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hill8\Documents\PhD - INDOGREEN model\Bandung_data\Cash flow models\Cash flow model excel spreadsheets\"/>
    </mc:Choice>
  </mc:AlternateContent>
  <xr:revisionPtr revIDLastSave="0" documentId="13_ncr:1_{50D3EF59-4CD1-484A-A468-A07E7783463D}" xr6:coauthVersionLast="47" xr6:coauthVersionMax="47" xr10:uidLastSave="{00000000-0000-0000-0000-000000000000}"/>
  <bookViews>
    <workbookView xWindow="-120" yWindow="-120" windowWidth="29040" windowHeight="15720" xr2:uid="{6C753207-7317-4103-85F8-6E850169FD33}"/>
  </bookViews>
  <sheets>
    <sheet name="Sampul" sheetId="30" r:id="rId1"/>
    <sheet name="Deskripsi model" sheetId="7" r:id="rId2"/>
    <sheet name="Data - annual crops - revenue" sheetId="21" state="hidden" r:id="rId3"/>
    <sheet name="Data - annual crops - costs" sheetId="22" state="hidden" r:id="rId4"/>
    <sheet name="Data - annual crops - profit" sheetId="23" state="hidden" r:id="rId5"/>
    <sheet name="Data - annual crops - labour" sheetId="24" state="hidden" r:id="rId6"/>
    <sheet name="Dasbor" sheetId="5" r:id="rId7"/>
    <sheet name="Perbandingan Pertanian-Kopi" sheetId="25" r:id="rId8"/>
    <sheet name="Kopi analysis - revenue" sheetId="26" state="hidden" r:id="rId9"/>
    <sheet name="Kopi analysis - costs" sheetId="27" state="hidden" r:id="rId10"/>
    <sheet name="Kopi analysis - profits" sheetId="28" state="hidden" r:id="rId11"/>
    <sheet name="Kopi analysis - labour" sheetId="29" state="hidden" r:id="rId12"/>
    <sheet name="Perbandingan Pertanian-Lainnya" sheetId="20" r:id="rId13"/>
    <sheet name="Masukan - kopi" sheetId="2" state="hidden" r:id="rId14"/>
    <sheet name="Model - kopi" sheetId="1" state="hidden" r:id="rId15"/>
    <sheet name="Coffee data for export" sheetId="12" state="hidden" r:id="rId16"/>
    <sheet name="Masukan - hortikultura" sheetId="8" state="hidden" r:id="rId17"/>
    <sheet name="Model - hortikultura" sheetId="9" state="hidden" r:id="rId18"/>
    <sheet name="Horticulture data for export" sheetId="13" state="hidden" r:id="rId19"/>
    <sheet name="Masukan - beras" sheetId="10" state="hidden" r:id="rId20"/>
    <sheet name="Model - beras" sheetId="11" state="hidden" r:id="rId21"/>
    <sheet name="Rice data for export" sheetId="14" state="hidden" r:id="rId22"/>
    <sheet name="Masukan - agroforestri" sheetId="15" state="hidden" r:id="rId23"/>
    <sheet name="Model - agroforestri" sheetId="16" state="hidden" r:id="rId24"/>
    <sheet name="Agroforestry data for export" sheetId="17" state="hidden" r:id="rId25"/>
    <sheet name="Daftar" sheetId="6" state="hidden" r:id="rId26"/>
    <sheet name="Timber production profiles" sheetId="19" state="hidden" r:id="rId27"/>
  </sheets>
  <externalReferences>
    <externalReference r:id="rId28"/>
    <externalReference r:id="rId29"/>
  </externalReferences>
  <definedNames>
    <definedName name="_xlnm._FilterDatabase" localSheetId="3" hidden="1">'Data - annual crops - costs'!$A$3:$BS$3</definedName>
    <definedName name="_xlnm._FilterDatabase" localSheetId="5" hidden="1">'Data - annual crops - labour'!$A$3:$DX$3</definedName>
    <definedName name="_xlnm._FilterDatabase" localSheetId="4" hidden="1">'Data - annual crops - profit'!$A$3:$BS$3</definedName>
    <definedName name="_xlnm._FilterDatabase" localSheetId="2" hidden="1">'Data - annual crops - revenue'!$A$3:$BU$3</definedName>
    <definedName name="_xlnm._FilterDatabase" localSheetId="9" hidden="1">'Kopi analysis - costs'!$A$3:$AJ$3</definedName>
    <definedName name="_xlnm._FilterDatabase" localSheetId="11" hidden="1">'Kopi analysis - labour'!$A$3:$AJ$3</definedName>
    <definedName name="_xlnm._FilterDatabase" localSheetId="10" hidden="1">'Kopi analysis - profits'!$A$3:$AJ$3</definedName>
    <definedName name="_xlnm._FilterDatabase" localSheetId="8" hidden="1">'Kopi analysis - revenue'!$A$3:$AJ$3</definedName>
    <definedName name="CCinSeed">[1]Control!$C$15</definedName>
    <definedName name="CCoffeeSeed">[1]Control!$C$20</definedName>
    <definedName name="CLabourFam">[1]Control!$C$17</definedName>
    <definedName name="CLabourHire">[1]Control!$C$18</definedName>
    <definedName name="CPest">[1]Control!$C$23</definedName>
    <definedName name="CTransFert">[1]Control!$C$25</definedName>
    <definedName name="CTransOut">[1]Control!$C$26</definedName>
    <definedName name="CTSP">[1]Control!$C$22</definedName>
    <definedName name="CUrea">[1]Control!$C$21</definedName>
    <definedName name="Disct">[1]Control!$C$3</definedName>
    <definedName name="PCinBark">[1]Control!$C$7</definedName>
    <definedName name="PCoffee">[1]Control!$C$9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1" i="2" l="1"/>
  <c r="F384" i="15"/>
  <c r="E384" i="15"/>
  <c r="D384" i="15"/>
  <c r="F379" i="15"/>
  <c r="E379" i="15"/>
  <c r="D379" i="15"/>
  <c r="F375" i="15"/>
  <c r="E375" i="15"/>
  <c r="D375" i="15"/>
  <c r="F102" i="15"/>
  <c r="E102" i="15"/>
  <c r="D102" i="15"/>
  <c r="B361" i="16"/>
  <c r="B360" i="16"/>
  <c r="E278" i="16"/>
  <c r="B55" i="16"/>
  <c r="B54" i="16"/>
  <c r="G492" i="15"/>
  <c r="C19" i="15"/>
  <c r="C45" i="16" s="1"/>
  <c r="C273" i="15"/>
  <c r="G208" i="15"/>
  <c r="G210" i="15"/>
  <c r="G200" i="15"/>
  <c r="G188" i="15"/>
  <c r="D174" i="5"/>
  <c r="F107" i="15"/>
  <c r="E107" i="15"/>
  <c r="D107" i="15"/>
  <c r="F98" i="15"/>
  <c r="E98" i="15"/>
  <c r="D98" i="15"/>
  <c r="P82" i="10"/>
  <c r="Q82" i="10"/>
  <c r="R82" i="10"/>
  <c r="P83" i="10"/>
  <c r="Q83" i="10"/>
  <c r="R83" i="10"/>
  <c r="P84" i="10"/>
  <c r="Q84" i="10"/>
  <c r="R84" i="10"/>
  <c r="P85" i="10"/>
  <c r="Q85" i="10"/>
  <c r="R85" i="10"/>
  <c r="P86" i="10"/>
  <c r="Q86" i="10"/>
  <c r="R86" i="10"/>
  <c r="P87" i="10"/>
  <c r="Q87" i="10"/>
  <c r="R87" i="10"/>
  <c r="Q81" i="10"/>
  <c r="R81" i="10"/>
  <c r="P81" i="10"/>
  <c r="T4" i="21"/>
  <c r="AI4" i="21" s="1"/>
  <c r="AD4" i="21"/>
  <c r="AY5" i="23"/>
  <c r="AY6" i="23"/>
  <c r="AY7" i="23"/>
  <c r="AY8" i="23"/>
  <c r="AY9" i="23"/>
  <c r="AY10" i="23"/>
  <c r="AY11" i="23"/>
  <c r="AY12" i="23"/>
  <c r="AY13" i="23"/>
  <c r="AY14" i="23"/>
  <c r="AY15" i="23"/>
  <c r="AY16" i="23"/>
  <c r="AY17" i="23"/>
  <c r="AY18" i="23"/>
  <c r="AY19" i="23"/>
  <c r="AY20" i="23"/>
  <c r="AY21" i="23"/>
  <c r="AY22" i="23"/>
  <c r="AY23" i="23"/>
  <c r="AY24" i="23"/>
  <c r="AY25" i="23"/>
  <c r="AY26" i="23"/>
  <c r="AY27" i="23"/>
  <c r="AY28" i="23"/>
  <c r="AY29" i="23"/>
  <c r="AY30" i="23"/>
  <c r="AY31" i="23"/>
  <c r="AY32" i="23"/>
  <c r="AY33" i="23"/>
  <c r="AY34" i="23"/>
  <c r="AY35" i="23"/>
  <c r="AY36" i="23"/>
  <c r="AY37" i="23"/>
  <c r="AY38" i="23"/>
  <c r="AY39" i="23"/>
  <c r="AY40" i="23"/>
  <c r="AY41" i="23"/>
  <c r="AY42" i="23"/>
  <c r="AY43" i="23"/>
  <c r="AY44" i="23"/>
  <c r="AY45" i="23"/>
  <c r="AY46" i="23"/>
  <c r="AY47" i="23"/>
  <c r="AY48" i="23"/>
  <c r="AY49" i="23"/>
  <c r="AY50" i="23"/>
  <c r="AY51" i="23"/>
  <c r="AY52" i="23"/>
  <c r="AY53" i="23"/>
  <c r="AY54" i="23"/>
  <c r="AY55" i="23"/>
  <c r="AY56" i="23"/>
  <c r="AY57" i="23"/>
  <c r="AY58" i="23"/>
  <c r="AY59" i="23"/>
  <c r="AY60" i="23"/>
  <c r="AY61" i="23"/>
  <c r="AY62" i="23"/>
  <c r="AY63" i="23"/>
  <c r="AY64" i="23"/>
  <c r="AY65" i="23"/>
  <c r="AY66" i="23"/>
  <c r="AY67" i="23"/>
  <c r="AY68" i="23"/>
  <c r="AY69" i="23"/>
  <c r="AY70" i="23"/>
  <c r="AY71" i="23"/>
  <c r="AY72" i="23"/>
  <c r="AY73" i="23"/>
  <c r="AY74" i="23"/>
  <c r="AY75" i="23"/>
  <c r="AY76" i="23"/>
  <c r="AY77" i="23"/>
  <c r="AY78" i="23"/>
  <c r="AY79" i="23"/>
  <c r="AY80" i="23"/>
  <c r="AY81" i="23"/>
  <c r="AY82" i="23"/>
  <c r="AY83" i="23"/>
  <c r="AY84" i="23"/>
  <c r="AY85" i="23"/>
  <c r="AY86" i="23"/>
  <c r="AY87" i="23"/>
  <c r="AY88" i="23"/>
  <c r="AY89" i="23"/>
  <c r="AY90" i="23"/>
  <c r="AY91" i="23"/>
  <c r="AY92" i="23"/>
  <c r="AY93" i="23"/>
  <c r="AY94" i="23"/>
  <c r="AY95" i="23"/>
  <c r="AY96" i="23"/>
  <c r="AY97" i="23"/>
  <c r="AY98" i="23"/>
  <c r="AY99" i="23"/>
  <c r="AY100" i="23"/>
  <c r="AY101" i="23"/>
  <c r="AY102" i="23"/>
  <c r="AY103" i="23"/>
  <c r="AY104" i="23"/>
  <c r="AY105" i="23"/>
  <c r="AY106" i="23"/>
  <c r="AY107" i="23"/>
  <c r="AY108" i="23"/>
  <c r="AY109" i="23"/>
  <c r="AY110" i="23"/>
  <c r="AY111" i="23"/>
  <c r="AY112" i="23"/>
  <c r="AY113" i="23"/>
  <c r="AY114" i="23"/>
  <c r="AY115" i="23"/>
  <c r="AY116" i="23"/>
  <c r="AY117" i="23"/>
  <c r="AY118" i="23"/>
  <c r="AY119" i="23"/>
  <c r="AY120" i="23"/>
  <c r="AY121" i="23"/>
  <c r="AY122" i="23"/>
  <c r="AY123" i="23"/>
  <c r="AY124" i="23"/>
  <c r="AY125" i="23"/>
  <c r="AY126" i="23"/>
  <c r="AY127" i="23"/>
  <c r="AY128" i="23"/>
  <c r="AY129" i="23"/>
  <c r="AY130" i="23"/>
  <c r="AY131" i="23"/>
  <c r="AY132" i="23"/>
  <c r="AY133" i="23"/>
  <c r="AY134" i="23"/>
  <c r="AY135" i="23"/>
  <c r="AY136" i="23"/>
  <c r="AY137" i="23"/>
  <c r="AY138" i="23"/>
  <c r="AY139" i="23"/>
  <c r="AY140" i="23"/>
  <c r="AY141" i="23"/>
  <c r="AY142" i="23"/>
  <c r="AY143" i="23"/>
  <c r="AY144" i="23"/>
  <c r="AY145" i="23"/>
  <c r="AY146" i="23"/>
  <c r="AY147" i="23"/>
  <c r="AY148" i="23"/>
  <c r="AY149" i="23"/>
  <c r="AY150" i="23"/>
  <c r="AY151" i="23"/>
  <c r="AY152" i="23"/>
  <c r="AY153" i="23"/>
  <c r="AY154" i="23"/>
  <c r="AY155" i="23"/>
  <c r="AY156" i="23"/>
  <c r="AY157" i="23"/>
  <c r="AY158" i="23"/>
  <c r="AY159" i="23"/>
  <c r="AY160" i="23"/>
  <c r="AY161" i="23"/>
  <c r="AY162" i="23"/>
  <c r="AY163" i="23"/>
  <c r="AY164" i="23"/>
  <c r="AY165" i="23"/>
  <c r="AY166" i="23"/>
  <c r="AY167" i="23"/>
  <c r="AY168" i="23"/>
  <c r="AY169" i="23"/>
  <c r="AY170" i="23"/>
  <c r="AY171" i="23"/>
  <c r="AY172" i="23"/>
  <c r="AY173" i="23"/>
  <c r="AY174" i="23"/>
  <c r="AY175" i="23"/>
  <c r="AY176" i="23"/>
  <c r="AY177" i="23"/>
  <c r="AY178" i="23"/>
  <c r="AY179" i="23"/>
  <c r="AY180" i="23"/>
  <c r="AY181" i="23"/>
  <c r="AY182" i="23"/>
  <c r="AY183" i="23"/>
  <c r="AY184" i="23"/>
  <c r="AY185" i="23"/>
  <c r="AY186" i="23"/>
  <c r="AY187" i="23"/>
  <c r="AY188" i="23"/>
  <c r="AY189" i="23"/>
  <c r="AY190" i="23"/>
  <c r="AY191" i="23"/>
  <c r="AY192" i="23"/>
  <c r="AY193" i="23"/>
  <c r="AY194" i="23"/>
  <c r="AY195" i="23"/>
  <c r="AY196" i="23"/>
  <c r="AY197" i="23"/>
  <c r="AY198" i="23"/>
  <c r="AY199" i="23"/>
  <c r="AY200" i="23"/>
  <c r="AY201" i="23"/>
  <c r="AY202" i="23"/>
  <c r="AY203" i="23"/>
  <c r="AY204" i="23"/>
  <c r="AY205" i="23"/>
  <c r="AY206" i="23"/>
  <c r="AY207" i="23"/>
  <c r="AY208" i="23"/>
  <c r="AY209" i="23"/>
  <c r="AY210" i="23"/>
  <c r="AY211" i="23"/>
  <c r="AY212" i="23"/>
  <c r="AY213" i="23"/>
  <c r="AY214" i="23"/>
  <c r="AY215" i="23"/>
  <c r="AY216" i="23"/>
  <c r="AY217" i="23"/>
  <c r="AY218" i="23"/>
  <c r="AY219" i="23"/>
  <c r="AY220" i="23"/>
  <c r="AY221" i="23"/>
  <c r="AY222" i="23"/>
  <c r="AY223" i="23"/>
  <c r="AY224" i="23"/>
  <c r="AY225" i="23"/>
  <c r="AY226" i="23"/>
  <c r="AY227" i="23"/>
  <c r="AY228" i="23"/>
  <c r="AY229" i="23"/>
  <c r="AY230" i="23"/>
  <c r="AY231" i="23"/>
  <c r="AY232" i="23"/>
  <c r="AY233" i="23"/>
  <c r="AY234" i="23"/>
  <c r="AY235" i="23"/>
  <c r="AY236" i="23"/>
  <c r="AY237" i="23"/>
  <c r="AY238" i="23"/>
  <c r="AY239" i="23"/>
  <c r="AY240" i="23"/>
  <c r="AY241" i="23"/>
  <c r="AY242" i="23"/>
  <c r="AY243" i="23"/>
  <c r="AY244" i="23"/>
  <c r="AY245" i="23"/>
  <c r="AY246" i="23"/>
  <c r="AY247" i="23"/>
  <c r="AY248" i="23"/>
  <c r="AY249" i="23"/>
  <c r="AY250" i="23"/>
  <c r="AY251" i="23"/>
  <c r="AY252" i="23"/>
  <c r="AY253" i="23"/>
  <c r="AY254" i="23"/>
  <c r="AY255" i="23"/>
  <c r="AY256" i="23"/>
  <c r="AY257" i="23"/>
  <c r="AY258" i="23"/>
  <c r="AY259" i="23"/>
  <c r="AY260" i="23"/>
  <c r="AY261" i="23"/>
  <c r="AY262" i="23"/>
  <c r="AY263" i="23"/>
  <c r="AY264" i="23"/>
  <c r="AY265" i="23"/>
  <c r="AY266" i="23"/>
  <c r="AY267" i="23"/>
  <c r="AY268" i="23"/>
  <c r="AY269" i="23"/>
  <c r="AY270" i="23"/>
  <c r="AY271" i="23"/>
  <c r="AY272" i="23"/>
  <c r="AY273" i="23"/>
  <c r="AY274" i="23"/>
  <c r="AY275" i="23"/>
  <c r="AY276" i="23"/>
  <c r="AY277" i="23"/>
  <c r="AY278" i="23"/>
  <c r="AY279" i="23"/>
  <c r="AY280" i="23"/>
  <c r="AY281" i="23"/>
  <c r="AY282" i="23"/>
  <c r="AY283" i="23"/>
  <c r="AY284" i="23"/>
  <c r="AY285" i="23"/>
  <c r="AY286" i="23"/>
  <c r="AY287" i="23"/>
  <c r="AY288" i="23"/>
  <c r="AY289" i="23"/>
  <c r="AY290" i="23"/>
  <c r="AY291" i="23"/>
  <c r="AY292" i="23"/>
  <c r="AY293" i="23"/>
  <c r="AY294" i="23"/>
  <c r="AY295" i="23"/>
  <c r="AY296" i="23"/>
  <c r="AY297" i="23"/>
  <c r="AY298" i="23"/>
  <c r="AY299" i="23"/>
  <c r="AY300" i="23"/>
  <c r="AY301" i="23"/>
  <c r="AY302" i="23"/>
  <c r="AY303" i="23"/>
  <c r="AY304" i="23"/>
  <c r="AY305" i="23"/>
  <c r="AY306" i="23"/>
  <c r="AY307" i="23"/>
  <c r="AY308" i="23"/>
  <c r="AY309" i="23"/>
  <c r="AY310" i="23"/>
  <c r="AY311" i="23"/>
  <c r="AY312" i="23"/>
  <c r="AY313" i="23"/>
  <c r="AY314" i="23"/>
  <c r="AY315" i="23"/>
  <c r="AY316" i="23"/>
  <c r="AY317" i="23"/>
  <c r="AY318" i="23"/>
  <c r="AY319" i="23"/>
  <c r="AY320" i="23"/>
  <c r="AY321" i="23"/>
  <c r="AY322" i="23"/>
  <c r="AY323" i="23"/>
  <c r="AY324" i="23"/>
  <c r="AY325" i="23"/>
  <c r="AY326" i="23"/>
  <c r="AY327" i="23"/>
  <c r="AY328" i="23"/>
  <c r="AY329" i="23"/>
  <c r="AY330" i="23"/>
  <c r="AY331" i="23"/>
  <c r="AY332" i="23"/>
  <c r="AY333" i="23"/>
  <c r="AY334" i="23"/>
  <c r="AY335" i="23"/>
  <c r="AY336" i="23"/>
  <c r="AY337" i="23"/>
  <c r="AY338" i="23"/>
  <c r="AY339" i="23"/>
  <c r="AY340" i="23"/>
  <c r="AY341" i="23"/>
  <c r="AY342" i="23"/>
  <c r="AY343" i="23"/>
  <c r="AY344" i="23"/>
  <c r="AY345" i="23"/>
  <c r="AY346" i="23"/>
  <c r="AY347" i="23"/>
  <c r="AY348" i="23"/>
  <c r="AY349" i="23"/>
  <c r="AY350" i="23"/>
  <c r="AY351" i="23"/>
  <c r="AY352" i="23"/>
  <c r="AY353" i="23"/>
  <c r="AY354" i="23"/>
  <c r="AY355" i="23"/>
  <c r="AY356" i="23"/>
  <c r="AY357" i="23"/>
  <c r="AY358" i="23"/>
  <c r="AY359" i="23"/>
  <c r="AY360" i="23"/>
  <c r="AY361" i="23"/>
  <c r="AY362" i="23"/>
  <c r="AY363" i="23"/>
  <c r="AY364" i="23"/>
  <c r="AY365" i="23"/>
  <c r="AY366" i="23"/>
  <c r="AY367" i="23"/>
  <c r="AY368" i="23"/>
  <c r="AY369" i="23"/>
  <c r="AY370" i="23"/>
  <c r="AY371" i="23"/>
  <c r="AY372" i="23"/>
  <c r="AY373" i="23"/>
  <c r="AY374" i="23"/>
  <c r="AY375" i="23"/>
  <c r="AY376" i="23"/>
  <c r="AY377" i="23"/>
  <c r="AY378" i="23"/>
  <c r="AY379" i="23"/>
  <c r="AY380" i="23"/>
  <c r="AY381" i="23"/>
  <c r="AY382" i="23"/>
  <c r="AY383" i="23"/>
  <c r="AY384" i="23"/>
  <c r="AY385" i="23"/>
  <c r="AY386" i="23"/>
  <c r="AY387" i="23"/>
  <c r="AY388" i="23"/>
  <c r="AY389" i="23"/>
  <c r="AY390" i="23"/>
  <c r="AY391" i="23"/>
  <c r="AY392" i="23"/>
  <c r="AY393" i="23"/>
  <c r="AY394" i="23"/>
  <c r="AY395" i="23"/>
  <c r="AY396" i="23"/>
  <c r="AY397" i="23"/>
  <c r="AY398" i="23"/>
  <c r="AY399" i="23"/>
  <c r="AY400" i="23"/>
  <c r="AY401" i="23"/>
  <c r="AY402" i="23"/>
  <c r="AY403" i="23"/>
  <c r="AY404" i="23"/>
  <c r="AY405" i="23"/>
  <c r="AY406" i="23"/>
  <c r="AY407" i="23"/>
  <c r="AY408" i="23"/>
  <c r="AY409" i="23"/>
  <c r="AY410" i="23"/>
  <c r="AY411" i="23"/>
  <c r="AY412" i="23"/>
  <c r="AY413" i="23"/>
  <c r="AY414" i="23"/>
  <c r="AY415" i="23"/>
  <c r="AY416" i="23"/>
  <c r="AY417" i="23"/>
  <c r="AY418" i="23"/>
  <c r="AY419" i="23"/>
  <c r="AY420" i="23"/>
  <c r="AY421" i="23"/>
  <c r="AY422" i="23"/>
  <c r="AY423" i="23"/>
  <c r="AY424" i="23"/>
  <c r="AY425" i="23"/>
  <c r="AY426" i="23"/>
  <c r="AY427" i="23"/>
  <c r="AY428" i="23"/>
  <c r="AY429" i="23"/>
  <c r="AY430" i="23"/>
  <c r="AY431" i="23"/>
  <c r="AY432" i="23"/>
  <c r="AY433" i="23"/>
  <c r="AY434" i="23"/>
  <c r="AY435" i="23"/>
  <c r="AY436" i="23"/>
  <c r="AY437" i="23"/>
  <c r="AY438" i="23"/>
  <c r="AY4" i="23"/>
  <c r="AY5" i="24"/>
  <c r="AY6" i="24"/>
  <c r="AY7" i="24"/>
  <c r="AY8" i="24"/>
  <c r="AY9" i="24"/>
  <c r="AY10" i="24"/>
  <c r="AY11" i="24"/>
  <c r="AY12" i="24"/>
  <c r="AY13" i="24"/>
  <c r="AY14" i="24"/>
  <c r="AY15" i="24"/>
  <c r="AY16" i="24"/>
  <c r="AY17" i="24"/>
  <c r="AY18" i="24"/>
  <c r="AY19" i="24"/>
  <c r="AY20" i="24"/>
  <c r="AY21" i="24"/>
  <c r="AY22" i="24"/>
  <c r="AY23" i="24"/>
  <c r="AY24" i="24"/>
  <c r="AY25" i="24"/>
  <c r="AY26" i="24"/>
  <c r="AY27" i="24"/>
  <c r="AY28" i="24"/>
  <c r="AY29" i="24"/>
  <c r="AY30" i="24"/>
  <c r="AY31" i="24"/>
  <c r="AY32" i="24"/>
  <c r="AY33" i="24"/>
  <c r="AY34" i="24"/>
  <c r="AY35" i="24"/>
  <c r="AY36" i="24"/>
  <c r="AY37" i="24"/>
  <c r="AY38" i="24"/>
  <c r="AY39" i="24"/>
  <c r="AY40" i="24"/>
  <c r="AY41" i="24"/>
  <c r="AY42" i="24"/>
  <c r="AY43" i="24"/>
  <c r="AY44" i="24"/>
  <c r="AY45" i="24"/>
  <c r="AY46" i="24"/>
  <c r="AY47" i="24"/>
  <c r="AY48" i="24"/>
  <c r="AY49" i="24"/>
  <c r="AY50" i="24"/>
  <c r="AY51" i="24"/>
  <c r="AY52" i="24"/>
  <c r="AY53" i="24"/>
  <c r="AY54" i="24"/>
  <c r="AY55" i="24"/>
  <c r="AY56" i="24"/>
  <c r="AY57" i="24"/>
  <c r="AY58" i="24"/>
  <c r="AY59" i="24"/>
  <c r="AY60" i="24"/>
  <c r="AY61" i="24"/>
  <c r="AY62" i="24"/>
  <c r="AY63" i="24"/>
  <c r="AY64" i="24"/>
  <c r="AY65" i="24"/>
  <c r="AY66" i="24"/>
  <c r="AY67" i="24"/>
  <c r="AY68" i="24"/>
  <c r="AY69" i="24"/>
  <c r="AY70" i="24"/>
  <c r="AY71" i="24"/>
  <c r="AY72" i="24"/>
  <c r="AY73" i="24"/>
  <c r="AY74" i="24"/>
  <c r="AY75" i="24"/>
  <c r="AY76" i="24"/>
  <c r="AY77" i="24"/>
  <c r="AY78" i="24"/>
  <c r="AY79" i="24"/>
  <c r="AY80" i="24"/>
  <c r="AY81" i="24"/>
  <c r="AY82" i="24"/>
  <c r="AY83" i="24"/>
  <c r="AY84" i="24"/>
  <c r="AY85" i="24"/>
  <c r="AY86" i="24"/>
  <c r="AY87" i="24"/>
  <c r="AY88" i="24"/>
  <c r="AY89" i="24"/>
  <c r="AY90" i="24"/>
  <c r="AY91" i="24"/>
  <c r="AY92" i="24"/>
  <c r="AY93" i="24"/>
  <c r="AY94" i="24"/>
  <c r="AY95" i="24"/>
  <c r="AY96" i="24"/>
  <c r="AY97" i="24"/>
  <c r="AY98" i="24"/>
  <c r="AY99" i="24"/>
  <c r="AY100" i="24"/>
  <c r="AY101" i="24"/>
  <c r="AY102" i="24"/>
  <c r="AY103" i="24"/>
  <c r="AY104" i="24"/>
  <c r="AY105" i="24"/>
  <c r="AY106" i="24"/>
  <c r="AY107" i="24"/>
  <c r="AY108" i="24"/>
  <c r="AY109" i="24"/>
  <c r="AY110" i="24"/>
  <c r="AY111" i="24"/>
  <c r="AY112" i="24"/>
  <c r="AY113" i="24"/>
  <c r="AY114" i="24"/>
  <c r="AY115" i="24"/>
  <c r="AY116" i="24"/>
  <c r="AY117" i="24"/>
  <c r="AY118" i="24"/>
  <c r="AY119" i="24"/>
  <c r="AY120" i="24"/>
  <c r="AY121" i="24"/>
  <c r="AY122" i="24"/>
  <c r="AY123" i="24"/>
  <c r="AY124" i="24"/>
  <c r="AY125" i="24"/>
  <c r="AY126" i="24"/>
  <c r="AY127" i="24"/>
  <c r="AY128" i="24"/>
  <c r="AY129" i="24"/>
  <c r="AY130" i="24"/>
  <c r="AY131" i="24"/>
  <c r="AY132" i="24"/>
  <c r="AY133" i="24"/>
  <c r="AY134" i="24"/>
  <c r="AY135" i="24"/>
  <c r="AY136" i="24"/>
  <c r="AY137" i="24"/>
  <c r="AY138" i="24"/>
  <c r="AY139" i="24"/>
  <c r="AY140" i="24"/>
  <c r="AY141" i="24"/>
  <c r="AY142" i="24"/>
  <c r="AY143" i="24"/>
  <c r="AY144" i="24"/>
  <c r="AY145" i="24"/>
  <c r="AY146" i="24"/>
  <c r="AY147" i="24"/>
  <c r="AY148" i="24"/>
  <c r="AY149" i="24"/>
  <c r="AY150" i="24"/>
  <c r="AY151" i="24"/>
  <c r="AY152" i="24"/>
  <c r="AY153" i="24"/>
  <c r="AY154" i="24"/>
  <c r="AY155" i="24"/>
  <c r="AY156" i="24"/>
  <c r="AY157" i="24"/>
  <c r="AY158" i="24"/>
  <c r="AY159" i="24"/>
  <c r="AY160" i="24"/>
  <c r="AY161" i="24"/>
  <c r="AY162" i="24"/>
  <c r="AY163" i="24"/>
  <c r="AY164" i="24"/>
  <c r="AY165" i="24"/>
  <c r="AY166" i="24"/>
  <c r="AY167" i="24"/>
  <c r="AY168" i="24"/>
  <c r="AY169" i="24"/>
  <c r="AY170" i="24"/>
  <c r="AY171" i="24"/>
  <c r="AY172" i="24"/>
  <c r="AY173" i="24"/>
  <c r="AY174" i="24"/>
  <c r="AY175" i="24"/>
  <c r="AY176" i="24"/>
  <c r="AY177" i="24"/>
  <c r="AY178" i="24"/>
  <c r="AY179" i="24"/>
  <c r="AY180" i="24"/>
  <c r="AY181" i="24"/>
  <c r="AY182" i="24"/>
  <c r="AY183" i="24"/>
  <c r="AY184" i="24"/>
  <c r="AY185" i="24"/>
  <c r="AY186" i="24"/>
  <c r="AY187" i="24"/>
  <c r="AY188" i="24"/>
  <c r="AY189" i="24"/>
  <c r="AY190" i="24"/>
  <c r="AY191" i="24"/>
  <c r="AY192" i="24"/>
  <c r="AY193" i="24"/>
  <c r="AY194" i="24"/>
  <c r="AY195" i="24"/>
  <c r="AY196" i="24"/>
  <c r="AY197" i="24"/>
  <c r="AY198" i="24"/>
  <c r="AY199" i="24"/>
  <c r="AY200" i="24"/>
  <c r="AY201" i="24"/>
  <c r="AY202" i="24"/>
  <c r="AY203" i="24"/>
  <c r="AY204" i="24"/>
  <c r="AY205" i="24"/>
  <c r="AY206" i="24"/>
  <c r="AY207" i="24"/>
  <c r="AY208" i="24"/>
  <c r="AY209" i="24"/>
  <c r="AY210" i="24"/>
  <c r="AY211" i="24"/>
  <c r="AY212" i="24"/>
  <c r="AY213" i="24"/>
  <c r="AY214" i="24"/>
  <c r="AY215" i="24"/>
  <c r="AY216" i="24"/>
  <c r="AY217" i="24"/>
  <c r="AY218" i="24"/>
  <c r="AY219" i="24"/>
  <c r="AY220" i="24"/>
  <c r="AY221" i="24"/>
  <c r="AY222" i="24"/>
  <c r="AY223" i="24"/>
  <c r="AY224" i="24"/>
  <c r="AY225" i="24"/>
  <c r="AY226" i="24"/>
  <c r="AY227" i="24"/>
  <c r="AY228" i="24"/>
  <c r="AY229" i="24"/>
  <c r="AY230" i="24"/>
  <c r="AY231" i="24"/>
  <c r="AY232" i="24"/>
  <c r="AY233" i="24"/>
  <c r="AY234" i="24"/>
  <c r="AY235" i="24"/>
  <c r="AY236" i="24"/>
  <c r="AY237" i="24"/>
  <c r="AY238" i="24"/>
  <c r="AY239" i="24"/>
  <c r="AY240" i="24"/>
  <c r="AY241" i="24"/>
  <c r="AY242" i="24"/>
  <c r="AY243" i="24"/>
  <c r="AY244" i="24"/>
  <c r="AY245" i="24"/>
  <c r="AY246" i="24"/>
  <c r="AY247" i="24"/>
  <c r="AY248" i="24"/>
  <c r="AY249" i="24"/>
  <c r="AY250" i="24"/>
  <c r="AY251" i="24"/>
  <c r="AY252" i="24"/>
  <c r="AY253" i="24"/>
  <c r="AY254" i="24"/>
  <c r="AY255" i="24"/>
  <c r="AY256" i="24"/>
  <c r="AY257" i="24"/>
  <c r="AY258" i="24"/>
  <c r="AY259" i="24"/>
  <c r="AY260" i="24"/>
  <c r="AY261" i="24"/>
  <c r="AY262" i="24"/>
  <c r="AY263" i="24"/>
  <c r="AY264" i="24"/>
  <c r="AY265" i="24"/>
  <c r="AY266" i="24"/>
  <c r="AY267" i="24"/>
  <c r="AY268" i="24"/>
  <c r="AY269" i="24"/>
  <c r="AY270" i="24"/>
  <c r="AY271" i="24"/>
  <c r="AY272" i="24"/>
  <c r="AY273" i="24"/>
  <c r="AY274" i="24"/>
  <c r="AY275" i="24"/>
  <c r="AY276" i="24"/>
  <c r="AY277" i="24"/>
  <c r="AY278" i="24"/>
  <c r="AY279" i="24"/>
  <c r="AY280" i="24"/>
  <c r="AY281" i="24"/>
  <c r="AY282" i="24"/>
  <c r="AY283" i="24"/>
  <c r="AY284" i="24"/>
  <c r="AY285" i="24"/>
  <c r="AY286" i="24"/>
  <c r="AY287" i="24"/>
  <c r="AY288" i="24"/>
  <c r="AY289" i="24"/>
  <c r="AY290" i="24"/>
  <c r="AY291" i="24"/>
  <c r="AY292" i="24"/>
  <c r="AY293" i="24"/>
  <c r="AY294" i="24"/>
  <c r="AY295" i="24"/>
  <c r="AY296" i="24"/>
  <c r="AY297" i="24"/>
  <c r="AY298" i="24"/>
  <c r="AY299" i="24"/>
  <c r="AY300" i="24"/>
  <c r="AY301" i="24"/>
  <c r="AY302" i="24"/>
  <c r="AY303" i="24"/>
  <c r="AY304" i="24"/>
  <c r="AY305" i="24"/>
  <c r="AY306" i="24"/>
  <c r="AY307" i="24"/>
  <c r="AY308" i="24"/>
  <c r="AY309" i="24"/>
  <c r="AY310" i="24"/>
  <c r="AY311" i="24"/>
  <c r="AY312" i="24"/>
  <c r="AY313" i="24"/>
  <c r="AY314" i="24"/>
  <c r="AY315" i="24"/>
  <c r="AY316" i="24"/>
  <c r="AY317" i="24"/>
  <c r="AY318" i="24"/>
  <c r="AY319" i="24"/>
  <c r="AY320" i="24"/>
  <c r="AY321" i="24"/>
  <c r="AY322" i="24"/>
  <c r="AY323" i="24"/>
  <c r="AY324" i="24"/>
  <c r="AY325" i="24"/>
  <c r="AY326" i="24"/>
  <c r="AY327" i="24"/>
  <c r="AY328" i="24"/>
  <c r="AY329" i="24"/>
  <c r="AY330" i="24"/>
  <c r="AY331" i="24"/>
  <c r="AY332" i="24"/>
  <c r="AY333" i="24"/>
  <c r="AY334" i="24"/>
  <c r="AY335" i="24"/>
  <c r="AY336" i="24"/>
  <c r="AY337" i="24"/>
  <c r="AY338" i="24"/>
  <c r="AY339" i="24"/>
  <c r="AY340" i="24"/>
  <c r="AY341" i="24"/>
  <c r="AY342" i="24"/>
  <c r="AY343" i="24"/>
  <c r="AY344" i="24"/>
  <c r="AY345" i="24"/>
  <c r="AY346" i="24"/>
  <c r="AY347" i="24"/>
  <c r="AY348" i="24"/>
  <c r="AY349" i="24"/>
  <c r="AY350" i="24"/>
  <c r="AY351" i="24"/>
  <c r="AY352" i="24"/>
  <c r="AY353" i="24"/>
  <c r="AY354" i="24"/>
  <c r="AY355" i="24"/>
  <c r="AY356" i="24"/>
  <c r="AY357" i="24"/>
  <c r="AY358" i="24"/>
  <c r="AY359" i="24"/>
  <c r="AY360" i="24"/>
  <c r="AY361" i="24"/>
  <c r="AY362" i="24"/>
  <c r="AY363" i="24"/>
  <c r="AY364" i="24"/>
  <c r="AY365" i="24"/>
  <c r="AY4" i="24"/>
  <c r="BO4" i="22"/>
  <c r="D81" i="5"/>
  <c r="D209" i="5" s="1"/>
  <c r="E81" i="5"/>
  <c r="E209" i="5" s="1"/>
  <c r="F81" i="5"/>
  <c r="F209" i="5" s="1"/>
  <c r="G81" i="5"/>
  <c r="G209" i="5" s="1"/>
  <c r="H81" i="5"/>
  <c r="H209" i="5" s="1"/>
  <c r="I81" i="5"/>
  <c r="I209" i="5" s="1"/>
  <c r="J81" i="5"/>
  <c r="J209" i="5" s="1"/>
  <c r="K81" i="5"/>
  <c r="K209" i="5" s="1"/>
  <c r="L81" i="5"/>
  <c r="L209" i="5" s="1"/>
  <c r="M81" i="5"/>
  <c r="M209" i="5" s="1"/>
  <c r="N81" i="5"/>
  <c r="N209" i="5" s="1"/>
  <c r="O81" i="5"/>
  <c r="O209" i="5" s="1"/>
  <c r="P81" i="5"/>
  <c r="P209" i="5" s="1"/>
  <c r="Q81" i="5"/>
  <c r="Q209" i="5" s="1"/>
  <c r="R81" i="5"/>
  <c r="R209" i="5" s="1"/>
  <c r="S81" i="5"/>
  <c r="S209" i="5" s="1"/>
  <c r="T81" i="5"/>
  <c r="T209" i="5" s="1"/>
  <c r="U81" i="5"/>
  <c r="U209" i="5" s="1"/>
  <c r="V81" i="5"/>
  <c r="V209" i="5" s="1"/>
  <c r="C81" i="5"/>
  <c r="C220" i="5" s="1"/>
  <c r="R2" i="29"/>
  <c r="Q2" i="29"/>
  <c r="R2" i="28"/>
  <c r="Q2" i="28"/>
  <c r="R2" i="27"/>
  <c r="Q2" i="27"/>
  <c r="R2" i="26"/>
  <c r="Q2" i="26"/>
  <c r="Q5" i="29"/>
  <c r="R5" i="29"/>
  <c r="Q6" i="29"/>
  <c r="R6" i="29"/>
  <c r="Q7" i="29"/>
  <c r="R7" i="29"/>
  <c r="Q8" i="29"/>
  <c r="R8" i="29"/>
  <c r="Q9" i="29"/>
  <c r="R9" i="29"/>
  <c r="Q10" i="29"/>
  <c r="R10" i="29"/>
  <c r="Q11" i="29"/>
  <c r="R11" i="29"/>
  <c r="Q12" i="29"/>
  <c r="R12" i="29"/>
  <c r="Q13" i="29"/>
  <c r="R13" i="29"/>
  <c r="Q14" i="29"/>
  <c r="R14" i="29"/>
  <c r="Q15" i="29"/>
  <c r="R15" i="29"/>
  <c r="Q16" i="29"/>
  <c r="R16" i="29"/>
  <c r="Q17" i="29"/>
  <c r="R17" i="29"/>
  <c r="Q18" i="29"/>
  <c r="R18" i="29"/>
  <c r="Q19" i="29"/>
  <c r="R19" i="29"/>
  <c r="Q20" i="29"/>
  <c r="R20" i="29"/>
  <c r="Q21" i="29"/>
  <c r="R21" i="29"/>
  <c r="Q22" i="29"/>
  <c r="R22" i="29"/>
  <c r="Q23" i="29"/>
  <c r="R23" i="29"/>
  <c r="Q24" i="29"/>
  <c r="R24" i="29"/>
  <c r="Q25" i="29"/>
  <c r="R25" i="29"/>
  <c r="Q26" i="29"/>
  <c r="R26" i="29"/>
  <c r="Q27" i="29"/>
  <c r="R27" i="29"/>
  <c r="Q28" i="29"/>
  <c r="R28" i="29"/>
  <c r="Q29" i="29"/>
  <c r="R29" i="29"/>
  <c r="Q30" i="29"/>
  <c r="R30" i="29"/>
  <c r="Q31" i="29"/>
  <c r="R31" i="29"/>
  <c r="Q32" i="29"/>
  <c r="R32" i="29"/>
  <c r="Q33" i="29"/>
  <c r="R33" i="29"/>
  <c r="Q34" i="29"/>
  <c r="R34" i="29"/>
  <c r="Q35" i="29"/>
  <c r="R35" i="29"/>
  <c r="Q36" i="29"/>
  <c r="R36" i="29"/>
  <c r="Q37" i="29"/>
  <c r="R37" i="29"/>
  <c r="Q38" i="29"/>
  <c r="R38" i="29"/>
  <c r="Q39" i="29"/>
  <c r="R39" i="29"/>
  <c r="Q40" i="29"/>
  <c r="R40" i="29"/>
  <c r="Q41" i="29"/>
  <c r="R41" i="29"/>
  <c r="Q42" i="29"/>
  <c r="R42" i="29"/>
  <c r="Q43" i="29"/>
  <c r="R43" i="29"/>
  <c r="Q44" i="29"/>
  <c r="R44" i="29"/>
  <c r="Q45" i="29"/>
  <c r="R45" i="29"/>
  <c r="Q46" i="29"/>
  <c r="R46" i="29"/>
  <c r="Q47" i="29"/>
  <c r="R47" i="29"/>
  <c r="Q48" i="29"/>
  <c r="R48" i="29"/>
  <c r="Q49" i="29"/>
  <c r="R49" i="29"/>
  <c r="Q50" i="29"/>
  <c r="R50" i="29"/>
  <c r="Q51" i="29"/>
  <c r="R51" i="29"/>
  <c r="Q52" i="29"/>
  <c r="R52" i="29"/>
  <c r="Q53" i="29"/>
  <c r="R53" i="29"/>
  <c r="Q54" i="29"/>
  <c r="R54" i="29"/>
  <c r="Q55" i="29"/>
  <c r="R55" i="29"/>
  <c r="Q56" i="29"/>
  <c r="R56" i="29"/>
  <c r="Q57" i="29"/>
  <c r="R57" i="29"/>
  <c r="Q58" i="29"/>
  <c r="R58" i="29"/>
  <c r="Q59" i="29"/>
  <c r="R59" i="29"/>
  <c r="Q60" i="29"/>
  <c r="R60" i="29"/>
  <c r="Q61" i="29"/>
  <c r="R61" i="29"/>
  <c r="Q62" i="29"/>
  <c r="R62" i="29"/>
  <c r="Q63" i="29"/>
  <c r="R63" i="29"/>
  <c r="Q64" i="29"/>
  <c r="R64" i="29"/>
  <c r="Q65" i="29"/>
  <c r="R65" i="29"/>
  <c r="Q66" i="29"/>
  <c r="R66" i="29"/>
  <c r="Q67" i="29"/>
  <c r="R67" i="29"/>
  <c r="Q68" i="29"/>
  <c r="R68" i="29"/>
  <c r="Q69" i="29"/>
  <c r="R69" i="29"/>
  <c r="Q70" i="29"/>
  <c r="R70" i="29"/>
  <c r="Q71" i="29"/>
  <c r="R71" i="29"/>
  <c r="Q72" i="29"/>
  <c r="R72" i="29"/>
  <c r="Q73" i="29"/>
  <c r="R73" i="29"/>
  <c r="Q74" i="29"/>
  <c r="R74" i="29"/>
  <c r="Q75" i="29"/>
  <c r="R75" i="29"/>
  <c r="Q76" i="29"/>
  <c r="R76" i="29"/>
  <c r="Q77" i="29"/>
  <c r="R77" i="29"/>
  <c r="Q78" i="29"/>
  <c r="R78" i="29"/>
  <c r="Q79" i="29"/>
  <c r="R79" i="29"/>
  <c r="Q80" i="29"/>
  <c r="R80" i="29"/>
  <c r="Q81" i="29"/>
  <c r="R81" i="29"/>
  <c r="Q82" i="29"/>
  <c r="R82" i="29"/>
  <c r="Q83" i="29"/>
  <c r="R83" i="29"/>
  <c r="Q84" i="29"/>
  <c r="R84" i="29"/>
  <c r="Q85" i="29"/>
  <c r="R85" i="29"/>
  <c r="Q86" i="29"/>
  <c r="R86" i="29"/>
  <c r="Q87" i="29"/>
  <c r="R87" i="29"/>
  <c r="Q88" i="29"/>
  <c r="R88" i="29"/>
  <c r="Q89" i="29"/>
  <c r="R89" i="29"/>
  <c r="Q90" i="29"/>
  <c r="R90" i="29"/>
  <c r="Q91" i="29"/>
  <c r="R91" i="29"/>
  <c r="Q92" i="29"/>
  <c r="R92" i="29"/>
  <c r="Q93" i="29"/>
  <c r="R93" i="29"/>
  <c r="Q94" i="29"/>
  <c r="R94" i="29"/>
  <c r="Q95" i="29"/>
  <c r="R95" i="29"/>
  <c r="Q96" i="29"/>
  <c r="R96" i="29"/>
  <c r="Q97" i="29"/>
  <c r="R97" i="29"/>
  <c r="Q98" i="29"/>
  <c r="R98" i="29"/>
  <c r="Q99" i="29"/>
  <c r="R99" i="29"/>
  <c r="Q100" i="29"/>
  <c r="R100" i="29"/>
  <c r="Q101" i="29"/>
  <c r="R101" i="29"/>
  <c r="Q102" i="29"/>
  <c r="R102" i="29"/>
  <c r="Q103" i="29"/>
  <c r="R103" i="29"/>
  <c r="Q104" i="29"/>
  <c r="R104" i="29"/>
  <c r="Q105" i="29"/>
  <c r="R105" i="29"/>
  <c r="Q106" i="29"/>
  <c r="R106" i="29"/>
  <c r="Q107" i="29"/>
  <c r="R107" i="29"/>
  <c r="Q108" i="29"/>
  <c r="R108" i="29"/>
  <c r="Q109" i="29"/>
  <c r="R109" i="29"/>
  <c r="Q110" i="29"/>
  <c r="R110" i="29"/>
  <c r="Q111" i="29"/>
  <c r="R111" i="29"/>
  <c r="Q112" i="29"/>
  <c r="R112" i="29"/>
  <c r="Q113" i="29"/>
  <c r="R113" i="29"/>
  <c r="Q114" i="29"/>
  <c r="R114" i="29"/>
  <c r="Q115" i="29"/>
  <c r="R115" i="29"/>
  <c r="Q116" i="29"/>
  <c r="R116" i="29"/>
  <c r="R4" i="29"/>
  <c r="Q4" i="29"/>
  <c r="Q5" i="28"/>
  <c r="R5" i="28"/>
  <c r="Q6" i="28"/>
  <c r="R6" i="28"/>
  <c r="Q7" i="28"/>
  <c r="R7" i="28"/>
  <c r="Q8" i="28"/>
  <c r="R8" i="28"/>
  <c r="Q9" i="28"/>
  <c r="R9" i="28"/>
  <c r="Q10" i="28"/>
  <c r="R10" i="28"/>
  <c r="Q11" i="28"/>
  <c r="R11" i="28"/>
  <c r="Q12" i="28"/>
  <c r="R12" i="28"/>
  <c r="Q13" i="28"/>
  <c r="R13" i="28"/>
  <c r="Q14" i="28"/>
  <c r="R14" i="28"/>
  <c r="Q15" i="28"/>
  <c r="R15" i="28"/>
  <c r="Q16" i="28"/>
  <c r="R16" i="28"/>
  <c r="Q17" i="28"/>
  <c r="R17" i="28"/>
  <c r="Q18" i="28"/>
  <c r="R18" i="28"/>
  <c r="Q19" i="28"/>
  <c r="R19" i="28"/>
  <c r="Q20" i="28"/>
  <c r="R20" i="28"/>
  <c r="Q21" i="28"/>
  <c r="R21" i="28"/>
  <c r="Q22" i="28"/>
  <c r="R22" i="28"/>
  <c r="Q23" i="28"/>
  <c r="R23" i="28"/>
  <c r="Q24" i="28"/>
  <c r="R24" i="28"/>
  <c r="Q25" i="28"/>
  <c r="R25" i="28"/>
  <c r="Q26" i="28"/>
  <c r="R26" i="28"/>
  <c r="Q27" i="28"/>
  <c r="R27" i="28"/>
  <c r="Q28" i="28"/>
  <c r="R28" i="28"/>
  <c r="Q29" i="28"/>
  <c r="R29" i="28"/>
  <c r="Q30" i="28"/>
  <c r="R30" i="28"/>
  <c r="Q31" i="28"/>
  <c r="R31" i="28"/>
  <c r="Q32" i="28"/>
  <c r="R32" i="28"/>
  <c r="Q33" i="28"/>
  <c r="R33" i="28"/>
  <c r="Q34" i="28"/>
  <c r="R34" i="28"/>
  <c r="Q35" i="28"/>
  <c r="R35" i="28"/>
  <c r="Q36" i="28"/>
  <c r="R36" i="28"/>
  <c r="Q37" i="28"/>
  <c r="R37" i="28"/>
  <c r="Q38" i="28"/>
  <c r="R38" i="28"/>
  <c r="Q39" i="28"/>
  <c r="R39" i="28"/>
  <c r="Q40" i="28"/>
  <c r="R40" i="28"/>
  <c r="Q41" i="28"/>
  <c r="R41" i="28"/>
  <c r="Q42" i="28"/>
  <c r="R42" i="28"/>
  <c r="Q43" i="28"/>
  <c r="R43" i="28"/>
  <c r="Q44" i="28"/>
  <c r="R44" i="28"/>
  <c r="Q45" i="28"/>
  <c r="R45" i="28"/>
  <c r="Q46" i="28"/>
  <c r="R46" i="28"/>
  <c r="Q47" i="28"/>
  <c r="R47" i="28"/>
  <c r="Q48" i="28"/>
  <c r="R48" i="28"/>
  <c r="Q49" i="28"/>
  <c r="R49" i="28"/>
  <c r="Q50" i="28"/>
  <c r="R50" i="28"/>
  <c r="Q51" i="28"/>
  <c r="R51" i="28"/>
  <c r="Q52" i="28"/>
  <c r="R52" i="28"/>
  <c r="Q53" i="28"/>
  <c r="R53" i="28"/>
  <c r="Q54" i="28"/>
  <c r="R54" i="28"/>
  <c r="Q55" i="28"/>
  <c r="R55" i="28"/>
  <c r="Q56" i="28"/>
  <c r="R56" i="28"/>
  <c r="Q57" i="28"/>
  <c r="R57" i="28"/>
  <c r="Q58" i="28"/>
  <c r="R58" i="28"/>
  <c r="Q59" i="28"/>
  <c r="R59" i="28"/>
  <c r="Q60" i="28"/>
  <c r="R60" i="28"/>
  <c r="Q61" i="28"/>
  <c r="R61" i="28"/>
  <c r="Q62" i="28"/>
  <c r="R62" i="28"/>
  <c r="Q63" i="28"/>
  <c r="R63" i="28"/>
  <c r="Q64" i="28"/>
  <c r="R64" i="28"/>
  <c r="Q65" i="28"/>
  <c r="R65" i="28"/>
  <c r="Q66" i="28"/>
  <c r="R66" i="28"/>
  <c r="Q67" i="28"/>
  <c r="R67" i="28"/>
  <c r="Q68" i="28"/>
  <c r="R68" i="28"/>
  <c r="Q69" i="28"/>
  <c r="R69" i="28"/>
  <c r="Q70" i="28"/>
  <c r="R70" i="28"/>
  <c r="Q71" i="28"/>
  <c r="R71" i="28"/>
  <c r="Q72" i="28"/>
  <c r="R72" i="28"/>
  <c r="Q73" i="28"/>
  <c r="R73" i="28"/>
  <c r="Q74" i="28"/>
  <c r="R74" i="28"/>
  <c r="Q75" i="28"/>
  <c r="R75" i="28"/>
  <c r="Q76" i="28"/>
  <c r="R76" i="28"/>
  <c r="Q77" i="28"/>
  <c r="R77" i="28"/>
  <c r="Q78" i="28"/>
  <c r="R78" i="28"/>
  <c r="Q79" i="28"/>
  <c r="R79" i="28"/>
  <c r="Q80" i="28"/>
  <c r="R80" i="28"/>
  <c r="Q81" i="28"/>
  <c r="R81" i="28"/>
  <c r="Q82" i="28"/>
  <c r="R82" i="28"/>
  <c r="Q83" i="28"/>
  <c r="R83" i="28"/>
  <c r="Q84" i="28"/>
  <c r="R84" i="28"/>
  <c r="Q85" i="28"/>
  <c r="R85" i="28"/>
  <c r="Q86" i="28"/>
  <c r="R86" i="28"/>
  <c r="Q87" i="28"/>
  <c r="R87" i="28"/>
  <c r="Q88" i="28"/>
  <c r="R88" i="28"/>
  <c r="Q89" i="28"/>
  <c r="R89" i="28"/>
  <c r="Q90" i="28"/>
  <c r="R90" i="28"/>
  <c r="Q91" i="28"/>
  <c r="R91" i="28"/>
  <c r="Q92" i="28"/>
  <c r="R92" i="28"/>
  <c r="Q93" i="28"/>
  <c r="R93" i="28"/>
  <c r="Q94" i="28"/>
  <c r="R94" i="28"/>
  <c r="Q95" i="28"/>
  <c r="R95" i="28"/>
  <c r="Q96" i="28"/>
  <c r="R96" i="28"/>
  <c r="Q97" i="28"/>
  <c r="R97" i="28"/>
  <c r="Q98" i="28"/>
  <c r="R98" i="28"/>
  <c r="Q99" i="28"/>
  <c r="R99" i="28"/>
  <c r="Q100" i="28"/>
  <c r="R100" i="28"/>
  <c r="Q101" i="28"/>
  <c r="R101" i="28"/>
  <c r="Q102" i="28"/>
  <c r="R102" i="28"/>
  <c r="Q103" i="28"/>
  <c r="R103" i="28"/>
  <c r="Q104" i="28"/>
  <c r="R104" i="28"/>
  <c r="Q105" i="28"/>
  <c r="R105" i="28"/>
  <c r="Q106" i="28"/>
  <c r="R106" i="28"/>
  <c r="Q107" i="28"/>
  <c r="R107" i="28"/>
  <c r="Q108" i="28"/>
  <c r="R108" i="28"/>
  <c r="Q109" i="28"/>
  <c r="R109" i="28"/>
  <c r="Q110" i="28"/>
  <c r="R110" i="28"/>
  <c r="Q111" i="28"/>
  <c r="R111" i="28"/>
  <c r="Q112" i="28"/>
  <c r="R112" i="28"/>
  <c r="Q113" i="28"/>
  <c r="R113" i="28"/>
  <c r="Q114" i="28"/>
  <c r="R114" i="28"/>
  <c r="Q115" i="28"/>
  <c r="R115" i="28"/>
  <c r="Q116" i="28"/>
  <c r="R116" i="28"/>
  <c r="R4" i="28"/>
  <c r="Q4" i="28"/>
  <c r="Q5" i="27"/>
  <c r="R5" i="27"/>
  <c r="Q6" i="27"/>
  <c r="R6" i="27"/>
  <c r="Q7" i="27"/>
  <c r="R7" i="27"/>
  <c r="Q8" i="27"/>
  <c r="R8" i="27"/>
  <c r="Q9" i="27"/>
  <c r="R9" i="27"/>
  <c r="Q10" i="27"/>
  <c r="R10" i="27"/>
  <c r="Q11" i="27"/>
  <c r="R11" i="27"/>
  <c r="Q12" i="27"/>
  <c r="R12" i="27"/>
  <c r="Q13" i="27"/>
  <c r="R13" i="27"/>
  <c r="Q14" i="27"/>
  <c r="R14" i="27"/>
  <c r="Q15" i="27"/>
  <c r="R15" i="27"/>
  <c r="Q16" i="27"/>
  <c r="R16" i="27"/>
  <c r="Q17" i="27"/>
  <c r="R17" i="27"/>
  <c r="Q18" i="27"/>
  <c r="R18" i="27"/>
  <c r="Q19" i="27"/>
  <c r="R19" i="27"/>
  <c r="Q20" i="27"/>
  <c r="R20" i="27"/>
  <c r="Q21" i="27"/>
  <c r="R21" i="27"/>
  <c r="Q22" i="27"/>
  <c r="R22" i="27"/>
  <c r="Q23" i="27"/>
  <c r="R23" i="27"/>
  <c r="Q24" i="27"/>
  <c r="R24" i="27"/>
  <c r="Q25" i="27"/>
  <c r="R25" i="27"/>
  <c r="Q26" i="27"/>
  <c r="R26" i="27"/>
  <c r="Q27" i="27"/>
  <c r="R27" i="27"/>
  <c r="Q28" i="27"/>
  <c r="R28" i="27"/>
  <c r="Q29" i="27"/>
  <c r="R29" i="27"/>
  <c r="Q30" i="27"/>
  <c r="R30" i="27"/>
  <c r="Q31" i="27"/>
  <c r="R31" i="27"/>
  <c r="Q32" i="27"/>
  <c r="R32" i="27"/>
  <c r="Q33" i="27"/>
  <c r="R33" i="27"/>
  <c r="Q34" i="27"/>
  <c r="R34" i="27"/>
  <c r="Q35" i="27"/>
  <c r="R35" i="27"/>
  <c r="Q36" i="27"/>
  <c r="R36" i="27"/>
  <c r="Q37" i="27"/>
  <c r="R37" i="27"/>
  <c r="Q38" i="27"/>
  <c r="R38" i="27"/>
  <c r="Q39" i="27"/>
  <c r="R39" i="27"/>
  <c r="Q40" i="27"/>
  <c r="R40" i="27"/>
  <c r="Q41" i="27"/>
  <c r="R41" i="27"/>
  <c r="Q42" i="27"/>
  <c r="R42" i="27"/>
  <c r="Q43" i="27"/>
  <c r="R43" i="27"/>
  <c r="Q44" i="27"/>
  <c r="R44" i="27"/>
  <c r="Q45" i="27"/>
  <c r="R45" i="27"/>
  <c r="Q46" i="27"/>
  <c r="R46" i="27"/>
  <c r="Q47" i="27"/>
  <c r="R47" i="27"/>
  <c r="Q48" i="27"/>
  <c r="R48" i="27"/>
  <c r="Q49" i="27"/>
  <c r="R49" i="27"/>
  <c r="Q50" i="27"/>
  <c r="R50" i="27"/>
  <c r="Q51" i="27"/>
  <c r="R51" i="27"/>
  <c r="Q52" i="27"/>
  <c r="R52" i="27"/>
  <c r="Q53" i="27"/>
  <c r="R53" i="27"/>
  <c r="Q54" i="27"/>
  <c r="R54" i="27"/>
  <c r="Q55" i="27"/>
  <c r="R55" i="27"/>
  <c r="Q56" i="27"/>
  <c r="R56" i="27"/>
  <c r="Q57" i="27"/>
  <c r="R57" i="27"/>
  <c r="Q58" i="27"/>
  <c r="R58" i="27"/>
  <c r="Q59" i="27"/>
  <c r="R59" i="27"/>
  <c r="Q60" i="27"/>
  <c r="R60" i="27"/>
  <c r="Q61" i="27"/>
  <c r="R61" i="27"/>
  <c r="Q62" i="27"/>
  <c r="R62" i="27"/>
  <c r="Q63" i="27"/>
  <c r="R63" i="27"/>
  <c r="Q64" i="27"/>
  <c r="R64" i="27"/>
  <c r="Q65" i="27"/>
  <c r="R65" i="27"/>
  <c r="Q66" i="27"/>
  <c r="R66" i="27"/>
  <c r="Q67" i="27"/>
  <c r="R67" i="27"/>
  <c r="Q68" i="27"/>
  <c r="R68" i="27"/>
  <c r="Q69" i="27"/>
  <c r="R69" i="27"/>
  <c r="Q70" i="27"/>
  <c r="R70" i="27"/>
  <c r="Q71" i="27"/>
  <c r="R71" i="27"/>
  <c r="Q72" i="27"/>
  <c r="R72" i="27"/>
  <c r="Q73" i="27"/>
  <c r="R73" i="27"/>
  <c r="Q74" i="27"/>
  <c r="R74" i="27"/>
  <c r="Q75" i="27"/>
  <c r="R75" i="27"/>
  <c r="Q76" i="27"/>
  <c r="R76" i="27"/>
  <c r="Q77" i="27"/>
  <c r="R77" i="27"/>
  <c r="Q78" i="27"/>
  <c r="R78" i="27"/>
  <c r="Q79" i="27"/>
  <c r="R79" i="27"/>
  <c r="Q80" i="27"/>
  <c r="R80" i="27"/>
  <c r="Q81" i="27"/>
  <c r="R81" i="27"/>
  <c r="Q82" i="27"/>
  <c r="R82" i="27"/>
  <c r="Q83" i="27"/>
  <c r="R83" i="27"/>
  <c r="Q84" i="27"/>
  <c r="R84" i="27"/>
  <c r="Q85" i="27"/>
  <c r="R85" i="27"/>
  <c r="Q86" i="27"/>
  <c r="R86" i="27"/>
  <c r="Q87" i="27"/>
  <c r="R87" i="27"/>
  <c r="Q88" i="27"/>
  <c r="R88" i="27"/>
  <c r="Q89" i="27"/>
  <c r="R89" i="27"/>
  <c r="Q90" i="27"/>
  <c r="R90" i="27"/>
  <c r="Q91" i="27"/>
  <c r="R91" i="27"/>
  <c r="Q92" i="27"/>
  <c r="R92" i="27"/>
  <c r="Q93" i="27"/>
  <c r="R93" i="27"/>
  <c r="Q94" i="27"/>
  <c r="R94" i="27"/>
  <c r="Q95" i="27"/>
  <c r="R95" i="27"/>
  <c r="Q96" i="27"/>
  <c r="R96" i="27"/>
  <c r="Q97" i="27"/>
  <c r="R97" i="27"/>
  <c r="Q98" i="27"/>
  <c r="R98" i="27"/>
  <c r="Q99" i="27"/>
  <c r="R99" i="27"/>
  <c r="Q100" i="27"/>
  <c r="R100" i="27"/>
  <c r="Q101" i="27"/>
  <c r="R101" i="27"/>
  <c r="Q102" i="27"/>
  <c r="R102" i="27"/>
  <c r="Q103" i="27"/>
  <c r="R103" i="27"/>
  <c r="Q104" i="27"/>
  <c r="R104" i="27"/>
  <c r="Q105" i="27"/>
  <c r="R105" i="27"/>
  <c r="Q106" i="27"/>
  <c r="R106" i="27"/>
  <c r="Q107" i="27"/>
  <c r="R107" i="27"/>
  <c r="Q108" i="27"/>
  <c r="R108" i="27"/>
  <c r="Q109" i="27"/>
  <c r="R109" i="27"/>
  <c r="Q110" i="27"/>
  <c r="R110" i="27"/>
  <c r="Q111" i="27"/>
  <c r="R111" i="27"/>
  <c r="Q112" i="27"/>
  <c r="R112" i="27"/>
  <c r="Q113" i="27"/>
  <c r="R113" i="27"/>
  <c r="Q114" i="27"/>
  <c r="R114" i="27"/>
  <c r="Q115" i="27"/>
  <c r="R115" i="27"/>
  <c r="Q116" i="27"/>
  <c r="R116" i="27"/>
  <c r="R4" i="27"/>
  <c r="Q4" i="27"/>
  <c r="R5" i="26"/>
  <c r="R6" i="26"/>
  <c r="R7" i="26"/>
  <c r="R8" i="26"/>
  <c r="R9" i="26"/>
  <c r="R10" i="26"/>
  <c r="R11" i="26"/>
  <c r="R12" i="26"/>
  <c r="R13" i="26"/>
  <c r="R14" i="26"/>
  <c r="R15" i="26"/>
  <c r="R16" i="26"/>
  <c r="R17" i="26"/>
  <c r="R18" i="26"/>
  <c r="R19" i="26"/>
  <c r="R20" i="26"/>
  <c r="R21" i="26"/>
  <c r="R22" i="26"/>
  <c r="R23" i="26"/>
  <c r="R24" i="26"/>
  <c r="R25" i="26"/>
  <c r="R26" i="26"/>
  <c r="R27" i="26"/>
  <c r="R28" i="26"/>
  <c r="R29" i="26"/>
  <c r="R30" i="26"/>
  <c r="R31" i="26"/>
  <c r="R32" i="26"/>
  <c r="R33" i="26"/>
  <c r="R34" i="26"/>
  <c r="R35" i="26"/>
  <c r="R36" i="26"/>
  <c r="R37" i="26"/>
  <c r="R38" i="26"/>
  <c r="R39" i="26"/>
  <c r="R40" i="26"/>
  <c r="R41" i="26"/>
  <c r="R42" i="26"/>
  <c r="R43" i="26"/>
  <c r="R44" i="26"/>
  <c r="R45" i="26"/>
  <c r="R46" i="26"/>
  <c r="R47" i="26"/>
  <c r="R48" i="26"/>
  <c r="R49" i="26"/>
  <c r="R50" i="26"/>
  <c r="R51" i="26"/>
  <c r="R52" i="26"/>
  <c r="R53" i="26"/>
  <c r="R54" i="26"/>
  <c r="R55" i="26"/>
  <c r="R56" i="26"/>
  <c r="R57" i="26"/>
  <c r="R58" i="26"/>
  <c r="R59" i="26"/>
  <c r="R60" i="26"/>
  <c r="R61" i="26"/>
  <c r="R62" i="26"/>
  <c r="R63" i="26"/>
  <c r="R64" i="26"/>
  <c r="R65" i="26"/>
  <c r="R66" i="26"/>
  <c r="R67" i="26"/>
  <c r="R68" i="26"/>
  <c r="R69" i="26"/>
  <c r="R70" i="26"/>
  <c r="R71" i="26"/>
  <c r="R72" i="26"/>
  <c r="R73" i="26"/>
  <c r="R74" i="26"/>
  <c r="R75" i="26"/>
  <c r="R76" i="26"/>
  <c r="R77" i="26"/>
  <c r="R78" i="26"/>
  <c r="R79" i="26"/>
  <c r="R80" i="26"/>
  <c r="R81" i="26"/>
  <c r="R82" i="26"/>
  <c r="R83" i="26"/>
  <c r="R84" i="26"/>
  <c r="R85" i="26"/>
  <c r="R86" i="26"/>
  <c r="R87" i="26"/>
  <c r="R88" i="26"/>
  <c r="R89" i="26"/>
  <c r="R90" i="26"/>
  <c r="R91" i="26"/>
  <c r="R92" i="26"/>
  <c r="R93" i="26"/>
  <c r="R94" i="26"/>
  <c r="R95" i="26"/>
  <c r="R96" i="26"/>
  <c r="R97" i="26"/>
  <c r="R98" i="26"/>
  <c r="R99" i="26"/>
  <c r="R100" i="26"/>
  <c r="R101" i="26"/>
  <c r="R102" i="26"/>
  <c r="R103" i="26"/>
  <c r="R104" i="26"/>
  <c r="R105" i="26"/>
  <c r="R106" i="26"/>
  <c r="R107" i="26"/>
  <c r="R108" i="26"/>
  <c r="R109" i="26"/>
  <c r="R110" i="26"/>
  <c r="R111" i="26"/>
  <c r="R112" i="26"/>
  <c r="R113" i="26"/>
  <c r="R114" i="26"/>
  <c r="R115" i="26"/>
  <c r="R116" i="26"/>
  <c r="R4" i="26"/>
  <c r="Q5" i="26"/>
  <c r="Q6" i="26"/>
  <c r="Q7" i="26"/>
  <c r="Q8" i="26"/>
  <c r="Q9" i="26"/>
  <c r="Q10" i="26"/>
  <c r="Q11" i="26"/>
  <c r="Q12" i="26"/>
  <c r="Q13" i="26"/>
  <c r="Q14" i="26"/>
  <c r="Q15" i="26"/>
  <c r="Q16" i="26"/>
  <c r="Q17" i="26"/>
  <c r="Q18" i="26"/>
  <c r="Q19" i="26"/>
  <c r="Q20" i="26"/>
  <c r="Q21" i="26"/>
  <c r="Q22" i="26"/>
  <c r="Q23" i="26"/>
  <c r="Q24" i="26"/>
  <c r="Q25" i="26"/>
  <c r="Q26" i="26"/>
  <c r="Q27" i="26"/>
  <c r="Q28" i="26"/>
  <c r="Q29" i="26"/>
  <c r="Q30" i="26"/>
  <c r="Q31" i="26"/>
  <c r="Q32" i="26"/>
  <c r="Q33" i="26"/>
  <c r="Q34" i="26"/>
  <c r="Q35" i="26"/>
  <c r="Q36" i="26"/>
  <c r="Q37" i="26"/>
  <c r="Q38" i="26"/>
  <c r="Q39" i="26"/>
  <c r="Q40" i="26"/>
  <c r="Q41" i="26"/>
  <c r="Q42" i="26"/>
  <c r="Q43" i="26"/>
  <c r="Q44" i="26"/>
  <c r="Q45" i="26"/>
  <c r="Q46" i="26"/>
  <c r="Q47" i="26"/>
  <c r="Q48" i="26"/>
  <c r="Q49" i="26"/>
  <c r="Q50" i="26"/>
  <c r="Q51" i="26"/>
  <c r="Q52" i="26"/>
  <c r="Q53" i="26"/>
  <c r="Q54" i="26"/>
  <c r="Q55" i="26"/>
  <c r="Q56" i="26"/>
  <c r="Q57" i="26"/>
  <c r="Q58" i="26"/>
  <c r="Q59" i="26"/>
  <c r="Q60" i="26"/>
  <c r="Q61" i="26"/>
  <c r="Q62" i="26"/>
  <c r="Q63" i="26"/>
  <c r="Q64" i="26"/>
  <c r="Q65" i="26"/>
  <c r="Q66" i="26"/>
  <c r="Q67" i="26"/>
  <c r="Q68" i="26"/>
  <c r="Q69" i="26"/>
  <c r="Q70" i="26"/>
  <c r="Q71" i="26"/>
  <c r="Q72" i="26"/>
  <c r="Q73" i="26"/>
  <c r="Q74" i="26"/>
  <c r="Q75" i="26"/>
  <c r="Q76" i="26"/>
  <c r="Q77" i="26"/>
  <c r="Q78" i="26"/>
  <c r="Q79" i="26"/>
  <c r="Q80" i="26"/>
  <c r="Q81" i="26"/>
  <c r="Q82" i="26"/>
  <c r="Q83" i="26"/>
  <c r="Q84" i="26"/>
  <c r="Q85" i="26"/>
  <c r="Q86" i="26"/>
  <c r="Q87" i="26"/>
  <c r="Q88" i="26"/>
  <c r="Q89" i="26"/>
  <c r="Q90" i="26"/>
  <c r="Q91" i="26"/>
  <c r="Q92" i="26"/>
  <c r="Q93" i="26"/>
  <c r="Q94" i="26"/>
  <c r="Q95" i="26"/>
  <c r="Q96" i="26"/>
  <c r="Q97" i="26"/>
  <c r="Q98" i="26"/>
  <c r="Q99" i="26"/>
  <c r="Q100" i="26"/>
  <c r="Q101" i="26"/>
  <c r="Q102" i="26"/>
  <c r="Q103" i="26"/>
  <c r="Q104" i="26"/>
  <c r="Q105" i="26"/>
  <c r="Q106" i="26"/>
  <c r="Q107" i="26"/>
  <c r="Q108" i="26"/>
  <c r="Q109" i="26"/>
  <c r="Q110" i="26"/>
  <c r="Q111" i="26"/>
  <c r="Q112" i="26"/>
  <c r="Q113" i="26"/>
  <c r="Q114" i="26"/>
  <c r="Q115" i="26"/>
  <c r="Q116" i="26"/>
  <c r="Q4" i="26"/>
  <c r="B282" i="5"/>
  <c r="B281" i="5"/>
  <c r="B278" i="5"/>
  <c r="B277" i="5"/>
  <c r="B274" i="5"/>
  <c r="B273" i="5"/>
  <c r="B270" i="5"/>
  <c r="B269" i="5"/>
  <c r="B264" i="5"/>
  <c r="B263" i="5"/>
  <c r="B260" i="5"/>
  <c r="B259" i="5"/>
  <c r="AH106" i="29"/>
  <c r="AG106" i="29"/>
  <c r="AF106" i="29"/>
  <c r="AE106" i="29"/>
  <c r="AD106" i="29"/>
  <c r="AC106" i="29"/>
  <c r="AB106" i="29"/>
  <c r="AA106" i="29"/>
  <c r="Z106" i="29"/>
  <c r="Y106" i="29"/>
  <c r="X106" i="29"/>
  <c r="W106" i="29" s="1"/>
  <c r="V106" i="29"/>
  <c r="U106" i="29"/>
  <c r="T106" i="29"/>
  <c r="S106" i="29"/>
  <c r="AH115" i="29"/>
  <c r="AG115" i="29"/>
  <c r="AF115" i="29"/>
  <c r="AE115" i="29"/>
  <c r="AD115" i="29"/>
  <c r="AC115" i="29"/>
  <c r="AB115" i="29"/>
  <c r="AA115" i="29"/>
  <c r="Z115" i="29"/>
  <c r="Y115" i="29"/>
  <c r="X115" i="29"/>
  <c r="W115" i="29" s="1"/>
  <c r="V115" i="29"/>
  <c r="U115" i="29"/>
  <c r="T115" i="29"/>
  <c r="S115" i="29"/>
  <c r="AH38" i="29"/>
  <c r="AG38" i="29"/>
  <c r="AF38" i="29"/>
  <c r="AE38" i="29"/>
  <c r="AD38" i="29"/>
  <c r="AC38" i="29"/>
  <c r="AB38" i="29"/>
  <c r="AA38" i="29"/>
  <c r="Z38" i="29"/>
  <c r="Y38" i="29"/>
  <c r="X38" i="29"/>
  <c r="W38" i="29" s="1"/>
  <c r="V38" i="29"/>
  <c r="U38" i="29"/>
  <c r="T38" i="29"/>
  <c r="S38" i="29"/>
  <c r="AH58" i="29"/>
  <c r="AG58" i="29"/>
  <c r="AF58" i="29"/>
  <c r="AE58" i="29"/>
  <c r="AD58" i="29"/>
  <c r="AC58" i="29"/>
  <c r="AB58" i="29"/>
  <c r="AA58" i="29"/>
  <c r="Z58" i="29"/>
  <c r="Y58" i="29"/>
  <c r="X58" i="29"/>
  <c r="W58" i="29"/>
  <c r="V58" i="29"/>
  <c r="U58" i="29"/>
  <c r="T58" i="29"/>
  <c r="S58" i="29"/>
  <c r="AH94" i="29"/>
  <c r="AG94" i="29"/>
  <c r="AF94" i="29"/>
  <c r="AE94" i="29"/>
  <c r="AD94" i="29"/>
  <c r="AC94" i="29"/>
  <c r="AB94" i="29"/>
  <c r="AA94" i="29"/>
  <c r="Z94" i="29"/>
  <c r="Y94" i="29"/>
  <c r="X94" i="29"/>
  <c r="W94" i="29" s="1"/>
  <c r="V94" i="29"/>
  <c r="U94" i="29"/>
  <c r="T94" i="29"/>
  <c r="S94" i="29"/>
  <c r="AH116" i="29"/>
  <c r="AG116" i="29"/>
  <c r="AF116" i="29"/>
  <c r="AE116" i="29"/>
  <c r="AD116" i="29"/>
  <c r="AC116" i="29"/>
  <c r="AB116" i="29"/>
  <c r="AA116" i="29"/>
  <c r="Z116" i="29"/>
  <c r="Y116" i="29"/>
  <c r="X116" i="29"/>
  <c r="W116" i="29" s="1"/>
  <c r="V116" i="29"/>
  <c r="U116" i="29"/>
  <c r="T116" i="29"/>
  <c r="S116" i="29"/>
  <c r="AH108" i="29"/>
  <c r="AG108" i="29"/>
  <c r="AF108" i="29"/>
  <c r="AE108" i="29"/>
  <c r="AD108" i="29"/>
  <c r="AC108" i="29"/>
  <c r="AB108" i="29"/>
  <c r="AA108" i="29"/>
  <c r="Z108" i="29"/>
  <c r="Y108" i="29"/>
  <c r="X108" i="29"/>
  <c r="W108" i="29" s="1"/>
  <c r="V108" i="29"/>
  <c r="U108" i="29"/>
  <c r="T108" i="29"/>
  <c r="S108" i="29"/>
  <c r="AH111" i="29"/>
  <c r="AG111" i="29"/>
  <c r="AF111" i="29"/>
  <c r="AE111" i="29"/>
  <c r="AD111" i="29"/>
  <c r="AC111" i="29"/>
  <c r="AB111" i="29"/>
  <c r="AA111" i="29"/>
  <c r="Z111" i="29"/>
  <c r="Y111" i="29"/>
  <c r="X111" i="29"/>
  <c r="W111" i="29" s="1"/>
  <c r="V111" i="29"/>
  <c r="U111" i="29"/>
  <c r="T111" i="29"/>
  <c r="S111" i="29"/>
  <c r="AH105" i="29"/>
  <c r="AG105" i="29"/>
  <c r="AF105" i="29"/>
  <c r="AE105" i="29"/>
  <c r="AD105" i="29"/>
  <c r="AC105" i="29"/>
  <c r="AB105" i="29"/>
  <c r="AA105" i="29"/>
  <c r="Z105" i="29"/>
  <c r="Y105" i="29"/>
  <c r="X105" i="29"/>
  <c r="W105" i="29" s="1"/>
  <c r="V105" i="29"/>
  <c r="U105" i="29"/>
  <c r="T105" i="29"/>
  <c r="S105" i="29"/>
  <c r="AH83" i="29"/>
  <c r="AG83" i="29"/>
  <c r="AF83" i="29"/>
  <c r="AE83" i="29"/>
  <c r="AD83" i="29"/>
  <c r="AC83" i="29"/>
  <c r="AB83" i="29"/>
  <c r="AA83" i="29"/>
  <c r="Z83" i="29"/>
  <c r="Y83" i="29"/>
  <c r="X83" i="29"/>
  <c r="W83" i="29" s="1"/>
  <c r="V83" i="29"/>
  <c r="U83" i="29"/>
  <c r="T83" i="29"/>
  <c r="S83" i="29"/>
  <c r="AH43" i="29"/>
  <c r="AG43" i="29"/>
  <c r="AF43" i="29"/>
  <c r="AE43" i="29"/>
  <c r="AD43" i="29"/>
  <c r="AC43" i="29"/>
  <c r="AB43" i="29"/>
  <c r="AA43" i="29"/>
  <c r="Z43" i="29"/>
  <c r="Y43" i="29"/>
  <c r="X43" i="29"/>
  <c r="W43" i="29" s="1"/>
  <c r="V43" i="29"/>
  <c r="U43" i="29"/>
  <c r="T43" i="29"/>
  <c r="S43" i="29"/>
  <c r="AH35" i="29"/>
  <c r="AG35" i="29"/>
  <c r="AF35" i="29"/>
  <c r="AE35" i="29"/>
  <c r="AD35" i="29"/>
  <c r="AC35" i="29"/>
  <c r="AB35" i="29"/>
  <c r="AA35" i="29"/>
  <c r="Z35" i="29"/>
  <c r="Y35" i="29"/>
  <c r="X35" i="29"/>
  <c r="W35" i="29" s="1"/>
  <c r="V35" i="29"/>
  <c r="U35" i="29"/>
  <c r="T35" i="29"/>
  <c r="S35" i="29"/>
  <c r="AH54" i="29"/>
  <c r="AG54" i="29"/>
  <c r="AF54" i="29"/>
  <c r="AE54" i="29"/>
  <c r="AD54" i="29"/>
  <c r="AC54" i="29"/>
  <c r="AB54" i="29"/>
  <c r="AA54" i="29"/>
  <c r="Z54" i="29"/>
  <c r="Y54" i="29"/>
  <c r="X54" i="29"/>
  <c r="W54" i="29" s="1"/>
  <c r="V54" i="29"/>
  <c r="U54" i="29"/>
  <c r="T54" i="29"/>
  <c r="S54" i="29"/>
  <c r="AH48" i="29"/>
  <c r="AG48" i="29"/>
  <c r="AF48" i="29"/>
  <c r="AE48" i="29"/>
  <c r="AD48" i="29"/>
  <c r="AC48" i="29"/>
  <c r="AB48" i="29"/>
  <c r="AA48" i="29"/>
  <c r="Z48" i="29"/>
  <c r="Y48" i="29"/>
  <c r="X48" i="29"/>
  <c r="W48" i="29" s="1"/>
  <c r="V48" i="29"/>
  <c r="U48" i="29"/>
  <c r="T48" i="29"/>
  <c r="S48" i="29"/>
  <c r="AH95" i="29"/>
  <c r="AG95" i="29"/>
  <c r="AF95" i="29"/>
  <c r="AE95" i="29"/>
  <c r="AD95" i="29"/>
  <c r="AC95" i="29"/>
  <c r="AB95" i="29"/>
  <c r="AA95" i="29"/>
  <c r="Z95" i="29"/>
  <c r="Y95" i="29"/>
  <c r="X95" i="29"/>
  <c r="W95" i="29" s="1"/>
  <c r="V95" i="29"/>
  <c r="U95" i="29"/>
  <c r="T95" i="29"/>
  <c r="S95" i="29"/>
  <c r="AH107" i="29"/>
  <c r="AG107" i="29"/>
  <c r="AF107" i="29"/>
  <c r="AE107" i="29"/>
  <c r="AD107" i="29"/>
  <c r="AC107" i="29"/>
  <c r="AB107" i="29"/>
  <c r="AA107" i="29"/>
  <c r="Z107" i="29"/>
  <c r="Y107" i="29"/>
  <c r="X107" i="29"/>
  <c r="W107" i="29"/>
  <c r="V107" i="29"/>
  <c r="U107" i="29"/>
  <c r="T107" i="29"/>
  <c r="S107" i="29"/>
  <c r="AH51" i="29"/>
  <c r="AG51" i="29"/>
  <c r="AF51" i="29"/>
  <c r="AE51" i="29"/>
  <c r="AD51" i="29"/>
  <c r="AC51" i="29"/>
  <c r="AB51" i="29"/>
  <c r="AA51" i="29"/>
  <c r="Z51" i="29"/>
  <c r="Y51" i="29"/>
  <c r="X51" i="29"/>
  <c r="W51" i="29" s="1"/>
  <c r="V51" i="29"/>
  <c r="U51" i="29"/>
  <c r="T51" i="29"/>
  <c r="S51" i="29"/>
  <c r="AH60" i="29"/>
  <c r="AG60" i="29"/>
  <c r="AF60" i="29"/>
  <c r="AE60" i="29"/>
  <c r="AD60" i="29"/>
  <c r="AC60" i="29"/>
  <c r="AB60" i="29"/>
  <c r="AA60" i="29"/>
  <c r="Z60" i="29"/>
  <c r="Y60" i="29"/>
  <c r="X60" i="29"/>
  <c r="W60" i="29" s="1"/>
  <c r="V60" i="29"/>
  <c r="U60" i="29"/>
  <c r="T60" i="29"/>
  <c r="S60" i="29"/>
  <c r="AH82" i="29"/>
  <c r="AG82" i="29"/>
  <c r="AF82" i="29"/>
  <c r="AE82" i="29"/>
  <c r="AD82" i="29"/>
  <c r="AC82" i="29"/>
  <c r="AB82" i="29"/>
  <c r="AA82" i="29"/>
  <c r="Z82" i="29"/>
  <c r="Y82" i="29"/>
  <c r="X82" i="29"/>
  <c r="W82" i="29" s="1"/>
  <c r="V82" i="29"/>
  <c r="U82" i="29"/>
  <c r="T82" i="29"/>
  <c r="S82" i="29"/>
  <c r="AH88" i="29"/>
  <c r="AG88" i="29"/>
  <c r="AF88" i="29"/>
  <c r="AE88" i="29"/>
  <c r="AD88" i="29"/>
  <c r="AC88" i="29"/>
  <c r="AB88" i="29"/>
  <c r="AA88" i="29"/>
  <c r="Z88" i="29"/>
  <c r="Y88" i="29"/>
  <c r="X88" i="29"/>
  <c r="W88" i="29" s="1"/>
  <c r="V88" i="29"/>
  <c r="U88" i="29"/>
  <c r="T88" i="29"/>
  <c r="S88" i="29"/>
  <c r="AH10" i="29"/>
  <c r="AG10" i="29"/>
  <c r="AF10" i="29"/>
  <c r="AE10" i="29"/>
  <c r="AD10" i="29"/>
  <c r="AC10" i="29"/>
  <c r="AB10" i="29"/>
  <c r="AA10" i="29"/>
  <c r="Z10" i="29"/>
  <c r="Y10" i="29"/>
  <c r="X10" i="29"/>
  <c r="W10" i="29" s="1"/>
  <c r="V10" i="29"/>
  <c r="U10" i="29"/>
  <c r="T10" i="29"/>
  <c r="S10" i="29"/>
  <c r="AH89" i="29"/>
  <c r="AG89" i="29"/>
  <c r="AF89" i="29"/>
  <c r="AE89" i="29"/>
  <c r="AD89" i="29"/>
  <c r="AC89" i="29"/>
  <c r="AB89" i="29"/>
  <c r="AA89" i="29"/>
  <c r="Z89" i="29"/>
  <c r="Y89" i="29"/>
  <c r="X89" i="29"/>
  <c r="W89" i="29" s="1"/>
  <c r="V89" i="29"/>
  <c r="U89" i="29"/>
  <c r="T89" i="29"/>
  <c r="S89" i="29"/>
  <c r="AH69" i="29"/>
  <c r="AG69" i="29"/>
  <c r="AF69" i="29"/>
  <c r="AE69" i="29"/>
  <c r="AD69" i="29"/>
  <c r="AC69" i="29"/>
  <c r="AB69" i="29"/>
  <c r="AA69" i="29"/>
  <c r="Z69" i="29"/>
  <c r="Y69" i="29"/>
  <c r="X69" i="29"/>
  <c r="W69" i="29" s="1"/>
  <c r="V69" i="29"/>
  <c r="U69" i="29"/>
  <c r="T69" i="29"/>
  <c r="S69" i="29"/>
  <c r="AH113" i="29"/>
  <c r="AG113" i="29"/>
  <c r="AF113" i="29"/>
  <c r="AE113" i="29"/>
  <c r="AD113" i="29"/>
  <c r="AC113" i="29"/>
  <c r="AB113" i="29"/>
  <c r="AA113" i="29"/>
  <c r="Z113" i="29"/>
  <c r="Y113" i="29"/>
  <c r="X113" i="29"/>
  <c r="W113" i="29" s="1"/>
  <c r="V113" i="29"/>
  <c r="U113" i="29"/>
  <c r="T113" i="29"/>
  <c r="S113" i="29"/>
  <c r="AH50" i="29"/>
  <c r="AG50" i="29"/>
  <c r="AF50" i="29"/>
  <c r="AE50" i="29"/>
  <c r="AD50" i="29"/>
  <c r="AC50" i="29"/>
  <c r="AB50" i="29"/>
  <c r="AA50" i="29"/>
  <c r="Z50" i="29"/>
  <c r="Y50" i="29"/>
  <c r="X50" i="29"/>
  <c r="W50" i="29" s="1"/>
  <c r="V50" i="29"/>
  <c r="U50" i="29"/>
  <c r="T50" i="29"/>
  <c r="S50" i="29"/>
  <c r="AH14" i="29"/>
  <c r="AG14" i="29"/>
  <c r="AF14" i="29"/>
  <c r="AE14" i="29"/>
  <c r="AD14" i="29"/>
  <c r="AC14" i="29"/>
  <c r="AB14" i="29"/>
  <c r="AA14" i="29"/>
  <c r="Z14" i="29"/>
  <c r="Y14" i="29"/>
  <c r="X14" i="29"/>
  <c r="W14" i="29" s="1"/>
  <c r="V14" i="29"/>
  <c r="U14" i="29"/>
  <c r="T14" i="29"/>
  <c r="S14" i="29"/>
  <c r="AH27" i="29"/>
  <c r="AG27" i="29"/>
  <c r="AF27" i="29"/>
  <c r="AE27" i="29"/>
  <c r="AD27" i="29"/>
  <c r="AC27" i="29"/>
  <c r="AB27" i="29"/>
  <c r="AA27" i="29"/>
  <c r="Z27" i="29"/>
  <c r="Y27" i="29"/>
  <c r="X27" i="29"/>
  <c r="W27" i="29" s="1"/>
  <c r="V27" i="29"/>
  <c r="U27" i="29"/>
  <c r="T27" i="29"/>
  <c r="S27" i="29"/>
  <c r="AH97" i="29"/>
  <c r="AG97" i="29"/>
  <c r="AF97" i="29"/>
  <c r="AE97" i="29"/>
  <c r="AD97" i="29"/>
  <c r="AC97" i="29"/>
  <c r="AB97" i="29"/>
  <c r="AA97" i="29"/>
  <c r="Z97" i="29"/>
  <c r="Y97" i="29"/>
  <c r="X97" i="29"/>
  <c r="W97" i="29" s="1"/>
  <c r="V97" i="29"/>
  <c r="U97" i="29"/>
  <c r="T97" i="29"/>
  <c r="S97" i="29"/>
  <c r="AH76" i="29"/>
  <c r="AG76" i="29"/>
  <c r="AF76" i="29"/>
  <c r="AE76" i="29"/>
  <c r="AD76" i="29"/>
  <c r="AC76" i="29"/>
  <c r="AB76" i="29"/>
  <c r="AA76" i="29"/>
  <c r="Z76" i="29"/>
  <c r="Y76" i="29"/>
  <c r="X76" i="29"/>
  <c r="W76" i="29" s="1"/>
  <c r="V76" i="29"/>
  <c r="U76" i="29"/>
  <c r="T76" i="29"/>
  <c r="S76" i="29"/>
  <c r="AH20" i="29"/>
  <c r="AG20" i="29"/>
  <c r="AF20" i="29"/>
  <c r="AE20" i="29"/>
  <c r="AD20" i="29"/>
  <c r="AC20" i="29"/>
  <c r="AB20" i="29"/>
  <c r="AA20" i="29"/>
  <c r="Z20" i="29"/>
  <c r="Y20" i="29"/>
  <c r="X20" i="29"/>
  <c r="W20" i="29" s="1"/>
  <c r="V20" i="29"/>
  <c r="U20" i="29"/>
  <c r="T20" i="29"/>
  <c r="S20" i="29"/>
  <c r="AH65" i="29"/>
  <c r="AG65" i="29"/>
  <c r="AF65" i="29"/>
  <c r="AE65" i="29"/>
  <c r="AD65" i="29"/>
  <c r="AC65" i="29"/>
  <c r="AB65" i="29"/>
  <c r="AA65" i="29"/>
  <c r="Z65" i="29"/>
  <c r="Y65" i="29"/>
  <c r="X65" i="29"/>
  <c r="W65" i="29" s="1"/>
  <c r="V65" i="29"/>
  <c r="U65" i="29"/>
  <c r="T65" i="29"/>
  <c r="S65" i="29"/>
  <c r="AH66" i="29"/>
  <c r="AG66" i="29"/>
  <c r="AF66" i="29"/>
  <c r="AE66" i="29"/>
  <c r="AD66" i="29"/>
  <c r="AC66" i="29"/>
  <c r="AB66" i="29"/>
  <c r="AA66" i="29"/>
  <c r="Z66" i="29"/>
  <c r="Y66" i="29"/>
  <c r="X66" i="29"/>
  <c r="W66" i="29" s="1"/>
  <c r="V66" i="29"/>
  <c r="U66" i="29"/>
  <c r="T66" i="29"/>
  <c r="S66" i="29"/>
  <c r="AH93" i="29"/>
  <c r="AG93" i="29"/>
  <c r="AF93" i="29"/>
  <c r="AE93" i="29"/>
  <c r="AD93" i="29"/>
  <c r="AC93" i="29"/>
  <c r="AB93" i="29"/>
  <c r="AA93" i="29"/>
  <c r="Z93" i="29"/>
  <c r="Y93" i="29"/>
  <c r="X93" i="29"/>
  <c r="W93" i="29" s="1"/>
  <c r="V93" i="29"/>
  <c r="U93" i="29"/>
  <c r="T93" i="29"/>
  <c r="S93" i="29"/>
  <c r="AH92" i="29"/>
  <c r="AG92" i="29"/>
  <c r="AF92" i="29"/>
  <c r="AE92" i="29"/>
  <c r="AD92" i="29"/>
  <c r="AC92" i="29"/>
  <c r="AB92" i="29"/>
  <c r="AA92" i="29"/>
  <c r="Z92" i="29"/>
  <c r="Y92" i="29"/>
  <c r="X92" i="29"/>
  <c r="W92" i="29"/>
  <c r="V92" i="29"/>
  <c r="U92" i="29"/>
  <c r="T92" i="29"/>
  <c r="S92" i="29"/>
  <c r="AH61" i="29"/>
  <c r="AG61" i="29"/>
  <c r="AF61" i="29"/>
  <c r="AE61" i="29"/>
  <c r="AD61" i="29"/>
  <c r="AC61" i="29"/>
  <c r="AB61" i="29"/>
  <c r="AA61" i="29"/>
  <c r="Z61" i="29"/>
  <c r="Y61" i="29"/>
  <c r="X61" i="29"/>
  <c r="W61" i="29" s="1"/>
  <c r="V61" i="29"/>
  <c r="U61" i="29"/>
  <c r="T61" i="29"/>
  <c r="S61" i="29"/>
  <c r="AH42" i="29"/>
  <c r="AG42" i="29"/>
  <c r="AF42" i="29"/>
  <c r="AE42" i="29"/>
  <c r="AD42" i="29"/>
  <c r="AC42" i="29"/>
  <c r="AB42" i="29"/>
  <c r="AA42" i="29"/>
  <c r="Z42" i="29"/>
  <c r="Y42" i="29"/>
  <c r="X42" i="29"/>
  <c r="W42" i="29"/>
  <c r="V42" i="29"/>
  <c r="U42" i="29"/>
  <c r="T42" i="29"/>
  <c r="S42" i="29"/>
  <c r="AH22" i="29"/>
  <c r="AG22" i="29"/>
  <c r="AF22" i="29"/>
  <c r="AE22" i="29"/>
  <c r="AD22" i="29"/>
  <c r="AC22" i="29"/>
  <c r="AB22" i="29"/>
  <c r="AA22" i="29"/>
  <c r="Z22" i="29"/>
  <c r="Y22" i="29"/>
  <c r="X22" i="29"/>
  <c r="W22" i="29" s="1"/>
  <c r="V22" i="29"/>
  <c r="U22" i="29"/>
  <c r="T22" i="29"/>
  <c r="S22" i="29"/>
  <c r="AH70" i="29"/>
  <c r="AG70" i="29"/>
  <c r="AF70" i="29"/>
  <c r="AE70" i="29"/>
  <c r="AD70" i="29"/>
  <c r="AC70" i="29"/>
  <c r="AB70" i="29"/>
  <c r="AA70" i="29"/>
  <c r="Z70" i="29"/>
  <c r="Y70" i="29"/>
  <c r="X70" i="29"/>
  <c r="W70" i="29" s="1"/>
  <c r="V70" i="29"/>
  <c r="U70" i="29"/>
  <c r="T70" i="29"/>
  <c r="S70" i="29"/>
  <c r="AH81" i="29"/>
  <c r="AG81" i="29"/>
  <c r="AF81" i="29"/>
  <c r="AE81" i="29"/>
  <c r="AD81" i="29"/>
  <c r="AC81" i="29"/>
  <c r="AB81" i="29"/>
  <c r="AA81" i="29"/>
  <c r="Z81" i="29"/>
  <c r="Y81" i="29"/>
  <c r="X81" i="29"/>
  <c r="W81" i="29" s="1"/>
  <c r="V81" i="29"/>
  <c r="U81" i="29"/>
  <c r="T81" i="29"/>
  <c r="S81" i="29"/>
  <c r="AH39" i="29"/>
  <c r="AG39" i="29"/>
  <c r="AF39" i="29"/>
  <c r="AE39" i="29"/>
  <c r="AD39" i="29"/>
  <c r="AC39" i="29"/>
  <c r="AB39" i="29"/>
  <c r="AA39" i="29"/>
  <c r="Z39" i="29"/>
  <c r="Y39" i="29"/>
  <c r="X39" i="29"/>
  <c r="W39" i="29" s="1"/>
  <c r="V39" i="29"/>
  <c r="U39" i="29"/>
  <c r="T39" i="29"/>
  <c r="S39" i="29"/>
  <c r="AH101" i="29"/>
  <c r="AG101" i="29"/>
  <c r="AF101" i="29"/>
  <c r="AE101" i="29"/>
  <c r="AD101" i="29"/>
  <c r="AC101" i="29"/>
  <c r="AB101" i="29"/>
  <c r="AA101" i="29"/>
  <c r="Z101" i="29"/>
  <c r="Y101" i="29"/>
  <c r="X101" i="29"/>
  <c r="W101" i="29" s="1"/>
  <c r="V101" i="29"/>
  <c r="U101" i="29"/>
  <c r="T101" i="29"/>
  <c r="S101" i="29"/>
  <c r="AH25" i="29"/>
  <c r="AG25" i="29"/>
  <c r="AF25" i="29"/>
  <c r="AE25" i="29"/>
  <c r="AD25" i="29"/>
  <c r="AC25" i="29"/>
  <c r="AB25" i="29"/>
  <c r="AA25" i="29"/>
  <c r="Z25" i="29"/>
  <c r="Y25" i="29"/>
  <c r="X25" i="29"/>
  <c r="W25" i="29" s="1"/>
  <c r="V25" i="29"/>
  <c r="U25" i="29"/>
  <c r="T25" i="29"/>
  <c r="S25" i="29"/>
  <c r="AH47" i="29"/>
  <c r="AG47" i="29"/>
  <c r="AF47" i="29"/>
  <c r="AE47" i="29"/>
  <c r="AD47" i="29"/>
  <c r="AC47" i="29"/>
  <c r="AB47" i="29"/>
  <c r="AA47" i="29"/>
  <c r="Z47" i="29"/>
  <c r="Y47" i="29"/>
  <c r="X47" i="29"/>
  <c r="W47" i="29" s="1"/>
  <c r="V47" i="29"/>
  <c r="U47" i="29"/>
  <c r="T47" i="29"/>
  <c r="S47" i="29"/>
  <c r="AH99" i="29"/>
  <c r="AG99" i="29"/>
  <c r="AF99" i="29"/>
  <c r="AE99" i="29"/>
  <c r="AD99" i="29"/>
  <c r="AC99" i="29"/>
  <c r="AB99" i="29"/>
  <c r="AA99" i="29"/>
  <c r="Z99" i="29"/>
  <c r="Y99" i="29"/>
  <c r="X99" i="29"/>
  <c r="W99" i="29" s="1"/>
  <c r="V99" i="29"/>
  <c r="U99" i="29"/>
  <c r="T99" i="29"/>
  <c r="S99" i="29"/>
  <c r="AH77" i="29"/>
  <c r="AG77" i="29"/>
  <c r="AF77" i="29"/>
  <c r="AE77" i="29"/>
  <c r="AD77" i="29"/>
  <c r="AC77" i="29"/>
  <c r="AB77" i="29"/>
  <c r="AA77" i="29"/>
  <c r="Z77" i="29"/>
  <c r="Y77" i="29"/>
  <c r="X77" i="29"/>
  <c r="W77" i="29" s="1"/>
  <c r="V77" i="29"/>
  <c r="U77" i="29"/>
  <c r="T77" i="29"/>
  <c r="S77" i="29"/>
  <c r="AH91" i="29"/>
  <c r="AG91" i="29"/>
  <c r="AF91" i="29"/>
  <c r="AE91" i="29"/>
  <c r="AD91" i="29"/>
  <c r="AC91" i="29"/>
  <c r="AB91" i="29"/>
  <c r="AA91" i="29"/>
  <c r="Z91" i="29"/>
  <c r="Y91" i="29"/>
  <c r="X91" i="29"/>
  <c r="W91" i="29"/>
  <c r="V91" i="29"/>
  <c r="U91" i="29"/>
  <c r="T91" i="29"/>
  <c r="S91" i="29"/>
  <c r="AH49" i="29"/>
  <c r="AG49" i="29"/>
  <c r="AF49" i="29"/>
  <c r="AE49" i="29"/>
  <c r="AD49" i="29"/>
  <c r="AC49" i="29"/>
  <c r="AB49" i="29"/>
  <c r="AA49" i="29"/>
  <c r="Z49" i="29"/>
  <c r="Y49" i="29"/>
  <c r="X49" i="29"/>
  <c r="W49" i="29" s="1"/>
  <c r="V49" i="29"/>
  <c r="U49" i="29"/>
  <c r="T49" i="29"/>
  <c r="S49" i="29"/>
  <c r="AH68" i="29"/>
  <c r="AG68" i="29"/>
  <c r="AF68" i="29"/>
  <c r="AE68" i="29"/>
  <c r="AD68" i="29"/>
  <c r="AC68" i="29"/>
  <c r="AB68" i="29"/>
  <c r="AA68" i="29"/>
  <c r="Z68" i="29"/>
  <c r="Y68" i="29"/>
  <c r="X68" i="29"/>
  <c r="W68" i="29"/>
  <c r="V68" i="29"/>
  <c r="U68" i="29"/>
  <c r="T68" i="29"/>
  <c r="S68" i="29"/>
  <c r="AH63" i="29"/>
  <c r="AG63" i="29"/>
  <c r="AF63" i="29"/>
  <c r="AE63" i="29"/>
  <c r="AD63" i="29"/>
  <c r="AC63" i="29"/>
  <c r="AB63" i="29"/>
  <c r="AA63" i="29"/>
  <c r="Z63" i="29"/>
  <c r="Y63" i="29"/>
  <c r="X63" i="29"/>
  <c r="W63" i="29" s="1"/>
  <c r="V63" i="29"/>
  <c r="U63" i="29"/>
  <c r="T63" i="29"/>
  <c r="S63" i="29"/>
  <c r="AH30" i="29"/>
  <c r="AG30" i="29"/>
  <c r="AF30" i="29"/>
  <c r="AE30" i="29"/>
  <c r="AD30" i="29"/>
  <c r="AC30" i="29"/>
  <c r="AB30" i="29"/>
  <c r="AA30" i="29"/>
  <c r="Z30" i="29"/>
  <c r="Y30" i="29"/>
  <c r="X30" i="29"/>
  <c r="W30" i="29"/>
  <c r="V30" i="29"/>
  <c r="U30" i="29"/>
  <c r="T30" i="29"/>
  <c r="S30" i="29"/>
  <c r="AH46" i="29"/>
  <c r="AG46" i="29"/>
  <c r="AF46" i="29"/>
  <c r="AE46" i="29"/>
  <c r="AD46" i="29"/>
  <c r="AC46" i="29"/>
  <c r="AB46" i="29"/>
  <c r="AA46" i="29"/>
  <c r="Z46" i="29"/>
  <c r="Y46" i="29"/>
  <c r="X46" i="29"/>
  <c r="W46" i="29" s="1"/>
  <c r="V46" i="29"/>
  <c r="U46" i="29"/>
  <c r="T46" i="29"/>
  <c r="S46" i="29"/>
  <c r="AH37" i="29"/>
  <c r="AG37" i="29"/>
  <c r="AF37" i="29"/>
  <c r="AE37" i="29"/>
  <c r="AD37" i="29"/>
  <c r="AC37" i="29"/>
  <c r="AB37" i="29"/>
  <c r="AA37" i="29"/>
  <c r="Z37" i="29"/>
  <c r="Y37" i="29"/>
  <c r="X37" i="29"/>
  <c r="W37" i="29" s="1"/>
  <c r="V37" i="29"/>
  <c r="U37" i="29"/>
  <c r="T37" i="29"/>
  <c r="S37" i="29"/>
  <c r="AH56" i="29"/>
  <c r="AG56" i="29"/>
  <c r="AF56" i="29"/>
  <c r="AE56" i="29"/>
  <c r="AD56" i="29"/>
  <c r="AC56" i="29"/>
  <c r="AB56" i="29"/>
  <c r="AA56" i="29"/>
  <c r="Z56" i="29"/>
  <c r="Y56" i="29"/>
  <c r="X56" i="29"/>
  <c r="W56" i="29" s="1"/>
  <c r="V56" i="29"/>
  <c r="U56" i="29"/>
  <c r="T56" i="29"/>
  <c r="S56" i="29"/>
  <c r="AH85" i="29"/>
  <c r="AG85" i="29"/>
  <c r="AF85" i="29"/>
  <c r="AE85" i="29"/>
  <c r="AD85" i="29"/>
  <c r="AC85" i="29"/>
  <c r="AB85" i="29"/>
  <c r="AA85" i="29"/>
  <c r="Z85" i="29"/>
  <c r="Y85" i="29"/>
  <c r="X85" i="29"/>
  <c r="W85" i="29" s="1"/>
  <c r="V85" i="29"/>
  <c r="U85" i="29"/>
  <c r="T85" i="29"/>
  <c r="S85" i="29"/>
  <c r="AH64" i="29"/>
  <c r="AG64" i="29"/>
  <c r="AF64" i="29"/>
  <c r="AE64" i="29"/>
  <c r="AD64" i="29"/>
  <c r="AC64" i="29"/>
  <c r="AB64" i="29"/>
  <c r="AA64" i="29"/>
  <c r="Z64" i="29"/>
  <c r="Y64" i="29"/>
  <c r="X64" i="29"/>
  <c r="W64" i="29" s="1"/>
  <c r="V64" i="29"/>
  <c r="U64" i="29"/>
  <c r="T64" i="29"/>
  <c r="S64" i="29"/>
  <c r="AH55" i="29"/>
  <c r="AG55" i="29"/>
  <c r="AF55" i="29"/>
  <c r="AE55" i="29"/>
  <c r="AD55" i="29"/>
  <c r="AC55" i="29"/>
  <c r="AB55" i="29"/>
  <c r="AA55" i="29"/>
  <c r="Z55" i="29"/>
  <c r="Y55" i="29"/>
  <c r="X55" i="29"/>
  <c r="W55" i="29" s="1"/>
  <c r="V55" i="29"/>
  <c r="U55" i="29"/>
  <c r="T55" i="29"/>
  <c r="S55" i="29"/>
  <c r="AH67" i="29"/>
  <c r="AG67" i="29"/>
  <c r="AF67" i="29"/>
  <c r="AE67" i="29"/>
  <c r="AD67" i="29"/>
  <c r="AC67" i="29"/>
  <c r="AB67" i="29"/>
  <c r="AA67" i="29"/>
  <c r="Z67" i="29"/>
  <c r="Y67" i="29"/>
  <c r="X67" i="29"/>
  <c r="W67" i="29" s="1"/>
  <c r="V67" i="29"/>
  <c r="U67" i="29"/>
  <c r="T67" i="29"/>
  <c r="S67" i="29"/>
  <c r="AH86" i="29"/>
  <c r="AG86" i="29"/>
  <c r="AF86" i="29"/>
  <c r="AE86" i="29"/>
  <c r="AD86" i="29"/>
  <c r="AC86" i="29"/>
  <c r="AB86" i="29"/>
  <c r="AA86" i="29"/>
  <c r="Z86" i="29"/>
  <c r="Y86" i="29"/>
  <c r="X86" i="29"/>
  <c r="W86" i="29"/>
  <c r="V86" i="29"/>
  <c r="U86" i="29"/>
  <c r="T86" i="29"/>
  <c r="S86" i="29"/>
  <c r="AH74" i="29"/>
  <c r="AG74" i="29"/>
  <c r="AF74" i="29"/>
  <c r="AE74" i="29"/>
  <c r="AD74" i="29"/>
  <c r="AC74" i="29"/>
  <c r="AB74" i="29"/>
  <c r="AA74" i="29"/>
  <c r="Z74" i="29"/>
  <c r="Y74" i="29"/>
  <c r="X74" i="29"/>
  <c r="W74" i="29" s="1"/>
  <c r="V74" i="29"/>
  <c r="U74" i="29"/>
  <c r="T74" i="29"/>
  <c r="S74" i="29"/>
  <c r="AH12" i="29"/>
  <c r="AG12" i="29"/>
  <c r="AF12" i="29"/>
  <c r="AE12" i="29"/>
  <c r="AD12" i="29"/>
  <c r="AC12" i="29"/>
  <c r="AB12" i="29"/>
  <c r="AA12" i="29"/>
  <c r="Z12" i="29"/>
  <c r="Y12" i="29"/>
  <c r="X12" i="29"/>
  <c r="W12" i="29" s="1"/>
  <c r="V12" i="29"/>
  <c r="U12" i="29"/>
  <c r="T12" i="29"/>
  <c r="S12" i="29"/>
  <c r="AH13" i="29"/>
  <c r="AG13" i="29"/>
  <c r="AF13" i="29"/>
  <c r="AE13" i="29"/>
  <c r="AD13" i="29"/>
  <c r="AC13" i="29"/>
  <c r="AB13" i="29"/>
  <c r="AA13" i="29"/>
  <c r="Z13" i="29"/>
  <c r="Y13" i="29"/>
  <c r="X13" i="29"/>
  <c r="W13" i="29" s="1"/>
  <c r="V13" i="29"/>
  <c r="U13" i="29"/>
  <c r="T13" i="29"/>
  <c r="S13" i="29"/>
  <c r="AH8" i="29"/>
  <c r="AG8" i="29"/>
  <c r="AF8" i="29"/>
  <c r="AE8" i="29"/>
  <c r="AD8" i="29"/>
  <c r="AC8" i="29"/>
  <c r="AB8" i="29"/>
  <c r="AA8" i="29"/>
  <c r="Z8" i="29"/>
  <c r="Y8" i="29"/>
  <c r="X8" i="29"/>
  <c r="W8" i="29"/>
  <c r="V8" i="29"/>
  <c r="U8" i="29"/>
  <c r="T8" i="29"/>
  <c r="S8" i="29"/>
  <c r="AH96" i="29"/>
  <c r="AG96" i="29"/>
  <c r="AF96" i="29"/>
  <c r="AE96" i="29"/>
  <c r="AD96" i="29"/>
  <c r="AC96" i="29"/>
  <c r="AB96" i="29"/>
  <c r="AA96" i="29"/>
  <c r="Z96" i="29"/>
  <c r="Y96" i="29"/>
  <c r="X96" i="29"/>
  <c r="W96" i="29" s="1"/>
  <c r="V96" i="29"/>
  <c r="U96" i="29"/>
  <c r="T96" i="29"/>
  <c r="S96" i="29"/>
  <c r="AH11" i="29"/>
  <c r="AG11" i="29"/>
  <c r="AF11" i="29"/>
  <c r="AE11" i="29"/>
  <c r="AD11" i="29"/>
  <c r="AC11" i="29"/>
  <c r="AB11" i="29"/>
  <c r="AA11" i="29"/>
  <c r="Z11" i="29"/>
  <c r="Y11" i="29"/>
  <c r="X11" i="29"/>
  <c r="W11" i="29"/>
  <c r="V11" i="29"/>
  <c r="U11" i="29"/>
  <c r="T11" i="29"/>
  <c r="S11" i="29"/>
  <c r="AH72" i="29"/>
  <c r="AG72" i="29"/>
  <c r="AF72" i="29"/>
  <c r="AE72" i="29"/>
  <c r="AD72" i="29"/>
  <c r="AC72" i="29"/>
  <c r="AB72" i="29"/>
  <c r="AA72" i="29"/>
  <c r="Z72" i="29"/>
  <c r="Y72" i="29"/>
  <c r="X72" i="29"/>
  <c r="W72" i="29" s="1"/>
  <c r="V72" i="29"/>
  <c r="U72" i="29"/>
  <c r="T72" i="29"/>
  <c r="S72" i="29"/>
  <c r="AH6" i="29"/>
  <c r="AG6" i="29"/>
  <c r="AF6" i="29"/>
  <c r="AE6" i="29"/>
  <c r="AD6" i="29"/>
  <c r="AC6" i="29"/>
  <c r="AB6" i="29"/>
  <c r="AA6" i="29"/>
  <c r="Z6" i="29"/>
  <c r="Y6" i="29"/>
  <c r="X6" i="29"/>
  <c r="W6" i="29"/>
  <c r="V6" i="29"/>
  <c r="U6" i="29"/>
  <c r="T6" i="29"/>
  <c r="S6" i="29"/>
  <c r="AH15" i="29"/>
  <c r="AG15" i="29"/>
  <c r="AF15" i="29"/>
  <c r="AE15" i="29"/>
  <c r="AD15" i="29"/>
  <c r="AC15" i="29"/>
  <c r="AB15" i="29"/>
  <c r="AA15" i="29"/>
  <c r="Z15" i="29"/>
  <c r="Y15" i="29"/>
  <c r="X15" i="29"/>
  <c r="W15" i="29" s="1"/>
  <c r="V15" i="29"/>
  <c r="U15" i="29"/>
  <c r="T15" i="29"/>
  <c r="S15" i="29"/>
  <c r="AH7" i="29"/>
  <c r="AG7" i="29"/>
  <c r="AF7" i="29"/>
  <c r="AE7" i="29"/>
  <c r="AD7" i="29"/>
  <c r="AC7" i="29"/>
  <c r="AB7" i="29"/>
  <c r="AA7" i="29"/>
  <c r="Z7" i="29"/>
  <c r="Y7" i="29"/>
  <c r="X7" i="29"/>
  <c r="W7" i="29" s="1"/>
  <c r="V7" i="29"/>
  <c r="U7" i="29"/>
  <c r="T7" i="29"/>
  <c r="S7" i="29"/>
  <c r="AH9" i="29"/>
  <c r="AG9" i="29"/>
  <c r="AF9" i="29"/>
  <c r="AE9" i="29"/>
  <c r="AD9" i="29"/>
  <c r="AC9" i="29"/>
  <c r="AB9" i="29"/>
  <c r="AA9" i="29"/>
  <c r="Z9" i="29"/>
  <c r="Y9" i="29"/>
  <c r="X9" i="29"/>
  <c r="W9" i="29" s="1"/>
  <c r="V9" i="29"/>
  <c r="U9" i="29"/>
  <c r="T9" i="29"/>
  <c r="S9" i="29"/>
  <c r="AH17" i="29"/>
  <c r="AG17" i="29"/>
  <c r="AF17" i="29"/>
  <c r="AE17" i="29"/>
  <c r="AD17" i="29"/>
  <c r="AC17" i="29"/>
  <c r="AB17" i="29"/>
  <c r="AA17" i="29"/>
  <c r="Z17" i="29"/>
  <c r="Y17" i="29"/>
  <c r="X17" i="29"/>
  <c r="W17" i="29" s="1"/>
  <c r="V17" i="29"/>
  <c r="U17" i="29"/>
  <c r="T17" i="29"/>
  <c r="S17" i="29"/>
  <c r="AH28" i="29"/>
  <c r="AG28" i="29"/>
  <c r="AF28" i="29"/>
  <c r="AE28" i="29"/>
  <c r="AD28" i="29"/>
  <c r="AC28" i="29"/>
  <c r="AB28" i="29"/>
  <c r="AA28" i="29"/>
  <c r="Z28" i="29"/>
  <c r="Y28" i="29"/>
  <c r="X28" i="29"/>
  <c r="W28" i="29" s="1"/>
  <c r="V28" i="29"/>
  <c r="U28" i="29"/>
  <c r="T28" i="29"/>
  <c r="S28" i="29"/>
  <c r="AH109" i="29"/>
  <c r="AG109" i="29"/>
  <c r="AF109" i="29"/>
  <c r="AE109" i="29"/>
  <c r="AD109" i="29"/>
  <c r="AC109" i="29"/>
  <c r="AB109" i="29"/>
  <c r="AA109" i="29"/>
  <c r="Z109" i="29"/>
  <c r="Y109" i="29"/>
  <c r="X109" i="29"/>
  <c r="W109" i="29" s="1"/>
  <c r="V109" i="29"/>
  <c r="U109" i="29"/>
  <c r="T109" i="29"/>
  <c r="S109" i="29"/>
  <c r="AH73" i="29"/>
  <c r="AG73" i="29"/>
  <c r="AF73" i="29"/>
  <c r="AE73" i="29"/>
  <c r="AD73" i="29"/>
  <c r="AC73" i="29"/>
  <c r="AB73" i="29"/>
  <c r="AA73" i="29"/>
  <c r="Z73" i="29"/>
  <c r="Y73" i="29"/>
  <c r="X73" i="29"/>
  <c r="W73" i="29" s="1"/>
  <c r="V73" i="29"/>
  <c r="U73" i="29"/>
  <c r="T73" i="29"/>
  <c r="S73" i="29"/>
  <c r="AH5" i="29"/>
  <c r="AG5" i="29"/>
  <c r="AF5" i="29"/>
  <c r="AE5" i="29"/>
  <c r="AD5" i="29"/>
  <c r="AC5" i="29"/>
  <c r="AB5" i="29"/>
  <c r="AA5" i="29"/>
  <c r="Z5" i="29"/>
  <c r="Y5" i="29"/>
  <c r="X5" i="29"/>
  <c r="W5" i="29" s="1"/>
  <c r="V5" i="29"/>
  <c r="U5" i="29"/>
  <c r="T5" i="29"/>
  <c r="S5" i="29"/>
  <c r="AH32" i="29"/>
  <c r="AG32" i="29"/>
  <c r="AF32" i="29"/>
  <c r="AE32" i="29"/>
  <c r="AD32" i="29"/>
  <c r="AC32" i="29"/>
  <c r="AB32" i="29"/>
  <c r="AA32" i="29"/>
  <c r="Z32" i="29"/>
  <c r="Y32" i="29"/>
  <c r="X32" i="29"/>
  <c r="W32" i="29" s="1"/>
  <c r="V32" i="29"/>
  <c r="U32" i="29"/>
  <c r="T32" i="29"/>
  <c r="S32" i="29"/>
  <c r="AH4" i="29"/>
  <c r="AG4" i="29"/>
  <c r="AF4" i="29"/>
  <c r="AE4" i="29"/>
  <c r="AD4" i="29"/>
  <c r="AC4" i="29"/>
  <c r="AB4" i="29"/>
  <c r="AA4" i="29"/>
  <c r="Z4" i="29"/>
  <c r="Y4" i="29"/>
  <c r="X4" i="29"/>
  <c r="W4" i="29"/>
  <c r="V4" i="29"/>
  <c r="U4" i="29"/>
  <c r="T4" i="29"/>
  <c r="S4" i="29"/>
  <c r="AH16" i="29"/>
  <c r="AG16" i="29"/>
  <c r="AF16" i="29"/>
  <c r="AE16" i="29"/>
  <c r="AD16" i="29"/>
  <c r="AC16" i="29"/>
  <c r="AB16" i="29"/>
  <c r="AA16" i="29"/>
  <c r="Z16" i="29"/>
  <c r="Y16" i="29"/>
  <c r="X16" i="29"/>
  <c r="W16" i="29" s="1"/>
  <c r="V16" i="29"/>
  <c r="U16" i="29"/>
  <c r="T16" i="29"/>
  <c r="S16" i="29"/>
  <c r="AH71" i="29"/>
  <c r="AG71" i="29"/>
  <c r="AF71" i="29"/>
  <c r="AE71" i="29"/>
  <c r="AD71" i="29"/>
  <c r="AC71" i="29"/>
  <c r="AB71" i="29"/>
  <c r="AA71" i="29"/>
  <c r="Z71" i="29"/>
  <c r="Y71" i="29"/>
  <c r="X71" i="29"/>
  <c r="W71" i="29" s="1"/>
  <c r="V71" i="29"/>
  <c r="U71" i="29"/>
  <c r="T71" i="29"/>
  <c r="S71" i="29"/>
  <c r="AH21" i="29"/>
  <c r="AG21" i="29"/>
  <c r="AF21" i="29"/>
  <c r="AE21" i="29"/>
  <c r="AD21" i="29"/>
  <c r="AC21" i="29"/>
  <c r="AB21" i="29"/>
  <c r="AA21" i="29"/>
  <c r="Z21" i="29"/>
  <c r="Y21" i="29"/>
  <c r="X21" i="29"/>
  <c r="W21" i="29" s="1"/>
  <c r="V21" i="29"/>
  <c r="U21" i="29"/>
  <c r="T21" i="29"/>
  <c r="S21" i="29"/>
  <c r="AH52" i="29"/>
  <c r="AG52" i="29"/>
  <c r="AF52" i="29"/>
  <c r="AE52" i="29"/>
  <c r="AD52" i="29"/>
  <c r="AC52" i="29"/>
  <c r="AB52" i="29"/>
  <c r="AA52" i="29"/>
  <c r="Z52" i="29"/>
  <c r="Y52" i="29"/>
  <c r="X52" i="29"/>
  <c r="W52" i="29"/>
  <c r="V52" i="29"/>
  <c r="U52" i="29"/>
  <c r="T52" i="29"/>
  <c r="S52" i="29"/>
  <c r="AH31" i="29"/>
  <c r="AG31" i="29"/>
  <c r="AF31" i="29"/>
  <c r="AE31" i="29"/>
  <c r="AD31" i="29"/>
  <c r="AC31" i="29"/>
  <c r="AB31" i="29"/>
  <c r="AA31" i="29"/>
  <c r="Z31" i="29"/>
  <c r="Y31" i="29"/>
  <c r="X31" i="29"/>
  <c r="W31" i="29" s="1"/>
  <c r="V31" i="29"/>
  <c r="U31" i="29"/>
  <c r="T31" i="29"/>
  <c r="S31" i="29"/>
  <c r="AH57" i="29"/>
  <c r="AG57" i="29"/>
  <c r="AF57" i="29"/>
  <c r="AE57" i="29"/>
  <c r="AD57" i="29"/>
  <c r="AC57" i="29"/>
  <c r="AB57" i="29"/>
  <c r="AA57" i="29"/>
  <c r="Z57" i="29"/>
  <c r="Y57" i="29"/>
  <c r="X57" i="29"/>
  <c r="W57" i="29" s="1"/>
  <c r="V57" i="29"/>
  <c r="U57" i="29"/>
  <c r="T57" i="29"/>
  <c r="S57" i="29"/>
  <c r="AH84" i="29"/>
  <c r="AG84" i="29"/>
  <c r="AF84" i="29"/>
  <c r="AE84" i="29"/>
  <c r="AD84" i="29"/>
  <c r="AC84" i="29"/>
  <c r="AB84" i="29"/>
  <c r="AA84" i="29"/>
  <c r="Z84" i="29"/>
  <c r="Y84" i="29"/>
  <c r="X84" i="29"/>
  <c r="W84" i="29" s="1"/>
  <c r="V84" i="29"/>
  <c r="U84" i="29"/>
  <c r="T84" i="29"/>
  <c r="S84" i="29"/>
  <c r="AH87" i="29"/>
  <c r="AG87" i="29"/>
  <c r="AF87" i="29"/>
  <c r="AE87" i="29"/>
  <c r="AD87" i="29"/>
  <c r="AC87" i="29"/>
  <c r="AB87" i="29"/>
  <c r="AA87" i="29"/>
  <c r="Z87" i="29"/>
  <c r="Y87" i="29"/>
  <c r="X87" i="29"/>
  <c r="W87" i="29" s="1"/>
  <c r="V87" i="29"/>
  <c r="U87" i="29"/>
  <c r="T87" i="29"/>
  <c r="S87" i="29"/>
  <c r="AH34" i="29"/>
  <c r="AG34" i="29"/>
  <c r="AF34" i="29"/>
  <c r="AE34" i="29"/>
  <c r="AD34" i="29"/>
  <c r="AC34" i="29"/>
  <c r="AB34" i="29"/>
  <c r="AA34" i="29"/>
  <c r="Z34" i="29"/>
  <c r="Y34" i="29"/>
  <c r="X34" i="29"/>
  <c r="W34" i="29" s="1"/>
  <c r="V34" i="29"/>
  <c r="U34" i="29"/>
  <c r="T34" i="29"/>
  <c r="S34" i="29"/>
  <c r="AH24" i="29"/>
  <c r="AG24" i="29"/>
  <c r="AF24" i="29"/>
  <c r="AE24" i="29"/>
  <c r="AD24" i="29"/>
  <c r="AC24" i="29"/>
  <c r="AB24" i="29"/>
  <c r="AA24" i="29"/>
  <c r="Z24" i="29"/>
  <c r="Y24" i="29"/>
  <c r="X24" i="29"/>
  <c r="W24" i="29" s="1"/>
  <c r="V24" i="29"/>
  <c r="U24" i="29"/>
  <c r="T24" i="29"/>
  <c r="S24" i="29"/>
  <c r="AH44" i="29"/>
  <c r="AG44" i="29"/>
  <c r="AF44" i="29"/>
  <c r="AE44" i="29"/>
  <c r="AD44" i="29"/>
  <c r="AC44" i="29"/>
  <c r="AB44" i="29"/>
  <c r="AA44" i="29"/>
  <c r="Z44" i="29"/>
  <c r="Y44" i="29"/>
  <c r="X44" i="29"/>
  <c r="W44" i="29"/>
  <c r="V44" i="29"/>
  <c r="U44" i="29"/>
  <c r="T44" i="29"/>
  <c r="S44" i="29"/>
  <c r="AH29" i="29"/>
  <c r="AG29" i="29"/>
  <c r="AF29" i="29"/>
  <c r="AE29" i="29"/>
  <c r="AD29" i="29"/>
  <c r="AC29" i="29"/>
  <c r="AB29" i="29"/>
  <c r="AA29" i="29"/>
  <c r="Z29" i="29"/>
  <c r="Y29" i="29"/>
  <c r="X29" i="29"/>
  <c r="W29" i="29" s="1"/>
  <c r="V29" i="29"/>
  <c r="U29" i="29"/>
  <c r="T29" i="29"/>
  <c r="S29" i="29"/>
  <c r="AH98" i="29"/>
  <c r="AG98" i="29"/>
  <c r="AF98" i="29"/>
  <c r="AE98" i="29"/>
  <c r="AD98" i="29"/>
  <c r="AC98" i="29"/>
  <c r="AB98" i="29"/>
  <c r="AA98" i="29"/>
  <c r="Z98" i="29"/>
  <c r="Y98" i="29"/>
  <c r="X98" i="29"/>
  <c r="W98" i="29" s="1"/>
  <c r="V98" i="29"/>
  <c r="U98" i="29"/>
  <c r="T98" i="29"/>
  <c r="S98" i="29"/>
  <c r="AH75" i="29"/>
  <c r="AG75" i="29"/>
  <c r="AF75" i="29"/>
  <c r="AE75" i="29"/>
  <c r="AD75" i="29"/>
  <c r="AC75" i="29"/>
  <c r="AB75" i="29"/>
  <c r="AA75" i="29"/>
  <c r="Z75" i="29"/>
  <c r="Y75" i="29"/>
  <c r="X75" i="29"/>
  <c r="W75" i="29" s="1"/>
  <c r="V75" i="29"/>
  <c r="U75" i="29"/>
  <c r="T75" i="29"/>
  <c r="S75" i="29"/>
  <c r="AH33" i="29"/>
  <c r="AG33" i="29"/>
  <c r="AF33" i="29"/>
  <c r="AE33" i="29"/>
  <c r="AD33" i="29"/>
  <c r="AC33" i="29"/>
  <c r="AB33" i="29"/>
  <c r="AA33" i="29"/>
  <c r="Z33" i="29"/>
  <c r="Y33" i="29"/>
  <c r="X33" i="29"/>
  <c r="W33" i="29"/>
  <c r="V33" i="29"/>
  <c r="U33" i="29"/>
  <c r="T33" i="29"/>
  <c r="S33" i="29"/>
  <c r="AH80" i="29"/>
  <c r="AG80" i="29"/>
  <c r="AF80" i="29"/>
  <c r="AE80" i="29"/>
  <c r="AD80" i="29"/>
  <c r="AC80" i="29"/>
  <c r="AB80" i="29"/>
  <c r="AA80" i="29"/>
  <c r="Z80" i="29"/>
  <c r="Y80" i="29"/>
  <c r="X80" i="29"/>
  <c r="W80" i="29" s="1"/>
  <c r="V80" i="29"/>
  <c r="U80" i="29"/>
  <c r="T80" i="29"/>
  <c r="S80" i="29"/>
  <c r="AH45" i="29"/>
  <c r="AG45" i="29"/>
  <c r="AF45" i="29"/>
  <c r="AE45" i="29"/>
  <c r="AD45" i="29"/>
  <c r="AC45" i="29"/>
  <c r="AB45" i="29"/>
  <c r="AA45" i="29"/>
  <c r="Z45" i="29"/>
  <c r="Y45" i="29"/>
  <c r="X45" i="29"/>
  <c r="W45" i="29" s="1"/>
  <c r="V45" i="29"/>
  <c r="U45" i="29"/>
  <c r="T45" i="29"/>
  <c r="S45" i="29"/>
  <c r="AH18" i="29"/>
  <c r="AG18" i="29"/>
  <c r="AF18" i="29"/>
  <c r="AE18" i="29"/>
  <c r="AD18" i="29"/>
  <c r="AC18" i="29"/>
  <c r="AB18" i="29"/>
  <c r="AA18" i="29"/>
  <c r="Z18" i="29"/>
  <c r="Y18" i="29"/>
  <c r="X18" i="29"/>
  <c r="W18" i="29" s="1"/>
  <c r="V18" i="29"/>
  <c r="U18" i="29"/>
  <c r="T18" i="29"/>
  <c r="S18" i="29"/>
  <c r="AH23" i="29"/>
  <c r="AG23" i="29"/>
  <c r="AF23" i="29"/>
  <c r="AE23" i="29"/>
  <c r="AD23" i="29"/>
  <c r="AC23" i="29"/>
  <c r="AB23" i="29"/>
  <c r="AA23" i="29"/>
  <c r="Z23" i="29"/>
  <c r="Y23" i="29"/>
  <c r="X23" i="29"/>
  <c r="W23" i="29" s="1"/>
  <c r="V23" i="29"/>
  <c r="U23" i="29"/>
  <c r="T23" i="29"/>
  <c r="S23" i="29"/>
  <c r="AH36" i="29"/>
  <c r="AG36" i="29"/>
  <c r="AF36" i="29"/>
  <c r="AE36" i="29"/>
  <c r="AD36" i="29"/>
  <c r="AC36" i="29"/>
  <c r="AB36" i="29"/>
  <c r="AA36" i="29"/>
  <c r="Z36" i="29"/>
  <c r="Y36" i="29"/>
  <c r="X36" i="29"/>
  <c r="W36" i="29"/>
  <c r="V36" i="29"/>
  <c r="U36" i="29"/>
  <c r="T36" i="29"/>
  <c r="S36" i="29"/>
  <c r="AH19" i="29"/>
  <c r="AG19" i="29"/>
  <c r="AF19" i="29"/>
  <c r="AE19" i="29"/>
  <c r="AD19" i="29"/>
  <c r="AC19" i="29"/>
  <c r="AB19" i="29"/>
  <c r="AA19" i="29"/>
  <c r="Z19" i="29"/>
  <c r="Y19" i="29"/>
  <c r="X19" i="29"/>
  <c r="W19" i="29" s="1"/>
  <c r="V19" i="29"/>
  <c r="U19" i="29"/>
  <c r="T19" i="29"/>
  <c r="S19" i="29"/>
  <c r="AH103" i="29"/>
  <c r="AG103" i="29"/>
  <c r="AF103" i="29"/>
  <c r="AE103" i="29"/>
  <c r="AD103" i="29"/>
  <c r="AC103" i="29"/>
  <c r="AB103" i="29"/>
  <c r="AA103" i="29"/>
  <c r="Z103" i="29"/>
  <c r="Y103" i="29"/>
  <c r="X103" i="29"/>
  <c r="W103" i="29" s="1"/>
  <c r="V103" i="29"/>
  <c r="U103" i="29"/>
  <c r="T103" i="29"/>
  <c r="S103" i="29"/>
  <c r="AH26" i="29"/>
  <c r="AG26" i="29"/>
  <c r="AF26" i="29"/>
  <c r="AE26" i="29"/>
  <c r="AD26" i="29"/>
  <c r="AC26" i="29"/>
  <c r="AB26" i="29"/>
  <c r="AA26" i="29"/>
  <c r="Z26" i="29"/>
  <c r="Y26" i="29"/>
  <c r="X26" i="29"/>
  <c r="W26" i="29"/>
  <c r="V26" i="29"/>
  <c r="U26" i="29"/>
  <c r="T26" i="29"/>
  <c r="S26" i="29"/>
  <c r="AH112" i="29"/>
  <c r="AG112" i="29"/>
  <c r="AF112" i="29"/>
  <c r="AE112" i="29"/>
  <c r="AD112" i="29"/>
  <c r="AC112" i="29"/>
  <c r="AB112" i="29"/>
  <c r="AA112" i="29"/>
  <c r="Z112" i="29"/>
  <c r="Y112" i="29"/>
  <c r="X112" i="29"/>
  <c r="W112" i="29" s="1"/>
  <c r="V112" i="29"/>
  <c r="U112" i="29"/>
  <c r="T112" i="29"/>
  <c r="S112" i="29"/>
  <c r="AH79" i="29"/>
  <c r="AG79" i="29"/>
  <c r="AF79" i="29"/>
  <c r="AE79" i="29"/>
  <c r="AD79" i="29"/>
  <c r="AC79" i="29"/>
  <c r="AB79" i="29"/>
  <c r="AA79" i="29"/>
  <c r="Z79" i="29"/>
  <c r="Y79" i="29"/>
  <c r="X79" i="29"/>
  <c r="W79" i="29" s="1"/>
  <c r="V79" i="29"/>
  <c r="U79" i="29"/>
  <c r="T79" i="29"/>
  <c r="S79" i="29"/>
  <c r="AH78" i="29"/>
  <c r="AG78" i="29"/>
  <c r="AF78" i="29"/>
  <c r="AE78" i="29"/>
  <c r="AD78" i="29"/>
  <c r="AC78" i="29"/>
  <c r="AB78" i="29"/>
  <c r="AA78" i="29"/>
  <c r="Z78" i="29"/>
  <c r="Y78" i="29"/>
  <c r="X78" i="29"/>
  <c r="W78" i="29"/>
  <c r="V78" i="29"/>
  <c r="U78" i="29"/>
  <c r="T78" i="29"/>
  <c r="S78" i="29"/>
  <c r="AH102" i="29"/>
  <c r="AG102" i="29"/>
  <c r="AF102" i="29"/>
  <c r="AE102" i="29"/>
  <c r="AD102" i="29"/>
  <c r="AC102" i="29"/>
  <c r="AB102" i="29"/>
  <c r="AA102" i="29"/>
  <c r="Z102" i="29"/>
  <c r="Y102" i="29"/>
  <c r="X102" i="29"/>
  <c r="W102" i="29" s="1"/>
  <c r="V102" i="29"/>
  <c r="U102" i="29"/>
  <c r="T102" i="29"/>
  <c r="S102" i="29"/>
  <c r="AH100" i="29"/>
  <c r="AG100" i="29"/>
  <c r="AF100" i="29"/>
  <c r="AE100" i="29"/>
  <c r="AD100" i="29"/>
  <c r="AC100" i="29"/>
  <c r="AB100" i="29"/>
  <c r="AA100" i="29"/>
  <c r="Z100" i="29"/>
  <c r="Y100" i="29"/>
  <c r="X100" i="29"/>
  <c r="W100" i="29"/>
  <c r="V100" i="29"/>
  <c r="U100" i="29"/>
  <c r="T100" i="29"/>
  <c r="S100" i="29"/>
  <c r="AH40" i="29"/>
  <c r="AG40" i="29"/>
  <c r="AF40" i="29"/>
  <c r="AE40" i="29"/>
  <c r="AD40" i="29"/>
  <c r="AC40" i="29"/>
  <c r="AB40" i="29"/>
  <c r="AA40" i="29"/>
  <c r="Z40" i="29"/>
  <c r="Y40" i="29"/>
  <c r="X40" i="29"/>
  <c r="W40" i="29" s="1"/>
  <c r="V40" i="29"/>
  <c r="U40" i="29"/>
  <c r="T40" i="29"/>
  <c r="S40" i="29"/>
  <c r="AH59" i="29"/>
  <c r="AG59" i="29"/>
  <c r="AF59" i="29"/>
  <c r="AE59" i="29"/>
  <c r="AD59" i="29"/>
  <c r="AC59" i="29"/>
  <c r="AB59" i="29"/>
  <c r="AA59" i="29"/>
  <c r="Z59" i="29"/>
  <c r="Y59" i="29"/>
  <c r="X59" i="29"/>
  <c r="W59" i="29"/>
  <c r="V59" i="29"/>
  <c r="U59" i="29"/>
  <c r="T59" i="29"/>
  <c r="S59" i="29"/>
  <c r="AH41" i="29"/>
  <c r="AG41" i="29"/>
  <c r="AF41" i="29"/>
  <c r="AE41" i="29"/>
  <c r="AD41" i="29"/>
  <c r="AC41" i="29"/>
  <c r="AB41" i="29"/>
  <c r="AA41" i="29"/>
  <c r="Z41" i="29"/>
  <c r="Y41" i="29"/>
  <c r="X41" i="29"/>
  <c r="W41" i="29" s="1"/>
  <c r="V41" i="29"/>
  <c r="U41" i="29"/>
  <c r="T41" i="29"/>
  <c r="S41" i="29"/>
  <c r="AH62" i="29"/>
  <c r="AG62" i="29"/>
  <c r="AF62" i="29"/>
  <c r="AE62" i="29"/>
  <c r="AD62" i="29"/>
  <c r="AC62" i="29"/>
  <c r="AB62" i="29"/>
  <c r="AA62" i="29"/>
  <c r="Z62" i="29"/>
  <c r="Y62" i="29"/>
  <c r="X62" i="29"/>
  <c r="W62" i="29" s="1"/>
  <c r="V62" i="29"/>
  <c r="U62" i="29"/>
  <c r="T62" i="29"/>
  <c r="S62" i="29"/>
  <c r="AH90" i="29"/>
  <c r="AG90" i="29"/>
  <c r="AF90" i="29"/>
  <c r="AE90" i="29"/>
  <c r="AD90" i="29"/>
  <c r="AC90" i="29"/>
  <c r="AB90" i="29"/>
  <c r="AA90" i="29"/>
  <c r="Z90" i="29"/>
  <c r="Y90" i="29"/>
  <c r="X90" i="29"/>
  <c r="W90" i="29" s="1"/>
  <c r="V90" i="29"/>
  <c r="U90" i="29"/>
  <c r="T90" i="29"/>
  <c r="S90" i="29"/>
  <c r="AH104" i="29"/>
  <c r="AG104" i="29"/>
  <c r="AF104" i="29"/>
  <c r="AE104" i="29"/>
  <c r="AD104" i="29"/>
  <c r="AC104" i="29"/>
  <c r="AB104" i="29"/>
  <c r="AA104" i="29"/>
  <c r="Z104" i="29"/>
  <c r="Y104" i="29"/>
  <c r="X104" i="29"/>
  <c r="W104" i="29" s="1"/>
  <c r="V104" i="29"/>
  <c r="U104" i="29"/>
  <c r="T104" i="29"/>
  <c r="S104" i="29"/>
  <c r="AH53" i="29"/>
  <c r="AG53" i="29"/>
  <c r="AF53" i="29"/>
  <c r="AE53" i="29"/>
  <c r="AD53" i="29"/>
  <c r="AC53" i="29"/>
  <c r="AB53" i="29"/>
  <c r="AA53" i="29"/>
  <c r="Z53" i="29"/>
  <c r="Y53" i="29"/>
  <c r="X53" i="29"/>
  <c r="W53" i="29" s="1"/>
  <c r="V53" i="29"/>
  <c r="U53" i="29"/>
  <c r="T53" i="29"/>
  <c r="S53" i="29"/>
  <c r="AH110" i="29"/>
  <c r="AG110" i="29"/>
  <c r="AF110" i="29"/>
  <c r="AE110" i="29"/>
  <c r="AD110" i="29"/>
  <c r="AC110" i="29"/>
  <c r="AB110" i="29"/>
  <c r="AA110" i="29"/>
  <c r="Z110" i="29"/>
  <c r="Y110" i="29"/>
  <c r="X110" i="29"/>
  <c r="W110" i="29" s="1"/>
  <c r="V110" i="29"/>
  <c r="U110" i="29"/>
  <c r="T110" i="29"/>
  <c r="S110" i="29"/>
  <c r="AH114" i="29"/>
  <c r="AG114" i="29"/>
  <c r="AF114" i="29"/>
  <c r="AE114" i="29"/>
  <c r="AD114" i="29"/>
  <c r="AC114" i="29"/>
  <c r="AB114" i="29"/>
  <c r="AA114" i="29"/>
  <c r="Z114" i="29"/>
  <c r="Y114" i="29"/>
  <c r="X114" i="29"/>
  <c r="W114" i="29" s="1"/>
  <c r="V114" i="29"/>
  <c r="U114" i="29"/>
  <c r="T114" i="29"/>
  <c r="S114" i="29"/>
  <c r="AH2" i="29"/>
  <c r="AG2" i="29"/>
  <c r="AF2" i="29"/>
  <c r="AE2" i="29"/>
  <c r="AD2" i="29"/>
  <c r="AC2" i="29"/>
  <c r="AB2" i="29"/>
  <c r="AA2" i="29"/>
  <c r="Z2" i="29"/>
  <c r="Y2" i="29"/>
  <c r="X2" i="29"/>
  <c r="W2" i="29"/>
  <c r="V2" i="29"/>
  <c r="U2" i="29"/>
  <c r="T2" i="29"/>
  <c r="S2" i="29"/>
  <c r="AH83" i="28"/>
  <c r="AG83" i="28"/>
  <c r="AF83" i="28"/>
  <c r="AE83" i="28"/>
  <c r="AD83" i="28"/>
  <c r="AC83" i="28"/>
  <c r="AB83" i="28"/>
  <c r="AA83" i="28"/>
  <c r="Z83" i="28"/>
  <c r="Y83" i="28"/>
  <c r="X83" i="28"/>
  <c r="W83" i="28" s="1"/>
  <c r="V83" i="28"/>
  <c r="U83" i="28"/>
  <c r="T83" i="28"/>
  <c r="S83" i="28"/>
  <c r="AH28" i="28"/>
  <c r="AG28" i="28"/>
  <c r="AF28" i="28"/>
  <c r="AE28" i="28"/>
  <c r="AD28" i="28"/>
  <c r="AC28" i="28"/>
  <c r="AB28" i="28"/>
  <c r="AA28" i="28"/>
  <c r="Z28" i="28"/>
  <c r="Y28" i="28"/>
  <c r="X28" i="28"/>
  <c r="W28" i="28" s="1"/>
  <c r="V28" i="28"/>
  <c r="U28" i="28"/>
  <c r="T28" i="28"/>
  <c r="S28" i="28"/>
  <c r="AH4" i="28"/>
  <c r="AG4" i="28"/>
  <c r="AF4" i="28"/>
  <c r="AE4" i="28"/>
  <c r="AD4" i="28"/>
  <c r="AC4" i="28"/>
  <c r="AB4" i="28"/>
  <c r="AA4" i="28"/>
  <c r="Z4" i="28"/>
  <c r="Y4" i="28"/>
  <c r="X4" i="28"/>
  <c r="W4" i="28" s="1"/>
  <c r="V4" i="28"/>
  <c r="U4" i="28"/>
  <c r="T4" i="28"/>
  <c r="S4" i="28"/>
  <c r="AH101" i="28"/>
  <c r="AG101" i="28"/>
  <c r="AF101" i="28"/>
  <c r="AE101" i="28"/>
  <c r="AD101" i="28"/>
  <c r="AC101" i="28"/>
  <c r="AB101" i="28"/>
  <c r="AA101" i="28"/>
  <c r="Z101" i="28"/>
  <c r="Y101" i="28"/>
  <c r="X101" i="28"/>
  <c r="W101" i="28" s="1"/>
  <c r="V101" i="28"/>
  <c r="U101" i="28"/>
  <c r="T101" i="28"/>
  <c r="S101" i="28"/>
  <c r="AH110" i="28"/>
  <c r="AG110" i="28"/>
  <c r="AF110" i="28"/>
  <c r="AE110" i="28"/>
  <c r="AD110" i="28"/>
  <c r="AC110" i="28"/>
  <c r="AB110" i="28"/>
  <c r="AA110" i="28"/>
  <c r="Z110" i="28"/>
  <c r="Y110" i="28"/>
  <c r="X110" i="28"/>
  <c r="W110" i="28" s="1"/>
  <c r="V110" i="28"/>
  <c r="U110" i="28"/>
  <c r="T110" i="28"/>
  <c r="S110" i="28"/>
  <c r="AH5" i="28"/>
  <c r="AG5" i="28"/>
  <c r="AF5" i="28"/>
  <c r="AE5" i="28"/>
  <c r="AD5" i="28"/>
  <c r="AC5" i="28"/>
  <c r="AB5" i="28"/>
  <c r="AA5" i="28"/>
  <c r="Z5" i="28"/>
  <c r="Y5" i="28"/>
  <c r="X5" i="28"/>
  <c r="W5" i="28" s="1"/>
  <c r="V5" i="28"/>
  <c r="U5" i="28"/>
  <c r="T5" i="28"/>
  <c r="S5" i="28"/>
  <c r="AH6" i="28"/>
  <c r="AG6" i="28"/>
  <c r="AF6" i="28"/>
  <c r="AE6" i="28"/>
  <c r="AD6" i="28"/>
  <c r="AC6" i="28"/>
  <c r="AB6" i="28"/>
  <c r="AA6" i="28"/>
  <c r="Z6" i="28"/>
  <c r="Y6" i="28"/>
  <c r="X6" i="28"/>
  <c r="W6" i="28" s="1"/>
  <c r="V6" i="28"/>
  <c r="U6" i="28"/>
  <c r="T6" i="28"/>
  <c r="S6" i="28"/>
  <c r="AH113" i="28"/>
  <c r="AG113" i="28"/>
  <c r="AF113" i="28"/>
  <c r="AE113" i="28"/>
  <c r="AD113" i="28"/>
  <c r="AC113" i="28"/>
  <c r="AB113" i="28"/>
  <c r="AA113" i="28"/>
  <c r="Z113" i="28"/>
  <c r="Y113" i="28"/>
  <c r="X113" i="28"/>
  <c r="W113" i="28" s="1"/>
  <c r="V113" i="28"/>
  <c r="U113" i="28"/>
  <c r="T113" i="28"/>
  <c r="S113" i="28"/>
  <c r="AH111" i="28"/>
  <c r="AG111" i="28"/>
  <c r="AF111" i="28"/>
  <c r="AE111" i="28"/>
  <c r="AD111" i="28"/>
  <c r="AC111" i="28"/>
  <c r="AB111" i="28"/>
  <c r="AA111" i="28"/>
  <c r="Z111" i="28"/>
  <c r="Y111" i="28"/>
  <c r="X111" i="28"/>
  <c r="W111" i="28" s="1"/>
  <c r="V111" i="28"/>
  <c r="U111" i="28"/>
  <c r="T111" i="28"/>
  <c r="S111" i="28"/>
  <c r="AH19" i="28"/>
  <c r="AG19" i="28"/>
  <c r="AF19" i="28"/>
  <c r="AE19" i="28"/>
  <c r="AD19" i="28"/>
  <c r="AC19" i="28"/>
  <c r="AB19" i="28"/>
  <c r="AA19" i="28"/>
  <c r="Z19" i="28"/>
  <c r="Y19" i="28"/>
  <c r="X19" i="28"/>
  <c r="W19" i="28" s="1"/>
  <c r="V19" i="28"/>
  <c r="U19" i="28"/>
  <c r="T19" i="28"/>
  <c r="S19" i="28"/>
  <c r="AH98" i="28"/>
  <c r="AG98" i="28"/>
  <c r="AF98" i="28"/>
  <c r="AE98" i="28"/>
  <c r="AD98" i="28"/>
  <c r="AC98" i="28"/>
  <c r="AB98" i="28"/>
  <c r="AA98" i="28"/>
  <c r="Z98" i="28"/>
  <c r="Y98" i="28"/>
  <c r="X98" i="28"/>
  <c r="W98" i="28" s="1"/>
  <c r="V98" i="28"/>
  <c r="U98" i="28"/>
  <c r="T98" i="28"/>
  <c r="S98" i="28"/>
  <c r="AH45" i="28"/>
  <c r="AG45" i="28"/>
  <c r="AF45" i="28"/>
  <c r="AE45" i="28"/>
  <c r="AD45" i="28"/>
  <c r="AC45" i="28"/>
  <c r="AB45" i="28"/>
  <c r="AA45" i="28"/>
  <c r="Z45" i="28"/>
  <c r="Y45" i="28"/>
  <c r="X45" i="28"/>
  <c r="W45" i="28" s="1"/>
  <c r="V45" i="28"/>
  <c r="U45" i="28"/>
  <c r="T45" i="28"/>
  <c r="S45" i="28"/>
  <c r="AH14" i="28"/>
  <c r="AG14" i="28"/>
  <c r="AF14" i="28"/>
  <c r="AE14" i="28"/>
  <c r="AD14" i="28"/>
  <c r="AC14" i="28"/>
  <c r="AB14" i="28"/>
  <c r="AA14" i="28"/>
  <c r="Z14" i="28"/>
  <c r="Y14" i="28"/>
  <c r="X14" i="28"/>
  <c r="W14" i="28" s="1"/>
  <c r="V14" i="28"/>
  <c r="U14" i="28"/>
  <c r="T14" i="28"/>
  <c r="S14" i="28"/>
  <c r="AH7" i="28"/>
  <c r="AG7" i="28"/>
  <c r="AF7" i="28"/>
  <c r="AE7" i="28"/>
  <c r="AD7" i="28"/>
  <c r="AC7" i="28"/>
  <c r="AB7" i="28"/>
  <c r="AA7" i="28"/>
  <c r="Z7" i="28"/>
  <c r="Y7" i="28"/>
  <c r="X7" i="28"/>
  <c r="W7" i="28" s="1"/>
  <c r="V7" i="28"/>
  <c r="U7" i="28"/>
  <c r="T7" i="28"/>
  <c r="S7" i="28"/>
  <c r="AH112" i="28"/>
  <c r="AG112" i="28"/>
  <c r="AF112" i="28"/>
  <c r="AE112" i="28"/>
  <c r="AD112" i="28"/>
  <c r="AC112" i="28"/>
  <c r="AB112" i="28"/>
  <c r="AA112" i="28"/>
  <c r="Z112" i="28"/>
  <c r="Y112" i="28"/>
  <c r="X112" i="28"/>
  <c r="W112" i="28" s="1"/>
  <c r="V112" i="28"/>
  <c r="U112" i="28"/>
  <c r="T112" i="28"/>
  <c r="S112" i="28"/>
  <c r="AH37" i="28"/>
  <c r="AG37" i="28"/>
  <c r="AF37" i="28"/>
  <c r="AE37" i="28"/>
  <c r="AD37" i="28"/>
  <c r="AC37" i="28"/>
  <c r="AB37" i="28"/>
  <c r="AA37" i="28"/>
  <c r="Z37" i="28"/>
  <c r="Y37" i="28"/>
  <c r="X37" i="28"/>
  <c r="W37" i="28"/>
  <c r="V37" i="28"/>
  <c r="U37" i="28"/>
  <c r="T37" i="28"/>
  <c r="S37" i="28"/>
  <c r="AH97" i="28"/>
  <c r="AG97" i="28"/>
  <c r="AF97" i="28"/>
  <c r="AE97" i="28"/>
  <c r="AD97" i="28"/>
  <c r="AC97" i="28"/>
  <c r="AB97" i="28"/>
  <c r="AA97" i="28"/>
  <c r="Z97" i="28"/>
  <c r="Y97" i="28"/>
  <c r="X97" i="28"/>
  <c r="W97" i="28" s="1"/>
  <c r="V97" i="28"/>
  <c r="U97" i="28"/>
  <c r="T97" i="28"/>
  <c r="S97" i="28"/>
  <c r="AH8" i="28"/>
  <c r="AG8" i="28"/>
  <c r="AF8" i="28"/>
  <c r="AE8" i="28"/>
  <c r="AD8" i="28"/>
  <c r="AC8" i="28"/>
  <c r="AB8" i="28"/>
  <c r="AA8" i="28"/>
  <c r="Z8" i="28"/>
  <c r="Y8" i="28"/>
  <c r="X8" i="28"/>
  <c r="W8" i="28" s="1"/>
  <c r="V8" i="28"/>
  <c r="U8" i="28"/>
  <c r="T8" i="28"/>
  <c r="S8" i="28"/>
  <c r="AH96" i="28"/>
  <c r="AG96" i="28"/>
  <c r="AF96" i="28"/>
  <c r="AE96" i="28"/>
  <c r="AD96" i="28"/>
  <c r="AC96" i="28"/>
  <c r="AB96" i="28"/>
  <c r="AA96" i="28"/>
  <c r="Z96" i="28"/>
  <c r="Y96" i="28"/>
  <c r="X96" i="28"/>
  <c r="W96" i="28" s="1"/>
  <c r="V96" i="28"/>
  <c r="U96" i="28"/>
  <c r="T96" i="28"/>
  <c r="S96" i="28"/>
  <c r="AH10" i="28"/>
  <c r="AG10" i="28"/>
  <c r="AF10" i="28"/>
  <c r="AE10" i="28"/>
  <c r="AD10" i="28"/>
  <c r="AC10" i="28"/>
  <c r="AB10" i="28"/>
  <c r="AA10" i="28"/>
  <c r="Z10" i="28"/>
  <c r="Y10" i="28"/>
  <c r="X10" i="28"/>
  <c r="W10" i="28"/>
  <c r="V10" i="28"/>
  <c r="U10" i="28"/>
  <c r="T10" i="28"/>
  <c r="S10" i="28"/>
  <c r="AH9" i="28"/>
  <c r="AG9" i="28"/>
  <c r="AF9" i="28"/>
  <c r="AE9" i="28"/>
  <c r="AD9" i="28"/>
  <c r="AC9" i="28"/>
  <c r="AB9" i="28"/>
  <c r="AA9" i="28"/>
  <c r="Z9" i="28"/>
  <c r="Y9" i="28"/>
  <c r="X9" i="28"/>
  <c r="W9" i="28" s="1"/>
  <c r="V9" i="28"/>
  <c r="U9" i="28"/>
  <c r="T9" i="28"/>
  <c r="S9" i="28"/>
  <c r="AH78" i="28"/>
  <c r="AG78" i="28"/>
  <c r="AF78" i="28"/>
  <c r="AE78" i="28"/>
  <c r="AD78" i="28"/>
  <c r="AC78" i="28"/>
  <c r="AB78" i="28"/>
  <c r="AA78" i="28"/>
  <c r="Z78" i="28"/>
  <c r="Y78" i="28"/>
  <c r="X78" i="28"/>
  <c r="W78" i="28" s="1"/>
  <c r="V78" i="28"/>
  <c r="U78" i="28"/>
  <c r="T78" i="28"/>
  <c r="S78" i="28"/>
  <c r="AH104" i="28"/>
  <c r="AG104" i="28"/>
  <c r="AF104" i="28"/>
  <c r="AE104" i="28"/>
  <c r="AD104" i="28"/>
  <c r="AC104" i="28"/>
  <c r="AB104" i="28"/>
  <c r="AA104" i="28"/>
  <c r="Z104" i="28"/>
  <c r="Y104" i="28"/>
  <c r="X104" i="28"/>
  <c r="W104" i="28" s="1"/>
  <c r="V104" i="28"/>
  <c r="U104" i="28"/>
  <c r="T104" i="28"/>
  <c r="S104" i="28"/>
  <c r="AH11" i="28"/>
  <c r="AG11" i="28"/>
  <c r="AF11" i="28"/>
  <c r="AE11" i="28"/>
  <c r="AD11" i="28"/>
  <c r="AC11" i="28"/>
  <c r="AB11" i="28"/>
  <c r="AA11" i="28"/>
  <c r="Z11" i="28"/>
  <c r="Y11" i="28"/>
  <c r="X11" i="28"/>
  <c r="W11" i="28" s="1"/>
  <c r="V11" i="28"/>
  <c r="U11" i="28"/>
  <c r="T11" i="28"/>
  <c r="S11" i="28"/>
  <c r="AH95" i="28"/>
  <c r="AG95" i="28"/>
  <c r="AF95" i="28"/>
  <c r="AE95" i="28"/>
  <c r="AD95" i="28"/>
  <c r="AC95" i="28"/>
  <c r="AB95" i="28"/>
  <c r="AA95" i="28"/>
  <c r="Z95" i="28"/>
  <c r="Y95" i="28"/>
  <c r="X95" i="28"/>
  <c r="W95" i="28" s="1"/>
  <c r="V95" i="28"/>
  <c r="U95" i="28"/>
  <c r="T95" i="28"/>
  <c r="S95" i="28"/>
  <c r="AH12" i="28"/>
  <c r="AG12" i="28"/>
  <c r="AF12" i="28"/>
  <c r="AE12" i="28"/>
  <c r="AD12" i="28"/>
  <c r="AC12" i="28"/>
  <c r="AB12" i="28"/>
  <c r="AA12" i="28"/>
  <c r="Z12" i="28"/>
  <c r="Y12" i="28"/>
  <c r="X12" i="28"/>
  <c r="W12" i="28"/>
  <c r="V12" i="28"/>
  <c r="U12" i="28"/>
  <c r="T12" i="28"/>
  <c r="S12" i="28"/>
  <c r="AH15" i="28"/>
  <c r="AG15" i="28"/>
  <c r="AF15" i="28"/>
  <c r="AE15" i="28"/>
  <c r="AD15" i="28"/>
  <c r="AC15" i="28"/>
  <c r="AB15" i="28"/>
  <c r="AA15" i="28"/>
  <c r="Z15" i="28"/>
  <c r="Y15" i="28"/>
  <c r="X15" i="28"/>
  <c r="W15" i="28" s="1"/>
  <c r="V15" i="28"/>
  <c r="U15" i="28"/>
  <c r="T15" i="28"/>
  <c r="S15" i="28"/>
  <c r="AH116" i="28"/>
  <c r="AG116" i="28"/>
  <c r="AF116" i="28"/>
  <c r="AE116" i="28"/>
  <c r="AD116" i="28"/>
  <c r="AC116" i="28"/>
  <c r="AB116" i="28"/>
  <c r="AA116" i="28"/>
  <c r="Z116" i="28"/>
  <c r="Y116" i="28"/>
  <c r="X116" i="28"/>
  <c r="W116" i="28"/>
  <c r="V116" i="28"/>
  <c r="U116" i="28"/>
  <c r="T116" i="28"/>
  <c r="S116" i="28"/>
  <c r="AH108" i="28"/>
  <c r="AG108" i="28"/>
  <c r="AF108" i="28"/>
  <c r="AE108" i="28"/>
  <c r="AD108" i="28"/>
  <c r="AC108" i="28"/>
  <c r="AB108" i="28"/>
  <c r="AA108" i="28"/>
  <c r="Z108" i="28"/>
  <c r="Y108" i="28"/>
  <c r="X108" i="28"/>
  <c r="W108" i="28" s="1"/>
  <c r="V108" i="28"/>
  <c r="U108" i="28"/>
  <c r="T108" i="28"/>
  <c r="S108" i="28"/>
  <c r="AH89" i="28"/>
  <c r="AG89" i="28"/>
  <c r="AF89" i="28"/>
  <c r="AE89" i="28"/>
  <c r="AD89" i="28"/>
  <c r="AC89" i="28"/>
  <c r="AB89" i="28"/>
  <c r="AA89" i="28"/>
  <c r="Z89" i="28"/>
  <c r="Y89" i="28"/>
  <c r="X89" i="28"/>
  <c r="W89" i="28" s="1"/>
  <c r="V89" i="28"/>
  <c r="U89" i="28"/>
  <c r="T89" i="28"/>
  <c r="S89" i="28"/>
  <c r="AH33" i="28"/>
  <c r="AG33" i="28"/>
  <c r="AF33" i="28"/>
  <c r="AE33" i="28"/>
  <c r="AD33" i="28"/>
  <c r="AC33" i="28"/>
  <c r="AB33" i="28"/>
  <c r="AA33" i="28"/>
  <c r="Z33" i="28"/>
  <c r="Y33" i="28"/>
  <c r="X33" i="28"/>
  <c r="W33" i="28" s="1"/>
  <c r="V33" i="28"/>
  <c r="U33" i="28"/>
  <c r="T33" i="28"/>
  <c r="S33" i="28"/>
  <c r="AH13" i="28"/>
  <c r="AG13" i="28"/>
  <c r="AF13" i="28"/>
  <c r="AE13" i="28"/>
  <c r="AD13" i="28"/>
  <c r="AC13" i="28"/>
  <c r="AB13" i="28"/>
  <c r="AA13" i="28"/>
  <c r="Z13" i="28"/>
  <c r="Y13" i="28"/>
  <c r="X13" i="28"/>
  <c r="W13" i="28" s="1"/>
  <c r="V13" i="28"/>
  <c r="U13" i="28"/>
  <c r="T13" i="28"/>
  <c r="S13" i="28"/>
  <c r="AH90" i="28"/>
  <c r="AG90" i="28"/>
  <c r="AF90" i="28"/>
  <c r="AE90" i="28"/>
  <c r="AD90" i="28"/>
  <c r="AC90" i="28"/>
  <c r="AB90" i="28"/>
  <c r="AA90" i="28"/>
  <c r="Z90" i="28"/>
  <c r="Y90" i="28"/>
  <c r="X90" i="28"/>
  <c r="W90" i="28" s="1"/>
  <c r="V90" i="28"/>
  <c r="U90" i="28"/>
  <c r="T90" i="28"/>
  <c r="S90" i="28"/>
  <c r="AH75" i="28"/>
  <c r="AG75" i="28"/>
  <c r="AF75" i="28"/>
  <c r="AE75" i="28"/>
  <c r="AD75" i="28"/>
  <c r="AC75" i="28"/>
  <c r="AB75" i="28"/>
  <c r="AA75" i="28"/>
  <c r="Z75" i="28"/>
  <c r="Y75" i="28"/>
  <c r="X75" i="28"/>
  <c r="W75" i="28" s="1"/>
  <c r="V75" i="28"/>
  <c r="U75" i="28"/>
  <c r="T75" i="28"/>
  <c r="S75" i="28"/>
  <c r="AH29" i="28"/>
  <c r="AG29" i="28"/>
  <c r="AF29" i="28"/>
  <c r="AE29" i="28"/>
  <c r="AD29" i="28"/>
  <c r="AC29" i="28"/>
  <c r="AB29" i="28"/>
  <c r="AA29" i="28"/>
  <c r="Z29" i="28"/>
  <c r="Y29" i="28"/>
  <c r="X29" i="28"/>
  <c r="W29" i="28" s="1"/>
  <c r="V29" i="28"/>
  <c r="U29" i="28"/>
  <c r="T29" i="28"/>
  <c r="S29" i="28"/>
  <c r="AH80" i="28"/>
  <c r="AG80" i="28"/>
  <c r="AF80" i="28"/>
  <c r="AE80" i="28"/>
  <c r="AD80" i="28"/>
  <c r="AC80" i="28"/>
  <c r="AB80" i="28"/>
  <c r="AA80" i="28"/>
  <c r="Z80" i="28"/>
  <c r="Y80" i="28"/>
  <c r="X80" i="28"/>
  <c r="W80" i="28" s="1"/>
  <c r="V80" i="28"/>
  <c r="U80" i="28"/>
  <c r="T80" i="28"/>
  <c r="S80" i="28"/>
  <c r="AH16" i="28"/>
  <c r="AG16" i="28"/>
  <c r="AF16" i="28"/>
  <c r="AE16" i="28"/>
  <c r="AD16" i="28"/>
  <c r="AC16" i="28"/>
  <c r="AB16" i="28"/>
  <c r="AA16" i="28"/>
  <c r="Z16" i="28"/>
  <c r="Y16" i="28"/>
  <c r="X16" i="28"/>
  <c r="W16" i="28" s="1"/>
  <c r="V16" i="28"/>
  <c r="U16" i="28"/>
  <c r="T16" i="28"/>
  <c r="S16" i="28"/>
  <c r="AH17" i="28"/>
  <c r="AG17" i="28"/>
  <c r="AF17" i="28"/>
  <c r="AE17" i="28"/>
  <c r="AD17" i="28"/>
  <c r="AC17" i="28"/>
  <c r="AB17" i="28"/>
  <c r="AA17" i="28"/>
  <c r="Z17" i="28"/>
  <c r="Y17" i="28"/>
  <c r="X17" i="28"/>
  <c r="W17" i="28" s="1"/>
  <c r="V17" i="28"/>
  <c r="U17" i="28"/>
  <c r="T17" i="28"/>
  <c r="S17" i="28"/>
  <c r="AH54" i="28"/>
  <c r="AG54" i="28"/>
  <c r="AF54" i="28"/>
  <c r="AE54" i="28"/>
  <c r="AD54" i="28"/>
  <c r="AC54" i="28"/>
  <c r="AB54" i="28"/>
  <c r="AA54" i="28"/>
  <c r="Z54" i="28"/>
  <c r="Y54" i="28"/>
  <c r="X54" i="28"/>
  <c r="W54" i="28" s="1"/>
  <c r="V54" i="28"/>
  <c r="U54" i="28"/>
  <c r="T54" i="28"/>
  <c r="S54" i="28"/>
  <c r="AH32" i="28"/>
  <c r="AG32" i="28"/>
  <c r="AF32" i="28"/>
  <c r="AE32" i="28"/>
  <c r="AD32" i="28"/>
  <c r="AC32" i="28"/>
  <c r="AB32" i="28"/>
  <c r="AA32" i="28"/>
  <c r="Z32" i="28"/>
  <c r="Y32" i="28"/>
  <c r="X32" i="28"/>
  <c r="W32" i="28"/>
  <c r="V32" i="28"/>
  <c r="U32" i="28"/>
  <c r="T32" i="28"/>
  <c r="S32" i="28"/>
  <c r="AH26" i="28"/>
  <c r="AG26" i="28"/>
  <c r="AF26" i="28"/>
  <c r="AE26" i="28"/>
  <c r="AD26" i="28"/>
  <c r="AC26" i="28"/>
  <c r="AB26" i="28"/>
  <c r="AA26" i="28"/>
  <c r="Z26" i="28"/>
  <c r="Y26" i="28"/>
  <c r="X26" i="28"/>
  <c r="W26" i="28" s="1"/>
  <c r="V26" i="28"/>
  <c r="U26" i="28"/>
  <c r="T26" i="28"/>
  <c r="S26" i="28"/>
  <c r="AH67" i="28"/>
  <c r="AG67" i="28"/>
  <c r="AF67" i="28"/>
  <c r="AE67" i="28"/>
  <c r="AD67" i="28"/>
  <c r="AC67" i="28"/>
  <c r="AB67" i="28"/>
  <c r="AA67" i="28"/>
  <c r="Z67" i="28"/>
  <c r="Y67" i="28"/>
  <c r="X67" i="28"/>
  <c r="W67" i="28" s="1"/>
  <c r="V67" i="28"/>
  <c r="U67" i="28"/>
  <c r="T67" i="28"/>
  <c r="S67" i="28"/>
  <c r="AH18" i="28"/>
  <c r="AG18" i="28"/>
  <c r="AF18" i="28"/>
  <c r="AE18" i="28"/>
  <c r="AD18" i="28"/>
  <c r="AC18" i="28"/>
  <c r="AB18" i="28"/>
  <c r="AA18" i="28"/>
  <c r="Z18" i="28"/>
  <c r="Y18" i="28"/>
  <c r="X18" i="28"/>
  <c r="W18" i="28" s="1"/>
  <c r="V18" i="28"/>
  <c r="U18" i="28"/>
  <c r="T18" i="28"/>
  <c r="S18" i="28"/>
  <c r="AH86" i="28"/>
  <c r="AG86" i="28"/>
  <c r="AF86" i="28"/>
  <c r="AE86" i="28"/>
  <c r="AD86" i="28"/>
  <c r="AC86" i="28"/>
  <c r="AB86" i="28"/>
  <c r="AA86" i="28"/>
  <c r="Z86" i="28"/>
  <c r="Y86" i="28"/>
  <c r="X86" i="28"/>
  <c r="W86" i="28"/>
  <c r="V86" i="28"/>
  <c r="U86" i="28"/>
  <c r="T86" i="28"/>
  <c r="S86" i="28"/>
  <c r="AH30" i="28"/>
  <c r="AG30" i="28"/>
  <c r="AF30" i="28"/>
  <c r="AE30" i="28"/>
  <c r="AD30" i="28"/>
  <c r="AC30" i="28"/>
  <c r="AB30" i="28"/>
  <c r="AA30" i="28"/>
  <c r="Z30" i="28"/>
  <c r="Y30" i="28"/>
  <c r="X30" i="28"/>
  <c r="W30" i="28" s="1"/>
  <c r="V30" i="28"/>
  <c r="U30" i="28"/>
  <c r="T30" i="28"/>
  <c r="S30" i="28"/>
  <c r="AH73" i="28"/>
  <c r="AG73" i="28"/>
  <c r="AF73" i="28"/>
  <c r="AE73" i="28"/>
  <c r="AD73" i="28"/>
  <c r="AC73" i="28"/>
  <c r="AB73" i="28"/>
  <c r="AA73" i="28"/>
  <c r="Z73" i="28"/>
  <c r="Y73" i="28"/>
  <c r="X73" i="28"/>
  <c r="W73" i="28" s="1"/>
  <c r="V73" i="28"/>
  <c r="U73" i="28"/>
  <c r="T73" i="28"/>
  <c r="S73" i="28"/>
  <c r="AH87" i="28"/>
  <c r="AG87" i="28"/>
  <c r="AF87" i="28"/>
  <c r="AE87" i="28"/>
  <c r="AD87" i="28"/>
  <c r="AC87" i="28"/>
  <c r="AB87" i="28"/>
  <c r="AA87" i="28"/>
  <c r="Z87" i="28"/>
  <c r="Y87" i="28"/>
  <c r="X87" i="28"/>
  <c r="W87" i="28" s="1"/>
  <c r="V87" i="28"/>
  <c r="U87" i="28"/>
  <c r="T87" i="28"/>
  <c r="S87" i="28"/>
  <c r="AH21" i="28"/>
  <c r="AG21" i="28"/>
  <c r="AF21" i="28"/>
  <c r="AE21" i="28"/>
  <c r="AD21" i="28"/>
  <c r="AC21" i="28"/>
  <c r="AB21" i="28"/>
  <c r="AA21" i="28"/>
  <c r="Z21" i="28"/>
  <c r="Y21" i="28"/>
  <c r="X21" i="28"/>
  <c r="W21" i="28" s="1"/>
  <c r="V21" i="28"/>
  <c r="U21" i="28"/>
  <c r="T21" i="28"/>
  <c r="S21" i="28"/>
  <c r="AH71" i="28"/>
  <c r="AG71" i="28"/>
  <c r="AF71" i="28"/>
  <c r="AE71" i="28"/>
  <c r="AD71" i="28"/>
  <c r="AC71" i="28"/>
  <c r="AB71" i="28"/>
  <c r="AA71" i="28"/>
  <c r="Z71" i="28"/>
  <c r="Y71" i="28"/>
  <c r="X71" i="28"/>
  <c r="W71" i="28" s="1"/>
  <c r="V71" i="28"/>
  <c r="U71" i="28"/>
  <c r="T71" i="28"/>
  <c r="S71" i="28"/>
  <c r="AH105" i="28"/>
  <c r="AG105" i="28"/>
  <c r="AF105" i="28"/>
  <c r="AE105" i="28"/>
  <c r="AD105" i="28"/>
  <c r="AC105" i="28"/>
  <c r="AB105" i="28"/>
  <c r="AA105" i="28"/>
  <c r="Z105" i="28"/>
  <c r="Y105" i="28"/>
  <c r="X105" i="28"/>
  <c r="W105" i="28"/>
  <c r="V105" i="28"/>
  <c r="U105" i="28"/>
  <c r="T105" i="28"/>
  <c r="S105" i="28"/>
  <c r="AH102" i="28"/>
  <c r="AG102" i="28"/>
  <c r="AF102" i="28"/>
  <c r="AE102" i="28"/>
  <c r="AD102" i="28"/>
  <c r="AC102" i="28"/>
  <c r="AB102" i="28"/>
  <c r="AA102" i="28"/>
  <c r="Z102" i="28"/>
  <c r="Y102" i="28"/>
  <c r="X102" i="28"/>
  <c r="W102" i="28" s="1"/>
  <c r="V102" i="28"/>
  <c r="U102" i="28"/>
  <c r="T102" i="28"/>
  <c r="S102" i="28"/>
  <c r="AH84" i="28"/>
  <c r="AG84" i="28"/>
  <c r="AF84" i="28"/>
  <c r="AE84" i="28"/>
  <c r="AD84" i="28"/>
  <c r="AC84" i="28"/>
  <c r="AB84" i="28"/>
  <c r="AA84" i="28"/>
  <c r="Z84" i="28"/>
  <c r="Y84" i="28"/>
  <c r="X84" i="28"/>
  <c r="W84" i="28" s="1"/>
  <c r="V84" i="28"/>
  <c r="U84" i="28"/>
  <c r="T84" i="28"/>
  <c r="S84" i="28"/>
  <c r="AH24" i="28"/>
  <c r="AG24" i="28"/>
  <c r="AF24" i="28"/>
  <c r="AE24" i="28"/>
  <c r="AD24" i="28"/>
  <c r="AC24" i="28"/>
  <c r="AB24" i="28"/>
  <c r="AA24" i="28"/>
  <c r="Z24" i="28"/>
  <c r="Y24" i="28"/>
  <c r="X24" i="28"/>
  <c r="W24" i="28" s="1"/>
  <c r="V24" i="28"/>
  <c r="U24" i="28"/>
  <c r="T24" i="28"/>
  <c r="S24" i="28"/>
  <c r="AH20" i="28"/>
  <c r="AG20" i="28"/>
  <c r="AF20" i="28"/>
  <c r="AE20" i="28"/>
  <c r="AD20" i="28"/>
  <c r="AC20" i="28"/>
  <c r="AB20" i="28"/>
  <c r="AA20" i="28"/>
  <c r="Z20" i="28"/>
  <c r="Y20" i="28"/>
  <c r="X20" i="28"/>
  <c r="W20" i="28" s="1"/>
  <c r="V20" i="28"/>
  <c r="U20" i="28"/>
  <c r="T20" i="28"/>
  <c r="S20" i="28"/>
  <c r="AH64" i="28"/>
  <c r="AG64" i="28"/>
  <c r="AF64" i="28"/>
  <c r="AE64" i="28"/>
  <c r="AD64" i="28"/>
  <c r="AC64" i="28"/>
  <c r="AB64" i="28"/>
  <c r="AA64" i="28"/>
  <c r="Z64" i="28"/>
  <c r="Y64" i="28"/>
  <c r="X64" i="28"/>
  <c r="W64" i="28" s="1"/>
  <c r="V64" i="28"/>
  <c r="U64" i="28"/>
  <c r="T64" i="28"/>
  <c r="S64" i="28"/>
  <c r="AH100" i="28"/>
  <c r="AG100" i="28"/>
  <c r="AF100" i="28"/>
  <c r="AE100" i="28"/>
  <c r="AD100" i="28"/>
  <c r="AC100" i="28"/>
  <c r="AB100" i="28"/>
  <c r="AA100" i="28"/>
  <c r="Z100" i="28"/>
  <c r="Y100" i="28"/>
  <c r="X100" i="28"/>
  <c r="W100" i="28" s="1"/>
  <c r="V100" i="28"/>
  <c r="U100" i="28"/>
  <c r="T100" i="28"/>
  <c r="S100" i="28"/>
  <c r="AH59" i="28"/>
  <c r="AG59" i="28"/>
  <c r="AF59" i="28"/>
  <c r="AE59" i="28"/>
  <c r="AD59" i="28"/>
  <c r="AC59" i="28"/>
  <c r="AB59" i="28"/>
  <c r="AA59" i="28"/>
  <c r="Z59" i="28"/>
  <c r="Y59" i="28"/>
  <c r="X59" i="28"/>
  <c r="W59" i="28" s="1"/>
  <c r="V59" i="28"/>
  <c r="U59" i="28"/>
  <c r="T59" i="28"/>
  <c r="S59" i="28"/>
  <c r="AH31" i="28"/>
  <c r="AG31" i="28"/>
  <c r="AF31" i="28"/>
  <c r="AE31" i="28"/>
  <c r="AD31" i="28"/>
  <c r="AC31" i="28"/>
  <c r="AB31" i="28"/>
  <c r="AA31" i="28"/>
  <c r="Z31" i="28"/>
  <c r="Y31" i="28"/>
  <c r="X31" i="28"/>
  <c r="W31" i="28" s="1"/>
  <c r="V31" i="28"/>
  <c r="U31" i="28"/>
  <c r="T31" i="28"/>
  <c r="S31" i="28"/>
  <c r="AH23" i="28"/>
  <c r="AG23" i="28"/>
  <c r="AF23" i="28"/>
  <c r="AE23" i="28"/>
  <c r="AD23" i="28"/>
  <c r="AC23" i="28"/>
  <c r="AB23" i="28"/>
  <c r="AA23" i="28"/>
  <c r="Z23" i="28"/>
  <c r="Y23" i="28"/>
  <c r="X23" i="28"/>
  <c r="W23" i="28" s="1"/>
  <c r="V23" i="28"/>
  <c r="U23" i="28"/>
  <c r="T23" i="28"/>
  <c r="S23" i="28"/>
  <c r="AH22" i="28"/>
  <c r="AG22" i="28"/>
  <c r="AF22" i="28"/>
  <c r="AE22" i="28"/>
  <c r="AD22" i="28"/>
  <c r="AC22" i="28"/>
  <c r="AB22" i="28"/>
  <c r="AA22" i="28"/>
  <c r="Z22" i="28"/>
  <c r="Y22" i="28"/>
  <c r="X22" i="28"/>
  <c r="W22" i="28"/>
  <c r="V22" i="28"/>
  <c r="U22" i="28"/>
  <c r="T22" i="28"/>
  <c r="S22" i="28"/>
  <c r="AH115" i="28"/>
  <c r="AG115" i="28"/>
  <c r="AF115" i="28"/>
  <c r="AE115" i="28"/>
  <c r="AD115" i="28"/>
  <c r="AC115" i="28"/>
  <c r="AB115" i="28"/>
  <c r="AA115" i="28"/>
  <c r="Z115" i="28"/>
  <c r="Y115" i="28"/>
  <c r="X115" i="28"/>
  <c r="W115" i="28" s="1"/>
  <c r="V115" i="28"/>
  <c r="U115" i="28"/>
  <c r="T115" i="28"/>
  <c r="S115" i="28"/>
  <c r="AH25" i="28"/>
  <c r="AG25" i="28"/>
  <c r="AF25" i="28"/>
  <c r="AE25" i="28"/>
  <c r="AD25" i="28"/>
  <c r="AC25" i="28"/>
  <c r="AB25" i="28"/>
  <c r="AA25" i="28"/>
  <c r="Z25" i="28"/>
  <c r="Y25" i="28"/>
  <c r="X25" i="28"/>
  <c r="W25" i="28"/>
  <c r="V25" i="28"/>
  <c r="U25" i="28"/>
  <c r="T25" i="28"/>
  <c r="S25" i="28"/>
  <c r="AH99" i="28"/>
  <c r="AG99" i="28"/>
  <c r="AF99" i="28"/>
  <c r="AE99" i="28"/>
  <c r="AD99" i="28"/>
  <c r="AC99" i="28"/>
  <c r="AB99" i="28"/>
  <c r="AA99" i="28"/>
  <c r="Z99" i="28"/>
  <c r="Y99" i="28"/>
  <c r="X99" i="28"/>
  <c r="W99" i="28" s="1"/>
  <c r="V99" i="28"/>
  <c r="U99" i="28"/>
  <c r="T99" i="28"/>
  <c r="S99" i="28"/>
  <c r="AH77" i="28"/>
  <c r="AG77" i="28"/>
  <c r="AF77" i="28"/>
  <c r="AE77" i="28"/>
  <c r="AD77" i="28"/>
  <c r="AC77" i="28"/>
  <c r="AB77" i="28"/>
  <c r="AA77" i="28"/>
  <c r="Z77" i="28"/>
  <c r="Y77" i="28"/>
  <c r="X77" i="28"/>
  <c r="W77" i="28"/>
  <c r="V77" i="28"/>
  <c r="U77" i="28"/>
  <c r="T77" i="28"/>
  <c r="S77" i="28"/>
  <c r="AH81" i="28"/>
  <c r="AG81" i="28"/>
  <c r="AF81" i="28"/>
  <c r="AE81" i="28"/>
  <c r="AD81" i="28"/>
  <c r="AC81" i="28"/>
  <c r="AB81" i="28"/>
  <c r="AA81" i="28"/>
  <c r="Z81" i="28"/>
  <c r="Y81" i="28"/>
  <c r="X81" i="28"/>
  <c r="W81" i="28" s="1"/>
  <c r="V81" i="28"/>
  <c r="U81" i="28"/>
  <c r="T81" i="28"/>
  <c r="S81" i="28"/>
  <c r="AH85" i="28"/>
  <c r="AG85" i="28"/>
  <c r="AF85" i="28"/>
  <c r="AE85" i="28"/>
  <c r="AD85" i="28"/>
  <c r="AC85" i="28"/>
  <c r="AB85" i="28"/>
  <c r="AA85" i="28"/>
  <c r="Z85" i="28"/>
  <c r="Y85" i="28"/>
  <c r="X85" i="28"/>
  <c r="W85" i="28"/>
  <c r="V85" i="28"/>
  <c r="U85" i="28"/>
  <c r="T85" i="28"/>
  <c r="S85" i="28"/>
  <c r="AH106" i="28"/>
  <c r="AG106" i="28"/>
  <c r="AF106" i="28"/>
  <c r="AE106" i="28"/>
  <c r="AD106" i="28"/>
  <c r="AC106" i="28"/>
  <c r="AB106" i="28"/>
  <c r="AA106" i="28"/>
  <c r="Z106" i="28"/>
  <c r="Y106" i="28"/>
  <c r="X106" i="28"/>
  <c r="W106" i="28" s="1"/>
  <c r="V106" i="28"/>
  <c r="U106" i="28"/>
  <c r="T106" i="28"/>
  <c r="S106" i="28"/>
  <c r="AH76" i="28"/>
  <c r="AG76" i="28"/>
  <c r="AF76" i="28"/>
  <c r="AE76" i="28"/>
  <c r="AD76" i="28"/>
  <c r="AC76" i="28"/>
  <c r="AB76" i="28"/>
  <c r="AA76" i="28"/>
  <c r="Z76" i="28"/>
  <c r="Y76" i="28"/>
  <c r="X76" i="28"/>
  <c r="W76" i="28" s="1"/>
  <c r="V76" i="28"/>
  <c r="U76" i="28"/>
  <c r="T76" i="28"/>
  <c r="S76" i="28"/>
  <c r="AH36" i="28"/>
  <c r="AG36" i="28"/>
  <c r="AF36" i="28"/>
  <c r="AE36" i="28"/>
  <c r="AD36" i="28"/>
  <c r="AC36" i="28"/>
  <c r="AB36" i="28"/>
  <c r="AA36" i="28"/>
  <c r="Z36" i="28"/>
  <c r="Y36" i="28"/>
  <c r="X36" i="28"/>
  <c r="W36" i="28" s="1"/>
  <c r="V36" i="28"/>
  <c r="U36" i="28"/>
  <c r="T36" i="28"/>
  <c r="S36" i="28"/>
  <c r="AH27" i="28"/>
  <c r="AG27" i="28"/>
  <c r="AF27" i="28"/>
  <c r="AE27" i="28"/>
  <c r="AD27" i="28"/>
  <c r="AC27" i="28"/>
  <c r="AB27" i="28"/>
  <c r="AA27" i="28"/>
  <c r="Z27" i="28"/>
  <c r="Y27" i="28"/>
  <c r="X27" i="28"/>
  <c r="W27" i="28" s="1"/>
  <c r="V27" i="28"/>
  <c r="U27" i="28"/>
  <c r="T27" i="28"/>
  <c r="S27" i="28"/>
  <c r="AH62" i="28"/>
  <c r="AG62" i="28"/>
  <c r="AF62" i="28"/>
  <c r="AE62" i="28"/>
  <c r="AD62" i="28"/>
  <c r="AC62" i="28"/>
  <c r="AB62" i="28"/>
  <c r="AA62" i="28"/>
  <c r="Z62" i="28"/>
  <c r="Y62" i="28"/>
  <c r="X62" i="28"/>
  <c r="W62" i="28" s="1"/>
  <c r="V62" i="28"/>
  <c r="U62" i="28"/>
  <c r="T62" i="28"/>
  <c r="S62" i="28"/>
  <c r="AH63" i="28"/>
  <c r="AG63" i="28"/>
  <c r="AF63" i="28"/>
  <c r="AE63" i="28"/>
  <c r="AD63" i="28"/>
  <c r="AC63" i="28"/>
  <c r="AB63" i="28"/>
  <c r="AA63" i="28"/>
  <c r="Z63" i="28"/>
  <c r="Y63" i="28"/>
  <c r="X63" i="28"/>
  <c r="W63" i="28" s="1"/>
  <c r="V63" i="28"/>
  <c r="U63" i="28"/>
  <c r="T63" i="28"/>
  <c r="S63" i="28"/>
  <c r="AH109" i="28"/>
  <c r="AG109" i="28"/>
  <c r="AF109" i="28"/>
  <c r="AE109" i="28"/>
  <c r="AD109" i="28"/>
  <c r="AC109" i="28"/>
  <c r="AB109" i="28"/>
  <c r="AA109" i="28"/>
  <c r="Z109" i="28"/>
  <c r="Y109" i="28"/>
  <c r="X109" i="28"/>
  <c r="W109" i="28" s="1"/>
  <c r="V109" i="28"/>
  <c r="U109" i="28"/>
  <c r="T109" i="28"/>
  <c r="S109" i="28"/>
  <c r="AH92" i="28"/>
  <c r="AG92" i="28"/>
  <c r="AF92" i="28"/>
  <c r="AE92" i="28"/>
  <c r="AD92" i="28"/>
  <c r="AC92" i="28"/>
  <c r="AB92" i="28"/>
  <c r="AA92" i="28"/>
  <c r="Z92" i="28"/>
  <c r="Y92" i="28"/>
  <c r="X92" i="28"/>
  <c r="W92" i="28" s="1"/>
  <c r="V92" i="28"/>
  <c r="U92" i="28"/>
  <c r="T92" i="28"/>
  <c r="S92" i="28"/>
  <c r="AH46" i="28"/>
  <c r="AG46" i="28"/>
  <c r="AF46" i="28"/>
  <c r="AE46" i="28"/>
  <c r="AD46" i="28"/>
  <c r="AC46" i="28"/>
  <c r="AB46" i="28"/>
  <c r="AA46" i="28"/>
  <c r="Z46" i="28"/>
  <c r="Y46" i="28"/>
  <c r="X46" i="28"/>
  <c r="W46" i="28" s="1"/>
  <c r="V46" i="28"/>
  <c r="U46" i="28"/>
  <c r="T46" i="28"/>
  <c r="S46" i="28"/>
  <c r="AH39" i="28"/>
  <c r="AG39" i="28"/>
  <c r="AF39" i="28"/>
  <c r="AE39" i="28"/>
  <c r="AD39" i="28"/>
  <c r="AC39" i="28"/>
  <c r="AB39" i="28"/>
  <c r="AA39" i="28"/>
  <c r="Z39" i="28"/>
  <c r="Y39" i="28"/>
  <c r="X39" i="28"/>
  <c r="W39" i="28" s="1"/>
  <c r="V39" i="28"/>
  <c r="U39" i="28"/>
  <c r="T39" i="28"/>
  <c r="S39" i="28"/>
  <c r="AH57" i="28"/>
  <c r="AG57" i="28"/>
  <c r="AF57" i="28"/>
  <c r="AE57" i="28"/>
  <c r="AD57" i="28"/>
  <c r="AC57" i="28"/>
  <c r="AB57" i="28"/>
  <c r="AA57" i="28"/>
  <c r="Z57" i="28"/>
  <c r="Y57" i="28"/>
  <c r="X57" i="28"/>
  <c r="W57" i="28" s="1"/>
  <c r="V57" i="28"/>
  <c r="U57" i="28"/>
  <c r="T57" i="28"/>
  <c r="S57" i="28"/>
  <c r="AH107" i="28"/>
  <c r="AG107" i="28"/>
  <c r="AF107" i="28"/>
  <c r="AE107" i="28"/>
  <c r="AD107" i="28"/>
  <c r="AC107" i="28"/>
  <c r="AB107" i="28"/>
  <c r="AA107" i="28"/>
  <c r="Z107" i="28"/>
  <c r="Y107" i="28"/>
  <c r="X107" i="28"/>
  <c r="W107" i="28"/>
  <c r="V107" i="28"/>
  <c r="U107" i="28"/>
  <c r="T107" i="28"/>
  <c r="S107" i="28"/>
  <c r="AH114" i="28"/>
  <c r="AG114" i="28"/>
  <c r="AF114" i="28"/>
  <c r="AE114" i="28"/>
  <c r="AD114" i="28"/>
  <c r="AC114" i="28"/>
  <c r="AB114" i="28"/>
  <c r="AA114" i="28"/>
  <c r="Z114" i="28"/>
  <c r="Y114" i="28"/>
  <c r="X114" i="28"/>
  <c r="W114" i="28" s="1"/>
  <c r="V114" i="28"/>
  <c r="U114" i="28"/>
  <c r="T114" i="28"/>
  <c r="S114" i="28"/>
  <c r="AH40" i="28"/>
  <c r="AG40" i="28"/>
  <c r="AF40" i="28"/>
  <c r="AE40" i="28"/>
  <c r="AD40" i="28"/>
  <c r="AC40" i="28"/>
  <c r="AB40" i="28"/>
  <c r="AA40" i="28"/>
  <c r="Z40" i="28"/>
  <c r="Y40" i="28"/>
  <c r="X40" i="28"/>
  <c r="W40" i="28"/>
  <c r="V40" i="28"/>
  <c r="U40" i="28"/>
  <c r="T40" i="28"/>
  <c r="S40" i="28"/>
  <c r="AH72" i="28"/>
  <c r="AG72" i="28"/>
  <c r="AF72" i="28"/>
  <c r="AE72" i="28"/>
  <c r="AD72" i="28"/>
  <c r="AC72" i="28"/>
  <c r="AB72" i="28"/>
  <c r="AA72" i="28"/>
  <c r="Z72" i="28"/>
  <c r="Y72" i="28"/>
  <c r="X72" i="28"/>
  <c r="W72" i="28" s="1"/>
  <c r="V72" i="28"/>
  <c r="U72" i="28"/>
  <c r="T72" i="28"/>
  <c r="S72" i="28"/>
  <c r="AH38" i="28"/>
  <c r="AG38" i="28"/>
  <c r="AF38" i="28"/>
  <c r="AE38" i="28"/>
  <c r="AD38" i="28"/>
  <c r="AC38" i="28"/>
  <c r="AB38" i="28"/>
  <c r="AA38" i="28"/>
  <c r="Z38" i="28"/>
  <c r="Y38" i="28"/>
  <c r="X38" i="28"/>
  <c r="W38" i="28"/>
  <c r="V38" i="28"/>
  <c r="U38" i="28"/>
  <c r="T38" i="28"/>
  <c r="S38" i="28"/>
  <c r="AH68" i="28"/>
  <c r="AG68" i="28"/>
  <c r="AF68" i="28"/>
  <c r="AE68" i="28"/>
  <c r="AD68" i="28"/>
  <c r="AC68" i="28"/>
  <c r="AB68" i="28"/>
  <c r="AA68" i="28"/>
  <c r="Z68" i="28"/>
  <c r="Y68" i="28"/>
  <c r="X68" i="28"/>
  <c r="W68" i="28" s="1"/>
  <c r="V68" i="28"/>
  <c r="U68" i="28"/>
  <c r="T68" i="28"/>
  <c r="S68" i="28"/>
  <c r="AH88" i="28"/>
  <c r="AG88" i="28"/>
  <c r="AF88" i="28"/>
  <c r="AE88" i="28"/>
  <c r="AD88" i="28"/>
  <c r="AC88" i="28"/>
  <c r="AB88" i="28"/>
  <c r="AA88" i="28"/>
  <c r="Z88" i="28"/>
  <c r="Y88" i="28"/>
  <c r="X88" i="28"/>
  <c r="W88" i="28"/>
  <c r="V88" i="28"/>
  <c r="U88" i="28"/>
  <c r="T88" i="28"/>
  <c r="S88" i="28"/>
  <c r="AH70" i="28"/>
  <c r="AG70" i="28"/>
  <c r="AF70" i="28"/>
  <c r="AE70" i="28"/>
  <c r="AD70" i="28"/>
  <c r="AC70" i="28"/>
  <c r="AB70" i="28"/>
  <c r="AA70" i="28"/>
  <c r="Z70" i="28"/>
  <c r="Y70" i="28"/>
  <c r="X70" i="28"/>
  <c r="W70" i="28" s="1"/>
  <c r="V70" i="28"/>
  <c r="U70" i="28"/>
  <c r="T70" i="28"/>
  <c r="S70" i="28"/>
  <c r="AH82" i="28"/>
  <c r="AG82" i="28"/>
  <c r="AF82" i="28"/>
  <c r="AE82" i="28"/>
  <c r="AD82" i="28"/>
  <c r="AC82" i="28"/>
  <c r="AB82" i="28"/>
  <c r="AA82" i="28"/>
  <c r="Z82" i="28"/>
  <c r="Y82" i="28"/>
  <c r="X82" i="28"/>
  <c r="W82" i="28" s="1"/>
  <c r="V82" i="28"/>
  <c r="U82" i="28"/>
  <c r="T82" i="28"/>
  <c r="S82" i="28"/>
  <c r="AH74" i="28"/>
  <c r="AG74" i="28"/>
  <c r="AF74" i="28"/>
  <c r="AE74" i="28"/>
  <c r="AD74" i="28"/>
  <c r="AC74" i="28"/>
  <c r="AB74" i="28"/>
  <c r="AA74" i="28"/>
  <c r="Z74" i="28"/>
  <c r="Y74" i="28"/>
  <c r="X74" i="28"/>
  <c r="W74" i="28" s="1"/>
  <c r="V74" i="28"/>
  <c r="U74" i="28"/>
  <c r="T74" i="28"/>
  <c r="S74" i="28"/>
  <c r="AH66" i="28"/>
  <c r="AG66" i="28"/>
  <c r="AF66" i="28"/>
  <c r="AE66" i="28"/>
  <c r="AD66" i="28"/>
  <c r="AC66" i="28"/>
  <c r="AB66" i="28"/>
  <c r="AA66" i="28"/>
  <c r="Z66" i="28"/>
  <c r="Y66" i="28"/>
  <c r="X66" i="28"/>
  <c r="W66" i="28" s="1"/>
  <c r="V66" i="28"/>
  <c r="U66" i="28"/>
  <c r="T66" i="28"/>
  <c r="S66" i="28"/>
  <c r="AH50" i="28"/>
  <c r="AG50" i="28"/>
  <c r="AF50" i="28"/>
  <c r="AE50" i="28"/>
  <c r="AD50" i="28"/>
  <c r="AC50" i="28"/>
  <c r="AB50" i="28"/>
  <c r="AA50" i="28"/>
  <c r="Z50" i="28"/>
  <c r="Y50" i="28"/>
  <c r="X50" i="28"/>
  <c r="W50" i="28" s="1"/>
  <c r="V50" i="28"/>
  <c r="U50" i="28"/>
  <c r="T50" i="28"/>
  <c r="S50" i="28"/>
  <c r="AH34" i="28"/>
  <c r="AG34" i="28"/>
  <c r="AF34" i="28"/>
  <c r="AE34" i="28"/>
  <c r="AD34" i="28"/>
  <c r="AC34" i="28"/>
  <c r="AB34" i="28"/>
  <c r="AA34" i="28"/>
  <c r="Z34" i="28"/>
  <c r="Y34" i="28"/>
  <c r="X34" i="28"/>
  <c r="W34" i="28"/>
  <c r="V34" i="28"/>
  <c r="U34" i="28"/>
  <c r="T34" i="28"/>
  <c r="S34" i="28"/>
  <c r="AH35" i="28"/>
  <c r="AG35" i="28"/>
  <c r="AF35" i="28"/>
  <c r="AE35" i="28"/>
  <c r="AD35" i="28"/>
  <c r="AC35" i="28"/>
  <c r="AB35" i="28"/>
  <c r="AA35" i="28"/>
  <c r="Z35" i="28"/>
  <c r="Y35" i="28"/>
  <c r="X35" i="28"/>
  <c r="W35" i="28" s="1"/>
  <c r="V35" i="28"/>
  <c r="U35" i="28"/>
  <c r="T35" i="28"/>
  <c r="S35" i="28"/>
  <c r="AH94" i="28"/>
  <c r="AG94" i="28"/>
  <c r="AF94" i="28"/>
  <c r="AE94" i="28"/>
  <c r="AD94" i="28"/>
  <c r="AC94" i="28"/>
  <c r="AB94" i="28"/>
  <c r="AA94" i="28"/>
  <c r="Z94" i="28"/>
  <c r="Y94" i="28"/>
  <c r="X94" i="28"/>
  <c r="W94" i="28" s="1"/>
  <c r="V94" i="28"/>
  <c r="U94" i="28"/>
  <c r="T94" i="28"/>
  <c r="S94" i="28"/>
  <c r="AH93" i="28"/>
  <c r="AG93" i="28"/>
  <c r="AF93" i="28"/>
  <c r="AE93" i="28"/>
  <c r="AD93" i="28"/>
  <c r="AC93" i="28"/>
  <c r="AB93" i="28"/>
  <c r="AA93" i="28"/>
  <c r="Z93" i="28"/>
  <c r="Y93" i="28"/>
  <c r="X93" i="28"/>
  <c r="W93" i="28"/>
  <c r="V93" i="28"/>
  <c r="U93" i="28"/>
  <c r="T93" i="28"/>
  <c r="S93" i="28"/>
  <c r="AH49" i="28"/>
  <c r="AG49" i="28"/>
  <c r="AF49" i="28"/>
  <c r="AE49" i="28"/>
  <c r="AD49" i="28"/>
  <c r="AC49" i="28"/>
  <c r="AB49" i="28"/>
  <c r="AA49" i="28"/>
  <c r="Z49" i="28"/>
  <c r="Y49" i="28"/>
  <c r="X49" i="28"/>
  <c r="W49" i="28" s="1"/>
  <c r="V49" i="28"/>
  <c r="U49" i="28"/>
  <c r="T49" i="28"/>
  <c r="S49" i="28"/>
  <c r="AH65" i="28"/>
  <c r="AG65" i="28"/>
  <c r="AF65" i="28"/>
  <c r="AE65" i="28"/>
  <c r="AD65" i="28"/>
  <c r="AC65" i="28"/>
  <c r="AB65" i="28"/>
  <c r="AA65" i="28"/>
  <c r="Z65" i="28"/>
  <c r="Y65" i="28"/>
  <c r="X65" i="28"/>
  <c r="W65" i="28"/>
  <c r="V65" i="28"/>
  <c r="U65" i="28"/>
  <c r="T65" i="28"/>
  <c r="S65" i="28"/>
  <c r="AH79" i="28"/>
  <c r="AG79" i="28"/>
  <c r="AF79" i="28"/>
  <c r="AE79" i="28"/>
  <c r="AD79" i="28"/>
  <c r="AC79" i="28"/>
  <c r="AB79" i="28"/>
  <c r="AA79" i="28"/>
  <c r="Z79" i="28"/>
  <c r="Y79" i="28"/>
  <c r="X79" i="28"/>
  <c r="W79" i="28" s="1"/>
  <c r="V79" i="28"/>
  <c r="U79" i="28"/>
  <c r="T79" i="28"/>
  <c r="S79" i="28"/>
  <c r="AH60" i="28"/>
  <c r="AG60" i="28"/>
  <c r="AF60" i="28"/>
  <c r="AE60" i="28"/>
  <c r="AD60" i="28"/>
  <c r="AC60" i="28"/>
  <c r="AB60" i="28"/>
  <c r="AA60" i="28"/>
  <c r="Z60" i="28"/>
  <c r="Y60" i="28"/>
  <c r="X60" i="28"/>
  <c r="W60" i="28" s="1"/>
  <c r="V60" i="28"/>
  <c r="U60" i="28"/>
  <c r="T60" i="28"/>
  <c r="S60" i="28"/>
  <c r="AH56" i="28"/>
  <c r="AG56" i="28"/>
  <c r="AF56" i="28"/>
  <c r="AE56" i="28"/>
  <c r="AD56" i="28"/>
  <c r="AC56" i="28"/>
  <c r="AB56" i="28"/>
  <c r="AA56" i="28"/>
  <c r="Z56" i="28"/>
  <c r="Y56" i="28"/>
  <c r="X56" i="28"/>
  <c r="W56" i="28" s="1"/>
  <c r="V56" i="28"/>
  <c r="U56" i="28"/>
  <c r="T56" i="28"/>
  <c r="S56" i="28"/>
  <c r="AH103" i="28"/>
  <c r="AG103" i="28"/>
  <c r="AF103" i="28"/>
  <c r="AE103" i="28"/>
  <c r="AD103" i="28"/>
  <c r="AC103" i="28"/>
  <c r="AB103" i="28"/>
  <c r="AA103" i="28"/>
  <c r="Z103" i="28"/>
  <c r="Y103" i="28"/>
  <c r="X103" i="28"/>
  <c r="W103" i="28" s="1"/>
  <c r="V103" i="28"/>
  <c r="U103" i="28"/>
  <c r="T103" i="28"/>
  <c r="S103" i="28"/>
  <c r="AH91" i="28"/>
  <c r="AG91" i="28"/>
  <c r="AF91" i="28"/>
  <c r="AE91" i="28"/>
  <c r="AD91" i="28"/>
  <c r="AC91" i="28"/>
  <c r="AB91" i="28"/>
  <c r="AA91" i="28"/>
  <c r="Z91" i="28"/>
  <c r="Y91" i="28"/>
  <c r="X91" i="28"/>
  <c r="W91" i="28"/>
  <c r="V91" i="28"/>
  <c r="U91" i="28"/>
  <c r="T91" i="28"/>
  <c r="S91" i="28"/>
  <c r="AH69" i="28"/>
  <c r="AG69" i="28"/>
  <c r="AF69" i="28"/>
  <c r="AE69" i="28"/>
  <c r="AD69" i="28"/>
  <c r="AC69" i="28"/>
  <c r="AB69" i="28"/>
  <c r="AA69" i="28"/>
  <c r="Z69" i="28"/>
  <c r="Y69" i="28"/>
  <c r="X69" i="28"/>
  <c r="W69" i="28" s="1"/>
  <c r="V69" i="28"/>
  <c r="U69" i="28"/>
  <c r="T69" i="28"/>
  <c r="S69" i="28"/>
  <c r="AH61" i="28"/>
  <c r="AG61" i="28"/>
  <c r="AF61" i="28"/>
  <c r="AE61" i="28"/>
  <c r="AD61" i="28"/>
  <c r="AC61" i="28"/>
  <c r="AB61" i="28"/>
  <c r="AA61" i="28"/>
  <c r="Z61" i="28"/>
  <c r="Y61" i="28"/>
  <c r="X61" i="28"/>
  <c r="W61" i="28" s="1"/>
  <c r="V61" i="28"/>
  <c r="U61" i="28"/>
  <c r="T61" i="28"/>
  <c r="S61" i="28"/>
  <c r="AH58" i="28"/>
  <c r="AG58" i="28"/>
  <c r="AF58" i="28"/>
  <c r="AE58" i="28"/>
  <c r="AD58" i="28"/>
  <c r="AC58" i="28"/>
  <c r="AB58" i="28"/>
  <c r="AA58" i="28"/>
  <c r="Z58" i="28"/>
  <c r="Y58" i="28"/>
  <c r="X58" i="28"/>
  <c r="W58" i="28" s="1"/>
  <c r="V58" i="28"/>
  <c r="U58" i="28"/>
  <c r="T58" i="28"/>
  <c r="S58" i="28"/>
  <c r="AH55" i="28"/>
  <c r="AG55" i="28"/>
  <c r="AF55" i="28"/>
  <c r="AE55" i="28"/>
  <c r="AD55" i="28"/>
  <c r="AC55" i="28"/>
  <c r="AB55" i="28"/>
  <c r="AA55" i="28"/>
  <c r="Z55" i="28"/>
  <c r="Y55" i="28"/>
  <c r="X55" i="28"/>
  <c r="W55" i="28"/>
  <c r="V55" i="28"/>
  <c r="U55" i="28"/>
  <c r="T55" i="28"/>
  <c r="S55" i="28"/>
  <c r="AH53" i="28"/>
  <c r="AG53" i="28"/>
  <c r="AF53" i="28"/>
  <c r="AE53" i="28"/>
  <c r="AD53" i="28"/>
  <c r="AC53" i="28"/>
  <c r="AB53" i="28"/>
  <c r="AA53" i="28"/>
  <c r="Z53" i="28"/>
  <c r="Y53" i="28"/>
  <c r="X53" i="28"/>
  <c r="W53" i="28" s="1"/>
  <c r="V53" i="28"/>
  <c r="U53" i="28"/>
  <c r="T53" i="28"/>
  <c r="S53" i="28"/>
  <c r="AH52" i="28"/>
  <c r="AG52" i="28"/>
  <c r="AF52" i="28"/>
  <c r="AE52" i="28"/>
  <c r="AD52" i="28"/>
  <c r="AC52" i="28"/>
  <c r="AB52" i="28"/>
  <c r="AA52" i="28"/>
  <c r="Z52" i="28"/>
  <c r="Y52" i="28"/>
  <c r="X52" i="28"/>
  <c r="W52" i="28"/>
  <c r="V52" i="28"/>
  <c r="U52" i="28"/>
  <c r="T52" i="28"/>
  <c r="S52" i="28"/>
  <c r="AH51" i="28"/>
  <c r="AG51" i="28"/>
  <c r="AF51" i="28"/>
  <c r="AE51" i="28"/>
  <c r="AD51" i="28"/>
  <c r="AC51" i="28"/>
  <c r="AB51" i="28"/>
  <c r="AA51" i="28"/>
  <c r="Z51" i="28"/>
  <c r="Y51" i="28"/>
  <c r="X51" i="28"/>
  <c r="W51" i="28"/>
  <c r="V51" i="28"/>
  <c r="U51" i="28"/>
  <c r="T51" i="28"/>
  <c r="S51" i="28"/>
  <c r="AH48" i="28"/>
  <c r="AG48" i="28"/>
  <c r="AF48" i="28"/>
  <c r="AE48" i="28"/>
  <c r="AD48" i="28"/>
  <c r="AC48" i="28"/>
  <c r="AB48" i="28"/>
  <c r="AA48" i="28"/>
  <c r="Z48" i="28"/>
  <c r="Y48" i="28"/>
  <c r="X48" i="28"/>
  <c r="W48" i="28" s="1"/>
  <c r="V48" i="28"/>
  <c r="U48" i="28"/>
  <c r="T48" i="28"/>
  <c r="S48" i="28"/>
  <c r="AH47" i="28"/>
  <c r="AG47" i="28"/>
  <c r="AF47" i="28"/>
  <c r="AE47" i="28"/>
  <c r="AD47" i="28"/>
  <c r="AC47" i="28"/>
  <c r="AB47" i="28"/>
  <c r="AA47" i="28"/>
  <c r="Z47" i="28"/>
  <c r="Y47" i="28"/>
  <c r="X47" i="28"/>
  <c r="W47" i="28" s="1"/>
  <c r="V47" i="28"/>
  <c r="U47" i="28"/>
  <c r="T47" i="28"/>
  <c r="S47" i="28"/>
  <c r="AH44" i="28"/>
  <c r="AG44" i="28"/>
  <c r="AF44" i="28"/>
  <c r="AE44" i="28"/>
  <c r="AD44" i="28"/>
  <c r="AC44" i="28"/>
  <c r="AB44" i="28"/>
  <c r="AA44" i="28"/>
  <c r="Z44" i="28"/>
  <c r="Y44" i="28"/>
  <c r="X44" i="28"/>
  <c r="W44" i="28"/>
  <c r="V44" i="28"/>
  <c r="U44" i="28"/>
  <c r="T44" i="28"/>
  <c r="S44" i="28"/>
  <c r="AH43" i="28"/>
  <c r="AG43" i="28"/>
  <c r="AF43" i="28"/>
  <c r="AE43" i="28"/>
  <c r="AD43" i="28"/>
  <c r="AC43" i="28"/>
  <c r="AB43" i="28"/>
  <c r="AA43" i="28"/>
  <c r="Z43" i="28"/>
  <c r="Y43" i="28"/>
  <c r="X43" i="28"/>
  <c r="W43" i="28"/>
  <c r="V43" i="28"/>
  <c r="U43" i="28"/>
  <c r="T43" i="28"/>
  <c r="S43" i="28"/>
  <c r="AH42" i="28"/>
  <c r="AG42" i="28"/>
  <c r="AF42" i="28"/>
  <c r="AE42" i="28"/>
  <c r="AD42" i="28"/>
  <c r="AC42" i="28"/>
  <c r="AB42" i="28"/>
  <c r="AA42" i="28"/>
  <c r="Z42" i="28"/>
  <c r="Y42" i="28"/>
  <c r="X42" i="28"/>
  <c r="W42" i="28"/>
  <c r="V42" i="28"/>
  <c r="U42" i="28"/>
  <c r="T42" i="28"/>
  <c r="S42" i="28"/>
  <c r="AH41" i="28"/>
  <c r="AG41" i="28"/>
  <c r="AF41" i="28"/>
  <c r="AE41" i="28"/>
  <c r="AD41" i="28"/>
  <c r="AC41" i="28"/>
  <c r="AB41" i="28"/>
  <c r="AA41" i="28"/>
  <c r="Z41" i="28"/>
  <c r="Y41" i="28"/>
  <c r="X41" i="28"/>
  <c r="W41" i="28" s="1"/>
  <c r="V41" i="28"/>
  <c r="U41" i="28"/>
  <c r="T41" i="28"/>
  <c r="S41" i="28"/>
  <c r="AH2" i="28"/>
  <c r="AG2" i="28"/>
  <c r="AF2" i="28"/>
  <c r="AE2" i="28"/>
  <c r="AD2" i="28"/>
  <c r="AC2" i="28"/>
  <c r="AB2" i="28"/>
  <c r="AA2" i="28"/>
  <c r="Z2" i="28"/>
  <c r="Y2" i="28"/>
  <c r="X2" i="28"/>
  <c r="W2" i="28"/>
  <c r="V2" i="28"/>
  <c r="U2" i="28"/>
  <c r="T2" i="28"/>
  <c r="S2" i="28"/>
  <c r="AH89" i="27"/>
  <c r="AG89" i="27"/>
  <c r="AF89" i="27"/>
  <c r="AE89" i="27"/>
  <c r="AD89" i="27"/>
  <c r="AC89" i="27"/>
  <c r="AB89" i="27"/>
  <c r="AA89" i="27"/>
  <c r="Z89" i="27"/>
  <c r="Y89" i="27"/>
  <c r="X89" i="27"/>
  <c r="W89" i="27" s="1"/>
  <c r="V89" i="27"/>
  <c r="U89" i="27"/>
  <c r="T89" i="27"/>
  <c r="S89" i="27"/>
  <c r="AH116" i="27"/>
  <c r="AG116" i="27"/>
  <c r="AF116" i="27"/>
  <c r="AE116" i="27"/>
  <c r="AD116" i="27"/>
  <c r="AC116" i="27"/>
  <c r="AB116" i="27"/>
  <c r="AA116" i="27"/>
  <c r="Z116" i="27"/>
  <c r="Y116" i="27"/>
  <c r="X116" i="27"/>
  <c r="W116" i="27" s="1"/>
  <c r="V116" i="27"/>
  <c r="U116" i="27"/>
  <c r="T116" i="27"/>
  <c r="S116" i="27"/>
  <c r="AH56" i="27"/>
  <c r="AG56" i="27"/>
  <c r="AF56" i="27"/>
  <c r="AE56" i="27"/>
  <c r="AD56" i="27"/>
  <c r="AC56" i="27"/>
  <c r="AB56" i="27"/>
  <c r="AA56" i="27"/>
  <c r="Z56" i="27"/>
  <c r="Y56" i="27"/>
  <c r="X56" i="27"/>
  <c r="W56" i="27" s="1"/>
  <c r="V56" i="27"/>
  <c r="U56" i="27"/>
  <c r="T56" i="27"/>
  <c r="S56" i="27"/>
  <c r="AH112" i="27"/>
  <c r="AG112" i="27"/>
  <c r="AF112" i="27"/>
  <c r="AE112" i="27"/>
  <c r="AD112" i="27"/>
  <c r="AC112" i="27"/>
  <c r="AB112" i="27"/>
  <c r="AA112" i="27"/>
  <c r="Z112" i="27"/>
  <c r="Y112" i="27"/>
  <c r="X112" i="27"/>
  <c r="W112" i="27" s="1"/>
  <c r="V112" i="27"/>
  <c r="U112" i="27"/>
  <c r="T112" i="27"/>
  <c r="S112" i="27"/>
  <c r="AH109" i="27"/>
  <c r="AG109" i="27"/>
  <c r="AF109" i="27"/>
  <c r="AE109" i="27"/>
  <c r="AD109" i="27"/>
  <c r="AC109" i="27"/>
  <c r="AB109" i="27"/>
  <c r="AA109" i="27"/>
  <c r="Z109" i="27"/>
  <c r="Y109" i="27"/>
  <c r="X109" i="27"/>
  <c r="W109" i="27"/>
  <c r="V109" i="27"/>
  <c r="U109" i="27"/>
  <c r="T109" i="27"/>
  <c r="S109" i="27"/>
  <c r="AH115" i="27"/>
  <c r="AG115" i="27"/>
  <c r="AF115" i="27"/>
  <c r="AE115" i="27"/>
  <c r="AD115" i="27"/>
  <c r="AC115" i="27"/>
  <c r="AB115" i="27"/>
  <c r="AA115" i="27"/>
  <c r="Z115" i="27"/>
  <c r="Y115" i="27"/>
  <c r="X115" i="27"/>
  <c r="W115" i="27" s="1"/>
  <c r="V115" i="27"/>
  <c r="U115" i="27"/>
  <c r="T115" i="27"/>
  <c r="S115" i="27"/>
  <c r="AH108" i="27"/>
  <c r="AG108" i="27"/>
  <c r="AF108" i="27"/>
  <c r="AE108" i="27"/>
  <c r="AD108" i="27"/>
  <c r="AC108" i="27"/>
  <c r="AB108" i="27"/>
  <c r="AA108" i="27"/>
  <c r="Z108" i="27"/>
  <c r="Y108" i="27"/>
  <c r="X108" i="27"/>
  <c r="W108" i="27" s="1"/>
  <c r="V108" i="27"/>
  <c r="U108" i="27"/>
  <c r="T108" i="27"/>
  <c r="S108" i="27"/>
  <c r="AH113" i="27"/>
  <c r="AG113" i="27"/>
  <c r="AF113" i="27"/>
  <c r="AE113" i="27"/>
  <c r="AD113" i="27"/>
  <c r="AC113" i="27"/>
  <c r="AB113" i="27"/>
  <c r="AA113" i="27"/>
  <c r="Z113" i="27"/>
  <c r="Y113" i="27"/>
  <c r="X113" i="27"/>
  <c r="W113" i="27" s="1"/>
  <c r="V113" i="27"/>
  <c r="U113" i="27"/>
  <c r="T113" i="27"/>
  <c r="S113" i="27"/>
  <c r="AH102" i="27"/>
  <c r="AG102" i="27"/>
  <c r="AF102" i="27"/>
  <c r="AE102" i="27"/>
  <c r="AD102" i="27"/>
  <c r="AC102" i="27"/>
  <c r="AB102" i="27"/>
  <c r="AA102" i="27"/>
  <c r="Z102" i="27"/>
  <c r="Y102" i="27"/>
  <c r="X102" i="27"/>
  <c r="W102" i="27"/>
  <c r="V102" i="27"/>
  <c r="U102" i="27"/>
  <c r="T102" i="27"/>
  <c r="S102" i="27"/>
  <c r="AH38" i="27"/>
  <c r="AG38" i="27"/>
  <c r="AF38" i="27"/>
  <c r="AE38" i="27"/>
  <c r="AD38" i="27"/>
  <c r="AC38" i="27"/>
  <c r="AB38" i="27"/>
  <c r="AA38" i="27"/>
  <c r="Z38" i="27"/>
  <c r="Y38" i="27"/>
  <c r="X38" i="27"/>
  <c r="W38" i="27" s="1"/>
  <c r="V38" i="27"/>
  <c r="U38" i="27"/>
  <c r="T38" i="27"/>
  <c r="S38" i="27"/>
  <c r="AH106" i="27"/>
  <c r="AG106" i="27"/>
  <c r="AF106" i="27"/>
  <c r="AE106" i="27"/>
  <c r="AD106" i="27"/>
  <c r="AC106" i="27"/>
  <c r="AB106" i="27"/>
  <c r="AA106" i="27"/>
  <c r="Z106" i="27"/>
  <c r="Y106" i="27"/>
  <c r="X106" i="27"/>
  <c r="W106" i="27" s="1"/>
  <c r="V106" i="27"/>
  <c r="U106" i="27"/>
  <c r="T106" i="27"/>
  <c r="S106" i="27"/>
  <c r="AH88" i="27"/>
  <c r="AG88" i="27"/>
  <c r="AF88" i="27"/>
  <c r="AE88" i="27"/>
  <c r="AD88" i="27"/>
  <c r="AC88" i="27"/>
  <c r="AB88" i="27"/>
  <c r="AA88" i="27"/>
  <c r="Z88" i="27"/>
  <c r="Y88" i="27"/>
  <c r="X88" i="27"/>
  <c r="W88" i="27" s="1"/>
  <c r="V88" i="27"/>
  <c r="U88" i="27"/>
  <c r="T88" i="27"/>
  <c r="S88" i="27"/>
  <c r="AH94" i="27"/>
  <c r="AG94" i="27"/>
  <c r="AF94" i="27"/>
  <c r="AE94" i="27"/>
  <c r="AD94" i="27"/>
  <c r="AC94" i="27"/>
  <c r="AB94" i="27"/>
  <c r="AA94" i="27"/>
  <c r="Z94" i="27"/>
  <c r="Y94" i="27"/>
  <c r="X94" i="27"/>
  <c r="W94" i="27"/>
  <c r="V94" i="27"/>
  <c r="U94" i="27"/>
  <c r="T94" i="27"/>
  <c r="S94" i="27"/>
  <c r="AH44" i="27"/>
  <c r="AG44" i="27"/>
  <c r="AF44" i="27"/>
  <c r="AE44" i="27"/>
  <c r="AD44" i="27"/>
  <c r="AC44" i="27"/>
  <c r="AB44" i="27"/>
  <c r="AA44" i="27"/>
  <c r="Z44" i="27"/>
  <c r="Y44" i="27"/>
  <c r="X44" i="27"/>
  <c r="W44" i="27" s="1"/>
  <c r="V44" i="27"/>
  <c r="U44" i="27"/>
  <c r="T44" i="27"/>
  <c r="S44" i="27"/>
  <c r="AH100" i="27"/>
  <c r="AG100" i="27"/>
  <c r="AF100" i="27"/>
  <c r="AE100" i="27"/>
  <c r="AD100" i="27"/>
  <c r="AC100" i="27"/>
  <c r="AB100" i="27"/>
  <c r="AA100" i="27"/>
  <c r="Z100" i="27"/>
  <c r="Y100" i="27"/>
  <c r="X100" i="27"/>
  <c r="W100" i="27" s="1"/>
  <c r="V100" i="27"/>
  <c r="U100" i="27"/>
  <c r="T100" i="27"/>
  <c r="S100" i="27"/>
  <c r="AH98" i="27"/>
  <c r="AG98" i="27"/>
  <c r="AF98" i="27"/>
  <c r="AE98" i="27"/>
  <c r="AD98" i="27"/>
  <c r="AC98" i="27"/>
  <c r="AB98" i="27"/>
  <c r="AA98" i="27"/>
  <c r="Z98" i="27"/>
  <c r="Y98" i="27"/>
  <c r="X98" i="27"/>
  <c r="W98" i="27" s="1"/>
  <c r="V98" i="27"/>
  <c r="U98" i="27"/>
  <c r="T98" i="27"/>
  <c r="S98" i="27"/>
  <c r="AH67" i="27"/>
  <c r="AG67" i="27"/>
  <c r="AF67" i="27"/>
  <c r="AE67" i="27"/>
  <c r="AD67" i="27"/>
  <c r="AC67" i="27"/>
  <c r="AB67" i="27"/>
  <c r="AA67" i="27"/>
  <c r="Z67" i="27"/>
  <c r="Y67" i="27"/>
  <c r="X67" i="27"/>
  <c r="W67" i="27" s="1"/>
  <c r="V67" i="27"/>
  <c r="U67" i="27"/>
  <c r="T67" i="27"/>
  <c r="S67" i="27"/>
  <c r="AH107" i="27"/>
  <c r="AG107" i="27"/>
  <c r="AF107" i="27"/>
  <c r="AE107" i="27"/>
  <c r="AD107" i="27"/>
  <c r="AC107" i="27"/>
  <c r="AB107" i="27"/>
  <c r="AA107" i="27"/>
  <c r="Z107" i="27"/>
  <c r="Y107" i="27"/>
  <c r="X107" i="27"/>
  <c r="W107" i="27" s="1"/>
  <c r="V107" i="27"/>
  <c r="U107" i="27"/>
  <c r="T107" i="27"/>
  <c r="S107" i="27"/>
  <c r="AH39" i="27"/>
  <c r="AG39" i="27"/>
  <c r="AF39" i="27"/>
  <c r="AE39" i="27"/>
  <c r="AD39" i="27"/>
  <c r="AC39" i="27"/>
  <c r="AB39" i="27"/>
  <c r="AA39" i="27"/>
  <c r="Z39" i="27"/>
  <c r="Y39" i="27"/>
  <c r="X39" i="27"/>
  <c r="W39" i="27" s="1"/>
  <c r="V39" i="27"/>
  <c r="U39" i="27"/>
  <c r="T39" i="27"/>
  <c r="S39" i="27"/>
  <c r="AH50" i="27"/>
  <c r="AG50" i="27"/>
  <c r="AF50" i="27"/>
  <c r="AE50" i="27"/>
  <c r="AD50" i="27"/>
  <c r="AC50" i="27"/>
  <c r="AB50" i="27"/>
  <c r="AA50" i="27"/>
  <c r="Z50" i="27"/>
  <c r="Y50" i="27"/>
  <c r="X50" i="27"/>
  <c r="W50" i="27" s="1"/>
  <c r="V50" i="27"/>
  <c r="U50" i="27"/>
  <c r="T50" i="27"/>
  <c r="S50" i="27"/>
  <c r="AH92" i="27"/>
  <c r="AG92" i="27"/>
  <c r="AF92" i="27"/>
  <c r="AE92" i="27"/>
  <c r="AD92" i="27"/>
  <c r="AC92" i="27"/>
  <c r="AB92" i="27"/>
  <c r="AA92" i="27"/>
  <c r="Z92" i="27"/>
  <c r="Y92" i="27"/>
  <c r="X92" i="27"/>
  <c r="W92" i="27"/>
  <c r="V92" i="27"/>
  <c r="U92" i="27"/>
  <c r="T92" i="27"/>
  <c r="S92" i="27"/>
  <c r="AH66" i="27"/>
  <c r="AG66" i="27"/>
  <c r="AF66" i="27"/>
  <c r="AE66" i="27"/>
  <c r="AD66" i="27"/>
  <c r="AC66" i="27"/>
  <c r="AB66" i="27"/>
  <c r="AA66" i="27"/>
  <c r="Z66" i="27"/>
  <c r="Y66" i="27"/>
  <c r="X66" i="27"/>
  <c r="W66" i="27" s="1"/>
  <c r="V66" i="27"/>
  <c r="U66" i="27"/>
  <c r="T66" i="27"/>
  <c r="S66" i="27"/>
  <c r="AH61" i="27"/>
  <c r="AG61" i="27"/>
  <c r="AF61" i="27"/>
  <c r="AE61" i="27"/>
  <c r="AD61" i="27"/>
  <c r="AC61" i="27"/>
  <c r="AB61" i="27"/>
  <c r="AA61" i="27"/>
  <c r="Z61" i="27"/>
  <c r="Y61" i="27"/>
  <c r="X61" i="27"/>
  <c r="W61" i="27" s="1"/>
  <c r="V61" i="27"/>
  <c r="U61" i="27"/>
  <c r="T61" i="27"/>
  <c r="S61" i="27"/>
  <c r="AH18" i="27"/>
  <c r="AG18" i="27"/>
  <c r="AF18" i="27"/>
  <c r="AE18" i="27"/>
  <c r="AD18" i="27"/>
  <c r="AC18" i="27"/>
  <c r="AB18" i="27"/>
  <c r="AA18" i="27"/>
  <c r="Z18" i="27"/>
  <c r="Y18" i="27"/>
  <c r="X18" i="27"/>
  <c r="W18" i="27" s="1"/>
  <c r="V18" i="27"/>
  <c r="U18" i="27"/>
  <c r="T18" i="27"/>
  <c r="S18" i="27"/>
  <c r="AH54" i="27"/>
  <c r="AG54" i="27"/>
  <c r="AF54" i="27"/>
  <c r="AE54" i="27"/>
  <c r="AD54" i="27"/>
  <c r="AC54" i="27"/>
  <c r="AB54" i="27"/>
  <c r="AA54" i="27"/>
  <c r="Z54" i="27"/>
  <c r="Y54" i="27"/>
  <c r="X54" i="27"/>
  <c r="W54" i="27"/>
  <c r="V54" i="27"/>
  <c r="U54" i="27"/>
  <c r="T54" i="27"/>
  <c r="S54" i="27"/>
  <c r="AH87" i="27"/>
  <c r="AG87" i="27"/>
  <c r="AF87" i="27"/>
  <c r="AE87" i="27"/>
  <c r="AD87" i="27"/>
  <c r="AC87" i="27"/>
  <c r="AB87" i="27"/>
  <c r="AA87" i="27"/>
  <c r="Z87" i="27"/>
  <c r="Y87" i="27"/>
  <c r="X87" i="27"/>
  <c r="W87" i="27" s="1"/>
  <c r="V87" i="27"/>
  <c r="U87" i="27"/>
  <c r="T87" i="27"/>
  <c r="S87" i="27"/>
  <c r="AH105" i="27"/>
  <c r="AG105" i="27"/>
  <c r="AF105" i="27"/>
  <c r="AE105" i="27"/>
  <c r="AD105" i="27"/>
  <c r="AC105" i="27"/>
  <c r="AB105" i="27"/>
  <c r="AA105" i="27"/>
  <c r="Z105" i="27"/>
  <c r="Y105" i="27"/>
  <c r="X105" i="27"/>
  <c r="W105" i="27" s="1"/>
  <c r="V105" i="27"/>
  <c r="U105" i="27"/>
  <c r="T105" i="27"/>
  <c r="S105" i="27"/>
  <c r="AH84" i="27"/>
  <c r="AG84" i="27"/>
  <c r="AF84" i="27"/>
  <c r="AE84" i="27"/>
  <c r="AD84" i="27"/>
  <c r="AC84" i="27"/>
  <c r="AB84" i="27"/>
  <c r="AA84" i="27"/>
  <c r="Z84" i="27"/>
  <c r="Y84" i="27"/>
  <c r="X84" i="27"/>
  <c r="W84" i="27" s="1"/>
  <c r="V84" i="27"/>
  <c r="U84" i="27"/>
  <c r="T84" i="27"/>
  <c r="S84" i="27"/>
  <c r="AH95" i="27"/>
  <c r="AG95" i="27"/>
  <c r="AF95" i="27"/>
  <c r="AE95" i="27"/>
  <c r="AD95" i="27"/>
  <c r="AC95" i="27"/>
  <c r="AB95" i="27"/>
  <c r="AA95" i="27"/>
  <c r="Z95" i="27"/>
  <c r="Y95" i="27"/>
  <c r="X95" i="27"/>
  <c r="W95" i="27" s="1"/>
  <c r="V95" i="27"/>
  <c r="U95" i="27"/>
  <c r="T95" i="27"/>
  <c r="S95" i="27"/>
  <c r="AH73" i="27"/>
  <c r="AG73" i="27"/>
  <c r="AF73" i="27"/>
  <c r="AE73" i="27"/>
  <c r="AD73" i="27"/>
  <c r="AC73" i="27"/>
  <c r="AB73" i="27"/>
  <c r="AA73" i="27"/>
  <c r="Z73" i="27"/>
  <c r="Y73" i="27"/>
  <c r="X73" i="27"/>
  <c r="W73" i="27" s="1"/>
  <c r="V73" i="27"/>
  <c r="U73" i="27"/>
  <c r="T73" i="27"/>
  <c r="S73" i="27"/>
  <c r="AH70" i="27"/>
  <c r="AG70" i="27"/>
  <c r="AF70" i="27"/>
  <c r="AE70" i="27"/>
  <c r="AD70" i="27"/>
  <c r="AC70" i="27"/>
  <c r="AB70" i="27"/>
  <c r="AA70" i="27"/>
  <c r="Z70" i="27"/>
  <c r="Y70" i="27"/>
  <c r="X70" i="27"/>
  <c r="W70" i="27"/>
  <c r="V70" i="27"/>
  <c r="U70" i="27"/>
  <c r="T70" i="27"/>
  <c r="S70" i="27"/>
  <c r="AH101" i="27"/>
  <c r="AG101" i="27"/>
  <c r="AF101" i="27"/>
  <c r="AE101" i="27"/>
  <c r="AD101" i="27"/>
  <c r="AC101" i="27"/>
  <c r="AB101" i="27"/>
  <c r="AA101" i="27"/>
  <c r="Z101" i="27"/>
  <c r="Y101" i="27"/>
  <c r="X101" i="27"/>
  <c r="W101" i="27" s="1"/>
  <c r="V101" i="27"/>
  <c r="U101" i="27"/>
  <c r="T101" i="27"/>
  <c r="S101" i="27"/>
  <c r="AH81" i="27"/>
  <c r="AG81" i="27"/>
  <c r="AF81" i="27"/>
  <c r="AE81" i="27"/>
  <c r="AD81" i="27"/>
  <c r="AC81" i="27"/>
  <c r="AB81" i="27"/>
  <c r="AA81" i="27"/>
  <c r="Z81" i="27"/>
  <c r="Y81" i="27"/>
  <c r="X81" i="27"/>
  <c r="W81" i="27"/>
  <c r="V81" i="27"/>
  <c r="U81" i="27"/>
  <c r="T81" i="27"/>
  <c r="S81" i="27"/>
  <c r="AH43" i="27"/>
  <c r="AG43" i="27"/>
  <c r="AF43" i="27"/>
  <c r="AE43" i="27"/>
  <c r="AD43" i="27"/>
  <c r="AC43" i="27"/>
  <c r="AB43" i="27"/>
  <c r="AA43" i="27"/>
  <c r="Z43" i="27"/>
  <c r="Y43" i="27"/>
  <c r="X43" i="27"/>
  <c r="W43" i="27" s="1"/>
  <c r="V43" i="27"/>
  <c r="U43" i="27"/>
  <c r="T43" i="27"/>
  <c r="S43" i="27"/>
  <c r="AH65" i="27"/>
  <c r="AG65" i="27"/>
  <c r="AF65" i="27"/>
  <c r="AE65" i="27"/>
  <c r="AD65" i="27"/>
  <c r="AC65" i="27"/>
  <c r="AB65" i="27"/>
  <c r="AA65" i="27"/>
  <c r="Z65" i="27"/>
  <c r="Y65" i="27"/>
  <c r="X65" i="27"/>
  <c r="W65" i="27" s="1"/>
  <c r="V65" i="27"/>
  <c r="U65" i="27"/>
  <c r="T65" i="27"/>
  <c r="S65" i="27"/>
  <c r="AH25" i="27"/>
  <c r="AG25" i="27"/>
  <c r="AF25" i="27"/>
  <c r="AE25" i="27"/>
  <c r="AD25" i="27"/>
  <c r="AC25" i="27"/>
  <c r="AB25" i="27"/>
  <c r="AA25" i="27"/>
  <c r="Z25" i="27"/>
  <c r="Y25" i="27"/>
  <c r="X25" i="27"/>
  <c r="W25" i="27" s="1"/>
  <c r="V25" i="27"/>
  <c r="U25" i="27"/>
  <c r="T25" i="27"/>
  <c r="S25" i="27"/>
  <c r="AH83" i="27"/>
  <c r="AG83" i="27"/>
  <c r="AF83" i="27"/>
  <c r="AE83" i="27"/>
  <c r="AD83" i="27"/>
  <c r="AC83" i="27"/>
  <c r="AB83" i="27"/>
  <c r="AA83" i="27"/>
  <c r="Z83" i="27"/>
  <c r="Y83" i="27"/>
  <c r="X83" i="27"/>
  <c r="W83" i="27"/>
  <c r="V83" i="27"/>
  <c r="U83" i="27"/>
  <c r="T83" i="27"/>
  <c r="S83" i="27"/>
  <c r="AH24" i="27"/>
  <c r="AG24" i="27"/>
  <c r="AF24" i="27"/>
  <c r="AE24" i="27"/>
  <c r="AD24" i="27"/>
  <c r="AC24" i="27"/>
  <c r="AB24" i="27"/>
  <c r="AA24" i="27"/>
  <c r="Z24" i="27"/>
  <c r="Y24" i="27"/>
  <c r="X24" i="27"/>
  <c r="W24" i="27" s="1"/>
  <c r="V24" i="27"/>
  <c r="U24" i="27"/>
  <c r="T24" i="27"/>
  <c r="S24" i="27"/>
  <c r="AH104" i="27"/>
  <c r="AG104" i="27"/>
  <c r="AF104" i="27"/>
  <c r="AE104" i="27"/>
  <c r="AD104" i="27"/>
  <c r="AC104" i="27"/>
  <c r="AB104" i="27"/>
  <c r="AA104" i="27"/>
  <c r="Z104" i="27"/>
  <c r="Y104" i="27"/>
  <c r="X104" i="27"/>
  <c r="W104" i="27" s="1"/>
  <c r="V104" i="27"/>
  <c r="U104" i="27"/>
  <c r="T104" i="27"/>
  <c r="S104" i="27"/>
  <c r="AH51" i="27"/>
  <c r="AG51" i="27"/>
  <c r="AF51" i="27"/>
  <c r="AE51" i="27"/>
  <c r="AD51" i="27"/>
  <c r="AC51" i="27"/>
  <c r="AB51" i="27"/>
  <c r="AA51" i="27"/>
  <c r="Z51" i="27"/>
  <c r="Y51" i="27"/>
  <c r="X51" i="27"/>
  <c r="W51" i="27" s="1"/>
  <c r="V51" i="27"/>
  <c r="U51" i="27"/>
  <c r="T51" i="27"/>
  <c r="S51" i="27"/>
  <c r="AH33" i="27"/>
  <c r="AG33" i="27"/>
  <c r="AF33" i="27"/>
  <c r="AE33" i="27"/>
  <c r="AD33" i="27"/>
  <c r="AC33" i="27"/>
  <c r="AB33" i="27"/>
  <c r="AA33" i="27"/>
  <c r="Z33" i="27"/>
  <c r="Y33" i="27"/>
  <c r="X33" i="27"/>
  <c r="W33" i="27" s="1"/>
  <c r="V33" i="27"/>
  <c r="U33" i="27"/>
  <c r="T33" i="27"/>
  <c r="S33" i="27"/>
  <c r="AH17" i="27"/>
  <c r="AG17" i="27"/>
  <c r="AF17" i="27"/>
  <c r="AE17" i="27"/>
  <c r="AD17" i="27"/>
  <c r="AC17" i="27"/>
  <c r="AB17" i="27"/>
  <c r="AA17" i="27"/>
  <c r="Z17" i="27"/>
  <c r="Y17" i="27"/>
  <c r="X17" i="27"/>
  <c r="W17" i="27" s="1"/>
  <c r="V17" i="27"/>
  <c r="U17" i="27"/>
  <c r="T17" i="27"/>
  <c r="S17" i="27"/>
  <c r="AH52" i="27"/>
  <c r="AG52" i="27"/>
  <c r="AF52" i="27"/>
  <c r="AE52" i="27"/>
  <c r="AD52" i="27"/>
  <c r="AC52" i="27"/>
  <c r="AB52" i="27"/>
  <c r="AA52" i="27"/>
  <c r="Z52" i="27"/>
  <c r="Y52" i="27"/>
  <c r="X52" i="27"/>
  <c r="W52" i="27" s="1"/>
  <c r="V52" i="27"/>
  <c r="U52" i="27"/>
  <c r="T52" i="27"/>
  <c r="S52" i="27"/>
  <c r="AH71" i="27"/>
  <c r="AG71" i="27"/>
  <c r="AF71" i="27"/>
  <c r="AE71" i="27"/>
  <c r="AD71" i="27"/>
  <c r="AC71" i="27"/>
  <c r="AB71" i="27"/>
  <c r="AA71" i="27"/>
  <c r="Z71" i="27"/>
  <c r="Y71" i="27"/>
  <c r="X71" i="27"/>
  <c r="W71" i="27" s="1"/>
  <c r="V71" i="27"/>
  <c r="U71" i="27"/>
  <c r="T71" i="27"/>
  <c r="S71" i="27"/>
  <c r="AH53" i="27"/>
  <c r="AG53" i="27"/>
  <c r="AF53" i="27"/>
  <c r="AE53" i="27"/>
  <c r="AD53" i="27"/>
  <c r="AC53" i="27"/>
  <c r="AB53" i="27"/>
  <c r="AA53" i="27"/>
  <c r="Z53" i="27"/>
  <c r="Y53" i="27"/>
  <c r="X53" i="27"/>
  <c r="W53" i="27" s="1"/>
  <c r="V53" i="27"/>
  <c r="U53" i="27"/>
  <c r="T53" i="27"/>
  <c r="S53" i="27"/>
  <c r="AH31" i="27"/>
  <c r="AG31" i="27"/>
  <c r="AF31" i="27"/>
  <c r="AE31" i="27"/>
  <c r="AD31" i="27"/>
  <c r="AC31" i="27"/>
  <c r="AB31" i="27"/>
  <c r="AA31" i="27"/>
  <c r="Z31" i="27"/>
  <c r="Y31" i="27"/>
  <c r="X31" i="27"/>
  <c r="W31" i="27" s="1"/>
  <c r="V31" i="27"/>
  <c r="U31" i="27"/>
  <c r="T31" i="27"/>
  <c r="S31" i="27"/>
  <c r="AH75" i="27"/>
  <c r="AG75" i="27"/>
  <c r="AF75" i="27"/>
  <c r="AE75" i="27"/>
  <c r="AD75" i="27"/>
  <c r="AC75" i="27"/>
  <c r="AB75" i="27"/>
  <c r="AA75" i="27"/>
  <c r="Z75" i="27"/>
  <c r="Y75" i="27"/>
  <c r="X75" i="27"/>
  <c r="W75" i="27" s="1"/>
  <c r="V75" i="27"/>
  <c r="U75" i="27"/>
  <c r="T75" i="27"/>
  <c r="S75" i="27"/>
  <c r="AH68" i="27"/>
  <c r="AG68" i="27"/>
  <c r="AF68" i="27"/>
  <c r="AE68" i="27"/>
  <c r="AD68" i="27"/>
  <c r="AC68" i="27"/>
  <c r="AB68" i="27"/>
  <c r="AA68" i="27"/>
  <c r="Z68" i="27"/>
  <c r="Y68" i="27"/>
  <c r="X68" i="27"/>
  <c r="W68" i="27" s="1"/>
  <c r="V68" i="27"/>
  <c r="U68" i="27"/>
  <c r="T68" i="27"/>
  <c r="S68" i="27"/>
  <c r="AH49" i="27"/>
  <c r="AG49" i="27"/>
  <c r="AF49" i="27"/>
  <c r="AE49" i="27"/>
  <c r="AD49" i="27"/>
  <c r="AC49" i="27"/>
  <c r="AB49" i="27"/>
  <c r="AA49" i="27"/>
  <c r="Z49" i="27"/>
  <c r="Y49" i="27"/>
  <c r="X49" i="27"/>
  <c r="W49" i="27" s="1"/>
  <c r="V49" i="27"/>
  <c r="U49" i="27"/>
  <c r="T49" i="27"/>
  <c r="S49" i="27"/>
  <c r="AH21" i="27"/>
  <c r="AG21" i="27"/>
  <c r="AF21" i="27"/>
  <c r="AE21" i="27"/>
  <c r="AD21" i="27"/>
  <c r="AC21" i="27"/>
  <c r="AB21" i="27"/>
  <c r="AA21" i="27"/>
  <c r="Z21" i="27"/>
  <c r="Y21" i="27"/>
  <c r="X21" i="27"/>
  <c r="W21" i="27" s="1"/>
  <c r="V21" i="27"/>
  <c r="U21" i="27"/>
  <c r="T21" i="27"/>
  <c r="S21" i="27"/>
  <c r="AH78" i="27"/>
  <c r="AG78" i="27"/>
  <c r="AF78" i="27"/>
  <c r="AE78" i="27"/>
  <c r="AD78" i="27"/>
  <c r="AC78" i="27"/>
  <c r="AB78" i="27"/>
  <c r="AA78" i="27"/>
  <c r="Z78" i="27"/>
  <c r="Y78" i="27"/>
  <c r="X78" i="27"/>
  <c r="W78" i="27" s="1"/>
  <c r="V78" i="27"/>
  <c r="U78" i="27"/>
  <c r="T78" i="27"/>
  <c r="S78" i="27"/>
  <c r="AH62" i="27"/>
  <c r="AG62" i="27"/>
  <c r="AF62" i="27"/>
  <c r="AE62" i="27"/>
  <c r="AD62" i="27"/>
  <c r="AC62" i="27"/>
  <c r="AB62" i="27"/>
  <c r="AA62" i="27"/>
  <c r="Z62" i="27"/>
  <c r="Y62" i="27"/>
  <c r="X62" i="27"/>
  <c r="W62" i="27" s="1"/>
  <c r="V62" i="27"/>
  <c r="U62" i="27"/>
  <c r="T62" i="27"/>
  <c r="S62" i="27"/>
  <c r="AH86" i="27"/>
  <c r="AG86" i="27"/>
  <c r="AF86" i="27"/>
  <c r="AE86" i="27"/>
  <c r="AD86" i="27"/>
  <c r="AC86" i="27"/>
  <c r="AB86" i="27"/>
  <c r="AA86" i="27"/>
  <c r="Z86" i="27"/>
  <c r="Y86" i="27"/>
  <c r="X86" i="27"/>
  <c r="W86" i="27"/>
  <c r="V86" i="27"/>
  <c r="U86" i="27"/>
  <c r="T86" i="27"/>
  <c r="S86" i="27"/>
  <c r="AH30" i="27"/>
  <c r="AG30" i="27"/>
  <c r="AF30" i="27"/>
  <c r="AE30" i="27"/>
  <c r="AD30" i="27"/>
  <c r="AC30" i="27"/>
  <c r="AB30" i="27"/>
  <c r="AA30" i="27"/>
  <c r="Z30" i="27"/>
  <c r="Y30" i="27"/>
  <c r="X30" i="27"/>
  <c r="W30" i="27" s="1"/>
  <c r="V30" i="27"/>
  <c r="U30" i="27"/>
  <c r="T30" i="27"/>
  <c r="S30" i="27"/>
  <c r="AH36" i="27"/>
  <c r="AG36" i="27"/>
  <c r="AF36" i="27"/>
  <c r="AE36" i="27"/>
  <c r="AD36" i="27"/>
  <c r="AC36" i="27"/>
  <c r="AB36" i="27"/>
  <c r="AA36" i="27"/>
  <c r="Z36" i="27"/>
  <c r="Y36" i="27"/>
  <c r="X36" i="27"/>
  <c r="W36" i="27"/>
  <c r="V36" i="27"/>
  <c r="U36" i="27"/>
  <c r="T36" i="27"/>
  <c r="S36" i="27"/>
  <c r="AH32" i="27"/>
  <c r="AG32" i="27"/>
  <c r="AF32" i="27"/>
  <c r="AE32" i="27"/>
  <c r="AD32" i="27"/>
  <c r="AC32" i="27"/>
  <c r="AB32" i="27"/>
  <c r="AA32" i="27"/>
  <c r="Z32" i="27"/>
  <c r="Y32" i="27"/>
  <c r="X32" i="27"/>
  <c r="W32" i="27" s="1"/>
  <c r="V32" i="27"/>
  <c r="U32" i="27"/>
  <c r="T32" i="27"/>
  <c r="S32" i="27"/>
  <c r="AH60" i="27"/>
  <c r="AG60" i="27"/>
  <c r="AF60" i="27"/>
  <c r="AE60" i="27"/>
  <c r="AD60" i="27"/>
  <c r="AC60" i="27"/>
  <c r="AB60" i="27"/>
  <c r="AA60" i="27"/>
  <c r="Z60" i="27"/>
  <c r="Y60" i="27"/>
  <c r="X60" i="27"/>
  <c r="W60" i="27" s="1"/>
  <c r="V60" i="27"/>
  <c r="U60" i="27"/>
  <c r="T60" i="27"/>
  <c r="S60" i="27"/>
  <c r="AH45" i="27"/>
  <c r="AG45" i="27"/>
  <c r="AF45" i="27"/>
  <c r="AE45" i="27"/>
  <c r="AD45" i="27"/>
  <c r="AC45" i="27"/>
  <c r="AB45" i="27"/>
  <c r="AA45" i="27"/>
  <c r="Z45" i="27"/>
  <c r="Y45" i="27"/>
  <c r="X45" i="27"/>
  <c r="W45" i="27" s="1"/>
  <c r="V45" i="27"/>
  <c r="U45" i="27"/>
  <c r="T45" i="27"/>
  <c r="S45" i="27"/>
  <c r="AH46" i="27"/>
  <c r="AG46" i="27"/>
  <c r="AF46" i="27"/>
  <c r="AE46" i="27"/>
  <c r="AD46" i="27"/>
  <c r="AC46" i="27"/>
  <c r="AB46" i="27"/>
  <c r="AA46" i="27"/>
  <c r="Z46" i="27"/>
  <c r="Y46" i="27"/>
  <c r="X46" i="27"/>
  <c r="W46" i="27" s="1"/>
  <c r="V46" i="27"/>
  <c r="U46" i="27"/>
  <c r="T46" i="27"/>
  <c r="S46" i="27"/>
  <c r="AH34" i="27"/>
  <c r="AG34" i="27"/>
  <c r="AF34" i="27"/>
  <c r="AE34" i="27"/>
  <c r="AD34" i="27"/>
  <c r="AC34" i="27"/>
  <c r="AB34" i="27"/>
  <c r="AA34" i="27"/>
  <c r="Z34" i="27"/>
  <c r="Y34" i="27"/>
  <c r="X34" i="27"/>
  <c r="W34" i="27" s="1"/>
  <c r="V34" i="27"/>
  <c r="U34" i="27"/>
  <c r="T34" i="27"/>
  <c r="S34" i="27"/>
  <c r="AH77" i="27"/>
  <c r="AG77" i="27"/>
  <c r="AF77" i="27"/>
  <c r="AE77" i="27"/>
  <c r="AD77" i="27"/>
  <c r="AC77" i="27"/>
  <c r="AB77" i="27"/>
  <c r="AA77" i="27"/>
  <c r="Z77" i="27"/>
  <c r="Y77" i="27"/>
  <c r="X77" i="27"/>
  <c r="W77" i="27"/>
  <c r="V77" i="27"/>
  <c r="U77" i="27"/>
  <c r="T77" i="27"/>
  <c r="S77" i="27"/>
  <c r="AH82" i="27"/>
  <c r="AG82" i="27"/>
  <c r="AF82" i="27"/>
  <c r="AE82" i="27"/>
  <c r="AD82" i="27"/>
  <c r="AC82" i="27"/>
  <c r="AB82" i="27"/>
  <c r="AA82" i="27"/>
  <c r="Z82" i="27"/>
  <c r="Y82" i="27"/>
  <c r="X82" i="27"/>
  <c r="W82" i="27" s="1"/>
  <c r="V82" i="27"/>
  <c r="U82" i="27"/>
  <c r="T82" i="27"/>
  <c r="S82" i="27"/>
  <c r="AH29" i="27"/>
  <c r="AG29" i="27"/>
  <c r="AF29" i="27"/>
  <c r="AE29" i="27"/>
  <c r="AD29" i="27"/>
  <c r="AC29" i="27"/>
  <c r="AB29" i="27"/>
  <c r="AA29" i="27"/>
  <c r="Z29" i="27"/>
  <c r="Y29" i="27"/>
  <c r="X29" i="27"/>
  <c r="W29" i="27"/>
  <c r="V29" i="27"/>
  <c r="U29" i="27"/>
  <c r="T29" i="27"/>
  <c r="S29" i="27"/>
  <c r="AH16" i="27"/>
  <c r="AG16" i="27"/>
  <c r="AF16" i="27"/>
  <c r="AE16" i="27"/>
  <c r="AD16" i="27"/>
  <c r="AC16" i="27"/>
  <c r="AB16" i="27"/>
  <c r="AA16" i="27"/>
  <c r="Z16" i="27"/>
  <c r="Y16" i="27"/>
  <c r="X16" i="27"/>
  <c r="W16" i="27" s="1"/>
  <c r="V16" i="27"/>
  <c r="U16" i="27"/>
  <c r="T16" i="27"/>
  <c r="S16" i="27"/>
  <c r="AH103" i="27"/>
  <c r="AG103" i="27"/>
  <c r="AF103" i="27"/>
  <c r="AE103" i="27"/>
  <c r="AD103" i="27"/>
  <c r="AC103" i="27"/>
  <c r="AB103" i="27"/>
  <c r="AA103" i="27"/>
  <c r="Z103" i="27"/>
  <c r="Y103" i="27"/>
  <c r="X103" i="27"/>
  <c r="W103" i="27" s="1"/>
  <c r="V103" i="27"/>
  <c r="U103" i="27"/>
  <c r="T103" i="27"/>
  <c r="S103" i="27"/>
  <c r="AH22" i="27"/>
  <c r="AG22" i="27"/>
  <c r="AF22" i="27"/>
  <c r="AE22" i="27"/>
  <c r="AD22" i="27"/>
  <c r="AC22" i="27"/>
  <c r="AB22" i="27"/>
  <c r="AA22" i="27"/>
  <c r="Z22" i="27"/>
  <c r="Y22" i="27"/>
  <c r="X22" i="27"/>
  <c r="W22" i="27" s="1"/>
  <c r="V22" i="27"/>
  <c r="U22" i="27"/>
  <c r="T22" i="27"/>
  <c r="S22" i="27"/>
  <c r="AH111" i="27"/>
  <c r="AG111" i="27"/>
  <c r="AF111" i="27"/>
  <c r="AE111" i="27"/>
  <c r="AD111" i="27"/>
  <c r="AC111" i="27"/>
  <c r="AB111" i="27"/>
  <c r="AA111" i="27"/>
  <c r="Z111" i="27"/>
  <c r="Y111" i="27"/>
  <c r="X111" i="27"/>
  <c r="W111" i="27" s="1"/>
  <c r="V111" i="27"/>
  <c r="U111" i="27"/>
  <c r="T111" i="27"/>
  <c r="S111" i="27"/>
  <c r="AH40" i="27"/>
  <c r="AG40" i="27"/>
  <c r="AF40" i="27"/>
  <c r="AE40" i="27"/>
  <c r="AD40" i="27"/>
  <c r="AC40" i="27"/>
  <c r="AB40" i="27"/>
  <c r="AA40" i="27"/>
  <c r="Z40" i="27"/>
  <c r="Y40" i="27"/>
  <c r="X40" i="27"/>
  <c r="W40" i="27" s="1"/>
  <c r="V40" i="27"/>
  <c r="U40" i="27"/>
  <c r="T40" i="27"/>
  <c r="S40" i="27"/>
  <c r="AH90" i="27"/>
  <c r="AG90" i="27"/>
  <c r="AF90" i="27"/>
  <c r="AE90" i="27"/>
  <c r="AD90" i="27"/>
  <c r="AC90" i="27"/>
  <c r="AB90" i="27"/>
  <c r="AA90" i="27"/>
  <c r="Z90" i="27"/>
  <c r="Y90" i="27"/>
  <c r="X90" i="27"/>
  <c r="W90" i="27"/>
  <c r="V90" i="27"/>
  <c r="U90" i="27"/>
  <c r="T90" i="27"/>
  <c r="S90" i="27"/>
  <c r="AH72" i="27"/>
  <c r="AG72" i="27"/>
  <c r="AF72" i="27"/>
  <c r="AE72" i="27"/>
  <c r="AD72" i="27"/>
  <c r="AC72" i="27"/>
  <c r="AB72" i="27"/>
  <c r="AA72" i="27"/>
  <c r="Z72" i="27"/>
  <c r="Y72" i="27"/>
  <c r="X72" i="27"/>
  <c r="W72" i="27" s="1"/>
  <c r="V72" i="27"/>
  <c r="U72" i="27"/>
  <c r="T72" i="27"/>
  <c r="S72" i="27"/>
  <c r="AH76" i="27"/>
  <c r="AG76" i="27"/>
  <c r="AF76" i="27"/>
  <c r="AE76" i="27"/>
  <c r="AD76" i="27"/>
  <c r="AC76" i="27"/>
  <c r="AB76" i="27"/>
  <c r="AA76" i="27"/>
  <c r="Z76" i="27"/>
  <c r="Y76" i="27"/>
  <c r="X76" i="27"/>
  <c r="W76" i="27"/>
  <c r="V76" i="27"/>
  <c r="U76" i="27"/>
  <c r="T76" i="27"/>
  <c r="S76" i="27"/>
  <c r="AH15" i="27"/>
  <c r="AG15" i="27"/>
  <c r="AF15" i="27"/>
  <c r="AE15" i="27"/>
  <c r="AD15" i="27"/>
  <c r="AC15" i="27"/>
  <c r="AB15" i="27"/>
  <c r="AA15" i="27"/>
  <c r="Z15" i="27"/>
  <c r="Y15" i="27"/>
  <c r="X15" i="27"/>
  <c r="W15" i="27" s="1"/>
  <c r="V15" i="27"/>
  <c r="U15" i="27"/>
  <c r="T15" i="27"/>
  <c r="S15" i="27"/>
  <c r="AH20" i="27"/>
  <c r="AG20" i="27"/>
  <c r="AF20" i="27"/>
  <c r="AE20" i="27"/>
  <c r="AD20" i="27"/>
  <c r="AC20" i="27"/>
  <c r="AB20" i="27"/>
  <c r="AA20" i="27"/>
  <c r="Z20" i="27"/>
  <c r="Y20" i="27"/>
  <c r="X20" i="27"/>
  <c r="W20" i="27"/>
  <c r="V20" i="27"/>
  <c r="U20" i="27"/>
  <c r="T20" i="27"/>
  <c r="S20" i="27"/>
  <c r="AH110" i="27"/>
  <c r="AG110" i="27"/>
  <c r="AF110" i="27"/>
  <c r="AE110" i="27"/>
  <c r="AD110" i="27"/>
  <c r="AC110" i="27"/>
  <c r="AB110" i="27"/>
  <c r="AA110" i="27"/>
  <c r="Z110" i="27"/>
  <c r="Y110" i="27"/>
  <c r="X110" i="27"/>
  <c r="W110" i="27" s="1"/>
  <c r="V110" i="27"/>
  <c r="U110" i="27"/>
  <c r="T110" i="27"/>
  <c r="S110" i="27"/>
  <c r="AH42" i="27"/>
  <c r="AG42" i="27"/>
  <c r="AF42" i="27"/>
  <c r="AE42" i="27"/>
  <c r="AD42" i="27"/>
  <c r="AC42" i="27"/>
  <c r="AB42" i="27"/>
  <c r="AA42" i="27"/>
  <c r="Z42" i="27"/>
  <c r="Y42" i="27"/>
  <c r="X42" i="27"/>
  <c r="W42" i="27" s="1"/>
  <c r="V42" i="27"/>
  <c r="U42" i="27"/>
  <c r="T42" i="27"/>
  <c r="S42" i="27"/>
  <c r="AH14" i="27"/>
  <c r="AG14" i="27"/>
  <c r="AF14" i="27"/>
  <c r="AE14" i="27"/>
  <c r="AD14" i="27"/>
  <c r="AC14" i="27"/>
  <c r="AB14" i="27"/>
  <c r="AA14" i="27"/>
  <c r="Z14" i="27"/>
  <c r="Y14" i="27"/>
  <c r="X14" i="27"/>
  <c r="W14" i="27" s="1"/>
  <c r="V14" i="27"/>
  <c r="U14" i="27"/>
  <c r="T14" i="27"/>
  <c r="S14" i="27"/>
  <c r="AH48" i="27"/>
  <c r="AG48" i="27"/>
  <c r="AF48" i="27"/>
  <c r="AE48" i="27"/>
  <c r="AD48" i="27"/>
  <c r="AC48" i="27"/>
  <c r="AB48" i="27"/>
  <c r="AA48" i="27"/>
  <c r="Z48" i="27"/>
  <c r="Y48" i="27"/>
  <c r="X48" i="27"/>
  <c r="W48" i="27"/>
  <c r="V48" i="27"/>
  <c r="U48" i="27"/>
  <c r="T48" i="27"/>
  <c r="S48" i="27"/>
  <c r="AH19" i="27"/>
  <c r="AG19" i="27"/>
  <c r="AF19" i="27"/>
  <c r="AE19" i="27"/>
  <c r="AD19" i="27"/>
  <c r="AC19" i="27"/>
  <c r="AB19" i="27"/>
  <c r="AA19" i="27"/>
  <c r="Z19" i="27"/>
  <c r="Y19" i="27"/>
  <c r="X19" i="27"/>
  <c r="W19" i="27" s="1"/>
  <c r="V19" i="27"/>
  <c r="U19" i="27"/>
  <c r="T19" i="27"/>
  <c r="S19" i="27"/>
  <c r="AH41" i="27"/>
  <c r="AG41" i="27"/>
  <c r="AF41" i="27"/>
  <c r="AE41" i="27"/>
  <c r="AD41" i="27"/>
  <c r="AC41" i="27"/>
  <c r="AB41" i="27"/>
  <c r="AA41" i="27"/>
  <c r="Z41" i="27"/>
  <c r="Y41" i="27"/>
  <c r="X41" i="27"/>
  <c r="W41" i="27" s="1"/>
  <c r="V41" i="27"/>
  <c r="U41" i="27"/>
  <c r="T41" i="27"/>
  <c r="S41" i="27"/>
  <c r="AH13" i="27"/>
  <c r="AG13" i="27"/>
  <c r="AF13" i="27"/>
  <c r="AE13" i="27"/>
  <c r="AD13" i="27"/>
  <c r="AC13" i="27"/>
  <c r="AB13" i="27"/>
  <c r="AA13" i="27"/>
  <c r="Z13" i="27"/>
  <c r="Y13" i="27"/>
  <c r="X13" i="27"/>
  <c r="W13" i="27" s="1"/>
  <c r="V13" i="27"/>
  <c r="U13" i="27"/>
  <c r="T13" i="27"/>
  <c r="S13" i="27"/>
  <c r="AH59" i="27"/>
  <c r="AG59" i="27"/>
  <c r="AF59" i="27"/>
  <c r="AE59" i="27"/>
  <c r="AD59" i="27"/>
  <c r="AC59" i="27"/>
  <c r="AB59" i="27"/>
  <c r="AA59" i="27"/>
  <c r="Z59" i="27"/>
  <c r="Y59" i="27"/>
  <c r="X59" i="27"/>
  <c r="W59" i="27"/>
  <c r="V59" i="27"/>
  <c r="U59" i="27"/>
  <c r="T59" i="27"/>
  <c r="S59" i="27"/>
  <c r="AH28" i="27"/>
  <c r="AG28" i="27"/>
  <c r="AF28" i="27"/>
  <c r="AE28" i="27"/>
  <c r="AD28" i="27"/>
  <c r="AC28" i="27"/>
  <c r="AB28" i="27"/>
  <c r="AA28" i="27"/>
  <c r="Z28" i="27"/>
  <c r="Y28" i="27"/>
  <c r="X28" i="27"/>
  <c r="W28" i="27" s="1"/>
  <c r="V28" i="27"/>
  <c r="U28" i="27"/>
  <c r="T28" i="27"/>
  <c r="S28" i="27"/>
  <c r="AH37" i="27"/>
  <c r="AG37" i="27"/>
  <c r="AF37" i="27"/>
  <c r="AE37" i="27"/>
  <c r="AD37" i="27"/>
  <c r="AC37" i="27"/>
  <c r="AB37" i="27"/>
  <c r="AA37" i="27"/>
  <c r="Z37" i="27"/>
  <c r="Y37" i="27"/>
  <c r="X37" i="27"/>
  <c r="W37" i="27" s="1"/>
  <c r="V37" i="27"/>
  <c r="U37" i="27"/>
  <c r="T37" i="27"/>
  <c r="S37" i="27"/>
  <c r="AH12" i="27"/>
  <c r="AG12" i="27"/>
  <c r="AF12" i="27"/>
  <c r="AE12" i="27"/>
  <c r="AD12" i="27"/>
  <c r="AC12" i="27"/>
  <c r="AB12" i="27"/>
  <c r="AA12" i="27"/>
  <c r="Z12" i="27"/>
  <c r="Y12" i="27"/>
  <c r="X12" i="27"/>
  <c r="W12" i="27" s="1"/>
  <c r="V12" i="27"/>
  <c r="U12" i="27"/>
  <c r="T12" i="27"/>
  <c r="S12" i="27"/>
  <c r="AH35" i="27"/>
  <c r="AG35" i="27"/>
  <c r="AF35" i="27"/>
  <c r="AE35" i="27"/>
  <c r="AD35" i="27"/>
  <c r="AC35" i="27"/>
  <c r="AB35" i="27"/>
  <c r="AA35" i="27"/>
  <c r="Z35" i="27"/>
  <c r="Y35" i="27"/>
  <c r="X35" i="27"/>
  <c r="W35" i="27" s="1"/>
  <c r="V35" i="27"/>
  <c r="U35" i="27"/>
  <c r="T35" i="27"/>
  <c r="S35" i="27"/>
  <c r="AH64" i="27"/>
  <c r="AG64" i="27"/>
  <c r="AF64" i="27"/>
  <c r="AE64" i="27"/>
  <c r="AD64" i="27"/>
  <c r="AC64" i="27"/>
  <c r="AB64" i="27"/>
  <c r="AA64" i="27"/>
  <c r="Z64" i="27"/>
  <c r="Y64" i="27"/>
  <c r="X64" i="27"/>
  <c r="W64" i="27"/>
  <c r="V64" i="27"/>
  <c r="U64" i="27"/>
  <c r="T64" i="27"/>
  <c r="S64" i="27"/>
  <c r="AH11" i="27"/>
  <c r="AG11" i="27"/>
  <c r="AF11" i="27"/>
  <c r="AE11" i="27"/>
  <c r="AD11" i="27"/>
  <c r="AC11" i="27"/>
  <c r="AB11" i="27"/>
  <c r="AA11" i="27"/>
  <c r="Z11" i="27"/>
  <c r="Y11" i="27"/>
  <c r="X11" i="27"/>
  <c r="W11" i="27" s="1"/>
  <c r="V11" i="27"/>
  <c r="U11" i="27"/>
  <c r="T11" i="27"/>
  <c r="S11" i="27"/>
  <c r="AH23" i="27"/>
  <c r="AG23" i="27"/>
  <c r="AF23" i="27"/>
  <c r="AE23" i="27"/>
  <c r="AD23" i="27"/>
  <c r="AC23" i="27"/>
  <c r="AB23" i="27"/>
  <c r="AA23" i="27"/>
  <c r="Z23" i="27"/>
  <c r="Y23" i="27"/>
  <c r="X23" i="27"/>
  <c r="W23" i="27" s="1"/>
  <c r="V23" i="27"/>
  <c r="U23" i="27"/>
  <c r="T23" i="27"/>
  <c r="S23" i="27"/>
  <c r="AH69" i="27"/>
  <c r="AG69" i="27"/>
  <c r="AF69" i="27"/>
  <c r="AE69" i="27"/>
  <c r="AD69" i="27"/>
  <c r="AC69" i="27"/>
  <c r="AB69" i="27"/>
  <c r="AA69" i="27"/>
  <c r="Z69" i="27"/>
  <c r="Y69" i="27"/>
  <c r="X69" i="27"/>
  <c r="W69" i="27"/>
  <c r="V69" i="27"/>
  <c r="U69" i="27"/>
  <c r="T69" i="27"/>
  <c r="S69" i="27"/>
  <c r="AH10" i="27"/>
  <c r="AG10" i="27"/>
  <c r="AF10" i="27"/>
  <c r="AE10" i="27"/>
  <c r="AD10" i="27"/>
  <c r="AC10" i="27"/>
  <c r="AB10" i="27"/>
  <c r="AA10" i="27"/>
  <c r="Z10" i="27"/>
  <c r="Y10" i="27"/>
  <c r="X10" i="27"/>
  <c r="W10" i="27"/>
  <c r="V10" i="27"/>
  <c r="U10" i="27"/>
  <c r="T10" i="27"/>
  <c r="S10" i="27"/>
  <c r="AH9" i="27"/>
  <c r="AG9" i="27"/>
  <c r="AF9" i="27"/>
  <c r="AE9" i="27"/>
  <c r="AD9" i="27"/>
  <c r="AC9" i="27"/>
  <c r="AB9" i="27"/>
  <c r="AA9" i="27"/>
  <c r="Z9" i="27"/>
  <c r="Y9" i="27"/>
  <c r="X9" i="27"/>
  <c r="W9" i="27" s="1"/>
  <c r="V9" i="27"/>
  <c r="U9" i="27"/>
  <c r="T9" i="27"/>
  <c r="S9" i="27"/>
  <c r="AH8" i="27"/>
  <c r="AG8" i="27"/>
  <c r="AF8" i="27"/>
  <c r="AE8" i="27"/>
  <c r="AD8" i="27"/>
  <c r="AC8" i="27"/>
  <c r="AB8" i="27"/>
  <c r="AA8" i="27"/>
  <c r="Z8" i="27"/>
  <c r="Y8" i="27"/>
  <c r="X8" i="27"/>
  <c r="W8" i="27" s="1"/>
  <c r="V8" i="27"/>
  <c r="U8" i="27"/>
  <c r="T8" i="27"/>
  <c r="S8" i="27"/>
  <c r="AH97" i="27"/>
  <c r="AG97" i="27"/>
  <c r="AF97" i="27"/>
  <c r="AE97" i="27"/>
  <c r="AD97" i="27"/>
  <c r="AC97" i="27"/>
  <c r="AB97" i="27"/>
  <c r="AA97" i="27"/>
  <c r="Z97" i="27"/>
  <c r="Y97" i="27"/>
  <c r="X97" i="27"/>
  <c r="W97" i="27" s="1"/>
  <c r="V97" i="27"/>
  <c r="U97" i="27"/>
  <c r="T97" i="27"/>
  <c r="S97" i="27"/>
  <c r="AH93" i="27"/>
  <c r="AG93" i="27"/>
  <c r="AF93" i="27"/>
  <c r="AE93" i="27"/>
  <c r="AD93" i="27"/>
  <c r="AC93" i="27"/>
  <c r="AB93" i="27"/>
  <c r="AA93" i="27"/>
  <c r="Z93" i="27"/>
  <c r="Y93" i="27"/>
  <c r="X93" i="27"/>
  <c r="W93" i="27" s="1"/>
  <c r="V93" i="27"/>
  <c r="U93" i="27"/>
  <c r="T93" i="27"/>
  <c r="S93" i="27"/>
  <c r="AH99" i="27"/>
  <c r="AG99" i="27"/>
  <c r="AF99" i="27"/>
  <c r="AE99" i="27"/>
  <c r="AD99" i="27"/>
  <c r="AC99" i="27"/>
  <c r="AB99" i="27"/>
  <c r="AA99" i="27"/>
  <c r="Z99" i="27"/>
  <c r="Y99" i="27"/>
  <c r="X99" i="27"/>
  <c r="W99" i="27" s="1"/>
  <c r="V99" i="27"/>
  <c r="U99" i="27"/>
  <c r="T99" i="27"/>
  <c r="S99" i="27"/>
  <c r="AH91" i="27"/>
  <c r="AG91" i="27"/>
  <c r="AF91" i="27"/>
  <c r="AE91" i="27"/>
  <c r="AD91" i="27"/>
  <c r="AC91" i="27"/>
  <c r="AB91" i="27"/>
  <c r="AA91" i="27"/>
  <c r="Z91" i="27"/>
  <c r="Y91" i="27"/>
  <c r="X91" i="27"/>
  <c r="W91" i="27" s="1"/>
  <c r="V91" i="27"/>
  <c r="U91" i="27"/>
  <c r="T91" i="27"/>
  <c r="S91" i="27"/>
  <c r="AH47" i="27"/>
  <c r="AG47" i="27"/>
  <c r="AF47" i="27"/>
  <c r="AE47" i="27"/>
  <c r="AD47" i="27"/>
  <c r="AC47" i="27"/>
  <c r="AB47" i="27"/>
  <c r="AA47" i="27"/>
  <c r="Z47" i="27"/>
  <c r="Y47" i="27"/>
  <c r="X47" i="27"/>
  <c r="W47" i="27"/>
  <c r="V47" i="27"/>
  <c r="U47" i="27"/>
  <c r="T47" i="27"/>
  <c r="S47" i="27"/>
  <c r="AH7" i="27"/>
  <c r="AG7" i="27"/>
  <c r="AF7" i="27"/>
  <c r="AE7" i="27"/>
  <c r="AD7" i="27"/>
  <c r="AC7" i="27"/>
  <c r="AB7" i="27"/>
  <c r="AA7" i="27"/>
  <c r="Z7" i="27"/>
  <c r="Y7" i="27"/>
  <c r="X7" i="27"/>
  <c r="W7" i="27"/>
  <c r="V7" i="27"/>
  <c r="U7" i="27"/>
  <c r="T7" i="27"/>
  <c r="S7" i="27"/>
  <c r="AH58" i="27"/>
  <c r="AG58" i="27"/>
  <c r="AF58" i="27"/>
  <c r="AE58" i="27"/>
  <c r="AD58" i="27"/>
  <c r="AC58" i="27"/>
  <c r="AB58" i="27"/>
  <c r="AA58" i="27"/>
  <c r="Z58" i="27"/>
  <c r="Y58" i="27"/>
  <c r="X58" i="27"/>
  <c r="W58" i="27"/>
  <c r="V58" i="27"/>
  <c r="U58" i="27"/>
  <c r="T58" i="27"/>
  <c r="S58" i="27"/>
  <c r="AH63" i="27"/>
  <c r="AG63" i="27"/>
  <c r="AF63" i="27"/>
  <c r="AE63" i="27"/>
  <c r="AD63" i="27"/>
  <c r="AC63" i="27"/>
  <c r="AB63" i="27"/>
  <c r="AA63" i="27"/>
  <c r="Z63" i="27"/>
  <c r="Y63" i="27"/>
  <c r="X63" i="27"/>
  <c r="W63" i="27" s="1"/>
  <c r="V63" i="27"/>
  <c r="U63" i="27"/>
  <c r="T63" i="27"/>
  <c r="S63" i="27"/>
  <c r="AH85" i="27"/>
  <c r="AG85" i="27"/>
  <c r="AF85" i="27"/>
  <c r="AE85" i="27"/>
  <c r="AD85" i="27"/>
  <c r="AC85" i="27"/>
  <c r="AB85" i="27"/>
  <c r="AA85" i="27"/>
  <c r="Z85" i="27"/>
  <c r="Y85" i="27"/>
  <c r="X85" i="27"/>
  <c r="W85" i="27"/>
  <c r="V85" i="27"/>
  <c r="U85" i="27"/>
  <c r="T85" i="27"/>
  <c r="S85" i="27"/>
  <c r="AH6" i="27"/>
  <c r="AG6" i="27"/>
  <c r="AF6" i="27"/>
  <c r="AE6" i="27"/>
  <c r="AD6" i="27"/>
  <c r="AC6" i="27"/>
  <c r="AB6" i="27"/>
  <c r="AA6" i="27"/>
  <c r="Z6" i="27"/>
  <c r="Y6" i="27"/>
  <c r="X6" i="27"/>
  <c r="W6" i="27" s="1"/>
  <c r="V6" i="27"/>
  <c r="U6" i="27"/>
  <c r="T6" i="27"/>
  <c r="S6" i="27"/>
  <c r="AH74" i="27"/>
  <c r="AG74" i="27"/>
  <c r="AF74" i="27"/>
  <c r="AE74" i="27"/>
  <c r="AD74" i="27"/>
  <c r="AC74" i="27"/>
  <c r="AB74" i="27"/>
  <c r="AA74" i="27"/>
  <c r="Z74" i="27"/>
  <c r="Y74" i="27"/>
  <c r="X74" i="27"/>
  <c r="W74" i="27" s="1"/>
  <c r="V74" i="27"/>
  <c r="U74" i="27"/>
  <c r="T74" i="27"/>
  <c r="S74" i="27"/>
  <c r="AH79" i="27"/>
  <c r="AG79" i="27"/>
  <c r="AF79" i="27"/>
  <c r="AE79" i="27"/>
  <c r="AD79" i="27"/>
  <c r="AC79" i="27"/>
  <c r="AB79" i="27"/>
  <c r="AA79" i="27"/>
  <c r="Z79" i="27"/>
  <c r="Y79" i="27"/>
  <c r="X79" i="27"/>
  <c r="W79" i="27"/>
  <c r="V79" i="27"/>
  <c r="U79" i="27"/>
  <c r="T79" i="27"/>
  <c r="S79" i="27"/>
  <c r="AH114" i="27"/>
  <c r="AG114" i="27"/>
  <c r="AF114" i="27"/>
  <c r="AE114" i="27"/>
  <c r="AD114" i="27"/>
  <c r="AC114" i="27"/>
  <c r="AB114" i="27"/>
  <c r="AA114" i="27"/>
  <c r="Z114" i="27"/>
  <c r="Y114" i="27"/>
  <c r="X114" i="27"/>
  <c r="W114" i="27" s="1"/>
  <c r="V114" i="27"/>
  <c r="U114" i="27"/>
  <c r="T114" i="27"/>
  <c r="S114" i="27"/>
  <c r="AH55" i="27"/>
  <c r="AG55" i="27"/>
  <c r="AF55" i="27"/>
  <c r="AE55" i="27"/>
  <c r="AD55" i="27"/>
  <c r="AC55" i="27"/>
  <c r="AB55" i="27"/>
  <c r="AA55" i="27"/>
  <c r="Z55" i="27"/>
  <c r="Y55" i="27"/>
  <c r="X55" i="27"/>
  <c r="W55" i="27" s="1"/>
  <c r="V55" i="27"/>
  <c r="U55" i="27"/>
  <c r="T55" i="27"/>
  <c r="S55" i="27"/>
  <c r="AH5" i="27"/>
  <c r="AG5" i="27"/>
  <c r="AF5" i="27"/>
  <c r="AE5" i="27"/>
  <c r="AD5" i="27"/>
  <c r="AC5" i="27"/>
  <c r="AB5" i="27"/>
  <c r="AA5" i="27"/>
  <c r="Z5" i="27"/>
  <c r="Y5" i="27"/>
  <c r="X5" i="27"/>
  <c r="W5" i="27" s="1"/>
  <c r="V5" i="27"/>
  <c r="U5" i="27"/>
  <c r="T5" i="27"/>
  <c r="S5" i="27"/>
  <c r="AH26" i="27"/>
  <c r="AG26" i="27"/>
  <c r="AF26" i="27"/>
  <c r="AE26" i="27"/>
  <c r="AD26" i="27"/>
  <c r="AC26" i="27"/>
  <c r="AB26" i="27"/>
  <c r="AA26" i="27"/>
  <c r="Z26" i="27"/>
  <c r="Y26" i="27"/>
  <c r="X26" i="27"/>
  <c r="W26" i="27"/>
  <c r="V26" i="27"/>
  <c r="U26" i="27"/>
  <c r="T26" i="27"/>
  <c r="S26" i="27"/>
  <c r="AH96" i="27"/>
  <c r="AG96" i="27"/>
  <c r="AF96" i="27"/>
  <c r="AE96" i="27"/>
  <c r="AD96" i="27"/>
  <c r="AC96" i="27"/>
  <c r="AB96" i="27"/>
  <c r="AA96" i="27"/>
  <c r="Z96" i="27"/>
  <c r="Y96" i="27"/>
  <c r="X96" i="27"/>
  <c r="W96" i="27" s="1"/>
  <c r="V96" i="27"/>
  <c r="U96" i="27"/>
  <c r="T96" i="27"/>
  <c r="S96" i="27"/>
  <c r="AH27" i="27"/>
  <c r="AG27" i="27"/>
  <c r="AF27" i="27"/>
  <c r="AE27" i="27"/>
  <c r="AD27" i="27"/>
  <c r="AC27" i="27"/>
  <c r="AB27" i="27"/>
  <c r="AA27" i="27"/>
  <c r="Z27" i="27"/>
  <c r="Y27" i="27"/>
  <c r="X27" i="27"/>
  <c r="W27" i="27" s="1"/>
  <c r="V27" i="27"/>
  <c r="U27" i="27"/>
  <c r="T27" i="27"/>
  <c r="S27" i="27"/>
  <c r="AH4" i="27"/>
  <c r="AG4" i="27"/>
  <c r="AF4" i="27"/>
  <c r="AE4" i="27"/>
  <c r="AD4" i="27"/>
  <c r="AC4" i="27"/>
  <c r="AB4" i="27"/>
  <c r="AA4" i="27"/>
  <c r="Z4" i="27"/>
  <c r="Y4" i="27"/>
  <c r="X4" i="27"/>
  <c r="W4" i="27" s="1"/>
  <c r="V4" i="27"/>
  <c r="U4" i="27"/>
  <c r="T4" i="27"/>
  <c r="S4" i="27"/>
  <c r="AH80" i="27"/>
  <c r="AG80" i="27"/>
  <c r="AF80" i="27"/>
  <c r="AE80" i="27"/>
  <c r="AD80" i="27"/>
  <c r="AC80" i="27"/>
  <c r="AB80" i="27"/>
  <c r="AA80" i="27"/>
  <c r="Z80" i="27"/>
  <c r="Y80" i="27"/>
  <c r="X80" i="27"/>
  <c r="W80" i="27" s="1"/>
  <c r="V80" i="27"/>
  <c r="U80" i="27"/>
  <c r="T80" i="27"/>
  <c r="S80" i="27"/>
  <c r="AH57" i="27"/>
  <c r="AG57" i="27"/>
  <c r="AF57" i="27"/>
  <c r="AE57" i="27"/>
  <c r="AD57" i="27"/>
  <c r="AC57" i="27"/>
  <c r="AB57" i="27"/>
  <c r="AA57" i="27"/>
  <c r="Z57" i="27"/>
  <c r="Y57" i="27"/>
  <c r="X57" i="27"/>
  <c r="W57" i="27" s="1"/>
  <c r="V57" i="27"/>
  <c r="U57" i="27"/>
  <c r="T57" i="27"/>
  <c r="S57" i="27"/>
  <c r="AH2" i="27"/>
  <c r="AG2" i="27"/>
  <c r="AF2" i="27"/>
  <c r="AE2" i="27"/>
  <c r="AD2" i="27"/>
  <c r="AC2" i="27"/>
  <c r="AB2" i="27"/>
  <c r="AA2" i="27"/>
  <c r="Z2" i="27"/>
  <c r="Y2" i="27"/>
  <c r="X2" i="27"/>
  <c r="W2" i="27"/>
  <c r="V2" i="27"/>
  <c r="U2" i="27"/>
  <c r="T2" i="27"/>
  <c r="S2" i="27"/>
  <c r="AB51" i="26"/>
  <c r="AB56" i="26"/>
  <c r="AB79" i="26"/>
  <c r="AB4" i="26"/>
  <c r="AB70" i="26"/>
  <c r="AB49" i="26"/>
  <c r="AB114" i="26"/>
  <c r="AB5" i="26"/>
  <c r="AB92" i="26"/>
  <c r="AB80" i="26"/>
  <c r="AB38" i="26"/>
  <c r="AB57" i="26"/>
  <c r="AB71" i="26"/>
  <c r="AB94" i="26"/>
  <c r="AB62" i="26"/>
  <c r="AB6" i="26"/>
  <c r="AB72" i="26"/>
  <c r="AB7" i="26"/>
  <c r="AB81" i="26"/>
  <c r="AB93" i="26"/>
  <c r="AB33" i="26"/>
  <c r="AB8" i="26"/>
  <c r="AB104" i="26"/>
  <c r="AB59" i="26"/>
  <c r="AB9" i="26"/>
  <c r="AB89" i="26"/>
  <c r="AB27" i="26"/>
  <c r="AB76" i="26"/>
  <c r="AB60" i="26"/>
  <c r="AB44" i="26"/>
  <c r="AB37" i="26"/>
  <c r="AB68" i="26"/>
  <c r="AB82" i="26"/>
  <c r="AB10" i="26"/>
  <c r="AB91" i="26"/>
  <c r="AB101" i="26"/>
  <c r="AB107" i="26"/>
  <c r="AB73" i="26"/>
  <c r="AB28" i="26"/>
  <c r="AB83" i="26"/>
  <c r="AB45" i="26"/>
  <c r="AB22" i="26"/>
  <c r="AB41" i="26"/>
  <c r="AB11" i="26"/>
  <c r="AB26" i="26"/>
  <c r="AB31" i="26"/>
  <c r="AB25" i="26"/>
  <c r="AB40" i="26"/>
  <c r="AB96" i="26"/>
  <c r="AB77" i="26"/>
  <c r="AB36" i="26"/>
  <c r="AB12" i="26"/>
  <c r="AB13" i="26"/>
  <c r="AB47" i="26"/>
  <c r="AB34" i="26"/>
  <c r="AB74" i="26"/>
  <c r="AB30" i="26"/>
  <c r="AB53" i="26"/>
  <c r="AB14" i="26"/>
  <c r="AB46" i="26"/>
  <c r="AB95" i="26"/>
  <c r="AB15" i="26"/>
  <c r="AB29" i="26"/>
  <c r="AB16" i="26"/>
  <c r="AB61" i="26"/>
  <c r="AB17" i="26"/>
  <c r="AB63" i="26"/>
  <c r="AB66" i="26"/>
  <c r="AB67" i="26"/>
  <c r="AB54" i="26"/>
  <c r="AB108" i="26"/>
  <c r="AB85" i="26"/>
  <c r="AB18" i="26"/>
  <c r="AB39" i="26"/>
  <c r="AB24" i="26"/>
  <c r="AB35" i="26"/>
  <c r="AB19" i="26"/>
  <c r="AB103" i="26"/>
  <c r="AB42" i="26"/>
  <c r="AB115" i="26"/>
  <c r="AB64" i="26"/>
  <c r="AB87" i="26"/>
  <c r="AB55" i="26"/>
  <c r="AB78" i="26"/>
  <c r="AB102" i="26"/>
  <c r="AB65" i="26"/>
  <c r="AB86" i="26"/>
  <c r="AB48" i="26"/>
  <c r="AB84" i="26"/>
  <c r="AB112" i="26"/>
  <c r="AB69" i="26"/>
  <c r="AB20" i="26"/>
  <c r="AB105" i="26"/>
  <c r="AB58" i="26"/>
  <c r="AB98" i="26"/>
  <c r="AB32" i="26"/>
  <c r="AB52" i="26"/>
  <c r="AB116" i="26"/>
  <c r="AB23" i="26"/>
  <c r="AB21" i="26"/>
  <c r="AB90" i="26"/>
  <c r="AB43" i="26"/>
  <c r="AB110" i="26"/>
  <c r="AB50" i="26"/>
  <c r="AB88" i="26"/>
  <c r="AB106" i="26"/>
  <c r="AB109" i="26"/>
  <c r="AB100" i="26"/>
  <c r="AB97" i="26"/>
  <c r="AB113" i="26"/>
  <c r="AB111" i="26"/>
  <c r="AB99" i="26"/>
  <c r="AB75" i="26"/>
  <c r="AA51" i="26"/>
  <c r="AA56" i="26"/>
  <c r="AA79" i="26"/>
  <c r="AA4" i="26"/>
  <c r="AA70" i="26"/>
  <c r="AA49" i="26"/>
  <c r="AA114" i="26"/>
  <c r="AA5" i="26"/>
  <c r="AA92" i="26"/>
  <c r="AA80" i="26"/>
  <c r="AA38" i="26"/>
  <c r="AA57" i="26"/>
  <c r="AA71" i="26"/>
  <c r="AA94" i="26"/>
  <c r="AA62" i="26"/>
  <c r="AA6" i="26"/>
  <c r="AA72" i="26"/>
  <c r="AA7" i="26"/>
  <c r="AA81" i="26"/>
  <c r="AA93" i="26"/>
  <c r="AA33" i="26"/>
  <c r="AA8" i="26"/>
  <c r="AA104" i="26"/>
  <c r="AA59" i="26"/>
  <c r="AA9" i="26"/>
  <c r="AA89" i="26"/>
  <c r="AA27" i="26"/>
  <c r="AA76" i="26"/>
  <c r="AA60" i="26"/>
  <c r="AA44" i="26"/>
  <c r="AA37" i="26"/>
  <c r="AA68" i="26"/>
  <c r="AA82" i="26"/>
  <c r="AA10" i="26"/>
  <c r="AA91" i="26"/>
  <c r="AA101" i="26"/>
  <c r="AA107" i="26"/>
  <c r="AA73" i="26"/>
  <c r="AA28" i="26"/>
  <c r="AA83" i="26"/>
  <c r="AA45" i="26"/>
  <c r="AA22" i="26"/>
  <c r="AA41" i="26"/>
  <c r="AA11" i="26"/>
  <c r="AA26" i="26"/>
  <c r="AA31" i="26"/>
  <c r="AA25" i="26"/>
  <c r="AA40" i="26"/>
  <c r="AA96" i="26"/>
  <c r="AA77" i="26"/>
  <c r="AA36" i="26"/>
  <c r="AA12" i="26"/>
  <c r="AA13" i="26"/>
  <c r="AA47" i="26"/>
  <c r="AA34" i="26"/>
  <c r="AA74" i="26"/>
  <c r="AA30" i="26"/>
  <c r="AA53" i="26"/>
  <c r="AA14" i="26"/>
  <c r="AA46" i="26"/>
  <c r="AA95" i="26"/>
  <c r="AA15" i="26"/>
  <c r="AA29" i="26"/>
  <c r="AA16" i="26"/>
  <c r="AA61" i="26"/>
  <c r="AA17" i="26"/>
  <c r="AA63" i="26"/>
  <c r="AA66" i="26"/>
  <c r="AA67" i="26"/>
  <c r="AA54" i="26"/>
  <c r="AA108" i="26"/>
  <c r="AA85" i="26"/>
  <c r="AA18" i="26"/>
  <c r="AA39" i="26"/>
  <c r="AA24" i="26"/>
  <c r="AA35" i="26"/>
  <c r="AA19" i="26"/>
  <c r="AA103" i="26"/>
  <c r="AA42" i="26"/>
  <c r="AA115" i="26"/>
  <c r="AA64" i="26"/>
  <c r="AA87" i="26"/>
  <c r="AA55" i="26"/>
  <c r="AA78" i="26"/>
  <c r="AA102" i="26"/>
  <c r="AA65" i="26"/>
  <c r="AA86" i="26"/>
  <c r="AA48" i="26"/>
  <c r="AA84" i="26"/>
  <c r="AA112" i="26"/>
  <c r="AA69" i="26"/>
  <c r="AA20" i="26"/>
  <c r="AA105" i="26"/>
  <c r="AA58" i="26"/>
  <c r="AA98" i="26"/>
  <c r="AA32" i="26"/>
  <c r="AA52" i="26"/>
  <c r="AA116" i="26"/>
  <c r="AA23" i="26"/>
  <c r="AA21" i="26"/>
  <c r="AA90" i="26"/>
  <c r="AA43" i="26"/>
  <c r="AA110" i="26"/>
  <c r="AA50" i="26"/>
  <c r="AA88" i="26"/>
  <c r="AA106" i="26"/>
  <c r="AA109" i="26"/>
  <c r="AA100" i="26"/>
  <c r="AA97" i="26"/>
  <c r="AA113" i="26"/>
  <c r="AA111" i="26"/>
  <c r="AA99" i="26"/>
  <c r="AH2" i="26"/>
  <c r="AG2" i="26"/>
  <c r="AF2" i="26"/>
  <c r="AE2" i="26"/>
  <c r="AD2" i="26"/>
  <c r="AC2" i="26"/>
  <c r="AB2" i="26"/>
  <c r="AA2" i="26"/>
  <c r="Z2" i="26"/>
  <c r="Y2" i="26"/>
  <c r="X2" i="26"/>
  <c r="W2" i="26"/>
  <c r="V2" i="26"/>
  <c r="U2" i="26"/>
  <c r="T2" i="26"/>
  <c r="S2" i="26"/>
  <c r="AG51" i="26"/>
  <c r="AH51" i="26"/>
  <c r="AG56" i="26"/>
  <c r="AH56" i="26"/>
  <c r="AG79" i="26"/>
  <c r="AH79" i="26"/>
  <c r="AG4" i="26"/>
  <c r="AH4" i="26"/>
  <c r="AG70" i="26"/>
  <c r="AH70" i="26"/>
  <c r="AG49" i="26"/>
  <c r="AH49" i="26"/>
  <c r="AG114" i="26"/>
  <c r="AH114" i="26"/>
  <c r="AG5" i="26"/>
  <c r="AH5" i="26"/>
  <c r="AG92" i="26"/>
  <c r="AH92" i="26"/>
  <c r="AG80" i="26"/>
  <c r="AH80" i="26"/>
  <c r="AG38" i="26"/>
  <c r="AH38" i="26"/>
  <c r="AG57" i="26"/>
  <c r="AH57" i="26"/>
  <c r="AG71" i="26"/>
  <c r="AH71" i="26"/>
  <c r="AG94" i="26"/>
  <c r="AH94" i="26"/>
  <c r="AG62" i="26"/>
  <c r="AH62" i="26"/>
  <c r="AG6" i="26"/>
  <c r="AH6" i="26"/>
  <c r="AG72" i="26"/>
  <c r="AH72" i="26"/>
  <c r="AG7" i="26"/>
  <c r="AH7" i="26"/>
  <c r="AG81" i="26"/>
  <c r="AH81" i="26"/>
  <c r="AG93" i="26"/>
  <c r="AH93" i="26"/>
  <c r="AG33" i="26"/>
  <c r="AH33" i="26"/>
  <c r="AG8" i="26"/>
  <c r="AH8" i="26"/>
  <c r="AG104" i="26"/>
  <c r="AH104" i="26"/>
  <c r="AG59" i="26"/>
  <c r="AH59" i="26"/>
  <c r="AG9" i="26"/>
  <c r="AH9" i="26"/>
  <c r="AG89" i="26"/>
  <c r="AH89" i="26"/>
  <c r="AG27" i="26"/>
  <c r="AH27" i="26"/>
  <c r="AG76" i="26"/>
  <c r="AH76" i="26"/>
  <c r="AG60" i="26"/>
  <c r="AH60" i="26"/>
  <c r="AG44" i="26"/>
  <c r="AH44" i="26"/>
  <c r="AG37" i="26"/>
  <c r="AH37" i="26"/>
  <c r="AG68" i="26"/>
  <c r="AH68" i="26"/>
  <c r="AG82" i="26"/>
  <c r="AH82" i="26"/>
  <c r="AG10" i="26"/>
  <c r="AH10" i="26"/>
  <c r="AG91" i="26"/>
  <c r="AH91" i="26"/>
  <c r="AG101" i="26"/>
  <c r="AH101" i="26"/>
  <c r="AG107" i="26"/>
  <c r="AH107" i="26"/>
  <c r="AG73" i="26"/>
  <c r="AH73" i="26"/>
  <c r="AG28" i="26"/>
  <c r="AH28" i="26"/>
  <c r="AG83" i="26"/>
  <c r="AH83" i="26"/>
  <c r="AG45" i="26"/>
  <c r="AH45" i="26"/>
  <c r="AG22" i="26"/>
  <c r="AH22" i="26"/>
  <c r="AG41" i="26"/>
  <c r="AH41" i="26"/>
  <c r="AG11" i="26"/>
  <c r="AH11" i="26"/>
  <c r="AG26" i="26"/>
  <c r="AH26" i="26"/>
  <c r="AG31" i="26"/>
  <c r="AH31" i="26"/>
  <c r="AG25" i="26"/>
  <c r="AH25" i="26"/>
  <c r="AG40" i="26"/>
  <c r="AH40" i="26"/>
  <c r="AG96" i="26"/>
  <c r="AH96" i="26"/>
  <c r="AG77" i="26"/>
  <c r="AH77" i="26"/>
  <c r="AG36" i="26"/>
  <c r="AH36" i="26"/>
  <c r="AG12" i="26"/>
  <c r="AH12" i="26"/>
  <c r="AG13" i="26"/>
  <c r="AH13" i="26"/>
  <c r="AG47" i="26"/>
  <c r="AH47" i="26"/>
  <c r="AG34" i="26"/>
  <c r="AH34" i="26"/>
  <c r="AG74" i="26"/>
  <c r="AH74" i="26"/>
  <c r="AG30" i="26"/>
  <c r="AH30" i="26"/>
  <c r="AG53" i="26"/>
  <c r="AH53" i="26"/>
  <c r="AG14" i="26"/>
  <c r="AH14" i="26"/>
  <c r="AG46" i="26"/>
  <c r="AH46" i="26"/>
  <c r="AG95" i="26"/>
  <c r="AH95" i="26"/>
  <c r="AG15" i="26"/>
  <c r="AH15" i="26"/>
  <c r="AG29" i="26"/>
  <c r="AH29" i="26"/>
  <c r="AG16" i="26"/>
  <c r="AH16" i="26"/>
  <c r="AG61" i="26"/>
  <c r="AH61" i="26"/>
  <c r="AG17" i="26"/>
  <c r="AH17" i="26"/>
  <c r="AG63" i="26"/>
  <c r="AH63" i="26"/>
  <c r="AG66" i="26"/>
  <c r="AH66" i="26"/>
  <c r="AG67" i="26"/>
  <c r="AH67" i="26"/>
  <c r="AG54" i="26"/>
  <c r="AH54" i="26"/>
  <c r="AG108" i="26"/>
  <c r="AH108" i="26"/>
  <c r="AG85" i="26"/>
  <c r="AH85" i="26"/>
  <c r="AG18" i="26"/>
  <c r="AH18" i="26"/>
  <c r="AG39" i="26"/>
  <c r="AH39" i="26"/>
  <c r="AG24" i="26"/>
  <c r="AH24" i="26"/>
  <c r="AG35" i="26"/>
  <c r="AH35" i="26"/>
  <c r="AG19" i="26"/>
  <c r="AH19" i="26"/>
  <c r="AG103" i="26"/>
  <c r="AH103" i="26"/>
  <c r="AG42" i="26"/>
  <c r="AH42" i="26"/>
  <c r="AG115" i="26"/>
  <c r="AH115" i="26"/>
  <c r="AG64" i="26"/>
  <c r="AH64" i="26"/>
  <c r="AG87" i="26"/>
  <c r="AH87" i="26"/>
  <c r="AG55" i="26"/>
  <c r="AH55" i="26"/>
  <c r="AG78" i="26"/>
  <c r="AH78" i="26"/>
  <c r="AG102" i="26"/>
  <c r="AH102" i="26"/>
  <c r="AG65" i="26"/>
  <c r="AH65" i="26"/>
  <c r="AG86" i="26"/>
  <c r="AH86" i="26"/>
  <c r="AG48" i="26"/>
  <c r="AH48" i="26"/>
  <c r="AG84" i="26"/>
  <c r="AH84" i="26"/>
  <c r="AG112" i="26"/>
  <c r="AH112" i="26"/>
  <c r="AG69" i="26"/>
  <c r="AH69" i="26"/>
  <c r="AG20" i="26"/>
  <c r="AH20" i="26"/>
  <c r="AG105" i="26"/>
  <c r="AH105" i="26"/>
  <c r="AG58" i="26"/>
  <c r="AH58" i="26"/>
  <c r="AG98" i="26"/>
  <c r="AH98" i="26"/>
  <c r="AG32" i="26"/>
  <c r="AH32" i="26"/>
  <c r="AG52" i="26"/>
  <c r="AH52" i="26"/>
  <c r="AG116" i="26"/>
  <c r="AH116" i="26"/>
  <c r="AG23" i="26"/>
  <c r="AH23" i="26"/>
  <c r="AG21" i="26"/>
  <c r="AH21" i="26"/>
  <c r="AG90" i="26"/>
  <c r="AH90" i="26"/>
  <c r="AG43" i="26"/>
  <c r="AH43" i="26"/>
  <c r="AG110" i="26"/>
  <c r="AH110" i="26"/>
  <c r="AG50" i="26"/>
  <c r="AH50" i="26"/>
  <c r="AG88" i="26"/>
  <c r="AH88" i="26"/>
  <c r="AG106" i="26"/>
  <c r="AH106" i="26"/>
  <c r="AG109" i="26"/>
  <c r="AH109" i="26"/>
  <c r="AG100" i="26"/>
  <c r="AH100" i="26"/>
  <c r="AG97" i="26"/>
  <c r="AH97" i="26"/>
  <c r="AG113" i="26"/>
  <c r="AH113" i="26"/>
  <c r="AG111" i="26"/>
  <c r="AH111" i="26"/>
  <c r="AG99" i="26"/>
  <c r="AH99" i="26"/>
  <c r="AH75" i="26"/>
  <c r="AG75" i="26"/>
  <c r="AA75" i="26"/>
  <c r="AE51" i="26"/>
  <c r="AF51" i="26"/>
  <c r="AE56" i="26"/>
  <c r="AF56" i="26"/>
  <c r="AE79" i="26"/>
  <c r="AF79" i="26"/>
  <c r="AE4" i="26"/>
  <c r="AF4" i="26"/>
  <c r="AE70" i="26"/>
  <c r="AF70" i="26"/>
  <c r="AE49" i="26"/>
  <c r="AF49" i="26"/>
  <c r="AE114" i="26"/>
  <c r="AF114" i="26"/>
  <c r="AE5" i="26"/>
  <c r="AF5" i="26"/>
  <c r="AE92" i="26"/>
  <c r="AF92" i="26"/>
  <c r="AE80" i="26"/>
  <c r="AF80" i="26"/>
  <c r="AE38" i="26"/>
  <c r="AF38" i="26"/>
  <c r="AE57" i="26"/>
  <c r="AF57" i="26"/>
  <c r="AE71" i="26"/>
  <c r="AF71" i="26"/>
  <c r="AE94" i="26"/>
  <c r="AF94" i="26"/>
  <c r="AE62" i="26"/>
  <c r="AF62" i="26"/>
  <c r="AE6" i="26"/>
  <c r="AF6" i="26"/>
  <c r="AE72" i="26"/>
  <c r="AF72" i="26"/>
  <c r="AE7" i="26"/>
  <c r="AF7" i="26"/>
  <c r="AE81" i="26"/>
  <c r="AF81" i="26"/>
  <c r="AE93" i="26"/>
  <c r="AF93" i="26"/>
  <c r="AE33" i="26"/>
  <c r="AF33" i="26"/>
  <c r="AE8" i="26"/>
  <c r="AF8" i="26"/>
  <c r="AE104" i="26"/>
  <c r="AF104" i="26"/>
  <c r="AE59" i="26"/>
  <c r="AF59" i="26"/>
  <c r="AE9" i="26"/>
  <c r="AF9" i="26"/>
  <c r="AE89" i="26"/>
  <c r="AF89" i="26"/>
  <c r="AE27" i="26"/>
  <c r="AF27" i="26"/>
  <c r="AE76" i="26"/>
  <c r="AF76" i="26"/>
  <c r="AE60" i="26"/>
  <c r="AF60" i="26"/>
  <c r="AE44" i="26"/>
  <c r="AF44" i="26"/>
  <c r="AE37" i="26"/>
  <c r="AF37" i="26"/>
  <c r="AE68" i="26"/>
  <c r="AF68" i="26"/>
  <c r="AE82" i="26"/>
  <c r="AF82" i="26"/>
  <c r="AE10" i="26"/>
  <c r="AF10" i="26"/>
  <c r="AE91" i="26"/>
  <c r="AF91" i="26"/>
  <c r="AE101" i="26"/>
  <c r="AF101" i="26"/>
  <c r="AE107" i="26"/>
  <c r="AF107" i="26"/>
  <c r="AE73" i="26"/>
  <c r="AF73" i="26"/>
  <c r="AE28" i="26"/>
  <c r="AF28" i="26"/>
  <c r="AE83" i="26"/>
  <c r="AF83" i="26"/>
  <c r="AE45" i="26"/>
  <c r="AF45" i="26"/>
  <c r="AE22" i="26"/>
  <c r="AF22" i="26"/>
  <c r="AE41" i="26"/>
  <c r="AF41" i="26"/>
  <c r="AE11" i="26"/>
  <c r="AF11" i="26"/>
  <c r="AE26" i="26"/>
  <c r="AF26" i="26"/>
  <c r="AE31" i="26"/>
  <c r="AF31" i="26"/>
  <c r="AE25" i="26"/>
  <c r="AF25" i="26"/>
  <c r="AE40" i="26"/>
  <c r="AF40" i="26"/>
  <c r="AE96" i="26"/>
  <c r="AF96" i="26"/>
  <c r="AE77" i="26"/>
  <c r="AF77" i="26"/>
  <c r="AE36" i="26"/>
  <c r="AF36" i="26"/>
  <c r="AE12" i="26"/>
  <c r="AF12" i="26"/>
  <c r="AE13" i="26"/>
  <c r="AF13" i="26"/>
  <c r="AE47" i="26"/>
  <c r="AF47" i="26"/>
  <c r="AE34" i="26"/>
  <c r="AF34" i="26"/>
  <c r="AE74" i="26"/>
  <c r="AF74" i="26"/>
  <c r="AE30" i="26"/>
  <c r="AF30" i="26"/>
  <c r="AE53" i="26"/>
  <c r="AF53" i="26"/>
  <c r="AE14" i="26"/>
  <c r="AF14" i="26"/>
  <c r="AE46" i="26"/>
  <c r="AF46" i="26"/>
  <c r="AE95" i="26"/>
  <c r="AF95" i="26"/>
  <c r="AE15" i="26"/>
  <c r="AF15" i="26"/>
  <c r="AE29" i="26"/>
  <c r="AF29" i="26"/>
  <c r="AE16" i="26"/>
  <c r="AF16" i="26"/>
  <c r="AE61" i="26"/>
  <c r="AF61" i="26"/>
  <c r="AE17" i="26"/>
  <c r="AF17" i="26"/>
  <c r="AE63" i="26"/>
  <c r="AF63" i="26"/>
  <c r="AE66" i="26"/>
  <c r="AF66" i="26"/>
  <c r="AE67" i="26"/>
  <c r="AF67" i="26"/>
  <c r="AE54" i="26"/>
  <c r="AF54" i="26"/>
  <c r="AE108" i="26"/>
  <c r="AF108" i="26"/>
  <c r="AE85" i="26"/>
  <c r="AF85" i="26"/>
  <c r="AE18" i="26"/>
  <c r="AF18" i="26"/>
  <c r="AE39" i="26"/>
  <c r="AF39" i="26"/>
  <c r="AE24" i="26"/>
  <c r="AF24" i="26"/>
  <c r="AE35" i="26"/>
  <c r="AF35" i="26"/>
  <c r="AE19" i="26"/>
  <c r="AF19" i="26"/>
  <c r="AE103" i="26"/>
  <c r="AF103" i="26"/>
  <c r="AE42" i="26"/>
  <c r="AF42" i="26"/>
  <c r="AE115" i="26"/>
  <c r="AF115" i="26"/>
  <c r="AE64" i="26"/>
  <c r="AF64" i="26"/>
  <c r="AE87" i="26"/>
  <c r="AF87" i="26"/>
  <c r="AE55" i="26"/>
  <c r="AF55" i="26"/>
  <c r="AE78" i="26"/>
  <c r="AF78" i="26"/>
  <c r="AE102" i="26"/>
  <c r="AF102" i="26"/>
  <c r="AE65" i="26"/>
  <c r="AF65" i="26"/>
  <c r="AE86" i="26"/>
  <c r="AF86" i="26"/>
  <c r="AE48" i="26"/>
  <c r="AF48" i="26"/>
  <c r="AE84" i="26"/>
  <c r="AF84" i="26"/>
  <c r="AE112" i="26"/>
  <c r="AF112" i="26"/>
  <c r="AE69" i="26"/>
  <c r="AF69" i="26"/>
  <c r="AE20" i="26"/>
  <c r="AF20" i="26"/>
  <c r="AE105" i="26"/>
  <c r="AF105" i="26"/>
  <c r="AE58" i="26"/>
  <c r="AF58" i="26"/>
  <c r="AE98" i="26"/>
  <c r="AF98" i="26"/>
  <c r="AE32" i="26"/>
  <c r="AF32" i="26"/>
  <c r="AE52" i="26"/>
  <c r="AF52" i="26"/>
  <c r="AE116" i="26"/>
  <c r="AF116" i="26"/>
  <c r="AE23" i="26"/>
  <c r="AF23" i="26"/>
  <c r="AE21" i="26"/>
  <c r="AF21" i="26"/>
  <c r="AE90" i="26"/>
  <c r="AF90" i="26"/>
  <c r="AE43" i="26"/>
  <c r="AF43" i="26"/>
  <c r="AE110" i="26"/>
  <c r="AF110" i="26"/>
  <c r="AE50" i="26"/>
  <c r="AF50" i="26"/>
  <c r="AE88" i="26"/>
  <c r="AF88" i="26"/>
  <c r="AE106" i="26"/>
  <c r="AF106" i="26"/>
  <c r="AE109" i="26"/>
  <c r="AF109" i="26"/>
  <c r="AE100" i="26"/>
  <c r="AF100" i="26"/>
  <c r="AE97" i="26"/>
  <c r="AF97" i="26"/>
  <c r="AE113" i="26"/>
  <c r="AF113" i="26"/>
  <c r="AE111" i="26"/>
  <c r="AF111" i="26"/>
  <c r="AE99" i="26"/>
  <c r="AF99" i="26"/>
  <c r="AF75" i="26"/>
  <c r="AE75" i="26"/>
  <c r="AC51" i="26"/>
  <c r="AD51" i="26"/>
  <c r="AC56" i="26"/>
  <c r="AD56" i="26"/>
  <c r="AC79" i="26"/>
  <c r="AD79" i="26"/>
  <c r="AC4" i="26"/>
  <c r="AD4" i="26"/>
  <c r="AC70" i="26"/>
  <c r="AD70" i="26"/>
  <c r="AC49" i="26"/>
  <c r="AD49" i="26"/>
  <c r="AC114" i="26"/>
  <c r="AD114" i="26"/>
  <c r="AC5" i="26"/>
  <c r="AD5" i="26"/>
  <c r="AC92" i="26"/>
  <c r="AD92" i="26"/>
  <c r="AC80" i="26"/>
  <c r="AD80" i="26"/>
  <c r="AC38" i="26"/>
  <c r="AD38" i="26"/>
  <c r="AC57" i="26"/>
  <c r="AD57" i="26"/>
  <c r="AC71" i="26"/>
  <c r="AD71" i="26"/>
  <c r="AC94" i="26"/>
  <c r="AD94" i="26"/>
  <c r="AC62" i="26"/>
  <c r="AD62" i="26"/>
  <c r="AC6" i="26"/>
  <c r="AD6" i="26"/>
  <c r="AC72" i="26"/>
  <c r="AD72" i="26"/>
  <c r="AC7" i="26"/>
  <c r="AD7" i="26"/>
  <c r="AC81" i="26"/>
  <c r="AD81" i="26"/>
  <c r="AC93" i="26"/>
  <c r="AD93" i="26"/>
  <c r="AC33" i="26"/>
  <c r="AD33" i="26"/>
  <c r="AC8" i="26"/>
  <c r="AD8" i="26"/>
  <c r="AC104" i="26"/>
  <c r="AD104" i="26"/>
  <c r="AC59" i="26"/>
  <c r="AD59" i="26"/>
  <c r="AC9" i="26"/>
  <c r="AD9" i="26"/>
  <c r="AC89" i="26"/>
  <c r="AD89" i="26"/>
  <c r="AC27" i="26"/>
  <c r="AD27" i="26"/>
  <c r="AC76" i="26"/>
  <c r="AD76" i="26"/>
  <c r="AC60" i="26"/>
  <c r="AD60" i="26"/>
  <c r="AC44" i="26"/>
  <c r="AD44" i="26"/>
  <c r="AC37" i="26"/>
  <c r="AD37" i="26"/>
  <c r="AC68" i="26"/>
  <c r="AD68" i="26"/>
  <c r="AC82" i="26"/>
  <c r="AD82" i="26"/>
  <c r="AC10" i="26"/>
  <c r="AD10" i="26"/>
  <c r="AC91" i="26"/>
  <c r="AD91" i="26"/>
  <c r="AC101" i="26"/>
  <c r="AD101" i="26"/>
  <c r="AC107" i="26"/>
  <c r="AD107" i="26"/>
  <c r="AC73" i="26"/>
  <c r="AD73" i="26"/>
  <c r="AC28" i="26"/>
  <c r="AD28" i="26"/>
  <c r="AC83" i="26"/>
  <c r="AD83" i="26"/>
  <c r="AC45" i="26"/>
  <c r="AD45" i="26"/>
  <c r="AC22" i="26"/>
  <c r="AD22" i="26"/>
  <c r="AC41" i="26"/>
  <c r="AD41" i="26"/>
  <c r="AC11" i="26"/>
  <c r="AD11" i="26"/>
  <c r="AC26" i="26"/>
  <c r="AD26" i="26"/>
  <c r="AC31" i="26"/>
  <c r="AD31" i="26"/>
  <c r="AC25" i="26"/>
  <c r="AD25" i="26"/>
  <c r="AC40" i="26"/>
  <c r="AD40" i="26"/>
  <c r="AC96" i="26"/>
  <c r="AD96" i="26"/>
  <c r="AC77" i="26"/>
  <c r="AD77" i="26"/>
  <c r="AC36" i="26"/>
  <c r="AD36" i="26"/>
  <c r="AC12" i="26"/>
  <c r="AD12" i="26"/>
  <c r="AC13" i="26"/>
  <c r="AD13" i="26"/>
  <c r="AC47" i="26"/>
  <c r="AD47" i="26"/>
  <c r="AC34" i="26"/>
  <c r="AD34" i="26"/>
  <c r="AC74" i="26"/>
  <c r="AD74" i="26"/>
  <c r="AC30" i="26"/>
  <c r="AD30" i="26"/>
  <c r="AC53" i="26"/>
  <c r="AD53" i="26"/>
  <c r="AC14" i="26"/>
  <c r="AD14" i="26"/>
  <c r="AC46" i="26"/>
  <c r="AD46" i="26"/>
  <c r="AC95" i="26"/>
  <c r="AD95" i="26"/>
  <c r="AC15" i="26"/>
  <c r="AD15" i="26"/>
  <c r="AC29" i="26"/>
  <c r="AD29" i="26"/>
  <c r="AC16" i="26"/>
  <c r="AD16" i="26"/>
  <c r="AC61" i="26"/>
  <c r="AD61" i="26"/>
  <c r="AC17" i="26"/>
  <c r="AD17" i="26"/>
  <c r="AC63" i="26"/>
  <c r="AD63" i="26"/>
  <c r="AC66" i="26"/>
  <c r="AD66" i="26"/>
  <c r="AC67" i="26"/>
  <c r="AD67" i="26"/>
  <c r="AC54" i="26"/>
  <c r="AD54" i="26"/>
  <c r="AC108" i="26"/>
  <c r="AD108" i="26"/>
  <c r="AC85" i="26"/>
  <c r="AD85" i="26"/>
  <c r="AC18" i="26"/>
  <c r="AD18" i="26"/>
  <c r="AC39" i="26"/>
  <c r="AD39" i="26"/>
  <c r="AC24" i="26"/>
  <c r="AD24" i="26"/>
  <c r="AC35" i="26"/>
  <c r="AD35" i="26"/>
  <c r="AC19" i="26"/>
  <c r="AD19" i="26"/>
  <c r="AC103" i="26"/>
  <c r="AD103" i="26"/>
  <c r="AC42" i="26"/>
  <c r="AD42" i="26"/>
  <c r="AC115" i="26"/>
  <c r="AD115" i="26"/>
  <c r="AC64" i="26"/>
  <c r="AD64" i="26"/>
  <c r="AC87" i="26"/>
  <c r="AD87" i="26"/>
  <c r="AC55" i="26"/>
  <c r="AD55" i="26"/>
  <c r="AC78" i="26"/>
  <c r="AD78" i="26"/>
  <c r="AC102" i="26"/>
  <c r="AD102" i="26"/>
  <c r="AC65" i="26"/>
  <c r="AD65" i="26"/>
  <c r="AC86" i="26"/>
  <c r="AD86" i="26"/>
  <c r="AC48" i="26"/>
  <c r="AD48" i="26"/>
  <c r="AC84" i="26"/>
  <c r="AD84" i="26"/>
  <c r="AC112" i="26"/>
  <c r="AD112" i="26"/>
  <c r="AC69" i="26"/>
  <c r="AD69" i="26"/>
  <c r="AC20" i="26"/>
  <c r="AD20" i="26"/>
  <c r="AC105" i="26"/>
  <c r="AD105" i="26"/>
  <c r="AC58" i="26"/>
  <c r="AD58" i="26"/>
  <c r="AC98" i="26"/>
  <c r="AD98" i="26"/>
  <c r="AC32" i="26"/>
  <c r="AD32" i="26"/>
  <c r="AC52" i="26"/>
  <c r="AD52" i="26"/>
  <c r="AC116" i="26"/>
  <c r="AD116" i="26"/>
  <c r="AC23" i="26"/>
  <c r="AD23" i="26"/>
  <c r="AC21" i="26"/>
  <c r="AD21" i="26"/>
  <c r="AC90" i="26"/>
  <c r="AD90" i="26"/>
  <c r="AC43" i="26"/>
  <c r="AD43" i="26"/>
  <c r="AC110" i="26"/>
  <c r="AD110" i="26"/>
  <c r="AC50" i="26"/>
  <c r="AD50" i="26"/>
  <c r="AC88" i="26"/>
  <c r="AD88" i="26"/>
  <c r="AC106" i="26"/>
  <c r="AD106" i="26"/>
  <c r="AC109" i="26"/>
  <c r="AD109" i="26"/>
  <c r="AC100" i="26"/>
  <c r="AD100" i="26"/>
  <c r="AC97" i="26"/>
  <c r="AD97" i="26"/>
  <c r="AC113" i="26"/>
  <c r="AD113" i="26"/>
  <c r="AC111" i="26"/>
  <c r="AD111" i="26"/>
  <c r="AC99" i="26"/>
  <c r="AD99" i="26"/>
  <c r="AD75" i="26"/>
  <c r="AC75" i="26"/>
  <c r="Y51" i="26"/>
  <c r="Z51" i="26"/>
  <c r="Y56" i="26"/>
  <c r="Z56" i="26"/>
  <c r="Y79" i="26"/>
  <c r="Z79" i="26"/>
  <c r="Y4" i="26"/>
  <c r="Z4" i="26"/>
  <c r="Y70" i="26"/>
  <c r="Z70" i="26"/>
  <c r="Y49" i="26"/>
  <c r="Z49" i="26"/>
  <c r="Y114" i="26"/>
  <c r="Z114" i="26"/>
  <c r="Y5" i="26"/>
  <c r="Z5" i="26"/>
  <c r="Y92" i="26"/>
  <c r="Z92" i="26"/>
  <c r="Y80" i="26"/>
  <c r="Z80" i="26"/>
  <c r="Y38" i="26"/>
  <c r="Z38" i="26"/>
  <c r="Y57" i="26"/>
  <c r="Z57" i="26"/>
  <c r="Y71" i="26"/>
  <c r="Z71" i="26"/>
  <c r="Y94" i="26"/>
  <c r="Z94" i="26"/>
  <c r="Y62" i="26"/>
  <c r="Z62" i="26"/>
  <c r="Y6" i="26"/>
  <c r="Z6" i="26"/>
  <c r="Y72" i="26"/>
  <c r="Z72" i="26"/>
  <c r="Y7" i="26"/>
  <c r="Z7" i="26"/>
  <c r="Y81" i="26"/>
  <c r="Z81" i="26"/>
  <c r="Y93" i="26"/>
  <c r="Z93" i="26"/>
  <c r="Y33" i="26"/>
  <c r="Z33" i="26"/>
  <c r="Y8" i="26"/>
  <c r="Z8" i="26"/>
  <c r="Y104" i="26"/>
  <c r="Z104" i="26"/>
  <c r="Y59" i="26"/>
  <c r="Z59" i="26"/>
  <c r="Y9" i="26"/>
  <c r="Z9" i="26"/>
  <c r="Y89" i="26"/>
  <c r="Z89" i="26"/>
  <c r="Y27" i="26"/>
  <c r="Z27" i="26"/>
  <c r="Y76" i="26"/>
  <c r="Z76" i="26"/>
  <c r="Y60" i="26"/>
  <c r="Z60" i="26"/>
  <c r="Y44" i="26"/>
  <c r="Z44" i="26"/>
  <c r="Y37" i="26"/>
  <c r="Z37" i="26"/>
  <c r="Y68" i="26"/>
  <c r="Z68" i="26"/>
  <c r="Y82" i="26"/>
  <c r="Z82" i="26"/>
  <c r="Y10" i="26"/>
  <c r="Z10" i="26"/>
  <c r="Y91" i="26"/>
  <c r="Z91" i="26"/>
  <c r="Y101" i="26"/>
  <c r="Z101" i="26"/>
  <c r="Y107" i="26"/>
  <c r="Z107" i="26"/>
  <c r="Y73" i="26"/>
  <c r="Z73" i="26"/>
  <c r="Y28" i="26"/>
  <c r="Z28" i="26"/>
  <c r="Y83" i="26"/>
  <c r="Z83" i="26"/>
  <c r="Y45" i="26"/>
  <c r="Z45" i="26"/>
  <c r="Y22" i="26"/>
  <c r="Z22" i="26"/>
  <c r="Y41" i="26"/>
  <c r="Z41" i="26"/>
  <c r="Y11" i="26"/>
  <c r="Z11" i="26"/>
  <c r="Y26" i="26"/>
  <c r="Z26" i="26"/>
  <c r="Y31" i="26"/>
  <c r="Z31" i="26"/>
  <c r="Y25" i="26"/>
  <c r="Z25" i="26"/>
  <c r="Y40" i="26"/>
  <c r="Z40" i="26"/>
  <c r="Y96" i="26"/>
  <c r="Z96" i="26"/>
  <c r="Y77" i="26"/>
  <c r="Z77" i="26"/>
  <c r="Y36" i="26"/>
  <c r="Z36" i="26"/>
  <c r="Y12" i="26"/>
  <c r="Z12" i="26"/>
  <c r="Y13" i="26"/>
  <c r="Z13" i="26"/>
  <c r="Y47" i="26"/>
  <c r="Z47" i="26"/>
  <c r="Y34" i="26"/>
  <c r="Z34" i="26"/>
  <c r="Y74" i="26"/>
  <c r="Z74" i="26"/>
  <c r="Y30" i="26"/>
  <c r="Z30" i="26"/>
  <c r="Y53" i="26"/>
  <c r="Z53" i="26"/>
  <c r="Y14" i="26"/>
  <c r="Z14" i="26"/>
  <c r="Y46" i="26"/>
  <c r="Z46" i="26"/>
  <c r="Y95" i="26"/>
  <c r="Z95" i="26"/>
  <c r="Y15" i="26"/>
  <c r="Z15" i="26"/>
  <c r="Y29" i="26"/>
  <c r="Z29" i="26"/>
  <c r="Y16" i="26"/>
  <c r="Z16" i="26"/>
  <c r="Y61" i="26"/>
  <c r="Z61" i="26"/>
  <c r="Y17" i="26"/>
  <c r="Z17" i="26"/>
  <c r="Y63" i="26"/>
  <c r="Z63" i="26"/>
  <c r="Y66" i="26"/>
  <c r="Z66" i="26"/>
  <c r="Y67" i="26"/>
  <c r="Z67" i="26"/>
  <c r="Y54" i="26"/>
  <c r="Z54" i="26"/>
  <c r="Y108" i="26"/>
  <c r="Z108" i="26"/>
  <c r="Y85" i="26"/>
  <c r="Z85" i="26"/>
  <c r="Y18" i="26"/>
  <c r="Z18" i="26"/>
  <c r="Y39" i="26"/>
  <c r="Z39" i="26"/>
  <c r="Y24" i="26"/>
  <c r="Z24" i="26"/>
  <c r="Y35" i="26"/>
  <c r="Z35" i="26"/>
  <c r="Y19" i="26"/>
  <c r="Z19" i="26"/>
  <c r="Y103" i="26"/>
  <c r="Z103" i="26"/>
  <c r="Y42" i="26"/>
  <c r="Z42" i="26"/>
  <c r="Y115" i="26"/>
  <c r="Z115" i="26"/>
  <c r="Y64" i="26"/>
  <c r="Z64" i="26"/>
  <c r="Y87" i="26"/>
  <c r="Z87" i="26"/>
  <c r="Y55" i="26"/>
  <c r="Z55" i="26"/>
  <c r="Y78" i="26"/>
  <c r="Z78" i="26"/>
  <c r="Y102" i="26"/>
  <c r="Z102" i="26"/>
  <c r="Y65" i="26"/>
  <c r="Z65" i="26"/>
  <c r="Y86" i="26"/>
  <c r="Z86" i="26"/>
  <c r="Y48" i="26"/>
  <c r="Z48" i="26"/>
  <c r="Y84" i="26"/>
  <c r="Z84" i="26"/>
  <c r="Y112" i="26"/>
  <c r="Z112" i="26"/>
  <c r="Y69" i="26"/>
  <c r="Z69" i="26"/>
  <c r="Y20" i="26"/>
  <c r="Z20" i="26"/>
  <c r="Y105" i="26"/>
  <c r="Z105" i="26"/>
  <c r="Y58" i="26"/>
  <c r="Z58" i="26"/>
  <c r="Y98" i="26"/>
  <c r="Z98" i="26"/>
  <c r="Y32" i="26"/>
  <c r="Z32" i="26"/>
  <c r="Y52" i="26"/>
  <c r="Z52" i="26"/>
  <c r="Y116" i="26"/>
  <c r="Z116" i="26"/>
  <c r="Y23" i="26"/>
  <c r="Z23" i="26"/>
  <c r="Y21" i="26"/>
  <c r="Z21" i="26"/>
  <c r="Y90" i="26"/>
  <c r="Z90" i="26"/>
  <c r="Y43" i="26"/>
  <c r="Z43" i="26"/>
  <c r="Y110" i="26"/>
  <c r="Z110" i="26"/>
  <c r="Y50" i="26"/>
  <c r="Z50" i="26"/>
  <c r="Y88" i="26"/>
  <c r="Z88" i="26"/>
  <c r="Y106" i="26"/>
  <c r="Z106" i="26"/>
  <c r="Y109" i="26"/>
  <c r="Z109" i="26"/>
  <c r="Y100" i="26"/>
  <c r="Z100" i="26"/>
  <c r="Y97" i="26"/>
  <c r="Z97" i="26"/>
  <c r="Y113" i="26"/>
  <c r="Z113" i="26"/>
  <c r="Y111" i="26"/>
  <c r="Z111" i="26"/>
  <c r="Y99" i="26"/>
  <c r="Z99" i="26"/>
  <c r="Z75" i="26"/>
  <c r="Y75" i="26"/>
  <c r="U51" i="26"/>
  <c r="V51" i="26"/>
  <c r="X51" i="26"/>
  <c r="W51" i="26" s="1"/>
  <c r="U56" i="26"/>
  <c r="V56" i="26"/>
  <c r="X56" i="26"/>
  <c r="W56" i="26" s="1"/>
  <c r="U79" i="26"/>
  <c r="V79" i="26"/>
  <c r="X79" i="26"/>
  <c r="W79" i="26" s="1"/>
  <c r="U4" i="26"/>
  <c r="V4" i="26"/>
  <c r="X4" i="26"/>
  <c r="W4" i="26" s="1"/>
  <c r="U70" i="26"/>
  <c r="V70" i="26"/>
  <c r="W70" i="26"/>
  <c r="X70" i="26"/>
  <c r="U49" i="26"/>
  <c r="V49" i="26"/>
  <c r="X49" i="26"/>
  <c r="W49" i="26" s="1"/>
  <c r="U114" i="26"/>
  <c r="V114" i="26"/>
  <c r="W114" i="26"/>
  <c r="X114" i="26"/>
  <c r="U5" i="26"/>
  <c r="V5" i="26"/>
  <c r="X5" i="26"/>
  <c r="W5" i="26" s="1"/>
  <c r="U92" i="26"/>
  <c r="V92" i="26"/>
  <c r="X92" i="26"/>
  <c r="W92" i="26" s="1"/>
  <c r="U80" i="26"/>
  <c r="V80" i="26"/>
  <c r="X80" i="26"/>
  <c r="W80" i="26" s="1"/>
  <c r="U38" i="26"/>
  <c r="V38" i="26"/>
  <c r="W38" i="26"/>
  <c r="X38" i="26"/>
  <c r="U57" i="26"/>
  <c r="V57" i="26"/>
  <c r="X57" i="26"/>
  <c r="W57" i="26" s="1"/>
  <c r="U71" i="26"/>
  <c r="V71" i="26"/>
  <c r="W71" i="26"/>
  <c r="X71" i="26"/>
  <c r="U94" i="26"/>
  <c r="V94" i="26"/>
  <c r="X94" i="26"/>
  <c r="W94" i="26" s="1"/>
  <c r="U62" i="26"/>
  <c r="V62" i="26"/>
  <c r="W62" i="26"/>
  <c r="X62" i="26"/>
  <c r="U6" i="26"/>
  <c r="V6" i="26"/>
  <c r="W6" i="26"/>
  <c r="X6" i="26"/>
  <c r="U72" i="26"/>
  <c r="V72" i="26"/>
  <c r="W72" i="26"/>
  <c r="X72" i="26"/>
  <c r="U7" i="26"/>
  <c r="V7" i="26"/>
  <c r="W7" i="26"/>
  <c r="X7" i="26"/>
  <c r="U81" i="26"/>
  <c r="V81" i="26"/>
  <c r="W81" i="26"/>
  <c r="X81" i="26"/>
  <c r="U93" i="26"/>
  <c r="V93" i="26"/>
  <c r="W93" i="26"/>
  <c r="X93" i="26"/>
  <c r="U33" i="26"/>
  <c r="V33" i="26"/>
  <c r="W33" i="26"/>
  <c r="X33" i="26"/>
  <c r="U8" i="26"/>
  <c r="V8" i="26"/>
  <c r="W8" i="26"/>
  <c r="X8" i="26"/>
  <c r="U104" i="26"/>
  <c r="V104" i="26"/>
  <c r="W104" i="26"/>
  <c r="X104" i="26"/>
  <c r="U59" i="26"/>
  <c r="V59" i="26"/>
  <c r="W59" i="26"/>
  <c r="X59" i="26"/>
  <c r="U9" i="26"/>
  <c r="V9" i="26"/>
  <c r="W9" i="26"/>
  <c r="X9" i="26"/>
  <c r="U89" i="26"/>
  <c r="V89" i="26"/>
  <c r="W89" i="26"/>
  <c r="X89" i="26"/>
  <c r="U27" i="26"/>
  <c r="V27" i="26"/>
  <c r="W27" i="26"/>
  <c r="X27" i="26"/>
  <c r="U76" i="26"/>
  <c r="V76" i="26"/>
  <c r="W76" i="26"/>
  <c r="X76" i="26"/>
  <c r="U60" i="26"/>
  <c r="V60" i="26"/>
  <c r="W60" i="26"/>
  <c r="X60" i="26"/>
  <c r="U44" i="26"/>
  <c r="V44" i="26"/>
  <c r="W44" i="26"/>
  <c r="X44" i="26"/>
  <c r="U37" i="26"/>
  <c r="V37" i="26"/>
  <c r="W37" i="26"/>
  <c r="X37" i="26"/>
  <c r="U68" i="26"/>
  <c r="V68" i="26"/>
  <c r="W68" i="26"/>
  <c r="X68" i="26"/>
  <c r="U82" i="26"/>
  <c r="V82" i="26"/>
  <c r="W82" i="26"/>
  <c r="X82" i="26"/>
  <c r="U10" i="26"/>
  <c r="V10" i="26"/>
  <c r="W10" i="26"/>
  <c r="X10" i="26"/>
  <c r="U91" i="26"/>
  <c r="V91" i="26"/>
  <c r="W91" i="26"/>
  <c r="X91" i="26"/>
  <c r="U101" i="26"/>
  <c r="V101" i="26"/>
  <c r="W101" i="26"/>
  <c r="X101" i="26"/>
  <c r="U107" i="26"/>
  <c r="V107" i="26"/>
  <c r="W107" i="26"/>
  <c r="X107" i="26"/>
  <c r="U73" i="26"/>
  <c r="V73" i="26"/>
  <c r="W73" i="26"/>
  <c r="X73" i="26"/>
  <c r="U28" i="26"/>
  <c r="V28" i="26"/>
  <c r="W28" i="26"/>
  <c r="X28" i="26"/>
  <c r="U83" i="26"/>
  <c r="V83" i="26"/>
  <c r="W83" i="26"/>
  <c r="X83" i="26"/>
  <c r="U45" i="26"/>
  <c r="V45" i="26"/>
  <c r="W45" i="26"/>
  <c r="X45" i="26"/>
  <c r="U22" i="26"/>
  <c r="V22" i="26"/>
  <c r="W22" i="26"/>
  <c r="X22" i="26"/>
  <c r="U41" i="26"/>
  <c r="V41" i="26"/>
  <c r="W41" i="26"/>
  <c r="X41" i="26"/>
  <c r="U11" i="26"/>
  <c r="V11" i="26"/>
  <c r="W11" i="26"/>
  <c r="X11" i="26"/>
  <c r="U26" i="26"/>
  <c r="V26" i="26"/>
  <c r="W26" i="26"/>
  <c r="X26" i="26"/>
  <c r="U31" i="26"/>
  <c r="V31" i="26"/>
  <c r="W31" i="26"/>
  <c r="X31" i="26"/>
  <c r="U25" i="26"/>
  <c r="V25" i="26"/>
  <c r="W25" i="26"/>
  <c r="X25" i="26"/>
  <c r="U40" i="26"/>
  <c r="V40" i="26"/>
  <c r="W40" i="26"/>
  <c r="X40" i="26"/>
  <c r="U96" i="26"/>
  <c r="V96" i="26"/>
  <c r="W96" i="26"/>
  <c r="X96" i="26"/>
  <c r="U77" i="26"/>
  <c r="V77" i="26"/>
  <c r="W77" i="26"/>
  <c r="X77" i="26"/>
  <c r="U36" i="26"/>
  <c r="V36" i="26"/>
  <c r="W36" i="26"/>
  <c r="X36" i="26"/>
  <c r="U12" i="26"/>
  <c r="V12" i="26"/>
  <c r="W12" i="26"/>
  <c r="X12" i="26"/>
  <c r="U13" i="26"/>
  <c r="V13" i="26"/>
  <c r="W13" i="26"/>
  <c r="X13" i="26"/>
  <c r="U47" i="26"/>
  <c r="V47" i="26"/>
  <c r="W47" i="26"/>
  <c r="X47" i="26"/>
  <c r="U34" i="26"/>
  <c r="V34" i="26"/>
  <c r="W34" i="26"/>
  <c r="X34" i="26"/>
  <c r="U74" i="26"/>
  <c r="V74" i="26"/>
  <c r="W74" i="26"/>
  <c r="X74" i="26"/>
  <c r="U30" i="26"/>
  <c r="V30" i="26"/>
  <c r="W30" i="26"/>
  <c r="X30" i="26"/>
  <c r="U53" i="26"/>
  <c r="V53" i="26"/>
  <c r="W53" i="26"/>
  <c r="X53" i="26"/>
  <c r="U14" i="26"/>
  <c r="V14" i="26"/>
  <c r="W14" i="26"/>
  <c r="X14" i="26"/>
  <c r="U46" i="26"/>
  <c r="V46" i="26"/>
  <c r="W46" i="26"/>
  <c r="X46" i="26"/>
  <c r="U95" i="26"/>
  <c r="V95" i="26"/>
  <c r="W95" i="26"/>
  <c r="X95" i="26"/>
  <c r="U15" i="26"/>
  <c r="V15" i="26"/>
  <c r="W15" i="26"/>
  <c r="X15" i="26"/>
  <c r="U29" i="26"/>
  <c r="V29" i="26"/>
  <c r="W29" i="26"/>
  <c r="X29" i="26"/>
  <c r="U16" i="26"/>
  <c r="V16" i="26"/>
  <c r="W16" i="26"/>
  <c r="X16" i="26"/>
  <c r="U61" i="26"/>
  <c r="V61" i="26"/>
  <c r="W61" i="26"/>
  <c r="X61" i="26"/>
  <c r="U17" i="26"/>
  <c r="V17" i="26"/>
  <c r="W17" i="26"/>
  <c r="X17" i="26"/>
  <c r="U63" i="26"/>
  <c r="V63" i="26"/>
  <c r="W63" i="26"/>
  <c r="X63" i="26"/>
  <c r="U66" i="26"/>
  <c r="V66" i="26"/>
  <c r="W66" i="26"/>
  <c r="X66" i="26"/>
  <c r="U67" i="26"/>
  <c r="V67" i="26"/>
  <c r="W67" i="26"/>
  <c r="X67" i="26"/>
  <c r="U54" i="26"/>
  <c r="V54" i="26"/>
  <c r="W54" i="26"/>
  <c r="X54" i="26"/>
  <c r="U108" i="26"/>
  <c r="V108" i="26"/>
  <c r="W108" i="26"/>
  <c r="X108" i="26"/>
  <c r="U85" i="26"/>
  <c r="V85" i="26"/>
  <c r="W85" i="26"/>
  <c r="X85" i="26"/>
  <c r="U18" i="26"/>
  <c r="V18" i="26"/>
  <c r="W18" i="26"/>
  <c r="X18" i="26"/>
  <c r="U39" i="26"/>
  <c r="V39" i="26"/>
  <c r="W39" i="26"/>
  <c r="X39" i="26"/>
  <c r="U24" i="26"/>
  <c r="V24" i="26"/>
  <c r="W24" i="26"/>
  <c r="X24" i="26"/>
  <c r="U35" i="26"/>
  <c r="V35" i="26"/>
  <c r="W35" i="26"/>
  <c r="X35" i="26"/>
  <c r="U19" i="26"/>
  <c r="V19" i="26"/>
  <c r="W19" i="26"/>
  <c r="X19" i="26"/>
  <c r="U103" i="26"/>
  <c r="V103" i="26"/>
  <c r="W103" i="26"/>
  <c r="X103" i="26"/>
  <c r="U42" i="26"/>
  <c r="V42" i="26"/>
  <c r="W42" i="26"/>
  <c r="X42" i="26"/>
  <c r="U115" i="26"/>
  <c r="V115" i="26"/>
  <c r="W115" i="26"/>
  <c r="X115" i="26"/>
  <c r="U64" i="26"/>
  <c r="V64" i="26"/>
  <c r="W64" i="26"/>
  <c r="X64" i="26"/>
  <c r="U87" i="26"/>
  <c r="V87" i="26"/>
  <c r="W87" i="26"/>
  <c r="X87" i="26"/>
  <c r="U55" i="26"/>
  <c r="V55" i="26"/>
  <c r="W55" i="26"/>
  <c r="X55" i="26"/>
  <c r="U78" i="26"/>
  <c r="V78" i="26"/>
  <c r="W78" i="26"/>
  <c r="X78" i="26"/>
  <c r="U102" i="26"/>
  <c r="V102" i="26"/>
  <c r="W102" i="26"/>
  <c r="X102" i="26"/>
  <c r="U65" i="26"/>
  <c r="V65" i="26"/>
  <c r="W65" i="26"/>
  <c r="X65" i="26"/>
  <c r="U86" i="26"/>
  <c r="V86" i="26"/>
  <c r="W86" i="26"/>
  <c r="X86" i="26"/>
  <c r="U48" i="26"/>
  <c r="V48" i="26"/>
  <c r="W48" i="26"/>
  <c r="X48" i="26"/>
  <c r="U84" i="26"/>
  <c r="V84" i="26"/>
  <c r="W84" i="26"/>
  <c r="X84" i="26"/>
  <c r="U112" i="26"/>
  <c r="V112" i="26"/>
  <c r="W112" i="26"/>
  <c r="X112" i="26"/>
  <c r="U69" i="26"/>
  <c r="V69" i="26"/>
  <c r="W69" i="26"/>
  <c r="X69" i="26"/>
  <c r="U20" i="26"/>
  <c r="V20" i="26"/>
  <c r="W20" i="26"/>
  <c r="X20" i="26"/>
  <c r="U105" i="26"/>
  <c r="V105" i="26"/>
  <c r="W105" i="26"/>
  <c r="X105" i="26"/>
  <c r="U58" i="26"/>
  <c r="V58" i="26"/>
  <c r="W58" i="26"/>
  <c r="X58" i="26"/>
  <c r="U98" i="26"/>
  <c r="V98" i="26"/>
  <c r="W98" i="26"/>
  <c r="X98" i="26"/>
  <c r="U32" i="26"/>
  <c r="V32" i="26"/>
  <c r="W32" i="26"/>
  <c r="X32" i="26"/>
  <c r="U52" i="26"/>
  <c r="V52" i="26"/>
  <c r="W52" i="26"/>
  <c r="X52" i="26"/>
  <c r="U116" i="26"/>
  <c r="V116" i="26"/>
  <c r="W116" i="26"/>
  <c r="X116" i="26"/>
  <c r="U23" i="26"/>
  <c r="V23" i="26"/>
  <c r="W23" i="26"/>
  <c r="X23" i="26"/>
  <c r="U21" i="26"/>
  <c r="V21" i="26"/>
  <c r="W21" i="26"/>
  <c r="X21" i="26"/>
  <c r="U90" i="26"/>
  <c r="V90" i="26"/>
  <c r="W90" i="26"/>
  <c r="X90" i="26"/>
  <c r="U43" i="26"/>
  <c r="V43" i="26"/>
  <c r="W43" i="26"/>
  <c r="X43" i="26"/>
  <c r="U110" i="26"/>
  <c r="V110" i="26"/>
  <c r="W110" i="26"/>
  <c r="X110" i="26"/>
  <c r="U50" i="26"/>
  <c r="V50" i="26"/>
  <c r="W50" i="26"/>
  <c r="X50" i="26"/>
  <c r="U88" i="26"/>
  <c r="V88" i="26"/>
  <c r="W88" i="26"/>
  <c r="X88" i="26"/>
  <c r="U106" i="26"/>
  <c r="V106" i="26"/>
  <c r="W106" i="26"/>
  <c r="X106" i="26"/>
  <c r="U109" i="26"/>
  <c r="V109" i="26"/>
  <c r="W109" i="26"/>
  <c r="X109" i="26"/>
  <c r="U100" i="26"/>
  <c r="V100" i="26"/>
  <c r="W100" i="26"/>
  <c r="X100" i="26"/>
  <c r="U97" i="26"/>
  <c r="V97" i="26"/>
  <c r="W97" i="26"/>
  <c r="X97" i="26"/>
  <c r="U113" i="26"/>
  <c r="V113" i="26"/>
  <c r="W113" i="26"/>
  <c r="X113" i="26"/>
  <c r="U111" i="26"/>
  <c r="V111" i="26"/>
  <c r="W111" i="26"/>
  <c r="X111" i="26"/>
  <c r="U99" i="26"/>
  <c r="V99" i="26"/>
  <c r="W99" i="26"/>
  <c r="X99" i="26"/>
  <c r="X75" i="26"/>
  <c r="W75" i="26" s="1"/>
  <c r="V75" i="26"/>
  <c r="U75" i="26"/>
  <c r="S51" i="26"/>
  <c r="T51" i="26"/>
  <c r="S56" i="26"/>
  <c r="T56" i="26"/>
  <c r="S79" i="26"/>
  <c r="T79" i="26"/>
  <c r="S4" i="26"/>
  <c r="T4" i="26"/>
  <c r="S70" i="26"/>
  <c r="T70" i="26"/>
  <c r="S49" i="26"/>
  <c r="T49" i="26"/>
  <c r="S114" i="26"/>
  <c r="T114" i="26"/>
  <c r="S5" i="26"/>
  <c r="T5" i="26"/>
  <c r="S92" i="26"/>
  <c r="T92" i="26"/>
  <c r="S80" i="26"/>
  <c r="T80" i="26"/>
  <c r="S38" i="26"/>
  <c r="T38" i="26"/>
  <c r="S57" i="26"/>
  <c r="T57" i="26"/>
  <c r="S71" i="26"/>
  <c r="T71" i="26"/>
  <c r="S94" i="26"/>
  <c r="T94" i="26"/>
  <c r="S62" i="26"/>
  <c r="T62" i="26"/>
  <c r="S6" i="26"/>
  <c r="T6" i="26"/>
  <c r="S72" i="26"/>
  <c r="T72" i="26"/>
  <c r="S7" i="26"/>
  <c r="T7" i="26"/>
  <c r="S81" i="26"/>
  <c r="T81" i="26"/>
  <c r="S93" i="26"/>
  <c r="T93" i="26"/>
  <c r="S33" i="26"/>
  <c r="T33" i="26"/>
  <c r="S8" i="26"/>
  <c r="T8" i="26"/>
  <c r="S104" i="26"/>
  <c r="T104" i="26"/>
  <c r="S59" i="26"/>
  <c r="T59" i="26"/>
  <c r="S9" i="26"/>
  <c r="T9" i="26"/>
  <c r="S89" i="26"/>
  <c r="T89" i="26"/>
  <c r="S27" i="26"/>
  <c r="T27" i="26"/>
  <c r="S76" i="26"/>
  <c r="T76" i="26"/>
  <c r="S60" i="26"/>
  <c r="T60" i="26"/>
  <c r="S44" i="26"/>
  <c r="T44" i="26"/>
  <c r="S37" i="26"/>
  <c r="T37" i="26"/>
  <c r="S68" i="26"/>
  <c r="T68" i="26"/>
  <c r="S82" i="26"/>
  <c r="T82" i="26"/>
  <c r="S10" i="26"/>
  <c r="T10" i="26"/>
  <c r="S91" i="26"/>
  <c r="T91" i="26"/>
  <c r="S101" i="26"/>
  <c r="T101" i="26"/>
  <c r="S107" i="26"/>
  <c r="T107" i="26"/>
  <c r="S73" i="26"/>
  <c r="T73" i="26"/>
  <c r="S28" i="26"/>
  <c r="T28" i="26"/>
  <c r="S83" i="26"/>
  <c r="T83" i="26"/>
  <c r="S45" i="26"/>
  <c r="T45" i="26"/>
  <c r="S22" i="26"/>
  <c r="T22" i="26"/>
  <c r="S41" i="26"/>
  <c r="T41" i="26"/>
  <c r="S11" i="26"/>
  <c r="T11" i="26"/>
  <c r="S26" i="26"/>
  <c r="T26" i="26"/>
  <c r="S31" i="26"/>
  <c r="T31" i="26"/>
  <c r="S25" i="26"/>
  <c r="T25" i="26"/>
  <c r="S40" i="26"/>
  <c r="T40" i="26"/>
  <c r="S96" i="26"/>
  <c r="T96" i="26"/>
  <c r="S77" i="26"/>
  <c r="T77" i="26"/>
  <c r="S36" i="26"/>
  <c r="T36" i="26"/>
  <c r="S12" i="26"/>
  <c r="T12" i="26"/>
  <c r="S13" i="26"/>
  <c r="T13" i="26"/>
  <c r="S47" i="26"/>
  <c r="T47" i="26"/>
  <c r="S34" i="26"/>
  <c r="T34" i="26"/>
  <c r="S74" i="26"/>
  <c r="T74" i="26"/>
  <c r="S30" i="26"/>
  <c r="T30" i="26"/>
  <c r="S53" i="26"/>
  <c r="T53" i="26"/>
  <c r="S14" i="26"/>
  <c r="T14" i="26"/>
  <c r="S46" i="26"/>
  <c r="T46" i="26"/>
  <c r="S95" i="26"/>
  <c r="T95" i="26"/>
  <c r="S15" i="26"/>
  <c r="T15" i="26"/>
  <c r="S29" i="26"/>
  <c r="T29" i="26"/>
  <c r="S16" i="26"/>
  <c r="T16" i="26"/>
  <c r="S61" i="26"/>
  <c r="T61" i="26"/>
  <c r="S17" i="26"/>
  <c r="T17" i="26"/>
  <c r="S63" i="26"/>
  <c r="T63" i="26"/>
  <c r="S66" i="26"/>
  <c r="T66" i="26"/>
  <c r="S67" i="26"/>
  <c r="T67" i="26"/>
  <c r="S54" i="26"/>
  <c r="T54" i="26"/>
  <c r="S108" i="26"/>
  <c r="T108" i="26"/>
  <c r="S85" i="26"/>
  <c r="T85" i="26"/>
  <c r="S18" i="26"/>
  <c r="T18" i="26"/>
  <c r="S39" i="26"/>
  <c r="T39" i="26"/>
  <c r="S24" i="26"/>
  <c r="T24" i="26"/>
  <c r="S35" i="26"/>
  <c r="T35" i="26"/>
  <c r="S19" i="26"/>
  <c r="T19" i="26"/>
  <c r="S103" i="26"/>
  <c r="T103" i="26"/>
  <c r="S42" i="26"/>
  <c r="T42" i="26"/>
  <c r="S115" i="26"/>
  <c r="T115" i="26"/>
  <c r="S64" i="26"/>
  <c r="T64" i="26"/>
  <c r="S87" i="26"/>
  <c r="T87" i="26"/>
  <c r="S55" i="26"/>
  <c r="T55" i="26"/>
  <c r="S78" i="26"/>
  <c r="T78" i="26"/>
  <c r="S102" i="26"/>
  <c r="T102" i="26"/>
  <c r="S65" i="26"/>
  <c r="T65" i="26"/>
  <c r="S86" i="26"/>
  <c r="T86" i="26"/>
  <c r="S48" i="26"/>
  <c r="T48" i="26"/>
  <c r="S84" i="26"/>
  <c r="T84" i="26"/>
  <c r="S112" i="26"/>
  <c r="T112" i="26"/>
  <c r="S69" i="26"/>
  <c r="T69" i="26"/>
  <c r="S20" i="26"/>
  <c r="T20" i="26"/>
  <c r="S105" i="26"/>
  <c r="T105" i="26"/>
  <c r="S58" i="26"/>
  <c r="T58" i="26"/>
  <c r="S98" i="26"/>
  <c r="T98" i="26"/>
  <c r="S32" i="26"/>
  <c r="T32" i="26"/>
  <c r="S52" i="26"/>
  <c r="T52" i="26"/>
  <c r="S116" i="26"/>
  <c r="T116" i="26"/>
  <c r="S23" i="26"/>
  <c r="T23" i="26"/>
  <c r="S21" i="26"/>
  <c r="T21" i="26"/>
  <c r="S90" i="26"/>
  <c r="T90" i="26"/>
  <c r="S43" i="26"/>
  <c r="T43" i="26"/>
  <c r="S110" i="26"/>
  <c r="T110" i="26"/>
  <c r="S50" i="26"/>
  <c r="T50" i="26"/>
  <c r="S88" i="26"/>
  <c r="T88" i="26"/>
  <c r="S106" i="26"/>
  <c r="T106" i="26"/>
  <c r="S109" i="26"/>
  <c r="T109" i="26"/>
  <c r="S100" i="26"/>
  <c r="T100" i="26"/>
  <c r="S97" i="26"/>
  <c r="T97" i="26"/>
  <c r="S113" i="26"/>
  <c r="T113" i="26"/>
  <c r="S111" i="26"/>
  <c r="T111" i="26"/>
  <c r="S99" i="26"/>
  <c r="T99" i="26"/>
  <c r="T75" i="26"/>
  <c r="S75" i="26"/>
  <c r="BE5" i="21"/>
  <c r="BE6" i="21"/>
  <c r="BE7" i="21"/>
  <c r="BE8" i="21"/>
  <c r="BE9" i="21"/>
  <c r="BE10" i="21"/>
  <c r="BE11" i="21"/>
  <c r="BE12" i="21"/>
  <c r="BE13" i="21"/>
  <c r="BE14" i="21"/>
  <c r="BE15" i="21"/>
  <c r="BE16" i="21"/>
  <c r="BE17" i="21"/>
  <c r="BE18" i="21"/>
  <c r="BE19" i="21"/>
  <c r="BE20" i="21"/>
  <c r="BE21" i="21"/>
  <c r="BE22" i="21"/>
  <c r="BE23" i="21"/>
  <c r="BE24" i="21"/>
  <c r="BE25" i="21"/>
  <c r="BE26" i="21"/>
  <c r="BE27" i="21"/>
  <c r="BE28" i="21"/>
  <c r="BE29" i="21"/>
  <c r="BE30" i="21"/>
  <c r="BE31" i="21"/>
  <c r="BE32" i="21"/>
  <c r="BE33" i="21"/>
  <c r="BE34" i="21"/>
  <c r="BE35" i="21"/>
  <c r="BE36" i="21"/>
  <c r="BE37" i="21"/>
  <c r="BE38" i="21"/>
  <c r="BE39" i="21"/>
  <c r="BE40" i="21"/>
  <c r="BE41" i="21"/>
  <c r="BE42" i="21"/>
  <c r="BE43" i="21"/>
  <c r="BE44" i="21"/>
  <c r="BE45" i="21"/>
  <c r="BE46" i="21"/>
  <c r="BE47" i="21"/>
  <c r="BE48" i="21"/>
  <c r="BE49" i="21"/>
  <c r="BE50" i="21"/>
  <c r="BE51" i="21"/>
  <c r="BE52" i="21"/>
  <c r="BE53" i="21"/>
  <c r="BE54" i="21"/>
  <c r="BE55" i="21"/>
  <c r="BE56" i="21"/>
  <c r="BE57" i="21"/>
  <c r="BE58" i="21"/>
  <c r="BE59" i="21"/>
  <c r="BE60" i="21"/>
  <c r="BE61" i="21"/>
  <c r="BE62" i="21"/>
  <c r="BE63" i="21"/>
  <c r="BE64" i="21"/>
  <c r="BE65" i="21"/>
  <c r="BE66" i="21"/>
  <c r="BE67" i="21"/>
  <c r="BE68" i="21"/>
  <c r="BE69" i="21"/>
  <c r="BE70" i="21"/>
  <c r="BE71" i="21"/>
  <c r="BE72" i="21"/>
  <c r="BE73" i="21"/>
  <c r="BE74" i="21"/>
  <c r="BE75" i="21"/>
  <c r="BE76" i="21"/>
  <c r="BE77" i="21"/>
  <c r="BE78" i="21"/>
  <c r="BE79" i="21"/>
  <c r="BE80" i="21"/>
  <c r="BE81" i="21"/>
  <c r="BE82" i="21"/>
  <c r="BE83" i="21"/>
  <c r="BE84" i="21"/>
  <c r="BE85" i="21"/>
  <c r="BE86" i="21"/>
  <c r="BE87" i="21"/>
  <c r="BE88" i="21"/>
  <c r="BE89" i="21"/>
  <c r="BE90" i="21"/>
  <c r="BE91" i="21"/>
  <c r="BE92" i="21"/>
  <c r="BE93" i="21"/>
  <c r="BE94" i="21"/>
  <c r="BE95" i="21"/>
  <c r="BE96" i="21"/>
  <c r="BE97" i="21"/>
  <c r="BE98" i="21"/>
  <c r="BE99" i="21"/>
  <c r="BE100" i="21"/>
  <c r="BE101" i="21"/>
  <c r="BE102" i="21"/>
  <c r="BE103" i="21"/>
  <c r="BE104" i="21"/>
  <c r="BE105" i="21"/>
  <c r="BE106" i="21"/>
  <c r="BE107" i="21"/>
  <c r="BE108" i="21"/>
  <c r="BE109" i="21"/>
  <c r="BE110" i="21"/>
  <c r="BE111" i="21"/>
  <c r="BE112" i="21"/>
  <c r="BE113" i="21"/>
  <c r="BE114" i="21"/>
  <c r="BE115" i="21"/>
  <c r="BE116" i="21"/>
  <c r="BE117" i="21"/>
  <c r="BE118" i="21"/>
  <c r="BE119" i="21"/>
  <c r="BE120" i="21"/>
  <c r="BE121" i="21"/>
  <c r="BE122" i="21"/>
  <c r="BE123" i="21"/>
  <c r="BE124" i="21"/>
  <c r="BE125" i="21"/>
  <c r="BE126" i="21"/>
  <c r="BE127" i="21"/>
  <c r="BE128" i="21"/>
  <c r="BE129" i="21"/>
  <c r="BE130" i="21"/>
  <c r="BE131" i="21"/>
  <c r="BE132" i="21"/>
  <c r="BE133" i="21"/>
  <c r="BE134" i="21"/>
  <c r="BE135" i="21"/>
  <c r="BE136" i="21"/>
  <c r="BE137" i="21"/>
  <c r="BE138" i="21"/>
  <c r="BE139" i="21"/>
  <c r="BE140" i="21"/>
  <c r="BE141" i="21"/>
  <c r="BE142" i="21"/>
  <c r="BE143" i="21"/>
  <c r="BE144" i="21"/>
  <c r="BE145" i="21"/>
  <c r="BE146" i="21"/>
  <c r="BE147" i="21"/>
  <c r="BE148" i="21"/>
  <c r="BE149" i="21"/>
  <c r="BE150" i="21"/>
  <c r="BE151" i="21"/>
  <c r="BE152" i="21"/>
  <c r="BE153" i="21"/>
  <c r="BE154" i="21"/>
  <c r="BE155" i="21"/>
  <c r="BE156" i="21"/>
  <c r="BE157" i="21"/>
  <c r="BE158" i="21"/>
  <c r="BE159" i="21"/>
  <c r="BE160" i="21"/>
  <c r="BE161" i="21"/>
  <c r="BE162" i="21"/>
  <c r="BE163" i="21"/>
  <c r="BE164" i="21"/>
  <c r="BE165" i="21"/>
  <c r="BE166" i="21"/>
  <c r="BE167" i="21"/>
  <c r="BE168" i="21"/>
  <c r="BE169" i="21"/>
  <c r="BE170" i="21"/>
  <c r="BE171" i="21"/>
  <c r="BE172" i="21"/>
  <c r="BE173" i="21"/>
  <c r="BE174" i="21"/>
  <c r="BE175" i="21"/>
  <c r="BE176" i="21"/>
  <c r="BE177" i="21"/>
  <c r="BE178" i="21"/>
  <c r="BE179" i="21"/>
  <c r="BE180" i="21"/>
  <c r="BE181" i="21"/>
  <c r="BE182" i="21"/>
  <c r="BE183" i="21"/>
  <c r="BE184" i="21"/>
  <c r="BE185" i="21"/>
  <c r="BE186" i="21"/>
  <c r="BE187" i="21"/>
  <c r="BE188" i="21"/>
  <c r="BE189" i="21"/>
  <c r="BE190" i="21"/>
  <c r="BE191" i="21"/>
  <c r="BE192" i="21"/>
  <c r="BE193" i="21"/>
  <c r="BE194" i="21"/>
  <c r="BE195" i="21"/>
  <c r="BE196" i="21"/>
  <c r="BE197" i="21"/>
  <c r="BE198" i="21"/>
  <c r="BE199" i="21"/>
  <c r="BE200" i="21"/>
  <c r="BE201" i="21"/>
  <c r="BE202" i="21"/>
  <c r="BE203" i="21"/>
  <c r="BE204" i="21"/>
  <c r="BE205" i="21"/>
  <c r="BE206" i="21"/>
  <c r="BE207" i="21"/>
  <c r="BE208" i="21"/>
  <c r="BE209" i="21"/>
  <c r="BE210" i="21"/>
  <c r="BE211" i="21"/>
  <c r="BE212" i="21"/>
  <c r="BE213" i="21"/>
  <c r="BE214" i="21"/>
  <c r="BE215" i="21"/>
  <c r="BE216" i="21"/>
  <c r="BE217" i="21"/>
  <c r="BE218" i="21"/>
  <c r="BE219" i="21"/>
  <c r="BE220" i="21"/>
  <c r="BE221" i="21"/>
  <c r="BE222" i="21"/>
  <c r="BE223" i="21"/>
  <c r="BE224" i="21"/>
  <c r="BE225" i="21"/>
  <c r="BE226" i="21"/>
  <c r="BE227" i="21"/>
  <c r="BE228" i="21"/>
  <c r="BE229" i="21"/>
  <c r="BE230" i="21"/>
  <c r="BE231" i="21"/>
  <c r="BE232" i="21"/>
  <c r="BE233" i="21"/>
  <c r="BE234" i="21"/>
  <c r="BE235" i="21"/>
  <c r="BE236" i="21"/>
  <c r="BE237" i="21"/>
  <c r="BE238" i="21"/>
  <c r="BE239" i="21"/>
  <c r="BE240" i="21"/>
  <c r="BE241" i="21"/>
  <c r="BE242" i="21"/>
  <c r="BE243" i="21"/>
  <c r="BE244" i="21"/>
  <c r="BE245" i="21"/>
  <c r="BE246" i="21"/>
  <c r="BE247" i="21"/>
  <c r="BE248" i="21"/>
  <c r="BE249" i="21"/>
  <c r="BE250" i="21"/>
  <c r="BE251" i="21"/>
  <c r="BE252" i="21"/>
  <c r="BE253" i="21"/>
  <c r="BE254" i="21"/>
  <c r="BE255" i="21"/>
  <c r="BE256" i="21"/>
  <c r="BE257" i="21"/>
  <c r="BE258" i="21"/>
  <c r="BE259" i="21"/>
  <c r="BE260" i="21"/>
  <c r="BE261" i="21"/>
  <c r="BE262" i="21"/>
  <c r="BE263" i="21"/>
  <c r="BE264" i="21"/>
  <c r="BE265" i="21"/>
  <c r="BE266" i="21"/>
  <c r="BE267" i="21"/>
  <c r="BE268" i="21"/>
  <c r="BE269" i="21"/>
  <c r="BE270" i="21"/>
  <c r="BE271" i="21"/>
  <c r="BE272" i="21"/>
  <c r="BE273" i="21"/>
  <c r="BE274" i="21"/>
  <c r="BE275" i="21"/>
  <c r="BE276" i="21"/>
  <c r="BE277" i="21"/>
  <c r="BE278" i="21"/>
  <c r="BE279" i="21"/>
  <c r="BE280" i="21"/>
  <c r="BE281" i="21"/>
  <c r="BE282" i="21"/>
  <c r="BE283" i="21"/>
  <c r="BE284" i="21"/>
  <c r="BE285" i="21"/>
  <c r="BE286" i="21"/>
  <c r="BE287" i="21"/>
  <c r="BE288" i="21"/>
  <c r="BE289" i="21"/>
  <c r="BE290" i="21"/>
  <c r="BE291" i="21"/>
  <c r="BE292" i="21"/>
  <c r="BE293" i="21"/>
  <c r="BE294" i="21"/>
  <c r="BE295" i="21"/>
  <c r="BE296" i="21"/>
  <c r="BE297" i="21"/>
  <c r="BE298" i="21"/>
  <c r="BE299" i="21"/>
  <c r="BE300" i="21"/>
  <c r="BE301" i="21"/>
  <c r="BE302" i="21"/>
  <c r="BE303" i="21"/>
  <c r="BE304" i="21"/>
  <c r="BE305" i="21"/>
  <c r="BE306" i="21"/>
  <c r="BE307" i="21"/>
  <c r="BE308" i="21"/>
  <c r="BE309" i="21"/>
  <c r="BE310" i="21"/>
  <c r="BE311" i="21"/>
  <c r="BE312" i="21"/>
  <c r="BE313" i="21"/>
  <c r="BE314" i="21"/>
  <c r="BE315" i="21"/>
  <c r="BE316" i="21"/>
  <c r="BE317" i="21"/>
  <c r="BE318" i="21"/>
  <c r="BE319" i="21"/>
  <c r="BE320" i="21"/>
  <c r="BE321" i="21"/>
  <c r="BE322" i="21"/>
  <c r="BE323" i="21"/>
  <c r="BE324" i="21"/>
  <c r="BE325" i="21"/>
  <c r="BE326" i="21"/>
  <c r="BE327" i="21"/>
  <c r="BE328" i="21"/>
  <c r="BE329" i="21"/>
  <c r="BE330" i="21"/>
  <c r="BE331" i="21"/>
  <c r="BE332" i="21"/>
  <c r="BE333" i="21"/>
  <c r="BE334" i="21"/>
  <c r="BE335" i="21"/>
  <c r="BE336" i="21"/>
  <c r="BE337" i="21"/>
  <c r="BE338" i="21"/>
  <c r="BE339" i="21"/>
  <c r="BE340" i="21"/>
  <c r="BE341" i="21"/>
  <c r="BE342" i="21"/>
  <c r="BE343" i="21"/>
  <c r="BE344" i="21"/>
  <c r="BE345" i="21"/>
  <c r="BE346" i="21"/>
  <c r="BE347" i="21"/>
  <c r="BE348" i="21"/>
  <c r="BE349" i="21"/>
  <c r="BE350" i="21"/>
  <c r="BE351" i="21"/>
  <c r="BE352" i="21"/>
  <c r="BE353" i="21"/>
  <c r="BE354" i="21"/>
  <c r="BE355" i="21"/>
  <c r="BE356" i="21"/>
  <c r="BE357" i="21"/>
  <c r="BE358" i="21"/>
  <c r="BE359" i="21"/>
  <c r="BE360" i="21"/>
  <c r="BE361" i="21"/>
  <c r="BE362" i="21"/>
  <c r="BE363" i="21"/>
  <c r="BE364" i="21"/>
  <c r="BE365" i="21"/>
  <c r="BE366" i="21"/>
  <c r="BE367" i="21"/>
  <c r="BE368" i="21"/>
  <c r="BE369" i="21"/>
  <c r="BE370" i="21"/>
  <c r="BE371" i="21"/>
  <c r="BE372" i="21"/>
  <c r="BE373" i="21"/>
  <c r="BE374" i="21"/>
  <c r="BE375" i="21"/>
  <c r="BE376" i="21"/>
  <c r="BE377" i="21"/>
  <c r="BE378" i="21"/>
  <c r="BE379" i="21"/>
  <c r="BE380" i="21"/>
  <c r="BE381" i="21"/>
  <c r="BE382" i="21"/>
  <c r="BE383" i="21"/>
  <c r="BE384" i="21"/>
  <c r="BE385" i="21"/>
  <c r="BE386" i="21"/>
  <c r="BE387" i="21"/>
  <c r="BE388" i="21"/>
  <c r="BE389" i="21"/>
  <c r="BE390" i="21"/>
  <c r="BE391" i="21"/>
  <c r="BE392" i="21"/>
  <c r="BE393" i="21"/>
  <c r="BE394" i="21"/>
  <c r="BE395" i="21"/>
  <c r="BE396" i="21"/>
  <c r="BE397" i="21"/>
  <c r="BE398" i="21"/>
  <c r="BE399" i="21"/>
  <c r="BE400" i="21"/>
  <c r="BE401" i="21"/>
  <c r="BE402" i="21"/>
  <c r="BE403" i="21"/>
  <c r="BE404" i="21"/>
  <c r="BE405" i="21"/>
  <c r="BE406" i="21"/>
  <c r="BE407" i="21"/>
  <c r="BE408" i="21"/>
  <c r="BE409" i="21"/>
  <c r="BE410" i="21"/>
  <c r="BE411" i="21"/>
  <c r="BE412" i="21"/>
  <c r="BE413" i="21"/>
  <c r="BE414" i="21"/>
  <c r="BE415" i="21"/>
  <c r="BE416" i="21"/>
  <c r="BE417" i="21"/>
  <c r="BE418" i="21"/>
  <c r="BE419" i="21"/>
  <c r="BE420" i="21"/>
  <c r="BE421" i="21"/>
  <c r="BE422" i="21"/>
  <c r="BE423" i="21"/>
  <c r="BE424" i="21"/>
  <c r="BE425" i="21"/>
  <c r="BE426" i="21"/>
  <c r="BE427" i="21"/>
  <c r="BE428" i="21"/>
  <c r="BE429" i="21"/>
  <c r="BE430" i="21"/>
  <c r="BE431" i="21"/>
  <c r="BE432" i="21"/>
  <c r="BE433" i="21"/>
  <c r="BE434" i="21"/>
  <c r="BE435" i="21"/>
  <c r="BE436" i="21"/>
  <c r="BE437" i="21"/>
  <c r="BE438" i="21"/>
  <c r="BE439" i="21"/>
  <c r="BE440" i="21"/>
  <c r="BE441" i="21"/>
  <c r="BE442" i="21"/>
  <c r="BE443" i="21"/>
  <c r="BE444" i="21"/>
  <c r="BE445" i="21"/>
  <c r="L2" i="21"/>
  <c r="O2" i="21"/>
  <c r="I2" i="21"/>
  <c r="BL5" i="24"/>
  <c r="BM5" i="24"/>
  <c r="BN5" i="24"/>
  <c r="BO5" i="24"/>
  <c r="BL6" i="24"/>
  <c r="BM6" i="24"/>
  <c r="BN6" i="24"/>
  <c r="BO6" i="24"/>
  <c r="BL7" i="24"/>
  <c r="BM7" i="24"/>
  <c r="BN7" i="24"/>
  <c r="BO7" i="24"/>
  <c r="BL8" i="24"/>
  <c r="BM8" i="24"/>
  <c r="BN8" i="24"/>
  <c r="BO8" i="24"/>
  <c r="BL9" i="24"/>
  <c r="BM9" i="24"/>
  <c r="BN9" i="24"/>
  <c r="BO9" i="24"/>
  <c r="BL10" i="24"/>
  <c r="BM10" i="24"/>
  <c r="BN10" i="24"/>
  <c r="BO10" i="24"/>
  <c r="BL11" i="24"/>
  <c r="BM11" i="24"/>
  <c r="BN11" i="24"/>
  <c r="BO11" i="24"/>
  <c r="BL12" i="24"/>
  <c r="BM12" i="24"/>
  <c r="BN12" i="24"/>
  <c r="BO12" i="24"/>
  <c r="BL13" i="24"/>
  <c r="BM13" i="24"/>
  <c r="BN13" i="24"/>
  <c r="BO13" i="24"/>
  <c r="BL14" i="24"/>
  <c r="BM14" i="24"/>
  <c r="BN14" i="24"/>
  <c r="BO14" i="24"/>
  <c r="BL15" i="24"/>
  <c r="BM15" i="24"/>
  <c r="BN15" i="24"/>
  <c r="BO15" i="24"/>
  <c r="BL16" i="24"/>
  <c r="BM16" i="24"/>
  <c r="BN16" i="24"/>
  <c r="BO16" i="24"/>
  <c r="BL17" i="24"/>
  <c r="BM17" i="24"/>
  <c r="BN17" i="24"/>
  <c r="BO17" i="24"/>
  <c r="BL18" i="24"/>
  <c r="BM18" i="24"/>
  <c r="BN18" i="24"/>
  <c r="BO18" i="24"/>
  <c r="BL19" i="24"/>
  <c r="BM19" i="24"/>
  <c r="BN19" i="24"/>
  <c r="BO19" i="24"/>
  <c r="BL20" i="24"/>
  <c r="BM20" i="24"/>
  <c r="BN20" i="24"/>
  <c r="BO20" i="24"/>
  <c r="BL21" i="24"/>
  <c r="BM21" i="24"/>
  <c r="BN21" i="24"/>
  <c r="BO21" i="24"/>
  <c r="BL22" i="24"/>
  <c r="BM22" i="24"/>
  <c r="BN22" i="24"/>
  <c r="BO22" i="24"/>
  <c r="BL23" i="24"/>
  <c r="BM23" i="24"/>
  <c r="BN23" i="24"/>
  <c r="BO23" i="24"/>
  <c r="BL24" i="24"/>
  <c r="BM24" i="24"/>
  <c r="BN24" i="24"/>
  <c r="BO24" i="24"/>
  <c r="BL25" i="24"/>
  <c r="BM25" i="24"/>
  <c r="BN25" i="24"/>
  <c r="BO25" i="24"/>
  <c r="BL26" i="24"/>
  <c r="BM26" i="24"/>
  <c r="BN26" i="24"/>
  <c r="BO26" i="24"/>
  <c r="BL27" i="24"/>
  <c r="BM27" i="24"/>
  <c r="BN27" i="24"/>
  <c r="BO27" i="24"/>
  <c r="BL28" i="24"/>
  <c r="BM28" i="24"/>
  <c r="BN28" i="24"/>
  <c r="BO28" i="24"/>
  <c r="BL29" i="24"/>
  <c r="BM29" i="24"/>
  <c r="BN29" i="24"/>
  <c r="BO29" i="24"/>
  <c r="BL30" i="24"/>
  <c r="BM30" i="24"/>
  <c r="BN30" i="24"/>
  <c r="BO30" i="24"/>
  <c r="BL31" i="24"/>
  <c r="BM31" i="24"/>
  <c r="BN31" i="24"/>
  <c r="BO31" i="24"/>
  <c r="BL32" i="24"/>
  <c r="BM32" i="24"/>
  <c r="BN32" i="24"/>
  <c r="BO32" i="24"/>
  <c r="BL33" i="24"/>
  <c r="BM33" i="24"/>
  <c r="BN33" i="24"/>
  <c r="BO33" i="24"/>
  <c r="BL34" i="24"/>
  <c r="BM34" i="24"/>
  <c r="BN34" i="24"/>
  <c r="BO34" i="24"/>
  <c r="BL35" i="24"/>
  <c r="BM35" i="24"/>
  <c r="BN35" i="24"/>
  <c r="BO35" i="24"/>
  <c r="BL36" i="24"/>
  <c r="BM36" i="24"/>
  <c r="BN36" i="24"/>
  <c r="BO36" i="24"/>
  <c r="BL37" i="24"/>
  <c r="BM37" i="24"/>
  <c r="BN37" i="24"/>
  <c r="BO37" i="24"/>
  <c r="BL38" i="24"/>
  <c r="BM38" i="24"/>
  <c r="BN38" i="24"/>
  <c r="BO38" i="24"/>
  <c r="BL39" i="24"/>
  <c r="BM39" i="24"/>
  <c r="BN39" i="24"/>
  <c r="BO39" i="24"/>
  <c r="BL40" i="24"/>
  <c r="BM40" i="24"/>
  <c r="BN40" i="24"/>
  <c r="BO40" i="24"/>
  <c r="BL41" i="24"/>
  <c r="BM41" i="24"/>
  <c r="BN41" i="24"/>
  <c r="BO41" i="24"/>
  <c r="BL42" i="24"/>
  <c r="BM42" i="24"/>
  <c r="BN42" i="24"/>
  <c r="BO42" i="24"/>
  <c r="BL43" i="24"/>
  <c r="BM43" i="24"/>
  <c r="BN43" i="24"/>
  <c r="BO43" i="24"/>
  <c r="BL44" i="24"/>
  <c r="BM44" i="24"/>
  <c r="BN44" i="24"/>
  <c r="BO44" i="24"/>
  <c r="BL45" i="24"/>
  <c r="BM45" i="24"/>
  <c r="BN45" i="24"/>
  <c r="BO45" i="24"/>
  <c r="BL46" i="24"/>
  <c r="BM46" i="24"/>
  <c r="BN46" i="24"/>
  <c r="BO46" i="24"/>
  <c r="BL47" i="24"/>
  <c r="BM47" i="24"/>
  <c r="BN47" i="24"/>
  <c r="BO47" i="24"/>
  <c r="BL48" i="24"/>
  <c r="BM48" i="24"/>
  <c r="BN48" i="24"/>
  <c r="BO48" i="24"/>
  <c r="BL49" i="24"/>
  <c r="BM49" i="24"/>
  <c r="BN49" i="24"/>
  <c r="BO49" i="24"/>
  <c r="BL50" i="24"/>
  <c r="BM50" i="24"/>
  <c r="BN50" i="24"/>
  <c r="BO50" i="24"/>
  <c r="BL51" i="24"/>
  <c r="BM51" i="24"/>
  <c r="BN51" i="24"/>
  <c r="BO51" i="24"/>
  <c r="BL52" i="24"/>
  <c r="BM52" i="24"/>
  <c r="BN52" i="24"/>
  <c r="BO52" i="24"/>
  <c r="BL53" i="24"/>
  <c r="BM53" i="24"/>
  <c r="BN53" i="24"/>
  <c r="BO53" i="24"/>
  <c r="BL54" i="24"/>
  <c r="BM54" i="24"/>
  <c r="BN54" i="24"/>
  <c r="BO54" i="24"/>
  <c r="BL55" i="24"/>
  <c r="BM55" i="24"/>
  <c r="BN55" i="24"/>
  <c r="BO55" i="24"/>
  <c r="BL56" i="24"/>
  <c r="BM56" i="24"/>
  <c r="BN56" i="24"/>
  <c r="BO56" i="24"/>
  <c r="BL57" i="24"/>
  <c r="BM57" i="24"/>
  <c r="BN57" i="24"/>
  <c r="BO57" i="24"/>
  <c r="BL58" i="24"/>
  <c r="BM58" i="24"/>
  <c r="BN58" i="24"/>
  <c r="BO58" i="24"/>
  <c r="BL59" i="24"/>
  <c r="BM59" i="24"/>
  <c r="BN59" i="24"/>
  <c r="BO59" i="24"/>
  <c r="BL60" i="24"/>
  <c r="BM60" i="24"/>
  <c r="BN60" i="24"/>
  <c r="BO60" i="24"/>
  <c r="BL61" i="24"/>
  <c r="BM61" i="24"/>
  <c r="BN61" i="24"/>
  <c r="BO61" i="24"/>
  <c r="BL62" i="24"/>
  <c r="BM62" i="24"/>
  <c r="BN62" i="24"/>
  <c r="BO62" i="24"/>
  <c r="BL63" i="24"/>
  <c r="BM63" i="24"/>
  <c r="BN63" i="24"/>
  <c r="BO63" i="24"/>
  <c r="BL64" i="24"/>
  <c r="BM64" i="24"/>
  <c r="BN64" i="24"/>
  <c r="BO64" i="24"/>
  <c r="BL65" i="24"/>
  <c r="BM65" i="24"/>
  <c r="BN65" i="24"/>
  <c r="BO65" i="24"/>
  <c r="BL66" i="24"/>
  <c r="BM66" i="24"/>
  <c r="BN66" i="24"/>
  <c r="BO66" i="24"/>
  <c r="BL67" i="24"/>
  <c r="BM67" i="24"/>
  <c r="BN67" i="24"/>
  <c r="BO67" i="24"/>
  <c r="BL68" i="24"/>
  <c r="BM68" i="24"/>
  <c r="BN68" i="24"/>
  <c r="BO68" i="24"/>
  <c r="BL69" i="24"/>
  <c r="BM69" i="24"/>
  <c r="BN69" i="24"/>
  <c r="BO69" i="24"/>
  <c r="BL70" i="24"/>
  <c r="BM70" i="24"/>
  <c r="BN70" i="24"/>
  <c r="BO70" i="24"/>
  <c r="BL71" i="24"/>
  <c r="BM71" i="24"/>
  <c r="BN71" i="24"/>
  <c r="BO71" i="24"/>
  <c r="BL72" i="24"/>
  <c r="BM72" i="24"/>
  <c r="BN72" i="24"/>
  <c r="BO72" i="24"/>
  <c r="BL73" i="24"/>
  <c r="BM73" i="24"/>
  <c r="BN73" i="24"/>
  <c r="BO73" i="24"/>
  <c r="BL74" i="24"/>
  <c r="BM74" i="24"/>
  <c r="BN74" i="24"/>
  <c r="BO74" i="24"/>
  <c r="BL75" i="24"/>
  <c r="BM75" i="24"/>
  <c r="BN75" i="24"/>
  <c r="BO75" i="24"/>
  <c r="BL76" i="24"/>
  <c r="BM76" i="24"/>
  <c r="BN76" i="24"/>
  <c r="BO76" i="24"/>
  <c r="BL77" i="24"/>
  <c r="BM77" i="24"/>
  <c r="BN77" i="24"/>
  <c r="BO77" i="24"/>
  <c r="BL78" i="24"/>
  <c r="BM78" i="24"/>
  <c r="BN78" i="24"/>
  <c r="BO78" i="24"/>
  <c r="BL79" i="24"/>
  <c r="BM79" i="24"/>
  <c r="BN79" i="24"/>
  <c r="BO79" i="24"/>
  <c r="BL80" i="24"/>
  <c r="BM80" i="24"/>
  <c r="BN80" i="24"/>
  <c r="BO80" i="24"/>
  <c r="BL81" i="24"/>
  <c r="BM81" i="24"/>
  <c r="BN81" i="24"/>
  <c r="BO81" i="24"/>
  <c r="BL82" i="24"/>
  <c r="BM82" i="24"/>
  <c r="BN82" i="24"/>
  <c r="BO82" i="24"/>
  <c r="BL83" i="24"/>
  <c r="BM83" i="24"/>
  <c r="BN83" i="24"/>
  <c r="BO83" i="24"/>
  <c r="BL84" i="24"/>
  <c r="BM84" i="24"/>
  <c r="BN84" i="24"/>
  <c r="BO84" i="24"/>
  <c r="BL85" i="24"/>
  <c r="BM85" i="24"/>
  <c r="BN85" i="24"/>
  <c r="BO85" i="24"/>
  <c r="BL86" i="24"/>
  <c r="BM86" i="24"/>
  <c r="BN86" i="24"/>
  <c r="BO86" i="24"/>
  <c r="BL87" i="24"/>
  <c r="BM87" i="24"/>
  <c r="BN87" i="24"/>
  <c r="BO87" i="24"/>
  <c r="BL88" i="24"/>
  <c r="BM88" i="24"/>
  <c r="BN88" i="24"/>
  <c r="BO88" i="24"/>
  <c r="BL89" i="24"/>
  <c r="BM89" i="24"/>
  <c r="BN89" i="24"/>
  <c r="BO89" i="24"/>
  <c r="BL90" i="24"/>
  <c r="BM90" i="24"/>
  <c r="BN90" i="24"/>
  <c r="BO90" i="24"/>
  <c r="BL91" i="24"/>
  <c r="BM91" i="24"/>
  <c r="BN91" i="24"/>
  <c r="BO91" i="24"/>
  <c r="BL92" i="24"/>
  <c r="BM92" i="24"/>
  <c r="BN92" i="24"/>
  <c r="BO92" i="24"/>
  <c r="BL93" i="24"/>
  <c r="BM93" i="24"/>
  <c r="BN93" i="24"/>
  <c r="BO93" i="24"/>
  <c r="BL94" i="24"/>
  <c r="BM94" i="24"/>
  <c r="BN94" i="24"/>
  <c r="BO94" i="24"/>
  <c r="BL95" i="24"/>
  <c r="BM95" i="24"/>
  <c r="BN95" i="24"/>
  <c r="BO95" i="24"/>
  <c r="BL96" i="24"/>
  <c r="BM96" i="24"/>
  <c r="BN96" i="24"/>
  <c r="BO96" i="24"/>
  <c r="BL97" i="24"/>
  <c r="BM97" i="24"/>
  <c r="BN97" i="24"/>
  <c r="BO97" i="24"/>
  <c r="BL98" i="24"/>
  <c r="BM98" i="24"/>
  <c r="BN98" i="24"/>
  <c r="BO98" i="24"/>
  <c r="BL99" i="24"/>
  <c r="BM99" i="24"/>
  <c r="BN99" i="24"/>
  <c r="BO99" i="24"/>
  <c r="BL100" i="24"/>
  <c r="BM100" i="24"/>
  <c r="BN100" i="24"/>
  <c r="BO100" i="24"/>
  <c r="BL101" i="24"/>
  <c r="BM101" i="24"/>
  <c r="BN101" i="24"/>
  <c r="BO101" i="24"/>
  <c r="BL102" i="24"/>
  <c r="BM102" i="24"/>
  <c r="BN102" i="24"/>
  <c r="BO102" i="24"/>
  <c r="BL103" i="24"/>
  <c r="BM103" i="24"/>
  <c r="BN103" i="24"/>
  <c r="BO103" i="24"/>
  <c r="BL104" i="24"/>
  <c r="BM104" i="24"/>
  <c r="BN104" i="24"/>
  <c r="BO104" i="24"/>
  <c r="BL105" i="24"/>
  <c r="BM105" i="24"/>
  <c r="BN105" i="24"/>
  <c r="BO105" i="24"/>
  <c r="BL106" i="24"/>
  <c r="BM106" i="24"/>
  <c r="BN106" i="24"/>
  <c r="BO106" i="24"/>
  <c r="BL107" i="24"/>
  <c r="BM107" i="24"/>
  <c r="BN107" i="24"/>
  <c r="BO107" i="24"/>
  <c r="BL108" i="24"/>
  <c r="BM108" i="24"/>
  <c r="BN108" i="24"/>
  <c r="BO108" i="24"/>
  <c r="BL109" i="24"/>
  <c r="BM109" i="24"/>
  <c r="BN109" i="24"/>
  <c r="BO109" i="24"/>
  <c r="BL110" i="24"/>
  <c r="BM110" i="24"/>
  <c r="BN110" i="24"/>
  <c r="BO110" i="24"/>
  <c r="BL111" i="24"/>
  <c r="BM111" i="24"/>
  <c r="BN111" i="24"/>
  <c r="BO111" i="24"/>
  <c r="BL112" i="24"/>
  <c r="BM112" i="24"/>
  <c r="BN112" i="24"/>
  <c r="BO112" i="24"/>
  <c r="BL113" i="24"/>
  <c r="BM113" i="24"/>
  <c r="BN113" i="24"/>
  <c r="BO113" i="24"/>
  <c r="BL114" i="24"/>
  <c r="BM114" i="24"/>
  <c r="BN114" i="24"/>
  <c r="BO114" i="24"/>
  <c r="BL115" i="24"/>
  <c r="BM115" i="24"/>
  <c r="BN115" i="24"/>
  <c r="BO115" i="24"/>
  <c r="BL116" i="24"/>
  <c r="BM116" i="24"/>
  <c r="BN116" i="24"/>
  <c r="BO116" i="24"/>
  <c r="BL117" i="24"/>
  <c r="BM117" i="24"/>
  <c r="BN117" i="24"/>
  <c r="BO117" i="24"/>
  <c r="BL118" i="24"/>
  <c r="BM118" i="24"/>
  <c r="BN118" i="24"/>
  <c r="BO118" i="24"/>
  <c r="BL119" i="24"/>
  <c r="BM119" i="24"/>
  <c r="BN119" i="24"/>
  <c r="BO119" i="24"/>
  <c r="BL120" i="24"/>
  <c r="BM120" i="24"/>
  <c r="BN120" i="24"/>
  <c r="BO120" i="24"/>
  <c r="BL121" i="24"/>
  <c r="BM121" i="24"/>
  <c r="BN121" i="24"/>
  <c r="BO121" i="24"/>
  <c r="BL122" i="24"/>
  <c r="BM122" i="24"/>
  <c r="BN122" i="24"/>
  <c r="BO122" i="24"/>
  <c r="BL123" i="24"/>
  <c r="BM123" i="24"/>
  <c r="BN123" i="24"/>
  <c r="BO123" i="24"/>
  <c r="BL124" i="24"/>
  <c r="BM124" i="24"/>
  <c r="BN124" i="24"/>
  <c r="BO124" i="24"/>
  <c r="BL125" i="24"/>
  <c r="BM125" i="24"/>
  <c r="BN125" i="24"/>
  <c r="BO125" i="24"/>
  <c r="BL126" i="24"/>
  <c r="BM126" i="24"/>
  <c r="BN126" i="24"/>
  <c r="BO126" i="24"/>
  <c r="BL127" i="24"/>
  <c r="BM127" i="24"/>
  <c r="BN127" i="24"/>
  <c r="BO127" i="24"/>
  <c r="BL128" i="24"/>
  <c r="BM128" i="24"/>
  <c r="BN128" i="24"/>
  <c r="BO128" i="24"/>
  <c r="BL129" i="24"/>
  <c r="BM129" i="24"/>
  <c r="BN129" i="24"/>
  <c r="BO129" i="24"/>
  <c r="BL130" i="24"/>
  <c r="BM130" i="24"/>
  <c r="BN130" i="24"/>
  <c r="BO130" i="24"/>
  <c r="BL131" i="24"/>
  <c r="BM131" i="24"/>
  <c r="BN131" i="24"/>
  <c r="BO131" i="24"/>
  <c r="BL132" i="24"/>
  <c r="BM132" i="24"/>
  <c r="BN132" i="24"/>
  <c r="BO132" i="24"/>
  <c r="BL133" i="24"/>
  <c r="BM133" i="24"/>
  <c r="BN133" i="24"/>
  <c r="BO133" i="24"/>
  <c r="BL134" i="24"/>
  <c r="BM134" i="24"/>
  <c r="BN134" i="24"/>
  <c r="BO134" i="24"/>
  <c r="BL135" i="24"/>
  <c r="BM135" i="24"/>
  <c r="BN135" i="24"/>
  <c r="BO135" i="24"/>
  <c r="BL136" i="24"/>
  <c r="BM136" i="24"/>
  <c r="BN136" i="24"/>
  <c r="BO136" i="24"/>
  <c r="BL137" i="24"/>
  <c r="BM137" i="24"/>
  <c r="BN137" i="24"/>
  <c r="BO137" i="24"/>
  <c r="BL138" i="24"/>
  <c r="BM138" i="24"/>
  <c r="BN138" i="24"/>
  <c r="BO138" i="24"/>
  <c r="BL139" i="24"/>
  <c r="BM139" i="24"/>
  <c r="BN139" i="24"/>
  <c r="BO139" i="24"/>
  <c r="BL140" i="24"/>
  <c r="BM140" i="24"/>
  <c r="BN140" i="24"/>
  <c r="BO140" i="24"/>
  <c r="BL141" i="24"/>
  <c r="BM141" i="24"/>
  <c r="BN141" i="24"/>
  <c r="BO141" i="24"/>
  <c r="BL142" i="24"/>
  <c r="BM142" i="24"/>
  <c r="BN142" i="24"/>
  <c r="BO142" i="24"/>
  <c r="BL143" i="24"/>
  <c r="BM143" i="24"/>
  <c r="BN143" i="24"/>
  <c r="BO143" i="24"/>
  <c r="BL144" i="24"/>
  <c r="BM144" i="24"/>
  <c r="BN144" i="24"/>
  <c r="BO144" i="24"/>
  <c r="BL145" i="24"/>
  <c r="BM145" i="24"/>
  <c r="BN145" i="24"/>
  <c r="BO145" i="24"/>
  <c r="BL146" i="24"/>
  <c r="BM146" i="24"/>
  <c r="BN146" i="24"/>
  <c r="BO146" i="24"/>
  <c r="BL147" i="24"/>
  <c r="BM147" i="24"/>
  <c r="BN147" i="24"/>
  <c r="BO147" i="24"/>
  <c r="BL148" i="24"/>
  <c r="BM148" i="24"/>
  <c r="BN148" i="24"/>
  <c r="BO148" i="24"/>
  <c r="BL149" i="24"/>
  <c r="BM149" i="24"/>
  <c r="BN149" i="24"/>
  <c r="BO149" i="24"/>
  <c r="BL150" i="24"/>
  <c r="BM150" i="24"/>
  <c r="BN150" i="24"/>
  <c r="BO150" i="24"/>
  <c r="BL151" i="24"/>
  <c r="BM151" i="24"/>
  <c r="BN151" i="24"/>
  <c r="BO151" i="24"/>
  <c r="BL152" i="24"/>
  <c r="BM152" i="24"/>
  <c r="BN152" i="24"/>
  <c r="BO152" i="24"/>
  <c r="BL153" i="24"/>
  <c r="BM153" i="24"/>
  <c r="BN153" i="24"/>
  <c r="BO153" i="24"/>
  <c r="BL154" i="24"/>
  <c r="BM154" i="24"/>
  <c r="BN154" i="24"/>
  <c r="BO154" i="24"/>
  <c r="BL155" i="24"/>
  <c r="BM155" i="24"/>
  <c r="BN155" i="24"/>
  <c r="BO155" i="24"/>
  <c r="BL156" i="24"/>
  <c r="BM156" i="24"/>
  <c r="BN156" i="24"/>
  <c r="BO156" i="24"/>
  <c r="BL157" i="24"/>
  <c r="BM157" i="24"/>
  <c r="BN157" i="24"/>
  <c r="BO157" i="24"/>
  <c r="BL158" i="24"/>
  <c r="BM158" i="24"/>
  <c r="BN158" i="24"/>
  <c r="BO158" i="24"/>
  <c r="BL159" i="24"/>
  <c r="BM159" i="24"/>
  <c r="BN159" i="24"/>
  <c r="BO159" i="24"/>
  <c r="BL160" i="24"/>
  <c r="BM160" i="24"/>
  <c r="BN160" i="24"/>
  <c r="BO160" i="24"/>
  <c r="BL161" i="24"/>
  <c r="BM161" i="24"/>
  <c r="BN161" i="24"/>
  <c r="BO161" i="24"/>
  <c r="BL162" i="24"/>
  <c r="BM162" i="24"/>
  <c r="BN162" i="24"/>
  <c r="BO162" i="24"/>
  <c r="BL163" i="24"/>
  <c r="BM163" i="24"/>
  <c r="BN163" i="24"/>
  <c r="BO163" i="24"/>
  <c r="BL164" i="24"/>
  <c r="BM164" i="24"/>
  <c r="BN164" i="24"/>
  <c r="BO164" i="24"/>
  <c r="BL165" i="24"/>
  <c r="BM165" i="24"/>
  <c r="BN165" i="24"/>
  <c r="BO165" i="24"/>
  <c r="BL166" i="24"/>
  <c r="BM166" i="24"/>
  <c r="BN166" i="24"/>
  <c r="BO166" i="24"/>
  <c r="BL167" i="24"/>
  <c r="BM167" i="24"/>
  <c r="BN167" i="24"/>
  <c r="BO167" i="24"/>
  <c r="BL168" i="24"/>
  <c r="BM168" i="24"/>
  <c r="BN168" i="24"/>
  <c r="BO168" i="24"/>
  <c r="BL169" i="24"/>
  <c r="BM169" i="24"/>
  <c r="BN169" i="24"/>
  <c r="BO169" i="24"/>
  <c r="BL170" i="24"/>
  <c r="BM170" i="24"/>
  <c r="BN170" i="24"/>
  <c r="BO170" i="24"/>
  <c r="BL171" i="24"/>
  <c r="BM171" i="24"/>
  <c r="BN171" i="24"/>
  <c r="BO171" i="24"/>
  <c r="BL172" i="24"/>
  <c r="BM172" i="24"/>
  <c r="BN172" i="24"/>
  <c r="BO172" i="24"/>
  <c r="BL173" i="24"/>
  <c r="BM173" i="24"/>
  <c r="BN173" i="24"/>
  <c r="BO173" i="24"/>
  <c r="BL174" i="24"/>
  <c r="BM174" i="24"/>
  <c r="BN174" i="24"/>
  <c r="BO174" i="24"/>
  <c r="BL175" i="24"/>
  <c r="BM175" i="24"/>
  <c r="BN175" i="24"/>
  <c r="BO175" i="24"/>
  <c r="BL176" i="24"/>
  <c r="BM176" i="24"/>
  <c r="BN176" i="24"/>
  <c r="BO176" i="24"/>
  <c r="BL177" i="24"/>
  <c r="BM177" i="24"/>
  <c r="BN177" i="24"/>
  <c r="BO177" i="24"/>
  <c r="BL178" i="24"/>
  <c r="BM178" i="24"/>
  <c r="BN178" i="24"/>
  <c r="BO178" i="24"/>
  <c r="BL179" i="24"/>
  <c r="BM179" i="24"/>
  <c r="BN179" i="24"/>
  <c r="BO179" i="24"/>
  <c r="BL180" i="24"/>
  <c r="BM180" i="24"/>
  <c r="BN180" i="24"/>
  <c r="BO180" i="24"/>
  <c r="BL181" i="24"/>
  <c r="BM181" i="24"/>
  <c r="BN181" i="24"/>
  <c r="BO181" i="24"/>
  <c r="BL182" i="24"/>
  <c r="BM182" i="24"/>
  <c r="BN182" i="24"/>
  <c r="BO182" i="24"/>
  <c r="BL183" i="24"/>
  <c r="BM183" i="24"/>
  <c r="BN183" i="24"/>
  <c r="BO183" i="24"/>
  <c r="BL184" i="24"/>
  <c r="BM184" i="24"/>
  <c r="BN184" i="24"/>
  <c r="BO184" i="24"/>
  <c r="BL185" i="24"/>
  <c r="BM185" i="24"/>
  <c r="BN185" i="24"/>
  <c r="BO185" i="24"/>
  <c r="BL186" i="24"/>
  <c r="BM186" i="24"/>
  <c r="BN186" i="24"/>
  <c r="BO186" i="24"/>
  <c r="BL187" i="24"/>
  <c r="BM187" i="24"/>
  <c r="BN187" i="24"/>
  <c r="BO187" i="24"/>
  <c r="BL188" i="24"/>
  <c r="BM188" i="24"/>
  <c r="BN188" i="24"/>
  <c r="BO188" i="24"/>
  <c r="BL189" i="24"/>
  <c r="BM189" i="24"/>
  <c r="BN189" i="24"/>
  <c r="BO189" i="24"/>
  <c r="BL190" i="24"/>
  <c r="BM190" i="24"/>
  <c r="BN190" i="24"/>
  <c r="BO190" i="24"/>
  <c r="BL191" i="24"/>
  <c r="BM191" i="24"/>
  <c r="BN191" i="24"/>
  <c r="BO191" i="24"/>
  <c r="BL192" i="24"/>
  <c r="BM192" i="24"/>
  <c r="BN192" i="24"/>
  <c r="BO192" i="24"/>
  <c r="BL193" i="24"/>
  <c r="BM193" i="24"/>
  <c r="BN193" i="24"/>
  <c r="BO193" i="24"/>
  <c r="BL194" i="24"/>
  <c r="BM194" i="24"/>
  <c r="BN194" i="24"/>
  <c r="BO194" i="24"/>
  <c r="BL195" i="24"/>
  <c r="BM195" i="24"/>
  <c r="BN195" i="24"/>
  <c r="BO195" i="24"/>
  <c r="BL196" i="24"/>
  <c r="BM196" i="24"/>
  <c r="BN196" i="24"/>
  <c r="BO196" i="24"/>
  <c r="BL197" i="24"/>
  <c r="BM197" i="24"/>
  <c r="BN197" i="24"/>
  <c r="BO197" i="24"/>
  <c r="BL198" i="24"/>
  <c r="BM198" i="24"/>
  <c r="BN198" i="24"/>
  <c r="BO198" i="24"/>
  <c r="BL199" i="24"/>
  <c r="BM199" i="24"/>
  <c r="BN199" i="24"/>
  <c r="BO199" i="24"/>
  <c r="BL200" i="24"/>
  <c r="BM200" i="24"/>
  <c r="BN200" i="24"/>
  <c r="BO200" i="24"/>
  <c r="BL201" i="24"/>
  <c r="BM201" i="24"/>
  <c r="BN201" i="24"/>
  <c r="BO201" i="24"/>
  <c r="BL202" i="24"/>
  <c r="BM202" i="24"/>
  <c r="BN202" i="24"/>
  <c r="BO202" i="24"/>
  <c r="BL203" i="24"/>
  <c r="BM203" i="24"/>
  <c r="BN203" i="24"/>
  <c r="BO203" i="24"/>
  <c r="BL204" i="24"/>
  <c r="BM204" i="24"/>
  <c r="BN204" i="24"/>
  <c r="BO204" i="24"/>
  <c r="BL205" i="24"/>
  <c r="BM205" i="24"/>
  <c r="BN205" i="24"/>
  <c r="BO205" i="24"/>
  <c r="BL206" i="24"/>
  <c r="BM206" i="24"/>
  <c r="BN206" i="24"/>
  <c r="BO206" i="24"/>
  <c r="BL207" i="24"/>
  <c r="BM207" i="24"/>
  <c r="BN207" i="24"/>
  <c r="BO207" i="24"/>
  <c r="BL208" i="24"/>
  <c r="BM208" i="24"/>
  <c r="BN208" i="24"/>
  <c r="BO208" i="24"/>
  <c r="BL209" i="24"/>
  <c r="BM209" i="24"/>
  <c r="BN209" i="24"/>
  <c r="BO209" i="24"/>
  <c r="BL210" i="24"/>
  <c r="BM210" i="24"/>
  <c r="BN210" i="24"/>
  <c r="BO210" i="24"/>
  <c r="BL211" i="24"/>
  <c r="BM211" i="24"/>
  <c r="BN211" i="24"/>
  <c r="BO211" i="24"/>
  <c r="BL212" i="24"/>
  <c r="BM212" i="24"/>
  <c r="BN212" i="24"/>
  <c r="BO212" i="24"/>
  <c r="BL213" i="24"/>
  <c r="BM213" i="24"/>
  <c r="BN213" i="24"/>
  <c r="BO213" i="24"/>
  <c r="BL214" i="24"/>
  <c r="BM214" i="24"/>
  <c r="BN214" i="24"/>
  <c r="BO214" i="24"/>
  <c r="BL215" i="24"/>
  <c r="BM215" i="24"/>
  <c r="BN215" i="24"/>
  <c r="BO215" i="24"/>
  <c r="BL216" i="24"/>
  <c r="BM216" i="24"/>
  <c r="BN216" i="24"/>
  <c r="BO216" i="24"/>
  <c r="BL217" i="24"/>
  <c r="BM217" i="24"/>
  <c r="BN217" i="24"/>
  <c r="BO217" i="24"/>
  <c r="BL218" i="24"/>
  <c r="BM218" i="24"/>
  <c r="BN218" i="24"/>
  <c r="BO218" i="24"/>
  <c r="BL219" i="24"/>
  <c r="BM219" i="24"/>
  <c r="BN219" i="24"/>
  <c r="BO219" i="24"/>
  <c r="BL220" i="24"/>
  <c r="BM220" i="24"/>
  <c r="BN220" i="24"/>
  <c r="BO220" i="24"/>
  <c r="BL221" i="24"/>
  <c r="BM221" i="24"/>
  <c r="BN221" i="24"/>
  <c r="BO221" i="24"/>
  <c r="BL222" i="24"/>
  <c r="BM222" i="24"/>
  <c r="BN222" i="24"/>
  <c r="BO222" i="24"/>
  <c r="BL223" i="24"/>
  <c r="BM223" i="24"/>
  <c r="BN223" i="24"/>
  <c r="BO223" i="24"/>
  <c r="BL224" i="24"/>
  <c r="BM224" i="24"/>
  <c r="BN224" i="24"/>
  <c r="BO224" i="24"/>
  <c r="BL225" i="24"/>
  <c r="BM225" i="24"/>
  <c r="BN225" i="24"/>
  <c r="BO225" i="24"/>
  <c r="BL226" i="24"/>
  <c r="BM226" i="24"/>
  <c r="BN226" i="24"/>
  <c r="BO226" i="24"/>
  <c r="BL227" i="24"/>
  <c r="BM227" i="24"/>
  <c r="BN227" i="24"/>
  <c r="BO227" i="24"/>
  <c r="BL228" i="24"/>
  <c r="BM228" i="24"/>
  <c r="BN228" i="24"/>
  <c r="BO228" i="24"/>
  <c r="BL229" i="24"/>
  <c r="BM229" i="24"/>
  <c r="BN229" i="24"/>
  <c r="BO229" i="24"/>
  <c r="BL230" i="24"/>
  <c r="BM230" i="24"/>
  <c r="BN230" i="24"/>
  <c r="BO230" i="24"/>
  <c r="BL231" i="24"/>
  <c r="BM231" i="24"/>
  <c r="BN231" i="24"/>
  <c r="BO231" i="24"/>
  <c r="BL232" i="24"/>
  <c r="BM232" i="24"/>
  <c r="BN232" i="24"/>
  <c r="BO232" i="24"/>
  <c r="BL233" i="24"/>
  <c r="BM233" i="24"/>
  <c r="BN233" i="24"/>
  <c r="BO233" i="24"/>
  <c r="BL234" i="24"/>
  <c r="BM234" i="24"/>
  <c r="BN234" i="24"/>
  <c r="BO234" i="24"/>
  <c r="BL235" i="24"/>
  <c r="BM235" i="24"/>
  <c r="BN235" i="24"/>
  <c r="BO235" i="24"/>
  <c r="BL236" i="24"/>
  <c r="BM236" i="24"/>
  <c r="BN236" i="24"/>
  <c r="BO236" i="24"/>
  <c r="BL237" i="24"/>
  <c r="BM237" i="24"/>
  <c r="BN237" i="24"/>
  <c r="BO237" i="24"/>
  <c r="BL238" i="24"/>
  <c r="BM238" i="24"/>
  <c r="BN238" i="24"/>
  <c r="BO238" i="24"/>
  <c r="BL239" i="24"/>
  <c r="BM239" i="24"/>
  <c r="BN239" i="24"/>
  <c r="BO239" i="24"/>
  <c r="BL240" i="24"/>
  <c r="BM240" i="24"/>
  <c r="BN240" i="24"/>
  <c r="BO240" i="24"/>
  <c r="BL241" i="24"/>
  <c r="BM241" i="24"/>
  <c r="BN241" i="24"/>
  <c r="BO241" i="24"/>
  <c r="BL242" i="24"/>
  <c r="BM242" i="24"/>
  <c r="BN242" i="24"/>
  <c r="BO242" i="24"/>
  <c r="BL243" i="24"/>
  <c r="BM243" i="24"/>
  <c r="BN243" i="24"/>
  <c r="BO243" i="24"/>
  <c r="BL244" i="24"/>
  <c r="BM244" i="24"/>
  <c r="BN244" i="24"/>
  <c r="BO244" i="24"/>
  <c r="BL245" i="24"/>
  <c r="BM245" i="24"/>
  <c r="BN245" i="24"/>
  <c r="BO245" i="24"/>
  <c r="BL246" i="24"/>
  <c r="BM246" i="24"/>
  <c r="BN246" i="24"/>
  <c r="BO246" i="24"/>
  <c r="BL247" i="24"/>
  <c r="BM247" i="24"/>
  <c r="BN247" i="24"/>
  <c r="BO247" i="24"/>
  <c r="BL248" i="24"/>
  <c r="BM248" i="24"/>
  <c r="BN248" i="24"/>
  <c r="BO248" i="24"/>
  <c r="BL249" i="24"/>
  <c r="BM249" i="24"/>
  <c r="BN249" i="24"/>
  <c r="BO249" i="24"/>
  <c r="BL250" i="24"/>
  <c r="BM250" i="24"/>
  <c r="BN250" i="24"/>
  <c r="BO250" i="24"/>
  <c r="BL251" i="24"/>
  <c r="BM251" i="24"/>
  <c r="BN251" i="24"/>
  <c r="BO251" i="24"/>
  <c r="BL252" i="24"/>
  <c r="BM252" i="24"/>
  <c r="BN252" i="24"/>
  <c r="BO252" i="24"/>
  <c r="BL253" i="24"/>
  <c r="BM253" i="24"/>
  <c r="BN253" i="24"/>
  <c r="BO253" i="24"/>
  <c r="BL254" i="24"/>
  <c r="BM254" i="24"/>
  <c r="BN254" i="24"/>
  <c r="BO254" i="24"/>
  <c r="BL255" i="24"/>
  <c r="BM255" i="24"/>
  <c r="BN255" i="24"/>
  <c r="BO255" i="24"/>
  <c r="BL256" i="24"/>
  <c r="BM256" i="24"/>
  <c r="BN256" i="24"/>
  <c r="BO256" i="24"/>
  <c r="BL257" i="24"/>
  <c r="BM257" i="24"/>
  <c r="BN257" i="24"/>
  <c r="BO257" i="24"/>
  <c r="BL258" i="24"/>
  <c r="BM258" i="24"/>
  <c r="BN258" i="24"/>
  <c r="BO258" i="24"/>
  <c r="BL259" i="24"/>
  <c r="BM259" i="24"/>
  <c r="BN259" i="24"/>
  <c r="BO259" i="24"/>
  <c r="BL260" i="24"/>
  <c r="BM260" i="24"/>
  <c r="BN260" i="24"/>
  <c r="BO260" i="24"/>
  <c r="BL261" i="24"/>
  <c r="BM261" i="24"/>
  <c r="BN261" i="24"/>
  <c r="BO261" i="24"/>
  <c r="BL262" i="24"/>
  <c r="BM262" i="24"/>
  <c r="BN262" i="24"/>
  <c r="BO262" i="24"/>
  <c r="BL263" i="24"/>
  <c r="BM263" i="24"/>
  <c r="BN263" i="24"/>
  <c r="BO263" i="24"/>
  <c r="BL264" i="24"/>
  <c r="BM264" i="24"/>
  <c r="BN264" i="24"/>
  <c r="BO264" i="24"/>
  <c r="BL265" i="24"/>
  <c r="BM265" i="24"/>
  <c r="BN265" i="24"/>
  <c r="BO265" i="24"/>
  <c r="BL266" i="24"/>
  <c r="BM266" i="24"/>
  <c r="BN266" i="24"/>
  <c r="BO266" i="24"/>
  <c r="BL267" i="24"/>
  <c r="BM267" i="24"/>
  <c r="BN267" i="24"/>
  <c r="BO267" i="24"/>
  <c r="BL268" i="24"/>
  <c r="BM268" i="24"/>
  <c r="BN268" i="24"/>
  <c r="BO268" i="24"/>
  <c r="BL269" i="24"/>
  <c r="BM269" i="24"/>
  <c r="BN269" i="24"/>
  <c r="BO269" i="24"/>
  <c r="BL270" i="24"/>
  <c r="BM270" i="24"/>
  <c r="BN270" i="24"/>
  <c r="BO270" i="24"/>
  <c r="BL271" i="24"/>
  <c r="BM271" i="24"/>
  <c r="BN271" i="24"/>
  <c r="BO271" i="24"/>
  <c r="BL272" i="24"/>
  <c r="BM272" i="24"/>
  <c r="BN272" i="24"/>
  <c r="BO272" i="24"/>
  <c r="BL273" i="24"/>
  <c r="BM273" i="24"/>
  <c r="BN273" i="24"/>
  <c r="BO273" i="24"/>
  <c r="BL274" i="24"/>
  <c r="BM274" i="24"/>
  <c r="BN274" i="24"/>
  <c r="BO274" i="24"/>
  <c r="BL275" i="24"/>
  <c r="BM275" i="24"/>
  <c r="BN275" i="24"/>
  <c r="BO275" i="24"/>
  <c r="BL276" i="24"/>
  <c r="BM276" i="24"/>
  <c r="BN276" i="24"/>
  <c r="BO276" i="24"/>
  <c r="BL277" i="24"/>
  <c r="BM277" i="24"/>
  <c r="BN277" i="24"/>
  <c r="BO277" i="24"/>
  <c r="BL278" i="24"/>
  <c r="BM278" i="24"/>
  <c r="BN278" i="24"/>
  <c r="BO278" i="24"/>
  <c r="BL279" i="24"/>
  <c r="BM279" i="24"/>
  <c r="BN279" i="24"/>
  <c r="BO279" i="24"/>
  <c r="BL280" i="24"/>
  <c r="BM280" i="24"/>
  <c r="BN280" i="24"/>
  <c r="BO280" i="24"/>
  <c r="BL281" i="24"/>
  <c r="BM281" i="24"/>
  <c r="BN281" i="24"/>
  <c r="BO281" i="24"/>
  <c r="BL282" i="24"/>
  <c r="BM282" i="24"/>
  <c r="BN282" i="24"/>
  <c r="BO282" i="24"/>
  <c r="BL283" i="24"/>
  <c r="BM283" i="24"/>
  <c r="BN283" i="24"/>
  <c r="BO283" i="24"/>
  <c r="BL284" i="24"/>
  <c r="BM284" i="24"/>
  <c r="BN284" i="24"/>
  <c r="BO284" i="24"/>
  <c r="BL285" i="24"/>
  <c r="BM285" i="24"/>
  <c r="BN285" i="24"/>
  <c r="BO285" i="24"/>
  <c r="BL286" i="24"/>
  <c r="BM286" i="24"/>
  <c r="BN286" i="24"/>
  <c r="BO286" i="24"/>
  <c r="BL287" i="24"/>
  <c r="BM287" i="24"/>
  <c r="BN287" i="24"/>
  <c r="BO287" i="24"/>
  <c r="BL288" i="24"/>
  <c r="BM288" i="24"/>
  <c r="BN288" i="24"/>
  <c r="BO288" i="24"/>
  <c r="BL289" i="24"/>
  <c r="BM289" i="24"/>
  <c r="BN289" i="24"/>
  <c r="BO289" i="24"/>
  <c r="BL290" i="24"/>
  <c r="BM290" i="24"/>
  <c r="BN290" i="24"/>
  <c r="BO290" i="24"/>
  <c r="BL291" i="24"/>
  <c r="BM291" i="24"/>
  <c r="BN291" i="24"/>
  <c r="BO291" i="24"/>
  <c r="BL292" i="24"/>
  <c r="BM292" i="24"/>
  <c r="BN292" i="24"/>
  <c r="BO292" i="24"/>
  <c r="BL293" i="24"/>
  <c r="BM293" i="24"/>
  <c r="BN293" i="24"/>
  <c r="BO293" i="24"/>
  <c r="BL294" i="24"/>
  <c r="BM294" i="24"/>
  <c r="BN294" i="24"/>
  <c r="BO294" i="24"/>
  <c r="BL295" i="24"/>
  <c r="BM295" i="24"/>
  <c r="BN295" i="24"/>
  <c r="BO295" i="24"/>
  <c r="BL296" i="24"/>
  <c r="BM296" i="24"/>
  <c r="BN296" i="24"/>
  <c r="BO296" i="24"/>
  <c r="BL297" i="24"/>
  <c r="BM297" i="24"/>
  <c r="BN297" i="24"/>
  <c r="BO297" i="24"/>
  <c r="BL298" i="24"/>
  <c r="BM298" i="24"/>
  <c r="BN298" i="24"/>
  <c r="BO298" i="24"/>
  <c r="BL299" i="24"/>
  <c r="BM299" i="24"/>
  <c r="BN299" i="24"/>
  <c r="BO299" i="24"/>
  <c r="BL300" i="24"/>
  <c r="BM300" i="24"/>
  <c r="BN300" i="24"/>
  <c r="BO300" i="24"/>
  <c r="BL301" i="24"/>
  <c r="BM301" i="24"/>
  <c r="BN301" i="24"/>
  <c r="BO301" i="24"/>
  <c r="BL302" i="24"/>
  <c r="BM302" i="24"/>
  <c r="BN302" i="24"/>
  <c r="BO302" i="24"/>
  <c r="BL303" i="24"/>
  <c r="BM303" i="24"/>
  <c r="BN303" i="24"/>
  <c r="BO303" i="24"/>
  <c r="BL304" i="24"/>
  <c r="BM304" i="24"/>
  <c r="BN304" i="24"/>
  <c r="BO304" i="24"/>
  <c r="BL305" i="24"/>
  <c r="BM305" i="24"/>
  <c r="BN305" i="24"/>
  <c r="BO305" i="24"/>
  <c r="BL306" i="24"/>
  <c r="BM306" i="24"/>
  <c r="BN306" i="24"/>
  <c r="BO306" i="24"/>
  <c r="BL307" i="24"/>
  <c r="BM307" i="24"/>
  <c r="BN307" i="24"/>
  <c r="BO307" i="24"/>
  <c r="BL308" i="24"/>
  <c r="BM308" i="24"/>
  <c r="BN308" i="24"/>
  <c r="BO308" i="24"/>
  <c r="BL309" i="24"/>
  <c r="BM309" i="24"/>
  <c r="BN309" i="24"/>
  <c r="BO309" i="24"/>
  <c r="BL310" i="24"/>
  <c r="BM310" i="24"/>
  <c r="BN310" i="24"/>
  <c r="BO310" i="24"/>
  <c r="BL311" i="24"/>
  <c r="BM311" i="24"/>
  <c r="BN311" i="24"/>
  <c r="BO311" i="24"/>
  <c r="BL312" i="24"/>
  <c r="BM312" i="24"/>
  <c r="BN312" i="24"/>
  <c r="BO312" i="24"/>
  <c r="BL313" i="24"/>
  <c r="BM313" i="24"/>
  <c r="BN313" i="24"/>
  <c r="BO313" i="24"/>
  <c r="BL314" i="24"/>
  <c r="BM314" i="24"/>
  <c r="BN314" i="24"/>
  <c r="BO314" i="24"/>
  <c r="BL315" i="24"/>
  <c r="BM315" i="24"/>
  <c r="BN315" i="24"/>
  <c r="BO315" i="24"/>
  <c r="BL316" i="24"/>
  <c r="BM316" i="24"/>
  <c r="BN316" i="24"/>
  <c r="BO316" i="24"/>
  <c r="BL317" i="24"/>
  <c r="BM317" i="24"/>
  <c r="BN317" i="24"/>
  <c r="BO317" i="24"/>
  <c r="BL318" i="24"/>
  <c r="BM318" i="24"/>
  <c r="BN318" i="24"/>
  <c r="BO318" i="24"/>
  <c r="BL319" i="24"/>
  <c r="BM319" i="24"/>
  <c r="BN319" i="24"/>
  <c r="BO319" i="24"/>
  <c r="BL320" i="24"/>
  <c r="BM320" i="24"/>
  <c r="BN320" i="24"/>
  <c r="BO320" i="24"/>
  <c r="BL321" i="24"/>
  <c r="BM321" i="24"/>
  <c r="BN321" i="24"/>
  <c r="BO321" i="24"/>
  <c r="BL322" i="24"/>
  <c r="BM322" i="24"/>
  <c r="BN322" i="24"/>
  <c r="BO322" i="24"/>
  <c r="BL323" i="24"/>
  <c r="BM323" i="24"/>
  <c r="BN323" i="24"/>
  <c r="BO323" i="24"/>
  <c r="BL324" i="24"/>
  <c r="BM324" i="24"/>
  <c r="BN324" i="24"/>
  <c r="BO324" i="24"/>
  <c r="BL325" i="24"/>
  <c r="BM325" i="24"/>
  <c r="BN325" i="24"/>
  <c r="BO325" i="24"/>
  <c r="BL326" i="24"/>
  <c r="BM326" i="24"/>
  <c r="BN326" i="24"/>
  <c r="BO326" i="24"/>
  <c r="BL327" i="24"/>
  <c r="BM327" i="24"/>
  <c r="BN327" i="24"/>
  <c r="BO327" i="24"/>
  <c r="BL328" i="24"/>
  <c r="BM328" i="24"/>
  <c r="BN328" i="24"/>
  <c r="BO328" i="24"/>
  <c r="BL329" i="24"/>
  <c r="BM329" i="24"/>
  <c r="BN329" i="24"/>
  <c r="BO329" i="24"/>
  <c r="BL330" i="24"/>
  <c r="BM330" i="24"/>
  <c r="BN330" i="24"/>
  <c r="BO330" i="24"/>
  <c r="BL331" i="24"/>
  <c r="BM331" i="24"/>
  <c r="BN331" i="24"/>
  <c r="BO331" i="24"/>
  <c r="BL332" i="24"/>
  <c r="BM332" i="24"/>
  <c r="BN332" i="24"/>
  <c r="BO332" i="24"/>
  <c r="BL333" i="24"/>
  <c r="BM333" i="24"/>
  <c r="BN333" i="24"/>
  <c r="BO333" i="24"/>
  <c r="BL334" i="24"/>
  <c r="BM334" i="24"/>
  <c r="BN334" i="24"/>
  <c r="BO334" i="24"/>
  <c r="BL335" i="24"/>
  <c r="BM335" i="24"/>
  <c r="BN335" i="24"/>
  <c r="BO335" i="24"/>
  <c r="BL336" i="24"/>
  <c r="BM336" i="24"/>
  <c r="BN336" i="24"/>
  <c r="BO336" i="24"/>
  <c r="BL337" i="24"/>
  <c r="BM337" i="24"/>
  <c r="BN337" i="24"/>
  <c r="BO337" i="24"/>
  <c r="BL338" i="24"/>
  <c r="BM338" i="24"/>
  <c r="BN338" i="24"/>
  <c r="BO338" i="24"/>
  <c r="BL339" i="24"/>
  <c r="BM339" i="24"/>
  <c r="BN339" i="24"/>
  <c r="BO339" i="24"/>
  <c r="BL340" i="24"/>
  <c r="BM340" i="24"/>
  <c r="BN340" i="24"/>
  <c r="BO340" i="24"/>
  <c r="BL341" i="24"/>
  <c r="BM341" i="24"/>
  <c r="BN341" i="24"/>
  <c r="BO341" i="24"/>
  <c r="BL342" i="24"/>
  <c r="BM342" i="24"/>
  <c r="BN342" i="24"/>
  <c r="BO342" i="24"/>
  <c r="BL343" i="24"/>
  <c r="BM343" i="24"/>
  <c r="BN343" i="24"/>
  <c r="BO343" i="24"/>
  <c r="BL344" i="24"/>
  <c r="BM344" i="24"/>
  <c r="BN344" i="24"/>
  <c r="BO344" i="24"/>
  <c r="BL345" i="24"/>
  <c r="BM345" i="24"/>
  <c r="BN345" i="24"/>
  <c r="BO345" i="24"/>
  <c r="BL346" i="24"/>
  <c r="BM346" i="24"/>
  <c r="BN346" i="24"/>
  <c r="BO346" i="24"/>
  <c r="BL347" i="24"/>
  <c r="BM347" i="24"/>
  <c r="BN347" i="24"/>
  <c r="BO347" i="24"/>
  <c r="BL348" i="24"/>
  <c r="BM348" i="24"/>
  <c r="BN348" i="24"/>
  <c r="BO348" i="24"/>
  <c r="BL349" i="24"/>
  <c r="BM349" i="24"/>
  <c r="BN349" i="24"/>
  <c r="BO349" i="24"/>
  <c r="BL350" i="24"/>
  <c r="BM350" i="24"/>
  <c r="BN350" i="24"/>
  <c r="BO350" i="24"/>
  <c r="BL351" i="24"/>
  <c r="BM351" i="24"/>
  <c r="BN351" i="24"/>
  <c r="BO351" i="24"/>
  <c r="BL352" i="24"/>
  <c r="BM352" i="24"/>
  <c r="BN352" i="24"/>
  <c r="BO352" i="24"/>
  <c r="BL353" i="24"/>
  <c r="BM353" i="24"/>
  <c r="BN353" i="24"/>
  <c r="BO353" i="24"/>
  <c r="BL354" i="24"/>
  <c r="BM354" i="24"/>
  <c r="BN354" i="24"/>
  <c r="BO354" i="24"/>
  <c r="BL355" i="24"/>
  <c r="BM355" i="24"/>
  <c r="BN355" i="24"/>
  <c r="BO355" i="24"/>
  <c r="BL356" i="24"/>
  <c r="BM356" i="24"/>
  <c r="BN356" i="24"/>
  <c r="BO356" i="24"/>
  <c r="BL357" i="24"/>
  <c r="BM357" i="24"/>
  <c r="BN357" i="24"/>
  <c r="BO357" i="24"/>
  <c r="BL358" i="24"/>
  <c r="BM358" i="24"/>
  <c r="BN358" i="24"/>
  <c r="BO358" i="24"/>
  <c r="BL359" i="24"/>
  <c r="BM359" i="24"/>
  <c r="BN359" i="24"/>
  <c r="BO359" i="24"/>
  <c r="BL360" i="24"/>
  <c r="BM360" i="24"/>
  <c r="BN360" i="24"/>
  <c r="BO360" i="24"/>
  <c r="BL361" i="24"/>
  <c r="BM361" i="24"/>
  <c r="BN361" i="24"/>
  <c r="BO361" i="24"/>
  <c r="BL362" i="24"/>
  <c r="BM362" i="24"/>
  <c r="BN362" i="24"/>
  <c r="BO362" i="24"/>
  <c r="BL363" i="24"/>
  <c r="BM363" i="24"/>
  <c r="BN363" i="24"/>
  <c r="BO363" i="24"/>
  <c r="BL364" i="24"/>
  <c r="BM364" i="24"/>
  <c r="BN364" i="24"/>
  <c r="BO364" i="24"/>
  <c r="BL365" i="24"/>
  <c r="BM365" i="24"/>
  <c r="BN365" i="24"/>
  <c r="BO365" i="24"/>
  <c r="BO4" i="24"/>
  <c r="BN4" i="24"/>
  <c r="BM4" i="24"/>
  <c r="BL4" i="24"/>
  <c r="BL5" i="23"/>
  <c r="BM5" i="23"/>
  <c r="BN5" i="23"/>
  <c r="BO5" i="23"/>
  <c r="BL6" i="23"/>
  <c r="BM6" i="23"/>
  <c r="BN6" i="23"/>
  <c r="BO6" i="23"/>
  <c r="BL7" i="23"/>
  <c r="BM7" i="23"/>
  <c r="BN7" i="23"/>
  <c r="BO7" i="23"/>
  <c r="BL8" i="23"/>
  <c r="BM8" i="23"/>
  <c r="BN8" i="23"/>
  <c r="BO8" i="23"/>
  <c r="BL9" i="23"/>
  <c r="BM9" i="23"/>
  <c r="BN9" i="23"/>
  <c r="BO9" i="23"/>
  <c r="BL10" i="23"/>
  <c r="BM10" i="23"/>
  <c r="BN10" i="23"/>
  <c r="BO10" i="23"/>
  <c r="BL11" i="23"/>
  <c r="BM11" i="23"/>
  <c r="BN11" i="23"/>
  <c r="BO11" i="23"/>
  <c r="BL12" i="23"/>
  <c r="BM12" i="23"/>
  <c r="BN12" i="23"/>
  <c r="BO12" i="23"/>
  <c r="BL13" i="23"/>
  <c r="BM13" i="23"/>
  <c r="BN13" i="23"/>
  <c r="BO13" i="23"/>
  <c r="BL14" i="23"/>
  <c r="BM14" i="23"/>
  <c r="BN14" i="23"/>
  <c r="BO14" i="23"/>
  <c r="BL15" i="23"/>
  <c r="BM15" i="23"/>
  <c r="BN15" i="23"/>
  <c r="BO15" i="23"/>
  <c r="BL16" i="23"/>
  <c r="BM16" i="23"/>
  <c r="BN16" i="23"/>
  <c r="BO16" i="23"/>
  <c r="BL17" i="23"/>
  <c r="BM17" i="23"/>
  <c r="BN17" i="23"/>
  <c r="BO17" i="23"/>
  <c r="BL18" i="23"/>
  <c r="BM18" i="23"/>
  <c r="BN18" i="23"/>
  <c r="BO18" i="23"/>
  <c r="BL19" i="23"/>
  <c r="BM19" i="23"/>
  <c r="BN19" i="23"/>
  <c r="BO19" i="23"/>
  <c r="BL20" i="23"/>
  <c r="BM20" i="23"/>
  <c r="BN20" i="23"/>
  <c r="BO20" i="23"/>
  <c r="BL21" i="23"/>
  <c r="BM21" i="23"/>
  <c r="BN21" i="23"/>
  <c r="BO21" i="23"/>
  <c r="BL22" i="23"/>
  <c r="BM22" i="23"/>
  <c r="BN22" i="23"/>
  <c r="BO22" i="23"/>
  <c r="BL23" i="23"/>
  <c r="BM23" i="23"/>
  <c r="BN23" i="23"/>
  <c r="BO23" i="23"/>
  <c r="BL24" i="23"/>
  <c r="BM24" i="23"/>
  <c r="BN24" i="23"/>
  <c r="BO24" i="23"/>
  <c r="BL25" i="23"/>
  <c r="BM25" i="23"/>
  <c r="BN25" i="23"/>
  <c r="BO25" i="23"/>
  <c r="BL26" i="23"/>
  <c r="BM26" i="23"/>
  <c r="BN26" i="23"/>
  <c r="BO26" i="23"/>
  <c r="BL27" i="23"/>
  <c r="BM27" i="23"/>
  <c r="BN27" i="23"/>
  <c r="BO27" i="23"/>
  <c r="BL28" i="23"/>
  <c r="BM28" i="23"/>
  <c r="BN28" i="23"/>
  <c r="BO28" i="23"/>
  <c r="BL29" i="23"/>
  <c r="BM29" i="23"/>
  <c r="BN29" i="23"/>
  <c r="BO29" i="23"/>
  <c r="BL30" i="23"/>
  <c r="BM30" i="23"/>
  <c r="BN30" i="23"/>
  <c r="BO30" i="23"/>
  <c r="BL31" i="23"/>
  <c r="BM31" i="23"/>
  <c r="BN31" i="23"/>
  <c r="BO31" i="23"/>
  <c r="BL32" i="23"/>
  <c r="BM32" i="23"/>
  <c r="BN32" i="23"/>
  <c r="BO32" i="23"/>
  <c r="BL33" i="23"/>
  <c r="BM33" i="23"/>
  <c r="BN33" i="23"/>
  <c r="BO33" i="23"/>
  <c r="BL34" i="23"/>
  <c r="BM34" i="23"/>
  <c r="BN34" i="23"/>
  <c r="BO34" i="23"/>
  <c r="BL35" i="23"/>
  <c r="BM35" i="23"/>
  <c r="BN35" i="23"/>
  <c r="BO35" i="23"/>
  <c r="BL36" i="23"/>
  <c r="BM36" i="23"/>
  <c r="BN36" i="23"/>
  <c r="BO36" i="23"/>
  <c r="BL37" i="23"/>
  <c r="BM37" i="23"/>
  <c r="BN37" i="23"/>
  <c r="BO37" i="23"/>
  <c r="BL38" i="23"/>
  <c r="BM38" i="23"/>
  <c r="BN38" i="23"/>
  <c r="BO38" i="23"/>
  <c r="BL39" i="23"/>
  <c r="BM39" i="23"/>
  <c r="BN39" i="23"/>
  <c r="BO39" i="23"/>
  <c r="BL40" i="23"/>
  <c r="BM40" i="23"/>
  <c r="BN40" i="23"/>
  <c r="BO40" i="23"/>
  <c r="BL41" i="23"/>
  <c r="BM41" i="23"/>
  <c r="BN41" i="23"/>
  <c r="BO41" i="23"/>
  <c r="BL42" i="23"/>
  <c r="BM42" i="23"/>
  <c r="BN42" i="23"/>
  <c r="BO42" i="23"/>
  <c r="BL43" i="23"/>
  <c r="BM43" i="23"/>
  <c r="BN43" i="23"/>
  <c r="BO43" i="23"/>
  <c r="BL44" i="23"/>
  <c r="BM44" i="23"/>
  <c r="BN44" i="23"/>
  <c r="BO44" i="23"/>
  <c r="BL45" i="23"/>
  <c r="BM45" i="23"/>
  <c r="BN45" i="23"/>
  <c r="BO45" i="23"/>
  <c r="BL46" i="23"/>
  <c r="BM46" i="23"/>
  <c r="BN46" i="23"/>
  <c r="BO46" i="23"/>
  <c r="BL47" i="23"/>
  <c r="BM47" i="23"/>
  <c r="BN47" i="23"/>
  <c r="BO47" i="23"/>
  <c r="BL48" i="23"/>
  <c r="BM48" i="23"/>
  <c r="BN48" i="23"/>
  <c r="BO48" i="23"/>
  <c r="BL49" i="23"/>
  <c r="BM49" i="23"/>
  <c r="BN49" i="23"/>
  <c r="BO49" i="23"/>
  <c r="BL50" i="23"/>
  <c r="BM50" i="23"/>
  <c r="BN50" i="23"/>
  <c r="BO50" i="23"/>
  <c r="BL51" i="23"/>
  <c r="BM51" i="23"/>
  <c r="BN51" i="23"/>
  <c r="BO51" i="23"/>
  <c r="BL52" i="23"/>
  <c r="BM52" i="23"/>
  <c r="BN52" i="23"/>
  <c r="BO52" i="23"/>
  <c r="BL53" i="23"/>
  <c r="BM53" i="23"/>
  <c r="BN53" i="23"/>
  <c r="BO53" i="23"/>
  <c r="BL54" i="23"/>
  <c r="BM54" i="23"/>
  <c r="BN54" i="23"/>
  <c r="BO54" i="23"/>
  <c r="BL55" i="23"/>
  <c r="BM55" i="23"/>
  <c r="BN55" i="23"/>
  <c r="BO55" i="23"/>
  <c r="BL56" i="23"/>
  <c r="BM56" i="23"/>
  <c r="BN56" i="23"/>
  <c r="BO56" i="23"/>
  <c r="BL57" i="23"/>
  <c r="BM57" i="23"/>
  <c r="BN57" i="23"/>
  <c r="BO57" i="23"/>
  <c r="BL58" i="23"/>
  <c r="BM58" i="23"/>
  <c r="BN58" i="23"/>
  <c r="BO58" i="23"/>
  <c r="BL59" i="23"/>
  <c r="BM59" i="23"/>
  <c r="BN59" i="23"/>
  <c r="BO59" i="23"/>
  <c r="BL60" i="23"/>
  <c r="BM60" i="23"/>
  <c r="BN60" i="23"/>
  <c r="BO60" i="23"/>
  <c r="BL61" i="23"/>
  <c r="BM61" i="23"/>
  <c r="BN61" i="23"/>
  <c r="BO61" i="23"/>
  <c r="BL62" i="23"/>
  <c r="BM62" i="23"/>
  <c r="BN62" i="23"/>
  <c r="BO62" i="23"/>
  <c r="BL63" i="23"/>
  <c r="BM63" i="23"/>
  <c r="BN63" i="23"/>
  <c r="BO63" i="23"/>
  <c r="BL64" i="23"/>
  <c r="BM64" i="23"/>
  <c r="BN64" i="23"/>
  <c r="BO64" i="23"/>
  <c r="BL65" i="23"/>
  <c r="BM65" i="23"/>
  <c r="BN65" i="23"/>
  <c r="BO65" i="23"/>
  <c r="BL66" i="23"/>
  <c r="BM66" i="23"/>
  <c r="BN66" i="23"/>
  <c r="BO66" i="23"/>
  <c r="BL67" i="23"/>
  <c r="BM67" i="23"/>
  <c r="BN67" i="23"/>
  <c r="BO67" i="23"/>
  <c r="BL68" i="23"/>
  <c r="BM68" i="23"/>
  <c r="BN68" i="23"/>
  <c r="BO68" i="23"/>
  <c r="BL69" i="23"/>
  <c r="BM69" i="23"/>
  <c r="BN69" i="23"/>
  <c r="BO69" i="23"/>
  <c r="BL70" i="23"/>
  <c r="BM70" i="23"/>
  <c r="BN70" i="23"/>
  <c r="BO70" i="23"/>
  <c r="BL71" i="23"/>
  <c r="BM71" i="23"/>
  <c r="BN71" i="23"/>
  <c r="BO71" i="23"/>
  <c r="BL72" i="23"/>
  <c r="BM72" i="23"/>
  <c r="BN72" i="23"/>
  <c r="BO72" i="23"/>
  <c r="BL73" i="23"/>
  <c r="BM73" i="23"/>
  <c r="BN73" i="23"/>
  <c r="BO73" i="23"/>
  <c r="BL74" i="23"/>
  <c r="BM74" i="23"/>
  <c r="BN74" i="23"/>
  <c r="BO74" i="23"/>
  <c r="BL75" i="23"/>
  <c r="BM75" i="23"/>
  <c r="BN75" i="23"/>
  <c r="BO75" i="23"/>
  <c r="BL76" i="23"/>
  <c r="BM76" i="23"/>
  <c r="BN76" i="23"/>
  <c r="BO76" i="23"/>
  <c r="BL77" i="23"/>
  <c r="BM77" i="23"/>
  <c r="BN77" i="23"/>
  <c r="BO77" i="23"/>
  <c r="BL78" i="23"/>
  <c r="BM78" i="23"/>
  <c r="BN78" i="23"/>
  <c r="BO78" i="23"/>
  <c r="BL79" i="23"/>
  <c r="BM79" i="23"/>
  <c r="BN79" i="23"/>
  <c r="BO79" i="23"/>
  <c r="BL80" i="23"/>
  <c r="BM80" i="23"/>
  <c r="BN80" i="23"/>
  <c r="BO80" i="23"/>
  <c r="BL81" i="23"/>
  <c r="BM81" i="23"/>
  <c r="BN81" i="23"/>
  <c r="BO81" i="23"/>
  <c r="BL82" i="23"/>
  <c r="BM82" i="23"/>
  <c r="BN82" i="23"/>
  <c r="BO82" i="23"/>
  <c r="BL83" i="23"/>
  <c r="BM83" i="23"/>
  <c r="BN83" i="23"/>
  <c r="BO83" i="23"/>
  <c r="BL84" i="23"/>
  <c r="BM84" i="23"/>
  <c r="BN84" i="23"/>
  <c r="BO84" i="23"/>
  <c r="BL85" i="23"/>
  <c r="BM85" i="23"/>
  <c r="BN85" i="23"/>
  <c r="BO85" i="23"/>
  <c r="BL86" i="23"/>
  <c r="BM86" i="23"/>
  <c r="BN86" i="23"/>
  <c r="BO86" i="23"/>
  <c r="BL87" i="23"/>
  <c r="BM87" i="23"/>
  <c r="BN87" i="23"/>
  <c r="BO87" i="23"/>
  <c r="BL88" i="23"/>
  <c r="BM88" i="23"/>
  <c r="BN88" i="23"/>
  <c r="BO88" i="23"/>
  <c r="BL89" i="23"/>
  <c r="BM89" i="23"/>
  <c r="BN89" i="23"/>
  <c r="BO89" i="23"/>
  <c r="BL90" i="23"/>
  <c r="BM90" i="23"/>
  <c r="BN90" i="23"/>
  <c r="BO90" i="23"/>
  <c r="BL91" i="23"/>
  <c r="BM91" i="23"/>
  <c r="BN91" i="23"/>
  <c r="BO91" i="23"/>
  <c r="BL92" i="23"/>
  <c r="BM92" i="23"/>
  <c r="BN92" i="23"/>
  <c r="BO92" i="23"/>
  <c r="BL93" i="23"/>
  <c r="BM93" i="23"/>
  <c r="BN93" i="23"/>
  <c r="BO93" i="23"/>
  <c r="BL94" i="23"/>
  <c r="BM94" i="23"/>
  <c r="BN94" i="23"/>
  <c r="BO94" i="23"/>
  <c r="BL95" i="23"/>
  <c r="BM95" i="23"/>
  <c r="BN95" i="23"/>
  <c r="BO95" i="23"/>
  <c r="BL96" i="23"/>
  <c r="BM96" i="23"/>
  <c r="BN96" i="23"/>
  <c r="BO96" i="23"/>
  <c r="BL97" i="23"/>
  <c r="BM97" i="23"/>
  <c r="BN97" i="23"/>
  <c r="BO97" i="23"/>
  <c r="BL98" i="23"/>
  <c r="BM98" i="23"/>
  <c r="BN98" i="23"/>
  <c r="BO98" i="23"/>
  <c r="BL99" i="23"/>
  <c r="BM99" i="23"/>
  <c r="BN99" i="23"/>
  <c r="BO99" i="23"/>
  <c r="BL100" i="23"/>
  <c r="BM100" i="23"/>
  <c r="BN100" i="23"/>
  <c r="BO100" i="23"/>
  <c r="BL101" i="23"/>
  <c r="BM101" i="23"/>
  <c r="BN101" i="23"/>
  <c r="BO101" i="23"/>
  <c r="BL102" i="23"/>
  <c r="BM102" i="23"/>
  <c r="BN102" i="23"/>
  <c r="BO102" i="23"/>
  <c r="BL103" i="23"/>
  <c r="BM103" i="23"/>
  <c r="BN103" i="23"/>
  <c r="BO103" i="23"/>
  <c r="BL104" i="23"/>
  <c r="BM104" i="23"/>
  <c r="BN104" i="23"/>
  <c r="BO104" i="23"/>
  <c r="BL105" i="23"/>
  <c r="BM105" i="23"/>
  <c r="BN105" i="23"/>
  <c r="BO105" i="23"/>
  <c r="BL106" i="23"/>
  <c r="BM106" i="23"/>
  <c r="BN106" i="23"/>
  <c r="BO106" i="23"/>
  <c r="BL107" i="23"/>
  <c r="BM107" i="23"/>
  <c r="BN107" i="23"/>
  <c r="BO107" i="23"/>
  <c r="BL108" i="23"/>
  <c r="BM108" i="23"/>
  <c r="BN108" i="23"/>
  <c r="BO108" i="23"/>
  <c r="BL109" i="23"/>
  <c r="BM109" i="23"/>
  <c r="BN109" i="23"/>
  <c r="BO109" i="23"/>
  <c r="BL110" i="23"/>
  <c r="BM110" i="23"/>
  <c r="BN110" i="23"/>
  <c r="BO110" i="23"/>
  <c r="BL111" i="23"/>
  <c r="BM111" i="23"/>
  <c r="BN111" i="23"/>
  <c r="BO111" i="23"/>
  <c r="BL112" i="23"/>
  <c r="BM112" i="23"/>
  <c r="BN112" i="23"/>
  <c r="BO112" i="23"/>
  <c r="BL113" i="23"/>
  <c r="BM113" i="23"/>
  <c r="BN113" i="23"/>
  <c r="BO113" i="23"/>
  <c r="BL114" i="23"/>
  <c r="BM114" i="23"/>
  <c r="BN114" i="23"/>
  <c r="BO114" i="23"/>
  <c r="BL115" i="23"/>
  <c r="BM115" i="23"/>
  <c r="BN115" i="23"/>
  <c r="BO115" i="23"/>
  <c r="BL116" i="23"/>
  <c r="BM116" i="23"/>
  <c r="BN116" i="23"/>
  <c r="BO116" i="23"/>
  <c r="BL117" i="23"/>
  <c r="BM117" i="23"/>
  <c r="BN117" i="23"/>
  <c r="BO117" i="23"/>
  <c r="BL118" i="23"/>
  <c r="BM118" i="23"/>
  <c r="BN118" i="23"/>
  <c r="BO118" i="23"/>
  <c r="BL119" i="23"/>
  <c r="BM119" i="23"/>
  <c r="BN119" i="23"/>
  <c r="BO119" i="23"/>
  <c r="BL120" i="23"/>
  <c r="BM120" i="23"/>
  <c r="BN120" i="23"/>
  <c r="BO120" i="23"/>
  <c r="BL121" i="23"/>
  <c r="BM121" i="23"/>
  <c r="BN121" i="23"/>
  <c r="BO121" i="23"/>
  <c r="BL122" i="23"/>
  <c r="BM122" i="23"/>
  <c r="BN122" i="23"/>
  <c r="BO122" i="23"/>
  <c r="BL123" i="23"/>
  <c r="BM123" i="23"/>
  <c r="BN123" i="23"/>
  <c r="BO123" i="23"/>
  <c r="BL124" i="23"/>
  <c r="BM124" i="23"/>
  <c r="BN124" i="23"/>
  <c r="BO124" i="23"/>
  <c r="BL125" i="23"/>
  <c r="BM125" i="23"/>
  <c r="BN125" i="23"/>
  <c r="BO125" i="23"/>
  <c r="BL126" i="23"/>
  <c r="BM126" i="23"/>
  <c r="BN126" i="23"/>
  <c r="BO126" i="23"/>
  <c r="BL127" i="23"/>
  <c r="BM127" i="23"/>
  <c r="BN127" i="23"/>
  <c r="BO127" i="23"/>
  <c r="BL128" i="23"/>
  <c r="BM128" i="23"/>
  <c r="BN128" i="23"/>
  <c r="BO128" i="23"/>
  <c r="BL129" i="23"/>
  <c r="BM129" i="23"/>
  <c r="BN129" i="23"/>
  <c r="BO129" i="23"/>
  <c r="BL130" i="23"/>
  <c r="BM130" i="23"/>
  <c r="BN130" i="23"/>
  <c r="BO130" i="23"/>
  <c r="BL131" i="23"/>
  <c r="BM131" i="23"/>
  <c r="BN131" i="23"/>
  <c r="BO131" i="23"/>
  <c r="BL132" i="23"/>
  <c r="BM132" i="23"/>
  <c r="BN132" i="23"/>
  <c r="BO132" i="23"/>
  <c r="BL133" i="23"/>
  <c r="BM133" i="23"/>
  <c r="BN133" i="23"/>
  <c r="BO133" i="23"/>
  <c r="BL134" i="23"/>
  <c r="BM134" i="23"/>
  <c r="BN134" i="23"/>
  <c r="BO134" i="23"/>
  <c r="BL135" i="23"/>
  <c r="BM135" i="23"/>
  <c r="BN135" i="23"/>
  <c r="BO135" i="23"/>
  <c r="BL136" i="23"/>
  <c r="BM136" i="23"/>
  <c r="BN136" i="23"/>
  <c r="BO136" i="23"/>
  <c r="BL137" i="23"/>
  <c r="BM137" i="23"/>
  <c r="BN137" i="23"/>
  <c r="BO137" i="23"/>
  <c r="BL138" i="23"/>
  <c r="BM138" i="23"/>
  <c r="BN138" i="23"/>
  <c r="BO138" i="23"/>
  <c r="BL139" i="23"/>
  <c r="BM139" i="23"/>
  <c r="BN139" i="23"/>
  <c r="BO139" i="23"/>
  <c r="BL140" i="23"/>
  <c r="BM140" i="23"/>
  <c r="BN140" i="23"/>
  <c r="BO140" i="23"/>
  <c r="BL141" i="23"/>
  <c r="BM141" i="23"/>
  <c r="BN141" i="23"/>
  <c r="BO141" i="23"/>
  <c r="BL142" i="23"/>
  <c r="BM142" i="23"/>
  <c r="BN142" i="23"/>
  <c r="BO142" i="23"/>
  <c r="BL143" i="23"/>
  <c r="BM143" i="23"/>
  <c r="BN143" i="23"/>
  <c r="BO143" i="23"/>
  <c r="BL144" i="23"/>
  <c r="BM144" i="23"/>
  <c r="BN144" i="23"/>
  <c r="BO144" i="23"/>
  <c r="BL145" i="23"/>
  <c r="BM145" i="23"/>
  <c r="BN145" i="23"/>
  <c r="BO145" i="23"/>
  <c r="BL146" i="23"/>
  <c r="BM146" i="23"/>
  <c r="BN146" i="23"/>
  <c r="BO146" i="23"/>
  <c r="BL147" i="23"/>
  <c r="BM147" i="23"/>
  <c r="BN147" i="23"/>
  <c r="BO147" i="23"/>
  <c r="BL148" i="23"/>
  <c r="BM148" i="23"/>
  <c r="BN148" i="23"/>
  <c r="BO148" i="23"/>
  <c r="BL149" i="23"/>
  <c r="BM149" i="23"/>
  <c r="BN149" i="23"/>
  <c r="BO149" i="23"/>
  <c r="BL150" i="23"/>
  <c r="BM150" i="23"/>
  <c r="BN150" i="23"/>
  <c r="BO150" i="23"/>
  <c r="BL151" i="23"/>
  <c r="BM151" i="23"/>
  <c r="BN151" i="23"/>
  <c r="BO151" i="23"/>
  <c r="BL152" i="23"/>
  <c r="BM152" i="23"/>
  <c r="BN152" i="23"/>
  <c r="BO152" i="23"/>
  <c r="BL153" i="23"/>
  <c r="BM153" i="23"/>
  <c r="BN153" i="23"/>
  <c r="BO153" i="23"/>
  <c r="BL154" i="23"/>
  <c r="BM154" i="23"/>
  <c r="BN154" i="23"/>
  <c r="BO154" i="23"/>
  <c r="BL155" i="23"/>
  <c r="BM155" i="23"/>
  <c r="BN155" i="23"/>
  <c r="BO155" i="23"/>
  <c r="BL156" i="23"/>
  <c r="BM156" i="23"/>
  <c r="BN156" i="23"/>
  <c r="BO156" i="23"/>
  <c r="BL157" i="23"/>
  <c r="BM157" i="23"/>
  <c r="BN157" i="23"/>
  <c r="BO157" i="23"/>
  <c r="BL158" i="23"/>
  <c r="BM158" i="23"/>
  <c r="BN158" i="23"/>
  <c r="BO158" i="23"/>
  <c r="BL159" i="23"/>
  <c r="BM159" i="23"/>
  <c r="BN159" i="23"/>
  <c r="BO159" i="23"/>
  <c r="BL160" i="23"/>
  <c r="BM160" i="23"/>
  <c r="BN160" i="23"/>
  <c r="BO160" i="23"/>
  <c r="BL161" i="23"/>
  <c r="BM161" i="23"/>
  <c r="BN161" i="23"/>
  <c r="BO161" i="23"/>
  <c r="BL162" i="23"/>
  <c r="BM162" i="23"/>
  <c r="BN162" i="23"/>
  <c r="BO162" i="23"/>
  <c r="BL163" i="23"/>
  <c r="BM163" i="23"/>
  <c r="BN163" i="23"/>
  <c r="BO163" i="23"/>
  <c r="BL164" i="23"/>
  <c r="BM164" i="23"/>
  <c r="BN164" i="23"/>
  <c r="BO164" i="23"/>
  <c r="BL165" i="23"/>
  <c r="BM165" i="23"/>
  <c r="BN165" i="23"/>
  <c r="BO165" i="23"/>
  <c r="BL166" i="23"/>
  <c r="BM166" i="23"/>
  <c r="BN166" i="23"/>
  <c r="BO166" i="23"/>
  <c r="BL167" i="23"/>
  <c r="BM167" i="23"/>
  <c r="BN167" i="23"/>
  <c r="BO167" i="23"/>
  <c r="BL168" i="23"/>
  <c r="BM168" i="23"/>
  <c r="BN168" i="23"/>
  <c r="BO168" i="23"/>
  <c r="BL169" i="23"/>
  <c r="BM169" i="23"/>
  <c r="BN169" i="23"/>
  <c r="BO169" i="23"/>
  <c r="BL170" i="23"/>
  <c r="BM170" i="23"/>
  <c r="BN170" i="23"/>
  <c r="BO170" i="23"/>
  <c r="BL171" i="23"/>
  <c r="BM171" i="23"/>
  <c r="BN171" i="23"/>
  <c r="BO171" i="23"/>
  <c r="BL172" i="23"/>
  <c r="BM172" i="23"/>
  <c r="BN172" i="23"/>
  <c r="BO172" i="23"/>
  <c r="BL173" i="23"/>
  <c r="BM173" i="23"/>
  <c r="BN173" i="23"/>
  <c r="BO173" i="23"/>
  <c r="BL174" i="23"/>
  <c r="BM174" i="23"/>
  <c r="BN174" i="23"/>
  <c r="BO174" i="23"/>
  <c r="BL175" i="23"/>
  <c r="BM175" i="23"/>
  <c r="BN175" i="23"/>
  <c r="BO175" i="23"/>
  <c r="BL176" i="23"/>
  <c r="BM176" i="23"/>
  <c r="BN176" i="23"/>
  <c r="BO176" i="23"/>
  <c r="BL177" i="23"/>
  <c r="BM177" i="23"/>
  <c r="BN177" i="23"/>
  <c r="BO177" i="23"/>
  <c r="BL178" i="23"/>
  <c r="BM178" i="23"/>
  <c r="BN178" i="23"/>
  <c r="BO178" i="23"/>
  <c r="BL179" i="23"/>
  <c r="BM179" i="23"/>
  <c r="BN179" i="23"/>
  <c r="BO179" i="23"/>
  <c r="BL180" i="23"/>
  <c r="BM180" i="23"/>
  <c r="BN180" i="23"/>
  <c r="BO180" i="23"/>
  <c r="BL181" i="23"/>
  <c r="BM181" i="23"/>
  <c r="BN181" i="23"/>
  <c r="BO181" i="23"/>
  <c r="BL182" i="23"/>
  <c r="BM182" i="23"/>
  <c r="BN182" i="23"/>
  <c r="BO182" i="23"/>
  <c r="BL183" i="23"/>
  <c r="BM183" i="23"/>
  <c r="BN183" i="23"/>
  <c r="BO183" i="23"/>
  <c r="BL184" i="23"/>
  <c r="BM184" i="23"/>
  <c r="BN184" i="23"/>
  <c r="BO184" i="23"/>
  <c r="BL185" i="23"/>
  <c r="BM185" i="23"/>
  <c r="BN185" i="23"/>
  <c r="BO185" i="23"/>
  <c r="BL186" i="23"/>
  <c r="BM186" i="23"/>
  <c r="BN186" i="23"/>
  <c r="BO186" i="23"/>
  <c r="BL187" i="23"/>
  <c r="BM187" i="23"/>
  <c r="BN187" i="23"/>
  <c r="BO187" i="23"/>
  <c r="BL188" i="23"/>
  <c r="BM188" i="23"/>
  <c r="BN188" i="23"/>
  <c r="BO188" i="23"/>
  <c r="BL189" i="23"/>
  <c r="BM189" i="23"/>
  <c r="BN189" i="23"/>
  <c r="BO189" i="23"/>
  <c r="BL190" i="23"/>
  <c r="BM190" i="23"/>
  <c r="BN190" i="23"/>
  <c r="BO190" i="23"/>
  <c r="BL191" i="23"/>
  <c r="BM191" i="23"/>
  <c r="BN191" i="23"/>
  <c r="BO191" i="23"/>
  <c r="BL192" i="23"/>
  <c r="BM192" i="23"/>
  <c r="BN192" i="23"/>
  <c r="BO192" i="23"/>
  <c r="BL193" i="23"/>
  <c r="BM193" i="23"/>
  <c r="BN193" i="23"/>
  <c r="BO193" i="23"/>
  <c r="BL194" i="23"/>
  <c r="BM194" i="23"/>
  <c r="BN194" i="23"/>
  <c r="BO194" i="23"/>
  <c r="BL195" i="23"/>
  <c r="BM195" i="23"/>
  <c r="BN195" i="23"/>
  <c r="BO195" i="23"/>
  <c r="BL196" i="23"/>
  <c r="BM196" i="23"/>
  <c r="BN196" i="23"/>
  <c r="BO196" i="23"/>
  <c r="BL197" i="23"/>
  <c r="BM197" i="23"/>
  <c r="BN197" i="23"/>
  <c r="BO197" i="23"/>
  <c r="BL198" i="23"/>
  <c r="BM198" i="23"/>
  <c r="BN198" i="23"/>
  <c r="BO198" i="23"/>
  <c r="BL199" i="23"/>
  <c r="BM199" i="23"/>
  <c r="BN199" i="23"/>
  <c r="BO199" i="23"/>
  <c r="BL200" i="23"/>
  <c r="BM200" i="23"/>
  <c r="BN200" i="23"/>
  <c r="BO200" i="23"/>
  <c r="BL201" i="23"/>
  <c r="BM201" i="23"/>
  <c r="BN201" i="23"/>
  <c r="BO201" i="23"/>
  <c r="BL202" i="23"/>
  <c r="BM202" i="23"/>
  <c r="BN202" i="23"/>
  <c r="BO202" i="23"/>
  <c r="BL203" i="23"/>
  <c r="BM203" i="23"/>
  <c r="BN203" i="23"/>
  <c r="BO203" i="23"/>
  <c r="BL204" i="23"/>
  <c r="BM204" i="23"/>
  <c r="BN204" i="23"/>
  <c r="BO204" i="23"/>
  <c r="BL205" i="23"/>
  <c r="BM205" i="23"/>
  <c r="BN205" i="23"/>
  <c r="BO205" i="23"/>
  <c r="BL206" i="23"/>
  <c r="BM206" i="23"/>
  <c r="BN206" i="23"/>
  <c r="BO206" i="23"/>
  <c r="BL207" i="23"/>
  <c r="BM207" i="23"/>
  <c r="BN207" i="23"/>
  <c r="BO207" i="23"/>
  <c r="BL208" i="23"/>
  <c r="BM208" i="23"/>
  <c r="BN208" i="23"/>
  <c r="BO208" i="23"/>
  <c r="BL209" i="23"/>
  <c r="BM209" i="23"/>
  <c r="BN209" i="23"/>
  <c r="BO209" i="23"/>
  <c r="BL210" i="23"/>
  <c r="BM210" i="23"/>
  <c r="BN210" i="23"/>
  <c r="BO210" i="23"/>
  <c r="BL211" i="23"/>
  <c r="BM211" i="23"/>
  <c r="BN211" i="23"/>
  <c r="BO211" i="23"/>
  <c r="BL212" i="23"/>
  <c r="BM212" i="23"/>
  <c r="BN212" i="23"/>
  <c r="BO212" i="23"/>
  <c r="BL213" i="23"/>
  <c r="BM213" i="23"/>
  <c r="BN213" i="23"/>
  <c r="BO213" i="23"/>
  <c r="BL214" i="23"/>
  <c r="BM214" i="23"/>
  <c r="BN214" i="23"/>
  <c r="BO214" i="23"/>
  <c r="BL215" i="23"/>
  <c r="BM215" i="23"/>
  <c r="BN215" i="23"/>
  <c r="BO215" i="23"/>
  <c r="BL216" i="23"/>
  <c r="BM216" i="23"/>
  <c r="BN216" i="23"/>
  <c r="BO216" i="23"/>
  <c r="BL217" i="23"/>
  <c r="BM217" i="23"/>
  <c r="BN217" i="23"/>
  <c r="BO217" i="23"/>
  <c r="BL218" i="23"/>
  <c r="BM218" i="23"/>
  <c r="BN218" i="23"/>
  <c r="BO218" i="23"/>
  <c r="BL219" i="23"/>
  <c r="BM219" i="23"/>
  <c r="BN219" i="23"/>
  <c r="BO219" i="23"/>
  <c r="BL220" i="23"/>
  <c r="BM220" i="23"/>
  <c r="BN220" i="23"/>
  <c r="BO220" i="23"/>
  <c r="BL221" i="23"/>
  <c r="BM221" i="23"/>
  <c r="BN221" i="23"/>
  <c r="BO221" i="23"/>
  <c r="BL222" i="23"/>
  <c r="BM222" i="23"/>
  <c r="BN222" i="23"/>
  <c r="BO222" i="23"/>
  <c r="BL223" i="23"/>
  <c r="BM223" i="23"/>
  <c r="BN223" i="23"/>
  <c r="BO223" i="23"/>
  <c r="BL224" i="23"/>
  <c r="BM224" i="23"/>
  <c r="BN224" i="23"/>
  <c r="BO224" i="23"/>
  <c r="BL225" i="23"/>
  <c r="BM225" i="23"/>
  <c r="BN225" i="23"/>
  <c r="BO225" i="23"/>
  <c r="BL226" i="23"/>
  <c r="BM226" i="23"/>
  <c r="BN226" i="23"/>
  <c r="BO226" i="23"/>
  <c r="BL227" i="23"/>
  <c r="BM227" i="23"/>
  <c r="BN227" i="23"/>
  <c r="BO227" i="23"/>
  <c r="BL228" i="23"/>
  <c r="BM228" i="23"/>
  <c r="BN228" i="23"/>
  <c r="BO228" i="23"/>
  <c r="BL229" i="23"/>
  <c r="BM229" i="23"/>
  <c r="BN229" i="23"/>
  <c r="BO229" i="23"/>
  <c r="BL230" i="23"/>
  <c r="BM230" i="23"/>
  <c r="BN230" i="23"/>
  <c r="BO230" i="23"/>
  <c r="BL231" i="23"/>
  <c r="BM231" i="23"/>
  <c r="BN231" i="23"/>
  <c r="BO231" i="23"/>
  <c r="BL232" i="23"/>
  <c r="BM232" i="23"/>
  <c r="BN232" i="23"/>
  <c r="BO232" i="23"/>
  <c r="BL233" i="23"/>
  <c r="BM233" i="23"/>
  <c r="BN233" i="23"/>
  <c r="BO233" i="23"/>
  <c r="BL234" i="23"/>
  <c r="BM234" i="23"/>
  <c r="BN234" i="23"/>
  <c r="BO234" i="23"/>
  <c r="BL235" i="23"/>
  <c r="BM235" i="23"/>
  <c r="BN235" i="23"/>
  <c r="BO235" i="23"/>
  <c r="BL236" i="23"/>
  <c r="BM236" i="23"/>
  <c r="BN236" i="23"/>
  <c r="BO236" i="23"/>
  <c r="BL237" i="23"/>
  <c r="BM237" i="23"/>
  <c r="BN237" i="23"/>
  <c r="BO237" i="23"/>
  <c r="BL238" i="23"/>
  <c r="BM238" i="23"/>
  <c r="BN238" i="23"/>
  <c r="BO238" i="23"/>
  <c r="BL239" i="23"/>
  <c r="BM239" i="23"/>
  <c r="BN239" i="23"/>
  <c r="BO239" i="23"/>
  <c r="BL240" i="23"/>
  <c r="BM240" i="23"/>
  <c r="BN240" i="23"/>
  <c r="BO240" i="23"/>
  <c r="BL241" i="23"/>
  <c r="BM241" i="23"/>
  <c r="BN241" i="23"/>
  <c r="BO241" i="23"/>
  <c r="BL242" i="23"/>
  <c r="BM242" i="23"/>
  <c r="BN242" i="23"/>
  <c r="BO242" i="23"/>
  <c r="BL243" i="23"/>
  <c r="BM243" i="23"/>
  <c r="BN243" i="23"/>
  <c r="BO243" i="23"/>
  <c r="BL244" i="23"/>
  <c r="BM244" i="23"/>
  <c r="BN244" i="23"/>
  <c r="BO244" i="23"/>
  <c r="BL245" i="23"/>
  <c r="BM245" i="23"/>
  <c r="BN245" i="23"/>
  <c r="BO245" i="23"/>
  <c r="BL246" i="23"/>
  <c r="BM246" i="23"/>
  <c r="BN246" i="23"/>
  <c r="BO246" i="23"/>
  <c r="BL247" i="23"/>
  <c r="BM247" i="23"/>
  <c r="BN247" i="23"/>
  <c r="BO247" i="23"/>
  <c r="BL248" i="23"/>
  <c r="BM248" i="23"/>
  <c r="BN248" i="23"/>
  <c r="BO248" i="23"/>
  <c r="BL249" i="23"/>
  <c r="BM249" i="23"/>
  <c r="BN249" i="23"/>
  <c r="BO249" i="23"/>
  <c r="BL250" i="23"/>
  <c r="BM250" i="23"/>
  <c r="BN250" i="23"/>
  <c r="BO250" i="23"/>
  <c r="BL251" i="23"/>
  <c r="BM251" i="23"/>
  <c r="BN251" i="23"/>
  <c r="BO251" i="23"/>
  <c r="BL252" i="23"/>
  <c r="BM252" i="23"/>
  <c r="BN252" i="23"/>
  <c r="BO252" i="23"/>
  <c r="BL253" i="23"/>
  <c r="BM253" i="23"/>
  <c r="BN253" i="23"/>
  <c r="BO253" i="23"/>
  <c r="BL254" i="23"/>
  <c r="BM254" i="23"/>
  <c r="BN254" i="23"/>
  <c r="BO254" i="23"/>
  <c r="BL255" i="23"/>
  <c r="BM255" i="23"/>
  <c r="BN255" i="23"/>
  <c r="BO255" i="23"/>
  <c r="BL256" i="23"/>
  <c r="BM256" i="23"/>
  <c r="BN256" i="23"/>
  <c r="BO256" i="23"/>
  <c r="BL257" i="23"/>
  <c r="BM257" i="23"/>
  <c r="BN257" i="23"/>
  <c r="BO257" i="23"/>
  <c r="BL258" i="23"/>
  <c r="BM258" i="23"/>
  <c r="BN258" i="23"/>
  <c r="BO258" i="23"/>
  <c r="BL259" i="23"/>
  <c r="BM259" i="23"/>
  <c r="BN259" i="23"/>
  <c r="BO259" i="23"/>
  <c r="BL260" i="23"/>
  <c r="BM260" i="23"/>
  <c r="BN260" i="23"/>
  <c r="BO260" i="23"/>
  <c r="BL261" i="23"/>
  <c r="BM261" i="23"/>
  <c r="BN261" i="23"/>
  <c r="BO261" i="23"/>
  <c r="BL262" i="23"/>
  <c r="BM262" i="23"/>
  <c r="BN262" i="23"/>
  <c r="BO262" i="23"/>
  <c r="BL263" i="23"/>
  <c r="BM263" i="23"/>
  <c r="BN263" i="23"/>
  <c r="BO263" i="23"/>
  <c r="BL264" i="23"/>
  <c r="BM264" i="23"/>
  <c r="BN264" i="23"/>
  <c r="BO264" i="23"/>
  <c r="BL265" i="23"/>
  <c r="BM265" i="23"/>
  <c r="BN265" i="23"/>
  <c r="BO265" i="23"/>
  <c r="BL266" i="23"/>
  <c r="BM266" i="23"/>
  <c r="BN266" i="23"/>
  <c r="BO266" i="23"/>
  <c r="BL267" i="23"/>
  <c r="BM267" i="23"/>
  <c r="BN267" i="23"/>
  <c r="BO267" i="23"/>
  <c r="BL268" i="23"/>
  <c r="BM268" i="23"/>
  <c r="BN268" i="23"/>
  <c r="BO268" i="23"/>
  <c r="BL269" i="23"/>
  <c r="BM269" i="23"/>
  <c r="BN269" i="23"/>
  <c r="BO269" i="23"/>
  <c r="BL270" i="23"/>
  <c r="BM270" i="23"/>
  <c r="BN270" i="23"/>
  <c r="BO270" i="23"/>
  <c r="BL271" i="23"/>
  <c r="BM271" i="23"/>
  <c r="BN271" i="23"/>
  <c r="BO271" i="23"/>
  <c r="BL272" i="23"/>
  <c r="BM272" i="23"/>
  <c r="BN272" i="23"/>
  <c r="BO272" i="23"/>
  <c r="BL273" i="23"/>
  <c r="BM273" i="23"/>
  <c r="BN273" i="23"/>
  <c r="BO273" i="23"/>
  <c r="BL274" i="23"/>
  <c r="BM274" i="23"/>
  <c r="BN274" i="23"/>
  <c r="BO274" i="23"/>
  <c r="BL275" i="23"/>
  <c r="BM275" i="23"/>
  <c r="BN275" i="23"/>
  <c r="BO275" i="23"/>
  <c r="BL276" i="23"/>
  <c r="BM276" i="23"/>
  <c r="BN276" i="23"/>
  <c r="BO276" i="23"/>
  <c r="BL277" i="23"/>
  <c r="BM277" i="23"/>
  <c r="BN277" i="23"/>
  <c r="BO277" i="23"/>
  <c r="BL278" i="23"/>
  <c r="BM278" i="23"/>
  <c r="BN278" i="23"/>
  <c r="BO278" i="23"/>
  <c r="BL279" i="23"/>
  <c r="BM279" i="23"/>
  <c r="BN279" i="23"/>
  <c r="BO279" i="23"/>
  <c r="BL280" i="23"/>
  <c r="BM280" i="23"/>
  <c r="BN280" i="23"/>
  <c r="BO280" i="23"/>
  <c r="BL281" i="23"/>
  <c r="BM281" i="23"/>
  <c r="BN281" i="23"/>
  <c r="BO281" i="23"/>
  <c r="BL282" i="23"/>
  <c r="BM282" i="23"/>
  <c r="BN282" i="23"/>
  <c r="BO282" i="23"/>
  <c r="BL283" i="23"/>
  <c r="BM283" i="23"/>
  <c r="BN283" i="23"/>
  <c r="BO283" i="23"/>
  <c r="BL284" i="23"/>
  <c r="BM284" i="23"/>
  <c r="BN284" i="23"/>
  <c r="BO284" i="23"/>
  <c r="BL285" i="23"/>
  <c r="BM285" i="23"/>
  <c r="BN285" i="23"/>
  <c r="BO285" i="23"/>
  <c r="BL286" i="23"/>
  <c r="BM286" i="23"/>
  <c r="BN286" i="23"/>
  <c r="BO286" i="23"/>
  <c r="BL287" i="23"/>
  <c r="BM287" i="23"/>
  <c r="BN287" i="23"/>
  <c r="BO287" i="23"/>
  <c r="BL288" i="23"/>
  <c r="BM288" i="23"/>
  <c r="BN288" i="23"/>
  <c r="BO288" i="23"/>
  <c r="BL289" i="23"/>
  <c r="BM289" i="23"/>
  <c r="BN289" i="23"/>
  <c r="BO289" i="23"/>
  <c r="BL290" i="23"/>
  <c r="BM290" i="23"/>
  <c r="BN290" i="23"/>
  <c r="BO290" i="23"/>
  <c r="BL291" i="23"/>
  <c r="BM291" i="23"/>
  <c r="BN291" i="23"/>
  <c r="BO291" i="23"/>
  <c r="BL292" i="23"/>
  <c r="BM292" i="23"/>
  <c r="BN292" i="23"/>
  <c r="BO292" i="23"/>
  <c r="BL293" i="23"/>
  <c r="BM293" i="23"/>
  <c r="BN293" i="23"/>
  <c r="BO293" i="23"/>
  <c r="BL294" i="23"/>
  <c r="BM294" i="23"/>
  <c r="BN294" i="23"/>
  <c r="BO294" i="23"/>
  <c r="BL295" i="23"/>
  <c r="BM295" i="23"/>
  <c r="BN295" i="23"/>
  <c r="BO295" i="23"/>
  <c r="BL296" i="23"/>
  <c r="BM296" i="23"/>
  <c r="BN296" i="23"/>
  <c r="BO296" i="23"/>
  <c r="BL297" i="23"/>
  <c r="BM297" i="23"/>
  <c r="BN297" i="23"/>
  <c r="BO297" i="23"/>
  <c r="BL298" i="23"/>
  <c r="BM298" i="23"/>
  <c r="BN298" i="23"/>
  <c r="BO298" i="23"/>
  <c r="BL299" i="23"/>
  <c r="BM299" i="23"/>
  <c r="BN299" i="23"/>
  <c r="BO299" i="23"/>
  <c r="BL300" i="23"/>
  <c r="BM300" i="23"/>
  <c r="BN300" i="23"/>
  <c r="BO300" i="23"/>
  <c r="BL301" i="23"/>
  <c r="BM301" i="23"/>
  <c r="BN301" i="23"/>
  <c r="BO301" i="23"/>
  <c r="BL302" i="23"/>
  <c r="BM302" i="23"/>
  <c r="BN302" i="23"/>
  <c r="BO302" i="23"/>
  <c r="BL303" i="23"/>
  <c r="BM303" i="23"/>
  <c r="BN303" i="23"/>
  <c r="BO303" i="23"/>
  <c r="BL304" i="23"/>
  <c r="BM304" i="23"/>
  <c r="BN304" i="23"/>
  <c r="BO304" i="23"/>
  <c r="BL305" i="23"/>
  <c r="BM305" i="23"/>
  <c r="BN305" i="23"/>
  <c r="BO305" i="23"/>
  <c r="BL306" i="23"/>
  <c r="BM306" i="23"/>
  <c r="BN306" i="23"/>
  <c r="BO306" i="23"/>
  <c r="BL307" i="23"/>
  <c r="BM307" i="23"/>
  <c r="BN307" i="23"/>
  <c r="BO307" i="23"/>
  <c r="BL308" i="23"/>
  <c r="BM308" i="23"/>
  <c r="BN308" i="23"/>
  <c r="BO308" i="23"/>
  <c r="BL309" i="23"/>
  <c r="BM309" i="23"/>
  <c r="BN309" i="23"/>
  <c r="BO309" i="23"/>
  <c r="BL310" i="23"/>
  <c r="BM310" i="23"/>
  <c r="BN310" i="23"/>
  <c r="BO310" i="23"/>
  <c r="BL311" i="23"/>
  <c r="BM311" i="23"/>
  <c r="BN311" i="23"/>
  <c r="BO311" i="23"/>
  <c r="BL312" i="23"/>
  <c r="BM312" i="23"/>
  <c r="BN312" i="23"/>
  <c r="BO312" i="23"/>
  <c r="BL313" i="23"/>
  <c r="BM313" i="23"/>
  <c r="BN313" i="23"/>
  <c r="BO313" i="23"/>
  <c r="BL314" i="23"/>
  <c r="BM314" i="23"/>
  <c r="BN314" i="23"/>
  <c r="BO314" i="23"/>
  <c r="BL315" i="23"/>
  <c r="BM315" i="23"/>
  <c r="BN315" i="23"/>
  <c r="BO315" i="23"/>
  <c r="BL316" i="23"/>
  <c r="BM316" i="23"/>
  <c r="BN316" i="23"/>
  <c r="BO316" i="23"/>
  <c r="BL317" i="23"/>
  <c r="BM317" i="23"/>
  <c r="BN317" i="23"/>
  <c r="BO317" i="23"/>
  <c r="BL318" i="23"/>
  <c r="BM318" i="23"/>
  <c r="BN318" i="23"/>
  <c r="BO318" i="23"/>
  <c r="BL319" i="23"/>
  <c r="BM319" i="23"/>
  <c r="BN319" i="23"/>
  <c r="BO319" i="23"/>
  <c r="BL320" i="23"/>
  <c r="BM320" i="23"/>
  <c r="BN320" i="23"/>
  <c r="BO320" i="23"/>
  <c r="BL321" i="23"/>
  <c r="BM321" i="23"/>
  <c r="BN321" i="23"/>
  <c r="BO321" i="23"/>
  <c r="BL322" i="23"/>
  <c r="BM322" i="23"/>
  <c r="BN322" i="23"/>
  <c r="BO322" i="23"/>
  <c r="BL323" i="23"/>
  <c r="BM323" i="23"/>
  <c r="BN323" i="23"/>
  <c r="BO323" i="23"/>
  <c r="BL324" i="23"/>
  <c r="BM324" i="23"/>
  <c r="BN324" i="23"/>
  <c r="BO324" i="23"/>
  <c r="BL325" i="23"/>
  <c r="BM325" i="23"/>
  <c r="BN325" i="23"/>
  <c r="BO325" i="23"/>
  <c r="BL326" i="23"/>
  <c r="BM326" i="23"/>
  <c r="BN326" i="23"/>
  <c r="BO326" i="23"/>
  <c r="BL327" i="23"/>
  <c r="BM327" i="23"/>
  <c r="BN327" i="23"/>
  <c r="BO327" i="23"/>
  <c r="BL328" i="23"/>
  <c r="BM328" i="23"/>
  <c r="BN328" i="23"/>
  <c r="BO328" i="23"/>
  <c r="BL329" i="23"/>
  <c r="BM329" i="23"/>
  <c r="BN329" i="23"/>
  <c r="BO329" i="23"/>
  <c r="BL330" i="23"/>
  <c r="BM330" i="23"/>
  <c r="BN330" i="23"/>
  <c r="BO330" i="23"/>
  <c r="BL331" i="23"/>
  <c r="BM331" i="23"/>
  <c r="BN331" i="23"/>
  <c r="BO331" i="23"/>
  <c r="BL332" i="23"/>
  <c r="BM332" i="23"/>
  <c r="BN332" i="23"/>
  <c r="BO332" i="23"/>
  <c r="BL333" i="23"/>
  <c r="BM333" i="23"/>
  <c r="BN333" i="23"/>
  <c r="BO333" i="23"/>
  <c r="BL334" i="23"/>
  <c r="BM334" i="23"/>
  <c r="BN334" i="23"/>
  <c r="BO334" i="23"/>
  <c r="BL335" i="23"/>
  <c r="BM335" i="23"/>
  <c r="BN335" i="23"/>
  <c r="BO335" i="23"/>
  <c r="BL336" i="23"/>
  <c r="BM336" i="23"/>
  <c r="BN336" i="23"/>
  <c r="BO336" i="23"/>
  <c r="BL337" i="23"/>
  <c r="BM337" i="23"/>
  <c r="BN337" i="23"/>
  <c r="BO337" i="23"/>
  <c r="BL338" i="23"/>
  <c r="BM338" i="23"/>
  <c r="BN338" i="23"/>
  <c r="BO338" i="23"/>
  <c r="BL339" i="23"/>
  <c r="BM339" i="23"/>
  <c r="BN339" i="23"/>
  <c r="BO339" i="23"/>
  <c r="BL340" i="23"/>
  <c r="BM340" i="23"/>
  <c r="BN340" i="23"/>
  <c r="BO340" i="23"/>
  <c r="BL341" i="23"/>
  <c r="BM341" i="23"/>
  <c r="BN341" i="23"/>
  <c r="BO341" i="23"/>
  <c r="BL342" i="23"/>
  <c r="BM342" i="23"/>
  <c r="BN342" i="23"/>
  <c r="BO342" i="23"/>
  <c r="BL343" i="23"/>
  <c r="BM343" i="23"/>
  <c r="BN343" i="23"/>
  <c r="BO343" i="23"/>
  <c r="BL344" i="23"/>
  <c r="BM344" i="23"/>
  <c r="BN344" i="23"/>
  <c r="BO344" i="23"/>
  <c r="BL345" i="23"/>
  <c r="BM345" i="23"/>
  <c r="BN345" i="23"/>
  <c r="BO345" i="23"/>
  <c r="BL346" i="23"/>
  <c r="BM346" i="23"/>
  <c r="BN346" i="23"/>
  <c r="BO346" i="23"/>
  <c r="BL347" i="23"/>
  <c r="BM347" i="23"/>
  <c r="BN347" i="23"/>
  <c r="BO347" i="23"/>
  <c r="BL348" i="23"/>
  <c r="BM348" i="23"/>
  <c r="BN348" i="23"/>
  <c r="BO348" i="23"/>
  <c r="BL349" i="23"/>
  <c r="BM349" i="23"/>
  <c r="BN349" i="23"/>
  <c r="BO349" i="23"/>
  <c r="BL350" i="23"/>
  <c r="BM350" i="23"/>
  <c r="BN350" i="23"/>
  <c r="BO350" i="23"/>
  <c r="BL351" i="23"/>
  <c r="BM351" i="23"/>
  <c r="BN351" i="23"/>
  <c r="BO351" i="23"/>
  <c r="BL352" i="23"/>
  <c r="BM352" i="23"/>
  <c r="BN352" i="23"/>
  <c r="BO352" i="23"/>
  <c r="BL353" i="23"/>
  <c r="BM353" i="23"/>
  <c r="BN353" i="23"/>
  <c r="BO353" i="23"/>
  <c r="BL354" i="23"/>
  <c r="BM354" i="23"/>
  <c r="BN354" i="23"/>
  <c r="BO354" i="23"/>
  <c r="BL355" i="23"/>
  <c r="BM355" i="23"/>
  <c r="BN355" i="23"/>
  <c r="BO355" i="23"/>
  <c r="BL356" i="23"/>
  <c r="BM356" i="23"/>
  <c r="BN356" i="23"/>
  <c r="BO356" i="23"/>
  <c r="BL357" i="23"/>
  <c r="BM357" i="23"/>
  <c r="BN357" i="23"/>
  <c r="BO357" i="23"/>
  <c r="BL358" i="23"/>
  <c r="BM358" i="23"/>
  <c r="BN358" i="23"/>
  <c r="BO358" i="23"/>
  <c r="BL359" i="23"/>
  <c r="BM359" i="23"/>
  <c r="BN359" i="23"/>
  <c r="BO359" i="23"/>
  <c r="BL360" i="23"/>
  <c r="BM360" i="23"/>
  <c r="BN360" i="23"/>
  <c r="BO360" i="23"/>
  <c r="BL361" i="23"/>
  <c r="BM361" i="23"/>
  <c r="BN361" i="23"/>
  <c r="BO361" i="23"/>
  <c r="BL362" i="23"/>
  <c r="BM362" i="23"/>
  <c r="BN362" i="23"/>
  <c r="BO362" i="23"/>
  <c r="BL363" i="23"/>
  <c r="BM363" i="23"/>
  <c r="BN363" i="23"/>
  <c r="BO363" i="23"/>
  <c r="BL364" i="23"/>
  <c r="BM364" i="23"/>
  <c r="BN364" i="23"/>
  <c r="BO364" i="23"/>
  <c r="BL365" i="23"/>
  <c r="BM365" i="23"/>
  <c r="BN365" i="23"/>
  <c r="BO365" i="23"/>
  <c r="BL366" i="23"/>
  <c r="BM366" i="23"/>
  <c r="BN366" i="23"/>
  <c r="BO366" i="23"/>
  <c r="BL367" i="23"/>
  <c r="BM367" i="23"/>
  <c r="BN367" i="23"/>
  <c r="BO367" i="23"/>
  <c r="BL368" i="23"/>
  <c r="BM368" i="23"/>
  <c r="BN368" i="23"/>
  <c r="BO368" i="23"/>
  <c r="BL369" i="23"/>
  <c r="BM369" i="23"/>
  <c r="BN369" i="23"/>
  <c r="BO369" i="23"/>
  <c r="BL370" i="23"/>
  <c r="BM370" i="23"/>
  <c r="BN370" i="23"/>
  <c r="BO370" i="23"/>
  <c r="BL371" i="23"/>
  <c r="BM371" i="23"/>
  <c r="BN371" i="23"/>
  <c r="BO371" i="23"/>
  <c r="BL372" i="23"/>
  <c r="BM372" i="23"/>
  <c r="BN372" i="23"/>
  <c r="BO372" i="23"/>
  <c r="BL373" i="23"/>
  <c r="BM373" i="23"/>
  <c r="BN373" i="23"/>
  <c r="BO373" i="23"/>
  <c r="BL374" i="23"/>
  <c r="BM374" i="23"/>
  <c r="BN374" i="23"/>
  <c r="BO374" i="23"/>
  <c r="BL375" i="23"/>
  <c r="BM375" i="23"/>
  <c r="BN375" i="23"/>
  <c r="BO375" i="23"/>
  <c r="BL376" i="23"/>
  <c r="BM376" i="23"/>
  <c r="BN376" i="23"/>
  <c r="BO376" i="23"/>
  <c r="BL377" i="23"/>
  <c r="BM377" i="23"/>
  <c r="BN377" i="23"/>
  <c r="BO377" i="23"/>
  <c r="BL378" i="23"/>
  <c r="BM378" i="23"/>
  <c r="BN378" i="23"/>
  <c r="BO378" i="23"/>
  <c r="BL379" i="23"/>
  <c r="BM379" i="23"/>
  <c r="BN379" i="23"/>
  <c r="BO379" i="23"/>
  <c r="BL380" i="23"/>
  <c r="BM380" i="23"/>
  <c r="BN380" i="23"/>
  <c r="BO380" i="23"/>
  <c r="BL381" i="23"/>
  <c r="BM381" i="23"/>
  <c r="BN381" i="23"/>
  <c r="BO381" i="23"/>
  <c r="BL382" i="23"/>
  <c r="BM382" i="23"/>
  <c r="BN382" i="23"/>
  <c r="BO382" i="23"/>
  <c r="BL383" i="23"/>
  <c r="BM383" i="23"/>
  <c r="BN383" i="23"/>
  <c r="BO383" i="23"/>
  <c r="BL384" i="23"/>
  <c r="BM384" i="23"/>
  <c r="BN384" i="23"/>
  <c r="BO384" i="23"/>
  <c r="BL385" i="23"/>
  <c r="BM385" i="23"/>
  <c r="BN385" i="23"/>
  <c r="BO385" i="23"/>
  <c r="BL386" i="23"/>
  <c r="BM386" i="23"/>
  <c r="BN386" i="23"/>
  <c r="BO386" i="23"/>
  <c r="BL387" i="23"/>
  <c r="BM387" i="23"/>
  <c r="BN387" i="23"/>
  <c r="BO387" i="23"/>
  <c r="BL388" i="23"/>
  <c r="BM388" i="23"/>
  <c r="BN388" i="23"/>
  <c r="BO388" i="23"/>
  <c r="BL389" i="23"/>
  <c r="BM389" i="23"/>
  <c r="BN389" i="23"/>
  <c r="BO389" i="23"/>
  <c r="BL390" i="23"/>
  <c r="BM390" i="23"/>
  <c r="BN390" i="23"/>
  <c r="BO390" i="23"/>
  <c r="BL391" i="23"/>
  <c r="BM391" i="23"/>
  <c r="BN391" i="23"/>
  <c r="BO391" i="23"/>
  <c r="BL392" i="23"/>
  <c r="BM392" i="23"/>
  <c r="BN392" i="23"/>
  <c r="BO392" i="23"/>
  <c r="BL393" i="23"/>
  <c r="BM393" i="23"/>
  <c r="BN393" i="23"/>
  <c r="BO393" i="23"/>
  <c r="BL394" i="23"/>
  <c r="BM394" i="23"/>
  <c r="BN394" i="23"/>
  <c r="BO394" i="23"/>
  <c r="BL395" i="23"/>
  <c r="BM395" i="23"/>
  <c r="BN395" i="23"/>
  <c r="BO395" i="23"/>
  <c r="BL396" i="23"/>
  <c r="BM396" i="23"/>
  <c r="BN396" i="23"/>
  <c r="BO396" i="23"/>
  <c r="BL397" i="23"/>
  <c r="BM397" i="23"/>
  <c r="BN397" i="23"/>
  <c r="BO397" i="23"/>
  <c r="BL398" i="23"/>
  <c r="BM398" i="23"/>
  <c r="BN398" i="23"/>
  <c r="BO398" i="23"/>
  <c r="BL399" i="23"/>
  <c r="BM399" i="23"/>
  <c r="BN399" i="23"/>
  <c r="BO399" i="23"/>
  <c r="BL400" i="23"/>
  <c r="BM400" i="23"/>
  <c r="BN400" i="23"/>
  <c r="BO400" i="23"/>
  <c r="BL401" i="23"/>
  <c r="BM401" i="23"/>
  <c r="BN401" i="23"/>
  <c r="BO401" i="23"/>
  <c r="BL402" i="23"/>
  <c r="BM402" i="23"/>
  <c r="BN402" i="23"/>
  <c r="BO402" i="23"/>
  <c r="BL403" i="23"/>
  <c r="BM403" i="23"/>
  <c r="BN403" i="23"/>
  <c r="BO403" i="23"/>
  <c r="BL404" i="23"/>
  <c r="BM404" i="23"/>
  <c r="BN404" i="23"/>
  <c r="BO404" i="23"/>
  <c r="BL405" i="23"/>
  <c r="BM405" i="23"/>
  <c r="BN405" i="23"/>
  <c r="BO405" i="23"/>
  <c r="BL406" i="23"/>
  <c r="BM406" i="23"/>
  <c r="BN406" i="23"/>
  <c r="BO406" i="23"/>
  <c r="BL407" i="23"/>
  <c r="BM407" i="23"/>
  <c r="BN407" i="23"/>
  <c r="BO407" i="23"/>
  <c r="BL408" i="23"/>
  <c r="BM408" i="23"/>
  <c r="BN408" i="23"/>
  <c r="BO408" i="23"/>
  <c r="BL409" i="23"/>
  <c r="BM409" i="23"/>
  <c r="BN409" i="23"/>
  <c r="BO409" i="23"/>
  <c r="BL410" i="23"/>
  <c r="BM410" i="23"/>
  <c r="BN410" i="23"/>
  <c r="BO410" i="23"/>
  <c r="BL411" i="23"/>
  <c r="BM411" i="23"/>
  <c r="BN411" i="23"/>
  <c r="BO411" i="23"/>
  <c r="BL412" i="23"/>
  <c r="BM412" i="23"/>
  <c r="BN412" i="23"/>
  <c r="BO412" i="23"/>
  <c r="BL413" i="23"/>
  <c r="BM413" i="23"/>
  <c r="BN413" i="23"/>
  <c r="BO413" i="23"/>
  <c r="BL414" i="23"/>
  <c r="BM414" i="23"/>
  <c r="BN414" i="23"/>
  <c r="BO414" i="23"/>
  <c r="BL415" i="23"/>
  <c r="BM415" i="23"/>
  <c r="BN415" i="23"/>
  <c r="BO415" i="23"/>
  <c r="BL416" i="23"/>
  <c r="BM416" i="23"/>
  <c r="BN416" i="23"/>
  <c r="BO416" i="23"/>
  <c r="BL417" i="23"/>
  <c r="BM417" i="23"/>
  <c r="BN417" i="23"/>
  <c r="BO417" i="23"/>
  <c r="BL418" i="23"/>
  <c r="BM418" i="23"/>
  <c r="BN418" i="23"/>
  <c r="BO418" i="23"/>
  <c r="BL419" i="23"/>
  <c r="BM419" i="23"/>
  <c r="BN419" i="23"/>
  <c r="BO419" i="23"/>
  <c r="BL420" i="23"/>
  <c r="BM420" i="23"/>
  <c r="BN420" i="23"/>
  <c r="BO420" i="23"/>
  <c r="BL421" i="23"/>
  <c r="BM421" i="23"/>
  <c r="BN421" i="23"/>
  <c r="BO421" i="23"/>
  <c r="BL422" i="23"/>
  <c r="BM422" i="23"/>
  <c r="BN422" i="23"/>
  <c r="BO422" i="23"/>
  <c r="BL423" i="23"/>
  <c r="BM423" i="23"/>
  <c r="BN423" i="23"/>
  <c r="BO423" i="23"/>
  <c r="BL424" i="23"/>
  <c r="BM424" i="23"/>
  <c r="BN424" i="23"/>
  <c r="BO424" i="23"/>
  <c r="BL425" i="23"/>
  <c r="BM425" i="23"/>
  <c r="BN425" i="23"/>
  <c r="BO425" i="23"/>
  <c r="BL426" i="23"/>
  <c r="BM426" i="23"/>
  <c r="BN426" i="23"/>
  <c r="BO426" i="23"/>
  <c r="BL427" i="23"/>
  <c r="BM427" i="23"/>
  <c r="BN427" i="23"/>
  <c r="BO427" i="23"/>
  <c r="BL428" i="23"/>
  <c r="BM428" i="23"/>
  <c r="BN428" i="23"/>
  <c r="BO428" i="23"/>
  <c r="BL429" i="23"/>
  <c r="BM429" i="23"/>
  <c r="BN429" i="23"/>
  <c r="BO429" i="23"/>
  <c r="BL430" i="23"/>
  <c r="BM430" i="23"/>
  <c r="BN430" i="23"/>
  <c r="BO430" i="23"/>
  <c r="BL431" i="23"/>
  <c r="BM431" i="23"/>
  <c r="BN431" i="23"/>
  <c r="BO431" i="23"/>
  <c r="BL432" i="23"/>
  <c r="BM432" i="23"/>
  <c r="BN432" i="23"/>
  <c r="BO432" i="23"/>
  <c r="BL433" i="23"/>
  <c r="BM433" i="23"/>
  <c r="BN433" i="23"/>
  <c r="BO433" i="23"/>
  <c r="BL434" i="23"/>
  <c r="BM434" i="23"/>
  <c r="BN434" i="23"/>
  <c r="BO434" i="23"/>
  <c r="BL435" i="23"/>
  <c r="BM435" i="23"/>
  <c r="BN435" i="23"/>
  <c r="BO435" i="23"/>
  <c r="BL436" i="23"/>
  <c r="BM436" i="23"/>
  <c r="BN436" i="23"/>
  <c r="BO436" i="23"/>
  <c r="BL437" i="23"/>
  <c r="BM437" i="23"/>
  <c r="BN437" i="23"/>
  <c r="BO437" i="23"/>
  <c r="BL438" i="23"/>
  <c r="BM438" i="23"/>
  <c r="BN438" i="23"/>
  <c r="BO438" i="23"/>
  <c r="BL439" i="23"/>
  <c r="BM439" i="23"/>
  <c r="BN439" i="23"/>
  <c r="BO439" i="23"/>
  <c r="BL440" i="23"/>
  <c r="BM440" i="23"/>
  <c r="BN440" i="23"/>
  <c r="BO440" i="23"/>
  <c r="BL441" i="23"/>
  <c r="BM441" i="23"/>
  <c r="BN441" i="23"/>
  <c r="BO441" i="23"/>
  <c r="BL442" i="23"/>
  <c r="BM442" i="23"/>
  <c r="BN442" i="23"/>
  <c r="BO442" i="23"/>
  <c r="BL443" i="23"/>
  <c r="BM443" i="23"/>
  <c r="BN443" i="23"/>
  <c r="BO443" i="23"/>
  <c r="BL444" i="23"/>
  <c r="BM444" i="23"/>
  <c r="BN444" i="23"/>
  <c r="BO444" i="23"/>
  <c r="BL445" i="23"/>
  <c r="BM445" i="23"/>
  <c r="BN445" i="23"/>
  <c r="BO445" i="23"/>
  <c r="BO4" i="23"/>
  <c r="BN4" i="23"/>
  <c r="BM4" i="23"/>
  <c r="BL4" i="23"/>
  <c r="BL5" i="22"/>
  <c r="BM5" i="22"/>
  <c r="BN5" i="22"/>
  <c r="BO5" i="22"/>
  <c r="BL6" i="22"/>
  <c r="BM6" i="22"/>
  <c r="BN6" i="22"/>
  <c r="BO6" i="22"/>
  <c r="BL7" i="22"/>
  <c r="BM7" i="22"/>
  <c r="BN7" i="22"/>
  <c r="BO7" i="22"/>
  <c r="BL8" i="22"/>
  <c r="BM8" i="22"/>
  <c r="BN8" i="22"/>
  <c r="BO8" i="22"/>
  <c r="BL9" i="22"/>
  <c r="BM9" i="22"/>
  <c r="BN9" i="22"/>
  <c r="BO9" i="22"/>
  <c r="BL10" i="22"/>
  <c r="BM10" i="22"/>
  <c r="BN10" i="22"/>
  <c r="BO10" i="22"/>
  <c r="BL11" i="22"/>
  <c r="BM11" i="22"/>
  <c r="BN11" i="22"/>
  <c r="BO11" i="22"/>
  <c r="BL12" i="22"/>
  <c r="BM12" i="22"/>
  <c r="BN12" i="22"/>
  <c r="BO12" i="22"/>
  <c r="BL13" i="22"/>
  <c r="BM13" i="22"/>
  <c r="BN13" i="22"/>
  <c r="BO13" i="22"/>
  <c r="BL14" i="22"/>
  <c r="BM14" i="22"/>
  <c r="BN14" i="22"/>
  <c r="BO14" i="22"/>
  <c r="BL15" i="22"/>
  <c r="BM15" i="22"/>
  <c r="BN15" i="22"/>
  <c r="BO15" i="22"/>
  <c r="BL16" i="22"/>
  <c r="BM16" i="22"/>
  <c r="BN16" i="22"/>
  <c r="BO16" i="22"/>
  <c r="BL17" i="22"/>
  <c r="BM17" i="22"/>
  <c r="BN17" i="22"/>
  <c r="BO17" i="22"/>
  <c r="BL18" i="22"/>
  <c r="BM18" i="22"/>
  <c r="BN18" i="22"/>
  <c r="BO18" i="22"/>
  <c r="BL19" i="22"/>
  <c r="BM19" i="22"/>
  <c r="BN19" i="22"/>
  <c r="BO19" i="22"/>
  <c r="BL20" i="22"/>
  <c r="BM20" i="22"/>
  <c r="BN20" i="22"/>
  <c r="BO20" i="22"/>
  <c r="BL21" i="22"/>
  <c r="BM21" i="22"/>
  <c r="BN21" i="22"/>
  <c r="BO21" i="22"/>
  <c r="BL22" i="22"/>
  <c r="BM22" i="22"/>
  <c r="BN22" i="22"/>
  <c r="BO22" i="22"/>
  <c r="BL23" i="22"/>
  <c r="BM23" i="22"/>
  <c r="BN23" i="22"/>
  <c r="BO23" i="22"/>
  <c r="BL24" i="22"/>
  <c r="BM24" i="22"/>
  <c r="BN24" i="22"/>
  <c r="BO24" i="22"/>
  <c r="BL25" i="22"/>
  <c r="BM25" i="22"/>
  <c r="BN25" i="22"/>
  <c r="BO25" i="22"/>
  <c r="BL26" i="22"/>
  <c r="BM26" i="22"/>
  <c r="BN26" i="22"/>
  <c r="BO26" i="22"/>
  <c r="BL27" i="22"/>
  <c r="BM27" i="22"/>
  <c r="BN27" i="22"/>
  <c r="BO27" i="22"/>
  <c r="BL28" i="22"/>
  <c r="BM28" i="22"/>
  <c r="BN28" i="22"/>
  <c r="BO28" i="22"/>
  <c r="BL29" i="22"/>
  <c r="BM29" i="22"/>
  <c r="BN29" i="22"/>
  <c r="BO29" i="22"/>
  <c r="BL30" i="22"/>
  <c r="BM30" i="22"/>
  <c r="BN30" i="22"/>
  <c r="BO30" i="22"/>
  <c r="BL31" i="22"/>
  <c r="BM31" i="22"/>
  <c r="BN31" i="22"/>
  <c r="BO31" i="22"/>
  <c r="BL32" i="22"/>
  <c r="BM32" i="22"/>
  <c r="BN32" i="22"/>
  <c r="BO32" i="22"/>
  <c r="BL33" i="22"/>
  <c r="BM33" i="22"/>
  <c r="BN33" i="22"/>
  <c r="BO33" i="22"/>
  <c r="BL34" i="22"/>
  <c r="BM34" i="22"/>
  <c r="BN34" i="22"/>
  <c r="BO34" i="22"/>
  <c r="BL35" i="22"/>
  <c r="BM35" i="22"/>
  <c r="BN35" i="22"/>
  <c r="BO35" i="22"/>
  <c r="BL36" i="22"/>
  <c r="BM36" i="22"/>
  <c r="BN36" i="22"/>
  <c r="BO36" i="22"/>
  <c r="BL37" i="22"/>
  <c r="BM37" i="22"/>
  <c r="BN37" i="22"/>
  <c r="BO37" i="22"/>
  <c r="BL38" i="22"/>
  <c r="BM38" i="22"/>
  <c r="BN38" i="22"/>
  <c r="BO38" i="22"/>
  <c r="BL39" i="22"/>
  <c r="BM39" i="22"/>
  <c r="BN39" i="22"/>
  <c r="BO39" i="22"/>
  <c r="BL40" i="22"/>
  <c r="BM40" i="22"/>
  <c r="BN40" i="22"/>
  <c r="BO40" i="22"/>
  <c r="BL41" i="22"/>
  <c r="BM41" i="22"/>
  <c r="BN41" i="22"/>
  <c r="BO41" i="22"/>
  <c r="BL42" i="22"/>
  <c r="BM42" i="22"/>
  <c r="BN42" i="22"/>
  <c r="BO42" i="22"/>
  <c r="BL43" i="22"/>
  <c r="BM43" i="22"/>
  <c r="BN43" i="22"/>
  <c r="BO43" i="22"/>
  <c r="BL44" i="22"/>
  <c r="BM44" i="22"/>
  <c r="BN44" i="22"/>
  <c r="BO44" i="22"/>
  <c r="BL45" i="22"/>
  <c r="BM45" i="22"/>
  <c r="BN45" i="22"/>
  <c r="BO45" i="22"/>
  <c r="BL46" i="22"/>
  <c r="BM46" i="22"/>
  <c r="BN46" i="22"/>
  <c r="BO46" i="22"/>
  <c r="BL47" i="22"/>
  <c r="BM47" i="22"/>
  <c r="BN47" i="22"/>
  <c r="BO47" i="22"/>
  <c r="BL48" i="22"/>
  <c r="BM48" i="22"/>
  <c r="BN48" i="22"/>
  <c r="BO48" i="22"/>
  <c r="BL49" i="22"/>
  <c r="BM49" i="22"/>
  <c r="BN49" i="22"/>
  <c r="BO49" i="22"/>
  <c r="BL50" i="22"/>
  <c r="BM50" i="22"/>
  <c r="BN50" i="22"/>
  <c r="BO50" i="22"/>
  <c r="BL51" i="22"/>
  <c r="BM51" i="22"/>
  <c r="BN51" i="22"/>
  <c r="BO51" i="22"/>
  <c r="BL52" i="22"/>
  <c r="BM52" i="22"/>
  <c r="BN52" i="22"/>
  <c r="BO52" i="22"/>
  <c r="BL53" i="22"/>
  <c r="BM53" i="22"/>
  <c r="BN53" i="22"/>
  <c r="BO53" i="22"/>
  <c r="BL54" i="22"/>
  <c r="BM54" i="22"/>
  <c r="BN54" i="22"/>
  <c r="BO54" i="22"/>
  <c r="BL55" i="22"/>
  <c r="BM55" i="22"/>
  <c r="BN55" i="22"/>
  <c r="BO55" i="22"/>
  <c r="BL56" i="22"/>
  <c r="BM56" i="22"/>
  <c r="BN56" i="22"/>
  <c r="BO56" i="22"/>
  <c r="BL57" i="22"/>
  <c r="BM57" i="22"/>
  <c r="BN57" i="22"/>
  <c r="BO57" i="22"/>
  <c r="BL58" i="22"/>
  <c r="BM58" i="22"/>
  <c r="BN58" i="22"/>
  <c r="BO58" i="22"/>
  <c r="BL59" i="22"/>
  <c r="BM59" i="22"/>
  <c r="BN59" i="22"/>
  <c r="BO59" i="22"/>
  <c r="BL60" i="22"/>
  <c r="BM60" i="22"/>
  <c r="BN60" i="22"/>
  <c r="BO60" i="22"/>
  <c r="BL61" i="22"/>
  <c r="BM61" i="22"/>
  <c r="BN61" i="22"/>
  <c r="BO61" i="22"/>
  <c r="BL62" i="22"/>
  <c r="BM62" i="22"/>
  <c r="BN62" i="22"/>
  <c r="BO62" i="22"/>
  <c r="BL63" i="22"/>
  <c r="BM63" i="22"/>
  <c r="BN63" i="22"/>
  <c r="BO63" i="22"/>
  <c r="BL64" i="22"/>
  <c r="BM64" i="22"/>
  <c r="BN64" i="22"/>
  <c r="BO64" i="22"/>
  <c r="BL65" i="22"/>
  <c r="BM65" i="22"/>
  <c r="BN65" i="22"/>
  <c r="BO65" i="22"/>
  <c r="BL66" i="22"/>
  <c r="BM66" i="22"/>
  <c r="BN66" i="22"/>
  <c r="BO66" i="22"/>
  <c r="BL67" i="22"/>
  <c r="BM67" i="22"/>
  <c r="BN67" i="22"/>
  <c r="BO67" i="22"/>
  <c r="BL68" i="22"/>
  <c r="BM68" i="22"/>
  <c r="BN68" i="22"/>
  <c r="BO68" i="22"/>
  <c r="BL69" i="22"/>
  <c r="BM69" i="22"/>
  <c r="BN69" i="22"/>
  <c r="BO69" i="22"/>
  <c r="BL70" i="22"/>
  <c r="BM70" i="22"/>
  <c r="BN70" i="22"/>
  <c r="BO70" i="22"/>
  <c r="BL71" i="22"/>
  <c r="BM71" i="22"/>
  <c r="BN71" i="22"/>
  <c r="BO71" i="22"/>
  <c r="BL72" i="22"/>
  <c r="BM72" i="22"/>
  <c r="BN72" i="22"/>
  <c r="BO72" i="22"/>
  <c r="BL73" i="22"/>
  <c r="BM73" i="22"/>
  <c r="BN73" i="22"/>
  <c r="BO73" i="22"/>
  <c r="BL74" i="22"/>
  <c r="BM74" i="22"/>
  <c r="BN74" i="22"/>
  <c r="BO74" i="22"/>
  <c r="BL75" i="22"/>
  <c r="BM75" i="22"/>
  <c r="BN75" i="22"/>
  <c r="BO75" i="22"/>
  <c r="BL76" i="22"/>
  <c r="BM76" i="22"/>
  <c r="BN76" i="22"/>
  <c r="BO76" i="22"/>
  <c r="BL77" i="22"/>
  <c r="BM77" i="22"/>
  <c r="BN77" i="22"/>
  <c r="BO77" i="22"/>
  <c r="BL78" i="22"/>
  <c r="BM78" i="22"/>
  <c r="BN78" i="22"/>
  <c r="BO78" i="22"/>
  <c r="BL79" i="22"/>
  <c r="BM79" i="22"/>
  <c r="BN79" i="22"/>
  <c r="BO79" i="22"/>
  <c r="BL80" i="22"/>
  <c r="BM80" i="22"/>
  <c r="BN80" i="22"/>
  <c r="BO80" i="22"/>
  <c r="BL81" i="22"/>
  <c r="BM81" i="22"/>
  <c r="BN81" i="22"/>
  <c r="BO81" i="22"/>
  <c r="BL82" i="22"/>
  <c r="BM82" i="22"/>
  <c r="BN82" i="22"/>
  <c r="BO82" i="22"/>
  <c r="BL83" i="22"/>
  <c r="BM83" i="22"/>
  <c r="BN83" i="22"/>
  <c r="BO83" i="22"/>
  <c r="BL84" i="22"/>
  <c r="BM84" i="22"/>
  <c r="BN84" i="22"/>
  <c r="BO84" i="22"/>
  <c r="BL85" i="22"/>
  <c r="BM85" i="22"/>
  <c r="BN85" i="22"/>
  <c r="BO85" i="22"/>
  <c r="BL86" i="22"/>
  <c r="BM86" i="22"/>
  <c r="BN86" i="22"/>
  <c r="BO86" i="22"/>
  <c r="BL87" i="22"/>
  <c r="BM87" i="22"/>
  <c r="BN87" i="22"/>
  <c r="BO87" i="22"/>
  <c r="BL88" i="22"/>
  <c r="BM88" i="22"/>
  <c r="BN88" i="22"/>
  <c r="BO88" i="22"/>
  <c r="BL89" i="22"/>
  <c r="BM89" i="22"/>
  <c r="BN89" i="22"/>
  <c r="BO89" i="22"/>
  <c r="BL90" i="22"/>
  <c r="BM90" i="22"/>
  <c r="BN90" i="22"/>
  <c r="BO90" i="22"/>
  <c r="BL91" i="22"/>
  <c r="BM91" i="22"/>
  <c r="BN91" i="22"/>
  <c r="BO91" i="22"/>
  <c r="BL92" i="22"/>
  <c r="BM92" i="22"/>
  <c r="BN92" i="22"/>
  <c r="BO92" i="22"/>
  <c r="BL93" i="22"/>
  <c r="BM93" i="22"/>
  <c r="BN93" i="22"/>
  <c r="BO93" i="22"/>
  <c r="BL94" i="22"/>
  <c r="BM94" i="22"/>
  <c r="BN94" i="22"/>
  <c r="BO94" i="22"/>
  <c r="BL95" i="22"/>
  <c r="BM95" i="22"/>
  <c r="BN95" i="22"/>
  <c r="BO95" i="22"/>
  <c r="BL96" i="22"/>
  <c r="BM96" i="22"/>
  <c r="BN96" i="22"/>
  <c r="BO96" i="22"/>
  <c r="BL97" i="22"/>
  <c r="BM97" i="22"/>
  <c r="BN97" i="22"/>
  <c r="BO97" i="22"/>
  <c r="BL98" i="22"/>
  <c r="BM98" i="22"/>
  <c r="BN98" i="22"/>
  <c r="BO98" i="22"/>
  <c r="BL99" i="22"/>
  <c r="BM99" i="22"/>
  <c r="BN99" i="22"/>
  <c r="BO99" i="22"/>
  <c r="BL100" i="22"/>
  <c r="BM100" i="22"/>
  <c r="BN100" i="22"/>
  <c r="BO100" i="22"/>
  <c r="BL101" i="22"/>
  <c r="BM101" i="22"/>
  <c r="BN101" i="22"/>
  <c r="BO101" i="22"/>
  <c r="BL102" i="22"/>
  <c r="BM102" i="22"/>
  <c r="BN102" i="22"/>
  <c r="BO102" i="22"/>
  <c r="BL103" i="22"/>
  <c r="BM103" i="22"/>
  <c r="BN103" i="22"/>
  <c r="BO103" i="22"/>
  <c r="BL104" i="22"/>
  <c r="BM104" i="22"/>
  <c r="BN104" i="22"/>
  <c r="BO104" i="22"/>
  <c r="BL105" i="22"/>
  <c r="BM105" i="22"/>
  <c r="BN105" i="22"/>
  <c r="BO105" i="22"/>
  <c r="BL106" i="22"/>
  <c r="BM106" i="22"/>
  <c r="BN106" i="22"/>
  <c r="BO106" i="22"/>
  <c r="BL107" i="22"/>
  <c r="BM107" i="22"/>
  <c r="BN107" i="22"/>
  <c r="BO107" i="22"/>
  <c r="BL108" i="22"/>
  <c r="BM108" i="22"/>
  <c r="BN108" i="22"/>
  <c r="BO108" i="22"/>
  <c r="BL109" i="22"/>
  <c r="BM109" i="22"/>
  <c r="BN109" i="22"/>
  <c r="BO109" i="22"/>
  <c r="BL110" i="22"/>
  <c r="BM110" i="22"/>
  <c r="BN110" i="22"/>
  <c r="BO110" i="22"/>
  <c r="BL111" i="22"/>
  <c r="BM111" i="22"/>
  <c r="BN111" i="22"/>
  <c r="BO111" i="22"/>
  <c r="BL112" i="22"/>
  <c r="BM112" i="22"/>
  <c r="BN112" i="22"/>
  <c r="BO112" i="22"/>
  <c r="BL113" i="22"/>
  <c r="BM113" i="22"/>
  <c r="BN113" i="22"/>
  <c r="BO113" i="22"/>
  <c r="BL114" i="22"/>
  <c r="BM114" i="22"/>
  <c r="BN114" i="22"/>
  <c r="BO114" i="22"/>
  <c r="BL115" i="22"/>
  <c r="BM115" i="22"/>
  <c r="BN115" i="22"/>
  <c r="BO115" i="22"/>
  <c r="BL116" i="22"/>
  <c r="BM116" i="22"/>
  <c r="BN116" i="22"/>
  <c r="BO116" i="22"/>
  <c r="BL117" i="22"/>
  <c r="BM117" i="22"/>
  <c r="BN117" i="22"/>
  <c r="BO117" i="22"/>
  <c r="BL118" i="22"/>
  <c r="BM118" i="22"/>
  <c r="BN118" i="22"/>
  <c r="BO118" i="22"/>
  <c r="BL119" i="22"/>
  <c r="BM119" i="22"/>
  <c r="BN119" i="22"/>
  <c r="BO119" i="22"/>
  <c r="BL120" i="22"/>
  <c r="BM120" i="22"/>
  <c r="BN120" i="22"/>
  <c r="BO120" i="22"/>
  <c r="BL121" i="22"/>
  <c r="BM121" i="22"/>
  <c r="BN121" i="22"/>
  <c r="BO121" i="22"/>
  <c r="BL122" i="22"/>
  <c r="BM122" i="22"/>
  <c r="BN122" i="22"/>
  <c r="BO122" i="22"/>
  <c r="BL123" i="22"/>
  <c r="BM123" i="22"/>
  <c r="BN123" i="22"/>
  <c r="BO123" i="22"/>
  <c r="BL124" i="22"/>
  <c r="BM124" i="22"/>
  <c r="BN124" i="22"/>
  <c r="BO124" i="22"/>
  <c r="BL125" i="22"/>
  <c r="BM125" i="22"/>
  <c r="BN125" i="22"/>
  <c r="BO125" i="22"/>
  <c r="BL126" i="22"/>
  <c r="BM126" i="22"/>
  <c r="BN126" i="22"/>
  <c r="BO126" i="22"/>
  <c r="BL127" i="22"/>
  <c r="BM127" i="22"/>
  <c r="BN127" i="22"/>
  <c r="BO127" i="22"/>
  <c r="BL128" i="22"/>
  <c r="BM128" i="22"/>
  <c r="BN128" i="22"/>
  <c r="BO128" i="22"/>
  <c r="BL129" i="22"/>
  <c r="BM129" i="22"/>
  <c r="BN129" i="22"/>
  <c r="BO129" i="22"/>
  <c r="BL130" i="22"/>
  <c r="BM130" i="22"/>
  <c r="BN130" i="22"/>
  <c r="BO130" i="22"/>
  <c r="BL131" i="22"/>
  <c r="BM131" i="22"/>
  <c r="BN131" i="22"/>
  <c r="BO131" i="22"/>
  <c r="BL132" i="22"/>
  <c r="BM132" i="22"/>
  <c r="BN132" i="22"/>
  <c r="BO132" i="22"/>
  <c r="BL133" i="22"/>
  <c r="BM133" i="22"/>
  <c r="BN133" i="22"/>
  <c r="BO133" i="22"/>
  <c r="BL134" i="22"/>
  <c r="BM134" i="22"/>
  <c r="BN134" i="22"/>
  <c r="BO134" i="22"/>
  <c r="BL135" i="22"/>
  <c r="BM135" i="22"/>
  <c r="BN135" i="22"/>
  <c r="BO135" i="22"/>
  <c r="BL136" i="22"/>
  <c r="BM136" i="22"/>
  <c r="BN136" i="22"/>
  <c r="BO136" i="22"/>
  <c r="BL137" i="22"/>
  <c r="BM137" i="22"/>
  <c r="BN137" i="22"/>
  <c r="BO137" i="22"/>
  <c r="BL138" i="22"/>
  <c r="BM138" i="22"/>
  <c r="BN138" i="22"/>
  <c r="BO138" i="22"/>
  <c r="BL139" i="22"/>
  <c r="BM139" i="22"/>
  <c r="BN139" i="22"/>
  <c r="BO139" i="22"/>
  <c r="BL140" i="22"/>
  <c r="BM140" i="22"/>
  <c r="BN140" i="22"/>
  <c r="BO140" i="22"/>
  <c r="BL141" i="22"/>
  <c r="BM141" i="22"/>
  <c r="BN141" i="22"/>
  <c r="BO141" i="22"/>
  <c r="BL142" i="22"/>
  <c r="BM142" i="22"/>
  <c r="BN142" i="22"/>
  <c r="BO142" i="22"/>
  <c r="BL143" i="22"/>
  <c r="BM143" i="22"/>
  <c r="BN143" i="22"/>
  <c r="BO143" i="22"/>
  <c r="BL144" i="22"/>
  <c r="BM144" i="22"/>
  <c r="BN144" i="22"/>
  <c r="BO144" i="22"/>
  <c r="BL145" i="22"/>
  <c r="BM145" i="22"/>
  <c r="BN145" i="22"/>
  <c r="BO145" i="22"/>
  <c r="BL146" i="22"/>
  <c r="BM146" i="22"/>
  <c r="BN146" i="22"/>
  <c r="BO146" i="22"/>
  <c r="BL147" i="22"/>
  <c r="BM147" i="22"/>
  <c r="BN147" i="22"/>
  <c r="BO147" i="22"/>
  <c r="BL148" i="22"/>
  <c r="BM148" i="22"/>
  <c r="BN148" i="22"/>
  <c r="BO148" i="22"/>
  <c r="BL149" i="22"/>
  <c r="BM149" i="22"/>
  <c r="BN149" i="22"/>
  <c r="BO149" i="22"/>
  <c r="BL150" i="22"/>
  <c r="BM150" i="22"/>
  <c r="BN150" i="22"/>
  <c r="BO150" i="22"/>
  <c r="BL151" i="22"/>
  <c r="BM151" i="22"/>
  <c r="BN151" i="22"/>
  <c r="BO151" i="22"/>
  <c r="BL152" i="22"/>
  <c r="BM152" i="22"/>
  <c r="BN152" i="22"/>
  <c r="BO152" i="22"/>
  <c r="BL153" i="22"/>
  <c r="BM153" i="22"/>
  <c r="BN153" i="22"/>
  <c r="BO153" i="22"/>
  <c r="BL154" i="22"/>
  <c r="BM154" i="22"/>
  <c r="BN154" i="22"/>
  <c r="BO154" i="22"/>
  <c r="BL155" i="22"/>
  <c r="BM155" i="22"/>
  <c r="BN155" i="22"/>
  <c r="BO155" i="22"/>
  <c r="BL156" i="22"/>
  <c r="BM156" i="22"/>
  <c r="BN156" i="22"/>
  <c r="BO156" i="22"/>
  <c r="BL157" i="22"/>
  <c r="BM157" i="22"/>
  <c r="BN157" i="22"/>
  <c r="BO157" i="22"/>
  <c r="BL158" i="22"/>
  <c r="BM158" i="22"/>
  <c r="BN158" i="22"/>
  <c r="BO158" i="22"/>
  <c r="BL159" i="22"/>
  <c r="BM159" i="22"/>
  <c r="BN159" i="22"/>
  <c r="BO159" i="22"/>
  <c r="BL160" i="22"/>
  <c r="BM160" i="22"/>
  <c r="BN160" i="22"/>
  <c r="BO160" i="22"/>
  <c r="BL161" i="22"/>
  <c r="BM161" i="22"/>
  <c r="BN161" i="22"/>
  <c r="BO161" i="22"/>
  <c r="BL162" i="22"/>
  <c r="BM162" i="22"/>
  <c r="BN162" i="22"/>
  <c r="BO162" i="22"/>
  <c r="BL163" i="22"/>
  <c r="BM163" i="22"/>
  <c r="BN163" i="22"/>
  <c r="BO163" i="22"/>
  <c r="BL164" i="22"/>
  <c r="BM164" i="22"/>
  <c r="BN164" i="22"/>
  <c r="BO164" i="22"/>
  <c r="BL165" i="22"/>
  <c r="BM165" i="22"/>
  <c r="BN165" i="22"/>
  <c r="BO165" i="22"/>
  <c r="BL166" i="22"/>
  <c r="BM166" i="22"/>
  <c r="BN166" i="22"/>
  <c r="BO166" i="22"/>
  <c r="BL167" i="22"/>
  <c r="BM167" i="22"/>
  <c r="BN167" i="22"/>
  <c r="BO167" i="22"/>
  <c r="BL168" i="22"/>
  <c r="BM168" i="22"/>
  <c r="BN168" i="22"/>
  <c r="BO168" i="22"/>
  <c r="BL169" i="22"/>
  <c r="BM169" i="22"/>
  <c r="BN169" i="22"/>
  <c r="BO169" i="22"/>
  <c r="BL170" i="22"/>
  <c r="BM170" i="22"/>
  <c r="BN170" i="22"/>
  <c r="BO170" i="22"/>
  <c r="BL171" i="22"/>
  <c r="BM171" i="22"/>
  <c r="BN171" i="22"/>
  <c r="BO171" i="22"/>
  <c r="BL172" i="22"/>
  <c r="BM172" i="22"/>
  <c r="BN172" i="22"/>
  <c r="BO172" i="22"/>
  <c r="BL173" i="22"/>
  <c r="BM173" i="22"/>
  <c r="BN173" i="22"/>
  <c r="BO173" i="22"/>
  <c r="BL174" i="22"/>
  <c r="BM174" i="22"/>
  <c r="BN174" i="22"/>
  <c r="BO174" i="22"/>
  <c r="BL175" i="22"/>
  <c r="BM175" i="22"/>
  <c r="BN175" i="22"/>
  <c r="BO175" i="22"/>
  <c r="BL176" i="22"/>
  <c r="BM176" i="22"/>
  <c r="BN176" i="22"/>
  <c r="BO176" i="22"/>
  <c r="BL177" i="22"/>
  <c r="BM177" i="22"/>
  <c r="BN177" i="22"/>
  <c r="BO177" i="22"/>
  <c r="BL178" i="22"/>
  <c r="BM178" i="22"/>
  <c r="BN178" i="22"/>
  <c r="BO178" i="22"/>
  <c r="BL179" i="22"/>
  <c r="BM179" i="22"/>
  <c r="BN179" i="22"/>
  <c r="BO179" i="22"/>
  <c r="BL180" i="22"/>
  <c r="BM180" i="22"/>
  <c r="BN180" i="22"/>
  <c r="BO180" i="22"/>
  <c r="BL181" i="22"/>
  <c r="BM181" i="22"/>
  <c r="BN181" i="22"/>
  <c r="BO181" i="22"/>
  <c r="BL182" i="22"/>
  <c r="BM182" i="22"/>
  <c r="BN182" i="22"/>
  <c r="BO182" i="22"/>
  <c r="BL183" i="22"/>
  <c r="BM183" i="22"/>
  <c r="BN183" i="22"/>
  <c r="BO183" i="22"/>
  <c r="BL184" i="22"/>
  <c r="BM184" i="22"/>
  <c r="BN184" i="22"/>
  <c r="BO184" i="22"/>
  <c r="BL185" i="22"/>
  <c r="BM185" i="22"/>
  <c r="BN185" i="22"/>
  <c r="BO185" i="22"/>
  <c r="BL186" i="22"/>
  <c r="BM186" i="22"/>
  <c r="BN186" i="22"/>
  <c r="BO186" i="22"/>
  <c r="BL187" i="22"/>
  <c r="BM187" i="22"/>
  <c r="BN187" i="22"/>
  <c r="BO187" i="22"/>
  <c r="BL188" i="22"/>
  <c r="BM188" i="22"/>
  <c r="BN188" i="22"/>
  <c r="BO188" i="22"/>
  <c r="BL189" i="22"/>
  <c r="BM189" i="22"/>
  <c r="BN189" i="22"/>
  <c r="BO189" i="22"/>
  <c r="BL190" i="22"/>
  <c r="BM190" i="22"/>
  <c r="BN190" i="22"/>
  <c r="BO190" i="22"/>
  <c r="BL191" i="22"/>
  <c r="BM191" i="22"/>
  <c r="BN191" i="22"/>
  <c r="BO191" i="22"/>
  <c r="BL192" i="22"/>
  <c r="BM192" i="22"/>
  <c r="BN192" i="22"/>
  <c r="BO192" i="22"/>
  <c r="BL193" i="22"/>
  <c r="BM193" i="22"/>
  <c r="BN193" i="22"/>
  <c r="BO193" i="22"/>
  <c r="BL194" i="22"/>
  <c r="BM194" i="22"/>
  <c r="BN194" i="22"/>
  <c r="BO194" i="22"/>
  <c r="BL195" i="22"/>
  <c r="BM195" i="22"/>
  <c r="BN195" i="22"/>
  <c r="BO195" i="22"/>
  <c r="BL196" i="22"/>
  <c r="BM196" i="22"/>
  <c r="BN196" i="22"/>
  <c r="BO196" i="22"/>
  <c r="BL197" i="22"/>
  <c r="BM197" i="22"/>
  <c r="BN197" i="22"/>
  <c r="BO197" i="22"/>
  <c r="BL198" i="22"/>
  <c r="BM198" i="22"/>
  <c r="BN198" i="22"/>
  <c r="BO198" i="22"/>
  <c r="BL199" i="22"/>
  <c r="BM199" i="22"/>
  <c r="BN199" i="22"/>
  <c r="BO199" i="22"/>
  <c r="BL200" i="22"/>
  <c r="BM200" i="22"/>
  <c r="BN200" i="22"/>
  <c r="BO200" i="22"/>
  <c r="BL201" i="22"/>
  <c r="BM201" i="22"/>
  <c r="BN201" i="22"/>
  <c r="BO201" i="22"/>
  <c r="BL202" i="22"/>
  <c r="BM202" i="22"/>
  <c r="BN202" i="22"/>
  <c r="BO202" i="22"/>
  <c r="BL203" i="22"/>
  <c r="BM203" i="22"/>
  <c r="BN203" i="22"/>
  <c r="BO203" i="22"/>
  <c r="BL204" i="22"/>
  <c r="BM204" i="22"/>
  <c r="BN204" i="22"/>
  <c r="BO204" i="22"/>
  <c r="BL205" i="22"/>
  <c r="BM205" i="22"/>
  <c r="BN205" i="22"/>
  <c r="BO205" i="22"/>
  <c r="BL206" i="22"/>
  <c r="BM206" i="22"/>
  <c r="BN206" i="22"/>
  <c r="BO206" i="22"/>
  <c r="BL207" i="22"/>
  <c r="BM207" i="22"/>
  <c r="BN207" i="22"/>
  <c r="BO207" i="22"/>
  <c r="BL208" i="22"/>
  <c r="BM208" i="22"/>
  <c r="BN208" i="22"/>
  <c r="BO208" i="22"/>
  <c r="BL209" i="22"/>
  <c r="BM209" i="22"/>
  <c r="BN209" i="22"/>
  <c r="BO209" i="22"/>
  <c r="BL210" i="22"/>
  <c r="BM210" i="22"/>
  <c r="BN210" i="22"/>
  <c r="BO210" i="22"/>
  <c r="BL211" i="22"/>
  <c r="BM211" i="22"/>
  <c r="BN211" i="22"/>
  <c r="BO211" i="22"/>
  <c r="BL212" i="22"/>
  <c r="BM212" i="22"/>
  <c r="BN212" i="22"/>
  <c r="BO212" i="22"/>
  <c r="BL213" i="22"/>
  <c r="BM213" i="22"/>
  <c r="BN213" i="22"/>
  <c r="BO213" i="22"/>
  <c r="BL214" i="22"/>
  <c r="BM214" i="22"/>
  <c r="BN214" i="22"/>
  <c r="BO214" i="22"/>
  <c r="BL215" i="22"/>
  <c r="BM215" i="22"/>
  <c r="BN215" i="22"/>
  <c r="BO215" i="22"/>
  <c r="BL216" i="22"/>
  <c r="BM216" i="22"/>
  <c r="BN216" i="22"/>
  <c r="BO216" i="22"/>
  <c r="BL217" i="22"/>
  <c r="BM217" i="22"/>
  <c r="BN217" i="22"/>
  <c r="BO217" i="22"/>
  <c r="BL218" i="22"/>
  <c r="BM218" i="22"/>
  <c r="BN218" i="22"/>
  <c r="BO218" i="22"/>
  <c r="BL219" i="22"/>
  <c r="BM219" i="22"/>
  <c r="BN219" i="22"/>
  <c r="BO219" i="22"/>
  <c r="BL220" i="22"/>
  <c r="BM220" i="22"/>
  <c r="BN220" i="22"/>
  <c r="BO220" i="22"/>
  <c r="BL221" i="22"/>
  <c r="BM221" i="22"/>
  <c r="BN221" i="22"/>
  <c r="BO221" i="22"/>
  <c r="BL222" i="22"/>
  <c r="BM222" i="22"/>
  <c r="BN222" i="22"/>
  <c r="BO222" i="22"/>
  <c r="BL223" i="22"/>
  <c r="BM223" i="22"/>
  <c r="BN223" i="22"/>
  <c r="BO223" i="22"/>
  <c r="BL224" i="22"/>
  <c r="BM224" i="22"/>
  <c r="BN224" i="22"/>
  <c r="BO224" i="22"/>
  <c r="BL225" i="22"/>
  <c r="BM225" i="22"/>
  <c r="BN225" i="22"/>
  <c r="BO225" i="22"/>
  <c r="BL226" i="22"/>
  <c r="BM226" i="22"/>
  <c r="BN226" i="22"/>
  <c r="BO226" i="22"/>
  <c r="BL227" i="22"/>
  <c r="BM227" i="22"/>
  <c r="BN227" i="22"/>
  <c r="BO227" i="22"/>
  <c r="BL228" i="22"/>
  <c r="BM228" i="22"/>
  <c r="BN228" i="22"/>
  <c r="BO228" i="22"/>
  <c r="BL229" i="22"/>
  <c r="BM229" i="22"/>
  <c r="BN229" i="22"/>
  <c r="BO229" i="22"/>
  <c r="BL230" i="22"/>
  <c r="BM230" i="22"/>
  <c r="BN230" i="22"/>
  <c r="BO230" i="22"/>
  <c r="BL231" i="22"/>
  <c r="BM231" i="22"/>
  <c r="BN231" i="22"/>
  <c r="BO231" i="22"/>
  <c r="BL232" i="22"/>
  <c r="BM232" i="22"/>
  <c r="BN232" i="22"/>
  <c r="BO232" i="22"/>
  <c r="BL233" i="22"/>
  <c r="BM233" i="22"/>
  <c r="BN233" i="22"/>
  <c r="BO233" i="22"/>
  <c r="BL234" i="22"/>
  <c r="BM234" i="22"/>
  <c r="BN234" i="22"/>
  <c r="BO234" i="22"/>
  <c r="BL235" i="22"/>
  <c r="BM235" i="22"/>
  <c r="BN235" i="22"/>
  <c r="BO235" i="22"/>
  <c r="BL236" i="22"/>
  <c r="BM236" i="22"/>
  <c r="BN236" i="22"/>
  <c r="BO236" i="22"/>
  <c r="BL237" i="22"/>
  <c r="BM237" i="22"/>
  <c r="BN237" i="22"/>
  <c r="BO237" i="22"/>
  <c r="BL238" i="22"/>
  <c r="BM238" i="22"/>
  <c r="BN238" i="22"/>
  <c r="BO238" i="22"/>
  <c r="BL239" i="22"/>
  <c r="BM239" i="22"/>
  <c r="BN239" i="22"/>
  <c r="BO239" i="22"/>
  <c r="BL240" i="22"/>
  <c r="BM240" i="22"/>
  <c r="BN240" i="22"/>
  <c r="BO240" i="22"/>
  <c r="BL241" i="22"/>
  <c r="BM241" i="22"/>
  <c r="BN241" i="22"/>
  <c r="BO241" i="22"/>
  <c r="BL242" i="22"/>
  <c r="BM242" i="22"/>
  <c r="BN242" i="22"/>
  <c r="BO242" i="22"/>
  <c r="BL243" i="22"/>
  <c r="BM243" i="22"/>
  <c r="BN243" i="22"/>
  <c r="BO243" i="22"/>
  <c r="BL244" i="22"/>
  <c r="BM244" i="22"/>
  <c r="BN244" i="22"/>
  <c r="BO244" i="22"/>
  <c r="BL245" i="22"/>
  <c r="BM245" i="22"/>
  <c r="BN245" i="22"/>
  <c r="BO245" i="22"/>
  <c r="BL246" i="22"/>
  <c r="BM246" i="22"/>
  <c r="BN246" i="22"/>
  <c r="BO246" i="22"/>
  <c r="BL247" i="22"/>
  <c r="BM247" i="22"/>
  <c r="BN247" i="22"/>
  <c r="BO247" i="22"/>
  <c r="BL248" i="22"/>
  <c r="BM248" i="22"/>
  <c r="BN248" i="22"/>
  <c r="BO248" i="22"/>
  <c r="BL249" i="22"/>
  <c r="BM249" i="22"/>
  <c r="BN249" i="22"/>
  <c r="BO249" i="22"/>
  <c r="BL250" i="22"/>
  <c r="BM250" i="22"/>
  <c r="BN250" i="22"/>
  <c r="BO250" i="22"/>
  <c r="BL251" i="22"/>
  <c r="BM251" i="22"/>
  <c r="BN251" i="22"/>
  <c r="BO251" i="22"/>
  <c r="BL252" i="22"/>
  <c r="BM252" i="22"/>
  <c r="BN252" i="22"/>
  <c r="BO252" i="22"/>
  <c r="BL253" i="22"/>
  <c r="BM253" i="22"/>
  <c r="BN253" i="22"/>
  <c r="BO253" i="22"/>
  <c r="BL254" i="22"/>
  <c r="BM254" i="22"/>
  <c r="BN254" i="22"/>
  <c r="BO254" i="22"/>
  <c r="BL255" i="22"/>
  <c r="BM255" i="22"/>
  <c r="BN255" i="22"/>
  <c r="BO255" i="22"/>
  <c r="BL256" i="22"/>
  <c r="BM256" i="22"/>
  <c r="BN256" i="22"/>
  <c r="BO256" i="22"/>
  <c r="BL257" i="22"/>
  <c r="BM257" i="22"/>
  <c r="BN257" i="22"/>
  <c r="BO257" i="22"/>
  <c r="BL258" i="22"/>
  <c r="BM258" i="22"/>
  <c r="BN258" i="22"/>
  <c r="BO258" i="22"/>
  <c r="BL259" i="22"/>
  <c r="BM259" i="22"/>
  <c r="BN259" i="22"/>
  <c r="BO259" i="22"/>
  <c r="BL260" i="22"/>
  <c r="BM260" i="22"/>
  <c r="BN260" i="22"/>
  <c r="BO260" i="22"/>
  <c r="BL261" i="22"/>
  <c r="BM261" i="22"/>
  <c r="BN261" i="22"/>
  <c r="BO261" i="22"/>
  <c r="BL262" i="22"/>
  <c r="BM262" i="22"/>
  <c r="BN262" i="22"/>
  <c r="BO262" i="22"/>
  <c r="BL263" i="22"/>
  <c r="BM263" i="22"/>
  <c r="BN263" i="22"/>
  <c r="BO263" i="22"/>
  <c r="BL264" i="22"/>
  <c r="BM264" i="22"/>
  <c r="BN264" i="22"/>
  <c r="BO264" i="22"/>
  <c r="BL265" i="22"/>
  <c r="BM265" i="22"/>
  <c r="BN265" i="22"/>
  <c r="BO265" i="22"/>
  <c r="BL266" i="22"/>
  <c r="BM266" i="22"/>
  <c r="BN266" i="22"/>
  <c r="BO266" i="22"/>
  <c r="BL267" i="22"/>
  <c r="BM267" i="22"/>
  <c r="BN267" i="22"/>
  <c r="BO267" i="22"/>
  <c r="BL268" i="22"/>
  <c r="BM268" i="22"/>
  <c r="BN268" i="22"/>
  <c r="BO268" i="22"/>
  <c r="BL269" i="22"/>
  <c r="BM269" i="22"/>
  <c r="BN269" i="22"/>
  <c r="BO269" i="22"/>
  <c r="BL270" i="22"/>
  <c r="BM270" i="22"/>
  <c r="BN270" i="22"/>
  <c r="BO270" i="22"/>
  <c r="BL271" i="22"/>
  <c r="BM271" i="22"/>
  <c r="BN271" i="22"/>
  <c r="BO271" i="22"/>
  <c r="BL272" i="22"/>
  <c r="BM272" i="22"/>
  <c r="BN272" i="22"/>
  <c r="BO272" i="22"/>
  <c r="BL273" i="22"/>
  <c r="BM273" i="22"/>
  <c r="BN273" i="22"/>
  <c r="BO273" i="22"/>
  <c r="BL274" i="22"/>
  <c r="BM274" i="22"/>
  <c r="BN274" i="22"/>
  <c r="BO274" i="22"/>
  <c r="BL275" i="22"/>
  <c r="BM275" i="22"/>
  <c r="BN275" i="22"/>
  <c r="BO275" i="22"/>
  <c r="BL276" i="22"/>
  <c r="BM276" i="22"/>
  <c r="BN276" i="22"/>
  <c r="BO276" i="22"/>
  <c r="BL277" i="22"/>
  <c r="BM277" i="22"/>
  <c r="BN277" i="22"/>
  <c r="BO277" i="22"/>
  <c r="BL278" i="22"/>
  <c r="BM278" i="22"/>
  <c r="BN278" i="22"/>
  <c r="BO278" i="22"/>
  <c r="BL279" i="22"/>
  <c r="BM279" i="22"/>
  <c r="BN279" i="22"/>
  <c r="BO279" i="22"/>
  <c r="BL280" i="22"/>
  <c r="BM280" i="22"/>
  <c r="BN280" i="22"/>
  <c r="BO280" i="22"/>
  <c r="BL281" i="22"/>
  <c r="BM281" i="22"/>
  <c r="BN281" i="22"/>
  <c r="BO281" i="22"/>
  <c r="BL282" i="22"/>
  <c r="BM282" i="22"/>
  <c r="BN282" i="22"/>
  <c r="BO282" i="22"/>
  <c r="BL283" i="22"/>
  <c r="BM283" i="22"/>
  <c r="BN283" i="22"/>
  <c r="BO283" i="22"/>
  <c r="BL284" i="22"/>
  <c r="BM284" i="22"/>
  <c r="BN284" i="22"/>
  <c r="BO284" i="22"/>
  <c r="BL285" i="22"/>
  <c r="BM285" i="22"/>
  <c r="BN285" i="22"/>
  <c r="BO285" i="22"/>
  <c r="BL286" i="22"/>
  <c r="BM286" i="22"/>
  <c r="BN286" i="22"/>
  <c r="BO286" i="22"/>
  <c r="BL287" i="22"/>
  <c r="BM287" i="22"/>
  <c r="BN287" i="22"/>
  <c r="BO287" i="22"/>
  <c r="BL288" i="22"/>
  <c r="BM288" i="22"/>
  <c r="BN288" i="22"/>
  <c r="BO288" i="22"/>
  <c r="BL289" i="22"/>
  <c r="BM289" i="22"/>
  <c r="BN289" i="22"/>
  <c r="BO289" i="22"/>
  <c r="BL290" i="22"/>
  <c r="BM290" i="22"/>
  <c r="BN290" i="22"/>
  <c r="BO290" i="22"/>
  <c r="BL291" i="22"/>
  <c r="BM291" i="22"/>
  <c r="BN291" i="22"/>
  <c r="BO291" i="22"/>
  <c r="BL292" i="22"/>
  <c r="BM292" i="22"/>
  <c r="BN292" i="22"/>
  <c r="BO292" i="22"/>
  <c r="BL293" i="22"/>
  <c r="BM293" i="22"/>
  <c r="BN293" i="22"/>
  <c r="BO293" i="22"/>
  <c r="BL294" i="22"/>
  <c r="BM294" i="22"/>
  <c r="BN294" i="22"/>
  <c r="BO294" i="22"/>
  <c r="BL295" i="22"/>
  <c r="BM295" i="22"/>
  <c r="BN295" i="22"/>
  <c r="BO295" i="22"/>
  <c r="BL296" i="22"/>
  <c r="BM296" i="22"/>
  <c r="BN296" i="22"/>
  <c r="BO296" i="22"/>
  <c r="BL297" i="22"/>
  <c r="BM297" i="22"/>
  <c r="BN297" i="22"/>
  <c r="BO297" i="22"/>
  <c r="BL298" i="22"/>
  <c r="BM298" i="22"/>
  <c r="BN298" i="22"/>
  <c r="BO298" i="22"/>
  <c r="BL299" i="22"/>
  <c r="BM299" i="22"/>
  <c r="BN299" i="22"/>
  <c r="BO299" i="22"/>
  <c r="BL300" i="22"/>
  <c r="BM300" i="22"/>
  <c r="BN300" i="22"/>
  <c r="BO300" i="22"/>
  <c r="BL301" i="22"/>
  <c r="BM301" i="22"/>
  <c r="BN301" i="22"/>
  <c r="BO301" i="22"/>
  <c r="BL302" i="22"/>
  <c r="BM302" i="22"/>
  <c r="BN302" i="22"/>
  <c r="BO302" i="22"/>
  <c r="BL303" i="22"/>
  <c r="BM303" i="22"/>
  <c r="BN303" i="22"/>
  <c r="BO303" i="22"/>
  <c r="BL304" i="22"/>
  <c r="BM304" i="22"/>
  <c r="BN304" i="22"/>
  <c r="BO304" i="22"/>
  <c r="BL305" i="22"/>
  <c r="BM305" i="22"/>
  <c r="BN305" i="22"/>
  <c r="BO305" i="22"/>
  <c r="BL306" i="22"/>
  <c r="BM306" i="22"/>
  <c r="BN306" i="22"/>
  <c r="BO306" i="22"/>
  <c r="BL307" i="22"/>
  <c r="BM307" i="22"/>
  <c r="BN307" i="22"/>
  <c r="BO307" i="22"/>
  <c r="BL308" i="22"/>
  <c r="BM308" i="22"/>
  <c r="BN308" i="22"/>
  <c r="BO308" i="22"/>
  <c r="BL309" i="22"/>
  <c r="BM309" i="22"/>
  <c r="BN309" i="22"/>
  <c r="BO309" i="22"/>
  <c r="BL310" i="22"/>
  <c r="BM310" i="22"/>
  <c r="BN310" i="22"/>
  <c r="BO310" i="22"/>
  <c r="BL311" i="22"/>
  <c r="BM311" i="22"/>
  <c r="BN311" i="22"/>
  <c r="BO311" i="22"/>
  <c r="BL312" i="22"/>
  <c r="BM312" i="22"/>
  <c r="BN312" i="22"/>
  <c r="BO312" i="22"/>
  <c r="BL313" i="22"/>
  <c r="BM313" i="22"/>
  <c r="BN313" i="22"/>
  <c r="BO313" i="22"/>
  <c r="BL314" i="22"/>
  <c r="BM314" i="22"/>
  <c r="BN314" i="22"/>
  <c r="BO314" i="22"/>
  <c r="BL315" i="22"/>
  <c r="BM315" i="22"/>
  <c r="BN315" i="22"/>
  <c r="BO315" i="22"/>
  <c r="BL316" i="22"/>
  <c r="BM316" i="22"/>
  <c r="BN316" i="22"/>
  <c r="BO316" i="22"/>
  <c r="BL317" i="22"/>
  <c r="BM317" i="22"/>
  <c r="BN317" i="22"/>
  <c r="BO317" i="22"/>
  <c r="BL318" i="22"/>
  <c r="BM318" i="22"/>
  <c r="BN318" i="22"/>
  <c r="BO318" i="22"/>
  <c r="BL319" i="22"/>
  <c r="BM319" i="22"/>
  <c r="BN319" i="22"/>
  <c r="BO319" i="22"/>
  <c r="BL320" i="22"/>
  <c r="BM320" i="22"/>
  <c r="BN320" i="22"/>
  <c r="BO320" i="22"/>
  <c r="BL321" i="22"/>
  <c r="BM321" i="22"/>
  <c r="BN321" i="22"/>
  <c r="BO321" i="22"/>
  <c r="BL322" i="22"/>
  <c r="BM322" i="22"/>
  <c r="BN322" i="22"/>
  <c r="BO322" i="22"/>
  <c r="BL323" i="22"/>
  <c r="BM323" i="22"/>
  <c r="BN323" i="22"/>
  <c r="BO323" i="22"/>
  <c r="BL324" i="22"/>
  <c r="BM324" i="22"/>
  <c r="BN324" i="22"/>
  <c r="BO324" i="22"/>
  <c r="BL325" i="22"/>
  <c r="BM325" i="22"/>
  <c r="BN325" i="22"/>
  <c r="BO325" i="22"/>
  <c r="BL326" i="22"/>
  <c r="BM326" i="22"/>
  <c r="BN326" i="22"/>
  <c r="BO326" i="22"/>
  <c r="BL327" i="22"/>
  <c r="BM327" i="22"/>
  <c r="BN327" i="22"/>
  <c r="BO327" i="22"/>
  <c r="BL328" i="22"/>
  <c r="BM328" i="22"/>
  <c r="BN328" i="22"/>
  <c r="BO328" i="22"/>
  <c r="BL329" i="22"/>
  <c r="BM329" i="22"/>
  <c r="BN329" i="22"/>
  <c r="BO329" i="22"/>
  <c r="BL330" i="22"/>
  <c r="BM330" i="22"/>
  <c r="BN330" i="22"/>
  <c r="BO330" i="22"/>
  <c r="BL331" i="22"/>
  <c r="BM331" i="22"/>
  <c r="BN331" i="22"/>
  <c r="BO331" i="22"/>
  <c r="BL332" i="22"/>
  <c r="BM332" i="22"/>
  <c r="BN332" i="22"/>
  <c r="BO332" i="22"/>
  <c r="BL333" i="22"/>
  <c r="BM333" i="22"/>
  <c r="BN333" i="22"/>
  <c r="BO333" i="22"/>
  <c r="BL334" i="22"/>
  <c r="BM334" i="22"/>
  <c r="BN334" i="22"/>
  <c r="BO334" i="22"/>
  <c r="BL335" i="22"/>
  <c r="BM335" i="22"/>
  <c r="BN335" i="22"/>
  <c r="BO335" i="22"/>
  <c r="BL336" i="22"/>
  <c r="BM336" i="22"/>
  <c r="BN336" i="22"/>
  <c r="BO336" i="22"/>
  <c r="BL337" i="22"/>
  <c r="BM337" i="22"/>
  <c r="BN337" i="22"/>
  <c r="BO337" i="22"/>
  <c r="BL338" i="22"/>
  <c r="BM338" i="22"/>
  <c r="BN338" i="22"/>
  <c r="BO338" i="22"/>
  <c r="BL339" i="22"/>
  <c r="BM339" i="22"/>
  <c r="BN339" i="22"/>
  <c r="BO339" i="22"/>
  <c r="BL340" i="22"/>
  <c r="BM340" i="22"/>
  <c r="BN340" i="22"/>
  <c r="BO340" i="22"/>
  <c r="BL341" i="22"/>
  <c r="BM341" i="22"/>
  <c r="BN341" i="22"/>
  <c r="BO341" i="22"/>
  <c r="BL342" i="22"/>
  <c r="BM342" i="22"/>
  <c r="BN342" i="22"/>
  <c r="BO342" i="22"/>
  <c r="BL343" i="22"/>
  <c r="BM343" i="22"/>
  <c r="BN343" i="22"/>
  <c r="BO343" i="22"/>
  <c r="BL344" i="22"/>
  <c r="BM344" i="22"/>
  <c r="BN344" i="22"/>
  <c r="BO344" i="22"/>
  <c r="BL345" i="22"/>
  <c r="BM345" i="22"/>
  <c r="BN345" i="22"/>
  <c r="BO345" i="22"/>
  <c r="BL346" i="22"/>
  <c r="BM346" i="22"/>
  <c r="BN346" i="22"/>
  <c r="BO346" i="22"/>
  <c r="BL347" i="22"/>
  <c r="BM347" i="22"/>
  <c r="BN347" i="22"/>
  <c r="BO347" i="22"/>
  <c r="BL348" i="22"/>
  <c r="BM348" i="22"/>
  <c r="BN348" i="22"/>
  <c r="BO348" i="22"/>
  <c r="BL349" i="22"/>
  <c r="BM349" i="22"/>
  <c r="BN349" i="22"/>
  <c r="BO349" i="22"/>
  <c r="BL350" i="22"/>
  <c r="BM350" i="22"/>
  <c r="BN350" i="22"/>
  <c r="BO350" i="22"/>
  <c r="BL351" i="22"/>
  <c r="BM351" i="22"/>
  <c r="BN351" i="22"/>
  <c r="BO351" i="22"/>
  <c r="BL352" i="22"/>
  <c r="BM352" i="22"/>
  <c r="BN352" i="22"/>
  <c r="BO352" i="22"/>
  <c r="BL353" i="22"/>
  <c r="BM353" i="22"/>
  <c r="BN353" i="22"/>
  <c r="BO353" i="22"/>
  <c r="BL354" i="22"/>
  <c r="BM354" i="22"/>
  <c r="BN354" i="22"/>
  <c r="BO354" i="22"/>
  <c r="BL355" i="22"/>
  <c r="BM355" i="22"/>
  <c r="BN355" i="22"/>
  <c r="BO355" i="22"/>
  <c r="BL356" i="22"/>
  <c r="BM356" i="22"/>
  <c r="BN356" i="22"/>
  <c r="BO356" i="22"/>
  <c r="BL357" i="22"/>
  <c r="BM357" i="22"/>
  <c r="BN357" i="22"/>
  <c r="BO357" i="22"/>
  <c r="BL358" i="22"/>
  <c r="BM358" i="22"/>
  <c r="BN358" i="22"/>
  <c r="BO358" i="22"/>
  <c r="BL359" i="22"/>
  <c r="BM359" i="22"/>
  <c r="BN359" i="22"/>
  <c r="BO359" i="22"/>
  <c r="BL360" i="22"/>
  <c r="BM360" i="22"/>
  <c r="BN360" i="22"/>
  <c r="BO360" i="22"/>
  <c r="BL361" i="22"/>
  <c r="BM361" i="22"/>
  <c r="BN361" i="22"/>
  <c r="BO361" i="22"/>
  <c r="BL362" i="22"/>
  <c r="BM362" i="22"/>
  <c r="BN362" i="22"/>
  <c r="BO362" i="22"/>
  <c r="BL363" i="22"/>
  <c r="BM363" i="22"/>
  <c r="BN363" i="22"/>
  <c r="BO363" i="22"/>
  <c r="BL364" i="22"/>
  <c r="BM364" i="22"/>
  <c r="BN364" i="22"/>
  <c r="BO364" i="22"/>
  <c r="BL365" i="22"/>
  <c r="BM365" i="22"/>
  <c r="BN365" i="22"/>
  <c r="BO365" i="22"/>
  <c r="BL366" i="22"/>
  <c r="BM366" i="22"/>
  <c r="BN366" i="22"/>
  <c r="BO366" i="22"/>
  <c r="BL367" i="22"/>
  <c r="BM367" i="22"/>
  <c r="BN367" i="22"/>
  <c r="BO367" i="22"/>
  <c r="BL368" i="22"/>
  <c r="BM368" i="22"/>
  <c r="BN368" i="22"/>
  <c r="BO368" i="22"/>
  <c r="BL369" i="22"/>
  <c r="BM369" i="22"/>
  <c r="BN369" i="22"/>
  <c r="BO369" i="22"/>
  <c r="BL370" i="22"/>
  <c r="BM370" i="22"/>
  <c r="BN370" i="22"/>
  <c r="BO370" i="22"/>
  <c r="BL371" i="22"/>
  <c r="BM371" i="22"/>
  <c r="BN371" i="22"/>
  <c r="BO371" i="22"/>
  <c r="BL372" i="22"/>
  <c r="BM372" i="22"/>
  <c r="BN372" i="22"/>
  <c r="BO372" i="22"/>
  <c r="BL373" i="22"/>
  <c r="BM373" i="22"/>
  <c r="BN373" i="22"/>
  <c r="BO373" i="22"/>
  <c r="BL374" i="22"/>
  <c r="BM374" i="22"/>
  <c r="BN374" i="22"/>
  <c r="BO374" i="22"/>
  <c r="BL375" i="22"/>
  <c r="BM375" i="22"/>
  <c r="BN375" i="22"/>
  <c r="BO375" i="22"/>
  <c r="BL376" i="22"/>
  <c r="BM376" i="22"/>
  <c r="BN376" i="22"/>
  <c r="BO376" i="22"/>
  <c r="BL377" i="22"/>
  <c r="BM377" i="22"/>
  <c r="BN377" i="22"/>
  <c r="BO377" i="22"/>
  <c r="BL378" i="22"/>
  <c r="BM378" i="22"/>
  <c r="BN378" i="22"/>
  <c r="BO378" i="22"/>
  <c r="BL379" i="22"/>
  <c r="BM379" i="22"/>
  <c r="BN379" i="22"/>
  <c r="BO379" i="22"/>
  <c r="BL380" i="22"/>
  <c r="BM380" i="22"/>
  <c r="BN380" i="22"/>
  <c r="BO380" i="22"/>
  <c r="BL381" i="22"/>
  <c r="BM381" i="22"/>
  <c r="BN381" i="22"/>
  <c r="BO381" i="22"/>
  <c r="BL382" i="22"/>
  <c r="BM382" i="22"/>
  <c r="BN382" i="22"/>
  <c r="BO382" i="22"/>
  <c r="BL383" i="22"/>
  <c r="BM383" i="22"/>
  <c r="BN383" i="22"/>
  <c r="BO383" i="22"/>
  <c r="BL384" i="22"/>
  <c r="BM384" i="22"/>
  <c r="BN384" i="22"/>
  <c r="BO384" i="22"/>
  <c r="BL385" i="22"/>
  <c r="BM385" i="22"/>
  <c r="BN385" i="22"/>
  <c r="BO385" i="22"/>
  <c r="BL386" i="22"/>
  <c r="BM386" i="22"/>
  <c r="BN386" i="22"/>
  <c r="BO386" i="22"/>
  <c r="BL387" i="22"/>
  <c r="BM387" i="22"/>
  <c r="BN387" i="22"/>
  <c r="BO387" i="22"/>
  <c r="BL388" i="22"/>
  <c r="BM388" i="22"/>
  <c r="BN388" i="22"/>
  <c r="BO388" i="22"/>
  <c r="BL389" i="22"/>
  <c r="BM389" i="22"/>
  <c r="BN389" i="22"/>
  <c r="BO389" i="22"/>
  <c r="BL390" i="22"/>
  <c r="BM390" i="22"/>
  <c r="BN390" i="22"/>
  <c r="BO390" i="22"/>
  <c r="BL391" i="22"/>
  <c r="BM391" i="22"/>
  <c r="BN391" i="22"/>
  <c r="BO391" i="22"/>
  <c r="BL392" i="22"/>
  <c r="BM392" i="22"/>
  <c r="BN392" i="22"/>
  <c r="BO392" i="22"/>
  <c r="BL393" i="22"/>
  <c r="BM393" i="22"/>
  <c r="BN393" i="22"/>
  <c r="BO393" i="22"/>
  <c r="BL394" i="22"/>
  <c r="BM394" i="22"/>
  <c r="BN394" i="22"/>
  <c r="BO394" i="22"/>
  <c r="BL395" i="22"/>
  <c r="BM395" i="22"/>
  <c r="BN395" i="22"/>
  <c r="BO395" i="22"/>
  <c r="BL396" i="22"/>
  <c r="BM396" i="22"/>
  <c r="BN396" i="22"/>
  <c r="BO396" i="22"/>
  <c r="BL397" i="22"/>
  <c r="BM397" i="22"/>
  <c r="BN397" i="22"/>
  <c r="BO397" i="22"/>
  <c r="BL398" i="22"/>
  <c r="BM398" i="22"/>
  <c r="BN398" i="22"/>
  <c r="BO398" i="22"/>
  <c r="BL399" i="22"/>
  <c r="BM399" i="22"/>
  <c r="BN399" i="22"/>
  <c r="BO399" i="22"/>
  <c r="BL400" i="22"/>
  <c r="BM400" i="22"/>
  <c r="BN400" i="22"/>
  <c r="BO400" i="22"/>
  <c r="BL401" i="22"/>
  <c r="BM401" i="22"/>
  <c r="BN401" i="22"/>
  <c r="BO401" i="22"/>
  <c r="BL402" i="22"/>
  <c r="BM402" i="22"/>
  <c r="BN402" i="22"/>
  <c r="BO402" i="22"/>
  <c r="BL403" i="22"/>
  <c r="BM403" i="22"/>
  <c r="BN403" i="22"/>
  <c r="BO403" i="22"/>
  <c r="BL404" i="22"/>
  <c r="BM404" i="22"/>
  <c r="BN404" i="22"/>
  <c r="BO404" i="22"/>
  <c r="BL405" i="22"/>
  <c r="BM405" i="22"/>
  <c r="BN405" i="22"/>
  <c r="BO405" i="22"/>
  <c r="BL406" i="22"/>
  <c r="BM406" i="22"/>
  <c r="BN406" i="22"/>
  <c r="BO406" i="22"/>
  <c r="BL407" i="22"/>
  <c r="BM407" i="22"/>
  <c r="BN407" i="22"/>
  <c r="BO407" i="22"/>
  <c r="BL408" i="22"/>
  <c r="BM408" i="22"/>
  <c r="BN408" i="22"/>
  <c r="BO408" i="22"/>
  <c r="BL409" i="22"/>
  <c r="BM409" i="22"/>
  <c r="BN409" i="22"/>
  <c r="BO409" i="22"/>
  <c r="BL410" i="22"/>
  <c r="BM410" i="22"/>
  <c r="BN410" i="22"/>
  <c r="BO410" i="22"/>
  <c r="BL411" i="22"/>
  <c r="BM411" i="22"/>
  <c r="BN411" i="22"/>
  <c r="BO411" i="22"/>
  <c r="BL412" i="22"/>
  <c r="BM412" i="22"/>
  <c r="BN412" i="22"/>
  <c r="BO412" i="22"/>
  <c r="BL413" i="22"/>
  <c r="BM413" i="22"/>
  <c r="BN413" i="22"/>
  <c r="BO413" i="22"/>
  <c r="BL414" i="22"/>
  <c r="BM414" i="22"/>
  <c r="BN414" i="22"/>
  <c r="BO414" i="22"/>
  <c r="BL415" i="22"/>
  <c r="BM415" i="22"/>
  <c r="BN415" i="22"/>
  <c r="BO415" i="22"/>
  <c r="BL416" i="22"/>
  <c r="BM416" i="22"/>
  <c r="BN416" i="22"/>
  <c r="BO416" i="22"/>
  <c r="BL417" i="22"/>
  <c r="BM417" i="22"/>
  <c r="BN417" i="22"/>
  <c r="BO417" i="22"/>
  <c r="BL418" i="22"/>
  <c r="BM418" i="22"/>
  <c r="BN418" i="22"/>
  <c r="BO418" i="22"/>
  <c r="BL419" i="22"/>
  <c r="BM419" i="22"/>
  <c r="BN419" i="22"/>
  <c r="BO419" i="22"/>
  <c r="BL420" i="22"/>
  <c r="BM420" i="22"/>
  <c r="BN420" i="22"/>
  <c r="BO420" i="22"/>
  <c r="BL421" i="22"/>
  <c r="BM421" i="22"/>
  <c r="BN421" i="22"/>
  <c r="BO421" i="22"/>
  <c r="BL422" i="22"/>
  <c r="BM422" i="22"/>
  <c r="BN422" i="22"/>
  <c r="BO422" i="22"/>
  <c r="BL423" i="22"/>
  <c r="BM423" i="22"/>
  <c r="BN423" i="22"/>
  <c r="BO423" i="22"/>
  <c r="BL424" i="22"/>
  <c r="BM424" i="22"/>
  <c r="BN424" i="22"/>
  <c r="BO424" i="22"/>
  <c r="BL425" i="22"/>
  <c r="BM425" i="22"/>
  <c r="BN425" i="22"/>
  <c r="BO425" i="22"/>
  <c r="BL426" i="22"/>
  <c r="BM426" i="22"/>
  <c r="BN426" i="22"/>
  <c r="BO426" i="22"/>
  <c r="BL427" i="22"/>
  <c r="BM427" i="22"/>
  <c r="BN427" i="22"/>
  <c r="BO427" i="22"/>
  <c r="BL428" i="22"/>
  <c r="BM428" i="22"/>
  <c r="BN428" i="22"/>
  <c r="BO428" i="22"/>
  <c r="BL429" i="22"/>
  <c r="BM429" i="22"/>
  <c r="BN429" i="22"/>
  <c r="BO429" i="22"/>
  <c r="BL430" i="22"/>
  <c r="BM430" i="22"/>
  <c r="BN430" i="22"/>
  <c r="BO430" i="22"/>
  <c r="BL431" i="22"/>
  <c r="BM431" i="22"/>
  <c r="BN431" i="22"/>
  <c r="BO431" i="22"/>
  <c r="BL432" i="22"/>
  <c r="BM432" i="22"/>
  <c r="BN432" i="22"/>
  <c r="BO432" i="22"/>
  <c r="BL433" i="22"/>
  <c r="BM433" i="22"/>
  <c r="BN433" i="22"/>
  <c r="BO433" i="22"/>
  <c r="BL434" i="22"/>
  <c r="BM434" i="22"/>
  <c r="BN434" i="22"/>
  <c r="BO434" i="22"/>
  <c r="BL435" i="22"/>
  <c r="BM435" i="22"/>
  <c r="BN435" i="22"/>
  <c r="BO435" i="22"/>
  <c r="BL436" i="22"/>
  <c r="BM436" i="22"/>
  <c r="BN436" i="22"/>
  <c r="BO436" i="22"/>
  <c r="BL437" i="22"/>
  <c r="BM437" i="22"/>
  <c r="BN437" i="22"/>
  <c r="BO437" i="22"/>
  <c r="BL438" i="22"/>
  <c r="BM438" i="22"/>
  <c r="BN438" i="22"/>
  <c r="BO438" i="22"/>
  <c r="BN4" i="22"/>
  <c r="BM4" i="22"/>
  <c r="BL4" i="22"/>
  <c r="BO2" i="24"/>
  <c r="BN2" i="24"/>
  <c r="BM2" i="24"/>
  <c r="BL2" i="24"/>
  <c r="BO2" i="23"/>
  <c r="BN2" i="23"/>
  <c r="BM2" i="23"/>
  <c r="BL2" i="23"/>
  <c r="BO2" i="22"/>
  <c r="BN2" i="22"/>
  <c r="BM2" i="22"/>
  <c r="BL2" i="22"/>
  <c r="BO2" i="21"/>
  <c r="BN2" i="21"/>
  <c r="BM2" i="21"/>
  <c r="BL2" i="21"/>
  <c r="BN5" i="21"/>
  <c r="BO5" i="21"/>
  <c r="BN6" i="21"/>
  <c r="BO6" i="21"/>
  <c r="BN7" i="21"/>
  <c r="BO7" i="21"/>
  <c r="BN8" i="21"/>
  <c r="BO8" i="21"/>
  <c r="BN9" i="21"/>
  <c r="BO9" i="21"/>
  <c r="BN10" i="21"/>
  <c r="BO10" i="21"/>
  <c r="BN11" i="21"/>
  <c r="BO11" i="21"/>
  <c r="BN12" i="21"/>
  <c r="BO12" i="21"/>
  <c r="BN13" i="21"/>
  <c r="BO13" i="21"/>
  <c r="BN14" i="21"/>
  <c r="BO14" i="21"/>
  <c r="BN15" i="21"/>
  <c r="BO15" i="21"/>
  <c r="BN16" i="21"/>
  <c r="BO16" i="21"/>
  <c r="BN17" i="21"/>
  <c r="BO17" i="21"/>
  <c r="BN18" i="21"/>
  <c r="BO18" i="21"/>
  <c r="BN19" i="21"/>
  <c r="BO19" i="21"/>
  <c r="BN20" i="21"/>
  <c r="BO20" i="21"/>
  <c r="BN21" i="21"/>
  <c r="BO21" i="21"/>
  <c r="BN22" i="21"/>
  <c r="BO22" i="21"/>
  <c r="BN23" i="21"/>
  <c r="BO23" i="21"/>
  <c r="BN24" i="21"/>
  <c r="BO24" i="21"/>
  <c r="BN25" i="21"/>
  <c r="BO25" i="21"/>
  <c r="BN26" i="21"/>
  <c r="BO26" i="21"/>
  <c r="BN27" i="21"/>
  <c r="BO27" i="21"/>
  <c r="BN28" i="21"/>
  <c r="BO28" i="21"/>
  <c r="BN29" i="21"/>
  <c r="BO29" i="21"/>
  <c r="BN30" i="21"/>
  <c r="BO30" i="21"/>
  <c r="BN31" i="21"/>
  <c r="BO31" i="21"/>
  <c r="BN32" i="21"/>
  <c r="BO32" i="21"/>
  <c r="BN33" i="21"/>
  <c r="BO33" i="21"/>
  <c r="BN34" i="21"/>
  <c r="BO34" i="21"/>
  <c r="BN35" i="21"/>
  <c r="BO35" i="21"/>
  <c r="BN36" i="21"/>
  <c r="BO36" i="21"/>
  <c r="BN37" i="21"/>
  <c r="BO37" i="21"/>
  <c r="BN38" i="21"/>
  <c r="BO38" i="21"/>
  <c r="BN39" i="21"/>
  <c r="BO39" i="21"/>
  <c r="BN40" i="21"/>
  <c r="BO40" i="21"/>
  <c r="BN41" i="21"/>
  <c r="BO41" i="21"/>
  <c r="BN42" i="21"/>
  <c r="BO42" i="21"/>
  <c r="BN43" i="21"/>
  <c r="BO43" i="21"/>
  <c r="BN44" i="21"/>
  <c r="BO44" i="21"/>
  <c r="BN45" i="21"/>
  <c r="BO45" i="21"/>
  <c r="BN46" i="21"/>
  <c r="BO46" i="21"/>
  <c r="BN47" i="21"/>
  <c r="BO47" i="21"/>
  <c r="BN48" i="21"/>
  <c r="BO48" i="21"/>
  <c r="BN49" i="21"/>
  <c r="BO49" i="21"/>
  <c r="BN50" i="21"/>
  <c r="BO50" i="21"/>
  <c r="BN51" i="21"/>
  <c r="BO51" i="21"/>
  <c r="BN52" i="21"/>
  <c r="BO52" i="21"/>
  <c r="BN53" i="21"/>
  <c r="BO53" i="21"/>
  <c r="BN54" i="21"/>
  <c r="BO54" i="21"/>
  <c r="BN55" i="21"/>
  <c r="BO55" i="21"/>
  <c r="BN56" i="21"/>
  <c r="BO56" i="21"/>
  <c r="BN57" i="21"/>
  <c r="BO57" i="21"/>
  <c r="BN58" i="21"/>
  <c r="BO58" i="21"/>
  <c r="BN59" i="21"/>
  <c r="BO59" i="21"/>
  <c r="BN60" i="21"/>
  <c r="BO60" i="21"/>
  <c r="BN61" i="21"/>
  <c r="BO61" i="21"/>
  <c r="BN62" i="21"/>
  <c r="BO62" i="21"/>
  <c r="BN63" i="21"/>
  <c r="BO63" i="21"/>
  <c r="BN64" i="21"/>
  <c r="BO64" i="21"/>
  <c r="BN65" i="21"/>
  <c r="BO65" i="21"/>
  <c r="BN66" i="21"/>
  <c r="BO66" i="21"/>
  <c r="BN67" i="21"/>
  <c r="BO67" i="21"/>
  <c r="BN68" i="21"/>
  <c r="BO68" i="21"/>
  <c r="BN69" i="21"/>
  <c r="BO69" i="21"/>
  <c r="BN70" i="21"/>
  <c r="BO70" i="21"/>
  <c r="BN71" i="21"/>
  <c r="BO71" i="21"/>
  <c r="BN72" i="21"/>
  <c r="BO72" i="21"/>
  <c r="BN73" i="21"/>
  <c r="BO73" i="21"/>
  <c r="BN74" i="21"/>
  <c r="BO74" i="21"/>
  <c r="BN75" i="21"/>
  <c r="BO75" i="21"/>
  <c r="BN76" i="21"/>
  <c r="BO76" i="21"/>
  <c r="BN77" i="21"/>
  <c r="BO77" i="21"/>
  <c r="BN78" i="21"/>
  <c r="BO78" i="21"/>
  <c r="BN79" i="21"/>
  <c r="BO79" i="21"/>
  <c r="BN80" i="21"/>
  <c r="BO80" i="21"/>
  <c r="BN81" i="21"/>
  <c r="BO81" i="21"/>
  <c r="BN82" i="21"/>
  <c r="BO82" i="21"/>
  <c r="BN83" i="21"/>
  <c r="BO83" i="21"/>
  <c r="BN84" i="21"/>
  <c r="BO84" i="21"/>
  <c r="BN85" i="21"/>
  <c r="BO85" i="21"/>
  <c r="BN86" i="21"/>
  <c r="BO86" i="21"/>
  <c r="BN87" i="21"/>
  <c r="BO87" i="21"/>
  <c r="BN88" i="21"/>
  <c r="BO88" i="21"/>
  <c r="BN89" i="21"/>
  <c r="BO89" i="21"/>
  <c r="BN90" i="21"/>
  <c r="BO90" i="21"/>
  <c r="BN91" i="21"/>
  <c r="BO91" i="21"/>
  <c r="BN92" i="21"/>
  <c r="BO92" i="21"/>
  <c r="BN93" i="21"/>
  <c r="BO93" i="21"/>
  <c r="BN94" i="21"/>
  <c r="BO94" i="21"/>
  <c r="BN95" i="21"/>
  <c r="BO95" i="21"/>
  <c r="BN96" i="21"/>
  <c r="BO96" i="21"/>
  <c r="BN97" i="21"/>
  <c r="BO97" i="21"/>
  <c r="BN98" i="21"/>
  <c r="BO98" i="21"/>
  <c r="BN99" i="21"/>
  <c r="BO99" i="21"/>
  <c r="BN100" i="21"/>
  <c r="BO100" i="21"/>
  <c r="BN101" i="21"/>
  <c r="BO101" i="21"/>
  <c r="BN102" i="21"/>
  <c r="BO102" i="21"/>
  <c r="BN103" i="21"/>
  <c r="BO103" i="21"/>
  <c r="BN104" i="21"/>
  <c r="BO104" i="21"/>
  <c r="BN105" i="21"/>
  <c r="BO105" i="21"/>
  <c r="BN106" i="21"/>
  <c r="BO106" i="21"/>
  <c r="BN107" i="21"/>
  <c r="BO107" i="21"/>
  <c r="BN108" i="21"/>
  <c r="BO108" i="21"/>
  <c r="BN109" i="21"/>
  <c r="BO109" i="21"/>
  <c r="BN110" i="21"/>
  <c r="BO110" i="21"/>
  <c r="BN111" i="21"/>
  <c r="BO111" i="21"/>
  <c r="BN112" i="21"/>
  <c r="BO112" i="21"/>
  <c r="BN113" i="21"/>
  <c r="BO113" i="21"/>
  <c r="BN114" i="21"/>
  <c r="BO114" i="21"/>
  <c r="BN115" i="21"/>
  <c r="BO115" i="21"/>
  <c r="BN116" i="21"/>
  <c r="BO116" i="21"/>
  <c r="BN117" i="21"/>
  <c r="BO117" i="21"/>
  <c r="BN118" i="21"/>
  <c r="BO118" i="21"/>
  <c r="BN119" i="21"/>
  <c r="BO119" i="21"/>
  <c r="BN120" i="21"/>
  <c r="BO120" i="21"/>
  <c r="BN121" i="21"/>
  <c r="BO121" i="21"/>
  <c r="BN122" i="21"/>
  <c r="BO122" i="21"/>
  <c r="BN123" i="21"/>
  <c r="BO123" i="21"/>
  <c r="BN124" i="21"/>
  <c r="BO124" i="21"/>
  <c r="BN125" i="21"/>
  <c r="BO125" i="21"/>
  <c r="BN126" i="21"/>
  <c r="BO126" i="21"/>
  <c r="BN127" i="21"/>
  <c r="BO127" i="21"/>
  <c r="BN128" i="21"/>
  <c r="BO128" i="21"/>
  <c r="BN129" i="21"/>
  <c r="BO129" i="21"/>
  <c r="BN130" i="21"/>
  <c r="BO130" i="21"/>
  <c r="BN131" i="21"/>
  <c r="BO131" i="21"/>
  <c r="BN132" i="21"/>
  <c r="BO132" i="21"/>
  <c r="BN133" i="21"/>
  <c r="BO133" i="21"/>
  <c r="BN134" i="21"/>
  <c r="BO134" i="21"/>
  <c r="BN135" i="21"/>
  <c r="BO135" i="21"/>
  <c r="BN136" i="21"/>
  <c r="BO136" i="21"/>
  <c r="BN137" i="21"/>
  <c r="BO137" i="21"/>
  <c r="BN138" i="21"/>
  <c r="BO138" i="21"/>
  <c r="BN139" i="21"/>
  <c r="BO139" i="21"/>
  <c r="BN140" i="21"/>
  <c r="BO140" i="21"/>
  <c r="BN141" i="21"/>
  <c r="BO141" i="21"/>
  <c r="BN142" i="21"/>
  <c r="BO142" i="21"/>
  <c r="BN143" i="21"/>
  <c r="BO143" i="21"/>
  <c r="BN144" i="21"/>
  <c r="BO144" i="21"/>
  <c r="BN145" i="21"/>
  <c r="BO145" i="21"/>
  <c r="BN146" i="21"/>
  <c r="BO146" i="21"/>
  <c r="BN147" i="21"/>
  <c r="BO147" i="21"/>
  <c r="BN148" i="21"/>
  <c r="BO148" i="21"/>
  <c r="BN149" i="21"/>
  <c r="BO149" i="21"/>
  <c r="BN150" i="21"/>
  <c r="BO150" i="21"/>
  <c r="BN151" i="21"/>
  <c r="BO151" i="21"/>
  <c r="BN152" i="21"/>
  <c r="BO152" i="21"/>
  <c r="BN153" i="21"/>
  <c r="BO153" i="21"/>
  <c r="BN154" i="21"/>
  <c r="BO154" i="21"/>
  <c r="BN155" i="21"/>
  <c r="BO155" i="21"/>
  <c r="BN156" i="21"/>
  <c r="BO156" i="21"/>
  <c r="BN157" i="21"/>
  <c r="BO157" i="21"/>
  <c r="BN158" i="21"/>
  <c r="BO158" i="21"/>
  <c r="BN159" i="21"/>
  <c r="BO159" i="21"/>
  <c r="BN160" i="21"/>
  <c r="BO160" i="21"/>
  <c r="BN161" i="21"/>
  <c r="BO161" i="21"/>
  <c r="BN162" i="21"/>
  <c r="BO162" i="21"/>
  <c r="BN163" i="21"/>
  <c r="BO163" i="21"/>
  <c r="BN164" i="21"/>
  <c r="BO164" i="21"/>
  <c r="BN165" i="21"/>
  <c r="BO165" i="21"/>
  <c r="BN166" i="21"/>
  <c r="BO166" i="21"/>
  <c r="BN167" i="21"/>
  <c r="BO167" i="21"/>
  <c r="BN168" i="21"/>
  <c r="BO168" i="21"/>
  <c r="BN169" i="21"/>
  <c r="BO169" i="21"/>
  <c r="BN170" i="21"/>
  <c r="BO170" i="21"/>
  <c r="BN171" i="21"/>
  <c r="BO171" i="21"/>
  <c r="BN172" i="21"/>
  <c r="BO172" i="21"/>
  <c r="BN173" i="21"/>
  <c r="BO173" i="21"/>
  <c r="BN174" i="21"/>
  <c r="BO174" i="21"/>
  <c r="BN175" i="21"/>
  <c r="BO175" i="21"/>
  <c r="BN176" i="21"/>
  <c r="BO176" i="21"/>
  <c r="BN177" i="21"/>
  <c r="BO177" i="21"/>
  <c r="BN178" i="21"/>
  <c r="BO178" i="21"/>
  <c r="BN179" i="21"/>
  <c r="BO179" i="21"/>
  <c r="BN180" i="21"/>
  <c r="BO180" i="21"/>
  <c r="BN181" i="21"/>
  <c r="BO181" i="21"/>
  <c r="BN182" i="21"/>
  <c r="BO182" i="21"/>
  <c r="BN183" i="21"/>
  <c r="BO183" i="21"/>
  <c r="BN184" i="21"/>
  <c r="BO184" i="21"/>
  <c r="BN185" i="21"/>
  <c r="BO185" i="21"/>
  <c r="BN186" i="21"/>
  <c r="BO186" i="21"/>
  <c r="BN187" i="21"/>
  <c r="BO187" i="21"/>
  <c r="BN188" i="21"/>
  <c r="BO188" i="21"/>
  <c r="BN189" i="21"/>
  <c r="BO189" i="21"/>
  <c r="BN190" i="21"/>
  <c r="BO190" i="21"/>
  <c r="BN191" i="21"/>
  <c r="BO191" i="21"/>
  <c r="BN192" i="21"/>
  <c r="BO192" i="21"/>
  <c r="BN193" i="21"/>
  <c r="BO193" i="21"/>
  <c r="BN194" i="21"/>
  <c r="BO194" i="21"/>
  <c r="BN195" i="21"/>
  <c r="BO195" i="21"/>
  <c r="BN196" i="21"/>
  <c r="BO196" i="21"/>
  <c r="BN197" i="21"/>
  <c r="BO197" i="21"/>
  <c r="BN198" i="21"/>
  <c r="BO198" i="21"/>
  <c r="BN199" i="21"/>
  <c r="BO199" i="21"/>
  <c r="BN200" i="21"/>
  <c r="BO200" i="21"/>
  <c r="BN201" i="21"/>
  <c r="BO201" i="21"/>
  <c r="BN202" i="21"/>
  <c r="BO202" i="21"/>
  <c r="BN203" i="21"/>
  <c r="BO203" i="21"/>
  <c r="BN204" i="21"/>
  <c r="BO204" i="21"/>
  <c r="BN205" i="21"/>
  <c r="BO205" i="21"/>
  <c r="BN206" i="21"/>
  <c r="BO206" i="21"/>
  <c r="BN207" i="21"/>
  <c r="BO207" i="21"/>
  <c r="BN208" i="21"/>
  <c r="BO208" i="21"/>
  <c r="BN209" i="21"/>
  <c r="BO209" i="21"/>
  <c r="BN210" i="21"/>
  <c r="BO210" i="21"/>
  <c r="BN211" i="21"/>
  <c r="BO211" i="21"/>
  <c r="BN212" i="21"/>
  <c r="BO212" i="21"/>
  <c r="BN213" i="21"/>
  <c r="BO213" i="21"/>
  <c r="BN214" i="21"/>
  <c r="BO214" i="21"/>
  <c r="BN215" i="21"/>
  <c r="BO215" i="21"/>
  <c r="BN216" i="21"/>
  <c r="BO216" i="21"/>
  <c r="BN217" i="21"/>
  <c r="BO217" i="21"/>
  <c r="BN218" i="21"/>
  <c r="BO218" i="21"/>
  <c r="BN219" i="21"/>
  <c r="BO219" i="21"/>
  <c r="BN220" i="21"/>
  <c r="BO220" i="21"/>
  <c r="BN221" i="21"/>
  <c r="BO221" i="21"/>
  <c r="BN222" i="21"/>
  <c r="BO222" i="21"/>
  <c r="BN223" i="21"/>
  <c r="BO223" i="21"/>
  <c r="BN224" i="21"/>
  <c r="BO224" i="21"/>
  <c r="BN225" i="21"/>
  <c r="BO225" i="21"/>
  <c r="BN226" i="21"/>
  <c r="BO226" i="21"/>
  <c r="BN227" i="21"/>
  <c r="BO227" i="21"/>
  <c r="BN228" i="21"/>
  <c r="BO228" i="21"/>
  <c r="BN229" i="21"/>
  <c r="BO229" i="21"/>
  <c r="BN230" i="21"/>
  <c r="BO230" i="21"/>
  <c r="BN231" i="21"/>
  <c r="BO231" i="21"/>
  <c r="BN232" i="21"/>
  <c r="BO232" i="21"/>
  <c r="BN233" i="21"/>
  <c r="BO233" i="21"/>
  <c r="BN234" i="21"/>
  <c r="BO234" i="21"/>
  <c r="BN235" i="21"/>
  <c r="BO235" i="21"/>
  <c r="BN236" i="21"/>
  <c r="BO236" i="21"/>
  <c r="BN237" i="21"/>
  <c r="BO237" i="21"/>
  <c r="BN238" i="21"/>
  <c r="BO238" i="21"/>
  <c r="BN239" i="21"/>
  <c r="BO239" i="21"/>
  <c r="BN240" i="21"/>
  <c r="BO240" i="21"/>
  <c r="BN241" i="21"/>
  <c r="BO241" i="21"/>
  <c r="BN242" i="21"/>
  <c r="BO242" i="21"/>
  <c r="BN243" i="21"/>
  <c r="BO243" i="21"/>
  <c r="BN244" i="21"/>
  <c r="BO244" i="21"/>
  <c r="BN245" i="21"/>
  <c r="BO245" i="21"/>
  <c r="BN246" i="21"/>
  <c r="BO246" i="21"/>
  <c r="BN247" i="21"/>
  <c r="BO247" i="21"/>
  <c r="BN248" i="21"/>
  <c r="BO248" i="21"/>
  <c r="BN249" i="21"/>
  <c r="BO249" i="21"/>
  <c r="BN250" i="21"/>
  <c r="BO250" i="21"/>
  <c r="BN251" i="21"/>
  <c r="BO251" i="21"/>
  <c r="BN252" i="21"/>
  <c r="BO252" i="21"/>
  <c r="BN253" i="21"/>
  <c r="BO253" i="21"/>
  <c r="BN254" i="21"/>
  <c r="BO254" i="21"/>
  <c r="BN255" i="21"/>
  <c r="BO255" i="21"/>
  <c r="BN256" i="21"/>
  <c r="BO256" i="21"/>
  <c r="BN257" i="21"/>
  <c r="BO257" i="21"/>
  <c r="BN258" i="21"/>
  <c r="BO258" i="21"/>
  <c r="BN259" i="21"/>
  <c r="BO259" i="21"/>
  <c r="BN260" i="21"/>
  <c r="BO260" i="21"/>
  <c r="BN261" i="21"/>
  <c r="BO261" i="21"/>
  <c r="BN262" i="21"/>
  <c r="BO262" i="21"/>
  <c r="BN263" i="21"/>
  <c r="BO263" i="21"/>
  <c r="BN264" i="21"/>
  <c r="BO264" i="21"/>
  <c r="BN265" i="21"/>
  <c r="BO265" i="21"/>
  <c r="BN266" i="21"/>
  <c r="BO266" i="21"/>
  <c r="BN267" i="21"/>
  <c r="BO267" i="21"/>
  <c r="BN268" i="21"/>
  <c r="BO268" i="21"/>
  <c r="BN269" i="21"/>
  <c r="BO269" i="21"/>
  <c r="BN270" i="21"/>
  <c r="BO270" i="21"/>
  <c r="BN271" i="21"/>
  <c r="BO271" i="21"/>
  <c r="BN272" i="21"/>
  <c r="BO272" i="21"/>
  <c r="BN273" i="21"/>
  <c r="BO273" i="21"/>
  <c r="BN274" i="21"/>
  <c r="BO274" i="21"/>
  <c r="BN275" i="21"/>
  <c r="BO275" i="21"/>
  <c r="BN276" i="21"/>
  <c r="BO276" i="21"/>
  <c r="BN277" i="21"/>
  <c r="BO277" i="21"/>
  <c r="BN278" i="21"/>
  <c r="BO278" i="21"/>
  <c r="BN279" i="21"/>
  <c r="BO279" i="21"/>
  <c r="BN280" i="21"/>
  <c r="BO280" i="21"/>
  <c r="BN281" i="21"/>
  <c r="BO281" i="21"/>
  <c r="BN282" i="21"/>
  <c r="BO282" i="21"/>
  <c r="BN283" i="21"/>
  <c r="BO283" i="21"/>
  <c r="BN284" i="21"/>
  <c r="BO284" i="21"/>
  <c r="BN285" i="21"/>
  <c r="BO285" i="21"/>
  <c r="BN286" i="21"/>
  <c r="BO286" i="21"/>
  <c r="BN287" i="21"/>
  <c r="BO287" i="21"/>
  <c r="BN288" i="21"/>
  <c r="BO288" i="21"/>
  <c r="BN289" i="21"/>
  <c r="BO289" i="21"/>
  <c r="BN290" i="21"/>
  <c r="BO290" i="21"/>
  <c r="BN291" i="21"/>
  <c r="BO291" i="21"/>
  <c r="BN292" i="21"/>
  <c r="BO292" i="21"/>
  <c r="BN293" i="21"/>
  <c r="BO293" i="21"/>
  <c r="BN294" i="21"/>
  <c r="BO294" i="21"/>
  <c r="BN295" i="21"/>
  <c r="BO295" i="21"/>
  <c r="BN296" i="21"/>
  <c r="BO296" i="21"/>
  <c r="BN297" i="21"/>
  <c r="BO297" i="21"/>
  <c r="BN298" i="21"/>
  <c r="BO298" i="21"/>
  <c r="BN299" i="21"/>
  <c r="BO299" i="21"/>
  <c r="BN300" i="21"/>
  <c r="BO300" i="21"/>
  <c r="BN301" i="21"/>
  <c r="BO301" i="21"/>
  <c r="BN302" i="21"/>
  <c r="BO302" i="21"/>
  <c r="BN303" i="21"/>
  <c r="BO303" i="21"/>
  <c r="BN304" i="21"/>
  <c r="BO304" i="21"/>
  <c r="BN305" i="21"/>
  <c r="BO305" i="21"/>
  <c r="BN306" i="21"/>
  <c r="BO306" i="21"/>
  <c r="BN307" i="21"/>
  <c r="BO307" i="21"/>
  <c r="BN308" i="21"/>
  <c r="BO308" i="21"/>
  <c r="BN309" i="21"/>
  <c r="BO309" i="21"/>
  <c r="BN310" i="21"/>
  <c r="BO310" i="21"/>
  <c r="BN311" i="21"/>
  <c r="BO311" i="21"/>
  <c r="BN312" i="21"/>
  <c r="BO312" i="21"/>
  <c r="BN313" i="21"/>
  <c r="BO313" i="21"/>
  <c r="BN314" i="21"/>
  <c r="BO314" i="21"/>
  <c r="BN315" i="21"/>
  <c r="BO315" i="21"/>
  <c r="BN316" i="21"/>
  <c r="BO316" i="21"/>
  <c r="BN317" i="21"/>
  <c r="BO317" i="21"/>
  <c r="BN318" i="21"/>
  <c r="BO318" i="21"/>
  <c r="BN319" i="21"/>
  <c r="BO319" i="21"/>
  <c r="BN320" i="21"/>
  <c r="BO320" i="21"/>
  <c r="BN321" i="21"/>
  <c r="BO321" i="21"/>
  <c r="BN322" i="21"/>
  <c r="BO322" i="21"/>
  <c r="BN323" i="21"/>
  <c r="BO323" i="21"/>
  <c r="BN324" i="21"/>
  <c r="BO324" i="21"/>
  <c r="BN325" i="21"/>
  <c r="BO325" i="21"/>
  <c r="BN326" i="21"/>
  <c r="BO326" i="21"/>
  <c r="BN327" i="21"/>
  <c r="BO327" i="21"/>
  <c r="BN328" i="21"/>
  <c r="BO328" i="21"/>
  <c r="BN329" i="21"/>
  <c r="BO329" i="21"/>
  <c r="BN330" i="21"/>
  <c r="BO330" i="21"/>
  <c r="BN331" i="21"/>
  <c r="BO331" i="21"/>
  <c r="BN332" i="21"/>
  <c r="BO332" i="21"/>
  <c r="BN333" i="21"/>
  <c r="BO333" i="21"/>
  <c r="BN334" i="21"/>
  <c r="BO334" i="21"/>
  <c r="BN335" i="21"/>
  <c r="BO335" i="21"/>
  <c r="BN336" i="21"/>
  <c r="BO336" i="21"/>
  <c r="BN337" i="21"/>
  <c r="BO337" i="21"/>
  <c r="BN338" i="21"/>
  <c r="BO338" i="21"/>
  <c r="BN339" i="21"/>
  <c r="BO339" i="21"/>
  <c r="BN340" i="21"/>
  <c r="BO340" i="21"/>
  <c r="BN341" i="21"/>
  <c r="BO341" i="21"/>
  <c r="BN342" i="21"/>
  <c r="BO342" i="21"/>
  <c r="BN343" i="21"/>
  <c r="BO343" i="21"/>
  <c r="BN344" i="21"/>
  <c r="BO344" i="21"/>
  <c r="BN345" i="21"/>
  <c r="BO345" i="21"/>
  <c r="BN346" i="21"/>
  <c r="BO346" i="21"/>
  <c r="BN347" i="21"/>
  <c r="BO347" i="21"/>
  <c r="BN348" i="21"/>
  <c r="BO348" i="21"/>
  <c r="BN349" i="21"/>
  <c r="BO349" i="21"/>
  <c r="BN350" i="21"/>
  <c r="BO350" i="21"/>
  <c r="BN351" i="21"/>
  <c r="BO351" i="21"/>
  <c r="BN352" i="21"/>
  <c r="BO352" i="21"/>
  <c r="BN353" i="21"/>
  <c r="BO353" i="21"/>
  <c r="BN354" i="21"/>
  <c r="BO354" i="21"/>
  <c r="BN355" i="21"/>
  <c r="BO355" i="21"/>
  <c r="BN356" i="21"/>
  <c r="BO356" i="21"/>
  <c r="BN357" i="21"/>
  <c r="BO357" i="21"/>
  <c r="BN358" i="21"/>
  <c r="BO358" i="21"/>
  <c r="BN359" i="21"/>
  <c r="BO359" i="21"/>
  <c r="BN360" i="21"/>
  <c r="BO360" i="21"/>
  <c r="BN361" i="21"/>
  <c r="BO361" i="21"/>
  <c r="BN362" i="21"/>
  <c r="BO362" i="21"/>
  <c r="BN363" i="21"/>
  <c r="BO363" i="21"/>
  <c r="BN364" i="21"/>
  <c r="BO364" i="21"/>
  <c r="BN365" i="21"/>
  <c r="BO365" i="21"/>
  <c r="BN366" i="21"/>
  <c r="BO366" i="21"/>
  <c r="BN367" i="21"/>
  <c r="BO367" i="21"/>
  <c r="BN368" i="21"/>
  <c r="BO368" i="21"/>
  <c r="BN369" i="21"/>
  <c r="BO369" i="21"/>
  <c r="BN370" i="21"/>
  <c r="BO370" i="21"/>
  <c r="BN371" i="21"/>
  <c r="BO371" i="21"/>
  <c r="BN372" i="21"/>
  <c r="BO372" i="21"/>
  <c r="BN373" i="21"/>
  <c r="BO373" i="21"/>
  <c r="BN374" i="21"/>
  <c r="BO374" i="21"/>
  <c r="BN375" i="21"/>
  <c r="BO375" i="21"/>
  <c r="BN376" i="21"/>
  <c r="BO376" i="21"/>
  <c r="BN377" i="21"/>
  <c r="BO377" i="21"/>
  <c r="BN378" i="21"/>
  <c r="BO378" i="21"/>
  <c r="BN379" i="21"/>
  <c r="BO379" i="21"/>
  <c r="BN380" i="21"/>
  <c r="BO380" i="21"/>
  <c r="BN381" i="21"/>
  <c r="BO381" i="21"/>
  <c r="BN382" i="21"/>
  <c r="BO382" i="21"/>
  <c r="BN383" i="21"/>
  <c r="BO383" i="21"/>
  <c r="BN384" i="21"/>
  <c r="BO384" i="21"/>
  <c r="BN385" i="21"/>
  <c r="BO385" i="21"/>
  <c r="BN386" i="21"/>
  <c r="BO386" i="21"/>
  <c r="BN387" i="21"/>
  <c r="BO387" i="21"/>
  <c r="BN388" i="21"/>
  <c r="BO388" i="21"/>
  <c r="BN389" i="21"/>
  <c r="BO389" i="21"/>
  <c r="BN390" i="21"/>
  <c r="BO390" i="21"/>
  <c r="BN391" i="21"/>
  <c r="BO391" i="21"/>
  <c r="BN392" i="21"/>
  <c r="BO392" i="21"/>
  <c r="BN393" i="21"/>
  <c r="BO393" i="21"/>
  <c r="BN394" i="21"/>
  <c r="BO394" i="21"/>
  <c r="BN395" i="21"/>
  <c r="BO395" i="21"/>
  <c r="BN396" i="21"/>
  <c r="BO396" i="21"/>
  <c r="BN397" i="21"/>
  <c r="BO397" i="21"/>
  <c r="BN398" i="21"/>
  <c r="BO398" i="21"/>
  <c r="BN399" i="21"/>
  <c r="BO399" i="21"/>
  <c r="BN400" i="21"/>
  <c r="BO400" i="21"/>
  <c r="BN401" i="21"/>
  <c r="BO401" i="21"/>
  <c r="BN402" i="21"/>
  <c r="BO402" i="21"/>
  <c r="BN403" i="21"/>
  <c r="BO403" i="21"/>
  <c r="BN404" i="21"/>
  <c r="BO404" i="21"/>
  <c r="BN405" i="21"/>
  <c r="BO405" i="21"/>
  <c r="BN406" i="21"/>
  <c r="BO406" i="21"/>
  <c r="BN407" i="21"/>
  <c r="BO407" i="21"/>
  <c r="BN408" i="21"/>
  <c r="BO408" i="21"/>
  <c r="BN409" i="21"/>
  <c r="BO409" i="21"/>
  <c r="BN410" i="21"/>
  <c r="BO410" i="21"/>
  <c r="BN411" i="21"/>
  <c r="BO411" i="21"/>
  <c r="BN412" i="21"/>
  <c r="BO412" i="21"/>
  <c r="BN413" i="21"/>
  <c r="BO413" i="21"/>
  <c r="BN414" i="21"/>
  <c r="BO414" i="21"/>
  <c r="BN415" i="21"/>
  <c r="BO415" i="21"/>
  <c r="BN416" i="21"/>
  <c r="BO416" i="21"/>
  <c r="BN417" i="21"/>
  <c r="BO417" i="21"/>
  <c r="BN418" i="21"/>
  <c r="BO418" i="21"/>
  <c r="BN419" i="21"/>
  <c r="BO419" i="21"/>
  <c r="BN420" i="21"/>
  <c r="BO420" i="21"/>
  <c r="BN421" i="21"/>
  <c r="BO421" i="21"/>
  <c r="BN422" i="21"/>
  <c r="BO422" i="21"/>
  <c r="BN423" i="21"/>
  <c r="BO423" i="21"/>
  <c r="BN424" i="21"/>
  <c r="BO424" i="21"/>
  <c r="BN425" i="21"/>
  <c r="BO425" i="21"/>
  <c r="BN426" i="21"/>
  <c r="BO426" i="21"/>
  <c r="BN427" i="21"/>
  <c r="BO427" i="21"/>
  <c r="BN428" i="21"/>
  <c r="BO428" i="21"/>
  <c r="BN429" i="21"/>
  <c r="BO429" i="21"/>
  <c r="BN430" i="21"/>
  <c r="BO430" i="21"/>
  <c r="BN431" i="21"/>
  <c r="BO431" i="21"/>
  <c r="BN432" i="21"/>
  <c r="BO432" i="21"/>
  <c r="BN433" i="21"/>
  <c r="BO433" i="21"/>
  <c r="BN434" i="21"/>
  <c r="BO434" i="21"/>
  <c r="BN435" i="21"/>
  <c r="BO435" i="21"/>
  <c r="BN436" i="21"/>
  <c r="BO436" i="21"/>
  <c r="BN437" i="21"/>
  <c r="BO437" i="21"/>
  <c r="BN438" i="21"/>
  <c r="BO438" i="21"/>
  <c r="BN439" i="21"/>
  <c r="BO439" i="21"/>
  <c r="BN440" i="21"/>
  <c r="BO440" i="21"/>
  <c r="BN441" i="21"/>
  <c r="BO441" i="21"/>
  <c r="BN442" i="21"/>
  <c r="BO442" i="21"/>
  <c r="BN443" i="21"/>
  <c r="BO443" i="21"/>
  <c r="BN444" i="21"/>
  <c r="BO444" i="21"/>
  <c r="BN445" i="21"/>
  <c r="BO445" i="21"/>
  <c r="BO4" i="21"/>
  <c r="BN4" i="21"/>
  <c r="BL5" i="21"/>
  <c r="BM5" i="21"/>
  <c r="BL6" i="21"/>
  <c r="BM6" i="21"/>
  <c r="BL7" i="21"/>
  <c r="BM7" i="21"/>
  <c r="BL8" i="21"/>
  <c r="BM8" i="21"/>
  <c r="BL9" i="21"/>
  <c r="BM9" i="21"/>
  <c r="BL10" i="21"/>
  <c r="BM10" i="21"/>
  <c r="BL11" i="21"/>
  <c r="BM11" i="21"/>
  <c r="BL12" i="21"/>
  <c r="BM12" i="21"/>
  <c r="BL13" i="21"/>
  <c r="BM13" i="21"/>
  <c r="BL14" i="21"/>
  <c r="BM14" i="21"/>
  <c r="BL15" i="21"/>
  <c r="BM15" i="21"/>
  <c r="BL16" i="21"/>
  <c r="BM16" i="21"/>
  <c r="BL17" i="21"/>
  <c r="BM17" i="21"/>
  <c r="BL18" i="21"/>
  <c r="BM18" i="21"/>
  <c r="BL19" i="21"/>
  <c r="BM19" i="21"/>
  <c r="BL20" i="21"/>
  <c r="BM20" i="21"/>
  <c r="BL21" i="21"/>
  <c r="BM21" i="21"/>
  <c r="BL22" i="21"/>
  <c r="BM22" i="21"/>
  <c r="BL23" i="21"/>
  <c r="BM23" i="21"/>
  <c r="BL24" i="21"/>
  <c r="BM24" i="21"/>
  <c r="BL25" i="21"/>
  <c r="BM25" i="21"/>
  <c r="BL26" i="21"/>
  <c r="BM26" i="21"/>
  <c r="BL27" i="21"/>
  <c r="BM27" i="21"/>
  <c r="BL28" i="21"/>
  <c r="BM28" i="21"/>
  <c r="BL29" i="21"/>
  <c r="BM29" i="21"/>
  <c r="BL30" i="21"/>
  <c r="BM30" i="21"/>
  <c r="BL31" i="21"/>
  <c r="BM31" i="21"/>
  <c r="BL32" i="21"/>
  <c r="BM32" i="21"/>
  <c r="BL33" i="21"/>
  <c r="BM33" i="21"/>
  <c r="BL34" i="21"/>
  <c r="BM34" i="21"/>
  <c r="BL35" i="21"/>
  <c r="BM35" i="21"/>
  <c r="BL36" i="21"/>
  <c r="BM36" i="21"/>
  <c r="BL37" i="21"/>
  <c r="BM37" i="21"/>
  <c r="BL38" i="21"/>
  <c r="BM38" i="21"/>
  <c r="BL39" i="21"/>
  <c r="BM39" i="21"/>
  <c r="BL40" i="21"/>
  <c r="BM40" i="21"/>
  <c r="BL41" i="21"/>
  <c r="BM41" i="21"/>
  <c r="BL42" i="21"/>
  <c r="BM42" i="21"/>
  <c r="BL43" i="21"/>
  <c r="BM43" i="21"/>
  <c r="BL44" i="21"/>
  <c r="BM44" i="21"/>
  <c r="BL45" i="21"/>
  <c r="BM45" i="21"/>
  <c r="BL46" i="21"/>
  <c r="BM46" i="21"/>
  <c r="BL47" i="21"/>
  <c r="BM47" i="21"/>
  <c r="BL48" i="21"/>
  <c r="BM48" i="21"/>
  <c r="BL49" i="21"/>
  <c r="BM49" i="21"/>
  <c r="BL50" i="21"/>
  <c r="BM50" i="21"/>
  <c r="BL51" i="21"/>
  <c r="BM51" i="21"/>
  <c r="BL52" i="21"/>
  <c r="BM52" i="21"/>
  <c r="BL53" i="21"/>
  <c r="BM53" i="21"/>
  <c r="BL54" i="21"/>
  <c r="BM54" i="21"/>
  <c r="BL55" i="21"/>
  <c r="BM55" i="21"/>
  <c r="BL56" i="21"/>
  <c r="BM56" i="21"/>
  <c r="BL57" i="21"/>
  <c r="BM57" i="21"/>
  <c r="BL58" i="21"/>
  <c r="BM58" i="21"/>
  <c r="BL59" i="21"/>
  <c r="BM59" i="21"/>
  <c r="BL60" i="21"/>
  <c r="BM60" i="21"/>
  <c r="BL61" i="21"/>
  <c r="BM61" i="21"/>
  <c r="BL62" i="21"/>
  <c r="BM62" i="21"/>
  <c r="BL63" i="21"/>
  <c r="BM63" i="21"/>
  <c r="BL64" i="21"/>
  <c r="BM64" i="21"/>
  <c r="BL65" i="21"/>
  <c r="BM65" i="21"/>
  <c r="BL66" i="21"/>
  <c r="BM66" i="21"/>
  <c r="BL67" i="21"/>
  <c r="BM67" i="21"/>
  <c r="BL68" i="21"/>
  <c r="BM68" i="21"/>
  <c r="BL69" i="21"/>
  <c r="BM69" i="21"/>
  <c r="BL70" i="21"/>
  <c r="BM70" i="21"/>
  <c r="BL71" i="21"/>
  <c r="BM71" i="21"/>
  <c r="BL72" i="21"/>
  <c r="BM72" i="21"/>
  <c r="BL73" i="21"/>
  <c r="BM73" i="21"/>
  <c r="BL74" i="21"/>
  <c r="BM74" i="21"/>
  <c r="BL75" i="21"/>
  <c r="BM75" i="21"/>
  <c r="BL76" i="21"/>
  <c r="BM76" i="21"/>
  <c r="BL77" i="21"/>
  <c r="BM77" i="21"/>
  <c r="BL78" i="21"/>
  <c r="BM78" i="21"/>
  <c r="BL79" i="21"/>
  <c r="BM79" i="21"/>
  <c r="BL80" i="21"/>
  <c r="BM80" i="21"/>
  <c r="BL81" i="21"/>
  <c r="BM81" i="21"/>
  <c r="BL82" i="21"/>
  <c r="BM82" i="21"/>
  <c r="BL83" i="21"/>
  <c r="BM83" i="21"/>
  <c r="BL84" i="21"/>
  <c r="BM84" i="21"/>
  <c r="BL85" i="21"/>
  <c r="BM85" i="21"/>
  <c r="BL86" i="21"/>
  <c r="BM86" i="21"/>
  <c r="BL87" i="21"/>
  <c r="BM87" i="21"/>
  <c r="BL88" i="21"/>
  <c r="BM88" i="21"/>
  <c r="BL89" i="21"/>
  <c r="BM89" i="21"/>
  <c r="BL90" i="21"/>
  <c r="BM90" i="21"/>
  <c r="BL91" i="21"/>
  <c r="BM91" i="21"/>
  <c r="BL92" i="21"/>
  <c r="BM92" i="21"/>
  <c r="BL93" i="21"/>
  <c r="BM93" i="21"/>
  <c r="BL94" i="21"/>
  <c r="BM94" i="21"/>
  <c r="BL95" i="21"/>
  <c r="BM95" i="21"/>
  <c r="BL96" i="21"/>
  <c r="BM96" i="21"/>
  <c r="BL97" i="21"/>
  <c r="BM97" i="21"/>
  <c r="BL98" i="21"/>
  <c r="BM98" i="21"/>
  <c r="BL99" i="21"/>
  <c r="BM99" i="21"/>
  <c r="BL100" i="21"/>
  <c r="BM100" i="21"/>
  <c r="BL101" i="21"/>
  <c r="BM101" i="21"/>
  <c r="BL102" i="21"/>
  <c r="BM102" i="21"/>
  <c r="BL103" i="21"/>
  <c r="BM103" i="21"/>
  <c r="BL104" i="21"/>
  <c r="BM104" i="21"/>
  <c r="BL105" i="21"/>
  <c r="BM105" i="21"/>
  <c r="BL106" i="21"/>
  <c r="BM106" i="21"/>
  <c r="BL107" i="21"/>
  <c r="BM107" i="21"/>
  <c r="BL108" i="21"/>
  <c r="BM108" i="21"/>
  <c r="BL109" i="21"/>
  <c r="BM109" i="21"/>
  <c r="BL110" i="21"/>
  <c r="BM110" i="21"/>
  <c r="BL111" i="21"/>
  <c r="BM111" i="21"/>
  <c r="BL112" i="21"/>
  <c r="BM112" i="21"/>
  <c r="BL113" i="21"/>
  <c r="BM113" i="21"/>
  <c r="BL114" i="21"/>
  <c r="BM114" i="21"/>
  <c r="BL115" i="21"/>
  <c r="BM115" i="21"/>
  <c r="BL116" i="21"/>
  <c r="BM116" i="21"/>
  <c r="BL117" i="21"/>
  <c r="BM117" i="21"/>
  <c r="BL118" i="21"/>
  <c r="BM118" i="21"/>
  <c r="BL119" i="21"/>
  <c r="BM119" i="21"/>
  <c r="BL120" i="21"/>
  <c r="BM120" i="21"/>
  <c r="BL121" i="21"/>
  <c r="BM121" i="21"/>
  <c r="BL122" i="21"/>
  <c r="BM122" i="21"/>
  <c r="BL123" i="21"/>
  <c r="BM123" i="21"/>
  <c r="BL124" i="21"/>
  <c r="BM124" i="21"/>
  <c r="BL125" i="21"/>
  <c r="BM125" i="21"/>
  <c r="BL126" i="21"/>
  <c r="BM126" i="21"/>
  <c r="BL127" i="21"/>
  <c r="BM127" i="21"/>
  <c r="BL128" i="21"/>
  <c r="BM128" i="21"/>
  <c r="BL129" i="21"/>
  <c r="BM129" i="21"/>
  <c r="BL130" i="21"/>
  <c r="BM130" i="21"/>
  <c r="BL131" i="21"/>
  <c r="BM131" i="21"/>
  <c r="BL132" i="21"/>
  <c r="BM132" i="21"/>
  <c r="BL133" i="21"/>
  <c r="BM133" i="21"/>
  <c r="BL134" i="21"/>
  <c r="BM134" i="21"/>
  <c r="BL135" i="21"/>
  <c r="BM135" i="21"/>
  <c r="BL136" i="21"/>
  <c r="BM136" i="21"/>
  <c r="BL137" i="21"/>
  <c r="BM137" i="21"/>
  <c r="BL138" i="21"/>
  <c r="BM138" i="21"/>
  <c r="BL139" i="21"/>
  <c r="BM139" i="21"/>
  <c r="BL140" i="21"/>
  <c r="BM140" i="21"/>
  <c r="BL141" i="21"/>
  <c r="BM141" i="21"/>
  <c r="BL142" i="21"/>
  <c r="BM142" i="21"/>
  <c r="BL143" i="21"/>
  <c r="BM143" i="21"/>
  <c r="BL144" i="21"/>
  <c r="BM144" i="21"/>
  <c r="BL145" i="21"/>
  <c r="BM145" i="21"/>
  <c r="BL146" i="21"/>
  <c r="BM146" i="21"/>
  <c r="BL147" i="21"/>
  <c r="BM147" i="21"/>
  <c r="BL148" i="21"/>
  <c r="BM148" i="21"/>
  <c r="BL149" i="21"/>
  <c r="BM149" i="21"/>
  <c r="BL150" i="21"/>
  <c r="BM150" i="21"/>
  <c r="BL151" i="21"/>
  <c r="BM151" i="21"/>
  <c r="BL152" i="21"/>
  <c r="BM152" i="21"/>
  <c r="BL153" i="21"/>
  <c r="BM153" i="21"/>
  <c r="BL154" i="21"/>
  <c r="BM154" i="21"/>
  <c r="BL155" i="21"/>
  <c r="BM155" i="21"/>
  <c r="BL156" i="21"/>
  <c r="BM156" i="21"/>
  <c r="BL157" i="21"/>
  <c r="BM157" i="21"/>
  <c r="BL158" i="21"/>
  <c r="BM158" i="21"/>
  <c r="BL159" i="21"/>
  <c r="BM159" i="21"/>
  <c r="BL160" i="21"/>
  <c r="BM160" i="21"/>
  <c r="BL161" i="21"/>
  <c r="BM161" i="21"/>
  <c r="BL162" i="21"/>
  <c r="BM162" i="21"/>
  <c r="BL163" i="21"/>
  <c r="BM163" i="21"/>
  <c r="BL164" i="21"/>
  <c r="BM164" i="21"/>
  <c r="BL165" i="21"/>
  <c r="BM165" i="21"/>
  <c r="BL166" i="21"/>
  <c r="BM166" i="21"/>
  <c r="BL167" i="21"/>
  <c r="BM167" i="21"/>
  <c r="BL168" i="21"/>
  <c r="BM168" i="21"/>
  <c r="BL169" i="21"/>
  <c r="BM169" i="21"/>
  <c r="BL170" i="21"/>
  <c r="BM170" i="21"/>
  <c r="BL171" i="21"/>
  <c r="BM171" i="21"/>
  <c r="BL172" i="21"/>
  <c r="BM172" i="21"/>
  <c r="BL173" i="21"/>
  <c r="BM173" i="21"/>
  <c r="BL174" i="21"/>
  <c r="BM174" i="21"/>
  <c r="BL175" i="21"/>
  <c r="BM175" i="21"/>
  <c r="BL176" i="21"/>
  <c r="BM176" i="21"/>
  <c r="BL177" i="21"/>
  <c r="BM177" i="21"/>
  <c r="BL178" i="21"/>
  <c r="BM178" i="21"/>
  <c r="BL179" i="21"/>
  <c r="BM179" i="21"/>
  <c r="BL180" i="21"/>
  <c r="BM180" i="21"/>
  <c r="BL181" i="21"/>
  <c r="BM181" i="21"/>
  <c r="BL182" i="21"/>
  <c r="BM182" i="21"/>
  <c r="BL183" i="21"/>
  <c r="BM183" i="21"/>
  <c r="BL184" i="21"/>
  <c r="BM184" i="21"/>
  <c r="BL185" i="21"/>
  <c r="BM185" i="21"/>
  <c r="BL186" i="21"/>
  <c r="BM186" i="21"/>
  <c r="BL187" i="21"/>
  <c r="BM187" i="21"/>
  <c r="BL188" i="21"/>
  <c r="BM188" i="21"/>
  <c r="BL189" i="21"/>
  <c r="BM189" i="21"/>
  <c r="BL190" i="21"/>
  <c r="BM190" i="21"/>
  <c r="BL191" i="21"/>
  <c r="BM191" i="21"/>
  <c r="BL192" i="21"/>
  <c r="BM192" i="21"/>
  <c r="BL193" i="21"/>
  <c r="BM193" i="21"/>
  <c r="BL194" i="21"/>
  <c r="BM194" i="21"/>
  <c r="BL195" i="21"/>
  <c r="BM195" i="21"/>
  <c r="BL196" i="21"/>
  <c r="BM196" i="21"/>
  <c r="BL197" i="21"/>
  <c r="BM197" i="21"/>
  <c r="BL198" i="21"/>
  <c r="BM198" i="21"/>
  <c r="BL199" i="21"/>
  <c r="BM199" i="21"/>
  <c r="BL200" i="21"/>
  <c r="BM200" i="21"/>
  <c r="BL201" i="21"/>
  <c r="BM201" i="21"/>
  <c r="BL202" i="21"/>
  <c r="BM202" i="21"/>
  <c r="BL203" i="21"/>
  <c r="BM203" i="21"/>
  <c r="BL204" i="21"/>
  <c r="BM204" i="21"/>
  <c r="BL205" i="21"/>
  <c r="BM205" i="21"/>
  <c r="BL206" i="21"/>
  <c r="BM206" i="21"/>
  <c r="BL207" i="21"/>
  <c r="BM207" i="21"/>
  <c r="BL208" i="21"/>
  <c r="BM208" i="21"/>
  <c r="BL209" i="21"/>
  <c r="BM209" i="21"/>
  <c r="BL210" i="21"/>
  <c r="BM210" i="21"/>
  <c r="BL211" i="21"/>
  <c r="BM211" i="21"/>
  <c r="BL212" i="21"/>
  <c r="BM212" i="21"/>
  <c r="BL213" i="21"/>
  <c r="BM213" i="21"/>
  <c r="BL214" i="21"/>
  <c r="BM214" i="21"/>
  <c r="BL215" i="21"/>
  <c r="BM215" i="21"/>
  <c r="BL216" i="21"/>
  <c r="BM216" i="21"/>
  <c r="BL217" i="21"/>
  <c r="BM217" i="21"/>
  <c r="BL218" i="21"/>
  <c r="BM218" i="21"/>
  <c r="BL219" i="21"/>
  <c r="BM219" i="21"/>
  <c r="BL220" i="21"/>
  <c r="BM220" i="21"/>
  <c r="BL221" i="21"/>
  <c r="BM221" i="21"/>
  <c r="BL222" i="21"/>
  <c r="BM222" i="21"/>
  <c r="BL223" i="21"/>
  <c r="BM223" i="21"/>
  <c r="BL224" i="21"/>
  <c r="BM224" i="21"/>
  <c r="BL225" i="21"/>
  <c r="BM225" i="21"/>
  <c r="BL226" i="21"/>
  <c r="BM226" i="21"/>
  <c r="BL227" i="21"/>
  <c r="BM227" i="21"/>
  <c r="BL228" i="21"/>
  <c r="BM228" i="21"/>
  <c r="BL229" i="21"/>
  <c r="BM229" i="21"/>
  <c r="BL230" i="21"/>
  <c r="BM230" i="21"/>
  <c r="BL231" i="21"/>
  <c r="BM231" i="21"/>
  <c r="BL232" i="21"/>
  <c r="BM232" i="21"/>
  <c r="BL233" i="21"/>
  <c r="BM233" i="21"/>
  <c r="BL234" i="21"/>
  <c r="BM234" i="21"/>
  <c r="BL235" i="21"/>
  <c r="BM235" i="21"/>
  <c r="BL236" i="21"/>
  <c r="BM236" i="21"/>
  <c r="BL237" i="21"/>
  <c r="BM237" i="21"/>
  <c r="BL238" i="21"/>
  <c r="BM238" i="21"/>
  <c r="BL239" i="21"/>
  <c r="BM239" i="21"/>
  <c r="BL240" i="21"/>
  <c r="BM240" i="21"/>
  <c r="BL241" i="21"/>
  <c r="BM241" i="21"/>
  <c r="BL242" i="21"/>
  <c r="BM242" i="21"/>
  <c r="BL243" i="21"/>
  <c r="BM243" i="21"/>
  <c r="BL244" i="21"/>
  <c r="BM244" i="21"/>
  <c r="BL245" i="21"/>
  <c r="BM245" i="21"/>
  <c r="BL246" i="21"/>
  <c r="BM246" i="21"/>
  <c r="BL247" i="21"/>
  <c r="BM247" i="21"/>
  <c r="BL248" i="21"/>
  <c r="BM248" i="21"/>
  <c r="BL249" i="21"/>
  <c r="BM249" i="21"/>
  <c r="BL250" i="21"/>
  <c r="BM250" i="21"/>
  <c r="BL251" i="21"/>
  <c r="BM251" i="21"/>
  <c r="BL252" i="21"/>
  <c r="BM252" i="21"/>
  <c r="BL253" i="21"/>
  <c r="BM253" i="21"/>
  <c r="BL254" i="21"/>
  <c r="BM254" i="21"/>
  <c r="BL255" i="21"/>
  <c r="BM255" i="21"/>
  <c r="BL256" i="21"/>
  <c r="BM256" i="21"/>
  <c r="BL257" i="21"/>
  <c r="BM257" i="21"/>
  <c r="BL258" i="21"/>
  <c r="BM258" i="21"/>
  <c r="BL259" i="21"/>
  <c r="BM259" i="21"/>
  <c r="BL260" i="21"/>
  <c r="BM260" i="21"/>
  <c r="BL261" i="21"/>
  <c r="BM261" i="21"/>
  <c r="BL262" i="21"/>
  <c r="BM262" i="21"/>
  <c r="BL263" i="21"/>
  <c r="BM263" i="21"/>
  <c r="BL264" i="21"/>
  <c r="BM264" i="21"/>
  <c r="BL265" i="21"/>
  <c r="BM265" i="21"/>
  <c r="BL266" i="21"/>
  <c r="BM266" i="21"/>
  <c r="BL267" i="21"/>
  <c r="BM267" i="21"/>
  <c r="BL268" i="21"/>
  <c r="BM268" i="21"/>
  <c r="BL269" i="21"/>
  <c r="BM269" i="21"/>
  <c r="BL270" i="21"/>
  <c r="BM270" i="21"/>
  <c r="BL271" i="21"/>
  <c r="BM271" i="21"/>
  <c r="BL272" i="21"/>
  <c r="BM272" i="21"/>
  <c r="BL273" i="21"/>
  <c r="BM273" i="21"/>
  <c r="BL274" i="21"/>
  <c r="BM274" i="21"/>
  <c r="BL275" i="21"/>
  <c r="BM275" i="21"/>
  <c r="BL276" i="21"/>
  <c r="BM276" i="21"/>
  <c r="BL277" i="21"/>
  <c r="BM277" i="21"/>
  <c r="BL278" i="21"/>
  <c r="BM278" i="21"/>
  <c r="BL279" i="21"/>
  <c r="BM279" i="21"/>
  <c r="BL280" i="21"/>
  <c r="BM280" i="21"/>
  <c r="BL281" i="21"/>
  <c r="BM281" i="21"/>
  <c r="BL282" i="21"/>
  <c r="BM282" i="21"/>
  <c r="BL283" i="21"/>
  <c r="BM283" i="21"/>
  <c r="BL284" i="21"/>
  <c r="BM284" i="21"/>
  <c r="BL285" i="21"/>
  <c r="BM285" i="21"/>
  <c r="BL286" i="21"/>
  <c r="BM286" i="21"/>
  <c r="BL287" i="21"/>
  <c r="BM287" i="21"/>
  <c r="BL288" i="21"/>
  <c r="BM288" i="21"/>
  <c r="BL289" i="21"/>
  <c r="BM289" i="21"/>
  <c r="BL290" i="21"/>
  <c r="BM290" i="21"/>
  <c r="BL291" i="21"/>
  <c r="BM291" i="21"/>
  <c r="BL292" i="21"/>
  <c r="BM292" i="21"/>
  <c r="BL293" i="21"/>
  <c r="BM293" i="21"/>
  <c r="BL294" i="21"/>
  <c r="BM294" i="21"/>
  <c r="BL295" i="21"/>
  <c r="BM295" i="21"/>
  <c r="BL296" i="21"/>
  <c r="BM296" i="21"/>
  <c r="BL297" i="21"/>
  <c r="BM297" i="21"/>
  <c r="BL298" i="21"/>
  <c r="BM298" i="21"/>
  <c r="BL299" i="21"/>
  <c r="BM299" i="21"/>
  <c r="BL300" i="21"/>
  <c r="BM300" i="21"/>
  <c r="BL301" i="21"/>
  <c r="BM301" i="21"/>
  <c r="BL302" i="21"/>
  <c r="BM302" i="21"/>
  <c r="BL303" i="21"/>
  <c r="BM303" i="21"/>
  <c r="BL304" i="21"/>
  <c r="BM304" i="21"/>
  <c r="BL305" i="21"/>
  <c r="BM305" i="21"/>
  <c r="BL306" i="21"/>
  <c r="BM306" i="21"/>
  <c r="BL307" i="21"/>
  <c r="BM307" i="21"/>
  <c r="BL308" i="21"/>
  <c r="BM308" i="21"/>
  <c r="BL309" i="21"/>
  <c r="BM309" i="21"/>
  <c r="BL310" i="21"/>
  <c r="BM310" i="21"/>
  <c r="BL311" i="21"/>
  <c r="BM311" i="21"/>
  <c r="BL312" i="21"/>
  <c r="BM312" i="21"/>
  <c r="BL313" i="21"/>
  <c r="BM313" i="21"/>
  <c r="BL314" i="21"/>
  <c r="BM314" i="21"/>
  <c r="BL315" i="21"/>
  <c r="BM315" i="21"/>
  <c r="BL316" i="21"/>
  <c r="BM316" i="21"/>
  <c r="BL317" i="21"/>
  <c r="BM317" i="21"/>
  <c r="BL318" i="21"/>
  <c r="BM318" i="21"/>
  <c r="BL319" i="21"/>
  <c r="BM319" i="21"/>
  <c r="BL320" i="21"/>
  <c r="BM320" i="21"/>
  <c r="BL321" i="21"/>
  <c r="BM321" i="21"/>
  <c r="BL322" i="21"/>
  <c r="BM322" i="21"/>
  <c r="BL323" i="21"/>
  <c r="BM323" i="21"/>
  <c r="BL324" i="21"/>
  <c r="BM324" i="21"/>
  <c r="BL325" i="21"/>
  <c r="BM325" i="21"/>
  <c r="BL326" i="21"/>
  <c r="BM326" i="21"/>
  <c r="BL327" i="21"/>
  <c r="BM327" i="21"/>
  <c r="BL328" i="21"/>
  <c r="BM328" i="21"/>
  <c r="BL329" i="21"/>
  <c r="BM329" i="21"/>
  <c r="BL330" i="21"/>
  <c r="BM330" i="21"/>
  <c r="BL331" i="21"/>
  <c r="BM331" i="21"/>
  <c r="BL332" i="21"/>
  <c r="BM332" i="21"/>
  <c r="BL333" i="21"/>
  <c r="BM333" i="21"/>
  <c r="BL334" i="21"/>
  <c r="BM334" i="21"/>
  <c r="BL335" i="21"/>
  <c r="BM335" i="21"/>
  <c r="BL336" i="21"/>
  <c r="BM336" i="21"/>
  <c r="BL337" i="21"/>
  <c r="BM337" i="21"/>
  <c r="BL338" i="21"/>
  <c r="BM338" i="21"/>
  <c r="BL339" i="21"/>
  <c r="BM339" i="21"/>
  <c r="BL340" i="21"/>
  <c r="BM340" i="21"/>
  <c r="BL341" i="21"/>
  <c r="BM341" i="21"/>
  <c r="BL342" i="21"/>
  <c r="BM342" i="21"/>
  <c r="BL343" i="21"/>
  <c r="BM343" i="21"/>
  <c r="BL344" i="21"/>
  <c r="BM344" i="21"/>
  <c r="BL345" i="21"/>
  <c r="BM345" i="21"/>
  <c r="BL346" i="21"/>
  <c r="BM346" i="21"/>
  <c r="BL347" i="21"/>
  <c r="BM347" i="21"/>
  <c r="BL348" i="21"/>
  <c r="BM348" i="21"/>
  <c r="BL349" i="21"/>
  <c r="BM349" i="21"/>
  <c r="BL350" i="21"/>
  <c r="BM350" i="21"/>
  <c r="BL351" i="21"/>
  <c r="BM351" i="21"/>
  <c r="BL352" i="21"/>
  <c r="BM352" i="21"/>
  <c r="BL353" i="21"/>
  <c r="BM353" i="21"/>
  <c r="BL354" i="21"/>
  <c r="BM354" i="21"/>
  <c r="BL355" i="21"/>
  <c r="BM355" i="21"/>
  <c r="BL356" i="21"/>
  <c r="BM356" i="21"/>
  <c r="BL357" i="21"/>
  <c r="BM357" i="21"/>
  <c r="BL358" i="21"/>
  <c r="BM358" i="21"/>
  <c r="BL359" i="21"/>
  <c r="BM359" i="21"/>
  <c r="BL360" i="21"/>
  <c r="BM360" i="21"/>
  <c r="BL361" i="21"/>
  <c r="BM361" i="21"/>
  <c r="BL362" i="21"/>
  <c r="BM362" i="21"/>
  <c r="BL363" i="21"/>
  <c r="BM363" i="21"/>
  <c r="BL364" i="21"/>
  <c r="BM364" i="21"/>
  <c r="BL365" i="21"/>
  <c r="BM365" i="21"/>
  <c r="BL366" i="21"/>
  <c r="BM366" i="21"/>
  <c r="BL367" i="21"/>
  <c r="BM367" i="21"/>
  <c r="BL368" i="21"/>
  <c r="BM368" i="21"/>
  <c r="BL369" i="21"/>
  <c r="BM369" i="21"/>
  <c r="BL370" i="21"/>
  <c r="BM370" i="21"/>
  <c r="BL371" i="21"/>
  <c r="BM371" i="21"/>
  <c r="BL372" i="21"/>
  <c r="BM372" i="21"/>
  <c r="BL373" i="21"/>
  <c r="BM373" i="21"/>
  <c r="BL374" i="21"/>
  <c r="BM374" i="21"/>
  <c r="BL375" i="21"/>
  <c r="BM375" i="21"/>
  <c r="BL376" i="21"/>
  <c r="BM376" i="21"/>
  <c r="BL377" i="21"/>
  <c r="BM377" i="21"/>
  <c r="BL378" i="21"/>
  <c r="BM378" i="21"/>
  <c r="BL379" i="21"/>
  <c r="BM379" i="21"/>
  <c r="BL380" i="21"/>
  <c r="BM380" i="21"/>
  <c r="BL381" i="21"/>
  <c r="BM381" i="21"/>
  <c r="BL382" i="21"/>
  <c r="BM382" i="21"/>
  <c r="BL383" i="21"/>
  <c r="BM383" i="21"/>
  <c r="BL384" i="21"/>
  <c r="BM384" i="21"/>
  <c r="BL385" i="21"/>
  <c r="BM385" i="21"/>
  <c r="BL386" i="21"/>
  <c r="BM386" i="21"/>
  <c r="BL387" i="21"/>
  <c r="BM387" i="21"/>
  <c r="BL388" i="21"/>
  <c r="BM388" i="21"/>
  <c r="BL389" i="21"/>
  <c r="BM389" i="21"/>
  <c r="BL390" i="21"/>
  <c r="BM390" i="21"/>
  <c r="BL391" i="21"/>
  <c r="BM391" i="21"/>
  <c r="BL392" i="21"/>
  <c r="BM392" i="21"/>
  <c r="BL393" i="21"/>
  <c r="BM393" i="21"/>
  <c r="BL394" i="21"/>
  <c r="BM394" i="21"/>
  <c r="BL395" i="21"/>
  <c r="BM395" i="21"/>
  <c r="BL396" i="21"/>
  <c r="BM396" i="21"/>
  <c r="BL397" i="21"/>
  <c r="BM397" i="21"/>
  <c r="BL398" i="21"/>
  <c r="BM398" i="21"/>
  <c r="BL399" i="21"/>
  <c r="BM399" i="21"/>
  <c r="BL400" i="21"/>
  <c r="BM400" i="21"/>
  <c r="BL401" i="21"/>
  <c r="BM401" i="21"/>
  <c r="BL402" i="21"/>
  <c r="BM402" i="21"/>
  <c r="BL403" i="21"/>
  <c r="BM403" i="21"/>
  <c r="BL404" i="21"/>
  <c r="BM404" i="21"/>
  <c r="BL405" i="21"/>
  <c r="BM405" i="21"/>
  <c r="BL406" i="21"/>
  <c r="BM406" i="21"/>
  <c r="BL407" i="21"/>
  <c r="BM407" i="21"/>
  <c r="BL408" i="21"/>
  <c r="BM408" i="21"/>
  <c r="BL409" i="21"/>
  <c r="BM409" i="21"/>
  <c r="BL410" i="21"/>
  <c r="BM410" i="21"/>
  <c r="BL411" i="21"/>
  <c r="BM411" i="21"/>
  <c r="BL412" i="21"/>
  <c r="BM412" i="21"/>
  <c r="BL413" i="21"/>
  <c r="BM413" i="21"/>
  <c r="BL414" i="21"/>
  <c r="BM414" i="21"/>
  <c r="BL415" i="21"/>
  <c r="BM415" i="21"/>
  <c r="BL416" i="21"/>
  <c r="BM416" i="21"/>
  <c r="BL417" i="21"/>
  <c r="BM417" i="21"/>
  <c r="BL418" i="21"/>
  <c r="BM418" i="21"/>
  <c r="BL419" i="21"/>
  <c r="BM419" i="21"/>
  <c r="BL420" i="21"/>
  <c r="BM420" i="21"/>
  <c r="BL421" i="21"/>
  <c r="BM421" i="21"/>
  <c r="BL422" i="21"/>
  <c r="BM422" i="21"/>
  <c r="BL423" i="21"/>
  <c r="BM423" i="21"/>
  <c r="BL424" i="21"/>
  <c r="BM424" i="21"/>
  <c r="BL425" i="21"/>
  <c r="BM425" i="21"/>
  <c r="BL426" i="21"/>
  <c r="BM426" i="21"/>
  <c r="BL427" i="21"/>
  <c r="BM427" i="21"/>
  <c r="BL428" i="21"/>
  <c r="BM428" i="21"/>
  <c r="BL429" i="21"/>
  <c r="BM429" i="21"/>
  <c r="BL430" i="21"/>
  <c r="BM430" i="21"/>
  <c r="BL431" i="21"/>
  <c r="BM431" i="21"/>
  <c r="BL432" i="21"/>
  <c r="BM432" i="21"/>
  <c r="BL433" i="21"/>
  <c r="BM433" i="21"/>
  <c r="BL434" i="21"/>
  <c r="BM434" i="21"/>
  <c r="BL435" i="21"/>
  <c r="BM435" i="21"/>
  <c r="BL436" i="21"/>
  <c r="BM436" i="21"/>
  <c r="BL437" i="21"/>
  <c r="BM437" i="21"/>
  <c r="BL438" i="21"/>
  <c r="BM438" i="21"/>
  <c r="BL439" i="21"/>
  <c r="BM439" i="21"/>
  <c r="BL440" i="21"/>
  <c r="BM440" i="21"/>
  <c r="BL441" i="21"/>
  <c r="BM441" i="21"/>
  <c r="BL442" i="21"/>
  <c r="BM442" i="21"/>
  <c r="BL443" i="21"/>
  <c r="BM443" i="21"/>
  <c r="BL444" i="21"/>
  <c r="BM444" i="21"/>
  <c r="BL445" i="21"/>
  <c r="BM445" i="21"/>
  <c r="BM4" i="21"/>
  <c r="BL4" i="21"/>
  <c r="BJ290" i="24"/>
  <c r="BI290" i="24"/>
  <c r="BH290" i="24"/>
  <c r="BG290" i="24"/>
  <c r="BF290" i="24"/>
  <c r="BE290" i="24"/>
  <c r="BC290" i="24"/>
  <c r="BD290" i="24" s="1"/>
  <c r="AN290" i="24"/>
  <c r="AO290" i="24" s="1"/>
  <c r="AG290" i="24"/>
  <c r="AH290" i="24" s="1"/>
  <c r="AD290" i="24"/>
  <c r="AF290" i="24" s="1"/>
  <c r="AB290" i="24"/>
  <c r="AA290" i="24"/>
  <c r="Z290" i="24"/>
  <c r="Y290" i="24"/>
  <c r="X290" i="24"/>
  <c r="W290" i="24"/>
  <c r="V290" i="24"/>
  <c r="AP290" i="24" s="1"/>
  <c r="U290" i="24"/>
  <c r="T290" i="24"/>
  <c r="BJ205" i="24"/>
  <c r="BI205" i="24"/>
  <c r="BH205" i="24"/>
  <c r="BG205" i="24"/>
  <c r="BF205" i="24"/>
  <c r="BE205" i="24"/>
  <c r="BC205" i="24"/>
  <c r="BD205" i="24" s="1"/>
  <c r="AN205" i="24"/>
  <c r="AO205" i="24" s="1"/>
  <c r="AG205" i="24"/>
  <c r="AH205" i="24" s="1"/>
  <c r="AD205" i="24"/>
  <c r="AF205" i="24" s="1"/>
  <c r="AB205" i="24"/>
  <c r="AA205" i="24"/>
  <c r="Z205" i="24"/>
  <c r="Y205" i="24"/>
  <c r="X205" i="24"/>
  <c r="W205" i="24"/>
  <c r="V205" i="24"/>
  <c r="AP205" i="24" s="1"/>
  <c r="U205" i="24"/>
  <c r="T205" i="24"/>
  <c r="BJ355" i="24"/>
  <c r="BI355" i="24"/>
  <c r="BH355" i="24"/>
  <c r="BG355" i="24"/>
  <c r="BF355" i="24"/>
  <c r="BE355" i="24"/>
  <c r="BC355" i="24"/>
  <c r="BD355" i="24" s="1"/>
  <c r="AN355" i="24"/>
  <c r="AO355" i="24" s="1"/>
  <c r="AG355" i="24"/>
  <c r="AH355" i="24" s="1"/>
  <c r="AD355" i="24"/>
  <c r="AF355" i="24" s="1"/>
  <c r="AB355" i="24"/>
  <c r="AA355" i="24"/>
  <c r="Z355" i="24"/>
  <c r="Y355" i="24"/>
  <c r="X355" i="24"/>
  <c r="W355" i="24"/>
  <c r="V355" i="24"/>
  <c r="AP355" i="24" s="1"/>
  <c r="U355" i="24"/>
  <c r="T355" i="24"/>
  <c r="BJ58" i="24"/>
  <c r="BI58" i="24"/>
  <c r="BH58" i="24"/>
  <c r="BG58" i="24"/>
  <c r="BF58" i="24"/>
  <c r="BE58" i="24"/>
  <c r="BC58" i="24"/>
  <c r="BD58" i="24" s="1"/>
  <c r="AN58" i="24"/>
  <c r="AO58" i="24" s="1"/>
  <c r="AG58" i="24"/>
  <c r="AH58" i="24" s="1"/>
  <c r="AD58" i="24"/>
  <c r="AF58" i="24" s="1"/>
  <c r="AB58" i="24"/>
  <c r="AA58" i="24"/>
  <c r="Z58" i="24"/>
  <c r="Y58" i="24"/>
  <c r="X58" i="24"/>
  <c r="W58" i="24"/>
  <c r="V58" i="24"/>
  <c r="AQ58" i="24" s="1"/>
  <c r="U58" i="24"/>
  <c r="T58" i="24"/>
  <c r="BJ196" i="24"/>
  <c r="BI196" i="24"/>
  <c r="BH196" i="24"/>
  <c r="BG196" i="24"/>
  <c r="BF196" i="24"/>
  <c r="BE196" i="24"/>
  <c r="BC196" i="24"/>
  <c r="BD196" i="24" s="1"/>
  <c r="AN196" i="24"/>
  <c r="AO196" i="24" s="1"/>
  <c r="AG196" i="24"/>
  <c r="AH196" i="24" s="1"/>
  <c r="AD196" i="24"/>
  <c r="AB196" i="24"/>
  <c r="AA196" i="24"/>
  <c r="Z196" i="24"/>
  <c r="Y196" i="24"/>
  <c r="X196" i="24"/>
  <c r="W196" i="24"/>
  <c r="V196" i="24"/>
  <c r="AQ196" i="24" s="1"/>
  <c r="U196" i="24"/>
  <c r="T196" i="24"/>
  <c r="BJ94" i="24"/>
  <c r="BI94" i="24"/>
  <c r="BH94" i="24"/>
  <c r="BG94" i="24"/>
  <c r="BF94" i="24"/>
  <c r="BE94" i="24"/>
  <c r="BC94" i="24"/>
  <c r="BD94" i="24" s="1"/>
  <c r="AN94" i="24"/>
  <c r="AO94" i="24" s="1"/>
  <c r="AG94" i="24"/>
  <c r="AH94" i="24" s="1"/>
  <c r="AD94" i="24"/>
  <c r="AB94" i="24"/>
  <c r="AA94" i="24"/>
  <c r="Z94" i="24"/>
  <c r="Y94" i="24"/>
  <c r="X94" i="24"/>
  <c r="W94" i="24"/>
  <c r="V94" i="24"/>
  <c r="AQ94" i="24" s="1"/>
  <c r="U94" i="24"/>
  <c r="T94" i="24"/>
  <c r="BJ160" i="24"/>
  <c r="BI160" i="24"/>
  <c r="BH160" i="24"/>
  <c r="BG160" i="24"/>
  <c r="BF160" i="24"/>
  <c r="BE160" i="24"/>
  <c r="BC160" i="24"/>
  <c r="BD160" i="24" s="1"/>
  <c r="AN160" i="24"/>
  <c r="AO160" i="24" s="1"/>
  <c r="AG160" i="24"/>
  <c r="AH160" i="24" s="1"/>
  <c r="AD160" i="24"/>
  <c r="AB160" i="24"/>
  <c r="AA160" i="24"/>
  <c r="Z160" i="24"/>
  <c r="Y160" i="24"/>
  <c r="X160" i="24"/>
  <c r="W160" i="24"/>
  <c r="V160" i="24"/>
  <c r="AQ160" i="24" s="1"/>
  <c r="U160" i="24"/>
  <c r="T160" i="24"/>
  <c r="BJ138" i="24"/>
  <c r="BI138" i="24"/>
  <c r="BH138" i="24"/>
  <c r="BG138" i="24"/>
  <c r="BF138" i="24"/>
  <c r="BE138" i="24"/>
  <c r="BC138" i="24"/>
  <c r="BD138" i="24" s="1"/>
  <c r="AN138" i="24"/>
  <c r="AO138" i="24" s="1"/>
  <c r="AG138" i="24"/>
  <c r="AH138" i="24" s="1"/>
  <c r="AD138" i="24"/>
  <c r="AB138" i="24"/>
  <c r="AA138" i="24"/>
  <c r="Z138" i="24"/>
  <c r="Y138" i="24"/>
  <c r="X138" i="24"/>
  <c r="W138" i="24"/>
  <c r="V138" i="24"/>
  <c r="U138" i="24"/>
  <c r="T138" i="24"/>
  <c r="BJ148" i="24"/>
  <c r="BI148" i="24"/>
  <c r="BH148" i="24"/>
  <c r="BG148" i="24"/>
  <c r="BF148" i="24"/>
  <c r="BE148" i="24"/>
  <c r="BC148" i="24"/>
  <c r="BD148" i="24" s="1"/>
  <c r="AN148" i="24"/>
  <c r="AO148" i="24" s="1"/>
  <c r="AG148" i="24"/>
  <c r="AH148" i="24" s="1"/>
  <c r="AD148" i="24"/>
  <c r="AB148" i="24"/>
  <c r="AA148" i="24"/>
  <c r="Z148" i="24"/>
  <c r="Y148" i="24"/>
  <c r="X148" i="24"/>
  <c r="W148" i="24"/>
  <c r="V148" i="24"/>
  <c r="AM148" i="24" s="1"/>
  <c r="U148" i="24"/>
  <c r="T148" i="24"/>
  <c r="BJ228" i="24"/>
  <c r="BI228" i="24"/>
  <c r="BH228" i="24"/>
  <c r="BG228" i="24"/>
  <c r="BF228" i="24"/>
  <c r="BE228" i="24"/>
  <c r="BC228" i="24"/>
  <c r="BD228" i="24" s="1"/>
  <c r="AN228" i="24"/>
  <c r="AO228" i="24" s="1"/>
  <c r="AG228" i="24"/>
  <c r="AH228" i="24" s="1"/>
  <c r="AD228" i="24"/>
  <c r="AE228" i="24" s="1"/>
  <c r="AB228" i="24"/>
  <c r="AA228" i="24"/>
  <c r="Z228" i="24"/>
  <c r="Y228" i="24"/>
  <c r="X228" i="24"/>
  <c r="W228" i="24"/>
  <c r="V228" i="24"/>
  <c r="AM228" i="24" s="1"/>
  <c r="U228" i="24"/>
  <c r="T228" i="24"/>
  <c r="BJ353" i="24"/>
  <c r="BI353" i="24"/>
  <c r="BH353" i="24"/>
  <c r="BG353" i="24"/>
  <c r="BF353" i="24"/>
  <c r="BE353" i="24"/>
  <c r="BC353" i="24"/>
  <c r="BD353" i="24" s="1"/>
  <c r="AN353" i="24"/>
  <c r="AO353" i="24" s="1"/>
  <c r="AG353" i="24"/>
  <c r="AH353" i="24" s="1"/>
  <c r="AD353" i="24"/>
  <c r="AB353" i="24"/>
  <c r="AA353" i="24"/>
  <c r="Z353" i="24"/>
  <c r="Y353" i="24"/>
  <c r="X353" i="24"/>
  <c r="W353" i="24"/>
  <c r="V353" i="24"/>
  <c r="AM353" i="24" s="1"/>
  <c r="U353" i="24"/>
  <c r="T353" i="24"/>
  <c r="BJ357" i="24"/>
  <c r="BI357" i="24"/>
  <c r="BH357" i="24"/>
  <c r="BG357" i="24"/>
  <c r="BF357" i="24"/>
  <c r="BE357" i="24"/>
  <c r="BC357" i="24"/>
  <c r="BD357" i="24" s="1"/>
  <c r="AN357" i="24"/>
  <c r="AO357" i="24" s="1"/>
  <c r="AG357" i="24"/>
  <c r="AH357" i="24" s="1"/>
  <c r="AD357" i="24"/>
  <c r="AE357" i="24" s="1"/>
  <c r="AB357" i="24"/>
  <c r="AA357" i="24"/>
  <c r="Z357" i="24"/>
  <c r="Y357" i="24"/>
  <c r="X357" i="24"/>
  <c r="W357" i="24"/>
  <c r="V357" i="24"/>
  <c r="U357" i="24"/>
  <c r="T357" i="24"/>
  <c r="BJ324" i="24"/>
  <c r="BI324" i="24"/>
  <c r="BH324" i="24"/>
  <c r="BG324" i="24"/>
  <c r="BF324" i="24"/>
  <c r="BE324" i="24"/>
  <c r="BC324" i="24"/>
  <c r="BD324" i="24" s="1"/>
  <c r="AN324" i="24"/>
  <c r="AO324" i="24" s="1"/>
  <c r="AG324" i="24"/>
  <c r="AH324" i="24" s="1"/>
  <c r="AD324" i="24"/>
  <c r="AE324" i="24" s="1"/>
  <c r="AB324" i="24"/>
  <c r="AA324" i="24"/>
  <c r="Z324" i="24"/>
  <c r="Y324" i="24"/>
  <c r="X324" i="24"/>
  <c r="W324" i="24"/>
  <c r="V324" i="24"/>
  <c r="AM324" i="24" s="1"/>
  <c r="U324" i="24"/>
  <c r="T324" i="24"/>
  <c r="BJ358" i="24"/>
  <c r="BI358" i="24"/>
  <c r="BH358" i="24"/>
  <c r="BG358" i="24"/>
  <c r="BF358" i="24"/>
  <c r="BE358" i="24"/>
  <c r="BC358" i="24"/>
  <c r="BD358" i="24" s="1"/>
  <c r="AN358" i="24"/>
  <c r="AO358" i="24" s="1"/>
  <c r="AG358" i="24"/>
  <c r="AH358" i="24" s="1"/>
  <c r="AD358" i="24"/>
  <c r="AB358" i="24"/>
  <c r="AA358" i="24"/>
  <c r="Z358" i="24"/>
  <c r="Y358" i="24"/>
  <c r="X358" i="24"/>
  <c r="W358" i="24"/>
  <c r="V358" i="24"/>
  <c r="AQ358" i="24" s="1"/>
  <c r="U358" i="24"/>
  <c r="T358" i="24"/>
  <c r="AX358" i="24" s="1"/>
  <c r="BJ89" i="24"/>
  <c r="BI89" i="24"/>
  <c r="BH89" i="24"/>
  <c r="BG89" i="24"/>
  <c r="BF89" i="24"/>
  <c r="BE89" i="24"/>
  <c r="BC89" i="24"/>
  <c r="BD89" i="24" s="1"/>
  <c r="AN89" i="24"/>
  <c r="AO89" i="24" s="1"/>
  <c r="AG89" i="24"/>
  <c r="AH89" i="24" s="1"/>
  <c r="AD89" i="24"/>
  <c r="AE89" i="24" s="1"/>
  <c r="AB89" i="24"/>
  <c r="AA89" i="24"/>
  <c r="Z89" i="24"/>
  <c r="Y89" i="24"/>
  <c r="X89" i="24"/>
  <c r="W89" i="24"/>
  <c r="V89" i="24"/>
  <c r="AQ89" i="24" s="1"/>
  <c r="U89" i="24"/>
  <c r="AK89" i="24" s="1"/>
  <c r="T89" i="24"/>
  <c r="BJ356" i="24"/>
  <c r="BI356" i="24"/>
  <c r="BH356" i="24"/>
  <c r="BG356" i="24"/>
  <c r="BF356" i="24"/>
  <c r="BE356" i="24"/>
  <c r="BC356" i="24"/>
  <c r="BD356" i="24" s="1"/>
  <c r="AN356" i="24"/>
  <c r="AO356" i="24" s="1"/>
  <c r="AG356" i="24"/>
  <c r="AH356" i="24" s="1"/>
  <c r="AD356" i="24"/>
  <c r="AB356" i="24"/>
  <c r="AA356" i="24"/>
  <c r="Z356" i="24"/>
  <c r="Y356" i="24"/>
  <c r="X356" i="24"/>
  <c r="W356" i="24"/>
  <c r="V356" i="24"/>
  <c r="AQ356" i="24" s="1"/>
  <c r="U356" i="24"/>
  <c r="AK356" i="24" s="1"/>
  <c r="T356" i="24"/>
  <c r="BJ346" i="24"/>
  <c r="BI346" i="24"/>
  <c r="BH346" i="24"/>
  <c r="BG346" i="24"/>
  <c r="BF346" i="24"/>
  <c r="BE346" i="24"/>
  <c r="BC346" i="24"/>
  <c r="BD346" i="24" s="1"/>
  <c r="AN346" i="24"/>
  <c r="AO346" i="24" s="1"/>
  <c r="AG346" i="24"/>
  <c r="AH346" i="24" s="1"/>
  <c r="AD346" i="24"/>
  <c r="AF346" i="24" s="1"/>
  <c r="AB346" i="24"/>
  <c r="AA346" i="24"/>
  <c r="Z346" i="24"/>
  <c r="Y346" i="24"/>
  <c r="X346" i="24"/>
  <c r="W346" i="24"/>
  <c r="V346" i="24"/>
  <c r="U346" i="24"/>
  <c r="T346" i="24"/>
  <c r="BJ88" i="24"/>
  <c r="BI88" i="24"/>
  <c r="BH88" i="24"/>
  <c r="BG88" i="24"/>
  <c r="BF88" i="24"/>
  <c r="BE88" i="24"/>
  <c r="BC88" i="24"/>
  <c r="BD88" i="24" s="1"/>
  <c r="AN88" i="24"/>
  <c r="AO88" i="24" s="1"/>
  <c r="AG88" i="24"/>
  <c r="AH88" i="24" s="1"/>
  <c r="AD88" i="24"/>
  <c r="AB88" i="24"/>
  <c r="AA88" i="24"/>
  <c r="Z88" i="24"/>
  <c r="Y88" i="24"/>
  <c r="X88" i="24"/>
  <c r="W88" i="24"/>
  <c r="V88" i="24"/>
  <c r="AP88" i="24" s="1"/>
  <c r="U88" i="24"/>
  <c r="T88" i="24"/>
  <c r="AW88" i="24" s="1"/>
  <c r="BJ277" i="24"/>
  <c r="BI277" i="24"/>
  <c r="BH277" i="24"/>
  <c r="BG277" i="24"/>
  <c r="BF277" i="24"/>
  <c r="BE277" i="24"/>
  <c r="BC277" i="24"/>
  <c r="BD277" i="24" s="1"/>
  <c r="AN277" i="24"/>
  <c r="AO277" i="24" s="1"/>
  <c r="AG277" i="24"/>
  <c r="AH277" i="24" s="1"/>
  <c r="AD277" i="24"/>
  <c r="AF277" i="24" s="1"/>
  <c r="AB277" i="24"/>
  <c r="AA277" i="24"/>
  <c r="Z277" i="24"/>
  <c r="Y277" i="24"/>
  <c r="X277" i="24"/>
  <c r="W277" i="24"/>
  <c r="V277" i="24"/>
  <c r="AP277" i="24" s="1"/>
  <c r="U277" i="24"/>
  <c r="T277" i="24"/>
  <c r="AW277" i="24" s="1"/>
  <c r="BJ72" i="24"/>
  <c r="BI72" i="24"/>
  <c r="BH72" i="24"/>
  <c r="BG72" i="24"/>
  <c r="BF72" i="24"/>
  <c r="BE72" i="24"/>
  <c r="BC72" i="24"/>
  <c r="BD72" i="24" s="1"/>
  <c r="AN72" i="24"/>
  <c r="AO72" i="24" s="1"/>
  <c r="AG72" i="24"/>
  <c r="AH72" i="24" s="1"/>
  <c r="AD72" i="24"/>
  <c r="AF72" i="24" s="1"/>
  <c r="AB72" i="24"/>
  <c r="AA72" i="24"/>
  <c r="Z72" i="24"/>
  <c r="Y72" i="24"/>
  <c r="X72" i="24"/>
  <c r="W72" i="24"/>
  <c r="V72" i="24"/>
  <c r="U72" i="24"/>
  <c r="T72" i="24"/>
  <c r="BJ176" i="24"/>
  <c r="BI176" i="24"/>
  <c r="BH176" i="24"/>
  <c r="BG176" i="24"/>
  <c r="BF176" i="24"/>
  <c r="BE176" i="24"/>
  <c r="BC176" i="24"/>
  <c r="BD176" i="24" s="1"/>
  <c r="AN176" i="24"/>
  <c r="AO176" i="24" s="1"/>
  <c r="AG176" i="24"/>
  <c r="AH176" i="24" s="1"/>
  <c r="AD176" i="24"/>
  <c r="AE176" i="24" s="1"/>
  <c r="AB176" i="24"/>
  <c r="AA176" i="24"/>
  <c r="Z176" i="24"/>
  <c r="Y176" i="24"/>
  <c r="X176" i="24"/>
  <c r="W176" i="24"/>
  <c r="V176" i="24"/>
  <c r="AP176" i="24" s="1"/>
  <c r="U176" i="24"/>
  <c r="T176" i="24"/>
  <c r="BJ354" i="24"/>
  <c r="BI354" i="24"/>
  <c r="BH354" i="24"/>
  <c r="BG354" i="24"/>
  <c r="BF354" i="24"/>
  <c r="BE354" i="24"/>
  <c r="BC354" i="24"/>
  <c r="BD354" i="24" s="1"/>
  <c r="AN354" i="24"/>
  <c r="AO354" i="24" s="1"/>
  <c r="AG354" i="24"/>
  <c r="AH354" i="24" s="1"/>
  <c r="AD354" i="24"/>
  <c r="AF354" i="24" s="1"/>
  <c r="AB354" i="24"/>
  <c r="AA354" i="24"/>
  <c r="Z354" i="24"/>
  <c r="Y354" i="24"/>
  <c r="X354" i="24"/>
  <c r="W354" i="24"/>
  <c r="V354" i="24"/>
  <c r="AP354" i="24" s="1"/>
  <c r="U354" i="24"/>
  <c r="T354" i="24"/>
  <c r="BJ223" i="24"/>
  <c r="BI223" i="24"/>
  <c r="BH223" i="24"/>
  <c r="BG223" i="24"/>
  <c r="BF223" i="24"/>
  <c r="BE223" i="24"/>
  <c r="BC223" i="24"/>
  <c r="BD223" i="24" s="1"/>
  <c r="AN223" i="24"/>
  <c r="AO223" i="24" s="1"/>
  <c r="AG223" i="24"/>
  <c r="AH223" i="24" s="1"/>
  <c r="AD223" i="24"/>
  <c r="AF223" i="24" s="1"/>
  <c r="AB223" i="24"/>
  <c r="AA223" i="24"/>
  <c r="Z223" i="24"/>
  <c r="Y223" i="24"/>
  <c r="X223" i="24"/>
  <c r="W223" i="24"/>
  <c r="V223" i="24"/>
  <c r="U223" i="24"/>
  <c r="T223" i="24"/>
  <c r="BJ331" i="24"/>
  <c r="BI331" i="24"/>
  <c r="BH331" i="24"/>
  <c r="BG331" i="24"/>
  <c r="BF331" i="24"/>
  <c r="BE331" i="24"/>
  <c r="BC331" i="24"/>
  <c r="BD331" i="24" s="1"/>
  <c r="AN331" i="24"/>
  <c r="AO331" i="24" s="1"/>
  <c r="AG331" i="24"/>
  <c r="AH331" i="24" s="1"/>
  <c r="AD331" i="24"/>
  <c r="AE331" i="24" s="1"/>
  <c r="AB331" i="24"/>
  <c r="AA331" i="24"/>
  <c r="Z331" i="24"/>
  <c r="Y331" i="24"/>
  <c r="X331" i="24"/>
  <c r="W331" i="24"/>
  <c r="V331" i="24"/>
  <c r="AP331" i="24" s="1"/>
  <c r="U331" i="24"/>
  <c r="T331" i="24"/>
  <c r="BJ319" i="24"/>
  <c r="BI319" i="24"/>
  <c r="BH319" i="24"/>
  <c r="BG319" i="24"/>
  <c r="BF319" i="24"/>
  <c r="BE319" i="24"/>
  <c r="BC319" i="24"/>
  <c r="BD319" i="24" s="1"/>
  <c r="AN319" i="24"/>
  <c r="AO319" i="24" s="1"/>
  <c r="AG319" i="24"/>
  <c r="AH319" i="24" s="1"/>
  <c r="AD319" i="24"/>
  <c r="AB319" i="24"/>
  <c r="AA319" i="24"/>
  <c r="Z319" i="24"/>
  <c r="Y319" i="24"/>
  <c r="X319" i="24"/>
  <c r="W319" i="24"/>
  <c r="V319" i="24"/>
  <c r="AP319" i="24" s="1"/>
  <c r="U319" i="24"/>
  <c r="T319" i="24"/>
  <c r="BJ273" i="24"/>
  <c r="BI273" i="24"/>
  <c r="BH273" i="24"/>
  <c r="BG273" i="24"/>
  <c r="BF273" i="24"/>
  <c r="BE273" i="24"/>
  <c r="BC273" i="24"/>
  <c r="BD273" i="24" s="1"/>
  <c r="AN273" i="24"/>
  <c r="AO273" i="24" s="1"/>
  <c r="AG273" i="24"/>
  <c r="AH273" i="24" s="1"/>
  <c r="AD273" i="24"/>
  <c r="AB273" i="24"/>
  <c r="AA273" i="24"/>
  <c r="Z273" i="24"/>
  <c r="Y273" i="24"/>
  <c r="X273" i="24"/>
  <c r="W273" i="24"/>
  <c r="V273" i="24"/>
  <c r="U273" i="24"/>
  <c r="T273" i="24"/>
  <c r="AX273" i="24" s="1"/>
  <c r="BJ99" i="24"/>
  <c r="BI99" i="24"/>
  <c r="BH99" i="24"/>
  <c r="BG99" i="24"/>
  <c r="BF99" i="24"/>
  <c r="BE99" i="24"/>
  <c r="BC99" i="24"/>
  <c r="BD99" i="24" s="1"/>
  <c r="AN99" i="24"/>
  <c r="AO99" i="24" s="1"/>
  <c r="AG99" i="24"/>
  <c r="AH99" i="24" s="1"/>
  <c r="AD99" i="24"/>
  <c r="AB99" i="24"/>
  <c r="AA99" i="24"/>
  <c r="Z99" i="24"/>
  <c r="Y99" i="24"/>
  <c r="X99" i="24"/>
  <c r="W99" i="24"/>
  <c r="V99" i="24"/>
  <c r="AP99" i="24" s="1"/>
  <c r="U99" i="24"/>
  <c r="T99" i="24"/>
  <c r="BJ204" i="24"/>
  <c r="BI204" i="24"/>
  <c r="BH204" i="24"/>
  <c r="BG204" i="24"/>
  <c r="BF204" i="24"/>
  <c r="BE204" i="24"/>
  <c r="BC204" i="24"/>
  <c r="BD204" i="24" s="1"/>
  <c r="AN204" i="24"/>
  <c r="AO204" i="24" s="1"/>
  <c r="AG204" i="24"/>
  <c r="AH204" i="24" s="1"/>
  <c r="AD204" i="24"/>
  <c r="AB204" i="24"/>
  <c r="AA204" i="24"/>
  <c r="Z204" i="24"/>
  <c r="Y204" i="24"/>
  <c r="X204" i="24"/>
  <c r="W204" i="24"/>
  <c r="V204" i="24"/>
  <c r="AP204" i="24" s="1"/>
  <c r="U204" i="24"/>
  <c r="T204" i="24"/>
  <c r="AX204" i="24" s="1"/>
  <c r="BJ328" i="24"/>
  <c r="BI328" i="24"/>
  <c r="BH328" i="24"/>
  <c r="BG328" i="24"/>
  <c r="BF328" i="24"/>
  <c r="BE328" i="24"/>
  <c r="BC328" i="24"/>
  <c r="BD328" i="24" s="1"/>
  <c r="AN328" i="24"/>
  <c r="AO328" i="24" s="1"/>
  <c r="AG328" i="24"/>
  <c r="AH328" i="24" s="1"/>
  <c r="AD328" i="24"/>
  <c r="AF328" i="24" s="1"/>
  <c r="AB328" i="24"/>
  <c r="AA328" i="24"/>
  <c r="Z328" i="24"/>
  <c r="Y328" i="24"/>
  <c r="X328" i="24"/>
  <c r="W328" i="24"/>
  <c r="V328" i="24"/>
  <c r="AP328" i="24" s="1"/>
  <c r="U328" i="24"/>
  <c r="T328" i="24"/>
  <c r="AX328" i="24" s="1"/>
  <c r="BJ34" i="24"/>
  <c r="BI34" i="24"/>
  <c r="BH34" i="24"/>
  <c r="BG34" i="24"/>
  <c r="BF34" i="24"/>
  <c r="BE34" i="24"/>
  <c r="BC34" i="24"/>
  <c r="BD34" i="24" s="1"/>
  <c r="AN34" i="24"/>
  <c r="AO34" i="24" s="1"/>
  <c r="AG34" i="24"/>
  <c r="AH34" i="24" s="1"/>
  <c r="AD34" i="24"/>
  <c r="AF34" i="24" s="1"/>
  <c r="AB34" i="24"/>
  <c r="AA34" i="24"/>
  <c r="Z34" i="24"/>
  <c r="Y34" i="24"/>
  <c r="X34" i="24"/>
  <c r="W34" i="24"/>
  <c r="V34" i="24"/>
  <c r="AP34" i="24" s="1"/>
  <c r="U34" i="24"/>
  <c r="T34" i="24"/>
  <c r="AX34" i="24" s="1"/>
  <c r="BJ289" i="24"/>
  <c r="BI289" i="24"/>
  <c r="BH289" i="24"/>
  <c r="BG289" i="24"/>
  <c r="BF289" i="24"/>
  <c r="BE289" i="24"/>
  <c r="BC289" i="24"/>
  <c r="BD289" i="24" s="1"/>
  <c r="AN289" i="24"/>
  <c r="AO289" i="24" s="1"/>
  <c r="AG289" i="24"/>
  <c r="AH289" i="24" s="1"/>
  <c r="AD289" i="24"/>
  <c r="AB289" i="24"/>
  <c r="AA289" i="24"/>
  <c r="Z289" i="24"/>
  <c r="Y289" i="24"/>
  <c r="X289" i="24"/>
  <c r="W289" i="24"/>
  <c r="V289" i="24"/>
  <c r="U289" i="24"/>
  <c r="T289" i="24"/>
  <c r="AX289" i="24" s="1"/>
  <c r="BJ114" i="24"/>
  <c r="BI114" i="24"/>
  <c r="BH114" i="24"/>
  <c r="BG114" i="24"/>
  <c r="BF114" i="24"/>
  <c r="BE114" i="24"/>
  <c r="BC114" i="24"/>
  <c r="BD114" i="24" s="1"/>
  <c r="AN114" i="24"/>
  <c r="AO114" i="24" s="1"/>
  <c r="AG114" i="24"/>
  <c r="AH114" i="24" s="1"/>
  <c r="AD114" i="24"/>
  <c r="AB114" i="24"/>
  <c r="AA114" i="24"/>
  <c r="Z114" i="24"/>
  <c r="Y114" i="24"/>
  <c r="X114" i="24"/>
  <c r="W114" i="24"/>
  <c r="V114" i="24"/>
  <c r="U114" i="24"/>
  <c r="T114" i="24"/>
  <c r="BJ50" i="24"/>
  <c r="BI50" i="24"/>
  <c r="BH50" i="24"/>
  <c r="BG50" i="24"/>
  <c r="BF50" i="24"/>
  <c r="BE50" i="24"/>
  <c r="BC50" i="24"/>
  <c r="BD50" i="24" s="1"/>
  <c r="AN50" i="24"/>
  <c r="AO50" i="24" s="1"/>
  <c r="AG50" i="24"/>
  <c r="AH50" i="24" s="1"/>
  <c r="AD50" i="24"/>
  <c r="AB50" i="24"/>
  <c r="AA50" i="24"/>
  <c r="Z50" i="24"/>
  <c r="Y50" i="24"/>
  <c r="X50" i="24"/>
  <c r="W50" i="24"/>
  <c r="V50" i="24"/>
  <c r="AP50" i="24" s="1"/>
  <c r="U50" i="24"/>
  <c r="T50" i="24"/>
  <c r="AX50" i="24" s="1"/>
  <c r="BJ134" i="24"/>
  <c r="BI134" i="24"/>
  <c r="BH134" i="24"/>
  <c r="BG134" i="24"/>
  <c r="BF134" i="24"/>
  <c r="BE134" i="24"/>
  <c r="BC134" i="24"/>
  <c r="BD134" i="24" s="1"/>
  <c r="AN134" i="24"/>
  <c r="AO134" i="24" s="1"/>
  <c r="AG134" i="24"/>
  <c r="AH134" i="24" s="1"/>
  <c r="AD134" i="24"/>
  <c r="AB134" i="24"/>
  <c r="AA134" i="24"/>
  <c r="Z134" i="24"/>
  <c r="Y134" i="24"/>
  <c r="X134" i="24"/>
  <c r="W134" i="24"/>
  <c r="V134" i="24"/>
  <c r="U134" i="24"/>
  <c r="T134" i="24"/>
  <c r="BJ198" i="24"/>
  <c r="BI198" i="24"/>
  <c r="BH198" i="24"/>
  <c r="BG198" i="24"/>
  <c r="BF198" i="24"/>
  <c r="BE198" i="24"/>
  <c r="BC198" i="24"/>
  <c r="BD198" i="24" s="1"/>
  <c r="AN198" i="24"/>
  <c r="AO198" i="24" s="1"/>
  <c r="AG198" i="24"/>
  <c r="AH198" i="24" s="1"/>
  <c r="AD198" i="24"/>
  <c r="AB198" i="24"/>
  <c r="AA198" i="24"/>
  <c r="Z198" i="24"/>
  <c r="Y198" i="24"/>
  <c r="X198" i="24"/>
  <c r="W198" i="24"/>
  <c r="V198" i="24"/>
  <c r="AP198" i="24" s="1"/>
  <c r="U198" i="24"/>
  <c r="T198" i="24"/>
  <c r="BJ281" i="24"/>
  <c r="BI281" i="24"/>
  <c r="BH281" i="24"/>
  <c r="BG281" i="24"/>
  <c r="BF281" i="24"/>
  <c r="BE281" i="24"/>
  <c r="BC281" i="24"/>
  <c r="BD281" i="24" s="1"/>
  <c r="AN281" i="24"/>
  <c r="AO281" i="24" s="1"/>
  <c r="AG281" i="24"/>
  <c r="AH281" i="24" s="1"/>
  <c r="AD281" i="24"/>
  <c r="AB281" i="24"/>
  <c r="AA281" i="24"/>
  <c r="Z281" i="24"/>
  <c r="Y281" i="24"/>
  <c r="X281" i="24"/>
  <c r="W281" i="24"/>
  <c r="V281" i="24"/>
  <c r="U281" i="24"/>
  <c r="T281" i="24"/>
  <c r="AW281" i="24" s="1"/>
  <c r="BJ301" i="24"/>
  <c r="BI301" i="24"/>
  <c r="BH301" i="24"/>
  <c r="BG301" i="24"/>
  <c r="BF301" i="24"/>
  <c r="BE301" i="24"/>
  <c r="BC301" i="24"/>
  <c r="BD301" i="24" s="1"/>
  <c r="AN301" i="24"/>
  <c r="AO301" i="24" s="1"/>
  <c r="AG301" i="24"/>
  <c r="AH301" i="24" s="1"/>
  <c r="AD301" i="24"/>
  <c r="AF301" i="24" s="1"/>
  <c r="AB301" i="24"/>
  <c r="AA301" i="24"/>
  <c r="Z301" i="24"/>
  <c r="Y301" i="24"/>
  <c r="X301" i="24"/>
  <c r="W301" i="24"/>
  <c r="V301" i="24"/>
  <c r="AM301" i="24" s="1"/>
  <c r="U301" i="24"/>
  <c r="T301" i="24"/>
  <c r="BJ199" i="24"/>
  <c r="BI199" i="24"/>
  <c r="BH199" i="24"/>
  <c r="BG199" i="24"/>
  <c r="BF199" i="24"/>
  <c r="BE199" i="24"/>
  <c r="BC199" i="24"/>
  <c r="BD199" i="24" s="1"/>
  <c r="AN199" i="24"/>
  <c r="AO199" i="24" s="1"/>
  <c r="AG199" i="24"/>
  <c r="AH199" i="24" s="1"/>
  <c r="AD199" i="24"/>
  <c r="AB199" i="24"/>
  <c r="AA199" i="24"/>
  <c r="Z199" i="24"/>
  <c r="Y199" i="24"/>
  <c r="X199" i="24"/>
  <c r="W199" i="24"/>
  <c r="V199" i="24"/>
  <c r="U199" i="24"/>
  <c r="T199" i="24"/>
  <c r="BJ169" i="24"/>
  <c r="BI169" i="24"/>
  <c r="BH169" i="24"/>
  <c r="BG169" i="24"/>
  <c r="BF169" i="24"/>
  <c r="BE169" i="24"/>
  <c r="BC169" i="24"/>
  <c r="BD169" i="24" s="1"/>
  <c r="AN169" i="24"/>
  <c r="AO169" i="24" s="1"/>
  <c r="AG169" i="24"/>
  <c r="AH169" i="24" s="1"/>
  <c r="AD169" i="24"/>
  <c r="AB169" i="24"/>
  <c r="AA169" i="24"/>
  <c r="Z169" i="24"/>
  <c r="Y169" i="24"/>
  <c r="X169" i="24"/>
  <c r="W169" i="24"/>
  <c r="V169" i="24"/>
  <c r="U169" i="24"/>
  <c r="T169" i="24"/>
  <c r="BJ35" i="24"/>
  <c r="BI35" i="24"/>
  <c r="BH35" i="24"/>
  <c r="BG35" i="24"/>
  <c r="BF35" i="24"/>
  <c r="BE35" i="24"/>
  <c r="BC35" i="24"/>
  <c r="BD35" i="24" s="1"/>
  <c r="AN35" i="24"/>
  <c r="AO35" i="24" s="1"/>
  <c r="AG35" i="24"/>
  <c r="AH35" i="24" s="1"/>
  <c r="AD35" i="24"/>
  <c r="AE35" i="24" s="1"/>
  <c r="AB35" i="24"/>
  <c r="AA35" i="24"/>
  <c r="Z35" i="24"/>
  <c r="Y35" i="24"/>
  <c r="X35" i="24"/>
  <c r="W35" i="24"/>
  <c r="V35" i="24"/>
  <c r="U35" i="24"/>
  <c r="T35" i="24"/>
  <c r="BJ159" i="24"/>
  <c r="BI159" i="24"/>
  <c r="BH159" i="24"/>
  <c r="BG159" i="24"/>
  <c r="BF159" i="24"/>
  <c r="BE159" i="24"/>
  <c r="BC159" i="24"/>
  <c r="BD159" i="24" s="1"/>
  <c r="AN159" i="24"/>
  <c r="AO159" i="24" s="1"/>
  <c r="AG159" i="24"/>
  <c r="AH159" i="24" s="1"/>
  <c r="AD159" i="24"/>
  <c r="AE159" i="24" s="1"/>
  <c r="AB159" i="24"/>
  <c r="AA159" i="24"/>
  <c r="Z159" i="24"/>
  <c r="Y159" i="24"/>
  <c r="X159" i="24"/>
  <c r="W159" i="24"/>
  <c r="V159" i="24"/>
  <c r="U159" i="24"/>
  <c r="T159" i="24"/>
  <c r="BJ264" i="24"/>
  <c r="BI264" i="24"/>
  <c r="BH264" i="24"/>
  <c r="BG264" i="24"/>
  <c r="BF264" i="24"/>
  <c r="BE264" i="24"/>
  <c r="BC264" i="24"/>
  <c r="BD264" i="24" s="1"/>
  <c r="AN264" i="24"/>
  <c r="AO264" i="24" s="1"/>
  <c r="AG264" i="24"/>
  <c r="AH264" i="24" s="1"/>
  <c r="AD264" i="24"/>
  <c r="AE264" i="24" s="1"/>
  <c r="AB264" i="24"/>
  <c r="AA264" i="24"/>
  <c r="Z264" i="24"/>
  <c r="Y264" i="24"/>
  <c r="X264" i="24"/>
  <c r="W264" i="24"/>
  <c r="V264" i="24"/>
  <c r="AM264" i="24" s="1"/>
  <c r="U264" i="24"/>
  <c r="AK264" i="24" s="1"/>
  <c r="T264" i="24"/>
  <c r="BJ49" i="24"/>
  <c r="BI49" i="24"/>
  <c r="BH49" i="24"/>
  <c r="BG49" i="24"/>
  <c r="BF49" i="24"/>
  <c r="BE49" i="24"/>
  <c r="BC49" i="24"/>
  <c r="BD49" i="24" s="1"/>
  <c r="AN49" i="24"/>
  <c r="AO49" i="24" s="1"/>
  <c r="AG49" i="24"/>
  <c r="AH49" i="24" s="1"/>
  <c r="AD49" i="24"/>
  <c r="AB49" i="24"/>
  <c r="AA49" i="24"/>
  <c r="Z49" i="24"/>
  <c r="Y49" i="24"/>
  <c r="X49" i="24"/>
  <c r="W49" i="24"/>
  <c r="V49" i="24"/>
  <c r="AM49" i="24" s="1"/>
  <c r="U49" i="24"/>
  <c r="T49" i="24"/>
  <c r="BJ186" i="24"/>
  <c r="BI186" i="24"/>
  <c r="BH186" i="24"/>
  <c r="BG186" i="24"/>
  <c r="BF186" i="24"/>
  <c r="BE186" i="24"/>
  <c r="BC186" i="24"/>
  <c r="BD186" i="24" s="1"/>
  <c r="AN186" i="24"/>
  <c r="AO186" i="24" s="1"/>
  <c r="AG186" i="24"/>
  <c r="AH186" i="24" s="1"/>
  <c r="AD186" i="24"/>
  <c r="AB186" i="24"/>
  <c r="AA186" i="24"/>
  <c r="Z186" i="24"/>
  <c r="Y186" i="24"/>
  <c r="X186" i="24"/>
  <c r="W186" i="24"/>
  <c r="V186" i="24"/>
  <c r="AM186" i="24" s="1"/>
  <c r="U186" i="24"/>
  <c r="T186" i="24"/>
  <c r="BJ166" i="24"/>
  <c r="BI166" i="24"/>
  <c r="BH166" i="24"/>
  <c r="BG166" i="24"/>
  <c r="BF166" i="24"/>
  <c r="BE166" i="24"/>
  <c r="BC166" i="24"/>
  <c r="BD166" i="24" s="1"/>
  <c r="AN166" i="24"/>
  <c r="AO166" i="24" s="1"/>
  <c r="AG166" i="24"/>
  <c r="AH166" i="24" s="1"/>
  <c r="AD166" i="24"/>
  <c r="AB166" i="24"/>
  <c r="AA166" i="24"/>
  <c r="Z166" i="24"/>
  <c r="Y166" i="24"/>
  <c r="X166" i="24"/>
  <c r="W166" i="24"/>
  <c r="V166" i="24"/>
  <c r="AM166" i="24" s="1"/>
  <c r="U166" i="24"/>
  <c r="T166" i="24"/>
  <c r="BJ322" i="24"/>
  <c r="BI322" i="24"/>
  <c r="BH322" i="24"/>
  <c r="BG322" i="24"/>
  <c r="BF322" i="24"/>
  <c r="BE322" i="24"/>
  <c r="BC322" i="24"/>
  <c r="BD322" i="24" s="1"/>
  <c r="AN322" i="24"/>
  <c r="AO322" i="24" s="1"/>
  <c r="AG322" i="24"/>
  <c r="AH322" i="24" s="1"/>
  <c r="AD322" i="24"/>
  <c r="AE322" i="24" s="1"/>
  <c r="AB322" i="24"/>
  <c r="AA322" i="24"/>
  <c r="Z322" i="24"/>
  <c r="Y322" i="24"/>
  <c r="X322" i="24"/>
  <c r="W322" i="24"/>
  <c r="V322" i="24"/>
  <c r="AM322" i="24" s="1"/>
  <c r="U322" i="24"/>
  <c r="T322" i="24"/>
  <c r="BJ280" i="24"/>
  <c r="BI280" i="24"/>
  <c r="BH280" i="24"/>
  <c r="BG280" i="24"/>
  <c r="BF280" i="24"/>
  <c r="BE280" i="24"/>
  <c r="BC280" i="24"/>
  <c r="BD280" i="24" s="1"/>
  <c r="AN280" i="24"/>
  <c r="AO280" i="24" s="1"/>
  <c r="AG280" i="24"/>
  <c r="AH280" i="24" s="1"/>
  <c r="AD280" i="24"/>
  <c r="AB280" i="24"/>
  <c r="AA280" i="24"/>
  <c r="Z280" i="24"/>
  <c r="Y280" i="24"/>
  <c r="X280" i="24"/>
  <c r="W280" i="24"/>
  <c r="V280" i="24"/>
  <c r="AM280" i="24" s="1"/>
  <c r="U280" i="24"/>
  <c r="T280" i="24"/>
  <c r="BJ318" i="24"/>
  <c r="BI318" i="24"/>
  <c r="BH318" i="24"/>
  <c r="BG318" i="24"/>
  <c r="BF318" i="24"/>
  <c r="BE318" i="24"/>
  <c r="BC318" i="24"/>
  <c r="BD318" i="24" s="1"/>
  <c r="AN318" i="24"/>
  <c r="AO318" i="24" s="1"/>
  <c r="AG318" i="24"/>
  <c r="AH318" i="24" s="1"/>
  <c r="AD318" i="24"/>
  <c r="AE318" i="24" s="1"/>
  <c r="AB318" i="24"/>
  <c r="AA318" i="24"/>
  <c r="Z318" i="24"/>
  <c r="Y318" i="24"/>
  <c r="X318" i="24"/>
  <c r="W318" i="24"/>
  <c r="V318" i="24"/>
  <c r="AP318" i="24" s="1"/>
  <c r="U318" i="24"/>
  <c r="T318" i="24"/>
  <c r="BJ296" i="24"/>
  <c r="BI296" i="24"/>
  <c r="BH296" i="24"/>
  <c r="BG296" i="24"/>
  <c r="BF296" i="24"/>
  <c r="BE296" i="24"/>
  <c r="BC296" i="24"/>
  <c r="BD296" i="24" s="1"/>
  <c r="AN296" i="24"/>
  <c r="AO296" i="24" s="1"/>
  <c r="AG296" i="24"/>
  <c r="AH296" i="24" s="1"/>
  <c r="AD296" i="24"/>
  <c r="AF296" i="24" s="1"/>
  <c r="AB296" i="24"/>
  <c r="AA296" i="24"/>
  <c r="Z296" i="24"/>
  <c r="Y296" i="24"/>
  <c r="X296" i="24"/>
  <c r="W296" i="24"/>
  <c r="V296" i="24"/>
  <c r="AP296" i="24" s="1"/>
  <c r="U296" i="24"/>
  <c r="T296" i="24"/>
  <c r="BJ333" i="24"/>
  <c r="BI333" i="24"/>
  <c r="BH333" i="24"/>
  <c r="BG333" i="24"/>
  <c r="BF333" i="24"/>
  <c r="BE333" i="24"/>
  <c r="BC333" i="24"/>
  <c r="BD333" i="24" s="1"/>
  <c r="AN333" i="24"/>
  <c r="AO333" i="24" s="1"/>
  <c r="AG333" i="24"/>
  <c r="AH333" i="24" s="1"/>
  <c r="AD333" i="24"/>
  <c r="AF333" i="24" s="1"/>
  <c r="AB333" i="24"/>
  <c r="AA333" i="24"/>
  <c r="Z333" i="24"/>
  <c r="Y333" i="24"/>
  <c r="X333" i="24"/>
  <c r="W333" i="24"/>
  <c r="V333" i="24"/>
  <c r="AP333" i="24" s="1"/>
  <c r="U333" i="24"/>
  <c r="T333" i="24"/>
  <c r="BJ126" i="24"/>
  <c r="BI126" i="24"/>
  <c r="BH126" i="24"/>
  <c r="BG126" i="24"/>
  <c r="BF126" i="24"/>
  <c r="BE126" i="24"/>
  <c r="BC126" i="24"/>
  <c r="BD126" i="24" s="1"/>
  <c r="AN126" i="24"/>
  <c r="AO126" i="24" s="1"/>
  <c r="AG126" i="24"/>
  <c r="AH126" i="24" s="1"/>
  <c r="AD126" i="24"/>
  <c r="AB126" i="24"/>
  <c r="AA126" i="24"/>
  <c r="Z126" i="24"/>
  <c r="Y126" i="24"/>
  <c r="X126" i="24"/>
  <c r="W126" i="24"/>
  <c r="V126" i="24"/>
  <c r="AP126" i="24" s="1"/>
  <c r="U126" i="24"/>
  <c r="T126" i="24"/>
  <c r="BJ130" i="24"/>
  <c r="BI130" i="24"/>
  <c r="BH130" i="24"/>
  <c r="BG130" i="24"/>
  <c r="BF130" i="24"/>
  <c r="BE130" i="24"/>
  <c r="BC130" i="24"/>
  <c r="BD130" i="24" s="1"/>
  <c r="AN130" i="24"/>
  <c r="AO130" i="24" s="1"/>
  <c r="AG130" i="24"/>
  <c r="AH130" i="24" s="1"/>
  <c r="AD130" i="24"/>
  <c r="AF130" i="24" s="1"/>
  <c r="AB130" i="24"/>
  <c r="AA130" i="24"/>
  <c r="Z130" i="24"/>
  <c r="Y130" i="24"/>
  <c r="X130" i="24"/>
  <c r="W130" i="24"/>
  <c r="V130" i="24"/>
  <c r="AP130" i="24" s="1"/>
  <c r="U130" i="24"/>
  <c r="T130" i="24"/>
  <c r="AX130" i="24" s="1"/>
  <c r="BJ363" i="24"/>
  <c r="BI363" i="24"/>
  <c r="BH363" i="24"/>
  <c r="BG363" i="24"/>
  <c r="BF363" i="24"/>
  <c r="BE363" i="24"/>
  <c r="BC363" i="24"/>
  <c r="BD363" i="24" s="1"/>
  <c r="AN363" i="24"/>
  <c r="AO363" i="24" s="1"/>
  <c r="AG363" i="24"/>
  <c r="AH363" i="24" s="1"/>
  <c r="AD363" i="24"/>
  <c r="AB363" i="24"/>
  <c r="AA363" i="24"/>
  <c r="Z363" i="24"/>
  <c r="Y363" i="24"/>
  <c r="X363" i="24"/>
  <c r="W363" i="24"/>
  <c r="V363" i="24"/>
  <c r="AP363" i="24" s="1"/>
  <c r="U363" i="24"/>
  <c r="T363" i="24"/>
  <c r="AX363" i="24" s="1"/>
  <c r="BJ302" i="24"/>
  <c r="BI302" i="24"/>
  <c r="BH302" i="24"/>
  <c r="BG302" i="24"/>
  <c r="BF302" i="24"/>
  <c r="BE302" i="24"/>
  <c r="BC302" i="24"/>
  <c r="BD302" i="24" s="1"/>
  <c r="AN302" i="24"/>
  <c r="AO302" i="24" s="1"/>
  <c r="AG302" i="24"/>
  <c r="AH302" i="24" s="1"/>
  <c r="AD302" i="24"/>
  <c r="AF302" i="24" s="1"/>
  <c r="AB302" i="24"/>
  <c r="AA302" i="24"/>
  <c r="Z302" i="24"/>
  <c r="Y302" i="24"/>
  <c r="X302" i="24"/>
  <c r="W302" i="24"/>
  <c r="V302" i="24"/>
  <c r="AP302" i="24" s="1"/>
  <c r="U302" i="24"/>
  <c r="T302" i="24"/>
  <c r="AX302" i="24" s="1"/>
  <c r="BJ172" i="24"/>
  <c r="BI172" i="24"/>
  <c r="BH172" i="24"/>
  <c r="BG172" i="24"/>
  <c r="BF172" i="24"/>
  <c r="BE172" i="24"/>
  <c r="BC172" i="24"/>
  <c r="BD172" i="24" s="1"/>
  <c r="AN172" i="24"/>
  <c r="AO172" i="24" s="1"/>
  <c r="AG172" i="24"/>
  <c r="AH172" i="24" s="1"/>
  <c r="AD172" i="24"/>
  <c r="AF172" i="24" s="1"/>
  <c r="AB172" i="24"/>
  <c r="AA172" i="24"/>
  <c r="Z172" i="24"/>
  <c r="Y172" i="24"/>
  <c r="X172" i="24"/>
  <c r="W172" i="24"/>
  <c r="V172" i="24"/>
  <c r="AP172" i="24" s="1"/>
  <c r="U172" i="24"/>
  <c r="T172" i="24"/>
  <c r="AX172" i="24" s="1"/>
  <c r="BJ109" i="24"/>
  <c r="BI109" i="24"/>
  <c r="BH109" i="24"/>
  <c r="BG109" i="24"/>
  <c r="BF109" i="24"/>
  <c r="BE109" i="24"/>
  <c r="BC109" i="24"/>
  <c r="BD109" i="24" s="1"/>
  <c r="AN109" i="24"/>
  <c r="AO109" i="24" s="1"/>
  <c r="AG109" i="24"/>
  <c r="AH109" i="24" s="1"/>
  <c r="AD109" i="24"/>
  <c r="AB109" i="24"/>
  <c r="AA109" i="24"/>
  <c r="Z109" i="24"/>
  <c r="Y109" i="24"/>
  <c r="X109" i="24"/>
  <c r="W109" i="24"/>
  <c r="V109" i="24"/>
  <c r="AP109" i="24" s="1"/>
  <c r="U109" i="24"/>
  <c r="T109" i="24"/>
  <c r="BJ4" i="24"/>
  <c r="BI4" i="24"/>
  <c r="BH4" i="24"/>
  <c r="BG4" i="24"/>
  <c r="BF4" i="24"/>
  <c r="BE4" i="24"/>
  <c r="BC4" i="24"/>
  <c r="BD4" i="24" s="1"/>
  <c r="AN4" i="24"/>
  <c r="AO4" i="24" s="1"/>
  <c r="AG4" i="24"/>
  <c r="AH4" i="24" s="1"/>
  <c r="AD4" i="24"/>
  <c r="AB4" i="24"/>
  <c r="AA4" i="24"/>
  <c r="Z4" i="24"/>
  <c r="Y4" i="24"/>
  <c r="X4" i="24"/>
  <c r="W4" i="24"/>
  <c r="V4" i="24"/>
  <c r="AP4" i="24" s="1"/>
  <c r="U4" i="24"/>
  <c r="T4" i="24"/>
  <c r="BJ192" i="24"/>
  <c r="BI192" i="24"/>
  <c r="BH192" i="24"/>
  <c r="BG192" i="24"/>
  <c r="BF192" i="24"/>
  <c r="BE192" i="24"/>
  <c r="BC192" i="24"/>
  <c r="BD192" i="24" s="1"/>
  <c r="AN192" i="24"/>
  <c r="AO192" i="24" s="1"/>
  <c r="AG192" i="24"/>
  <c r="AH192" i="24" s="1"/>
  <c r="AD192" i="24"/>
  <c r="AB192" i="24"/>
  <c r="AA192" i="24"/>
  <c r="Z192" i="24"/>
  <c r="Y192" i="24"/>
  <c r="X192" i="24"/>
  <c r="W192" i="24"/>
  <c r="V192" i="24"/>
  <c r="AP192" i="24" s="1"/>
  <c r="U192" i="24"/>
  <c r="T192" i="24"/>
  <c r="AX192" i="24" s="1"/>
  <c r="BJ12" i="24"/>
  <c r="BI12" i="24"/>
  <c r="BH12" i="24"/>
  <c r="BG12" i="24"/>
  <c r="BF12" i="24"/>
  <c r="BE12" i="24"/>
  <c r="BC12" i="24"/>
  <c r="BD12" i="24" s="1"/>
  <c r="AN12" i="24"/>
  <c r="AO12" i="24" s="1"/>
  <c r="AG12" i="24"/>
  <c r="AH12" i="24" s="1"/>
  <c r="AD12" i="24"/>
  <c r="AF12" i="24" s="1"/>
  <c r="AB12" i="24"/>
  <c r="AA12" i="24"/>
  <c r="Z12" i="24"/>
  <c r="Y12" i="24"/>
  <c r="X12" i="24"/>
  <c r="W12" i="24"/>
  <c r="V12" i="24"/>
  <c r="U12" i="24"/>
  <c r="T12" i="24"/>
  <c r="BJ335" i="24"/>
  <c r="BI335" i="24"/>
  <c r="BH335" i="24"/>
  <c r="BG335" i="24"/>
  <c r="BF335" i="24"/>
  <c r="BE335" i="24"/>
  <c r="BC335" i="24"/>
  <c r="BD335" i="24" s="1"/>
  <c r="AN335" i="24"/>
  <c r="AO335" i="24" s="1"/>
  <c r="AG335" i="24"/>
  <c r="AH335" i="24" s="1"/>
  <c r="AD335" i="24"/>
  <c r="AF335" i="24" s="1"/>
  <c r="AB335" i="24"/>
  <c r="AA335" i="24"/>
  <c r="Z335" i="24"/>
  <c r="Y335" i="24"/>
  <c r="X335" i="24"/>
  <c r="W335" i="24"/>
  <c r="V335" i="24"/>
  <c r="AP335" i="24" s="1"/>
  <c r="U335" i="24"/>
  <c r="T335" i="24"/>
  <c r="BJ185" i="24"/>
  <c r="BI185" i="24"/>
  <c r="BH185" i="24"/>
  <c r="BG185" i="24"/>
  <c r="BF185" i="24"/>
  <c r="BE185" i="24"/>
  <c r="BC185" i="24"/>
  <c r="BD185" i="24" s="1"/>
  <c r="AN185" i="24"/>
  <c r="AO185" i="24" s="1"/>
  <c r="AG185" i="24"/>
  <c r="AH185" i="24" s="1"/>
  <c r="AD185" i="24"/>
  <c r="AE185" i="24" s="1"/>
  <c r="AB185" i="24"/>
  <c r="AA185" i="24"/>
  <c r="Z185" i="24"/>
  <c r="Y185" i="24"/>
  <c r="X185" i="24"/>
  <c r="W185" i="24"/>
  <c r="V185" i="24"/>
  <c r="AP185" i="24" s="1"/>
  <c r="U185" i="24"/>
  <c r="T185" i="24"/>
  <c r="AX185" i="24" s="1"/>
  <c r="BJ251" i="24"/>
  <c r="BI251" i="24"/>
  <c r="BH251" i="24"/>
  <c r="BG251" i="24"/>
  <c r="BF251" i="24"/>
  <c r="BE251" i="24"/>
  <c r="BC251" i="24"/>
  <c r="BD251" i="24" s="1"/>
  <c r="AN251" i="24"/>
  <c r="AO251" i="24" s="1"/>
  <c r="AG251" i="24"/>
  <c r="AH251" i="24" s="1"/>
  <c r="AD251" i="24"/>
  <c r="AB251" i="24"/>
  <c r="AA251" i="24"/>
  <c r="Z251" i="24"/>
  <c r="Y251" i="24"/>
  <c r="X251" i="24"/>
  <c r="W251" i="24"/>
  <c r="V251" i="24"/>
  <c r="AQ251" i="24" s="1"/>
  <c r="U251" i="24"/>
  <c r="T251" i="24"/>
  <c r="BJ177" i="24"/>
  <c r="BI177" i="24"/>
  <c r="BH177" i="24"/>
  <c r="BG177" i="24"/>
  <c r="BF177" i="24"/>
  <c r="BE177" i="24"/>
  <c r="BC177" i="24"/>
  <c r="BD177" i="24" s="1"/>
  <c r="AN177" i="24"/>
  <c r="AO177" i="24" s="1"/>
  <c r="AG177" i="24"/>
  <c r="AH177" i="24" s="1"/>
  <c r="AD177" i="24"/>
  <c r="AF177" i="24" s="1"/>
  <c r="AB177" i="24"/>
  <c r="AA177" i="24"/>
  <c r="Z177" i="24"/>
  <c r="Y177" i="24"/>
  <c r="X177" i="24"/>
  <c r="W177" i="24"/>
  <c r="V177" i="24"/>
  <c r="U177" i="24"/>
  <c r="T177" i="24"/>
  <c r="AW177" i="24" s="1"/>
  <c r="BJ246" i="24"/>
  <c r="BI246" i="24"/>
  <c r="BH246" i="24"/>
  <c r="BG246" i="24"/>
  <c r="BF246" i="24"/>
  <c r="BE246" i="24"/>
  <c r="BC246" i="24"/>
  <c r="BD246" i="24" s="1"/>
  <c r="AN246" i="24"/>
  <c r="AO246" i="24" s="1"/>
  <c r="AG246" i="24"/>
  <c r="AH246" i="24" s="1"/>
  <c r="AD246" i="24"/>
  <c r="AF246" i="24" s="1"/>
  <c r="AB246" i="24"/>
  <c r="AA246" i="24"/>
  <c r="Z246" i="24"/>
  <c r="Y246" i="24"/>
  <c r="X246" i="24"/>
  <c r="W246" i="24"/>
  <c r="V246" i="24"/>
  <c r="U246" i="24"/>
  <c r="AK246" i="24" s="1"/>
  <c r="T246" i="24"/>
  <c r="AX246" i="24" s="1"/>
  <c r="BJ291" i="24"/>
  <c r="BI291" i="24"/>
  <c r="BH291" i="24"/>
  <c r="BG291" i="24"/>
  <c r="BF291" i="24"/>
  <c r="BE291" i="24"/>
  <c r="BC291" i="24"/>
  <c r="BD291" i="24" s="1"/>
  <c r="AN291" i="24"/>
  <c r="AO291" i="24" s="1"/>
  <c r="AG291" i="24"/>
  <c r="AH291" i="24" s="1"/>
  <c r="AD291" i="24"/>
  <c r="AF291" i="24" s="1"/>
  <c r="AB291" i="24"/>
  <c r="AA291" i="24"/>
  <c r="Z291" i="24"/>
  <c r="Y291" i="24"/>
  <c r="X291" i="24"/>
  <c r="W291" i="24"/>
  <c r="V291" i="24"/>
  <c r="AQ291" i="24" s="1"/>
  <c r="U291" i="24"/>
  <c r="T291" i="24"/>
  <c r="BJ237" i="24"/>
  <c r="BI237" i="24"/>
  <c r="BH237" i="24"/>
  <c r="BG237" i="24"/>
  <c r="BF237" i="24"/>
  <c r="BE237" i="24"/>
  <c r="BC237" i="24"/>
  <c r="BD237" i="24" s="1"/>
  <c r="AN237" i="24"/>
  <c r="AO237" i="24" s="1"/>
  <c r="AG237" i="24"/>
  <c r="AH237" i="24" s="1"/>
  <c r="AD237" i="24"/>
  <c r="AF237" i="24" s="1"/>
  <c r="AB237" i="24"/>
  <c r="AA237" i="24"/>
  <c r="Z237" i="24"/>
  <c r="Y237" i="24"/>
  <c r="X237" i="24"/>
  <c r="W237" i="24"/>
  <c r="V237" i="24"/>
  <c r="U237" i="24"/>
  <c r="AK237" i="24" s="1"/>
  <c r="T237" i="24"/>
  <c r="AX237" i="24" s="1"/>
  <c r="BJ344" i="24"/>
  <c r="BI344" i="24"/>
  <c r="BH344" i="24"/>
  <c r="BG344" i="24"/>
  <c r="BF344" i="24"/>
  <c r="BE344" i="24"/>
  <c r="BC344" i="24"/>
  <c r="BD344" i="24" s="1"/>
  <c r="AN344" i="24"/>
  <c r="AO344" i="24" s="1"/>
  <c r="AG344" i="24"/>
  <c r="AH344" i="24" s="1"/>
  <c r="AD344" i="24"/>
  <c r="AF344" i="24" s="1"/>
  <c r="AB344" i="24"/>
  <c r="AA344" i="24"/>
  <c r="Z344" i="24"/>
  <c r="Y344" i="24"/>
  <c r="X344" i="24"/>
  <c r="W344" i="24"/>
  <c r="V344" i="24"/>
  <c r="U344" i="24"/>
  <c r="T344" i="24"/>
  <c r="AX344" i="24" s="1"/>
  <c r="BJ279" i="24"/>
  <c r="BI279" i="24"/>
  <c r="BH279" i="24"/>
  <c r="BG279" i="24"/>
  <c r="BF279" i="24"/>
  <c r="BE279" i="24"/>
  <c r="BC279" i="24"/>
  <c r="BD279" i="24" s="1"/>
  <c r="AN279" i="24"/>
  <c r="AO279" i="24" s="1"/>
  <c r="AG279" i="24"/>
  <c r="AH279" i="24" s="1"/>
  <c r="AD279" i="24"/>
  <c r="AF279" i="24" s="1"/>
  <c r="AB279" i="24"/>
  <c r="AA279" i="24"/>
  <c r="Z279" i="24"/>
  <c r="Y279" i="24"/>
  <c r="X279" i="24"/>
  <c r="W279" i="24"/>
  <c r="V279" i="24"/>
  <c r="U279" i="24"/>
  <c r="AK279" i="24" s="1"/>
  <c r="T279" i="24"/>
  <c r="AX279" i="24" s="1"/>
  <c r="BJ303" i="24"/>
  <c r="BI303" i="24"/>
  <c r="BH303" i="24"/>
  <c r="BG303" i="24"/>
  <c r="BF303" i="24"/>
  <c r="BE303" i="24"/>
  <c r="BC303" i="24"/>
  <c r="BD303" i="24" s="1"/>
  <c r="AN303" i="24"/>
  <c r="AO303" i="24" s="1"/>
  <c r="AG303" i="24"/>
  <c r="AH303" i="24" s="1"/>
  <c r="AD303" i="24"/>
  <c r="AF303" i="24" s="1"/>
  <c r="AB303" i="24"/>
  <c r="AA303" i="24"/>
  <c r="Z303" i="24"/>
  <c r="Y303" i="24"/>
  <c r="X303" i="24"/>
  <c r="W303" i="24"/>
  <c r="V303" i="24"/>
  <c r="U303" i="24"/>
  <c r="T303" i="24"/>
  <c r="AW303" i="24" s="1"/>
  <c r="BJ97" i="24"/>
  <c r="BI97" i="24"/>
  <c r="BH97" i="24"/>
  <c r="BG97" i="24"/>
  <c r="BF97" i="24"/>
  <c r="BE97" i="24"/>
  <c r="BC97" i="24"/>
  <c r="BD97" i="24" s="1"/>
  <c r="AN97" i="24"/>
  <c r="AO97" i="24" s="1"/>
  <c r="AG97" i="24"/>
  <c r="AH97" i="24" s="1"/>
  <c r="AD97" i="24"/>
  <c r="AB97" i="24"/>
  <c r="AA97" i="24"/>
  <c r="Z97" i="24"/>
  <c r="Y97" i="24"/>
  <c r="X97" i="24"/>
  <c r="W97" i="24"/>
  <c r="V97" i="24"/>
  <c r="U97" i="24"/>
  <c r="T97" i="24"/>
  <c r="AX97" i="24" s="1"/>
  <c r="BJ235" i="24"/>
  <c r="BI235" i="24"/>
  <c r="BH235" i="24"/>
  <c r="BG235" i="24"/>
  <c r="BF235" i="24"/>
  <c r="BE235" i="24"/>
  <c r="BC235" i="24"/>
  <c r="BD235" i="24" s="1"/>
  <c r="AN235" i="24"/>
  <c r="AO235" i="24" s="1"/>
  <c r="AG235" i="24"/>
  <c r="AH235" i="24" s="1"/>
  <c r="AD235" i="24"/>
  <c r="AB235" i="24"/>
  <c r="AA235" i="24"/>
  <c r="Z235" i="24"/>
  <c r="Y235" i="24"/>
  <c r="X235" i="24"/>
  <c r="W235" i="24"/>
  <c r="V235" i="24"/>
  <c r="U235" i="24"/>
  <c r="T235" i="24"/>
  <c r="AX235" i="24" s="1"/>
  <c r="BJ184" i="24"/>
  <c r="BI184" i="24"/>
  <c r="BH184" i="24"/>
  <c r="BG184" i="24"/>
  <c r="BF184" i="24"/>
  <c r="BE184" i="24"/>
  <c r="BC184" i="24"/>
  <c r="BD184" i="24" s="1"/>
  <c r="AN184" i="24"/>
  <c r="AO184" i="24" s="1"/>
  <c r="AG184" i="24"/>
  <c r="AH184" i="24" s="1"/>
  <c r="AD184" i="24"/>
  <c r="AF184" i="24" s="1"/>
  <c r="AB184" i="24"/>
  <c r="AA184" i="24"/>
  <c r="Z184" i="24"/>
  <c r="Y184" i="24"/>
  <c r="X184" i="24"/>
  <c r="W184" i="24"/>
  <c r="V184" i="24"/>
  <c r="U184" i="24"/>
  <c r="AK184" i="24" s="1"/>
  <c r="T184" i="24"/>
  <c r="AX184" i="24" s="1"/>
  <c r="BJ155" i="24"/>
  <c r="BI155" i="24"/>
  <c r="BH155" i="24"/>
  <c r="BG155" i="24"/>
  <c r="BF155" i="24"/>
  <c r="BE155" i="24"/>
  <c r="BC155" i="24"/>
  <c r="BD155" i="24" s="1"/>
  <c r="AN155" i="24"/>
  <c r="AO155" i="24" s="1"/>
  <c r="AG155" i="24"/>
  <c r="AH155" i="24" s="1"/>
  <c r="AD155" i="24"/>
  <c r="AB155" i="24"/>
  <c r="AA155" i="24"/>
  <c r="Z155" i="24"/>
  <c r="Y155" i="24"/>
  <c r="X155" i="24"/>
  <c r="W155" i="24"/>
  <c r="V155" i="24"/>
  <c r="AQ155" i="24" s="1"/>
  <c r="U155" i="24"/>
  <c r="AK155" i="24" s="1"/>
  <c r="T155" i="24"/>
  <c r="BJ83" i="24"/>
  <c r="BI83" i="24"/>
  <c r="BH83" i="24"/>
  <c r="BG83" i="24"/>
  <c r="BF83" i="24"/>
  <c r="BE83" i="24"/>
  <c r="BC83" i="24"/>
  <c r="BD83" i="24" s="1"/>
  <c r="AN83" i="24"/>
  <c r="AO83" i="24" s="1"/>
  <c r="AG83" i="24"/>
  <c r="AH83" i="24" s="1"/>
  <c r="AD83" i="24"/>
  <c r="AE83" i="24" s="1"/>
  <c r="AB83" i="24"/>
  <c r="AA83" i="24"/>
  <c r="Z83" i="24"/>
  <c r="Y83" i="24"/>
  <c r="X83" i="24"/>
  <c r="W83" i="24"/>
  <c r="V83" i="24"/>
  <c r="AP83" i="24" s="1"/>
  <c r="U83" i="24"/>
  <c r="AK83" i="24" s="1"/>
  <c r="T83" i="24"/>
  <c r="BJ293" i="24"/>
  <c r="BI293" i="24"/>
  <c r="BH293" i="24"/>
  <c r="BG293" i="24"/>
  <c r="BF293" i="24"/>
  <c r="BE293" i="24"/>
  <c r="BC293" i="24"/>
  <c r="BD293" i="24" s="1"/>
  <c r="AN293" i="24"/>
  <c r="AO293" i="24" s="1"/>
  <c r="AG293" i="24"/>
  <c r="AH293" i="24" s="1"/>
  <c r="AD293" i="24"/>
  <c r="AE293" i="24" s="1"/>
  <c r="AB293" i="24"/>
  <c r="AA293" i="24"/>
  <c r="Z293" i="24"/>
  <c r="Y293" i="24"/>
  <c r="X293" i="24"/>
  <c r="W293" i="24"/>
  <c r="V293" i="24"/>
  <c r="AQ293" i="24" s="1"/>
  <c r="U293" i="24"/>
  <c r="AK293" i="24" s="1"/>
  <c r="T293" i="24"/>
  <c r="BJ10" i="24"/>
  <c r="BI10" i="24"/>
  <c r="BH10" i="24"/>
  <c r="BG10" i="24"/>
  <c r="BF10" i="24"/>
  <c r="BE10" i="24"/>
  <c r="BC10" i="24"/>
  <c r="BD10" i="24" s="1"/>
  <c r="AN10" i="24"/>
  <c r="AO10" i="24" s="1"/>
  <c r="AG10" i="24"/>
  <c r="AH10" i="24" s="1"/>
  <c r="AD10" i="24"/>
  <c r="AE10" i="24" s="1"/>
  <c r="AB10" i="24"/>
  <c r="AA10" i="24"/>
  <c r="Z10" i="24"/>
  <c r="Y10" i="24"/>
  <c r="X10" i="24"/>
  <c r="W10" i="24"/>
  <c r="V10" i="24"/>
  <c r="U10" i="24"/>
  <c r="AK10" i="24" s="1"/>
  <c r="T10" i="24"/>
  <c r="AX10" i="24" s="1"/>
  <c r="BJ272" i="24"/>
  <c r="BI272" i="24"/>
  <c r="BH272" i="24"/>
  <c r="BG272" i="24"/>
  <c r="BF272" i="24"/>
  <c r="BE272" i="24"/>
  <c r="BC272" i="24"/>
  <c r="BD272" i="24" s="1"/>
  <c r="AN272" i="24"/>
  <c r="AO272" i="24" s="1"/>
  <c r="AG272" i="24"/>
  <c r="AH272" i="24" s="1"/>
  <c r="AD272" i="24"/>
  <c r="AE272" i="24" s="1"/>
  <c r="AB272" i="24"/>
  <c r="AA272" i="24"/>
  <c r="Z272" i="24"/>
  <c r="Y272" i="24"/>
  <c r="X272" i="24"/>
  <c r="W272" i="24"/>
  <c r="V272" i="24"/>
  <c r="AP272" i="24" s="1"/>
  <c r="U272" i="24"/>
  <c r="AK272" i="24" s="1"/>
  <c r="T272" i="24"/>
  <c r="AX272" i="24" s="1"/>
  <c r="BJ231" i="24"/>
  <c r="BI231" i="24"/>
  <c r="BH231" i="24"/>
  <c r="BG231" i="24"/>
  <c r="BF231" i="24"/>
  <c r="BE231" i="24"/>
  <c r="BC231" i="24"/>
  <c r="BD231" i="24" s="1"/>
  <c r="AN231" i="24"/>
  <c r="AO231" i="24" s="1"/>
  <c r="AG231" i="24"/>
  <c r="AH231" i="24" s="1"/>
  <c r="AD231" i="24"/>
  <c r="AE231" i="24" s="1"/>
  <c r="AB231" i="24"/>
  <c r="AA231" i="24"/>
  <c r="Z231" i="24"/>
  <c r="Y231" i="24"/>
  <c r="X231" i="24"/>
  <c r="W231" i="24"/>
  <c r="V231" i="24"/>
  <c r="AP231" i="24" s="1"/>
  <c r="U231" i="24"/>
  <c r="AK231" i="24" s="1"/>
  <c r="T231" i="24"/>
  <c r="AX231" i="24" s="1"/>
  <c r="BJ249" i="24"/>
  <c r="BI249" i="24"/>
  <c r="BH249" i="24"/>
  <c r="BG249" i="24"/>
  <c r="BF249" i="24"/>
  <c r="BE249" i="24"/>
  <c r="BC249" i="24"/>
  <c r="BD249" i="24" s="1"/>
  <c r="AN249" i="24"/>
  <c r="AO249" i="24" s="1"/>
  <c r="AG249" i="24"/>
  <c r="AH249" i="24" s="1"/>
  <c r="AD249" i="24"/>
  <c r="AB249" i="24"/>
  <c r="AA249" i="24"/>
  <c r="Z249" i="24"/>
  <c r="Y249" i="24"/>
  <c r="X249" i="24"/>
  <c r="W249" i="24"/>
  <c r="V249" i="24"/>
  <c r="AQ249" i="24" s="1"/>
  <c r="U249" i="24"/>
  <c r="AK249" i="24" s="1"/>
  <c r="T249" i="24"/>
  <c r="AX249" i="24" s="1"/>
  <c r="BJ70" i="24"/>
  <c r="BI70" i="24"/>
  <c r="BH70" i="24"/>
  <c r="BG70" i="24"/>
  <c r="BF70" i="24"/>
  <c r="BE70" i="24"/>
  <c r="BC70" i="24"/>
  <c r="BD70" i="24" s="1"/>
  <c r="AN70" i="24"/>
  <c r="AO70" i="24" s="1"/>
  <c r="AG70" i="24"/>
  <c r="AH70" i="24" s="1"/>
  <c r="AD70" i="24"/>
  <c r="AF70" i="24" s="1"/>
  <c r="AB70" i="24"/>
  <c r="AA70" i="24"/>
  <c r="Z70" i="24"/>
  <c r="Y70" i="24"/>
  <c r="X70" i="24"/>
  <c r="W70" i="24"/>
  <c r="V70" i="24"/>
  <c r="AQ70" i="24" s="1"/>
  <c r="U70" i="24"/>
  <c r="AK70" i="24" s="1"/>
  <c r="T70" i="24"/>
  <c r="BJ320" i="24"/>
  <c r="BI320" i="24"/>
  <c r="BH320" i="24"/>
  <c r="BG320" i="24"/>
  <c r="BF320" i="24"/>
  <c r="BE320" i="24"/>
  <c r="BC320" i="24"/>
  <c r="BD320" i="24" s="1"/>
  <c r="AN320" i="24"/>
  <c r="AO320" i="24" s="1"/>
  <c r="AG320" i="24"/>
  <c r="AH320" i="24" s="1"/>
  <c r="AD320" i="24"/>
  <c r="AF320" i="24" s="1"/>
  <c r="AB320" i="24"/>
  <c r="AA320" i="24"/>
  <c r="Z320" i="24"/>
  <c r="Y320" i="24"/>
  <c r="X320" i="24"/>
  <c r="W320" i="24"/>
  <c r="V320" i="24"/>
  <c r="U320" i="24"/>
  <c r="T320" i="24"/>
  <c r="BJ342" i="24"/>
  <c r="BI342" i="24"/>
  <c r="BH342" i="24"/>
  <c r="BG342" i="24"/>
  <c r="BF342" i="24"/>
  <c r="BE342" i="24"/>
  <c r="BC342" i="24"/>
  <c r="BD342" i="24" s="1"/>
  <c r="AN342" i="24"/>
  <c r="AO342" i="24" s="1"/>
  <c r="AG342" i="24"/>
  <c r="AH342" i="24" s="1"/>
  <c r="AD342" i="24"/>
  <c r="AF342" i="24" s="1"/>
  <c r="AB342" i="24"/>
  <c r="AA342" i="24"/>
  <c r="Z342" i="24"/>
  <c r="Y342" i="24"/>
  <c r="X342" i="24"/>
  <c r="W342" i="24"/>
  <c r="V342" i="24"/>
  <c r="AQ342" i="24" s="1"/>
  <c r="U342" i="24"/>
  <c r="AK342" i="24" s="1"/>
  <c r="T342" i="24"/>
  <c r="BJ284" i="24"/>
  <c r="BI284" i="24"/>
  <c r="BH284" i="24"/>
  <c r="BG284" i="24"/>
  <c r="BF284" i="24"/>
  <c r="BE284" i="24"/>
  <c r="BC284" i="24"/>
  <c r="BD284" i="24" s="1"/>
  <c r="AN284" i="24"/>
  <c r="AO284" i="24" s="1"/>
  <c r="AG284" i="24"/>
  <c r="AH284" i="24" s="1"/>
  <c r="AD284" i="24"/>
  <c r="AB284" i="24"/>
  <c r="AA284" i="24"/>
  <c r="Z284" i="24"/>
  <c r="Y284" i="24"/>
  <c r="X284" i="24"/>
  <c r="W284" i="24"/>
  <c r="V284" i="24"/>
  <c r="AQ284" i="24" s="1"/>
  <c r="U284" i="24"/>
  <c r="T284" i="24"/>
  <c r="BJ308" i="24"/>
  <c r="BI308" i="24"/>
  <c r="BH308" i="24"/>
  <c r="BG308" i="24"/>
  <c r="BF308" i="24"/>
  <c r="BE308" i="24"/>
  <c r="BC308" i="24"/>
  <c r="BD308" i="24" s="1"/>
  <c r="AN308" i="24"/>
  <c r="AO308" i="24" s="1"/>
  <c r="AG308" i="24"/>
  <c r="AH308" i="24" s="1"/>
  <c r="AD308" i="24"/>
  <c r="AF308" i="24" s="1"/>
  <c r="AB308" i="24"/>
  <c r="AA308" i="24"/>
  <c r="Z308" i="24"/>
  <c r="Y308" i="24"/>
  <c r="X308" i="24"/>
  <c r="W308" i="24"/>
  <c r="V308" i="24"/>
  <c r="AQ308" i="24" s="1"/>
  <c r="U308" i="24"/>
  <c r="T308" i="24"/>
  <c r="BJ254" i="24"/>
  <c r="BI254" i="24"/>
  <c r="BH254" i="24"/>
  <c r="BG254" i="24"/>
  <c r="BF254" i="24"/>
  <c r="BE254" i="24"/>
  <c r="BC254" i="24"/>
  <c r="BD254" i="24" s="1"/>
  <c r="AN254" i="24"/>
  <c r="AO254" i="24" s="1"/>
  <c r="AG254" i="24"/>
  <c r="AH254" i="24" s="1"/>
  <c r="AD254" i="24"/>
  <c r="AB254" i="24"/>
  <c r="AA254" i="24"/>
  <c r="Z254" i="24"/>
  <c r="Y254" i="24"/>
  <c r="X254" i="24"/>
  <c r="W254" i="24"/>
  <c r="V254" i="24"/>
  <c r="AQ254" i="24" s="1"/>
  <c r="U254" i="24"/>
  <c r="T254" i="24"/>
  <c r="BJ181" i="24"/>
  <c r="BI181" i="24"/>
  <c r="BH181" i="24"/>
  <c r="BG181" i="24"/>
  <c r="BF181" i="24"/>
  <c r="BE181" i="24"/>
  <c r="BC181" i="24"/>
  <c r="BD181" i="24" s="1"/>
  <c r="AN181" i="24"/>
  <c r="AO181" i="24" s="1"/>
  <c r="AG181" i="24"/>
  <c r="AH181" i="24" s="1"/>
  <c r="AD181" i="24"/>
  <c r="AF181" i="24" s="1"/>
  <c r="AB181" i="24"/>
  <c r="AA181" i="24"/>
  <c r="Z181" i="24"/>
  <c r="Y181" i="24"/>
  <c r="X181" i="24"/>
  <c r="W181" i="24"/>
  <c r="V181" i="24"/>
  <c r="AP181" i="24" s="1"/>
  <c r="U181" i="24"/>
  <c r="AK181" i="24" s="1"/>
  <c r="T181" i="24"/>
  <c r="AW181" i="24" s="1"/>
  <c r="BJ349" i="24"/>
  <c r="BI349" i="24"/>
  <c r="BH349" i="24"/>
  <c r="BG349" i="24"/>
  <c r="BF349" i="24"/>
  <c r="BE349" i="24"/>
  <c r="BC349" i="24"/>
  <c r="BD349" i="24" s="1"/>
  <c r="AN349" i="24"/>
  <c r="AO349" i="24" s="1"/>
  <c r="AG349" i="24"/>
  <c r="AH349" i="24" s="1"/>
  <c r="AD349" i="24"/>
  <c r="AB349" i="24"/>
  <c r="AA349" i="24"/>
  <c r="Z349" i="24"/>
  <c r="Y349" i="24"/>
  <c r="X349" i="24"/>
  <c r="W349" i="24"/>
  <c r="V349" i="24"/>
  <c r="AP349" i="24" s="1"/>
  <c r="U349" i="24"/>
  <c r="AK349" i="24" s="1"/>
  <c r="T349" i="24"/>
  <c r="AW349" i="24" s="1"/>
  <c r="BJ17" i="24"/>
  <c r="BI17" i="24"/>
  <c r="BH17" i="24"/>
  <c r="BG17" i="24"/>
  <c r="BF17" i="24"/>
  <c r="BE17" i="24"/>
  <c r="BC17" i="24"/>
  <c r="BD17" i="24" s="1"/>
  <c r="AN17" i="24"/>
  <c r="AO17" i="24" s="1"/>
  <c r="AG17" i="24"/>
  <c r="AH17" i="24" s="1"/>
  <c r="AD17" i="24"/>
  <c r="AE17" i="24" s="1"/>
  <c r="AB17" i="24"/>
  <c r="AA17" i="24"/>
  <c r="Z17" i="24"/>
  <c r="Y17" i="24"/>
  <c r="X17" i="24"/>
  <c r="W17" i="24"/>
  <c r="V17" i="24"/>
  <c r="AP17" i="24" s="1"/>
  <c r="U17" i="24"/>
  <c r="AK17" i="24" s="1"/>
  <c r="T17" i="24"/>
  <c r="AW17" i="24" s="1"/>
  <c r="BJ40" i="24"/>
  <c r="BI40" i="24"/>
  <c r="BH40" i="24"/>
  <c r="BG40" i="24"/>
  <c r="BF40" i="24"/>
  <c r="BE40" i="24"/>
  <c r="BC40" i="24"/>
  <c r="BD40" i="24" s="1"/>
  <c r="AN40" i="24"/>
  <c r="AO40" i="24" s="1"/>
  <c r="AG40" i="24"/>
  <c r="AH40" i="24" s="1"/>
  <c r="AD40" i="24"/>
  <c r="AB40" i="24"/>
  <c r="AA40" i="24"/>
  <c r="Z40" i="24"/>
  <c r="Y40" i="24"/>
  <c r="X40" i="24"/>
  <c r="W40" i="24"/>
  <c r="V40" i="24"/>
  <c r="AP40" i="24" s="1"/>
  <c r="U40" i="24"/>
  <c r="T40" i="24"/>
  <c r="AW40" i="24" s="1"/>
  <c r="BJ211" i="24"/>
  <c r="BI211" i="24"/>
  <c r="BH211" i="24"/>
  <c r="BG211" i="24"/>
  <c r="BF211" i="24"/>
  <c r="BE211" i="24"/>
  <c r="BC211" i="24"/>
  <c r="BD211" i="24" s="1"/>
  <c r="AN211" i="24"/>
  <c r="AO211" i="24" s="1"/>
  <c r="AG211" i="24"/>
  <c r="AH211" i="24" s="1"/>
  <c r="AD211" i="24"/>
  <c r="AE211" i="24" s="1"/>
  <c r="AB211" i="24"/>
  <c r="AA211" i="24"/>
  <c r="Z211" i="24"/>
  <c r="Y211" i="24"/>
  <c r="X211" i="24"/>
  <c r="W211" i="24"/>
  <c r="V211" i="24"/>
  <c r="U211" i="24"/>
  <c r="AK211" i="24" s="1"/>
  <c r="T211" i="24"/>
  <c r="AW211" i="24" s="1"/>
  <c r="BJ359" i="24"/>
  <c r="BI359" i="24"/>
  <c r="BH359" i="24"/>
  <c r="BG359" i="24"/>
  <c r="BF359" i="24"/>
  <c r="BE359" i="24"/>
  <c r="BC359" i="24"/>
  <c r="BD359" i="24" s="1"/>
  <c r="AN359" i="24"/>
  <c r="AO359" i="24" s="1"/>
  <c r="AG359" i="24"/>
  <c r="AH359" i="24" s="1"/>
  <c r="AD359" i="24"/>
  <c r="AE359" i="24" s="1"/>
  <c r="AB359" i="24"/>
  <c r="AA359" i="24"/>
  <c r="Z359" i="24"/>
  <c r="Y359" i="24"/>
  <c r="X359" i="24"/>
  <c r="W359" i="24"/>
  <c r="V359" i="24"/>
  <c r="AP359" i="24" s="1"/>
  <c r="U359" i="24"/>
  <c r="AK359" i="24" s="1"/>
  <c r="T359" i="24"/>
  <c r="AW359" i="24" s="1"/>
  <c r="BJ227" i="24"/>
  <c r="BI227" i="24"/>
  <c r="BH227" i="24"/>
  <c r="BG227" i="24"/>
  <c r="BF227" i="24"/>
  <c r="BE227" i="24"/>
  <c r="BC227" i="24"/>
  <c r="BD227" i="24" s="1"/>
  <c r="AN227" i="24"/>
  <c r="AO227" i="24" s="1"/>
  <c r="AG227" i="24"/>
  <c r="AH227" i="24" s="1"/>
  <c r="AD227" i="24"/>
  <c r="AF227" i="24" s="1"/>
  <c r="AB227" i="24"/>
  <c r="AA227" i="24"/>
  <c r="Z227" i="24"/>
  <c r="Y227" i="24"/>
  <c r="X227" i="24"/>
  <c r="W227" i="24"/>
  <c r="V227" i="24"/>
  <c r="AP227" i="24" s="1"/>
  <c r="U227" i="24"/>
  <c r="AK227" i="24" s="1"/>
  <c r="T227" i="24"/>
  <c r="AW227" i="24" s="1"/>
  <c r="BJ217" i="24"/>
  <c r="BI217" i="24"/>
  <c r="BH217" i="24"/>
  <c r="BG217" i="24"/>
  <c r="BF217" i="24"/>
  <c r="BE217" i="24"/>
  <c r="BC217" i="24"/>
  <c r="BD217" i="24" s="1"/>
  <c r="AN217" i="24"/>
  <c r="AO217" i="24" s="1"/>
  <c r="AG217" i="24"/>
  <c r="AH217" i="24" s="1"/>
  <c r="AD217" i="24"/>
  <c r="AB217" i="24"/>
  <c r="AA217" i="24"/>
  <c r="Z217" i="24"/>
  <c r="Y217" i="24"/>
  <c r="X217" i="24"/>
  <c r="W217" i="24"/>
  <c r="V217" i="24"/>
  <c r="AP217" i="24" s="1"/>
  <c r="U217" i="24"/>
  <c r="AK217" i="24" s="1"/>
  <c r="T217" i="24"/>
  <c r="AW217" i="24" s="1"/>
  <c r="BJ261" i="24"/>
  <c r="BI261" i="24"/>
  <c r="BH261" i="24"/>
  <c r="BG261" i="24"/>
  <c r="BF261" i="24"/>
  <c r="BE261" i="24"/>
  <c r="BC261" i="24"/>
  <c r="BD261" i="24" s="1"/>
  <c r="AN261" i="24"/>
  <c r="AO261" i="24" s="1"/>
  <c r="AG261" i="24"/>
  <c r="AH261" i="24" s="1"/>
  <c r="AD261" i="24"/>
  <c r="AF261" i="24" s="1"/>
  <c r="AB261" i="24"/>
  <c r="AA261" i="24"/>
  <c r="Z261" i="24"/>
  <c r="Y261" i="24"/>
  <c r="X261" i="24"/>
  <c r="W261" i="24"/>
  <c r="V261" i="24"/>
  <c r="AM261" i="24" s="1"/>
  <c r="U261" i="24"/>
  <c r="AK261" i="24" s="1"/>
  <c r="T261" i="24"/>
  <c r="BJ47" i="24"/>
  <c r="BI47" i="24"/>
  <c r="BH47" i="24"/>
  <c r="BG47" i="24"/>
  <c r="BF47" i="24"/>
  <c r="BE47" i="24"/>
  <c r="BC47" i="24"/>
  <c r="BD47" i="24" s="1"/>
  <c r="AN47" i="24"/>
  <c r="AO47" i="24" s="1"/>
  <c r="AG47" i="24"/>
  <c r="AH47" i="24" s="1"/>
  <c r="AD47" i="24"/>
  <c r="AB47" i="24"/>
  <c r="AA47" i="24"/>
  <c r="Z47" i="24"/>
  <c r="Y47" i="24"/>
  <c r="X47" i="24"/>
  <c r="W47" i="24"/>
  <c r="V47" i="24"/>
  <c r="AP47" i="24" s="1"/>
  <c r="U47" i="24"/>
  <c r="AK47" i="24" s="1"/>
  <c r="T47" i="24"/>
  <c r="BJ74" i="24"/>
  <c r="BI74" i="24"/>
  <c r="BH74" i="24"/>
  <c r="BG74" i="24"/>
  <c r="BF74" i="24"/>
  <c r="BE74" i="24"/>
  <c r="BC74" i="24"/>
  <c r="BD74" i="24" s="1"/>
  <c r="AN74" i="24"/>
  <c r="AO74" i="24" s="1"/>
  <c r="AG74" i="24"/>
  <c r="AH74" i="24" s="1"/>
  <c r="AD74" i="24"/>
  <c r="AF74" i="24" s="1"/>
  <c r="AB74" i="24"/>
  <c r="AA74" i="24"/>
  <c r="Z74" i="24"/>
  <c r="Y74" i="24"/>
  <c r="X74" i="24"/>
  <c r="W74" i="24"/>
  <c r="V74" i="24"/>
  <c r="U74" i="24"/>
  <c r="AK74" i="24" s="1"/>
  <c r="T74" i="24"/>
  <c r="BJ268" i="24"/>
  <c r="BI268" i="24"/>
  <c r="BH268" i="24"/>
  <c r="BG268" i="24"/>
  <c r="BF268" i="24"/>
  <c r="BE268" i="24"/>
  <c r="BC268" i="24"/>
  <c r="BD268" i="24" s="1"/>
  <c r="AN268" i="24"/>
  <c r="AO268" i="24" s="1"/>
  <c r="AG268" i="24"/>
  <c r="AH268" i="24" s="1"/>
  <c r="AD268" i="24"/>
  <c r="AB268" i="24"/>
  <c r="AA268" i="24"/>
  <c r="Z268" i="24"/>
  <c r="Y268" i="24"/>
  <c r="X268" i="24"/>
  <c r="W268" i="24"/>
  <c r="V268" i="24"/>
  <c r="AP268" i="24" s="1"/>
  <c r="U268" i="24"/>
  <c r="AK268" i="24" s="1"/>
  <c r="T268" i="24"/>
  <c r="BJ26" i="24"/>
  <c r="BI26" i="24"/>
  <c r="BH26" i="24"/>
  <c r="BG26" i="24"/>
  <c r="BF26" i="24"/>
  <c r="BE26" i="24"/>
  <c r="BC26" i="24"/>
  <c r="BD26" i="24" s="1"/>
  <c r="AN26" i="24"/>
  <c r="AO26" i="24" s="1"/>
  <c r="AG26" i="24"/>
  <c r="AH26" i="24" s="1"/>
  <c r="AD26" i="24"/>
  <c r="AB26" i="24"/>
  <c r="AA26" i="24"/>
  <c r="Z26" i="24"/>
  <c r="Y26" i="24"/>
  <c r="X26" i="24"/>
  <c r="W26" i="24"/>
  <c r="V26" i="24"/>
  <c r="AP26" i="24" s="1"/>
  <c r="U26" i="24"/>
  <c r="T26" i="24"/>
  <c r="AX26" i="24" s="1"/>
  <c r="BJ242" i="24"/>
  <c r="BI242" i="24"/>
  <c r="BH242" i="24"/>
  <c r="BG242" i="24"/>
  <c r="BF242" i="24"/>
  <c r="BE242" i="24"/>
  <c r="BC242" i="24"/>
  <c r="BD242" i="24" s="1"/>
  <c r="AN242" i="24"/>
  <c r="AO242" i="24" s="1"/>
  <c r="AG242" i="24"/>
  <c r="AH242" i="24" s="1"/>
  <c r="AD242" i="24"/>
  <c r="AE242" i="24" s="1"/>
  <c r="AB242" i="24"/>
  <c r="AA242" i="24"/>
  <c r="Z242" i="24"/>
  <c r="Y242" i="24"/>
  <c r="X242" i="24"/>
  <c r="W242" i="24"/>
  <c r="V242" i="24"/>
  <c r="AP242" i="24" s="1"/>
  <c r="U242" i="24"/>
  <c r="AK242" i="24" s="1"/>
  <c r="T242" i="24"/>
  <c r="AX242" i="24" s="1"/>
  <c r="BJ241" i="24"/>
  <c r="BI241" i="24"/>
  <c r="BH241" i="24"/>
  <c r="BG241" i="24"/>
  <c r="BF241" i="24"/>
  <c r="BE241" i="24"/>
  <c r="BC241" i="24"/>
  <c r="BD241" i="24" s="1"/>
  <c r="AN241" i="24"/>
  <c r="AO241" i="24" s="1"/>
  <c r="AG241" i="24"/>
  <c r="AH241" i="24" s="1"/>
  <c r="AD241" i="24"/>
  <c r="AB241" i="24"/>
  <c r="AA241" i="24"/>
  <c r="Z241" i="24"/>
  <c r="Y241" i="24"/>
  <c r="X241" i="24"/>
  <c r="W241" i="24"/>
  <c r="V241" i="24"/>
  <c r="AP241" i="24" s="1"/>
  <c r="U241" i="24"/>
  <c r="T241" i="24"/>
  <c r="AX241" i="24" s="1"/>
  <c r="BJ111" i="24"/>
  <c r="BI111" i="24"/>
  <c r="BH111" i="24"/>
  <c r="BG111" i="24"/>
  <c r="BF111" i="24"/>
  <c r="BE111" i="24"/>
  <c r="BC111" i="24"/>
  <c r="BD111" i="24" s="1"/>
  <c r="AN111" i="24"/>
  <c r="AO111" i="24" s="1"/>
  <c r="AG111" i="24"/>
  <c r="AH111" i="24" s="1"/>
  <c r="AD111" i="24"/>
  <c r="AB111" i="24"/>
  <c r="AA111" i="24"/>
  <c r="Z111" i="24"/>
  <c r="Y111" i="24"/>
  <c r="X111" i="24"/>
  <c r="W111" i="24"/>
  <c r="V111" i="24"/>
  <c r="AP111" i="24" s="1"/>
  <c r="U111" i="24"/>
  <c r="T111" i="24"/>
  <c r="AX111" i="24" s="1"/>
  <c r="BJ267" i="24"/>
  <c r="BI267" i="24"/>
  <c r="BH267" i="24"/>
  <c r="BG267" i="24"/>
  <c r="BF267" i="24"/>
  <c r="BE267" i="24"/>
  <c r="BC267" i="24"/>
  <c r="BD267" i="24" s="1"/>
  <c r="AN267" i="24"/>
  <c r="AO267" i="24" s="1"/>
  <c r="AG267" i="24"/>
  <c r="AH267" i="24" s="1"/>
  <c r="AD267" i="24"/>
  <c r="AB267" i="24"/>
  <c r="AA267" i="24"/>
  <c r="Z267" i="24"/>
  <c r="Y267" i="24"/>
  <c r="X267" i="24"/>
  <c r="W267" i="24"/>
  <c r="V267" i="24"/>
  <c r="AP267" i="24" s="1"/>
  <c r="U267" i="24"/>
  <c r="T267" i="24"/>
  <c r="AX267" i="24" s="1"/>
  <c r="BJ216" i="24"/>
  <c r="BI216" i="24"/>
  <c r="BH216" i="24"/>
  <c r="BG216" i="24"/>
  <c r="BF216" i="24"/>
  <c r="BE216" i="24"/>
  <c r="BC216" i="24"/>
  <c r="BD216" i="24" s="1"/>
  <c r="AN216" i="24"/>
  <c r="AO216" i="24" s="1"/>
  <c r="AG216" i="24"/>
  <c r="AH216" i="24" s="1"/>
  <c r="AD216" i="24"/>
  <c r="AB216" i="24"/>
  <c r="AA216" i="24"/>
  <c r="Z216" i="24"/>
  <c r="Y216" i="24"/>
  <c r="X216" i="24"/>
  <c r="W216" i="24"/>
  <c r="V216" i="24"/>
  <c r="AP216" i="24" s="1"/>
  <c r="U216" i="24"/>
  <c r="T216" i="24"/>
  <c r="AX216" i="24" s="1"/>
  <c r="BJ234" i="24"/>
  <c r="BI234" i="24"/>
  <c r="BH234" i="24"/>
  <c r="BG234" i="24"/>
  <c r="BF234" i="24"/>
  <c r="BE234" i="24"/>
  <c r="BC234" i="24"/>
  <c r="BD234" i="24" s="1"/>
  <c r="AN234" i="24"/>
  <c r="AO234" i="24" s="1"/>
  <c r="AG234" i="24"/>
  <c r="AH234" i="24" s="1"/>
  <c r="AD234" i="24"/>
  <c r="AF234" i="24" s="1"/>
  <c r="AB234" i="24"/>
  <c r="AA234" i="24"/>
  <c r="Z234" i="24"/>
  <c r="Y234" i="24"/>
  <c r="X234" i="24"/>
  <c r="W234" i="24"/>
  <c r="V234" i="24"/>
  <c r="AP234" i="24" s="1"/>
  <c r="U234" i="24"/>
  <c r="T234" i="24"/>
  <c r="AX234" i="24" s="1"/>
  <c r="BJ207" i="24"/>
  <c r="BI207" i="24"/>
  <c r="BH207" i="24"/>
  <c r="BG207" i="24"/>
  <c r="BF207" i="24"/>
  <c r="BE207" i="24"/>
  <c r="BC207" i="24"/>
  <c r="BD207" i="24" s="1"/>
  <c r="AN207" i="24"/>
  <c r="AO207" i="24" s="1"/>
  <c r="AG207" i="24"/>
  <c r="AH207" i="24" s="1"/>
  <c r="AD207" i="24"/>
  <c r="AB207" i="24"/>
  <c r="AA207" i="24"/>
  <c r="Z207" i="24"/>
  <c r="Y207" i="24"/>
  <c r="X207" i="24"/>
  <c r="W207" i="24"/>
  <c r="V207" i="24"/>
  <c r="AP207" i="24" s="1"/>
  <c r="U207" i="24"/>
  <c r="T207" i="24"/>
  <c r="BJ96" i="24"/>
  <c r="BI96" i="24"/>
  <c r="BH96" i="24"/>
  <c r="BG96" i="24"/>
  <c r="BF96" i="24"/>
  <c r="BE96" i="24"/>
  <c r="BC96" i="24"/>
  <c r="BD96" i="24" s="1"/>
  <c r="AN96" i="24"/>
  <c r="AO96" i="24" s="1"/>
  <c r="AG96" i="24"/>
  <c r="AH96" i="24" s="1"/>
  <c r="AD96" i="24"/>
  <c r="AB96" i="24"/>
  <c r="AA96" i="24"/>
  <c r="Z96" i="24"/>
  <c r="Y96" i="24"/>
  <c r="X96" i="24"/>
  <c r="W96" i="24"/>
  <c r="V96" i="24"/>
  <c r="AP96" i="24" s="1"/>
  <c r="U96" i="24"/>
  <c r="T96" i="24"/>
  <c r="AX96" i="24" s="1"/>
  <c r="BJ229" i="24"/>
  <c r="BI229" i="24"/>
  <c r="BH229" i="24"/>
  <c r="BG229" i="24"/>
  <c r="BF229" i="24"/>
  <c r="BE229" i="24"/>
  <c r="BC229" i="24"/>
  <c r="BD229" i="24" s="1"/>
  <c r="AN229" i="24"/>
  <c r="AO229" i="24" s="1"/>
  <c r="AG229" i="24"/>
  <c r="AH229" i="24" s="1"/>
  <c r="AD229" i="24"/>
  <c r="AB229" i="24"/>
  <c r="AA229" i="24"/>
  <c r="Z229" i="24"/>
  <c r="Y229" i="24"/>
  <c r="X229" i="24"/>
  <c r="W229" i="24"/>
  <c r="V229" i="24"/>
  <c r="AP229" i="24" s="1"/>
  <c r="U229" i="24"/>
  <c r="AK229" i="24" s="1"/>
  <c r="T229" i="24"/>
  <c r="BJ21" i="24"/>
  <c r="BI21" i="24"/>
  <c r="BH21" i="24"/>
  <c r="BG21" i="24"/>
  <c r="BF21" i="24"/>
  <c r="BE21" i="24"/>
  <c r="BC21" i="24"/>
  <c r="BD21" i="24" s="1"/>
  <c r="AN21" i="24"/>
  <c r="AO21" i="24" s="1"/>
  <c r="AG21" i="24"/>
  <c r="AH21" i="24" s="1"/>
  <c r="AD21" i="24"/>
  <c r="AB21" i="24"/>
  <c r="AA21" i="24"/>
  <c r="Z21" i="24"/>
  <c r="Y21" i="24"/>
  <c r="X21" i="24"/>
  <c r="W21" i="24"/>
  <c r="V21" i="24"/>
  <c r="AP21" i="24" s="1"/>
  <c r="U21" i="24"/>
  <c r="T21" i="24"/>
  <c r="AX21" i="24" s="1"/>
  <c r="BJ222" i="24"/>
  <c r="BI222" i="24"/>
  <c r="BH222" i="24"/>
  <c r="BG222" i="24"/>
  <c r="BF222" i="24"/>
  <c r="BE222" i="24"/>
  <c r="BC222" i="24"/>
  <c r="BD222" i="24" s="1"/>
  <c r="AN222" i="24"/>
  <c r="AO222" i="24" s="1"/>
  <c r="AG222" i="24"/>
  <c r="AH222" i="24" s="1"/>
  <c r="AD222" i="24"/>
  <c r="AF222" i="24" s="1"/>
  <c r="AB222" i="24"/>
  <c r="AA222" i="24"/>
  <c r="Z222" i="24"/>
  <c r="Y222" i="24"/>
  <c r="X222" i="24"/>
  <c r="W222" i="24"/>
  <c r="V222" i="24"/>
  <c r="AP222" i="24" s="1"/>
  <c r="U222" i="24"/>
  <c r="T222" i="24"/>
  <c r="BJ221" i="24"/>
  <c r="BI221" i="24"/>
  <c r="BH221" i="24"/>
  <c r="BG221" i="24"/>
  <c r="BF221" i="24"/>
  <c r="BE221" i="24"/>
  <c r="BC221" i="24"/>
  <c r="BD221" i="24" s="1"/>
  <c r="AN221" i="24"/>
  <c r="AO221" i="24" s="1"/>
  <c r="AG221" i="24"/>
  <c r="AH221" i="24" s="1"/>
  <c r="AD221" i="24"/>
  <c r="AF221" i="24" s="1"/>
  <c r="AB221" i="24"/>
  <c r="AA221" i="24"/>
  <c r="Z221" i="24"/>
  <c r="Y221" i="24"/>
  <c r="X221" i="24"/>
  <c r="W221" i="24"/>
  <c r="V221" i="24"/>
  <c r="AP221" i="24" s="1"/>
  <c r="U221" i="24"/>
  <c r="T221" i="24"/>
  <c r="BJ232" i="24"/>
  <c r="BI232" i="24"/>
  <c r="BH232" i="24"/>
  <c r="BG232" i="24"/>
  <c r="BF232" i="24"/>
  <c r="BE232" i="24"/>
  <c r="BC232" i="24"/>
  <c r="BD232" i="24" s="1"/>
  <c r="AN232" i="24"/>
  <c r="AO232" i="24" s="1"/>
  <c r="AG232" i="24"/>
  <c r="AH232" i="24" s="1"/>
  <c r="AD232" i="24"/>
  <c r="AF232" i="24" s="1"/>
  <c r="AB232" i="24"/>
  <c r="AA232" i="24"/>
  <c r="Z232" i="24"/>
  <c r="Y232" i="24"/>
  <c r="X232" i="24"/>
  <c r="W232" i="24"/>
  <c r="V232" i="24"/>
  <c r="AM232" i="24" s="1"/>
  <c r="U232" i="24"/>
  <c r="T232" i="24"/>
  <c r="BJ189" i="24"/>
  <c r="BI189" i="24"/>
  <c r="BH189" i="24"/>
  <c r="BG189" i="24"/>
  <c r="BF189" i="24"/>
  <c r="BE189" i="24"/>
  <c r="BC189" i="24"/>
  <c r="BD189" i="24" s="1"/>
  <c r="AN189" i="24"/>
  <c r="AO189" i="24" s="1"/>
  <c r="AG189" i="24"/>
  <c r="AH189" i="24" s="1"/>
  <c r="AD189" i="24"/>
  <c r="AF189" i="24" s="1"/>
  <c r="AB189" i="24"/>
  <c r="AA189" i="24"/>
  <c r="Z189" i="24"/>
  <c r="Y189" i="24"/>
  <c r="X189" i="24"/>
  <c r="W189" i="24"/>
  <c r="V189" i="24"/>
  <c r="AQ189" i="24" s="1"/>
  <c r="U189" i="24"/>
  <c r="T189" i="24"/>
  <c r="AX189" i="24" s="1"/>
  <c r="BJ226" i="24"/>
  <c r="BI226" i="24"/>
  <c r="BH226" i="24"/>
  <c r="BG226" i="24"/>
  <c r="BF226" i="24"/>
  <c r="BE226" i="24"/>
  <c r="BC226" i="24"/>
  <c r="BD226" i="24" s="1"/>
  <c r="AN226" i="24"/>
  <c r="AO226" i="24" s="1"/>
  <c r="AG226" i="24"/>
  <c r="AH226" i="24" s="1"/>
  <c r="AD226" i="24"/>
  <c r="AE226" i="24" s="1"/>
  <c r="AB226" i="24"/>
  <c r="AA226" i="24"/>
  <c r="Z226" i="24"/>
  <c r="Y226" i="24"/>
  <c r="X226" i="24"/>
  <c r="W226" i="24"/>
  <c r="V226" i="24"/>
  <c r="AP226" i="24" s="1"/>
  <c r="U226" i="24"/>
  <c r="AK226" i="24" s="1"/>
  <c r="T226" i="24"/>
  <c r="AW226" i="24" s="1"/>
  <c r="BJ106" i="24"/>
  <c r="BI106" i="24"/>
  <c r="BH106" i="24"/>
  <c r="BG106" i="24"/>
  <c r="BF106" i="24"/>
  <c r="BE106" i="24"/>
  <c r="BC106" i="24"/>
  <c r="BD106" i="24" s="1"/>
  <c r="AN106" i="24"/>
  <c r="AO106" i="24" s="1"/>
  <c r="AG106" i="24"/>
  <c r="AH106" i="24" s="1"/>
  <c r="AD106" i="24"/>
  <c r="AB106" i="24"/>
  <c r="AA106" i="24"/>
  <c r="Z106" i="24"/>
  <c r="Y106" i="24"/>
  <c r="X106" i="24"/>
  <c r="W106" i="24"/>
  <c r="V106" i="24"/>
  <c r="AP106" i="24" s="1"/>
  <c r="U106" i="24"/>
  <c r="AK106" i="24" s="1"/>
  <c r="T106" i="24"/>
  <c r="AW106" i="24" s="1"/>
  <c r="BJ215" i="24"/>
  <c r="BI215" i="24"/>
  <c r="BH215" i="24"/>
  <c r="BG215" i="24"/>
  <c r="BF215" i="24"/>
  <c r="BE215" i="24"/>
  <c r="BC215" i="24"/>
  <c r="BD215" i="24" s="1"/>
  <c r="AN215" i="24"/>
  <c r="AO215" i="24" s="1"/>
  <c r="AG215" i="24"/>
  <c r="AH215" i="24" s="1"/>
  <c r="AD215" i="24"/>
  <c r="AB215" i="24"/>
  <c r="AA215" i="24"/>
  <c r="Z215" i="24"/>
  <c r="Y215" i="24"/>
  <c r="X215" i="24"/>
  <c r="W215" i="24"/>
  <c r="V215" i="24"/>
  <c r="U215" i="24"/>
  <c r="AK215" i="24" s="1"/>
  <c r="T215" i="24"/>
  <c r="AW215" i="24" s="1"/>
  <c r="BJ314" i="24"/>
  <c r="BI314" i="24"/>
  <c r="BH314" i="24"/>
  <c r="BG314" i="24"/>
  <c r="BF314" i="24"/>
  <c r="BE314" i="24"/>
  <c r="BC314" i="24"/>
  <c r="BD314" i="24" s="1"/>
  <c r="AN314" i="24"/>
  <c r="AO314" i="24" s="1"/>
  <c r="AG314" i="24"/>
  <c r="AH314" i="24" s="1"/>
  <c r="AD314" i="24"/>
  <c r="AE314" i="24" s="1"/>
  <c r="AB314" i="24"/>
  <c r="AA314" i="24"/>
  <c r="Z314" i="24"/>
  <c r="Y314" i="24"/>
  <c r="X314" i="24"/>
  <c r="W314" i="24"/>
  <c r="V314" i="24"/>
  <c r="AP314" i="24" s="1"/>
  <c r="U314" i="24"/>
  <c r="AK314" i="24" s="1"/>
  <c r="T314" i="24"/>
  <c r="AW314" i="24" s="1"/>
  <c r="BJ256" i="24"/>
  <c r="BI256" i="24"/>
  <c r="BH256" i="24"/>
  <c r="BG256" i="24"/>
  <c r="BF256" i="24"/>
  <c r="BE256" i="24"/>
  <c r="BC256" i="24"/>
  <c r="BD256" i="24" s="1"/>
  <c r="AN256" i="24"/>
  <c r="AO256" i="24" s="1"/>
  <c r="AG256" i="24"/>
  <c r="AH256" i="24" s="1"/>
  <c r="AD256" i="24"/>
  <c r="AF256" i="24" s="1"/>
  <c r="AB256" i="24"/>
  <c r="AA256" i="24"/>
  <c r="Z256" i="24"/>
  <c r="Y256" i="24"/>
  <c r="X256" i="24"/>
  <c r="W256" i="24"/>
  <c r="V256" i="24"/>
  <c r="AP256" i="24" s="1"/>
  <c r="U256" i="24"/>
  <c r="AK256" i="24" s="1"/>
  <c r="T256" i="24"/>
  <c r="AW256" i="24" s="1"/>
  <c r="BJ146" i="24"/>
  <c r="BI146" i="24"/>
  <c r="BH146" i="24"/>
  <c r="BG146" i="24"/>
  <c r="BF146" i="24"/>
  <c r="BE146" i="24"/>
  <c r="BC146" i="24"/>
  <c r="BD146" i="24" s="1"/>
  <c r="AN146" i="24"/>
  <c r="AO146" i="24" s="1"/>
  <c r="AG146" i="24"/>
  <c r="AH146" i="24" s="1"/>
  <c r="AD146" i="24"/>
  <c r="AF146" i="24" s="1"/>
  <c r="AB146" i="24"/>
  <c r="AA146" i="24"/>
  <c r="Z146" i="24"/>
  <c r="Y146" i="24"/>
  <c r="X146" i="24"/>
  <c r="W146" i="24"/>
  <c r="V146" i="24"/>
  <c r="AP146" i="24" s="1"/>
  <c r="U146" i="24"/>
  <c r="AK146" i="24" s="1"/>
  <c r="T146" i="24"/>
  <c r="AW146" i="24" s="1"/>
  <c r="BJ304" i="24"/>
  <c r="BI304" i="24"/>
  <c r="BH304" i="24"/>
  <c r="BG304" i="24"/>
  <c r="BF304" i="24"/>
  <c r="BE304" i="24"/>
  <c r="BC304" i="24"/>
  <c r="BD304" i="24" s="1"/>
  <c r="AN304" i="24"/>
  <c r="AO304" i="24" s="1"/>
  <c r="AG304" i="24"/>
  <c r="AH304" i="24" s="1"/>
  <c r="AD304" i="24"/>
  <c r="AB304" i="24"/>
  <c r="AA304" i="24"/>
  <c r="Z304" i="24"/>
  <c r="Y304" i="24"/>
  <c r="X304" i="24"/>
  <c r="W304" i="24"/>
  <c r="V304" i="24"/>
  <c r="AP304" i="24" s="1"/>
  <c r="U304" i="24"/>
  <c r="AK304" i="24" s="1"/>
  <c r="T304" i="24"/>
  <c r="AW304" i="24" s="1"/>
  <c r="BJ224" i="24"/>
  <c r="BI224" i="24"/>
  <c r="BH224" i="24"/>
  <c r="BG224" i="24"/>
  <c r="BF224" i="24"/>
  <c r="BE224" i="24"/>
  <c r="BC224" i="24"/>
  <c r="BD224" i="24" s="1"/>
  <c r="AN224" i="24"/>
  <c r="AO224" i="24" s="1"/>
  <c r="AG224" i="24"/>
  <c r="AH224" i="24" s="1"/>
  <c r="AD224" i="24"/>
  <c r="AF224" i="24" s="1"/>
  <c r="AB224" i="24"/>
  <c r="AA224" i="24"/>
  <c r="Z224" i="24"/>
  <c r="Y224" i="24"/>
  <c r="X224" i="24"/>
  <c r="W224" i="24"/>
  <c r="V224" i="24"/>
  <c r="AP224" i="24" s="1"/>
  <c r="U224" i="24"/>
  <c r="AK224" i="24" s="1"/>
  <c r="T224" i="24"/>
  <c r="BJ68" i="24"/>
  <c r="BI68" i="24"/>
  <c r="BH68" i="24"/>
  <c r="BG68" i="24"/>
  <c r="BF68" i="24"/>
  <c r="BE68" i="24"/>
  <c r="BC68" i="24"/>
  <c r="BD68" i="24" s="1"/>
  <c r="AN68" i="24"/>
  <c r="AO68" i="24" s="1"/>
  <c r="AG68" i="24"/>
  <c r="AH68" i="24" s="1"/>
  <c r="AD68" i="24"/>
  <c r="AF68" i="24" s="1"/>
  <c r="AB68" i="24"/>
  <c r="AA68" i="24"/>
  <c r="Z68" i="24"/>
  <c r="Y68" i="24"/>
  <c r="X68" i="24"/>
  <c r="W68" i="24"/>
  <c r="V68" i="24"/>
  <c r="AP68" i="24" s="1"/>
  <c r="U68" i="24"/>
  <c r="AK68" i="24" s="1"/>
  <c r="T68" i="24"/>
  <c r="BJ16" i="24"/>
  <c r="BI16" i="24"/>
  <c r="BH16" i="24"/>
  <c r="BG16" i="24"/>
  <c r="BF16" i="24"/>
  <c r="BE16" i="24"/>
  <c r="BC16" i="24"/>
  <c r="BD16" i="24" s="1"/>
  <c r="AN16" i="24"/>
  <c r="AO16" i="24" s="1"/>
  <c r="AG16" i="24"/>
  <c r="AH16" i="24" s="1"/>
  <c r="AD16" i="24"/>
  <c r="AF16" i="24" s="1"/>
  <c r="AB16" i="24"/>
  <c r="AA16" i="24"/>
  <c r="Z16" i="24"/>
  <c r="Y16" i="24"/>
  <c r="X16" i="24"/>
  <c r="W16" i="24"/>
  <c r="V16" i="24"/>
  <c r="AP16" i="24" s="1"/>
  <c r="U16" i="24"/>
  <c r="T16" i="24"/>
  <c r="AX16" i="24" s="1"/>
  <c r="BJ313" i="24"/>
  <c r="BI313" i="24"/>
  <c r="BH313" i="24"/>
  <c r="BG313" i="24"/>
  <c r="BF313" i="24"/>
  <c r="BE313" i="24"/>
  <c r="BC313" i="24"/>
  <c r="BD313" i="24" s="1"/>
  <c r="AN313" i="24"/>
  <c r="AO313" i="24" s="1"/>
  <c r="AG313" i="24"/>
  <c r="AH313" i="24" s="1"/>
  <c r="AD313" i="24"/>
  <c r="AF313" i="24" s="1"/>
  <c r="AB313" i="24"/>
  <c r="AA313" i="24"/>
  <c r="Z313" i="24"/>
  <c r="Y313" i="24"/>
  <c r="X313" i="24"/>
  <c r="W313" i="24"/>
  <c r="V313" i="24"/>
  <c r="AP313" i="24" s="1"/>
  <c r="U313" i="24"/>
  <c r="AK313" i="24" s="1"/>
  <c r="T313" i="24"/>
  <c r="AX313" i="24" s="1"/>
  <c r="BJ220" i="24"/>
  <c r="BI220" i="24"/>
  <c r="BH220" i="24"/>
  <c r="BG220" i="24"/>
  <c r="BF220" i="24"/>
  <c r="BE220" i="24"/>
  <c r="BC220" i="24"/>
  <c r="BD220" i="24" s="1"/>
  <c r="AN220" i="24"/>
  <c r="AO220" i="24" s="1"/>
  <c r="AG220" i="24"/>
  <c r="AH220" i="24" s="1"/>
  <c r="AD220" i="24"/>
  <c r="AF220" i="24" s="1"/>
  <c r="AB220" i="24"/>
  <c r="AA220" i="24"/>
  <c r="Z220" i="24"/>
  <c r="Y220" i="24"/>
  <c r="X220" i="24"/>
  <c r="W220" i="24"/>
  <c r="V220" i="24"/>
  <c r="AP220" i="24" s="1"/>
  <c r="U220" i="24"/>
  <c r="AK220" i="24" s="1"/>
  <c r="T220" i="24"/>
  <c r="AX220" i="24" s="1"/>
  <c r="BJ115" i="24"/>
  <c r="BI115" i="24"/>
  <c r="BH115" i="24"/>
  <c r="BG115" i="24"/>
  <c r="BF115" i="24"/>
  <c r="BE115" i="24"/>
  <c r="BC115" i="24"/>
  <c r="BD115" i="24" s="1"/>
  <c r="AN115" i="24"/>
  <c r="AO115" i="24" s="1"/>
  <c r="AG115" i="24"/>
  <c r="AH115" i="24" s="1"/>
  <c r="AD115" i="24"/>
  <c r="AF115" i="24" s="1"/>
  <c r="AB115" i="24"/>
  <c r="AA115" i="24"/>
  <c r="Z115" i="24"/>
  <c r="Y115" i="24"/>
  <c r="X115" i="24"/>
  <c r="W115" i="24"/>
  <c r="V115" i="24"/>
  <c r="AP115" i="24" s="1"/>
  <c r="U115" i="24"/>
  <c r="AK115" i="24" s="1"/>
  <c r="T115" i="24"/>
  <c r="AX115" i="24" s="1"/>
  <c r="BJ142" i="24"/>
  <c r="BI142" i="24"/>
  <c r="BH142" i="24"/>
  <c r="BG142" i="24"/>
  <c r="BF142" i="24"/>
  <c r="BE142" i="24"/>
  <c r="BC142" i="24"/>
  <c r="BD142" i="24" s="1"/>
  <c r="AN142" i="24"/>
  <c r="AO142" i="24" s="1"/>
  <c r="AG142" i="24"/>
  <c r="AH142" i="24" s="1"/>
  <c r="AD142" i="24"/>
  <c r="AF142" i="24" s="1"/>
  <c r="AB142" i="24"/>
  <c r="AA142" i="24"/>
  <c r="Z142" i="24"/>
  <c r="Y142" i="24"/>
  <c r="X142" i="24"/>
  <c r="W142" i="24"/>
  <c r="V142" i="24"/>
  <c r="AP142" i="24" s="1"/>
  <c r="U142" i="24"/>
  <c r="T142" i="24"/>
  <c r="BJ307" i="24"/>
  <c r="BI307" i="24"/>
  <c r="BH307" i="24"/>
  <c r="BG307" i="24"/>
  <c r="BF307" i="24"/>
  <c r="BE307" i="24"/>
  <c r="BC307" i="24"/>
  <c r="BD307" i="24" s="1"/>
  <c r="AN307" i="24"/>
  <c r="AO307" i="24" s="1"/>
  <c r="AG307" i="24"/>
  <c r="AH307" i="24" s="1"/>
  <c r="AD307" i="24"/>
  <c r="AF307" i="24" s="1"/>
  <c r="AB307" i="24"/>
  <c r="AA307" i="24"/>
  <c r="Z307" i="24"/>
  <c r="Y307" i="24"/>
  <c r="X307" i="24"/>
  <c r="W307" i="24"/>
  <c r="V307" i="24"/>
  <c r="AP307" i="24" s="1"/>
  <c r="U307" i="24"/>
  <c r="T307" i="24"/>
  <c r="AX307" i="24" s="1"/>
  <c r="BJ208" i="24"/>
  <c r="BI208" i="24"/>
  <c r="BH208" i="24"/>
  <c r="BG208" i="24"/>
  <c r="BF208" i="24"/>
  <c r="BE208" i="24"/>
  <c r="BC208" i="24"/>
  <c r="BD208" i="24" s="1"/>
  <c r="AN208" i="24"/>
  <c r="AO208" i="24" s="1"/>
  <c r="AG208" i="24"/>
  <c r="AH208" i="24" s="1"/>
  <c r="AD208" i="24"/>
  <c r="AF208" i="24" s="1"/>
  <c r="AB208" i="24"/>
  <c r="AA208" i="24"/>
  <c r="Z208" i="24"/>
  <c r="Y208" i="24"/>
  <c r="X208" i="24"/>
  <c r="W208" i="24"/>
  <c r="V208" i="24"/>
  <c r="U208" i="24"/>
  <c r="T208" i="24"/>
  <c r="AX208" i="24" s="1"/>
  <c r="BJ292" i="24"/>
  <c r="BI292" i="24"/>
  <c r="BH292" i="24"/>
  <c r="BG292" i="24"/>
  <c r="BF292" i="24"/>
  <c r="BE292" i="24"/>
  <c r="BC292" i="24"/>
  <c r="BD292" i="24" s="1"/>
  <c r="AN292" i="24"/>
  <c r="AO292" i="24" s="1"/>
  <c r="AG292" i="24"/>
  <c r="AH292" i="24" s="1"/>
  <c r="AD292" i="24"/>
  <c r="AF292" i="24" s="1"/>
  <c r="AB292" i="24"/>
  <c r="AA292" i="24"/>
  <c r="Z292" i="24"/>
  <c r="Y292" i="24"/>
  <c r="X292" i="24"/>
  <c r="W292" i="24"/>
  <c r="V292" i="24"/>
  <c r="AP292" i="24" s="1"/>
  <c r="U292" i="24"/>
  <c r="T292" i="24"/>
  <c r="AX292" i="24" s="1"/>
  <c r="BJ288" i="24"/>
  <c r="BI288" i="24"/>
  <c r="BH288" i="24"/>
  <c r="BG288" i="24"/>
  <c r="BF288" i="24"/>
  <c r="BE288" i="24"/>
  <c r="BC288" i="24"/>
  <c r="BD288" i="24" s="1"/>
  <c r="AN288" i="24"/>
  <c r="AO288" i="24" s="1"/>
  <c r="AG288" i="24"/>
  <c r="AH288" i="24" s="1"/>
  <c r="AD288" i="24"/>
  <c r="AF288" i="24" s="1"/>
  <c r="AB288" i="24"/>
  <c r="AA288" i="24"/>
  <c r="Z288" i="24"/>
  <c r="Y288" i="24"/>
  <c r="X288" i="24"/>
  <c r="W288" i="24"/>
  <c r="V288" i="24"/>
  <c r="AP288" i="24" s="1"/>
  <c r="U288" i="24"/>
  <c r="T288" i="24"/>
  <c r="AX288" i="24" s="1"/>
  <c r="BJ15" i="24"/>
  <c r="BI15" i="24"/>
  <c r="BH15" i="24"/>
  <c r="BG15" i="24"/>
  <c r="BF15" i="24"/>
  <c r="BE15" i="24"/>
  <c r="BC15" i="24"/>
  <c r="BD15" i="24" s="1"/>
  <c r="AN15" i="24"/>
  <c r="AO15" i="24" s="1"/>
  <c r="AG15" i="24"/>
  <c r="AH15" i="24" s="1"/>
  <c r="AD15" i="24"/>
  <c r="AB15" i="24"/>
  <c r="AA15" i="24"/>
  <c r="Z15" i="24"/>
  <c r="Y15" i="24"/>
  <c r="X15" i="24"/>
  <c r="W15" i="24"/>
  <c r="V15" i="24"/>
  <c r="AP15" i="24" s="1"/>
  <c r="U15" i="24"/>
  <c r="T15" i="24"/>
  <c r="BJ285" i="24"/>
  <c r="BI285" i="24"/>
  <c r="BH285" i="24"/>
  <c r="BG285" i="24"/>
  <c r="BF285" i="24"/>
  <c r="BE285" i="24"/>
  <c r="BC285" i="24"/>
  <c r="BD285" i="24" s="1"/>
  <c r="AN285" i="24"/>
  <c r="AO285" i="24" s="1"/>
  <c r="AG285" i="24"/>
  <c r="AH285" i="24" s="1"/>
  <c r="AD285" i="24"/>
  <c r="AF285" i="24" s="1"/>
  <c r="AB285" i="24"/>
  <c r="AA285" i="24"/>
  <c r="Z285" i="24"/>
  <c r="Y285" i="24"/>
  <c r="X285" i="24"/>
  <c r="W285" i="24"/>
  <c r="V285" i="24"/>
  <c r="AP285" i="24" s="1"/>
  <c r="U285" i="24"/>
  <c r="T285" i="24"/>
  <c r="AX285" i="24" s="1"/>
  <c r="BJ141" i="24"/>
  <c r="BI141" i="24"/>
  <c r="BH141" i="24"/>
  <c r="BG141" i="24"/>
  <c r="BF141" i="24"/>
  <c r="BE141" i="24"/>
  <c r="BC141" i="24"/>
  <c r="BD141" i="24" s="1"/>
  <c r="AN141" i="24"/>
  <c r="AO141" i="24" s="1"/>
  <c r="AG141" i="24"/>
  <c r="AH141" i="24" s="1"/>
  <c r="AD141" i="24"/>
  <c r="AF141" i="24" s="1"/>
  <c r="AB141" i="24"/>
  <c r="AA141" i="24"/>
  <c r="Z141" i="24"/>
  <c r="Y141" i="24"/>
  <c r="X141" i="24"/>
  <c r="W141" i="24"/>
  <c r="V141" i="24"/>
  <c r="U141" i="24"/>
  <c r="T141" i="24"/>
  <c r="BJ193" i="24"/>
  <c r="BI193" i="24"/>
  <c r="BH193" i="24"/>
  <c r="BG193" i="24"/>
  <c r="BF193" i="24"/>
  <c r="BE193" i="24"/>
  <c r="BC193" i="24"/>
  <c r="BD193" i="24" s="1"/>
  <c r="AN193" i="24"/>
  <c r="AO193" i="24" s="1"/>
  <c r="AG193" i="24"/>
  <c r="AH193" i="24" s="1"/>
  <c r="AD193" i="24"/>
  <c r="AE193" i="24" s="1"/>
  <c r="AB193" i="24"/>
  <c r="AA193" i="24"/>
  <c r="Z193" i="24"/>
  <c r="Y193" i="24"/>
  <c r="X193" i="24"/>
  <c r="W193" i="24"/>
  <c r="V193" i="24"/>
  <c r="AP193" i="24" s="1"/>
  <c r="U193" i="24"/>
  <c r="AK193" i="24" s="1"/>
  <c r="T193" i="24"/>
  <c r="BJ262" i="24"/>
  <c r="BI262" i="24"/>
  <c r="BH262" i="24"/>
  <c r="BG262" i="24"/>
  <c r="BF262" i="24"/>
  <c r="BE262" i="24"/>
  <c r="BC262" i="24"/>
  <c r="BD262" i="24" s="1"/>
  <c r="AN262" i="24"/>
  <c r="AO262" i="24" s="1"/>
  <c r="AG262" i="24"/>
  <c r="AH262" i="24" s="1"/>
  <c r="AD262" i="24"/>
  <c r="AF262" i="24" s="1"/>
  <c r="AB262" i="24"/>
  <c r="AA262" i="24"/>
  <c r="Z262" i="24"/>
  <c r="Y262" i="24"/>
  <c r="X262" i="24"/>
  <c r="W262" i="24"/>
  <c r="V262" i="24"/>
  <c r="AP262" i="24" s="1"/>
  <c r="U262" i="24"/>
  <c r="AK262" i="24" s="1"/>
  <c r="T262" i="24"/>
  <c r="BJ149" i="24"/>
  <c r="BI149" i="24"/>
  <c r="BH149" i="24"/>
  <c r="BG149" i="24"/>
  <c r="BF149" i="24"/>
  <c r="BE149" i="24"/>
  <c r="BC149" i="24"/>
  <c r="BD149" i="24" s="1"/>
  <c r="AN149" i="24"/>
  <c r="AO149" i="24" s="1"/>
  <c r="AG149" i="24"/>
  <c r="AH149" i="24" s="1"/>
  <c r="AD149" i="24"/>
  <c r="AF149" i="24" s="1"/>
  <c r="AB149" i="24"/>
  <c r="AA149" i="24"/>
  <c r="Z149" i="24"/>
  <c r="Y149" i="24"/>
  <c r="X149" i="24"/>
  <c r="W149" i="24"/>
  <c r="V149" i="24"/>
  <c r="AP149" i="24" s="1"/>
  <c r="U149" i="24"/>
  <c r="AK149" i="24" s="1"/>
  <c r="T149" i="24"/>
  <c r="BJ247" i="24"/>
  <c r="BI247" i="24"/>
  <c r="BH247" i="24"/>
  <c r="BG247" i="24"/>
  <c r="BF247" i="24"/>
  <c r="BE247" i="24"/>
  <c r="BC247" i="24"/>
  <c r="BD247" i="24" s="1"/>
  <c r="AN247" i="24"/>
  <c r="AO247" i="24" s="1"/>
  <c r="AG247" i="24"/>
  <c r="AH247" i="24" s="1"/>
  <c r="AD247" i="24"/>
  <c r="AF247" i="24" s="1"/>
  <c r="AB247" i="24"/>
  <c r="AA247" i="24"/>
  <c r="Z247" i="24"/>
  <c r="Y247" i="24"/>
  <c r="X247" i="24"/>
  <c r="W247" i="24"/>
  <c r="V247" i="24"/>
  <c r="AQ247" i="24" s="1"/>
  <c r="U247" i="24"/>
  <c r="AK247" i="24" s="1"/>
  <c r="T247" i="24"/>
  <c r="BJ351" i="24"/>
  <c r="BI351" i="24"/>
  <c r="BH351" i="24"/>
  <c r="BG351" i="24"/>
  <c r="BF351" i="24"/>
  <c r="BE351" i="24"/>
  <c r="BC351" i="24"/>
  <c r="BD351" i="24" s="1"/>
  <c r="AN351" i="24"/>
  <c r="AO351" i="24" s="1"/>
  <c r="AG351" i="24"/>
  <c r="AH351" i="24" s="1"/>
  <c r="AD351" i="24"/>
  <c r="AF351" i="24" s="1"/>
  <c r="AB351" i="24"/>
  <c r="AA351" i="24"/>
  <c r="Z351" i="24"/>
  <c r="Y351" i="24"/>
  <c r="X351" i="24"/>
  <c r="W351" i="24"/>
  <c r="V351" i="24"/>
  <c r="AQ351" i="24" s="1"/>
  <c r="U351" i="24"/>
  <c r="AK351" i="24" s="1"/>
  <c r="T351" i="24"/>
  <c r="BJ238" i="24"/>
  <c r="BI238" i="24"/>
  <c r="BH238" i="24"/>
  <c r="BG238" i="24"/>
  <c r="BF238" i="24"/>
  <c r="BE238" i="24"/>
  <c r="BC238" i="24"/>
  <c r="BD238" i="24" s="1"/>
  <c r="AN238" i="24"/>
  <c r="AO238" i="24" s="1"/>
  <c r="AG238" i="24"/>
  <c r="AH238" i="24" s="1"/>
  <c r="AD238" i="24"/>
  <c r="AB238" i="24"/>
  <c r="AA238" i="24"/>
  <c r="Z238" i="24"/>
  <c r="Y238" i="24"/>
  <c r="X238" i="24"/>
  <c r="W238" i="24"/>
  <c r="V238" i="24"/>
  <c r="AQ238" i="24" s="1"/>
  <c r="U238" i="24"/>
  <c r="AK238" i="24" s="1"/>
  <c r="T238" i="24"/>
  <c r="BJ283" i="24"/>
  <c r="BI283" i="24"/>
  <c r="BH283" i="24"/>
  <c r="BG283" i="24"/>
  <c r="BF283" i="24"/>
  <c r="BE283" i="24"/>
  <c r="BC283" i="24"/>
  <c r="BD283" i="24" s="1"/>
  <c r="AN283" i="24"/>
  <c r="AO283" i="24" s="1"/>
  <c r="AG283" i="24"/>
  <c r="AH283" i="24" s="1"/>
  <c r="AD283" i="24"/>
  <c r="AB283" i="24"/>
  <c r="AA283" i="24"/>
  <c r="Z283" i="24"/>
  <c r="Y283" i="24"/>
  <c r="X283" i="24"/>
  <c r="W283" i="24"/>
  <c r="V283" i="24"/>
  <c r="AQ283" i="24" s="1"/>
  <c r="U283" i="24"/>
  <c r="T283" i="24"/>
  <c r="BJ271" i="24"/>
  <c r="BI271" i="24"/>
  <c r="BH271" i="24"/>
  <c r="BG271" i="24"/>
  <c r="BF271" i="24"/>
  <c r="BE271" i="24"/>
  <c r="BC271" i="24"/>
  <c r="BD271" i="24" s="1"/>
  <c r="AN271" i="24"/>
  <c r="AO271" i="24" s="1"/>
  <c r="AG271" i="24"/>
  <c r="AH271" i="24" s="1"/>
  <c r="AD271" i="24"/>
  <c r="AF271" i="24" s="1"/>
  <c r="AB271" i="24"/>
  <c r="AA271" i="24"/>
  <c r="Z271" i="24"/>
  <c r="Y271" i="24"/>
  <c r="X271" i="24"/>
  <c r="W271" i="24"/>
  <c r="V271" i="24"/>
  <c r="AQ271" i="24" s="1"/>
  <c r="U271" i="24"/>
  <c r="T271" i="24"/>
  <c r="BJ7" i="24"/>
  <c r="BI7" i="24"/>
  <c r="BH7" i="24"/>
  <c r="BG7" i="24"/>
  <c r="BF7" i="24"/>
  <c r="BE7" i="24"/>
  <c r="BC7" i="24"/>
  <c r="BD7" i="24" s="1"/>
  <c r="AN7" i="24"/>
  <c r="AO7" i="24" s="1"/>
  <c r="AG7" i="24"/>
  <c r="AH7" i="24" s="1"/>
  <c r="AD7" i="24"/>
  <c r="AF7" i="24" s="1"/>
  <c r="AB7" i="24"/>
  <c r="AA7" i="24"/>
  <c r="Z7" i="24"/>
  <c r="Y7" i="24"/>
  <c r="X7" i="24"/>
  <c r="W7" i="24"/>
  <c r="V7" i="24"/>
  <c r="AQ7" i="24" s="1"/>
  <c r="U7" i="24"/>
  <c r="T7" i="24"/>
  <c r="BJ143" i="24"/>
  <c r="BI143" i="24"/>
  <c r="BH143" i="24"/>
  <c r="BG143" i="24"/>
  <c r="BF143" i="24"/>
  <c r="BE143" i="24"/>
  <c r="BC143" i="24"/>
  <c r="BD143" i="24" s="1"/>
  <c r="AN143" i="24"/>
  <c r="AO143" i="24" s="1"/>
  <c r="AG143" i="24"/>
  <c r="AH143" i="24" s="1"/>
  <c r="AD143" i="24"/>
  <c r="AB143" i="24"/>
  <c r="AA143" i="24"/>
  <c r="Z143" i="24"/>
  <c r="Y143" i="24"/>
  <c r="X143" i="24"/>
  <c r="W143" i="24"/>
  <c r="V143" i="24"/>
  <c r="U143" i="24"/>
  <c r="T143" i="24"/>
  <c r="BJ250" i="24"/>
  <c r="BI250" i="24"/>
  <c r="BH250" i="24"/>
  <c r="BG250" i="24"/>
  <c r="BF250" i="24"/>
  <c r="BE250" i="24"/>
  <c r="BC250" i="24"/>
  <c r="BD250" i="24" s="1"/>
  <c r="AN250" i="24"/>
  <c r="AO250" i="24" s="1"/>
  <c r="AG250" i="24"/>
  <c r="AH250" i="24" s="1"/>
  <c r="AD250" i="24"/>
  <c r="AF250" i="24" s="1"/>
  <c r="AB250" i="24"/>
  <c r="AA250" i="24"/>
  <c r="Z250" i="24"/>
  <c r="Y250" i="24"/>
  <c r="X250" i="24"/>
  <c r="W250" i="24"/>
  <c r="V250" i="24"/>
  <c r="U250" i="24"/>
  <c r="T250" i="24"/>
  <c r="BJ276" i="24"/>
  <c r="BI276" i="24"/>
  <c r="BH276" i="24"/>
  <c r="BG276" i="24"/>
  <c r="BF276" i="24"/>
  <c r="BE276" i="24"/>
  <c r="BC276" i="24"/>
  <c r="BD276" i="24" s="1"/>
  <c r="AN276" i="24"/>
  <c r="AO276" i="24" s="1"/>
  <c r="AG276" i="24"/>
  <c r="AH276" i="24" s="1"/>
  <c r="AD276" i="24"/>
  <c r="AF276" i="24" s="1"/>
  <c r="AB276" i="24"/>
  <c r="AA276" i="24"/>
  <c r="Z276" i="24"/>
  <c r="Y276" i="24"/>
  <c r="X276" i="24"/>
  <c r="W276" i="24"/>
  <c r="V276" i="24"/>
  <c r="U276" i="24"/>
  <c r="T276" i="24"/>
  <c r="BJ57" i="24"/>
  <c r="BI57" i="24"/>
  <c r="BH57" i="24"/>
  <c r="BG57" i="24"/>
  <c r="BF57" i="24"/>
  <c r="BE57" i="24"/>
  <c r="BC57" i="24"/>
  <c r="BD57" i="24" s="1"/>
  <c r="AN57" i="24"/>
  <c r="AO57" i="24" s="1"/>
  <c r="AG57" i="24"/>
  <c r="AH57" i="24" s="1"/>
  <c r="AD57" i="24"/>
  <c r="AB57" i="24"/>
  <c r="AA57" i="24"/>
  <c r="Z57" i="24"/>
  <c r="Y57" i="24"/>
  <c r="X57" i="24"/>
  <c r="W57" i="24"/>
  <c r="V57" i="24"/>
  <c r="U57" i="24"/>
  <c r="T57" i="24"/>
  <c r="BJ118" i="24"/>
  <c r="BI118" i="24"/>
  <c r="BH118" i="24"/>
  <c r="BG118" i="24"/>
  <c r="BF118" i="24"/>
  <c r="BE118" i="24"/>
  <c r="BC118" i="24"/>
  <c r="BD118" i="24" s="1"/>
  <c r="AN118" i="24"/>
  <c r="AO118" i="24" s="1"/>
  <c r="AG118" i="24"/>
  <c r="AH118" i="24" s="1"/>
  <c r="AD118" i="24"/>
  <c r="AB118" i="24"/>
  <c r="AA118" i="24"/>
  <c r="Z118" i="24"/>
  <c r="Y118" i="24"/>
  <c r="X118" i="24"/>
  <c r="W118" i="24"/>
  <c r="V118" i="24"/>
  <c r="AM118" i="24" s="1"/>
  <c r="U118" i="24"/>
  <c r="T118" i="24"/>
  <c r="BJ180" i="24"/>
  <c r="BI180" i="24"/>
  <c r="BH180" i="24"/>
  <c r="BG180" i="24"/>
  <c r="BF180" i="24"/>
  <c r="BE180" i="24"/>
  <c r="BC180" i="24"/>
  <c r="BD180" i="24" s="1"/>
  <c r="AN180" i="24"/>
  <c r="AO180" i="24" s="1"/>
  <c r="AG180" i="24"/>
  <c r="AH180" i="24" s="1"/>
  <c r="AD180" i="24"/>
  <c r="AF180" i="24" s="1"/>
  <c r="AB180" i="24"/>
  <c r="AA180" i="24"/>
  <c r="Z180" i="24"/>
  <c r="Y180" i="24"/>
  <c r="X180" i="24"/>
  <c r="W180" i="24"/>
  <c r="V180" i="24"/>
  <c r="U180" i="24"/>
  <c r="T180" i="24"/>
  <c r="AW180" i="24" s="1"/>
  <c r="BJ144" i="24"/>
  <c r="BI144" i="24"/>
  <c r="BH144" i="24"/>
  <c r="BG144" i="24"/>
  <c r="BF144" i="24"/>
  <c r="BE144" i="24"/>
  <c r="BC144" i="24"/>
  <c r="BD144" i="24" s="1"/>
  <c r="AN144" i="24"/>
  <c r="AO144" i="24" s="1"/>
  <c r="AG144" i="24"/>
  <c r="AH144" i="24" s="1"/>
  <c r="AD144" i="24"/>
  <c r="AB144" i="24"/>
  <c r="AA144" i="24"/>
  <c r="Z144" i="24"/>
  <c r="Y144" i="24"/>
  <c r="X144" i="24"/>
  <c r="W144" i="24"/>
  <c r="V144" i="24"/>
  <c r="AM144" i="24" s="1"/>
  <c r="U144" i="24"/>
  <c r="T144" i="24"/>
  <c r="BJ110" i="24"/>
  <c r="BI110" i="24"/>
  <c r="BH110" i="24"/>
  <c r="BG110" i="24"/>
  <c r="BF110" i="24"/>
  <c r="BE110" i="24"/>
  <c r="BC110" i="24"/>
  <c r="BD110" i="24" s="1"/>
  <c r="AN110" i="24"/>
  <c r="AO110" i="24" s="1"/>
  <c r="AG110" i="24"/>
  <c r="AH110" i="24" s="1"/>
  <c r="AD110" i="24"/>
  <c r="AF110" i="24" s="1"/>
  <c r="AB110" i="24"/>
  <c r="AA110" i="24"/>
  <c r="Z110" i="24"/>
  <c r="Y110" i="24"/>
  <c r="X110" i="24"/>
  <c r="W110" i="24"/>
  <c r="V110" i="24"/>
  <c r="AM110" i="24" s="1"/>
  <c r="U110" i="24"/>
  <c r="T110" i="24"/>
  <c r="BJ133" i="24"/>
  <c r="BI133" i="24"/>
  <c r="BH133" i="24"/>
  <c r="BG133" i="24"/>
  <c r="BF133" i="24"/>
  <c r="BE133" i="24"/>
  <c r="BC133" i="24"/>
  <c r="BD133" i="24" s="1"/>
  <c r="AN133" i="24"/>
  <c r="AO133" i="24" s="1"/>
  <c r="AG133" i="24"/>
  <c r="AH133" i="24" s="1"/>
  <c r="AD133" i="24"/>
  <c r="AB133" i="24"/>
  <c r="AA133" i="24"/>
  <c r="Z133" i="24"/>
  <c r="Y133" i="24"/>
  <c r="X133" i="24"/>
  <c r="W133" i="24"/>
  <c r="V133" i="24"/>
  <c r="AM133" i="24" s="1"/>
  <c r="U133" i="24"/>
  <c r="T133" i="24"/>
  <c r="AW133" i="24" s="1"/>
  <c r="BJ23" i="24"/>
  <c r="BI23" i="24"/>
  <c r="BH23" i="24"/>
  <c r="BG23" i="24"/>
  <c r="BF23" i="24"/>
  <c r="BE23" i="24"/>
  <c r="BC23" i="24"/>
  <c r="BD23" i="24" s="1"/>
  <c r="AN23" i="24"/>
  <c r="AO23" i="24" s="1"/>
  <c r="AG23" i="24"/>
  <c r="AH23" i="24" s="1"/>
  <c r="AD23" i="24"/>
  <c r="AB23" i="24"/>
  <c r="AA23" i="24"/>
  <c r="Z23" i="24"/>
  <c r="Y23" i="24"/>
  <c r="X23" i="24"/>
  <c r="W23" i="24"/>
  <c r="V23" i="24"/>
  <c r="AM23" i="24" s="1"/>
  <c r="U23" i="24"/>
  <c r="T23" i="24"/>
  <c r="AW23" i="24" s="1"/>
  <c r="BJ137" i="24"/>
  <c r="BI137" i="24"/>
  <c r="BH137" i="24"/>
  <c r="BG137" i="24"/>
  <c r="BF137" i="24"/>
  <c r="BE137" i="24"/>
  <c r="BC137" i="24"/>
  <c r="BD137" i="24" s="1"/>
  <c r="AN137" i="24"/>
  <c r="AO137" i="24" s="1"/>
  <c r="AG137" i="24"/>
  <c r="AH137" i="24" s="1"/>
  <c r="AD137" i="24"/>
  <c r="AB137" i="24"/>
  <c r="AA137" i="24"/>
  <c r="Z137" i="24"/>
  <c r="Y137" i="24"/>
  <c r="X137" i="24"/>
  <c r="W137" i="24"/>
  <c r="V137" i="24"/>
  <c r="AM137" i="24" s="1"/>
  <c r="U137" i="24"/>
  <c r="T137" i="24"/>
  <c r="BJ311" i="24"/>
  <c r="BI311" i="24"/>
  <c r="BH311" i="24"/>
  <c r="BG311" i="24"/>
  <c r="BF311" i="24"/>
  <c r="BE311" i="24"/>
  <c r="BC311" i="24"/>
  <c r="BD311" i="24" s="1"/>
  <c r="AN311" i="24"/>
  <c r="AO311" i="24" s="1"/>
  <c r="AG311" i="24"/>
  <c r="AH311" i="24" s="1"/>
  <c r="AD311" i="24"/>
  <c r="AB311" i="24"/>
  <c r="AA311" i="24"/>
  <c r="Z311" i="24"/>
  <c r="Y311" i="24"/>
  <c r="X311" i="24"/>
  <c r="W311" i="24"/>
  <c r="V311" i="24"/>
  <c r="AM311" i="24" s="1"/>
  <c r="U311" i="24"/>
  <c r="T311" i="24"/>
  <c r="BJ194" i="24"/>
  <c r="BI194" i="24"/>
  <c r="BH194" i="24"/>
  <c r="BG194" i="24"/>
  <c r="BF194" i="24"/>
  <c r="BE194" i="24"/>
  <c r="BC194" i="24"/>
  <c r="BD194" i="24" s="1"/>
  <c r="AN194" i="24"/>
  <c r="AO194" i="24" s="1"/>
  <c r="AG194" i="24"/>
  <c r="AH194" i="24" s="1"/>
  <c r="AD194" i="24"/>
  <c r="AB194" i="24"/>
  <c r="AA194" i="24"/>
  <c r="Z194" i="24"/>
  <c r="Y194" i="24"/>
  <c r="X194" i="24"/>
  <c r="W194" i="24"/>
  <c r="V194" i="24"/>
  <c r="AM194" i="24" s="1"/>
  <c r="U194" i="24"/>
  <c r="T194" i="24"/>
  <c r="BJ278" i="24"/>
  <c r="BI278" i="24"/>
  <c r="BH278" i="24"/>
  <c r="BG278" i="24"/>
  <c r="BF278" i="24"/>
  <c r="BE278" i="24"/>
  <c r="BC278" i="24"/>
  <c r="BD278" i="24" s="1"/>
  <c r="AN278" i="24"/>
  <c r="AO278" i="24" s="1"/>
  <c r="AG278" i="24"/>
  <c r="AH278" i="24" s="1"/>
  <c r="AD278" i="24"/>
  <c r="AB278" i="24"/>
  <c r="AA278" i="24"/>
  <c r="Z278" i="24"/>
  <c r="Y278" i="24"/>
  <c r="X278" i="24"/>
  <c r="W278" i="24"/>
  <c r="V278" i="24"/>
  <c r="AM278" i="24" s="1"/>
  <c r="U278" i="24"/>
  <c r="T278" i="24"/>
  <c r="BJ95" i="24"/>
  <c r="BI95" i="24"/>
  <c r="BH95" i="24"/>
  <c r="BG95" i="24"/>
  <c r="BF95" i="24"/>
  <c r="BE95" i="24"/>
  <c r="BC95" i="24"/>
  <c r="BD95" i="24" s="1"/>
  <c r="AN95" i="24"/>
  <c r="AO95" i="24" s="1"/>
  <c r="AG95" i="24"/>
  <c r="AH95" i="24" s="1"/>
  <c r="AD95" i="24"/>
  <c r="AB95" i="24"/>
  <c r="AA95" i="24"/>
  <c r="Z95" i="24"/>
  <c r="Y95" i="24"/>
  <c r="X95" i="24"/>
  <c r="W95" i="24"/>
  <c r="V95" i="24"/>
  <c r="U95" i="24"/>
  <c r="T95" i="24"/>
  <c r="AW95" i="24" s="1"/>
  <c r="BJ31" i="24"/>
  <c r="BI31" i="24"/>
  <c r="BH31" i="24"/>
  <c r="BG31" i="24"/>
  <c r="BF31" i="24"/>
  <c r="BE31" i="24"/>
  <c r="BC31" i="24"/>
  <c r="BD31" i="24" s="1"/>
  <c r="AN31" i="24"/>
  <c r="AO31" i="24" s="1"/>
  <c r="AG31" i="24"/>
  <c r="AH31" i="24" s="1"/>
  <c r="AD31" i="24"/>
  <c r="AB31" i="24"/>
  <c r="AA31" i="24"/>
  <c r="Z31" i="24"/>
  <c r="Y31" i="24"/>
  <c r="X31" i="24"/>
  <c r="W31" i="24"/>
  <c r="V31" i="24"/>
  <c r="AM31" i="24" s="1"/>
  <c r="U31" i="24"/>
  <c r="T31" i="24"/>
  <c r="AW31" i="24" s="1"/>
  <c r="BJ248" i="24"/>
  <c r="BI248" i="24"/>
  <c r="BH248" i="24"/>
  <c r="BG248" i="24"/>
  <c r="BF248" i="24"/>
  <c r="BE248" i="24"/>
  <c r="BC248" i="24"/>
  <c r="BD248" i="24" s="1"/>
  <c r="AN248" i="24"/>
  <c r="AO248" i="24" s="1"/>
  <c r="AG248" i="24"/>
  <c r="AH248" i="24" s="1"/>
  <c r="AD248" i="24"/>
  <c r="AE248" i="24" s="1"/>
  <c r="AB248" i="24"/>
  <c r="AA248" i="24"/>
  <c r="Z248" i="24"/>
  <c r="Y248" i="24"/>
  <c r="X248" i="24"/>
  <c r="W248" i="24"/>
  <c r="V248" i="24"/>
  <c r="U248" i="24"/>
  <c r="AK248" i="24" s="1"/>
  <c r="T248" i="24"/>
  <c r="BJ140" i="24"/>
  <c r="BI140" i="24"/>
  <c r="BH140" i="24"/>
  <c r="BG140" i="24"/>
  <c r="BF140" i="24"/>
  <c r="BE140" i="24"/>
  <c r="BC140" i="24"/>
  <c r="BD140" i="24" s="1"/>
  <c r="AN140" i="24"/>
  <c r="AO140" i="24" s="1"/>
  <c r="AG140" i="24"/>
  <c r="AH140" i="24" s="1"/>
  <c r="AD140" i="24"/>
  <c r="AB140" i="24"/>
  <c r="AA140" i="24"/>
  <c r="Z140" i="24"/>
  <c r="Y140" i="24"/>
  <c r="X140" i="24"/>
  <c r="W140" i="24"/>
  <c r="V140" i="24"/>
  <c r="U140" i="24"/>
  <c r="T140" i="24"/>
  <c r="BJ294" i="24"/>
  <c r="BI294" i="24"/>
  <c r="BH294" i="24"/>
  <c r="BG294" i="24"/>
  <c r="BF294" i="24"/>
  <c r="BE294" i="24"/>
  <c r="BC294" i="24"/>
  <c r="BD294" i="24" s="1"/>
  <c r="AN294" i="24"/>
  <c r="AO294" i="24" s="1"/>
  <c r="AG294" i="24"/>
  <c r="AH294" i="24" s="1"/>
  <c r="AD294" i="24"/>
  <c r="AF294" i="24" s="1"/>
  <c r="AB294" i="24"/>
  <c r="AA294" i="24"/>
  <c r="Z294" i="24"/>
  <c r="Y294" i="24"/>
  <c r="X294" i="24"/>
  <c r="W294" i="24"/>
  <c r="V294" i="24"/>
  <c r="U294" i="24"/>
  <c r="T294" i="24"/>
  <c r="BJ360" i="24"/>
  <c r="BI360" i="24"/>
  <c r="BH360" i="24"/>
  <c r="BG360" i="24"/>
  <c r="BF360" i="24"/>
  <c r="BE360" i="24"/>
  <c r="BC360" i="24"/>
  <c r="BD360" i="24" s="1"/>
  <c r="AN360" i="24"/>
  <c r="AO360" i="24" s="1"/>
  <c r="AG360" i="24"/>
  <c r="AH360" i="24" s="1"/>
  <c r="AD360" i="24"/>
  <c r="AB360" i="24"/>
  <c r="AA360" i="24"/>
  <c r="Z360" i="24"/>
  <c r="Y360" i="24"/>
  <c r="X360" i="24"/>
  <c r="W360" i="24"/>
  <c r="V360" i="24"/>
  <c r="U360" i="24"/>
  <c r="T360" i="24"/>
  <c r="AW360" i="24" s="1"/>
  <c r="BJ44" i="24"/>
  <c r="BI44" i="24"/>
  <c r="BH44" i="24"/>
  <c r="BG44" i="24"/>
  <c r="BF44" i="24"/>
  <c r="BE44" i="24"/>
  <c r="BC44" i="24"/>
  <c r="BD44" i="24" s="1"/>
  <c r="AN44" i="24"/>
  <c r="AO44" i="24" s="1"/>
  <c r="AG44" i="24"/>
  <c r="AH44" i="24" s="1"/>
  <c r="AD44" i="24"/>
  <c r="AB44" i="24"/>
  <c r="AA44" i="24"/>
  <c r="Z44" i="24"/>
  <c r="Y44" i="24"/>
  <c r="X44" i="24"/>
  <c r="W44" i="24"/>
  <c r="V44" i="24"/>
  <c r="U44" i="24"/>
  <c r="T44" i="24"/>
  <c r="AW44" i="24" s="1"/>
  <c r="BJ201" i="24"/>
  <c r="BI201" i="24"/>
  <c r="BH201" i="24"/>
  <c r="BG201" i="24"/>
  <c r="BF201" i="24"/>
  <c r="BE201" i="24"/>
  <c r="BC201" i="24"/>
  <c r="BD201" i="24" s="1"/>
  <c r="AN201" i="24"/>
  <c r="AO201" i="24" s="1"/>
  <c r="AG201" i="24"/>
  <c r="AH201" i="24" s="1"/>
  <c r="AD201" i="24"/>
  <c r="AB201" i="24"/>
  <c r="AA201" i="24"/>
  <c r="Z201" i="24"/>
  <c r="Y201" i="24"/>
  <c r="X201" i="24"/>
  <c r="W201" i="24"/>
  <c r="V201" i="24"/>
  <c r="U201" i="24"/>
  <c r="T201" i="24"/>
  <c r="AW201" i="24" s="1"/>
  <c r="BJ309" i="24"/>
  <c r="BI309" i="24"/>
  <c r="BH309" i="24"/>
  <c r="BG309" i="24"/>
  <c r="BF309" i="24"/>
  <c r="BE309" i="24"/>
  <c r="BC309" i="24"/>
  <c r="BD309" i="24" s="1"/>
  <c r="AN309" i="24"/>
  <c r="AO309" i="24" s="1"/>
  <c r="AG309" i="24"/>
  <c r="AH309" i="24" s="1"/>
  <c r="AD309" i="24"/>
  <c r="AB309" i="24"/>
  <c r="AA309" i="24"/>
  <c r="Z309" i="24"/>
  <c r="Y309" i="24"/>
  <c r="X309" i="24"/>
  <c r="W309" i="24"/>
  <c r="V309" i="24"/>
  <c r="U309" i="24"/>
  <c r="T309" i="24"/>
  <c r="AW309" i="24" s="1"/>
  <c r="BJ22" i="24"/>
  <c r="BI22" i="24"/>
  <c r="BH22" i="24"/>
  <c r="BG22" i="24"/>
  <c r="BF22" i="24"/>
  <c r="BE22" i="24"/>
  <c r="BC22" i="24"/>
  <c r="BD22" i="24" s="1"/>
  <c r="AN22" i="24"/>
  <c r="AO22" i="24" s="1"/>
  <c r="AG22" i="24"/>
  <c r="AH22" i="24" s="1"/>
  <c r="AD22" i="24"/>
  <c r="AB22" i="24"/>
  <c r="AA22" i="24"/>
  <c r="Z22" i="24"/>
  <c r="Y22" i="24"/>
  <c r="X22" i="24"/>
  <c r="W22" i="24"/>
  <c r="V22" i="24"/>
  <c r="U22" i="24"/>
  <c r="T22" i="24"/>
  <c r="AW22" i="24" s="1"/>
  <c r="BJ364" i="24"/>
  <c r="BI364" i="24"/>
  <c r="BH364" i="24"/>
  <c r="BG364" i="24"/>
  <c r="BF364" i="24"/>
  <c r="BE364" i="24"/>
  <c r="BC364" i="24"/>
  <c r="BD364" i="24" s="1"/>
  <c r="AN364" i="24"/>
  <c r="AO364" i="24" s="1"/>
  <c r="AG364" i="24"/>
  <c r="AH364" i="24" s="1"/>
  <c r="AD364" i="24"/>
  <c r="AF364" i="24" s="1"/>
  <c r="AB364" i="24"/>
  <c r="AA364" i="24"/>
  <c r="Z364" i="24"/>
  <c r="Y364" i="24"/>
  <c r="X364" i="24"/>
  <c r="W364" i="24"/>
  <c r="V364" i="24"/>
  <c r="U364" i="24"/>
  <c r="AK364" i="24" s="1"/>
  <c r="T364" i="24"/>
  <c r="AW364" i="24" s="1"/>
  <c r="BJ5" i="24"/>
  <c r="BI5" i="24"/>
  <c r="BH5" i="24"/>
  <c r="BG5" i="24"/>
  <c r="BF5" i="24"/>
  <c r="BE5" i="24"/>
  <c r="BC5" i="24"/>
  <c r="BD5" i="24" s="1"/>
  <c r="AN5" i="24"/>
  <c r="AO5" i="24" s="1"/>
  <c r="AG5" i="24"/>
  <c r="AH5" i="24" s="1"/>
  <c r="AD5" i="24"/>
  <c r="AB5" i="24"/>
  <c r="AA5" i="24"/>
  <c r="Z5" i="24"/>
  <c r="Y5" i="24"/>
  <c r="X5" i="24"/>
  <c r="W5" i="24"/>
  <c r="V5" i="24"/>
  <c r="AM5" i="24" s="1"/>
  <c r="U5" i="24"/>
  <c r="T5" i="24"/>
  <c r="BJ362" i="24"/>
  <c r="BI362" i="24"/>
  <c r="BH362" i="24"/>
  <c r="BG362" i="24"/>
  <c r="BF362" i="24"/>
  <c r="BE362" i="24"/>
  <c r="BC362" i="24"/>
  <c r="BD362" i="24" s="1"/>
  <c r="AN362" i="24"/>
  <c r="AO362" i="24" s="1"/>
  <c r="AG362" i="24"/>
  <c r="AH362" i="24" s="1"/>
  <c r="AD362" i="24"/>
  <c r="AB362" i="24"/>
  <c r="AA362" i="24"/>
  <c r="Z362" i="24"/>
  <c r="Y362" i="24"/>
  <c r="X362" i="24"/>
  <c r="W362" i="24"/>
  <c r="V362" i="24"/>
  <c r="AM362" i="24" s="1"/>
  <c r="U362" i="24"/>
  <c r="T362" i="24"/>
  <c r="BJ73" i="24"/>
  <c r="BI73" i="24"/>
  <c r="BH73" i="24"/>
  <c r="BG73" i="24"/>
  <c r="BF73" i="24"/>
  <c r="BE73" i="24"/>
  <c r="BC73" i="24"/>
  <c r="BD73" i="24" s="1"/>
  <c r="AN73" i="24"/>
  <c r="AO73" i="24" s="1"/>
  <c r="AG73" i="24"/>
  <c r="AH73" i="24" s="1"/>
  <c r="AD73" i="24"/>
  <c r="AB73" i="24"/>
  <c r="AA73" i="24"/>
  <c r="Z73" i="24"/>
  <c r="Y73" i="24"/>
  <c r="X73" i="24"/>
  <c r="W73" i="24"/>
  <c r="V73" i="24"/>
  <c r="AM73" i="24" s="1"/>
  <c r="U73" i="24"/>
  <c r="T73" i="24"/>
  <c r="BJ348" i="24"/>
  <c r="BI348" i="24"/>
  <c r="BH348" i="24"/>
  <c r="BG348" i="24"/>
  <c r="BF348" i="24"/>
  <c r="BE348" i="24"/>
  <c r="BC348" i="24"/>
  <c r="BD348" i="24" s="1"/>
  <c r="AN348" i="24"/>
  <c r="AO348" i="24" s="1"/>
  <c r="AG348" i="24"/>
  <c r="AH348" i="24" s="1"/>
  <c r="AD348" i="24"/>
  <c r="AB348" i="24"/>
  <c r="AA348" i="24"/>
  <c r="Z348" i="24"/>
  <c r="Y348" i="24"/>
  <c r="X348" i="24"/>
  <c r="W348" i="24"/>
  <c r="V348" i="24"/>
  <c r="AM348" i="24" s="1"/>
  <c r="U348" i="24"/>
  <c r="T348" i="24"/>
  <c r="BJ259" i="24"/>
  <c r="BI259" i="24"/>
  <c r="BH259" i="24"/>
  <c r="BG259" i="24"/>
  <c r="BF259" i="24"/>
  <c r="BE259" i="24"/>
  <c r="BC259" i="24"/>
  <c r="BD259" i="24" s="1"/>
  <c r="AN259" i="24"/>
  <c r="AO259" i="24" s="1"/>
  <c r="AG259" i="24"/>
  <c r="AH259" i="24" s="1"/>
  <c r="AD259" i="24"/>
  <c r="AB259" i="24"/>
  <c r="AA259" i="24"/>
  <c r="Z259" i="24"/>
  <c r="Y259" i="24"/>
  <c r="X259" i="24"/>
  <c r="W259" i="24"/>
  <c r="V259" i="24"/>
  <c r="AM259" i="24" s="1"/>
  <c r="U259" i="24"/>
  <c r="T259" i="24"/>
  <c r="BJ365" i="24"/>
  <c r="BI365" i="24"/>
  <c r="BH365" i="24"/>
  <c r="BG365" i="24"/>
  <c r="BF365" i="24"/>
  <c r="BE365" i="24"/>
  <c r="BC365" i="24"/>
  <c r="BD365" i="24" s="1"/>
  <c r="AN365" i="24"/>
  <c r="AO365" i="24" s="1"/>
  <c r="AG365" i="24"/>
  <c r="AH365" i="24" s="1"/>
  <c r="AD365" i="24"/>
  <c r="AB365" i="24"/>
  <c r="AA365" i="24"/>
  <c r="Z365" i="24"/>
  <c r="Y365" i="24"/>
  <c r="X365" i="24"/>
  <c r="W365" i="24"/>
  <c r="V365" i="24"/>
  <c r="AM365" i="24" s="1"/>
  <c r="U365" i="24"/>
  <c r="T365" i="24"/>
  <c r="BJ233" i="24"/>
  <c r="BI233" i="24"/>
  <c r="BH233" i="24"/>
  <c r="BG233" i="24"/>
  <c r="BF233" i="24"/>
  <c r="BE233" i="24"/>
  <c r="BC233" i="24"/>
  <c r="BD233" i="24" s="1"/>
  <c r="AN233" i="24"/>
  <c r="AO233" i="24" s="1"/>
  <c r="AG233" i="24"/>
  <c r="AH233" i="24" s="1"/>
  <c r="AD233" i="24"/>
  <c r="AB233" i="24"/>
  <c r="AA233" i="24"/>
  <c r="Z233" i="24"/>
  <c r="Y233" i="24"/>
  <c r="X233" i="24"/>
  <c r="W233" i="24"/>
  <c r="V233" i="24"/>
  <c r="AM233" i="24" s="1"/>
  <c r="U233" i="24"/>
  <c r="T233" i="24"/>
  <c r="BJ214" i="24"/>
  <c r="BI214" i="24"/>
  <c r="BH214" i="24"/>
  <c r="BG214" i="24"/>
  <c r="BF214" i="24"/>
  <c r="BE214" i="24"/>
  <c r="BC214" i="24"/>
  <c r="BD214" i="24" s="1"/>
  <c r="AN214" i="24"/>
  <c r="AO214" i="24" s="1"/>
  <c r="AG214" i="24"/>
  <c r="AH214" i="24" s="1"/>
  <c r="AD214" i="24"/>
  <c r="AB214" i="24"/>
  <c r="AA214" i="24"/>
  <c r="Z214" i="24"/>
  <c r="Y214" i="24"/>
  <c r="X214" i="24"/>
  <c r="W214" i="24"/>
  <c r="V214" i="24"/>
  <c r="AM214" i="24" s="1"/>
  <c r="U214" i="24"/>
  <c r="T214" i="24"/>
  <c r="BJ173" i="24"/>
  <c r="BI173" i="24"/>
  <c r="BH173" i="24"/>
  <c r="BG173" i="24"/>
  <c r="BF173" i="24"/>
  <c r="BE173" i="24"/>
  <c r="BC173" i="24"/>
  <c r="BD173" i="24" s="1"/>
  <c r="AN173" i="24"/>
  <c r="AO173" i="24" s="1"/>
  <c r="AG173" i="24"/>
  <c r="AH173" i="24" s="1"/>
  <c r="AD173" i="24"/>
  <c r="AB173" i="24"/>
  <c r="AA173" i="24"/>
  <c r="Z173" i="24"/>
  <c r="Y173" i="24"/>
  <c r="X173" i="24"/>
  <c r="W173" i="24"/>
  <c r="V173" i="24"/>
  <c r="AM173" i="24" s="1"/>
  <c r="U173" i="24"/>
  <c r="T173" i="24"/>
  <c r="BJ287" i="24"/>
  <c r="BI287" i="24"/>
  <c r="BH287" i="24"/>
  <c r="BG287" i="24"/>
  <c r="BF287" i="24"/>
  <c r="BE287" i="24"/>
  <c r="BC287" i="24"/>
  <c r="BD287" i="24" s="1"/>
  <c r="AN287" i="24"/>
  <c r="AO287" i="24" s="1"/>
  <c r="AG287" i="24"/>
  <c r="AH287" i="24" s="1"/>
  <c r="AD287" i="24"/>
  <c r="AB287" i="24"/>
  <c r="AA287" i="24"/>
  <c r="Z287" i="24"/>
  <c r="Y287" i="24"/>
  <c r="X287" i="24"/>
  <c r="W287" i="24"/>
  <c r="V287" i="24"/>
  <c r="AM287" i="24" s="1"/>
  <c r="U287" i="24"/>
  <c r="T287" i="24"/>
  <c r="BJ85" i="24"/>
  <c r="BI85" i="24"/>
  <c r="BH85" i="24"/>
  <c r="BG85" i="24"/>
  <c r="BF85" i="24"/>
  <c r="BE85" i="24"/>
  <c r="BC85" i="24"/>
  <c r="BD85" i="24" s="1"/>
  <c r="AN85" i="24"/>
  <c r="AO85" i="24" s="1"/>
  <c r="AG85" i="24"/>
  <c r="AH85" i="24" s="1"/>
  <c r="AD85" i="24"/>
  <c r="AE85" i="24" s="1"/>
  <c r="AB85" i="24"/>
  <c r="AA85" i="24"/>
  <c r="Z85" i="24"/>
  <c r="Y85" i="24"/>
  <c r="X85" i="24"/>
  <c r="W85" i="24"/>
  <c r="V85" i="24"/>
  <c r="AQ85" i="24" s="1"/>
  <c r="U85" i="24"/>
  <c r="T85" i="24"/>
  <c r="BJ243" i="24"/>
  <c r="BI243" i="24"/>
  <c r="BH243" i="24"/>
  <c r="BG243" i="24"/>
  <c r="BF243" i="24"/>
  <c r="BE243" i="24"/>
  <c r="BC243" i="24"/>
  <c r="BD243" i="24" s="1"/>
  <c r="AN243" i="24"/>
  <c r="AO243" i="24" s="1"/>
  <c r="AG243" i="24"/>
  <c r="AH243" i="24" s="1"/>
  <c r="AD243" i="24"/>
  <c r="AF243" i="24" s="1"/>
  <c r="AB243" i="24"/>
  <c r="AA243" i="24"/>
  <c r="Z243" i="24"/>
  <c r="Y243" i="24"/>
  <c r="X243" i="24"/>
  <c r="W243" i="24"/>
  <c r="V243" i="24"/>
  <c r="AQ243" i="24" s="1"/>
  <c r="U243" i="24"/>
  <c r="T243" i="24"/>
  <c r="BJ86" i="24"/>
  <c r="BI86" i="24"/>
  <c r="BH86" i="24"/>
  <c r="BG86" i="24"/>
  <c r="BF86" i="24"/>
  <c r="BE86" i="24"/>
  <c r="BC86" i="24"/>
  <c r="BD86" i="24" s="1"/>
  <c r="AN86" i="24"/>
  <c r="AO86" i="24" s="1"/>
  <c r="AG86" i="24"/>
  <c r="AH86" i="24" s="1"/>
  <c r="AD86" i="24"/>
  <c r="AB86" i="24"/>
  <c r="AA86" i="24"/>
  <c r="Z86" i="24"/>
  <c r="Y86" i="24"/>
  <c r="X86" i="24"/>
  <c r="W86" i="24"/>
  <c r="V86" i="24"/>
  <c r="AQ86" i="24" s="1"/>
  <c r="U86" i="24"/>
  <c r="T86" i="24"/>
  <c r="BJ282" i="24"/>
  <c r="BI282" i="24"/>
  <c r="BH282" i="24"/>
  <c r="BG282" i="24"/>
  <c r="BF282" i="24"/>
  <c r="BE282" i="24"/>
  <c r="BC282" i="24"/>
  <c r="BD282" i="24" s="1"/>
  <c r="AN282" i="24"/>
  <c r="AO282" i="24" s="1"/>
  <c r="AG282" i="24"/>
  <c r="AH282" i="24" s="1"/>
  <c r="AD282" i="24"/>
  <c r="AF282" i="24" s="1"/>
  <c r="AB282" i="24"/>
  <c r="AA282" i="24"/>
  <c r="Z282" i="24"/>
  <c r="Y282" i="24"/>
  <c r="X282" i="24"/>
  <c r="W282" i="24"/>
  <c r="V282" i="24"/>
  <c r="U282" i="24"/>
  <c r="T282" i="24"/>
  <c r="BJ119" i="24"/>
  <c r="BI119" i="24"/>
  <c r="BH119" i="24"/>
  <c r="BG119" i="24"/>
  <c r="BF119" i="24"/>
  <c r="BE119" i="24"/>
  <c r="BC119" i="24"/>
  <c r="BD119" i="24" s="1"/>
  <c r="AN119" i="24"/>
  <c r="AO119" i="24" s="1"/>
  <c r="AG119" i="24"/>
  <c r="AH119" i="24" s="1"/>
  <c r="AD119" i="24"/>
  <c r="AB119" i="24"/>
  <c r="AA119" i="24"/>
  <c r="Z119" i="24"/>
  <c r="Y119" i="24"/>
  <c r="X119" i="24"/>
  <c r="W119" i="24"/>
  <c r="V119" i="24"/>
  <c r="AQ119" i="24" s="1"/>
  <c r="U119" i="24"/>
  <c r="T119" i="24"/>
  <c r="BJ132" i="24"/>
  <c r="BI132" i="24"/>
  <c r="BH132" i="24"/>
  <c r="BG132" i="24"/>
  <c r="BF132" i="24"/>
  <c r="BE132" i="24"/>
  <c r="BC132" i="24"/>
  <c r="BD132" i="24" s="1"/>
  <c r="AN132" i="24"/>
  <c r="AO132" i="24" s="1"/>
  <c r="AG132" i="24"/>
  <c r="AH132" i="24" s="1"/>
  <c r="AD132" i="24"/>
  <c r="AB132" i="24"/>
  <c r="AA132" i="24"/>
  <c r="Z132" i="24"/>
  <c r="Y132" i="24"/>
  <c r="X132" i="24"/>
  <c r="W132" i="24"/>
  <c r="V132" i="24"/>
  <c r="AQ132" i="24" s="1"/>
  <c r="U132" i="24"/>
  <c r="T132" i="24"/>
  <c r="BJ252" i="24"/>
  <c r="BI252" i="24"/>
  <c r="BH252" i="24"/>
  <c r="BG252" i="24"/>
  <c r="BF252" i="24"/>
  <c r="BE252" i="24"/>
  <c r="BC252" i="24"/>
  <c r="BD252" i="24" s="1"/>
  <c r="AN252" i="24"/>
  <c r="AO252" i="24" s="1"/>
  <c r="AG252" i="24"/>
  <c r="AH252" i="24" s="1"/>
  <c r="AD252" i="24"/>
  <c r="AB252" i="24"/>
  <c r="AA252" i="24"/>
  <c r="Z252" i="24"/>
  <c r="Y252" i="24"/>
  <c r="X252" i="24"/>
  <c r="W252" i="24"/>
  <c r="V252" i="24"/>
  <c r="AQ252" i="24" s="1"/>
  <c r="U252" i="24"/>
  <c r="T252" i="24"/>
  <c r="BJ43" i="24"/>
  <c r="BI43" i="24"/>
  <c r="BH43" i="24"/>
  <c r="BG43" i="24"/>
  <c r="BF43" i="24"/>
  <c r="BE43" i="24"/>
  <c r="BC43" i="24"/>
  <c r="BD43" i="24" s="1"/>
  <c r="AN43" i="24"/>
  <c r="AO43" i="24" s="1"/>
  <c r="AG43" i="24"/>
  <c r="AH43" i="24" s="1"/>
  <c r="AD43" i="24"/>
  <c r="AF43" i="24" s="1"/>
  <c r="AB43" i="24"/>
  <c r="AA43" i="24"/>
  <c r="Z43" i="24"/>
  <c r="Y43" i="24"/>
  <c r="X43" i="24"/>
  <c r="W43" i="24"/>
  <c r="V43" i="24"/>
  <c r="AQ43" i="24" s="1"/>
  <c r="U43" i="24"/>
  <c r="T43" i="24"/>
  <c r="BJ330" i="24"/>
  <c r="BI330" i="24"/>
  <c r="BH330" i="24"/>
  <c r="BG330" i="24"/>
  <c r="BF330" i="24"/>
  <c r="BE330" i="24"/>
  <c r="BC330" i="24"/>
  <c r="BD330" i="24" s="1"/>
  <c r="AN330" i="24"/>
  <c r="AO330" i="24" s="1"/>
  <c r="AG330" i="24"/>
  <c r="AH330" i="24" s="1"/>
  <c r="AD330" i="24"/>
  <c r="AB330" i="24"/>
  <c r="AA330" i="24"/>
  <c r="Z330" i="24"/>
  <c r="Y330" i="24"/>
  <c r="X330" i="24"/>
  <c r="W330" i="24"/>
  <c r="V330" i="24"/>
  <c r="AQ330" i="24" s="1"/>
  <c r="U330" i="24"/>
  <c r="T330" i="24"/>
  <c r="BJ77" i="24"/>
  <c r="BI77" i="24"/>
  <c r="BH77" i="24"/>
  <c r="BG77" i="24"/>
  <c r="BF77" i="24"/>
  <c r="BE77" i="24"/>
  <c r="BC77" i="24"/>
  <c r="BD77" i="24" s="1"/>
  <c r="AN77" i="24"/>
  <c r="AO77" i="24" s="1"/>
  <c r="AG77" i="24"/>
  <c r="AH77" i="24" s="1"/>
  <c r="AD77" i="24"/>
  <c r="AB77" i="24"/>
  <c r="AA77" i="24"/>
  <c r="Z77" i="24"/>
  <c r="Y77" i="24"/>
  <c r="X77" i="24"/>
  <c r="W77" i="24"/>
  <c r="V77" i="24"/>
  <c r="AQ77" i="24" s="1"/>
  <c r="U77" i="24"/>
  <c r="T77" i="24"/>
  <c r="AX77" i="24" s="1"/>
  <c r="BJ200" i="24"/>
  <c r="BI200" i="24"/>
  <c r="BH200" i="24"/>
  <c r="BG200" i="24"/>
  <c r="BF200" i="24"/>
  <c r="BE200" i="24"/>
  <c r="BC200" i="24"/>
  <c r="BD200" i="24" s="1"/>
  <c r="AN200" i="24"/>
  <c r="AO200" i="24" s="1"/>
  <c r="AG200" i="24"/>
  <c r="AH200" i="24" s="1"/>
  <c r="AD200" i="24"/>
  <c r="AB200" i="24"/>
  <c r="AA200" i="24"/>
  <c r="Z200" i="24"/>
  <c r="Y200" i="24"/>
  <c r="X200" i="24"/>
  <c r="W200" i="24"/>
  <c r="V200" i="24"/>
  <c r="U200" i="24"/>
  <c r="T200" i="24"/>
  <c r="BJ123" i="24"/>
  <c r="BI123" i="24"/>
  <c r="BH123" i="24"/>
  <c r="BG123" i="24"/>
  <c r="BF123" i="24"/>
  <c r="BE123" i="24"/>
  <c r="BC123" i="24"/>
  <c r="BD123" i="24" s="1"/>
  <c r="AN123" i="24"/>
  <c r="AO123" i="24" s="1"/>
  <c r="AG123" i="24"/>
  <c r="AH123" i="24" s="1"/>
  <c r="AD123" i="24"/>
  <c r="AB123" i="24"/>
  <c r="AA123" i="24"/>
  <c r="Z123" i="24"/>
  <c r="Y123" i="24"/>
  <c r="X123" i="24"/>
  <c r="W123" i="24"/>
  <c r="V123" i="24"/>
  <c r="U123" i="24"/>
  <c r="T123" i="24"/>
  <c r="BJ305" i="24"/>
  <c r="BI305" i="24"/>
  <c r="BH305" i="24"/>
  <c r="BG305" i="24"/>
  <c r="BF305" i="24"/>
  <c r="BE305" i="24"/>
  <c r="BC305" i="24"/>
  <c r="BD305" i="24" s="1"/>
  <c r="AN305" i="24"/>
  <c r="AO305" i="24" s="1"/>
  <c r="AG305" i="24"/>
  <c r="AH305" i="24" s="1"/>
  <c r="AD305" i="24"/>
  <c r="AB305" i="24"/>
  <c r="AA305" i="24"/>
  <c r="Z305" i="24"/>
  <c r="Y305" i="24"/>
  <c r="X305" i="24"/>
  <c r="W305" i="24"/>
  <c r="V305" i="24"/>
  <c r="U305" i="24"/>
  <c r="T305" i="24"/>
  <c r="AW305" i="24" s="1"/>
  <c r="BJ103" i="24"/>
  <c r="BI103" i="24"/>
  <c r="BH103" i="24"/>
  <c r="BG103" i="24"/>
  <c r="BF103" i="24"/>
  <c r="BE103" i="24"/>
  <c r="BC103" i="24"/>
  <c r="BD103" i="24" s="1"/>
  <c r="AN103" i="24"/>
  <c r="AO103" i="24" s="1"/>
  <c r="AG103" i="24"/>
  <c r="AH103" i="24" s="1"/>
  <c r="AD103" i="24"/>
  <c r="AB103" i="24"/>
  <c r="AA103" i="24"/>
  <c r="Z103" i="24"/>
  <c r="Y103" i="24"/>
  <c r="X103" i="24"/>
  <c r="W103" i="24"/>
  <c r="V103" i="24"/>
  <c r="U103" i="24"/>
  <c r="T103" i="24"/>
  <c r="AW103" i="24" s="1"/>
  <c r="BJ42" i="24"/>
  <c r="BI42" i="24"/>
  <c r="BH42" i="24"/>
  <c r="BG42" i="24"/>
  <c r="BF42" i="24"/>
  <c r="BE42" i="24"/>
  <c r="BC42" i="24"/>
  <c r="BD42" i="24" s="1"/>
  <c r="AN42" i="24"/>
  <c r="AO42" i="24" s="1"/>
  <c r="AG42" i="24"/>
  <c r="AH42" i="24" s="1"/>
  <c r="AD42" i="24"/>
  <c r="AE42" i="24" s="1"/>
  <c r="AB42" i="24"/>
  <c r="AA42" i="24"/>
  <c r="Z42" i="24"/>
  <c r="Y42" i="24"/>
  <c r="X42" i="24"/>
  <c r="W42" i="24"/>
  <c r="V42" i="24"/>
  <c r="U42" i="24"/>
  <c r="T42" i="24"/>
  <c r="AW42" i="24" s="1"/>
  <c r="BJ117" i="24"/>
  <c r="BI117" i="24"/>
  <c r="BH117" i="24"/>
  <c r="BG117" i="24"/>
  <c r="BF117" i="24"/>
  <c r="BE117" i="24"/>
  <c r="BC117" i="24"/>
  <c r="BD117" i="24" s="1"/>
  <c r="AN117" i="24"/>
  <c r="AO117" i="24" s="1"/>
  <c r="AG117" i="24"/>
  <c r="AH117" i="24" s="1"/>
  <c r="AD117" i="24"/>
  <c r="AE117" i="24" s="1"/>
  <c r="AB117" i="24"/>
  <c r="AA117" i="24"/>
  <c r="Z117" i="24"/>
  <c r="Y117" i="24"/>
  <c r="X117" i="24"/>
  <c r="W117" i="24"/>
  <c r="V117" i="24"/>
  <c r="U117" i="24"/>
  <c r="T117" i="24"/>
  <c r="AW117" i="24" s="1"/>
  <c r="BJ171" i="24"/>
  <c r="BI171" i="24"/>
  <c r="BH171" i="24"/>
  <c r="BG171" i="24"/>
  <c r="BF171" i="24"/>
  <c r="BE171" i="24"/>
  <c r="BC171" i="24"/>
  <c r="BD171" i="24" s="1"/>
  <c r="AN171" i="24"/>
  <c r="AO171" i="24" s="1"/>
  <c r="AG171" i="24"/>
  <c r="AH171" i="24" s="1"/>
  <c r="AD171" i="24"/>
  <c r="AB171" i="24"/>
  <c r="AA171" i="24"/>
  <c r="Z171" i="24"/>
  <c r="Y171" i="24"/>
  <c r="X171" i="24"/>
  <c r="W171" i="24"/>
  <c r="V171" i="24"/>
  <c r="AM171" i="24" s="1"/>
  <c r="U171" i="24"/>
  <c r="T171" i="24"/>
  <c r="AW171" i="24" s="1"/>
  <c r="BJ153" i="24"/>
  <c r="BI153" i="24"/>
  <c r="BH153" i="24"/>
  <c r="BG153" i="24"/>
  <c r="BF153" i="24"/>
  <c r="BE153" i="24"/>
  <c r="BC153" i="24"/>
  <c r="BD153" i="24" s="1"/>
  <c r="AN153" i="24"/>
  <c r="AO153" i="24" s="1"/>
  <c r="AG153" i="24"/>
  <c r="AH153" i="24" s="1"/>
  <c r="AD153" i="24"/>
  <c r="AF153" i="24" s="1"/>
  <c r="AB153" i="24"/>
  <c r="AA153" i="24"/>
  <c r="Z153" i="24"/>
  <c r="Y153" i="24"/>
  <c r="X153" i="24"/>
  <c r="W153" i="24"/>
  <c r="V153" i="24"/>
  <c r="AM153" i="24" s="1"/>
  <c r="U153" i="24"/>
  <c r="T153" i="24"/>
  <c r="BJ14" i="24"/>
  <c r="BI14" i="24"/>
  <c r="BH14" i="24"/>
  <c r="BG14" i="24"/>
  <c r="BF14" i="24"/>
  <c r="BE14" i="24"/>
  <c r="BC14" i="24"/>
  <c r="BD14" i="24" s="1"/>
  <c r="AN14" i="24"/>
  <c r="AO14" i="24" s="1"/>
  <c r="AG14" i="24"/>
  <c r="AH14" i="24" s="1"/>
  <c r="AD14" i="24"/>
  <c r="AB14" i="24"/>
  <c r="AA14" i="24"/>
  <c r="Z14" i="24"/>
  <c r="Y14" i="24"/>
  <c r="X14" i="24"/>
  <c r="W14" i="24"/>
  <c r="V14" i="24"/>
  <c r="AM14" i="24" s="1"/>
  <c r="U14" i="24"/>
  <c r="T14" i="24"/>
  <c r="BJ266" i="24"/>
  <c r="BI266" i="24"/>
  <c r="BH266" i="24"/>
  <c r="BG266" i="24"/>
  <c r="BF266" i="24"/>
  <c r="BE266" i="24"/>
  <c r="BC266" i="24"/>
  <c r="BD266" i="24" s="1"/>
  <c r="AN266" i="24"/>
  <c r="AO266" i="24" s="1"/>
  <c r="AG266" i="24"/>
  <c r="AH266" i="24" s="1"/>
  <c r="AD266" i="24"/>
  <c r="AE266" i="24" s="1"/>
  <c r="AB266" i="24"/>
  <c r="AA266" i="24"/>
  <c r="Z266" i="24"/>
  <c r="Y266" i="24"/>
  <c r="X266" i="24"/>
  <c r="W266" i="24"/>
  <c r="V266" i="24"/>
  <c r="AQ266" i="24" s="1"/>
  <c r="U266" i="24"/>
  <c r="T266" i="24"/>
  <c r="BJ127" i="24"/>
  <c r="BI127" i="24"/>
  <c r="BH127" i="24"/>
  <c r="BG127" i="24"/>
  <c r="BF127" i="24"/>
  <c r="BE127" i="24"/>
  <c r="BC127" i="24"/>
  <c r="BD127" i="24" s="1"/>
  <c r="AN127" i="24"/>
  <c r="AO127" i="24" s="1"/>
  <c r="AG127" i="24"/>
  <c r="AH127" i="24" s="1"/>
  <c r="AD127" i="24"/>
  <c r="AB127" i="24"/>
  <c r="AA127" i="24"/>
  <c r="Z127" i="24"/>
  <c r="Y127" i="24"/>
  <c r="X127" i="24"/>
  <c r="W127" i="24"/>
  <c r="V127" i="24"/>
  <c r="AQ127" i="24" s="1"/>
  <c r="U127" i="24"/>
  <c r="T127" i="24"/>
  <c r="BJ275" i="24"/>
  <c r="BI275" i="24"/>
  <c r="BH275" i="24"/>
  <c r="BG275" i="24"/>
  <c r="BF275" i="24"/>
  <c r="BE275" i="24"/>
  <c r="BC275" i="24"/>
  <c r="BD275" i="24" s="1"/>
  <c r="AN275" i="24"/>
  <c r="AO275" i="24" s="1"/>
  <c r="AG275" i="24"/>
  <c r="AH275" i="24" s="1"/>
  <c r="AD275" i="24"/>
  <c r="AE275" i="24" s="1"/>
  <c r="AB275" i="24"/>
  <c r="AA275" i="24"/>
  <c r="Z275" i="24"/>
  <c r="Y275" i="24"/>
  <c r="X275" i="24"/>
  <c r="W275" i="24"/>
  <c r="V275" i="24"/>
  <c r="AQ275" i="24" s="1"/>
  <c r="U275" i="24"/>
  <c r="T275" i="24"/>
  <c r="BJ60" i="24"/>
  <c r="BI60" i="24"/>
  <c r="BH60" i="24"/>
  <c r="BG60" i="24"/>
  <c r="BF60" i="24"/>
  <c r="BE60" i="24"/>
  <c r="BC60" i="24"/>
  <c r="BD60" i="24" s="1"/>
  <c r="AN60" i="24"/>
  <c r="AO60" i="24" s="1"/>
  <c r="AG60" i="24"/>
  <c r="AH60" i="24" s="1"/>
  <c r="AD60" i="24"/>
  <c r="AB60" i="24"/>
  <c r="AA60" i="24"/>
  <c r="Z60" i="24"/>
  <c r="Y60" i="24"/>
  <c r="X60" i="24"/>
  <c r="W60" i="24"/>
  <c r="V60" i="24"/>
  <c r="AQ60" i="24" s="1"/>
  <c r="U60" i="24"/>
  <c r="T60" i="24"/>
  <c r="BJ139" i="24"/>
  <c r="BI139" i="24"/>
  <c r="BH139" i="24"/>
  <c r="BG139" i="24"/>
  <c r="BF139" i="24"/>
  <c r="BE139" i="24"/>
  <c r="BC139" i="24"/>
  <c r="BD139" i="24" s="1"/>
  <c r="AN139" i="24"/>
  <c r="AO139" i="24" s="1"/>
  <c r="AG139" i="24"/>
  <c r="AH139" i="24" s="1"/>
  <c r="AD139" i="24"/>
  <c r="AF139" i="24" s="1"/>
  <c r="AB139" i="24"/>
  <c r="AA139" i="24"/>
  <c r="Z139" i="24"/>
  <c r="Y139" i="24"/>
  <c r="X139" i="24"/>
  <c r="W139" i="24"/>
  <c r="V139" i="24"/>
  <c r="AQ139" i="24" s="1"/>
  <c r="U139" i="24"/>
  <c r="T139" i="24"/>
  <c r="BJ265" i="24"/>
  <c r="BI265" i="24"/>
  <c r="BH265" i="24"/>
  <c r="BG265" i="24"/>
  <c r="BF265" i="24"/>
  <c r="BE265" i="24"/>
  <c r="BC265" i="24"/>
  <c r="BD265" i="24" s="1"/>
  <c r="AN265" i="24"/>
  <c r="AO265" i="24" s="1"/>
  <c r="AG265" i="24"/>
  <c r="AH265" i="24" s="1"/>
  <c r="AD265" i="24"/>
  <c r="AB265" i="24"/>
  <c r="AA265" i="24"/>
  <c r="Z265" i="24"/>
  <c r="Y265" i="24"/>
  <c r="X265" i="24"/>
  <c r="W265" i="24"/>
  <c r="V265" i="24"/>
  <c r="AQ265" i="24" s="1"/>
  <c r="U265" i="24"/>
  <c r="T265" i="24"/>
  <c r="BJ338" i="24"/>
  <c r="BI338" i="24"/>
  <c r="BH338" i="24"/>
  <c r="BG338" i="24"/>
  <c r="BF338" i="24"/>
  <c r="BE338" i="24"/>
  <c r="BC338" i="24"/>
  <c r="BD338" i="24" s="1"/>
  <c r="AN338" i="24"/>
  <c r="AO338" i="24" s="1"/>
  <c r="AG338" i="24"/>
  <c r="AH338" i="24" s="1"/>
  <c r="AD338" i="24"/>
  <c r="AB338" i="24"/>
  <c r="AA338" i="24"/>
  <c r="Z338" i="24"/>
  <c r="Y338" i="24"/>
  <c r="X338" i="24"/>
  <c r="W338" i="24"/>
  <c r="V338" i="24"/>
  <c r="AQ338" i="24" s="1"/>
  <c r="U338" i="24"/>
  <c r="T338" i="24"/>
  <c r="BJ20" i="24"/>
  <c r="BI20" i="24"/>
  <c r="BH20" i="24"/>
  <c r="BG20" i="24"/>
  <c r="BF20" i="24"/>
  <c r="BE20" i="24"/>
  <c r="BC20" i="24"/>
  <c r="BD20" i="24" s="1"/>
  <c r="AN20" i="24"/>
  <c r="AO20" i="24" s="1"/>
  <c r="AG20" i="24"/>
  <c r="AH20" i="24" s="1"/>
  <c r="AD20" i="24"/>
  <c r="AB20" i="24"/>
  <c r="AA20" i="24"/>
  <c r="Z20" i="24"/>
  <c r="Y20" i="24"/>
  <c r="X20" i="24"/>
  <c r="W20" i="24"/>
  <c r="V20" i="24"/>
  <c r="AP20" i="24" s="1"/>
  <c r="U20" i="24"/>
  <c r="AK20" i="24" s="1"/>
  <c r="T20" i="24"/>
  <c r="BJ312" i="24"/>
  <c r="BI312" i="24"/>
  <c r="BH312" i="24"/>
  <c r="BG312" i="24"/>
  <c r="BF312" i="24"/>
  <c r="BE312" i="24"/>
  <c r="BC312" i="24"/>
  <c r="BD312" i="24" s="1"/>
  <c r="AN312" i="24"/>
  <c r="AO312" i="24" s="1"/>
  <c r="AG312" i="24"/>
  <c r="AH312" i="24" s="1"/>
  <c r="AD312" i="24"/>
  <c r="AB312" i="24"/>
  <c r="AA312" i="24"/>
  <c r="Z312" i="24"/>
  <c r="Y312" i="24"/>
  <c r="X312" i="24"/>
  <c r="W312" i="24"/>
  <c r="V312" i="24"/>
  <c r="U312" i="24"/>
  <c r="AK312" i="24" s="1"/>
  <c r="T312" i="24"/>
  <c r="BJ121" i="24"/>
  <c r="BI121" i="24"/>
  <c r="BH121" i="24"/>
  <c r="BG121" i="24"/>
  <c r="BF121" i="24"/>
  <c r="BE121" i="24"/>
  <c r="BC121" i="24"/>
  <c r="BD121" i="24" s="1"/>
  <c r="AN121" i="24"/>
  <c r="AO121" i="24" s="1"/>
  <c r="AG121" i="24"/>
  <c r="AH121" i="24" s="1"/>
  <c r="AD121" i="24"/>
  <c r="AB121" i="24"/>
  <c r="AA121" i="24"/>
  <c r="Z121" i="24"/>
  <c r="Y121" i="24"/>
  <c r="X121" i="24"/>
  <c r="W121" i="24"/>
  <c r="V121" i="24"/>
  <c r="AQ121" i="24" s="1"/>
  <c r="U121" i="24"/>
  <c r="AK121" i="24" s="1"/>
  <c r="T121" i="24"/>
  <c r="AX121" i="24" s="1"/>
  <c r="BJ323" i="24"/>
  <c r="BI323" i="24"/>
  <c r="BH323" i="24"/>
  <c r="BG323" i="24"/>
  <c r="BF323" i="24"/>
  <c r="BE323" i="24"/>
  <c r="BC323" i="24"/>
  <c r="BD323" i="24" s="1"/>
  <c r="AN323" i="24"/>
  <c r="AO323" i="24" s="1"/>
  <c r="AG323" i="24"/>
  <c r="AH323" i="24" s="1"/>
  <c r="AD323" i="24"/>
  <c r="AB323" i="24"/>
  <c r="AA323" i="24"/>
  <c r="Z323" i="24"/>
  <c r="Y323" i="24"/>
  <c r="X323" i="24"/>
  <c r="W323" i="24"/>
  <c r="V323" i="24"/>
  <c r="AQ323" i="24" s="1"/>
  <c r="U323" i="24"/>
  <c r="T323" i="24"/>
  <c r="BJ145" i="24"/>
  <c r="BI145" i="24"/>
  <c r="BH145" i="24"/>
  <c r="BG145" i="24"/>
  <c r="BF145" i="24"/>
  <c r="BE145" i="24"/>
  <c r="BC145" i="24"/>
  <c r="BD145" i="24" s="1"/>
  <c r="AN145" i="24"/>
  <c r="AO145" i="24" s="1"/>
  <c r="AG145" i="24"/>
  <c r="AH145" i="24" s="1"/>
  <c r="AD145" i="24"/>
  <c r="AB145" i="24"/>
  <c r="AA145" i="24"/>
  <c r="Z145" i="24"/>
  <c r="Y145" i="24"/>
  <c r="X145" i="24"/>
  <c r="W145" i="24"/>
  <c r="V145" i="24"/>
  <c r="AQ145" i="24" s="1"/>
  <c r="U145" i="24"/>
  <c r="T145" i="24"/>
  <c r="BJ263" i="24"/>
  <c r="BI263" i="24"/>
  <c r="BH263" i="24"/>
  <c r="BG263" i="24"/>
  <c r="BF263" i="24"/>
  <c r="BE263" i="24"/>
  <c r="BC263" i="24"/>
  <c r="BD263" i="24" s="1"/>
  <c r="AN263" i="24"/>
  <c r="AO263" i="24" s="1"/>
  <c r="AG263" i="24"/>
  <c r="AH263" i="24" s="1"/>
  <c r="AD263" i="24"/>
  <c r="AB263" i="24"/>
  <c r="AA263" i="24"/>
  <c r="Z263" i="24"/>
  <c r="Y263" i="24"/>
  <c r="X263" i="24"/>
  <c r="W263" i="24"/>
  <c r="V263" i="24"/>
  <c r="U263" i="24"/>
  <c r="T263" i="24"/>
  <c r="AX263" i="24" s="1"/>
  <c r="BJ347" i="24"/>
  <c r="BI347" i="24"/>
  <c r="BH347" i="24"/>
  <c r="BG347" i="24"/>
  <c r="BF347" i="24"/>
  <c r="BE347" i="24"/>
  <c r="BC347" i="24"/>
  <c r="BD347" i="24" s="1"/>
  <c r="AN347" i="24"/>
  <c r="AO347" i="24" s="1"/>
  <c r="AG347" i="24"/>
  <c r="AH347" i="24" s="1"/>
  <c r="AD347" i="24"/>
  <c r="AB347" i="24"/>
  <c r="AA347" i="24"/>
  <c r="Z347" i="24"/>
  <c r="Y347" i="24"/>
  <c r="X347" i="24"/>
  <c r="W347" i="24"/>
  <c r="V347" i="24"/>
  <c r="AP347" i="24" s="1"/>
  <c r="U347" i="24"/>
  <c r="T347" i="24"/>
  <c r="AW347" i="24" s="1"/>
  <c r="BJ245" i="24"/>
  <c r="BI245" i="24"/>
  <c r="BH245" i="24"/>
  <c r="BG245" i="24"/>
  <c r="BF245" i="24"/>
  <c r="BE245" i="24"/>
  <c r="BC245" i="24"/>
  <c r="BD245" i="24" s="1"/>
  <c r="AN245" i="24"/>
  <c r="AO245" i="24" s="1"/>
  <c r="AG245" i="24"/>
  <c r="AH245" i="24" s="1"/>
  <c r="AD245" i="24"/>
  <c r="AB245" i="24"/>
  <c r="AA245" i="24"/>
  <c r="Z245" i="24"/>
  <c r="Y245" i="24"/>
  <c r="X245" i="24"/>
  <c r="W245" i="24"/>
  <c r="V245" i="24"/>
  <c r="U245" i="24"/>
  <c r="T245" i="24"/>
  <c r="BJ195" i="24"/>
  <c r="BI195" i="24"/>
  <c r="BH195" i="24"/>
  <c r="BG195" i="24"/>
  <c r="BF195" i="24"/>
  <c r="BE195" i="24"/>
  <c r="BC195" i="24"/>
  <c r="BD195" i="24" s="1"/>
  <c r="AN195" i="24"/>
  <c r="AO195" i="24" s="1"/>
  <c r="AG195" i="24"/>
  <c r="AH195" i="24" s="1"/>
  <c r="AD195" i="24"/>
  <c r="AF195" i="24" s="1"/>
  <c r="AB195" i="24"/>
  <c r="AA195" i="24"/>
  <c r="Z195" i="24"/>
  <c r="Y195" i="24"/>
  <c r="X195" i="24"/>
  <c r="W195" i="24"/>
  <c r="V195" i="24"/>
  <c r="AQ195" i="24" s="1"/>
  <c r="U195" i="24"/>
  <c r="T195" i="24"/>
  <c r="AX195" i="24" s="1"/>
  <c r="BJ93" i="24"/>
  <c r="BI93" i="24"/>
  <c r="BH93" i="24"/>
  <c r="BG93" i="24"/>
  <c r="BF93" i="24"/>
  <c r="BE93" i="24"/>
  <c r="BC93" i="24"/>
  <c r="BD93" i="24" s="1"/>
  <c r="AN93" i="24"/>
  <c r="AO93" i="24" s="1"/>
  <c r="AG93" i="24"/>
  <c r="AH93" i="24" s="1"/>
  <c r="AD93" i="24"/>
  <c r="AF93" i="24" s="1"/>
  <c r="AB93" i="24"/>
  <c r="AA93" i="24"/>
  <c r="Z93" i="24"/>
  <c r="Y93" i="24"/>
  <c r="X93" i="24"/>
  <c r="W93" i="24"/>
  <c r="V93" i="24"/>
  <c r="U93" i="24"/>
  <c r="T93" i="24"/>
  <c r="BJ163" i="24"/>
  <c r="BI163" i="24"/>
  <c r="BH163" i="24"/>
  <c r="BG163" i="24"/>
  <c r="BF163" i="24"/>
  <c r="BE163" i="24"/>
  <c r="BC163" i="24"/>
  <c r="BD163" i="24" s="1"/>
  <c r="AN163" i="24"/>
  <c r="AO163" i="24" s="1"/>
  <c r="AG163" i="24"/>
  <c r="AH163" i="24" s="1"/>
  <c r="AD163" i="24"/>
  <c r="AF163" i="24" s="1"/>
  <c r="AB163" i="24"/>
  <c r="AA163" i="24"/>
  <c r="Z163" i="24"/>
  <c r="Y163" i="24"/>
  <c r="X163" i="24"/>
  <c r="W163" i="24"/>
  <c r="V163" i="24"/>
  <c r="U163" i="24"/>
  <c r="AK163" i="24" s="1"/>
  <c r="T163" i="24"/>
  <c r="AX163" i="24" s="1"/>
  <c r="BJ175" i="24"/>
  <c r="BI175" i="24"/>
  <c r="BH175" i="24"/>
  <c r="BG175" i="24"/>
  <c r="BF175" i="24"/>
  <c r="BE175" i="24"/>
  <c r="BC175" i="24"/>
  <c r="BD175" i="24" s="1"/>
  <c r="AN175" i="24"/>
  <c r="AO175" i="24" s="1"/>
  <c r="AG175" i="24"/>
  <c r="AH175" i="24" s="1"/>
  <c r="AD175" i="24"/>
  <c r="AF175" i="24" s="1"/>
  <c r="AB175" i="24"/>
  <c r="AA175" i="24"/>
  <c r="Z175" i="24"/>
  <c r="Y175" i="24"/>
  <c r="X175" i="24"/>
  <c r="W175" i="24"/>
  <c r="V175" i="24"/>
  <c r="AQ175" i="24" s="1"/>
  <c r="U175" i="24"/>
  <c r="T175" i="24"/>
  <c r="BJ361" i="24"/>
  <c r="BI361" i="24"/>
  <c r="BH361" i="24"/>
  <c r="BG361" i="24"/>
  <c r="BF361" i="24"/>
  <c r="BE361" i="24"/>
  <c r="BC361" i="24"/>
  <c r="BD361" i="24" s="1"/>
  <c r="AN361" i="24"/>
  <c r="AO361" i="24" s="1"/>
  <c r="AG361" i="24"/>
  <c r="AH361" i="24" s="1"/>
  <c r="AD361" i="24"/>
  <c r="AF361" i="24" s="1"/>
  <c r="AB361" i="24"/>
  <c r="AA361" i="24"/>
  <c r="Z361" i="24"/>
  <c r="Y361" i="24"/>
  <c r="X361" i="24"/>
  <c r="W361" i="24"/>
  <c r="V361" i="24"/>
  <c r="U361" i="24"/>
  <c r="AK361" i="24" s="1"/>
  <c r="T361" i="24"/>
  <c r="AX361" i="24" s="1"/>
  <c r="BJ100" i="24"/>
  <c r="BI100" i="24"/>
  <c r="BH100" i="24"/>
  <c r="BG100" i="24"/>
  <c r="BF100" i="24"/>
  <c r="BE100" i="24"/>
  <c r="BC100" i="24"/>
  <c r="BD100" i="24" s="1"/>
  <c r="AN100" i="24"/>
  <c r="AO100" i="24" s="1"/>
  <c r="AG100" i="24"/>
  <c r="AH100" i="24" s="1"/>
  <c r="AD100" i="24"/>
  <c r="AF100" i="24" s="1"/>
  <c r="AB100" i="24"/>
  <c r="AA100" i="24"/>
  <c r="Z100" i="24"/>
  <c r="Y100" i="24"/>
  <c r="X100" i="24"/>
  <c r="W100" i="24"/>
  <c r="V100" i="24"/>
  <c r="AQ100" i="24" s="1"/>
  <c r="U100" i="24"/>
  <c r="T100" i="24"/>
  <c r="BJ253" i="24"/>
  <c r="BI253" i="24"/>
  <c r="BH253" i="24"/>
  <c r="BG253" i="24"/>
  <c r="BF253" i="24"/>
  <c r="BE253" i="24"/>
  <c r="BC253" i="24"/>
  <c r="BD253" i="24" s="1"/>
  <c r="AN253" i="24"/>
  <c r="AO253" i="24" s="1"/>
  <c r="AG253" i="24"/>
  <c r="AH253" i="24" s="1"/>
  <c r="AD253" i="24"/>
  <c r="AF253" i="24" s="1"/>
  <c r="AB253" i="24"/>
  <c r="AA253" i="24"/>
  <c r="Z253" i="24"/>
  <c r="Y253" i="24"/>
  <c r="X253" i="24"/>
  <c r="W253" i="24"/>
  <c r="V253" i="24"/>
  <c r="U253" i="24"/>
  <c r="AK253" i="24" s="1"/>
  <c r="T253" i="24"/>
  <c r="AX253" i="24" s="1"/>
  <c r="BJ129" i="24"/>
  <c r="BI129" i="24"/>
  <c r="BH129" i="24"/>
  <c r="BG129" i="24"/>
  <c r="BF129" i="24"/>
  <c r="BE129" i="24"/>
  <c r="BC129" i="24"/>
  <c r="BD129" i="24" s="1"/>
  <c r="AN129" i="24"/>
  <c r="AO129" i="24" s="1"/>
  <c r="AG129" i="24"/>
  <c r="AH129" i="24" s="1"/>
  <c r="AD129" i="24"/>
  <c r="AF129" i="24" s="1"/>
  <c r="AB129" i="24"/>
  <c r="AA129" i="24"/>
  <c r="Z129" i="24"/>
  <c r="Y129" i="24"/>
  <c r="X129" i="24"/>
  <c r="W129" i="24"/>
  <c r="V129" i="24"/>
  <c r="AQ129" i="24" s="1"/>
  <c r="U129" i="24"/>
  <c r="T129" i="24"/>
  <c r="BJ315" i="24"/>
  <c r="BI315" i="24"/>
  <c r="BH315" i="24"/>
  <c r="BG315" i="24"/>
  <c r="BF315" i="24"/>
  <c r="BE315" i="24"/>
  <c r="BC315" i="24"/>
  <c r="BD315" i="24" s="1"/>
  <c r="AN315" i="24"/>
  <c r="AO315" i="24" s="1"/>
  <c r="AG315" i="24"/>
  <c r="AH315" i="24" s="1"/>
  <c r="AD315" i="24"/>
  <c r="AF315" i="24" s="1"/>
  <c r="AB315" i="24"/>
  <c r="AA315" i="24"/>
  <c r="Z315" i="24"/>
  <c r="Y315" i="24"/>
  <c r="X315" i="24"/>
  <c r="W315" i="24"/>
  <c r="V315" i="24"/>
  <c r="U315" i="24"/>
  <c r="AK315" i="24" s="1"/>
  <c r="T315" i="24"/>
  <c r="AX315" i="24" s="1"/>
  <c r="BJ152" i="24"/>
  <c r="BI152" i="24"/>
  <c r="BH152" i="24"/>
  <c r="BG152" i="24"/>
  <c r="BF152" i="24"/>
  <c r="BE152" i="24"/>
  <c r="BC152" i="24"/>
  <c r="BD152" i="24" s="1"/>
  <c r="AN152" i="24"/>
  <c r="AO152" i="24" s="1"/>
  <c r="AG152" i="24"/>
  <c r="AH152" i="24" s="1"/>
  <c r="AD152" i="24"/>
  <c r="AF152" i="24" s="1"/>
  <c r="AB152" i="24"/>
  <c r="AA152" i="24"/>
  <c r="Z152" i="24"/>
  <c r="Y152" i="24"/>
  <c r="X152" i="24"/>
  <c r="W152" i="24"/>
  <c r="V152" i="24"/>
  <c r="AQ152" i="24" s="1"/>
  <c r="U152" i="24"/>
  <c r="T152" i="24"/>
  <c r="AX152" i="24" s="1"/>
  <c r="BJ317" i="24"/>
  <c r="BI317" i="24"/>
  <c r="BH317" i="24"/>
  <c r="BG317" i="24"/>
  <c r="BF317" i="24"/>
  <c r="BE317" i="24"/>
  <c r="BC317" i="24"/>
  <c r="BD317" i="24" s="1"/>
  <c r="AN317" i="24"/>
  <c r="AO317" i="24" s="1"/>
  <c r="AG317" i="24"/>
  <c r="AH317" i="24" s="1"/>
  <c r="AD317" i="24"/>
  <c r="AB317" i="24"/>
  <c r="AA317" i="24"/>
  <c r="Z317" i="24"/>
  <c r="Y317" i="24"/>
  <c r="X317" i="24"/>
  <c r="W317" i="24"/>
  <c r="V317" i="24"/>
  <c r="U317" i="24"/>
  <c r="AK317" i="24" s="1"/>
  <c r="T317" i="24"/>
  <c r="AX317" i="24" s="1"/>
  <c r="BJ56" i="24"/>
  <c r="BI56" i="24"/>
  <c r="BH56" i="24"/>
  <c r="BG56" i="24"/>
  <c r="BF56" i="24"/>
  <c r="BE56" i="24"/>
  <c r="BC56" i="24"/>
  <c r="BD56" i="24" s="1"/>
  <c r="AN56" i="24"/>
  <c r="AO56" i="24" s="1"/>
  <c r="AG56" i="24"/>
  <c r="AH56" i="24" s="1"/>
  <c r="AD56" i="24"/>
  <c r="AF56" i="24" s="1"/>
  <c r="AB56" i="24"/>
  <c r="AA56" i="24"/>
  <c r="Z56" i="24"/>
  <c r="Y56" i="24"/>
  <c r="X56" i="24"/>
  <c r="W56" i="24"/>
  <c r="V56" i="24"/>
  <c r="AQ56" i="24" s="1"/>
  <c r="U56" i="24"/>
  <c r="T56" i="24"/>
  <c r="BJ78" i="24"/>
  <c r="BI78" i="24"/>
  <c r="BH78" i="24"/>
  <c r="BG78" i="24"/>
  <c r="BF78" i="24"/>
  <c r="BE78" i="24"/>
  <c r="BC78" i="24"/>
  <c r="BD78" i="24" s="1"/>
  <c r="AN78" i="24"/>
  <c r="AO78" i="24" s="1"/>
  <c r="AG78" i="24"/>
  <c r="AH78" i="24" s="1"/>
  <c r="AD78" i="24"/>
  <c r="AF78" i="24" s="1"/>
  <c r="AB78" i="24"/>
  <c r="AA78" i="24"/>
  <c r="Z78" i="24"/>
  <c r="Y78" i="24"/>
  <c r="X78" i="24"/>
  <c r="W78" i="24"/>
  <c r="V78" i="24"/>
  <c r="U78" i="24"/>
  <c r="AK78" i="24" s="1"/>
  <c r="T78" i="24"/>
  <c r="AX78" i="24" s="1"/>
  <c r="BJ167" i="24"/>
  <c r="BI167" i="24"/>
  <c r="BH167" i="24"/>
  <c r="BG167" i="24"/>
  <c r="BF167" i="24"/>
  <c r="BE167" i="24"/>
  <c r="BC167" i="24"/>
  <c r="BD167" i="24" s="1"/>
  <c r="AN167" i="24"/>
  <c r="AO167" i="24" s="1"/>
  <c r="AG167" i="24"/>
  <c r="AH167" i="24" s="1"/>
  <c r="AD167" i="24"/>
  <c r="AF167" i="24" s="1"/>
  <c r="AB167" i="24"/>
  <c r="AA167" i="24"/>
  <c r="Z167" i="24"/>
  <c r="Y167" i="24"/>
  <c r="X167" i="24"/>
  <c r="W167" i="24"/>
  <c r="V167" i="24"/>
  <c r="U167" i="24"/>
  <c r="T167" i="24"/>
  <c r="BJ190" i="24"/>
  <c r="BI190" i="24"/>
  <c r="BH190" i="24"/>
  <c r="BG190" i="24"/>
  <c r="BF190" i="24"/>
  <c r="BE190" i="24"/>
  <c r="BC190" i="24"/>
  <c r="BD190" i="24" s="1"/>
  <c r="AN190" i="24"/>
  <c r="AO190" i="24" s="1"/>
  <c r="AG190" i="24"/>
  <c r="AH190" i="24" s="1"/>
  <c r="AD190" i="24"/>
  <c r="AB190" i="24"/>
  <c r="AA190" i="24"/>
  <c r="Z190" i="24"/>
  <c r="Y190" i="24"/>
  <c r="X190" i="24"/>
  <c r="W190" i="24"/>
  <c r="V190" i="24"/>
  <c r="AQ190" i="24" s="1"/>
  <c r="U190" i="24"/>
  <c r="AK190" i="24" s="1"/>
  <c r="T190" i="24"/>
  <c r="BJ66" i="24"/>
  <c r="BI66" i="24"/>
  <c r="BH66" i="24"/>
  <c r="BG66" i="24"/>
  <c r="BF66" i="24"/>
  <c r="BE66" i="24"/>
  <c r="BC66" i="24"/>
  <c r="BD66" i="24" s="1"/>
  <c r="AN66" i="24"/>
  <c r="AO66" i="24" s="1"/>
  <c r="AG66" i="24"/>
  <c r="AH66" i="24" s="1"/>
  <c r="AD66" i="24"/>
  <c r="AB66" i="24"/>
  <c r="AA66" i="24"/>
  <c r="Z66" i="24"/>
  <c r="Y66" i="24"/>
  <c r="X66" i="24"/>
  <c r="W66" i="24"/>
  <c r="V66" i="24"/>
  <c r="AP66" i="24" s="1"/>
  <c r="U66" i="24"/>
  <c r="AK66" i="24" s="1"/>
  <c r="T66" i="24"/>
  <c r="BJ297" i="24"/>
  <c r="BI297" i="24"/>
  <c r="BH297" i="24"/>
  <c r="BG297" i="24"/>
  <c r="BF297" i="24"/>
  <c r="BE297" i="24"/>
  <c r="BC297" i="24"/>
  <c r="BD297" i="24" s="1"/>
  <c r="AN297" i="24"/>
  <c r="AO297" i="24" s="1"/>
  <c r="AG297" i="24"/>
  <c r="AH297" i="24" s="1"/>
  <c r="AD297" i="24"/>
  <c r="AB297" i="24"/>
  <c r="AA297" i="24"/>
  <c r="Z297" i="24"/>
  <c r="Y297" i="24"/>
  <c r="X297" i="24"/>
  <c r="W297" i="24"/>
  <c r="V297" i="24"/>
  <c r="AQ297" i="24" s="1"/>
  <c r="U297" i="24"/>
  <c r="AK297" i="24" s="1"/>
  <c r="T297" i="24"/>
  <c r="AX297" i="24" s="1"/>
  <c r="BJ239" i="24"/>
  <c r="BI239" i="24"/>
  <c r="BH239" i="24"/>
  <c r="BG239" i="24"/>
  <c r="BF239" i="24"/>
  <c r="BE239" i="24"/>
  <c r="BC239" i="24"/>
  <c r="BD239" i="24" s="1"/>
  <c r="AN239" i="24"/>
  <c r="AO239" i="24" s="1"/>
  <c r="AG239" i="24"/>
  <c r="AH239" i="24" s="1"/>
  <c r="AD239" i="24"/>
  <c r="AB239" i="24"/>
  <c r="AA239" i="24"/>
  <c r="Z239" i="24"/>
  <c r="Y239" i="24"/>
  <c r="X239" i="24"/>
  <c r="W239" i="24"/>
  <c r="V239" i="24"/>
  <c r="AP239" i="24" s="1"/>
  <c r="U239" i="24"/>
  <c r="AK239" i="24" s="1"/>
  <c r="T239" i="24"/>
  <c r="BJ71" i="24"/>
  <c r="BI71" i="24"/>
  <c r="BH71" i="24"/>
  <c r="BG71" i="24"/>
  <c r="BF71" i="24"/>
  <c r="BE71" i="24"/>
  <c r="BC71" i="24"/>
  <c r="BD71" i="24" s="1"/>
  <c r="AN71" i="24"/>
  <c r="AO71" i="24" s="1"/>
  <c r="AG71" i="24"/>
  <c r="AH71" i="24" s="1"/>
  <c r="AD71" i="24"/>
  <c r="AB71" i="24"/>
  <c r="AA71" i="24"/>
  <c r="Z71" i="24"/>
  <c r="Y71" i="24"/>
  <c r="X71" i="24"/>
  <c r="W71" i="24"/>
  <c r="V71" i="24"/>
  <c r="AP71" i="24" s="1"/>
  <c r="U71" i="24"/>
  <c r="T71" i="24"/>
  <c r="BJ53" i="24"/>
  <c r="BI53" i="24"/>
  <c r="BH53" i="24"/>
  <c r="BG53" i="24"/>
  <c r="BF53" i="24"/>
  <c r="BE53" i="24"/>
  <c r="BC53" i="24"/>
  <c r="BD53" i="24" s="1"/>
  <c r="AN53" i="24"/>
  <c r="AO53" i="24" s="1"/>
  <c r="AG53" i="24"/>
  <c r="AH53" i="24" s="1"/>
  <c r="AD53" i="24"/>
  <c r="AB53" i="24"/>
  <c r="AA53" i="24"/>
  <c r="Z53" i="24"/>
  <c r="Y53" i="24"/>
  <c r="X53" i="24"/>
  <c r="W53" i="24"/>
  <c r="V53" i="24"/>
  <c r="AP53" i="24" s="1"/>
  <c r="U53" i="24"/>
  <c r="T53" i="24"/>
  <c r="BJ187" i="24"/>
  <c r="BI187" i="24"/>
  <c r="BH187" i="24"/>
  <c r="BG187" i="24"/>
  <c r="BF187" i="24"/>
  <c r="BE187" i="24"/>
  <c r="BC187" i="24"/>
  <c r="BD187" i="24" s="1"/>
  <c r="AN187" i="24"/>
  <c r="AO187" i="24" s="1"/>
  <c r="AG187" i="24"/>
  <c r="AH187" i="24" s="1"/>
  <c r="AD187" i="24"/>
  <c r="AB187" i="24"/>
  <c r="AA187" i="24"/>
  <c r="Z187" i="24"/>
  <c r="Y187" i="24"/>
  <c r="X187" i="24"/>
  <c r="W187" i="24"/>
  <c r="V187" i="24"/>
  <c r="U187" i="24"/>
  <c r="T187" i="24"/>
  <c r="BJ329" i="24"/>
  <c r="BI329" i="24"/>
  <c r="BH329" i="24"/>
  <c r="BG329" i="24"/>
  <c r="BF329" i="24"/>
  <c r="BE329" i="24"/>
  <c r="BC329" i="24"/>
  <c r="BD329" i="24" s="1"/>
  <c r="AN329" i="24"/>
  <c r="AO329" i="24" s="1"/>
  <c r="AG329" i="24"/>
  <c r="AH329" i="24" s="1"/>
  <c r="AD329" i="24"/>
  <c r="AB329" i="24"/>
  <c r="AA329" i="24"/>
  <c r="Z329" i="24"/>
  <c r="Y329" i="24"/>
  <c r="X329" i="24"/>
  <c r="W329" i="24"/>
  <c r="V329" i="24"/>
  <c r="AP329" i="24" s="1"/>
  <c r="U329" i="24"/>
  <c r="T329" i="24"/>
  <c r="BJ162" i="24"/>
  <c r="BI162" i="24"/>
  <c r="BH162" i="24"/>
  <c r="BG162" i="24"/>
  <c r="BF162" i="24"/>
  <c r="BE162" i="24"/>
  <c r="BC162" i="24"/>
  <c r="BD162" i="24" s="1"/>
  <c r="AN162" i="24"/>
  <c r="AO162" i="24" s="1"/>
  <c r="AG162" i="24"/>
  <c r="AH162" i="24" s="1"/>
  <c r="AD162" i="24"/>
  <c r="AB162" i="24"/>
  <c r="AA162" i="24"/>
  <c r="Z162" i="24"/>
  <c r="Y162" i="24"/>
  <c r="X162" i="24"/>
  <c r="W162" i="24"/>
  <c r="V162" i="24"/>
  <c r="U162" i="24"/>
  <c r="T162" i="24"/>
  <c r="BJ46" i="24"/>
  <c r="BI46" i="24"/>
  <c r="BH46" i="24"/>
  <c r="BG46" i="24"/>
  <c r="BF46" i="24"/>
  <c r="BE46" i="24"/>
  <c r="BC46" i="24"/>
  <c r="BD46" i="24" s="1"/>
  <c r="AN46" i="24"/>
  <c r="AO46" i="24" s="1"/>
  <c r="AG46" i="24"/>
  <c r="AH46" i="24" s="1"/>
  <c r="AD46" i="24"/>
  <c r="AB46" i="24"/>
  <c r="AA46" i="24"/>
  <c r="Z46" i="24"/>
  <c r="Y46" i="24"/>
  <c r="X46" i="24"/>
  <c r="W46" i="24"/>
  <c r="V46" i="24"/>
  <c r="U46" i="24"/>
  <c r="T46" i="24"/>
  <c r="BJ161" i="24"/>
  <c r="BI161" i="24"/>
  <c r="BH161" i="24"/>
  <c r="BG161" i="24"/>
  <c r="BF161" i="24"/>
  <c r="BE161" i="24"/>
  <c r="BC161" i="24"/>
  <c r="BD161" i="24" s="1"/>
  <c r="AN161" i="24"/>
  <c r="AO161" i="24" s="1"/>
  <c r="AG161" i="24"/>
  <c r="AH161" i="24" s="1"/>
  <c r="AD161" i="24"/>
  <c r="AF161" i="24" s="1"/>
  <c r="AB161" i="24"/>
  <c r="AA161" i="24"/>
  <c r="Z161" i="24"/>
  <c r="Y161" i="24"/>
  <c r="X161" i="24"/>
  <c r="W161" i="24"/>
  <c r="V161" i="24"/>
  <c r="U161" i="24"/>
  <c r="T161" i="24"/>
  <c r="BJ350" i="24"/>
  <c r="BI350" i="24"/>
  <c r="BH350" i="24"/>
  <c r="BG350" i="24"/>
  <c r="BF350" i="24"/>
  <c r="BE350" i="24"/>
  <c r="BC350" i="24"/>
  <c r="BD350" i="24" s="1"/>
  <c r="AN350" i="24"/>
  <c r="AO350" i="24" s="1"/>
  <c r="AG350" i="24"/>
  <c r="AH350" i="24" s="1"/>
  <c r="AD350" i="24"/>
  <c r="AB350" i="24"/>
  <c r="AA350" i="24"/>
  <c r="Z350" i="24"/>
  <c r="Y350" i="24"/>
  <c r="X350" i="24"/>
  <c r="W350" i="24"/>
  <c r="V350" i="24"/>
  <c r="AQ350" i="24" s="1"/>
  <c r="U350" i="24"/>
  <c r="T350" i="24"/>
  <c r="BJ154" i="24"/>
  <c r="BI154" i="24"/>
  <c r="BH154" i="24"/>
  <c r="BG154" i="24"/>
  <c r="BF154" i="24"/>
  <c r="BE154" i="24"/>
  <c r="BC154" i="24"/>
  <c r="BD154" i="24" s="1"/>
  <c r="AN154" i="24"/>
  <c r="AO154" i="24" s="1"/>
  <c r="AG154" i="24"/>
  <c r="AH154" i="24" s="1"/>
  <c r="AD154" i="24"/>
  <c r="AB154" i="24"/>
  <c r="AA154" i="24"/>
  <c r="Z154" i="24"/>
  <c r="Y154" i="24"/>
  <c r="X154" i="24"/>
  <c r="W154" i="24"/>
  <c r="V154" i="24"/>
  <c r="U154" i="24"/>
  <c r="T154" i="24"/>
  <c r="BJ274" i="24"/>
  <c r="BI274" i="24"/>
  <c r="BH274" i="24"/>
  <c r="BG274" i="24"/>
  <c r="BF274" i="24"/>
  <c r="BE274" i="24"/>
  <c r="BC274" i="24"/>
  <c r="BD274" i="24" s="1"/>
  <c r="AN274" i="24"/>
  <c r="AO274" i="24" s="1"/>
  <c r="AG274" i="24"/>
  <c r="AH274" i="24" s="1"/>
  <c r="AD274" i="24"/>
  <c r="AE274" i="24" s="1"/>
  <c r="AB274" i="24"/>
  <c r="AA274" i="24"/>
  <c r="Z274" i="24"/>
  <c r="Y274" i="24"/>
  <c r="X274" i="24"/>
  <c r="W274" i="24"/>
  <c r="V274" i="24"/>
  <c r="AP274" i="24" s="1"/>
  <c r="U274" i="24"/>
  <c r="T274" i="24"/>
  <c r="BJ300" i="24"/>
  <c r="BI300" i="24"/>
  <c r="BH300" i="24"/>
  <c r="BG300" i="24"/>
  <c r="BF300" i="24"/>
  <c r="BE300" i="24"/>
  <c r="BC300" i="24"/>
  <c r="BD300" i="24" s="1"/>
  <c r="AN300" i="24"/>
  <c r="AO300" i="24" s="1"/>
  <c r="AG300" i="24"/>
  <c r="AH300" i="24" s="1"/>
  <c r="AD300" i="24"/>
  <c r="AB300" i="24"/>
  <c r="AA300" i="24"/>
  <c r="Z300" i="24"/>
  <c r="Y300" i="24"/>
  <c r="X300" i="24"/>
  <c r="W300" i="24"/>
  <c r="V300" i="24"/>
  <c r="AP300" i="24" s="1"/>
  <c r="U300" i="24"/>
  <c r="T300" i="24"/>
  <c r="BJ105" i="24"/>
  <c r="BI105" i="24"/>
  <c r="BH105" i="24"/>
  <c r="BG105" i="24"/>
  <c r="BF105" i="24"/>
  <c r="BE105" i="24"/>
  <c r="BC105" i="24"/>
  <c r="BD105" i="24" s="1"/>
  <c r="AN105" i="24"/>
  <c r="AO105" i="24" s="1"/>
  <c r="AG105" i="24"/>
  <c r="AH105" i="24" s="1"/>
  <c r="AD105" i="24"/>
  <c r="AE105" i="24" s="1"/>
  <c r="AB105" i="24"/>
  <c r="AA105" i="24"/>
  <c r="Z105" i="24"/>
  <c r="Y105" i="24"/>
  <c r="X105" i="24"/>
  <c r="W105" i="24"/>
  <c r="V105" i="24"/>
  <c r="U105" i="24"/>
  <c r="T105" i="24"/>
  <c r="BJ219" i="24"/>
  <c r="BI219" i="24"/>
  <c r="BH219" i="24"/>
  <c r="BG219" i="24"/>
  <c r="BF219" i="24"/>
  <c r="BE219" i="24"/>
  <c r="BC219" i="24"/>
  <c r="BD219" i="24" s="1"/>
  <c r="AN219" i="24"/>
  <c r="AO219" i="24" s="1"/>
  <c r="AG219" i="24"/>
  <c r="AH219" i="24" s="1"/>
  <c r="AD219" i="24"/>
  <c r="AE219" i="24" s="1"/>
  <c r="AB219" i="24"/>
  <c r="AA219" i="24"/>
  <c r="Z219" i="24"/>
  <c r="Y219" i="24"/>
  <c r="X219" i="24"/>
  <c r="W219" i="24"/>
  <c r="V219" i="24"/>
  <c r="AP219" i="24" s="1"/>
  <c r="U219" i="24"/>
  <c r="T219" i="24"/>
  <c r="BJ182" i="24"/>
  <c r="BI182" i="24"/>
  <c r="BH182" i="24"/>
  <c r="BG182" i="24"/>
  <c r="BF182" i="24"/>
  <c r="BE182" i="24"/>
  <c r="BC182" i="24"/>
  <c r="BD182" i="24" s="1"/>
  <c r="AN182" i="24"/>
  <c r="AO182" i="24" s="1"/>
  <c r="AG182" i="24"/>
  <c r="AH182" i="24" s="1"/>
  <c r="AD182" i="24"/>
  <c r="AB182" i="24"/>
  <c r="AA182" i="24"/>
  <c r="Z182" i="24"/>
  <c r="Y182" i="24"/>
  <c r="X182" i="24"/>
  <c r="W182" i="24"/>
  <c r="V182" i="24"/>
  <c r="AP182" i="24" s="1"/>
  <c r="U182" i="24"/>
  <c r="T182" i="24"/>
  <c r="BJ52" i="24"/>
  <c r="BI52" i="24"/>
  <c r="BH52" i="24"/>
  <c r="BG52" i="24"/>
  <c r="BF52" i="24"/>
  <c r="BE52" i="24"/>
  <c r="BC52" i="24"/>
  <c r="BD52" i="24" s="1"/>
  <c r="AN52" i="24"/>
  <c r="AO52" i="24" s="1"/>
  <c r="AG52" i="24"/>
  <c r="AH52" i="24" s="1"/>
  <c r="AD52" i="24"/>
  <c r="AB52" i="24"/>
  <c r="AA52" i="24"/>
  <c r="Z52" i="24"/>
  <c r="Y52" i="24"/>
  <c r="X52" i="24"/>
  <c r="W52" i="24"/>
  <c r="V52" i="24"/>
  <c r="AP52" i="24" s="1"/>
  <c r="U52" i="24"/>
  <c r="T52" i="24"/>
  <c r="BJ90" i="24"/>
  <c r="BI90" i="24"/>
  <c r="BH90" i="24"/>
  <c r="BG90" i="24"/>
  <c r="BF90" i="24"/>
  <c r="BE90" i="24"/>
  <c r="BC90" i="24"/>
  <c r="BD90" i="24" s="1"/>
  <c r="AN90" i="24"/>
  <c r="AO90" i="24" s="1"/>
  <c r="AG90" i="24"/>
  <c r="AH90" i="24" s="1"/>
  <c r="AD90" i="24"/>
  <c r="AE90" i="24" s="1"/>
  <c r="AB90" i="24"/>
  <c r="AA90" i="24"/>
  <c r="Z90" i="24"/>
  <c r="Y90" i="24"/>
  <c r="X90" i="24"/>
  <c r="W90" i="24"/>
  <c r="V90" i="24"/>
  <c r="AP90" i="24" s="1"/>
  <c r="U90" i="24"/>
  <c r="T90" i="24"/>
  <c r="BJ343" i="24"/>
  <c r="BI343" i="24"/>
  <c r="BH343" i="24"/>
  <c r="BG343" i="24"/>
  <c r="BF343" i="24"/>
  <c r="BE343" i="24"/>
  <c r="BC343" i="24"/>
  <c r="BD343" i="24" s="1"/>
  <c r="AN343" i="24"/>
  <c r="AO343" i="24" s="1"/>
  <c r="AG343" i="24"/>
  <c r="AH343" i="24" s="1"/>
  <c r="AD343" i="24"/>
  <c r="AB343" i="24"/>
  <c r="AA343" i="24"/>
  <c r="Z343" i="24"/>
  <c r="Y343" i="24"/>
  <c r="X343" i="24"/>
  <c r="W343" i="24"/>
  <c r="V343" i="24"/>
  <c r="AP343" i="24" s="1"/>
  <c r="U343" i="24"/>
  <c r="T343" i="24"/>
  <c r="BJ260" i="24"/>
  <c r="BI260" i="24"/>
  <c r="BH260" i="24"/>
  <c r="BG260" i="24"/>
  <c r="BF260" i="24"/>
  <c r="BE260" i="24"/>
  <c r="BC260" i="24"/>
  <c r="BD260" i="24" s="1"/>
  <c r="AN260" i="24"/>
  <c r="AO260" i="24" s="1"/>
  <c r="AG260" i="24"/>
  <c r="AH260" i="24" s="1"/>
  <c r="AD260" i="24"/>
  <c r="AF260" i="24" s="1"/>
  <c r="AB260" i="24"/>
  <c r="AA260" i="24"/>
  <c r="Z260" i="24"/>
  <c r="Y260" i="24"/>
  <c r="X260" i="24"/>
  <c r="W260" i="24"/>
  <c r="V260" i="24"/>
  <c r="AP260" i="24" s="1"/>
  <c r="U260" i="24"/>
  <c r="T260" i="24"/>
  <c r="BJ269" i="24"/>
  <c r="BI269" i="24"/>
  <c r="BH269" i="24"/>
  <c r="BG269" i="24"/>
  <c r="BF269" i="24"/>
  <c r="BE269" i="24"/>
  <c r="BC269" i="24"/>
  <c r="BD269" i="24" s="1"/>
  <c r="AN269" i="24"/>
  <c r="AO269" i="24" s="1"/>
  <c r="AG269" i="24"/>
  <c r="AH269" i="24" s="1"/>
  <c r="AD269" i="24"/>
  <c r="AB269" i="24"/>
  <c r="AA269" i="24"/>
  <c r="Z269" i="24"/>
  <c r="Y269" i="24"/>
  <c r="X269" i="24"/>
  <c r="W269" i="24"/>
  <c r="V269" i="24"/>
  <c r="U269" i="24"/>
  <c r="T269" i="24"/>
  <c r="BJ337" i="24"/>
  <c r="BI337" i="24"/>
  <c r="BH337" i="24"/>
  <c r="BG337" i="24"/>
  <c r="BF337" i="24"/>
  <c r="BE337" i="24"/>
  <c r="BC337" i="24"/>
  <c r="BD337" i="24" s="1"/>
  <c r="AN337" i="24"/>
  <c r="AO337" i="24" s="1"/>
  <c r="AG337" i="24"/>
  <c r="AH337" i="24" s="1"/>
  <c r="AD337" i="24"/>
  <c r="AB337" i="24"/>
  <c r="AA337" i="24"/>
  <c r="Z337" i="24"/>
  <c r="Y337" i="24"/>
  <c r="X337" i="24"/>
  <c r="W337" i="24"/>
  <c r="V337" i="24"/>
  <c r="AP337" i="24" s="1"/>
  <c r="U337" i="24"/>
  <c r="T337" i="24"/>
  <c r="BJ306" i="24"/>
  <c r="BI306" i="24"/>
  <c r="BH306" i="24"/>
  <c r="BG306" i="24"/>
  <c r="BF306" i="24"/>
  <c r="BE306" i="24"/>
  <c r="BC306" i="24"/>
  <c r="BD306" i="24" s="1"/>
  <c r="AN306" i="24"/>
  <c r="AO306" i="24" s="1"/>
  <c r="AG306" i="24"/>
  <c r="AH306" i="24" s="1"/>
  <c r="AD306" i="24"/>
  <c r="AE306" i="24" s="1"/>
  <c r="AB306" i="24"/>
  <c r="AA306" i="24"/>
  <c r="Z306" i="24"/>
  <c r="Y306" i="24"/>
  <c r="X306" i="24"/>
  <c r="W306" i="24"/>
  <c r="V306" i="24"/>
  <c r="AP306" i="24" s="1"/>
  <c r="U306" i="24"/>
  <c r="T306" i="24"/>
  <c r="BJ164" i="24"/>
  <c r="BI164" i="24"/>
  <c r="BH164" i="24"/>
  <c r="BG164" i="24"/>
  <c r="BF164" i="24"/>
  <c r="BE164" i="24"/>
  <c r="BC164" i="24"/>
  <c r="BD164" i="24" s="1"/>
  <c r="AN164" i="24"/>
  <c r="AO164" i="24" s="1"/>
  <c r="AG164" i="24"/>
  <c r="AH164" i="24" s="1"/>
  <c r="AD164" i="24"/>
  <c r="AF164" i="24" s="1"/>
  <c r="AB164" i="24"/>
  <c r="AA164" i="24"/>
  <c r="Z164" i="24"/>
  <c r="Y164" i="24"/>
  <c r="X164" i="24"/>
  <c r="W164" i="24"/>
  <c r="V164" i="24"/>
  <c r="AP164" i="24" s="1"/>
  <c r="U164" i="24"/>
  <c r="T164" i="24"/>
  <c r="BJ61" i="24"/>
  <c r="BI61" i="24"/>
  <c r="BH61" i="24"/>
  <c r="BG61" i="24"/>
  <c r="BF61" i="24"/>
  <c r="BE61" i="24"/>
  <c r="BC61" i="24"/>
  <c r="BD61" i="24" s="1"/>
  <c r="AN61" i="24"/>
  <c r="AO61" i="24" s="1"/>
  <c r="AG61" i="24"/>
  <c r="AH61" i="24" s="1"/>
  <c r="AD61" i="24"/>
  <c r="AE61" i="24" s="1"/>
  <c r="AB61" i="24"/>
  <c r="AA61" i="24"/>
  <c r="Z61" i="24"/>
  <c r="Y61" i="24"/>
  <c r="X61" i="24"/>
  <c r="W61" i="24"/>
  <c r="V61" i="24"/>
  <c r="AP61" i="24" s="1"/>
  <c r="U61" i="24"/>
  <c r="T61" i="24"/>
  <c r="BJ51" i="24"/>
  <c r="BI51" i="24"/>
  <c r="BH51" i="24"/>
  <c r="BG51" i="24"/>
  <c r="BF51" i="24"/>
  <c r="BE51" i="24"/>
  <c r="BC51" i="24"/>
  <c r="BD51" i="24" s="1"/>
  <c r="AN51" i="24"/>
  <c r="AO51" i="24" s="1"/>
  <c r="AG51" i="24"/>
  <c r="AH51" i="24" s="1"/>
  <c r="AD51" i="24"/>
  <c r="AB51" i="24"/>
  <c r="AA51" i="24"/>
  <c r="Z51" i="24"/>
  <c r="Y51" i="24"/>
  <c r="X51" i="24"/>
  <c r="W51" i="24"/>
  <c r="V51" i="24"/>
  <c r="AP51" i="24" s="1"/>
  <c r="U51" i="24"/>
  <c r="T51" i="24"/>
  <c r="BJ316" i="24"/>
  <c r="BI316" i="24"/>
  <c r="BH316" i="24"/>
  <c r="BG316" i="24"/>
  <c r="BF316" i="24"/>
  <c r="BE316" i="24"/>
  <c r="BC316" i="24"/>
  <c r="BD316" i="24" s="1"/>
  <c r="AN316" i="24"/>
  <c r="AO316" i="24" s="1"/>
  <c r="AG316" i="24"/>
  <c r="AH316" i="24" s="1"/>
  <c r="AD316" i="24"/>
  <c r="AF316" i="24" s="1"/>
  <c r="AB316" i="24"/>
  <c r="AA316" i="24"/>
  <c r="Z316" i="24"/>
  <c r="Y316" i="24"/>
  <c r="X316" i="24"/>
  <c r="W316" i="24"/>
  <c r="V316" i="24"/>
  <c r="U316" i="24"/>
  <c r="T316" i="24"/>
  <c r="BJ230" i="24"/>
  <c r="BI230" i="24"/>
  <c r="BH230" i="24"/>
  <c r="BG230" i="24"/>
  <c r="BF230" i="24"/>
  <c r="BE230" i="24"/>
  <c r="BC230" i="24"/>
  <c r="BD230" i="24" s="1"/>
  <c r="AN230" i="24"/>
  <c r="AO230" i="24" s="1"/>
  <c r="AG230" i="24"/>
  <c r="AH230" i="24" s="1"/>
  <c r="AD230" i="24"/>
  <c r="AF230" i="24" s="1"/>
  <c r="AB230" i="24"/>
  <c r="AA230" i="24"/>
  <c r="Z230" i="24"/>
  <c r="Y230" i="24"/>
  <c r="X230" i="24"/>
  <c r="W230" i="24"/>
  <c r="V230" i="24"/>
  <c r="AP230" i="24" s="1"/>
  <c r="U230" i="24"/>
  <c r="T230" i="24"/>
  <c r="BJ332" i="24"/>
  <c r="BI332" i="24"/>
  <c r="BH332" i="24"/>
  <c r="BG332" i="24"/>
  <c r="BF332" i="24"/>
  <c r="BE332" i="24"/>
  <c r="BC332" i="24"/>
  <c r="BD332" i="24" s="1"/>
  <c r="AN332" i="24"/>
  <c r="AO332" i="24" s="1"/>
  <c r="AG332" i="24"/>
  <c r="AH332" i="24" s="1"/>
  <c r="AD332" i="24"/>
  <c r="AF332" i="24" s="1"/>
  <c r="AB332" i="24"/>
  <c r="AA332" i="24"/>
  <c r="Z332" i="24"/>
  <c r="Y332" i="24"/>
  <c r="X332" i="24"/>
  <c r="W332" i="24"/>
  <c r="V332" i="24"/>
  <c r="AP332" i="24" s="1"/>
  <c r="U332" i="24"/>
  <c r="T332" i="24"/>
  <c r="BJ48" i="24"/>
  <c r="BI48" i="24"/>
  <c r="BH48" i="24"/>
  <c r="BG48" i="24"/>
  <c r="BF48" i="24"/>
  <c r="BE48" i="24"/>
  <c r="BC48" i="24"/>
  <c r="BD48" i="24" s="1"/>
  <c r="AN48" i="24"/>
  <c r="AO48" i="24" s="1"/>
  <c r="AG48" i="24"/>
  <c r="AH48" i="24" s="1"/>
  <c r="AD48" i="24"/>
  <c r="AB48" i="24"/>
  <c r="AA48" i="24"/>
  <c r="Z48" i="24"/>
  <c r="Y48" i="24"/>
  <c r="X48" i="24"/>
  <c r="W48" i="24"/>
  <c r="V48" i="24"/>
  <c r="AP48" i="24" s="1"/>
  <c r="U48" i="24"/>
  <c r="T48" i="24"/>
  <c r="BJ108" i="24"/>
  <c r="BI108" i="24"/>
  <c r="BH108" i="24"/>
  <c r="BG108" i="24"/>
  <c r="BF108" i="24"/>
  <c r="BE108" i="24"/>
  <c r="BC108" i="24"/>
  <c r="BD108" i="24" s="1"/>
  <c r="AN108" i="24"/>
  <c r="AO108" i="24" s="1"/>
  <c r="AG108" i="24"/>
  <c r="AH108" i="24" s="1"/>
  <c r="AD108" i="24"/>
  <c r="AE108" i="24" s="1"/>
  <c r="AB108" i="24"/>
  <c r="AA108" i="24"/>
  <c r="Z108" i="24"/>
  <c r="Y108" i="24"/>
  <c r="X108" i="24"/>
  <c r="W108" i="24"/>
  <c r="V108" i="24"/>
  <c r="U108" i="24"/>
  <c r="T108" i="24"/>
  <c r="BJ122" i="24"/>
  <c r="BI122" i="24"/>
  <c r="BH122" i="24"/>
  <c r="BG122" i="24"/>
  <c r="BF122" i="24"/>
  <c r="BE122" i="24"/>
  <c r="BC122" i="24"/>
  <c r="BD122" i="24" s="1"/>
  <c r="AN122" i="24"/>
  <c r="AO122" i="24" s="1"/>
  <c r="AG122" i="24"/>
  <c r="AH122" i="24" s="1"/>
  <c r="AD122" i="24"/>
  <c r="AB122" i="24"/>
  <c r="AA122" i="24"/>
  <c r="Z122" i="24"/>
  <c r="Y122" i="24"/>
  <c r="X122" i="24"/>
  <c r="W122" i="24"/>
  <c r="V122" i="24"/>
  <c r="AP122" i="24" s="1"/>
  <c r="U122" i="24"/>
  <c r="T122" i="24"/>
  <c r="BJ341" i="24"/>
  <c r="BI341" i="24"/>
  <c r="BH341" i="24"/>
  <c r="BG341" i="24"/>
  <c r="BF341" i="24"/>
  <c r="BE341" i="24"/>
  <c r="BC341" i="24"/>
  <c r="BD341" i="24" s="1"/>
  <c r="AN341" i="24"/>
  <c r="AO341" i="24" s="1"/>
  <c r="AG341" i="24"/>
  <c r="AH341" i="24" s="1"/>
  <c r="AD341" i="24"/>
  <c r="AE341" i="24" s="1"/>
  <c r="AB341" i="24"/>
  <c r="AA341" i="24"/>
  <c r="Z341" i="24"/>
  <c r="Y341" i="24"/>
  <c r="X341" i="24"/>
  <c r="W341" i="24"/>
  <c r="V341" i="24"/>
  <c r="AP341" i="24" s="1"/>
  <c r="U341" i="24"/>
  <c r="T341" i="24"/>
  <c r="BJ30" i="24"/>
  <c r="BI30" i="24"/>
  <c r="BH30" i="24"/>
  <c r="BG30" i="24"/>
  <c r="BF30" i="24"/>
  <c r="BE30" i="24"/>
  <c r="BC30" i="24"/>
  <c r="BD30" i="24" s="1"/>
  <c r="AN30" i="24"/>
  <c r="AO30" i="24" s="1"/>
  <c r="AG30" i="24"/>
  <c r="AH30" i="24" s="1"/>
  <c r="AD30" i="24"/>
  <c r="AF30" i="24" s="1"/>
  <c r="AB30" i="24"/>
  <c r="AA30" i="24"/>
  <c r="Z30" i="24"/>
  <c r="Y30" i="24"/>
  <c r="X30" i="24"/>
  <c r="W30" i="24"/>
  <c r="V30" i="24"/>
  <c r="U30" i="24"/>
  <c r="T30" i="24"/>
  <c r="BJ107" i="24"/>
  <c r="BI107" i="24"/>
  <c r="BH107" i="24"/>
  <c r="BG107" i="24"/>
  <c r="BF107" i="24"/>
  <c r="BE107" i="24"/>
  <c r="BC107" i="24"/>
  <c r="BD107" i="24" s="1"/>
  <c r="AN107" i="24"/>
  <c r="AO107" i="24" s="1"/>
  <c r="AG107" i="24"/>
  <c r="AH107" i="24" s="1"/>
  <c r="AD107" i="24"/>
  <c r="AF107" i="24" s="1"/>
  <c r="AB107" i="24"/>
  <c r="AA107" i="24"/>
  <c r="Z107" i="24"/>
  <c r="Y107" i="24"/>
  <c r="X107" i="24"/>
  <c r="W107" i="24"/>
  <c r="V107" i="24"/>
  <c r="AP107" i="24" s="1"/>
  <c r="U107" i="24"/>
  <c r="T107" i="24"/>
  <c r="BJ295" i="24"/>
  <c r="BI295" i="24"/>
  <c r="BH295" i="24"/>
  <c r="BG295" i="24"/>
  <c r="BF295" i="24"/>
  <c r="BE295" i="24"/>
  <c r="BC295" i="24"/>
  <c r="BD295" i="24" s="1"/>
  <c r="AN295" i="24"/>
  <c r="AO295" i="24" s="1"/>
  <c r="AG295" i="24"/>
  <c r="AH295" i="24" s="1"/>
  <c r="AD295" i="24"/>
  <c r="AE295" i="24" s="1"/>
  <c r="AB295" i="24"/>
  <c r="AA295" i="24"/>
  <c r="Z295" i="24"/>
  <c r="Y295" i="24"/>
  <c r="X295" i="24"/>
  <c r="W295" i="24"/>
  <c r="V295" i="24"/>
  <c r="AP295" i="24" s="1"/>
  <c r="U295" i="24"/>
  <c r="T295" i="24"/>
  <c r="BJ352" i="24"/>
  <c r="BI352" i="24"/>
  <c r="BH352" i="24"/>
  <c r="BG352" i="24"/>
  <c r="BF352" i="24"/>
  <c r="BE352" i="24"/>
  <c r="BC352" i="24"/>
  <c r="BD352" i="24" s="1"/>
  <c r="AN352" i="24"/>
  <c r="AO352" i="24" s="1"/>
  <c r="AG352" i="24"/>
  <c r="AH352" i="24" s="1"/>
  <c r="AD352" i="24"/>
  <c r="AF352" i="24" s="1"/>
  <c r="AB352" i="24"/>
  <c r="AA352" i="24"/>
  <c r="Z352" i="24"/>
  <c r="Y352" i="24"/>
  <c r="X352" i="24"/>
  <c r="W352" i="24"/>
  <c r="V352" i="24"/>
  <c r="AP352" i="24" s="1"/>
  <c r="U352" i="24"/>
  <c r="T352" i="24"/>
  <c r="BJ327" i="24"/>
  <c r="BI327" i="24"/>
  <c r="BH327" i="24"/>
  <c r="BG327" i="24"/>
  <c r="BF327" i="24"/>
  <c r="BE327" i="24"/>
  <c r="BC327" i="24"/>
  <c r="BD327" i="24" s="1"/>
  <c r="AN327" i="24"/>
  <c r="AO327" i="24" s="1"/>
  <c r="AG327" i="24"/>
  <c r="AH327" i="24" s="1"/>
  <c r="AD327" i="24"/>
  <c r="AF327" i="24" s="1"/>
  <c r="AB327" i="24"/>
  <c r="AA327" i="24"/>
  <c r="Z327" i="24"/>
  <c r="Y327" i="24"/>
  <c r="X327" i="24"/>
  <c r="W327" i="24"/>
  <c r="V327" i="24"/>
  <c r="AP327" i="24" s="1"/>
  <c r="U327" i="24"/>
  <c r="T327" i="24"/>
  <c r="BJ326" i="24"/>
  <c r="BI326" i="24"/>
  <c r="BH326" i="24"/>
  <c r="BG326" i="24"/>
  <c r="BF326" i="24"/>
  <c r="BE326" i="24"/>
  <c r="BC326" i="24"/>
  <c r="BD326" i="24" s="1"/>
  <c r="AN326" i="24"/>
  <c r="AO326" i="24" s="1"/>
  <c r="AG326" i="24"/>
  <c r="AH326" i="24" s="1"/>
  <c r="AD326" i="24"/>
  <c r="AB326" i="24"/>
  <c r="AA326" i="24"/>
  <c r="Z326" i="24"/>
  <c r="Y326" i="24"/>
  <c r="X326" i="24"/>
  <c r="W326" i="24"/>
  <c r="V326" i="24"/>
  <c r="AP326" i="24" s="1"/>
  <c r="U326" i="24"/>
  <c r="T326" i="24"/>
  <c r="BJ67" i="24"/>
  <c r="BI67" i="24"/>
  <c r="BH67" i="24"/>
  <c r="BG67" i="24"/>
  <c r="BF67" i="24"/>
  <c r="BE67" i="24"/>
  <c r="BC67" i="24"/>
  <c r="BD67" i="24" s="1"/>
  <c r="AN67" i="24"/>
  <c r="AO67" i="24" s="1"/>
  <c r="AG67" i="24"/>
  <c r="AH67" i="24" s="1"/>
  <c r="AD67" i="24"/>
  <c r="AF67" i="24" s="1"/>
  <c r="AB67" i="24"/>
  <c r="AA67" i="24"/>
  <c r="Z67" i="24"/>
  <c r="Y67" i="24"/>
  <c r="X67" i="24"/>
  <c r="W67" i="24"/>
  <c r="V67" i="24"/>
  <c r="AP67" i="24" s="1"/>
  <c r="U67" i="24"/>
  <c r="T67" i="24"/>
  <c r="AX67" i="24" s="1"/>
  <c r="BJ81" i="24"/>
  <c r="BI81" i="24"/>
  <c r="BH81" i="24"/>
  <c r="BG81" i="24"/>
  <c r="BF81" i="24"/>
  <c r="BE81" i="24"/>
  <c r="BC81" i="24"/>
  <c r="BD81" i="24" s="1"/>
  <c r="AN81" i="24"/>
  <c r="AO81" i="24" s="1"/>
  <c r="AG81" i="24"/>
  <c r="AH81" i="24" s="1"/>
  <c r="AD81" i="24"/>
  <c r="AF81" i="24" s="1"/>
  <c r="AB81" i="24"/>
  <c r="AA81" i="24"/>
  <c r="Z81" i="24"/>
  <c r="Y81" i="24"/>
  <c r="X81" i="24"/>
  <c r="W81" i="24"/>
  <c r="V81" i="24"/>
  <c r="AP81" i="24" s="1"/>
  <c r="U81" i="24"/>
  <c r="T81" i="24"/>
  <c r="AX81" i="24" s="1"/>
  <c r="BJ183" i="24"/>
  <c r="BI183" i="24"/>
  <c r="BH183" i="24"/>
  <c r="BG183" i="24"/>
  <c r="BF183" i="24"/>
  <c r="BE183" i="24"/>
  <c r="BC183" i="24"/>
  <c r="BD183" i="24" s="1"/>
  <c r="AN183" i="24"/>
  <c r="AO183" i="24" s="1"/>
  <c r="AG183" i="24"/>
  <c r="AH183" i="24" s="1"/>
  <c r="AD183" i="24"/>
  <c r="AF183" i="24" s="1"/>
  <c r="AB183" i="24"/>
  <c r="AA183" i="24"/>
  <c r="Z183" i="24"/>
  <c r="Y183" i="24"/>
  <c r="X183" i="24"/>
  <c r="W183" i="24"/>
  <c r="V183" i="24"/>
  <c r="AP183" i="24" s="1"/>
  <c r="U183" i="24"/>
  <c r="T183" i="24"/>
  <c r="AX183" i="24" s="1"/>
  <c r="BJ24" i="24"/>
  <c r="BI24" i="24"/>
  <c r="BH24" i="24"/>
  <c r="BG24" i="24"/>
  <c r="BF24" i="24"/>
  <c r="BE24" i="24"/>
  <c r="BC24" i="24"/>
  <c r="BD24" i="24" s="1"/>
  <c r="AN24" i="24"/>
  <c r="AO24" i="24" s="1"/>
  <c r="AG24" i="24"/>
  <c r="AH24" i="24" s="1"/>
  <c r="AD24" i="24"/>
  <c r="AE24" i="24" s="1"/>
  <c r="AB24" i="24"/>
  <c r="AA24" i="24"/>
  <c r="Z24" i="24"/>
  <c r="Y24" i="24"/>
  <c r="X24" i="24"/>
  <c r="W24" i="24"/>
  <c r="V24" i="24"/>
  <c r="AP24" i="24" s="1"/>
  <c r="U24" i="24"/>
  <c r="AK24" i="24" s="1"/>
  <c r="T24" i="24"/>
  <c r="AX24" i="24" s="1"/>
  <c r="BJ236" i="24"/>
  <c r="BI236" i="24"/>
  <c r="BH236" i="24"/>
  <c r="BG236" i="24"/>
  <c r="BF236" i="24"/>
  <c r="BE236" i="24"/>
  <c r="BC236" i="24"/>
  <c r="BD236" i="24" s="1"/>
  <c r="AN236" i="24"/>
  <c r="AO236" i="24" s="1"/>
  <c r="AG236" i="24"/>
  <c r="AH236" i="24" s="1"/>
  <c r="AD236" i="24"/>
  <c r="AF236" i="24" s="1"/>
  <c r="AB236" i="24"/>
  <c r="AA236" i="24"/>
  <c r="Z236" i="24"/>
  <c r="Y236" i="24"/>
  <c r="X236" i="24"/>
  <c r="W236" i="24"/>
  <c r="V236" i="24"/>
  <c r="AP236" i="24" s="1"/>
  <c r="U236" i="24"/>
  <c r="T236" i="24"/>
  <c r="AX236" i="24" s="1"/>
  <c r="BJ170" i="24"/>
  <c r="BI170" i="24"/>
  <c r="BH170" i="24"/>
  <c r="BG170" i="24"/>
  <c r="BF170" i="24"/>
  <c r="BE170" i="24"/>
  <c r="BC170" i="24"/>
  <c r="BD170" i="24" s="1"/>
  <c r="AN170" i="24"/>
  <c r="AO170" i="24" s="1"/>
  <c r="AG170" i="24"/>
  <c r="AH170" i="24" s="1"/>
  <c r="AD170" i="24"/>
  <c r="AF170" i="24" s="1"/>
  <c r="AB170" i="24"/>
  <c r="AA170" i="24"/>
  <c r="Z170" i="24"/>
  <c r="Y170" i="24"/>
  <c r="X170" i="24"/>
  <c r="W170" i="24"/>
  <c r="V170" i="24"/>
  <c r="AP170" i="24" s="1"/>
  <c r="U170" i="24"/>
  <c r="T170" i="24"/>
  <c r="AX170" i="24" s="1"/>
  <c r="BJ158" i="24"/>
  <c r="BI158" i="24"/>
  <c r="BH158" i="24"/>
  <c r="BG158" i="24"/>
  <c r="BF158" i="24"/>
  <c r="BE158" i="24"/>
  <c r="BC158" i="24"/>
  <c r="BD158" i="24" s="1"/>
  <c r="AN158" i="24"/>
  <c r="AO158" i="24" s="1"/>
  <c r="AG158" i="24"/>
  <c r="AH158" i="24" s="1"/>
  <c r="AD158" i="24"/>
  <c r="AB158" i="24"/>
  <c r="AA158" i="24"/>
  <c r="Z158" i="24"/>
  <c r="Y158" i="24"/>
  <c r="X158" i="24"/>
  <c r="W158" i="24"/>
  <c r="V158" i="24"/>
  <c r="AP158" i="24" s="1"/>
  <c r="U158" i="24"/>
  <c r="AK158" i="24" s="1"/>
  <c r="T158" i="24"/>
  <c r="AX158" i="24" s="1"/>
  <c r="BJ270" i="24"/>
  <c r="BI270" i="24"/>
  <c r="BH270" i="24"/>
  <c r="BG270" i="24"/>
  <c r="BF270" i="24"/>
  <c r="BE270" i="24"/>
  <c r="BC270" i="24"/>
  <c r="BD270" i="24" s="1"/>
  <c r="AN270" i="24"/>
  <c r="AO270" i="24" s="1"/>
  <c r="AG270" i="24"/>
  <c r="AH270" i="24" s="1"/>
  <c r="AD270" i="24"/>
  <c r="AF270" i="24" s="1"/>
  <c r="AB270" i="24"/>
  <c r="AA270" i="24"/>
  <c r="Z270" i="24"/>
  <c r="Y270" i="24"/>
  <c r="X270" i="24"/>
  <c r="W270" i="24"/>
  <c r="V270" i="24"/>
  <c r="AP270" i="24" s="1"/>
  <c r="U270" i="24"/>
  <c r="AK270" i="24" s="1"/>
  <c r="T270" i="24"/>
  <c r="AX270" i="24" s="1"/>
  <c r="BJ168" i="24"/>
  <c r="BI168" i="24"/>
  <c r="BH168" i="24"/>
  <c r="BG168" i="24"/>
  <c r="BF168" i="24"/>
  <c r="BE168" i="24"/>
  <c r="BC168" i="24"/>
  <c r="BD168" i="24" s="1"/>
  <c r="AN168" i="24"/>
  <c r="AO168" i="24" s="1"/>
  <c r="AG168" i="24"/>
  <c r="AH168" i="24" s="1"/>
  <c r="AD168" i="24"/>
  <c r="AF168" i="24" s="1"/>
  <c r="AB168" i="24"/>
  <c r="AA168" i="24"/>
  <c r="Z168" i="24"/>
  <c r="Y168" i="24"/>
  <c r="X168" i="24"/>
  <c r="W168" i="24"/>
  <c r="V168" i="24"/>
  <c r="AP168" i="24" s="1"/>
  <c r="U168" i="24"/>
  <c r="T168" i="24"/>
  <c r="AX168" i="24" s="1"/>
  <c r="BJ334" i="24"/>
  <c r="BI334" i="24"/>
  <c r="BH334" i="24"/>
  <c r="BG334" i="24"/>
  <c r="BF334" i="24"/>
  <c r="BE334" i="24"/>
  <c r="BC334" i="24"/>
  <c r="BD334" i="24" s="1"/>
  <c r="AN334" i="24"/>
  <c r="AO334" i="24" s="1"/>
  <c r="AG334" i="24"/>
  <c r="AH334" i="24" s="1"/>
  <c r="AD334" i="24"/>
  <c r="AF334" i="24" s="1"/>
  <c r="AB334" i="24"/>
  <c r="AA334" i="24"/>
  <c r="Z334" i="24"/>
  <c r="Y334" i="24"/>
  <c r="X334" i="24"/>
  <c r="W334" i="24"/>
  <c r="V334" i="24"/>
  <c r="AP334" i="24" s="1"/>
  <c r="U334" i="24"/>
  <c r="AK334" i="24" s="1"/>
  <c r="T334" i="24"/>
  <c r="BJ286" i="24"/>
  <c r="BI286" i="24"/>
  <c r="BH286" i="24"/>
  <c r="BG286" i="24"/>
  <c r="BF286" i="24"/>
  <c r="BE286" i="24"/>
  <c r="BC286" i="24"/>
  <c r="BD286" i="24" s="1"/>
  <c r="AN286" i="24"/>
  <c r="AO286" i="24" s="1"/>
  <c r="AG286" i="24"/>
  <c r="AH286" i="24" s="1"/>
  <c r="AD286" i="24"/>
  <c r="AB286" i="24"/>
  <c r="AA286" i="24"/>
  <c r="Z286" i="24"/>
  <c r="Y286" i="24"/>
  <c r="X286" i="24"/>
  <c r="W286" i="24"/>
  <c r="V286" i="24"/>
  <c r="AP286" i="24" s="1"/>
  <c r="U286" i="24"/>
  <c r="AK286" i="24" s="1"/>
  <c r="T286" i="24"/>
  <c r="AW286" i="24" s="1"/>
  <c r="BJ165" i="24"/>
  <c r="BI165" i="24"/>
  <c r="BH165" i="24"/>
  <c r="BG165" i="24"/>
  <c r="BF165" i="24"/>
  <c r="BE165" i="24"/>
  <c r="BC165" i="24"/>
  <c r="BD165" i="24" s="1"/>
  <c r="AN165" i="24"/>
  <c r="AO165" i="24" s="1"/>
  <c r="AG165" i="24"/>
  <c r="AH165" i="24" s="1"/>
  <c r="AD165" i="24"/>
  <c r="AF165" i="24" s="1"/>
  <c r="AB165" i="24"/>
  <c r="AA165" i="24"/>
  <c r="Z165" i="24"/>
  <c r="Y165" i="24"/>
  <c r="X165" i="24"/>
  <c r="W165" i="24"/>
  <c r="V165" i="24"/>
  <c r="AP165" i="24" s="1"/>
  <c r="U165" i="24"/>
  <c r="AK165" i="24" s="1"/>
  <c r="T165" i="24"/>
  <c r="BJ29" i="24"/>
  <c r="BI29" i="24"/>
  <c r="BH29" i="24"/>
  <c r="BG29" i="24"/>
  <c r="BF29" i="24"/>
  <c r="BE29" i="24"/>
  <c r="BC29" i="24"/>
  <c r="BD29" i="24" s="1"/>
  <c r="AN29" i="24"/>
  <c r="AO29" i="24" s="1"/>
  <c r="AG29" i="24"/>
  <c r="AH29" i="24" s="1"/>
  <c r="AD29" i="24"/>
  <c r="AF29" i="24" s="1"/>
  <c r="AB29" i="24"/>
  <c r="AA29" i="24"/>
  <c r="Z29" i="24"/>
  <c r="Y29" i="24"/>
  <c r="X29" i="24"/>
  <c r="W29" i="24"/>
  <c r="V29" i="24"/>
  <c r="AP29" i="24" s="1"/>
  <c r="U29" i="24"/>
  <c r="T29" i="24"/>
  <c r="BJ191" i="24"/>
  <c r="BI191" i="24"/>
  <c r="BH191" i="24"/>
  <c r="BG191" i="24"/>
  <c r="BF191" i="24"/>
  <c r="BE191" i="24"/>
  <c r="BC191" i="24"/>
  <c r="BD191" i="24" s="1"/>
  <c r="AN191" i="24"/>
  <c r="AO191" i="24" s="1"/>
  <c r="AG191" i="24"/>
  <c r="AH191" i="24" s="1"/>
  <c r="AD191" i="24"/>
  <c r="AB191" i="24"/>
  <c r="AA191" i="24"/>
  <c r="Z191" i="24"/>
  <c r="Y191" i="24"/>
  <c r="X191" i="24"/>
  <c r="W191" i="24"/>
  <c r="V191" i="24"/>
  <c r="AP191" i="24" s="1"/>
  <c r="U191" i="24"/>
  <c r="T191" i="24"/>
  <c r="BJ27" i="24"/>
  <c r="BI27" i="24"/>
  <c r="BH27" i="24"/>
  <c r="BG27" i="24"/>
  <c r="BF27" i="24"/>
  <c r="BE27" i="24"/>
  <c r="BC27" i="24"/>
  <c r="BD27" i="24" s="1"/>
  <c r="AN27" i="24"/>
  <c r="AO27" i="24" s="1"/>
  <c r="AG27" i="24"/>
  <c r="AH27" i="24" s="1"/>
  <c r="AD27" i="24"/>
  <c r="AF27" i="24" s="1"/>
  <c r="AB27" i="24"/>
  <c r="AA27" i="24"/>
  <c r="Z27" i="24"/>
  <c r="Y27" i="24"/>
  <c r="X27" i="24"/>
  <c r="W27" i="24"/>
  <c r="V27" i="24"/>
  <c r="AP27" i="24" s="1"/>
  <c r="U27" i="24"/>
  <c r="T27" i="24"/>
  <c r="BJ102" i="24"/>
  <c r="BI102" i="24"/>
  <c r="BH102" i="24"/>
  <c r="BG102" i="24"/>
  <c r="BF102" i="24"/>
  <c r="BE102" i="24"/>
  <c r="BC102" i="24"/>
  <c r="BD102" i="24" s="1"/>
  <c r="AN102" i="24"/>
  <c r="AO102" i="24" s="1"/>
  <c r="AG102" i="24"/>
  <c r="AH102" i="24" s="1"/>
  <c r="AD102" i="24"/>
  <c r="AB102" i="24"/>
  <c r="AA102" i="24"/>
  <c r="Z102" i="24"/>
  <c r="Y102" i="24"/>
  <c r="X102" i="24"/>
  <c r="W102" i="24"/>
  <c r="V102" i="24"/>
  <c r="AP102" i="24" s="1"/>
  <c r="U102" i="24"/>
  <c r="T102" i="24"/>
  <c r="BJ65" i="24"/>
  <c r="BI65" i="24"/>
  <c r="BH65" i="24"/>
  <c r="BG65" i="24"/>
  <c r="BF65" i="24"/>
  <c r="BE65" i="24"/>
  <c r="BC65" i="24"/>
  <c r="BD65" i="24" s="1"/>
  <c r="AN65" i="24"/>
  <c r="AO65" i="24" s="1"/>
  <c r="AG65" i="24"/>
  <c r="AH65" i="24" s="1"/>
  <c r="AD65" i="24"/>
  <c r="AF65" i="24" s="1"/>
  <c r="AB65" i="24"/>
  <c r="AA65" i="24"/>
  <c r="Z65" i="24"/>
  <c r="Y65" i="24"/>
  <c r="X65" i="24"/>
  <c r="W65" i="24"/>
  <c r="V65" i="24"/>
  <c r="AP65" i="24" s="1"/>
  <c r="U65" i="24"/>
  <c r="T65" i="24"/>
  <c r="BJ13" i="24"/>
  <c r="BI13" i="24"/>
  <c r="BH13" i="24"/>
  <c r="BG13" i="24"/>
  <c r="BF13" i="24"/>
  <c r="BE13" i="24"/>
  <c r="BC13" i="24"/>
  <c r="BD13" i="24" s="1"/>
  <c r="AN13" i="24"/>
  <c r="AO13" i="24" s="1"/>
  <c r="AG13" i="24"/>
  <c r="AH13" i="24" s="1"/>
  <c r="AD13" i="24"/>
  <c r="AB13" i="24"/>
  <c r="AA13" i="24"/>
  <c r="Z13" i="24"/>
  <c r="Y13" i="24"/>
  <c r="X13" i="24"/>
  <c r="W13" i="24"/>
  <c r="V13" i="24"/>
  <c r="AP13" i="24" s="1"/>
  <c r="U13" i="24"/>
  <c r="T13" i="24"/>
  <c r="AX13" i="24" s="1"/>
  <c r="BJ135" i="24"/>
  <c r="BI135" i="24"/>
  <c r="BH135" i="24"/>
  <c r="BG135" i="24"/>
  <c r="BF135" i="24"/>
  <c r="BE135" i="24"/>
  <c r="BC135" i="24"/>
  <c r="BD135" i="24" s="1"/>
  <c r="AN135" i="24"/>
  <c r="AO135" i="24" s="1"/>
  <c r="AG135" i="24"/>
  <c r="AH135" i="24" s="1"/>
  <c r="AD135" i="24"/>
  <c r="AB135" i="24"/>
  <c r="AA135" i="24"/>
  <c r="Z135" i="24"/>
  <c r="Y135" i="24"/>
  <c r="X135" i="24"/>
  <c r="W135" i="24"/>
  <c r="V135" i="24"/>
  <c r="AP135" i="24" s="1"/>
  <c r="U135" i="24"/>
  <c r="T135" i="24"/>
  <c r="AX135" i="24" s="1"/>
  <c r="BJ75" i="24"/>
  <c r="BI75" i="24"/>
  <c r="BH75" i="24"/>
  <c r="BG75" i="24"/>
  <c r="BF75" i="24"/>
  <c r="BE75" i="24"/>
  <c r="BC75" i="24"/>
  <c r="BD75" i="24" s="1"/>
  <c r="AN75" i="24"/>
  <c r="AO75" i="24" s="1"/>
  <c r="AG75" i="24"/>
  <c r="AH75" i="24" s="1"/>
  <c r="AD75" i="24"/>
  <c r="AF75" i="24" s="1"/>
  <c r="AB75" i="24"/>
  <c r="AA75" i="24"/>
  <c r="Z75" i="24"/>
  <c r="Y75" i="24"/>
  <c r="X75" i="24"/>
  <c r="W75" i="24"/>
  <c r="V75" i="24"/>
  <c r="U75" i="24"/>
  <c r="T75" i="24"/>
  <c r="AX75" i="24" s="1"/>
  <c r="BJ98" i="24"/>
  <c r="BI98" i="24"/>
  <c r="BH98" i="24"/>
  <c r="BG98" i="24"/>
  <c r="BF98" i="24"/>
  <c r="BE98" i="24"/>
  <c r="BC98" i="24"/>
  <c r="BD98" i="24" s="1"/>
  <c r="AN98" i="24"/>
  <c r="AO98" i="24" s="1"/>
  <c r="AG98" i="24"/>
  <c r="AH98" i="24" s="1"/>
  <c r="AD98" i="24"/>
  <c r="AF98" i="24" s="1"/>
  <c r="AB98" i="24"/>
  <c r="AA98" i="24"/>
  <c r="Z98" i="24"/>
  <c r="Y98" i="24"/>
  <c r="X98" i="24"/>
  <c r="W98" i="24"/>
  <c r="V98" i="24"/>
  <c r="AP98" i="24" s="1"/>
  <c r="U98" i="24"/>
  <c r="T98" i="24"/>
  <c r="AX98" i="24" s="1"/>
  <c r="BJ258" i="24"/>
  <c r="BI258" i="24"/>
  <c r="BH258" i="24"/>
  <c r="BG258" i="24"/>
  <c r="BF258" i="24"/>
  <c r="BE258" i="24"/>
  <c r="BC258" i="24"/>
  <c r="BD258" i="24" s="1"/>
  <c r="AN258" i="24"/>
  <c r="AO258" i="24" s="1"/>
  <c r="AG258" i="24"/>
  <c r="AH258" i="24" s="1"/>
  <c r="AD258" i="24"/>
  <c r="AB258" i="24"/>
  <c r="AA258" i="24"/>
  <c r="Z258" i="24"/>
  <c r="Y258" i="24"/>
  <c r="X258" i="24"/>
  <c r="W258" i="24"/>
  <c r="V258" i="24"/>
  <c r="AP258" i="24" s="1"/>
  <c r="U258" i="24"/>
  <c r="T258" i="24"/>
  <c r="AX258" i="24" s="1"/>
  <c r="BJ38" i="24"/>
  <c r="BI38" i="24"/>
  <c r="BH38" i="24"/>
  <c r="BG38" i="24"/>
  <c r="BF38" i="24"/>
  <c r="BE38" i="24"/>
  <c r="BC38" i="24"/>
  <c r="BD38" i="24" s="1"/>
  <c r="AN38" i="24"/>
  <c r="AO38" i="24" s="1"/>
  <c r="AG38" i="24"/>
  <c r="AH38" i="24" s="1"/>
  <c r="AD38" i="24"/>
  <c r="AB38" i="24"/>
  <c r="AA38" i="24"/>
  <c r="Z38" i="24"/>
  <c r="Y38" i="24"/>
  <c r="X38" i="24"/>
  <c r="W38" i="24"/>
  <c r="V38" i="24"/>
  <c r="U38" i="24"/>
  <c r="T38" i="24"/>
  <c r="BJ213" i="24"/>
  <c r="BI213" i="24"/>
  <c r="BH213" i="24"/>
  <c r="BG213" i="24"/>
  <c r="BF213" i="24"/>
  <c r="BE213" i="24"/>
  <c r="BC213" i="24"/>
  <c r="BD213" i="24" s="1"/>
  <c r="AN213" i="24"/>
  <c r="AO213" i="24" s="1"/>
  <c r="AG213" i="24"/>
  <c r="AH213" i="24" s="1"/>
  <c r="AD213" i="24"/>
  <c r="AB213" i="24"/>
  <c r="AA213" i="24"/>
  <c r="Z213" i="24"/>
  <c r="Y213" i="24"/>
  <c r="X213" i="24"/>
  <c r="W213" i="24"/>
  <c r="V213" i="24"/>
  <c r="AP213" i="24" s="1"/>
  <c r="U213" i="24"/>
  <c r="T213" i="24"/>
  <c r="BJ325" i="24"/>
  <c r="BI325" i="24"/>
  <c r="BH325" i="24"/>
  <c r="BG325" i="24"/>
  <c r="BF325" i="24"/>
  <c r="BE325" i="24"/>
  <c r="BC325" i="24"/>
  <c r="BD325" i="24" s="1"/>
  <c r="AN325" i="24"/>
  <c r="AO325" i="24" s="1"/>
  <c r="AG325" i="24"/>
  <c r="AH325" i="24" s="1"/>
  <c r="AD325" i="24"/>
  <c r="AF325" i="24" s="1"/>
  <c r="AB325" i="24"/>
  <c r="AA325" i="24"/>
  <c r="Z325" i="24"/>
  <c r="Y325" i="24"/>
  <c r="X325" i="24"/>
  <c r="W325" i="24"/>
  <c r="V325" i="24"/>
  <c r="AQ325" i="24" s="1"/>
  <c r="U325" i="24"/>
  <c r="T325" i="24"/>
  <c r="BJ336" i="24"/>
  <c r="BI336" i="24"/>
  <c r="BH336" i="24"/>
  <c r="BG336" i="24"/>
  <c r="BF336" i="24"/>
  <c r="BE336" i="24"/>
  <c r="BC336" i="24"/>
  <c r="BD336" i="24" s="1"/>
  <c r="AN336" i="24"/>
  <c r="AO336" i="24" s="1"/>
  <c r="AG336" i="24"/>
  <c r="AH336" i="24" s="1"/>
  <c r="AD336" i="24"/>
  <c r="AF336" i="24" s="1"/>
  <c r="AB336" i="24"/>
  <c r="AA336" i="24"/>
  <c r="Z336" i="24"/>
  <c r="Y336" i="24"/>
  <c r="X336" i="24"/>
  <c r="W336" i="24"/>
  <c r="V336" i="24"/>
  <c r="AQ336" i="24" s="1"/>
  <c r="U336" i="24"/>
  <c r="T336" i="24"/>
  <c r="BJ125" i="24"/>
  <c r="BI125" i="24"/>
  <c r="BH125" i="24"/>
  <c r="BG125" i="24"/>
  <c r="BF125" i="24"/>
  <c r="BE125" i="24"/>
  <c r="BC125" i="24"/>
  <c r="BD125" i="24" s="1"/>
  <c r="AN125" i="24"/>
  <c r="AO125" i="24" s="1"/>
  <c r="AG125" i="24"/>
  <c r="AH125" i="24" s="1"/>
  <c r="AD125" i="24"/>
  <c r="AF125" i="24" s="1"/>
  <c r="AB125" i="24"/>
  <c r="AA125" i="24"/>
  <c r="Z125" i="24"/>
  <c r="Y125" i="24"/>
  <c r="X125" i="24"/>
  <c r="W125" i="24"/>
  <c r="V125" i="24"/>
  <c r="AQ125" i="24" s="1"/>
  <c r="U125" i="24"/>
  <c r="T125" i="24"/>
  <c r="BJ178" i="24"/>
  <c r="BI178" i="24"/>
  <c r="BH178" i="24"/>
  <c r="BG178" i="24"/>
  <c r="BF178" i="24"/>
  <c r="BE178" i="24"/>
  <c r="BC178" i="24"/>
  <c r="BD178" i="24" s="1"/>
  <c r="AN178" i="24"/>
  <c r="AO178" i="24" s="1"/>
  <c r="AG178" i="24"/>
  <c r="AH178" i="24" s="1"/>
  <c r="AD178" i="24"/>
  <c r="AB178" i="24"/>
  <c r="AA178" i="24"/>
  <c r="Z178" i="24"/>
  <c r="Y178" i="24"/>
  <c r="X178" i="24"/>
  <c r="W178" i="24"/>
  <c r="V178" i="24"/>
  <c r="AQ178" i="24" s="1"/>
  <c r="U178" i="24"/>
  <c r="T178" i="24"/>
  <c r="BJ28" i="24"/>
  <c r="BI28" i="24"/>
  <c r="BH28" i="24"/>
  <c r="BG28" i="24"/>
  <c r="BF28" i="24"/>
  <c r="BE28" i="24"/>
  <c r="BC28" i="24"/>
  <c r="BD28" i="24" s="1"/>
  <c r="AN28" i="24"/>
  <c r="AO28" i="24" s="1"/>
  <c r="AG28" i="24"/>
  <c r="AH28" i="24" s="1"/>
  <c r="AD28" i="24"/>
  <c r="AF28" i="24" s="1"/>
  <c r="AB28" i="24"/>
  <c r="AA28" i="24"/>
  <c r="Z28" i="24"/>
  <c r="Y28" i="24"/>
  <c r="X28" i="24"/>
  <c r="W28" i="24"/>
  <c r="V28" i="24"/>
  <c r="U28" i="24"/>
  <c r="T28" i="24"/>
  <c r="BJ174" i="24"/>
  <c r="BI174" i="24"/>
  <c r="BH174" i="24"/>
  <c r="BG174" i="24"/>
  <c r="BF174" i="24"/>
  <c r="BE174" i="24"/>
  <c r="BC174" i="24"/>
  <c r="BD174" i="24" s="1"/>
  <c r="AN174" i="24"/>
  <c r="AO174" i="24" s="1"/>
  <c r="AG174" i="24"/>
  <c r="AH174" i="24" s="1"/>
  <c r="AD174" i="24"/>
  <c r="AB174" i="24"/>
  <c r="AA174" i="24"/>
  <c r="Z174" i="24"/>
  <c r="Y174" i="24"/>
  <c r="X174" i="24"/>
  <c r="W174" i="24"/>
  <c r="V174" i="24"/>
  <c r="AQ174" i="24" s="1"/>
  <c r="U174" i="24"/>
  <c r="T174" i="24"/>
  <c r="BJ210" i="24"/>
  <c r="BI210" i="24"/>
  <c r="BH210" i="24"/>
  <c r="BG210" i="24"/>
  <c r="BF210" i="24"/>
  <c r="BE210" i="24"/>
  <c r="BC210" i="24"/>
  <c r="BD210" i="24" s="1"/>
  <c r="AN210" i="24"/>
  <c r="AO210" i="24" s="1"/>
  <c r="AG210" i="24"/>
  <c r="AH210" i="24" s="1"/>
  <c r="AD210" i="24"/>
  <c r="AF210" i="24" s="1"/>
  <c r="AB210" i="24"/>
  <c r="AA210" i="24"/>
  <c r="Z210" i="24"/>
  <c r="Y210" i="24"/>
  <c r="X210" i="24"/>
  <c r="W210" i="24"/>
  <c r="V210" i="24"/>
  <c r="AQ210" i="24" s="1"/>
  <c r="U210" i="24"/>
  <c r="T210" i="24"/>
  <c r="BJ104" i="24"/>
  <c r="BI104" i="24"/>
  <c r="BH104" i="24"/>
  <c r="BG104" i="24"/>
  <c r="BF104" i="24"/>
  <c r="BE104" i="24"/>
  <c r="BC104" i="24"/>
  <c r="BD104" i="24" s="1"/>
  <c r="AN104" i="24"/>
  <c r="AO104" i="24" s="1"/>
  <c r="AG104" i="24"/>
  <c r="AH104" i="24" s="1"/>
  <c r="AD104" i="24"/>
  <c r="AB104" i="24"/>
  <c r="AA104" i="24"/>
  <c r="Z104" i="24"/>
  <c r="Y104" i="24"/>
  <c r="X104" i="24"/>
  <c r="W104" i="24"/>
  <c r="V104" i="24"/>
  <c r="AQ104" i="24" s="1"/>
  <c r="U104" i="24"/>
  <c r="T104" i="24"/>
  <c r="BJ11" i="24"/>
  <c r="BI11" i="24"/>
  <c r="BH11" i="24"/>
  <c r="BG11" i="24"/>
  <c r="BF11" i="24"/>
  <c r="BE11" i="24"/>
  <c r="BC11" i="24"/>
  <c r="BD11" i="24" s="1"/>
  <c r="AN11" i="24"/>
  <c r="AO11" i="24" s="1"/>
  <c r="AG11" i="24"/>
  <c r="AH11" i="24" s="1"/>
  <c r="AD11" i="24"/>
  <c r="AB11" i="24"/>
  <c r="AA11" i="24"/>
  <c r="Z11" i="24"/>
  <c r="Y11" i="24"/>
  <c r="X11" i="24"/>
  <c r="W11" i="24"/>
  <c r="V11" i="24"/>
  <c r="AQ11" i="24" s="1"/>
  <c r="U11" i="24"/>
  <c r="T11" i="24"/>
  <c r="BJ116" i="24"/>
  <c r="BI116" i="24"/>
  <c r="BH116" i="24"/>
  <c r="BG116" i="24"/>
  <c r="BF116" i="24"/>
  <c r="BE116" i="24"/>
  <c r="BC116" i="24"/>
  <c r="BD116" i="24" s="1"/>
  <c r="AN116" i="24"/>
  <c r="AO116" i="24" s="1"/>
  <c r="AG116" i="24"/>
  <c r="AH116" i="24" s="1"/>
  <c r="AD116" i="24"/>
  <c r="AB116" i="24"/>
  <c r="AA116" i="24"/>
  <c r="Z116" i="24"/>
  <c r="Y116" i="24"/>
  <c r="X116" i="24"/>
  <c r="W116" i="24"/>
  <c r="V116" i="24"/>
  <c r="AQ116" i="24" s="1"/>
  <c r="U116" i="24"/>
  <c r="T116" i="24"/>
  <c r="BJ197" i="24"/>
  <c r="BI197" i="24"/>
  <c r="BH197" i="24"/>
  <c r="BG197" i="24"/>
  <c r="BF197" i="24"/>
  <c r="BE197" i="24"/>
  <c r="BC197" i="24"/>
  <c r="BD197" i="24" s="1"/>
  <c r="AN197" i="24"/>
  <c r="AO197" i="24" s="1"/>
  <c r="AG197" i="24"/>
  <c r="AH197" i="24" s="1"/>
  <c r="AD197" i="24"/>
  <c r="AB197" i="24"/>
  <c r="AA197" i="24"/>
  <c r="Z197" i="24"/>
  <c r="Y197" i="24"/>
  <c r="X197" i="24"/>
  <c r="W197" i="24"/>
  <c r="V197" i="24"/>
  <c r="AP197" i="24" s="1"/>
  <c r="U197" i="24"/>
  <c r="AK197" i="24" s="1"/>
  <c r="T197" i="24"/>
  <c r="AX197" i="24" s="1"/>
  <c r="BJ157" i="24"/>
  <c r="BI157" i="24"/>
  <c r="BH157" i="24"/>
  <c r="BG157" i="24"/>
  <c r="BF157" i="24"/>
  <c r="BE157" i="24"/>
  <c r="BC157" i="24"/>
  <c r="BD157" i="24" s="1"/>
  <c r="AN157" i="24"/>
  <c r="AO157" i="24" s="1"/>
  <c r="AG157" i="24"/>
  <c r="AH157" i="24" s="1"/>
  <c r="AD157" i="24"/>
  <c r="AB157" i="24"/>
  <c r="AA157" i="24"/>
  <c r="Z157" i="24"/>
  <c r="Y157" i="24"/>
  <c r="X157" i="24"/>
  <c r="W157" i="24"/>
  <c r="V157" i="24"/>
  <c r="AP157" i="24" s="1"/>
  <c r="U157" i="24"/>
  <c r="AK157" i="24" s="1"/>
  <c r="T157" i="24"/>
  <c r="AX157" i="24" s="1"/>
  <c r="BJ32" i="24"/>
  <c r="BI32" i="24"/>
  <c r="BH32" i="24"/>
  <c r="BG32" i="24"/>
  <c r="BF32" i="24"/>
  <c r="BE32" i="24"/>
  <c r="BC32" i="24"/>
  <c r="BD32" i="24" s="1"/>
  <c r="AN32" i="24"/>
  <c r="AO32" i="24" s="1"/>
  <c r="AG32" i="24"/>
  <c r="AH32" i="24" s="1"/>
  <c r="AD32" i="24"/>
  <c r="AB32" i="24"/>
  <c r="AA32" i="24"/>
  <c r="Z32" i="24"/>
  <c r="Y32" i="24"/>
  <c r="X32" i="24"/>
  <c r="W32" i="24"/>
  <c r="V32" i="24"/>
  <c r="AP32" i="24" s="1"/>
  <c r="U32" i="24"/>
  <c r="AK32" i="24" s="1"/>
  <c r="T32" i="24"/>
  <c r="AX32" i="24" s="1"/>
  <c r="BJ240" i="24"/>
  <c r="BI240" i="24"/>
  <c r="BH240" i="24"/>
  <c r="BG240" i="24"/>
  <c r="BF240" i="24"/>
  <c r="BE240" i="24"/>
  <c r="BC240" i="24"/>
  <c r="BD240" i="24" s="1"/>
  <c r="AN240" i="24"/>
  <c r="AO240" i="24" s="1"/>
  <c r="AG240" i="24"/>
  <c r="AH240" i="24" s="1"/>
  <c r="AD240" i="24"/>
  <c r="AB240" i="24"/>
  <c r="AA240" i="24"/>
  <c r="Z240" i="24"/>
  <c r="Y240" i="24"/>
  <c r="X240" i="24"/>
  <c r="W240" i="24"/>
  <c r="V240" i="24"/>
  <c r="U240" i="24"/>
  <c r="AK240" i="24" s="1"/>
  <c r="T240" i="24"/>
  <c r="AX240" i="24" s="1"/>
  <c r="BJ87" i="24"/>
  <c r="BI87" i="24"/>
  <c r="BH87" i="24"/>
  <c r="BG87" i="24"/>
  <c r="BF87" i="24"/>
  <c r="BE87" i="24"/>
  <c r="BC87" i="24"/>
  <c r="BD87" i="24" s="1"/>
  <c r="AN87" i="24"/>
  <c r="AO87" i="24" s="1"/>
  <c r="AG87" i="24"/>
  <c r="AH87" i="24" s="1"/>
  <c r="AD87" i="24"/>
  <c r="AB87" i="24"/>
  <c r="AA87" i="24"/>
  <c r="Z87" i="24"/>
  <c r="Y87" i="24"/>
  <c r="X87" i="24"/>
  <c r="W87" i="24"/>
  <c r="V87" i="24"/>
  <c r="AP87" i="24" s="1"/>
  <c r="U87" i="24"/>
  <c r="AK87" i="24" s="1"/>
  <c r="T87" i="24"/>
  <c r="BJ218" i="24"/>
  <c r="BI218" i="24"/>
  <c r="BH218" i="24"/>
  <c r="BG218" i="24"/>
  <c r="BF218" i="24"/>
  <c r="BE218" i="24"/>
  <c r="BC218" i="24"/>
  <c r="BD218" i="24" s="1"/>
  <c r="AN218" i="24"/>
  <c r="AO218" i="24" s="1"/>
  <c r="AG218" i="24"/>
  <c r="AH218" i="24" s="1"/>
  <c r="AD218" i="24"/>
  <c r="AE218" i="24" s="1"/>
  <c r="AB218" i="24"/>
  <c r="AA218" i="24"/>
  <c r="Z218" i="24"/>
  <c r="Y218" i="24"/>
  <c r="X218" i="24"/>
  <c r="W218" i="24"/>
  <c r="V218" i="24"/>
  <c r="AP218" i="24" s="1"/>
  <c r="U218" i="24"/>
  <c r="T218" i="24"/>
  <c r="AX218" i="24" s="1"/>
  <c r="BJ209" i="24"/>
  <c r="BI209" i="24"/>
  <c r="BH209" i="24"/>
  <c r="BG209" i="24"/>
  <c r="BF209" i="24"/>
  <c r="BE209" i="24"/>
  <c r="BC209" i="24"/>
  <c r="BD209" i="24" s="1"/>
  <c r="AN209" i="24"/>
  <c r="AO209" i="24" s="1"/>
  <c r="AG209" i="24"/>
  <c r="AH209" i="24" s="1"/>
  <c r="AD209" i="24"/>
  <c r="AB209" i="24"/>
  <c r="AA209" i="24"/>
  <c r="Z209" i="24"/>
  <c r="Y209" i="24"/>
  <c r="X209" i="24"/>
  <c r="W209" i="24"/>
  <c r="V209" i="24"/>
  <c r="AP209" i="24" s="1"/>
  <c r="U209" i="24"/>
  <c r="T209" i="24"/>
  <c r="AX209" i="24" s="1"/>
  <c r="BJ188" i="24"/>
  <c r="BI188" i="24"/>
  <c r="BH188" i="24"/>
  <c r="BG188" i="24"/>
  <c r="BF188" i="24"/>
  <c r="BE188" i="24"/>
  <c r="BC188" i="24"/>
  <c r="BD188" i="24" s="1"/>
  <c r="AN188" i="24"/>
  <c r="AO188" i="24" s="1"/>
  <c r="AG188" i="24"/>
  <c r="AH188" i="24" s="1"/>
  <c r="AD188" i="24"/>
  <c r="AB188" i="24"/>
  <c r="AA188" i="24"/>
  <c r="Z188" i="24"/>
  <c r="Y188" i="24"/>
  <c r="X188" i="24"/>
  <c r="W188" i="24"/>
  <c r="V188" i="24"/>
  <c r="AP188" i="24" s="1"/>
  <c r="U188" i="24"/>
  <c r="T188" i="24"/>
  <c r="AX188" i="24" s="1"/>
  <c r="BJ203" i="24"/>
  <c r="BI203" i="24"/>
  <c r="BH203" i="24"/>
  <c r="BG203" i="24"/>
  <c r="BF203" i="24"/>
  <c r="BE203" i="24"/>
  <c r="BC203" i="24"/>
  <c r="BD203" i="24" s="1"/>
  <c r="AN203" i="24"/>
  <c r="AO203" i="24" s="1"/>
  <c r="AG203" i="24"/>
  <c r="AH203" i="24" s="1"/>
  <c r="AD203" i="24"/>
  <c r="AB203" i="24"/>
  <c r="AA203" i="24"/>
  <c r="Z203" i="24"/>
  <c r="Y203" i="24"/>
  <c r="X203" i="24"/>
  <c r="W203" i="24"/>
  <c r="V203" i="24"/>
  <c r="AP203" i="24" s="1"/>
  <c r="U203" i="24"/>
  <c r="T203" i="24"/>
  <c r="AX203" i="24" s="1"/>
  <c r="BJ206" i="24"/>
  <c r="BI206" i="24"/>
  <c r="BH206" i="24"/>
  <c r="BG206" i="24"/>
  <c r="BF206" i="24"/>
  <c r="BE206" i="24"/>
  <c r="BC206" i="24"/>
  <c r="BD206" i="24" s="1"/>
  <c r="AN206" i="24"/>
  <c r="AO206" i="24" s="1"/>
  <c r="AG206" i="24"/>
  <c r="AH206" i="24" s="1"/>
  <c r="AD206" i="24"/>
  <c r="AB206" i="24"/>
  <c r="AA206" i="24"/>
  <c r="Z206" i="24"/>
  <c r="Y206" i="24"/>
  <c r="X206" i="24"/>
  <c r="W206" i="24"/>
  <c r="V206" i="24"/>
  <c r="AP206" i="24" s="1"/>
  <c r="U206" i="24"/>
  <c r="T206" i="24"/>
  <c r="AX206" i="24" s="1"/>
  <c r="BJ59" i="24"/>
  <c r="BI59" i="24"/>
  <c r="BH59" i="24"/>
  <c r="BG59" i="24"/>
  <c r="BF59" i="24"/>
  <c r="BE59" i="24"/>
  <c r="BC59" i="24"/>
  <c r="BD59" i="24" s="1"/>
  <c r="AN59" i="24"/>
  <c r="AO59" i="24" s="1"/>
  <c r="AG59" i="24"/>
  <c r="AH59" i="24" s="1"/>
  <c r="AD59" i="24"/>
  <c r="AB59" i="24"/>
  <c r="AA59" i="24"/>
  <c r="Z59" i="24"/>
  <c r="Y59" i="24"/>
  <c r="X59" i="24"/>
  <c r="W59" i="24"/>
  <c r="V59" i="24"/>
  <c r="AP59" i="24" s="1"/>
  <c r="U59" i="24"/>
  <c r="T59" i="24"/>
  <c r="AX59" i="24" s="1"/>
  <c r="BJ321" i="24"/>
  <c r="BI321" i="24"/>
  <c r="BH321" i="24"/>
  <c r="BG321" i="24"/>
  <c r="BF321" i="24"/>
  <c r="BE321" i="24"/>
  <c r="BC321" i="24"/>
  <c r="BD321" i="24" s="1"/>
  <c r="AN321" i="24"/>
  <c r="AO321" i="24" s="1"/>
  <c r="AG321" i="24"/>
  <c r="AH321" i="24" s="1"/>
  <c r="AD321" i="24"/>
  <c r="AF321" i="24" s="1"/>
  <c r="AB321" i="24"/>
  <c r="AA321" i="24"/>
  <c r="Z321" i="24"/>
  <c r="Y321" i="24"/>
  <c r="X321" i="24"/>
  <c r="W321" i="24"/>
  <c r="V321" i="24"/>
  <c r="AP321" i="24" s="1"/>
  <c r="U321" i="24"/>
  <c r="T321" i="24"/>
  <c r="AX321" i="24" s="1"/>
  <c r="BJ345" i="24"/>
  <c r="BI345" i="24"/>
  <c r="BH345" i="24"/>
  <c r="BG345" i="24"/>
  <c r="BF345" i="24"/>
  <c r="BE345" i="24"/>
  <c r="BC345" i="24"/>
  <c r="BD345" i="24" s="1"/>
  <c r="AN345" i="24"/>
  <c r="AO345" i="24" s="1"/>
  <c r="AG345" i="24"/>
  <c r="AH345" i="24" s="1"/>
  <c r="AD345" i="24"/>
  <c r="AF345" i="24" s="1"/>
  <c r="AB345" i="24"/>
  <c r="AA345" i="24"/>
  <c r="Z345" i="24"/>
  <c r="Y345" i="24"/>
  <c r="X345" i="24"/>
  <c r="W345" i="24"/>
  <c r="V345" i="24"/>
  <c r="AP345" i="24" s="1"/>
  <c r="U345" i="24"/>
  <c r="T345" i="24"/>
  <c r="AX345" i="24" s="1"/>
  <c r="BJ64" i="24"/>
  <c r="BI64" i="24"/>
  <c r="BH64" i="24"/>
  <c r="BG64" i="24"/>
  <c r="BF64" i="24"/>
  <c r="BE64" i="24"/>
  <c r="BC64" i="24"/>
  <c r="BD64" i="24" s="1"/>
  <c r="AN64" i="24"/>
  <c r="AO64" i="24" s="1"/>
  <c r="AG64" i="24"/>
  <c r="AH64" i="24" s="1"/>
  <c r="AD64" i="24"/>
  <c r="AE64" i="24" s="1"/>
  <c r="AB64" i="24"/>
  <c r="AA64" i="24"/>
  <c r="Z64" i="24"/>
  <c r="Y64" i="24"/>
  <c r="X64" i="24"/>
  <c r="W64" i="24"/>
  <c r="V64" i="24"/>
  <c r="AP64" i="24" s="1"/>
  <c r="U64" i="24"/>
  <c r="AK64" i="24" s="1"/>
  <c r="T64" i="24"/>
  <c r="AX64" i="24" s="1"/>
  <c r="BJ92" i="24"/>
  <c r="BI92" i="24"/>
  <c r="BH92" i="24"/>
  <c r="BG92" i="24"/>
  <c r="BF92" i="24"/>
  <c r="BE92" i="24"/>
  <c r="BC92" i="24"/>
  <c r="BD92" i="24" s="1"/>
  <c r="AN92" i="24"/>
  <c r="AO92" i="24" s="1"/>
  <c r="AG92" i="24"/>
  <c r="AH92" i="24" s="1"/>
  <c r="AD92" i="24"/>
  <c r="AB92" i="24"/>
  <c r="AA92" i="24"/>
  <c r="Z92" i="24"/>
  <c r="Y92" i="24"/>
  <c r="X92" i="24"/>
  <c r="W92" i="24"/>
  <c r="V92" i="24"/>
  <c r="AP92" i="24" s="1"/>
  <c r="U92" i="24"/>
  <c r="T92" i="24"/>
  <c r="AX92" i="24" s="1"/>
  <c r="BJ310" i="24"/>
  <c r="BI310" i="24"/>
  <c r="BH310" i="24"/>
  <c r="BG310" i="24"/>
  <c r="BF310" i="24"/>
  <c r="BE310" i="24"/>
  <c r="BC310" i="24"/>
  <c r="BD310" i="24" s="1"/>
  <c r="AN310" i="24"/>
  <c r="AO310" i="24" s="1"/>
  <c r="AG310" i="24"/>
  <c r="AH310" i="24" s="1"/>
  <c r="AD310" i="24"/>
  <c r="AB310" i="24"/>
  <c r="AA310" i="24"/>
  <c r="Z310" i="24"/>
  <c r="Y310" i="24"/>
  <c r="X310" i="24"/>
  <c r="W310" i="24"/>
  <c r="V310" i="24"/>
  <c r="AP310" i="24" s="1"/>
  <c r="U310" i="24"/>
  <c r="T310" i="24"/>
  <c r="AX310" i="24" s="1"/>
  <c r="BJ340" i="24"/>
  <c r="BI340" i="24"/>
  <c r="BH340" i="24"/>
  <c r="BG340" i="24"/>
  <c r="BF340" i="24"/>
  <c r="BE340" i="24"/>
  <c r="BC340" i="24"/>
  <c r="BD340" i="24" s="1"/>
  <c r="AN340" i="24"/>
  <c r="AO340" i="24" s="1"/>
  <c r="AG340" i="24"/>
  <c r="AH340" i="24" s="1"/>
  <c r="AD340" i="24"/>
  <c r="AE340" i="24" s="1"/>
  <c r="AB340" i="24"/>
  <c r="AA340" i="24"/>
  <c r="Z340" i="24"/>
  <c r="Y340" i="24"/>
  <c r="X340" i="24"/>
  <c r="W340" i="24"/>
  <c r="V340" i="24"/>
  <c r="AP340" i="24" s="1"/>
  <c r="U340" i="24"/>
  <c r="AK340" i="24" s="1"/>
  <c r="T340" i="24"/>
  <c r="AX340" i="24" s="1"/>
  <c r="BJ225" i="24"/>
  <c r="BI225" i="24"/>
  <c r="BH225" i="24"/>
  <c r="BG225" i="24"/>
  <c r="BF225" i="24"/>
  <c r="BE225" i="24"/>
  <c r="BC225" i="24"/>
  <c r="BD225" i="24" s="1"/>
  <c r="AN225" i="24"/>
  <c r="AO225" i="24" s="1"/>
  <c r="AG225" i="24"/>
  <c r="AH225" i="24" s="1"/>
  <c r="AD225" i="24"/>
  <c r="AE225" i="24" s="1"/>
  <c r="AB225" i="24"/>
  <c r="AA225" i="24"/>
  <c r="Z225" i="24"/>
  <c r="Y225" i="24"/>
  <c r="X225" i="24"/>
  <c r="W225" i="24"/>
  <c r="V225" i="24"/>
  <c r="AP225" i="24" s="1"/>
  <c r="U225" i="24"/>
  <c r="T225" i="24"/>
  <c r="AX225" i="24" s="1"/>
  <c r="BJ41" i="24"/>
  <c r="BI41" i="24"/>
  <c r="BH41" i="24"/>
  <c r="BG41" i="24"/>
  <c r="BF41" i="24"/>
  <c r="BE41" i="24"/>
  <c r="BC41" i="24"/>
  <c r="BD41" i="24" s="1"/>
  <c r="AN41" i="24"/>
  <c r="AO41" i="24" s="1"/>
  <c r="AG41" i="24"/>
  <c r="AH41" i="24" s="1"/>
  <c r="AD41" i="24"/>
  <c r="AB41" i="24"/>
  <c r="AA41" i="24"/>
  <c r="Z41" i="24"/>
  <c r="Y41" i="24"/>
  <c r="X41" i="24"/>
  <c r="W41" i="24"/>
  <c r="V41" i="24"/>
  <c r="AP41" i="24" s="1"/>
  <c r="U41" i="24"/>
  <c r="T41" i="24"/>
  <c r="AX41" i="24" s="1"/>
  <c r="BJ54" i="24"/>
  <c r="BI54" i="24"/>
  <c r="BH54" i="24"/>
  <c r="BG54" i="24"/>
  <c r="BF54" i="24"/>
  <c r="BE54" i="24"/>
  <c r="BC54" i="24"/>
  <c r="BD54" i="24" s="1"/>
  <c r="AN54" i="24"/>
  <c r="AO54" i="24" s="1"/>
  <c r="AG54" i="24"/>
  <c r="AH54" i="24" s="1"/>
  <c r="AD54" i="24"/>
  <c r="AE54" i="24" s="1"/>
  <c r="AB54" i="24"/>
  <c r="AA54" i="24"/>
  <c r="Z54" i="24"/>
  <c r="Y54" i="24"/>
  <c r="X54" i="24"/>
  <c r="W54" i="24"/>
  <c r="V54" i="24"/>
  <c r="AP54" i="24" s="1"/>
  <c r="U54" i="24"/>
  <c r="T54" i="24"/>
  <c r="AX54" i="24" s="1"/>
  <c r="BJ128" i="24"/>
  <c r="BI128" i="24"/>
  <c r="BH128" i="24"/>
  <c r="BG128" i="24"/>
  <c r="BF128" i="24"/>
  <c r="BE128" i="24"/>
  <c r="BC128" i="24"/>
  <c r="BD128" i="24" s="1"/>
  <c r="AN128" i="24"/>
  <c r="AO128" i="24" s="1"/>
  <c r="AG128" i="24"/>
  <c r="AH128" i="24" s="1"/>
  <c r="AD128" i="24"/>
  <c r="AB128" i="24"/>
  <c r="AA128" i="24"/>
  <c r="Z128" i="24"/>
  <c r="Y128" i="24"/>
  <c r="X128" i="24"/>
  <c r="W128" i="24"/>
  <c r="V128" i="24"/>
  <c r="AP128" i="24" s="1"/>
  <c r="U128" i="24"/>
  <c r="T128" i="24"/>
  <c r="AX128" i="24" s="1"/>
  <c r="BJ151" i="24"/>
  <c r="BI151" i="24"/>
  <c r="BH151" i="24"/>
  <c r="BG151" i="24"/>
  <c r="BF151" i="24"/>
  <c r="BE151" i="24"/>
  <c r="BC151" i="24"/>
  <c r="BD151" i="24" s="1"/>
  <c r="AN151" i="24"/>
  <c r="AO151" i="24" s="1"/>
  <c r="AG151" i="24"/>
  <c r="AH151" i="24" s="1"/>
  <c r="AD151" i="24"/>
  <c r="AB151" i="24"/>
  <c r="AA151" i="24"/>
  <c r="Z151" i="24"/>
  <c r="Y151" i="24"/>
  <c r="X151" i="24"/>
  <c r="W151" i="24"/>
  <c r="V151" i="24"/>
  <c r="AP151" i="24" s="1"/>
  <c r="U151" i="24"/>
  <c r="T151" i="24"/>
  <c r="AX151" i="24" s="1"/>
  <c r="BJ147" i="24"/>
  <c r="BI147" i="24"/>
  <c r="BH147" i="24"/>
  <c r="BG147" i="24"/>
  <c r="BF147" i="24"/>
  <c r="BE147" i="24"/>
  <c r="BC147" i="24"/>
  <c r="BD147" i="24" s="1"/>
  <c r="AN147" i="24"/>
  <c r="AO147" i="24" s="1"/>
  <c r="AG147" i="24"/>
  <c r="AH147" i="24" s="1"/>
  <c r="AD147" i="24"/>
  <c r="AB147" i="24"/>
  <c r="AA147" i="24"/>
  <c r="Z147" i="24"/>
  <c r="Y147" i="24"/>
  <c r="X147" i="24"/>
  <c r="W147" i="24"/>
  <c r="V147" i="24"/>
  <c r="AQ147" i="24" s="1"/>
  <c r="U147" i="24"/>
  <c r="T147" i="24"/>
  <c r="AX147" i="24" s="1"/>
  <c r="BJ113" i="24"/>
  <c r="BI113" i="24"/>
  <c r="BH113" i="24"/>
  <c r="BG113" i="24"/>
  <c r="BF113" i="24"/>
  <c r="BE113" i="24"/>
  <c r="BC113" i="24"/>
  <c r="BD113" i="24" s="1"/>
  <c r="AN113" i="24"/>
  <c r="AO113" i="24" s="1"/>
  <c r="AG113" i="24"/>
  <c r="AH113" i="24" s="1"/>
  <c r="AD113" i="24"/>
  <c r="AB113" i="24"/>
  <c r="AA113" i="24"/>
  <c r="Z113" i="24"/>
  <c r="Y113" i="24"/>
  <c r="X113" i="24"/>
  <c r="W113" i="24"/>
  <c r="V113" i="24"/>
  <c r="AQ113" i="24" s="1"/>
  <c r="U113" i="24"/>
  <c r="T113" i="24"/>
  <c r="AX113" i="24" s="1"/>
  <c r="BJ36" i="24"/>
  <c r="BI36" i="24"/>
  <c r="BH36" i="24"/>
  <c r="BG36" i="24"/>
  <c r="BF36" i="24"/>
  <c r="BE36" i="24"/>
  <c r="BC36" i="24"/>
  <c r="BD36" i="24" s="1"/>
  <c r="AN36" i="24"/>
  <c r="AO36" i="24" s="1"/>
  <c r="AG36" i="24"/>
  <c r="AH36" i="24" s="1"/>
  <c r="AD36" i="24"/>
  <c r="AE36" i="24" s="1"/>
  <c r="AB36" i="24"/>
  <c r="AA36" i="24"/>
  <c r="Z36" i="24"/>
  <c r="Y36" i="24"/>
  <c r="X36" i="24"/>
  <c r="W36" i="24"/>
  <c r="V36" i="24"/>
  <c r="AQ36" i="24" s="1"/>
  <c r="U36" i="24"/>
  <c r="AK36" i="24" s="1"/>
  <c r="T36" i="24"/>
  <c r="AX36" i="24" s="1"/>
  <c r="BJ257" i="24"/>
  <c r="BI257" i="24"/>
  <c r="BH257" i="24"/>
  <c r="BG257" i="24"/>
  <c r="BF257" i="24"/>
  <c r="BE257" i="24"/>
  <c r="BC257" i="24"/>
  <c r="BD257" i="24" s="1"/>
  <c r="AN257" i="24"/>
  <c r="AO257" i="24" s="1"/>
  <c r="AG257" i="24"/>
  <c r="AH257" i="24" s="1"/>
  <c r="AD257" i="24"/>
  <c r="AB257" i="24"/>
  <c r="AA257" i="24"/>
  <c r="Z257" i="24"/>
  <c r="Y257" i="24"/>
  <c r="X257" i="24"/>
  <c r="W257" i="24"/>
  <c r="V257" i="24"/>
  <c r="AQ257" i="24" s="1"/>
  <c r="U257" i="24"/>
  <c r="AK257" i="24" s="1"/>
  <c r="T257" i="24"/>
  <c r="BJ299" i="24"/>
  <c r="BI299" i="24"/>
  <c r="BH299" i="24"/>
  <c r="BG299" i="24"/>
  <c r="BF299" i="24"/>
  <c r="BE299" i="24"/>
  <c r="BC299" i="24"/>
  <c r="BD299" i="24" s="1"/>
  <c r="AN299" i="24"/>
  <c r="AO299" i="24" s="1"/>
  <c r="AG299" i="24"/>
  <c r="AH299" i="24" s="1"/>
  <c r="AD299" i="24"/>
  <c r="AB299" i="24"/>
  <c r="AA299" i="24"/>
  <c r="Z299" i="24"/>
  <c r="Y299" i="24"/>
  <c r="X299" i="24"/>
  <c r="W299" i="24"/>
  <c r="V299" i="24"/>
  <c r="AQ299" i="24" s="1"/>
  <c r="U299" i="24"/>
  <c r="T299" i="24"/>
  <c r="BJ212" i="24"/>
  <c r="BI212" i="24"/>
  <c r="BH212" i="24"/>
  <c r="BG212" i="24"/>
  <c r="BF212" i="24"/>
  <c r="BE212" i="24"/>
  <c r="BC212" i="24"/>
  <c r="BD212" i="24" s="1"/>
  <c r="AN212" i="24"/>
  <c r="AO212" i="24" s="1"/>
  <c r="AG212" i="24"/>
  <c r="AH212" i="24" s="1"/>
  <c r="AD212" i="24"/>
  <c r="AE212" i="24" s="1"/>
  <c r="AB212" i="24"/>
  <c r="AA212" i="24"/>
  <c r="Z212" i="24"/>
  <c r="Y212" i="24"/>
  <c r="X212" i="24"/>
  <c r="W212" i="24"/>
  <c r="V212" i="24"/>
  <c r="AQ212" i="24" s="1"/>
  <c r="U212" i="24"/>
  <c r="T212" i="24"/>
  <c r="BJ255" i="24"/>
  <c r="BI255" i="24"/>
  <c r="BH255" i="24"/>
  <c r="BG255" i="24"/>
  <c r="BF255" i="24"/>
  <c r="BE255" i="24"/>
  <c r="BC255" i="24"/>
  <c r="BD255" i="24" s="1"/>
  <c r="AN255" i="24"/>
  <c r="AO255" i="24" s="1"/>
  <c r="AG255" i="24"/>
  <c r="AH255" i="24" s="1"/>
  <c r="AD255" i="24"/>
  <c r="AB255" i="24"/>
  <c r="AA255" i="24"/>
  <c r="Z255" i="24"/>
  <c r="Y255" i="24"/>
  <c r="X255" i="24"/>
  <c r="W255" i="24"/>
  <c r="V255" i="24"/>
  <c r="AQ255" i="24" s="1"/>
  <c r="U255" i="24"/>
  <c r="T255" i="24"/>
  <c r="BJ112" i="24"/>
  <c r="BI112" i="24"/>
  <c r="BH112" i="24"/>
  <c r="BG112" i="24"/>
  <c r="BF112" i="24"/>
  <c r="BE112" i="24"/>
  <c r="BC112" i="24"/>
  <c r="BD112" i="24" s="1"/>
  <c r="AN112" i="24"/>
  <c r="AO112" i="24" s="1"/>
  <c r="AG112" i="24"/>
  <c r="AH112" i="24" s="1"/>
  <c r="AD112" i="24"/>
  <c r="AB112" i="24"/>
  <c r="AA112" i="24"/>
  <c r="Z112" i="24"/>
  <c r="Y112" i="24"/>
  <c r="X112" i="24"/>
  <c r="W112" i="24"/>
  <c r="V112" i="24"/>
  <c r="AQ112" i="24" s="1"/>
  <c r="U112" i="24"/>
  <c r="T112" i="24"/>
  <c r="BJ202" i="24"/>
  <c r="BI202" i="24"/>
  <c r="BH202" i="24"/>
  <c r="BG202" i="24"/>
  <c r="BF202" i="24"/>
  <c r="BE202" i="24"/>
  <c r="BC202" i="24"/>
  <c r="BD202" i="24" s="1"/>
  <c r="AN202" i="24"/>
  <c r="AO202" i="24" s="1"/>
  <c r="AG202" i="24"/>
  <c r="AH202" i="24" s="1"/>
  <c r="AD202" i="24"/>
  <c r="AB202" i="24"/>
  <c r="AA202" i="24"/>
  <c r="Z202" i="24"/>
  <c r="Y202" i="24"/>
  <c r="X202" i="24"/>
  <c r="W202" i="24"/>
  <c r="V202" i="24"/>
  <c r="AQ202" i="24" s="1"/>
  <c r="U202" i="24"/>
  <c r="T202" i="24"/>
  <c r="BJ76" i="24"/>
  <c r="BI76" i="24"/>
  <c r="BH76" i="24"/>
  <c r="BG76" i="24"/>
  <c r="BF76" i="24"/>
  <c r="BE76" i="24"/>
  <c r="BC76" i="24"/>
  <c r="BD76" i="24" s="1"/>
  <c r="AN76" i="24"/>
  <c r="AO76" i="24" s="1"/>
  <c r="AG76" i="24"/>
  <c r="AH76" i="24" s="1"/>
  <c r="AD76" i="24"/>
  <c r="AB76" i="24"/>
  <c r="AA76" i="24"/>
  <c r="Z76" i="24"/>
  <c r="Y76" i="24"/>
  <c r="X76" i="24"/>
  <c r="W76" i="24"/>
  <c r="V76" i="24"/>
  <c r="AQ76" i="24" s="1"/>
  <c r="U76" i="24"/>
  <c r="T76" i="24"/>
  <c r="BJ39" i="24"/>
  <c r="BI39" i="24"/>
  <c r="BH39" i="24"/>
  <c r="BG39" i="24"/>
  <c r="BF39" i="24"/>
  <c r="BE39" i="24"/>
  <c r="BC39" i="24"/>
  <c r="BD39" i="24" s="1"/>
  <c r="AN39" i="24"/>
  <c r="AO39" i="24" s="1"/>
  <c r="AG39" i="24"/>
  <c r="AH39" i="24" s="1"/>
  <c r="AD39" i="24"/>
  <c r="AE39" i="24" s="1"/>
  <c r="AB39" i="24"/>
  <c r="AA39" i="24"/>
  <c r="Z39" i="24"/>
  <c r="Y39" i="24"/>
  <c r="X39" i="24"/>
  <c r="W39" i="24"/>
  <c r="V39" i="24"/>
  <c r="AQ39" i="24" s="1"/>
  <c r="U39" i="24"/>
  <c r="T39" i="24"/>
  <c r="BJ25" i="24"/>
  <c r="BI25" i="24"/>
  <c r="BH25" i="24"/>
  <c r="BG25" i="24"/>
  <c r="BF25" i="24"/>
  <c r="BE25" i="24"/>
  <c r="BC25" i="24"/>
  <c r="BD25" i="24" s="1"/>
  <c r="AN25" i="24"/>
  <c r="AO25" i="24" s="1"/>
  <c r="AG25" i="24"/>
  <c r="AH25" i="24" s="1"/>
  <c r="AD25" i="24"/>
  <c r="AB25" i="24"/>
  <c r="AA25" i="24"/>
  <c r="Z25" i="24"/>
  <c r="Y25" i="24"/>
  <c r="X25" i="24"/>
  <c r="W25" i="24"/>
  <c r="V25" i="24"/>
  <c r="AQ25" i="24" s="1"/>
  <c r="U25" i="24"/>
  <c r="T25" i="24"/>
  <c r="BJ63" i="24"/>
  <c r="BI63" i="24"/>
  <c r="BH63" i="24"/>
  <c r="BG63" i="24"/>
  <c r="BF63" i="24"/>
  <c r="BE63" i="24"/>
  <c r="BC63" i="24"/>
  <c r="BD63" i="24" s="1"/>
  <c r="AN63" i="24"/>
  <c r="AO63" i="24" s="1"/>
  <c r="AG63" i="24"/>
  <c r="AH63" i="24" s="1"/>
  <c r="AD63" i="24"/>
  <c r="AB63" i="24"/>
  <c r="AA63" i="24"/>
  <c r="Z63" i="24"/>
  <c r="Y63" i="24"/>
  <c r="X63" i="24"/>
  <c r="W63" i="24"/>
  <c r="V63" i="24"/>
  <c r="AQ63" i="24" s="1"/>
  <c r="U63" i="24"/>
  <c r="T63" i="24"/>
  <c r="BJ45" i="24"/>
  <c r="BI45" i="24"/>
  <c r="BH45" i="24"/>
  <c r="BG45" i="24"/>
  <c r="BF45" i="24"/>
  <c r="BE45" i="24"/>
  <c r="BC45" i="24"/>
  <c r="BD45" i="24" s="1"/>
  <c r="AN45" i="24"/>
  <c r="AO45" i="24" s="1"/>
  <c r="AG45" i="24"/>
  <c r="AH45" i="24" s="1"/>
  <c r="AD45" i="24"/>
  <c r="AE45" i="24" s="1"/>
  <c r="AB45" i="24"/>
  <c r="AA45" i="24"/>
  <c r="Z45" i="24"/>
  <c r="Y45" i="24"/>
  <c r="X45" i="24"/>
  <c r="W45" i="24"/>
  <c r="V45" i="24"/>
  <c r="U45" i="24"/>
  <c r="T45" i="24"/>
  <c r="BJ79" i="24"/>
  <c r="BI79" i="24"/>
  <c r="BH79" i="24"/>
  <c r="BG79" i="24"/>
  <c r="BF79" i="24"/>
  <c r="BE79" i="24"/>
  <c r="BC79" i="24"/>
  <c r="BD79" i="24" s="1"/>
  <c r="AN79" i="24"/>
  <c r="AO79" i="24" s="1"/>
  <c r="AG79" i="24"/>
  <c r="AH79" i="24" s="1"/>
  <c r="AD79" i="24"/>
  <c r="AB79" i="24"/>
  <c r="AA79" i="24"/>
  <c r="Z79" i="24"/>
  <c r="Y79" i="24"/>
  <c r="X79" i="24"/>
  <c r="W79" i="24"/>
  <c r="V79" i="24"/>
  <c r="U79" i="24"/>
  <c r="T79" i="24"/>
  <c r="BJ298" i="24"/>
  <c r="BI298" i="24"/>
  <c r="BH298" i="24"/>
  <c r="BG298" i="24"/>
  <c r="BF298" i="24"/>
  <c r="BE298" i="24"/>
  <c r="BC298" i="24"/>
  <c r="BD298" i="24" s="1"/>
  <c r="AN298" i="24"/>
  <c r="AO298" i="24" s="1"/>
  <c r="AG298" i="24"/>
  <c r="AH298" i="24" s="1"/>
  <c r="AD298" i="24"/>
  <c r="AB298" i="24"/>
  <c r="AA298" i="24"/>
  <c r="Z298" i="24"/>
  <c r="Y298" i="24"/>
  <c r="X298" i="24"/>
  <c r="W298" i="24"/>
  <c r="V298" i="24"/>
  <c r="AM298" i="24" s="1"/>
  <c r="U298" i="24"/>
  <c r="T298" i="24"/>
  <c r="BJ84" i="24"/>
  <c r="BI84" i="24"/>
  <c r="BH84" i="24"/>
  <c r="BG84" i="24"/>
  <c r="BF84" i="24"/>
  <c r="BE84" i="24"/>
  <c r="BC84" i="24"/>
  <c r="BD84" i="24" s="1"/>
  <c r="AN84" i="24"/>
  <c r="AO84" i="24" s="1"/>
  <c r="AG84" i="24"/>
  <c r="AH84" i="24" s="1"/>
  <c r="AD84" i="24"/>
  <c r="AB84" i="24"/>
  <c r="AA84" i="24"/>
  <c r="Z84" i="24"/>
  <c r="Y84" i="24"/>
  <c r="X84" i="24"/>
  <c r="W84" i="24"/>
  <c r="V84" i="24"/>
  <c r="AM84" i="24" s="1"/>
  <c r="U84" i="24"/>
  <c r="T84" i="24"/>
  <c r="BJ62" i="24"/>
  <c r="BI62" i="24"/>
  <c r="BH62" i="24"/>
  <c r="BG62" i="24"/>
  <c r="BF62" i="24"/>
  <c r="BE62" i="24"/>
  <c r="BC62" i="24"/>
  <c r="BD62" i="24" s="1"/>
  <c r="AN62" i="24"/>
  <c r="AO62" i="24" s="1"/>
  <c r="AG62" i="24"/>
  <c r="AH62" i="24" s="1"/>
  <c r="AD62" i="24"/>
  <c r="AB62" i="24"/>
  <c r="AA62" i="24"/>
  <c r="Z62" i="24"/>
  <c r="Y62" i="24"/>
  <c r="X62" i="24"/>
  <c r="W62" i="24"/>
  <c r="V62" i="24"/>
  <c r="AM62" i="24" s="1"/>
  <c r="U62" i="24"/>
  <c r="T62" i="24"/>
  <c r="BJ156" i="24"/>
  <c r="BI156" i="24"/>
  <c r="BH156" i="24"/>
  <c r="BG156" i="24"/>
  <c r="BF156" i="24"/>
  <c r="BE156" i="24"/>
  <c r="BC156" i="24"/>
  <c r="BD156" i="24" s="1"/>
  <c r="AN156" i="24"/>
  <c r="AO156" i="24" s="1"/>
  <c r="AG156" i="24"/>
  <c r="AH156" i="24" s="1"/>
  <c r="AD156" i="24"/>
  <c r="AE156" i="24" s="1"/>
  <c r="AB156" i="24"/>
  <c r="AA156" i="24"/>
  <c r="Z156" i="24"/>
  <c r="Y156" i="24"/>
  <c r="X156" i="24"/>
  <c r="W156" i="24"/>
  <c r="V156" i="24"/>
  <c r="AM156" i="24" s="1"/>
  <c r="U156" i="24"/>
  <c r="T156" i="24"/>
  <c r="BJ91" i="24"/>
  <c r="BI91" i="24"/>
  <c r="BH91" i="24"/>
  <c r="BG91" i="24"/>
  <c r="BF91" i="24"/>
  <c r="BE91" i="24"/>
  <c r="BC91" i="24"/>
  <c r="BD91" i="24" s="1"/>
  <c r="AN91" i="24"/>
  <c r="AO91" i="24" s="1"/>
  <c r="AG91" i="24"/>
  <c r="AH91" i="24" s="1"/>
  <c r="AD91" i="24"/>
  <c r="AB91" i="24"/>
  <c r="AA91" i="24"/>
  <c r="Z91" i="24"/>
  <c r="Y91" i="24"/>
  <c r="X91" i="24"/>
  <c r="W91" i="24"/>
  <c r="V91" i="24"/>
  <c r="AM91" i="24" s="1"/>
  <c r="U91" i="24"/>
  <c r="T91" i="24"/>
  <c r="BJ120" i="24"/>
  <c r="BI120" i="24"/>
  <c r="BH120" i="24"/>
  <c r="BG120" i="24"/>
  <c r="BF120" i="24"/>
  <c r="BE120" i="24"/>
  <c r="BC120" i="24"/>
  <c r="BD120" i="24" s="1"/>
  <c r="AN120" i="24"/>
  <c r="AO120" i="24" s="1"/>
  <c r="AG120" i="24"/>
  <c r="AH120" i="24" s="1"/>
  <c r="AD120" i="24"/>
  <c r="AB120" i="24"/>
  <c r="AA120" i="24"/>
  <c r="Z120" i="24"/>
  <c r="Y120" i="24"/>
  <c r="X120" i="24"/>
  <c r="W120" i="24"/>
  <c r="V120" i="24"/>
  <c r="U120" i="24"/>
  <c r="T120" i="24"/>
  <c r="BJ131" i="24"/>
  <c r="BI131" i="24"/>
  <c r="BH131" i="24"/>
  <c r="BG131" i="24"/>
  <c r="BF131" i="24"/>
  <c r="BE131" i="24"/>
  <c r="BC131" i="24"/>
  <c r="BD131" i="24" s="1"/>
  <c r="AN131" i="24"/>
  <c r="AO131" i="24" s="1"/>
  <c r="AG131" i="24"/>
  <c r="AH131" i="24" s="1"/>
  <c r="AD131" i="24"/>
  <c r="AB131" i="24"/>
  <c r="AA131" i="24"/>
  <c r="Z131" i="24"/>
  <c r="Y131" i="24"/>
  <c r="X131" i="24"/>
  <c r="W131" i="24"/>
  <c r="V131" i="24"/>
  <c r="AM131" i="24" s="1"/>
  <c r="U131" i="24"/>
  <c r="T131" i="24"/>
  <c r="BJ136" i="24"/>
  <c r="BI136" i="24"/>
  <c r="BH136" i="24"/>
  <c r="BG136" i="24"/>
  <c r="BF136" i="24"/>
  <c r="BE136" i="24"/>
  <c r="BC136" i="24"/>
  <c r="BD136" i="24" s="1"/>
  <c r="AN136" i="24"/>
  <c r="AO136" i="24" s="1"/>
  <c r="AG136" i="24"/>
  <c r="AH136" i="24" s="1"/>
  <c r="AD136" i="24"/>
  <c r="AF136" i="24" s="1"/>
  <c r="AB136" i="24"/>
  <c r="AA136" i="24"/>
  <c r="Z136" i="24"/>
  <c r="Y136" i="24"/>
  <c r="X136" i="24"/>
  <c r="W136" i="24"/>
  <c r="V136" i="24"/>
  <c r="U136" i="24"/>
  <c r="T136" i="24"/>
  <c r="BJ9" i="24"/>
  <c r="BI9" i="24"/>
  <c r="BH9" i="24"/>
  <c r="BG9" i="24"/>
  <c r="BF9" i="24"/>
  <c r="BE9" i="24"/>
  <c r="BC9" i="24"/>
  <c r="BD9" i="24" s="1"/>
  <c r="AN9" i="24"/>
  <c r="AO9" i="24" s="1"/>
  <c r="AG9" i="24"/>
  <c r="AH9" i="24" s="1"/>
  <c r="AD9" i="24"/>
  <c r="AF9" i="24" s="1"/>
  <c r="AB9" i="24"/>
  <c r="AA9" i="24"/>
  <c r="Z9" i="24"/>
  <c r="Y9" i="24"/>
  <c r="X9" i="24"/>
  <c r="W9" i="24"/>
  <c r="V9" i="24"/>
  <c r="AP9" i="24" s="1"/>
  <c r="U9" i="24"/>
  <c r="T9" i="24"/>
  <c r="BJ244" i="24"/>
  <c r="BI244" i="24"/>
  <c r="BH244" i="24"/>
  <c r="BG244" i="24"/>
  <c r="BF244" i="24"/>
  <c r="BE244" i="24"/>
  <c r="BC244" i="24"/>
  <c r="BD244" i="24" s="1"/>
  <c r="AN244" i="24"/>
  <c r="AO244" i="24" s="1"/>
  <c r="AG244" i="24"/>
  <c r="AH244" i="24" s="1"/>
  <c r="AD244" i="24"/>
  <c r="AF244" i="24" s="1"/>
  <c r="AB244" i="24"/>
  <c r="AA244" i="24"/>
  <c r="Z244" i="24"/>
  <c r="Y244" i="24"/>
  <c r="X244" i="24"/>
  <c r="W244" i="24"/>
  <c r="V244" i="24"/>
  <c r="AP244" i="24" s="1"/>
  <c r="U244" i="24"/>
  <c r="T244" i="24"/>
  <c r="AX244" i="24" s="1"/>
  <c r="BJ19" i="24"/>
  <c r="BI19" i="24"/>
  <c r="BH19" i="24"/>
  <c r="BG19" i="24"/>
  <c r="BF19" i="24"/>
  <c r="BE19" i="24"/>
  <c r="BC19" i="24"/>
  <c r="BD19" i="24" s="1"/>
  <c r="AN19" i="24"/>
  <c r="AO19" i="24" s="1"/>
  <c r="AG19" i="24"/>
  <c r="AH19" i="24" s="1"/>
  <c r="AD19" i="24"/>
  <c r="AF19" i="24" s="1"/>
  <c r="AB19" i="24"/>
  <c r="AA19" i="24"/>
  <c r="Z19" i="24"/>
  <c r="Y19" i="24"/>
  <c r="X19" i="24"/>
  <c r="W19" i="24"/>
  <c r="V19" i="24"/>
  <c r="AP19" i="24" s="1"/>
  <c r="U19" i="24"/>
  <c r="T19" i="24"/>
  <c r="AX19" i="24" s="1"/>
  <c r="BJ82" i="24"/>
  <c r="BI82" i="24"/>
  <c r="BH82" i="24"/>
  <c r="BG82" i="24"/>
  <c r="BF82" i="24"/>
  <c r="BE82" i="24"/>
  <c r="BC82" i="24"/>
  <c r="BD82" i="24" s="1"/>
  <c r="AN82" i="24"/>
  <c r="AO82" i="24" s="1"/>
  <c r="AG82" i="24"/>
  <c r="AH82" i="24" s="1"/>
  <c r="AD82" i="24"/>
  <c r="AF82" i="24" s="1"/>
  <c r="AB82" i="24"/>
  <c r="AA82" i="24"/>
  <c r="Z82" i="24"/>
  <c r="Y82" i="24"/>
  <c r="X82" i="24"/>
  <c r="W82" i="24"/>
  <c r="V82" i="24"/>
  <c r="AP82" i="24" s="1"/>
  <c r="U82" i="24"/>
  <c r="T82" i="24"/>
  <c r="AX82" i="24" s="1"/>
  <c r="BJ80" i="24"/>
  <c r="BI80" i="24"/>
  <c r="BH80" i="24"/>
  <c r="BG80" i="24"/>
  <c r="BF80" i="24"/>
  <c r="BE80" i="24"/>
  <c r="BC80" i="24"/>
  <c r="BD80" i="24" s="1"/>
  <c r="AN80" i="24"/>
  <c r="AO80" i="24" s="1"/>
  <c r="AG80" i="24"/>
  <c r="AH80" i="24" s="1"/>
  <c r="AD80" i="24"/>
  <c r="AB80" i="24"/>
  <c r="AA80" i="24"/>
  <c r="Z80" i="24"/>
  <c r="Y80" i="24"/>
  <c r="X80" i="24"/>
  <c r="W80" i="24"/>
  <c r="V80" i="24"/>
  <c r="AP80" i="24" s="1"/>
  <c r="U80" i="24"/>
  <c r="T80" i="24"/>
  <c r="AX80" i="24" s="1"/>
  <c r="BJ124" i="24"/>
  <c r="BI124" i="24"/>
  <c r="BH124" i="24"/>
  <c r="BG124" i="24"/>
  <c r="BF124" i="24"/>
  <c r="BE124" i="24"/>
  <c r="BC124" i="24"/>
  <c r="BD124" i="24" s="1"/>
  <c r="AN124" i="24"/>
  <c r="AO124" i="24" s="1"/>
  <c r="AG124" i="24"/>
  <c r="AH124" i="24" s="1"/>
  <c r="AD124" i="24"/>
  <c r="AF124" i="24" s="1"/>
  <c r="AB124" i="24"/>
  <c r="AA124" i="24"/>
  <c r="Z124" i="24"/>
  <c r="Y124" i="24"/>
  <c r="X124" i="24"/>
  <c r="W124" i="24"/>
  <c r="V124" i="24"/>
  <c r="AP124" i="24" s="1"/>
  <c r="U124" i="24"/>
  <c r="T124" i="24"/>
  <c r="AX124" i="24" s="1"/>
  <c r="BJ339" i="24"/>
  <c r="BI339" i="24"/>
  <c r="BH339" i="24"/>
  <c r="BG339" i="24"/>
  <c r="BF339" i="24"/>
  <c r="BE339" i="24"/>
  <c r="BC339" i="24"/>
  <c r="BD339" i="24" s="1"/>
  <c r="AN339" i="24"/>
  <c r="AO339" i="24" s="1"/>
  <c r="AG339" i="24"/>
  <c r="AH339" i="24" s="1"/>
  <c r="AD339" i="24"/>
  <c r="AF339" i="24" s="1"/>
  <c r="AB339" i="24"/>
  <c r="AA339" i="24"/>
  <c r="Z339" i="24"/>
  <c r="Y339" i="24"/>
  <c r="X339" i="24"/>
  <c r="W339" i="24"/>
  <c r="V339" i="24"/>
  <c r="AP339" i="24" s="1"/>
  <c r="U339" i="24"/>
  <c r="T339" i="24"/>
  <c r="AX339" i="24" s="1"/>
  <c r="BJ37" i="24"/>
  <c r="BI37" i="24"/>
  <c r="BH37" i="24"/>
  <c r="BG37" i="24"/>
  <c r="BF37" i="24"/>
  <c r="BE37" i="24"/>
  <c r="BC37" i="24"/>
  <c r="BD37" i="24" s="1"/>
  <c r="AN37" i="24"/>
  <c r="AO37" i="24" s="1"/>
  <c r="AG37" i="24"/>
  <c r="AH37" i="24" s="1"/>
  <c r="AD37" i="24"/>
  <c r="AF37" i="24" s="1"/>
  <c r="AB37" i="24"/>
  <c r="AA37" i="24"/>
  <c r="Z37" i="24"/>
  <c r="Y37" i="24"/>
  <c r="X37" i="24"/>
  <c r="W37" i="24"/>
  <c r="V37" i="24"/>
  <c r="AP37" i="24" s="1"/>
  <c r="U37" i="24"/>
  <c r="T37" i="24"/>
  <c r="AX37" i="24" s="1"/>
  <c r="BJ179" i="24"/>
  <c r="BI179" i="24"/>
  <c r="BH179" i="24"/>
  <c r="BG179" i="24"/>
  <c r="BF179" i="24"/>
  <c r="BE179" i="24"/>
  <c r="BC179" i="24"/>
  <c r="BD179" i="24" s="1"/>
  <c r="AN179" i="24"/>
  <c r="AO179" i="24" s="1"/>
  <c r="AG179" i="24"/>
  <c r="AH179" i="24" s="1"/>
  <c r="AD179" i="24"/>
  <c r="AF179" i="24" s="1"/>
  <c r="AB179" i="24"/>
  <c r="AA179" i="24"/>
  <c r="Z179" i="24"/>
  <c r="Y179" i="24"/>
  <c r="X179" i="24"/>
  <c r="W179" i="24"/>
  <c r="V179" i="24"/>
  <c r="U179" i="24"/>
  <c r="T179" i="24"/>
  <c r="AX179" i="24" s="1"/>
  <c r="BJ101" i="24"/>
  <c r="BI101" i="24"/>
  <c r="BH101" i="24"/>
  <c r="BG101" i="24"/>
  <c r="BF101" i="24"/>
  <c r="BE101" i="24"/>
  <c r="BC101" i="24"/>
  <c r="BD101" i="24" s="1"/>
  <c r="AN101" i="24"/>
  <c r="AO101" i="24" s="1"/>
  <c r="AG101" i="24"/>
  <c r="AH101" i="24" s="1"/>
  <c r="AD101" i="24"/>
  <c r="AE101" i="24" s="1"/>
  <c r="AB101" i="24"/>
  <c r="AA101" i="24"/>
  <c r="Z101" i="24"/>
  <c r="Y101" i="24"/>
  <c r="X101" i="24"/>
  <c r="W101" i="24"/>
  <c r="V101" i="24"/>
  <c r="AP101" i="24" s="1"/>
  <c r="U101" i="24"/>
  <c r="T101" i="24"/>
  <c r="AW101" i="24" s="1"/>
  <c r="BJ69" i="24"/>
  <c r="BI69" i="24"/>
  <c r="BH69" i="24"/>
  <c r="BG69" i="24"/>
  <c r="BF69" i="24"/>
  <c r="BE69" i="24"/>
  <c r="BC69" i="24"/>
  <c r="BD69" i="24" s="1"/>
  <c r="AN69" i="24"/>
  <c r="AO69" i="24" s="1"/>
  <c r="AG69" i="24"/>
  <c r="AH69" i="24" s="1"/>
  <c r="AD69" i="24"/>
  <c r="AF69" i="24" s="1"/>
  <c r="AB69" i="24"/>
  <c r="AA69" i="24"/>
  <c r="Z69" i="24"/>
  <c r="Y69" i="24"/>
  <c r="X69" i="24"/>
  <c r="W69" i="24"/>
  <c r="V69" i="24"/>
  <c r="U69" i="24"/>
  <c r="T69" i="24"/>
  <c r="AX69" i="24" s="1"/>
  <c r="BJ18" i="24"/>
  <c r="BI18" i="24"/>
  <c r="BH18" i="24"/>
  <c r="BG18" i="24"/>
  <c r="BF18" i="24"/>
  <c r="BE18" i="24"/>
  <c r="BC18" i="24"/>
  <c r="BD18" i="24" s="1"/>
  <c r="AN18" i="24"/>
  <c r="AO18" i="24" s="1"/>
  <c r="AG18" i="24"/>
  <c r="AH18" i="24" s="1"/>
  <c r="AD18" i="24"/>
  <c r="AF18" i="24" s="1"/>
  <c r="AB18" i="24"/>
  <c r="AA18" i="24"/>
  <c r="Z18" i="24"/>
  <c r="Y18" i="24"/>
  <c r="X18" i="24"/>
  <c r="W18" i="24"/>
  <c r="V18" i="24"/>
  <c r="U18" i="24"/>
  <c r="T18" i="24"/>
  <c r="AX18" i="24" s="1"/>
  <c r="BJ55" i="24"/>
  <c r="BI55" i="24"/>
  <c r="BH55" i="24"/>
  <c r="BG55" i="24"/>
  <c r="BF55" i="24"/>
  <c r="BE55" i="24"/>
  <c r="BC55" i="24"/>
  <c r="BD55" i="24" s="1"/>
  <c r="AN55" i="24"/>
  <c r="AO55" i="24" s="1"/>
  <c r="AG55" i="24"/>
  <c r="AH55" i="24" s="1"/>
  <c r="AD55" i="24"/>
  <c r="AB55" i="24"/>
  <c r="AA55" i="24"/>
  <c r="Z55" i="24"/>
  <c r="Y55" i="24"/>
  <c r="X55" i="24"/>
  <c r="W55" i="24"/>
  <c r="V55" i="24"/>
  <c r="AP55" i="24" s="1"/>
  <c r="U55" i="24"/>
  <c r="T55" i="24"/>
  <c r="AX55" i="24" s="1"/>
  <c r="BJ33" i="24"/>
  <c r="BI33" i="24"/>
  <c r="BH33" i="24"/>
  <c r="BG33" i="24"/>
  <c r="BF33" i="24"/>
  <c r="BE33" i="24"/>
  <c r="BC33" i="24"/>
  <c r="BD33" i="24" s="1"/>
  <c r="AN33" i="24"/>
  <c r="AO33" i="24" s="1"/>
  <c r="AG33" i="24"/>
  <c r="AH33" i="24" s="1"/>
  <c r="AD33" i="24"/>
  <c r="AE33" i="24" s="1"/>
  <c r="AB33" i="24"/>
  <c r="AA33" i="24"/>
  <c r="Z33" i="24"/>
  <c r="Y33" i="24"/>
  <c r="X33" i="24"/>
  <c r="W33" i="24"/>
  <c r="V33" i="24"/>
  <c r="AQ33" i="24" s="1"/>
  <c r="U33" i="24"/>
  <c r="T33" i="24"/>
  <c r="AX33" i="24" s="1"/>
  <c r="BJ8" i="24"/>
  <c r="BI8" i="24"/>
  <c r="BH8" i="24"/>
  <c r="BG8" i="24"/>
  <c r="BF8" i="24"/>
  <c r="BE8" i="24"/>
  <c r="BC8" i="24"/>
  <c r="BD8" i="24" s="1"/>
  <c r="AN8" i="24"/>
  <c r="AO8" i="24" s="1"/>
  <c r="AG8" i="24"/>
  <c r="AH8" i="24" s="1"/>
  <c r="AD8" i="24"/>
  <c r="AF8" i="24" s="1"/>
  <c r="AB8" i="24"/>
  <c r="AA8" i="24"/>
  <c r="Z8" i="24"/>
  <c r="Y8" i="24"/>
  <c r="X8" i="24"/>
  <c r="W8" i="24"/>
  <c r="V8" i="24"/>
  <c r="AP8" i="24" s="1"/>
  <c r="U8" i="24"/>
  <c r="T8" i="24"/>
  <c r="AX8" i="24" s="1"/>
  <c r="BJ150" i="24"/>
  <c r="BI150" i="24"/>
  <c r="BH150" i="24"/>
  <c r="BG150" i="24"/>
  <c r="BF150" i="24"/>
  <c r="BE150" i="24"/>
  <c r="BC150" i="24"/>
  <c r="BD150" i="24" s="1"/>
  <c r="AN150" i="24"/>
  <c r="AO150" i="24" s="1"/>
  <c r="AG150" i="24"/>
  <c r="AH150" i="24" s="1"/>
  <c r="AD150" i="24"/>
  <c r="AF150" i="24" s="1"/>
  <c r="AB150" i="24"/>
  <c r="AA150" i="24"/>
  <c r="Z150" i="24"/>
  <c r="Y150" i="24"/>
  <c r="X150" i="24"/>
  <c r="W150" i="24"/>
  <c r="V150" i="24"/>
  <c r="AQ150" i="24" s="1"/>
  <c r="U150" i="24"/>
  <c r="T150" i="24"/>
  <c r="BJ6" i="24"/>
  <c r="BI6" i="24"/>
  <c r="BH6" i="24"/>
  <c r="BG6" i="24"/>
  <c r="BF6" i="24"/>
  <c r="BE6" i="24"/>
  <c r="BC6" i="24"/>
  <c r="BD6" i="24" s="1"/>
  <c r="AN6" i="24"/>
  <c r="AO6" i="24" s="1"/>
  <c r="AG6" i="24"/>
  <c r="AH6" i="24" s="1"/>
  <c r="AD6" i="24"/>
  <c r="AF6" i="24" s="1"/>
  <c r="AB6" i="24"/>
  <c r="AA6" i="24"/>
  <c r="Z6" i="24"/>
  <c r="Y6" i="24"/>
  <c r="X6" i="24"/>
  <c r="W6" i="24"/>
  <c r="V6" i="24"/>
  <c r="AP6" i="24" s="1"/>
  <c r="U6" i="24"/>
  <c r="T6" i="24"/>
  <c r="AX6" i="24" s="1"/>
  <c r="BK2" i="24"/>
  <c r="BJ2" i="24"/>
  <c r="BI2" i="24"/>
  <c r="BH2" i="24"/>
  <c r="BG2" i="24"/>
  <c r="BF2" i="24"/>
  <c r="BE2" i="24"/>
  <c r="BD2" i="24"/>
  <c r="BC2" i="24"/>
  <c r="BB2" i="24"/>
  <c r="BA2" i="24"/>
  <c r="AY2" i="24"/>
  <c r="AX2" i="24"/>
  <c r="AZ2" i="24" s="1"/>
  <c r="AW2" i="24"/>
  <c r="AU2" i="24"/>
  <c r="AT2" i="24"/>
  <c r="AS2" i="24"/>
  <c r="AQ2" i="24"/>
  <c r="AP2" i="24"/>
  <c r="AR2" i="24" s="1"/>
  <c r="AO2" i="24"/>
  <c r="AN2" i="24"/>
  <c r="AM2" i="24"/>
  <c r="AK2" i="24"/>
  <c r="AJ2" i="24"/>
  <c r="AI2" i="24"/>
  <c r="AH2" i="24"/>
  <c r="AG2" i="24"/>
  <c r="AF2" i="24"/>
  <c r="AE2" i="24"/>
  <c r="AD2" i="24"/>
  <c r="BJ436" i="23"/>
  <c r="BI436" i="23"/>
  <c r="BH436" i="23"/>
  <c r="BG436" i="23"/>
  <c r="BF436" i="23"/>
  <c r="BE436" i="23"/>
  <c r="BC436" i="23"/>
  <c r="BD436" i="23" s="1"/>
  <c r="AN436" i="23"/>
  <c r="AO436" i="23" s="1"/>
  <c r="AG436" i="23"/>
  <c r="AH436" i="23" s="1"/>
  <c r="AD436" i="23"/>
  <c r="AF436" i="23" s="1"/>
  <c r="AB436" i="23"/>
  <c r="AA436" i="23"/>
  <c r="Z436" i="23"/>
  <c r="Y436" i="23"/>
  <c r="X436" i="23"/>
  <c r="W436" i="23"/>
  <c r="V436" i="23"/>
  <c r="AP436" i="23" s="1"/>
  <c r="U436" i="23"/>
  <c r="T436" i="23"/>
  <c r="BJ423" i="23"/>
  <c r="BI423" i="23"/>
  <c r="BH423" i="23"/>
  <c r="BG423" i="23"/>
  <c r="BF423" i="23"/>
  <c r="BE423" i="23"/>
  <c r="BC423" i="23"/>
  <c r="BD423" i="23" s="1"/>
  <c r="AN423" i="23"/>
  <c r="AO423" i="23" s="1"/>
  <c r="AG423" i="23"/>
  <c r="AH423" i="23" s="1"/>
  <c r="AD423" i="23"/>
  <c r="AF423" i="23" s="1"/>
  <c r="AB423" i="23"/>
  <c r="AA423" i="23"/>
  <c r="Z423" i="23"/>
  <c r="Y423" i="23"/>
  <c r="X423" i="23"/>
  <c r="W423" i="23"/>
  <c r="V423" i="23"/>
  <c r="AP423" i="23" s="1"/>
  <c r="U423" i="23"/>
  <c r="T423" i="23"/>
  <c r="BJ431" i="23"/>
  <c r="BI431" i="23"/>
  <c r="BH431" i="23"/>
  <c r="BG431" i="23"/>
  <c r="BF431" i="23"/>
  <c r="BE431" i="23"/>
  <c r="BC431" i="23"/>
  <c r="BD431" i="23" s="1"/>
  <c r="AN431" i="23"/>
  <c r="AO431" i="23" s="1"/>
  <c r="AG431" i="23"/>
  <c r="AH431" i="23" s="1"/>
  <c r="AD431" i="23"/>
  <c r="AF431" i="23" s="1"/>
  <c r="AB431" i="23"/>
  <c r="AA431" i="23"/>
  <c r="Z431" i="23"/>
  <c r="Y431" i="23"/>
  <c r="X431" i="23"/>
  <c r="W431" i="23"/>
  <c r="V431" i="23"/>
  <c r="AP431" i="23" s="1"/>
  <c r="U431" i="23"/>
  <c r="T431" i="23"/>
  <c r="BJ438" i="23"/>
  <c r="BI438" i="23"/>
  <c r="BH438" i="23"/>
  <c r="BG438" i="23"/>
  <c r="BF438" i="23"/>
  <c r="BE438" i="23"/>
  <c r="BC438" i="23"/>
  <c r="BD438" i="23" s="1"/>
  <c r="AN438" i="23"/>
  <c r="AO438" i="23" s="1"/>
  <c r="AG438" i="23"/>
  <c r="AH438" i="23" s="1"/>
  <c r="AD438" i="23"/>
  <c r="AF438" i="23" s="1"/>
  <c r="AB438" i="23"/>
  <c r="AA438" i="23"/>
  <c r="Z438" i="23"/>
  <c r="Y438" i="23"/>
  <c r="X438" i="23"/>
  <c r="W438" i="23"/>
  <c r="V438" i="23"/>
  <c r="AP438" i="23" s="1"/>
  <c r="U438" i="23"/>
  <c r="T438" i="23"/>
  <c r="BJ437" i="23"/>
  <c r="BI437" i="23"/>
  <c r="BH437" i="23"/>
  <c r="BG437" i="23"/>
  <c r="BF437" i="23"/>
  <c r="BE437" i="23"/>
  <c r="BC437" i="23"/>
  <c r="BD437" i="23" s="1"/>
  <c r="AN437" i="23"/>
  <c r="AO437" i="23" s="1"/>
  <c r="AG437" i="23"/>
  <c r="AH437" i="23" s="1"/>
  <c r="AD437" i="23"/>
  <c r="AF437" i="23" s="1"/>
  <c r="AB437" i="23"/>
  <c r="AA437" i="23"/>
  <c r="Z437" i="23"/>
  <c r="Y437" i="23"/>
  <c r="X437" i="23"/>
  <c r="W437" i="23"/>
  <c r="V437" i="23"/>
  <c r="AP437" i="23" s="1"/>
  <c r="U437" i="23"/>
  <c r="T437" i="23"/>
  <c r="BJ428" i="23"/>
  <c r="BI428" i="23"/>
  <c r="BH428" i="23"/>
  <c r="BG428" i="23"/>
  <c r="BF428" i="23"/>
  <c r="BE428" i="23"/>
  <c r="BC428" i="23"/>
  <c r="BD428" i="23" s="1"/>
  <c r="AN428" i="23"/>
  <c r="AO428" i="23" s="1"/>
  <c r="AG428" i="23"/>
  <c r="AH428" i="23" s="1"/>
  <c r="AD428" i="23"/>
  <c r="AF428" i="23" s="1"/>
  <c r="AB428" i="23"/>
  <c r="AA428" i="23"/>
  <c r="Z428" i="23"/>
  <c r="Y428" i="23"/>
  <c r="X428" i="23"/>
  <c r="W428" i="23"/>
  <c r="V428" i="23"/>
  <c r="AP428" i="23" s="1"/>
  <c r="U428" i="23"/>
  <c r="T428" i="23"/>
  <c r="BJ430" i="23"/>
  <c r="BI430" i="23"/>
  <c r="BH430" i="23"/>
  <c r="BG430" i="23"/>
  <c r="BF430" i="23"/>
  <c r="BE430" i="23"/>
  <c r="BC430" i="23"/>
  <c r="BD430" i="23" s="1"/>
  <c r="AQ430" i="23"/>
  <c r="AN430" i="23"/>
  <c r="AO430" i="23" s="1"/>
  <c r="AG430" i="23"/>
  <c r="AH430" i="23" s="1"/>
  <c r="AD430" i="23"/>
  <c r="AF430" i="23" s="1"/>
  <c r="AB430" i="23"/>
  <c r="AA430" i="23"/>
  <c r="Z430" i="23"/>
  <c r="Y430" i="23"/>
  <c r="X430" i="23"/>
  <c r="W430" i="23"/>
  <c r="V430" i="23"/>
  <c r="AP430" i="23" s="1"/>
  <c r="U430" i="23"/>
  <c r="T430" i="23"/>
  <c r="BJ434" i="23"/>
  <c r="BI434" i="23"/>
  <c r="BH434" i="23"/>
  <c r="BG434" i="23"/>
  <c r="BF434" i="23"/>
  <c r="BE434" i="23"/>
  <c r="BC434" i="23"/>
  <c r="BD434" i="23" s="1"/>
  <c r="AN434" i="23"/>
  <c r="AO434" i="23" s="1"/>
  <c r="AG434" i="23"/>
  <c r="AH434" i="23" s="1"/>
  <c r="AD434" i="23"/>
  <c r="AF434" i="23" s="1"/>
  <c r="AB434" i="23"/>
  <c r="AA434" i="23"/>
  <c r="Z434" i="23"/>
  <c r="Y434" i="23"/>
  <c r="X434" i="23"/>
  <c r="W434" i="23"/>
  <c r="V434" i="23"/>
  <c r="AP434" i="23" s="1"/>
  <c r="U434" i="23"/>
  <c r="T434" i="23"/>
  <c r="BJ435" i="23"/>
  <c r="BI435" i="23"/>
  <c r="BH435" i="23"/>
  <c r="BG435" i="23"/>
  <c r="BF435" i="23"/>
  <c r="BE435" i="23"/>
  <c r="BC435" i="23"/>
  <c r="BD435" i="23" s="1"/>
  <c r="AN435" i="23"/>
  <c r="AO435" i="23" s="1"/>
  <c r="AG435" i="23"/>
  <c r="AH435" i="23" s="1"/>
  <c r="AD435" i="23"/>
  <c r="AB435" i="23"/>
  <c r="AA435" i="23"/>
  <c r="Z435" i="23"/>
  <c r="Y435" i="23"/>
  <c r="X435" i="23"/>
  <c r="W435" i="23"/>
  <c r="V435" i="23"/>
  <c r="AP435" i="23" s="1"/>
  <c r="U435" i="23"/>
  <c r="T435" i="23"/>
  <c r="BJ427" i="23"/>
  <c r="BI427" i="23"/>
  <c r="BH427" i="23"/>
  <c r="BG427" i="23"/>
  <c r="BF427" i="23"/>
  <c r="BE427" i="23"/>
  <c r="BC427" i="23"/>
  <c r="BD427" i="23" s="1"/>
  <c r="AN427" i="23"/>
  <c r="AO427" i="23" s="1"/>
  <c r="AG427" i="23"/>
  <c r="AH427" i="23" s="1"/>
  <c r="AD427" i="23"/>
  <c r="AE427" i="23" s="1"/>
  <c r="AB427" i="23"/>
  <c r="AA427" i="23"/>
  <c r="Z427" i="23"/>
  <c r="Y427" i="23"/>
  <c r="X427" i="23"/>
  <c r="W427" i="23"/>
  <c r="V427" i="23"/>
  <c r="U427" i="23"/>
  <c r="T427" i="23"/>
  <c r="BJ425" i="23"/>
  <c r="BI425" i="23"/>
  <c r="BH425" i="23"/>
  <c r="BG425" i="23"/>
  <c r="BF425" i="23"/>
  <c r="BE425" i="23"/>
  <c r="BC425" i="23"/>
  <c r="BD425" i="23" s="1"/>
  <c r="AN425" i="23"/>
  <c r="AO425" i="23" s="1"/>
  <c r="AG425" i="23"/>
  <c r="AH425" i="23" s="1"/>
  <c r="AD425" i="23"/>
  <c r="AB425" i="23"/>
  <c r="AA425" i="23"/>
  <c r="Z425" i="23"/>
  <c r="Y425" i="23"/>
  <c r="X425" i="23"/>
  <c r="W425" i="23"/>
  <c r="V425" i="23"/>
  <c r="AP425" i="23" s="1"/>
  <c r="U425" i="23"/>
  <c r="T425" i="23"/>
  <c r="BJ433" i="23"/>
  <c r="BI433" i="23"/>
  <c r="BH433" i="23"/>
  <c r="BG433" i="23"/>
  <c r="BF433" i="23"/>
  <c r="BE433" i="23"/>
  <c r="BC433" i="23"/>
  <c r="BD433" i="23" s="1"/>
  <c r="AN433" i="23"/>
  <c r="AO433" i="23" s="1"/>
  <c r="AG433" i="23"/>
  <c r="AH433" i="23" s="1"/>
  <c r="AD433" i="23"/>
  <c r="AB433" i="23"/>
  <c r="AA433" i="23"/>
  <c r="Z433" i="23"/>
  <c r="Y433" i="23"/>
  <c r="X433" i="23"/>
  <c r="W433" i="23"/>
  <c r="V433" i="23"/>
  <c r="U433" i="23"/>
  <c r="T433" i="23"/>
  <c r="BJ93" i="23"/>
  <c r="BI93" i="23"/>
  <c r="BH93" i="23"/>
  <c r="BG93" i="23"/>
  <c r="BF93" i="23"/>
  <c r="BE93" i="23"/>
  <c r="BC93" i="23"/>
  <c r="BD93" i="23" s="1"/>
  <c r="AN93" i="23"/>
  <c r="AO93" i="23" s="1"/>
  <c r="AG93" i="23"/>
  <c r="AH93" i="23" s="1"/>
  <c r="AD93" i="23"/>
  <c r="AF93" i="23" s="1"/>
  <c r="AB93" i="23"/>
  <c r="AA93" i="23"/>
  <c r="Z93" i="23"/>
  <c r="Y93" i="23"/>
  <c r="X93" i="23"/>
  <c r="W93" i="23"/>
  <c r="V93" i="23"/>
  <c r="AP93" i="23" s="1"/>
  <c r="U93" i="23"/>
  <c r="T93" i="23"/>
  <c r="BJ432" i="23"/>
  <c r="BI432" i="23"/>
  <c r="BH432" i="23"/>
  <c r="BG432" i="23"/>
  <c r="BF432" i="23"/>
  <c r="BE432" i="23"/>
  <c r="BC432" i="23"/>
  <c r="BD432" i="23" s="1"/>
  <c r="AN432" i="23"/>
  <c r="AO432" i="23" s="1"/>
  <c r="AG432" i="23"/>
  <c r="AH432" i="23" s="1"/>
  <c r="AD432" i="23"/>
  <c r="AB432" i="23"/>
  <c r="AA432" i="23"/>
  <c r="Z432" i="23"/>
  <c r="Y432" i="23"/>
  <c r="X432" i="23"/>
  <c r="W432" i="23"/>
  <c r="V432" i="23"/>
  <c r="U432" i="23"/>
  <c r="T432" i="23"/>
  <c r="BJ426" i="23"/>
  <c r="BI426" i="23"/>
  <c r="BH426" i="23"/>
  <c r="BG426" i="23"/>
  <c r="BF426" i="23"/>
  <c r="BE426" i="23"/>
  <c r="BC426" i="23"/>
  <c r="BD426" i="23" s="1"/>
  <c r="AN426" i="23"/>
  <c r="AO426" i="23" s="1"/>
  <c r="AG426" i="23"/>
  <c r="AH426" i="23" s="1"/>
  <c r="AD426" i="23"/>
  <c r="AF426" i="23" s="1"/>
  <c r="AB426" i="23"/>
  <c r="AA426" i="23"/>
  <c r="Z426" i="23"/>
  <c r="Y426" i="23"/>
  <c r="X426" i="23"/>
  <c r="W426" i="23"/>
  <c r="V426" i="23"/>
  <c r="AP426" i="23" s="1"/>
  <c r="U426" i="23"/>
  <c r="T426" i="23"/>
  <c r="BJ422" i="23"/>
  <c r="BI422" i="23"/>
  <c r="BH422" i="23"/>
  <c r="BG422" i="23"/>
  <c r="BF422" i="23"/>
  <c r="BE422" i="23"/>
  <c r="BC422" i="23"/>
  <c r="BD422" i="23" s="1"/>
  <c r="AN422" i="23"/>
  <c r="AO422" i="23" s="1"/>
  <c r="AG422" i="23"/>
  <c r="AH422" i="23" s="1"/>
  <c r="AD422" i="23"/>
  <c r="AB422" i="23"/>
  <c r="AA422" i="23"/>
  <c r="Z422" i="23"/>
  <c r="Y422" i="23"/>
  <c r="X422" i="23"/>
  <c r="W422" i="23"/>
  <c r="V422" i="23"/>
  <c r="U422" i="23"/>
  <c r="T422" i="23"/>
  <c r="BJ429" i="23"/>
  <c r="BI429" i="23"/>
  <c r="BH429" i="23"/>
  <c r="BG429" i="23"/>
  <c r="BF429" i="23"/>
  <c r="BE429" i="23"/>
  <c r="BC429" i="23"/>
  <c r="BD429" i="23" s="1"/>
  <c r="AN429" i="23"/>
  <c r="AO429" i="23" s="1"/>
  <c r="AG429" i="23"/>
  <c r="AH429" i="23" s="1"/>
  <c r="AD429" i="23"/>
  <c r="AF429" i="23" s="1"/>
  <c r="AB429" i="23"/>
  <c r="AA429" i="23"/>
  <c r="Z429" i="23"/>
  <c r="Y429" i="23"/>
  <c r="X429" i="23"/>
  <c r="W429" i="23"/>
  <c r="V429" i="23"/>
  <c r="AP429" i="23" s="1"/>
  <c r="U429" i="23"/>
  <c r="T429" i="23"/>
  <c r="AX429" i="23" s="1"/>
  <c r="BJ398" i="23"/>
  <c r="BI398" i="23"/>
  <c r="BH398" i="23"/>
  <c r="BG398" i="23"/>
  <c r="BF398" i="23"/>
  <c r="BE398" i="23"/>
  <c r="BC398" i="23"/>
  <c r="BD398" i="23" s="1"/>
  <c r="AN398" i="23"/>
  <c r="AO398" i="23" s="1"/>
  <c r="AG398" i="23"/>
  <c r="AH398" i="23" s="1"/>
  <c r="AD398" i="23"/>
  <c r="AB398" i="23"/>
  <c r="AA398" i="23"/>
  <c r="Z398" i="23"/>
  <c r="Y398" i="23"/>
  <c r="X398" i="23"/>
  <c r="W398" i="23"/>
  <c r="V398" i="23"/>
  <c r="U398" i="23"/>
  <c r="T398" i="23"/>
  <c r="AX398" i="23" s="1"/>
  <c r="BJ418" i="23"/>
  <c r="BI418" i="23"/>
  <c r="BH418" i="23"/>
  <c r="BG418" i="23"/>
  <c r="BF418" i="23"/>
  <c r="BE418" i="23"/>
  <c r="BC418" i="23"/>
  <c r="BD418" i="23" s="1"/>
  <c r="AN418" i="23"/>
  <c r="AO418" i="23" s="1"/>
  <c r="AG418" i="23"/>
  <c r="AH418" i="23" s="1"/>
  <c r="AD418" i="23"/>
  <c r="AB418" i="23"/>
  <c r="AA418" i="23"/>
  <c r="Z418" i="23"/>
  <c r="Y418" i="23"/>
  <c r="X418" i="23"/>
  <c r="W418" i="23"/>
  <c r="V418" i="23"/>
  <c r="AM418" i="23" s="1"/>
  <c r="U418" i="23"/>
  <c r="T418" i="23"/>
  <c r="AX418" i="23" s="1"/>
  <c r="BJ326" i="23"/>
  <c r="BI326" i="23"/>
  <c r="BH326" i="23"/>
  <c r="BG326" i="23"/>
  <c r="BF326" i="23"/>
  <c r="BE326" i="23"/>
  <c r="BC326" i="23"/>
  <c r="BD326" i="23" s="1"/>
  <c r="AN326" i="23"/>
  <c r="AO326" i="23" s="1"/>
  <c r="AG326" i="23"/>
  <c r="AH326" i="23" s="1"/>
  <c r="AD326" i="23"/>
  <c r="AB326" i="23"/>
  <c r="AA326" i="23"/>
  <c r="Z326" i="23"/>
  <c r="Y326" i="23"/>
  <c r="X326" i="23"/>
  <c r="W326" i="23"/>
  <c r="V326" i="23"/>
  <c r="AM326" i="23" s="1"/>
  <c r="U326" i="23"/>
  <c r="T326" i="23"/>
  <c r="AX326" i="23" s="1"/>
  <c r="BJ421" i="23"/>
  <c r="BI421" i="23"/>
  <c r="BH421" i="23"/>
  <c r="BG421" i="23"/>
  <c r="BF421" i="23"/>
  <c r="BE421" i="23"/>
  <c r="BC421" i="23"/>
  <c r="BD421" i="23" s="1"/>
  <c r="AN421" i="23"/>
  <c r="AO421" i="23" s="1"/>
  <c r="AG421" i="23"/>
  <c r="AH421" i="23" s="1"/>
  <c r="AD421" i="23"/>
  <c r="AB421" i="23"/>
  <c r="AA421" i="23"/>
  <c r="Z421" i="23"/>
  <c r="Y421" i="23"/>
  <c r="X421" i="23"/>
  <c r="W421" i="23"/>
  <c r="V421" i="23"/>
  <c r="AP421" i="23" s="1"/>
  <c r="U421" i="23"/>
  <c r="T421" i="23"/>
  <c r="AW421" i="23" s="1"/>
  <c r="BA421" i="23" s="1"/>
  <c r="BB421" i="23" s="1"/>
  <c r="BJ412" i="23"/>
  <c r="BI412" i="23"/>
  <c r="BH412" i="23"/>
  <c r="BG412" i="23"/>
  <c r="BF412" i="23"/>
  <c r="BE412" i="23"/>
  <c r="BC412" i="23"/>
  <c r="BD412" i="23" s="1"/>
  <c r="AN412" i="23"/>
  <c r="AO412" i="23" s="1"/>
  <c r="AG412" i="23"/>
  <c r="AH412" i="23" s="1"/>
  <c r="AD412" i="23"/>
  <c r="AB412" i="23"/>
  <c r="AA412" i="23"/>
  <c r="Z412" i="23"/>
  <c r="Y412" i="23"/>
  <c r="X412" i="23"/>
  <c r="W412" i="23"/>
  <c r="V412" i="23"/>
  <c r="AQ412" i="23" s="1"/>
  <c r="U412" i="23"/>
  <c r="T412" i="23"/>
  <c r="AX412" i="23" s="1"/>
  <c r="BJ410" i="23"/>
  <c r="BI410" i="23"/>
  <c r="BH410" i="23"/>
  <c r="BG410" i="23"/>
  <c r="BF410" i="23"/>
  <c r="BE410" i="23"/>
  <c r="BC410" i="23"/>
  <c r="BD410" i="23" s="1"/>
  <c r="AN410" i="23"/>
  <c r="AO410" i="23" s="1"/>
  <c r="AG410" i="23"/>
  <c r="AH410" i="23" s="1"/>
  <c r="AD410" i="23"/>
  <c r="AB410" i="23"/>
  <c r="AA410" i="23"/>
  <c r="Z410" i="23"/>
  <c r="Y410" i="23"/>
  <c r="X410" i="23"/>
  <c r="W410" i="23"/>
  <c r="V410" i="23"/>
  <c r="AQ410" i="23" s="1"/>
  <c r="U410" i="23"/>
  <c r="T410" i="23"/>
  <c r="BJ417" i="23"/>
  <c r="BI417" i="23"/>
  <c r="BH417" i="23"/>
  <c r="BG417" i="23"/>
  <c r="BF417" i="23"/>
  <c r="BE417" i="23"/>
  <c r="BC417" i="23"/>
  <c r="BD417" i="23" s="1"/>
  <c r="AN417" i="23"/>
  <c r="AO417" i="23" s="1"/>
  <c r="AG417" i="23"/>
  <c r="AH417" i="23" s="1"/>
  <c r="AD417" i="23"/>
  <c r="AB417" i="23"/>
  <c r="AA417" i="23"/>
  <c r="Z417" i="23"/>
  <c r="Y417" i="23"/>
  <c r="X417" i="23"/>
  <c r="W417" i="23"/>
  <c r="V417" i="23"/>
  <c r="AQ417" i="23" s="1"/>
  <c r="U417" i="23"/>
  <c r="T417" i="23"/>
  <c r="BJ415" i="23"/>
  <c r="BI415" i="23"/>
  <c r="BH415" i="23"/>
  <c r="BG415" i="23"/>
  <c r="BF415" i="23"/>
  <c r="BE415" i="23"/>
  <c r="BC415" i="23"/>
  <c r="BD415" i="23" s="1"/>
  <c r="AN415" i="23"/>
  <c r="AO415" i="23" s="1"/>
  <c r="AG415" i="23"/>
  <c r="AH415" i="23" s="1"/>
  <c r="AD415" i="23"/>
  <c r="AB415" i="23"/>
  <c r="AA415" i="23"/>
  <c r="Z415" i="23"/>
  <c r="Y415" i="23"/>
  <c r="X415" i="23"/>
  <c r="W415" i="23"/>
  <c r="V415" i="23"/>
  <c r="AM415" i="23" s="1"/>
  <c r="U415" i="23"/>
  <c r="T415" i="23"/>
  <c r="BJ270" i="23"/>
  <c r="BI270" i="23"/>
  <c r="BH270" i="23"/>
  <c r="BG270" i="23"/>
  <c r="BF270" i="23"/>
  <c r="BE270" i="23"/>
  <c r="BC270" i="23"/>
  <c r="BD270" i="23" s="1"/>
  <c r="AN270" i="23"/>
  <c r="AO270" i="23" s="1"/>
  <c r="AG270" i="23"/>
  <c r="AH270" i="23" s="1"/>
  <c r="AD270" i="23"/>
  <c r="AB270" i="23"/>
  <c r="AA270" i="23"/>
  <c r="Z270" i="23"/>
  <c r="Y270" i="23"/>
  <c r="X270" i="23"/>
  <c r="W270" i="23"/>
  <c r="V270" i="23"/>
  <c r="AM270" i="23" s="1"/>
  <c r="U270" i="23"/>
  <c r="T270" i="23"/>
  <c r="BJ392" i="23"/>
  <c r="BI392" i="23"/>
  <c r="BH392" i="23"/>
  <c r="BG392" i="23"/>
  <c r="BF392" i="23"/>
  <c r="BE392" i="23"/>
  <c r="BC392" i="23"/>
  <c r="BD392" i="23" s="1"/>
  <c r="AN392" i="23"/>
  <c r="AO392" i="23" s="1"/>
  <c r="AG392" i="23"/>
  <c r="AH392" i="23" s="1"/>
  <c r="AD392" i="23"/>
  <c r="AE392" i="23" s="1"/>
  <c r="AB392" i="23"/>
  <c r="AA392" i="23"/>
  <c r="Z392" i="23"/>
  <c r="Y392" i="23"/>
  <c r="X392" i="23"/>
  <c r="W392" i="23"/>
  <c r="V392" i="23"/>
  <c r="AM392" i="23" s="1"/>
  <c r="U392" i="23"/>
  <c r="T392" i="23"/>
  <c r="AX392" i="23" s="1"/>
  <c r="BJ424" i="23"/>
  <c r="BI424" i="23"/>
  <c r="BH424" i="23"/>
  <c r="BG424" i="23"/>
  <c r="BF424" i="23"/>
  <c r="BE424" i="23"/>
  <c r="BC424" i="23"/>
  <c r="BD424" i="23" s="1"/>
  <c r="AN424" i="23"/>
  <c r="AO424" i="23" s="1"/>
  <c r="AG424" i="23"/>
  <c r="AH424" i="23" s="1"/>
  <c r="AD424" i="23"/>
  <c r="AE424" i="23" s="1"/>
  <c r="AB424" i="23"/>
  <c r="AA424" i="23"/>
  <c r="Z424" i="23"/>
  <c r="Y424" i="23"/>
  <c r="X424" i="23"/>
  <c r="W424" i="23"/>
  <c r="V424" i="23"/>
  <c r="AQ424" i="23" s="1"/>
  <c r="U424" i="23"/>
  <c r="T424" i="23"/>
  <c r="BJ399" i="23"/>
  <c r="BI399" i="23"/>
  <c r="BH399" i="23"/>
  <c r="BG399" i="23"/>
  <c r="BF399" i="23"/>
  <c r="BE399" i="23"/>
  <c r="BC399" i="23"/>
  <c r="BD399" i="23" s="1"/>
  <c r="AN399" i="23"/>
  <c r="AO399" i="23" s="1"/>
  <c r="AG399" i="23"/>
  <c r="AH399" i="23" s="1"/>
  <c r="AD399" i="23"/>
  <c r="AE399" i="23" s="1"/>
  <c r="AB399" i="23"/>
  <c r="AA399" i="23"/>
  <c r="Z399" i="23"/>
  <c r="Y399" i="23"/>
  <c r="X399" i="23"/>
  <c r="W399" i="23"/>
  <c r="V399" i="23"/>
  <c r="AP399" i="23" s="1"/>
  <c r="U399" i="23"/>
  <c r="T399" i="23"/>
  <c r="BJ411" i="23"/>
  <c r="BI411" i="23"/>
  <c r="BH411" i="23"/>
  <c r="BG411" i="23"/>
  <c r="BF411" i="23"/>
  <c r="BE411" i="23"/>
  <c r="BC411" i="23"/>
  <c r="BD411" i="23" s="1"/>
  <c r="AN411" i="23"/>
  <c r="AO411" i="23" s="1"/>
  <c r="AG411" i="23"/>
  <c r="AH411" i="23" s="1"/>
  <c r="AD411" i="23"/>
  <c r="AF411" i="23" s="1"/>
  <c r="AB411" i="23"/>
  <c r="AA411" i="23"/>
  <c r="Z411" i="23"/>
  <c r="Y411" i="23"/>
  <c r="X411" i="23"/>
  <c r="W411" i="23"/>
  <c r="V411" i="23"/>
  <c r="AQ411" i="23" s="1"/>
  <c r="U411" i="23"/>
  <c r="AK411" i="23" s="1"/>
  <c r="T411" i="23"/>
  <c r="AX411" i="23" s="1"/>
  <c r="BJ389" i="23"/>
  <c r="BI389" i="23"/>
  <c r="BH389" i="23"/>
  <c r="BG389" i="23"/>
  <c r="BF389" i="23"/>
  <c r="BE389" i="23"/>
  <c r="BC389" i="23"/>
  <c r="BD389" i="23" s="1"/>
  <c r="AN389" i="23"/>
  <c r="AO389" i="23" s="1"/>
  <c r="AG389" i="23"/>
  <c r="AH389" i="23" s="1"/>
  <c r="AD389" i="23"/>
  <c r="AE389" i="23" s="1"/>
  <c r="AB389" i="23"/>
  <c r="AA389" i="23"/>
  <c r="Z389" i="23"/>
  <c r="Y389" i="23"/>
  <c r="X389" i="23"/>
  <c r="W389" i="23"/>
  <c r="V389" i="23"/>
  <c r="AM389" i="23" s="1"/>
  <c r="U389" i="23"/>
  <c r="AK389" i="23" s="1"/>
  <c r="T389" i="23"/>
  <c r="AW389" i="23" s="1"/>
  <c r="BJ419" i="23"/>
  <c r="BI419" i="23"/>
  <c r="BH419" i="23"/>
  <c r="BG419" i="23"/>
  <c r="BF419" i="23"/>
  <c r="BE419" i="23"/>
  <c r="BC419" i="23"/>
  <c r="BD419" i="23" s="1"/>
  <c r="AN419" i="23"/>
  <c r="AO419" i="23" s="1"/>
  <c r="AG419" i="23"/>
  <c r="AH419" i="23" s="1"/>
  <c r="AD419" i="23"/>
  <c r="AE419" i="23" s="1"/>
  <c r="AB419" i="23"/>
  <c r="AA419" i="23"/>
  <c r="Z419" i="23"/>
  <c r="Y419" i="23"/>
  <c r="X419" i="23"/>
  <c r="W419" i="23"/>
  <c r="V419" i="23"/>
  <c r="AQ419" i="23" s="1"/>
  <c r="U419" i="23"/>
  <c r="AK419" i="23" s="1"/>
  <c r="T419" i="23"/>
  <c r="AW419" i="23" s="1"/>
  <c r="BJ377" i="23"/>
  <c r="BI377" i="23"/>
  <c r="BH377" i="23"/>
  <c r="BG377" i="23"/>
  <c r="BF377" i="23"/>
  <c r="BE377" i="23"/>
  <c r="BC377" i="23"/>
  <c r="BD377" i="23" s="1"/>
  <c r="AN377" i="23"/>
  <c r="AO377" i="23" s="1"/>
  <c r="AG377" i="23"/>
  <c r="AH377" i="23" s="1"/>
  <c r="AD377" i="23"/>
  <c r="AB377" i="23"/>
  <c r="AA377" i="23"/>
  <c r="Z377" i="23"/>
  <c r="Y377" i="23"/>
  <c r="X377" i="23"/>
  <c r="W377" i="23"/>
  <c r="V377" i="23"/>
  <c r="AQ377" i="23" s="1"/>
  <c r="U377" i="23"/>
  <c r="T377" i="23"/>
  <c r="BJ372" i="23"/>
  <c r="BI372" i="23"/>
  <c r="BH372" i="23"/>
  <c r="BG372" i="23"/>
  <c r="BF372" i="23"/>
  <c r="BE372" i="23"/>
  <c r="BC372" i="23"/>
  <c r="BD372" i="23" s="1"/>
  <c r="AN372" i="23"/>
  <c r="AO372" i="23" s="1"/>
  <c r="AG372" i="23"/>
  <c r="AH372" i="23" s="1"/>
  <c r="AD372" i="23"/>
  <c r="AE372" i="23" s="1"/>
  <c r="AB372" i="23"/>
  <c r="AA372" i="23"/>
  <c r="Z372" i="23"/>
  <c r="Y372" i="23"/>
  <c r="X372" i="23"/>
  <c r="W372" i="23"/>
  <c r="V372" i="23"/>
  <c r="AP372" i="23" s="1"/>
  <c r="U372" i="23"/>
  <c r="T372" i="23"/>
  <c r="AX372" i="23" s="1"/>
  <c r="BJ365" i="23"/>
  <c r="BI365" i="23"/>
  <c r="BH365" i="23"/>
  <c r="BG365" i="23"/>
  <c r="BF365" i="23"/>
  <c r="BE365" i="23"/>
  <c r="BC365" i="23"/>
  <c r="BD365" i="23" s="1"/>
  <c r="AN365" i="23"/>
  <c r="AO365" i="23" s="1"/>
  <c r="AG365" i="23"/>
  <c r="AH365" i="23" s="1"/>
  <c r="AD365" i="23"/>
  <c r="AF365" i="23" s="1"/>
  <c r="AB365" i="23"/>
  <c r="AA365" i="23"/>
  <c r="Z365" i="23"/>
  <c r="Y365" i="23"/>
  <c r="X365" i="23"/>
  <c r="W365" i="23"/>
  <c r="V365" i="23"/>
  <c r="AQ365" i="23" s="1"/>
  <c r="U365" i="23"/>
  <c r="T365" i="23"/>
  <c r="BJ396" i="23"/>
  <c r="BI396" i="23"/>
  <c r="BH396" i="23"/>
  <c r="BG396" i="23"/>
  <c r="BF396" i="23"/>
  <c r="BE396" i="23"/>
  <c r="BC396" i="23"/>
  <c r="BD396" i="23" s="1"/>
  <c r="AN396" i="23"/>
  <c r="AO396" i="23" s="1"/>
  <c r="AG396" i="23"/>
  <c r="AH396" i="23" s="1"/>
  <c r="AD396" i="23"/>
  <c r="AB396" i="23"/>
  <c r="AA396" i="23"/>
  <c r="Z396" i="23"/>
  <c r="Y396" i="23"/>
  <c r="X396" i="23"/>
  <c r="W396" i="23"/>
  <c r="V396" i="23"/>
  <c r="U396" i="23"/>
  <c r="T396" i="23"/>
  <c r="AX396" i="23" s="1"/>
  <c r="BJ114" i="23"/>
  <c r="BI114" i="23"/>
  <c r="BH114" i="23"/>
  <c r="BG114" i="23"/>
  <c r="BF114" i="23"/>
  <c r="BE114" i="23"/>
  <c r="BC114" i="23"/>
  <c r="BD114" i="23" s="1"/>
  <c r="AN114" i="23"/>
  <c r="AO114" i="23" s="1"/>
  <c r="AG114" i="23"/>
  <c r="AH114" i="23" s="1"/>
  <c r="AD114" i="23"/>
  <c r="AE114" i="23" s="1"/>
  <c r="AB114" i="23"/>
  <c r="AA114" i="23"/>
  <c r="Z114" i="23"/>
  <c r="Y114" i="23"/>
  <c r="X114" i="23"/>
  <c r="W114" i="23"/>
  <c r="V114" i="23"/>
  <c r="AQ114" i="23" s="1"/>
  <c r="U114" i="23"/>
  <c r="AK114" i="23" s="1"/>
  <c r="T114" i="23"/>
  <c r="AX114" i="23" s="1"/>
  <c r="BJ402" i="23"/>
  <c r="BI402" i="23"/>
  <c r="BH402" i="23"/>
  <c r="BG402" i="23"/>
  <c r="BF402" i="23"/>
  <c r="BE402" i="23"/>
  <c r="BC402" i="23"/>
  <c r="BD402" i="23" s="1"/>
  <c r="AN402" i="23"/>
  <c r="AO402" i="23" s="1"/>
  <c r="AG402" i="23"/>
  <c r="AH402" i="23" s="1"/>
  <c r="AD402" i="23"/>
  <c r="AE402" i="23" s="1"/>
  <c r="AB402" i="23"/>
  <c r="AA402" i="23"/>
  <c r="Z402" i="23"/>
  <c r="Y402" i="23"/>
  <c r="X402" i="23"/>
  <c r="W402" i="23"/>
  <c r="V402" i="23"/>
  <c r="AP402" i="23" s="1"/>
  <c r="U402" i="23"/>
  <c r="AK402" i="23" s="1"/>
  <c r="T402" i="23"/>
  <c r="BJ413" i="23"/>
  <c r="BI413" i="23"/>
  <c r="BH413" i="23"/>
  <c r="BG413" i="23"/>
  <c r="BF413" i="23"/>
  <c r="BE413" i="23"/>
  <c r="BC413" i="23"/>
  <c r="BD413" i="23" s="1"/>
  <c r="AN413" i="23"/>
  <c r="AO413" i="23" s="1"/>
  <c r="AG413" i="23"/>
  <c r="AH413" i="23" s="1"/>
  <c r="AD413" i="23"/>
  <c r="AE413" i="23" s="1"/>
  <c r="AB413" i="23"/>
  <c r="AA413" i="23"/>
  <c r="Z413" i="23"/>
  <c r="Y413" i="23"/>
  <c r="X413" i="23"/>
  <c r="W413" i="23"/>
  <c r="V413" i="23"/>
  <c r="AP413" i="23" s="1"/>
  <c r="U413" i="23"/>
  <c r="AK413" i="23" s="1"/>
  <c r="T413" i="23"/>
  <c r="AX413" i="23" s="1"/>
  <c r="BJ390" i="23"/>
  <c r="BI390" i="23"/>
  <c r="BH390" i="23"/>
  <c r="BG390" i="23"/>
  <c r="BF390" i="23"/>
  <c r="BE390" i="23"/>
  <c r="BC390" i="23"/>
  <c r="BD390" i="23" s="1"/>
  <c r="AN390" i="23"/>
  <c r="AO390" i="23" s="1"/>
  <c r="AG390" i="23"/>
  <c r="AH390" i="23" s="1"/>
  <c r="AD390" i="23"/>
  <c r="AE390" i="23" s="1"/>
  <c r="AB390" i="23"/>
  <c r="AA390" i="23"/>
  <c r="Z390" i="23"/>
  <c r="Y390" i="23"/>
  <c r="X390" i="23"/>
  <c r="W390" i="23"/>
  <c r="V390" i="23"/>
  <c r="AP390" i="23" s="1"/>
  <c r="U390" i="23"/>
  <c r="AK390" i="23" s="1"/>
  <c r="T390" i="23"/>
  <c r="BJ414" i="23"/>
  <c r="BI414" i="23"/>
  <c r="BH414" i="23"/>
  <c r="BG414" i="23"/>
  <c r="BF414" i="23"/>
  <c r="BE414" i="23"/>
  <c r="BC414" i="23"/>
  <c r="BD414" i="23" s="1"/>
  <c r="AN414" i="23"/>
  <c r="AO414" i="23" s="1"/>
  <c r="AG414" i="23"/>
  <c r="AH414" i="23" s="1"/>
  <c r="AD414" i="23"/>
  <c r="AE414" i="23" s="1"/>
  <c r="AB414" i="23"/>
  <c r="AA414" i="23"/>
  <c r="Z414" i="23"/>
  <c r="Y414" i="23"/>
  <c r="X414" i="23"/>
  <c r="W414" i="23"/>
  <c r="V414" i="23"/>
  <c r="AP414" i="23" s="1"/>
  <c r="U414" i="23"/>
  <c r="AK414" i="23" s="1"/>
  <c r="T414" i="23"/>
  <c r="BJ408" i="23"/>
  <c r="BI408" i="23"/>
  <c r="BH408" i="23"/>
  <c r="BG408" i="23"/>
  <c r="BF408" i="23"/>
  <c r="BE408" i="23"/>
  <c r="BC408" i="23"/>
  <c r="BD408" i="23" s="1"/>
  <c r="AN408" i="23"/>
  <c r="AO408" i="23" s="1"/>
  <c r="AG408" i="23"/>
  <c r="AH408" i="23" s="1"/>
  <c r="AD408" i="23"/>
  <c r="AF408" i="23" s="1"/>
  <c r="AB408" i="23"/>
  <c r="AA408" i="23"/>
  <c r="Z408" i="23"/>
  <c r="Y408" i="23"/>
  <c r="X408" i="23"/>
  <c r="W408" i="23"/>
  <c r="V408" i="23"/>
  <c r="AP408" i="23" s="1"/>
  <c r="U408" i="23"/>
  <c r="AK408" i="23" s="1"/>
  <c r="T408" i="23"/>
  <c r="AX408" i="23" s="1"/>
  <c r="BJ416" i="23"/>
  <c r="BI416" i="23"/>
  <c r="BH416" i="23"/>
  <c r="BG416" i="23"/>
  <c r="BF416" i="23"/>
  <c r="BE416" i="23"/>
  <c r="BC416" i="23"/>
  <c r="BD416" i="23" s="1"/>
  <c r="AN416" i="23"/>
  <c r="AO416" i="23" s="1"/>
  <c r="AG416" i="23"/>
  <c r="AH416" i="23" s="1"/>
  <c r="AD416" i="23"/>
  <c r="AB416" i="23"/>
  <c r="AA416" i="23"/>
  <c r="Z416" i="23"/>
  <c r="Y416" i="23"/>
  <c r="X416" i="23"/>
  <c r="W416" i="23"/>
  <c r="V416" i="23"/>
  <c r="AQ416" i="23" s="1"/>
  <c r="U416" i="23"/>
  <c r="AK416" i="23" s="1"/>
  <c r="T416" i="23"/>
  <c r="BJ374" i="23"/>
  <c r="BI374" i="23"/>
  <c r="BH374" i="23"/>
  <c r="BG374" i="23"/>
  <c r="BF374" i="23"/>
  <c r="BE374" i="23"/>
  <c r="BC374" i="23"/>
  <c r="BD374" i="23" s="1"/>
  <c r="AN374" i="23"/>
  <c r="AO374" i="23" s="1"/>
  <c r="AG374" i="23"/>
  <c r="AH374" i="23" s="1"/>
  <c r="AD374" i="23"/>
  <c r="AB374" i="23"/>
  <c r="AA374" i="23"/>
  <c r="Z374" i="23"/>
  <c r="Y374" i="23"/>
  <c r="X374" i="23"/>
  <c r="W374" i="23"/>
  <c r="V374" i="23"/>
  <c r="AQ374" i="23" s="1"/>
  <c r="U374" i="23"/>
  <c r="T374" i="23"/>
  <c r="BJ5" i="23"/>
  <c r="BI5" i="23"/>
  <c r="BH5" i="23"/>
  <c r="BG5" i="23"/>
  <c r="BF5" i="23"/>
  <c r="BE5" i="23"/>
  <c r="BC5" i="23"/>
  <c r="BD5" i="23" s="1"/>
  <c r="AN5" i="23"/>
  <c r="AO5" i="23" s="1"/>
  <c r="AG5" i="23"/>
  <c r="AH5" i="23" s="1"/>
  <c r="AD5" i="23"/>
  <c r="AE5" i="23" s="1"/>
  <c r="AB5" i="23"/>
  <c r="AA5" i="23"/>
  <c r="Z5" i="23"/>
  <c r="Y5" i="23"/>
  <c r="X5" i="23"/>
  <c r="W5" i="23"/>
  <c r="V5" i="23"/>
  <c r="AQ5" i="23" s="1"/>
  <c r="U5" i="23"/>
  <c r="T5" i="23"/>
  <c r="BJ353" i="23"/>
  <c r="BI353" i="23"/>
  <c r="BH353" i="23"/>
  <c r="BG353" i="23"/>
  <c r="BF353" i="23"/>
  <c r="BE353" i="23"/>
  <c r="BC353" i="23"/>
  <c r="BD353" i="23" s="1"/>
  <c r="AN353" i="23"/>
  <c r="AO353" i="23" s="1"/>
  <c r="AG353" i="23"/>
  <c r="AH353" i="23" s="1"/>
  <c r="AD353" i="23"/>
  <c r="AE353" i="23" s="1"/>
  <c r="AB353" i="23"/>
  <c r="AA353" i="23"/>
  <c r="Z353" i="23"/>
  <c r="Y353" i="23"/>
  <c r="X353" i="23"/>
  <c r="W353" i="23"/>
  <c r="V353" i="23"/>
  <c r="AQ353" i="23" s="1"/>
  <c r="U353" i="23"/>
  <c r="T353" i="23"/>
  <c r="BJ420" i="23"/>
  <c r="BI420" i="23"/>
  <c r="BH420" i="23"/>
  <c r="BG420" i="23"/>
  <c r="BF420" i="23"/>
  <c r="BE420" i="23"/>
  <c r="BC420" i="23"/>
  <c r="BD420" i="23" s="1"/>
  <c r="AN420" i="23"/>
  <c r="AO420" i="23" s="1"/>
  <c r="AG420" i="23"/>
  <c r="AH420" i="23" s="1"/>
  <c r="AD420" i="23"/>
  <c r="AB420" i="23"/>
  <c r="AA420" i="23"/>
  <c r="Z420" i="23"/>
  <c r="Y420" i="23"/>
  <c r="X420" i="23"/>
  <c r="W420" i="23"/>
  <c r="V420" i="23"/>
  <c r="AQ420" i="23" s="1"/>
  <c r="U420" i="23"/>
  <c r="T420" i="23"/>
  <c r="BJ394" i="23"/>
  <c r="BI394" i="23"/>
  <c r="BH394" i="23"/>
  <c r="BG394" i="23"/>
  <c r="BF394" i="23"/>
  <c r="BE394" i="23"/>
  <c r="BC394" i="23"/>
  <c r="BD394" i="23" s="1"/>
  <c r="AN394" i="23"/>
  <c r="AO394" i="23" s="1"/>
  <c r="AG394" i="23"/>
  <c r="AH394" i="23" s="1"/>
  <c r="AD394" i="23"/>
  <c r="AB394" i="23"/>
  <c r="AA394" i="23"/>
  <c r="Z394" i="23"/>
  <c r="Y394" i="23"/>
  <c r="X394" i="23"/>
  <c r="W394" i="23"/>
  <c r="V394" i="23"/>
  <c r="AQ394" i="23" s="1"/>
  <c r="U394" i="23"/>
  <c r="T394" i="23"/>
  <c r="BJ393" i="23"/>
  <c r="BI393" i="23"/>
  <c r="BH393" i="23"/>
  <c r="BG393" i="23"/>
  <c r="BF393" i="23"/>
  <c r="BE393" i="23"/>
  <c r="BC393" i="23"/>
  <c r="BD393" i="23" s="1"/>
  <c r="AN393" i="23"/>
  <c r="AO393" i="23" s="1"/>
  <c r="AG393" i="23"/>
  <c r="AH393" i="23" s="1"/>
  <c r="AD393" i="23"/>
  <c r="AB393" i="23"/>
  <c r="AA393" i="23"/>
  <c r="Z393" i="23"/>
  <c r="Y393" i="23"/>
  <c r="X393" i="23"/>
  <c r="W393" i="23"/>
  <c r="V393" i="23"/>
  <c r="U393" i="23"/>
  <c r="T393" i="23"/>
  <c r="BJ191" i="23"/>
  <c r="BI191" i="23"/>
  <c r="BH191" i="23"/>
  <c r="BG191" i="23"/>
  <c r="BF191" i="23"/>
  <c r="BE191" i="23"/>
  <c r="BC191" i="23"/>
  <c r="BD191" i="23" s="1"/>
  <c r="AN191" i="23"/>
  <c r="AO191" i="23" s="1"/>
  <c r="AG191" i="23"/>
  <c r="AH191" i="23" s="1"/>
  <c r="AD191" i="23"/>
  <c r="AB191" i="23"/>
  <c r="AA191" i="23"/>
  <c r="Z191" i="23"/>
  <c r="Y191" i="23"/>
  <c r="X191" i="23"/>
  <c r="W191" i="23"/>
  <c r="V191" i="23"/>
  <c r="U191" i="23"/>
  <c r="T191" i="23"/>
  <c r="AW191" i="23" s="1"/>
  <c r="BJ354" i="23"/>
  <c r="BI354" i="23"/>
  <c r="BH354" i="23"/>
  <c r="BG354" i="23"/>
  <c r="BF354" i="23"/>
  <c r="BE354" i="23"/>
  <c r="BC354" i="23"/>
  <c r="BD354" i="23" s="1"/>
  <c r="AN354" i="23"/>
  <c r="AO354" i="23" s="1"/>
  <c r="AG354" i="23"/>
  <c r="AH354" i="23" s="1"/>
  <c r="AD354" i="23"/>
  <c r="AB354" i="23"/>
  <c r="AA354" i="23"/>
  <c r="Z354" i="23"/>
  <c r="Y354" i="23"/>
  <c r="X354" i="23"/>
  <c r="W354" i="23"/>
  <c r="V354" i="23"/>
  <c r="U354" i="23"/>
  <c r="T354" i="23"/>
  <c r="AW354" i="23" s="1"/>
  <c r="BJ361" i="23"/>
  <c r="BI361" i="23"/>
  <c r="BH361" i="23"/>
  <c r="BG361" i="23"/>
  <c r="BF361" i="23"/>
  <c r="BE361" i="23"/>
  <c r="BC361" i="23"/>
  <c r="BD361" i="23" s="1"/>
  <c r="AN361" i="23"/>
  <c r="AO361" i="23" s="1"/>
  <c r="AG361" i="23"/>
  <c r="AH361" i="23" s="1"/>
  <c r="AD361" i="23"/>
  <c r="AB361" i="23"/>
  <c r="AA361" i="23"/>
  <c r="Z361" i="23"/>
  <c r="Y361" i="23"/>
  <c r="X361" i="23"/>
  <c r="W361" i="23"/>
  <c r="V361" i="23"/>
  <c r="U361" i="23"/>
  <c r="T361" i="23"/>
  <c r="AW361" i="23" s="1"/>
  <c r="BJ403" i="23"/>
  <c r="BI403" i="23"/>
  <c r="BH403" i="23"/>
  <c r="BG403" i="23"/>
  <c r="BF403" i="23"/>
  <c r="BE403" i="23"/>
  <c r="BC403" i="23"/>
  <c r="BD403" i="23" s="1"/>
  <c r="AN403" i="23"/>
  <c r="AO403" i="23" s="1"/>
  <c r="AG403" i="23"/>
  <c r="AH403" i="23" s="1"/>
  <c r="AD403" i="23"/>
  <c r="AB403" i="23"/>
  <c r="AA403" i="23"/>
  <c r="Z403" i="23"/>
  <c r="Y403" i="23"/>
  <c r="X403" i="23"/>
  <c r="W403" i="23"/>
  <c r="V403" i="23"/>
  <c r="U403" i="23"/>
  <c r="T403" i="23"/>
  <c r="AW403" i="23" s="1"/>
  <c r="BJ387" i="23"/>
  <c r="BI387" i="23"/>
  <c r="BH387" i="23"/>
  <c r="BG387" i="23"/>
  <c r="BF387" i="23"/>
  <c r="BE387" i="23"/>
  <c r="BC387" i="23"/>
  <c r="BD387" i="23" s="1"/>
  <c r="AN387" i="23"/>
  <c r="AO387" i="23" s="1"/>
  <c r="AG387" i="23"/>
  <c r="AH387" i="23" s="1"/>
  <c r="AD387" i="23"/>
  <c r="AB387" i="23"/>
  <c r="AA387" i="23"/>
  <c r="Z387" i="23"/>
  <c r="Y387" i="23"/>
  <c r="X387" i="23"/>
  <c r="W387" i="23"/>
  <c r="V387" i="23"/>
  <c r="AM387" i="23" s="1"/>
  <c r="U387" i="23"/>
  <c r="T387" i="23"/>
  <c r="AW387" i="23" s="1"/>
  <c r="BJ386" i="23"/>
  <c r="BI386" i="23"/>
  <c r="BH386" i="23"/>
  <c r="BG386" i="23"/>
  <c r="BF386" i="23"/>
  <c r="BE386" i="23"/>
  <c r="BC386" i="23"/>
  <c r="BD386" i="23" s="1"/>
  <c r="AN386" i="23"/>
  <c r="AO386" i="23" s="1"/>
  <c r="AG386" i="23"/>
  <c r="AH386" i="23" s="1"/>
  <c r="AD386" i="23"/>
  <c r="AB386" i="23"/>
  <c r="AA386" i="23"/>
  <c r="Z386" i="23"/>
  <c r="Y386" i="23"/>
  <c r="X386" i="23"/>
  <c r="W386" i="23"/>
  <c r="V386" i="23"/>
  <c r="AM386" i="23" s="1"/>
  <c r="U386" i="23"/>
  <c r="T386" i="23"/>
  <c r="AW386" i="23" s="1"/>
  <c r="BJ294" i="23"/>
  <c r="BI294" i="23"/>
  <c r="BH294" i="23"/>
  <c r="BG294" i="23"/>
  <c r="BF294" i="23"/>
  <c r="BE294" i="23"/>
  <c r="BC294" i="23"/>
  <c r="BD294" i="23" s="1"/>
  <c r="AN294" i="23"/>
  <c r="AO294" i="23" s="1"/>
  <c r="AG294" i="23"/>
  <c r="AH294" i="23" s="1"/>
  <c r="AD294" i="23"/>
  <c r="AF294" i="23" s="1"/>
  <c r="AB294" i="23"/>
  <c r="AA294" i="23"/>
  <c r="Z294" i="23"/>
  <c r="Y294" i="23"/>
  <c r="X294" i="23"/>
  <c r="W294" i="23"/>
  <c r="V294" i="23"/>
  <c r="AM294" i="23" s="1"/>
  <c r="U294" i="23"/>
  <c r="T294" i="23"/>
  <c r="AW294" i="23" s="1"/>
  <c r="BJ406" i="23"/>
  <c r="BI406" i="23"/>
  <c r="BH406" i="23"/>
  <c r="BG406" i="23"/>
  <c r="BF406" i="23"/>
  <c r="BE406" i="23"/>
  <c r="BC406" i="23"/>
  <c r="BD406" i="23" s="1"/>
  <c r="AN406" i="23"/>
  <c r="AO406" i="23" s="1"/>
  <c r="AG406" i="23"/>
  <c r="AH406" i="23" s="1"/>
  <c r="AD406" i="23"/>
  <c r="AF406" i="23" s="1"/>
  <c r="AB406" i="23"/>
  <c r="AA406" i="23"/>
  <c r="Z406" i="23"/>
  <c r="Y406" i="23"/>
  <c r="X406" i="23"/>
  <c r="W406" i="23"/>
  <c r="V406" i="23"/>
  <c r="AM406" i="23" s="1"/>
  <c r="U406" i="23"/>
  <c r="T406" i="23"/>
  <c r="AW406" i="23" s="1"/>
  <c r="BJ305" i="23"/>
  <c r="BI305" i="23"/>
  <c r="BH305" i="23"/>
  <c r="BG305" i="23"/>
  <c r="BF305" i="23"/>
  <c r="BE305" i="23"/>
  <c r="BC305" i="23"/>
  <c r="BD305" i="23" s="1"/>
  <c r="AN305" i="23"/>
  <c r="AO305" i="23" s="1"/>
  <c r="AG305" i="23"/>
  <c r="AH305" i="23" s="1"/>
  <c r="AD305" i="23"/>
  <c r="AE305" i="23" s="1"/>
  <c r="AB305" i="23"/>
  <c r="AA305" i="23"/>
  <c r="Z305" i="23"/>
  <c r="Y305" i="23"/>
  <c r="X305" i="23"/>
  <c r="W305" i="23"/>
  <c r="V305" i="23"/>
  <c r="AM305" i="23" s="1"/>
  <c r="U305" i="23"/>
  <c r="T305" i="23"/>
  <c r="AW305" i="23" s="1"/>
  <c r="BJ400" i="23"/>
  <c r="BI400" i="23"/>
  <c r="BH400" i="23"/>
  <c r="BG400" i="23"/>
  <c r="BF400" i="23"/>
  <c r="BE400" i="23"/>
  <c r="BC400" i="23"/>
  <c r="BD400" i="23" s="1"/>
  <c r="AN400" i="23"/>
  <c r="AO400" i="23" s="1"/>
  <c r="AG400" i="23"/>
  <c r="AH400" i="23" s="1"/>
  <c r="AF400" i="23"/>
  <c r="AD400" i="23"/>
  <c r="AB400" i="23"/>
  <c r="AA400" i="23"/>
  <c r="Z400" i="23"/>
  <c r="Y400" i="23"/>
  <c r="X400" i="23"/>
  <c r="W400" i="23"/>
  <c r="V400" i="23"/>
  <c r="AM400" i="23" s="1"/>
  <c r="U400" i="23"/>
  <c r="T400" i="23"/>
  <c r="BJ401" i="23"/>
  <c r="BI401" i="23"/>
  <c r="BH401" i="23"/>
  <c r="BG401" i="23"/>
  <c r="BF401" i="23"/>
  <c r="BE401" i="23"/>
  <c r="BC401" i="23"/>
  <c r="BD401" i="23" s="1"/>
  <c r="AN401" i="23"/>
  <c r="AO401" i="23" s="1"/>
  <c r="AG401" i="23"/>
  <c r="AH401" i="23" s="1"/>
  <c r="AD401" i="23"/>
  <c r="AB401" i="23"/>
  <c r="AA401" i="23"/>
  <c r="Z401" i="23"/>
  <c r="Y401" i="23"/>
  <c r="X401" i="23"/>
  <c r="W401" i="23"/>
  <c r="V401" i="23"/>
  <c r="AM401" i="23" s="1"/>
  <c r="U401" i="23"/>
  <c r="T401" i="23"/>
  <c r="AW401" i="23" s="1"/>
  <c r="BJ376" i="23"/>
  <c r="BI376" i="23"/>
  <c r="BH376" i="23"/>
  <c r="BG376" i="23"/>
  <c r="BF376" i="23"/>
  <c r="BE376" i="23"/>
  <c r="BC376" i="23"/>
  <c r="BD376" i="23" s="1"/>
  <c r="AN376" i="23"/>
  <c r="AO376" i="23" s="1"/>
  <c r="AG376" i="23"/>
  <c r="AH376" i="23" s="1"/>
  <c r="AD376" i="23"/>
  <c r="AF376" i="23" s="1"/>
  <c r="AB376" i="23"/>
  <c r="AA376" i="23"/>
  <c r="Z376" i="23"/>
  <c r="Y376" i="23"/>
  <c r="X376" i="23"/>
  <c r="W376" i="23"/>
  <c r="V376" i="23"/>
  <c r="AM376" i="23" s="1"/>
  <c r="U376" i="23"/>
  <c r="T376" i="23"/>
  <c r="BJ217" i="23"/>
  <c r="BI217" i="23"/>
  <c r="BH217" i="23"/>
  <c r="BG217" i="23"/>
  <c r="BF217" i="23"/>
  <c r="BE217" i="23"/>
  <c r="BC217" i="23"/>
  <c r="BD217" i="23" s="1"/>
  <c r="AN217" i="23"/>
  <c r="AO217" i="23" s="1"/>
  <c r="AG217" i="23"/>
  <c r="AH217" i="23" s="1"/>
  <c r="AD217" i="23"/>
  <c r="AB217" i="23"/>
  <c r="AA217" i="23"/>
  <c r="Z217" i="23"/>
  <c r="Y217" i="23"/>
  <c r="X217" i="23"/>
  <c r="W217" i="23"/>
  <c r="V217" i="23"/>
  <c r="AM217" i="23" s="1"/>
  <c r="U217" i="23"/>
  <c r="T217" i="23"/>
  <c r="AW217" i="23" s="1"/>
  <c r="BJ388" i="23"/>
  <c r="BI388" i="23"/>
  <c r="BH388" i="23"/>
  <c r="BG388" i="23"/>
  <c r="BF388" i="23"/>
  <c r="BE388" i="23"/>
  <c r="BC388" i="23"/>
  <c r="BD388" i="23" s="1"/>
  <c r="AN388" i="23"/>
  <c r="AO388" i="23" s="1"/>
  <c r="AG388" i="23"/>
  <c r="AH388" i="23" s="1"/>
  <c r="AD388" i="23"/>
  <c r="AE388" i="23" s="1"/>
  <c r="AB388" i="23"/>
  <c r="AA388" i="23"/>
  <c r="Z388" i="23"/>
  <c r="Y388" i="23"/>
  <c r="X388" i="23"/>
  <c r="W388" i="23"/>
  <c r="V388" i="23"/>
  <c r="AM388" i="23" s="1"/>
  <c r="U388" i="23"/>
  <c r="T388" i="23"/>
  <c r="BJ241" i="23"/>
  <c r="BI241" i="23"/>
  <c r="BH241" i="23"/>
  <c r="BG241" i="23"/>
  <c r="BF241" i="23"/>
  <c r="BE241" i="23"/>
  <c r="BC241" i="23"/>
  <c r="BD241" i="23" s="1"/>
  <c r="AN241" i="23"/>
  <c r="AO241" i="23" s="1"/>
  <c r="AG241" i="23"/>
  <c r="AH241" i="23" s="1"/>
  <c r="AD241" i="23"/>
  <c r="AE241" i="23" s="1"/>
  <c r="AB241" i="23"/>
  <c r="AA241" i="23"/>
  <c r="Z241" i="23"/>
  <c r="Y241" i="23"/>
  <c r="X241" i="23"/>
  <c r="W241" i="23"/>
  <c r="V241" i="23"/>
  <c r="AM241" i="23" s="1"/>
  <c r="U241" i="23"/>
  <c r="AK241" i="23" s="1"/>
  <c r="T241" i="23"/>
  <c r="AX241" i="23" s="1"/>
  <c r="BJ293" i="23"/>
  <c r="BI293" i="23"/>
  <c r="BH293" i="23"/>
  <c r="BG293" i="23"/>
  <c r="BF293" i="23"/>
  <c r="BE293" i="23"/>
  <c r="BC293" i="23"/>
  <c r="BD293" i="23" s="1"/>
  <c r="AN293" i="23"/>
  <c r="AO293" i="23" s="1"/>
  <c r="AG293" i="23"/>
  <c r="AH293" i="23" s="1"/>
  <c r="AD293" i="23"/>
  <c r="AB293" i="23"/>
  <c r="AA293" i="23"/>
  <c r="Z293" i="23"/>
  <c r="Y293" i="23"/>
  <c r="X293" i="23"/>
  <c r="W293" i="23"/>
  <c r="V293" i="23"/>
  <c r="AP293" i="23" s="1"/>
  <c r="U293" i="23"/>
  <c r="AK293" i="23" s="1"/>
  <c r="T293" i="23"/>
  <c r="AW293" i="23" s="1"/>
  <c r="BJ385" i="23"/>
  <c r="BI385" i="23"/>
  <c r="BH385" i="23"/>
  <c r="BG385" i="23"/>
  <c r="BF385" i="23"/>
  <c r="BE385" i="23"/>
  <c r="BC385" i="23"/>
  <c r="BD385" i="23" s="1"/>
  <c r="AN385" i="23"/>
  <c r="AO385" i="23" s="1"/>
  <c r="AG385" i="23"/>
  <c r="AH385" i="23" s="1"/>
  <c r="AD385" i="23"/>
  <c r="AE385" i="23" s="1"/>
  <c r="AB385" i="23"/>
  <c r="AA385" i="23"/>
  <c r="Z385" i="23"/>
  <c r="Y385" i="23"/>
  <c r="X385" i="23"/>
  <c r="W385" i="23"/>
  <c r="V385" i="23"/>
  <c r="U385" i="23"/>
  <c r="AK385" i="23" s="1"/>
  <c r="T385" i="23"/>
  <c r="BJ409" i="23"/>
  <c r="BI409" i="23"/>
  <c r="BH409" i="23"/>
  <c r="BG409" i="23"/>
  <c r="BF409" i="23"/>
  <c r="BE409" i="23"/>
  <c r="BC409" i="23"/>
  <c r="BD409" i="23" s="1"/>
  <c r="AN409" i="23"/>
  <c r="AO409" i="23" s="1"/>
  <c r="AG409" i="23"/>
  <c r="AH409" i="23" s="1"/>
  <c r="AD409" i="23"/>
  <c r="AE409" i="23" s="1"/>
  <c r="AB409" i="23"/>
  <c r="AA409" i="23"/>
  <c r="Z409" i="23"/>
  <c r="Y409" i="23"/>
  <c r="X409" i="23"/>
  <c r="W409" i="23"/>
  <c r="V409" i="23"/>
  <c r="AP409" i="23" s="1"/>
  <c r="U409" i="23"/>
  <c r="T409" i="23"/>
  <c r="BJ407" i="23"/>
  <c r="BI407" i="23"/>
  <c r="BH407" i="23"/>
  <c r="BG407" i="23"/>
  <c r="BF407" i="23"/>
  <c r="BE407" i="23"/>
  <c r="BC407" i="23"/>
  <c r="BD407" i="23" s="1"/>
  <c r="AN407" i="23"/>
  <c r="AO407" i="23" s="1"/>
  <c r="AG407" i="23"/>
  <c r="AH407" i="23" s="1"/>
  <c r="AD407" i="23"/>
  <c r="AB407" i="23"/>
  <c r="AA407" i="23"/>
  <c r="Z407" i="23"/>
  <c r="Y407" i="23"/>
  <c r="X407" i="23"/>
  <c r="W407" i="23"/>
  <c r="V407" i="23"/>
  <c r="AP407" i="23" s="1"/>
  <c r="U407" i="23"/>
  <c r="AK407" i="23" s="1"/>
  <c r="T407" i="23"/>
  <c r="BJ404" i="23"/>
  <c r="BI404" i="23"/>
  <c r="BH404" i="23"/>
  <c r="BG404" i="23"/>
  <c r="BF404" i="23"/>
  <c r="BE404" i="23"/>
  <c r="BC404" i="23"/>
  <c r="BD404" i="23" s="1"/>
  <c r="AN404" i="23"/>
  <c r="AO404" i="23" s="1"/>
  <c r="AG404" i="23"/>
  <c r="AH404" i="23" s="1"/>
  <c r="AD404" i="23"/>
  <c r="AB404" i="23"/>
  <c r="AA404" i="23"/>
  <c r="Z404" i="23"/>
  <c r="Y404" i="23"/>
  <c r="X404" i="23"/>
  <c r="W404" i="23"/>
  <c r="V404" i="23"/>
  <c r="AP404" i="23" s="1"/>
  <c r="U404" i="23"/>
  <c r="T404" i="23"/>
  <c r="AX404" i="23" s="1"/>
  <c r="BJ370" i="23"/>
  <c r="BI370" i="23"/>
  <c r="BH370" i="23"/>
  <c r="BG370" i="23"/>
  <c r="BF370" i="23"/>
  <c r="BE370" i="23"/>
  <c r="BC370" i="23"/>
  <c r="BD370" i="23" s="1"/>
  <c r="AN370" i="23"/>
  <c r="AO370" i="23" s="1"/>
  <c r="AG370" i="23"/>
  <c r="AH370" i="23" s="1"/>
  <c r="AD370" i="23"/>
  <c r="AB370" i="23"/>
  <c r="AA370" i="23"/>
  <c r="Z370" i="23"/>
  <c r="Y370" i="23"/>
  <c r="X370" i="23"/>
  <c r="W370" i="23"/>
  <c r="V370" i="23"/>
  <c r="AP370" i="23" s="1"/>
  <c r="U370" i="23"/>
  <c r="T370" i="23"/>
  <c r="AX370" i="23" s="1"/>
  <c r="BJ395" i="23"/>
  <c r="BI395" i="23"/>
  <c r="BH395" i="23"/>
  <c r="BG395" i="23"/>
  <c r="BF395" i="23"/>
  <c r="BE395" i="23"/>
  <c r="BC395" i="23"/>
  <c r="BD395" i="23" s="1"/>
  <c r="AN395" i="23"/>
  <c r="AO395" i="23" s="1"/>
  <c r="AG395" i="23"/>
  <c r="AH395" i="23" s="1"/>
  <c r="AD395" i="23"/>
  <c r="AE395" i="23" s="1"/>
  <c r="AB395" i="23"/>
  <c r="AA395" i="23"/>
  <c r="Z395" i="23"/>
  <c r="Y395" i="23"/>
  <c r="X395" i="23"/>
  <c r="W395" i="23"/>
  <c r="V395" i="23"/>
  <c r="AP395" i="23" s="1"/>
  <c r="U395" i="23"/>
  <c r="T395" i="23"/>
  <c r="AX395" i="23" s="1"/>
  <c r="BJ336" i="23"/>
  <c r="BI336" i="23"/>
  <c r="BH336" i="23"/>
  <c r="BG336" i="23"/>
  <c r="BF336" i="23"/>
  <c r="BE336" i="23"/>
  <c r="BC336" i="23"/>
  <c r="BD336" i="23" s="1"/>
  <c r="AN336" i="23"/>
  <c r="AO336" i="23" s="1"/>
  <c r="AG336" i="23"/>
  <c r="AH336" i="23" s="1"/>
  <c r="AD336" i="23"/>
  <c r="AF336" i="23" s="1"/>
  <c r="AB336" i="23"/>
  <c r="AA336" i="23"/>
  <c r="Z336" i="23"/>
  <c r="Y336" i="23"/>
  <c r="X336" i="23"/>
  <c r="W336" i="23"/>
  <c r="V336" i="23"/>
  <c r="AP336" i="23" s="1"/>
  <c r="U336" i="23"/>
  <c r="T336" i="23"/>
  <c r="AX336" i="23" s="1"/>
  <c r="BJ405" i="23"/>
  <c r="BI405" i="23"/>
  <c r="BH405" i="23"/>
  <c r="BG405" i="23"/>
  <c r="BF405" i="23"/>
  <c r="BE405" i="23"/>
  <c r="BC405" i="23"/>
  <c r="BD405" i="23" s="1"/>
  <c r="AN405" i="23"/>
  <c r="AO405" i="23" s="1"/>
  <c r="AG405" i="23"/>
  <c r="AH405" i="23" s="1"/>
  <c r="AD405" i="23"/>
  <c r="AF405" i="23" s="1"/>
  <c r="AB405" i="23"/>
  <c r="AA405" i="23"/>
  <c r="Z405" i="23"/>
  <c r="Y405" i="23"/>
  <c r="X405" i="23"/>
  <c r="W405" i="23"/>
  <c r="V405" i="23"/>
  <c r="AP405" i="23" s="1"/>
  <c r="U405" i="23"/>
  <c r="T405" i="23"/>
  <c r="AX405" i="23" s="1"/>
  <c r="BJ371" i="23"/>
  <c r="BI371" i="23"/>
  <c r="BH371" i="23"/>
  <c r="BG371" i="23"/>
  <c r="BF371" i="23"/>
  <c r="BE371" i="23"/>
  <c r="BC371" i="23"/>
  <c r="BD371" i="23" s="1"/>
  <c r="AN371" i="23"/>
  <c r="AO371" i="23" s="1"/>
  <c r="AG371" i="23"/>
  <c r="AH371" i="23" s="1"/>
  <c r="AD371" i="23"/>
  <c r="AF371" i="23" s="1"/>
  <c r="AB371" i="23"/>
  <c r="AA371" i="23"/>
  <c r="Z371" i="23"/>
  <c r="Y371" i="23"/>
  <c r="X371" i="23"/>
  <c r="W371" i="23"/>
  <c r="V371" i="23"/>
  <c r="AP371" i="23" s="1"/>
  <c r="U371" i="23"/>
  <c r="T371" i="23"/>
  <c r="AX371" i="23" s="1"/>
  <c r="BJ153" i="23"/>
  <c r="BI153" i="23"/>
  <c r="BH153" i="23"/>
  <c r="BG153" i="23"/>
  <c r="BF153" i="23"/>
  <c r="BE153" i="23"/>
  <c r="BC153" i="23"/>
  <c r="BD153" i="23" s="1"/>
  <c r="AN153" i="23"/>
  <c r="AO153" i="23" s="1"/>
  <c r="AG153" i="23"/>
  <c r="AH153" i="23" s="1"/>
  <c r="AD153" i="23"/>
  <c r="AB153" i="23"/>
  <c r="AA153" i="23"/>
  <c r="Z153" i="23"/>
  <c r="Y153" i="23"/>
  <c r="X153" i="23"/>
  <c r="W153" i="23"/>
  <c r="V153" i="23"/>
  <c r="AP153" i="23" s="1"/>
  <c r="U153" i="23"/>
  <c r="T153" i="23"/>
  <c r="AX153" i="23" s="1"/>
  <c r="BJ397" i="23"/>
  <c r="BI397" i="23"/>
  <c r="BH397" i="23"/>
  <c r="BG397" i="23"/>
  <c r="BF397" i="23"/>
  <c r="BE397" i="23"/>
  <c r="BC397" i="23"/>
  <c r="BD397" i="23" s="1"/>
  <c r="AN397" i="23"/>
  <c r="AO397" i="23" s="1"/>
  <c r="AG397" i="23"/>
  <c r="AH397" i="23" s="1"/>
  <c r="AD397" i="23"/>
  <c r="AE397" i="23" s="1"/>
  <c r="AB397" i="23"/>
  <c r="AA397" i="23"/>
  <c r="Z397" i="23"/>
  <c r="Y397" i="23"/>
  <c r="X397" i="23"/>
  <c r="W397" i="23"/>
  <c r="V397" i="23"/>
  <c r="AP397" i="23" s="1"/>
  <c r="U397" i="23"/>
  <c r="T397" i="23"/>
  <c r="BJ363" i="23"/>
  <c r="BI363" i="23"/>
  <c r="BH363" i="23"/>
  <c r="BG363" i="23"/>
  <c r="BF363" i="23"/>
  <c r="BE363" i="23"/>
  <c r="BC363" i="23"/>
  <c r="BD363" i="23" s="1"/>
  <c r="AN363" i="23"/>
  <c r="AO363" i="23" s="1"/>
  <c r="AG363" i="23"/>
  <c r="AH363" i="23" s="1"/>
  <c r="AD363" i="23"/>
  <c r="AB363" i="23"/>
  <c r="AA363" i="23"/>
  <c r="Z363" i="23"/>
  <c r="Y363" i="23"/>
  <c r="X363" i="23"/>
  <c r="W363" i="23"/>
  <c r="V363" i="23"/>
  <c r="AP363" i="23" s="1"/>
  <c r="U363" i="23"/>
  <c r="T363" i="23"/>
  <c r="AX363" i="23" s="1"/>
  <c r="BJ269" i="23"/>
  <c r="BI269" i="23"/>
  <c r="BH269" i="23"/>
  <c r="BG269" i="23"/>
  <c r="BF269" i="23"/>
  <c r="BE269" i="23"/>
  <c r="BC269" i="23"/>
  <c r="BD269" i="23" s="1"/>
  <c r="AN269" i="23"/>
  <c r="AO269" i="23" s="1"/>
  <c r="AG269" i="23"/>
  <c r="AH269" i="23" s="1"/>
  <c r="AD269" i="23"/>
  <c r="AB269" i="23"/>
  <c r="AA269" i="23"/>
  <c r="Z269" i="23"/>
  <c r="Y269" i="23"/>
  <c r="X269" i="23"/>
  <c r="W269" i="23"/>
  <c r="V269" i="23"/>
  <c r="AP269" i="23" s="1"/>
  <c r="U269" i="23"/>
  <c r="T269" i="23"/>
  <c r="BJ209" i="23"/>
  <c r="BI209" i="23"/>
  <c r="BH209" i="23"/>
  <c r="BG209" i="23"/>
  <c r="BF209" i="23"/>
  <c r="BE209" i="23"/>
  <c r="BC209" i="23"/>
  <c r="BD209" i="23" s="1"/>
  <c r="AN209" i="23"/>
  <c r="AO209" i="23" s="1"/>
  <c r="AG209" i="23"/>
  <c r="AH209" i="23" s="1"/>
  <c r="AD209" i="23"/>
  <c r="AB209" i="23"/>
  <c r="AA209" i="23"/>
  <c r="Z209" i="23"/>
  <c r="Y209" i="23"/>
  <c r="X209" i="23"/>
  <c r="W209" i="23"/>
  <c r="V209" i="23"/>
  <c r="AP209" i="23" s="1"/>
  <c r="U209" i="23"/>
  <c r="T209" i="23"/>
  <c r="BJ382" i="23"/>
  <c r="BI382" i="23"/>
  <c r="BH382" i="23"/>
  <c r="BG382" i="23"/>
  <c r="BF382" i="23"/>
  <c r="BE382" i="23"/>
  <c r="BC382" i="23"/>
  <c r="BD382" i="23" s="1"/>
  <c r="AN382" i="23"/>
  <c r="AO382" i="23" s="1"/>
  <c r="AG382" i="23"/>
  <c r="AH382" i="23" s="1"/>
  <c r="AD382" i="23"/>
  <c r="AF382" i="23" s="1"/>
  <c r="AB382" i="23"/>
  <c r="AA382" i="23"/>
  <c r="Z382" i="23"/>
  <c r="Y382" i="23"/>
  <c r="X382" i="23"/>
  <c r="W382" i="23"/>
  <c r="V382" i="23"/>
  <c r="AP382" i="23" s="1"/>
  <c r="U382" i="23"/>
  <c r="T382" i="23"/>
  <c r="BJ368" i="23"/>
  <c r="BI368" i="23"/>
  <c r="BH368" i="23"/>
  <c r="BG368" i="23"/>
  <c r="BF368" i="23"/>
  <c r="BE368" i="23"/>
  <c r="BC368" i="23"/>
  <c r="BD368" i="23" s="1"/>
  <c r="AN368" i="23"/>
  <c r="AO368" i="23" s="1"/>
  <c r="AG368" i="23"/>
  <c r="AH368" i="23" s="1"/>
  <c r="AD368" i="23"/>
  <c r="AB368" i="23"/>
  <c r="AA368" i="23"/>
  <c r="Z368" i="23"/>
  <c r="Y368" i="23"/>
  <c r="X368" i="23"/>
  <c r="W368" i="23"/>
  <c r="V368" i="23"/>
  <c r="AP368" i="23" s="1"/>
  <c r="U368" i="23"/>
  <c r="T368" i="23"/>
  <c r="BJ378" i="23"/>
  <c r="BI378" i="23"/>
  <c r="BH378" i="23"/>
  <c r="BG378" i="23"/>
  <c r="BF378" i="23"/>
  <c r="BE378" i="23"/>
  <c r="BC378" i="23"/>
  <c r="BD378" i="23" s="1"/>
  <c r="AN378" i="23"/>
  <c r="AO378" i="23" s="1"/>
  <c r="AG378" i="23"/>
  <c r="AH378" i="23" s="1"/>
  <c r="AD378" i="23"/>
  <c r="AF378" i="23" s="1"/>
  <c r="AB378" i="23"/>
  <c r="AA378" i="23"/>
  <c r="Z378" i="23"/>
  <c r="Y378" i="23"/>
  <c r="X378" i="23"/>
  <c r="W378" i="23"/>
  <c r="V378" i="23"/>
  <c r="AP378" i="23" s="1"/>
  <c r="U378" i="23"/>
  <c r="T378" i="23"/>
  <c r="BJ359" i="23"/>
  <c r="BI359" i="23"/>
  <c r="BH359" i="23"/>
  <c r="BG359" i="23"/>
  <c r="BF359" i="23"/>
  <c r="BE359" i="23"/>
  <c r="BC359" i="23"/>
  <c r="BD359" i="23" s="1"/>
  <c r="AN359" i="23"/>
  <c r="AO359" i="23" s="1"/>
  <c r="AG359" i="23"/>
  <c r="AH359" i="23" s="1"/>
  <c r="AD359" i="23"/>
  <c r="AF359" i="23" s="1"/>
  <c r="AB359" i="23"/>
  <c r="AA359" i="23"/>
  <c r="Z359" i="23"/>
  <c r="Y359" i="23"/>
  <c r="X359" i="23"/>
  <c r="W359" i="23"/>
  <c r="V359" i="23"/>
  <c r="AP359" i="23" s="1"/>
  <c r="U359" i="23"/>
  <c r="T359" i="23"/>
  <c r="BJ8" i="23"/>
  <c r="BI8" i="23"/>
  <c r="BH8" i="23"/>
  <c r="BG8" i="23"/>
  <c r="BF8" i="23"/>
  <c r="BE8" i="23"/>
  <c r="BC8" i="23"/>
  <c r="BD8" i="23" s="1"/>
  <c r="AN8" i="23"/>
  <c r="AO8" i="23" s="1"/>
  <c r="AG8" i="23"/>
  <c r="AH8" i="23" s="1"/>
  <c r="AD8" i="23"/>
  <c r="AF8" i="23" s="1"/>
  <c r="AB8" i="23"/>
  <c r="AA8" i="23"/>
  <c r="Z8" i="23"/>
  <c r="Y8" i="23"/>
  <c r="X8" i="23"/>
  <c r="W8" i="23"/>
  <c r="V8" i="23"/>
  <c r="AP8" i="23" s="1"/>
  <c r="U8" i="23"/>
  <c r="T8" i="23"/>
  <c r="BJ335" i="23"/>
  <c r="BI335" i="23"/>
  <c r="BH335" i="23"/>
  <c r="BG335" i="23"/>
  <c r="BF335" i="23"/>
  <c r="BE335" i="23"/>
  <c r="BC335" i="23"/>
  <c r="BD335" i="23" s="1"/>
  <c r="AN335" i="23"/>
  <c r="AO335" i="23" s="1"/>
  <c r="AG335" i="23"/>
  <c r="AH335" i="23" s="1"/>
  <c r="AD335" i="23"/>
  <c r="AF335" i="23" s="1"/>
  <c r="AB335" i="23"/>
  <c r="AA335" i="23"/>
  <c r="Z335" i="23"/>
  <c r="Y335" i="23"/>
  <c r="X335" i="23"/>
  <c r="W335" i="23"/>
  <c r="V335" i="23"/>
  <c r="AP335" i="23" s="1"/>
  <c r="U335" i="23"/>
  <c r="T335" i="23"/>
  <c r="BJ284" i="23"/>
  <c r="BI284" i="23"/>
  <c r="BH284" i="23"/>
  <c r="BG284" i="23"/>
  <c r="BF284" i="23"/>
  <c r="BE284" i="23"/>
  <c r="BC284" i="23"/>
  <c r="BD284" i="23" s="1"/>
  <c r="AN284" i="23"/>
  <c r="AO284" i="23" s="1"/>
  <c r="AG284" i="23"/>
  <c r="AH284" i="23" s="1"/>
  <c r="AD284" i="23"/>
  <c r="AF284" i="23" s="1"/>
  <c r="AB284" i="23"/>
  <c r="AA284" i="23"/>
  <c r="Z284" i="23"/>
  <c r="Y284" i="23"/>
  <c r="X284" i="23"/>
  <c r="W284" i="23"/>
  <c r="V284" i="23"/>
  <c r="U284" i="23"/>
  <c r="T284" i="23"/>
  <c r="BJ391" i="23"/>
  <c r="BI391" i="23"/>
  <c r="BH391" i="23"/>
  <c r="BG391" i="23"/>
  <c r="BF391" i="23"/>
  <c r="BE391" i="23"/>
  <c r="BC391" i="23"/>
  <c r="BD391" i="23" s="1"/>
  <c r="AN391" i="23"/>
  <c r="AO391" i="23" s="1"/>
  <c r="AG391" i="23"/>
  <c r="AH391" i="23" s="1"/>
  <c r="AD391" i="23"/>
  <c r="AF391" i="23" s="1"/>
  <c r="AB391" i="23"/>
  <c r="AA391" i="23"/>
  <c r="Z391" i="23"/>
  <c r="Y391" i="23"/>
  <c r="X391" i="23"/>
  <c r="W391" i="23"/>
  <c r="V391" i="23"/>
  <c r="AP391" i="23" s="1"/>
  <c r="U391" i="23"/>
  <c r="T391" i="23"/>
  <c r="BJ334" i="23"/>
  <c r="BI334" i="23"/>
  <c r="BH334" i="23"/>
  <c r="BG334" i="23"/>
  <c r="BF334" i="23"/>
  <c r="BE334" i="23"/>
  <c r="BC334" i="23"/>
  <c r="BD334" i="23" s="1"/>
  <c r="AN334" i="23"/>
  <c r="AO334" i="23" s="1"/>
  <c r="AG334" i="23"/>
  <c r="AH334" i="23" s="1"/>
  <c r="AD334" i="23"/>
  <c r="AF334" i="23" s="1"/>
  <c r="AB334" i="23"/>
  <c r="AA334" i="23"/>
  <c r="Z334" i="23"/>
  <c r="Y334" i="23"/>
  <c r="X334" i="23"/>
  <c r="W334" i="23"/>
  <c r="V334" i="23"/>
  <c r="AP334" i="23" s="1"/>
  <c r="U334" i="23"/>
  <c r="T334" i="23"/>
  <c r="BJ160" i="23"/>
  <c r="BI160" i="23"/>
  <c r="BH160" i="23"/>
  <c r="BG160" i="23"/>
  <c r="BF160" i="23"/>
  <c r="BE160" i="23"/>
  <c r="BC160" i="23"/>
  <c r="BD160" i="23" s="1"/>
  <c r="AN160" i="23"/>
  <c r="AO160" i="23" s="1"/>
  <c r="AG160" i="23"/>
  <c r="AH160" i="23" s="1"/>
  <c r="AD160" i="23"/>
  <c r="AF160" i="23" s="1"/>
  <c r="AB160" i="23"/>
  <c r="AA160" i="23"/>
  <c r="Z160" i="23"/>
  <c r="Y160" i="23"/>
  <c r="X160" i="23"/>
  <c r="W160" i="23"/>
  <c r="V160" i="23"/>
  <c r="AP160" i="23" s="1"/>
  <c r="U160" i="23"/>
  <c r="T160" i="23"/>
  <c r="BJ272" i="23"/>
  <c r="BI272" i="23"/>
  <c r="BH272" i="23"/>
  <c r="BG272" i="23"/>
  <c r="BF272" i="23"/>
  <c r="BE272" i="23"/>
  <c r="BC272" i="23"/>
  <c r="BD272" i="23" s="1"/>
  <c r="AN272" i="23"/>
  <c r="AO272" i="23" s="1"/>
  <c r="AG272" i="23"/>
  <c r="AH272" i="23" s="1"/>
  <c r="AD272" i="23"/>
  <c r="AF272" i="23" s="1"/>
  <c r="AB272" i="23"/>
  <c r="AA272" i="23"/>
  <c r="Z272" i="23"/>
  <c r="Y272" i="23"/>
  <c r="X272" i="23"/>
  <c r="W272" i="23"/>
  <c r="V272" i="23"/>
  <c r="AP272" i="23" s="1"/>
  <c r="U272" i="23"/>
  <c r="T272" i="23"/>
  <c r="BJ104" i="23"/>
  <c r="BI104" i="23"/>
  <c r="BH104" i="23"/>
  <c r="BG104" i="23"/>
  <c r="BF104" i="23"/>
  <c r="BE104" i="23"/>
  <c r="BC104" i="23"/>
  <c r="BD104" i="23" s="1"/>
  <c r="AN104" i="23"/>
  <c r="AO104" i="23" s="1"/>
  <c r="AG104" i="23"/>
  <c r="AH104" i="23" s="1"/>
  <c r="AD104" i="23"/>
  <c r="AF104" i="23" s="1"/>
  <c r="AB104" i="23"/>
  <c r="AA104" i="23"/>
  <c r="Z104" i="23"/>
  <c r="Y104" i="23"/>
  <c r="X104" i="23"/>
  <c r="W104" i="23"/>
  <c r="V104" i="23"/>
  <c r="AP104" i="23" s="1"/>
  <c r="U104" i="23"/>
  <c r="T104" i="23"/>
  <c r="BJ318" i="23"/>
  <c r="BI318" i="23"/>
  <c r="BH318" i="23"/>
  <c r="BG318" i="23"/>
  <c r="BF318" i="23"/>
  <c r="BE318" i="23"/>
  <c r="BC318" i="23"/>
  <c r="BD318" i="23" s="1"/>
  <c r="AN318" i="23"/>
  <c r="AO318" i="23" s="1"/>
  <c r="AG318" i="23"/>
  <c r="AH318" i="23" s="1"/>
  <c r="AD318" i="23"/>
  <c r="AF318" i="23" s="1"/>
  <c r="AB318" i="23"/>
  <c r="AA318" i="23"/>
  <c r="Z318" i="23"/>
  <c r="Y318" i="23"/>
  <c r="X318" i="23"/>
  <c r="W318" i="23"/>
  <c r="V318" i="23"/>
  <c r="AP318" i="23" s="1"/>
  <c r="U318" i="23"/>
  <c r="T318" i="23"/>
  <c r="BJ383" i="23"/>
  <c r="BI383" i="23"/>
  <c r="BH383" i="23"/>
  <c r="BG383" i="23"/>
  <c r="BF383" i="23"/>
  <c r="BE383" i="23"/>
  <c r="BC383" i="23"/>
  <c r="BD383" i="23" s="1"/>
  <c r="AN383" i="23"/>
  <c r="AO383" i="23" s="1"/>
  <c r="AG383" i="23"/>
  <c r="AH383" i="23" s="1"/>
  <c r="AD383" i="23"/>
  <c r="AF383" i="23" s="1"/>
  <c r="AB383" i="23"/>
  <c r="AA383" i="23"/>
  <c r="Z383" i="23"/>
  <c r="Y383" i="23"/>
  <c r="X383" i="23"/>
  <c r="W383" i="23"/>
  <c r="V383" i="23"/>
  <c r="AP383" i="23" s="1"/>
  <c r="U383" i="23"/>
  <c r="T383" i="23"/>
  <c r="BJ322" i="23"/>
  <c r="BI322" i="23"/>
  <c r="BH322" i="23"/>
  <c r="BG322" i="23"/>
  <c r="BF322" i="23"/>
  <c r="BE322" i="23"/>
  <c r="BC322" i="23"/>
  <c r="BD322" i="23" s="1"/>
  <c r="AN322" i="23"/>
  <c r="AO322" i="23" s="1"/>
  <c r="AG322" i="23"/>
  <c r="AH322" i="23" s="1"/>
  <c r="AD322" i="23"/>
  <c r="AF322" i="23" s="1"/>
  <c r="AB322" i="23"/>
  <c r="AA322" i="23"/>
  <c r="Z322" i="23"/>
  <c r="Y322" i="23"/>
  <c r="X322" i="23"/>
  <c r="W322" i="23"/>
  <c r="V322" i="23"/>
  <c r="U322" i="23"/>
  <c r="T322" i="23"/>
  <c r="BJ384" i="23"/>
  <c r="BI384" i="23"/>
  <c r="BH384" i="23"/>
  <c r="BG384" i="23"/>
  <c r="BF384" i="23"/>
  <c r="BE384" i="23"/>
  <c r="BC384" i="23"/>
  <c r="BD384" i="23" s="1"/>
  <c r="AN384" i="23"/>
  <c r="AO384" i="23" s="1"/>
  <c r="AG384" i="23"/>
  <c r="AH384" i="23" s="1"/>
  <c r="AD384" i="23"/>
  <c r="AF384" i="23" s="1"/>
  <c r="AB384" i="23"/>
  <c r="AA384" i="23"/>
  <c r="Z384" i="23"/>
  <c r="Y384" i="23"/>
  <c r="X384" i="23"/>
  <c r="W384" i="23"/>
  <c r="V384" i="23"/>
  <c r="AP384" i="23" s="1"/>
  <c r="U384" i="23"/>
  <c r="T384" i="23"/>
  <c r="BJ360" i="23"/>
  <c r="BI360" i="23"/>
  <c r="BH360" i="23"/>
  <c r="BG360" i="23"/>
  <c r="BF360" i="23"/>
  <c r="BE360" i="23"/>
  <c r="BC360" i="23"/>
  <c r="BD360" i="23" s="1"/>
  <c r="AN360" i="23"/>
  <c r="AO360" i="23" s="1"/>
  <c r="AG360" i="23"/>
  <c r="AH360" i="23" s="1"/>
  <c r="AD360" i="23"/>
  <c r="AF360" i="23" s="1"/>
  <c r="AB360" i="23"/>
  <c r="AA360" i="23"/>
  <c r="Z360" i="23"/>
  <c r="Y360" i="23"/>
  <c r="X360" i="23"/>
  <c r="W360" i="23"/>
  <c r="V360" i="23"/>
  <c r="AQ360" i="23" s="1"/>
  <c r="U360" i="23"/>
  <c r="T360" i="23"/>
  <c r="BJ369" i="23"/>
  <c r="BI369" i="23"/>
  <c r="BH369" i="23"/>
  <c r="BG369" i="23"/>
  <c r="BF369" i="23"/>
  <c r="BE369" i="23"/>
  <c r="BC369" i="23"/>
  <c r="BD369" i="23" s="1"/>
  <c r="AN369" i="23"/>
  <c r="AO369" i="23" s="1"/>
  <c r="AG369" i="23"/>
  <c r="AH369" i="23" s="1"/>
  <c r="AD369" i="23"/>
  <c r="AB369" i="23"/>
  <c r="AA369" i="23"/>
  <c r="Z369" i="23"/>
  <c r="Y369" i="23"/>
  <c r="X369" i="23"/>
  <c r="W369" i="23"/>
  <c r="V369" i="23"/>
  <c r="AQ369" i="23" s="1"/>
  <c r="U369" i="23"/>
  <c r="T369" i="23"/>
  <c r="BJ379" i="23"/>
  <c r="BI379" i="23"/>
  <c r="BH379" i="23"/>
  <c r="BG379" i="23"/>
  <c r="BF379" i="23"/>
  <c r="BE379" i="23"/>
  <c r="BC379" i="23"/>
  <c r="BD379" i="23" s="1"/>
  <c r="AN379" i="23"/>
  <c r="AO379" i="23" s="1"/>
  <c r="AG379" i="23"/>
  <c r="AH379" i="23" s="1"/>
  <c r="AD379" i="23"/>
  <c r="AB379" i="23"/>
  <c r="AA379" i="23"/>
  <c r="Z379" i="23"/>
  <c r="Y379" i="23"/>
  <c r="X379" i="23"/>
  <c r="W379" i="23"/>
  <c r="V379" i="23"/>
  <c r="AM379" i="23" s="1"/>
  <c r="U379" i="23"/>
  <c r="T379" i="23"/>
  <c r="BJ21" i="23"/>
  <c r="BI21" i="23"/>
  <c r="BH21" i="23"/>
  <c r="BG21" i="23"/>
  <c r="BF21" i="23"/>
  <c r="BE21" i="23"/>
  <c r="BC21" i="23"/>
  <c r="BD21" i="23" s="1"/>
  <c r="AN21" i="23"/>
  <c r="AO21" i="23" s="1"/>
  <c r="AG21" i="23"/>
  <c r="AH21" i="23" s="1"/>
  <c r="AD21" i="23"/>
  <c r="AB21" i="23"/>
  <c r="AA21" i="23"/>
  <c r="Z21" i="23"/>
  <c r="Y21" i="23"/>
  <c r="X21" i="23"/>
  <c r="W21" i="23"/>
  <c r="V21" i="23"/>
  <c r="AM21" i="23" s="1"/>
  <c r="U21" i="23"/>
  <c r="T21" i="23"/>
  <c r="BJ320" i="23"/>
  <c r="BI320" i="23"/>
  <c r="BH320" i="23"/>
  <c r="BG320" i="23"/>
  <c r="BF320" i="23"/>
  <c r="BE320" i="23"/>
  <c r="BC320" i="23"/>
  <c r="BD320" i="23" s="1"/>
  <c r="AN320" i="23"/>
  <c r="AO320" i="23" s="1"/>
  <c r="AG320" i="23"/>
  <c r="AH320" i="23" s="1"/>
  <c r="AD320" i="23"/>
  <c r="AE320" i="23" s="1"/>
  <c r="AB320" i="23"/>
  <c r="AA320" i="23"/>
  <c r="Z320" i="23"/>
  <c r="Y320" i="23"/>
  <c r="X320" i="23"/>
  <c r="W320" i="23"/>
  <c r="V320" i="23"/>
  <c r="AP320" i="23" s="1"/>
  <c r="U320" i="23"/>
  <c r="T320" i="23"/>
  <c r="BJ307" i="23"/>
  <c r="BI307" i="23"/>
  <c r="BH307" i="23"/>
  <c r="BG307" i="23"/>
  <c r="BF307" i="23"/>
  <c r="BE307" i="23"/>
  <c r="BC307" i="23"/>
  <c r="BD307" i="23" s="1"/>
  <c r="AN307" i="23"/>
  <c r="AO307" i="23" s="1"/>
  <c r="AG307" i="23"/>
  <c r="AH307" i="23" s="1"/>
  <c r="AD307" i="23"/>
  <c r="AB307" i="23"/>
  <c r="AA307" i="23"/>
  <c r="Z307" i="23"/>
  <c r="Y307" i="23"/>
  <c r="X307" i="23"/>
  <c r="W307" i="23"/>
  <c r="V307" i="23"/>
  <c r="AP307" i="23" s="1"/>
  <c r="U307" i="23"/>
  <c r="T307" i="23"/>
  <c r="BJ380" i="23"/>
  <c r="BI380" i="23"/>
  <c r="BH380" i="23"/>
  <c r="BG380" i="23"/>
  <c r="BF380" i="23"/>
  <c r="BE380" i="23"/>
  <c r="BC380" i="23"/>
  <c r="BD380" i="23" s="1"/>
  <c r="AN380" i="23"/>
  <c r="AO380" i="23" s="1"/>
  <c r="AG380" i="23"/>
  <c r="AH380" i="23" s="1"/>
  <c r="AD380" i="23"/>
  <c r="AB380" i="23"/>
  <c r="AA380" i="23"/>
  <c r="Z380" i="23"/>
  <c r="Y380" i="23"/>
  <c r="X380" i="23"/>
  <c r="W380" i="23"/>
  <c r="V380" i="23"/>
  <c r="AP380" i="23" s="1"/>
  <c r="U380" i="23"/>
  <c r="T380" i="23"/>
  <c r="BJ375" i="23"/>
  <c r="BI375" i="23"/>
  <c r="BH375" i="23"/>
  <c r="BG375" i="23"/>
  <c r="BF375" i="23"/>
  <c r="BE375" i="23"/>
  <c r="BC375" i="23"/>
  <c r="BD375" i="23" s="1"/>
  <c r="AN375" i="23"/>
  <c r="AO375" i="23" s="1"/>
  <c r="AG375" i="23"/>
  <c r="AH375" i="23" s="1"/>
  <c r="AD375" i="23"/>
  <c r="AE375" i="23" s="1"/>
  <c r="AB375" i="23"/>
  <c r="AA375" i="23"/>
  <c r="Z375" i="23"/>
  <c r="Y375" i="23"/>
  <c r="X375" i="23"/>
  <c r="W375" i="23"/>
  <c r="V375" i="23"/>
  <c r="AP375" i="23" s="1"/>
  <c r="U375" i="23"/>
  <c r="T375" i="23"/>
  <c r="BJ381" i="23"/>
  <c r="BI381" i="23"/>
  <c r="BH381" i="23"/>
  <c r="BG381" i="23"/>
  <c r="BF381" i="23"/>
  <c r="BE381" i="23"/>
  <c r="BC381" i="23"/>
  <c r="BD381" i="23" s="1"/>
  <c r="AN381" i="23"/>
  <c r="AO381" i="23" s="1"/>
  <c r="AG381" i="23"/>
  <c r="AH381" i="23" s="1"/>
  <c r="AD381" i="23"/>
  <c r="AB381" i="23"/>
  <c r="AA381" i="23"/>
  <c r="Z381" i="23"/>
  <c r="Y381" i="23"/>
  <c r="X381" i="23"/>
  <c r="W381" i="23"/>
  <c r="V381" i="23"/>
  <c r="AP381" i="23" s="1"/>
  <c r="U381" i="23"/>
  <c r="T381" i="23"/>
  <c r="BJ357" i="23"/>
  <c r="BI357" i="23"/>
  <c r="BH357" i="23"/>
  <c r="BG357" i="23"/>
  <c r="BF357" i="23"/>
  <c r="BE357" i="23"/>
  <c r="BC357" i="23"/>
  <c r="BD357" i="23" s="1"/>
  <c r="AN357" i="23"/>
  <c r="AO357" i="23" s="1"/>
  <c r="AG357" i="23"/>
  <c r="AH357" i="23" s="1"/>
  <c r="AD357" i="23"/>
  <c r="AB357" i="23"/>
  <c r="AA357" i="23"/>
  <c r="Z357" i="23"/>
  <c r="Y357" i="23"/>
  <c r="X357" i="23"/>
  <c r="W357" i="23"/>
  <c r="V357" i="23"/>
  <c r="AP357" i="23" s="1"/>
  <c r="U357" i="23"/>
  <c r="T357" i="23"/>
  <c r="AX357" i="23" s="1"/>
  <c r="BJ16" i="23"/>
  <c r="BI16" i="23"/>
  <c r="BH16" i="23"/>
  <c r="BG16" i="23"/>
  <c r="BF16" i="23"/>
  <c r="BE16" i="23"/>
  <c r="BC16" i="23"/>
  <c r="BD16" i="23" s="1"/>
  <c r="AN16" i="23"/>
  <c r="AO16" i="23" s="1"/>
  <c r="AG16" i="23"/>
  <c r="AH16" i="23" s="1"/>
  <c r="AD16" i="23"/>
  <c r="AE16" i="23" s="1"/>
  <c r="AB16" i="23"/>
  <c r="AA16" i="23"/>
  <c r="Z16" i="23"/>
  <c r="Y16" i="23"/>
  <c r="X16" i="23"/>
  <c r="W16" i="23"/>
  <c r="V16" i="23"/>
  <c r="AP16" i="23" s="1"/>
  <c r="U16" i="23"/>
  <c r="T16" i="23"/>
  <c r="AX16" i="23" s="1"/>
  <c r="BJ52" i="23"/>
  <c r="BI52" i="23"/>
  <c r="BH52" i="23"/>
  <c r="BG52" i="23"/>
  <c r="BF52" i="23"/>
  <c r="BE52" i="23"/>
  <c r="BC52" i="23"/>
  <c r="BD52" i="23" s="1"/>
  <c r="AN52" i="23"/>
  <c r="AO52" i="23" s="1"/>
  <c r="AG52" i="23"/>
  <c r="AH52" i="23" s="1"/>
  <c r="AD52" i="23"/>
  <c r="AE52" i="23" s="1"/>
  <c r="AB52" i="23"/>
  <c r="AA52" i="23"/>
  <c r="Z52" i="23"/>
  <c r="Y52" i="23"/>
  <c r="X52" i="23"/>
  <c r="W52" i="23"/>
  <c r="V52" i="23"/>
  <c r="AP52" i="23" s="1"/>
  <c r="U52" i="23"/>
  <c r="T52" i="23"/>
  <c r="AX52" i="23" s="1"/>
  <c r="BJ367" i="23"/>
  <c r="BI367" i="23"/>
  <c r="BH367" i="23"/>
  <c r="BG367" i="23"/>
  <c r="BF367" i="23"/>
  <c r="BE367" i="23"/>
  <c r="BC367" i="23"/>
  <c r="BD367" i="23" s="1"/>
  <c r="AN367" i="23"/>
  <c r="AO367" i="23" s="1"/>
  <c r="AG367" i="23"/>
  <c r="AH367" i="23" s="1"/>
  <c r="AD367" i="23"/>
  <c r="AB367" i="23"/>
  <c r="AA367" i="23"/>
  <c r="Z367" i="23"/>
  <c r="Y367" i="23"/>
  <c r="X367" i="23"/>
  <c r="W367" i="23"/>
  <c r="V367" i="23"/>
  <c r="AP367" i="23" s="1"/>
  <c r="U367" i="23"/>
  <c r="T367" i="23"/>
  <c r="BJ366" i="23"/>
  <c r="BI366" i="23"/>
  <c r="BH366" i="23"/>
  <c r="BG366" i="23"/>
  <c r="BF366" i="23"/>
  <c r="BE366" i="23"/>
  <c r="BC366" i="23"/>
  <c r="BD366" i="23" s="1"/>
  <c r="AN366" i="23"/>
  <c r="AO366" i="23" s="1"/>
  <c r="AG366" i="23"/>
  <c r="AH366" i="23" s="1"/>
  <c r="AD366" i="23"/>
  <c r="AB366" i="23"/>
  <c r="AA366" i="23"/>
  <c r="Z366" i="23"/>
  <c r="Y366" i="23"/>
  <c r="X366" i="23"/>
  <c r="W366" i="23"/>
  <c r="V366" i="23"/>
  <c r="AP366" i="23" s="1"/>
  <c r="U366" i="23"/>
  <c r="T366" i="23"/>
  <c r="AX366" i="23" s="1"/>
  <c r="BJ350" i="23"/>
  <c r="BI350" i="23"/>
  <c r="BH350" i="23"/>
  <c r="BG350" i="23"/>
  <c r="BF350" i="23"/>
  <c r="BE350" i="23"/>
  <c r="BC350" i="23"/>
  <c r="BD350" i="23" s="1"/>
  <c r="AN350" i="23"/>
  <c r="AO350" i="23" s="1"/>
  <c r="AG350" i="23"/>
  <c r="AH350" i="23" s="1"/>
  <c r="AD350" i="23"/>
  <c r="AB350" i="23"/>
  <c r="AA350" i="23"/>
  <c r="Z350" i="23"/>
  <c r="Y350" i="23"/>
  <c r="X350" i="23"/>
  <c r="W350" i="23"/>
  <c r="V350" i="23"/>
  <c r="AP350" i="23" s="1"/>
  <c r="U350" i="23"/>
  <c r="T350" i="23"/>
  <c r="AX350" i="23" s="1"/>
  <c r="BJ255" i="23"/>
  <c r="BI255" i="23"/>
  <c r="BH255" i="23"/>
  <c r="BG255" i="23"/>
  <c r="BF255" i="23"/>
  <c r="BE255" i="23"/>
  <c r="BC255" i="23"/>
  <c r="BD255" i="23" s="1"/>
  <c r="AN255" i="23"/>
  <c r="AO255" i="23" s="1"/>
  <c r="AG255" i="23"/>
  <c r="AH255" i="23" s="1"/>
  <c r="AD255" i="23"/>
  <c r="AE255" i="23" s="1"/>
  <c r="AB255" i="23"/>
  <c r="AA255" i="23"/>
  <c r="Z255" i="23"/>
  <c r="Y255" i="23"/>
  <c r="X255" i="23"/>
  <c r="W255" i="23"/>
  <c r="V255" i="23"/>
  <c r="AP255" i="23" s="1"/>
  <c r="U255" i="23"/>
  <c r="T255" i="23"/>
  <c r="AX255" i="23" s="1"/>
  <c r="BJ102" i="23"/>
  <c r="BI102" i="23"/>
  <c r="BH102" i="23"/>
  <c r="BG102" i="23"/>
  <c r="BF102" i="23"/>
  <c r="BE102" i="23"/>
  <c r="BC102" i="23"/>
  <c r="BD102" i="23" s="1"/>
  <c r="AN102" i="23"/>
  <c r="AO102" i="23" s="1"/>
  <c r="AG102" i="23"/>
  <c r="AH102" i="23" s="1"/>
  <c r="AD102" i="23"/>
  <c r="AB102" i="23"/>
  <c r="AA102" i="23"/>
  <c r="Z102" i="23"/>
  <c r="Y102" i="23"/>
  <c r="X102" i="23"/>
  <c r="W102" i="23"/>
  <c r="V102" i="23"/>
  <c r="AP102" i="23" s="1"/>
  <c r="U102" i="23"/>
  <c r="T102" i="23"/>
  <c r="AX102" i="23" s="1"/>
  <c r="BJ228" i="23"/>
  <c r="BI228" i="23"/>
  <c r="BH228" i="23"/>
  <c r="BG228" i="23"/>
  <c r="BF228" i="23"/>
  <c r="BE228" i="23"/>
  <c r="BC228" i="23"/>
  <c r="BD228" i="23" s="1"/>
  <c r="AN228" i="23"/>
  <c r="AO228" i="23" s="1"/>
  <c r="AG228" i="23"/>
  <c r="AH228" i="23" s="1"/>
  <c r="AD228" i="23"/>
  <c r="AB228" i="23"/>
  <c r="AA228" i="23"/>
  <c r="Z228" i="23"/>
  <c r="Y228" i="23"/>
  <c r="X228" i="23"/>
  <c r="W228" i="23"/>
  <c r="V228" i="23"/>
  <c r="AP228" i="23" s="1"/>
  <c r="U228" i="23"/>
  <c r="T228" i="23"/>
  <c r="AX228" i="23" s="1"/>
  <c r="BJ362" i="23"/>
  <c r="BI362" i="23"/>
  <c r="BH362" i="23"/>
  <c r="BG362" i="23"/>
  <c r="BF362" i="23"/>
  <c r="BE362" i="23"/>
  <c r="BC362" i="23"/>
  <c r="BD362" i="23" s="1"/>
  <c r="AN362" i="23"/>
  <c r="AO362" i="23" s="1"/>
  <c r="AG362" i="23"/>
  <c r="AH362" i="23" s="1"/>
  <c r="AD362" i="23"/>
  <c r="AF362" i="23" s="1"/>
  <c r="AB362" i="23"/>
  <c r="AA362" i="23"/>
  <c r="Z362" i="23"/>
  <c r="Y362" i="23"/>
  <c r="X362" i="23"/>
  <c r="W362" i="23"/>
  <c r="V362" i="23"/>
  <c r="AP362" i="23" s="1"/>
  <c r="U362" i="23"/>
  <c r="T362" i="23"/>
  <c r="AX362" i="23" s="1"/>
  <c r="BJ58" i="23"/>
  <c r="BI58" i="23"/>
  <c r="BH58" i="23"/>
  <c r="BG58" i="23"/>
  <c r="BF58" i="23"/>
  <c r="BE58" i="23"/>
  <c r="BC58" i="23"/>
  <c r="BD58" i="23" s="1"/>
  <c r="AN58" i="23"/>
  <c r="AO58" i="23" s="1"/>
  <c r="AG58" i="23"/>
  <c r="AH58" i="23" s="1"/>
  <c r="AD58" i="23"/>
  <c r="AB58" i="23"/>
  <c r="AA58" i="23"/>
  <c r="Z58" i="23"/>
  <c r="Y58" i="23"/>
  <c r="X58" i="23"/>
  <c r="W58" i="23"/>
  <c r="V58" i="23"/>
  <c r="U58" i="23"/>
  <c r="T58" i="23"/>
  <c r="BJ356" i="23"/>
  <c r="BI356" i="23"/>
  <c r="BH356" i="23"/>
  <c r="BG356" i="23"/>
  <c r="BF356" i="23"/>
  <c r="BE356" i="23"/>
  <c r="BC356" i="23"/>
  <c r="BD356" i="23" s="1"/>
  <c r="AN356" i="23"/>
  <c r="AO356" i="23" s="1"/>
  <c r="AG356" i="23"/>
  <c r="AH356" i="23" s="1"/>
  <c r="AD356" i="23"/>
  <c r="AB356" i="23"/>
  <c r="AA356" i="23"/>
  <c r="Z356" i="23"/>
  <c r="Y356" i="23"/>
  <c r="X356" i="23"/>
  <c r="W356" i="23"/>
  <c r="V356" i="23"/>
  <c r="U356" i="23"/>
  <c r="T356" i="23"/>
  <c r="BJ373" i="23"/>
  <c r="BI373" i="23"/>
  <c r="BH373" i="23"/>
  <c r="BG373" i="23"/>
  <c r="BF373" i="23"/>
  <c r="BE373" i="23"/>
  <c r="BC373" i="23"/>
  <c r="BD373" i="23" s="1"/>
  <c r="AN373" i="23"/>
  <c r="AO373" i="23" s="1"/>
  <c r="AG373" i="23"/>
  <c r="AH373" i="23" s="1"/>
  <c r="AD373" i="23"/>
  <c r="AB373" i="23"/>
  <c r="AA373" i="23"/>
  <c r="Z373" i="23"/>
  <c r="Y373" i="23"/>
  <c r="X373" i="23"/>
  <c r="W373" i="23"/>
  <c r="V373" i="23"/>
  <c r="U373" i="23"/>
  <c r="T373" i="23"/>
  <c r="BJ298" i="23"/>
  <c r="BI298" i="23"/>
  <c r="BH298" i="23"/>
  <c r="BG298" i="23"/>
  <c r="BF298" i="23"/>
  <c r="BE298" i="23"/>
  <c r="BC298" i="23"/>
  <c r="BD298" i="23" s="1"/>
  <c r="AN298" i="23"/>
  <c r="AO298" i="23" s="1"/>
  <c r="AG298" i="23"/>
  <c r="AH298" i="23" s="1"/>
  <c r="AD298" i="23"/>
  <c r="AB298" i="23"/>
  <c r="AA298" i="23"/>
  <c r="Z298" i="23"/>
  <c r="Y298" i="23"/>
  <c r="X298" i="23"/>
  <c r="W298" i="23"/>
  <c r="V298" i="23"/>
  <c r="U298" i="23"/>
  <c r="T298" i="23"/>
  <c r="BJ327" i="23"/>
  <c r="BI327" i="23"/>
  <c r="BH327" i="23"/>
  <c r="BG327" i="23"/>
  <c r="BF327" i="23"/>
  <c r="BE327" i="23"/>
  <c r="BC327" i="23"/>
  <c r="BD327" i="23" s="1"/>
  <c r="AN327" i="23"/>
  <c r="AO327" i="23" s="1"/>
  <c r="AG327" i="23"/>
  <c r="AH327" i="23" s="1"/>
  <c r="AD327" i="23"/>
  <c r="AB327" i="23"/>
  <c r="AA327" i="23"/>
  <c r="Z327" i="23"/>
  <c r="Y327" i="23"/>
  <c r="X327" i="23"/>
  <c r="W327" i="23"/>
  <c r="V327" i="23"/>
  <c r="U327" i="23"/>
  <c r="T327" i="23"/>
  <c r="AX327" i="23" s="1"/>
  <c r="BJ349" i="23"/>
  <c r="BI349" i="23"/>
  <c r="BH349" i="23"/>
  <c r="BG349" i="23"/>
  <c r="BF349" i="23"/>
  <c r="BE349" i="23"/>
  <c r="BC349" i="23"/>
  <c r="BD349" i="23" s="1"/>
  <c r="AN349" i="23"/>
  <c r="AO349" i="23" s="1"/>
  <c r="AG349" i="23"/>
  <c r="AH349" i="23" s="1"/>
  <c r="AD349" i="23"/>
  <c r="AB349" i="23"/>
  <c r="AA349" i="23"/>
  <c r="Z349" i="23"/>
  <c r="Y349" i="23"/>
  <c r="X349" i="23"/>
  <c r="W349" i="23"/>
  <c r="V349" i="23"/>
  <c r="U349" i="23"/>
  <c r="T349" i="23"/>
  <c r="AX349" i="23" s="1"/>
  <c r="BJ244" i="23"/>
  <c r="BI244" i="23"/>
  <c r="BH244" i="23"/>
  <c r="BG244" i="23"/>
  <c r="BF244" i="23"/>
  <c r="BE244" i="23"/>
  <c r="BC244" i="23"/>
  <c r="BD244" i="23" s="1"/>
  <c r="AN244" i="23"/>
  <c r="AO244" i="23" s="1"/>
  <c r="AG244" i="23"/>
  <c r="AH244" i="23" s="1"/>
  <c r="AD244" i="23"/>
  <c r="AB244" i="23"/>
  <c r="AA244" i="23"/>
  <c r="Z244" i="23"/>
  <c r="Y244" i="23"/>
  <c r="X244" i="23"/>
  <c r="W244" i="23"/>
  <c r="V244" i="23"/>
  <c r="U244" i="23"/>
  <c r="T244" i="23"/>
  <c r="BJ310" i="23"/>
  <c r="BI310" i="23"/>
  <c r="BH310" i="23"/>
  <c r="BG310" i="23"/>
  <c r="BF310" i="23"/>
  <c r="BE310" i="23"/>
  <c r="BC310" i="23"/>
  <c r="BD310" i="23" s="1"/>
  <c r="AN310" i="23"/>
  <c r="AO310" i="23" s="1"/>
  <c r="AG310" i="23"/>
  <c r="AH310" i="23" s="1"/>
  <c r="AD310" i="23"/>
  <c r="AB310" i="23"/>
  <c r="AA310" i="23"/>
  <c r="Z310" i="23"/>
  <c r="Y310" i="23"/>
  <c r="X310" i="23"/>
  <c r="W310" i="23"/>
  <c r="V310" i="23"/>
  <c r="AQ310" i="23" s="1"/>
  <c r="U310" i="23"/>
  <c r="T310" i="23"/>
  <c r="BJ324" i="23"/>
  <c r="BI324" i="23"/>
  <c r="BH324" i="23"/>
  <c r="BG324" i="23"/>
  <c r="BF324" i="23"/>
  <c r="BE324" i="23"/>
  <c r="BC324" i="23"/>
  <c r="BD324" i="23" s="1"/>
  <c r="AN324" i="23"/>
  <c r="AO324" i="23" s="1"/>
  <c r="AG324" i="23"/>
  <c r="AH324" i="23" s="1"/>
  <c r="AD324" i="23"/>
  <c r="AE324" i="23" s="1"/>
  <c r="AB324" i="23"/>
  <c r="AA324" i="23"/>
  <c r="Z324" i="23"/>
  <c r="Y324" i="23"/>
  <c r="X324" i="23"/>
  <c r="W324" i="23"/>
  <c r="V324" i="23"/>
  <c r="AQ324" i="23" s="1"/>
  <c r="U324" i="23"/>
  <c r="T324" i="23"/>
  <c r="BJ346" i="23"/>
  <c r="BI346" i="23"/>
  <c r="BH346" i="23"/>
  <c r="BG346" i="23"/>
  <c r="BF346" i="23"/>
  <c r="BE346" i="23"/>
  <c r="BC346" i="23"/>
  <c r="BD346" i="23" s="1"/>
  <c r="AN346" i="23"/>
  <c r="AO346" i="23" s="1"/>
  <c r="AG346" i="23"/>
  <c r="AH346" i="23" s="1"/>
  <c r="AD346" i="23"/>
  <c r="AE346" i="23" s="1"/>
  <c r="AB346" i="23"/>
  <c r="AA346" i="23"/>
  <c r="Z346" i="23"/>
  <c r="Y346" i="23"/>
  <c r="X346" i="23"/>
  <c r="W346" i="23"/>
  <c r="V346" i="23"/>
  <c r="U346" i="23"/>
  <c r="T346" i="23"/>
  <c r="BJ257" i="23"/>
  <c r="BI257" i="23"/>
  <c r="BH257" i="23"/>
  <c r="BG257" i="23"/>
  <c r="BF257" i="23"/>
  <c r="BE257" i="23"/>
  <c r="BC257" i="23"/>
  <c r="BD257" i="23" s="1"/>
  <c r="AN257" i="23"/>
  <c r="AO257" i="23" s="1"/>
  <c r="AG257" i="23"/>
  <c r="AH257" i="23" s="1"/>
  <c r="AD257" i="23"/>
  <c r="AB257" i="23"/>
  <c r="AA257" i="23"/>
  <c r="Z257" i="23"/>
  <c r="Y257" i="23"/>
  <c r="X257" i="23"/>
  <c r="W257" i="23"/>
  <c r="V257" i="23"/>
  <c r="AP257" i="23" s="1"/>
  <c r="U257" i="23"/>
  <c r="T257" i="23"/>
  <c r="BJ364" i="23"/>
  <c r="BI364" i="23"/>
  <c r="BH364" i="23"/>
  <c r="BG364" i="23"/>
  <c r="BF364" i="23"/>
  <c r="BE364" i="23"/>
  <c r="BC364" i="23"/>
  <c r="BD364" i="23" s="1"/>
  <c r="AN364" i="23"/>
  <c r="AO364" i="23" s="1"/>
  <c r="AG364" i="23"/>
  <c r="AH364" i="23" s="1"/>
  <c r="AD364" i="23"/>
  <c r="AE364" i="23" s="1"/>
  <c r="AB364" i="23"/>
  <c r="AA364" i="23"/>
  <c r="Z364" i="23"/>
  <c r="Y364" i="23"/>
  <c r="X364" i="23"/>
  <c r="W364" i="23"/>
  <c r="V364" i="23"/>
  <c r="AP364" i="23" s="1"/>
  <c r="U364" i="23"/>
  <c r="T364" i="23"/>
  <c r="BJ301" i="23"/>
  <c r="BI301" i="23"/>
  <c r="BH301" i="23"/>
  <c r="BG301" i="23"/>
  <c r="BF301" i="23"/>
  <c r="BE301" i="23"/>
  <c r="BC301" i="23"/>
  <c r="BD301" i="23" s="1"/>
  <c r="AN301" i="23"/>
  <c r="AO301" i="23" s="1"/>
  <c r="AG301" i="23"/>
  <c r="AH301" i="23" s="1"/>
  <c r="AD301" i="23"/>
  <c r="AB301" i="23"/>
  <c r="AA301" i="23"/>
  <c r="Z301" i="23"/>
  <c r="Y301" i="23"/>
  <c r="X301" i="23"/>
  <c r="W301" i="23"/>
  <c r="V301" i="23"/>
  <c r="AM301" i="23" s="1"/>
  <c r="U301" i="23"/>
  <c r="T301" i="23"/>
  <c r="BJ243" i="23"/>
  <c r="BI243" i="23"/>
  <c r="BH243" i="23"/>
  <c r="BG243" i="23"/>
  <c r="BF243" i="23"/>
  <c r="BE243" i="23"/>
  <c r="BC243" i="23"/>
  <c r="BD243" i="23" s="1"/>
  <c r="AX243" i="23"/>
  <c r="AN243" i="23"/>
  <c r="AO243" i="23" s="1"/>
  <c r="AG243" i="23"/>
  <c r="AH243" i="23" s="1"/>
  <c r="AD243" i="23"/>
  <c r="AF243" i="23" s="1"/>
  <c r="AB243" i="23"/>
  <c r="AA243" i="23"/>
  <c r="Z243" i="23"/>
  <c r="Y243" i="23"/>
  <c r="X243" i="23"/>
  <c r="W243" i="23"/>
  <c r="V243" i="23"/>
  <c r="AP243" i="23" s="1"/>
  <c r="U243" i="23"/>
  <c r="T243" i="23"/>
  <c r="BJ249" i="23"/>
  <c r="BI249" i="23"/>
  <c r="BH249" i="23"/>
  <c r="BG249" i="23"/>
  <c r="BF249" i="23"/>
  <c r="BE249" i="23"/>
  <c r="BC249" i="23"/>
  <c r="BD249" i="23" s="1"/>
  <c r="AN249" i="23"/>
  <c r="AO249" i="23" s="1"/>
  <c r="AG249" i="23"/>
  <c r="AH249" i="23" s="1"/>
  <c r="AD249" i="23"/>
  <c r="AB249" i="23"/>
  <c r="AA249" i="23"/>
  <c r="Z249" i="23"/>
  <c r="Y249" i="23"/>
  <c r="X249" i="23"/>
  <c r="W249" i="23"/>
  <c r="V249" i="23"/>
  <c r="U249" i="23"/>
  <c r="T249" i="23"/>
  <c r="BJ347" i="23"/>
  <c r="BI347" i="23"/>
  <c r="BH347" i="23"/>
  <c r="BG347" i="23"/>
  <c r="BF347" i="23"/>
  <c r="BE347" i="23"/>
  <c r="BC347" i="23"/>
  <c r="BD347" i="23" s="1"/>
  <c r="AN347" i="23"/>
  <c r="AO347" i="23" s="1"/>
  <c r="AG347" i="23"/>
  <c r="AH347" i="23" s="1"/>
  <c r="AD347" i="23"/>
  <c r="AF347" i="23" s="1"/>
  <c r="AB347" i="23"/>
  <c r="AA347" i="23"/>
  <c r="Z347" i="23"/>
  <c r="Y347" i="23"/>
  <c r="X347" i="23"/>
  <c r="W347" i="23"/>
  <c r="V347" i="23"/>
  <c r="U347" i="23"/>
  <c r="AK347" i="23" s="1"/>
  <c r="T347" i="23"/>
  <c r="BJ323" i="23"/>
  <c r="BI323" i="23"/>
  <c r="BH323" i="23"/>
  <c r="BG323" i="23"/>
  <c r="BF323" i="23"/>
  <c r="BE323" i="23"/>
  <c r="BC323" i="23"/>
  <c r="BD323" i="23" s="1"/>
  <c r="AN323" i="23"/>
  <c r="AO323" i="23" s="1"/>
  <c r="AG323" i="23"/>
  <c r="AH323" i="23" s="1"/>
  <c r="AD323" i="23"/>
  <c r="AB323" i="23"/>
  <c r="AA323" i="23"/>
  <c r="Z323" i="23"/>
  <c r="Y323" i="23"/>
  <c r="X323" i="23"/>
  <c r="W323" i="23"/>
  <c r="V323" i="23"/>
  <c r="U323" i="23"/>
  <c r="T323" i="23"/>
  <c r="BJ302" i="23"/>
  <c r="BI302" i="23"/>
  <c r="BH302" i="23"/>
  <c r="BG302" i="23"/>
  <c r="BF302" i="23"/>
  <c r="BE302" i="23"/>
  <c r="BC302" i="23"/>
  <c r="BD302" i="23" s="1"/>
  <c r="AN302" i="23"/>
  <c r="AO302" i="23" s="1"/>
  <c r="AG302" i="23"/>
  <c r="AH302" i="23" s="1"/>
  <c r="AD302" i="23"/>
  <c r="AB302" i="23"/>
  <c r="AA302" i="23"/>
  <c r="Z302" i="23"/>
  <c r="Y302" i="23"/>
  <c r="X302" i="23"/>
  <c r="W302" i="23"/>
  <c r="V302" i="23"/>
  <c r="AQ302" i="23" s="1"/>
  <c r="U302" i="23"/>
  <c r="AK302" i="23" s="1"/>
  <c r="T302" i="23"/>
  <c r="AX302" i="23" s="1"/>
  <c r="BJ332" i="23"/>
  <c r="BI332" i="23"/>
  <c r="BH332" i="23"/>
  <c r="BG332" i="23"/>
  <c r="BF332" i="23"/>
  <c r="BE332" i="23"/>
  <c r="BC332" i="23"/>
  <c r="BD332" i="23" s="1"/>
  <c r="AN332" i="23"/>
  <c r="AO332" i="23" s="1"/>
  <c r="AG332" i="23"/>
  <c r="AH332" i="23" s="1"/>
  <c r="AD332" i="23"/>
  <c r="AB332" i="23"/>
  <c r="AA332" i="23"/>
  <c r="Z332" i="23"/>
  <c r="Y332" i="23"/>
  <c r="X332" i="23"/>
  <c r="W332" i="23"/>
  <c r="V332" i="23"/>
  <c r="U332" i="23"/>
  <c r="T332" i="23"/>
  <c r="BJ317" i="23"/>
  <c r="BI317" i="23"/>
  <c r="BH317" i="23"/>
  <c r="BG317" i="23"/>
  <c r="BF317" i="23"/>
  <c r="BE317" i="23"/>
  <c r="BC317" i="23"/>
  <c r="BD317" i="23" s="1"/>
  <c r="AN317" i="23"/>
  <c r="AO317" i="23" s="1"/>
  <c r="AG317" i="23"/>
  <c r="AH317" i="23" s="1"/>
  <c r="AD317" i="23"/>
  <c r="AF317" i="23" s="1"/>
  <c r="AB317" i="23"/>
  <c r="AA317" i="23"/>
  <c r="Z317" i="23"/>
  <c r="Y317" i="23"/>
  <c r="X317" i="23"/>
  <c r="W317" i="23"/>
  <c r="V317" i="23"/>
  <c r="AP317" i="23" s="1"/>
  <c r="U317" i="23"/>
  <c r="AK317" i="23" s="1"/>
  <c r="T317" i="23"/>
  <c r="BJ339" i="23"/>
  <c r="BI339" i="23"/>
  <c r="BH339" i="23"/>
  <c r="BG339" i="23"/>
  <c r="BF339" i="23"/>
  <c r="BE339" i="23"/>
  <c r="BC339" i="23"/>
  <c r="BD339" i="23" s="1"/>
  <c r="AN339" i="23"/>
  <c r="AO339" i="23" s="1"/>
  <c r="AG339" i="23"/>
  <c r="AH339" i="23" s="1"/>
  <c r="AD339" i="23"/>
  <c r="AB339" i="23"/>
  <c r="AA339" i="23"/>
  <c r="Z339" i="23"/>
  <c r="Y339" i="23"/>
  <c r="X339" i="23"/>
  <c r="W339" i="23"/>
  <c r="V339" i="23"/>
  <c r="AM339" i="23" s="1"/>
  <c r="U339" i="23"/>
  <c r="T339" i="23"/>
  <c r="BJ344" i="23"/>
  <c r="BI344" i="23"/>
  <c r="BH344" i="23"/>
  <c r="BG344" i="23"/>
  <c r="BF344" i="23"/>
  <c r="BE344" i="23"/>
  <c r="BC344" i="23"/>
  <c r="BD344" i="23" s="1"/>
  <c r="AN344" i="23"/>
  <c r="AO344" i="23" s="1"/>
  <c r="AG344" i="23"/>
  <c r="AH344" i="23" s="1"/>
  <c r="AD344" i="23"/>
  <c r="AB344" i="23"/>
  <c r="AA344" i="23"/>
  <c r="Z344" i="23"/>
  <c r="Y344" i="23"/>
  <c r="X344" i="23"/>
  <c r="W344" i="23"/>
  <c r="V344" i="23"/>
  <c r="AP344" i="23" s="1"/>
  <c r="U344" i="23"/>
  <c r="AK344" i="23" s="1"/>
  <c r="T344" i="23"/>
  <c r="AX344" i="23" s="1"/>
  <c r="BJ355" i="23"/>
  <c r="BI355" i="23"/>
  <c r="BH355" i="23"/>
  <c r="BG355" i="23"/>
  <c r="BF355" i="23"/>
  <c r="BE355" i="23"/>
  <c r="BC355" i="23"/>
  <c r="BD355" i="23" s="1"/>
  <c r="AN355" i="23"/>
  <c r="AO355" i="23" s="1"/>
  <c r="AG355" i="23"/>
  <c r="AH355" i="23" s="1"/>
  <c r="AD355" i="23"/>
  <c r="AB355" i="23"/>
  <c r="AA355" i="23"/>
  <c r="Z355" i="23"/>
  <c r="Y355" i="23"/>
  <c r="X355" i="23"/>
  <c r="W355" i="23"/>
  <c r="V355" i="23"/>
  <c r="AM355" i="23" s="1"/>
  <c r="U355" i="23"/>
  <c r="T355" i="23"/>
  <c r="BJ358" i="23"/>
  <c r="BI358" i="23"/>
  <c r="BH358" i="23"/>
  <c r="BG358" i="23"/>
  <c r="BF358" i="23"/>
  <c r="BE358" i="23"/>
  <c r="BC358" i="23"/>
  <c r="BD358" i="23" s="1"/>
  <c r="AN358" i="23"/>
  <c r="AO358" i="23" s="1"/>
  <c r="AG358" i="23"/>
  <c r="AH358" i="23" s="1"/>
  <c r="AD358" i="23"/>
  <c r="AB358" i="23"/>
  <c r="AA358" i="23"/>
  <c r="Z358" i="23"/>
  <c r="Y358" i="23"/>
  <c r="X358" i="23"/>
  <c r="W358" i="23"/>
  <c r="V358" i="23"/>
  <c r="U358" i="23"/>
  <c r="T358" i="23"/>
  <c r="BJ308" i="23"/>
  <c r="BI308" i="23"/>
  <c r="BH308" i="23"/>
  <c r="BG308" i="23"/>
  <c r="BF308" i="23"/>
  <c r="BE308" i="23"/>
  <c r="BC308" i="23"/>
  <c r="BD308" i="23" s="1"/>
  <c r="AN308" i="23"/>
  <c r="AO308" i="23" s="1"/>
  <c r="AG308" i="23"/>
  <c r="AH308" i="23" s="1"/>
  <c r="AD308" i="23"/>
  <c r="AB308" i="23"/>
  <c r="AA308" i="23"/>
  <c r="Z308" i="23"/>
  <c r="Y308" i="23"/>
  <c r="X308" i="23"/>
  <c r="W308" i="23"/>
  <c r="V308" i="23"/>
  <c r="U308" i="23"/>
  <c r="T308" i="23"/>
  <c r="BJ206" i="23"/>
  <c r="BI206" i="23"/>
  <c r="BH206" i="23"/>
  <c r="BG206" i="23"/>
  <c r="BF206" i="23"/>
  <c r="BE206" i="23"/>
  <c r="BC206" i="23"/>
  <c r="BD206" i="23" s="1"/>
  <c r="AN206" i="23"/>
  <c r="AO206" i="23" s="1"/>
  <c r="AG206" i="23"/>
  <c r="AH206" i="23" s="1"/>
  <c r="AD206" i="23"/>
  <c r="AB206" i="23"/>
  <c r="AA206" i="23"/>
  <c r="Z206" i="23"/>
  <c r="Y206" i="23"/>
  <c r="X206" i="23"/>
  <c r="W206" i="23"/>
  <c r="V206" i="23"/>
  <c r="U206" i="23"/>
  <c r="T206" i="23"/>
  <c r="BJ325" i="23"/>
  <c r="BI325" i="23"/>
  <c r="BH325" i="23"/>
  <c r="BG325" i="23"/>
  <c r="BF325" i="23"/>
  <c r="BE325" i="23"/>
  <c r="BC325" i="23"/>
  <c r="BD325" i="23" s="1"/>
  <c r="AN325" i="23"/>
  <c r="AO325" i="23" s="1"/>
  <c r="AG325" i="23"/>
  <c r="AH325" i="23" s="1"/>
  <c r="AD325" i="23"/>
  <c r="AB325" i="23"/>
  <c r="AA325" i="23"/>
  <c r="Z325" i="23"/>
  <c r="Y325" i="23"/>
  <c r="X325" i="23"/>
  <c r="W325" i="23"/>
  <c r="V325" i="23"/>
  <c r="U325" i="23"/>
  <c r="AK325" i="23" s="1"/>
  <c r="T325" i="23"/>
  <c r="BJ348" i="23"/>
  <c r="BI348" i="23"/>
  <c r="BH348" i="23"/>
  <c r="BG348" i="23"/>
  <c r="BF348" i="23"/>
  <c r="BE348" i="23"/>
  <c r="BC348" i="23"/>
  <c r="BD348" i="23" s="1"/>
  <c r="AN348" i="23"/>
  <c r="AO348" i="23" s="1"/>
  <c r="AG348" i="23"/>
  <c r="AH348" i="23" s="1"/>
  <c r="AD348" i="23"/>
  <c r="AB348" i="23"/>
  <c r="AA348" i="23"/>
  <c r="Z348" i="23"/>
  <c r="Y348" i="23"/>
  <c r="X348" i="23"/>
  <c r="W348" i="23"/>
  <c r="V348" i="23"/>
  <c r="U348" i="23"/>
  <c r="T348" i="23"/>
  <c r="BJ174" i="23"/>
  <c r="BI174" i="23"/>
  <c r="BH174" i="23"/>
  <c r="BG174" i="23"/>
  <c r="BF174" i="23"/>
  <c r="BE174" i="23"/>
  <c r="BC174" i="23"/>
  <c r="BD174" i="23" s="1"/>
  <c r="AN174" i="23"/>
  <c r="AO174" i="23" s="1"/>
  <c r="AG174" i="23"/>
  <c r="AH174" i="23" s="1"/>
  <c r="AD174" i="23"/>
  <c r="AB174" i="23"/>
  <c r="AA174" i="23"/>
  <c r="Z174" i="23"/>
  <c r="Y174" i="23"/>
  <c r="X174" i="23"/>
  <c r="W174" i="23"/>
  <c r="V174" i="23"/>
  <c r="U174" i="23"/>
  <c r="T174" i="23"/>
  <c r="BJ338" i="23"/>
  <c r="BI338" i="23"/>
  <c r="BH338" i="23"/>
  <c r="BG338" i="23"/>
  <c r="BF338" i="23"/>
  <c r="BE338" i="23"/>
  <c r="BC338" i="23"/>
  <c r="BD338" i="23" s="1"/>
  <c r="AN338" i="23"/>
  <c r="AO338" i="23" s="1"/>
  <c r="AG338" i="23"/>
  <c r="AH338" i="23" s="1"/>
  <c r="AD338" i="23"/>
  <c r="AB338" i="23"/>
  <c r="AA338" i="23"/>
  <c r="Z338" i="23"/>
  <c r="Y338" i="23"/>
  <c r="X338" i="23"/>
  <c r="W338" i="23"/>
  <c r="V338" i="23"/>
  <c r="U338" i="23"/>
  <c r="T338" i="23"/>
  <c r="BJ286" i="23"/>
  <c r="BI286" i="23"/>
  <c r="BH286" i="23"/>
  <c r="BG286" i="23"/>
  <c r="BF286" i="23"/>
  <c r="BE286" i="23"/>
  <c r="BC286" i="23"/>
  <c r="BD286" i="23" s="1"/>
  <c r="AN286" i="23"/>
  <c r="AO286" i="23" s="1"/>
  <c r="AG286" i="23"/>
  <c r="AH286" i="23" s="1"/>
  <c r="AD286" i="23"/>
  <c r="AB286" i="23"/>
  <c r="AA286" i="23"/>
  <c r="Z286" i="23"/>
  <c r="Y286" i="23"/>
  <c r="X286" i="23"/>
  <c r="W286" i="23"/>
  <c r="V286" i="23"/>
  <c r="U286" i="23"/>
  <c r="T286" i="23"/>
  <c r="AW286" i="23" s="1"/>
  <c r="BJ352" i="23"/>
  <c r="BI352" i="23"/>
  <c r="BH352" i="23"/>
  <c r="BG352" i="23"/>
  <c r="BF352" i="23"/>
  <c r="BE352" i="23"/>
  <c r="BC352" i="23"/>
  <c r="BD352" i="23" s="1"/>
  <c r="AN352" i="23"/>
  <c r="AO352" i="23" s="1"/>
  <c r="AG352" i="23"/>
  <c r="AH352" i="23" s="1"/>
  <c r="AD352" i="23"/>
  <c r="AB352" i="23"/>
  <c r="AA352" i="23"/>
  <c r="Z352" i="23"/>
  <c r="Y352" i="23"/>
  <c r="X352" i="23"/>
  <c r="W352" i="23"/>
  <c r="V352" i="23"/>
  <c r="U352" i="23"/>
  <c r="T352" i="23"/>
  <c r="AW352" i="23" s="1"/>
  <c r="BJ195" i="23"/>
  <c r="BI195" i="23"/>
  <c r="BH195" i="23"/>
  <c r="BG195" i="23"/>
  <c r="BF195" i="23"/>
  <c r="BE195" i="23"/>
  <c r="BC195" i="23"/>
  <c r="BD195" i="23" s="1"/>
  <c r="AN195" i="23"/>
  <c r="AO195" i="23" s="1"/>
  <c r="AG195" i="23"/>
  <c r="AH195" i="23" s="1"/>
  <c r="AD195" i="23"/>
  <c r="AB195" i="23"/>
  <c r="AA195" i="23"/>
  <c r="Z195" i="23"/>
  <c r="Y195" i="23"/>
  <c r="X195" i="23"/>
  <c r="W195" i="23"/>
  <c r="V195" i="23"/>
  <c r="AM195" i="23" s="1"/>
  <c r="U195" i="23"/>
  <c r="T195" i="23"/>
  <c r="BJ342" i="23"/>
  <c r="BI342" i="23"/>
  <c r="BH342" i="23"/>
  <c r="BG342" i="23"/>
  <c r="BF342" i="23"/>
  <c r="BE342" i="23"/>
  <c r="BC342" i="23"/>
  <c r="BD342" i="23" s="1"/>
  <c r="AN342" i="23"/>
  <c r="AO342" i="23" s="1"/>
  <c r="AG342" i="23"/>
  <c r="AH342" i="23" s="1"/>
  <c r="AD342" i="23"/>
  <c r="AE342" i="23" s="1"/>
  <c r="AB342" i="23"/>
  <c r="AA342" i="23"/>
  <c r="Z342" i="23"/>
  <c r="Y342" i="23"/>
  <c r="X342" i="23"/>
  <c r="W342" i="23"/>
  <c r="V342" i="23"/>
  <c r="AM342" i="23" s="1"/>
  <c r="U342" i="23"/>
  <c r="T342" i="23"/>
  <c r="AW342" i="23" s="1"/>
  <c r="BJ287" i="23"/>
  <c r="BI287" i="23"/>
  <c r="BH287" i="23"/>
  <c r="BG287" i="23"/>
  <c r="BF287" i="23"/>
  <c r="BE287" i="23"/>
  <c r="BC287" i="23"/>
  <c r="BD287" i="23" s="1"/>
  <c r="AN287" i="23"/>
  <c r="AO287" i="23" s="1"/>
  <c r="AG287" i="23"/>
  <c r="AH287" i="23" s="1"/>
  <c r="AD287" i="23"/>
  <c r="AB287" i="23"/>
  <c r="AA287" i="23"/>
  <c r="Z287" i="23"/>
  <c r="Y287" i="23"/>
  <c r="X287" i="23"/>
  <c r="W287" i="23"/>
  <c r="V287" i="23"/>
  <c r="U287" i="23"/>
  <c r="T287" i="23"/>
  <c r="AW287" i="23" s="1"/>
  <c r="BJ167" i="23"/>
  <c r="BI167" i="23"/>
  <c r="BH167" i="23"/>
  <c r="BG167" i="23"/>
  <c r="BF167" i="23"/>
  <c r="BE167" i="23"/>
  <c r="BC167" i="23"/>
  <c r="BD167" i="23" s="1"/>
  <c r="AN167" i="23"/>
  <c r="AO167" i="23" s="1"/>
  <c r="AG167" i="23"/>
  <c r="AH167" i="23" s="1"/>
  <c r="AD167" i="23"/>
  <c r="AB167" i="23"/>
  <c r="AA167" i="23"/>
  <c r="Z167" i="23"/>
  <c r="Y167" i="23"/>
  <c r="X167" i="23"/>
  <c r="W167" i="23"/>
  <c r="V167" i="23"/>
  <c r="AM167" i="23" s="1"/>
  <c r="U167" i="23"/>
  <c r="T167" i="23"/>
  <c r="AW167" i="23" s="1"/>
  <c r="BJ351" i="23"/>
  <c r="BI351" i="23"/>
  <c r="BH351" i="23"/>
  <c r="BG351" i="23"/>
  <c r="BF351" i="23"/>
  <c r="BE351" i="23"/>
  <c r="BC351" i="23"/>
  <c r="BD351" i="23" s="1"/>
  <c r="AN351" i="23"/>
  <c r="AO351" i="23" s="1"/>
  <c r="AG351" i="23"/>
  <c r="AH351" i="23" s="1"/>
  <c r="AD351" i="23"/>
  <c r="AB351" i="23"/>
  <c r="AA351" i="23"/>
  <c r="Z351" i="23"/>
  <c r="Y351" i="23"/>
  <c r="X351" i="23"/>
  <c r="W351" i="23"/>
  <c r="V351" i="23"/>
  <c r="U351" i="23"/>
  <c r="T351" i="23"/>
  <c r="AW351" i="23" s="1"/>
  <c r="BJ343" i="23"/>
  <c r="BI343" i="23"/>
  <c r="BH343" i="23"/>
  <c r="BG343" i="23"/>
  <c r="BF343" i="23"/>
  <c r="BE343" i="23"/>
  <c r="BC343" i="23"/>
  <c r="BD343" i="23" s="1"/>
  <c r="AN343" i="23"/>
  <c r="AO343" i="23" s="1"/>
  <c r="AG343" i="23"/>
  <c r="AH343" i="23" s="1"/>
  <c r="AD343" i="23"/>
  <c r="AB343" i="23"/>
  <c r="AA343" i="23"/>
  <c r="Z343" i="23"/>
  <c r="Y343" i="23"/>
  <c r="X343" i="23"/>
  <c r="W343" i="23"/>
  <c r="V343" i="23"/>
  <c r="U343" i="23"/>
  <c r="T343" i="23"/>
  <c r="AW343" i="23" s="1"/>
  <c r="BJ277" i="23"/>
  <c r="BI277" i="23"/>
  <c r="BH277" i="23"/>
  <c r="BG277" i="23"/>
  <c r="BF277" i="23"/>
  <c r="BE277" i="23"/>
  <c r="BC277" i="23"/>
  <c r="BD277" i="23" s="1"/>
  <c r="AN277" i="23"/>
  <c r="AO277" i="23" s="1"/>
  <c r="AG277" i="23"/>
  <c r="AH277" i="23" s="1"/>
  <c r="AD277" i="23"/>
  <c r="AB277" i="23"/>
  <c r="AA277" i="23"/>
  <c r="Z277" i="23"/>
  <c r="Y277" i="23"/>
  <c r="X277" i="23"/>
  <c r="W277" i="23"/>
  <c r="V277" i="23"/>
  <c r="AM277" i="23" s="1"/>
  <c r="U277" i="23"/>
  <c r="T277" i="23"/>
  <c r="AW277" i="23" s="1"/>
  <c r="BJ341" i="23"/>
  <c r="BI341" i="23"/>
  <c r="BH341" i="23"/>
  <c r="BG341" i="23"/>
  <c r="BF341" i="23"/>
  <c r="BE341" i="23"/>
  <c r="BC341" i="23"/>
  <c r="BD341" i="23" s="1"/>
  <c r="AN341" i="23"/>
  <c r="AO341" i="23" s="1"/>
  <c r="AG341" i="23"/>
  <c r="AH341" i="23" s="1"/>
  <c r="AD341" i="23"/>
  <c r="AF341" i="23" s="1"/>
  <c r="AB341" i="23"/>
  <c r="AA341" i="23"/>
  <c r="Z341" i="23"/>
  <c r="Y341" i="23"/>
  <c r="X341" i="23"/>
  <c r="W341" i="23"/>
  <c r="V341" i="23"/>
  <c r="AM341" i="23" s="1"/>
  <c r="U341" i="23"/>
  <c r="T341" i="23"/>
  <c r="BJ129" i="23"/>
  <c r="BI129" i="23"/>
  <c r="BH129" i="23"/>
  <c r="BG129" i="23"/>
  <c r="BF129" i="23"/>
  <c r="BE129" i="23"/>
  <c r="BC129" i="23"/>
  <c r="BD129" i="23" s="1"/>
  <c r="AN129" i="23"/>
  <c r="AO129" i="23" s="1"/>
  <c r="AG129" i="23"/>
  <c r="AH129" i="23" s="1"/>
  <c r="AD129" i="23"/>
  <c r="AB129" i="23"/>
  <c r="AA129" i="23"/>
  <c r="Z129" i="23"/>
  <c r="Y129" i="23"/>
  <c r="X129" i="23"/>
  <c r="W129" i="23"/>
  <c r="V129" i="23"/>
  <c r="U129" i="23"/>
  <c r="T129" i="23"/>
  <c r="BJ331" i="23"/>
  <c r="BI331" i="23"/>
  <c r="BH331" i="23"/>
  <c r="BG331" i="23"/>
  <c r="BF331" i="23"/>
  <c r="BE331" i="23"/>
  <c r="BC331" i="23"/>
  <c r="BD331" i="23" s="1"/>
  <c r="AN331" i="23"/>
  <c r="AO331" i="23" s="1"/>
  <c r="AG331" i="23"/>
  <c r="AH331" i="23" s="1"/>
  <c r="AD331" i="23"/>
  <c r="AB331" i="23"/>
  <c r="AA331" i="23"/>
  <c r="Z331" i="23"/>
  <c r="Y331" i="23"/>
  <c r="X331" i="23"/>
  <c r="W331" i="23"/>
  <c r="V331" i="23"/>
  <c r="U331" i="23"/>
  <c r="T331" i="23"/>
  <c r="AX331" i="23" s="1"/>
  <c r="BJ30" i="23"/>
  <c r="BI30" i="23"/>
  <c r="BH30" i="23"/>
  <c r="BG30" i="23"/>
  <c r="BF30" i="23"/>
  <c r="BE30" i="23"/>
  <c r="BC30" i="23"/>
  <c r="BD30" i="23" s="1"/>
  <c r="AN30" i="23"/>
  <c r="AO30" i="23" s="1"/>
  <c r="AG30" i="23"/>
  <c r="AH30" i="23" s="1"/>
  <c r="AD30" i="23"/>
  <c r="AB30" i="23"/>
  <c r="AA30" i="23"/>
  <c r="Z30" i="23"/>
  <c r="Y30" i="23"/>
  <c r="X30" i="23"/>
  <c r="W30" i="23"/>
  <c r="V30" i="23"/>
  <c r="AP30" i="23" s="1"/>
  <c r="U30" i="23"/>
  <c r="T30" i="23"/>
  <c r="AX30" i="23" s="1"/>
  <c r="BJ315" i="23"/>
  <c r="BI315" i="23"/>
  <c r="BH315" i="23"/>
  <c r="BG315" i="23"/>
  <c r="BF315" i="23"/>
  <c r="BE315" i="23"/>
  <c r="BC315" i="23"/>
  <c r="BD315" i="23" s="1"/>
  <c r="AN315" i="23"/>
  <c r="AO315" i="23" s="1"/>
  <c r="AG315" i="23"/>
  <c r="AH315" i="23" s="1"/>
  <c r="AD315" i="23"/>
  <c r="AB315" i="23"/>
  <c r="AA315" i="23"/>
  <c r="Z315" i="23"/>
  <c r="Y315" i="23"/>
  <c r="X315" i="23"/>
  <c r="W315" i="23"/>
  <c r="V315" i="23"/>
  <c r="AM315" i="23" s="1"/>
  <c r="U315" i="23"/>
  <c r="T315" i="23"/>
  <c r="AX315" i="23" s="1"/>
  <c r="BJ345" i="23"/>
  <c r="BI345" i="23"/>
  <c r="BH345" i="23"/>
  <c r="BG345" i="23"/>
  <c r="BF345" i="23"/>
  <c r="BE345" i="23"/>
  <c r="BC345" i="23"/>
  <c r="BD345" i="23" s="1"/>
  <c r="AN345" i="23"/>
  <c r="AO345" i="23" s="1"/>
  <c r="AK345" i="23"/>
  <c r="AG345" i="23"/>
  <c r="AH345" i="23" s="1"/>
  <c r="AD345" i="23"/>
  <c r="AE345" i="23" s="1"/>
  <c r="AB345" i="23"/>
  <c r="AA345" i="23"/>
  <c r="Z345" i="23"/>
  <c r="Y345" i="23"/>
  <c r="X345" i="23"/>
  <c r="W345" i="23"/>
  <c r="V345" i="23"/>
  <c r="AP345" i="23" s="1"/>
  <c r="U345" i="23"/>
  <c r="T345" i="23"/>
  <c r="BJ333" i="23"/>
  <c r="BI333" i="23"/>
  <c r="BH333" i="23"/>
  <c r="BG333" i="23"/>
  <c r="BF333" i="23"/>
  <c r="BE333" i="23"/>
  <c r="BC333" i="23"/>
  <c r="BD333" i="23" s="1"/>
  <c r="AN333" i="23"/>
  <c r="AO333" i="23" s="1"/>
  <c r="AG333" i="23"/>
  <c r="AH333" i="23" s="1"/>
  <c r="AD333" i="23"/>
  <c r="AB333" i="23"/>
  <c r="AA333" i="23"/>
  <c r="Z333" i="23"/>
  <c r="Y333" i="23"/>
  <c r="X333" i="23"/>
  <c r="W333" i="23"/>
  <c r="V333" i="23"/>
  <c r="U333" i="23"/>
  <c r="T333" i="23"/>
  <c r="AX333" i="23" s="1"/>
  <c r="BJ309" i="23"/>
  <c r="BI309" i="23"/>
  <c r="BH309" i="23"/>
  <c r="BG309" i="23"/>
  <c r="BF309" i="23"/>
  <c r="BE309" i="23"/>
  <c r="BC309" i="23"/>
  <c r="BD309" i="23" s="1"/>
  <c r="AN309" i="23"/>
  <c r="AO309" i="23" s="1"/>
  <c r="AG309" i="23"/>
  <c r="AH309" i="23" s="1"/>
  <c r="AD309" i="23"/>
  <c r="AF309" i="23" s="1"/>
  <c r="AB309" i="23"/>
  <c r="AA309" i="23"/>
  <c r="Z309" i="23"/>
  <c r="Y309" i="23"/>
  <c r="X309" i="23"/>
  <c r="W309" i="23"/>
  <c r="V309" i="23"/>
  <c r="AP309" i="23" s="1"/>
  <c r="U309" i="23"/>
  <c r="T309" i="23"/>
  <c r="BJ316" i="23"/>
  <c r="BI316" i="23"/>
  <c r="BH316" i="23"/>
  <c r="BG316" i="23"/>
  <c r="BF316" i="23"/>
  <c r="BE316" i="23"/>
  <c r="BC316" i="23"/>
  <c r="BD316" i="23" s="1"/>
  <c r="AN316" i="23"/>
  <c r="AO316" i="23" s="1"/>
  <c r="AG316" i="23"/>
  <c r="AH316" i="23" s="1"/>
  <c r="AD316" i="23"/>
  <c r="AB316" i="23"/>
  <c r="AA316" i="23"/>
  <c r="Z316" i="23"/>
  <c r="Y316" i="23"/>
  <c r="X316" i="23"/>
  <c r="W316" i="23"/>
  <c r="V316" i="23"/>
  <c r="AM316" i="23" s="1"/>
  <c r="U316" i="23"/>
  <c r="T316" i="23"/>
  <c r="BJ282" i="23"/>
  <c r="BI282" i="23"/>
  <c r="BH282" i="23"/>
  <c r="BG282" i="23"/>
  <c r="BF282" i="23"/>
  <c r="BE282" i="23"/>
  <c r="BC282" i="23"/>
  <c r="BD282" i="23" s="1"/>
  <c r="AN282" i="23"/>
  <c r="AO282" i="23" s="1"/>
  <c r="AG282" i="23"/>
  <c r="AH282" i="23" s="1"/>
  <c r="AD282" i="23"/>
  <c r="AB282" i="23"/>
  <c r="AA282" i="23"/>
  <c r="Z282" i="23"/>
  <c r="Y282" i="23"/>
  <c r="X282" i="23"/>
  <c r="W282" i="23"/>
  <c r="V282" i="23"/>
  <c r="AP282" i="23" s="1"/>
  <c r="U282" i="23"/>
  <c r="T282" i="23"/>
  <c r="AX282" i="23" s="1"/>
  <c r="BJ337" i="23"/>
  <c r="BI337" i="23"/>
  <c r="BH337" i="23"/>
  <c r="BG337" i="23"/>
  <c r="BF337" i="23"/>
  <c r="BE337" i="23"/>
  <c r="BC337" i="23"/>
  <c r="BD337" i="23" s="1"/>
  <c r="AN337" i="23"/>
  <c r="AO337" i="23" s="1"/>
  <c r="AG337" i="23"/>
  <c r="AH337" i="23" s="1"/>
  <c r="AD337" i="23"/>
  <c r="AB337" i="23"/>
  <c r="AA337" i="23"/>
  <c r="Z337" i="23"/>
  <c r="Y337" i="23"/>
  <c r="X337" i="23"/>
  <c r="W337" i="23"/>
  <c r="V337" i="23"/>
  <c r="U337" i="23"/>
  <c r="T337" i="23"/>
  <c r="BJ312" i="23"/>
  <c r="BI312" i="23"/>
  <c r="BH312" i="23"/>
  <c r="BG312" i="23"/>
  <c r="BF312" i="23"/>
  <c r="BE312" i="23"/>
  <c r="BC312" i="23"/>
  <c r="BD312" i="23" s="1"/>
  <c r="AN312" i="23"/>
  <c r="AO312" i="23" s="1"/>
  <c r="AG312" i="23"/>
  <c r="AH312" i="23" s="1"/>
  <c r="AD312" i="23"/>
  <c r="AF312" i="23" s="1"/>
  <c r="AB312" i="23"/>
  <c r="AA312" i="23"/>
  <c r="Z312" i="23"/>
  <c r="Y312" i="23"/>
  <c r="X312" i="23"/>
  <c r="W312" i="23"/>
  <c r="V312" i="23"/>
  <c r="AP312" i="23" s="1"/>
  <c r="U312" i="23"/>
  <c r="AK312" i="23" s="1"/>
  <c r="T312" i="23"/>
  <c r="BJ254" i="23"/>
  <c r="BI254" i="23"/>
  <c r="BH254" i="23"/>
  <c r="BG254" i="23"/>
  <c r="BF254" i="23"/>
  <c r="BE254" i="23"/>
  <c r="BC254" i="23"/>
  <c r="BD254" i="23" s="1"/>
  <c r="AN254" i="23"/>
  <c r="AO254" i="23" s="1"/>
  <c r="AG254" i="23"/>
  <c r="AH254" i="23" s="1"/>
  <c r="AD254" i="23"/>
  <c r="AE254" i="23" s="1"/>
  <c r="AB254" i="23"/>
  <c r="AA254" i="23"/>
  <c r="Z254" i="23"/>
  <c r="Y254" i="23"/>
  <c r="X254" i="23"/>
  <c r="W254" i="23"/>
  <c r="V254" i="23"/>
  <c r="AP254" i="23" s="1"/>
  <c r="U254" i="23"/>
  <c r="T254" i="23"/>
  <c r="AX254" i="23" s="1"/>
  <c r="BJ204" i="23"/>
  <c r="BI204" i="23"/>
  <c r="BH204" i="23"/>
  <c r="BG204" i="23"/>
  <c r="BF204" i="23"/>
  <c r="BE204" i="23"/>
  <c r="BC204" i="23"/>
  <c r="BD204" i="23" s="1"/>
  <c r="AN204" i="23"/>
  <c r="AO204" i="23" s="1"/>
  <c r="AG204" i="23"/>
  <c r="AH204" i="23" s="1"/>
  <c r="AD204" i="23"/>
  <c r="AB204" i="23"/>
  <c r="AA204" i="23"/>
  <c r="Z204" i="23"/>
  <c r="Y204" i="23"/>
  <c r="X204" i="23"/>
  <c r="W204" i="23"/>
  <c r="V204" i="23"/>
  <c r="AQ204" i="23" s="1"/>
  <c r="U204" i="23"/>
  <c r="T204" i="23"/>
  <c r="BJ56" i="23"/>
  <c r="BI56" i="23"/>
  <c r="BH56" i="23"/>
  <c r="BG56" i="23"/>
  <c r="BF56" i="23"/>
  <c r="BE56" i="23"/>
  <c r="BC56" i="23"/>
  <c r="BD56" i="23" s="1"/>
  <c r="AN56" i="23"/>
  <c r="AO56" i="23" s="1"/>
  <c r="AG56" i="23"/>
  <c r="AH56" i="23" s="1"/>
  <c r="AD56" i="23"/>
  <c r="AB56" i="23"/>
  <c r="AA56" i="23"/>
  <c r="Z56" i="23"/>
  <c r="Y56" i="23"/>
  <c r="X56" i="23"/>
  <c r="W56" i="23"/>
  <c r="V56" i="23"/>
  <c r="AQ56" i="23" s="1"/>
  <c r="U56" i="23"/>
  <c r="AK56" i="23" s="1"/>
  <c r="T56" i="23"/>
  <c r="BJ263" i="23"/>
  <c r="BI263" i="23"/>
  <c r="BH263" i="23"/>
  <c r="BG263" i="23"/>
  <c r="BF263" i="23"/>
  <c r="BE263" i="23"/>
  <c r="BC263" i="23"/>
  <c r="BD263" i="23" s="1"/>
  <c r="AN263" i="23"/>
  <c r="AO263" i="23" s="1"/>
  <c r="AG263" i="23"/>
  <c r="AH263" i="23" s="1"/>
  <c r="AD263" i="23"/>
  <c r="AF263" i="23" s="1"/>
  <c r="AB263" i="23"/>
  <c r="AA263" i="23"/>
  <c r="Z263" i="23"/>
  <c r="Y263" i="23"/>
  <c r="X263" i="23"/>
  <c r="W263" i="23"/>
  <c r="V263" i="23"/>
  <c r="AQ263" i="23" s="1"/>
  <c r="U263" i="23"/>
  <c r="T263" i="23"/>
  <c r="AW263" i="23" s="1"/>
  <c r="BJ253" i="23"/>
  <c r="BI253" i="23"/>
  <c r="BH253" i="23"/>
  <c r="BG253" i="23"/>
  <c r="BF253" i="23"/>
  <c r="BE253" i="23"/>
  <c r="BC253" i="23"/>
  <c r="BD253" i="23" s="1"/>
  <c r="AN253" i="23"/>
  <c r="AO253" i="23" s="1"/>
  <c r="AG253" i="23"/>
  <c r="AH253" i="23" s="1"/>
  <c r="AD253" i="23"/>
  <c r="AB253" i="23"/>
  <c r="AA253" i="23"/>
  <c r="Z253" i="23"/>
  <c r="Y253" i="23"/>
  <c r="X253" i="23"/>
  <c r="W253" i="23"/>
  <c r="V253" i="23"/>
  <c r="AQ253" i="23" s="1"/>
  <c r="U253" i="23"/>
  <c r="AK253" i="23" s="1"/>
  <c r="T253" i="23"/>
  <c r="AW253" i="23" s="1"/>
  <c r="BJ340" i="23"/>
  <c r="BI340" i="23"/>
  <c r="BH340" i="23"/>
  <c r="BG340" i="23"/>
  <c r="BF340" i="23"/>
  <c r="BE340" i="23"/>
  <c r="BC340" i="23"/>
  <c r="BD340" i="23" s="1"/>
  <c r="AN340" i="23"/>
  <c r="AO340" i="23" s="1"/>
  <c r="AG340" i="23"/>
  <c r="AH340" i="23" s="1"/>
  <c r="AD340" i="23"/>
  <c r="AB340" i="23"/>
  <c r="AA340" i="23"/>
  <c r="Z340" i="23"/>
  <c r="Y340" i="23"/>
  <c r="X340" i="23"/>
  <c r="W340" i="23"/>
  <c r="V340" i="23"/>
  <c r="AQ340" i="23" s="1"/>
  <c r="U340" i="23"/>
  <c r="T340" i="23"/>
  <c r="AW340" i="23" s="1"/>
  <c r="BJ28" i="23"/>
  <c r="BI28" i="23"/>
  <c r="BH28" i="23"/>
  <c r="BG28" i="23"/>
  <c r="BF28" i="23"/>
  <c r="BE28" i="23"/>
  <c r="BC28" i="23"/>
  <c r="BD28" i="23" s="1"/>
  <c r="AN28" i="23"/>
  <c r="AO28" i="23" s="1"/>
  <c r="AG28" i="23"/>
  <c r="AH28" i="23" s="1"/>
  <c r="AD28" i="23"/>
  <c r="AB28" i="23"/>
  <c r="AA28" i="23"/>
  <c r="Z28" i="23"/>
  <c r="Y28" i="23"/>
  <c r="X28" i="23"/>
  <c r="W28" i="23"/>
  <c r="V28" i="23"/>
  <c r="AQ28" i="23" s="1"/>
  <c r="U28" i="23"/>
  <c r="AK28" i="23" s="1"/>
  <c r="T28" i="23"/>
  <c r="BJ267" i="23"/>
  <c r="BI267" i="23"/>
  <c r="BH267" i="23"/>
  <c r="BG267" i="23"/>
  <c r="BF267" i="23"/>
  <c r="BE267" i="23"/>
  <c r="BC267" i="23"/>
  <c r="BD267" i="23" s="1"/>
  <c r="AN267" i="23"/>
  <c r="AO267" i="23" s="1"/>
  <c r="AG267" i="23"/>
  <c r="AH267" i="23" s="1"/>
  <c r="AD267" i="23"/>
  <c r="AB267" i="23"/>
  <c r="AA267" i="23"/>
  <c r="Z267" i="23"/>
  <c r="Y267" i="23"/>
  <c r="X267" i="23"/>
  <c r="W267" i="23"/>
  <c r="V267" i="23"/>
  <c r="AQ267" i="23" s="1"/>
  <c r="U267" i="23"/>
  <c r="T267" i="23"/>
  <c r="AW267" i="23" s="1"/>
  <c r="BJ211" i="23"/>
  <c r="BI211" i="23"/>
  <c r="BH211" i="23"/>
  <c r="BG211" i="23"/>
  <c r="BF211" i="23"/>
  <c r="BE211" i="23"/>
  <c r="BC211" i="23"/>
  <c r="BD211" i="23" s="1"/>
  <c r="AN211" i="23"/>
  <c r="AO211" i="23" s="1"/>
  <c r="AG211" i="23"/>
  <c r="AH211" i="23" s="1"/>
  <c r="AD211" i="23"/>
  <c r="AB211" i="23"/>
  <c r="AA211" i="23"/>
  <c r="Z211" i="23"/>
  <c r="Y211" i="23"/>
  <c r="X211" i="23"/>
  <c r="W211" i="23"/>
  <c r="V211" i="23"/>
  <c r="AQ211" i="23" s="1"/>
  <c r="U211" i="23"/>
  <c r="AK211" i="23" s="1"/>
  <c r="T211" i="23"/>
  <c r="BJ288" i="23"/>
  <c r="BI288" i="23"/>
  <c r="BH288" i="23"/>
  <c r="BG288" i="23"/>
  <c r="BF288" i="23"/>
  <c r="BE288" i="23"/>
  <c r="BC288" i="23"/>
  <c r="BD288" i="23" s="1"/>
  <c r="AN288" i="23"/>
  <c r="AO288" i="23" s="1"/>
  <c r="AG288" i="23"/>
  <c r="AH288" i="23" s="1"/>
  <c r="AD288" i="23"/>
  <c r="AB288" i="23"/>
  <c r="AA288" i="23"/>
  <c r="Z288" i="23"/>
  <c r="Y288" i="23"/>
  <c r="X288" i="23"/>
  <c r="W288" i="23"/>
  <c r="V288" i="23"/>
  <c r="AQ288" i="23" s="1"/>
  <c r="U288" i="23"/>
  <c r="T288" i="23"/>
  <c r="AW288" i="23" s="1"/>
  <c r="BJ329" i="23"/>
  <c r="BI329" i="23"/>
  <c r="BH329" i="23"/>
  <c r="BG329" i="23"/>
  <c r="BF329" i="23"/>
  <c r="BE329" i="23"/>
  <c r="BC329" i="23"/>
  <c r="BD329" i="23" s="1"/>
  <c r="AN329" i="23"/>
  <c r="AO329" i="23" s="1"/>
  <c r="AG329" i="23"/>
  <c r="AH329" i="23" s="1"/>
  <c r="AD329" i="23"/>
  <c r="AB329" i="23"/>
  <c r="AA329" i="23"/>
  <c r="Z329" i="23"/>
  <c r="Y329" i="23"/>
  <c r="X329" i="23"/>
  <c r="W329" i="23"/>
  <c r="V329" i="23"/>
  <c r="AM329" i="23" s="1"/>
  <c r="U329" i="23"/>
  <c r="T329" i="23"/>
  <c r="BJ212" i="23"/>
  <c r="BI212" i="23"/>
  <c r="BH212" i="23"/>
  <c r="BG212" i="23"/>
  <c r="BF212" i="23"/>
  <c r="BE212" i="23"/>
  <c r="BC212" i="23"/>
  <c r="BD212" i="23" s="1"/>
  <c r="AN212" i="23"/>
  <c r="AO212" i="23" s="1"/>
  <c r="AG212" i="23"/>
  <c r="AH212" i="23" s="1"/>
  <c r="AD212" i="23"/>
  <c r="AB212" i="23"/>
  <c r="AA212" i="23"/>
  <c r="Z212" i="23"/>
  <c r="Y212" i="23"/>
  <c r="X212" i="23"/>
  <c r="W212" i="23"/>
  <c r="V212" i="23"/>
  <c r="AM212" i="23" s="1"/>
  <c r="U212" i="23"/>
  <c r="T212" i="23"/>
  <c r="BJ330" i="23"/>
  <c r="BI330" i="23"/>
  <c r="BH330" i="23"/>
  <c r="BG330" i="23"/>
  <c r="BF330" i="23"/>
  <c r="BE330" i="23"/>
  <c r="BC330" i="23"/>
  <c r="BD330" i="23" s="1"/>
  <c r="AN330" i="23"/>
  <c r="AO330" i="23" s="1"/>
  <c r="AG330" i="23"/>
  <c r="AH330" i="23" s="1"/>
  <c r="AD330" i="23"/>
  <c r="AB330" i="23"/>
  <c r="AA330" i="23"/>
  <c r="Z330" i="23"/>
  <c r="Y330" i="23"/>
  <c r="X330" i="23"/>
  <c r="W330" i="23"/>
  <c r="V330" i="23"/>
  <c r="AM330" i="23" s="1"/>
  <c r="U330" i="23"/>
  <c r="T330" i="23"/>
  <c r="BJ299" i="23"/>
  <c r="BI299" i="23"/>
  <c r="BH299" i="23"/>
  <c r="BG299" i="23"/>
  <c r="BF299" i="23"/>
  <c r="BE299" i="23"/>
  <c r="BC299" i="23"/>
  <c r="BD299" i="23" s="1"/>
  <c r="AN299" i="23"/>
  <c r="AO299" i="23" s="1"/>
  <c r="AG299" i="23"/>
  <c r="AH299" i="23" s="1"/>
  <c r="AD299" i="23"/>
  <c r="AB299" i="23"/>
  <c r="AA299" i="23"/>
  <c r="Z299" i="23"/>
  <c r="Y299" i="23"/>
  <c r="X299" i="23"/>
  <c r="W299" i="23"/>
  <c r="V299" i="23"/>
  <c r="AM299" i="23" s="1"/>
  <c r="U299" i="23"/>
  <c r="T299" i="23"/>
  <c r="AS299" i="23" s="1"/>
  <c r="BJ321" i="23"/>
  <c r="BI321" i="23"/>
  <c r="BH321" i="23"/>
  <c r="BG321" i="23"/>
  <c r="BF321" i="23"/>
  <c r="BE321" i="23"/>
  <c r="BC321" i="23"/>
  <c r="BD321" i="23" s="1"/>
  <c r="AN321" i="23"/>
  <c r="AO321" i="23" s="1"/>
  <c r="AG321" i="23"/>
  <c r="AH321" i="23" s="1"/>
  <c r="AD321" i="23"/>
  <c r="AB321" i="23"/>
  <c r="AA321" i="23"/>
  <c r="Z321" i="23"/>
  <c r="Y321" i="23"/>
  <c r="X321" i="23"/>
  <c r="W321" i="23"/>
  <c r="V321" i="23"/>
  <c r="AM321" i="23" s="1"/>
  <c r="U321" i="23"/>
  <c r="T321" i="23"/>
  <c r="BJ328" i="23"/>
  <c r="BI328" i="23"/>
  <c r="BH328" i="23"/>
  <c r="BG328" i="23"/>
  <c r="BF328" i="23"/>
  <c r="BE328" i="23"/>
  <c r="BC328" i="23"/>
  <c r="BD328" i="23" s="1"/>
  <c r="AN328" i="23"/>
  <c r="AO328" i="23" s="1"/>
  <c r="AG328" i="23"/>
  <c r="AH328" i="23" s="1"/>
  <c r="AD328" i="23"/>
  <c r="AB328" i="23"/>
  <c r="AA328" i="23"/>
  <c r="Z328" i="23"/>
  <c r="Y328" i="23"/>
  <c r="X328" i="23"/>
  <c r="W328" i="23"/>
  <c r="V328" i="23"/>
  <c r="AM328" i="23" s="1"/>
  <c r="U328" i="23"/>
  <c r="T328" i="23"/>
  <c r="BJ85" i="23"/>
  <c r="BI85" i="23"/>
  <c r="BH85" i="23"/>
  <c r="BG85" i="23"/>
  <c r="BF85" i="23"/>
  <c r="BE85" i="23"/>
  <c r="BC85" i="23"/>
  <c r="BD85" i="23" s="1"/>
  <c r="AN85" i="23"/>
  <c r="AO85" i="23" s="1"/>
  <c r="AG85" i="23"/>
  <c r="AH85" i="23" s="1"/>
  <c r="AD85" i="23"/>
  <c r="AB85" i="23"/>
  <c r="AA85" i="23"/>
  <c r="Z85" i="23"/>
  <c r="Y85" i="23"/>
  <c r="X85" i="23"/>
  <c r="W85" i="23"/>
  <c r="V85" i="23"/>
  <c r="AM85" i="23" s="1"/>
  <c r="U85" i="23"/>
  <c r="T85" i="23"/>
  <c r="BJ313" i="23"/>
  <c r="BI313" i="23"/>
  <c r="BH313" i="23"/>
  <c r="BG313" i="23"/>
  <c r="BF313" i="23"/>
  <c r="BE313" i="23"/>
  <c r="BC313" i="23"/>
  <c r="BD313" i="23" s="1"/>
  <c r="AN313" i="23"/>
  <c r="AO313" i="23" s="1"/>
  <c r="AG313" i="23"/>
  <c r="AH313" i="23" s="1"/>
  <c r="AD313" i="23"/>
  <c r="AB313" i="23"/>
  <c r="AA313" i="23"/>
  <c r="Z313" i="23"/>
  <c r="Y313" i="23"/>
  <c r="X313" i="23"/>
  <c r="W313" i="23"/>
  <c r="V313" i="23"/>
  <c r="AM313" i="23" s="1"/>
  <c r="U313" i="23"/>
  <c r="T313" i="23"/>
  <c r="BJ258" i="23"/>
  <c r="BI258" i="23"/>
  <c r="BH258" i="23"/>
  <c r="BG258" i="23"/>
  <c r="BF258" i="23"/>
  <c r="BE258" i="23"/>
  <c r="BC258" i="23"/>
  <c r="BD258" i="23" s="1"/>
  <c r="AN258" i="23"/>
  <c r="AO258" i="23" s="1"/>
  <c r="AG258" i="23"/>
  <c r="AH258" i="23" s="1"/>
  <c r="AD258" i="23"/>
  <c r="AB258" i="23"/>
  <c r="AA258" i="23"/>
  <c r="Z258" i="23"/>
  <c r="Y258" i="23"/>
  <c r="X258" i="23"/>
  <c r="W258" i="23"/>
  <c r="V258" i="23"/>
  <c r="AM258" i="23" s="1"/>
  <c r="U258" i="23"/>
  <c r="T258" i="23"/>
  <c r="BJ265" i="23"/>
  <c r="BI265" i="23"/>
  <c r="BH265" i="23"/>
  <c r="BG265" i="23"/>
  <c r="BF265" i="23"/>
  <c r="BE265" i="23"/>
  <c r="BC265" i="23"/>
  <c r="BD265" i="23" s="1"/>
  <c r="AN265" i="23"/>
  <c r="AO265" i="23" s="1"/>
  <c r="AG265" i="23"/>
  <c r="AH265" i="23" s="1"/>
  <c r="AD265" i="23"/>
  <c r="AB265" i="23"/>
  <c r="AA265" i="23"/>
  <c r="Z265" i="23"/>
  <c r="Y265" i="23"/>
  <c r="X265" i="23"/>
  <c r="W265" i="23"/>
  <c r="V265" i="23"/>
  <c r="AM265" i="23" s="1"/>
  <c r="U265" i="23"/>
  <c r="T265" i="23"/>
  <c r="BJ319" i="23"/>
  <c r="BI319" i="23"/>
  <c r="BH319" i="23"/>
  <c r="BG319" i="23"/>
  <c r="BF319" i="23"/>
  <c r="BE319" i="23"/>
  <c r="BC319" i="23"/>
  <c r="BD319" i="23" s="1"/>
  <c r="AN319" i="23"/>
  <c r="AO319" i="23" s="1"/>
  <c r="AG319" i="23"/>
  <c r="AH319" i="23" s="1"/>
  <c r="AD319" i="23"/>
  <c r="AB319" i="23"/>
  <c r="AA319" i="23"/>
  <c r="Z319" i="23"/>
  <c r="Y319" i="23"/>
  <c r="X319" i="23"/>
  <c r="W319" i="23"/>
  <c r="V319" i="23"/>
  <c r="AM319" i="23" s="1"/>
  <c r="U319" i="23"/>
  <c r="T319" i="23"/>
  <c r="BJ300" i="23"/>
  <c r="BI300" i="23"/>
  <c r="BH300" i="23"/>
  <c r="BG300" i="23"/>
  <c r="BF300" i="23"/>
  <c r="BE300" i="23"/>
  <c r="BC300" i="23"/>
  <c r="BD300" i="23" s="1"/>
  <c r="AN300" i="23"/>
  <c r="AO300" i="23" s="1"/>
  <c r="AG300" i="23"/>
  <c r="AH300" i="23" s="1"/>
  <c r="AD300" i="23"/>
  <c r="AB300" i="23"/>
  <c r="AA300" i="23"/>
  <c r="Z300" i="23"/>
  <c r="Y300" i="23"/>
  <c r="X300" i="23"/>
  <c r="W300" i="23"/>
  <c r="V300" i="23"/>
  <c r="U300" i="23"/>
  <c r="T300" i="23"/>
  <c r="AX300" i="23" s="1"/>
  <c r="BJ306" i="23"/>
  <c r="BI306" i="23"/>
  <c r="BH306" i="23"/>
  <c r="BG306" i="23"/>
  <c r="BF306" i="23"/>
  <c r="BE306" i="23"/>
  <c r="BC306" i="23"/>
  <c r="BD306" i="23" s="1"/>
  <c r="AN306" i="23"/>
  <c r="AO306" i="23" s="1"/>
  <c r="AG306" i="23"/>
  <c r="AH306" i="23" s="1"/>
  <c r="AD306" i="23"/>
  <c r="AB306" i="23"/>
  <c r="AA306" i="23"/>
  <c r="Z306" i="23"/>
  <c r="Y306" i="23"/>
  <c r="X306" i="23"/>
  <c r="W306" i="23"/>
  <c r="V306" i="23"/>
  <c r="U306" i="23"/>
  <c r="T306" i="23"/>
  <c r="BJ23" i="23"/>
  <c r="BI23" i="23"/>
  <c r="BH23" i="23"/>
  <c r="BG23" i="23"/>
  <c r="BF23" i="23"/>
  <c r="BE23" i="23"/>
  <c r="BC23" i="23"/>
  <c r="BD23" i="23" s="1"/>
  <c r="AN23" i="23"/>
  <c r="AO23" i="23" s="1"/>
  <c r="AG23" i="23"/>
  <c r="AH23" i="23" s="1"/>
  <c r="AD23" i="23"/>
  <c r="AB23" i="23"/>
  <c r="AA23" i="23"/>
  <c r="Z23" i="23"/>
  <c r="Y23" i="23"/>
  <c r="X23" i="23"/>
  <c r="W23" i="23"/>
  <c r="V23" i="23"/>
  <c r="U23" i="23"/>
  <c r="T23" i="23"/>
  <c r="BJ264" i="23"/>
  <c r="BI264" i="23"/>
  <c r="BH264" i="23"/>
  <c r="BG264" i="23"/>
  <c r="BF264" i="23"/>
  <c r="BE264" i="23"/>
  <c r="BC264" i="23"/>
  <c r="BD264" i="23" s="1"/>
  <c r="AN264" i="23"/>
  <c r="AO264" i="23" s="1"/>
  <c r="AG264" i="23"/>
  <c r="AH264" i="23" s="1"/>
  <c r="AD264" i="23"/>
  <c r="AB264" i="23"/>
  <c r="AA264" i="23"/>
  <c r="Z264" i="23"/>
  <c r="Y264" i="23"/>
  <c r="X264" i="23"/>
  <c r="W264" i="23"/>
  <c r="V264" i="23"/>
  <c r="U264" i="23"/>
  <c r="T264" i="23"/>
  <c r="BJ303" i="23"/>
  <c r="BI303" i="23"/>
  <c r="BH303" i="23"/>
  <c r="BG303" i="23"/>
  <c r="BF303" i="23"/>
  <c r="BE303" i="23"/>
  <c r="BC303" i="23"/>
  <c r="BD303" i="23" s="1"/>
  <c r="AO303" i="23"/>
  <c r="AN303" i="23"/>
  <c r="AG303" i="23"/>
  <c r="AH303" i="23" s="1"/>
  <c r="AD303" i="23"/>
  <c r="AB303" i="23"/>
  <c r="AA303" i="23"/>
  <c r="Z303" i="23"/>
  <c r="Y303" i="23"/>
  <c r="X303" i="23"/>
  <c r="W303" i="23"/>
  <c r="V303" i="23"/>
  <c r="U303" i="23"/>
  <c r="T303" i="23"/>
  <c r="AX303" i="23" s="1"/>
  <c r="BJ208" i="23"/>
  <c r="BI208" i="23"/>
  <c r="BH208" i="23"/>
  <c r="BG208" i="23"/>
  <c r="BF208" i="23"/>
  <c r="BE208" i="23"/>
  <c r="BC208" i="23"/>
  <c r="BD208" i="23" s="1"/>
  <c r="AN208" i="23"/>
  <c r="AO208" i="23" s="1"/>
  <c r="AG208" i="23"/>
  <c r="AH208" i="23" s="1"/>
  <c r="AD208" i="23"/>
  <c r="AB208" i="23"/>
  <c r="AA208" i="23"/>
  <c r="Z208" i="23"/>
  <c r="Y208" i="23"/>
  <c r="X208" i="23"/>
  <c r="W208" i="23"/>
  <c r="V208" i="23"/>
  <c r="U208" i="23"/>
  <c r="T208" i="23"/>
  <c r="AX208" i="23" s="1"/>
  <c r="BJ311" i="23"/>
  <c r="BI311" i="23"/>
  <c r="BH311" i="23"/>
  <c r="BG311" i="23"/>
  <c r="BF311" i="23"/>
  <c r="BE311" i="23"/>
  <c r="BC311" i="23"/>
  <c r="BD311" i="23" s="1"/>
  <c r="AN311" i="23"/>
  <c r="AO311" i="23" s="1"/>
  <c r="AG311" i="23"/>
  <c r="AH311" i="23" s="1"/>
  <c r="AD311" i="23"/>
  <c r="AB311" i="23"/>
  <c r="AA311" i="23"/>
  <c r="Z311" i="23"/>
  <c r="Y311" i="23"/>
  <c r="X311" i="23"/>
  <c r="W311" i="23"/>
  <c r="V311" i="23"/>
  <c r="U311" i="23"/>
  <c r="T311" i="23"/>
  <c r="AX311" i="23" s="1"/>
  <c r="BJ278" i="23"/>
  <c r="BI278" i="23"/>
  <c r="BH278" i="23"/>
  <c r="BG278" i="23"/>
  <c r="BF278" i="23"/>
  <c r="BE278" i="23"/>
  <c r="BC278" i="23"/>
  <c r="BD278" i="23" s="1"/>
  <c r="AN278" i="23"/>
  <c r="AO278" i="23" s="1"/>
  <c r="AG278" i="23"/>
  <c r="AH278" i="23" s="1"/>
  <c r="AD278" i="23"/>
  <c r="AB278" i="23"/>
  <c r="AA278" i="23"/>
  <c r="Z278" i="23"/>
  <c r="Y278" i="23"/>
  <c r="X278" i="23"/>
  <c r="W278" i="23"/>
  <c r="V278" i="23"/>
  <c r="U278" i="23"/>
  <c r="T278" i="23"/>
  <c r="AX278" i="23" s="1"/>
  <c r="BJ262" i="23"/>
  <c r="BI262" i="23"/>
  <c r="BH262" i="23"/>
  <c r="BG262" i="23"/>
  <c r="BF262" i="23"/>
  <c r="BE262" i="23"/>
  <c r="BC262" i="23"/>
  <c r="BD262" i="23" s="1"/>
  <c r="AN262" i="23"/>
  <c r="AO262" i="23" s="1"/>
  <c r="AG262" i="23"/>
  <c r="AH262" i="23" s="1"/>
  <c r="AD262" i="23"/>
  <c r="AB262" i="23"/>
  <c r="AA262" i="23"/>
  <c r="Z262" i="23"/>
  <c r="Y262" i="23"/>
  <c r="X262" i="23"/>
  <c r="W262" i="23"/>
  <c r="V262" i="23"/>
  <c r="U262" i="23"/>
  <c r="T262" i="23"/>
  <c r="AX262" i="23" s="1"/>
  <c r="BJ221" i="23"/>
  <c r="BI221" i="23"/>
  <c r="BH221" i="23"/>
  <c r="BG221" i="23"/>
  <c r="BF221" i="23"/>
  <c r="BE221" i="23"/>
  <c r="BC221" i="23"/>
  <c r="BD221" i="23" s="1"/>
  <c r="AN221" i="23"/>
  <c r="AO221" i="23" s="1"/>
  <c r="AG221" i="23"/>
  <c r="AH221" i="23" s="1"/>
  <c r="AD221" i="23"/>
  <c r="AE221" i="23" s="1"/>
  <c r="AB221" i="23"/>
  <c r="AA221" i="23"/>
  <c r="Z221" i="23"/>
  <c r="Y221" i="23"/>
  <c r="X221" i="23"/>
  <c r="W221" i="23"/>
  <c r="V221" i="23"/>
  <c r="U221" i="23"/>
  <c r="T221" i="23"/>
  <c r="BJ35" i="23"/>
  <c r="BI35" i="23"/>
  <c r="BH35" i="23"/>
  <c r="BG35" i="23"/>
  <c r="BF35" i="23"/>
  <c r="BE35" i="23"/>
  <c r="BC35" i="23"/>
  <c r="BD35" i="23" s="1"/>
  <c r="AN35" i="23"/>
  <c r="AO35" i="23" s="1"/>
  <c r="AG35" i="23"/>
  <c r="AH35" i="23" s="1"/>
  <c r="AD35" i="23"/>
  <c r="AE35" i="23" s="1"/>
  <c r="AB35" i="23"/>
  <c r="AA35" i="23"/>
  <c r="Z35" i="23"/>
  <c r="Y35" i="23"/>
  <c r="X35" i="23"/>
  <c r="W35" i="23"/>
  <c r="V35" i="23"/>
  <c r="U35" i="23"/>
  <c r="T35" i="23"/>
  <c r="AX35" i="23" s="1"/>
  <c r="BJ235" i="23"/>
  <c r="BI235" i="23"/>
  <c r="BH235" i="23"/>
  <c r="BG235" i="23"/>
  <c r="BF235" i="23"/>
  <c r="BE235" i="23"/>
  <c r="BC235" i="23"/>
  <c r="BD235" i="23" s="1"/>
  <c r="AN235" i="23"/>
  <c r="AO235" i="23" s="1"/>
  <c r="AG235" i="23"/>
  <c r="AH235" i="23" s="1"/>
  <c r="AD235" i="23"/>
  <c r="AE235" i="23" s="1"/>
  <c r="AB235" i="23"/>
  <c r="AA235" i="23"/>
  <c r="Z235" i="23"/>
  <c r="Y235" i="23"/>
  <c r="X235" i="23"/>
  <c r="W235" i="23"/>
  <c r="V235" i="23"/>
  <c r="U235" i="23"/>
  <c r="T235" i="23"/>
  <c r="AX235" i="23" s="1"/>
  <c r="BJ10" i="23"/>
  <c r="BI10" i="23"/>
  <c r="BH10" i="23"/>
  <c r="BG10" i="23"/>
  <c r="BF10" i="23"/>
  <c r="BE10" i="23"/>
  <c r="BC10" i="23"/>
  <c r="BD10" i="23" s="1"/>
  <c r="AN10" i="23"/>
  <c r="AO10" i="23" s="1"/>
  <c r="AG10" i="23"/>
  <c r="AH10" i="23" s="1"/>
  <c r="AD10" i="23"/>
  <c r="AE10" i="23" s="1"/>
  <c r="AB10" i="23"/>
  <c r="AA10" i="23"/>
  <c r="Z10" i="23"/>
  <c r="Y10" i="23"/>
  <c r="X10" i="23"/>
  <c r="W10" i="23"/>
  <c r="V10" i="23"/>
  <c r="U10" i="23"/>
  <c r="T10" i="23"/>
  <c r="AX10" i="23" s="1"/>
  <c r="BJ14" i="23"/>
  <c r="BI14" i="23"/>
  <c r="BH14" i="23"/>
  <c r="BG14" i="23"/>
  <c r="BF14" i="23"/>
  <c r="BE14" i="23"/>
  <c r="BC14" i="23"/>
  <c r="BD14" i="23" s="1"/>
  <c r="AN14" i="23"/>
  <c r="AO14" i="23" s="1"/>
  <c r="AG14" i="23"/>
  <c r="AH14" i="23" s="1"/>
  <c r="AD14" i="23"/>
  <c r="AE14" i="23" s="1"/>
  <c r="AB14" i="23"/>
  <c r="AA14" i="23"/>
  <c r="Z14" i="23"/>
  <c r="Y14" i="23"/>
  <c r="X14" i="23"/>
  <c r="W14" i="23"/>
  <c r="V14" i="23"/>
  <c r="U14" i="23"/>
  <c r="T14" i="23"/>
  <c r="AX14" i="23" s="1"/>
  <c r="BJ185" i="23"/>
  <c r="BI185" i="23"/>
  <c r="BH185" i="23"/>
  <c r="BG185" i="23"/>
  <c r="BF185" i="23"/>
  <c r="BE185" i="23"/>
  <c r="BC185" i="23"/>
  <c r="BD185" i="23" s="1"/>
  <c r="AN185" i="23"/>
  <c r="AO185" i="23" s="1"/>
  <c r="AG185" i="23"/>
  <c r="AH185" i="23" s="1"/>
  <c r="AD185" i="23"/>
  <c r="AB185" i="23"/>
  <c r="AA185" i="23"/>
  <c r="Z185" i="23"/>
  <c r="Y185" i="23"/>
  <c r="X185" i="23"/>
  <c r="W185" i="23"/>
  <c r="V185" i="23"/>
  <c r="AM185" i="23" s="1"/>
  <c r="U185" i="23"/>
  <c r="T185" i="23"/>
  <c r="AX185" i="23" s="1"/>
  <c r="BJ314" i="23"/>
  <c r="BI314" i="23"/>
  <c r="BH314" i="23"/>
  <c r="BG314" i="23"/>
  <c r="BF314" i="23"/>
  <c r="BE314" i="23"/>
  <c r="BC314" i="23"/>
  <c r="BD314" i="23" s="1"/>
  <c r="AN314" i="23"/>
  <c r="AO314" i="23" s="1"/>
  <c r="AG314" i="23"/>
  <c r="AH314" i="23" s="1"/>
  <c r="AD314" i="23"/>
  <c r="AB314" i="23"/>
  <c r="AA314" i="23"/>
  <c r="Z314" i="23"/>
  <c r="Y314" i="23"/>
  <c r="X314" i="23"/>
  <c r="W314" i="23"/>
  <c r="V314" i="23"/>
  <c r="U314" i="23"/>
  <c r="T314" i="23"/>
  <c r="BJ290" i="23"/>
  <c r="BI290" i="23"/>
  <c r="BH290" i="23"/>
  <c r="BG290" i="23"/>
  <c r="BF290" i="23"/>
  <c r="BE290" i="23"/>
  <c r="BC290" i="23"/>
  <c r="BD290" i="23" s="1"/>
  <c r="AN290" i="23"/>
  <c r="AO290" i="23" s="1"/>
  <c r="AG290" i="23"/>
  <c r="AH290" i="23" s="1"/>
  <c r="AD290" i="23"/>
  <c r="AB290" i="23"/>
  <c r="AA290" i="23"/>
  <c r="Z290" i="23"/>
  <c r="Y290" i="23"/>
  <c r="X290" i="23"/>
  <c r="W290" i="23"/>
  <c r="V290" i="23"/>
  <c r="U290" i="23"/>
  <c r="T290" i="23"/>
  <c r="BJ275" i="23"/>
  <c r="BI275" i="23"/>
  <c r="BH275" i="23"/>
  <c r="BG275" i="23"/>
  <c r="BF275" i="23"/>
  <c r="BE275" i="23"/>
  <c r="BC275" i="23"/>
  <c r="BD275" i="23" s="1"/>
  <c r="AN275" i="23"/>
  <c r="AO275" i="23" s="1"/>
  <c r="AG275" i="23"/>
  <c r="AH275" i="23" s="1"/>
  <c r="AD275" i="23"/>
  <c r="AB275" i="23"/>
  <c r="AA275" i="23"/>
  <c r="Z275" i="23"/>
  <c r="Y275" i="23"/>
  <c r="X275" i="23"/>
  <c r="W275" i="23"/>
  <c r="V275" i="23"/>
  <c r="AM275" i="23" s="1"/>
  <c r="U275" i="23"/>
  <c r="T275" i="23"/>
  <c r="AW275" i="23" s="1"/>
  <c r="BJ297" i="23"/>
  <c r="BI297" i="23"/>
  <c r="BH297" i="23"/>
  <c r="BG297" i="23"/>
  <c r="BF297" i="23"/>
  <c r="BE297" i="23"/>
  <c r="BC297" i="23"/>
  <c r="BD297" i="23" s="1"/>
  <c r="AN297" i="23"/>
  <c r="AO297" i="23" s="1"/>
  <c r="AG297" i="23"/>
  <c r="AH297" i="23" s="1"/>
  <c r="AD297" i="23"/>
  <c r="AE297" i="23" s="1"/>
  <c r="AB297" i="23"/>
  <c r="AA297" i="23"/>
  <c r="Z297" i="23"/>
  <c r="Y297" i="23"/>
  <c r="X297" i="23"/>
  <c r="W297" i="23"/>
  <c r="V297" i="23"/>
  <c r="AM297" i="23" s="1"/>
  <c r="U297" i="23"/>
  <c r="AK297" i="23" s="1"/>
  <c r="T297" i="23"/>
  <c r="AW297" i="23" s="1"/>
  <c r="BJ205" i="23"/>
  <c r="BI205" i="23"/>
  <c r="BH205" i="23"/>
  <c r="BG205" i="23"/>
  <c r="BF205" i="23"/>
  <c r="BE205" i="23"/>
  <c r="BC205" i="23"/>
  <c r="BD205" i="23" s="1"/>
  <c r="AN205" i="23"/>
  <c r="AO205" i="23" s="1"/>
  <c r="AG205" i="23"/>
  <c r="AH205" i="23" s="1"/>
  <c r="AD205" i="23"/>
  <c r="AB205" i="23"/>
  <c r="AA205" i="23"/>
  <c r="Z205" i="23"/>
  <c r="Y205" i="23"/>
  <c r="X205" i="23"/>
  <c r="W205" i="23"/>
  <c r="V205" i="23"/>
  <c r="AM205" i="23" s="1"/>
  <c r="U205" i="23"/>
  <c r="T205" i="23"/>
  <c r="AW205" i="23" s="1"/>
  <c r="BJ198" i="23"/>
  <c r="BI198" i="23"/>
  <c r="BH198" i="23"/>
  <c r="BG198" i="23"/>
  <c r="BF198" i="23"/>
  <c r="BE198" i="23"/>
  <c r="BC198" i="23"/>
  <c r="BD198" i="23" s="1"/>
  <c r="AN198" i="23"/>
  <c r="AO198" i="23" s="1"/>
  <c r="AG198" i="23"/>
  <c r="AH198" i="23" s="1"/>
  <c r="AD198" i="23"/>
  <c r="AF198" i="23" s="1"/>
  <c r="AB198" i="23"/>
  <c r="AA198" i="23"/>
  <c r="Z198" i="23"/>
  <c r="Y198" i="23"/>
  <c r="X198" i="23"/>
  <c r="W198" i="23"/>
  <c r="V198" i="23"/>
  <c r="AP198" i="23" s="1"/>
  <c r="U198" i="23"/>
  <c r="T198" i="23"/>
  <c r="AX198" i="23" s="1"/>
  <c r="BJ210" i="23"/>
  <c r="BI210" i="23"/>
  <c r="BH210" i="23"/>
  <c r="BG210" i="23"/>
  <c r="BF210" i="23"/>
  <c r="BE210" i="23"/>
  <c r="BC210" i="23"/>
  <c r="BD210" i="23" s="1"/>
  <c r="AN210" i="23"/>
  <c r="AO210" i="23" s="1"/>
  <c r="AG210" i="23"/>
  <c r="AH210" i="23" s="1"/>
  <c r="AD210" i="23"/>
  <c r="AF210" i="23" s="1"/>
  <c r="AB210" i="23"/>
  <c r="AA210" i="23"/>
  <c r="Z210" i="23"/>
  <c r="Y210" i="23"/>
  <c r="X210" i="23"/>
  <c r="W210" i="23"/>
  <c r="V210" i="23"/>
  <c r="AP210" i="23" s="1"/>
  <c r="U210" i="23"/>
  <c r="T210" i="23"/>
  <c r="AX210" i="23" s="1"/>
  <c r="BJ296" i="23"/>
  <c r="BI296" i="23"/>
  <c r="BH296" i="23"/>
  <c r="BG296" i="23"/>
  <c r="BF296" i="23"/>
  <c r="BE296" i="23"/>
  <c r="BC296" i="23"/>
  <c r="BD296" i="23" s="1"/>
  <c r="AN296" i="23"/>
  <c r="AO296" i="23" s="1"/>
  <c r="AG296" i="23"/>
  <c r="AH296" i="23" s="1"/>
  <c r="AD296" i="23"/>
  <c r="AF296" i="23" s="1"/>
  <c r="AB296" i="23"/>
  <c r="AA296" i="23"/>
  <c r="Z296" i="23"/>
  <c r="Y296" i="23"/>
  <c r="X296" i="23"/>
  <c r="W296" i="23"/>
  <c r="V296" i="23"/>
  <c r="AP296" i="23" s="1"/>
  <c r="U296" i="23"/>
  <c r="T296" i="23"/>
  <c r="AX296" i="23" s="1"/>
  <c r="BJ199" i="23"/>
  <c r="BI199" i="23"/>
  <c r="BH199" i="23"/>
  <c r="BG199" i="23"/>
  <c r="BF199" i="23"/>
  <c r="BE199" i="23"/>
  <c r="BC199" i="23"/>
  <c r="BD199" i="23" s="1"/>
  <c r="AN199" i="23"/>
  <c r="AO199" i="23" s="1"/>
  <c r="AG199" i="23"/>
  <c r="AH199" i="23" s="1"/>
  <c r="AD199" i="23"/>
  <c r="AF199" i="23" s="1"/>
  <c r="AB199" i="23"/>
  <c r="AA199" i="23"/>
  <c r="Z199" i="23"/>
  <c r="Y199" i="23"/>
  <c r="X199" i="23"/>
  <c r="W199" i="23"/>
  <c r="V199" i="23"/>
  <c r="AP199" i="23" s="1"/>
  <c r="U199" i="23"/>
  <c r="T199" i="23"/>
  <c r="AX199" i="23" s="1"/>
  <c r="BJ280" i="23"/>
  <c r="BI280" i="23"/>
  <c r="BH280" i="23"/>
  <c r="BG280" i="23"/>
  <c r="BF280" i="23"/>
  <c r="BE280" i="23"/>
  <c r="BC280" i="23"/>
  <c r="BD280" i="23" s="1"/>
  <c r="AN280" i="23"/>
  <c r="AO280" i="23" s="1"/>
  <c r="AG280" i="23"/>
  <c r="AH280" i="23" s="1"/>
  <c r="AD280" i="23"/>
  <c r="AF280" i="23" s="1"/>
  <c r="AB280" i="23"/>
  <c r="AA280" i="23"/>
  <c r="Z280" i="23"/>
  <c r="Y280" i="23"/>
  <c r="X280" i="23"/>
  <c r="W280" i="23"/>
  <c r="V280" i="23"/>
  <c r="AP280" i="23" s="1"/>
  <c r="U280" i="23"/>
  <c r="T280" i="23"/>
  <c r="AX280" i="23" s="1"/>
  <c r="BJ224" i="23"/>
  <c r="BI224" i="23"/>
  <c r="BH224" i="23"/>
  <c r="BG224" i="23"/>
  <c r="BF224" i="23"/>
  <c r="BE224" i="23"/>
  <c r="BC224" i="23"/>
  <c r="BD224" i="23" s="1"/>
  <c r="AN224" i="23"/>
  <c r="AO224" i="23" s="1"/>
  <c r="AG224" i="23"/>
  <c r="AH224" i="23" s="1"/>
  <c r="AD224" i="23"/>
  <c r="AF224" i="23" s="1"/>
  <c r="AB224" i="23"/>
  <c r="AA224" i="23"/>
  <c r="Z224" i="23"/>
  <c r="Y224" i="23"/>
  <c r="X224" i="23"/>
  <c r="W224" i="23"/>
  <c r="V224" i="23"/>
  <c r="AP224" i="23" s="1"/>
  <c r="U224" i="23"/>
  <c r="T224" i="23"/>
  <c r="AX224" i="23" s="1"/>
  <c r="BJ291" i="23"/>
  <c r="BI291" i="23"/>
  <c r="BH291" i="23"/>
  <c r="BG291" i="23"/>
  <c r="BF291" i="23"/>
  <c r="BE291" i="23"/>
  <c r="BC291" i="23"/>
  <c r="BD291" i="23" s="1"/>
  <c r="AN291" i="23"/>
  <c r="AO291" i="23" s="1"/>
  <c r="AG291" i="23"/>
  <c r="AH291" i="23" s="1"/>
  <c r="AD291" i="23"/>
  <c r="AB291" i="23"/>
  <c r="AA291" i="23"/>
  <c r="Z291" i="23"/>
  <c r="Y291" i="23"/>
  <c r="X291" i="23"/>
  <c r="W291" i="23"/>
  <c r="V291" i="23"/>
  <c r="AP291" i="23" s="1"/>
  <c r="U291" i="23"/>
  <c r="T291" i="23"/>
  <c r="AX291" i="23" s="1"/>
  <c r="BJ292" i="23"/>
  <c r="BI292" i="23"/>
  <c r="BH292" i="23"/>
  <c r="BG292" i="23"/>
  <c r="BF292" i="23"/>
  <c r="BE292" i="23"/>
  <c r="BC292" i="23"/>
  <c r="BD292" i="23" s="1"/>
  <c r="AQ292" i="23"/>
  <c r="AN292" i="23"/>
  <c r="AO292" i="23" s="1"/>
  <c r="AG292" i="23"/>
  <c r="AH292" i="23" s="1"/>
  <c r="AD292" i="23"/>
  <c r="AF292" i="23" s="1"/>
  <c r="AB292" i="23"/>
  <c r="AA292" i="23"/>
  <c r="Z292" i="23"/>
  <c r="Y292" i="23"/>
  <c r="X292" i="23"/>
  <c r="W292" i="23"/>
  <c r="V292" i="23"/>
  <c r="AP292" i="23" s="1"/>
  <c r="U292" i="23"/>
  <c r="T292" i="23"/>
  <c r="AX292" i="23" s="1"/>
  <c r="BJ279" i="23"/>
  <c r="BI279" i="23"/>
  <c r="BH279" i="23"/>
  <c r="BG279" i="23"/>
  <c r="BF279" i="23"/>
  <c r="BE279" i="23"/>
  <c r="BC279" i="23"/>
  <c r="BD279" i="23" s="1"/>
  <c r="AN279" i="23"/>
  <c r="AO279" i="23" s="1"/>
  <c r="AG279" i="23"/>
  <c r="AH279" i="23" s="1"/>
  <c r="AD279" i="23"/>
  <c r="AF279" i="23" s="1"/>
  <c r="AB279" i="23"/>
  <c r="AA279" i="23"/>
  <c r="Z279" i="23"/>
  <c r="Y279" i="23"/>
  <c r="X279" i="23"/>
  <c r="W279" i="23"/>
  <c r="V279" i="23"/>
  <c r="AQ279" i="23" s="1"/>
  <c r="U279" i="23"/>
  <c r="T279" i="23"/>
  <c r="AX279" i="23" s="1"/>
  <c r="BJ7" i="23"/>
  <c r="BI7" i="23"/>
  <c r="BH7" i="23"/>
  <c r="BG7" i="23"/>
  <c r="BF7" i="23"/>
  <c r="BE7" i="23"/>
  <c r="BC7" i="23"/>
  <c r="BD7" i="23" s="1"/>
  <c r="AN7" i="23"/>
  <c r="AO7" i="23" s="1"/>
  <c r="AG7" i="23"/>
  <c r="AH7" i="23" s="1"/>
  <c r="AD7" i="23"/>
  <c r="AE7" i="23" s="1"/>
  <c r="AB7" i="23"/>
  <c r="AA7" i="23"/>
  <c r="Z7" i="23"/>
  <c r="Y7" i="23"/>
  <c r="X7" i="23"/>
  <c r="W7" i="23"/>
  <c r="V7" i="23"/>
  <c r="AP7" i="23" s="1"/>
  <c r="U7" i="23"/>
  <c r="T7" i="23"/>
  <c r="AX7" i="23" s="1"/>
  <c r="BJ281" i="23"/>
  <c r="BI281" i="23"/>
  <c r="BH281" i="23"/>
  <c r="BG281" i="23"/>
  <c r="BF281" i="23"/>
  <c r="BE281" i="23"/>
  <c r="BC281" i="23"/>
  <c r="BD281" i="23" s="1"/>
  <c r="AN281" i="23"/>
  <c r="AO281" i="23" s="1"/>
  <c r="AG281" i="23"/>
  <c r="AH281" i="23" s="1"/>
  <c r="AD281" i="23"/>
  <c r="AB281" i="23"/>
  <c r="AA281" i="23"/>
  <c r="Z281" i="23"/>
  <c r="Y281" i="23"/>
  <c r="X281" i="23"/>
  <c r="W281" i="23"/>
  <c r="V281" i="23"/>
  <c r="AP281" i="23" s="1"/>
  <c r="U281" i="23"/>
  <c r="T281" i="23"/>
  <c r="AX281" i="23" s="1"/>
  <c r="BJ304" i="23"/>
  <c r="BI304" i="23"/>
  <c r="BH304" i="23"/>
  <c r="BG304" i="23"/>
  <c r="BF304" i="23"/>
  <c r="BE304" i="23"/>
  <c r="BC304" i="23"/>
  <c r="BD304" i="23" s="1"/>
  <c r="AN304" i="23"/>
  <c r="AO304" i="23" s="1"/>
  <c r="AG304" i="23"/>
  <c r="AH304" i="23" s="1"/>
  <c r="AD304" i="23"/>
  <c r="AB304" i="23"/>
  <c r="AA304" i="23"/>
  <c r="Z304" i="23"/>
  <c r="Y304" i="23"/>
  <c r="X304" i="23"/>
  <c r="W304" i="23"/>
  <c r="V304" i="23"/>
  <c r="U304" i="23"/>
  <c r="T304" i="23"/>
  <c r="AX304" i="23" s="1"/>
  <c r="BJ226" i="23"/>
  <c r="BI226" i="23"/>
  <c r="BH226" i="23"/>
  <c r="BG226" i="23"/>
  <c r="BF226" i="23"/>
  <c r="BE226" i="23"/>
  <c r="BC226" i="23"/>
  <c r="BD226" i="23" s="1"/>
  <c r="AN226" i="23"/>
  <c r="AO226" i="23" s="1"/>
  <c r="AG226" i="23"/>
  <c r="AH226" i="23" s="1"/>
  <c r="AD226" i="23"/>
  <c r="AE226" i="23" s="1"/>
  <c r="AB226" i="23"/>
  <c r="AA226" i="23"/>
  <c r="Z226" i="23"/>
  <c r="Y226" i="23"/>
  <c r="X226" i="23"/>
  <c r="W226" i="23"/>
  <c r="V226" i="23"/>
  <c r="AP226" i="23" s="1"/>
  <c r="U226" i="23"/>
  <c r="T226" i="23"/>
  <c r="AX226" i="23" s="1"/>
  <c r="BJ271" i="23"/>
  <c r="BI271" i="23"/>
  <c r="BH271" i="23"/>
  <c r="BG271" i="23"/>
  <c r="BF271" i="23"/>
  <c r="BE271" i="23"/>
  <c r="BC271" i="23"/>
  <c r="BD271" i="23" s="1"/>
  <c r="AN271" i="23"/>
  <c r="AO271" i="23" s="1"/>
  <c r="AG271" i="23"/>
  <c r="AH271" i="23" s="1"/>
  <c r="AD271" i="23"/>
  <c r="AB271" i="23"/>
  <c r="AA271" i="23"/>
  <c r="Z271" i="23"/>
  <c r="Y271" i="23"/>
  <c r="X271" i="23"/>
  <c r="W271" i="23"/>
  <c r="V271" i="23"/>
  <c r="AP271" i="23" s="1"/>
  <c r="U271" i="23"/>
  <c r="AK271" i="23" s="1"/>
  <c r="T271" i="23"/>
  <c r="BJ98" i="23"/>
  <c r="BI98" i="23"/>
  <c r="BH98" i="23"/>
  <c r="BG98" i="23"/>
  <c r="BF98" i="23"/>
  <c r="BE98" i="23"/>
  <c r="BC98" i="23"/>
  <c r="BD98" i="23" s="1"/>
  <c r="AN98" i="23"/>
  <c r="AO98" i="23" s="1"/>
  <c r="AG98" i="23"/>
  <c r="AH98" i="23" s="1"/>
  <c r="AD98" i="23"/>
  <c r="AB98" i="23"/>
  <c r="AA98" i="23"/>
  <c r="Z98" i="23"/>
  <c r="Y98" i="23"/>
  <c r="X98" i="23"/>
  <c r="W98" i="23"/>
  <c r="V98" i="23"/>
  <c r="AQ98" i="23" s="1"/>
  <c r="U98" i="23"/>
  <c r="AK98" i="23" s="1"/>
  <c r="T98" i="23"/>
  <c r="BJ222" i="23"/>
  <c r="BI222" i="23"/>
  <c r="BH222" i="23"/>
  <c r="BG222" i="23"/>
  <c r="BF222" i="23"/>
  <c r="BE222" i="23"/>
  <c r="BC222" i="23"/>
  <c r="BD222" i="23" s="1"/>
  <c r="AN222" i="23"/>
  <c r="AO222" i="23" s="1"/>
  <c r="AG222" i="23"/>
  <c r="AH222" i="23" s="1"/>
  <c r="AD222" i="23"/>
  <c r="AE222" i="23" s="1"/>
  <c r="AB222" i="23"/>
  <c r="AA222" i="23"/>
  <c r="Z222" i="23"/>
  <c r="Y222" i="23"/>
  <c r="X222" i="23"/>
  <c r="W222" i="23"/>
  <c r="V222" i="23"/>
  <c r="AQ222" i="23" s="1"/>
  <c r="U222" i="23"/>
  <c r="AK222" i="23" s="1"/>
  <c r="T222" i="23"/>
  <c r="BJ260" i="23"/>
  <c r="BI260" i="23"/>
  <c r="BH260" i="23"/>
  <c r="BG260" i="23"/>
  <c r="BF260" i="23"/>
  <c r="BE260" i="23"/>
  <c r="BC260" i="23"/>
  <c r="BD260" i="23" s="1"/>
  <c r="AN260" i="23"/>
  <c r="AO260" i="23" s="1"/>
  <c r="AG260" i="23"/>
  <c r="AH260" i="23" s="1"/>
  <c r="AD260" i="23"/>
  <c r="AF260" i="23" s="1"/>
  <c r="AB260" i="23"/>
  <c r="AA260" i="23"/>
  <c r="Z260" i="23"/>
  <c r="Y260" i="23"/>
  <c r="X260" i="23"/>
  <c r="W260" i="23"/>
  <c r="V260" i="23"/>
  <c r="AM260" i="23" s="1"/>
  <c r="U260" i="23"/>
  <c r="AK260" i="23" s="1"/>
  <c r="T260" i="23"/>
  <c r="BJ230" i="23"/>
  <c r="BI230" i="23"/>
  <c r="BH230" i="23"/>
  <c r="BG230" i="23"/>
  <c r="BF230" i="23"/>
  <c r="BE230" i="23"/>
  <c r="BC230" i="23"/>
  <c r="BD230" i="23" s="1"/>
  <c r="AN230" i="23"/>
  <c r="AO230" i="23" s="1"/>
  <c r="AG230" i="23"/>
  <c r="AH230" i="23" s="1"/>
  <c r="AD230" i="23"/>
  <c r="AE230" i="23" s="1"/>
  <c r="AB230" i="23"/>
  <c r="AA230" i="23"/>
  <c r="Z230" i="23"/>
  <c r="Y230" i="23"/>
  <c r="X230" i="23"/>
  <c r="W230" i="23"/>
  <c r="V230" i="23"/>
  <c r="AQ230" i="23" s="1"/>
  <c r="U230" i="23"/>
  <c r="AK230" i="23" s="1"/>
  <c r="T230" i="23"/>
  <c r="BJ268" i="23"/>
  <c r="BI268" i="23"/>
  <c r="BH268" i="23"/>
  <c r="BG268" i="23"/>
  <c r="BF268" i="23"/>
  <c r="BE268" i="23"/>
  <c r="BC268" i="23"/>
  <c r="BD268" i="23" s="1"/>
  <c r="AN268" i="23"/>
  <c r="AO268" i="23" s="1"/>
  <c r="AG268" i="23"/>
  <c r="AH268" i="23" s="1"/>
  <c r="AD268" i="23"/>
  <c r="AB268" i="23"/>
  <c r="AA268" i="23"/>
  <c r="Z268" i="23"/>
  <c r="Y268" i="23"/>
  <c r="X268" i="23"/>
  <c r="W268" i="23"/>
  <c r="V268" i="23"/>
  <c r="AQ268" i="23" s="1"/>
  <c r="U268" i="23"/>
  <c r="AK268" i="23" s="1"/>
  <c r="T268" i="23"/>
  <c r="BJ266" i="23"/>
  <c r="BI266" i="23"/>
  <c r="BH266" i="23"/>
  <c r="BG266" i="23"/>
  <c r="BF266" i="23"/>
  <c r="BE266" i="23"/>
  <c r="BC266" i="23"/>
  <c r="BD266" i="23" s="1"/>
  <c r="AN266" i="23"/>
  <c r="AO266" i="23" s="1"/>
  <c r="AG266" i="23"/>
  <c r="AH266" i="23" s="1"/>
  <c r="AD266" i="23"/>
  <c r="AB266" i="23"/>
  <c r="AA266" i="23"/>
  <c r="Z266" i="23"/>
  <c r="Y266" i="23"/>
  <c r="X266" i="23"/>
  <c r="W266" i="23"/>
  <c r="V266" i="23"/>
  <c r="AQ266" i="23" s="1"/>
  <c r="U266" i="23"/>
  <c r="AK266" i="23" s="1"/>
  <c r="T266" i="23"/>
  <c r="BJ295" i="23"/>
  <c r="BI295" i="23"/>
  <c r="BH295" i="23"/>
  <c r="BG295" i="23"/>
  <c r="BF295" i="23"/>
  <c r="BE295" i="23"/>
  <c r="BC295" i="23"/>
  <c r="BD295" i="23" s="1"/>
  <c r="AN295" i="23"/>
  <c r="AO295" i="23" s="1"/>
  <c r="AG295" i="23"/>
  <c r="AH295" i="23" s="1"/>
  <c r="AE295" i="23"/>
  <c r="AD295" i="23"/>
  <c r="AF295" i="23" s="1"/>
  <c r="AB295" i="23"/>
  <c r="AA295" i="23"/>
  <c r="Z295" i="23"/>
  <c r="Y295" i="23"/>
  <c r="X295" i="23"/>
  <c r="W295" i="23"/>
  <c r="V295" i="23"/>
  <c r="AP295" i="23" s="1"/>
  <c r="U295" i="23"/>
  <c r="AK295" i="23" s="1"/>
  <c r="T295" i="23"/>
  <c r="BJ236" i="23"/>
  <c r="BI236" i="23"/>
  <c r="BH236" i="23"/>
  <c r="BG236" i="23"/>
  <c r="BF236" i="23"/>
  <c r="BE236" i="23"/>
  <c r="BC236" i="23"/>
  <c r="BD236" i="23" s="1"/>
  <c r="AN236" i="23"/>
  <c r="AO236" i="23" s="1"/>
  <c r="AG236" i="23"/>
  <c r="AH236" i="23" s="1"/>
  <c r="AD236" i="23"/>
  <c r="AE236" i="23" s="1"/>
  <c r="AB236" i="23"/>
  <c r="AA236" i="23"/>
  <c r="Z236" i="23"/>
  <c r="Y236" i="23"/>
  <c r="X236" i="23"/>
  <c r="W236" i="23"/>
  <c r="V236" i="23"/>
  <c r="AP236" i="23" s="1"/>
  <c r="U236" i="23"/>
  <c r="AK236" i="23" s="1"/>
  <c r="T236" i="23"/>
  <c r="BJ289" i="23"/>
  <c r="BI289" i="23"/>
  <c r="BH289" i="23"/>
  <c r="BG289" i="23"/>
  <c r="BF289" i="23"/>
  <c r="BE289" i="23"/>
  <c r="BC289" i="23"/>
  <c r="BD289" i="23" s="1"/>
  <c r="AN289" i="23"/>
  <c r="AO289" i="23" s="1"/>
  <c r="AG289" i="23"/>
  <c r="AH289" i="23" s="1"/>
  <c r="AD289" i="23"/>
  <c r="AE289" i="23" s="1"/>
  <c r="AB289" i="23"/>
  <c r="AA289" i="23"/>
  <c r="Z289" i="23"/>
  <c r="Y289" i="23"/>
  <c r="X289" i="23"/>
  <c r="W289" i="23"/>
  <c r="V289" i="23"/>
  <c r="AP289" i="23" s="1"/>
  <c r="U289" i="23"/>
  <c r="AK289" i="23" s="1"/>
  <c r="T289" i="23"/>
  <c r="BJ283" i="23"/>
  <c r="BI283" i="23"/>
  <c r="BH283" i="23"/>
  <c r="BG283" i="23"/>
  <c r="BF283" i="23"/>
  <c r="BE283" i="23"/>
  <c r="BC283" i="23"/>
  <c r="BD283" i="23" s="1"/>
  <c r="AN283" i="23"/>
  <c r="AO283" i="23" s="1"/>
  <c r="AG283" i="23"/>
  <c r="AH283" i="23" s="1"/>
  <c r="AD283" i="23"/>
  <c r="AE283" i="23" s="1"/>
  <c r="AB283" i="23"/>
  <c r="AA283" i="23"/>
  <c r="Z283" i="23"/>
  <c r="Y283" i="23"/>
  <c r="X283" i="23"/>
  <c r="W283" i="23"/>
  <c r="V283" i="23"/>
  <c r="U283" i="23"/>
  <c r="AK283" i="23" s="1"/>
  <c r="T283" i="23"/>
  <c r="BJ256" i="23"/>
  <c r="BI256" i="23"/>
  <c r="BH256" i="23"/>
  <c r="BG256" i="23"/>
  <c r="BF256" i="23"/>
  <c r="BE256" i="23"/>
  <c r="BC256" i="23"/>
  <c r="BD256" i="23" s="1"/>
  <c r="AN256" i="23"/>
  <c r="AO256" i="23" s="1"/>
  <c r="AG256" i="23"/>
  <c r="AH256" i="23" s="1"/>
  <c r="AD256" i="23"/>
  <c r="AE256" i="23" s="1"/>
  <c r="AB256" i="23"/>
  <c r="AA256" i="23"/>
  <c r="Z256" i="23"/>
  <c r="Y256" i="23"/>
  <c r="X256" i="23"/>
  <c r="W256" i="23"/>
  <c r="V256" i="23"/>
  <c r="AQ256" i="23" s="1"/>
  <c r="U256" i="23"/>
  <c r="AK256" i="23" s="1"/>
  <c r="T256" i="23"/>
  <c r="AW256" i="23" s="1"/>
  <c r="BJ251" i="23"/>
  <c r="BI251" i="23"/>
  <c r="BH251" i="23"/>
  <c r="BG251" i="23"/>
  <c r="BF251" i="23"/>
  <c r="BE251" i="23"/>
  <c r="BC251" i="23"/>
  <c r="BD251" i="23" s="1"/>
  <c r="AN251" i="23"/>
  <c r="AO251" i="23" s="1"/>
  <c r="AG251" i="23"/>
  <c r="AH251" i="23" s="1"/>
  <c r="AD251" i="23"/>
  <c r="AB251" i="23"/>
  <c r="AA251" i="23"/>
  <c r="Z251" i="23"/>
  <c r="Y251" i="23"/>
  <c r="X251" i="23"/>
  <c r="W251" i="23"/>
  <c r="V251" i="23"/>
  <c r="AQ251" i="23" s="1"/>
  <c r="U251" i="23"/>
  <c r="AK251" i="23" s="1"/>
  <c r="T251" i="23"/>
  <c r="AW251" i="23" s="1"/>
  <c r="BJ162" i="23"/>
  <c r="BI162" i="23"/>
  <c r="BH162" i="23"/>
  <c r="BG162" i="23"/>
  <c r="BF162" i="23"/>
  <c r="BE162" i="23"/>
  <c r="BC162" i="23"/>
  <c r="BD162" i="23" s="1"/>
  <c r="AN162" i="23"/>
  <c r="AO162" i="23" s="1"/>
  <c r="AG162" i="23"/>
  <c r="AH162" i="23" s="1"/>
  <c r="AD162" i="23"/>
  <c r="AB162" i="23"/>
  <c r="AA162" i="23"/>
  <c r="Z162" i="23"/>
  <c r="Y162" i="23"/>
  <c r="X162" i="23"/>
  <c r="W162" i="23"/>
  <c r="V162" i="23"/>
  <c r="AQ162" i="23" s="1"/>
  <c r="U162" i="23"/>
  <c r="AK162" i="23" s="1"/>
  <c r="T162" i="23"/>
  <c r="BJ252" i="23"/>
  <c r="BI252" i="23"/>
  <c r="BH252" i="23"/>
  <c r="BG252" i="23"/>
  <c r="BF252" i="23"/>
  <c r="BE252" i="23"/>
  <c r="BC252" i="23"/>
  <c r="BD252" i="23" s="1"/>
  <c r="AN252" i="23"/>
  <c r="AO252" i="23" s="1"/>
  <c r="AG252" i="23"/>
  <c r="AH252" i="23" s="1"/>
  <c r="AD252" i="23"/>
  <c r="AB252" i="23"/>
  <c r="AA252" i="23"/>
  <c r="Z252" i="23"/>
  <c r="Y252" i="23"/>
  <c r="X252" i="23"/>
  <c r="W252" i="23"/>
  <c r="V252" i="23"/>
  <c r="AQ252" i="23" s="1"/>
  <c r="U252" i="23"/>
  <c r="AK252" i="23" s="1"/>
  <c r="T252" i="23"/>
  <c r="BJ84" i="23"/>
  <c r="BI84" i="23"/>
  <c r="BH84" i="23"/>
  <c r="BG84" i="23"/>
  <c r="BF84" i="23"/>
  <c r="BE84" i="23"/>
  <c r="BC84" i="23"/>
  <c r="BD84" i="23" s="1"/>
  <c r="AN84" i="23"/>
  <c r="AO84" i="23" s="1"/>
  <c r="AG84" i="23"/>
  <c r="AH84" i="23" s="1"/>
  <c r="AD84" i="23"/>
  <c r="AE84" i="23" s="1"/>
  <c r="AB84" i="23"/>
  <c r="AA84" i="23"/>
  <c r="Z84" i="23"/>
  <c r="Y84" i="23"/>
  <c r="X84" i="23"/>
  <c r="W84" i="23"/>
  <c r="V84" i="23"/>
  <c r="AQ84" i="23" s="1"/>
  <c r="U84" i="23"/>
  <c r="AK84" i="23" s="1"/>
  <c r="T84" i="23"/>
  <c r="AW84" i="23" s="1"/>
  <c r="BJ259" i="23"/>
  <c r="BI259" i="23"/>
  <c r="BH259" i="23"/>
  <c r="BG259" i="23"/>
  <c r="BF259" i="23"/>
  <c r="BE259" i="23"/>
  <c r="BC259" i="23"/>
  <c r="BD259" i="23" s="1"/>
  <c r="AN259" i="23"/>
  <c r="AO259" i="23" s="1"/>
  <c r="AG259" i="23"/>
  <c r="AH259" i="23" s="1"/>
  <c r="AD259" i="23"/>
  <c r="AE259" i="23" s="1"/>
  <c r="AB259" i="23"/>
  <c r="AA259" i="23"/>
  <c r="Z259" i="23"/>
  <c r="Y259" i="23"/>
  <c r="X259" i="23"/>
  <c r="W259" i="23"/>
  <c r="V259" i="23"/>
  <c r="AQ259" i="23" s="1"/>
  <c r="U259" i="23"/>
  <c r="AK259" i="23" s="1"/>
  <c r="T259" i="23"/>
  <c r="AW259" i="23" s="1"/>
  <c r="BJ234" i="23"/>
  <c r="BI234" i="23"/>
  <c r="BH234" i="23"/>
  <c r="BG234" i="23"/>
  <c r="BF234" i="23"/>
  <c r="BE234" i="23"/>
  <c r="BC234" i="23"/>
  <c r="BD234" i="23" s="1"/>
  <c r="AN234" i="23"/>
  <c r="AO234" i="23" s="1"/>
  <c r="AG234" i="23"/>
  <c r="AH234" i="23" s="1"/>
  <c r="AD234" i="23"/>
  <c r="AB234" i="23"/>
  <c r="AA234" i="23"/>
  <c r="Z234" i="23"/>
  <c r="Y234" i="23"/>
  <c r="X234" i="23"/>
  <c r="W234" i="23"/>
  <c r="V234" i="23"/>
  <c r="AQ234" i="23" s="1"/>
  <c r="U234" i="23"/>
  <c r="AK234" i="23" s="1"/>
  <c r="T234" i="23"/>
  <c r="AW234" i="23" s="1"/>
  <c r="BJ142" i="23"/>
  <c r="BI142" i="23"/>
  <c r="BH142" i="23"/>
  <c r="BG142" i="23"/>
  <c r="BF142" i="23"/>
  <c r="BE142" i="23"/>
  <c r="BC142" i="23"/>
  <c r="BD142" i="23" s="1"/>
  <c r="AN142" i="23"/>
  <c r="AO142" i="23" s="1"/>
  <c r="AG142" i="23"/>
  <c r="AH142" i="23" s="1"/>
  <c r="AD142" i="23"/>
  <c r="AE142" i="23" s="1"/>
  <c r="AB142" i="23"/>
  <c r="AA142" i="23"/>
  <c r="Z142" i="23"/>
  <c r="Y142" i="23"/>
  <c r="X142" i="23"/>
  <c r="W142" i="23"/>
  <c r="V142" i="23"/>
  <c r="AQ142" i="23" s="1"/>
  <c r="U142" i="23"/>
  <c r="AK142" i="23" s="1"/>
  <c r="T142" i="23"/>
  <c r="AW142" i="23" s="1"/>
  <c r="BJ89" i="23"/>
  <c r="BI89" i="23"/>
  <c r="BH89" i="23"/>
  <c r="BG89" i="23"/>
  <c r="BF89" i="23"/>
  <c r="BE89" i="23"/>
  <c r="BC89" i="23"/>
  <c r="BD89" i="23" s="1"/>
  <c r="AN89" i="23"/>
  <c r="AO89" i="23" s="1"/>
  <c r="AG89" i="23"/>
  <c r="AH89" i="23" s="1"/>
  <c r="AE89" i="23"/>
  <c r="AD89" i="23"/>
  <c r="AB89" i="23"/>
  <c r="AA89" i="23"/>
  <c r="Z89" i="23"/>
  <c r="Y89" i="23"/>
  <c r="X89" i="23"/>
  <c r="W89" i="23"/>
  <c r="V89" i="23"/>
  <c r="AQ89" i="23" s="1"/>
  <c r="U89" i="23"/>
  <c r="T89" i="23"/>
  <c r="AW89" i="23" s="1"/>
  <c r="BJ237" i="23"/>
  <c r="BI237" i="23"/>
  <c r="BH237" i="23"/>
  <c r="BG237" i="23"/>
  <c r="BF237" i="23"/>
  <c r="BE237" i="23"/>
  <c r="BC237" i="23"/>
  <c r="BD237" i="23" s="1"/>
  <c r="AN237" i="23"/>
  <c r="AO237" i="23" s="1"/>
  <c r="AG237" i="23"/>
  <c r="AH237" i="23" s="1"/>
  <c r="AD237" i="23"/>
  <c r="AB237" i="23"/>
  <c r="AA237" i="23"/>
  <c r="Z237" i="23"/>
  <c r="Y237" i="23"/>
  <c r="X237" i="23"/>
  <c r="W237" i="23"/>
  <c r="V237" i="23"/>
  <c r="AQ237" i="23" s="1"/>
  <c r="U237" i="23"/>
  <c r="T237" i="23"/>
  <c r="AW237" i="23" s="1"/>
  <c r="BJ201" i="23"/>
  <c r="BI201" i="23"/>
  <c r="BH201" i="23"/>
  <c r="BG201" i="23"/>
  <c r="BF201" i="23"/>
  <c r="BE201" i="23"/>
  <c r="BC201" i="23"/>
  <c r="BD201" i="23" s="1"/>
  <c r="AN201" i="23"/>
  <c r="AO201" i="23" s="1"/>
  <c r="AG201" i="23"/>
  <c r="AH201" i="23" s="1"/>
  <c r="AD201" i="23"/>
  <c r="AE201" i="23" s="1"/>
  <c r="AB201" i="23"/>
  <c r="AA201" i="23"/>
  <c r="Z201" i="23"/>
  <c r="Y201" i="23"/>
  <c r="X201" i="23"/>
  <c r="W201" i="23"/>
  <c r="V201" i="23"/>
  <c r="AQ201" i="23" s="1"/>
  <c r="U201" i="23"/>
  <c r="AK201" i="23" s="1"/>
  <c r="T201" i="23"/>
  <c r="BJ91" i="23"/>
  <c r="BI91" i="23"/>
  <c r="BH91" i="23"/>
  <c r="BG91" i="23"/>
  <c r="BF91" i="23"/>
  <c r="BE91" i="23"/>
  <c r="BC91" i="23"/>
  <c r="BD91" i="23" s="1"/>
  <c r="AN91" i="23"/>
  <c r="AO91" i="23" s="1"/>
  <c r="AG91" i="23"/>
  <c r="AH91" i="23" s="1"/>
  <c r="AD91" i="23"/>
  <c r="AB91" i="23"/>
  <c r="AA91" i="23"/>
  <c r="Z91" i="23"/>
  <c r="Y91" i="23"/>
  <c r="X91" i="23"/>
  <c r="W91" i="23"/>
  <c r="V91" i="23"/>
  <c r="AQ91" i="23" s="1"/>
  <c r="U91" i="23"/>
  <c r="T91" i="23"/>
  <c r="AW91" i="23" s="1"/>
  <c r="BJ22" i="23"/>
  <c r="BI22" i="23"/>
  <c r="BH22" i="23"/>
  <c r="BG22" i="23"/>
  <c r="BF22" i="23"/>
  <c r="BE22" i="23"/>
  <c r="BC22" i="23"/>
  <c r="BD22" i="23" s="1"/>
  <c r="AN22" i="23"/>
  <c r="AO22" i="23" s="1"/>
  <c r="AG22" i="23"/>
  <c r="AH22" i="23" s="1"/>
  <c r="AD22" i="23"/>
  <c r="AE22" i="23" s="1"/>
  <c r="AB22" i="23"/>
  <c r="AA22" i="23"/>
  <c r="Z22" i="23"/>
  <c r="Y22" i="23"/>
  <c r="X22" i="23"/>
  <c r="W22" i="23"/>
  <c r="V22" i="23"/>
  <c r="AM22" i="23" s="1"/>
  <c r="U22" i="23"/>
  <c r="T22" i="23"/>
  <c r="AW22" i="23" s="1"/>
  <c r="BJ276" i="23"/>
  <c r="BI276" i="23"/>
  <c r="BH276" i="23"/>
  <c r="BG276" i="23"/>
  <c r="BF276" i="23"/>
  <c r="BE276" i="23"/>
  <c r="BC276" i="23"/>
  <c r="BD276" i="23" s="1"/>
  <c r="AN276" i="23"/>
  <c r="AO276" i="23" s="1"/>
  <c r="AG276" i="23"/>
  <c r="AH276" i="23" s="1"/>
  <c r="AD276" i="23"/>
  <c r="AE276" i="23" s="1"/>
  <c r="AB276" i="23"/>
  <c r="AA276" i="23"/>
  <c r="Z276" i="23"/>
  <c r="Y276" i="23"/>
  <c r="X276" i="23"/>
  <c r="W276" i="23"/>
  <c r="V276" i="23"/>
  <c r="AM276" i="23" s="1"/>
  <c r="U276" i="23"/>
  <c r="T276" i="23"/>
  <c r="AW276" i="23" s="1"/>
  <c r="BJ149" i="23"/>
  <c r="BI149" i="23"/>
  <c r="BH149" i="23"/>
  <c r="BG149" i="23"/>
  <c r="BF149" i="23"/>
  <c r="BE149" i="23"/>
  <c r="BC149" i="23"/>
  <c r="BD149" i="23" s="1"/>
  <c r="AN149" i="23"/>
  <c r="AO149" i="23" s="1"/>
  <c r="AG149" i="23"/>
  <c r="AH149" i="23" s="1"/>
  <c r="AD149" i="23"/>
  <c r="AB149" i="23"/>
  <c r="AA149" i="23"/>
  <c r="Z149" i="23"/>
  <c r="Y149" i="23"/>
  <c r="X149" i="23"/>
  <c r="W149" i="23"/>
  <c r="V149" i="23"/>
  <c r="AM149" i="23" s="1"/>
  <c r="U149" i="23"/>
  <c r="T149" i="23"/>
  <c r="AW149" i="23" s="1"/>
  <c r="BJ248" i="23"/>
  <c r="BI248" i="23"/>
  <c r="BH248" i="23"/>
  <c r="BG248" i="23"/>
  <c r="BF248" i="23"/>
  <c r="BE248" i="23"/>
  <c r="BC248" i="23"/>
  <c r="BD248" i="23" s="1"/>
  <c r="AN248" i="23"/>
  <c r="AO248" i="23" s="1"/>
  <c r="AG248" i="23"/>
  <c r="AH248" i="23" s="1"/>
  <c r="AD248" i="23"/>
  <c r="AB248" i="23"/>
  <c r="AA248" i="23"/>
  <c r="Z248" i="23"/>
  <c r="Y248" i="23"/>
  <c r="X248" i="23"/>
  <c r="W248" i="23"/>
  <c r="V248" i="23"/>
  <c r="AM248" i="23" s="1"/>
  <c r="U248" i="23"/>
  <c r="T248" i="23"/>
  <c r="AW248" i="23" s="1"/>
  <c r="BJ203" i="23"/>
  <c r="BI203" i="23"/>
  <c r="BH203" i="23"/>
  <c r="BG203" i="23"/>
  <c r="BF203" i="23"/>
  <c r="BE203" i="23"/>
  <c r="BC203" i="23"/>
  <c r="BD203" i="23" s="1"/>
  <c r="AN203" i="23"/>
  <c r="AO203" i="23" s="1"/>
  <c r="AG203" i="23"/>
  <c r="AH203" i="23" s="1"/>
  <c r="AD203" i="23"/>
  <c r="AB203" i="23"/>
  <c r="AA203" i="23"/>
  <c r="Z203" i="23"/>
  <c r="Y203" i="23"/>
  <c r="X203" i="23"/>
  <c r="W203" i="23"/>
  <c r="V203" i="23"/>
  <c r="AM203" i="23" s="1"/>
  <c r="U203" i="23"/>
  <c r="T203" i="23"/>
  <c r="BJ186" i="23"/>
  <c r="BI186" i="23"/>
  <c r="BH186" i="23"/>
  <c r="BG186" i="23"/>
  <c r="BF186" i="23"/>
  <c r="BE186" i="23"/>
  <c r="BC186" i="23"/>
  <c r="BD186" i="23" s="1"/>
  <c r="AN186" i="23"/>
  <c r="AO186" i="23" s="1"/>
  <c r="AG186" i="23"/>
  <c r="AH186" i="23" s="1"/>
  <c r="AD186" i="23"/>
  <c r="AB186" i="23"/>
  <c r="AA186" i="23"/>
  <c r="Z186" i="23"/>
  <c r="Y186" i="23"/>
  <c r="X186" i="23"/>
  <c r="W186" i="23"/>
  <c r="V186" i="23"/>
  <c r="AM186" i="23" s="1"/>
  <c r="U186" i="23"/>
  <c r="T186" i="23"/>
  <c r="BJ274" i="23"/>
  <c r="BI274" i="23"/>
  <c r="BH274" i="23"/>
  <c r="BG274" i="23"/>
  <c r="BF274" i="23"/>
  <c r="BE274" i="23"/>
  <c r="BC274" i="23"/>
  <c r="BD274" i="23" s="1"/>
  <c r="AN274" i="23"/>
  <c r="AO274" i="23" s="1"/>
  <c r="AG274" i="23"/>
  <c r="AH274" i="23" s="1"/>
  <c r="AD274" i="23"/>
  <c r="AF274" i="23" s="1"/>
  <c r="AB274" i="23"/>
  <c r="AA274" i="23"/>
  <c r="Z274" i="23"/>
  <c r="Y274" i="23"/>
  <c r="X274" i="23"/>
  <c r="W274" i="23"/>
  <c r="V274" i="23"/>
  <c r="U274" i="23"/>
  <c r="T274" i="23"/>
  <c r="BJ240" i="23"/>
  <c r="BI240" i="23"/>
  <c r="BH240" i="23"/>
  <c r="BG240" i="23"/>
  <c r="BF240" i="23"/>
  <c r="BE240" i="23"/>
  <c r="BC240" i="23"/>
  <c r="BD240" i="23" s="1"/>
  <c r="AN240" i="23"/>
  <c r="AO240" i="23" s="1"/>
  <c r="AG240" i="23"/>
  <c r="AH240" i="23" s="1"/>
  <c r="AD240" i="23"/>
  <c r="AF240" i="23" s="1"/>
  <c r="AB240" i="23"/>
  <c r="AA240" i="23"/>
  <c r="Z240" i="23"/>
  <c r="Y240" i="23"/>
  <c r="X240" i="23"/>
  <c r="W240" i="23"/>
  <c r="V240" i="23"/>
  <c r="U240" i="23"/>
  <c r="T240" i="23"/>
  <c r="BJ247" i="23"/>
  <c r="BI247" i="23"/>
  <c r="BH247" i="23"/>
  <c r="BG247" i="23"/>
  <c r="BF247" i="23"/>
  <c r="BE247" i="23"/>
  <c r="BC247" i="23"/>
  <c r="BD247" i="23" s="1"/>
  <c r="AN247" i="23"/>
  <c r="AO247" i="23" s="1"/>
  <c r="AG247" i="23"/>
  <c r="AH247" i="23" s="1"/>
  <c r="AD247" i="23"/>
  <c r="AB247" i="23"/>
  <c r="AA247" i="23"/>
  <c r="Z247" i="23"/>
  <c r="Y247" i="23"/>
  <c r="X247" i="23"/>
  <c r="W247" i="23"/>
  <c r="V247" i="23"/>
  <c r="AM247" i="23" s="1"/>
  <c r="U247" i="23"/>
  <c r="T247" i="23"/>
  <c r="BJ285" i="23"/>
  <c r="BI285" i="23"/>
  <c r="BH285" i="23"/>
  <c r="BG285" i="23"/>
  <c r="BF285" i="23"/>
  <c r="BE285" i="23"/>
  <c r="BC285" i="23"/>
  <c r="BD285" i="23" s="1"/>
  <c r="AN285" i="23"/>
  <c r="AO285" i="23" s="1"/>
  <c r="AG285" i="23"/>
  <c r="AH285" i="23" s="1"/>
  <c r="AD285" i="23"/>
  <c r="AF285" i="23" s="1"/>
  <c r="AB285" i="23"/>
  <c r="AA285" i="23"/>
  <c r="Z285" i="23"/>
  <c r="Y285" i="23"/>
  <c r="X285" i="23"/>
  <c r="W285" i="23"/>
  <c r="V285" i="23"/>
  <c r="U285" i="23"/>
  <c r="T285" i="23"/>
  <c r="BJ273" i="23"/>
  <c r="BI273" i="23"/>
  <c r="BH273" i="23"/>
  <c r="BG273" i="23"/>
  <c r="BF273" i="23"/>
  <c r="BE273" i="23"/>
  <c r="BC273" i="23"/>
  <c r="BD273" i="23" s="1"/>
  <c r="AN273" i="23"/>
  <c r="AO273" i="23" s="1"/>
  <c r="AG273" i="23"/>
  <c r="AH273" i="23" s="1"/>
  <c r="AD273" i="23"/>
  <c r="AF273" i="23" s="1"/>
  <c r="AB273" i="23"/>
  <c r="AA273" i="23"/>
  <c r="Z273" i="23"/>
  <c r="Y273" i="23"/>
  <c r="X273" i="23"/>
  <c r="W273" i="23"/>
  <c r="V273" i="23"/>
  <c r="U273" i="23"/>
  <c r="T273" i="23"/>
  <c r="BJ250" i="23"/>
  <c r="BI250" i="23"/>
  <c r="BH250" i="23"/>
  <c r="BG250" i="23"/>
  <c r="BF250" i="23"/>
  <c r="BE250" i="23"/>
  <c r="BC250" i="23"/>
  <c r="BD250" i="23" s="1"/>
  <c r="AN250" i="23"/>
  <c r="AO250" i="23" s="1"/>
  <c r="AG250" i="23"/>
  <c r="AH250" i="23" s="1"/>
  <c r="AD250" i="23"/>
  <c r="AB250" i="23"/>
  <c r="AA250" i="23"/>
  <c r="Z250" i="23"/>
  <c r="Y250" i="23"/>
  <c r="X250" i="23"/>
  <c r="W250" i="23"/>
  <c r="V250" i="23"/>
  <c r="U250" i="23"/>
  <c r="T250" i="23"/>
  <c r="BJ156" i="23"/>
  <c r="BI156" i="23"/>
  <c r="BH156" i="23"/>
  <c r="BG156" i="23"/>
  <c r="BF156" i="23"/>
  <c r="BE156" i="23"/>
  <c r="BC156" i="23"/>
  <c r="BD156" i="23" s="1"/>
  <c r="AN156" i="23"/>
  <c r="AO156" i="23" s="1"/>
  <c r="AG156" i="23"/>
  <c r="AH156" i="23" s="1"/>
  <c r="AD156" i="23"/>
  <c r="AE156" i="23" s="1"/>
  <c r="AB156" i="23"/>
  <c r="AA156" i="23"/>
  <c r="Z156" i="23"/>
  <c r="Y156" i="23"/>
  <c r="X156" i="23"/>
  <c r="W156" i="23"/>
  <c r="V156" i="23"/>
  <c r="AQ156" i="23" s="1"/>
  <c r="U156" i="23"/>
  <c r="AK156" i="23" s="1"/>
  <c r="T156" i="23"/>
  <c r="BJ36" i="23"/>
  <c r="BI36" i="23"/>
  <c r="BH36" i="23"/>
  <c r="BG36" i="23"/>
  <c r="BF36" i="23"/>
  <c r="BE36" i="23"/>
  <c r="BC36" i="23"/>
  <c r="BD36" i="23" s="1"/>
  <c r="AN36" i="23"/>
  <c r="AO36" i="23" s="1"/>
  <c r="AG36" i="23"/>
  <c r="AH36" i="23" s="1"/>
  <c r="AD36" i="23"/>
  <c r="AB36" i="23"/>
  <c r="AA36" i="23"/>
  <c r="Z36" i="23"/>
  <c r="Y36" i="23"/>
  <c r="X36" i="23"/>
  <c r="W36" i="23"/>
  <c r="V36" i="23"/>
  <c r="AS36" i="23" s="1"/>
  <c r="U36" i="23"/>
  <c r="AK36" i="23" s="1"/>
  <c r="T36" i="23"/>
  <c r="AX36" i="23" s="1"/>
  <c r="BJ238" i="23"/>
  <c r="BI238" i="23"/>
  <c r="BH238" i="23"/>
  <c r="BG238" i="23"/>
  <c r="BF238" i="23"/>
  <c r="BE238" i="23"/>
  <c r="BC238" i="23"/>
  <c r="BD238" i="23" s="1"/>
  <c r="AN238" i="23"/>
  <c r="AO238" i="23" s="1"/>
  <c r="AG238" i="23"/>
  <c r="AH238" i="23" s="1"/>
  <c r="AD238" i="23"/>
  <c r="AB238" i="23"/>
  <c r="AA238" i="23"/>
  <c r="Z238" i="23"/>
  <c r="Y238" i="23"/>
  <c r="X238" i="23"/>
  <c r="W238" i="23"/>
  <c r="V238" i="23"/>
  <c r="AP238" i="23" s="1"/>
  <c r="U238" i="23"/>
  <c r="T238" i="23"/>
  <c r="AX238" i="23" s="1"/>
  <c r="BJ57" i="23"/>
  <c r="BI57" i="23"/>
  <c r="BH57" i="23"/>
  <c r="BG57" i="23"/>
  <c r="BF57" i="23"/>
  <c r="BE57" i="23"/>
  <c r="BC57" i="23"/>
  <c r="BD57" i="23" s="1"/>
  <c r="AN57" i="23"/>
  <c r="AO57" i="23" s="1"/>
  <c r="AG57" i="23"/>
  <c r="AH57" i="23" s="1"/>
  <c r="AD57" i="23"/>
  <c r="AB57" i="23"/>
  <c r="AA57" i="23"/>
  <c r="Z57" i="23"/>
  <c r="Y57" i="23"/>
  <c r="X57" i="23"/>
  <c r="W57" i="23"/>
  <c r="V57" i="23"/>
  <c r="AQ57" i="23" s="1"/>
  <c r="U57" i="23"/>
  <c r="AU57" i="23" s="1"/>
  <c r="T57" i="23"/>
  <c r="AX57" i="23" s="1"/>
  <c r="BJ261" i="23"/>
  <c r="BI261" i="23"/>
  <c r="BH261" i="23"/>
  <c r="BG261" i="23"/>
  <c r="BF261" i="23"/>
  <c r="BE261" i="23"/>
  <c r="BC261" i="23"/>
  <c r="BD261" i="23" s="1"/>
  <c r="AN261" i="23"/>
  <c r="AO261" i="23" s="1"/>
  <c r="AG261" i="23"/>
  <c r="AH261" i="23" s="1"/>
  <c r="AD261" i="23"/>
  <c r="AB261" i="23"/>
  <c r="AA261" i="23"/>
  <c r="Z261" i="23"/>
  <c r="Y261" i="23"/>
  <c r="X261" i="23"/>
  <c r="W261" i="23"/>
  <c r="V261" i="23"/>
  <c r="AQ261" i="23" s="1"/>
  <c r="U261" i="23"/>
  <c r="T261" i="23"/>
  <c r="AX261" i="23" s="1"/>
  <c r="BJ13" i="23"/>
  <c r="BI13" i="23"/>
  <c r="BH13" i="23"/>
  <c r="BG13" i="23"/>
  <c r="BF13" i="23"/>
  <c r="BE13" i="23"/>
  <c r="BC13" i="23"/>
  <c r="BD13" i="23" s="1"/>
  <c r="AN13" i="23"/>
  <c r="AO13" i="23" s="1"/>
  <c r="AG13" i="23"/>
  <c r="AH13" i="23" s="1"/>
  <c r="AD13" i="23"/>
  <c r="AF13" i="23" s="1"/>
  <c r="AB13" i="23"/>
  <c r="AA13" i="23"/>
  <c r="Z13" i="23"/>
  <c r="Y13" i="23"/>
  <c r="X13" i="23"/>
  <c r="W13" i="23"/>
  <c r="V13" i="23"/>
  <c r="U13" i="23"/>
  <c r="T13" i="23"/>
  <c r="AX13" i="23" s="1"/>
  <c r="BJ148" i="23"/>
  <c r="BI148" i="23"/>
  <c r="BH148" i="23"/>
  <c r="BG148" i="23"/>
  <c r="BF148" i="23"/>
  <c r="BE148" i="23"/>
  <c r="BC148" i="23"/>
  <c r="BD148" i="23" s="1"/>
  <c r="AN148" i="23"/>
  <c r="AO148" i="23" s="1"/>
  <c r="AG148" i="23"/>
  <c r="AH148" i="23" s="1"/>
  <c r="AD148" i="23"/>
  <c r="AB148" i="23"/>
  <c r="AA148" i="23"/>
  <c r="Z148" i="23"/>
  <c r="Y148" i="23"/>
  <c r="X148" i="23"/>
  <c r="W148" i="23"/>
  <c r="V148" i="23"/>
  <c r="AP148" i="23" s="1"/>
  <c r="U148" i="23"/>
  <c r="T148" i="23"/>
  <c r="AX148" i="23" s="1"/>
  <c r="BJ165" i="23"/>
  <c r="BI165" i="23"/>
  <c r="BH165" i="23"/>
  <c r="BG165" i="23"/>
  <c r="BF165" i="23"/>
  <c r="BE165" i="23"/>
  <c r="BC165" i="23"/>
  <c r="BD165" i="23" s="1"/>
  <c r="AN165" i="23"/>
  <c r="AO165" i="23" s="1"/>
  <c r="AG165" i="23"/>
  <c r="AH165" i="23" s="1"/>
  <c r="AD165" i="23"/>
  <c r="AB165" i="23"/>
  <c r="AA165" i="23"/>
  <c r="Z165" i="23"/>
  <c r="Y165" i="23"/>
  <c r="X165" i="23"/>
  <c r="W165" i="23"/>
  <c r="V165" i="23"/>
  <c r="AP165" i="23" s="1"/>
  <c r="U165" i="23"/>
  <c r="T165" i="23"/>
  <c r="BJ239" i="23"/>
  <c r="BI239" i="23"/>
  <c r="BH239" i="23"/>
  <c r="BG239" i="23"/>
  <c r="BF239" i="23"/>
  <c r="BE239" i="23"/>
  <c r="BC239" i="23"/>
  <c r="BD239" i="23" s="1"/>
  <c r="AN239" i="23"/>
  <c r="AO239" i="23" s="1"/>
  <c r="AG239" i="23"/>
  <c r="AH239" i="23" s="1"/>
  <c r="AD239" i="23"/>
  <c r="AB239" i="23"/>
  <c r="AA239" i="23"/>
  <c r="Z239" i="23"/>
  <c r="Y239" i="23"/>
  <c r="X239" i="23"/>
  <c r="W239" i="23"/>
  <c r="V239" i="23"/>
  <c r="AP239" i="23" s="1"/>
  <c r="U239" i="23"/>
  <c r="T239" i="23"/>
  <c r="BJ66" i="23"/>
  <c r="BI66" i="23"/>
  <c r="BH66" i="23"/>
  <c r="BG66" i="23"/>
  <c r="BF66" i="23"/>
  <c r="BE66" i="23"/>
  <c r="BC66" i="23"/>
  <c r="BD66" i="23" s="1"/>
  <c r="AN66" i="23"/>
  <c r="AO66" i="23" s="1"/>
  <c r="AG66" i="23"/>
  <c r="AH66" i="23" s="1"/>
  <c r="AD66" i="23"/>
  <c r="AB66" i="23"/>
  <c r="AA66" i="23"/>
  <c r="Z66" i="23"/>
  <c r="Y66" i="23"/>
  <c r="X66" i="23"/>
  <c r="W66" i="23"/>
  <c r="V66" i="23"/>
  <c r="AP66" i="23" s="1"/>
  <c r="U66" i="23"/>
  <c r="T66" i="23"/>
  <c r="BJ229" i="23"/>
  <c r="BI229" i="23"/>
  <c r="BH229" i="23"/>
  <c r="BG229" i="23"/>
  <c r="BF229" i="23"/>
  <c r="BE229" i="23"/>
  <c r="BC229" i="23"/>
  <c r="BD229" i="23" s="1"/>
  <c r="AN229" i="23"/>
  <c r="AO229" i="23" s="1"/>
  <c r="AG229" i="23"/>
  <c r="AH229" i="23" s="1"/>
  <c r="AD229" i="23"/>
  <c r="AB229" i="23"/>
  <c r="AA229" i="23"/>
  <c r="Z229" i="23"/>
  <c r="Y229" i="23"/>
  <c r="X229" i="23"/>
  <c r="W229" i="23"/>
  <c r="V229" i="23"/>
  <c r="AP229" i="23" s="1"/>
  <c r="U229" i="23"/>
  <c r="T229" i="23"/>
  <c r="BJ176" i="23"/>
  <c r="BI176" i="23"/>
  <c r="BH176" i="23"/>
  <c r="BG176" i="23"/>
  <c r="BF176" i="23"/>
  <c r="BE176" i="23"/>
  <c r="BC176" i="23"/>
  <c r="BD176" i="23" s="1"/>
  <c r="AN176" i="23"/>
  <c r="AO176" i="23" s="1"/>
  <c r="AG176" i="23"/>
  <c r="AH176" i="23" s="1"/>
  <c r="AD176" i="23"/>
  <c r="AB176" i="23"/>
  <c r="AA176" i="23"/>
  <c r="Z176" i="23"/>
  <c r="Y176" i="23"/>
  <c r="X176" i="23"/>
  <c r="W176" i="23"/>
  <c r="V176" i="23"/>
  <c r="AP176" i="23" s="1"/>
  <c r="U176" i="23"/>
  <c r="AK176" i="23" s="1"/>
  <c r="T176" i="23"/>
  <c r="BJ232" i="23"/>
  <c r="BI232" i="23"/>
  <c r="BH232" i="23"/>
  <c r="BG232" i="23"/>
  <c r="BF232" i="23"/>
  <c r="BE232" i="23"/>
  <c r="BC232" i="23"/>
  <c r="BD232" i="23" s="1"/>
  <c r="AN232" i="23"/>
  <c r="AO232" i="23" s="1"/>
  <c r="AG232" i="23"/>
  <c r="AH232" i="23" s="1"/>
  <c r="AD232" i="23"/>
  <c r="AF232" i="23" s="1"/>
  <c r="AB232" i="23"/>
  <c r="AA232" i="23"/>
  <c r="Z232" i="23"/>
  <c r="Y232" i="23"/>
  <c r="X232" i="23"/>
  <c r="W232" i="23"/>
  <c r="V232" i="23"/>
  <c r="AP232" i="23" s="1"/>
  <c r="U232" i="23"/>
  <c r="AK232" i="23" s="1"/>
  <c r="T232" i="23"/>
  <c r="AW232" i="23" s="1"/>
  <c r="BJ246" i="23"/>
  <c r="BI246" i="23"/>
  <c r="BH246" i="23"/>
  <c r="BG246" i="23"/>
  <c r="BF246" i="23"/>
  <c r="BE246" i="23"/>
  <c r="BC246" i="23"/>
  <c r="BD246" i="23" s="1"/>
  <c r="AN246" i="23"/>
  <c r="AO246" i="23" s="1"/>
  <c r="AG246" i="23"/>
  <c r="AH246" i="23" s="1"/>
  <c r="AD246" i="23"/>
  <c r="AB246" i="23"/>
  <c r="AA246" i="23"/>
  <c r="Z246" i="23"/>
  <c r="Y246" i="23"/>
  <c r="X246" i="23"/>
  <c r="W246" i="23"/>
  <c r="V246" i="23"/>
  <c r="AP246" i="23" s="1"/>
  <c r="U246" i="23"/>
  <c r="AK246" i="23" s="1"/>
  <c r="T246" i="23"/>
  <c r="BJ48" i="23"/>
  <c r="BI48" i="23"/>
  <c r="BH48" i="23"/>
  <c r="BG48" i="23"/>
  <c r="BF48" i="23"/>
  <c r="BE48" i="23"/>
  <c r="BC48" i="23"/>
  <c r="BD48" i="23" s="1"/>
  <c r="AN48" i="23"/>
  <c r="AO48" i="23" s="1"/>
  <c r="AG48" i="23"/>
  <c r="AH48" i="23" s="1"/>
  <c r="AD48" i="23"/>
  <c r="AF48" i="23" s="1"/>
  <c r="AB48" i="23"/>
  <c r="AA48" i="23"/>
  <c r="Z48" i="23"/>
  <c r="Y48" i="23"/>
  <c r="X48" i="23"/>
  <c r="W48" i="23"/>
  <c r="V48" i="23"/>
  <c r="AP48" i="23" s="1"/>
  <c r="U48" i="23"/>
  <c r="AK48" i="23" s="1"/>
  <c r="T48" i="23"/>
  <c r="AW48" i="23" s="1"/>
  <c r="BJ175" i="23"/>
  <c r="BI175" i="23"/>
  <c r="BH175" i="23"/>
  <c r="BG175" i="23"/>
  <c r="BF175" i="23"/>
  <c r="BE175" i="23"/>
  <c r="BC175" i="23"/>
  <c r="BD175" i="23" s="1"/>
  <c r="AN175" i="23"/>
  <c r="AO175" i="23" s="1"/>
  <c r="AG175" i="23"/>
  <c r="AH175" i="23" s="1"/>
  <c r="AD175" i="23"/>
  <c r="AB175" i="23"/>
  <c r="AA175" i="23"/>
  <c r="Z175" i="23"/>
  <c r="Y175" i="23"/>
  <c r="X175" i="23"/>
  <c r="W175" i="23"/>
  <c r="V175" i="23"/>
  <c r="AP175" i="23" s="1"/>
  <c r="U175" i="23"/>
  <c r="T175" i="23"/>
  <c r="AW175" i="23" s="1"/>
  <c r="BJ214" i="23"/>
  <c r="BI214" i="23"/>
  <c r="BH214" i="23"/>
  <c r="BG214" i="23"/>
  <c r="BF214" i="23"/>
  <c r="BE214" i="23"/>
  <c r="BC214" i="23"/>
  <c r="BD214" i="23" s="1"/>
  <c r="AN214" i="23"/>
  <c r="AO214" i="23" s="1"/>
  <c r="AG214" i="23"/>
  <c r="AH214" i="23" s="1"/>
  <c r="AD214" i="23"/>
  <c r="AF214" i="23" s="1"/>
  <c r="AB214" i="23"/>
  <c r="AA214" i="23"/>
  <c r="Z214" i="23"/>
  <c r="Y214" i="23"/>
  <c r="X214" i="23"/>
  <c r="W214" i="23"/>
  <c r="V214" i="23"/>
  <c r="AM214" i="23" s="1"/>
  <c r="U214" i="23"/>
  <c r="T214" i="23"/>
  <c r="AW214" i="23" s="1"/>
  <c r="BJ213" i="23"/>
  <c r="BI213" i="23"/>
  <c r="BH213" i="23"/>
  <c r="BG213" i="23"/>
  <c r="BF213" i="23"/>
  <c r="BE213" i="23"/>
  <c r="BC213" i="23"/>
  <c r="BD213" i="23" s="1"/>
  <c r="AS213" i="23"/>
  <c r="AN213" i="23"/>
  <c r="AO213" i="23" s="1"/>
  <c r="AG213" i="23"/>
  <c r="AH213" i="23" s="1"/>
  <c r="AD213" i="23"/>
  <c r="AF213" i="23" s="1"/>
  <c r="AB213" i="23"/>
  <c r="AA213" i="23"/>
  <c r="Z213" i="23"/>
  <c r="Y213" i="23"/>
  <c r="X213" i="23"/>
  <c r="W213" i="23"/>
  <c r="V213" i="23"/>
  <c r="AM213" i="23" s="1"/>
  <c r="U213" i="23"/>
  <c r="T213" i="23"/>
  <c r="BJ173" i="23"/>
  <c r="BI173" i="23"/>
  <c r="BH173" i="23"/>
  <c r="BG173" i="23"/>
  <c r="BF173" i="23"/>
  <c r="BE173" i="23"/>
  <c r="BC173" i="23"/>
  <c r="BD173" i="23" s="1"/>
  <c r="AN173" i="23"/>
  <c r="AO173" i="23" s="1"/>
  <c r="AG173" i="23"/>
  <c r="AH173" i="23" s="1"/>
  <c r="AD173" i="23"/>
  <c r="AB173" i="23"/>
  <c r="AA173" i="23"/>
  <c r="Z173" i="23"/>
  <c r="Y173" i="23"/>
  <c r="X173" i="23"/>
  <c r="W173" i="23"/>
  <c r="V173" i="23"/>
  <c r="AM173" i="23" s="1"/>
  <c r="U173" i="23"/>
  <c r="T173" i="23"/>
  <c r="BJ242" i="23"/>
  <c r="BI242" i="23"/>
  <c r="BH242" i="23"/>
  <c r="BG242" i="23"/>
  <c r="BF242" i="23"/>
  <c r="BE242" i="23"/>
  <c r="BC242" i="23"/>
  <c r="BD242" i="23" s="1"/>
  <c r="AN242" i="23"/>
  <c r="AO242" i="23" s="1"/>
  <c r="AG242" i="23"/>
  <c r="AH242" i="23" s="1"/>
  <c r="AD242" i="23"/>
  <c r="AF242" i="23" s="1"/>
  <c r="AB242" i="23"/>
  <c r="AA242" i="23"/>
  <c r="Z242" i="23"/>
  <c r="Y242" i="23"/>
  <c r="X242" i="23"/>
  <c r="W242" i="23"/>
  <c r="V242" i="23"/>
  <c r="AM242" i="23" s="1"/>
  <c r="U242" i="23"/>
  <c r="T242" i="23"/>
  <c r="BJ144" i="23"/>
  <c r="BI144" i="23"/>
  <c r="BH144" i="23"/>
  <c r="BG144" i="23"/>
  <c r="BF144" i="23"/>
  <c r="BE144" i="23"/>
  <c r="BC144" i="23"/>
  <c r="BD144" i="23" s="1"/>
  <c r="AN144" i="23"/>
  <c r="AO144" i="23" s="1"/>
  <c r="AG144" i="23"/>
  <c r="AH144" i="23" s="1"/>
  <c r="AD144" i="23"/>
  <c r="AB144" i="23"/>
  <c r="AA144" i="23"/>
  <c r="Z144" i="23"/>
  <c r="Y144" i="23"/>
  <c r="X144" i="23"/>
  <c r="W144" i="23"/>
  <c r="V144" i="23"/>
  <c r="AM144" i="23" s="1"/>
  <c r="U144" i="23"/>
  <c r="AK144" i="23" s="1"/>
  <c r="T144" i="23"/>
  <c r="BJ225" i="23"/>
  <c r="BI225" i="23"/>
  <c r="BH225" i="23"/>
  <c r="BG225" i="23"/>
  <c r="BF225" i="23"/>
  <c r="BE225" i="23"/>
  <c r="BC225" i="23"/>
  <c r="BD225" i="23" s="1"/>
  <c r="AN225" i="23"/>
  <c r="AO225" i="23" s="1"/>
  <c r="AG225" i="23"/>
  <c r="AH225" i="23" s="1"/>
  <c r="AD225" i="23"/>
  <c r="AF225" i="23" s="1"/>
  <c r="AB225" i="23"/>
  <c r="AA225" i="23"/>
  <c r="Z225" i="23"/>
  <c r="Y225" i="23"/>
  <c r="X225" i="23"/>
  <c r="W225" i="23"/>
  <c r="V225" i="23"/>
  <c r="AM225" i="23" s="1"/>
  <c r="U225" i="23"/>
  <c r="T225" i="23"/>
  <c r="BJ215" i="23"/>
  <c r="BI215" i="23"/>
  <c r="BH215" i="23"/>
  <c r="BG215" i="23"/>
  <c r="BF215" i="23"/>
  <c r="BE215" i="23"/>
  <c r="BC215" i="23"/>
  <c r="BD215" i="23" s="1"/>
  <c r="AN215" i="23"/>
  <c r="AO215" i="23" s="1"/>
  <c r="AG215" i="23"/>
  <c r="AH215" i="23" s="1"/>
  <c r="AD215" i="23"/>
  <c r="AB215" i="23"/>
  <c r="AA215" i="23"/>
  <c r="Z215" i="23"/>
  <c r="Y215" i="23"/>
  <c r="X215" i="23"/>
  <c r="W215" i="23"/>
  <c r="V215" i="23"/>
  <c r="AM215" i="23" s="1"/>
  <c r="U215" i="23"/>
  <c r="T215" i="23"/>
  <c r="BJ245" i="23"/>
  <c r="BI245" i="23"/>
  <c r="BH245" i="23"/>
  <c r="BG245" i="23"/>
  <c r="BF245" i="23"/>
  <c r="BE245" i="23"/>
  <c r="BC245" i="23"/>
  <c r="BD245" i="23" s="1"/>
  <c r="AN245" i="23"/>
  <c r="AO245" i="23" s="1"/>
  <c r="AG245" i="23"/>
  <c r="AH245" i="23" s="1"/>
  <c r="AD245" i="23"/>
  <c r="AF245" i="23" s="1"/>
  <c r="AB245" i="23"/>
  <c r="AA245" i="23"/>
  <c r="Z245" i="23"/>
  <c r="Y245" i="23"/>
  <c r="X245" i="23"/>
  <c r="W245" i="23"/>
  <c r="V245" i="23"/>
  <c r="AM245" i="23" s="1"/>
  <c r="U245" i="23"/>
  <c r="T245" i="23"/>
  <c r="AS245" i="23" s="1"/>
  <c r="BJ231" i="23"/>
  <c r="BI231" i="23"/>
  <c r="BH231" i="23"/>
  <c r="BG231" i="23"/>
  <c r="BF231" i="23"/>
  <c r="BE231" i="23"/>
  <c r="BC231" i="23"/>
  <c r="BD231" i="23" s="1"/>
  <c r="AN231" i="23"/>
  <c r="AO231" i="23" s="1"/>
  <c r="AG231" i="23"/>
  <c r="AH231" i="23" s="1"/>
  <c r="AD231" i="23"/>
  <c r="AB231" i="23"/>
  <c r="AA231" i="23"/>
  <c r="Z231" i="23"/>
  <c r="Y231" i="23"/>
  <c r="X231" i="23"/>
  <c r="W231" i="23"/>
  <c r="V231" i="23"/>
  <c r="AM231" i="23" s="1"/>
  <c r="U231" i="23"/>
  <c r="T231" i="23"/>
  <c r="BJ227" i="23"/>
  <c r="BI227" i="23"/>
  <c r="BH227" i="23"/>
  <c r="BG227" i="23"/>
  <c r="BF227" i="23"/>
  <c r="BE227" i="23"/>
  <c r="BC227" i="23"/>
  <c r="BD227" i="23" s="1"/>
  <c r="AN227" i="23"/>
  <c r="AO227" i="23" s="1"/>
  <c r="AG227" i="23"/>
  <c r="AH227" i="23" s="1"/>
  <c r="AD227" i="23"/>
  <c r="AF227" i="23" s="1"/>
  <c r="AB227" i="23"/>
  <c r="AA227" i="23"/>
  <c r="Z227" i="23"/>
  <c r="Y227" i="23"/>
  <c r="X227" i="23"/>
  <c r="W227" i="23"/>
  <c r="V227" i="23"/>
  <c r="AQ227" i="23" s="1"/>
  <c r="U227" i="23"/>
  <c r="T227" i="23"/>
  <c r="BJ197" i="23"/>
  <c r="BI197" i="23"/>
  <c r="BH197" i="23"/>
  <c r="BG197" i="23"/>
  <c r="BF197" i="23"/>
  <c r="BE197" i="23"/>
  <c r="BC197" i="23"/>
  <c r="BD197" i="23" s="1"/>
  <c r="AN197" i="23"/>
  <c r="AO197" i="23" s="1"/>
  <c r="AG197" i="23"/>
  <c r="AH197" i="23" s="1"/>
  <c r="AD197" i="23"/>
  <c r="AB197" i="23"/>
  <c r="AA197" i="23"/>
  <c r="Z197" i="23"/>
  <c r="Y197" i="23"/>
  <c r="X197" i="23"/>
  <c r="W197" i="23"/>
  <c r="V197" i="23"/>
  <c r="AM197" i="23" s="1"/>
  <c r="U197" i="23"/>
  <c r="T197" i="23"/>
  <c r="BJ6" i="23"/>
  <c r="BI6" i="23"/>
  <c r="BH6" i="23"/>
  <c r="BG6" i="23"/>
  <c r="BF6" i="23"/>
  <c r="BE6" i="23"/>
  <c r="BC6" i="23"/>
  <c r="BD6" i="23" s="1"/>
  <c r="AN6" i="23"/>
  <c r="AO6" i="23" s="1"/>
  <c r="AG6" i="23"/>
  <c r="AH6" i="23" s="1"/>
  <c r="AD6" i="23"/>
  <c r="AF6" i="23" s="1"/>
  <c r="AB6" i="23"/>
  <c r="AA6" i="23"/>
  <c r="Z6" i="23"/>
  <c r="Y6" i="23"/>
  <c r="X6" i="23"/>
  <c r="W6" i="23"/>
  <c r="V6" i="23"/>
  <c r="AQ6" i="23" s="1"/>
  <c r="U6" i="23"/>
  <c r="T6" i="23"/>
  <c r="BJ9" i="23"/>
  <c r="BI9" i="23"/>
  <c r="BH9" i="23"/>
  <c r="BG9" i="23"/>
  <c r="BF9" i="23"/>
  <c r="BE9" i="23"/>
  <c r="BC9" i="23"/>
  <c r="BD9" i="23" s="1"/>
  <c r="AN9" i="23"/>
  <c r="AO9" i="23" s="1"/>
  <c r="AG9" i="23"/>
  <c r="AH9" i="23" s="1"/>
  <c r="AD9" i="23"/>
  <c r="AB9" i="23"/>
  <c r="AA9" i="23"/>
  <c r="Z9" i="23"/>
  <c r="Y9" i="23"/>
  <c r="X9" i="23"/>
  <c r="W9" i="23"/>
  <c r="V9" i="23"/>
  <c r="AM9" i="23" s="1"/>
  <c r="U9" i="23"/>
  <c r="T9" i="23"/>
  <c r="BJ233" i="23"/>
  <c r="BI233" i="23"/>
  <c r="BH233" i="23"/>
  <c r="BG233" i="23"/>
  <c r="BF233" i="23"/>
  <c r="BE233" i="23"/>
  <c r="BC233" i="23"/>
  <c r="BD233" i="23" s="1"/>
  <c r="AN233" i="23"/>
  <c r="AO233" i="23" s="1"/>
  <c r="AG233" i="23"/>
  <c r="AH233" i="23" s="1"/>
  <c r="AD233" i="23"/>
  <c r="AF233" i="23" s="1"/>
  <c r="AB233" i="23"/>
  <c r="AA233" i="23"/>
  <c r="Z233" i="23"/>
  <c r="Y233" i="23"/>
  <c r="X233" i="23"/>
  <c r="W233" i="23"/>
  <c r="V233" i="23"/>
  <c r="AQ233" i="23" s="1"/>
  <c r="U233" i="23"/>
  <c r="T233" i="23"/>
  <c r="BJ157" i="23"/>
  <c r="BI157" i="23"/>
  <c r="BH157" i="23"/>
  <c r="BG157" i="23"/>
  <c r="BF157" i="23"/>
  <c r="BE157" i="23"/>
  <c r="BC157" i="23"/>
  <c r="BD157" i="23" s="1"/>
  <c r="AN157" i="23"/>
  <c r="AO157" i="23" s="1"/>
  <c r="AG157" i="23"/>
  <c r="AH157" i="23" s="1"/>
  <c r="AD157" i="23"/>
  <c r="AB157" i="23"/>
  <c r="AA157" i="23"/>
  <c r="Z157" i="23"/>
  <c r="Y157" i="23"/>
  <c r="X157" i="23"/>
  <c r="W157" i="23"/>
  <c r="V157" i="23"/>
  <c r="AQ157" i="23" s="1"/>
  <c r="U157" i="23"/>
  <c r="T157" i="23"/>
  <c r="BJ38" i="23"/>
  <c r="BI38" i="23"/>
  <c r="BH38" i="23"/>
  <c r="BG38" i="23"/>
  <c r="BF38" i="23"/>
  <c r="BE38" i="23"/>
  <c r="BC38" i="23"/>
  <c r="BD38" i="23" s="1"/>
  <c r="AN38" i="23"/>
  <c r="AO38" i="23" s="1"/>
  <c r="AG38" i="23"/>
  <c r="AH38" i="23" s="1"/>
  <c r="AD38" i="23"/>
  <c r="AB38" i="23"/>
  <c r="AA38" i="23"/>
  <c r="Z38" i="23"/>
  <c r="Y38" i="23"/>
  <c r="X38" i="23"/>
  <c r="W38" i="23"/>
  <c r="V38" i="23"/>
  <c r="AQ38" i="23" s="1"/>
  <c r="U38" i="23"/>
  <c r="T38" i="23"/>
  <c r="BJ216" i="23"/>
  <c r="BI216" i="23"/>
  <c r="BH216" i="23"/>
  <c r="BG216" i="23"/>
  <c r="BF216" i="23"/>
  <c r="BE216" i="23"/>
  <c r="BC216" i="23"/>
  <c r="BD216" i="23" s="1"/>
  <c r="AN216" i="23"/>
  <c r="AO216" i="23" s="1"/>
  <c r="AG216" i="23"/>
  <c r="AH216" i="23" s="1"/>
  <c r="AD216" i="23"/>
  <c r="AB216" i="23"/>
  <c r="AA216" i="23"/>
  <c r="Z216" i="23"/>
  <c r="Y216" i="23"/>
  <c r="X216" i="23"/>
  <c r="W216" i="23"/>
  <c r="V216" i="23"/>
  <c r="AQ216" i="23" s="1"/>
  <c r="U216" i="23"/>
  <c r="T216" i="23"/>
  <c r="BJ163" i="23"/>
  <c r="BI163" i="23"/>
  <c r="BH163" i="23"/>
  <c r="BG163" i="23"/>
  <c r="BF163" i="23"/>
  <c r="BE163" i="23"/>
  <c r="BC163" i="23"/>
  <c r="BD163" i="23" s="1"/>
  <c r="AN163" i="23"/>
  <c r="AO163" i="23" s="1"/>
  <c r="AG163" i="23"/>
  <c r="AH163" i="23" s="1"/>
  <c r="AD163" i="23"/>
  <c r="AB163" i="23"/>
  <c r="AA163" i="23"/>
  <c r="Z163" i="23"/>
  <c r="Y163" i="23"/>
  <c r="X163" i="23"/>
  <c r="W163" i="23"/>
  <c r="V163" i="23"/>
  <c r="AQ163" i="23" s="1"/>
  <c r="U163" i="23"/>
  <c r="T163" i="23"/>
  <c r="BJ159" i="23"/>
  <c r="BI159" i="23"/>
  <c r="BH159" i="23"/>
  <c r="BG159" i="23"/>
  <c r="BF159" i="23"/>
  <c r="BE159" i="23"/>
  <c r="BC159" i="23"/>
  <c r="BD159" i="23" s="1"/>
  <c r="AN159" i="23"/>
  <c r="AO159" i="23" s="1"/>
  <c r="AG159" i="23"/>
  <c r="AH159" i="23" s="1"/>
  <c r="AD159" i="23"/>
  <c r="AE159" i="23" s="1"/>
  <c r="AB159" i="23"/>
  <c r="AA159" i="23"/>
  <c r="Z159" i="23"/>
  <c r="Y159" i="23"/>
  <c r="X159" i="23"/>
  <c r="W159" i="23"/>
  <c r="V159" i="23"/>
  <c r="U159" i="23"/>
  <c r="T159" i="23"/>
  <c r="AW159" i="23" s="1"/>
  <c r="BJ200" i="23"/>
  <c r="BI200" i="23"/>
  <c r="BH200" i="23"/>
  <c r="BG200" i="23"/>
  <c r="BF200" i="23"/>
  <c r="BE200" i="23"/>
  <c r="BC200" i="23"/>
  <c r="BD200" i="23" s="1"/>
  <c r="AN200" i="23"/>
  <c r="AO200" i="23" s="1"/>
  <c r="AG200" i="23"/>
  <c r="AH200" i="23" s="1"/>
  <c r="AD200" i="23"/>
  <c r="AE200" i="23" s="1"/>
  <c r="AB200" i="23"/>
  <c r="AA200" i="23"/>
  <c r="Z200" i="23"/>
  <c r="Y200" i="23"/>
  <c r="X200" i="23"/>
  <c r="W200" i="23"/>
  <c r="V200" i="23"/>
  <c r="U200" i="23"/>
  <c r="T200" i="23"/>
  <c r="AW200" i="23" s="1"/>
  <c r="BJ189" i="23"/>
  <c r="BI189" i="23"/>
  <c r="BH189" i="23"/>
  <c r="BG189" i="23"/>
  <c r="BF189" i="23"/>
  <c r="BE189" i="23"/>
  <c r="BC189" i="23"/>
  <c r="BD189" i="23" s="1"/>
  <c r="AN189" i="23"/>
  <c r="AO189" i="23" s="1"/>
  <c r="AG189" i="23"/>
  <c r="AH189" i="23" s="1"/>
  <c r="AD189" i="23"/>
  <c r="AE189" i="23" s="1"/>
  <c r="AB189" i="23"/>
  <c r="AA189" i="23"/>
  <c r="Z189" i="23"/>
  <c r="Y189" i="23"/>
  <c r="X189" i="23"/>
  <c r="W189" i="23"/>
  <c r="V189" i="23"/>
  <c r="U189" i="23"/>
  <c r="T189" i="23"/>
  <c r="AW189" i="23" s="1"/>
  <c r="BJ170" i="23"/>
  <c r="BI170" i="23"/>
  <c r="BH170" i="23"/>
  <c r="BG170" i="23"/>
  <c r="BF170" i="23"/>
  <c r="BE170" i="23"/>
  <c r="BC170" i="23"/>
  <c r="BD170" i="23" s="1"/>
  <c r="AN170" i="23"/>
  <c r="AO170" i="23" s="1"/>
  <c r="AG170" i="23"/>
  <c r="AH170" i="23" s="1"/>
  <c r="AD170" i="23"/>
  <c r="AB170" i="23"/>
  <c r="AA170" i="23"/>
  <c r="Z170" i="23"/>
  <c r="Y170" i="23"/>
  <c r="X170" i="23"/>
  <c r="W170" i="23"/>
  <c r="V170" i="23"/>
  <c r="U170" i="23"/>
  <c r="T170" i="23"/>
  <c r="AW170" i="23" s="1"/>
  <c r="BJ15" i="23"/>
  <c r="BI15" i="23"/>
  <c r="BH15" i="23"/>
  <c r="BG15" i="23"/>
  <c r="BF15" i="23"/>
  <c r="BE15" i="23"/>
  <c r="BC15" i="23"/>
  <c r="BD15" i="23" s="1"/>
  <c r="AN15" i="23"/>
  <c r="AO15" i="23" s="1"/>
  <c r="AG15" i="23"/>
  <c r="AH15" i="23" s="1"/>
  <c r="AD15" i="23"/>
  <c r="AB15" i="23"/>
  <c r="AA15" i="23"/>
  <c r="Z15" i="23"/>
  <c r="Y15" i="23"/>
  <c r="X15" i="23"/>
  <c r="W15" i="23"/>
  <c r="V15" i="23"/>
  <c r="U15" i="23"/>
  <c r="T15" i="23"/>
  <c r="AW15" i="23" s="1"/>
  <c r="BJ192" i="23"/>
  <c r="BI192" i="23"/>
  <c r="BH192" i="23"/>
  <c r="BG192" i="23"/>
  <c r="BF192" i="23"/>
  <c r="BE192" i="23"/>
  <c r="BC192" i="23"/>
  <c r="BD192" i="23" s="1"/>
  <c r="AN192" i="23"/>
  <c r="AO192" i="23" s="1"/>
  <c r="AG192" i="23"/>
  <c r="AH192" i="23" s="1"/>
  <c r="AD192" i="23"/>
  <c r="AB192" i="23"/>
  <c r="AA192" i="23"/>
  <c r="Z192" i="23"/>
  <c r="Y192" i="23"/>
  <c r="X192" i="23"/>
  <c r="W192" i="23"/>
  <c r="V192" i="23"/>
  <c r="U192" i="23"/>
  <c r="T192" i="23"/>
  <c r="AW192" i="23" s="1"/>
  <c r="BJ196" i="23"/>
  <c r="BI196" i="23"/>
  <c r="BH196" i="23"/>
  <c r="BG196" i="23"/>
  <c r="BF196" i="23"/>
  <c r="BE196" i="23"/>
  <c r="BC196" i="23"/>
  <c r="BD196" i="23" s="1"/>
  <c r="AN196" i="23"/>
  <c r="AO196" i="23" s="1"/>
  <c r="AG196" i="23"/>
  <c r="AH196" i="23" s="1"/>
  <c r="AD196" i="23"/>
  <c r="AE196" i="23" s="1"/>
  <c r="AB196" i="23"/>
  <c r="AA196" i="23"/>
  <c r="Z196" i="23"/>
  <c r="Y196" i="23"/>
  <c r="X196" i="23"/>
  <c r="W196" i="23"/>
  <c r="V196" i="23"/>
  <c r="U196" i="23"/>
  <c r="T196" i="23"/>
  <c r="AW196" i="23" s="1"/>
  <c r="BJ219" i="23"/>
  <c r="BI219" i="23"/>
  <c r="BH219" i="23"/>
  <c r="BG219" i="23"/>
  <c r="BF219" i="23"/>
  <c r="BE219" i="23"/>
  <c r="BC219" i="23"/>
  <c r="BD219" i="23" s="1"/>
  <c r="AN219" i="23"/>
  <c r="AO219" i="23" s="1"/>
  <c r="AG219" i="23"/>
  <c r="AH219" i="23" s="1"/>
  <c r="AD219" i="23"/>
  <c r="AB219" i="23"/>
  <c r="AA219" i="23"/>
  <c r="Z219" i="23"/>
  <c r="Y219" i="23"/>
  <c r="X219" i="23"/>
  <c r="W219" i="23"/>
  <c r="V219" i="23"/>
  <c r="U219" i="23"/>
  <c r="T219" i="23"/>
  <c r="AW219" i="23" s="1"/>
  <c r="BJ220" i="23"/>
  <c r="BI220" i="23"/>
  <c r="BH220" i="23"/>
  <c r="BG220" i="23"/>
  <c r="BF220" i="23"/>
  <c r="BE220" i="23"/>
  <c r="BC220" i="23"/>
  <c r="BD220" i="23" s="1"/>
  <c r="AN220" i="23"/>
  <c r="AO220" i="23" s="1"/>
  <c r="AG220" i="23"/>
  <c r="AH220" i="23" s="1"/>
  <c r="AD220" i="23"/>
  <c r="AE220" i="23" s="1"/>
  <c r="AB220" i="23"/>
  <c r="AA220" i="23"/>
  <c r="Z220" i="23"/>
  <c r="Y220" i="23"/>
  <c r="X220" i="23"/>
  <c r="W220" i="23"/>
  <c r="V220" i="23"/>
  <c r="U220" i="23"/>
  <c r="T220" i="23"/>
  <c r="AW220" i="23" s="1"/>
  <c r="BJ218" i="23"/>
  <c r="BI218" i="23"/>
  <c r="BH218" i="23"/>
  <c r="BG218" i="23"/>
  <c r="BF218" i="23"/>
  <c r="BE218" i="23"/>
  <c r="BC218" i="23"/>
  <c r="BD218" i="23" s="1"/>
  <c r="AN218" i="23"/>
  <c r="AO218" i="23" s="1"/>
  <c r="AG218" i="23"/>
  <c r="AH218" i="23" s="1"/>
  <c r="AD218" i="23"/>
  <c r="AE218" i="23" s="1"/>
  <c r="AB218" i="23"/>
  <c r="AA218" i="23"/>
  <c r="Z218" i="23"/>
  <c r="Y218" i="23"/>
  <c r="X218" i="23"/>
  <c r="W218" i="23"/>
  <c r="V218" i="23"/>
  <c r="U218" i="23"/>
  <c r="T218" i="23"/>
  <c r="AW218" i="23" s="1"/>
  <c r="BJ194" i="23"/>
  <c r="BI194" i="23"/>
  <c r="BH194" i="23"/>
  <c r="BG194" i="23"/>
  <c r="BF194" i="23"/>
  <c r="BE194" i="23"/>
  <c r="BC194" i="23"/>
  <c r="BD194" i="23" s="1"/>
  <c r="AN194" i="23"/>
  <c r="AO194" i="23" s="1"/>
  <c r="AG194" i="23"/>
  <c r="AH194" i="23" s="1"/>
  <c r="AD194" i="23"/>
  <c r="AE194" i="23" s="1"/>
  <c r="AB194" i="23"/>
  <c r="AA194" i="23"/>
  <c r="Z194" i="23"/>
  <c r="Y194" i="23"/>
  <c r="X194" i="23"/>
  <c r="W194" i="23"/>
  <c r="V194" i="23"/>
  <c r="U194" i="23"/>
  <c r="T194" i="23"/>
  <c r="AW194" i="23" s="1"/>
  <c r="BJ146" i="23"/>
  <c r="BI146" i="23"/>
  <c r="BH146" i="23"/>
  <c r="BG146" i="23"/>
  <c r="BF146" i="23"/>
  <c r="BE146" i="23"/>
  <c r="BC146" i="23"/>
  <c r="BD146" i="23" s="1"/>
  <c r="AN146" i="23"/>
  <c r="AO146" i="23" s="1"/>
  <c r="AG146" i="23"/>
  <c r="AH146" i="23" s="1"/>
  <c r="AD146" i="23"/>
  <c r="AE146" i="23" s="1"/>
  <c r="AB146" i="23"/>
  <c r="AA146" i="23"/>
  <c r="Z146" i="23"/>
  <c r="Y146" i="23"/>
  <c r="X146" i="23"/>
  <c r="W146" i="23"/>
  <c r="V146" i="23"/>
  <c r="U146" i="23"/>
  <c r="T146" i="23"/>
  <c r="AW146" i="23" s="1"/>
  <c r="BJ223" i="23"/>
  <c r="BI223" i="23"/>
  <c r="BH223" i="23"/>
  <c r="BG223" i="23"/>
  <c r="BF223" i="23"/>
  <c r="BE223" i="23"/>
  <c r="BC223" i="23"/>
  <c r="BD223" i="23" s="1"/>
  <c r="AN223" i="23"/>
  <c r="AO223" i="23" s="1"/>
  <c r="AG223" i="23"/>
  <c r="AH223" i="23" s="1"/>
  <c r="AD223" i="23"/>
  <c r="AE223" i="23" s="1"/>
  <c r="AB223" i="23"/>
  <c r="AA223" i="23"/>
  <c r="Z223" i="23"/>
  <c r="Y223" i="23"/>
  <c r="X223" i="23"/>
  <c r="W223" i="23"/>
  <c r="V223" i="23"/>
  <c r="U223" i="23"/>
  <c r="T223" i="23"/>
  <c r="AW223" i="23" s="1"/>
  <c r="BJ19" i="23"/>
  <c r="BI19" i="23"/>
  <c r="BH19" i="23"/>
  <c r="BG19" i="23"/>
  <c r="BF19" i="23"/>
  <c r="BE19" i="23"/>
  <c r="BC19" i="23"/>
  <c r="BD19" i="23" s="1"/>
  <c r="AN19" i="23"/>
  <c r="AO19" i="23" s="1"/>
  <c r="AG19" i="23"/>
  <c r="AH19" i="23" s="1"/>
  <c r="AD19" i="23"/>
  <c r="AE19" i="23" s="1"/>
  <c r="AB19" i="23"/>
  <c r="AA19" i="23"/>
  <c r="Z19" i="23"/>
  <c r="Y19" i="23"/>
  <c r="X19" i="23"/>
  <c r="W19" i="23"/>
  <c r="V19" i="23"/>
  <c r="AM19" i="23" s="1"/>
  <c r="U19" i="23"/>
  <c r="T19" i="23"/>
  <c r="AW19" i="23" s="1"/>
  <c r="BJ171" i="23"/>
  <c r="BI171" i="23"/>
  <c r="BH171" i="23"/>
  <c r="BG171" i="23"/>
  <c r="BF171" i="23"/>
  <c r="BE171" i="23"/>
  <c r="BC171" i="23"/>
  <c r="BD171" i="23" s="1"/>
  <c r="AN171" i="23"/>
  <c r="AO171" i="23" s="1"/>
  <c r="AG171" i="23"/>
  <c r="AH171" i="23" s="1"/>
  <c r="AD171" i="23"/>
  <c r="AE171" i="23" s="1"/>
  <c r="AB171" i="23"/>
  <c r="AA171" i="23"/>
  <c r="Z171" i="23"/>
  <c r="Y171" i="23"/>
  <c r="X171" i="23"/>
  <c r="W171" i="23"/>
  <c r="V171" i="23"/>
  <c r="AM171" i="23" s="1"/>
  <c r="U171" i="23"/>
  <c r="T171" i="23"/>
  <c r="BJ202" i="23"/>
  <c r="BI202" i="23"/>
  <c r="BH202" i="23"/>
  <c r="BG202" i="23"/>
  <c r="BF202" i="23"/>
  <c r="BE202" i="23"/>
  <c r="BC202" i="23"/>
  <c r="BD202" i="23" s="1"/>
  <c r="AN202" i="23"/>
  <c r="AO202" i="23" s="1"/>
  <c r="AG202" i="23"/>
  <c r="AH202" i="23" s="1"/>
  <c r="AD202" i="23"/>
  <c r="AE202" i="23" s="1"/>
  <c r="AB202" i="23"/>
  <c r="AA202" i="23"/>
  <c r="Z202" i="23"/>
  <c r="Y202" i="23"/>
  <c r="X202" i="23"/>
  <c r="W202" i="23"/>
  <c r="V202" i="23"/>
  <c r="AM202" i="23" s="1"/>
  <c r="U202" i="23"/>
  <c r="T202" i="23"/>
  <c r="BJ39" i="23"/>
  <c r="BI39" i="23"/>
  <c r="BH39" i="23"/>
  <c r="BG39" i="23"/>
  <c r="BF39" i="23"/>
  <c r="BE39" i="23"/>
  <c r="BC39" i="23"/>
  <c r="BD39" i="23" s="1"/>
  <c r="AN39" i="23"/>
  <c r="AO39" i="23" s="1"/>
  <c r="AG39" i="23"/>
  <c r="AH39" i="23" s="1"/>
  <c r="AD39" i="23"/>
  <c r="AE39" i="23" s="1"/>
  <c r="AB39" i="23"/>
  <c r="AA39" i="23"/>
  <c r="Z39" i="23"/>
  <c r="Y39" i="23"/>
  <c r="X39" i="23"/>
  <c r="W39" i="23"/>
  <c r="V39" i="23"/>
  <c r="AM39" i="23" s="1"/>
  <c r="U39" i="23"/>
  <c r="T39" i="23"/>
  <c r="BJ190" i="23"/>
  <c r="BI190" i="23"/>
  <c r="BH190" i="23"/>
  <c r="BG190" i="23"/>
  <c r="BF190" i="23"/>
  <c r="BE190" i="23"/>
  <c r="BC190" i="23"/>
  <c r="BD190" i="23" s="1"/>
  <c r="AN190" i="23"/>
  <c r="AO190" i="23" s="1"/>
  <c r="AG190" i="23"/>
  <c r="AH190" i="23" s="1"/>
  <c r="AD190" i="23"/>
  <c r="AE190" i="23" s="1"/>
  <c r="AB190" i="23"/>
  <c r="AA190" i="23"/>
  <c r="Z190" i="23"/>
  <c r="Y190" i="23"/>
  <c r="X190" i="23"/>
  <c r="W190" i="23"/>
  <c r="V190" i="23"/>
  <c r="AM190" i="23" s="1"/>
  <c r="U190" i="23"/>
  <c r="T190" i="23"/>
  <c r="AW190" i="23" s="1"/>
  <c r="BJ113" i="23"/>
  <c r="BI113" i="23"/>
  <c r="BH113" i="23"/>
  <c r="BG113" i="23"/>
  <c r="BF113" i="23"/>
  <c r="BE113" i="23"/>
  <c r="BC113" i="23"/>
  <c r="BD113" i="23" s="1"/>
  <c r="AN113" i="23"/>
  <c r="AO113" i="23" s="1"/>
  <c r="AG113" i="23"/>
  <c r="AH113" i="23" s="1"/>
  <c r="AD113" i="23"/>
  <c r="AF113" i="23" s="1"/>
  <c r="AB113" i="23"/>
  <c r="AA113" i="23"/>
  <c r="Z113" i="23"/>
  <c r="Y113" i="23"/>
  <c r="X113" i="23"/>
  <c r="W113" i="23"/>
  <c r="V113" i="23"/>
  <c r="AM113" i="23" s="1"/>
  <c r="U113" i="23"/>
  <c r="T113" i="23"/>
  <c r="BJ105" i="23"/>
  <c r="BI105" i="23"/>
  <c r="BH105" i="23"/>
  <c r="BG105" i="23"/>
  <c r="BF105" i="23"/>
  <c r="BE105" i="23"/>
  <c r="BC105" i="23"/>
  <c r="BD105" i="23" s="1"/>
  <c r="AN105" i="23"/>
  <c r="AO105" i="23" s="1"/>
  <c r="AG105" i="23"/>
  <c r="AH105" i="23" s="1"/>
  <c r="AD105" i="23"/>
  <c r="AB105" i="23"/>
  <c r="AA105" i="23"/>
  <c r="Z105" i="23"/>
  <c r="Y105" i="23"/>
  <c r="X105" i="23"/>
  <c r="W105" i="23"/>
  <c r="V105" i="23"/>
  <c r="AQ105" i="23" s="1"/>
  <c r="U105" i="23"/>
  <c r="T105" i="23"/>
  <c r="BJ182" i="23"/>
  <c r="BI182" i="23"/>
  <c r="BH182" i="23"/>
  <c r="BG182" i="23"/>
  <c r="BF182" i="23"/>
  <c r="BE182" i="23"/>
  <c r="BC182" i="23"/>
  <c r="BD182" i="23" s="1"/>
  <c r="AN182" i="23"/>
  <c r="AO182" i="23" s="1"/>
  <c r="AG182" i="23"/>
  <c r="AH182" i="23" s="1"/>
  <c r="AD182" i="23"/>
  <c r="AF182" i="23" s="1"/>
  <c r="AB182" i="23"/>
  <c r="AA182" i="23"/>
  <c r="Z182" i="23"/>
  <c r="Y182" i="23"/>
  <c r="X182" i="23"/>
  <c r="W182" i="23"/>
  <c r="V182" i="23"/>
  <c r="AQ182" i="23" s="1"/>
  <c r="U182" i="23"/>
  <c r="T182" i="23"/>
  <c r="BJ183" i="23"/>
  <c r="BI183" i="23"/>
  <c r="BH183" i="23"/>
  <c r="BG183" i="23"/>
  <c r="BF183" i="23"/>
  <c r="BE183" i="23"/>
  <c r="BC183" i="23"/>
  <c r="BD183" i="23" s="1"/>
  <c r="AN183" i="23"/>
  <c r="AO183" i="23" s="1"/>
  <c r="AG183" i="23"/>
  <c r="AH183" i="23" s="1"/>
  <c r="AD183" i="23"/>
  <c r="AF183" i="23" s="1"/>
  <c r="AB183" i="23"/>
  <c r="AA183" i="23"/>
  <c r="Z183" i="23"/>
  <c r="Y183" i="23"/>
  <c r="X183" i="23"/>
  <c r="W183" i="23"/>
  <c r="V183" i="23"/>
  <c r="AQ183" i="23" s="1"/>
  <c r="U183" i="23"/>
  <c r="T183" i="23"/>
  <c r="BJ179" i="23"/>
  <c r="BI179" i="23"/>
  <c r="BH179" i="23"/>
  <c r="BG179" i="23"/>
  <c r="BF179" i="23"/>
  <c r="BE179" i="23"/>
  <c r="BC179" i="23"/>
  <c r="BD179" i="23" s="1"/>
  <c r="AP179" i="23"/>
  <c r="AN179" i="23"/>
  <c r="AO179" i="23" s="1"/>
  <c r="AG179" i="23"/>
  <c r="AH179" i="23" s="1"/>
  <c r="AD179" i="23"/>
  <c r="AE179" i="23" s="1"/>
  <c r="AB179" i="23"/>
  <c r="AA179" i="23"/>
  <c r="Z179" i="23"/>
  <c r="Y179" i="23"/>
  <c r="X179" i="23"/>
  <c r="W179" i="23"/>
  <c r="V179" i="23"/>
  <c r="AQ179" i="23" s="1"/>
  <c r="U179" i="23"/>
  <c r="T179" i="23"/>
  <c r="BJ137" i="23"/>
  <c r="BI137" i="23"/>
  <c r="BH137" i="23"/>
  <c r="BG137" i="23"/>
  <c r="BF137" i="23"/>
  <c r="BE137" i="23"/>
  <c r="BC137" i="23"/>
  <c r="BD137" i="23" s="1"/>
  <c r="AN137" i="23"/>
  <c r="AO137" i="23" s="1"/>
  <c r="AG137" i="23"/>
  <c r="AH137" i="23" s="1"/>
  <c r="AD137" i="23"/>
  <c r="AB137" i="23"/>
  <c r="AA137" i="23"/>
  <c r="Z137" i="23"/>
  <c r="Y137" i="23"/>
  <c r="X137" i="23"/>
  <c r="W137" i="23"/>
  <c r="V137" i="23"/>
  <c r="AQ137" i="23" s="1"/>
  <c r="U137" i="23"/>
  <c r="T137" i="23"/>
  <c r="BJ168" i="23"/>
  <c r="BI168" i="23"/>
  <c r="BH168" i="23"/>
  <c r="BG168" i="23"/>
  <c r="BF168" i="23"/>
  <c r="BE168" i="23"/>
  <c r="BC168" i="23"/>
  <c r="BD168" i="23" s="1"/>
  <c r="AN168" i="23"/>
  <c r="AO168" i="23" s="1"/>
  <c r="AG168" i="23"/>
  <c r="AH168" i="23" s="1"/>
  <c r="AD168" i="23"/>
  <c r="AB168" i="23"/>
  <c r="AA168" i="23"/>
  <c r="Z168" i="23"/>
  <c r="Y168" i="23"/>
  <c r="X168" i="23"/>
  <c r="W168" i="23"/>
  <c r="V168" i="23"/>
  <c r="AQ168" i="23" s="1"/>
  <c r="U168" i="23"/>
  <c r="T168" i="23"/>
  <c r="BJ180" i="23"/>
  <c r="BI180" i="23"/>
  <c r="BH180" i="23"/>
  <c r="BG180" i="23"/>
  <c r="BF180" i="23"/>
  <c r="BE180" i="23"/>
  <c r="BC180" i="23"/>
  <c r="BD180" i="23" s="1"/>
  <c r="AN180" i="23"/>
  <c r="AO180" i="23" s="1"/>
  <c r="AG180" i="23"/>
  <c r="AH180" i="23" s="1"/>
  <c r="AD180" i="23"/>
  <c r="AB180" i="23"/>
  <c r="AA180" i="23"/>
  <c r="Z180" i="23"/>
  <c r="Y180" i="23"/>
  <c r="X180" i="23"/>
  <c r="W180" i="23"/>
  <c r="V180" i="23"/>
  <c r="AQ180" i="23" s="1"/>
  <c r="U180" i="23"/>
  <c r="AK180" i="23" s="1"/>
  <c r="T180" i="23"/>
  <c r="BJ207" i="23"/>
  <c r="BI207" i="23"/>
  <c r="BH207" i="23"/>
  <c r="BG207" i="23"/>
  <c r="BF207" i="23"/>
  <c r="BE207" i="23"/>
  <c r="BC207" i="23"/>
  <c r="BD207" i="23" s="1"/>
  <c r="AN207" i="23"/>
  <c r="AO207" i="23" s="1"/>
  <c r="AG207" i="23"/>
  <c r="AH207" i="23" s="1"/>
  <c r="AD207" i="23"/>
  <c r="AB207" i="23"/>
  <c r="AA207" i="23"/>
  <c r="Z207" i="23"/>
  <c r="Y207" i="23"/>
  <c r="X207" i="23"/>
  <c r="W207" i="23"/>
  <c r="V207" i="23"/>
  <c r="AQ207" i="23" s="1"/>
  <c r="U207" i="23"/>
  <c r="AK207" i="23" s="1"/>
  <c r="T207" i="23"/>
  <c r="AX207" i="23" s="1"/>
  <c r="BJ164" i="23"/>
  <c r="BI164" i="23"/>
  <c r="BH164" i="23"/>
  <c r="BG164" i="23"/>
  <c r="BF164" i="23"/>
  <c r="BE164" i="23"/>
  <c r="BC164" i="23"/>
  <c r="BD164" i="23" s="1"/>
  <c r="AN164" i="23"/>
  <c r="AO164" i="23" s="1"/>
  <c r="AG164" i="23"/>
  <c r="AH164" i="23" s="1"/>
  <c r="AD164" i="23"/>
  <c r="AB164" i="23"/>
  <c r="AA164" i="23"/>
  <c r="Z164" i="23"/>
  <c r="Y164" i="23"/>
  <c r="X164" i="23"/>
  <c r="W164" i="23"/>
  <c r="V164" i="23"/>
  <c r="AQ164" i="23" s="1"/>
  <c r="U164" i="23"/>
  <c r="AK164" i="23" s="1"/>
  <c r="T164" i="23"/>
  <c r="AX164" i="23" s="1"/>
  <c r="BJ181" i="23"/>
  <c r="BI181" i="23"/>
  <c r="BH181" i="23"/>
  <c r="BG181" i="23"/>
  <c r="BF181" i="23"/>
  <c r="BE181" i="23"/>
  <c r="BC181" i="23"/>
  <c r="BD181" i="23" s="1"/>
  <c r="AN181" i="23"/>
  <c r="AO181" i="23" s="1"/>
  <c r="AG181" i="23"/>
  <c r="AH181" i="23" s="1"/>
  <c r="AD181" i="23"/>
  <c r="AB181" i="23"/>
  <c r="AA181" i="23"/>
  <c r="Z181" i="23"/>
  <c r="Y181" i="23"/>
  <c r="X181" i="23"/>
  <c r="W181" i="23"/>
  <c r="V181" i="23"/>
  <c r="AQ181" i="23" s="1"/>
  <c r="U181" i="23"/>
  <c r="T181" i="23"/>
  <c r="BJ11" i="23"/>
  <c r="BI11" i="23"/>
  <c r="BH11" i="23"/>
  <c r="BG11" i="23"/>
  <c r="BF11" i="23"/>
  <c r="BE11" i="23"/>
  <c r="BC11" i="23"/>
  <c r="BD11" i="23" s="1"/>
  <c r="AN11" i="23"/>
  <c r="AO11" i="23" s="1"/>
  <c r="AG11" i="23"/>
  <c r="AH11" i="23" s="1"/>
  <c r="AD11" i="23"/>
  <c r="AB11" i="23"/>
  <c r="AA11" i="23"/>
  <c r="Z11" i="23"/>
  <c r="Y11" i="23"/>
  <c r="X11" i="23"/>
  <c r="W11" i="23"/>
  <c r="V11" i="23"/>
  <c r="AQ11" i="23" s="1"/>
  <c r="U11" i="23"/>
  <c r="T11" i="23"/>
  <c r="AX11" i="23" s="1"/>
  <c r="BJ187" i="23"/>
  <c r="BI187" i="23"/>
  <c r="BH187" i="23"/>
  <c r="BG187" i="23"/>
  <c r="BF187" i="23"/>
  <c r="BE187" i="23"/>
  <c r="BC187" i="23"/>
  <c r="BD187" i="23" s="1"/>
  <c r="AN187" i="23"/>
  <c r="AO187" i="23" s="1"/>
  <c r="AG187" i="23"/>
  <c r="AH187" i="23" s="1"/>
  <c r="AD187" i="23"/>
  <c r="AB187" i="23"/>
  <c r="AA187" i="23"/>
  <c r="Z187" i="23"/>
  <c r="Y187" i="23"/>
  <c r="X187" i="23"/>
  <c r="W187" i="23"/>
  <c r="V187" i="23"/>
  <c r="AQ187" i="23" s="1"/>
  <c r="U187" i="23"/>
  <c r="T187" i="23"/>
  <c r="BJ54" i="23"/>
  <c r="BI54" i="23"/>
  <c r="BH54" i="23"/>
  <c r="BG54" i="23"/>
  <c r="BF54" i="23"/>
  <c r="BE54" i="23"/>
  <c r="BC54" i="23"/>
  <c r="BD54" i="23" s="1"/>
  <c r="AN54" i="23"/>
  <c r="AO54" i="23" s="1"/>
  <c r="AG54" i="23"/>
  <c r="AH54" i="23" s="1"/>
  <c r="AD54" i="23"/>
  <c r="AB54" i="23"/>
  <c r="AA54" i="23"/>
  <c r="Z54" i="23"/>
  <c r="Y54" i="23"/>
  <c r="X54" i="23"/>
  <c r="W54" i="23"/>
  <c r="V54" i="23"/>
  <c r="AQ54" i="23" s="1"/>
  <c r="U54" i="23"/>
  <c r="T54" i="23"/>
  <c r="BJ32" i="23"/>
  <c r="BI32" i="23"/>
  <c r="BH32" i="23"/>
  <c r="BG32" i="23"/>
  <c r="BF32" i="23"/>
  <c r="BE32" i="23"/>
  <c r="BC32" i="23"/>
  <c r="BD32" i="23" s="1"/>
  <c r="AN32" i="23"/>
  <c r="AO32" i="23" s="1"/>
  <c r="AG32" i="23"/>
  <c r="AH32" i="23" s="1"/>
  <c r="AD32" i="23"/>
  <c r="AB32" i="23"/>
  <c r="AA32" i="23"/>
  <c r="Z32" i="23"/>
  <c r="Y32" i="23"/>
  <c r="X32" i="23"/>
  <c r="W32" i="23"/>
  <c r="V32" i="23"/>
  <c r="U32" i="23"/>
  <c r="T32" i="23"/>
  <c r="AX32" i="23" s="1"/>
  <c r="BJ42" i="23"/>
  <c r="BI42" i="23"/>
  <c r="BH42" i="23"/>
  <c r="BG42" i="23"/>
  <c r="BF42" i="23"/>
  <c r="BE42" i="23"/>
  <c r="BC42" i="23"/>
  <c r="BD42" i="23" s="1"/>
  <c r="AN42" i="23"/>
  <c r="AO42" i="23" s="1"/>
  <c r="AG42" i="23"/>
  <c r="AH42" i="23" s="1"/>
  <c r="AD42" i="23"/>
  <c r="AB42" i="23"/>
  <c r="AA42" i="23"/>
  <c r="Z42" i="23"/>
  <c r="Y42" i="23"/>
  <c r="X42" i="23"/>
  <c r="W42" i="23"/>
  <c r="V42" i="23"/>
  <c r="U42" i="23"/>
  <c r="T42" i="23"/>
  <c r="BJ17" i="23"/>
  <c r="BI17" i="23"/>
  <c r="BH17" i="23"/>
  <c r="BG17" i="23"/>
  <c r="BF17" i="23"/>
  <c r="BE17" i="23"/>
  <c r="BC17" i="23"/>
  <c r="BD17" i="23" s="1"/>
  <c r="AN17" i="23"/>
  <c r="AO17" i="23" s="1"/>
  <c r="AG17" i="23"/>
  <c r="AH17" i="23" s="1"/>
  <c r="AD17" i="23"/>
  <c r="AB17" i="23"/>
  <c r="AA17" i="23"/>
  <c r="Z17" i="23"/>
  <c r="Y17" i="23"/>
  <c r="X17" i="23"/>
  <c r="W17" i="23"/>
  <c r="V17" i="23"/>
  <c r="U17" i="23"/>
  <c r="T17" i="23"/>
  <c r="AX17" i="23" s="1"/>
  <c r="BJ184" i="23"/>
  <c r="BI184" i="23"/>
  <c r="BH184" i="23"/>
  <c r="BG184" i="23"/>
  <c r="BF184" i="23"/>
  <c r="BE184" i="23"/>
  <c r="BC184" i="23"/>
  <c r="BD184" i="23" s="1"/>
  <c r="AN184" i="23"/>
  <c r="AO184" i="23" s="1"/>
  <c r="AG184" i="23"/>
  <c r="AH184" i="23" s="1"/>
  <c r="AD184" i="23"/>
  <c r="AE184" i="23" s="1"/>
  <c r="AB184" i="23"/>
  <c r="AA184" i="23"/>
  <c r="Z184" i="23"/>
  <c r="Y184" i="23"/>
  <c r="X184" i="23"/>
  <c r="W184" i="23"/>
  <c r="V184" i="23"/>
  <c r="AM184" i="23" s="1"/>
  <c r="U184" i="23"/>
  <c r="AK184" i="23" s="1"/>
  <c r="T184" i="23"/>
  <c r="AX184" i="23" s="1"/>
  <c r="BJ112" i="23"/>
  <c r="BI112" i="23"/>
  <c r="BH112" i="23"/>
  <c r="BG112" i="23"/>
  <c r="BF112" i="23"/>
  <c r="BE112" i="23"/>
  <c r="BC112" i="23"/>
  <c r="BD112" i="23" s="1"/>
  <c r="AN112" i="23"/>
  <c r="AO112" i="23" s="1"/>
  <c r="AG112" i="23"/>
  <c r="AH112" i="23" s="1"/>
  <c r="AD112" i="23"/>
  <c r="AE112" i="23" s="1"/>
  <c r="AB112" i="23"/>
  <c r="AA112" i="23"/>
  <c r="Z112" i="23"/>
  <c r="Y112" i="23"/>
  <c r="X112" i="23"/>
  <c r="W112" i="23"/>
  <c r="V112" i="23"/>
  <c r="AM112" i="23" s="1"/>
  <c r="U112" i="23"/>
  <c r="T112" i="23"/>
  <c r="AX112" i="23" s="1"/>
  <c r="BJ95" i="23"/>
  <c r="BI95" i="23"/>
  <c r="BH95" i="23"/>
  <c r="BG95" i="23"/>
  <c r="BF95" i="23"/>
  <c r="BE95" i="23"/>
  <c r="BC95" i="23"/>
  <c r="BD95" i="23" s="1"/>
  <c r="AN95" i="23"/>
  <c r="AO95" i="23" s="1"/>
  <c r="AG95" i="23"/>
  <c r="AH95" i="23" s="1"/>
  <c r="AD95" i="23"/>
  <c r="AE95" i="23" s="1"/>
  <c r="AB95" i="23"/>
  <c r="AA95" i="23"/>
  <c r="Z95" i="23"/>
  <c r="Y95" i="23"/>
  <c r="X95" i="23"/>
  <c r="W95" i="23"/>
  <c r="V95" i="23"/>
  <c r="AM95" i="23" s="1"/>
  <c r="U95" i="23"/>
  <c r="AK95" i="23" s="1"/>
  <c r="T95" i="23"/>
  <c r="AX95" i="23" s="1"/>
  <c r="BJ25" i="23"/>
  <c r="BI25" i="23"/>
  <c r="BH25" i="23"/>
  <c r="BG25" i="23"/>
  <c r="BF25" i="23"/>
  <c r="BE25" i="23"/>
  <c r="BC25" i="23"/>
  <c r="BD25" i="23" s="1"/>
  <c r="AN25" i="23"/>
  <c r="AO25" i="23" s="1"/>
  <c r="AM25" i="23"/>
  <c r="AG25" i="23"/>
  <c r="AH25" i="23" s="1"/>
  <c r="AD25" i="23"/>
  <c r="AE25" i="23" s="1"/>
  <c r="AB25" i="23"/>
  <c r="AA25" i="23"/>
  <c r="Z25" i="23"/>
  <c r="Y25" i="23"/>
  <c r="X25" i="23"/>
  <c r="W25" i="23"/>
  <c r="V25" i="23"/>
  <c r="U25" i="23"/>
  <c r="T25" i="23"/>
  <c r="AX25" i="23" s="1"/>
  <c r="BJ193" i="23"/>
  <c r="BI193" i="23"/>
  <c r="BH193" i="23"/>
  <c r="BG193" i="23"/>
  <c r="BF193" i="23"/>
  <c r="BE193" i="23"/>
  <c r="BC193" i="23"/>
  <c r="BD193" i="23" s="1"/>
  <c r="AN193" i="23"/>
  <c r="AO193" i="23" s="1"/>
  <c r="AG193" i="23"/>
  <c r="AH193" i="23" s="1"/>
  <c r="AD193" i="23"/>
  <c r="AB193" i="23"/>
  <c r="AA193" i="23"/>
  <c r="Z193" i="23"/>
  <c r="Y193" i="23"/>
  <c r="X193" i="23"/>
  <c r="W193" i="23"/>
  <c r="V193" i="23"/>
  <c r="AM193" i="23" s="1"/>
  <c r="U193" i="23"/>
  <c r="T193" i="23"/>
  <c r="AX193" i="23" s="1"/>
  <c r="BJ188" i="23"/>
  <c r="BI188" i="23"/>
  <c r="BH188" i="23"/>
  <c r="BG188" i="23"/>
  <c r="BF188" i="23"/>
  <c r="BE188" i="23"/>
  <c r="BC188" i="23"/>
  <c r="BD188" i="23" s="1"/>
  <c r="AN188" i="23"/>
  <c r="AO188" i="23" s="1"/>
  <c r="AG188" i="23"/>
  <c r="AH188" i="23" s="1"/>
  <c r="AD188" i="23"/>
  <c r="AE188" i="23" s="1"/>
  <c r="AB188" i="23"/>
  <c r="AA188" i="23"/>
  <c r="Z188" i="23"/>
  <c r="Y188" i="23"/>
  <c r="X188" i="23"/>
  <c r="W188" i="23"/>
  <c r="V188" i="23"/>
  <c r="AM188" i="23" s="1"/>
  <c r="U188" i="23"/>
  <c r="AK188" i="23" s="1"/>
  <c r="T188" i="23"/>
  <c r="AX188" i="23" s="1"/>
  <c r="BJ177" i="23"/>
  <c r="BI177" i="23"/>
  <c r="BH177" i="23"/>
  <c r="BG177" i="23"/>
  <c r="BF177" i="23"/>
  <c r="BE177" i="23"/>
  <c r="BC177" i="23"/>
  <c r="BD177" i="23" s="1"/>
  <c r="AN177" i="23"/>
  <c r="AO177" i="23" s="1"/>
  <c r="AG177" i="23"/>
  <c r="AH177" i="23" s="1"/>
  <c r="AD177" i="23"/>
  <c r="AE177" i="23" s="1"/>
  <c r="AB177" i="23"/>
  <c r="AA177" i="23"/>
  <c r="Z177" i="23"/>
  <c r="Y177" i="23"/>
  <c r="X177" i="23"/>
  <c r="W177" i="23"/>
  <c r="V177" i="23"/>
  <c r="AM177" i="23" s="1"/>
  <c r="U177" i="23"/>
  <c r="AK177" i="23" s="1"/>
  <c r="T177" i="23"/>
  <c r="AX177" i="23" s="1"/>
  <c r="BJ128" i="23"/>
  <c r="BI128" i="23"/>
  <c r="BH128" i="23"/>
  <c r="BG128" i="23"/>
  <c r="BF128" i="23"/>
  <c r="BE128" i="23"/>
  <c r="BC128" i="23"/>
  <c r="BD128" i="23" s="1"/>
  <c r="AN128" i="23"/>
  <c r="AO128" i="23" s="1"/>
  <c r="AG128" i="23"/>
  <c r="AH128" i="23" s="1"/>
  <c r="AD128" i="23"/>
  <c r="AE128" i="23" s="1"/>
  <c r="AB128" i="23"/>
  <c r="AA128" i="23"/>
  <c r="Z128" i="23"/>
  <c r="Y128" i="23"/>
  <c r="X128" i="23"/>
  <c r="W128" i="23"/>
  <c r="V128" i="23"/>
  <c r="AM128" i="23" s="1"/>
  <c r="U128" i="23"/>
  <c r="T128" i="23"/>
  <c r="AX128" i="23" s="1"/>
  <c r="BJ51" i="23"/>
  <c r="BI51" i="23"/>
  <c r="BH51" i="23"/>
  <c r="BG51" i="23"/>
  <c r="BF51" i="23"/>
  <c r="BE51" i="23"/>
  <c r="BC51" i="23"/>
  <c r="BD51" i="23" s="1"/>
  <c r="AN51" i="23"/>
  <c r="AO51" i="23" s="1"/>
  <c r="AG51" i="23"/>
  <c r="AH51" i="23" s="1"/>
  <c r="AD51" i="23"/>
  <c r="AB51" i="23"/>
  <c r="AA51" i="23"/>
  <c r="Z51" i="23"/>
  <c r="Y51" i="23"/>
  <c r="X51" i="23"/>
  <c r="W51" i="23"/>
  <c r="V51" i="23"/>
  <c r="U51" i="23"/>
  <c r="T51" i="23"/>
  <c r="BJ68" i="23"/>
  <c r="BI68" i="23"/>
  <c r="BH68" i="23"/>
  <c r="BG68" i="23"/>
  <c r="BF68" i="23"/>
  <c r="BE68" i="23"/>
  <c r="BC68" i="23"/>
  <c r="BD68" i="23" s="1"/>
  <c r="AN68" i="23"/>
  <c r="AO68" i="23" s="1"/>
  <c r="AG68" i="23"/>
  <c r="AH68" i="23" s="1"/>
  <c r="AD68" i="23"/>
  <c r="AF68" i="23" s="1"/>
  <c r="AB68" i="23"/>
  <c r="AA68" i="23"/>
  <c r="Z68" i="23"/>
  <c r="Y68" i="23"/>
  <c r="X68" i="23"/>
  <c r="W68" i="23"/>
  <c r="V68" i="23"/>
  <c r="AP68" i="23" s="1"/>
  <c r="U68" i="23"/>
  <c r="T68" i="23"/>
  <c r="AX68" i="23" s="1"/>
  <c r="BJ125" i="23"/>
  <c r="BI125" i="23"/>
  <c r="BH125" i="23"/>
  <c r="BG125" i="23"/>
  <c r="BF125" i="23"/>
  <c r="BE125" i="23"/>
  <c r="BC125" i="23"/>
  <c r="BD125" i="23" s="1"/>
  <c r="AN125" i="23"/>
  <c r="AO125" i="23" s="1"/>
  <c r="AG125" i="23"/>
  <c r="AH125" i="23" s="1"/>
  <c r="AD125" i="23"/>
  <c r="AF125" i="23" s="1"/>
  <c r="AB125" i="23"/>
  <c r="AA125" i="23"/>
  <c r="Z125" i="23"/>
  <c r="Y125" i="23"/>
  <c r="X125" i="23"/>
  <c r="W125" i="23"/>
  <c r="V125" i="23"/>
  <c r="AP125" i="23" s="1"/>
  <c r="U125" i="23"/>
  <c r="T125" i="23"/>
  <c r="AX125" i="23" s="1"/>
  <c r="BJ111" i="23"/>
  <c r="BI111" i="23"/>
  <c r="BH111" i="23"/>
  <c r="BG111" i="23"/>
  <c r="BF111" i="23"/>
  <c r="BE111" i="23"/>
  <c r="BC111" i="23"/>
  <c r="BD111" i="23" s="1"/>
  <c r="AN111" i="23"/>
  <c r="AO111" i="23" s="1"/>
  <c r="AG111" i="23"/>
  <c r="AH111" i="23" s="1"/>
  <c r="AD111" i="23"/>
  <c r="AF111" i="23" s="1"/>
  <c r="AB111" i="23"/>
  <c r="AA111" i="23"/>
  <c r="Z111" i="23"/>
  <c r="Y111" i="23"/>
  <c r="X111" i="23"/>
  <c r="W111" i="23"/>
  <c r="V111" i="23"/>
  <c r="AP111" i="23" s="1"/>
  <c r="U111" i="23"/>
  <c r="T111" i="23"/>
  <c r="AX111" i="23" s="1"/>
  <c r="BJ158" i="23"/>
  <c r="BI158" i="23"/>
  <c r="BH158" i="23"/>
  <c r="BG158" i="23"/>
  <c r="BF158" i="23"/>
  <c r="BE158" i="23"/>
  <c r="BC158" i="23"/>
  <c r="BD158" i="23" s="1"/>
  <c r="AN158" i="23"/>
  <c r="AO158" i="23" s="1"/>
  <c r="AG158" i="23"/>
  <c r="AH158" i="23" s="1"/>
  <c r="AD158" i="23"/>
  <c r="AF158" i="23" s="1"/>
  <c r="AB158" i="23"/>
  <c r="AA158" i="23"/>
  <c r="Z158" i="23"/>
  <c r="Y158" i="23"/>
  <c r="X158" i="23"/>
  <c r="W158" i="23"/>
  <c r="V158" i="23"/>
  <c r="AP158" i="23" s="1"/>
  <c r="U158" i="23"/>
  <c r="T158" i="23"/>
  <c r="AX158" i="23" s="1"/>
  <c r="BJ119" i="23"/>
  <c r="BI119" i="23"/>
  <c r="BH119" i="23"/>
  <c r="BG119" i="23"/>
  <c r="BF119" i="23"/>
  <c r="BE119" i="23"/>
  <c r="BC119" i="23"/>
  <c r="BD119" i="23" s="1"/>
  <c r="AN119" i="23"/>
  <c r="AO119" i="23" s="1"/>
  <c r="AG119" i="23"/>
  <c r="AH119" i="23" s="1"/>
  <c r="AD119" i="23"/>
  <c r="AB119" i="23"/>
  <c r="AA119" i="23"/>
  <c r="Z119" i="23"/>
  <c r="Y119" i="23"/>
  <c r="X119" i="23"/>
  <c r="W119" i="23"/>
  <c r="V119" i="23"/>
  <c r="AQ119" i="23" s="1"/>
  <c r="U119" i="23"/>
  <c r="T119" i="23"/>
  <c r="AX119" i="23" s="1"/>
  <c r="BJ76" i="23"/>
  <c r="BI76" i="23"/>
  <c r="BH76" i="23"/>
  <c r="BG76" i="23"/>
  <c r="BF76" i="23"/>
  <c r="BE76" i="23"/>
  <c r="BC76" i="23"/>
  <c r="BD76" i="23" s="1"/>
  <c r="AN76" i="23"/>
  <c r="AO76" i="23" s="1"/>
  <c r="AG76" i="23"/>
  <c r="AH76" i="23" s="1"/>
  <c r="AD76" i="23"/>
  <c r="AF76" i="23" s="1"/>
  <c r="AB76" i="23"/>
  <c r="AA76" i="23"/>
  <c r="Z76" i="23"/>
  <c r="Y76" i="23"/>
  <c r="X76" i="23"/>
  <c r="W76" i="23"/>
  <c r="V76" i="23"/>
  <c r="AP76" i="23" s="1"/>
  <c r="U76" i="23"/>
  <c r="T76" i="23"/>
  <c r="AX76" i="23" s="1"/>
  <c r="BJ152" i="23"/>
  <c r="BI152" i="23"/>
  <c r="BH152" i="23"/>
  <c r="BG152" i="23"/>
  <c r="BF152" i="23"/>
  <c r="BE152" i="23"/>
  <c r="BC152" i="23"/>
  <c r="BD152" i="23" s="1"/>
  <c r="AN152" i="23"/>
  <c r="AO152" i="23" s="1"/>
  <c r="AG152" i="23"/>
  <c r="AH152" i="23" s="1"/>
  <c r="AD152" i="23"/>
  <c r="AF152" i="23" s="1"/>
  <c r="AB152" i="23"/>
  <c r="AA152" i="23"/>
  <c r="Z152" i="23"/>
  <c r="Y152" i="23"/>
  <c r="X152" i="23"/>
  <c r="W152" i="23"/>
  <c r="V152" i="23"/>
  <c r="AP152" i="23" s="1"/>
  <c r="U152" i="23"/>
  <c r="T152" i="23"/>
  <c r="AX152" i="23" s="1"/>
  <c r="BJ143" i="23"/>
  <c r="BI143" i="23"/>
  <c r="BH143" i="23"/>
  <c r="BG143" i="23"/>
  <c r="BF143" i="23"/>
  <c r="BE143" i="23"/>
  <c r="BC143" i="23"/>
  <c r="BD143" i="23" s="1"/>
  <c r="AN143" i="23"/>
  <c r="AO143" i="23" s="1"/>
  <c r="AG143" i="23"/>
  <c r="AH143" i="23" s="1"/>
  <c r="AD143" i="23"/>
  <c r="AB143" i="23"/>
  <c r="AA143" i="23"/>
  <c r="Z143" i="23"/>
  <c r="Y143" i="23"/>
  <c r="X143" i="23"/>
  <c r="W143" i="23"/>
  <c r="V143" i="23"/>
  <c r="AP143" i="23" s="1"/>
  <c r="U143" i="23"/>
  <c r="T143" i="23"/>
  <c r="BJ34" i="23"/>
  <c r="BI34" i="23"/>
  <c r="BH34" i="23"/>
  <c r="BG34" i="23"/>
  <c r="BF34" i="23"/>
  <c r="BE34" i="23"/>
  <c r="BC34" i="23"/>
  <c r="BD34" i="23" s="1"/>
  <c r="AN34" i="23"/>
  <c r="AO34" i="23" s="1"/>
  <c r="AG34" i="23"/>
  <c r="AH34" i="23" s="1"/>
  <c r="AD34" i="23"/>
  <c r="AE34" i="23" s="1"/>
  <c r="AB34" i="23"/>
  <c r="AA34" i="23"/>
  <c r="Z34" i="23"/>
  <c r="Y34" i="23"/>
  <c r="X34" i="23"/>
  <c r="W34" i="23"/>
  <c r="V34" i="23"/>
  <c r="AP34" i="23" s="1"/>
  <c r="U34" i="23"/>
  <c r="T34" i="23"/>
  <c r="AX34" i="23" s="1"/>
  <c r="BJ49" i="23"/>
  <c r="BI49" i="23"/>
  <c r="BH49" i="23"/>
  <c r="BG49" i="23"/>
  <c r="BF49" i="23"/>
  <c r="BE49" i="23"/>
  <c r="BC49" i="23"/>
  <c r="BD49" i="23" s="1"/>
  <c r="AN49" i="23"/>
  <c r="AO49" i="23" s="1"/>
  <c r="AG49" i="23"/>
  <c r="AH49" i="23" s="1"/>
  <c r="AD49" i="23"/>
  <c r="AB49" i="23"/>
  <c r="AA49" i="23"/>
  <c r="Z49" i="23"/>
  <c r="Y49" i="23"/>
  <c r="X49" i="23"/>
  <c r="W49" i="23"/>
  <c r="V49" i="23"/>
  <c r="AP49" i="23" s="1"/>
  <c r="U49" i="23"/>
  <c r="T49" i="23"/>
  <c r="AX49" i="23" s="1"/>
  <c r="BJ161" i="23"/>
  <c r="BI161" i="23"/>
  <c r="BH161" i="23"/>
  <c r="BG161" i="23"/>
  <c r="BF161" i="23"/>
  <c r="BE161" i="23"/>
  <c r="BC161" i="23"/>
  <c r="BD161" i="23" s="1"/>
  <c r="AN161" i="23"/>
  <c r="AO161" i="23" s="1"/>
  <c r="AG161" i="23"/>
  <c r="AH161" i="23" s="1"/>
  <c r="AD161" i="23"/>
  <c r="AE161" i="23" s="1"/>
  <c r="AB161" i="23"/>
  <c r="AA161" i="23"/>
  <c r="Z161" i="23"/>
  <c r="Y161" i="23"/>
  <c r="X161" i="23"/>
  <c r="W161" i="23"/>
  <c r="V161" i="23"/>
  <c r="AP161" i="23" s="1"/>
  <c r="U161" i="23"/>
  <c r="T161" i="23"/>
  <c r="AX161" i="23" s="1"/>
  <c r="BJ141" i="23"/>
  <c r="BI141" i="23"/>
  <c r="BH141" i="23"/>
  <c r="BG141" i="23"/>
  <c r="BF141" i="23"/>
  <c r="BE141" i="23"/>
  <c r="BC141" i="23"/>
  <c r="BD141" i="23" s="1"/>
  <c r="AN141" i="23"/>
  <c r="AO141" i="23" s="1"/>
  <c r="AG141" i="23"/>
  <c r="AH141" i="23" s="1"/>
  <c r="AD141" i="23"/>
  <c r="AJ141" i="23" s="1"/>
  <c r="AT141" i="23" s="1"/>
  <c r="AB141" i="23"/>
  <c r="AA141" i="23"/>
  <c r="Z141" i="23"/>
  <c r="Y141" i="23"/>
  <c r="X141" i="23"/>
  <c r="W141" i="23"/>
  <c r="V141" i="23"/>
  <c r="AP141" i="23" s="1"/>
  <c r="U141" i="23"/>
  <c r="T141" i="23"/>
  <c r="AX141" i="23" s="1"/>
  <c r="BJ155" i="23"/>
  <c r="BI155" i="23"/>
  <c r="BH155" i="23"/>
  <c r="BG155" i="23"/>
  <c r="BF155" i="23"/>
  <c r="BE155" i="23"/>
  <c r="BC155" i="23"/>
  <c r="BD155" i="23" s="1"/>
  <c r="AN155" i="23"/>
  <c r="AO155" i="23" s="1"/>
  <c r="AG155" i="23"/>
  <c r="AH155" i="23" s="1"/>
  <c r="AD155" i="23"/>
  <c r="AF155" i="23" s="1"/>
  <c r="AB155" i="23"/>
  <c r="AA155" i="23"/>
  <c r="Z155" i="23"/>
  <c r="Y155" i="23"/>
  <c r="X155" i="23"/>
  <c r="W155" i="23"/>
  <c r="V155" i="23"/>
  <c r="AQ155" i="23" s="1"/>
  <c r="U155" i="23"/>
  <c r="T155" i="23"/>
  <c r="AX155" i="23" s="1"/>
  <c r="BJ82" i="23"/>
  <c r="BI82" i="23"/>
  <c r="BH82" i="23"/>
  <c r="BG82" i="23"/>
  <c r="BF82" i="23"/>
  <c r="BE82" i="23"/>
  <c r="BC82" i="23"/>
  <c r="BD82" i="23" s="1"/>
  <c r="AN82" i="23"/>
  <c r="AO82" i="23" s="1"/>
  <c r="AG82" i="23"/>
  <c r="AH82" i="23" s="1"/>
  <c r="AD82" i="23"/>
  <c r="AF82" i="23" s="1"/>
  <c r="AB82" i="23"/>
  <c r="AA82" i="23"/>
  <c r="Z82" i="23"/>
  <c r="Y82" i="23"/>
  <c r="X82" i="23"/>
  <c r="W82" i="23"/>
  <c r="V82" i="23"/>
  <c r="AQ82" i="23" s="1"/>
  <c r="U82" i="23"/>
  <c r="T82" i="23"/>
  <c r="AW82" i="23" s="1"/>
  <c r="BJ77" i="23"/>
  <c r="BI77" i="23"/>
  <c r="BH77" i="23"/>
  <c r="BG77" i="23"/>
  <c r="BF77" i="23"/>
  <c r="BE77" i="23"/>
  <c r="BC77" i="23"/>
  <c r="BD77" i="23" s="1"/>
  <c r="AN77" i="23"/>
  <c r="AO77" i="23" s="1"/>
  <c r="AG77" i="23"/>
  <c r="AH77" i="23" s="1"/>
  <c r="AD77" i="23"/>
  <c r="AF77" i="23" s="1"/>
  <c r="AB77" i="23"/>
  <c r="AA77" i="23"/>
  <c r="Z77" i="23"/>
  <c r="Y77" i="23"/>
  <c r="X77" i="23"/>
  <c r="W77" i="23"/>
  <c r="V77" i="23"/>
  <c r="AQ77" i="23" s="1"/>
  <c r="U77" i="23"/>
  <c r="T77" i="23"/>
  <c r="AX77" i="23" s="1"/>
  <c r="BJ27" i="23"/>
  <c r="BI27" i="23"/>
  <c r="BH27" i="23"/>
  <c r="BG27" i="23"/>
  <c r="BF27" i="23"/>
  <c r="BE27" i="23"/>
  <c r="BC27" i="23"/>
  <c r="BD27" i="23" s="1"/>
  <c r="AN27" i="23"/>
  <c r="AO27" i="23" s="1"/>
  <c r="AG27" i="23"/>
  <c r="AH27" i="23" s="1"/>
  <c r="AD27" i="23"/>
  <c r="AF27" i="23" s="1"/>
  <c r="AB27" i="23"/>
  <c r="AA27" i="23"/>
  <c r="Z27" i="23"/>
  <c r="Y27" i="23"/>
  <c r="X27" i="23"/>
  <c r="W27" i="23"/>
  <c r="V27" i="23"/>
  <c r="AQ27" i="23" s="1"/>
  <c r="U27" i="23"/>
  <c r="T27" i="23"/>
  <c r="AX27" i="23" s="1"/>
  <c r="BJ145" i="23"/>
  <c r="BI145" i="23"/>
  <c r="BH145" i="23"/>
  <c r="BG145" i="23"/>
  <c r="BF145" i="23"/>
  <c r="BE145" i="23"/>
  <c r="BC145" i="23"/>
  <c r="BD145" i="23" s="1"/>
  <c r="AN145" i="23"/>
  <c r="AO145" i="23" s="1"/>
  <c r="AG145" i="23"/>
  <c r="AH145" i="23" s="1"/>
  <c r="AD145" i="23"/>
  <c r="AF145" i="23" s="1"/>
  <c r="AB145" i="23"/>
  <c r="AA145" i="23"/>
  <c r="Z145" i="23"/>
  <c r="Y145" i="23"/>
  <c r="X145" i="23"/>
  <c r="W145" i="23"/>
  <c r="V145" i="23"/>
  <c r="AQ145" i="23" s="1"/>
  <c r="U145" i="23"/>
  <c r="T145" i="23"/>
  <c r="AX145" i="23" s="1"/>
  <c r="BJ83" i="23"/>
  <c r="BI83" i="23"/>
  <c r="BH83" i="23"/>
  <c r="BG83" i="23"/>
  <c r="BF83" i="23"/>
  <c r="BE83" i="23"/>
  <c r="BC83" i="23"/>
  <c r="BD83" i="23" s="1"/>
  <c r="AN83" i="23"/>
  <c r="AO83" i="23" s="1"/>
  <c r="AG83" i="23"/>
  <c r="AH83" i="23" s="1"/>
  <c r="AD83" i="23"/>
  <c r="AF83" i="23" s="1"/>
  <c r="AB83" i="23"/>
  <c r="AA83" i="23"/>
  <c r="Z83" i="23"/>
  <c r="Y83" i="23"/>
  <c r="X83" i="23"/>
  <c r="W83" i="23"/>
  <c r="V83" i="23"/>
  <c r="AQ83" i="23" s="1"/>
  <c r="U83" i="23"/>
  <c r="T83" i="23"/>
  <c r="AX83" i="23" s="1"/>
  <c r="BJ154" i="23"/>
  <c r="BI154" i="23"/>
  <c r="BH154" i="23"/>
  <c r="BG154" i="23"/>
  <c r="BF154" i="23"/>
  <c r="BE154" i="23"/>
  <c r="BC154" i="23"/>
  <c r="BD154" i="23" s="1"/>
  <c r="AN154" i="23"/>
  <c r="AO154" i="23" s="1"/>
  <c r="AG154" i="23"/>
  <c r="AH154" i="23" s="1"/>
  <c r="AD154" i="23"/>
  <c r="AE154" i="23" s="1"/>
  <c r="AB154" i="23"/>
  <c r="AA154" i="23"/>
  <c r="Z154" i="23"/>
  <c r="Y154" i="23"/>
  <c r="X154" i="23"/>
  <c r="W154" i="23"/>
  <c r="V154" i="23"/>
  <c r="AQ154" i="23" s="1"/>
  <c r="U154" i="23"/>
  <c r="AK154" i="23" s="1"/>
  <c r="T154" i="23"/>
  <c r="AX154" i="23" s="1"/>
  <c r="BJ178" i="23"/>
  <c r="BI178" i="23"/>
  <c r="BH178" i="23"/>
  <c r="BG178" i="23"/>
  <c r="BF178" i="23"/>
  <c r="BE178" i="23"/>
  <c r="BC178" i="23"/>
  <c r="BD178" i="23" s="1"/>
  <c r="AN178" i="23"/>
  <c r="AO178" i="23" s="1"/>
  <c r="AG178" i="23"/>
  <c r="AH178" i="23" s="1"/>
  <c r="AD178" i="23"/>
  <c r="AE178" i="23" s="1"/>
  <c r="AB178" i="23"/>
  <c r="AA178" i="23"/>
  <c r="Z178" i="23"/>
  <c r="Y178" i="23"/>
  <c r="X178" i="23"/>
  <c r="W178" i="23"/>
  <c r="V178" i="23"/>
  <c r="AM178" i="23" s="1"/>
  <c r="U178" i="23"/>
  <c r="T178" i="23"/>
  <c r="AX178" i="23" s="1"/>
  <c r="BJ172" i="23"/>
  <c r="BI172" i="23"/>
  <c r="BH172" i="23"/>
  <c r="BG172" i="23"/>
  <c r="BF172" i="23"/>
  <c r="BE172" i="23"/>
  <c r="BC172" i="23"/>
  <c r="BD172" i="23" s="1"/>
  <c r="AQ172" i="23"/>
  <c r="AN172" i="23"/>
  <c r="AO172" i="23" s="1"/>
  <c r="AG172" i="23"/>
  <c r="AH172" i="23" s="1"/>
  <c r="AD172" i="23"/>
  <c r="AB172" i="23"/>
  <c r="AA172" i="23"/>
  <c r="Z172" i="23"/>
  <c r="Y172" i="23"/>
  <c r="X172" i="23"/>
  <c r="W172" i="23"/>
  <c r="V172" i="23"/>
  <c r="AP172" i="23" s="1"/>
  <c r="U172" i="23"/>
  <c r="T172" i="23"/>
  <c r="AX172" i="23" s="1"/>
  <c r="BJ140" i="23"/>
  <c r="BI140" i="23"/>
  <c r="BH140" i="23"/>
  <c r="BG140" i="23"/>
  <c r="BF140" i="23"/>
  <c r="BE140" i="23"/>
  <c r="BC140" i="23"/>
  <c r="BD140" i="23" s="1"/>
  <c r="AN140" i="23"/>
  <c r="AO140" i="23" s="1"/>
  <c r="AG140" i="23"/>
  <c r="AH140" i="23" s="1"/>
  <c r="AD140" i="23"/>
  <c r="AJ140" i="23" s="1"/>
  <c r="AT140" i="23" s="1"/>
  <c r="AB140" i="23"/>
  <c r="AA140" i="23"/>
  <c r="Z140" i="23"/>
  <c r="Y140" i="23"/>
  <c r="X140" i="23"/>
  <c r="W140" i="23"/>
  <c r="V140" i="23"/>
  <c r="AQ140" i="23" s="1"/>
  <c r="U140" i="23"/>
  <c r="AK140" i="23" s="1"/>
  <c r="T140" i="23"/>
  <c r="AX140" i="23" s="1"/>
  <c r="BJ110" i="23"/>
  <c r="BI110" i="23"/>
  <c r="BH110" i="23"/>
  <c r="BG110" i="23"/>
  <c r="BF110" i="23"/>
  <c r="BE110" i="23"/>
  <c r="BC110" i="23"/>
  <c r="BD110" i="23" s="1"/>
  <c r="AN110" i="23"/>
  <c r="AO110" i="23" s="1"/>
  <c r="AG110" i="23"/>
  <c r="AH110" i="23" s="1"/>
  <c r="AD110" i="23"/>
  <c r="AE110" i="23" s="1"/>
  <c r="AB110" i="23"/>
  <c r="AA110" i="23"/>
  <c r="Z110" i="23"/>
  <c r="Y110" i="23"/>
  <c r="X110" i="23"/>
  <c r="W110" i="23"/>
  <c r="V110" i="23"/>
  <c r="AP110" i="23" s="1"/>
  <c r="U110" i="23"/>
  <c r="AK110" i="23" s="1"/>
  <c r="T110" i="23"/>
  <c r="AX110" i="23" s="1"/>
  <c r="BJ166" i="23"/>
  <c r="BI166" i="23"/>
  <c r="BH166" i="23"/>
  <c r="BG166" i="23"/>
  <c r="BF166" i="23"/>
  <c r="BE166" i="23"/>
  <c r="BC166" i="23"/>
  <c r="BD166" i="23" s="1"/>
  <c r="AN166" i="23"/>
  <c r="AO166" i="23" s="1"/>
  <c r="AG166" i="23"/>
  <c r="AH166" i="23" s="1"/>
  <c r="AD166" i="23"/>
  <c r="AE166" i="23" s="1"/>
  <c r="AB166" i="23"/>
  <c r="AA166" i="23"/>
  <c r="Z166" i="23"/>
  <c r="Y166" i="23"/>
  <c r="X166" i="23"/>
  <c r="W166" i="23"/>
  <c r="V166" i="23"/>
  <c r="AP166" i="23" s="1"/>
  <c r="U166" i="23"/>
  <c r="AK166" i="23" s="1"/>
  <c r="T166" i="23"/>
  <c r="AX166" i="23" s="1"/>
  <c r="BJ33" i="23"/>
  <c r="BI33" i="23"/>
  <c r="BH33" i="23"/>
  <c r="BG33" i="23"/>
  <c r="BF33" i="23"/>
  <c r="BE33" i="23"/>
  <c r="BC33" i="23"/>
  <c r="BD33" i="23" s="1"/>
  <c r="AN33" i="23"/>
  <c r="AO33" i="23" s="1"/>
  <c r="AG33" i="23"/>
  <c r="AH33" i="23" s="1"/>
  <c r="AD33" i="23"/>
  <c r="AB33" i="23"/>
  <c r="AA33" i="23"/>
  <c r="Z33" i="23"/>
  <c r="Y33" i="23"/>
  <c r="X33" i="23"/>
  <c r="W33" i="23"/>
  <c r="V33" i="23"/>
  <c r="AP33" i="23" s="1"/>
  <c r="U33" i="23"/>
  <c r="T33" i="23"/>
  <c r="AX33" i="23" s="1"/>
  <c r="BJ124" i="23"/>
  <c r="BI124" i="23"/>
  <c r="BH124" i="23"/>
  <c r="BG124" i="23"/>
  <c r="BF124" i="23"/>
  <c r="BE124" i="23"/>
  <c r="BC124" i="23"/>
  <c r="BD124" i="23" s="1"/>
  <c r="AN124" i="23"/>
  <c r="AO124" i="23" s="1"/>
  <c r="AG124" i="23"/>
  <c r="AH124" i="23" s="1"/>
  <c r="AD124" i="23"/>
  <c r="AF124" i="23" s="1"/>
  <c r="AB124" i="23"/>
  <c r="AA124" i="23"/>
  <c r="Z124" i="23"/>
  <c r="Y124" i="23"/>
  <c r="X124" i="23"/>
  <c r="W124" i="23"/>
  <c r="V124" i="23"/>
  <c r="AP124" i="23" s="1"/>
  <c r="U124" i="23"/>
  <c r="T124" i="23"/>
  <c r="AX124" i="23" s="1"/>
  <c r="BJ109" i="23"/>
  <c r="BI109" i="23"/>
  <c r="BH109" i="23"/>
  <c r="BG109" i="23"/>
  <c r="BF109" i="23"/>
  <c r="BE109" i="23"/>
  <c r="BC109" i="23"/>
  <c r="BD109" i="23" s="1"/>
  <c r="AN109" i="23"/>
  <c r="AO109" i="23" s="1"/>
  <c r="AG109" i="23"/>
  <c r="AH109" i="23" s="1"/>
  <c r="AD109" i="23"/>
  <c r="AF109" i="23" s="1"/>
  <c r="AB109" i="23"/>
  <c r="AA109" i="23"/>
  <c r="Z109" i="23"/>
  <c r="Y109" i="23"/>
  <c r="X109" i="23"/>
  <c r="W109" i="23"/>
  <c r="V109" i="23"/>
  <c r="AP109" i="23" s="1"/>
  <c r="U109" i="23"/>
  <c r="T109" i="23"/>
  <c r="AX109" i="23" s="1"/>
  <c r="BJ132" i="23"/>
  <c r="BI132" i="23"/>
  <c r="BH132" i="23"/>
  <c r="BG132" i="23"/>
  <c r="BF132" i="23"/>
  <c r="BE132" i="23"/>
  <c r="BC132" i="23"/>
  <c r="BD132" i="23" s="1"/>
  <c r="AN132" i="23"/>
  <c r="AO132" i="23" s="1"/>
  <c r="AG132" i="23"/>
  <c r="AH132" i="23" s="1"/>
  <c r="AD132" i="23"/>
  <c r="AF132" i="23" s="1"/>
  <c r="AB132" i="23"/>
  <c r="AA132" i="23"/>
  <c r="Z132" i="23"/>
  <c r="Y132" i="23"/>
  <c r="X132" i="23"/>
  <c r="W132" i="23"/>
  <c r="V132" i="23"/>
  <c r="AP132" i="23" s="1"/>
  <c r="U132" i="23"/>
  <c r="T132" i="23"/>
  <c r="AW132" i="23" s="1"/>
  <c r="BJ133" i="23"/>
  <c r="BI133" i="23"/>
  <c r="BH133" i="23"/>
  <c r="BG133" i="23"/>
  <c r="BF133" i="23"/>
  <c r="BE133" i="23"/>
  <c r="BC133" i="23"/>
  <c r="BD133" i="23" s="1"/>
  <c r="AN133" i="23"/>
  <c r="AO133" i="23" s="1"/>
  <c r="AG133" i="23"/>
  <c r="AH133" i="23" s="1"/>
  <c r="AD133" i="23"/>
  <c r="AF133" i="23" s="1"/>
  <c r="AB133" i="23"/>
  <c r="AA133" i="23"/>
  <c r="Z133" i="23"/>
  <c r="Y133" i="23"/>
  <c r="X133" i="23"/>
  <c r="W133" i="23"/>
  <c r="V133" i="23"/>
  <c r="AP133" i="23" s="1"/>
  <c r="U133" i="23"/>
  <c r="T133" i="23"/>
  <c r="AW133" i="23" s="1"/>
  <c r="BJ151" i="23"/>
  <c r="BI151" i="23"/>
  <c r="BH151" i="23"/>
  <c r="BG151" i="23"/>
  <c r="BF151" i="23"/>
  <c r="BE151" i="23"/>
  <c r="BC151" i="23"/>
  <c r="BD151" i="23" s="1"/>
  <c r="AN151" i="23"/>
  <c r="AO151" i="23" s="1"/>
  <c r="AG151" i="23"/>
  <c r="AH151" i="23" s="1"/>
  <c r="AD151" i="23"/>
  <c r="AF151" i="23" s="1"/>
  <c r="AB151" i="23"/>
  <c r="AA151" i="23"/>
  <c r="Z151" i="23"/>
  <c r="Y151" i="23"/>
  <c r="X151" i="23"/>
  <c r="W151" i="23"/>
  <c r="V151" i="23"/>
  <c r="AP151" i="23" s="1"/>
  <c r="U151" i="23"/>
  <c r="T151" i="23"/>
  <c r="AW151" i="23" s="1"/>
  <c r="BJ169" i="23"/>
  <c r="BI169" i="23"/>
  <c r="BH169" i="23"/>
  <c r="BG169" i="23"/>
  <c r="BF169" i="23"/>
  <c r="BE169" i="23"/>
  <c r="BC169" i="23"/>
  <c r="BD169" i="23" s="1"/>
  <c r="AN169" i="23"/>
  <c r="AO169" i="23" s="1"/>
  <c r="AG169" i="23"/>
  <c r="AH169" i="23" s="1"/>
  <c r="AD169" i="23"/>
  <c r="AF169" i="23" s="1"/>
  <c r="AB169" i="23"/>
  <c r="AA169" i="23"/>
  <c r="Z169" i="23"/>
  <c r="Y169" i="23"/>
  <c r="X169" i="23"/>
  <c r="W169" i="23"/>
  <c r="V169" i="23"/>
  <c r="AP169" i="23" s="1"/>
  <c r="U169" i="23"/>
  <c r="T169" i="23"/>
  <c r="AW169" i="23" s="1"/>
  <c r="BJ101" i="23"/>
  <c r="BI101" i="23"/>
  <c r="BH101" i="23"/>
  <c r="BG101" i="23"/>
  <c r="BF101" i="23"/>
  <c r="BE101" i="23"/>
  <c r="BC101" i="23"/>
  <c r="BD101" i="23" s="1"/>
  <c r="AN101" i="23"/>
  <c r="AO101" i="23" s="1"/>
  <c r="AG101" i="23"/>
  <c r="AH101" i="23" s="1"/>
  <c r="AD101" i="23"/>
  <c r="AB101" i="23"/>
  <c r="AA101" i="23"/>
  <c r="Z101" i="23"/>
  <c r="Y101" i="23"/>
  <c r="X101" i="23"/>
  <c r="W101" i="23"/>
  <c r="V101" i="23"/>
  <c r="AP101" i="23" s="1"/>
  <c r="U101" i="23"/>
  <c r="T101" i="23"/>
  <c r="AW101" i="23" s="1"/>
  <c r="BJ150" i="23"/>
  <c r="BI150" i="23"/>
  <c r="BH150" i="23"/>
  <c r="BG150" i="23"/>
  <c r="BF150" i="23"/>
  <c r="BE150" i="23"/>
  <c r="BC150" i="23"/>
  <c r="BD150" i="23" s="1"/>
  <c r="AN150" i="23"/>
  <c r="AO150" i="23" s="1"/>
  <c r="AG150" i="23"/>
  <c r="AH150" i="23" s="1"/>
  <c r="AD150" i="23"/>
  <c r="AE150" i="23" s="1"/>
  <c r="AB150" i="23"/>
  <c r="AA150" i="23"/>
  <c r="Z150" i="23"/>
  <c r="Y150" i="23"/>
  <c r="X150" i="23"/>
  <c r="W150" i="23"/>
  <c r="V150" i="23"/>
  <c r="AP150" i="23" s="1"/>
  <c r="U150" i="23"/>
  <c r="AK150" i="23" s="1"/>
  <c r="T150" i="23"/>
  <c r="BJ67" i="23"/>
  <c r="BI67" i="23"/>
  <c r="BH67" i="23"/>
  <c r="BG67" i="23"/>
  <c r="BF67" i="23"/>
  <c r="BE67" i="23"/>
  <c r="BC67" i="23"/>
  <c r="BD67" i="23" s="1"/>
  <c r="AN67" i="23"/>
  <c r="AO67" i="23" s="1"/>
  <c r="AG67" i="23"/>
  <c r="AH67" i="23" s="1"/>
  <c r="AD67" i="23"/>
  <c r="AF67" i="23" s="1"/>
  <c r="AB67" i="23"/>
  <c r="AA67" i="23"/>
  <c r="Z67" i="23"/>
  <c r="Y67" i="23"/>
  <c r="X67" i="23"/>
  <c r="W67" i="23"/>
  <c r="V67" i="23"/>
  <c r="AP67" i="23" s="1"/>
  <c r="U67" i="23"/>
  <c r="T67" i="23"/>
  <c r="AW67" i="23" s="1"/>
  <c r="BJ120" i="23"/>
  <c r="BI120" i="23"/>
  <c r="BH120" i="23"/>
  <c r="BG120" i="23"/>
  <c r="BF120" i="23"/>
  <c r="BE120" i="23"/>
  <c r="BC120" i="23"/>
  <c r="BD120" i="23" s="1"/>
  <c r="AN120" i="23"/>
  <c r="AO120" i="23" s="1"/>
  <c r="AG120" i="23"/>
  <c r="AH120" i="23" s="1"/>
  <c r="AD120" i="23"/>
  <c r="AE120" i="23" s="1"/>
  <c r="AB120" i="23"/>
  <c r="AA120" i="23"/>
  <c r="Z120" i="23"/>
  <c r="Y120" i="23"/>
  <c r="X120" i="23"/>
  <c r="W120" i="23"/>
  <c r="V120" i="23"/>
  <c r="AP120" i="23" s="1"/>
  <c r="U120" i="23"/>
  <c r="T120" i="23"/>
  <c r="AW120" i="23" s="1"/>
  <c r="BJ103" i="23"/>
  <c r="BI103" i="23"/>
  <c r="BH103" i="23"/>
  <c r="BG103" i="23"/>
  <c r="BF103" i="23"/>
  <c r="BE103" i="23"/>
  <c r="BC103" i="23"/>
  <c r="BD103" i="23" s="1"/>
  <c r="AN103" i="23"/>
  <c r="AO103" i="23" s="1"/>
  <c r="AG103" i="23"/>
  <c r="AH103" i="23" s="1"/>
  <c r="AD103" i="23"/>
  <c r="AB103" i="23"/>
  <c r="AA103" i="23"/>
  <c r="Z103" i="23"/>
  <c r="Y103" i="23"/>
  <c r="X103" i="23"/>
  <c r="W103" i="23"/>
  <c r="V103" i="23"/>
  <c r="AM103" i="23" s="1"/>
  <c r="U103" i="23"/>
  <c r="T103" i="23"/>
  <c r="AW103" i="23" s="1"/>
  <c r="BJ136" i="23"/>
  <c r="BI136" i="23"/>
  <c r="BH136" i="23"/>
  <c r="BG136" i="23"/>
  <c r="BF136" i="23"/>
  <c r="BE136" i="23"/>
  <c r="BC136" i="23"/>
  <c r="BD136" i="23" s="1"/>
  <c r="AN136" i="23"/>
  <c r="AO136" i="23" s="1"/>
  <c r="AG136" i="23"/>
  <c r="AH136" i="23" s="1"/>
  <c r="AD136" i="23"/>
  <c r="AB136" i="23"/>
  <c r="AA136" i="23"/>
  <c r="Z136" i="23"/>
  <c r="Y136" i="23"/>
  <c r="X136" i="23"/>
  <c r="W136" i="23"/>
  <c r="V136" i="23"/>
  <c r="U136" i="23"/>
  <c r="T136" i="23"/>
  <c r="AW136" i="23" s="1"/>
  <c r="BJ135" i="23"/>
  <c r="BI135" i="23"/>
  <c r="BH135" i="23"/>
  <c r="BG135" i="23"/>
  <c r="BF135" i="23"/>
  <c r="BE135" i="23"/>
  <c r="BC135" i="23"/>
  <c r="BD135" i="23" s="1"/>
  <c r="AN135" i="23"/>
  <c r="AO135" i="23" s="1"/>
  <c r="AG135" i="23"/>
  <c r="AH135" i="23" s="1"/>
  <c r="AD135" i="23"/>
  <c r="AB135" i="23"/>
  <c r="AA135" i="23"/>
  <c r="Z135" i="23"/>
  <c r="Y135" i="23"/>
  <c r="X135" i="23"/>
  <c r="W135" i="23"/>
  <c r="V135" i="23"/>
  <c r="AM135" i="23" s="1"/>
  <c r="U135" i="23"/>
  <c r="T135" i="23"/>
  <c r="AW135" i="23" s="1"/>
  <c r="BJ139" i="23"/>
  <c r="BI139" i="23"/>
  <c r="BH139" i="23"/>
  <c r="BG139" i="23"/>
  <c r="BF139" i="23"/>
  <c r="BE139" i="23"/>
  <c r="BC139" i="23"/>
  <c r="BD139" i="23" s="1"/>
  <c r="AN139" i="23"/>
  <c r="AO139" i="23" s="1"/>
  <c r="AG139" i="23"/>
  <c r="AH139" i="23" s="1"/>
  <c r="AD139" i="23"/>
  <c r="AB139" i="23"/>
  <c r="AA139" i="23"/>
  <c r="Z139" i="23"/>
  <c r="Y139" i="23"/>
  <c r="X139" i="23"/>
  <c r="W139" i="23"/>
  <c r="V139" i="23"/>
  <c r="AM139" i="23" s="1"/>
  <c r="U139" i="23"/>
  <c r="T139" i="23"/>
  <c r="AW139" i="23" s="1"/>
  <c r="BJ88" i="23"/>
  <c r="BI88" i="23"/>
  <c r="BH88" i="23"/>
  <c r="BG88" i="23"/>
  <c r="BF88" i="23"/>
  <c r="BE88" i="23"/>
  <c r="BC88" i="23"/>
  <c r="BD88" i="23" s="1"/>
  <c r="AN88" i="23"/>
  <c r="AO88" i="23" s="1"/>
  <c r="AG88" i="23"/>
  <c r="AH88" i="23" s="1"/>
  <c r="AD88" i="23"/>
  <c r="AB88" i="23"/>
  <c r="AA88" i="23"/>
  <c r="Z88" i="23"/>
  <c r="Y88" i="23"/>
  <c r="X88" i="23"/>
  <c r="W88" i="23"/>
  <c r="V88" i="23"/>
  <c r="AP88" i="23" s="1"/>
  <c r="U88" i="23"/>
  <c r="T88" i="23"/>
  <c r="AX88" i="23" s="1"/>
  <c r="BJ117" i="23"/>
  <c r="BI117" i="23"/>
  <c r="BH117" i="23"/>
  <c r="BG117" i="23"/>
  <c r="BF117" i="23"/>
  <c r="BE117" i="23"/>
  <c r="BC117" i="23"/>
  <c r="BD117" i="23" s="1"/>
  <c r="AN117" i="23"/>
  <c r="AO117" i="23" s="1"/>
  <c r="AG117" i="23"/>
  <c r="AH117" i="23" s="1"/>
  <c r="AD117" i="23"/>
  <c r="AE117" i="23" s="1"/>
  <c r="AB117" i="23"/>
  <c r="AA117" i="23"/>
  <c r="Z117" i="23"/>
  <c r="Y117" i="23"/>
  <c r="X117" i="23"/>
  <c r="W117" i="23"/>
  <c r="V117" i="23"/>
  <c r="AP117" i="23" s="1"/>
  <c r="U117" i="23"/>
  <c r="T117" i="23"/>
  <c r="AX117" i="23" s="1"/>
  <c r="BJ31" i="23"/>
  <c r="BI31" i="23"/>
  <c r="BH31" i="23"/>
  <c r="BG31" i="23"/>
  <c r="BF31" i="23"/>
  <c r="BE31" i="23"/>
  <c r="BC31" i="23"/>
  <c r="BD31" i="23" s="1"/>
  <c r="AN31" i="23"/>
  <c r="AO31" i="23" s="1"/>
  <c r="AG31" i="23"/>
  <c r="AH31" i="23" s="1"/>
  <c r="AD31" i="23"/>
  <c r="AB31" i="23"/>
  <c r="AA31" i="23"/>
  <c r="Z31" i="23"/>
  <c r="Y31" i="23"/>
  <c r="X31" i="23"/>
  <c r="W31" i="23"/>
  <c r="V31" i="23"/>
  <c r="AP31" i="23" s="1"/>
  <c r="U31" i="23"/>
  <c r="AK31" i="23" s="1"/>
  <c r="T31" i="23"/>
  <c r="AX31" i="23" s="1"/>
  <c r="BJ37" i="23"/>
  <c r="BI37" i="23"/>
  <c r="BH37" i="23"/>
  <c r="BG37" i="23"/>
  <c r="BF37" i="23"/>
  <c r="BE37" i="23"/>
  <c r="BC37" i="23"/>
  <c r="BD37" i="23" s="1"/>
  <c r="AN37" i="23"/>
  <c r="AO37" i="23" s="1"/>
  <c r="AG37" i="23"/>
  <c r="AH37" i="23" s="1"/>
  <c r="AD37" i="23"/>
  <c r="AB37" i="23"/>
  <c r="AA37" i="23"/>
  <c r="Z37" i="23"/>
  <c r="Y37" i="23"/>
  <c r="X37" i="23"/>
  <c r="W37" i="23"/>
  <c r="V37" i="23"/>
  <c r="AP37" i="23" s="1"/>
  <c r="U37" i="23"/>
  <c r="T37" i="23"/>
  <c r="AX37" i="23" s="1"/>
  <c r="BJ12" i="23"/>
  <c r="BI12" i="23"/>
  <c r="BH12" i="23"/>
  <c r="BG12" i="23"/>
  <c r="BF12" i="23"/>
  <c r="BE12" i="23"/>
  <c r="BC12" i="23"/>
  <c r="BD12" i="23" s="1"/>
  <c r="AN12" i="23"/>
  <c r="AO12" i="23" s="1"/>
  <c r="AG12" i="23"/>
  <c r="AH12" i="23" s="1"/>
  <c r="AD12" i="23"/>
  <c r="AB12" i="23"/>
  <c r="AA12" i="23"/>
  <c r="Z12" i="23"/>
  <c r="Y12" i="23"/>
  <c r="X12" i="23"/>
  <c r="W12" i="23"/>
  <c r="V12" i="23"/>
  <c r="AP12" i="23" s="1"/>
  <c r="U12" i="23"/>
  <c r="AK12" i="23" s="1"/>
  <c r="T12" i="23"/>
  <c r="AX12" i="23" s="1"/>
  <c r="BJ126" i="23"/>
  <c r="BI126" i="23"/>
  <c r="BH126" i="23"/>
  <c r="BG126" i="23"/>
  <c r="BF126" i="23"/>
  <c r="BE126" i="23"/>
  <c r="BC126" i="23"/>
  <c r="BD126" i="23" s="1"/>
  <c r="AN126" i="23"/>
  <c r="AO126" i="23" s="1"/>
  <c r="AG126" i="23"/>
  <c r="AH126" i="23" s="1"/>
  <c r="AD126" i="23"/>
  <c r="AB126" i="23"/>
  <c r="AA126" i="23"/>
  <c r="Z126" i="23"/>
  <c r="Y126" i="23"/>
  <c r="X126" i="23"/>
  <c r="W126" i="23"/>
  <c r="V126" i="23"/>
  <c r="AQ126" i="23" s="1"/>
  <c r="U126" i="23"/>
  <c r="T126" i="23"/>
  <c r="BJ29" i="23"/>
  <c r="BI29" i="23"/>
  <c r="BH29" i="23"/>
  <c r="BG29" i="23"/>
  <c r="BF29" i="23"/>
  <c r="BE29" i="23"/>
  <c r="BC29" i="23"/>
  <c r="BD29" i="23" s="1"/>
  <c r="AN29" i="23"/>
  <c r="AO29" i="23" s="1"/>
  <c r="AG29" i="23"/>
  <c r="AH29" i="23" s="1"/>
  <c r="AD29" i="23"/>
  <c r="AB29" i="23"/>
  <c r="AA29" i="23"/>
  <c r="Z29" i="23"/>
  <c r="Y29" i="23"/>
  <c r="X29" i="23"/>
  <c r="W29" i="23"/>
  <c r="V29" i="23"/>
  <c r="AQ29" i="23" s="1"/>
  <c r="U29" i="23"/>
  <c r="AK29" i="23" s="1"/>
  <c r="T29" i="23"/>
  <c r="BJ43" i="23"/>
  <c r="BI43" i="23"/>
  <c r="BH43" i="23"/>
  <c r="BG43" i="23"/>
  <c r="BF43" i="23"/>
  <c r="BE43" i="23"/>
  <c r="BC43" i="23"/>
  <c r="BD43" i="23" s="1"/>
  <c r="AN43" i="23"/>
  <c r="AO43" i="23" s="1"/>
  <c r="AG43" i="23"/>
  <c r="AH43" i="23" s="1"/>
  <c r="AD43" i="23"/>
  <c r="AB43" i="23"/>
  <c r="AA43" i="23"/>
  <c r="Z43" i="23"/>
  <c r="Y43" i="23"/>
  <c r="X43" i="23"/>
  <c r="W43" i="23"/>
  <c r="V43" i="23"/>
  <c r="AQ43" i="23" s="1"/>
  <c r="U43" i="23"/>
  <c r="T43" i="23"/>
  <c r="BJ87" i="23"/>
  <c r="BI87" i="23"/>
  <c r="BH87" i="23"/>
  <c r="BG87" i="23"/>
  <c r="BF87" i="23"/>
  <c r="BE87" i="23"/>
  <c r="BC87" i="23"/>
  <c r="BD87" i="23" s="1"/>
  <c r="AN87" i="23"/>
  <c r="AO87" i="23" s="1"/>
  <c r="AG87" i="23"/>
  <c r="AH87" i="23" s="1"/>
  <c r="AD87" i="23"/>
  <c r="AB87" i="23"/>
  <c r="AA87" i="23"/>
  <c r="Z87" i="23"/>
  <c r="Y87" i="23"/>
  <c r="X87" i="23"/>
  <c r="W87" i="23"/>
  <c r="V87" i="23"/>
  <c r="AQ87" i="23" s="1"/>
  <c r="U87" i="23"/>
  <c r="T87" i="23"/>
  <c r="BJ116" i="23"/>
  <c r="BI116" i="23"/>
  <c r="BH116" i="23"/>
  <c r="BG116" i="23"/>
  <c r="BF116" i="23"/>
  <c r="BE116" i="23"/>
  <c r="BC116" i="23"/>
  <c r="BD116" i="23" s="1"/>
  <c r="AN116" i="23"/>
  <c r="AO116" i="23" s="1"/>
  <c r="AG116" i="23"/>
  <c r="AH116" i="23" s="1"/>
  <c r="AD116" i="23"/>
  <c r="AF116" i="23" s="1"/>
  <c r="AB116" i="23"/>
  <c r="AA116" i="23"/>
  <c r="Z116" i="23"/>
  <c r="Y116" i="23"/>
  <c r="X116" i="23"/>
  <c r="W116" i="23"/>
  <c r="V116" i="23"/>
  <c r="AQ116" i="23" s="1"/>
  <c r="U116" i="23"/>
  <c r="T116" i="23"/>
  <c r="BJ147" i="23"/>
  <c r="BI147" i="23"/>
  <c r="BH147" i="23"/>
  <c r="BG147" i="23"/>
  <c r="BF147" i="23"/>
  <c r="BE147" i="23"/>
  <c r="BC147" i="23"/>
  <c r="BD147" i="23" s="1"/>
  <c r="AN147" i="23"/>
  <c r="AO147" i="23" s="1"/>
  <c r="AG147" i="23"/>
  <c r="AH147" i="23" s="1"/>
  <c r="AD147" i="23"/>
  <c r="AB147" i="23"/>
  <c r="AA147" i="23"/>
  <c r="Z147" i="23"/>
  <c r="Y147" i="23"/>
  <c r="X147" i="23"/>
  <c r="W147" i="23"/>
  <c r="V147" i="23"/>
  <c r="AQ147" i="23" s="1"/>
  <c r="U147" i="23"/>
  <c r="AK147" i="23" s="1"/>
  <c r="T147" i="23"/>
  <c r="BJ71" i="23"/>
  <c r="BI71" i="23"/>
  <c r="BH71" i="23"/>
  <c r="BG71" i="23"/>
  <c r="BF71" i="23"/>
  <c r="BE71" i="23"/>
  <c r="BC71" i="23"/>
  <c r="BD71" i="23" s="1"/>
  <c r="AN71" i="23"/>
  <c r="AO71" i="23" s="1"/>
  <c r="AG71" i="23"/>
  <c r="AH71" i="23" s="1"/>
  <c r="AD71" i="23"/>
  <c r="AB71" i="23"/>
  <c r="AA71" i="23"/>
  <c r="Z71" i="23"/>
  <c r="Y71" i="23"/>
  <c r="X71" i="23"/>
  <c r="W71" i="23"/>
  <c r="V71" i="23"/>
  <c r="AP71" i="23" s="1"/>
  <c r="U71" i="23"/>
  <c r="T71" i="23"/>
  <c r="BJ127" i="23"/>
  <c r="BI127" i="23"/>
  <c r="BH127" i="23"/>
  <c r="BG127" i="23"/>
  <c r="BF127" i="23"/>
  <c r="BE127" i="23"/>
  <c r="BC127" i="23"/>
  <c r="BD127" i="23" s="1"/>
  <c r="AN127" i="23"/>
  <c r="AO127" i="23" s="1"/>
  <c r="AG127" i="23"/>
  <c r="AH127" i="23" s="1"/>
  <c r="AD127" i="23"/>
  <c r="AB127" i="23"/>
  <c r="AA127" i="23"/>
  <c r="Z127" i="23"/>
  <c r="Y127" i="23"/>
  <c r="X127" i="23"/>
  <c r="W127" i="23"/>
  <c r="V127" i="23"/>
  <c r="AQ127" i="23" s="1"/>
  <c r="U127" i="23"/>
  <c r="T127" i="23"/>
  <c r="BJ130" i="23"/>
  <c r="BI130" i="23"/>
  <c r="BH130" i="23"/>
  <c r="BG130" i="23"/>
  <c r="BF130" i="23"/>
  <c r="BE130" i="23"/>
  <c r="BC130" i="23"/>
  <c r="BD130" i="23" s="1"/>
  <c r="AN130" i="23"/>
  <c r="AO130" i="23" s="1"/>
  <c r="AG130" i="23"/>
  <c r="AH130" i="23" s="1"/>
  <c r="AD130" i="23"/>
  <c r="AE130" i="23" s="1"/>
  <c r="AB130" i="23"/>
  <c r="AA130" i="23"/>
  <c r="Z130" i="23"/>
  <c r="Y130" i="23"/>
  <c r="X130" i="23"/>
  <c r="W130" i="23"/>
  <c r="V130" i="23"/>
  <c r="AQ130" i="23" s="1"/>
  <c r="U130" i="23"/>
  <c r="T130" i="23"/>
  <c r="BJ134" i="23"/>
  <c r="BI134" i="23"/>
  <c r="BH134" i="23"/>
  <c r="BG134" i="23"/>
  <c r="BF134" i="23"/>
  <c r="BE134" i="23"/>
  <c r="BC134" i="23"/>
  <c r="BD134" i="23" s="1"/>
  <c r="AN134" i="23"/>
  <c r="AO134" i="23" s="1"/>
  <c r="AG134" i="23"/>
  <c r="AH134" i="23" s="1"/>
  <c r="AD134" i="23"/>
  <c r="AB134" i="23"/>
  <c r="AA134" i="23"/>
  <c r="Z134" i="23"/>
  <c r="Y134" i="23"/>
  <c r="X134" i="23"/>
  <c r="W134" i="23"/>
  <c r="V134" i="23"/>
  <c r="AQ134" i="23" s="1"/>
  <c r="U134" i="23"/>
  <c r="AK134" i="23" s="1"/>
  <c r="T134" i="23"/>
  <c r="BJ90" i="23"/>
  <c r="BI90" i="23"/>
  <c r="BH90" i="23"/>
  <c r="BG90" i="23"/>
  <c r="BF90" i="23"/>
  <c r="BE90" i="23"/>
  <c r="BC90" i="23"/>
  <c r="BD90" i="23" s="1"/>
  <c r="AN90" i="23"/>
  <c r="AO90" i="23" s="1"/>
  <c r="AG90" i="23"/>
  <c r="AH90" i="23" s="1"/>
  <c r="AD90" i="23"/>
  <c r="AB90" i="23"/>
  <c r="AA90" i="23"/>
  <c r="Z90" i="23"/>
  <c r="Y90" i="23"/>
  <c r="X90" i="23"/>
  <c r="W90" i="23"/>
  <c r="V90" i="23"/>
  <c r="AP90" i="23" s="1"/>
  <c r="U90" i="23"/>
  <c r="T90" i="23"/>
  <c r="BJ138" i="23"/>
  <c r="BI138" i="23"/>
  <c r="BH138" i="23"/>
  <c r="BG138" i="23"/>
  <c r="BF138" i="23"/>
  <c r="BE138" i="23"/>
  <c r="BC138" i="23"/>
  <c r="BD138" i="23" s="1"/>
  <c r="AN138" i="23"/>
  <c r="AO138" i="23" s="1"/>
  <c r="AG138" i="23"/>
  <c r="AH138" i="23" s="1"/>
  <c r="AD138" i="23"/>
  <c r="AB138" i="23"/>
  <c r="AA138" i="23"/>
  <c r="Z138" i="23"/>
  <c r="Y138" i="23"/>
  <c r="X138" i="23"/>
  <c r="W138" i="23"/>
  <c r="V138" i="23"/>
  <c r="AQ138" i="23" s="1"/>
  <c r="U138" i="23"/>
  <c r="T138" i="23"/>
  <c r="BJ96" i="23"/>
  <c r="BI96" i="23"/>
  <c r="BH96" i="23"/>
  <c r="BG96" i="23"/>
  <c r="BF96" i="23"/>
  <c r="BE96" i="23"/>
  <c r="BC96" i="23"/>
  <c r="BD96" i="23" s="1"/>
  <c r="AN96" i="23"/>
  <c r="AO96" i="23" s="1"/>
  <c r="AG96" i="23"/>
  <c r="AH96" i="23" s="1"/>
  <c r="AD96" i="23"/>
  <c r="AF96" i="23" s="1"/>
  <c r="AB96" i="23"/>
  <c r="AA96" i="23"/>
  <c r="Z96" i="23"/>
  <c r="Y96" i="23"/>
  <c r="X96" i="23"/>
  <c r="W96" i="23"/>
  <c r="V96" i="23"/>
  <c r="AP96" i="23" s="1"/>
  <c r="U96" i="23"/>
  <c r="T96" i="23"/>
  <c r="BJ18" i="23"/>
  <c r="BI18" i="23"/>
  <c r="BH18" i="23"/>
  <c r="BG18" i="23"/>
  <c r="BF18" i="23"/>
  <c r="BE18" i="23"/>
  <c r="BC18" i="23"/>
  <c r="BD18" i="23" s="1"/>
  <c r="AN18" i="23"/>
  <c r="AO18" i="23" s="1"/>
  <c r="AG18" i="23"/>
  <c r="AH18" i="23" s="1"/>
  <c r="AF18" i="23"/>
  <c r="AD18" i="23"/>
  <c r="AE18" i="23" s="1"/>
  <c r="AB18" i="23"/>
  <c r="AA18" i="23"/>
  <c r="Z18" i="23"/>
  <c r="Y18" i="23"/>
  <c r="X18" i="23"/>
  <c r="W18" i="23"/>
  <c r="V18" i="23"/>
  <c r="AQ18" i="23" s="1"/>
  <c r="U18" i="23"/>
  <c r="AK18" i="23" s="1"/>
  <c r="T18" i="23"/>
  <c r="BJ123" i="23"/>
  <c r="BI123" i="23"/>
  <c r="BH123" i="23"/>
  <c r="BG123" i="23"/>
  <c r="BF123" i="23"/>
  <c r="BE123" i="23"/>
  <c r="BC123" i="23"/>
  <c r="BD123" i="23" s="1"/>
  <c r="AN123" i="23"/>
  <c r="AO123" i="23" s="1"/>
  <c r="AG123" i="23"/>
  <c r="AH123" i="23" s="1"/>
  <c r="AD123" i="23"/>
  <c r="AB123" i="23"/>
  <c r="AA123" i="23"/>
  <c r="Z123" i="23"/>
  <c r="Y123" i="23"/>
  <c r="X123" i="23"/>
  <c r="W123" i="23"/>
  <c r="V123" i="23"/>
  <c r="AQ123" i="23" s="1"/>
  <c r="U123" i="23"/>
  <c r="T123" i="23"/>
  <c r="BJ74" i="23"/>
  <c r="BI74" i="23"/>
  <c r="BH74" i="23"/>
  <c r="BG74" i="23"/>
  <c r="BF74" i="23"/>
  <c r="BE74" i="23"/>
  <c r="BC74" i="23"/>
  <c r="BD74" i="23" s="1"/>
  <c r="AN74" i="23"/>
  <c r="AO74" i="23" s="1"/>
  <c r="AG74" i="23"/>
  <c r="AH74" i="23" s="1"/>
  <c r="AD74" i="23"/>
  <c r="AB74" i="23"/>
  <c r="AA74" i="23"/>
  <c r="Z74" i="23"/>
  <c r="Y74" i="23"/>
  <c r="X74" i="23"/>
  <c r="W74" i="23"/>
  <c r="V74" i="23"/>
  <c r="U74" i="23"/>
  <c r="AK74" i="23" s="1"/>
  <c r="T74" i="23"/>
  <c r="BJ107" i="23"/>
  <c r="BI107" i="23"/>
  <c r="BH107" i="23"/>
  <c r="BG107" i="23"/>
  <c r="BF107" i="23"/>
  <c r="BE107" i="23"/>
  <c r="BC107" i="23"/>
  <c r="BD107" i="23" s="1"/>
  <c r="AN107" i="23"/>
  <c r="AO107" i="23" s="1"/>
  <c r="AG107" i="23"/>
  <c r="AH107" i="23" s="1"/>
  <c r="AD107" i="23"/>
  <c r="AE107" i="23" s="1"/>
  <c r="AB107" i="23"/>
  <c r="AA107" i="23"/>
  <c r="Z107" i="23"/>
  <c r="Y107" i="23"/>
  <c r="X107" i="23"/>
  <c r="W107" i="23"/>
  <c r="V107" i="23"/>
  <c r="AQ107" i="23" s="1"/>
  <c r="U107" i="23"/>
  <c r="T107" i="23"/>
  <c r="BJ92" i="23"/>
  <c r="BI92" i="23"/>
  <c r="BH92" i="23"/>
  <c r="BG92" i="23"/>
  <c r="BF92" i="23"/>
  <c r="BE92" i="23"/>
  <c r="BC92" i="23"/>
  <c r="BD92" i="23" s="1"/>
  <c r="AN92" i="23"/>
  <c r="AO92" i="23" s="1"/>
  <c r="AG92" i="23"/>
  <c r="AH92" i="23" s="1"/>
  <c r="AE92" i="23"/>
  <c r="AD92" i="23"/>
  <c r="AF92" i="23" s="1"/>
  <c r="AB92" i="23"/>
  <c r="AA92" i="23"/>
  <c r="Z92" i="23"/>
  <c r="Y92" i="23"/>
  <c r="X92" i="23"/>
  <c r="W92" i="23"/>
  <c r="V92" i="23"/>
  <c r="AJ92" i="23" s="1"/>
  <c r="AT92" i="23" s="1"/>
  <c r="U92" i="23"/>
  <c r="AK92" i="23" s="1"/>
  <c r="T92" i="23"/>
  <c r="BJ99" i="23"/>
  <c r="BI99" i="23"/>
  <c r="BH99" i="23"/>
  <c r="BG99" i="23"/>
  <c r="BF99" i="23"/>
  <c r="BE99" i="23"/>
  <c r="BC99" i="23"/>
  <c r="BD99" i="23" s="1"/>
  <c r="AN99" i="23"/>
  <c r="AO99" i="23" s="1"/>
  <c r="AG99" i="23"/>
  <c r="AH99" i="23" s="1"/>
  <c r="AD99" i="23"/>
  <c r="AB99" i="23"/>
  <c r="AA99" i="23"/>
  <c r="Z99" i="23"/>
  <c r="Y99" i="23"/>
  <c r="X99" i="23"/>
  <c r="W99" i="23"/>
  <c r="V99" i="23"/>
  <c r="AP99" i="23" s="1"/>
  <c r="U99" i="23"/>
  <c r="T99" i="23"/>
  <c r="BJ121" i="23"/>
  <c r="BI121" i="23"/>
  <c r="BH121" i="23"/>
  <c r="BG121" i="23"/>
  <c r="BF121" i="23"/>
  <c r="BE121" i="23"/>
  <c r="BC121" i="23"/>
  <c r="BD121" i="23" s="1"/>
  <c r="AN121" i="23"/>
  <c r="AO121" i="23" s="1"/>
  <c r="AG121" i="23"/>
  <c r="AH121" i="23" s="1"/>
  <c r="AD121" i="23"/>
  <c r="AE121" i="23" s="1"/>
  <c r="AB121" i="23"/>
  <c r="AA121" i="23"/>
  <c r="Z121" i="23"/>
  <c r="Y121" i="23"/>
  <c r="X121" i="23"/>
  <c r="W121" i="23"/>
  <c r="V121" i="23"/>
  <c r="AQ121" i="23" s="1"/>
  <c r="U121" i="23"/>
  <c r="AK121" i="23" s="1"/>
  <c r="T121" i="23"/>
  <c r="BJ118" i="23"/>
  <c r="BI118" i="23"/>
  <c r="BH118" i="23"/>
  <c r="BG118" i="23"/>
  <c r="BF118" i="23"/>
  <c r="BE118" i="23"/>
  <c r="BC118" i="23"/>
  <c r="BD118" i="23" s="1"/>
  <c r="AN118" i="23"/>
  <c r="AO118" i="23" s="1"/>
  <c r="AG118" i="23"/>
  <c r="AH118" i="23" s="1"/>
  <c r="AD118" i="23"/>
  <c r="AF118" i="23" s="1"/>
  <c r="AB118" i="23"/>
  <c r="AA118" i="23"/>
  <c r="Z118" i="23"/>
  <c r="Y118" i="23"/>
  <c r="X118" i="23"/>
  <c r="W118" i="23"/>
  <c r="V118" i="23"/>
  <c r="AQ118" i="23" s="1"/>
  <c r="U118" i="23"/>
  <c r="T118" i="23"/>
  <c r="BJ4" i="23"/>
  <c r="BI4" i="23"/>
  <c r="BH4" i="23"/>
  <c r="BG4" i="23"/>
  <c r="BF4" i="23"/>
  <c r="BE4" i="23"/>
  <c r="BC4" i="23"/>
  <c r="BD4" i="23" s="1"/>
  <c r="AN4" i="23"/>
  <c r="AO4" i="23" s="1"/>
  <c r="AG4" i="23"/>
  <c r="AH4" i="23" s="1"/>
  <c r="AD4" i="23"/>
  <c r="AE4" i="23" s="1"/>
  <c r="AB4" i="23"/>
  <c r="AA4" i="23"/>
  <c r="Z4" i="23"/>
  <c r="Y4" i="23"/>
  <c r="X4" i="23"/>
  <c r="W4" i="23"/>
  <c r="V4" i="23"/>
  <c r="U4" i="23"/>
  <c r="T4" i="23"/>
  <c r="AW4" i="23" s="1"/>
  <c r="BJ122" i="23"/>
  <c r="BI122" i="23"/>
  <c r="BH122" i="23"/>
  <c r="BG122" i="23"/>
  <c r="BF122" i="23"/>
  <c r="BE122" i="23"/>
  <c r="BC122" i="23"/>
  <c r="BD122" i="23" s="1"/>
  <c r="AN122" i="23"/>
  <c r="AO122" i="23" s="1"/>
  <c r="AG122" i="23"/>
  <c r="AH122" i="23" s="1"/>
  <c r="AD122" i="23"/>
  <c r="AB122" i="23"/>
  <c r="AA122" i="23"/>
  <c r="Z122" i="23"/>
  <c r="Y122" i="23"/>
  <c r="X122" i="23"/>
  <c r="W122" i="23"/>
  <c r="V122" i="23"/>
  <c r="AP122" i="23" s="1"/>
  <c r="U122" i="23"/>
  <c r="AK122" i="23" s="1"/>
  <c r="T122" i="23"/>
  <c r="BJ94" i="23"/>
  <c r="BI94" i="23"/>
  <c r="BH94" i="23"/>
  <c r="BG94" i="23"/>
  <c r="BF94" i="23"/>
  <c r="BE94" i="23"/>
  <c r="BC94" i="23"/>
  <c r="BD94" i="23" s="1"/>
  <c r="AN94" i="23"/>
  <c r="AO94" i="23" s="1"/>
  <c r="AG94" i="23"/>
  <c r="AH94" i="23" s="1"/>
  <c r="AD94" i="23"/>
  <c r="AB94" i="23"/>
  <c r="AA94" i="23"/>
  <c r="Z94" i="23"/>
  <c r="Y94" i="23"/>
  <c r="X94" i="23"/>
  <c r="W94" i="23"/>
  <c r="V94" i="23"/>
  <c r="U94" i="23"/>
  <c r="T94" i="23"/>
  <c r="BJ131" i="23"/>
  <c r="BI131" i="23"/>
  <c r="BH131" i="23"/>
  <c r="BG131" i="23"/>
  <c r="BF131" i="23"/>
  <c r="BE131" i="23"/>
  <c r="BC131" i="23"/>
  <c r="BD131" i="23" s="1"/>
  <c r="AN131" i="23"/>
  <c r="AO131" i="23" s="1"/>
  <c r="AG131" i="23"/>
  <c r="AH131" i="23" s="1"/>
  <c r="AD131" i="23"/>
  <c r="AB131" i="23"/>
  <c r="AA131" i="23"/>
  <c r="Z131" i="23"/>
  <c r="Y131" i="23"/>
  <c r="X131" i="23"/>
  <c r="W131" i="23"/>
  <c r="V131" i="23"/>
  <c r="U131" i="23"/>
  <c r="AK131" i="23" s="1"/>
  <c r="T131" i="23"/>
  <c r="BJ108" i="23"/>
  <c r="BI108" i="23"/>
  <c r="BH108" i="23"/>
  <c r="BG108" i="23"/>
  <c r="BF108" i="23"/>
  <c r="BE108" i="23"/>
  <c r="BC108" i="23"/>
  <c r="BD108" i="23" s="1"/>
  <c r="AN108" i="23"/>
  <c r="AO108" i="23" s="1"/>
  <c r="AG108" i="23"/>
  <c r="AH108" i="23" s="1"/>
  <c r="AD108" i="23"/>
  <c r="AB108" i="23"/>
  <c r="AA108" i="23"/>
  <c r="Z108" i="23"/>
  <c r="Y108" i="23"/>
  <c r="X108" i="23"/>
  <c r="W108" i="23"/>
  <c r="V108" i="23"/>
  <c r="U108" i="23"/>
  <c r="T108" i="23"/>
  <c r="BJ26" i="23"/>
  <c r="BI26" i="23"/>
  <c r="BH26" i="23"/>
  <c r="BG26" i="23"/>
  <c r="BF26" i="23"/>
  <c r="BE26" i="23"/>
  <c r="BC26" i="23"/>
  <c r="BD26" i="23" s="1"/>
  <c r="AN26" i="23"/>
  <c r="AO26" i="23" s="1"/>
  <c r="AG26" i="23"/>
  <c r="AH26" i="23" s="1"/>
  <c r="AD26" i="23"/>
  <c r="AF26" i="23" s="1"/>
  <c r="AB26" i="23"/>
  <c r="AA26" i="23"/>
  <c r="Z26" i="23"/>
  <c r="Y26" i="23"/>
  <c r="X26" i="23"/>
  <c r="W26" i="23"/>
  <c r="V26" i="23"/>
  <c r="U26" i="23"/>
  <c r="AK26" i="23" s="1"/>
  <c r="T26" i="23"/>
  <c r="BJ20" i="23"/>
  <c r="BI20" i="23"/>
  <c r="BH20" i="23"/>
  <c r="BG20" i="23"/>
  <c r="BF20" i="23"/>
  <c r="BE20" i="23"/>
  <c r="BC20" i="23"/>
  <c r="BD20" i="23" s="1"/>
  <c r="AN20" i="23"/>
  <c r="AO20" i="23" s="1"/>
  <c r="AG20" i="23"/>
  <c r="AH20" i="23" s="1"/>
  <c r="AD20" i="23"/>
  <c r="AB20" i="23"/>
  <c r="AA20" i="23"/>
  <c r="Z20" i="23"/>
  <c r="Y20" i="23"/>
  <c r="X20" i="23"/>
  <c r="W20" i="23"/>
  <c r="V20" i="23"/>
  <c r="AQ20" i="23" s="1"/>
  <c r="U20" i="23"/>
  <c r="AK20" i="23" s="1"/>
  <c r="T20" i="23"/>
  <c r="BJ62" i="23"/>
  <c r="BI62" i="23"/>
  <c r="BH62" i="23"/>
  <c r="BG62" i="23"/>
  <c r="BF62" i="23"/>
  <c r="BE62" i="23"/>
  <c r="BC62" i="23"/>
  <c r="BD62" i="23" s="1"/>
  <c r="AN62" i="23"/>
  <c r="AO62" i="23" s="1"/>
  <c r="AG62" i="23"/>
  <c r="AH62" i="23" s="1"/>
  <c r="AD62" i="23"/>
  <c r="AB62" i="23"/>
  <c r="AA62" i="23"/>
  <c r="Z62" i="23"/>
  <c r="Y62" i="23"/>
  <c r="X62" i="23"/>
  <c r="W62" i="23"/>
  <c r="V62" i="23"/>
  <c r="AQ62" i="23" s="1"/>
  <c r="U62" i="23"/>
  <c r="T62" i="23"/>
  <c r="BJ97" i="23"/>
  <c r="BI97" i="23"/>
  <c r="BH97" i="23"/>
  <c r="BG97" i="23"/>
  <c r="BF97" i="23"/>
  <c r="BE97" i="23"/>
  <c r="BC97" i="23"/>
  <c r="BD97" i="23" s="1"/>
  <c r="AN97" i="23"/>
  <c r="AO97" i="23" s="1"/>
  <c r="AG97" i="23"/>
  <c r="AH97" i="23" s="1"/>
  <c r="AD97" i="23"/>
  <c r="AE97" i="23" s="1"/>
  <c r="AB97" i="23"/>
  <c r="AA97" i="23"/>
  <c r="Z97" i="23"/>
  <c r="Y97" i="23"/>
  <c r="X97" i="23"/>
  <c r="W97" i="23"/>
  <c r="V97" i="23"/>
  <c r="AQ97" i="23" s="1"/>
  <c r="U97" i="23"/>
  <c r="AK97" i="23" s="1"/>
  <c r="T97" i="23"/>
  <c r="BJ115" i="23"/>
  <c r="BI115" i="23"/>
  <c r="BH115" i="23"/>
  <c r="BG115" i="23"/>
  <c r="BF115" i="23"/>
  <c r="BE115" i="23"/>
  <c r="BC115" i="23"/>
  <c r="BD115" i="23" s="1"/>
  <c r="AN115" i="23"/>
  <c r="AO115" i="23" s="1"/>
  <c r="AG115" i="23"/>
  <c r="AH115" i="23" s="1"/>
  <c r="AD115" i="23"/>
  <c r="AE115" i="23" s="1"/>
  <c r="AB115" i="23"/>
  <c r="AA115" i="23"/>
  <c r="Z115" i="23"/>
  <c r="Y115" i="23"/>
  <c r="X115" i="23"/>
  <c r="W115" i="23"/>
  <c r="V115" i="23"/>
  <c r="U115" i="23"/>
  <c r="AK115" i="23" s="1"/>
  <c r="T115" i="23"/>
  <c r="BJ65" i="23"/>
  <c r="BI65" i="23"/>
  <c r="BH65" i="23"/>
  <c r="BG65" i="23"/>
  <c r="BF65" i="23"/>
  <c r="BE65" i="23"/>
  <c r="BC65" i="23"/>
  <c r="BD65" i="23" s="1"/>
  <c r="AN65" i="23"/>
  <c r="AO65" i="23" s="1"/>
  <c r="AG65" i="23"/>
  <c r="AH65" i="23" s="1"/>
  <c r="AD65" i="23"/>
  <c r="AE65" i="23" s="1"/>
  <c r="AB65" i="23"/>
  <c r="AA65" i="23"/>
  <c r="Z65" i="23"/>
  <c r="Y65" i="23"/>
  <c r="X65" i="23"/>
  <c r="W65" i="23"/>
  <c r="V65" i="23"/>
  <c r="AQ65" i="23" s="1"/>
  <c r="U65" i="23"/>
  <c r="AK65" i="23" s="1"/>
  <c r="T65" i="23"/>
  <c r="BJ86" i="23"/>
  <c r="BI86" i="23"/>
  <c r="BH86" i="23"/>
  <c r="BG86" i="23"/>
  <c r="BF86" i="23"/>
  <c r="BE86" i="23"/>
  <c r="BC86" i="23"/>
  <c r="BD86" i="23" s="1"/>
  <c r="AN86" i="23"/>
  <c r="AO86" i="23" s="1"/>
  <c r="AG86" i="23"/>
  <c r="AH86" i="23" s="1"/>
  <c r="AD86" i="23"/>
  <c r="AB86" i="23"/>
  <c r="AA86" i="23"/>
  <c r="Z86" i="23"/>
  <c r="Y86" i="23"/>
  <c r="X86" i="23"/>
  <c r="W86" i="23"/>
  <c r="V86" i="23"/>
  <c r="AQ86" i="23" s="1"/>
  <c r="U86" i="23"/>
  <c r="T86" i="23"/>
  <c r="BJ106" i="23"/>
  <c r="BI106" i="23"/>
  <c r="BH106" i="23"/>
  <c r="BG106" i="23"/>
  <c r="BF106" i="23"/>
  <c r="BE106" i="23"/>
  <c r="BC106" i="23"/>
  <c r="BD106" i="23" s="1"/>
  <c r="AN106" i="23"/>
  <c r="AO106" i="23" s="1"/>
  <c r="AG106" i="23"/>
  <c r="AH106" i="23" s="1"/>
  <c r="AD106" i="23"/>
  <c r="AB106" i="23"/>
  <c r="AA106" i="23"/>
  <c r="Z106" i="23"/>
  <c r="Y106" i="23"/>
  <c r="X106" i="23"/>
  <c r="W106" i="23"/>
  <c r="V106" i="23"/>
  <c r="AQ106" i="23" s="1"/>
  <c r="U106" i="23"/>
  <c r="AK106" i="23" s="1"/>
  <c r="T106" i="23"/>
  <c r="BJ24" i="23"/>
  <c r="BI24" i="23"/>
  <c r="BH24" i="23"/>
  <c r="BG24" i="23"/>
  <c r="BF24" i="23"/>
  <c r="BE24" i="23"/>
  <c r="BC24" i="23"/>
  <c r="BD24" i="23" s="1"/>
  <c r="AN24" i="23"/>
  <c r="AO24" i="23" s="1"/>
  <c r="AG24" i="23"/>
  <c r="AH24" i="23" s="1"/>
  <c r="AD24" i="23"/>
  <c r="AB24" i="23"/>
  <c r="AA24" i="23"/>
  <c r="Z24" i="23"/>
  <c r="Y24" i="23"/>
  <c r="X24" i="23"/>
  <c r="W24" i="23"/>
  <c r="V24" i="23"/>
  <c r="AQ24" i="23" s="1"/>
  <c r="U24" i="23"/>
  <c r="T24" i="23"/>
  <c r="BJ44" i="23"/>
  <c r="BI44" i="23"/>
  <c r="BH44" i="23"/>
  <c r="BG44" i="23"/>
  <c r="BF44" i="23"/>
  <c r="BE44" i="23"/>
  <c r="BC44" i="23"/>
  <c r="BD44" i="23" s="1"/>
  <c r="AN44" i="23"/>
  <c r="AO44" i="23" s="1"/>
  <c r="AG44" i="23"/>
  <c r="AH44" i="23" s="1"/>
  <c r="AD44" i="23"/>
  <c r="AB44" i="23"/>
  <c r="AA44" i="23"/>
  <c r="Z44" i="23"/>
  <c r="Y44" i="23"/>
  <c r="X44" i="23"/>
  <c r="W44" i="23"/>
  <c r="V44" i="23"/>
  <c r="U44" i="23"/>
  <c r="AK44" i="23" s="1"/>
  <c r="T44" i="23"/>
  <c r="BJ78" i="23"/>
  <c r="BI78" i="23"/>
  <c r="BH78" i="23"/>
  <c r="BG78" i="23"/>
  <c r="BF78" i="23"/>
  <c r="BE78" i="23"/>
  <c r="BC78" i="23"/>
  <c r="BD78" i="23" s="1"/>
  <c r="AN78" i="23"/>
  <c r="AO78" i="23" s="1"/>
  <c r="AG78" i="23"/>
  <c r="AH78" i="23" s="1"/>
  <c r="AD78" i="23"/>
  <c r="AB78" i="23"/>
  <c r="AA78" i="23"/>
  <c r="Z78" i="23"/>
  <c r="Y78" i="23"/>
  <c r="X78" i="23"/>
  <c r="W78" i="23"/>
  <c r="V78" i="23"/>
  <c r="AQ78" i="23" s="1"/>
  <c r="U78" i="23"/>
  <c r="T78" i="23"/>
  <c r="BJ69" i="23"/>
  <c r="BI69" i="23"/>
  <c r="BH69" i="23"/>
  <c r="BG69" i="23"/>
  <c r="BF69" i="23"/>
  <c r="BE69" i="23"/>
  <c r="BC69" i="23"/>
  <c r="BD69" i="23" s="1"/>
  <c r="AN69" i="23"/>
  <c r="AO69" i="23" s="1"/>
  <c r="AG69" i="23"/>
  <c r="AH69" i="23" s="1"/>
  <c r="AD69" i="23"/>
  <c r="AB69" i="23"/>
  <c r="AA69" i="23"/>
  <c r="Z69" i="23"/>
  <c r="Y69" i="23"/>
  <c r="X69" i="23"/>
  <c r="W69" i="23"/>
  <c r="V69" i="23"/>
  <c r="AQ69" i="23" s="1"/>
  <c r="U69" i="23"/>
  <c r="AK69" i="23" s="1"/>
  <c r="T69" i="23"/>
  <c r="BJ41" i="23"/>
  <c r="BI41" i="23"/>
  <c r="BH41" i="23"/>
  <c r="BG41" i="23"/>
  <c r="BF41" i="23"/>
  <c r="BE41" i="23"/>
  <c r="BC41" i="23"/>
  <c r="BD41" i="23" s="1"/>
  <c r="AN41" i="23"/>
  <c r="AO41" i="23" s="1"/>
  <c r="AG41" i="23"/>
  <c r="AH41" i="23" s="1"/>
  <c r="AD41" i="23"/>
  <c r="AB41" i="23"/>
  <c r="AA41" i="23"/>
  <c r="Z41" i="23"/>
  <c r="Y41" i="23"/>
  <c r="X41" i="23"/>
  <c r="W41" i="23"/>
  <c r="V41" i="23"/>
  <c r="AQ41" i="23" s="1"/>
  <c r="U41" i="23"/>
  <c r="T41" i="23"/>
  <c r="BJ100" i="23"/>
  <c r="BI100" i="23"/>
  <c r="BH100" i="23"/>
  <c r="BG100" i="23"/>
  <c r="BF100" i="23"/>
  <c r="BE100" i="23"/>
  <c r="BC100" i="23"/>
  <c r="BD100" i="23" s="1"/>
  <c r="AN100" i="23"/>
  <c r="AO100" i="23" s="1"/>
  <c r="AG100" i="23"/>
  <c r="AH100" i="23" s="1"/>
  <c r="AD100" i="23"/>
  <c r="AB100" i="23"/>
  <c r="AA100" i="23"/>
  <c r="Z100" i="23"/>
  <c r="Y100" i="23"/>
  <c r="X100" i="23"/>
  <c r="W100" i="23"/>
  <c r="V100" i="23"/>
  <c r="AQ100" i="23" s="1"/>
  <c r="U100" i="23"/>
  <c r="AK100" i="23" s="1"/>
  <c r="T100" i="23"/>
  <c r="BJ55" i="23"/>
  <c r="BI55" i="23"/>
  <c r="BH55" i="23"/>
  <c r="BG55" i="23"/>
  <c r="BF55" i="23"/>
  <c r="BE55" i="23"/>
  <c r="BC55" i="23"/>
  <c r="BD55" i="23" s="1"/>
  <c r="AN55" i="23"/>
  <c r="AO55" i="23" s="1"/>
  <c r="AG55" i="23"/>
  <c r="AH55" i="23" s="1"/>
  <c r="AD55" i="23"/>
  <c r="AB55" i="23"/>
  <c r="AA55" i="23"/>
  <c r="Z55" i="23"/>
  <c r="Y55" i="23"/>
  <c r="X55" i="23"/>
  <c r="W55" i="23"/>
  <c r="V55" i="23"/>
  <c r="AQ55" i="23" s="1"/>
  <c r="U55" i="23"/>
  <c r="T55" i="23"/>
  <c r="BJ64" i="23"/>
  <c r="BI64" i="23"/>
  <c r="BH64" i="23"/>
  <c r="BG64" i="23"/>
  <c r="BF64" i="23"/>
  <c r="BE64" i="23"/>
  <c r="BC64" i="23"/>
  <c r="BD64" i="23" s="1"/>
  <c r="AN64" i="23"/>
  <c r="AO64" i="23" s="1"/>
  <c r="AG64" i="23"/>
  <c r="AH64" i="23" s="1"/>
  <c r="AD64" i="23"/>
  <c r="AB64" i="23"/>
  <c r="AA64" i="23"/>
  <c r="Z64" i="23"/>
  <c r="Y64" i="23"/>
  <c r="X64" i="23"/>
  <c r="W64" i="23"/>
  <c r="V64" i="23"/>
  <c r="AQ64" i="23" s="1"/>
  <c r="U64" i="23"/>
  <c r="T64" i="23"/>
  <c r="BJ79" i="23"/>
  <c r="BI79" i="23"/>
  <c r="BH79" i="23"/>
  <c r="BG79" i="23"/>
  <c r="BF79" i="23"/>
  <c r="BE79" i="23"/>
  <c r="BC79" i="23"/>
  <c r="BD79" i="23" s="1"/>
  <c r="AN79" i="23"/>
  <c r="AO79" i="23" s="1"/>
  <c r="AG79" i="23"/>
  <c r="AH79" i="23" s="1"/>
  <c r="AD79" i="23"/>
  <c r="AB79" i="23"/>
  <c r="AA79" i="23"/>
  <c r="Z79" i="23"/>
  <c r="Y79" i="23"/>
  <c r="X79" i="23"/>
  <c r="W79" i="23"/>
  <c r="V79" i="23"/>
  <c r="AQ79" i="23" s="1"/>
  <c r="U79" i="23"/>
  <c r="T79" i="23"/>
  <c r="BJ47" i="23"/>
  <c r="BI47" i="23"/>
  <c r="BH47" i="23"/>
  <c r="BG47" i="23"/>
  <c r="BF47" i="23"/>
  <c r="BE47" i="23"/>
  <c r="BC47" i="23"/>
  <c r="BD47" i="23" s="1"/>
  <c r="AN47" i="23"/>
  <c r="AO47" i="23" s="1"/>
  <c r="AG47" i="23"/>
  <c r="AH47" i="23" s="1"/>
  <c r="AD47" i="23"/>
  <c r="AJ47" i="23" s="1"/>
  <c r="AT47" i="23" s="1"/>
  <c r="AB47" i="23"/>
  <c r="AA47" i="23"/>
  <c r="Z47" i="23"/>
  <c r="Y47" i="23"/>
  <c r="X47" i="23"/>
  <c r="W47" i="23"/>
  <c r="V47" i="23"/>
  <c r="AQ47" i="23" s="1"/>
  <c r="U47" i="23"/>
  <c r="AK47" i="23" s="1"/>
  <c r="T47" i="23"/>
  <c r="BJ81" i="23"/>
  <c r="BI81" i="23"/>
  <c r="BH81" i="23"/>
  <c r="BG81" i="23"/>
  <c r="BF81" i="23"/>
  <c r="BE81" i="23"/>
  <c r="BC81" i="23"/>
  <c r="BD81" i="23" s="1"/>
  <c r="AN81" i="23"/>
  <c r="AO81" i="23" s="1"/>
  <c r="AG81" i="23"/>
  <c r="AH81" i="23" s="1"/>
  <c r="AD81" i="23"/>
  <c r="AJ81" i="23" s="1"/>
  <c r="AT81" i="23" s="1"/>
  <c r="AB81" i="23"/>
  <c r="AA81" i="23"/>
  <c r="Z81" i="23"/>
  <c r="Y81" i="23"/>
  <c r="X81" i="23"/>
  <c r="W81" i="23"/>
  <c r="V81" i="23"/>
  <c r="AQ81" i="23" s="1"/>
  <c r="U81" i="23"/>
  <c r="T81" i="23"/>
  <c r="BJ40" i="23"/>
  <c r="BI40" i="23"/>
  <c r="BH40" i="23"/>
  <c r="BG40" i="23"/>
  <c r="BF40" i="23"/>
  <c r="BE40" i="23"/>
  <c r="BC40" i="23"/>
  <c r="BD40" i="23" s="1"/>
  <c r="AN40" i="23"/>
  <c r="AO40" i="23" s="1"/>
  <c r="AG40" i="23"/>
  <c r="AH40" i="23" s="1"/>
  <c r="AD40" i="23"/>
  <c r="AJ40" i="23" s="1"/>
  <c r="AT40" i="23" s="1"/>
  <c r="AB40" i="23"/>
  <c r="AA40" i="23"/>
  <c r="Z40" i="23"/>
  <c r="Y40" i="23"/>
  <c r="X40" i="23"/>
  <c r="W40" i="23"/>
  <c r="V40" i="23"/>
  <c r="AQ40" i="23" s="1"/>
  <c r="U40" i="23"/>
  <c r="AK40" i="23" s="1"/>
  <c r="T40" i="23"/>
  <c r="BJ75" i="23"/>
  <c r="BI75" i="23"/>
  <c r="BH75" i="23"/>
  <c r="BG75" i="23"/>
  <c r="BF75" i="23"/>
  <c r="BE75" i="23"/>
  <c r="BC75" i="23"/>
  <c r="BD75" i="23" s="1"/>
  <c r="AN75" i="23"/>
  <c r="AO75" i="23" s="1"/>
  <c r="AG75" i="23"/>
  <c r="AH75" i="23" s="1"/>
  <c r="AD75" i="23"/>
  <c r="AB75" i="23"/>
  <c r="AA75" i="23"/>
  <c r="Z75" i="23"/>
  <c r="Y75" i="23"/>
  <c r="X75" i="23"/>
  <c r="W75" i="23"/>
  <c r="V75" i="23"/>
  <c r="AQ75" i="23" s="1"/>
  <c r="U75" i="23"/>
  <c r="T75" i="23"/>
  <c r="BJ59" i="23"/>
  <c r="BI59" i="23"/>
  <c r="BH59" i="23"/>
  <c r="BG59" i="23"/>
  <c r="BF59" i="23"/>
  <c r="BE59" i="23"/>
  <c r="BC59" i="23"/>
  <c r="BD59" i="23" s="1"/>
  <c r="AN59" i="23"/>
  <c r="AO59" i="23" s="1"/>
  <c r="AG59" i="23"/>
  <c r="AH59" i="23" s="1"/>
  <c r="AD59" i="23"/>
  <c r="AB59" i="23"/>
  <c r="AA59" i="23"/>
  <c r="Z59" i="23"/>
  <c r="Y59" i="23"/>
  <c r="X59" i="23"/>
  <c r="W59" i="23"/>
  <c r="V59" i="23"/>
  <c r="AQ59" i="23" s="1"/>
  <c r="U59" i="23"/>
  <c r="AK59" i="23" s="1"/>
  <c r="T59" i="23"/>
  <c r="BJ60" i="23"/>
  <c r="BI60" i="23"/>
  <c r="BH60" i="23"/>
  <c r="BG60" i="23"/>
  <c r="BF60" i="23"/>
  <c r="BE60" i="23"/>
  <c r="BC60" i="23"/>
  <c r="BD60" i="23" s="1"/>
  <c r="AN60" i="23"/>
  <c r="AO60" i="23" s="1"/>
  <c r="AG60" i="23"/>
  <c r="AH60" i="23" s="1"/>
  <c r="AD60" i="23"/>
  <c r="AB60" i="23"/>
  <c r="AA60" i="23"/>
  <c r="Z60" i="23"/>
  <c r="Y60" i="23"/>
  <c r="X60" i="23"/>
  <c r="W60" i="23"/>
  <c r="V60" i="23"/>
  <c r="AQ60" i="23" s="1"/>
  <c r="U60" i="23"/>
  <c r="T60" i="23"/>
  <c r="BJ46" i="23"/>
  <c r="BI46" i="23"/>
  <c r="BH46" i="23"/>
  <c r="BG46" i="23"/>
  <c r="BF46" i="23"/>
  <c r="BE46" i="23"/>
  <c r="BC46" i="23"/>
  <c r="BD46" i="23" s="1"/>
  <c r="AN46" i="23"/>
  <c r="AO46" i="23" s="1"/>
  <c r="AG46" i="23"/>
  <c r="AH46" i="23" s="1"/>
  <c r="AD46" i="23"/>
  <c r="AB46" i="23"/>
  <c r="AA46" i="23"/>
  <c r="Z46" i="23"/>
  <c r="Y46" i="23"/>
  <c r="X46" i="23"/>
  <c r="W46" i="23"/>
  <c r="V46" i="23"/>
  <c r="AQ46" i="23" s="1"/>
  <c r="U46" i="23"/>
  <c r="T46" i="23"/>
  <c r="BJ72" i="23"/>
  <c r="BI72" i="23"/>
  <c r="BH72" i="23"/>
  <c r="BG72" i="23"/>
  <c r="BF72" i="23"/>
  <c r="BE72" i="23"/>
  <c r="BC72" i="23"/>
  <c r="BD72" i="23" s="1"/>
  <c r="AN72" i="23"/>
  <c r="AO72" i="23" s="1"/>
  <c r="AG72" i="23"/>
  <c r="AH72" i="23" s="1"/>
  <c r="AD72" i="23"/>
  <c r="AB72" i="23"/>
  <c r="AA72" i="23"/>
  <c r="Z72" i="23"/>
  <c r="Y72" i="23"/>
  <c r="X72" i="23"/>
  <c r="W72" i="23"/>
  <c r="V72" i="23"/>
  <c r="AQ72" i="23" s="1"/>
  <c r="U72" i="23"/>
  <c r="T72" i="23"/>
  <c r="BJ61" i="23"/>
  <c r="BI61" i="23"/>
  <c r="BH61" i="23"/>
  <c r="BG61" i="23"/>
  <c r="BF61" i="23"/>
  <c r="BE61" i="23"/>
  <c r="BC61" i="23"/>
  <c r="BD61" i="23" s="1"/>
  <c r="AN61" i="23"/>
  <c r="AO61" i="23" s="1"/>
  <c r="AG61" i="23"/>
  <c r="AH61" i="23" s="1"/>
  <c r="AD61" i="23"/>
  <c r="AE61" i="23" s="1"/>
  <c r="AB61" i="23"/>
  <c r="AA61" i="23"/>
  <c r="Z61" i="23"/>
  <c r="Y61" i="23"/>
  <c r="X61" i="23"/>
  <c r="W61" i="23"/>
  <c r="V61" i="23"/>
  <c r="AQ61" i="23" s="1"/>
  <c r="U61" i="23"/>
  <c r="T61" i="23"/>
  <c r="BJ53" i="23"/>
  <c r="BI53" i="23"/>
  <c r="BH53" i="23"/>
  <c r="BG53" i="23"/>
  <c r="BF53" i="23"/>
  <c r="BE53" i="23"/>
  <c r="BC53" i="23"/>
  <c r="BD53" i="23" s="1"/>
  <c r="AN53" i="23"/>
  <c r="AO53" i="23" s="1"/>
  <c r="AG53" i="23"/>
  <c r="AH53" i="23" s="1"/>
  <c r="AD53" i="23"/>
  <c r="AB53" i="23"/>
  <c r="AA53" i="23"/>
  <c r="Z53" i="23"/>
  <c r="Y53" i="23"/>
  <c r="X53" i="23"/>
  <c r="W53" i="23"/>
  <c r="V53" i="23"/>
  <c r="AQ53" i="23" s="1"/>
  <c r="U53" i="23"/>
  <c r="T53" i="23"/>
  <c r="BJ80" i="23"/>
  <c r="BI80" i="23"/>
  <c r="BH80" i="23"/>
  <c r="BG80" i="23"/>
  <c r="BF80" i="23"/>
  <c r="BE80" i="23"/>
  <c r="BC80" i="23"/>
  <c r="BD80" i="23" s="1"/>
  <c r="AN80" i="23"/>
  <c r="AO80" i="23" s="1"/>
  <c r="AG80" i="23"/>
  <c r="AH80" i="23" s="1"/>
  <c r="AD80" i="23"/>
  <c r="AB80" i="23"/>
  <c r="AA80" i="23"/>
  <c r="Z80" i="23"/>
  <c r="Y80" i="23"/>
  <c r="X80" i="23"/>
  <c r="W80" i="23"/>
  <c r="V80" i="23"/>
  <c r="AQ80" i="23" s="1"/>
  <c r="U80" i="23"/>
  <c r="AK80" i="23" s="1"/>
  <c r="T80" i="23"/>
  <c r="BJ45" i="23"/>
  <c r="BI45" i="23"/>
  <c r="BH45" i="23"/>
  <c r="BG45" i="23"/>
  <c r="BF45" i="23"/>
  <c r="BE45" i="23"/>
  <c r="BC45" i="23"/>
  <c r="BD45" i="23" s="1"/>
  <c r="AN45" i="23"/>
  <c r="AO45" i="23" s="1"/>
  <c r="AG45" i="23"/>
  <c r="AH45" i="23" s="1"/>
  <c r="AD45" i="23"/>
  <c r="AB45" i="23"/>
  <c r="AA45" i="23"/>
  <c r="Z45" i="23"/>
  <c r="Y45" i="23"/>
  <c r="X45" i="23"/>
  <c r="W45" i="23"/>
  <c r="V45" i="23"/>
  <c r="AQ45" i="23" s="1"/>
  <c r="U45" i="23"/>
  <c r="T45" i="23"/>
  <c r="BJ73" i="23"/>
  <c r="BI73" i="23"/>
  <c r="BH73" i="23"/>
  <c r="BG73" i="23"/>
  <c r="BF73" i="23"/>
  <c r="BE73" i="23"/>
  <c r="BC73" i="23"/>
  <c r="BD73" i="23" s="1"/>
  <c r="AN73" i="23"/>
  <c r="AO73" i="23" s="1"/>
  <c r="AG73" i="23"/>
  <c r="AH73" i="23" s="1"/>
  <c r="AD73" i="23"/>
  <c r="AE73" i="23" s="1"/>
  <c r="AB73" i="23"/>
  <c r="AA73" i="23"/>
  <c r="Z73" i="23"/>
  <c r="Y73" i="23"/>
  <c r="X73" i="23"/>
  <c r="W73" i="23"/>
  <c r="V73" i="23"/>
  <c r="AQ73" i="23" s="1"/>
  <c r="U73" i="23"/>
  <c r="AK73" i="23" s="1"/>
  <c r="T73" i="23"/>
  <c r="BJ70" i="23"/>
  <c r="BI70" i="23"/>
  <c r="BH70" i="23"/>
  <c r="BG70" i="23"/>
  <c r="BF70" i="23"/>
  <c r="BE70" i="23"/>
  <c r="BC70" i="23"/>
  <c r="BD70" i="23" s="1"/>
  <c r="AN70" i="23"/>
  <c r="AO70" i="23" s="1"/>
  <c r="AG70" i="23"/>
  <c r="AH70" i="23" s="1"/>
  <c r="AD70" i="23"/>
  <c r="AB70" i="23"/>
  <c r="AA70" i="23"/>
  <c r="Z70" i="23"/>
  <c r="Y70" i="23"/>
  <c r="X70" i="23"/>
  <c r="W70" i="23"/>
  <c r="V70" i="23"/>
  <c r="AQ70" i="23" s="1"/>
  <c r="U70" i="23"/>
  <c r="T70" i="23"/>
  <c r="BJ50" i="23"/>
  <c r="BI50" i="23"/>
  <c r="BH50" i="23"/>
  <c r="BG50" i="23"/>
  <c r="BF50" i="23"/>
  <c r="BE50" i="23"/>
  <c r="BC50" i="23"/>
  <c r="BD50" i="23" s="1"/>
  <c r="AN50" i="23"/>
  <c r="AO50" i="23" s="1"/>
  <c r="AG50" i="23"/>
  <c r="AH50" i="23" s="1"/>
  <c r="AD50" i="23"/>
  <c r="AB50" i="23"/>
  <c r="AA50" i="23"/>
  <c r="Z50" i="23"/>
  <c r="Y50" i="23"/>
  <c r="X50" i="23"/>
  <c r="W50" i="23"/>
  <c r="V50" i="23"/>
  <c r="AQ50" i="23" s="1"/>
  <c r="U50" i="23"/>
  <c r="T50" i="23"/>
  <c r="BJ63" i="23"/>
  <c r="BI63" i="23"/>
  <c r="BH63" i="23"/>
  <c r="BG63" i="23"/>
  <c r="BF63" i="23"/>
  <c r="BE63" i="23"/>
  <c r="BC63" i="23"/>
  <c r="BD63" i="23" s="1"/>
  <c r="AN63" i="23"/>
  <c r="AO63" i="23" s="1"/>
  <c r="AG63" i="23"/>
  <c r="AH63" i="23" s="1"/>
  <c r="AD63" i="23"/>
  <c r="AB63" i="23"/>
  <c r="AA63" i="23"/>
  <c r="Z63" i="23"/>
  <c r="Y63" i="23"/>
  <c r="X63" i="23"/>
  <c r="W63" i="23"/>
  <c r="V63" i="23"/>
  <c r="AQ63" i="23" s="1"/>
  <c r="U63" i="23"/>
  <c r="T63" i="23"/>
  <c r="BK2" i="23"/>
  <c r="BJ2" i="23"/>
  <c r="BI2" i="23"/>
  <c r="BH2" i="23"/>
  <c r="BG2" i="23"/>
  <c r="BF2" i="23"/>
  <c r="BE2" i="23"/>
  <c r="BD2" i="23"/>
  <c r="BC2" i="23"/>
  <c r="BB2" i="23"/>
  <c r="BA2" i="23"/>
  <c r="AY2" i="23"/>
  <c r="AX2" i="23"/>
  <c r="AW2" i="23"/>
  <c r="AU2" i="23"/>
  <c r="AT2" i="23"/>
  <c r="AS2" i="23"/>
  <c r="AQ2" i="23"/>
  <c r="AP2" i="23"/>
  <c r="AR2" i="23" s="1"/>
  <c r="AO2" i="23"/>
  <c r="AN2" i="23"/>
  <c r="AM2" i="23"/>
  <c r="AK2" i="23"/>
  <c r="AJ2" i="23"/>
  <c r="AI2" i="23"/>
  <c r="AH2" i="23"/>
  <c r="AG2" i="23"/>
  <c r="AF2" i="23"/>
  <c r="AE2" i="23"/>
  <c r="AD2" i="23"/>
  <c r="BJ424" i="22"/>
  <c r="BI424" i="22"/>
  <c r="BH424" i="22"/>
  <c r="BG424" i="22"/>
  <c r="BF424" i="22"/>
  <c r="BE424" i="22"/>
  <c r="BC424" i="22"/>
  <c r="BD424" i="22" s="1"/>
  <c r="AN424" i="22"/>
  <c r="AO424" i="22" s="1"/>
  <c r="AG424" i="22"/>
  <c r="AH424" i="22" s="1"/>
  <c r="AD424" i="22"/>
  <c r="AB424" i="22"/>
  <c r="AA424" i="22"/>
  <c r="Z424" i="22"/>
  <c r="Y424" i="22"/>
  <c r="X424" i="22"/>
  <c r="W424" i="22"/>
  <c r="V424" i="22"/>
  <c r="AQ424" i="22" s="1"/>
  <c r="U424" i="22"/>
  <c r="AU424" i="22" s="1"/>
  <c r="T424" i="22"/>
  <c r="AY424" i="22" s="1"/>
  <c r="BJ438" i="22"/>
  <c r="BI438" i="22"/>
  <c r="BH438" i="22"/>
  <c r="BG438" i="22"/>
  <c r="BF438" i="22"/>
  <c r="BE438" i="22"/>
  <c r="BC438" i="22"/>
  <c r="BD438" i="22" s="1"/>
  <c r="AN438" i="22"/>
  <c r="AO438" i="22" s="1"/>
  <c r="AG438" i="22"/>
  <c r="AH438" i="22" s="1"/>
  <c r="AD438" i="22"/>
  <c r="AB438" i="22"/>
  <c r="AA438" i="22"/>
  <c r="Z438" i="22"/>
  <c r="Y438" i="22"/>
  <c r="X438" i="22"/>
  <c r="W438" i="22"/>
  <c r="V438" i="22"/>
  <c r="AQ438" i="22" s="1"/>
  <c r="U438" i="22"/>
  <c r="AU438" i="22" s="1"/>
  <c r="T438" i="22"/>
  <c r="AY438" i="22" s="1"/>
  <c r="BJ435" i="22"/>
  <c r="BI435" i="22"/>
  <c r="BH435" i="22"/>
  <c r="BG435" i="22"/>
  <c r="BF435" i="22"/>
  <c r="BE435" i="22"/>
  <c r="BC435" i="22"/>
  <c r="BD435" i="22" s="1"/>
  <c r="AN435" i="22"/>
  <c r="AO435" i="22" s="1"/>
  <c r="AG435" i="22"/>
  <c r="AH435" i="22" s="1"/>
  <c r="AD435" i="22"/>
  <c r="AB435" i="22"/>
  <c r="AA435" i="22"/>
  <c r="Z435" i="22"/>
  <c r="Y435" i="22"/>
  <c r="X435" i="22"/>
  <c r="W435" i="22"/>
  <c r="V435" i="22"/>
  <c r="AQ435" i="22" s="1"/>
  <c r="U435" i="22"/>
  <c r="T435" i="22"/>
  <c r="AY435" i="22" s="1"/>
  <c r="BJ277" i="22"/>
  <c r="BI277" i="22"/>
  <c r="BH277" i="22"/>
  <c r="BG277" i="22"/>
  <c r="BF277" i="22"/>
  <c r="BE277" i="22"/>
  <c r="BC277" i="22"/>
  <c r="BD277" i="22" s="1"/>
  <c r="AN277" i="22"/>
  <c r="AO277" i="22" s="1"/>
  <c r="AG277" i="22"/>
  <c r="AH277" i="22" s="1"/>
  <c r="AD277" i="22"/>
  <c r="AB277" i="22"/>
  <c r="AA277" i="22"/>
  <c r="Z277" i="22"/>
  <c r="Y277" i="22"/>
  <c r="X277" i="22"/>
  <c r="W277" i="22"/>
  <c r="V277" i="22"/>
  <c r="U277" i="22"/>
  <c r="T277" i="22"/>
  <c r="AY277" i="22" s="1"/>
  <c r="BJ363" i="22"/>
  <c r="BI363" i="22"/>
  <c r="BH363" i="22"/>
  <c r="BG363" i="22"/>
  <c r="BF363" i="22"/>
  <c r="BE363" i="22"/>
  <c r="BC363" i="22"/>
  <c r="BD363" i="22" s="1"/>
  <c r="AN363" i="22"/>
  <c r="AO363" i="22" s="1"/>
  <c r="AG363" i="22"/>
  <c r="AH363" i="22" s="1"/>
  <c r="AD363" i="22"/>
  <c r="AF363" i="22" s="1"/>
  <c r="AB363" i="22"/>
  <c r="AA363" i="22"/>
  <c r="Z363" i="22"/>
  <c r="Y363" i="22"/>
  <c r="X363" i="22"/>
  <c r="W363" i="22"/>
  <c r="V363" i="22"/>
  <c r="AQ363" i="22" s="1"/>
  <c r="U363" i="22"/>
  <c r="T363" i="22"/>
  <c r="AY363" i="22" s="1"/>
  <c r="BJ428" i="22"/>
  <c r="BI428" i="22"/>
  <c r="BH428" i="22"/>
  <c r="BG428" i="22"/>
  <c r="BF428" i="22"/>
  <c r="BE428" i="22"/>
  <c r="BC428" i="22"/>
  <c r="BD428" i="22" s="1"/>
  <c r="AN428" i="22"/>
  <c r="AO428" i="22" s="1"/>
  <c r="AG428" i="22"/>
  <c r="AH428" i="22" s="1"/>
  <c r="AD428" i="22"/>
  <c r="AB428" i="22"/>
  <c r="AA428" i="22"/>
  <c r="Z428" i="22"/>
  <c r="Y428" i="22"/>
  <c r="X428" i="22"/>
  <c r="W428" i="22"/>
  <c r="V428" i="22"/>
  <c r="AQ428" i="22" s="1"/>
  <c r="U428" i="22"/>
  <c r="T428" i="22"/>
  <c r="AY428" i="22" s="1"/>
  <c r="BJ412" i="22"/>
  <c r="BI412" i="22"/>
  <c r="BH412" i="22"/>
  <c r="BG412" i="22"/>
  <c r="BF412" i="22"/>
  <c r="BE412" i="22"/>
  <c r="BC412" i="22"/>
  <c r="BD412" i="22" s="1"/>
  <c r="AN412" i="22"/>
  <c r="AO412" i="22" s="1"/>
  <c r="AG412" i="22"/>
  <c r="AH412" i="22" s="1"/>
  <c r="AD412" i="22"/>
  <c r="AF412" i="22" s="1"/>
  <c r="AB412" i="22"/>
  <c r="AA412" i="22"/>
  <c r="Z412" i="22"/>
  <c r="Y412" i="22"/>
  <c r="X412" i="22"/>
  <c r="W412" i="22"/>
  <c r="V412" i="22"/>
  <c r="AQ412" i="22" s="1"/>
  <c r="U412" i="22"/>
  <c r="T412" i="22"/>
  <c r="AY412" i="22" s="1"/>
  <c r="BJ375" i="22"/>
  <c r="BI375" i="22"/>
  <c r="BH375" i="22"/>
  <c r="BG375" i="22"/>
  <c r="BF375" i="22"/>
  <c r="BE375" i="22"/>
  <c r="BC375" i="22"/>
  <c r="BD375" i="22" s="1"/>
  <c r="AN375" i="22"/>
  <c r="AO375" i="22" s="1"/>
  <c r="AG375" i="22"/>
  <c r="AH375" i="22" s="1"/>
  <c r="AD375" i="22"/>
  <c r="AF375" i="22" s="1"/>
  <c r="AB375" i="22"/>
  <c r="AA375" i="22"/>
  <c r="Z375" i="22"/>
  <c r="Y375" i="22"/>
  <c r="X375" i="22"/>
  <c r="W375" i="22"/>
  <c r="V375" i="22"/>
  <c r="AQ375" i="22" s="1"/>
  <c r="U375" i="22"/>
  <c r="T375" i="22"/>
  <c r="AY375" i="22" s="1"/>
  <c r="BJ312" i="22"/>
  <c r="BI312" i="22"/>
  <c r="BH312" i="22"/>
  <c r="BG312" i="22"/>
  <c r="BF312" i="22"/>
  <c r="BE312" i="22"/>
  <c r="BC312" i="22"/>
  <c r="BD312" i="22" s="1"/>
  <c r="AN312" i="22"/>
  <c r="AO312" i="22" s="1"/>
  <c r="AG312" i="22"/>
  <c r="AH312" i="22" s="1"/>
  <c r="AD312" i="22"/>
  <c r="AB312" i="22"/>
  <c r="AA312" i="22"/>
  <c r="Z312" i="22"/>
  <c r="Y312" i="22"/>
  <c r="X312" i="22"/>
  <c r="W312" i="22"/>
  <c r="V312" i="22"/>
  <c r="AQ312" i="22" s="1"/>
  <c r="U312" i="22"/>
  <c r="T312" i="22"/>
  <c r="AY312" i="22" s="1"/>
  <c r="BJ422" i="22"/>
  <c r="BI422" i="22"/>
  <c r="BH422" i="22"/>
  <c r="BG422" i="22"/>
  <c r="BF422" i="22"/>
  <c r="BE422" i="22"/>
  <c r="BC422" i="22"/>
  <c r="BD422" i="22" s="1"/>
  <c r="AN422" i="22"/>
  <c r="AO422" i="22" s="1"/>
  <c r="AG422" i="22"/>
  <c r="AH422" i="22" s="1"/>
  <c r="AD422" i="22"/>
  <c r="AE422" i="22" s="1"/>
  <c r="AB422" i="22"/>
  <c r="AA422" i="22"/>
  <c r="Z422" i="22"/>
  <c r="Y422" i="22"/>
  <c r="X422" i="22"/>
  <c r="W422" i="22"/>
  <c r="V422" i="22"/>
  <c r="AQ422" i="22" s="1"/>
  <c r="U422" i="22"/>
  <c r="T422" i="22"/>
  <c r="AY422" i="22" s="1"/>
  <c r="BJ426" i="22"/>
  <c r="BI426" i="22"/>
  <c r="BH426" i="22"/>
  <c r="BG426" i="22"/>
  <c r="BF426" i="22"/>
  <c r="BE426" i="22"/>
  <c r="BC426" i="22"/>
  <c r="BD426" i="22" s="1"/>
  <c r="AN426" i="22"/>
  <c r="AO426" i="22" s="1"/>
  <c r="AG426" i="22"/>
  <c r="AH426" i="22" s="1"/>
  <c r="AD426" i="22"/>
  <c r="AB426" i="22"/>
  <c r="AA426" i="22"/>
  <c r="Z426" i="22"/>
  <c r="Y426" i="22"/>
  <c r="X426" i="22"/>
  <c r="W426" i="22"/>
  <c r="V426" i="22"/>
  <c r="AQ426" i="22" s="1"/>
  <c r="U426" i="22"/>
  <c r="AK426" i="22" s="1"/>
  <c r="T426" i="22"/>
  <c r="AY426" i="22" s="1"/>
  <c r="BJ354" i="22"/>
  <c r="BI354" i="22"/>
  <c r="BH354" i="22"/>
  <c r="BG354" i="22"/>
  <c r="BF354" i="22"/>
  <c r="BE354" i="22"/>
  <c r="BC354" i="22"/>
  <c r="BD354" i="22" s="1"/>
  <c r="AN354" i="22"/>
  <c r="AO354" i="22" s="1"/>
  <c r="AG354" i="22"/>
  <c r="AH354" i="22" s="1"/>
  <c r="AD354" i="22"/>
  <c r="AE354" i="22" s="1"/>
  <c r="AB354" i="22"/>
  <c r="AA354" i="22"/>
  <c r="Z354" i="22"/>
  <c r="Y354" i="22"/>
  <c r="X354" i="22"/>
  <c r="W354" i="22"/>
  <c r="V354" i="22"/>
  <c r="AM354" i="22" s="1"/>
  <c r="U354" i="22"/>
  <c r="AK354" i="22" s="1"/>
  <c r="T354" i="22"/>
  <c r="AY354" i="22" s="1"/>
  <c r="BJ367" i="22"/>
  <c r="BI367" i="22"/>
  <c r="BH367" i="22"/>
  <c r="BG367" i="22"/>
  <c r="BF367" i="22"/>
  <c r="BE367" i="22"/>
  <c r="BC367" i="22"/>
  <c r="BD367" i="22" s="1"/>
  <c r="AN367" i="22"/>
  <c r="AO367" i="22" s="1"/>
  <c r="AG367" i="22"/>
  <c r="AH367" i="22" s="1"/>
  <c r="AD367" i="22"/>
  <c r="AE367" i="22" s="1"/>
  <c r="AB367" i="22"/>
  <c r="AA367" i="22"/>
  <c r="Z367" i="22"/>
  <c r="Y367" i="22"/>
  <c r="X367" i="22"/>
  <c r="W367" i="22"/>
  <c r="V367" i="22"/>
  <c r="U367" i="22"/>
  <c r="T367" i="22"/>
  <c r="AS367" i="22" s="1"/>
  <c r="BJ399" i="22"/>
  <c r="BI399" i="22"/>
  <c r="BH399" i="22"/>
  <c r="BG399" i="22"/>
  <c r="BF399" i="22"/>
  <c r="BE399" i="22"/>
  <c r="BC399" i="22"/>
  <c r="BD399" i="22" s="1"/>
  <c r="AN399" i="22"/>
  <c r="AO399" i="22" s="1"/>
  <c r="AG399" i="22"/>
  <c r="AH399" i="22" s="1"/>
  <c r="AD399" i="22"/>
  <c r="AE399" i="22" s="1"/>
  <c r="AB399" i="22"/>
  <c r="AA399" i="22"/>
  <c r="Z399" i="22"/>
  <c r="Y399" i="22"/>
  <c r="X399" i="22"/>
  <c r="W399" i="22"/>
  <c r="V399" i="22"/>
  <c r="U399" i="22"/>
  <c r="AK399" i="22" s="1"/>
  <c r="T399" i="22"/>
  <c r="AW399" i="22" s="1"/>
  <c r="BJ417" i="22"/>
  <c r="BI417" i="22"/>
  <c r="BH417" i="22"/>
  <c r="BG417" i="22"/>
  <c r="BF417" i="22"/>
  <c r="BE417" i="22"/>
  <c r="BC417" i="22"/>
  <c r="BD417" i="22" s="1"/>
  <c r="AN417" i="22"/>
  <c r="AO417" i="22" s="1"/>
  <c r="AG417" i="22"/>
  <c r="AH417" i="22" s="1"/>
  <c r="AD417" i="22"/>
  <c r="AB417" i="22"/>
  <c r="AA417" i="22"/>
  <c r="Z417" i="22"/>
  <c r="Y417" i="22"/>
  <c r="X417" i="22"/>
  <c r="W417" i="22"/>
  <c r="V417" i="22"/>
  <c r="AM417" i="22" s="1"/>
  <c r="U417" i="22"/>
  <c r="T417" i="22"/>
  <c r="AW417" i="22" s="1"/>
  <c r="BJ352" i="22"/>
  <c r="BI352" i="22"/>
  <c r="BH352" i="22"/>
  <c r="BG352" i="22"/>
  <c r="BF352" i="22"/>
  <c r="BE352" i="22"/>
  <c r="BC352" i="22"/>
  <c r="BD352" i="22" s="1"/>
  <c r="AN352" i="22"/>
  <c r="AO352" i="22" s="1"/>
  <c r="AG352" i="22"/>
  <c r="AH352" i="22" s="1"/>
  <c r="AD352" i="22"/>
  <c r="AB352" i="22"/>
  <c r="AA352" i="22"/>
  <c r="Z352" i="22"/>
  <c r="Y352" i="22"/>
  <c r="X352" i="22"/>
  <c r="W352" i="22"/>
  <c r="V352" i="22"/>
  <c r="AM352" i="22" s="1"/>
  <c r="U352" i="22"/>
  <c r="T352" i="22"/>
  <c r="AW352" i="22" s="1"/>
  <c r="BJ430" i="22"/>
  <c r="BI430" i="22"/>
  <c r="BH430" i="22"/>
  <c r="BG430" i="22"/>
  <c r="BF430" i="22"/>
  <c r="BE430" i="22"/>
  <c r="BC430" i="22"/>
  <c r="BD430" i="22" s="1"/>
  <c r="AN430" i="22"/>
  <c r="AO430" i="22" s="1"/>
  <c r="AG430" i="22"/>
  <c r="AH430" i="22" s="1"/>
  <c r="AD430" i="22"/>
  <c r="AE430" i="22" s="1"/>
  <c r="AB430" i="22"/>
  <c r="AA430" i="22"/>
  <c r="Z430" i="22"/>
  <c r="Y430" i="22"/>
  <c r="X430" i="22"/>
  <c r="W430" i="22"/>
  <c r="V430" i="22"/>
  <c r="AM430" i="22" s="1"/>
  <c r="U430" i="22"/>
  <c r="T430" i="22"/>
  <c r="AW430" i="22" s="1"/>
  <c r="BJ402" i="22"/>
  <c r="BI402" i="22"/>
  <c r="BH402" i="22"/>
  <c r="BG402" i="22"/>
  <c r="BF402" i="22"/>
  <c r="BE402" i="22"/>
  <c r="BC402" i="22"/>
  <c r="BD402" i="22" s="1"/>
  <c r="AN402" i="22"/>
  <c r="AO402" i="22" s="1"/>
  <c r="AG402" i="22"/>
  <c r="AH402" i="22" s="1"/>
  <c r="AD402" i="22"/>
  <c r="AB402" i="22"/>
  <c r="AA402" i="22"/>
  <c r="Z402" i="22"/>
  <c r="Y402" i="22"/>
  <c r="X402" i="22"/>
  <c r="W402" i="22"/>
  <c r="V402" i="22"/>
  <c r="AM402" i="22" s="1"/>
  <c r="U402" i="22"/>
  <c r="T402" i="22"/>
  <c r="AW402" i="22" s="1"/>
  <c r="BJ436" i="22"/>
  <c r="BI436" i="22"/>
  <c r="BH436" i="22"/>
  <c r="BG436" i="22"/>
  <c r="BF436" i="22"/>
  <c r="BE436" i="22"/>
  <c r="BC436" i="22"/>
  <c r="BD436" i="22" s="1"/>
  <c r="AN436" i="22"/>
  <c r="AO436" i="22" s="1"/>
  <c r="AG436" i="22"/>
  <c r="AH436" i="22" s="1"/>
  <c r="AD436" i="22"/>
  <c r="AB436" i="22"/>
  <c r="AA436" i="22"/>
  <c r="Z436" i="22"/>
  <c r="Y436" i="22"/>
  <c r="X436" i="22"/>
  <c r="W436" i="22"/>
  <c r="V436" i="22"/>
  <c r="AM436" i="22" s="1"/>
  <c r="U436" i="22"/>
  <c r="T436" i="22"/>
  <c r="AY436" i="22" s="1"/>
  <c r="BJ379" i="22"/>
  <c r="BI379" i="22"/>
  <c r="BH379" i="22"/>
  <c r="BG379" i="22"/>
  <c r="BF379" i="22"/>
  <c r="BE379" i="22"/>
  <c r="BC379" i="22"/>
  <c r="BD379" i="22" s="1"/>
  <c r="AN379" i="22"/>
  <c r="AO379" i="22" s="1"/>
  <c r="AG379" i="22"/>
  <c r="AH379" i="22" s="1"/>
  <c r="AD379" i="22"/>
  <c r="AF379" i="22" s="1"/>
  <c r="AB379" i="22"/>
  <c r="AA379" i="22"/>
  <c r="Z379" i="22"/>
  <c r="Y379" i="22"/>
  <c r="X379" i="22"/>
  <c r="W379" i="22"/>
  <c r="V379" i="22"/>
  <c r="AM379" i="22" s="1"/>
  <c r="U379" i="22"/>
  <c r="AK379" i="22" s="1"/>
  <c r="T379" i="22"/>
  <c r="AY379" i="22" s="1"/>
  <c r="BJ406" i="22"/>
  <c r="BI406" i="22"/>
  <c r="BH406" i="22"/>
  <c r="BG406" i="22"/>
  <c r="BF406" i="22"/>
  <c r="BE406" i="22"/>
  <c r="BC406" i="22"/>
  <c r="BD406" i="22" s="1"/>
  <c r="AN406" i="22"/>
  <c r="AO406" i="22" s="1"/>
  <c r="AG406" i="22"/>
  <c r="AH406" i="22" s="1"/>
  <c r="AD406" i="22"/>
  <c r="AE406" i="22" s="1"/>
  <c r="AB406" i="22"/>
  <c r="AA406" i="22"/>
  <c r="Z406" i="22"/>
  <c r="Y406" i="22"/>
  <c r="X406" i="22"/>
  <c r="W406" i="22"/>
  <c r="V406" i="22"/>
  <c r="AP406" i="22" s="1"/>
  <c r="U406" i="22"/>
  <c r="T406" i="22"/>
  <c r="AY406" i="22" s="1"/>
  <c r="BJ414" i="22"/>
  <c r="BI414" i="22"/>
  <c r="BH414" i="22"/>
  <c r="BG414" i="22"/>
  <c r="BF414" i="22"/>
  <c r="BE414" i="22"/>
  <c r="BC414" i="22"/>
  <c r="BD414" i="22" s="1"/>
  <c r="AN414" i="22"/>
  <c r="AO414" i="22" s="1"/>
  <c r="AG414" i="22"/>
  <c r="AH414" i="22" s="1"/>
  <c r="AD414" i="22"/>
  <c r="AE414" i="22" s="1"/>
  <c r="AB414" i="22"/>
  <c r="AA414" i="22"/>
  <c r="Z414" i="22"/>
  <c r="Y414" i="22"/>
  <c r="X414" i="22"/>
  <c r="W414" i="22"/>
  <c r="V414" i="22"/>
  <c r="U414" i="22"/>
  <c r="AK414" i="22" s="1"/>
  <c r="T414" i="22"/>
  <c r="AW414" i="22" s="1"/>
  <c r="BJ380" i="22"/>
  <c r="BI380" i="22"/>
  <c r="BH380" i="22"/>
  <c r="BG380" i="22"/>
  <c r="BF380" i="22"/>
  <c r="BE380" i="22"/>
  <c r="BC380" i="22"/>
  <c r="BD380" i="22" s="1"/>
  <c r="AN380" i="22"/>
  <c r="AO380" i="22" s="1"/>
  <c r="AG380" i="22"/>
  <c r="AH380" i="22" s="1"/>
  <c r="AD380" i="22"/>
  <c r="AF380" i="22" s="1"/>
  <c r="AB380" i="22"/>
  <c r="AA380" i="22"/>
  <c r="Z380" i="22"/>
  <c r="Y380" i="22"/>
  <c r="X380" i="22"/>
  <c r="W380" i="22"/>
  <c r="V380" i="22"/>
  <c r="U380" i="22"/>
  <c r="T380" i="22"/>
  <c r="AW380" i="22" s="1"/>
  <c r="BJ384" i="22"/>
  <c r="BI384" i="22"/>
  <c r="BH384" i="22"/>
  <c r="BG384" i="22"/>
  <c r="BF384" i="22"/>
  <c r="BE384" i="22"/>
  <c r="BC384" i="22"/>
  <c r="BD384" i="22" s="1"/>
  <c r="AN384" i="22"/>
  <c r="AO384" i="22" s="1"/>
  <c r="AG384" i="22"/>
  <c r="AH384" i="22" s="1"/>
  <c r="AD384" i="22"/>
  <c r="AB384" i="22"/>
  <c r="AA384" i="22"/>
  <c r="Z384" i="22"/>
  <c r="Y384" i="22"/>
  <c r="X384" i="22"/>
  <c r="W384" i="22"/>
  <c r="V384" i="22"/>
  <c r="U384" i="22"/>
  <c r="T384" i="22"/>
  <c r="AY384" i="22" s="1"/>
  <c r="BJ434" i="22"/>
  <c r="BI434" i="22"/>
  <c r="BH434" i="22"/>
  <c r="BG434" i="22"/>
  <c r="BF434" i="22"/>
  <c r="BE434" i="22"/>
  <c r="BC434" i="22"/>
  <c r="BD434" i="22" s="1"/>
  <c r="AN434" i="22"/>
  <c r="AO434" i="22" s="1"/>
  <c r="AG434" i="22"/>
  <c r="AH434" i="22" s="1"/>
  <c r="AD434" i="22"/>
  <c r="AB434" i="22"/>
  <c r="AA434" i="22"/>
  <c r="Z434" i="22"/>
  <c r="Y434" i="22"/>
  <c r="X434" i="22"/>
  <c r="W434" i="22"/>
  <c r="V434" i="22"/>
  <c r="AP434" i="22" s="1"/>
  <c r="U434" i="22"/>
  <c r="T434" i="22"/>
  <c r="AX434" i="22" s="1"/>
  <c r="BJ421" i="22"/>
  <c r="BI421" i="22"/>
  <c r="BH421" i="22"/>
  <c r="BG421" i="22"/>
  <c r="BF421" i="22"/>
  <c r="BE421" i="22"/>
  <c r="BC421" i="22"/>
  <c r="BD421" i="22" s="1"/>
  <c r="AN421" i="22"/>
  <c r="AO421" i="22" s="1"/>
  <c r="AG421" i="22"/>
  <c r="AH421" i="22" s="1"/>
  <c r="AD421" i="22"/>
  <c r="AF421" i="22" s="1"/>
  <c r="AB421" i="22"/>
  <c r="AA421" i="22"/>
  <c r="Z421" i="22"/>
  <c r="Y421" i="22"/>
  <c r="X421" i="22"/>
  <c r="W421" i="22"/>
  <c r="V421" i="22"/>
  <c r="AP421" i="22" s="1"/>
  <c r="U421" i="22"/>
  <c r="T421" i="22"/>
  <c r="AX421" i="22" s="1"/>
  <c r="BJ251" i="22"/>
  <c r="BI251" i="22"/>
  <c r="BH251" i="22"/>
  <c r="BG251" i="22"/>
  <c r="BF251" i="22"/>
  <c r="BE251" i="22"/>
  <c r="BC251" i="22"/>
  <c r="BD251" i="22" s="1"/>
  <c r="AN251" i="22"/>
  <c r="AO251" i="22" s="1"/>
  <c r="AG251" i="22"/>
  <c r="AH251" i="22" s="1"/>
  <c r="AD251" i="22"/>
  <c r="AF251" i="22" s="1"/>
  <c r="AB251" i="22"/>
  <c r="AA251" i="22"/>
  <c r="Z251" i="22"/>
  <c r="Y251" i="22"/>
  <c r="X251" i="22"/>
  <c r="W251" i="22"/>
  <c r="V251" i="22"/>
  <c r="AP251" i="22" s="1"/>
  <c r="U251" i="22"/>
  <c r="T251" i="22"/>
  <c r="AX251" i="22" s="1"/>
  <c r="BJ409" i="22"/>
  <c r="BI409" i="22"/>
  <c r="BH409" i="22"/>
  <c r="BG409" i="22"/>
  <c r="BF409" i="22"/>
  <c r="BE409" i="22"/>
  <c r="BC409" i="22"/>
  <c r="BD409" i="22" s="1"/>
  <c r="AN409" i="22"/>
  <c r="AO409" i="22" s="1"/>
  <c r="AG409" i="22"/>
  <c r="AH409" i="22" s="1"/>
  <c r="AD409" i="22"/>
  <c r="AF409" i="22" s="1"/>
  <c r="AB409" i="22"/>
  <c r="AA409" i="22"/>
  <c r="Z409" i="22"/>
  <c r="Y409" i="22"/>
  <c r="X409" i="22"/>
  <c r="W409" i="22"/>
  <c r="V409" i="22"/>
  <c r="AP409" i="22" s="1"/>
  <c r="U409" i="22"/>
  <c r="T409" i="22"/>
  <c r="AX409" i="22" s="1"/>
  <c r="BJ370" i="22"/>
  <c r="BI370" i="22"/>
  <c r="BH370" i="22"/>
  <c r="BG370" i="22"/>
  <c r="BF370" i="22"/>
  <c r="BE370" i="22"/>
  <c r="BC370" i="22"/>
  <c r="BD370" i="22" s="1"/>
  <c r="AN370" i="22"/>
  <c r="AO370" i="22" s="1"/>
  <c r="AG370" i="22"/>
  <c r="AH370" i="22" s="1"/>
  <c r="AD370" i="22"/>
  <c r="AF370" i="22" s="1"/>
  <c r="AB370" i="22"/>
  <c r="AA370" i="22"/>
  <c r="Z370" i="22"/>
  <c r="Y370" i="22"/>
  <c r="X370" i="22"/>
  <c r="W370" i="22"/>
  <c r="V370" i="22"/>
  <c r="AP370" i="22" s="1"/>
  <c r="U370" i="22"/>
  <c r="T370" i="22"/>
  <c r="AX370" i="22" s="1"/>
  <c r="BJ404" i="22"/>
  <c r="BI404" i="22"/>
  <c r="BH404" i="22"/>
  <c r="BG404" i="22"/>
  <c r="BF404" i="22"/>
  <c r="BE404" i="22"/>
  <c r="BC404" i="22"/>
  <c r="BD404" i="22" s="1"/>
  <c r="AN404" i="22"/>
  <c r="AO404" i="22" s="1"/>
  <c r="AG404" i="22"/>
  <c r="AH404" i="22" s="1"/>
  <c r="AD404" i="22"/>
  <c r="AB404" i="22"/>
  <c r="AA404" i="22"/>
  <c r="Z404" i="22"/>
  <c r="Y404" i="22"/>
  <c r="X404" i="22"/>
  <c r="W404" i="22"/>
  <c r="V404" i="22"/>
  <c r="AP404" i="22" s="1"/>
  <c r="U404" i="22"/>
  <c r="T404" i="22"/>
  <c r="AX404" i="22" s="1"/>
  <c r="BJ299" i="22"/>
  <c r="BI299" i="22"/>
  <c r="BH299" i="22"/>
  <c r="BG299" i="22"/>
  <c r="BF299" i="22"/>
  <c r="BE299" i="22"/>
  <c r="BC299" i="22"/>
  <c r="BD299" i="22" s="1"/>
  <c r="AN299" i="22"/>
  <c r="AO299" i="22" s="1"/>
  <c r="AG299" i="22"/>
  <c r="AH299" i="22" s="1"/>
  <c r="AD299" i="22"/>
  <c r="AB299" i="22"/>
  <c r="AA299" i="22"/>
  <c r="Z299" i="22"/>
  <c r="Y299" i="22"/>
  <c r="X299" i="22"/>
  <c r="W299" i="22"/>
  <c r="V299" i="22"/>
  <c r="AP299" i="22" s="1"/>
  <c r="U299" i="22"/>
  <c r="T299" i="22"/>
  <c r="AX299" i="22" s="1"/>
  <c r="BJ413" i="22"/>
  <c r="BI413" i="22"/>
  <c r="BH413" i="22"/>
  <c r="BG413" i="22"/>
  <c r="BF413" i="22"/>
  <c r="BE413" i="22"/>
  <c r="BC413" i="22"/>
  <c r="BD413" i="22" s="1"/>
  <c r="AN413" i="22"/>
  <c r="AO413" i="22" s="1"/>
  <c r="AG413" i="22"/>
  <c r="AH413" i="22" s="1"/>
  <c r="AD413" i="22"/>
  <c r="AF413" i="22" s="1"/>
  <c r="AB413" i="22"/>
  <c r="AA413" i="22"/>
  <c r="Z413" i="22"/>
  <c r="Y413" i="22"/>
  <c r="X413" i="22"/>
  <c r="W413" i="22"/>
  <c r="V413" i="22"/>
  <c r="AP413" i="22" s="1"/>
  <c r="U413" i="22"/>
  <c r="T413" i="22"/>
  <c r="AX413" i="22" s="1"/>
  <c r="BJ410" i="22"/>
  <c r="BI410" i="22"/>
  <c r="BH410" i="22"/>
  <c r="BG410" i="22"/>
  <c r="BF410" i="22"/>
  <c r="BE410" i="22"/>
  <c r="BC410" i="22"/>
  <c r="BD410" i="22" s="1"/>
  <c r="AN410" i="22"/>
  <c r="AO410" i="22" s="1"/>
  <c r="AG410" i="22"/>
  <c r="AH410" i="22" s="1"/>
  <c r="AD410" i="22"/>
  <c r="AB410" i="22"/>
  <c r="AA410" i="22"/>
  <c r="Z410" i="22"/>
  <c r="Y410" i="22"/>
  <c r="X410" i="22"/>
  <c r="W410" i="22"/>
  <c r="V410" i="22"/>
  <c r="AQ410" i="22" s="1"/>
  <c r="U410" i="22"/>
  <c r="T410" i="22"/>
  <c r="AY410" i="22" s="1"/>
  <c r="BJ416" i="22"/>
  <c r="BI416" i="22"/>
  <c r="BH416" i="22"/>
  <c r="BG416" i="22"/>
  <c r="BF416" i="22"/>
  <c r="BE416" i="22"/>
  <c r="BC416" i="22"/>
  <c r="BD416" i="22" s="1"/>
  <c r="AN416" i="22"/>
  <c r="AO416" i="22" s="1"/>
  <c r="AG416" i="22"/>
  <c r="AH416" i="22" s="1"/>
  <c r="AD416" i="22"/>
  <c r="AF416" i="22" s="1"/>
  <c r="AB416" i="22"/>
  <c r="AA416" i="22"/>
  <c r="Z416" i="22"/>
  <c r="Y416" i="22"/>
  <c r="X416" i="22"/>
  <c r="W416" i="22"/>
  <c r="V416" i="22"/>
  <c r="AQ416" i="22" s="1"/>
  <c r="U416" i="22"/>
  <c r="T416" i="22"/>
  <c r="AX416" i="22" s="1"/>
  <c r="BJ381" i="22"/>
  <c r="BI381" i="22"/>
  <c r="BH381" i="22"/>
  <c r="BG381" i="22"/>
  <c r="BF381" i="22"/>
  <c r="BE381" i="22"/>
  <c r="BC381" i="22"/>
  <c r="BD381" i="22" s="1"/>
  <c r="AN381" i="22"/>
  <c r="AO381" i="22" s="1"/>
  <c r="AG381" i="22"/>
  <c r="AH381" i="22" s="1"/>
  <c r="AD381" i="22"/>
  <c r="AB381" i="22"/>
  <c r="AA381" i="22"/>
  <c r="Z381" i="22"/>
  <c r="Y381" i="22"/>
  <c r="X381" i="22"/>
  <c r="W381" i="22"/>
  <c r="V381" i="22"/>
  <c r="AP381" i="22" s="1"/>
  <c r="U381" i="22"/>
  <c r="T381" i="22"/>
  <c r="AX381" i="22" s="1"/>
  <c r="BJ433" i="22"/>
  <c r="BI433" i="22"/>
  <c r="BH433" i="22"/>
  <c r="BG433" i="22"/>
  <c r="BF433" i="22"/>
  <c r="BE433" i="22"/>
  <c r="BC433" i="22"/>
  <c r="BD433" i="22" s="1"/>
  <c r="AN433" i="22"/>
  <c r="AO433" i="22" s="1"/>
  <c r="AG433" i="22"/>
  <c r="AH433" i="22" s="1"/>
  <c r="AD433" i="22"/>
  <c r="AF433" i="22" s="1"/>
  <c r="AB433" i="22"/>
  <c r="AA433" i="22"/>
  <c r="Z433" i="22"/>
  <c r="Y433" i="22"/>
  <c r="X433" i="22"/>
  <c r="W433" i="22"/>
  <c r="V433" i="22"/>
  <c r="U433" i="22"/>
  <c r="T433" i="22"/>
  <c r="AX433" i="22" s="1"/>
  <c r="BJ374" i="22"/>
  <c r="BI374" i="22"/>
  <c r="BH374" i="22"/>
  <c r="BG374" i="22"/>
  <c r="BF374" i="22"/>
  <c r="BE374" i="22"/>
  <c r="BC374" i="22"/>
  <c r="BD374" i="22" s="1"/>
  <c r="AN374" i="22"/>
  <c r="AO374" i="22" s="1"/>
  <c r="AG374" i="22"/>
  <c r="AH374" i="22" s="1"/>
  <c r="AD374" i="22"/>
  <c r="AB374" i="22"/>
  <c r="AA374" i="22"/>
  <c r="Z374" i="22"/>
  <c r="Y374" i="22"/>
  <c r="X374" i="22"/>
  <c r="W374" i="22"/>
  <c r="V374" i="22"/>
  <c r="AP374" i="22" s="1"/>
  <c r="U374" i="22"/>
  <c r="T374" i="22"/>
  <c r="AW374" i="22" s="1"/>
  <c r="BJ317" i="22"/>
  <c r="BI317" i="22"/>
  <c r="BH317" i="22"/>
  <c r="BG317" i="22"/>
  <c r="BF317" i="22"/>
  <c r="BE317" i="22"/>
  <c r="BC317" i="22"/>
  <c r="BD317" i="22" s="1"/>
  <c r="AN317" i="22"/>
  <c r="AO317" i="22" s="1"/>
  <c r="AG317" i="22"/>
  <c r="AH317" i="22" s="1"/>
  <c r="AD317" i="22"/>
  <c r="AB317" i="22"/>
  <c r="AA317" i="22"/>
  <c r="Z317" i="22"/>
  <c r="Y317" i="22"/>
  <c r="X317" i="22"/>
  <c r="W317" i="22"/>
  <c r="V317" i="22"/>
  <c r="AP317" i="22" s="1"/>
  <c r="U317" i="22"/>
  <c r="T317" i="22"/>
  <c r="AW317" i="22" s="1"/>
  <c r="BJ385" i="22"/>
  <c r="BI385" i="22"/>
  <c r="BH385" i="22"/>
  <c r="BG385" i="22"/>
  <c r="BF385" i="22"/>
  <c r="BE385" i="22"/>
  <c r="BC385" i="22"/>
  <c r="BD385" i="22" s="1"/>
  <c r="AN385" i="22"/>
  <c r="AO385" i="22" s="1"/>
  <c r="AG385" i="22"/>
  <c r="AH385" i="22" s="1"/>
  <c r="AD385" i="22"/>
  <c r="AB385" i="22"/>
  <c r="AA385" i="22"/>
  <c r="Z385" i="22"/>
  <c r="Y385" i="22"/>
  <c r="X385" i="22"/>
  <c r="W385" i="22"/>
  <c r="V385" i="22"/>
  <c r="AP385" i="22" s="1"/>
  <c r="U385" i="22"/>
  <c r="T385" i="22"/>
  <c r="AX385" i="22" s="1"/>
  <c r="BJ296" i="22"/>
  <c r="BI296" i="22"/>
  <c r="BH296" i="22"/>
  <c r="BG296" i="22"/>
  <c r="BF296" i="22"/>
  <c r="BE296" i="22"/>
  <c r="BC296" i="22"/>
  <c r="BD296" i="22" s="1"/>
  <c r="AN296" i="22"/>
  <c r="AO296" i="22" s="1"/>
  <c r="AG296" i="22"/>
  <c r="AH296" i="22" s="1"/>
  <c r="AD296" i="22"/>
  <c r="AF296" i="22" s="1"/>
  <c r="AB296" i="22"/>
  <c r="AA296" i="22"/>
  <c r="Z296" i="22"/>
  <c r="Y296" i="22"/>
  <c r="X296" i="22"/>
  <c r="W296" i="22"/>
  <c r="V296" i="22"/>
  <c r="AM296" i="22" s="1"/>
  <c r="U296" i="22"/>
  <c r="T296" i="22"/>
  <c r="AY296" i="22" s="1"/>
  <c r="BJ331" i="22"/>
  <c r="BI331" i="22"/>
  <c r="BH331" i="22"/>
  <c r="BG331" i="22"/>
  <c r="BF331" i="22"/>
  <c r="BE331" i="22"/>
  <c r="BC331" i="22"/>
  <c r="BD331" i="22" s="1"/>
  <c r="AN331" i="22"/>
  <c r="AO331" i="22" s="1"/>
  <c r="AG331" i="22"/>
  <c r="AH331" i="22" s="1"/>
  <c r="AD331" i="22"/>
  <c r="AF331" i="22" s="1"/>
  <c r="AB331" i="22"/>
  <c r="AA331" i="22"/>
  <c r="Z331" i="22"/>
  <c r="Y331" i="22"/>
  <c r="X331" i="22"/>
  <c r="W331" i="22"/>
  <c r="V331" i="22"/>
  <c r="U331" i="22"/>
  <c r="T331" i="22"/>
  <c r="AY331" i="22" s="1"/>
  <c r="BJ262" i="22"/>
  <c r="BI262" i="22"/>
  <c r="BH262" i="22"/>
  <c r="BG262" i="22"/>
  <c r="BF262" i="22"/>
  <c r="BE262" i="22"/>
  <c r="BC262" i="22"/>
  <c r="BD262" i="22" s="1"/>
  <c r="AN262" i="22"/>
  <c r="AO262" i="22" s="1"/>
  <c r="AG262" i="22"/>
  <c r="AH262" i="22" s="1"/>
  <c r="AD262" i="22"/>
  <c r="AB262" i="22"/>
  <c r="AA262" i="22"/>
  <c r="Z262" i="22"/>
  <c r="Y262" i="22"/>
  <c r="X262" i="22"/>
  <c r="W262" i="22"/>
  <c r="V262" i="22"/>
  <c r="AP262" i="22" s="1"/>
  <c r="U262" i="22"/>
  <c r="T262" i="22"/>
  <c r="AY262" i="22" s="1"/>
  <c r="BJ394" i="22"/>
  <c r="BI394" i="22"/>
  <c r="BH394" i="22"/>
  <c r="BG394" i="22"/>
  <c r="BF394" i="22"/>
  <c r="BE394" i="22"/>
  <c r="BC394" i="22"/>
  <c r="BD394" i="22" s="1"/>
  <c r="AN394" i="22"/>
  <c r="AO394" i="22" s="1"/>
  <c r="AG394" i="22"/>
  <c r="AH394" i="22" s="1"/>
  <c r="AD394" i="22"/>
  <c r="AB394" i="22"/>
  <c r="AA394" i="22"/>
  <c r="Z394" i="22"/>
  <c r="Y394" i="22"/>
  <c r="X394" i="22"/>
  <c r="W394" i="22"/>
  <c r="V394" i="22"/>
  <c r="AQ394" i="22" s="1"/>
  <c r="U394" i="22"/>
  <c r="T394" i="22"/>
  <c r="AY394" i="22" s="1"/>
  <c r="BJ437" i="22"/>
  <c r="BI437" i="22"/>
  <c r="BH437" i="22"/>
  <c r="BG437" i="22"/>
  <c r="BF437" i="22"/>
  <c r="BE437" i="22"/>
  <c r="BC437" i="22"/>
  <c r="BD437" i="22" s="1"/>
  <c r="AN437" i="22"/>
  <c r="AO437" i="22" s="1"/>
  <c r="AG437" i="22"/>
  <c r="AH437" i="22" s="1"/>
  <c r="AD437" i="22"/>
  <c r="AB437" i="22"/>
  <c r="AA437" i="22"/>
  <c r="Z437" i="22"/>
  <c r="Y437" i="22"/>
  <c r="X437" i="22"/>
  <c r="W437" i="22"/>
  <c r="V437" i="22"/>
  <c r="AP437" i="22" s="1"/>
  <c r="U437" i="22"/>
  <c r="T437" i="22"/>
  <c r="AY437" i="22" s="1"/>
  <c r="BJ411" i="22"/>
  <c r="BI411" i="22"/>
  <c r="BH411" i="22"/>
  <c r="BG411" i="22"/>
  <c r="BF411" i="22"/>
  <c r="BE411" i="22"/>
  <c r="BC411" i="22"/>
  <c r="BD411" i="22" s="1"/>
  <c r="AN411" i="22"/>
  <c r="AO411" i="22" s="1"/>
  <c r="AG411" i="22"/>
  <c r="AH411" i="22" s="1"/>
  <c r="AD411" i="22"/>
  <c r="AE411" i="22" s="1"/>
  <c r="AB411" i="22"/>
  <c r="AA411" i="22"/>
  <c r="Z411" i="22"/>
  <c r="Y411" i="22"/>
  <c r="X411" i="22"/>
  <c r="W411" i="22"/>
  <c r="V411" i="22"/>
  <c r="U411" i="22"/>
  <c r="AK411" i="22" s="1"/>
  <c r="T411" i="22"/>
  <c r="AY411" i="22" s="1"/>
  <c r="BJ150" i="22"/>
  <c r="BI150" i="22"/>
  <c r="BH150" i="22"/>
  <c r="BG150" i="22"/>
  <c r="BF150" i="22"/>
  <c r="BE150" i="22"/>
  <c r="BC150" i="22"/>
  <c r="BD150" i="22" s="1"/>
  <c r="AN150" i="22"/>
  <c r="AO150" i="22" s="1"/>
  <c r="AG150" i="22"/>
  <c r="AH150" i="22" s="1"/>
  <c r="AD150" i="22"/>
  <c r="AE150" i="22" s="1"/>
  <c r="AB150" i="22"/>
  <c r="AA150" i="22"/>
  <c r="Z150" i="22"/>
  <c r="Y150" i="22"/>
  <c r="X150" i="22"/>
  <c r="W150" i="22"/>
  <c r="V150" i="22"/>
  <c r="U150" i="22"/>
  <c r="AK150" i="22" s="1"/>
  <c r="T150" i="22"/>
  <c r="AY150" i="22" s="1"/>
  <c r="BJ361" i="22"/>
  <c r="BI361" i="22"/>
  <c r="BH361" i="22"/>
  <c r="BG361" i="22"/>
  <c r="BF361" i="22"/>
  <c r="BE361" i="22"/>
  <c r="BC361" i="22"/>
  <c r="BD361" i="22" s="1"/>
  <c r="AN361" i="22"/>
  <c r="AO361" i="22" s="1"/>
  <c r="AG361" i="22"/>
  <c r="AH361" i="22" s="1"/>
  <c r="AD361" i="22"/>
  <c r="AB361" i="22"/>
  <c r="AA361" i="22"/>
  <c r="Z361" i="22"/>
  <c r="Y361" i="22"/>
  <c r="X361" i="22"/>
  <c r="W361" i="22"/>
  <c r="V361" i="22"/>
  <c r="AP361" i="22" s="1"/>
  <c r="U361" i="22"/>
  <c r="AK361" i="22" s="1"/>
  <c r="T361" i="22"/>
  <c r="AY361" i="22" s="1"/>
  <c r="BJ347" i="22"/>
  <c r="BI347" i="22"/>
  <c r="BH347" i="22"/>
  <c r="BG347" i="22"/>
  <c r="BF347" i="22"/>
  <c r="BE347" i="22"/>
  <c r="BC347" i="22"/>
  <c r="BD347" i="22" s="1"/>
  <c r="AN347" i="22"/>
  <c r="AO347" i="22" s="1"/>
  <c r="AG347" i="22"/>
  <c r="AH347" i="22" s="1"/>
  <c r="AD347" i="22"/>
  <c r="AE347" i="22" s="1"/>
  <c r="AB347" i="22"/>
  <c r="AA347" i="22"/>
  <c r="Z347" i="22"/>
  <c r="Y347" i="22"/>
  <c r="X347" i="22"/>
  <c r="W347" i="22"/>
  <c r="V347" i="22"/>
  <c r="U347" i="22"/>
  <c r="AK347" i="22" s="1"/>
  <c r="T347" i="22"/>
  <c r="AY347" i="22" s="1"/>
  <c r="BJ429" i="22"/>
  <c r="BI429" i="22"/>
  <c r="BH429" i="22"/>
  <c r="BG429" i="22"/>
  <c r="BF429" i="22"/>
  <c r="BE429" i="22"/>
  <c r="BC429" i="22"/>
  <c r="BD429" i="22" s="1"/>
  <c r="AN429" i="22"/>
  <c r="AO429" i="22" s="1"/>
  <c r="AG429" i="22"/>
  <c r="AH429" i="22" s="1"/>
  <c r="AD429" i="22"/>
  <c r="AI429" i="22" s="1"/>
  <c r="AB429" i="22"/>
  <c r="AA429" i="22"/>
  <c r="Z429" i="22"/>
  <c r="Y429" i="22"/>
  <c r="X429" i="22"/>
  <c r="W429" i="22"/>
  <c r="V429" i="22"/>
  <c r="U429" i="22"/>
  <c r="AK429" i="22" s="1"/>
  <c r="T429" i="22"/>
  <c r="AY429" i="22" s="1"/>
  <c r="BJ393" i="22"/>
  <c r="BI393" i="22"/>
  <c r="BH393" i="22"/>
  <c r="BG393" i="22"/>
  <c r="BF393" i="22"/>
  <c r="BE393" i="22"/>
  <c r="BC393" i="22"/>
  <c r="BD393" i="22" s="1"/>
  <c r="AN393" i="22"/>
  <c r="AO393" i="22" s="1"/>
  <c r="AG393" i="22"/>
  <c r="AH393" i="22" s="1"/>
  <c r="AD393" i="22"/>
  <c r="AF393" i="22" s="1"/>
  <c r="AB393" i="22"/>
  <c r="AA393" i="22"/>
  <c r="Z393" i="22"/>
  <c r="Y393" i="22"/>
  <c r="X393" i="22"/>
  <c r="W393" i="22"/>
  <c r="V393" i="22"/>
  <c r="U393" i="22"/>
  <c r="AK393" i="22" s="1"/>
  <c r="T393" i="22"/>
  <c r="AY393" i="22" s="1"/>
  <c r="BJ388" i="22"/>
  <c r="BI388" i="22"/>
  <c r="BH388" i="22"/>
  <c r="BG388" i="22"/>
  <c r="BF388" i="22"/>
  <c r="BE388" i="22"/>
  <c r="BC388" i="22"/>
  <c r="BD388" i="22" s="1"/>
  <c r="AN388" i="22"/>
  <c r="AO388" i="22" s="1"/>
  <c r="AG388" i="22"/>
  <c r="AH388" i="22" s="1"/>
  <c r="AD388" i="22"/>
  <c r="AF388" i="22" s="1"/>
  <c r="AB388" i="22"/>
  <c r="AA388" i="22"/>
  <c r="Z388" i="22"/>
  <c r="Y388" i="22"/>
  <c r="X388" i="22"/>
  <c r="W388" i="22"/>
  <c r="V388" i="22"/>
  <c r="AM388" i="22" s="1"/>
  <c r="U388" i="22"/>
  <c r="T388" i="22"/>
  <c r="AY388" i="22" s="1"/>
  <c r="BJ300" i="22"/>
  <c r="BI300" i="22"/>
  <c r="BH300" i="22"/>
  <c r="BG300" i="22"/>
  <c r="BF300" i="22"/>
  <c r="BE300" i="22"/>
  <c r="BC300" i="22"/>
  <c r="BD300" i="22" s="1"/>
  <c r="AN300" i="22"/>
  <c r="AO300" i="22" s="1"/>
  <c r="AG300" i="22"/>
  <c r="AH300" i="22" s="1"/>
  <c r="AD300" i="22"/>
  <c r="AF300" i="22" s="1"/>
  <c r="AB300" i="22"/>
  <c r="AA300" i="22"/>
  <c r="Z300" i="22"/>
  <c r="Y300" i="22"/>
  <c r="X300" i="22"/>
  <c r="W300" i="22"/>
  <c r="V300" i="22"/>
  <c r="AP300" i="22" s="1"/>
  <c r="U300" i="22"/>
  <c r="T300" i="22"/>
  <c r="AY300" i="22" s="1"/>
  <c r="BJ355" i="22"/>
  <c r="BI355" i="22"/>
  <c r="BH355" i="22"/>
  <c r="BG355" i="22"/>
  <c r="BF355" i="22"/>
  <c r="BE355" i="22"/>
  <c r="BC355" i="22"/>
  <c r="BD355" i="22" s="1"/>
  <c r="AN355" i="22"/>
  <c r="AO355" i="22" s="1"/>
  <c r="AG355" i="22"/>
  <c r="AH355" i="22" s="1"/>
  <c r="AD355" i="22"/>
  <c r="AF355" i="22" s="1"/>
  <c r="AB355" i="22"/>
  <c r="AA355" i="22"/>
  <c r="Z355" i="22"/>
  <c r="Y355" i="22"/>
  <c r="X355" i="22"/>
  <c r="W355" i="22"/>
  <c r="V355" i="22"/>
  <c r="AP355" i="22" s="1"/>
  <c r="U355" i="22"/>
  <c r="AK355" i="22" s="1"/>
  <c r="T355" i="22"/>
  <c r="AY355" i="22" s="1"/>
  <c r="BJ353" i="22"/>
  <c r="BI353" i="22"/>
  <c r="BH353" i="22"/>
  <c r="BG353" i="22"/>
  <c r="BF353" i="22"/>
  <c r="BE353" i="22"/>
  <c r="BC353" i="22"/>
  <c r="BD353" i="22" s="1"/>
  <c r="AN353" i="22"/>
  <c r="AO353" i="22" s="1"/>
  <c r="AG353" i="22"/>
  <c r="AH353" i="22" s="1"/>
  <c r="AD353" i="22"/>
  <c r="AB353" i="22"/>
  <c r="AA353" i="22"/>
  <c r="Z353" i="22"/>
  <c r="Y353" i="22"/>
  <c r="X353" i="22"/>
  <c r="W353" i="22"/>
  <c r="V353" i="22"/>
  <c r="AP353" i="22" s="1"/>
  <c r="U353" i="22"/>
  <c r="AK353" i="22" s="1"/>
  <c r="T353" i="22"/>
  <c r="AY353" i="22" s="1"/>
  <c r="BJ415" i="22"/>
  <c r="BI415" i="22"/>
  <c r="BH415" i="22"/>
  <c r="BG415" i="22"/>
  <c r="BF415" i="22"/>
  <c r="BE415" i="22"/>
  <c r="BC415" i="22"/>
  <c r="BD415" i="22" s="1"/>
  <c r="AN415" i="22"/>
  <c r="AO415" i="22" s="1"/>
  <c r="AG415" i="22"/>
  <c r="AH415" i="22" s="1"/>
  <c r="AD415" i="22"/>
  <c r="AF415" i="22" s="1"/>
  <c r="AB415" i="22"/>
  <c r="AA415" i="22"/>
  <c r="Z415" i="22"/>
  <c r="Y415" i="22"/>
  <c r="X415" i="22"/>
  <c r="W415" i="22"/>
  <c r="V415" i="22"/>
  <c r="U415" i="22"/>
  <c r="AK415" i="22" s="1"/>
  <c r="T415" i="22"/>
  <c r="AY415" i="22" s="1"/>
  <c r="BJ254" i="22"/>
  <c r="BI254" i="22"/>
  <c r="BH254" i="22"/>
  <c r="BG254" i="22"/>
  <c r="BF254" i="22"/>
  <c r="BE254" i="22"/>
  <c r="BC254" i="22"/>
  <c r="BD254" i="22" s="1"/>
  <c r="AN254" i="22"/>
  <c r="AO254" i="22" s="1"/>
  <c r="AG254" i="22"/>
  <c r="AH254" i="22" s="1"/>
  <c r="AD254" i="22"/>
  <c r="AF254" i="22" s="1"/>
  <c r="AB254" i="22"/>
  <c r="AA254" i="22"/>
  <c r="Z254" i="22"/>
  <c r="Y254" i="22"/>
  <c r="X254" i="22"/>
  <c r="W254" i="22"/>
  <c r="V254" i="22"/>
  <c r="AP254" i="22" s="1"/>
  <c r="U254" i="22"/>
  <c r="AK254" i="22" s="1"/>
  <c r="T254" i="22"/>
  <c r="AY254" i="22" s="1"/>
  <c r="BJ408" i="22"/>
  <c r="BI408" i="22"/>
  <c r="BH408" i="22"/>
  <c r="BG408" i="22"/>
  <c r="BF408" i="22"/>
  <c r="BE408" i="22"/>
  <c r="BC408" i="22"/>
  <c r="BD408" i="22" s="1"/>
  <c r="AN408" i="22"/>
  <c r="AO408" i="22" s="1"/>
  <c r="AG408" i="22"/>
  <c r="AH408" i="22" s="1"/>
  <c r="AD408" i="22"/>
  <c r="AF408" i="22" s="1"/>
  <c r="AB408" i="22"/>
  <c r="AA408" i="22"/>
  <c r="Z408" i="22"/>
  <c r="Y408" i="22"/>
  <c r="X408" i="22"/>
  <c r="W408" i="22"/>
  <c r="V408" i="22"/>
  <c r="AP408" i="22" s="1"/>
  <c r="U408" i="22"/>
  <c r="AK408" i="22" s="1"/>
  <c r="T408" i="22"/>
  <c r="AY408" i="22" s="1"/>
  <c r="BJ305" i="22"/>
  <c r="BI305" i="22"/>
  <c r="BH305" i="22"/>
  <c r="BG305" i="22"/>
  <c r="BF305" i="22"/>
  <c r="BE305" i="22"/>
  <c r="BC305" i="22"/>
  <c r="BD305" i="22" s="1"/>
  <c r="AN305" i="22"/>
  <c r="AO305" i="22" s="1"/>
  <c r="AG305" i="22"/>
  <c r="AH305" i="22" s="1"/>
  <c r="AD305" i="22"/>
  <c r="AF305" i="22" s="1"/>
  <c r="AB305" i="22"/>
  <c r="AA305" i="22"/>
  <c r="Z305" i="22"/>
  <c r="Y305" i="22"/>
  <c r="X305" i="22"/>
  <c r="W305" i="22"/>
  <c r="V305" i="22"/>
  <c r="AP305" i="22" s="1"/>
  <c r="U305" i="22"/>
  <c r="AK305" i="22" s="1"/>
  <c r="T305" i="22"/>
  <c r="AY305" i="22" s="1"/>
  <c r="BJ302" i="22"/>
  <c r="BI302" i="22"/>
  <c r="BH302" i="22"/>
  <c r="BG302" i="22"/>
  <c r="BF302" i="22"/>
  <c r="BE302" i="22"/>
  <c r="BC302" i="22"/>
  <c r="BD302" i="22" s="1"/>
  <c r="AN302" i="22"/>
  <c r="AO302" i="22" s="1"/>
  <c r="AG302" i="22"/>
  <c r="AH302" i="22" s="1"/>
  <c r="AD302" i="22"/>
  <c r="AF302" i="22" s="1"/>
  <c r="AB302" i="22"/>
  <c r="AA302" i="22"/>
  <c r="Z302" i="22"/>
  <c r="Y302" i="22"/>
  <c r="X302" i="22"/>
  <c r="W302" i="22"/>
  <c r="V302" i="22"/>
  <c r="AP302" i="22" s="1"/>
  <c r="U302" i="22"/>
  <c r="T302" i="22"/>
  <c r="AY302" i="22" s="1"/>
  <c r="BJ366" i="22"/>
  <c r="BI366" i="22"/>
  <c r="BH366" i="22"/>
  <c r="BG366" i="22"/>
  <c r="BF366" i="22"/>
  <c r="BE366" i="22"/>
  <c r="BC366" i="22"/>
  <c r="BD366" i="22" s="1"/>
  <c r="AN366" i="22"/>
  <c r="AO366" i="22" s="1"/>
  <c r="AG366" i="22"/>
  <c r="AH366" i="22" s="1"/>
  <c r="AD366" i="22"/>
  <c r="AF366" i="22" s="1"/>
  <c r="AB366" i="22"/>
  <c r="AA366" i="22"/>
  <c r="Z366" i="22"/>
  <c r="Y366" i="22"/>
  <c r="X366" i="22"/>
  <c r="W366" i="22"/>
  <c r="V366" i="22"/>
  <c r="AP366" i="22" s="1"/>
  <c r="U366" i="22"/>
  <c r="T366" i="22"/>
  <c r="AY366" i="22" s="1"/>
  <c r="BJ423" i="22"/>
  <c r="BI423" i="22"/>
  <c r="BH423" i="22"/>
  <c r="BG423" i="22"/>
  <c r="BF423" i="22"/>
  <c r="BE423" i="22"/>
  <c r="BC423" i="22"/>
  <c r="BD423" i="22" s="1"/>
  <c r="AN423" i="22"/>
  <c r="AO423" i="22" s="1"/>
  <c r="AG423" i="22"/>
  <c r="AH423" i="22" s="1"/>
  <c r="AD423" i="22"/>
  <c r="AF423" i="22" s="1"/>
  <c r="AB423" i="22"/>
  <c r="AA423" i="22"/>
  <c r="Z423" i="22"/>
  <c r="Y423" i="22"/>
  <c r="X423" i="22"/>
  <c r="W423" i="22"/>
  <c r="V423" i="22"/>
  <c r="AP423" i="22" s="1"/>
  <c r="U423" i="22"/>
  <c r="T423" i="22"/>
  <c r="AY423" i="22" s="1"/>
  <c r="BJ335" i="22"/>
  <c r="BI335" i="22"/>
  <c r="BH335" i="22"/>
  <c r="BG335" i="22"/>
  <c r="BF335" i="22"/>
  <c r="BE335" i="22"/>
  <c r="BC335" i="22"/>
  <c r="BD335" i="22" s="1"/>
  <c r="AN335" i="22"/>
  <c r="AO335" i="22" s="1"/>
  <c r="AG335" i="22"/>
  <c r="AH335" i="22" s="1"/>
  <c r="AD335" i="22"/>
  <c r="AB335" i="22"/>
  <c r="AA335" i="22"/>
  <c r="Z335" i="22"/>
  <c r="Y335" i="22"/>
  <c r="X335" i="22"/>
  <c r="W335" i="22"/>
  <c r="V335" i="22"/>
  <c r="AP335" i="22" s="1"/>
  <c r="U335" i="22"/>
  <c r="T335" i="22"/>
  <c r="AY335" i="22" s="1"/>
  <c r="BJ418" i="22"/>
  <c r="BI418" i="22"/>
  <c r="BH418" i="22"/>
  <c r="BG418" i="22"/>
  <c r="BF418" i="22"/>
  <c r="BE418" i="22"/>
  <c r="BC418" i="22"/>
  <c r="BD418" i="22" s="1"/>
  <c r="AN418" i="22"/>
  <c r="AO418" i="22" s="1"/>
  <c r="AG418" i="22"/>
  <c r="AH418" i="22" s="1"/>
  <c r="AD418" i="22"/>
  <c r="AB418" i="22"/>
  <c r="AA418" i="22"/>
  <c r="Z418" i="22"/>
  <c r="Y418" i="22"/>
  <c r="X418" i="22"/>
  <c r="W418" i="22"/>
  <c r="V418" i="22"/>
  <c r="AM418" i="22" s="1"/>
  <c r="U418" i="22"/>
  <c r="T418" i="22"/>
  <c r="AY418" i="22" s="1"/>
  <c r="BJ403" i="22"/>
  <c r="BI403" i="22"/>
  <c r="BH403" i="22"/>
  <c r="BG403" i="22"/>
  <c r="BF403" i="22"/>
  <c r="BE403" i="22"/>
  <c r="BC403" i="22"/>
  <c r="BD403" i="22" s="1"/>
  <c r="AN403" i="22"/>
  <c r="AO403" i="22" s="1"/>
  <c r="AG403" i="22"/>
  <c r="AH403" i="22" s="1"/>
  <c r="AD403" i="22"/>
  <c r="AE403" i="22" s="1"/>
  <c r="AB403" i="22"/>
  <c r="AA403" i="22"/>
  <c r="Z403" i="22"/>
  <c r="Y403" i="22"/>
  <c r="X403" i="22"/>
  <c r="W403" i="22"/>
  <c r="V403" i="22"/>
  <c r="U403" i="22"/>
  <c r="AK403" i="22" s="1"/>
  <c r="T403" i="22"/>
  <c r="AY403" i="22" s="1"/>
  <c r="BJ339" i="22"/>
  <c r="BI339" i="22"/>
  <c r="BH339" i="22"/>
  <c r="BG339" i="22"/>
  <c r="BF339" i="22"/>
  <c r="BE339" i="22"/>
  <c r="BC339" i="22"/>
  <c r="BD339" i="22" s="1"/>
  <c r="AN339" i="22"/>
  <c r="AO339" i="22" s="1"/>
  <c r="AG339" i="22"/>
  <c r="AH339" i="22" s="1"/>
  <c r="AD339" i="22"/>
  <c r="AB339" i="22"/>
  <c r="AA339" i="22"/>
  <c r="Z339" i="22"/>
  <c r="Y339" i="22"/>
  <c r="X339" i="22"/>
  <c r="W339" i="22"/>
  <c r="V339" i="22"/>
  <c r="U339" i="22"/>
  <c r="T339" i="22"/>
  <c r="AY339" i="22" s="1"/>
  <c r="BJ28" i="22"/>
  <c r="BI28" i="22"/>
  <c r="BH28" i="22"/>
  <c r="BG28" i="22"/>
  <c r="BF28" i="22"/>
  <c r="BE28" i="22"/>
  <c r="BC28" i="22"/>
  <c r="BD28" i="22" s="1"/>
  <c r="AN28" i="22"/>
  <c r="AO28" i="22" s="1"/>
  <c r="AG28" i="22"/>
  <c r="AH28" i="22" s="1"/>
  <c r="AD28" i="22"/>
  <c r="AE28" i="22" s="1"/>
  <c r="AB28" i="22"/>
  <c r="AA28" i="22"/>
  <c r="Z28" i="22"/>
  <c r="Y28" i="22"/>
  <c r="X28" i="22"/>
  <c r="W28" i="22"/>
  <c r="V28" i="22"/>
  <c r="U28" i="22"/>
  <c r="T28" i="22"/>
  <c r="AY28" i="22" s="1"/>
  <c r="BJ79" i="22"/>
  <c r="BI79" i="22"/>
  <c r="BH79" i="22"/>
  <c r="BG79" i="22"/>
  <c r="BF79" i="22"/>
  <c r="BE79" i="22"/>
  <c r="BC79" i="22"/>
  <c r="BD79" i="22" s="1"/>
  <c r="AN79" i="22"/>
  <c r="AO79" i="22" s="1"/>
  <c r="AG79" i="22"/>
  <c r="AH79" i="22" s="1"/>
  <c r="AD79" i="22"/>
  <c r="AB79" i="22"/>
  <c r="AA79" i="22"/>
  <c r="Z79" i="22"/>
  <c r="Y79" i="22"/>
  <c r="X79" i="22"/>
  <c r="W79" i="22"/>
  <c r="V79" i="22"/>
  <c r="AP79" i="22" s="1"/>
  <c r="U79" i="22"/>
  <c r="AK79" i="22" s="1"/>
  <c r="T79" i="22"/>
  <c r="AY79" i="22" s="1"/>
  <c r="BJ157" i="22"/>
  <c r="BI157" i="22"/>
  <c r="BH157" i="22"/>
  <c r="BG157" i="22"/>
  <c r="BF157" i="22"/>
  <c r="BE157" i="22"/>
  <c r="BC157" i="22"/>
  <c r="BD157" i="22" s="1"/>
  <c r="AN157" i="22"/>
  <c r="AO157" i="22" s="1"/>
  <c r="AG157" i="22"/>
  <c r="AH157" i="22" s="1"/>
  <c r="AD157" i="22"/>
  <c r="AE157" i="22" s="1"/>
  <c r="AB157" i="22"/>
  <c r="AA157" i="22"/>
  <c r="Z157" i="22"/>
  <c r="Y157" i="22"/>
  <c r="X157" i="22"/>
  <c r="W157" i="22"/>
  <c r="V157" i="22"/>
  <c r="U157" i="22"/>
  <c r="T157" i="22"/>
  <c r="AY157" i="22" s="1"/>
  <c r="BJ341" i="22"/>
  <c r="BI341" i="22"/>
  <c r="BH341" i="22"/>
  <c r="BG341" i="22"/>
  <c r="BF341" i="22"/>
  <c r="BE341" i="22"/>
  <c r="BC341" i="22"/>
  <c r="BD341" i="22" s="1"/>
  <c r="AN341" i="22"/>
  <c r="AO341" i="22" s="1"/>
  <c r="AG341" i="22"/>
  <c r="AH341" i="22" s="1"/>
  <c r="AD341" i="22"/>
  <c r="AF341" i="22" s="1"/>
  <c r="AB341" i="22"/>
  <c r="AA341" i="22"/>
  <c r="Z341" i="22"/>
  <c r="Y341" i="22"/>
  <c r="X341" i="22"/>
  <c r="W341" i="22"/>
  <c r="V341" i="22"/>
  <c r="AP341" i="22" s="1"/>
  <c r="U341" i="22"/>
  <c r="T341" i="22"/>
  <c r="AY341" i="22" s="1"/>
  <c r="BJ261" i="22"/>
  <c r="BI261" i="22"/>
  <c r="BH261" i="22"/>
  <c r="BG261" i="22"/>
  <c r="BF261" i="22"/>
  <c r="BE261" i="22"/>
  <c r="BC261" i="22"/>
  <c r="BD261" i="22" s="1"/>
  <c r="AN261" i="22"/>
  <c r="AO261" i="22" s="1"/>
  <c r="AG261" i="22"/>
  <c r="AH261" i="22" s="1"/>
  <c r="AD261" i="22"/>
  <c r="AF261" i="22" s="1"/>
  <c r="AB261" i="22"/>
  <c r="AA261" i="22"/>
  <c r="Z261" i="22"/>
  <c r="Y261" i="22"/>
  <c r="X261" i="22"/>
  <c r="W261" i="22"/>
  <c r="V261" i="22"/>
  <c r="AP261" i="22" s="1"/>
  <c r="U261" i="22"/>
  <c r="T261" i="22"/>
  <c r="AY261" i="22" s="1"/>
  <c r="BJ377" i="22"/>
  <c r="BI377" i="22"/>
  <c r="BH377" i="22"/>
  <c r="BG377" i="22"/>
  <c r="BF377" i="22"/>
  <c r="BE377" i="22"/>
  <c r="BC377" i="22"/>
  <c r="BD377" i="22" s="1"/>
  <c r="AN377" i="22"/>
  <c r="AO377" i="22" s="1"/>
  <c r="AG377" i="22"/>
  <c r="AH377" i="22" s="1"/>
  <c r="AD377" i="22"/>
  <c r="AB377" i="22"/>
  <c r="AA377" i="22"/>
  <c r="Z377" i="22"/>
  <c r="Y377" i="22"/>
  <c r="X377" i="22"/>
  <c r="W377" i="22"/>
  <c r="V377" i="22"/>
  <c r="U377" i="22"/>
  <c r="T377" i="22"/>
  <c r="AX377" i="22" s="1"/>
  <c r="BJ70" i="22"/>
  <c r="BI70" i="22"/>
  <c r="BH70" i="22"/>
  <c r="BG70" i="22"/>
  <c r="BF70" i="22"/>
  <c r="BE70" i="22"/>
  <c r="BC70" i="22"/>
  <c r="BD70" i="22" s="1"/>
  <c r="AN70" i="22"/>
  <c r="AO70" i="22" s="1"/>
  <c r="AG70" i="22"/>
  <c r="AH70" i="22" s="1"/>
  <c r="AD70" i="22"/>
  <c r="AE70" i="22" s="1"/>
  <c r="AB70" i="22"/>
  <c r="AA70" i="22"/>
  <c r="Z70" i="22"/>
  <c r="Y70" i="22"/>
  <c r="X70" i="22"/>
  <c r="W70" i="22"/>
  <c r="V70" i="22"/>
  <c r="AP70" i="22" s="1"/>
  <c r="U70" i="22"/>
  <c r="T70" i="22"/>
  <c r="AY70" i="22" s="1"/>
  <c r="BJ330" i="22"/>
  <c r="BI330" i="22"/>
  <c r="BH330" i="22"/>
  <c r="BG330" i="22"/>
  <c r="BF330" i="22"/>
  <c r="BE330" i="22"/>
  <c r="BC330" i="22"/>
  <c r="BD330" i="22" s="1"/>
  <c r="AN330" i="22"/>
  <c r="AO330" i="22" s="1"/>
  <c r="AG330" i="22"/>
  <c r="AH330" i="22" s="1"/>
  <c r="AD330" i="22"/>
  <c r="AE330" i="22" s="1"/>
  <c r="AB330" i="22"/>
  <c r="AA330" i="22"/>
  <c r="Z330" i="22"/>
  <c r="Y330" i="22"/>
  <c r="X330" i="22"/>
  <c r="W330" i="22"/>
  <c r="V330" i="22"/>
  <c r="U330" i="22"/>
  <c r="T330" i="22"/>
  <c r="AX330" i="22" s="1"/>
  <c r="BJ419" i="22"/>
  <c r="BI419" i="22"/>
  <c r="BH419" i="22"/>
  <c r="BG419" i="22"/>
  <c r="BF419" i="22"/>
  <c r="BE419" i="22"/>
  <c r="BC419" i="22"/>
  <c r="BD419" i="22" s="1"/>
  <c r="AN419" i="22"/>
  <c r="AO419" i="22" s="1"/>
  <c r="AG419" i="22"/>
  <c r="AH419" i="22" s="1"/>
  <c r="AD419" i="22"/>
  <c r="AB419" i="22"/>
  <c r="AA419" i="22"/>
  <c r="Z419" i="22"/>
  <c r="Y419" i="22"/>
  <c r="X419" i="22"/>
  <c r="W419" i="22"/>
  <c r="V419" i="22"/>
  <c r="U419" i="22"/>
  <c r="T419" i="22"/>
  <c r="AY419" i="22" s="1"/>
  <c r="BJ204" i="22"/>
  <c r="BI204" i="22"/>
  <c r="BH204" i="22"/>
  <c r="BG204" i="22"/>
  <c r="BF204" i="22"/>
  <c r="BE204" i="22"/>
  <c r="BC204" i="22"/>
  <c r="BD204" i="22" s="1"/>
  <c r="AN204" i="22"/>
  <c r="AO204" i="22" s="1"/>
  <c r="AG204" i="22"/>
  <c r="AH204" i="22" s="1"/>
  <c r="AD204" i="22"/>
  <c r="AB204" i="22"/>
  <c r="AA204" i="22"/>
  <c r="Z204" i="22"/>
  <c r="Y204" i="22"/>
  <c r="X204" i="22"/>
  <c r="W204" i="22"/>
  <c r="V204" i="22"/>
  <c r="U204" i="22"/>
  <c r="T204" i="22"/>
  <c r="AY204" i="22" s="1"/>
  <c r="BJ337" i="22"/>
  <c r="BI337" i="22"/>
  <c r="BH337" i="22"/>
  <c r="BG337" i="22"/>
  <c r="BF337" i="22"/>
  <c r="BE337" i="22"/>
  <c r="BC337" i="22"/>
  <c r="BD337" i="22" s="1"/>
  <c r="AN337" i="22"/>
  <c r="AO337" i="22" s="1"/>
  <c r="AG337" i="22"/>
  <c r="AH337" i="22" s="1"/>
  <c r="AD337" i="22"/>
  <c r="AB337" i="22"/>
  <c r="AA337" i="22"/>
  <c r="Z337" i="22"/>
  <c r="Y337" i="22"/>
  <c r="X337" i="22"/>
  <c r="W337" i="22"/>
  <c r="V337" i="22"/>
  <c r="AM337" i="22" s="1"/>
  <c r="U337" i="22"/>
  <c r="T337" i="22"/>
  <c r="AY337" i="22" s="1"/>
  <c r="BJ389" i="22"/>
  <c r="BI389" i="22"/>
  <c r="BH389" i="22"/>
  <c r="BG389" i="22"/>
  <c r="BF389" i="22"/>
  <c r="BE389" i="22"/>
  <c r="BC389" i="22"/>
  <c r="BD389" i="22" s="1"/>
  <c r="AN389" i="22"/>
  <c r="AO389" i="22" s="1"/>
  <c r="AG389" i="22"/>
  <c r="AH389" i="22" s="1"/>
  <c r="AD389" i="22"/>
  <c r="AB389" i="22"/>
  <c r="AA389" i="22"/>
  <c r="Z389" i="22"/>
  <c r="Y389" i="22"/>
  <c r="X389" i="22"/>
  <c r="W389" i="22"/>
  <c r="V389" i="22"/>
  <c r="AM389" i="22" s="1"/>
  <c r="U389" i="22"/>
  <c r="T389" i="22"/>
  <c r="AY389" i="22" s="1"/>
  <c r="BJ400" i="22"/>
  <c r="BI400" i="22"/>
  <c r="BH400" i="22"/>
  <c r="BG400" i="22"/>
  <c r="BF400" i="22"/>
  <c r="BE400" i="22"/>
  <c r="BC400" i="22"/>
  <c r="BD400" i="22" s="1"/>
  <c r="AN400" i="22"/>
  <c r="AO400" i="22" s="1"/>
  <c r="AG400" i="22"/>
  <c r="AH400" i="22" s="1"/>
  <c r="AD400" i="22"/>
  <c r="AB400" i="22"/>
  <c r="AA400" i="22"/>
  <c r="Z400" i="22"/>
  <c r="Y400" i="22"/>
  <c r="X400" i="22"/>
  <c r="W400" i="22"/>
  <c r="V400" i="22"/>
  <c r="U400" i="22"/>
  <c r="T400" i="22"/>
  <c r="AY400" i="22" s="1"/>
  <c r="BJ285" i="22"/>
  <c r="BI285" i="22"/>
  <c r="BH285" i="22"/>
  <c r="BG285" i="22"/>
  <c r="BF285" i="22"/>
  <c r="BE285" i="22"/>
  <c r="BC285" i="22"/>
  <c r="BD285" i="22" s="1"/>
  <c r="AN285" i="22"/>
  <c r="AO285" i="22" s="1"/>
  <c r="AG285" i="22"/>
  <c r="AH285" i="22" s="1"/>
  <c r="AD285" i="22"/>
  <c r="AB285" i="22"/>
  <c r="AA285" i="22"/>
  <c r="Z285" i="22"/>
  <c r="Y285" i="22"/>
  <c r="X285" i="22"/>
  <c r="W285" i="22"/>
  <c r="V285" i="22"/>
  <c r="AM285" i="22" s="1"/>
  <c r="U285" i="22"/>
  <c r="AK285" i="22" s="1"/>
  <c r="T285" i="22"/>
  <c r="AY285" i="22" s="1"/>
  <c r="BJ316" i="22"/>
  <c r="BI316" i="22"/>
  <c r="BH316" i="22"/>
  <c r="BG316" i="22"/>
  <c r="BF316" i="22"/>
  <c r="BE316" i="22"/>
  <c r="BC316" i="22"/>
  <c r="BD316" i="22" s="1"/>
  <c r="AN316" i="22"/>
  <c r="AO316" i="22" s="1"/>
  <c r="AG316" i="22"/>
  <c r="AH316" i="22" s="1"/>
  <c r="AD316" i="22"/>
  <c r="AB316" i="22"/>
  <c r="AA316" i="22"/>
  <c r="Z316" i="22"/>
  <c r="Y316" i="22"/>
  <c r="X316" i="22"/>
  <c r="W316" i="22"/>
  <c r="V316" i="22"/>
  <c r="U316" i="22"/>
  <c r="T316" i="22"/>
  <c r="AY316" i="22" s="1"/>
  <c r="BJ306" i="22"/>
  <c r="BI306" i="22"/>
  <c r="BH306" i="22"/>
  <c r="BG306" i="22"/>
  <c r="BF306" i="22"/>
  <c r="BE306" i="22"/>
  <c r="BC306" i="22"/>
  <c r="BD306" i="22" s="1"/>
  <c r="AN306" i="22"/>
  <c r="AO306" i="22" s="1"/>
  <c r="AG306" i="22"/>
  <c r="AH306" i="22" s="1"/>
  <c r="AD306" i="22"/>
  <c r="AB306" i="22"/>
  <c r="AA306" i="22"/>
  <c r="Z306" i="22"/>
  <c r="Y306" i="22"/>
  <c r="X306" i="22"/>
  <c r="W306" i="22"/>
  <c r="V306" i="22"/>
  <c r="AM306" i="22" s="1"/>
  <c r="U306" i="22"/>
  <c r="T306" i="22"/>
  <c r="AY306" i="22" s="1"/>
  <c r="BJ334" i="22"/>
  <c r="BI334" i="22"/>
  <c r="BH334" i="22"/>
  <c r="BG334" i="22"/>
  <c r="BF334" i="22"/>
  <c r="BE334" i="22"/>
  <c r="BC334" i="22"/>
  <c r="BD334" i="22" s="1"/>
  <c r="AN334" i="22"/>
  <c r="AO334" i="22" s="1"/>
  <c r="AG334" i="22"/>
  <c r="AH334" i="22" s="1"/>
  <c r="AD334" i="22"/>
  <c r="AB334" i="22"/>
  <c r="AA334" i="22"/>
  <c r="Z334" i="22"/>
  <c r="Y334" i="22"/>
  <c r="X334" i="22"/>
  <c r="W334" i="22"/>
  <c r="V334" i="22"/>
  <c r="U334" i="22"/>
  <c r="T334" i="22"/>
  <c r="AY334" i="22" s="1"/>
  <c r="BJ432" i="22"/>
  <c r="BI432" i="22"/>
  <c r="BH432" i="22"/>
  <c r="BG432" i="22"/>
  <c r="BF432" i="22"/>
  <c r="BE432" i="22"/>
  <c r="BC432" i="22"/>
  <c r="BD432" i="22" s="1"/>
  <c r="AN432" i="22"/>
  <c r="AO432" i="22" s="1"/>
  <c r="AG432" i="22"/>
  <c r="AH432" i="22" s="1"/>
  <c r="AD432" i="22"/>
  <c r="AB432" i="22"/>
  <c r="AA432" i="22"/>
  <c r="Z432" i="22"/>
  <c r="Y432" i="22"/>
  <c r="X432" i="22"/>
  <c r="W432" i="22"/>
  <c r="V432" i="22"/>
  <c r="AM432" i="22" s="1"/>
  <c r="U432" i="22"/>
  <c r="T432" i="22"/>
  <c r="AW432" i="22" s="1"/>
  <c r="BJ348" i="22"/>
  <c r="BI348" i="22"/>
  <c r="BH348" i="22"/>
  <c r="BG348" i="22"/>
  <c r="BF348" i="22"/>
  <c r="BE348" i="22"/>
  <c r="BC348" i="22"/>
  <c r="BD348" i="22" s="1"/>
  <c r="AN348" i="22"/>
  <c r="AO348" i="22" s="1"/>
  <c r="AG348" i="22"/>
  <c r="AH348" i="22" s="1"/>
  <c r="AD348" i="22"/>
  <c r="AE348" i="22" s="1"/>
  <c r="AB348" i="22"/>
  <c r="AA348" i="22"/>
  <c r="Z348" i="22"/>
  <c r="Y348" i="22"/>
  <c r="X348" i="22"/>
  <c r="W348" i="22"/>
  <c r="V348" i="22"/>
  <c r="AM348" i="22" s="1"/>
  <c r="U348" i="22"/>
  <c r="T348" i="22"/>
  <c r="AY348" i="22" s="1"/>
  <c r="BJ376" i="22"/>
  <c r="BI376" i="22"/>
  <c r="BH376" i="22"/>
  <c r="BG376" i="22"/>
  <c r="BF376" i="22"/>
  <c r="BE376" i="22"/>
  <c r="BC376" i="22"/>
  <c r="BD376" i="22" s="1"/>
  <c r="AN376" i="22"/>
  <c r="AO376" i="22" s="1"/>
  <c r="AG376" i="22"/>
  <c r="AH376" i="22" s="1"/>
  <c r="AD376" i="22"/>
  <c r="AF376" i="22" s="1"/>
  <c r="AB376" i="22"/>
  <c r="AA376" i="22"/>
  <c r="Z376" i="22"/>
  <c r="Y376" i="22"/>
  <c r="X376" i="22"/>
  <c r="W376" i="22"/>
  <c r="V376" i="22"/>
  <c r="AP376" i="22" s="1"/>
  <c r="U376" i="22"/>
  <c r="T376" i="22"/>
  <c r="AY376" i="22" s="1"/>
  <c r="BJ167" i="22"/>
  <c r="BI167" i="22"/>
  <c r="BH167" i="22"/>
  <c r="BG167" i="22"/>
  <c r="BF167" i="22"/>
  <c r="BE167" i="22"/>
  <c r="BC167" i="22"/>
  <c r="BD167" i="22" s="1"/>
  <c r="AN167" i="22"/>
  <c r="AO167" i="22" s="1"/>
  <c r="AG167" i="22"/>
  <c r="AH167" i="22" s="1"/>
  <c r="AD167" i="22"/>
  <c r="AB167" i="22"/>
  <c r="AA167" i="22"/>
  <c r="Z167" i="22"/>
  <c r="Y167" i="22"/>
  <c r="X167" i="22"/>
  <c r="W167" i="22"/>
  <c r="V167" i="22"/>
  <c r="AM167" i="22" s="1"/>
  <c r="U167" i="22"/>
  <c r="T167" i="22"/>
  <c r="AX167" i="22" s="1"/>
  <c r="BJ346" i="22"/>
  <c r="BI346" i="22"/>
  <c r="BH346" i="22"/>
  <c r="BG346" i="22"/>
  <c r="BF346" i="22"/>
  <c r="BE346" i="22"/>
  <c r="BC346" i="22"/>
  <c r="BD346" i="22" s="1"/>
  <c r="AN346" i="22"/>
  <c r="AO346" i="22" s="1"/>
  <c r="AG346" i="22"/>
  <c r="AH346" i="22" s="1"/>
  <c r="AD346" i="22"/>
  <c r="AF346" i="22" s="1"/>
  <c r="AB346" i="22"/>
  <c r="AA346" i="22"/>
  <c r="Z346" i="22"/>
  <c r="Y346" i="22"/>
  <c r="X346" i="22"/>
  <c r="W346" i="22"/>
  <c r="V346" i="22"/>
  <c r="AP346" i="22" s="1"/>
  <c r="U346" i="22"/>
  <c r="T346" i="22"/>
  <c r="AX346" i="22" s="1"/>
  <c r="BJ398" i="22"/>
  <c r="BI398" i="22"/>
  <c r="BH398" i="22"/>
  <c r="BG398" i="22"/>
  <c r="BF398" i="22"/>
  <c r="BE398" i="22"/>
  <c r="BC398" i="22"/>
  <c r="BD398" i="22" s="1"/>
  <c r="AN398" i="22"/>
  <c r="AO398" i="22" s="1"/>
  <c r="AG398" i="22"/>
  <c r="AH398" i="22" s="1"/>
  <c r="AD398" i="22"/>
  <c r="AF398" i="22" s="1"/>
  <c r="AB398" i="22"/>
  <c r="AA398" i="22"/>
  <c r="Z398" i="22"/>
  <c r="Y398" i="22"/>
  <c r="X398" i="22"/>
  <c r="W398" i="22"/>
  <c r="V398" i="22"/>
  <c r="U398" i="22"/>
  <c r="AK398" i="22" s="1"/>
  <c r="T398" i="22"/>
  <c r="AY398" i="22" s="1"/>
  <c r="BJ378" i="22"/>
  <c r="BI378" i="22"/>
  <c r="BH378" i="22"/>
  <c r="BG378" i="22"/>
  <c r="BF378" i="22"/>
  <c r="BE378" i="22"/>
  <c r="BC378" i="22"/>
  <c r="BD378" i="22" s="1"/>
  <c r="AN378" i="22"/>
  <c r="AO378" i="22" s="1"/>
  <c r="AG378" i="22"/>
  <c r="AH378" i="22" s="1"/>
  <c r="AD378" i="22"/>
  <c r="AF378" i="22" s="1"/>
  <c r="AB378" i="22"/>
  <c r="AA378" i="22"/>
  <c r="Z378" i="22"/>
  <c r="Y378" i="22"/>
  <c r="X378" i="22"/>
  <c r="W378" i="22"/>
  <c r="V378" i="22"/>
  <c r="AQ378" i="22" s="1"/>
  <c r="U378" i="22"/>
  <c r="T378" i="22"/>
  <c r="AY378" i="22" s="1"/>
  <c r="BJ407" i="22"/>
  <c r="BI407" i="22"/>
  <c r="BH407" i="22"/>
  <c r="BG407" i="22"/>
  <c r="BF407" i="22"/>
  <c r="BE407" i="22"/>
  <c r="BC407" i="22"/>
  <c r="BD407" i="22" s="1"/>
  <c r="AN407" i="22"/>
  <c r="AO407" i="22" s="1"/>
  <c r="AG407" i="22"/>
  <c r="AH407" i="22" s="1"/>
  <c r="AD407" i="22"/>
  <c r="AF407" i="22" s="1"/>
  <c r="AB407" i="22"/>
  <c r="AA407" i="22"/>
  <c r="Z407" i="22"/>
  <c r="Y407" i="22"/>
  <c r="X407" i="22"/>
  <c r="W407" i="22"/>
  <c r="V407" i="22"/>
  <c r="U407" i="22"/>
  <c r="T407" i="22"/>
  <c r="AY407" i="22" s="1"/>
  <c r="BJ358" i="22"/>
  <c r="BI358" i="22"/>
  <c r="BH358" i="22"/>
  <c r="BG358" i="22"/>
  <c r="BF358" i="22"/>
  <c r="BE358" i="22"/>
  <c r="BC358" i="22"/>
  <c r="BD358" i="22" s="1"/>
  <c r="AN358" i="22"/>
  <c r="AO358" i="22" s="1"/>
  <c r="AG358" i="22"/>
  <c r="AH358" i="22" s="1"/>
  <c r="AD358" i="22"/>
  <c r="AB358" i="22"/>
  <c r="AA358" i="22"/>
  <c r="Z358" i="22"/>
  <c r="Y358" i="22"/>
  <c r="X358" i="22"/>
  <c r="W358" i="22"/>
  <c r="V358" i="22"/>
  <c r="AQ358" i="22" s="1"/>
  <c r="U358" i="22"/>
  <c r="T358" i="22"/>
  <c r="AX358" i="22" s="1"/>
  <c r="BJ217" i="22"/>
  <c r="BI217" i="22"/>
  <c r="BH217" i="22"/>
  <c r="BG217" i="22"/>
  <c r="BF217" i="22"/>
  <c r="BE217" i="22"/>
  <c r="BC217" i="22"/>
  <c r="BD217" i="22" s="1"/>
  <c r="AN217" i="22"/>
  <c r="AO217" i="22" s="1"/>
  <c r="AG217" i="22"/>
  <c r="AH217" i="22" s="1"/>
  <c r="AD217" i="22"/>
  <c r="AB217" i="22"/>
  <c r="AA217" i="22"/>
  <c r="Z217" i="22"/>
  <c r="Y217" i="22"/>
  <c r="X217" i="22"/>
  <c r="W217" i="22"/>
  <c r="V217" i="22"/>
  <c r="AQ217" i="22" s="1"/>
  <c r="U217" i="22"/>
  <c r="T217" i="22"/>
  <c r="AW217" i="22" s="1"/>
  <c r="BJ351" i="22"/>
  <c r="BI351" i="22"/>
  <c r="BH351" i="22"/>
  <c r="BG351" i="22"/>
  <c r="BF351" i="22"/>
  <c r="BE351" i="22"/>
  <c r="BC351" i="22"/>
  <c r="BD351" i="22" s="1"/>
  <c r="AN351" i="22"/>
  <c r="AO351" i="22" s="1"/>
  <c r="AG351" i="22"/>
  <c r="AH351" i="22" s="1"/>
  <c r="AD351" i="22"/>
  <c r="AB351" i="22"/>
  <c r="AA351" i="22"/>
  <c r="Z351" i="22"/>
  <c r="Y351" i="22"/>
  <c r="X351" i="22"/>
  <c r="W351" i="22"/>
  <c r="V351" i="22"/>
  <c r="U351" i="22"/>
  <c r="AK351" i="22" s="1"/>
  <c r="T351" i="22"/>
  <c r="AX351" i="22" s="1"/>
  <c r="BJ203" i="22"/>
  <c r="BI203" i="22"/>
  <c r="BH203" i="22"/>
  <c r="BG203" i="22"/>
  <c r="BF203" i="22"/>
  <c r="BE203" i="22"/>
  <c r="BC203" i="22"/>
  <c r="BD203" i="22" s="1"/>
  <c r="AN203" i="22"/>
  <c r="AO203" i="22" s="1"/>
  <c r="AG203" i="22"/>
  <c r="AH203" i="22" s="1"/>
  <c r="AD203" i="22"/>
  <c r="AB203" i="22"/>
  <c r="AA203" i="22"/>
  <c r="Z203" i="22"/>
  <c r="Y203" i="22"/>
  <c r="X203" i="22"/>
  <c r="W203" i="22"/>
  <c r="V203" i="22"/>
  <c r="AQ203" i="22" s="1"/>
  <c r="U203" i="22"/>
  <c r="AK203" i="22" s="1"/>
  <c r="T203" i="22"/>
  <c r="AX203" i="22" s="1"/>
  <c r="BJ287" i="22"/>
  <c r="BI287" i="22"/>
  <c r="BH287" i="22"/>
  <c r="BG287" i="22"/>
  <c r="BF287" i="22"/>
  <c r="BE287" i="22"/>
  <c r="BC287" i="22"/>
  <c r="BD287" i="22" s="1"/>
  <c r="AN287" i="22"/>
  <c r="AO287" i="22" s="1"/>
  <c r="AG287" i="22"/>
  <c r="AH287" i="22" s="1"/>
  <c r="AD287" i="22"/>
  <c r="AB287" i="22"/>
  <c r="AA287" i="22"/>
  <c r="Z287" i="22"/>
  <c r="Y287" i="22"/>
  <c r="X287" i="22"/>
  <c r="W287" i="22"/>
  <c r="V287" i="22"/>
  <c r="AQ287" i="22" s="1"/>
  <c r="U287" i="22"/>
  <c r="AK287" i="22" s="1"/>
  <c r="T287" i="22"/>
  <c r="AY287" i="22" s="1"/>
  <c r="BJ211" i="22"/>
  <c r="BI211" i="22"/>
  <c r="BH211" i="22"/>
  <c r="BG211" i="22"/>
  <c r="BF211" i="22"/>
  <c r="BE211" i="22"/>
  <c r="BC211" i="22"/>
  <c r="BD211" i="22" s="1"/>
  <c r="AN211" i="22"/>
  <c r="AO211" i="22" s="1"/>
  <c r="AG211" i="22"/>
  <c r="AH211" i="22" s="1"/>
  <c r="AD211" i="22"/>
  <c r="AF211" i="22" s="1"/>
  <c r="AB211" i="22"/>
  <c r="AA211" i="22"/>
  <c r="Z211" i="22"/>
  <c r="Y211" i="22"/>
  <c r="X211" i="22"/>
  <c r="W211" i="22"/>
  <c r="V211" i="22"/>
  <c r="AQ211" i="22" s="1"/>
  <c r="U211" i="22"/>
  <c r="AK211" i="22" s="1"/>
  <c r="T211" i="22"/>
  <c r="AW211" i="22" s="1"/>
  <c r="BJ181" i="22"/>
  <c r="BI181" i="22"/>
  <c r="BH181" i="22"/>
  <c r="BG181" i="22"/>
  <c r="BF181" i="22"/>
  <c r="BE181" i="22"/>
  <c r="BC181" i="22"/>
  <c r="BD181" i="22" s="1"/>
  <c r="AN181" i="22"/>
  <c r="AO181" i="22" s="1"/>
  <c r="AG181" i="22"/>
  <c r="AH181" i="22" s="1"/>
  <c r="AD181" i="22"/>
  <c r="AB181" i="22"/>
  <c r="AA181" i="22"/>
  <c r="Z181" i="22"/>
  <c r="Y181" i="22"/>
  <c r="X181" i="22"/>
  <c r="W181" i="22"/>
  <c r="V181" i="22"/>
  <c r="U181" i="22"/>
  <c r="AK181" i="22" s="1"/>
  <c r="T181" i="22"/>
  <c r="AY181" i="22" s="1"/>
  <c r="BJ425" i="22"/>
  <c r="BI425" i="22"/>
  <c r="BH425" i="22"/>
  <c r="BG425" i="22"/>
  <c r="BF425" i="22"/>
  <c r="BE425" i="22"/>
  <c r="BC425" i="22"/>
  <c r="BD425" i="22" s="1"/>
  <c r="AN425" i="22"/>
  <c r="AO425" i="22" s="1"/>
  <c r="AG425" i="22"/>
  <c r="AH425" i="22" s="1"/>
  <c r="AD425" i="22"/>
  <c r="AE425" i="22" s="1"/>
  <c r="AB425" i="22"/>
  <c r="AA425" i="22"/>
  <c r="Z425" i="22"/>
  <c r="Y425" i="22"/>
  <c r="X425" i="22"/>
  <c r="W425" i="22"/>
  <c r="V425" i="22"/>
  <c r="U425" i="22"/>
  <c r="AK425" i="22" s="1"/>
  <c r="T425" i="22"/>
  <c r="AW425" i="22" s="1"/>
  <c r="BJ336" i="22"/>
  <c r="BI336" i="22"/>
  <c r="BH336" i="22"/>
  <c r="BG336" i="22"/>
  <c r="BF336" i="22"/>
  <c r="BE336" i="22"/>
  <c r="BC336" i="22"/>
  <c r="BD336" i="22" s="1"/>
  <c r="AN336" i="22"/>
  <c r="AO336" i="22" s="1"/>
  <c r="AG336" i="22"/>
  <c r="AH336" i="22" s="1"/>
  <c r="AD336" i="22"/>
  <c r="AB336" i="22"/>
  <c r="AA336" i="22"/>
  <c r="Z336" i="22"/>
  <c r="Y336" i="22"/>
  <c r="X336" i="22"/>
  <c r="W336" i="22"/>
  <c r="V336" i="22"/>
  <c r="AQ336" i="22" s="1"/>
  <c r="U336" i="22"/>
  <c r="AK336" i="22" s="1"/>
  <c r="T336" i="22"/>
  <c r="AY336" i="22" s="1"/>
  <c r="BJ343" i="22"/>
  <c r="BI343" i="22"/>
  <c r="BH343" i="22"/>
  <c r="BG343" i="22"/>
  <c r="BF343" i="22"/>
  <c r="BE343" i="22"/>
  <c r="BC343" i="22"/>
  <c r="BD343" i="22" s="1"/>
  <c r="AN343" i="22"/>
  <c r="AO343" i="22" s="1"/>
  <c r="AG343" i="22"/>
  <c r="AH343" i="22" s="1"/>
  <c r="AD343" i="22"/>
  <c r="AB343" i="22"/>
  <c r="AA343" i="22"/>
  <c r="Z343" i="22"/>
  <c r="Y343" i="22"/>
  <c r="X343" i="22"/>
  <c r="W343" i="22"/>
  <c r="V343" i="22"/>
  <c r="AQ343" i="22" s="1"/>
  <c r="U343" i="22"/>
  <c r="AK343" i="22" s="1"/>
  <c r="T343" i="22"/>
  <c r="AX343" i="22" s="1"/>
  <c r="BJ101" i="22"/>
  <c r="BI101" i="22"/>
  <c r="BH101" i="22"/>
  <c r="BG101" i="22"/>
  <c r="BF101" i="22"/>
  <c r="BE101" i="22"/>
  <c r="BC101" i="22"/>
  <c r="BD101" i="22" s="1"/>
  <c r="AN101" i="22"/>
  <c r="AO101" i="22" s="1"/>
  <c r="AG101" i="22"/>
  <c r="AH101" i="22" s="1"/>
  <c r="AD101" i="22"/>
  <c r="AF101" i="22" s="1"/>
  <c r="AB101" i="22"/>
  <c r="AA101" i="22"/>
  <c r="Z101" i="22"/>
  <c r="Y101" i="22"/>
  <c r="X101" i="22"/>
  <c r="W101" i="22"/>
  <c r="V101" i="22"/>
  <c r="AQ101" i="22" s="1"/>
  <c r="U101" i="22"/>
  <c r="AK101" i="22" s="1"/>
  <c r="T101" i="22"/>
  <c r="AX101" i="22" s="1"/>
  <c r="BJ174" i="22"/>
  <c r="BI174" i="22"/>
  <c r="BH174" i="22"/>
  <c r="BG174" i="22"/>
  <c r="BF174" i="22"/>
  <c r="BE174" i="22"/>
  <c r="BC174" i="22"/>
  <c r="BD174" i="22" s="1"/>
  <c r="AN174" i="22"/>
  <c r="AO174" i="22" s="1"/>
  <c r="AG174" i="22"/>
  <c r="AH174" i="22" s="1"/>
  <c r="AD174" i="22"/>
  <c r="AB174" i="22"/>
  <c r="AA174" i="22"/>
  <c r="Z174" i="22"/>
  <c r="Y174" i="22"/>
  <c r="X174" i="22"/>
  <c r="W174" i="22"/>
  <c r="V174" i="22"/>
  <c r="U174" i="22"/>
  <c r="AK174" i="22" s="1"/>
  <c r="T174" i="22"/>
  <c r="AY174" i="22" s="1"/>
  <c r="BJ65" i="22"/>
  <c r="BI65" i="22"/>
  <c r="BH65" i="22"/>
  <c r="BG65" i="22"/>
  <c r="BF65" i="22"/>
  <c r="BE65" i="22"/>
  <c r="BC65" i="22"/>
  <c r="BD65" i="22" s="1"/>
  <c r="AN65" i="22"/>
  <c r="AO65" i="22" s="1"/>
  <c r="AG65" i="22"/>
  <c r="AH65" i="22" s="1"/>
  <c r="AD65" i="22"/>
  <c r="AE65" i="22" s="1"/>
  <c r="AB65" i="22"/>
  <c r="AA65" i="22"/>
  <c r="Z65" i="22"/>
  <c r="Y65" i="22"/>
  <c r="X65" i="22"/>
  <c r="W65" i="22"/>
  <c r="V65" i="22"/>
  <c r="AQ65" i="22" s="1"/>
  <c r="U65" i="22"/>
  <c r="AK65" i="22" s="1"/>
  <c r="T65" i="22"/>
  <c r="AX65" i="22" s="1"/>
  <c r="BJ257" i="22"/>
  <c r="BI257" i="22"/>
  <c r="BH257" i="22"/>
  <c r="BG257" i="22"/>
  <c r="BF257" i="22"/>
  <c r="BE257" i="22"/>
  <c r="BC257" i="22"/>
  <c r="BD257" i="22" s="1"/>
  <c r="AN257" i="22"/>
  <c r="AO257" i="22" s="1"/>
  <c r="AG257" i="22"/>
  <c r="AH257" i="22" s="1"/>
  <c r="AD257" i="22"/>
  <c r="AF257" i="22" s="1"/>
  <c r="AB257" i="22"/>
  <c r="AA257" i="22"/>
  <c r="Z257" i="22"/>
  <c r="Y257" i="22"/>
  <c r="X257" i="22"/>
  <c r="W257" i="22"/>
  <c r="V257" i="22"/>
  <c r="AP257" i="22" s="1"/>
  <c r="U257" i="22"/>
  <c r="AK257" i="22" s="1"/>
  <c r="T257" i="22"/>
  <c r="AX257" i="22" s="1"/>
  <c r="BJ427" i="22"/>
  <c r="BI427" i="22"/>
  <c r="BH427" i="22"/>
  <c r="BG427" i="22"/>
  <c r="BF427" i="22"/>
  <c r="BE427" i="22"/>
  <c r="BC427" i="22"/>
  <c r="BD427" i="22" s="1"/>
  <c r="AN427" i="22"/>
  <c r="AO427" i="22" s="1"/>
  <c r="AG427" i="22"/>
  <c r="AH427" i="22" s="1"/>
  <c r="AD427" i="22"/>
  <c r="AF427" i="22" s="1"/>
  <c r="AB427" i="22"/>
  <c r="AA427" i="22"/>
  <c r="Z427" i="22"/>
  <c r="Y427" i="22"/>
  <c r="X427" i="22"/>
  <c r="W427" i="22"/>
  <c r="V427" i="22"/>
  <c r="AQ427" i="22" s="1"/>
  <c r="U427" i="22"/>
  <c r="AK427" i="22" s="1"/>
  <c r="T427" i="22"/>
  <c r="AX427" i="22" s="1"/>
  <c r="BJ397" i="22"/>
  <c r="BI397" i="22"/>
  <c r="BH397" i="22"/>
  <c r="BG397" i="22"/>
  <c r="BF397" i="22"/>
  <c r="BE397" i="22"/>
  <c r="BC397" i="22"/>
  <c r="BD397" i="22" s="1"/>
  <c r="AN397" i="22"/>
  <c r="AO397" i="22" s="1"/>
  <c r="AG397" i="22"/>
  <c r="AH397" i="22" s="1"/>
  <c r="AD397" i="22"/>
  <c r="AB397" i="22"/>
  <c r="AA397" i="22"/>
  <c r="Z397" i="22"/>
  <c r="Y397" i="22"/>
  <c r="X397" i="22"/>
  <c r="W397" i="22"/>
  <c r="V397" i="22"/>
  <c r="AQ397" i="22" s="1"/>
  <c r="U397" i="22"/>
  <c r="AK397" i="22" s="1"/>
  <c r="T397" i="22"/>
  <c r="AX397" i="22" s="1"/>
  <c r="BJ183" i="22"/>
  <c r="BI183" i="22"/>
  <c r="BH183" i="22"/>
  <c r="BG183" i="22"/>
  <c r="BF183" i="22"/>
  <c r="BE183" i="22"/>
  <c r="BC183" i="22"/>
  <c r="BD183" i="22" s="1"/>
  <c r="AN183" i="22"/>
  <c r="AO183" i="22" s="1"/>
  <c r="AG183" i="22"/>
  <c r="AH183" i="22" s="1"/>
  <c r="AD183" i="22"/>
  <c r="AB183" i="22"/>
  <c r="AA183" i="22"/>
  <c r="Z183" i="22"/>
  <c r="Y183" i="22"/>
  <c r="X183" i="22"/>
  <c r="W183" i="22"/>
  <c r="V183" i="22"/>
  <c r="AQ183" i="22" s="1"/>
  <c r="U183" i="22"/>
  <c r="AK183" i="22" s="1"/>
  <c r="T183" i="22"/>
  <c r="AY183" i="22" s="1"/>
  <c r="BJ180" i="22"/>
  <c r="BI180" i="22"/>
  <c r="BH180" i="22"/>
  <c r="BG180" i="22"/>
  <c r="BF180" i="22"/>
  <c r="BE180" i="22"/>
  <c r="BC180" i="22"/>
  <c r="BD180" i="22" s="1"/>
  <c r="AN180" i="22"/>
  <c r="AO180" i="22" s="1"/>
  <c r="AG180" i="22"/>
  <c r="AH180" i="22" s="1"/>
  <c r="AD180" i="22"/>
  <c r="AF180" i="22" s="1"/>
  <c r="AB180" i="22"/>
  <c r="AA180" i="22"/>
  <c r="Z180" i="22"/>
  <c r="Y180" i="22"/>
  <c r="X180" i="22"/>
  <c r="W180" i="22"/>
  <c r="V180" i="22"/>
  <c r="AQ180" i="22" s="1"/>
  <c r="U180" i="22"/>
  <c r="AK180" i="22" s="1"/>
  <c r="T180" i="22"/>
  <c r="AX180" i="22" s="1"/>
  <c r="BJ253" i="22"/>
  <c r="BI253" i="22"/>
  <c r="BH253" i="22"/>
  <c r="BG253" i="22"/>
  <c r="BF253" i="22"/>
  <c r="BE253" i="22"/>
  <c r="BC253" i="22"/>
  <c r="BD253" i="22" s="1"/>
  <c r="AN253" i="22"/>
  <c r="AO253" i="22" s="1"/>
  <c r="AG253" i="22"/>
  <c r="AH253" i="22" s="1"/>
  <c r="AD253" i="22"/>
  <c r="AF253" i="22" s="1"/>
  <c r="AB253" i="22"/>
  <c r="AA253" i="22"/>
  <c r="Z253" i="22"/>
  <c r="Y253" i="22"/>
  <c r="X253" i="22"/>
  <c r="W253" i="22"/>
  <c r="V253" i="22"/>
  <c r="U253" i="22"/>
  <c r="AK253" i="22" s="1"/>
  <c r="T253" i="22"/>
  <c r="AY253" i="22" s="1"/>
  <c r="BJ350" i="22"/>
  <c r="BI350" i="22"/>
  <c r="BH350" i="22"/>
  <c r="BG350" i="22"/>
  <c r="BF350" i="22"/>
  <c r="BE350" i="22"/>
  <c r="BC350" i="22"/>
  <c r="BD350" i="22" s="1"/>
  <c r="AN350" i="22"/>
  <c r="AO350" i="22" s="1"/>
  <c r="AG350" i="22"/>
  <c r="AH350" i="22" s="1"/>
  <c r="AD350" i="22"/>
  <c r="AE350" i="22" s="1"/>
  <c r="AB350" i="22"/>
  <c r="AA350" i="22"/>
  <c r="Z350" i="22"/>
  <c r="Y350" i="22"/>
  <c r="X350" i="22"/>
  <c r="W350" i="22"/>
  <c r="V350" i="22"/>
  <c r="U350" i="22"/>
  <c r="T350" i="22"/>
  <c r="AY350" i="22" s="1"/>
  <c r="BJ390" i="22"/>
  <c r="BI390" i="22"/>
  <c r="BH390" i="22"/>
  <c r="BG390" i="22"/>
  <c r="BF390" i="22"/>
  <c r="BE390" i="22"/>
  <c r="BC390" i="22"/>
  <c r="BD390" i="22" s="1"/>
  <c r="AN390" i="22"/>
  <c r="AO390" i="22" s="1"/>
  <c r="AG390" i="22"/>
  <c r="AH390" i="22" s="1"/>
  <c r="AD390" i="22"/>
  <c r="AB390" i="22"/>
  <c r="AA390" i="22"/>
  <c r="Z390" i="22"/>
  <c r="Y390" i="22"/>
  <c r="X390" i="22"/>
  <c r="W390" i="22"/>
  <c r="V390" i="22"/>
  <c r="U390" i="22"/>
  <c r="T390" i="22"/>
  <c r="AY390" i="22" s="1"/>
  <c r="BJ365" i="22"/>
  <c r="BI365" i="22"/>
  <c r="BH365" i="22"/>
  <c r="BG365" i="22"/>
  <c r="BF365" i="22"/>
  <c r="BE365" i="22"/>
  <c r="BC365" i="22"/>
  <c r="BD365" i="22" s="1"/>
  <c r="AN365" i="22"/>
  <c r="AO365" i="22" s="1"/>
  <c r="AG365" i="22"/>
  <c r="AH365" i="22" s="1"/>
  <c r="AD365" i="22"/>
  <c r="AE365" i="22" s="1"/>
  <c r="AB365" i="22"/>
  <c r="AA365" i="22"/>
  <c r="Z365" i="22"/>
  <c r="Y365" i="22"/>
  <c r="X365" i="22"/>
  <c r="W365" i="22"/>
  <c r="V365" i="22"/>
  <c r="U365" i="22"/>
  <c r="T365" i="22"/>
  <c r="AY365" i="22" s="1"/>
  <c r="BJ195" i="22"/>
  <c r="BI195" i="22"/>
  <c r="BH195" i="22"/>
  <c r="BG195" i="22"/>
  <c r="BF195" i="22"/>
  <c r="BE195" i="22"/>
  <c r="BC195" i="22"/>
  <c r="BD195" i="22" s="1"/>
  <c r="AN195" i="22"/>
  <c r="AO195" i="22" s="1"/>
  <c r="AG195" i="22"/>
  <c r="AH195" i="22" s="1"/>
  <c r="AD195" i="22"/>
  <c r="AB195" i="22"/>
  <c r="AA195" i="22"/>
  <c r="Z195" i="22"/>
  <c r="Y195" i="22"/>
  <c r="X195" i="22"/>
  <c r="W195" i="22"/>
  <c r="V195" i="22"/>
  <c r="AQ195" i="22" s="1"/>
  <c r="U195" i="22"/>
  <c r="T195" i="22"/>
  <c r="AY195" i="22" s="1"/>
  <c r="BJ396" i="22"/>
  <c r="BI396" i="22"/>
  <c r="BH396" i="22"/>
  <c r="BG396" i="22"/>
  <c r="BF396" i="22"/>
  <c r="BE396" i="22"/>
  <c r="BC396" i="22"/>
  <c r="BD396" i="22" s="1"/>
  <c r="AN396" i="22"/>
  <c r="AO396" i="22" s="1"/>
  <c r="AG396" i="22"/>
  <c r="AH396" i="22" s="1"/>
  <c r="AD396" i="22"/>
  <c r="AB396" i="22"/>
  <c r="AA396" i="22"/>
  <c r="Z396" i="22"/>
  <c r="Y396" i="22"/>
  <c r="X396" i="22"/>
  <c r="W396" i="22"/>
  <c r="V396" i="22"/>
  <c r="AM396" i="22" s="1"/>
  <c r="U396" i="22"/>
  <c r="T396" i="22"/>
  <c r="AY396" i="22" s="1"/>
  <c r="BJ229" i="22"/>
  <c r="BI229" i="22"/>
  <c r="BH229" i="22"/>
  <c r="BG229" i="22"/>
  <c r="BF229" i="22"/>
  <c r="BE229" i="22"/>
  <c r="BC229" i="22"/>
  <c r="BD229" i="22" s="1"/>
  <c r="AN229" i="22"/>
  <c r="AO229" i="22" s="1"/>
  <c r="AG229" i="22"/>
  <c r="AH229" i="22" s="1"/>
  <c r="AD229" i="22"/>
  <c r="AB229" i="22"/>
  <c r="AA229" i="22"/>
  <c r="Z229" i="22"/>
  <c r="Y229" i="22"/>
  <c r="X229" i="22"/>
  <c r="W229" i="22"/>
  <c r="V229" i="22"/>
  <c r="AQ229" i="22" s="1"/>
  <c r="U229" i="22"/>
  <c r="AU229" i="22" s="1"/>
  <c r="T229" i="22"/>
  <c r="AS229" i="22" s="1"/>
  <c r="BJ62" i="22"/>
  <c r="BI62" i="22"/>
  <c r="BH62" i="22"/>
  <c r="BG62" i="22"/>
  <c r="BF62" i="22"/>
  <c r="BE62" i="22"/>
  <c r="BC62" i="22"/>
  <c r="BD62" i="22" s="1"/>
  <c r="AN62" i="22"/>
  <c r="AO62" i="22" s="1"/>
  <c r="AG62" i="22"/>
  <c r="AH62" i="22" s="1"/>
  <c r="AD62" i="22"/>
  <c r="AE62" i="22" s="1"/>
  <c r="AB62" i="22"/>
  <c r="AA62" i="22"/>
  <c r="Z62" i="22"/>
  <c r="Y62" i="22"/>
  <c r="X62" i="22"/>
  <c r="W62" i="22"/>
  <c r="V62" i="22"/>
  <c r="AM62" i="22" s="1"/>
  <c r="U62" i="22"/>
  <c r="T62" i="22"/>
  <c r="AY62" i="22" s="1"/>
  <c r="BJ326" i="22"/>
  <c r="BI326" i="22"/>
  <c r="BH326" i="22"/>
  <c r="BG326" i="22"/>
  <c r="BF326" i="22"/>
  <c r="BE326" i="22"/>
  <c r="BC326" i="22"/>
  <c r="BD326" i="22" s="1"/>
  <c r="AN326" i="22"/>
  <c r="AO326" i="22" s="1"/>
  <c r="AG326" i="22"/>
  <c r="AH326" i="22" s="1"/>
  <c r="AD326" i="22"/>
  <c r="AB326" i="22"/>
  <c r="AA326" i="22"/>
  <c r="Z326" i="22"/>
  <c r="Y326" i="22"/>
  <c r="X326" i="22"/>
  <c r="W326" i="22"/>
  <c r="V326" i="22"/>
  <c r="U326" i="22"/>
  <c r="T326" i="22"/>
  <c r="AY326" i="22" s="1"/>
  <c r="BJ301" i="22"/>
  <c r="BI301" i="22"/>
  <c r="BH301" i="22"/>
  <c r="BG301" i="22"/>
  <c r="BF301" i="22"/>
  <c r="BE301" i="22"/>
  <c r="BC301" i="22"/>
  <c r="BD301" i="22" s="1"/>
  <c r="AN301" i="22"/>
  <c r="AO301" i="22" s="1"/>
  <c r="AG301" i="22"/>
  <c r="AH301" i="22" s="1"/>
  <c r="AD301" i="22"/>
  <c r="AE301" i="22" s="1"/>
  <c r="AB301" i="22"/>
  <c r="AA301" i="22"/>
  <c r="Z301" i="22"/>
  <c r="Y301" i="22"/>
  <c r="X301" i="22"/>
  <c r="W301" i="22"/>
  <c r="V301" i="22"/>
  <c r="U301" i="22"/>
  <c r="T301" i="22"/>
  <c r="AY301" i="22" s="1"/>
  <c r="BJ223" i="22"/>
  <c r="BI223" i="22"/>
  <c r="BH223" i="22"/>
  <c r="BG223" i="22"/>
  <c r="BF223" i="22"/>
  <c r="BE223" i="22"/>
  <c r="BC223" i="22"/>
  <c r="BD223" i="22" s="1"/>
  <c r="AN223" i="22"/>
  <c r="AO223" i="22" s="1"/>
  <c r="AG223" i="22"/>
  <c r="AH223" i="22" s="1"/>
  <c r="AD223" i="22"/>
  <c r="AB223" i="22"/>
  <c r="AA223" i="22"/>
  <c r="Z223" i="22"/>
  <c r="Y223" i="22"/>
  <c r="X223" i="22"/>
  <c r="W223" i="22"/>
  <c r="V223" i="22"/>
  <c r="AQ223" i="22" s="1"/>
  <c r="U223" i="22"/>
  <c r="T223" i="22"/>
  <c r="AY223" i="22" s="1"/>
  <c r="BJ342" i="22"/>
  <c r="BI342" i="22"/>
  <c r="BH342" i="22"/>
  <c r="BG342" i="22"/>
  <c r="BF342" i="22"/>
  <c r="BE342" i="22"/>
  <c r="BC342" i="22"/>
  <c r="BD342" i="22" s="1"/>
  <c r="AN342" i="22"/>
  <c r="AO342" i="22" s="1"/>
  <c r="AG342" i="22"/>
  <c r="AH342" i="22" s="1"/>
  <c r="AD342" i="22"/>
  <c r="AE342" i="22" s="1"/>
  <c r="AB342" i="22"/>
  <c r="AA342" i="22"/>
  <c r="Z342" i="22"/>
  <c r="Y342" i="22"/>
  <c r="X342" i="22"/>
  <c r="W342" i="22"/>
  <c r="V342" i="22"/>
  <c r="U342" i="22"/>
  <c r="T342" i="22"/>
  <c r="AY342" i="22" s="1"/>
  <c r="BJ303" i="22"/>
  <c r="BI303" i="22"/>
  <c r="BH303" i="22"/>
  <c r="BG303" i="22"/>
  <c r="BF303" i="22"/>
  <c r="BE303" i="22"/>
  <c r="BC303" i="22"/>
  <c r="BD303" i="22" s="1"/>
  <c r="AN303" i="22"/>
  <c r="AO303" i="22" s="1"/>
  <c r="AG303" i="22"/>
  <c r="AH303" i="22" s="1"/>
  <c r="AD303" i="22"/>
  <c r="AB303" i="22"/>
  <c r="AA303" i="22"/>
  <c r="Z303" i="22"/>
  <c r="Y303" i="22"/>
  <c r="X303" i="22"/>
  <c r="W303" i="22"/>
  <c r="V303" i="22"/>
  <c r="U303" i="22"/>
  <c r="T303" i="22"/>
  <c r="AY303" i="22" s="1"/>
  <c r="BJ279" i="22"/>
  <c r="BI279" i="22"/>
  <c r="BH279" i="22"/>
  <c r="BG279" i="22"/>
  <c r="BF279" i="22"/>
  <c r="BE279" i="22"/>
  <c r="BC279" i="22"/>
  <c r="BD279" i="22" s="1"/>
  <c r="AN279" i="22"/>
  <c r="AO279" i="22" s="1"/>
  <c r="AG279" i="22"/>
  <c r="AH279" i="22" s="1"/>
  <c r="AD279" i="22"/>
  <c r="AB279" i="22"/>
  <c r="AA279" i="22"/>
  <c r="Z279" i="22"/>
  <c r="Y279" i="22"/>
  <c r="X279" i="22"/>
  <c r="W279" i="22"/>
  <c r="V279" i="22"/>
  <c r="AP279" i="22" s="1"/>
  <c r="U279" i="22"/>
  <c r="T279" i="22"/>
  <c r="AY279" i="22" s="1"/>
  <c r="BJ231" i="22"/>
  <c r="BI231" i="22"/>
  <c r="BH231" i="22"/>
  <c r="BG231" i="22"/>
  <c r="BF231" i="22"/>
  <c r="BE231" i="22"/>
  <c r="BC231" i="22"/>
  <c r="BD231" i="22" s="1"/>
  <c r="AN231" i="22"/>
  <c r="AO231" i="22" s="1"/>
  <c r="AG231" i="22"/>
  <c r="AH231" i="22" s="1"/>
  <c r="AD231" i="22"/>
  <c r="AF231" i="22" s="1"/>
  <c r="AB231" i="22"/>
  <c r="AA231" i="22"/>
  <c r="Z231" i="22"/>
  <c r="Y231" i="22"/>
  <c r="X231" i="22"/>
  <c r="W231" i="22"/>
  <c r="V231" i="22"/>
  <c r="U231" i="22"/>
  <c r="T231" i="22"/>
  <c r="AW231" i="22" s="1"/>
  <c r="BJ333" i="22"/>
  <c r="BI333" i="22"/>
  <c r="BH333" i="22"/>
  <c r="BG333" i="22"/>
  <c r="BF333" i="22"/>
  <c r="BE333" i="22"/>
  <c r="BC333" i="22"/>
  <c r="BD333" i="22" s="1"/>
  <c r="AN333" i="22"/>
  <c r="AO333" i="22" s="1"/>
  <c r="AG333" i="22"/>
  <c r="AH333" i="22" s="1"/>
  <c r="AD333" i="22"/>
  <c r="AF333" i="22" s="1"/>
  <c r="AB333" i="22"/>
  <c r="AA333" i="22"/>
  <c r="Z333" i="22"/>
  <c r="Y333" i="22"/>
  <c r="X333" i="22"/>
  <c r="W333" i="22"/>
  <c r="V333" i="22"/>
  <c r="AP333" i="22" s="1"/>
  <c r="U333" i="22"/>
  <c r="AK333" i="22" s="1"/>
  <c r="T333" i="22"/>
  <c r="AX333" i="22" s="1"/>
  <c r="BJ43" i="22"/>
  <c r="BI43" i="22"/>
  <c r="BH43" i="22"/>
  <c r="BG43" i="22"/>
  <c r="BF43" i="22"/>
  <c r="BE43" i="22"/>
  <c r="BC43" i="22"/>
  <c r="BD43" i="22" s="1"/>
  <c r="AN43" i="22"/>
  <c r="AO43" i="22" s="1"/>
  <c r="AG43" i="22"/>
  <c r="AH43" i="22" s="1"/>
  <c r="AD43" i="22"/>
  <c r="AF43" i="22" s="1"/>
  <c r="AB43" i="22"/>
  <c r="AA43" i="22"/>
  <c r="Z43" i="22"/>
  <c r="Y43" i="22"/>
  <c r="X43" i="22"/>
  <c r="W43" i="22"/>
  <c r="V43" i="22"/>
  <c r="U43" i="22"/>
  <c r="T43" i="22"/>
  <c r="AY43" i="22" s="1"/>
  <c r="BJ309" i="22"/>
  <c r="BI309" i="22"/>
  <c r="BH309" i="22"/>
  <c r="BG309" i="22"/>
  <c r="BF309" i="22"/>
  <c r="BE309" i="22"/>
  <c r="BC309" i="22"/>
  <c r="BD309" i="22" s="1"/>
  <c r="AN309" i="22"/>
  <c r="AO309" i="22" s="1"/>
  <c r="AG309" i="22"/>
  <c r="AH309" i="22" s="1"/>
  <c r="AD309" i="22"/>
  <c r="AF309" i="22" s="1"/>
  <c r="AB309" i="22"/>
  <c r="AA309" i="22"/>
  <c r="Z309" i="22"/>
  <c r="Y309" i="22"/>
  <c r="X309" i="22"/>
  <c r="W309" i="22"/>
  <c r="V309" i="22"/>
  <c r="AQ309" i="22" s="1"/>
  <c r="U309" i="22"/>
  <c r="AK309" i="22" s="1"/>
  <c r="T309" i="22"/>
  <c r="AY309" i="22" s="1"/>
  <c r="BJ338" i="22"/>
  <c r="BI338" i="22"/>
  <c r="BH338" i="22"/>
  <c r="BG338" i="22"/>
  <c r="BF338" i="22"/>
  <c r="BE338" i="22"/>
  <c r="BC338" i="22"/>
  <c r="BD338" i="22" s="1"/>
  <c r="AN338" i="22"/>
  <c r="AO338" i="22" s="1"/>
  <c r="AG338" i="22"/>
  <c r="AH338" i="22" s="1"/>
  <c r="AD338" i="22"/>
  <c r="AB338" i="22"/>
  <c r="AA338" i="22"/>
  <c r="Z338" i="22"/>
  <c r="Y338" i="22"/>
  <c r="X338" i="22"/>
  <c r="W338" i="22"/>
  <c r="V338" i="22"/>
  <c r="U338" i="22"/>
  <c r="T338" i="22"/>
  <c r="AX338" i="22" s="1"/>
  <c r="BJ332" i="22"/>
  <c r="BI332" i="22"/>
  <c r="BH332" i="22"/>
  <c r="BG332" i="22"/>
  <c r="BF332" i="22"/>
  <c r="BE332" i="22"/>
  <c r="BC332" i="22"/>
  <c r="BD332" i="22" s="1"/>
  <c r="AN332" i="22"/>
  <c r="AO332" i="22" s="1"/>
  <c r="AG332" i="22"/>
  <c r="AH332" i="22" s="1"/>
  <c r="AD332" i="22"/>
  <c r="AB332" i="22"/>
  <c r="AA332" i="22"/>
  <c r="Z332" i="22"/>
  <c r="Y332" i="22"/>
  <c r="X332" i="22"/>
  <c r="W332" i="22"/>
  <c r="V332" i="22"/>
  <c r="AQ332" i="22" s="1"/>
  <c r="U332" i="22"/>
  <c r="T332" i="22"/>
  <c r="AX332" i="22" s="1"/>
  <c r="BJ197" i="22"/>
  <c r="BI197" i="22"/>
  <c r="BH197" i="22"/>
  <c r="BG197" i="22"/>
  <c r="BF197" i="22"/>
  <c r="BE197" i="22"/>
  <c r="BC197" i="22"/>
  <c r="BD197" i="22" s="1"/>
  <c r="AN197" i="22"/>
  <c r="AO197" i="22" s="1"/>
  <c r="AG197" i="22"/>
  <c r="AH197" i="22" s="1"/>
  <c r="AD197" i="22"/>
  <c r="AF197" i="22" s="1"/>
  <c r="AB197" i="22"/>
  <c r="AA197" i="22"/>
  <c r="Z197" i="22"/>
  <c r="Y197" i="22"/>
  <c r="X197" i="22"/>
  <c r="W197" i="22"/>
  <c r="V197" i="22"/>
  <c r="AP197" i="22" s="1"/>
  <c r="U197" i="22"/>
  <c r="T197" i="22"/>
  <c r="AX197" i="22" s="1"/>
  <c r="BJ269" i="22"/>
  <c r="BI269" i="22"/>
  <c r="BH269" i="22"/>
  <c r="BG269" i="22"/>
  <c r="BF269" i="22"/>
  <c r="BE269" i="22"/>
  <c r="BC269" i="22"/>
  <c r="BD269" i="22" s="1"/>
  <c r="AN269" i="22"/>
  <c r="AO269" i="22" s="1"/>
  <c r="AG269" i="22"/>
  <c r="AH269" i="22" s="1"/>
  <c r="AD269" i="22"/>
  <c r="AB269" i="22"/>
  <c r="AA269" i="22"/>
  <c r="Z269" i="22"/>
  <c r="Y269" i="22"/>
  <c r="X269" i="22"/>
  <c r="W269" i="22"/>
  <c r="V269" i="22"/>
  <c r="U269" i="22"/>
  <c r="T269" i="22"/>
  <c r="AW269" i="22" s="1"/>
  <c r="BJ295" i="22"/>
  <c r="BI295" i="22"/>
  <c r="BH295" i="22"/>
  <c r="BG295" i="22"/>
  <c r="BF295" i="22"/>
  <c r="BE295" i="22"/>
  <c r="BC295" i="22"/>
  <c r="BD295" i="22" s="1"/>
  <c r="AN295" i="22"/>
  <c r="AO295" i="22" s="1"/>
  <c r="AG295" i="22"/>
  <c r="AH295" i="22" s="1"/>
  <c r="AD295" i="22"/>
  <c r="AF295" i="22" s="1"/>
  <c r="AB295" i="22"/>
  <c r="AA295" i="22"/>
  <c r="Z295" i="22"/>
  <c r="Y295" i="22"/>
  <c r="X295" i="22"/>
  <c r="W295" i="22"/>
  <c r="V295" i="22"/>
  <c r="AP295" i="22" s="1"/>
  <c r="U295" i="22"/>
  <c r="T295" i="22"/>
  <c r="AY295" i="22" s="1"/>
  <c r="BJ238" i="22"/>
  <c r="BI238" i="22"/>
  <c r="BH238" i="22"/>
  <c r="BG238" i="22"/>
  <c r="BF238" i="22"/>
  <c r="BE238" i="22"/>
  <c r="BC238" i="22"/>
  <c r="BD238" i="22" s="1"/>
  <c r="AN238" i="22"/>
  <c r="AO238" i="22" s="1"/>
  <c r="AG238" i="22"/>
  <c r="AH238" i="22" s="1"/>
  <c r="AD238" i="22"/>
  <c r="AE238" i="22" s="1"/>
  <c r="AB238" i="22"/>
  <c r="AA238" i="22"/>
  <c r="Z238" i="22"/>
  <c r="Y238" i="22"/>
  <c r="X238" i="22"/>
  <c r="W238" i="22"/>
  <c r="V238" i="22"/>
  <c r="U238" i="22"/>
  <c r="T238" i="22"/>
  <c r="AY238" i="22" s="1"/>
  <c r="BJ266" i="22"/>
  <c r="BI266" i="22"/>
  <c r="BH266" i="22"/>
  <c r="BG266" i="22"/>
  <c r="BF266" i="22"/>
  <c r="BE266" i="22"/>
  <c r="BC266" i="22"/>
  <c r="BD266" i="22" s="1"/>
  <c r="AN266" i="22"/>
  <c r="AO266" i="22" s="1"/>
  <c r="AG266" i="22"/>
  <c r="AH266" i="22" s="1"/>
  <c r="AD266" i="22"/>
  <c r="AF266" i="22" s="1"/>
  <c r="AB266" i="22"/>
  <c r="AA266" i="22"/>
  <c r="Z266" i="22"/>
  <c r="Y266" i="22"/>
  <c r="X266" i="22"/>
  <c r="W266" i="22"/>
  <c r="V266" i="22"/>
  <c r="AP266" i="22" s="1"/>
  <c r="U266" i="22"/>
  <c r="T266" i="22"/>
  <c r="AY266" i="22" s="1"/>
  <c r="BJ206" i="22"/>
  <c r="BI206" i="22"/>
  <c r="BH206" i="22"/>
  <c r="BG206" i="22"/>
  <c r="BF206" i="22"/>
  <c r="BE206" i="22"/>
  <c r="BC206" i="22"/>
  <c r="BD206" i="22" s="1"/>
  <c r="AN206" i="22"/>
  <c r="AO206" i="22" s="1"/>
  <c r="AG206" i="22"/>
  <c r="AH206" i="22" s="1"/>
  <c r="AD206" i="22"/>
  <c r="AE206" i="22" s="1"/>
  <c r="AB206" i="22"/>
  <c r="AA206" i="22"/>
  <c r="Z206" i="22"/>
  <c r="Y206" i="22"/>
  <c r="X206" i="22"/>
  <c r="W206" i="22"/>
  <c r="V206" i="22"/>
  <c r="U206" i="22"/>
  <c r="T206" i="22"/>
  <c r="AY206" i="22" s="1"/>
  <c r="BJ194" i="22"/>
  <c r="BI194" i="22"/>
  <c r="BH194" i="22"/>
  <c r="BG194" i="22"/>
  <c r="BF194" i="22"/>
  <c r="BE194" i="22"/>
  <c r="BC194" i="22"/>
  <c r="BD194" i="22" s="1"/>
  <c r="AN194" i="22"/>
  <c r="AO194" i="22" s="1"/>
  <c r="AG194" i="22"/>
  <c r="AH194" i="22" s="1"/>
  <c r="AD194" i="22"/>
  <c r="AB194" i="22"/>
  <c r="AA194" i="22"/>
  <c r="Z194" i="22"/>
  <c r="Y194" i="22"/>
  <c r="X194" i="22"/>
  <c r="W194" i="22"/>
  <c r="V194" i="22"/>
  <c r="AP194" i="22" s="1"/>
  <c r="U194" i="22"/>
  <c r="T194" i="22"/>
  <c r="AY194" i="22" s="1"/>
  <c r="BJ87" i="22"/>
  <c r="BI87" i="22"/>
  <c r="BH87" i="22"/>
  <c r="BG87" i="22"/>
  <c r="BF87" i="22"/>
  <c r="BE87" i="22"/>
  <c r="BC87" i="22"/>
  <c r="BD87" i="22" s="1"/>
  <c r="AN87" i="22"/>
  <c r="AO87" i="22" s="1"/>
  <c r="AG87" i="22"/>
  <c r="AH87" i="22" s="1"/>
  <c r="AD87" i="22"/>
  <c r="AF87" i="22" s="1"/>
  <c r="AB87" i="22"/>
  <c r="AA87" i="22"/>
  <c r="Z87" i="22"/>
  <c r="Y87" i="22"/>
  <c r="X87" i="22"/>
  <c r="W87" i="22"/>
  <c r="V87" i="22"/>
  <c r="AQ87" i="22" s="1"/>
  <c r="U87" i="22"/>
  <c r="T87" i="22"/>
  <c r="AY87" i="22" s="1"/>
  <c r="BJ46" i="22"/>
  <c r="BI46" i="22"/>
  <c r="BH46" i="22"/>
  <c r="BG46" i="22"/>
  <c r="BF46" i="22"/>
  <c r="BE46" i="22"/>
  <c r="BC46" i="22"/>
  <c r="BD46" i="22" s="1"/>
  <c r="AN46" i="22"/>
  <c r="AO46" i="22" s="1"/>
  <c r="AG46" i="22"/>
  <c r="AH46" i="22" s="1"/>
  <c r="AD46" i="22"/>
  <c r="AF46" i="22" s="1"/>
  <c r="AB46" i="22"/>
  <c r="AA46" i="22"/>
  <c r="Z46" i="22"/>
  <c r="Y46" i="22"/>
  <c r="X46" i="22"/>
  <c r="W46" i="22"/>
  <c r="V46" i="22"/>
  <c r="AP46" i="22" s="1"/>
  <c r="U46" i="22"/>
  <c r="T46" i="22"/>
  <c r="AY46" i="22" s="1"/>
  <c r="BJ265" i="22"/>
  <c r="BI265" i="22"/>
  <c r="BH265" i="22"/>
  <c r="BG265" i="22"/>
  <c r="BF265" i="22"/>
  <c r="BE265" i="22"/>
  <c r="BC265" i="22"/>
  <c r="BD265" i="22" s="1"/>
  <c r="AN265" i="22"/>
  <c r="AO265" i="22" s="1"/>
  <c r="AG265" i="22"/>
  <c r="AH265" i="22" s="1"/>
  <c r="AD265" i="22"/>
  <c r="AF265" i="22" s="1"/>
  <c r="AB265" i="22"/>
  <c r="AA265" i="22"/>
  <c r="Z265" i="22"/>
  <c r="Y265" i="22"/>
  <c r="X265" i="22"/>
  <c r="W265" i="22"/>
  <c r="V265" i="22"/>
  <c r="AP265" i="22" s="1"/>
  <c r="U265" i="22"/>
  <c r="T265" i="22"/>
  <c r="AY265" i="22" s="1"/>
  <c r="BJ345" i="22"/>
  <c r="BI345" i="22"/>
  <c r="BH345" i="22"/>
  <c r="BG345" i="22"/>
  <c r="BF345" i="22"/>
  <c r="BE345" i="22"/>
  <c r="BC345" i="22"/>
  <c r="BD345" i="22" s="1"/>
  <c r="AN345" i="22"/>
  <c r="AO345" i="22" s="1"/>
  <c r="AG345" i="22"/>
  <c r="AH345" i="22" s="1"/>
  <c r="AD345" i="22"/>
  <c r="AF345" i="22" s="1"/>
  <c r="AB345" i="22"/>
  <c r="AA345" i="22"/>
  <c r="Z345" i="22"/>
  <c r="Y345" i="22"/>
  <c r="X345" i="22"/>
  <c r="W345" i="22"/>
  <c r="V345" i="22"/>
  <c r="AP345" i="22" s="1"/>
  <c r="U345" i="22"/>
  <c r="AK345" i="22" s="1"/>
  <c r="T345" i="22"/>
  <c r="AY345" i="22" s="1"/>
  <c r="BJ245" i="22"/>
  <c r="BI245" i="22"/>
  <c r="BH245" i="22"/>
  <c r="BG245" i="22"/>
  <c r="BF245" i="22"/>
  <c r="BE245" i="22"/>
  <c r="BC245" i="22"/>
  <c r="BD245" i="22" s="1"/>
  <c r="AN245" i="22"/>
  <c r="AO245" i="22" s="1"/>
  <c r="AG245" i="22"/>
  <c r="AH245" i="22" s="1"/>
  <c r="AD245" i="22"/>
  <c r="AF245" i="22" s="1"/>
  <c r="AB245" i="22"/>
  <c r="AA245" i="22"/>
  <c r="Z245" i="22"/>
  <c r="Y245" i="22"/>
  <c r="X245" i="22"/>
  <c r="W245" i="22"/>
  <c r="V245" i="22"/>
  <c r="AP245" i="22" s="1"/>
  <c r="U245" i="22"/>
  <c r="AK245" i="22" s="1"/>
  <c r="T245" i="22"/>
  <c r="AY245" i="22" s="1"/>
  <c r="BJ139" i="22"/>
  <c r="BI139" i="22"/>
  <c r="BH139" i="22"/>
  <c r="BG139" i="22"/>
  <c r="BF139" i="22"/>
  <c r="BE139" i="22"/>
  <c r="BC139" i="22"/>
  <c r="BD139" i="22" s="1"/>
  <c r="AN139" i="22"/>
  <c r="AO139" i="22" s="1"/>
  <c r="AG139" i="22"/>
  <c r="AH139" i="22" s="1"/>
  <c r="AD139" i="22"/>
  <c r="AF139" i="22" s="1"/>
  <c r="AB139" i="22"/>
  <c r="AA139" i="22"/>
  <c r="Z139" i="22"/>
  <c r="Y139" i="22"/>
  <c r="X139" i="22"/>
  <c r="W139" i="22"/>
  <c r="V139" i="22"/>
  <c r="U139" i="22"/>
  <c r="AK139" i="22" s="1"/>
  <c r="T139" i="22"/>
  <c r="AY139" i="22" s="1"/>
  <c r="BJ362" i="22"/>
  <c r="BI362" i="22"/>
  <c r="BH362" i="22"/>
  <c r="BG362" i="22"/>
  <c r="BF362" i="22"/>
  <c r="BE362" i="22"/>
  <c r="BC362" i="22"/>
  <c r="BD362" i="22" s="1"/>
  <c r="AN362" i="22"/>
  <c r="AO362" i="22" s="1"/>
  <c r="AG362" i="22"/>
  <c r="AH362" i="22" s="1"/>
  <c r="AD362" i="22"/>
  <c r="AF362" i="22" s="1"/>
  <c r="AB362" i="22"/>
  <c r="AA362" i="22"/>
  <c r="Z362" i="22"/>
  <c r="Y362" i="22"/>
  <c r="X362" i="22"/>
  <c r="W362" i="22"/>
  <c r="V362" i="22"/>
  <c r="AP362" i="22" s="1"/>
  <c r="U362" i="22"/>
  <c r="T362" i="22"/>
  <c r="AY362" i="22" s="1"/>
  <c r="BJ199" i="22"/>
  <c r="BI199" i="22"/>
  <c r="BH199" i="22"/>
  <c r="BG199" i="22"/>
  <c r="BF199" i="22"/>
  <c r="BE199" i="22"/>
  <c r="BC199" i="22"/>
  <c r="BD199" i="22" s="1"/>
  <c r="AN199" i="22"/>
  <c r="AO199" i="22" s="1"/>
  <c r="AG199" i="22"/>
  <c r="AH199" i="22" s="1"/>
  <c r="AD199" i="22"/>
  <c r="AF199" i="22" s="1"/>
  <c r="AB199" i="22"/>
  <c r="AA199" i="22"/>
  <c r="Z199" i="22"/>
  <c r="Y199" i="22"/>
  <c r="X199" i="22"/>
  <c r="W199" i="22"/>
  <c r="V199" i="22"/>
  <c r="AP199" i="22" s="1"/>
  <c r="U199" i="22"/>
  <c r="AK199" i="22" s="1"/>
  <c r="T199" i="22"/>
  <c r="AY199" i="22" s="1"/>
  <c r="BJ293" i="22"/>
  <c r="BI293" i="22"/>
  <c r="BH293" i="22"/>
  <c r="BG293" i="22"/>
  <c r="BF293" i="22"/>
  <c r="BE293" i="22"/>
  <c r="BC293" i="22"/>
  <c r="BD293" i="22" s="1"/>
  <c r="AN293" i="22"/>
  <c r="AO293" i="22" s="1"/>
  <c r="AG293" i="22"/>
  <c r="AH293" i="22" s="1"/>
  <c r="AD293" i="22"/>
  <c r="AF293" i="22" s="1"/>
  <c r="AB293" i="22"/>
  <c r="AA293" i="22"/>
  <c r="Z293" i="22"/>
  <c r="Y293" i="22"/>
  <c r="X293" i="22"/>
  <c r="W293" i="22"/>
  <c r="V293" i="22"/>
  <c r="AP293" i="22" s="1"/>
  <c r="U293" i="22"/>
  <c r="T293" i="22"/>
  <c r="AW293" i="22" s="1"/>
  <c r="BJ86" i="22"/>
  <c r="BI86" i="22"/>
  <c r="BH86" i="22"/>
  <c r="BG86" i="22"/>
  <c r="BF86" i="22"/>
  <c r="BE86" i="22"/>
  <c r="BC86" i="22"/>
  <c r="BD86" i="22" s="1"/>
  <c r="AN86" i="22"/>
  <c r="AO86" i="22" s="1"/>
  <c r="AG86" i="22"/>
  <c r="AH86" i="22" s="1"/>
  <c r="AD86" i="22"/>
  <c r="AF86" i="22" s="1"/>
  <c r="AB86" i="22"/>
  <c r="AA86" i="22"/>
  <c r="Z86" i="22"/>
  <c r="Y86" i="22"/>
  <c r="X86" i="22"/>
  <c r="W86" i="22"/>
  <c r="V86" i="22"/>
  <c r="AP86" i="22" s="1"/>
  <c r="U86" i="22"/>
  <c r="AK86" i="22" s="1"/>
  <c r="T86" i="22"/>
  <c r="AW86" i="22" s="1"/>
  <c r="BJ344" i="22"/>
  <c r="BI344" i="22"/>
  <c r="BH344" i="22"/>
  <c r="BG344" i="22"/>
  <c r="BF344" i="22"/>
  <c r="BE344" i="22"/>
  <c r="BC344" i="22"/>
  <c r="BD344" i="22" s="1"/>
  <c r="AN344" i="22"/>
  <c r="AO344" i="22" s="1"/>
  <c r="AG344" i="22"/>
  <c r="AH344" i="22" s="1"/>
  <c r="AD344" i="22"/>
  <c r="AF344" i="22" s="1"/>
  <c r="AB344" i="22"/>
  <c r="AA344" i="22"/>
  <c r="Z344" i="22"/>
  <c r="Y344" i="22"/>
  <c r="X344" i="22"/>
  <c r="W344" i="22"/>
  <c r="V344" i="22"/>
  <c r="AP344" i="22" s="1"/>
  <c r="U344" i="22"/>
  <c r="AK344" i="22" s="1"/>
  <c r="T344" i="22"/>
  <c r="AY344" i="22" s="1"/>
  <c r="BJ178" i="22"/>
  <c r="BI178" i="22"/>
  <c r="BH178" i="22"/>
  <c r="BG178" i="22"/>
  <c r="BF178" i="22"/>
  <c r="BE178" i="22"/>
  <c r="BC178" i="22"/>
  <c r="BD178" i="22" s="1"/>
  <c r="AN178" i="22"/>
  <c r="AO178" i="22" s="1"/>
  <c r="AG178" i="22"/>
  <c r="AH178" i="22" s="1"/>
  <c r="AD178" i="22"/>
  <c r="AB178" i="22"/>
  <c r="AA178" i="22"/>
  <c r="Z178" i="22"/>
  <c r="Y178" i="22"/>
  <c r="X178" i="22"/>
  <c r="W178" i="22"/>
  <c r="V178" i="22"/>
  <c r="AM178" i="22" s="1"/>
  <c r="U178" i="22"/>
  <c r="T178" i="22"/>
  <c r="AW178" i="22" s="1"/>
  <c r="BJ286" i="22"/>
  <c r="BI286" i="22"/>
  <c r="BH286" i="22"/>
  <c r="BG286" i="22"/>
  <c r="BF286" i="22"/>
  <c r="BE286" i="22"/>
  <c r="BC286" i="22"/>
  <c r="BD286" i="22" s="1"/>
  <c r="AN286" i="22"/>
  <c r="AO286" i="22" s="1"/>
  <c r="AG286" i="22"/>
  <c r="AH286" i="22" s="1"/>
  <c r="AD286" i="22"/>
  <c r="AB286" i="22"/>
  <c r="AA286" i="22"/>
  <c r="Z286" i="22"/>
  <c r="Y286" i="22"/>
  <c r="X286" i="22"/>
  <c r="W286" i="22"/>
  <c r="V286" i="22"/>
  <c r="AM286" i="22" s="1"/>
  <c r="U286" i="22"/>
  <c r="T286" i="22"/>
  <c r="AY286" i="22" s="1"/>
  <c r="BJ357" i="22"/>
  <c r="BI357" i="22"/>
  <c r="BH357" i="22"/>
  <c r="BG357" i="22"/>
  <c r="BF357" i="22"/>
  <c r="BE357" i="22"/>
  <c r="BC357" i="22"/>
  <c r="BD357" i="22" s="1"/>
  <c r="AN357" i="22"/>
  <c r="AO357" i="22" s="1"/>
  <c r="AG357" i="22"/>
  <c r="AH357" i="22" s="1"/>
  <c r="AD357" i="22"/>
  <c r="AB357" i="22"/>
  <c r="AA357" i="22"/>
  <c r="Z357" i="22"/>
  <c r="Y357" i="22"/>
  <c r="X357" i="22"/>
  <c r="W357" i="22"/>
  <c r="V357" i="22"/>
  <c r="AM357" i="22" s="1"/>
  <c r="U357" i="22"/>
  <c r="T357" i="22"/>
  <c r="AW357" i="22" s="1"/>
  <c r="BJ54" i="22"/>
  <c r="BI54" i="22"/>
  <c r="BH54" i="22"/>
  <c r="BG54" i="22"/>
  <c r="BF54" i="22"/>
  <c r="BE54" i="22"/>
  <c r="BC54" i="22"/>
  <c r="BD54" i="22" s="1"/>
  <c r="AN54" i="22"/>
  <c r="AO54" i="22" s="1"/>
  <c r="AG54" i="22"/>
  <c r="AH54" i="22" s="1"/>
  <c r="AD54" i="22"/>
  <c r="AB54" i="22"/>
  <c r="AA54" i="22"/>
  <c r="Z54" i="22"/>
  <c r="Y54" i="22"/>
  <c r="X54" i="22"/>
  <c r="W54" i="22"/>
  <c r="V54" i="22"/>
  <c r="AM54" i="22" s="1"/>
  <c r="U54" i="22"/>
  <c r="T54" i="22"/>
  <c r="AY54" i="22" s="1"/>
  <c r="BJ133" i="22"/>
  <c r="BI133" i="22"/>
  <c r="BH133" i="22"/>
  <c r="BG133" i="22"/>
  <c r="BF133" i="22"/>
  <c r="BE133" i="22"/>
  <c r="BC133" i="22"/>
  <c r="BD133" i="22" s="1"/>
  <c r="AN133" i="22"/>
  <c r="AO133" i="22" s="1"/>
  <c r="AG133" i="22"/>
  <c r="AH133" i="22" s="1"/>
  <c r="AD133" i="22"/>
  <c r="AB133" i="22"/>
  <c r="AA133" i="22"/>
  <c r="Z133" i="22"/>
  <c r="Y133" i="22"/>
  <c r="X133" i="22"/>
  <c r="W133" i="22"/>
  <c r="V133" i="22"/>
  <c r="AQ133" i="22" s="1"/>
  <c r="U133" i="22"/>
  <c r="T133" i="22"/>
  <c r="AW133" i="22" s="1"/>
  <c r="BJ289" i="22"/>
  <c r="BI289" i="22"/>
  <c r="BH289" i="22"/>
  <c r="BG289" i="22"/>
  <c r="BF289" i="22"/>
  <c r="BE289" i="22"/>
  <c r="BC289" i="22"/>
  <c r="BD289" i="22" s="1"/>
  <c r="AN289" i="22"/>
  <c r="AO289" i="22" s="1"/>
  <c r="AG289" i="22"/>
  <c r="AH289" i="22" s="1"/>
  <c r="AD289" i="22"/>
  <c r="AB289" i="22"/>
  <c r="AA289" i="22"/>
  <c r="Z289" i="22"/>
  <c r="Y289" i="22"/>
  <c r="X289" i="22"/>
  <c r="W289" i="22"/>
  <c r="V289" i="22"/>
  <c r="AQ289" i="22" s="1"/>
  <c r="U289" i="22"/>
  <c r="T289" i="22"/>
  <c r="AX289" i="22" s="1"/>
  <c r="BJ122" i="22"/>
  <c r="BI122" i="22"/>
  <c r="BH122" i="22"/>
  <c r="BG122" i="22"/>
  <c r="BF122" i="22"/>
  <c r="BE122" i="22"/>
  <c r="BC122" i="22"/>
  <c r="BD122" i="22" s="1"/>
  <c r="AN122" i="22"/>
  <c r="AO122" i="22" s="1"/>
  <c r="AG122" i="22"/>
  <c r="AH122" i="22" s="1"/>
  <c r="AD122" i="22"/>
  <c r="AF122" i="22" s="1"/>
  <c r="AB122" i="22"/>
  <c r="AA122" i="22"/>
  <c r="Z122" i="22"/>
  <c r="Y122" i="22"/>
  <c r="X122" i="22"/>
  <c r="W122" i="22"/>
  <c r="V122" i="22"/>
  <c r="AP122" i="22" s="1"/>
  <c r="U122" i="22"/>
  <c r="T122" i="22"/>
  <c r="AY122" i="22" s="1"/>
  <c r="BJ364" i="22"/>
  <c r="BI364" i="22"/>
  <c r="BH364" i="22"/>
  <c r="BG364" i="22"/>
  <c r="BF364" i="22"/>
  <c r="BE364" i="22"/>
  <c r="BC364" i="22"/>
  <c r="BD364" i="22" s="1"/>
  <c r="AN364" i="22"/>
  <c r="AO364" i="22" s="1"/>
  <c r="AG364" i="22"/>
  <c r="AH364" i="22" s="1"/>
  <c r="AD364" i="22"/>
  <c r="AB364" i="22"/>
  <c r="AA364" i="22"/>
  <c r="Z364" i="22"/>
  <c r="Y364" i="22"/>
  <c r="X364" i="22"/>
  <c r="W364" i="22"/>
  <c r="V364" i="22"/>
  <c r="AQ364" i="22" s="1"/>
  <c r="U364" i="22"/>
  <c r="T364" i="22"/>
  <c r="AY364" i="22" s="1"/>
  <c r="BJ191" i="22"/>
  <c r="BI191" i="22"/>
  <c r="BH191" i="22"/>
  <c r="BG191" i="22"/>
  <c r="BF191" i="22"/>
  <c r="BE191" i="22"/>
  <c r="BC191" i="22"/>
  <c r="BD191" i="22" s="1"/>
  <c r="AN191" i="22"/>
  <c r="AO191" i="22" s="1"/>
  <c r="AG191" i="22"/>
  <c r="AH191" i="22" s="1"/>
  <c r="AD191" i="22"/>
  <c r="AB191" i="22"/>
  <c r="AA191" i="22"/>
  <c r="Z191" i="22"/>
  <c r="Y191" i="22"/>
  <c r="X191" i="22"/>
  <c r="W191" i="22"/>
  <c r="V191" i="22"/>
  <c r="AQ191" i="22" s="1"/>
  <c r="U191" i="22"/>
  <c r="T191" i="22"/>
  <c r="AY191" i="22" s="1"/>
  <c r="BJ387" i="22"/>
  <c r="BI387" i="22"/>
  <c r="BH387" i="22"/>
  <c r="BG387" i="22"/>
  <c r="BF387" i="22"/>
  <c r="BE387" i="22"/>
  <c r="BC387" i="22"/>
  <c r="BD387" i="22" s="1"/>
  <c r="AN387" i="22"/>
  <c r="AO387" i="22" s="1"/>
  <c r="AG387" i="22"/>
  <c r="AH387" i="22" s="1"/>
  <c r="AD387" i="22"/>
  <c r="AE387" i="22" s="1"/>
  <c r="AB387" i="22"/>
  <c r="AA387" i="22"/>
  <c r="Z387" i="22"/>
  <c r="Y387" i="22"/>
  <c r="X387" i="22"/>
  <c r="W387" i="22"/>
  <c r="V387" i="22"/>
  <c r="U387" i="22"/>
  <c r="T387" i="22"/>
  <c r="AW387" i="22" s="1"/>
  <c r="BJ224" i="22"/>
  <c r="BI224" i="22"/>
  <c r="BH224" i="22"/>
  <c r="BG224" i="22"/>
  <c r="BF224" i="22"/>
  <c r="BE224" i="22"/>
  <c r="BC224" i="22"/>
  <c r="BD224" i="22" s="1"/>
  <c r="AN224" i="22"/>
  <c r="AO224" i="22" s="1"/>
  <c r="AG224" i="22"/>
  <c r="AH224" i="22" s="1"/>
  <c r="AD224" i="22"/>
  <c r="AB224" i="22"/>
  <c r="AA224" i="22"/>
  <c r="Z224" i="22"/>
  <c r="Y224" i="22"/>
  <c r="X224" i="22"/>
  <c r="W224" i="22"/>
  <c r="V224" i="22"/>
  <c r="AQ224" i="22" s="1"/>
  <c r="U224" i="22"/>
  <c r="T224" i="22"/>
  <c r="AW224" i="22" s="1"/>
  <c r="BJ83" i="22"/>
  <c r="BI83" i="22"/>
  <c r="BH83" i="22"/>
  <c r="BG83" i="22"/>
  <c r="BF83" i="22"/>
  <c r="BE83" i="22"/>
  <c r="BC83" i="22"/>
  <c r="BD83" i="22" s="1"/>
  <c r="AN83" i="22"/>
  <c r="AO83" i="22" s="1"/>
  <c r="AG83" i="22"/>
  <c r="AH83" i="22" s="1"/>
  <c r="AD83" i="22"/>
  <c r="AB83" i="22"/>
  <c r="AA83" i="22"/>
  <c r="Z83" i="22"/>
  <c r="Y83" i="22"/>
  <c r="X83" i="22"/>
  <c r="W83" i="22"/>
  <c r="V83" i="22"/>
  <c r="AQ83" i="22" s="1"/>
  <c r="U83" i="22"/>
  <c r="T83" i="22"/>
  <c r="AY83" i="22" s="1"/>
  <c r="BJ152" i="22"/>
  <c r="BI152" i="22"/>
  <c r="BH152" i="22"/>
  <c r="BG152" i="22"/>
  <c r="BF152" i="22"/>
  <c r="BE152" i="22"/>
  <c r="BC152" i="22"/>
  <c r="BD152" i="22" s="1"/>
  <c r="AN152" i="22"/>
  <c r="AO152" i="22" s="1"/>
  <c r="AG152" i="22"/>
  <c r="AH152" i="22" s="1"/>
  <c r="AD152" i="22"/>
  <c r="AB152" i="22"/>
  <c r="AA152" i="22"/>
  <c r="Z152" i="22"/>
  <c r="Y152" i="22"/>
  <c r="X152" i="22"/>
  <c r="W152" i="22"/>
  <c r="V152" i="22"/>
  <c r="AQ152" i="22" s="1"/>
  <c r="U152" i="22"/>
  <c r="T152" i="22"/>
  <c r="AW152" i="22" s="1"/>
  <c r="BJ232" i="22"/>
  <c r="BI232" i="22"/>
  <c r="BH232" i="22"/>
  <c r="BG232" i="22"/>
  <c r="BF232" i="22"/>
  <c r="BE232" i="22"/>
  <c r="BC232" i="22"/>
  <c r="BD232" i="22" s="1"/>
  <c r="AN232" i="22"/>
  <c r="AO232" i="22" s="1"/>
  <c r="AG232" i="22"/>
  <c r="AH232" i="22" s="1"/>
  <c r="AD232" i="22"/>
  <c r="AB232" i="22"/>
  <c r="AA232" i="22"/>
  <c r="Z232" i="22"/>
  <c r="Y232" i="22"/>
  <c r="X232" i="22"/>
  <c r="W232" i="22"/>
  <c r="V232" i="22"/>
  <c r="AQ232" i="22" s="1"/>
  <c r="U232" i="22"/>
  <c r="T232" i="22"/>
  <c r="AY232" i="22" s="1"/>
  <c r="BJ215" i="22"/>
  <c r="BI215" i="22"/>
  <c r="BH215" i="22"/>
  <c r="BG215" i="22"/>
  <c r="BF215" i="22"/>
  <c r="BE215" i="22"/>
  <c r="BC215" i="22"/>
  <c r="BD215" i="22" s="1"/>
  <c r="AN215" i="22"/>
  <c r="AO215" i="22" s="1"/>
  <c r="AG215" i="22"/>
  <c r="AH215" i="22" s="1"/>
  <c r="AD215" i="22"/>
  <c r="AE215" i="22" s="1"/>
  <c r="AB215" i="22"/>
  <c r="AA215" i="22"/>
  <c r="Z215" i="22"/>
  <c r="Y215" i="22"/>
  <c r="X215" i="22"/>
  <c r="W215" i="22"/>
  <c r="V215" i="22"/>
  <c r="U215" i="22"/>
  <c r="T215" i="22"/>
  <c r="AW215" i="22" s="1"/>
  <c r="BJ264" i="22"/>
  <c r="BI264" i="22"/>
  <c r="BH264" i="22"/>
  <c r="BG264" i="22"/>
  <c r="BF264" i="22"/>
  <c r="BE264" i="22"/>
  <c r="BC264" i="22"/>
  <c r="BD264" i="22" s="1"/>
  <c r="AN264" i="22"/>
  <c r="AO264" i="22" s="1"/>
  <c r="AG264" i="22"/>
  <c r="AH264" i="22" s="1"/>
  <c r="AE264" i="22"/>
  <c r="AD264" i="22"/>
  <c r="AB264" i="22"/>
  <c r="AA264" i="22"/>
  <c r="Z264" i="22"/>
  <c r="Y264" i="22"/>
  <c r="X264" i="22"/>
  <c r="W264" i="22"/>
  <c r="V264" i="22"/>
  <c r="AQ264" i="22" s="1"/>
  <c r="U264" i="22"/>
  <c r="T264" i="22"/>
  <c r="AY264" i="22" s="1"/>
  <c r="BJ103" i="22"/>
  <c r="BI103" i="22"/>
  <c r="BH103" i="22"/>
  <c r="BG103" i="22"/>
  <c r="BF103" i="22"/>
  <c r="BE103" i="22"/>
  <c r="BC103" i="22"/>
  <c r="BD103" i="22" s="1"/>
  <c r="AN103" i="22"/>
  <c r="AO103" i="22" s="1"/>
  <c r="AG103" i="22"/>
  <c r="AH103" i="22" s="1"/>
  <c r="AD103" i="22"/>
  <c r="AE103" i="22" s="1"/>
  <c r="AB103" i="22"/>
  <c r="AA103" i="22"/>
  <c r="Z103" i="22"/>
  <c r="Y103" i="22"/>
  <c r="X103" i="22"/>
  <c r="W103" i="22"/>
  <c r="V103" i="22"/>
  <c r="U103" i="22"/>
  <c r="T103" i="22"/>
  <c r="AY103" i="22" s="1"/>
  <c r="BJ214" i="22"/>
  <c r="BI214" i="22"/>
  <c r="BH214" i="22"/>
  <c r="BG214" i="22"/>
  <c r="BF214" i="22"/>
  <c r="BE214" i="22"/>
  <c r="BC214" i="22"/>
  <c r="BD214" i="22" s="1"/>
  <c r="AN214" i="22"/>
  <c r="AO214" i="22" s="1"/>
  <c r="AG214" i="22"/>
  <c r="AH214" i="22" s="1"/>
  <c r="AD214" i="22"/>
  <c r="AB214" i="22"/>
  <c r="AA214" i="22"/>
  <c r="Z214" i="22"/>
  <c r="Y214" i="22"/>
  <c r="X214" i="22"/>
  <c r="W214" i="22"/>
  <c r="V214" i="22"/>
  <c r="AQ214" i="22" s="1"/>
  <c r="U214" i="22"/>
  <c r="T214" i="22"/>
  <c r="AW214" i="22" s="1"/>
  <c r="BJ291" i="22"/>
  <c r="BI291" i="22"/>
  <c r="BH291" i="22"/>
  <c r="BG291" i="22"/>
  <c r="BF291" i="22"/>
  <c r="BE291" i="22"/>
  <c r="BC291" i="22"/>
  <c r="BD291" i="22" s="1"/>
  <c r="AN291" i="22"/>
  <c r="AO291" i="22" s="1"/>
  <c r="AG291" i="22"/>
  <c r="AH291" i="22" s="1"/>
  <c r="AD291" i="22"/>
  <c r="AE291" i="22" s="1"/>
  <c r="AB291" i="22"/>
  <c r="AA291" i="22"/>
  <c r="Z291" i="22"/>
  <c r="Y291" i="22"/>
  <c r="X291" i="22"/>
  <c r="W291" i="22"/>
  <c r="V291" i="22"/>
  <c r="U291" i="22"/>
  <c r="T291" i="22"/>
  <c r="AW291" i="22" s="1"/>
  <c r="BJ327" i="22"/>
  <c r="BI327" i="22"/>
  <c r="BH327" i="22"/>
  <c r="BG327" i="22"/>
  <c r="BF327" i="22"/>
  <c r="BE327" i="22"/>
  <c r="BC327" i="22"/>
  <c r="BD327" i="22" s="1"/>
  <c r="AN327" i="22"/>
  <c r="AO327" i="22" s="1"/>
  <c r="AG327" i="22"/>
  <c r="AH327" i="22" s="1"/>
  <c r="AD327" i="22"/>
  <c r="AE327" i="22" s="1"/>
  <c r="AB327" i="22"/>
  <c r="AA327" i="22"/>
  <c r="Z327" i="22"/>
  <c r="Y327" i="22"/>
  <c r="X327" i="22"/>
  <c r="W327" i="22"/>
  <c r="V327" i="22"/>
  <c r="U327" i="22"/>
  <c r="T327" i="22"/>
  <c r="AY327" i="22" s="1"/>
  <c r="BJ371" i="22"/>
  <c r="BI371" i="22"/>
  <c r="BH371" i="22"/>
  <c r="BG371" i="22"/>
  <c r="BF371" i="22"/>
  <c r="BE371" i="22"/>
  <c r="BC371" i="22"/>
  <c r="BD371" i="22" s="1"/>
  <c r="AN371" i="22"/>
  <c r="AO371" i="22" s="1"/>
  <c r="AG371" i="22"/>
  <c r="AH371" i="22" s="1"/>
  <c r="AD371" i="22"/>
  <c r="AE371" i="22" s="1"/>
  <c r="AB371" i="22"/>
  <c r="AA371" i="22"/>
  <c r="Z371" i="22"/>
  <c r="Y371" i="22"/>
  <c r="X371" i="22"/>
  <c r="W371" i="22"/>
  <c r="V371" i="22"/>
  <c r="U371" i="22"/>
  <c r="T371" i="22"/>
  <c r="AY371" i="22" s="1"/>
  <c r="BJ272" i="22"/>
  <c r="BI272" i="22"/>
  <c r="BH272" i="22"/>
  <c r="BG272" i="22"/>
  <c r="BF272" i="22"/>
  <c r="BE272" i="22"/>
  <c r="BC272" i="22"/>
  <c r="BD272" i="22" s="1"/>
  <c r="AN272" i="22"/>
  <c r="AO272" i="22" s="1"/>
  <c r="AG272" i="22"/>
  <c r="AH272" i="22" s="1"/>
  <c r="AD272" i="22"/>
  <c r="AE272" i="22" s="1"/>
  <c r="AB272" i="22"/>
  <c r="AA272" i="22"/>
  <c r="Z272" i="22"/>
  <c r="Y272" i="22"/>
  <c r="X272" i="22"/>
  <c r="W272" i="22"/>
  <c r="V272" i="22"/>
  <c r="U272" i="22"/>
  <c r="T272" i="22"/>
  <c r="AY272" i="22" s="1"/>
  <c r="BJ281" i="22"/>
  <c r="BI281" i="22"/>
  <c r="BH281" i="22"/>
  <c r="BG281" i="22"/>
  <c r="BF281" i="22"/>
  <c r="BE281" i="22"/>
  <c r="BC281" i="22"/>
  <c r="BD281" i="22" s="1"/>
  <c r="AN281" i="22"/>
  <c r="AO281" i="22" s="1"/>
  <c r="AG281" i="22"/>
  <c r="AH281" i="22" s="1"/>
  <c r="AD281" i="22"/>
  <c r="AE281" i="22" s="1"/>
  <c r="AB281" i="22"/>
  <c r="AA281" i="22"/>
  <c r="Z281" i="22"/>
  <c r="Y281" i="22"/>
  <c r="X281" i="22"/>
  <c r="W281" i="22"/>
  <c r="V281" i="22"/>
  <c r="U281" i="22"/>
  <c r="T281" i="22"/>
  <c r="AY281" i="22" s="1"/>
  <c r="BJ39" i="22"/>
  <c r="BI39" i="22"/>
  <c r="BH39" i="22"/>
  <c r="BG39" i="22"/>
  <c r="BF39" i="22"/>
  <c r="BE39" i="22"/>
  <c r="BC39" i="22"/>
  <c r="BD39" i="22" s="1"/>
  <c r="AN39" i="22"/>
  <c r="AO39" i="22" s="1"/>
  <c r="AG39" i="22"/>
  <c r="AH39" i="22" s="1"/>
  <c r="AD39" i="22"/>
  <c r="AE39" i="22" s="1"/>
  <c r="AB39" i="22"/>
  <c r="AA39" i="22"/>
  <c r="Z39" i="22"/>
  <c r="Y39" i="22"/>
  <c r="X39" i="22"/>
  <c r="W39" i="22"/>
  <c r="V39" i="22"/>
  <c r="U39" i="22"/>
  <c r="T39" i="22"/>
  <c r="AY39" i="22" s="1"/>
  <c r="BJ383" i="22"/>
  <c r="BI383" i="22"/>
  <c r="BH383" i="22"/>
  <c r="BG383" i="22"/>
  <c r="BF383" i="22"/>
  <c r="BE383" i="22"/>
  <c r="BC383" i="22"/>
  <c r="BD383" i="22" s="1"/>
  <c r="AN383" i="22"/>
  <c r="AO383" i="22" s="1"/>
  <c r="AG383" i="22"/>
  <c r="AH383" i="22" s="1"/>
  <c r="AD383" i="22"/>
  <c r="AE383" i="22" s="1"/>
  <c r="AB383" i="22"/>
  <c r="AA383" i="22"/>
  <c r="Z383" i="22"/>
  <c r="Y383" i="22"/>
  <c r="X383" i="22"/>
  <c r="W383" i="22"/>
  <c r="V383" i="22"/>
  <c r="AM383" i="22" s="1"/>
  <c r="U383" i="22"/>
  <c r="T383" i="22"/>
  <c r="AW383" i="22" s="1"/>
  <c r="BJ263" i="22"/>
  <c r="BI263" i="22"/>
  <c r="BH263" i="22"/>
  <c r="BG263" i="22"/>
  <c r="BF263" i="22"/>
  <c r="BE263" i="22"/>
  <c r="BC263" i="22"/>
  <c r="BD263" i="22" s="1"/>
  <c r="AN263" i="22"/>
  <c r="AO263" i="22" s="1"/>
  <c r="AG263" i="22"/>
  <c r="AH263" i="22" s="1"/>
  <c r="AD263" i="22"/>
  <c r="AB263" i="22"/>
  <c r="AA263" i="22"/>
  <c r="Z263" i="22"/>
  <c r="Y263" i="22"/>
  <c r="X263" i="22"/>
  <c r="W263" i="22"/>
  <c r="V263" i="22"/>
  <c r="U263" i="22"/>
  <c r="T263" i="22"/>
  <c r="AW263" i="22" s="1"/>
  <c r="BJ318" i="22"/>
  <c r="BI318" i="22"/>
  <c r="BH318" i="22"/>
  <c r="BG318" i="22"/>
  <c r="BF318" i="22"/>
  <c r="BE318" i="22"/>
  <c r="BC318" i="22"/>
  <c r="BD318" i="22" s="1"/>
  <c r="AN318" i="22"/>
  <c r="AO318" i="22" s="1"/>
  <c r="AG318" i="22"/>
  <c r="AH318" i="22" s="1"/>
  <c r="AD318" i="22"/>
  <c r="AB318" i="22"/>
  <c r="AA318" i="22"/>
  <c r="Z318" i="22"/>
  <c r="Y318" i="22"/>
  <c r="X318" i="22"/>
  <c r="W318" i="22"/>
  <c r="V318" i="22"/>
  <c r="AM318" i="22" s="1"/>
  <c r="U318" i="22"/>
  <c r="T318" i="22"/>
  <c r="AY318" i="22" s="1"/>
  <c r="BJ244" i="22"/>
  <c r="BI244" i="22"/>
  <c r="BH244" i="22"/>
  <c r="BG244" i="22"/>
  <c r="BF244" i="22"/>
  <c r="BE244" i="22"/>
  <c r="BC244" i="22"/>
  <c r="BD244" i="22" s="1"/>
  <c r="AN244" i="22"/>
  <c r="AO244" i="22" s="1"/>
  <c r="AG244" i="22"/>
  <c r="AH244" i="22" s="1"/>
  <c r="AD244" i="22"/>
  <c r="AB244" i="22"/>
  <c r="AA244" i="22"/>
  <c r="Z244" i="22"/>
  <c r="Y244" i="22"/>
  <c r="X244" i="22"/>
  <c r="W244" i="22"/>
  <c r="V244" i="22"/>
  <c r="U244" i="22"/>
  <c r="T244" i="22"/>
  <c r="AW244" i="22" s="1"/>
  <c r="BJ129" i="22"/>
  <c r="BI129" i="22"/>
  <c r="BH129" i="22"/>
  <c r="BG129" i="22"/>
  <c r="BF129" i="22"/>
  <c r="BE129" i="22"/>
  <c r="BC129" i="22"/>
  <c r="BD129" i="22" s="1"/>
  <c r="AN129" i="22"/>
  <c r="AO129" i="22" s="1"/>
  <c r="AG129" i="22"/>
  <c r="AH129" i="22" s="1"/>
  <c r="AD129" i="22"/>
  <c r="AB129" i="22"/>
  <c r="AA129" i="22"/>
  <c r="Z129" i="22"/>
  <c r="Y129" i="22"/>
  <c r="X129" i="22"/>
  <c r="W129" i="22"/>
  <c r="V129" i="22"/>
  <c r="AM129" i="22" s="1"/>
  <c r="U129" i="22"/>
  <c r="T129" i="22"/>
  <c r="AW129" i="22" s="1"/>
  <c r="BJ315" i="22"/>
  <c r="BI315" i="22"/>
  <c r="BH315" i="22"/>
  <c r="BG315" i="22"/>
  <c r="BF315" i="22"/>
  <c r="BE315" i="22"/>
  <c r="BC315" i="22"/>
  <c r="BD315" i="22" s="1"/>
  <c r="AN315" i="22"/>
  <c r="AO315" i="22" s="1"/>
  <c r="AG315" i="22"/>
  <c r="AH315" i="22" s="1"/>
  <c r="AD315" i="22"/>
  <c r="AB315" i="22"/>
  <c r="AA315" i="22"/>
  <c r="Z315" i="22"/>
  <c r="Y315" i="22"/>
  <c r="X315" i="22"/>
  <c r="W315" i="22"/>
  <c r="V315" i="22"/>
  <c r="U315" i="22"/>
  <c r="T315" i="22"/>
  <c r="AW315" i="22" s="1"/>
  <c r="BJ120" i="22"/>
  <c r="BI120" i="22"/>
  <c r="BH120" i="22"/>
  <c r="BG120" i="22"/>
  <c r="BF120" i="22"/>
  <c r="BE120" i="22"/>
  <c r="BC120" i="22"/>
  <c r="BD120" i="22" s="1"/>
  <c r="AN120" i="22"/>
  <c r="AO120" i="22" s="1"/>
  <c r="AG120" i="22"/>
  <c r="AH120" i="22" s="1"/>
  <c r="AD120" i="22"/>
  <c r="AB120" i="22"/>
  <c r="AA120" i="22"/>
  <c r="Z120" i="22"/>
  <c r="Y120" i="22"/>
  <c r="X120" i="22"/>
  <c r="W120" i="22"/>
  <c r="V120" i="22"/>
  <c r="U120" i="22"/>
  <c r="T120" i="22"/>
  <c r="AY120" i="22" s="1"/>
  <c r="BJ225" i="22"/>
  <c r="BI225" i="22"/>
  <c r="BH225" i="22"/>
  <c r="BG225" i="22"/>
  <c r="BF225" i="22"/>
  <c r="BE225" i="22"/>
  <c r="BC225" i="22"/>
  <c r="BD225" i="22" s="1"/>
  <c r="AN225" i="22"/>
  <c r="AO225" i="22" s="1"/>
  <c r="AG225" i="22"/>
  <c r="AH225" i="22" s="1"/>
  <c r="AD225" i="22"/>
  <c r="AB225" i="22"/>
  <c r="AA225" i="22"/>
  <c r="Z225" i="22"/>
  <c r="Y225" i="22"/>
  <c r="X225" i="22"/>
  <c r="W225" i="22"/>
  <c r="V225" i="22"/>
  <c r="U225" i="22"/>
  <c r="T225" i="22"/>
  <c r="AY225" i="22" s="1"/>
  <c r="BJ163" i="22"/>
  <c r="BI163" i="22"/>
  <c r="BH163" i="22"/>
  <c r="BG163" i="22"/>
  <c r="BF163" i="22"/>
  <c r="BE163" i="22"/>
  <c r="BC163" i="22"/>
  <c r="BD163" i="22" s="1"/>
  <c r="AN163" i="22"/>
  <c r="AO163" i="22" s="1"/>
  <c r="AG163" i="22"/>
  <c r="AH163" i="22" s="1"/>
  <c r="AD163" i="22"/>
  <c r="AB163" i="22"/>
  <c r="AA163" i="22"/>
  <c r="Z163" i="22"/>
  <c r="Y163" i="22"/>
  <c r="X163" i="22"/>
  <c r="W163" i="22"/>
  <c r="V163" i="22"/>
  <c r="U163" i="22"/>
  <c r="T163" i="22"/>
  <c r="AY163" i="22" s="1"/>
  <c r="BJ109" i="22"/>
  <c r="BI109" i="22"/>
  <c r="BH109" i="22"/>
  <c r="BG109" i="22"/>
  <c r="BF109" i="22"/>
  <c r="BE109" i="22"/>
  <c r="BC109" i="22"/>
  <c r="BD109" i="22" s="1"/>
  <c r="AN109" i="22"/>
  <c r="AO109" i="22" s="1"/>
  <c r="AG109" i="22"/>
  <c r="AH109" i="22" s="1"/>
  <c r="AD109" i="22"/>
  <c r="AB109" i="22"/>
  <c r="AA109" i="22"/>
  <c r="Z109" i="22"/>
  <c r="Y109" i="22"/>
  <c r="X109" i="22"/>
  <c r="W109" i="22"/>
  <c r="V109" i="22"/>
  <c r="U109" i="22"/>
  <c r="T109" i="22"/>
  <c r="AY109" i="22" s="1"/>
  <c r="BJ360" i="22"/>
  <c r="BI360" i="22"/>
  <c r="BH360" i="22"/>
  <c r="BG360" i="22"/>
  <c r="BF360" i="22"/>
  <c r="BE360" i="22"/>
  <c r="BC360" i="22"/>
  <c r="BD360" i="22" s="1"/>
  <c r="AN360" i="22"/>
  <c r="AO360" i="22" s="1"/>
  <c r="AG360" i="22"/>
  <c r="AH360" i="22" s="1"/>
  <c r="AD360" i="22"/>
  <c r="AB360" i="22"/>
  <c r="AA360" i="22"/>
  <c r="Z360" i="22"/>
  <c r="Y360" i="22"/>
  <c r="X360" i="22"/>
  <c r="W360" i="22"/>
  <c r="V360" i="22"/>
  <c r="U360" i="22"/>
  <c r="T360" i="22"/>
  <c r="AY360" i="22" s="1"/>
  <c r="BJ158" i="22"/>
  <c r="BI158" i="22"/>
  <c r="BH158" i="22"/>
  <c r="BG158" i="22"/>
  <c r="BF158" i="22"/>
  <c r="BE158" i="22"/>
  <c r="BC158" i="22"/>
  <c r="BD158" i="22" s="1"/>
  <c r="AN158" i="22"/>
  <c r="AO158" i="22" s="1"/>
  <c r="AG158" i="22"/>
  <c r="AH158" i="22" s="1"/>
  <c r="AD158" i="22"/>
  <c r="AB158" i="22"/>
  <c r="AA158" i="22"/>
  <c r="Z158" i="22"/>
  <c r="Y158" i="22"/>
  <c r="X158" i="22"/>
  <c r="W158" i="22"/>
  <c r="V158" i="22"/>
  <c r="U158" i="22"/>
  <c r="T158" i="22"/>
  <c r="AY158" i="22" s="1"/>
  <c r="BJ255" i="22"/>
  <c r="BI255" i="22"/>
  <c r="BH255" i="22"/>
  <c r="BG255" i="22"/>
  <c r="BF255" i="22"/>
  <c r="BE255" i="22"/>
  <c r="BC255" i="22"/>
  <c r="BD255" i="22" s="1"/>
  <c r="AN255" i="22"/>
  <c r="AO255" i="22" s="1"/>
  <c r="AG255" i="22"/>
  <c r="AH255" i="22" s="1"/>
  <c r="AD255" i="22"/>
  <c r="AB255" i="22"/>
  <c r="AA255" i="22"/>
  <c r="Z255" i="22"/>
  <c r="Y255" i="22"/>
  <c r="X255" i="22"/>
  <c r="W255" i="22"/>
  <c r="V255" i="22"/>
  <c r="U255" i="22"/>
  <c r="T255" i="22"/>
  <c r="AY255" i="22" s="1"/>
  <c r="BJ248" i="22"/>
  <c r="BI248" i="22"/>
  <c r="BH248" i="22"/>
  <c r="BG248" i="22"/>
  <c r="BF248" i="22"/>
  <c r="BE248" i="22"/>
  <c r="BC248" i="22"/>
  <c r="BD248" i="22" s="1"/>
  <c r="AN248" i="22"/>
  <c r="AO248" i="22" s="1"/>
  <c r="AG248" i="22"/>
  <c r="AH248" i="22" s="1"/>
  <c r="AD248" i="22"/>
  <c r="AB248" i="22"/>
  <c r="AA248" i="22"/>
  <c r="Z248" i="22"/>
  <c r="Y248" i="22"/>
  <c r="X248" i="22"/>
  <c r="W248" i="22"/>
  <c r="V248" i="22"/>
  <c r="AP248" i="22" s="1"/>
  <c r="U248" i="22"/>
  <c r="T248" i="22"/>
  <c r="AY248" i="22" s="1"/>
  <c r="BJ130" i="22"/>
  <c r="BI130" i="22"/>
  <c r="BH130" i="22"/>
  <c r="BG130" i="22"/>
  <c r="BF130" i="22"/>
  <c r="BE130" i="22"/>
  <c r="BC130" i="22"/>
  <c r="BD130" i="22" s="1"/>
  <c r="AN130" i="22"/>
  <c r="AO130" i="22" s="1"/>
  <c r="AG130" i="22"/>
  <c r="AH130" i="22" s="1"/>
  <c r="AD130" i="22"/>
  <c r="AE130" i="22" s="1"/>
  <c r="AB130" i="22"/>
  <c r="AA130" i="22"/>
  <c r="Z130" i="22"/>
  <c r="Y130" i="22"/>
  <c r="X130" i="22"/>
  <c r="W130" i="22"/>
  <c r="V130" i="22"/>
  <c r="U130" i="22"/>
  <c r="T130" i="22"/>
  <c r="AY130" i="22" s="1"/>
  <c r="BJ200" i="22"/>
  <c r="BI200" i="22"/>
  <c r="BH200" i="22"/>
  <c r="BG200" i="22"/>
  <c r="BF200" i="22"/>
  <c r="BE200" i="22"/>
  <c r="BC200" i="22"/>
  <c r="BD200" i="22" s="1"/>
  <c r="AN200" i="22"/>
  <c r="AO200" i="22" s="1"/>
  <c r="AG200" i="22"/>
  <c r="AH200" i="22" s="1"/>
  <c r="AD200" i="22"/>
  <c r="AE200" i="22" s="1"/>
  <c r="AB200" i="22"/>
  <c r="AA200" i="22"/>
  <c r="Z200" i="22"/>
  <c r="Y200" i="22"/>
  <c r="X200" i="22"/>
  <c r="W200" i="22"/>
  <c r="V200" i="22"/>
  <c r="U200" i="22"/>
  <c r="T200" i="22"/>
  <c r="AY200" i="22" s="1"/>
  <c r="BJ179" i="22"/>
  <c r="BI179" i="22"/>
  <c r="BH179" i="22"/>
  <c r="BG179" i="22"/>
  <c r="BF179" i="22"/>
  <c r="BE179" i="22"/>
  <c r="BC179" i="22"/>
  <c r="BD179" i="22" s="1"/>
  <c r="AN179" i="22"/>
  <c r="AO179" i="22" s="1"/>
  <c r="AG179" i="22"/>
  <c r="AH179" i="22" s="1"/>
  <c r="AD179" i="22"/>
  <c r="AE179" i="22" s="1"/>
  <c r="AB179" i="22"/>
  <c r="AA179" i="22"/>
  <c r="Z179" i="22"/>
  <c r="Y179" i="22"/>
  <c r="X179" i="22"/>
  <c r="W179" i="22"/>
  <c r="V179" i="22"/>
  <c r="U179" i="22"/>
  <c r="T179" i="22"/>
  <c r="AY179" i="22" s="1"/>
  <c r="BJ386" i="22"/>
  <c r="BI386" i="22"/>
  <c r="BH386" i="22"/>
  <c r="BG386" i="22"/>
  <c r="BF386" i="22"/>
  <c r="BE386" i="22"/>
  <c r="BC386" i="22"/>
  <c r="BD386" i="22" s="1"/>
  <c r="AN386" i="22"/>
  <c r="AO386" i="22" s="1"/>
  <c r="AG386" i="22"/>
  <c r="AH386" i="22" s="1"/>
  <c r="AD386" i="22"/>
  <c r="AB386" i="22"/>
  <c r="AA386" i="22"/>
  <c r="Z386" i="22"/>
  <c r="Y386" i="22"/>
  <c r="X386" i="22"/>
  <c r="W386" i="22"/>
  <c r="V386" i="22"/>
  <c r="AP386" i="22" s="1"/>
  <c r="U386" i="22"/>
  <c r="T386" i="22"/>
  <c r="AW386" i="22" s="1"/>
  <c r="BJ240" i="22"/>
  <c r="BI240" i="22"/>
  <c r="BH240" i="22"/>
  <c r="BG240" i="22"/>
  <c r="BF240" i="22"/>
  <c r="BE240" i="22"/>
  <c r="BC240" i="22"/>
  <c r="BD240" i="22" s="1"/>
  <c r="AN240" i="22"/>
  <c r="AO240" i="22" s="1"/>
  <c r="AG240" i="22"/>
  <c r="AH240" i="22" s="1"/>
  <c r="AD240" i="22"/>
  <c r="AE240" i="22" s="1"/>
  <c r="AB240" i="22"/>
  <c r="AA240" i="22"/>
  <c r="Z240" i="22"/>
  <c r="Y240" i="22"/>
  <c r="X240" i="22"/>
  <c r="W240" i="22"/>
  <c r="V240" i="22"/>
  <c r="AP240" i="22" s="1"/>
  <c r="U240" i="22"/>
  <c r="T240" i="22"/>
  <c r="AW240" i="22" s="1"/>
  <c r="BJ153" i="22"/>
  <c r="BI153" i="22"/>
  <c r="BH153" i="22"/>
  <c r="BG153" i="22"/>
  <c r="BF153" i="22"/>
  <c r="BE153" i="22"/>
  <c r="BC153" i="22"/>
  <c r="BD153" i="22" s="1"/>
  <c r="AN153" i="22"/>
  <c r="AO153" i="22" s="1"/>
  <c r="AG153" i="22"/>
  <c r="AH153" i="22" s="1"/>
  <c r="AD153" i="22"/>
  <c r="AE153" i="22" s="1"/>
  <c r="AB153" i="22"/>
  <c r="AA153" i="22"/>
  <c r="Z153" i="22"/>
  <c r="Y153" i="22"/>
  <c r="X153" i="22"/>
  <c r="W153" i="22"/>
  <c r="V153" i="22"/>
  <c r="AP153" i="22" s="1"/>
  <c r="U153" i="22"/>
  <c r="T153" i="22"/>
  <c r="AY153" i="22" s="1"/>
  <c r="BJ298" i="22"/>
  <c r="BI298" i="22"/>
  <c r="BH298" i="22"/>
  <c r="BG298" i="22"/>
  <c r="BF298" i="22"/>
  <c r="BE298" i="22"/>
  <c r="BC298" i="22"/>
  <c r="BD298" i="22" s="1"/>
  <c r="AN298" i="22"/>
  <c r="AO298" i="22" s="1"/>
  <c r="AG298" i="22"/>
  <c r="AH298" i="22" s="1"/>
  <c r="AD298" i="22"/>
  <c r="AE298" i="22" s="1"/>
  <c r="AB298" i="22"/>
  <c r="AA298" i="22"/>
  <c r="Z298" i="22"/>
  <c r="Y298" i="22"/>
  <c r="X298" i="22"/>
  <c r="W298" i="22"/>
  <c r="V298" i="22"/>
  <c r="AP298" i="22" s="1"/>
  <c r="U298" i="22"/>
  <c r="T298" i="22"/>
  <c r="AX298" i="22" s="1"/>
  <c r="BJ80" i="22"/>
  <c r="BI80" i="22"/>
  <c r="BH80" i="22"/>
  <c r="BG80" i="22"/>
  <c r="BF80" i="22"/>
  <c r="BE80" i="22"/>
  <c r="BC80" i="22"/>
  <c r="BD80" i="22" s="1"/>
  <c r="AN80" i="22"/>
  <c r="AO80" i="22" s="1"/>
  <c r="AG80" i="22"/>
  <c r="AH80" i="22" s="1"/>
  <c r="AD80" i="22"/>
  <c r="AF80" i="22" s="1"/>
  <c r="AB80" i="22"/>
  <c r="AA80" i="22"/>
  <c r="Z80" i="22"/>
  <c r="Y80" i="22"/>
  <c r="X80" i="22"/>
  <c r="W80" i="22"/>
  <c r="V80" i="22"/>
  <c r="U80" i="22"/>
  <c r="T80" i="22"/>
  <c r="AY80" i="22" s="1"/>
  <c r="BJ209" i="22"/>
  <c r="BI209" i="22"/>
  <c r="BH209" i="22"/>
  <c r="BG209" i="22"/>
  <c r="BF209" i="22"/>
  <c r="BE209" i="22"/>
  <c r="BC209" i="22"/>
  <c r="BD209" i="22" s="1"/>
  <c r="AN209" i="22"/>
  <c r="AO209" i="22" s="1"/>
  <c r="AG209" i="22"/>
  <c r="AH209" i="22" s="1"/>
  <c r="AD209" i="22"/>
  <c r="AB209" i="22"/>
  <c r="AA209" i="22"/>
  <c r="Z209" i="22"/>
  <c r="Y209" i="22"/>
  <c r="X209" i="22"/>
  <c r="W209" i="22"/>
  <c r="V209" i="22"/>
  <c r="U209" i="22"/>
  <c r="T209" i="22"/>
  <c r="AY209" i="22" s="1"/>
  <c r="BJ222" i="22"/>
  <c r="BI222" i="22"/>
  <c r="BH222" i="22"/>
  <c r="BG222" i="22"/>
  <c r="BF222" i="22"/>
  <c r="BE222" i="22"/>
  <c r="BC222" i="22"/>
  <c r="BD222" i="22" s="1"/>
  <c r="AN222" i="22"/>
  <c r="AO222" i="22" s="1"/>
  <c r="AG222" i="22"/>
  <c r="AH222" i="22" s="1"/>
  <c r="AD222" i="22"/>
  <c r="AB222" i="22"/>
  <c r="AA222" i="22"/>
  <c r="Z222" i="22"/>
  <c r="Y222" i="22"/>
  <c r="X222" i="22"/>
  <c r="W222" i="22"/>
  <c r="V222" i="22"/>
  <c r="AP222" i="22" s="1"/>
  <c r="U222" i="22"/>
  <c r="T222" i="22"/>
  <c r="AY222" i="22" s="1"/>
  <c r="BJ271" i="22"/>
  <c r="BI271" i="22"/>
  <c r="BH271" i="22"/>
  <c r="BG271" i="22"/>
  <c r="BF271" i="22"/>
  <c r="BE271" i="22"/>
  <c r="BC271" i="22"/>
  <c r="BD271" i="22" s="1"/>
  <c r="AN271" i="22"/>
  <c r="AO271" i="22" s="1"/>
  <c r="AG271" i="22"/>
  <c r="AH271" i="22" s="1"/>
  <c r="AD271" i="22"/>
  <c r="AB271" i="22"/>
  <c r="AA271" i="22"/>
  <c r="Z271" i="22"/>
  <c r="Y271" i="22"/>
  <c r="X271" i="22"/>
  <c r="W271" i="22"/>
  <c r="V271" i="22"/>
  <c r="AP271" i="22" s="1"/>
  <c r="U271" i="22"/>
  <c r="T271" i="22"/>
  <c r="AY271" i="22" s="1"/>
  <c r="BJ368" i="22"/>
  <c r="BI368" i="22"/>
  <c r="BH368" i="22"/>
  <c r="BG368" i="22"/>
  <c r="BF368" i="22"/>
  <c r="BE368" i="22"/>
  <c r="BC368" i="22"/>
  <c r="BD368" i="22" s="1"/>
  <c r="AN368" i="22"/>
  <c r="AO368" i="22" s="1"/>
  <c r="AG368" i="22"/>
  <c r="AH368" i="22" s="1"/>
  <c r="AD368" i="22"/>
  <c r="AF368" i="22" s="1"/>
  <c r="AB368" i="22"/>
  <c r="AA368" i="22"/>
  <c r="Z368" i="22"/>
  <c r="Y368" i="22"/>
  <c r="X368" i="22"/>
  <c r="W368" i="22"/>
  <c r="V368" i="22"/>
  <c r="AP368" i="22" s="1"/>
  <c r="U368" i="22"/>
  <c r="T368" i="22"/>
  <c r="AY368" i="22" s="1"/>
  <c r="BJ252" i="22"/>
  <c r="BI252" i="22"/>
  <c r="BH252" i="22"/>
  <c r="BG252" i="22"/>
  <c r="BF252" i="22"/>
  <c r="BE252" i="22"/>
  <c r="BC252" i="22"/>
  <c r="BD252" i="22" s="1"/>
  <c r="AN252" i="22"/>
  <c r="AO252" i="22" s="1"/>
  <c r="AG252" i="22"/>
  <c r="AH252" i="22" s="1"/>
  <c r="AD252" i="22"/>
  <c r="AF252" i="22" s="1"/>
  <c r="AB252" i="22"/>
  <c r="AA252" i="22"/>
  <c r="Z252" i="22"/>
  <c r="Y252" i="22"/>
  <c r="X252" i="22"/>
  <c r="W252" i="22"/>
  <c r="V252" i="22"/>
  <c r="AP252" i="22" s="1"/>
  <c r="U252" i="22"/>
  <c r="T252" i="22"/>
  <c r="AX252" i="22" s="1"/>
  <c r="BJ401" i="22"/>
  <c r="BI401" i="22"/>
  <c r="BH401" i="22"/>
  <c r="BG401" i="22"/>
  <c r="BF401" i="22"/>
  <c r="BE401" i="22"/>
  <c r="BC401" i="22"/>
  <c r="BD401" i="22" s="1"/>
  <c r="AN401" i="22"/>
  <c r="AO401" i="22" s="1"/>
  <c r="AG401" i="22"/>
  <c r="AH401" i="22" s="1"/>
  <c r="AD401" i="22"/>
  <c r="AE401" i="22" s="1"/>
  <c r="AB401" i="22"/>
  <c r="AA401" i="22"/>
  <c r="Z401" i="22"/>
  <c r="Y401" i="22"/>
  <c r="X401" i="22"/>
  <c r="W401" i="22"/>
  <c r="V401" i="22"/>
  <c r="AP401" i="22" s="1"/>
  <c r="U401" i="22"/>
  <c r="T401" i="22"/>
  <c r="AY401" i="22" s="1"/>
  <c r="BJ395" i="22"/>
  <c r="BI395" i="22"/>
  <c r="BH395" i="22"/>
  <c r="BG395" i="22"/>
  <c r="BF395" i="22"/>
  <c r="BE395" i="22"/>
  <c r="BC395" i="22"/>
  <c r="BD395" i="22" s="1"/>
  <c r="AN395" i="22"/>
  <c r="AO395" i="22" s="1"/>
  <c r="AG395" i="22"/>
  <c r="AH395" i="22" s="1"/>
  <c r="AD395" i="22"/>
  <c r="AF395" i="22" s="1"/>
  <c r="AB395" i="22"/>
  <c r="AA395" i="22"/>
  <c r="Z395" i="22"/>
  <c r="Y395" i="22"/>
  <c r="X395" i="22"/>
  <c r="W395" i="22"/>
  <c r="V395" i="22"/>
  <c r="U395" i="22"/>
  <c r="T395" i="22"/>
  <c r="AY395" i="22" s="1"/>
  <c r="BJ307" i="22"/>
  <c r="BI307" i="22"/>
  <c r="BH307" i="22"/>
  <c r="BG307" i="22"/>
  <c r="BF307" i="22"/>
  <c r="BE307" i="22"/>
  <c r="BC307" i="22"/>
  <c r="BD307" i="22" s="1"/>
  <c r="AN307" i="22"/>
  <c r="AO307" i="22" s="1"/>
  <c r="AG307" i="22"/>
  <c r="AH307" i="22" s="1"/>
  <c r="AD307" i="22"/>
  <c r="AF307" i="22" s="1"/>
  <c r="AB307" i="22"/>
  <c r="AA307" i="22"/>
  <c r="Z307" i="22"/>
  <c r="Y307" i="22"/>
  <c r="X307" i="22"/>
  <c r="W307" i="22"/>
  <c r="V307" i="22"/>
  <c r="U307" i="22"/>
  <c r="T307" i="22"/>
  <c r="AY307" i="22" s="1"/>
  <c r="BJ37" i="22"/>
  <c r="BI37" i="22"/>
  <c r="BH37" i="22"/>
  <c r="BG37" i="22"/>
  <c r="BF37" i="22"/>
  <c r="BE37" i="22"/>
  <c r="BC37" i="22"/>
  <c r="BD37" i="22" s="1"/>
  <c r="AN37" i="22"/>
  <c r="AO37" i="22" s="1"/>
  <c r="AG37" i="22"/>
  <c r="AH37" i="22" s="1"/>
  <c r="AD37" i="22"/>
  <c r="AB37" i="22"/>
  <c r="AA37" i="22"/>
  <c r="Z37" i="22"/>
  <c r="Y37" i="22"/>
  <c r="X37" i="22"/>
  <c r="W37" i="22"/>
  <c r="V37" i="22"/>
  <c r="AP37" i="22" s="1"/>
  <c r="U37" i="22"/>
  <c r="T37" i="22"/>
  <c r="AX37" i="22" s="1"/>
  <c r="BJ141" i="22"/>
  <c r="BI141" i="22"/>
  <c r="BH141" i="22"/>
  <c r="BG141" i="22"/>
  <c r="BF141" i="22"/>
  <c r="BE141" i="22"/>
  <c r="BC141" i="22"/>
  <c r="BD141" i="22" s="1"/>
  <c r="AN141" i="22"/>
  <c r="AO141" i="22" s="1"/>
  <c r="AG141" i="22"/>
  <c r="AH141" i="22" s="1"/>
  <c r="AD141" i="22"/>
  <c r="AB141" i="22"/>
  <c r="AA141" i="22"/>
  <c r="Z141" i="22"/>
  <c r="Y141" i="22"/>
  <c r="X141" i="22"/>
  <c r="W141" i="22"/>
  <c r="V141" i="22"/>
  <c r="AP141" i="22" s="1"/>
  <c r="U141" i="22"/>
  <c r="T141" i="22"/>
  <c r="AY141" i="22" s="1"/>
  <c r="BJ196" i="22"/>
  <c r="BI196" i="22"/>
  <c r="BH196" i="22"/>
  <c r="BG196" i="22"/>
  <c r="BF196" i="22"/>
  <c r="BE196" i="22"/>
  <c r="BC196" i="22"/>
  <c r="BD196" i="22" s="1"/>
  <c r="AN196" i="22"/>
  <c r="AO196" i="22" s="1"/>
  <c r="AG196" i="22"/>
  <c r="AH196" i="22" s="1"/>
  <c r="AD196" i="22"/>
  <c r="AB196" i="22"/>
  <c r="AA196" i="22"/>
  <c r="Z196" i="22"/>
  <c r="Y196" i="22"/>
  <c r="X196" i="22"/>
  <c r="W196" i="22"/>
  <c r="V196" i="22"/>
  <c r="U196" i="22"/>
  <c r="T196" i="22"/>
  <c r="AX196" i="22" s="1"/>
  <c r="BJ116" i="22"/>
  <c r="BI116" i="22"/>
  <c r="BH116" i="22"/>
  <c r="BG116" i="22"/>
  <c r="BF116" i="22"/>
  <c r="BE116" i="22"/>
  <c r="BC116" i="22"/>
  <c r="BD116" i="22" s="1"/>
  <c r="AN116" i="22"/>
  <c r="AO116" i="22" s="1"/>
  <c r="AG116" i="22"/>
  <c r="AH116" i="22" s="1"/>
  <c r="AD116" i="22"/>
  <c r="AE116" i="22" s="1"/>
  <c r="AB116" i="22"/>
  <c r="AA116" i="22"/>
  <c r="Z116" i="22"/>
  <c r="Y116" i="22"/>
  <c r="X116" i="22"/>
  <c r="W116" i="22"/>
  <c r="V116" i="22"/>
  <c r="AP116" i="22" s="1"/>
  <c r="U116" i="22"/>
  <c r="T116" i="22"/>
  <c r="AY116" i="22" s="1"/>
  <c r="BJ283" i="22"/>
  <c r="BI283" i="22"/>
  <c r="BH283" i="22"/>
  <c r="BG283" i="22"/>
  <c r="BF283" i="22"/>
  <c r="BE283" i="22"/>
  <c r="BC283" i="22"/>
  <c r="BD283" i="22" s="1"/>
  <c r="AN283" i="22"/>
  <c r="AO283" i="22" s="1"/>
  <c r="AG283" i="22"/>
  <c r="AH283" i="22" s="1"/>
  <c r="AD283" i="22"/>
  <c r="AB283" i="22"/>
  <c r="AA283" i="22"/>
  <c r="Z283" i="22"/>
  <c r="Y283" i="22"/>
  <c r="X283" i="22"/>
  <c r="W283" i="22"/>
  <c r="V283" i="22"/>
  <c r="U283" i="22"/>
  <c r="T283" i="22"/>
  <c r="AY283" i="22" s="1"/>
  <c r="BJ290" i="22"/>
  <c r="BI290" i="22"/>
  <c r="BH290" i="22"/>
  <c r="BG290" i="22"/>
  <c r="BF290" i="22"/>
  <c r="BE290" i="22"/>
  <c r="BC290" i="22"/>
  <c r="BD290" i="22" s="1"/>
  <c r="AN290" i="22"/>
  <c r="AO290" i="22" s="1"/>
  <c r="AG290" i="22"/>
  <c r="AH290" i="22" s="1"/>
  <c r="AD290" i="22"/>
  <c r="AB290" i="22"/>
  <c r="AA290" i="22"/>
  <c r="Z290" i="22"/>
  <c r="Y290" i="22"/>
  <c r="X290" i="22"/>
  <c r="W290" i="22"/>
  <c r="V290" i="22"/>
  <c r="AP290" i="22" s="1"/>
  <c r="U290" i="22"/>
  <c r="T290" i="22"/>
  <c r="AY290" i="22" s="1"/>
  <c r="BJ274" i="22"/>
  <c r="BI274" i="22"/>
  <c r="BH274" i="22"/>
  <c r="BG274" i="22"/>
  <c r="BF274" i="22"/>
  <c r="BE274" i="22"/>
  <c r="BC274" i="22"/>
  <c r="BD274" i="22" s="1"/>
  <c r="AN274" i="22"/>
  <c r="AO274" i="22" s="1"/>
  <c r="AG274" i="22"/>
  <c r="AH274" i="22" s="1"/>
  <c r="AD274" i="22"/>
  <c r="AB274" i="22"/>
  <c r="AA274" i="22"/>
  <c r="Z274" i="22"/>
  <c r="Y274" i="22"/>
  <c r="X274" i="22"/>
  <c r="W274" i="22"/>
  <c r="V274" i="22"/>
  <c r="U274" i="22"/>
  <c r="T274" i="22"/>
  <c r="AY274" i="22" s="1"/>
  <c r="BJ105" i="22"/>
  <c r="BI105" i="22"/>
  <c r="BH105" i="22"/>
  <c r="BG105" i="22"/>
  <c r="BF105" i="22"/>
  <c r="BE105" i="22"/>
  <c r="BC105" i="22"/>
  <c r="BD105" i="22" s="1"/>
  <c r="AN105" i="22"/>
  <c r="AO105" i="22" s="1"/>
  <c r="AG105" i="22"/>
  <c r="AH105" i="22" s="1"/>
  <c r="AD105" i="22"/>
  <c r="AE105" i="22" s="1"/>
  <c r="AB105" i="22"/>
  <c r="AA105" i="22"/>
  <c r="Z105" i="22"/>
  <c r="Y105" i="22"/>
  <c r="X105" i="22"/>
  <c r="W105" i="22"/>
  <c r="V105" i="22"/>
  <c r="U105" i="22"/>
  <c r="T105" i="22"/>
  <c r="AY105" i="22" s="1"/>
  <c r="BJ282" i="22"/>
  <c r="BI282" i="22"/>
  <c r="BH282" i="22"/>
  <c r="BG282" i="22"/>
  <c r="BF282" i="22"/>
  <c r="BE282" i="22"/>
  <c r="BC282" i="22"/>
  <c r="BD282" i="22" s="1"/>
  <c r="AN282" i="22"/>
  <c r="AO282" i="22" s="1"/>
  <c r="AG282" i="22"/>
  <c r="AH282" i="22" s="1"/>
  <c r="AD282" i="22"/>
  <c r="AB282" i="22"/>
  <c r="AA282" i="22"/>
  <c r="Z282" i="22"/>
  <c r="Y282" i="22"/>
  <c r="X282" i="22"/>
  <c r="W282" i="22"/>
  <c r="V282" i="22"/>
  <c r="AQ282" i="22" s="1"/>
  <c r="U282" i="22"/>
  <c r="T282" i="22"/>
  <c r="AY282" i="22" s="1"/>
  <c r="BJ170" i="22"/>
  <c r="BI170" i="22"/>
  <c r="BH170" i="22"/>
  <c r="BG170" i="22"/>
  <c r="BF170" i="22"/>
  <c r="BE170" i="22"/>
  <c r="BC170" i="22"/>
  <c r="BD170" i="22" s="1"/>
  <c r="AN170" i="22"/>
  <c r="AO170" i="22" s="1"/>
  <c r="AG170" i="22"/>
  <c r="AH170" i="22" s="1"/>
  <c r="AD170" i="22"/>
  <c r="AB170" i="22"/>
  <c r="AA170" i="22"/>
  <c r="Z170" i="22"/>
  <c r="Y170" i="22"/>
  <c r="X170" i="22"/>
  <c r="W170" i="22"/>
  <c r="V170" i="22"/>
  <c r="AQ170" i="22" s="1"/>
  <c r="U170" i="22"/>
  <c r="T170" i="22"/>
  <c r="AY170" i="22" s="1"/>
  <c r="BJ246" i="22"/>
  <c r="BI246" i="22"/>
  <c r="BH246" i="22"/>
  <c r="BG246" i="22"/>
  <c r="BF246" i="22"/>
  <c r="BE246" i="22"/>
  <c r="BC246" i="22"/>
  <c r="BD246" i="22" s="1"/>
  <c r="AN246" i="22"/>
  <c r="AO246" i="22" s="1"/>
  <c r="AG246" i="22"/>
  <c r="AH246" i="22" s="1"/>
  <c r="AD246" i="22"/>
  <c r="AF246" i="22" s="1"/>
  <c r="AB246" i="22"/>
  <c r="AA246" i="22"/>
  <c r="Z246" i="22"/>
  <c r="Y246" i="22"/>
  <c r="X246" i="22"/>
  <c r="W246" i="22"/>
  <c r="V246" i="22"/>
  <c r="AP246" i="22" s="1"/>
  <c r="U246" i="22"/>
  <c r="T246" i="22"/>
  <c r="AY246" i="22" s="1"/>
  <c r="BJ99" i="22"/>
  <c r="BI99" i="22"/>
  <c r="BH99" i="22"/>
  <c r="BG99" i="22"/>
  <c r="BF99" i="22"/>
  <c r="BE99" i="22"/>
  <c r="BC99" i="22"/>
  <c r="BD99" i="22" s="1"/>
  <c r="AN99" i="22"/>
  <c r="AO99" i="22" s="1"/>
  <c r="AG99" i="22"/>
  <c r="AH99" i="22" s="1"/>
  <c r="AD99" i="22"/>
  <c r="AB99" i="22"/>
  <c r="AA99" i="22"/>
  <c r="Z99" i="22"/>
  <c r="Y99" i="22"/>
  <c r="X99" i="22"/>
  <c r="W99" i="22"/>
  <c r="V99" i="22"/>
  <c r="U99" i="22"/>
  <c r="T99" i="22"/>
  <c r="AY99" i="22" s="1"/>
  <c r="BJ97" i="22"/>
  <c r="BI97" i="22"/>
  <c r="BH97" i="22"/>
  <c r="BG97" i="22"/>
  <c r="BF97" i="22"/>
  <c r="BE97" i="22"/>
  <c r="BC97" i="22"/>
  <c r="BD97" i="22" s="1"/>
  <c r="AN97" i="22"/>
  <c r="AO97" i="22" s="1"/>
  <c r="AG97" i="22"/>
  <c r="AH97" i="22" s="1"/>
  <c r="AD97" i="22"/>
  <c r="AB97" i="22"/>
  <c r="AA97" i="22"/>
  <c r="Z97" i="22"/>
  <c r="Y97" i="22"/>
  <c r="X97" i="22"/>
  <c r="W97" i="22"/>
  <c r="V97" i="22"/>
  <c r="U97" i="22"/>
  <c r="T97" i="22"/>
  <c r="AY97" i="22" s="1"/>
  <c r="BJ166" i="22"/>
  <c r="BI166" i="22"/>
  <c r="BH166" i="22"/>
  <c r="BG166" i="22"/>
  <c r="BF166" i="22"/>
  <c r="BE166" i="22"/>
  <c r="BC166" i="22"/>
  <c r="BD166" i="22" s="1"/>
  <c r="AN166" i="22"/>
  <c r="AO166" i="22" s="1"/>
  <c r="AG166" i="22"/>
  <c r="AH166" i="22" s="1"/>
  <c r="AD166" i="22"/>
  <c r="AE166" i="22" s="1"/>
  <c r="AB166" i="22"/>
  <c r="AA166" i="22"/>
  <c r="Z166" i="22"/>
  <c r="Y166" i="22"/>
  <c r="X166" i="22"/>
  <c r="W166" i="22"/>
  <c r="V166" i="22"/>
  <c r="AP166" i="22" s="1"/>
  <c r="U166" i="22"/>
  <c r="T166" i="22"/>
  <c r="AY166" i="22" s="1"/>
  <c r="BJ420" i="22"/>
  <c r="BI420" i="22"/>
  <c r="BH420" i="22"/>
  <c r="BG420" i="22"/>
  <c r="BF420" i="22"/>
  <c r="BE420" i="22"/>
  <c r="BC420" i="22"/>
  <c r="BD420" i="22" s="1"/>
  <c r="AN420" i="22"/>
  <c r="AO420" i="22" s="1"/>
  <c r="AG420" i="22"/>
  <c r="AH420" i="22" s="1"/>
  <c r="AD420" i="22"/>
  <c r="AB420" i="22"/>
  <c r="AA420" i="22"/>
  <c r="Z420" i="22"/>
  <c r="Y420" i="22"/>
  <c r="X420" i="22"/>
  <c r="W420" i="22"/>
  <c r="V420" i="22"/>
  <c r="AP420" i="22" s="1"/>
  <c r="U420" i="22"/>
  <c r="T420" i="22"/>
  <c r="AY420" i="22" s="1"/>
  <c r="BJ138" i="22"/>
  <c r="BI138" i="22"/>
  <c r="BH138" i="22"/>
  <c r="BG138" i="22"/>
  <c r="BF138" i="22"/>
  <c r="BE138" i="22"/>
  <c r="BC138" i="22"/>
  <c r="BD138" i="22" s="1"/>
  <c r="AN138" i="22"/>
  <c r="AO138" i="22" s="1"/>
  <c r="AG138" i="22"/>
  <c r="AH138" i="22" s="1"/>
  <c r="AD138" i="22"/>
  <c r="AF138" i="22" s="1"/>
  <c r="AB138" i="22"/>
  <c r="AA138" i="22"/>
  <c r="Z138" i="22"/>
  <c r="Y138" i="22"/>
  <c r="X138" i="22"/>
  <c r="W138" i="22"/>
  <c r="V138" i="22"/>
  <c r="AP138" i="22" s="1"/>
  <c r="U138" i="22"/>
  <c r="T138" i="22"/>
  <c r="AW138" i="22" s="1"/>
  <c r="BJ45" i="22"/>
  <c r="BI45" i="22"/>
  <c r="BH45" i="22"/>
  <c r="BG45" i="22"/>
  <c r="BF45" i="22"/>
  <c r="BE45" i="22"/>
  <c r="BC45" i="22"/>
  <c r="BD45" i="22" s="1"/>
  <c r="AN45" i="22"/>
  <c r="AO45" i="22" s="1"/>
  <c r="AG45" i="22"/>
  <c r="AH45" i="22" s="1"/>
  <c r="AD45" i="22"/>
  <c r="AE45" i="22" s="1"/>
  <c r="AB45" i="22"/>
  <c r="AA45" i="22"/>
  <c r="Z45" i="22"/>
  <c r="Y45" i="22"/>
  <c r="X45" i="22"/>
  <c r="W45" i="22"/>
  <c r="V45" i="22"/>
  <c r="AP45" i="22" s="1"/>
  <c r="U45" i="22"/>
  <c r="T45" i="22"/>
  <c r="AY45" i="22" s="1"/>
  <c r="BJ237" i="22"/>
  <c r="BI237" i="22"/>
  <c r="BH237" i="22"/>
  <c r="BG237" i="22"/>
  <c r="BF237" i="22"/>
  <c r="BE237" i="22"/>
  <c r="BC237" i="22"/>
  <c r="BD237" i="22" s="1"/>
  <c r="AN237" i="22"/>
  <c r="AO237" i="22" s="1"/>
  <c r="AG237" i="22"/>
  <c r="AH237" i="22" s="1"/>
  <c r="AD237" i="22"/>
  <c r="AE237" i="22" s="1"/>
  <c r="AB237" i="22"/>
  <c r="AA237" i="22"/>
  <c r="Z237" i="22"/>
  <c r="Y237" i="22"/>
  <c r="X237" i="22"/>
  <c r="W237" i="22"/>
  <c r="V237" i="22"/>
  <c r="AP237" i="22" s="1"/>
  <c r="U237" i="22"/>
  <c r="T237" i="22"/>
  <c r="AW237" i="22" s="1"/>
  <c r="BJ160" i="22"/>
  <c r="BI160" i="22"/>
  <c r="BH160" i="22"/>
  <c r="BG160" i="22"/>
  <c r="BF160" i="22"/>
  <c r="BE160" i="22"/>
  <c r="BC160" i="22"/>
  <c r="BD160" i="22" s="1"/>
  <c r="AN160" i="22"/>
  <c r="AO160" i="22" s="1"/>
  <c r="AG160" i="22"/>
  <c r="AH160" i="22" s="1"/>
  <c r="AD160" i="22"/>
  <c r="AB160" i="22"/>
  <c r="AA160" i="22"/>
  <c r="Z160" i="22"/>
  <c r="Y160" i="22"/>
  <c r="X160" i="22"/>
  <c r="W160" i="22"/>
  <c r="V160" i="22"/>
  <c r="AP160" i="22" s="1"/>
  <c r="U160" i="22"/>
  <c r="T160" i="22"/>
  <c r="AW160" i="22" s="1"/>
  <c r="BJ328" i="22"/>
  <c r="BI328" i="22"/>
  <c r="BH328" i="22"/>
  <c r="BG328" i="22"/>
  <c r="BF328" i="22"/>
  <c r="BE328" i="22"/>
  <c r="BC328" i="22"/>
  <c r="BD328" i="22" s="1"/>
  <c r="AN328" i="22"/>
  <c r="AO328" i="22" s="1"/>
  <c r="AG328" i="22"/>
  <c r="AH328" i="22" s="1"/>
  <c r="AD328" i="22"/>
  <c r="AE328" i="22" s="1"/>
  <c r="AB328" i="22"/>
  <c r="AA328" i="22"/>
  <c r="Z328" i="22"/>
  <c r="Y328" i="22"/>
  <c r="X328" i="22"/>
  <c r="W328" i="22"/>
  <c r="V328" i="22"/>
  <c r="AP328" i="22" s="1"/>
  <c r="U328" i="22"/>
  <c r="T328" i="22"/>
  <c r="AW328" i="22" s="1"/>
  <c r="BJ235" i="22"/>
  <c r="BI235" i="22"/>
  <c r="BH235" i="22"/>
  <c r="BG235" i="22"/>
  <c r="BF235" i="22"/>
  <c r="BE235" i="22"/>
  <c r="BC235" i="22"/>
  <c r="BD235" i="22" s="1"/>
  <c r="AN235" i="22"/>
  <c r="AO235" i="22" s="1"/>
  <c r="AG235" i="22"/>
  <c r="AH235" i="22" s="1"/>
  <c r="AD235" i="22"/>
  <c r="AB235" i="22"/>
  <c r="AA235" i="22"/>
  <c r="Z235" i="22"/>
  <c r="Y235" i="22"/>
  <c r="X235" i="22"/>
  <c r="W235" i="22"/>
  <c r="V235" i="22"/>
  <c r="AP235" i="22" s="1"/>
  <c r="U235" i="22"/>
  <c r="AK235" i="22" s="1"/>
  <c r="T235" i="22"/>
  <c r="AY235" i="22" s="1"/>
  <c r="BJ172" i="22"/>
  <c r="BI172" i="22"/>
  <c r="BH172" i="22"/>
  <c r="BG172" i="22"/>
  <c r="BF172" i="22"/>
  <c r="BE172" i="22"/>
  <c r="BC172" i="22"/>
  <c r="BD172" i="22" s="1"/>
  <c r="AN172" i="22"/>
  <c r="AO172" i="22" s="1"/>
  <c r="AG172" i="22"/>
  <c r="AH172" i="22" s="1"/>
  <c r="AD172" i="22"/>
  <c r="AF172" i="22" s="1"/>
  <c r="AB172" i="22"/>
  <c r="AA172" i="22"/>
  <c r="Z172" i="22"/>
  <c r="Y172" i="22"/>
  <c r="X172" i="22"/>
  <c r="W172" i="22"/>
  <c r="V172" i="22"/>
  <c r="AP172" i="22" s="1"/>
  <c r="U172" i="22"/>
  <c r="AK172" i="22" s="1"/>
  <c r="T172" i="22"/>
  <c r="AY172" i="22" s="1"/>
  <c r="BJ226" i="22"/>
  <c r="BI226" i="22"/>
  <c r="BH226" i="22"/>
  <c r="BG226" i="22"/>
  <c r="BF226" i="22"/>
  <c r="BE226" i="22"/>
  <c r="BC226" i="22"/>
  <c r="BD226" i="22" s="1"/>
  <c r="AN226" i="22"/>
  <c r="AO226" i="22" s="1"/>
  <c r="AG226" i="22"/>
  <c r="AH226" i="22" s="1"/>
  <c r="AD226" i="22"/>
  <c r="AB226" i="22"/>
  <c r="AA226" i="22"/>
  <c r="Z226" i="22"/>
  <c r="Y226" i="22"/>
  <c r="X226" i="22"/>
  <c r="W226" i="22"/>
  <c r="V226" i="22"/>
  <c r="AQ226" i="22" s="1"/>
  <c r="U226" i="22"/>
  <c r="AK226" i="22" s="1"/>
  <c r="T226" i="22"/>
  <c r="AW226" i="22" s="1"/>
  <c r="BJ151" i="22"/>
  <c r="BI151" i="22"/>
  <c r="BH151" i="22"/>
  <c r="BG151" i="22"/>
  <c r="BF151" i="22"/>
  <c r="BE151" i="22"/>
  <c r="BC151" i="22"/>
  <c r="BD151" i="22" s="1"/>
  <c r="AN151" i="22"/>
  <c r="AO151" i="22" s="1"/>
  <c r="AG151" i="22"/>
  <c r="AH151" i="22" s="1"/>
  <c r="AD151" i="22"/>
  <c r="AB151" i="22"/>
  <c r="AA151" i="22"/>
  <c r="Z151" i="22"/>
  <c r="Y151" i="22"/>
  <c r="X151" i="22"/>
  <c r="W151" i="22"/>
  <c r="V151" i="22"/>
  <c r="AQ151" i="22" s="1"/>
  <c r="U151" i="22"/>
  <c r="AK151" i="22" s="1"/>
  <c r="T151" i="22"/>
  <c r="AW151" i="22" s="1"/>
  <c r="BJ149" i="22"/>
  <c r="BI149" i="22"/>
  <c r="BH149" i="22"/>
  <c r="BG149" i="22"/>
  <c r="BF149" i="22"/>
  <c r="BE149" i="22"/>
  <c r="BC149" i="22"/>
  <c r="BD149" i="22" s="1"/>
  <c r="AW149" i="22"/>
  <c r="AN149" i="22"/>
  <c r="AO149" i="22" s="1"/>
  <c r="AG149" i="22"/>
  <c r="AH149" i="22" s="1"/>
  <c r="AD149" i="22"/>
  <c r="AB149" i="22"/>
  <c r="AA149" i="22"/>
  <c r="Z149" i="22"/>
  <c r="Y149" i="22"/>
  <c r="X149" i="22"/>
  <c r="W149" i="22"/>
  <c r="V149" i="22"/>
  <c r="AQ149" i="22" s="1"/>
  <c r="U149" i="22"/>
  <c r="T149" i="22"/>
  <c r="AY149" i="22" s="1"/>
  <c r="BJ34" i="22"/>
  <c r="BI34" i="22"/>
  <c r="BH34" i="22"/>
  <c r="BG34" i="22"/>
  <c r="BF34" i="22"/>
  <c r="BE34" i="22"/>
  <c r="BC34" i="22"/>
  <c r="BD34" i="22" s="1"/>
  <c r="AN34" i="22"/>
  <c r="AO34" i="22" s="1"/>
  <c r="AG34" i="22"/>
  <c r="AH34" i="22" s="1"/>
  <c r="AD34" i="22"/>
  <c r="AB34" i="22"/>
  <c r="AA34" i="22"/>
  <c r="Z34" i="22"/>
  <c r="Y34" i="22"/>
  <c r="X34" i="22"/>
  <c r="W34" i="22"/>
  <c r="V34" i="22"/>
  <c r="AQ34" i="22" s="1"/>
  <c r="U34" i="22"/>
  <c r="T34" i="22"/>
  <c r="AW34" i="22" s="1"/>
  <c r="BJ207" i="22"/>
  <c r="BI207" i="22"/>
  <c r="BH207" i="22"/>
  <c r="BG207" i="22"/>
  <c r="BF207" i="22"/>
  <c r="BE207" i="22"/>
  <c r="BC207" i="22"/>
  <c r="BD207" i="22" s="1"/>
  <c r="AW207" i="22"/>
  <c r="AN207" i="22"/>
  <c r="AO207" i="22" s="1"/>
  <c r="AG207" i="22"/>
  <c r="AH207" i="22" s="1"/>
  <c r="AD207" i="22"/>
  <c r="AB207" i="22"/>
  <c r="AA207" i="22"/>
  <c r="Z207" i="22"/>
  <c r="Y207" i="22"/>
  <c r="X207" i="22"/>
  <c r="W207" i="22"/>
  <c r="V207" i="22"/>
  <c r="AQ207" i="22" s="1"/>
  <c r="U207" i="22"/>
  <c r="T207" i="22"/>
  <c r="AY207" i="22" s="1"/>
  <c r="BJ31" i="22"/>
  <c r="BI31" i="22"/>
  <c r="BH31" i="22"/>
  <c r="BG31" i="22"/>
  <c r="BF31" i="22"/>
  <c r="BE31" i="22"/>
  <c r="BC31" i="22"/>
  <c r="BD31" i="22" s="1"/>
  <c r="AN31" i="22"/>
  <c r="AO31" i="22" s="1"/>
  <c r="AG31" i="22"/>
  <c r="AH31" i="22" s="1"/>
  <c r="AD31" i="22"/>
  <c r="AB31" i="22"/>
  <c r="AA31" i="22"/>
  <c r="Z31" i="22"/>
  <c r="Y31" i="22"/>
  <c r="X31" i="22"/>
  <c r="W31" i="22"/>
  <c r="V31" i="22"/>
  <c r="AQ31" i="22" s="1"/>
  <c r="U31" i="22"/>
  <c r="T31" i="22"/>
  <c r="AW31" i="22" s="1"/>
  <c r="BJ61" i="22"/>
  <c r="BI61" i="22"/>
  <c r="BH61" i="22"/>
  <c r="BG61" i="22"/>
  <c r="BF61" i="22"/>
  <c r="BE61" i="22"/>
  <c r="BC61" i="22"/>
  <c r="BD61" i="22" s="1"/>
  <c r="AN61" i="22"/>
  <c r="AO61" i="22" s="1"/>
  <c r="AG61" i="22"/>
  <c r="AH61" i="22" s="1"/>
  <c r="AD61" i="22"/>
  <c r="AB61" i="22"/>
  <c r="AA61" i="22"/>
  <c r="Z61" i="22"/>
  <c r="Y61" i="22"/>
  <c r="X61" i="22"/>
  <c r="W61" i="22"/>
  <c r="V61" i="22"/>
  <c r="AQ61" i="22" s="1"/>
  <c r="U61" i="22"/>
  <c r="AK61" i="22" s="1"/>
  <c r="T61" i="22"/>
  <c r="AW61" i="22" s="1"/>
  <c r="BJ159" i="22"/>
  <c r="BI159" i="22"/>
  <c r="BH159" i="22"/>
  <c r="BG159" i="22"/>
  <c r="BF159" i="22"/>
  <c r="BE159" i="22"/>
  <c r="BC159" i="22"/>
  <c r="BD159" i="22" s="1"/>
  <c r="AN159" i="22"/>
  <c r="AO159" i="22" s="1"/>
  <c r="AG159" i="22"/>
  <c r="AH159" i="22" s="1"/>
  <c r="AD159" i="22"/>
  <c r="AB159" i="22"/>
  <c r="AA159" i="22"/>
  <c r="Z159" i="22"/>
  <c r="Y159" i="22"/>
  <c r="X159" i="22"/>
  <c r="W159" i="22"/>
  <c r="V159" i="22"/>
  <c r="AQ159" i="22" s="1"/>
  <c r="U159" i="22"/>
  <c r="AK159" i="22" s="1"/>
  <c r="T159" i="22"/>
  <c r="AY159" i="22" s="1"/>
  <c r="BJ176" i="22"/>
  <c r="BI176" i="22"/>
  <c r="BH176" i="22"/>
  <c r="BG176" i="22"/>
  <c r="BF176" i="22"/>
  <c r="BE176" i="22"/>
  <c r="BC176" i="22"/>
  <c r="BD176" i="22" s="1"/>
  <c r="AN176" i="22"/>
  <c r="AO176" i="22" s="1"/>
  <c r="AG176" i="22"/>
  <c r="AH176" i="22" s="1"/>
  <c r="AD176" i="22"/>
  <c r="AB176" i="22"/>
  <c r="AA176" i="22"/>
  <c r="Z176" i="22"/>
  <c r="Y176" i="22"/>
  <c r="X176" i="22"/>
  <c r="W176" i="22"/>
  <c r="V176" i="22"/>
  <c r="AQ176" i="22" s="1"/>
  <c r="U176" i="22"/>
  <c r="AK176" i="22" s="1"/>
  <c r="T176" i="22"/>
  <c r="AW176" i="22" s="1"/>
  <c r="BJ292" i="22"/>
  <c r="BI292" i="22"/>
  <c r="BH292" i="22"/>
  <c r="BG292" i="22"/>
  <c r="BF292" i="22"/>
  <c r="BE292" i="22"/>
  <c r="BC292" i="22"/>
  <c r="BD292" i="22" s="1"/>
  <c r="AN292" i="22"/>
  <c r="AO292" i="22" s="1"/>
  <c r="AG292" i="22"/>
  <c r="AH292" i="22" s="1"/>
  <c r="AD292" i="22"/>
  <c r="AB292" i="22"/>
  <c r="AA292" i="22"/>
  <c r="Z292" i="22"/>
  <c r="Y292" i="22"/>
  <c r="X292" i="22"/>
  <c r="W292" i="22"/>
  <c r="V292" i="22"/>
  <c r="U292" i="22"/>
  <c r="AK292" i="22" s="1"/>
  <c r="T292" i="22"/>
  <c r="AW292" i="22" s="1"/>
  <c r="BJ162" i="22"/>
  <c r="BI162" i="22"/>
  <c r="BH162" i="22"/>
  <c r="BG162" i="22"/>
  <c r="BF162" i="22"/>
  <c r="BE162" i="22"/>
  <c r="BC162" i="22"/>
  <c r="BD162" i="22" s="1"/>
  <c r="AN162" i="22"/>
  <c r="AO162" i="22" s="1"/>
  <c r="AG162" i="22"/>
  <c r="AH162" i="22" s="1"/>
  <c r="AD162" i="22"/>
  <c r="AB162" i="22"/>
  <c r="AA162" i="22"/>
  <c r="Z162" i="22"/>
  <c r="Y162" i="22"/>
  <c r="X162" i="22"/>
  <c r="W162" i="22"/>
  <c r="V162" i="22"/>
  <c r="U162" i="22"/>
  <c r="T162" i="22"/>
  <c r="AY162" i="22" s="1"/>
  <c r="BJ324" i="22"/>
  <c r="BI324" i="22"/>
  <c r="BH324" i="22"/>
  <c r="BG324" i="22"/>
  <c r="BF324" i="22"/>
  <c r="BE324" i="22"/>
  <c r="BC324" i="22"/>
  <c r="BD324" i="22" s="1"/>
  <c r="AN324" i="22"/>
  <c r="AO324" i="22" s="1"/>
  <c r="AG324" i="22"/>
  <c r="AH324" i="22" s="1"/>
  <c r="AD324" i="22"/>
  <c r="AB324" i="22"/>
  <c r="AA324" i="22"/>
  <c r="Z324" i="22"/>
  <c r="Y324" i="22"/>
  <c r="X324" i="22"/>
  <c r="W324" i="22"/>
  <c r="V324" i="22"/>
  <c r="U324" i="22"/>
  <c r="T324" i="22"/>
  <c r="AY324" i="22" s="1"/>
  <c r="BJ127" i="22"/>
  <c r="BI127" i="22"/>
  <c r="BH127" i="22"/>
  <c r="BG127" i="22"/>
  <c r="BF127" i="22"/>
  <c r="BE127" i="22"/>
  <c r="BC127" i="22"/>
  <c r="BD127" i="22" s="1"/>
  <c r="AN127" i="22"/>
  <c r="AO127" i="22" s="1"/>
  <c r="AG127" i="22"/>
  <c r="AH127" i="22" s="1"/>
  <c r="AD127" i="22"/>
  <c r="AB127" i="22"/>
  <c r="AA127" i="22"/>
  <c r="Z127" i="22"/>
  <c r="Y127" i="22"/>
  <c r="X127" i="22"/>
  <c r="W127" i="22"/>
  <c r="V127" i="22"/>
  <c r="U127" i="22"/>
  <c r="T127" i="22"/>
  <c r="AY127" i="22" s="1"/>
  <c r="BJ198" i="22"/>
  <c r="BI198" i="22"/>
  <c r="BH198" i="22"/>
  <c r="BG198" i="22"/>
  <c r="BF198" i="22"/>
  <c r="BE198" i="22"/>
  <c r="BC198" i="22"/>
  <c r="BD198" i="22" s="1"/>
  <c r="AN198" i="22"/>
  <c r="AO198" i="22" s="1"/>
  <c r="AG198" i="22"/>
  <c r="AH198" i="22" s="1"/>
  <c r="AD198" i="22"/>
  <c r="AB198" i="22"/>
  <c r="AA198" i="22"/>
  <c r="Z198" i="22"/>
  <c r="Y198" i="22"/>
  <c r="X198" i="22"/>
  <c r="W198" i="22"/>
  <c r="V198" i="22"/>
  <c r="U198" i="22"/>
  <c r="T198" i="22"/>
  <c r="AY198" i="22" s="1"/>
  <c r="BJ304" i="22"/>
  <c r="BI304" i="22"/>
  <c r="BH304" i="22"/>
  <c r="BG304" i="22"/>
  <c r="BF304" i="22"/>
  <c r="BE304" i="22"/>
  <c r="BC304" i="22"/>
  <c r="BD304" i="22" s="1"/>
  <c r="AN304" i="22"/>
  <c r="AO304" i="22" s="1"/>
  <c r="AG304" i="22"/>
  <c r="AH304" i="22" s="1"/>
  <c r="AD304" i="22"/>
  <c r="AB304" i="22"/>
  <c r="AA304" i="22"/>
  <c r="Z304" i="22"/>
  <c r="Y304" i="22"/>
  <c r="X304" i="22"/>
  <c r="W304" i="22"/>
  <c r="V304" i="22"/>
  <c r="U304" i="22"/>
  <c r="T304" i="22"/>
  <c r="AY304" i="22" s="1"/>
  <c r="BJ322" i="22"/>
  <c r="BI322" i="22"/>
  <c r="BH322" i="22"/>
  <c r="BG322" i="22"/>
  <c r="BF322" i="22"/>
  <c r="BE322" i="22"/>
  <c r="BC322" i="22"/>
  <c r="BD322" i="22" s="1"/>
  <c r="AN322" i="22"/>
  <c r="AO322" i="22" s="1"/>
  <c r="AG322" i="22"/>
  <c r="AH322" i="22" s="1"/>
  <c r="AD322" i="22"/>
  <c r="AB322" i="22"/>
  <c r="AA322" i="22"/>
  <c r="Z322" i="22"/>
  <c r="Y322" i="22"/>
  <c r="X322" i="22"/>
  <c r="W322" i="22"/>
  <c r="V322" i="22"/>
  <c r="U322" i="22"/>
  <c r="T322" i="22"/>
  <c r="AY322" i="22" s="1"/>
  <c r="BJ190" i="22"/>
  <c r="BI190" i="22"/>
  <c r="BH190" i="22"/>
  <c r="BG190" i="22"/>
  <c r="BF190" i="22"/>
  <c r="BE190" i="22"/>
  <c r="BC190" i="22"/>
  <c r="BD190" i="22" s="1"/>
  <c r="AN190" i="22"/>
  <c r="AO190" i="22" s="1"/>
  <c r="AG190" i="22"/>
  <c r="AH190" i="22" s="1"/>
  <c r="AD190" i="22"/>
  <c r="AB190" i="22"/>
  <c r="AA190" i="22"/>
  <c r="Z190" i="22"/>
  <c r="Y190" i="22"/>
  <c r="X190" i="22"/>
  <c r="W190" i="22"/>
  <c r="V190" i="22"/>
  <c r="U190" i="22"/>
  <c r="T190" i="22"/>
  <c r="AY190" i="22" s="1"/>
  <c r="BJ249" i="22"/>
  <c r="BI249" i="22"/>
  <c r="BH249" i="22"/>
  <c r="BG249" i="22"/>
  <c r="BF249" i="22"/>
  <c r="BE249" i="22"/>
  <c r="BC249" i="22"/>
  <c r="BD249" i="22" s="1"/>
  <c r="AN249" i="22"/>
  <c r="AO249" i="22" s="1"/>
  <c r="AG249" i="22"/>
  <c r="AH249" i="22" s="1"/>
  <c r="AD249" i="22"/>
  <c r="AB249" i="22"/>
  <c r="AA249" i="22"/>
  <c r="Z249" i="22"/>
  <c r="Y249" i="22"/>
  <c r="X249" i="22"/>
  <c r="W249" i="22"/>
  <c r="V249" i="22"/>
  <c r="U249" i="22"/>
  <c r="T249" i="22"/>
  <c r="AY249" i="22" s="1"/>
  <c r="BJ321" i="22"/>
  <c r="BI321" i="22"/>
  <c r="BH321" i="22"/>
  <c r="BG321" i="22"/>
  <c r="BF321" i="22"/>
  <c r="BE321" i="22"/>
  <c r="BC321" i="22"/>
  <c r="BD321" i="22" s="1"/>
  <c r="AN321" i="22"/>
  <c r="AO321" i="22" s="1"/>
  <c r="AG321" i="22"/>
  <c r="AH321" i="22" s="1"/>
  <c r="AD321" i="22"/>
  <c r="AB321" i="22"/>
  <c r="AA321" i="22"/>
  <c r="Z321" i="22"/>
  <c r="Y321" i="22"/>
  <c r="X321" i="22"/>
  <c r="W321" i="22"/>
  <c r="V321" i="22"/>
  <c r="U321" i="22"/>
  <c r="T321" i="22"/>
  <c r="AW321" i="22" s="1"/>
  <c r="BJ372" i="22"/>
  <c r="BI372" i="22"/>
  <c r="BH372" i="22"/>
  <c r="BG372" i="22"/>
  <c r="BF372" i="22"/>
  <c r="BE372" i="22"/>
  <c r="BC372" i="22"/>
  <c r="BD372" i="22" s="1"/>
  <c r="AN372" i="22"/>
  <c r="AO372" i="22" s="1"/>
  <c r="AG372" i="22"/>
  <c r="AH372" i="22" s="1"/>
  <c r="AD372" i="22"/>
  <c r="AB372" i="22"/>
  <c r="AA372" i="22"/>
  <c r="Z372" i="22"/>
  <c r="Y372" i="22"/>
  <c r="X372" i="22"/>
  <c r="W372" i="22"/>
  <c r="V372" i="22"/>
  <c r="AP372" i="22" s="1"/>
  <c r="U372" i="22"/>
  <c r="T372" i="22"/>
  <c r="AX372" i="22" s="1"/>
  <c r="BJ57" i="22"/>
  <c r="BI57" i="22"/>
  <c r="BH57" i="22"/>
  <c r="BG57" i="22"/>
  <c r="BF57" i="22"/>
  <c r="BE57" i="22"/>
  <c r="BC57" i="22"/>
  <c r="BD57" i="22" s="1"/>
  <c r="AN57" i="22"/>
  <c r="AO57" i="22" s="1"/>
  <c r="AG57" i="22"/>
  <c r="AH57" i="22" s="1"/>
  <c r="AD57" i="22"/>
  <c r="AB57" i="22"/>
  <c r="AA57" i="22"/>
  <c r="Z57" i="22"/>
  <c r="Y57" i="22"/>
  <c r="X57" i="22"/>
  <c r="W57" i="22"/>
  <c r="V57" i="22"/>
  <c r="AP57" i="22" s="1"/>
  <c r="U57" i="22"/>
  <c r="T57" i="22"/>
  <c r="AX57" i="22" s="1"/>
  <c r="BJ294" i="22"/>
  <c r="BI294" i="22"/>
  <c r="BH294" i="22"/>
  <c r="BG294" i="22"/>
  <c r="BF294" i="22"/>
  <c r="BE294" i="22"/>
  <c r="BC294" i="22"/>
  <c r="BD294" i="22" s="1"/>
  <c r="AN294" i="22"/>
  <c r="AO294" i="22" s="1"/>
  <c r="AG294" i="22"/>
  <c r="AH294" i="22" s="1"/>
  <c r="AD294" i="22"/>
  <c r="AB294" i="22"/>
  <c r="AA294" i="22"/>
  <c r="Z294" i="22"/>
  <c r="Y294" i="22"/>
  <c r="X294" i="22"/>
  <c r="W294" i="22"/>
  <c r="V294" i="22"/>
  <c r="AP294" i="22" s="1"/>
  <c r="U294" i="22"/>
  <c r="T294" i="22"/>
  <c r="AX294" i="22" s="1"/>
  <c r="BJ147" i="22"/>
  <c r="BI147" i="22"/>
  <c r="BH147" i="22"/>
  <c r="BG147" i="22"/>
  <c r="BF147" i="22"/>
  <c r="BE147" i="22"/>
  <c r="BC147" i="22"/>
  <c r="BD147" i="22" s="1"/>
  <c r="AN147" i="22"/>
  <c r="AO147" i="22" s="1"/>
  <c r="AG147" i="22"/>
  <c r="AH147" i="22" s="1"/>
  <c r="AD147" i="22"/>
  <c r="AB147" i="22"/>
  <c r="AA147" i="22"/>
  <c r="Z147" i="22"/>
  <c r="Y147" i="22"/>
  <c r="X147" i="22"/>
  <c r="W147" i="22"/>
  <c r="V147" i="22"/>
  <c r="AP147" i="22" s="1"/>
  <c r="U147" i="22"/>
  <c r="T147" i="22"/>
  <c r="AX147" i="22" s="1"/>
  <c r="BJ243" i="22"/>
  <c r="BI243" i="22"/>
  <c r="BH243" i="22"/>
  <c r="BG243" i="22"/>
  <c r="BF243" i="22"/>
  <c r="BE243" i="22"/>
  <c r="BC243" i="22"/>
  <c r="BD243" i="22" s="1"/>
  <c r="AN243" i="22"/>
  <c r="AO243" i="22" s="1"/>
  <c r="AG243" i="22"/>
  <c r="AH243" i="22" s="1"/>
  <c r="AD243" i="22"/>
  <c r="AB243" i="22"/>
  <c r="AA243" i="22"/>
  <c r="Z243" i="22"/>
  <c r="Y243" i="22"/>
  <c r="X243" i="22"/>
  <c r="W243" i="22"/>
  <c r="V243" i="22"/>
  <c r="AP243" i="22" s="1"/>
  <c r="U243" i="22"/>
  <c r="T243" i="22"/>
  <c r="AX243" i="22" s="1"/>
  <c r="BJ259" i="22"/>
  <c r="BI259" i="22"/>
  <c r="BH259" i="22"/>
  <c r="BG259" i="22"/>
  <c r="BF259" i="22"/>
  <c r="BE259" i="22"/>
  <c r="BC259" i="22"/>
  <c r="BD259" i="22" s="1"/>
  <c r="AN259" i="22"/>
  <c r="AO259" i="22" s="1"/>
  <c r="AG259" i="22"/>
  <c r="AH259" i="22" s="1"/>
  <c r="AD259" i="22"/>
  <c r="AB259" i="22"/>
  <c r="AA259" i="22"/>
  <c r="Z259" i="22"/>
  <c r="Y259" i="22"/>
  <c r="X259" i="22"/>
  <c r="W259" i="22"/>
  <c r="V259" i="22"/>
  <c r="U259" i="22"/>
  <c r="AK259" i="22" s="1"/>
  <c r="T259" i="22"/>
  <c r="AW259" i="22" s="1"/>
  <c r="BJ48" i="22"/>
  <c r="BI48" i="22"/>
  <c r="BH48" i="22"/>
  <c r="BG48" i="22"/>
  <c r="BF48" i="22"/>
  <c r="BE48" i="22"/>
  <c r="BC48" i="22"/>
  <c r="BD48" i="22" s="1"/>
  <c r="AN48" i="22"/>
  <c r="AO48" i="22" s="1"/>
  <c r="AG48" i="22"/>
  <c r="AH48" i="22" s="1"/>
  <c r="AD48" i="22"/>
  <c r="AF48" i="22" s="1"/>
  <c r="AB48" i="22"/>
  <c r="AA48" i="22"/>
  <c r="Z48" i="22"/>
  <c r="Y48" i="22"/>
  <c r="X48" i="22"/>
  <c r="W48" i="22"/>
  <c r="V48" i="22"/>
  <c r="U48" i="22"/>
  <c r="AK48" i="22" s="1"/>
  <c r="T48" i="22"/>
  <c r="AY48" i="22" s="1"/>
  <c r="BJ142" i="22"/>
  <c r="BI142" i="22"/>
  <c r="BH142" i="22"/>
  <c r="BG142" i="22"/>
  <c r="BF142" i="22"/>
  <c r="BE142" i="22"/>
  <c r="BC142" i="22"/>
  <c r="BD142" i="22" s="1"/>
  <c r="AN142" i="22"/>
  <c r="AO142" i="22" s="1"/>
  <c r="AG142" i="22"/>
  <c r="AH142" i="22" s="1"/>
  <c r="AD142" i="22"/>
  <c r="AE142" i="22" s="1"/>
  <c r="AB142" i="22"/>
  <c r="AA142" i="22"/>
  <c r="Z142" i="22"/>
  <c r="Y142" i="22"/>
  <c r="X142" i="22"/>
  <c r="W142" i="22"/>
  <c r="V142" i="22"/>
  <c r="AP142" i="22" s="1"/>
  <c r="U142" i="22"/>
  <c r="AK142" i="22" s="1"/>
  <c r="T142" i="22"/>
  <c r="AY142" i="22" s="1"/>
  <c r="BJ115" i="22"/>
  <c r="BI115" i="22"/>
  <c r="BH115" i="22"/>
  <c r="BG115" i="22"/>
  <c r="BF115" i="22"/>
  <c r="BE115" i="22"/>
  <c r="BC115" i="22"/>
  <c r="BD115" i="22" s="1"/>
  <c r="AN115" i="22"/>
  <c r="AO115" i="22" s="1"/>
  <c r="AG115" i="22"/>
  <c r="AH115" i="22" s="1"/>
  <c r="AD115" i="22"/>
  <c r="AF115" i="22" s="1"/>
  <c r="AB115" i="22"/>
  <c r="AA115" i="22"/>
  <c r="Z115" i="22"/>
  <c r="Y115" i="22"/>
  <c r="X115" i="22"/>
  <c r="W115" i="22"/>
  <c r="V115" i="22"/>
  <c r="AQ115" i="22" s="1"/>
  <c r="U115" i="22"/>
  <c r="T115" i="22"/>
  <c r="AW115" i="22" s="1"/>
  <c r="BJ4" i="22"/>
  <c r="BI4" i="22"/>
  <c r="BH4" i="22"/>
  <c r="BG4" i="22"/>
  <c r="BF4" i="22"/>
  <c r="BE4" i="22"/>
  <c r="BC4" i="22"/>
  <c r="BD4" i="22" s="1"/>
  <c r="AN4" i="22"/>
  <c r="AO4" i="22" s="1"/>
  <c r="AG4" i="22"/>
  <c r="AH4" i="22" s="1"/>
  <c r="AD4" i="22"/>
  <c r="AF4" i="22" s="1"/>
  <c r="AB4" i="22"/>
  <c r="AA4" i="22"/>
  <c r="Z4" i="22"/>
  <c r="Y4" i="22"/>
  <c r="X4" i="22"/>
  <c r="W4" i="22"/>
  <c r="V4" i="22"/>
  <c r="U4" i="22"/>
  <c r="T4" i="22"/>
  <c r="AW4" i="22" s="1"/>
  <c r="BJ30" i="22"/>
  <c r="BI30" i="22"/>
  <c r="BH30" i="22"/>
  <c r="BG30" i="22"/>
  <c r="BF30" i="22"/>
  <c r="BE30" i="22"/>
  <c r="BC30" i="22"/>
  <c r="BD30" i="22" s="1"/>
  <c r="AN30" i="22"/>
  <c r="AO30" i="22" s="1"/>
  <c r="AG30" i="22"/>
  <c r="AH30" i="22" s="1"/>
  <c r="AD30" i="22"/>
  <c r="AE30" i="22" s="1"/>
  <c r="AB30" i="22"/>
  <c r="AA30" i="22"/>
  <c r="Z30" i="22"/>
  <c r="Y30" i="22"/>
  <c r="X30" i="22"/>
  <c r="W30" i="22"/>
  <c r="V30" i="22"/>
  <c r="AQ30" i="22" s="1"/>
  <c r="U30" i="22"/>
  <c r="T30" i="22"/>
  <c r="AW30" i="22" s="1"/>
  <c r="BJ92" i="22"/>
  <c r="BI92" i="22"/>
  <c r="BH92" i="22"/>
  <c r="BG92" i="22"/>
  <c r="BF92" i="22"/>
  <c r="BE92" i="22"/>
  <c r="BC92" i="22"/>
  <c r="BD92" i="22" s="1"/>
  <c r="AN92" i="22"/>
  <c r="AO92" i="22" s="1"/>
  <c r="AG92" i="22"/>
  <c r="AH92" i="22" s="1"/>
  <c r="AD92" i="22"/>
  <c r="AE92" i="22" s="1"/>
  <c r="AB92" i="22"/>
  <c r="AA92" i="22"/>
  <c r="Z92" i="22"/>
  <c r="Y92" i="22"/>
  <c r="X92" i="22"/>
  <c r="W92" i="22"/>
  <c r="V92" i="22"/>
  <c r="AP92" i="22" s="1"/>
  <c r="U92" i="22"/>
  <c r="T92" i="22"/>
  <c r="AY92" i="22" s="1"/>
  <c r="BJ270" i="22"/>
  <c r="BI270" i="22"/>
  <c r="BH270" i="22"/>
  <c r="BG270" i="22"/>
  <c r="BF270" i="22"/>
  <c r="BE270" i="22"/>
  <c r="BC270" i="22"/>
  <c r="BD270" i="22" s="1"/>
  <c r="AN270" i="22"/>
  <c r="AO270" i="22" s="1"/>
  <c r="AG270" i="22"/>
  <c r="AH270" i="22" s="1"/>
  <c r="AD270" i="22"/>
  <c r="AB270" i="22"/>
  <c r="AA270" i="22"/>
  <c r="Z270" i="22"/>
  <c r="Y270" i="22"/>
  <c r="X270" i="22"/>
  <c r="W270" i="22"/>
  <c r="V270" i="22"/>
  <c r="AP270" i="22" s="1"/>
  <c r="U270" i="22"/>
  <c r="T270" i="22"/>
  <c r="AW270" i="22" s="1"/>
  <c r="BJ340" i="22"/>
  <c r="BI340" i="22"/>
  <c r="BH340" i="22"/>
  <c r="BG340" i="22"/>
  <c r="BF340" i="22"/>
  <c r="BE340" i="22"/>
  <c r="BC340" i="22"/>
  <c r="BD340" i="22" s="1"/>
  <c r="AN340" i="22"/>
  <c r="AO340" i="22" s="1"/>
  <c r="AG340" i="22"/>
  <c r="AH340" i="22" s="1"/>
  <c r="AD340" i="22"/>
  <c r="AE340" i="22" s="1"/>
  <c r="AB340" i="22"/>
  <c r="AA340" i="22"/>
  <c r="Z340" i="22"/>
  <c r="Y340" i="22"/>
  <c r="X340" i="22"/>
  <c r="W340" i="22"/>
  <c r="V340" i="22"/>
  <c r="AP340" i="22" s="1"/>
  <c r="U340" i="22"/>
  <c r="T340" i="22"/>
  <c r="AW340" i="22" s="1"/>
  <c r="BJ114" i="22"/>
  <c r="BI114" i="22"/>
  <c r="BH114" i="22"/>
  <c r="BG114" i="22"/>
  <c r="BF114" i="22"/>
  <c r="BE114" i="22"/>
  <c r="BC114" i="22"/>
  <c r="BD114" i="22" s="1"/>
  <c r="AQ114" i="22"/>
  <c r="AN114" i="22"/>
  <c r="AO114" i="22" s="1"/>
  <c r="AH114" i="22"/>
  <c r="AG114" i="22"/>
  <c r="AD114" i="22"/>
  <c r="AE114" i="22" s="1"/>
  <c r="AB114" i="22"/>
  <c r="AA114" i="22"/>
  <c r="Z114" i="22"/>
  <c r="Y114" i="22"/>
  <c r="X114" i="22"/>
  <c r="W114" i="22"/>
  <c r="V114" i="22"/>
  <c r="AP114" i="22" s="1"/>
  <c r="U114" i="22"/>
  <c r="T114" i="22"/>
  <c r="AW114" i="22" s="1"/>
  <c r="BJ323" i="22"/>
  <c r="BI323" i="22"/>
  <c r="BH323" i="22"/>
  <c r="BG323" i="22"/>
  <c r="BF323" i="22"/>
  <c r="BE323" i="22"/>
  <c r="BC323" i="22"/>
  <c r="BD323" i="22" s="1"/>
  <c r="AN323" i="22"/>
  <c r="AO323" i="22" s="1"/>
  <c r="AG323" i="22"/>
  <c r="AH323" i="22" s="1"/>
  <c r="AD323" i="22"/>
  <c r="AF323" i="22" s="1"/>
  <c r="AB323" i="22"/>
  <c r="AA323" i="22"/>
  <c r="Z323" i="22"/>
  <c r="Y323" i="22"/>
  <c r="X323" i="22"/>
  <c r="W323" i="22"/>
  <c r="V323" i="22"/>
  <c r="AP323" i="22" s="1"/>
  <c r="U323" i="22"/>
  <c r="T323" i="22"/>
  <c r="AW323" i="22" s="1"/>
  <c r="BJ36" i="22"/>
  <c r="BI36" i="22"/>
  <c r="BH36" i="22"/>
  <c r="BG36" i="22"/>
  <c r="BF36" i="22"/>
  <c r="BE36" i="22"/>
  <c r="BC36" i="22"/>
  <c r="BD36" i="22" s="1"/>
  <c r="AN36" i="22"/>
  <c r="AO36" i="22" s="1"/>
  <c r="AG36" i="22"/>
  <c r="AH36" i="22" s="1"/>
  <c r="AD36" i="22"/>
  <c r="AB36" i="22"/>
  <c r="AA36" i="22"/>
  <c r="Z36" i="22"/>
  <c r="Y36" i="22"/>
  <c r="X36" i="22"/>
  <c r="W36" i="22"/>
  <c r="V36" i="22"/>
  <c r="AM36" i="22" s="1"/>
  <c r="U36" i="22"/>
  <c r="T36" i="22"/>
  <c r="AW36" i="22" s="1"/>
  <c r="BJ382" i="22"/>
  <c r="BI382" i="22"/>
  <c r="BH382" i="22"/>
  <c r="BG382" i="22"/>
  <c r="BF382" i="22"/>
  <c r="BE382" i="22"/>
  <c r="BC382" i="22"/>
  <c r="BD382" i="22" s="1"/>
  <c r="AN382" i="22"/>
  <c r="AO382" i="22" s="1"/>
  <c r="AG382" i="22"/>
  <c r="AH382" i="22" s="1"/>
  <c r="AD382" i="22"/>
  <c r="AB382" i="22"/>
  <c r="AA382" i="22"/>
  <c r="Z382" i="22"/>
  <c r="Y382" i="22"/>
  <c r="X382" i="22"/>
  <c r="W382" i="22"/>
  <c r="V382" i="22"/>
  <c r="U382" i="22"/>
  <c r="T382" i="22"/>
  <c r="AW382" i="22" s="1"/>
  <c r="BJ267" i="22"/>
  <c r="BI267" i="22"/>
  <c r="BH267" i="22"/>
  <c r="BG267" i="22"/>
  <c r="BF267" i="22"/>
  <c r="BE267" i="22"/>
  <c r="BC267" i="22"/>
  <c r="BD267" i="22" s="1"/>
  <c r="AN267" i="22"/>
  <c r="AO267" i="22" s="1"/>
  <c r="AG267" i="22"/>
  <c r="AH267" i="22" s="1"/>
  <c r="AD267" i="22"/>
  <c r="AB267" i="22"/>
  <c r="AA267" i="22"/>
  <c r="Z267" i="22"/>
  <c r="Y267" i="22"/>
  <c r="X267" i="22"/>
  <c r="W267" i="22"/>
  <c r="V267" i="22"/>
  <c r="U267" i="22"/>
  <c r="T267" i="22"/>
  <c r="AW267" i="22" s="1"/>
  <c r="BJ250" i="22"/>
  <c r="BI250" i="22"/>
  <c r="BH250" i="22"/>
  <c r="BG250" i="22"/>
  <c r="BF250" i="22"/>
  <c r="BE250" i="22"/>
  <c r="BC250" i="22"/>
  <c r="BD250" i="22" s="1"/>
  <c r="AN250" i="22"/>
  <c r="AO250" i="22" s="1"/>
  <c r="AG250" i="22"/>
  <c r="AH250" i="22" s="1"/>
  <c r="AD250" i="22"/>
  <c r="AF250" i="22" s="1"/>
  <c r="AB250" i="22"/>
  <c r="AA250" i="22"/>
  <c r="Z250" i="22"/>
  <c r="Y250" i="22"/>
  <c r="X250" i="22"/>
  <c r="W250" i="22"/>
  <c r="V250" i="22"/>
  <c r="U250" i="22"/>
  <c r="AK250" i="22" s="1"/>
  <c r="T250" i="22"/>
  <c r="AW250" i="22" s="1"/>
  <c r="BJ66" i="22"/>
  <c r="BI66" i="22"/>
  <c r="BH66" i="22"/>
  <c r="BG66" i="22"/>
  <c r="BF66" i="22"/>
  <c r="BE66" i="22"/>
  <c r="BC66" i="22"/>
  <c r="BD66" i="22" s="1"/>
  <c r="AN66" i="22"/>
  <c r="AO66" i="22" s="1"/>
  <c r="AG66" i="22"/>
  <c r="AH66" i="22" s="1"/>
  <c r="AD66" i="22"/>
  <c r="AB66" i="22"/>
  <c r="AA66" i="22"/>
  <c r="Z66" i="22"/>
  <c r="Y66" i="22"/>
  <c r="X66" i="22"/>
  <c r="W66" i="22"/>
  <c r="V66" i="22"/>
  <c r="U66" i="22"/>
  <c r="T66" i="22"/>
  <c r="AW66" i="22" s="1"/>
  <c r="BJ313" i="22"/>
  <c r="BI313" i="22"/>
  <c r="BH313" i="22"/>
  <c r="BG313" i="22"/>
  <c r="BF313" i="22"/>
  <c r="BE313" i="22"/>
  <c r="BC313" i="22"/>
  <c r="BD313" i="22" s="1"/>
  <c r="AN313" i="22"/>
  <c r="AO313" i="22" s="1"/>
  <c r="AG313" i="22"/>
  <c r="AH313" i="22" s="1"/>
  <c r="AD313" i="22"/>
  <c r="AB313" i="22"/>
  <c r="AA313" i="22"/>
  <c r="Z313" i="22"/>
  <c r="Y313" i="22"/>
  <c r="X313" i="22"/>
  <c r="W313" i="22"/>
  <c r="V313" i="22"/>
  <c r="AQ313" i="22" s="1"/>
  <c r="U313" i="22"/>
  <c r="AK313" i="22" s="1"/>
  <c r="T313" i="22"/>
  <c r="AY313" i="22" s="1"/>
  <c r="BJ113" i="22"/>
  <c r="BI113" i="22"/>
  <c r="BH113" i="22"/>
  <c r="BG113" i="22"/>
  <c r="BF113" i="22"/>
  <c r="BE113" i="22"/>
  <c r="BC113" i="22"/>
  <c r="BD113" i="22" s="1"/>
  <c r="AN113" i="22"/>
  <c r="AO113" i="22" s="1"/>
  <c r="AG113" i="22"/>
  <c r="AH113" i="22" s="1"/>
  <c r="AD113" i="22"/>
  <c r="AE113" i="22" s="1"/>
  <c r="AB113" i="22"/>
  <c r="AA113" i="22"/>
  <c r="Z113" i="22"/>
  <c r="Y113" i="22"/>
  <c r="X113" i="22"/>
  <c r="W113" i="22"/>
  <c r="V113" i="22"/>
  <c r="AQ113" i="22" s="1"/>
  <c r="U113" i="22"/>
  <c r="T113" i="22"/>
  <c r="AX113" i="22" s="1"/>
  <c r="BJ236" i="22"/>
  <c r="BI236" i="22"/>
  <c r="BH236" i="22"/>
  <c r="BG236" i="22"/>
  <c r="BF236" i="22"/>
  <c r="BE236" i="22"/>
  <c r="BC236" i="22"/>
  <c r="BD236" i="22" s="1"/>
  <c r="AN236" i="22"/>
  <c r="AO236" i="22" s="1"/>
  <c r="AG236" i="22"/>
  <c r="AH236" i="22" s="1"/>
  <c r="AD236" i="22"/>
  <c r="AB236" i="22"/>
  <c r="AA236" i="22"/>
  <c r="Z236" i="22"/>
  <c r="Y236" i="22"/>
  <c r="X236" i="22"/>
  <c r="W236" i="22"/>
  <c r="V236" i="22"/>
  <c r="AQ236" i="22" s="1"/>
  <c r="U236" i="22"/>
  <c r="T236" i="22"/>
  <c r="AY236" i="22" s="1"/>
  <c r="BJ82" i="22"/>
  <c r="BI82" i="22"/>
  <c r="BH82" i="22"/>
  <c r="BG82" i="22"/>
  <c r="BF82" i="22"/>
  <c r="BE82" i="22"/>
  <c r="BC82" i="22"/>
  <c r="BD82" i="22" s="1"/>
  <c r="AN82" i="22"/>
  <c r="AO82" i="22" s="1"/>
  <c r="AG82" i="22"/>
  <c r="AH82" i="22" s="1"/>
  <c r="AD82" i="22"/>
  <c r="AB82" i="22"/>
  <c r="AA82" i="22"/>
  <c r="Z82" i="22"/>
  <c r="Y82" i="22"/>
  <c r="X82" i="22"/>
  <c r="W82" i="22"/>
  <c r="V82" i="22"/>
  <c r="AQ82" i="22" s="1"/>
  <c r="U82" i="22"/>
  <c r="T82" i="22"/>
  <c r="AY82" i="22" s="1"/>
  <c r="BJ21" i="22"/>
  <c r="BI21" i="22"/>
  <c r="BH21" i="22"/>
  <c r="BG21" i="22"/>
  <c r="BF21" i="22"/>
  <c r="BE21" i="22"/>
  <c r="BC21" i="22"/>
  <c r="BD21" i="22" s="1"/>
  <c r="AN21" i="22"/>
  <c r="AO21" i="22" s="1"/>
  <c r="AG21" i="22"/>
  <c r="AH21" i="22" s="1"/>
  <c r="AD21" i="22"/>
  <c r="AB21" i="22"/>
  <c r="AA21" i="22"/>
  <c r="Z21" i="22"/>
  <c r="Y21" i="22"/>
  <c r="X21" i="22"/>
  <c r="W21" i="22"/>
  <c r="V21" i="22"/>
  <c r="U21" i="22"/>
  <c r="AK21" i="22" s="1"/>
  <c r="T21" i="22"/>
  <c r="AY21" i="22" s="1"/>
  <c r="BJ319" i="22"/>
  <c r="BI319" i="22"/>
  <c r="BH319" i="22"/>
  <c r="BG319" i="22"/>
  <c r="BF319" i="22"/>
  <c r="BE319" i="22"/>
  <c r="BC319" i="22"/>
  <c r="BD319" i="22" s="1"/>
  <c r="AN319" i="22"/>
  <c r="AO319" i="22" s="1"/>
  <c r="AG319" i="22"/>
  <c r="AH319" i="22" s="1"/>
  <c r="AD319" i="22"/>
  <c r="AB319" i="22"/>
  <c r="AA319" i="22"/>
  <c r="Z319" i="22"/>
  <c r="Y319" i="22"/>
  <c r="X319" i="22"/>
  <c r="W319" i="22"/>
  <c r="V319" i="22"/>
  <c r="AQ319" i="22" s="1"/>
  <c r="U319" i="22"/>
  <c r="T319" i="22"/>
  <c r="AX319" i="22" s="1"/>
  <c r="BJ230" i="22"/>
  <c r="BI230" i="22"/>
  <c r="BH230" i="22"/>
  <c r="BG230" i="22"/>
  <c r="BF230" i="22"/>
  <c r="BE230" i="22"/>
  <c r="BC230" i="22"/>
  <c r="BD230" i="22" s="1"/>
  <c r="AN230" i="22"/>
  <c r="AO230" i="22" s="1"/>
  <c r="AG230" i="22"/>
  <c r="AH230" i="22" s="1"/>
  <c r="AD230" i="22"/>
  <c r="AB230" i="22"/>
  <c r="AA230" i="22"/>
  <c r="Z230" i="22"/>
  <c r="Y230" i="22"/>
  <c r="X230" i="22"/>
  <c r="W230" i="22"/>
  <c r="V230" i="22"/>
  <c r="AQ230" i="22" s="1"/>
  <c r="U230" i="22"/>
  <c r="T230" i="22"/>
  <c r="AY230" i="22" s="1"/>
  <c r="BJ146" i="22"/>
  <c r="BI146" i="22"/>
  <c r="BH146" i="22"/>
  <c r="BG146" i="22"/>
  <c r="BF146" i="22"/>
  <c r="BE146" i="22"/>
  <c r="BC146" i="22"/>
  <c r="BD146" i="22" s="1"/>
  <c r="AN146" i="22"/>
  <c r="AO146" i="22" s="1"/>
  <c r="AG146" i="22"/>
  <c r="AH146" i="22" s="1"/>
  <c r="AD146" i="22"/>
  <c r="AF146" i="22" s="1"/>
  <c r="AB146" i="22"/>
  <c r="AA146" i="22"/>
  <c r="Z146" i="22"/>
  <c r="Y146" i="22"/>
  <c r="X146" i="22"/>
  <c r="W146" i="22"/>
  <c r="V146" i="22"/>
  <c r="U146" i="22"/>
  <c r="T146" i="22"/>
  <c r="AY146" i="22" s="1"/>
  <c r="BJ155" i="22"/>
  <c r="BI155" i="22"/>
  <c r="BH155" i="22"/>
  <c r="BG155" i="22"/>
  <c r="BF155" i="22"/>
  <c r="BE155" i="22"/>
  <c r="BC155" i="22"/>
  <c r="BD155" i="22" s="1"/>
  <c r="AN155" i="22"/>
  <c r="AO155" i="22" s="1"/>
  <c r="AG155" i="22"/>
  <c r="AH155" i="22" s="1"/>
  <c r="AD155" i="22"/>
  <c r="AB155" i="22"/>
  <c r="AA155" i="22"/>
  <c r="Z155" i="22"/>
  <c r="Y155" i="22"/>
  <c r="X155" i="22"/>
  <c r="W155" i="22"/>
  <c r="V155" i="22"/>
  <c r="AQ155" i="22" s="1"/>
  <c r="U155" i="22"/>
  <c r="T155" i="22"/>
  <c r="AY155" i="22" s="1"/>
  <c r="BJ233" i="22"/>
  <c r="BI233" i="22"/>
  <c r="BH233" i="22"/>
  <c r="BG233" i="22"/>
  <c r="BF233" i="22"/>
  <c r="BE233" i="22"/>
  <c r="BC233" i="22"/>
  <c r="BD233" i="22" s="1"/>
  <c r="AN233" i="22"/>
  <c r="AO233" i="22" s="1"/>
  <c r="AG233" i="22"/>
  <c r="AH233" i="22" s="1"/>
  <c r="AD233" i="22"/>
  <c r="AF233" i="22" s="1"/>
  <c r="AB233" i="22"/>
  <c r="AA233" i="22"/>
  <c r="Z233" i="22"/>
  <c r="Y233" i="22"/>
  <c r="X233" i="22"/>
  <c r="W233" i="22"/>
  <c r="V233" i="22"/>
  <c r="AQ233" i="22" s="1"/>
  <c r="U233" i="22"/>
  <c r="T233" i="22"/>
  <c r="AY233" i="22" s="1"/>
  <c r="BJ32" i="22"/>
  <c r="BI32" i="22"/>
  <c r="BH32" i="22"/>
  <c r="BG32" i="22"/>
  <c r="BF32" i="22"/>
  <c r="BE32" i="22"/>
  <c r="BC32" i="22"/>
  <c r="BD32" i="22" s="1"/>
  <c r="AN32" i="22"/>
  <c r="AO32" i="22" s="1"/>
  <c r="AG32" i="22"/>
  <c r="AH32" i="22" s="1"/>
  <c r="AD32" i="22"/>
  <c r="AB32" i="22"/>
  <c r="AA32" i="22"/>
  <c r="Z32" i="22"/>
  <c r="Y32" i="22"/>
  <c r="X32" i="22"/>
  <c r="W32" i="22"/>
  <c r="V32" i="22"/>
  <c r="AQ32" i="22" s="1"/>
  <c r="U32" i="22"/>
  <c r="T32" i="22"/>
  <c r="AY32" i="22" s="1"/>
  <c r="BJ256" i="22"/>
  <c r="BI256" i="22"/>
  <c r="BH256" i="22"/>
  <c r="BG256" i="22"/>
  <c r="BF256" i="22"/>
  <c r="BE256" i="22"/>
  <c r="BC256" i="22"/>
  <c r="BD256" i="22" s="1"/>
  <c r="AN256" i="22"/>
  <c r="AO256" i="22" s="1"/>
  <c r="AG256" i="22"/>
  <c r="AH256" i="22" s="1"/>
  <c r="AD256" i="22"/>
  <c r="AB256" i="22"/>
  <c r="AA256" i="22"/>
  <c r="Z256" i="22"/>
  <c r="Y256" i="22"/>
  <c r="X256" i="22"/>
  <c r="W256" i="22"/>
  <c r="V256" i="22"/>
  <c r="AQ256" i="22" s="1"/>
  <c r="U256" i="22"/>
  <c r="T256" i="22"/>
  <c r="AY256" i="22" s="1"/>
  <c r="BJ94" i="22"/>
  <c r="BI94" i="22"/>
  <c r="BH94" i="22"/>
  <c r="BG94" i="22"/>
  <c r="BF94" i="22"/>
  <c r="BE94" i="22"/>
  <c r="BC94" i="22"/>
  <c r="BD94" i="22" s="1"/>
  <c r="AN94" i="22"/>
  <c r="AO94" i="22" s="1"/>
  <c r="AG94" i="22"/>
  <c r="AH94" i="22" s="1"/>
  <c r="AD94" i="22"/>
  <c r="AB94" i="22"/>
  <c r="AA94" i="22"/>
  <c r="Z94" i="22"/>
  <c r="Y94" i="22"/>
  <c r="X94" i="22"/>
  <c r="W94" i="22"/>
  <c r="V94" i="22"/>
  <c r="AQ94" i="22" s="1"/>
  <c r="U94" i="22"/>
  <c r="T94" i="22"/>
  <c r="AX94" i="22" s="1"/>
  <c r="BJ123" i="22"/>
  <c r="BI123" i="22"/>
  <c r="BH123" i="22"/>
  <c r="BG123" i="22"/>
  <c r="BF123" i="22"/>
  <c r="BE123" i="22"/>
  <c r="BC123" i="22"/>
  <c r="BD123" i="22" s="1"/>
  <c r="AN123" i="22"/>
  <c r="AO123" i="22" s="1"/>
  <c r="AG123" i="22"/>
  <c r="AH123" i="22" s="1"/>
  <c r="AD123" i="22"/>
  <c r="AF123" i="22" s="1"/>
  <c r="AB123" i="22"/>
  <c r="AA123" i="22"/>
  <c r="Z123" i="22"/>
  <c r="Y123" i="22"/>
  <c r="X123" i="22"/>
  <c r="W123" i="22"/>
  <c r="V123" i="22"/>
  <c r="AQ123" i="22" s="1"/>
  <c r="U123" i="22"/>
  <c r="AK123" i="22" s="1"/>
  <c r="T123" i="22"/>
  <c r="AY123" i="22" s="1"/>
  <c r="BJ14" i="22"/>
  <c r="BI14" i="22"/>
  <c r="BH14" i="22"/>
  <c r="BG14" i="22"/>
  <c r="BF14" i="22"/>
  <c r="BE14" i="22"/>
  <c r="BC14" i="22"/>
  <c r="BD14" i="22" s="1"/>
  <c r="AN14" i="22"/>
  <c r="AO14" i="22" s="1"/>
  <c r="AG14" i="22"/>
  <c r="AH14" i="22" s="1"/>
  <c r="AD14" i="22"/>
  <c r="AB14" i="22"/>
  <c r="AA14" i="22"/>
  <c r="Z14" i="22"/>
  <c r="Y14" i="22"/>
  <c r="X14" i="22"/>
  <c r="W14" i="22"/>
  <c r="V14" i="22"/>
  <c r="U14" i="22"/>
  <c r="AK14" i="22" s="1"/>
  <c r="T14" i="22"/>
  <c r="AW14" i="22" s="1"/>
  <c r="BJ63" i="22"/>
  <c r="BI63" i="22"/>
  <c r="BH63" i="22"/>
  <c r="BG63" i="22"/>
  <c r="BF63" i="22"/>
  <c r="BE63" i="22"/>
  <c r="BC63" i="22"/>
  <c r="BD63" i="22" s="1"/>
  <c r="AN63" i="22"/>
  <c r="AO63" i="22" s="1"/>
  <c r="AG63" i="22"/>
  <c r="AH63" i="22" s="1"/>
  <c r="AD63" i="22"/>
  <c r="AF63" i="22" s="1"/>
  <c r="AB63" i="22"/>
  <c r="AA63" i="22"/>
  <c r="Z63" i="22"/>
  <c r="Y63" i="22"/>
  <c r="X63" i="22"/>
  <c r="W63" i="22"/>
  <c r="V63" i="22"/>
  <c r="AQ63" i="22" s="1"/>
  <c r="U63" i="22"/>
  <c r="AK63" i="22" s="1"/>
  <c r="T63" i="22"/>
  <c r="AY63" i="22" s="1"/>
  <c r="BJ71" i="22"/>
  <c r="BI71" i="22"/>
  <c r="BH71" i="22"/>
  <c r="BG71" i="22"/>
  <c r="BF71" i="22"/>
  <c r="BE71" i="22"/>
  <c r="BC71" i="22"/>
  <c r="BD71" i="22" s="1"/>
  <c r="AN71" i="22"/>
  <c r="AO71" i="22" s="1"/>
  <c r="AG71" i="22"/>
  <c r="AH71" i="22" s="1"/>
  <c r="AF71" i="22"/>
  <c r="AD71" i="22"/>
  <c r="AE71" i="22" s="1"/>
  <c r="AB71" i="22"/>
  <c r="AA71" i="22"/>
  <c r="Z71" i="22"/>
  <c r="Y71" i="22"/>
  <c r="X71" i="22"/>
  <c r="W71" i="22"/>
  <c r="V71" i="22"/>
  <c r="U71" i="22"/>
  <c r="T71" i="22"/>
  <c r="AW71" i="22" s="1"/>
  <c r="BJ184" i="22"/>
  <c r="BI184" i="22"/>
  <c r="BH184" i="22"/>
  <c r="BG184" i="22"/>
  <c r="BF184" i="22"/>
  <c r="BE184" i="22"/>
  <c r="BC184" i="22"/>
  <c r="BD184" i="22" s="1"/>
  <c r="AN184" i="22"/>
  <c r="AO184" i="22" s="1"/>
  <c r="AG184" i="22"/>
  <c r="AH184" i="22" s="1"/>
  <c r="AD184" i="22"/>
  <c r="AB184" i="22"/>
  <c r="AA184" i="22"/>
  <c r="Z184" i="22"/>
  <c r="Y184" i="22"/>
  <c r="X184" i="22"/>
  <c r="W184" i="22"/>
  <c r="V184" i="22"/>
  <c r="U184" i="22"/>
  <c r="T184" i="22"/>
  <c r="AY184" i="22" s="1"/>
  <c r="BJ405" i="22"/>
  <c r="BI405" i="22"/>
  <c r="BH405" i="22"/>
  <c r="BG405" i="22"/>
  <c r="BF405" i="22"/>
  <c r="BE405" i="22"/>
  <c r="BC405" i="22"/>
  <c r="BD405" i="22" s="1"/>
  <c r="AN405" i="22"/>
  <c r="AO405" i="22" s="1"/>
  <c r="AG405" i="22"/>
  <c r="AH405" i="22" s="1"/>
  <c r="AD405" i="22"/>
  <c r="AE405" i="22" s="1"/>
  <c r="AB405" i="22"/>
  <c r="AA405" i="22"/>
  <c r="Z405" i="22"/>
  <c r="Y405" i="22"/>
  <c r="X405" i="22"/>
  <c r="W405" i="22"/>
  <c r="V405" i="22"/>
  <c r="AQ405" i="22" s="1"/>
  <c r="U405" i="22"/>
  <c r="T405" i="22"/>
  <c r="AY405" i="22" s="1"/>
  <c r="BJ391" i="22"/>
  <c r="BI391" i="22"/>
  <c r="BH391" i="22"/>
  <c r="BG391" i="22"/>
  <c r="BF391" i="22"/>
  <c r="BE391" i="22"/>
  <c r="BC391" i="22"/>
  <c r="BD391" i="22" s="1"/>
  <c r="AN391" i="22"/>
  <c r="AO391" i="22" s="1"/>
  <c r="AG391" i="22"/>
  <c r="AH391" i="22" s="1"/>
  <c r="AD391" i="22"/>
  <c r="AE391" i="22" s="1"/>
  <c r="AB391" i="22"/>
  <c r="AA391" i="22"/>
  <c r="Z391" i="22"/>
  <c r="Y391" i="22"/>
  <c r="X391" i="22"/>
  <c r="W391" i="22"/>
  <c r="V391" i="22"/>
  <c r="AQ391" i="22" s="1"/>
  <c r="U391" i="22"/>
  <c r="T391" i="22"/>
  <c r="AY391" i="22" s="1"/>
  <c r="BJ19" i="22"/>
  <c r="BI19" i="22"/>
  <c r="BH19" i="22"/>
  <c r="BG19" i="22"/>
  <c r="BF19" i="22"/>
  <c r="BE19" i="22"/>
  <c r="BC19" i="22"/>
  <c r="BD19" i="22" s="1"/>
  <c r="AN19" i="22"/>
  <c r="AO19" i="22" s="1"/>
  <c r="AG19" i="22"/>
  <c r="AH19" i="22" s="1"/>
  <c r="AD19" i="22"/>
  <c r="AF19" i="22" s="1"/>
  <c r="AB19" i="22"/>
  <c r="AA19" i="22"/>
  <c r="Z19" i="22"/>
  <c r="Y19" i="22"/>
  <c r="X19" i="22"/>
  <c r="W19" i="22"/>
  <c r="V19" i="22"/>
  <c r="AQ19" i="22" s="1"/>
  <c r="U19" i="22"/>
  <c r="T19" i="22"/>
  <c r="AY19" i="22" s="1"/>
  <c r="BJ227" i="22"/>
  <c r="BI227" i="22"/>
  <c r="BH227" i="22"/>
  <c r="BG227" i="22"/>
  <c r="BF227" i="22"/>
  <c r="BE227" i="22"/>
  <c r="BC227" i="22"/>
  <c r="BD227" i="22" s="1"/>
  <c r="AN227" i="22"/>
  <c r="AO227" i="22" s="1"/>
  <c r="AG227" i="22"/>
  <c r="AH227" i="22" s="1"/>
  <c r="AD227" i="22"/>
  <c r="AF227" i="22" s="1"/>
  <c r="AB227" i="22"/>
  <c r="AA227" i="22"/>
  <c r="Z227" i="22"/>
  <c r="Y227" i="22"/>
  <c r="X227" i="22"/>
  <c r="W227" i="22"/>
  <c r="V227" i="22"/>
  <c r="AQ227" i="22" s="1"/>
  <c r="U227" i="22"/>
  <c r="T227" i="22"/>
  <c r="AY227" i="22" s="1"/>
  <c r="BJ320" i="22"/>
  <c r="BI320" i="22"/>
  <c r="BH320" i="22"/>
  <c r="BG320" i="22"/>
  <c r="BF320" i="22"/>
  <c r="BE320" i="22"/>
  <c r="BC320" i="22"/>
  <c r="BD320" i="22" s="1"/>
  <c r="AN320" i="22"/>
  <c r="AO320" i="22" s="1"/>
  <c r="AG320" i="22"/>
  <c r="AH320" i="22" s="1"/>
  <c r="AD320" i="22"/>
  <c r="AF320" i="22" s="1"/>
  <c r="AB320" i="22"/>
  <c r="AA320" i="22"/>
  <c r="Z320" i="22"/>
  <c r="Y320" i="22"/>
  <c r="X320" i="22"/>
  <c r="W320" i="22"/>
  <c r="V320" i="22"/>
  <c r="AQ320" i="22" s="1"/>
  <c r="U320" i="22"/>
  <c r="AK320" i="22" s="1"/>
  <c r="T320" i="22"/>
  <c r="AY320" i="22" s="1"/>
  <c r="BJ73" i="22"/>
  <c r="BI73" i="22"/>
  <c r="BH73" i="22"/>
  <c r="BG73" i="22"/>
  <c r="BF73" i="22"/>
  <c r="BE73" i="22"/>
  <c r="BC73" i="22"/>
  <c r="BD73" i="22" s="1"/>
  <c r="AN73" i="22"/>
  <c r="AO73" i="22" s="1"/>
  <c r="AG73" i="22"/>
  <c r="AH73" i="22" s="1"/>
  <c r="AD73" i="22"/>
  <c r="AF73" i="22" s="1"/>
  <c r="AB73" i="22"/>
  <c r="AA73" i="22"/>
  <c r="Z73" i="22"/>
  <c r="Y73" i="22"/>
  <c r="X73" i="22"/>
  <c r="W73" i="22"/>
  <c r="V73" i="22"/>
  <c r="AQ73" i="22" s="1"/>
  <c r="U73" i="22"/>
  <c r="AK73" i="22" s="1"/>
  <c r="T73" i="22"/>
  <c r="AY73" i="22" s="1"/>
  <c r="BJ218" i="22"/>
  <c r="BI218" i="22"/>
  <c r="BH218" i="22"/>
  <c r="BG218" i="22"/>
  <c r="BF218" i="22"/>
  <c r="BE218" i="22"/>
  <c r="BC218" i="22"/>
  <c r="BD218" i="22" s="1"/>
  <c r="AN218" i="22"/>
  <c r="AO218" i="22" s="1"/>
  <c r="AG218" i="22"/>
  <c r="AH218" i="22" s="1"/>
  <c r="AD218" i="22"/>
  <c r="AB218" i="22"/>
  <c r="AA218" i="22"/>
  <c r="Z218" i="22"/>
  <c r="Y218" i="22"/>
  <c r="X218" i="22"/>
  <c r="W218" i="22"/>
  <c r="V218" i="22"/>
  <c r="AQ218" i="22" s="1"/>
  <c r="U218" i="22"/>
  <c r="AK218" i="22" s="1"/>
  <c r="T218" i="22"/>
  <c r="AY218" i="22" s="1"/>
  <c r="BJ221" i="22"/>
  <c r="BI221" i="22"/>
  <c r="BH221" i="22"/>
  <c r="BG221" i="22"/>
  <c r="BF221" i="22"/>
  <c r="BE221" i="22"/>
  <c r="BC221" i="22"/>
  <c r="BD221" i="22" s="1"/>
  <c r="AN221" i="22"/>
  <c r="AO221" i="22" s="1"/>
  <c r="AG221" i="22"/>
  <c r="AH221" i="22" s="1"/>
  <c r="AD221" i="22"/>
  <c r="AE221" i="22" s="1"/>
  <c r="AB221" i="22"/>
  <c r="AA221" i="22"/>
  <c r="Z221" i="22"/>
  <c r="Y221" i="22"/>
  <c r="X221" i="22"/>
  <c r="W221" i="22"/>
  <c r="V221" i="22"/>
  <c r="AQ221" i="22" s="1"/>
  <c r="U221" i="22"/>
  <c r="AK221" i="22" s="1"/>
  <c r="T221" i="22"/>
  <c r="AY221" i="22" s="1"/>
  <c r="BJ145" i="22"/>
  <c r="BI145" i="22"/>
  <c r="BH145" i="22"/>
  <c r="BG145" i="22"/>
  <c r="BF145" i="22"/>
  <c r="BE145" i="22"/>
  <c r="BC145" i="22"/>
  <c r="BD145" i="22" s="1"/>
  <c r="AN145" i="22"/>
  <c r="AO145" i="22" s="1"/>
  <c r="AG145" i="22"/>
  <c r="AH145" i="22" s="1"/>
  <c r="AD145" i="22"/>
  <c r="AB145" i="22"/>
  <c r="AA145" i="22"/>
  <c r="Z145" i="22"/>
  <c r="Y145" i="22"/>
  <c r="X145" i="22"/>
  <c r="W145" i="22"/>
  <c r="V145" i="22"/>
  <c r="U145" i="22"/>
  <c r="AK145" i="22" s="1"/>
  <c r="T145" i="22"/>
  <c r="AY145" i="22" s="1"/>
  <c r="BJ173" i="22"/>
  <c r="BI173" i="22"/>
  <c r="BH173" i="22"/>
  <c r="BG173" i="22"/>
  <c r="BF173" i="22"/>
  <c r="BE173" i="22"/>
  <c r="BC173" i="22"/>
  <c r="BD173" i="22" s="1"/>
  <c r="AN173" i="22"/>
  <c r="AO173" i="22" s="1"/>
  <c r="AG173" i="22"/>
  <c r="AH173" i="22" s="1"/>
  <c r="AD173" i="22"/>
  <c r="AB173" i="22"/>
  <c r="AA173" i="22"/>
  <c r="Z173" i="22"/>
  <c r="Y173" i="22"/>
  <c r="X173" i="22"/>
  <c r="W173" i="22"/>
  <c r="V173" i="22"/>
  <c r="AQ173" i="22" s="1"/>
  <c r="U173" i="22"/>
  <c r="AK173" i="22" s="1"/>
  <c r="T173" i="22"/>
  <c r="AY173" i="22" s="1"/>
  <c r="BJ208" i="22"/>
  <c r="BI208" i="22"/>
  <c r="BH208" i="22"/>
  <c r="BG208" i="22"/>
  <c r="BF208" i="22"/>
  <c r="BE208" i="22"/>
  <c r="BC208" i="22"/>
  <c r="BD208" i="22" s="1"/>
  <c r="AN208" i="22"/>
  <c r="AO208" i="22" s="1"/>
  <c r="AG208" i="22"/>
  <c r="AH208" i="22" s="1"/>
  <c r="AD208" i="22"/>
  <c r="AB208" i="22"/>
  <c r="AA208" i="22"/>
  <c r="Z208" i="22"/>
  <c r="Y208" i="22"/>
  <c r="X208" i="22"/>
  <c r="W208" i="22"/>
  <c r="V208" i="22"/>
  <c r="AQ208" i="22" s="1"/>
  <c r="U208" i="22"/>
  <c r="AK208" i="22" s="1"/>
  <c r="T208" i="22"/>
  <c r="AY208" i="22" s="1"/>
  <c r="BJ369" i="22"/>
  <c r="BI369" i="22"/>
  <c r="BH369" i="22"/>
  <c r="BG369" i="22"/>
  <c r="BF369" i="22"/>
  <c r="BE369" i="22"/>
  <c r="BC369" i="22"/>
  <c r="BD369" i="22" s="1"/>
  <c r="AN369" i="22"/>
  <c r="AO369" i="22" s="1"/>
  <c r="AG369" i="22"/>
  <c r="AH369" i="22" s="1"/>
  <c r="AD369" i="22"/>
  <c r="AF369" i="22" s="1"/>
  <c r="AB369" i="22"/>
  <c r="AA369" i="22"/>
  <c r="Z369" i="22"/>
  <c r="Y369" i="22"/>
  <c r="X369" i="22"/>
  <c r="W369" i="22"/>
  <c r="V369" i="22"/>
  <c r="AQ369" i="22" s="1"/>
  <c r="U369" i="22"/>
  <c r="AK369" i="22" s="1"/>
  <c r="T369" i="22"/>
  <c r="AY369" i="22" s="1"/>
  <c r="BJ148" i="22"/>
  <c r="BI148" i="22"/>
  <c r="BH148" i="22"/>
  <c r="BG148" i="22"/>
  <c r="BF148" i="22"/>
  <c r="BE148" i="22"/>
  <c r="BC148" i="22"/>
  <c r="BD148" i="22" s="1"/>
  <c r="AN148" i="22"/>
  <c r="AO148" i="22" s="1"/>
  <c r="AG148" i="22"/>
  <c r="AH148" i="22" s="1"/>
  <c r="AD148" i="22"/>
  <c r="AB148" i="22"/>
  <c r="AA148" i="22"/>
  <c r="Z148" i="22"/>
  <c r="Y148" i="22"/>
  <c r="X148" i="22"/>
  <c r="W148" i="22"/>
  <c r="V148" i="22"/>
  <c r="AQ148" i="22" s="1"/>
  <c r="U148" i="22"/>
  <c r="T148" i="22"/>
  <c r="AY148" i="22" s="1"/>
  <c r="BJ126" i="22"/>
  <c r="BI126" i="22"/>
  <c r="BH126" i="22"/>
  <c r="BG126" i="22"/>
  <c r="BF126" i="22"/>
  <c r="BE126" i="22"/>
  <c r="BC126" i="22"/>
  <c r="BD126" i="22" s="1"/>
  <c r="AN126" i="22"/>
  <c r="AO126" i="22" s="1"/>
  <c r="AG126" i="22"/>
  <c r="AH126" i="22" s="1"/>
  <c r="AD126" i="22"/>
  <c r="AB126" i="22"/>
  <c r="AA126" i="22"/>
  <c r="Z126" i="22"/>
  <c r="Y126" i="22"/>
  <c r="X126" i="22"/>
  <c r="W126" i="22"/>
  <c r="V126" i="22"/>
  <c r="AQ126" i="22" s="1"/>
  <c r="U126" i="22"/>
  <c r="AK126" i="22" s="1"/>
  <c r="T126" i="22"/>
  <c r="AY126" i="22" s="1"/>
  <c r="BJ41" i="22"/>
  <c r="BI41" i="22"/>
  <c r="BH41" i="22"/>
  <c r="BG41" i="22"/>
  <c r="BF41" i="22"/>
  <c r="BE41" i="22"/>
  <c r="BC41" i="22"/>
  <c r="BD41" i="22" s="1"/>
  <c r="AN41" i="22"/>
  <c r="AO41" i="22" s="1"/>
  <c r="AG41" i="22"/>
  <c r="AH41" i="22" s="1"/>
  <c r="AD41" i="22"/>
  <c r="AB41" i="22"/>
  <c r="AA41" i="22"/>
  <c r="Z41" i="22"/>
  <c r="Y41" i="22"/>
  <c r="X41" i="22"/>
  <c r="W41" i="22"/>
  <c r="V41" i="22"/>
  <c r="AQ41" i="22" s="1"/>
  <c r="U41" i="22"/>
  <c r="AK41" i="22" s="1"/>
  <c r="T41" i="22"/>
  <c r="AY41" i="22" s="1"/>
  <c r="BJ24" i="22"/>
  <c r="BI24" i="22"/>
  <c r="BH24" i="22"/>
  <c r="BG24" i="22"/>
  <c r="BF24" i="22"/>
  <c r="BE24" i="22"/>
  <c r="BC24" i="22"/>
  <c r="BD24" i="22" s="1"/>
  <c r="AN24" i="22"/>
  <c r="AO24" i="22" s="1"/>
  <c r="AG24" i="22"/>
  <c r="AH24" i="22" s="1"/>
  <c r="AD24" i="22"/>
  <c r="AE24" i="22" s="1"/>
  <c r="AB24" i="22"/>
  <c r="AA24" i="22"/>
  <c r="Z24" i="22"/>
  <c r="Y24" i="22"/>
  <c r="X24" i="22"/>
  <c r="W24" i="22"/>
  <c r="V24" i="22"/>
  <c r="AQ24" i="22" s="1"/>
  <c r="U24" i="22"/>
  <c r="AK24" i="22" s="1"/>
  <c r="T24" i="22"/>
  <c r="AY24" i="22" s="1"/>
  <c r="BJ25" i="22"/>
  <c r="BI25" i="22"/>
  <c r="BH25" i="22"/>
  <c r="BG25" i="22"/>
  <c r="BF25" i="22"/>
  <c r="BE25" i="22"/>
  <c r="BC25" i="22"/>
  <c r="BD25" i="22" s="1"/>
  <c r="AN25" i="22"/>
  <c r="AO25" i="22" s="1"/>
  <c r="AG25" i="22"/>
  <c r="AH25" i="22" s="1"/>
  <c r="AD25" i="22"/>
  <c r="AE25" i="22" s="1"/>
  <c r="AB25" i="22"/>
  <c r="AA25" i="22"/>
  <c r="Z25" i="22"/>
  <c r="Y25" i="22"/>
  <c r="X25" i="22"/>
  <c r="W25" i="22"/>
  <c r="V25" i="22"/>
  <c r="AQ25" i="22" s="1"/>
  <c r="U25" i="22"/>
  <c r="AK25" i="22" s="1"/>
  <c r="T25" i="22"/>
  <c r="AY25" i="22" s="1"/>
  <c r="BJ128" i="22"/>
  <c r="BI128" i="22"/>
  <c r="BH128" i="22"/>
  <c r="BG128" i="22"/>
  <c r="BF128" i="22"/>
  <c r="BE128" i="22"/>
  <c r="BC128" i="22"/>
  <c r="BD128" i="22" s="1"/>
  <c r="AN128" i="22"/>
  <c r="AO128" i="22" s="1"/>
  <c r="AG128" i="22"/>
  <c r="AH128" i="22" s="1"/>
  <c r="AD128" i="22"/>
  <c r="AB128" i="22"/>
  <c r="AA128" i="22"/>
  <c r="Z128" i="22"/>
  <c r="Y128" i="22"/>
  <c r="X128" i="22"/>
  <c r="W128" i="22"/>
  <c r="V128" i="22"/>
  <c r="AQ128" i="22" s="1"/>
  <c r="U128" i="22"/>
  <c r="AK128" i="22" s="1"/>
  <c r="T128" i="22"/>
  <c r="AY128" i="22" s="1"/>
  <c r="BJ219" i="22"/>
  <c r="BI219" i="22"/>
  <c r="BH219" i="22"/>
  <c r="BG219" i="22"/>
  <c r="BF219" i="22"/>
  <c r="BE219" i="22"/>
  <c r="BC219" i="22"/>
  <c r="BD219" i="22" s="1"/>
  <c r="AN219" i="22"/>
  <c r="AO219" i="22" s="1"/>
  <c r="AG219" i="22"/>
  <c r="AH219" i="22" s="1"/>
  <c r="AD219" i="22"/>
  <c r="AF219" i="22" s="1"/>
  <c r="AB219" i="22"/>
  <c r="AA219" i="22"/>
  <c r="Z219" i="22"/>
  <c r="Y219" i="22"/>
  <c r="X219" i="22"/>
  <c r="W219" i="22"/>
  <c r="V219" i="22"/>
  <c r="AQ219" i="22" s="1"/>
  <c r="U219" i="22"/>
  <c r="AK219" i="22" s="1"/>
  <c r="T219" i="22"/>
  <c r="AY219" i="22" s="1"/>
  <c r="BJ9" i="22"/>
  <c r="BI9" i="22"/>
  <c r="BH9" i="22"/>
  <c r="BG9" i="22"/>
  <c r="BF9" i="22"/>
  <c r="BE9" i="22"/>
  <c r="BC9" i="22"/>
  <c r="BD9" i="22" s="1"/>
  <c r="AN9" i="22"/>
  <c r="AO9" i="22" s="1"/>
  <c r="AG9" i="22"/>
  <c r="AH9" i="22" s="1"/>
  <c r="AD9" i="22"/>
  <c r="AE9" i="22" s="1"/>
  <c r="AB9" i="22"/>
  <c r="AA9" i="22"/>
  <c r="Z9" i="22"/>
  <c r="Y9" i="22"/>
  <c r="X9" i="22"/>
  <c r="W9" i="22"/>
  <c r="V9" i="22"/>
  <c r="AQ9" i="22" s="1"/>
  <c r="U9" i="22"/>
  <c r="AK9" i="22" s="1"/>
  <c r="T9" i="22"/>
  <c r="AY9" i="22" s="1"/>
  <c r="BJ356" i="22"/>
  <c r="BI356" i="22"/>
  <c r="BH356" i="22"/>
  <c r="BG356" i="22"/>
  <c r="BF356" i="22"/>
  <c r="BE356" i="22"/>
  <c r="BC356" i="22"/>
  <c r="BD356" i="22" s="1"/>
  <c r="AN356" i="22"/>
  <c r="AO356" i="22" s="1"/>
  <c r="AG356" i="22"/>
  <c r="AH356" i="22" s="1"/>
  <c r="AD356" i="22"/>
  <c r="AF356" i="22" s="1"/>
  <c r="AB356" i="22"/>
  <c r="AA356" i="22"/>
  <c r="Z356" i="22"/>
  <c r="Y356" i="22"/>
  <c r="X356" i="22"/>
  <c r="W356" i="22"/>
  <c r="V356" i="22"/>
  <c r="AQ356" i="22" s="1"/>
  <c r="U356" i="22"/>
  <c r="AK356" i="22" s="1"/>
  <c r="T356" i="22"/>
  <c r="AY356" i="22" s="1"/>
  <c r="BJ192" i="22"/>
  <c r="BI192" i="22"/>
  <c r="BH192" i="22"/>
  <c r="BG192" i="22"/>
  <c r="BF192" i="22"/>
  <c r="BE192" i="22"/>
  <c r="BC192" i="22"/>
  <c r="BD192" i="22" s="1"/>
  <c r="AN192" i="22"/>
  <c r="AO192" i="22" s="1"/>
  <c r="AG192" i="22"/>
  <c r="AH192" i="22" s="1"/>
  <c r="AD192" i="22"/>
  <c r="AF192" i="22" s="1"/>
  <c r="AB192" i="22"/>
  <c r="AA192" i="22"/>
  <c r="Z192" i="22"/>
  <c r="Y192" i="22"/>
  <c r="X192" i="22"/>
  <c r="W192" i="22"/>
  <c r="V192" i="22"/>
  <c r="AQ192" i="22" s="1"/>
  <c r="U192" i="22"/>
  <c r="AK192" i="22" s="1"/>
  <c r="T192" i="22"/>
  <c r="AY192" i="22" s="1"/>
  <c r="BJ95" i="22"/>
  <c r="BI95" i="22"/>
  <c r="BH95" i="22"/>
  <c r="BG95" i="22"/>
  <c r="BF95" i="22"/>
  <c r="BE95" i="22"/>
  <c r="BC95" i="22"/>
  <c r="BD95" i="22" s="1"/>
  <c r="AN95" i="22"/>
  <c r="AO95" i="22" s="1"/>
  <c r="AG95" i="22"/>
  <c r="AH95" i="22" s="1"/>
  <c r="AD95" i="22"/>
  <c r="AF95" i="22" s="1"/>
  <c r="AB95" i="22"/>
  <c r="AA95" i="22"/>
  <c r="Z95" i="22"/>
  <c r="Y95" i="22"/>
  <c r="X95" i="22"/>
  <c r="W95" i="22"/>
  <c r="V95" i="22"/>
  <c r="AQ95" i="22" s="1"/>
  <c r="U95" i="22"/>
  <c r="AK95" i="22" s="1"/>
  <c r="T95" i="22"/>
  <c r="AY95" i="22" s="1"/>
  <c r="BJ310" i="22"/>
  <c r="BI310" i="22"/>
  <c r="BH310" i="22"/>
  <c r="BG310" i="22"/>
  <c r="BF310" i="22"/>
  <c r="BE310" i="22"/>
  <c r="BC310" i="22"/>
  <c r="BD310" i="22" s="1"/>
  <c r="AN310" i="22"/>
  <c r="AO310" i="22" s="1"/>
  <c r="AG310" i="22"/>
  <c r="AH310" i="22" s="1"/>
  <c r="AD310" i="22"/>
  <c r="AF310" i="22" s="1"/>
  <c r="AB310" i="22"/>
  <c r="AA310" i="22"/>
  <c r="Z310" i="22"/>
  <c r="Y310" i="22"/>
  <c r="X310" i="22"/>
  <c r="W310" i="22"/>
  <c r="V310" i="22"/>
  <c r="AQ310" i="22" s="1"/>
  <c r="U310" i="22"/>
  <c r="AK310" i="22" s="1"/>
  <c r="T310" i="22"/>
  <c r="AY310" i="22" s="1"/>
  <c r="BJ106" i="22"/>
  <c r="BI106" i="22"/>
  <c r="BH106" i="22"/>
  <c r="BG106" i="22"/>
  <c r="BF106" i="22"/>
  <c r="BE106" i="22"/>
  <c r="BD106" i="22"/>
  <c r="BC106" i="22"/>
  <c r="AN106" i="22"/>
  <c r="AO106" i="22" s="1"/>
  <c r="AG106" i="22"/>
  <c r="AH106" i="22" s="1"/>
  <c r="AD106" i="22"/>
  <c r="AB106" i="22"/>
  <c r="AA106" i="22"/>
  <c r="Z106" i="22"/>
  <c r="Y106" i="22"/>
  <c r="X106" i="22"/>
  <c r="W106" i="22"/>
  <c r="V106" i="22"/>
  <c r="AQ106" i="22" s="1"/>
  <c r="U106" i="22"/>
  <c r="AK106" i="22" s="1"/>
  <c r="T106" i="22"/>
  <c r="AY106" i="22" s="1"/>
  <c r="BJ239" i="22"/>
  <c r="BI239" i="22"/>
  <c r="BH239" i="22"/>
  <c r="BG239" i="22"/>
  <c r="BF239" i="22"/>
  <c r="BE239" i="22"/>
  <c r="BC239" i="22"/>
  <c r="BD239" i="22" s="1"/>
  <c r="AN239" i="22"/>
  <c r="AO239" i="22" s="1"/>
  <c r="AG239" i="22"/>
  <c r="AH239" i="22" s="1"/>
  <c r="AD239" i="22"/>
  <c r="AF239" i="22" s="1"/>
  <c r="AB239" i="22"/>
  <c r="AA239" i="22"/>
  <c r="Z239" i="22"/>
  <c r="Y239" i="22"/>
  <c r="X239" i="22"/>
  <c r="W239" i="22"/>
  <c r="V239" i="22"/>
  <c r="AQ239" i="22" s="1"/>
  <c r="U239" i="22"/>
  <c r="AK239" i="22" s="1"/>
  <c r="T239" i="22"/>
  <c r="AW239" i="22" s="1"/>
  <c r="BJ242" i="22"/>
  <c r="BI242" i="22"/>
  <c r="BH242" i="22"/>
  <c r="BG242" i="22"/>
  <c r="BF242" i="22"/>
  <c r="BE242" i="22"/>
  <c r="BC242" i="22"/>
  <c r="BD242" i="22" s="1"/>
  <c r="AO242" i="22"/>
  <c r="AN242" i="22"/>
  <c r="AG242" i="22"/>
  <c r="AH242" i="22" s="1"/>
  <c r="AD242" i="22"/>
  <c r="AE242" i="22" s="1"/>
  <c r="AB242" i="22"/>
  <c r="AA242" i="22"/>
  <c r="Z242" i="22"/>
  <c r="Y242" i="22"/>
  <c r="X242" i="22"/>
  <c r="W242" i="22"/>
  <c r="V242" i="22"/>
  <c r="AQ242" i="22" s="1"/>
  <c r="U242" i="22"/>
  <c r="AK242" i="22" s="1"/>
  <c r="T242" i="22"/>
  <c r="AW242" i="22" s="1"/>
  <c r="BJ132" i="22"/>
  <c r="BI132" i="22"/>
  <c r="BH132" i="22"/>
  <c r="BG132" i="22"/>
  <c r="BF132" i="22"/>
  <c r="BE132" i="22"/>
  <c r="BC132" i="22"/>
  <c r="BD132" i="22" s="1"/>
  <c r="AN132" i="22"/>
  <c r="AO132" i="22" s="1"/>
  <c r="AG132" i="22"/>
  <c r="AH132" i="22" s="1"/>
  <c r="AD132" i="22"/>
  <c r="AB132" i="22"/>
  <c r="AA132" i="22"/>
  <c r="Z132" i="22"/>
  <c r="Y132" i="22"/>
  <c r="X132" i="22"/>
  <c r="W132" i="22"/>
  <c r="V132" i="22"/>
  <c r="AM132" i="22" s="1"/>
  <c r="U132" i="22"/>
  <c r="T132" i="22"/>
  <c r="AW132" i="22" s="1"/>
  <c r="BJ125" i="22"/>
  <c r="BI125" i="22"/>
  <c r="BH125" i="22"/>
  <c r="BG125" i="22"/>
  <c r="BF125" i="22"/>
  <c r="BE125" i="22"/>
  <c r="BC125" i="22"/>
  <c r="BD125" i="22" s="1"/>
  <c r="AN125" i="22"/>
  <c r="AO125" i="22" s="1"/>
  <c r="AG125" i="22"/>
  <c r="AH125" i="22" s="1"/>
  <c r="AD125" i="22"/>
  <c r="AE125" i="22" s="1"/>
  <c r="AB125" i="22"/>
  <c r="AA125" i="22"/>
  <c r="Z125" i="22"/>
  <c r="Y125" i="22"/>
  <c r="X125" i="22"/>
  <c r="W125" i="22"/>
  <c r="V125" i="22"/>
  <c r="AM125" i="22" s="1"/>
  <c r="U125" i="22"/>
  <c r="T125" i="22"/>
  <c r="AY125" i="22" s="1"/>
  <c r="BJ131" i="22"/>
  <c r="BI131" i="22"/>
  <c r="BH131" i="22"/>
  <c r="BG131" i="22"/>
  <c r="BF131" i="22"/>
  <c r="BE131" i="22"/>
  <c r="BC131" i="22"/>
  <c r="BD131" i="22" s="1"/>
  <c r="AN131" i="22"/>
  <c r="AO131" i="22" s="1"/>
  <c r="AG131" i="22"/>
  <c r="AH131" i="22" s="1"/>
  <c r="AD131" i="22"/>
  <c r="AB131" i="22"/>
  <c r="AA131" i="22"/>
  <c r="Z131" i="22"/>
  <c r="Y131" i="22"/>
  <c r="X131" i="22"/>
  <c r="W131" i="22"/>
  <c r="V131" i="22"/>
  <c r="AM131" i="22" s="1"/>
  <c r="U131" i="22"/>
  <c r="T131" i="22"/>
  <c r="AY131" i="22" s="1"/>
  <c r="BJ205" i="22"/>
  <c r="BI205" i="22"/>
  <c r="BH205" i="22"/>
  <c r="BG205" i="22"/>
  <c r="BF205" i="22"/>
  <c r="BE205" i="22"/>
  <c r="BC205" i="22"/>
  <c r="BD205" i="22" s="1"/>
  <c r="AN205" i="22"/>
  <c r="AO205" i="22" s="1"/>
  <c r="AG205" i="22"/>
  <c r="AH205" i="22" s="1"/>
  <c r="AD205" i="22"/>
  <c r="AE205" i="22" s="1"/>
  <c r="AB205" i="22"/>
  <c r="AA205" i="22"/>
  <c r="Z205" i="22"/>
  <c r="Y205" i="22"/>
  <c r="X205" i="22"/>
  <c r="W205" i="22"/>
  <c r="V205" i="22"/>
  <c r="AM205" i="22" s="1"/>
  <c r="U205" i="22"/>
  <c r="T205" i="22"/>
  <c r="AY205" i="22" s="1"/>
  <c r="BJ169" i="22"/>
  <c r="BI169" i="22"/>
  <c r="BH169" i="22"/>
  <c r="BG169" i="22"/>
  <c r="BF169" i="22"/>
  <c r="BE169" i="22"/>
  <c r="BC169" i="22"/>
  <c r="BD169" i="22" s="1"/>
  <c r="AN169" i="22"/>
  <c r="AO169" i="22" s="1"/>
  <c r="AG169" i="22"/>
  <c r="AH169" i="22" s="1"/>
  <c r="AD169" i="22"/>
  <c r="AB169" i="22"/>
  <c r="AA169" i="22"/>
  <c r="Z169" i="22"/>
  <c r="Y169" i="22"/>
  <c r="X169" i="22"/>
  <c r="W169" i="22"/>
  <c r="V169" i="22"/>
  <c r="AM169" i="22" s="1"/>
  <c r="U169" i="22"/>
  <c r="T169" i="22"/>
  <c r="AY169" i="22" s="1"/>
  <c r="BJ117" i="22"/>
  <c r="BI117" i="22"/>
  <c r="BH117" i="22"/>
  <c r="BG117" i="22"/>
  <c r="BF117" i="22"/>
  <c r="BE117" i="22"/>
  <c r="BC117" i="22"/>
  <c r="BD117" i="22" s="1"/>
  <c r="AN117" i="22"/>
  <c r="AO117" i="22" s="1"/>
  <c r="AG117" i="22"/>
  <c r="AH117" i="22" s="1"/>
  <c r="AD117" i="22"/>
  <c r="AB117" i="22"/>
  <c r="AA117" i="22"/>
  <c r="Z117" i="22"/>
  <c r="Y117" i="22"/>
  <c r="X117" i="22"/>
  <c r="W117" i="22"/>
  <c r="V117" i="22"/>
  <c r="AM117" i="22" s="1"/>
  <c r="U117" i="22"/>
  <c r="T117" i="22"/>
  <c r="AY117" i="22" s="1"/>
  <c r="BJ33" i="22"/>
  <c r="BI33" i="22"/>
  <c r="BH33" i="22"/>
  <c r="BG33" i="22"/>
  <c r="BF33" i="22"/>
  <c r="BE33" i="22"/>
  <c r="BC33" i="22"/>
  <c r="BD33" i="22" s="1"/>
  <c r="AN33" i="22"/>
  <c r="AO33" i="22" s="1"/>
  <c r="AG33" i="22"/>
  <c r="AH33" i="22" s="1"/>
  <c r="AD33" i="22"/>
  <c r="AB33" i="22"/>
  <c r="AA33" i="22"/>
  <c r="Z33" i="22"/>
  <c r="Y33" i="22"/>
  <c r="X33" i="22"/>
  <c r="W33" i="22"/>
  <c r="V33" i="22"/>
  <c r="AM33" i="22" s="1"/>
  <c r="U33" i="22"/>
  <c r="T33" i="22"/>
  <c r="AY33" i="22" s="1"/>
  <c r="BJ164" i="22"/>
  <c r="BI164" i="22"/>
  <c r="BH164" i="22"/>
  <c r="BG164" i="22"/>
  <c r="BF164" i="22"/>
  <c r="BE164" i="22"/>
  <c r="BC164" i="22"/>
  <c r="BD164" i="22" s="1"/>
  <c r="AN164" i="22"/>
  <c r="AO164" i="22" s="1"/>
  <c r="AG164" i="22"/>
  <c r="AH164" i="22" s="1"/>
  <c r="AD164" i="22"/>
  <c r="AB164" i="22"/>
  <c r="AA164" i="22"/>
  <c r="Z164" i="22"/>
  <c r="Y164" i="22"/>
  <c r="X164" i="22"/>
  <c r="W164" i="22"/>
  <c r="V164" i="22"/>
  <c r="AM164" i="22" s="1"/>
  <c r="U164" i="22"/>
  <c r="T164" i="22"/>
  <c r="AY164" i="22" s="1"/>
  <c r="BJ108" i="22"/>
  <c r="BI108" i="22"/>
  <c r="BH108" i="22"/>
  <c r="BG108" i="22"/>
  <c r="BF108" i="22"/>
  <c r="BE108" i="22"/>
  <c r="BC108" i="22"/>
  <c r="BD108" i="22" s="1"/>
  <c r="AN108" i="22"/>
  <c r="AO108" i="22" s="1"/>
  <c r="AG108" i="22"/>
  <c r="AH108" i="22" s="1"/>
  <c r="AD108" i="22"/>
  <c r="AB108" i="22"/>
  <c r="AA108" i="22"/>
  <c r="Z108" i="22"/>
  <c r="Y108" i="22"/>
  <c r="X108" i="22"/>
  <c r="W108" i="22"/>
  <c r="V108" i="22"/>
  <c r="AM108" i="22" s="1"/>
  <c r="U108" i="22"/>
  <c r="T108" i="22"/>
  <c r="AY108" i="22" s="1"/>
  <c r="BJ373" i="22"/>
  <c r="BI373" i="22"/>
  <c r="BH373" i="22"/>
  <c r="BG373" i="22"/>
  <c r="BF373" i="22"/>
  <c r="BE373" i="22"/>
  <c r="BC373" i="22"/>
  <c r="BD373" i="22" s="1"/>
  <c r="AN373" i="22"/>
  <c r="AO373" i="22" s="1"/>
  <c r="AG373" i="22"/>
  <c r="AH373" i="22" s="1"/>
  <c r="AD373" i="22"/>
  <c r="AB373" i="22"/>
  <c r="AA373" i="22"/>
  <c r="Z373" i="22"/>
  <c r="Y373" i="22"/>
  <c r="X373" i="22"/>
  <c r="W373" i="22"/>
  <c r="V373" i="22"/>
  <c r="AM373" i="22" s="1"/>
  <c r="U373" i="22"/>
  <c r="T373" i="22"/>
  <c r="AY373" i="22" s="1"/>
  <c r="BJ78" i="22"/>
  <c r="BI78" i="22"/>
  <c r="BH78" i="22"/>
  <c r="BG78" i="22"/>
  <c r="BF78" i="22"/>
  <c r="BE78" i="22"/>
  <c r="BC78" i="22"/>
  <c r="BD78" i="22" s="1"/>
  <c r="AN78" i="22"/>
  <c r="AO78" i="22" s="1"/>
  <c r="AG78" i="22"/>
  <c r="AH78" i="22" s="1"/>
  <c r="AD78" i="22"/>
  <c r="AB78" i="22"/>
  <c r="AA78" i="22"/>
  <c r="Z78" i="22"/>
  <c r="Y78" i="22"/>
  <c r="X78" i="22"/>
  <c r="W78" i="22"/>
  <c r="V78" i="22"/>
  <c r="AM78" i="22" s="1"/>
  <c r="U78" i="22"/>
  <c r="T78" i="22"/>
  <c r="AY78" i="22" s="1"/>
  <c r="BJ276" i="22"/>
  <c r="BI276" i="22"/>
  <c r="BH276" i="22"/>
  <c r="BG276" i="22"/>
  <c r="BF276" i="22"/>
  <c r="BE276" i="22"/>
  <c r="BC276" i="22"/>
  <c r="BD276" i="22" s="1"/>
  <c r="AN276" i="22"/>
  <c r="AO276" i="22" s="1"/>
  <c r="AG276" i="22"/>
  <c r="AH276" i="22" s="1"/>
  <c r="AD276" i="22"/>
  <c r="AB276" i="22"/>
  <c r="AA276" i="22"/>
  <c r="Z276" i="22"/>
  <c r="Y276" i="22"/>
  <c r="X276" i="22"/>
  <c r="W276" i="22"/>
  <c r="V276" i="22"/>
  <c r="U276" i="22"/>
  <c r="T276" i="22"/>
  <c r="AY276" i="22" s="1"/>
  <c r="BJ314" i="22"/>
  <c r="BI314" i="22"/>
  <c r="BH314" i="22"/>
  <c r="BG314" i="22"/>
  <c r="BF314" i="22"/>
  <c r="BE314" i="22"/>
  <c r="BC314" i="22"/>
  <c r="BD314" i="22" s="1"/>
  <c r="AN314" i="22"/>
  <c r="AO314" i="22" s="1"/>
  <c r="AG314" i="22"/>
  <c r="AH314" i="22" s="1"/>
  <c r="AD314" i="22"/>
  <c r="AB314" i="22"/>
  <c r="AA314" i="22"/>
  <c r="Z314" i="22"/>
  <c r="Y314" i="22"/>
  <c r="X314" i="22"/>
  <c r="W314" i="22"/>
  <c r="V314" i="22"/>
  <c r="AM314" i="22" s="1"/>
  <c r="U314" i="22"/>
  <c r="T314" i="22"/>
  <c r="AY314" i="22" s="1"/>
  <c r="BJ297" i="22"/>
  <c r="BI297" i="22"/>
  <c r="BH297" i="22"/>
  <c r="BG297" i="22"/>
  <c r="BF297" i="22"/>
  <c r="BE297" i="22"/>
  <c r="BC297" i="22"/>
  <c r="BD297" i="22" s="1"/>
  <c r="AN297" i="22"/>
  <c r="AO297" i="22" s="1"/>
  <c r="AG297" i="22"/>
  <c r="AH297" i="22" s="1"/>
  <c r="AD297" i="22"/>
  <c r="AB297" i="22"/>
  <c r="AA297" i="22"/>
  <c r="Z297" i="22"/>
  <c r="Y297" i="22"/>
  <c r="X297" i="22"/>
  <c r="W297" i="22"/>
  <c r="V297" i="22"/>
  <c r="AM297" i="22" s="1"/>
  <c r="U297" i="22"/>
  <c r="T297" i="22"/>
  <c r="AY297" i="22" s="1"/>
  <c r="BJ349" i="22"/>
  <c r="BI349" i="22"/>
  <c r="BH349" i="22"/>
  <c r="BG349" i="22"/>
  <c r="BF349" i="22"/>
  <c r="BE349" i="22"/>
  <c r="BC349" i="22"/>
  <c r="BD349" i="22" s="1"/>
  <c r="AN349" i="22"/>
  <c r="AO349" i="22" s="1"/>
  <c r="AG349" i="22"/>
  <c r="AH349" i="22" s="1"/>
  <c r="AD349" i="22"/>
  <c r="AB349" i="22"/>
  <c r="AA349" i="22"/>
  <c r="Z349" i="22"/>
  <c r="Y349" i="22"/>
  <c r="X349" i="22"/>
  <c r="W349" i="22"/>
  <c r="V349" i="22"/>
  <c r="AM349" i="22" s="1"/>
  <c r="U349" i="22"/>
  <c r="T349" i="22"/>
  <c r="AY349" i="22" s="1"/>
  <c r="BJ85" i="22"/>
  <c r="BI85" i="22"/>
  <c r="BH85" i="22"/>
  <c r="BG85" i="22"/>
  <c r="BF85" i="22"/>
  <c r="BE85" i="22"/>
  <c r="BC85" i="22"/>
  <c r="BD85" i="22" s="1"/>
  <c r="AN85" i="22"/>
  <c r="AO85" i="22" s="1"/>
  <c r="AG85" i="22"/>
  <c r="AH85" i="22" s="1"/>
  <c r="AD85" i="22"/>
  <c r="AB85" i="22"/>
  <c r="AA85" i="22"/>
  <c r="Z85" i="22"/>
  <c r="Y85" i="22"/>
  <c r="X85" i="22"/>
  <c r="W85" i="22"/>
  <c r="V85" i="22"/>
  <c r="AM85" i="22" s="1"/>
  <c r="U85" i="22"/>
  <c r="T85" i="22"/>
  <c r="AY85" i="22" s="1"/>
  <c r="BJ220" i="22"/>
  <c r="BI220" i="22"/>
  <c r="BH220" i="22"/>
  <c r="BG220" i="22"/>
  <c r="BF220" i="22"/>
  <c r="BE220" i="22"/>
  <c r="BC220" i="22"/>
  <c r="BD220" i="22" s="1"/>
  <c r="AN220" i="22"/>
  <c r="AO220" i="22" s="1"/>
  <c r="AG220" i="22"/>
  <c r="AH220" i="22" s="1"/>
  <c r="AD220" i="22"/>
  <c r="AB220" i="22"/>
  <c r="AA220" i="22"/>
  <c r="Z220" i="22"/>
  <c r="Y220" i="22"/>
  <c r="X220" i="22"/>
  <c r="W220" i="22"/>
  <c r="V220" i="22"/>
  <c r="U220" i="22"/>
  <c r="T220" i="22"/>
  <c r="BJ234" i="22"/>
  <c r="BI234" i="22"/>
  <c r="BH234" i="22"/>
  <c r="BG234" i="22"/>
  <c r="BF234" i="22"/>
  <c r="BE234" i="22"/>
  <c r="BC234" i="22"/>
  <c r="BD234" i="22" s="1"/>
  <c r="AN234" i="22"/>
  <c r="AO234" i="22" s="1"/>
  <c r="AG234" i="22"/>
  <c r="AH234" i="22" s="1"/>
  <c r="AD234" i="22"/>
  <c r="AE234" i="22" s="1"/>
  <c r="AB234" i="22"/>
  <c r="AA234" i="22"/>
  <c r="Z234" i="22"/>
  <c r="Y234" i="22"/>
  <c r="X234" i="22"/>
  <c r="W234" i="22"/>
  <c r="V234" i="22"/>
  <c r="U234" i="22"/>
  <c r="T234" i="22"/>
  <c r="AY234" i="22" s="1"/>
  <c r="BJ329" i="22"/>
  <c r="BI329" i="22"/>
  <c r="BH329" i="22"/>
  <c r="BG329" i="22"/>
  <c r="BF329" i="22"/>
  <c r="BE329" i="22"/>
  <c r="BC329" i="22"/>
  <c r="BD329" i="22" s="1"/>
  <c r="AN329" i="22"/>
  <c r="AO329" i="22" s="1"/>
  <c r="AG329" i="22"/>
  <c r="AH329" i="22" s="1"/>
  <c r="AD329" i="22"/>
  <c r="AB329" i="22"/>
  <c r="AA329" i="22"/>
  <c r="Z329" i="22"/>
  <c r="Y329" i="22"/>
  <c r="X329" i="22"/>
  <c r="W329" i="22"/>
  <c r="V329" i="22"/>
  <c r="U329" i="22"/>
  <c r="T329" i="22"/>
  <c r="AY329" i="22" s="1"/>
  <c r="BJ38" i="22"/>
  <c r="BI38" i="22"/>
  <c r="BH38" i="22"/>
  <c r="BG38" i="22"/>
  <c r="BF38" i="22"/>
  <c r="BE38" i="22"/>
  <c r="BC38" i="22"/>
  <c r="BD38" i="22" s="1"/>
  <c r="AN38" i="22"/>
  <c r="AO38" i="22" s="1"/>
  <c r="AG38" i="22"/>
  <c r="AH38" i="22" s="1"/>
  <c r="AD38" i="22"/>
  <c r="AE38" i="22" s="1"/>
  <c r="AB38" i="22"/>
  <c r="AA38" i="22"/>
  <c r="Z38" i="22"/>
  <c r="Y38" i="22"/>
  <c r="X38" i="22"/>
  <c r="W38" i="22"/>
  <c r="V38" i="22"/>
  <c r="U38" i="22"/>
  <c r="T38" i="22"/>
  <c r="AY38" i="22" s="1"/>
  <c r="BJ44" i="22"/>
  <c r="BI44" i="22"/>
  <c r="BH44" i="22"/>
  <c r="BG44" i="22"/>
  <c r="BF44" i="22"/>
  <c r="BE44" i="22"/>
  <c r="BC44" i="22"/>
  <c r="BD44" i="22" s="1"/>
  <c r="AN44" i="22"/>
  <c r="AO44" i="22" s="1"/>
  <c r="AG44" i="22"/>
  <c r="AH44" i="22" s="1"/>
  <c r="AD44" i="22"/>
  <c r="AE44" i="22" s="1"/>
  <c r="AB44" i="22"/>
  <c r="AA44" i="22"/>
  <c r="Z44" i="22"/>
  <c r="Y44" i="22"/>
  <c r="X44" i="22"/>
  <c r="W44" i="22"/>
  <c r="V44" i="22"/>
  <c r="U44" i="22"/>
  <c r="T44" i="22"/>
  <c r="AY44" i="22" s="1"/>
  <c r="BJ431" i="22"/>
  <c r="BI431" i="22"/>
  <c r="BH431" i="22"/>
  <c r="BG431" i="22"/>
  <c r="BF431" i="22"/>
  <c r="BE431" i="22"/>
  <c r="BC431" i="22"/>
  <c r="BD431" i="22" s="1"/>
  <c r="AN431" i="22"/>
  <c r="AO431" i="22" s="1"/>
  <c r="AG431" i="22"/>
  <c r="AH431" i="22" s="1"/>
  <c r="AD431" i="22"/>
  <c r="AB431" i="22"/>
  <c r="AA431" i="22"/>
  <c r="Z431" i="22"/>
  <c r="Y431" i="22"/>
  <c r="X431" i="22"/>
  <c r="W431" i="22"/>
  <c r="V431" i="22"/>
  <c r="U431" i="22"/>
  <c r="T431" i="22"/>
  <c r="AY431" i="22" s="1"/>
  <c r="BJ89" i="22"/>
  <c r="BI89" i="22"/>
  <c r="BH89" i="22"/>
  <c r="BG89" i="22"/>
  <c r="BF89" i="22"/>
  <c r="BE89" i="22"/>
  <c r="BC89" i="22"/>
  <c r="BD89" i="22" s="1"/>
  <c r="AN89" i="22"/>
  <c r="AO89" i="22" s="1"/>
  <c r="AG89" i="22"/>
  <c r="AH89" i="22" s="1"/>
  <c r="AD89" i="22"/>
  <c r="AB89" i="22"/>
  <c r="AA89" i="22"/>
  <c r="Z89" i="22"/>
  <c r="Y89" i="22"/>
  <c r="X89" i="22"/>
  <c r="W89" i="22"/>
  <c r="V89" i="22"/>
  <c r="U89" i="22"/>
  <c r="T89" i="22"/>
  <c r="AY89" i="22" s="1"/>
  <c r="BJ193" i="22"/>
  <c r="BI193" i="22"/>
  <c r="BH193" i="22"/>
  <c r="BG193" i="22"/>
  <c r="BF193" i="22"/>
  <c r="BE193" i="22"/>
  <c r="BC193" i="22"/>
  <c r="BD193" i="22" s="1"/>
  <c r="AN193" i="22"/>
  <c r="AO193" i="22" s="1"/>
  <c r="AG193" i="22"/>
  <c r="AH193" i="22" s="1"/>
  <c r="AD193" i="22"/>
  <c r="AE193" i="22" s="1"/>
  <c r="AB193" i="22"/>
  <c r="AA193" i="22"/>
  <c r="Z193" i="22"/>
  <c r="Y193" i="22"/>
  <c r="X193" i="22"/>
  <c r="W193" i="22"/>
  <c r="V193" i="22"/>
  <c r="U193" i="22"/>
  <c r="T193" i="22"/>
  <c r="AY193" i="22" s="1"/>
  <c r="BJ268" i="22"/>
  <c r="BI268" i="22"/>
  <c r="BH268" i="22"/>
  <c r="BG268" i="22"/>
  <c r="BF268" i="22"/>
  <c r="BE268" i="22"/>
  <c r="BC268" i="22"/>
  <c r="BD268" i="22" s="1"/>
  <c r="AN268" i="22"/>
  <c r="AO268" i="22" s="1"/>
  <c r="AG268" i="22"/>
  <c r="AH268" i="22" s="1"/>
  <c r="AD268" i="22"/>
  <c r="AB268" i="22"/>
  <c r="AA268" i="22"/>
  <c r="Z268" i="22"/>
  <c r="Y268" i="22"/>
  <c r="X268" i="22"/>
  <c r="W268" i="22"/>
  <c r="V268" i="22"/>
  <c r="U268" i="22"/>
  <c r="T268" i="22"/>
  <c r="AY268" i="22" s="1"/>
  <c r="BJ247" i="22"/>
  <c r="BI247" i="22"/>
  <c r="BH247" i="22"/>
  <c r="BG247" i="22"/>
  <c r="BF247" i="22"/>
  <c r="BE247" i="22"/>
  <c r="BC247" i="22"/>
  <c r="BD247" i="22" s="1"/>
  <c r="AN247" i="22"/>
  <c r="AO247" i="22" s="1"/>
  <c r="AG247" i="22"/>
  <c r="AH247" i="22" s="1"/>
  <c r="AD247" i="22"/>
  <c r="AE247" i="22" s="1"/>
  <c r="AB247" i="22"/>
  <c r="AA247" i="22"/>
  <c r="Z247" i="22"/>
  <c r="Y247" i="22"/>
  <c r="X247" i="22"/>
  <c r="W247" i="22"/>
  <c r="V247" i="22"/>
  <c r="AQ247" i="22" s="1"/>
  <c r="U247" i="22"/>
  <c r="AK247" i="22" s="1"/>
  <c r="T247" i="22"/>
  <c r="AY247" i="22" s="1"/>
  <c r="BJ186" i="22"/>
  <c r="BI186" i="22"/>
  <c r="BH186" i="22"/>
  <c r="BG186" i="22"/>
  <c r="BF186" i="22"/>
  <c r="BE186" i="22"/>
  <c r="BC186" i="22"/>
  <c r="BD186" i="22" s="1"/>
  <c r="AN186" i="22"/>
  <c r="AO186" i="22" s="1"/>
  <c r="AG186" i="22"/>
  <c r="AH186" i="22" s="1"/>
  <c r="AD186" i="22"/>
  <c r="AB186" i="22"/>
  <c r="AA186" i="22"/>
  <c r="Z186" i="22"/>
  <c r="Y186" i="22"/>
  <c r="X186" i="22"/>
  <c r="W186" i="22"/>
  <c r="V186" i="22"/>
  <c r="U186" i="22"/>
  <c r="T186" i="22"/>
  <c r="AW186" i="22" s="1"/>
  <c r="BJ201" i="22"/>
  <c r="BI201" i="22"/>
  <c r="BH201" i="22"/>
  <c r="BG201" i="22"/>
  <c r="BF201" i="22"/>
  <c r="BE201" i="22"/>
  <c r="BC201" i="22"/>
  <c r="BD201" i="22" s="1"/>
  <c r="AN201" i="22"/>
  <c r="AO201" i="22" s="1"/>
  <c r="AG201" i="22"/>
  <c r="AH201" i="22" s="1"/>
  <c r="AD201" i="22"/>
  <c r="AB201" i="22"/>
  <c r="AA201" i="22"/>
  <c r="Z201" i="22"/>
  <c r="Y201" i="22"/>
  <c r="X201" i="22"/>
  <c r="W201" i="22"/>
  <c r="V201" i="22"/>
  <c r="AQ201" i="22" s="1"/>
  <c r="U201" i="22"/>
  <c r="AK201" i="22" s="1"/>
  <c r="T201" i="22"/>
  <c r="AX201" i="22" s="1"/>
  <c r="BJ111" i="22"/>
  <c r="BI111" i="22"/>
  <c r="BH111" i="22"/>
  <c r="BG111" i="22"/>
  <c r="BF111" i="22"/>
  <c r="BE111" i="22"/>
  <c r="BC111" i="22"/>
  <c r="BD111" i="22" s="1"/>
  <c r="AN111" i="22"/>
  <c r="AO111" i="22" s="1"/>
  <c r="AG111" i="22"/>
  <c r="AH111" i="22" s="1"/>
  <c r="AD111" i="22"/>
  <c r="AB111" i="22"/>
  <c r="AA111" i="22"/>
  <c r="Z111" i="22"/>
  <c r="Y111" i="22"/>
  <c r="X111" i="22"/>
  <c r="W111" i="22"/>
  <c r="V111" i="22"/>
  <c r="AQ111" i="22" s="1"/>
  <c r="U111" i="22"/>
  <c r="T111" i="22"/>
  <c r="AY111" i="22" s="1"/>
  <c r="BJ182" i="22"/>
  <c r="BI182" i="22"/>
  <c r="BH182" i="22"/>
  <c r="BG182" i="22"/>
  <c r="BF182" i="22"/>
  <c r="BE182" i="22"/>
  <c r="BC182" i="22"/>
  <c r="BD182" i="22" s="1"/>
  <c r="AN182" i="22"/>
  <c r="AO182" i="22" s="1"/>
  <c r="AG182" i="22"/>
  <c r="AH182" i="22" s="1"/>
  <c r="AD182" i="22"/>
  <c r="AB182" i="22"/>
  <c r="AA182" i="22"/>
  <c r="Z182" i="22"/>
  <c r="Y182" i="22"/>
  <c r="X182" i="22"/>
  <c r="W182" i="22"/>
  <c r="V182" i="22"/>
  <c r="AQ182" i="22" s="1"/>
  <c r="U182" i="22"/>
  <c r="T182" i="22"/>
  <c r="AY182" i="22" s="1"/>
  <c r="BJ228" i="22"/>
  <c r="BI228" i="22"/>
  <c r="BH228" i="22"/>
  <c r="BG228" i="22"/>
  <c r="BF228" i="22"/>
  <c r="BE228" i="22"/>
  <c r="BC228" i="22"/>
  <c r="BD228" i="22" s="1"/>
  <c r="AN228" i="22"/>
  <c r="AO228" i="22" s="1"/>
  <c r="AG228" i="22"/>
  <c r="AH228" i="22" s="1"/>
  <c r="AD228" i="22"/>
  <c r="AB228" i="22"/>
  <c r="AA228" i="22"/>
  <c r="Z228" i="22"/>
  <c r="Y228" i="22"/>
  <c r="X228" i="22"/>
  <c r="W228" i="22"/>
  <c r="V228" i="22"/>
  <c r="AQ228" i="22" s="1"/>
  <c r="U228" i="22"/>
  <c r="T228" i="22"/>
  <c r="AY228" i="22" s="1"/>
  <c r="BJ110" i="22"/>
  <c r="BI110" i="22"/>
  <c r="BH110" i="22"/>
  <c r="BG110" i="22"/>
  <c r="BF110" i="22"/>
  <c r="BE110" i="22"/>
  <c r="BC110" i="22"/>
  <c r="BD110" i="22" s="1"/>
  <c r="AN110" i="22"/>
  <c r="AO110" i="22" s="1"/>
  <c r="AG110" i="22"/>
  <c r="AH110" i="22" s="1"/>
  <c r="AD110" i="22"/>
  <c r="AF110" i="22" s="1"/>
  <c r="AB110" i="22"/>
  <c r="AA110" i="22"/>
  <c r="Z110" i="22"/>
  <c r="Y110" i="22"/>
  <c r="X110" i="22"/>
  <c r="W110" i="22"/>
  <c r="V110" i="22"/>
  <c r="AQ110" i="22" s="1"/>
  <c r="U110" i="22"/>
  <c r="T110" i="22"/>
  <c r="AY110" i="22" s="1"/>
  <c r="BJ140" i="22"/>
  <c r="BI140" i="22"/>
  <c r="BH140" i="22"/>
  <c r="BG140" i="22"/>
  <c r="BF140" i="22"/>
  <c r="BE140" i="22"/>
  <c r="BC140" i="22"/>
  <c r="BD140" i="22" s="1"/>
  <c r="AN140" i="22"/>
  <c r="AO140" i="22" s="1"/>
  <c r="AG140" i="22"/>
  <c r="AH140" i="22" s="1"/>
  <c r="AD140" i="22"/>
  <c r="AE140" i="22" s="1"/>
  <c r="AB140" i="22"/>
  <c r="AA140" i="22"/>
  <c r="Z140" i="22"/>
  <c r="Y140" i="22"/>
  <c r="X140" i="22"/>
  <c r="W140" i="22"/>
  <c r="V140" i="22"/>
  <c r="AQ140" i="22" s="1"/>
  <c r="U140" i="22"/>
  <c r="T140" i="22"/>
  <c r="AY140" i="22" s="1"/>
  <c r="BJ288" i="22"/>
  <c r="BI288" i="22"/>
  <c r="BH288" i="22"/>
  <c r="BG288" i="22"/>
  <c r="BF288" i="22"/>
  <c r="BE288" i="22"/>
  <c r="BC288" i="22"/>
  <c r="BD288" i="22" s="1"/>
  <c r="AN288" i="22"/>
  <c r="AO288" i="22" s="1"/>
  <c r="AG288" i="22"/>
  <c r="AH288" i="22" s="1"/>
  <c r="AD288" i="22"/>
  <c r="AB288" i="22"/>
  <c r="AA288" i="22"/>
  <c r="Z288" i="22"/>
  <c r="Y288" i="22"/>
  <c r="X288" i="22"/>
  <c r="W288" i="22"/>
  <c r="V288" i="22"/>
  <c r="AQ288" i="22" s="1"/>
  <c r="U288" i="22"/>
  <c r="T288" i="22"/>
  <c r="AY288" i="22" s="1"/>
  <c r="BJ260" i="22"/>
  <c r="BI260" i="22"/>
  <c r="BH260" i="22"/>
  <c r="BG260" i="22"/>
  <c r="BF260" i="22"/>
  <c r="BE260" i="22"/>
  <c r="BC260" i="22"/>
  <c r="BD260" i="22" s="1"/>
  <c r="AN260" i="22"/>
  <c r="AO260" i="22" s="1"/>
  <c r="AG260" i="22"/>
  <c r="AH260" i="22" s="1"/>
  <c r="AD260" i="22"/>
  <c r="AB260" i="22"/>
  <c r="AA260" i="22"/>
  <c r="Z260" i="22"/>
  <c r="Y260" i="22"/>
  <c r="X260" i="22"/>
  <c r="W260" i="22"/>
  <c r="V260" i="22"/>
  <c r="AQ260" i="22" s="1"/>
  <c r="U260" i="22"/>
  <c r="T260" i="22"/>
  <c r="AY260" i="22" s="1"/>
  <c r="BJ75" i="22"/>
  <c r="BI75" i="22"/>
  <c r="BH75" i="22"/>
  <c r="BG75" i="22"/>
  <c r="BF75" i="22"/>
  <c r="BE75" i="22"/>
  <c r="BC75" i="22"/>
  <c r="BD75" i="22" s="1"/>
  <c r="AN75" i="22"/>
  <c r="AO75" i="22" s="1"/>
  <c r="AG75" i="22"/>
  <c r="AH75" i="22" s="1"/>
  <c r="AD75" i="22"/>
  <c r="AB75" i="22"/>
  <c r="AA75" i="22"/>
  <c r="Z75" i="22"/>
  <c r="Y75" i="22"/>
  <c r="X75" i="22"/>
  <c r="W75" i="22"/>
  <c r="V75" i="22"/>
  <c r="AQ75" i="22" s="1"/>
  <c r="U75" i="22"/>
  <c r="T75" i="22"/>
  <c r="AY75" i="22" s="1"/>
  <c r="BJ124" i="22"/>
  <c r="BI124" i="22"/>
  <c r="BH124" i="22"/>
  <c r="BG124" i="22"/>
  <c r="BF124" i="22"/>
  <c r="BE124" i="22"/>
  <c r="BC124" i="22"/>
  <c r="BD124" i="22" s="1"/>
  <c r="AN124" i="22"/>
  <c r="AO124" i="22" s="1"/>
  <c r="AG124" i="22"/>
  <c r="AH124" i="22" s="1"/>
  <c r="AD124" i="22"/>
  <c r="AB124" i="22"/>
  <c r="AA124" i="22"/>
  <c r="Z124" i="22"/>
  <c r="Y124" i="22"/>
  <c r="X124" i="22"/>
  <c r="W124" i="22"/>
  <c r="V124" i="22"/>
  <c r="AQ124" i="22" s="1"/>
  <c r="U124" i="22"/>
  <c r="T124" i="22"/>
  <c r="AY124" i="22" s="1"/>
  <c r="BJ72" i="22"/>
  <c r="BI72" i="22"/>
  <c r="BH72" i="22"/>
  <c r="BG72" i="22"/>
  <c r="BF72" i="22"/>
  <c r="BE72" i="22"/>
  <c r="BC72" i="22"/>
  <c r="BD72" i="22" s="1"/>
  <c r="AN72" i="22"/>
  <c r="AO72" i="22" s="1"/>
  <c r="AG72" i="22"/>
  <c r="AH72" i="22" s="1"/>
  <c r="AD72" i="22"/>
  <c r="AE72" i="22" s="1"/>
  <c r="AB72" i="22"/>
  <c r="AA72" i="22"/>
  <c r="Z72" i="22"/>
  <c r="Y72" i="22"/>
  <c r="X72" i="22"/>
  <c r="W72" i="22"/>
  <c r="V72" i="22"/>
  <c r="AQ72" i="22" s="1"/>
  <c r="U72" i="22"/>
  <c r="T72" i="22"/>
  <c r="AY72" i="22" s="1"/>
  <c r="BJ212" i="22"/>
  <c r="BI212" i="22"/>
  <c r="BH212" i="22"/>
  <c r="BG212" i="22"/>
  <c r="BF212" i="22"/>
  <c r="BE212" i="22"/>
  <c r="BC212" i="22"/>
  <c r="BD212" i="22" s="1"/>
  <c r="AN212" i="22"/>
  <c r="AO212" i="22" s="1"/>
  <c r="AG212" i="22"/>
  <c r="AH212" i="22" s="1"/>
  <c r="AD212" i="22"/>
  <c r="AB212" i="22"/>
  <c r="AA212" i="22"/>
  <c r="Z212" i="22"/>
  <c r="Y212" i="22"/>
  <c r="X212" i="22"/>
  <c r="W212" i="22"/>
  <c r="V212" i="22"/>
  <c r="AM212" i="22" s="1"/>
  <c r="U212" i="22"/>
  <c r="T212" i="22"/>
  <c r="AY212" i="22" s="1"/>
  <c r="BJ216" i="22"/>
  <c r="BI216" i="22"/>
  <c r="BH216" i="22"/>
  <c r="BG216" i="22"/>
  <c r="BF216" i="22"/>
  <c r="BE216" i="22"/>
  <c r="BC216" i="22"/>
  <c r="BD216" i="22" s="1"/>
  <c r="AN216" i="22"/>
  <c r="AO216" i="22" s="1"/>
  <c r="AG216" i="22"/>
  <c r="AH216" i="22" s="1"/>
  <c r="AD216" i="22"/>
  <c r="AB216" i="22"/>
  <c r="AA216" i="22"/>
  <c r="Z216" i="22"/>
  <c r="Y216" i="22"/>
  <c r="X216" i="22"/>
  <c r="W216" i="22"/>
  <c r="V216" i="22"/>
  <c r="AQ216" i="22" s="1"/>
  <c r="U216" i="22"/>
  <c r="T216" i="22"/>
  <c r="AY216" i="22" s="1"/>
  <c r="BJ311" i="22"/>
  <c r="BI311" i="22"/>
  <c r="BH311" i="22"/>
  <c r="BG311" i="22"/>
  <c r="BF311" i="22"/>
  <c r="BE311" i="22"/>
  <c r="BC311" i="22"/>
  <c r="BD311" i="22" s="1"/>
  <c r="AN311" i="22"/>
  <c r="AO311" i="22" s="1"/>
  <c r="AG311" i="22"/>
  <c r="AH311" i="22" s="1"/>
  <c r="AD311" i="22"/>
  <c r="AE311" i="22" s="1"/>
  <c r="AB311" i="22"/>
  <c r="AA311" i="22"/>
  <c r="Z311" i="22"/>
  <c r="Y311" i="22"/>
  <c r="X311" i="22"/>
  <c r="W311" i="22"/>
  <c r="V311" i="22"/>
  <c r="AQ311" i="22" s="1"/>
  <c r="U311" i="22"/>
  <c r="T311" i="22"/>
  <c r="AY311" i="22" s="1"/>
  <c r="BJ104" i="22"/>
  <c r="BI104" i="22"/>
  <c r="BH104" i="22"/>
  <c r="BG104" i="22"/>
  <c r="BF104" i="22"/>
  <c r="BE104" i="22"/>
  <c r="BC104" i="22"/>
  <c r="BD104" i="22" s="1"/>
  <c r="AN104" i="22"/>
  <c r="AO104" i="22" s="1"/>
  <c r="AG104" i="22"/>
  <c r="AH104" i="22" s="1"/>
  <c r="AD104" i="22"/>
  <c r="AE104" i="22" s="1"/>
  <c r="AB104" i="22"/>
  <c r="AA104" i="22"/>
  <c r="Z104" i="22"/>
  <c r="Y104" i="22"/>
  <c r="X104" i="22"/>
  <c r="W104" i="22"/>
  <c r="V104" i="22"/>
  <c r="AQ104" i="22" s="1"/>
  <c r="U104" i="22"/>
  <c r="T104" i="22"/>
  <c r="AY104" i="22" s="1"/>
  <c r="BJ210" i="22"/>
  <c r="BI210" i="22"/>
  <c r="BH210" i="22"/>
  <c r="BG210" i="22"/>
  <c r="BF210" i="22"/>
  <c r="BE210" i="22"/>
  <c r="BC210" i="22"/>
  <c r="BD210" i="22" s="1"/>
  <c r="AN210" i="22"/>
  <c r="AO210" i="22" s="1"/>
  <c r="AG210" i="22"/>
  <c r="AH210" i="22" s="1"/>
  <c r="AD210" i="22"/>
  <c r="AB210" i="22"/>
  <c r="AA210" i="22"/>
  <c r="Z210" i="22"/>
  <c r="Y210" i="22"/>
  <c r="X210" i="22"/>
  <c r="W210" i="22"/>
  <c r="V210" i="22"/>
  <c r="U210" i="22"/>
  <c r="T210" i="22"/>
  <c r="AY210" i="22" s="1"/>
  <c r="BJ64" i="22"/>
  <c r="BI64" i="22"/>
  <c r="BH64" i="22"/>
  <c r="BG64" i="22"/>
  <c r="BF64" i="22"/>
  <c r="BE64" i="22"/>
  <c r="BC64" i="22"/>
  <c r="BD64" i="22" s="1"/>
  <c r="AN64" i="22"/>
  <c r="AO64" i="22" s="1"/>
  <c r="AG64" i="22"/>
  <c r="AH64" i="22" s="1"/>
  <c r="AD64" i="22"/>
  <c r="AB64" i="22"/>
  <c r="AA64" i="22"/>
  <c r="Z64" i="22"/>
  <c r="Y64" i="22"/>
  <c r="X64" i="22"/>
  <c r="W64" i="22"/>
  <c r="V64" i="22"/>
  <c r="U64" i="22"/>
  <c r="T64" i="22"/>
  <c r="AY64" i="22" s="1"/>
  <c r="BJ11" i="22"/>
  <c r="BI11" i="22"/>
  <c r="BH11" i="22"/>
  <c r="BG11" i="22"/>
  <c r="BF11" i="22"/>
  <c r="BE11" i="22"/>
  <c r="BC11" i="22"/>
  <c r="BD11" i="22" s="1"/>
  <c r="AN11" i="22"/>
  <c r="AO11" i="22" s="1"/>
  <c r="AG11" i="22"/>
  <c r="AH11" i="22" s="1"/>
  <c r="AD11" i="22"/>
  <c r="AB11" i="22"/>
  <c r="AA11" i="22"/>
  <c r="Z11" i="22"/>
  <c r="Y11" i="22"/>
  <c r="X11" i="22"/>
  <c r="W11" i="22"/>
  <c r="V11" i="22"/>
  <c r="AQ11" i="22" s="1"/>
  <c r="U11" i="22"/>
  <c r="T11" i="22"/>
  <c r="AY11" i="22" s="1"/>
  <c r="BJ26" i="22"/>
  <c r="BI26" i="22"/>
  <c r="BH26" i="22"/>
  <c r="BG26" i="22"/>
  <c r="BF26" i="22"/>
  <c r="BE26" i="22"/>
  <c r="BC26" i="22"/>
  <c r="BD26" i="22" s="1"/>
  <c r="AN26" i="22"/>
  <c r="AO26" i="22" s="1"/>
  <c r="AG26" i="22"/>
  <c r="AH26" i="22" s="1"/>
  <c r="AD26" i="22"/>
  <c r="AB26" i="22"/>
  <c r="AA26" i="22"/>
  <c r="Z26" i="22"/>
  <c r="Y26" i="22"/>
  <c r="X26" i="22"/>
  <c r="W26" i="22"/>
  <c r="V26" i="22"/>
  <c r="AQ26" i="22" s="1"/>
  <c r="U26" i="22"/>
  <c r="T26" i="22"/>
  <c r="AY26" i="22" s="1"/>
  <c r="BJ98" i="22"/>
  <c r="BI98" i="22"/>
  <c r="BH98" i="22"/>
  <c r="BG98" i="22"/>
  <c r="BF98" i="22"/>
  <c r="BE98" i="22"/>
  <c r="BC98" i="22"/>
  <c r="BD98" i="22" s="1"/>
  <c r="AN98" i="22"/>
  <c r="AO98" i="22" s="1"/>
  <c r="AG98" i="22"/>
  <c r="AH98" i="22" s="1"/>
  <c r="AD98" i="22"/>
  <c r="AE98" i="22" s="1"/>
  <c r="AB98" i="22"/>
  <c r="AA98" i="22"/>
  <c r="Z98" i="22"/>
  <c r="Y98" i="22"/>
  <c r="X98" i="22"/>
  <c r="W98" i="22"/>
  <c r="V98" i="22"/>
  <c r="AQ98" i="22" s="1"/>
  <c r="U98" i="22"/>
  <c r="T98" i="22"/>
  <c r="AY98" i="22" s="1"/>
  <c r="BJ168" i="22"/>
  <c r="BI168" i="22"/>
  <c r="BH168" i="22"/>
  <c r="BG168" i="22"/>
  <c r="BF168" i="22"/>
  <c r="BE168" i="22"/>
  <c r="BC168" i="22"/>
  <c r="BD168" i="22" s="1"/>
  <c r="AN168" i="22"/>
  <c r="AO168" i="22" s="1"/>
  <c r="AG168" i="22"/>
  <c r="AH168" i="22" s="1"/>
  <c r="AD168" i="22"/>
  <c r="AE168" i="22" s="1"/>
  <c r="AB168" i="22"/>
  <c r="AA168" i="22"/>
  <c r="Z168" i="22"/>
  <c r="Y168" i="22"/>
  <c r="X168" i="22"/>
  <c r="W168" i="22"/>
  <c r="V168" i="22"/>
  <c r="AQ168" i="22" s="1"/>
  <c r="U168" i="22"/>
  <c r="T168" i="22"/>
  <c r="AY168" i="22" s="1"/>
  <c r="BJ22" i="22"/>
  <c r="BI22" i="22"/>
  <c r="BH22" i="22"/>
  <c r="BG22" i="22"/>
  <c r="BF22" i="22"/>
  <c r="BE22" i="22"/>
  <c r="BC22" i="22"/>
  <c r="BD22" i="22" s="1"/>
  <c r="AN22" i="22"/>
  <c r="AO22" i="22" s="1"/>
  <c r="AG22" i="22"/>
  <c r="AH22" i="22" s="1"/>
  <c r="AD22" i="22"/>
  <c r="AB22" i="22"/>
  <c r="AA22" i="22"/>
  <c r="Z22" i="22"/>
  <c r="Y22" i="22"/>
  <c r="X22" i="22"/>
  <c r="W22" i="22"/>
  <c r="V22" i="22"/>
  <c r="AQ22" i="22" s="1"/>
  <c r="U22" i="22"/>
  <c r="T22" i="22"/>
  <c r="AY22" i="22" s="1"/>
  <c r="BJ278" i="22"/>
  <c r="BI278" i="22"/>
  <c r="BH278" i="22"/>
  <c r="BG278" i="22"/>
  <c r="BF278" i="22"/>
  <c r="BE278" i="22"/>
  <c r="BC278" i="22"/>
  <c r="BD278" i="22" s="1"/>
  <c r="AN278" i="22"/>
  <c r="AO278" i="22" s="1"/>
  <c r="AG278" i="22"/>
  <c r="AH278" i="22" s="1"/>
  <c r="AD278" i="22"/>
  <c r="AB278" i="22"/>
  <c r="AA278" i="22"/>
  <c r="Z278" i="22"/>
  <c r="Y278" i="22"/>
  <c r="X278" i="22"/>
  <c r="W278" i="22"/>
  <c r="V278" i="22"/>
  <c r="AQ278" i="22" s="1"/>
  <c r="U278" i="22"/>
  <c r="T278" i="22"/>
  <c r="AY278" i="22" s="1"/>
  <c r="BJ119" i="22"/>
  <c r="BI119" i="22"/>
  <c r="BH119" i="22"/>
  <c r="BG119" i="22"/>
  <c r="BF119" i="22"/>
  <c r="BE119" i="22"/>
  <c r="BC119" i="22"/>
  <c r="BD119" i="22" s="1"/>
  <c r="AN119" i="22"/>
  <c r="AO119" i="22" s="1"/>
  <c r="AG119" i="22"/>
  <c r="AH119" i="22" s="1"/>
  <c r="AD119" i="22"/>
  <c r="AB119" i="22"/>
  <c r="AA119" i="22"/>
  <c r="Z119" i="22"/>
  <c r="Y119" i="22"/>
  <c r="X119" i="22"/>
  <c r="W119" i="22"/>
  <c r="V119" i="22"/>
  <c r="AQ119" i="22" s="1"/>
  <c r="U119" i="22"/>
  <c r="T119" i="22"/>
  <c r="AY119" i="22" s="1"/>
  <c r="BJ161" i="22"/>
  <c r="BI161" i="22"/>
  <c r="BH161" i="22"/>
  <c r="BG161" i="22"/>
  <c r="BF161" i="22"/>
  <c r="BE161" i="22"/>
  <c r="BC161" i="22"/>
  <c r="BD161" i="22" s="1"/>
  <c r="AN161" i="22"/>
  <c r="AO161" i="22" s="1"/>
  <c r="AG161" i="22"/>
  <c r="AH161" i="22" s="1"/>
  <c r="AD161" i="22"/>
  <c r="AB161" i="22"/>
  <c r="AA161" i="22"/>
  <c r="Z161" i="22"/>
  <c r="Y161" i="22"/>
  <c r="X161" i="22"/>
  <c r="W161" i="22"/>
  <c r="V161" i="22"/>
  <c r="AQ161" i="22" s="1"/>
  <c r="U161" i="22"/>
  <c r="T161" i="22"/>
  <c r="AY161" i="22" s="1"/>
  <c r="BJ107" i="22"/>
  <c r="BI107" i="22"/>
  <c r="BH107" i="22"/>
  <c r="BG107" i="22"/>
  <c r="BF107" i="22"/>
  <c r="BE107" i="22"/>
  <c r="BC107" i="22"/>
  <c r="BD107" i="22" s="1"/>
  <c r="AN107" i="22"/>
  <c r="AO107" i="22" s="1"/>
  <c r="AG107" i="22"/>
  <c r="AH107" i="22" s="1"/>
  <c r="AD107" i="22"/>
  <c r="AB107" i="22"/>
  <c r="AA107" i="22"/>
  <c r="Z107" i="22"/>
  <c r="Y107" i="22"/>
  <c r="X107" i="22"/>
  <c r="W107" i="22"/>
  <c r="V107" i="22"/>
  <c r="AQ107" i="22" s="1"/>
  <c r="U107" i="22"/>
  <c r="T107" i="22"/>
  <c r="AY107" i="22" s="1"/>
  <c r="BJ102" i="22"/>
  <c r="BI102" i="22"/>
  <c r="BH102" i="22"/>
  <c r="BG102" i="22"/>
  <c r="BF102" i="22"/>
  <c r="BE102" i="22"/>
  <c r="BC102" i="22"/>
  <c r="BD102" i="22" s="1"/>
  <c r="AN102" i="22"/>
  <c r="AO102" i="22" s="1"/>
  <c r="AG102" i="22"/>
  <c r="AH102" i="22" s="1"/>
  <c r="AD102" i="22"/>
  <c r="AE102" i="22" s="1"/>
  <c r="AB102" i="22"/>
  <c r="AA102" i="22"/>
  <c r="Z102" i="22"/>
  <c r="Y102" i="22"/>
  <c r="X102" i="22"/>
  <c r="W102" i="22"/>
  <c r="V102" i="22"/>
  <c r="AQ102" i="22" s="1"/>
  <c r="U102" i="22"/>
  <c r="T102" i="22"/>
  <c r="AY102" i="22" s="1"/>
  <c r="BJ52" i="22"/>
  <c r="BI52" i="22"/>
  <c r="BH52" i="22"/>
  <c r="BG52" i="22"/>
  <c r="BF52" i="22"/>
  <c r="BE52" i="22"/>
  <c r="BC52" i="22"/>
  <c r="BD52" i="22" s="1"/>
  <c r="AN52" i="22"/>
  <c r="AO52" i="22" s="1"/>
  <c r="AG52" i="22"/>
  <c r="AH52" i="22" s="1"/>
  <c r="AD52" i="22"/>
  <c r="AB52" i="22"/>
  <c r="AA52" i="22"/>
  <c r="Z52" i="22"/>
  <c r="Y52" i="22"/>
  <c r="X52" i="22"/>
  <c r="W52" i="22"/>
  <c r="V52" i="22"/>
  <c r="AQ52" i="22" s="1"/>
  <c r="U52" i="22"/>
  <c r="T52" i="22"/>
  <c r="AY52" i="22" s="1"/>
  <c r="BJ16" i="22"/>
  <c r="BI16" i="22"/>
  <c r="BH16" i="22"/>
  <c r="BG16" i="22"/>
  <c r="BF16" i="22"/>
  <c r="BE16" i="22"/>
  <c r="BC16" i="22"/>
  <c r="BD16" i="22" s="1"/>
  <c r="AN16" i="22"/>
  <c r="AO16" i="22" s="1"/>
  <c r="AG16" i="22"/>
  <c r="AH16" i="22" s="1"/>
  <c r="AD16" i="22"/>
  <c r="AB16" i="22"/>
  <c r="AA16" i="22"/>
  <c r="Z16" i="22"/>
  <c r="Y16" i="22"/>
  <c r="X16" i="22"/>
  <c r="W16" i="22"/>
  <c r="V16" i="22"/>
  <c r="AQ16" i="22" s="1"/>
  <c r="U16" i="22"/>
  <c r="AK16" i="22" s="1"/>
  <c r="T16" i="22"/>
  <c r="AY16" i="22" s="1"/>
  <c r="BJ177" i="22"/>
  <c r="BI177" i="22"/>
  <c r="BH177" i="22"/>
  <c r="BG177" i="22"/>
  <c r="BF177" i="22"/>
  <c r="BE177" i="22"/>
  <c r="BC177" i="22"/>
  <c r="BD177" i="22" s="1"/>
  <c r="AN177" i="22"/>
  <c r="AO177" i="22" s="1"/>
  <c r="AG177" i="22"/>
  <c r="AH177" i="22" s="1"/>
  <c r="AD177" i="22"/>
  <c r="AE177" i="22" s="1"/>
  <c r="AB177" i="22"/>
  <c r="AA177" i="22"/>
  <c r="Z177" i="22"/>
  <c r="Y177" i="22"/>
  <c r="X177" i="22"/>
  <c r="W177" i="22"/>
  <c r="V177" i="22"/>
  <c r="AQ177" i="22" s="1"/>
  <c r="U177" i="22"/>
  <c r="T177" i="22"/>
  <c r="AY177" i="22" s="1"/>
  <c r="BJ49" i="22"/>
  <c r="BI49" i="22"/>
  <c r="BH49" i="22"/>
  <c r="BG49" i="22"/>
  <c r="BF49" i="22"/>
  <c r="BE49" i="22"/>
  <c r="BC49" i="22"/>
  <c r="BD49" i="22" s="1"/>
  <c r="AN49" i="22"/>
  <c r="AO49" i="22" s="1"/>
  <c r="AG49" i="22"/>
  <c r="AH49" i="22" s="1"/>
  <c r="AD49" i="22"/>
  <c r="AB49" i="22"/>
  <c r="AA49" i="22"/>
  <c r="Z49" i="22"/>
  <c r="Y49" i="22"/>
  <c r="X49" i="22"/>
  <c r="W49" i="22"/>
  <c r="V49" i="22"/>
  <c r="AQ49" i="22" s="1"/>
  <c r="U49" i="22"/>
  <c r="T49" i="22"/>
  <c r="AY49" i="22" s="1"/>
  <c r="BJ213" i="22"/>
  <c r="BI213" i="22"/>
  <c r="BH213" i="22"/>
  <c r="BG213" i="22"/>
  <c r="BF213" i="22"/>
  <c r="BE213" i="22"/>
  <c r="BC213" i="22"/>
  <c r="BD213" i="22" s="1"/>
  <c r="AN213" i="22"/>
  <c r="AO213" i="22" s="1"/>
  <c r="AG213" i="22"/>
  <c r="AH213" i="22" s="1"/>
  <c r="AD213" i="22"/>
  <c r="AB213" i="22"/>
  <c r="AA213" i="22"/>
  <c r="Z213" i="22"/>
  <c r="Y213" i="22"/>
  <c r="X213" i="22"/>
  <c r="W213" i="22"/>
  <c r="V213" i="22"/>
  <c r="AQ213" i="22" s="1"/>
  <c r="U213" i="22"/>
  <c r="T213" i="22"/>
  <c r="AY213" i="22" s="1"/>
  <c r="BJ121" i="22"/>
  <c r="BI121" i="22"/>
  <c r="BH121" i="22"/>
  <c r="BG121" i="22"/>
  <c r="BF121" i="22"/>
  <c r="BE121" i="22"/>
  <c r="BC121" i="22"/>
  <c r="BD121" i="22" s="1"/>
  <c r="AN121" i="22"/>
  <c r="AO121" i="22" s="1"/>
  <c r="AG121" i="22"/>
  <c r="AH121" i="22" s="1"/>
  <c r="AD121" i="22"/>
  <c r="AB121" i="22"/>
  <c r="AA121" i="22"/>
  <c r="Z121" i="22"/>
  <c r="Y121" i="22"/>
  <c r="X121" i="22"/>
  <c r="W121" i="22"/>
  <c r="V121" i="22"/>
  <c r="AQ121" i="22" s="1"/>
  <c r="U121" i="22"/>
  <c r="AK121" i="22" s="1"/>
  <c r="T121" i="22"/>
  <c r="AY121" i="22" s="1"/>
  <c r="BJ165" i="22"/>
  <c r="BI165" i="22"/>
  <c r="BH165" i="22"/>
  <c r="BG165" i="22"/>
  <c r="BF165" i="22"/>
  <c r="BE165" i="22"/>
  <c r="BC165" i="22"/>
  <c r="BD165" i="22" s="1"/>
  <c r="AN165" i="22"/>
  <c r="AO165" i="22" s="1"/>
  <c r="AG165" i="22"/>
  <c r="AH165" i="22" s="1"/>
  <c r="AD165" i="22"/>
  <c r="AE165" i="22" s="1"/>
  <c r="AB165" i="22"/>
  <c r="AA165" i="22"/>
  <c r="Z165" i="22"/>
  <c r="Y165" i="22"/>
  <c r="X165" i="22"/>
  <c r="W165" i="22"/>
  <c r="V165" i="22"/>
  <c r="AQ165" i="22" s="1"/>
  <c r="U165" i="22"/>
  <c r="AK165" i="22" s="1"/>
  <c r="T165" i="22"/>
  <c r="AY165" i="22" s="1"/>
  <c r="BJ76" i="22"/>
  <c r="BI76" i="22"/>
  <c r="BH76" i="22"/>
  <c r="BG76" i="22"/>
  <c r="BF76" i="22"/>
  <c r="BE76" i="22"/>
  <c r="BC76" i="22"/>
  <c r="BD76" i="22" s="1"/>
  <c r="AN76" i="22"/>
  <c r="AO76" i="22" s="1"/>
  <c r="AG76" i="22"/>
  <c r="AH76" i="22" s="1"/>
  <c r="AD76" i="22"/>
  <c r="AB76" i="22"/>
  <c r="AA76" i="22"/>
  <c r="Z76" i="22"/>
  <c r="Y76" i="22"/>
  <c r="X76" i="22"/>
  <c r="W76" i="22"/>
  <c r="V76" i="22"/>
  <c r="AQ76" i="22" s="1"/>
  <c r="U76" i="22"/>
  <c r="T76" i="22"/>
  <c r="AY76" i="22" s="1"/>
  <c r="BJ77" i="22"/>
  <c r="BI77" i="22"/>
  <c r="BH77" i="22"/>
  <c r="BG77" i="22"/>
  <c r="BF77" i="22"/>
  <c r="BE77" i="22"/>
  <c r="BC77" i="22"/>
  <c r="BD77" i="22" s="1"/>
  <c r="AN77" i="22"/>
  <c r="AO77" i="22" s="1"/>
  <c r="AG77" i="22"/>
  <c r="AH77" i="22" s="1"/>
  <c r="AD77" i="22"/>
  <c r="AE77" i="22" s="1"/>
  <c r="AB77" i="22"/>
  <c r="AA77" i="22"/>
  <c r="Z77" i="22"/>
  <c r="Y77" i="22"/>
  <c r="X77" i="22"/>
  <c r="W77" i="22"/>
  <c r="V77" i="22"/>
  <c r="AQ77" i="22" s="1"/>
  <c r="U77" i="22"/>
  <c r="T77" i="22"/>
  <c r="AY77" i="22" s="1"/>
  <c r="BJ68" i="22"/>
  <c r="BI68" i="22"/>
  <c r="BH68" i="22"/>
  <c r="BG68" i="22"/>
  <c r="BF68" i="22"/>
  <c r="BE68" i="22"/>
  <c r="BC68" i="22"/>
  <c r="BD68" i="22" s="1"/>
  <c r="AN68" i="22"/>
  <c r="AO68" i="22" s="1"/>
  <c r="AG68" i="22"/>
  <c r="AH68" i="22" s="1"/>
  <c r="AD68" i="22"/>
  <c r="AB68" i="22"/>
  <c r="AA68" i="22"/>
  <c r="Z68" i="22"/>
  <c r="Y68" i="22"/>
  <c r="X68" i="22"/>
  <c r="W68" i="22"/>
  <c r="V68" i="22"/>
  <c r="AQ68" i="22" s="1"/>
  <c r="U68" i="22"/>
  <c r="T68" i="22"/>
  <c r="AY68" i="22" s="1"/>
  <c r="BJ188" i="22"/>
  <c r="BI188" i="22"/>
  <c r="BH188" i="22"/>
  <c r="BG188" i="22"/>
  <c r="BF188" i="22"/>
  <c r="BE188" i="22"/>
  <c r="BC188" i="22"/>
  <c r="BD188" i="22" s="1"/>
  <c r="AN188" i="22"/>
  <c r="AO188" i="22" s="1"/>
  <c r="AG188" i="22"/>
  <c r="AH188" i="22" s="1"/>
  <c r="AD188" i="22"/>
  <c r="AB188" i="22"/>
  <c r="AA188" i="22"/>
  <c r="Z188" i="22"/>
  <c r="Y188" i="22"/>
  <c r="X188" i="22"/>
  <c r="W188" i="22"/>
  <c r="V188" i="22"/>
  <c r="AM188" i="22" s="1"/>
  <c r="U188" i="22"/>
  <c r="T188" i="22"/>
  <c r="AY188" i="22" s="1"/>
  <c r="BJ118" i="22"/>
  <c r="BI118" i="22"/>
  <c r="BH118" i="22"/>
  <c r="BG118" i="22"/>
  <c r="BF118" i="22"/>
  <c r="BE118" i="22"/>
  <c r="BC118" i="22"/>
  <c r="BD118" i="22" s="1"/>
  <c r="AN118" i="22"/>
  <c r="AO118" i="22" s="1"/>
  <c r="AG118" i="22"/>
  <c r="AH118" i="22" s="1"/>
  <c r="AD118" i="22"/>
  <c r="AB118" i="22"/>
  <c r="AA118" i="22"/>
  <c r="Z118" i="22"/>
  <c r="Y118" i="22"/>
  <c r="X118" i="22"/>
  <c r="W118" i="22"/>
  <c r="V118" i="22"/>
  <c r="U118" i="22"/>
  <c r="T118" i="22"/>
  <c r="AY118" i="22" s="1"/>
  <c r="BJ280" i="22"/>
  <c r="BI280" i="22"/>
  <c r="BH280" i="22"/>
  <c r="BG280" i="22"/>
  <c r="BF280" i="22"/>
  <c r="BE280" i="22"/>
  <c r="BC280" i="22"/>
  <c r="BD280" i="22" s="1"/>
  <c r="AN280" i="22"/>
  <c r="AO280" i="22" s="1"/>
  <c r="AG280" i="22"/>
  <c r="AH280" i="22" s="1"/>
  <c r="AD280" i="22"/>
  <c r="AB280" i="22"/>
  <c r="AA280" i="22"/>
  <c r="Z280" i="22"/>
  <c r="Y280" i="22"/>
  <c r="X280" i="22"/>
  <c r="W280" i="22"/>
  <c r="V280" i="22"/>
  <c r="U280" i="22"/>
  <c r="T280" i="22"/>
  <c r="BJ258" i="22"/>
  <c r="BI258" i="22"/>
  <c r="BH258" i="22"/>
  <c r="BG258" i="22"/>
  <c r="BF258" i="22"/>
  <c r="BE258" i="22"/>
  <c r="BC258" i="22"/>
  <c r="BD258" i="22" s="1"/>
  <c r="AN258" i="22"/>
  <c r="AO258" i="22" s="1"/>
  <c r="AG258" i="22"/>
  <c r="AH258" i="22" s="1"/>
  <c r="AD258" i="22"/>
  <c r="AB258" i="22"/>
  <c r="AA258" i="22"/>
  <c r="Z258" i="22"/>
  <c r="Y258" i="22"/>
  <c r="X258" i="22"/>
  <c r="W258" i="22"/>
  <c r="V258" i="22"/>
  <c r="AM258" i="22" s="1"/>
  <c r="U258" i="22"/>
  <c r="T258" i="22"/>
  <c r="AY258" i="22" s="1"/>
  <c r="BJ359" i="22"/>
  <c r="BI359" i="22"/>
  <c r="BH359" i="22"/>
  <c r="BG359" i="22"/>
  <c r="BF359" i="22"/>
  <c r="BE359" i="22"/>
  <c r="BC359" i="22"/>
  <c r="BD359" i="22" s="1"/>
  <c r="AN359" i="22"/>
  <c r="AO359" i="22" s="1"/>
  <c r="AG359" i="22"/>
  <c r="AH359" i="22" s="1"/>
  <c r="AD359" i="22"/>
  <c r="AB359" i="22"/>
  <c r="AA359" i="22"/>
  <c r="Z359" i="22"/>
  <c r="Y359" i="22"/>
  <c r="X359" i="22"/>
  <c r="W359" i="22"/>
  <c r="V359" i="22"/>
  <c r="U359" i="22"/>
  <c r="T359" i="22"/>
  <c r="AY359" i="22" s="1"/>
  <c r="BJ74" i="22"/>
  <c r="BI74" i="22"/>
  <c r="BH74" i="22"/>
  <c r="BG74" i="22"/>
  <c r="BF74" i="22"/>
  <c r="BE74" i="22"/>
  <c r="BC74" i="22"/>
  <c r="BD74" i="22" s="1"/>
  <c r="AN74" i="22"/>
  <c r="AO74" i="22" s="1"/>
  <c r="AG74" i="22"/>
  <c r="AH74" i="22" s="1"/>
  <c r="AD74" i="22"/>
  <c r="AB74" i="22"/>
  <c r="AA74" i="22"/>
  <c r="Z74" i="22"/>
  <c r="Y74" i="22"/>
  <c r="X74" i="22"/>
  <c r="W74" i="22"/>
  <c r="V74" i="22"/>
  <c r="U74" i="22"/>
  <c r="T74" i="22"/>
  <c r="AW74" i="22" s="1"/>
  <c r="BJ284" i="22"/>
  <c r="BI284" i="22"/>
  <c r="BH284" i="22"/>
  <c r="BG284" i="22"/>
  <c r="BF284" i="22"/>
  <c r="BE284" i="22"/>
  <c r="BC284" i="22"/>
  <c r="BD284" i="22" s="1"/>
  <c r="AN284" i="22"/>
  <c r="AO284" i="22" s="1"/>
  <c r="AG284" i="22"/>
  <c r="AH284" i="22" s="1"/>
  <c r="AD284" i="22"/>
  <c r="AB284" i="22"/>
  <c r="AA284" i="22"/>
  <c r="Z284" i="22"/>
  <c r="Y284" i="22"/>
  <c r="X284" i="22"/>
  <c r="W284" i="22"/>
  <c r="V284" i="22"/>
  <c r="AM284" i="22" s="1"/>
  <c r="U284" i="22"/>
  <c r="T284" i="22"/>
  <c r="AW284" i="22" s="1"/>
  <c r="BJ241" i="22"/>
  <c r="BI241" i="22"/>
  <c r="BH241" i="22"/>
  <c r="BG241" i="22"/>
  <c r="BF241" i="22"/>
  <c r="BE241" i="22"/>
  <c r="BC241" i="22"/>
  <c r="BD241" i="22" s="1"/>
  <c r="AN241" i="22"/>
  <c r="AO241" i="22" s="1"/>
  <c r="AG241" i="22"/>
  <c r="AH241" i="22" s="1"/>
  <c r="AD241" i="22"/>
  <c r="AB241" i="22"/>
  <c r="AA241" i="22"/>
  <c r="Z241" i="22"/>
  <c r="Y241" i="22"/>
  <c r="X241" i="22"/>
  <c r="W241" i="22"/>
  <c r="V241" i="22"/>
  <c r="U241" i="22"/>
  <c r="T241" i="22"/>
  <c r="AW241" i="22" s="1"/>
  <c r="BJ171" i="22"/>
  <c r="BI171" i="22"/>
  <c r="BH171" i="22"/>
  <c r="BG171" i="22"/>
  <c r="BF171" i="22"/>
  <c r="BE171" i="22"/>
  <c r="BC171" i="22"/>
  <c r="BD171" i="22" s="1"/>
  <c r="AN171" i="22"/>
  <c r="AO171" i="22" s="1"/>
  <c r="AG171" i="22"/>
  <c r="AH171" i="22" s="1"/>
  <c r="AD171" i="22"/>
  <c r="AB171" i="22"/>
  <c r="AA171" i="22"/>
  <c r="Z171" i="22"/>
  <c r="Y171" i="22"/>
  <c r="X171" i="22"/>
  <c r="W171" i="22"/>
  <c r="V171" i="22"/>
  <c r="U171" i="22"/>
  <c r="T171" i="22"/>
  <c r="AY171" i="22" s="1"/>
  <c r="BJ91" i="22"/>
  <c r="BI91" i="22"/>
  <c r="BH91" i="22"/>
  <c r="BG91" i="22"/>
  <c r="BF91" i="22"/>
  <c r="BE91" i="22"/>
  <c r="BC91" i="22"/>
  <c r="BD91" i="22" s="1"/>
  <c r="AN91" i="22"/>
  <c r="AO91" i="22" s="1"/>
  <c r="AG91" i="22"/>
  <c r="AH91" i="22" s="1"/>
  <c r="AD91" i="22"/>
  <c r="AB91" i="22"/>
  <c r="AA91" i="22"/>
  <c r="Z91" i="22"/>
  <c r="Y91" i="22"/>
  <c r="X91" i="22"/>
  <c r="W91" i="22"/>
  <c r="V91" i="22"/>
  <c r="U91" i="22"/>
  <c r="T91" i="22"/>
  <c r="AY91" i="22" s="1"/>
  <c r="BJ17" i="22"/>
  <c r="BI17" i="22"/>
  <c r="BH17" i="22"/>
  <c r="BG17" i="22"/>
  <c r="BF17" i="22"/>
  <c r="BE17" i="22"/>
  <c r="BC17" i="22"/>
  <c r="BD17" i="22" s="1"/>
  <c r="AN17" i="22"/>
  <c r="AO17" i="22" s="1"/>
  <c r="AG17" i="22"/>
  <c r="AH17" i="22" s="1"/>
  <c r="AD17" i="22"/>
  <c r="AB17" i="22"/>
  <c r="AA17" i="22"/>
  <c r="Z17" i="22"/>
  <c r="Y17" i="22"/>
  <c r="X17" i="22"/>
  <c r="W17" i="22"/>
  <c r="V17" i="22"/>
  <c r="U17" i="22"/>
  <c r="T17" i="22"/>
  <c r="AY17" i="22" s="1"/>
  <c r="BJ185" i="22"/>
  <c r="BI185" i="22"/>
  <c r="BH185" i="22"/>
  <c r="BG185" i="22"/>
  <c r="BF185" i="22"/>
  <c r="BE185" i="22"/>
  <c r="BC185" i="22"/>
  <c r="BD185" i="22" s="1"/>
  <c r="AN185" i="22"/>
  <c r="AO185" i="22" s="1"/>
  <c r="AG185" i="22"/>
  <c r="AH185" i="22" s="1"/>
  <c r="AD185" i="22"/>
  <c r="AB185" i="22"/>
  <c r="AA185" i="22"/>
  <c r="Z185" i="22"/>
  <c r="Y185" i="22"/>
  <c r="X185" i="22"/>
  <c r="W185" i="22"/>
  <c r="V185" i="22"/>
  <c r="U185" i="22"/>
  <c r="T185" i="22"/>
  <c r="AY185" i="22" s="1"/>
  <c r="BJ55" i="22"/>
  <c r="BI55" i="22"/>
  <c r="BH55" i="22"/>
  <c r="BG55" i="22"/>
  <c r="BF55" i="22"/>
  <c r="BE55" i="22"/>
  <c r="BC55" i="22"/>
  <c r="BD55" i="22" s="1"/>
  <c r="AN55" i="22"/>
  <c r="AO55" i="22" s="1"/>
  <c r="AG55" i="22"/>
  <c r="AH55" i="22" s="1"/>
  <c r="AD55" i="22"/>
  <c r="AB55" i="22"/>
  <c r="AA55" i="22"/>
  <c r="Z55" i="22"/>
  <c r="Y55" i="22"/>
  <c r="X55" i="22"/>
  <c r="W55" i="22"/>
  <c r="V55" i="22"/>
  <c r="U55" i="22"/>
  <c r="T55" i="22"/>
  <c r="AY55" i="22" s="1"/>
  <c r="BJ53" i="22"/>
  <c r="BI53" i="22"/>
  <c r="BH53" i="22"/>
  <c r="BG53" i="22"/>
  <c r="BF53" i="22"/>
  <c r="BE53" i="22"/>
  <c r="BC53" i="22"/>
  <c r="BD53" i="22" s="1"/>
  <c r="AN53" i="22"/>
  <c r="AO53" i="22" s="1"/>
  <c r="AG53" i="22"/>
  <c r="AH53" i="22" s="1"/>
  <c r="AD53" i="22"/>
  <c r="AB53" i="22"/>
  <c r="AA53" i="22"/>
  <c r="Z53" i="22"/>
  <c r="Y53" i="22"/>
  <c r="X53" i="22"/>
  <c r="W53" i="22"/>
  <c r="V53" i="22"/>
  <c r="U53" i="22"/>
  <c r="T53" i="22"/>
  <c r="AY53" i="22" s="1"/>
  <c r="BJ47" i="22"/>
  <c r="BI47" i="22"/>
  <c r="BH47" i="22"/>
  <c r="BG47" i="22"/>
  <c r="BF47" i="22"/>
  <c r="BE47" i="22"/>
  <c r="BC47" i="22"/>
  <c r="BD47" i="22" s="1"/>
  <c r="AN47" i="22"/>
  <c r="AO47" i="22" s="1"/>
  <c r="AG47" i="22"/>
  <c r="AH47" i="22" s="1"/>
  <c r="AD47" i="22"/>
  <c r="AB47" i="22"/>
  <c r="AA47" i="22"/>
  <c r="Z47" i="22"/>
  <c r="Y47" i="22"/>
  <c r="X47" i="22"/>
  <c r="W47" i="22"/>
  <c r="V47" i="22"/>
  <c r="U47" i="22"/>
  <c r="T47" i="22"/>
  <c r="AY47" i="22" s="1"/>
  <c r="BJ156" i="22"/>
  <c r="BI156" i="22"/>
  <c r="BH156" i="22"/>
  <c r="BG156" i="22"/>
  <c r="BF156" i="22"/>
  <c r="BE156" i="22"/>
  <c r="BC156" i="22"/>
  <c r="BD156" i="22" s="1"/>
  <c r="AN156" i="22"/>
  <c r="AO156" i="22" s="1"/>
  <c r="AG156" i="22"/>
  <c r="AH156" i="22" s="1"/>
  <c r="AD156" i="22"/>
  <c r="AB156" i="22"/>
  <c r="AA156" i="22"/>
  <c r="Z156" i="22"/>
  <c r="Y156" i="22"/>
  <c r="X156" i="22"/>
  <c r="W156" i="22"/>
  <c r="V156" i="22"/>
  <c r="U156" i="22"/>
  <c r="T156" i="22"/>
  <c r="AY156" i="22" s="1"/>
  <c r="BJ27" i="22"/>
  <c r="BI27" i="22"/>
  <c r="BH27" i="22"/>
  <c r="BG27" i="22"/>
  <c r="BF27" i="22"/>
  <c r="BE27" i="22"/>
  <c r="BC27" i="22"/>
  <c r="BD27" i="22" s="1"/>
  <c r="AN27" i="22"/>
  <c r="AO27" i="22" s="1"/>
  <c r="AG27" i="22"/>
  <c r="AH27" i="22" s="1"/>
  <c r="AD27" i="22"/>
  <c r="AB27" i="22"/>
  <c r="AA27" i="22"/>
  <c r="Z27" i="22"/>
  <c r="Y27" i="22"/>
  <c r="X27" i="22"/>
  <c r="W27" i="22"/>
  <c r="V27" i="22"/>
  <c r="U27" i="22"/>
  <c r="T27" i="22"/>
  <c r="AY27" i="22" s="1"/>
  <c r="BJ136" i="22"/>
  <c r="BI136" i="22"/>
  <c r="BH136" i="22"/>
  <c r="BG136" i="22"/>
  <c r="BF136" i="22"/>
  <c r="BE136" i="22"/>
  <c r="BC136" i="22"/>
  <c r="BD136" i="22" s="1"/>
  <c r="AN136" i="22"/>
  <c r="AO136" i="22" s="1"/>
  <c r="AG136" i="22"/>
  <c r="AH136" i="22" s="1"/>
  <c r="AD136" i="22"/>
  <c r="AB136" i="22"/>
  <c r="AA136" i="22"/>
  <c r="Z136" i="22"/>
  <c r="Y136" i="22"/>
  <c r="X136" i="22"/>
  <c r="W136" i="22"/>
  <c r="V136" i="22"/>
  <c r="U136" i="22"/>
  <c r="T136" i="22"/>
  <c r="AW136" i="22" s="1"/>
  <c r="BJ325" i="22"/>
  <c r="BI325" i="22"/>
  <c r="BH325" i="22"/>
  <c r="BG325" i="22"/>
  <c r="BF325" i="22"/>
  <c r="BE325" i="22"/>
  <c r="BC325" i="22"/>
  <c r="BD325" i="22" s="1"/>
  <c r="AN325" i="22"/>
  <c r="AO325" i="22" s="1"/>
  <c r="AG325" i="22"/>
  <c r="AH325" i="22" s="1"/>
  <c r="AD325" i="22"/>
  <c r="AB325" i="22"/>
  <c r="AA325" i="22"/>
  <c r="Z325" i="22"/>
  <c r="Y325" i="22"/>
  <c r="X325" i="22"/>
  <c r="W325" i="22"/>
  <c r="V325" i="22"/>
  <c r="U325" i="22"/>
  <c r="T325" i="22"/>
  <c r="AW325" i="22" s="1"/>
  <c r="BJ50" i="22"/>
  <c r="BI50" i="22"/>
  <c r="BH50" i="22"/>
  <c r="BG50" i="22"/>
  <c r="BF50" i="22"/>
  <c r="BE50" i="22"/>
  <c r="BC50" i="22"/>
  <c r="BD50" i="22" s="1"/>
  <c r="AN50" i="22"/>
  <c r="AO50" i="22" s="1"/>
  <c r="AG50" i="22"/>
  <c r="AH50" i="22" s="1"/>
  <c r="AD50" i="22"/>
  <c r="AB50" i="22"/>
  <c r="AA50" i="22"/>
  <c r="Z50" i="22"/>
  <c r="Y50" i="22"/>
  <c r="X50" i="22"/>
  <c r="W50" i="22"/>
  <c r="V50" i="22"/>
  <c r="U50" i="22"/>
  <c r="T50" i="22"/>
  <c r="AW50" i="22" s="1"/>
  <c r="BJ175" i="22"/>
  <c r="BI175" i="22"/>
  <c r="BH175" i="22"/>
  <c r="BG175" i="22"/>
  <c r="BF175" i="22"/>
  <c r="BE175" i="22"/>
  <c r="BC175" i="22"/>
  <c r="BD175" i="22" s="1"/>
  <c r="AN175" i="22"/>
  <c r="AO175" i="22" s="1"/>
  <c r="AG175" i="22"/>
  <c r="AH175" i="22" s="1"/>
  <c r="AD175" i="22"/>
  <c r="AB175" i="22"/>
  <c r="AA175" i="22"/>
  <c r="Z175" i="22"/>
  <c r="Y175" i="22"/>
  <c r="X175" i="22"/>
  <c r="W175" i="22"/>
  <c r="V175" i="22"/>
  <c r="U175" i="22"/>
  <c r="T175" i="22"/>
  <c r="AW175" i="22" s="1"/>
  <c r="BJ90" i="22"/>
  <c r="BI90" i="22"/>
  <c r="BH90" i="22"/>
  <c r="BG90" i="22"/>
  <c r="BF90" i="22"/>
  <c r="BE90" i="22"/>
  <c r="BC90" i="22"/>
  <c r="BD90" i="22" s="1"/>
  <c r="AN90" i="22"/>
  <c r="AO90" i="22" s="1"/>
  <c r="AG90" i="22"/>
  <c r="AH90" i="22" s="1"/>
  <c r="AD90" i="22"/>
  <c r="AB90" i="22"/>
  <c r="AA90" i="22"/>
  <c r="Z90" i="22"/>
  <c r="Y90" i="22"/>
  <c r="X90" i="22"/>
  <c r="W90" i="22"/>
  <c r="V90" i="22"/>
  <c r="U90" i="22"/>
  <c r="T90" i="22"/>
  <c r="AW90" i="22" s="1"/>
  <c r="BJ135" i="22"/>
  <c r="BI135" i="22"/>
  <c r="BH135" i="22"/>
  <c r="BG135" i="22"/>
  <c r="BF135" i="22"/>
  <c r="BE135" i="22"/>
  <c r="BC135" i="22"/>
  <c r="BD135" i="22" s="1"/>
  <c r="AN135" i="22"/>
  <c r="AO135" i="22" s="1"/>
  <c r="AG135" i="22"/>
  <c r="AH135" i="22" s="1"/>
  <c r="AD135" i="22"/>
  <c r="AB135" i="22"/>
  <c r="AA135" i="22"/>
  <c r="Z135" i="22"/>
  <c r="Y135" i="22"/>
  <c r="X135" i="22"/>
  <c r="W135" i="22"/>
  <c r="V135" i="22"/>
  <c r="U135" i="22"/>
  <c r="T135" i="22"/>
  <c r="AW135" i="22" s="1"/>
  <c r="BJ112" i="22"/>
  <c r="BI112" i="22"/>
  <c r="BH112" i="22"/>
  <c r="BG112" i="22"/>
  <c r="BF112" i="22"/>
  <c r="BE112" i="22"/>
  <c r="BC112" i="22"/>
  <c r="BD112" i="22" s="1"/>
  <c r="AN112" i="22"/>
  <c r="AO112" i="22" s="1"/>
  <c r="AG112" i="22"/>
  <c r="AH112" i="22" s="1"/>
  <c r="AD112" i="22"/>
  <c r="AB112" i="22"/>
  <c r="AA112" i="22"/>
  <c r="Z112" i="22"/>
  <c r="Y112" i="22"/>
  <c r="X112" i="22"/>
  <c r="W112" i="22"/>
  <c r="V112" i="22"/>
  <c r="U112" i="22"/>
  <c r="T112" i="22"/>
  <c r="AW112" i="22" s="1"/>
  <c r="BA112" i="22" s="1"/>
  <c r="BB112" i="22" s="1"/>
  <c r="BJ40" i="22"/>
  <c r="BI40" i="22"/>
  <c r="BH40" i="22"/>
  <c r="BG40" i="22"/>
  <c r="BF40" i="22"/>
  <c r="BE40" i="22"/>
  <c r="BC40" i="22"/>
  <c r="BD40" i="22" s="1"/>
  <c r="AN40" i="22"/>
  <c r="AO40" i="22" s="1"/>
  <c r="AG40" i="22"/>
  <c r="AH40" i="22" s="1"/>
  <c r="AD40" i="22"/>
  <c r="AB40" i="22"/>
  <c r="AA40" i="22"/>
  <c r="Z40" i="22"/>
  <c r="Y40" i="22"/>
  <c r="X40" i="22"/>
  <c r="W40" i="22"/>
  <c r="V40" i="22"/>
  <c r="U40" i="22"/>
  <c r="T40" i="22"/>
  <c r="AW40" i="22" s="1"/>
  <c r="BJ51" i="22"/>
  <c r="BI51" i="22"/>
  <c r="BH51" i="22"/>
  <c r="BG51" i="22"/>
  <c r="BF51" i="22"/>
  <c r="BE51" i="22"/>
  <c r="BC51" i="22"/>
  <c r="BD51" i="22" s="1"/>
  <c r="AN51" i="22"/>
  <c r="AO51" i="22" s="1"/>
  <c r="AG51" i="22"/>
  <c r="AH51" i="22" s="1"/>
  <c r="AD51" i="22"/>
  <c r="AF51" i="22" s="1"/>
  <c r="AB51" i="22"/>
  <c r="AA51" i="22"/>
  <c r="Z51" i="22"/>
  <c r="Y51" i="22"/>
  <c r="X51" i="22"/>
  <c r="W51" i="22"/>
  <c r="V51" i="22"/>
  <c r="AP51" i="22" s="1"/>
  <c r="U51" i="22"/>
  <c r="T51" i="22"/>
  <c r="AY51" i="22" s="1"/>
  <c r="BJ392" i="22"/>
  <c r="BI392" i="22"/>
  <c r="BH392" i="22"/>
  <c r="BG392" i="22"/>
  <c r="BF392" i="22"/>
  <c r="BE392" i="22"/>
  <c r="BC392" i="22"/>
  <c r="BD392" i="22" s="1"/>
  <c r="AN392" i="22"/>
  <c r="AO392" i="22" s="1"/>
  <c r="AG392" i="22"/>
  <c r="AH392" i="22" s="1"/>
  <c r="AD392" i="22"/>
  <c r="AE392" i="22" s="1"/>
  <c r="AB392" i="22"/>
  <c r="AA392" i="22"/>
  <c r="Z392" i="22"/>
  <c r="Y392" i="22"/>
  <c r="X392" i="22"/>
  <c r="W392" i="22"/>
  <c r="V392" i="22"/>
  <c r="AP392" i="22" s="1"/>
  <c r="U392" i="22"/>
  <c r="AK392" i="22" s="1"/>
  <c r="T392" i="22"/>
  <c r="AX392" i="22" s="1"/>
  <c r="BJ18" i="22"/>
  <c r="BI18" i="22"/>
  <c r="BH18" i="22"/>
  <c r="BG18" i="22"/>
  <c r="BF18" i="22"/>
  <c r="BE18" i="22"/>
  <c r="BC18" i="22"/>
  <c r="BD18" i="22" s="1"/>
  <c r="AN18" i="22"/>
  <c r="AO18" i="22" s="1"/>
  <c r="AG18" i="22"/>
  <c r="AH18" i="22" s="1"/>
  <c r="AD18" i="22"/>
  <c r="AB18" i="22"/>
  <c r="AA18" i="22"/>
  <c r="Z18" i="22"/>
  <c r="Y18" i="22"/>
  <c r="X18" i="22"/>
  <c r="W18" i="22"/>
  <c r="V18" i="22"/>
  <c r="AP18" i="22" s="1"/>
  <c r="U18" i="22"/>
  <c r="T18" i="22"/>
  <c r="AY18" i="22" s="1"/>
  <c r="BJ100" i="22"/>
  <c r="BI100" i="22"/>
  <c r="BH100" i="22"/>
  <c r="BG100" i="22"/>
  <c r="BF100" i="22"/>
  <c r="BE100" i="22"/>
  <c r="BC100" i="22"/>
  <c r="BD100" i="22" s="1"/>
  <c r="AN100" i="22"/>
  <c r="AO100" i="22" s="1"/>
  <c r="AG100" i="22"/>
  <c r="AH100" i="22" s="1"/>
  <c r="AD100" i="22"/>
  <c r="AE100" i="22" s="1"/>
  <c r="AB100" i="22"/>
  <c r="AA100" i="22"/>
  <c r="Z100" i="22"/>
  <c r="Y100" i="22"/>
  <c r="X100" i="22"/>
  <c r="W100" i="22"/>
  <c r="V100" i="22"/>
  <c r="AP100" i="22" s="1"/>
  <c r="U100" i="22"/>
  <c r="AK100" i="22" s="1"/>
  <c r="T100" i="22"/>
  <c r="AX100" i="22" s="1"/>
  <c r="BJ15" i="22"/>
  <c r="BI15" i="22"/>
  <c r="BH15" i="22"/>
  <c r="BG15" i="22"/>
  <c r="BF15" i="22"/>
  <c r="BE15" i="22"/>
  <c r="BC15" i="22"/>
  <c r="BD15" i="22" s="1"/>
  <c r="AN15" i="22"/>
  <c r="AO15" i="22" s="1"/>
  <c r="AG15" i="22"/>
  <c r="AH15" i="22" s="1"/>
  <c r="AD15" i="22"/>
  <c r="AB15" i="22"/>
  <c r="AA15" i="22"/>
  <c r="Z15" i="22"/>
  <c r="Y15" i="22"/>
  <c r="X15" i="22"/>
  <c r="W15" i="22"/>
  <c r="V15" i="22"/>
  <c r="AP15" i="22" s="1"/>
  <c r="U15" i="22"/>
  <c r="T15" i="22"/>
  <c r="AY15" i="22" s="1"/>
  <c r="BJ58" i="22"/>
  <c r="BI58" i="22"/>
  <c r="BH58" i="22"/>
  <c r="BG58" i="22"/>
  <c r="BF58" i="22"/>
  <c r="BE58" i="22"/>
  <c r="BC58" i="22"/>
  <c r="BD58" i="22" s="1"/>
  <c r="AN58" i="22"/>
  <c r="AO58" i="22" s="1"/>
  <c r="AG58" i="22"/>
  <c r="AH58" i="22" s="1"/>
  <c r="AD58" i="22"/>
  <c r="AE58" i="22" s="1"/>
  <c r="AB58" i="22"/>
  <c r="AA58" i="22"/>
  <c r="Z58" i="22"/>
  <c r="Y58" i="22"/>
  <c r="X58" i="22"/>
  <c r="W58" i="22"/>
  <c r="V58" i="22"/>
  <c r="AP58" i="22" s="1"/>
  <c r="U58" i="22"/>
  <c r="AK58" i="22" s="1"/>
  <c r="T58" i="22"/>
  <c r="AY58" i="22" s="1"/>
  <c r="BJ275" i="22"/>
  <c r="BI275" i="22"/>
  <c r="BH275" i="22"/>
  <c r="BG275" i="22"/>
  <c r="BF275" i="22"/>
  <c r="BE275" i="22"/>
  <c r="BC275" i="22"/>
  <c r="BD275" i="22" s="1"/>
  <c r="AN275" i="22"/>
  <c r="AO275" i="22" s="1"/>
  <c r="AG275" i="22"/>
  <c r="AH275" i="22" s="1"/>
  <c r="AD275" i="22"/>
  <c r="AE275" i="22" s="1"/>
  <c r="AB275" i="22"/>
  <c r="AA275" i="22"/>
  <c r="Z275" i="22"/>
  <c r="Y275" i="22"/>
  <c r="X275" i="22"/>
  <c r="W275" i="22"/>
  <c r="V275" i="22"/>
  <c r="AP275" i="22" s="1"/>
  <c r="U275" i="22"/>
  <c r="T275" i="22"/>
  <c r="AY275" i="22" s="1"/>
  <c r="BJ308" i="22"/>
  <c r="BI308" i="22"/>
  <c r="BH308" i="22"/>
  <c r="BG308" i="22"/>
  <c r="BF308" i="22"/>
  <c r="BE308" i="22"/>
  <c r="BC308" i="22"/>
  <c r="BD308" i="22" s="1"/>
  <c r="AN308" i="22"/>
  <c r="AO308" i="22" s="1"/>
  <c r="AG308" i="22"/>
  <c r="AH308" i="22" s="1"/>
  <c r="AD308" i="22"/>
  <c r="AB308" i="22"/>
  <c r="AA308" i="22"/>
  <c r="Z308" i="22"/>
  <c r="Y308" i="22"/>
  <c r="X308" i="22"/>
  <c r="W308" i="22"/>
  <c r="V308" i="22"/>
  <c r="AP308" i="22" s="1"/>
  <c r="U308" i="22"/>
  <c r="T308" i="22"/>
  <c r="AY308" i="22" s="1"/>
  <c r="BJ154" i="22"/>
  <c r="BI154" i="22"/>
  <c r="BH154" i="22"/>
  <c r="BG154" i="22"/>
  <c r="BF154" i="22"/>
  <c r="BE154" i="22"/>
  <c r="BC154" i="22"/>
  <c r="BD154" i="22" s="1"/>
  <c r="AN154" i="22"/>
  <c r="AO154" i="22" s="1"/>
  <c r="AG154" i="22"/>
  <c r="AH154" i="22" s="1"/>
  <c r="AD154" i="22"/>
  <c r="AF154" i="22" s="1"/>
  <c r="AB154" i="22"/>
  <c r="AA154" i="22"/>
  <c r="Z154" i="22"/>
  <c r="Y154" i="22"/>
  <c r="X154" i="22"/>
  <c r="W154" i="22"/>
  <c r="V154" i="22"/>
  <c r="AP154" i="22" s="1"/>
  <c r="U154" i="22"/>
  <c r="T154" i="22"/>
  <c r="AY154" i="22" s="1"/>
  <c r="BJ59" i="22"/>
  <c r="BI59" i="22"/>
  <c r="BH59" i="22"/>
  <c r="BG59" i="22"/>
  <c r="BF59" i="22"/>
  <c r="BE59" i="22"/>
  <c r="BC59" i="22"/>
  <c r="BD59" i="22" s="1"/>
  <c r="AN59" i="22"/>
  <c r="AO59" i="22" s="1"/>
  <c r="AG59" i="22"/>
  <c r="AH59" i="22" s="1"/>
  <c r="AD59" i="22"/>
  <c r="AB59" i="22"/>
  <c r="AA59" i="22"/>
  <c r="Z59" i="22"/>
  <c r="Y59" i="22"/>
  <c r="X59" i="22"/>
  <c r="W59" i="22"/>
  <c r="V59" i="22"/>
  <c r="AP59" i="22" s="1"/>
  <c r="U59" i="22"/>
  <c r="T59" i="22"/>
  <c r="AX59" i="22" s="1"/>
  <c r="BJ10" i="22"/>
  <c r="BI10" i="22"/>
  <c r="BH10" i="22"/>
  <c r="BG10" i="22"/>
  <c r="BF10" i="22"/>
  <c r="BE10" i="22"/>
  <c r="BC10" i="22"/>
  <c r="BD10" i="22" s="1"/>
  <c r="AN10" i="22"/>
  <c r="AO10" i="22" s="1"/>
  <c r="AG10" i="22"/>
  <c r="AH10" i="22" s="1"/>
  <c r="AD10" i="22"/>
  <c r="AB10" i="22"/>
  <c r="AA10" i="22"/>
  <c r="Z10" i="22"/>
  <c r="Y10" i="22"/>
  <c r="X10" i="22"/>
  <c r="W10" i="22"/>
  <c r="V10" i="22"/>
  <c r="AP10" i="22" s="1"/>
  <c r="U10" i="22"/>
  <c r="T10" i="22"/>
  <c r="AY10" i="22" s="1"/>
  <c r="BJ137" i="22"/>
  <c r="BI137" i="22"/>
  <c r="BH137" i="22"/>
  <c r="BG137" i="22"/>
  <c r="BF137" i="22"/>
  <c r="BE137" i="22"/>
  <c r="BC137" i="22"/>
  <c r="BD137" i="22" s="1"/>
  <c r="AN137" i="22"/>
  <c r="AO137" i="22" s="1"/>
  <c r="AG137" i="22"/>
  <c r="AH137" i="22" s="1"/>
  <c r="AD137" i="22"/>
  <c r="AB137" i="22"/>
  <c r="AA137" i="22"/>
  <c r="Z137" i="22"/>
  <c r="Y137" i="22"/>
  <c r="X137" i="22"/>
  <c r="W137" i="22"/>
  <c r="V137" i="22"/>
  <c r="AP137" i="22" s="1"/>
  <c r="U137" i="22"/>
  <c r="AK137" i="22" s="1"/>
  <c r="T137" i="22"/>
  <c r="AX137" i="22" s="1"/>
  <c r="BJ67" i="22"/>
  <c r="BI67" i="22"/>
  <c r="BH67" i="22"/>
  <c r="BG67" i="22"/>
  <c r="BF67" i="22"/>
  <c r="BE67" i="22"/>
  <c r="BC67" i="22"/>
  <c r="BD67" i="22" s="1"/>
  <c r="AN67" i="22"/>
  <c r="AO67" i="22" s="1"/>
  <c r="AG67" i="22"/>
  <c r="AH67" i="22" s="1"/>
  <c r="AD67" i="22"/>
  <c r="AB67" i="22"/>
  <c r="AA67" i="22"/>
  <c r="Z67" i="22"/>
  <c r="Y67" i="22"/>
  <c r="X67" i="22"/>
  <c r="W67" i="22"/>
  <c r="V67" i="22"/>
  <c r="AP67" i="22" s="1"/>
  <c r="U67" i="22"/>
  <c r="T67" i="22"/>
  <c r="AW67" i="22" s="1"/>
  <c r="BJ13" i="22"/>
  <c r="BI13" i="22"/>
  <c r="BH13" i="22"/>
  <c r="BG13" i="22"/>
  <c r="BF13" i="22"/>
  <c r="BE13" i="22"/>
  <c r="BC13" i="22"/>
  <c r="BD13" i="22" s="1"/>
  <c r="AN13" i="22"/>
  <c r="AO13" i="22" s="1"/>
  <c r="AG13" i="22"/>
  <c r="AH13" i="22" s="1"/>
  <c r="AD13" i="22"/>
  <c r="AB13" i="22"/>
  <c r="AA13" i="22"/>
  <c r="Z13" i="22"/>
  <c r="Y13" i="22"/>
  <c r="X13" i="22"/>
  <c r="W13" i="22"/>
  <c r="V13" i="22"/>
  <c r="AP13" i="22" s="1"/>
  <c r="U13" i="22"/>
  <c r="T13" i="22"/>
  <c r="AX13" i="22" s="1"/>
  <c r="BJ273" i="22"/>
  <c r="BI273" i="22"/>
  <c r="BH273" i="22"/>
  <c r="BG273" i="22"/>
  <c r="BF273" i="22"/>
  <c r="BE273" i="22"/>
  <c r="BC273" i="22"/>
  <c r="BD273" i="22" s="1"/>
  <c r="AN273" i="22"/>
  <c r="AO273" i="22" s="1"/>
  <c r="AG273" i="22"/>
  <c r="AH273" i="22" s="1"/>
  <c r="AD273" i="22"/>
  <c r="AB273" i="22"/>
  <c r="AA273" i="22"/>
  <c r="Z273" i="22"/>
  <c r="Y273" i="22"/>
  <c r="X273" i="22"/>
  <c r="W273" i="22"/>
  <c r="V273" i="22"/>
  <c r="AP273" i="22" s="1"/>
  <c r="U273" i="22"/>
  <c r="T273" i="22"/>
  <c r="AY273" i="22" s="1"/>
  <c r="BJ189" i="22"/>
  <c r="BI189" i="22"/>
  <c r="BH189" i="22"/>
  <c r="BG189" i="22"/>
  <c r="BF189" i="22"/>
  <c r="BE189" i="22"/>
  <c r="BC189" i="22"/>
  <c r="BD189" i="22" s="1"/>
  <c r="AN189" i="22"/>
  <c r="AO189" i="22" s="1"/>
  <c r="AG189" i="22"/>
  <c r="AH189" i="22" s="1"/>
  <c r="AD189" i="22"/>
  <c r="AB189" i="22"/>
  <c r="AA189" i="22"/>
  <c r="Z189" i="22"/>
  <c r="Y189" i="22"/>
  <c r="X189" i="22"/>
  <c r="W189" i="22"/>
  <c r="V189" i="22"/>
  <c r="AP189" i="22" s="1"/>
  <c r="U189" i="22"/>
  <c r="AK189" i="22" s="1"/>
  <c r="T189" i="22"/>
  <c r="AX189" i="22" s="1"/>
  <c r="BJ60" i="22"/>
  <c r="BI60" i="22"/>
  <c r="BH60" i="22"/>
  <c r="BG60" i="22"/>
  <c r="BF60" i="22"/>
  <c r="BE60" i="22"/>
  <c r="BC60" i="22"/>
  <c r="BD60" i="22" s="1"/>
  <c r="AN60" i="22"/>
  <c r="AO60" i="22" s="1"/>
  <c r="AG60" i="22"/>
  <c r="AH60" i="22" s="1"/>
  <c r="AD60" i="22"/>
  <c r="AE60" i="22" s="1"/>
  <c r="AB60" i="22"/>
  <c r="AA60" i="22"/>
  <c r="Z60" i="22"/>
  <c r="Y60" i="22"/>
  <c r="X60" i="22"/>
  <c r="W60" i="22"/>
  <c r="V60" i="22"/>
  <c r="AP60" i="22" s="1"/>
  <c r="U60" i="22"/>
  <c r="T60" i="22"/>
  <c r="AY60" i="22" s="1"/>
  <c r="BJ88" i="22"/>
  <c r="BI88" i="22"/>
  <c r="BH88" i="22"/>
  <c r="BG88" i="22"/>
  <c r="BF88" i="22"/>
  <c r="BE88" i="22"/>
  <c r="BC88" i="22"/>
  <c r="BD88" i="22" s="1"/>
  <c r="AN88" i="22"/>
  <c r="AO88" i="22" s="1"/>
  <c r="AG88" i="22"/>
  <c r="AH88" i="22" s="1"/>
  <c r="AD88" i="22"/>
  <c r="AE88" i="22" s="1"/>
  <c r="AB88" i="22"/>
  <c r="AA88" i="22"/>
  <c r="Z88" i="22"/>
  <c r="Y88" i="22"/>
  <c r="X88" i="22"/>
  <c r="W88" i="22"/>
  <c r="V88" i="22"/>
  <c r="AP88" i="22" s="1"/>
  <c r="U88" i="22"/>
  <c r="T88" i="22"/>
  <c r="AX88" i="22" s="1"/>
  <c r="BJ202" i="22"/>
  <c r="BI202" i="22"/>
  <c r="BH202" i="22"/>
  <c r="BG202" i="22"/>
  <c r="BF202" i="22"/>
  <c r="BE202" i="22"/>
  <c r="BC202" i="22"/>
  <c r="BD202" i="22" s="1"/>
  <c r="AN202" i="22"/>
  <c r="AO202" i="22" s="1"/>
  <c r="AG202" i="22"/>
  <c r="AH202" i="22" s="1"/>
  <c r="AD202" i="22"/>
  <c r="AB202" i="22"/>
  <c r="AA202" i="22"/>
  <c r="Z202" i="22"/>
  <c r="Y202" i="22"/>
  <c r="X202" i="22"/>
  <c r="W202" i="22"/>
  <c r="V202" i="22"/>
  <c r="AP202" i="22" s="1"/>
  <c r="U202" i="22"/>
  <c r="T202" i="22"/>
  <c r="AX202" i="22" s="1"/>
  <c r="BJ12" i="22"/>
  <c r="BI12" i="22"/>
  <c r="BH12" i="22"/>
  <c r="BG12" i="22"/>
  <c r="BF12" i="22"/>
  <c r="BE12" i="22"/>
  <c r="BC12" i="22"/>
  <c r="BD12" i="22" s="1"/>
  <c r="AN12" i="22"/>
  <c r="AO12" i="22" s="1"/>
  <c r="AG12" i="22"/>
  <c r="AH12" i="22" s="1"/>
  <c r="AD12" i="22"/>
  <c r="AB12" i="22"/>
  <c r="AA12" i="22"/>
  <c r="Z12" i="22"/>
  <c r="Y12" i="22"/>
  <c r="X12" i="22"/>
  <c r="W12" i="22"/>
  <c r="V12" i="22"/>
  <c r="U12" i="22"/>
  <c r="T12" i="22"/>
  <c r="AX12" i="22" s="1"/>
  <c r="BJ143" i="22"/>
  <c r="BI143" i="22"/>
  <c r="BH143" i="22"/>
  <c r="BG143" i="22"/>
  <c r="BF143" i="22"/>
  <c r="BE143" i="22"/>
  <c r="BC143" i="22"/>
  <c r="BD143" i="22" s="1"/>
  <c r="AN143" i="22"/>
  <c r="AO143" i="22" s="1"/>
  <c r="AG143" i="22"/>
  <c r="AH143" i="22" s="1"/>
  <c r="AD143" i="22"/>
  <c r="AB143" i="22"/>
  <c r="AA143" i="22"/>
  <c r="Z143" i="22"/>
  <c r="Y143" i="22"/>
  <c r="X143" i="22"/>
  <c r="W143" i="22"/>
  <c r="V143" i="22"/>
  <c r="AP143" i="22" s="1"/>
  <c r="U143" i="22"/>
  <c r="T143" i="22"/>
  <c r="AX143" i="22" s="1"/>
  <c r="BJ96" i="22"/>
  <c r="BI96" i="22"/>
  <c r="BH96" i="22"/>
  <c r="BG96" i="22"/>
  <c r="BF96" i="22"/>
  <c r="BE96" i="22"/>
  <c r="BC96" i="22"/>
  <c r="BD96" i="22" s="1"/>
  <c r="AN96" i="22"/>
  <c r="AO96" i="22" s="1"/>
  <c r="AG96" i="22"/>
  <c r="AH96" i="22" s="1"/>
  <c r="AD96" i="22"/>
  <c r="AB96" i="22"/>
  <c r="AA96" i="22"/>
  <c r="Z96" i="22"/>
  <c r="Y96" i="22"/>
  <c r="X96" i="22"/>
  <c r="W96" i="22"/>
  <c r="V96" i="22"/>
  <c r="AM96" i="22" s="1"/>
  <c r="U96" i="22"/>
  <c r="T96" i="22"/>
  <c r="AX96" i="22" s="1"/>
  <c r="BJ29" i="22"/>
  <c r="BI29" i="22"/>
  <c r="BH29" i="22"/>
  <c r="BG29" i="22"/>
  <c r="BF29" i="22"/>
  <c r="BE29" i="22"/>
  <c r="BC29" i="22"/>
  <c r="BD29" i="22" s="1"/>
  <c r="AN29" i="22"/>
  <c r="AO29" i="22" s="1"/>
  <c r="AG29" i="22"/>
  <c r="AH29" i="22" s="1"/>
  <c r="AD29" i="22"/>
  <c r="AF29" i="22" s="1"/>
  <c r="AB29" i="22"/>
  <c r="AA29" i="22"/>
  <c r="Z29" i="22"/>
  <c r="Y29" i="22"/>
  <c r="X29" i="22"/>
  <c r="W29" i="22"/>
  <c r="V29" i="22"/>
  <c r="AP29" i="22" s="1"/>
  <c r="U29" i="22"/>
  <c r="T29" i="22"/>
  <c r="AY29" i="22" s="1"/>
  <c r="BJ144" i="22"/>
  <c r="BI144" i="22"/>
  <c r="BH144" i="22"/>
  <c r="BG144" i="22"/>
  <c r="BF144" i="22"/>
  <c r="BE144" i="22"/>
  <c r="BC144" i="22"/>
  <c r="BD144" i="22" s="1"/>
  <c r="AN144" i="22"/>
  <c r="AO144" i="22" s="1"/>
  <c r="AG144" i="22"/>
  <c r="AH144" i="22" s="1"/>
  <c r="AD144" i="22"/>
  <c r="AB144" i="22"/>
  <c r="AA144" i="22"/>
  <c r="Z144" i="22"/>
  <c r="Y144" i="22"/>
  <c r="X144" i="22"/>
  <c r="W144" i="22"/>
  <c r="V144" i="22"/>
  <c r="AP144" i="22" s="1"/>
  <c r="U144" i="22"/>
  <c r="T144" i="22"/>
  <c r="AY144" i="22" s="1"/>
  <c r="BJ23" i="22"/>
  <c r="BI23" i="22"/>
  <c r="BH23" i="22"/>
  <c r="BG23" i="22"/>
  <c r="BF23" i="22"/>
  <c r="BE23" i="22"/>
  <c r="BC23" i="22"/>
  <c r="BD23" i="22" s="1"/>
  <c r="AN23" i="22"/>
  <c r="AO23" i="22" s="1"/>
  <c r="AG23" i="22"/>
  <c r="AH23" i="22" s="1"/>
  <c r="AD23" i="22"/>
  <c r="AE23" i="22" s="1"/>
  <c r="AB23" i="22"/>
  <c r="AA23" i="22"/>
  <c r="Z23" i="22"/>
  <c r="Y23" i="22"/>
  <c r="X23" i="22"/>
  <c r="W23" i="22"/>
  <c r="V23" i="22"/>
  <c r="AP23" i="22" s="1"/>
  <c r="U23" i="22"/>
  <c r="T23" i="22"/>
  <c r="AY23" i="22" s="1"/>
  <c r="BJ187" i="22"/>
  <c r="BI187" i="22"/>
  <c r="BH187" i="22"/>
  <c r="BG187" i="22"/>
  <c r="BF187" i="22"/>
  <c r="BE187" i="22"/>
  <c r="BC187" i="22"/>
  <c r="BD187" i="22" s="1"/>
  <c r="AN187" i="22"/>
  <c r="AO187" i="22" s="1"/>
  <c r="AG187" i="22"/>
  <c r="AH187" i="22" s="1"/>
  <c r="AD187" i="22"/>
  <c r="AB187" i="22"/>
  <c r="AA187" i="22"/>
  <c r="Z187" i="22"/>
  <c r="Y187" i="22"/>
  <c r="X187" i="22"/>
  <c r="W187" i="22"/>
  <c r="V187" i="22"/>
  <c r="AP187" i="22" s="1"/>
  <c r="U187" i="22"/>
  <c r="T187" i="22"/>
  <c r="AY187" i="22" s="1"/>
  <c r="BJ35" i="22"/>
  <c r="BI35" i="22"/>
  <c r="BH35" i="22"/>
  <c r="BG35" i="22"/>
  <c r="BF35" i="22"/>
  <c r="BE35" i="22"/>
  <c r="BC35" i="22"/>
  <c r="BD35" i="22" s="1"/>
  <c r="AN35" i="22"/>
  <c r="AO35" i="22" s="1"/>
  <c r="AG35" i="22"/>
  <c r="AH35" i="22" s="1"/>
  <c r="AD35" i="22"/>
  <c r="AE35" i="22" s="1"/>
  <c r="AB35" i="22"/>
  <c r="AA35" i="22"/>
  <c r="Z35" i="22"/>
  <c r="Y35" i="22"/>
  <c r="X35" i="22"/>
  <c r="W35" i="22"/>
  <c r="V35" i="22"/>
  <c r="AP35" i="22" s="1"/>
  <c r="U35" i="22"/>
  <c r="T35" i="22"/>
  <c r="AX35" i="22" s="1"/>
  <c r="BJ84" i="22"/>
  <c r="BI84" i="22"/>
  <c r="BH84" i="22"/>
  <c r="BG84" i="22"/>
  <c r="BF84" i="22"/>
  <c r="BE84" i="22"/>
  <c r="BC84" i="22"/>
  <c r="BD84" i="22" s="1"/>
  <c r="AN84" i="22"/>
  <c r="AO84" i="22" s="1"/>
  <c r="AG84" i="22"/>
  <c r="AH84" i="22" s="1"/>
  <c r="AD84" i="22"/>
  <c r="AE84" i="22" s="1"/>
  <c r="AB84" i="22"/>
  <c r="AA84" i="22"/>
  <c r="Z84" i="22"/>
  <c r="Y84" i="22"/>
  <c r="X84" i="22"/>
  <c r="W84" i="22"/>
  <c r="V84" i="22"/>
  <c r="AP84" i="22" s="1"/>
  <c r="U84" i="22"/>
  <c r="T84" i="22"/>
  <c r="AX84" i="22" s="1"/>
  <c r="BJ69" i="22"/>
  <c r="BI69" i="22"/>
  <c r="BH69" i="22"/>
  <c r="BG69" i="22"/>
  <c r="BF69" i="22"/>
  <c r="BE69" i="22"/>
  <c r="BC69" i="22"/>
  <c r="BD69" i="22" s="1"/>
  <c r="AN69" i="22"/>
  <c r="AO69" i="22" s="1"/>
  <c r="AG69" i="22"/>
  <c r="AH69" i="22" s="1"/>
  <c r="AD69" i="22"/>
  <c r="AB69" i="22"/>
  <c r="AA69" i="22"/>
  <c r="Z69" i="22"/>
  <c r="Y69" i="22"/>
  <c r="X69" i="22"/>
  <c r="W69" i="22"/>
  <c r="V69" i="22"/>
  <c r="AP69" i="22" s="1"/>
  <c r="U69" i="22"/>
  <c r="T69" i="22"/>
  <c r="AX69" i="22" s="1"/>
  <c r="BJ134" i="22"/>
  <c r="BI134" i="22"/>
  <c r="BH134" i="22"/>
  <c r="BG134" i="22"/>
  <c r="BF134" i="22"/>
  <c r="BE134" i="22"/>
  <c r="BC134" i="22"/>
  <c r="BD134" i="22" s="1"/>
  <c r="AN134" i="22"/>
  <c r="AO134" i="22" s="1"/>
  <c r="AG134" i="22"/>
  <c r="AH134" i="22" s="1"/>
  <c r="AD134" i="22"/>
  <c r="AE134" i="22" s="1"/>
  <c r="AB134" i="22"/>
  <c r="AA134" i="22"/>
  <c r="Z134" i="22"/>
  <c r="Y134" i="22"/>
  <c r="X134" i="22"/>
  <c r="W134" i="22"/>
  <c r="V134" i="22"/>
  <c r="AP134" i="22" s="1"/>
  <c r="U134" i="22"/>
  <c r="T134" i="22"/>
  <c r="AX134" i="22" s="1"/>
  <c r="BJ20" i="22"/>
  <c r="BI20" i="22"/>
  <c r="BH20" i="22"/>
  <c r="BG20" i="22"/>
  <c r="BF20" i="22"/>
  <c r="BE20" i="22"/>
  <c r="BC20" i="22"/>
  <c r="BD20" i="22" s="1"/>
  <c r="AN20" i="22"/>
  <c r="AO20" i="22" s="1"/>
  <c r="AG20" i="22"/>
  <c r="AH20" i="22" s="1"/>
  <c r="AD20" i="22"/>
  <c r="AB20" i="22"/>
  <c r="AA20" i="22"/>
  <c r="Z20" i="22"/>
  <c r="Y20" i="22"/>
  <c r="X20" i="22"/>
  <c r="W20" i="22"/>
  <c r="V20" i="22"/>
  <c r="AP20" i="22" s="1"/>
  <c r="U20" i="22"/>
  <c r="T20" i="22"/>
  <c r="AX20" i="22" s="1"/>
  <c r="BJ56" i="22"/>
  <c r="BI56" i="22"/>
  <c r="BH56" i="22"/>
  <c r="BG56" i="22"/>
  <c r="BF56" i="22"/>
  <c r="BE56" i="22"/>
  <c r="BC56" i="22"/>
  <c r="BD56" i="22" s="1"/>
  <c r="AN56" i="22"/>
  <c r="AO56" i="22" s="1"/>
  <c r="AG56" i="22"/>
  <c r="AH56" i="22" s="1"/>
  <c r="AD56" i="22"/>
  <c r="AE56" i="22" s="1"/>
  <c r="AB56" i="22"/>
  <c r="AA56" i="22"/>
  <c r="Z56" i="22"/>
  <c r="Y56" i="22"/>
  <c r="X56" i="22"/>
  <c r="W56" i="22"/>
  <c r="V56" i="22"/>
  <c r="AP56" i="22" s="1"/>
  <c r="U56" i="22"/>
  <c r="T56" i="22"/>
  <c r="AX56" i="22" s="1"/>
  <c r="BJ93" i="22"/>
  <c r="BI93" i="22"/>
  <c r="BH93" i="22"/>
  <c r="BG93" i="22"/>
  <c r="BF93" i="22"/>
  <c r="BE93" i="22"/>
  <c r="BC93" i="22"/>
  <c r="BD93" i="22" s="1"/>
  <c r="AN93" i="22"/>
  <c r="AO93" i="22" s="1"/>
  <c r="AG93" i="22"/>
  <c r="AH93" i="22" s="1"/>
  <c r="AD93" i="22"/>
  <c r="AB93" i="22"/>
  <c r="AA93" i="22"/>
  <c r="Z93" i="22"/>
  <c r="Y93" i="22"/>
  <c r="X93" i="22"/>
  <c r="W93" i="22"/>
  <c r="V93" i="22"/>
  <c r="AP93" i="22" s="1"/>
  <c r="U93" i="22"/>
  <c r="T93" i="22"/>
  <c r="AX93" i="22" s="1"/>
  <c r="BJ8" i="22"/>
  <c r="BI8" i="22"/>
  <c r="BH8" i="22"/>
  <c r="BG8" i="22"/>
  <c r="BF8" i="22"/>
  <c r="BE8" i="22"/>
  <c r="BC8" i="22"/>
  <c r="BD8" i="22" s="1"/>
  <c r="AN8" i="22"/>
  <c r="AO8" i="22" s="1"/>
  <c r="AG8" i="22"/>
  <c r="AH8" i="22" s="1"/>
  <c r="AD8" i="22"/>
  <c r="AE8" i="22" s="1"/>
  <c r="AB8" i="22"/>
  <c r="AA8" i="22"/>
  <c r="Z8" i="22"/>
  <c r="Y8" i="22"/>
  <c r="X8" i="22"/>
  <c r="W8" i="22"/>
  <c r="V8" i="22"/>
  <c r="AP8" i="22" s="1"/>
  <c r="U8" i="22"/>
  <c r="T8" i="22"/>
  <c r="AY8" i="22" s="1"/>
  <c r="BJ81" i="22"/>
  <c r="BI81" i="22"/>
  <c r="BH81" i="22"/>
  <c r="BG81" i="22"/>
  <c r="BF81" i="22"/>
  <c r="BE81" i="22"/>
  <c r="BC81" i="22"/>
  <c r="BD81" i="22" s="1"/>
  <c r="AN81" i="22"/>
  <c r="AO81" i="22" s="1"/>
  <c r="AG81" i="22"/>
  <c r="AH81" i="22" s="1"/>
  <c r="AD81" i="22"/>
  <c r="AE81" i="22" s="1"/>
  <c r="AB81" i="22"/>
  <c r="AA81" i="22"/>
  <c r="Z81" i="22"/>
  <c r="Y81" i="22"/>
  <c r="X81" i="22"/>
  <c r="W81" i="22"/>
  <c r="V81" i="22"/>
  <c r="AP81" i="22" s="1"/>
  <c r="U81" i="22"/>
  <c r="T81" i="22"/>
  <c r="AX81" i="22" s="1"/>
  <c r="BJ6" i="22"/>
  <c r="BI6" i="22"/>
  <c r="BH6" i="22"/>
  <c r="BG6" i="22"/>
  <c r="BF6" i="22"/>
  <c r="BE6" i="22"/>
  <c r="BC6" i="22"/>
  <c r="BD6" i="22" s="1"/>
  <c r="AN6" i="22"/>
  <c r="AO6" i="22" s="1"/>
  <c r="AG6" i="22"/>
  <c r="AH6" i="22" s="1"/>
  <c r="AD6" i="22"/>
  <c r="AB6" i="22"/>
  <c r="AA6" i="22"/>
  <c r="Z6" i="22"/>
  <c r="Y6" i="22"/>
  <c r="X6" i="22"/>
  <c r="W6" i="22"/>
  <c r="V6" i="22"/>
  <c r="AP6" i="22" s="1"/>
  <c r="U6" i="22"/>
  <c r="T6" i="22"/>
  <c r="AX6" i="22" s="1"/>
  <c r="BJ5" i="22"/>
  <c r="BI5" i="22"/>
  <c r="BH5" i="22"/>
  <c r="BG5" i="22"/>
  <c r="BF5" i="22"/>
  <c r="BE5" i="22"/>
  <c r="BC5" i="22"/>
  <c r="BD5" i="22" s="1"/>
  <c r="AN5" i="22"/>
  <c r="AO5" i="22" s="1"/>
  <c r="AG5" i="22"/>
  <c r="AH5" i="22" s="1"/>
  <c r="AD5" i="22"/>
  <c r="AF5" i="22" s="1"/>
  <c r="AB5" i="22"/>
  <c r="AA5" i="22"/>
  <c r="Z5" i="22"/>
  <c r="Y5" i="22"/>
  <c r="X5" i="22"/>
  <c r="W5" i="22"/>
  <c r="V5" i="22"/>
  <c r="AP5" i="22" s="1"/>
  <c r="U5" i="22"/>
  <c r="T5" i="22"/>
  <c r="AX5" i="22" s="1"/>
  <c r="BJ42" i="22"/>
  <c r="BI42" i="22"/>
  <c r="BH42" i="22"/>
  <c r="BG42" i="22"/>
  <c r="BF42" i="22"/>
  <c r="BE42" i="22"/>
  <c r="BC42" i="22"/>
  <c r="BD42" i="22" s="1"/>
  <c r="AO42" i="22"/>
  <c r="AN42" i="22"/>
  <c r="AG42" i="22"/>
  <c r="AH42" i="22" s="1"/>
  <c r="AD42" i="22"/>
  <c r="AB42" i="22"/>
  <c r="AA42" i="22"/>
  <c r="Z42" i="22"/>
  <c r="Y42" i="22"/>
  <c r="X42" i="22"/>
  <c r="W42" i="22"/>
  <c r="V42" i="22"/>
  <c r="AP42" i="22" s="1"/>
  <c r="U42" i="22"/>
  <c r="T42" i="22"/>
  <c r="AX42" i="22" s="1"/>
  <c r="BJ7" i="22"/>
  <c r="BI7" i="22"/>
  <c r="BH7" i="22"/>
  <c r="BG7" i="22"/>
  <c r="BF7" i="22"/>
  <c r="BE7" i="22"/>
  <c r="BC7" i="22"/>
  <c r="BD7" i="22" s="1"/>
  <c r="AN7" i="22"/>
  <c r="AO7" i="22" s="1"/>
  <c r="AG7" i="22"/>
  <c r="AH7" i="22" s="1"/>
  <c r="AD7" i="22"/>
  <c r="AF7" i="22" s="1"/>
  <c r="AB7" i="22"/>
  <c r="AA7" i="22"/>
  <c r="Z7" i="22"/>
  <c r="Y7" i="22"/>
  <c r="X7" i="22"/>
  <c r="W7" i="22"/>
  <c r="V7" i="22"/>
  <c r="AP7" i="22" s="1"/>
  <c r="U7" i="22"/>
  <c r="T7" i="22"/>
  <c r="AX7" i="22" s="1"/>
  <c r="BK2" i="22"/>
  <c r="BJ2" i="22"/>
  <c r="BI2" i="22"/>
  <c r="BH2" i="22"/>
  <c r="BG2" i="22"/>
  <c r="BF2" i="22"/>
  <c r="BE2" i="22"/>
  <c r="BD2" i="22"/>
  <c r="BC2" i="22"/>
  <c r="BB2" i="22"/>
  <c r="BA2" i="22"/>
  <c r="AY2" i="22"/>
  <c r="AX2" i="22"/>
  <c r="AZ2" i="22" s="1"/>
  <c r="AW2" i="22"/>
  <c r="AU2" i="22"/>
  <c r="AT2" i="22"/>
  <c r="AS2" i="22"/>
  <c r="AQ2" i="22"/>
  <c r="AP2" i="22"/>
  <c r="AR2" i="22" s="1"/>
  <c r="AO2" i="22"/>
  <c r="AN2" i="22"/>
  <c r="AM2" i="22"/>
  <c r="AK2" i="22"/>
  <c r="AJ2" i="22"/>
  <c r="AI2" i="22"/>
  <c r="AH2" i="22"/>
  <c r="AG2" i="22"/>
  <c r="AF2" i="22"/>
  <c r="AE2" i="22"/>
  <c r="AD2" i="22"/>
  <c r="AM68" i="22" l="1"/>
  <c r="AI107" i="22"/>
  <c r="AM119" i="22"/>
  <c r="AI145" i="22"/>
  <c r="AX8" i="22"/>
  <c r="AY417" i="22"/>
  <c r="AY380" i="22"/>
  <c r="AY299" i="22"/>
  <c r="AY385" i="22"/>
  <c r="AY377" i="22"/>
  <c r="AY346" i="22"/>
  <c r="AY65" i="22"/>
  <c r="AY338" i="22"/>
  <c r="AY133" i="22"/>
  <c r="AY152" i="22"/>
  <c r="AY129" i="22"/>
  <c r="AY298" i="22"/>
  <c r="AY226" i="22"/>
  <c r="AY176" i="22"/>
  <c r="AY259" i="22"/>
  <c r="AY340" i="22"/>
  <c r="AY71" i="22"/>
  <c r="AY201" i="22"/>
  <c r="AY50" i="22"/>
  <c r="AY202" i="22"/>
  <c r="AY35" i="22"/>
  <c r="AY81" i="22"/>
  <c r="AY7" i="22"/>
  <c r="AY352" i="22"/>
  <c r="AY413" i="22"/>
  <c r="AY211" i="22"/>
  <c r="AY257" i="22"/>
  <c r="AY332" i="22"/>
  <c r="AY293" i="22"/>
  <c r="AY289" i="22"/>
  <c r="AY315" i="22"/>
  <c r="AY138" i="22"/>
  <c r="AY151" i="22"/>
  <c r="AY292" i="22"/>
  <c r="AY114" i="22"/>
  <c r="AY113" i="22"/>
  <c r="AY175" i="22"/>
  <c r="AY100" i="22"/>
  <c r="AY137" i="22"/>
  <c r="AY12" i="22"/>
  <c r="AY84" i="22"/>
  <c r="AY6" i="22"/>
  <c r="AE87" i="22"/>
  <c r="AE295" i="22"/>
  <c r="AY430" i="22"/>
  <c r="AY434" i="22"/>
  <c r="AY330" i="22"/>
  <c r="AY427" i="22"/>
  <c r="AY197" i="22"/>
  <c r="AY86" i="22"/>
  <c r="AY215" i="22"/>
  <c r="AY37" i="22"/>
  <c r="AY321" i="22"/>
  <c r="AY323" i="22"/>
  <c r="AY74" i="22"/>
  <c r="AY90" i="22"/>
  <c r="AY67" i="22"/>
  <c r="AY143" i="22"/>
  <c r="AY69" i="22"/>
  <c r="AY5" i="22"/>
  <c r="AY402" i="22"/>
  <c r="AY421" i="22"/>
  <c r="AY416" i="22"/>
  <c r="AY425" i="22"/>
  <c r="AY397" i="22"/>
  <c r="AY269" i="22"/>
  <c r="AY237" i="22"/>
  <c r="AY34" i="22"/>
  <c r="AY372" i="22"/>
  <c r="AY115" i="22"/>
  <c r="AY36" i="22"/>
  <c r="AY239" i="22"/>
  <c r="AY284" i="22"/>
  <c r="AY135" i="22"/>
  <c r="AY13" i="22"/>
  <c r="AY96" i="22"/>
  <c r="AY134" i="22"/>
  <c r="AY42" i="22"/>
  <c r="AS280" i="22"/>
  <c r="AS220" i="22"/>
  <c r="AU184" i="22"/>
  <c r="AY251" i="22"/>
  <c r="AY381" i="22"/>
  <c r="AY432" i="22"/>
  <c r="AY358" i="22"/>
  <c r="AY229" i="22"/>
  <c r="AY231" i="22"/>
  <c r="AY178" i="22"/>
  <c r="AY383" i="22"/>
  <c r="AY196" i="22"/>
  <c r="AY160" i="22"/>
  <c r="AY57" i="22"/>
  <c r="AY4" i="22"/>
  <c r="AY382" i="22"/>
  <c r="AY94" i="22"/>
  <c r="AY242" i="22"/>
  <c r="AY241" i="22"/>
  <c r="AY112" i="22"/>
  <c r="AY56" i="22"/>
  <c r="AU57" i="22"/>
  <c r="AI207" i="22"/>
  <c r="AY409" i="22"/>
  <c r="AY433" i="22"/>
  <c r="AY217" i="22"/>
  <c r="AY343" i="22"/>
  <c r="AY180" i="22"/>
  <c r="AY333" i="22"/>
  <c r="AY387" i="22"/>
  <c r="AY214" i="22"/>
  <c r="AY263" i="22"/>
  <c r="AY386" i="22"/>
  <c r="AY328" i="22"/>
  <c r="AY31" i="22"/>
  <c r="AY294" i="22"/>
  <c r="AY30" i="22"/>
  <c r="AY267" i="22"/>
  <c r="AY319" i="22"/>
  <c r="AY132" i="22"/>
  <c r="AY220" i="22"/>
  <c r="AY189" i="22"/>
  <c r="AY20" i="22"/>
  <c r="AU275" i="22"/>
  <c r="AK316" i="22"/>
  <c r="AY367" i="22"/>
  <c r="AY370" i="22"/>
  <c r="AY374" i="22"/>
  <c r="AY351" i="22"/>
  <c r="AY101" i="22"/>
  <c r="AY357" i="22"/>
  <c r="AY224" i="22"/>
  <c r="AY291" i="22"/>
  <c r="AY240" i="22"/>
  <c r="AY252" i="22"/>
  <c r="AY61" i="22"/>
  <c r="AY243" i="22"/>
  <c r="AY250" i="22"/>
  <c r="AY14" i="22"/>
  <c r="AY136" i="22"/>
  <c r="AY40" i="22"/>
  <c r="AY93" i="22"/>
  <c r="AY399" i="22"/>
  <c r="AY414" i="22"/>
  <c r="AY404" i="22"/>
  <c r="AY317" i="22"/>
  <c r="AY167" i="22"/>
  <c r="AY203" i="22"/>
  <c r="AY244" i="22"/>
  <c r="AY147" i="22"/>
  <c r="AY270" i="22"/>
  <c r="AY66" i="22"/>
  <c r="AY186" i="22"/>
  <c r="AY280" i="22"/>
  <c r="AY325" i="22"/>
  <c r="AY392" i="22"/>
  <c r="AY59" i="22"/>
  <c r="AY88" i="22"/>
  <c r="L46" i="16"/>
  <c r="S46" i="16"/>
  <c r="K46" i="16"/>
  <c r="R46" i="16"/>
  <c r="J46" i="16"/>
  <c r="E46" i="16"/>
  <c r="Q46" i="16"/>
  <c r="I46" i="16"/>
  <c r="X46" i="16"/>
  <c r="P46" i="16"/>
  <c r="H46" i="16"/>
  <c r="W46" i="16"/>
  <c r="O46" i="16"/>
  <c r="G46" i="16"/>
  <c r="V46" i="16"/>
  <c r="N46" i="16"/>
  <c r="F46" i="16"/>
  <c r="U46" i="16"/>
  <c r="M46" i="16"/>
  <c r="T46" i="16"/>
  <c r="C108" i="5"/>
  <c r="AJ26" i="22"/>
  <c r="AT26" i="22" s="1"/>
  <c r="AP223" i="22"/>
  <c r="AU71" i="22"/>
  <c r="AF237" i="22"/>
  <c r="AM138" i="22"/>
  <c r="AU97" i="22"/>
  <c r="AE379" i="22"/>
  <c r="AS318" i="22"/>
  <c r="AQ60" i="22"/>
  <c r="AK49" i="22"/>
  <c r="AU319" i="22"/>
  <c r="AX250" i="22"/>
  <c r="AJ18" i="22"/>
  <c r="AT18" i="22" s="1"/>
  <c r="AU104" i="22"/>
  <c r="AJ208" i="22"/>
  <c r="AT208" i="22" s="1"/>
  <c r="AJ357" i="22"/>
  <c r="AT357" i="22" s="1"/>
  <c r="AK59" i="22"/>
  <c r="AI128" i="22"/>
  <c r="AF30" i="22"/>
  <c r="AQ333" i="22"/>
  <c r="AE5" i="22"/>
  <c r="AS55" i="22"/>
  <c r="BA242" i="22"/>
  <c r="BB242" i="22" s="1"/>
  <c r="AS362" i="22"/>
  <c r="AS333" i="22"/>
  <c r="AF157" i="22"/>
  <c r="AU311" i="22"/>
  <c r="AJ314" i="22"/>
  <c r="AT314" i="22" s="1"/>
  <c r="AJ226" i="22"/>
  <c r="AT226" i="22" s="1"/>
  <c r="AQ45" i="22"/>
  <c r="AU109" i="22"/>
  <c r="AJ397" i="22"/>
  <c r="AT397" i="22" s="1"/>
  <c r="AE363" i="22"/>
  <c r="AE415" i="22"/>
  <c r="AE413" i="22"/>
  <c r="AS216" i="22"/>
  <c r="AJ247" i="22"/>
  <c r="AT247" i="22" s="1"/>
  <c r="AI126" i="22"/>
  <c r="AE145" i="22"/>
  <c r="AW146" i="22"/>
  <c r="AF92" i="22"/>
  <c r="AE344" i="22"/>
  <c r="AF65" i="22"/>
  <c r="BA399" i="22"/>
  <c r="BB399" i="22" s="1"/>
  <c r="AJ93" i="22"/>
  <c r="AT93" i="22" s="1"/>
  <c r="AU12" i="22"/>
  <c r="AS108" i="22"/>
  <c r="AU382" i="22"/>
  <c r="AJ197" i="22"/>
  <c r="AT197" i="22" s="1"/>
  <c r="AF425" i="22"/>
  <c r="AJ211" i="22"/>
  <c r="AT211" i="22" s="1"/>
  <c r="AU134" i="22"/>
  <c r="AJ273" i="22"/>
  <c r="AT273" i="22" s="1"/>
  <c r="AS40" i="22"/>
  <c r="AX340" i="22"/>
  <c r="BA270" i="22"/>
  <c r="BB270" i="22" s="1"/>
  <c r="AF45" i="22"/>
  <c r="AQ138" i="22"/>
  <c r="AU271" i="22"/>
  <c r="AJ298" i="22"/>
  <c r="AT298" i="22" s="1"/>
  <c r="AM240" i="22"/>
  <c r="AU224" i="22"/>
  <c r="AJ224" i="22"/>
  <c r="AT224" i="22" s="1"/>
  <c r="AP195" i="22"/>
  <c r="AE110" i="22"/>
  <c r="AF35" i="22"/>
  <c r="AC26" i="22"/>
  <c r="AM311" i="22"/>
  <c r="AM319" i="22"/>
  <c r="AX382" i="22"/>
  <c r="AX323" i="22"/>
  <c r="AF340" i="22"/>
  <c r="AI30" i="22"/>
  <c r="AI294" i="22"/>
  <c r="AS162" i="22"/>
  <c r="AU31" i="22"/>
  <c r="AQ298" i="22"/>
  <c r="AM86" i="22"/>
  <c r="AM345" i="22"/>
  <c r="AI217" i="22"/>
  <c r="AJ398" i="22"/>
  <c r="AT398" i="22" s="1"/>
  <c r="AE388" i="22"/>
  <c r="AJ426" i="22"/>
  <c r="AT426" i="22" s="1"/>
  <c r="AM363" i="22"/>
  <c r="AU81" i="22"/>
  <c r="AJ59" i="22"/>
  <c r="AT59" i="22" s="1"/>
  <c r="AI213" i="22"/>
  <c r="AJ36" i="22"/>
  <c r="AT36" i="22" s="1"/>
  <c r="AS235" i="22"/>
  <c r="AJ129" i="22"/>
  <c r="AT129" i="22" s="1"/>
  <c r="AM199" i="22"/>
  <c r="AU231" i="22"/>
  <c r="AE253" i="22"/>
  <c r="AU423" i="22"/>
  <c r="AI415" i="22"/>
  <c r="AS428" i="22"/>
  <c r="AI21" i="22"/>
  <c r="AU267" i="22"/>
  <c r="AS86" i="22"/>
  <c r="AK204" i="22"/>
  <c r="AF60" i="22"/>
  <c r="AE356" i="22"/>
  <c r="AE227" i="22"/>
  <c r="AW433" i="22"/>
  <c r="AK436" i="22"/>
  <c r="BA74" i="22"/>
  <c r="BB74" i="22" s="1"/>
  <c r="AJ182" i="22"/>
  <c r="AT182" i="22" s="1"/>
  <c r="BA186" i="22"/>
  <c r="BB186" i="22" s="1"/>
  <c r="AU38" i="22"/>
  <c r="AU349" i="22"/>
  <c r="AJ349" i="22"/>
  <c r="AT349" i="22" s="1"/>
  <c r="AJ95" i="22"/>
  <c r="AT95" i="22" s="1"/>
  <c r="AM63" i="22"/>
  <c r="AJ114" i="22"/>
  <c r="AT114" i="22" s="1"/>
  <c r="BK61" i="22"/>
  <c r="AM45" i="22"/>
  <c r="AK401" i="22"/>
  <c r="AU158" i="22"/>
  <c r="AU120" i="22"/>
  <c r="AM264" i="22"/>
  <c r="AM245" i="22"/>
  <c r="AI229" i="22"/>
  <c r="AS285" i="22"/>
  <c r="AS79" i="22"/>
  <c r="AE305" i="22"/>
  <c r="AE296" i="22"/>
  <c r="AM406" i="22"/>
  <c r="AC428" i="22"/>
  <c r="AS363" i="22"/>
  <c r="AQ134" i="22"/>
  <c r="AQ84" i="22"/>
  <c r="AK188" i="22"/>
  <c r="AU125" i="22"/>
  <c r="AW230" i="22"/>
  <c r="AJ82" i="22"/>
  <c r="AT82" i="22" s="1"/>
  <c r="AU209" i="22"/>
  <c r="AU152" i="22"/>
  <c r="AJ152" i="22"/>
  <c r="AT152" i="22" s="1"/>
  <c r="AU46" i="22"/>
  <c r="AW343" i="22"/>
  <c r="AI79" i="22"/>
  <c r="AM353" i="22"/>
  <c r="AK380" i="22"/>
  <c r="AK6" i="22"/>
  <c r="BA241" i="22"/>
  <c r="BB241" i="22" s="1"/>
  <c r="AP63" i="22"/>
  <c r="AC307" i="22"/>
  <c r="AQ401" i="22"/>
  <c r="AC362" i="22"/>
  <c r="AJ101" i="22"/>
  <c r="AT101" i="22" s="1"/>
  <c r="AU335" i="22"/>
  <c r="AJ437" i="22"/>
  <c r="AT437" i="22" s="1"/>
  <c r="AS91" i="22"/>
  <c r="AS359" i="22"/>
  <c r="AE26" i="22"/>
  <c r="AC64" i="22"/>
  <c r="AU220" i="22"/>
  <c r="AS78" i="22"/>
  <c r="AS117" i="22"/>
  <c r="AM405" i="22"/>
  <c r="AM82" i="22"/>
  <c r="AE172" i="22"/>
  <c r="AE357" i="22"/>
  <c r="AM46" i="22"/>
  <c r="AW180" i="22"/>
  <c r="AE412" i="22"/>
  <c r="AW143" i="22"/>
  <c r="AK308" i="22"/>
  <c r="AJ297" i="22"/>
  <c r="AT297" i="22" s="1"/>
  <c r="AJ276" i="22"/>
  <c r="AT276" i="22" s="1"/>
  <c r="AS373" i="22"/>
  <c r="AS218" i="22"/>
  <c r="AF405" i="22"/>
  <c r="AP233" i="22"/>
  <c r="AX270" i="22"/>
  <c r="AJ176" i="22"/>
  <c r="AT176" i="22" s="1"/>
  <c r="AC172" i="22"/>
  <c r="AC45" i="22"/>
  <c r="AC105" i="22"/>
  <c r="AI80" i="22"/>
  <c r="AC357" i="22"/>
  <c r="AM293" i="22"/>
  <c r="AP309" i="22"/>
  <c r="AF6" i="22"/>
  <c r="AJ81" i="22"/>
  <c r="AT81" i="22" s="1"/>
  <c r="AU69" i="22"/>
  <c r="AJ69" i="22"/>
  <c r="AT69" i="22" s="1"/>
  <c r="AQ23" i="22"/>
  <c r="AJ137" i="22"/>
  <c r="AT137" i="22" s="1"/>
  <c r="AE308" i="22"/>
  <c r="AS258" i="22"/>
  <c r="AK118" i="22"/>
  <c r="AJ76" i="22"/>
  <c r="AT76" i="22" s="1"/>
  <c r="AJ165" i="22"/>
  <c r="AT165" i="22" s="1"/>
  <c r="AE107" i="22"/>
  <c r="AJ311" i="22"/>
  <c r="AT311" i="22" s="1"/>
  <c r="AC124" i="22"/>
  <c r="AX228" i="22"/>
  <c r="AK205" i="22"/>
  <c r="AI313" i="22"/>
  <c r="AU48" i="22"/>
  <c r="BA151" i="22"/>
  <c r="BB151" i="22" s="1"/>
  <c r="AJ237" i="22"/>
  <c r="AT237" i="22" s="1"/>
  <c r="AJ45" i="22"/>
  <c r="AT45" i="22" s="1"/>
  <c r="AU282" i="22"/>
  <c r="AJ196" i="22"/>
  <c r="AT196" i="22" s="1"/>
  <c r="AJ37" i="22"/>
  <c r="AT37" i="22" s="1"/>
  <c r="AE80" i="22"/>
  <c r="AJ245" i="22"/>
  <c r="AT245" i="22" s="1"/>
  <c r="AS265" i="22"/>
  <c r="AQ46" i="22"/>
  <c r="AM194" i="22"/>
  <c r="AM266" i="22"/>
  <c r="AP338" i="22"/>
  <c r="AQ338" i="22"/>
  <c r="AJ60" i="22"/>
  <c r="AT60" i="22" s="1"/>
  <c r="AC58" i="22"/>
  <c r="AK34" i="22"/>
  <c r="AC86" i="22"/>
  <c r="AJ7" i="22"/>
  <c r="AT7" i="22" s="1"/>
  <c r="AJ13" i="22"/>
  <c r="AT13" i="22" s="1"/>
  <c r="AU154" i="22"/>
  <c r="AM76" i="22"/>
  <c r="AI49" i="22"/>
  <c r="AP212" i="22"/>
  <c r="AK110" i="22"/>
  <c r="AU89" i="22"/>
  <c r="AS33" i="22"/>
  <c r="AU169" i="22"/>
  <c r="AJ169" i="22"/>
  <c r="AT169" i="22" s="1"/>
  <c r="AU131" i="22"/>
  <c r="AE239" i="22"/>
  <c r="AE310" i="22"/>
  <c r="AS148" i="22"/>
  <c r="AF21" i="22"/>
  <c r="AJ313" i="22"/>
  <c r="AT313" i="22" s="1"/>
  <c r="AC323" i="22"/>
  <c r="AJ30" i="22"/>
  <c r="AT30" i="22" s="1"/>
  <c r="AM115" i="22"/>
  <c r="AJ159" i="22"/>
  <c r="AT159" i="22" s="1"/>
  <c r="AM282" i="22"/>
  <c r="AS309" i="22"/>
  <c r="AX309" i="22"/>
  <c r="AK202" i="22"/>
  <c r="AC104" i="22"/>
  <c r="AC311" i="22"/>
  <c r="AS311" i="22"/>
  <c r="AS297" i="22"/>
  <c r="AS314" i="22"/>
  <c r="AJ78" i="22"/>
  <c r="AT78" i="22" s="1"/>
  <c r="BA36" i="22"/>
  <c r="BB36" i="22" s="1"/>
  <c r="BA323" i="22"/>
  <c r="BB323" i="22" s="1"/>
  <c r="AJ92" i="22"/>
  <c r="AT92" i="22" s="1"/>
  <c r="AC30" i="22"/>
  <c r="AM30" i="22"/>
  <c r="BA292" i="22"/>
  <c r="BB292" i="22" s="1"/>
  <c r="AJ420" i="22"/>
  <c r="AT420" i="22" s="1"/>
  <c r="AU170" i="22"/>
  <c r="AQ222" i="22"/>
  <c r="AF23" i="22"/>
  <c r="AE202" i="22"/>
  <c r="AJ154" i="22"/>
  <c r="AT154" i="22" s="1"/>
  <c r="AM121" i="22"/>
  <c r="AK431" i="22"/>
  <c r="AQ172" i="22"/>
  <c r="AJ383" i="22"/>
  <c r="AT383" i="22" s="1"/>
  <c r="AF202" i="22"/>
  <c r="AK67" i="22"/>
  <c r="AS47" i="22"/>
  <c r="AM16" i="22"/>
  <c r="AM102" i="22"/>
  <c r="AM161" i="22"/>
  <c r="AM278" i="22"/>
  <c r="AJ168" i="22"/>
  <c r="AT168" i="22" s="1"/>
  <c r="AI228" i="22"/>
  <c r="AE431" i="22"/>
  <c r="AI106" i="22"/>
  <c r="AF9" i="22"/>
  <c r="AI41" i="22"/>
  <c r="AU66" i="22"/>
  <c r="AQ92" i="22"/>
  <c r="AW57" i="22"/>
  <c r="AF207" i="22"/>
  <c r="AJ160" i="22"/>
  <c r="AT160" i="22" s="1"/>
  <c r="AE138" i="22"/>
  <c r="AU99" i="22"/>
  <c r="AJ99" i="22"/>
  <c r="AT99" i="22" s="1"/>
  <c r="AU116" i="22"/>
  <c r="AU401" i="22"/>
  <c r="AJ252" i="22"/>
  <c r="AT252" i="22" s="1"/>
  <c r="AC368" i="22"/>
  <c r="AF298" i="22"/>
  <c r="AC225" i="22"/>
  <c r="AK383" i="22"/>
  <c r="AJ214" i="22"/>
  <c r="AT214" i="22" s="1"/>
  <c r="AC83" i="22"/>
  <c r="AW289" i="22"/>
  <c r="BA133" i="22"/>
  <c r="BB133" i="22" s="1"/>
  <c r="AS245" i="22"/>
  <c r="AE345" i="22"/>
  <c r="AS194" i="22"/>
  <c r="AI309" i="22"/>
  <c r="AF81" i="22"/>
  <c r="AU20" i="22"/>
  <c r="AJ20" i="22"/>
  <c r="AT20" i="22" s="1"/>
  <c r="AJ23" i="22"/>
  <c r="AT23" i="22" s="1"/>
  <c r="AQ10" i="22"/>
  <c r="AQ154" i="22"/>
  <c r="AS308" i="22"/>
  <c r="AK18" i="22"/>
  <c r="AS185" i="22"/>
  <c r="AS213" i="22"/>
  <c r="AC161" i="22"/>
  <c r="AF311" i="22"/>
  <c r="AS212" i="22"/>
  <c r="AM111" i="22"/>
  <c r="AU193" i="22"/>
  <c r="AJ117" i="22"/>
  <c r="AT117" i="22" s="1"/>
  <c r="AC128" i="22"/>
  <c r="AM221" i="22"/>
  <c r="AE123" i="22"/>
  <c r="AI340" i="22"/>
  <c r="AQ270" i="22"/>
  <c r="AJ4" i="22"/>
  <c r="AT4" i="22" s="1"/>
  <c r="AP170" i="22"/>
  <c r="AU290" i="22"/>
  <c r="AK290" i="22"/>
  <c r="AW318" i="22"/>
  <c r="BA263" i="22"/>
  <c r="BB263" i="22" s="1"/>
  <c r="AJ191" i="22"/>
  <c r="AT191" i="22" s="1"/>
  <c r="AU266" i="22"/>
  <c r="AI157" i="22"/>
  <c r="AM335" i="22"/>
  <c r="AM437" i="22"/>
  <c r="AS299" i="22"/>
  <c r="AS406" i="22"/>
  <c r="AW367" i="22"/>
  <c r="BA367" i="22" s="1"/>
  <c r="BB367" i="22" s="1"/>
  <c r="AE426" i="22"/>
  <c r="AJ295" i="22"/>
  <c r="AT295" i="22" s="1"/>
  <c r="AI326" i="22"/>
  <c r="AJ343" i="22"/>
  <c r="AT343" i="22" s="1"/>
  <c r="AM336" i="22"/>
  <c r="AU300" i="22"/>
  <c r="BA417" i="22"/>
  <c r="BB417" i="22" s="1"/>
  <c r="AS375" i="22"/>
  <c r="AU417" i="22"/>
  <c r="AE180" i="22"/>
  <c r="AM343" i="22"/>
  <c r="AS204" i="22"/>
  <c r="AE302" i="22"/>
  <c r="AJ300" i="22"/>
  <c r="AT300" i="22" s="1"/>
  <c r="AJ388" i="22"/>
  <c r="AT388" i="22" s="1"/>
  <c r="AI428" i="22"/>
  <c r="AM397" i="22"/>
  <c r="AE211" i="22"/>
  <c r="AW351" i="22"/>
  <c r="AE378" i="22"/>
  <c r="AW167" i="22"/>
  <c r="AJ423" i="22"/>
  <c r="AT423" i="22" s="1"/>
  <c r="AQ353" i="22"/>
  <c r="AM300" i="22"/>
  <c r="AM394" i="22"/>
  <c r="AU367" i="22"/>
  <c r="AC424" i="22"/>
  <c r="AW342" i="22"/>
  <c r="AM101" i="22"/>
  <c r="AP343" i="22"/>
  <c r="AC367" i="22"/>
  <c r="AI399" i="22"/>
  <c r="AC363" i="22"/>
  <c r="AW301" i="22"/>
  <c r="AW101" i="22"/>
  <c r="AE217" i="22"/>
  <c r="AI346" i="22"/>
  <c r="AK376" i="22"/>
  <c r="AF70" i="22"/>
  <c r="AE261" i="22"/>
  <c r="AC339" i="22"/>
  <c r="AE366" i="22"/>
  <c r="AQ300" i="22"/>
  <c r="AU347" i="22"/>
  <c r="AF347" i="22"/>
  <c r="AU150" i="22"/>
  <c r="AF150" i="22"/>
  <c r="AI374" i="22"/>
  <c r="AI352" i="22"/>
  <c r="AI14" i="27"/>
  <c r="AJ14" i="27" s="1"/>
  <c r="AI97" i="26"/>
  <c r="AJ97" i="26" s="1"/>
  <c r="AI109" i="26"/>
  <c r="AJ109" i="26" s="1"/>
  <c r="AI88" i="26"/>
  <c r="AJ88" i="26" s="1"/>
  <c r="AI90" i="26"/>
  <c r="AJ90" i="26" s="1"/>
  <c r="AI23" i="26"/>
  <c r="AJ23" i="26" s="1"/>
  <c r="AI52" i="26"/>
  <c r="AJ52" i="26" s="1"/>
  <c r="AI105" i="26"/>
  <c r="AJ105" i="26" s="1"/>
  <c r="AI69" i="26"/>
  <c r="AJ69" i="26" s="1"/>
  <c r="AI84" i="26"/>
  <c r="AJ84" i="26" s="1"/>
  <c r="AI102" i="26"/>
  <c r="AJ102" i="26" s="1"/>
  <c r="AI55" i="26"/>
  <c r="AJ55" i="26" s="1"/>
  <c r="AI64" i="26"/>
  <c r="AJ64" i="26" s="1"/>
  <c r="AI19" i="26"/>
  <c r="AJ19" i="26" s="1"/>
  <c r="AI24" i="26"/>
  <c r="AJ24" i="26" s="1"/>
  <c r="AI18" i="26"/>
  <c r="AJ18" i="26" s="1"/>
  <c r="AI63" i="26"/>
  <c r="AJ63" i="26" s="1"/>
  <c r="AI61" i="26"/>
  <c r="AJ61" i="26" s="1"/>
  <c r="AI95" i="26"/>
  <c r="AJ95" i="26" s="1"/>
  <c r="AI14" i="26"/>
  <c r="AJ14" i="26" s="1"/>
  <c r="AI30" i="26"/>
  <c r="AJ30" i="26" s="1"/>
  <c r="AI34" i="26"/>
  <c r="AJ34" i="26" s="1"/>
  <c r="AI13" i="26"/>
  <c r="AJ13" i="26" s="1"/>
  <c r="AI36" i="26"/>
  <c r="AJ36" i="26" s="1"/>
  <c r="AI26" i="26"/>
  <c r="AJ26" i="26" s="1"/>
  <c r="AI41" i="26"/>
  <c r="AJ41" i="26" s="1"/>
  <c r="AI45" i="26"/>
  <c r="AJ45" i="26" s="1"/>
  <c r="AI91" i="26"/>
  <c r="AJ91" i="26" s="1"/>
  <c r="AI82" i="26"/>
  <c r="AJ82" i="26" s="1"/>
  <c r="AI60" i="26"/>
  <c r="AJ60" i="26" s="1"/>
  <c r="AI27" i="26"/>
  <c r="AJ27" i="26" s="1"/>
  <c r="AI9" i="26"/>
  <c r="AJ9" i="26" s="1"/>
  <c r="AI33" i="26"/>
  <c r="AJ33" i="26" s="1"/>
  <c r="AI81" i="26"/>
  <c r="AJ81" i="26" s="1"/>
  <c r="AI71" i="26"/>
  <c r="AJ71" i="26" s="1"/>
  <c r="AI38" i="26"/>
  <c r="AJ38" i="26" s="1"/>
  <c r="AI92" i="26"/>
  <c r="AJ92" i="26" s="1"/>
  <c r="AI79" i="26"/>
  <c r="AJ79" i="26" s="1"/>
  <c r="AI100" i="26"/>
  <c r="AJ100" i="26" s="1"/>
  <c r="AI106" i="26"/>
  <c r="AJ106" i="26" s="1"/>
  <c r="AI43" i="26"/>
  <c r="AJ43" i="26" s="1"/>
  <c r="AI21" i="26"/>
  <c r="AJ21" i="26" s="1"/>
  <c r="AI116" i="26"/>
  <c r="AJ116" i="26" s="1"/>
  <c r="AI58" i="26"/>
  <c r="AJ58" i="26" s="1"/>
  <c r="AI20" i="26"/>
  <c r="AJ20" i="26" s="1"/>
  <c r="AI112" i="26"/>
  <c r="AJ112" i="26" s="1"/>
  <c r="AI65" i="26"/>
  <c r="AJ65" i="26" s="1"/>
  <c r="AI78" i="26"/>
  <c r="AJ78" i="26" s="1"/>
  <c r="AI87" i="26"/>
  <c r="AJ87" i="26" s="1"/>
  <c r="AI35" i="26"/>
  <c r="AJ35" i="26" s="1"/>
  <c r="AI39" i="26"/>
  <c r="AJ39" i="26" s="1"/>
  <c r="AI85" i="26"/>
  <c r="AJ85" i="26" s="1"/>
  <c r="AI54" i="26"/>
  <c r="AJ54" i="26" s="1"/>
  <c r="AI66" i="26"/>
  <c r="AJ66" i="26" s="1"/>
  <c r="AI17" i="26"/>
  <c r="AJ17" i="26" s="1"/>
  <c r="AI15" i="26"/>
  <c r="AJ15" i="26" s="1"/>
  <c r="AI46" i="26"/>
  <c r="AJ46" i="26" s="1"/>
  <c r="AI53" i="26"/>
  <c r="AJ53" i="26" s="1"/>
  <c r="AI12" i="26"/>
  <c r="AJ12" i="26" s="1"/>
  <c r="AI77" i="26"/>
  <c r="AJ77" i="26" s="1"/>
  <c r="AI22" i="26"/>
  <c r="AJ22" i="26" s="1"/>
  <c r="AI73" i="26"/>
  <c r="AJ73" i="26" s="1"/>
  <c r="AI10" i="26"/>
  <c r="AJ10" i="26" s="1"/>
  <c r="AI44" i="26"/>
  <c r="AJ44" i="26" s="1"/>
  <c r="AI76" i="26"/>
  <c r="AJ76" i="26" s="1"/>
  <c r="AI89" i="26"/>
  <c r="AJ89" i="26" s="1"/>
  <c r="AI93" i="26"/>
  <c r="AJ93" i="26" s="1"/>
  <c r="AI7" i="26"/>
  <c r="AJ7" i="26" s="1"/>
  <c r="AI80" i="26"/>
  <c r="AJ80" i="26" s="1"/>
  <c r="AI49" i="26"/>
  <c r="AJ49" i="26" s="1"/>
  <c r="AI56" i="26"/>
  <c r="AJ56" i="26" s="1"/>
  <c r="AI53" i="29"/>
  <c r="AJ53" i="29" s="1"/>
  <c r="AI28" i="27"/>
  <c r="AJ28" i="27" s="1"/>
  <c r="AI42" i="28"/>
  <c r="AJ42" i="28" s="1"/>
  <c r="AI38" i="29"/>
  <c r="AJ38" i="29" s="1"/>
  <c r="AI31" i="29"/>
  <c r="AJ31" i="29" s="1"/>
  <c r="AI114" i="29"/>
  <c r="AJ114" i="29" s="1"/>
  <c r="AI98" i="29"/>
  <c r="AJ98" i="29" s="1"/>
  <c r="AI32" i="29"/>
  <c r="AJ32" i="29" s="1"/>
  <c r="AI72" i="29"/>
  <c r="AJ72" i="29" s="1"/>
  <c r="AI13" i="29"/>
  <c r="AJ13" i="29" s="1"/>
  <c r="AI67" i="29"/>
  <c r="AJ67" i="29" s="1"/>
  <c r="AI56" i="29"/>
  <c r="AJ56" i="29" s="1"/>
  <c r="AI63" i="29"/>
  <c r="AJ63" i="29" s="1"/>
  <c r="AI77" i="29"/>
  <c r="AJ77" i="29" s="1"/>
  <c r="AI101" i="29"/>
  <c r="AJ101" i="29" s="1"/>
  <c r="AI22" i="29"/>
  <c r="AJ22" i="29" s="1"/>
  <c r="AI93" i="29"/>
  <c r="AJ93" i="29" s="1"/>
  <c r="AI76" i="29"/>
  <c r="AJ76" i="29" s="1"/>
  <c r="AI50" i="29"/>
  <c r="AJ50" i="29" s="1"/>
  <c r="AI10" i="29"/>
  <c r="AJ10" i="29" s="1"/>
  <c r="AI51" i="29"/>
  <c r="AJ51" i="29" s="1"/>
  <c r="AI54" i="29"/>
  <c r="AJ54" i="29" s="1"/>
  <c r="AI105" i="29"/>
  <c r="AJ105" i="29" s="1"/>
  <c r="AI94" i="29"/>
  <c r="AJ94" i="29" s="1"/>
  <c r="AI41" i="29"/>
  <c r="AJ41" i="29" s="1"/>
  <c r="AI79" i="29"/>
  <c r="AJ79" i="29" s="1"/>
  <c r="AI45" i="29"/>
  <c r="AJ45" i="29" s="1"/>
  <c r="AI44" i="29"/>
  <c r="AJ44" i="29" s="1"/>
  <c r="AI28" i="29"/>
  <c r="AJ28" i="29" s="1"/>
  <c r="AI90" i="29"/>
  <c r="AJ90" i="29" s="1"/>
  <c r="AI102" i="29"/>
  <c r="AJ102" i="29" s="1"/>
  <c r="AI19" i="29"/>
  <c r="AJ19" i="29" s="1"/>
  <c r="AI33" i="29"/>
  <c r="AJ33" i="29" s="1"/>
  <c r="AI16" i="29"/>
  <c r="AJ16" i="29" s="1"/>
  <c r="AI40" i="29"/>
  <c r="AJ40" i="29" s="1"/>
  <c r="AI26" i="29"/>
  <c r="AJ26" i="29" s="1"/>
  <c r="AI23" i="29"/>
  <c r="AJ23" i="29" s="1"/>
  <c r="AI84" i="29"/>
  <c r="AJ84" i="29" s="1"/>
  <c r="AI15" i="29"/>
  <c r="AJ15" i="29" s="1"/>
  <c r="AI96" i="29"/>
  <c r="AJ96" i="29" s="1"/>
  <c r="AI74" i="29"/>
  <c r="AJ74" i="29" s="1"/>
  <c r="AI64" i="29"/>
  <c r="AJ64" i="29" s="1"/>
  <c r="AI46" i="29"/>
  <c r="AJ46" i="29" s="1"/>
  <c r="AI49" i="29"/>
  <c r="AJ49" i="29" s="1"/>
  <c r="AI47" i="29"/>
  <c r="AJ47" i="29" s="1"/>
  <c r="AI81" i="29"/>
  <c r="AJ81" i="29" s="1"/>
  <c r="AI61" i="29"/>
  <c r="AJ61" i="29" s="1"/>
  <c r="AI65" i="29"/>
  <c r="AJ65" i="29" s="1"/>
  <c r="AI27" i="29"/>
  <c r="AJ27" i="29" s="1"/>
  <c r="AI69" i="29"/>
  <c r="AJ69" i="29" s="1"/>
  <c r="AI82" i="29"/>
  <c r="AJ82" i="29" s="1"/>
  <c r="AI95" i="29"/>
  <c r="AJ95" i="29" s="1"/>
  <c r="AI43" i="29"/>
  <c r="AJ43" i="29" s="1"/>
  <c r="AI108" i="29"/>
  <c r="AJ108" i="29" s="1"/>
  <c r="AI106" i="29"/>
  <c r="AJ106" i="29" s="1"/>
  <c r="AI115" i="29"/>
  <c r="AJ115" i="29" s="1"/>
  <c r="AI58" i="29"/>
  <c r="AJ58" i="29" s="1"/>
  <c r="AI116" i="29"/>
  <c r="AJ116" i="29" s="1"/>
  <c r="AI111" i="29"/>
  <c r="AJ111" i="29" s="1"/>
  <c r="AI83" i="29"/>
  <c r="AJ83" i="29" s="1"/>
  <c r="AI35" i="29"/>
  <c r="AJ35" i="29" s="1"/>
  <c r="AI48" i="29"/>
  <c r="AJ48" i="29" s="1"/>
  <c r="AI107" i="29"/>
  <c r="AJ107" i="29" s="1"/>
  <c r="AI60" i="29"/>
  <c r="AJ60" i="29" s="1"/>
  <c r="AI88" i="29"/>
  <c r="AJ88" i="29" s="1"/>
  <c r="AI89" i="29"/>
  <c r="AJ89" i="29" s="1"/>
  <c r="AI113" i="29"/>
  <c r="AJ113" i="29" s="1"/>
  <c r="AI14" i="29"/>
  <c r="AJ14" i="29" s="1"/>
  <c r="AI97" i="29"/>
  <c r="AJ97" i="29" s="1"/>
  <c r="AI20" i="29"/>
  <c r="AJ20" i="29" s="1"/>
  <c r="AI66" i="29"/>
  <c r="AJ66" i="29" s="1"/>
  <c r="AI92" i="29"/>
  <c r="AJ92" i="29" s="1"/>
  <c r="AI42" i="29"/>
  <c r="AJ42" i="29" s="1"/>
  <c r="AI70" i="29"/>
  <c r="AJ70" i="29" s="1"/>
  <c r="AI39" i="29"/>
  <c r="AJ39" i="29" s="1"/>
  <c r="AI25" i="29"/>
  <c r="AJ25" i="29" s="1"/>
  <c r="AI99" i="29"/>
  <c r="AJ99" i="29" s="1"/>
  <c r="AI91" i="29"/>
  <c r="AJ91" i="29" s="1"/>
  <c r="AI68" i="29"/>
  <c r="AJ68" i="29" s="1"/>
  <c r="AI30" i="29"/>
  <c r="AJ30" i="29" s="1"/>
  <c r="AI37" i="29"/>
  <c r="AJ37" i="29" s="1"/>
  <c r="AI85" i="29"/>
  <c r="AJ85" i="29" s="1"/>
  <c r="AI55" i="29"/>
  <c r="AJ55" i="29" s="1"/>
  <c r="AI86" i="29"/>
  <c r="AJ86" i="29" s="1"/>
  <c r="AI12" i="29"/>
  <c r="AJ12" i="29" s="1"/>
  <c r="AI8" i="29"/>
  <c r="AJ8" i="29" s="1"/>
  <c r="AI11" i="29"/>
  <c r="AJ11" i="29" s="1"/>
  <c r="AI6" i="29"/>
  <c r="AJ6" i="29" s="1"/>
  <c r="AI7" i="29"/>
  <c r="AJ7" i="29" s="1"/>
  <c r="AI17" i="29"/>
  <c r="AJ17" i="29" s="1"/>
  <c r="AI109" i="29"/>
  <c r="AJ109" i="29" s="1"/>
  <c r="AI5" i="29"/>
  <c r="AJ5" i="29" s="1"/>
  <c r="AI4" i="29"/>
  <c r="AJ4" i="29" s="1"/>
  <c r="AI71" i="29"/>
  <c r="AJ71" i="29" s="1"/>
  <c r="AI52" i="29"/>
  <c r="AJ52" i="29" s="1"/>
  <c r="AI57" i="29"/>
  <c r="AJ57" i="29" s="1"/>
  <c r="AI87" i="29"/>
  <c r="AJ87" i="29" s="1"/>
  <c r="AI24" i="29"/>
  <c r="AJ24" i="29" s="1"/>
  <c r="AI110" i="29"/>
  <c r="AJ110" i="29" s="1"/>
  <c r="AI104" i="29"/>
  <c r="AJ104" i="29" s="1"/>
  <c r="AI62" i="29"/>
  <c r="AJ62" i="29" s="1"/>
  <c r="AI59" i="29"/>
  <c r="AJ59" i="29" s="1"/>
  <c r="AI100" i="29"/>
  <c r="AJ100" i="29" s="1"/>
  <c r="AI78" i="29"/>
  <c r="AJ78" i="29" s="1"/>
  <c r="AI112" i="29"/>
  <c r="AJ112" i="29" s="1"/>
  <c r="AI103" i="29"/>
  <c r="AJ103" i="29" s="1"/>
  <c r="AI36" i="29"/>
  <c r="AJ36" i="29" s="1"/>
  <c r="AI18" i="29"/>
  <c r="AJ18" i="29" s="1"/>
  <c r="AI80" i="29"/>
  <c r="AJ80" i="29" s="1"/>
  <c r="AI75" i="29"/>
  <c r="AJ75" i="29" s="1"/>
  <c r="AI29" i="29"/>
  <c r="AJ29" i="29" s="1"/>
  <c r="AI73" i="29"/>
  <c r="AJ73" i="29" s="1"/>
  <c r="AI21" i="29"/>
  <c r="AJ21" i="29" s="1"/>
  <c r="AI34" i="29"/>
  <c r="AJ34" i="29" s="1"/>
  <c r="AI9" i="29"/>
  <c r="AJ9" i="29" s="1"/>
  <c r="AI82" i="28"/>
  <c r="AJ82" i="28" s="1"/>
  <c r="AI55" i="28"/>
  <c r="AJ55" i="28" s="1"/>
  <c r="AI66" i="28"/>
  <c r="AJ66" i="28" s="1"/>
  <c r="AI79" i="28"/>
  <c r="AJ79" i="28" s="1"/>
  <c r="AI83" i="28"/>
  <c r="AJ83" i="28" s="1"/>
  <c r="AI4" i="28"/>
  <c r="AJ4" i="28" s="1"/>
  <c r="AI110" i="28"/>
  <c r="AJ110" i="28" s="1"/>
  <c r="AI6" i="28"/>
  <c r="AJ6" i="28" s="1"/>
  <c r="AI111" i="28"/>
  <c r="AJ111" i="28" s="1"/>
  <c r="AI98" i="28"/>
  <c r="AJ98" i="28" s="1"/>
  <c r="AI14" i="28"/>
  <c r="AJ14" i="28" s="1"/>
  <c r="AI112" i="28"/>
  <c r="AJ112" i="28" s="1"/>
  <c r="AI97" i="28"/>
  <c r="AJ97" i="28" s="1"/>
  <c r="AI96" i="28"/>
  <c r="AJ96" i="28" s="1"/>
  <c r="AI9" i="28"/>
  <c r="AJ9" i="28" s="1"/>
  <c r="AI104" i="28"/>
  <c r="AJ104" i="28" s="1"/>
  <c r="AI95" i="28"/>
  <c r="AJ95" i="28" s="1"/>
  <c r="AI15" i="28"/>
  <c r="AJ15" i="28" s="1"/>
  <c r="AI108" i="28"/>
  <c r="AJ108" i="28" s="1"/>
  <c r="AI33" i="28"/>
  <c r="AJ33" i="28" s="1"/>
  <c r="AI90" i="28"/>
  <c r="AJ90" i="28" s="1"/>
  <c r="AI29" i="28"/>
  <c r="AJ29" i="28" s="1"/>
  <c r="AI16" i="28"/>
  <c r="AJ16" i="28" s="1"/>
  <c r="AI54" i="28"/>
  <c r="AJ54" i="28" s="1"/>
  <c r="AI26" i="28"/>
  <c r="AJ26" i="28" s="1"/>
  <c r="AI18" i="28"/>
  <c r="AJ18" i="28" s="1"/>
  <c r="AI30" i="28"/>
  <c r="AJ30" i="28" s="1"/>
  <c r="AI87" i="28"/>
  <c r="AJ87" i="28" s="1"/>
  <c r="AI71" i="28"/>
  <c r="AJ71" i="28" s="1"/>
  <c r="AI102" i="28"/>
  <c r="AJ102" i="28" s="1"/>
  <c r="AI24" i="28"/>
  <c r="AJ24" i="28" s="1"/>
  <c r="AI64" i="28"/>
  <c r="AJ64" i="28" s="1"/>
  <c r="AI59" i="28"/>
  <c r="AJ59" i="28" s="1"/>
  <c r="AI23" i="28"/>
  <c r="AJ23" i="28" s="1"/>
  <c r="AI115" i="28"/>
  <c r="AJ115" i="28" s="1"/>
  <c r="AI99" i="28"/>
  <c r="AJ99" i="28" s="1"/>
  <c r="AI81" i="28"/>
  <c r="AJ81" i="28" s="1"/>
  <c r="AI106" i="28"/>
  <c r="AJ106" i="28" s="1"/>
  <c r="AI36" i="28"/>
  <c r="AJ36" i="28" s="1"/>
  <c r="AI62" i="28"/>
  <c r="AJ62" i="28" s="1"/>
  <c r="AI109" i="28"/>
  <c r="AJ109" i="28" s="1"/>
  <c r="AI46" i="28"/>
  <c r="AJ46" i="28" s="1"/>
  <c r="AI57" i="28"/>
  <c r="AJ57" i="28" s="1"/>
  <c r="AI114" i="28"/>
  <c r="AJ114" i="28" s="1"/>
  <c r="AI72" i="28"/>
  <c r="AJ72" i="28" s="1"/>
  <c r="AI68" i="28"/>
  <c r="AJ68" i="28" s="1"/>
  <c r="AI70" i="28"/>
  <c r="AJ70" i="28" s="1"/>
  <c r="AI74" i="28"/>
  <c r="AJ74" i="28" s="1"/>
  <c r="AI50" i="28"/>
  <c r="AJ50" i="28" s="1"/>
  <c r="AI35" i="28"/>
  <c r="AJ35" i="28" s="1"/>
  <c r="AI93" i="28"/>
  <c r="AJ93" i="28" s="1"/>
  <c r="AI65" i="28"/>
  <c r="AJ65" i="28" s="1"/>
  <c r="AI60" i="28"/>
  <c r="AJ60" i="28" s="1"/>
  <c r="AI103" i="28"/>
  <c r="AJ103" i="28" s="1"/>
  <c r="AI69" i="28"/>
  <c r="AJ69" i="28" s="1"/>
  <c r="AI58" i="28"/>
  <c r="AJ58" i="28" s="1"/>
  <c r="AI53" i="28"/>
  <c r="AJ53" i="28" s="1"/>
  <c r="AI51" i="28"/>
  <c r="AJ51" i="28" s="1"/>
  <c r="AI47" i="28"/>
  <c r="AJ47" i="28" s="1"/>
  <c r="AI43" i="28"/>
  <c r="AJ43" i="28" s="1"/>
  <c r="AI41" i="28"/>
  <c r="AJ41" i="28" s="1"/>
  <c r="AI28" i="28"/>
  <c r="AJ28" i="28" s="1"/>
  <c r="AI101" i="28"/>
  <c r="AJ101" i="28" s="1"/>
  <c r="AI5" i="28"/>
  <c r="AJ5" i="28" s="1"/>
  <c r="AI113" i="28"/>
  <c r="AJ113" i="28" s="1"/>
  <c r="AI19" i="28"/>
  <c r="AJ19" i="28" s="1"/>
  <c r="AI45" i="28"/>
  <c r="AJ45" i="28" s="1"/>
  <c r="AI7" i="28"/>
  <c r="AJ7" i="28" s="1"/>
  <c r="AI37" i="28"/>
  <c r="AJ37" i="28" s="1"/>
  <c r="AI8" i="28"/>
  <c r="AJ8" i="28" s="1"/>
  <c r="AI10" i="28"/>
  <c r="AJ10" i="28" s="1"/>
  <c r="AI78" i="28"/>
  <c r="AJ78" i="28" s="1"/>
  <c r="AI11" i="28"/>
  <c r="AJ11" i="28" s="1"/>
  <c r="AI12" i="28"/>
  <c r="AJ12" i="28" s="1"/>
  <c r="AI116" i="28"/>
  <c r="AJ116" i="28" s="1"/>
  <c r="AI89" i="28"/>
  <c r="AJ89" i="28" s="1"/>
  <c r="AI13" i="28"/>
  <c r="AJ13" i="28" s="1"/>
  <c r="AI75" i="28"/>
  <c r="AJ75" i="28" s="1"/>
  <c r="AI80" i="28"/>
  <c r="AJ80" i="28" s="1"/>
  <c r="AI17" i="28"/>
  <c r="AJ17" i="28" s="1"/>
  <c r="AI32" i="28"/>
  <c r="AJ32" i="28" s="1"/>
  <c r="AI67" i="28"/>
  <c r="AJ67" i="28" s="1"/>
  <c r="AI86" i="28"/>
  <c r="AJ86" i="28" s="1"/>
  <c r="AI73" i="28"/>
  <c r="AJ73" i="28" s="1"/>
  <c r="AI21" i="28"/>
  <c r="AJ21" i="28" s="1"/>
  <c r="AI105" i="28"/>
  <c r="AJ105" i="28" s="1"/>
  <c r="AI84" i="28"/>
  <c r="AJ84" i="28" s="1"/>
  <c r="AI20" i="28"/>
  <c r="AJ20" i="28" s="1"/>
  <c r="AI100" i="28"/>
  <c r="AJ100" i="28" s="1"/>
  <c r="AI31" i="28"/>
  <c r="AJ31" i="28" s="1"/>
  <c r="AI22" i="28"/>
  <c r="AJ22" i="28" s="1"/>
  <c r="AI25" i="28"/>
  <c r="AJ25" i="28" s="1"/>
  <c r="AI77" i="28"/>
  <c r="AJ77" i="28" s="1"/>
  <c r="AI85" i="28"/>
  <c r="AJ85" i="28" s="1"/>
  <c r="AI76" i="28"/>
  <c r="AJ76" i="28" s="1"/>
  <c r="AI27" i="28"/>
  <c r="AJ27" i="28" s="1"/>
  <c r="AI63" i="28"/>
  <c r="AJ63" i="28" s="1"/>
  <c r="AI92" i="28"/>
  <c r="AJ92" i="28" s="1"/>
  <c r="AI39" i="28"/>
  <c r="AJ39" i="28" s="1"/>
  <c r="AI107" i="28"/>
  <c r="AJ107" i="28" s="1"/>
  <c r="AI40" i="28"/>
  <c r="AJ40" i="28" s="1"/>
  <c r="AI38" i="28"/>
  <c r="AJ38" i="28" s="1"/>
  <c r="AI88" i="28"/>
  <c r="AJ88" i="28" s="1"/>
  <c r="AI52" i="28"/>
  <c r="AJ52" i="28" s="1"/>
  <c r="AI56" i="28"/>
  <c r="AJ56" i="28" s="1"/>
  <c r="AI34" i="28"/>
  <c r="AJ34" i="28" s="1"/>
  <c r="AI48" i="28"/>
  <c r="AJ48" i="28" s="1"/>
  <c r="AI91" i="28"/>
  <c r="AJ91" i="28" s="1"/>
  <c r="AI94" i="28"/>
  <c r="AJ94" i="28" s="1"/>
  <c r="AI44" i="28"/>
  <c r="AJ44" i="28" s="1"/>
  <c r="AI61" i="28"/>
  <c r="AJ61" i="28" s="1"/>
  <c r="AI49" i="28"/>
  <c r="AJ49" i="28" s="1"/>
  <c r="AI19" i="27"/>
  <c r="AJ19" i="27" s="1"/>
  <c r="AI110" i="27"/>
  <c r="AJ110" i="27" s="1"/>
  <c r="AI57" i="27"/>
  <c r="AJ57" i="27" s="1"/>
  <c r="AI4" i="27"/>
  <c r="AJ4" i="27" s="1"/>
  <c r="AI96" i="27"/>
  <c r="AJ96" i="27" s="1"/>
  <c r="AI5" i="27"/>
  <c r="AJ5" i="27" s="1"/>
  <c r="AI114" i="27"/>
  <c r="AJ114" i="27" s="1"/>
  <c r="AI74" i="27"/>
  <c r="AJ74" i="27" s="1"/>
  <c r="AI85" i="27"/>
  <c r="AJ85" i="27" s="1"/>
  <c r="AI58" i="27"/>
  <c r="AJ58" i="27" s="1"/>
  <c r="AI47" i="27"/>
  <c r="AJ47" i="27" s="1"/>
  <c r="AI99" i="27"/>
  <c r="AJ99" i="27" s="1"/>
  <c r="AI97" i="27"/>
  <c r="AJ97" i="27" s="1"/>
  <c r="AI9" i="27"/>
  <c r="AJ9" i="27" s="1"/>
  <c r="AI69" i="27"/>
  <c r="AJ69" i="27" s="1"/>
  <c r="AI11" i="27"/>
  <c r="AJ11" i="27" s="1"/>
  <c r="AI12" i="27"/>
  <c r="AJ12" i="27" s="1"/>
  <c r="AI13" i="27"/>
  <c r="AJ13" i="27" s="1"/>
  <c r="AI89" i="27"/>
  <c r="AJ89" i="27" s="1"/>
  <c r="AI56" i="27"/>
  <c r="AJ56" i="27" s="1"/>
  <c r="AI109" i="27"/>
  <c r="AJ109" i="27" s="1"/>
  <c r="AI108" i="27"/>
  <c r="AJ108" i="27" s="1"/>
  <c r="AI102" i="27"/>
  <c r="AJ102" i="27" s="1"/>
  <c r="AI106" i="27"/>
  <c r="AJ106" i="27" s="1"/>
  <c r="AI94" i="27"/>
  <c r="AJ94" i="27" s="1"/>
  <c r="AI100" i="27"/>
  <c r="AJ100" i="27" s="1"/>
  <c r="AI67" i="27"/>
  <c r="AJ67" i="27" s="1"/>
  <c r="AI39" i="27"/>
  <c r="AJ39" i="27" s="1"/>
  <c r="AI92" i="27"/>
  <c r="AJ92" i="27" s="1"/>
  <c r="AI61" i="27"/>
  <c r="AJ61" i="27" s="1"/>
  <c r="AI54" i="27"/>
  <c r="AJ54" i="27" s="1"/>
  <c r="AI105" i="27"/>
  <c r="AJ105" i="27" s="1"/>
  <c r="AI95" i="27"/>
  <c r="AJ95" i="27" s="1"/>
  <c r="AI70" i="27"/>
  <c r="AJ70" i="27" s="1"/>
  <c r="AI81" i="27"/>
  <c r="AJ81" i="27" s="1"/>
  <c r="AI65" i="27"/>
  <c r="AJ65" i="27" s="1"/>
  <c r="AI83" i="27"/>
  <c r="AJ83" i="27" s="1"/>
  <c r="AI104" i="27"/>
  <c r="AJ104" i="27" s="1"/>
  <c r="AI33" i="27"/>
  <c r="AJ33" i="27" s="1"/>
  <c r="AI52" i="27"/>
  <c r="AJ52" i="27" s="1"/>
  <c r="AI53" i="27"/>
  <c r="AJ53" i="27" s="1"/>
  <c r="AI75" i="27"/>
  <c r="AJ75" i="27" s="1"/>
  <c r="AI49" i="27"/>
  <c r="AJ49" i="27" s="1"/>
  <c r="AI78" i="27"/>
  <c r="AJ78" i="27" s="1"/>
  <c r="AI86" i="27"/>
  <c r="AJ86" i="27" s="1"/>
  <c r="AI36" i="27"/>
  <c r="AJ36" i="27" s="1"/>
  <c r="AI60" i="27"/>
  <c r="AJ60" i="27" s="1"/>
  <c r="AI46" i="27"/>
  <c r="AJ46" i="27" s="1"/>
  <c r="AI77" i="27"/>
  <c r="AJ77" i="27" s="1"/>
  <c r="AI29" i="27"/>
  <c r="AJ29" i="27" s="1"/>
  <c r="AI103" i="27"/>
  <c r="AJ103" i="27" s="1"/>
  <c r="AI111" i="27"/>
  <c r="AJ111" i="27" s="1"/>
  <c r="AI90" i="27"/>
  <c r="AJ90" i="27" s="1"/>
  <c r="AI76" i="27"/>
  <c r="AJ76" i="27" s="1"/>
  <c r="AI20" i="27"/>
  <c r="AJ20" i="27" s="1"/>
  <c r="AI42" i="27"/>
  <c r="AJ42" i="27" s="1"/>
  <c r="AI48" i="27"/>
  <c r="AJ48" i="27" s="1"/>
  <c r="AI41" i="27"/>
  <c r="AJ41" i="27" s="1"/>
  <c r="AI59" i="27"/>
  <c r="AJ59" i="27" s="1"/>
  <c r="AI37" i="27"/>
  <c r="AJ37" i="27" s="1"/>
  <c r="AI35" i="27"/>
  <c r="AJ35" i="27" s="1"/>
  <c r="AI116" i="27"/>
  <c r="AJ116" i="27" s="1"/>
  <c r="AI112" i="27"/>
  <c r="AJ112" i="27" s="1"/>
  <c r="AI115" i="27"/>
  <c r="AJ115" i="27" s="1"/>
  <c r="AI113" i="27"/>
  <c r="AJ113" i="27" s="1"/>
  <c r="AI38" i="27"/>
  <c r="AJ38" i="27" s="1"/>
  <c r="AI88" i="27"/>
  <c r="AJ88" i="27" s="1"/>
  <c r="AI44" i="27"/>
  <c r="AJ44" i="27" s="1"/>
  <c r="AI98" i="27"/>
  <c r="AJ98" i="27" s="1"/>
  <c r="AI107" i="27"/>
  <c r="AJ107" i="27" s="1"/>
  <c r="AI50" i="27"/>
  <c r="AJ50" i="27" s="1"/>
  <c r="AI66" i="27"/>
  <c r="AJ66" i="27" s="1"/>
  <c r="AI18" i="27"/>
  <c r="AJ18" i="27" s="1"/>
  <c r="AI87" i="27"/>
  <c r="AJ87" i="27" s="1"/>
  <c r="AI84" i="27"/>
  <c r="AJ84" i="27" s="1"/>
  <c r="AI73" i="27"/>
  <c r="AJ73" i="27" s="1"/>
  <c r="AI101" i="27"/>
  <c r="AJ101" i="27" s="1"/>
  <c r="AI43" i="27"/>
  <c r="AJ43" i="27" s="1"/>
  <c r="AI25" i="27"/>
  <c r="AJ25" i="27" s="1"/>
  <c r="AI24" i="27"/>
  <c r="AJ24" i="27" s="1"/>
  <c r="AI51" i="27"/>
  <c r="AJ51" i="27" s="1"/>
  <c r="AI17" i="27"/>
  <c r="AJ17" i="27" s="1"/>
  <c r="AI71" i="27"/>
  <c r="AJ71" i="27" s="1"/>
  <c r="AI31" i="27"/>
  <c r="AJ31" i="27" s="1"/>
  <c r="AI68" i="27"/>
  <c r="AJ68" i="27" s="1"/>
  <c r="AI21" i="27"/>
  <c r="AJ21" i="27" s="1"/>
  <c r="AI62" i="27"/>
  <c r="AJ62" i="27" s="1"/>
  <c r="AI30" i="27"/>
  <c r="AJ30" i="27" s="1"/>
  <c r="AI32" i="27"/>
  <c r="AJ32" i="27" s="1"/>
  <c r="AI45" i="27"/>
  <c r="AJ45" i="27" s="1"/>
  <c r="AI34" i="27"/>
  <c r="AJ34" i="27" s="1"/>
  <c r="AI82" i="27"/>
  <c r="AJ82" i="27" s="1"/>
  <c r="AI16" i="27"/>
  <c r="AJ16" i="27" s="1"/>
  <c r="AI22" i="27"/>
  <c r="AJ22" i="27" s="1"/>
  <c r="AI40" i="27"/>
  <c r="AJ40" i="27" s="1"/>
  <c r="AI72" i="27"/>
  <c r="AJ72" i="27" s="1"/>
  <c r="AI15" i="27"/>
  <c r="AJ15" i="27" s="1"/>
  <c r="AI80" i="27"/>
  <c r="AJ80" i="27" s="1"/>
  <c r="AI27" i="27"/>
  <c r="AJ27" i="27" s="1"/>
  <c r="AI26" i="27"/>
  <c r="AJ26" i="27" s="1"/>
  <c r="AI55" i="27"/>
  <c r="AJ55" i="27" s="1"/>
  <c r="AI79" i="27"/>
  <c r="AJ79" i="27" s="1"/>
  <c r="AI6" i="27"/>
  <c r="AJ6" i="27" s="1"/>
  <c r="AI63" i="27"/>
  <c r="AJ63" i="27" s="1"/>
  <c r="AI7" i="27"/>
  <c r="AJ7" i="27" s="1"/>
  <c r="AI91" i="27"/>
  <c r="AJ91" i="27" s="1"/>
  <c r="AI93" i="27"/>
  <c r="AJ93" i="27" s="1"/>
  <c r="AI8" i="27"/>
  <c r="AJ8" i="27" s="1"/>
  <c r="AI10" i="27"/>
  <c r="AJ10" i="27" s="1"/>
  <c r="AI23" i="27"/>
  <c r="AJ23" i="27" s="1"/>
  <c r="AI64" i="27"/>
  <c r="AJ64" i="27" s="1"/>
  <c r="AI51" i="26"/>
  <c r="AJ51" i="26" s="1"/>
  <c r="AI111" i="26"/>
  <c r="AJ111" i="26" s="1"/>
  <c r="AI110" i="26"/>
  <c r="AJ110" i="26" s="1"/>
  <c r="AI98" i="26"/>
  <c r="AJ98" i="26" s="1"/>
  <c r="AI86" i="26"/>
  <c r="AJ86" i="26" s="1"/>
  <c r="AI42" i="26"/>
  <c r="AJ42" i="26" s="1"/>
  <c r="AI108" i="26"/>
  <c r="AJ108" i="26" s="1"/>
  <c r="AI29" i="26"/>
  <c r="AJ29" i="26" s="1"/>
  <c r="AI25" i="26"/>
  <c r="AJ25" i="26" s="1"/>
  <c r="AI28" i="26"/>
  <c r="AJ28" i="26" s="1"/>
  <c r="AI37" i="26"/>
  <c r="AJ37" i="26" s="1"/>
  <c r="AI104" i="26"/>
  <c r="AJ104" i="26" s="1"/>
  <c r="AI114" i="26"/>
  <c r="AJ114" i="26" s="1"/>
  <c r="AI113" i="26"/>
  <c r="AJ113" i="26" s="1"/>
  <c r="AI103" i="26"/>
  <c r="AJ103" i="26" s="1"/>
  <c r="AI47" i="26"/>
  <c r="AJ47" i="26" s="1"/>
  <c r="AI31" i="26"/>
  <c r="AJ31" i="26" s="1"/>
  <c r="AI8" i="26"/>
  <c r="AJ8" i="26" s="1"/>
  <c r="AI94" i="26"/>
  <c r="AJ94" i="26" s="1"/>
  <c r="AI67" i="26"/>
  <c r="AJ67" i="26" s="1"/>
  <c r="AI107" i="26"/>
  <c r="AJ107" i="26" s="1"/>
  <c r="AI70" i="26"/>
  <c r="AJ70" i="26" s="1"/>
  <c r="AI11" i="26"/>
  <c r="AJ11" i="26" s="1"/>
  <c r="AI101" i="26"/>
  <c r="AJ101" i="26" s="1"/>
  <c r="AI57" i="26"/>
  <c r="AJ57" i="26" s="1"/>
  <c r="AI4" i="26"/>
  <c r="AI99" i="26"/>
  <c r="AJ99" i="26" s="1"/>
  <c r="AI50" i="26"/>
  <c r="AJ50" i="26" s="1"/>
  <c r="AI32" i="26"/>
  <c r="AJ32" i="26" s="1"/>
  <c r="AI48" i="26"/>
  <c r="AJ48" i="26" s="1"/>
  <c r="AI115" i="26"/>
  <c r="AJ115" i="26" s="1"/>
  <c r="AI16" i="26"/>
  <c r="AJ16" i="26" s="1"/>
  <c r="AI74" i="26"/>
  <c r="AJ74" i="26" s="1"/>
  <c r="AI40" i="26"/>
  <c r="AJ40" i="26" s="1"/>
  <c r="AI83" i="26"/>
  <c r="AJ83" i="26" s="1"/>
  <c r="AI68" i="26"/>
  <c r="AJ68" i="26" s="1"/>
  <c r="AI59" i="26"/>
  <c r="AJ59" i="26" s="1"/>
  <c r="AI6" i="26"/>
  <c r="AJ6" i="26" s="1"/>
  <c r="AI5" i="26"/>
  <c r="AJ5" i="26" s="1"/>
  <c r="AI75" i="26"/>
  <c r="AJ75" i="26" s="1"/>
  <c r="AI96" i="26"/>
  <c r="AJ96" i="26" s="1"/>
  <c r="AI72" i="26"/>
  <c r="AJ72" i="26" s="1"/>
  <c r="AI62" i="26"/>
  <c r="AJ62" i="26" s="1"/>
  <c r="BR7" i="24"/>
  <c r="BR15" i="24"/>
  <c r="BR23" i="24"/>
  <c r="BR31" i="24"/>
  <c r="BR39" i="24"/>
  <c r="BR47" i="24"/>
  <c r="BR55" i="24"/>
  <c r="BR63" i="24"/>
  <c r="BR71" i="24"/>
  <c r="BR79" i="24"/>
  <c r="BR87" i="24"/>
  <c r="BR95" i="24"/>
  <c r="BR103" i="24"/>
  <c r="BR111" i="24"/>
  <c r="BR119" i="24"/>
  <c r="BR127" i="24"/>
  <c r="BR135" i="24"/>
  <c r="BR143" i="24"/>
  <c r="BR151" i="24"/>
  <c r="BR159" i="24"/>
  <c r="BR167" i="24"/>
  <c r="BR175" i="24"/>
  <c r="BR183" i="24"/>
  <c r="BR191" i="24"/>
  <c r="BR199" i="24"/>
  <c r="BR207" i="24"/>
  <c r="BR215" i="24"/>
  <c r="BR223" i="24"/>
  <c r="BR10" i="24"/>
  <c r="BR18" i="24"/>
  <c r="BR26" i="24"/>
  <c r="BR34" i="24"/>
  <c r="BR42" i="24"/>
  <c r="BR50" i="24"/>
  <c r="BR58" i="24"/>
  <c r="BR66" i="24"/>
  <c r="BR74" i="24"/>
  <c r="BR82" i="24"/>
  <c r="BR90" i="24"/>
  <c r="BR98" i="24"/>
  <c r="BR106" i="24"/>
  <c r="BR114" i="24"/>
  <c r="BR122" i="24"/>
  <c r="BR130" i="24"/>
  <c r="BR138" i="24"/>
  <c r="BR146" i="24"/>
  <c r="BR154" i="24"/>
  <c r="BR162" i="24"/>
  <c r="BR170" i="24"/>
  <c r="BR5" i="24"/>
  <c r="BR13" i="24"/>
  <c r="BR21" i="24"/>
  <c r="BR29" i="24"/>
  <c r="BR37" i="24"/>
  <c r="BR45" i="24"/>
  <c r="BR53" i="24"/>
  <c r="BR61" i="24"/>
  <c r="BR69" i="24"/>
  <c r="BR77" i="24"/>
  <c r="BR85" i="24"/>
  <c r="BR93" i="24"/>
  <c r="BR101" i="24"/>
  <c r="BR109" i="24"/>
  <c r="BR117" i="24"/>
  <c r="BR125" i="24"/>
  <c r="BR133" i="24"/>
  <c r="BR141" i="24"/>
  <c r="BR149" i="24"/>
  <c r="BR157" i="24"/>
  <c r="BR165" i="24"/>
  <c r="BR173" i="24"/>
  <c r="BR181" i="24"/>
  <c r="BR189" i="24"/>
  <c r="BR197" i="24"/>
  <c r="BR8" i="24"/>
  <c r="BR16" i="24"/>
  <c r="BR11" i="24"/>
  <c r="BR19" i="24"/>
  <c r="BR27" i="24"/>
  <c r="BR35" i="24"/>
  <c r="BR43" i="24"/>
  <c r="BR51" i="24"/>
  <c r="BR59" i="24"/>
  <c r="BR67" i="24"/>
  <c r="BR75" i="24"/>
  <c r="BR83" i="24"/>
  <c r="BR91" i="24"/>
  <c r="BR99" i="24"/>
  <c r="BR107" i="24"/>
  <c r="BR115" i="24"/>
  <c r="BR123" i="24"/>
  <c r="BR131" i="24"/>
  <c r="BR139" i="24"/>
  <c r="BR147" i="24"/>
  <c r="BR155" i="24"/>
  <c r="BR163" i="24"/>
  <c r="BR171" i="24"/>
  <c r="BR179" i="24"/>
  <c r="BR187" i="24"/>
  <c r="BR195" i="24"/>
  <c r="BR203" i="24"/>
  <c r="BR211" i="24"/>
  <c r="BR219" i="24"/>
  <c r="BR227" i="24"/>
  <c r="BR6" i="24"/>
  <c r="BR14" i="24"/>
  <c r="BR22" i="24"/>
  <c r="BR30" i="24"/>
  <c r="BR38" i="24"/>
  <c r="BR46" i="24"/>
  <c r="BR54" i="24"/>
  <c r="BR62" i="24"/>
  <c r="BR70" i="24"/>
  <c r="BR78" i="24"/>
  <c r="BR86" i="24"/>
  <c r="BR9" i="24"/>
  <c r="BR17" i="24"/>
  <c r="BR25" i="24"/>
  <c r="BR33" i="24"/>
  <c r="BR41" i="24"/>
  <c r="BR49" i="24"/>
  <c r="BR57" i="24"/>
  <c r="BR65" i="24"/>
  <c r="BR73" i="24"/>
  <c r="BR81" i="24"/>
  <c r="BR89" i="24"/>
  <c r="BR97" i="24"/>
  <c r="BR105" i="24"/>
  <c r="BR113" i="24"/>
  <c r="BR121" i="24"/>
  <c r="BR129" i="24"/>
  <c r="BR137" i="24"/>
  <c r="BR145" i="24"/>
  <c r="BR153" i="24"/>
  <c r="BR161" i="24"/>
  <c r="BR169" i="24"/>
  <c r="BR177" i="24"/>
  <c r="BR185" i="24"/>
  <c r="BR193" i="24"/>
  <c r="BR201" i="24"/>
  <c r="BR209" i="24"/>
  <c r="BR217" i="24"/>
  <c r="BR225" i="24"/>
  <c r="BR12" i="24"/>
  <c r="BR20" i="24"/>
  <c r="BR28" i="24"/>
  <c r="BR36" i="24"/>
  <c r="BR44" i="24"/>
  <c r="BR52" i="24"/>
  <c r="BR60" i="24"/>
  <c r="BR68" i="24"/>
  <c r="BR76" i="24"/>
  <c r="BR84" i="24"/>
  <c r="BR92" i="24"/>
  <c r="BR24" i="24"/>
  <c r="BR88" i="24"/>
  <c r="BR112" i="24"/>
  <c r="BR126" i="24"/>
  <c r="BR140" i="24"/>
  <c r="BR180" i="24"/>
  <c r="BR196" i="24"/>
  <c r="BR206" i="24"/>
  <c r="BR234" i="24"/>
  <c r="BR242" i="24"/>
  <c r="BR250" i="24"/>
  <c r="BR258" i="24"/>
  <c r="BR266" i="24"/>
  <c r="BR274" i="24"/>
  <c r="BR282" i="24"/>
  <c r="BR290" i="24"/>
  <c r="BR298" i="24"/>
  <c r="BR306" i="24"/>
  <c r="BR48" i="24"/>
  <c r="BR120" i="24"/>
  <c r="BR134" i="24"/>
  <c r="BR148" i="24"/>
  <c r="BR186" i="24"/>
  <c r="BR202" i="24"/>
  <c r="BR228" i="24"/>
  <c r="BR237" i="24"/>
  <c r="BR245" i="24"/>
  <c r="BR253" i="24"/>
  <c r="BR261" i="24"/>
  <c r="BR269" i="24"/>
  <c r="BR277" i="24"/>
  <c r="BR285" i="24"/>
  <c r="BR293" i="24"/>
  <c r="BR301" i="24"/>
  <c r="BR309" i="24"/>
  <c r="BR317" i="24"/>
  <c r="BR325" i="24"/>
  <c r="BR333" i="24"/>
  <c r="BR341" i="24"/>
  <c r="BR349" i="24"/>
  <c r="BR357" i="24"/>
  <c r="BR72" i="24"/>
  <c r="BR128" i="24"/>
  <c r="BR142" i="24"/>
  <c r="BR156" i="24"/>
  <c r="BR176" i="24"/>
  <c r="BR192" i="24"/>
  <c r="BR220" i="24"/>
  <c r="BR224" i="24"/>
  <c r="BR232" i="24"/>
  <c r="BR240" i="24"/>
  <c r="BR248" i="24"/>
  <c r="BR256" i="24"/>
  <c r="BR264" i="24"/>
  <c r="BR272" i="24"/>
  <c r="BR280" i="24"/>
  <c r="BR288" i="24"/>
  <c r="BR296" i="24"/>
  <c r="BR304" i="24"/>
  <c r="BR312" i="24"/>
  <c r="BR320" i="24"/>
  <c r="BR328" i="24"/>
  <c r="BR336" i="24"/>
  <c r="BR344" i="24"/>
  <c r="BR352" i="24"/>
  <c r="BR360" i="24"/>
  <c r="BR4" i="24"/>
  <c r="BR32" i="24"/>
  <c r="BR100" i="24"/>
  <c r="BR136" i="24"/>
  <c r="BR150" i="24"/>
  <c r="BR164" i="24"/>
  <c r="BR182" i="24"/>
  <c r="BR198" i="24"/>
  <c r="BR212" i="24"/>
  <c r="BR216" i="24"/>
  <c r="BR229" i="24"/>
  <c r="BR235" i="24"/>
  <c r="BR243" i="24"/>
  <c r="BR251" i="24"/>
  <c r="BR259" i="24"/>
  <c r="BR267" i="24"/>
  <c r="BR275" i="24"/>
  <c r="BR283" i="24"/>
  <c r="BR291" i="24"/>
  <c r="BR299" i="24"/>
  <c r="BR307" i="24"/>
  <c r="BR315" i="24"/>
  <c r="BR323" i="24"/>
  <c r="BR331" i="24"/>
  <c r="BR339" i="24"/>
  <c r="BR347" i="24"/>
  <c r="BR355" i="24"/>
  <c r="BR363" i="24"/>
  <c r="BR56" i="24"/>
  <c r="BR94" i="24"/>
  <c r="BR108" i="24"/>
  <c r="BR144" i="24"/>
  <c r="BR158" i="24"/>
  <c r="BR172" i="24"/>
  <c r="BR188" i="24"/>
  <c r="BR204" i="24"/>
  <c r="BR208" i="24"/>
  <c r="BR221" i="24"/>
  <c r="BR238" i="24"/>
  <c r="BR246" i="24"/>
  <c r="BR254" i="24"/>
  <c r="BR262" i="24"/>
  <c r="BR270" i="24"/>
  <c r="BR278" i="24"/>
  <c r="BR286" i="24"/>
  <c r="BR294" i="24"/>
  <c r="BR302" i="24"/>
  <c r="BR80" i="24"/>
  <c r="BR102" i="24"/>
  <c r="BR116" i="24"/>
  <c r="BR152" i="24"/>
  <c r="BR166" i="24"/>
  <c r="BR178" i="24"/>
  <c r="BR194" i="24"/>
  <c r="BR213" i="24"/>
  <c r="BR226" i="24"/>
  <c r="BR230" i="24"/>
  <c r="BR233" i="24"/>
  <c r="BR241" i="24"/>
  <c r="BR249" i="24"/>
  <c r="BR257" i="24"/>
  <c r="BR265" i="24"/>
  <c r="BR273" i="24"/>
  <c r="BR281" i="24"/>
  <c r="BR289" i="24"/>
  <c r="BR297" i="24"/>
  <c r="BR305" i="24"/>
  <c r="BR313" i="24"/>
  <c r="BR321" i="24"/>
  <c r="BR329" i="24"/>
  <c r="BR337" i="24"/>
  <c r="BR345" i="24"/>
  <c r="BR353" i="24"/>
  <c r="BR40" i="24"/>
  <c r="BR96" i="24"/>
  <c r="BR110" i="24"/>
  <c r="BR124" i="24"/>
  <c r="BR160" i="24"/>
  <c r="BR184" i="24"/>
  <c r="BR200" i="24"/>
  <c r="BR205" i="24"/>
  <c r="BR218" i="24"/>
  <c r="BR222" i="24"/>
  <c r="BR236" i="24"/>
  <c r="BR244" i="24"/>
  <c r="BR252" i="24"/>
  <c r="BR260" i="24"/>
  <c r="BR268" i="24"/>
  <c r="BR276" i="24"/>
  <c r="BR284" i="24"/>
  <c r="BR292" i="24"/>
  <c r="BR300" i="24"/>
  <c r="BR308" i="24"/>
  <c r="BR316" i="24"/>
  <c r="BR324" i="24"/>
  <c r="BR332" i="24"/>
  <c r="BR340" i="24"/>
  <c r="BR348" i="24"/>
  <c r="BR356" i="24"/>
  <c r="BR364" i="24"/>
  <c r="BR64" i="24"/>
  <c r="BR104" i="24"/>
  <c r="BR118" i="24"/>
  <c r="BR132" i="24"/>
  <c r="BR168" i="24"/>
  <c r="BR174" i="24"/>
  <c r="BR190" i="24"/>
  <c r="BR210" i="24"/>
  <c r="BR214" i="24"/>
  <c r="BR231" i="24"/>
  <c r="BR239" i="24"/>
  <c r="BR247" i="24"/>
  <c r="BR255" i="24"/>
  <c r="BR263" i="24"/>
  <c r="BR271" i="24"/>
  <c r="BR279" i="24"/>
  <c r="BR287" i="24"/>
  <c r="BR295" i="24"/>
  <c r="BR303" i="24"/>
  <c r="BR311" i="24"/>
  <c r="BR319" i="24"/>
  <c r="BR327" i="24"/>
  <c r="BR335" i="24"/>
  <c r="BR343" i="24"/>
  <c r="BR351" i="24"/>
  <c r="BR359" i="24"/>
  <c r="BR330" i="24"/>
  <c r="BR365" i="24"/>
  <c r="BR310" i="24"/>
  <c r="BR342" i="24"/>
  <c r="BR322" i="24"/>
  <c r="BR354" i="24"/>
  <c r="BR361" i="24"/>
  <c r="BR334" i="24"/>
  <c r="BR362" i="24"/>
  <c r="BR314" i="24"/>
  <c r="BR346" i="24"/>
  <c r="BR326" i="24"/>
  <c r="BR358" i="24"/>
  <c r="BR338" i="24"/>
  <c r="BR318" i="24"/>
  <c r="BR350" i="24"/>
  <c r="AJ252" i="23"/>
  <c r="AT252" i="23" s="1"/>
  <c r="AU424" i="23"/>
  <c r="AJ433" i="23"/>
  <c r="AT433" i="23" s="1"/>
  <c r="AU101" i="23"/>
  <c r="BK133" i="23"/>
  <c r="AW33" i="23"/>
  <c r="AF236" i="23"/>
  <c r="AP98" i="23"/>
  <c r="AI72" i="23"/>
  <c r="AM65" i="23"/>
  <c r="AQ88" i="23"/>
  <c r="AP140" i="23"/>
  <c r="AU223" i="23"/>
  <c r="AU301" i="23"/>
  <c r="AS364" i="23"/>
  <c r="AJ148" i="23"/>
  <c r="AT148" i="23" s="1"/>
  <c r="AS321" i="23"/>
  <c r="AJ29" i="23"/>
  <c r="AT29" i="23" s="1"/>
  <c r="AU169" i="23"/>
  <c r="AU145" i="23"/>
  <c r="AW125" i="23"/>
  <c r="AW184" i="23"/>
  <c r="AU216" i="23"/>
  <c r="AJ176" i="23"/>
  <c r="AT176" i="23" s="1"/>
  <c r="AJ57" i="23"/>
  <c r="AT57" i="23" s="1"/>
  <c r="AJ195" i="23"/>
  <c r="AT195" i="23" s="1"/>
  <c r="BA293" i="23"/>
  <c r="BB293" i="23" s="1"/>
  <c r="AS388" i="23"/>
  <c r="AC24" i="23"/>
  <c r="AJ172" i="23"/>
  <c r="AT172" i="23" s="1"/>
  <c r="BA159" i="23"/>
  <c r="BB159" i="23" s="1"/>
  <c r="AJ239" i="23"/>
  <c r="AT239" i="23" s="1"/>
  <c r="AU153" i="23"/>
  <c r="AU388" i="23"/>
  <c r="AP310" i="23"/>
  <c r="AJ362" i="23"/>
  <c r="AT362" i="23" s="1"/>
  <c r="AJ61" i="23"/>
  <c r="AT61" i="23" s="1"/>
  <c r="AM75" i="23"/>
  <c r="AM110" i="23"/>
  <c r="AM172" i="23"/>
  <c r="AM154" i="23"/>
  <c r="AC207" i="23"/>
  <c r="AW311" i="23"/>
  <c r="AS287" i="23"/>
  <c r="AM334" i="23"/>
  <c r="AW370" i="23"/>
  <c r="AU372" i="23"/>
  <c r="AU399" i="23"/>
  <c r="AE428" i="23"/>
  <c r="AM80" i="23"/>
  <c r="AJ122" i="23"/>
  <c r="AT122" i="23" s="1"/>
  <c r="AJ175" i="23"/>
  <c r="AT175" i="23" s="1"/>
  <c r="AU248" i="23"/>
  <c r="AJ248" i="23"/>
  <c r="AT248" i="23" s="1"/>
  <c r="AF222" i="23"/>
  <c r="AW366" i="23"/>
  <c r="AX306" i="23"/>
  <c r="AC115" i="23"/>
  <c r="AJ131" i="23"/>
  <c r="AT131" i="23" s="1"/>
  <c r="AC92" i="23"/>
  <c r="AJ15" i="23"/>
  <c r="AT15" i="23" s="1"/>
  <c r="AU157" i="23"/>
  <c r="AJ186" i="23"/>
  <c r="AT186" i="23" s="1"/>
  <c r="BA149" i="23"/>
  <c r="BB149" i="23" s="1"/>
  <c r="AW35" i="23"/>
  <c r="BA35" i="23" s="1"/>
  <c r="BB35" i="23" s="1"/>
  <c r="AW264" i="23"/>
  <c r="AJ211" i="23"/>
  <c r="AT211" i="23" s="1"/>
  <c r="AU369" i="23"/>
  <c r="AC363" i="23"/>
  <c r="AU397" i="23"/>
  <c r="AI45" i="23"/>
  <c r="AS195" i="23"/>
  <c r="AK348" i="23"/>
  <c r="AQ228" i="23"/>
  <c r="AL2" i="22"/>
  <c r="AL2" i="23"/>
  <c r="BP248" i="23" s="1"/>
  <c r="AV2" i="23"/>
  <c r="BQ269" i="23" s="1"/>
  <c r="AV2" i="22"/>
  <c r="AC20" i="22"/>
  <c r="AC7" i="22"/>
  <c r="AU5" i="22"/>
  <c r="AJ5" i="22"/>
  <c r="AT5" i="22" s="1"/>
  <c r="AC81" i="22"/>
  <c r="AU187" i="22"/>
  <c r="AC29" i="22"/>
  <c r="AU143" i="22"/>
  <c r="AK143" i="22"/>
  <c r="AJ88" i="22"/>
  <c r="AT88" i="22" s="1"/>
  <c r="AC13" i="22"/>
  <c r="AS392" i="22"/>
  <c r="AJ284" i="22"/>
  <c r="AT284" i="22" s="1"/>
  <c r="AU188" i="22"/>
  <c r="AC278" i="22"/>
  <c r="AC168" i="22"/>
  <c r="AJ140" i="22"/>
  <c r="AT140" i="22" s="1"/>
  <c r="AC169" i="22"/>
  <c r="AC233" i="22"/>
  <c r="AC146" i="22"/>
  <c r="AF319" i="22"/>
  <c r="AK319" i="22"/>
  <c r="AW142" i="22"/>
  <c r="AX142" i="22"/>
  <c r="BK31" i="22"/>
  <c r="AW166" i="22"/>
  <c r="BA166" i="22" s="1"/>
  <c r="BB166" i="22" s="1"/>
  <c r="AJ282" i="22"/>
  <c r="AT282" i="22" s="1"/>
  <c r="AK282" i="22"/>
  <c r="AX271" i="22"/>
  <c r="AX209" i="22"/>
  <c r="AP411" i="22"/>
  <c r="AQ411" i="22"/>
  <c r="AK31" i="22"/>
  <c r="AJ31" i="22"/>
  <c r="AT31" i="22" s="1"/>
  <c r="AQ277" i="22"/>
  <c r="AM277" i="22"/>
  <c r="AC77" i="22"/>
  <c r="AC52" i="22"/>
  <c r="AI119" i="22"/>
  <c r="AI22" i="22"/>
  <c r="AF72" i="22"/>
  <c r="AK75" i="22"/>
  <c r="AE75" i="22"/>
  <c r="AE182" i="22"/>
  <c r="AW201" i="22"/>
  <c r="AE369" i="22"/>
  <c r="AI173" i="22"/>
  <c r="AJ173" i="22"/>
  <c r="AT173" i="22" s="1"/>
  <c r="AF173" i="22"/>
  <c r="AE173" i="22"/>
  <c r="AI32" i="22"/>
  <c r="AJ32" i="22"/>
  <c r="AT32" i="22" s="1"/>
  <c r="AW155" i="22"/>
  <c r="AF267" i="22"/>
  <c r="AK267" i="22"/>
  <c r="AW92" i="22"/>
  <c r="BK92" i="22" s="1"/>
  <c r="AI92" i="22"/>
  <c r="AX92" i="22"/>
  <c r="AE259" i="22"/>
  <c r="AI259" i="22"/>
  <c r="AF151" i="22"/>
  <c r="AE151" i="22"/>
  <c r="AC246" i="22"/>
  <c r="AK170" i="22"/>
  <c r="AF170" i="22"/>
  <c r="AE283" i="22"/>
  <c r="AJ283" i="22"/>
  <c r="AT283" i="22" s="1"/>
  <c r="AP307" i="22"/>
  <c r="AQ307" i="22"/>
  <c r="AQ387" i="22"/>
  <c r="AU387" i="22"/>
  <c r="AK432" i="22"/>
  <c r="AP157" i="22"/>
  <c r="AQ157" i="22"/>
  <c r="AF335" i="22"/>
  <c r="AJ335" i="22"/>
  <c r="AT335" i="22" s="1"/>
  <c r="AS99" i="22"/>
  <c r="AC8" i="22"/>
  <c r="AE51" i="22"/>
  <c r="AU42" i="22"/>
  <c r="AJ42" i="22"/>
  <c r="AT42" i="22" s="1"/>
  <c r="AC5" i="22"/>
  <c r="AC6" i="22"/>
  <c r="AE93" i="22"/>
  <c r="AF69" i="22"/>
  <c r="AC35" i="22"/>
  <c r="AI35" i="22"/>
  <c r="AQ187" i="22"/>
  <c r="AK88" i="22"/>
  <c r="AK60" i="22"/>
  <c r="AE67" i="22"/>
  <c r="AE59" i="22"/>
  <c r="AF275" i="22"/>
  <c r="AU118" i="22"/>
  <c r="AK77" i="22"/>
  <c r="AS121" i="22"/>
  <c r="AM213" i="22"/>
  <c r="AU177" i="22"/>
  <c r="AK177" i="22"/>
  <c r="AJ107" i="22"/>
  <c r="AT107" i="22" s="1"/>
  <c r="AI98" i="22"/>
  <c r="AJ98" i="22"/>
  <c r="AT98" i="22" s="1"/>
  <c r="AF75" i="22"/>
  <c r="AU288" i="22"/>
  <c r="AJ288" i="22"/>
  <c r="AT288" i="22" s="1"/>
  <c r="AK140" i="22"/>
  <c r="AC182" i="22"/>
  <c r="AJ201" i="22"/>
  <c r="AT201" i="22" s="1"/>
  <c r="AK220" i="22"/>
  <c r="AC164" i="22"/>
  <c r="AC117" i="22"/>
  <c r="AK125" i="22"/>
  <c r="AJ73" i="22"/>
  <c r="AT73" i="22" s="1"/>
  <c r="AQ14" i="22"/>
  <c r="AP14" i="22"/>
  <c r="AE32" i="22"/>
  <c r="AM113" i="22"/>
  <c r="AP267" i="22"/>
  <c r="AQ267" i="22"/>
  <c r="AM267" i="22"/>
  <c r="AQ259" i="22"/>
  <c r="AP259" i="22"/>
  <c r="AJ328" i="22"/>
  <c r="AT328" i="22" s="1"/>
  <c r="AP99" i="22"/>
  <c r="AQ99" i="22"/>
  <c r="AF99" i="22"/>
  <c r="AU274" i="22"/>
  <c r="AF283" i="22"/>
  <c r="AE37" i="22"/>
  <c r="AE307" i="22"/>
  <c r="AQ174" i="22"/>
  <c r="AM174" i="22"/>
  <c r="AP174" i="22"/>
  <c r="AF336" i="22"/>
  <c r="AE336" i="22"/>
  <c r="AU399" i="22"/>
  <c r="AM399" i="22"/>
  <c r="AI147" i="22"/>
  <c r="AF147" i="22"/>
  <c r="AE147" i="22"/>
  <c r="AK166" i="22"/>
  <c r="AJ166" i="22"/>
  <c r="AT166" i="22" s="1"/>
  <c r="AF166" i="22"/>
  <c r="AX283" i="22"/>
  <c r="AE273" i="22"/>
  <c r="AC93" i="22"/>
  <c r="AF93" i="22"/>
  <c r="AJ35" i="22"/>
  <c r="AT35" i="22" s="1"/>
  <c r="AS23" i="22"/>
  <c r="AK273" i="22"/>
  <c r="AF67" i="22"/>
  <c r="AK51" i="22"/>
  <c r="BA135" i="22"/>
  <c r="BB135" i="22" s="1"/>
  <c r="AK68" i="22"/>
  <c r="AC76" i="22"/>
  <c r="AC16" i="22"/>
  <c r="AM107" i="22"/>
  <c r="AK22" i="22"/>
  <c r="AI11" i="22"/>
  <c r="AE11" i="22"/>
  <c r="AJ72" i="22"/>
  <c r="AT72" i="22" s="1"/>
  <c r="AC247" i="22"/>
  <c r="AS349" i="22"/>
  <c r="AS164" i="22"/>
  <c r="AJ310" i="22"/>
  <c r="AT310" i="22" s="1"/>
  <c r="AJ267" i="22"/>
  <c r="AT267" i="22" s="1"/>
  <c r="AE270" i="22"/>
  <c r="AJ270" i="22"/>
  <c r="AT270" i="22" s="1"/>
  <c r="AI270" i="22"/>
  <c r="AW48" i="22"/>
  <c r="AW147" i="22"/>
  <c r="AK149" i="22"/>
  <c r="AJ149" i="22"/>
  <c r="AT149" i="22" s="1"/>
  <c r="AF149" i="22"/>
  <c r="AP274" i="22"/>
  <c r="AQ274" i="22"/>
  <c r="AF37" i="22"/>
  <c r="AF279" i="22"/>
  <c r="AK279" i="22"/>
  <c r="AP4" i="22"/>
  <c r="AQ4" i="22"/>
  <c r="AM4" i="22"/>
  <c r="AQ6" i="22"/>
  <c r="AC69" i="22"/>
  <c r="AI69" i="22"/>
  <c r="AU23" i="22"/>
  <c r="AI12" i="22"/>
  <c r="AU10" i="22"/>
  <c r="AK10" i="22"/>
  <c r="AF308" i="22"/>
  <c r="AJ275" i="22"/>
  <c r="AT275" i="22" s="1"/>
  <c r="AU15" i="22"/>
  <c r="AK15" i="22"/>
  <c r="AC392" i="22"/>
  <c r="AC185" i="22"/>
  <c r="AC280" i="22"/>
  <c r="AM118" i="22"/>
  <c r="AE68" i="22"/>
  <c r="AC177" i="22"/>
  <c r="AC119" i="22"/>
  <c r="AC98" i="22"/>
  <c r="AC210" i="22"/>
  <c r="AJ75" i="22"/>
  <c r="AT75" i="22" s="1"/>
  <c r="AW182" i="22"/>
  <c r="BK182" i="22" s="1"/>
  <c r="AC111" i="22"/>
  <c r="AC201" i="22"/>
  <c r="AK268" i="22"/>
  <c r="AU329" i="22"/>
  <c r="AJ33" i="22"/>
  <c r="AT33" i="22" s="1"/>
  <c r="AE132" i="22"/>
  <c r="AF132" i="22"/>
  <c r="AE128" i="22"/>
  <c r="AC126" i="22"/>
  <c r="AI218" i="22"/>
  <c r="AJ218" i="22"/>
  <c r="AT218" i="22" s="1"/>
  <c r="AF218" i="22"/>
  <c r="AQ21" i="22"/>
  <c r="AP21" i="22"/>
  <c r="AI236" i="22"/>
  <c r="AF236" i="22"/>
  <c r="AM250" i="22"/>
  <c r="AU250" i="22"/>
  <c r="AS250" i="22"/>
  <c r="AP250" i="22"/>
  <c r="AF270" i="22"/>
  <c r="AE48" i="22"/>
  <c r="AI48" i="22"/>
  <c r="AJ372" i="22"/>
  <c r="AT372" i="22" s="1"/>
  <c r="AE149" i="22"/>
  <c r="AS97" i="22"/>
  <c r="AJ105" i="22"/>
  <c r="AT105" i="22" s="1"/>
  <c r="AP80" i="22"/>
  <c r="AQ80" i="22"/>
  <c r="AP179" i="22"/>
  <c r="AM179" i="22"/>
  <c r="AF194" i="22"/>
  <c r="AE194" i="22"/>
  <c r="AJ194" i="22"/>
  <c r="AT194" i="22" s="1"/>
  <c r="AU43" i="22"/>
  <c r="AP43" i="22"/>
  <c r="AF404" i="22"/>
  <c r="AE404" i="22"/>
  <c r="AJ404" i="22"/>
  <c r="AT404" i="22" s="1"/>
  <c r="AE69" i="22"/>
  <c r="AE137" i="22"/>
  <c r="AQ5" i="22"/>
  <c r="AC84" i="22"/>
  <c r="AQ35" i="22"/>
  <c r="AK29" i="22"/>
  <c r="AJ77" i="22"/>
  <c r="AT77" i="22" s="1"/>
  <c r="AS165" i="22"/>
  <c r="AJ177" i="22"/>
  <c r="AT177" i="22" s="1"/>
  <c r="AC11" i="22"/>
  <c r="AJ11" i="22"/>
  <c r="AT11" i="22" s="1"/>
  <c r="AX72" i="22"/>
  <c r="AC260" i="22"/>
  <c r="AC228" i="22"/>
  <c r="AX182" i="22"/>
  <c r="AC108" i="22"/>
  <c r="AJ131" i="22"/>
  <c r="AT131" i="22" s="1"/>
  <c r="AK131" i="22"/>
  <c r="AF128" i="22"/>
  <c r="AK148" i="22"/>
  <c r="AU148" i="22"/>
  <c r="AF148" i="22"/>
  <c r="AE148" i="22"/>
  <c r="AQ145" i="22"/>
  <c r="AM145" i="22"/>
  <c r="AK256" i="22"/>
  <c r="AJ256" i="22"/>
  <c r="AT256" i="22" s="1"/>
  <c r="AF256" i="22"/>
  <c r="AE382" i="22"/>
  <c r="AK382" i="22"/>
  <c r="AJ382" i="22"/>
  <c r="AT382" i="22" s="1"/>
  <c r="AF97" i="22"/>
  <c r="AJ97" i="22"/>
  <c r="AT97" i="22" s="1"/>
  <c r="AW170" i="22"/>
  <c r="AM105" i="22"/>
  <c r="AQ105" i="22"/>
  <c r="AS94" i="22"/>
  <c r="AK225" i="22"/>
  <c r="AX70" i="22"/>
  <c r="AS70" i="22"/>
  <c r="AE7" i="22"/>
  <c r="AQ42" i="22"/>
  <c r="AU6" i="22"/>
  <c r="AJ6" i="22"/>
  <c r="AT6" i="22" s="1"/>
  <c r="AU35" i="22"/>
  <c r="AE29" i="22"/>
  <c r="AC12" i="22"/>
  <c r="AW202" i="22"/>
  <c r="BA202" i="22" s="1"/>
  <c r="BB202" i="22" s="1"/>
  <c r="AF13" i="22"/>
  <c r="AJ10" i="22"/>
  <c r="AT10" i="22" s="1"/>
  <c r="AI58" i="22"/>
  <c r="AE18" i="22"/>
  <c r="BK284" i="22"/>
  <c r="AJ68" i="22"/>
  <c r="AT68" i="22" s="1"/>
  <c r="AM77" i="22"/>
  <c r="AE49" i="22"/>
  <c r="AM177" i="22"/>
  <c r="AU26" i="22"/>
  <c r="AI26" i="22"/>
  <c r="AI104" i="22"/>
  <c r="AK260" i="22"/>
  <c r="AS288" i="22"/>
  <c r="AS201" i="22"/>
  <c r="AF247" i="22"/>
  <c r="AK234" i="22"/>
  <c r="AC297" i="22"/>
  <c r="AM276" i="22"/>
  <c r="AS276" i="22"/>
  <c r="AJ373" i="22"/>
  <c r="AT373" i="22" s="1"/>
  <c r="AC33" i="22"/>
  <c r="AJ132" i="22"/>
  <c r="AT132" i="22" s="1"/>
  <c r="AJ356" i="22"/>
  <c r="AT356" i="22" s="1"/>
  <c r="AE256" i="22"/>
  <c r="AQ146" i="22"/>
  <c r="AS146" i="22"/>
  <c r="AP382" i="22"/>
  <c r="AQ382" i="22"/>
  <c r="AM382" i="22"/>
  <c r="AF382" i="22"/>
  <c r="AC207" i="22"/>
  <c r="AF235" i="22"/>
  <c r="AJ235" i="22"/>
  <c r="AT235" i="22" s="1"/>
  <c r="AP97" i="22"/>
  <c r="AQ97" i="22"/>
  <c r="AM97" i="22"/>
  <c r="AF105" i="22"/>
  <c r="AK141" i="22"/>
  <c r="AF141" i="22"/>
  <c r="AE141" i="22"/>
  <c r="AP395" i="22"/>
  <c r="AQ395" i="22"/>
  <c r="AQ103" i="22"/>
  <c r="AM103" i="22"/>
  <c r="AU331" i="22"/>
  <c r="AQ331" i="22"/>
  <c r="AP331" i="22"/>
  <c r="AM331" i="22"/>
  <c r="AK360" i="22"/>
  <c r="AU163" i="22"/>
  <c r="AC264" i="22"/>
  <c r="AU232" i="22"/>
  <c r="AJ387" i="22"/>
  <c r="AT387" i="22" s="1"/>
  <c r="AQ303" i="22"/>
  <c r="AP303" i="22"/>
  <c r="AQ425" i="22"/>
  <c r="AP425" i="22"/>
  <c r="AP415" i="22"/>
  <c r="AM415" i="22"/>
  <c r="AJ394" i="22"/>
  <c r="AT394" i="22" s="1"/>
  <c r="AI394" i="22"/>
  <c r="AP379" i="22"/>
  <c r="AQ379" i="22"/>
  <c r="AC373" i="22"/>
  <c r="AJ164" i="22"/>
  <c r="AT164" i="22" s="1"/>
  <c r="AI192" i="22"/>
  <c r="AJ219" i="22"/>
  <c r="AT219" i="22" s="1"/>
  <c r="AS41" i="22"/>
  <c r="AS82" i="22"/>
  <c r="AK66" i="22"/>
  <c r="AS323" i="22"/>
  <c r="AJ340" i="22"/>
  <c r="AT340" i="22" s="1"/>
  <c r="AC270" i="22"/>
  <c r="AU92" i="22"/>
  <c r="BK207" i="22"/>
  <c r="AC237" i="22"/>
  <c r="AP209" i="22"/>
  <c r="AQ209" i="22"/>
  <c r="AU255" i="22"/>
  <c r="AU225" i="22"/>
  <c r="AS129" i="22"/>
  <c r="AJ312" i="22"/>
  <c r="AT312" i="22" s="1"/>
  <c r="AF312" i="22"/>
  <c r="AE312" i="22"/>
  <c r="AU405" i="22"/>
  <c r="AC36" i="22"/>
  <c r="BA114" i="22"/>
  <c r="BB114" i="22" s="1"/>
  <c r="AX114" i="22"/>
  <c r="AC244" i="22"/>
  <c r="AQ215" i="22"/>
  <c r="AM215" i="22"/>
  <c r="AX122" i="22"/>
  <c r="AQ181" i="22"/>
  <c r="AM181" i="22"/>
  <c r="AJ287" i="22"/>
  <c r="AT287" i="22" s="1"/>
  <c r="AF287" i="22"/>
  <c r="AE287" i="22"/>
  <c r="AQ407" i="22"/>
  <c r="AP407" i="22"/>
  <c r="AM407" i="22"/>
  <c r="AF353" i="22"/>
  <c r="AI353" i="22"/>
  <c r="AI208" i="22"/>
  <c r="AE320" i="22"/>
  <c r="AS405" i="22"/>
  <c r="AJ94" i="22"/>
  <c r="AT94" i="22" s="1"/>
  <c r="AX32" i="22"/>
  <c r="AC155" i="22"/>
  <c r="AE313" i="22"/>
  <c r="AC66" i="22"/>
  <c r="AC267" i="22"/>
  <c r="AQ340" i="22"/>
  <c r="AS30" i="22"/>
  <c r="AE176" i="22"/>
  <c r="AS61" i="22"/>
  <c r="AM31" i="22"/>
  <c r="AE34" i="22"/>
  <c r="AS45" i="22"/>
  <c r="AW45" i="22"/>
  <c r="BK45" i="22" s="1"/>
  <c r="AC166" i="22"/>
  <c r="AM170" i="22"/>
  <c r="AF290" i="22"/>
  <c r="AP196" i="22"/>
  <c r="AQ196" i="22"/>
  <c r="AE196" i="22"/>
  <c r="AE252" i="22"/>
  <c r="AK158" i="22"/>
  <c r="AE129" i="22"/>
  <c r="AK318" i="22"/>
  <c r="AJ318" i="22"/>
  <c r="AT318" i="22" s="1"/>
  <c r="AE214" i="22"/>
  <c r="AC215" i="22"/>
  <c r="AC178" i="22"/>
  <c r="AS344" i="22"/>
  <c r="AW344" i="22"/>
  <c r="AP87" i="22"/>
  <c r="AM87" i="22"/>
  <c r="AX231" i="22"/>
  <c r="AC337" i="22"/>
  <c r="AF299" i="22"/>
  <c r="AJ299" i="22"/>
  <c r="AT299" i="22" s="1"/>
  <c r="AM426" i="22"/>
  <c r="AC438" i="22"/>
  <c r="AI161" i="22"/>
  <c r="AI278" i="22"/>
  <c r="AU168" i="22"/>
  <c r="AI168" i="22"/>
  <c r="AC72" i="22"/>
  <c r="AU182" i="22"/>
  <c r="AC78" i="22"/>
  <c r="AJ108" i="22"/>
  <c r="AT108" i="22" s="1"/>
  <c r="AJ192" i="22"/>
  <c r="AT192" i="22" s="1"/>
  <c r="AE208" i="22"/>
  <c r="AS73" i="22"/>
  <c r="AJ19" i="22"/>
  <c r="AT19" i="22" s="1"/>
  <c r="AU233" i="22"/>
  <c r="AK233" i="22"/>
  <c r="AS21" i="22"/>
  <c r="AU236" i="22"/>
  <c r="AF313" i="22"/>
  <c r="AQ66" i="22"/>
  <c r="AJ323" i="22"/>
  <c r="AT323" i="22" s="1"/>
  <c r="AF114" i="22"/>
  <c r="AU340" i="22"/>
  <c r="AS340" i="22"/>
  <c r="AU115" i="22"/>
  <c r="AQ142" i="22"/>
  <c r="AF176" i="22"/>
  <c r="AI61" i="22"/>
  <c r="AM172" i="22"/>
  <c r="AQ235" i="22"/>
  <c r="AC160" i="22"/>
  <c r="AP282" i="22"/>
  <c r="AW105" i="22"/>
  <c r="BK105" i="22" s="1"/>
  <c r="AF401" i="22"/>
  <c r="AE368" i="22"/>
  <c r="AM386" i="22"/>
  <c r="AC129" i="22"/>
  <c r="AE318" i="22"/>
  <c r="AC152" i="22"/>
  <c r="AC224" i="22"/>
  <c r="BK289" i="22"/>
  <c r="AP139" i="22"/>
  <c r="AM139" i="22"/>
  <c r="AS139" i="22"/>
  <c r="AF206" i="22"/>
  <c r="AK206" i="22"/>
  <c r="AJ238" i="22"/>
  <c r="AT238" i="22" s="1"/>
  <c r="AQ257" i="22"/>
  <c r="AM257" i="22"/>
  <c r="AJ257" i="22"/>
  <c r="AT257" i="22" s="1"/>
  <c r="AP181" i="22"/>
  <c r="AQ351" i="22"/>
  <c r="AM351" i="22"/>
  <c r="AC400" i="22"/>
  <c r="AE79" i="22"/>
  <c r="AF79" i="22"/>
  <c r="AJ79" i="22"/>
  <c r="AT79" i="22" s="1"/>
  <c r="AJ353" i="22"/>
  <c r="AT353" i="22" s="1"/>
  <c r="AP384" i="22"/>
  <c r="AM384" i="22"/>
  <c r="AQ384" i="22"/>
  <c r="AK430" i="22"/>
  <c r="AS369" i="22"/>
  <c r="AU146" i="22"/>
  <c r="AJ113" i="22"/>
  <c r="AT113" i="22" s="1"/>
  <c r="AJ250" i="22"/>
  <c r="AT250" i="22" s="1"/>
  <c r="BK267" i="22"/>
  <c r="AX267" i="22"/>
  <c r="AC114" i="22"/>
  <c r="AU4" i="22"/>
  <c r="AC162" i="22"/>
  <c r="AC420" i="22"/>
  <c r="AP200" i="22"/>
  <c r="AU200" i="22"/>
  <c r="AU248" i="22"/>
  <c r="AJ248" i="22"/>
  <c r="AT248" i="22" s="1"/>
  <c r="AK163" i="22"/>
  <c r="AK129" i="22"/>
  <c r="AC272" i="22"/>
  <c r="AP206" i="22"/>
  <c r="AS206" i="22"/>
  <c r="AP238" i="22"/>
  <c r="AM238" i="22"/>
  <c r="AE429" i="22"/>
  <c r="AF429" i="22"/>
  <c r="AJ429" i="22"/>
  <c r="AT429" i="22" s="1"/>
  <c r="AE361" i="22"/>
  <c r="AJ361" i="22"/>
  <c r="AT361" i="22" s="1"/>
  <c r="AI361" i="22"/>
  <c r="AP410" i="22"/>
  <c r="AJ422" i="22"/>
  <c r="AT422" i="22" s="1"/>
  <c r="AJ364" i="22"/>
  <c r="AT364" i="22" s="1"/>
  <c r="AS357" i="22"/>
  <c r="AC265" i="22"/>
  <c r="AF238" i="22"/>
  <c r="AW309" i="22"/>
  <c r="BA309" i="22" s="1"/>
  <c r="BB309" i="22" s="1"/>
  <c r="AU279" i="22"/>
  <c r="AJ223" i="22"/>
  <c r="AI427" i="22"/>
  <c r="AM203" i="22"/>
  <c r="AU358" i="22"/>
  <c r="AP398" i="22"/>
  <c r="AC204" i="22"/>
  <c r="AQ355" i="22"/>
  <c r="AI300" i="22"/>
  <c r="AU393" i="22"/>
  <c r="AI354" i="22"/>
  <c r="AF426" i="22"/>
  <c r="AF422" i="22"/>
  <c r="AS398" i="22"/>
  <c r="AC433" i="22"/>
  <c r="AS436" i="22"/>
  <c r="AK375" i="22"/>
  <c r="AC435" i="22"/>
  <c r="AJ138" i="22"/>
  <c r="AT138" i="22" s="1"/>
  <c r="AU395" i="22"/>
  <c r="AU222" i="22"/>
  <c r="AC248" i="22"/>
  <c r="AU360" i="22"/>
  <c r="BA315" i="22"/>
  <c r="BB315" i="22" s="1"/>
  <c r="AC39" i="22"/>
  <c r="AK357" i="22"/>
  <c r="AE245" i="22"/>
  <c r="AC345" i="22"/>
  <c r="AS43" i="22"/>
  <c r="AC231" i="22"/>
  <c r="AM358" i="22"/>
  <c r="AU346" i="22"/>
  <c r="AC167" i="22"/>
  <c r="AU376" i="22"/>
  <c r="AS432" i="22"/>
  <c r="AJ316" i="22"/>
  <c r="AT316" i="22" s="1"/>
  <c r="AK337" i="22"/>
  <c r="AC330" i="22"/>
  <c r="AS341" i="22"/>
  <c r="AM254" i="22"/>
  <c r="AC416" i="22"/>
  <c r="AS410" i="22"/>
  <c r="AC413" i="22"/>
  <c r="AE380" i="22"/>
  <c r="AU406" i="22"/>
  <c r="AI436" i="22"/>
  <c r="AS430" i="22"/>
  <c r="AS399" i="22"/>
  <c r="AK367" i="22"/>
  <c r="AE375" i="22"/>
  <c r="AU435" i="22"/>
  <c r="AJ435" i="22"/>
  <c r="AT435" i="22" s="1"/>
  <c r="AM424" i="22"/>
  <c r="AC238" i="22"/>
  <c r="AU326" i="22"/>
  <c r="AJ174" i="22"/>
  <c r="AT174" i="22" s="1"/>
  <c r="AJ351" i="22"/>
  <c r="AT351" i="22" s="1"/>
  <c r="BK399" i="22"/>
  <c r="AC375" i="22"/>
  <c r="AU428" i="22"/>
  <c r="AU83" i="22"/>
  <c r="AJ83" i="22"/>
  <c r="AT83" i="22" s="1"/>
  <c r="AC206" i="22"/>
  <c r="AQ279" i="22"/>
  <c r="AI183" i="22"/>
  <c r="AU427" i="22"/>
  <c r="AM211" i="22"/>
  <c r="AP358" i="22"/>
  <c r="AC334" i="22"/>
  <c r="AJ285" i="22"/>
  <c r="AT285" i="22" s="1"/>
  <c r="AC302" i="22"/>
  <c r="AQ254" i="22"/>
  <c r="AU429" i="22"/>
  <c r="AQ437" i="22"/>
  <c r="AU394" i="22"/>
  <c r="AS370" i="22"/>
  <c r="AK352" i="22"/>
  <c r="AC277" i="22"/>
  <c r="AJ438" i="22"/>
  <c r="AT438" i="22" s="1"/>
  <c r="AK178" i="22"/>
  <c r="AC194" i="22"/>
  <c r="AU238" i="22"/>
  <c r="AJ303" i="22"/>
  <c r="AT303" i="22" s="1"/>
  <c r="AP397" i="22"/>
  <c r="AU101" i="22"/>
  <c r="AU407" i="22"/>
  <c r="AQ346" i="22"/>
  <c r="BK432" i="22"/>
  <c r="AC419" i="22"/>
  <c r="AK261" i="22"/>
  <c r="AP388" i="22"/>
  <c r="AU437" i="22"/>
  <c r="AC381" i="22"/>
  <c r="AJ379" i="22"/>
  <c r="AT379" i="22" s="1"/>
  <c r="AW436" i="22"/>
  <c r="AK422" i="22"/>
  <c r="AC312" i="22"/>
  <c r="AK412" i="22"/>
  <c r="AU277" i="22"/>
  <c r="AK277" i="22"/>
  <c r="AQ20" i="22"/>
  <c r="AK96" i="22"/>
  <c r="AE143" i="22"/>
  <c r="AQ143" i="22"/>
  <c r="AE12" i="22"/>
  <c r="AI189" i="22"/>
  <c r="AW189" i="22"/>
  <c r="BA189" i="22" s="1"/>
  <c r="BB189" i="22" s="1"/>
  <c r="AE10" i="22"/>
  <c r="AK154" i="22"/>
  <c r="AJ308" i="22"/>
  <c r="AT308" i="22" s="1"/>
  <c r="AQ15" i="22"/>
  <c r="AF18" i="22"/>
  <c r="AI392" i="22"/>
  <c r="AC27" i="22"/>
  <c r="AC55" i="22"/>
  <c r="AK258" i="22"/>
  <c r="AE42" i="22"/>
  <c r="AU56" i="22"/>
  <c r="AJ56" i="22"/>
  <c r="AT56" i="22" s="1"/>
  <c r="AE20" i="22"/>
  <c r="AS20" i="22"/>
  <c r="AC134" i="22"/>
  <c r="AW84" i="22"/>
  <c r="BK84" i="22" s="1"/>
  <c r="AK144" i="22"/>
  <c r="AF96" i="22"/>
  <c r="AF143" i="22"/>
  <c r="AS143" i="22"/>
  <c r="AS88" i="22"/>
  <c r="AE189" i="22"/>
  <c r="AQ273" i="22"/>
  <c r="AF10" i="22"/>
  <c r="AU59" i="22"/>
  <c r="AQ51" i="22"/>
  <c r="AC90" i="22"/>
  <c r="AC241" i="22"/>
  <c r="AI16" i="22"/>
  <c r="AJ16" i="22"/>
  <c r="AT16" i="22" s="1"/>
  <c r="AE16" i="22"/>
  <c r="AF42" i="22"/>
  <c r="AF20" i="22"/>
  <c r="AI29" i="22"/>
  <c r="AC96" i="22"/>
  <c r="AM12" i="22"/>
  <c r="AJ202" i="22"/>
  <c r="AT202" i="22" s="1"/>
  <c r="AU88" i="22"/>
  <c r="AR88" i="22" s="1"/>
  <c r="AC189" i="22"/>
  <c r="AF189" i="22"/>
  <c r="AU273" i="22"/>
  <c r="AS273" i="22"/>
  <c r="AJ67" i="22"/>
  <c r="AT67" i="22" s="1"/>
  <c r="AF137" i="22"/>
  <c r="AC59" i="22"/>
  <c r="AF59" i="22"/>
  <c r="AC308" i="22"/>
  <c r="AK275" i="22"/>
  <c r="AF58" i="22"/>
  <c r="AE15" i="22"/>
  <c r="AI100" i="22"/>
  <c r="AS100" i="22"/>
  <c r="AF392" i="22"/>
  <c r="BA40" i="22"/>
  <c r="BB40" i="22" s="1"/>
  <c r="AC112" i="22"/>
  <c r="AC325" i="22"/>
  <c r="AC53" i="22"/>
  <c r="AC91" i="22"/>
  <c r="AK284" i="22"/>
  <c r="AC258" i="22"/>
  <c r="AC107" i="22"/>
  <c r="AI64" i="22"/>
  <c r="AJ64" i="22"/>
  <c r="AT64" i="22" s="1"/>
  <c r="AE64" i="22"/>
  <c r="AQ8" i="22"/>
  <c r="AK187" i="22"/>
  <c r="AC23" i="22"/>
  <c r="AC144" i="22"/>
  <c r="AJ29" i="22"/>
  <c r="AT29" i="22" s="1"/>
  <c r="AJ96" i="22"/>
  <c r="AT96" i="22" s="1"/>
  <c r="AI143" i="22"/>
  <c r="BK143" i="22"/>
  <c r="AW13" i="22"/>
  <c r="AC137" i="22"/>
  <c r="AF15" i="22"/>
  <c r="AU100" i="22"/>
  <c r="AK359" i="22"/>
  <c r="AI121" i="22"/>
  <c r="AJ121" i="22"/>
  <c r="AT121" i="22" s="1"/>
  <c r="AE121" i="22"/>
  <c r="AQ64" i="22"/>
  <c r="AM64" i="22"/>
  <c r="AC42" i="22"/>
  <c r="AK42" i="22"/>
  <c r="AQ81" i="22"/>
  <c r="AI20" i="22"/>
  <c r="AQ69" i="22"/>
  <c r="AU84" i="22"/>
  <c r="AK84" i="22"/>
  <c r="AK35" i="22"/>
  <c r="AL35" i="22" s="1"/>
  <c r="AS35" i="22"/>
  <c r="AZ35" i="22" s="1"/>
  <c r="AE187" i="22"/>
  <c r="AJ143" i="22"/>
  <c r="AT143" i="22" s="1"/>
  <c r="AC88" i="22"/>
  <c r="AF88" i="22"/>
  <c r="AU60" i="22"/>
  <c r="AJ189" i="22"/>
  <c r="AT189" i="22" s="1"/>
  <c r="AF273" i="22"/>
  <c r="AK13" i="22"/>
  <c r="AE154" i="22"/>
  <c r="AU308" i="22"/>
  <c r="AI308" i="22"/>
  <c r="AJ58" i="22"/>
  <c r="AT58" i="22" s="1"/>
  <c r="AF100" i="22"/>
  <c r="AJ392" i="22"/>
  <c r="AT392" i="22" s="1"/>
  <c r="AC51" i="22"/>
  <c r="AS27" i="22"/>
  <c r="AC156" i="22"/>
  <c r="AM359" i="22"/>
  <c r="AU359" i="22"/>
  <c r="AC102" i="22"/>
  <c r="AC22" i="22"/>
  <c r="AU7" i="22"/>
  <c r="AQ7" i="22"/>
  <c r="AE6" i="22"/>
  <c r="AK93" i="22"/>
  <c r="AQ93" i="22"/>
  <c r="AC56" i="22"/>
  <c r="AQ56" i="22"/>
  <c r="AK134" i="22"/>
  <c r="AS69" i="22"/>
  <c r="AZ69" i="22" s="1"/>
  <c r="AW35" i="22"/>
  <c r="AQ29" i="22"/>
  <c r="AU96" i="22"/>
  <c r="BA143" i="22"/>
  <c r="BB143" i="22" s="1"/>
  <c r="AW60" i="22"/>
  <c r="BK60" i="22" s="1"/>
  <c r="AI13" i="22"/>
  <c r="AQ67" i="22"/>
  <c r="AC154" i="22"/>
  <c r="AQ275" i="22"/>
  <c r="AJ15" i="22"/>
  <c r="AT15" i="22" s="1"/>
  <c r="AC100" i="22"/>
  <c r="AQ18" i="22"/>
  <c r="AC135" i="22"/>
  <c r="AS135" i="22"/>
  <c r="BA90" i="22"/>
  <c r="BB90" i="22" s="1"/>
  <c r="BK90" i="22"/>
  <c r="AC136" i="22"/>
  <c r="AS53" i="22"/>
  <c r="AS284" i="22"/>
  <c r="AC359" i="22"/>
  <c r="AJ359" i="22"/>
  <c r="AT359" i="22" s="1"/>
  <c r="AC165" i="22"/>
  <c r="AI210" i="22"/>
  <c r="AJ210" i="22"/>
  <c r="AT210" i="22" s="1"/>
  <c r="AF210" i="22"/>
  <c r="AE210" i="22"/>
  <c r="AS93" i="22"/>
  <c r="AW69" i="22"/>
  <c r="AS29" i="22"/>
  <c r="AU202" i="22"/>
  <c r="AQ202" i="22"/>
  <c r="AE13" i="22"/>
  <c r="AU67" i="22"/>
  <c r="AS67" i="22"/>
  <c r="AJ100" i="22"/>
  <c r="AT100" i="22" s="1"/>
  <c r="AU18" i="22"/>
  <c r="AJ51" i="22"/>
  <c r="AT51" i="22" s="1"/>
  <c r="AC40" i="22"/>
  <c r="AS17" i="22"/>
  <c r="AC17" i="22"/>
  <c r="AC171" i="22"/>
  <c r="BK241" i="22"/>
  <c r="AU284" i="22"/>
  <c r="AI188" i="22"/>
  <c r="AJ188" i="22"/>
  <c r="AT188" i="22" s="1"/>
  <c r="AE188" i="22"/>
  <c r="AU16" i="22"/>
  <c r="AS52" i="22"/>
  <c r="AQ210" i="22"/>
  <c r="AM210" i="22"/>
  <c r="AU8" i="22"/>
  <c r="AJ8" i="22"/>
  <c r="AT8" i="22" s="1"/>
  <c r="AC187" i="22"/>
  <c r="AS202" i="22"/>
  <c r="AS189" i="22"/>
  <c r="AS59" i="22"/>
  <c r="AC50" i="22"/>
  <c r="AS156" i="22"/>
  <c r="AC47" i="22"/>
  <c r="AC74" i="22"/>
  <c r="AC118" i="22"/>
  <c r="AM49" i="22"/>
  <c r="AU52" i="22"/>
  <c r="AK107" i="22"/>
  <c r="AJ161" i="22"/>
  <c r="AT161" i="22" s="1"/>
  <c r="AJ119" i="22"/>
  <c r="AT119" i="22" s="1"/>
  <c r="AJ278" i="22"/>
  <c r="AT278" i="22" s="1"/>
  <c r="AJ22" i="22"/>
  <c r="AT22" i="22" s="1"/>
  <c r="AS104" i="22"/>
  <c r="AK212" i="22"/>
  <c r="AQ212" i="22"/>
  <c r="AE288" i="22"/>
  <c r="AJ110" i="22"/>
  <c r="AT110" i="22" s="1"/>
  <c r="AE228" i="22"/>
  <c r="AE201" i="22"/>
  <c r="BK201" i="22"/>
  <c r="AK44" i="22"/>
  <c r="AU85" i="22"/>
  <c r="AE297" i="22"/>
  <c r="AE314" i="22"/>
  <c r="AE276" i="22"/>
  <c r="AE78" i="22"/>
  <c r="AE373" i="22"/>
  <c r="AE108" i="22"/>
  <c r="AE164" i="22"/>
  <c r="AE33" i="22"/>
  <c r="AE117" i="22"/>
  <c r="AE169" i="22"/>
  <c r="AC205" i="22"/>
  <c r="AI242" i="22"/>
  <c r="AU239" i="22"/>
  <c r="AM310" i="22"/>
  <c r="AE219" i="22"/>
  <c r="AI25" i="22"/>
  <c r="AI24" i="22"/>
  <c r="AU41" i="22"/>
  <c r="AS126" i="22"/>
  <c r="AU126" i="22"/>
  <c r="AM208" i="22"/>
  <c r="AM173" i="22"/>
  <c r="AJ145" i="22"/>
  <c r="AT145" i="22" s="1"/>
  <c r="AJ221" i="22"/>
  <c r="AT221" i="22" s="1"/>
  <c r="AC227" i="22"/>
  <c r="AE19" i="22"/>
  <c r="AK391" i="22"/>
  <c r="AX14" i="22"/>
  <c r="AU123" i="22"/>
  <c r="AS123" i="22"/>
  <c r="BK160" i="22"/>
  <c r="BA160" i="22"/>
  <c r="BB160" i="22" s="1"/>
  <c r="AI52" i="22"/>
  <c r="AU212" i="22"/>
  <c r="AM124" i="22"/>
  <c r="AF288" i="22"/>
  <c r="AP140" i="22"/>
  <c r="AF201" i="22"/>
  <c r="AU106" i="22"/>
  <c r="AU369" i="22"/>
  <c r="AS63" i="22"/>
  <c r="AW63" i="22"/>
  <c r="BK63" i="22" s="1"/>
  <c r="AI14" i="22"/>
  <c r="AE14" i="22"/>
  <c r="AI94" i="22"/>
  <c r="AF94" i="22"/>
  <c r="AE94" i="22"/>
  <c r="AU68" i="22"/>
  <c r="AU77" i="22"/>
  <c r="AI165" i="22"/>
  <c r="AE213" i="22"/>
  <c r="AU213" i="22"/>
  <c r="AE52" i="22"/>
  <c r="AS102" i="22"/>
  <c r="AM22" i="22"/>
  <c r="AM168" i="22"/>
  <c r="AM98" i="22"/>
  <c r="AM26" i="22"/>
  <c r="AK11" i="22"/>
  <c r="AF104" i="22"/>
  <c r="AI311" i="22"/>
  <c r="AU216" i="22"/>
  <c r="AJ260" i="22"/>
  <c r="AT260" i="22" s="1"/>
  <c r="AF140" i="22"/>
  <c r="AS140" i="22"/>
  <c r="AF182" i="22"/>
  <c r="AP247" i="22"/>
  <c r="AU268" i="22"/>
  <c r="AE268" i="22"/>
  <c r="AC431" i="22"/>
  <c r="AK297" i="22"/>
  <c r="AK314" i="22"/>
  <c r="AK276" i="22"/>
  <c r="AK78" i="22"/>
  <c r="AK373" i="22"/>
  <c r="AK108" i="22"/>
  <c r="AK164" i="22"/>
  <c r="AK33" i="22"/>
  <c r="AK117" i="22"/>
  <c r="AK169" i="22"/>
  <c r="AK132" i="22"/>
  <c r="AC242" i="22"/>
  <c r="AF242" i="22"/>
  <c r="AE106" i="22"/>
  <c r="AM95" i="22"/>
  <c r="AM192" i="22"/>
  <c r="AJ9" i="22"/>
  <c r="AT9" i="22" s="1"/>
  <c r="AF25" i="22"/>
  <c r="AC24" i="22"/>
  <c r="AF24" i="22"/>
  <c r="AE41" i="22"/>
  <c r="AE126" i="22"/>
  <c r="AI148" i="22"/>
  <c r="AI369" i="22"/>
  <c r="AS208" i="22"/>
  <c r="AU208" i="22"/>
  <c r="AS173" i="22"/>
  <c r="AU173" i="22"/>
  <c r="AM218" i="22"/>
  <c r="AM73" i="22"/>
  <c r="AJ320" i="22"/>
  <c r="AT320" i="22" s="1"/>
  <c r="AJ227" i="22"/>
  <c r="AT227" i="22" s="1"/>
  <c r="AC391" i="22"/>
  <c r="AF391" i="22"/>
  <c r="AK405" i="22"/>
  <c r="AS184" i="22"/>
  <c r="AK71" i="22"/>
  <c r="AJ71" i="22"/>
  <c r="AT71" i="22" s="1"/>
  <c r="AF14" i="22"/>
  <c r="AC123" i="22"/>
  <c r="AC188" i="22"/>
  <c r="AC121" i="22"/>
  <c r="AC213" i="22"/>
  <c r="AS49" i="22"/>
  <c r="AI102" i="22"/>
  <c r="AU107" i="22"/>
  <c r="AS107" i="22"/>
  <c r="AS161" i="22"/>
  <c r="AS119" i="22"/>
  <c r="AS278" i="22"/>
  <c r="AM11" i="22"/>
  <c r="AJ212" i="22"/>
  <c r="AT212" i="22" s="1"/>
  <c r="AP72" i="22"/>
  <c r="AW124" i="22"/>
  <c r="AC140" i="22"/>
  <c r="AU140" i="22"/>
  <c r="AK186" i="22"/>
  <c r="AS247" i="22"/>
  <c r="AS85" i="22"/>
  <c r="AC349" i="22"/>
  <c r="AK349" i="22"/>
  <c r="AF106" i="22"/>
  <c r="AU310" i="22"/>
  <c r="AM356" i="22"/>
  <c r="AM9" i="22"/>
  <c r="AJ128" i="22"/>
  <c r="AT128" i="22" s="1"/>
  <c r="AF41" i="22"/>
  <c r="AF126" i="22"/>
  <c r="AS145" i="22"/>
  <c r="AU145" i="22"/>
  <c r="AS221" i="22"/>
  <c r="AU221" i="22"/>
  <c r="AM320" i="22"/>
  <c r="AM227" i="22"/>
  <c r="AK184" i="22"/>
  <c r="AJ184" i="22"/>
  <c r="AT184" i="22" s="1"/>
  <c r="AV184" i="22" s="1"/>
  <c r="AQ71" i="22"/>
  <c r="AP71" i="22"/>
  <c r="AI155" i="22"/>
  <c r="AJ155" i="22"/>
  <c r="AT155" i="22" s="1"/>
  <c r="AE155" i="22"/>
  <c r="BK138" i="22"/>
  <c r="BA138" i="22"/>
  <c r="BB138" i="22" s="1"/>
  <c r="AC68" i="22"/>
  <c r="AE76" i="22"/>
  <c r="AJ213" i="22"/>
  <c r="AT213" i="22" s="1"/>
  <c r="AU49" i="22"/>
  <c r="AJ52" i="22"/>
  <c r="AT52" i="22" s="1"/>
  <c r="AU161" i="22"/>
  <c r="AU278" i="22"/>
  <c r="AU22" i="22"/>
  <c r="AS22" i="22"/>
  <c r="AS168" i="22"/>
  <c r="AS98" i="22"/>
  <c r="AS26" i="22"/>
  <c r="AJ104" i="22"/>
  <c r="AT104" i="22" s="1"/>
  <c r="AM216" i="22"/>
  <c r="AU72" i="22"/>
  <c r="AW72" i="22"/>
  <c r="BK72" i="22" s="1"/>
  <c r="AP110" i="22"/>
  <c r="AW228" i="22"/>
  <c r="BK228" i="22" s="1"/>
  <c r="AE186" i="22"/>
  <c r="AW247" i="22"/>
  <c r="BA247" i="22" s="1"/>
  <c r="BB247" i="22" s="1"/>
  <c r="AJ85" i="22"/>
  <c r="AT85" i="22" s="1"/>
  <c r="AU205" i="22"/>
  <c r="AJ242" i="22"/>
  <c r="AT242" i="22" s="1"/>
  <c r="AC239" i="22"/>
  <c r="AJ239" i="22"/>
  <c r="AT239" i="22" s="1"/>
  <c r="AU95" i="22"/>
  <c r="AU192" i="22"/>
  <c r="AM219" i="22"/>
  <c r="AM128" i="22"/>
  <c r="AJ25" i="22"/>
  <c r="AT25" i="22" s="1"/>
  <c r="AJ24" i="22"/>
  <c r="AT24" i="22" s="1"/>
  <c r="AC369" i="22"/>
  <c r="AI221" i="22"/>
  <c r="AU218" i="22"/>
  <c r="AV218" i="22" s="1"/>
  <c r="AU73" i="22"/>
  <c r="AM19" i="22"/>
  <c r="AJ391" i="22"/>
  <c r="AT391" i="22" s="1"/>
  <c r="AQ184" i="22"/>
  <c r="AM184" i="22"/>
  <c r="AE184" i="22"/>
  <c r="AJ14" i="22"/>
  <c r="AT14" i="22" s="1"/>
  <c r="AJ123" i="22"/>
  <c r="AT123" i="22" s="1"/>
  <c r="AK213" i="22"/>
  <c r="AC49" i="22"/>
  <c r="AK52" i="22"/>
  <c r="AU11" i="22"/>
  <c r="AS11" i="22"/>
  <c r="AS64" i="22"/>
  <c r="AK104" i="22"/>
  <c r="AP75" i="22"/>
  <c r="AU260" i="22"/>
  <c r="AS110" i="22"/>
  <c r="AC186" i="22"/>
  <c r="BK186" i="22"/>
  <c r="AX247" i="22"/>
  <c r="AC234" i="22"/>
  <c r="AM242" i="22"/>
  <c r="AM239" i="22"/>
  <c r="AJ106" i="22"/>
  <c r="AT106" i="22" s="1"/>
  <c r="AU356" i="22"/>
  <c r="AU9" i="22"/>
  <c r="AM25" i="22"/>
  <c r="AM24" i="22"/>
  <c r="AJ41" i="22"/>
  <c r="AT41" i="22" s="1"/>
  <c r="AJ126" i="22"/>
  <c r="AT126" i="22" s="1"/>
  <c r="AF208" i="22"/>
  <c r="AC173" i="22"/>
  <c r="AI73" i="22"/>
  <c r="AS320" i="22"/>
  <c r="AU320" i="22"/>
  <c r="AS227" i="22"/>
  <c r="AU227" i="22"/>
  <c r="AM391" i="22"/>
  <c r="AF184" i="22"/>
  <c r="AC284" i="22"/>
  <c r="AM165" i="22"/>
  <c r="AJ49" i="22"/>
  <c r="AT49" i="22" s="1"/>
  <c r="AI177" i="22"/>
  <c r="AS177" i="22"/>
  <c r="AS16" i="22"/>
  <c r="AM52" i="22"/>
  <c r="AJ102" i="22"/>
  <c r="AT102" i="22" s="1"/>
  <c r="AE161" i="22"/>
  <c r="AE119" i="22"/>
  <c r="AE278" i="22"/>
  <c r="AE22" i="22"/>
  <c r="AU64" i="22"/>
  <c r="AS210" i="22"/>
  <c r="AM104" i="22"/>
  <c r="AP216" i="22"/>
  <c r="AC75" i="22"/>
  <c r="AU75" i="22"/>
  <c r="AP288" i="22"/>
  <c r="AM140" i="22"/>
  <c r="AC110" i="22"/>
  <c r="AU110" i="22"/>
  <c r="AP182" i="22"/>
  <c r="AW111" i="22"/>
  <c r="AP201" i="22"/>
  <c r="AU44" i="22"/>
  <c r="AK85" i="22"/>
  <c r="AU297" i="22"/>
  <c r="AR297" i="22" s="1"/>
  <c r="AU314" i="22"/>
  <c r="AU276" i="22"/>
  <c r="AU78" i="22"/>
  <c r="AU373" i="22"/>
  <c r="AU108" i="22"/>
  <c r="AR108" i="22" s="1"/>
  <c r="AU164" i="22"/>
  <c r="AR164" i="22" s="1"/>
  <c r="AU33" i="22"/>
  <c r="AU117" i="22"/>
  <c r="AJ205" i="22"/>
  <c r="AT205" i="22" s="1"/>
  <c r="AE131" i="22"/>
  <c r="AM106" i="22"/>
  <c r="AE95" i="22"/>
  <c r="AE192" i="22"/>
  <c r="AI9" i="22"/>
  <c r="AU219" i="22"/>
  <c r="AS128" i="22"/>
  <c r="AZ128" i="22" s="1"/>
  <c r="AU128" i="22"/>
  <c r="AM41" i="22"/>
  <c r="AM126" i="22"/>
  <c r="AJ148" i="22"/>
  <c r="AT148" i="22" s="1"/>
  <c r="AV148" i="22" s="1"/>
  <c r="AJ369" i="22"/>
  <c r="AT369" i="22" s="1"/>
  <c r="AV369" i="22" s="1"/>
  <c r="AF145" i="22"/>
  <c r="AC221" i="22"/>
  <c r="AF221" i="22"/>
  <c r="AE218" i="22"/>
  <c r="AE73" i="22"/>
  <c r="AI320" i="22"/>
  <c r="AK227" i="22"/>
  <c r="AS19" i="22"/>
  <c r="AU19" i="22"/>
  <c r="AJ405" i="22"/>
  <c r="AT405" i="22" s="1"/>
  <c r="AM71" i="22"/>
  <c r="AW94" i="22"/>
  <c r="AC131" i="22"/>
  <c r="AC125" i="22"/>
  <c r="AC132" i="22"/>
  <c r="AS239" i="22"/>
  <c r="AC192" i="22"/>
  <c r="AS25" i="22"/>
  <c r="AU25" i="22"/>
  <c r="AS24" i="22"/>
  <c r="AU24" i="22"/>
  <c r="AM148" i="22"/>
  <c r="AM369" i="22"/>
  <c r="AC73" i="22"/>
  <c r="AK19" i="22"/>
  <c r="AS391" i="22"/>
  <c r="AU391" i="22"/>
  <c r="AP123" i="22"/>
  <c r="AS256" i="22"/>
  <c r="AJ146" i="22"/>
  <c r="AT146" i="22" s="1"/>
  <c r="AE146" i="22"/>
  <c r="AS71" i="22"/>
  <c r="AJ63" i="22"/>
  <c r="AT63" i="22" s="1"/>
  <c r="AC32" i="22"/>
  <c r="AF32" i="22"/>
  <c r="AE233" i="22"/>
  <c r="AS233" i="22"/>
  <c r="AX155" i="22"/>
  <c r="AP146" i="22"/>
  <c r="AS230" i="22"/>
  <c r="AJ319" i="22"/>
  <c r="AT319" i="22" s="1"/>
  <c r="AE21" i="22"/>
  <c r="AU21" i="22"/>
  <c r="AK82" i="22"/>
  <c r="AE236" i="22"/>
  <c r="AP236" i="22"/>
  <c r="AK113" i="22"/>
  <c r="BK66" i="22"/>
  <c r="AM66" i="22"/>
  <c r="AE250" i="22"/>
  <c r="AQ250" i="22"/>
  <c r="AU36" i="22"/>
  <c r="AE323" i="22"/>
  <c r="AQ323" i="22"/>
  <c r="AS114" i="22"/>
  <c r="AS270" i="22"/>
  <c r="AS92" i="22"/>
  <c r="AV92" i="22" s="1"/>
  <c r="AX30" i="22"/>
  <c r="AC4" i="22"/>
  <c r="AI4" i="22"/>
  <c r="AJ115" i="22"/>
  <c r="AT115" i="22" s="1"/>
  <c r="AX48" i="22"/>
  <c r="AC259" i="22"/>
  <c r="AJ259" i="22"/>
  <c r="AT259" i="22" s="1"/>
  <c r="AI243" i="22"/>
  <c r="AJ294" i="22"/>
  <c r="AT294" i="22" s="1"/>
  <c r="AS372" i="22"/>
  <c r="AC198" i="22"/>
  <c r="AS127" i="22"/>
  <c r="AC159" i="22"/>
  <c r="AE207" i="22"/>
  <c r="BA207" i="22"/>
  <c r="BB207" i="22" s="1"/>
  <c r="AM34" i="22"/>
  <c r="AI151" i="22"/>
  <c r="AU151" i="22"/>
  <c r="AU226" i="22"/>
  <c r="AM235" i="22"/>
  <c r="AF328" i="22"/>
  <c r="AQ160" i="22"/>
  <c r="AC138" i="22"/>
  <c r="AQ420" i="22"/>
  <c r="AE99" i="22"/>
  <c r="AW99" i="22"/>
  <c r="AM246" i="22"/>
  <c r="AE170" i="22"/>
  <c r="AS170" i="22"/>
  <c r="AS105" i="22"/>
  <c r="AP283" i="22"/>
  <c r="AQ283" i="22"/>
  <c r="AC401" i="22"/>
  <c r="AK368" i="22"/>
  <c r="AU368" i="22"/>
  <c r="AP36" i="22"/>
  <c r="AK321" i="22"/>
  <c r="AS160" i="22"/>
  <c r="AS420" i="22"/>
  <c r="AX395" i="22"/>
  <c r="BK146" i="22"/>
  <c r="AX230" i="22"/>
  <c r="AU113" i="22"/>
  <c r="AE66" i="22"/>
  <c r="AP66" i="22"/>
  <c r="BA267" i="22"/>
  <c r="BB267" i="22" s="1"/>
  <c r="AE36" i="22"/>
  <c r="AQ36" i="22"/>
  <c r="AI114" i="22"/>
  <c r="AC340" i="22"/>
  <c r="AC92" i="22"/>
  <c r="AU142" i="22"/>
  <c r="AF142" i="22"/>
  <c r="AS142" i="22"/>
  <c r="AJ243" i="22"/>
  <c r="AT243" i="22" s="1"/>
  <c r="AS294" i="22"/>
  <c r="AU321" i="22"/>
  <c r="AE321" i="22"/>
  <c r="AC322" i="22"/>
  <c r="AI292" i="22"/>
  <c r="AC176" i="22"/>
  <c r="AE159" i="22"/>
  <c r="AE61" i="22"/>
  <c r="AI34" i="22"/>
  <c r="AC151" i="22"/>
  <c r="AE226" i="22"/>
  <c r="AC328" i="22"/>
  <c r="AE160" i="22"/>
  <c r="AM237" i="22"/>
  <c r="BA45" i="22"/>
  <c r="BB45" i="22" s="1"/>
  <c r="AE420" i="22"/>
  <c r="AW420" i="22"/>
  <c r="BA420" i="22" s="1"/>
  <c r="BB420" i="22" s="1"/>
  <c r="AC99" i="22"/>
  <c r="AQ246" i="22"/>
  <c r="AW282" i="22"/>
  <c r="AX274" i="22"/>
  <c r="AI290" i="22"/>
  <c r="AE290" i="22"/>
  <c r="AC283" i="22"/>
  <c r="AE395" i="22"/>
  <c r="AJ395" i="22"/>
  <c r="AT395" i="22" s="1"/>
  <c r="AS360" i="22"/>
  <c r="AK232" i="22"/>
  <c r="AE232" i="22"/>
  <c r="AJ232" i="22"/>
  <c r="AT232" i="22" s="1"/>
  <c r="AI230" i="22"/>
  <c r="AE82" i="22"/>
  <c r="AP82" i="22"/>
  <c r="AP113" i="22"/>
  <c r="AC313" i="22"/>
  <c r="AF66" i="22"/>
  <c r="AF36" i="22"/>
  <c r="AS36" i="22"/>
  <c r="AE115" i="22"/>
  <c r="AP115" i="22"/>
  <c r="AC48" i="22"/>
  <c r="AJ48" i="22"/>
  <c r="AT48" i="22" s="1"/>
  <c r="AK57" i="22"/>
  <c r="AC321" i="22"/>
  <c r="AF321" i="22"/>
  <c r="AC127" i="22"/>
  <c r="AE292" i="22"/>
  <c r="AF159" i="22"/>
  <c r="AC61" i="22"/>
  <c r="AF61" i="22"/>
  <c r="AI31" i="22"/>
  <c r="AJ207" i="22"/>
  <c r="AT207" i="22" s="1"/>
  <c r="AS34" i="22"/>
  <c r="AM149" i="22"/>
  <c r="AF226" i="22"/>
  <c r="AM328" i="22"/>
  <c r="AF160" i="22"/>
  <c r="AF420" i="22"/>
  <c r="AM166" i="22"/>
  <c r="AS246" i="22"/>
  <c r="AC170" i="22"/>
  <c r="AJ170" i="22"/>
  <c r="AT170" i="22" s="1"/>
  <c r="AJ274" i="22"/>
  <c r="AT274" i="22" s="1"/>
  <c r="AF274" i="22"/>
  <c r="AE274" i="22"/>
  <c r="AI222" i="22"/>
  <c r="AK222" i="22"/>
  <c r="AF222" i="22"/>
  <c r="AE222" i="22"/>
  <c r="AI248" i="22"/>
  <c r="AI63" i="22"/>
  <c r="AU63" i="22"/>
  <c r="AM14" i="22"/>
  <c r="AU256" i="22"/>
  <c r="AP256" i="22"/>
  <c r="AS32" i="22"/>
  <c r="AJ233" i="22"/>
  <c r="AT233" i="22" s="1"/>
  <c r="AE230" i="22"/>
  <c r="AE319" i="22"/>
  <c r="AP319" i="22"/>
  <c r="AC21" i="22"/>
  <c r="AJ21" i="22"/>
  <c r="AT21" i="22" s="1"/>
  <c r="AC82" i="22"/>
  <c r="AF82" i="22"/>
  <c r="AJ236" i="22"/>
  <c r="AT236" i="22" s="1"/>
  <c r="AF113" i="22"/>
  <c r="AM313" i="22"/>
  <c r="AS66" i="22"/>
  <c r="AC250" i="22"/>
  <c r="AX36" i="22"/>
  <c r="AU114" i="22"/>
  <c r="AM114" i="22"/>
  <c r="BK340" i="22"/>
  <c r="AM340" i="22"/>
  <c r="AU270" i="22"/>
  <c r="AM270" i="22"/>
  <c r="AM92" i="22"/>
  <c r="AU30" i="22"/>
  <c r="AE4" i="22"/>
  <c r="AU259" i="22"/>
  <c r="AF259" i="22"/>
  <c r="AS259" i="22"/>
  <c r="AS243" i="22"/>
  <c r="AZ243" i="22" s="1"/>
  <c r="AE57" i="22"/>
  <c r="AI372" i="22"/>
  <c r="BA321" i="22"/>
  <c r="BB321" i="22" s="1"/>
  <c r="AC249" i="22"/>
  <c r="AC292" i="22"/>
  <c r="AF292" i="22"/>
  <c r="BA61" i="22"/>
  <c r="BB61" i="22" s="1"/>
  <c r="AE31" i="22"/>
  <c r="AS31" i="22"/>
  <c r="AM207" i="22"/>
  <c r="AF34" i="22"/>
  <c r="AU34" i="22"/>
  <c r="AJ151" i="22"/>
  <c r="AT151" i="22" s="1"/>
  <c r="AE235" i="22"/>
  <c r="AU235" i="22"/>
  <c r="AV235" i="22" s="1"/>
  <c r="AQ237" i="22"/>
  <c r="AU138" i="22"/>
  <c r="AS138" i="22"/>
  <c r="AE97" i="22"/>
  <c r="AM99" i="22"/>
  <c r="AE246" i="22"/>
  <c r="AW246" i="22"/>
  <c r="BA246" i="22" s="1"/>
  <c r="BB246" i="22" s="1"/>
  <c r="AE282" i="22"/>
  <c r="AQ116" i="22"/>
  <c r="AE63" i="22"/>
  <c r="AC94" i="22"/>
  <c r="AW32" i="22"/>
  <c r="AC230" i="22"/>
  <c r="AM21" i="22"/>
  <c r="AU82" i="22"/>
  <c r="AR82" i="22" s="1"/>
  <c r="AK236" i="22"/>
  <c r="AC113" i="22"/>
  <c r="AS313" i="22"/>
  <c r="AE267" i="22"/>
  <c r="AM323" i="22"/>
  <c r="AP30" i="22"/>
  <c r="AS115" i="22"/>
  <c r="AV115" i="22" s="1"/>
  <c r="AI142" i="22"/>
  <c r="AP48" i="22"/>
  <c r="AX259" i="22"/>
  <c r="AU147" i="22"/>
  <c r="AK147" i="22"/>
  <c r="AC57" i="22"/>
  <c r="AF57" i="22"/>
  <c r="AI321" i="22"/>
  <c r="AC304" i="22"/>
  <c r="AM176" i="22"/>
  <c r="AJ61" i="22"/>
  <c r="AT61" i="22" s="1"/>
  <c r="AF31" i="22"/>
  <c r="AM151" i="22"/>
  <c r="AC235" i="22"/>
  <c r="AQ328" i="22"/>
  <c r="AU237" i="22"/>
  <c r="AS237" i="22"/>
  <c r="AU166" i="22"/>
  <c r="AQ166" i="22"/>
  <c r="AW97" i="22"/>
  <c r="BK97" i="22" s="1"/>
  <c r="AF282" i="22"/>
  <c r="AS282" i="22"/>
  <c r="AE271" i="22"/>
  <c r="AF271" i="22"/>
  <c r="AJ271" i="22"/>
  <c r="AT271" i="22" s="1"/>
  <c r="AP130" i="22"/>
  <c r="AM130" i="22"/>
  <c r="BK383" i="22"/>
  <c r="AC256" i="22"/>
  <c r="AS155" i="22"/>
  <c r="AJ230" i="22"/>
  <c r="AT230" i="22" s="1"/>
  <c r="AC319" i="22"/>
  <c r="AS236" i="22"/>
  <c r="AM236" i="22"/>
  <c r="AP313" i="22"/>
  <c r="AJ66" i="22"/>
  <c r="AT66" i="22" s="1"/>
  <c r="AX66" i="22"/>
  <c r="BK250" i="22"/>
  <c r="AU323" i="22"/>
  <c r="AS4" i="22"/>
  <c r="AV4" i="22" s="1"/>
  <c r="AX115" i="22"/>
  <c r="AC142" i="22"/>
  <c r="AJ142" i="22"/>
  <c r="AT142" i="22" s="1"/>
  <c r="AQ48" i="22"/>
  <c r="BK321" i="22"/>
  <c r="AC324" i="22"/>
  <c r="AM159" i="22"/>
  <c r="AM61" i="22"/>
  <c r="AC31" i="22"/>
  <c r="AS207" i="22"/>
  <c r="AZ207" i="22" s="1"/>
  <c r="AJ34" i="22"/>
  <c r="AT34" i="22" s="1"/>
  <c r="AU149" i="22"/>
  <c r="AM226" i="22"/>
  <c r="AJ172" i="22"/>
  <c r="AT172" i="22" s="1"/>
  <c r="AU328" i="22"/>
  <c r="AS328" i="22"/>
  <c r="AM160" i="22"/>
  <c r="AM420" i="22"/>
  <c r="AS166" i="22"/>
  <c r="AP105" i="22"/>
  <c r="AC274" i="22"/>
  <c r="AC116" i="22"/>
  <c r="AU313" i="22"/>
  <c r="AS267" i="22"/>
  <c r="AV267" i="22" s="1"/>
  <c r="AS382" i="22"/>
  <c r="AV30" i="22"/>
  <c r="AX4" i="22"/>
  <c r="AC115" i="22"/>
  <c r="AI115" i="22"/>
  <c r="AS48" i="22"/>
  <c r="AC147" i="22"/>
  <c r="AI57" i="22"/>
  <c r="AS321" i="22"/>
  <c r="AC190" i="22"/>
  <c r="AU176" i="22"/>
  <c r="AC149" i="22"/>
  <c r="AC97" i="22"/>
  <c r="AJ246" i="22"/>
  <c r="AT246" i="22" s="1"/>
  <c r="AK116" i="22"/>
  <c r="AF116" i="22"/>
  <c r="AE209" i="22"/>
  <c r="AJ209" i="22"/>
  <c r="AT209" i="22" s="1"/>
  <c r="AF209" i="22"/>
  <c r="AC80" i="22"/>
  <c r="AF196" i="22"/>
  <c r="AC141" i="22"/>
  <c r="AQ141" i="22"/>
  <c r="AC395" i="22"/>
  <c r="AS298" i="22"/>
  <c r="AK386" i="22"/>
  <c r="AC200" i="22"/>
  <c r="AI200" i="22"/>
  <c r="AS158" i="22"/>
  <c r="AC163" i="22"/>
  <c r="AC315" i="22"/>
  <c r="AS383" i="22"/>
  <c r="AE191" i="22"/>
  <c r="AE364" i="22"/>
  <c r="AE122" i="22"/>
  <c r="AM344" i="22"/>
  <c r="AJ86" i="22"/>
  <c r="AT86" i="22" s="1"/>
  <c r="AE293" i="22"/>
  <c r="AE199" i="22"/>
  <c r="AE362" i="22"/>
  <c r="AE139" i="22"/>
  <c r="AU139" i="22"/>
  <c r="AQ245" i="22"/>
  <c r="AJ265" i="22"/>
  <c r="AT265" i="22" s="1"/>
  <c r="AE46" i="22"/>
  <c r="AU87" i="22"/>
  <c r="AU194" i="22"/>
  <c r="AQ194" i="22"/>
  <c r="AM206" i="22"/>
  <c r="AQ238" i="22"/>
  <c r="AC295" i="22"/>
  <c r="AU197" i="22"/>
  <c r="AE197" i="22"/>
  <c r="AQ197" i="22"/>
  <c r="AC332" i="22"/>
  <c r="AP332" i="22"/>
  <c r="AW43" i="22"/>
  <c r="AI333" i="22"/>
  <c r="AS279" i="22"/>
  <c r="AJ326" i="22"/>
  <c r="AW396" i="22"/>
  <c r="BK396" i="22" s="1"/>
  <c r="AX195" i="22"/>
  <c r="AC290" i="22"/>
  <c r="AQ290" i="22"/>
  <c r="AC196" i="22"/>
  <c r="AI141" i="22"/>
  <c r="AU141" i="22"/>
  <c r="AQ37" i="22"/>
  <c r="AQ252" i="22"/>
  <c r="AU298" i="22"/>
  <c r="AK240" i="22"/>
  <c r="AE386" i="22"/>
  <c r="AJ200" i="22"/>
  <c r="AT200" i="22" s="1"/>
  <c r="AC158" i="22"/>
  <c r="AU383" i="22"/>
  <c r="AC327" i="22"/>
  <c r="AU214" i="22"/>
  <c r="AM232" i="22"/>
  <c r="AM152" i="22"/>
  <c r="AM83" i="22"/>
  <c r="AM224" i="22"/>
  <c r="AC364" i="22"/>
  <c r="AC293" i="22"/>
  <c r="AC139" i="22"/>
  <c r="AK265" i="22"/>
  <c r="AJ266" i="22"/>
  <c r="AT266" i="22" s="1"/>
  <c r="AU295" i="22"/>
  <c r="AQ295" i="22"/>
  <c r="AW197" i="22"/>
  <c r="BA197" i="22" s="1"/>
  <c r="BB197" i="22" s="1"/>
  <c r="AI43" i="22"/>
  <c r="AX43" i="22"/>
  <c r="AC333" i="22"/>
  <c r="AP231" i="22"/>
  <c r="AW279" i="22"/>
  <c r="BA279" i="22" s="1"/>
  <c r="BB279" i="22" s="1"/>
  <c r="AC301" i="22"/>
  <c r="AC326" i="22"/>
  <c r="AP229" i="22"/>
  <c r="AJ195" i="22"/>
  <c r="AU37" i="22"/>
  <c r="AU252" i="22"/>
  <c r="AC209" i="22"/>
  <c r="AC153" i="22"/>
  <c r="AK109" i="22"/>
  <c r="AU318" i="22"/>
  <c r="AR318" i="22" s="1"/>
  <c r="AC281" i="22"/>
  <c r="AK214" i="22"/>
  <c r="AU103" i="22"/>
  <c r="AU264" i="22"/>
  <c r="AU215" i="22"/>
  <c r="AM387" i="22"/>
  <c r="AU178" i="22"/>
  <c r="AJ293" i="22"/>
  <c r="AT293" i="22" s="1"/>
  <c r="AJ199" i="22"/>
  <c r="AT199" i="22" s="1"/>
  <c r="AJ362" i="22"/>
  <c r="AT362" i="22" s="1"/>
  <c r="AJ139" i="22"/>
  <c r="AT139" i="22" s="1"/>
  <c r="AU245" i="22"/>
  <c r="AR245" i="22" s="1"/>
  <c r="AS345" i="22"/>
  <c r="AQ345" i="22"/>
  <c r="AM265" i="22"/>
  <c r="AJ46" i="22"/>
  <c r="AT46" i="22" s="1"/>
  <c r="AU206" i="22"/>
  <c r="AK266" i="22"/>
  <c r="AU309" i="22"/>
  <c r="AK43" i="22"/>
  <c r="AK231" i="22"/>
  <c r="AQ231" i="22"/>
  <c r="AI279" i="22"/>
  <c r="AX279" i="22"/>
  <c r="AC303" i="22"/>
  <c r="AC342" i="22"/>
  <c r="AX390" i="22"/>
  <c r="AJ253" i="22"/>
  <c r="AT253" i="22" s="1"/>
  <c r="AU283" i="22"/>
  <c r="AQ368" i="22"/>
  <c r="AQ271" i="22"/>
  <c r="AJ153" i="22"/>
  <c r="AT153" i="22" s="1"/>
  <c r="AU129" i="22"/>
  <c r="AR129" i="22" s="1"/>
  <c r="BK318" i="22"/>
  <c r="AC383" i="22"/>
  <c r="AK103" i="22"/>
  <c r="AK264" i="22"/>
  <c r="AK215" i="22"/>
  <c r="BA215" i="22"/>
  <c r="BB215" i="22" s="1"/>
  <c r="BK215" i="22"/>
  <c r="AM191" i="22"/>
  <c r="AM364" i="22"/>
  <c r="AK122" i="22"/>
  <c r="BK133" i="22"/>
  <c r="AC199" i="22"/>
  <c r="AM362" i="22"/>
  <c r="AC245" i="22"/>
  <c r="AU345" i="22"/>
  <c r="AK46" i="22"/>
  <c r="AJ87" i="22"/>
  <c r="AT87" i="22" s="1"/>
  <c r="AQ206" i="22"/>
  <c r="AI197" i="22"/>
  <c r="AS231" i="22"/>
  <c r="AS326" i="22"/>
  <c r="AW62" i="22"/>
  <c r="AJ390" i="22"/>
  <c r="AT390" i="22" s="1"/>
  <c r="AQ253" i="22"/>
  <c r="AP253" i="22"/>
  <c r="AM253" i="22"/>
  <c r="AU253" i="22"/>
  <c r="AS271" i="22"/>
  <c r="AC298" i="22"/>
  <c r="AC120" i="22"/>
  <c r="BK129" i="22"/>
  <c r="AC318" i="22"/>
  <c r="AC371" i="22"/>
  <c r="AK291" i="22"/>
  <c r="AU265" i="22"/>
  <c r="AC266" i="22"/>
  <c r="AC269" i="22"/>
  <c r="AX326" i="22"/>
  <c r="AX229" i="22"/>
  <c r="AQ390" i="22"/>
  <c r="AP390" i="22"/>
  <c r="AK152" i="22"/>
  <c r="AK83" i="22"/>
  <c r="AK224" i="22"/>
  <c r="AQ265" i="22"/>
  <c r="AS303" i="22"/>
  <c r="AS223" i="22"/>
  <c r="AU196" i="22"/>
  <c r="AI307" i="22"/>
  <c r="AI368" i="22"/>
  <c r="AC222" i="22"/>
  <c r="AS209" i="22"/>
  <c r="AM153" i="22"/>
  <c r="AC263" i="22"/>
  <c r="AC291" i="22"/>
  <c r="AM214" i="22"/>
  <c r="AJ103" i="22"/>
  <c r="AT103" i="22" s="1"/>
  <c r="AJ264" i="22"/>
  <c r="AT264" i="22" s="1"/>
  <c r="AJ215" i="22"/>
  <c r="AT215" i="22" s="1"/>
  <c r="AE152" i="22"/>
  <c r="AE83" i="22"/>
  <c r="AE224" i="22"/>
  <c r="AK387" i="22"/>
  <c r="AU191" i="22"/>
  <c r="AU364" i="22"/>
  <c r="AQ122" i="22"/>
  <c r="AC289" i="22"/>
  <c r="AC133" i="22"/>
  <c r="AU357" i="22"/>
  <c r="AE86" i="22"/>
  <c r="AU86" i="22"/>
  <c r="AS293" i="22"/>
  <c r="AJ345" i="22"/>
  <c r="AT345" i="22" s="1"/>
  <c r="AE265" i="22"/>
  <c r="AC46" i="22"/>
  <c r="AJ206" i="22"/>
  <c r="AT206" i="22" s="1"/>
  <c r="AE266" i="22"/>
  <c r="AQ266" i="22"/>
  <c r="AM295" i="22"/>
  <c r="AC338" i="22"/>
  <c r="AQ43" i="22"/>
  <c r="AW333" i="22"/>
  <c r="AI231" i="22"/>
  <c r="AI303" i="22"/>
  <c r="AU303" i="22"/>
  <c r="AU223" i="22"/>
  <c r="AI223" i="22"/>
  <c r="AQ326" i="22"/>
  <c r="AP326" i="22"/>
  <c r="AS195" i="22"/>
  <c r="AS390" i="22"/>
  <c r="AW350" i="22"/>
  <c r="BK350" i="22" s="1"/>
  <c r="AK191" i="22"/>
  <c r="AK364" i="22"/>
  <c r="BA289" i="22"/>
  <c r="BB289" i="22" s="1"/>
  <c r="AJ344" i="22"/>
  <c r="AT344" i="22" s="1"/>
  <c r="AC87" i="22"/>
  <c r="AC309" i="22"/>
  <c r="AW365" i="22"/>
  <c r="BK365" i="22" s="1"/>
  <c r="AS253" i="22"/>
  <c r="AU183" i="22"/>
  <c r="AU287" i="22"/>
  <c r="AC285" i="22"/>
  <c r="AC418" i="22"/>
  <c r="AU305" i="22"/>
  <c r="AQ408" i="22"/>
  <c r="AC429" i="22"/>
  <c r="AQ347" i="22"/>
  <c r="AK262" i="22"/>
  <c r="AF434" i="22"/>
  <c r="AJ434" i="22"/>
  <c r="AT434" i="22" s="1"/>
  <c r="AF384" i="22"/>
  <c r="AJ384" i="22"/>
  <c r="AT384" i="22" s="1"/>
  <c r="AE384" i="22"/>
  <c r="AP380" i="22"/>
  <c r="AQ380" i="22"/>
  <c r="AF414" i="22"/>
  <c r="AJ414" i="22"/>
  <c r="AT414" i="22" s="1"/>
  <c r="AE183" i="22"/>
  <c r="AI397" i="22"/>
  <c r="AW427" i="22"/>
  <c r="AE174" i="22"/>
  <c r="AU174" i="22"/>
  <c r="BK101" i="22"/>
  <c r="AE343" i="22"/>
  <c r="AU343" i="22"/>
  <c r="AI181" i="22"/>
  <c r="AU181" i="22"/>
  <c r="AE351" i="22"/>
  <c r="AP351" i="22"/>
  <c r="AI358" i="22"/>
  <c r="AJ346" i="22"/>
  <c r="AT346" i="22" s="1"/>
  <c r="AC348" i="22"/>
  <c r="AE432" i="22"/>
  <c r="AU432" i="22"/>
  <c r="AM316" i="22"/>
  <c r="AS337" i="22"/>
  <c r="AU408" i="22"/>
  <c r="AU355" i="22"/>
  <c r="AE262" i="22"/>
  <c r="AE251" i="22"/>
  <c r="AE421" i="22"/>
  <c r="AE434" i="22"/>
  <c r="AC380" i="22"/>
  <c r="AP414" i="22"/>
  <c r="AQ414" i="22"/>
  <c r="AM414" i="22"/>
  <c r="AC62" i="22"/>
  <c r="AJ229" i="22"/>
  <c r="AW253" i="22"/>
  <c r="AJ180" i="22"/>
  <c r="AT180" i="22" s="1"/>
  <c r="AF183" i="22"/>
  <c r="AE397" i="22"/>
  <c r="AU397" i="22"/>
  <c r="AJ65" i="22"/>
  <c r="AT65" i="22" s="1"/>
  <c r="AF174" i="22"/>
  <c r="AF343" i="22"/>
  <c r="AJ425" i="22"/>
  <c r="AT425" i="22" s="1"/>
  <c r="AE181" i="22"/>
  <c r="AI203" i="22"/>
  <c r="AF351" i="22"/>
  <c r="AU351" i="22"/>
  <c r="AJ217" i="22"/>
  <c r="AT217" i="22" s="1"/>
  <c r="AE358" i="22"/>
  <c r="AJ378" i="22"/>
  <c r="AT378" i="22" s="1"/>
  <c r="AU398" i="22"/>
  <c r="AE398" i="22"/>
  <c r="AQ398" i="22"/>
  <c r="AC432" i="22"/>
  <c r="AE337" i="22"/>
  <c r="AU337" i="22"/>
  <c r="AI70" i="22"/>
  <c r="AE341" i="22"/>
  <c r="AU341" i="22"/>
  <c r="AS157" i="22"/>
  <c r="AI403" i="22"/>
  <c r="AK423" i="22"/>
  <c r="AJ366" i="22"/>
  <c r="AT366" i="22" s="1"/>
  <c r="AE408" i="22"/>
  <c r="AU254" i="22"/>
  <c r="AE355" i="22"/>
  <c r="AP393" i="22"/>
  <c r="AC150" i="22"/>
  <c r="AU411" i="22"/>
  <c r="AF411" i="22"/>
  <c r="AF262" i="22"/>
  <c r="AK331" i="22"/>
  <c r="AX331" i="22"/>
  <c r="AP296" i="22"/>
  <c r="AP416" i="22"/>
  <c r="AC410" i="22"/>
  <c r="AU413" i="22"/>
  <c r="AQ413" i="22"/>
  <c r="AS404" i="22"/>
  <c r="AE409" i="22"/>
  <c r="AC251" i="22"/>
  <c r="AC421" i="22"/>
  <c r="AC434" i="22"/>
  <c r="AK384" i="22"/>
  <c r="AJ380" i="22"/>
  <c r="AT380" i="22" s="1"/>
  <c r="BK436" i="22"/>
  <c r="AC396" i="22"/>
  <c r="AC365" i="22"/>
  <c r="AC350" i="22"/>
  <c r="AC253" i="22"/>
  <c r="AX253" i="22"/>
  <c r="AM180" i="22"/>
  <c r="AF397" i="22"/>
  <c r="AW397" i="22"/>
  <c r="AJ427" i="22"/>
  <c r="AT427" i="22" s="1"/>
  <c r="AI257" i="22"/>
  <c r="AM65" i="22"/>
  <c r="AI101" i="22"/>
  <c r="AP336" i="22"/>
  <c r="AM425" i="22"/>
  <c r="AF181" i="22"/>
  <c r="AP211" i="22"/>
  <c r="AE203" i="22"/>
  <c r="AP203" i="22"/>
  <c r="AM217" i="22"/>
  <c r="AF358" i="22"/>
  <c r="AI407" i="22"/>
  <c r="AM378" i="22"/>
  <c r="AW398" i="22"/>
  <c r="AJ432" i="22"/>
  <c r="AT432" i="22" s="1"/>
  <c r="AW330" i="22"/>
  <c r="BK330" i="22" s="1"/>
  <c r="AJ70" i="22"/>
  <c r="AT70" i="22" s="1"/>
  <c r="AC377" i="22"/>
  <c r="AJ261" i="22"/>
  <c r="AT261" i="22" s="1"/>
  <c r="AQ79" i="22"/>
  <c r="AC403" i="22"/>
  <c r="AJ403" i="22"/>
  <c r="AT403" i="22" s="1"/>
  <c r="AM423" i="22"/>
  <c r="AM366" i="22"/>
  <c r="AJ302" i="22"/>
  <c r="AT302" i="22" s="1"/>
  <c r="AJ305" i="22"/>
  <c r="AT305" i="22" s="1"/>
  <c r="AE254" i="22"/>
  <c r="AQ415" i="22"/>
  <c r="AE300" i="22"/>
  <c r="AU388" i="22"/>
  <c r="AQ388" i="22"/>
  <c r="AQ393" i="22"/>
  <c r="AC347" i="22"/>
  <c r="AI347" i="22"/>
  <c r="AI150" i="22"/>
  <c r="AK394" i="22"/>
  <c r="AP394" i="22"/>
  <c r="AQ296" i="22"/>
  <c r="AX317" i="22"/>
  <c r="AQ374" i="22"/>
  <c r="AW413" i="22"/>
  <c r="BK413" i="22" s="1"/>
  <c r="AC409" i="22"/>
  <c r="AJ251" i="22"/>
  <c r="AT251" i="22" s="1"/>
  <c r="AJ421" i="22"/>
  <c r="AT421" i="22" s="1"/>
  <c r="AK434" i="22"/>
  <c r="AI402" i="22"/>
  <c r="AK402" i="22"/>
  <c r="AE402" i="22"/>
  <c r="AJ183" i="22"/>
  <c r="AT183" i="22" s="1"/>
  <c r="AM427" i="22"/>
  <c r="AE257" i="22"/>
  <c r="AU257" i="22"/>
  <c r="AE101" i="22"/>
  <c r="AP101" i="22"/>
  <c r="AU336" i="22"/>
  <c r="AU211" i="22"/>
  <c r="AM287" i="22"/>
  <c r="AF203" i="22"/>
  <c r="AU203" i="22"/>
  <c r="AC358" i="22"/>
  <c r="AE407" i="22"/>
  <c r="AX398" i="22"/>
  <c r="AC346" i="22"/>
  <c r="AS346" i="22"/>
  <c r="AC316" i="22"/>
  <c r="AK70" i="22"/>
  <c r="AW377" i="22"/>
  <c r="AI341" i="22"/>
  <c r="AM302" i="22"/>
  <c r="AM305" i="22"/>
  <c r="AJ408" i="22"/>
  <c r="AT408" i="22" s="1"/>
  <c r="AC254" i="22"/>
  <c r="AU415" i="22"/>
  <c r="AJ355" i="22"/>
  <c r="AT355" i="22" s="1"/>
  <c r="AC300" i="22"/>
  <c r="AP429" i="22"/>
  <c r="AJ347" i="22"/>
  <c r="AT347" i="22" s="1"/>
  <c r="AU361" i="22"/>
  <c r="AF361" i="22"/>
  <c r="AQ361" i="22"/>
  <c r="AJ150" i="22"/>
  <c r="AT150" i="22" s="1"/>
  <c r="AF394" i="22"/>
  <c r="AK296" i="22"/>
  <c r="AX374" i="22"/>
  <c r="AE416" i="22"/>
  <c r="AW416" i="22"/>
  <c r="BK416" i="22" s="1"/>
  <c r="AU410" i="22"/>
  <c r="AE370" i="22"/>
  <c r="AJ409" i="22"/>
  <c r="AT409" i="22" s="1"/>
  <c r="AK251" i="22"/>
  <c r="AK421" i="22"/>
  <c r="AM380" i="22"/>
  <c r="AQ406" i="22"/>
  <c r="AP180" i="22"/>
  <c r="AM183" i="22"/>
  <c r="AP65" i="22"/>
  <c r="AC101" i="22"/>
  <c r="AJ181" i="22"/>
  <c r="AT181" i="22" s="1"/>
  <c r="AX211" i="22"/>
  <c r="AW203" i="22"/>
  <c r="AU217" i="22"/>
  <c r="AJ358" i="22"/>
  <c r="AT358" i="22" s="1"/>
  <c r="AU378" i="22"/>
  <c r="AU316" i="22"/>
  <c r="AU285" i="22"/>
  <c r="AR285" i="22" s="1"/>
  <c r="AC261" i="22"/>
  <c r="AJ341" i="22"/>
  <c r="AT341" i="22" s="1"/>
  <c r="AC157" i="22"/>
  <c r="AS403" i="22"/>
  <c r="AM408" i="22"/>
  <c r="AJ254" i="22"/>
  <c r="AT254" i="22" s="1"/>
  <c r="AM355" i="22"/>
  <c r="AQ429" i="22"/>
  <c r="AJ411" i="22"/>
  <c r="AT411" i="22" s="1"/>
  <c r="AI262" i="22"/>
  <c r="AK385" i="22"/>
  <c r="AW410" i="22"/>
  <c r="AC370" i="22"/>
  <c r="AU414" i="22"/>
  <c r="AU180" i="22"/>
  <c r="AU65" i="22"/>
  <c r="BA101" i="22"/>
  <c r="BB101" i="22" s="1"/>
  <c r="AU425" i="22"/>
  <c r="AP217" i="22"/>
  <c r="AP378" i="22"/>
  <c r="AQ261" i="22"/>
  <c r="AK341" i="22"/>
  <c r="AC28" i="22"/>
  <c r="AC366" i="22"/>
  <c r="AC361" i="22"/>
  <c r="AP150" i="22"/>
  <c r="AC296" i="22"/>
  <c r="AE385" i="22"/>
  <c r="AW381" i="22"/>
  <c r="BA381" i="22" s="1"/>
  <c r="BB381" i="22" s="1"/>
  <c r="AX410" i="22"/>
  <c r="AI413" i="22"/>
  <c r="AE299" i="22"/>
  <c r="AC404" i="22"/>
  <c r="AJ370" i="22"/>
  <c r="AT370" i="22" s="1"/>
  <c r="AS434" i="22"/>
  <c r="AS380" i="22"/>
  <c r="AF406" i="22"/>
  <c r="AK406" i="22"/>
  <c r="AJ406" i="22"/>
  <c r="AT406" i="22" s="1"/>
  <c r="BK352" i="22"/>
  <c r="BA352" i="22"/>
  <c r="BB352" i="22" s="1"/>
  <c r="AU195" i="22"/>
  <c r="AI195" i="22"/>
  <c r="AU390" i="22"/>
  <c r="AI390" i="22"/>
  <c r="AI253" i="22"/>
  <c r="AP183" i="22"/>
  <c r="AE427" i="22"/>
  <c r="AP427" i="22"/>
  <c r="AJ336" i="22"/>
  <c r="AT336" i="22" s="1"/>
  <c r="AX425" i="22"/>
  <c r="AI287" i="22"/>
  <c r="AP287" i="22"/>
  <c r="AJ203" i="22"/>
  <c r="AT203" i="22" s="1"/>
  <c r="AC217" i="22"/>
  <c r="AF217" i="22"/>
  <c r="AX217" i="22"/>
  <c r="AJ407" i="22"/>
  <c r="AT407" i="22" s="1"/>
  <c r="AE285" i="22"/>
  <c r="AQ70" i="22"/>
  <c r="AU261" i="22"/>
  <c r="AJ157" i="22"/>
  <c r="AT157" i="22" s="1"/>
  <c r="AE335" i="22"/>
  <c r="AE423" i="22"/>
  <c r="AQ305" i="22"/>
  <c r="AJ415" i="22"/>
  <c r="AT415" i="22" s="1"/>
  <c r="AE353" i="22"/>
  <c r="AU353" i="22"/>
  <c r="AC388" i="22"/>
  <c r="AJ393" i="22"/>
  <c r="AT393" i="22" s="1"/>
  <c r="AP347" i="22"/>
  <c r="AL361" i="22"/>
  <c r="AQ150" i="22"/>
  <c r="AQ262" i="22"/>
  <c r="AC385" i="22"/>
  <c r="AF385" i="22"/>
  <c r="AI416" i="22"/>
  <c r="AC299" i="22"/>
  <c r="AS409" i="22"/>
  <c r="AS251" i="22"/>
  <c r="AS421" i="22"/>
  <c r="AX384" i="22"/>
  <c r="AW384" i="22"/>
  <c r="BK384" i="22" s="1"/>
  <c r="BK380" i="22"/>
  <c r="BK402" i="22"/>
  <c r="BA402" i="22"/>
  <c r="BB402" i="22" s="1"/>
  <c r="BK430" i="22"/>
  <c r="BA430" i="22"/>
  <c r="BB430" i="22" s="1"/>
  <c r="AS417" i="22"/>
  <c r="AI417" i="22"/>
  <c r="AI424" i="22"/>
  <c r="AU384" i="22"/>
  <c r="AC406" i="22"/>
  <c r="AW406" i="22"/>
  <c r="BK406" i="22" s="1"/>
  <c r="AU430" i="22"/>
  <c r="AE417" i="22"/>
  <c r="AS426" i="22"/>
  <c r="AJ375" i="22"/>
  <c r="AT375" i="22" s="1"/>
  <c r="AE428" i="22"/>
  <c r="AI363" i="22"/>
  <c r="AE277" i="22"/>
  <c r="AE435" i="22"/>
  <c r="AE438" i="22"/>
  <c r="AE424" i="22"/>
  <c r="AC384" i="22"/>
  <c r="AC414" i="22"/>
  <c r="AS379" i="22"/>
  <c r="AI430" i="22"/>
  <c r="AM367" i="22"/>
  <c r="BK367" i="22"/>
  <c r="AI426" i="22"/>
  <c r="AL426" i="22" s="1"/>
  <c r="AM422" i="22"/>
  <c r="AJ412" i="22"/>
  <c r="AT412" i="22" s="1"/>
  <c r="AF428" i="22"/>
  <c r="AF277" i="22"/>
  <c r="AF435" i="22"/>
  <c r="AF438" i="22"/>
  <c r="AF424" i="22"/>
  <c r="AU380" i="22"/>
  <c r="AW379" i="22"/>
  <c r="BK379" i="22" s="1"/>
  <c r="AU436" i="22"/>
  <c r="AS352" i="22"/>
  <c r="AK417" i="22"/>
  <c r="AU426" i="22"/>
  <c r="AM312" i="22"/>
  <c r="AM375" i="22"/>
  <c r="AU352" i="22"/>
  <c r="BK417" i="22"/>
  <c r="AU422" i="22"/>
  <c r="AS312" i="22"/>
  <c r="AM412" i="22"/>
  <c r="AJ428" i="22"/>
  <c r="AT428" i="22" s="1"/>
  <c r="AJ277" i="22"/>
  <c r="AT277" i="22" s="1"/>
  <c r="AE436" i="22"/>
  <c r="BA436" i="22"/>
  <c r="BB436" i="22" s="1"/>
  <c r="AS402" i="22"/>
  <c r="AC426" i="22"/>
  <c r="AU375" i="22"/>
  <c r="AC412" i="22"/>
  <c r="AM428" i="22"/>
  <c r="AJ363" i="22"/>
  <c r="AT363" i="22" s="1"/>
  <c r="AM435" i="22"/>
  <c r="AM438" i="22"/>
  <c r="AJ424" i="22"/>
  <c r="AT424" i="22" s="1"/>
  <c r="AC379" i="22"/>
  <c r="AU402" i="22"/>
  <c r="AE352" i="22"/>
  <c r="AI367" i="22"/>
  <c r="AC354" i="22"/>
  <c r="AC422" i="22"/>
  <c r="AU412" i="22"/>
  <c r="AK229" i="23"/>
  <c r="AU273" i="23"/>
  <c r="BA84" i="23"/>
  <c r="BB84" i="23" s="1"/>
  <c r="AM391" i="23"/>
  <c r="AE371" i="23"/>
  <c r="AI293" i="23"/>
  <c r="AJ406" i="23"/>
  <c r="AT406" i="23" s="1"/>
  <c r="AK270" i="23"/>
  <c r="AI123" i="23"/>
  <c r="AS134" i="23"/>
  <c r="AC169" i="23"/>
  <c r="AF166" i="23"/>
  <c r="AM158" i="23"/>
  <c r="AM251" i="23"/>
  <c r="AC332" i="23"/>
  <c r="AJ228" i="23"/>
  <c r="AT228" i="23" s="1"/>
  <c r="AF255" i="23"/>
  <c r="AE360" i="23"/>
  <c r="AE438" i="23"/>
  <c r="AI80" i="23"/>
  <c r="AU61" i="23"/>
  <c r="AJ59" i="23"/>
  <c r="AT59" i="23" s="1"/>
  <c r="AJ26" i="23"/>
  <c r="AT26" i="23" s="1"/>
  <c r="AF4" i="23"/>
  <c r="AJ88" i="23"/>
  <c r="AT88" i="23" s="1"/>
  <c r="AM229" i="23"/>
  <c r="AU165" i="23"/>
  <c r="AJ165" i="23"/>
  <c r="AT165" i="23" s="1"/>
  <c r="AC201" i="23"/>
  <c r="AS330" i="23"/>
  <c r="AM211" i="23"/>
  <c r="AQ243" i="23"/>
  <c r="AQ391" i="23"/>
  <c r="AM382" i="23"/>
  <c r="AK404" i="23"/>
  <c r="AJ372" i="23"/>
  <c r="AT372" i="23" s="1"/>
  <c r="AF419" i="23"/>
  <c r="AM424" i="23"/>
  <c r="AE47" i="23"/>
  <c r="AS47" i="23"/>
  <c r="AJ55" i="23"/>
  <c r="AT55" i="23" s="1"/>
  <c r="AJ44" i="23"/>
  <c r="AT44" i="23" s="1"/>
  <c r="AC4" i="23"/>
  <c r="AJ126" i="23"/>
  <c r="AT126" i="23" s="1"/>
  <c r="AU120" i="23"/>
  <c r="AS76" i="23"/>
  <c r="AU111" i="23"/>
  <c r="AS242" i="23"/>
  <c r="AU261" i="23"/>
  <c r="AJ261" i="23"/>
  <c r="AT261" i="23" s="1"/>
  <c r="AS250" i="23"/>
  <c r="AJ268" i="23"/>
  <c r="AT268" i="23" s="1"/>
  <c r="AJ260" i="23"/>
  <c r="AT260" i="23" s="1"/>
  <c r="AF226" i="23"/>
  <c r="AS313" i="23"/>
  <c r="AE263" i="23"/>
  <c r="AJ343" i="23"/>
  <c r="AT343" i="23" s="1"/>
  <c r="AM364" i="23"/>
  <c r="AW349" i="23"/>
  <c r="AQ378" i="23"/>
  <c r="AQ397" i="23"/>
  <c r="AM372" i="23"/>
  <c r="AI410" i="23"/>
  <c r="AW123" i="23"/>
  <c r="AW166" i="23"/>
  <c r="BK166" i="23" s="1"/>
  <c r="AW32" i="23"/>
  <c r="AW235" i="23"/>
  <c r="BA235" i="23" s="1"/>
  <c r="BB235" i="23" s="1"/>
  <c r="AC336" i="23"/>
  <c r="AU5" i="23"/>
  <c r="AJ82" i="23"/>
  <c r="AT82" i="23" s="1"/>
  <c r="AJ113" i="23"/>
  <c r="AT113" i="23" s="1"/>
  <c r="AM61" i="23"/>
  <c r="AC87" i="23"/>
  <c r="AC12" i="23"/>
  <c r="AJ120" i="23"/>
  <c r="AT120" i="23" s="1"/>
  <c r="AW68" i="23"/>
  <c r="BA311" i="23"/>
  <c r="BB311" i="23" s="1"/>
  <c r="AM340" i="23"/>
  <c r="AF345" i="23"/>
  <c r="AP302" i="23"/>
  <c r="AS323" i="23"/>
  <c r="AU249" i="23"/>
  <c r="AJ320" i="23"/>
  <c r="AT320" i="23" s="1"/>
  <c r="AM272" i="23"/>
  <c r="AI363" i="23"/>
  <c r="AQ404" i="23"/>
  <c r="AQ372" i="23"/>
  <c r="AC86" i="23"/>
  <c r="AE113" i="23"/>
  <c r="AC63" i="23"/>
  <c r="AI43" i="23"/>
  <c r="AM69" i="23"/>
  <c r="AS44" i="23"/>
  <c r="AJ12" i="23"/>
  <c r="AT12" i="23" s="1"/>
  <c r="AJ145" i="23"/>
  <c r="AT145" i="23" s="1"/>
  <c r="AM152" i="23"/>
  <c r="AJ137" i="23"/>
  <c r="AT137" i="23" s="1"/>
  <c r="AJ219" i="23"/>
  <c r="AT219" i="23" s="1"/>
  <c r="AM38" i="23"/>
  <c r="AW233" i="23"/>
  <c r="BA233" i="23" s="1"/>
  <c r="BB233" i="23" s="1"/>
  <c r="AW6" i="23"/>
  <c r="AU214" i="23"/>
  <c r="AS239" i="23"/>
  <c r="AP261" i="23"/>
  <c r="AS273" i="23"/>
  <c r="AS186" i="23"/>
  <c r="BA251" i="23"/>
  <c r="BB251" i="23" s="1"/>
  <c r="AU304" i="23"/>
  <c r="AF7" i="23"/>
  <c r="AS85" i="23"/>
  <c r="AJ212" i="23"/>
  <c r="AT212" i="23" s="1"/>
  <c r="AM267" i="23"/>
  <c r="AI282" i="23"/>
  <c r="AE309" i="23"/>
  <c r="AU323" i="23"/>
  <c r="AU52" i="23"/>
  <c r="AJ5" i="23"/>
  <c r="AT5" i="23" s="1"/>
  <c r="AM430" i="23"/>
  <c r="AK357" i="23"/>
  <c r="AJ73" i="23"/>
  <c r="AT73" i="23" s="1"/>
  <c r="AI46" i="23"/>
  <c r="AJ115" i="23"/>
  <c r="AT115" i="23" s="1"/>
  <c r="AJ94" i="23"/>
  <c r="AT94" i="23" s="1"/>
  <c r="AP118" i="23"/>
  <c r="AM138" i="23"/>
  <c r="AU37" i="23"/>
  <c r="AI139" i="23"/>
  <c r="AS150" i="23"/>
  <c r="AM151" i="23"/>
  <c r="AC152" i="23"/>
  <c r="AI152" i="23"/>
  <c r="AQ68" i="23"/>
  <c r="AW168" i="23"/>
  <c r="BK168" i="23" s="1"/>
  <c r="BA189" i="23"/>
  <c r="BB189" i="23" s="1"/>
  <c r="AK197" i="23"/>
  <c r="AS165" i="23"/>
  <c r="AC165" i="23"/>
  <c r="AP156" i="23"/>
  <c r="AM273" i="23"/>
  <c r="AM162" i="23"/>
  <c r="AM266" i="23"/>
  <c r="AP268" i="23"/>
  <c r="AS319" i="23"/>
  <c r="AS212" i="23"/>
  <c r="AU288" i="23"/>
  <c r="AU332" i="23"/>
  <c r="AS324" i="23"/>
  <c r="AU310" i="23"/>
  <c r="AS244" i="23"/>
  <c r="AX298" i="23"/>
  <c r="AF228" i="23"/>
  <c r="AU255" i="23"/>
  <c r="AU363" i="23"/>
  <c r="AJ408" i="23"/>
  <c r="AT408" i="23" s="1"/>
  <c r="AI50" i="23"/>
  <c r="AI74" i="23"/>
  <c r="AE116" i="23"/>
  <c r="BK103" i="23"/>
  <c r="AC120" i="23"/>
  <c r="AF150" i="23"/>
  <c r="AE77" i="23"/>
  <c r="AW76" i="23"/>
  <c r="BK76" i="23" s="1"/>
  <c r="AJ125" i="23"/>
  <c r="AT125" i="23" s="1"/>
  <c r="AI105" i="23"/>
  <c r="AE6" i="23"/>
  <c r="AS66" i="23"/>
  <c r="AC156" i="23"/>
  <c r="AS285" i="23"/>
  <c r="AF230" i="23"/>
  <c r="AJ288" i="23"/>
  <c r="AT288" i="23" s="1"/>
  <c r="AK228" i="23"/>
  <c r="AF52" i="23"/>
  <c r="AF357" i="23"/>
  <c r="AQ318" i="23"/>
  <c r="AE378" i="23"/>
  <c r="AE382" i="23"/>
  <c r="BK293" i="23"/>
  <c r="AE376" i="23"/>
  <c r="AC305" i="23"/>
  <c r="AJ294" i="23"/>
  <c r="AT294" i="23" s="1"/>
  <c r="AJ387" i="23"/>
  <c r="AT387" i="23" s="1"/>
  <c r="AI389" i="23"/>
  <c r="AF399" i="23"/>
  <c r="AP424" i="23"/>
  <c r="AE270" i="23"/>
  <c r="AW415" i="23"/>
  <c r="BK415" i="23" s="1"/>
  <c r="AQ435" i="23"/>
  <c r="AC80" i="23"/>
  <c r="AJ60" i="23"/>
  <c r="AT60" i="23" s="1"/>
  <c r="AM41" i="23"/>
  <c r="AI106" i="23"/>
  <c r="AE74" i="23"/>
  <c r="AF12" i="23"/>
  <c r="AJ31" i="23"/>
  <c r="AT31" i="23" s="1"/>
  <c r="BK135" i="23"/>
  <c r="AE133" i="23"/>
  <c r="AF110" i="23"/>
  <c r="AS140" i="23"/>
  <c r="AF178" i="23"/>
  <c r="AC145" i="23"/>
  <c r="AU76" i="23"/>
  <c r="AI144" i="23"/>
  <c r="AE48" i="23"/>
  <c r="AS176" i="23"/>
  <c r="AJ66" i="23"/>
  <c r="AT66" i="23" s="1"/>
  <c r="AC36" i="23"/>
  <c r="AP266" i="23"/>
  <c r="AM98" i="23"/>
  <c r="AJ292" i="23"/>
  <c r="AT292" i="23" s="1"/>
  <c r="AW306" i="23"/>
  <c r="AS265" i="23"/>
  <c r="AU342" i="23"/>
  <c r="AW195" i="23"/>
  <c r="AC348" i="23"/>
  <c r="AU347" i="23"/>
  <c r="AE347" i="23"/>
  <c r="AC243" i="23"/>
  <c r="AQ257" i="23"/>
  <c r="AC379" i="23"/>
  <c r="AQ272" i="23"/>
  <c r="AQ334" i="23"/>
  <c r="AQ8" i="23"/>
  <c r="AQ209" i="23"/>
  <c r="AC399" i="23"/>
  <c r="AJ417" i="23"/>
  <c r="AT417" i="23" s="1"/>
  <c r="AK93" i="23"/>
  <c r="AC50" i="23"/>
  <c r="AC46" i="23"/>
  <c r="AM150" i="23"/>
  <c r="AJ77" i="23"/>
  <c r="AT77" i="23" s="1"/>
  <c r="BK32" i="23"/>
  <c r="AS187" i="23"/>
  <c r="AC180" i="23"/>
  <c r="AK183" i="23"/>
  <c r="AM295" i="23"/>
  <c r="AC351" i="23"/>
  <c r="AC174" i="23"/>
  <c r="AQ255" i="23"/>
  <c r="AK371" i="23"/>
  <c r="AM404" i="23"/>
  <c r="AJ377" i="23"/>
  <c r="AT377" i="23" s="1"/>
  <c r="AF389" i="23"/>
  <c r="AM399" i="23"/>
  <c r="AJ430" i="23"/>
  <c r="AT430" i="23" s="1"/>
  <c r="AW96" i="23"/>
  <c r="AU67" i="23"/>
  <c r="AK133" i="23"/>
  <c r="AE27" i="23"/>
  <c r="AI76" i="23"/>
  <c r="AC119" i="23"/>
  <c r="AC32" i="23"/>
  <c r="AF179" i="23"/>
  <c r="AM163" i="23"/>
  <c r="AU215" i="23"/>
  <c r="AI215" i="23"/>
  <c r="AS274" i="23"/>
  <c r="AI89" i="23"/>
  <c r="AJ234" i="23"/>
  <c r="AT234" i="23" s="1"/>
  <c r="AC7" i="23"/>
  <c r="AW7" i="23"/>
  <c r="AU10" i="23"/>
  <c r="AJ28" i="23"/>
  <c r="AT28" i="23" s="1"/>
  <c r="AJ167" i="23"/>
  <c r="AT167" i="23" s="1"/>
  <c r="AU350" i="23"/>
  <c r="AI350" i="23"/>
  <c r="AU367" i="23"/>
  <c r="AU16" i="23"/>
  <c r="AW357" i="23"/>
  <c r="AM384" i="23"/>
  <c r="AC104" i="23"/>
  <c r="AM104" i="23"/>
  <c r="AJ416" i="23"/>
  <c r="AT416" i="23" s="1"/>
  <c r="AC389" i="23"/>
  <c r="AJ100" i="23"/>
  <c r="AT100" i="23" s="1"/>
  <c r="AS92" i="23"/>
  <c r="AJ87" i="23"/>
  <c r="AT87" i="23" s="1"/>
  <c r="AS178" i="23"/>
  <c r="AS155" i="23"/>
  <c r="AJ76" i="23"/>
  <c r="AT76" i="23" s="1"/>
  <c r="AJ190" i="23"/>
  <c r="AT190" i="23" s="1"/>
  <c r="AK9" i="23"/>
  <c r="AU144" i="23"/>
  <c r="AJ156" i="23"/>
  <c r="AT156" i="23" s="1"/>
  <c r="AW226" i="23"/>
  <c r="AC205" i="23"/>
  <c r="AU35" i="23"/>
  <c r="AJ309" i="23"/>
  <c r="AT309" i="23" s="1"/>
  <c r="AC355" i="23"/>
  <c r="AQ383" i="23"/>
  <c r="AU410" i="23"/>
  <c r="AS412" i="23"/>
  <c r="AI62" i="23"/>
  <c r="AF123" i="23"/>
  <c r="AM18" i="23"/>
  <c r="AK117" i="23"/>
  <c r="AS139" i="23"/>
  <c r="AK101" i="23"/>
  <c r="AJ27" i="23"/>
  <c r="AT27" i="23" s="1"/>
  <c r="AE82" i="23"/>
  <c r="AM76" i="23"/>
  <c r="AQ111" i="23"/>
  <c r="AK213" i="23"/>
  <c r="AU274" i="23"/>
  <c r="AC89" i="23"/>
  <c r="BA256" i="23"/>
  <c r="BB256" i="23" s="1"/>
  <c r="AE260" i="23"/>
  <c r="AM222" i="23"/>
  <c r="AJ350" i="23"/>
  <c r="AT350" i="23" s="1"/>
  <c r="AJ16" i="23"/>
  <c r="AT16" i="23" s="1"/>
  <c r="AQ384" i="23"/>
  <c r="AQ335" i="23"/>
  <c r="AM359" i="23"/>
  <c r="AW336" i="23"/>
  <c r="AI409" i="23"/>
  <c r="AF305" i="23"/>
  <c r="AJ191" i="23"/>
  <c r="AT191" i="23" s="1"/>
  <c r="AJ414" i="23"/>
  <c r="AT414" i="23" s="1"/>
  <c r="AI396" i="23"/>
  <c r="AU415" i="23"/>
  <c r="AU421" i="23"/>
  <c r="AI438" i="23"/>
  <c r="AI75" i="23"/>
  <c r="AC40" i="23"/>
  <c r="AM40" i="23"/>
  <c r="AI79" i="23"/>
  <c r="AI41" i="23"/>
  <c r="AQ44" i="23"/>
  <c r="AM44" i="23"/>
  <c r="AE44" i="23"/>
  <c r="AJ65" i="23"/>
  <c r="AT65" i="23" s="1"/>
  <c r="AF65" i="23"/>
  <c r="AF122" i="23"/>
  <c r="AQ92" i="23"/>
  <c r="AM92" i="23"/>
  <c r="AU50" i="23"/>
  <c r="AC70" i="23"/>
  <c r="AC45" i="23"/>
  <c r="AM45" i="23"/>
  <c r="AS80" i="23"/>
  <c r="AZ80" i="23" s="1"/>
  <c r="AC72" i="23"/>
  <c r="AS69" i="23"/>
  <c r="AC44" i="23"/>
  <c r="AJ116" i="23"/>
  <c r="AT116" i="23" s="1"/>
  <c r="AC61" i="23"/>
  <c r="AC60" i="23"/>
  <c r="AC75" i="23"/>
  <c r="AS40" i="23"/>
  <c r="AC79" i="23"/>
  <c r="AC55" i="23"/>
  <c r="AC41" i="23"/>
  <c r="AJ78" i="23"/>
  <c r="AT78" i="23" s="1"/>
  <c r="BK4" i="23"/>
  <c r="AC47" i="23"/>
  <c r="AC106" i="23"/>
  <c r="AC62" i="23"/>
  <c r="AC26" i="23"/>
  <c r="AQ74" i="23"/>
  <c r="AM74" i="23"/>
  <c r="AC73" i="23"/>
  <c r="AE80" i="23"/>
  <c r="AJ53" i="23"/>
  <c r="AT53" i="23" s="1"/>
  <c r="AE59" i="23"/>
  <c r="AI40" i="23"/>
  <c r="AL40" i="23" s="1"/>
  <c r="AI64" i="23"/>
  <c r="AE100" i="23"/>
  <c r="AI69" i="23"/>
  <c r="AE69" i="23"/>
  <c r="AM78" i="23"/>
  <c r="AJ86" i="23"/>
  <c r="AT86" i="23" s="1"/>
  <c r="AF97" i="23"/>
  <c r="AS4" i="23"/>
  <c r="AI63" i="23"/>
  <c r="AS50" i="23"/>
  <c r="AC53" i="23"/>
  <c r="AM53" i="23"/>
  <c r="AC59" i="23"/>
  <c r="AE40" i="23"/>
  <c r="AM47" i="23"/>
  <c r="AC78" i="23"/>
  <c r="AI24" i="23"/>
  <c r="AC97" i="23"/>
  <c r="AJ20" i="23"/>
  <c r="AT20" i="23" s="1"/>
  <c r="AF20" i="23"/>
  <c r="AJ4" i="23"/>
  <c r="AT4" i="23" s="1"/>
  <c r="AC18" i="23"/>
  <c r="AJ70" i="23"/>
  <c r="AT70" i="23" s="1"/>
  <c r="AJ80" i="23"/>
  <c r="AT80" i="23" s="1"/>
  <c r="AS61" i="23"/>
  <c r="AC81" i="23"/>
  <c r="AM81" i="23"/>
  <c r="AC64" i="23"/>
  <c r="AC69" i="23"/>
  <c r="AJ69" i="23"/>
  <c r="AT69" i="23" s="1"/>
  <c r="AQ115" i="23"/>
  <c r="AM115" i="23"/>
  <c r="AJ97" i="23"/>
  <c r="AT97" i="23" s="1"/>
  <c r="AQ4" i="23"/>
  <c r="AM4" i="23"/>
  <c r="AF134" i="23"/>
  <c r="AE134" i="23"/>
  <c r="AJ134" i="23"/>
  <c r="AT134" i="23" s="1"/>
  <c r="AI147" i="23"/>
  <c r="AF147" i="23"/>
  <c r="AJ147" i="23"/>
  <c r="AT147" i="23" s="1"/>
  <c r="AJ108" i="23"/>
  <c r="AT108" i="23" s="1"/>
  <c r="AC131" i="23"/>
  <c r="AJ99" i="23"/>
  <c r="AT99" i="23" s="1"/>
  <c r="AF107" i="23"/>
  <c r="AS138" i="23"/>
  <c r="AF130" i="23"/>
  <c r="AC147" i="23"/>
  <c r="AW43" i="23"/>
  <c r="AX29" i="23"/>
  <c r="AC88" i="23"/>
  <c r="AC103" i="23"/>
  <c r="BK101" i="23"/>
  <c r="AC124" i="23"/>
  <c r="AJ33" i="23"/>
  <c r="AT33" i="23" s="1"/>
  <c r="AC172" i="23"/>
  <c r="AF154" i="23"/>
  <c r="AS145" i="23"/>
  <c r="AS27" i="23"/>
  <c r="AS77" i="23"/>
  <c r="AS82" i="23"/>
  <c r="AU152" i="23"/>
  <c r="AS152" i="23"/>
  <c r="AE158" i="23"/>
  <c r="AQ125" i="23"/>
  <c r="AC11" i="23"/>
  <c r="AS207" i="23"/>
  <c r="AP137" i="23"/>
  <c r="AP105" i="23"/>
  <c r="AW227" i="23"/>
  <c r="AK245" i="23"/>
  <c r="AK225" i="23"/>
  <c r="AK214" i="23"/>
  <c r="AI148" i="23"/>
  <c r="AC13" i="23"/>
  <c r="AF261" i="23"/>
  <c r="AE57" i="23"/>
  <c r="AF156" i="23"/>
  <c r="AS149" i="23"/>
  <c r="AJ91" i="23"/>
  <c r="AT91" i="23" s="1"/>
  <c r="AU237" i="23"/>
  <c r="AI237" i="23"/>
  <c r="AJ84" i="23"/>
  <c r="AT84" i="23" s="1"/>
  <c r="AF289" i="23"/>
  <c r="AJ266" i="23"/>
  <c r="AT266" i="23" s="1"/>
  <c r="AM268" i="23"/>
  <c r="AX373" i="23"/>
  <c r="AW373" i="23"/>
  <c r="AC71" i="23"/>
  <c r="AC132" i="23"/>
  <c r="BA82" i="23"/>
  <c r="BB82" i="23" s="1"/>
  <c r="BA125" i="23"/>
  <c r="BB125" i="23" s="1"/>
  <c r="AC95" i="23"/>
  <c r="AC54" i="23"/>
  <c r="AS54" i="23"/>
  <c r="AS164" i="23"/>
  <c r="AW207" i="23"/>
  <c r="BA207" i="23" s="1"/>
  <c r="BB207" i="23" s="1"/>
  <c r="AU179" i="23"/>
  <c r="AK182" i="23"/>
  <c r="AX105" i="23"/>
  <c r="AJ39" i="23"/>
  <c r="AT39" i="23" s="1"/>
  <c r="AJ170" i="23"/>
  <c r="AT170" i="23" s="1"/>
  <c r="BA200" i="23"/>
  <c r="BB200" i="23" s="1"/>
  <c r="AC216" i="23"/>
  <c r="AM216" i="23"/>
  <c r="AM157" i="23"/>
  <c r="AS233" i="23"/>
  <c r="AX227" i="23"/>
  <c r="AS215" i="23"/>
  <c r="AS144" i="23"/>
  <c r="AK242" i="23"/>
  <c r="AI229" i="23"/>
  <c r="AC66" i="23"/>
  <c r="AC57" i="23"/>
  <c r="AJ142" i="23"/>
  <c r="AT142" i="23" s="1"/>
  <c r="AJ295" i="23"/>
  <c r="AT295" i="23" s="1"/>
  <c r="AU226" i="23"/>
  <c r="AK314" i="23"/>
  <c r="AX221" i="23"/>
  <c r="AW221" i="23"/>
  <c r="BA221" i="23" s="1"/>
  <c r="BB221" i="23" s="1"/>
  <c r="AK267" i="23"/>
  <c r="AJ267" i="23"/>
  <c r="AT267" i="23" s="1"/>
  <c r="AF267" i="23"/>
  <c r="AE267" i="23"/>
  <c r="AK129" i="23"/>
  <c r="AF129" i="23"/>
  <c r="AE129" i="23"/>
  <c r="AP322" i="23"/>
  <c r="AQ322" i="23"/>
  <c r="AM322" i="23"/>
  <c r="AJ153" i="23"/>
  <c r="AT153" i="23" s="1"/>
  <c r="AF153" i="23"/>
  <c r="AE153" i="23"/>
  <c r="AJ107" i="23"/>
  <c r="AT107" i="23" s="1"/>
  <c r="AS18" i="23"/>
  <c r="AI138" i="23"/>
  <c r="AM134" i="23"/>
  <c r="AJ130" i="23"/>
  <c r="AT130" i="23" s="1"/>
  <c r="AF29" i="23"/>
  <c r="AE31" i="23"/>
  <c r="AC136" i="23"/>
  <c r="AC33" i="23"/>
  <c r="AC178" i="23"/>
  <c r="AU27" i="23"/>
  <c r="AU77" i="23"/>
  <c r="AU82" i="23"/>
  <c r="AE152" i="23"/>
  <c r="AE76" i="23"/>
  <c r="AI158" i="23"/>
  <c r="AW111" i="23"/>
  <c r="BA111" i="23" s="1"/>
  <c r="BB111" i="23" s="1"/>
  <c r="AU68" i="23"/>
  <c r="AW51" i="23"/>
  <c r="AW164" i="23"/>
  <c r="BA164" i="23" s="1"/>
  <c r="BB164" i="23" s="1"/>
  <c r="AS180" i="23"/>
  <c r="AC183" i="23"/>
  <c r="AS202" i="23"/>
  <c r="BK175" i="23"/>
  <c r="AC148" i="23"/>
  <c r="AC261" i="23"/>
  <c r="AS247" i="23"/>
  <c r="AC91" i="23"/>
  <c r="AJ162" i="23"/>
  <c r="AT162" i="23" s="1"/>
  <c r="AI283" i="23"/>
  <c r="AP284" i="23"/>
  <c r="AQ284" i="23"/>
  <c r="AM284" i="23"/>
  <c r="AP385" i="23"/>
  <c r="AQ385" i="23"/>
  <c r="AM385" i="23"/>
  <c r="AI115" i="23"/>
  <c r="AC108" i="23"/>
  <c r="AC94" i="23"/>
  <c r="AK4" i="23"/>
  <c r="AS74" i="23"/>
  <c r="AZ74" i="23" s="1"/>
  <c r="AJ18" i="23"/>
  <c r="AT18" i="23" s="1"/>
  <c r="AW18" i="23"/>
  <c r="BA18" i="23" s="1"/>
  <c r="BB18" i="23" s="1"/>
  <c r="AE138" i="23"/>
  <c r="AW71" i="23"/>
  <c r="AW147" i="23"/>
  <c r="AC29" i="23"/>
  <c r="AC126" i="23"/>
  <c r="AF31" i="23"/>
  <c r="AC117" i="23"/>
  <c r="AU151" i="23"/>
  <c r="AC109" i="23"/>
  <c r="AJ109" i="23"/>
  <c r="AT109" i="23" s="1"/>
  <c r="BK33" i="23"/>
  <c r="AC140" i="23"/>
  <c r="AJ178" i="23"/>
  <c r="AT178" i="23" s="1"/>
  <c r="AE145" i="23"/>
  <c r="AC155" i="23"/>
  <c r="AU125" i="23"/>
  <c r="AU128" i="23"/>
  <c r="AU193" i="23"/>
  <c r="AK193" i="23"/>
  <c r="AC17" i="23"/>
  <c r="AW17" i="23"/>
  <c r="BA17" i="23" s="1"/>
  <c r="BB17" i="23" s="1"/>
  <c r="AJ192" i="23"/>
  <c r="AT192" i="23" s="1"/>
  <c r="AU200" i="23"/>
  <c r="AU163" i="23"/>
  <c r="AU38" i="23"/>
  <c r="AX233" i="23"/>
  <c r="AU227" i="23"/>
  <c r="AU173" i="23"/>
  <c r="AI173" i="23"/>
  <c r="AI175" i="23"/>
  <c r="AJ229" i="23"/>
  <c r="AT229" i="23" s="1"/>
  <c r="AM148" i="23"/>
  <c r="AM261" i="23"/>
  <c r="AM57" i="23"/>
  <c r="AW271" i="23"/>
  <c r="BA271" i="23" s="1"/>
  <c r="BB271" i="23" s="1"/>
  <c r="AU281" i="23"/>
  <c r="AJ281" i="23"/>
  <c r="AT281" i="23" s="1"/>
  <c r="AX397" i="23"/>
  <c r="AC90" i="23"/>
  <c r="AJ127" i="23"/>
  <c r="AT127" i="23" s="1"/>
  <c r="AP126" i="23"/>
  <c r="AC135" i="23"/>
  <c r="AC27" i="23"/>
  <c r="AC77" i="23"/>
  <c r="AC82" i="23"/>
  <c r="AC187" i="23"/>
  <c r="AC181" i="23"/>
  <c r="BA170" i="23"/>
  <c r="BB170" i="23" s="1"/>
  <c r="AU233" i="23"/>
  <c r="AJ233" i="23"/>
  <c r="AT233" i="23" s="1"/>
  <c r="AC144" i="23"/>
  <c r="AC239" i="23"/>
  <c r="AJ271" i="23"/>
  <c r="AT271" i="23" s="1"/>
  <c r="AJ205" i="23"/>
  <c r="AT205" i="23" s="1"/>
  <c r="AS211" i="23"/>
  <c r="AW211" i="23"/>
  <c r="AF344" i="23"/>
  <c r="AJ344" i="23"/>
  <c r="AT344" i="23" s="1"/>
  <c r="AI344" i="23"/>
  <c r="AX367" i="23"/>
  <c r="AJ269" i="23"/>
  <c r="AT269" i="23" s="1"/>
  <c r="AF269" i="23"/>
  <c r="AQ271" i="23"/>
  <c r="AM271" i="23"/>
  <c r="AF253" i="23"/>
  <c r="AE253" i="23"/>
  <c r="AJ386" i="23"/>
  <c r="AT386" i="23" s="1"/>
  <c r="AF386" i="23"/>
  <c r="AE386" i="23"/>
  <c r="AK394" i="23"/>
  <c r="AC74" i="23"/>
  <c r="AC116" i="23"/>
  <c r="AI37" i="23"/>
  <c r="AK88" i="23"/>
  <c r="AI136" i="23"/>
  <c r="AK172" i="23"/>
  <c r="AS172" i="23"/>
  <c r="AE83" i="23"/>
  <c r="AM125" i="23"/>
  <c r="BA68" i="23"/>
  <c r="BB68" i="23" s="1"/>
  <c r="AE182" i="23"/>
  <c r="AJ202" i="23"/>
  <c r="AT202" i="23" s="1"/>
  <c r="AU146" i="23"/>
  <c r="AU189" i="23"/>
  <c r="AS173" i="23"/>
  <c r="AM175" i="23"/>
  <c r="AE13" i="23"/>
  <c r="AJ274" i="23"/>
  <c r="AT274" i="23" s="1"/>
  <c r="AE248" i="23"/>
  <c r="AE234" i="23"/>
  <c r="AF304" i="23"/>
  <c r="AJ304" i="23"/>
  <c r="AT304" i="23" s="1"/>
  <c r="AP279" i="23"/>
  <c r="AJ279" i="23"/>
  <c r="AT279" i="23" s="1"/>
  <c r="AF291" i="23"/>
  <c r="AE291" i="23"/>
  <c r="AX58" i="23"/>
  <c r="AW58" i="23"/>
  <c r="AF368" i="23"/>
  <c r="AE368" i="23"/>
  <c r="AC100" i="23"/>
  <c r="AC65" i="23"/>
  <c r="AM97" i="23"/>
  <c r="AC122" i="23"/>
  <c r="AP121" i="23"/>
  <c r="AJ74" i="23"/>
  <c r="AT74" i="23" s="1"/>
  <c r="AJ123" i="23"/>
  <c r="AT123" i="23" s="1"/>
  <c r="AC96" i="23"/>
  <c r="AC134" i="23"/>
  <c r="AC43" i="23"/>
  <c r="AP29" i="23"/>
  <c r="AI12" i="23"/>
  <c r="AF88" i="23"/>
  <c r="AI120" i="23"/>
  <c r="AM67" i="23"/>
  <c r="AE169" i="23"/>
  <c r="AS133" i="23"/>
  <c r="AC166" i="23"/>
  <c r="AJ166" i="23"/>
  <c r="AT166" i="23" s="1"/>
  <c r="AF172" i="23"/>
  <c r="AU172" i="23"/>
  <c r="AV172" i="23" s="1"/>
  <c r="AP145" i="23"/>
  <c r="AP27" i="23"/>
  <c r="AP77" i="23"/>
  <c r="AP82" i="23"/>
  <c r="AC143" i="23"/>
  <c r="AC128" i="23"/>
  <c r="AC193" i="23"/>
  <c r="AC184" i="23"/>
  <c r="AK17" i="23"/>
  <c r="AC164" i="23"/>
  <c r="AW180" i="23"/>
  <c r="BA180" i="23" s="1"/>
  <c r="BB180" i="23" s="1"/>
  <c r="AC168" i="23"/>
  <c r="AU159" i="23"/>
  <c r="AS227" i="23"/>
  <c r="AJ246" i="23"/>
  <c r="AT246" i="23" s="1"/>
  <c r="AF66" i="23"/>
  <c r="AI57" i="23"/>
  <c r="AC238" i="23"/>
  <c r="AM274" i="23"/>
  <c r="AS203" i="23"/>
  <c r="AM252" i="23"/>
  <c r="AI251" i="23"/>
  <c r="AM230" i="23"/>
  <c r="AU260" i="23"/>
  <c r="AP304" i="23"/>
  <c r="AS304" i="23"/>
  <c r="AS257" i="23"/>
  <c r="AW257" i="23"/>
  <c r="AI407" i="23"/>
  <c r="AU14" i="23"/>
  <c r="AC264" i="23"/>
  <c r="BA264" i="23"/>
  <c r="BB264" i="23" s="1"/>
  <c r="AC321" i="23"/>
  <c r="AI329" i="23"/>
  <c r="AJ263" i="23"/>
  <c r="AT263" i="23" s="1"/>
  <c r="AC56" i="23"/>
  <c r="AK204" i="23"/>
  <c r="AK254" i="23"/>
  <c r="AI257" i="23"/>
  <c r="AI367" i="23"/>
  <c r="BK370" i="23"/>
  <c r="AK361" i="23"/>
  <c r="AC354" i="23"/>
  <c r="AF353" i="23"/>
  <c r="AU396" i="23"/>
  <c r="AE396" i="23"/>
  <c r="AJ365" i="23"/>
  <c r="AT365" i="23" s="1"/>
  <c r="AI421" i="23"/>
  <c r="AC429" i="23"/>
  <c r="AJ422" i="23"/>
  <c r="AT422" i="23" s="1"/>
  <c r="AU426" i="23"/>
  <c r="AJ434" i="23"/>
  <c r="AT434" i="23" s="1"/>
  <c r="AE431" i="23"/>
  <c r="AC260" i="23"/>
  <c r="AE292" i="23"/>
  <c r="AC14" i="23"/>
  <c r="AW10" i="23"/>
  <c r="BA10" i="23" s="1"/>
  <c r="BB10" i="23" s="1"/>
  <c r="AU221" i="23"/>
  <c r="AW262" i="23"/>
  <c r="BA262" i="23" s="1"/>
  <c r="BB262" i="23" s="1"/>
  <c r="AC85" i="23"/>
  <c r="AS328" i="23"/>
  <c r="AE211" i="23"/>
  <c r="AK263" i="23"/>
  <c r="AF204" i="23"/>
  <c r="AW30" i="23"/>
  <c r="BA30" i="23" s="1"/>
  <c r="BB30" i="23" s="1"/>
  <c r="AC129" i="23"/>
  <c r="AC287" i="23"/>
  <c r="AM287" i="23"/>
  <c r="AC195" i="23"/>
  <c r="AJ286" i="23"/>
  <c r="AT286" i="23" s="1"/>
  <c r="AS174" i="23"/>
  <c r="AS348" i="23"/>
  <c r="AS355" i="23"/>
  <c r="AS317" i="23"/>
  <c r="AQ347" i="23"/>
  <c r="AS310" i="23"/>
  <c r="AW327" i="23"/>
  <c r="AQ362" i="23"/>
  <c r="AJ255" i="23"/>
  <c r="AT255" i="23" s="1"/>
  <c r="AJ52" i="23"/>
  <c r="AT52" i="23" s="1"/>
  <c r="AI369" i="23"/>
  <c r="AQ104" i="23"/>
  <c r="AC160" i="23"/>
  <c r="AM160" i="23"/>
  <c r="AJ209" i="23"/>
  <c r="AT209" i="23" s="1"/>
  <c r="AC269" i="23"/>
  <c r="AE363" i="23"/>
  <c r="AC153" i="23"/>
  <c r="AE407" i="23"/>
  <c r="AC400" i="23"/>
  <c r="AE294" i="23"/>
  <c r="AS361" i="23"/>
  <c r="AF361" i="23"/>
  <c r="AM416" i="23"/>
  <c r="AF396" i="23"/>
  <c r="AM365" i="23"/>
  <c r="AC410" i="23"/>
  <c r="AW410" i="23"/>
  <c r="BA410" i="23" s="1"/>
  <c r="BB410" i="23" s="1"/>
  <c r="AF421" i="23"/>
  <c r="AI398" i="23"/>
  <c r="AS422" i="23"/>
  <c r="AM434" i="23"/>
  <c r="AE436" i="23"/>
  <c r="AJ7" i="23"/>
  <c r="AT7" i="23" s="1"/>
  <c r="AU279" i="23"/>
  <c r="AC292" i="23"/>
  <c r="BA306" i="23"/>
  <c r="BB306" i="23" s="1"/>
  <c r="AC258" i="23"/>
  <c r="AS258" i="23"/>
  <c r="AF211" i="23"/>
  <c r="BK340" i="23"/>
  <c r="AM253" i="23"/>
  <c r="AM263" i="23"/>
  <c r="AU277" i="23"/>
  <c r="AJ277" i="23"/>
  <c r="AT277" i="23" s="1"/>
  <c r="AW243" i="23"/>
  <c r="AU102" i="23"/>
  <c r="AJ102" i="23"/>
  <c r="AT102" i="23" s="1"/>
  <c r="AK255" i="23"/>
  <c r="AK52" i="23"/>
  <c r="AE357" i="23"/>
  <c r="AC318" i="23"/>
  <c r="AM318" i="23"/>
  <c r="AM8" i="23"/>
  <c r="AF209" i="23"/>
  <c r="AF363" i="23"/>
  <c r="AK397" i="23"/>
  <c r="AJ371" i="23"/>
  <c r="AT371" i="23" s="1"/>
  <c r="AC405" i="23"/>
  <c r="AW395" i="23"/>
  <c r="BK395" i="23" s="1"/>
  <c r="AJ404" i="23"/>
  <c r="AT404" i="23" s="1"/>
  <c r="AQ409" i="23"/>
  <c r="AM293" i="23"/>
  <c r="AS401" i="23"/>
  <c r="AC294" i="23"/>
  <c r="AK191" i="23"/>
  <c r="AP394" i="23"/>
  <c r="AJ353" i="23"/>
  <c r="AT353" i="23" s="1"/>
  <c r="AJ389" i="23"/>
  <c r="AT389" i="23" s="1"/>
  <c r="AX270" i="23"/>
  <c r="AM417" i="23"/>
  <c r="AI431" i="23"/>
  <c r="BK205" i="23"/>
  <c r="AC275" i="23"/>
  <c r="AC28" i="23"/>
  <c r="AU340" i="23"/>
  <c r="AK340" i="23"/>
  <c r="BK263" i="23"/>
  <c r="AM204" i="23"/>
  <c r="AE312" i="23"/>
  <c r="AC338" i="23"/>
  <c r="AC344" i="23"/>
  <c r="AC339" i="23"/>
  <c r="AC302" i="23"/>
  <c r="AC244" i="23"/>
  <c r="AQ160" i="23"/>
  <c r="AU370" i="23"/>
  <c r="AK370" i="23"/>
  <c r="AW409" i="23"/>
  <c r="BA409" i="23" s="1"/>
  <c r="BB409" i="23" s="1"/>
  <c r="AC401" i="23"/>
  <c r="AC387" i="23"/>
  <c r="AU420" i="23"/>
  <c r="AJ420" i="23"/>
  <c r="AT420" i="23" s="1"/>
  <c r="AK374" i="23"/>
  <c r="AJ396" i="23"/>
  <c r="AT396" i="23" s="1"/>
  <c r="AW399" i="23"/>
  <c r="AJ392" i="23"/>
  <c r="AT392" i="23" s="1"/>
  <c r="AJ270" i="23"/>
  <c r="AT270" i="23" s="1"/>
  <c r="AU412" i="23"/>
  <c r="AJ412" i="23"/>
  <c r="AT412" i="23" s="1"/>
  <c r="AM421" i="23"/>
  <c r="AC432" i="23"/>
  <c r="AQ434" i="23"/>
  <c r="AC185" i="23"/>
  <c r="AU235" i="23"/>
  <c r="AW23" i="23"/>
  <c r="BA23" i="23" s="1"/>
  <c r="BB23" i="23" s="1"/>
  <c r="AJ56" i="23"/>
  <c r="AT56" i="23" s="1"/>
  <c r="AI30" i="23"/>
  <c r="AS343" i="23"/>
  <c r="AE167" i="23"/>
  <c r="AC325" i="23"/>
  <c r="AC206" i="23"/>
  <c r="AC358" i="23"/>
  <c r="AM310" i="23"/>
  <c r="AW244" i="23"/>
  <c r="AU362" i="23"/>
  <c r="AI362" i="23"/>
  <c r="AE228" i="23"/>
  <c r="AU366" i="23"/>
  <c r="AJ366" i="23"/>
  <c r="AT366" i="23" s="1"/>
  <c r="AQ52" i="23"/>
  <c r="AC272" i="23"/>
  <c r="AM269" i="23"/>
  <c r="AJ363" i="23"/>
  <c r="AT363" i="23" s="1"/>
  <c r="AX409" i="23"/>
  <c r="AP353" i="23"/>
  <c r="AP365" i="23"/>
  <c r="AP389" i="23"/>
  <c r="AX399" i="23"/>
  <c r="AK415" i="23"/>
  <c r="AC417" i="23"/>
  <c r="AW417" i="23"/>
  <c r="AJ98" i="23"/>
  <c r="AT98" i="23" s="1"/>
  <c r="AW304" i="23"/>
  <c r="BA7" i="23"/>
  <c r="BB7" i="23" s="1"/>
  <c r="AS205" i="23"/>
  <c r="AX23" i="23"/>
  <c r="AS351" i="23"/>
  <c r="AC342" i="23"/>
  <c r="AK338" i="23"/>
  <c r="AW302" i="23"/>
  <c r="AX244" i="23"/>
  <c r="AC383" i="23"/>
  <c r="AM383" i="23"/>
  <c r="AM335" i="23"/>
  <c r="AU359" i="23"/>
  <c r="AQ153" i="23"/>
  <c r="BK336" i="23"/>
  <c r="AM370" i="23"/>
  <c r="AS385" i="23"/>
  <c r="AX385" i="23"/>
  <c r="AS293" i="23"/>
  <c r="AQ396" i="23"/>
  <c r="AS365" i="23"/>
  <c r="AE377" i="23"/>
  <c r="AS389" i="23"/>
  <c r="AQ389" i="23"/>
  <c r="AW411" i="23"/>
  <c r="BA411" i="23" s="1"/>
  <c r="BB411" i="23" s="1"/>
  <c r="AF392" i="23"/>
  <c r="AF270" i="23"/>
  <c r="AK410" i="23"/>
  <c r="AC412" i="23"/>
  <c r="AE93" i="23"/>
  <c r="AI425" i="23"/>
  <c r="AC438" i="23"/>
  <c r="AE423" i="23"/>
  <c r="AC290" i="23"/>
  <c r="BK267" i="23"/>
  <c r="AK316" i="23"/>
  <c r="AK309" i="23"/>
  <c r="AC345" i="23"/>
  <c r="AJ30" i="23"/>
  <c r="AT30" i="23" s="1"/>
  <c r="AI129" i="23"/>
  <c r="AE341" i="23"/>
  <c r="AJ352" i="23"/>
  <c r="AT352" i="23" s="1"/>
  <c r="AU355" i="23"/>
  <c r="AS344" i="23"/>
  <c r="AF350" i="23"/>
  <c r="AC366" i="23"/>
  <c r="AU379" i="23"/>
  <c r="AC334" i="23"/>
  <c r="AQ269" i="23"/>
  <c r="AQ363" i="23"/>
  <c r="AQ407" i="23"/>
  <c r="AX293" i="23"/>
  <c r="AU241" i="23"/>
  <c r="AJ400" i="23"/>
  <c r="AT400" i="23" s="1"/>
  <c r="AJ305" i="23"/>
  <c r="AT305" i="23" s="1"/>
  <c r="AP420" i="23"/>
  <c r="AF5" i="23"/>
  <c r="AP374" i="23"/>
  <c r="AC413" i="23"/>
  <c r="AU365" i="23"/>
  <c r="AF372" i="23"/>
  <c r="AF377" i="23"/>
  <c r="AU389" i="23"/>
  <c r="AR389" i="23" s="1"/>
  <c r="AF424" i="23"/>
  <c r="AQ421" i="23"/>
  <c r="AC418" i="23"/>
  <c r="AM429" i="23"/>
  <c r="AK426" i="23"/>
  <c r="AU434" i="23"/>
  <c r="AI430" i="23"/>
  <c r="AM50" i="23"/>
  <c r="AE45" i="23"/>
  <c r="AL80" i="23"/>
  <c r="AU53" i="23"/>
  <c r="AS53" i="23"/>
  <c r="AM46" i="23"/>
  <c r="AE75" i="23"/>
  <c r="AK81" i="23"/>
  <c r="AS81" i="23"/>
  <c r="AM64" i="23"/>
  <c r="AE41" i="23"/>
  <c r="AL69" i="23"/>
  <c r="AK78" i="23"/>
  <c r="AS78" i="23"/>
  <c r="AM106" i="23"/>
  <c r="AL115" i="23"/>
  <c r="AS115" i="23"/>
  <c r="AJ62" i="23"/>
  <c r="AT62" i="23" s="1"/>
  <c r="AF108" i="23"/>
  <c r="AQ131" i="23"/>
  <c r="AM131" i="23"/>
  <c r="AI131" i="23"/>
  <c r="AL131" i="23" s="1"/>
  <c r="AE131" i="23"/>
  <c r="AK94" i="23"/>
  <c r="AS122" i="23"/>
  <c r="AC118" i="23"/>
  <c r="AC121" i="23"/>
  <c r="AQ99" i="23"/>
  <c r="AM99" i="23"/>
  <c r="AQ96" i="23"/>
  <c r="AM96" i="23"/>
  <c r="AW127" i="23"/>
  <c r="AS127" i="23"/>
  <c r="BK147" i="23"/>
  <c r="BA147" i="23"/>
  <c r="BB147" i="23" s="1"/>
  <c r="AM70" i="23"/>
  <c r="AI53" i="23"/>
  <c r="AM60" i="23"/>
  <c r="AI81" i="23"/>
  <c r="AM55" i="23"/>
  <c r="AI78" i="23"/>
  <c r="AM86" i="23"/>
  <c r="AM62" i="23"/>
  <c r="AF131" i="23"/>
  <c r="AQ94" i="23"/>
  <c r="AM94" i="23"/>
  <c r="AI94" i="23"/>
  <c r="AE94" i="23"/>
  <c r="AW122" i="23"/>
  <c r="AJ118" i="23"/>
  <c r="AT118" i="23" s="1"/>
  <c r="AM121" i="23"/>
  <c r="AC107" i="23"/>
  <c r="AC123" i="23"/>
  <c r="AK63" i="23"/>
  <c r="AS63" i="23"/>
  <c r="AZ63" i="23" s="1"/>
  <c r="AM73" i="23"/>
  <c r="AJ45" i="23"/>
  <c r="AT45" i="23" s="1"/>
  <c r="AE53" i="23"/>
  <c r="AI61" i="23"/>
  <c r="AU72" i="23"/>
  <c r="AS72" i="23"/>
  <c r="AZ72" i="23" s="1"/>
  <c r="AM59" i="23"/>
  <c r="AJ75" i="23"/>
  <c r="AT75" i="23" s="1"/>
  <c r="AE81" i="23"/>
  <c r="AI47" i="23"/>
  <c r="AL47" i="23" s="1"/>
  <c r="AK79" i="23"/>
  <c r="AS79" i="23"/>
  <c r="AZ79" i="23" s="1"/>
  <c r="AM100" i="23"/>
  <c r="AJ41" i="23"/>
  <c r="AT41" i="23" s="1"/>
  <c r="AE78" i="23"/>
  <c r="AI44" i="23"/>
  <c r="AL44" i="23" s="1"/>
  <c r="AK24" i="23"/>
  <c r="AS24" i="23"/>
  <c r="AZ24" i="23" s="1"/>
  <c r="AF115" i="23"/>
  <c r="AI97" i="23"/>
  <c r="AL97" i="23" s="1"/>
  <c r="AS97" i="23"/>
  <c r="AM20" i="23"/>
  <c r="AF94" i="23"/>
  <c r="AQ122" i="23"/>
  <c r="AM122" i="23"/>
  <c r="AI122" i="23"/>
  <c r="AL122" i="23" s="1"/>
  <c r="AE122" i="23"/>
  <c r="AM118" i="23"/>
  <c r="AC99" i="23"/>
  <c r="AW130" i="23"/>
  <c r="AS130" i="23"/>
  <c r="AU46" i="23"/>
  <c r="AS46" i="23"/>
  <c r="AK64" i="23"/>
  <c r="AS64" i="23"/>
  <c r="AS106" i="23"/>
  <c r="AK62" i="23"/>
  <c r="BK123" i="23"/>
  <c r="BA123" i="23"/>
  <c r="BB123" i="23" s="1"/>
  <c r="AE63" i="23"/>
  <c r="AK70" i="23"/>
  <c r="AS70" i="23"/>
  <c r="AE72" i="23"/>
  <c r="AU60" i="23"/>
  <c r="AS60" i="23"/>
  <c r="AE79" i="23"/>
  <c r="AK55" i="23"/>
  <c r="AS55" i="23"/>
  <c r="AE24" i="23"/>
  <c r="AK86" i="23"/>
  <c r="AS86" i="23"/>
  <c r="AS62" i="23"/>
  <c r="AS20" i="23"/>
  <c r="AW26" i="23"/>
  <c r="BA26" i="23" s="1"/>
  <c r="BB26" i="23" s="1"/>
  <c r="AS26" i="23"/>
  <c r="BK96" i="23"/>
  <c r="BA96" i="23"/>
  <c r="BB96" i="23" s="1"/>
  <c r="AW90" i="23"/>
  <c r="AS90" i="23"/>
  <c r="AC127" i="23"/>
  <c r="AI71" i="23"/>
  <c r="AJ71" i="23"/>
  <c r="AT71" i="23" s="1"/>
  <c r="AF71" i="23"/>
  <c r="AE71" i="23"/>
  <c r="AE50" i="23"/>
  <c r="AI70" i="23"/>
  <c r="AS73" i="23"/>
  <c r="AE46" i="23"/>
  <c r="AI60" i="23"/>
  <c r="AS59" i="23"/>
  <c r="AE64" i="23"/>
  <c r="AI55" i="23"/>
  <c r="AS100" i="23"/>
  <c r="AE106" i="23"/>
  <c r="AI86" i="23"/>
  <c r="AE62" i="23"/>
  <c r="AI20" i="23"/>
  <c r="AW108" i="23"/>
  <c r="BA108" i="23" s="1"/>
  <c r="BB108" i="23" s="1"/>
  <c r="AS108" i="23"/>
  <c r="BA4" i="23"/>
  <c r="BB4" i="23" s="1"/>
  <c r="AS118" i="23"/>
  <c r="AW118" i="23"/>
  <c r="AS121" i="23"/>
  <c r="AI90" i="23"/>
  <c r="AF90" i="23"/>
  <c r="AE90" i="23"/>
  <c r="AJ90" i="23"/>
  <c r="AT90" i="23" s="1"/>
  <c r="AC130" i="23"/>
  <c r="AQ71" i="23"/>
  <c r="AM71" i="23"/>
  <c r="AJ63" i="23"/>
  <c r="AT63" i="23" s="1"/>
  <c r="AE70" i="23"/>
  <c r="AI73" i="23"/>
  <c r="AU45" i="23"/>
  <c r="AS45" i="23"/>
  <c r="AZ45" i="23" s="1"/>
  <c r="AJ72" i="23"/>
  <c r="AT72" i="23" s="1"/>
  <c r="AE60" i="23"/>
  <c r="AI59" i="23"/>
  <c r="AL59" i="23" s="1"/>
  <c r="AU75" i="23"/>
  <c r="AS75" i="23"/>
  <c r="AZ75" i="23" s="1"/>
  <c r="AJ79" i="23"/>
  <c r="AT79" i="23" s="1"/>
  <c r="AE55" i="23"/>
  <c r="AI100" i="23"/>
  <c r="AK41" i="23"/>
  <c r="AS41" i="23"/>
  <c r="AZ41" i="23" s="1"/>
  <c r="AJ24" i="23"/>
  <c r="AT24" i="23" s="1"/>
  <c r="AE86" i="23"/>
  <c r="AI65" i="23"/>
  <c r="AS65" i="23"/>
  <c r="AF62" i="23"/>
  <c r="AE20" i="23"/>
  <c r="AQ26" i="23"/>
  <c r="AM26" i="23"/>
  <c r="AI26" i="23"/>
  <c r="AL26" i="23" s="1"/>
  <c r="AE26" i="23"/>
  <c r="AK108" i="23"/>
  <c r="AW131" i="23"/>
  <c r="BA131" i="23" s="1"/>
  <c r="BB131" i="23" s="1"/>
  <c r="AS131" i="23"/>
  <c r="AI118" i="23"/>
  <c r="AE118" i="23"/>
  <c r="AI121" i="23"/>
  <c r="AJ121" i="23"/>
  <c r="AT121" i="23" s="1"/>
  <c r="AF121" i="23"/>
  <c r="AW99" i="23"/>
  <c r="AS99" i="23"/>
  <c r="AW107" i="23"/>
  <c r="AS107" i="23"/>
  <c r="AQ90" i="23"/>
  <c r="AM90" i="23"/>
  <c r="AM63" i="23"/>
  <c r="AJ50" i="23"/>
  <c r="AT50" i="23" s="1"/>
  <c r="AM72" i="23"/>
  <c r="AJ46" i="23"/>
  <c r="AT46" i="23" s="1"/>
  <c r="AM79" i="23"/>
  <c r="AJ64" i="23"/>
  <c r="AT64" i="23" s="1"/>
  <c r="AM24" i="23"/>
  <c r="AJ106" i="23"/>
  <c r="AT106" i="23" s="1"/>
  <c r="AC20" i="23"/>
  <c r="AQ108" i="23"/>
  <c r="AM108" i="23"/>
  <c r="AI108" i="23"/>
  <c r="AE108" i="23"/>
  <c r="AW94" i="23"/>
  <c r="AS94" i="23"/>
  <c r="AI99" i="23"/>
  <c r="AF99" i="23"/>
  <c r="AE99" i="23"/>
  <c r="AI96" i="23"/>
  <c r="AJ96" i="23"/>
  <c r="AT96" i="23" s="1"/>
  <c r="AE96" i="23"/>
  <c r="AC138" i="23"/>
  <c r="AK123" i="23"/>
  <c r="AL123" i="23" s="1"/>
  <c r="BK18" i="23"/>
  <c r="AP138" i="23"/>
  <c r="AS116" i="23"/>
  <c r="AM43" i="23"/>
  <c r="AF126" i="23"/>
  <c r="AX126" i="23"/>
  <c r="AC37" i="23"/>
  <c r="AC31" i="23"/>
  <c r="AU117" i="23"/>
  <c r="AI117" i="23"/>
  <c r="BK139" i="23"/>
  <c r="AU136" i="23"/>
  <c r="AI101" i="23"/>
  <c r="AJ169" i="23"/>
  <c r="AT169" i="23" s="1"/>
  <c r="AU133" i="23"/>
  <c r="AE109" i="23"/>
  <c r="AS109" i="23"/>
  <c r="AM33" i="23"/>
  <c r="AC110" i="23"/>
  <c r="AW110" i="23"/>
  <c r="AM140" i="23"/>
  <c r="AK178" i="23"/>
  <c r="AC154" i="23"/>
  <c r="AS154" i="23"/>
  <c r="AI83" i="23"/>
  <c r="AW83" i="23"/>
  <c r="BA83" i="23" s="1"/>
  <c r="BB83" i="23" s="1"/>
  <c r="AI145" i="23"/>
  <c r="AW145" i="23"/>
  <c r="BA145" i="23" s="1"/>
  <c r="BB145" i="23" s="1"/>
  <c r="AI27" i="23"/>
  <c r="AW27" i="23"/>
  <c r="BA27" i="23" s="1"/>
  <c r="BB27" i="23" s="1"/>
  <c r="AI77" i="23"/>
  <c r="AW77" i="23"/>
  <c r="BA77" i="23" s="1"/>
  <c r="BB77" i="23" s="1"/>
  <c r="AI82" i="23"/>
  <c r="AM155" i="23"/>
  <c r="AC161" i="23"/>
  <c r="AI161" i="23"/>
  <c r="AX143" i="23"/>
  <c r="AW143" i="23"/>
  <c r="BK143" i="23" s="1"/>
  <c r="AC76" i="23"/>
  <c r="AF119" i="23"/>
  <c r="AE119" i="23"/>
  <c r="AJ119" i="23"/>
  <c r="AT119" i="23" s="1"/>
  <c r="AI119" i="23"/>
  <c r="BK19" i="23"/>
  <c r="BA19" i="23"/>
  <c r="BB19" i="23" s="1"/>
  <c r="AP123" i="23"/>
  <c r="AP147" i="23"/>
  <c r="AW116" i="23"/>
  <c r="AS29" i="23"/>
  <c r="AJ37" i="23"/>
  <c r="AT37" i="23" s="1"/>
  <c r="AM120" i="23"/>
  <c r="AJ67" i="23"/>
  <c r="AT67" i="23" s="1"/>
  <c r="AE101" i="23"/>
  <c r="AS101" i="23"/>
  <c r="AM169" i="23"/>
  <c r="AJ151" i="23"/>
  <c r="AT151" i="23" s="1"/>
  <c r="AQ133" i="23"/>
  <c r="AJ132" i="23"/>
  <c r="AT132" i="23" s="1"/>
  <c r="AW109" i="23"/>
  <c r="AJ124" i="23"/>
  <c r="AT124" i="23" s="1"/>
  <c r="AQ166" i="23"/>
  <c r="AP178" i="23"/>
  <c r="AU154" i="23"/>
  <c r="AJ83" i="23"/>
  <c r="AT83" i="23" s="1"/>
  <c r="AZ152" i="23"/>
  <c r="AP119" i="23"/>
  <c r="AM119" i="23"/>
  <c r="AK118" i="23"/>
  <c r="AW121" i="23"/>
  <c r="AI92" i="23"/>
  <c r="AZ92" i="23" s="1"/>
  <c r="AP92" i="23"/>
  <c r="AE123" i="23"/>
  <c r="AS123" i="23"/>
  <c r="AK96" i="23"/>
  <c r="AF138" i="23"/>
  <c r="AW138" i="23"/>
  <c r="AI134" i="23"/>
  <c r="AZ134" i="23" s="1"/>
  <c r="AP134" i="23"/>
  <c r="AM127" i="23"/>
  <c r="AK71" i="23"/>
  <c r="AE147" i="23"/>
  <c r="AS147" i="23"/>
  <c r="AM87" i="23"/>
  <c r="AK43" i="23"/>
  <c r="AI29" i="23"/>
  <c r="AW29" i="23"/>
  <c r="AQ12" i="23"/>
  <c r="AK37" i="23"/>
  <c r="AF117" i="23"/>
  <c r="AE88" i="23"/>
  <c r="AU135" i="23"/>
  <c r="AI135" i="23"/>
  <c r="AM136" i="23"/>
  <c r="AK67" i="23"/>
  <c r="AC150" i="23"/>
  <c r="AJ150" i="23"/>
  <c r="AT150" i="23" s="1"/>
  <c r="AC101" i="23"/>
  <c r="AF101" i="23"/>
  <c r="AK151" i="23"/>
  <c r="AC133" i="23"/>
  <c r="AM132" i="23"/>
  <c r="AM124" i="23"/>
  <c r="AK33" i="23"/>
  <c r="AS166" i="23"/>
  <c r="AJ110" i="23"/>
  <c r="AT110" i="23" s="1"/>
  <c r="AE172" i="23"/>
  <c r="AQ178" i="23"/>
  <c r="AJ154" i="23"/>
  <c r="AT154" i="23" s="1"/>
  <c r="AW154" i="23"/>
  <c r="BA154" i="23" s="1"/>
  <c r="BB154" i="23" s="1"/>
  <c r="AM83" i="23"/>
  <c r="AM145" i="23"/>
  <c r="AM27" i="23"/>
  <c r="AM77" i="23"/>
  <c r="AX82" i="23"/>
  <c r="AM82" i="23"/>
  <c r="AU155" i="23"/>
  <c r="AJ49" i="23"/>
  <c r="AT49" i="23" s="1"/>
  <c r="AP43" i="23"/>
  <c r="AQ33" i="23"/>
  <c r="AJ155" i="23"/>
  <c r="AT155" i="23" s="1"/>
  <c r="AP155" i="23"/>
  <c r="AK99" i="23"/>
  <c r="AW92" i="23"/>
  <c r="AM107" i="23"/>
  <c r="AP74" i="23"/>
  <c r="AS96" i="23"/>
  <c r="AJ138" i="23"/>
  <c r="AT138" i="23" s="1"/>
  <c r="AK90" i="23"/>
  <c r="AW134" i="23"/>
  <c r="AM130" i="23"/>
  <c r="AK127" i="23"/>
  <c r="AS71" i="23"/>
  <c r="AM116" i="23"/>
  <c r="AK87" i="23"/>
  <c r="AE43" i="23"/>
  <c r="AS43" i="23"/>
  <c r="AJ117" i="23"/>
  <c r="AT117" i="23" s="1"/>
  <c r="AU139" i="23"/>
  <c r="BK136" i="23"/>
  <c r="AS120" i="23"/>
  <c r="AJ101" i="23"/>
  <c r="AT101" i="23" s="1"/>
  <c r="AS169" i="23"/>
  <c r="AJ133" i="23"/>
  <c r="AT133" i="23" s="1"/>
  <c r="AU132" i="23"/>
  <c r="AM109" i="23"/>
  <c r="AK124" i="23"/>
  <c r="AE33" i="23"/>
  <c r="AS33" i="23"/>
  <c r="BA166" i="23"/>
  <c r="BB166" i="23" s="1"/>
  <c r="AE140" i="23"/>
  <c r="AW178" i="23"/>
  <c r="BA178" i="23" s="1"/>
  <c r="BB178" i="23" s="1"/>
  <c r="AU83" i="23"/>
  <c r="AE155" i="23"/>
  <c r="AC141" i="23"/>
  <c r="AI127" i="23"/>
  <c r="AL127" i="23" s="1"/>
  <c r="AP127" i="23"/>
  <c r="BK71" i="23"/>
  <c r="AI87" i="23"/>
  <c r="AL87" i="23" s="1"/>
  <c r="AP87" i="23"/>
  <c r="AF43" i="23"/>
  <c r="BK43" i="23"/>
  <c r="AQ132" i="23"/>
  <c r="AQ124" i="23"/>
  <c r="AF33" i="23"/>
  <c r="AF140" i="23"/>
  <c r="AP83" i="23"/>
  <c r="BK190" i="23"/>
  <c r="BA190" i="23"/>
  <c r="BB190" i="23" s="1"/>
  <c r="AI4" i="23"/>
  <c r="AP4" i="23"/>
  <c r="AK107" i="23"/>
  <c r="AF74" i="23"/>
  <c r="AW74" i="23"/>
  <c r="AM123" i="23"/>
  <c r="AI18" i="23"/>
  <c r="AP18" i="23"/>
  <c r="AK130" i="23"/>
  <c r="AE127" i="23"/>
  <c r="BA71" i="23"/>
  <c r="BB71" i="23" s="1"/>
  <c r="AM147" i="23"/>
  <c r="AK116" i="23"/>
  <c r="AE87" i="23"/>
  <c r="AS87" i="23"/>
  <c r="AX43" i="23"/>
  <c r="AK126" i="23"/>
  <c r="AS126" i="23"/>
  <c r="AE37" i="23"/>
  <c r="AU31" i="23"/>
  <c r="AQ31" i="23"/>
  <c r="AU103" i="23"/>
  <c r="AI103" i="23"/>
  <c r="AF120" i="23"/>
  <c r="AE67" i="23"/>
  <c r="AU150" i="23"/>
  <c r="AM101" i="23"/>
  <c r="AE151" i="23"/>
  <c r="AQ151" i="23"/>
  <c r="AM133" i="23"/>
  <c r="AE132" i="23"/>
  <c r="AK109" i="23"/>
  <c r="AE124" i="23"/>
  <c r="AS124" i="23"/>
  <c r="BA33" i="23"/>
  <c r="BB33" i="23" s="1"/>
  <c r="AM166" i="23"/>
  <c r="AQ110" i="23"/>
  <c r="AW140" i="23"/>
  <c r="AW172" i="23"/>
  <c r="BA172" i="23" s="1"/>
  <c r="BB172" i="23" s="1"/>
  <c r="AP154" i="23"/>
  <c r="AC83" i="23"/>
  <c r="AW155" i="23"/>
  <c r="AI107" i="23"/>
  <c r="AL107" i="23" s="1"/>
  <c r="AP107" i="23"/>
  <c r="AK138" i="23"/>
  <c r="AI130" i="23"/>
  <c r="AP130" i="23"/>
  <c r="AF127" i="23"/>
  <c r="AI116" i="23"/>
  <c r="AP116" i="23"/>
  <c r="AF87" i="23"/>
  <c r="AW87" i="23"/>
  <c r="AJ43" i="23"/>
  <c r="AT43" i="23" s="1"/>
  <c r="BA43" i="23"/>
  <c r="BB43" i="23" s="1"/>
  <c r="AI126" i="23"/>
  <c r="AW126" i="23"/>
  <c r="AF37" i="23"/>
  <c r="AC139" i="23"/>
  <c r="AC67" i="23"/>
  <c r="AW150" i="23"/>
  <c r="BK150" i="23" s="1"/>
  <c r="AC151" i="23"/>
  <c r="AQ109" i="23"/>
  <c r="AW124" i="23"/>
  <c r="AS110" i="23"/>
  <c r="AS83" i="23"/>
  <c r="BK82" i="23"/>
  <c r="AI155" i="23"/>
  <c r="AC49" i="23"/>
  <c r="AJ152" i="23"/>
  <c r="AT152" i="23" s="1"/>
  <c r="AQ76" i="23"/>
  <c r="AU158" i="23"/>
  <c r="AQ158" i="23"/>
  <c r="AM111" i="23"/>
  <c r="AE125" i="23"/>
  <c r="AM68" i="23"/>
  <c r="AK128" i="23"/>
  <c r="AC177" i="23"/>
  <c r="AW193" i="23"/>
  <c r="BK193" i="23" s="1"/>
  <c r="AW25" i="23"/>
  <c r="AK11" i="23"/>
  <c r="AS181" i="23"/>
  <c r="AJ207" i="23"/>
  <c r="AT207" i="23" s="1"/>
  <c r="AX180" i="23"/>
  <c r="AC137" i="23"/>
  <c r="AK137" i="23"/>
  <c r="AF105" i="23"/>
  <c r="AC190" i="23"/>
  <c r="AU202" i="23"/>
  <c r="AW202" i="23"/>
  <c r="AE219" i="23"/>
  <c r="AJ196" i="23"/>
  <c r="AT196" i="23" s="1"/>
  <c r="AE170" i="23"/>
  <c r="AS163" i="23"/>
  <c r="AW163" i="23"/>
  <c r="BA163" i="23" s="1"/>
  <c r="BB163" i="23" s="1"/>
  <c r="AS216" i="23"/>
  <c r="AW216" i="23"/>
  <c r="BA216" i="23" s="1"/>
  <c r="BB216" i="23" s="1"/>
  <c r="AS38" i="23"/>
  <c r="AW38" i="23"/>
  <c r="BA38" i="23" s="1"/>
  <c r="BB38" i="23" s="1"/>
  <c r="AS157" i="23"/>
  <c r="AW157" i="23"/>
  <c r="BA157" i="23" s="1"/>
  <c r="BB157" i="23" s="1"/>
  <c r="AC197" i="23"/>
  <c r="AJ227" i="23"/>
  <c r="AT227" i="23" s="1"/>
  <c r="AR227" i="23" s="1"/>
  <c r="AU225" i="23"/>
  <c r="AI242" i="23"/>
  <c r="AF173" i="23"/>
  <c r="AC213" i="23"/>
  <c r="AE175" i="23"/>
  <c r="AU175" i="23"/>
  <c r="AM246" i="23"/>
  <c r="AJ232" i="23"/>
  <c r="AT232" i="23" s="1"/>
  <c r="AE229" i="23"/>
  <c r="AU66" i="23"/>
  <c r="AM239" i="23"/>
  <c r="AE148" i="23"/>
  <c r="AU13" i="23"/>
  <c r="AS57" i="23"/>
  <c r="AP36" i="23"/>
  <c r="AK285" i="23"/>
  <c r="AC247" i="23"/>
  <c r="AQ283" i="23"/>
  <c r="AM283" i="23"/>
  <c r="AU283" i="23"/>
  <c r="BK125" i="23"/>
  <c r="AJ11" i="23"/>
  <c r="AT11" i="23" s="1"/>
  <c r="AW181" i="23"/>
  <c r="AS171" i="23"/>
  <c r="AW171" i="23"/>
  <c r="BK171" i="23" s="1"/>
  <c r="AS19" i="23"/>
  <c r="AK163" i="23"/>
  <c r="AK216" i="23"/>
  <c r="AK38" i="23"/>
  <c r="AK157" i="23"/>
  <c r="AC173" i="23"/>
  <c r="AC175" i="23"/>
  <c r="AF175" i="23"/>
  <c r="AM232" i="23"/>
  <c r="AM176" i="23"/>
  <c r="AF229" i="23"/>
  <c r="AF148" i="23"/>
  <c r="AQ13" i="23"/>
  <c r="AP13" i="23"/>
  <c r="AS13" i="23"/>
  <c r="AS238" i="23"/>
  <c r="AU285" i="23"/>
  <c r="AM285" i="23"/>
  <c r="AC186" i="23"/>
  <c r="BA275" i="23"/>
  <c r="BB275" i="23" s="1"/>
  <c r="BK275" i="23"/>
  <c r="AW158" i="23"/>
  <c r="BK158" i="23" s="1"/>
  <c r="AI125" i="23"/>
  <c r="AC188" i="23"/>
  <c r="AE193" i="23"/>
  <c r="AK25" i="23"/>
  <c r="AW95" i="23"/>
  <c r="BK95" i="23" s="1"/>
  <c r="AW112" i="23"/>
  <c r="AS17" i="23"/>
  <c r="AC42" i="23"/>
  <c r="AW42" i="23"/>
  <c r="BK42" i="23" s="1"/>
  <c r="AW54" i="23"/>
  <c r="BA54" i="23" s="1"/>
  <c r="BB54" i="23" s="1"/>
  <c r="AX181" i="23"/>
  <c r="AJ180" i="23"/>
  <c r="AT180" i="23" s="1"/>
  <c r="AX168" i="23"/>
  <c r="AK179" i="23"/>
  <c r="AC105" i="23"/>
  <c r="AC39" i="23"/>
  <c r="AC202" i="23"/>
  <c r="AU19" i="23"/>
  <c r="AE15" i="23"/>
  <c r="AE163" i="23"/>
  <c r="AE216" i="23"/>
  <c r="AE38" i="23"/>
  <c r="AE157" i="23"/>
  <c r="AE233" i="23"/>
  <c r="AU6" i="23"/>
  <c r="AS6" i="23"/>
  <c r="AU245" i="23"/>
  <c r="AI225" i="23"/>
  <c r="AF144" i="23"/>
  <c r="AC242" i="23"/>
  <c r="AK173" i="23"/>
  <c r="AI48" i="23"/>
  <c r="AU48" i="23"/>
  <c r="AU246" i="23"/>
  <c r="AC229" i="23"/>
  <c r="AE66" i="23"/>
  <c r="AU239" i="23"/>
  <c r="AM165" i="23"/>
  <c r="AF57" i="23"/>
  <c r="AW156" i="23"/>
  <c r="AK240" i="23"/>
  <c r="AC125" i="23"/>
  <c r="AC51" i="23"/>
  <c r="BK51" i="23"/>
  <c r="BK184" i="23"/>
  <c r="AX42" i="23"/>
  <c r="AX54" i="23"/>
  <c r="AJ181" i="23"/>
  <c r="AT181" i="23" s="1"/>
  <c r="BA168" i="23"/>
  <c r="BB168" i="23" s="1"/>
  <c r="AE238" i="23"/>
  <c r="AJ238" i="23"/>
  <c r="AT238" i="23" s="1"/>
  <c r="AU240" i="23"/>
  <c r="AS240" i="23"/>
  <c r="AC34" i="23"/>
  <c r="AI34" i="23"/>
  <c r="AQ152" i="23"/>
  <c r="AU119" i="23"/>
  <c r="AC158" i="23"/>
  <c r="AJ158" i="23"/>
  <c r="AT158" i="23" s="1"/>
  <c r="AE111" i="23"/>
  <c r="AE68" i="23"/>
  <c r="BA51" i="23"/>
  <c r="BB51" i="23" s="1"/>
  <c r="AW128" i="23"/>
  <c r="BK128" i="23" s="1"/>
  <c r="AW177" i="23"/>
  <c r="AC25" i="23"/>
  <c r="AK54" i="23"/>
  <c r="AW187" i="23"/>
  <c r="BA187" i="23" s="1"/>
  <c r="BB187" i="23" s="1"/>
  <c r="AJ168" i="23"/>
  <c r="AT168" i="23" s="1"/>
  <c r="AX137" i="23"/>
  <c r="AC179" i="23"/>
  <c r="AP183" i="23"/>
  <c r="AC171" i="23"/>
  <c r="AC19" i="23"/>
  <c r="AE192" i="23"/>
  <c r="AX6" i="23"/>
  <c r="AE227" i="23"/>
  <c r="BK227" i="23"/>
  <c r="AI245" i="23"/>
  <c r="AZ245" i="23" s="1"/>
  <c r="AF215" i="23"/>
  <c r="AC225" i="23"/>
  <c r="AU213" i="23"/>
  <c r="AS214" i="23"/>
  <c r="AK175" i="23"/>
  <c r="AC48" i="23"/>
  <c r="AE246" i="23"/>
  <c r="AI176" i="23"/>
  <c r="AZ176" i="23" s="1"/>
  <c r="AU176" i="23"/>
  <c r="AR176" i="23" s="1"/>
  <c r="AE239" i="23"/>
  <c r="AF238" i="23"/>
  <c r="AE36" i="23"/>
  <c r="AF36" i="23"/>
  <c r="AK250" i="23"/>
  <c r="AK203" i="23"/>
  <c r="AJ203" i="23"/>
  <c r="AT203" i="23" s="1"/>
  <c r="AF203" i="23"/>
  <c r="BK22" i="23"/>
  <c r="BK91" i="23"/>
  <c r="BK68" i="23"/>
  <c r="AJ54" i="23"/>
  <c r="AT54" i="23" s="1"/>
  <c r="AX187" i="23"/>
  <c r="AS11" i="23"/>
  <c r="AK181" i="23"/>
  <c r="AX183" i="23"/>
  <c r="AC182" i="23"/>
  <c r="AS113" i="23"/>
  <c r="AC113" i="23"/>
  <c r="AS190" i="23"/>
  <c r="AJ171" i="23"/>
  <c r="AT171" i="23" s="1"/>
  <c r="AJ19" i="23"/>
  <c r="AT19" i="23" s="1"/>
  <c r="AM159" i="23"/>
  <c r="BA6" i="23"/>
  <c r="BB6" i="23" s="1"/>
  <c r="AC215" i="23"/>
  <c r="AI214" i="23"/>
  <c r="AF246" i="23"/>
  <c r="AE232" i="23"/>
  <c r="AE176" i="23"/>
  <c r="AF239" i="23"/>
  <c r="AI165" i="23"/>
  <c r="AZ165" i="23" s="1"/>
  <c r="AJ13" i="23"/>
  <c r="AT13" i="23" s="1"/>
  <c r="AS261" i="23"/>
  <c r="AU250" i="23"/>
  <c r="AF250" i="23"/>
  <c r="AC273" i="23"/>
  <c r="AK247" i="23"/>
  <c r="AC240" i="23"/>
  <c r="AM240" i="23"/>
  <c r="AE149" i="23"/>
  <c r="AJ149" i="23"/>
  <c r="AT149" i="23" s="1"/>
  <c r="AJ143" i="23"/>
  <c r="AT143" i="23" s="1"/>
  <c r="AW152" i="23"/>
  <c r="BK152" i="23" s="1"/>
  <c r="AI111" i="23"/>
  <c r="AI68" i="23"/>
  <c r="AW188" i="23"/>
  <c r="AC112" i="23"/>
  <c r="AK187" i="23"/>
  <c r="AW11" i="23"/>
  <c r="BA11" i="23" s="1"/>
  <c r="BB11" i="23" s="1"/>
  <c r="AJ164" i="23"/>
  <c r="AT164" i="23" s="1"/>
  <c r="AK168" i="23"/>
  <c r="AF137" i="23"/>
  <c r="AJ183" i="23"/>
  <c r="AT183" i="23" s="1"/>
  <c r="AU182" i="23"/>
  <c r="AP182" i="23"/>
  <c r="AU190" i="23"/>
  <c r="BA227" i="23"/>
  <c r="BB227" i="23" s="1"/>
  <c r="AC245" i="23"/>
  <c r="AK215" i="23"/>
  <c r="AU242" i="23"/>
  <c r="AI213" i="23"/>
  <c r="AZ213" i="23" s="1"/>
  <c r="AE214" i="23"/>
  <c r="BA175" i="23"/>
  <c r="BB175" i="23" s="1"/>
  <c r="AJ48" i="23"/>
  <c r="AT48" i="23" s="1"/>
  <c r="AC232" i="23"/>
  <c r="AC176" i="23"/>
  <c r="AF176" i="23"/>
  <c r="AS229" i="23"/>
  <c r="AU229" i="23"/>
  <c r="AR229" i="23" s="1"/>
  <c r="AM66" i="23"/>
  <c r="AE165" i="23"/>
  <c r="AU148" i="23"/>
  <c r="AS148" i="23"/>
  <c r="AK13" i="23"/>
  <c r="AI261" i="23"/>
  <c r="AE261" i="23"/>
  <c r="AK238" i="23"/>
  <c r="AJ36" i="23"/>
  <c r="AT36" i="23" s="1"/>
  <c r="AU247" i="23"/>
  <c r="AF247" i="23"/>
  <c r="AS22" i="23"/>
  <c r="AW119" i="23"/>
  <c r="BK119" i="23" s="1"/>
  <c r="AC111" i="23"/>
  <c r="AJ111" i="23"/>
  <c r="AT111" i="23" s="1"/>
  <c r="AC68" i="23"/>
  <c r="AJ68" i="23"/>
  <c r="AT68" i="23" s="1"/>
  <c r="AS42" i="23"/>
  <c r="AJ187" i="23"/>
  <c r="AT187" i="23" s="1"/>
  <c r="AS39" i="23"/>
  <c r="AW39" i="23"/>
  <c r="BK39" i="23" s="1"/>
  <c r="AJ6" i="23"/>
  <c r="AT6" i="23" s="1"/>
  <c r="AS225" i="23"/>
  <c r="AC214" i="23"/>
  <c r="AL175" i="23"/>
  <c r="AM48" i="23"/>
  <c r="AF165" i="23"/>
  <c r="AM13" i="23"/>
  <c r="AP57" i="23"/>
  <c r="AM250" i="23"/>
  <c r="AC149" i="23"/>
  <c r="AC237" i="23"/>
  <c r="AK186" i="23"/>
  <c r="AU203" i="23"/>
  <c r="AC248" i="23"/>
  <c r="AC276" i="23"/>
  <c r="AJ201" i="23"/>
  <c r="AT201" i="23" s="1"/>
  <c r="AJ237" i="23"/>
  <c r="AT237" i="23" s="1"/>
  <c r="AJ259" i="23"/>
  <c r="AT259" i="23" s="1"/>
  <c r="AE252" i="23"/>
  <c r="AE162" i="23"/>
  <c r="AE251" i="23"/>
  <c r="AU256" i="23"/>
  <c r="AJ236" i="23"/>
  <c r="AT236" i="23" s="1"/>
  <c r="AC295" i="23"/>
  <c r="AC230" i="23"/>
  <c r="AU230" i="23"/>
  <c r="AC222" i="23"/>
  <c r="AU222" i="23"/>
  <c r="AE304" i="23"/>
  <c r="BK304" i="23"/>
  <c r="AK281" i="23"/>
  <c r="AS292" i="23"/>
  <c r="AQ291" i="23"/>
  <c r="AJ297" i="23"/>
  <c r="AT297" i="23" s="1"/>
  <c r="AU185" i="23"/>
  <c r="AC10" i="23"/>
  <c r="AC235" i="23"/>
  <c r="AC35" i="23"/>
  <c r="AC221" i="23"/>
  <c r="AC262" i="23"/>
  <c r="AW278" i="23"/>
  <c r="BA278" i="23" s="1"/>
  <c r="BB278" i="23" s="1"/>
  <c r="AI265" i="23"/>
  <c r="AI313" i="23"/>
  <c r="AI328" i="23"/>
  <c r="AI299" i="23"/>
  <c r="AI330" i="23"/>
  <c r="AC212" i="23"/>
  <c r="AI288" i="23"/>
  <c r="AM254" i="23"/>
  <c r="AJ282" i="23"/>
  <c r="AT282" i="23" s="1"/>
  <c r="AC316" i="23"/>
  <c r="AX345" i="23"/>
  <c r="AF30" i="23"/>
  <c r="AU343" i="23"/>
  <c r="AM343" i="23"/>
  <c r="AE343" i="23"/>
  <c r="AI13" i="23"/>
  <c r="AK273" i="23"/>
  <c r="AK274" i="23"/>
  <c r="AU186" i="23"/>
  <c r="AF186" i="23"/>
  <c r="AM91" i="23"/>
  <c r="AM201" i="23"/>
  <c r="AM237" i="23"/>
  <c r="AJ89" i="23"/>
  <c r="AT89" i="23" s="1"/>
  <c r="AM234" i="23"/>
  <c r="AM259" i="23"/>
  <c r="AC251" i="23"/>
  <c r="AI256" i="23"/>
  <c r="AM236" i="23"/>
  <c r="AE266" i="23"/>
  <c r="AP260" i="23"/>
  <c r="AW222" i="23"/>
  <c r="AE271" i="23"/>
  <c r="AJ226" i="23"/>
  <c r="AT226" i="23" s="1"/>
  <c r="AE279" i="23"/>
  <c r="AU292" i="23"/>
  <c r="AS291" i="23"/>
  <c r="AQ224" i="23"/>
  <c r="AQ280" i="23"/>
  <c r="AQ199" i="23"/>
  <c r="AQ296" i="23"/>
  <c r="AQ210" i="23"/>
  <c r="AQ198" i="23"/>
  <c r="AS275" i="23"/>
  <c r="AW290" i="23"/>
  <c r="BA290" i="23" s="1"/>
  <c r="BB290" i="23" s="1"/>
  <c r="AW314" i="23"/>
  <c r="BK314" i="23" s="1"/>
  <c r="AW185" i="23"/>
  <c r="AM35" i="23"/>
  <c r="AM221" i="23"/>
  <c r="AC300" i="23"/>
  <c r="AW300" i="23"/>
  <c r="AE288" i="23"/>
  <c r="AE28" i="23"/>
  <c r="AE340" i="23"/>
  <c r="AE56" i="23"/>
  <c r="AE204" i="23"/>
  <c r="AU204" i="23"/>
  <c r="AJ312" i="23"/>
  <c r="AT312" i="23" s="1"/>
  <c r="AC337" i="23"/>
  <c r="AK282" i="23"/>
  <c r="AW345" i="23"/>
  <c r="AC30" i="23"/>
  <c r="AC343" i="23"/>
  <c r="AC285" i="23"/>
  <c r="AC203" i="23"/>
  <c r="AM89" i="23"/>
  <c r="AC142" i="23"/>
  <c r="AM142" i="23"/>
  <c r="AM84" i="23"/>
  <c r="AJ251" i="23"/>
  <c r="AT251" i="23" s="1"/>
  <c r="AQ289" i="23"/>
  <c r="AC266" i="23"/>
  <c r="AF266" i="23"/>
  <c r="AU266" i="23"/>
  <c r="AJ230" i="23"/>
  <c r="AT230" i="23" s="1"/>
  <c r="AQ260" i="23"/>
  <c r="AJ222" i="23"/>
  <c r="AT222" i="23" s="1"/>
  <c r="AC271" i="23"/>
  <c r="AF271" i="23"/>
  <c r="AU271" i="23"/>
  <c r="AK226" i="23"/>
  <c r="AQ281" i="23"/>
  <c r="AC279" i="23"/>
  <c r="AU291" i="23"/>
  <c r="AU224" i="23"/>
  <c r="AU280" i="23"/>
  <c r="AU199" i="23"/>
  <c r="AU296" i="23"/>
  <c r="AU210" i="23"/>
  <c r="AU198" i="23"/>
  <c r="AW14" i="23"/>
  <c r="BK262" i="23"/>
  <c r="AC303" i="23"/>
  <c r="AC23" i="23"/>
  <c r="AC306" i="23"/>
  <c r="AJ330" i="23"/>
  <c r="AT330" i="23" s="1"/>
  <c r="AU211" i="23"/>
  <c r="AF28" i="23"/>
  <c r="AC340" i="23"/>
  <c r="AF340" i="23"/>
  <c r="AS253" i="23"/>
  <c r="AF56" i="23"/>
  <c r="AC204" i="23"/>
  <c r="AI254" i="23"/>
  <c r="AK351" i="23"/>
  <c r="AJ351" i="23"/>
  <c r="AT351" i="23" s="1"/>
  <c r="AE351" i="23"/>
  <c r="AC308" i="23"/>
  <c r="AF302" i="23"/>
  <c r="AI302" i="23"/>
  <c r="AE302" i="23"/>
  <c r="AU289" i="23"/>
  <c r="AC208" i="23"/>
  <c r="AC265" i="23"/>
  <c r="AC313" i="23"/>
  <c r="AC328" i="23"/>
  <c r="AC299" i="23"/>
  <c r="AC330" i="23"/>
  <c r="BK211" i="23"/>
  <c r="AU253" i="23"/>
  <c r="AX309" i="23"/>
  <c r="AK287" i="23"/>
  <c r="AC274" i="23"/>
  <c r="AK91" i="23"/>
  <c r="AU201" i="23"/>
  <c r="AS237" i="23"/>
  <c r="AZ237" i="23" s="1"/>
  <c r="AU234" i="23"/>
  <c r="AU259" i="23"/>
  <c r="AJ256" i="23"/>
  <c r="AT256" i="23" s="1"/>
  <c r="AC289" i="23"/>
  <c r="AQ236" i="23"/>
  <c r="AE268" i="23"/>
  <c r="AW260" i="23"/>
  <c r="AE98" i="23"/>
  <c r="AQ226" i="23"/>
  <c r="AE281" i="23"/>
  <c r="AW281" i="23"/>
  <c r="BK281" i="23" s="1"/>
  <c r="AQ7" i="23"/>
  <c r="AC291" i="23"/>
  <c r="AE224" i="23"/>
  <c r="AE280" i="23"/>
  <c r="AE199" i="23"/>
  <c r="AE296" i="23"/>
  <c r="AE210" i="23"/>
  <c r="AE198" i="23"/>
  <c r="AK205" i="23"/>
  <c r="BA205" i="23"/>
  <c r="BB205" i="23" s="1"/>
  <c r="BK290" i="23"/>
  <c r="AE314" i="23"/>
  <c r="BK10" i="23"/>
  <c r="BK235" i="23"/>
  <c r="BK35" i="23"/>
  <c r="BK221" i="23"/>
  <c r="BK311" i="23"/>
  <c r="AW303" i="23"/>
  <c r="BA303" i="23" s="1"/>
  <c r="BB303" i="23" s="1"/>
  <c r="AX264" i="23"/>
  <c r="AI319" i="23"/>
  <c r="AI258" i="23"/>
  <c r="AI85" i="23"/>
  <c r="AI321" i="23"/>
  <c r="AC288" i="23"/>
  <c r="AK288" i="23"/>
  <c r="AU267" i="23"/>
  <c r="AI267" i="23"/>
  <c r="AL267" i="23" s="1"/>
  <c r="AJ340" i="23"/>
  <c r="AT340" i="23" s="1"/>
  <c r="AU263" i="23"/>
  <c r="AI263" i="23"/>
  <c r="AL263" i="23" s="1"/>
  <c r="AJ204" i="23"/>
  <c r="AT204" i="23" s="1"/>
  <c r="AC254" i="23"/>
  <c r="AF254" i="23"/>
  <c r="AE282" i="23"/>
  <c r="AI345" i="23"/>
  <c r="AX129" i="23"/>
  <c r="AW129" i="23"/>
  <c r="AE277" i="23"/>
  <c r="AC286" i="23"/>
  <c r="AS347" i="23"/>
  <c r="AX347" i="23"/>
  <c r="AW347" i="23"/>
  <c r="AI91" i="23"/>
  <c r="AK89" i="23"/>
  <c r="BK89" i="23"/>
  <c r="BA259" i="23"/>
  <c r="BB259" i="23" s="1"/>
  <c r="AU84" i="23"/>
  <c r="AM256" i="23"/>
  <c r="AJ283" i="23"/>
  <c r="AT283" i="23" s="1"/>
  <c r="AU236" i="23"/>
  <c r="AC268" i="23"/>
  <c r="AF268" i="23"/>
  <c r="AU268" i="23"/>
  <c r="AC98" i="23"/>
  <c r="AF98" i="23"/>
  <c r="AU98" i="23"/>
  <c r="AC304" i="23"/>
  <c r="AC281" i="23"/>
  <c r="AF281" i="23"/>
  <c r="AU7" i="23"/>
  <c r="AK7" i="23"/>
  <c r="AS7" i="23"/>
  <c r="AJ291" i="23"/>
  <c r="AT291" i="23" s="1"/>
  <c r="AC224" i="23"/>
  <c r="AC280" i="23"/>
  <c r="AC199" i="23"/>
  <c r="AC296" i="23"/>
  <c r="AC210" i="23"/>
  <c r="AC198" i="23"/>
  <c r="AE205" i="23"/>
  <c r="AK275" i="23"/>
  <c r="AC314" i="23"/>
  <c r="AC311" i="23"/>
  <c r="AW208" i="23"/>
  <c r="BA208" i="23" s="1"/>
  <c r="BB208" i="23" s="1"/>
  <c r="AI212" i="23"/>
  <c r="AJ329" i="23"/>
  <c r="AT329" i="23" s="1"/>
  <c r="AM288" i="23"/>
  <c r="AC211" i="23"/>
  <c r="AS267" i="23"/>
  <c r="AM28" i="23"/>
  <c r="AS263" i="23"/>
  <c r="AM56" i="23"/>
  <c r="AQ312" i="23"/>
  <c r="AC282" i="23"/>
  <c r="AF282" i="23"/>
  <c r="AJ345" i="23"/>
  <c r="AT345" i="23" s="1"/>
  <c r="AC315" i="23"/>
  <c r="AS341" i="23"/>
  <c r="AC277" i="23"/>
  <c r="AJ287" i="23"/>
  <c r="AT287" i="23" s="1"/>
  <c r="AU276" i="23"/>
  <c r="AC22" i="23"/>
  <c r="AE91" i="23"/>
  <c r="AE237" i="23"/>
  <c r="AU252" i="23"/>
  <c r="AU162" i="23"/>
  <c r="AU251" i="23"/>
  <c r="AJ289" i="23"/>
  <c r="AT289" i="23" s="1"/>
  <c r="AC236" i="23"/>
  <c r="AQ295" i="23"/>
  <c r="AP230" i="23"/>
  <c r="AP222" i="23"/>
  <c r="AW98" i="23"/>
  <c r="BK226" i="23"/>
  <c r="AQ304" i="23"/>
  <c r="BK7" i="23"/>
  <c r="AJ224" i="23"/>
  <c r="AT224" i="23" s="1"/>
  <c r="AJ280" i="23"/>
  <c r="AT280" i="23" s="1"/>
  <c r="AJ199" i="23"/>
  <c r="AT199" i="23" s="1"/>
  <c r="AJ296" i="23"/>
  <c r="AT296" i="23" s="1"/>
  <c r="AJ210" i="23"/>
  <c r="AT210" i="23" s="1"/>
  <c r="AJ198" i="23"/>
  <c r="AT198" i="23" s="1"/>
  <c r="AC278" i="23"/>
  <c r="AC329" i="23"/>
  <c r="AC267" i="23"/>
  <c r="AC253" i="23"/>
  <c r="AJ253" i="23"/>
  <c r="AT253" i="23" s="1"/>
  <c r="AC263" i="23"/>
  <c r="AJ254" i="23"/>
  <c r="AT254" i="23" s="1"/>
  <c r="BK30" i="23"/>
  <c r="AP129" i="23"/>
  <c r="AJ129" i="23"/>
  <c r="AT129" i="23" s="1"/>
  <c r="AU341" i="23"/>
  <c r="AC259" i="23"/>
  <c r="BK251" i="23"/>
  <c r="AM289" i="23"/>
  <c r="AU295" i="23"/>
  <c r="AC226" i="23"/>
  <c r="AK304" i="23"/>
  <c r="AS279" i="23"/>
  <c r="AC297" i="23"/>
  <c r="AI309" i="23"/>
  <c r="AL309" i="23" s="1"/>
  <c r="AC333" i="23"/>
  <c r="AK30" i="23"/>
  <c r="AL30" i="23" s="1"/>
  <c r="AE30" i="23"/>
  <c r="AK343" i="23"/>
  <c r="AW308" i="23"/>
  <c r="BA308" i="23" s="1"/>
  <c r="BB308" i="23" s="1"/>
  <c r="AC331" i="23"/>
  <c r="AU344" i="23"/>
  <c r="AE344" i="23"/>
  <c r="AQ344" i="23"/>
  <c r="AW317" i="23"/>
  <c r="BK317" i="23" s="1"/>
  <c r="AM332" i="23"/>
  <c r="AX257" i="23"/>
  <c r="AW346" i="23"/>
  <c r="BA346" i="23" s="1"/>
  <c r="BB346" i="23" s="1"/>
  <c r="AC356" i="23"/>
  <c r="AW356" i="23"/>
  <c r="AF102" i="23"/>
  <c r="AW255" i="23"/>
  <c r="BA255" i="23" s="1"/>
  <c r="BB255" i="23" s="1"/>
  <c r="AS350" i="23"/>
  <c r="AK366" i="23"/>
  <c r="AW52" i="23"/>
  <c r="AQ380" i="23"/>
  <c r="AJ369" i="23"/>
  <c r="AT369" i="23" s="1"/>
  <c r="AM360" i="23"/>
  <c r="AJ378" i="23"/>
  <c r="AT378" i="23" s="1"/>
  <c r="AC382" i="23"/>
  <c r="AE209" i="23"/>
  <c r="AU209" i="23"/>
  <c r="AF397" i="23"/>
  <c r="AJ407" i="23"/>
  <c r="AT407" i="23" s="1"/>
  <c r="AS407" i="23"/>
  <c r="AU409" i="23"/>
  <c r="AJ409" i="23"/>
  <c r="AT409" i="23" s="1"/>
  <c r="AS409" i="23"/>
  <c r="AI385" i="23"/>
  <c r="AK195" i="23"/>
  <c r="AI317" i="23"/>
  <c r="AZ317" i="23" s="1"/>
  <c r="AX317" i="23"/>
  <c r="AX346" i="23"/>
  <c r="AX356" i="23"/>
  <c r="AC102" i="23"/>
  <c r="AC255" i="23"/>
  <c r="AJ367" i="23"/>
  <c r="AT367" i="23" s="1"/>
  <c r="AC52" i="23"/>
  <c r="AQ357" i="23"/>
  <c r="AU380" i="23"/>
  <c r="AM369" i="23"/>
  <c r="AM378" i="23"/>
  <c r="AJ368" i="23"/>
  <c r="AT368" i="23" s="1"/>
  <c r="AC209" i="23"/>
  <c r="AK269" i="23"/>
  <c r="AC397" i="23"/>
  <c r="AI370" i="23"/>
  <c r="AU407" i="23"/>
  <c r="AW376" i="23"/>
  <c r="AS376" i="23"/>
  <c r="AF401" i="23"/>
  <c r="AE401" i="23"/>
  <c r="BK419" i="23"/>
  <c r="BA419" i="23"/>
  <c r="BB419" i="23" s="1"/>
  <c r="AC309" i="23"/>
  <c r="AC352" i="23"/>
  <c r="AS206" i="23"/>
  <c r="AW358" i="23"/>
  <c r="AW344" i="23"/>
  <c r="BK344" i="23" s="1"/>
  <c r="AJ317" i="23"/>
  <c r="AT317" i="23" s="1"/>
  <c r="AS302" i="23"/>
  <c r="AP347" i="23"/>
  <c r="AS243" i="23"/>
  <c r="AJ364" i="23"/>
  <c r="AT364" i="23" s="1"/>
  <c r="AW324" i="23"/>
  <c r="BA324" i="23" s="1"/>
  <c r="BB324" i="23" s="1"/>
  <c r="AC349" i="23"/>
  <c r="AW298" i="23"/>
  <c r="AE362" i="23"/>
  <c r="AS362" i="23"/>
  <c r="AE350" i="23"/>
  <c r="AQ366" i="23"/>
  <c r="AF16" i="23"/>
  <c r="AU357" i="23"/>
  <c r="AJ307" i="23"/>
  <c r="AT307" i="23" s="1"/>
  <c r="AU360" i="23"/>
  <c r="AU384" i="23"/>
  <c r="AU322" i="23"/>
  <c r="AU383" i="23"/>
  <c r="AU318" i="23"/>
  <c r="AU104" i="23"/>
  <c r="AU272" i="23"/>
  <c r="AU160" i="23"/>
  <c r="AU334" i="23"/>
  <c r="AU391" i="23"/>
  <c r="AU284" i="23"/>
  <c r="AU335" i="23"/>
  <c r="AU8" i="23"/>
  <c r="AQ359" i="23"/>
  <c r="AM368" i="23"/>
  <c r="AJ382" i="23"/>
  <c r="AT382" i="23" s="1"/>
  <c r="AE269" i="23"/>
  <c r="AU269" i="23"/>
  <c r="AJ397" i="23"/>
  <c r="AT397" i="23" s="1"/>
  <c r="AI153" i="23"/>
  <c r="AQ395" i="23"/>
  <c r="BA370" i="23"/>
  <c r="BB370" i="23" s="1"/>
  <c r="AC409" i="23"/>
  <c r="BK409" i="23"/>
  <c r="AJ293" i="23"/>
  <c r="AT293" i="23" s="1"/>
  <c r="AE293" i="23"/>
  <c r="AC386" i="23"/>
  <c r="AX324" i="23"/>
  <c r="AU351" i="23"/>
  <c r="AU167" i="23"/>
  <c r="AU287" i="23"/>
  <c r="AS325" i="23"/>
  <c r="AU302" i="23"/>
  <c r="AC323" i="23"/>
  <c r="AU243" i="23"/>
  <c r="AE243" i="23"/>
  <c r="AU228" i="23"/>
  <c r="AC350" i="23"/>
  <c r="AE366" i="23"/>
  <c r="AS367" i="23"/>
  <c r="AC357" i="23"/>
  <c r="AJ381" i="23"/>
  <c r="AT381" i="23" s="1"/>
  <c r="AE384" i="23"/>
  <c r="AE322" i="23"/>
  <c r="AE383" i="23"/>
  <c r="AE318" i="23"/>
  <c r="AE104" i="23"/>
  <c r="AE272" i="23"/>
  <c r="AE160" i="23"/>
  <c r="AE334" i="23"/>
  <c r="AE391" i="23"/>
  <c r="AE284" i="23"/>
  <c r="AE335" i="23"/>
  <c r="AE8" i="23"/>
  <c r="AE359" i="23"/>
  <c r="AU378" i="23"/>
  <c r="AQ368" i="23"/>
  <c r="AU371" i="23"/>
  <c r="AQ371" i="23"/>
  <c r="AW405" i="23"/>
  <c r="BK405" i="23" s="1"/>
  <c r="AS404" i="23"/>
  <c r="AM407" i="23"/>
  <c r="AK409" i="23"/>
  <c r="AS217" i="23"/>
  <c r="AC376" i="23"/>
  <c r="AC249" i="23"/>
  <c r="AW228" i="23"/>
  <c r="AS102" i="23"/>
  <c r="AF366" i="23"/>
  <c r="AQ307" i="23"/>
  <c r="AC335" i="23"/>
  <c r="AC8" i="23"/>
  <c r="AC359" i="23"/>
  <c r="AU368" i="23"/>
  <c r="AQ382" i="23"/>
  <c r="AM209" i="23"/>
  <c r="AK395" i="23"/>
  <c r="BA395" i="23"/>
  <c r="BB395" i="23" s="1"/>
  <c r="AE404" i="23"/>
  <c r="AW404" i="23"/>
  <c r="BA404" i="23" s="1"/>
  <c r="BB404" i="23" s="1"/>
  <c r="AM409" i="23"/>
  <c r="AW385" i="23"/>
  <c r="AF217" i="23"/>
  <c r="AE217" i="23"/>
  <c r="AW400" i="23"/>
  <c r="AS400" i="23"/>
  <c r="AC406" i="23"/>
  <c r="AC167" i="23"/>
  <c r="AS338" i="23"/>
  <c r="AU317" i="23"/>
  <c r="AE317" i="23"/>
  <c r="AQ317" i="23"/>
  <c r="AI243" i="23"/>
  <c r="AC301" i="23"/>
  <c r="AW310" i="23"/>
  <c r="AK362" i="23"/>
  <c r="AL362" i="23" s="1"/>
  <c r="AC228" i="23"/>
  <c r="AI102" i="23"/>
  <c r="AE367" i="23"/>
  <c r="AJ357" i="23"/>
  <c r="AT357" i="23" s="1"/>
  <c r="AM380" i="23"/>
  <c r="AI320" i="23"/>
  <c r="AJ21" i="23"/>
  <c r="AT21" i="23" s="1"/>
  <c r="AE369" i="23"/>
  <c r="AJ384" i="23"/>
  <c r="AT384" i="23" s="1"/>
  <c r="AJ322" i="23"/>
  <c r="AT322" i="23" s="1"/>
  <c r="AJ383" i="23"/>
  <c r="AT383" i="23" s="1"/>
  <c r="AJ318" i="23"/>
  <c r="AT318" i="23" s="1"/>
  <c r="AJ104" i="23"/>
  <c r="AT104" i="23" s="1"/>
  <c r="AJ272" i="23"/>
  <c r="AT272" i="23" s="1"/>
  <c r="AJ160" i="23"/>
  <c r="AT160" i="23" s="1"/>
  <c r="AJ334" i="23"/>
  <c r="AT334" i="23" s="1"/>
  <c r="AJ391" i="23"/>
  <c r="AT391" i="23" s="1"/>
  <c r="AJ284" i="23"/>
  <c r="AT284" i="23" s="1"/>
  <c r="AJ335" i="23"/>
  <c r="AT335" i="23" s="1"/>
  <c r="AJ8" i="23"/>
  <c r="AT8" i="23" s="1"/>
  <c r="AC378" i="23"/>
  <c r="AU382" i="23"/>
  <c r="AJ370" i="23"/>
  <c r="AT370" i="23" s="1"/>
  <c r="AQ370" i="23"/>
  <c r="AC404" i="23"/>
  <c r="AC407" i="23"/>
  <c r="AP241" i="23"/>
  <c r="AQ241" i="23"/>
  <c r="AI388" i="23"/>
  <c r="AW388" i="23"/>
  <c r="AC341" i="23"/>
  <c r="AM351" i="23"/>
  <c r="AU339" i="23"/>
  <c r="AC317" i="23"/>
  <c r="AI347" i="23"/>
  <c r="AK243" i="23"/>
  <c r="AS301" i="23"/>
  <c r="AU364" i="23"/>
  <c r="AR364" i="23" s="1"/>
  <c r="AQ364" i="23"/>
  <c r="AM324" i="23"/>
  <c r="AX310" i="23"/>
  <c r="AS349" i="23"/>
  <c r="AC58" i="23"/>
  <c r="BA58" i="23"/>
  <c r="BB58" i="23" s="1"/>
  <c r="AE102" i="23"/>
  <c r="AF367" i="23"/>
  <c r="AS16" i="23"/>
  <c r="AV16" i="23" s="1"/>
  <c r="AC369" i="23"/>
  <c r="AJ360" i="23"/>
  <c r="AT360" i="23" s="1"/>
  <c r="AJ359" i="23"/>
  <c r="AT359" i="23" s="1"/>
  <c r="AC368" i="23"/>
  <c r="AK209" i="23"/>
  <c r="AC371" i="23"/>
  <c r="AC395" i="23"/>
  <c r="AE370" i="23"/>
  <c r="AS370" i="23"/>
  <c r="AI404" i="23"/>
  <c r="AX407" i="23"/>
  <c r="AW407" i="23"/>
  <c r="BA407" i="23" s="1"/>
  <c r="BB407" i="23" s="1"/>
  <c r="AC385" i="23"/>
  <c r="AC217" i="23"/>
  <c r="AC353" i="23"/>
  <c r="AC5" i="23"/>
  <c r="AX5" i="23"/>
  <c r="AM377" i="23"/>
  <c r="AI419" i="23"/>
  <c r="AX419" i="23"/>
  <c r="AS411" i="23"/>
  <c r="AQ399" i="23"/>
  <c r="AP392" i="23"/>
  <c r="AM410" i="23"/>
  <c r="AM412" i="23"/>
  <c r="AJ421" i="23"/>
  <c r="AT421" i="23" s="1"/>
  <c r="AX421" i="23"/>
  <c r="AC326" i="23"/>
  <c r="AJ429" i="23"/>
  <c r="AT429" i="23" s="1"/>
  <c r="AJ435" i="23"/>
  <c r="AT435" i="23" s="1"/>
  <c r="AQ431" i="23"/>
  <c r="AS406" i="23"/>
  <c r="AC191" i="23"/>
  <c r="AC393" i="23"/>
  <c r="AC408" i="23"/>
  <c r="AP114" i="23"/>
  <c r="AC396" i="23"/>
  <c r="AK396" i="23"/>
  <c r="AS377" i="23"/>
  <c r="AJ419" i="23"/>
  <c r="AT419" i="23" s="1"/>
  <c r="AI411" i="23"/>
  <c r="AS399" i="23"/>
  <c r="AQ392" i="23"/>
  <c r="AP270" i="23"/>
  <c r="AE415" i="23"/>
  <c r="AM435" i="23"/>
  <c r="AE437" i="23"/>
  <c r="AU431" i="23"/>
  <c r="AQ423" i="23"/>
  <c r="AE406" i="23"/>
  <c r="AS420" i="23"/>
  <c r="AR420" i="23" s="1"/>
  <c r="AU414" i="23"/>
  <c r="AF414" i="23"/>
  <c r="AM396" i="23"/>
  <c r="AE365" i="23"/>
  <c r="AI372" i="23"/>
  <c r="AU377" i="23"/>
  <c r="AP377" i="23"/>
  <c r="AM419" i="23"/>
  <c r="AX389" i="23"/>
  <c r="AJ411" i="23"/>
  <c r="AT411" i="23" s="1"/>
  <c r="AS424" i="23"/>
  <c r="BA392" i="23"/>
  <c r="BB392" i="23" s="1"/>
  <c r="AS392" i="23"/>
  <c r="AQ270" i="23"/>
  <c r="AF415" i="23"/>
  <c r="AP415" i="23"/>
  <c r="AP417" i="23"/>
  <c r="AE410" i="23"/>
  <c r="AP410" i="23"/>
  <c r="AQ326" i="23"/>
  <c r="AW418" i="23"/>
  <c r="BA418" i="23" s="1"/>
  <c r="BB418" i="23" s="1"/>
  <c r="AC398" i="23"/>
  <c r="AJ428" i="23"/>
  <c r="AT428" i="23" s="1"/>
  <c r="AU423" i="23"/>
  <c r="AQ436" i="23"/>
  <c r="AJ388" i="23"/>
  <c r="AT388" i="23" s="1"/>
  <c r="AE387" i="23"/>
  <c r="AC361" i="23"/>
  <c r="AJ361" i="23"/>
  <c r="AT361" i="23" s="1"/>
  <c r="AS191" i="23"/>
  <c r="AE394" i="23"/>
  <c r="AE420" i="23"/>
  <c r="AW420" i="23"/>
  <c r="BK420" i="23" s="1"/>
  <c r="AK353" i="23"/>
  <c r="AE374" i="23"/>
  <c r="AE416" i="23"/>
  <c r="AP416" i="23"/>
  <c r="AU390" i="23"/>
  <c r="AF390" i="23"/>
  <c r="AU413" i="23"/>
  <c r="AF413" i="23"/>
  <c r="AM411" i="23"/>
  <c r="AI399" i="23"/>
  <c r="AI424" i="23"/>
  <c r="AW424" i="23"/>
  <c r="BA424" i="23" s="1"/>
  <c r="BB424" i="23" s="1"/>
  <c r="AI392" i="23"/>
  <c r="AW392" i="23"/>
  <c r="AI270" i="23"/>
  <c r="AL270" i="23" s="1"/>
  <c r="AS270" i="23"/>
  <c r="AC415" i="23"/>
  <c r="AQ415" i="23"/>
  <c r="AE417" i="23"/>
  <c r="AF410" i="23"/>
  <c r="AE412" i="23"/>
  <c r="AP412" i="23"/>
  <c r="AW398" i="23"/>
  <c r="BA398" i="23" s="1"/>
  <c r="BB398" i="23" s="1"/>
  <c r="AI422" i="23"/>
  <c r="AQ93" i="23"/>
  <c r="AC433" i="23"/>
  <c r="AE425" i="23"/>
  <c r="AM428" i="23"/>
  <c r="AJ437" i="23"/>
  <c r="AT437" i="23" s="1"/>
  <c r="AJ438" i="23"/>
  <c r="AT438" i="23" s="1"/>
  <c r="AU436" i="23"/>
  <c r="AQ293" i="23"/>
  <c r="AJ241" i="23"/>
  <c r="AT241" i="23" s="1"/>
  <c r="AS241" i="23"/>
  <c r="AE400" i="23"/>
  <c r="AF387" i="23"/>
  <c r="AF394" i="23"/>
  <c r="AF420" i="23"/>
  <c r="AX420" i="23"/>
  <c r="AC374" i="23"/>
  <c r="AF374" i="23"/>
  <c r="AC416" i="23"/>
  <c r="AF416" i="23"/>
  <c r="AW416" i="23"/>
  <c r="BA416" i="23" s="1"/>
  <c r="BB416" i="23" s="1"/>
  <c r="AC414" i="23"/>
  <c r="AU402" i="23"/>
  <c r="AF402" i="23"/>
  <c r="AU114" i="23"/>
  <c r="AF114" i="23"/>
  <c r="AP396" i="23"/>
  <c r="AC365" i="23"/>
  <c r="AX365" i="23"/>
  <c r="AC377" i="23"/>
  <c r="AP419" i="23"/>
  <c r="AJ399" i="23"/>
  <c r="AT399" i="23" s="1"/>
  <c r="AJ424" i="23"/>
  <c r="AT424" i="23" s="1"/>
  <c r="AX424" i="23"/>
  <c r="AW270" i="23"/>
  <c r="BK270" i="23" s="1"/>
  <c r="AI415" i="23"/>
  <c r="AS415" i="23"/>
  <c r="AF417" i="23"/>
  <c r="AS417" i="23"/>
  <c r="AS410" i="23"/>
  <c r="AF412" i="23"/>
  <c r="AE421" i="23"/>
  <c r="AQ429" i="23"/>
  <c r="AQ426" i="23"/>
  <c r="AU93" i="23"/>
  <c r="AU435" i="23"/>
  <c r="AE434" i="23"/>
  <c r="AM437" i="23"/>
  <c r="AM438" i="23"/>
  <c r="AJ415" i="23"/>
  <c r="AT415" i="23" s="1"/>
  <c r="AS429" i="23"/>
  <c r="AC434" i="23"/>
  <c r="AU430" i="23"/>
  <c r="AQ428" i="23"/>
  <c r="AJ431" i="23"/>
  <c r="AT431" i="23" s="1"/>
  <c r="AJ423" i="23"/>
  <c r="AT423" i="23" s="1"/>
  <c r="AU293" i="23"/>
  <c r="AW241" i="23"/>
  <c r="AS305" i="23"/>
  <c r="AJ394" i="23"/>
  <c r="AT394" i="23" s="1"/>
  <c r="AS5" i="23"/>
  <c r="AJ374" i="23"/>
  <c r="AT374" i="23" s="1"/>
  <c r="AI408" i="23"/>
  <c r="AL408" i="23" s="1"/>
  <c r="AW408" i="23"/>
  <c r="AJ390" i="23"/>
  <c r="AT390" i="23" s="1"/>
  <c r="AJ413" i="23"/>
  <c r="AT413" i="23" s="1"/>
  <c r="AC114" i="23"/>
  <c r="AS419" i="23"/>
  <c r="AE411" i="23"/>
  <c r="AP411" i="23"/>
  <c r="AX415" i="23"/>
  <c r="AI417" i="23"/>
  <c r="AX417" i="23"/>
  <c r="AJ410" i="23"/>
  <c r="AT410" i="23" s="1"/>
  <c r="AX410" i="23"/>
  <c r="AI412" i="23"/>
  <c r="AW412" i="23"/>
  <c r="AS421" i="23"/>
  <c r="AI326" i="23"/>
  <c r="AI418" i="23"/>
  <c r="AM425" i="23"/>
  <c r="AI434" i="23"/>
  <c r="AE430" i="23"/>
  <c r="AU428" i="23"/>
  <c r="AQ437" i="23"/>
  <c r="AQ438" i="23"/>
  <c r="AM431" i="23"/>
  <c r="AM423" i="23"/>
  <c r="AJ436" i="23"/>
  <c r="AT436" i="23" s="1"/>
  <c r="AC370" i="23"/>
  <c r="AU404" i="23"/>
  <c r="AJ385" i="23"/>
  <c r="AT385" i="23" s="1"/>
  <c r="AI241" i="23"/>
  <c r="AC403" i="23"/>
  <c r="AF191" i="23"/>
  <c r="AW5" i="23"/>
  <c r="AU408" i="23"/>
  <c r="AE408" i="23"/>
  <c r="AJ402" i="23"/>
  <c r="AT402" i="23" s="1"/>
  <c r="AJ114" i="23"/>
  <c r="AT114" i="23" s="1"/>
  <c r="AC411" i="23"/>
  <c r="BK411" i="23"/>
  <c r="AU392" i="23"/>
  <c r="AU270" i="23"/>
  <c r="AC421" i="23"/>
  <c r="AI429" i="23"/>
  <c r="AW429" i="23"/>
  <c r="BA429" i="23" s="1"/>
  <c r="BB429" i="23" s="1"/>
  <c r="AC422" i="23"/>
  <c r="AS432" i="23"/>
  <c r="AJ93" i="23"/>
  <c r="AT93" i="23" s="1"/>
  <c r="AI437" i="23"/>
  <c r="AU437" i="23"/>
  <c r="AU438" i="23"/>
  <c r="AM436" i="23"/>
  <c r="AJ73" i="24"/>
  <c r="AT73" i="24" s="1"/>
  <c r="AS329" i="24"/>
  <c r="AI269" i="24"/>
  <c r="AS90" i="24"/>
  <c r="AP293" i="24"/>
  <c r="AU244" i="24"/>
  <c r="AJ209" i="24"/>
  <c r="AT209" i="24" s="1"/>
  <c r="AJ77" i="24"/>
  <c r="AT77" i="24" s="1"/>
  <c r="AI63" i="24"/>
  <c r="AJ51" i="24"/>
  <c r="AT51" i="24" s="1"/>
  <c r="AJ245" i="24"/>
  <c r="AT245" i="24" s="1"/>
  <c r="AJ60" i="24"/>
  <c r="AT60" i="24" s="1"/>
  <c r="AS52" i="24"/>
  <c r="AE334" i="24"/>
  <c r="AW55" i="24"/>
  <c r="BK55" i="24" s="1"/>
  <c r="AE74" i="24"/>
  <c r="AI182" i="24"/>
  <c r="AK85" i="24"/>
  <c r="AE351" i="24"/>
  <c r="AJ305" i="24"/>
  <c r="AT305" i="24" s="1"/>
  <c r="AJ18" i="24"/>
  <c r="AT18" i="24" s="1"/>
  <c r="AI135" i="24"/>
  <c r="AQ61" i="24"/>
  <c r="AF266" i="24"/>
  <c r="AK82" i="24"/>
  <c r="AI206" i="24"/>
  <c r="AQ197" i="24"/>
  <c r="AI213" i="24"/>
  <c r="AQ52" i="24"/>
  <c r="AS348" i="24"/>
  <c r="AI137" i="24"/>
  <c r="AJ69" i="24"/>
  <c r="AT69" i="24" s="1"/>
  <c r="AE69" i="24"/>
  <c r="AM147" i="24"/>
  <c r="AS263" i="24"/>
  <c r="AU330" i="24"/>
  <c r="AW243" i="24"/>
  <c r="BK243" i="24" s="1"/>
  <c r="AQ17" i="24"/>
  <c r="AE344" i="24"/>
  <c r="AU358" i="24"/>
  <c r="AQ87" i="24"/>
  <c r="AS61" i="24"/>
  <c r="AM257" i="24"/>
  <c r="AM113" i="24"/>
  <c r="AJ240" i="24"/>
  <c r="AT240" i="24" s="1"/>
  <c r="AW135" i="24"/>
  <c r="BA135" i="24" s="1"/>
  <c r="BB135" i="24" s="1"/>
  <c r="AU161" i="24"/>
  <c r="AI121" i="24"/>
  <c r="AC115" i="24"/>
  <c r="AM256" i="24"/>
  <c r="AP155" i="24"/>
  <c r="AC264" i="24"/>
  <c r="AU196" i="24"/>
  <c r="AJ196" i="24"/>
  <c r="AT196" i="24" s="1"/>
  <c r="AQ157" i="24"/>
  <c r="AQ239" i="24"/>
  <c r="AJ119" i="24"/>
  <c r="AT119" i="24" s="1"/>
  <c r="AK72" i="24"/>
  <c r="AJ62" i="24"/>
  <c r="AT62" i="24" s="1"/>
  <c r="AE75" i="24"/>
  <c r="AJ123" i="24"/>
  <c r="AT123" i="24" s="1"/>
  <c r="AJ85" i="24"/>
  <c r="AT85" i="24" s="1"/>
  <c r="AM50" i="24"/>
  <c r="AJ319" i="24"/>
  <c r="AT319" i="24" s="1"/>
  <c r="AI76" i="24"/>
  <c r="AU258" i="24"/>
  <c r="AE27" i="24"/>
  <c r="AM329" i="24"/>
  <c r="AS100" i="24"/>
  <c r="AF219" i="24"/>
  <c r="AM300" i="24"/>
  <c r="AI350" i="24"/>
  <c r="AP127" i="24"/>
  <c r="AP119" i="24"/>
  <c r="AS287" i="24"/>
  <c r="AS362" i="24"/>
  <c r="AJ268" i="24"/>
  <c r="AT268" i="24" s="1"/>
  <c r="AJ47" i="24"/>
  <c r="AT47" i="24" s="1"/>
  <c r="AU9" i="24"/>
  <c r="AU202" i="24"/>
  <c r="AJ202" i="24"/>
  <c r="AT202" i="24" s="1"/>
  <c r="AU113" i="24"/>
  <c r="AJ116" i="24"/>
  <c r="AT116" i="24" s="1"/>
  <c r="AE165" i="24"/>
  <c r="AE30" i="24"/>
  <c r="AE332" i="24"/>
  <c r="AJ162" i="24"/>
  <c r="AT162" i="24" s="1"/>
  <c r="AJ22" i="24"/>
  <c r="AT22" i="24" s="1"/>
  <c r="AJ360" i="24"/>
  <c r="AT360" i="24" s="1"/>
  <c r="AU176" i="24"/>
  <c r="AK330" i="24"/>
  <c r="AU25" i="24"/>
  <c r="AK255" i="24"/>
  <c r="AU325" i="24"/>
  <c r="AU71" i="24"/>
  <c r="AP284" i="24"/>
  <c r="AS83" i="24"/>
  <c r="AE279" i="24"/>
  <c r="AW344" i="24"/>
  <c r="BA344" i="24" s="1"/>
  <c r="BB344" i="24" s="1"/>
  <c r="AJ324" i="24"/>
  <c r="AT324" i="24" s="1"/>
  <c r="AK191" i="24"/>
  <c r="AE107" i="24"/>
  <c r="AE161" i="24"/>
  <c r="AJ266" i="24"/>
  <c r="AT266" i="24" s="1"/>
  <c r="AJ309" i="24"/>
  <c r="AT309" i="24" s="1"/>
  <c r="AE115" i="24"/>
  <c r="AI363" i="24"/>
  <c r="AK39" i="24"/>
  <c r="AC76" i="24"/>
  <c r="AQ102" i="24"/>
  <c r="AE230" i="24"/>
  <c r="AM52" i="24"/>
  <c r="AS53" i="24"/>
  <c r="AQ71" i="24"/>
  <c r="AE60" i="24"/>
  <c r="AJ181" i="24"/>
  <c r="AT181" i="24" s="1"/>
  <c r="AM342" i="24"/>
  <c r="AI192" i="24"/>
  <c r="AE277" i="24"/>
  <c r="AQ245" i="24"/>
  <c r="AJ362" i="24"/>
  <c r="AT362" i="24" s="1"/>
  <c r="AM226" i="24"/>
  <c r="AQ231" i="24"/>
  <c r="AU344" i="24"/>
  <c r="AK91" i="24"/>
  <c r="AI32" i="24"/>
  <c r="AE232" i="24"/>
  <c r="AM198" i="24"/>
  <c r="AJ55" i="24"/>
  <c r="AT55" i="24" s="1"/>
  <c r="AU79" i="24"/>
  <c r="AM63" i="24"/>
  <c r="AI178" i="24"/>
  <c r="AM135" i="24"/>
  <c r="AE170" i="24"/>
  <c r="AF24" i="24"/>
  <c r="AF306" i="24"/>
  <c r="AQ300" i="24"/>
  <c r="AU46" i="24"/>
  <c r="AM53" i="24"/>
  <c r="AU315" i="24"/>
  <c r="AP265" i="24"/>
  <c r="AX243" i="24"/>
  <c r="AJ201" i="24"/>
  <c r="AT201" i="24" s="1"/>
  <c r="AI57" i="24"/>
  <c r="AE271" i="24"/>
  <c r="AJ256" i="24"/>
  <c r="AT256" i="24" s="1"/>
  <c r="AQ226" i="24"/>
  <c r="AQ268" i="24"/>
  <c r="AI344" i="24"/>
  <c r="AW223" i="24"/>
  <c r="BA223" i="24" s="1"/>
  <c r="BB223" i="24" s="1"/>
  <c r="AV2" i="24"/>
  <c r="AS156" i="24"/>
  <c r="AC151" i="24"/>
  <c r="AK128" i="24"/>
  <c r="AK104" i="24"/>
  <c r="AU102" i="24"/>
  <c r="AQ286" i="24"/>
  <c r="AU85" i="24"/>
  <c r="AJ5" i="24"/>
  <c r="AT5" i="24" s="1"/>
  <c r="AC271" i="24"/>
  <c r="AQ47" i="24"/>
  <c r="AE8" i="24"/>
  <c r="AC152" i="24"/>
  <c r="AU93" i="24"/>
  <c r="AU117" i="24"/>
  <c r="AW294" i="24"/>
  <c r="BK294" i="24" s="1"/>
  <c r="AI31" i="24"/>
  <c r="AI311" i="24"/>
  <c r="AM16" i="24"/>
  <c r="AE256" i="24"/>
  <c r="AQ242" i="24"/>
  <c r="AQ26" i="24"/>
  <c r="BA211" i="24"/>
  <c r="BB211" i="24" s="1"/>
  <c r="AK284" i="24"/>
  <c r="AC342" i="24"/>
  <c r="AQ83" i="24"/>
  <c r="AS155" i="24"/>
  <c r="AS303" i="24"/>
  <c r="BK177" i="24"/>
  <c r="AC251" i="24"/>
  <c r="AJ335" i="24"/>
  <c r="AT335" i="24" s="1"/>
  <c r="AJ172" i="24"/>
  <c r="AT172" i="24" s="1"/>
  <c r="AI289" i="24"/>
  <c r="AM94" i="24"/>
  <c r="AC39" i="24"/>
  <c r="AE213" i="24"/>
  <c r="AE270" i="24"/>
  <c r="AW158" i="24"/>
  <c r="BA158" i="24" s="1"/>
  <c r="AF341" i="24"/>
  <c r="AU51" i="24"/>
  <c r="AJ300" i="24"/>
  <c r="AT300" i="24" s="1"/>
  <c r="AU253" i="24"/>
  <c r="AS121" i="24"/>
  <c r="AJ139" i="24"/>
  <c r="AT139" i="24" s="1"/>
  <c r="AU42" i="24"/>
  <c r="AX43" i="24"/>
  <c r="AI133" i="24"/>
  <c r="AQ224" i="24"/>
  <c r="BA146" i="24"/>
  <c r="BB146" i="24" s="1"/>
  <c r="AK96" i="24"/>
  <c r="AI234" i="24"/>
  <c r="AI241" i="24"/>
  <c r="AE261" i="24"/>
  <c r="AE227" i="24"/>
  <c r="AE181" i="24"/>
  <c r="AE291" i="24"/>
  <c r="AQ4" i="24"/>
  <c r="AK172" i="24"/>
  <c r="AS318" i="24"/>
  <c r="AW50" i="24"/>
  <c r="BK50" i="24" s="1"/>
  <c r="AJ273" i="24"/>
  <c r="AT273" i="24" s="1"/>
  <c r="AX346" i="24"/>
  <c r="AS356" i="24"/>
  <c r="AM196" i="24"/>
  <c r="AK8" i="24"/>
  <c r="AC298" i="24"/>
  <c r="AU147" i="24"/>
  <c r="AJ147" i="24"/>
  <c r="AT147" i="24" s="1"/>
  <c r="AC41" i="24"/>
  <c r="AQ321" i="24"/>
  <c r="AU209" i="24"/>
  <c r="AQ32" i="24"/>
  <c r="AW67" i="24"/>
  <c r="BK67" i="24" s="1"/>
  <c r="AJ154" i="24"/>
  <c r="AT154" i="24" s="1"/>
  <c r="AP93" i="24"/>
  <c r="AP85" i="24"/>
  <c r="AC250" i="24"/>
  <c r="AI256" i="24"/>
  <c r="AF96" i="24"/>
  <c r="AE234" i="24"/>
  <c r="AJ70" i="24"/>
  <c r="AT70" i="24" s="1"/>
  <c r="AQ335" i="24"/>
  <c r="AU109" i="24"/>
  <c r="AJ356" i="24"/>
  <c r="AT356" i="24" s="1"/>
  <c r="AS89" i="24"/>
  <c r="AJ353" i="24"/>
  <c r="AT353" i="24" s="1"/>
  <c r="AJ112" i="24"/>
  <c r="AT112" i="24" s="1"/>
  <c r="AJ212" i="24"/>
  <c r="AT212" i="24" s="1"/>
  <c r="AC225" i="24"/>
  <c r="AS321" i="24"/>
  <c r="AJ203" i="24"/>
  <c r="AT203" i="24" s="1"/>
  <c r="AC20" i="24"/>
  <c r="AU86" i="24"/>
  <c r="AC262" i="24"/>
  <c r="AC234" i="24"/>
  <c r="AE237" i="24"/>
  <c r="AE223" i="24"/>
  <c r="AK112" i="24"/>
  <c r="AJ113" i="24"/>
  <c r="AT113" i="24" s="1"/>
  <c r="AE128" i="24"/>
  <c r="AM209" i="24"/>
  <c r="AE29" i="24"/>
  <c r="AE316" i="24"/>
  <c r="AM66" i="24"/>
  <c r="AE139" i="24"/>
  <c r="AE43" i="24"/>
  <c r="AJ364" i="24"/>
  <c r="AT364" i="24" s="1"/>
  <c r="AE149" i="24"/>
  <c r="AF242" i="24"/>
  <c r="AQ192" i="24"/>
  <c r="AQ109" i="24"/>
  <c r="AC204" i="24"/>
  <c r="AM358" i="24"/>
  <c r="AF101" i="24"/>
  <c r="AC91" i="24"/>
  <c r="AK45" i="24"/>
  <c r="AS63" i="24"/>
  <c r="AI188" i="24"/>
  <c r="AK116" i="24"/>
  <c r="AC174" i="24"/>
  <c r="AJ158" i="24"/>
  <c r="AT158" i="24" s="1"/>
  <c r="AJ24" i="24"/>
  <c r="AT24" i="24" s="1"/>
  <c r="AQ332" i="24"/>
  <c r="AM90" i="24"/>
  <c r="AJ274" i="24"/>
  <c r="AT274" i="24" s="1"/>
  <c r="AU187" i="24"/>
  <c r="AM71" i="24"/>
  <c r="AI78" i="24"/>
  <c r="AW263" i="24"/>
  <c r="BA263" i="24" s="1"/>
  <c r="BB263" i="24" s="1"/>
  <c r="AU243" i="24"/>
  <c r="AE247" i="24"/>
  <c r="AW307" i="24"/>
  <c r="BK307" i="24" s="1"/>
  <c r="AU16" i="24"/>
  <c r="AQ146" i="24"/>
  <c r="AI222" i="24"/>
  <c r="AK207" i="24"/>
  <c r="AM26" i="24"/>
  <c r="AC308" i="24"/>
  <c r="AE184" i="24"/>
  <c r="AK344" i="24"/>
  <c r="AU246" i="24"/>
  <c r="AE246" i="24"/>
  <c r="AK289" i="24"/>
  <c r="AQ34" i="24"/>
  <c r="AK319" i="24"/>
  <c r="AM89" i="24"/>
  <c r="AM160" i="24"/>
  <c r="AU94" i="24"/>
  <c r="AJ94" i="24"/>
  <c r="AT94" i="24" s="1"/>
  <c r="AK33" i="24"/>
  <c r="AS76" i="24"/>
  <c r="AU151" i="24"/>
  <c r="AU321" i="24"/>
  <c r="AK28" i="24"/>
  <c r="AU13" i="24"/>
  <c r="AQ170" i="24"/>
  <c r="AU48" i="24"/>
  <c r="AJ48" i="24"/>
  <c r="AT48" i="24" s="1"/>
  <c r="AQ66" i="24"/>
  <c r="AC129" i="24"/>
  <c r="BA347" i="24"/>
  <c r="BB347" i="24" s="1"/>
  <c r="AQ193" i="24"/>
  <c r="AU217" i="24"/>
  <c r="BA227" i="24"/>
  <c r="BB227" i="24" s="1"/>
  <c r="AQ349" i="24"/>
  <c r="AP249" i="24"/>
  <c r="AC184" i="24"/>
  <c r="AW251" i="24"/>
  <c r="AK176" i="24"/>
  <c r="AQ45" i="24"/>
  <c r="AM45" i="24"/>
  <c r="AK25" i="24"/>
  <c r="AJ6" i="24"/>
  <c r="AT6" i="24" s="1"/>
  <c r="AJ84" i="24"/>
  <c r="AT84" i="24" s="1"/>
  <c r="AU212" i="24"/>
  <c r="AX325" i="24"/>
  <c r="AI239" i="24"/>
  <c r="AF239" i="24"/>
  <c r="AE239" i="24"/>
  <c r="AI190" i="24"/>
  <c r="AE190" i="24"/>
  <c r="AX93" i="24"/>
  <c r="AI93" i="24"/>
  <c r="AX312" i="24"/>
  <c r="AM180" i="24"/>
  <c r="AS180" i="24"/>
  <c r="AX38" i="24"/>
  <c r="AW38" i="24"/>
  <c r="BA38" i="24" s="1"/>
  <c r="BB38" i="24" s="1"/>
  <c r="AF33" i="24"/>
  <c r="AE179" i="24"/>
  <c r="AK339" i="24"/>
  <c r="AK19" i="24"/>
  <c r="AE25" i="24"/>
  <c r="AE321" i="24"/>
  <c r="AK59" i="24"/>
  <c r="AJ59" i="24"/>
  <c r="AT59" i="24" s="1"/>
  <c r="AI197" i="24"/>
  <c r="AE98" i="24"/>
  <c r="AP108" i="24"/>
  <c r="AQ108" i="24"/>
  <c r="AJ343" i="24"/>
  <c r="AT343" i="24" s="1"/>
  <c r="AI343" i="24"/>
  <c r="AF343" i="24"/>
  <c r="AE343" i="24"/>
  <c r="AP105" i="24"/>
  <c r="AM105" i="24"/>
  <c r="AJ46" i="24"/>
  <c r="AT46" i="24" s="1"/>
  <c r="AF46" i="24"/>
  <c r="AE46" i="24"/>
  <c r="AJ71" i="24"/>
  <c r="AT71" i="24" s="1"/>
  <c r="AF71" i="24"/>
  <c r="AE66" i="24"/>
  <c r="AJ66" i="24"/>
  <c r="AT66" i="24" s="1"/>
  <c r="AF66" i="24"/>
  <c r="AP361" i="24"/>
  <c r="AQ361" i="24"/>
  <c r="AX145" i="24"/>
  <c r="AM95" i="24"/>
  <c r="AS95" i="24"/>
  <c r="AW194" i="24"/>
  <c r="AS194" i="24"/>
  <c r="AF137" i="24"/>
  <c r="AW110" i="24"/>
  <c r="BA110" i="24" s="1"/>
  <c r="BB110" i="24" s="1"/>
  <c r="AS110" i="24"/>
  <c r="AJ13" i="24"/>
  <c r="AT13" i="24" s="1"/>
  <c r="AI13" i="24"/>
  <c r="AK86" i="24"/>
  <c r="BK101" i="24"/>
  <c r="AM19" i="24"/>
  <c r="AC9" i="24"/>
  <c r="AU91" i="24"/>
  <c r="AK92" i="24"/>
  <c r="AC64" i="24"/>
  <c r="AI345" i="24"/>
  <c r="AJ345" i="24"/>
  <c r="AT345" i="24" s="1"/>
  <c r="AC321" i="24"/>
  <c r="AE59" i="24"/>
  <c r="AC206" i="24"/>
  <c r="AC188" i="24"/>
  <c r="AE209" i="24"/>
  <c r="AF209" i="24"/>
  <c r="AP240" i="24"/>
  <c r="AM240" i="24"/>
  <c r="AK11" i="24"/>
  <c r="AF11" i="24"/>
  <c r="AK210" i="24"/>
  <c r="AK325" i="24"/>
  <c r="AK13" i="24"/>
  <c r="AJ52" i="24"/>
  <c r="AT52" i="24" s="1"/>
  <c r="AF52" i="24"/>
  <c r="AS161" i="24"/>
  <c r="AI161" i="24"/>
  <c r="AF317" i="24"/>
  <c r="AI317" i="24"/>
  <c r="AF275" i="24"/>
  <c r="AK275" i="24"/>
  <c r="AU282" i="24"/>
  <c r="AE282" i="24"/>
  <c r="AJ282" i="24"/>
  <c r="AT282" i="24" s="1"/>
  <c r="AE267" i="24"/>
  <c r="AI267" i="24"/>
  <c r="AF267" i="24"/>
  <c r="AI218" i="24"/>
  <c r="AF218" i="24"/>
  <c r="AQ167" i="24"/>
  <c r="AP167" i="24"/>
  <c r="AQ6" i="24"/>
  <c r="AJ37" i="24"/>
  <c r="AT37" i="24" s="1"/>
  <c r="AJ82" i="24"/>
  <c r="AT82" i="24" s="1"/>
  <c r="AU120" i="24"/>
  <c r="AU156" i="24"/>
  <c r="AJ25" i="24"/>
  <c r="AT25" i="24" s="1"/>
  <c r="AK76" i="24"/>
  <c r="AC202" i="24"/>
  <c r="AM212" i="24"/>
  <c r="AC299" i="24"/>
  <c r="AI41" i="24"/>
  <c r="AC310" i="24"/>
  <c r="AE92" i="24"/>
  <c r="AM64" i="24"/>
  <c r="AE345" i="24"/>
  <c r="AC59" i="24"/>
  <c r="AJ218" i="24"/>
  <c r="AT218" i="24" s="1"/>
  <c r="AI240" i="24"/>
  <c r="AQ28" i="24"/>
  <c r="AP28" i="24"/>
  <c r="AP125" i="24"/>
  <c r="AC325" i="24"/>
  <c r="AJ98" i="24"/>
  <c r="AT98" i="24" s="1"/>
  <c r="AQ65" i="24"/>
  <c r="AW102" i="24"/>
  <c r="BA102" i="24" s="1"/>
  <c r="BB102" i="24" s="1"/>
  <c r="AF286" i="24"/>
  <c r="AE286" i="24"/>
  <c r="AQ334" i="24"/>
  <c r="AC170" i="24"/>
  <c r="AC164" i="24"/>
  <c r="AP269" i="24"/>
  <c r="AQ269" i="24"/>
  <c r="AU317" i="24"/>
  <c r="AQ317" i="24"/>
  <c r="AP317" i="24"/>
  <c r="AQ282" i="24"/>
  <c r="AP282" i="24"/>
  <c r="AI283" i="24"/>
  <c r="AF283" i="24"/>
  <c r="AJ106" i="24"/>
  <c r="AT106" i="24" s="1"/>
  <c r="AE106" i="24"/>
  <c r="AK40" i="24"/>
  <c r="AU40" i="24"/>
  <c r="AK321" i="24"/>
  <c r="AK37" i="24"/>
  <c r="AM25" i="24"/>
  <c r="AM255" i="24"/>
  <c r="AS299" i="24"/>
  <c r="AC36" i="24"/>
  <c r="AM36" i="24"/>
  <c r="AM128" i="24"/>
  <c r="AC345" i="24"/>
  <c r="AJ321" i="24"/>
  <c r="AT321" i="24" s="1"/>
  <c r="AI203" i="24"/>
  <c r="AM218" i="24"/>
  <c r="AX87" i="24"/>
  <c r="AK98" i="24"/>
  <c r="AI102" i="24"/>
  <c r="AP30" i="24"/>
  <c r="AQ30" i="24"/>
  <c r="AP187" i="24"/>
  <c r="AM187" i="24"/>
  <c r="AF297" i="24"/>
  <c r="AI297" i="24"/>
  <c r="AE297" i="24"/>
  <c r="AW60" i="24"/>
  <c r="BA60" i="24" s="1"/>
  <c r="BB60" i="24" s="1"/>
  <c r="AE283" i="24"/>
  <c r="AE150" i="24"/>
  <c r="AE18" i="24"/>
  <c r="AM37" i="24"/>
  <c r="AC124" i="24"/>
  <c r="AM82" i="24"/>
  <c r="AS91" i="24"/>
  <c r="AM79" i="24"/>
  <c r="AM41" i="24"/>
  <c r="AM92" i="24"/>
  <c r="AQ64" i="24"/>
  <c r="AM321" i="24"/>
  <c r="AQ59" i="24"/>
  <c r="AQ240" i="24"/>
  <c r="AI157" i="24"/>
  <c r="AK258" i="24"/>
  <c r="AF102" i="24"/>
  <c r="AP316" i="24"/>
  <c r="AM316" i="24"/>
  <c r="AP162" i="24"/>
  <c r="AM162" i="24"/>
  <c r="AE171" i="24"/>
  <c r="AK171" i="24"/>
  <c r="AJ171" i="24"/>
  <c r="AT171" i="24" s="1"/>
  <c r="AU163" i="24"/>
  <c r="AQ163" i="24"/>
  <c r="AP163" i="24"/>
  <c r="AJ101" i="24"/>
  <c r="AT101" i="24" s="1"/>
  <c r="AC244" i="24"/>
  <c r="AC136" i="24"/>
  <c r="AJ91" i="24"/>
  <c r="AT91" i="24" s="1"/>
  <c r="AC156" i="24"/>
  <c r="AS45" i="24"/>
  <c r="AK63" i="24"/>
  <c r="AS255" i="24"/>
  <c r="AC147" i="24"/>
  <c r="AK147" i="24"/>
  <c r="AM345" i="24"/>
  <c r="AC203" i="24"/>
  <c r="AC209" i="24"/>
  <c r="AM157" i="24"/>
  <c r="AS135" i="24"/>
  <c r="AF191" i="24"/>
  <c r="AE191" i="24"/>
  <c r="AU327" i="24"/>
  <c r="AQ154" i="24"/>
  <c r="AM154" i="24"/>
  <c r="AF154" i="24"/>
  <c r="AU66" i="24"/>
  <c r="AC100" i="24"/>
  <c r="AF338" i="24"/>
  <c r="AE338" i="24"/>
  <c r="AJ180" i="24"/>
  <c r="AT180" i="24" s="1"/>
  <c r="AU337" i="24"/>
  <c r="AJ337" i="24"/>
  <c r="AT337" i="24" s="1"/>
  <c r="AS105" i="24"/>
  <c r="AS154" i="24"/>
  <c r="AU350" i="24"/>
  <c r="AJ350" i="24"/>
  <c r="AT350" i="24" s="1"/>
  <c r="AS187" i="24"/>
  <c r="AS167" i="24"/>
  <c r="AC56" i="24"/>
  <c r="AI315" i="24"/>
  <c r="AP121" i="24"/>
  <c r="AS14" i="24"/>
  <c r="BK171" i="24"/>
  <c r="AS365" i="24"/>
  <c r="AW137" i="24"/>
  <c r="AS137" i="24"/>
  <c r="AI144" i="24"/>
  <c r="AF57" i="24"/>
  <c r="AF143" i="24"/>
  <c r="AE143" i="24"/>
  <c r="AI215" i="24"/>
  <c r="AF215" i="24"/>
  <c r="AE215" i="24"/>
  <c r="AQ320" i="24"/>
  <c r="AJ320" i="24"/>
  <c r="AT320" i="24" s="1"/>
  <c r="AX109" i="24"/>
  <c r="AX72" i="24"/>
  <c r="AW72" i="24"/>
  <c r="BA72" i="24" s="1"/>
  <c r="BB72" i="24" s="1"/>
  <c r="AW342" i="24"/>
  <c r="BK342" i="24" s="1"/>
  <c r="AP273" i="24"/>
  <c r="AM273" i="24"/>
  <c r="AI87" i="24"/>
  <c r="AJ157" i="24"/>
  <c r="AT157" i="24" s="1"/>
  <c r="AK125" i="24"/>
  <c r="AK213" i="24"/>
  <c r="AS65" i="24"/>
  <c r="AU286" i="24"/>
  <c r="AK170" i="24"/>
  <c r="AC24" i="24"/>
  <c r="AQ182" i="24"/>
  <c r="AI219" i="24"/>
  <c r="AC154" i="24"/>
  <c r="AC167" i="24"/>
  <c r="AC253" i="24"/>
  <c r="AJ312" i="24"/>
  <c r="AT312" i="24" s="1"/>
  <c r="AS265" i="24"/>
  <c r="AK60" i="24"/>
  <c r="AS127" i="24"/>
  <c r="AW266" i="24"/>
  <c r="BA266" i="24" s="1"/>
  <c r="BK42" i="24"/>
  <c r="AP330" i="24"/>
  <c r="AU252" i="24"/>
  <c r="AK252" i="24"/>
  <c r="AU119" i="24"/>
  <c r="AE119" i="24"/>
  <c r="AK119" i="24"/>
  <c r="AC95" i="24"/>
  <c r="AI7" i="24"/>
  <c r="AC38" i="24"/>
  <c r="AU65" i="24"/>
  <c r="BK286" i="24"/>
  <c r="AC168" i="24"/>
  <c r="AU326" i="24"/>
  <c r="AU122" i="24"/>
  <c r="AI260" i="24"/>
  <c r="AC52" i="24"/>
  <c r="AC239" i="24"/>
  <c r="AS56" i="24"/>
  <c r="AS175" i="24"/>
  <c r="AS312" i="24"/>
  <c r="AK139" i="24"/>
  <c r="AJ43" i="24"/>
  <c r="AT43" i="24" s="1"/>
  <c r="AI243" i="24"/>
  <c r="AE243" i="24"/>
  <c r="AX140" i="24"/>
  <c r="BA31" i="24"/>
  <c r="BB31" i="24" s="1"/>
  <c r="AC149" i="24"/>
  <c r="AX15" i="24"/>
  <c r="AX142" i="24"/>
  <c r="AI142" i="24"/>
  <c r="AF304" i="24"/>
  <c r="AI304" i="24"/>
  <c r="AE304" i="24"/>
  <c r="AJ304" i="24"/>
  <c r="AT304" i="24" s="1"/>
  <c r="AC236" i="24"/>
  <c r="AS24" i="24"/>
  <c r="AC81" i="24"/>
  <c r="AC195" i="24"/>
  <c r="AJ20" i="24"/>
  <c r="AT20" i="24" s="1"/>
  <c r="AC248" i="24"/>
  <c r="AC7" i="24"/>
  <c r="AI238" i="24"/>
  <c r="AF238" i="24"/>
  <c r="AE238" i="24"/>
  <c r="AX141" i="24"/>
  <c r="AX99" i="24"/>
  <c r="AW99" i="24"/>
  <c r="BK99" i="24" s="1"/>
  <c r="AC334" i="24"/>
  <c r="AE67" i="24"/>
  <c r="AJ122" i="24"/>
  <c r="AT122" i="24" s="1"/>
  <c r="AS164" i="24"/>
  <c r="AE260" i="24"/>
  <c r="AS182" i="24"/>
  <c r="AC145" i="24"/>
  <c r="BK117" i="24"/>
  <c r="AE330" i="24"/>
  <c r="AJ330" i="24"/>
  <c r="AT330" i="24" s="1"/>
  <c r="AJ132" i="24"/>
  <c r="AT132" i="24" s="1"/>
  <c r="AE132" i="24"/>
  <c r="AC276" i="24"/>
  <c r="AX177" i="24"/>
  <c r="AI177" i="24"/>
  <c r="AJ79" i="24"/>
  <c r="AT79" i="24" s="1"/>
  <c r="AC25" i="24"/>
  <c r="AI255" i="24"/>
  <c r="AC212" i="24"/>
  <c r="AU299" i="24"/>
  <c r="AC257" i="24"/>
  <c r="AI128" i="24"/>
  <c r="AC218" i="24"/>
  <c r="AJ213" i="24"/>
  <c r="AT213" i="24" s="1"/>
  <c r="AQ13" i="24"/>
  <c r="AJ334" i="24"/>
  <c r="AT334" i="24" s="1"/>
  <c r="AJ270" i="24"/>
  <c r="AT270" i="24" s="1"/>
  <c r="AE183" i="24"/>
  <c r="AS269" i="24"/>
  <c r="AM343" i="24"/>
  <c r="AS162" i="24"/>
  <c r="AU329" i="24"/>
  <c r="AU78" i="24"/>
  <c r="AE78" i="24"/>
  <c r="AC175" i="24"/>
  <c r="AI323" i="24"/>
  <c r="AK265" i="24"/>
  <c r="AK127" i="24"/>
  <c r="AF330" i="24"/>
  <c r="AC43" i="24"/>
  <c r="AF132" i="24"/>
  <c r="AC173" i="24"/>
  <c r="AS214" i="24"/>
  <c r="AC364" i="24"/>
  <c r="AJ44" i="24"/>
  <c r="AT44" i="24" s="1"/>
  <c r="AE57" i="24"/>
  <c r="AC351" i="24"/>
  <c r="AP141" i="24"/>
  <c r="AQ141" i="24"/>
  <c r="AP208" i="24"/>
  <c r="AM208" i="24"/>
  <c r="AK254" i="24"/>
  <c r="AF254" i="24"/>
  <c r="BA314" i="24"/>
  <c r="BB314" i="24" s="1"/>
  <c r="AC237" i="24"/>
  <c r="AX281" i="24"/>
  <c r="AJ118" i="24"/>
  <c r="AT118" i="24" s="1"/>
  <c r="AJ271" i="24"/>
  <c r="AT271" i="24" s="1"/>
  <c r="AC247" i="24"/>
  <c r="AJ149" i="24"/>
  <c r="AT149" i="24" s="1"/>
  <c r="AM292" i="24"/>
  <c r="AI307" i="24"/>
  <c r="AM304" i="24"/>
  <c r="AF226" i="24"/>
  <c r="AI221" i="24"/>
  <c r="AU26" i="24"/>
  <c r="AJ217" i="24"/>
  <c r="AT217" i="24" s="1"/>
  <c r="AJ17" i="24"/>
  <c r="AT17" i="24" s="1"/>
  <c r="AF10" i="24"/>
  <c r="AJ293" i="24"/>
  <c r="AT293" i="24" s="1"/>
  <c r="AC97" i="24"/>
  <c r="AU303" i="24"/>
  <c r="AE303" i="24"/>
  <c r="AS344" i="24"/>
  <c r="AQ344" i="24"/>
  <c r="AJ177" i="24"/>
  <c r="AT177" i="24" s="1"/>
  <c r="AU335" i="24"/>
  <c r="AE192" i="24"/>
  <c r="AU4" i="24"/>
  <c r="AU126" i="24"/>
  <c r="AI126" i="24"/>
  <c r="AS198" i="24"/>
  <c r="AS289" i="24"/>
  <c r="AE289" i="24"/>
  <c r="AE319" i="24"/>
  <c r="AK331" i="24"/>
  <c r="AF176" i="24"/>
  <c r="AE356" i="24"/>
  <c r="AJ205" i="24"/>
  <c r="AT205" i="24" s="1"/>
  <c r="AC238" i="24"/>
  <c r="AJ351" i="24"/>
  <c r="AT351" i="24" s="1"/>
  <c r="AM307" i="24"/>
  <c r="AJ16" i="24"/>
  <c r="AT16" i="24" s="1"/>
  <c r="AC226" i="24"/>
  <c r="AM242" i="24"/>
  <c r="AJ74" i="24"/>
  <c r="AT74" i="24" s="1"/>
  <c r="AQ227" i="24"/>
  <c r="AJ231" i="24"/>
  <c r="AT231" i="24" s="1"/>
  <c r="AJ272" i="24"/>
  <c r="AT272" i="24" s="1"/>
  <c r="AC279" i="24"/>
  <c r="AK177" i="24"/>
  <c r="AM251" i="24"/>
  <c r="AC192" i="24"/>
  <c r="AF192" i="24"/>
  <c r="AU363" i="24"/>
  <c r="AJ318" i="24"/>
  <c r="AT318" i="24" s="1"/>
  <c r="AQ50" i="24"/>
  <c r="AF289" i="24"/>
  <c r="AF319" i="24"/>
  <c r="AQ220" i="24"/>
  <c r="AK16" i="24"/>
  <c r="AI226" i="24"/>
  <c r="AJ229" i="24"/>
  <c r="AT229" i="24" s="1"/>
  <c r="AC26" i="24"/>
  <c r="AJ359" i="24"/>
  <c r="AT359" i="24" s="1"/>
  <c r="BA40" i="24"/>
  <c r="BB40" i="24" s="1"/>
  <c r="AC302" i="24"/>
  <c r="AC186" i="24"/>
  <c r="AU346" i="24"/>
  <c r="AJ346" i="24"/>
  <c r="AT346" i="24" s="1"/>
  <c r="AU160" i="24"/>
  <c r="AJ160" i="24"/>
  <c r="AT160" i="24" s="1"/>
  <c r="AM355" i="24"/>
  <c r="AE290" i="24"/>
  <c r="AC283" i="24"/>
  <c r="AI288" i="24"/>
  <c r="AU215" i="24"/>
  <c r="AF359" i="24"/>
  <c r="AI181" i="24"/>
  <c r="AC320" i="24"/>
  <c r="AQ272" i="24"/>
  <c r="AU97" i="24"/>
  <c r="AU281" i="24"/>
  <c r="AI99" i="24"/>
  <c r="AC277" i="24"/>
  <c r="AM313" i="24"/>
  <c r="AM349" i="24"/>
  <c r="AC70" i="24"/>
  <c r="AS293" i="24"/>
  <c r="AS235" i="24"/>
  <c r="AJ344" i="24"/>
  <c r="AT344" i="24" s="1"/>
  <c r="AK291" i="24"/>
  <c r="AU177" i="24"/>
  <c r="AE177" i="24"/>
  <c r="AC49" i="24"/>
  <c r="AK277" i="24"/>
  <c r="AJ247" i="24"/>
  <c r="AT247" i="24" s="1"/>
  <c r="AU15" i="24"/>
  <c r="AS16" i="24"/>
  <c r="AU226" i="24"/>
  <c r="AJ21" i="24"/>
  <c r="AT21" i="24" s="1"/>
  <c r="AJ96" i="24"/>
  <c r="AT96" i="24" s="1"/>
  <c r="AQ40" i="24"/>
  <c r="AJ284" i="24"/>
  <c r="AT284" i="24" s="1"/>
  <c r="AQ172" i="24"/>
  <c r="AU302" i="24"/>
  <c r="AK130" i="24"/>
  <c r="AP281" i="24"/>
  <c r="AU134" i="24"/>
  <c r="AI34" i="24"/>
  <c r="AJ328" i="24"/>
  <c r="AT328" i="24" s="1"/>
  <c r="AC99" i="24"/>
  <c r="AJ99" i="24"/>
  <c r="AT99" i="24" s="1"/>
  <c r="AF331" i="24"/>
  <c r="AJ148" i="24"/>
  <c r="AT148" i="24" s="1"/>
  <c r="AM58" i="24"/>
  <c r="AE205" i="24"/>
  <c r="AF80" i="24"/>
  <c r="AK80" i="24"/>
  <c r="AJ80" i="24"/>
  <c r="AT80" i="24" s="1"/>
  <c r="AE80" i="24"/>
  <c r="AX101" i="24"/>
  <c r="AS101" i="24"/>
  <c r="AP179" i="24"/>
  <c r="AJ179" i="24"/>
  <c r="AT179" i="24" s="1"/>
  <c r="AU179" i="24"/>
  <c r="AX150" i="24"/>
  <c r="AS150" i="24"/>
  <c r="AW150" i="24"/>
  <c r="BK150" i="24" s="1"/>
  <c r="AQ8" i="24"/>
  <c r="AK55" i="24"/>
  <c r="AF55" i="24"/>
  <c r="AE55" i="24"/>
  <c r="AP18" i="24"/>
  <c r="AQ18" i="24"/>
  <c r="AC18" i="24"/>
  <c r="AM179" i="24"/>
  <c r="AC339" i="24"/>
  <c r="AU6" i="24"/>
  <c r="AK6" i="24"/>
  <c r="AE6" i="24"/>
  <c r="AP150" i="24"/>
  <c r="AJ150" i="24"/>
  <c r="AT150" i="24" s="1"/>
  <c r="AJ8" i="24"/>
  <c r="AT8" i="24" s="1"/>
  <c r="AP33" i="24"/>
  <c r="AJ33" i="24"/>
  <c r="AT33" i="24" s="1"/>
  <c r="AC150" i="24"/>
  <c r="AC33" i="24"/>
  <c r="AP69" i="24"/>
  <c r="AQ69" i="24"/>
  <c r="AC37" i="24"/>
  <c r="AC6" i="24"/>
  <c r="AC8" i="24"/>
  <c r="AC19" i="24"/>
  <c r="AU84" i="24"/>
  <c r="AJ45" i="24"/>
  <c r="AT45" i="24" s="1"/>
  <c r="AC63" i="24"/>
  <c r="AM202" i="24"/>
  <c r="AC255" i="24"/>
  <c r="AC113" i="24"/>
  <c r="AM151" i="24"/>
  <c r="AC128" i="24"/>
  <c r="AU128" i="24"/>
  <c r="AE41" i="24"/>
  <c r="AM310" i="24"/>
  <c r="AI92" i="24"/>
  <c r="AS64" i="24"/>
  <c r="AF59" i="24"/>
  <c r="AS59" i="24"/>
  <c r="AJ206" i="24"/>
  <c r="AT206" i="24" s="1"/>
  <c r="AE203" i="24"/>
  <c r="AS203" i="24"/>
  <c r="AJ188" i="24"/>
  <c r="AT188" i="24" s="1"/>
  <c r="AJ87" i="24"/>
  <c r="AT87" i="24" s="1"/>
  <c r="AE240" i="24"/>
  <c r="AS240" i="24"/>
  <c r="AJ32" i="24"/>
  <c r="AT32" i="24" s="1"/>
  <c r="AE157" i="24"/>
  <c r="AS157" i="24"/>
  <c r="AJ197" i="24"/>
  <c r="AT197" i="24" s="1"/>
  <c r="AF116" i="24"/>
  <c r="AC11" i="24"/>
  <c r="AC104" i="24"/>
  <c r="AX125" i="24"/>
  <c r="AU150" i="24"/>
  <c r="AK150" i="24"/>
  <c r="AU33" i="24"/>
  <c r="AS55" i="24"/>
  <c r="AK18" i="24"/>
  <c r="AC69" i="24"/>
  <c r="AC101" i="24"/>
  <c r="AJ339" i="24"/>
  <c r="AT339" i="24" s="1"/>
  <c r="AE124" i="24"/>
  <c r="AU124" i="24"/>
  <c r="AJ19" i="24"/>
  <c r="AT19" i="24" s="1"/>
  <c r="AE244" i="24"/>
  <c r="AE9" i="24"/>
  <c r="AS136" i="24"/>
  <c r="AK120" i="24"/>
  <c r="AE91" i="24"/>
  <c r="AS84" i="24"/>
  <c r="AJ63" i="24"/>
  <c r="AT63" i="24" s="1"/>
  <c r="AU39" i="24"/>
  <c r="AI39" i="24"/>
  <c r="AS39" i="24"/>
  <c r="AM112" i="24"/>
  <c r="AJ255" i="24"/>
  <c r="AT255" i="24" s="1"/>
  <c r="AI212" i="24"/>
  <c r="AS212" i="24"/>
  <c r="AK113" i="24"/>
  <c r="AE147" i="24"/>
  <c r="AK225" i="24"/>
  <c r="AQ225" i="24"/>
  <c r="AM340" i="24"/>
  <c r="AJ64" i="24"/>
  <c r="AT64" i="24" s="1"/>
  <c r="AM206" i="24"/>
  <c r="AF203" i="24"/>
  <c r="AK188" i="24"/>
  <c r="AQ209" i="24"/>
  <c r="AM87" i="24"/>
  <c r="AC240" i="24"/>
  <c r="AF240" i="24"/>
  <c r="AU240" i="24"/>
  <c r="AM32" i="24"/>
  <c r="AC157" i="24"/>
  <c r="AF157" i="24"/>
  <c r="AU157" i="24"/>
  <c r="AM197" i="24"/>
  <c r="AP210" i="24"/>
  <c r="AI38" i="24"/>
  <c r="AE38" i="24"/>
  <c r="AP75" i="24"/>
  <c r="AU75" i="24"/>
  <c r="AS75" i="24"/>
  <c r="AQ75" i="24"/>
  <c r="AS257" i="24"/>
  <c r="AJ54" i="24"/>
  <c r="AT54" i="24" s="1"/>
  <c r="AQ54" i="24"/>
  <c r="AJ225" i="24"/>
  <c r="AT225" i="24" s="1"/>
  <c r="AS225" i="24"/>
  <c r="AU310" i="24"/>
  <c r="AQ310" i="24"/>
  <c r="AI59" i="24"/>
  <c r="AU206" i="24"/>
  <c r="AU188" i="24"/>
  <c r="AM188" i="24"/>
  <c r="AS209" i="24"/>
  <c r="AC116" i="24"/>
  <c r="AU210" i="24"/>
  <c r="AX210" i="24"/>
  <c r="AC28" i="24"/>
  <c r="AC178" i="24"/>
  <c r="AX213" i="24"/>
  <c r="AS213" i="24"/>
  <c r="AP38" i="24"/>
  <c r="AM38" i="24"/>
  <c r="AK69" i="24"/>
  <c r="AC179" i="24"/>
  <c r="AM339" i="24"/>
  <c r="AJ124" i="24"/>
  <c r="AT124" i="24" s="1"/>
  <c r="AU80" i="24"/>
  <c r="AK244" i="24"/>
  <c r="AK9" i="24"/>
  <c r="AC120" i="24"/>
  <c r="AJ120" i="24"/>
  <c r="AT120" i="24" s="1"/>
  <c r="AE84" i="24"/>
  <c r="AS202" i="24"/>
  <c r="AJ299" i="24"/>
  <c r="AT299" i="24" s="1"/>
  <c r="AS36" i="24"/>
  <c r="AJ151" i="24"/>
  <c r="AT151" i="24" s="1"/>
  <c r="AQ151" i="24"/>
  <c r="AS54" i="24"/>
  <c r="AJ310" i="24"/>
  <c r="AT310" i="24" s="1"/>
  <c r="AS310" i="24"/>
  <c r="AQ206" i="24"/>
  <c r="AK174" i="24"/>
  <c r="AC55" i="24"/>
  <c r="AK124" i="24"/>
  <c r="AC80" i="24"/>
  <c r="AM244" i="24"/>
  <c r="AM9" i="24"/>
  <c r="AC131" i="24"/>
  <c r="AM120" i="24"/>
  <c r="AK62" i="24"/>
  <c r="AC84" i="24"/>
  <c r="AJ39" i="24"/>
  <c r="AT39" i="24" s="1"/>
  <c r="AE76" i="24"/>
  <c r="AI202" i="24"/>
  <c r="AI112" i="24"/>
  <c r="AS112" i="24"/>
  <c r="AE299" i="24"/>
  <c r="AJ257" i="24"/>
  <c r="AT257" i="24" s="1"/>
  <c r="AJ36" i="24"/>
  <c r="AT36" i="24" s="1"/>
  <c r="AU36" i="24"/>
  <c r="AE151" i="24"/>
  <c r="AS151" i="24"/>
  <c r="AC54" i="24"/>
  <c r="AU54" i="24"/>
  <c r="AU340" i="24"/>
  <c r="AJ340" i="24"/>
  <c r="AT340" i="24" s="1"/>
  <c r="AQ340" i="24"/>
  <c r="AE310" i="24"/>
  <c r="AQ92" i="24"/>
  <c r="AI64" i="24"/>
  <c r="AU345" i="24"/>
  <c r="AE206" i="24"/>
  <c r="AS206" i="24"/>
  <c r="AE188" i="24"/>
  <c r="AQ188" i="24"/>
  <c r="AI209" i="24"/>
  <c r="AU218" i="24"/>
  <c r="AE87" i="24"/>
  <c r="AS87" i="24"/>
  <c r="AZ87" i="24" s="1"/>
  <c r="AE32" i="24"/>
  <c r="AS32" i="24"/>
  <c r="AE197" i="24"/>
  <c r="AS197" i="24"/>
  <c r="AP11" i="24"/>
  <c r="AC125" i="24"/>
  <c r="AU8" i="24"/>
  <c r="AU18" i="24"/>
  <c r="AK179" i="24"/>
  <c r="AE37" i="24"/>
  <c r="AU37" i="24"/>
  <c r="AM124" i="24"/>
  <c r="AE82" i="24"/>
  <c r="AU82" i="24"/>
  <c r="AU62" i="24"/>
  <c r="AK84" i="24"/>
  <c r="AU45" i="24"/>
  <c r="AI45" i="24"/>
  <c r="AZ45" i="24" s="1"/>
  <c r="AE202" i="24"/>
  <c r="AE112" i="24"/>
  <c r="AU112" i="24"/>
  <c r="AK212" i="24"/>
  <c r="AE257" i="24"/>
  <c r="AS113" i="24"/>
  <c r="AV113" i="24" s="1"/>
  <c r="AI54" i="24"/>
  <c r="AI225" i="24"/>
  <c r="AS340" i="24"/>
  <c r="AJ92" i="24"/>
  <c r="AT92" i="24" s="1"/>
  <c r="AS92" i="24"/>
  <c r="AQ345" i="24"/>
  <c r="AI321" i="24"/>
  <c r="AU59" i="24"/>
  <c r="AM59" i="24"/>
  <c r="AF206" i="24"/>
  <c r="AM203" i="24"/>
  <c r="AF188" i="24"/>
  <c r="AS188" i="24"/>
  <c r="AQ218" i="24"/>
  <c r="AC87" i="24"/>
  <c r="AF87" i="24"/>
  <c r="AU87" i="24"/>
  <c r="AC32" i="24"/>
  <c r="AF32" i="24"/>
  <c r="AU32" i="24"/>
  <c r="AC197" i="24"/>
  <c r="AF197" i="24"/>
  <c r="AU197" i="24"/>
  <c r="AU11" i="24"/>
  <c r="AJ104" i="24"/>
  <c r="AT104" i="24" s="1"/>
  <c r="AC210" i="24"/>
  <c r="AC82" i="24"/>
  <c r="AC62" i="24"/>
  <c r="AC79" i="24"/>
  <c r="AM39" i="24"/>
  <c r="AJ76" i="24"/>
  <c r="AT76" i="24" s="1"/>
  <c r="AC112" i="24"/>
  <c r="AK299" i="24"/>
  <c r="AI151" i="24"/>
  <c r="AJ128" i="24"/>
  <c r="AT128" i="24" s="1"/>
  <c r="AQ128" i="24"/>
  <c r="AK54" i="24"/>
  <c r="AK41" i="24"/>
  <c r="AQ41" i="24"/>
  <c r="AM225" i="24"/>
  <c r="AC340" i="24"/>
  <c r="AI310" i="24"/>
  <c r="AU92" i="24"/>
  <c r="AS345" i="24"/>
  <c r="AU203" i="24"/>
  <c r="AK209" i="24"/>
  <c r="AS218" i="24"/>
  <c r="AX28" i="24"/>
  <c r="AU69" i="24"/>
  <c r="AE339" i="24"/>
  <c r="AU339" i="24"/>
  <c r="AM80" i="24"/>
  <c r="AE19" i="24"/>
  <c r="AU19" i="24"/>
  <c r="AK79" i="24"/>
  <c r="AC45" i="24"/>
  <c r="AE63" i="24"/>
  <c r="AU63" i="24"/>
  <c r="AM76" i="24"/>
  <c r="AE255" i="24"/>
  <c r="AU255" i="24"/>
  <c r="AM299" i="24"/>
  <c r="AE113" i="24"/>
  <c r="AS147" i="24"/>
  <c r="AK151" i="24"/>
  <c r="AS128" i="24"/>
  <c r="AM54" i="24"/>
  <c r="AJ41" i="24"/>
  <c r="AT41" i="24" s="1"/>
  <c r="AS41" i="24"/>
  <c r="AZ41" i="24" s="1"/>
  <c r="AI340" i="24"/>
  <c r="AK310" i="24"/>
  <c r="AC92" i="24"/>
  <c r="AQ203" i="24"/>
  <c r="AP325" i="24"/>
  <c r="AQ213" i="24"/>
  <c r="AE258" i="24"/>
  <c r="AI75" i="24"/>
  <c r="AE102" i="24"/>
  <c r="AC27" i="24"/>
  <c r="AQ191" i="24"/>
  <c r="AQ29" i="24"/>
  <c r="AJ165" i="24"/>
  <c r="AT165" i="24" s="1"/>
  <c r="AC286" i="24"/>
  <c r="AK236" i="24"/>
  <c r="AQ24" i="24"/>
  <c r="AC183" i="24"/>
  <c r="AQ183" i="24"/>
  <c r="AU67" i="24"/>
  <c r="AM327" i="24"/>
  <c r="AJ107" i="24"/>
  <c r="AT107" i="24" s="1"/>
  <c r="AC30" i="24"/>
  <c r="AQ122" i="24"/>
  <c r="AC332" i="24"/>
  <c r="AK316" i="24"/>
  <c r="AU316" i="24"/>
  <c r="AS51" i="24"/>
  <c r="AQ51" i="24"/>
  <c r="AM164" i="24"/>
  <c r="AJ306" i="24"/>
  <c r="AT306" i="24" s="1"/>
  <c r="AU343" i="24"/>
  <c r="AK274" i="24"/>
  <c r="AQ274" i="24"/>
  <c r="AF258" i="24"/>
  <c r="AQ98" i="24"/>
  <c r="AJ75" i="24"/>
  <c r="AT75" i="24" s="1"/>
  <c r="AJ135" i="24"/>
  <c r="AT135" i="24" s="1"/>
  <c r="AC65" i="24"/>
  <c r="AJ65" i="24"/>
  <c r="AT65" i="24" s="1"/>
  <c r="AR65" i="24" s="1"/>
  <c r="AC102" i="24"/>
  <c r="AU191" i="24"/>
  <c r="AQ168" i="24"/>
  <c r="AC158" i="24"/>
  <c r="AJ236" i="24"/>
  <c r="AT236" i="24" s="1"/>
  <c r="AU183" i="24"/>
  <c r="AI81" i="24"/>
  <c r="AU352" i="24"/>
  <c r="AM107" i="24"/>
  <c r="AK122" i="24"/>
  <c r="AC230" i="24"/>
  <c r="AK51" i="24"/>
  <c r="AM306" i="24"/>
  <c r="AK269" i="24"/>
  <c r="AJ260" i="24"/>
  <c r="AT260" i="24" s="1"/>
  <c r="AC343" i="24"/>
  <c r="AK182" i="24"/>
  <c r="AJ219" i="24"/>
  <c r="AT219" i="24" s="1"/>
  <c r="AI300" i="24"/>
  <c r="AU274" i="24"/>
  <c r="AS71" i="24"/>
  <c r="AI71" i="24"/>
  <c r="AS66" i="24"/>
  <c r="AX66" i="24"/>
  <c r="AI66" i="24"/>
  <c r="AL66" i="24" s="1"/>
  <c r="AU125" i="24"/>
  <c r="AC213" i="24"/>
  <c r="AF213" i="24"/>
  <c r="AU213" i="24"/>
  <c r="AC258" i="24"/>
  <c r="AU98" i="24"/>
  <c r="AK75" i="24"/>
  <c r="AK135" i="24"/>
  <c r="AE13" i="24"/>
  <c r="AS13" i="24"/>
  <c r="AK65" i="24"/>
  <c r="AJ29" i="24"/>
  <c r="AT29" i="24" s="1"/>
  <c r="AU29" i="24"/>
  <c r="AK168" i="24"/>
  <c r="AQ270" i="24"/>
  <c r="AQ158" i="24"/>
  <c r="AJ170" i="24"/>
  <c r="AT170" i="24" s="1"/>
  <c r="AE236" i="24"/>
  <c r="AU24" i="24"/>
  <c r="AW183" i="24"/>
  <c r="BA183" i="24" s="1"/>
  <c r="BB183" i="24" s="1"/>
  <c r="AJ81" i="24"/>
  <c r="AT81" i="24" s="1"/>
  <c r="AJ30" i="24"/>
  <c r="AT30" i="24" s="1"/>
  <c r="AE122" i="24"/>
  <c r="AK108" i="24"/>
  <c r="AU108" i="24"/>
  <c r="AM48" i="24"/>
  <c r="AJ332" i="24"/>
  <c r="AT332" i="24" s="1"/>
  <c r="AC316" i="24"/>
  <c r="AE51" i="24"/>
  <c r="AK61" i="24"/>
  <c r="AU61" i="24"/>
  <c r="AQ164" i="24"/>
  <c r="AM337" i="24"/>
  <c r="AE269" i="24"/>
  <c r="AU269" i="24"/>
  <c r="AM260" i="24"/>
  <c r="AK90" i="24"/>
  <c r="AQ90" i="24"/>
  <c r="AE182" i="24"/>
  <c r="AU182" i="24"/>
  <c r="AM219" i="24"/>
  <c r="AK105" i="24"/>
  <c r="AQ105" i="24"/>
  <c r="AC274" i="24"/>
  <c r="AF274" i="24"/>
  <c r="AP161" i="24"/>
  <c r="AQ161" i="24"/>
  <c r="AS46" i="24"/>
  <c r="AI46" i="24"/>
  <c r="AK329" i="24"/>
  <c r="AE329" i="24"/>
  <c r="AJ329" i="24"/>
  <c r="AT329" i="24" s="1"/>
  <c r="AI329" i="24"/>
  <c r="AF329" i="24"/>
  <c r="AJ336" i="24"/>
  <c r="AT336" i="24" s="1"/>
  <c r="AS38" i="24"/>
  <c r="AJ258" i="24"/>
  <c r="AT258" i="24" s="1"/>
  <c r="AW98" i="24"/>
  <c r="BA98" i="24" s="1"/>
  <c r="BB98" i="24" s="1"/>
  <c r="AC135" i="24"/>
  <c r="AF13" i="24"/>
  <c r="AJ102" i="24"/>
  <c r="AT102" i="24" s="1"/>
  <c r="AC191" i="24"/>
  <c r="AC165" i="24"/>
  <c r="AQ165" i="24"/>
  <c r="AJ168" i="24"/>
  <c r="AT168" i="24" s="1"/>
  <c r="AU270" i="24"/>
  <c r="AK327" i="24"/>
  <c r="AQ107" i="24"/>
  <c r="AM30" i="24"/>
  <c r="AJ341" i="24"/>
  <c r="AT341" i="24" s="1"/>
  <c r="AC122" i="24"/>
  <c r="AF122" i="24"/>
  <c r="AM332" i="24"/>
  <c r="AJ230" i="24"/>
  <c r="AT230" i="24" s="1"/>
  <c r="AC51" i="24"/>
  <c r="AF51" i="24"/>
  <c r="AK164" i="24"/>
  <c r="AU164" i="24"/>
  <c r="AS306" i="24"/>
  <c r="AQ306" i="24"/>
  <c r="AC269" i="24"/>
  <c r="AF269" i="24"/>
  <c r="AS260" i="24"/>
  <c r="AU90" i="24"/>
  <c r="AK52" i="24"/>
  <c r="AC182" i="24"/>
  <c r="AF182" i="24"/>
  <c r="AS219" i="24"/>
  <c r="AZ219" i="24" s="1"/>
  <c r="AU105" i="24"/>
  <c r="AK154" i="24"/>
  <c r="AC161" i="24"/>
  <c r="AK162" i="24"/>
  <c r="AI162" i="24"/>
  <c r="AF162" i="24"/>
  <c r="AE162" i="24"/>
  <c r="AM239" i="24"/>
  <c r="AJ239" i="24"/>
  <c r="AT239" i="24" s="1"/>
  <c r="AU239" i="24"/>
  <c r="AJ190" i="24"/>
  <c r="AT190" i="24" s="1"/>
  <c r="AM190" i="24"/>
  <c r="AU190" i="24"/>
  <c r="AP190" i="24"/>
  <c r="AC13" i="24"/>
  <c r="AQ27" i="24"/>
  <c r="AJ191" i="24"/>
  <c r="AT191" i="24" s="1"/>
  <c r="AC29" i="24"/>
  <c r="AE168" i="24"/>
  <c r="AK81" i="24"/>
  <c r="AQ81" i="24"/>
  <c r="AC67" i="24"/>
  <c r="AQ67" i="24"/>
  <c r="AE327" i="24"/>
  <c r="AK352" i="24"/>
  <c r="AK295" i="24"/>
  <c r="AK107" i="24"/>
  <c r="AU107" i="24"/>
  <c r="AM341" i="24"/>
  <c r="AF108" i="24"/>
  <c r="AQ48" i="24"/>
  <c r="AM230" i="24"/>
  <c r="AJ316" i="24"/>
  <c r="AT316" i="24" s="1"/>
  <c r="AC61" i="24"/>
  <c r="AF61" i="24"/>
  <c r="AE164" i="24"/>
  <c r="AK306" i="24"/>
  <c r="AU306" i="24"/>
  <c r="AS337" i="24"/>
  <c r="AQ337" i="24"/>
  <c r="AK260" i="24"/>
  <c r="AQ260" i="24"/>
  <c r="AC90" i="24"/>
  <c r="AF90" i="24"/>
  <c r="AE52" i="24"/>
  <c r="AU52" i="24"/>
  <c r="AK219" i="24"/>
  <c r="AQ219" i="24"/>
  <c r="AC105" i="24"/>
  <c r="AF105" i="24"/>
  <c r="AS300" i="24"/>
  <c r="AI274" i="24"/>
  <c r="AP154" i="24"/>
  <c r="AU154" i="24"/>
  <c r="AE154" i="24"/>
  <c r="AS350" i="24"/>
  <c r="AR350" i="24" s="1"/>
  <c r="AP46" i="24"/>
  <c r="AQ46" i="24"/>
  <c r="AC329" i="24"/>
  <c r="AK53" i="24"/>
  <c r="AI53" i="24"/>
  <c r="AF53" i="24"/>
  <c r="AE53" i="24"/>
  <c r="AJ53" i="24"/>
  <c r="AT53" i="24" s="1"/>
  <c r="AW27" i="24"/>
  <c r="BA27" i="24" s="1"/>
  <c r="BB27" i="24" s="1"/>
  <c r="AS81" i="24"/>
  <c r="AK48" i="24"/>
  <c r="AK337" i="24"/>
  <c r="AU260" i="24"/>
  <c r="AU219" i="24"/>
  <c r="AK300" i="24"/>
  <c r="AK350" i="24"/>
  <c r="AC46" i="24"/>
  <c r="AU28" i="24"/>
  <c r="AC336" i="24"/>
  <c r="AK336" i="24"/>
  <c r="AQ258" i="24"/>
  <c r="AC98" i="24"/>
  <c r="AM98" i="24"/>
  <c r="AC75" i="24"/>
  <c r="AU135" i="24"/>
  <c r="AE65" i="24"/>
  <c r="BK102" i="24"/>
  <c r="AU27" i="24"/>
  <c r="AI27" i="24"/>
  <c r="AK29" i="24"/>
  <c r="AJ286" i="24"/>
  <c r="AT286" i="24" s="1"/>
  <c r="AE158" i="24"/>
  <c r="AS170" i="24"/>
  <c r="AQ236" i="24"/>
  <c r="AE81" i="24"/>
  <c r="AF295" i="24"/>
  <c r="AK30" i="24"/>
  <c r="AU30" i="24"/>
  <c r="AQ341" i="24"/>
  <c r="AM122" i="24"/>
  <c r="AJ108" i="24"/>
  <c r="AT108" i="24" s="1"/>
  <c r="AE48" i="24"/>
  <c r="AK332" i="24"/>
  <c r="AU332" i="24"/>
  <c r="AS230" i="24"/>
  <c r="AQ230" i="24"/>
  <c r="AM51" i="24"/>
  <c r="AJ61" i="24"/>
  <c r="AT61" i="24" s="1"/>
  <c r="AC306" i="24"/>
  <c r="AE337" i="24"/>
  <c r="AJ269" i="24"/>
  <c r="AT269" i="24" s="1"/>
  <c r="AC260" i="24"/>
  <c r="AS343" i="24"/>
  <c r="AI90" i="24"/>
  <c r="AJ182" i="24"/>
  <c r="AT182" i="24" s="1"/>
  <c r="AC219" i="24"/>
  <c r="AI105" i="24"/>
  <c r="AE300" i="24"/>
  <c r="AU300" i="24"/>
  <c r="AM274" i="24"/>
  <c r="AP350" i="24"/>
  <c r="AM350" i="24"/>
  <c r="AE350" i="24"/>
  <c r="AJ161" i="24"/>
  <c r="AT161" i="24" s="1"/>
  <c r="AR161" i="24" s="1"/>
  <c r="AK187" i="24"/>
  <c r="AE187" i="24"/>
  <c r="AJ187" i="24"/>
  <c r="AT187" i="24" s="1"/>
  <c r="AI187" i="24"/>
  <c r="AF187" i="24"/>
  <c r="AC270" i="24"/>
  <c r="AF158" i="24"/>
  <c r="AW236" i="24"/>
  <c r="BA236" i="24" s="1"/>
  <c r="AC326" i="24"/>
  <c r="AJ327" i="24"/>
  <c r="AT327" i="24" s="1"/>
  <c r="AM352" i="24"/>
  <c r="AK341" i="24"/>
  <c r="AU341" i="24"/>
  <c r="AM108" i="24"/>
  <c r="AF48" i="24"/>
  <c r="AK230" i="24"/>
  <c r="AU230" i="24"/>
  <c r="AS316" i="24"/>
  <c r="AQ316" i="24"/>
  <c r="AM61" i="24"/>
  <c r="AJ164" i="24"/>
  <c r="AT164" i="24" s="1"/>
  <c r="AC337" i="24"/>
  <c r="AF337" i="24"/>
  <c r="AM269" i="24"/>
  <c r="AK343" i="24"/>
  <c r="AQ343" i="24"/>
  <c r="AJ90" i="24"/>
  <c r="AT90" i="24" s="1"/>
  <c r="AI52" i="24"/>
  <c r="AM182" i="24"/>
  <c r="AJ105" i="24"/>
  <c r="AT105" i="24" s="1"/>
  <c r="AC300" i="24"/>
  <c r="AF300" i="24"/>
  <c r="AS274" i="24"/>
  <c r="AI154" i="24"/>
  <c r="AC350" i="24"/>
  <c r="AF350" i="24"/>
  <c r="AM161" i="24"/>
  <c r="AM46" i="24"/>
  <c r="AC187" i="24"/>
  <c r="AU297" i="24"/>
  <c r="AS190" i="24"/>
  <c r="AZ190" i="24" s="1"/>
  <c r="AC78" i="24"/>
  <c r="AS129" i="24"/>
  <c r="AQ253" i="24"/>
  <c r="AX100" i="24"/>
  <c r="AC93" i="24"/>
  <c r="AS347" i="24"/>
  <c r="AW145" i="24"/>
  <c r="BA145" i="24" s="1"/>
  <c r="BB145" i="24" s="1"/>
  <c r="AC121" i="24"/>
  <c r="AI312" i="24"/>
  <c r="AX20" i="24"/>
  <c r="AC60" i="24"/>
  <c r="AF60" i="24"/>
  <c r="AX60" i="24"/>
  <c r="AM117" i="24"/>
  <c r="AC42" i="24"/>
  <c r="AJ200" i="24"/>
  <c r="AT200" i="24" s="1"/>
  <c r="AE252" i="24"/>
  <c r="AU132" i="24"/>
  <c r="AS132" i="24"/>
  <c r="AE86" i="24"/>
  <c r="AC259" i="24"/>
  <c r="AC73" i="24"/>
  <c r="AW278" i="24"/>
  <c r="BA278" i="24" s="1"/>
  <c r="BB278" i="24" s="1"/>
  <c r="AS278" i="24"/>
  <c r="AI143" i="24"/>
  <c r="AJ143" i="24"/>
  <c r="AT143" i="24" s="1"/>
  <c r="AX175" i="24"/>
  <c r="AK347" i="24"/>
  <c r="AK263" i="24"/>
  <c r="AW323" i="24"/>
  <c r="BA323" i="24" s="1"/>
  <c r="BB323" i="24" s="1"/>
  <c r="AU338" i="24"/>
  <c r="AS338" i="24"/>
  <c r="AU275" i="24"/>
  <c r="AS275" i="24"/>
  <c r="AC153" i="24"/>
  <c r="AM42" i="24"/>
  <c r="AC77" i="24"/>
  <c r="AF252" i="24"/>
  <c r="AX132" i="24"/>
  <c r="AF31" i="24"/>
  <c r="AI278" i="24"/>
  <c r="AF311" i="24"/>
  <c r="AI23" i="24"/>
  <c r="AC133" i="24"/>
  <c r="AF144" i="24"/>
  <c r="AI276" i="24"/>
  <c r="AJ276" i="24"/>
  <c r="AT276" i="24" s="1"/>
  <c r="AQ143" i="24"/>
  <c r="AU143" i="24"/>
  <c r="AM143" i="24"/>
  <c r="AX167" i="24"/>
  <c r="AK145" i="24"/>
  <c r="AX323" i="24"/>
  <c r="AK14" i="24"/>
  <c r="AS171" i="24"/>
  <c r="AJ86" i="24"/>
  <c r="AT86" i="24" s="1"/>
  <c r="AC243" i="24"/>
  <c r="AK214" i="24"/>
  <c r="AK348" i="24"/>
  <c r="AP248" i="24"/>
  <c r="AQ248" i="24"/>
  <c r="AF278" i="24"/>
  <c r="AI194" i="24"/>
  <c r="AF23" i="24"/>
  <c r="AS133" i="24"/>
  <c r="AQ276" i="24"/>
  <c r="AU276" i="24"/>
  <c r="AM276" i="24"/>
  <c r="AE276" i="24"/>
  <c r="AQ162" i="24"/>
  <c r="AQ53" i="24"/>
  <c r="AK71" i="24"/>
  <c r="AJ297" i="24"/>
  <c r="AT297" i="24" s="1"/>
  <c r="AC190" i="24"/>
  <c r="AF190" i="24"/>
  <c r="AP78" i="24"/>
  <c r="AC317" i="24"/>
  <c r="AU361" i="24"/>
  <c r="AQ93" i="24"/>
  <c r="AI347" i="24"/>
  <c r="AI263" i="24"/>
  <c r="AZ263" i="24" s="1"/>
  <c r="AS145" i="24"/>
  <c r="AK323" i="24"/>
  <c r="AW121" i="24"/>
  <c r="BA121" i="24" s="1"/>
  <c r="BB121" i="24" s="1"/>
  <c r="AP312" i="24"/>
  <c r="AS20" i="24"/>
  <c r="AC338" i="24"/>
  <c r="AE265" i="24"/>
  <c r="AW265" i="24"/>
  <c r="BA265" i="24" s="1"/>
  <c r="BB265" i="24" s="1"/>
  <c r="AC275" i="24"/>
  <c r="AE127" i="24"/>
  <c r="AW127" i="24"/>
  <c r="BA127" i="24" s="1"/>
  <c r="BB127" i="24" s="1"/>
  <c r="AF14" i="24"/>
  <c r="AU171" i="24"/>
  <c r="AP43" i="24"/>
  <c r="AJ252" i="24"/>
  <c r="AT252" i="24" s="1"/>
  <c r="AC132" i="24"/>
  <c r="AS282" i="24"/>
  <c r="AJ243" i="24"/>
  <c r="AT243" i="24" s="1"/>
  <c r="AK287" i="24"/>
  <c r="AK365" i="24"/>
  <c r="AK362" i="24"/>
  <c r="AK140" i="24"/>
  <c r="AF248" i="24"/>
  <c r="AC31" i="24"/>
  <c r="AF194" i="24"/>
  <c r="AC311" i="24"/>
  <c r="AI250" i="24"/>
  <c r="AJ250" i="24"/>
  <c r="AT250" i="24" s="1"/>
  <c r="AK161" i="24"/>
  <c r="AC162" i="24"/>
  <c r="AU162" i="24"/>
  <c r="AC53" i="24"/>
  <c r="AU53" i="24"/>
  <c r="AE71" i="24"/>
  <c r="AS297" i="24"/>
  <c r="AM297" i="24"/>
  <c r="AX190" i="24"/>
  <c r="AQ78" i="24"/>
  <c r="AP56" i="24"/>
  <c r="AC315" i="24"/>
  <c r="AI253" i="24"/>
  <c r="AS195" i="24"/>
  <c r="AI145" i="24"/>
  <c r="AS323" i="24"/>
  <c r="AZ323" i="24" s="1"/>
  <c r="AJ121" i="24"/>
  <c r="AT121" i="24" s="1"/>
  <c r="AQ312" i="24"/>
  <c r="AC265" i="24"/>
  <c r="AF265" i="24"/>
  <c r="AX265" i="24"/>
  <c r="AC127" i="24"/>
  <c r="AF127" i="24"/>
  <c r="AX127" i="24"/>
  <c r="AS266" i="24"/>
  <c r="AS117" i="24"/>
  <c r="AU43" i="24"/>
  <c r="AS43" i="24"/>
  <c r="AW282" i="24"/>
  <c r="BK282" i="24" s="1"/>
  <c r="AC214" i="24"/>
  <c r="AS233" i="24"/>
  <c r="AC348" i="24"/>
  <c r="AS5" i="24"/>
  <c r="AP140" i="24"/>
  <c r="AQ140" i="24"/>
  <c r="AF140" i="24"/>
  <c r="AS31" i="24"/>
  <c r="BA95" i="24"/>
  <c r="BB95" i="24" s="1"/>
  <c r="AC278" i="24"/>
  <c r="AQ57" i="24"/>
  <c r="AJ57" i="24"/>
  <c r="AT57" i="24" s="1"/>
  <c r="AU57" i="24"/>
  <c r="AM57" i="24"/>
  <c r="AQ250" i="24"/>
  <c r="AU250" i="24"/>
  <c r="AM250" i="24"/>
  <c r="AE250" i="24"/>
  <c r="AC71" i="24"/>
  <c r="AC66" i="24"/>
  <c r="AX56" i="24"/>
  <c r="AI361" i="24"/>
  <c r="AC347" i="24"/>
  <c r="AW312" i="24"/>
  <c r="BA312" i="24" s="1"/>
  <c r="BB312" i="24" s="1"/>
  <c r="AU139" i="24"/>
  <c r="AS139" i="24"/>
  <c r="AP60" i="24"/>
  <c r="AU266" i="24"/>
  <c r="AC14" i="24"/>
  <c r="AS153" i="24"/>
  <c r="AC171" i="24"/>
  <c r="AK117" i="24"/>
  <c r="AS42" i="24"/>
  <c r="AK77" i="24"/>
  <c r="AC119" i="24"/>
  <c r="AX282" i="24"/>
  <c r="AP86" i="24"/>
  <c r="AC85" i="24"/>
  <c r="AC287" i="24"/>
  <c r="AK233" i="24"/>
  <c r="AC365" i="24"/>
  <c r="AS259" i="24"/>
  <c r="AS73" i="24"/>
  <c r="AC362" i="24"/>
  <c r="AK5" i="24"/>
  <c r="AJ294" i="24"/>
  <c r="AT294" i="24" s="1"/>
  <c r="AI95" i="24"/>
  <c r="AF95" i="24"/>
  <c r="AS23" i="24"/>
  <c r="AP297" i="24"/>
  <c r="AP315" i="24"/>
  <c r="AC361" i="24"/>
  <c r="AI163" i="24"/>
  <c r="AQ347" i="24"/>
  <c r="AQ263" i="24"/>
  <c r="AJ338" i="24"/>
  <c r="AT338" i="24" s="1"/>
  <c r="AJ265" i="24"/>
  <c r="AT265" i="24" s="1"/>
  <c r="AS60" i="24"/>
  <c r="AJ275" i="24"/>
  <c r="AT275" i="24" s="1"/>
  <c r="AJ127" i="24"/>
  <c r="AT127" i="24" s="1"/>
  <c r="AK153" i="24"/>
  <c r="AK42" i="24"/>
  <c r="AC123" i="24"/>
  <c r="AP252" i="24"/>
  <c r="AC282" i="24"/>
  <c r="AP243" i="24"/>
  <c r="AS173" i="24"/>
  <c r="AK259" i="24"/>
  <c r="AK73" i="24"/>
  <c r="AC110" i="24"/>
  <c r="AK46" i="24"/>
  <c r="AQ329" i="24"/>
  <c r="AQ187" i="24"/>
  <c r="AS239" i="24"/>
  <c r="AC297" i="24"/>
  <c r="AS152" i="24"/>
  <c r="AQ315" i="24"/>
  <c r="AX129" i="24"/>
  <c r="AP253" i="24"/>
  <c r="AC163" i="24"/>
  <c r="AW20" i="24"/>
  <c r="BA20" i="24" s="1"/>
  <c r="BB20" i="24" s="1"/>
  <c r="AK338" i="24"/>
  <c r="AC139" i="24"/>
  <c r="AC266" i="24"/>
  <c r="AC117" i="24"/>
  <c r="AP132" i="24"/>
  <c r="AS243" i="24"/>
  <c r="AK173" i="24"/>
  <c r="AC233" i="24"/>
  <c r="AC5" i="24"/>
  <c r="AW311" i="24"/>
  <c r="BA311" i="24" s="1"/>
  <c r="BB311" i="24" s="1"/>
  <c r="AS311" i="24"/>
  <c r="AC137" i="24"/>
  <c r="AF133" i="24"/>
  <c r="AW144" i="24"/>
  <c r="BA144" i="24" s="1"/>
  <c r="BB144" i="24" s="1"/>
  <c r="AS144" i="24"/>
  <c r="AE118" i="24"/>
  <c r="AI110" i="24"/>
  <c r="AC144" i="24"/>
  <c r="AI180" i="24"/>
  <c r="AJ7" i="24"/>
  <c r="AT7" i="24" s="1"/>
  <c r="AJ283" i="24"/>
  <c r="AT283" i="24" s="1"/>
  <c r="AJ238" i="24"/>
  <c r="AT238" i="24" s="1"/>
  <c r="AC193" i="24"/>
  <c r="AF193" i="24"/>
  <c r="AU141" i="24"/>
  <c r="AK141" i="24"/>
  <c r="AU285" i="24"/>
  <c r="AC288" i="24"/>
  <c r="AQ288" i="24"/>
  <c r="AW292" i="24"/>
  <c r="BK292" i="24" s="1"/>
  <c r="AW208" i="24"/>
  <c r="AC142" i="24"/>
  <c r="AW220" i="24"/>
  <c r="BK220" i="24" s="1"/>
  <c r="AC313" i="24"/>
  <c r="AQ313" i="24"/>
  <c r="AJ68" i="24"/>
  <c r="AT68" i="24" s="1"/>
  <c r="AC224" i="24"/>
  <c r="AC146" i="24"/>
  <c r="BK146" i="24"/>
  <c r="AC314" i="24"/>
  <c r="AF314" i="24"/>
  <c r="AQ314" i="24"/>
  <c r="AC106" i="24"/>
  <c r="AF106" i="24"/>
  <c r="AQ106" i="24"/>
  <c r="AJ226" i="24"/>
  <c r="AT226" i="24" s="1"/>
  <c r="AC189" i="24"/>
  <c r="AJ221" i="24"/>
  <c r="AT221" i="24" s="1"/>
  <c r="AE21" i="24"/>
  <c r="AF229" i="24"/>
  <c r="AE96" i="24"/>
  <c r="AW267" i="24"/>
  <c r="BK267" i="24" s="1"/>
  <c r="AC241" i="24"/>
  <c r="AC242" i="24"/>
  <c r="AJ242" i="24"/>
  <c r="AT242" i="24" s="1"/>
  <c r="AP74" i="24"/>
  <c r="AU74" i="24"/>
  <c r="AQ74" i="24"/>
  <c r="AM74" i="24"/>
  <c r="AP211" i="24"/>
  <c r="AU211" i="24"/>
  <c r="AQ211" i="24"/>
  <c r="AM211" i="24"/>
  <c r="AS322" i="24"/>
  <c r="AK186" i="24"/>
  <c r="AE186" i="24"/>
  <c r="AP72" i="24"/>
  <c r="AU72" i="24"/>
  <c r="AQ72" i="24"/>
  <c r="AM72" i="24"/>
  <c r="AC194" i="24"/>
  <c r="AC23" i="24"/>
  <c r="AM7" i="24"/>
  <c r="AM271" i="24"/>
  <c r="AM283" i="24"/>
  <c r="AM238" i="24"/>
  <c r="AM351" i="24"/>
  <c r="AM247" i="24"/>
  <c r="AM149" i="24"/>
  <c r="AJ262" i="24"/>
  <c r="AT262" i="24" s="1"/>
  <c r="AC15" i="24"/>
  <c r="AQ15" i="24"/>
  <c r="AM115" i="24"/>
  <c r="AI220" i="24"/>
  <c r="AM68" i="24"/>
  <c r="AJ224" i="24"/>
  <c r="AT224" i="24" s="1"/>
  <c r="BA304" i="24"/>
  <c r="BB304" i="24" s="1"/>
  <c r="AI146" i="24"/>
  <c r="BA256" i="24"/>
  <c r="BB256" i="24" s="1"/>
  <c r="AU314" i="24"/>
  <c r="AJ215" i="24"/>
  <c r="AT215" i="24" s="1"/>
  <c r="AU106" i="24"/>
  <c r="AK221" i="24"/>
  <c r="AC222" i="24"/>
  <c r="AJ222" i="24"/>
  <c r="AT222" i="24" s="1"/>
  <c r="AC21" i="24"/>
  <c r="AF21" i="24"/>
  <c r="AC229" i="24"/>
  <c r="AC207" i="24"/>
  <c r="AF268" i="24"/>
  <c r="AE268" i="24"/>
  <c r="AU10" i="24"/>
  <c r="AQ10" i="24"/>
  <c r="AP10" i="24"/>
  <c r="BA88" i="24"/>
  <c r="BB88" i="24" s="1"/>
  <c r="BK88" i="24"/>
  <c r="AM262" i="24"/>
  <c r="AJ193" i="24"/>
  <c r="AT193" i="24" s="1"/>
  <c r="AW142" i="24"/>
  <c r="BK142" i="24" s="1"/>
  <c r="AC220" i="24"/>
  <c r="AJ220" i="24"/>
  <c r="AT220" i="24" s="1"/>
  <c r="AE313" i="24"/>
  <c r="AE16" i="24"/>
  <c r="AQ16" i="24"/>
  <c r="AM224" i="24"/>
  <c r="AQ304" i="24"/>
  <c r="AJ146" i="24"/>
  <c r="AT146" i="24" s="1"/>
  <c r="AQ256" i="24"/>
  <c r="AI314" i="24"/>
  <c r="BK314" i="24"/>
  <c r="AM215" i="24"/>
  <c r="AI106" i="24"/>
  <c r="AK222" i="24"/>
  <c r="AJ111" i="24"/>
  <c r="AT111" i="24" s="1"/>
  <c r="AU47" i="24"/>
  <c r="AP261" i="24"/>
  <c r="AJ261" i="24"/>
  <c r="AT261" i="24" s="1"/>
  <c r="AU261" i="24"/>
  <c r="AQ261" i="24"/>
  <c r="AE249" i="24"/>
  <c r="AJ249" i="24"/>
  <c r="AT249" i="24" s="1"/>
  <c r="AF249" i="24"/>
  <c r="AF4" i="24"/>
  <c r="AK4" i="24"/>
  <c r="AJ4" i="24"/>
  <c r="AT4" i="24" s="1"/>
  <c r="AP289" i="24"/>
  <c r="AQ289" i="24"/>
  <c r="AJ289" i="24"/>
  <c r="AT289" i="24" s="1"/>
  <c r="AU289" i="24"/>
  <c r="AC180" i="24"/>
  <c r="AU7" i="24"/>
  <c r="AU271" i="24"/>
  <c r="AU283" i="24"/>
  <c r="AU238" i="24"/>
  <c r="AU351" i="24"/>
  <c r="AU247" i="24"/>
  <c r="AQ149" i="24"/>
  <c r="AM193" i="24"/>
  <c r="AQ285" i="24"/>
  <c r="AM220" i="24"/>
  <c r="AC16" i="24"/>
  <c r="AU304" i="24"/>
  <c r="AM146" i="24"/>
  <c r="AU256" i="24"/>
  <c r="AJ314" i="24"/>
  <c r="AT314" i="24" s="1"/>
  <c r="AP189" i="24"/>
  <c r="AK21" i="24"/>
  <c r="AW234" i="24"/>
  <c r="BK234" i="24" s="1"/>
  <c r="AW241" i="24"/>
  <c r="BK241" i="24" s="1"/>
  <c r="AK26" i="24"/>
  <c r="AJ26" i="24"/>
  <c r="AT26" i="24" s="1"/>
  <c r="AJ40" i="24"/>
  <c r="AT40" i="24" s="1"/>
  <c r="AF40" i="24"/>
  <c r="AE40" i="24"/>
  <c r="AJ349" i="24"/>
  <c r="AT349" i="24" s="1"/>
  <c r="AI349" i="24"/>
  <c r="AF349" i="24"/>
  <c r="AE349" i="24"/>
  <c r="AI351" i="24"/>
  <c r="AL351" i="24" s="1"/>
  <c r="AI247" i="24"/>
  <c r="AL247" i="24" s="1"/>
  <c r="AU149" i="24"/>
  <c r="AQ262" i="24"/>
  <c r="AC141" i="24"/>
  <c r="AC285" i="24"/>
  <c r="AU288" i="24"/>
  <c r="AI292" i="24"/>
  <c r="AI208" i="24"/>
  <c r="AQ115" i="24"/>
  <c r="AJ313" i="24"/>
  <c r="AT313" i="24" s="1"/>
  <c r="AI16" i="24"/>
  <c r="AW16" i="24"/>
  <c r="BK16" i="24" s="1"/>
  <c r="AQ68" i="24"/>
  <c r="BK304" i="24"/>
  <c r="AC256" i="24"/>
  <c r="BK256" i="24"/>
  <c r="AM314" i="24"/>
  <c r="AM106" i="24"/>
  <c r="AK234" i="24"/>
  <c r="AC267" i="24"/>
  <c r="AC111" i="24"/>
  <c r="AK111" i="24"/>
  <c r="AE26" i="24"/>
  <c r="AC268" i="24"/>
  <c r="AC359" i="24"/>
  <c r="AF97" i="24"/>
  <c r="AE97" i="24"/>
  <c r="AU291" i="24"/>
  <c r="AP291" i="24"/>
  <c r="BK281" i="24"/>
  <c r="BK277" i="24"/>
  <c r="BA277" i="24"/>
  <c r="BB277" i="24" s="1"/>
  <c r="AE7" i="24"/>
  <c r="AU262" i="24"/>
  <c r="AK15" i="24"/>
  <c r="AU115" i="24"/>
  <c r="AU68" i="24"/>
  <c r="AP215" i="24"/>
  <c r="AJ216" i="24"/>
  <c r="AT216" i="24" s="1"/>
  <c r="AF26" i="24"/>
  <c r="AF47" i="24"/>
  <c r="AE47" i="24"/>
  <c r="AE155" i="24"/>
  <c r="AJ155" i="24"/>
  <c r="AT155" i="24" s="1"/>
  <c r="AF155" i="24"/>
  <c r="BK303" i="24"/>
  <c r="BA303" i="24"/>
  <c r="BB303" i="24" s="1"/>
  <c r="AE262" i="24"/>
  <c r="AU193" i="24"/>
  <c r="AC292" i="24"/>
  <c r="AC208" i="24"/>
  <c r="AE68" i="24"/>
  <c r="AU224" i="24"/>
  <c r="AC215" i="24"/>
  <c r="AQ215" i="24"/>
  <c r="AJ189" i="24"/>
  <c r="AT189" i="24" s="1"/>
  <c r="AK232" i="24"/>
  <c r="AE241" i="24"/>
  <c r="AF241" i="24"/>
  <c r="AP12" i="24"/>
  <c r="AQ12" i="24"/>
  <c r="AI109" i="24"/>
  <c r="AF109" i="24"/>
  <c r="AE109" i="24"/>
  <c r="AC307" i="24"/>
  <c r="AM142" i="24"/>
  <c r="AJ115" i="24"/>
  <c r="AT115" i="24" s="1"/>
  <c r="AE220" i="24"/>
  <c r="AS220" i="24"/>
  <c r="AE224" i="24"/>
  <c r="AE146" i="24"/>
  <c r="AU146" i="24"/>
  <c r="AI229" i="24"/>
  <c r="AC216" i="24"/>
  <c r="AK216" i="24"/>
  <c r="AF217" i="24"/>
  <c r="AE217" i="24"/>
  <c r="AJ211" i="24"/>
  <c r="AT211" i="24" s="1"/>
  <c r="AF235" i="24"/>
  <c r="AK235" i="24"/>
  <c r="AJ235" i="24"/>
  <c r="AT235" i="24" s="1"/>
  <c r="AI235" i="24"/>
  <c r="AZ235" i="24" s="1"/>
  <c r="AE235" i="24"/>
  <c r="AC333" i="24"/>
  <c r="AP114" i="24"/>
  <c r="AU114" i="24"/>
  <c r="AQ114" i="24"/>
  <c r="AM114" i="24"/>
  <c r="AM268" i="24"/>
  <c r="AM217" i="24"/>
  <c r="AJ227" i="24"/>
  <c r="AT227" i="24" s="1"/>
  <c r="AC211" i="24"/>
  <c r="AF211" i="24"/>
  <c r="AU17" i="24"/>
  <c r="AU349" i="24"/>
  <c r="AM181" i="24"/>
  <c r="AP254" i="24"/>
  <c r="AP320" i="24"/>
  <c r="AU249" i="24"/>
  <c r="AJ83" i="24"/>
  <c r="AT83" i="24" s="1"/>
  <c r="AU155" i="24"/>
  <c r="AU235" i="24"/>
  <c r="AP235" i="24"/>
  <c r="AI303" i="24"/>
  <c r="AZ303" i="24" s="1"/>
  <c r="AX303" i="24"/>
  <c r="AC291" i="24"/>
  <c r="AW291" i="24"/>
  <c r="AS177" i="24"/>
  <c r="AK251" i="24"/>
  <c r="AC185" i="24"/>
  <c r="AK335" i="24"/>
  <c r="AJ12" i="24"/>
  <c r="AT12" i="24" s="1"/>
  <c r="AQ363" i="24"/>
  <c r="AC130" i="24"/>
  <c r="AQ126" i="24"/>
  <c r="AJ296" i="24"/>
  <c r="AT296" i="24" s="1"/>
  <c r="AK318" i="24"/>
  <c r="AC322" i="24"/>
  <c r="AC301" i="24"/>
  <c r="AQ281" i="24"/>
  <c r="AP134" i="24"/>
  <c r="AC289" i="24"/>
  <c r="AS34" i="24"/>
  <c r="AK328" i="24"/>
  <c r="AI277" i="24"/>
  <c r="AC47" i="24"/>
  <c r="AM227" i="24"/>
  <c r="AC40" i="24"/>
  <c r="AC349" i="24"/>
  <c r="AU308" i="24"/>
  <c r="AF284" i="24"/>
  <c r="AE342" i="24"/>
  <c r="AK320" i="24"/>
  <c r="AS320" i="24"/>
  <c r="AC235" i="24"/>
  <c r="AQ235" i="24"/>
  <c r="AJ303" i="24"/>
  <c r="AT303" i="24" s="1"/>
  <c r="AU237" i="24"/>
  <c r="AI291" i="24"/>
  <c r="AX291" i="24"/>
  <c r="AP177" i="24"/>
  <c r="AQ185" i="24"/>
  <c r="AC335" i="24"/>
  <c r="AK12" i="24"/>
  <c r="AU172" i="24"/>
  <c r="AQ302" i="24"/>
  <c r="AW363" i="24"/>
  <c r="BA363" i="24" s="1"/>
  <c r="BB363" i="24" s="1"/>
  <c r="AQ130" i="24"/>
  <c r="AS333" i="24"/>
  <c r="AQ198" i="24"/>
  <c r="AQ134" i="24"/>
  <c r="AW34" i="24"/>
  <c r="BK34" i="24" s="1"/>
  <c r="AU99" i="24"/>
  <c r="AQ99" i="24"/>
  <c r="AC273" i="24"/>
  <c r="BK223" i="24"/>
  <c r="AC88" i="24"/>
  <c r="AS268" i="24"/>
  <c r="BA217" i="24"/>
  <c r="BB217" i="24" s="1"/>
  <c r="AQ217" i="24"/>
  <c r="AM359" i="24"/>
  <c r="AC17" i="24"/>
  <c r="AF17" i="24"/>
  <c r="AQ181" i="24"/>
  <c r="AU254" i="24"/>
  <c r="AJ254" i="24"/>
  <c r="AT254" i="24" s="1"/>
  <c r="AJ308" i="24"/>
  <c r="AT308" i="24" s="1"/>
  <c r="AI320" i="24"/>
  <c r="AP70" i="24"/>
  <c r="AU231" i="24"/>
  <c r="AF231" i="24"/>
  <c r="AJ10" i="24"/>
  <c r="AT10" i="24" s="1"/>
  <c r="AU293" i="24"/>
  <c r="AR293" i="24" s="1"/>
  <c r="AF293" i="24"/>
  <c r="AX293" i="24"/>
  <c r="AW235" i="24"/>
  <c r="AK303" i="24"/>
  <c r="AP344" i="24"/>
  <c r="AJ291" i="24"/>
  <c r="AT291" i="24" s="1"/>
  <c r="AQ177" i="24"/>
  <c r="AW185" i="24"/>
  <c r="BK185" i="24" s="1"/>
  <c r="AS130" i="24"/>
  <c r="AQ318" i="24"/>
  <c r="AS280" i="24"/>
  <c r="AC280" i="24"/>
  <c r="AC169" i="24"/>
  <c r="AK281" i="24"/>
  <c r="AU198" i="24"/>
  <c r="AW134" i="24"/>
  <c r="BK134" i="24" s="1"/>
  <c r="AS99" i="24"/>
  <c r="AU319" i="24"/>
  <c r="AQ319" i="24"/>
  <c r="AU223" i="24"/>
  <c r="AK223" i="24"/>
  <c r="AQ346" i="24"/>
  <c r="AM346" i="24"/>
  <c r="AU181" i="24"/>
  <c r="AC284" i="24"/>
  <c r="AC344" i="24"/>
  <c r="AC246" i="24"/>
  <c r="AC177" i="24"/>
  <c r="AK280" i="24"/>
  <c r="AK166" i="24"/>
  <c r="AX134" i="24"/>
  <c r="AQ328" i="24"/>
  <c r="AE99" i="24"/>
  <c r="AP223" i="24"/>
  <c r="AQ223" i="24"/>
  <c r="AE354" i="24"/>
  <c r="AJ354" i="24"/>
  <c r="AT354" i="24" s="1"/>
  <c r="AC176" i="24"/>
  <c r="AM47" i="24"/>
  <c r="AC261" i="24"/>
  <c r="AU227" i="24"/>
  <c r="BA359" i="24"/>
  <c r="BB359" i="24" s="1"/>
  <c r="AQ359" i="24"/>
  <c r="AM40" i="24"/>
  <c r="AC181" i="24"/>
  <c r="AU272" i="24"/>
  <c r="AF272" i="24"/>
  <c r="AU279" i="24"/>
  <c r="AU185" i="24"/>
  <c r="AI185" i="24"/>
  <c r="AS335" i="24"/>
  <c r="AW192" i="24"/>
  <c r="BK192" i="24" s="1"/>
  <c r="AE363" i="24"/>
  <c r="AU130" i="24"/>
  <c r="AE126" i="24"/>
  <c r="AE333" i="24"/>
  <c r="AC296" i="24"/>
  <c r="AF318" i="24"/>
  <c r="AU318" i="24"/>
  <c r="AK49" i="24"/>
  <c r="AU159" i="24"/>
  <c r="AM281" i="24"/>
  <c r="AK198" i="24"/>
  <c r="AK134" i="24"/>
  <c r="AE328" i="24"/>
  <c r="AU328" i="24"/>
  <c r="AF99" i="24"/>
  <c r="AX277" i="24"/>
  <c r="AX88" i="24"/>
  <c r="AS88" i="24"/>
  <c r="AC217" i="24"/>
  <c r="AU359" i="24"/>
  <c r="AM17" i="24"/>
  <c r="AC254" i="24"/>
  <c r="AS10" i="24"/>
  <c r="AU83" i="24"/>
  <c r="AF83" i="24"/>
  <c r="AX83" i="24"/>
  <c r="AP303" i="24"/>
  <c r="AS291" i="24"/>
  <c r="BK251" i="24"/>
  <c r="AU192" i="24"/>
  <c r="AC172" i="24"/>
  <c r="AJ302" i="24"/>
  <c r="AT302" i="24" s="1"/>
  <c r="AC363" i="24"/>
  <c r="AF363" i="24"/>
  <c r="AC126" i="24"/>
  <c r="AF126" i="24"/>
  <c r="AS296" i="24"/>
  <c r="AC166" i="24"/>
  <c r="AC159" i="24"/>
  <c r="AU35" i="24"/>
  <c r="AC199" i="24"/>
  <c r="AK50" i="24"/>
  <c r="AS114" i="24"/>
  <c r="AC34" i="24"/>
  <c r="AM34" i="24"/>
  <c r="AC328" i="24"/>
  <c r="AI204" i="24"/>
  <c r="AK273" i="24"/>
  <c r="AK88" i="24"/>
  <c r="AC89" i="24"/>
  <c r="AC228" i="24"/>
  <c r="AC227" i="24"/>
  <c r="AK97" i="24"/>
  <c r="AC303" i="24"/>
  <c r="AQ303" i="24"/>
  <c r="BA177" i="24"/>
  <c r="BB177" i="24" s="1"/>
  <c r="AX251" i="24"/>
  <c r="AF185" i="24"/>
  <c r="AU12" i="24"/>
  <c r="AW109" i="24"/>
  <c r="BA109" i="24" s="1"/>
  <c r="BB109" i="24" s="1"/>
  <c r="AK302" i="24"/>
  <c r="AJ130" i="24"/>
  <c r="AT130" i="24" s="1"/>
  <c r="AJ333" i="24"/>
  <c r="AT333" i="24" s="1"/>
  <c r="AU296" i="24"/>
  <c r="AC318" i="24"/>
  <c r="AI318" i="24"/>
  <c r="AC35" i="24"/>
  <c r="AM134" i="24"/>
  <c r="AU50" i="24"/>
  <c r="AK114" i="24"/>
  <c r="AC331" i="24"/>
  <c r="AJ331" i="24"/>
  <c r="AT331" i="24" s="1"/>
  <c r="AJ223" i="24"/>
  <c r="AT223" i="24" s="1"/>
  <c r="AU331" i="24"/>
  <c r="AC354" i="24"/>
  <c r="AS346" i="24"/>
  <c r="AM205" i="24"/>
  <c r="AJ290" i="24"/>
  <c r="AT290" i="24" s="1"/>
  <c r="AJ176" i="24"/>
  <c r="AT176" i="24" s="1"/>
  <c r="AC72" i="24"/>
  <c r="AW346" i="24"/>
  <c r="BK346" i="24" s="1"/>
  <c r="AM356" i="24"/>
  <c r="AQ355" i="24"/>
  <c r="AM290" i="24"/>
  <c r="AP89" i="24"/>
  <c r="AU58" i="24"/>
  <c r="AU355" i="24"/>
  <c r="AQ205" i="24"/>
  <c r="AU205" i="24"/>
  <c r="AQ290" i="24"/>
  <c r="AQ176" i="24"/>
  <c r="AP356" i="24"/>
  <c r="AE148" i="24"/>
  <c r="AE160" i="24"/>
  <c r="AE94" i="24"/>
  <c r="AE196" i="24"/>
  <c r="AE58" i="24"/>
  <c r="AE355" i="24"/>
  <c r="AU290" i="24"/>
  <c r="AC346" i="24"/>
  <c r="AJ89" i="24"/>
  <c r="AT89" i="24" s="1"/>
  <c r="AU89" i="24"/>
  <c r="AC160" i="24"/>
  <c r="AC355" i="24"/>
  <c r="AC205" i="24"/>
  <c r="AI72" i="24"/>
  <c r="AC356" i="24"/>
  <c r="AU356" i="24"/>
  <c r="AU228" i="24"/>
  <c r="AJ58" i="24"/>
  <c r="AT58" i="24" s="1"/>
  <c r="AJ355" i="24"/>
  <c r="AT355" i="24" s="1"/>
  <c r="AX9" i="24"/>
  <c r="AW9" i="24"/>
  <c r="AQ55" i="24"/>
  <c r="AQ101" i="24"/>
  <c r="AW179" i="24"/>
  <c r="AW37" i="24"/>
  <c r="AW339" i="24"/>
  <c r="AW124" i="24"/>
  <c r="AW80" i="24"/>
  <c r="AW82" i="24"/>
  <c r="AW19" i="24"/>
  <c r="AW244" i="24"/>
  <c r="AE136" i="24"/>
  <c r="AX131" i="24"/>
  <c r="AW131" i="24"/>
  <c r="AQ156" i="24"/>
  <c r="AP156" i="24"/>
  <c r="AI156" i="24"/>
  <c r="AF156" i="24"/>
  <c r="AX298" i="24"/>
  <c r="AW298" i="24"/>
  <c r="AU76" i="24"/>
  <c r="AK202" i="24"/>
  <c r="AU257" i="24"/>
  <c r="AU64" i="24"/>
  <c r="AK206" i="24"/>
  <c r="AK218" i="24"/>
  <c r="AM6" i="24"/>
  <c r="AI150" i="24"/>
  <c r="AM8" i="24"/>
  <c r="AM33" i="24"/>
  <c r="AI55" i="24"/>
  <c r="AM18" i="24"/>
  <c r="AM69" i="24"/>
  <c r="AI101" i="24"/>
  <c r="BA101" i="24"/>
  <c r="AX25" i="24"/>
  <c r="AW25" i="24"/>
  <c r="AU225" i="24"/>
  <c r="AW6" i="24"/>
  <c r="AW8" i="24"/>
  <c r="AW33" i="24"/>
  <c r="AW18" i="24"/>
  <c r="AW69" i="24"/>
  <c r="AI136" i="24"/>
  <c r="AQ131" i="24"/>
  <c r="AP131" i="24"/>
  <c r="AI131" i="24"/>
  <c r="AF131" i="24"/>
  <c r="AX120" i="24"/>
  <c r="AW120" i="24"/>
  <c r="AX62" i="24"/>
  <c r="AW62" i="24"/>
  <c r="AQ298" i="24"/>
  <c r="AP298" i="24"/>
  <c r="AI298" i="24"/>
  <c r="AF298" i="24"/>
  <c r="AX79" i="24"/>
  <c r="AW79" i="24"/>
  <c r="AU41" i="24"/>
  <c r="AQ136" i="24"/>
  <c r="AP136" i="24"/>
  <c r="AL2" i="24"/>
  <c r="AK101" i="24"/>
  <c r="AQ179" i="24"/>
  <c r="AQ37" i="24"/>
  <c r="AQ339" i="24"/>
  <c r="AQ124" i="24"/>
  <c r="AQ80" i="24"/>
  <c r="AQ82" i="24"/>
  <c r="AQ19" i="24"/>
  <c r="AQ244" i="24"/>
  <c r="AQ9" i="24"/>
  <c r="AJ136" i="24"/>
  <c r="AT136" i="24" s="1"/>
  <c r="AE131" i="24"/>
  <c r="AJ156" i="24"/>
  <c r="AT156" i="24" s="1"/>
  <c r="AE298" i="24"/>
  <c r="AX63" i="24"/>
  <c r="AW63" i="24"/>
  <c r="AI25" i="24"/>
  <c r="AV36" i="24"/>
  <c r="AZ128" i="24"/>
  <c r="AU55" i="24"/>
  <c r="AU101" i="24"/>
  <c r="AI179" i="24"/>
  <c r="AI37" i="24"/>
  <c r="AI339" i="24"/>
  <c r="AI124" i="24"/>
  <c r="AI80" i="24"/>
  <c r="AI82" i="24"/>
  <c r="AI19" i="24"/>
  <c r="AI244" i="24"/>
  <c r="AI9" i="24"/>
  <c r="AK136" i="24"/>
  <c r="AU136" i="24"/>
  <c r="AS131" i="24"/>
  <c r="AQ120" i="24"/>
  <c r="AP120" i="24"/>
  <c r="AI120" i="24"/>
  <c r="AF120" i="24"/>
  <c r="AX91" i="24"/>
  <c r="AW91" i="24"/>
  <c r="AK156" i="24"/>
  <c r="AQ62" i="24"/>
  <c r="AP62" i="24"/>
  <c r="AI62" i="24"/>
  <c r="AF62" i="24"/>
  <c r="AX84" i="24"/>
  <c r="AW84" i="24"/>
  <c r="AS298" i="24"/>
  <c r="AQ79" i="24"/>
  <c r="AP79" i="24"/>
  <c r="AI79" i="24"/>
  <c r="AF79" i="24"/>
  <c r="AX45" i="24"/>
  <c r="AW45" i="24"/>
  <c r="AS25" i="24"/>
  <c r="AI6" i="24"/>
  <c r="AM150" i="24"/>
  <c r="AI8" i="24"/>
  <c r="AI33" i="24"/>
  <c r="AM55" i="24"/>
  <c r="AI18" i="24"/>
  <c r="AI69" i="24"/>
  <c r="AM101" i="24"/>
  <c r="AS179" i="24"/>
  <c r="AS37" i="24"/>
  <c r="AS339" i="24"/>
  <c r="AS124" i="24"/>
  <c r="AS80" i="24"/>
  <c r="AS82" i="24"/>
  <c r="AS19" i="24"/>
  <c r="AJ244" i="24"/>
  <c r="AT244" i="24" s="1"/>
  <c r="AS244" i="24"/>
  <c r="AJ9" i="24"/>
  <c r="AT9" i="24" s="1"/>
  <c r="AS9" i="24"/>
  <c r="AX136" i="24"/>
  <c r="AW136" i="24"/>
  <c r="AJ131" i="24"/>
  <c r="AT131" i="24" s="1"/>
  <c r="AE120" i="24"/>
  <c r="AE62" i="24"/>
  <c r="AJ298" i="24"/>
  <c r="AT298" i="24" s="1"/>
  <c r="AE79" i="24"/>
  <c r="AS6" i="24"/>
  <c r="AS8" i="24"/>
  <c r="AS33" i="24"/>
  <c r="AS18" i="24"/>
  <c r="AS69" i="24"/>
  <c r="AM136" i="24"/>
  <c r="AK131" i="24"/>
  <c r="AU131" i="24"/>
  <c r="AS120" i="24"/>
  <c r="AQ91" i="24"/>
  <c r="AP91" i="24"/>
  <c r="AI91" i="24"/>
  <c r="AF91" i="24"/>
  <c r="AX156" i="24"/>
  <c r="AW156" i="24"/>
  <c r="AS62" i="24"/>
  <c r="AQ84" i="24"/>
  <c r="AP84" i="24"/>
  <c r="AI84" i="24"/>
  <c r="AF84" i="24"/>
  <c r="AK298" i="24"/>
  <c r="AU298" i="24"/>
  <c r="AS79" i="24"/>
  <c r="AL151" i="24"/>
  <c r="AK345" i="24"/>
  <c r="AK203" i="24"/>
  <c r="AF45" i="24"/>
  <c r="AF63" i="24"/>
  <c r="AF25" i="24"/>
  <c r="AF39" i="24"/>
  <c r="AF76" i="24"/>
  <c r="AF202" i="24"/>
  <c r="AF112" i="24"/>
  <c r="AF255" i="24"/>
  <c r="AF212" i="24"/>
  <c r="AF299" i="24"/>
  <c r="AF257" i="24"/>
  <c r="AF36" i="24"/>
  <c r="AF113" i="24"/>
  <c r="AF147" i="24"/>
  <c r="AF151" i="24"/>
  <c r="AF128" i="24"/>
  <c r="AF54" i="24"/>
  <c r="AF41" i="24"/>
  <c r="AF225" i="24"/>
  <c r="AF340" i="24"/>
  <c r="AF310" i="24"/>
  <c r="AF92" i="24"/>
  <c r="AF64" i="24"/>
  <c r="AP116" i="24"/>
  <c r="AP104" i="24"/>
  <c r="AP174" i="24"/>
  <c r="AP178" i="24"/>
  <c r="AP336" i="24"/>
  <c r="AJ38" i="24"/>
  <c r="AW13" i="24"/>
  <c r="AK27" i="24"/>
  <c r="AS165" i="24"/>
  <c r="AX286" i="24"/>
  <c r="AS286" i="24"/>
  <c r="AU334" i="24"/>
  <c r="AU158" i="24"/>
  <c r="AU170" i="24"/>
  <c r="AW39" i="24"/>
  <c r="AW76" i="24"/>
  <c r="AW202" i="24"/>
  <c r="AW112" i="24"/>
  <c r="AW255" i="24"/>
  <c r="AW212" i="24"/>
  <c r="AW299" i="24"/>
  <c r="AW257" i="24"/>
  <c r="AW36" i="24"/>
  <c r="AW113" i="24"/>
  <c r="AW147" i="24"/>
  <c r="AW151" i="24"/>
  <c r="AW128" i="24"/>
  <c r="AW54" i="24"/>
  <c r="AW41" i="24"/>
  <c r="AW225" i="24"/>
  <c r="AW340" i="24"/>
  <c r="AW310" i="24"/>
  <c r="AW92" i="24"/>
  <c r="AW64" i="24"/>
  <c r="AW345" i="24"/>
  <c r="AW321" i="24"/>
  <c r="AW59" i="24"/>
  <c r="AW206" i="24"/>
  <c r="AW203" i="24"/>
  <c r="AW188" i="24"/>
  <c r="AW209" i="24"/>
  <c r="AW218" i="24"/>
  <c r="AW87" i="24"/>
  <c r="AW240" i="24"/>
  <c r="AW32" i="24"/>
  <c r="AW157" i="24"/>
  <c r="AW197" i="24"/>
  <c r="AI11" i="24"/>
  <c r="AM11" i="24"/>
  <c r="AI210" i="24"/>
  <c r="AM210" i="24"/>
  <c r="AI28" i="24"/>
  <c r="AM28" i="24"/>
  <c r="AI125" i="24"/>
  <c r="AM125" i="24"/>
  <c r="AI325" i="24"/>
  <c r="AM325" i="24"/>
  <c r="AK38" i="24"/>
  <c r="AU38" i="24"/>
  <c r="AI258" i="24"/>
  <c r="AS258" i="24"/>
  <c r="AS98" i="24"/>
  <c r="AE135" i="24"/>
  <c r="AK102" i="24"/>
  <c r="AS191" i="24"/>
  <c r="AX29" i="24"/>
  <c r="AS29" i="24"/>
  <c r="AP45" i="24"/>
  <c r="AP63" i="24"/>
  <c r="AP25" i="24"/>
  <c r="AP39" i="24"/>
  <c r="AX39" i="24"/>
  <c r="AP76" i="24"/>
  <c r="AX76" i="24"/>
  <c r="AP202" i="24"/>
  <c r="AX202" i="24"/>
  <c r="AP112" i="24"/>
  <c r="AX112" i="24"/>
  <c r="AP255" i="24"/>
  <c r="AX255" i="24"/>
  <c r="AP212" i="24"/>
  <c r="AX212" i="24"/>
  <c r="AP299" i="24"/>
  <c r="AX299" i="24"/>
  <c r="AP257" i="24"/>
  <c r="AX257" i="24"/>
  <c r="AP36" i="24"/>
  <c r="AP113" i="24"/>
  <c r="AP147" i="24"/>
  <c r="AS116" i="24"/>
  <c r="AE11" i="24"/>
  <c r="AW11" i="24"/>
  <c r="AS104" i="24"/>
  <c r="AE210" i="24"/>
  <c r="AW210" i="24"/>
  <c r="AJ174" i="24"/>
  <c r="AT174" i="24" s="1"/>
  <c r="AS174" i="24"/>
  <c r="AE28" i="24"/>
  <c r="AW28" i="24"/>
  <c r="AJ178" i="24"/>
  <c r="AS178" i="24"/>
  <c r="AE125" i="24"/>
  <c r="AW125" i="24"/>
  <c r="AS336" i="24"/>
  <c r="AE325" i="24"/>
  <c r="AW325" i="24"/>
  <c r="AW213" i="24"/>
  <c r="AF135" i="24"/>
  <c r="AQ135" i="24"/>
  <c r="AX102" i="24"/>
  <c r="AS102" i="24"/>
  <c r="AX27" i="24"/>
  <c r="AS27" i="24"/>
  <c r="AU165" i="24"/>
  <c r="AI299" i="24"/>
  <c r="AI257" i="24"/>
  <c r="AI36" i="24"/>
  <c r="AI113" i="24"/>
  <c r="AI147" i="24"/>
  <c r="AX11" i="24"/>
  <c r="AK178" i="24"/>
  <c r="AX334" i="24"/>
  <c r="AS334" i="24"/>
  <c r="AI334" i="24"/>
  <c r="AW334" i="24"/>
  <c r="AU116" i="24"/>
  <c r="AU104" i="24"/>
  <c r="AU174" i="24"/>
  <c r="AU178" i="24"/>
  <c r="AU336" i="24"/>
  <c r="AZ213" i="24"/>
  <c r="AW258" i="24"/>
  <c r="AX165" i="24"/>
  <c r="AI165" i="24"/>
  <c r="AW165" i="24"/>
  <c r="AU236" i="24"/>
  <c r="AI116" i="24"/>
  <c r="AM116" i="24"/>
  <c r="AI104" i="24"/>
  <c r="AM104" i="24"/>
  <c r="AI174" i="24"/>
  <c r="AM174" i="24"/>
  <c r="AM178" i="24"/>
  <c r="AI336" i="24"/>
  <c r="AM336" i="24"/>
  <c r="AX191" i="24"/>
  <c r="AI191" i="24"/>
  <c r="AL191" i="24" s="1"/>
  <c r="AW191" i="24"/>
  <c r="BA286" i="24"/>
  <c r="BB286" i="24" s="1"/>
  <c r="AK326" i="24"/>
  <c r="AI326" i="24"/>
  <c r="AF326" i="24"/>
  <c r="AE326" i="24"/>
  <c r="AJ326" i="24"/>
  <c r="AT326" i="24" s="1"/>
  <c r="AE116" i="24"/>
  <c r="AW116" i="24"/>
  <c r="AJ11" i="24"/>
  <c r="AT11" i="24" s="1"/>
  <c r="AS11" i="24"/>
  <c r="AE104" i="24"/>
  <c r="AW104" i="24"/>
  <c r="AJ210" i="24"/>
  <c r="AT210" i="24" s="1"/>
  <c r="AS210" i="24"/>
  <c r="AE174" i="24"/>
  <c r="AW174" i="24"/>
  <c r="AJ28" i="24"/>
  <c r="AT28" i="24" s="1"/>
  <c r="AS28" i="24"/>
  <c r="AE178" i="24"/>
  <c r="AW178" i="24"/>
  <c r="AJ125" i="24"/>
  <c r="AT125" i="24" s="1"/>
  <c r="AS125" i="24"/>
  <c r="AE336" i="24"/>
  <c r="AW336" i="24"/>
  <c r="AJ325" i="24"/>
  <c r="AT325" i="24" s="1"/>
  <c r="AS325" i="24"/>
  <c r="AF38" i="24"/>
  <c r="AQ38" i="24"/>
  <c r="AI98" i="24"/>
  <c r="AW75" i="24"/>
  <c r="AX65" i="24"/>
  <c r="AI65" i="24"/>
  <c r="AW65" i="24"/>
  <c r="AW29" i="24"/>
  <c r="AU168" i="24"/>
  <c r="AX116" i="24"/>
  <c r="AF104" i="24"/>
  <c r="AX104" i="24"/>
  <c r="AF174" i="24"/>
  <c r="AX174" i="24"/>
  <c r="AF178" i="24"/>
  <c r="AX178" i="24"/>
  <c r="AX336" i="24"/>
  <c r="AU81" i="24"/>
  <c r="AM213" i="24"/>
  <c r="AM258" i="24"/>
  <c r="AM75" i="24"/>
  <c r="AM13" i="24"/>
  <c r="AM65" i="24"/>
  <c r="AM191" i="24"/>
  <c r="AI29" i="24"/>
  <c r="AM165" i="24"/>
  <c r="AI286" i="24"/>
  <c r="AM334" i="24"/>
  <c r="AI168" i="24"/>
  <c r="AM270" i="24"/>
  <c r="AI158" i="24"/>
  <c r="AL158" i="24" s="1"/>
  <c r="AM170" i="24"/>
  <c r="AI236" i="24"/>
  <c r="AM24" i="24"/>
  <c r="AI183" i="24"/>
  <c r="AM81" i="24"/>
  <c r="AI67" i="24"/>
  <c r="AC341" i="24"/>
  <c r="AC48" i="24"/>
  <c r="AJ27" i="24"/>
  <c r="AT27" i="24" s="1"/>
  <c r="AS168" i="24"/>
  <c r="AW270" i="24"/>
  <c r="AS158" i="24"/>
  <c r="AW170" i="24"/>
  <c r="AS236" i="24"/>
  <c r="AW24" i="24"/>
  <c r="AJ183" i="24"/>
  <c r="AT183" i="24" s="1"/>
  <c r="AS183" i="24"/>
  <c r="AW81" i="24"/>
  <c r="AJ67" i="24"/>
  <c r="AT67" i="24" s="1"/>
  <c r="AS67" i="24"/>
  <c r="AQ327" i="24"/>
  <c r="AI352" i="24"/>
  <c r="AS295" i="24"/>
  <c r="AX295" i="24"/>
  <c r="AW295" i="24"/>
  <c r="AM295" i="24"/>
  <c r="AS332" i="24"/>
  <c r="AI332" i="24"/>
  <c r="AX332" i="24"/>
  <c r="AW332" i="24"/>
  <c r="AK183" i="24"/>
  <c r="AK67" i="24"/>
  <c r="AS326" i="24"/>
  <c r="AX326" i="24"/>
  <c r="AW326" i="24"/>
  <c r="AM326" i="24"/>
  <c r="AC327" i="24"/>
  <c r="AJ352" i="24"/>
  <c r="AT352" i="24" s="1"/>
  <c r="AC107" i="24"/>
  <c r="AQ295" i="24"/>
  <c r="AS108" i="24"/>
  <c r="AI108" i="24"/>
  <c r="AX108" i="24"/>
  <c r="AW108" i="24"/>
  <c r="AR90" i="24"/>
  <c r="AV90" i="24"/>
  <c r="AZ161" i="24"/>
  <c r="AM102" i="24"/>
  <c r="AM27" i="24"/>
  <c r="AM29" i="24"/>
  <c r="AM286" i="24"/>
  <c r="AM168" i="24"/>
  <c r="AI270" i="24"/>
  <c r="AM158" i="24"/>
  <c r="AI170" i="24"/>
  <c r="AM236" i="24"/>
  <c r="AI24" i="24"/>
  <c r="AM183" i="24"/>
  <c r="AM67" i="24"/>
  <c r="AQ326" i="24"/>
  <c r="AI327" i="24"/>
  <c r="AS352" i="24"/>
  <c r="AX352" i="24"/>
  <c r="AW352" i="24"/>
  <c r="AC295" i="24"/>
  <c r="AS122" i="24"/>
  <c r="AI122" i="24"/>
  <c r="AX122" i="24"/>
  <c r="AW122" i="24"/>
  <c r="AW168" i="24"/>
  <c r="AS270" i="24"/>
  <c r="AS341" i="24"/>
  <c r="AI341" i="24"/>
  <c r="AX341" i="24"/>
  <c r="AW341" i="24"/>
  <c r="AS48" i="24"/>
  <c r="AI48" i="24"/>
  <c r="AX48" i="24"/>
  <c r="AW48" i="24"/>
  <c r="AE352" i="24"/>
  <c r="AQ352" i="24"/>
  <c r="AI295" i="24"/>
  <c r="AU295" i="24"/>
  <c r="AS30" i="24"/>
  <c r="AI30" i="24"/>
  <c r="AL30" i="24" s="1"/>
  <c r="AX30" i="24"/>
  <c r="AW30" i="24"/>
  <c r="AC108" i="24"/>
  <c r="AS327" i="24"/>
  <c r="AX327" i="24"/>
  <c r="AW327" i="24"/>
  <c r="AC352" i="24"/>
  <c r="AJ295" i="24"/>
  <c r="AT295" i="24" s="1"/>
  <c r="AS107" i="24"/>
  <c r="AI107" i="24"/>
  <c r="AX107" i="24"/>
  <c r="AW107" i="24"/>
  <c r="AZ269" i="24"/>
  <c r="AM167" i="24"/>
  <c r="AU167" i="24"/>
  <c r="AM56" i="24"/>
  <c r="AU56" i="24"/>
  <c r="AM152" i="24"/>
  <c r="AU152" i="24"/>
  <c r="AM129" i="24"/>
  <c r="AU129" i="24"/>
  <c r="AM100" i="24"/>
  <c r="AU100" i="24"/>
  <c r="AM175" i="24"/>
  <c r="AU175" i="24"/>
  <c r="AM195" i="24"/>
  <c r="AU195" i="24"/>
  <c r="AS245" i="24"/>
  <c r="AX245" i="24"/>
  <c r="AW230" i="24"/>
  <c r="AW316" i="24"/>
  <c r="AW51" i="24"/>
  <c r="AW61" i="24"/>
  <c r="AW164" i="24"/>
  <c r="AW306" i="24"/>
  <c r="AW337" i="24"/>
  <c r="AW269" i="24"/>
  <c r="AW260" i="24"/>
  <c r="AW343" i="24"/>
  <c r="AW90" i="24"/>
  <c r="AW52" i="24"/>
  <c r="AW182" i="24"/>
  <c r="AW219" i="24"/>
  <c r="AW105" i="24"/>
  <c r="AW300" i="24"/>
  <c r="AW274" i="24"/>
  <c r="AW154" i="24"/>
  <c r="AW350" i="24"/>
  <c r="AW161" i="24"/>
  <c r="AW46" i="24"/>
  <c r="AW162" i="24"/>
  <c r="AW329" i="24"/>
  <c r="AW187" i="24"/>
  <c r="AW53" i="24"/>
  <c r="AW71" i="24"/>
  <c r="AW239" i="24"/>
  <c r="AW297" i="24"/>
  <c r="AW66" i="24"/>
  <c r="AW190" i="24"/>
  <c r="AE167" i="24"/>
  <c r="AW167" i="24"/>
  <c r="AJ78" i="24"/>
  <c r="AE56" i="24"/>
  <c r="AW56" i="24"/>
  <c r="AJ317" i="24"/>
  <c r="AE152" i="24"/>
  <c r="AW152" i="24"/>
  <c r="AJ315" i="24"/>
  <c r="AT315" i="24" s="1"/>
  <c r="AE129" i="24"/>
  <c r="AW129" i="24"/>
  <c r="AJ253" i="24"/>
  <c r="AT253" i="24" s="1"/>
  <c r="AE100" i="24"/>
  <c r="AW100" i="24"/>
  <c r="AJ361" i="24"/>
  <c r="AT361" i="24" s="1"/>
  <c r="AE175" i="24"/>
  <c r="AW175" i="24"/>
  <c r="AJ163" i="24"/>
  <c r="AT163" i="24" s="1"/>
  <c r="AJ93" i="24"/>
  <c r="AT93" i="24" s="1"/>
  <c r="AE195" i="24"/>
  <c r="AW195" i="24"/>
  <c r="AK245" i="24"/>
  <c r="AF245" i="24"/>
  <c r="AE245" i="24"/>
  <c r="AC263" i="24"/>
  <c r="AX230" i="24"/>
  <c r="AX316" i="24"/>
  <c r="AX51" i="24"/>
  <c r="AX61" i="24"/>
  <c r="AX164" i="24"/>
  <c r="AX306" i="24"/>
  <c r="AX337" i="24"/>
  <c r="AX269" i="24"/>
  <c r="AX260" i="24"/>
  <c r="AX343" i="24"/>
  <c r="AX90" i="24"/>
  <c r="AX52" i="24"/>
  <c r="AX182" i="24"/>
  <c r="AX219" i="24"/>
  <c r="AX105" i="24"/>
  <c r="AX300" i="24"/>
  <c r="AX274" i="24"/>
  <c r="AX154" i="24"/>
  <c r="AX350" i="24"/>
  <c r="AX161" i="24"/>
  <c r="AX46" i="24"/>
  <c r="AX162" i="24"/>
  <c r="AX329" i="24"/>
  <c r="AX187" i="24"/>
  <c r="AX53" i="24"/>
  <c r="AX71" i="24"/>
  <c r="AX239" i="24"/>
  <c r="AS78" i="24"/>
  <c r="AS317" i="24"/>
  <c r="AS315" i="24"/>
  <c r="AS253" i="24"/>
  <c r="AS361" i="24"/>
  <c r="AS163" i="24"/>
  <c r="AK93" i="24"/>
  <c r="AS93" i="24"/>
  <c r="AP245" i="24"/>
  <c r="AU245" i="24"/>
  <c r="AM245" i="24"/>
  <c r="AC312" i="24"/>
  <c r="AI230" i="24"/>
  <c r="AI316" i="24"/>
  <c r="AL316" i="24" s="1"/>
  <c r="AI51" i="24"/>
  <c r="AI61" i="24"/>
  <c r="AI164" i="24"/>
  <c r="AI306" i="24"/>
  <c r="AI337" i="24"/>
  <c r="AP152" i="24"/>
  <c r="AP129" i="24"/>
  <c r="AP100" i="24"/>
  <c r="AP175" i="24"/>
  <c r="AP195" i="24"/>
  <c r="AI245" i="24"/>
  <c r="AW245" i="24"/>
  <c r="AI167" i="24"/>
  <c r="AM78" i="24"/>
  <c r="AI56" i="24"/>
  <c r="AM317" i="24"/>
  <c r="AI152" i="24"/>
  <c r="AZ152" i="24" s="1"/>
  <c r="AM315" i="24"/>
  <c r="AI129" i="24"/>
  <c r="AM253" i="24"/>
  <c r="AI100" i="24"/>
  <c r="AM361" i="24"/>
  <c r="AI175" i="24"/>
  <c r="AM163" i="24"/>
  <c r="AM93" i="24"/>
  <c r="AI195" i="24"/>
  <c r="AJ167" i="24"/>
  <c r="AT167" i="24" s="1"/>
  <c r="AW78" i="24"/>
  <c r="AJ56" i="24"/>
  <c r="AT56" i="24" s="1"/>
  <c r="AE317" i="24"/>
  <c r="AW317" i="24"/>
  <c r="AJ152" i="24"/>
  <c r="AT152" i="24" s="1"/>
  <c r="AE315" i="24"/>
  <c r="AW315" i="24"/>
  <c r="AJ129" i="24"/>
  <c r="AT129" i="24" s="1"/>
  <c r="AE253" i="24"/>
  <c r="AW253" i="24"/>
  <c r="AJ100" i="24"/>
  <c r="AT100" i="24" s="1"/>
  <c r="AE361" i="24"/>
  <c r="AW361" i="24"/>
  <c r="AJ175" i="24"/>
  <c r="AT175" i="24" s="1"/>
  <c r="AE163" i="24"/>
  <c r="AW163" i="24"/>
  <c r="AE93" i="24"/>
  <c r="AW93" i="24"/>
  <c r="AJ195" i="24"/>
  <c r="AT195" i="24" s="1"/>
  <c r="AC245" i="24"/>
  <c r="AC323" i="24"/>
  <c r="AK167" i="24"/>
  <c r="AK56" i="24"/>
  <c r="AK152" i="24"/>
  <c r="AK129" i="24"/>
  <c r="AK100" i="24"/>
  <c r="AK175" i="24"/>
  <c r="AK195" i="24"/>
  <c r="AX338" i="24"/>
  <c r="AX139" i="24"/>
  <c r="BK60" i="24"/>
  <c r="AX275" i="24"/>
  <c r="AX266" i="24"/>
  <c r="AX171" i="24"/>
  <c r="AS123" i="24"/>
  <c r="AX123" i="24"/>
  <c r="AS77" i="24"/>
  <c r="AE347" i="24"/>
  <c r="AM347" i="24"/>
  <c r="AU347" i="24"/>
  <c r="BK347" i="24"/>
  <c r="AE263" i="24"/>
  <c r="AM263" i="24"/>
  <c r="AU263" i="24"/>
  <c r="BK263" i="24"/>
  <c r="AE145" i="24"/>
  <c r="AM145" i="24"/>
  <c r="AU145" i="24"/>
  <c r="AE323" i="24"/>
  <c r="AM323" i="24"/>
  <c r="AU323" i="24"/>
  <c r="BK323" i="24"/>
  <c r="AE121" i="24"/>
  <c r="AM121" i="24"/>
  <c r="AU121" i="24"/>
  <c r="AE312" i="24"/>
  <c r="AM312" i="24"/>
  <c r="AU312" i="24"/>
  <c r="AE20" i="24"/>
  <c r="AM20" i="24"/>
  <c r="AU20" i="24"/>
  <c r="AP338" i="24"/>
  <c r="AU265" i="24"/>
  <c r="AP139" i="24"/>
  <c r="AU60" i="24"/>
  <c r="AP275" i="24"/>
  <c r="AU127" i="24"/>
  <c r="AP266" i="24"/>
  <c r="AJ14" i="24"/>
  <c r="AT14" i="24" s="1"/>
  <c r="AJ153" i="24"/>
  <c r="AT153" i="24" s="1"/>
  <c r="BA171" i="24"/>
  <c r="BB171" i="24" s="1"/>
  <c r="AJ117" i="24"/>
  <c r="AT117" i="24" s="1"/>
  <c r="AJ42" i="24"/>
  <c r="AT42" i="24" s="1"/>
  <c r="AC103" i="24"/>
  <c r="AC305" i="24"/>
  <c r="AK123" i="24"/>
  <c r="AI123" i="24"/>
  <c r="AF123" i="24"/>
  <c r="AE123" i="24"/>
  <c r="AW123" i="24"/>
  <c r="AF347" i="24"/>
  <c r="AF263" i="24"/>
  <c r="AF145" i="24"/>
  <c r="AF323" i="24"/>
  <c r="AF121" i="24"/>
  <c r="AF312" i="24"/>
  <c r="AF20" i="24"/>
  <c r="AI265" i="24"/>
  <c r="AM265" i="24"/>
  <c r="AI60" i="24"/>
  <c r="AM60" i="24"/>
  <c r="AI127" i="24"/>
  <c r="AM127" i="24"/>
  <c r="AU14" i="24"/>
  <c r="AU153" i="24"/>
  <c r="AQ171" i="24"/>
  <c r="AP171" i="24"/>
  <c r="AI171" i="24"/>
  <c r="AF171" i="24"/>
  <c r="AQ123" i="24"/>
  <c r="AP123" i="24"/>
  <c r="AU123" i="24"/>
  <c r="AM123" i="24"/>
  <c r="AC200" i="24"/>
  <c r="AW77" i="24"/>
  <c r="AX119" i="24"/>
  <c r="AW119" i="24"/>
  <c r="AS119" i="24"/>
  <c r="AC86" i="24"/>
  <c r="BK364" i="24"/>
  <c r="BA364" i="24"/>
  <c r="BB364" i="24" s="1"/>
  <c r="AX14" i="24"/>
  <c r="AX153" i="24"/>
  <c r="AW153" i="24"/>
  <c r="AX330" i="24"/>
  <c r="AS330" i="24"/>
  <c r="AX252" i="24"/>
  <c r="AS252" i="24"/>
  <c r="AX347" i="24"/>
  <c r="AP263" i="24"/>
  <c r="AP145" i="24"/>
  <c r="AP323" i="24"/>
  <c r="AK266" i="24"/>
  <c r="AW14" i="24"/>
  <c r="AX117" i="24"/>
  <c r="AX42" i="24"/>
  <c r="AS103" i="24"/>
  <c r="AX103" i="24"/>
  <c r="AS305" i="24"/>
  <c r="AX305" i="24"/>
  <c r="AI20" i="24"/>
  <c r="AL20" i="24" s="1"/>
  <c r="AQ20" i="24"/>
  <c r="AQ14" i="24"/>
  <c r="AP14" i="24"/>
  <c r="AI14" i="24"/>
  <c r="AQ153" i="24"/>
  <c r="AP153" i="24"/>
  <c r="AI153" i="24"/>
  <c r="BA117" i="24"/>
  <c r="BB117" i="24" s="1"/>
  <c r="BA42" i="24"/>
  <c r="BB42" i="24" s="1"/>
  <c r="AK103" i="24"/>
  <c r="AI103" i="24"/>
  <c r="AF103" i="24"/>
  <c r="AE103" i="24"/>
  <c r="BA103" i="24"/>
  <c r="BB103" i="24" s="1"/>
  <c r="BK103" i="24"/>
  <c r="AK305" i="24"/>
  <c r="AI305" i="24"/>
  <c r="AF305" i="24"/>
  <c r="AE305" i="24"/>
  <c r="BA305" i="24"/>
  <c r="BB305" i="24" s="1"/>
  <c r="BK305" i="24"/>
  <c r="AS200" i="24"/>
  <c r="AX200" i="24"/>
  <c r="AW330" i="24"/>
  <c r="AW252" i="24"/>
  <c r="AJ347" i="24"/>
  <c r="AT347" i="24" s="1"/>
  <c r="AJ263" i="24"/>
  <c r="AT263" i="24" s="1"/>
  <c r="AJ145" i="24"/>
  <c r="AT145" i="24" s="1"/>
  <c r="AJ323" i="24"/>
  <c r="AT323" i="24" s="1"/>
  <c r="AI338" i="24"/>
  <c r="AM338" i="24"/>
  <c r="AI139" i="24"/>
  <c r="AM139" i="24"/>
  <c r="AI275" i="24"/>
  <c r="AM275" i="24"/>
  <c r="AI266" i="24"/>
  <c r="AM266" i="24"/>
  <c r="AE14" i="24"/>
  <c r="AE153" i="24"/>
  <c r="AQ117" i="24"/>
  <c r="AP117" i="24"/>
  <c r="AI117" i="24"/>
  <c r="AF117" i="24"/>
  <c r="AQ42" i="24"/>
  <c r="AP42" i="24"/>
  <c r="AI42" i="24"/>
  <c r="AF42" i="24"/>
  <c r="AQ103" i="24"/>
  <c r="AP103" i="24"/>
  <c r="AU103" i="24"/>
  <c r="AM103" i="24"/>
  <c r="AQ305" i="24"/>
  <c r="AP305" i="24"/>
  <c r="AU305" i="24"/>
  <c r="AM305" i="24"/>
  <c r="AK200" i="24"/>
  <c r="AI200" i="24"/>
  <c r="AF200" i="24"/>
  <c r="AE200" i="24"/>
  <c r="AW200" i="24"/>
  <c r="AC330" i="24"/>
  <c r="AC252" i="24"/>
  <c r="AW338" i="24"/>
  <c r="AW139" i="24"/>
  <c r="AW275" i="24"/>
  <c r="AJ103" i="24"/>
  <c r="AT103" i="24" s="1"/>
  <c r="AQ200" i="24"/>
  <c r="AP200" i="24"/>
  <c r="AU200" i="24"/>
  <c r="AM200" i="24"/>
  <c r="AX86" i="24"/>
  <c r="AW86" i="24"/>
  <c r="AS86" i="24"/>
  <c r="AE77" i="24"/>
  <c r="AM77" i="24"/>
  <c r="AI43" i="24"/>
  <c r="AM43" i="24"/>
  <c r="AI132" i="24"/>
  <c r="AM132" i="24"/>
  <c r="AI282" i="24"/>
  <c r="AZ282" i="24" s="1"/>
  <c r="AM282" i="24"/>
  <c r="AM243" i="24"/>
  <c r="AE287" i="24"/>
  <c r="AE173" i="24"/>
  <c r="AE214" i="24"/>
  <c r="AE233" i="24"/>
  <c r="AE365" i="24"/>
  <c r="AE259" i="24"/>
  <c r="AE348" i="24"/>
  <c r="AE73" i="24"/>
  <c r="AE362" i="24"/>
  <c r="AE5" i="24"/>
  <c r="AX22" i="24"/>
  <c r="AS22" i="24"/>
  <c r="AX309" i="24"/>
  <c r="AS309" i="24"/>
  <c r="AX201" i="24"/>
  <c r="AS201" i="24"/>
  <c r="AX44" i="24"/>
  <c r="AS44" i="24"/>
  <c r="AX360" i="24"/>
  <c r="AS360" i="24"/>
  <c r="BK23" i="24"/>
  <c r="BA23" i="24"/>
  <c r="BB23" i="24" s="1"/>
  <c r="AF77" i="24"/>
  <c r="AW43" i="24"/>
  <c r="AW132" i="24"/>
  <c r="AS85" i="24"/>
  <c r="AF287" i="24"/>
  <c r="AF173" i="24"/>
  <c r="AF214" i="24"/>
  <c r="AF233" i="24"/>
  <c r="AF365" i="24"/>
  <c r="AF259" i="24"/>
  <c r="AF348" i="24"/>
  <c r="AF73" i="24"/>
  <c r="AF362" i="24"/>
  <c r="AF5" i="24"/>
  <c r="AI22" i="24"/>
  <c r="AE22" i="24"/>
  <c r="AK22" i="24"/>
  <c r="AI309" i="24"/>
  <c r="AE309" i="24"/>
  <c r="AK309" i="24"/>
  <c r="AI201" i="24"/>
  <c r="AE201" i="24"/>
  <c r="AK201" i="24"/>
  <c r="AI44" i="24"/>
  <c r="AE44" i="24"/>
  <c r="AK44" i="24"/>
  <c r="AI360" i="24"/>
  <c r="AE360" i="24"/>
  <c r="AK360" i="24"/>
  <c r="AQ22" i="24"/>
  <c r="AP22" i="24"/>
  <c r="AU22" i="24"/>
  <c r="AM22" i="24"/>
  <c r="AF22" i="24"/>
  <c r="AQ309" i="24"/>
  <c r="AP309" i="24"/>
  <c r="AU309" i="24"/>
  <c r="AM309" i="24"/>
  <c r="AF309" i="24"/>
  <c r="AQ201" i="24"/>
  <c r="AP201" i="24"/>
  <c r="AU201" i="24"/>
  <c r="AM201" i="24"/>
  <c r="AF201" i="24"/>
  <c r="AQ44" i="24"/>
  <c r="AP44" i="24"/>
  <c r="AU44" i="24"/>
  <c r="AM44" i="24"/>
  <c r="AF44" i="24"/>
  <c r="AQ360" i="24"/>
  <c r="AP360" i="24"/>
  <c r="AU360" i="24"/>
  <c r="AM360" i="24"/>
  <c r="AF360" i="24"/>
  <c r="AQ294" i="24"/>
  <c r="AP294" i="24"/>
  <c r="AU294" i="24"/>
  <c r="AM294" i="24"/>
  <c r="AX248" i="24"/>
  <c r="AW248" i="24"/>
  <c r="AS248" i="24"/>
  <c r="AI248" i="24"/>
  <c r="BK95" i="24"/>
  <c r="BK180" i="24"/>
  <c r="BA180" i="24"/>
  <c r="BB180" i="24" s="1"/>
  <c r="AP77" i="24"/>
  <c r="AJ287" i="24"/>
  <c r="AT287" i="24" s="1"/>
  <c r="AJ173" i="24"/>
  <c r="AT173" i="24" s="1"/>
  <c r="AJ214" i="24"/>
  <c r="AT214" i="24" s="1"/>
  <c r="AJ233" i="24"/>
  <c r="AT233" i="24" s="1"/>
  <c r="AJ365" i="24"/>
  <c r="AT365" i="24" s="1"/>
  <c r="AJ259" i="24"/>
  <c r="AT259" i="24" s="1"/>
  <c r="AJ348" i="24"/>
  <c r="AT348" i="24" s="1"/>
  <c r="BK22" i="24"/>
  <c r="BA22" i="24"/>
  <c r="BB22" i="24" s="1"/>
  <c r="BK309" i="24"/>
  <c r="BA309" i="24"/>
  <c r="BB309" i="24" s="1"/>
  <c r="BK201" i="24"/>
  <c r="BA201" i="24"/>
  <c r="BB201" i="24" s="1"/>
  <c r="BK44" i="24"/>
  <c r="BA44" i="24"/>
  <c r="BB44" i="24" s="1"/>
  <c r="BK360" i="24"/>
  <c r="BA360" i="24"/>
  <c r="BB360" i="24" s="1"/>
  <c r="BK137" i="24"/>
  <c r="BA137" i="24"/>
  <c r="BB137" i="24" s="1"/>
  <c r="AI77" i="24"/>
  <c r="AI330" i="24"/>
  <c r="AM330" i="24"/>
  <c r="AI252" i="24"/>
  <c r="AM252" i="24"/>
  <c r="AI119" i="24"/>
  <c r="AM119" i="24"/>
  <c r="AI86" i="24"/>
  <c r="AM86" i="24"/>
  <c r="AI85" i="24"/>
  <c r="AM85" i="24"/>
  <c r="AU287" i="24"/>
  <c r="AU173" i="24"/>
  <c r="AU214" i="24"/>
  <c r="AU233" i="24"/>
  <c r="AU365" i="24"/>
  <c r="AU259" i="24"/>
  <c r="AU348" i="24"/>
  <c r="AU73" i="24"/>
  <c r="AU362" i="24"/>
  <c r="AU5" i="24"/>
  <c r="AX364" i="24"/>
  <c r="AC22" i="24"/>
  <c r="AC309" i="24"/>
  <c r="AC201" i="24"/>
  <c r="AC44" i="24"/>
  <c r="AC360" i="24"/>
  <c r="AC294" i="24"/>
  <c r="BK31" i="24"/>
  <c r="AW85" i="24"/>
  <c r="AX287" i="24"/>
  <c r="AX173" i="24"/>
  <c r="AX214" i="24"/>
  <c r="AX233" i="24"/>
  <c r="AX365" i="24"/>
  <c r="AX259" i="24"/>
  <c r="AX348" i="24"/>
  <c r="AX73" i="24"/>
  <c r="AX362" i="24"/>
  <c r="AX5" i="24"/>
  <c r="AU248" i="24"/>
  <c r="BK133" i="24"/>
  <c r="BA133" i="24"/>
  <c r="BB133" i="24" s="1"/>
  <c r="AK43" i="24"/>
  <c r="AK132" i="24"/>
  <c r="AF119" i="24"/>
  <c r="AK282" i="24"/>
  <c r="AF86" i="24"/>
  <c r="AK243" i="24"/>
  <c r="AF85" i="24"/>
  <c r="AX85" i="24"/>
  <c r="AW287" i="24"/>
  <c r="AW173" i="24"/>
  <c r="AW214" i="24"/>
  <c r="AW233" i="24"/>
  <c r="AW365" i="24"/>
  <c r="AW259" i="24"/>
  <c r="AW348" i="24"/>
  <c r="AW73" i="24"/>
  <c r="AW362" i="24"/>
  <c r="AW5" i="24"/>
  <c r="AQ364" i="24"/>
  <c r="AP364" i="24"/>
  <c r="AU364" i="24"/>
  <c r="AM364" i="24"/>
  <c r="AI364" i="24"/>
  <c r="AE364" i="24"/>
  <c r="AC140" i="24"/>
  <c r="AU77" i="24"/>
  <c r="AQ287" i="24"/>
  <c r="AP287" i="24"/>
  <c r="AI287" i="24"/>
  <c r="AQ173" i="24"/>
  <c r="AP173" i="24"/>
  <c r="AI173" i="24"/>
  <c r="AQ214" i="24"/>
  <c r="AP214" i="24"/>
  <c r="AI214" i="24"/>
  <c r="AQ233" i="24"/>
  <c r="AP233" i="24"/>
  <c r="AI233" i="24"/>
  <c r="AQ365" i="24"/>
  <c r="AP365" i="24"/>
  <c r="AI365" i="24"/>
  <c r="AQ259" i="24"/>
  <c r="AP259" i="24"/>
  <c r="AI259" i="24"/>
  <c r="AZ259" i="24" s="1"/>
  <c r="AQ348" i="24"/>
  <c r="AP348" i="24"/>
  <c r="AI348" i="24"/>
  <c r="AQ73" i="24"/>
  <c r="AP73" i="24"/>
  <c r="AI73" i="24"/>
  <c r="AQ362" i="24"/>
  <c r="AP362" i="24"/>
  <c r="AI362" i="24"/>
  <c r="AQ5" i="24"/>
  <c r="AP5" i="24"/>
  <c r="AI5" i="24"/>
  <c r="AS364" i="24"/>
  <c r="AK294" i="24"/>
  <c r="AS294" i="24"/>
  <c r="AU140" i="24"/>
  <c r="AX250" i="24"/>
  <c r="AW250" i="24"/>
  <c r="AS250" i="24"/>
  <c r="AM140" i="24"/>
  <c r="AQ31" i="24"/>
  <c r="AP31" i="24"/>
  <c r="AQ95" i="24"/>
  <c r="AP95" i="24"/>
  <c r="AQ278" i="24"/>
  <c r="AP278" i="24"/>
  <c r="AQ194" i="24"/>
  <c r="AP194" i="24"/>
  <c r="AQ311" i="24"/>
  <c r="AP311" i="24"/>
  <c r="AQ137" i="24"/>
  <c r="AP137" i="24"/>
  <c r="AQ23" i="24"/>
  <c r="AP23" i="24"/>
  <c r="AQ133" i="24"/>
  <c r="AP133" i="24"/>
  <c r="AQ110" i="24"/>
  <c r="AP110" i="24"/>
  <c r="AQ144" i="24"/>
  <c r="AP144" i="24"/>
  <c r="AQ180" i="24"/>
  <c r="AP180" i="24"/>
  <c r="AX271" i="24"/>
  <c r="AW271" i="24"/>
  <c r="AS271" i="24"/>
  <c r="AE294" i="24"/>
  <c r="AE140" i="24"/>
  <c r="AW140" i="24"/>
  <c r="AJ248" i="24"/>
  <c r="AT248" i="24" s="1"/>
  <c r="AE31" i="24"/>
  <c r="AE95" i="24"/>
  <c r="AE278" i="24"/>
  <c r="AE194" i="24"/>
  <c r="AE311" i="24"/>
  <c r="AE137" i="24"/>
  <c r="AE23" i="24"/>
  <c r="AE133" i="24"/>
  <c r="AE110" i="24"/>
  <c r="AE144" i="24"/>
  <c r="AE180" i="24"/>
  <c r="AX276" i="24"/>
  <c r="AW276" i="24"/>
  <c r="AS276" i="24"/>
  <c r="AI271" i="24"/>
  <c r="AX118" i="24"/>
  <c r="AW118" i="24"/>
  <c r="AS118" i="24"/>
  <c r="AX143" i="24"/>
  <c r="AW143" i="24"/>
  <c r="AS143" i="24"/>
  <c r="AI118" i="24"/>
  <c r="AK118" i="24"/>
  <c r="AX57" i="24"/>
  <c r="AW57" i="24"/>
  <c r="AS57" i="24"/>
  <c r="AX294" i="24"/>
  <c r="AI140" i="24"/>
  <c r="AM248" i="24"/>
  <c r="AJ31" i="24"/>
  <c r="AT31" i="24" s="1"/>
  <c r="AJ95" i="24"/>
  <c r="AT95" i="24" s="1"/>
  <c r="AJ278" i="24"/>
  <c r="AT278" i="24" s="1"/>
  <c r="AJ194" i="24"/>
  <c r="AT194" i="24" s="1"/>
  <c r="AJ311" i="24"/>
  <c r="AT311" i="24" s="1"/>
  <c r="AJ137" i="24"/>
  <c r="AT137" i="24" s="1"/>
  <c r="AJ23" i="24"/>
  <c r="AT23" i="24" s="1"/>
  <c r="AJ133" i="24"/>
  <c r="AT133" i="24" s="1"/>
  <c r="AJ110" i="24"/>
  <c r="AT110" i="24" s="1"/>
  <c r="AJ144" i="24"/>
  <c r="AT144" i="24" s="1"/>
  <c r="AQ118" i="24"/>
  <c r="AP118" i="24"/>
  <c r="AI294" i="24"/>
  <c r="AJ140" i="24"/>
  <c r="AT140" i="24" s="1"/>
  <c r="AS140" i="24"/>
  <c r="AK31" i="24"/>
  <c r="AU31" i="24"/>
  <c r="AK95" i="24"/>
  <c r="AU95" i="24"/>
  <c r="AK278" i="24"/>
  <c r="AU278" i="24"/>
  <c r="AK194" i="24"/>
  <c r="AU194" i="24"/>
  <c r="AK311" i="24"/>
  <c r="AU311" i="24"/>
  <c r="AK137" i="24"/>
  <c r="AU137" i="24"/>
  <c r="AK23" i="24"/>
  <c r="AU23" i="24"/>
  <c r="AK133" i="24"/>
  <c r="AU133" i="24"/>
  <c r="AK110" i="24"/>
  <c r="AU110" i="24"/>
  <c r="AK144" i="24"/>
  <c r="AU144" i="24"/>
  <c r="AK180" i="24"/>
  <c r="AU180" i="24"/>
  <c r="AC118" i="24"/>
  <c r="AF118" i="24"/>
  <c r="AU118" i="24"/>
  <c r="AC143" i="24"/>
  <c r="AX7" i="24"/>
  <c r="AW7" i="24"/>
  <c r="AS7" i="24"/>
  <c r="AX31" i="24"/>
  <c r="AX95" i="24"/>
  <c r="AX278" i="24"/>
  <c r="AX194" i="24"/>
  <c r="AX311" i="24"/>
  <c r="AX137" i="24"/>
  <c r="AX23" i="24"/>
  <c r="AX133" i="24"/>
  <c r="AX110" i="24"/>
  <c r="AX144" i="24"/>
  <c r="AX180" i="24"/>
  <c r="AC57" i="24"/>
  <c r="AK57" i="24"/>
  <c r="AK276" i="24"/>
  <c r="AK250" i="24"/>
  <c r="AK143" i="24"/>
  <c r="AK7" i="24"/>
  <c r="AK271" i="24"/>
  <c r="AK283" i="24"/>
  <c r="AS283" i="24"/>
  <c r="AS238" i="24"/>
  <c r="AS351" i="24"/>
  <c r="AS247" i="24"/>
  <c r="AS149" i="24"/>
  <c r="AS262" i="24"/>
  <c r="AS193" i="24"/>
  <c r="AM141" i="24"/>
  <c r="AI285" i="24"/>
  <c r="AM15" i="24"/>
  <c r="AU220" i="24"/>
  <c r="AW224" i="24"/>
  <c r="AS224" i="24"/>
  <c r="AX224" i="24"/>
  <c r="BK106" i="24"/>
  <c r="BA106" i="24"/>
  <c r="AE141" i="24"/>
  <c r="AW141" i="24"/>
  <c r="AJ285" i="24"/>
  <c r="AT285" i="24" s="1"/>
  <c r="AS285" i="24"/>
  <c r="AE15" i="24"/>
  <c r="AW15" i="24"/>
  <c r="AJ288" i="24"/>
  <c r="AS288" i="24"/>
  <c r="AE292" i="24"/>
  <c r="AE208" i="24"/>
  <c r="AE307" i="24"/>
  <c r="AE142" i="24"/>
  <c r="AW68" i="24"/>
  <c r="AS68" i="24"/>
  <c r="AX68" i="24"/>
  <c r="AK285" i="24"/>
  <c r="AF15" i="24"/>
  <c r="AK288" i="24"/>
  <c r="AQ292" i="24"/>
  <c r="AQ208" i="24"/>
  <c r="AQ307" i="24"/>
  <c r="AQ142" i="24"/>
  <c r="AI115" i="24"/>
  <c r="AS115" i="24"/>
  <c r="AW283" i="24"/>
  <c r="AW238" i="24"/>
  <c r="AW351" i="24"/>
  <c r="AW247" i="24"/>
  <c r="AW149" i="24"/>
  <c r="AW262" i="24"/>
  <c r="AW193" i="24"/>
  <c r="AI141" i="24"/>
  <c r="AM285" i="24"/>
  <c r="AI15" i="24"/>
  <c r="AM288" i="24"/>
  <c r="AJ292" i="24"/>
  <c r="AT292" i="24" s="1"/>
  <c r="AS292" i="24"/>
  <c r="AJ208" i="24"/>
  <c r="AT208" i="24" s="1"/>
  <c r="AS208" i="24"/>
  <c r="AJ307" i="24"/>
  <c r="AT307" i="24" s="1"/>
  <c r="AS307" i="24"/>
  <c r="AJ142" i="24"/>
  <c r="AT142" i="24" s="1"/>
  <c r="AS142" i="24"/>
  <c r="AW115" i="24"/>
  <c r="AI313" i="24"/>
  <c r="AS313" i="24"/>
  <c r="AC68" i="24"/>
  <c r="AI224" i="24"/>
  <c r="AP57" i="24"/>
  <c r="AP276" i="24"/>
  <c r="AP250" i="24"/>
  <c r="AP143" i="24"/>
  <c r="AP7" i="24"/>
  <c r="AP271" i="24"/>
  <c r="AP283" i="24"/>
  <c r="AX283" i="24"/>
  <c r="AP238" i="24"/>
  <c r="AX238" i="24"/>
  <c r="AP351" i="24"/>
  <c r="AX351" i="24"/>
  <c r="AP247" i="24"/>
  <c r="AX247" i="24"/>
  <c r="AX149" i="24"/>
  <c r="AX262" i="24"/>
  <c r="AX193" i="24"/>
  <c r="AJ141" i="24"/>
  <c r="AT141" i="24" s="1"/>
  <c r="AS141" i="24"/>
  <c r="AE285" i="24"/>
  <c r="AW285" i="24"/>
  <c r="AJ15" i="24"/>
  <c r="AT15" i="24" s="1"/>
  <c r="AS15" i="24"/>
  <c r="AE288" i="24"/>
  <c r="AW288" i="24"/>
  <c r="AK292" i="24"/>
  <c r="AK208" i="24"/>
  <c r="AK307" i="24"/>
  <c r="AK142" i="24"/>
  <c r="AU313" i="24"/>
  <c r="AI68" i="24"/>
  <c r="AL68" i="24" s="1"/>
  <c r="AL106" i="24"/>
  <c r="BK226" i="24"/>
  <c r="BA226" i="24"/>
  <c r="AI149" i="24"/>
  <c r="AL149" i="24" s="1"/>
  <c r="AI262" i="24"/>
  <c r="AI193" i="24"/>
  <c r="AL193" i="24" s="1"/>
  <c r="AU292" i="24"/>
  <c r="AU208" i="24"/>
  <c r="AU307" i="24"/>
  <c r="AU142" i="24"/>
  <c r="AW313" i="24"/>
  <c r="BK215" i="24"/>
  <c r="BA215" i="24"/>
  <c r="AC304" i="24"/>
  <c r="AX304" i="24"/>
  <c r="AX146" i="24"/>
  <c r="AX256" i="24"/>
  <c r="AX314" i="24"/>
  <c r="AX215" i="24"/>
  <c r="AX106" i="24"/>
  <c r="AX226" i="24"/>
  <c r="AE189" i="24"/>
  <c r="AX229" i="24"/>
  <c r="AS229" i="24"/>
  <c r="AW229" i="24"/>
  <c r="AJ232" i="24"/>
  <c r="AT232" i="24" s="1"/>
  <c r="AX207" i="24"/>
  <c r="AS207" i="24"/>
  <c r="AW207" i="24"/>
  <c r="AC221" i="24"/>
  <c r="AI207" i="24"/>
  <c r="AS304" i="24"/>
  <c r="AS146" i="24"/>
  <c r="AS256" i="24"/>
  <c r="AS314" i="24"/>
  <c r="AS215" i="24"/>
  <c r="AS106" i="24"/>
  <c r="AS226" i="24"/>
  <c r="AX232" i="24"/>
  <c r="AW232" i="24"/>
  <c r="AS232" i="24"/>
  <c r="AU189" i="24"/>
  <c r="AX222" i="24"/>
  <c r="AS222" i="24"/>
  <c r="AW222" i="24"/>
  <c r="AC96" i="24"/>
  <c r="AP232" i="24"/>
  <c r="AQ232" i="24"/>
  <c r="AU232" i="24"/>
  <c r="AS189" i="24"/>
  <c r="AM189" i="24"/>
  <c r="AW189" i="24"/>
  <c r="AC232" i="24"/>
  <c r="AX221" i="24"/>
  <c r="AW221" i="24"/>
  <c r="AS221" i="24"/>
  <c r="AK189" i="24"/>
  <c r="AI189" i="24"/>
  <c r="AI232" i="24"/>
  <c r="AE221" i="24"/>
  <c r="AE222" i="24"/>
  <c r="AS21" i="24"/>
  <c r="AE229" i="24"/>
  <c r="AS96" i="24"/>
  <c r="AE207" i="24"/>
  <c r="AJ234" i="24"/>
  <c r="AT234" i="24" s="1"/>
  <c r="AS234" i="24"/>
  <c r="AE216" i="24"/>
  <c r="AW216" i="24"/>
  <c r="AJ267" i="24"/>
  <c r="AT267" i="24" s="1"/>
  <c r="AS267" i="24"/>
  <c r="AE111" i="24"/>
  <c r="AW111" i="24"/>
  <c r="AJ241" i="24"/>
  <c r="AT241" i="24" s="1"/>
  <c r="AS241" i="24"/>
  <c r="AW47" i="24"/>
  <c r="AS47" i="24"/>
  <c r="AI47" i="24"/>
  <c r="AX47" i="24"/>
  <c r="BK227" i="24"/>
  <c r="AF207" i="24"/>
  <c r="AF216" i="24"/>
  <c r="AK267" i="24"/>
  <c r="AF111" i="24"/>
  <c r="AK241" i="24"/>
  <c r="AU241" i="24"/>
  <c r="AI242" i="24"/>
  <c r="AS242" i="24"/>
  <c r="AU268" i="24"/>
  <c r="AW74" i="24"/>
  <c r="AS74" i="24"/>
  <c r="AI74" i="24"/>
  <c r="AX74" i="24"/>
  <c r="BK181" i="24"/>
  <c r="BA181" i="24"/>
  <c r="AQ221" i="24"/>
  <c r="AQ222" i="24"/>
  <c r="AU21" i="24"/>
  <c r="AQ229" i="24"/>
  <c r="AU96" i="24"/>
  <c r="AQ207" i="24"/>
  <c r="AU234" i="24"/>
  <c r="AQ216" i="24"/>
  <c r="AU267" i="24"/>
  <c r="AQ111" i="24"/>
  <c r="AU242" i="24"/>
  <c r="BK359" i="24"/>
  <c r="AM21" i="24"/>
  <c r="AM96" i="24"/>
  <c r="AM234" i="24"/>
  <c r="AI216" i="24"/>
  <c r="AM267" i="24"/>
  <c r="AI111" i="24"/>
  <c r="AM241" i="24"/>
  <c r="AI26" i="24"/>
  <c r="AS26" i="24"/>
  <c r="AI268" i="24"/>
  <c r="AX268" i="24"/>
  <c r="AW268" i="24"/>
  <c r="AW21" i="24"/>
  <c r="AW96" i="24"/>
  <c r="AJ207" i="24"/>
  <c r="AT207" i="24" s="1"/>
  <c r="AS216" i="24"/>
  <c r="AS111" i="24"/>
  <c r="AW242" i="24"/>
  <c r="AC74" i="24"/>
  <c r="BK211" i="24"/>
  <c r="AU221" i="24"/>
  <c r="AU222" i="24"/>
  <c r="AQ21" i="24"/>
  <c r="AU229" i="24"/>
  <c r="AQ96" i="24"/>
  <c r="AU207" i="24"/>
  <c r="AQ234" i="24"/>
  <c r="AU216" i="24"/>
  <c r="AQ267" i="24"/>
  <c r="AU111" i="24"/>
  <c r="AQ241" i="24"/>
  <c r="AW26" i="24"/>
  <c r="AW261" i="24"/>
  <c r="AS261" i="24"/>
  <c r="AI261" i="24"/>
  <c r="AX261" i="24"/>
  <c r="BK217" i="24"/>
  <c r="BK40" i="24"/>
  <c r="BK349" i="24"/>
  <c r="BA349" i="24"/>
  <c r="AM221" i="24"/>
  <c r="AM222" i="24"/>
  <c r="AI21" i="24"/>
  <c r="AM229" i="24"/>
  <c r="AI96" i="24"/>
  <c r="AM207" i="24"/>
  <c r="AM216" i="24"/>
  <c r="AM111" i="24"/>
  <c r="BK17" i="24"/>
  <c r="BA17" i="24"/>
  <c r="BB17" i="24" s="1"/>
  <c r="AX217" i="24"/>
  <c r="AX227" i="24"/>
  <c r="AX359" i="24"/>
  <c r="AX211" i="24"/>
  <c r="AX40" i="24"/>
  <c r="AX17" i="24"/>
  <c r="AX349" i="24"/>
  <c r="AX181" i="24"/>
  <c r="AS254" i="24"/>
  <c r="AE308" i="24"/>
  <c r="AW308" i="24"/>
  <c r="AS284" i="24"/>
  <c r="AC272" i="24"/>
  <c r="AC293" i="24"/>
  <c r="AC155" i="24"/>
  <c r="AU184" i="24"/>
  <c r="AI217" i="24"/>
  <c r="AI227" i="24"/>
  <c r="AI359" i="24"/>
  <c r="AL359" i="24" s="1"/>
  <c r="AI211" i="24"/>
  <c r="AI40" i="24"/>
  <c r="AI17" i="24"/>
  <c r="AL17" i="24" s="1"/>
  <c r="AX308" i="24"/>
  <c r="AP342" i="24"/>
  <c r="BA342" i="24"/>
  <c r="AS70" i="24"/>
  <c r="AW249" i="24"/>
  <c r="AP308" i="24"/>
  <c r="AU284" i="24"/>
  <c r="AI70" i="24"/>
  <c r="AL70" i="24" s="1"/>
  <c r="AC249" i="24"/>
  <c r="AC231" i="24"/>
  <c r="AS217" i="24"/>
  <c r="AS227" i="24"/>
  <c r="AS359" i="24"/>
  <c r="AS211" i="24"/>
  <c r="AS40" i="24"/>
  <c r="AS17" i="24"/>
  <c r="AS349" i="24"/>
  <c r="AS181" i="24"/>
  <c r="AI254" i="24"/>
  <c r="AM254" i="24"/>
  <c r="AI284" i="24"/>
  <c r="AM284" i="24"/>
  <c r="AS342" i="24"/>
  <c r="AW320" i="24"/>
  <c r="AW70" i="24"/>
  <c r="AE254" i="24"/>
  <c r="AW254" i="24"/>
  <c r="AS308" i="24"/>
  <c r="AE284" i="24"/>
  <c r="AW284" i="24"/>
  <c r="AJ342" i="24"/>
  <c r="AT342" i="24" s="1"/>
  <c r="AU342" i="24"/>
  <c r="AX320" i="24"/>
  <c r="AX70" i="24"/>
  <c r="AS272" i="24"/>
  <c r="AI272" i="24"/>
  <c r="AL272" i="24" s="1"/>
  <c r="AW272" i="24"/>
  <c r="AC10" i="24"/>
  <c r="AC83" i="24"/>
  <c r="AX254" i="24"/>
  <c r="AK308" i="24"/>
  <c r="AX284" i="24"/>
  <c r="AS249" i="24"/>
  <c r="AI249" i="24"/>
  <c r="AS231" i="24"/>
  <c r="AI231" i="24"/>
  <c r="AW231" i="24"/>
  <c r="AR235" i="24"/>
  <c r="AI308" i="24"/>
  <c r="AM308" i="24"/>
  <c r="AI342" i="24"/>
  <c r="AX342" i="24"/>
  <c r="AP184" i="24"/>
  <c r="AP97" i="24"/>
  <c r="AP279" i="24"/>
  <c r="AP237" i="24"/>
  <c r="AP246" i="24"/>
  <c r="AJ251" i="24"/>
  <c r="AT251" i="24" s="1"/>
  <c r="AS251" i="24"/>
  <c r="AE320" i="24"/>
  <c r="AM320" i="24"/>
  <c r="AU320" i="24"/>
  <c r="AE70" i="24"/>
  <c r="AM70" i="24"/>
  <c r="AU70" i="24"/>
  <c r="AM249" i="24"/>
  <c r="AM231" i="24"/>
  <c r="AM272" i="24"/>
  <c r="AM10" i="24"/>
  <c r="AM293" i="24"/>
  <c r="AM83" i="24"/>
  <c r="AM155" i="24"/>
  <c r="AI184" i="24"/>
  <c r="AQ184" i="24"/>
  <c r="AM235" i="24"/>
  <c r="AI97" i="24"/>
  <c r="AQ97" i="24"/>
  <c r="AM303" i="24"/>
  <c r="AI279" i="24"/>
  <c r="AQ279" i="24"/>
  <c r="AM344" i="24"/>
  <c r="AI237" i="24"/>
  <c r="AQ237" i="24"/>
  <c r="AM291" i="24"/>
  <c r="AI246" i="24"/>
  <c r="AQ246" i="24"/>
  <c r="AM177" i="24"/>
  <c r="AC109" i="24"/>
  <c r="AW155" i="24"/>
  <c r="AJ184" i="24"/>
  <c r="AT184" i="24" s="1"/>
  <c r="AJ97" i="24"/>
  <c r="AT97" i="24" s="1"/>
  <c r="AJ279" i="24"/>
  <c r="AT279" i="24" s="1"/>
  <c r="AJ237" i="24"/>
  <c r="AT237" i="24" s="1"/>
  <c r="AJ246" i="24"/>
  <c r="AT246" i="24" s="1"/>
  <c r="AU251" i="24"/>
  <c r="AC4" i="24"/>
  <c r="AW10" i="24"/>
  <c r="AW293" i="24"/>
  <c r="AW83" i="24"/>
  <c r="AX155" i="24"/>
  <c r="AS184" i="24"/>
  <c r="AS97" i="24"/>
  <c r="AS279" i="24"/>
  <c r="AS237" i="24"/>
  <c r="AS246" i="24"/>
  <c r="AI251" i="24"/>
  <c r="AF251" i="24"/>
  <c r="AC12" i="24"/>
  <c r="AI10" i="24"/>
  <c r="AI293" i="24"/>
  <c r="AL293" i="24" s="1"/>
  <c r="AI83" i="24"/>
  <c r="AI155" i="24"/>
  <c r="AM184" i="24"/>
  <c r="AM97" i="24"/>
  <c r="AM279" i="24"/>
  <c r="AM237" i="24"/>
  <c r="AM246" i="24"/>
  <c r="AE251" i="24"/>
  <c r="AX4" i="24"/>
  <c r="AS4" i="24"/>
  <c r="AI4" i="24"/>
  <c r="AW4" i="24"/>
  <c r="AW184" i="24"/>
  <c r="AW97" i="24"/>
  <c r="AW279" i="24"/>
  <c r="AW237" i="24"/>
  <c r="AW246" i="24"/>
  <c r="AP251" i="24"/>
  <c r="BA251" i="24"/>
  <c r="AX335" i="24"/>
  <c r="AI335" i="24"/>
  <c r="AW335" i="24"/>
  <c r="AX12" i="24"/>
  <c r="AI12" i="24"/>
  <c r="AW12" i="24"/>
  <c r="AS12" i="24"/>
  <c r="AJ185" i="24"/>
  <c r="AS185" i="24"/>
  <c r="AE335" i="24"/>
  <c r="AE12" i="24"/>
  <c r="AJ192" i="24"/>
  <c r="AT192" i="24" s="1"/>
  <c r="AS192" i="24"/>
  <c r="AE4" i="24"/>
  <c r="AJ109" i="24"/>
  <c r="AT109" i="24" s="1"/>
  <c r="AS109" i="24"/>
  <c r="AE172" i="24"/>
  <c r="AW172" i="24"/>
  <c r="AE302" i="24"/>
  <c r="AW302" i="24"/>
  <c r="AJ363" i="24"/>
  <c r="AT363" i="24" s="1"/>
  <c r="AS363" i="24"/>
  <c r="AE130" i="24"/>
  <c r="AW130" i="24"/>
  <c r="AJ126" i="24"/>
  <c r="AT126" i="24" s="1"/>
  <c r="AS126" i="24"/>
  <c r="AE296" i="24"/>
  <c r="AM318" i="24"/>
  <c r="AF280" i="24"/>
  <c r="AJ186" i="24"/>
  <c r="AT186" i="24" s="1"/>
  <c r="AU186" i="24"/>
  <c r="AF199" i="24"/>
  <c r="AE199" i="24"/>
  <c r="AK199" i="24"/>
  <c r="AJ199" i="24"/>
  <c r="AT199" i="24" s="1"/>
  <c r="AI199" i="24"/>
  <c r="AK185" i="24"/>
  <c r="AK192" i="24"/>
  <c r="AK109" i="24"/>
  <c r="AK363" i="24"/>
  <c r="AX126" i="24"/>
  <c r="AW126" i="24"/>
  <c r="AK126" i="24"/>
  <c r="AI333" i="24"/>
  <c r="AQ296" i="24"/>
  <c r="AX322" i="24"/>
  <c r="AW322" i="24"/>
  <c r="AJ49" i="24"/>
  <c r="AT49" i="24" s="1"/>
  <c r="AU49" i="24"/>
  <c r="AU264" i="24"/>
  <c r="AM159" i="24"/>
  <c r="AF35" i="24"/>
  <c r="AK35" i="24"/>
  <c r="AJ35" i="24"/>
  <c r="AT35" i="24" s="1"/>
  <c r="AI35" i="24"/>
  <c r="AU199" i="24"/>
  <c r="AM199" i="24"/>
  <c r="AS199" i="24"/>
  <c r="AQ199" i="24"/>
  <c r="AP199" i="24"/>
  <c r="AJ280" i="24"/>
  <c r="AT280" i="24" s="1"/>
  <c r="AU280" i="24"/>
  <c r="AX166" i="24"/>
  <c r="AW166" i="24"/>
  <c r="AJ264" i="24"/>
  <c r="AT264" i="24" s="1"/>
  <c r="AS35" i="24"/>
  <c r="AQ35" i="24"/>
  <c r="AP35" i="24"/>
  <c r="AF169" i="24"/>
  <c r="AE169" i="24"/>
  <c r="AK169" i="24"/>
  <c r="AJ169" i="24"/>
  <c r="AT169" i="24" s="1"/>
  <c r="AI169" i="24"/>
  <c r="AM185" i="24"/>
  <c r="AM192" i="24"/>
  <c r="AM109" i="24"/>
  <c r="AI172" i="24"/>
  <c r="AI302" i="24"/>
  <c r="AM363" i="24"/>
  <c r="AI130" i="24"/>
  <c r="AM126" i="24"/>
  <c r="AX333" i="24"/>
  <c r="AW333" i="24"/>
  <c r="AK333" i="24"/>
  <c r="AU333" i="24"/>
  <c r="AI296" i="24"/>
  <c r="AQ322" i="24"/>
  <c r="AP322" i="24"/>
  <c r="AF322" i="24"/>
  <c r="AI322" i="24"/>
  <c r="AX186" i="24"/>
  <c r="AW186" i="24"/>
  <c r="AU169" i="24"/>
  <c r="AM169" i="24"/>
  <c r="AS169" i="24"/>
  <c r="AQ169" i="24"/>
  <c r="AP169" i="24"/>
  <c r="AS172" i="24"/>
  <c r="AS302" i="24"/>
  <c r="AX280" i="24"/>
  <c r="AW280" i="24"/>
  <c r="AQ166" i="24"/>
  <c r="AP166" i="24"/>
  <c r="AF166" i="24"/>
  <c r="AI166" i="24"/>
  <c r="AX49" i="24"/>
  <c r="AW49" i="24"/>
  <c r="AS159" i="24"/>
  <c r="AM333" i="24"/>
  <c r="AX296" i="24"/>
  <c r="AW296" i="24"/>
  <c r="AK296" i="24"/>
  <c r="AE166" i="24"/>
  <c r="AS166" i="24"/>
  <c r="AQ186" i="24"/>
  <c r="AP186" i="24"/>
  <c r="AF186" i="24"/>
  <c r="AI186" i="24"/>
  <c r="AX264" i="24"/>
  <c r="AW264" i="24"/>
  <c r="AF159" i="24"/>
  <c r="AK159" i="24"/>
  <c r="AJ159" i="24"/>
  <c r="AT159" i="24" s="1"/>
  <c r="AI159" i="24"/>
  <c r="AM35" i="24"/>
  <c r="AX318" i="24"/>
  <c r="AW318" i="24"/>
  <c r="AQ280" i="24"/>
  <c r="AP280" i="24"/>
  <c r="AI280" i="24"/>
  <c r="AJ322" i="24"/>
  <c r="AT322" i="24" s="1"/>
  <c r="AU322" i="24"/>
  <c r="AS186" i="24"/>
  <c r="AQ49" i="24"/>
  <c r="AP49" i="24"/>
  <c r="AF49" i="24"/>
  <c r="AI49" i="24"/>
  <c r="AQ159" i="24"/>
  <c r="AP159" i="24"/>
  <c r="AM335" i="24"/>
  <c r="AM12" i="24"/>
  <c r="AM4" i="24"/>
  <c r="AM172" i="24"/>
  <c r="AM302" i="24"/>
  <c r="AM130" i="24"/>
  <c r="AQ333" i="24"/>
  <c r="AM296" i="24"/>
  <c r="AE280" i="24"/>
  <c r="AK322" i="24"/>
  <c r="AJ166" i="24"/>
  <c r="AT166" i="24" s="1"/>
  <c r="AU166" i="24"/>
  <c r="AE49" i="24"/>
  <c r="AS49" i="24"/>
  <c r="AQ264" i="24"/>
  <c r="AP264" i="24"/>
  <c r="AF264" i="24"/>
  <c r="AI264" i="24"/>
  <c r="AS264" i="24"/>
  <c r="AW159" i="24"/>
  <c r="AW35" i="24"/>
  <c r="AW169" i="24"/>
  <c r="AW199" i="24"/>
  <c r="AX301" i="24"/>
  <c r="AJ281" i="24"/>
  <c r="AT281" i="24" s="1"/>
  <c r="AC198" i="24"/>
  <c r="AF198" i="24"/>
  <c r="AX198" i="24"/>
  <c r="AJ134" i="24"/>
  <c r="AT134" i="24" s="1"/>
  <c r="AJ50" i="24"/>
  <c r="AT50" i="24" s="1"/>
  <c r="AC114" i="24"/>
  <c r="AF114" i="24"/>
  <c r="AX114" i="24"/>
  <c r="AK34" i="24"/>
  <c r="AU34" i="24"/>
  <c r="AI328" i="24"/>
  <c r="AS328" i="24"/>
  <c r="AS204" i="24"/>
  <c r="AE273" i="24"/>
  <c r="AC319" i="24"/>
  <c r="AI331" i="24"/>
  <c r="AX223" i="24"/>
  <c r="AS223" i="24"/>
  <c r="AI223" i="24"/>
  <c r="AU354" i="24"/>
  <c r="AK354" i="24"/>
  <c r="AI354" i="24"/>
  <c r="AX159" i="24"/>
  <c r="AX35" i="24"/>
  <c r="AX169" i="24"/>
  <c r="AX199" i="24"/>
  <c r="AP301" i="24"/>
  <c r="AS281" i="24"/>
  <c r="AS134" i="24"/>
  <c r="AS50" i="24"/>
  <c r="AW289" i="24"/>
  <c r="AJ204" i="24"/>
  <c r="AT204" i="24" s="1"/>
  <c r="AF273" i="24"/>
  <c r="AQ273" i="24"/>
  <c r="AW319" i="24"/>
  <c r="AS331" i="24"/>
  <c r="AI301" i="24"/>
  <c r="AQ301" i="24"/>
  <c r="AK204" i="24"/>
  <c r="AU204" i="24"/>
  <c r="AS273" i="24"/>
  <c r="AX176" i="24"/>
  <c r="AS176" i="24"/>
  <c r="AI176" i="24"/>
  <c r="AS301" i="24"/>
  <c r="AJ301" i="24"/>
  <c r="AT301" i="24" s="1"/>
  <c r="AE281" i="24"/>
  <c r="BA281" i="24"/>
  <c r="BB281" i="24" s="1"/>
  <c r="AI198" i="24"/>
  <c r="AE134" i="24"/>
  <c r="AE50" i="24"/>
  <c r="AI114" i="24"/>
  <c r="AW328" i="24"/>
  <c r="AC223" i="24"/>
  <c r="AK301" i="24"/>
  <c r="AC281" i="24"/>
  <c r="AF281" i="24"/>
  <c r="AJ198" i="24"/>
  <c r="AT198" i="24" s="1"/>
  <c r="AC134" i="24"/>
  <c r="AF134" i="24"/>
  <c r="AC50" i="24"/>
  <c r="AF50" i="24"/>
  <c r="AJ114" i="24"/>
  <c r="AT114" i="24" s="1"/>
  <c r="AE34" i="24"/>
  <c r="AM204" i="24"/>
  <c r="AW204" i="24"/>
  <c r="AK99" i="24"/>
  <c r="AL99" i="24" s="1"/>
  <c r="AU273" i="24"/>
  <c r="AW176" i="24"/>
  <c r="AU301" i="24"/>
  <c r="AX319" i="24"/>
  <c r="AI319" i="24"/>
  <c r="AE301" i="24"/>
  <c r="AE204" i="24"/>
  <c r="AW273" i="24"/>
  <c r="AX331" i="24"/>
  <c r="AW331" i="24"/>
  <c r="AW301" i="24"/>
  <c r="AI281" i="24"/>
  <c r="AE198" i="24"/>
  <c r="AW198" i="24"/>
  <c r="AI134" i="24"/>
  <c r="AI50" i="24"/>
  <c r="AE114" i="24"/>
  <c r="AW114" i="24"/>
  <c r="AJ34" i="24"/>
  <c r="AT34" i="24" s="1"/>
  <c r="AF204" i="24"/>
  <c r="AQ204" i="24"/>
  <c r="AI273" i="24"/>
  <c r="AS319" i="24"/>
  <c r="AX354" i="24"/>
  <c r="AW354" i="24"/>
  <c r="AS354" i="24"/>
  <c r="AQ331" i="24"/>
  <c r="AQ354" i="24"/>
  <c r="AS72" i="24"/>
  <c r="BK72" i="24"/>
  <c r="AQ277" i="24"/>
  <c r="AE88" i="24"/>
  <c r="AI346" i="24"/>
  <c r="AK346" i="24"/>
  <c r="AX89" i="24"/>
  <c r="AQ324" i="24"/>
  <c r="AP324" i="24"/>
  <c r="AU324" i="24"/>
  <c r="AM289" i="24"/>
  <c r="AM328" i="24"/>
  <c r="AM99" i="24"/>
  <c r="AM319" i="24"/>
  <c r="AM223" i="24"/>
  <c r="AM176" i="24"/>
  <c r="AS277" i="24"/>
  <c r="AF88" i="24"/>
  <c r="AQ88" i="24"/>
  <c r="AE346" i="24"/>
  <c r="AP346" i="24"/>
  <c r="AW89" i="24"/>
  <c r="AJ228" i="24"/>
  <c r="AT228" i="24" s="1"/>
  <c r="AX357" i="24"/>
  <c r="AW357" i="24"/>
  <c r="AS357" i="24"/>
  <c r="AI138" i="24"/>
  <c r="AF138" i="24"/>
  <c r="AK138" i="24"/>
  <c r="AU277" i="24"/>
  <c r="AI88" i="24"/>
  <c r="AI358" i="24"/>
  <c r="AF358" i="24"/>
  <c r="AK358" i="24"/>
  <c r="AE358" i="24"/>
  <c r="AX353" i="24"/>
  <c r="AW353" i="24"/>
  <c r="AS353" i="24"/>
  <c r="AQ138" i="24"/>
  <c r="AP138" i="24"/>
  <c r="AU138" i="24"/>
  <c r="AM138" i="24"/>
  <c r="AE138" i="24"/>
  <c r="AU88" i="24"/>
  <c r="AX356" i="24"/>
  <c r="AQ357" i="24"/>
  <c r="AP357" i="24"/>
  <c r="AU357" i="24"/>
  <c r="AI353" i="24"/>
  <c r="AF353" i="24"/>
  <c r="AK353" i="24"/>
  <c r="AX196" i="24"/>
  <c r="AW196" i="24"/>
  <c r="AS196" i="24"/>
  <c r="AM331" i="24"/>
  <c r="AM354" i="24"/>
  <c r="AJ72" i="24"/>
  <c r="AT72" i="24" s="1"/>
  <c r="AM277" i="24"/>
  <c r="AW356" i="24"/>
  <c r="AC358" i="24"/>
  <c r="AQ353" i="24"/>
  <c r="AP353" i="24"/>
  <c r="AU353" i="24"/>
  <c r="AE353" i="24"/>
  <c r="AJ138" i="24"/>
  <c r="AT138" i="24" s="1"/>
  <c r="AI196" i="24"/>
  <c r="AE72" i="24"/>
  <c r="AJ277" i="24"/>
  <c r="AT277" i="24" s="1"/>
  <c r="AM88" i="24"/>
  <c r="AJ358" i="24"/>
  <c r="AT358" i="24" s="1"/>
  <c r="AX324" i="24"/>
  <c r="AW324" i="24"/>
  <c r="AS324" i="24"/>
  <c r="AJ357" i="24"/>
  <c r="AT357" i="24" s="1"/>
  <c r="AJ88" i="24"/>
  <c r="AT88" i="24" s="1"/>
  <c r="AM357" i="24"/>
  <c r="AQ228" i="24"/>
  <c r="AP228" i="24"/>
  <c r="AX148" i="24"/>
  <c r="AW148" i="24"/>
  <c r="AS148" i="24"/>
  <c r="AI290" i="24"/>
  <c r="AX290" i="24"/>
  <c r="AW290" i="24"/>
  <c r="AS290" i="24"/>
  <c r="AI356" i="24"/>
  <c r="AF356" i="24"/>
  <c r="AI89" i="24"/>
  <c r="AF89" i="24"/>
  <c r="AP358" i="24"/>
  <c r="AI324" i="24"/>
  <c r="AF324" i="24"/>
  <c r="AK324" i="24"/>
  <c r="AC357" i="24"/>
  <c r="AI148" i="24"/>
  <c r="AF148" i="24"/>
  <c r="AK148" i="24"/>
  <c r="AI94" i="24"/>
  <c r="AI355" i="24"/>
  <c r="AX355" i="24"/>
  <c r="AW355" i="24"/>
  <c r="AS355" i="24"/>
  <c r="AC290" i="24"/>
  <c r="AX228" i="24"/>
  <c r="AW228" i="24"/>
  <c r="AS228" i="24"/>
  <c r="AQ148" i="24"/>
  <c r="AP148" i="24"/>
  <c r="AX160" i="24"/>
  <c r="AW160" i="24"/>
  <c r="AS160" i="24"/>
  <c r="AC58" i="24"/>
  <c r="AC324" i="24"/>
  <c r="AI228" i="24"/>
  <c r="AF228" i="24"/>
  <c r="AK228" i="24"/>
  <c r="AC148" i="24"/>
  <c r="AU148" i="24"/>
  <c r="AI160" i="24"/>
  <c r="AC94" i="24"/>
  <c r="AI205" i="24"/>
  <c r="AX205" i="24"/>
  <c r="AW205" i="24"/>
  <c r="AS205" i="24"/>
  <c r="AX138" i="24"/>
  <c r="AW138" i="24"/>
  <c r="AS138" i="24"/>
  <c r="AW358" i="24"/>
  <c r="AS358" i="24"/>
  <c r="AI357" i="24"/>
  <c r="AF357" i="24"/>
  <c r="AK357" i="24"/>
  <c r="AC353" i="24"/>
  <c r="AC138" i="24"/>
  <c r="AI58" i="24"/>
  <c r="AX58" i="24"/>
  <c r="AW58" i="24"/>
  <c r="AS58" i="24"/>
  <c r="AX94" i="24"/>
  <c r="AW94" i="24"/>
  <c r="AS94" i="24"/>
  <c r="AC196" i="24"/>
  <c r="AK160" i="24"/>
  <c r="AK94" i="24"/>
  <c r="AK196" i="24"/>
  <c r="AK58" i="24"/>
  <c r="AK355" i="24"/>
  <c r="AK205" i="24"/>
  <c r="AK290" i="24"/>
  <c r="AF160" i="24"/>
  <c r="AF94" i="24"/>
  <c r="AF196" i="24"/>
  <c r="AP160" i="24"/>
  <c r="AP94" i="24"/>
  <c r="AP196" i="24"/>
  <c r="AP58" i="24"/>
  <c r="AL73" i="23"/>
  <c r="AL100" i="23"/>
  <c r="AL65" i="23"/>
  <c r="AZ65" i="23"/>
  <c r="AL20" i="23"/>
  <c r="AZ20" i="23"/>
  <c r="AZ4" i="23"/>
  <c r="AL130" i="23"/>
  <c r="AL116" i="23"/>
  <c r="AL126" i="23"/>
  <c r="AL41" i="23"/>
  <c r="AZ69" i="23"/>
  <c r="AL138" i="23"/>
  <c r="AZ130" i="23"/>
  <c r="AZ116" i="23"/>
  <c r="AZ115" i="23"/>
  <c r="AZ131" i="23"/>
  <c r="AZ61" i="23"/>
  <c r="AZ47" i="23"/>
  <c r="AL78" i="23"/>
  <c r="AZ44" i="23"/>
  <c r="AZ122" i="23"/>
  <c r="AL92" i="23"/>
  <c r="AZ123" i="23"/>
  <c r="AL134" i="23"/>
  <c r="AL29" i="23"/>
  <c r="BK120" i="23"/>
  <c r="BA120" i="23"/>
  <c r="BB120" i="23" s="1"/>
  <c r="BK169" i="23"/>
  <c r="BA169" i="23"/>
  <c r="BB169" i="23" s="1"/>
  <c r="AZ97" i="23"/>
  <c r="BK132" i="23"/>
  <c r="BA132" i="23"/>
  <c r="BB132" i="23" s="1"/>
  <c r="AL63" i="23"/>
  <c r="AZ46" i="23"/>
  <c r="AL79" i="23"/>
  <c r="AZ64" i="23"/>
  <c r="AZ106" i="23"/>
  <c r="AZ118" i="23"/>
  <c r="AL74" i="23"/>
  <c r="AZ96" i="23"/>
  <c r="AZ71" i="23"/>
  <c r="AZ43" i="23"/>
  <c r="AL12" i="23"/>
  <c r="AR120" i="23"/>
  <c r="BK67" i="23"/>
  <c r="BA67" i="23"/>
  <c r="BB67" i="23" s="1"/>
  <c r="AR169" i="23"/>
  <c r="BK151" i="23"/>
  <c r="BA151" i="23"/>
  <c r="BB151" i="23" s="1"/>
  <c r="AZ62" i="23"/>
  <c r="AZ108" i="23"/>
  <c r="AZ94" i="23"/>
  <c r="AV150" i="23"/>
  <c r="AR150" i="23"/>
  <c r="AL70" i="23"/>
  <c r="AL55" i="23"/>
  <c r="AL86" i="23"/>
  <c r="AZ99" i="23"/>
  <c r="AL18" i="23"/>
  <c r="AZ90" i="23"/>
  <c r="AZ87" i="23"/>
  <c r="AK50" i="23"/>
  <c r="AK45" i="23"/>
  <c r="AL45" i="23" s="1"/>
  <c r="AK53" i="23"/>
  <c r="AL53" i="23" s="1"/>
  <c r="AK61" i="23"/>
  <c r="AL61" i="23" s="1"/>
  <c r="AK72" i="23"/>
  <c r="AL72" i="23" s="1"/>
  <c r="AK46" i="23"/>
  <c r="AL46" i="23" s="1"/>
  <c r="AK60" i="23"/>
  <c r="AL60" i="23" s="1"/>
  <c r="AK75" i="23"/>
  <c r="AL75" i="23" s="1"/>
  <c r="AU12" i="23"/>
  <c r="AQ37" i="23"/>
  <c r="AQ117" i="23"/>
  <c r="AU88" i="23"/>
  <c r="AJ139" i="23"/>
  <c r="AT139" i="23" s="1"/>
  <c r="AR139" i="23" s="1"/>
  <c r="AJ135" i="23"/>
  <c r="AT135" i="23" s="1"/>
  <c r="AJ136" i="23"/>
  <c r="AT136" i="23" s="1"/>
  <c r="AJ103" i="23"/>
  <c r="AT103" i="23" s="1"/>
  <c r="AS67" i="23"/>
  <c r="AI150" i="23"/>
  <c r="AL150" i="23" s="1"/>
  <c r="AX101" i="23"/>
  <c r="BA101" i="23"/>
  <c r="BB101" i="23" s="1"/>
  <c r="BA133" i="23"/>
  <c r="BB133" i="23" s="1"/>
  <c r="AU109" i="23"/>
  <c r="AV109" i="23" s="1"/>
  <c r="AU124" i="23"/>
  <c r="AR124" i="23" s="1"/>
  <c r="AU33" i="23"/>
  <c r="AU166" i="23"/>
  <c r="AV166" i="23" s="1"/>
  <c r="AU110" i="23"/>
  <c r="AV110" i="23" s="1"/>
  <c r="AV83" i="23"/>
  <c r="AV145" i="23"/>
  <c r="AV27" i="23"/>
  <c r="AV77" i="23"/>
  <c r="AV82" i="23"/>
  <c r="AU73" i="23"/>
  <c r="AV73" i="23" s="1"/>
  <c r="AU59" i="23"/>
  <c r="AU40" i="23"/>
  <c r="AU81" i="23"/>
  <c r="AV81" i="23" s="1"/>
  <c r="AU47" i="23"/>
  <c r="AV47" i="23" s="1"/>
  <c r="AU79" i="23"/>
  <c r="AV79" i="23" s="1"/>
  <c r="AU64" i="23"/>
  <c r="AU100" i="23"/>
  <c r="AV100" i="23" s="1"/>
  <c r="AU41" i="23"/>
  <c r="AV41" i="23" s="1"/>
  <c r="AU69" i="23"/>
  <c r="AV69" i="23" s="1"/>
  <c r="AU78" i="23"/>
  <c r="AV78" i="23" s="1"/>
  <c r="AU44" i="23"/>
  <c r="AU24" i="23"/>
  <c r="AU106" i="23"/>
  <c r="AV106" i="23" s="1"/>
  <c r="AU86" i="23"/>
  <c r="AU65" i="23"/>
  <c r="AR65" i="23" s="1"/>
  <c r="AU115" i="23"/>
  <c r="AU97" i="23"/>
  <c r="AV97" i="23" s="1"/>
  <c r="AU62" i="23"/>
  <c r="AV62" i="23" s="1"/>
  <c r="AU20" i="23"/>
  <c r="AU26" i="23"/>
  <c r="AV26" i="23" s="1"/>
  <c r="AU108" i="23"/>
  <c r="AV108" i="23" s="1"/>
  <c r="AU131" i="23"/>
  <c r="AV131" i="23" s="1"/>
  <c r="AU94" i="23"/>
  <c r="AU122" i="23"/>
  <c r="AV122" i="23" s="1"/>
  <c r="AU4" i="23"/>
  <c r="AV4" i="23" s="1"/>
  <c r="AU118" i="23"/>
  <c r="AV118" i="23" s="1"/>
  <c r="AU121" i="23"/>
  <c r="AV121" i="23" s="1"/>
  <c r="AU99" i="23"/>
  <c r="AV99" i="23" s="1"/>
  <c r="AU92" i="23"/>
  <c r="AV92" i="23" s="1"/>
  <c r="AU107" i="23"/>
  <c r="AU74" i="23"/>
  <c r="AV74" i="23" s="1"/>
  <c r="AU123" i="23"/>
  <c r="AV123" i="23" s="1"/>
  <c r="AU18" i="23"/>
  <c r="AU96" i="23"/>
  <c r="AV96" i="23" s="1"/>
  <c r="AU138" i="23"/>
  <c r="AU90" i="23"/>
  <c r="AU134" i="23"/>
  <c r="AV134" i="23" s="1"/>
  <c r="AU130" i="23"/>
  <c r="AR130" i="23" s="1"/>
  <c r="AU127" i="23"/>
  <c r="AU71" i="23"/>
  <c r="AU147" i="23"/>
  <c r="AV147" i="23" s="1"/>
  <c r="AU116" i="23"/>
  <c r="AV116" i="23" s="1"/>
  <c r="AU87" i="23"/>
  <c r="AR87" i="23" s="1"/>
  <c r="AU43" i="23"/>
  <c r="AV43" i="23" s="1"/>
  <c r="AE29" i="23"/>
  <c r="AM29" i="23"/>
  <c r="AU29" i="23"/>
  <c r="AE126" i="23"/>
  <c r="AM126" i="23"/>
  <c r="AU126" i="23"/>
  <c r="AV126" i="23" s="1"/>
  <c r="AE12" i="23"/>
  <c r="AM12" i="23"/>
  <c r="AM31" i="23"/>
  <c r="AM88" i="23"/>
  <c r="AK139" i="23"/>
  <c r="AK135" i="23"/>
  <c r="AK136" i="23"/>
  <c r="AK103" i="23"/>
  <c r="AK120" i="23"/>
  <c r="AZ120" i="23"/>
  <c r="AK169" i="23"/>
  <c r="AS151" i="23"/>
  <c r="AK132" i="23"/>
  <c r="AU140" i="23"/>
  <c r="AV140" i="23" s="1"/>
  <c r="AU63" i="23"/>
  <c r="AV63" i="23" s="1"/>
  <c r="AU70" i="23"/>
  <c r="AV70" i="23" s="1"/>
  <c r="AU80" i="23"/>
  <c r="AU55" i="23"/>
  <c r="AV55" i="23" s="1"/>
  <c r="AZ2" i="23"/>
  <c r="BR388" i="23" s="1"/>
  <c r="AF63" i="23"/>
  <c r="AF50" i="23"/>
  <c r="AV50" i="23"/>
  <c r="AF70" i="23"/>
  <c r="AF73" i="23"/>
  <c r="AF45" i="23"/>
  <c r="AV45" i="23"/>
  <c r="AF80" i="23"/>
  <c r="AF53" i="23"/>
  <c r="AV53" i="23"/>
  <c r="AF61" i="23"/>
  <c r="AV61" i="23"/>
  <c r="AF72" i="23"/>
  <c r="AV72" i="23"/>
  <c r="AF46" i="23"/>
  <c r="AV46" i="23"/>
  <c r="AF60" i="23"/>
  <c r="AV60" i="23"/>
  <c r="AF59" i="23"/>
  <c r="AF75" i="23"/>
  <c r="AV75" i="23"/>
  <c r="AF40" i="23"/>
  <c r="AF81" i="23"/>
  <c r="AF47" i="23"/>
  <c r="AF79" i="23"/>
  <c r="AF64" i="23"/>
  <c r="AF55" i="23"/>
  <c r="AF100" i="23"/>
  <c r="AF41" i="23"/>
  <c r="AF69" i="23"/>
  <c r="AF78" i="23"/>
  <c r="AF44" i="23"/>
  <c r="AV44" i="23"/>
  <c r="AF24" i="23"/>
  <c r="AF106" i="23"/>
  <c r="AF86" i="23"/>
  <c r="AV86" i="23"/>
  <c r="AV65" i="23"/>
  <c r="AV115" i="23"/>
  <c r="AV20" i="23"/>
  <c r="AV94" i="23"/>
  <c r="AV138" i="23"/>
  <c r="AV90" i="23"/>
  <c r="AV130" i="23"/>
  <c r="AV127" i="23"/>
  <c r="AV71" i="23"/>
  <c r="AV87" i="23"/>
  <c r="AV29" i="23"/>
  <c r="AW12" i="23"/>
  <c r="AS37" i="23"/>
  <c r="AW31" i="23"/>
  <c r="AS117" i="23"/>
  <c r="AW88" i="23"/>
  <c r="AX139" i="23"/>
  <c r="AV139" i="23"/>
  <c r="AX135" i="23"/>
  <c r="AX136" i="23"/>
  <c r="AX103" i="23"/>
  <c r="AX120" i="23"/>
  <c r="AL101" i="23"/>
  <c r="AX169" i="23"/>
  <c r="AI169" i="23"/>
  <c r="AX132" i="23"/>
  <c r="AI132" i="23"/>
  <c r="AW63" i="23"/>
  <c r="AW50" i="23"/>
  <c r="AW70" i="23"/>
  <c r="AW73" i="23"/>
  <c r="AW45" i="23"/>
  <c r="AW80" i="23"/>
  <c r="AW53" i="23"/>
  <c r="AW61" i="23"/>
  <c r="AW72" i="23"/>
  <c r="AW46" i="23"/>
  <c r="AW60" i="23"/>
  <c r="AW59" i="23"/>
  <c r="AW75" i="23"/>
  <c r="AW40" i="23"/>
  <c r="AW81" i="23"/>
  <c r="AW47" i="23"/>
  <c r="AW79" i="23"/>
  <c r="AW64" i="23"/>
  <c r="AW55" i="23"/>
  <c r="AW100" i="23"/>
  <c r="AW41" i="23"/>
  <c r="AW69" i="23"/>
  <c r="AW78" i="23"/>
  <c r="AW44" i="23"/>
  <c r="AW24" i="23"/>
  <c r="AW106" i="23"/>
  <c r="AW86" i="23"/>
  <c r="AW65" i="23"/>
  <c r="AW115" i="23"/>
  <c r="AW97" i="23"/>
  <c r="AW62" i="23"/>
  <c r="AW20" i="23"/>
  <c r="AU178" i="23"/>
  <c r="AP63" i="23"/>
  <c r="AX63" i="23"/>
  <c r="AP50" i="23"/>
  <c r="AX50" i="23"/>
  <c r="AP70" i="23"/>
  <c r="AX70" i="23"/>
  <c r="AP73" i="23"/>
  <c r="AX73" i="23"/>
  <c r="AP45" i="23"/>
  <c r="AX45" i="23"/>
  <c r="AP80" i="23"/>
  <c r="AX80" i="23"/>
  <c r="AP53" i="23"/>
  <c r="AX53" i="23"/>
  <c r="AP61" i="23"/>
  <c r="AX61" i="23"/>
  <c r="AP72" i="23"/>
  <c r="AX72" i="23"/>
  <c r="AP46" i="23"/>
  <c r="AX46" i="23"/>
  <c r="AP60" i="23"/>
  <c r="AX60" i="23"/>
  <c r="AP59" i="23"/>
  <c r="AX59" i="23"/>
  <c r="AP75" i="23"/>
  <c r="AX75" i="23"/>
  <c r="AP40" i="23"/>
  <c r="AX40" i="23"/>
  <c r="AP81" i="23"/>
  <c r="AX81" i="23"/>
  <c r="AP47" i="23"/>
  <c r="AX47" i="23"/>
  <c r="AP79" i="23"/>
  <c r="AX79" i="23"/>
  <c r="AP64" i="23"/>
  <c r="AX64" i="23"/>
  <c r="AP55" i="23"/>
  <c r="AX55" i="23"/>
  <c r="AP100" i="23"/>
  <c r="AX100" i="23"/>
  <c r="AP41" i="23"/>
  <c r="AX41" i="23"/>
  <c r="AP69" i="23"/>
  <c r="AX69" i="23"/>
  <c r="AP78" i="23"/>
  <c r="AX78" i="23"/>
  <c r="AP44" i="23"/>
  <c r="AX44" i="23"/>
  <c r="AP24" i="23"/>
  <c r="AX24" i="23"/>
  <c r="AP106" i="23"/>
  <c r="AX106" i="23"/>
  <c r="AP86" i="23"/>
  <c r="AX86" i="23"/>
  <c r="AP65" i="23"/>
  <c r="AX65" i="23"/>
  <c r="AP115" i="23"/>
  <c r="AX115" i="23"/>
  <c r="AP97" i="23"/>
  <c r="AX97" i="23"/>
  <c r="AP62" i="23"/>
  <c r="AX62" i="23"/>
  <c r="AP20" i="23"/>
  <c r="AX20" i="23"/>
  <c r="AP26" i="23"/>
  <c r="AX26" i="23"/>
  <c r="AP108" i="23"/>
  <c r="AX108" i="23"/>
  <c r="AP131" i="23"/>
  <c r="AX131" i="23"/>
  <c r="AP94" i="23"/>
  <c r="AX94" i="23"/>
  <c r="AX122" i="23"/>
  <c r="AX4" i="23"/>
  <c r="AX118" i="23"/>
  <c r="AX121" i="23"/>
  <c r="AX99" i="23"/>
  <c r="AX92" i="23"/>
  <c r="AX107" i="23"/>
  <c r="AX74" i="23"/>
  <c r="AX123" i="23"/>
  <c r="AX18" i="23"/>
  <c r="AX96" i="23"/>
  <c r="AX138" i="23"/>
  <c r="AX90" i="23"/>
  <c r="AX134" i="23"/>
  <c r="AX130" i="23"/>
  <c r="AX127" i="23"/>
  <c r="AX71" i="23"/>
  <c r="AX147" i="23"/>
  <c r="AX116" i="23"/>
  <c r="AX87" i="23"/>
  <c r="AP139" i="23"/>
  <c r="AQ139" i="23"/>
  <c r="AZ139" i="23"/>
  <c r="AP135" i="23"/>
  <c r="AQ135" i="23"/>
  <c r="AP136" i="23"/>
  <c r="AQ136" i="23"/>
  <c r="AP103" i="23"/>
  <c r="AQ103" i="23"/>
  <c r="AL120" i="23"/>
  <c r="AX67" i="23"/>
  <c r="AV101" i="23"/>
  <c r="AX151" i="23"/>
  <c r="AI151" i="23"/>
  <c r="AL151" i="23" s="1"/>
  <c r="AV133" i="23"/>
  <c r="AM37" i="23"/>
  <c r="AI31" i="23"/>
  <c r="AM117" i="23"/>
  <c r="AI88" i="23"/>
  <c r="AL88" i="23" s="1"/>
  <c r="AE139" i="23"/>
  <c r="BA139" i="23"/>
  <c r="BB139" i="23" s="1"/>
  <c r="AE135" i="23"/>
  <c r="BA135" i="23"/>
  <c r="BB135" i="23" s="1"/>
  <c r="AE136" i="23"/>
  <c r="BA136" i="23"/>
  <c r="BB136" i="23" s="1"/>
  <c r="AE103" i="23"/>
  <c r="BA103" i="23"/>
  <c r="BB103" i="23" s="1"/>
  <c r="AR63" i="23"/>
  <c r="AR50" i="23"/>
  <c r="AR73" i="23"/>
  <c r="AR45" i="23"/>
  <c r="AR53" i="23"/>
  <c r="AR61" i="23"/>
  <c r="AR72" i="23"/>
  <c r="AR46" i="23"/>
  <c r="AR60" i="23"/>
  <c r="AR75" i="23"/>
  <c r="AR81" i="23"/>
  <c r="AR64" i="23"/>
  <c r="AR100" i="23"/>
  <c r="AR41" i="23"/>
  <c r="AR78" i="23"/>
  <c r="AR44" i="23"/>
  <c r="AR86" i="23"/>
  <c r="AR115" i="23"/>
  <c r="AR62" i="23"/>
  <c r="AR20" i="23"/>
  <c r="AR26" i="23"/>
  <c r="AR131" i="23"/>
  <c r="AR94" i="23"/>
  <c r="AR122" i="23"/>
  <c r="AR121" i="23"/>
  <c r="AR99" i="23"/>
  <c r="AR74" i="23"/>
  <c r="AR123" i="23"/>
  <c r="AR96" i="23"/>
  <c r="AR138" i="23"/>
  <c r="AR90" i="23"/>
  <c r="AR127" i="23"/>
  <c r="AR71" i="23"/>
  <c r="AR116" i="23"/>
  <c r="AR43" i="23"/>
  <c r="AR29" i="23"/>
  <c r="AR126" i="23"/>
  <c r="AS12" i="23"/>
  <c r="AW37" i="23"/>
  <c r="AS31" i="23"/>
  <c r="AW117" i="23"/>
  <c r="AS88" i="23"/>
  <c r="AF139" i="23"/>
  <c r="AF135" i="23"/>
  <c r="AF136" i="23"/>
  <c r="AF103" i="23"/>
  <c r="AV120" i="23"/>
  <c r="AI67" i="23"/>
  <c r="AL67" i="23" s="1"/>
  <c r="AX150" i="23"/>
  <c r="BA150" i="23"/>
  <c r="BB150" i="23" s="1"/>
  <c r="AV169" i="23"/>
  <c r="AS132" i="23"/>
  <c r="AS135" i="23"/>
  <c r="AS136" i="23"/>
  <c r="AS103" i="23"/>
  <c r="AZ101" i="23"/>
  <c r="AX133" i="23"/>
  <c r="AI133" i="23"/>
  <c r="AL133" i="23" s="1"/>
  <c r="AV124" i="23"/>
  <c r="AR166" i="23"/>
  <c r="AR110" i="23"/>
  <c r="AQ120" i="23"/>
  <c r="AQ67" i="23"/>
  <c r="AQ150" i="23"/>
  <c r="AQ101" i="23"/>
  <c r="AQ169" i="23"/>
  <c r="AI109" i="23"/>
  <c r="AL109" i="23" s="1"/>
  <c r="AI124" i="23"/>
  <c r="AL124" i="23" s="1"/>
  <c r="AI33" i="23"/>
  <c r="AL33" i="23" s="1"/>
  <c r="AI166" i="23"/>
  <c r="AL166" i="23" s="1"/>
  <c r="AI110" i="23"/>
  <c r="AL110" i="23" s="1"/>
  <c r="AI140" i="23"/>
  <c r="AL140" i="23" s="1"/>
  <c r="AI172" i="23"/>
  <c r="AL172" i="23" s="1"/>
  <c r="AI178" i="23"/>
  <c r="AI154" i="23"/>
  <c r="AK141" i="23"/>
  <c r="AF161" i="23"/>
  <c r="AK49" i="23"/>
  <c r="AF34" i="23"/>
  <c r="AK143" i="23"/>
  <c r="AK152" i="23"/>
  <c r="AL152" i="23" s="1"/>
  <c r="AK76" i="23"/>
  <c r="AL76" i="23" s="1"/>
  <c r="AK119" i="23"/>
  <c r="AL119" i="23" s="1"/>
  <c r="AK158" i="23"/>
  <c r="AL158" i="23" s="1"/>
  <c r="AK111" i="23"/>
  <c r="AK125" i="23"/>
  <c r="AK68" i="23"/>
  <c r="BA128" i="23"/>
  <c r="BB128" i="23" s="1"/>
  <c r="BA193" i="23"/>
  <c r="BB193" i="23" s="1"/>
  <c r="BA184" i="23"/>
  <c r="BB184" i="23" s="1"/>
  <c r="BK187" i="23"/>
  <c r="BA219" i="23"/>
  <c r="BB219" i="23" s="1"/>
  <c r="BK219" i="23"/>
  <c r="AZ154" i="23"/>
  <c r="AR83" i="23"/>
  <c r="AZ83" i="23"/>
  <c r="AR145" i="23"/>
  <c r="AZ145" i="23"/>
  <c r="AR27" i="23"/>
  <c r="AZ27" i="23"/>
  <c r="AR77" i="23"/>
  <c r="AZ77" i="23"/>
  <c r="AR82" i="23"/>
  <c r="AZ82" i="23"/>
  <c r="AU141" i="23"/>
  <c r="AQ161" i="23"/>
  <c r="AU49" i="23"/>
  <c r="AQ34" i="23"/>
  <c r="AU143" i="23"/>
  <c r="AQ188" i="23"/>
  <c r="AP188" i="23"/>
  <c r="AJ188" i="23"/>
  <c r="AT188" i="23" s="1"/>
  <c r="AI188" i="23"/>
  <c r="AF188" i="23"/>
  <c r="AS188" i="23"/>
  <c r="AU95" i="23"/>
  <c r="AQ112" i="23"/>
  <c r="AP112" i="23"/>
  <c r="AJ112" i="23"/>
  <c r="AT112" i="23" s="1"/>
  <c r="AI112" i="23"/>
  <c r="AF112" i="23"/>
  <c r="AS112" i="23"/>
  <c r="AQ32" i="23"/>
  <c r="AP32" i="23"/>
  <c r="AU32" i="23"/>
  <c r="AM32" i="23"/>
  <c r="AJ32" i="23"/>
  <c r="AT32" i="23" s="1"/>
  <c r="AI32" i="23"/>
  <c r="AF32" i="23"/>
  <c r="AE32" i="23"/>
  <c r="BK164" i="23"/>
  <c r="BA194" i="23"/>
  <c r="BB194" i="23" s="1"/>
  <c r="BK194" i="23"/>
  <c r="AK83" i="23"/>
  <c r="AK145" i="23"/>
  <c r="AL145" i="23" s="1"/>
  <c r="AK27" i="23"/>
  <c r="AL27" i="23" s="1"/>
  <c r="AK77" i="23"/>
  <c r="AL77" i="23" s="1"/>
  <c r="AK82" i="23"/>
  <c r="AL82" i="23" s="1"/>
  <c r="AK155" i="23"/>
  <c r="AM141" i="23"/>
  <c r="AM49" i="23"/>
  <c r="AM143" i="23"/>
  <c r="AQ51" i="23"/>
  <c r="AP51" i="23"/>
  <c r="AJ51" i="23"/>
  <c r="AT51" i="23" s="1"/>
  <c r="AI51" i="23"/>
  <c r="AF51" i="23"/>
  <c r="AS51" i="23"/>
  <c r="AQ42" i="23"/>
  <c r="AP42" i="23"/>
  <c r="AU42" i="23"/>
  <c r="AM42" i="23"/>
  <c r="AJ42" i="23"/>
  <c r="AT42" i="23" s="1"/>
  <c r="AI42" i="23"/>
  <c r="AF42" i="23"/>
  <c r="AE42" i="23"/>
  <c r="BA15" i="23"/>
  <c r="BB15" i="23" s="1"/>
  <c r="BK15" i="23"/>
  <c r="AE141" i="23"/>
  <c r="AW141" i="23"/>
  <c r="AJ161" i="23"/>
  <c r="AT161" i="23" s="1"/>
  <c r="AS161" i="23"/>
  <c r="AE49" i="23"/>
  <c r="AW49" i="23"/>
  <c r="AJ34" i="23"/>
  <c r="AT34" i="23" s="1"/>
  <c r="AS34" i="23"/>
  <c r="AE143" i="23"/>
  <c r="AE51" i="23"/>
  <c r="AQ128" i="23"/>
  <c r="AP128" i="23"/>
  <c r="AJ128" i="23"/>
  <c r="AT128" i="23" s="1"/>
  <c r="AI128" i="23"/>
  <c r="AF128" i="23"/>
  <c r="AS128" i="23"/>
  <c r="AU188" i="23"/>
  <c r="AQ193" i="23"/>
  <c r="AP193" i="23"/>
  <c r="AJ193" i="23"/>
  <c r="AT193" i="23" s="1"/>
  <c r="AI193" i="23"/>
  <c r="AF193" i="23"/>
  <c r="AS193" i="23"/>
  <c r="AU112" i="23"/>
  <c r="AQ184" i="23"/>
  <c r="AP184" i="23"/>
  <c r="AJ184" i="23"/>
  <c r="AT184" i="23" s="1"/>
  <c r="AI184" i="23"/>
  <c r="AF184" i="23"/>
  <c r="AS184" i="23"/>
  <c r="AK32" i="23"/>
  <c r="BK11" i="23"/>
  <c r="AR190" i="23"/>
  <c r="BA146" i="23"/>
  <c r="BB146" i="23" s="1"/>
  <c r="BK146" i="23"/>
  <c r="BA220" i="23"/>
  <c r="BB220" i="23" s="1"/>
  <c r="BK220" i="23"/>
  <c r="AF141" i="23"/>
  <c r="AK161" i="23"/>
  <c r="AF49" i="23"/>
  <c r="AK34" i="23"/>
  <c r="AF143" i="23"/>
  <c r="AU51" i="23"/>
  <c r="BA95" i="23"/>
  <c r="BB95" i="23" s="1"/>
  <c r="AK112" i="23"/>
  <c r="AQ17" i="23"/>
  <c r="AP17" i="23"/>
  <c r="AU17" i="23"/>
  <c r="AM17" i="23"/>
  <c r="AJ17" i="23"/>
  <c r="AT17" i="23" s="1"/>
  <c r="AI17" i="23"/>
  <c r="AF17" i="23"/>
  <c r="AE17" i="23"/>
  <c r="AK42" i="23"/>
  <c r="BA32" i="23"/>
  <c r="BB32" i="23" s="1"/>
  <c r="BK207" i="23"/>
  <c r="BA192" i="23"/>
  <c r="BB192" i="23" s="1"/>
  <c r="BK192" i="23"/>
  <c r="AQ141" i="23"/>
  <c r="AU161" i="23"/>
  <c r="AQ49" i="23"/>
  <c r="AU34" i="23"/>
  <c r="AQ143" i="23"/>
  <c r="BA152" i="23"/>
  <c r="BB152" i="23" s="1"/>
  <c r="BA76" i="23"/>
  <c r="BB76" i="23" s="1"/>
  <c r="BA119" i="23"/>
  <c r="BB119" i="23" s="1"/>
  <c r="BA158" i="23"/>
  <c r="BB158" i="23" s="1"/>
  <c r="AK51" i="23"/>
  <c r="AQ177" i="23"/>
  <c r="AP177" i="23"/>
  <c r="AJ177" i="23"/>
  <c r="AT177" i="23" s="1"/>
  <c r="AI177" i="23"/>
  <c r="AF177" i="23"/>
  <c r="AS177" i="23"/>
  <c r="AQ25" i="23"/>
  <c r="AP25" i="23"/>
  <c r="AJ25" i="23"/>
  <c r="AT25" i="23" s="1"/>
  <c r="AI25" i="23"/>
  <c r="AF25" i="23"/>
  <c r="AS25" i="23"/>
  <c r="AU184" i="23"/>
  <c r="BA42" i="23"/>
  <c r="BB42" i="23" s="1"/>
  <c r="BK54" i="23"/>
  <c r="AS179" i="23"/>
  <c r="AX179" i="23"/>
  <c r="AW179" i="23"/>
  <c r="AR202" i="23"/>
  <c r="BA223" i="23"/>
  <c r="BB223" i="23" s="1"/>
  <c r="BK223" i="23"/>
  <c r="AI141" i="23"/>
  <c r="AL141" i="23" s="1"/>
  <c r="AM161" i="23"/>
  <c r="AI49" i="23"/>
  <c r="AM34" i="23"/>
  <c r="AI143" i="23"/>
  <c r="AL143" i="23" s="1"/>
  <c r="BA218" i="23"/>
  <c r="BB218" i="23" s="1"/>
  <c r="BK218" i="23"/>
  <c r="BA196" i="23"/>
  <c r="BB196" i="23" s="1"/>
  <c r="BK196" i="23"/>
  <c r="AS141" i="23"/>
  <c r="AW161" i="23"/>
  <c r="AS49" i="23"/>
  <c r="AW34" i="23"/>
  <c r="AS143" i="23"/>
  <c r="AS119" i="23"/>
  <c r="AS158" i="23"/>
  <c r="AS111" i="23"/>
  <c r="AS125" i="23"/>
  <c r="AS68" i="23"/>
  <c r="AM51" i="23"/>
  <c r="AU177" i="23"/>
  <c r="AU25" i="23"/>
  <c r="AQ95" i="23"/>
  <c r="AP95" i="23"/>
  <c r="AJ95" i="23"/>
  <c r="AT95" i="23" s="1"/>
  <c r="AI95" i="23"/>
  <c r="AF95" i="23"/>
  <c r="AS95" i="23"/>
  <c r="AS32" i="23"/>
  <c r="BK180" i="23"/>
  <c r="AE54" i="23"/>
  <c r="AM54" i="23"/>
  <c r="AU54" i="23"/>
  <c r="AE187" i="23"/>
  <c r="AM187" i="23"/>
  <c r="AU187" i="23"/>
  <c r="AR187" i="23" s="1"/>
  <c r="AE11" i="23"/>
  <c r="AM11" i="23"/>
  <c r="AU11" i="23"/>
  <c r="AR11" i="23" s="1"/>
  <c r="AE181" i="23"/>
  <c r="AM181" i="23"/>
  <c r="AU181" i="23"/>
  <c r="AE164" i="23"/>
  <c r="AM164" i="23"/>
  <c r="AU164" i="23"/>
  <c r="AR164" i="23" s="1"/>
  <c r="AE207" i="23"/>
  <c r="AM207" i="23"/>
  <c r="AU207" i="23"/>
  <c r="AR207" i="23" s="1"/>
  <c r="AE180" i="23"/>
  <c r="AM180" i="23"/>
  <c r="AU180" i="23"/>
  <c r="AR180" i="23" s="1"/>
  <c r="AE168" i="23"/>
  <c r="AM168" i="23"/>
  <c r="AI179" i="23"/>
  <c r="AM179" i="23"/>
  <c r="AI182" i="23"/>
  <c r="AM182" i="23"/>
  <c r="AQ113" i="23"/>
  <c r="AP113" i="23"/>
  <c r="AI113" i="23"/>
  <c r="BA39" i="23"/>
  <c r="BB39" i="23" s="1"/>
  <c r="BA171" i="23"/>
  <c r="BB171" i="23" s="1"/>
  <c r="AK223" i="23"/>
  <c r="AI223" i="23"/>
  <c r="AF223" i="23"/>
  <c r="AK146" i="23"/>
  <c r="AI146" i="23"/>
  <c r="AF146" i="23"/>
  <c r="AK194" i="23"/>
  <c r="AI194" i="23"/>
  <c r="AF194" i="23"/>
  <c r="AK218" i="23"/>
  <c r="AI218" i="23"/>
  <c r="AF218" i="23"/>
  <c r="AK220" i="23"/>
  <c r="AI220" i="23"/>
  <c r="AF220" i="23"/>
  <c r="AK219" i="23"/>
  <c r="AI219" i="23"/>
  <c r="AF219" i="23"/>
  <c r="AK196" i="23"/>
  <c r="AI196" i="23"/>
  <c r="AF196" i="23"/>
  <c r="AK192" i="23"/>
  <c r="AI192" i="23"/>
  <c r="AF192" i="23"/>
  <c r="AK15" i="23"/>
  <c r="AI15" i="23"/>
  <c r="AF15" i="23"/>
  <c r="AK170" i="23"/>
  <c r="AI170" i="23"/>
  <c r="AF170" i="23"/>
  <c r="AK189" i="23"/>
  <c r="AJ189" i="23"/>
  <c r="AT189" i="23" s="1"/>
  <c r="AI189" i="23"/>
  <c r="AF189" i="23"/>
  <c r="BK216" i="23"/>
  <c r="AC6" i="23"/>
  <c r="BK6" i="23"/>
  <c r="BK48" i="23"/>
  <c r="BA48" i="23"/>
  <c r="BB48" i="23" s="1"/>
  <c r="AZ229" i="23"/>
  <c r="AF54" i="23"/>
  <c r="AF187" i="23"/>
  <c r="AF11" i="23"/>
  <c r="AF181" i="23"/>
  <c r="AF164" i="23"/>
  <c r="AF207" i="23"/>
  <c r="AF180" i="23"/>
  <c r="AF168" i="23"/>
  <c r="AS137" i="23"/>
  <c r="AS183" i="23"/>
  <c r="AW182" i="23"/>
  <c r="AJ105" i="23"/>
  <c r="AT105" i="23" s="1"/>
  <c r="AS105" i="23"/>
  <c r="AK190" i="23"/>
  <c r="AQ39" i="23"/>
  <c r="AP39" i="23"/>
  <c r="AI39" i="23"/>
  <c r="AF39" i="23"/>
  <c r="AK202" i="23"/>
  <c r="AQ171" i="23"/>
  <c r="AP171" i="23"/>
  <c r="AI171" i="23"/>
  <c r="AF171" i="23"/>
  <c r="AK19" i="23"/>
  <c r="AQ223" i="23"/>
  <c r="AP223" i="23"/>
  <c r="AQ146" i="23"/>
  <c r="AP146" i="23"/>
  <c r="AQ194" i="23"/>
  <c r="AP194" i="23"/>
  <c r="AQ218" i="23"/>
  <c r="AP218" i="23"/>
  <c r="AQ220" i="23"/>
  <c r="AP220" i="23"/>
  <c r="AQ219" i="23"/>
  <c r="AP219" i="23"/>
  <c r="AQ196" i="23"/>
  <c r="AP196" i="23"/>
  <c r="AQ192" i="23"/>
  <c r="AP192" i="23"/>
  <c r="AQ15" i="23"/>
  <c r="AP15" i="23"/>
  <c r="AQ170" i="23"/>
  <c r="AP170" i="23"/>
  <c r="AQ189" i="23"/>
  <c r="AP189" i="23"/>
  <c r="AM200" i="23"/>
  <c r="AS159" i="23"/>
  <c r="AC163" i="23"/>
  <c r="AC233" i="23"/>
  <c r="AX246" i="23"/>
  <c r="AS246" i="23"/>
  <c r="AW246" i="23"/>
  <c r="AX182" i="23"/>
  <c r="AK105" i="23"/>
  <c r="AC223" i="23"/>
  <c r="AC146" i="23"/>
  <c r="AC194" i="23"/>
  <c r="AU194" i="23"/>
  <c r="AC218" i="23"/>
  <c r="AU218" i="23"/>
  <c r="AC220" i="23"/>
  <c r="AU220" i="23"/>
  <c r="AC219" i="23"/>
  <c r="AU219" i="23"/>
  <c r="AC196" i="23"/>
  <c r="AU196" i="23"/>
  <c r="AC192" i="23"/>
  <c r="AU192" i="23"/>
  <c r="AC15" i="23"/>
  <c r="AU15" i="23"/>
  <c r="AC170" i="23"/>
  <c r="AU170" i="23"/>
  <c r="AC189" i="23"/>
  <c r="BK189" i="23"/>
  <c r="AK159" i="23"/>
  <c r="AJ159" i="23"/>
  <c r="AT159" i="23" s="1"/>
  <c r="AI159" i="23"/>
  <c r="AF159" i="23"/>
  <c r="BK38" i="23"/>
  <c r="AS231" i="23"/>
  <c r="AX231" i="23"/>
  <c r="AW231" i="23"/>
  <c r="AV66" i="23"/>
  <c r="AR66" i="23"/>
  <c r="AX51" i="23"/>
  <c r="AP54" i="23"/>
  <c r="AP187" i="23"/>
  <c r="AP11" i="23"/>
  <c r="AP181" i="23"/>
  <c r="AP164" i="23"/>
  <c r="AP207" i="23"/>
  <c r="AP180" i="23"/>
  <c r="AP168" i="23"/>
  <c r="AU137" i="23"/>
  <c r="AU183" i="23"/>
  <c r="AU105" i="23"/>
  <c r="AX190" i="23"/>
  <c r="AX202" i="23"/>
  <c r="AX19" i="23"/>
  <c r="AJ223" i="23"/>
  <c r="AT223" i="23" s="1"/>
  <c r="AJ146" i="23"/>
  <c r="AT146" i="23" s="1"/>
  <c r="AJ194" i="23"/>
  <c r="AT194" i="23" s="1"/>
  <c r="AJ218" i="23"/>
  <c r="AT218" i="23" s="1"/>
  <c r="AJ220" i="23"/>
  <c r="AT220" i="23" s="1"/>
  <c r="AQ159" i="23"/>
  <c r="AP159" i="23"/>
  <c r="AS197" i="23"/>
  <c r="AX197" i="23"/>
  <c r="AW197" i="23"/>
  <c r="AI231" i="23"/>
  <c r="AJ231" i="23"/>
  <c r="AT231" i="23" s="1"/>
  <c r="AF231" i="23"/>
  <c r="AE231" i="23"/>
  <c r="BA232" i="23"/>
  <c r="BB232" i="23" s="1"/>
  <c r="BK232" i="23"/>
  <c r="AI54" i="23"/>
  <c r="AL54" i="23" s="1"/>
  <c r="AI187" i="23"/>
  <c r="AL187" i="23" s="1"/>
  <c r="AI11" i="23"/>
  <c r="AL11" i="23" s="1"/>
  <c r="AI181" i="23"/>
  <c r="AI164" i="23"/>
  <c r="AL164" i="23" s="1"/>
  <c r="AI207" i="23"/>
  <c r="AL207" i="23" s="1"/>
  <c r="AI180" i="23"/>
  <c r="AL180" i="23" s="1"/>
  <c r="AI168" i="23"/>
  <c r="AL168" i="23" s="1"/>
  <c r="AI137" i="23"/>
  <c r="AL137" i="23" s="1"/>
  <c r="AM137" i="23"/>
  <c r="AI183" i="23"/>
  <c r="AM183" i="23"/>
  <c r="AM105" i="23"/>
  <c r="AM189" i="23"/>
  <c r="AS200" i="23"/>
  <c r="AC159" i="23"/>
  <c r="BK159" i="23"/>
  <c r="BK157" i="23"/>
  <c r="AS9" i="23"/>
  <c r="AX9" i="23"/>
  <c r="AW9" i="23"/>
  <c r="AI197" i="23"/>
  <c r="AJ197" i="23"/>
  <c r="AT197" i="23" s="1"/>
  <c r="AF197" i="23"/>
  <c r="AE197" i="23"/>
  <c r="AQ231" i="23"/>
  <c r="AP231" i="23"/>
  <c r="AU231" i="23"/>
  <c r="AC246" i="23"/>
  <c r="AV239" i="23"/>
  <c r="AR239" i="23"/>
  <c r="AS168" i="23"/>
  <c r="AE137" i="23"/>
  <c r="AW137" i="23"/>
  <c r="AJ179" i="23"/>
  <c r="AT179" i="23" s="1"/>
  <c r="AE183" i="23"/>
  <c r="AW183" i="23"/>
  <c r="AJ182" i="23"/>
  <c r="AT182" i="23" s="1"/>
  <c r="AS182" i="23"/>
  <c r="AE105" i="23"/>
  <c r="AW105" i="23"/>
  <c r="AK113" i="23"/>
  <c r="AU113" i="23"/>
  <c r="AV113" i="23" s="1"/>
  <c r="AQ190" i="23"/>
  <c r="AP190" i="23"/>
  <c r="AI190" i="23"/>
  <c r="AL190" i="23" s="1"/>
  <c r="AF190" i="23"/>
  <c r="AK39" i="23"/>
  <c r="AU39" i="23"/>
  <c r="AR39" i="23" s="1"/>
  <c r="AQ202" i="23"/>
  <c r="AP202" i="23"/>
  <c r="AI202" i="23"/>
  <c r="AZ202" i="23" s="1"/>
  <c r="AF202" i="23"/>
  <c r="AK171" i="23"/>
  <c r="AU171" i="23"/>
  <c r="AV171" i="23" s="1"/>
  <c r="AQ19" i="23"/>
  <c r="AP19" i="23"/>
  <c r="AI19" i="23"/>
  <c r="AF19" i="23"/>
  <c r="AM223" i="23"/>
  <c r="AM146" i="23"/>
  <c r="AM194" i="23"/>
  <c r="AM218" i="23"/>
  <c r="AM220" i="23"/>
  <c r="AM219" i="23"/>
  <c r="AM196" i="23"/>
  <c r="AM192" i="23"/>
  <c r="AM15" i="23"/>
  <c r="AM170" i="23"/>
  <c r="BK170" i="23"/>
  <c r="AK200" i="23"/>
  <c r="AJ200" i="23"/>
  <c r="AT200" i="23" s="1"/>
  <c r="AI200" i="23"/>
  <c r="AF200" i="23"/>
  <c r="AC38" i="23"/>
  <c r="AI9" i="23"/>
  <c r="AJ9" i="23"/>
  <c r="AT9" i="23" s="1"/>
  <c r="AF9" i="23"/>
  <c r="AE9" i="23"/>
  <c r="AQ197" i="23"/>
  <c r="AP197" i="23"/>
  <c r="AU197" i="23"/>
  <c r="AC231" i="23"/>
  <c r="AK231" i="23"/>
  <c r="BK214" i="23"/>
  <c r="BA214" i="23"/>
  <c r="BB214" i="23" s="1"/>
  <c r="AV165" i="23"/>
  <c r="AR165" i="23"/>
  <c r="AV57" i="23"/>
  <c r="AZ57" i="23"/>
  <c r="AR57" i="23"/>
  <c r="AX113" i="23"/>
  <c r="AW113" i="23"/>
  <c r="AQ200" i="23"/>
  <c r="AP200" i="23"/>
  <c r="BK163" i="23"/>
  <c r="AQ9" i="23"/>
  <c r="AP9" i="23"/>
  <c r="AU9" i="23"/>
  <c r="AU168" i="23"/>
  <c r="AV190" i="23"/>
  <c r="AX39" i="23"/>
  <c r="AV202" i="23"/>
  <c r="AX171" i="23"/>
  <c r="AS223" i="23"/>
  <c r="AX223" i="23"/>
  <c r="AS146" i="23"/>
  <c r="AX146" i="23"/>
  <c r="AS194" i="23"/>
  <c r="AX194" i="23"/>
  <c r="AS218" i="23"/>
  <c r="AX218" i="23"/>
  <c r="AS220" i="23"/>
  <c r="AX220" i="23"/>
  <c r="AS219" i="23"/>
  <c r="AX219" i="23"/>
  <c r="AS196" i="23"/>
  <c r="AX196" i="23"/>
  <c r="AS192" i="23"/>
  <c r="AX192" i="23"/>
  <c r="AS15" i="23"/>
  <c r="AX15" i="23"/>
  <c r="AS170" i="23"/>
  <c r="AX170" i="23"/>
  <c r="AS189" i="23"/>
  <c r="AX189" i="23"/>
  <c r="AC200" i="23"/>
  <c r="BK200" i="23"/>
  <c r="AC157" i="23"/>
  <c r="AC9" i="23"/>
  <c r="AC227" i="23"/>
  <c r="AF163" i="23"/>
  <c r="AF216" i="23"/>
  <c r="AF38" i="23"/>
  <c r="AF157" i="23"/>
  <c r="AP233" i="23"/>
  <c r="AP6" i="23"/>
  <c r="AP227" i="23"/>
  <c r="AJ245" i="23"/>
  <c r="AT245" i="23" s="1"/>
  <c r="AV245" i="23" s="1"/>
  <c r="AJ215" i="23"/>
  <c r="AT215" i="23" s="1"/>
  <c r="AJ225" i="23"/>
  <c r="AT225" i="23" s="1"/>
  <c r="AR225" i="23" s="1"/>
  <c r="AJ144" i="23"/>
  <c r="AT144" i="23" s="1"/>
  <c r="AR144" i="23" s="1"/>
  <c r="AJ242" i="23"/>
  <c r="AT242" i="23" s="1"/>
  <c r="AR242" i="23" s="1"/>
  <c r="AJ173" i="23"/>
  <c r="AT173" i="23" s="1"/>
  <c r="AJ213" i="23"/>
  <c r="AT213" i="23" s="1"/>
  <c r="AR213" i="23" s="1"/>
  <c r="AJ214" i="23"/>
  <c r="AT214" i="23" s="1"/>
  <c r="AV214" i="23" s="1"/>
  <c r="AS48" i="23"/>
  <c r="AI232" i="23"/>
  <c r="AL232" i="23" s="1"/>
  <c r="AV176" i="23"/>
  <c r="AI66" i="23"/>
  <c r="AZ66" i="23" s="1"/>
  <c r="AI239" i="23"/>
  <c r="AK261" i="23"/>
  <c r="AL261" i="23" s="1"/>
  <c r="AU36" i="23"/>
  <c r="AV36" i="23" s="1"/>
  <c r="AC250" i="23"/>
  <c r="AX200" i="23"/>
  <c r="AX159" i="23"/>
  <c r="AP163" i="23"/>
  <c r="AX163" i="23"/>
  <c r="AP216" i="23"/>
  <c r="AX216" i="23"/>
  <c r="AP38" i="23"/>
  <c r="AX38" i="23"/>
  <c r="AP157" i="23"/>
  <c r="AX157" i="23"/>
  <c r="AX245" i="23"/>
  <c r="AX215" i="23"/>
  <c r="AX225" i="23"/>
  <c r="AX144" i="23"/>
  <c r="AX242" i="23"/>
  <c r="AX173" i="23"/>
  <c r="AX213" i="23"/>
  <c r="AX214" i="23"/>
  <c r="AZ214" i="23"/>
  <c r="AS232" i="23"/>
  <c r="AK148" i="23"/>
  <c r="AV13" i="23"/>
  <c r="AZ13" i="23"/>
  <c r="AR13" i="23"/>
  <c r="AI163" i="23"/>
  <c r="AI216" i="23"/>
  <c r="AI38" i="23"/>
  <c r="AI157" i="23"/>
  <c r="AK233" i="23"/>
  <c r="AK6" i="23"/>
  <c r="AK227" i="23"/>
  <c r="AW245" i="23"/>
  <c r="AW215" i="23"/>
  <c r="AW225" i="23"/>
  <c r="AW144" i="23"/>
  <c r="AW242" i="23"/>
  <c r="AW173" i="23"/>
  <c r="AW213" i="23"/>
  <c r="AS175" i="23"/>
  <c r="AI246" i="23"/>
  <c r="AU232" i="23"/>
  <c r="AX176" i="23"/>
  <c r="AW176" i="23"/>
  <c r="AJ163" i="23"/>
  <c r="AT163" i="23" s="1"/>
  <c r="AR163" i="23" s="1"/>
  <c r="AJ216" i="23"/>
  <c r="AT216" i="23" s="1"/>
  <c r="AV216" i="23" s="1"/>
  <c r="AJ38" i="23"/>
  <c r="AT38" i="23" s="1"/>
  <c r="AJ157" i="23"/>
  <c r="AT157" i="23" s="1"/>
  <c r="AR157" i="23" s="1"/>
  <c r="AP245" i="23"/>
  <c r="AQ245" i="23"/>
  <c r="AP215" i="23"/>
  <c r="AQ215" i="23"/>
  <c r="AZ215" i="23"/>
  <c r="AP225" i="23"/>
  <c r="AQ225" i="23"/>
  <c r="AZ225" i="23"/>
  <c r="AP144" i="23"/>
  <c r="AQ144" i="23"/>
  <c r="AZ144" i="23"/>
  <c r="AP242" i="23"/>
  <c r="AQ242" i="23"/>
  <c r="AZ242" i="23"/>
  <c r="AP173" i="23"/>
  <c r="AQ173" i="23"/>
  <c r="AZ173" i="23"/>
  <c r="AP213" i="23"/>
  <c r="AQ213" i="23"/>
  <c r="AP214" i="23"/>
  <c r="AQ214" i="23"/>
  <c r="AX48" i="23"/>
  <c r="AK165" i="23"/>
  <c r="AL165" i="23" s="1"/>
  <c r="AV261" i="23"/>
  <c r="AZ261" i="23"/>
  <c r="AR261" i="23"/>
  <c r="AI233" i="23"/>
  <c r="AM233" i="23"/>
  <c r="AI6" i="23"/>
  <c r="AM6" i="23"/>
  <c r="AI227" i="23"/>
  <c r="AZ227" i="23" s="1"/>
  <c r="AM227" i="23"/>
  <c r="AE245" i="23"/>
  <c r="AE215" i="23"/>
  <c r="AE225" i="23"/>
  <c r="AE144" i="23"/>
  <c r="AE242" i="23"/>
  <c r="AE173" i="23"/>
  <c r="AE213" i="23"/>
  <c r="AX229" i="23"/>
  <c r="AW229" i="23"/>
  <c r="AK66" i="23"/>
  <c r="AK239" i="23"/>
  <c r="AX165" i="23"/>
  <c r="AW165" i="23"/>
  <c r="AV148" i="23"/>
  <c r="AZ148" i="23"/>
  <c r="AR148" i="23"/>
  <c r="AK57" i="23"/>
  <c r="AL57" i="23" s="1"/>
  <c r="AU238" i="23"/>
  <c r="AV238" i="23" s="1"/>
  <c r="AL48" i="23"/>
  <c r="AX232" i="23"/>
  <c r="AX66" i="23"/>
  <c r="AW66" i="23"/>
  <c r="AX239" i="23"/>
  <c r="AW239" i="23"/>
  <c r="BK237" i="23"/>
  <c r="BA237" i="23"/>
  <c r="BB237" i="23" s="1"/>
  <c r="BA234" i="23"/>
  <c r="BB234" i="23" s="1"/>
  <c r="BK234" i="23"/>
  <c r="AX175" i="23"/>
  <c r="AL229" i="23"/>
  <c r="BK248" i="23"/>
  <c r="BA248" i="23"/>
  <c r="BB248" i="23" s="1"/>
  <c r="BK276" i="23"/>
  <c r="BA276" i="23"/>
  <c r="BB276" i="23" s="1"/>
  <c r="BK142" i="23"/>
  <c r="BA142" i="23"/>
  <c r="BB142" i="23" s="1"/>
  <c r="AQ175" i="23"/>
  <c r="AQ48" i="23"/>
  <c r="AQ246" i="23"/>
  <c r="AQ232" i="23"/>
  <c r="AQ176" i="23"/>
  <c r="AQ229" i="23"/>
  <c r="AQ66" i="23"/>
  <c r="AQ239" i="23"/>
  <c r="AQ165" i="23"/>
  <c r="AQ148" i="23"/>
  <c r="AI238" i="23"/>
  <c r="AQ238" i="23"/>
  <c r="AI36" i="23"/>
  <c r="AL36" i="23" s="1"/>
  <c r="AQ36" i="23"/>
  <c r="AI156" i="23"/>
  <c r="AL156" i="23" s="1"/>
  <c r="AE250" i="23"/>
  <c r="AE273" i="23"/>
  <c r="AE285" i="23"/>
  <c r="AE247" i="23"/>
  <c r="AE240" i="23"/>
  <c r="AE274" i="23"/>
  <c r="AE186" i="23"/>
  <c r="AE203" i="23"/>
  <c r="AK248" i="23"/>
  <c r="AQ149" i="23"/>
  <c r="AP149" i="23"/>
  <c r="AI149" i="23"/>
  <c r="AF149" i="23"/>
  <c r="BK149" i="23"/>
  <c r="AK276" i="23"/>
  <c r="AQ22" i="23"/>
  <c r="AP22" i="23"/>
  <c r="AI22" i="23"/>
  <c r="AF22" i="23"/>
  <c r="BA91" i="23"/>
  <c r="BB91" i="23" s="1"/>
  <c r="AU89" i="23"/>
  <c r="AS142" i="23"/>
  <c r="AX84" i="23"/>
  <c r="AS84" i="23"/>
  <c r="AC252" i="23"/>
  <c r="AL251" i="23"/>
  <c r="AS156" i="23"/>
  <c r="AR274" i="23"/>
  <c r="AR186" i="23"/>
  <c r="AX91" i="23"/>
  <c r="AK237" i="23"/>
  <c r="AU142" i="23"/>
  <c r="AC234" i="23"/>
  <c r="AI84" i="23"/>
  <c r="AL84" i="23" s="1"/>
  <c r="AX283" i="23"/>
  <c r="AS283" i="23"/>
  <c r="AV304" i="23"/>
  <c r="AR279" i="23"/>
  <c r="AX248" i="23"/>
  <c r="AX276" i="23"/>
  <c r="AX201" i="23"/>
  <c r="AX162" i="23"/>
  <c r="AS162" i="23"/>
  <c r="AL283" i="23"/>
  <c r="AR292" i="23"/>
  <c r="AU156" i="23"/>
  <c r="AJ250" i="23"/>
  <c r="AT250" i="23" s="1"/>
  <c r="AV250" i="23" s="1"/>
  <c r="AJ273" i="23"/>
  <c r="AT273" i="23" s="1"/>
  <c r="AR273" i="23" s="1"/>
  <c r="AJ285" i="23"/>
  <c r="AT285" i="23" s="1"/>
  <c r="AJ247" i="23"/>
  <c r="AT247" i="23" s="1"/>
  <c r="AR247" i="23" s="1"/>
  <c r="AJ240" i="23"/>
  <c r="AT240" i="23" s="1"/>
  <c r="AR240" i="23" s="1"/>
  <c r="AJ22" i="23"/>
  <c r="AT22" i="23" s="1"/>
  <c r="AL91" i="23"/>
  <c r="AX237" i="23"/>
  <c r="BA89" i="23"/>
  <c r="BB89" i="23" s="1"/>
  <c r="AX259" i="23"/>
  <c r="AS259" i="23"/>
  <c r="AC84" i="23"/>
  <c r="BK84" i="23"/>
  <c r="AI162" i="23"/>
  <c r="AL162" i="23" s="1"/>
  <c r="AW283" i="23"/>
  <c r="AR291" i="23"/>
  <c r="AM238" i="23"/>
  <c r="AM36" i="23"/>
  <c r="AM156" i="23"/>
  <c r="AQ248" i="23"/>
  <c r="AP248" i="23"/>
  <c r="AI248" i="23"/>
  <c r="AF248" i="23"/>
  <c r="AK149" i="23"/>
  <c r="AU149" i="23"/>
  <c r="AR149" i="23" s="1"/>
  <c r="AQ276" i="23"/>
  <c r="AP276" i="23"/>
  <c r="AI276" i="23"/>
  <c r="AF276" i="23"/>
  <c r="AK22" i="23"/>
  <c r="AU22" i="23"/>
  <c r="AS91" i="23"/>
  <c r="AI201" i="23"/>
  <c r="AL201" i="23" s="1"/>
  <c r="AX89" i="23"/>
  <c r="AI259" i="23"/>
  <c r="AL259" i="23" s="1"/>
  <c r="AW162" i="23"/>
  <c r="AX256" i="23"/>
  <c r="AS256" i="23"/>
  <c r="AC283" i="23"/>
  <c r="AX250" i="23"/>
  <c r="AX273" i="23"/>
  <c r="AX285" i="23"/>
  <c r="AX247" i="23"/>
  <c r="AX240" i="23"/>
  <c r="AX274" i="23"/>
  <c r="AV274" i="23"/>
  <c r="AX186" i="23"/>
  <c r="AV186" i="23"/>
  <c r="AX203" i="23"/>
  <c r="AW203" i="23"/>
  <c r="AU91" i="23"/>
  <c r="AS201" i="23"/>
  <c r="AX142" i="23"/>
  <c r="AX252" i="23"/>
  <c r="AS252" i="23"/>
  <c r="AC162" i="23"/>
  <c r="AL256" i="23"/>
  <c r="AI289" i="23"/>
  <c r="AL289" i="23" s="1"/>
  <c r="AX289" i="23"/>
  <c r="AW289" i="23"/>
  <c r="AS289" i="23"/>
  <c r="AW148" i="23"/>
  <c r="AW13" i="23"/>
  <c r="AW261" i="23"/>
  <c r="AW57" i="23"/>
  <c r="AW238" i="23"/>
  <c r="AW36" i="23"/>
  <c r="AX156" i="23"/>
  <c r="AW250" i="23"/>
  <c r="AW273" i="23"/>
  <c r="AW285" i="23"/>
  <c r="AW247" i="23"/>
  <c r="AW240" i="23"/>
  <c r="AW274" i="23"/>
  <c r="AW186" i="23"/>
  <c r="AS248" i="23"/>
  <c r="AX149" i="23"/>
  <c r="AS276" i="23"/>
  <c r="AX22" i="23"/>
  <c r="AL89" i="23"/>
  <c r="AX234" i="23"/>
  <c r="AS234" i="23"/>
  <c r="BK259" i="23"/>
  <c r="AI252" i="23"/>
  <c r="AL252" i="23" s="1"/>
  <c r="BK297" i="23"/>
  <c r="BA297" i="23"/>
  <c r="BB297" i="23" s="1"/>
  <c r="AQ250" i="23"/>
  <c r="AP250" i="23"/>
  <c r="AI250" i="23"/>
  <c r="AZ250" i="23" s="1"/>
  <c r="AQ273" i="23"/>
  <c r="AP273" i="23"/>
  <c r="AI273" i="23"/>
  <c r="AQ285" i="23"/>
  <c r="AP285" i="23"/>
  <c r="AI285" i="23"/>
  <c r="AL285" i="23" s="1"/>
  <c r="AQ247" i="23"/>
  <c r="AP247" i="23"/>
  <c r="AI247" i="23"/>
  <c r="AZ247" i="23" s="1"/>
  <c r="AQ240" i="23"/>
  <c r="AP240" i="23"/>
  <c r="AI240" i="23"/>
  <c r="AQ274" i="23"/>
  <c r="AP274" i="23"/>
  <c r="AI274" i="23"/>
  <c r="AL274" i="23" s="1"/>
  <c r="AQ186" i="23"/>
  <c r="AP186" i="23"/>
  <c r="AI186" i="23"/>
  <c r="AL186" i="23" s="1"/>
  <c r="AQ203" i="23"/>
  <c r="AP203" i="23"/>
  <c r="AI203" i="23"/>
  <c r="AJ276" i="23"/>
  <c r="AT276" i="23" s="1"/>
  <c r="BA22" i="23"/>
  <c r="BB22" i="23" s="1"/>
  <c r="AW201" i="23"/>
  <c r="AS89" i="23"/>
  <c r="AI142" i="23"/>
  <c r="AL142" i="23" s="1"/>
  <c r="AI234" i="23"/>
  <c r="AL234" i="23" s="1"/>
  <c r="AW252" i="23"/>
  <c r="AX251" i="23"/>
  <c r="AS251" i="23"/>
  <c r="AC256" i="23"/>
  <c r="BK256" i="23"/>
  <c r="AR7" i="23"/>
  <c r="AS236" i="23"/>
  <c r="AS295" i="23"/>
  <c r="AS266" i="23"/>
  <c r="AS268" i="23"/>
  <c r="AS230" i="23"/>
  <c r="AS260" i="23"/>
  <c r="AS222" i="23"/>
  <c r="AS98" i="23"/>
  <c r="AS271" i="23"/>
  <c r="AJ275" i="23"/>
  <c r="AT275" i="23" s="1"/>
  <c r="AQ290" i="23"/>
  <c r="AP290" i="23"/>
  <c r="AJ290" i="23"/>
  <c r="AT290" i="23" s="1"/>
  <c r="AI290" i="23"/>
  <c r="AF290" i="23"/>
  <c r="AS290" i="23"/>
  <c r="AK35" i="23"/>
  <c r="AJ35" i="23"/>
  <c r="AT35" i="23" s="1"/>
  <c r="AI35" i="23"/>
  <c r="AF35" i="23"/>
  <c r="AK23" i="23"/>
  <c r="AJ23" i="23"/>
  <c r="AT23" i="23" s="1"/>
  <c r="AI23" i="23"/>
  <c r="AF23" i="23"/>
  <c r="AE23" i="23"/>
  <c r="AC319" i="23"/>
  <c r="AZ319" i="23"/>
  <c r="AM226" i="23"/>
  <c r="AI304" i="23"/>
  <c r="AL304" i="23" s="1"/>
  <c r="BA304" i="23"/>
  <c r="BB304" i="23" s="1"/>
  <c r="AM281" i="23"/>
  <c r="AI7" i="23"/>
  <c r="AL7" i="23" s="1"/>
  <c r="AI279" i="23"/>
  <c r="AI292" i="23"/>
  <c r="AI291" i="23"/>
  <c r="AZ291" i="23" s="1"/>
  <c r="AI224" i="23"/>
  <c r="AI280" i="23"/>
  <c r="AI199" i="23"/>
  <c r="AI296" i="23"/>
  <c r="AI210" i="23"/>
  <c r="AI198" i="23"/>
  <c r="AU205" i="23"/>
  <c r="AR205" i="23" s="1"/>
  <c r="AQ297" i="23"/>
  <c r="AP297" i="23"/>
  <c r="AI297" i="23"/>
  <c r="AL297" i="23" s="1"/>
  <c r="AF297" i="23"/>
  <c r="AU275" i="23"/>
  <c r="AE290" i="23"/>
  <c r="AQ314" i="23"/>
  <c r="AP314" i="23"/>
  <c r="AJ314" i="23"/>
  <c r="AT314" i="23" s="1"/>
  <c r="AI314" i="23"/>
  <c r="AF314" i="23"/>
  <c r="AS314" i="23"/>
  <c r="AK14" i="23"/>
  <c r="AJ14" i="23"/>
  <c r="AT14" i="23" s="1"/>
  <c r="AI14" i="23"/>
  <c r="AF14" i="23"/>
  <c r="AS35" i="23"/>
  <c r="AQ35" i="23"/>
  <c r="AP35" i="23"/>
  <c r="AK262" i="23"/>
  <c r="AJ262" i="23"/>
  <c r="AT262" i="23" s="1"/>
  <c r="AI262" i="23"/>
  <c r="AF262" i="23"/>
  <c r="AE262" i="23"/>
  <c r="AS23" i="23"/>
  <c r="AQ23" i="23"/>
  <c r="AP23" i="23"/>
  <c r="AU23" i="23"/>
  <c r="AM23" i="23"/>
  <c r="BK288" i="23"/>
  <c r="BA288" i="23"/>
  <c r="BB288" i="23" s="1"/>
  <c r="AV7" i="23"/>
  <c r="AV279" i="23"/>
  <c r="AV292" i="23"/>
  <c r="AV291" i="23"/>
  <c r="AS224" i="23"/>
  <c r="AS280" i="23"/>
  <c r="AS199" i="23"/>
  <c r="AS296" i="23"/>
  <c r="AS210" i="23"/>
  <c r="AS198" i="23"/>
  <c r="AU290" i="23"/>
  <c r="AQ185" i="23"/>
  <c r="AP185" i="23"/>
  <c r="AJ185" i="23"/>
  <c r="AT185" i="23" s="1"/>
  <c r="AI185" i="23"/>
  <c r="AF185" i="23"/>
  <c r="AS185" i="23"/>
  <c r="AS14" i="23"/>
  <c r="AQ14" i="23"/>
  <c r="AP14" i="23"/>
  <c r="AM10" i="23"/>
  <c r="AS262" i="23"/>
  <c r="AQ262" i="23"/>
  <c r="AP262" i="23"/>
  <c r="AU262" i="23"/>
  <c r="AM262" i="23"/>
  <c r="AK278" i="23"/>
  <c r="AJ278" i="23"/>
  <c r="AT278" i="23" s="1"/>
  <c r="AI278" i="23"/>
  <c r="AF278" i="23"/>
  <c r="AE278" i="23"/>
  <c r="AK306" i="23"/>
  <c r="AJ306" i="23"/>
  <c r="AT306" i="23" s="1"/>
  <c r="AI306" i="23"/>
  <c r="AF306" i="23"/>
  <c r="AE306" i="23"/>
  <c r="AF91" i="23"/>
  <c r="AF201" i="23"/>
  <c r="AF237" i="23"/>
  <c r="AF89" i="23"/>
  <c r="AF142" i="23"/>
  <c r="AF234" i="23"/>
  <c r="AF259" i="23"/>
  <c r="AF84" i="23"/>
  <c r="AF252" i="23"/>
  <c r="AF162" i="23"/>
  <c r="AF251" i="23"/>
  <c r="AF256" i="23"/>
  <c r="AF283" i="23"/>
  <c r="AK279" i="23"/>
  <c r="AK292" i="23"/>
  <c r="AK291" i="23"/>
  <c r="AK224" i="23"/>
  <c r="AK280" i="23"/>
  <c r="AK199" i="23"/>
  <c r="AK296" i="23"/>
  <c r="AK210" i="23"/>
  <c r="AK198" i="23"/>
  <c r="AX205" i="23"/>
  <c r="AS297" i="23"/>
  <c r="AX275" i="23"/>
  <c r="AK290" i="23"/>
  <c r="AU314" i="23"/>
  <c r="AE185" i="23"/>
  <c r="AK235" i="23"/>
  <c r="AJ235" i="23"/>
  <c r="AT235" i="23" s="1"/>
  <c r="AI235" i="23"/>
  <c r="AF235" i="23"/>
  <c r="AS278" i="23"/>
  <c r="AQ278" i="23"/>
  <c r="AP278" i="23"/>
  <c r="AU278" i="23"/>
  <c r="AM278" i="23"/>
  <c r="AK311" i="23"/>
  <c r="AJ311" i="23"/>
  <c r="AT311" i="23" s="1"/>
  <c r="AI311" i="23"/>
  <c r="AF311" i="23"/>
  <c r="AE311" i="23"/>
  <c r="AS306" i="23"/>
  <c r="AQ306" i="23"/>
  <c r="AP306" i="23"/>
  <c r="AU306" i="23"/>
  <c r="AM306" i="23"/>
  <c r="BK253" i="23"/>
  <c r="BA253" i="23"/>
  <c r="BB253" i="23" s="1"/>
  <c r="AW236" i="23"/>
  <c r="AW295" i="23"/>
  <c r="AW266" i="23"/>
  <c r="AW268" i="23"/>
  <c r="AW230" i="23"/>
  <c r="AS235" i="23"/>
  <c r="AQ235" i="23"/>
  <c r="AP235" i="23"/>
  <c r="AS311" i="23"/>
  <c r="AQ311" i="23"/>
  <c r="AP311" i="23"/>
  <c r="AU311" i="23"/>
  <c r="AM311" i="23"/>
  <c r="AK208" i="23"/>
  <c r="AJ208" i="23"/>
  <c r="AT208" i="23" s="1"/>
  <c r="AI208" i="23"/>
  <c r="AF208" i="23"/>
  <c r="AE208" i="23"/>
  <c r="AK300" i="23"/>
  <c r="AJ300" i="23"/>
  <c r="AT300" i="23" s="1"/>
  <c r="AI300" i="23"/>
  <c r="AF300" i="23"/>
  <c r="AE300" i="23"/>
  <c r="AP91" i="23"/>
  <c r="AP201" i="23"/>
  <c r="AP237" i="23"/>
  <c r="AP89" i="23"/>
  <c r="AP142" i="23"/>
  <c r="AP234" i="23"/>
  <c r="AP259" i="23"/>
  <c r="AP84" i="23"/>
  <c r="AP252" i="23"/>
  <c r="AP162" i="23"/>
  <c r="AP251" i="23"/>
  <c r="AP256" i="23"/>
  <c r="AP283" i="23"/>
  <c r="AX236" i="23"/>
  <c r="AX295" i="23"/>
  <c r="AX266" i="23"/>
  <c r="AX268" i="23"/>
  <c r="AX230" i="23"/>
  <c r="AX260" i="23"/>
  <c r="AX222" i="23"/>
  <c r="AX98" i="23"/>
  <c r="AX271" i="23"/>
  <c r="AI226" i="23"/>
  <c r="AL226" i="23" s="1"/>
  <c r="BA226" i="23"/>
  <c r="BB226" i="23" s="1"/>
  <c r="AM304" i="23"/>
  <c r="AI281" i="23"/>
  <c r="AL281" i="23" s="1"/>
  <c r="AM7" i="23"/>
  <c r="AM279" i="23"/>
  <c r="AW279" i="23"/>
  <c r="AM292" i="23"/>
  <c r="AW292" i="23"/>
  <c r="AM291" i="23"/>
  <c r="AW291" i="23"/>
  <c r="AM224" i="23"/>
  <c r="AW224" i="23"/>
  <c r="AM280" i="23"/>
  <c r="AW280" i="23"/>
  <c r="AM199" i="23"/>
  <c r="AW199" i="23"/>
  <c r="AM296" i="23"/>
  <c r="AW296" i="23"/>
  <c r="AM210" i="23"/>
  <c r="AW210" i="23"/>
  <c r="AM198" i="23"/>
  <c r="AW198" i="23"/>
  <c r="AQ205" i="23"/>
  <c r="AP205" i="23"/>
  <c r="AI205" i="23"/>
  <c r="AL205" i="23" s="1"/>
  <c r="AF205" i="23"/>
  <c r="AU297" i="23"/>
  <c r="AQ275" i="23"/>
  <c r="AP275" i="23"/>
  <c r="AI275" i="23"/>
  <c r="AL275" i="23" s="1"/>
  <c r="AF275" i="23"/>
  <c r="AM290" i="23"/>
  <c r="AK185" i="23"/>
  <c r="AM14" i="23"/>
  <c r="AK221" i="23"/>
  <c r="AJ221" i="23"/>
  <c r="AT221" i="23" s="1"/>
  <c r="AI221" i="23"/>
  <c r="AF221" i="23"/>
  <c r="AS208" i="23"/>
  <c r="AQ208" i="23"/>
  <c r="AP208" i="23"/>
  <c r="AU208" i="23"/>
  <c r="AM208" i="23"/>
  <c r="AK303" i="23"/>
  <c r="AJ303" i="23"/>
  <c r="AT303" i="23" s="1"/>
  <c r="AI303" i="23"/>
  <c r="AF303" i="23"/>
  <c r="AE303" i="23"/>
  <c r="AS300" i="23"/>
  <c r="AQ300" i="23"/>
  <c r="AP300" i="23"/>
  <c r="AU300" i="23"/>
  <c r="AM300" i="23"/>
  <c r="AI236" i="23"/>
  <c r="AL236" i="23" s="1"/>
  <c r="AI295" i="23"/>
  <c r="AL295" i="23" s="1"/>
  <c r="AI266" i="23"/>
  <c r="AL266" i="23" s="1"/>
  <c r="AI268" i="23"/>
  <c r="AL268" i="23" s="1"/>
  <c r="AI230" i="23"/>
  <c r="AL230" i="23" s="1"/>
  <c r="AI260" i="23"/>
  <c r="AL260" i="23" s="1"/>
  <c r="AI222" i="23"/>
  <c r="AI98" i="23"/>
  <c r="AL98" i="23" s="1"/>
  <c r="AI271" i="23"/>
  <c r="AL271" i="23" s="1"/>
  <c r="AS226" i="23"/>
  <c r="AS281" i="23"/>
  <c r="AE275" i="23"/>
  <c r="AM314" i="23"/>
  <c r="AK10" i="23"/>
  <c r="AJ10" i="23"/>
  <c r="AT10" i="23" s="1"/>
  <c r="AI10" i="23"/>
  <c r="AF10" i="23"/>
  <c r="AS221" i="23"/>
  <c r="AQ221" i="23"/>
  <c r="AP221" i="23"/>
  <c r="AS303" i="23"/>
  <c r="AQ303" i="23"/>
  <c r="AP303" i="23"/>
  <c r="AU303" i="23"/>
  <c r="AM303" i="23"/>
  <c r="AK264" i="23"/>
  <c r="AJ264" i="23"/>
  <c r="AT264" i="23" s="1"/>
  <c r="AI264" i="23"/>
  <c r="AF264" i="23"/>
  <c r="AE264" i="23"/>
  <c r="AX297" i="23"/>
  <c r="AS10" i="23"/>
  <c r="AQ10" i="23"/>
  <c r="AP10" i="23"/>
  <c r="AM235" i="23"/>
  <c r="AS264" i="23"/>
  <c r="AQ264" i="23"/>
  <c r="AP264" i="23"/>
  <c r="AU264" i="23"/>
  <c r="AM264" i="23"/>
  <c r="AS329" i="23"/>
  <c r="AV211" i="23"/>
  <c r="AX28" i="23"/>
  <c r="AV253" i="23"/>
  <c r="AX56" i="23"/>
  <c r="AJ337" i="23"/>
  <c r="AT337" i="23" s="1"/>
  <c r="AI337" i="23"/>
  <c r="AF337" i="23"/>
  <c r="AE337" i="23"/>
  <c r="AP316" i="23"/>
  <c r="AQ316" i="23"/>
  <c r="AU316" i="23"/>
  <c r="AP331" i="23"/>
  <c r="AQ331" i="23"/>
  <c r="AU331" i="23"/>
  <c r="AR287" i="23"/>
  <c r="BK208" i="23"/>
  <c r="BK303" i="23"/>
  <c r="BK264" i="23"/>
  <c r="BK23" i="23"/>
  <c r="BK306" i="23"/>
  <c r="AJ319" i="23"/>
  <c r="AT319" i="23" s="1"/>
  <c r="AJ265" i="23"/>
  <c r="AT265" i="23" s="1"/>
  <c r="AJ258" i="23"/>
  <c r="AT258" i="23" s="1"/>
  <c r="AJ313" i="23"/>
  <c r="AT313" i="23" s="1"/>
  <c r="AJ85" i="23"/>
  <c r="AT85" i="23" s="1"/>
  <c r="AJ328" i="23"/>
  <c r="AT328" i="23" s="1"/>
  <c r="AJ321" i="23"/>
  <c r="AT321" i="23" s="1"/>
  <c r="AJ299" i="23"/>
  <c r="AT299" i="23" s="1"/>
  <c r="AX312" i="23"/>
  <c r="AW312" i="23"/>
  <c r="AS312" i="23"/>
  <c r="AP337" i="23"/>
  <c r="AQ337" i="23"/>
  <c r="AU337" i="23"/>
  <c r="AM331" i="23"/>
  <c r="BA277" i="23"/>
  <c r="BB277" i="23" s="1"/>
  <c r="BK277" i="23"/>
  <c r="BK287" i="23"/>
  <c r="BA287" i="23"/>
  <c r="BB287" i="23" s="1"/>
  <c r="BA342" i="23"/>
  <c r="BB342" i="23" s="1"/>
  <c r="BK342" i="23"/>
  <c r="BK195" i="23"/>
  <c r="BA195" i="23"/>
  <c r="BB195" i="23" s="1"/>
  <c r="BK352" i="23"/>
  <c r="BA352" i="23"/>
  <c r="BB352" i="23" s="1"/>
  <c r="AZ347" i="23"/>
  <c r="AK319" i="23"/>
  <c r="AU319" i="23"/>
  <c r="AK265" i="23"/>
  <c r="AU265" i="23"/>
  <c r="AK258" i="23"/>
  <c r="AU258" i="23"/>
  <c r="AK313" i="23"/>
  <c r="AU313" i="23"/>
  <c r="AK85" i="23"/>
  <c r="AU85" i="23"/>
  <c r="AK328" i="23"/>
  <c r="AU328" i="23"/>
  <c r="AK321" i="23"/>
  <c r="AU321" i="23"/>
  <c r="AK299" i="23"/>
  <c r="AU299" i="23"/>
  <c r="AK330" i="23"/>
  <c r="AL330" i="23" s="1"/>
  <c r="AU330" i="23"/>
  <c r="AK212" i="23"/>
  <c r="AL212" i="23" s="1"/>
  <c r="AU212" i="23"/>
  <c r="AR212" i="23" s="1"/>
  <c r="AK329" i="23"/>
  <c r="AL329" i="23" s="1"/>
  <c r="AU329" i="23"/>
  <c r="AV267" i="23"/>
  <c r="AI28" i="23"/>
  <c r="AX340" i="23"/>
  <c r="BA340" i="23"/>
  <c r="BB340" i="23" s="1"/>
  <c r="AV263" i="23"/>
  <c r="AI56" i="23"/>
  <c r="AL56" i="23" s="1"/>
  <c r="AX204" i="23"/>
  <c r="AK337" i="23"/>
  <c r="AK315" i="23"/>
  <c r="AJ315" i="23"/>
  <c r="AT315" i="23" s="1"/>
  <c r="AI315" i="23"/>
  <c r="AF315" i="23"/>
  <c r="AE315" i="23"/>
  <c r="AX319" i="23"/>
  <c r="AX265" i="23"/>
  <c r="AX258" i="23"/>
  <c r="AX313" i="23"/>
  <c r="AX85" i="23"/>
  <c r="AX328" i="23"/>
  <c r="AX321" i="23"/>
  <c r="AX299" i="23"/>
  <c r="AX330" i="23"/>
  <c r="AX212" i="23"/>
  <c r="AX329" i="23"/>
  <c r="AX288" i="23"/>
  <c r="AM337" i="23"/>
  <c r="AP315" i="23"/>
  <c r="AQ315" i="23"/>
  <c r="AU315" i="23"/>
  <c r="AR343" i="23"/>
  <c r="AZ302" i="23"/>
  <c r="AX290" i="23"/>
  <c r="AX314" i="23"/>
  <c r="AW319" i="23"/>
  <c r="AW265" i="23"/>
  <c r="AW258" i="23"/>
  <c r="AW313" i="23"/>
  <c r="AW85" i="23"/>
  <c r="AW328" i="23"/>
  <c r="AW321" i="23"/>
  <c r="AW299" i="23"/>
  <c r="AW330" i="23"/>
  <c r="AW212" i="23"/>
  <c r="AW329" i="23"/>
  <c r="AX211" i="23"/>
  <c r="BA211" i="23"/>
  <c r="BB211" i="23" s="1"/>
  <c r="AS28" i="23"/>
  <c r="AI340" i="23"/>
  <c r="AL340" i="23" s="1"/>
  <c r="AX253" i="23"/>
  <c r="AS56" i="23"/>
  <c r="AI204" i="23"/>
  <c r="AL204" i="23" s="1"/>
  <c r="AC312" i="23"/>
  <c r="BK343" i="23"/>
  <c r="BA343" i="23"/>
  <c r="BB343" i="23" s="1"/>
  <c r="AQ319" i="23"/>
  <c r="AP319" i="23"/>
  <c r="AQ265" i="23"/>
  <c r="AP265" i="23"/>
  <c r="AZ265" i="23"/>
  <c r="AQ258" i="23"/>
  <c r="AP258" i="23"/>
  <c r="AZ258" i="23"/>
  <c r="AQ313" i="23"/>
  <c r="AP313" i="23"/>
  <c r="AZ313" i="23"/>
  <c r="AQ85" i="23"/>
  <c r="AP85" i="23"/>
  <c r="AZ85" i="23"/>
  <c r="AQ328" i="23"/>
  <c r="AP328" i="23"/>
  <c r="AZ328" i="23"/>
  <c r="AQ321" i="23"/>
  <c r="AP321" i="23"/>
  <c r="AZ321" i="23"/>
  <c r="AQ299" i="23"/>
  <c r="AP299" i="23"/>
  <c r="AZ299" i="23"/>
  <c r="AQ330" i="23"/>
  <c r="AP330" i="23"/>
  <c r="AQ212" i="23"/>
  <c r="AP212" i="23"/>
  <c r="AZ212" i="23"/>
  <c r="AQ329" i="23"/>
  <c r="AP329" i="23"/>
  <c r="AL288" i="23"/>
  <c r="AZ267" i="23"/>
  <c r="AU28" i="23"/>
  <c r="AZ263" i="23"/>
  <c r="AU56" i="23"/>
  <c r="AS204" i="23"/>
  <c r="AK333" i="23"/>
  <c r="AJ333" i="23"/>
  <c r="AT333" i="23" s="1"/>
  <c r="AI333" i="23"/>
  <c r="AF333" i="23"/>
  <c r="AE333" i="23"/>
  <c r="AE319" i="23"/>
  <c r="AE265" i="23"/>
  <c r="AE258" i="23"/>
  <c r="AE313" i="23"/>
  <c r="AE85" i="23"/>
  <c r="AE328" i="23"/>
  <c r="AE321" i="23"/>
  <c r="AE299" i="23"/>
  <c r="AE330" i="23"/>
  <c r="AE212" i="23"/>
  <c r="AE329" i="23"/>
  <c r="AS288" i="23"/>
  <c r="AI211" i="23"/>
  <c r="AL211" i="23" s="1"/>
  <c r="AX267" i="23"/>
  <c r="BA267" i="23"/>
  <c r="BB267" i="23" s="1"/>
  <c r="AW28" i="23"/>
  <c r="AS340" i="23"/>
  <c r="AI253" i="23"/>
  <c r="AL253" i="23" s="1"/>
  <c r="AX263" i="23"/>
  <c r="BA263" i="23"/>
  <c r="BB263" i="23" s="1"/>
  <c r="AW56" i="23"/>
  <c r="AI312" i="23"/>
  <c r="AL312" i="23" s="1"/>
  <c r="AX316" i="23"/>
  <c r="AS316" i="23"/>
  <c r="AW316" i="23"/>
  <c r="AP333" i="23"/>
  <c r="AQ333" i="23"/>
  <c r="AU333" i="23"/>
  <c r="AR351" i="23"/>
  <c r="AF319" i="23"/>
  <c r="AF265" i="23"/>
  <c r="AF258" i="23"/>
  <c r="AF313" i="23"/>
  <c r="AF85" i="23"/>
  <c r="AF328" i="23"/>
  <c r="AF321" i="23"/>
  <c r="AF299" i="23"/>
  <c r="AF330" i="23"/>
  <c r="AF212" i="23"/>
  <c r="AF329" i="23"/>
  <c r="AR211" i="23"/>
  <c r="AR253" i="23"/>
  <c r="AW204" i="23"/>
  <c r="AX337" i="23"/>
  <c r="AS337" i="23"/>
  <c r="AW337" i="23"/>
  <c r="AJ316" i="23"/>
  <c r="AT316" i="23" s="1"/>
  <c r="AI316" i="23"/>
  <c r="AF316" i="23"/>
  <c r="AE316" i="23"/>
  <c r="AM333" i="23"/>
  <c r="AK331" i="23"/>
  <c r="AJ331" i="23"/>
  <c r="AT331" i="23" s="1"/>
  <c r="AI331" i="23"/>
  <c r="AF331" i="23"/>
  <c r="AE331" i="23"/>
  <c r="BK351" i="23"/>
  <c r="BA351" i="23"/>
  <c r="BB351" i="23" s="1"/>
  <c r="BA167" i="23"/>
  <c r="BB167" i="23" s="1"/>
  <c r="BK167" i="23"/>
  <c r="BK286" i="23"/>
  <c r="BA286" i="23"/>
  <c r="BB286" i="23" s="1"/>
  <c r="AU254" i="23"/>
  <c r="AQ282" i="23"/>
  <c r="AQ309" i="23"/>
  <c r="AQ345" i="23"/>
  <c r="AQ30" i="23"/>
  <c r="AQ129" i="23"/>
  <c r="AQ341" i="23"/>
  <c r="AP341" i="23"/>
  <c r="AI341" i="23"/>
  <c r="AQ277" i="23"/>
  <c r="AP277" i="23"/>
  <c r="AI277" i="23"/>
  <c r="AF277" i="23"/>
  <c r="AQ167" i="23"/>
  <c r="AP167" i="23"/>
  <c r="AI167" i="23"/>
  <c r="AF167" i="23"/>
  <c r="AQ342" i="23"/>
  <c r="AP342" i="23"/>
  <c r="AI342" i="23"/>
  <c r="AF342" i="23"/>
  <c r="AU195" i="23"/>
  <c r="AR195" i="23" s="1"/>
  <c r="AQ352" i="23"/>
  <c r="AP352" i="23"/>
  <c r="AU352" i="23"/>
  <c r="AM352" i="23"/>
  <c r="AI352" i="23"/>
  <c r="AF352" i="23"/>
  <c r="AE352" i="23"/>
  <c r="AS352" i="23"/>
  <c r="AQ286" i="23"/>
  <c r="AP286" i="23"/>
  <c r="AU286" i="23"/>
  <c r="AM286" i="23"/>
  <c r="AI286" i="23"/>
  <c r="AF286" i="23"/>
  <c r="AE286" i="23"/>
  <c r="AS286" i="23"/>
  <c r="AQ325" i="23"/>
  <c r="AP325" i="23"/>
  <c r="AU325" i="23"/>
  <c r="AM325" i="23"/>
  <c r="AJ325" i="23"/>
  <c r="AT325" i="23" s="1"/>
  <c r="AI325" i="23"/>
  <c r="AF325" i="23"/>
  <c r="AE325" i="23"/>
  <c r="AM249" i="23"/>
  <c r="AQ346" i="23"/>
  <c r="AM346" i="23"/>
  <c r="AU346" i="23"/>
  <c r="AP346" i="23"/>
  <c r="AF288" i="23"/>
  <c r="AW254" i="23"/>
  <c r="AS282" i="23"/>
  <c r="AS309" i="23"/>
  <c r="AW333" i="23"/>
  <c r="AS345" i="23"/>
  <c r="AW315" i="23"/>
  <c r="AS30" i="23"/>
  <c r="AW331" i="23"/>
  <c r="AS129" i="23"/>
  <c r="AS277" i="23"/>
  <c r="AX343" i="23"/>
  <c r="AX351" i="23"/>
  <c r="AS167" i="23"/>
  <c r="AX287" i="23"/>
  <c r="AS342" i="23"/>
  <c r="AX195" i="23"/>
  <c r="AQ174" i="23"/>
  <c r="AP174" i="23"/>
  <c r="AU174" i="23"/>
  <c r="AM174" i="23"/>
  <c r="AJ174" i="23"/>
  <c r="AT174" i="23" s="1"/>
  <c r="AI174" i="23"/>
  <c r="AF174" i="23"/>
  <c r="AE174" i="23"/>
  <c r="AQ358" i="23"/>
  <c r="AP358" i="23"/>
  <c r="AU358" i="23"/>
  <c r="AM358" i="23"/>
  <c r="AS358" i="23"/>
  <c r="AJ358" i="23"/>
  <c r="AT358" i="23" s="1"/>
  <c r="AI358" i="23"/>
  <c r="AF358" i="23"/>
  <c r="AE358" i="23"/>
  <c r="AK358" i="23"/>
  <c r="AL317" i="23"/>
  <c r="AF323" i="23"/>
  <c r="AK323" i="23"/>
  <c r="AJ323" i="23"/>
  <c r="AT323" i="23" s="1"/>
  <c r="AV323" i="23" s="1"/>
  <c r="AI323" i="23"/>
  <c r="AE323" i="23"/>
  <c r="BK347" i="23"/>
  <c r="AF301" i="23"/>
  <c r="AK301" i="23"/>
  <c r="AJ301" i="23"/>
  <c r="AT301" i="23" s="1"/>
  <c r="AV301" i="23" s="1"/>
  <c r="AI301" i="23"/>
  <c r="AZ301" i="23" s="1"/>
  <c r="AE301" i="23"/>
  <c r="AJ342" i="23"/>
  <c r="AT342" i="23" s="1"/>
  <c r="AK352" i="23"/>
  <c r="AK286" i="23"/>
  <c r="AQ206" i="23"/>
  <c r="AP206" i="23"/>
  <c r="AU206" i="23"/>
  <c r="AM206" i="23"/>
  <c r="AJ206" i="23"/>
  <c r="AT206" i="23" s="1"/>
  <c r="AI206" i="23"/>
  <c r="AZ206" i="23" s="1"/>
  <c r="AF206" i="23"/>
  <c r="AE206" i="23"/>
  <c r="AQ323" i="23"/>
  <c r="AP323" i="23"/>
  <c r="AQ301" i="23"/>
  <c r="AP301" i="23"/>
  <c r="BK356" i="23"/>
  <c r="BA356" i="23"/>
  <c r="BB356" i="23" s="1"/>
  <c r="AP288" i="23"/>
  <c r="AP211" i="23"/>
  <c r="AP267" i="23"/>
  <c r="AP28" i="23"/>
  <c r="AP340" i="23"/>
  <c r="AP253" i="23"/>
  <c r="AP263" i="23"/>
  <c r="AP56" i="23"/>
  <c r="AP204" i="23"/>
  <c r="AQ254" i="23"/>
  <c r="AU312" i="23"/>
  <c r="AU282" i="23"/>
  <c r="AU309" i="23"/>
  <c r="AU345" i="23"/>
  <c r="AU30" i="23"/>
  <c r="AU129" i="23"/>
  <c r="AJ341" i="23"/>
  <c r="AT341" i="23" s="1"/>
  <c r="AV341" i="23" s="1"/>
  <c r="AK277" i="23"/>
  <c r="AQ343" i="23"/>
  <c r="AP343" i="23"/>
  <c r="AI343" i="23"/>
  <c r="AF343" i="23"/>
  <c r="AQ351" i="23"/>
  <c r="AP351" i="23"/>
  <c r="AI351" i="23"/>
  <c r="AL351" i="23" s="1"/>
  <c r="AF351" i="23"/>
  <c r="AK167" i="23"/>
  <c r="AQ287" i="23"/>
  <c r="AP287" i="23"/>
  <c r="AI287" i="23"/>
  <c r="AL287" i="23" s="1"/>
  <c r="AF287" i="23"/>
  <c r="AK342" i="23"/>
  <c r="AQ195" i="23"/>
  <c r="AP195" i="23"/>
  <c r="AI195" i="23"/>
  <c r="AL195" i="23" s="1"/>
  <c r="AF195" i="23"/>
  <c r="AK174" i="23"/>
  <c r="AS339" i="23"/>
  <c r="AS332" i="23"/>
  <c r="AC347" i="23"/>
  <c r="BA257" i="23"/>
  <c r="BB257" i="23" s="1"/>
  <c r="BK257" i="23"/>
  <c r="AM312" i="23"/>
  <c r="AM282" i="23"/>
  <c r="AM309" i="23"/>
  <c r="AM345" i="23"/>
  <c r="AM30" i="23"/>
  <c r="AM129" i="23"/>
  <c r="AK341" i="23"/>
  <c r="AE287" i="23"/>
  <c r="AE195" i="23"/>
  <c r="AQ348" i="23"/>
  <c r="AP348" i="23"/>
  <c r="AU348" i="23"/>
  <c r="AM348" i="23"/>
  <c r="AJ348" i="23"/>
  <c r="AT348" i="23" s="1"/>
  <c r="AI348" i="23"/>
  <c r="AZ348" i="23" s="1"/>
  <c r="AF348" i="23"/>
  <c r="AE348" i="23"/>
  <c r="AK206" i="23"/>
  <c r="BK308" i="23"/>
  <c r="AQ355" i="23"/>
  <c r="AP355" i="23"/>
  <c r="AF355" i="23"/>
  <c r="AK355" i="23"/>
  <c r="AJ355" i="23"/>
  <c r="AT355" i="23" s="1"/>
  <c r="AV355" i="23" s="1"/>
  <c r="AI355" i="23"/>
  <c r="AZ355" i="23" s="1"/>
  <c r="AE355" i="23"/>
  <c r="AR344" i="23"/>
  <c r="AM323" i="23"/>
  <c r="AS249" i="23"/>
  <c r="AZ362" i="23"/>
  <c r="AV362" i="23"/>
  <c r="AR362" i="23"/>
  <c r="AS254" i="23"/>
  <c r="AW282" i="23"/>
  <c r="AW309" i="23"/>
  <c r="AS333" i="23"/>
  <c r="AS315" i="23"/>
  <c r="AS331" i="23"/>
  <c r="AX341" i="23"/>
  <c r="AX277" i="23"/>
  <c r="AV343" i="23"/>
  <c r="AV351" i="23"/>
  <c r="AX167" i="23"/>
  <c r="AV287" i="23"/>
  <c r="AX342" i="23"/>
  <c r="AX352" i="23"/>
  <c r="AX286" i="23"/>
  <c r="AQ339" i="23"/>
  <c r="AP339" i="23"/>
  <c r="AF339" i="23"/>
  <c r="AK339" i="23"/>
  <c r="AJ339" i="23"/>
  <c r="AT339" i="23" s="1"/>
  <c r="AI339" i="23"/>
  <c r="AE339" i="23"/>
  <c r="AQ332" i="23"/>
  <c r="AP332" i="23"/>
  <c r="AF332" i="23"/>
  <c r="AK332" i="23"/>
  <c r="AJ332" i="23"/>
  <c r="AT332" i="23" s="1"/>
  <c r="AI332" i="23"/>
  <c r="AE332" i="23"/>
  <c r="BK302" i="23"/>
  <c r="AF249" i="23"/>
  <c r="AK249" i="23"/>
  <c r="AJ249" i="23"/>
  <c r="AT249" i="23" s="1"/>
  <c r="AI249" i="23"/>
  <c r="AE249" i="23"/>
  <c r="BK243" i="23"/>
  <c r="AW341" i="23"/>
  <c r="AQ338" i="23"/>
  <c r="AP338" i="23"/>
  <c r="AU338" i="23"/>
  <c r="AM338" i="23"/>
  <c r="AJ338" i="23"/>
  <c r="AT338" i="23" s="1"/>
  <c r="AI338" i="23"/>
  <c r="AF338" i="23"/>
  <c r="AE338" i="23"/>
  <c r="AQ308" i="23"/>
  <c r="AP308" i="23"/>
  <c r="AU308" i="23"/>
  <c r="AM308" i="23"/>
  <c r="AS308" i="23"/>
  <c r="AJ308" i="23"/>
  <c r="AT308" i="23" s="1"/>
  <c r="AI308" i="23"/>
  <c r="AF308" i="23"/>
  <c r="AE308" i="23"/>
  <c r="AK308" i="23"/>
  <c r="AQ249" i="23"/>
  <c r="AP249" i="23"/>
  <c r="AU373" i="23"/>
  <c r="AM373" i="23"/>
  <c r="AS373" i="23"/>
  <c r="AQ373" i="23"/>
  <c r="AP373" i="23"/>
  <c r="AZ367" i="23"/>
  <c r="AV367" i="23"/>
  <c r="AR367" i="23"/>
  <c r="AI364" i="23"/>
  <c r="AU257" i="23"/>
  <c r="AK346" i="23"/>
  <c r="AJ346" i="23"/>
  <c r="AT346" i="23" s="1"/>
  <c r="AI346" i="23"/>
  <c r="AF346" i="23"/>
  <c r="AU349" i="23"/>
  <c r="AM349" i="23"/>
  <c r="AQ349" i="23"/>
  <c r="AP349" i="23"/>
  <c r="BK327" i="23"/>
  <c r="BA327" i="23"/>
  <c r="BB327" i="23" s="1"/>
  <c r="AE373" i="23"/>
  <c r="AK373" i="23"/>
  <c r="AJ373" i="23"/>
  <c r="AT373" i="23" s="1"/>
  <c r="AI373" i="23"/>
  <c r="AF373" i="23"/>
  <c r="BK366" i="23"/>
  <c r="BA366" i="23"/>
  <c r="BB366" i="23" s="1"/>
  <c r="AW355" i="23"/>
  <c r="AW339" i="23"/>
  <c r="BA317" i="23"/>
  <c r="BB317" i="23" s="1"/>
  <c r="AW332" i="23"/>
  <c r="AJ302" i="23"/>
  <c r="AT302" i="23" s="1"/>
  <c r="AV302" i="23" s="1"/>
  <c r="BA302" i="23"/>
  <c r="BB302" i="23" s="1"/>
  <c r="AW323" i="23"/>
  <c r="AJ347" i="23"/>
  <c r="AT347" i="23" s="1"/>
  <c r="BA347" i="23"/>
  <c r="BB347" i="23" s="1"/>
  <c r="AW249" i="23"/>
  <c r="AJ243" i="23"/>
  <c r="AT243" i="23" s="1"/>
  <c r="AV243" i="23" s="1"/>
  <c r="BA243" i="23"/>
  <c r="BB243" i="23" s="1"/>
  <c r="AW301" i="23"/>
  <c r="AM257" i="23"/>
  <c r="AC346" i="23"/>
  <c r="AK324" i="23"/>
  <c r="AJ324" i="23"/>
  <c r="AT324" i="23" s="1"/>
  <c r="AI324" i="23"/>
  <c r="AF324" i="23"/>
  <c r="AP324" i="23"/>
  <c r="BK244" i="23"/>
  <c r="BA244" i="23"/>
  <c r="BB244" i="23" s="1"/>
  <c r="AE327" i="23"/>
  <c r="AK327" i="23"/>
  <c r="AJ327" i="23"/>
  <c r="AT327" i="23" s="1"/>
  <c r="AI327" i="23"/>
  <c r="AF327" i="23"/>
  <c r="AC373" i="23"/>
  <c r="BK255" i="23"/>
  <c r="AX375" i="23"/>
  <c r="AW375" i="23"/>
  <c r="AS375" i="23"/>
  <c r="AI375" i="23"/>
  <c r="AX355" i="23"/>
  <c r="AX339" i="23"/>
  <c r="AX332" i="23"/>
  <c r="AX323" i="23"/>
  <c r="AX249" i="23"/>
  <c r="AX301" i="23"/>
  <c r="AV364" i="23"/>
  <c r="AW364" i="23"/>
  <c r="AZ257" i="23"/>
  <c r="AU327" i="23"/>
  <c r="AM327" i="23"/>
  <c r="AS327" i="23"/>
  <c r="AQ327" i="23"/>
  <c r="AP327" i="23"/>
  <c r="BK298" i="23"/>
  <c r="BA298" i="23"/>
  <c r="BB298" i="23" s="1"/>
  <c r="AE356" i="23"/>
  <c r="AK356" i="23"/>
  <c r="AJ356" i="23"/>
  <c r="AT356" i="23" s="1"/>
  <c r="AI356" i="23"/>
  <c r="AF356" i="23"/>
  <c r="AC362" i="23"/>
  <c r="AZ350" i="23"/>
  <c r="AC16" i="23"/>
  <c r="BK357" i="23"/>
  <c r="BA357" i="23"/>
  <c r="BB357" i="23" s="1"/>
  <c r="AW338" i="23"/>
  <c r="AW174" i="23"/>
  <c r="AW348" i="23"/>
  <c r="AW325" i="23"/>
  <c r="AW206" i="23"/>
  <c r="AK364" i="23"/>
  <c r="AF364" i="23"/>
  <c r="AX364" i="23"/>
  <c r="AK257" i="23"/>
  <c r="AJ257" i="23"/>
  <c r="AF257" i="23"/>
  <c r="AC324" i="23"/>
  <c r="AU324" i="23"/>
  <c r="AK310" i="23"/>
  <c r="AJ310" i="23"/>
  <c r="AT310" i="23" s="1"/>
  <c r="AI310" i="23"/>
  <c r="AF310" i="23"/>
  <c r="AE244" i="23"/>
  <c r="AK244" i="23"/>
  <c r="AJ244" i="23"/>
  <c r="AT244" i="23" s="1"/>
  <c r="AI244" i="23"/>
  <c r="AF244" i="23"/>
  <c r="AC327" i="23"/>
  <c r="AU356" i="23"/>
  <c r="AM356" i="23"/>
  <c r="AS356" i="23"/>
  <c r="AQ356" i="23"/>
  <c r="AP356" i="23"/>
  <c r="AI384" i="23"/>
  <c r="AX384" i="23"/>
  <c r="AW384" i="23"/>
  <c r="AS384" i="23"/>
  <c r="AX338" i="23"/>
  <c r="AX174" i="23"/>
  <c r="AX348" i="23"/>
  <c r="AX325" i="23"/>
  <c r="AX206" i="23"/>
  <c r="AX308" i="23"/>
  <c r="AX358" i="23"/>
  <c r="AM344" i="23"/>
  <c r="AM317" i="23"/>
  <c r="AM302" i="23"/>
  <c r="AM347" i="23"/>
  <c r="AM243" i="23"/>
  <c r="AE257" i="23"/>
  <c r="AE310" i="23"/>
  <c r="AU244" i="23"/>
  <c r="AM244" i="23"/>
  <c r="AQ244" i="23"/>
  <c r="AP244" i="23"/>
  <c r="BK349" i="23"/>
  <c r="BA349" i="23"/>
  <c r="BB349" i="23" s="1"/>
  <c r="AE298" i="23"/>
  <c r="AK298" i="23"/>
  <c r="AJ298" i="23"/>
  <c r="AT298" i="23" s="1"/>
  <c r="AI298" i="23"/>
  <c r="AF298" i="23"/>
  <c r="BK58" i="23"/>
  <c r="BK228" i="23"/>
  <c r="BA228" i="23"/>
  <c r="BB228" i="23" s="1"/>
  <c r="AC367" i="23"/>
  <c r="AC364" i="23"/>
  <c r="AC257" i="23"/>
  <c r="AC310" i="23"/>
  <c r="AU298" i="23"/>
  <c r="AM298" i="23"/>
  <c r="AS298" i="23"/>
  <c r="AQ298" i="23"/>
  <c r="AP298" i="23"/>
  <c r="BK373" i="23"/>
  <c r="BA373" i="23"/>
  <c r="BB373" i="23" s="1"/>
  <c r="AE58" i="23"/>
  <c r="AK58" i="23"/>
  <c r="AJ58" i="23"/>
  <c r="AT58" i="23" s="1"/>
  <c r="AI58" i="23"/>
  <c r="AF58" i="23"/>
  <c r="AR102" i="23"/>
  <c r="BK52" i="23"/>
  <c r="BA52" i="23"/>
  <c r="BB52" i="23" s="1"/>
  <c r="AS346" i="23"/>
  <c r="BK310" i="23"/>
  <c r="BA310" i="23"/>
  <c r="BB310" i="23" s="1"/>
  <c r="AE349" i="23"/>
  <c r="AK349" i="23"/>
  <c r="AJ349" i="23"/>
  <c r="AT349" i="23" s="1"/>
  <c r="AR349" i="23" s="1"/>
  <c r="AI349" i="23"/>
  <c r="AZ349" i="23" s="1"/>
  <c r="AF349" i="23"/>
  <c r="AC298" i="23"/>
  <c r="AU58" i="23"/>
  <c r="AM58" i="23"/>
  <c r="AS58" i="23"/>
  <c r="AQ58" i="23"/>
  <c r="AP58" i="23"/>
  <c r="AI391" i="23"/>
  <c r="AX391" i="23"/>
  <c r="AW391" i="23"/>
  <c r="AS391" i="23"/>
  <c r="AM228" i="23"/>
  <c r="AM255" i="23"/>
  <c r="AM366" i="23"/>
  <c r="AM52" i="23"/>
  <c r="AI16" i="23"/>
  <c r="AM357" i="23"/>
  <c r="AU381" i="23"/>
  <c r="AM375" i="23"/>
  <c r="AU320" i="23"/>
  <c r="AC21" i="23"/>
  <c r="AI272" i="23"/>
  <c r="AX272" i="23"/>
  <c r="AW272" i="23"/>
  <c r="AS272" i="23"/>
  <c r="AK102" i="23"/>
  <c r="AL102" i="23" s="1"/>
  <c r="AK350" i="23"/>
  <c r="AK367" i="23"/>
  <c r="AK16" i="23"/>
  <c r="AX381" i="23"/>
  <c r="AS381" i="23"/>
  <c r="AM381" i="23"/>
  <c r="AW381" i="23"/>
  <c r="AF375" i="23"/>
  <c r="AK375" i="23"/>
  <c r="AQ375" i="23"/>
  <c r="AX380" i="23"/>
  <c r="AW380" i="23"/>
  <c r="AS380" i="23"/>
  <c r="AM307" i="23"/>
  <c r="AX379" i="23"/>
  <c r="AW379" i="23"/>
  <c r="AS379" i="23"/>
  <c r="AC360" i="23"/>
  <c r="AI318" i="23"/>
  <c r="AX318" i="23"/>
  <c r="AW318" i="23"/>
  <c r="AS318" i="23"/>
  <c r="AK381" i="23"/>
  <c r="AF380" i="23"/>
  <c r="AK380" i="23"/>
  <c r="AX307" i="23"/>
  <c r="AW307" i="23"/>
  <c r="AS307" i="23"/>
  <c r="AM320" i="23"/>
  <c r="AI379" i="23"/>
  <c r="AF379" i="23"/>
  <c r="AK379" i="23"/>
  <c r="AI160" i="23"/>
  <c r="AX160" i="23"/>
  <c r="AW160" i="23"/>
  <c r="AS160" i="23"/>
  <c r="AM362" i="23"/>
  <c r="AI228" i="23"/>
  <c r="AM102" i="23"/>
  <c r="AI255" i="23"/>
  <c r="AL255" i="23" s="1"/>
  <c r="AM350" i="23"/>
  <c r="AI366" i="23"/>
  <c r="AL366" i="23" s="1"/>
  <c r="AM367" i="23"/>
  <c r="AI52" i="23"/>
  <c r="AL52" i="23" s="1"/>
  <c r="AM16" i="23"/>
  <c r="AI357" i="23"/>
  <c r="AL357" i="23" s="1"/>
  <c r="AE381" i="23"/>
  <c r="AC375" i="23"/>
  <c r="AE380" i="23"/>
  <c r="AF307" i="23"/>
  <c r="AK307" i="23"/>
  <c r="AX320" i="23"/>
  <c r="AW320" i="23"/>
  <c r="AS320" i="23"/>
  <c r="AQ379" i="23"/>
  <c r="AP379" i="23"/>
  <c r="AE379" i="23"/>
  <c r="AC384" i="23"/>
  <c r="AI322" i="23"/>
  <c r="AX322" i="23"/>
  <c r="AW322" i="23"/>
  <c r="AS322" i="23"/>
  <c r="AC391" i="23"/>
  <c r="AI284" i="23"/>
  <c r="AX284" i="23"/>
  <c r="AW284" i="23"/>
  <c r="AS284" i="23"/>
  <c r="AW362" i="23"/>
  <c r="AS228" i="23"/>
  <c r="AW102" i="23"/>
  <c r="AS255" i="23"/>
  <c r="AW350" i="23"/>
  <c r="AS366" i="23"/>
  <c r="AW367" i="23"/>
  <c r="AS52" i="23"/>
  <c r="AW16" i="23"/>
  <c r="AS357" i="23"/>
  <c r="AC381" i="23"/>
  <c r="AF381" i="23"/>
  <c r="AQ381" i="23"/>
  <c r="AU375" i="23"/>
  <c r="AC380" i="23"/>
  <c r="AE307" i="23"/>
  <c r="AF320" i="23"/>
  <c r="AK320" i="23"/>
  <c r="AL320" i="23" s="1"/>
  <c r="AQ320" i="23"/>
  <c r="AX21" i="23"/>
  <c r="AW21" i="23"/>
  <c r="AS21" i="23"/>
  <c r="AX369" i="23"/>
  <c r="AW369" i="23"/>
  <c r="AS369" i="23"/>
  <c r="AI104" i="23"/>
  <c r="AX104" i="23"/>
  <c r="AW104" i="23"/>
  <c r="AS104" i="23"/>
  <c r="AJ375" i="23"/>
  <c r="AT375" i="23" s="1"/>
  <c r="AI380" i="23"/>
  <c r="AC307" i="23"/>
  <c r="AI21" i="23"/>
  <c r="AF21" i="23"/>
  <c r="AK21" i="23"/>
  <c r="AJ379" i="23"/>
  <c r="AT379" i="23" s="1"/>
  <c r="AI334" i="23"/>
  <c r="AX334" i="23"/>
  <c r="AW334" i="23"/>
  <c r="AS334" i="23"/>
  <c r="AI335" i="23"/>
  <c r="AX335" i="23"/>
  <c r="AW335" i="23"/>
  <c r="AS335" i="23"/>
  <c r="AQ102" i="23"/>
  <c r="AQ350" i="23"/>
  <c r="AQ367" i="23"/>
  <c r="AQ16" i="23"/>
  <c r="AI381" i="23"/>
  <c r="AJ380" i="23"/>
  <c r="AT380" i="23" s="1"/>
  <c r="AI307" i="23"/>
  <c r="AU307" i="23"/>
  <c r="AC320" i="23"/>
  <c r="AQ21" i="23"/>
  <c r="AP21" i="23"/>
  <c r="AE21" i="23"/>
  <c r="AU21" i="23"/>
  <c r="AI360" i="23"/>
  <c r="AX360" i="23"/>
  <c r="AW360" i="23"/>
  <c r="AS360" i="23"/>
  <c r="AC322" i="23"/>
  <c r="AI383" i="23"/>
  <c r="AX383" i="23"/>
  <c r="AW383" i="23"/>
  <c r="AS383" i="23"/>
  <c r="AC284" i="23"/>
  <c r="AK369" i="23"/>
  <c r="AL369" i="23" s="1"/>
  <c r="AK360" i="23"/>
  <c r="AK384" i="23"/>
  <c r="AK322" i="23"/>
  <c r="AK383" i="23"/>
  <c r="AK318" i="23"/>
  <c r="AK104" i="23"/>
  <c r="AK272" i="23"/>
  <c r="AK160" i="23"/>
  <c r="AK334" i="23"/>
  <c r="AK391" i="23"/>
  <c r="AK284" i="23"/>
  <c r="AK335" i="23"/>
  <c r="AK8" i="23"/>
  <c r="AS8" i="23"/>
  <c r="AK359" i="23"/>
  <c r="AS359" i="23"/>
  <c r="AK378" i="23"/>
  <c r="AS378" i="23"/>
  <c r="AK368" i="23"/>
  <c r="AS368" i="23"/>
  <c r="AK382" i="23"/>
  <c r="AS382" i="23"/>
  <c r="AS209" i="23"/>
  <c r="AS269" i="23"/>
  <c r="AM363" i="23"/>
  <c r="AI397" i="23"/>
  <c r="AL397" i="23" s="1"/>
  <c r="AM153" i="23"/>
  <c r="AI371" i="23"/>
  <c r="AE405" i="23"/>
  <c r="AE336" i="23"/>
  <c r="BA336" i="23"/>
  <c r="BB336" i="23" s="1"/>
  <c r="AS395" i="23"/>
  <c r="AR388" i="23"/>
  <c r="AZ388" i="23"/>
  <c r="AV388" i="23"/>
  <c r="AU400" i="23"/>
  <c r="AR400" i="23" s="1"/>
  <c r="AK400" i="23"/>
  <c r="BK406" i="23"/>
  <c r="BA406" i="23"/>
  <c r="BB406" i="23" s="1"/>
  <c r="BK387" i="23"/>
  <c r="BA387" i="23"/>
  <c r="BB387" i="23" s="1"/>
  <c r="BK361" i="23"/>
  <c r="BA361" i="23"/>
  <c r="BB361" i="23" s="1"/>
  <c r="AI393" i="23"/>
  <c r="AE393" i="23"/>
  <c r="AK393" i="23"/>
  <c r="AJ393" i="23"/>
  <c r="AT393" i="23" s="1"/>
  <c r="AF393" i="23"/>
  <c r="AW363" i="23"/>
  <c r="AS397" i="23"/>
  <c r="AW153" i="23"/>
  <c r="AS371" i="23"/>
  <c r="AQ405" i="23"/>
  <c r="BA405" i="23"/>
  <c r="BB405" i="23" s="1"/>
  <c r="AQ336" i="23"/>
  <c r="AI395" i="23"/>
  <c r="AZ385" i="23"/>
  <c r="BK388" i="23"/>
  <c r="BA388" i="23"/>
  <c r="BB388" i="23" s="1"/>
  <c r="AU294" i="23"/>
  <c r="AK294" i="23"/>
  <c r="BK403" i="23"/>
  <c r="BA403" i="23"/>
  <c r="BB403" i="23" s="1"/>
  <c r="BK354" i="23"/>
  <c r="BA354" i="23"/>
  <c r="BB354" i="23" s="1"/>
  <c r="AQ393" i="23"/>
  <c r="AP393" i="23"/>
  <c r="AM393" i="23"/>
  <c r="AU393" i="23"/>
  <c r="AK399" i="23"/>
  <c r="AL399" i="23" s="1"/>
  <c r="AI405" i="23"/>
  <c r="AI336" i="23"/>
  <c r="AU395" i="23"/>
  <c r="AU385" i="23"/>
  <c r="AR385" i="23" s="1"/>
  <c r="AU217" i="23"/>
  <c r="AK217" i="23"/>
  <c r="BK400" i="23"/>
  <c r="BA400" i="23"/>
  <c r="BB400" i="23" s="1"/>
  <c r="BK294" i="23"/>
  <c r="BA294" i="23"/>
  <c r="BB294" i="23" s="1"/>
  <c r="AI403" i="23"/>
  <c r="AE403" i="23"/>
  <c r="AK403" i="23"/>
  <c r="AJ403" i="23"/>
  <c r="AT403" i="23" s="1"/>
  <c r="AF403" i="23"/>
  <c r="AI354" i="23"/>
  <c r="AE354" i="23"/>
  <c r="AK354" i="23"/>
  <c r="AJ354" i="23"/>
  <c r="AT354" i="23" s="1"/>
  <c r="AF354" i="23"/>
  <c r="BK5" i="23"/>
  <c r="BA5" i="23"/>
  <c r="BB5" i="23" s="1"/>
  <c r="AF369" i="23"/>
  <c r="AJ405" i="23"/>
  <c r="AT405" i="23" s="1"/>
  <c r="AS405" i="23"/>
  <c r="AJ336" i="23"/>
  <c r="AT336" i="23" s="1"/>
  <c r="AS336" i="23"/>
  <c r="AZ370" i="23"/>
  <c r="AL385" i="23"/>
  <c r="AC293" i="23"/>
  <c r="AC241" i="23"/>
  <c r="AC388" i="23"/>
  <c r="BK217" i="23"/>
  <c r="BA217" i="23"/>
  <c r="BB217" i="23" s="1"/>
  <c r="AU305" i="23"/>
  <c r="AK305" i="23"/>
  <c r="AQ403" i="23"/>
  <c r="AP403" i="23"/>
  <c r="AU403" i="23"/>
  <c r="AM403" i="23"/>
  <c r="AQ354" i="23"/>
  <c r="AP354" i="23"/>
  <c r="AU354" i="23"/>
  <c r="AM354" i="23"/>
  <c r="AS393" i="23"/>
  <c r="AW8" i="23"/>
  <c r="AW359" i="23"/>
  <c r="AW378" i="23"/>
  <c r="AW368" i="23"/>
  <c r="AW382" i="23"/>
  <c r="AW209" i="23"/>
  <c r="AW269" i="23"/>
  <c r="AM397" i="23"/>
  <c r="AM371" i="23"/>
  <c r="AK405" i="23"/>
  <c r="AK336" i="23"/>
  <c r="AM395" i="23"/>
  <c r="AZ404" i="23"/>
  <c r="AR404" i="23"/>
  <c r="AV404" i="23"/>
  <c r="AL293" i="23"/>
  <c r="AL241" i="23"/>
  <c r="AU376" i="23"/>
  <c r="AK376" i="23"/>
  <c r="AU386" i="23"/>
  <c r="AK386" i="23"/>
  <c r="AX394" i="23"/>
  <c r="AW394" i="23"/>
  <c r="AS394" i="23"/>
  <c r="AP369" i="23"/>
  <c r="AP360" i="23"/>
  <c r="AX8" i="23"/>
  <c r="AX359" i="23"/>
  <c r="AX378" i="23"/>
  <c r="AX368" i="23"/>
  <c r="AX382" i="23"/>
  <c r="AX209" i="23"/>
  <c r="AX269" i="23"/>
  <c r="AS363" i="23"/>
  <c r="AW397" i="23"/>
  <c r="AS153" i="23"/>
  <c r="AW371" i="23"/>
  <c r="AU405" i="23"/>
  <c r="AU336" i="23"/>
  <c r="AL370" i="23"/>
  <c r="AZ407" i="23"/>
  <c r="AR407" i="23"/>
  <c r="AV407" i="23"/>
  <c r="BK376" i="23"/>
  <c r="BA376" i="23"/>
  <c r="BB376" i="23" s="1"/>
  <c r="BK305" i="23"/>
  <c r="BA305" i="23"/>
  <c r="BB305" i="23" s="1"/>
  <c r="BK386" i="23"/>
  <c r="BA386" i="23"/>
  <c r="BB386" i="23" s="1"/>
  <c r="AI8" i="23"/>
  <c r="AI359" i="23"/>
  <c r="AI378" i="23"/>
  <c r="AI368" i="23"/>
  <c r="AI382" i="23"/>
  <c r="AI209" i="23"/>
  <c r="AL209" i="23" s="1"/>
  <c r="AI269" i="23"/>
  <c r="AL269" i="23" s="1"/>
  <c r="AK363" i="23"/>
  <c r="AK153" i="23"/>
  <c r="AM405" i="23"/>
  <c r="AM336" i="23"/>
  <c r="AJ395" i="23"/>
  <c r="AT395" i="23" s="1"/>
  <c r="AF395" i="23"/>
  <c r="AL404" i="23"/>
  <c r="AU401" i="23"/>
  <c r="AK401" i="23"/>
  <c r="AU406" i="23"/>
  <c r="AV406" i="23" s="1"/>
  <c r="AK406" i="23"/>
  <c r="BK191" i="23"/>
  <c r="BA191" i="23"/>
  <c r="BB191" i="23" s="1"/>
  <c r="AL407" i="23"/>
  <c r="AZ409" i="23"/>
  <c r="BK401" i="23"/>
  <c r="BA401" i="23"/>
  <c r="BB401" i="23" s="1"/>
  <c r="AU387" i="23"/>
  <c r="AK387" i="23"/>
  <c r="AQ388" i="23"/>
  <c r="AP388" i="23"/>
  <c r="AX217" i="23"/>
  <c r="AX376" i="23"/>
  <c r="AX401" i="23"/>
  <c r="AX400" i="23"/>
  <c r="AX305" i="23"/>
  <c r="AX406" i="23"/>
  <c r="AX294" i="23"/>
  <c r="AX386" i="23"/>
  <c r="AX387" i="23"/>
  <c r="AC420" i="23"/>
  <c r="AF370" i="23"/>
  <c r="AF404" i="23"/>
  <c r="AF407" i="23"/>
  <c r="AF409" i="23"/>
  <c r="AF385" i="23"/>
  <c r="AF293" i="23"/>
  <c r="AV293" i="23"/>
  <c r="AF241" i="23"/>
  <c r="AV241" i="23"/>
  <c r="AF388" i="23"/>
  <c r="AQ217" i="23"/>
  <c r="AP217" i="23"/>
  <c r="AI217" i="23"/>
  <c r="AZ217" i="23" s="1"/>
  <c r="AQ376" i="23"/>
  <c r="AP376" i="23"/>
  <c r="AI376" i="23"/>
  <c r="AQ401" i="23"/>
  <c r="AP401" i="23"/>
  <c r="AI401" i="23"/>
  <c r="AZ401" i="23" s="1"/>
  <c r="AQ400" i="23"/>
  <c r="AP400" i="23"/>
  <c r="AI400" i="23"/>
  <c r="AZ400" i="23" s="1"/>
  <c r="AQ305" i="23"/>
  <c r="AP305" i="23"/>
  <c r="AI305" i="23"/>
  <c r="AZ305" i="23" s="1"/>
  <c r="AQ406" i="23"/>
  <c r="AP406" i="23"/>
  <c r="AI406" i="23"/>
  <c r="AQ294" i="23"/>
  <c r="AP294" i="23"/>
  <c r="AI294" i="23"/>
  <c r="AQ386" i="23"/>
  <c r="AP386" i="23"/>
  <c r="AI386" i="23"/>
  <c r="AQ387" i="23"/>
  <c r="AP387" i="23"/>
  <c r="AI387" i="23"/>
  <c r="AS403" i="23"/>
  <c r="AS354" i="23"/>
  <c r="AX361" i="23"/>
  <c r="AX191" i="23"/>
  <c r="AX353" i="23"/>
  <c r="AW353" i="23"/>
  <c r="AW393" i="23"/>
  <c r="AC394" i="23"/>
  <c r="AS353" i="23"/>
  <c r="AX374" i="23"/>
  <c r="AW374" i="23"/>
  <c r="BK408" i="23"/>
  <c r="BA408" i="23"/>
  <c r="BB408" i="23" s="1"/>
  <c r="AS294" i="23"/>
  <c r="AS386" i="23"/>
  <c r="AS387" i="23"/>
  <c r="AQ361" i="23"/>
  <c r="AP361" i="23"/>
  <c r="AU361" i="23"/>
  <c r="AV361" i="23" s="1"/>
  <c r="AM361" i="23"/>
  <c r="AI361" i="23"/>
  <c r="AL361" i="23" s="1"/>
  <c r="AE361" i="23"/>
  <c r="AQ191" i="23"/>
  <c r="AP191" i="23"/>
  <c r="AU191" i="23"/>
  <c r="AV191" i="23" s="1"/>
  <c r="AM191" i="23"/>
  <c r="AI191" i="23"/>
  <c r="AE191" i="23"/>
  <c r="AX393" i="23"/>
  <c r="AS374" i="23"/>
  <c r="AR377" i="23"/>
  <c r="AV377" i="23"/>
  <c r="AR293" i="23"/>
  <c r="AR241" i="23"/>
  <c r="AX388" i="23"/>
  <c r="AJ217" i="23"/>
  <c r="AT217" i="23" s="1"/>
  <c r="AJ376" i="23"/>
  <c r="AT376" i="23" s="1"/>
  <c r="AJ401" i="23"/>
  <c r="AT401" i="23" s="1"/>
  <c r="AK388" i="23"/>
  <c r="AL388" i="23" s="1"/>
  <c r="AX403" i="23"/>
  <c r="AX354" i="23"/>
  <c r="AZ392" i="23"/>
  <c r="AR392" i="23"/>
  <c r="AV392" i="23"/>
  <c r="AI420" i="23"/>
  <c r="AM420" i="23"/>
  <c r="AV420" i="23"/>
  <c r="AI5" i="23"/>
  <c r="AM5" i="23"/>
  <c r="AI416" i="23"/>
  <c r="AL416" i="23" s="1"/>
  <c r="AX416" i="23"/>
  <c r="AC419" i="23"/>
  <c r="AW390" i="23"/>
  <c r="AS390" i="23"/>
  <c r="AW402" i="23"/>
  <c r="AS402" i="23"/>
  <c r="AU417" i="23"/>
  <c r="AK417" i="23"/>
  <c r="AP398" i="23"/>
  <c r="AU398" i="23"/>
  <c r="AQ398" i="23"/>
  <c r="AM398" i="23"/>
  <c r="AU394" i="23"/>
  <c r="AU353" i="23"/>
  <c r="AP5" i="23"/>
  <c r="AU374" i="23"/>
  <c r="AX390" i="23"/>
  <c r="AX402" i="23"/>
  <c r="BK389" i="23"/>
  <c r="BA389" i="23"/>
  <c r="BB389" i="23" s="1"/>
  <c r="AZ411" i="23"/>
  <c r="AI394" i="23"/>
  <c r="AL394" i="23" s="1"/>
  <c r="AM394" i="23"/>
  <c r="AI353" i="23"/>
  <c r="AL353" i="23" s="1"/>
  <c r="AM353" i="23"/>
  <c r="AI374" i="23"/>
  <c r="AL374" i="23" s="1"/>
  <c r="AM374" i="23"/>
  <c r="AS416" i="23"/>
  <c r="AR365" i="23"/>
  <c r="AU416" i="23"/>
  <c r="AW414" i="23"/>
  <c r="AS414" i="23"/>
  <c r="AZ422" i="23"/>
  <c r="AK420" i="23"/>
  <c r="AK5" i="23"/>
  <c r="AS408" i="23"/>
  <c r="AC390" i="23"/>
  <c r="AW413" i="23"/>
  <c r="AS413" i="23"/>
  <c r="AC402" i="23"/>
  <c r="AW114" i="23"/>
  <c r="AS114" i="23"/>
  <c r="AI114" i="23"/>
  <c r="AL114" i="23" s="1"/>
  <c r="AC372" i="23"/>
  <c r="AV399" i="23"/>
  <c r="AP427" i="23"/>
  <c r="AJ427" i="23"/>
  <c r="AT427" i="23" s="1"/>
  <c r="AU427" i="23"/>
  <c r="AQ427" i="23"/>
  <c r="AM427" i="23"/>
  <c r="BK416" i="23"/>
  <c r="AX414" i="23"/>
  <c r="BK399" i="23"/>
  <c r="BA399" i="23"/>
  <c r="BB399" i="23" s="1"/>
  <c r="AQ408" i="23"/>
  <c r="AI414" i="23"/>
  <c r="AL414" i="23" s="1"/>
  <c r="AQ414" i="23"/>
  <c r="AI390" i="23"/>
  <c r="AL390" i="23" s="1"/>
  <c r="AQ390" i="23"/>
  <c r="AI413" i="23"/>
  <c r="AL413" i="23" s="1"/>
  <c r="AQ413" i="23"/>
  <c r="AI402" i="23"/>
  <c r="AL402" i="23" s="1"/>
  <c r="AQ402" i="23"/>
  <c r="AS396" i="23"/>
  <c r="AW365" i="23"/>
  <c r="AK377" i="23"/>
  <c r="AZ424" i="23"/>
  <c r="AR424" i="23"/>
  <c r="AR270" i="23"/>
  <c r="BK417" i="23"/>
  <c r="AP418" i="23"/>
  <c r="AQ418" i="23"/>
  <c r="AK418" i="23"/>
  <c r="AJ418" i="23"/>
  <c r="AT418" i="23" s="1"/>
  <c r="AF418" i="23"/>
  <c r="AE418" i="23"/>
  <c r="AU418" i="23"/>
  <c r="AF398" i="23"/>
  <c r="AE398" i="23"/>
  <c r="AK398" i="23"/>
  <c r="AJ398" i="23"/>
  <c r="AT398" i="23" s="1"/>
  <c r="AP433" i="23"/>
  <c r="AQ433" i="23"/>
  <c r="AM433" i="23"/>
  <c r="AU433" i="23"/>
  <c r="AF435" i="23"/>
  <c r="AK435" i="23"/>
  <c r="AI435" i="23"/>
  <c r="AE435" i="23"/>
  <c r="AS372" i="23"/>
  <c r="AW377" i="23"/>
  <c r="AU411" i="23"/>
  <c r="AV411" i="23" s="1"/>
  <c r="AC424" i="23"/>
  <c r="AK424" i="23"/>
  <c r="BK424" i="23"/>
  <c r="AZ421" i="23"/>
  <c r="AR421" i="23"/>
  <c r="BK418" i="23"/>
  <c r="AP432" i="23"/>
  <c r="AU432" i="23"/>
  <c r="AQ432" i="23"/>
  <c r="AF432" i="23"/>
  <c r="AK432" i="23"/>
  <c r="AI432" i="23"/>
  <c r="AE432" i="23"/>
  <c r="AX93" i="23"/>
  <c r="AW93" i="23"/>
  <c r="AS93" i="23"/>
  <c r="AI93" i="23"/>
  <c r="AL93" i="23" s="1"/>
  <c r="AW396" i="23"/>
  <c r="AK372" i="23"/>
  <c r="AX377" i="23"/>
  <c r="AL419" i="23"/>
  <c r="AZ419" i="23"/>
  <c r="AC392" i="23"/>
  <c r="AK392" i="23"/>
  <c r="AL392" i="23" s="1"/>
  <c r="BK392" i="23"/>
  <c r="AC270" i="23"/>
  <c r="BA417" i="23"/>
  <c r="BB417" i="23" s="1"/>
  <c r="AV421" i="23"/>
  <c r="AF326" i="23"/>
  <c r="AE326" i="23"/>
  <c r="AK326" i="23"/>
  <c r="AJ326" i="23"/>
  <c r="AT326" i="23" s="1"/>
  <c r="AM408" i="23"/>
  <c r="AM414" i="23"/>
  <c r="AM390" i="23"/>
  <c r="AM413" i="23"/>
  <c r="AM402" i="23"/>
  <c r="AM114" i="23"/>
  <c r="AI365" i="23"/>
  <c r="AU419" i="23"/>
  <c r="AV419" i="23" s="1"/>
  <c r="AZ412" i="23"/>
  <c r="AR412" i="23"/>
  <c r="AK421" i="23"/>
  <c r="AL421" i="23" s="1"/>
  <c r="BK421" i="23"/>
  <c r="AP326" i="23"/>
  <c r="AU326" i="23"/>
  <c r="AU429" i="23"/>
  <c r="AR429" i="23" s="1"/>
  <c r="AK429" i="23"/>
  <c r="AL429" i="23" s="1"/>
  <c r="AF422" i="23"/>
  <c r="AE422" i="23"/>
  <c r="AK422" i="23"/>
  <c r="AL422" i="23" s="1"/>
  <c r="AC426" i="23"/>
  <c r="AJ432" i="23"/>
  <c r="AT432" i="23" s="1"/>
  <c r="AS433" i="23"/>
  <c r="AW372" i="23"/>
  <c r="AL410" i="23"/>
  <c r="AZ410" i="23"/>
  <c r="AR410" i="23"/>
  <c r="AP422" i="23"/>
  <c r="AQ422" i="23"/>
  <c r="AM422" i="23"/>
  <c r="AU422" i="23"/>
  <c r="AV422" i="23" s="1"/>
  <c r="AX426" i="23"/>
  <c r="AW426" i="23"/>
  <c r="AS426" i="23"/>
  <c r="AM432" i="23"/>
  <c r="AC93" i="23"/>
  <c r="AX425" i="23"/>
  <c r="AW425" i="23"/>
  <c r="AS425" i="23"/>
  <c r="AK365" i="23"/>
  <c r="AI377" i="23"/>
  <c r="AZ377" i="23" s="1"/>
  <c r="AL389" i="23"/>
  <c r="AZ389" i="23"/>
  <c r="AK412" i="23"/>
  <c r="AI423" i="23"/>
  <c r="AX423" i="23"/>
  <c r="AW423" i="23"/>
  <c r="AS423" i="23"/>
  <c r="AZ399" i="23"/>
  <c r="AR399" i="23"/>
  <c r="AL415" i="23"/>
  <c r="AZ415" i="23"/>
  <c r="AR415" i="23"/>
  <c r="BK410" i="23"/>
  <c r="AF433" i="23"/>
  <c r="AI433" i="23"/>
  <c r="AE433" i="23"/>
  <c r="AK433" i="23"/>
  <c r="AS326" i="23"/>
  <c r="AS398" i="23"/>
  <c r="AM426" i="23"/>
  <c r="AF425" i="23"/>
  <c r="AK425" i="23"/>
  <c r="AX428" i="23"/>
  <c r="AW428" i="23"/>
  <c r="AS428" i="23"/>
  <c r="AX422" i="23"/>
  <c r="AW422" i="23"/>
  <c r="AX433" i="23"/>
  <c r="AW433" i="23"/>
  <c r="AQ425" i="23"/>
  <c r="AX427" i="23"/>
  <c r="AW427" i="23"/>
  <c r="AS427" i="23"/>
  <c r="AC437" i="23"/>
  <c r="AE426" i="23"/>
  <c r="AC425" i="23"/>
  <c r="AF427" i="23"/>
  <c r="AK427" i="23"/>
  <c r="AX435" i="23"/>
  <c r="AW435" i="23"/>
  <c r="AS435" i="23"/>
  <c r="AX430" i="23"/>
  <c r="AW430" i="23"/>
  <c r="AS430" i="23"/>
  <c r="AX431" i="23"/>
  <c r="AW431" i="23"/>
  <c r="AS431" i="23"/>
  <c r="AC423" i="23"/>
  <c r="AC428" i="23"/>
  <c r="AI436" i="23"/>
  <c r="AX436" i="23"/>
  <c r="AW436" i="23"/>
  <c r="AS436" i="23"/>
  <c r="AW326" i="23"/>
  <c r="AS418" i="23"/>
  <c r="AI426" i="23"/>
  <c r="AM93" i="23"/>
  <c r="AJ425" i="23"/>
  <c r="AT425" i="23" s="1"/>
  <c r="AU425" i="23"/>
  <c r="AC427" i="23"/>
  <c r="AX434" i="23"/>
  <c r="AW434" i="23"/>
  <c r="AS434" i="23"/>
  <c r="AI428" i="23"/>
  <c r="AX438" i="23"/>
  <c r="AW438" i="23"/>
  <c r="AS438" i="23"/>
  <c r="AE429" i="23"/>
  <c r="AZ429" i="23"/>
  <c r="AJ426" i="23"/>
  <c r="AT426" i="23" s="1"/>
  <c r="AX432" i="23"/>
  <c r="AW432" i="23"/>
  <c r="AI427" i="23"/>
  <c r="AC435" i="23"/>
  <c r="AC430" i="23"/>
  <c r="AC431" i="23"/>
  <c r="AX437" i="23"/>
  <c r="AW437" i="23"/>
  <c r="AS437" i="23"/>
  <c r="AC436" i="23"/>
  <c r="AK434" i="23"/>
  <c r="AK430" i="23"/>
  <c r="AL430" i="23" s="1"/>
  <c r="AK428" i="23"/>
  <c r="AK437" i="23"/>
  <c r="AL437" i="23" s="1"/>
  <c r="AK438" i="23"/>
  <c r="AK431" i="23"/>
  <c r="AK423" i="23"/>
  <c r="AK436" i="23"/>
  <c r="AL189" i="22"/>
  <c r="AL58" i="22"/>
  <c r="AR20" i="22"/>
  <c r="AR308" i="22"/>
  <c r="AZ308" i="22"/>
  <c r="AV308" i="22"/>
  <c r="AR35" i="22"/>
  <c r="AR69" i="22"/>
  <c r="BA67" i="22"/>
  <c r="BB67" i="22" s="1"/>
  <c r="BK67" i="22"/>
  <c r="AU93" i="22"/>
  <c r="AR93" i="22" s="1"/>
  <c r="AK7" i="22"/>
  <c r="AK5" i="22"/>
  <c r="AK81" i="22"/>
  <c r="AF8" i="22"/>
  <c r="AF56" i="22"/>
  <c r="AK20" i="22"/>
  <c r="AL20" i="22" s="1"/>
  <c r="AF134" i="22"/>
  <c r="AK69" i="22"/>
  <c r="AL69" i="22" s="1"/>
  <c r="AF84" i="22"/>
  <c r="AF187" i="22"/>
  <c r="AM23" i="22"/>
  <c r="AX29" i="22"/>
  <c r="AW29" i="22"/>
  <c r="AU29" i="22"/>
  <c r="AV29" i="22" s="1"/>
  <c r="AF12" i="22"/>
  <c r="AS12" i="22"/>
  <c r="AI202" i="22"/>
  <c r="AL202" i="22" s="1"/>
  <c r="AI88" i="22"/>
  <c r="AL88" i="22" s="1"/>
  <c r="AU189" i="22"/>
  <c r="AV189" i="22" s="1"/>
  <c r="AS137" i="22"/>
  <c r="AW59" i="22"/>
  <c r="AS154" i="22"/>
  <c r="AX58" i="22"/>
  <c r="AW58" i="22"/>
  <c r="AR100" i="22"/>
  <c r="AZ100" i="22"/>
  <c r="AV100" i="22"/>
  <c r="AC18" i="22"/>
  <c r="AI112" i="22"/>
  <c r="AK112" i="22"/>
  <c r="AJ112" i="22"/>
  <c r="AT112" i="22" s="1"/>
  <c r="AF112" i="22"/>
  <c r="AE112" i="22"/>
  <c r="AQ91" i="22"/>
  <c r="AP91" i="22"/>
  <c r="AU91" i="22"/>
  <c r="AM91" i="22"/>
  <c r="AI74" i="22"/>
  <c r="AF74" i="22"/>
  <c r="AK74" i="22"/>
  <c r="AJ74" i="22"/>
  <c r="AT74" i="22" s="1"/>
  <c r="AE74" i="22"/>
  <c r="AZ88" i="22"/>
  <c r="AV273" i="22"/>
  <c r="AR273" i="22"/>
  <c r="AX10" i="22"/>
  <c r="AI10" i="22"/>
  <c r="AL10" i="22" s="1"/>
  <c r="AX15" i="22"/>
  <c r="AS15" i="22"/>
  <c r="AI15" i="22"/>
  <c r="AL15" i="22" s="1"/>
  <c r="BK175" i="22"/>
  <c r="BA175" i="22"/>
  <c r="BB175" i="22" s="1"/>
  <c r="BK325" i="22"/>
  <c r="BA325" i="22"/>
  <c r="BB325" i="22" s="1"/>
  <c r="AI241" i="22"/>
  <c r="AF241" i="22"/>
  <c r="AK241" i="22"/>
  <c r="AJ241" i="22"/>
  <c r="AT241" i="22" s="1"/>
  <c r="AE241" i="22"/>
  <c r="AQ74" i="22"/>
  <c r="AP74" i="22"/>
  <c r="AM74" i="22"/>
  <c r="AU74" i="22"/>
  <c r="AX77" i="22"/>
  <c r="AW77" i="22"/>
  <c r="AS77" i="22"/>
  <c r="AZ121" i="22"/>
  <c r="AM144" i="22"/>
  <c r="AW96" i="22"/>
  <c r="AQ112" i="22"/>
  <c r="AP112" i="22"/>
  <c r="AU112" i="22"/>
  <c r="AM112" i="22"/>
  <c r="AM7" i="22"/>
  <c r="AI42" i="22"/>
  <c r="AL42" i="22" s="1"/>
  <c r="AM5" i="22"/>
  <c r="AI6" i="22"/>
  <c r="AL6" i="22" s="1"/>
  <c r="AM81" i="22"/>
  <c r="AI8" i="22"/>
  <c r="AM93" i="22"/>
  <c r="AI56" i="22"/>
  <c r="AM20" i="22"/>
  <c r="AV20" i="22"/>
  <c r="AI134" i="22"/>
  <c r="AM69" i="22"/>
  <c r="AV69" i="22"/>
  <c r="AI84" i="22"/>
  <c r="AM35" i="22"/>
  <c r="AV35" i="22"/>
  <c r="AI187" i="22"/>
  <c r="AE144" i="22"/>
  <c r="AM29" i="22"/>
  <c r="AJ12" i="22"/>
  <c r="AT12" i="22" s="1"/>
  <c r="AX60" i="22"/>
  <c r="AI60" i="22"/>
  <c r="AL60" i="22" s="1"/>
  <c r="AC273" i="22"/>
  <c r="AU137" i="22"/>
  <c r="AW154" i="22"/>
  <c r="AI40" i="22"/>
  <c r="AZ40" i="22" s="1"/>
  <c r="AK40" i="22"/>
  <c r="AJ40" i="22"/>
  <c r="AT40" i="22" s="1"/>
  <c r="AF40" i="22"/>
  <c r="AE40" i="22"/>
  <c r="BK135" i="22"/>
  <c r="AI175" i="22"/>
  <c r="AK175" i="22"/>
  <c r="AJ175" i="22"/>
  <c r="AT175" i="22" s="1"/>
  <c r="AF175" i="22"/>
  <c r="AE175" i="22"/>
  <c r="AI325" i="22"/>
  <c r="AK325" i="22"/>
  <c r="AJ325" i="22"/>
  <c r="AT325" i="22" s="1"/>
  <c r="AF325" i="22"/>
  <c r="AE325" i="22"/>
  <c r="AI27" i="22"/>
  <c r="AK27" i="22"/>
  <c r="AJ27" i="22"/>
  <c r="AT27" i="22" s="1"/>
  <c r="AF27" i="22"/>
  <c r="AE27" i="22"/>
  <c r="AI47" i="22"/>
  <c r="AK47" i="22"/>
  <c r="AJ47" i="22"/>
  <c r="AT47" i="22" s="1"/>
  <c r="AF47" i="22"/>
  <c r="AE47" i="22"/>
  <c r="AI55" i="22"/>
  <c r="AZ55" i="22" s="1"/>
  <c r="AK55" i="22"/>
  <c r="AJ55" i="22"/>
  <c r="AT55" i="22" s="1"/>
  <c r="AF55" i="22"/>
  <c r="AE55" i="22"/>
  <c r="AI17" i="22"/>
  <c r="AZ17" i="22" s="1"/>
  <c r="AK17" i="22"/>
  <c r="AJ17" i="22"/>
  <c r="AT17" i="22" s="1"/>
  <c r="AF17" i="22"/>
  <c r="AE17" i="22"/>
  <c r="AQ241" i="22"/>
  <c r="AP241" i="22"/>
  <c r="AM241" i="22"/>
  <c r="AU241" i="22"/>
  <c r="AK76" i="22"/>
  <c r="AU76" i="22"/>
  <c r="AX275" i="22"/>
  <c r="AS275" i="22"/>
  <c r="AI275" i="22"/>
  <c r="AL275" i="22" s="1"/>
  <c r="AW7" i="22"/>
  <c r="AS42" i="22"/>
  <c r="AW5" i="22"/>
  <c r="AS6" i="22"/>
  <c r="AW81" i="22"/>
  <c r="AS8" i="22"/>
  <c r="AW93" i="22"/>
  <c r="AS56" i="22"/>
  <c r="AW20" i="22"/>
  <c r="AJ134" i="22"/>
  <c r="AT134" i="22" s="1"/>
  <c r="AS134" i="22"/>
  <c r="AJ84" i="22"/>
  <c r="AT84" i="22" s="1"/>
  <c r="AS84" i="22"/>
  <c r="AJ187" i="22"/>
  <c r="AT187" i="22" s="1"/>
  <c r="AS187" i="22"/>
  <c r="AF144" i="22"/>
  <c r="AQ144" i="22"/>
  <c r="AP96" i="22"/>
  <c r="AQ96" i="22"/>
  <c r="AI96" i="22"/>
  <c r="AL96" i="22" s="1"/>
  <c r="AC143" i="22"/>
  <c r="AK12" i="22"/>
  <c r="AW273" i="22"/>
  <c r="AS13" i="22"/>
  <c r="AW137" i="22"/>
  <c r="AS10" i="22"/>
  <c r="AS58" i="22"/>
  <c r="AW15" i="22"/>
  <c r="AU392" i="22"/>
  <c r="AQ40" i="22"/>
  <c r="AP40" i="22"/>
  <c r="AU40" i="22"/>
  <c r="AM40" i="22"/>
  <c r="AS112" i="22"/>
  <c r="AQ175" i="22"/>
  <c r="AP175" i="22"/>
  <c r="AU175" i="22"/>
  <c r="AS175" i="22"/>
  <c r="AM175" i="22"/>
  <c r="AQ325" i="22"/>
  <c r="AP325" i="22"/>
  <c r="AU325" i="22"/>
  <c r="AS325" i="22"/>
  <c r="AM325" i="22"/>
  <c r="AQ27" i="22"/>
  <c r="AP27" i="22"/>
  <c r="AU27" i="22"/>
  <c r="AM27" i="22"/>
  <c r="AQ47" i="22"/>
  <c r="AP47" i="22"/>
  <c r="AU47" i="22"/>
  <c r="AM47" i="22"/>
  <c r="AQ55" i="22"/>
  <c r="AP55" i="22"/>
  <c r="AU55" i="22"/>
  <c r="AM55" i="22"/>
  <c r="AQ17" i="22"/>
  <c r="AP17" i="22"/>
  <c r="AU17" i="22"/>
  <c r="AM17" i="22"/>
  <c r="AS171" i="22"/>
  <c r="AI280" i="22"/>
  <c r="AF280" i="22"/>
  <c r="AK280" i="22"/>
  <c r="AJ280" i="22"/>
  <c r="AT280" i="22" s="1"/>
  <c r="AE280" i="22"/>
  <c r="AK102" i="22"/>
  <c r="AU102" i="22"/>
  <c r="AR102" i="22" s="1"/>
  <c r="AK8" i="22"/>
  <c r="AK56" i="22"/>
  <c r="AX187" i="22"/>
  <c r="AW187" i="22"/>
  <c r="AI23" i="22"/>
  <c r="AE96" i="22"/>
  <c r="AW12" i="22"/>
  <c r="BK202" i="22"/>
  <c r="AW88" i="22"/>
  <c r="AS60" i="22"/>
  <c r="BK189" i="22"/>
  <c r="AX67" i="22"/>
  <c r="AI67" i="22"/>
  <c r="AL67" i="22" s="1"/>
  <c r="AC10" i="22"/>
  <c r="AI59" i="22"/>
  <c r="AL59" i="22" s="1"/>
  <c r="AC275" i="22"/>
  <c r="AW275" i="22"/>
  <c r="AC15" i="22"/>
  <c r="BK112" i="22"/>
  <c r="AI90" i="22"/>
  <c r="AK90" i="22"/>
  <c r="AJ90" i="22"/>
  <c r="AT90" i="22" s="1"/>
  <c r="AF90" i="22"/>
  <c r="AE90" i="22"/>
  <c r="AI171" i="22"/>
  <c r="AK171" i="22"/>
  <c r="AJ171" i="22"/>
  <c r="AT171" i="22" s="1"/>
  <c r="AF171" i="22"/>
  <c r="AE171" i="22"/>
  <c r="BK74" i="22"/>
  <c r="AR359" i="22"/>
  <c r="AQ280" i="22"/>
  <c r="AP280" i="22"/>
  <c r="AM280" i="22"/>
  <c r="AU280" i="22"/>
  <c r="AZ119" i="22"/>
  <c r="AI144" i="22"/>
  <c r="AS144" i="22"/>
  <c r="AS96" i="22"/>
  <c r="AC60" i="22"/>
  <c r="AU13" i="22"/>
  <c r="AW10" i="22"/>
  <c r="AR59" i="22"/>
  <c r="AV59" i="22"/>
  <c r="AU58" i="22"/>
  <c r="AX18" i="22"/>
  <c r="AW18" i="22"/>
  <c r="AS18" i="22"/>
  <c r="AI18" i="22"/>
  <c r="AL18" i="22" s="1"/>
  <c r="AQ90" i="22"/>
  <c r="AP90" i="22"/>
  <c r="AU90" i="22"/>
  <c r="AM90" i="22"/>
  <c r="AC175" i="22"/>
  <c r="BK50" i="22"/>
  <c r="BA50" i="22"/>
  <c r="BB50" i="22" s="1"/>
  <c r="BK136" i="22"/>
  <c r="BA136" i="22"/>
  <c r="BB136" i="22" s="1"/>
  <c r="AZ27" i="22"/>
  <c r="AZ47" i="22"/>
  <c r="AQ171" i="22"/>
  <c r="AP171" i="22"/>
  <c r="AU171" i="22"/>
  <c r="AM171" i="22"/>
  <c r="AU119" i="22"/>
  <c r="AK119" i="22"/>
  <c r="AZ98" i="22"/>
  <c r="AI7" i="22"/>
  <c r="AM42" i="22"/>
  <c r="AI5" i="22"/>
  <c r="AL5" i="22" s="1"/>
  <c r="AM6" i="22"/>
  <c r="AI81" i="22"/>
  <c r="AM8" i="22"/>
  <c r="AI93" i="22"/>
  <c r="AM56" i="22"/>
  <c r="AM134" i="22"/>
  <c r="AM84" i="22"/>
  <c r="AM187" i="22"/>
  <c r="AX23" i="22"/>
  <c r="AW23" i="22"/>
  <c r="AK23" i="22"/>
  <c r="AJ144" i="22"/>
  <c r="AT144" i="22" s="1"/>
  <c r="AP12" i="22"/>
  <c r="AQ12" i="22"/>
  <c r="AC202" i="22"/>
  <c r="BA60" i="22"/>
  <c r="BB60" i="22" s="1"/>
  <c r="AR189" i="22"/>
  <c r="AZ189" i="22"/>
  <c r="AV67" i="22"/>
  <c r="AR67" i="22"/>
  <c r="AX154" i="22"/>
  <c r="AI154" i="22"/>
  <c r="AL154" i="22" s="1"/>
  <c r="AX51" i="22"/>
  <c r="AW51" i="22"/>
  <c r="AS51" i="22"/>
  <c r="AI51" i="22"/>
  <c r="AL51" i="22" s="1"/>
  <c r="BK40" i="22"/>
  <c r="AI135" i="22"/>
  <c r="AK135" i="22"/>
  <c r="AJ135" i="22"/>
  <c r="AT135" i="22" s="1"/>
  <c r="AF135" i="22"/>
  <c r="AE135" i="22"/>
  <c r="AI50" i="22"/>
  <c r="AK50" i="22"/>
  <c r="AJ50" i="22"/>
  <c r="AT50" i="22" s="1"/>
  <c r="AF50" i="22"/>
  <c r="AE50" i="22"/>
  <c r="AI136" i="22"/>
  <c r="AK136" i="22"/>
  <c r="AJ136" i="22"/>
  <c r="AT136" i="22" s="1"/>
  <c r="AF136" i="22"/>
  <c r="AE136" i="22"/>
  <c r="AI156" i="22"/>
  <c r="AK156" i="22"/>
  <c r="AJ156" i="22"/>
  <c r="AT156" i="22" s="1"/>
  <c r="AF156" i="22"/>
  <c r="AE156" i="22"/>
  <c r="AI53" i="22"/>
  <c r="AK53" i="22"/>
  <c r="AJ53" i="22"/>
  <c r="AT53" i="22" s="1"/>
  <c r="AF53" i="22"/>
  <c r="AE53" i="22"/>
  <c r="AI185" i="22"/>
  <c r="AK185" i="22"/>
  <c r="AJ185" i="22"/>
  <c r="AT185" i="22" s="1"/>
  <c r="AF185" i="22"/>
  <c r="AE185" i="22"/>
  <c r="AX118" i="22"/>
  <c r="AW118" i="22"/>
  <c r="AS118" i="22"/>
  <c r="AU98" i="22"/>
  <c r="AK98" i="22"/>
  <c r="AS7" i="22"/>
  <c r="AW42" i="22"/>
  <c r="AS5" i="22"/>
  <c r="AW6" i="22"/>
  <c r="AS81" i="22"/>
  <c r="AW8" i="22"/>
  <c r="AW56" i="22"/>
  <c r="AW134" i="22"/>
  <c r="AX144" i="22"/>
  <c r="AW144" i="22"/>
  <c r="AU144" i="22"/>
  <c r="AV202" i="22"/>
  <c r="AX273" i="22"/>
  <c r="AI273" i="22"/>
  <c r="AL273" i="22" s="1"/>
  <c r="AC67" i="22"/>
  <c r="AI137" i="22"/>
  <c r="AL137" i="22" s="1"/>
  <c r="AX308" i="22"/>
  <c r="AW308" i="22"/>
  <c r="AQ135" i="22"/>
  <c r="AP135" i="22"/>
  <c r="AU135" i="22"/>
  <c r="AM135" i="22"/>
  <c r="AS90" i="22"/>
  <c r="AQ50" i="22"/>
  <c r="AP50" i="22"/>
  <c r="AU50" i="22"/>
  <c r="AS50" i="22"/>
  <c r="AM50" i="22"/>
  <c r="AQ136" i="22"/>
  <c r="AP136" i="22"/>
  <c r="AU136" i="22"/>
  <c r="AS136" i="22"/>
  <c r="AM136" i="22"/>
  <c r="AQ156" i="22"/>
  <c r="AP156" i="22"/>
  <c r="AU156" i="22"/>
  <c r="AM156" i="22"/>
  <c r="AQ53" i="22"/>
  <c r="AP53" i="22"/>
  <c r="AU53" i="22"/>
  <c r="AM53" i="22"/>
  <c r="AQ185" i="22"/>
  <c r="AP185" i="22"/>
  <c r="AU185" i="22"/>
  <c r="AM185" i="22"/>
  <c r="AI91" i="22"/>
  <c r="AZ91" i="22" s="1"/>
  <c r="AK91" i="22"/>
  <c r="AJ91" i="22"/>
  <c r="AT91" i="22" s="1"/>
  <c r="AF91" i="22"/>
  <c r="AE91" i="22"/>
  <c r="AU210" i="22"/>
  <c r="AR210" i="22" s="1"/>
  <c r="AK210" i="22"/>
  <c r="AW27" i="22"/>
  <c r="AW156" i="22"/>
  <c r="AW47" i="22"/>
  <c r="AW53" i="22"/>
  <c r="AW55" i="22"/>
  <c r="AW185" i="22"/>
  <c r="AW17" i="22"/>
  <c r="AW91" i="22"/>
  <c r="AW171" i="22"/>
  <c r="AE258" i="22"/>
  <c r="AX76" i="22"/>
  <c r="AW76" i="22"/>
  <c r="AL121" i="22"/>
  <c r="AV213" i="22"/>
  <c r="AL16" i="22"/>
  <c r="AV16" i="22"/>
  <c r="AZ16" i="22"/>
  <c r="AR16" i="22"/>
  <c r="AK278" i="22"/>
  <c r="AL278" i="22" s="1"/>
  <c r="AK26" i="22"/>
  <c r="AV311" i="22"/>
  <c r="AZ311" i="22"/>
  <c r="AR311" i="22"/>
  <c r="AC288" i="22"/>
  <c r="AR140" i="22"/>
  <c r="AI89" i="22"/>
  <c r="AF89" i="22"/>
  <c r="AJ89" i="22"/>
  <c r="AT89" i="22" s="1"/>
  <c r="AK89" i="22"/>
  <c r="AE89" i="22"/>
  <c r="AM88" i="22"/>
  <c r="AM189" i="22"/>
  <c r="AM13" i="22"/>
  <c r="AM137" i="22"/>
  <c r="AM59" i="22"/>
  <c r="AM308" i="22"/>
  <c r="AM58" i="22"/>
  <c r="AM100" i="22"/>
  <c r="AM392" i="22"/>
  <c r="AV392" i="22"/>
  <c r="AJ258" i="22"/>
  <c r="AT258" i="22" s="1"/>
  <c r="AX68" i="22"/>
  <c r="AW68" i="22"/>
  <c r="AI76" i="22"/>
  <c r="AU121" i="22"/>
  <c r="AR121" i="22" s="1"/>
  <c r="AZ213" i="22"/>
  <c r="AL102" i="22"/>
  <c r="AZ102" i="22"/>
  <c r="AL210" i="22"/>
  <c r="AV210" i="22"/>
  <c r="AZ210" i="22"/>
  <c r="AK216" i="22"/>
  <c r="AJ216" i="22"/>
  <c r="AT216" i="22" s="1"/>
  <c r="AV216" i="22" s="1"/>
  <c r="AI216" i="22"/>
  <c r="AF216" i="22"/>
  <c r="AE216" i="22"/>
  <c r="AW100" i="22"/>
  <c r="AW392" i="22"/>
  <c r="AS241" i="22"/>
  <c r="AX284" i="22"/>
  <c r="AS74" i="22"/>
  <c r="AX359" i="22"/>
  <c r="AW359" i="22"/>
  <c r="AU258" i="22"/>
  <c r="AQ118" i="22"/>
  <c r="AP118" i="22"/>
  <c r="AI118" i="22"/>
  <c r="AF118" i="22"/>
  <c r="AX188" i="22"/>
  <c r="AW188" i="22"/>
  <c r="AI77" i="22"/>
  <c r="AL77" i="22" s="1"/>
  <c r="AS76" i="22"/>
  <c r="AU165" i="22"/>
  <c r="AL177" i="22"/>
  <c r="AV177" i="22"/>
  <c r="AR177" i="22"/>
  <c r="AV278" i="22"/>
  <c r="AZ278" i="22"/>
  <c r="AR278" i="22"/>
  <c r="AV26" i="22"/>
  <c r="AZ26" i="22"/>
  <c r="AR26" i="22"/>
  <c r="BA284" i="22"/>
  <c r="BB284" i="22" s="1"/>
  <c r="AE118" i="22"/>
  <c r="AI68" i="22"/>
  <c r="AL68" i="22" s="1"/>
  <c r="AK161" i="22"/>
  <c r="AL161" i="22" s="1"/>
  <c r="AK168" i="22"/>
  <c r="AL26" i="22"/>
  <c r="AK64" i="22"/>
  <c r="AL64" i="22" s="1"/>
  <c r="AV288" i="22"/>
  <c r="AR288" i="22"/>
  <c r="AQ88" i="22"/>
  <c r="AQ189" i="22"/>
  <c r="AQ13" i="22"/>
  <c r="AQ137" i="22"/>
  <c r="AQ59" i="22"/>
  <c r="AQ308" i="22"/>
  <c r="AQ58" i="22"/>
  <c r="AQ100" i="22"/>
  <c r="AQ392" i="22"/>
  <c r="AZ392" i="22"/>
  <c r="AU51" i="22"/>
  <c r="AQ284" i="22"/>
  <c r="AP284" i="22"/>
  <c r="AI284" i="22"/>
  <c r="AF284" i="22"/>
  <c r="AQ359" i="22"/>
  <c r="AP359" i="22"/>
  <c r="AI359" i="22"/>
  <c r="AF359" i="22"/>
  <c r="AX258" i="22"/>
  <c r="AW258" i="22"/>
  <c r="AQ188" i="22"/>
  <c r="AP188" i="22"/>
  <c r="AS68" i="22"/>
  <c r="AX213" i="22"/>
  <c r="AW213" i="22"/>
  <c r="AL52" i="22"/>
  <c r="AV52" i="22"/>
  <c r="AZ52" i="22"/>
  <c r="AR52" i="22"/>
  <c r="AV107" i="22"/>
  <c r="AZ107" i="22"/>
  <c r="AR107" i="22"/>
  <c r="AZ22" i="22"/>
  <c r="AV11" i="22"/>
  <c r="AZ11" i="22"/>
  <c r="AR11" i="22"/>
  <c r="AL104" i="22"/>
  <c r="AV104" i="22"/>
  <c r="AZ104" i="22"/>
  <c r="AR104" i="22"/>
  <c r="AK311" i="22"/>
  <c r="AM143" i="22"/>
  <c r="AM202" i="22"/>
  <c r="AM60" i="22"/>
  <c r="AM273" i="22"/>
  <c r="AM67" i="22"/>
  <c r="AM10" i="22"/>
  <c r="AM154" i="22"/>
  <c r="AM275" i="22"/>
  <c r="AM15" i="22"/>
  <c r="AM18" i="22"/>
  <c r="AM51" i="22"/>
  <c r="AE284" i="22"/>
  <c r="AE359" i="22"/>
  <c r="AJ118" i="22"/>
  <c r="AT118" i="22" s="1"/>
  <c r="AS188" i="22"/>
  <c r="AX121" i="22"/>
  <c r="AW121" i="22"/>
  <c r="AL49" i="22"/>
  <c r="AV49" i="22"/>
  <c r="AZ49" i="22"/>
  <c r="AR49" i="22"/>
  <c r="AL107" i="22"/>
  <c r="AL22" i="22"/>
  <c r="AL11" i="22"/>
  <c r="BA124" i="22"/>
  <c r="BB124" i="22" s="1"/>
  <c r="BK124" i="22"/>
  <c r="AS75" i="22"/>
  <c r="AX75" i="22"/>
  <c r="AW75" i="22"/>
  <c r="AX40" i="22"/>
  <c r="BR40" i="22" s="1"/>
  <c r="AX112" i="22"/>
  <c r="AX135" i="22"/>
  <c r="AX90" i="22"/>
  <c r="AX175" i="22"/>
  <c r="AX50" i="22"/>
  <c r="AX325" i="22"/>
  <c r="AX136" i="22"/>
  <c r="AX27" i="22"/>
  <c r="AX156" i="22"/>
  <c r="AX47" i="22"/>
  <c r="AX53" i="22"/>
  <c r="AX55" i="22"/>
  <c r="AX185" i="22"/>
  <c r="AX17" i="22"/>
  <c r="AX91" i="22"/>
  <c r="AX171" i="22"/>
  <c r="AX241" i="22"/>
  <c r="AX74" i="22"/>
  <c r="AV359" i="22"/>
  <c r="AQ258" i="22"/>
  <c r="AP258" i="22"/>
  <c r="AI258" i="22"/>
  <c r="AZ258" i="22" s="1"/>
  <c r="AF258" i="22"/>
  <c r="AX280" i="22"/>
  <c r="AW280" i="22"/>
  <c r="AX165" i="22"/>
  <c r="AW165" i="22"/>
  <c r="AV161" i="22"/>
  <c r="AZ161" i="22"/>
  <c r="AR161" i="22"/>
  <c r="AV168" i="22"/>
  <c r="AR168" i="22"/>
  <c r="BA111" i="22"/>
  <c r="BB111" i="22" s="1"/>
  <c r="BK111" i="22"/>
  <c r="AI329" i="22"/>
  <c r="AF329" i="22"/>
  <c r="AJ329" i="22"/>
  <c r="AT329" i="22" s="1"/>
  <c r="AK329" i="22"/>
  <c r="AE329" i="22"/>
  <c r="AQ186" i="22"/>
  <c r="AU186" i="22"/>
  <c r="AX89" i="22"/>
  <c r="AW89" i="22"/>
  <c r="AS89" i="22"/>
  <c r="AQ431" i="22"/>
  <c r="AP431" i="22"/>
  <c r="AM431" i="22"/>
  <c r="AX329" i="22"/>
  <c r="AW329" i="22"/>
  <c r="AS329" i="22"/>
  <c r="AQ234" i="22"/>
  <c r="AP234" i="22"/>
  <c r="AM234" i="22"/>
  <c r="AC276" i="22"/>
  <c r="AR373" i="22"/>
  <c r="AV373" i="22"/>
  <c r="AS310" i="22"/>
  <c r="AX310" i="22"/>
  <c r="AW310" i="22"/>
  <c r="AV233" i="22"/>
  <c r="AR233" i="22"/>
  <c r="AW216" i="22"/>
  <c r="AI212" i="22"/>
  <c r="AI124" i="22"/>
  <c r="AX124" i="22"/>
  <c r="AF228" i="22"/>
  <c r="AP228" i="22"/>
  <c r="AI111" i="22"/>
  <c r="AX111" i="22"/>
  <c r="BA201" i="22"/>
  <c r="BB201" i="22" s="1"/>
  <c r="AJ186" i="22"/>
  <c r="AT186" i="22" s="1"/>
  <c r="AX193" i="22"/>
  <c r="AW193" i="22"/>
  <c r="AS193" i="22"/>
  <c r="AQ89" i="22"/>
  <c r="AP89" i="22"/>
  <c r="AM89" i="22"/>
  <c r="AX38" i="22"/>
  <c r="AW38" i="22"/>
  <c r="AS38" i="22"/>
  <c r="AQ329" i="22"/>
  <c r="AP329" i="22"/>
  <c r="AM329" i="22"/>
  <c r="AC85" i="22"/>
  <c r="AR314" i="22"/>
  <c r="AV314" i="22"/>
  <c r="BK132" i="22"/>
  <c r="BA132" i="22"/>
  <c r="BB132" i="22" s="1"/>
  <c r="AS95" i="22"/>
  <c r="AX95" i="22"/>
  <c r="AW95" i="22"/>
  <c r="AC216" i="22"/>
  <c r="AX216" i="22"/>
  <c r="AE124" i="22"/>
  <c r="AM260" i="22"/>
  <c r="AW260" i="22"/>
  <c r="AK288" i="22"/>
  <c r="AV110" i="22"/>
  <c r="AS228" i="22"/>
  <c r="AE111" i="22"/>
  <c r="AI193" i="22"/>
  <c r="AF193" i="22"/>
  <c r="AJ193" i="22"/>
  <c r="AT193" i="22" s="1"/>
  <c r="AC89" i="22"/>
  <c r="AI38" i="22"/>
  <c r="AF38" i="22"/>
  <c r="AJ38" i="22"/>
  <c r="AT38" i="22" s="1"/>
  <c r="AC329" i="22"/>
  <c r="AR33" i="22"/>
  <c r="BK242" i="22"/>
  <c r="AF188" i="22"/>
  <c r="AF68" i="22"/>
  <c r="AF77" i="22"/>
  <c r="AF76" i="22"/>
  <c r="AF165" i="22"/>
  <c r="AF121" i="22"/>
  <c r="AF213" i="22"/>
  <c r="AF49" i="22"/>
  <c r="AF177" i="22"/>
  <c r="AF16" i="22"/>
  <c r="AF52" i="22"/>
  <c r="AF102" i="22"/>
  <c r="AF107" i="22"/>
  <c r="AF161" i="22"/>
  <c r="AF119" i="22"/>
  <c r="AF278" i="22"/>
  <c r="AF22" i="22"/>
  <c r="AF168" i="22"/>
  <c r="AF98" i="22"/>
  <c r="AF26" i="22"/>
  <c r="AF11" i="22"/>
  <c r="AF64" i="22"/>
  <c r="AF124" i="22"/>
  <c r="AP124" i="22"/>
  <c r="AI260" i="22"/>
  <c r="AL260" i="22" s="1"/>
  <c r="AX260" i="22"/>
  <c r="AW288" i="22"/>
  <c r="AJ228" i="22"/>
  <c r="AT228" i="22" s="1"/>
  <c r="AF111" i="22"/>
  <c r="AP111" i="22"/>
  <c r="AM186" i="22"/>
  <c r="AX268" i="22"/>
  <c r="AW268" i="22"/>
  <c r="AS268" i="22"/>
  <c r="AQ193" i="22"/>
  <c r="AP193" i="22"/>
  <c r="AM193" i="22"/>
  <c r="AX44" i="22"/>
  <c r="AW44" i="22"/>
  <c r="AS44" i="22"/>
  <c r="AQ38" i="22"/>
  <c r="AP38" i="22"/>
  <c r="AM38" i="22"/>
  <c r="AX220" i="22"/>
  <c r="AW220" i="22"/>
  <c r="AR276" i="22"/>
  <c r="AV276" i="22"/>
  <c r="BA239" i="22"/>
  <c r="BB239" i="22" s="1"/>
  <c r="BK239" i="22"/>
  <c r="AW49" i="22"/>
  <c r="AW177" i="22"/>
  <c r="AW16" i="22"/>
  <c r="AW52" i="22"/>
  <c r="AW102" i="22"/>
  <c r="AW107" i="22"/>
  <c r="AW161" i="22"/>
  <c r="AW119" i="22"/>
  <c r="AW278" i="22"/>
  <c r="AW22" i="22"/>
  <c r="AW168" i="22"/>
  <c r="AW98" i="22"/>
  <c r="AW26" i="22"/>
  <c r="AW11" i="22"/>
  <c r="AW64" i="22"/>
  <c r="AW210" i="22"/>
  <c r="AW104" i="22"/>
  <c r="AW311" i="22"/>
  <c r="AZ216" i="22"/>
  <c r="AS72" i="22"/>
  <c r="AS124" i="22"/>
  <c r="AE260" i="22"/>
  <c r="AX288" i="22"/>
  <c r="AW140" i="22"/>
  <c r="AK228" i="22"/>
  <c r="AU228" i="22"/>
  <c r="AS182" i="22"/>
  <c r="AS111" i="22"/>
  <c r="AU247" i="22"/>
  <c r="AR247" i="22" s="1"/>
  <c r="AI268" i="22"/>
  <c r="AF268" i="22"/>
  <c r="AJ268" i="22"/>
  <c r="AT268" i="22" s="1"/>
  <c r="AC193" i="22"/>
  <c r="AI44" i="22"/>
  <c r="AF44" i="22"/>
  <c r="AJ44" i="22"/>
  <c r="AT44" i="22" s="1"/>
  <c r="AC38" i="22"/>
  <c r="AI220" i="22"/>
  <c r="AF220" i="22"/>
  <c r="AE220" i="22"/>
  <c r="AJ220" i="22"/>
  <c r="AT220" i="22" s="1"/>
  <c r="AR220" i="22" s="1"/>
  <c r="AP68" i="22"/>
  <c r="AP77" i="22"/>
  <c r="AP76" i="22"/>
  <c r="AP165" i="22"/>
  <c r="AP121" i="22"/>
  <c r="AP213" i="22"/>
  <c r="AP49" i="22"/>
  <c r="AX49" i="22"/>
  <c r="AP177" i="22"/>
  <c r="AX177" i="22"/>
  <c r="AP16" i="22"/>
  <c r="AX16" i="22"/>
  <c r="AP52" i="22"/>
  <c r="AX52" i="22"/>
  <c r="AP102" i="22"/>
  <c r="AX102" i="22"/>
  <c r="AP107" i="22"/>
  <c r="AX107" i="22"/>
  <c r="AP161" i="22"/>
  <c r="AX161" i="22"/>
  <c r="AP119" i="22"/>
  <c r="AX119" i="22"/>
  <c r="AP278" i="22"/>
  <c r="AX278" i="22"/>
  <c r="AP22" i="22"/>
  <c r="AX22" i="22"/>
  <c r="AP168" i="22"/>
  <c r="AX168" i="22"/>
  <c r="AP98" i="22"/>
  <c r="AX98" i="22"/>
  <c r="AP26" i="22"/>
  <c r="AX26" i="22"/>
  <c r="AP11" i="22"/>
  <c r="AX11" i="22"/>
  <c r="AP64" i="22"/>
  <c r="AX64" i="22"/>
  <c r="AP210" i="22"/>
  <c r="AX210" i="22"/>
  <c r="AP104" i="22"/>
  <c r="AX104" i="22"/>
  <c r="AP311" i="22"/>
  <c r="AX311" i="22"/>
  <c r="AE212" i="22"/>
  <c r="AW212" i="22"/>
  <c r="AJ124" i="22"/>
  <c r="AT124" i="22" s="1"/>
  <c r="AF260" i="22"/>
  <c r="AP260" i="22"/>
  <c r="AI140" i="22"/>
  <c r="AL140" i="22" s="1"/>
  <c r="AX140" i="22"/>
  <c r="AW110" i="22"/>
  <c r="AJ111" i="22"/>
  <c r="AT111" i="22" s="1"/>
  <c r="AX186" i="22"/>
  <c r="AP186" i="22"/>
  <c r="BK247" i="22"/>
  <c r="AQ268" i="22"/>
  <c r="AP268" i="22"/>
  <c r="AM268" i="22"/>
  <c r="AK193" i="22"/>
  <c r="AX431" i="22"/>
  <c r="AW431" i="22"/>
  <c r="AS431" i="22"/>
  <c r="AQ44" i="22"/>
  <c r="AP44" i="22"/>
  <c r="AM44" i="22"/>
  <c r="AK38" i="22"/>
  <c r="AX234" i="22"/>
  <c r="AW234" i="22"/>
  <c r="AS234" i="22"/>
  <c r="AQ220" i="22"/>
  <c r="AP220" i="22"/>
  <c r="AM220" i="22"/>
  <c r="AR349" i="22"/>
  <c r="AV349" i="22"/>
  <c r="AC314" i="22"/>
  <c r="AR78" i="22"/>
  <c r="AV78" i="22"/>
  <c r="AL106" i="22"/>
  <c r="AC212" i="22"/>
  <c r="AF212" i="22"/>
  <c r="AX212" i="22"/>
  <c r="AK72" i="22"/>
  <c r="AK124" i="22"/>
  <c r="AU124" i="22"/>
  <c r="AS260" i="22"/>
  <c r="AX110" i="22"/>
  <c r="AM228" i="22"/>
  <c r="BA228" i="22"/>
  <c r="BB228" i="22" s="1"/>
  <c r="AK182" i="22"/>
  <c r="AK111" i="22"/>
  <c r="AU111" i="22"/>
  <c r="AU201" i="22"/>
  <c r="AI186" i="22"/>
  <c r="AL186" i="22" s="1"/>
  <c r="AF186" i="22"/>
  <c r="AS186" i="22"/>
  <c r="AC268" i="22"/>
  <c r="AI431" i="22"/>
  <c r="AF431" i="22"/>
  <c r="AJ431" i="22"/>
  <c r="AT431" i="22" s="1"/>
  <c r="AU431" i="22"/>
  <c r="AC44" i="22"/>
  <c r="AI234" i="22"/>
  <c r="AF234" i="22"/>
  <c r="AJ234" i="22"/>
  <c r="AT234" i="22" s="1"/>
  <c r="AU234" i="22"/>
  <c r="AC220" i="22"/>
  <c r="AX85" i="22"/>
  <c r="AW85" i="22"/>
  <c r="AS219" i="22"/>
  <c r="AX219" i="22"/>
  <c r="AW219" i="22"/>
  <c r="BK155" i="22"/>
  <c r="BA155" i="22"/>
  <c r="BB155" i="22" s="1"/>
  <c r="AI72" i="22"/>
  <c r="AM72" i="22"/>
  <c r="AI75" i="22"/>
  <c r="AM75" i="22"/>
  <c r="AI288" i="22"/>
  <c r="AM288" i="22"/>
  <c r="AI110" i="22"/>
  <c r="AM110" i="22"/>
  <c r="AI182" i="22"/>
  <c r="AM182" i="22"/>
  <c r="AI201" i="22"/>
  <c r="AL201" i="22" s="1"/>
  <c r="AM201" i="22"/>
  <c r="AI247" i="22"/>
  <c r="AL247" i="22" s="1"/>
  <c r="AM247" i="22"/>
  <c r="AJ125" i="22"/>
  <c r="AT125" i="22" s="1"/>
  <c r="AS106" i="22"/>
  <c r="AX106" i="22"/>
  <c r="AL192" i="22"/>
  <c r="AC356" i="22"/>
  <c r="AL128" i="22"/>
  <c r="AL24" i="22"/>
  <c r="AL126" i="22"/>
  <c r="AL369" i="22"/>
  <c r="AL173" i="22"/>
  <c r="AL221" i="22"/>
  <c r="AL73" i="22"/>
  <c r="AC184" i="22"/>
  <c r="AR71" i="22"/>
  <c r="AC63" i="22"/>
  <c r="BK94" i="22"/>
  <c r="BA94" i="22"/>
  <c r="BB94" i="22" s="1"/>
  <c r="AV323" i="22"/>
  <c r="AR323" i="22"/>
  <c r="AX349" i="22"/>
  <c r="AX297" i="22"/>
  <c r="AX314" i="22"/>
  <c r="AX276" i="22"/>
  <c r="AX78" i="22"/>
  <c r="AX373" i="22"/>
  <c r="AX108" i="22"/>
  <c r="AV108" i="22"/>
  <c r="AX164" i="22"/>
  <c r="AV164" i="22"/>
  <c r="AX33" i="22"/>
  <c r="AV33" i="22"/>
  <c r="AX117" i="22"/>
  <c r="AX169" i="22"/>
  <c r="AX205" i="22"/>
  <c r="AX131" i="22"/>
  <c r="AX125" i="22"/>
  <c r="AX132" i="22"/>
  <c r="AI310" i="22"/>
  <c r="AL310" i="22" s="1"/>
  <c r="AI95" i="22"/>
  <c r="AL95" i="22" s="1"/>
  <c r="AI219" i="22"/>
  <c r="AL219" i="22" s="1"/>
  <c r="AR405" i="22"/>
  <c r="AV71" i="22"/>
  <c r="AV21" i="22"/>
  <c r="AR21" i="22"/>
  <c r="AZ21" i="22"/>
  <c r="AV36" i="22"/>
  <c r="AR36" i="22"/>
  <c r="BK259" i="22"/>
  <c r="BA259" i="22"/>
  <c r="BB259" i="22" s="1"/>
  <c r="AU246" i="22"/>
  <c r="AK246" i="22"/>
  <c r="AW349" i="22"/>
  <c r="AW297" i="22"/>
  <c r="AW314" i="22"/>
  <c r="AW276" i="22"/>
  <c r="AW78" i="22"/>
  <c r="AW373" i="22"/>
  <c r="AW108" i="22"/>
  <c r="AW164" i="22"/>
  <c r="AW33" i="22"/>
  <c r="AW117" i="22"/>
  <c r="AW169" i="22"/>
  <c r="AW205" i="22"/>
  <c r="AW131" i="22"/>
  <c r="AW125" i="22"/>
  <c r="AS242" i="22"/>
  <c r="AC106" i="22"/>
  <c r="AS9" i="22"/>
  <c r="AX9" i="22"/>
  <c r="AW9" i="22"/>
  <c r="AZ25" i="22"/>
  <c r="AZ41" i="22"/>
  <c r="AR41" i="22"/>
  <c r="AZ148" i="22"/>
  <c r="AR148" i="22"/>
  <c r="AZ208" i="22"/>
  <c r="AR208" i="22"/>
  <c r="AZ145" i="22"/>
  <c r="AR145" i="22"/>
  <c r="AZ218" i="22"/>
  <c r="AR218" i="22"/>
  <c r="AZ320" i="22"/>
  <c r="AR19" i="22"/>
  <c r="AV405" i="22"/>
  <c r="AC71" i="22"/>
  <c r="BA71" i="22"/>
  <c r="BB71" i="22" s="1"/>
  <c r="AL14" i="22"/>
  <c r="BK14" i="22"/>
  <c r="BA14" i="22"/>
  <c r="BB14" i="22" s="1"/>
  <c r="AL21" i="22"/>
  <c r="AV313" i="22"/>
  <c r="AR313" i="22"/>
  <c r="AZ313" i="22"/>
  <c r="AQ85" i="22"/>
  <c r="AP85" i="22"/>
  <c r="AI85" i="22"/>
  <c r="AL85" i="22" s="1"/>
  <c r="AQ349" i="22"/>
  <c r="AP349" i="22"/>
  <c r="AI349" i="22"/>
  <c r="AL349" i="22" s="1"/>
  <c r="AQ297" i="22"/>
  <c r="AP297" i="22"/>
  <c r="AI297" i="22"/>
  <c r="AL297" i="22" s="1"/>
  <c r="AQ314" i="22"/>
  <c r="AP314" i="22"/>
  <c r="AI314" i="22"/>
  <c r="AL314" i="22" s="1"/>
  <c r="AQ276" i="22"/>
  <c r="AP276" i="22"/>
  <c r="AI276" i="22"/>
  <c r="AQ78" i="22"/>
  <c r="AP78" i="22"/>
  <c r="AI78" i="22"/>
  <c r="AL78" i="22" s="1"/>
  <c r="AQ373" i="22"/>
  <c r="AP373" i="22"/>
  <c r="AI373" i="22"/>
  <c r="AL373" i="22" s="1"/>
  <c r="AQ108" i="22"/>
  <c r="AP108" i="22"/>
  <c r="AI108" i="22"/>
  <c r="AL108" i="22" s="1"/>
  <c r="AQ164" i="22"/>
  <c r="AP164" i="22"/>
  <c r="AI164" i="22"/>
  <c r="AL164" i="22" s="1"/>
  <c r="AQ33" i="22"/>
  <c r="AP33" i="22"/>
  <c r="AI33" i="22"/>
  <c r="AL33" i="22" s="1"/>
  <c r="AQ117" i="22"/>
  <c r="AP117" i="22"/>
  <c r="AI117" i="22"/>
  <c r="AL117" i="22" s="1"/>
  <c r="AQ169" i="22"/>
  <c r="AP169" i="22"/>
  <c r="AI169" i="22"/>
  <c r="AL169" i="22" s="1"/>
  <c r="AQ205" i="22"/>
  <c r="AP205" i="22"/>
  <c r="AI205" i="22"/>
  <c r="AL205" i="22" s="1"/>
  <c r="AQ131" i="22"/>
  <c r="AP131" i="22"/>
  <c r="AI131" i="22"/>
  <c r="AL131" i="22" s="1"/>
  <c r="AQ125" i="22"/>
  <c r="AP125" i="22"/>
  <c r="AI125" i="22"/>
  <c r="AL125" i="22" s="1"/>
  <c r="AQ132" i="22"/>
  <c r="AP132" i="22"/>
  <c r="AI132" i="22"/>
  <c r="AU242" i="22"/>
  <c r="AX239" i="22"/>
  <c r="AW106" i="22"/>
  <c r="AC310" i="22"/>
  <c r="AC95" i="22"/>
  <c r="AL9" i="22"/>
  <c r="AC219" i="22"/>
  <c r="AL25" i="22"/>
  <c r="AL41" i="22"/>
  <c r="AL148" i="22"/>
  <c r="AL208" i="22"/>
  <c r="AL145" i="22"/>
  <c r="AL218" i="22"/>
  <c r="AL320" i="22"/>
  <c r="AV256" i="22"/>
  <c r="AR256" i="22"/>
  <c r="AV146" i="22"/>
  <c r="AR146" i="22"/>
  <c r="AR236" i="22"/>
  <c r="AZ236" i="22"/>
  <c r="AV236" i="22"/>
  <c r="AL313" i="22"/>
  <c r="AE85" i="22"/>
  <c r="AE349" i="22"/>
  <c r="AS356" i="22"/>
  <c r="AX356" i="22"/>
  <c r="AW356" i="22"/>
  <c r="AC405" i="22"/>
  <c r="AR184" i="22"/>
  <c r="AZ63" i="22"/>
  <c r="AC14" i="22"/>
  <c r="BK32" i="22"/>
  <c r="BA32" i="22"/>
  <c r="BB32" i="22" s="1"/>
  <c r="BK230" i="22"/>
  <c r="BA230" i="22"/>
  <c r="BB230" i="22" s="1"/>
  <c r="AC382" i="22"/>
  <c r="AF85" i="22"/>
  <c r="AF349" i="22"/>
  <c r="AF297" i="22"/>
  <c r="AF314" i="22"/>
  <c r="AF276" i="22"/>
  <c r="AF78" i="22"/>
  <c r="AF373" i="22"/>
  <c r="AF108" i="22"/>
  <c r="AF164" i="22"/>
  <c r="AF33" i="22"/>
  <c r="AF117" i="22"/>
  <c r="AF169" i="22"/>
  <c r="AF205" i="22"/>
  <c r="AF131" i="22"/>
  <c r="AF125" i="22"/>
  <c r="AS132" i="22"/>
  <c r="AI239" i="22"/>
  <c r="AL239" i="22" s="1"/>
  <c r="AI356" i="22"/>
  <c r="AL356" i="22" s="1"/>
  <c r="AC9" i="22"/>
  <c r="AC25" i="22"/>
  <c r="AC41" i="22"/>
  <c r="AC148" i="22"/>
  <c r="AC208" i="22"/>
  <c r="AC145" i="22"/>
  <c r="AC218" i="22"/>
  <c r="AC320" i="22"/>
  <c r="AC19" i="22"/>
  <c r="AW319" i="22"/>
  <c r="AS319" i="22"/>
  <c r="AV82" i="22"/>
  <c r="AS169" i="22"/>
  <c r="AS205" i="22"/>
  <c r="AS131" i="22"/>
  <c r="AS125" i="22"/>
  <c r="AU132" i="22"/>
  <c r="AX242" i="22"/>
  <c r="AS192" i="22"/>
  <c r="AX192" i="22"/>
  <c r="AW192" i="22"/>
  <c r="AZ24" i="22"/>
  <c r="AR24" i="22"/>
  <c r="AZ126" i="22"/>
  <c r="AZ369" i="22"/>
  <c r="AR369" i="22"/>
  <c r="AZ221" i="22"/>
  <c r="AR221" i="22"/>
  <c r="AZ73" i="22"/>
  <c r="AR73" i="22"/>
  <c r="AR227" i="22"/>
  <c r="AV123" i="22"/>
  <c r="AR123" i="22"/>
  <c r="AC236" i="22"/>
  <c r="AW113" i="22"/>
  <c r="AS113" i="22"/>
  <c r="BK71" i="22"/>
  <c r="AM94" i="22"/>
  <c r="AM32" i="22"/>
  <c r="AM155" i="22"/>
  <c r="BA146" i="22"/>
  <c r="BB146" i="22" s="1"/>
  <c r="AM230" i="22"/>
  <c r="AV382" i="22"/>
  <c r="AR382" i="22"/>
  <c r="AK340" i="22"/>
  <c r="AL340" i="22" s="1"/>
  <c r="BA340" i="22"/>
  <c r="BB340" i="22" s="1"/>
  <c r="AV270" i="22"/>
  <c r="AZ270" i="22"/>
  <c r="AR270" i="22"/>
  <c r="AQ249" i="22"/>
  <c r="AP249" i="22"/>
  <c r="AM249" i="22"/>
  <c r="AU249" i="22"/>
  <c r="AS249" i="22"/>
  <c r="AQ322" i="22"/>
  <c r="AP322" i="22"/>
  <c r="AM322" i="22"/>
  <c r="AU322" i="22"/>
  <c r="AS322" i="22"/>
  <c r="AQ198" i="22"/>
  <c r="AP198" i="22"/>
  <c r="AM198" i="22"/>
  <c r="AU198" i="22"/>
  <c r="AS198" i="22"/>
  <c r="AQ324" i="22"/>
  <c r="AP324" i="22"/>
  <c r="AM324" i="22"/>
  <c r="AU324" i="22"/>
  <c r="AQ292" i="22"/>
  <c r="AP292" i="22"/>
  <c r="AM292" i="22"/>
  <c r="AJ292" i="22"/>
  <c r="AT292" i="22" s="1"/>
  <c r="AU292" i="22"/>
  <c r="AK207" i="22"/>
  <c r="AL207" i="22" s="1"/>
  <c r="AU207" i="22"/>
  <c r="AV207" i="22" s="1"/>
  <c r="AK307" i="22"/>
  <c r="AU307" i="22"/>
  <c r="AW128" i="22"/>
  <c r="AW25" i="22"/>
  <c r="AW24" i="22"/>
  <c r="AW41" i="22"/>
  <c r="AW126" i="22"/>
  <c r="AW148" i="22"/>
  <c r="AW369" i="22"/>
  <c r="AW208" i="22"/>
  <c r="AW173" i="22"/>
  <c r="AW145" i="22"/>
  <c r="AW221" i="22"/>
  <c r="AW218" i="22"/>
  <c r="AW73" i="22"/>
  <c r="AW320" i="22"/>
  <c r="AW227" i="22"/>
  <c r="AW19" i="22"/>
  <c r="AW391" i="22"/>
  <c r="AW405" i="22"/>
  <c r="AW184" i="22"/>
  <c r="AF155" i="22"/>
  <c r="AK146" i="22"/>
  <c r="AF230" i="22"/>
  <c r="AV114" i="22"/>
  <c r="AZ114" i="22"/>
  <c r="AR114" i="22"/>
  <c r="BK270" i="22"/>
  <c r="BK149" i="22"/>
  <c r="BA149" i="22"/>
  <c r="BB149" i="22" s="1"/>
  <c r="BK237" i="22"/>
  <c r="BA237" i="22"/>
  <c r="BB237" i="22" s="1"/>
  <c r="AR138" i="22"/>
  <c r="AV138" i="22"/>
  <c r="BK170" i="22"/>
  <c r="BA170" i="22"/>
  <c r="BB170" i="22" s="1"/>
  <c r="AU105" i="22"/>
  <c r="AK105" i="22"/>
  <c r="AP242" i="22"/>
  <c r="AP239" i="22"/>
  <c r="AP106" i="22"/>
  <c r="AP310" i="22"/>
  <c r="AP95" i="22"/>
  <c r="AP192" i="22"/>
  <c r="AP356" i="22"/>
  <c r="AP9" i="22"/>
  <c r="AP219" i="22"/>
  <c r="AP128" i="22"/>
  <c r="AX128" i="22"/>
  <c r="AP25" i="22"/>
  <c r="AX25" i="22"/>
  <c r="AP24" i="22"/>
  <c r="AX24" i="22"/>
  <c r="AP41" i="22"/>
  <c r="AX41" i="22"/>
  <c r="AP126" i="22"/>
  <c r="AX126" i="22"/>
  <c r="AP148" i="22"/>
  <c r="AX148" i="22"/>
  <c r="AP369" i="22"/>
  <c r="AX369" i="22"/>
  <c r="AP208" i="22"/>
  <c r="AX208" i="22"/>
  <c r="AP173" i="22"/>
  <c r="AX173" i="22"/>
  <c r="AP145" i="22"/>
  <c r="AX145" i="22"/>
  <c r="AP221" i="22"/>
  <c r="AX221" i="22"/>
  <c r="AP218" i="22"/>
  <c r="AX218" i="22"/>
  <c r="AP73" i="22"/>
  <c r="AX73" i="22"/>
  <c r="AP320" i="22"/>
  <c r="AX320" i="22"/>
  <c r="AP227" i="22"/>
  <c r="AX227" i="22"/>
  <c r="AP19" i="22"/>
  <c r="AX19" i="22"/>
  <c r="AP391" i="22"/>
  <c r="AX391" i="22"/>
  <c r="AP405" i="22"/>
  <c r="AX405" i="22"/>
  <c r="AP184" i="22"/>
  <c r="AX184" i="22"/>
  <c r="AX71" i="22"/>
  <c r="AX63" i="22"/>
  <c r="AP94" i="22"/>
  <c r="AZ94" i="22"/>
  <c r="AP32" i="22"/>
  <c r="AZ32" i="22"/>
  <c r="AP155" i="22"/>
  <c r="AZ155" i="22"/>
  <c r="AP230" i="22"/>
  <c r="AZ230" i="22"/>
  <c r="AI319" i="22"/>
  <c r="AW236" i="22"/>
  <c r="AX236" i="22"/>
  <c r="AI113" i="22"/>
  <c r="AL113" i="22" s="1"/>
  <c r="BK382" i="22"/>
  <c r="BA382" i="22"/>
  <c r="BB382" i="22" s="1"/>
  <c r="AK270" i="22"/>
  <c r="BK48" i="22"/>
  <c r="BA48" i="22"/>
  <c r="BB48" i="22" s="1"/>
  <c r="AI190" i="22"/>
  <c r="AK190" i="22"/>
  <c r="AJ190" i="22"/>
  <c r="AT190" i="22" s="1"/>
  <c r="AF190" i="22"/>
  <c r="AE190" i="22"/>
  <c r="AI304" i="22"/>
  <c r="AK304" i="22"/>
  <c r="AJ304" i="22"/>
  <c r="AT304" i="22" s="1"/>
  <c r="AF304" i="22"/>
  <c r="AE304" i="22"/>
  <c r="AI127" i="22"/>
  <c r="AZ127" i="22" s="1"/>
  <c r="AK127" i="22"/>
  <c r="AJ127" i="22"/>
  <c r="AT127" i="22" s="1"/>
  <c r="AF127" i="22"/>
  <c r="AE127" i="22"/>
  <c r="AI162" i="22"/>
  <c r="AK162" i="22"/>
  <c r="AJ162" i="22"/>
  <c r="AT162" i="22" s="1"/>
  <c r="AF162" i="22"/>
  <c r="AE162" i="22"/>
  <c r="BK34" i="22"/>
  <c r="BA34" i="22"/>
  <c r="BB34" i="22" s="1"/>
  <c r="AL151" i="22"/>
  <c r="BK151" i="22"/>
  <c r="BK328" i="22"/>
  <c r="BA328" i="22"/>
  <c r="BB328" i="22" s="1"/>
  <c r="AR237" i="22"/>
  <c r="AV237" i="22"/>
  <c r="AI227" i="22"/>
  <c r="AL227" i="22" s="1"/>
  <c r="AI19" i="22"/>
  <c r="AI391" i="22"/>
  <c r="AL391" i="22" s="1"/>
  <c r="AI405" i="22"/>
  <c r="AL405" i="22" s="1"/>
  <c r="AI184" i="22"/>
  <c r="AI71" i="22"/>
  <c r="AL71" i="22" s="1"/>
  <c r="AI123" i="22"/>
  <c r="AL123" i="22" s="1"/>
  <c r="AM123" i="22"/>
  <c r="AI256" i="22"/>
  <c r="AL256" i="22" s="1"/>
  <c r="AM256" i="22"/>
  <c r="AI233" i="22"/>
  <c r="AL233" i="22" s="1"/>
  <c r="AM233" i="22"/>
  <c r="AI146" i="22"/>
  <c r="AZ146" i="22" s="1"/>
  <c r="AM146" i="22"/>
  <c r="AV250" i="22"/>
  <c r="AR250" i="22"/>
  <c r="BK36" i="22"/>
  <c r="AK36" i="22"/>
  <c r="BK323" i="22"/>
  <c r="AK323" i="22"/>
  <c r="BK114" i="22"/>
  <c r="AC243" i="22"/>
  <c r="BK147" i="22"/>
  <c r="BA147" i="22"/>
  <c r="BB147" i="22" s="1"/>
  <c r="AC294" i="22"/>
  <c r="AZ294" i="22"/>
  <c r="BK57" i="22"/>
  <c r="BA57" i="22"/>
  <c r="BB57" i="22" s="1"/>
  <c r="AC372" i="22"/>
  <c r="AZ372" i="22"/>
  <c r="AQ190" i="22"/>
  <c r="AP190" i="22"/>
  <c r="AM190" i="22"/>
  <c r="AU190" i="22"/>
  <c r="AS190" i="22"/>
  <c r="AQ304" i="22"/>
  <c r="AP304" i="22"/>
  <c r="AM304" i="22"/>
  <c r="AU304" i="22"/>
  <c r="AS304" i="22"/>
  <c r="AQ127" i="22"/>
  <c r="AP127" i="22"/>
  <c r="AM127" i="22"/>
  <c r="AU127" i="22"/>
  <c r="AQ162" i="22"/>
  <c r="AP162" i="22"/>
  <c r="AM162" i="22"/>
  <c r="AU162" i="22"/>
  <c r="BK292" i="22"/>
  <c r="BK226" i="22"/>
  <c r="BA226" i="22"/>
  <c r="BB226" i="22" s="1"/>
  <c r="AR328" i="22"/>
  <c r="AV328" i="22"/>
  <c r="AS14" i="22"/>
  <c r="AW123" i="22"/>
  <c r="AW256" i="22"/>
  <c r="AW233" i="22"/>
  <c r="AW82" i="22"/>
  <c r="AX82" i="22"/>
  <c r="BA66" i="22"/>
  <c r="BB66" i="22" s="1"/>
  <c r="AK114" i="22"/>
  <c r="AV340" i="22"/>
  <c r="AZ340" i="22"/>
  <c r="AR340" i="22"/>
  <c r="BK30" i="22"/>
  <c r="BA30" i="22"/>
  <c r="BB30" i="22" s="1"/>
  <c r="BK4" i="22"/>
  <c r="BA4" i="22"/>
  <c r="BB4" i="22" s="1"/>
  <c r="BK115" i="22"/>
  <c r="BA115" i="22"/>
  <c r="BB115" i="22" s="1"/>
  <c r="BK142" i="22"/>
  <c r="BA142" i="22"/>
  <c r="BB142" i="22" s="1"/>
  <c r="AV48" i="22"/>
  <c r="BK176" i="22"/>
  <c r="BA176" i="22"/>
  <c r="BB176" i="22" s="1"/>
  <c r="AR31" i="22"/>
  <c r="AR34" i="22"/>
  <c r="AZ34" i="22"/>
  <c r="AV34" i="22"/>
  <c r="AI172" i="22"/>
  <c r="AL172" i="22" s="1"/>
  <c r="AX172" i="22"/>
  <c r="AS172" i="22"/>
  <c r="AU45" i="22"/>
  <c r="AR45" i="22" s="1"/>
  <c r="AK45" i="22"/>
  <c r="AX123" i="22"/>
  <c r="AK94" i="22"/>
  <c r="AX256" i="22"/>
  <c r="AK32" i="22"/>
  <c r="AX233" i="22"/>
  <c r="AK155" i="22"/>
  <c r="AL155" i="22" s="1"/>
  <c r="AX146" i="22"/>
  <c r="BR146" i="22" s="1"/>
  <c r="AK230" i="22"/>
  <c r="AL230" i="22" s="1"/>
  <c r="AS324" i="22"/>
  <c r="AX159" i="22"/>
  <c r="AW159" i="22"/>
  <c r="AS159" i="22"/>
  <c r="AC34" i="22"/>
  <c r="AW172" i="22"/>
  <c r="AU160" i="22"/>
  <c r="AK160" i="22"/>
  <c r="AU420" i="22"/>
  <c r="AV420" i="22" s="1"/>
  <c r="AK420" i="22"/>
  <c r="AK80" i="22"/>
  <c r="AU80" i="22"/>
  <c r="AU14" i="22"/>
  <c r="AU94" i="22"/>
  <c r="AR94" i="22" s="1"/>
  <c r="AU32" i="22"/>
  <c r="AV32" i="22" s="1"/>
  <c r="AU155" i="22"/>
  <c r="AR155" i="22" s="1"/>
  <c r="AU230" i="22"/>
  <c r="AR230" i="22" s="1"/>
  <c r="AW21" i="22"/>
  <c r="AX21" i="22"/>
  <c r="AI82" i="22"/>
  <c r="AL82" i="22" s="1"/>
  <c r="AW313" i="22"/>
  <c r="AX313" i="22"/>
  <c r="BA250" i="22"/>
  <c r="BB250" i="22" s="1"/>
  <c r="AV142" i="22"/>
  <c r="AI249" i="22"/>
  <c r="AK249" i="22"/>
  <c r="AJ249" i="22"/>
  <c r="AT249" i="22" s="1"/>
  <c r="AF249" i="22"/>
  <c r="AE249" i="22"/>
  <c r="AI322" i="22"/>
  <c r="AK322" i="22"/>
  <c r="AJ322" i="22"/>
  <c r="AT322" i="22" s="1"/>
  <c r="AF322" i="22"/>
  <c r="AE322" i="22"/>
  <c r="AI198" i="22"/>
  <c r="AK198" i="22"/>
  <c r="AJ198" i="22"/>
  <c r="AT198" i="22" s="1"/>
  <c r="AF198" i="22"/>
  <c r="AE198" i="22"/>
  <c r="AI324" i="22"/>
  <c r="AK324" i="22"/>
  <c r="AJ324" i="22"/>
  <c r="AT324" i="22" s="1"/>
  <c r="AF324" i="22"/>
  <c r="AE324" i="22"/>
  <c r="AC226" i="22"/>
  <c r="AR235" i="22"/>
  <c r="AC282" i="22"/>
  <c r="BA282" i="22"/>
  <c r="BB282" i="22" s="1"/>
  <c r="AX153" i="22"/>
  <c r="AS153" i="22"/>
  <c r="AW153" i="22"/>
  <c r="AI66" i="22"/>
  <c r="AI250" i="22"/>
  <c r="AL250" i="22" s="1"/>
  <c r="AI267" i="22"/>
  <c r="AL267" i="22" s="1"/>
  <c r="AI382" i="22"/>
  <c r="AL382" i="22" s="1"/>
  <c r="AI36" i="22"/>
  <c r="AI323" i="22"/>
  <c r="AK243" i="22"/>
  <c r="AL243" i="22" s="1"/>
  <c r="AK294" i="22"/>
  <c r="AL294" i="22" s="1"/>
  <c r="AK372" i="22"/>
  <c r="AX149" i="22"/>
  <c r="AR99" i="22"/>
  <c r="AR282" i="22"/>
  <c r="AX116" i="22"/>
  <c r="AW116" i="22"/>
  <c r="AS116" i="22"/>
  <c r="AX130" i="22"/>
  <c r="AS130" i="22"/>
  <c r="AI130" i="22"/>
  <c r="AW130" i="22"/>
  <c r="BA244" i="22"/>
  <c r="BB244" i="22" s="1"/>
  <c r="BK244" i="22"/>
  <c r="AQ291" i="22"/>
  <c r="AP291" i="22"/>
  <c r="AM291" i="22"/>
  <c r="AJ291" i="22"/>
  <c r="AT291" i="22" s="1"/>
  <c r="AU291" i="22"/>
  <c r="AQ365" i="22"/>
  <c r="AU365" i="22"/>
  <c r="AP365" i="22"/>
  <c r="AM365" i="22"/>
  <c r="AQ350" i="22"/>
  <c r="AU350" i="22"/>
  <c r="AP350" i="22"/>
  <c r="AM350" i="22"/>
  <c r="AR30" i="22"/>
  <c r="AZ30" i="22"/>
  <c r="AR4" i="22"/>
  <c r="AZ4" i="22"/>
  <c r="AR115" i="22"/>
  <c r="AZ115" i="22"/>
  <c r="AR142" i="22"/>
  <c r="AZ142" i="22"/>
  <c r="AR48" i="22"/>
  <c r="AZ48" i="22"/>
  <c r="AZ259" i="22"/>
  <c r="AU243" i="22"/>
  <c r="AR243" i="22" s="1"/>
  <c r="AQ147" i="22"/>
  <c r="AU294" i="22"/>
  <c r="AR294" i="22" s="1"/>
  <c r="AQ57" i="22"/>
  <c r="AU372" i="22"/>
  <c r="AS292" i="22"/>
  <c r="AI159" i="22"/>
  <c r="AL159" i="22" s="1"/>
  <c r="AU61" i="22"/>
  <c r="AR61" i="22" s="1"/>
  <c r="AX31" i="22"/>
  <c r="AZ31" i="22"/>
  <c r="AR207" i="22"/>
  <c r="AS151" i="22"/>
  <c r="AK328" i="22"/>
  <c r="AK237" i="22"/>
  <c r="AK138" i="22"/>
  <c r="AK97" i="22"/>
  <c r="BA97" i="22"/>
  <c r="BB97" i="22" s="1"/>
  <c r="AV99" i="22"/>
  <c r="AV282" i="22"/>
  <c r="AX401" i="22"/>
  <c r="AW401" i="22"/>
  <c r="AS401" i="22"/>
  <c r="AI120" i="22"/>
  <c r="AJ120" i="22"/>
  <c r="AT120" i="22" s="1"/>
  <c r="AF120" i="22"/>
  <c r="AE120" i="22"/>
  <c r="AK120" i="22"/>
  <c r="AK92" i="22"/>
  <c r="AK30" i="22"/>
  <c r="AL30" i="22" s="1"/>
  <c r="AK4" i="22"/>
  <c r="AL4" i="22" s="1"/>
  <c r="AK115" i="22"/>
  <c r="AL115" i="22" s="1"/>
  <c r="AM243" i="22"/>
  <c r="AM294" i="22"/>
  <c r="AM372" i="22"/>
  <c r="AX176" i="22"/>
  <c r="BA31" i="22"/>
  <c r="BB31" i="22" s="1"/>
  <c r="AI149" i="22"/>
  <c r="AI226" i="22"/>
  <c r="AL226" i="22" s="1"/>
  <c r="AX226" i="22"/>
  <c r="AI328" i="22"/>
  <c r="AX328" i="22"/>
  <c r="AI237" i="22"/>
  <c r="AX237" i="22"/>
  <c r="AI138" i="22"/>
  <c r="AX138" i="22"/>
  <c r="BK99" i="22"/>
  <c r="BK282" i="22"/>
  <c r="AI116" i="22"/>
  <c r="AV271" i="22"/>
  <c r="AX240" i="22"/>
  <c r="AS240" i="22"/>
  <c r="AE243" i="22"/>
  <c r="AW243" i="22"/>
  <c r="AJ147" i="22"/>
  <c r="AT147" i="22" s="1"/>
  <c r="AS147" i="22"/>
  <c r="AE294" i="22"/>
  <c r="AW294" i="22"/>
  <c r="AJ57" i="22"/>
  <c r="AT57" i="22" s="1"/>
  <c r="AS57" i="22"/>
  <c r="AE372" i="22"/>
  <c r="AW372" i="22"/>
  <c r="AJ321" i="22"/>
  <c r="AT321" i="22" s="1"/>
  <c r="AV321" i="22" s="1"/>
  <c r="AX34" i="22"/>
  <c r="AK99" i="22"/>
  <c r="BA99" i="22"/>
  <c r="BB99" i="22" s="1"/>
  <c r="AX141" i="22"/>
  <c r="AW141" i="22"/>
  <c r="AS141" i="22"/>
  <c r="AI401" i="22"/>
  <c r="AV209" i="22"/>
  <c r="BA240" i="22"/>
  <c r="BB240" i="22" s="1"/>
  <c r="BK240" i="22"/>
  <c r="AI263" i="22"/>
  <c r="AF263" i="22"/>
  <c r="AK263" i="22"/>
  <c r="AJ263" i="22"/>
  <c r="AT263" i="22" s="1"/>
  <c r="AE263" i="22"/>
  <c r="AQ327" i="22"/>
  <c r="AP327" i="22"/>
  <c r="AM327" i="22"/>
  <c r="AU327" i="22"/>
  <c r="BA387" i="22"/>
  <c r="BB387" i="22" s="1"/>
  <c r="BK387" i="22"/>
  <c r="AS191" i="22"/>
  <c r="AX191" i="22"/>
  <c r="AW191" i="22"/>
  <c r="AM142" i="22"/>
  <c r="AM48" i="22"/>
  <c r="AM259" i="22"/>
  <c r="AF243" i="22"/>
  <c r="AF294" i="22"/>
  <c r="AF372" i="22"/>
  <c r="AX321" i="22"/>
  <c r="AI176" i="22"/>
  <c r="AL176" i="22" s="1"/>
  <c r="AU159" i="22"/>
  <c r="AX61" i="22"/>
  <c r="AS149" i="22"/>
  <c r="AV160" i="22"/>
  <c r="BK420" i="22"/>
  <c r="BK246" i="22"/>
  <c r="AC252" i="22"/>
  <c r="AX368" i="22"/>
  <c r="AW368" i="22"/>
  <c r="AS368" i="22"/>
  <c r="AV298" i="22"/>
  <c r="AX386" i="22"/>
  <c r="AS386" i="22"/>
  <c r="AQ263" i="22"/>
  <c r="AP263" i="22"/>
  <c r="AU263" i="22"/>
  <c r="AM263" i="22"/>
  <c r="AS364" i="22"/>
  <c r="AX364" i="22"/>
  <c r="AW364" i="22"/>
  <c r="AQ243" i="22"/>
  <c r="AQ294" i="22"/>
  <c r="AQ372" i="22"/>
  <c r="AX249" i="22"/>
  <c r="AX190" i="22"/>
  <c r="AX322" i="22"/>
  <c r="AX304" i="22"/>
  <c r="AX198" i="22"/>
  <c r="AX127" i="22"/>
  <c r="AX324" i="22"/>
  <c r="AX162" i="22"/>
  <c r="AX292" i="22"/>
  <c r="AX151" i="22"/>
  <c r="AU172" i="22"/>
  <c r="AI235" i="22"/>
  <c r="AL235" i="22" s="1"/>
  <c r="AX235" i="22"/>
  <c r="AW235" i="22"/>
  <c r="AR170" i="22"/>
  <c r="AX290" i="22"/>
  <c r="AW290" i="22"/>
  <c r="AS290" i="22"/>
  <c r="AX222" i="22"/>
  <c r="AW222" i="22"/>
  <c r="AS222" i="22"/>
  <c r="BA386" i="22"/>
  <c r="BB386" i="22" s="1"/>
  <c r="BK386" i="22"/>
  <c r="AI315" i="22"/>
  <c r="AF315" i="22"/>
  <c r="AK315" i="22"/>
  <c r="AJ315" i="22"/>
  <c r="AT315" i="22" s="1"/>
  <c r="AE315" i="22"/>
  <c r="AM147" i="22"/>
  <c r="AM57" i="22"/>
  <c r="AQ321" i="22"/>
  <c r="AP321" i="22"/>
  <c r="AM321" i="22"/>
  <c r="AW249" i="22"/>
  <c r="AW190" i="22"/>
  <c r="AW322" i="22"/>
  <c r="AW304" i="22"/>
  <c r="AW198" i="22"/>
  <c r="AW127" i="22"/>
  <c r="AW324" i="22"/>
  <c r="AW162" i="22"/>
  <c r="AS176" i="22"/>
  <c r="AL61" i="22"/>
  <c r="AX207" i="22"/>
  <c r="AS226" i="22"/>
  <c r="AI160" i="22"/>
  <c r="AL160" i="22" s="1"/>
  <c r="AX160" i="22"/>
  <c r="AI45" i="22"/>
  <c r="AL45" i="22" s="1"/>
  <c r="AX45" i="22"/>
  <c r="AR97" i="22"/>
  <c r="AV170" i="22"/>
  <c r="BA105" i="22"/>
  <c r="BB105" i="22" s="1"/>
  <c r="AC37" i="22"/>
  <c r="AX307" i="22"/>
  <c r="AW307" i="22"/>
  <c r="AS307" i="22"/>
  <c r="AC271" i="22"/>
  <c r="AX80" i="22"/>
  <c r="AW80" i="22"/>
  <c r="AS80" i="22"/>
  <c r="AX179" i="22"/>
  <c r="AS179" i="22"/>
  <c r="AI179" i="22"/>
  <c r="AW179" i="22"/>
  <c r="AQ315" i="22"/>
  <c r="AP315" i="22"/>
  <c r="AU315" i="22"/>
  <c r="AM315" i="22"/>
  <c r="AW274" i="22"/>
  <c r="AJ290" i="22"/>
  <c r="AT290" i="22" s="1"/>
  <c r="AW283" i="22"/>
  <c r="AJ116" i="22"/>
  <c r="AT116" i="22" s="1"/>
  <c r="AW196" i="22"/>
  <c r="AJ141" i="22"/>
  <c r="AT141" i="22" s="1"/>
  <c r="AW37" i="22"/>
  <c r="AJ307" i="22"/>
  <c r="AT307" i="22" s="1"/>
  <c r="AW395" i="22"/>
  <c r="AJ401" i="22"/>
  <c r="AT401" i="22" s="1"/>
  <c r="AW252" i="22"/>
  <c r="AJ368" i="22"/>
  <c r="AW271" i="22"/>
  <c r="AJ222" i="22"/>
  <c r="AT222" i="22" s="1"/>
  <c r="AW209" i="22"/>
  <c r="AJ80" i="22"/>
  <c r="AT80" i="22" s="1"/>
  <c r="AW298" i="22"/>
  <c r="AU153" i="22"/>
  <c r="AJ240" i="22"/>
  <c r="AT240" i="22" s="1"/>
  <c r="AU240" i="22"/>
  <c r="AJ386" i="22"/>
  <c r="AT386" i="22" s="1"/>
  <c r="AU386" i="22"/>
  <c r="AQ200" i="22"/>
  <c r="AE248" i="22"/>
  <c r="AQ248" i="22"/>
  <c r="AC109" i="22"/>
  <c r="BA224" i="22"/>
  <c r="BB224" i="22" s="1"/>
  <c r="BK224" i="22"/>
  <c r="BK357" i="22"/>
  <c r="BA357" i="22"/>
  <c r="BB357" i="22" s="1"/>
  <c r="AF269" i="22"/>
  <c r="AK269" i="22"/>
  <c r="AJ269" i="22"/>
  <c r="AT269" i="22" s="1"/>
  <c r="AI269" i="22"/>
  <c r="AE269" i="22"/>
  <c r="AP176" i="22"/>
  <c r="AP159" i="22"/>
  <c r="AP61" i="22"/>
  <c r="AP31" i="22"/>
  <c r="AP207" i="22"/>
  <c r="AP34" i="22"/>
  <c r="AP149" i="22"/>
  <c r="AP151" i="22"/>
  <c r="AP226" i="22"/>
  <c r="AX420" i="22"/>
  <c r="AX166" i="22"/>
  <c r="AX97" i="22"/>
  <c r="AX99" i="22"/>
  <c r="AX246" i="22"/>
  <c r="AX170" i="22"/>
  <c r="AX282" i="22"/>
  <c r="AX105" i="22"/>
  <c r="AI274" i="22"/>
  <c r="AM290" i="22"/>
  <c r="AI283" i="22"/>
  <c r="AM116" i="22"/>
  <c r="AI196" i="22"/>
  <c r="AM141" i="22"/>
  <c r="AI37" i="22"/>
  <c r="AM307" i="22"/>
  <c r="AI395" i="22"/>
  <c r="AM401" i="22"/>
  <c r="AI252" i="22"/>
  <c r="AM368" i="22"/>
  <c r="AI271" i="22"/>
  <c r="AR271" i="22"/>
  <c r="AM222" i="22"/>
  <c r="AI209" i="22"/>
  <c r="AR209" i="22"/>
  <c r="AM80" i="22"/>
  <c r="AI298" i="22"/>
  <c r="AR298" i="22"/>
  <c r="AK153" i="22"/>
  <c r="AF179" i="22"/>
  <c r="AK179" i="22"/>
  <c r="AF130" i="22"/>
  <c r="AK130" i="22"/>
  <c r="AI255" i="22"/>
  <c r="AJ255" i="22"/>
  <c r="AT255" i="22" s="1"/>
  <c r="AF255" i="22"/>
  <c r="AE255" i="22"/>
  <c r="AQ120" i="22"/>
  <c r="AP120" i="22"/>
  <c r="AM120" i="22"/>
  <c r="AQ371" i="22"/>
  <c r="AP371" i="22"/>
  <c r="AM371" i="22"/>
  <c r="AU371" i="22"/>
  <c r="AX54" i="22"/>
  <c r="AW54" i="22"/>
  <c r="AS54" i="22"/>
  <c r="AF286" i="22"/>
  <c r="AI286" i="22"/>
  <c r="AK286" i="22"/>
  <c r="AJ286" i="22"/>
  <c r="AT286" i="22" s="1"/>
  <c r="AE286" i="22"/>
  <c r="AZ346" i="22"/>
  <c r="AI420" i="22"/>
  <c r="AI166" i="22"/>
  <c r="AI97" i="22"/>
  <c r="AI99" i="22"/>
  <c r="AZ99" i="22" s="1"/>
  <c r="AI246" i="22"/>
  <c r="AI170" i="22"/>
  <c r="AL170" i="22" s="1"/>
  <c r="AI282" i="22"/>
  <c r="AI105" i="22"/>
  <c r="AS274" i="22"/>
  <c r="AS283" i="22"/>
  <c r="AS196" i="22"/>
  <c r="AS37" i="22"/>
  <c r="AS395" i="22"/>
  <c r="AS252" i="22"/>
  <c r="AQ179" i="22"/>
  <c r="AW200" i="22"/>
  <c r="AQ130" i="22"/>
  <c r="AW248" i="22"/>
  <c r="AQ255" i="22"/>
  <c r="AP255" i="22"/>
  <c r="AM255" i="22"/>
  <c r="AI158" i="22"/>
  <c r="AJ158" i="22"/>
  <c r="AT158" i="22" s="1"/>
  <c r="AR158" i="22" s="1"/>
  <c r="AF158" i="22"/>
  <c r="AE158" i="22"/>
  <c r="AI225" i="22"/>
  <c r="AJ225" i="22"/>
  <c r="AT225" i="22" s="1"/>
  <c r="AF225" i="22"/>
  <c r="AE225" i="22"/>
  <c r="AQ272" i="22"/>
  <c r="AP272" i="22"/>
  <c r="AM272" i="22"/>
  <c r="AU272" i="22"/>
  <c r="AK362" i="22"/>
  <c r="AU362" i="22"/>
  <c r="AV362" i="22" s="1"/>
  <c r="AK274" i="22"/>
  <c r="AK283" i="22"/>
  <c r="AK196" i="22"/>
  <c r="AK37" i="22"/>
  <c r="AK395" i="22"/>
  <c r="AK252" i="22"/>
  <c r="AK271" i="22"/>
  <c r="AK209" i="22"/>
  <c r="AK298" i="22"/>
  <c r="AF153" i="22"/>
  <c r="AQ153" i="22"/>
  <c r="AC240" i="22"/>
  <c r="AF240" i="22"/>
  <c r="AQ240" i="22"/>
  <c r="AC386" i="22"/>
  <c r="AF386" i="22"/>
  <c r="AQ386" i="22"/>
  <c r="AC179" i="22"/>
  <c r="AM200" i="22"/>
  <c r="AC130" i="22"/>
  <c r="AM248" i="22"/>
  <c r="AC255" i="22"/>
  <c r="AK255" i="22"/>
  <c r="AQ158" i="22"/>
  <c r="AP158" i="22"/>
  <c r="AM158" i="22"/>
  <c r="AI360" i="22"/>
  <c r="AJ360" i="22"/>
  <c r="AT360" i="22" s="1"/>
  <c r="AR360" i="22" s="1"/>
  <c r="AF360" i="22"/>
  <c r="AE360" i="22"/>
  <c r="AI163" i="22"/>
  <c r="AJ163" i="22"/>
  <c r="AT163" i="22" s="1"/>
  <c r="AF163" i="22"/>
  <c r="AE163" i="22"/>
  <c r="AQ225" i="22"/>
  <c r="AP225" i="22"/>
  <c r="AS225" i="22"/>
  <c r="AM225" i="22"/>
  <c r="AI244" i="22"/>
  <c r="AF244" i="22"/>
  <c r="AK244" i="22"/>
  <c r="AJ244" i="22"/>
  <c r="AT244" i="22" s="1"/>
  <c r="AE244" i="22"/>
  <c r="AQ281" i="22"/>
  <c r="AP281" i="22"/>
  <c r="AM281" i="22"/>
  <c r="AU281" i="22"/>
  <c r="BA291" i="22"/>
  <c r="BB291" i="22" s="1"/>
  <c r="BK291" i="22"/>
  <c r="BA152" i="22"/>
  <c r="BB152" i="22" s="1"/>
  <c r="BK152" i="22"/>
  <c r="AX200" i="22"/>
  <c r="AS200" i="22"/>
  <c r="AX248" i="22"/>
  <c r="AS248" i="22"/>
  <c r="AQ360" i="22"/>
  <c r="AP360" i="22"/>
  <c r="AM360" i="22"/>
  <c r="AI109" i="22"/>
  <c r="AJ109" i="22"/>
  <c r="AT109" i="22" s="1"/>
  <c r="AF109" i="22"/>
  <c r="AE109" i="22"/>
  <c r="AQ163" i="22"/>
  <c r="AP163" i="22"/>
  <c r="AS163" i="22"/>
  <c r="AM163" i="22"/>
  <c r="AQ244" i="22"/>
  <c r="AP244" i="22"/>
  <c r="AU244" i="22"/>
  <c r="AM244" i="22"/>
  <c r="AQ39" i="22"/>
  <c r="AP39" i="22"/>
  <c r="AM39" i="22"/>
  <c r="AU39" i="22"/>
  <c r="BA214" i="22"/>
  <c r="BB214" i="22" s="1"/>
  <c r="BK214" i="22"/>
  <c r="AS103" i="22"/>
  <c r="AX103" i="22"/>
  <c r="AW103" i="22"/>
  <c r="AM274" i="22"/>
  <c r="AM283" i="22"/>
  <c r="AM196" i="22"/>
  <c r="AM37" i="22"/>
  <c r="AM395" i="22"/>
  <c r="AM252" i="22"/>
  <c r="AM271" i="22"/>
  <c r="AM209" i="22"/>
  <c r="AM298" i="22"/>
  <c r="AI153" i="22"/>
  <c r="AI240" i="22"/>
  <c r="AI386" i="22"/>
  <c r="AJ179" i="22"/>
  <c r="AT179" i="22" s="1"/>
  <c r="AU179" i="22"/>
  <c r="AF200" i="22"/>
  <c r="AK200" i="22"/>
  <c r="AL200" i="22" s="1"/>
  <c r="AJ130" i="22"/>
  <c r="AT130" i="22" s="1"/>
  <c r="AU130" i="22"/>
  <c r="AF248" i="22"/>
  <c r="AK248" i="22"/>
  <c r="AL248" i="22" s="1"/>
  <c r="AS255" i="22"/>
  <c r="AC360" i="22"/>
  <c r="AQ109" i="22"/>
  <c r="AP109" i="22"/>
  <c r="AS109" i="22"/>
  <c r="AM109" i="22"/>
  <c r="BK315" i="22"/>
  <c r="BK263" i="22"/>
  <c r="AS264" i="22"/>
  <c r="AX264" i="22"/>
  <c r="AW264" i="22"/>
  <c r="AX255" i="22"/>
  <c r="AX158" i="22"/>
  <c r="AX360" i="22"/>
  <c r="AX109" i="22"/>
  <c r="AX163" i="22"/>
  <c r="AX225" i="22"/>
  <c r="AX120" i="22"/>
  <c r="AX315" i="22"/>
  <c r="AV129" i="22"/>
  <c r="AX244" i="22"/>
  <c r="AV318" i="22"/>
  <c r="AX263" i="22"/>
  <c r="AS39" i="22"/>
  <c r="AX39" i="22"/>
  <c r="AS281" i="22"/>
  <c r="AX281" i="22"/>
  <c r="AS272" i="22"/>
  <c r="AX272" i="22"/>
  <c r="AS371" i="22"/>
  <c r="AX371" i="22"/>
  <c r="AS327" i="22"/>
  <c r="AX327" i="22"/>
  <c r="AS291" i="22"/>
  <c r="AX291" i="22"/>
  <c r="AC214" i="22"/>
  <c r="AS224" i="22"/>
  <c r="AX224" i="22"/>
  <c r="AC387" i="22"/>
  <c r="AF54" i="22"/>
  <c r="AI54" i="22"/>
  <c r="AK54" i="22"/>
  <c r="AJ54" i="22"/>
  <c r="AT54" i="22" s="1"/>
  <c r="AE54" i="22"/>
  <c r="AV265" i="22"/>
  <c r="AR265" i="22"/>
  <c r="AV206" i="22"/>
  <c r="AR206" i="22"/>
  <c r="AX295" i="22"/>
  <c r="AW295" i="22"/>
  <c r="AI295" i="22"/>
  <c r="AS295" i="22"/>
  <c r="AW255" i="22"/>
  <c r="AW158" i="22"/>
  <c r="AW360" i="22"/>
  <c r="AW109" i="22"/>
  <c r="AW163" i="22"/>
  <c r="AW225" i="22"/>
  <c r="AW120" i="22"/>
  <c r="AK39" i="22"/>
  <c r="AI39" i="22"/>
  <c r="AF39" i="22"/>
  <c r="AK281" i="22"/>
  <c r="AI281" i="22"/>
  <c r="AF281" i="22"/>
  <c r="AK272" i="22"/>
  <c r="AI272" i="22"/>
  <c r="AF272" i="22"/>
  <c r="AK371" i="22"/>
  <c r="AI371" i="22"/>
  <c r="AF371" i="22"/>
  <c r="AK327" i="22"/>
  <c r="AI327" i="22"/>
  <c r="AF327" i="22"/>
  <c r="AS232" i="22"/>
  <c r="AX232" i="22"/>
  <c r="AP54" i="22"/>
  <c r="AQ54" i="22"/>
  <c r="AU54" i="22"/>
  <c r="AX286" i="22"/>
  <c r="AW286" i="22"/>
  <c r="AS286" i="22"/>
  <c r="BK178" i="22"/>
  <c r="AV245" i="22"/>
  <c r="AX46" i="22"/>
  <c r="AW46" i="22"/>
  <c r="AI46" i="22"/>
  <c r="AL46" i="22" s="1"/>
  <c r="AS46" i="22"/>
  <c r="AX266" i="22"/>
  <c r="AW266" i="22"/>
  <c r="AI266" i="22"/>
  <c r="AL266" i="22" s="1"/>
  <c r="AS266" i="22"/>
  <c r="BK62" i="22"/>
  <c r="BA62" i="22"/>
  <c r="BB62" i="22" s="1"/>
  <c r="AW232" i="22"/>
  <c r="AS83" i="22"/>
  <c r="AX83" i="22"/>
  <c r="AP286" i="22"/>
  <c r="AQ286" i="22"/>
  <c r="AU286" i="22"/>
  <c r="BK344" i="22"/>
  <c r="BA344" i="22"/>
  <c r="BB344" i="22" s="1"/>
  <c r="BK86" i="22"/>
  <c r="BA86" i="22"/>
  <c r="BB86" i="22" s="1"/>
  <c r="AX87" i="22"/>
  <c r="AW87" i="22"/>
  <c r="AI87" i="22"/>
  <c r="AS87" i="22"/>
  <c r="AK238" i="22"/>
  <c r="AS315" i="22"/>
  <c r="AX129" i="22"/>
  <c r="AS244" i="22"/>
  <c r="AX318" i="22"/>
  <c r="AS263" i="22"/>
  <c r="AX383" i="22"/>
  <c r="AJ39" i="22"/>
  <c r="AT39" i="22" s="1"/>
  <c r="AW39" i="22"/>
  <c r="AJ281" i="22"/>
  <c r="AT281" i="22" s="1"/>
  <c r="AW281" i="22"/>
  <c r="AJ272" i="22"/>
  <c r="AT272" i="22" s="1"/>
  <c r="AW272" i="22"/>
  <c r="AJ371" i="22"/>
  <c r="AT371" i="22" s="1"/>
  <c r="AW371" i="22"/>
  <c r="AJ327" i="22"/>
  <c r="AT327" i="22" s="1"/>
  <c r="AW327" i="22"/>
  <c r="AS215" i="22"/>
  <c r="AX215" i="22"/>
  <c r="AC232" i="22"/>
  <c r="AS133" i="22"/>
  <c r="AC54" i="22"/>
  <c r="AS120" i="22"/>
  <c r="BA129" i="22"/>
  <c r="BB129" i="22" s="1"/>
  <c r="BA318" i="22"/>
  <c r="BB318" i="22" s="1"/>
  <c r="BA383" i="22"/>
  <c r="BB383" i="22" s="1"/>
  <c r="AS214" i="22"/>
  <c r="AX214" i="22"/>
  <c r="AC103" i="22"/>
  <c r="AW83" i="22"/>
  <c r="AS387" i="22"/>
  <c r="AX387" i="22"/>
  <c r="AC191" i="22"/>
  <c r="AC122" i="22"/>
  <c r="AF289" i="22"/>
  <c r="AK289" i="22"/>
  <c r="AJ289" i="22"/>
  <c r="AT289" i="22" s="1"/>
  <c r="AI289" i="22"/>
  <c r="AE289" i="22"/>
  <c r="AF133" i="22"/>
  <c r="AK133" i="22"/>
  <c r="AJ133" i="22"/>
  <c r="AT133" i="22" s="1"/>
  <c r="AI133" i="22"/>
  <c r="AE133" i="22"/>
  <c r="AC344" i="22"/>
  <c r="BK293" i="22"/>
  <c r="BA293" i="22"/>
  <c r="BB293" i="22" s="1"/>
  <c r="AV194" i="22"/>
  <c r="AR194" i="22"/>
  <c r="AQ129" i="22"/>
  <c r="AP129" i="22"/>
  <c r="AI129" i="22"/>
  <c r="AL129" i="22" s="1"/>
  <c r="AF129" i="22"/>
  <c r="AQ318" i="22"/>
  <c r="AP318" i="22"/>
  <c r="AI318" i="22"/>
  <c r="AL318" i="22" s="1"/>
  <c r="AF318" i="22"/>
  <c r="AQ383" i="22"/>
  <c r="AP383" i="22"/>
  <c r="AI383" i="22"/>
  <c r="AL383" i="22" s="1"/>
  <c r="AF383" i="22"/>
  <c r="AS152" i="22"/>
  <c r="AX152" i="22"/>
  <c r="AP289" i="22"/>
  <c r="AM289" i="22"/>
  <c r="AU289" i="22"/>
  <c r="AP133" i="22"/>
  <c r="AM133" i="22"/>
  <c r="AU133" i="22"/>
  <c r="AC286" i="22"/>
  <c r="AK293" i="22"/>
  <c r="AU293" i="22"/>
  <c r="AV293" i="22" s="1"/>
  <c r="AX199" i="22"/>
  <c r="AW199" i="22"/>
  <c r="AS199" i="22"/>
  <c r="AQ342" i="22"/>
  <c r="AP342" i="22"/>
  <c r="AM342" i="22"/>
  <c r="AU342" i="22"/>
  <c r="AF291" i="22"/>
  <c r="AF214" i="22"/>
  <c r="AF103" i="22"/>
  <c r="AF264" i="22"/>
  <c r="AF215" i="22"/>
  <c r="AF232" i="22"/>
  <c r="AF152" i="22"/>
  <c r="AF83" i="22"/>
  <c r="AF224" i="22"/>
  <c r="AF387" i="22"/>
  <c r="AF191" i="22"/>
  <c r="AF364" i="22"/>
  <c r="AJ178" i="22"/>
  <c r="AT178" i="22" s="1"/>
  <c r="AU344" i="22"/>
  <c r="AV344" i="22" s="1"/>
  <c r="AV86" i="22"/>
  <c r="AX238" i="22"/>
  <c r="AW238" i="22"/>
  <c r="AI238" i="22"/>
  <c r="AQ269" i="22"/>
  <c r="AP269" i="22"/>
  <c r="AP214" i="22"/>
  <c r="AP103" i="22"/>
  <c r="AP264" i="22"/>
  <c r="AP215" i="22"/>
  <c r="AP232" i="22"/>
  <c r="AP152" i="22"/>
  <c r="AP83" i="22"/>
  <c r="AP224" i="22"/>
  <c r="AP387" i="22"/>
  <c r="AP191" i="22"/>
  <c r="AP364" i="22"/>
  <c r="AI122" i="22"/>
  <c r="BA178" i="22"/>
  <c r="BB178" i="22" s="1"/>
  <c r="AM269" i="22"/>
  <c r="AZ309" i="22"/>
  <c r="BK333" i="22"/>
  <c r="BA333" i="22"/>
  <c r="BB333" i="22" s="1"/>
  <c r="AC279" i="22"/>
  <c r="AT326" i="22"/>
  <c r="AR326" i="22" s="1"/>
  <c r="AI291" i="22"/>
  <c r="AL291" i="22" s="1"/>
  <c r="AI214" i="22"/>
  <c r="AL214" i="22" s="1"/>
  <c r="AI103" i="22"/>
  <c r="AL103" i="22" s="1"/>
  <c r="AI264" i="22"/>
  <c r="AL264" i="22" s="1"/>
  <c r="AI215" i="22"/>
  <c r="AL215" i="22" s="1"/>
  <c r="AI232" i="22"/>
  <c r="AL232" i="22" s="1"/>
  <c r="AI152" i="22"/>
  <c r="AL152" i="22" s="1"/>
  <c r="AI83" i="22"/>
  <c r="AL83" i="22" s="1"/>
  <c r="AI224" i="22"/>
  <c r="AL224" i="22" s="1"/>
  <c r="AI387" i="22"/>
  <c r="AL387" i="22" s="1"/>
  <c r="AI191" i="22"/>
  <c r="AL191" i="22" s="1"/>
  <c r="AI364" i="22"/>
  <c r="AL364" i="22" s="1"/>
  <c r="AJ122" i="22"/>
  <c r="AT122" i="22" s="1"/>
  <c r="AS122" i="22"/>
  <c r="AS289" i="22"/>
  <c r="AX357" i="22"/>
  <c r="AX178" i="22"/>
  <c r="AU199" i="22"/>
  <c r="AX265" i="22"/>
  <c r="AW265" i="22"/>
  <c r="AI265" i="22"/>
  <c r="AL265" i="22" s="1"/>
  <c r="AK194" i="22"/>
  <c r="AX206" i="22"/>
  <c r="AW206" i="22"/>
  <c r="AI206" i="22"/>
  <c r="AL206" i="22" s="1"/>
  <c r="AC197" i="22"/>
  <c r="AR303" i="22"/>
  <c r="BK342" i="22"/>
  <c r="BA342" i="22"/>
  <c r="BB342" i="22" s="1"/>
  <c r="AX344" i="22"/>
  <c r="AX245" i="22"/>
  <c r="AW245" i="22"/>
  <c r="AI245" i="22"/>
  <c r="AL245" i="22" s="1"/>
  <c r="AX345" i="22"/>
  <c r="AW345" i="22"/>
  <c r="AI345" i="22"/>
  <c r="AL345" i="22" s="1"/>
  <c r="AI396" i="22"/>
  <c r="AK396" i="22"/>
  <c r="AJ396" i="22"/>
  <c r="AT396" i="22" s="1"/>
  <c r="AF396" i="22"/>
  <c r="AE396" i="22"/>
  <c r="BA343" i="22"/>
  <c r="BB343" i="22" s="1"/>
  <c r="BK343" i="22"/>
  <c r="AS336" i="22"/>
  <c r="AX336" i="22"/>
  <c r="AW336" i="22"/>
  <c r="AU122" i="22"/>
  <c r="AX133" i="22"/>
  <c r="AP357" i="22"/>
  <c r="AQ357" i="22"/>
  <c r="AF357" i="22"/>
  <c r="AI357" i="22"/>
  <c r="AL357" i="22" s="1"/>
  <c r="AP178" i="22"/>
  <c r="AQ178" i="22"/>
  <c r="AF178" i="22"/>
  <c r="AI178" i="22"/>
  <c r="AX86" i="22"/>
  <c r="AX139" i="22"/>
  <c r="AW139" i="22"/>
  <c r="AI139" i="22"/>
  <c r="AL139" i="22" s="1"/>
  <c r="AK87" i="22"/>
  <c r="AX194" i="22"/>
  <c r="AW194" i="22"/>
  <c r="AI194" i="22"/>
  <c r="AS238" i="22"/>
  <c r="AU269" i="22"/>
  <c r="BK301" i="22"/>
  <c r="BA301" i="22"/>
  <c r="BB301" i="22" s="1"/>
  <c r="AI336" i="22"/>
  <c r="AL336" i="22" s="1"/>
  <c r="AM122" i="22"/>
  <c r="AW122" i="22"/>
  <c r="AE178" i="22"/>
  <c r="AS178" i="22"/>
  <c r="AX293" i="22"/>
  <c r="AX362" i="22"/>
  <c r="AW362" i="22"/>
  <c r="AK295" i="22"/>
  <c r="AS269" i="22"/>
  <c r="BK269" i="22"/>
  <c r="BA269" i="22"/>
  <c r="BB269" i="22" s="1"/>
  <c r="AC43" i="22"/>
  <c r="AI342" i="22"/>
  <c r="AK342" i="22"/>
  <c r="AJ342" i="22"/>
  <c r="AT342" i="22" s="1"/>
  <c r="AF342" i="22"/>
  <c r="AC229" i="22"/>
  <c r="AI365" i="22"/>
  <c r="AK365" i="22"/>
  <c r="AJ365" i="22"/>
  <c r="AT365" i="22" s="1"/>
  <c r="AF365" i="22"/>
  <c r="AI344" i="22"/>
  <c r="AL344" i="22" s="1"/>
  <c r="AQ344" i="22"/>
  <c r="AI86" i="22"/>
  <c r="AL86" i="22" s="1"/>
  <c r="AQ86" i="22"/>
  <c r="AI293" i="22"/>
  <c r="AL293" i="22" s="1"/>
  <c r="AQ293" i="22"/>
  <c r="AI199" i="22"/>
  <c r="AL199" i="22" s="1"/>
  <c r="AQ199" i="22"/>
  <c r="AI362" i="22"/>
  <c r="AL362" i="22" s="1"/>
  <c r="AQ362" i="22"/>
  <c r="AQ139" i="22"/>
  <c r="AU332" i="22"/>
  <c r="AM332" i="22"/>
  <c r="AF332" i="22"/>
  <c r="AE332" i="22"/>
  <c r="AU338" i="22"/>
  <c r="AM338" i="22"/>
  <c r="AF338" i="22"/>
  <c r="AE338" i="22"/>
  <c r="AZ333" i="22"/>
  <c r="AZ223" i="22"/>
  <c r="AT229" i="22"/>
  <c r="AV229" i="22" s="1"/>
  <c r="AC195" i="22"/>
  <c r="AI350" i="22"/>
  <c r="AK350" i="22"/>
  <c r="AJ350" i="22"/>
  <c r="AT350" i="22" s="1"/>
  <c r="AF350" i="22"/>
  <c r="AS174" i="22"/>
  <c r="AW174" i="22"/>
  <c r="BK211" i="22"/>
  <c r="BA211" i="22"/>
  <c r="BB211" i="22" s="1"/>
  <c r="AS378" i="22"/>
  <c r="AI378" i="22"/>
  <c r="AX378" i="22"/>
  <c r="AW378" i="22"/>
  <c r="AX269" i="22"/>
  <c r="AK197" i="22"/>
  <c r="AL197" i="22" s="1"/>
  <c r="AS197" i="22"/>
  <c r="AI332" i="22"/>
  <c r="AI338" i="22"/>
  <c r="BK309" i="22"/>
  <c r="AZ231" i="22"/>
  <c r="AT223" i="22"/>
  <c r="AV223" i="22" s="1"/>
  <c r="AI62" i="22"/>
  <c r="AK62" i="22"/>
  <c r="AJ62" i="22"/>
  <c r="AT62" i="22" s="1"/>
  <c r="AF62" i="22"/>
  <c r="AQ396" i="22"/>
  <c r="AU396" i="22"/>
  <c r="AP396" i="22"/>
  <c r="AZ390" i="22"/>
  <c r="AR253" i="22"/>
  <c r="AZ253" i="22"/>
  <c r="AV253" i="22"/>
  <c r="AX174" i="22"/>
  <c r="AS181" i="22"/>
  <c r="AX181" i="22"/>
  <c r="AW181" i="22"/>
  <c r="AJ332" i="22"/>
  <c r="AT332" i="22" s="1"/>
  <c r="AS332" i="22"/>
  <c r="AJ338" i="22"/>
  <c r="AT338" i="22" s="1"/>
  <c r="AS338" i="22"/>
  <c r="BK231" i="22"/>
  <c r="AC223" i="22"/>
  <c r="AI301" i="22"/>
  <c r="AK301" i="22"/>
  <c r="AJ301" i="22"/>
  <c r="AT301" i="22" s="1"/>
  <c r="AF301" i="22"/>
  <c r="AQ62" i="22"/>
  <c r="AU62" i="22"/>
  <c r="AP62" i="22"/>
  <c r="AZ195" i="22"/>
  <c r="AC397" i="22"/>
  <c r="AL181" i="22"/>
  <c r="AP28" i="22"/>
  <c r="AU28" i="22"/>
  <c r="AS28" i="22"/>
  <c r="AQ28" i="22"/>
  <c r="AM28" i="22"/>
  <c r="AM197" i="22"/>
  <c r="AK332" i="22"/>
  <c r="AK338" i="22"/>
  <c r="AZ43" i="22"/>
  <c r="AQ301" i="22"/>
  <c r="AU301" i="22"/>
  <c r="AP301" i="22"/>
  <c r="AZ229" i="22"/>
  <c r="BK253" i="22"/>
  <c r="BA180" i="22"/>
  <c r="BB180" i="22" s="1"/>
  <c r="BK180" i="22"/>
  <c r="AS183" i="22"/>
  <c r="AX183" i="22"/>
  <c r="AW183" i="22"/>
  <c r="BA427" i="22"/>
  <c r="BB427" i="22" s="1"/>
  <c r="BK427" i="22"/>
  <c r="AS287" i="22"/>
  <c r="AX287" i="22"/>
  <c r="AW287" i="22"/>
  <c r="BK351" i="22"/>
  <c r="BA351" i="22"/>
  <c r="BB351" i="22" s="1"/>
  <c r="AS407" i="22"/>
  <c r="AX407" i="22"/>
  <c r="AW407" i="22"/>
  <c r="AV398" i="22"/>
  <c r="AR398" i="22"/>
  <c r="BK197" i="22"/>
  <c r="AW332" i="22"/>
  <c r="AW338" i="22"/>
  <c r="AZ279" i="22"/>
  <c r="AZ326" i="22"/>
  <c r="AV326" i="22"/>
  <c r="BA350" i="22"/>
  <c r="BB350" i="22" s="1"/>
  <c r="AL183" i="22"/>
  <c r="BK425" i="22"/>
  <c r="BA425" i="22"/>
  <c r="BB425" i="22" s="1"/>
  <c r="AL287" i="22"/>
  <c r="BK217" i="22"/>
  <c r="BA217" i="22"/>
  <c r="BB217" i="22" s="1"/>
  <c r="AV285" i="22"/>
  <c r="AX389" i="22"/>
  <c r="AW389" i="22"/>
  <c r="AS389" i="22"/>
  <c r="AU333" i="22"/>
  <c r="BA231" i="22"/>
  <c r="BB231" i="22" s="1"/>
  <c r="BK279" i="22"/>
  <c r="AM301" i="22"/>
  <c r="AT195" i="22"/>
  <c r="AR195" i="22" s="1"/>
  <c r="AC390" i="22"/>
  <c r="AL257" i="22"/>
  <c r="AX306" i="22"/>
  <c r="AW306" i="22"/>
  <c r="AS306" i="22"/>
  <c r="AZ341" i="22"/>
  <c r="AV341" i="22"/>
  <c r="AR341" i="22"/>
  <c r="AJ309" i="22"/>
  <c r="AT309" i="22" s="1"/>
  <c r="AV309" i="22" s="1"/>
  <c r="AJ43" i="22"/>
  <c r="AT43" i="22" s="1"/>
  <c r="AV43" i="22" s="1"/>
  <c r="AJ333" i="22"/>
  <c r="AT333" i="22" s="1"/>
  <c r="AJ231" i="22"/>
  <c r="AT231" i="22" s="1"/>
  <c r="AV231" i="22" s="1"/>
  <c r="AJ279" i="22"/>
  <c r="AT279" i="22" s="1"/>
  <c r="AV279" i="22" s="1"/>
  <c r="AK303" i="22"/>
  <c r="AL303" i="22" s="1"/>
  <c r="AX342" i="22"/>
  <c r="AK223" i="22"/>
  <c r="AL223" i="22" s="1"/>
  <c r="AX301" i="22"/>
  <c r="AK326" i="22"/>
  <c r="AL326" i="22" s="1"/>
  <c r="AX62" i="22"/>
  <c r="AK229" i="22"/>
  <c r="AL229" i="22" s="1"/>
  <c r="AX396" i="22"/>
  <c r="AK195" i="22"/>
  <c r="AL195" i="22" s="1"/>
  <c r="AX365" i="22"/>
  <c r="AK390" i="22"/>
  <c r="AX350" i="22"/>
  <c r="AS427" i="22"/>
  <c r="AC257" i="22"/>
  <c r="AW65" i="22"/>
  <c r="AI174" i="22"/>
  <c r="AL174" i="22" s="1"/>
  <c r="AS203" i="22"/>
  <c r="BK167" i="22"/>
  <c r="BA167" i="22"/>
  <c r="BB167" i="22" s="1"/>
  <c r="AS180" i="22"/>
  <c r="AC183" i="22"/>
  <c r="BA397" i="22"/>
  <c r="BB397" i="22" s="1"/>
  <c r="AS343" i="22"/>
  <c r="AC336" i="22"/>
  <c r="AC181" i="22"/>
  <c r="AC287" i="22"/>
  <c r="AL203" i="22"/>
  <c r="AW358" i="22"/>
  <c r="AQ334" i="22"/>
  <c r="AP334" i="22"/>
  <c r="AM334" i="22"/>
  <c r="AU334" i="22"/>
  <c r="AS334" i="22"/>
  <c r="AI334" i="22"/>
  <c r="AF334" i="22"/>
  <c r="AK334" i="22"/>
  <c r="AJ334" i="22"/>
  <c r="AT334" i="22" s="1"/>
  <c r="AE334" i="22"/>
  <c r="AC306" i="22"/>
  <c r="AM303" i="22"/>
  <c r="AM223" i="22"/>
  <c r="AM326" i="22"/>
  <c r="AM229" i="22"/>
  <c r="AM195" i="22"/>
  <c r="AM390" i="22"/>
  <c r="AL253" i="22"/>
  <c r="AI180" i="22"/>
  <c r="AL180" i="22" s="1"/>
  <c r="AS65" i="22"/>
  <c r="AC174" i="22"/>
  <c r="AI343" i="22"/>
  <c r="AL343" i="22" s="1"/>
  <c r="AS425" i="22"/>
  <c r="AS211" i="22"/>
  <c r="AS351" i="22"/>
  <c r="AC407" i="22"/>
  <c r="BK398" i="22"/>
  <c r="BA398" i="22"/>
  <c r="BB398" i="22" s="1"/>
  <c r="AK167" i="22"/>
  <c r="AJ167" i="22"/>
  <c r="AT167" i="22" s="1"/>
  <c r="AI167" i="22"/>
  <c r="AF167" i="22"/>
  <c r="AX376" i="22"/>
  <c r="AS376" i="22"/>
  <c r="AW376" i="22"/>
  <c r="AX348" i="22"/>
  <c r="AW348" i="22"/>
  <c r="AS348" i="22"/>
  <c r="AQ400" i="22"/>
  <c r="AP400" i="22"/>
  <c r="AM400" i="22"/>
  <c r="AU400" i="22"/>
  <c r="AS400" i="22"/>
  <c r="AI400" i="22"/>
  <c r="AF400" i="22"/>
  <c r="AK400" i="22"/>
  <c r="AJ400" i="22"/>
  <c r="AT400" i="22" s="1"/>
  <c r="AE400" i="22"/>
  <c r="AC389" i="22"/>
  <c r="BK377" i="22"/>
  <c r="BA377" i="22"/>
  <c r="BB377" i="22" s="1"/>
  <c r="AX366" i="22"/>
  <c r="AS366" i="22"/>
  <c r="AW366" i="22"/>
  <c r="AE309" i="22"/>
  <c r="AM309" i="22"/>
  <c r="AE43" i="22"/>
  <c r="AM43" i="22"/>
  <c r="AE333" i="22"/>
  <c r="AM333" i="22"/>
  <c r="AE231" i="22"/>
  <c r="AM231" i="22"/>
  <c r="AE279" i="22"/>
  <c r="AM279" i="22"/>
  <c r="AE303" i="22"/>
  <c r="AW303" i="22"/>
  <c r="AS342" i="22"/>
  <c r="AE223" i="22"/>
  <c r="AW223" i="22"/>
  <c r="AS301" i="22"/>
  <c r="AE326" i="22"/>
  <c r="AW326" i="22"/>
  <c r="AS62" i="22"/>
  <c r="AE229" i="22"/>
  <c r="AW229" i="22"/>
  <c r="AS396" i="22"/>
  <c r="AE195" i="22"/>
  <c r="AW195" i="22"/>
  <c r="AS365" i="22"/>
  <c r="AE390" i="22"/>
  <c r="AW390" i="22"/>
  <c r="AS350" i="22"/>
  <c r="AS397" i="22"/>
  <c r="AC427" i="22"/>
  <c r="AW257" i="22"/>
  <c r="AI65" i="22"/>
  <c r="AL65" i="22" s="1"/>
  <c r="AI425" i="22"/>
  <c r="AL425" i="22" s="1"/>
  <c r="AI211" i="22"/>
  <c r="AL211" i="22" s="1"/>
  <c r="AC203" i="22"/>
  <c r="AI351" i="22"/>
  <c r="AL351" i="22" s="1"/>
  <c r="AC378" i="22"/>
  <c r="AC398" i="22"/>
  <c r="AP167" i="22"/>
  <c r="AU167" i="22"/>
  <c r="AS167" i="22"/>
  <c r="AQ167" i="22"/>
  <c r="AE167" i="22"/>
  <c r="AK366" i="22"/>
  <c r="AU366" i="22"/>
  <c r="AF303" i="22"/>
  <c r="AX303" i="22"/>
  <c r="AF223" i="22"/>
  <c r="AX223" i="22"/>
  <c r="AF326" i="22"/>
  <c r="AF229" i="22"/>
  <c r="AF195" i="22"/>
  <c r="AF390" i="22"/>
  <c r="BA253" i="22"/>
  <c r="BB253" i="22" s="1"/>
  <c r="AC180" i="22"/>
  <c r="AL397" i="22"/>
  <c r="BK397" i="22"/>
  <c r="AS101" i="22"/>
  <c r="AC343" i="22"/>
  <c r="AS217" i="22"/>
  <c r="AV432" i="22"/>
  <c r="AR432" i="22"/>
  <c r="AZ70" i="22"/>
  <c r="AP339" i="22"/>
  <c r="AU339" i="22"/>
  <c r="AM339" i="22"/>
  <c r="AS339" i="22"/>
  <c r="AQ339" i="22"/>
  <c r="AE339" i="22"/>
  <c r="AK339" i="22"/>
  <c r="AJ339" i="22"/>
  <c r="AT339" i="22" s="1"/>
  <c r="AI339" i="22"/>
  <c r="AF339" i="22"/>
  <c r="AS257" i="22"/>
  <c r="AC65" i="22"/>
  <c r="AL101" i="22"/>
  <c r="AC425" i="22"/>
  <c r="AC211" i="22"/>
  <c r="BK203" i="22"/>
  <c r="BA203" i="22"/>
  <c r="BB203" i="22" s="1"/>
  <c r="AC351" i="22"/>
  <c r="AS358" i="22"/>
  <c r="AC376" i="22"/>
  <c r="AQ419" i="22"/>
  <c r="AP419" i="22"/>
  <c r="AU419" i="22"/>
  <c r="AM419" i="22"/>
  <c r="AS419" i="22"/>
  <c r="AI419" i="22"/>
  <c r="AF419" i="22"/>
  <c r="AE419" i="22"/>
  <c r="AJ419" i="22"/>
  <c r="AT419" i="22" s="1"/>
  <c r="AK419" i="22"/>
  <c r="AK28" i="22"/>
  <c r="AJ28" i="22"/>
  <c r="AT28" i="22" s="1"/>
  <c r="AI28" i="22"/>
  <c r="AF28" i="22"/>
  <c r="AI398" i="22"/>
  <c r="AL398" i="22" s="1"/>
  <c r="AK346" i="22"/>
  <c r="AL346" i="22" s="1"/>
  <c r="AM376" i="22"/>
  <c r="AQ348" i="22"/>
  <c r="AP348" i="22"/>
  <c r="AI348" i="22"/>
  <c r="AF348" i="22"/>
  <c r="AK330" i="22"/>
  <c r="AJ330" i="22"/>
  <c r="AT330" i="22" s="1"/>
  <c r="AI330" i="22"/>
  <c r="AF330" i="22"/>
  <c r="AC335" i="22"/>
  <c r="AK302" i="22"/>
  <c r="AU302" i="22"/>
  <c r="AQ306" i="22"/>
  <c r="AP306" i="22"/>
  <c r="AI306" i="22"/>
  <c r="AF306" i="22"/>
  <c r="AX316" i="22"/>
  <c r="AW316" i="22"/>
  <c r="AQ389" i="22"/>
  <c r="AP389" i="22"/>
  <c r="AI389" i="22"/>
  <c r="AF389" i="22"/>
  <c r="AP330" i="22"/>
  <c r="AQ330" i="22"/>
  <c r="AU330" i="22"/>
  <c r="AK377" i="22"/>
  <c r="AJ377" i="22"/>
  <c r="AT377" i="22" s="1"/>
  <c r="AI377" i="22"/>
  <c r="AF377" i="22"/>
  <c r="AX335" i="22"/>
  <c r="AS335" i="22"/>
  <c r="AW335" i="22"/>
  <c r="AK217" i="22"/>
  <c r="AK358" i="22"/>
  <c r="AK407" i="22"/>
  <c r="AL407" i="22" s="1"/>
  <c r="AK378" i="22"/>
  <c r="AM346" i="22"/>
  <c r="AE376" i="22"/>
  <c r="AX432" i="22"/>
  <c r="AE306" i="22"/>
  <c r="AE389" i="22"/>
  <c r="AP377" i="22"/>
  <c r="AQ377" i="22"/>
  <c r="AU377" i="22"/>
  <c r="AE377" i="22"/>
  <c r="AX261" i="22"/>
  <c r="AW261" i="22"/>
  <c r="AS261" i="22"/>
  <c r="AI261" i="22"/>
  <c r="AL261" i="22" s="1"/>
  <c r="AC341" i="22"/>
  <c r="AX418" i="22"/>
  <c r="AW418" i="22"/>
  <c r="AS418" i="22"/>
  <c r="AW355" i="22"/>
  <c r="AS355" i="22"/>
  <c r="AX355" i="22"/>
  <c r="AI355" i="22"/>
  <c r="AL355" i="22" s="1"/>
  <c r="AW411" i="22"/>
  <c r="AS411" i="22"/>
  <c r="AX411" i="22"/>
  <c r="AI411" i="22"/>
  <c r="AL411" i="22" s="1"/>
  <c r="AE346" i="22"/>
  <c r="AW346" i="22"/>
  <c r="AQ376" i="22"/>
  <c r="AJ348" i="22"/>
  <c r="AT348" i="22" s="1"/>
  <c r="BA432" i="22"/>
  <c r="BB432" i="22" s="1"/>
  <c r="AQ316" i="22"/>
  <c r="AP316" i="22"/>
  <c r="AI316" i="22"/>
  <c r="AF316" i="22"/>
  <c r="AX285" i="22"/>
  <c r="AW285" i="22"/>
  <c r="AQ337" i="22"/>
  <c r="AP337" i="22"/>
  <c r="AI337" i="22"/>
  <c r="AZ337" i="22" s="1"/>
  <c r="AF337" i="22"/>
  <c r="AJ337" i="22"/>
  <c r="AT337" i="22" s="1"/>
  <c r="AQ204" i="22"/>
  <c r="AP204" i="22"/>
  <c r="AU204" i="22"/>
  <c r="AM204" i="22"/>
  <c r="AI204" i="22"/>
  <c r="AZ204" i="22" s="1"/>
  <c r="AF204" i="22"/>
  <c r="AE204" i="22"/>
  <c r="AJ204" i="22"/>
  <c r="AT204" i="22" s="1"/>
  <c r="AM330" i="22"/>
  <c r="AL341" i="22"/>
  <c r="AC79" i="22"/>
  <c r="AL403" i="22"/>
  <c r="AC423" i="22"/>
  <c r="AM398" i="22"/>
  <c r="AI376" i="22"/>
  <c r="AK348" i="22"/>
  <c r="AU348" i="22"/>
  <c r="AQ432" i="22"/>
  <c r="AP432" i="22"/>
  <c r="AI432" i="22"/>
  <c r="AL432" i="22" s="1"/>
  <c r="AF432" i="22"/>
  <c r="AJ306" i="22"/>
  <c r="AT306" i="22" s="1"/>
  <c r="AE316" i="22"/>
  <c r="AJ389" i="22"/>
  <c r="AT389" i="22" s="1"/>
  <c r="AM377" i="22"/>
  <c r="AX423" i="22"/>
  <c r="AS423" i="22"/>
  <c r="AW423" i="22"/>
  <c r="AJ376" i="22"/>
  <c r="AT376" i="22" s="1"/>
  <c r="AX334" i="22"/>
  <c r="AW334" i="22"/>
  <c r="AK306" i="22"/>
  <c r="AU306" i="22"/>
  <c r="AS316" i="22"/>
  <c r="AQ285" i="22"/>
  <c r="AP285" i="22"/>
  <c r="AI285" i="22"/>
  <c r="AL285" i="22" s="1"/>
  <c r="AF285" i="22"/>
  <c r="AX400" i="22"/>
  <c r="AW400" i="22"/>
  <c r="AK389" i="22"/>
  <c r="AU389" i="22"/>
  <c r="AC70" i="22"/>
  <c r="AZ157" i="22"/>
  <c r="AL79" i="22"/>
  <c r="AZ79" i="22"/>
  <c r="AK335" i="22"/>
  <c r="AX302" i="22"/>
  <c r="AS302" i="22"/>
  <c r="AW393" i="22"/>
  <c r="AS393" i="22"/>
  <c r="AX393" i="22"/>
  <c r="AI393" i="22"/>
  <c r="AL393" i="22" s="1"/>
  <c r="AX341" i="22"/>
  <c r="AW341" i="22"/>
  <c r="AP418" i="22"/>
  <c r="AQ418" i="22"/>
  <c r="AI418" i="22"/>
  <c r="AE418" i="22"/>
  <c r="AL150" i="22"/>
  <c r="AU70" i="22"/>
  <c r="AV70" i="22" s="1"/>
  <c r="AM261" i="22"/>
  <c r="AX157" i="22"/>
  <c r="AW157" i="22"/>
  <c r="AK157" i="22"/>
  <c r="AL157" i="22" s="1"/>
  <c r="AU157" i="22"/>
  <c r="AR157" i="22" s="1"/>
  <c r="AX403" i="22"/>
  <c r="AW403" i="22"/>
  <c r="AZ403" i="22"/>
  <c r="AF418" i="22"/>
  <c r="AW337" i="22"/>
  <c r="AW204" i="22"/>
  <c r="AW419" i="22"/>
  <c r="AM70" i="22"/>
  <c r="AM341" i="22"/>
  <c r="AX79" i="22"/>
  <c r="AW79" i="22"/>
  <c r="AU79" i="22"/>
  <c r="AR79" i="22" s="1"/>
  <c r="AW302" i="22"/>
  <c r="AW305" i="22"/>
  <c r="AS305" i="22"/>
  <c r="AX305" i="22"/>
  <c r="AI305" i="22"/>
  <c r="AL305" i="22" s="1"/>
  <c r="AX337" i="22"/>
  <c r="AX204" i="22"/>
  <c r="AX419" i="22"/>
  <c r="AS330" i="22"/>
  <c r="AW70" i="22"/>
  <c r="AS377" i="22"/>
  <c r="AM157" i="22"/>
  <c r="AP403" i="22"/>
  <c r="AU403" i="22"/>
  <c r="AR403" i="22" s="1"/>
  <c r="AM403" i="22"/>
  <c r="AQ403" i="22"/>
  <c r="AJ418" i="22"/>
  <c r="AT418" i="22" s="1"/>
  <c r="AU418" i="22"/>
  <c r="AU433" i="22"/>
  <c r="AM433" i="22"/>
  <c r="AP433" i="22"/>
  <c r="AQ433" i="22"/>
  <c r="AQ341" i="22"/>
  <c r="AM79" i="22"/>
  <c r="AX28" i="22"/>
  <c r="AW28" i="22"/>
  <c r="AX339" i="22"/>
  <c r="AW339" i="22"/>
  <c r="AF403" i="22"/>
  <c r="AK418" i="22"/>
  <c r="AC408" i="22"/>
  <c r="AI254" i="22"/>
  <c r="AL254" i="22" s="1"/>
  <c r="AW353" i="22"/>
  <c r="AS353" i="22"/>
  <c r="AX353" i="22"/>
  <c r="AL347" i="22"/>
  <c r="AF410" i="22"/>
  <c r="AK410" i="22"/>
  <c r="AJ410" i="22"/>
  <c r="AT410" i="22" s="1"/>
  <c r="AV410" i="22" s="1"/>
  <c r="AI410" i="22"/>
  <c r="AZ410" i="22" s="1"/>
  <c r="AE410" i="22"/>
  <c r="AC305" i="22"/>
  <c r="AI408" i="22"/>
  <c r="AC355" i="22"/>
  <c r="AW388" i="22"/>
  <c r="AS388" i="22"/>
  <c r="AX388" i="22"/>
  <c r="AL429" i="22"/>
  <c r="AW150" i="22"/>
  <c r="AS150" i="22"/>
  <c r="AX150" i="22"/>
  <c r="AU385" i="22"/>
  <c r="AQ385" i="22"/>
  <c r="AM385" i="22"/>
  <c r="AQ381" i="22"/>
  <c r="AM381" i="22"/>
  <c r="AU381" i="22"/>
  <c r="AF381" i="22"/>
  <c r="AK381" i="22"/>
  <c r="AI381" i="22"/>
  <c r="AE381" i="22"/>
  <c r="AJ381" i="22"/>
  <c r="AT381" i="22" s="1"/>
  <c r="AQ335" i="22"/>
  <c r="AQ423" i="22"/>
  <c r="AQ366" i="22"/>
  <c r="AQ302" i="22"/>
  <c r="AW415" i="22"/>
  <c r="AS415" i="22"/>
  <c r="AX415" i="22"/>
  <c r="AW361" i="22"/>
  <c r="AS361" i="22"/>
  <c r="AX361" i="22"/>
  <c r="AK317" i="22"/>
  <c r="AJ317" i="22"/>
  <c r="AT317" i="22" s="1"/>
  <c r="AI317" i="22"/>
  <c r="AF317" i="22"/>
  <c r="AI335" i="22"/>
  <c r="AI423" i="22"/>
  <c r="AL423" i="22" s="1"/>
  <c r="AI366" i="22"/>
  <c r="AI302" i="22"/>
  <c r="AC353" i="22"/>
  <c r="AW347" i="22"/>
  <c r="AS347" i="22"/>
  <c r="AX347" i="22"/>
  <c r="AC411" i="22"/>
  <c r="AU317" i="22"/>
  <c r="AQ317" i="22"/>
  <c r="AM317" i="22"/>
  <c r="AE317" i="22"/>
  <c r="AW254" i="22"/>
  <c r="AS254" i="22"/>
  <c r="AX254" i="22"/>
  <c r="AL353" i="22"/>
  <c r="AW300" i="22"/>
  <c r="AS300" i="22"/>
  <c r="AX300" i="22"/>
  <c r="AC393" i="22"/>
  <c r="AW429" i="22"/>
  <c r="AS429" i="22"/>
  <c r="AX429" i="22"/>
  <c r="AW408" i="22"/>
  <c r="AS408" i="22"/>
  <c r="AX408" i="22"/>
  <c r="AC415" i="22"/>
  <c r="AI388" i="22"/>
  <c r="AW437" i="22"/>
  <c r="AS437" i="22"/>
  <c r="AX437" i="22"/>
  <c r="AI437" i="22"/>
  <c r="AC331" i="22"/>
  <c r="BK317" i="22"/>
  <c r="BA317" i="22"/>
  <c r="BB317" i="22" s="1"/>
  <c r="AC374" i="22"/>
  <c r="AE433" i="22"/>
  <c r="AK433" i="22"/>
  <c r="AJ433" i="22"/>
  <c r="AT433" i="22" s="1"/>
  <c r="AK300" i="22"/>
  <c r="AL300" i="22" s="1"/>
  <c r="AK388" i="22"/>
  <c r="AK437" i="22"/>
  <c r="AW394" i="22"/>
  <c r="AS394" i="22"/>
  <c r="AJ262" i="22"/>
  <c r="AT262" i="22" s="1"/>
  <c r="AU262" i="22"/>
  <c r="AI331" i="22"/>
  <c r="AC317" i="22"/>
  <c r="BK433" i="22"/>
  <c r="BA433" i="22"/>
  <c r="BB433" i="22" s="1"/>
  <c r="AU416" i="22"/>
  <c r="AE437" i="22"/>
  <c r="AX394" i="22"/>
  <c r="AW262" i="22"/>
  <c r="AS262" i="22"/>
  <c r="AJ331" i="22"/>
  <c r="AT331" i="22" s="1"/>
  <c r="AI296" i="22"/>
  <c r="AI433" i="22"/>
  <c r="BK414" i="22"/>
  <c r="BA414" i="22"/>
  <c r="BB414" i="22" s="1"/>
  <c r="AE393" i="22"/>
  <c r="AM393" i="22"/>
  <c r="AM429" i="22"/>
  <c r="AM347" i="22"/>
  <c r="AM361" i="22"/>
  <c r="AM150" i="22"/>
  <c r="AM411" i="22"/>
  <c r="AC437" i="22"/>
  <c r="AF437" i="22"/>
  <c r="AE394" i="22"/>
  <c r="AM262" i="22"/>
  <c r="AX262" i="22"/>
  <c r="AW331" i="22"/>
  <c r="AS331" i="22"/>
  <c r="AJ296" i="22"/>
  <c r="AT296" i="22" s="1"/>
  <c r="AU296" i="22"/>
  <c r="AI385" i="22"/>
  <c r="BK374" i="22"/>
  <c r="BA374" i="22"/>
  <c r="BB374" i="22" s="1"/>
  <c r="BK381" i="22"/>
  <c r="AM410" i="22"/>
  <c r="AV406" i="22"/>
  <c r="AC394" i="22"/>
  <c r="AW296" i="22"/>
  <c r="AS296" i="22"/>
  <c r="AJ385" i="22"/>
  <c r="AT385" i="22" s="1"/>
  <c r="AE374" i="22"/>
  <c r="AK374" i="22"/>
  <c r="AJ374" i="22"/>
  <c r="AT374" i="22" s="1"/>
  <c r="AC262" i="22"/>
  <c r="AE331" i="22"/>
  <c r="AX296" i="22"/>
  <c r="AW385" i="22"/>
  <c r="AS385" i="22"/>
  <c r="AU374" i="22"/>
  <c r="AM374" i="22"/>
  <c r="AF374" i="22"/>
  <c r="AS381" i="22"/>
  <c r="AR406" i="22"/>
  <c r="AJ416" i="22"/>
  <c r="AJ413" i="22"/>
  <c r="AT413" i="22" s="1"/>
  <c r="BA413" i="22"/>
  <c r="BB413" i="22" s="1"/>
  <c r="AQ299" i="22"/>
  <c r="AQ404" i="22"/>
  <c r="AQ370" i="22"/>
  <c r="AQ409" i="22"/>
  <c r="AQ251" i="22"/>
  <c r="AQ421" i="22"/>
  <c r="AQ434" i="22"/>
  <c r="AI380" i="22"/>
  <c r="AX380" i="22"/>
  <c r="BA380" i="22"/>
  <c r="BB380" i="22" s="1"/>
  <c r="AC436" i="22"/>
  <c r="AZ402" i="22"/>
  <c r="AC430" i="22"/>
  <c r="AZ352" i="22"/>
  <c r="AC417" i="22"/>
  <c r="AX422" i="22"/>
  <c r="AW422" i="22"/>
  <c r="AS422" i="22"/>
  <c r="AS317" i="22"/>
  <c r="AS374" i="22"/>
  <c r="AS433" i="22"/>
  <c r="AK416" i="22"/>
  <c r="AS416" i="22"/>
  <c r="AK413" i="22"/>
  <c r="AS413" i="22"/>
  <c r="AI299" i="22"/>
  <c r="AI404" i="22"/>
  <c r="AI370" i="22"/>
  <c r="AI409" i="22"/>
  <c r="AI251" i="22"/>
  <c r="AI421" i="22"/>
  <c r="AI434" i="22"/>
  <c r="AI384" i="22"/>
  <c r="AL384" i="22" s="1"/>
  <c r="AS384" i="22"/>
  <c r="AU379" i="22"/>
  <c r="AV379" i="22" s="1"/>
  <c r="AI414" i="22"/>
  <c r="AL414" i="22" s="1"/>
  <c r="AX414" i="22"/>
  <c r="AZ399" i="22"/>
  <c r="AK312" i="22"/>
  <c r="AU312" i="22"/>
  <c r="AV312" i="22" s="1"/>
  <c r="AM416" i="22"/>
  <c r="AM413" i="22"/>
  <c r="AK299" i="22"/>
  <c r="AK404" i="22"/>
  <c r="AK370" i="22"/>
  <c r="AK409" i="22"/>
  <c r="BA406" i="22"/>
  <c r="BB406" i="22" s="1"/>
  <c r="BA379" i="22"/>
  <c r="BB379" i="22" s="1"/>
  <c r="AV375" i="22"/>
  <c r="AR375" i="22"/>
  <c r="AU299" i="22"/>
  <c r="AR299" i="22" s="1"/>
  <c r="AU404" i="22"/>
  <c r="AU370" i="22"/>
  <c r="AU409" i="22"/>
  <c r="AV409" i="22" s="1"/>
  <c r="AU251" i="22"/>
  <c r="AR251" i="22" s="1"/>
  <c r="AU421" i="22"/>
  <c r="AV421" i="22" s="1"/>
  <c r="AU434" i="22"/>
  <c r="AR434" i="22" s="1"/>
  <c r="AV380" i="22"/>
  <c r="AI406" i="22"/>
  <c r="AL406" i="22" s="1"/>
  <c r="AX406" i="22"/>
  <c r="AZ436" i="22"/>
  <c r="AC402" i="22"/>
  <c r="AZ430" i="22"/>
  <c r="AC352" i="22"/>
  <c r="AM299" i="22"/>
  <c r="AW299" i="22"/>
  <c r="AM404" i="22"/>
  <c r="AW404" i="22"/>
  <c r="AM370" i="22"/>
  <c r="AW370" i="22"/>
  <c r="AM409" i="22"/>
  <c r="AW409" i="22"/>
  <c r="AM251" i="22"/>
  <c r="AW251" i="22"/>
  <c r="AM421" i="22"/>
  <c r="AW421" i="22"/>
  <c r="AM434" i="22"/>
  <c r="AW434" i="22"/>
  <c r="AZ417" i="22"/>
  <c r="AC399" i="22"/>
  <c r="AZ363" i="22"/>
  <c r="BA384" i="22"/>
  <c r="BB384" i="22" s="1"/>
  <c r="AS414" i="22"/>
  <c r="AZ426" i="22"/>
  <c r="AV426" i="22"/>
  <c r="AU363" i="22"/>
  <c r="AK363" i="22"/>
  <c r="AX379" i="22"/>
  <c r="AX436" i="22"/>
  <c r="AX402" i="22"/>
  <c r="AX430" i="22"/>
  <c r="AX352" i="22"/>
  <c r="AX417" i="22"/>
  <c r="AX399" i="22"/>
  <c r="AX367" i="22"/>
  <c r="AX354" i="22"/>
  <c r="AW354" i="22"/>
  <c r="AI312" i="22"/>
  <c r="AK428" i="22"/>
  <c r="AL428" i="22" s="1"/>
  <c r="AX435" i="22"/>
  <c r="AW435" i="22"/>
  <c r="AS435" i="22"/>
  <c r="AI379" i="22"/>
  <c r="AL379" i="22" s="1"/>
  <c r="AI422" i="22"/>
  <c r="AL422" i="22" s="1"/>
  <c r="AX428" i="22"/>
  <c r="AW428" i="22"/>
  <c r="AI435" i="22"/>
  <c r="AQ436" i="22"/>
  <c r="AP436" i="22"/>
  <c r="AQ402" i="22"/>
  <c r="AP402" i="22"/>
  <c r="AQ430" i="22"/>
  <c r="AP430" i="22"/>
  <c r="AQ352" i="22"/>
  <c r="AP352" i="22"/>
  <c r="AQ417" i="22"/>
  <c r="AP417" i="22"/>
  <c r="AQ399" i="22"/>
  <c r="AP399" i="22"/>
  <c r="AQ367" i="22"/>
  <c r="AP367" i="22"/>
  <c r="AZ367" i="22"/>
  <c r="AQ354" i="22"/>
  <c r="AP354" i="22"/>
  <c r="AX438" i="22"/>
  <c r="AW438" i="22"/>
  <c r="AS438" i="22"/>
  <c r="AX412" i="22"/>
  <c r="AW412" i="22"/>
  <c r="AX277" i="22"/>
  <c r="AW277" i="22"/>
  <c r="AI438" i="22"/>
  <c r="AF436" i="22"/>
  <c r="AF402" i="22"/>
  <c r="AF430" i="22"/>
  <c r="AF352" i="22"/>
  <c r="AF417" i="22"/>
  <c r="AF399" i="22"/>
  <c r="AF367" i="22"/>
  <c r="AF354" i="22"/>
  <c r="AS354" i="22"/>
  <c r="AX375" i="22"/>
  <c r="AW375" i="22"/>
  <c r="AX424" i="22"/>
  <c r="AW424" i="22"/>
  <c r="AS424" i="22"/>
  <c r="AX426" i="22"/>
  <c r="AW426" i="22"/>
  <c r="AI412" i="22"/>
  <c r="AL412" i="22" s="1"/>
  <c r="AZ428" i="22"/>
  <c r="AI277" i="22"/>
  <c r="AJ436" i="22"/>
  <c r="AT436" i="22" s="1"/>
  <c r="AV436" i="22" s="1"/>
  <c r="AJ402" i="22"/>
  <c r="AT402" i="22" s="1"/>
  <c r="AR402" i="22" s="1"/>
  <c r="AJ430" i="22"/>
  <c r="AT430" i="22" s="1"/>
  <c r="AR430" i="22" s="1"/>
  <c r="AJ352" i="22"/>
  <c r="AT352" i="22" s="1"/>
  <c r="AR352" i="22" s="1"/>
  <c r="AJ417" i="22"/>
  <c r="AT417" i="22" s="1"/>
  <c r="AR417" i="22" s="1"/>
  <c r="AJ399" i="22"/>
  <c r="AT399" i="22" s="1"/>
  <c r="AV399" i="22" s="1"/>
  <c r="AJ367" i="22"/>
  <c r="AT367" i="22" s="1"/>
  <c r="AR367" i="22" s="1"/>
  <c r="AJ354" i="22"/>
  <c r="AT354" i="22" s="1"/>
  <c r="AU354" i="22"/>
  <c r="AX312" i="22"/>
  <c r="AW312" i="22"/>
  <c r="AI375" i="22"/>
  <c r="AL375" i="22" s="1"/>
  <c r="AS412" i="22"/>
  <c r="AX363" i="22"/>
  <c r="AW363" i="22"/>
  <c r="AS277" i="22"/>
  <c r="AK435" i="22"/>
  <c r="AK438" i="22"/>
  <c r="AK424" i="22"/>
  <c r="AL424" i="22" s="1"/>
  <c r="AP426" i="22"/>
  <c r="AP422" i="22"/>
  <c r="AP312" i="22"/>
  <c r="AP375" i="22"/>
  <c r="AP412" i="22"/>
  <c r="AP428" i="22"/>
  <c r="AP363" i="22"/>
  <c r="AP277" i="22"/>
  <c r="AP435" i="22"/>
  <c r="AP438" i="22"/>
  <c r="AP424" i="22"/>
  <c r="BD2" i="21"/>
  <c r="BB2" i="21"/>
  <c r="AQ2" i="21"/>
  <c r="AY2" i="21"/>
  <c r="AO2" i="21"/>
  <c r="AH2" i="21"/>
  <c r="AG445" i="21"/>
  <c r="AH445" i="21" s="1"/>
  <c r="AG444" i="21"/>
  <c r="AH444" i="21" s="1"/>
  <c r="AG443" i="21"/>
  <c r="AH443" i="21" s="1"/>
  <c r="AG442" i="21"/>
  <c r="AH442" i="21" s="1"/>
  <c r="AG441" i="21"/>
  <c r="AH441" i="21" s="1"/>
  <c r="AG440" i="21"/>
  <c r="AH440" i="21" s="1"/>
  <c r="AG439" i="21"/>
  <c r="AH439" i="21" s="1"/>
  <c r="AG438" i="21"/>
  <c r="AH438" i="21" s="1"/>
  <c r="AG437" i="21"/>
  <c r="AH437" i="21" s="1"/>
  <c r="AG436" i="21"/>
  <c r="AG435" i="21"/>
  <c r="AH435" i="21" s="1"/>
  <c r="AG434" i="21"/>
  <c r="AH434" i="21" s="1"/>
  <c r="AG433" i="21"/>
  <c r="AH433" i="21" s="1"/>
  <c r="AG432" i="21"/>
  <c r="AH432" i="21" s="1"/>
  <c r="AG431" i="21"/>
  <c r="AH431" i="21" s="1"/>
  <c r="AG430" i="21"/>
  <c r="AH430" i="21" s="1"/>
  <c r="AG429" i="21"/>
  <c r="AH429" i="21" s="1"/>
  <c r="AG428" i="21"/>
  <c r="AG427" i="21"/>
  <c r="AH427" i="21" s="1"/>
  <c r="AG426" i="21"/>
  <c r="AH426" i="21" s="1"/>
  <c r="AG425" i="21"/>
  <c r="AH425" i="21" s="1"/>
  <c r="AG424" i="21"/>
  <c r="AH424" i="21" s="1"/>
  <c r="AG423" i="21"/>
  <c r="AH423" i="21" s="1"/>
  <c r="AG422" i="21"/>
  <c r="AH422" i="21" s="1"/>
  <c r="AG421" i="21"/>
  <c r="AH421" i="21" s="1"/>
  <c r="AG420" i="21"/>
  <c r="AH420" i="21" s="1"/>
  <c r="AG419" i="21"/>
  <c r="AH419" i="21" s="1"/>
  <c r="AG418" i="21"/>
  <c r="AH418" i="21" s="1"/>
  <c r="AG417" i="21"/>
  <c r="AH417" i="21" s="1"/>
  <c r="AG416" i="21"/>
  <c r="AH416" i="21" s="1"/>
  <c r="AG415" i="21"/>
  <c r="AH415" i="21" s="1"/>
  <c r="AG414" i="21"/>
  <c r="AH414" i="21" s="1"/>
  <c r="AG413" i="21"/>
  <c r="AH413" i="21" s="1"/>
  <c r="AG412" i="21"/>
  <c r="AH412" i="21" s="1"/>
  <c r="AG411" i="21"/>
  <c r="AH411" i="21" s="1"/>
  <c r="AG410" i="21"/>
  <c r="AH410" i="21" s="1"/>
  <c r="AG409" i="21"/>
  <c r="AH409" i="21" s="1"/>
  <c r="AG408" i="21"/>
  <c r="AH408" i="21" s="1"/>
  <c r="AG407" i="21"/>
  <c r="AH407" i="21" s="1"/>
  <c r="AG406" i="21"/>
  <c r="AH406" i="21" s="1"/>
  <c r="AG405" i="21"/>
  <c r="AH405" i="21" s="1"/>
  <c r="AG404" i="21"/>
  <c r="AH404" i="21" s="1"/>
  <c r="AG403" i="21"/>
  <c r="AH403" i="21" s="1"/>
  <c r="AG402" i="21"/>
  <c r="AH402" i="21" s="1"/>
  <c r="AG401" i="21"/>
  <c r="AH401" i="21" s="1"/>
  <c r="AG400" i="21"/>
  <c r="AH400" i="21" s="1"/>
  <c r="AG399" i="21"/>
  <c r="AH399" i="21" s="1"/>
  <c r="AG398" i="21"/>
  <c r="AH398" i="21" s="1"/>
  <c r="AG397" i="21"/>
  <c r="AH397" i="21" s="1"/>
  <c r="AG396" i="21"/>
  <c r="AH396" i="21" s="1"/>
  <c r="AG395" i="21"/>
  <c r="AH395" i="21" s="1"/>
  <c r="AG394" i="21"/>
  <c r="AH394" i="21" s="1"/>
  <c r="AG393" i="21"/>
  <c r="AH393" i="21" s="1"/>
  <c r="AG392" i="21"/>
  <c r="AH392" i="21" s="1"/>
  <c r="AG391" i="21"/>
  <c r="AH391" i="21" s="1"/>
  <c r="AG390" i="21"/>
  <c r="AH390" i="21" s="1"/>
  <c r="AG389" i="21"/>
  <c r="AH389" i="21" s="1"/>
  <c r="AG388" i="21"/>
  <c r="AH388" i="21" s="1"/>
  <c r="AG387" i="21"/>
  <c r="AH387" i="21" s="1"/>
  <c r="AG386" i="21"/>
  <c r="AH386" i="21" s="1"/>
  <c r="AG385" i="21"/>
  <c r="AH385" i="21" s="1"/>
  <c r="AG384" i="21"/>
  <c r="AG383" i="21"/>
  <c r="AH383" i="21" s="1"/>
  <c r="AG382" i="21"/>
  <c r="AH382" i="21" s="1"/>
  <c r="AG381" i="21"/>
  <c r="AH381" i="21" s="1"/>
  <c r="AG380" i="21"/>
  <c r="AH380" i="21" s="1"/>
  <c r="AG379" i="21"/>
  <c r="AH379" i="21" s="1"/>
  <c r="AG378" i="21"/>
  <c r="AH378" i="21" s="1"/>
  <c r="AG377" i="21"/>
  <c r="AH377" i="21" s="1"/>
  <c r="AG376" i="21"/>
  <c r="AH376" i="21" s="1"/>
  <c r="AG375" i="21"/>
  <c r="AH375" i="21" s="1"/>
  <c r="AG374" i="21"/>
  <c r="AH374" i="21" s="1"/>
  <c r="AG373" i="21"/>
  <c r="AG372" i="21"/>
  <c r="AG371" i="21"/>
  <c r="AH371" i="21" s="1"/>
  <c r="AG370" i="21"/>
  <c r="AH370" i="21" s="1"/>
  <c r="AG369" i="21"/>
  <c r="AH369" i="21" s="1"/>
  <c r="AG368" i="21"/>
  <c r="AG367" i="21"/>
  <c r="AH367" i="21" s="1"/>
  <c r="AG366" i="21"/>
  <c r="AH366" i="21" s="1"/>
  <c r="AG365" i="21"/>
  <c r="AH365" i="21" s="1"/>
  <c r="AG364" i="21"/>
  <c r="AG363" i="21"/>
  <c r="AH363" i="21" s="1"/>
  <c r="AG362" i="21"/>
  <c r="AH362" i="21" s="1"/>
  <c r="AG361" i="21"/>
  <c r="AH361" i="21" s="1"/>
  <c r="AG360" i="21"/>
  <c r="AH360" i="21" s="1"/>
  <c r="AG359" i="21"/>
  <c r="AH359" i="21" s="1"/>
  <c r="AG358" i="21"/>
  <c r="AH358" i="21" s="1"/>
  <c r="AG357" i="21"/>
  <c r="AH357" i="21" s="1"/>
  <c r="AG356" i="21"/>
  <c r="AH356" i="21" s="1"/>
  <c r="AG355" i="21"/>
  <c r="AH355" i="21" s="1"/>
  <c r="AG354" i="21"/>
  <c r="AH354" i="21" s="1"/>
  <c r="AG353" i="21"/>
  <c r="AH353" i="21" s="1"/>
  <c r="AG352" i="21"/>
  <c r="AH352" i="21" s="1"/>
  <c r="AG351" i="21"/>
  <c r="AH351" i="21" s="1"/>
  <c r="AG350" i="21"/>
  <c r="AH350" i="21" s="1"/>
  <c r="AG349" i="21"/>
  <c r="AH349" i="21" s="1"/>
  <c r="AG348" i="21"/>
  <c r="AG347" i="21"/>
  <c r="AH347" i="21" s="1"/>
  <c r="AG346" i="21"/>
  <c r="AH346" i="21" s="1"/>
  <c r="AG345" i="21"/>
  <c r="AH345" i="21" s="1"/>
  <c r="AG344" i="21"/>
  <c r="AG343" i="21"/>
  <c r="AH343" i="21" s="1"/>
  <c r="AG342" i="21"/>
  <c r="AH342" i="21" s="1"/>
  <c r="AG341" i="21"/>
  <c r="AH341" i="21" s="1"/>
  <c r="AG340" i="21"/>
  <c r="AH340" i="21" s="1"/>
  <c r="AG339" i="21"/>
  <c r="AH339" i="21" s="1"/>
  <c r="AG338" i="21"/>
  <c r="AH338" i="21" s="1"/>
  <c r="AG337" i="21"/>
  <c r="AH337" i="21" s="1"/>
  <c r="AG336" i="21"/>
  <c r="AH336" i="21" s="1"/>
  <c r="AG335" i="21"/>
  <c r="AH335" i="21" s="1"/>
  <c r="AG334" i="21"/>
  <c r="AH334" i="21" s="1"/>
  <c r="AG333" i="21"/>
  <c r="AH333" i="21" s="1"/>
  <c r="AG332" i="21"/>
  <c r="AH332" i="21" s="1"/>
  <c r="AG331" i="21"/>
  <c r="AH331" i="21" s="1"/>
  <c r="AG330" i="21"/>
  <c r="AH330" i="21" s="1"/>
  <c r="AG329" i="21"/>
  <c r="AH329" i="21" s="1"/>
  <c r="AG328" i="21"/>
  <c r="AH328" i="21" s="1"/>
  <c r="AG327" i="21"/>
  <c r="AH327" i="21" s="1"/>
  <c r="AG326" i="21"/>
  <c r="AH326" i="21" s="1"/>
  <c r="AG325" i="21"/>
  <c r="AH325" i="21" s="1"/>
  <c r="AG324" i="21"/>
  <c r="AH324" i="21" s="1"/>
  <c r="AG323" i="21"/>
  <c r="AH323" i="21" s="1"/>
  <c r="AG322" i="21"/>
  <c r="AH322" i="21" s="1"/>
  <c r="AG321" i="21"/>
  <c r="AH321" i="21" s="1"/>
  <c r="AG320" i="21"/>
  <c r="AH320" i="21" s="1"/>
  <c r="AG319" i="21"/>
  <c r="AH319" i="21" s="1"/>
  <c r="AG318" i="21"/>
  <c r="AH318" i="21" s="1"/>
  <c r="AG317" i="21"/>
  <c r="AH317" i="21" s="1"/>
  <c r="AG316" i="21"/>
  <c r="AH316" i="21" s="1"/>
  <c r="AG315" i="21"/>
  <c r="AH315" i="21" s="1"/>
  <c r="AG314" i="21"/>
  <c r="AH314" i="21" s="1"/>
  <c r="AG313" i="21"/>
  <c r="AH313" i="21" s="1"/>
  <c r="AG312" i="21"/>
  <c r="AH312" i="21" s="1"/>
  <c r="AG311" i="21"/>
  <c r="AH311" i="21" s="1"/>
  <c r="AG310" i="21"/>
  <c r="AH310" i="21" s="1"/>
  <c r="AG309" i="21"/>
  <c r="AH309" i="21" s="1"/>
  <c r="AG308" i="21"/>
  <c r="AH308" i="21" s="1"/>
  <c r="AG307" i="21"/>
  <c r="AH307" i="21" s="1"/>
  <c r="AG306" i="21"/>
  <c r="AH306" i="21" s="1"/>
  <c r="AG305" i="21"/>
  <c r="AH305" i="21" s="1"/>
  <c r="AG304" i="21"/>
  <c r="AH304" i="21" s="1"/>
  <c r="AG303" i="21"/>
  <c r="AH303" i="21" s="1"/>
  <c r="AG302" i="21"/>
  <c r="AH302" i="21" s="1"/>
  <c r="AG301" i="21"/>
  <c r="AH301" i="21" s="1"/>
  <c r="AG300" i="21"/>
  <c r="AH300" i="21" s="1"/>
  <c r="AG299" i="21"/>
  <c r="AH299" i="21" s="1"/>
  <c r="AG298" i="21"/>
  <c r="AH298" i="21" s="1"/>
  <c r="AG297" i="21"/>
  <c r="AH297" i="21" s="1"/>
  <c r="AG296" i="21"/>
  <c r="AG295" i="21"/>
  <c r="AH295" i="21" s="1"/>
  <c r="AG294" i="21"/>
  <c r="AH294" i="21" s="1"/>
  <c r="AG293" i="21"/>
  <c r="AH293" i="21" s="1"/>
  <c r="AG292" i="21"/>
  <c r="AH292" i="21" s="1"/>
  <c r="AG291" i="21"/>
  <c r="AH291" i="21" s="1"/>
  <c r="AG290" i="21"/>
  <c r="AH290" i="21" s="1"/>
  <c r="AG289" i="21"/>
  <c r="AH289" i="21" s="1"/>
  <c r="AG288" i="21"/>
  <c r="AH288" i="21" s="1"/>
  <c r="AG287" i="21"/>
  <c r="AH287" i="21" s="1"/>
  <c r="AG286" i="21"/>
  <c r="AH286" i="21" s="1"/>
  <c r="AG285" i="21"/>
  <c r="AH285" i="21" s="1"/>
  <c r="AG284" i="21"/>
  <c r="AG283" i="21"/>
  <c r="AH283" i="21" s="1"/>
  <c r="AG282" i="21"/>
  <c r="AH282" i="21" s="1"/>
  <c r="AG281" i="21"/>
  <c r="AH281" i="21" s="1"/>
  <c r="AG280" i="21"/>
  <c r="AG279" i="21"/>
  <c r="AH279" i="21" s="1"/>
  <c r="AG278" i="21"/>
  <c r="AH278" i="21" s="1"/>
  <c r="AG277" i="21"/>
  <c r="AH277" i="21" s="1"/>
  <c r="AG276" i="21"/>
  <c r="AH276" i="21" s="1"/>
  <c r="AG275" i="21"/>
  <c r="AH275" i="21" s="1"/>
  <c r="AG274" i="21"/>
  <c r="AH274" i="21" s="1"/>
  <c r="AG273" i="21"/>
  <c r="AH273" i="21" s="1"/>
  <c r="AG272" i="21"/>
  <c r="AG271" i="21"/>
  <c r="AH271" i="21" s="1"/>
  <c r="AG270" i="21"/>
  <c r="AH270" i="21" s="1"/>
  <c r="AG269" i="21"/>
  <c r="AH269" i="21" s="1"/>
  <c r="AG268" i="21"/>
  <c r="AH268" i="21" s="1"/>
  <c r="AG267" i="21"/>
  <c r="AH267" i="21" s="1"/>
  <c r="AG266" i="21"/>
  <c r="AH266" i="21" s="1"/>
  <c r="AG265" i="21"/>
  <c r="AH265" i="21" s="1"/>
  <c r="AG264" i="21"/>
  <c r="AH264" i="21" s="1"/>
  <c r="AG263" i="21"/>
  <c r="AH263" i="21" s="1"/>
  <c r="AG262" i="21"/>
  <c r="AH262" i="21" s="1"/>
  <c r="AG261" i="21"/>
  <c r="AH261" i="21" s="1"/>
  <c r="AG260" i="21"/>
  <c r="AG259" i="21"/>
  <c r="AH259" i="21" s="1"/>
  <c r="AG258" i="21"/>
  <c r="AH258" i="21" s="1"/>
  <c r="AG257" i="21"/>
  <c r="AH257" i="21" s="1"/>
  <c r="AG256" i="21"/>
  <c r="AH256" i="21" s="1"/>
  <c r="AG255" i="21"/>
  <c r="AH255" i="21" s="1"/>
  <c r="AG254" i="21"/>
  <c r="AH254" i="21" s="1"/>
  <c r="AG253" i="21"/>
  <c r="AH253" i="21" s="1"/>
  <c r="AG252" i="21"/>
  <c r="AH252" i="21" s="1"/>
  <c r="AG251" i="21"/>
  <c r="AH251" i="21" s="1"/>
  <c r="AG250" i="21"/>
  <c r="AH250" i="21" s="1"/>
  <c r="AG249" i="21"/>
  <c r="AH249" i="21" s="1"/>
  <c r="AG248" i="21"/>
  <c r="AH248" i="21" s="1"/>
  <c r="AG247" i="21"/>
  <c r="AH247" i="21" s="1"/>
  <c r="AG246" i="21"/>
  <c r="AH246" i="21" s="1"/>
  <c r="AG245" i="21"/>
  <c r="AG244" i="21"/>
  <c r="AH244" i="21" s="1"/>
  <c r="AG243" i="21"/>
  <c r="AH243" i="21" s="1"/>
  <c r="AG242" i="21"/>
  <c r="AH242" i="21" s="1"/>
  <c r="AG241" i="21"/>
  <c r="AH241" i="21" s="1"/>
  <c r="AG240" i="21"/>
  <c r="AH240" i="21" s="1"/>
  <c r="AG239" i="21"/>
  <c r="AH239" i="21" s="1"/>
  <c r="AG238" i="21"/>
  <c r="AH238" i="21" s="1"/>
  <c r="AG237" i="21"/>
  <c r="AH237" i="21" s="1"/>
  <c r="AG236" i="21"/>
  <c r="AH236" i="21" s="1"/>
  <c r="AG235" i="21"/>
  <c r="AH235" i="21" s="1"/>
  <c r="AG234" i="21"/>
  <c r="AH234" i="21" s="1"/>
  <c r="AG233" i="21"/>
  <c r="AH233" i="21" s="1"/>
  <c r="AG232" i="21"/>
  <c r="AH232" i="21" s="1"/>
  <c r="AG231" i="21"/>
  <c r="AH231" i="21" s="1"/>
  <c r="AG230" i="21"/>
  <c r="AH230" i="21" s="1"/>
  <c r="AG229" i="21"/>
  <c r="AH229" i="21" s="1"/>
  <c r="AG228" i="21"/>
  <c r="AH228" i="21" s="1"/>
  <c r="AG227" i="21"/>
  <c r="AH227" i="21" s="1"/>
  <c r="AG226" i="21"/>
  <c r="AH226" i="21" s="1"/>
  <c r="AG225" i="21"/>
  <c r="AH225" i="21" s="1"/>
  <c r="AG224" i="21"/>
  <c r="AH224" i="21" s="1"/>
  <c r="AG223" i="21"/>
  <c r="AH223" i="21" s="1"/>
  <c r="AG222" i="21"/>
  <c r="AH222" i="21" s="1"/>
  <c r="AG221" i="21"/>
  <c r="AH221" i="21" s="1"/>
  <c r="AG220" i="21"/>
  <c r="AH220" i="21" s="1"/>
  <c r="AG219" i="21"/>
  <c r="AH219" i="21" s="1"/>
  <c r="AG218" i="21"/>
  <c r="AH218" i="21" s="1"/>
  <c r="AG217" i="21"/>
  <c r="AH217" i="21" s="1"/>
  <c r="AG216" i="21"/>
  <c r="AH216" i="21" s="1"/>
  <c r="AG215" i="21"/>
  <c r="AH215" i="21" s="1"/>
  <c r="AG214" i="21"/>
  <c r="AH214" i="21" s="1"/>
  <c r="AG213" i="21"/>
  <c r="AH213" i="21" s="1"/>
  <c r="AG212" i="21"/>
  <c r="AG211" i="21"/>
  <c r="AG210" i="21"/>
  <c r="AH210" i="21" s="1"/>
  <c r="AG209" i="21"/>
  <c r="AH209" i="21" s="1"/>
  <c r="AG208" i="21"/>
  <c r="AH208" i="21" s="1"/>
  <c r="AG207" i="21"/>
  <c r="AH207" i="21" s="1"/>
  <c r="AG206" i="21"/>
  <c r="AH206" i="21" s="1"/>
  <c r="AG205" i="21"/>
  <c r="AH205" i="21" s="1"/>
  <c r="AG204" i="21"/>
  <c r="AH204" i="21" s="1"/>
  <c r="AG203" i="21"/>
  <c r="AH203" i="21" s="1"/>
  <c r="AG202" i="21"/>
  <c r="AH202" i="21" s="1"/>
  <c r="AG201" i="21"/>
  <c r="AH201" i="21" s="1"/>
  <c r="AG200" i="21"/>
  <c r="AH200" i="21" s="1"/>
  <c r="AG199" i="21"/>
  <c r="AH199" i="21" s="1"/>
  <c r="AG198" i="21"/>
  <c r="AH198" i="21" s="1"/>
  <c r="AG197" i="21"/>
  <c r="AG196" i="21"/>
  <c r="AH196" i="21" s="1"/>
  <c r="AG195" i="21"/>
  <c r="AH195" i="21" s="1"/>
  <c r="AG194" i="21"/>
  <c r="AG193" i="21"/>
  <c r="AH193" i="21" s="1"/>
  <c r="AG192" i="21"/>
  <c r="AH192" i="21" s="1"/>
  <c r="AG191" i="21"/>
  <c r="AH191" i="21" s="1"/>
  <c r="AG190" i="21"/>
  <c r="AG189" i="21"/>
  <c r="AH189" i="21" s="1"/>
  <c r="AG188" i="21"/>
  <c r="AG187" i="21"/>
  <c r="AH187" i="21" s="1"/>
  <c r="AG186" i="21"/>
  <c r="AH186" i="21" s="1"/>
  <c r="AG185" i="21"/>
  <c r="AH185" i="21" s="1"/>
  <c r="AG184" i="21"/>
  <c r="AH184" i="21" s="1"/>
  <c r="AG183" i="21"/>
  <c r="AH183" i="21" s="1"/>
  <c r="AG182" i="21"/>
  <c r="AH182" i="21" s="1"/>
  <c r="AG181" i="21"/>
  <c r="AH181" i="21" s="1"/>
  <c r="AG180" i="21"/>
  <c r="AH180" i="21" s="1"/>
  <c r="AG179" i="21"/>
  <c r="AH179" i="21" s="1"/>
  <c r="AG178" i="21"/>
  <c r="AH178" i="21" s="1"/>
  <c r="AG177" i="21"/>
  <c r="AH177" i="21" s="1"/>
  <c r="AG176" i="21"/>
  <c r="AH176" i="21" s="1"/>
  <c r="AG175" i="21"/>
  <c r="AH175" i="21" s="1"/>
  <c r="AG174" i="21"/>
  <c r="AH174" i="21" s="1"/>
  <c r="AG173" i="21"/>
  <c r="AH173" i="21" s="1"/>
  <c r="AG172" i="21"/>
  <c r="AH172" i="21" s="1"/>
  <c r="AG171" i="21"/>
  <c r="AH171" i="21" s="1"/>
  <c r="AG170" i="21"/>
  <c r="AH170" i="21" s="1"/>
  <c r="AG169" i="21"/>
  <c r="AH169" i="21" s="1"/>
  <c r="AG168" i="21"/>
  <c r="AG167" i="21"/>
  <c r="AH167" i="21" s="1"/>
  <c r="AG166" i="21"/>
  <c r="AH166" i="21" s="1"/>
  <c r="AG165" i="21"/>
  <c r="AH165" i="21" s="1"/>
  <c r="AG164" i="21"/>
  <c r="AH164" i="21" s="1"/>
  <c r="AG163" i="21"/>
  <c r="AH163" i="21" s="1"/>
  <c r="AG162" i="21"/>
  <c r="AH162" i="21" s="1"/>
  <c r="AG161" i="21"/>
  <c r="AH161" i="21" s="1"/>
  <c r="AG160" i="21"/>
  <c r="AH160" i="21" s="1"/>
  <c r="AG159" i="21"/>
  <c r="AH159" i="21" s="1"/>
  <c r="AG158" i="21"/>
  <c r="AH158" i="21" s="1"/>
  <c r="AG157" i="21"/>
  <c r="AH157" i="21" s="1"/>
  <c r="AG156" i="21"/>
  <c r="AH156" i="21" s="1"/>
  <c r="AG155" i="21"/>
  <c r="AH155" i="21" s="1"/>
  <c r="AG154" i="21"/>
  <c r="AH154" i="21" s="1"/>
  <c r="AG153" i="21"/>
  <c r="AH153" i="21" s="1"/>
  <c r="AG152" i="21"/>
  <c r="AH152" i="21" s="1"/>
  <c r="AG151" i="21"/>
  <c r="AH151" i="21" s="1"/>
  <c r="AG150" i="21"/>
  <c r="AH150" i="21" s="1"/>
  <c r="AG149" i="21"/>
  <c r="AH149" i="21" s="1"/>
  <c r="AG148" i="21"/>
  <c r="AH148" i="21" s="1"/>
  <c r="AG147" i="21"/>
  <c r="AG146" i="21"/>
  <c r="AH146" i="21" s="1"/>
  <c r="AG145" i="21"/>
  <c r="AH145" i="21" s="1"/>
  <c r="AG144" i="21"/>
  <c r="AH144" i="21" s="1"/>
  <c r="AG143" i="21"/>
  <c r="AH143" i="21" s="1"/>
  <c r="AG142" i="21"/>
  <c r="AH142" i="21" s="1"/>
  <c r="AG141" i="21"/>
  <c r="AH141" i="21" s="1"/>
  <c r="AG140" i="21"/>
  <c r="AG139" i="21"/>
  <c r="AH139" i="21" s="1"/>
  <c r="AG138" i="21"/>
  <c r="AH138" i="21" s="1"/>
  <c r="AG137" i="21"/>
  <c r="AH137" i="21" s="1"/>
  <c r="AG136" i="21"/>
  <c r="AH136" i="21" s="1"/>
  <c r="AG135" i="21"/>
  <c r="AH135" i="21" s="1"/>
  <c r="AG134" i="21"/>
  <c r="AH134" i="21" s="1"/>
  <c r="AG133" i="21"/>
  <c r="AH133" i="21" s="1"/>
  <c r="AG132" i="21"/>
  <c r="AH132" i="21" s="1"/>
  <c r="AG131" i="21"/>
  <c r="AH131" i="21" s="1"/>
  <c r="AG130" i="21"/>
  <c r="AH130" i="21" s="1"/>
  <c r="AG129" i="21"/>
  <c r="AH129" i="21" s="1"/>
  <c r="AG128" i="21"/>
  <c r="AH128" i="21" s="1"/>
  <c r="AG127" i="21"/>
  <c r="AH127" i="21" s="1"/>
  <c r="AG126" i="21"/>
  <c r="AH126" i="21" s="1"/>
  <c r="AG125" i="21"/>
  <c r="AH125" i="21" s="1"/>
  <c r="AG124" i="21"/>
  <c r="AG123" i="21"/>
  <c r="AH123" i="21" s="1"/>
  <c r="AG122" i="21"/>
  <c r="AH122" i="21" s="1"/>
  <c r="AG121" i="21"/>
  <c r="AH121" i="21" s="1"/>
  <c r="AG120" i="21"/>
  <c r="AG119" i="21"/>
  <c r="AH119" i="21" s="1"/>
  <c r="AG118" i="21"/>
  <c r="AH118" i="21" s="1"/>
  <c r="AG117" i="21"/>
  <c r="AH117" i="21" s="1"/>
  <c r="AG116" i="21"/>
  <c r="AH116" i="21" s="1"/>
  <c r="AG115" i="21"/>
  <c r="AH115" i="21" s="1"/>
  <c r="AG114" i="21"/>
  <c r="AH114" i="21" s="1"/>
  <c r="AG113" i="21"/>
  <c r="AH113" i="21" s="1"/>
  <c r="AG112" i="21"/>
  <c r="AH112" i="21" s="1"/>
  <c r="AG111" i="21"/>
  <c r="AH111" i="21" s="1"/>
  <c r="AG110" i="21"/>
  <c r="AH110" i="21" s="1"/>
  <c r="AG109" i="21"/>
  <c r="AH109" i="21" s="1"/>
  <c r="AG108" i="21"/>
  <c r="AH108" i="21" s="1"/>
  <c r="AG107" i="21"/>
  <c r="AH107" i="21" s="1"/>
  <c r="AG106" i="21"/>
  <c r="AH106" i="21" s="1"/>
  <c r="AG105" i="21"/>
  <c r="AH105" i="21" s="1"/>
  <c r="AG104" i="21"/>
  <c r="AH104" i="21" s="1"/>
  <c r="AG103" i="21"/>
  <c r="AH103" i="21" s="1"/>
  <c r="AG102" i="21"/>
  <c r="AH102" i="21" s="1"/>
  <c r="AG101" i="21"/>
  <c r="AH101" i="21" s="1"/>
  <c r="AG100" i="21"/>
  <c r="AH100" i="21" s="1"/>
  <c r="AG99" i="21"/>
  <c r="AH99" i="21" s="1"/>
  <c r="AG98" i="21"/>
  <c r="AH98" i="21" s="1"/>
  <c r="AG97" i="21"/>
  <c r="AH97" i="21" s="1"/>
  <c r="AG96" i="21"/>
  <c r="AG95" i="21"/>
  <c r="AH95" i="21" s="1"/>
  <c r="AG94" i="21"/>
  <c r="AH94" i="21" s="1"/>
  <c r="AG93" i="21"/>
  <c r="AH93" i="21" s="1"/>
  <c r="AG92" i="21"/>
  <c r="AH92" i="21" s="1"/>
  <c r="AG91" i="21"/>
  <c r="AH91" i="21" s="1"/>
  <c r="AG90" i="21"/>
  <c r="AH90" i="21" s="1"/>
  <c r="AG89" i="21"/>
  <c r="AH89" i="21" s="1"/>
  <c r="AG88" i="21"/>
  <c r="AH88" i="21" s="1"/>
  <c r="AG87" i="21"/>
  <c r="AH87" i="21" s="1"/>
  <c r="AG86" i="21"/>
  <c r="AH86" i="21" s="1"/>
  <c r="AG85" i="21"/>
  <c r="AH85" i="21" s="1"/>
  <c r="AG84" i="21"/>
  <c r="AH84" i="21" s="1"/>
  <c r="AG83" i="21"/>
  <c r="AH83" i="21" s="1"/>
  <c r="AG82" i="21"/>
  <c r="AH82" i="21" s="1"/>
  <c r="AG81" i="21"/>
  <c r="AH81" i="21" s="1"/>
  <c r="AG80" i="21"/>
  <c r="AG79" i="21"/>
  <c r="AH79" i="21" s="1"/>
  <c r="AG78" i="21"/>
  <c r="AH78" i="21" s="1"/>
  <c r="AG77" i="21"/>
  <c r="AH77" i="21" s="1"/>
  <c r="AG76" i="21"/>
  <c r="AG75" i="21"/>
  <c r="AH75" i="21" s="1"/>
  <c r="AG74" i="21"/>
  <c r="AH74" i="21" s="1"/>
  <c r="AG73" i="21"/>
  <c r="AH73" i="21" s="1"/>
  <c r="AG72" i="21"/>
  <c r="AH72" i="21" s="1"/>
  <c r="AG71" i="21"/>
  <c r="AH71" i="21" s="1"/>
  <c r="AG70" i="21"/>
  <c r="AH70" i="21" s="1"/>
  <c r="AG69" i="21"/>
  <c r="AH69" i="21" s="1"/>
  <c r="AG68" i="21"/>
  <c r="AH68" i="21" s="1"/>
  <c r="AG67" i="21"/>
  <c r="AH67" i="21" s="1"/>
  <c r="AG66" i="21"/>
  <c r="AH66" i="21" s="1"/>
  <c r="AG65" i="21"/>
  <c r="AH65" i="21" s="1"/>
  <c r="AG64" i="21"/>
  <c r="AH64" i="21" s="1"/>
  <c r="AG63" i="21"/>
  <c r="AH63" i="21" s="1"/>
  <c r="AG62" i="21"/>
  <c r="AH62" i="21" s="1"/>
  <c r="AG61" i="21"/>
  <c r="AH61" i="21" s="1"/>
  <c r="AG60" i="21"/>
  <c r="AG59" i="21"/>
  <c r="AH59" i="21" s="1"/>
  <c r="AG58" i="21"/>
  <c r="AH58" i="21" s="1"/>
  <c r="AG57" i="21"/>
  <c r="AH57" i="21" s="1"/>
  <c r="AG56" i="21"/>
  <c r="AH56" i="21" s="1"/>
  <c r="AG55" i="21"/>
  <c r="AH55" i="21" s="1"/>
  <c r="AG54" i="21"/>
  <c r="AH54" i="21" s="1"/>
  <c r="AG53" i="21"/>
  <c r="AH53" i="21" s="1"/>
  <c r="AG52" i="21"/>
  <c r="AH52" i="21" s="1"/>
  <c r="AG51" i="21"/>
  <c r="AH51" i="21" s="1"/>
  <c r="AG50" i="21"/>
  <c r="AH50" i="21" s="1"/>
  <c r="AG49" i="21"/>
  <c r="AH49" i="21" s="1"/>
  <c r="AG48" i="21"/>
  <c r="AG47" i="21"/>
  <c r="AH47" i="21" s="1"/>
  <c r="AG46" i="21"/>
  <c r="AH46" i="21" s="1"/>
  <c r="AG45" i="21"/>
  <c r="AH45" i="21" s="1"/>
  <c r="AG44" i="21"/>
  <c r="AH44" i="21" s="1"/>
  <c r="AG43" i="21"/>
  <c r="AH43" i="21" s="1"/>
  <c r="AG42" i="21"/>
  <c r="AH42" i="21" s="1"/>
  <c r="AG41" i="21"/>
  <c r="AH41" i="21" s="1"/>
  <c r="AG40" i="21"/>
  <c r="AH40" i="21" s="1"/>
  <c r="AG39" i="21"/>
  <c r="AH39" i="21" s="1"/>
  <c r="AG38" i="21"/>
  <c r="AH38" i="21" s="1"/>
  <c r="AG37" i="21"/>
  <c r="AH37" i="21" s="1"/>
  <c r="AG36" i="21"/>
  <c r="AH36" i="21" s="1"/>
  <c r="AG35" i="21"/>
  <c r="AH35" i="21" s="1"/>
  <c r="AG34" i="21"/>
  <c r="AH34" i="21" s="1"/>
  <c r="AG33" i="21"/>
  <c r="AH33" i="21" s="1"/>
  <c r="AG32" i="21"/>
  <c r="AH32" i="21" s="1"/>
  <c r="AG31" i="21"/>
  <c r="AH31" i="21" s="1"/>
  <c r="AG30" i="21"/>
  <c r="AH30" i="21" s="1"/>
  <c r="AG29" i="21"/>
  <c r="AH29" i="21" s="1"/>
  <c r="AG28" i="21"/>
  <c r="AH28" i="21" s="1"/>
  <c r="AG27" i="21"/>
  <c r="AH27" i="21" s="1"/>
  <c r="AG26" i="21"/>
  <c r="AH26" i="21" s="1"/>
  <c r="AG25" i="21"/>
  <c r="AH25" i="21" s="1"/>
  <c r="AG24" i="21"/>
  <c r="AH24" i="21" s="1"/>
  <c r="AG23" i="21"/>
  <c r="AH23" i="21" s="1"/>
  <c r="AG22" i="21"/>
  <c r="AH22" i="21" s="1"/>
  <c r="AG21" i="21"/>
  <c r="AH21" i="21" s="1"/>
  <c r="AG20" i="21"/>
  <c r="AH20" i="21" s="1"/>
  <c r="AG19" i="21"/>
  <c r="AH19" i="21" s="1"/>
  <c r="AG18" i="21"/>
  <c r="AH18" i="21" s="1"/>
  <c r="AG17" i="21"/>
  <c r="AH17" i="21" s="1"/>
  <c r="AG16" i="21"/>
  <c r="AH16" i="21" s="1"/>
  <c r="AG15" i="21"/>
  <c r="AH15" i="21" s="1"/>
  <c r="AG14" i="21"/>
  <c r="AH14" i="21" s="1"/>
  <c r="AG13" i="21"/>
  <c r="AH13" i="21" s="1"/>
  <c r="AG12" i="21"/>
  <c r="AG11" i="21"/>
  <c r="AH11" i="21" s="1"/>
  <c r="AG10" i="21"/>
  <c r="AH10" i="21" s="1"/>
  <c r="AG9" i="21"/>
  <c r="AH9" i="21" s="1"/>
  <c r="AG8" i="21"/>
  <c r="AH8" i="21" s="1"/>
  <c r="AG7" i="21"/>
  <c r="AH7" i="21" s="1"/>
  <c r="AG6" i="21"/>
  <c r="AH6" i="21" s="1"/>
  <c r="AG5" i="21"/>
  <c r="AH5" i="21" s="1"/>
  <c r="AH147" i="21"/>
  <c r="AH211" i="21"/>
  <c r="AH260" i="21"/>
  <c r="AH284" i="21"/>
  <c r="AH348" i="21"/>
  <c r="AH372" i="21"/>
  <c r="AH436" i="21"/>
  <c r="AH12" i="21"/>
  <c r="AH60" i="21"/>
  <c r="AH76" i="21"/>
  <c r="AH124" i="21"/>
  <c r="AH140" i="21"/>
  <c r="AH188" i="21"/>
  <c r="AH212" i="21"/>
  <c r="AH364" i="21"/>
  <c r="AH428" i="21"/>
  <c r="AG4" i="21"/>
  <c r="AH4" i="21" s="1"/>
  <c r="AH48" i="21"/>
  <c r="AH80" i="21"/>
  <c r="AH96" i="21"/>
  <c r="AH120" i="21"/>
  <c r="AH168" i="21"/>
  <c r="AH190" i="21"/>
  <c r="AH194" i="21"/>
  <c r="AH197" i="21"/>
  <c r="AH245" i="21"/>
  <c r="AH272" i="21"/>
  <c r="AH280" i="21"/>
  <c r="AH296" i="21"/>
  <c r="AH344" i="21"/>
  <c r="AH368" i="21"/>
  <c r="AH373" i="21"/>
  <c r="AH384" i="21"/>
  <c r="AE2" i="21"/>
  <c r="AF2" i="21"/>
  <c r="BI2" i="21"/>
  <c r="BK2" i="21"/>
  <c r="BJ2" i="21"/>
  <c r="BH2" i="21"/>
  <c r="BG2" i="21"/>
  <c r="BF2" i="21"/>
  <c r="BE2" i="21"/>
  <c r="BC2" i="21"/>
  <c r="BA2" i="21"/>
  <c r="AX2" i="21"/>
  <c r="AP2" i="21"/>
  <c r="AR2" i="21" s="1"/>
  <c r="AW2" i="21"/>
  <c r="AU2" i="21"/>
  <c r="AT2" i="21"/>
  <c r="AS2" i="21"/>
  <c r="AN2" i="21"/>
  <c r="AM2" i="21"/>
  <c r="AK2" i="21"/>
  <c r="AJ2" i="21"/>
  <c r="AI2" i="21"/>
  <c r="AG2" i="21"/>
  <c r="AD2" i="21"/>
  <c r="AD5" i="21"/>
  <c r="AF5" i="21" s="1"/>
  <c r="AD6" i="21"/>
  <c r="AF6" i="21" s="1"/>
  <c r="AD7" i="21"/>
  <c r="AF7" i="21" s="1"/>
  <c r="AD8" i="21"/>
  <c r="AF8" i="21" s="1"/>
  <c r="AD9" i="21"/>
  <c r="AF9" i="21" s="1"/>
  <c r="AD10" i="21"/>
  <c r="AF10" i="21" s="1"/>
  <c r="AD11" i="21"/>
  <c r="AF11" i="21" s="1"/>
  <c r="AD12" i="21"/>
  <c r="AF12" i="21" s="1"/>
  <c r="AD13" i="21"/>
  <c r="AF13" i="21" s="1"/>
  <c r="AD14" i="21"/>
  <c r="AF14" i="21" s="1"/>
  <c r="AD15" i="21"/>
  <c r="AF15" i="21" s="1"/>
  <c r="AD16" i="21"/>
  <c r="AE16" i="21" s="1"/>
  <c r="AD17" i="21"/>
  <c r="AF17" i="21" s="1"/>
  <c r="AD18" i="21"/>
  <c r="AF18" i="21" s="1"/>
  <c r="AD19" i="21"/>
  <c r="AF19" i="21" s="1"/>
  <c r="AD20" i="21"/>
  <c r="AF20" i="21" s="1"/>
  <c r="AD21" i="21"/>
  <c r="AF21" i="21" s="1"/>
  <c r="AD22" i="21"/>
  <c r="AF22" i="21" s="1"/>
  <c r="AD23" i="21"/>
  <c r="AF23" i="21" s="1"/>
  <c r="AD24" i="21"/>
  <c r="AF24" i="21" s="1"/>
  <c r="AD25" i="21"/>
  <c r="AF25" i="21" s="1"/>
  <c r="AD26" i="21"/>
  <c r="AF26" i="21" s="1"/>
  <c r="AD27" i="21"/>
  <c r="AF27" i="21" s="1"/>
  <c r="AD28" i="21"/>
  <c r="AF28" i="21" s="1"/>
  <c r="AD29" i="21"/>
  <c r="AF29" i="21" s="1"/>
  <c r="AD30" i="21"/>
  <c r="AF30" i="21" s="1"/>
  <c r="AD31" i="21"/>
  <c r="AF31" i="21" s="1"/>
  <c r="AD32" i="21"/>
  <c r="AF32" i="21" s="1"/>
  <c r="AD33" i="21"/>
  <c r="AF33" i="21" s="1"/>
  <c r="AD34" i="21"/>
  <c r="AF34" i="21" s="1"/>
  <c r="AD35" i="21"/>
  <c r="AE35" i="21" s="1"/>
  <c r="AD36" i="21"/>
  <c r="AF36" i="21" s="1"/>
  <c r="AD37" i="21"/>
  <c r="AF37" i="21" s="1"/>
  <c r="AD38" i="21"/>
  <c r="AF38" i="21" s="1"/>
  <c r="AD39" i="21"/>
  <c r="AF39" i="21" s="1"/>
  <c r="AD40" i="21"/>
  <c r="AF40" i="21" s="1"/>
  <c r="AD41" i="21"/>
  <c r="AF41" i="21" s="1"/>
  <c r="AD42" i="21"/>
  <c r="AF42" i="21" s="1"/>
  <c r="AD43" i="21"/>
  <c r="AE43" i="21" s="1"/>
  <c r="AD44" i="21"/>
  <c r="AF44" i="21" s="1"/>
  <c r="AD45" i="21"/>
  <c r="AF45" i="21" s="1"/>
  <c r="AD46" i="21"/>
  <c r="AF46" i="21" s="1"/>
  <c r="AD47" i="21"/>
  <c r="AF47" i="21" s="1"/>
  <c r="AD48" i="21"/>
  <c r="AF48" i="21" s="1"/>
  <c r="AD49" i="21"/>
  <c r="AF49" i="21" s="1"/>
  <c r="AD50" i="21"/>
  <c r="AF50" i="21" s="1"/>
  <c r="AD51" i="21"/>
  <c r="AF51" i="21" s="1"/>
  <c r="AD52" i="21"/>
  <c r="AF52" i="21" s="1"/>
  <c r="AD53" i="21"/>
  <c r="AF53" i="21" s="1"/>
  <c r="AD54" i="21"/>
  <c r="AF54" i="21" s="1"/>
  <c r="AD55" i="21"/>
  <c r="AF55" i="21" s="1"/>
  <c r="AD56" i="21"/>
  <c r="AF56" i="21" s="1"/>
  <c r="AD57" i="21"/>
  <c r="AF57" i="21" s="1"/>
  <c r="AD58" i="21"/>
  <c r="AF58" i="21" s="1"/>
  <c r="AD59" i="21"/>
  <c r="AF59" i="21" s="1"/>
  <c r="AD60" i="21"/>
  <c r="AF60" i="21" s="1"/>
  <c r="AD61" i="21"/>
  <c r="AF61" i="21" s="1"/>
  <c r="AD62" i="21"/>
  <c r="AF62" i="21" s="1"/>
  <c r="AD63" i="21"/>
  <c r="AF63" i="21" s="1"/>
  <c r="AD64" i="21"/>
  <c r="AF64" i="21" s="1"/>
  <c r="AD65" i="21"/>
  <c r="AF65" i="21" s="1"/>
  <c r="AD66" i="21"/>
  <c r="AF66" i="21" s="1"/>
  <c r="AD67" i="21"/>
  <c r="AF67" i="21" s="1"/>
  <c r="AD68" i="21"/>
  <c r="AF68" i="21" s="1"/>
  <c r="AD69" i="21"/>
  <c r="AF69" i="21" s="1"/>
  <c r="AD70" i="21"/>
  <c r="AF70" i="21" s="1"/>
  <c r="AD71" i="21"/>
  <c r="AF71" i="21" s="1"/>
  <c r="AD72" i="21"/>
  <c r="AF72" i="21" s="1"/>
  <c r="AD73" i="21"/>
  <c r="AF73" i="21" s="1"/>
  <c r="AD74" i="21"/>
  <c r="AF74" i="21" s="1"/>
  <c r="AD75" i="21"/>
  <c r="AF75" i="21" s="1"/>
  <c r="AD76" i="21"/>
  <c r="AF76" i="21" s="1"/>
  <c r="AD77" i="21"/>
  <c r="AF77" i="21" s="1"/>
  <c r="AD78" i="21"/>
  <c r="AF78" i="21" s="1"/>
  <c r="AD79" i="21"/>
  <c r="AF79" i="21" s="1"/>
  <c r="AD80" i="21"/>
  <c r="AF80" i="21" s="1"/>
  <c r="AD81" i="21"/>
  <c r="AF81" i="21" s="1"/>
  <c r="AD82" i="21"/>
  <c r="AF82" i="21" s="1"/>
  <c r="AD83" i="21"/>
  <c r="AE83" i="21" s="1"/>
  <c r="AD84" i="21"/>
  <c r="AF84" i="21" s="1"/>
  <c r="AD85" i="21"/>
  <c r="AF85" i="21" s="1"/>
  <c r="AD86" i="21"/>
  <c r="AF86" i="21" s="1"/>
  <c r="AD87" i="21"/>
  <c r="AF87" i="21" s="1"/>
  <c r="AD88" i="21"/>
  <c r="AF88" i="21" s="1"/>
  <c r="AD89" i="21"/>
  <c r="AF89" i="21" s="1"/>
  <c r="AD90" i="21"/>
  <c r="AF90" i="21" s="1"/>
  <c r="AD91" i="21"/>
  <c r="AF91" i="21" s="1"/>
  <c r="AD92" i="21"/>
  <c r="AF92" i="21" s="1"/>
  <c r="AD93" i="21"/>
  <c r="AF93" i="21" s="1"/>
  <c r="AD94" i="21"/>
  <c r="AF94" i="21" s="1"/>
  <c r="AD95" i="21"/>
  <c r="AF95" i="21" s="1"/>
  <c r="AD96" i="21"/>
  <c r="AF96" i="21" s="1"/>
  <c r="AD97" i="21"/>
  <c r="AF97" i="21" s="1"/>
  <c r="AD98" i="21"/>
  <c r="AF98" i="21" s="1"/>
  <c r="AD99" i="21"/>
  <c r="AF99" i="21" s="1"/>
  <c r="AD100" i="21"/>
  <c r="AF100" i="21" s="1"/>
  <c r="AD101" i="21"/>
  <c r="AF101" i="21" s="1"/>
  <c r="AD102" i="21"/>
  <c r="AF102" i="21" s="1"/>
  <c r="AD103" i="21"/>
  <c r="AF103" i="21" s="1"/>
  <c r="AD104" i="21"/>
  <c r="AF104" i="21" s="1"/>
  <c r="AD105" i="21"/>
  <c r="AD106" i="21"/>
  <c r="AF106" i="21" s="1"/>
  <c r="AD107" i="21"/>
  <c r="AF107" i="21" s="1"/>
  <c r="AD108" i="21"/>
  <c r="AF108" i="21" s="1"/>
  <c r="AD109" i="21"/>
  <c r="AF109" i="21" s="1"/>
  <c r="AD110" i="21"/>
  <c r="AF110" i="21" s="1"/>
  <c r="AD111" i="21"/>
  <c r="AF111" i="21" s="1"/>
  <c r="AD112" i="21"/>
  <c r="AF112" i="21" s="1"/>
  <c r="AD113" i="21"/>
  <c r="AF113" i="21" s="1"/>
  <c r="AD114" i="21"/>
  <c r="AF114" i="21" s="1"/>
  <c r="AD115" i="21"/>
  <c r="AF115" i="21" s="1"/>
  <c r="AD116" i="21"/>
  <c r="AF116" i="21" s="1"/>
  <c r="AD117" i="21"/>
  <c r="AF117" i="21" s="1"/>
  <c r="AD118" i="21"/>
  <c r="AF118" i="21" s="1"/>
  <c r="AD119" i="21"/>
  <c r="AF119" i="21" s="1"/>
  <c r="AD120" i="21"/>
  <c r="AF120" i="21" s="1"/>
  <c r="AD121" i="21"/>
  <c r="AF121" i="21" s="1"/>
  <c r="AD122" i="21"/>
  <c r="AF122" i="21" s="1"/>
  <c r="AD123" i="21"/>
  <c r="AF123" i="21" s="1"/>
  <c r="AD124" i="21"/>
  <c r="AF124" i="21" s="1"/>
  <c r="AD125" i="21"/>
  <c r="AF125" i="21" s="1"/>
  <c r="AD126" i="21"/>
  <c r="AF126" i="21" s="1"/>
  <c r="AD127" i="21"/>
  <c r="AF127" i="21" s="1"/>
  <c r="AD128" i="21"/>
  <c r="AF128" i="21" s="1"/>
  <c r="AD129" i="21"/>
  <c r="AF129" i="21" s="1"/>
  <c r="AD130" i="21"/>
  <c r="AF130" i="21" s="1"/>
  <c r="AD131" i="21"/>
  <c r="AF131" i="21" s="1"/>
  <c r="AD132" i="21"/>
  <c r="AF132" i="21" s="1"/>
  <c r="AD133" i="21"/>
  <c r="AF133" i="21" s="1"/>
  <c r="AD134" i="21"/>
  <c r="AF134" i="21" s="1"/>
  <c r="AD135" i="21"/>
  <c r="AF135" i="21" s="1"/>
  <c r="AD136" i="21"/>
  <c r="AF136" i="21" s="1"/>
  <c r="AD137" i="21"/>
  <c r="AF137" i="21" s="1"/>
  <c r="AD138" i="21"/>
  <c r="AF138" i="21" s="1"/>
  <c r="AD139" i="21"/>
  <c r="AF139" i="21" s="1"/>
  <c r="AD140" i="21"/>
  <c r="AF140" i="21" s="1"/>
  <c r="AD141" i="21"/>
  <c r="AF141" i="21" s="1"/>
  <c r="AD142" i="21"/>
  <c r="AF142" i="21" s="1"/>
  <c r="AD143" i="21"/>
  <c r="AF143" i="21" s="1"/>
  <c r="AD144" i="21"/>
  <c r="AF144" i="21" s="1"/>
  <c r="AD145" i="21"/>
  <c r="AF145" i="21" s="1"/>
  <c r="AD146" i="21"/>
  <c r="AF146" i="21" s="1"/>
  <c r="AD147" i="21"/>
  <c r="AF147" i="21" s="1"/>
  <c r="AD148" i="21"/>
  <c r="AF148" i="21" s="1"/>
  <c r="AD149" i="21"/>
  <c r="AF149" i="21" s="1"/>
  <c r="AD150" i="21"/>
  <c r="AF150" i="21" s="1"/>
  <c r="AD151" i="21"/>
  <c r="AF151" i="21" s="1"/>
  <c r="AD152" i="21"/>
  <c r="AF152" i="21" s="1"/>
  <c r="AD153" i="21"/>
  <c r="AF153" i="21" s="1"/>
  <c r="AD154" i="21"/>
  <c r="AF154" i="21" s="1"/>
  <c r="AD155" i="21"/>
  <c r="AF155" i="21" s="1"/>
  <c r="AD156" i="21"/>
  <c r="AF156" i="21" s="1"/>
  <c r="AD157" i="21"/>
  <c r="AF157" i="21" s="1"/>
  <c r="AD158" i="21"/>
  <c r="AF158" i="21" s="1"/>
  <c r="AD159" i="21"/>
  <c r="AF159" i="21" s="1"/>
  <c r="AD160" i="21"/>
  <c r="AF160" i="21" s="1"/>
  <c r="AD161" i="21"/>
  <c r="AD162" i="21"/>
  <c r="AF162" i="21" s="1"/>
  <c r="AD163" i="21"/>
  <c r="AF163" i="21" s="1"/>
  <c r="AD164" i="21"/>
  <c r="AF164" i="21" s="1"/>
  <c r="AD165" i="21"/>
  <c r="AF165" i="21" s="1"/>
  <c r="AD166" i="21"/>
  <c r="AF166" i="21" s="1"/>
  <c r="AD167" i="21"/>
  <c r="AF167" i="21" s="1"/>
  <c r="AD168" i="21"/>
  <c r="AF168" i="21" s="1"/>
  <c r="AD169" i="21"/>
  <c r="AF169" i="21" s="1"/>
  <c r="AD170" i="21"/>
  <c r="AF170" i="21" s="1"/>
  <c r="AD171" i="21"/>
  <c r="AF171" i="21" s="1"/>
  <c r="AD172" i="21"/>
  <c r="AF172" i="21" s="1"/>
  <c r="AD173" i="21"/>
  <c r="AF173" i="21" s="1"/>
  <c r="AD174" i="21"/>
  <c r="AF174" i="21" s="1"/>
  <c r="AD175" i="21"/>
  <c r="AF175" i="21" s="1"/>
  <c r="AD176" i="21"/>
  <c r="AF176" i="21" s="1"/>
  <c r="AD177" i="21"/>
  <c r="AF177" i="21" s="1"/>
  <c r="AD178" i="21"/>
  <c r="AF178" i="21" s="1"/>
  <c r="AD179" i="21"/>
  <c r="AF179" i="21" s="1"/>
  <c r="AD180" i="21"/>
  <c r="AF180" i="21" s="1"/>
  <c r="AD181" i="21"/>
  <c r="AF181" i="21" s="1"/>
  <c r="AD182" i="21"/>
  <c r="AF182" i="21" s="1"/>
  <c r="AD183" i="21"/>
  <c r="AF183" i="21" s="1"/>
  <c r="AD184" i="21"/>
  <c r="AF184" i="21" s="1"/>
  <c r="AD185" i="21"/>
  <c r="AF185" i="21" s="1"/>
  <c r="AD186" i="21"/>
  <c r="AF186" i="21" s="1"/>
  <c r="AD187" i="21"/>
  <c r="AF187" i="21" s="1"/>
  <c r="AD188" i="21"/>
  <c r="AF188" i="21" s="1"/>
  <c r="AD189" i="21"/>
  <c r="AE189" i="21" s="1"/>
  <c r="AD190" i="21"/>
  <c r="AF190" i="21" s="1"/>
  <c r="AD191" i="21"/>
  <c r="AF191" i="21" s="1"/>
  <c r="AD192" i="21"/>
  <c r="AF192" i="21" s="1"/>
  <c r="AD193" i="21"/>
  <c r="AF193" i="21" s="1"/>
  <c r="AD194" i="21"/>
  <c r="AF194" i="21" s="1"/>
  <c r="AD195" i="21"/>
  <c r="AF195" i="21" s="1"/>
  <c r="AD196" i="21"/>
  <c r="AF196" i="21" s="1"/>
  <c r="AD197" i="21"/>
  <c r="AE197" i="21" s="1"/>
  <c r="AD198" i="21"/>
  <c r="AF198" i="21" s="1"/>
  <c r="AD199" i="21"/>
  <c r="AF199" i="21" s="1"/>
  <c r="AD200" i="21"/>
  <c r="AF200" i="21" s="1"/>
  <c r="AD201" i="21"/>
  <c r="AF201" i="21" s="1"/>
  <c r="AD202" i="21"/>
  <c r="AF202" i="21" s="1"/>
  <c r="AD203" i="21"/>
  <c r="AF203" i="21" s="1"/>
  <c r="AD204" i="21"/>
  <c r="AF204" i="21" s="1"/>
  <c r="AD205" i="21"/>
  <c r="AF205" i="21" s="1"/>
  <c r="AD206" i="21"/>
  <c r="AF206" i="21" s="1"/>
  <c r="AD207" i="21"/>
  <c r="AF207" i="21" s="1"/>
  <c r="AD208" i="21"/>
  <c r="AE208" i="21" s="1"/>
  <c r="AD209" i="21"/>
  <c r="AF209" i="21" s="1"/>
  <c r="AD210" i="21"/>
  <c r="AE210" i="21" s="1"/>
  <c r="AD211" i="21"/>
  <c r="AF211" i="21" s="1"/>
  <c r="AD212" i="21"/>
  <c r="AF212" i="21" s="1"/>
  <c r="AD213" i="21"/>
  <c r="AF213" i="21" s="1"/>
  <c r="AD214" i="21"/>
  <c r="AF214" i="21" s="1"/>
  <c r="AD215" i="21"/>
  <c r="AF215" i="21" s="1"/>
  <c r="AD216" i="21"/>
  <c r="AF216" i="21" s="1"/>
  <c r="AD217" i="21"/>
  <c r="AF217" i="21" s="1"/>
  <c r="AD218" i="21"/>
  <c r="AF218" i="21" s="1"/>
  <c r="AD219" i="21"/>
  <c r="AF219" i="21" s="1"/>
  <c r="AD220" i="21"/>
  <c r="AF220" i="21" s="1"/>
  <c r="AD221" i="21"/>
  <c r="AF221" i="21" s="1"/>
  <c r="AD222" i="21"/>
  <c r="AF222" i="21" s="1"/>
  <c r="AD223" i="21"/>
  <c r="AF223" i="21" s="1"/>
  <c r="AD224" i="21"/>
  <c r="AF224" i="21" s="1"/>
  <c r="AD225" i="21"/>
  <c r="AF225" i="21" s="1"/>
  <c r="AD226" i="21"/>
  <c r="AF226" i="21" s="1"/>
  <c r="AD227" i="21"/>
  <c r="AF227" i="21" s="1"/>
  <c r="AD228" i="21"/>
  <c r="AF228" i="21" s="1"/>
  <c r="AD229" i="21"/>
  <c r="AF229" i="21" s="1"/>
  <c r="AD230" i="21"/>
  <c r="AF230" i="21" s="1"/>
  <c r="AD231" i="21"/>
  <c r="AF231" i="21" s="1"/>
  <c r="AD232" i="21"/>
  <c r="AF232" i="21" s="1"/>
  <c r="AD233" i="21"/>
  <c r="AF233" i="21" s="1"/>
  <c r="AD234" i="21"/>
  <c r="AF234" i="21" s="1"/>
  <c r="AD235" i="21"/>
  <c r="AF235" i="21" s="1"/>
  <c r="AD236" i="21"/>
  <c r="AF236" i="21" s="1"/>
  <c r="AD237" i="21"/>
  <c r="AF237" i="21" s="1"/>
  <c r="AD238" i="21"/>
  <c r="AF238" i="21" s="1"/>
  <c r="AD239" i="21"/>
  <c r="AF239" i="21" s="1"/>
  <c r="AD240" i="21"/>
  <c r="AF240" i="21" s="1"/>
  <c r="AD241" i="21"/>
  <c r="AF241" i="21" s="1"/>
  <c r="AD242" i="21"/>
  <c r="AF242" i="21" s="1"/>
  <c r="AD243" i="21"/>
  <c r="AF243" i="21" s="1"/>
  <c r="AD244" i="21"/>
  <c r="AF244" i="21" s="1"/>
  <c r="AD245" i="21"/>
  <c r="AF245" i="21" s="1"/>
  <c r="AD246" i="21"/>
  <c r="AF246" i="21" s="1"/>
  <c r="AD247" i="21"/>
  <c r="AF247" i="21" s="1"/>
  <c r="AD248" i="21"/>
  <c r="AF248" i="21" s="1"/>
  <c r="AD249" i="21"/>
  <c r="AF249" i="21" s="1"/>
  <c r="AD250" i="21"/>
  <c r="AF250" i="21" s="1"/>
  <c r="AD251" i="21"/>
  <c r="AF251" i="21" s="1"/>
  <c r="AD252" i="21"/>
  <c r="AF252" i="21" s="1"/>
  <c r="AD253" i="21"/>
  <c r="AF253" i="21" s="1"/>
  <c r="AD254" i="21"/>
  <c r="AF254" i="21" s="1"/>
  <c r="AD255" i="21"/>
  <c r="AF255" i="21" s="1"/>
  <c r="AD256" i="21"/>
  <c r="AF256" i="21" s="1"/>
  <c r="AD257" i="21"/>
  <c r="AF257" i="21" s="1"/>
  <c r="AD258" i="21"/>
  <c r="AF258" i="21" s="1"/>
  <c r="AD259" i="21"/>
  <c r="AF259" i="21" s="1"/>
  <c r="AD260" i="21"/>
  <c r="AF260" i="21" s="1"/>
  <c r="AD261" i="21"/>
  <c r="AF261" i="21" s="1"/>
  <c r="AD262" i="21"/>
  <c r="AF262" i="21" s="1"/>
  <c r="AD263" i="21"/>
  <c r="AF263" i="21" s="1"/>
  <c r="AD264" i="21"/>
  <c r="AF264" i="21" s="1"/>
  <c r="AD265" i="21"/>
  <c r="AF265" i="21" s="1"/>
  <c r="AD266" i="21"/>
  <c r="AE266" i="21" s="1"/>
  <c r="AD267" i="21"/>
  <c r="AF267" i="21" s="1"/>
  <c r="AD268" i="21"/>
  <c r="AF268" i="21" s="1"/>
  <c r="AD269" i="21"/>
  <c r="AF269" i="21" s="1"/>
  <c r="AD270" i="21"/>
  <c r="AF270" i="21" s="1"/>
  <c r="AD271" i="21"/>
  <c r="AF271" i="21" s="1"/>
  <c r="AD272" i="21"/>
  <c r="AF272" i="21" s="1"/>
  <c r="AD273" i="21"/>
  <c r="AF273" i="21" s="1"/>
  <c r="AD274" i="21"/>
  <c r="AF274" i="21" s="1"/>
  <c r="AD275" i="21"/>
  <c r="AF275" i="21" s="1"/>
  <c r="AD276" i="21"/>
  <c r="AF276" i="21" s="1"/>
  <c r="AD277" i="21"/>
  <c r="AE277" i="21" s="1"/>
  <c r="AD278" i="21"/>
  <c r="AF278" i="21" s="1"/>
  <c r="AD279" i="21"/>
  <c r="AF279" i="21" s="1"/>
  <c r="AD280" i="21"/>
  <c r="AF280" i="21" s="1"/>
  <c r="AD281" i="21"/>
  <c r="AF281" i="21" s="1"/>
  <c r="AD282" i="21"/>
  <c r="AF282" i="21" s="1"/>
  <c r="AD283" i="21"/>
  <c r="AF283" i="21" s="1"/>
  <c r="AD284" i="21"/>
  <c r="AF284" i="21" s="1"/>
  <c r="AD285" i="21"/>
  <c r="AF285" i="21" s="1"/>
  <c r="AD286" i="21"/>
  <c r="AF286" i="21" s="1"/>
  <c r="AD287" i="21"/>
  <c r="AF287" i="21" s="1"/>
  <c r="AD288" i="21"/>
  <c r="AF288" i="21" s="1"/>
  <c r="AD289" i="21"/>
  <c r="AF289" i="21" s="1"/>
  <c r="AD290" i="21"/>
  <c r="AF290" i="21" s="1"/>
  <c r="AD291" i="21"/>
  <c r="AF291" i="21" s="1"/>
  <c r="AD292" i="21"/>
  <c r="AF292" i="21" s="1"/>
  <c r="AD293" i="21"/>
  <c r="AF293" i="21" s="1"/>
  <c r="AD294" i="21"/>
  <c r="AF294" i="21" s="1"/>
  <c r="AD295" i="21"/>
  <c r="AF295" i="21" s="1"/>
  <c r="AD296" i="21"/>
  <c r="AF296" i="21" s="1"/>
  <c r="AD297" i="21"/>
  <c r="AF297" i="21" s="1"/>
  <c r="AD298" i="21"/>
  <c r="AF298" i="21" s="1"/>
  <c r="AD299" i="21"/>
  <c r="AF299" i="21" s="1"/>
  <c r="AD300" i="21"/>
  <c r="AF300" i="21" s="1"/>
  <c r="AD301" i="21"/>
  <c r="AF301" i="21" s="1"/>
  <c r="AD302" i="21"/>
  <c r="AF302" i="21" s="1"/>
  <c r="AD303" i="21"/>
  <c r="AF303" i="21" s="1"/>
  <c r="AD304" i="21"/>
  <c r="AE304" i="21" s="1"/>
  <c r="AD305" i="21"/>
  <c r="AF305" i="21" s="1"/>
  <c r="AD306" i="21"/>
  <c r="AF306" i="21" s="1"/>
  <c r="AD307" i="21"/>
  <c r="AF307" i="21" s="1"/>
  <c r="AD308" i="21"/>
  <c r="AF308" i="21" s="1"/>
  <c r="AD309" i="21"/>
  <c r="AF309" i="21" s="1"/>
  <c r="AD310" i="21"/>
  <c r="AF310" i="21" s="1"/>
  <c r="AD311" i="21"/>
  <c r="AF311" i="21" s="1"/>
  <c r="AD312" i="21"/>
  <c r="AF312" i="21" s="1"/>
  <c r="AD313" i="21"/>
  <c r="AF313" i="21" s="1"/>
  <c r="AD314" i="21"/>
  <c r="AF314" i="21" s="1"/>
  <c r="AD315" i="21"/>
  <c r="AF315" i="21" s="1"/>
  <c r="AD316" i="21"/>
  <c r="AF316" i="21" s="1"/>
  <c r="AD317" i="21"/>
  <c r="AF317" i="21" s="1"/>
  <c r="AD318" i="21"/>
  <c r="AF318" i="21" s="1"/>
  <c r="AD319" i="21"/>
  <c r="AF319" i="21" s="1"/>
  <c r="AD320" i="21"/>
  <c r="AF320" i="21" s="1"/>
  <c r="AD321" i="21"/>
  <c r="AF321" i="21" s="1"/>
  <c r="AD322" i="21"/>
  <c r="AF322" i="21" s="1"/>
  <c r="AD323" i="21"/>
  <c r="AF323" i="21" s="1"/>
  <c r="AD324" i="21"/>
  <c r="AF324" i="21" s="1"/>
  <c r="AD325" i="21"/>
  <c r="AF325" i="21" s="1"/>
  <c r="AD326" i="21"/>
  <c r="AF326" i="21" s="1"/>
  <c r="AD327" i="21"/>
  <c r="AF327" i="21" s="1"/>
  <c r="AD328" i="21"/>
  <c r="AF328" i="21" s="1"/>
  <c r="AD329" i="21"/>
  <c r="AF329" i="21" s="1"/>
  <c r="AD330" i="21"/>
  <c r="AF330" i="21" s="1"/>
  <c r="AD331" i="21"/>
  <c r="AF331" i="21" s="1"/>
  <c r="AD332" i="21"/>
  <c r="AF332" i="21" s="1"/>
  <c r="AD333" i="21"/>
  <c r="AF333" i="21" s="1"/>
  <c r="AD334" i="21"/>
  <c r="AF334" i="21" s="1"/>
  <c r="AD335" i="21"/>
  <c r="AF335" i="21" s="1"/>
  <c r="AD336" i="21"/>
  <c r="AF336" i="21" s="1"/>
  <c r="AD337" i="21"/>
  <c r="AF337" i="21" s="1"/>
  <c r="AD338" i="21"/>
  <c r="AF338" i="21" s="1"/>
  <c r="AD339" i="21"/>
  <c r="AF339" i="21" s="1"/>
  <c r="AD340" i="21"/>
  <c r="AF340" i="21" s="1"/>
  <c r="AD341" i="21"/>
  <c r="AF341" i="21" s="1"/>
  <c r="AD342" i="21"/>
  <c r="AF342" i="21" s="1"/>
  <c r="AD343" i="21"/>
  <c r="AF343" i="21" s="1"/>
  <c r="AD344" i="21"/>
  <c r="AF344" i="21" s="1"/>
  <c r="AD345" i="21"/>
  <c r="AF345" i="21" s="1"/>
  <c r="AD346" i="21"/>
  <c r="AF346" i="21" s="1"/>
  <c r="AD347" i="21"/>
  <c r="AF347" i="21" s="1"/>
  <c r="AD348" i="21"/>
  <c r="AF348" i="21" s="1"/>
  <c r="AD349" i="21"/>
  <c r="AF349" i="21" s="1"/>
  <c r="AD350" i="21"/>
  <c r="AF350" i="21" s="1"/>
  <c r="AD351" i="21"/>
  <c r="AF351" i="21" s="1"/>
  <c r="AD352" i="21"/>
  <c r="AF352" i="21" s="1"/>
  <c r="AD353" i="21"/>
  <c r="AF353" i="21" s="1"/>
  <c r="AD354" i="21"/>
  <c r="AE354" i="21" s="1"/>
  <c r="AD355" i="21"/>
  <c r="AF355" i="21" s="1"/>
  <c r="AD356" i="21"/>
  <c r="AF356" i="21" s="1"/>
  <c r="AD357" i="21"/>
  <c r="AF357" i="21" s="1"/>
  <c r="AD358" i="21"/>
  <c r="AF358" i="21" s="1"/>
  <c r="AD359" i="21"/>
  <c r="AF359" i="21" s="1"/>
  <c r="AD360" i="21"/>
  <c r="AF360" i="21" s="1"/>
  <c r="AD361" i="21"/>
  <c r="AF361" i="21" s="1"/>
  <c r="AD362" i="21"/>
  <c r="AF362" i="21" s="1"/>
  <c r="AD363" i="21"/>
  <c r="AF363" i="21" s="1"/>
  <c r="AD364" i="21"/>
  <c r="AF364" i="21" s="1"/>
  <c r="AD365" i="21"/>
  <c r="AF365" i="21" s="1"/>
  <c r="AD366" i="21"/>
  <c r="AF366" i="21" s="1"/>
  <c r="AD367" i="21"/>
  <c r="AF367" i="21" s="1"/>
  <c r="AD368" i="21"/>
  <c r="AF368" i="21" s="1"/>
  <c r="AD369" i="21"/>
  <c r="AF369" i="21" s="1"/>
  <c r="AD370" i="21"/>
  <c r="AF370" i="21" s="1"/>
  <c r="AD371" i="21"/>
  <c r="AF371" i="21" s="1"/>
  <c r="AD372" i="21"/>
  <c r="AF372" i="21" s="1"/>
  <c r="AD373" i="21"/>
  <c r="AF373" i="21" s="1"/>
  <c r="AD374" i="21"/>
  <c r="AF374" i="21" s="1"/>
  <c r="AD375" i="21"/>
  <c r="AF375" i="21" s="1"/>
  <c r="AD376" i="21"/>
  <c r="AF376" i="21" s="1"/>
  <c r="AD377" i="21"/>
  <c r="AF377" i="21" s="1"/>
  <c r="AD378" i="21"/>
  <c r="AF378" i="21" s="1"/>
  <c r="AD379" i="21"/>
  <c r="AF379" i="21" s="1"/>
  <c r="AD380" i="21"/>
  <c r="AF380" i="21" s="1"/>
  <c r="AD381" i="21"/>
  <c r="AF381" i="21" s="1"/>
  <c r="AD382" i="21"/>
  <c r="AF382" i="21" s="1"/>
  <c r="AD383" i="21"/>
  <c r="AF383" i="21" s="1"/>
  <c r="AD384" i="21"/>
  <c r="AF384" i="21" s="1"/>
  <c r="AD385" i="21"/>
  <c r="AF385" i="21" s="1"/>
  <c r="AD386" i="21"/>
  <c r="AF386" i="21" s="1"/>
  <c r="AD387" i="21"/>
  <c r="AF387" i="21" s="1"/>
  <c r="AD388" i="21"/>
  <c r="AF388" i="21" s="1"/>
  <c r="AD389" i="21"/>
  <c r="AF389" i="21" s="1"/>
  <c r="AD390" i="21"/>
  <c r="AF390" i="21" s="1"/>
  <c r="AD391" i="21"/>
  <c r="AF391" i="21" s="1"/>
  <c r="AD392" i="21"/>
  <c r="AF392" i="21" s="1"/>
  <c r="AD393" i="21"/>
  <c r="AF393" i="21" s="1"/>
  <c r="AD394" i="21"/>
  <c r="AF394" i="21" s="1"/>
  <c r="AD395" i="21"/>
  <c r="AF395" i="21" s="1"/>
  <c r="AD396" i="21"/>
  <c r="AF396" i="21" s="1"/>
  <c r="AD397" i="21"/>
  <c r="AF397" i="21" s="1"/>
  <c r="AD398" i="21"/>
  <c r="AF398" i="21" s="1"/>
  <c r="AD399" i="21"/>
  <c r="AE399" i="21" s="1"/>
  <c r="AD400" i="21"/>
  <c r="AF400" i="21" s="1"/>
  <c r="AD401" i="21"/>
  <c r="AF401" i="21" s="1"/>
  <c r="AD402" i="21"/>
  <c r="AE402" i="21" s="1"/>
  <c r="AD403" i="21"/>
  <c r="AF403" i="21" s="1"/>
  <c r="AD404" i="21"/>
  <c r="AF404" i="21" s="1"/>
  <c r="AD405" i="21"/>
  <c r="AE405" i="21" s="1"/>
  <c r="AD406" i="21"/>
  <c r="AF406" i="21" s="1"/>
  <c r="AD407" i="21"/>
  <c r="AF407" i="21" s="1"/>
  <c r="AD408" i="21"/>
  <c r="AF408" i="21" s="1"/>
  <c r="AD409" i="21"/>
  <c r="AF409" i="21" s="1"/>
  <c r="AD410" i="21"/>
  <c r="AF410" i="21" s="1"/>
  <c r="AD411" i="21"/>
  <c r="AF411" i="21" s="1"/>
  <c r="AD412" i="21"/>
  <c r="AF412" i="21" s="1"/>
  <c r="AD413" i="21"/>
  <c r="AF413" i="21" s="1"/>
  <c r="AD414" i="21"/>
  <c r="AF414" i="21" s="1"/>
  <c r="AD415" i="21"/>
  <c r="AF415" i="21" s="1"/>
  <c r="AD416" i="21"/>
  <c r="AF416" i="21" s="1"/>
  <c r="AD417" i="21"/>
  <c r="AF417" i="21" s="1"/>
  <c r="AD418" i="21"/>
  <c r="AF418" i="21" s="1"/>
  <c r="AD419" i="21"/>
  <c r="AF419" i="21" s="1"/>
  <c r="AD420" i="21"/>
  <c r="AF420" i="21" s="1"/>
  <c r="AD421" i="21"/>
  <c r="AF421" i="21" s="1"/>
  <c r="AD422" i="21"/>
  <c r="AF422" i="21" s="1"/>
  <c r="AD423" i="21"/>
  <c r="AF423" i="21" s="1"/>
  <c r="AD424" i="21"/>
  <c r="AE424" i="21" s="1"/>
  <c r="AD425" i="21"/>
  <c r="AF425" i="21" s="1"/>
  <c r="AD426" i="21"/>
  <c r="AE426" i="21" s="1"/>
  <c r="AD427" i="21"/>
  <c r="AF427" i="21" s="1"/>
  <c r="AD428" i="21"/>
  <c r="AF428" i="21" s="1"/>
  <c r="AD429" i="21"/>
  <c r="AF429" i="21" s="1"/>
  <c r="AD430" i="21"/>
  <c r="AF430" i="21" s="1"/>
  <c r="AD431" i="21"/>
  <c r="AF431" i="21" s="1"/>
  <c r="AD432" i="21"/>
  <c r="AF432" i="21" s="1"/>
  <c r="AD433" i="21"/>
  <c r="AF433" i="21" s="1"/>
  <c r="AD434" i="21"/>
  <c r="AF434" i="21" s="1"/>
  <c r="AD435" i="21"/>
  <c r="AF435" i="21" s="1"/>
  <c r="AD436" i="21"/>
  <c r="AF436" i="21" s="1"/>
  <c r="AD437" i="21"/>
  <c r="AF437" i="21" s="1"/>
  <c r="AD438" i="21"/>
  <c r="AF438" i="21" s="1"/>
  <c r="AD439" i="21"/>
  <c r="AF439" i="21" s="1"/>
  <c r="AD440" i="21"/>
  <c r="AF440" i="21" s="1"/>
  <c r="AD441" i="21"/>
  <c r="AE441" i="21" s="1"/>
  <c r="AD442" i="21"/>
  <c r="AF442" i="21" s="1"/>
  <c r="AD443" i="21"/>
  <c r="AF443" i="21" s="1"/>
  <c r="AD444" i="21"/>
  <c r="AF444" i="21" s="1"/>
  <c r="AD445" i="21"/>
  <c r="AF445" i="21" s="1"/>
  <c r="AF4" i="21"/>
  <c r="BJ445" i="21"/>
  <c r="BI445" i="21"/>
  <c r="BH445" i="21"/>
  <c r="BG445" i="21"/>
  <c r="BF445" i="21"/>
  <c r="BC445" i="21"/>
  <c r="BD445" i="21" s="1"/>
  <c r="AN445" i="21"/>
  <c r="AO445" i="21" s="1"/>
  <c r="AB445" i="21"/>
  <c r="AA445" i="21"/>
  <c r="Z445" i="21"/>
  <c r="Y445" i="21"/>
  <c r="X445" i="21"/>
  <c r="W445" i="21"/>
  <c r="V445" i="21"/>
  <c r="U445" i="21"/>
  <c r="T445" i="21"/>
  <c r="BJ444" i="21"/>
  <c r="BI444" i="21"/>
  <c r="BH444" i="21"/>
  <c r="BG444" i="21"/>
  <c r="BF444" i="21"/>
  <c r="BC444" i="21"/>
  <c r="BD444" i="21" s="1"/>
  <c r="AN444" i="21"/>
  <c r="AO444" i="21" s="1"/>
  <c r="AB444" i="21"/>
  <c r="AA444" i="21"/>
  <c r="Z444" i="21"/>
  <c r="Y444" i="21"/>
  <c r="X444" i="21"/>
  <c r="W444" i="21"/>
  <c r="V444" i="21"/>
  <c r="AP444" i="21" s="1"/>
  <c r="U444" i="21"/>
  <c r="T444" i="21"/>
  <c r="AY444" i="21" s="1"/>
  <c r="BJ443" i="21"/>
  <c r="BI443" i="21"/>
  <c r="BH443" i="21"/>
  <c r="BG443" i="21"/>
  <c r="BF443" i="21"/>
  <c r="BC443" i="21"/>
  <c r="BD443" i="21" s="1"/>
  <c r="AN443" i="21"/>
  <c r="AO443" i="21" s="1"/>
  <c r="AB443" i="21"/>
  <c r="AA443" i="21"/>
  <c r="Z443" i="21"/>
  <c r="Y443" i="21"/>
  <c r="X443" i="21"/>
  <c r="W443" i="21"/>
  <c r="V443" i="21"/>
  <c r="U443" i="21"/>
  <c r="T443" i="21"/>
  <c r="AY443" i="21" s="1"/>
  <c r="BJ442" i="21"/>
  <c r="BI442" i="21"/>
  <c r="BH442" i="21"/>
  <c r="BG442" i="21"/>
  <c r="BF442" i="21"/>
  <c r="BC442" i="21"/>
  <c r="BD442" i="21" s="1"/>
  <c r="AN442" i="21"/>
  <c r="AO442" i="21" s="1"/>
  <c r="AB442" i="21"/>
  <c r="AA442" i="21"/>
  <c r="Z442" i="21"/>
  <c r="Y442" i="21"/>
  <c r="X442" i="21"/>
  <c r="W442" i="21"/>
  <c r="V442" i="21"/>
  <c r="AP442" i="21" s="1"/>
  <c r="U442" i="21"/>
  <c r="T442" i="21"/>
  <c r="BJ441" i="21"/>
  <c r="BI441" i="21"/>
  <c r="BH441" i="21"/>
  <c r="BG441" i="21"/>
  <c r="BF441" i="21"/>
  <c r="BC441" i="21"/>
  <c r="BD441" i="21" s="1"/>
  <c r="AN441" i="21"/>
  <c r="AO441" i="21" s="1"/>
  <c r="AB441" i="21"/>
  <c r="AA441" i="21"/>
  <c r="Z441" i="21"/>
  <c r="Y441" i="21"/>
  <c r="X441" i="21"/>
  <c r="W441" i="21"/>
  <c r="V441" i="21"/>
  <c r="U441" i="21"/>
  <c r="T441" i="21"/>
  <c r="BJ440" i="21"/>
  <c r="BI440" i="21"/>
  <c r="BH440" i="21"/>
  <c r="BG440" i="21"/>
  <c r="BF440" i="21"/>
  <c r="BC440" i="21"/>
  <c r="BD440" i="21" s="1"/>
  <c r="AN440" i="21"/>
  <c r="AO440" i="21" s="1"/>
  <c r="AB440" i="21"/>
  <c r="AA440" i="21"/>
  <c r="Z440" i="21"/>
  <c r="Y440" i="21"/>
  <c r="X440" i="21"/>
  <c r="W440" i="21"/>
  <c r="V440" i="21"/>
  <c r="U440" i="21"/>
  <c r="T440" i="21"/>
  <c r="BJ439" i="21"/>
  <c r="BI439" i="21"/>
  <c r="BH439" i="21"/>
  <c r="BG439" i="21"/>
  <c r="BF439" i="21"/>
  <c r="BC439" i="21"/>
  <c r="BD439" i="21" s="1"/>
  <c r="AN439" i="21"/>
  <c r="AO439" i="21" s="1"/>
  <c r="AB439" i="21"/>
  <c r="AA439" i="21"/>
  <c r="Z439" i="21"/>
  <c r="Y439" i="21"/>
  <c r="X439" i="21"/>
  <c r="W439" i="21"/>
  <c r="V439" i="21"/>
  <c r="U439" i="21"/>
  <c r="T439" i="21"/>
  <c r="BJ438" i="21"/>
  <c r="BI438" i="21"/>
  <c r="BH438" i="21"/>
  <c r="BG438" i="21"/>
  <c r="BF438" i="21"/>
  <c r="BC438" i="21"/>
  <c r="BD438" i="21" s="1"/>
  <c r="AN438" i="21"/>
  <c r="AO438" i="21" s="1"/>
  <c r="AB438" i="21"/>
  <c r="AA438" i="21"/>
  <c r="Z438" i="21"/>
  <c r="Y438" i="21"/>
  <c r="X438" i="21"/>
  <c r="W438" i="21"/>
  <c r="V438" i="21"/>
  <c r="AP438" i="21" s="1"/>
  <c r="U438" i="21"/>
  <c r="T438" i="21"/>
  <c r="AY438" i="21" s="1"/>
  <c r="BJ437" i="21"/>
  <c r="BI437" i="21"/>
  <c r="BH437" i="21"/>
  <c r="BG437" i="21"/>
  <c r="BF437" i="21"/>
  <c r="BC437" i="21"/>
  <c r="BD437" i="21" s="1"/>
  <c r="AN437" i="21"/>
  <c r="AO437" i="21" s="1"/>
  <c r="AB437" i="21"/>
  <c r="AA437" i="21"/>
  <c r="Z437" i="21"/>
  <c r="Y437" i="21"/>
  <c r="X437" i="21"/>
  <c r="W437" i="21"/>
  <c r="V437" i="21"/>
  <c r="U437" i="21"/>
  <c r="T437" i="21"/>
  <c r="BJ436" i="21"/>
  <c r="BI436" i="21"/>
  <c r="BH436" i="21"/>
  <c r="BG436" i="21"/>
  <c r="BF436" i="21"/>
  <c r="BC436" i="21"/>
  <c r="BD436" i="21" s="1"/>
  <c r="AN436" i="21"/>
  <c r="AO436" i="21" s="1"/>
  <c r="AB436" i="21"/>
  <c r="AA436" i="21"/>
  <c r="Z436" i="21"/>
  <c r="Y436" i="21"/>
  <c r="X436" i="21"/>
  <c r="W436" i="21"/>
  <c r="V436" i="21"/>
  <c r="AP436" i="21" s="1"/>
  <c r="U436" i="21"/>
  <c r="T436" i="21"/>
  <c r="AY436" i="21" s="1"/>
  <c r="BJ435" i="21"/>
  <c r="BI435" i="21"/>
  <c r="BH435" i="21"/>
  <c r="BG435" i="21"/>
  <c r="BF435" i="21"/>
  <c r="BC435" i="21"/>
  <c r="BD435" i="21" s="1"/>
  <c r="AN435" i="21"/>
  <c r="AO435" i="21" s="1"/>
  <c r="AB435" i="21"/>
  <c r="AA435" i="21"/>
  <c r="Z435" i="21"/>
  <c r="Y435" i="21"/>
  <c r="X435" i="21"/>
  <c r="W435" i="21"/>
  <c r="V435" i="21"/>
  <c r="U435" i="21"/>
  <c r="T435" i="21"/>
  <c r="AY435" i="21" s="1"/>
  <c r="BJ434" i="21"/>
  <c r="BI434" i="21"/>
  <c r="BH434" i="21"/>
  <c r="BG434" i="21"/>
  <c r="BF434" i="21"/>
  <c r="BC434" i="21"/>
  <c r="BD434" i="21" s="1"/>
  <c r="AN434" i="21"/>
  <c r="AO434" i="21" s="1"/>
  <c r="AB434" i="21"/>
  <c r="AA434" i="21"/>
  <c r="Z434" i="21"/>
  <c r="Y434" i="21"/>
  <c r="X434" i="21"/>
  <c r="W434" i="21"/>
  <c r="V434" i="21"/>
  <c r="AM434" i="21" s="1"/>
  <c r="U434" i="21"/>
  <c r="T434" i="21"/>
  <c r="BJ433" i="21"/>
  <c r="BI433" i="21"/>
  <c r="BH433" i="21"/>
  <c r="BG433" i="21"/>
  <c r="BF433" i="21"/>
  <c r="BC433" i="21"/>
  <c r="BD433" i="21" s="1"/>
  <c r="AN433" i="21"/>
  <c r="AO433" i="21" s="1"/>
  <c r="AB433" i="21"/>
  <c r="AA433" i="21"/>
  <c r="Z433" i="21"/>
  <c r="Y433" i="21"/>
  <c r="X433" i="21"/>
  <c r="W433" i="21"/>
  <c r="V433" i="21"/>
  <c r="U433" i="21"/>
  <c r="T433" i="21"/>
  <c r="BJ432" i="21"/>
  <c r="BI432" i="21"/>
  <c r="BH432" i="21"/>
  <c r="BG432" i="21"/>
  <c r="BF432" i="21"/>
  <c r="BC432" i="21"/>
  <c r="BD432" i="21" s="1"/>
  <c r="AN432" i="21"/>
  <c r="AO432" i="21" s="1"/>
  <c r="AB432" i="21"/>
  <c r="AA432" i="21"/>
  <c r="Z432" i="21"/>
  <c r="Y432" i="21"/>
  <c r="X432" i="21"/>
  <c r="W432" i="21"/>
  <c r="V432" i="21"/>
  <c r="U432" i="21"/>
  <c r="T432" i="21"/>
  <c r="BJ431" i="21"/>
  <c r="BI431" i="21"/>
  <c r="BH431" i="21"/>
  <c r="BG431" i="21"/>
  <c r="BF431" i="21"/>
  <c r="BC431" i="21"/>
  <c r="BD431" i="21" s="1"/>
  <c r="AN431" i="21"/>
  <c r="AO431" i="21" s="1"/>
  <c r="AB431" i="21"/>
  <c r="AA431" i="21"/>
  <c r="Z431" i="21"/>
  <c r="Y431" i="21"/>
  <c r="X431" i="21"/>
  <c r="W431" i="21"/>
  <c r="V431" i="21"/>
  <c r="U431" i="21"/>
  <c r="T431" i="21"/>
  <c r="BJ430" i="21"/>
  <c r="BI430" i="21"/>
  <c r="BH430" i="21"/>
  <c r="BG430" i="21"/>
  <c r="BF430" i="21"/>
  <c r="BC430" i="21"/>
  <c r="BD430" i="21" s="1"/>
  <c r="AN430" i="21"/>
  <c r="AO430" i="21" s="1"/>
  <c r="AB430" i="21"/>
  <c r="AA430" i="21"/>
  <c r="Z430" i="21"/>
  <c r="Y430" i="21"/>
  <c r="X430" i="21"/>
  <c r="W430" i="21"/>
  <c r="V430" i="21"/>
  <c r="AM430" i="21" s="1"/>
  <c r="U430" i="21"/>
  <c r="T430" i="21"/>
  <c r="BJ429" i="21"/>
  <c r="BI429" i="21"/>
  <c r="BH429" i="21"/>
  <c r="BG429" i="21"/>
  <c r="BF429" i="21"/>
  <c r="BC429" i="21"/>
  <c r="BD429" i="21" s="1"/>
  <c r="AN429" i="21"/>
  <c r="AO429" i="21" s="1"/>
  <c r="AB429" i="21"/>
  <c r="AA429" i="21"/>
  <c r="Z429" i="21"/>
  <c r="Y429" i="21"/>
  <c r="X429" i="21"/>
  <c r="W429" i="21"/>
  <c r="V429" i="21"/>
  <c r="U429" i="21"/>
  <c r="T429" i="21"/>
  <c r="BJ428" i="21"/>
  <c r="BI428" i="21"/>
  <c r="BH428" i="21"/>
  <c r="BG428" i="21"/>
  <c r="BF428" i="21"/>
  <c r="BC428" i="21"/>
  <c r="BD428" i="21" s="1"/>
  <c r="AN428" i="21"/>
  <c r="AO428" i="21" s="1"/>
  <c r="AB428" i="21"/>
  <c r="AA428" i="21"/>
  <c r="Z428" i="21"/>
  <c r="Y428" i="21"/>
  <c r="X428" i="21"/>
  <c r="W428" i="21"/>
  <c r="V428" i="21"/>
  <c r="AP428" i="21" s="1"/>
  <c r="U428" i="21"/>
  <c r="T428" i="21"/>
  <c r="AY428" i="21" s="1"/>
  <c r="BJ427" i="21"/>
  <c r="BI427" i="21"/>
  <c r="BH427" i="21"/>
  <c r="BG427" i="21"/>
  <c r="BF427" i="21"/>
  <c r="BC427" i="21"/>
  <c r="BD427" i="21" s="1"/>
  <c r="AN427" i="21"/>
  <c r="AO427" i="21" s="1"/>
  <c r="AB427" i="21"/>
  <c r="AA427" i="21"/>
  <c r="Z427" i="21"/>
  <c r="Y427" i="21"/>
  <c r="X427" i="21"/>
  <c r="W427" i="21"/>
  <c r="V427" i="21"/>
  <c r="U427" i="21"/>
  <c r="T427" i="21"/>
  <c r="AY427" i="21" s="1"/>
  <c r="BJ426" i="21"/>
  <c r="BI426" i="21"/>
  <c r="BH426" i="21"/>
  <c r="BG426" i="21"/>
  <c r="BF426" i="21"/>
  <c r="BC426" i="21"/>
  <c r="BD426" i="21" s="1"/>
  <c r="AN426" i="21"/>
  <c r="AO426" i="21" s="1"/>
  <c r="AB426" i="21"/>
  <c r="AA426" i="21"/>
  <c r="Z426" i="21"/>
  <c r="Y426" i="21"/>
  <c r="X426" i="21"/>
  <c r="W426" i="21"/>
  <c r="V426" i="21"/>
  <c r="AM426" i="21" s="1"/>
  <c r="U426" i="21"/>
  <c r="T426" i="21"/>
  <c r="BJ425" i="21"/>
  <c r="BI425" i="21"/>
  <c r="BH425" i="21"/>
  <c r="BG425" i="21"/>
  <c r="BF425" i="21"/>
  <c r="BC425" i="21"/>
  <c r="BD425" i="21" s="1"/>
  <c r="AN425" i="21"/>
  <c r="AO425" i="21" s="1"/>
  <c r="AB425" i="21"/>
  <c r="AA425" i="21"/>
  <c r="Z425" i="21"/>
  <c r="Y425" i="21"/>
  <c r="X425" i="21"/>
  <c r="W425" i="21"/>
  <c r="V425" i="21"/>
  <c r="U425" i="21"/>
  <c r="T425" i="21"/>
  <c r="BJ424" i="21"/>
  <c r="BI424" i="21"/>
  <c r="BH424" i="21"/>
  <c r="BG424" i="21"/>
  <c r="BF424" i="21"/>
  <c r="BC424" i="21"/>
  <c r="BD424" i="21" s="1"/>
  <c r="AN424" i="21"/>
  <c r="AO424" i="21" s="1"/>
  <c r="AB424" i="21"/>
  <c r="AA424" i="21"/>
  <c r="Z424" i="21"/>
  <c r="Y424" i="21"/>
  <c r="X424" i="21"/>
  <c r="W424" i="21"/>
  <c r="V424" i="21"/>
  <c r="U424" i="21"/>
  <c r="T424" i="21"/>
  <c r="BJ423" i="21"/>
  <c r="BI423" i="21"/>
  <c r="BH423" i="21"/>
  <c r="BG423" i="21"/>
  <c r="BF423" i="21"/>
  <c r="BC423" i="21"/>
  <c r="BD423" i="21" s="1"/>
  <c r="AN423" i="21"/>
  <c r="AO423" i="21" s="1"/>
  <c r="AB423" i="21"/>
  <c r="AA423" i="21"/>
  <c r="Z423" i="21"/>
  <c r="Y423" i="21"/>
  <c r="X423" i="21"/>
  <c r="W423" i="21"/>
  <c r="V423" i="21"/>
  <c r="U423" i="21"/>
  <c r="T423" i="21"/>
  <c r="BJ422" i="21"/>
  <c r="BI422" i="21"/>
  <c r="BH422" i="21"/>
  <c r="BG422" i="21"/>
  <c r="BF422" i="21"/>
  <c r="BC422" i="21"/>
  <c r="BD422" i="21" s="1"/>
  <c r="AN422" i="21"/>
  <c r="AO422" i="21" s="1"/>
  <c r="AB422" i="21"/>
  <c r="AA422" i="21"/>
  <c r="Z422" i="21"/>
  <c r="Y422" i="21"/>
  <c r="X422" i="21"/>
  <c r="W422" i="21"/>
  <c r="V422" i="21"/>
  <c r="AM422" i="21" s="1"/>
  <c r="U422" i="21"/>
  <c r="T422" i="21"/>
  <c r="BJ421" i="21"/>
  <c r="BI421" i="21"/>
  <c r="BH421" i="21"/>
  <c r="BG421" i="21"/>
  <c r="BF421" i="21"/>
  <c r="BC421" i="21"/>
  <c r="BD421" i="21" s="1"/>
  <c r="AN421" i="21"/>
  <c r="AO421" i="21" s="1"/>
  <c r="AB421" i="21"/>
  <c r="AA421" i="21"/>
  <c r="Z421" i="21"/>
  <c r="Y421" i="21"/>
  <c r="X421" i="21"/>
  <c r="W421" i="21"/>
  <c r="V421" i="21"/>
  <c r="U421" i="21"/>
  <c r="T421" i="21"/>
  <c r="BJ420" i="21"/>
  <c r="BI420" i="21"/>
  <c r="BH420" i="21"/>
  <c r="BG420" i="21"/>
  <c r="BF420" i="21"/>
  <c r="BC420" i="21"/>
  <c r="BD420" i="21" s="1"/>
  <c r="AN420" i="21"/>
  <c r="AO420" i="21" s="1"/>
  <c r="AB420" i="21"/>
  <c r="AA420" i="21"/>
  <c r="Z420" i="21"/>
  <c r="Y420" i="21"/>
  <c r="X420" i="21"/>
  <c r="W420" i="21"/>
  <c r="V420" i="21"/>
  <c r="AM420" i="21" s="1"/>
  <c r="U420" i="21"/>
  <c r="T420" i="21"/>
  <c r="AY420" i="21" s="1"/>
  <c r="BJ419" i="21"/>
  <c r="BI419" i="21"/>
  <c r="BH419" i="21"/>
  <c r="BG419" i="21"/>
  <c r="BF419" i="21"/>
  <c r="BC419" i="21"/>
  <c r="BD419" i="21" s="1"/>
  <c r="AN419" i="21"/>
  <c r="AO419" i="21" s="1"/>
  <c r="AB419" i="21"/>
  <c r="AA419" i="21"/>
  <c r="Z419" i="21"/>
  <c r="Y419" i="21"/>
  <c r="X419" i="21"/>
  <c r="W419" i="21"/>
  <c r="V419" i="21"/>
  <c r="U419" i="21"/>
  <c r="T419" i="21"/>
  <c r="AY419" i="21" s="1"/>
  <c r="BJ418" i="21"/>
  <c r="BI418" i="21"/>
  <c r="BH418" i="21"/>
  <c r="BG418" i="21"/>
  <c r="BF418" i="21"/>
  <c r="BC418" i="21"/>
  <c r="BD418" i="21" s="1"/>
  <c r="AN418" i="21"/>
  <c r="AO418" i="21" s="1"/>
  <c r="AB418" i="21"/>
  <c r="AA418" i="21"/>
  <c r="Z418" i="21"/>
  <c r="Y418" i="21"/>
  <c r="X418" i="21"/>
  <c r="W418" i="21"/>
  <c r="V418" i="21"/>
  <c r="AM418" i="21" s="1"/>
  <c r="U418" i="21"/>
  <c r="T418" i="21"/>
  <c r="BJ417" i="21"/>
  <c r="BI417" i="21"/>
  <c r="BH417" i="21"/>
  <c r="BG417" i="21"/>
  <c r="BF417" i="21"/>
  <c r="BC417" i="21"/>
  <c r="BD417" i="21" s="1"/>
  <c r="AN417" i="21"/>
  <c r="AO417" i="21" s="1"/>
  <c r="AB417" i="21"/>
  <c r="AA417" i="21"/>
  <c r="Z417" i="21"/>
  <c r="Y417" i="21"/>
  <c r="X417" i="21"/>
  <c r="W417" i="21"/>
  <c r="V417" i="21"/>
  <c r="U417" i="21"/>
  <c r="T417" i="21"/>
  <c r="BJ416" i="21"/>
  <c r="BI416" i="21"/>
  <c r="BH416" i="21"/>
  <c r="BG416" i="21"/>
  <c r="BF416" i="21"/>
  <c r="BC416" i="21"/>
  <c r="BD416" i="21" s="1"/>
  <c r="AN416" i="21"/>
  <c r="AO416" i="21" s="1"/>
  <c r="AB416" i="21"/>
  <c r="AA416" i="21"/>
  <c r="Z416" i="21"/>
  <c r="Y416" i="21"/>
  <c r="X416" i="21"/>
  <c r="W416" i="21"/>
  <c r="V416" i="21"/>
  <c r="U416" i="21"/>
  <c r="T416" i="21"/>
  <c r="BJ415" i="21"/>
  <c r="BI415" i="21"/>
  <c r="BH415" i="21"/>
  <c r="BG415" i="21"/>
  <c r="BF415" i="21"/>
  <c r="BC415" i="21"/>
  <c r="BD415" i="21" s="1"/>
  <c r="AN415" i="21"/>
  <c r="AO415" i="21" s="1"/>
  <c r="AB415" i="21"/>
  <c r="AA415" i="21"/>
  <c r="Z415" i="21"/>
  <c r="Y415" i="21"/>
  <c r="X415" i="21"/>
  <c r="W415" i="21"/>
  <c r="V415" i="21"/>
  <c r="U415" i="21"/>
  <c r="T415" i="21"/>
  <c r="BJ414" i="21"/>
  <c r="BI414" i="21"/>
  <c r="BH414" i="21"/>
  <c r="BG414" i="21"/>
  <c r="BF414" i="21"/>
  <c r="BC414" i="21"/>
  <c r="BD414" i="21" s="1"/>
  <c r="AN414" i="21"/>
  <c r="AO414" i="21" s="1"/>
  <c r="AB414" i="21"/>
  <c r="AA414" i="21"/>
  <c r="Z414" i="21"/>
  <c r="Y414" i="21"/>
  <c r="X414" i="21"/>
  <c r="W414" i="21"/>
  <c r="V414" i="21"/>
  <c r="AM414" i="21" s="1"/>
  <c r="U414" i="21"/>
  <c r="T414" i="21"/>
  <c r="BJ413" i="21"/>
  <c r="BI413" i="21"/>
  <c r="BH413" i="21"/>
  <c r="BG413" i="21"/>
  <c r="BF413" i="21"/>
  <c r="BC413" i="21"/>
  <c r="BD413" i="21" s="1"/>
  <c r="AN413" i="21"/>
  <c r="AO413" i="21" s="1"/>
  <c r="AB413" i="21"/>
  <c r="AA413" i="21"/>
  <c r="Z413" i="21"/>
  <c r="Y413" i="21"/>
  <c r="X413" i="21"/>
  <c r="W413" i="21"/>
  <c r="V413" i="21"/>
  <c r="U413" i="21"/>
  <c r="T413" i="21"/>
  <c r="BJ412" i="21"/>
  <c r="BI412" i="21"/>
  <c r="BH412" i="21"/>
  <c r="BG412" i="21"/>
  <c r="BF412" i="21"/>
  <c r="BC412" i="21"/>
  <c r="BD412" i="21" s="1"/>
  <c r="AN412" i="21"/>
  <c r="AO412" i="21" s="1"/>
  <c r="AB412" i="21"/>
  <c r="AA412" i="21"/>
  <c r="Z412" i="21"/>
  <c r="Y412" i="21"/>
  <c r="X412" i="21"/>
  <c r="W412" i="21"/>
  <c r="V412" i="21"/>
  <c r="AP412" i="21" s="1"/>
  <c r="U412" i="21"/>
  <c r="T412" i="21"/>
  <c r="AY412" i="21" s="1"/>
  <c r="BJ411" i="21"/>
  <c r="BI411" i="21"/>
  <c r="BH411" i="21"/>
  <c r="BG411" i="21"/>
  <c r="BF411" i="21"/>
  <c r="BC411" i="21"/>
  <c r="BD411" i="21" s="1"/>
  <c r="AN411" i="21"/>
  <c r="AO411" i="21" s="1"/>
  <c r="AB411" i="21"/>
  <c r="AA411" i="21"/>
  <c r="Z411" i="21"/>
  <c r="Y411" i="21"/>
  <c r="X411" i="21"/>
  <c r="W411" i="21"/>
  <c r="V411" i="21"/>
  <c r="U411" i="21"/>
  <c r="T411" i="21"/>
  <c r="AY411" i="21" s="1"/>
  <c r="BJ410" i="21"/>
  <c r="BI410" i="21"/>
  <c r="BH410" i="21"/>
  <c r="BG410" i="21"/>
  <c r="BF410" i="21"/>
  <c r="BC410" i="21"/>
  <c r="BD410" i="21" s="1"/>
  <c r="AN410" i="21"/>
  <c r="AO410" i="21" s="1"/>
  <c r="AB410" i="21"/>
  <c r="AA410" i="21"/>
  <c r="Z410" i="21"/>
  <c r="Y410" i="21"/>
  <c r="X410" i="21"/>
  <c r="W410" i="21"/>
  <c r="V410" i="21"/>
  <c r="AP410" i="21" s="1"/>
  <c r="U410" i="21"/>
  <c r="T410" i="21"/>
  <c r="BJ409" i="21"/>
  <c r="BI409" i="21"/>
  <c r="BH409" i="21"/>
  <c r="BG409" i="21"/>
  <c r="BF409" i="21"/>
  <c r="BC409" i="21"/>
  <c r="BD409" i="21" s="1"/>
  <c r="AN409" i="21"/>
  <c r="AO409" i="21" s="1"/>
  <c r="AB409" i="21"/>
  <c r="AA409" i="21"/>
  <c r="Z409" i="21"/>
  <c r="Y409" i="21"/>
  <c r="X409" i="21"/>
  <c r="W409" i="21"/>
  <c r="V409" i="21"/>
  <c r="U409" i="21"/>
  <c r="T409" i="21"/>
  <c r="BJ408" i="21"/>
  <c r="BI408" i="21"/>
  <c r="BH408" i="21"/>
  <c r="BG408" i="21"/>
  <c r="BF408" i="21"/>
  <c r="BC408" i="21"/>
  <c r="BD408" i="21" s="1"/>
  <c r="AN408" i="21"/>
  <c r="AO408" i="21" s="1"/>
  <c r="AB408" i="21"/>
  <c r="AA408" i="21"/>
  <c r="Z408" i="21"/>
  <c r="Y408" i="21"/>
  <c r="X408" i="21"/>
  <c r="W408" i="21"/>
  <c r="V408" i="21"/>
  <c r="U408" i="21"/>
  <c r="T408" i="21"/>
  <c r="BJ407" i="21"/>
  <c r="BI407" i="21"/>
  <c r="BH407" i="21"/>
  <c r="BG407" i="21"/>
  <c r="BF407" i="21"/>
  <c r="BC407" i="21"/>
  <c r="BD407" i="21" s="1"/>
  <c r="AN407" i="21"/>
  <c r="AO407" i="21" s="1"/>
  <c r="AB407" i="21"/>
  <c r="AA407" i="21"/>
  <c r="Z407" i="21"/>
  <c r="Y407" i="21"/>
  <c r="X407" i="21"/>
  <c r="W407" i="21"/>
  <c r="V407" i="21"/>
  <c r="U407" i="21"/>
  <c r="T407" i="21"/>
  <c r="BJ406" i="21"/>
  <c r="BI406" i="21"/>
  <c r="BH406" i="21"/>
  <c r="BG406" i="21"/>
  <c r="BF406" i="21"/>
  <c r="BC406" i="21"/>
  <c r="BD406" i="21" s="1"/>
  <c r="AN406" i="21"/>
  <c r="AO406" i="21" s="1"/>
  <c r="AB406" i="21"/>
  <c r="AA406" i="21"/>
  <c r="Z406" i="21"/>
  <c r="Y406" i="21"/>
  <c r="X406" i="21"/>
  <c r="W406" i="21"/>
  <c r="V406" i="21"/>
  <c r="AM406" i="21" s="1"/>
  <c r="U406" i="21"/>
  <c r="T406" i="21"/>
  <c r="BJ405" i="21"/>
  <c r="BI405" i="21"/>
  <c r="BH405" i="21"/>
  <c r="BG405" i="21"/>
  <c r="BF405" i="21"/>
  <c r="BC405" i="21"/>
  <c r="BD405" i="21" s="1"/>
  <c r="AN405" i="21"/>
  <c r="AO405" i="21" s="1"/>
  <c r="AB405" i="21"/>
  <c r="AA405" i="21"/>
  <c r="Z405" i="21"/>
  <c r="Y405" i="21"/>
  <c r="X405" i="21"/>
  <c r="W405" i="21"/>
  <c r="V405" i="21"/>
  <c r="U405" i="21"/>
  <c r="T405" i="21"/>
  <c r="BJ404" i="21"/>
  <c r="BI404" i="21"/>
  <c r="BH404" i="21"/>
  <c r="BG404" i="21"/>
  <c r="BF404" i="21"/>
  <c r="BC404" i="21"/>
  <c r="BD404" i="21" s="1"/>
  <c r="AN404" i="21"/>
  <c r="AO404" i="21" s="1"/>
  <c r="AB404" i="21"/>
  <c r="AA404" i="21"/>
  <c r="Z404" i="21"/>
  <c r="Y404" i="21"/>
  <c r="X404" i="21"/>
  <c r="W404" i="21"/>
  <c r="V404" i="21"/>
  <c r="AM404" i="21" s="1"/>
  <c r="U404" i="21"/>
  <c r="T404" i="21"/>
  <c r="AY404" i="21" s="1"/>
  <c r="BJ403" i="21"/>
  <c r="BI403" i="21"/>
  <c r="BH403" i="21"/>
  <c r="BG403" i="21"/>
  <c r="BF403" i="21"/>
  <c r="BC403" i="21"/>
  <c r="BD403" i="21" s="1"/>
  <c r="AN403" i="21"/>
  <c r="AO403" i="21" s="1"/>
  <c r="AB403" i="21"/>
  <c r="AA403" i="21"/>
  <c r="Z403" i="21"/>
  <c r="Y403" i="21"/>
  <c r="X403" i="21"/>
  <c r="W403" i="21"/>
  <c r="V403" i="21"/>
  <c r="U403" i="21"/>
  <c r="T403" i="21"/>
  <c r="AY403" i="21" s="1"/>
  <c r="BJ402" i="21"/>
  <c r="BI402" i="21"/>
  <c r="BH402" i="21"/>
  <c r="BG402" i="21"/>
  <c r="BF402" i="21"/>
  <c r="BC402" i="21"/>
  <c r="BD402" i="21" s="1"/>
  <c r="AN402" i="21"/>
  <c r="AO402" i="21" s="1"/>
  <c r="AB402" i="21"/>
  <c r="AA402" i="21"/>
  <c r="Z402" i="21"/>
  <c r="Y402" i="21"/>
  <c r="X402" i="21"/>
  <c r="W402" i="21"/>
  <c r="V402" i="21"/>
  <c r="AP402" i="21" s="1"/>
  <c r="U402" i="21"/>
  <c r="T402" i="21"/>
  <c r="BJ401" i="21"/>
  <c r="BI401" i="21"/>
  <c r="BH401" i="21"/>
  <c r="BG401" i="21"/>
  <c r="BF401" i="21"/>
  <c r="BC401" i="21"/>
  <c r="BD401" i="21" s="1"/>
  <c r="AN401" i="21"/>
  <c r="AO401" i="21" s="1"/>
  <c r="AB401" i="21"/>
  <c r="AA401" i="21"/>
  <c r="Z401" i="21"/>
  <c r="Y401" i="21"/>
  <c r="X401" i="21"/>
  <c r="W401" i="21"/>
  <c r="V401" i="21"/>
  <c r="U401" i="21"/>
  <c r="T401" i="21"/>
  <c r="BJ400" i="21"/>
  <c r="BI400" i="21"/>
  <c r="BH400" i="21"/>
  <c r="BG400" i="21"/>
  <c r="BF400" i="21"/>
  <c r="BC400" i="21"/>
  <c r="BD400" i="21" s="1"/>
  <c r="AN400" i="21"/>
  <c r="AO400" i="21" s="1"/>
  <c r="AB400" i="21"/>
  <c r="AA400" i="21"/>
  <c r="Z400" i="21"/>
  <c r="Y400" i="21"/>
  <c r="X400" i="21"/>
  <c r="W400" i="21"/>
  <c r="V400" i="21"/>
  <c r="U400" i="21"/>
  <c r="T400" i="21"/>
  <c r="BJ399" i="21"/>
  <c r="BI399" i="21"/>
  <c r="BH399" i="21"/>
  <c r="BG399" i="21"/>
  <c r="BF399" i="21"/>
  <c r="BC399" i="21"/>
  <c r="BD399" i="21" s="1"/>
  <c r="AN399" i="21"/>
  <c r="AO399" i="21" s="1"/>
  <c r="AB399" i="21"/>
  <c r="AA399" i="21"/>
  <c r="Z399" i="21"/>
  <c r="Y399" i="21"/>
  <c r="X399" i="21"/>
  <c r="W399" i="21"/>
  <c r="V399" i="21"/>
  <c r="U399" i="21"/>
  <c r="T399" i="21"/>
  <c r="BJ398" i="21"/>
  <c r="BI398" i="21"/>
  <c r="BH398" i="21"/>
  <c r="BG398" i="21"/>
  <c r="BF398" i="21"/>
  <c r="BC398" i="21"/>
  <c r="BD398" i="21" s="1"/>
  <c r="AN398" i="21"/>
  <c r="AO398" i="21" s="1"/>
  <c r="AB398" i="21"/>
  <c r="AA398" i="21"/>
  <c r="Z398" i="21"/>
  <c r="Y398" i="21"/>
  <c r="X398" i="21"/>
  <c r="W398" i="21"/>
  <c r="V398" i="21"/>
  <c r="AP398" i="21" s="1"/>
  <c r="U398" i="21"/>
  <c r="T398" i="21"/>
  <c r="BJ397" i="21"/>
  <c r="BI397" i="21"/>
  <c r="BH397" i="21"/>
  <c r="BG397" i="21"/>
  <c r="BF397" i="21"/>
  <c r="BC397" i="21"/>
  <c r="BD397" i="21" s="1"/>
  <c r="AN397" i="21"/>
  <c r="AO397" i="21" s="1"/>
  <c r="AB397" i="21"/>
  <c r="AA397" i="21"/>
  <c r="Z397" i="21"/>
  <c r="Y397" i="21"/>
  <c r="X397" i="21"/>
  <c r="W397" i="21"/>
  <c r="V397" i="21"/>
  <c r="U397" i="21"/>
  <c r="T397" i="21"/>
  <c r="BJ396" i="21"/>
  <c r="BI396" i="21"/>
  <c r="BH396" i="21"/>
  <c r="BG396" i="21"/>
  <c r="BF396" i="21"/>
  <c r="BC396" i="21"/>
  <c r="BD396" i="21" s="1"/>
  <c r="AN396" i="21"/>
  <c r="AO396" i="21" s="1"/>
  <c r="AB396" i="21"/>
  <c r="AA396" i="21"/>
  <c r="Z396" i="21"/>
  <c r="Y396" i="21"/>
  <c r="X396" i="21"/>
  <c r="W396" i="21"/>
  <c r="V396" i="21"/>
  <c r="AP396" i="21" s="1"/>
  <c r="U396" i="21"/>
  <c r="T396" i="21"/>
  <c r="AY396" i="21" s="1"/>
  <c r="BJ395" i="21"/>
  <c r="BI395" i="21"/>
  <c r="BH395" i="21"/>
  <c r="BG395" i="21"/>
  <c r="BF395" i="21"/>
  <c r="BC395" i="21"/>
  <c r="BD395" i="21" s="1"/>
  <c r="AN395" i="21"/>
  <c r="AO395" i="21" s="1"/>
  <c r="AB395" i="21"/>
  <c r="AA395" i="21"/>
  <c r="Z395" i="21"/>
  <c r="Y395" i="21"/>
  <c r="X395" i="21"/>
  <c r="W395" i="21"/>
  <c r="V395" i="21"/>
  <c r="U395" i="21"/>
  <c r="T395" i="21"/>
  <c r="AY395" i="21" s="1"/>
  <c r="BJ394" i="21"/>
  <c r="BI394" i="21"/>
  <c r="BH394" i="21"/>
  <c r="BG394" i="21"/>
  <c r="BF394" i="21"/>
  <c r="BC394" i="21"/>
  <c r="BD394" i="21" s="1"/>
  <c r="AN394" i="21"/>
  <c r="AO394" i="21" s="1"/>
  <c r="AB394" i="21"/>
  <c r="AA394" i="21"/>
  <c r="Z394" i="21"/>
  <c r="Y394" i="21"/>
  <c r="X394" i="21"/>
  <c r="W394" i="21"/>
  <c r="V394" i="21"/>
  <c r="AP394" i="21" s="1"/>
  <c r="U394" i="21"/>
  <c r="T394" i="21"/>
  <c r="BJ393" i="21"/>
  <c r="BI393" i="21"/>
  <c r="BH393" i="21"/>
  <c r="BG393" i="21"/>
  <c r="BF393" i="21"/>
  <c r="BC393" i="21"/>
  <c r="BD393" i="21" s="1"/>
  <c r="AN393" i="21"/>
  <c r="AO393" i="21" s="1"/>
  <c r="AB393" i="21"/>
  <c r="AA393" i="21"/>
  <c r="Z393" i="21"/>
  <c r="Y393" i="21"/>
  <c r="X393" i="21"/>
  <c r="W393" i="21"/>
  <c r="V393" i="21"/>
  <c r="U393" i="21"/>
  <c r="T393" i="21"/>
  <c r="BJ392" i="21"/>
  <c r="BI392" i="21"/>
  <c r="BH392" i="21"/>
  <c r="BG392" i="21"/>
  <c r="BF392" i="21"/>
  <c r="BC392" i="21"/>
  <c r="BD392" i="21" s="1"/>
  <c r="AN392" i="21"/>
  <c r="AO392" i="21" s="1"/>
  <c r="AB392" i="21"/>
  <c r="AA392" i="21"/>
  <c r="Z392" i="21"/>
  <c r="Y392" i="21"/>
  <c r="X392" i="21"/>
  <c r="W392" i="21"/>
  <c r="V392" i="21"/>
  <c r="U392" i="21"/>
  <c r="T392" i="21"/>
  <c r="BJ391" i="21"/>
  <c r="BI391" i="21"/>
  <c r="BH391" i="21"/>
  <c r="BG391" i="21"/>
  <c r="BF391" i="21"/>
  <c r="BC391" i="21"/>
  <c r="BD391" i="21" s="1"/>
  <c r="AN391" i="21"/>
  <c r="AO391" i="21" s="1"/>
  <c r="AB391" i="21"/>
  <c r="AA391" i="21"/>
  <c r="Z391" i="21"/>
  <c r="Y391" i="21"/>
  <c r="X391" i="21"/>
  <c r="W391" i="21"/>
  <c r="V391" i="21"/>
  <c r="U391" i="21"/>
  <c r="T391" i="21"/>
  <c r="BJ390" i="21"/>
  <c r="BI390" i="21"/>
  <c r="BH390" i="21"/>
  <c r="BG390" i="21"/>
  <c r="BF390" i="21"/>
  <c r="BC390" i="21"/>
  <c r="BD390" i="21" s="1"/>
  <c r="AN390" i="21"/>
  <c r="AO390" i="21" s="1"/>
  <c r="AB390" i="21"/>
  <c r="AA390" i="21"/>
  <c r="Z390" i="21"/>
  <c r="Y390" i="21"/>
  <c r="X390" i="21"/>
  <c r="W390" i="21"/>
  <c r="V390" i="21"/>
  <c r="AM390" i="21" s="1"/>
  <c r="U390" i="21"/>
  <c r="T390" i="21"/>
  <c r="BJ389" i="21"/>
  <c r="BI389" i="21"/>
  <c r="BH389" i="21"/>
  <c r="BG389" i="21"/>
  <c r="BF389" i="21"/>
  <c r="BC389" i="21"/>
  <c r="BD389" i="21" s="1"/>
  <c r="AN389" i="21"/>
  <c r="AO389" i="21" s="1"/>
  <c r="AB389" i="21"/>
  <c r="AA389" i="21"/>
  <c r="Z389" i="21"/>
  <c r="Y389" i="21"/>
  <c r="X389" i="21"/>
  <c r="W389" i="21"/>
  <c r="V389" i="21"/>
  <c r="U389" i="21"/>
  <c r="T389" i="21"/>
  <c r="BJ388" i="21"/>
  <c r="BI388" i="21"/>
  <c r="BH388" i="21"/>
  <c r="BG388" i="21"/>
  <c r="BF388" i="21"/>
  <c r="BC388" i="21"/>
  <c r="BD388" i="21" s="1"/>
  <c r="AN388" i="21"/>
  <c r="AO388" i="21" s="1"/>
  <c r="AB388" i="21"/>
  <c r="AA388" i="21"/>
  <c r="Z388" i="21"/>
  <c r="Y388" i="21"/>
  <c r="X388" i="21"/>
  <c r="W388" i="21"/>
  <c r="V388" i="21"/>
  <c r="AP388" i="21" s="1"/>
  <c r="U388" i="21"/>
  <c r="T388" i="21"/>
  <c r="AY388" i="21" s="1"/>
  <c r="BJ387" i="21"/>
  <c r="BI387" i="21"/>
  <c r="BH387" i="21"/>
  <c r="BG387" i="21"/>
  <c r="BF387" i="21"/>
  <c r="BC387" i="21"/>
  <c r="BD387" i="21" s="1"/>
  <c r="AN387" i="21"/>
  <c r="AO387" i="21" s="1"/>
  <c r="AB387" i="21"/>
  <c r="AA387" i="21"/>
  <c r="Z387" i="21"/>
  <c r="Y387" i="21"/>
  <c r="X387" i="21"/>
  <c r="W387" i="21"/>
  <c r="V387" i="21"/>
  <c r="U387" i="21"/>
  <c r="T387" i="21"/>
  <c r="AY387" i="21" s="1"/>
  <c r="BJ386" i="21"/>
  <c r="BI386" i="21"/>
  <c r="BH386" i="21"/>
  <c r="BG386" i="21"/>
  <c r="BF386" i="21"/>
  <c r="BC386" i="21"/>
  <c r="BD386" i="21" s="1"/>
  <c r="AN386" i="21"/>
  <c r="AO386" i="21" s="1"/>
  <c r="AB386" i="21"/>
  <c r="AA386" i="21"/>
  <c r="Z386" i="21"/>
  <c r="Y386" i="21"/>
  <c r="X386" i="21"/>
  <c r="W386" i="21"/>
  <c r="V386" i="21"/>
  <c r="AP386" i="21" s="1"/>
  <c r="U386" i="21"/>
  <c r="T386" i="21"/>
  <c r="BJ385" i="21"/>
  <c r="BI385" i="21"/>
  <c r="BH385" i="21"/>
  <c r="BG385" i="21"/>
  <c r="BF385" i="21"/>
  <c r="BC385" i="21"/>
  <c r="BD385" i="21" s="1"/>
  <c r="AN385" i="21"/>
  <c r="AO385" i="21" s="1"/>
  <c r="AB385" i="21"/>
  <c r="AA385" i="21"/>
  <c r="Z385" i="21"/>
  <c r="Y385" i="21"/>
  <c r="X385" i="21"/>
  <c r="W385" i="21"/>
  <c r="V385" i="21"/>
  <c r="U385" i="21"/>
  <c r="T385" i="21"/>
  <c r="BJ384" i="21"/>
  <c r="BI384" i="21"/>
  <c r="BH384" i="21"/>
  <c r="BG384" i="21"/>
  <c r="BF384" i="21"/>
  <c r="BC384" i="21"/>
  <c r="BD384" i="21" s="1"/>
  <c r="AN384" i="21"/>
  <c r="AO384" i="21" s="1"/>
  <c r="AB384" i="21"/>
  <c r="AA384" i="21"/>
  <c r="Z384" i="21"/>
  <c r="Y384" i="21"/>
  <c r="X384" i="21"/>
  <c r="W384" i="21"/>
  <c r="V384" i="21"/>
  <c r="U384" i="21"/>
  <c r="T384" i="21"/>
  <c r="AY384" i="21" s="1"/>
  <c r="BJ383" i="21"/>
  <c r="BI383" i="21"/>
  <c r="BH383" i="21"/>
  <c r="BG383" i="21"/>
  <c r="BF383" i="21"/>
  <c r="BC383" i="21"/>
  <c r="BD383" i="21" s="1"/>
  <c r="AN383" i="21"/>
  <c r="AO383" i="21" s="1"/>
  <c r="AB383" i="21"/>
  <c r="AA383" i="21"/>
  <c r="Z383" i="21"/>
  <c r="Y383" i="21"/>
  <c r="X383" i="21"/>
  <c r="W383" i="21"/>
  <c r="V383" i="21"/>
  <c r="U383" i="21"/>
  <c r="T383" i="21"/>
  <c r="BJ382" i="21"/>
  <c r="BI382" i="21"/>
  <c r="BH382" i="21"/>
  <c r="BG382" i="21"/>
  <c r="BF382" i="21"/>
  <c r="BC382" i="21"/>
  <c r="BD382" i="21" s="1"/>
  <c r="AN382" i="21"/>
  <c r="AO382" i="21" s="1"/>
  <c r="AB382" i="21"/>
  <c r="AA382" i="21"/>
  <c r="Z382" i="21"/>
  <c r="Y382" i="21"/>
  <c r="X382" i="21"/>
  <c r="W382" i="21"/>
  <c r="V382" i="21"/>
  <c r="AM382" i="21" s="1"/>
  <c r="U382" i="21"/>
  <c r="T382" i="21"/>
  <c r="BJ381" i="21"/>
  <c r="BI381" i="21"/>
  <c r="BH381" i="21"/>
  <c r="BG381" i="21"/>
  <c r="BF381" i="21"/>
  <c r="BC381" i="21"/>
  <c r="BD381" i="21" s="1"/>
  <c r="AN381" i="21"/>
  <c r="AO381" i="21" s="1"/>
  <c r="AB381" i="21"/>
  <c r="AA381" i="21"/>
  <c r="Z381" i="21"/>
  <c r="Y381" i="21"/>
  <c r="X381" i="21"/>
  <c r="W381" i="21"/>
  <c r="V381" i="21"/>
  <c r="U381" i="21"/>
  <c r="T381" i="21"/>
  <c r="BJ380" i="21"/>
  <c r="BI380" i="21"/>
  <c r="BH380" i="21"/>
  <c r="BG380" i="21"/>
  <c r="BF380" i="21"/>
  <c r="BC380" i="21"/>
  <c r="BD380" i="21" s="1"/>
  <c r="AN380" i="21"/>
  <c r="AO380" i="21" s="1"/>
  <c r="AB380" i="21"/>
  <c r="AA380" i="21"/>
  <c r="Z380" i="21"/>
  <c r="Y380" i="21"/>
  <c r="X380" i="21"/>
  <c r="W380" i="21"/>
  <c r="V380" i="21"/>
  <c r="AP380" i="21" s="1"/>
  <c r="U380" i="21"/>
  <c r="AK380" i="21" s="1"/>
  <c r="T380" i="21"/>
  <c r="AY380" i="21" s="1"/>
  <c r="BJ379" i="21"/>
  <c r="BI379" i="21"/>
  <c r="BH379" i="21"/>
  <c r="BG379" i="21"/>
  <c r="BF379" i="21"/>
  <c r="BC379" i="21"/>
  <c r="BD379" i="21" s="1"/>
  <c r="AN379" i="21"/>
  <c r="AO379" i="21" s="1"/>
  <c r="AB379" i="21"/>
  <c r="AA379" i="21"/>
  <c r="Z379" i="21"/>
  <c r="Y379" i="21"/>
  <c r="X379" i="21"/>
  <c r="W379" i="21"/>
  <c r="V379" i="21"/>
  <c r="U379" i="21"/>
  <c r="T379" i="21"/>
  <c r="AY379" i="21" s="1"/>
  <c r="BJ378" i="21"/>
  <c r="BI378" i="21"/>
  <c r="BH378" i="21"/>
  <c r="BG378" i="21"/>
  <c r="BF378" i="21"/>
  <c r="BC378" i="21"/>
  <c r="BD378" i="21" s="1"/>
  <c r="AN378" i="21"/>
  <c r="AO378" i="21" s="1"/>
  <c r="AB378" i="21"/>
  <c r="AA378" i="21"/>
  <c r="Z378" i="21"/>
  <c r="Y378" i="21"/>
  <c r="X378" i="21"/>
  <c r="W378" i="21"/>
  <c r="V378" i="21"/>
  <c r="AM378" i="21" s="1"/>
  <c r="U378" i="21"/>
  <c r="T378" i="21"/>
  <c r="BJ377" i="21"/>
  <c r="BI377" i="21"/>
  <c r="BH377" i="21"/>
  <c r="BG377" i="21"/>
  <c r="BF377" i="21"/>
  <c r="BC377" i="21"/>
  <c r="BD377" i="21" s="1"/>
  <c r="AN377" i="21"/>
  <c r="AO377" i="21" s="1"/>
  <c r="AB377" i="21"/>
  <c r="AA377" i="21"/>
  <c r="Z377" i="21"/>
  <c r="Y377" i="21"/>
  <c r="X377" i="21"/>
  <c r="W377" i="21"/>
  <c r="V377" i="21"/>
  <c r="U377" i="21"/>
  <c r="T377" i="21"/>
  <c r="BJ376" i="21"/>
  <c r="BI376" i="21"/>
  <c r="BH376" i="21"/>
  <c r="BG376" i="21"/>
  <c r="BF376" i="21"/>
  <c r="BC376" i="21"/>
  <c r="BD376" i="21" s="1"/>
  <c r="AN376" i="21"/>
  <c r="AO376" i="21" s="1"/>
  <c r="AB376" i="21"/>
  <c r="AA376" i="21"/>
  <c r="Z376" i="21"/>
  <c r="Y376" i="21"/>
  <c r="X376" i="21"/>
  <c r="W376" i="21"/>
  <c r="V376" i="21"/>
  <c r="U376" i="21"/>
  <c r="T376" i="21"/>
  <c r="AY376" i="21" s="1"/>
  <c r="BJ375" i="21"/>
  <c r="BI375" i="21"/>
  <c r="BH375" i="21"/>
  <c r="BG375" i="21"/>
  <c r="BF375" i="21"/>
  <c r="BC375" i="21"/>
  <c r="BD375" i="21" s="1"/>
  <c r="AN375" i="21"/>
  <c r="AO375" i="21" s="1"/>
  <c r="AB375" i="21"/>
  <c r="AA375" i="21"/>
  <c r="Z375" i="21"/>
  <c r="Y375" i="21"/>
  <c r="X375" i="21"/>
  <c r="W375" i="21"/>
  <c r="V375" i="21"/>
  <c r="U375" i="21"/>
  <c r="T375" i="21"/>
  <c r="BJ374" i="21"/>
  <c r="BI374" i="21"/>
  <c r="BH374" i="21"/>
  <c r="BG374" i="21"/>
  <c r="BF374" i="21"/>
  <c r="BC374" i="21"/>
  <c r="BD374" i="21" s="1"/>
  <c r="AN374" i="21"/>
  <c r="AO374" i="21" s="1"/>
  <c r="AB374" i="21"/>
  <c r="AA374" i="21"/>
  <c r="Z374" i="21"/>
  <c r="Y374" i="21"/>
  <c r="X374" i="21"/>
  <c r="W374" i="21"/>
  <c r="V374" i="21"/>
  <c r="AM374" i="21" s="1"/>
  <c r="U374" i="21"/>
  <c r="T374" i="21"/>
  <c r="BJ373" i="21"/>
  <c r="BI373" i="21"/>
  <c r="BH373" i="21"/>
  <c r="BG373" i="21"/>
  <c r="BF373" i="21"/>
  <c r="BC373" i="21"/>
  <c r="BD373" i="21" s="1"/>
  <c r="AN373" i="21"/>
  <c r="AO373" i="21" s="1"/>
  <c r="AB373" i="21"/>
  <c r="AA373" i="21"/>
  <c r="Z373" i="21"/>
  <c r="Y373" i="21"/>
  <c r="X373" i="21"/>
  <c r="W373" i="21"/>
  <c r="V373" i="21"/>
  <c r="U373" i="21"/>
  <c r="T373" i="21"/>
  <c r="BJ372" i="21"/>
  <c r="BI372" i="21"/>
  <c r="BH372" i="21"/>
  <c r="BG372" i="21"/>
  <c r="BF372" i="21"/>
  <c r="BC372" i="21"/>
  <c r="BD372" i="21" s="1"/>
  <c r="AN372" i="21"/>
  <c r="AO372" i="21" s="1"/>
  <c r="AB372" i="21"/>
  <c r="AA372" i="21"/>
  <c r="Z372" i="21"/>
  <c r="Y372" i="21"/>
  <c r="X372" i="21"/>
  <c r="W372" i="21"/>
  <c r="V372" i="21"/>
  <c r="AP372" i="21" s="1"/>
  <c r="U372" i="21"/>
  <c r="T372" i="21"/>
  <c r="BJ371" i="21"/>
  <c r="BI371" i="21"/>
  <c r="BH371" i="21"/>
  <c r="BG371" i="21"/>
  <c r="BF371" i="21"/>
  <c r="BC371" i="21"/>
  <c r="BD371" i="21" s="1"/>
  <c r="AN371" i="21"/>
  <c r="AO371" i="21" s="1"/>
  <c r="AB371" i="21"/>
  <c r="AA371" i="21"/>
  <c r="Z371" i="21"/>
  <c r="Y371" i="21"/>
  <c r="X371" i="21"/>
  <c r="W371" i="21"/>
  <c r="V371" i="21"/>
  <c r="U371" i="21"/>
  <c r="T371" i="21"/>
  <c r="AY371" i="21" s="1"/>
  <c r="BJ370" i="21"/>
  <c r="BI370" i="21"/>
  <c r="BH370" i="21"/>
  <c r="BG370" i="21"/>
  <c r="BF370" i="21"/>
  <c r="BC370" i="21"/>
  <c r="BD370" i="21" s="1"/>
  <c r="AN370" i="21"/>
  <c r="AO370" i="21" s="1"/>
  <c r="AB370" i="21"/>
  <c r="AA370" i="21"/>
  <c r="Z370" i="21"/>
  <c r="Y370" i="21"/>
  <c r="X370" i="21"/>
  <c r="W370" i="21"/>
  <c r="V370" i="21"/>
  <c r="AQ370" i="21" s="1"/>
  <c r="U370" i="21"/>
  <c r="T370" i="21"/>
  <c r="BJ369" i="21"/>
  <c r="BI369" i="21"/>
  <c r="BH369" i="21"/>
  <c r="BG369" i="21"/>
  <c r="BF369" i="21"/>
  <c r="BC369" i="21"/>
  <c r="BD369" i="21" s="1"/>
  <c r="AN369" i="21"/>
  <c r="AO369" i="21" s="1"/>
  <c r="AB369" i="21"/>
  <c r="AA369" i="21"/>
  <c r="Z369" i="21"/>
  <c r="Y369" i="21"/>
  <c r="X369" i="21"/>
  <c r="W369" i="21"/>
  <c r="V369" i="21"/>
  <c r="U369" i="21"/>
  <c r="T369" i="21"/>
  <c r="AY369" i="21" s="1"/>
  <c r="BJ368" i="21"/>
  <c r="BI368" i="21"/>
  <c r="BH368" i="21"/>
  <c r="BG368" i="21"/>
  <c r="BF368" i="21"/>
  <c r="BC368" i="21"/>
  <c r="BD368" i="21" s="1"/>
  <c r="AN368" i="21"/>
  <c r="AO368" i="21" s="1"/>
  <c r="AB368" i="21"/>
  <c r="AA368" i="21"/>
  <c r="Z368" i="21"/>
  <c r="Y368" i="21"/>
  <c r="X368" i="21"/>
  <c r="W368" i="21"/>
  <c r="V368" i="21"/>
  <c r="U368" i="21"/>
  <c r="T368" i="21"/>
  <c r="AY368" i="21" s="1"/>
  <c r="BJ367" i="21"/>
  <c r="BI367" i="21"/>
  <c r="BH367" i="21"/>
  <c r="BG367" i="21"/>
  <c r="BF367" i="21"/>
  <c r="BC367" i="21"/>
  <c r="BD367" i="21" s="1"/>
  <c r="AN367" i="21"/>
  <c r="AO367" i="21" s="1"/>
  <c r="AB367" i="21"/>
  <c r="AA367" i="21"/>
  <c r="Z367" i="21"/>
  <c r="Y367" i="21"/>
  <c r="X367" i="21"/>
  <c r="W367" i="21"/>
  <c r="V367" i="21"/>
  <c r="U367" i="21"/>
  <c r="T367" i="21"/>
  <c r="BJ366" i="21"/>
  <c r="BI366" i="21"/>
  <c r="BH366" i="21"/>
  <c r="BG366" i="21"/>
  <c r="BF366" i="21"/>
  <c r="BC366" i="21"/>
  <c r="BD366" i="21" s="1"/>
  <c r="AN366" i="21"/>
  <c r="AO366" i="21" s="1"/>
  <c r="AB366" i="21"/>
  <c r="AA366" i="21"/>
  <c r="Z366" i="21"/>
  <c r="Y366" i="21"/>
  <c r="X366" i="21"/>
  <c r="W366" i="21"/>
  <c r="V366" i="21"/>
  <c r="AQ366" i="21" s="1"/>
  <c r="U366" i="21"/>
  <c r="T366" i="21"/>
  <c r="AY366" i="21" s="1"/>
  <c r="BJ365" i="21"/>
  <c r="BI365" i="21"/>
  <c r="BH365" i="21"/>
  <c r="BG365" i="21"/>
  <c r="BF365" i="21"/>
  <c r="BC365" i="21"/>
  <c r="BD365" i="21" s="1"/>
  <c r="AN365" i="21"/>
  <c r="AO365" i="21" s="1"/>
  <c r="AB365" i="21"/>
  <c r="AA365" i="21"/>
  <c r="Z365" i="21"/>
  <c r="Y365" i="21"/>
  <c r="X365" i="21"/>
  <c r="W365" i="21"/>
  <c r="V365" i="21"/>
  <c r="U365" i="21"/>
  <c r="T365" i="21"/>
  <c r="BJ364" i="21"/>
  <c r="BI364" i="21"/>
  <c r="BH364" i="21"/>
  <c r="BG364" i="21"/>
  <c r="BF364" i="21"/>
  <c r="BC364" i="21"/>
  <c r="BD364" i="21" s="1"/>
  <c r="AN364" i="21"/>
  <c r="AO364" i="21" s="1"/>
  <c r="AB364" i="21"/>
  <c r="AA364" i="21"/>
  <c r="Z364" i="21"/>
  <c r="Y364" i="21"/>
  <c r="X364" i="21"/>
  <c r="W364" i="21"/>
  <c r="V364" i="21"/>
  <c r="AP364" i="21" s="1"/>
  <c r="U364" i="21"/>
  <c r="T364" i="21"/>
  <c r="AY364" i="21" s="1"/>
  <c r="BJ363" i="21"/>
  <c r="BI363" i="21"/>
  <c r="BH363" i="21"/>
  <c r="BG363" i="21"/>
  <c r="BF363" i="21"/>
  <c r="BC363" i="21"/>
  <c r="BD363" i="21" s="1"/>
  <c r="AN363" i="21"/>
  <c r="AO363" i="21" s="1"/>
  <c r="AB363" i="21"/>
  <c r="AA363" i="21"/>
  <c r="Z363" i="21"/>
  <c r="Y363" i="21"/>
  <c r="X363" i="21"/>
  <c r="W363" i="21"/>
  <c r="V363" i="21"/>
  <c r="U363" i="21"/>
  <c r="T363" i="21"/>
  <c r="BJ362" i="21"/>
  <c r="BI362" i="21"/>
  <c r="BH362" i="21"/>
  <c r="BG362" i="21"/>
  <c r="BF362" i="21"/>
  <c r="BC362" i="21"/>
  <c r="BD362" i="21" s="1"/>
  <c r="AN362" i="21"/>
  <c r="AO362" i="21" s="1"/>
  <c r="AB362" i="21"/>
  <c r="AA362" i="21"/>
  <c r="Z362" i="21"/>
  <c r="Y362" i="21"/>
  <c r="X362" i="21"/>
  <c r="W362" i="21"/>
  <c r="V362" i="21"/>
  <c r="AM362" i="21" s="1"/>
  <c r="U362" i="21"/>
  <c r="T362" i="21"/>
  <c r="BJ361" i="21"/>
  <c r="BI361" i="21"/>
  <c r="BH361" i="21"/>
  <c r="BG361" i="21"/>
  <c r="BF361" i="21"/>
  <c r="BC361" i="21"/>
  <c r="BD361" i="21" s="1"/>
  <c r="AN361" i="21"/>
  <c r="AO361" i="21" s="1"/>
  <c r="AB361" i="21"/>
  <c r="AA361" i="21"/>
  <c r="Z361" i="21"/>
  <c r="Y361" i="21"/>
  <c r="X361" i="21"/>
  <c r="W361" i="21"/>
  <c r="V361" i="21"/>
  <c r="U361" i="21"/>
  <c r="T361" i="21"/>
  <c r="AY361" i="21" s="1"/>
  <c r="BJ360" i="21"/>
  <c r="BI360" i="21"/>
  <c r="BH360" i="21"/>
  <c r="BG360" i="21"/>
  <c r="BF360" i="21"/>
  <c r="BC360" i="21"/>
  <c r="BD360" i="21" s="1"/>
  <c r="AN360" i="21"/>
  <c r="AO360" i="21" s="1"/>
  <c r="AB360" i="21"/>
  <c r="AA360" i="21"/>
  <c r="Z360" i="21"/>
  <c r="Y360" i="21"/>
  <c r="X360" i="21"/>
  <c r="W360" i="21"/>
  <c r="V360" i="21"/>
  <c r="U360" i="21"/>
  <c r="T360" i="21"/>
  <c r="AY360" i="21" s="1"/>
  <c r="BJ359" i="21"/>
  <c r="BI359" i="21"/>
  <c r="BH359" i="21"/>
  <c r="BG359" i="21"/>
  <c r="BF359" i="21"/>
  <c r="BC359" i="21"/>
  <c r="BD359" i="21" s="1"/>
  <c r="AN359" i="21"/>
  <c r="AO359" i="21" s="1"/>
  <c r="AB359" i="21"/>
  <c r="AA359" i="21"/>
  <c r="Z359" i="21"/>
  <c r="Y359" i="21"/>
  <c r="X359" i="21"/>
  <c r="W359" i="21"/>
  <c r="V359" i="21"/>
  <c r="U359" i="21"/>
  <c r="T359" i="21"/>
  <c r="BJ358" i="21"/>
  <c r="BI358" i="21"/>
  <c r="BH358" i="21"/>
  <c r="BG358" i="21"/>
  <c r="BF358" i="21"/>
  <c r="BC358" i="21"/>
  <c r="BD358" i="21" s="1"/>
  <c r="AN358" i="21"/>
  <c r="AO358" i="21" s="1"/>
  <c r="AB358" i="21"/>
  <c r="AA358" i="21"/>
  <c r="Z358" i="21"/>
  <c r="Y358" i="21"/>
  <c r="X358" i="21"/>
  <c r="W358" i="21"/>
  <c r="V358" i="21"/>
  <c r="AP358" i="21" s="1"/>
  <c r="U358" i="21"/>
  <c r="T358" i="21"/>
  <c r="BJ357" i="21"/>
  <c r="BI357" i="21"/>
  <c r="BH357" i="21"/>
  <c r="BG357" i="21"/>
  <c r="BF357" i="21"/>
  <c r="BC357" i="21"/>
  <c r="BD357" i="21" s="1"/>
  <c r="AN357" i="21"/>
  <c r="AO357" i="21" s="1"/>
  <c r="AB357" i="21"/>
  <c r="AA357" i="21"/>
  <c r="Z357" i="21"/>
  <c r="Y357" i="21"/>
  <c r="X357" i="21"/>
  <c r="W357" i="21"/>
  <c r="V357" i="21"/>
  <c r="U357" i="21"/>
  <c r="T357" i="21"/>
  <c r="BJ356" i="21"/>
  <c r="BI356" i="21"/>
  <c r="BH356" i="21"/>
  <c r="BG356" i="21"/>
  <c r="BF356" i="21"/>
  <c r="BC356" i="21"/>
  <c r="BD356" i="21" s="1"/>
  <c r="AN356" i="21"/>
  <c r="AO356" i="21" s="1"/>
  <c r="AB356" i="21"/>
  <c r="AA356" i="21"/>
  <c r="Z356" i="21"/>
  <c r="Y356" i="21"/>
  <c r="X356" i="21"/>
  <c r="W356" i="21"/>
  <c r="V356" i="21"/>
  <c r="AP356" i="21" s="1"/>
  <c r="U356" i="21"/>
  <c r="AK356" i="21" s="1"/>
  <c r="T356" i="21"/>
  <c r="AY356" i="21" s="1"/>
  <c r="BJ355" i="21"/>
  <c r="BI355" i="21"/>
  <c r="BH355" i="21"/>
  <c r="BG355" i="21"/>
  <c r="BF355" i="21"/>
  <c r="BC355" i="21"/>
  <c r="BD355" i="21" s="1"/>
  <c r="AN355" i="21"/>
  <c r="AO355" i="21" s="1"/>
  <c r="AB355" i="21"/>
  <c r="AA355" i="21"/>
  <c r="Z355" i="21"/>
  <c r="Y355" i="21"/>
  <c r="X355" i="21"/>
  <c r="W355" i="21"/>
  <c r="V355" i="21"/>
  <c r="U355" i="21"/>
  <c r="T355" i="21"/>
  <c r="AY355" i="21" s="1"/>
  <c r="BJ354" i="21"/>
  <c r="BI354" i="21"/>
  <c r="BH354" i="21"/>
  <c r="BG354" i="21"/>
  <c r="BF354" i="21"/>
  <c r="BC354" i="21"/>
  <c r="BD354" i="21" s="1"/>
  <c r="AN354" i="21"/>
  <c r="AO354" i="21" s="1"/>
  <c r="AB354" i="21"/>
  <c r="AA354" i="21"/>
  <c r="Z354" i="21"/>
  <c r="Y354" i="21"/>
  <c r="X354" i="21"/>
  <c r="W354" i="21"/>
  <c r="V354" i="21"/>
  <c r="AP354" i="21" s="1"/>
  <c r="U354" i="21"/>
  <c r="T354" i="21"/>
  <c r="BJ353" i="21"/>
  <c r="BI353" i="21"/>
  <c r="BH353" i="21"/>
  <c r="BG353" i="21"/>
  <c r="BF353" i="21"/>
  <c r="BC353" i="21"/>
  <c r="BD353" i="21" s="1"/>
  <c r="AN353" i="21"/>
  <c r="AO353" i="21" s="1"/>
  <c r="AB353" i="21"/>
  <c r="AA353" i="21"/>
  <c r="Z353" i="21"/>
  <c r="Y353" i="21"/>
  <c r="X353" i="21"/>
  <c r="W353" i="21"/>
  <c r="V353" i="21"/>
  <c r="U353" i="21"/>
  <c r="T353" i="21"/>
  <c r="AY353" i="21" s="1"/>
  <c r="BJ352" i="21"/>
  <c r="BI352" i="21"/>
  <c r="BH352" i="21"/>
  <c r="BG352" i="21"/>
  <c r="BF352" i="21"/>
  <c r="BC352" i="21"/>
  <c r="BD352" i="21" s="1"/>
  <c r="AN352" i="21"/>
  <c r="AO352" i="21" s="1"/>
  <c r="AB352" i="21"/>
  <c r="AA352" i="21"/>
  <c r="Z352" i="21"/>
  <c r="Y352" i="21"/>
  <c r="X352" i="21"/>
  <c r="W352" i="21"/>
  <c r="V352" i="21"/>
  <c r="U352" i="21"/>
  <c r="T352" i="21"/>
  <c r="AY352" i="21" s="1"/>
  <c r="BJ351" i="21"/>
  <c r="BI351" i="21"/>
  <c r="BH351" i="21"/>
  <c r="BG351" i="21"/>
  <c r="BF351" i="21"/>
  <c r="BC351" i="21"/>
  <c r="BD351" i="21" s="1"/>
  <c r="AN351" i="21"/>
  <c r="AO351" i="21" s="1"/>
  <c r="AB351" i="21"/>
  <c r="AA351" i="21"/>
  <c r="Z351" i="21"/>
  <c r="Y351" i="21"/>
  <c r="X351" i="21"/>
  <c r="W351" i="21"/>
  <c r="V351" i="21"/>
  <c r="U351" i="21"/>
  <c r="T351" i="21"/>
  <c r="BJ350" i="21"/>
  <c r="BI350" i="21"/>
  <c r="BH350" i="21"/>
  <c r="BG350" i="21"/>
  <c r="BF350" i="21"/>
  <c r="BC350" i="21"/>
  <c r="BD350" i="21" s="1"/>
  <c r="AN350" i="21"/>
  <c r="AO350" i="21" s="1"/>
  <c r="AB350" i="21"/>
  <c r="AA350" i="21"/>
  <c r="Z350" i="21"/>
  <c r="Y350" i="21"/>
  <c r="X350" i="21"/>
  <c r="W350" i="21"/>
  <c r="V350" i="21"/>
  <c r="AP350" i="21" s="1"/>
  <c r="U350" i="21"/>
  <c r="T350" i="21"/>
  <c r="BJ349" i="21"/>
  <c r="BI349" i="21"/>
  <c r="BH349" i="21"/>
  <c r="BG349" i="21"/>
  <c r="BF349" i="21"/>
  <c r="BC349" i="21"/>
  <c r="BD349" i="21" s="1"/>
  <c r="AN349" i="21"/>
  <c r="AO349" i="21" s="1"/>
  <c r="AB349" i="21"/>
  <c r="AA349" i="21"/>
  <c r="Z349" i="21"/>
  <c r="Y349" i="21"/>
  <c r="X349" i="21"/>
  <c r="W349" i="21"/>
  <c r="V349" i="21"/>
  <c r="U349" i="21"/>
  <c r="T349" i="21"/>
  <c r="BJ348" i="21"/>
  <c r="BI348" i="21"/>
  <c r="BH348" i="21"/>
  <c r="BG348" i="21"/>
  <c r="BF348" i="21"/>
  <c r="BC348" i="21"/>
  <c r="BD348" i="21" s="1"/>
  <c r="AN348" i="21"/>
  <c r="AO348" i="21" s="1"/>
  <c r="AB348" i="21"/>
  <c r="AA348" i="21"/>
  <c r="Z348" i="21"/>
  <c r="Y348" i="21"/>
  <c r="X348" i="21"/>
  <c r="W348" i="21"/>
  <c r="V348" i="21"/>
  <c r="AP348" i="21" s="1"/>
  <c r="U348" i="21"/>
  <c r="T348" i="21"/>
  <c r="AY348" i="21" s="1"/>
  <c r="BJ347" i="21"/>
  <c r="BI347" i="21"/>
  <c r="BH347" i="21"/>
  <c r="BG347" i="21"/>
  <c r="BF347" i="21"/>
  <c r="BC347" i="21"/>
  <c r="BD347" i="21" s="1"/>
  <c r="AN347" i="21"/>
  <c r="AO347" i="21" s="1"/>
  <c r="AB347" i="21"/>
  <c r="AA347" i="21"/>
  <c r="Z347" i="21"/>
  <c r="Y347" i="21"/>
  <c r="X347" i="21"/>
  <c r="W347" i="21"/>
  <c r="V347" i="21"/>
  <c r="U347" i="21"/>
  <c r="T347" i="21"/>
  <c r="AY347" i="21" s="1"/>
  <c r="BJ346" i="21"/>
  <c r="BI346" i="21"/>
  <c r="BH346" i="21"/>
  <c r="BG346" i="21"/>
  <c r="BF346" i="21"/>
  <c r="BC346" i="21"/>
  <c r="BD346" i="21" s="1"/>
  <c r="AN346" i="21"/>
  <c r="AO346" i="21" s="1"/>
  <c r="AB346" i="21"/>
  <c r="AA346" i="21"/>
  <c r="Z346" i="21"/>
  <c r="Y346" i="21"/>
  <c r="X346" i="21"/>
  <c r="W346" i="21"/>
  <c r="V346" i="21"/>
  <c r="AM346" i="21" s="1"/>
  <c r="U346" i="21"/>
  <c r="T346" i="21"/>
  <c r="BJ345" i="21"/>
  <c r="BI345" i="21"/>
  <c r="BH345" i="21"/>
  <c r="BG345" i="21"/>
  <c r="BF345" i="21"/>
  <c r="BC345" i="21"/>
  <c r="BD345" i="21" s="1"/>
  <c r="AN345" i="21"/>
  <c r="AO345" i="21" s="1"/>
  <c r="AB345" i="21"/>
  <c r="AA345" i="21"/>
  <c r="Z345" i="21"/>
  <c r="Y345" i="21"/>
  <c r="X345" i="21"/>
  <c r="W345" i="21"/>
  <c r="V345" i="21"/>
  <c r="U345" i="21"/>
  <c r="T345" i="21"/>
  <c r="AY345" i="21" s="1"/>
  <c r="BJ344" i="21"/>
  <c r="BI344" i="21"/>
  <c r="BH344" i="21"/>
  <c r="BG344" i="21"/>
  <c r="BF344" i="21"/>
  <c r="BC344" i="21"/>
  <c r="BD344" i="21" s="1"/>
  <c r="AN344" i="21"/>
  <c r="AO344" i="21" s="1"/>
  <c r="AB344" i="21"/>
  <c r="AA344" i="21"/>
  <c r="Z344" i="21"/>
  <c r="Y344" i="21"/>
  <c r="X344" i="21"/>
  <c r="W344" i="21"/>
  <c r="V344" i="21"/>
  <c r="U344" i="21"/>
  <c r="T344" i="21"/>
  <c r="AY344" i="21" s="1"/>
  <c r="BJ343" i="21"/>
  <c r="BI343" i="21"/>
  <c r="BH343" i="21"/>
  <c r="BG343" i="21"/>
  <c r="BF343" i="21"/>
  <c r="BC343" i="21"/>
  <c r="BD343" i="21" s="1"/>
  <c r="AN343" i="21"/>
  <c r="AO343" i="21" s="1"/>
  <c r="AB343" i="21"/>
  <c r="AA343" i="21"/>
  <c r="Z343" i="21"/>
  <c r="Y343" i="21"/>
  <c r="X343" i="21"/>
  <c r="W343" i="21"/>
  <c r="V343" i="21"/>
  <c r="U343" i="21"/>
  <c r="T343" i="21"/>
  <c r="BJ342" i="21"/>
  <c r="BI342" i="21"/>
  <c r="BH342" i="21"/>
  <c r="BG342" i="21"/>
  <c r="BF342" i="21"/>
  <c r="BC342" i="21"/>
  <c r="BD342" i="21" s="1"/>
  <c r="AN342" i="21"/>
  <c r="AO342" i="21" s="1"/>
  <c r="AE342" i="21"/>
  <c r="AB342" i="21"/>
  <c r="AA342" i="21"/>
  <c r="Z342" i="21"/>
  <c r="Y342" i="21"/>
  <c r="X342" i="21"/>
  <c r="W342" i="21"/>
  <c r="V342" i="21"/>
  <c r="AQ342" i="21" s="1"/>
  <c r="U342" i="21"/>
  <c r="T342" i="21"/>
  <c r="BJ341" i="21"/>
  <c r="BI341" i="21"/>
  <c r="BH341" i="21"/>
  <c r="BG341" i="21"/>
  <c r="BF341" i="21"/>
  <c r="BC341" i="21"/>
  <c r="BD341" i="21" s="1"/>
  <c r="AN341" i="21"/>
  <c r="AO341" i="21" s="1"/>
  <c r="AB341" i="21"/>
  <c r="AA341" i="21"/>
  <c r="Z341" i="21"/>
  <c r="Y341" i="21"/>
  <c r="X341" i="21"/>
  <c r="W341" i="21"/>
  <c r="V341" i="21"/>
  <c r="U341" i="21"/>
  <c r="T341" i="21"/>
  <c r="BJ340" i="21"/>
  <c r="BI340" i="21"/>
  <c r="BH340" i="21"/>
  <c r="BG340" i="21"/>
  <c r="BF340" i="21"/>
  <c r="BC340" i="21"/>
  <c r="BD340" i="21" s="1"/>
  <c r="AN340" i="21"/>
  <c r="AO340" i="21" s="1"/>
  <c r="AB340" i="21"/>
  <c r="AA340" i="21"/>
  <c r="Z340" i="21"/>
  <c r="Y340" i="21"/>
  <c r="X340" i="21"/>
  <c r="W340" i="21"/>
  <c r="V340" i="21"/>
  <c r="AP340" i="21" s="1"/>
  <c r="U340" i="21"/>
  <c r="AK340" i="21" s="1"/>
  <c r="T340" i="21"/>
  <c r="BJ339" i="21"/>
  <c r="BI339" i="21"/>
  <c r="BH339" i="21"/>
  <c r="BG339" i="21"/>
  <c r="BF339" i="21"/>
  <c r="BC339" i="21"/>
  <c r="BD339" i="21" s="1"/>
  <c r="AN339" i="21"/>
  <c r="AO339" i="21" s="1"/>
  <c r="AB339" i="21"/>
  <c r="AA339" i="21"/>
  <c r="Z339" i="21"/>
  <c r="Y339" i="21"/>
  <c r="X339" i="21"/>
  <c r="W339" i="21"/>
  <c r="V339" i="21"/>
  <c r="U339" i="21"/>
  <c r="T339" i="21"/>
  <c r="BJ338" i="21"/>
  <c r="BI338" i="21"/>
  <c r="BH338" i="21"/>
  <c r="BG338" i="21"/>
  <c r="BF338" i="21"/>
  <c r="BC338" i="21"/>
  <c r="BD338" i="21" s="1"/>
  <c r="AN338" i="21"/>
  <c r="AO338" i="21" s="1"/>
  <c r="AB338" i="21"/>
  <c r="AA338" i="21"/>
  <c r="Z338" i="21"/>
  <c r="Y338" i="21"/>
  <c r="X338" i="21"/>
  <c r="W338" i="21"/>
  <c r="V338" i="21"/>
  <c r="AP338" i="21" s="1"/>
  <c r="U338" i="21"/>
  <c r="T338" i="21"/>
  <c r="BJ337" i="21"/>
  <c r="BI337" i="21"/>
  <c r="BH337" i="21"/>
  <c r="BG337" i="21"/>
  <c r="BF337" i="21"/>
  <c r="BC337" i="21"/>
  <c r="BD337" i="21" s="1"/>
  <c r="AN337" i="21"/>
  <c r="AO337" i="21" s="1"/>
  <c r="AB337" i="21"/>
  <c r="AA337" i="21"/>
  <c r="Z337" i="21"/>
  <c r="Y337" i="21"/>
  <c r="X337" i="21"/>
  <c r="W337" i="21"/>
  <c r="V337" i="21"/>
  <c r="U337" i="21"/>
  <c r="T337" i="21"/>
  <c r="AY337" i="21" s="1"/>
  <c r="BJ336" i="21"/>
  <c r="BI336" i="21"/>
  <c r="BH336" i="21"/>
  <c r="BG336" i="21"/>
  <c r="BF336" i="21"/>
  <c r="BC336" i="21"/>
  <c r="BD336" i="21" s="1"/>
  <c r="AN336" i="21"/>
  <c r="AO336" i="21" s="1"/>
  <c r="AB336" i="21"/>
  <c r="AA336" i="21"/>
  <c r="Z336" i="21"/>
  <c r="Y336" i="21"/>
  <c r="X336" i="21"/>
  <c r="W336" i="21"/>
  <c r="V336" i="21"/>
  <c r="U336" i="21"/>
  <c r="T336" i="21"/>
  <c r="AY336" i="21" s="1"/>
  <c r="BJ335" i="21"/>
  <c r="BI335" i="21"/>
  <c r="BH335" i="21"/>
  <c r="BG335" i="21"/>
  <c r="BF335" i="21"/>
  <c r="BC335" i="21"/>
  <c r="BD335" i="21" s="1"/>
  <c r="AN335" i="21"/>
  <c r="AO335" i="21" s="1"/>
  <c r="AB335" i="21"/>
  <c r="AA335" i="21"/>
  <c r="Z335" i="21"/>
  <c r="Y335" i="21"/>
  <c r="X335" i="21"/>
  <c r="W335" i="21"/>
  <c r="V335" i="21"/>
  <c r="U335" i="21"/>
  <c r="T335" i="21"/>
  <c r="BJ334" i="21"/>
  <c r="BI334" i="21"/>
  <c r="BH334" i="21"/>
  <c r="BG334" i="21"/>
  <c r="BF334" i="21"/>
  <c r="BC334" i="21"/>
  <c r="BD334" i="21" s="1"/>
  <c r="AN334" i="21"/>
  <c r="AO334" i="21" s="1"/>
  <c r="AB334" i="21"/>
  <c r="AA334" i="21"/>
  <c r="Z334" i="21"/>
  <c r="Y334" i="21"/>
  <c r="X334" i="21"/>
  <c r="W334" i="21"/>
  <c r="V334" i="21"/>
  <c r="AP334" i="21" s="1"/>
  <c r="U334" i="21"/>
  <c r="AK334" i="21" s="1"/>
  <c r="T334" i="21"/>
  <c r="BJ333" i="21"/>
  <c r="BI333" i="21"/>
  <c r="BH333" i="21"/>
  <c r="BG333" i="21"/>
  <c r="BF333" i="21"/>
  <c r="BC333" i="21"/>
  <c r="BD333" i="21" s="1"/>
  <c r="AN333" i="21"/>
  <c r="AO333" i="21" s="1"/>
  <c r="AB333" i="21"/>
  <c r="AA333" i="21"/>
  <c r="Z333" i="21"/>
  <c r="Y333" i="21"/>
  <c r="X333" i="21"/>
  <c r="W333" i="21"/>
  <c r="V333" i="21"/>
  <c r="U333" i="21"/>
  <c r="T333" i="21"/>
  <c r="AY333" i="21" s="1"/>
  <c r="BJ332" i="21"/>
  <c r="BI332" i="21"/>
  <c r="BH332" i="21"/>
  <c r="BG332" i="21"/>
  <c r="BF332" i="21"/>
  <c r="BC332" i="21"/>
  <c r="BD332" i="21" s="1"/>
  <c r="AN332" i="21"/>
  <c r="AO332" i="21" s="1"/>
  <c r="AB332" i="21"/>
  <c r="AA332" i="21"/>
  <c r="Z332" i="21"/>
  <c r="Y332" i="21"/>
  <c r="X332" i="21"/>
  <c r="W332" i="21"/>
  <c r="V332" i="21"/>
  <c r="AP332" i="21" s="1"/>
  <c r="U332" i="21"/>
  <c r="T332" i="21"/>
  <c r="AY332" i="21" s="1"/>
  <c r="BJ331" i="21"/>
  <c r="BI331" i="21"/>
  <c r="BH331" i="21"/>
  <c r="BG331" i="21"/>
  <c r="BF331" i="21"/>
  <c r="BC331" i="21"/>
  <c r="BD331" i="21" s="1"/>
  <c r="AN331" i="21"/>
  <c r="AO331" i="21" s="1"/>
  <c r="AB331" i="21"/>
  <c r="AA331" i="21"/>
  <c r="Z331" i="21"/>
  <c r="Y331" i="21"/>
  <c r="X331" i="21"/>
  <c r="W331" i="21"/>
  <c r="V331" i="21"/>
  <c r="U331" i="21"/>
  <c r="T331" i="21"/>
  <c r="BJ330" i="21"/>
  <c r="BI330" i="21"/>
  <c r="BH330" i="21"/>
  <c r="BG330" i="21"/>
  <c r="BF330" i="21"/>
  <c r="BC330" i="21"/>
  <c r="BD330" i="21" s="1"/>
  <c r="AN330" i="21"/>
  <c r="AO330" i="21" s="1"/>
  <c r="AB330" i="21"/>
  <c r="AA330" i="21"/>
  <c r="Z330" i="21"/>
  <c r="Y330" i="21"/>
  <c r="X330" i="21"/>
  <c r="W330" i="21"/>
  <c r="V330" i="21"/>
  <c r="AP330" i="21" s="1"/>
  <c r="U330" i="21"/>
  <c r="T330" i="21"/>
  <c r="BJ329" i="21"/>
  <c r="BI329" i="21"/>
  <c r="BH329" i="21"/>
  <c r="BG329" i="21"/>
  <c r="BF329" i="21"/>
  <c r="BC329" i="21"/>
  <c r="BD329" i="21" s="1"/>
  <c r="AN329" i="21"/>
  <c r="AO329" i="21" s="1"/>
  <c r="AB329" i="21"/>
  <c r="AA329" i="21"/>
  <c r="Z329" i="21"/>
  <c r="Y329" i="21"/>
  <c r="X329" i="21"/>
  <c r="W329" i="21"/>
  <c r="V329" i="21"/>
  <c r="U329" i="21"/>
  <c r="T329" i="21"/>
  <c r="AY329" i="21" s="1"/>
  <c r="BJ328" i="21"/>
  <c r="BI328" i="21"/>
  <c r="BH328" i="21"/>
  <c r="BG328" i="21"/>
  <c r="BF328" i="21"/>
  <c r="BC328" i="21"/>
  <c r="BD328" i="21" s="1"/>
  <c r="AN328" i="21"/>
  <c r="AO328" i="21" s="1"/>
  <c r="AB328" i="21"/>
  <c r="AA328" i="21"/>
  <c r="Z328" i="21"/>
  <c r="Y328" i="21"/>
  <c r="X328" i="21"/>
  <c r="W328" i="21"/>
  <c r="V328" i="21"/>
  <c r="U328" i="21"/>
  <c r="T328" i="21"/>
  <c r="AY328" i="21" s="1"/>
  <c r="BJ327" i="21"/>
  <c r="BI327" i="21"/>
  <c r="BH327" i="21"/>
  <c r="BG327" i="21"/>
  <c r="BF327" i="21"/>
  <c r="BC327" i="21"/>
  <c r="BD327" i="21" s="1"/>
  <c r="AN327" i="21"/>
  <c r="AO327" i="21" s="1"/>
  <c r="AB327" i="21"/>
  <c r="AA327" i="21"/>
  <c r="Z327" i="21"/>
  <c r="Y327" i="21"/>
  <c r="X327" i="21"/>
  <c r="W327" i="21"/>
  <c r="V327" i="21"/>
  <c r="U327" i="21"/>
  <c r="T327" i="21"/>
  <c r="BJ326" i="21"/>
  <c r="BI326" i="21"/>
  <c r="BH326" i="21"/>
  <c r="BG326" i="21"/>
  <c r="BF326" i="21"/>
  <c r="BC326" i="21"/>
  <c r="BD326" i="21" s="1"/>
  <c r="AN326" i="21"/>
  <c r="AO326" i="21" s="1"/>
  <c r="AB326" i="21"/>
  <c r="AA326" i="21"/>
  <c r="Z326" i="21"/>
  <c r="Y326" i="21"/>
  <c r="X326" i="21"/>
  <c r="W326" i="21"/>
  <c r="V326" i="21"/>
  <c r="AQ326" i="21" s="1"/>
  <c r="U326" i="21"/>
  <c r="AK326" i="21" s="1"/>
  <c r="T326" i="21"/>
  <c r="BJ325" i="21"/>
  <c r="BI325" i="21"/>
  <c r="BH325" i="21"/>
  <c r="BG325" i="21"/>
  <c r="BF325" i="21"/>
  <c r="BC325" i="21"/>
  <c r="BD325" i="21" s="1"/>
  <c r="AN325" i="21"/>
  <c r="AO325" i="21" s="1"/>
  <c r="AB325" i="21"/>
  <c r="AA325" i="21"/>
  <c r="Z325" i="21"/>
  <c r="Y325" i="21"/>
  <c r="X325" i="21"/>
  <c r="W325" i="21"/>
  <c r="V325" i="21"/>
  <c r="U325" i="21"/>
  <c r="T325" i="21"/>
  <c r="AY325" i="21" s="1"/>
  <c r="BJ324" i="21"/>
  <c r="BI324" i="21"/>
  <c r="BH324" i="21"/>
  <c r="BG324" i="21"/>
  <c r="BF324" i="21"/>
  <c r="BC324" i="21"/>
  <c r="BD324" i="21" s="1"/>
  <c r="AN324" i="21"/>
  <c r="AO324" i="21" s="1"/>
  <c r="AB324" i="21"/>
  <c r="AA324" i="21"/>
  <c r="Z324" i="21"/>
  <c r="Y324" i="21"/>
  <c r="X324" i="21"/>
  <c r="W324" i="21"/>
  <c r="V324" i="21"/>
  <c r="AM324" i="21" s="1"/>
  <c r="U324" i="21"/>
  <c r="T324" i="21"/>
  <c r="AY324" i="21" s="1"/>
  <c r="BJ323" i="21"/>
  <c r="BI323" i="21"/>
  <c r="BH323" i="21"/>
  <c r="BG323" i="21"/>
  <c r="BF323" i="21"/>
  <c r="BC323" i="21"/>
  <c r="BD323" i="21" s="1"/>
  <c r="AN323" i="21"/>
  <c r="AO323" i="21" s="1"/>
  <c r="AB323" i="21"/>
  <c r="AA323" i="21"/>
  <c r="Z323" i="21"/>
  <c r="Y323" i="21"/>
  <c r="X323" i="21"/>
  <c r="W323" i="21"/>
  <c r="V323" i="21"/>
  <c r="U323" i="21"/>
  <c r="T323" i="21"/>
  <c r="BJ322" i="21"/>
  <c r="BI322" i="21"/>
  <c r="BH322" i="21"/>
  <c r="BG322" i="21"/>
  <c r="BF322" i="21"/>
  <c r="BC322" i="21"/>
  <c r="BD322" i="21" s="1"/>
  <c r="AN322" i="21"/>
  <c r="AO322" i="21" s="1"/>
  <c r="AB322" i="21"/>
  <c r="AA322" i="21"/>
  <c r="Z322" i="21"/>
  <c r="Y322" i="21"/>
  <c r="X322" i="21"/>
  <c r="W322" i="21"/>
  <c r="V322" i="21"/>
  <c r="AP322" i="21" s="1"/>
  <c r="U322" i="21"/>
  <c r="T322" i="21"/>
  <c r="BJ321" i="21"/>
  <c r="BI321" i="21"/>
  <c r="BH321" i="21"/>
  <c r="BG321" i="21"/>
  <c r="BF321" i="21"/>
  <c r="BC321" i="21"/>
  <c r="BD321" i="21" s="1"/>
  <c r="AN321" i="21"/>
  <c r="AO321" i="21" s="1"/>
  <c r="AB321" i="21"/>
  <c r="AA321" i="21"/>
  <c r="Z321" i="21"/>
  <c r="Y321" i="21"/>
  <c r="X321" i="21"/>
  <c r="W321" i="21"/>
  <c r="V321" i="21"/>
  <c r="U321" i="21"/>
  <c r="T321" i="21"/>
  <c r="AY321" i="21" s="1"/>
  <c r="BJ320" i="21"/>
  <c r="BI320" i="21"/>
  <c r="BH320" i="21"/>
  <c r="BG320" i="21"/>
  <c r="BF320" i="21"/>
  <c r="BC320" i="21"/>
  <c r="BD320" i="21" s="1"/>
  <c r="AN320" i="21"/>
  <c r="AO320" i="21" s="1"/>
  <c r="AB320" i="21"/>
  <c r="AA320" i="21"/>
  <c r="Z320" i="21"/>
  <c r="Y320" i="21"/>
  <c r="X320" i="21"/>
  <c r="W320" i="21"/>
  <c r="V320" i="21"/>
  <c r="U320" i="21"/>
  <c r="T320" i="21"/>
  <c r="AY320" i="21" s="1"/>
  <c r="BJ319" i="21"/>
  <c r="BI319" i="21"/>
  <c r="BH319" i="21"/>
  <c r="BG319" i="21"/>
  <c r="BF319" i="21"/>
  <c r="BC319" i="21"/>
  <c r="BD319" i="21" s="1"/>
  <c r="AN319" i="21"/>
  <c r="AO319" i="21" s="1"/>
  <c r="AB319" i="21"/>
  <c r="AA319" i="21"/>
  <c r="Z319" i="21"/>
  <c r="Y319" i="21"/>
  <c r="X319" i="21"/>
  <c r="W319" i="21"/>
  <c r="V319" i="21"/>
  <c r="U319" i="21"/>
  <c r="T319" i="21"/>
  <c r="BJ318" i="21"/>
  <c r="BI318" i="21"/>
  <c r="BH318" i="21"/>
  <c r="BG318" i="21"/>
  <c r="BF318" i="21"/>
  <c r="BC318" i="21"/>
  <c r="BD318" i="21" s="1"/>
  <c r="AN318" i="21"/>
  <c r="AO318" i="21" s="1"/>
  <c r="AB318" i="21"/>
  <c r="AA318" i="21"/>
  <c r="Z318" i="21"/>
  <c r="Y318" i="21"/>
  <c r="X318" i="21"/>
  <c r="W318" i="21"/>
  <c r="V318" i="21"/>
  <c r="AP318" i="21" s="1"/>
  <c r="U318" i="21"/>
  <c r="AK318" i="21" s="1"/>
  <c r="T318" i="21"/>
  <c r="BJ317" i="21"/>
  <c r="BI317" i="21"/>
  <c r="BH317" i="21"/>
  <c r="BG317" i="21"/>
  <c r="BF317" i="21"/>
  <c r="BC317" i="21"/>
  <c r="BD317" i="21" s="1"/>
  <c r="AN317" i="21"/>
  <c r="AO317" i="21" s="1"/>
  <c r="AB317" i="21"/>
  <c r="AA317" i="21"/>
  <c r="Z317" i="21"/>
  <c r="Y317" i="21"/>
  <c r="X317" i="21"/>
  <c r="W317" i="21"/>
  <c r="V317" i="21"/>
  <c r="U317" i="21"/>
  <c r="T317" i="21"/>
  <c r="AY317" i="21" s="1"/>
  <c r="BJ316" i="21"/>
  <c r="BI316" i="21"/>
  <c r="BH316" i="21"/>
  <c r="BG316" i="21"/>
  <c r="BF316" i="21"/>
  <c r="BC316" i="21"/>
  <c r="BD316" i="21" s="1"/>
  <c r="AN316" i="21"/>
  <c r="AO316" i="21" s="1"/>
  <c r="AB316" i="21"/>
  <c r="AA316" i="21"/>
  <c r="Z316" i="21"/>
  <c r="Y316" i="21"/>
  <c r="X316" i="21"/>
  <c r="W316" i="21"/>
  <c r="V316" i="21"/>
  <c r="AM316" i="21" s="1"/>
  <c r="U316" i="21"/>
  <c r="T316" i="21"/>
  <c r="AY316" i="21" s="1"/>
  <c r="BJ315" i="21"/>
  <c r="BI315" i="21"/>
  <c r="BH315" i="21"/>
  <c r="BG315" i="21"/>
  <c r="BF315" i="21"/>
  <c r="BC315" i="21"/>
  <c r="BD315" i="21" s="1"/>
  <c r="AN315" i="21"/>
  <c r="AO315" i="21" s="1"/>
  <c r="AB315" i="21"/>
  <c r="AA315" i="21"/>
  <c r="Z315" i="21"/>
  <c r="Y315" i="21"/>
  <c r="X315" i="21"/>
  <c r="W315" i="21"/>
  <c r="V315" i="21"/>
  <c r="U315" i="21"/>
  <c r="T315" i="21"/>
  <c r="BJ314" i="21"/>
  <c r="BI314" i="21"/>
  <c r="BH314" i="21"/>
  <c r="BG314" i="21"/>
  <c r="BF314" i="21"/>
  <c r="BC314" i="21"/>
  <c r="BD314" i="21" s="1"/>
  <c r="AN314" i="21"/>
  <c r="AO314" i="21" s="1"/>
  <c r="AB314" i="21"/>
  <c r="AA314" i="21"/>
  <c r="Z314" i="21"/>
  <c r="Y314" i="21"/>
  <c r="X314" i="21"/>
  <c r="W314" i="21"/>
  <c r="V314" i="21"/>
  <c r="AM314" i="21" s="1"/>
  <c r="U314" i="21"/>
  <c r="T314" i="21"/>
  <c r="BJ313" i="21"/>
  <c r="BI313" i="21"/>
  <c r="BH313" i="21"/>
  <c r="BG313" i="21"/>
  <c r="BF313" i="21"/>
  <c r="BC313" i="21"/>
  <c r="BD313" i="21" s="1"/>
  <c r="AN313" i="21"/>
  <c r="AO313" i="21" s="1"/>
  <c r="AB313" i="21"/>
  <c r="AA313" i="21"/>
  <c r="Z313" i="21"/>
  <c r="Y313" i="21"/>
  <c r="X313" i="21"/>
  <c r="W313" i="21"/>
  <c r="V313" i="21"/>
  <c r="U313" i="21"/>
  <c r="T313" i="21"/>
  <c r="AY313" i="21" s="1"/>
  <c r="BJ312" i="21"/>
  <c r="BI312" i="21"/>
  <c r="BH312" i="21"/>
  <c r="BG312" i="21"/>
  <c r="BF312" i="21"/>
  <c r="BC312" i="21"/>
  <c r="BD312" i="21" s="1"/>
  <c r="AN312" i="21"/>
  <c r="AO312" i="21" s="1"/>
  <c r="AB312" i="21"/>
  <c r="AA312" i="21"/>
  <c r="Z312" i="21"/>
  <c r="Y312" i="21"/>
  <c r="X312" i="21"/>
  <c r="W312" i="21"/>
  <c r="V312" i="21"/>
  <c r="AQ312" i="21" s="1"/>
  <c r="U312" i="21"/>
  <c r="T312" i="21"/>
  <c r="AY312" i="21" s="1"/>
  <c r="BJ311" i="21"/>
  <c r="BI311" i="21"/>
  <c r="BH311" i="21"/>
  <c r="BG311" i="21"/>
  <c r="BF311" i="21"/>
  <c r="BC311" i="21"/>
  <c r="BD311" i="21" s="1"/>
  <c r="AN311" i="21"/>
  <c r="AO311" i="21" s="1"/>
  <c r="AB311" i="21"/>
  <c r="AA311" i="21"/>
  <c r="Z311" i="21"/>
  <c r="Y311" i="21"/>
  <c r="X311" i="21"/>
  <c r="W311" i="21"/>
  <c r="V311" i="21"/>
  <c r="U311" i="21"/>
  <c r="T311" i="21"/>
  <c r="BJ310" i="21"/>
  <c r="BI310" i="21"/>
  <c r="BH310" i="21"/>
  <c r="BG310" i="21"/>
  <c r="BF310" i="21"/>
  <c r="BC310" i="21"/>
  <c r="BD310" i="21" s="1"/>
  <c r="AN310" i="21"/>
  <c r="AO310" i="21" s="1"/>
  <c r="AB310" i="21"/>
  <c r="AA310" i="21"/>
  <c r="Z310" i="21"/>
  <c r="Y310" i="21"/>
  <c r="X310" i="21"/>
  <c r="W310" i="21"/>
  <c r="V310" i="21"/>
  <c r="AM310" i="21" s="1"/>
  <c r="U310" i="21"/>
  <c r="T310" i="21"/>
  <c r="BJ309" i="21"/>
  <c r="BI309" i="21"/>
  <c r="BH309" i="21"/>
  <c r="BG309" i="21"/>
  <c r="BF309" i="21"/>
  <c r="BC309" i="21"/>
  <c r="BD309" i="21" s="1"/>
  <c r="AN309" i="21"/>
  <c r="AO309" i="21" s="1"/>
  <c r="AB309" i="21"/>
  <c r="AA309" i="21"/>
  <c r="Z309" i="21"/>
  <c r="Y309" i="21"/>
  <c r="X309" i="21"/>
  <c r="W309" i="21"/>
  <c r="V309" i="21"/>
  <c r="U309" i="21"/>
  <c r="T309" i="21"/>
  <c r="BJ308" i="21"/>
  <c r="BI308" i="21"/>
  <c r="BH308" i="21"/>
  <c r="BG308" i="21"/>
  <c r="BF308" i="21"/>
  <c r="BC308" i="21"/>
  <c r="BD308" i="21" s="1"/>
  <c r="AN308" i="21"/>
  <c r="AO308" i="21" s="1"/>
  <c r="AB308" i="21"/>
  <c r="AA308" i="21"/>
  <c r="Z308" i="21"/>
  <c r="Y308" i="21"/>
  <c r="X308" i="21"/>
  <c r="W308" i="21"/>
  <c r="V308" i="21"/>
  <c r="AM308" i="21" s="1"/>
  <c r="U308" i="21"/>
  <c r="T308" i="21"/>
  <c r="BJ307" i="21"/>
  <c r="BI307" i="21"/>
  <c r="BH307" i="21"/>
  <c r="BG307" i="21"/>
  <c r="BF307" i="21"/>
  <c r="BC307" i="21"/>
  <c r="BD307" i="21" s="1"/>
  <c r="AN307" i="21"/>
  <c r="AO307" i="21" s="1"/>
  <c r="AB307" i="21"/>
  <c r="AA307" i="21"/>
  <c r="Z307" i="21"/>
  <c r="Y307" i="21"/>
  <c r="X307" i="21"/>
  <c r="W307" i="21"/>
  <c r="V307" i="21"/>
  <c r="U307" i="21"/>
  <c r="T307" i="21"/>
  <c r="BJ306" i="21"/>
  <c r="BI306" i="21"/>
  <c r="BH306" i="21"/>
  <c r="BG306" i="21"/>
  <c r="BF306" i="21"/>
  <c r="BC306" i="21"/>
  <c r="BD306" i="21" s="1"/>
  <c r="AN306" i="21"/>
  <c r="AO306" i="21" s="1"/>
  <c r="AB306" i="21"/>
  <c r="AA306" i="21"/>
  <c r="Z306" i="21"/>
  <c r="Y306" i="21"/>
  <c r="X306" i="21"/>
  <c r="W306" i="21"/>
  <c r="V306" i="21"/>
  <c r="AM306" i="21" s="1"/>
  <c r="U306" i="21"/>
  <c r="T306" i="21"/>
  <c r="BJ305" i="21"/>
  <c r="BI305" i="21"/>
  <c r="BH305" i="21"/>
  <c r="BG305" i="21"/>
  <c r="BF305" i="21"/>
  <c r="BC305" i="21"/>
  <c r="BD305" i="21" s="1"/>
  <c r="AN305" i="21"/>
  <c r="AO305" i="21" s="1"/>
  <c r="AB305" i="21"/>
  <c r="AA305" i="21"/>
  <c r="Z305" i="21"/>
  <c r="Y305" i="21"/>
  <c r="X305" i="21"/>
  <c r="W305" i="21"/>
  <c r="V305" i="21"/>
  <c r="U305" i="21"/>
  <c r="T305" i="21"/>
  <c r="AY305" i="21" s="1"/>
  <c r="BJ304" i="21"/>
  <c r="BI304" i="21"/>
  <c r="BH304" i="21"/>
  <c r="BG304" i="21"/>
  <c r="BF304" i="21"/>
  <c r="BC304" i="21"/>
  <c r="BD304" i="21" s="1"/>
  <c r="AN304" i="21"/>
  <c r="AO304" i="21" s="1"/>
  <c r="AB304" i="21"/>
  <c r="AA304" i="21"/>
  <c r="Z304" i="21"/>
  <c r="Y304" i="21"/>
  <c r="X304" i="21"/>
  <c r="W304" i="21"/>
  <c r="V304" i="21"/>
  <c r="U304" i="21"/>
  <c r="T304" i="21"/>
  <c r="AY304" i="21" s="1"/>
  <c r="BJ303" i="21"/>
  <c r="BI303" i="21"/>
  <c r="BH303" i="21"/>
  <c r="BG303" i="21"/>
  <c r="BF303" i="21"/>
  <c r="BC303" i="21"/>
  <c r="BD303" i="21" s="1"/>
  <c r="AN303" i="21"/>
  <c r="AO303" i="21" s="1"/>
  <c r="AB303" i="21"/>
  <c r="AA303" i="21"/>
  <c r="Z303" i="21"/>
  <c r="Y303" i="21"/>
  <c r="X303" i="21"/>
  <c r="W303" i="21"/>
  <c r="V303" i="21"/>
  <c r="U303" i="21"/>
  <c r="T303" i="21"/>
  <c r="BJ302" i="21"/>
  <c r="BI302" i="21"/>
  <c r="BH302" i="21"/>
  <c r="BG302" i="21"/>
  <c r="BF302" i="21"/>
  <c r="BC302" i="21"/>
  <c r="BD302" i="21" s="1"/>
  <c r="AN302" i="21"/>
  <c r="AO302" i="21" s="1"/>
  <c r="AB302" i="21"/>
  <c r="AA302" i="21"/>
  <c r="Z302" i="21"/>
  <c r="Y302" i="21"/>
  <c r="X302" i="21"/>
  <c r="W302" i="21"/>
  <c r="V302" i="21"/>
  <c r="AM302" i="21" s="1"/>
  <c r="U302" i="21"/>
  <c r="AK302" i="21" s="1"/>
  <c r="T302" i="21"/>
  <c r="AY302" i="21" s="1"/>
  <c r="BJ301" i="21"/>
  <c r="BI301" i="21"/>
  <c r="BH301" i="21"/>
  <c r="BG301" i="21"/>
  <c r="BF301" i="21"/>
  <c r="BC301" i="21"/>
  <c r="BD301" i="21" s="1"/>
  <c r="AN301" i="21"/>
  <c r="AO301" i="21" s="1"/>
  <c r="AB301" i="21"/>
  <c r="AA301" i="21"/>
  <c r="Z301" i="21"/>
  <c r="Y301" i="21"/>
  <c r="X301" i="21"/>
  <c r="W301" i="21"/>
  <c r="V301" i="21"/>
  <c r="U301" i="21"/>
  <c r="T301" i="21"/>
  <c r="AY301" i="21" s="1"/>
  <c r="BJ300" i="21"/>
  <c r="BI300" i="21"/>
  <c r="BH300" i="21"/>
  <c r="BG300" i="21"/>
  <c r="BF300" i="21"/>
  <c r="BC300" i="21"/>
  <c r="BD300" i="21" s="1"/>
  <c r="AN300" i="21"/>
  <c r="AO300" i="21" s="1"/>
  <c r="AE300" i="21"/>
  <c r="AB300" i="21"/>
  <c r="AA300" i="21"/>
  <c r="Z300" i="21"/>
  <c r="Y300" i="21"/>
  <c r="X300" i="21"/>
  <c r="W300" i="21"/>
  <c r="V300" i="21"/>
  <c r="AP300" i="21" s="1"/>
  <c r="U300" i="21"/>
  <c r="T300" i="21"/>
  <c r="BJ299" i="21"/>
  <c r="BI299" i="21"/>
  <c r="BH299" i="21"/>
  <c r="BG299" i="21"/>
  <c r="BF299" i="21"/>
  <c r="BC299" i="21"/>
  <c r="BD299" i="21" s="1"/>
  <c r="AN299" i="21"/>
  <c r="AO299" i="21" s="1"/>
  <c r="AB299" i="21"/>
  <c r="AA299" i="21"/>
  <c r="Z299" i="21"/>
  <c r="Y299" i="21"/>
  <c r="X299" i="21"/>
  <c r="W299" i="21"/>
  <c r="V299" i="21"/>
  <c r="U299" i="21"/>
  <c r="T299" i="21"/>
  <c r="BJ298" i="21"/>
  <c r="BI298" i="21"/>
  <c r="BH298" i="21"/>
  <c r="BG298" i="21"/>
  <c r="BF298" i="21"/>
  <c r="BC298" i="21"/>
  <c r="BD298" i="21" s="1"/>
  <c r="AN298" i="21"/>
  <c r="AO298" i="21" s="1"/>
  <c r="AB298" i="21"/>
  <c r="AA298" i="21"/>
  <c r="Z298" i="21"/>
  <c r="Y298" i="21"/>
  <c r="X298" i="21"/>
  <c r="W298" i="21"/>
  <c r="V298" i="21"/>
  <c r="AM298" i="21" s="1"/>
  <c r="U298" i="21"/>
  <c r="T298" i="21"/>
  <c r="BJ297" i="21"/>
  <c r="BI297" i="21"/>
  <c r="BH297" i="21"/>
  <c r="BG297" i="21"/>
  <c r="BF297" i="21"/>
  <c r="BC297" i="21"/>
  <c r="BD297" i="21" s="1"/>
  <c r="AN297" i="21"/>
  <c r="AO297" i="21" s="1"/>
  <c r="AB297" i="21"/>
  <c r="AA297" i="21"/>
  <c r="Z297" i="21"/>
  <c r="Y297" i="21"/>
  <c r="X297" i="21"/>
  <c r="W297" i="21"/>
  <c r="V297" i="21"/>
  <c r="U297" i="21"/>
  <c r="T297" i="21"/>
  <c r="AY297" i="21" s="1"/>
  <c r="BJ296" i="21"/>
  <c r="BI296" i="21"/>
  <c r="BH296" i="21"/>
  <c r="BG296" i="21"/>
  <c r="BF296" i="21"/>
  <c r="BC296" i="21"/>
  <c r="BD296" i="21" s="1"/>
  <c r="AN296" i="21"/>
  <c r="AO296" i="21" s="1"/>
  <c r="AB296" i="21"/>
  <c r="AA296" i="21"/>
  <c r="Z296" i="21"/>
  <c r="Y296" i="21"/>
  <c r="X296" i="21"/>
  <c r="W296" i="21"/>
  <c r="V296" i="21"/>
  <c r="U296" i="21"/>
  <c r="T296" i="21"/>
  <c r="AY296" i="21" s="1"/>
  <c r="BJ295" i="21"/>
  <c r="BI295" i="21"/>
  <c r="BH295" i="21"/>
  <c r="BG295" i="21"/>
  <c r="BF295" i="21"/>
  <c r="BC295" i="21"/>
  <c r="BD295" i="21" s="1"/>
  <c r="AN295" i="21"/>
  <c r="AO295" i="21" s="1"/>
  <c r="AB295" i="21"/>
  <c r="AA295" i="21"/>
  <c r="Z295" i="21"/>
  <c r="Y295" i="21"/>
  <c r="X295" i="21"/>
  <c r="W295" i="21"/>
  <c r="V295" i="21"/>
  <c r="U295" i="21"/>
  <c r="T295" i="21"/>
  <c r="BJ294" i="21"/>
  <c r="BI294" i="21"/>
  <c r="BH294" i="21"/>
  <c r="BG294" i="21"/>
  <c r="BF294" i="21"/>
  <c r="BC294" i="21"/>
  <c r="BD294" i="21" s="1"/>
  <c r="AN294" i="21"/>
  <c r="AO294" i="21" s="1"/>
  <c r="AB294" i="21"/>
  <c r="AA294" i="21"/>
  <c r="Z294" i="21"/>
  <c r="Y294" i="21"/>
  <c r="X294" i="21"/>
  <c r="W294" i="21"/>
  <c r="V294" i="21"/>
  <c r="AJ294" i="21" s="1"/>
  <c r="AT294" i="21" s="1"/>
  <c r="U294" i="21"/>
  <c r="T294" i="21"/>
  <c r="AY294" i="21" s="1"/>
  <c r="BJ293" i="21"/>
  <c r="BI293" i="21"/>
  <c r="BH293" i="21"/>
  <c r="BG293" i="21"/>
  <c r="BF293" i="21"/>
  <c r="BC293" i="21"/>
  <c r="BD293" i="21" s="1"/>
  <c r="AN293" i="21"/>
  <c r="AO293" i="21" s="1"/>
  <c r="AB293" i="21"/>
  <c r="AA293" i="21"/>
  <c r="Z293" i="21"/>
  <c r="Y293" i="21"/>
  <c r="X293" i="21"/>
  <c r="W293" i="21"/>
  <c r="V293" i="21"/>
  <c r="U293" i="21"/>
  <c r="T293" i="21"/>
  <c r="AY293" i="21" s="1"/>
  <c r="BJ292" i="21"/>
  <c r="BI292" i="21"/>
  <c r="BH292" i="21"/>
  <c r="BG292" i="21"/>
  <c r="BF292" i="21"/>
  <c r="BC292" i="21"/>
  <c r="BD292" i="21" s="1"/>
  <c r="AN292" i="21"/>
  <c r="AO292" i="21" s="1"/>
  <c r="AB292" i="21"/>
  <c r="AA292" i="21"/>
  <c r="Z292" i="21"/>
  <c r="Y292" i="21"/>
  <c r="X292" i="21"/>
  <c r="W292" i="21"/>
  <c r="V292" i="21"/>
  <c r="AP292" i="21" s="1"/>
  <c r="U292" i="21"/>
  <c r="T292" i="21"/>
  <c r="BJ291" i="21"/>
  <c r="BI291" i="21"/>
  <c r="BH291" i="21"/>
  <c r="BG291" i="21"/>
  <c r="BF291" i="21"/>
  <c r="BC291" i="21"/>
  <c r="BD291" i="21" s="1"/>
  <c r="AN291" i="21"/>
  <c r="AO291" i="21" s="1"/>
  <c r="AB291" i="21"/>
  <c r="AA291" i="21"/>
  <c r="Z291" i="21"/>
  <c r="Y291" i="21"/>
  <c r="X291" i="21"/>
  <c r="W291" i="21"/>
  <c r="V291" i="21"/>
  <c r="U291" i="21"/>
  <c r="T291" i="21"/>
  <c r="BJ290" i="21"/>
  <c r="BI290" i="21"/>
  <c r="BH290" i="21"/>
  <c r="BG290" i="21"/>
  <c r="BF290" i="21"/>
  <c r="BC290" i="21"/>
  <c r="BD290" i="21" s="1"/>
  <c r="AN290" i="21"/>
  <c r="AO290" i="21" s="1"/>
  <c r="AB290" i="21"/>
  <c r="AA290" i="21"/>
  <c r="Z290" i="21"/>
  <c r="Y290" i="21"/>
  <c r="X290" i="21"/>
  <c r="W290" i="21"/>
  <c r="V290" i="21"/>
  <c r="AM290" i="21" s="1"/>
  <c r="U290" i="21"/>
  <c r="T290" i="21"/>
  <c r="BJ289" i="21"/>
  <c r="BI289" i="21"/>
  <c r="BH289" i="21"/>
  <c r="BG289" i="21"/>
  <c r="BF289" i="21"/>
  <c r="BC289" i="21"/>
  <c r="BD289" i="21" s="1"/>
  <c r="AN289" i="21"/>
  <c r="AO289" i="21" s="1"/>
  <c r="AB289" i="21"/>
  <c r="AA289" i="21"/>
  <c r="Z289" i="21"/>
  <c r="Y289" i="21"/>
  <c r="X289" i="21"/>
  <c r="W289" i="21"/>
  <c r="V289" i="21"/>
  <c r="U289" i="21"/>
  <c r="T289" i="21"/>
  <c r="AY289" i="21" s="1"/>
  <c r="BJ288" i="21"/>
  <c r="BI288" i="21"/>
  <c r="BH288" i="21"/>
  <c r="BG288" i="21"/>
  <c r="BF288" i="21"/>
  <c r="BC288" i="21"/>
  <c r="BD288" i="21" s="1"/>
  <c r="AN288" i="21"/>
  <c r="AO288" i="21" s="1"/>
  <c r="AB288" i="21"/>
  <c r="AA288" i="21"/>
  <c r="Z288" i="21"/>
  <c r="Y288" i="21"/>
  <c r="X288" i="21"/>
  <c r="W288" i="21"/>
  <c r="V288" i="21"/>
  <c r="U288" i="21"/>
  <c r="T288" i="21"/>
  <c r="AY288" i="21" s="1"/>
  <c r="BJ287" i="21"/>
  <c r="BI287" i="21"/>
  <c r="BH287" i="21"/>
  <c r="BG287" i="21"/>
  <c r="BF287" i="21"/>
  <c r="BC287" i="21"/>
  <c r="BD287" i="21" s="1"/>
  <c r="AN287" i="21"/>
  <c r="AO287" i="21" s="1"/>
  <c r="AB287" i="21"/>
  <c r="AA287" i="21"/>
  <c r="Z287" i="21"/>
  <c r="Y287" i="21"/>
  <c r="X287" i="21"/>
  <c r="W287" i="21"/>
  <c r="V287" i="21"/>
  <c r="U287" i="21"/>
  <c r="T287" i="21"/>
  <c r="BJ286" i="21"/>
  <c r="BI286" i="21"/>
  <c r="BH286" i="21"/>
  <c r="BG286" i="21"/>
  <c r="BF286" i="21"/>
  <c r="BC286" i="21"/>
  <c r="BD286" i="21" s="1"/>
  <c r="AN286" i="21"/>
  <c r="AO286" i="21" s="1"/>
  <c r="AB286" i="21"/>
  <c r="AA286" i="21"/>
  <c r="Z286" i="21"/>
  <c r="Y286" i="21"/>
  <c r="X286" i="21"/>
  <c r="W286" i="21"/>
  <c r="V286" i="21"/>
  <c r="AM286" i="21" s="1"/>
  <c r="U286" i="21"/>
  <c r="T286" i="21"/>
  <c r="BJ285" i="21"/>
  <c r="BI285" i="21"/>
  <c r="BH285" i="21"/>
  <c r="BG285" i="21"/>
  <c r="BF285" i="21"/>
  <c r="BC285" i="21"/>
  <c r="BD285" i="21" s="1"/>
  <c r="AN285" i="21"/>
  <c r="AO285" i="21" s="1"/>
  <c r="AB285" i="21"/>
  <c r="AA285" i="21"/>
  <c r="Z285" i="21"/>
  <c r="Y285" i="21"/>
  <c r="X285" i="21"/>
  <c r="W285" i="21"/>
  <c r="V285" i="21"/>
  <c r="U285" i="21"/>
  <c r="T285" i="21"/>
  <c r="AY285" i="21" s="1"/>
  <c r="BJ284" i="21"/>
  <c r="BI284" i="21"/>
  <c r="BH284" i="21"/>
  <c r="BG284" i="21"/>
  <c r="BF284" i="21"/>
  <c r="BC284" i="21"/>
  <c r="BD284" i="21" s="1"/>
  <c r="AN284" i="21"/>
  <c r="AO284" i="21" s="1"/>
  <c r="AB284" i="21"/>
  <c r="AA284" i="21"/>
  <c r="Z284" i="21"/>
  <c r="Y284" i="21"/>
  <c r="X284" i="21"/>
  <c r="W284" i="21"/>
  <c r="V284" i="21"/>
  <c r="AP284" i="21" s="1"/>
  <c r="U284" i="21"/>
  <c r="T284" i="21"/>
  <c r="BJ283" i="21"/>
  <c r="BI283" i="21"/>
  <c r="BH283" i="21"/>
  <c r="BG283" i="21"/>
  <c r="BF283" i="21"/>
  <c r="BC283" i="21"/>
  <c r="BD283" i="21" s="1"/>
  <c r="AN283" i="21"/>
  <c r="AO283" i="21" s="1"/>
  <c r="AB283" i="21"/>
  <c r="AA283" i="21"/>
  <c r="Z283" i="21"/>
  <c r="Y283" i="21"/>
  <c r="X283" i="21"/>
  <c r="W283" i="21"/>
  <c r="V283" i="21"/>
  <c r="U283" i="21"/>
  <c r="T283" i="21"/>
  <c r="BJ282" i="21"/>
  <c r="BI282" i="21"/>
  <c r="BH282" i="21"/>
  <c r="BG282" i="21"/>
  <c r="BF282" i="21"/>
  <c r="BC282" i="21"/>
  <c r="BD282" i="21" s="1"/>
  <c r="AN282" i="21"/>
  <c r="AO282" i="21" s="1"/>
  <c r="AB282" i="21"/>
  <c r="AA282" i="21"/>
  <c r="Z282" i="21"/>
  <c r="Y282" i="21"/>
  <c r="X282" i="21"/>
  <c r="W282" i="21"/>
  <c r="V282" i="21"/>
  <c r="AM282" i="21" s="1"/>
  <c r="U282" i="21"/>
  <c r="T282" i="21"/>
  <c r="BJ281" i="21"/>
  <c r="BI281" i="21"/>
  <c r="BH281" i="21"/>
  <c r="BG281" i="21"/>
  <c r="BF281" i="21"/>
  <c r="BC281" i="21"/>
  <c r="BD281" i="21" s="1"/>
  <c r="AN281" i="21"/>
  <c r="AO281" i="21" s="1"/>
  <c r="AB281" i="21"/>
  <c r="AA281" i="21"/>
  <c r="Z281" i="21"/>
  <c r="Y281" i="21"/>
  <c r="X281" i="21"/>
  <c r="W281" i="21"/>
  <c r="V281" i="21"/>
  <c r="U281" i="21"/>
  <c r="T281" i="21"/>
  <c r="AY281" i="21" s="1"/>
  <c r="BJ280" i="21"/>
  <c r="BI280" i="21"/>
  <c r="BH280" i="21"/>
  <c r="BG280" i="21"/>
  <c r="BF280" i="21"/>
  <c r="BC280" i="21"/>
  <c r="BD280" i="21" s="1"/>
  <c r="AN280" i="21"/>
  <c r="AO280" i="21" s="1"/>
  <c r="AB280" i="21"/>
  <c r="AA280" i="21"/>
  <c r="Z280" i="21"/>
  <c r="Y280" i="21"/>
  <c r="X280" i="21"/>
  <c r="W280" i="21"/>
  <c r="V280" i="21"/>
  <c r="U280" i="21"/>
  <c r="T280" i="21"/>
  <c r="AY280" i="21" s="1"/>
  <c r="BJ279" i="21"/>
  <c r="BI279" i="21"/>
  <c r="BH279" i="21"/>
  <c r="BG279" i="21"/>
  <c r="BF279" i="21"/>
  <c r="BC279" i="21"/>
  <c r="BD279" i="21" s="1"/>
  <c r="AN279" i="21"/>
  <c r="AO279" i="21" s="1"/>
  <c r="AB279" i="21"/>
  <c r="AA279" i="21"/>
  <c r="Z279" i="21"/>
  <c r="Y279" i="21"/>
  <c r="X279" i="21"/>
  <c r="W279" i="21"/>
  <c r="V279" i="21"/>
  <c r="U279" i="21"/>
  <c r="T279" i="21"/>
  <c r="BJ278" i="21"/>
  <c r="BI278" i="21"/>
  <c r="BH278" i="21"/>
  <c r="BG278" i="21"/>
  <c r="BF278" i="21"/>
  <c r="BC278" i="21"/>
  <c r="BD278" i="21" s="1"/>
  <c r="AN278" i="21"/>
  <c r="AO278" i="21" s="1"/>
  <c r="AB278" i="21"/>
  <c r="AA278" i="21"/>
  <c r="Z278" i="21"/>
  <c r="Y278" i="21"/>
  <c r="X278" i="21"/>
  <c r="W278" i="21"/>
  <c r="V278" i="21"/>
  <c r="AP278" i="21" s="1"/>
  <c r="U278" i="21"/>
  <c r="T278" i="21"/>
  <c r="AY278" i="21" s="1"/>
  <c r="BJ277" i="21"/>
  <c r="BI277" i="21"/>
  <c r="BH277" i="21"/>
  <c r="BG277" i="21"/>
  <c r="BF277" i="21"/>
  <c r="BC277" i="21"/>
  <c r="BD277" i="21" s="1"/>
  <c r="AN277" i="21"/>
  <c r="AO277" i="21" s="1"/>
  <c r="AB277" i="21"/>
  <c r="AA277" i="21"/>
  <c r="Z277" i="21"/>
  <c r="Y277" i="21"/>
  <c r="X277" i="21"/>
  <c r="W277" i="21"/>
  <c r="V277" i="21"/>
  <c r="U277" i="21"/>
  <c r="T277" i="21"/>
  <c r="BJ276" i="21"/>
  <c r="BI276" i="21"/>
  <c r="BH276" i="21"/>
  <c r="BG276" i="21"/>
  <c r="BF276" i="21"/>
  <c r="BC276" i="21"/>
  <c r="BD276" i="21" s="1"/>
  <c r="AN276" i="21"/>
  <c r="AO276" i="21" s="1"/>
  <c r="AB276" i="21"/>
  <c r="AA276" i="21"/>
  <c r="Z276" i="21"/>
  <c r="Y276" i="21"/>
  <c r="X276" i="21"/>
  <c r="W276" i="21"/>
  <c r="V276" i="21"/>
  <c r="AM276" i="21" s="1"/>
  <c r="U276" i="21"/>
  <c r="T276" i="21"/>
  <c r="BJ275" i="21"/>
  <c r="BI275" i="21"/>
  <c r="BH275" i="21"/>
  <c r="BG275" i="21"/>
  <c r="BF275" i="21"/>
  <c r="BC275" i="21"/>
  <c r="BD275" i="21" s="1"/>
  <c r="AN275" i="21"/>
  <c r="AO275" i="21" s="1"/>
  <c r="AB275" i="21"/>
  <c r="AA275" i="21"/>
  <c r="Z275" i="21"/>
  <c r="Y275" i="21"/>
  <c r="X275" i="21"/>
  <c r="W275" i="21"/>
  <c r="V275" i="21"/>
  <c r="U275" i="21"/>
  <c r="T275" i="21"/>
  <c r="BJ274" i="21"/>
  <c r="BI274" i="21"/>
  <c r="BH274" i="21"/>
  <c r="BG274" i="21"/>
  <c r="BF274" i="21"/>
  <c r="BC274" i="21"/>
  <c r="BD274" i="21" s="1"/>
  <c r="AN274" i="21"/>
  <c r="AO274" i="21" s="1"/>
  <c r="AB274" i="21"/>
  <c r="AA274" i="21"/>
  <c r="Z274" i="21"/>
  <c r="Y274" i="21"/>
  <c r="X274" i="21"/>
  <c r="W274" i="21"/>
  <c r="V274" i="21"/>
  <c r="AM274" i="21" s="1"/>
  <c r="U274" i="21"/>
  <c r="T274" i="21"/>
  <c r="BJ273" i="21"/>
  <c r="BI273" i="21"/>
  <c r="BH273" i="21"/>
  <c r="BG273" i="21"/>
  <c r="BF273" i="21"/>
  <c r="BC273" i="21"/>
  <c r="BD273" i="21" s="1"/>
  <c r="AN273" i="21"/>
  <c r="AO273" i="21" s="1"/>
  <c r="AB273" i="21"/>
  <c r="AA273" i="21"/>
  <c r="Z273" i="21"/>
  <c r="Y273" i="21"/>
  <c r="X273" i="21"/>
  <c r="W273" i="21"/>
  <c r="V273" i="21"/>
  <c r="U273" i="21"/>
  <c r="T273" i="21"/>
  <c r="AY273" i="21" s="1"/>
  <c r="BJ272" i="21"/>
  <c r="BI272" i="21"/>
  <c r="BH272" i="21"/>
  <c r="BG272" i="21"/>
  <c r="BF272" i="21"/>
  <c r="BC272" i="21"/>
  <c r="BD272" i="21" s="1"/>
  <c r="AN272" i="21"/>
  <c r="AO272" i="21" s="1"/>
  <c r="AB272" i="21"/>
  <c r="AA272" i="21"/>
  <c r="Z272" i="21"/>
  <c r="Y272" i="21"/>
  <c r="X272" i="21"/>
  <c r="W272" i="21"/>
  <c r="V272" i="21"/>
  <c r="U272" i="21"/>
  <c r="T272" i="21"/>
  <c r="AY272" i="21" s="1"/>
  <c r="BJ271" i="21"/>
  <c r="BI271" i="21"/>
  <c r="BH271" i="21"/>
  <c r="BG271" i="21"/>
  <c r="BF271" i="21"/>
  <c r="BC271" i="21"/>
  <c r="BD271" i="21" s="1"/>
  <c r="AN271" i="21"/>
  <c r="AO271" i="21" s="1"/>
  <c r="AB271" i="21"/>
  <c r="AA271" i="21"/>
  <c r="Z271" i="21"/>
  <c r="Y271" i="21"/>
  <c r="X271" i="21"/>
  <c r="W271" i="21"/>
  <c r="V271" i="21"/>
  <c r="U271" i="21"/>
  <c r="T271" i="21"/>
  <c r="BJ270" i="21"/>
  <c r="BI270" i="21"/>
  <c r="BH270" i="21"/>
  <c r="BG270" i="21"/>
  <c r="BF270" i="21"/>
  <c r="BC270" i="21"/>
  <c r="BD270" i="21" s="1"/>
  <c r="AN270" i="21"/>
  <c r="AO270" i="21" s="1"/>
  <c r="AB270" i="21"/>
  <c r="AA270" i="21"/>
  <c r="Z270" i="21"/>
  <c r="Y270" i="21"/>
  <c r="X270" i="21"/>
  <c r="W270" i="21"/>
  <c r="V270" i="21"/>
  <c r="AQ270" i="21" s="1"/>
  <c r="U270" i="21"/>
  <c r="T270" i="21"/>
  <c r="AY270" i="21" s="1"/>
  <c r="BJ269" i="21"/>
  <c r="BI269" i="21"/>
  <c r="BH269" i="21"/>
  <c r="BG269" i="21"/>
  <c r="BF269" i="21"/>
  <c r="BC269" i="21"/>
  <c r="BD269" i="21" s="1"/>
  <c r="AN269" i="21"/>
  <c r="AO269" i="21" s="1"/>
  <c r="AB269" i="21"/>
  <c r="AA269" i="21"/>
  <c r="Z269" i="21"/>
  <c r="Y269" i="21"/>
  <c r="X269" i="21"/>
  <c r="W269" i="21"/>
  <c r="V269" i="21"/>
  <c r="U269" i="21"/>
  <c r="T269" i="21"/>
  <c r="AY269" i="21" s="1"/>
  <c r="BJ268" i="21"/>
  <c r="BI268" i="21"/>
  <c r="BH268" i="21"/>
  <c r="BG268" i="21"/>
  <c r="BF268" i="21"/>
  <c r="BC268" i="21"/>
  <c r="BD268" i="21" s="1"/>
  <c r="AN268" i="21"/>
  <c r="AO268" i="21" s="1"/>
  <c r="AB268" i="21"/>
  <c r="AA268" i="21"/>
  <c r="Z268" i="21"/>
  <c r="Y268" i="21"/>
  <c r="X268" i="21"/>
  <c r="W268" i="21"/>
  <c r="V268" i="21"/>
  <c r="AM268" i="21" s="1"/>
  <c r="U268" i="21"/>
  <c r="T268" i="21"/>
  <c r="BJ267" i="21"/>
  <c r="BI267" i="21"/>
  <c r="BH267" i="21"/>
  <c r="BG267" i="21"/>
  <c r="BF267" i="21"/>
  <c r="BC267" i="21"/>
  <c r="BD267" i="21" s="1"/>
  <c r="AN267" i="21"/>
  <c r="AO267" i="21" s="1"/>
  <c r="AB267" i="21"/>
  <c r="AA267" i="21"/>
  <c r="Z267" i="21"/>
  <c r="Y267" i="21"/>
  <c r="X267" i="21"/>
  <c r="W267" i="21"/>
  <c r="V267" i="21"/>
  <c r="U267" i="21"/>
  <c r="T267" i="21"/>
  <c r="BJ266" i="21"/>
  <c r="BI266" i="21"/>
  <c r="BH266" i="21"/>
  <c r="BG266" i="21"/>
  <c r="BF266" i="21"/>
  <c r="BC266" i="21"/>
  <c r="BD266" i="21" s="1"/>
  <c r="AN266" i="21"/>
  <c r="AO266" i="21" s="1"/>
  <c r="AB266" i="21"/>
  <c r="AA266" i="21"/>
  <c r="Z266" i="21"/>
  <c r="Y266" i="21"/>
  <c r="X266" i="21"/>
  <c r="W266" i="21"/>
  <c r="V266" i="21"/>
  <c r="AM266" i="21" s="1"/>
  <c r="U266" i="21"/>
  <c r="T266" i="21"/>
  <c r="BJ265" i="21"/>
  <c r="BI265" i="21"/>
  <c r="BH265" i="21"/>
  <c r="BG265" i="21"/>
  <c r="BF265" i="21"/>
  <c r="BC265" i="21"/>
  <c r="BD265" i="21" s="1"/>
  <c r="AN265" i="21"/>
  <c r="AO265" i="21" s="1"/>
  <c r="AB265" i="21"/>
  <c r="AA265" i="21"/>
  <c r="Z265" i="21"/>
  <c r="Y265" i="21"/>
  <c r="X265" i="21"/>
  <c r="W265" i="21"/>
  <c r="V265" i="21"/>
  <c r="U265" i="21"/>
  <c r="T265" i="21"/>
  <c r="AY265" i="21" s="1"/>
  <c r="BJ264" i="21"/>
  <c r="BI264" i="21"/>
  <c r="BH264" i="21"/>
  <c r="BG264" i="21"/>
  <c r="BF264" i="21"/>
  <c r="BC264" i="21"/>
  <c r="BD264" i="21" s="1"/>
  <c r="AN264" i="21"/>
  <c r="AO264" i="21" s="1"/>
  <c r="AB264" i="21"/>
  <c r="AA264" i="21"/>
  <c r="Z264" i="21"/>
  <c r="Y264" i="21"/>
  <c r="X264" i="21"/>
  <c r="W264" i="21"/>
  <c r="V264" i="21"/>
  <c r="U264" i="21"/>
  <c r="T264" i="21"/>
  <c r="AY264" i="21" s="1"/>
  <c r="BJ263" i="21"/>
  <c r="BI263" i="21"/>
  <c r="BH263" i="21"/>
  <c r="BG263" i="21"/>
  <c r="BF263" i="21"/>
  <c r="BC263" i="21"/>
  <c r="BD263" i="21" s="1"/>
  <c r="AN263" i="21"/>
  <c r="AO263" i="21" s="1"/>
  <c r="AB263" i="21"/>
  <c r="AA263" i="21"/>
  <c r="Z263" i="21"/>
  <c r="Y263" i="21"/>
  <c r="X263" i="21"/>
  <c r="W263" i="21"/>
  <c r="V263" i="21"/>
  <c r="U263" i="21"/>
  <c r="T263" i="21"/>
  <c r="BJ262" i="21"/>
  <c r="BI262" i="21"/>
  <c r="BH262" i="21"/>
  <c r="BG262" i="21"/>
  <c r="BF262" i="21"/>
  <c r="BC262" i="21"/>
  <c r="BD262" i="21" s="1"/>
  <c r="AN262" i="21"/>
  <c r="AO262" i="21" s="1"/>
  <c r="AB262" i="21"/>
  <c r="AA262" i="21"/>
  <c r="Z262" i="21"/>
  <c r="Y262" i="21"/>
  <c r="X262" i="21"/>
  <c r="W262" i="21"/>
  <c r="V262" i="21"/>
  <c r="AQ262" i="21" s="1"/>
  <c r="U262" i="21"/>
  <c r="T262" i="21"/>
  <c r="AY262" i="21" s="1"/>
  <c r="BJ261" i="21"/>
  <c r="BI261" i="21"/>
  <c r="BH261" i="21"/>
  <c r="BG261" i="21"/>
  <c r="BF261" i="21"/>
  <c r="BC261" i="21"/>
  <c r="BD261" i="21" s="1"/>
  <c r="AN261" i="21"/>
  <c r="AO261" i="21" s="1"/>
  <c r="AB261" i="21"/>
  <c r="AA261" i="21"/>
  <c r="Z261" i="21"/>
  <c r="Y261" i="21"/>
  <c r="X261" i="21"/>
  <c r="W261" i="21"/>
  <c r="V261" i="21"/>
  <c r="U261" i="21"/>
  <c r="T261" i="21"/>
  <c r="AY261" i="21" s="1"/>
  <c r="BJ260" i="21"/>
  <c r="BI260" i="21"/>
  <c r="BH260" i="21"/>
  <c r="BG260" i="21"/>
  <c r="BF260" i="21"/>
  <c r="BC260" i="21"/>
  <c r="BD260" i="21" s="1"/>
  <c r="AN260" i="21"/>
  <c r="AO260" i="21" s="1"/>
  <c r="AB260" i="21"/>
  <c r="AA260" i="21"/>
  <c r="Z260" i="21"/>
  <c r="Y260" i="21"/>
  <c r="X260" i="21"/>
  <c r="W260" i="21"/>
  <c r="V260" i="21"/>
  <c r="AM260" i="21" s="1"/>
  <c r="U260" i="21"/>
  <c r="T260" i="21"/>
  <c r="BJ259" i="21"/>
  <c r="BI259" i="21"/>
  <c r="BH259" i="21"/>
  <c r="BG259" i="21"/>
  <c r="BF259" i="21"/>
  <c r="BC259" i="21"/>
  <c r="BD259" i="21" s="1"/>
  <c r="AN259" i="21"/>
  <c r="AO259" i="21" s="1"/>
  <c r="AB259" i="21"/>
  <c r="AA259" i="21"/>
  <c r="Z259" i="21"/>
  <c r="Y259" i="21"/>
  <c r="X259" i="21"/>
  <c r="W259" i="21"/>
  <c r="V259" i="21"/>
  <c r="U259" i="21"/>
  <c r="T259" i="21"/>
  <c r="BJ258" i="21"/>
  <c r="BI258" i="21"/>
  <c r="BH258" i="21"/>
  <c r="BG258" i="21"/>
  <c r="BF258" i="21"/>
  <c r="BC258" i="21"/>
  <c r="BD258" i="21" s="1"/>
  <c r="AN258" i="21"/>
  <c r="AO258" i="21" s="1"/>
  <c r="AB258" i="21"/>
  <c r="AA258" i="21"/>
  <c r="Z258" i="21"/>
  <c r="Y258" i="21"/>
  <c r="X258" i="21"/>
  <c r="W258" i="21"/>
  <c r="V258" i="21"/>
  <c r="AP258" i="21" s="1"/>
  <c r="U258" i="21"/>
  <c r="T258" i="21"/>
  <c r="BJ257" i="21"/>
  <c r="BI257" i="21"/>
  <c r="BH257" i="21"/>
  <c r="BG257" i="21"/>
  <c r="BF257" i="21"/>
  <c r="BC257" i="21"/>
  <c r="BD257" i="21" s="1"/>
  <c r="AN257" i="21"/>
  <c r="AO257" i="21" s="1"/>
  <c r="AB257" i="21"/>
  <c r="AA257" i="21"/>
  <c r="Z257" i="21"/>
  <c r="Y257" i="21"/>
  <c r="X257" i="21"/>
  <c r="W257" i="21"/>
  <c r="V257" i="21"/>
  <c r="U257" i="21"/>
  <c r="T257" i="21"/>
  <c r="AY257" i="21" s="1"/>
  <c r="BJ256" i="21"/>
  <c r="BI256" i="21"/>
  <c r="BH256" i="21"/>
  <c r="BG256" i="21"/>
  <c r="BF256" i="21"/>
  <c r="BC256" i="21"/>
  <c r="BD256" i="21" s="1"/>
  <c r="AN256" i="21"/>
  <c r="AO256" i="21" s="1"/>
  <c r="AB256" i="21"/>
  <c r="AA256" i="21"/>
  <c r="Z256" i="21"/>
  <c r="Y256" i="21"/>
  <c r="X256" i="21"/>
  <c r="W256" i="21"/>
  <c r="V256" i="21"/>
  <c r="U256" i="21"/>
  <c r="T256" i="21"/>
  <c r="AY256" i="21" s="1"/>
  <c r="BJ255" i="21"/>
  <c r="BI255" i="21"/>
  <c r="BH255" i="21"/>
  <c r="BG255" i="21"/>
  <c r="BF255" i="21"/>
  <c r="BC255" i="21"/>
  <c r="BD255" i="21" s="1"/>
  <c r="AN255" i="21"/>
  <c r="AO255" i="21" s="1"/>
  <c r="AB255" i="21"/>
  <c r="AA255" i="21"/>
  <c r="Z255" i="21"/>
  <c r="Y255" i="21"/>
  <c r="X255" i="21"/>
  <c r="W255" i="21"/>
  <c r="V255" i="21"/>
  <c r="U255" i="21"/>
  <c r="T255" i="21"/>
  <c r="BJ254" i="21"/>
  <c r="BI254" i="21"/>
  <c r="BH254" i="21"/>
  <c r="BG254" i="21"/>
  <c r="BF254" i="21"/>
  <c r="BC254" i="21"/>
  <c r="BD254" i="21" s="1"/>
  <c r="AN254" i="21"/>
  <c r="AO254" i="21" s="1"/>
  <c r="AB254" i="21"/>
  <c r="AA254" i="21"/>
  <c r="Z254" i="21"/>
  <c r="Y254" i="21"/>
  <c r="X254" i="21"/>
  <c r="W254" i="21"/>
  <c r="V254" i="21"/>
  <c r="AM254" i="21" s="1"/>
  <c r="U254" i="21"/>
  <c r="T254" i="21"/>
  <c r="BJ253" i="21"/>
  <c r="BI253" i="21"/>
  <c r="BH253" i="21"/>
  <c r="BG253" i="21"/>
  <c r="BF253" i="21"/>
  <c r="BC253" i="21"/>
  <c r="BD253" i="21" s="1"/>
  <c r="AN253" i="21"/>
  <c r="AO253" i="21" s="1"/>
  <c r="AB253" i="21"/>
  <c r="AA253" i="21"/>
  <c r="Z253" i="21"/>
  <c r="Y253" i="21"/>
  <c r="X253" i="21"/>
  <c r="W253" i="21"/>
  <c r="V253" i="21"/>
  <c r="U253" i="21"/>
  <c r="T253" i="21"/>
  <c r="AY253" i="21" s="1"/>
  <c r="BJ252" i="21"/>
  <c r="BI252" i="21"/>
  <c r="BH252" i="21"/>
  <c r="BG252" i="21"/>
  <c r="BF252" i="21"/>
  <c r="BC252" i="21"/>
  <c r="BD252" i="21" s="1"/>
  <c r="AN252" i="21"/>
  <c r="AO252" i="21" s="1"/>
  <c r="AB252" i="21"/>
  <c r="AA252" i="21"/>
  <c r="Z252" i="21"/>
  <c r="Y252" i="21"/>
  <c r="X252" i="21"/>
  <c r="W252" i="21"/>
  <c r="V252" i="21"/>
  <c r="AP252" i="21" s="1"/>
  <c r="U252" i="21"/>
  <c r="T252" i="21"/>
  <c r="BJ251" i="21"/>
  <c r="BI251" i="21"/>
  <c r="BH251" i="21"/>
  <c r="BG251" i="21"/>
  <c r="BF251" i="21"/>
  <c r="BC251" i="21"/>
  <c r="BD251" i="21" s="1"/>
  <c r="AN251" i="21"/>
  <c r="AO251" i="21" s="1"/>
  <c r="AB251" i="21"/>
  <c r="AA251" i="21"/>
  <c r="Z251" i="21"/>
  <c r="Y251" i="21"/>
  <c r="X251" i="21"/>
  <c r="W251" i="21"/>
  <c r="V251" i="21"/>
  <c r="U251" i="21"/>
  <c r="T251" i="21"/>
  <c r="BJ250" i="21"/>
  <c r="BI250" i="21"/>
  <c r="BH250" i="21"/>
  <c r="BG250" i="21"/>
  <c r="BF250" i="21"/>
  <c r="BC250" i="21"/>
  <c r="BD250" i="21" s="1"/>
  <c r="AN250" i="21"/>
  <c r="AO250" i="21" s="1"/>
  <c r="AB250" i="21"/>
  <c r="AA250" i="21"/>
  <c r="Z250" i="21"/>
  <c r="Y250" i="21"/>
  <c r="X250" i="21"/>
  <c r="W250" i="21"/>
  <c r="V250" i="21"/>
  <c r="AP250" i="21" s="1"/>
  <c r="U250" i="21"/>
  <c r="T250" i="21"/>
  <c r="BJ249" i="21"/>
  <c r="BI249" i="21"/>
  <c r="BH249" i="21"/>
  <c r="BG249" i="21"/>
  <c r="BF249" i="21"/>
  <c r="BC249" i="21"/>
  <c r="BD249" i="21" s="1"/>
  <c r="AN249" i="21"/>
  <c r="AO249" i="21" s="1"/>
  <c r="AB249" i="21"/>
  <c r="AA249" i="21"/>
  <c r="Z249" i="21"/>
  <c r="Y249" i="21"/>
  <c r="X249" i="21"/>
  <c r="W249" i="21"/>
  <c r="V249" i="21"/>
  <c r="U249" i="21"/>
  <c r="T249" i="21"/>
  <c r="AY249" i="21" s="1"/>
  <c r="BJ248" i="21"/>
  <c r="BI248" i="21"/>
  <c r="BH248" i="21"/>
  <c r="BG248" i="21"/>
  <c r="BF248" i="21"/>
  <c r="BC248" i="21"/>
  <c r="BD248" i="21" s="1"/>
  <c r="AN248" i="21"/>
  <c r="AO248" i="21" s="1"/>
  <c r="AB248" i="21"/>
  <c r="AA248" i="21"/>
  <c r="Z248" i="21"/>
  <c r="Y248" i="21"/>
  <c r="X248" i="21"/>
  <c r="W248" i="21"/>
  <c r="V248" i="21"/>
  <c r="U248" i="21"/>
  <c r="T248" i="21"/>
  <c r="AY248" i="21" s="1"/>
  <c r="BJ247" i="21"/>
  <c r="BI247" i="21"/>
  <c r="BH247" i="21"/>
  <c r="BG247" i="21"/>
  <c r="BF247" i="21"/>
  <c r="BC247" i="21"/>
  <c r="BD247" i="21" s="1"/>
  <c r="AN247" i="21"/>
  <c r="AO247" i="21" s="1"/>
  <c r="AB247" i="21"/>
  <c r="AA247" i="21"/>
  <c r="Z247" i="21"/>
  <c r="Y247" i="21"/>
  <c r="X247" i="21"/>
  <c r="W247" i="21"/>
  <c r="V247" i="21"/>
  <c r="U247" i="21"/>
  <c r="T247" i="21"/>
  <c r="BJ246" i="21"/>
  <c r="BI246" i="21"/>
  <c r="BH246" i="21"/>
  <c r="BG246" i="21"/>
  <c r="BF246" i="21"/>
  <c r="BC246" i="21"/>
  <c r="BD246" i="21" s="1"/>
  <c r="AN246" i="21"/>
  <c r="AO246" i="21" s="1"/>
  <c r="AB246" i="21"/>
  <c r="AA246" i="21"/>
  <c r="Z246" i="21"/>
  <c r="Y246" i="21"/>
  <c r="X246" i="21"/>
  <c r="W246" i="21"/>
  <c r="V246" i="21"/>
  <c r="AP246" i="21" s="1"/>
  <c r="U246" i="21"/>
  <c r="T246" i="21"/>
  <c r="AY246" i="21" s="1"/>
  <c r="BJ245" i="21"/>
  <c r="BI245" i="21"/>
  <c r="BH245" i="21"/>
  <c r="BG245" i="21"/>
  <c r="BF245" i="21"/>
  <c r="BC245" i="21"/>
  <c r="BD245" i="21" s="1"/>
  <c r="AN245" i="21"/>
  <c r="AO245" i="21" s="1"/>
  <c r="AB245" i="21"/>
  <c r="AA245" i="21"/>
  <c r="Z245" i="21"/>
  <c r="Y245" i="21"/>
  <c r="X245" i="21"/>
  <c r="W245" i="21"/>
  <c r="V245" i="21"/>
  <c r="U245" i="21"/>
  <c r="T245" i="21"/>
  <c r="BJ244" i="21"/>
  <c r="BI244" i="21"/>
  <c r="BH244" i="21"/>
  <c r="BG244" i="21"/>
  <c r="BF244" i="21"/>
  <c r="BC244" i="21"/>
  <c r="BD244" i="21" s="1"/>
  <c r="AN244" i="21"/>
  <c r="AO244" i="21" s="1"/>
  <c r="AB244" i="21"/>
  <c r="AA244" i="21"/>
  <c r="Z244" i="21"/>
  <c r="Y244" i="21"/>
  <c r="X244" i="21"/>
  <c r="W244" i="21"/>
  <c r="V244" i="21"/>
  <c r="AP244" i="21" s="1"/>
  <c r="U244" i="21"/>
  <c r="T244" i="21"/>
  <c r="BJ243" i="21"/>
  <c r="BI243" i="21"/>
  <c r="BH243" i="21"/>
  <c r="BG243" i="21"/>
  <c r="BF243" i="21"/>
  <c r="BC243" i="21"/>
  <c r="BD243" i="21" s="1"/>
  <c r="AN243" i="21"/>
  <c r="AO243" i="21" s="1"/>
  <c r="AB243" i="21"/>
  <c r="AA243" i="21"/>
  <c r="Z243" i="21"/>
  <c r="Y243" i="21"/>
  <c r="X243" i="21"/>
  <c r="W243" i="21"/>
  <c r="V243" i="21"/>
  <c r="U243" i="21"/>
  <c r="T243" i="21"/>
  <c r="BJ242" i="21"/>
  <c r="BI242" i="21"/>
  <c r="BH242" i="21"/>
  <c r="BG242" i="21"/>
  <c r="BF242" i="21"/>
  <c r="BC242" i="21"/>
  <c r="BD242" i="21" s="1"/>
  <c r="AN242" i="21"/>
  <c r="AO242" i="21" s="1"/>
  <c r="AB242" i="21"/>
  <c r="AA242" i="21"/>
  <c r="Z242" i="21"/>
  <c r="Y242" i="21"/>
  <c r="X242" i="21"/>
  <c r="W242" i="21"/>
  <c r="V242" i="21"/>
  <c r="AP242" i="21" s="1"/>
  <c r="U242" i="21"/>
  <c r="T242" i="21"/>
  <c r="BJ241" i="21"/>
  <c r="BI241" i="21"/>
  <c r="BH241" i="21"/>
  <c r="BG241" i="21"/>
  <c r="BF241" i="21"/>
  <c r="BC241" i="21"/>
  <c r="BD241" i="21" s="1"/>
  <c r="AN241" i="21"/>
  <c r="AO241" i="21" s="1"/>
  <c r="AB241" i="21"/>
  <c r="AA241" i="21"/>
  <c r="Z241" i="21"/>
  <c r="Y241" i="21"/>
  <c r="X241" i="21"/>
  <c r="W241" i="21"/>
  <c r="V241" i="21"/>
  <c r="U241" i="21"/>
  <c r="T241" i="21"/>
  <c r="AY241" i="21" s="1"/>
  <c r="BJ240" i="21"/>
  <c r="BI240" i="21"/>
  <c r="BH240" i="21"/>
  <c r="BG240" i="21"/>
  <c r="BF240" i="21"/>
  <c r="BC240" i="21"/>
  <c r="BD240" i="21" s="1"/>
  <c r="AN240" i="21"/>
  <c r="AO240" i="21" s="1"/>
  <c r="AB240" i="21"/>
  <c r="AA240" i="21"/>
  <c r="Z240" i="21"/>
  <c r="Y240" i="21"/>
  <c r="X240" i="21"/>
  <c r="W240" i="21"/>
  <c r="V240" i="21"/>
  <c r="U240" i="21"/>
  <c r="T240" i="21"/>
  <c r="AY240" i="21" s="1"/>
  <c r="BJ239" i="21"/>
  <c r="BI239" i="21"/>
  <c r="BH239" i="21"/>
  <c r="BG239" i="21"/>
  <c r="BF239" i="21"/>
  <c r="BC239" i="21"/>
  <c r="BD239" i="21" s="1"/>
  <c r="AN239" i="21"/>
  <c r="AO239" i="21" s="1"/>
  <c r="AB239" i="21"/>
  <c r="AA239" i="21"/>
  <c r="Z239" i="21"/>
  <c r="Y239" i="21"/>
  <c r="X239" i="21"/>
  <c r="W239" i="21"/>
  <c r="V239" i="21"/>
  <c r="U239" i="21"/>
  <c r="T239" i="21"/>
  <c r="BJ238" i="21"/>
  <c r="BI238" i="21"/>
  <c r="BH238" i="21"/>
  <c r="BG238" i="21"/>
  <c r="BF238" i="21"/>
  <c r="BC238" i="21"/>
  <c r="BD238" i="21" s="1"/>
  <c r="AN238" i="21"/>
  <c r="AO238" i="21" s="1"/>
  <c r="AB238" i="21"/>
  <c r="AA238" i="21"/>
  <c r="Z238" i="21"/>
  <c r="Y238" i="21"/>
  <c r="X238" i="21"/>
  <c r="W238" i="21"/>
  <c r="V238" i="21"/>
  <c r="AP238" i="21" s="1"/>
  <c r="U238" i="21"/>
  <c r="T238" i="21"/>
  <c r="AY238" i="21" s="1"/>
  <c r="BJ237" i="21"/>
  <c r="BI237" i="21"/>
  <c r="BH237" i="21"/>
  <c r="BG237" i="21"/>
  <c r="BF237" i="21"/>
  <c r="BC237" i="21"/>
  <c r="BD237" i="21" s="1"/>
  <c r="AN237" i="21"/>
  <c r="AO237" i="21" s="1"/>
  <c r="AB237" i="21"/>
  <c r="AA237" i="21"/>
  <c r="Z237" i="21"/>
  <c r="Y237" i="21"/>
  <c r="X237" i="21"/>
  <c r="W237" i="21"/>
  <c r="V237" i="21"/>
  <c r="U237" i="21"/>
  <c r="T237" i="21"/>
  <c r="AY237" i="21" s="1"/>
  <c r="BJ236" i="21"/>
  <c r="BI236" i="21"/>
  <c r="BH236" i="21"/>
  <c r="BG236" i="21"/>
  <c r="BF236" i="21"/>
  <c r="BC236" i="21"/>
  <c r="BD236" i="21" s="1"/>
  <c r="AN236" i="21"/>
  <c r="AO236" i="21" s="1"/>
  <c r="AB236" i="21"/>
  <c r="AA236" i="21"/>
  <c r="Z236" i="21"/>
  <c r="Y236" i="21"/>
  <c r="X236" i="21"/>
  <c r="W236" i="21"/>
  <c r="V236" i="21"/>
  <c r="AM236" i="21" s="1"/>
  <c r="U236" i="21"/>
  <c r="T236" i="21"/>
  <c r="BJ235" i="21"/>
  <c r="BI235" i="21"/>
  <c r="BH235" i="21"/>
  <c r="BG235" i="21"/>
  <c r="BF235" i="21"/>
  <c r="BC235" i="21"/>
  <c r="BD235" i="21" s="1"/>
  <c r="AN235" i="21"/>
  <c r="AO235" i="21" s="1"/>
  <c r="AB235" i="21"/>
  <c r="AA235" i="21"/>
  <c r="Z235" i="21"/>
  <c r="Y235" i="21"/>
  <c r="X235" i="21"/>
  <c r="W235" i="21"/>
  <c r="V235" i="21"/>
  <c r="U235" i="21"/>
  <c r="T235" i="21"/>
  <c r="BJ234" i="21"/>
  <c r="BI234" i="21"/>
  <c r="BH234" i="21"/>
  <c r="BG234" i="21"/>
  <c r="BF234" i="21"/>
  <c r="BC234" i="21"/>
  <c r="BD234" i="21" s="1"/>
  <c r="AN234" i="21"/>
  <c r="AO234" i="21" s="1"/>
  <c r="AB234" i="21"/>
  <c r="AA234" i="21"/>
  <c r="Z234" i="21"/>
  <c r="Y234" i="21"/>
  <c r="X234" i="21"/>
  <c r="W234" i="21"/>
  <c r="V234" i="21"/>
  <c r="AM234" i="21" s="1"/>
  <c r="U234" i="21"/>
  <c r="T234" i="21"/>
  <c r="BJ233" i="21"/>
  <c r="BI233" i="21"/>
  <c r="BH233" i="21"/>
  <c r="BG233" i="21"/>
  <c r="BF233" i="21"/>
  <c r="BC233" i="21"/>
  <c r="BD233" i="21" s="1"/>
  <c r="AN233" i="21"/>
  <c r="AO233" i="21" s="1"/>
  <c r="AB233" i="21"/>
  <c r="AA233" i="21"/>
  <c r="Z233" i="21"/>
  <c r="Y233" i="21"/>
  <c r="X233" i="21"/>
  <c r="W233" i="21"/>
  <c r="V233" i="21"/>
  <c r="U233" i="21"/>
  <c r="T233" i="21"/>
  <c r="AY233" i="21" s="1"/>
  <c r="BJ232" i="21"/>
  <c r="BI232" i="21"/>
  <c r="BH232" i="21"/>
  <c r="BG232" i="21"/>
  <c r="BF232" i="21"/>
  <c r="BC232" i="21"/>
  <c r="BD232" i="21" s="1"/>
  <c r="AN232" i="21"/>
  <c r="AO232" i="21" s="1"/>
  <c r="AB232" i="21"/>
  <c r="AA232" i="21"/>
  <c r="Z232" i="21"/>
  <c r="Y232" i="21"/>
  <c r="X232" i="21"/>
  <c r="W232" i="21"/>
  <c r="V232" i="21"/>
  <c r="U232" i="21"/>
  <c r="T232" i="21"/>
  <c r="AY232" i="21" s="1"/>
  <c r="BJ231" i="21"/>
  <c r="BI231" i="21"/>
  <c r="BH231" i="21"/>
  <c r="BG231" i="21"/>
  <c r="BF231" i="21"/>
  <c r="BC231" i="21"/>
  <c r="BD231" i="21" s="1"/>
  <c r="AN231" i="21"/>
  <c r="AO231" i="21" s="1"/>
  <c r="AB231" i="21"/>
  <c r="AA231" i="21"/>
  <c r="Z231" i="21"/>
  <c r="Y231" i="21"/>
  <c r="X231" i="21"/>
  <c r="W231" i="21"/>
  <c r="V231" i="21"/>
  <c r="U231" i="21"/>
  <c r="T231" i="21"/>
  <c r="BJ230" i="21"/>
  <c r="BI230" i="21"/>
  <c r="BH230" i="21"/>
  <c r="BG230" i="21"/>
  <c r="BF230" i="21"/>
  <c r="BC230" i="21"/>
  <c r="BD230" i="21" s="1"/>
  <c r="AN230" i="21"/>
  <c r="AO230" i="21" s="1"/>
  <c r="AB230" i="21"/>
  <c r="AA230" i="21"/>
  <c r="Z230" i="21"/>
  <c r="Y230" i="21"/>
  <c r="X230" i="21"/>
  <c r="W230" i="21"/>
  <c r="V230" i="21"/>
  <c r="AM230" i="21" s="1"/>
  <c r="U230" i="21"/>
  <c r="T230" i="21"/>
  <c r="AY230" i="21" s="1"/>
  <c r="BJ229" i="21"/>
  <c r="BI229" i="21"/>
  <c r="BH229" i="21"/>
  <c r="BG229" i="21"/>
  <c r="BF229" i="21"/>
  <c r="BC229" i="21"/>
  <c r="BD229" i="21" s="1"/>
  <c r="AN229" i="21"/>
  <c r="AO229" i="21" s="1"/>
  <c r="AB229" i="21"/>
  <c r="AA229" i="21"/>
  <c r="Z229" i="21"/>
  <c r="Y229" i="21"/>
  <c r="X229" i="21"/>
  <c r="W229" i="21"/>
  <c r="V229" i="21"/>
  <c r="U229" i="21"/>
  <c r="T229" i="21"/>
  <c r="AY229" i="21" s="1"/>
  <c r="BJ228" i="21"/>
  <c r="BI228" i="21"/>
  <c r="BH228" i="21"/>
  <c r="BG228" i="21"/>
  <c r="BF228" i="21"/>
  <c r="BC228" i="21"/>
  <c r="BD228" i="21" s="1"/>
  <c r="AN228" i="21"/>
  <c r="AO228" i="21" s="1"/>
  <c r="AB228" i="21"/>
  <c r="AA228" i="21"/>
  <c r="Z228" i="21"/>
  <c r="Y228" i="21"/>
  <c r="X228" i="21"/>
  <c r="W228" i="21"/>
  <c r="V228" i="21"/>
  <c r="AM228" i="21" s="1"/>
  <c r="U228" i="21"/>
  <c r="T228" i="21"/>
  <c r="BJ227" i="21"/>
  <c r="BI227" i="21"/>
  <c r="BH227" i="21"/>
  <c r="BG227" i="21"/>
  <c r="BF227" i="21"/>
  <c r="BC227" i="21"/>
  <c r="BD227" i="21" s="1"/>
  <c r="AN227" i="21"/>
  <c r="AO227" i="21" s="1"/>
  <c r="AB227" i="21"/>
  <c r="AA227" i="21"/>
  <c r="Z227" i="21"/>
  <c r="Y227" i="21"/>
  <c r="X227" i="21"/>
  <c r="W227" i="21"/>
  <c r="V227" i="21"/>
  <c r="U227" i="21"/>
  <c r="T227" i="21"/>
  <c r="BJ226" i="21"/>
  <c r="BI226" i="21"/>
  <c r="BH226" i="21"/>
  <c r="BG226" i="21"/>
  <c r="BF226" i="21"/>
  <c r="BC226" i="21"/>
  <c r="BD226" i="21" s="1"/>
  <c r="AN226" i="21"/>
  <c r="AO226" i="21" s="1"/>
  <c r="AB226" i="21"/>
  <c r="AA226" i="21"/>
  <c r="Z226" i="21"/>
  <c r="Y226" i="21"/>
  <c r="X226" i="21"/>
  <c r="W226" i="21"/>
  <c r="V226" i="21"/>
  <c r="AM226" i="21" s="1"/>
  <c r="U226" i="21"/>
  <c r="T226" i="21"/>
  <c r="BJ225" i="21"/>
  <c r="BI225" i="21"/>
  <c r="BH225" i="21"/>
  <c r="BG225" i="21"/>
  <c r="BF225" i="21"/>
  <c r="BC225" i="21"/>
  <c r="BD225" i="21" s="1"/>
  <c r="AN225" i="21"/>
  <c r="AO225" i="21" s="1"/>
  <c r="AB225" i="21"/>
  <c r="AA225" i="21"/>
  <c r="Z225" i="21"/>
  <c r="Y225" i="21"/>
  <c r="X225" i="21"/>
  <c r="W225" i="21"/>
  <c r="V225" i="21"/>
  <c r="U225" i="21"/>
  <c r="T225" i="21"/>
  <c r="AY225" i="21" s="1"/>
  <c r="BJ224" i="21"/>
  <c r="BI224" i="21"/>
  <c r="BH224" i="21"/>
  <c r="BG224" i="21"/>
  <c r="BF224" i="21"/>
  <c r="BC224" i="21"/>
  <c r="BD224" i="21" s="1"/>
  <c r="AN224" i="21"/>
  <c r="AO224" i="21" s="1"/>
  <c r="AB224" i="21"/>
  <c r="AA224" i="21"/>
  <c r="Z224" i="21"/>
  <c r="Y224" i="21"/>
  <c r="X224" i="21"/>
  <c r="W224" i="21"/>
  <c r="V224" i="21"/>
  <c r="U224" i="21"/>
  <c r="T224" i="21"/>
  <c r="AY224" i="21" s="1"/>
  <c r="BJ223" i="21"/>
  <c r="BI223" i="21"/>
  <c r="BH223" i="21"/>
  <c r="BG223" i="21"/>
  <c r="BF223" i="21"/>
  <c r="BC223" i="21"/>
  <c r="BD223" i="21" s="1"/>
  <c r="AN223" i="21"/>
  <c r="AO223" i="21" s="1"/>
  <c r="AB223" i="21"/>
  <c r="AA223" i="21"/>
  <c r="Z223" i="21"/>
  <c r="Y223" i="21"/>
  <c r="X223" i="21"/>
  <c r="W223" i="21"/>
  <c r="V223" i="21"/>
  <c r="U223" i="21"/>
  <c r="T223" i="21"/>
  <c r="BJ222" i="21"/>
  <c r="BI222" i="21"/>
  <c r="BH222" i="21"/>
  <c r="BG222" i="21"/>
  <c r="BF222" i="21"/>
  <c r="BC222" i="21"/>
  <c r="BD222" i="21" s="1"/>
  <c r="AN222" i="21"/>
  <c r="AB222" i="21"/>
  <c r="AA222" i="21"/>
  <c r="Z222" i="21"/>
  <c r="Y222" i="21"/>
  <c r="X222" i="21"/>
  <c r="W222" i="21"/>
  <c r="V222" i="21"/>
  <c r="AQ222" i="21" s="1"/>
  <c r="U222" i="21"/>
  <c r="T222" i="21"/>
  <c r="BJ221" i="21"/>
  <c r="BI221" i="21"/>
  <c r="BH221" i="21"/>
  <c r="BG221" i="21"/>
  <c r="BF221" i="21"/>
  <c r="BC221" i="21"/>
  <c r="BD221" i="21" s="1"/>
  <c r="AN221" i="21"/>
  <c r="AO221" i="21" s="1"/>
  <c r="AB221" i="21"/>
  <c r="AA221" i="21"/>
  <c r="Z221" i="21"/>
  <c r="Y221" i="21"/>
  <c r="X221" i="21"/>
  <c r="W221" i="21"/>
  <c r="V221" i="21"/>
  <c r="U221" i="21"/>
  <c r="T221" i="21"/>
  <c r="AY221" i="21" s="1"/>
  <c r="BJ220" i="21"/>
  <c r="BI220" i="21"/>
  <c r="BH220" i="21"/>
  <c r="BG220" i="21"/>
  <c r="BF220" i="21"/>
  <c r="BC220" i="21"/>
  <c r="BD220" i="21" s="1"/>
  <c r="AN220" i="21"/>
  <c r="AO220" i="21" s="1"/>
  <c r="AB220" i="21"/>
  <c r="AA220" i="21"/>
  <c r="Z220" i="21"/>
  <c r="Y220" i="21"/>
  <c r="X220" i="21"/>
  <c r="W220" i="21"/>
  <c r="V220" i="21"/>
  <c r="AJ220" i="21" s="1"/>
  <c r="AT220" i="21" s="1"/>
  <c r="U220" i="21"/>
  <c r="T220" i="21"/>
  <c r="BJ219" i="21"/>
  <c r="BI219" i="21"/>
  <c r="BH219" i="21"/>
  <c r="BG219" i="21"/>
  <c r="BF219" i="21"/>
  <c r="BC219" i="21"/>
  <c r="BD219" i="21" s="1"/>
  <c r="AN219" i="21"/>
  <c r="AO219" i="21" s="1"/>
  <c r="AB219" i="21"/>
  <c r="AA219" i="21"/>
  <c r="Z219" i="21"/>
  <c r="Y219" i="21"/>
  <c r="X219" i="21"/>
  <c r="W219" i="21"/>
  <c r="V219" i="21"/>
  <c r="U219" i="21"/>
  <c r="T219" i="21"/>
  <c r="BJ218" i="21"/>
  <c r="BI218" i="21"/>
  <c r="BH218" i="21"/>
  <c r="BG218" i="21"/>
  <c r="BF218" i="21"/>
  <c r="BC218" i="21"/>
  <c r="BD218" i="21" s="1"/>
  <c r="AN218" i="21"/>
  <c r="AO218" i="21" s="1"/>
  <c r="AB218" i="21"/>
  <c r="AA218" i="21"/>
  <c r="Z218" i="21"/>
  <c r="Y218" i="21"/>
  <c r="X218" i="21"/>
  <c r="W218" i="21"/>
  <c r="V218" i="21"/>
  <c r="AM218" i="21" s="1"/>
  <c r="U218" i="21"/>
  <c r="T218" i="21"/>
  <c r="BJ217" i="21"/>
  <c r="BI217" i="21"/>
  <c r="BH217" i="21"/>
  <c r="BG217" i="21"/>
  <c r="BF217" i="21"/>
  <c r="BC217" i="21"/>
  <c r="BD217" i="21" s="1"/>
  <c r="AN217" i="21"/>
  <c r="AO217" i="21" s="1"/>
  <c r="AB217" i="21"/>
  <c r="AA217" i="21"/>
  <c r="Z217" i="21"/>
  <c r="Y217" i="21"/>
  <c r="X217" i="21"/>
  <c r="W217" i="21"/>
  <c r="V217" i="21"/>
  <c r="U217" i="21"/>
  <c r="T217" i="21"/>
  <c r="AY217" i="21" s="1"/>
  <c r="BJ216" i="21"/>
  <c r="BI216" i="21"/>
  <c r="BH216" i="21"/>
  <c r="BG216" i="21"/>
  <c r="BF216" i="21"/>
  <c r="BC216" i="21"/>
  <c r="BD216" i="21" s="1"/>
  <c r="AN216" i="21"/>
  <c r="AO216" i="21" s="1"/>
  <c r="AB216" i="21"/>
  <c r="AA216" i="21"/>
  <c r="Z216" i="21"/>
  <c r="Y216" i="21"/>
  <c r="X216" i="21"/>
  <c r="W216" i="21"/>
  <c r="V216" i="21"/>
  <c r="U216" i="21"/>
  <c r="T216" i="21"/>
  <c r="AY216" i="21" s="1"/>
  <c r="BJ215" i="21"/>
  <c r="BI215" i="21"/>
  <c r="BH215" i="21"/>
  <c r="BG215" i="21"/>
  <c r="BF215" i="21"/>
  <c r="BC215" i="21"/>
  <c r="BD215" i="21" s="1"/>
  <c r="AN215" i="21"/>
  <c r="AO215" i="21" s="1"/>
  <c r="AB215" i="21"/>
  <c r="AA215" i="21"/>
  <c r="Z215" i="21"/>
  <c r="Y215" i="21"/>
  <c r="X215" i="21"/>
  <c r="W215" i="21"/>
  <c r="V215" i="21"/>
  <c r="U215" i="21"/>
  <c r="T215" i="21"/>
  <c r="BJ214" i="21"/>
  <c r="BI214" i="21"/>
  <c r="BH214" i="21"/>
  <c r="BG214" i="21"/>
  <c r="BF214" i="21"/>
  <c r="BC214" i="21"/>
  <c r="BD214" i="21" s="1"/>
  <c r="AN214" i="21"/>
  <c r="AO214" i="21" s="1"/>
  <c r="AB214" i="21"/>
  <c r="AA214" i="21"/>
  <c r="Z214" i="21"/>
  <c r="Y214" i="21"/>
  <c r="X214" i="21"/>
  <c r="W214" i="21"/>
  <c r="V214" i="21"/>
  <c r="AM214" i="21" s="1"/>
  <c r="U214" i="21"/>
  <c r="T214" i="21"/>
  <c r="AY214" i="21" s="1"/>
  <c r="BJ213" i="21"/>
  <c r="BI213" i="21"/>
  <c r="BH213" i="21"/>
  <c r="BG213" i="21"/>
  <c r="BF213" i="21"/>
  <c r="BC213" i="21"/>
  <c r="BD213" i="21" s="1"/>
  <c r="AN213" i="21"/>
  <c r="AO213" i="21" s="1"/>
  <c r="AB213" i="21"/>
  <c r="AA213" i="21"/>
  <c r="Z213" i="21"/>
  <c r="Y213" i="21"/>
  <c r="X213" i="21"/>
  <c r="W213" i="21"/>
  <c r="V213" i="21"/>
  <c r="U213" i="21"/>
  <c r="T213" i="21"/>
  <c r="BJ212" i="21"/>
  <c r="BI212" i="21"/>
  <c r="BH212" i="21"/>
  <c r="BG212" i="21"/>
  <c r="BF212" i="21"/>
  <c r="BC212" i="21"/>
  <c r="BD212" i="21" s="1"/>
  <c r="AN212" i="21"/>
  <c r="AO212" i="21" s="1"/>
  <c r="AE212" i="21"/>
  <c r="AB212" i="21"/>
  <c r="AA212" i="21"/>
  <c r="Z212" i="21"/>
  <c r="Y212" i="21"/>
  <c r="X212" i="21"/>
  <c r="W212" i="21"/>
  <c r="V212" i="21"/>
  <c r="AM212" i="21" s="1"/>
  <c r="U212" i="21"/>
  <c r="AK212" i="21" s="1"/>
  <c r="T212" i="21"/>
  <c r="BJ211" i="21"/>
  <c r="BI211" i="21"/>
  <c r="BH211" i="21"/>
  <c r="BG211" i="21"/>
  <c r="BF211" i="21"/>
  <c r="BC211" i="21"/>
  <c r="BD211" i="21" s="1"/>
  <c r="AN211" i="21"/>
  <c r="AO211" i="21" s="1"/>
  <c r="AB211" i="21"/>
  <c r="AA211" i="21"/>
  <c r="Z211" i="21"/>
  <c r="Y211" i="21"/>
  <c r="X211" i="21"/>
  <c r="W211" i="21"/>
  <c r="V211" i="21"/>
  <c r="U211" i="21"/>
  <c r="T211" i="21"/>
  <c r="BJ210" i="21"/>
  <c r="BI210" i="21"/>
  <c r="BH210" i="21"/>
  <c r="BG210" i="21"/>
  <c r="BF210" i="21"/>
  <c r="BC210" i="21"/>
  <c r="BD210" i="21" s="1"/>
  <c r="AN210" i="21"/>
  <c r="AO210" i="21" s="1"/>
  <c r="AB210" i="21"/>
  <c r="AA210" i="21"/>
  <c r="Z210" i="21"/>
  <c r="Y210" i="21"/>
  <c r="X210" i="21"/>
  <c r="W210" i="21"/>
  <c r="V210" i="21"/>
  <c r="AM210" i="21" s="1"/>
  <c r="U210" i="21"/>
  <c r="T210" i="21"/>
  <c r="BJ209" i="21"/>
  <c r="BI209" i="21"/>
  <c r="BH209" i="21"/>
  <c r="BG209" i="21"/>
  <c r="BF209" i="21"/>
  <c r="BC209" i="21"/>
  <c r="BD209" i="21" s="1"/>
  <c r="AN209" i="21"/>
  <c r="AO209" i="21" s="1"/>
  <c r="AB209" i="21"/>
  <c r="AA209" i="21"/>
  <c r="Z209" i="21"/>
  <c r="Y209" i="21"/>
  <c r="X209" i="21"/>
  <c r="W209" i="21"/>
  <c r="V209" i="21"/>
  <c r="U209" i="21"/>
  <c r="T209" i="21"/>
  <c r="AY209" i="21" s="1"/>
  <c r="BJ208" i="21"/>
  <c r="BI208" i="21"/>
  <c r="BH208" i="21"/>
  <c r="BG208" i="21"/>
  <c r="BF208" i="21"/>
  <c r="BC208" i="21"/>
  <c r="BD208" i="21" s="1"/>
  <c r="AN208" i="21"/>
  <c r="AO208" i="21" s="1"/>
  <c r="AB208" i="21"/>
  <c r="AA208" i="21"/>
  <c r="Z208" i="21"/>
  <c r="Y208" i="21"/>
  <c r="X208" i="21"/>
  <c r="W208" i="21"/>
  <c r="V208" i="21"/>
  <c r="U208" i="21"/>
  <c r="T208" i="21"/>
  <c r="AY208" i="21" s="1"/>
  <c r="BJ207" i="21"/>
  <c r="BI207" i="21"/>
  <c r="BH207" i="21"/>
  <c r="BG207" i="21"/>
  <c r="BF207" i="21"/>
  <c r="BC207" i="21"/>
  <c r="BD207" i="21" s="1"/>
  <c r="AN207" i="21"/>
  <c r="AO207" i="21" s="1"/>
  <c r="AB207" i="21"/>
  <c r="AA207" i="21"/>
  <c r="Z207" i="21"/>
  <c r="Y207" i="21"/>
  <c r="X207" i="21"/>
  <c r="W207" i="21"/>
  <c r="V207" i="21"/>
  <c r="U207" i="21"/>
  <c r="T207" i="21"/>
  <c r="AY207" i="21" s="1"/>
  <c r="BJ206" i="21"/>
  <c r="BI206" i="21"/>
  <c r="BH206" i="21"/>
  <c r="BG206" i="21"/>
  <c r="BF206" i="21"/>
  <c r="BC206" i="21"/>
  <c r="BD206" i="21" s="1"/>
  <c r="AN206" i="21"/>
  <c r="AO206" i="21" s="1"/>
  <c r="AB206" i="21"/>
  <c r="AA206" i="21"/>
  <c r="Z206" i="21"/>
  <c r="Y206" i="21"/>
  <c r="X206" i="21"/>
  <c r="W206" i="21"/>
  <c r="V206" i="21"/>
  <c r="AP206" i="21" s="1"/>
  <c r="U206" i="21"/>
  <c r="T206" i="21"/>
  <c r="AY206" i="21" s="1"/>
  <c r="BJ205" i="21"/>
  <c r="BI205" i="21"/>
  <c r="BH205" i="21"/>
  <c r="BG205" i="21"/>
  <c r="BF205" i="21"/>
  <c r="BC205" i="21"/>
  <c r="BD205" i="21" s="1"/>
  <c r="AN205" i="21"/>
  <c r="AO205" i="21" s="1"/>
  <c r="AB205" i="21"/>
  <c r="AA205" i="21"/>
  <c r="Z205" i="21"/>
  <c r="Y205" i="21"/>
  <c r="X205" i="21"/>
  <c r="W205" i="21"/>
  <c r="V205" i="21"/>
  <c r="U205" i="21"/>
  <c r="T205" i="21"/>
  <c r="BJ204" i="21"/>
  <c r="BI204" i="21"/>
  <c r="BH204" i="21"/>
  <c r="BG204" i="21"/>
  <c r="BF204" i="21"/>
  <c r="BC204" i="21"/>
  <c r="BD204" i="21" s="1"/>
  <c r="AN204" i="21"/>
  <c r="AO204" i="21" s="1"/>
  <c r="AB204" i="21"/>
  <c r="AA204" i="21"/>
  <c r="Z204" i="21"/>
  <c r="Y204" i="21"/>
  <c r="X204" i="21"/>
  <c r="W204" i="21"/>
  <c r="V204" i="21"/>
  <c r="AP204" i="21" s="1"/>
  <c r="U204" i="21"/>
  <c r="AK204" i="21" s="1"/>
  <c r="T204" i="21"/>
  <c r="BJ203" i="21"/>
  <c r="BI203" i="21"/>
  <c r="BH203" i="21"/>
  <c r="BG203" i="21"/>
  <c r="BF203" i="21"/>
  <c r="BC203" i="21"/>
  <c r="BD203" i="21" s="1"/>
  <c r="AN203" i="21"/>
  <c r="AO203" i="21" s="1"/>
  <c r="AB203" i="21"/>
  <c r="AA203" i="21"/>
  <c r="Z203" i="21"/>
  <c r="Y203" i="21"/>
  <c r="X203" i="21"/>
  <c r="W203" i="21"/>
  <c r="V203" i="21"/>
  <c r="U203" i="21"/>
  <c r="T203" i="21"/>
  <c r="BJ202" i="21"/>
  <c r="BI202" i="21"/>
  <c r="BH202" i="21"/>
  <c r="BG202" i="21"/>
  <c r="BF202" i="21"/>
  <c r="BC202" i="21"/>
  <c r="BD202" i="21" s="1"/>
  <c r="AN202" i="21"/>
  <c r="AO202" i="21" s="1"/>
  <c r="AB202" i="21"/>
  <c r="AA202" i="21"/>
  <c r="Z202" i="21"/>
  <c r="Y202" i="21"/>
  <c r="X202" i="21"/>
  <c r="W202" i="21"/>
  <c r="V202" i="21"/>
  <c r="AM202" i="21" s="1"/>
  <c r="U202" i="21"/>
  <c r="T202" i="21"/>
  <c r="BJ201" i="21"/>
  <c r="BI201" i="21"/>
  <c r="BH201" i="21"/>
  <c r="BG201" i="21"/>
  <c r="BF201" i="21"/>
  <c r="BC201" i="21"/>
  <c r="BD201" i="21" s="1"/>
  <c r="AN201" i="21"/>
  <c r="AO201" i="21" s="1"/>
  <c r="AB201" i="21"/>
  <c r="AA201" i="21"/>
  <c r="Z201" i="21"/>
  <c r="Y201" i="21"/>
  <c r="X201" i="21"/>
  <c r="W201" i="21"/>
  <c r="V201" i="21"/>
  <c r="U201" i="21"/>
  <c r="T201" i="21"/>
  <c r="AY201" i="21" s="1"/>
  <c r="BJ200" i="21"/>
  <c r="BI200" i="21"/>
  <c r="BH200" i="21"/>
  <c r="BG200" i="21"/>
  <c r="BF200" i="21"/>
  <c r="BC200" i="21"/>
  <c r="BD200" i="21" s="1"/>
  <c r="AN200" i="21"/>
  <c r="AO200" i="21" s="1"/>
  <c r="AB200" i="21"/>
  <c r="AA200" i="21"/>
  <c r="Z200" i="21"/>
  <c r="Y200" i="21"/>
  <c r="X200" i="21"/>
  <c r="W200" i="21"/>
  <c r="V200" i="21"/>
  <c r="U200" i="21"/>
  <c r="T200" i="21"/>
  <c r="AY200" i="21" s="1"/>
  <c r="BJ199" i="21"/>
  <c r="BI199" i="21"/>
  <c r="BH199" i="21"/>
  <c r="BG199" i="21"/>
  <c r="BF199" i="21"/>
  <c r="BC199" i="21"/>
  <c r="BD199" i="21" s="1"/>
  <c r="AN199" i="21"/>
  <c r="AO199" i="21" s="1"/>
  <c r="AB199" i="21"/>
  <c r="AA199" i="21"/>
  <c r="Z199" i="21"/>
  <c r="Y199" i="21"/>
  <c r="X199" i="21"/>
  <c r="W199" i="21"/>
  <c r="V199" i="21"/>
  <c r="U199" i="21"/>
  <c r="T199" i="21"/>
  <c r="AY199" i="21" s="1"/>
  <c r="BJ198" i="21"/>
  <c r="BI198" i="21"/>
  <c r="BH198" i="21"/>
  <c r="BG198" i="21"/>
  <c r="BF198" i="21"/>
  <c r="BC198" i="21"/>
  <c r="BD198" i="21" s="1"/>
  <c r="AN198" i="21"/>
  <c r="AO198" i="21" s="1"/>
  <c r="AB198" i="21"/>
  <c r="AA198" i="21"/>
  <c r="Z198" i="21"/>
  <c r="Y198" i="21"/>
  <c r="X198" i="21"/>
  <c r="W198" i="21"/>
  <c r="V198" i="21"/>
  <c r="AM198" i="21" s="1"/>
  <c r="U198" i="21"/>
  <c r="T198" i="21"/>
  <c r="AY198" i="21" s="1"/>
  <c r="BJ197" i="21"/>
  <c r="BI197" i="21"/>
  <c r="BH197" i="21"/>
  <c r="BG197" i="21"/>
  <c r="BF197" i="21"/>
  <c r="BC197" i="21"/>
  <c r="BD197" i="21" s="1"/>
  <c r="AN197" i="21"/>
  <c r="AO197" i="21" s="1"/>
  <c r="AB197" i="21"/>
  <c r="AA197" i="21"/>
  <c r="Z197" i="21"/>
  <c r="Y197" i="21"/>
  <c r="X197" i="21"/>
  <c r="W197" i="21"/>
  <c r="V197" i="21"/>
  <c r="U197" i="21"/>
  <c r="T197" i="21"/>
  <c r="BJ196" i="21"/>
  <c r="BI196" i="21"/>
  <c r="BH196" i="21"/>
  <c r="BG196" i="21"/>
  <c r="BF196" i="21"/>
  <c r="BC196" i="21"/>
  <c r="BD196" i="21" s="1"/>
  <c r="AN196" i="21"/>
  <c r="AO196" i="21" s="1"/>
  <c r="AB196" i="21"/>
  <c r="AA196" i="21"/>
  <c r="Z196" i="21"/>
  <c r="Y196" i="21"/>
  <c r="X196" i="21"/>
  <c r="W196" i="21"/>
  <c r="V196" i="21"/>
  <c r="AP196" i="21" s="1"/>
  <c r="U196" i="21"/>
  <c r="T196" i="21"/>
  <c r="BJ195" i="21"/>
  <c r="BI195" i="21"/>
  <c r="BH195" i="21"/>
  <c r="BG195" i="21"/>
  <c r="BF195" i="21"/>
  <c r="BC195" i="21"/>
  <c r="BD195" i="21" s="1"/>
  <c r="AN195" i="21"/>
  <c r="AO195" i="21" s="1"/>
  <c r="AB195" i="21"/>
  <c r="AA195" i="21"/>
  <c r="Z195" i="21"/>
  <c r="Y195" i="21"/>
  <c r="X195" i="21"/>
  <c r="W195" i="21"/>
  <c r="V195" i="21"/>
  <c r="U195" i="21"/>
  <c r="T195" i="21"/>
  <c r="BJ194" i="21"/>
  <c r="BI194" i="21"/>
  <c r="BH194" i="21"/>
  <c r="BG194" i="21"/>
  <c r="BF194" i="21"/>
  <c r="BC194" i="21"/>
  <c r="BD194" i="21" s="1"/>
  <c r="AN194" i="21"/>
  <c r="AO194" i="21" s="1"/>
  <c r="AB194" i="21"/>
  <c r="AA194" i="21"/>
  <c r="Z194" i="21"/>
  <c r="Y194" i="21"/>
  <c r="X194" i="21"/>
  <c r="W194" i="21"/>
  <c r="V194" i="21"/>
  <c r="AP194" i="21" s="1"/>
  <c r="U194" i="21"/>
  <c r="T194" i="21"/>
  <c r="BJ193" i="21"/>
  <c r="BI193" i="21"/>
  <c r="BH193" i="21"/>
  <c r="BG193" i="21"/>
  <c r="BF193" i="21"/>
  <c r="BC193" i="21"/>
  <c r="BD193" i="21" s="1"/>
  <c r="AN193" i="21"/>
  <c r="AO193" i="21" s="1"/>
  <c r="AB193" i="21"/>
  <c r="AA193" i="21"/>
  <c r="Z193" i="21"/>
  <c r="Y193" i="21"/>
  <c r="X193" i="21"/>
  <c r="W193" i="21"/>
  <c r="V193" i="21"/>
  <c r="U193" i="21"/>
  <c r="T193" i="21"/>
  <c r="AY193" i="21" s="1"/>
  <c r="BJ192" i="21"/>
  <c r="BI192" i="21"/>
  <c r="BH192" i="21"/>
  <c r="BG192" i="21"/>
  <c r="BF192" i="21"/>
  <c r="BC192" i="21"/>
  <c r="BD192" i="21" s="1"/>
  <c r="AN192" i="21"/>
  <c r="AO192" i="21" s="1"/>
  <c r="AB192" i="21"/>
  <c r="AA192" i="21"/>
  <c r="Z192" i="21"/>
  <c r="Y192" i="21"/>
  <c r="X192" i="21"/>
  <c r="W192" i="21"/>
  <c r="V192" i="21"/>
  <c r="U192" i="21"/>
  <c r="T192" i="21"/>
  <c r="AY192" i="21" s="1"/>
  <c r="BJ191" i="21"/>
  <c r="BI191" i="21"/>
  <c r="BH191" i="21"/>
  <c r="BG191" i="21"/>
  <c r="BF191" i="21"/>
  <c r="BC191" i="21"/>
  <c r="BD191" i="21" s="1"/>
  <c r="AN191" i="21"/>
  <c r="AO191" i="21" s="1"/>
  <c r="AB191" i="21"/>
  <c r="AA191" i="21"/>
  <c r="Z191" i="21"/>
  <c r="Y191" i="21"/>
  <c r="X191" i="21"/>
  <c r="W191" i="21"/>
  <c r="V191" i="21"/>
  <c r="U191" i="21"/>
  <c r="T191" i="21"/>
  <c r="BJ190" i="21"/>
  <c r="BI190" i="21"/>
  <c r="BH190" i="21"/>
  <c r="BG190" i="21"/>
  <c r="BF190" i="21"/>
  <c r="BC190" i="21"/>
  <c r="BD190" i="21" s="1"/>
  <c r="AN190" i="21"/>
  <c r="AO190" i="21" s="1"/>
  <c r="AB190" i="21"/>
  <c r="AA190" i="21"/>
  <c r="Z190" i="21"/>
  <c r="Y190" i="21"/>
  <c r="X190" i="21"/>
  <c r="W190" i="21"/>
  <c r="V190" i="21"/>
  <c r="AP190" i="21" s="1"/>
  <c r="U190" i="21"/>
  <c r="T190" i="21"/>
  <c r="BJ189" i="21"/>
  <c r="BI189" i="21"/>
  <c r="BH189" i="21"/>
  <c r="BG189" i="21"/>
  <c r="BF189" i="21"/>
  <c r="BC189" i="21"/>
  <c r="BD189" i="21" s="1"/>
  <c r="AN189" i="21"/>
  <c r="AO189" i="21" s="1"/>
  <c r="AB189" i="21"/>
  <c r="AA189" i="21"/>
  <c r="Z189" i="21"/>
  <c r="Y189" i="21"/>
  <c r="X189" i="21"/>
  <c r="W189" i="21"/>
  <c r="V189" i="21"/>
  <c r="U189" i="21"/>
  <c r="T189" i="21"/>
  <c r="BJ188" i="21"/>
  <c r="BI188" i="21"/>
  <c r="BH188" i="21"/>
  <c r="BG188" i="21"/>
  <c r="BF188" i="21"/>
  <c r="BC188" i="21"/>
  <c r="BD188" i="21" s="1"/>
  <c r="AN188" i="21"/>
  <c r="AO188" i="21" s="1"/>
  <c r="AB188" i="21"/>
  <c r="AA188" i="21"/>
  <c r="Z188" i="21"/>
  <c r="Y188" i="21"/>
  <c r="X188" i="21"/>
  <c r="W188" i="21"/>
  <c r="V188" i="21"/>
  <c r="AM188" i="21" s="1"/>
  <c r="U188" i="21"/>
  <c r="T188" i="21"/>
  <c r="AY188" i="21" s="1"/>
  <c r="BJ187" i="21"/>
  <c r="BI187" i="21"/>
  <c r="BH187" i="21"/>
  <c r="BG187" i="21"/>
  <c r="BF187" i="21"/>
  <c r="BC187" i="21"/>
  <c r="BD187" i="21" s="1"/>
  <c r="AN187" i="21"/>
  <c r="AO187" i="21" s="1"/>
  <c r="AB187" i="21"/>
  <c r="AA187" i="21"/>
  <c r="Z187" i="21"/>
  <c r="Y187" i="21"/>
  <c r="X187" i="21"/>
  <c r="W187" i="21"/>
  <c r="V187" i="21"/>
  <c r="U187" i="21"/>
  <c r="T187" i="21"/>
  <c r="BJ186" i="21"/>
  <c r="BI186" i="21"/>
  <c r="BH186" i="21"/>
  <c r="BG186" i="21"/>
  <c r="BF186" i="21"/>
  <c r="BC186" i="21"/>
  <c r="BD186" i="21" s="1"/>
  <c r="AN186" i="21"/>
  <c r="AO186" i="21" s="1"/>
  <c r="AB186" i="21"/>
  <c r="AA186" i="21"/>
  <c r="Z186" i="21"/>
  <c r="Y186" i="21"/>
  <c r="X186" i="21"/>
  <c r="W186" i="21"/>
  <c r="V186" i="21"/>
  <c r="AP186" i="21" s="1"/>
  <c r="U186" i="21"/>
  <c r="T186" i="21"/>
  <c r="BJ185" i="21"/>
  <c r="BI185" i="21"/>
  <c r="BH185" i="21"/>
  <c r="BG185" i="21"/>
  <c r="BF185" i="21"/>
  <c r="BC185" i="21"/>
  <c r="BD185" i="21" s="1"/>
  <c r="AN185" i="21"/>
  <c r="AO185" i="21" s="1"/>
  <c r="AB185" i="21"/>
  <c r="AA185" i="21"/>
  <c r="Z185" i="21"/>
  <c r="Y185" i="21"/>
  <c r="X185" i="21"/>
  <c r="W185" i="21"/>
  <c r="V185" i="21"/>
  <c r="U185" i="21"/>
  <c r="T185" i="21"/>
  <c r="BJ184" i="21"/>
  <c r="BI184" i="21"/>
  <c r="BH184" i="21"/>
  <c r="BG184" i="21"/>
  <c r="BF184" i="21"/>
  <c r="BC184" i="21"/>
  <c r="BD184" i="21" s="1"/>
  <c r="AN184" i="21"/>
  <c r="AO184" i="21" s="1"/>
  <c r="AB184" i="21"/>
  <c r="AA184" i="21"/>
  <c r="Z184" i="21"/>
  <c r="Y184" i="21"/>
  <c r="X184" i="21"/>
  <c r="W184" i="21"/>
  <c r="V184" i="21"/>
  <c r="U184" i="21"/>
  <c r="T184" i="21"/>
  <c r="AY184" i="21" s="1"/>
  <c r="BJ183" i="21"/>
  <c r="BI183" i="21"/>
  <c r="BH183" i="21"/>
  <c r="BG183" i="21"/>
  <c r="BF183" i="21"/>
  <c r="BC183" i="21"/>
  <c r="BD183" i="21" s="1"/>
  <c r="AN183" i="21"/>
  <c r="AO183" i="21" s="1"/>
  <c r="AB183" i="21"/>
  <c r="AA183" i="21"/>
  <c r="Z183" i="21"/>
  <c r="Y183" i="21"/>
  <c r="X183" i="21"/>
  <c r="W183" i="21"/>
  <c r="V183" i="21"/>
  <c r="U183" i="21"/>
  <c r="T183" i="21"/>
  <c r="AY183" i="21" s="1"/>
  <c r="BJ182" i="21"/>
  <c r="BI182" i="21"/>
  <c r="BH182" i="21"/>
  <c r="BG182" i="21"/>
  <c r="BF182" i="21"/>
  <c r="BC182" i="21"/>
  <c r="BD182" i="21" s="1"/>
  <c r="AN182" i="21"/>
  <c r="AO182" i="21" s="1"/>
  <c r="AB182" i="21"/>
  <c r="AA182" i="21"/>
  <c r="Z182" i="21"/>
  <c r="Y182" i="21"/>
  <c r="X182" i="21"/>
  <c r="W182" i="21"/>
  <c r="V182" i="21"/>
  <c r="AM182" i="21" s="1"/>
  <c r="U182" i="21"/>
  <c r="T182" i="21"/>
  <c r="AY182" i="21" s="1"/>
  <c r="BJ181" i="21"/>
  <c r="BI181" i="21"/>
  <c r="BH181" i="21"/>
  <c r="BG181" i="21"/>
  <c r="BF181" i="21"/>
  <c r="BC181" i="21"/>
  <c r="BD181" i="21" s="1"/>
  <c r="AN181" i="21"/>
  <c r="AO181" i="21" s="1"/>
  <c r="AB181" i="21"/>
  <c r="AA181" i="21"/>
  <c r="Z181" i="21"/>
  <c r="Y181" i="21"/>
  <c r="X181" i="21"/>
  <c r="W181" i="21"/>
  <c r="V181" i="21"/>
  <c r="U181" i="21"/>
  <c r="T181" i="21"/>
  <c r="BJ180" i="21"/>
  <c r="BI180" i="21"/>
  <c r="BH180" i="21"/>
  <c r="BG180" i="21"/>
  <c r="BF180" i="21"/>
  <c r="BC180" i="21"/>
  <c r="BD180" i="21" s="1"/>
  <c r="AN180" i="21"/>
  <c r="AO180" i="21" s="1"/>
  <c r="AB180" i="21"/>
  <c r="AA180" i="21"/>
  <c r="Z180" i="21"/>
  <c r="Y180" i="21"/>
  <c r="X180" i="21"/>
  <c r="W180" i="21"/>
  <c r="V180" i="21"/>
  <c r="AP180" i="21" s="1"/>
  <c r="U180" i="21"/>
  <c r="AK180" i="21" s="1"/>
  <c r="T180" i="21"/>
  <c r="AY180" i="21" s="1"/>
  <c r="BJ179" i="21"/>
  <c r="BI179" i="21"/>
  <c r="BH179" i="21"/>
  <c r="BG179" i="21"/>
  <c r="BF179" i="21"/>
  <c r="BC179" i="21"/>
  <c r="BD179" i="21" s="1"/>
  <c r="AN179" i="21"/>
  <c r="AO179" i="21" s="1"/>
  <c r="AB179" i="21"/>
  <c r="AA179" i="21"/>
  <c r="Z179" i="21"/>
  <c r="Y179" i="21"/>
  <c r="X179" i="21"/>
  <c r="W179" i="21"/>
  <c r="V179" i="21"/>
  <c r="U179" i="21"/>
  <c r="T179" i="21"/>
  <c r="BJ178" i="21"/>
  <c r="BI178" i="21"/>
  <c r="BH178" i="21"/>
  <c r="BG178" i="21"/>
  <c r="BF178" i="21"/>
  <c r="BC178" i="21"/>
  <c r="BD178" i="21" s="1"/>
  <c r="AN178" i="21"/>
  <c r="AO178" i="21" s="1"/>
  <c r="AB178" i="21"/>
  <c r="AA178" i="21"/>
  <c r="Z178" i="21"/>
  <c r="Y178" i="21"/>
  <c r="X178" i="21"/>
  <c r="W178" i="21"/>
  <c r="V178" i="21"/>
  <c r="AM178" i="21" s="1"/>
  <c r="U178" i="21"/>
  <c r="T178" i="21"/>
  <c r="BJ177" i="21"/>
  <c r="BI177" i="21"/>
  <c r="BH177" i="21"/>
  <c r="BG177" i="21"/>
  <c r="BF177" i="21"/>
  <c r="BC177" i="21"/>
  <c r="BD177" i="21" s="1"/>
  <c r="AN177" i="21"/>
  <c r="AO177" i="21" s="1"/>
  <c r="AB177" i="21"/>
  <c r="AA177" i="21"/>
  <c r="Z177" i="21"/>
  <c r="Y177" i="21"/>
  <c r="X177" i="21"/>
  <c r="W177" i="21"/>
  <c r="V177" i="21"/>
  <c r="U177" i="21"/>
  <c r="T177" i="21"/>
  <c r="BJ176" i="21"/>
  <c r="BI176" i="21"/>
  <c r="BH176" i="21"/>
  <c r="BG176" i="21"/>
  <c r="BF176" i="21"/>
  <c r="BC176" i="21"/>
  <c r="BD176" i="21" s="1"/>
  <c r="AN176" i="21"/>
  <c r="AO176" i="21" s="1"/>
  <c r="AB176" i="21"/>
  <c r="AA176" i="21"/>
  <c r="Z176" i="21"/>
  <c r="Y176" i="21"/>
  <c r="X176" i="21"/>
  <c r="W176" i="21"/>
  <c r="V176" i="21"/>
  <c r="U176" i="21"/>
  <c r="T176" i="21"/>
  <c r="BJ175" i="21"/>
  <c r="BI175" i="21"/>
  <c r="BH175" i="21"/>
  <c r="BG175" i="21"/>
  <c r="BF175" i="21"/>
  <c r="BC175" i="21"/>
  <c r="BD175" i="21" s="1"/>
  <c r="AN175" i="21"/>
  <c r="AO175" i="21" s="1"/>
  <c r="AB175" i="21"/>
  <c r="AA175" i="21"/>
  <c r="Z175" i="21"/>
  <c r="Y175" i="21"/>
  <c r="X175" i="21"/>
  <c r="W175" i="21"/>
  <c r="V175" i="21"/>
  <c r="U175" i="21"/>
  <c r="T175" i="21"/>
  <c r="AY175" i="21" s="1"/>
  <c r="BJ174" i="21"/>
  <c r="BI174" i="21"/>
  <c r="BH174" i="21"/>
  <c r="BG174" i="21"/>
  <c r="BF174" i="21"/>
  <c r="BC174" i="21"/>
  <c r="BD174" i="21" s="1"/>
  <c r="AN174" i="21"/>
  <c r="AO174" i="21" s="1"/>
  <c r="AB174" i="21"/>
  <c r="AA174" i="21"/>
  <c r="Z174" i="21"/>
  <c r="Y174" i="21"/>
  <c r="X174" i="21"/>
  <c r="W174" i="21"/>
  <c r="V174" i="21"/>
  <c r="AM174" i="21" s="1"/>
  <c r="U174" i="21"/>
  <c r="T174" i="21"/>
  <c r="AY174" i="21" s="1"/>
  <c r="BJ173" i="21"/>
  <c r="BI173" i="21"/>
  <c r="BH173" i="21"/>
  <c r="BG173" i="21"/>
  <c r="BF173" i="21"/>
  <c r="BC173" i="21"/>
  <c r="BD173" i="21" s="1"/>
  <c r="AN173" i="21"/>
  <c r="AO173" i="21" s="1"/>
  <c r="AB173" i="21"/>
  <c r="AA173" i="21"/>
  <c r="Z173" i="21"/>
  <c r="Y173" i="21"/>
  <c r="X173" i="21"/>
  <c r="W173" i="21"/>
  <c r="V173" i="21"/>
  <c r="U173" i="21"/>
  <c r="T173" i="21"/>
  <c r="BJ172" i="21"/>
  <c r="BI172" i="21"/>
  <c r="BH172" i="21"/>
  <c r="BG172" i="21"/>
  <c r="BF172" i="21"/>
  <c r="BC172" i="21"/>
  <c r="BD172" i="21" s="1"/>
  <c r="AN172" i="21"/>
  <c r="AO172" i="21" s="1"/>
  <c r="AB172" i="21"/>
  <c r="AA172" i="21"/>
  <c r="Z172" i="21"/>
  <c r="Y172" i="21"/>
  <c r="X172" i="21"/>
  <c r="W172" i="21"/>
  <c r="V172" i="21"/>
  <c r="AJ172" i="21" s="1"/>
  <c r="AT172" i="21" s="1"/>
  <c r="U172" i="21"/>
  <c r="AK172" i="21" s="1"/>
  <c r="T172" i="21"/>
  <c r="AY172" i="21" s="1"/>
  <c r="BJ171" i="21"/>
  <c r="BI171" i="21"/>
  <c r="BH171" i="21"/>
  <c r="BG171" i="21"/>
  <c r="BF171" i="21"/>
  <c r="BC171" i="21"/>
  <c r="BD171" i="21" s="1"/>
  <c r="AN171" i="21"/>
  <c r="AO171" i="21" s="1"/>
  <c r="AB171" i="21"/>
  <c r="AA171" i="21"/>
  <c r="Z171" i="21"/>
  <c r="Y171" i="21"/>
  <c r="X171" i="21"/>
  <c r="W171" i="21"/>
  <c r="V171" i="21"/>
  <c r="U171" i="21"/>
  <c r="T171" i="21"/>
  <c r="BJ170" i="21"/>
  <c r="BI170" i="21"/>
  <c r="BH170" i="21"/>
  <c r="BG170" i="21"/>
  <c r="BF170" i="21"/>
  <c r="BC170" i="21"/>
  <c r="BD170" i="21" s="1"/>
  <c r="AN170" i="21"/>
  <c r="AO170" i="21" s="1"/>
  <c r="AB170" i="21"/>
  <c r="AA170" i="21"/>
  <c r="Z170" i="21"/>
  <c r="Y170" i="21"/>
  <c r="X170" i="21"/>
  <c r="W170" i="21"/>
  <c r="V170" i="21"/>
  <c r="AQ170" i="21" s="1"/>
  <c r="U170" i="21"/>
  <c r="T170" i="21"/>
  <c r="BJ169" i="21"/>
  <c r="BI169" i="21"/>
  <c r="BH169" i="21"/>
  <c r="BG169" i="21"/>
  <c r="BF169" i="21"/>
  <c r="BC169" i="21"/>
  <c r="BD169" i="21" s="1"/>
  <c r="AN169" i="21"/>
  <c r="AO169" i="21" s="1"/>
  <c r="AB169" i="21"/>
  <c r="AA169" i="21"/>
  <c r="Z169" i="21"/>
  <c r="Y169" i="21"/>
  <c r="X169" i="21"/>
  <c r="W169" i="21"/>
  <c r="V169" i="21"/>
  <c r="U169" i="21"/>
  <c r="T169" i="21"/>
  <c r="BJ168" i="21"/>
  <c r="BI168" i="21"/>
  <c r="BH168" i="21"/>
  <c r="BG168" i="21"/>
  <c r="BF168" i="21"/>
  <c r="BC168" i="21"/>
  <c r="BD168" i="21" s="1"/>
  <c r="AN168" i="21"/>
  <c r="AO168" i="21" s="1"/>
  <c r="AB168" i="21"/>
  <c r="AA168" i="21"/>
  <c r="Z168" i="21"/>
  <c r="Y168" i="21"/>
  <c r="X168" i="21"/>
  <c r="W168" i="21"/>
  <c r="V168" i="21"/>
  <c r="U168" i="21"/>
  <c r="T168" i="21"/>
  <c r="BJ167" i="21"/>
  <c r="BI167" i="21"/>
  <c r="BH167" i="21"/>
  <c r="BG167" i="21"/>
  <c r="BF167" i="21"/>
  <c r="BC167" i="21"/>
  <c r="BD167" i="21" s="1"/>
  <c r="AN167" i="21"/>
  <c r="AO167" i="21" s="1"/>
  <c r="AB167" i="21"/>
  <c r="AA167" i="21"/>
  <c r="Z167" i="21"/>
  <c r="Y167" i="21"/>
  <c r="X167" i="21"/>
  <c r="W167" i="21"/>
  <c r="V167" i="21"/>
  <c r="U167" i="21"/>
  <c r="T167" i="21"/>
  <c r="BJ166" i="21"/>
  <c r="BI166" i="21"/>
  <c r="BH166" i="21"/>
  <c r="BG166" i="21"/>
  <c r="BF166" i="21"/>
  <c r="BC166" i="21"/>
  <c r="BD166" i="21" s="1"/>
  <c r="AN166" i="21"/>
  <c r="AO166" i="21" s="1"/>
  <c r="AB166" i="21"/>
  <c r="AA166" i="21"/>
  <c r="Z166" i="21"/>
  <c r="Y166" i="21"/>
  <c r="X166" i="21"/>
  <c r="W166" i="21"/>
  <c r="V166" i="21"/>
  <c r="AM166" i="21" s="1"/>
  <c r="U166" i="21"/>
  <c r="T166" i="21"/>
  <c r="AY166" i="21" s="1"/>
  <c r="BJ165" i="21"/>
  <c r="BI165" i="21"/>
  <c r="BH165" i="21"/>
  <c r="BG165" i="21"/>
  <c r="BF165" i="21"/>
  <c r="BC165" i="21"/>
  <c r="BD165" i="21" s="1"/>
  <c r="AN165" i="21"/>
  <c r="AO165" i="21" s="1"/>
  <c r="AB165" i="21"/>
  <c r="AA165" i="21"/>
  <c r="Z165" i="21"/>
  <c r="Y165" i="21"/>
  <c r="X165" i="21"/>
  <c r="W165" i="21"/>
  <c r="V165" i="21"/>
  <c r="U165" i="21"/>
  <c r="T165" i="21"/>
  <c r="AY165" i="21" s="1"/>
  <c r="BJ164" i="21"/>
  <c r="BI164" i="21"/>
  <c r="BH164" i="21"/>
  <c r="BG164" i="21"/>
  <c r="BF164" i="21"/>
  <c r="BC164" i="21"/>
  <c r="BD164" i="21" s="1"/>
  <c r="AN164" i="21"/>
  <c r="AO164" i="21" s="1"/>
  <c r="AB164" i="21"/>
  <c r="AA164" i="21"/>
  <c r="Z164" i="21"/>
  <c r="Y164" i="21"/>
  <c r="X164" i="21"/>
  <c r="W164" i="21"/>
  <c r="V164" i="21"/>
  <c r="AP164" i="21" s="1"/>
  <c r="U164" i="21"/>
  <c r="T164" i="21"/>
  <c r="AY164" i="21" s="1"/>
  <c r="BJ163" i="21"/>
  <c r="BI163" i="21"/>
  <c r="BH163" i="21"/>
  <c r="BG163" i="21"/>
  <c r="BF163" i="21"/>
  <c r="BC163" i="21"/>
  <c r="BD163" i="21" s="1"/>
  <c r="AN163" i="21"/>
  <c r="AO163" i="21" s="1"/>
  <c r="AB163" i="21"/>
  <c r="AA163" i="21"/>
  <c r="Z163" i="21"/>
  <c r="Y163" i="21"/>
  <c r="X163" i="21"/>
  <c r="W163" i="21"/>
  <c r="V163" i="21"/>
  <c r="U163" i="21"/>
  <c r="T163" i="21"/>
  <c r="BJ162" i="21"/>
  <c r="BI162" i="21"/>
  <c r="BH162" i="21"/>
  <c r="BG162" i="21"/>
  <c r="BF162" i="21"/>
  <c r="BC162" i="21"/>
  <c r="BD162" i="21" s="1"/>
  <c r="AN162" i="21"/>
  <c r="AO162" i="21" s="1"/>
  <c r="AE162" i="21"/>
  <c r="AB162" i="21"/>
  <c r="AA162" i="21"/>
  <c r="Z162" i="21"/>
  <c r="Y162" i="21"/>
  <c r="X162" i="21"/>
  <c r="W162" i="21"/>
  <c r="V162" i="21"/>
  <c r="AM162" i="21" s="1"/>
  <c r="U162" i="21"/>
  <c r="AK162" i="21" s="1"/>
  <c r="T162" i="21"/>
  <c r="BJ161" i="21"/>
  <c r="BI161" i="21"/>
  <c r="BH161" i="21"/>
  <c r="BG161" i="21"/>
  <c r="BF161" i="21"/>
  <c r="BC161" i="21"/>
  <c r="BD161" i="21" s="1"/>
  <c r="AN161" i="21"/>
  <c r="AO161" i="21" s="1"/>
  <c r="AB161" i="21"/>
  <c r="AA161" i="21"/>
  <c r="Z161" i="21"/>
  <c r="Y161" i="21"/>
  <c r="X161" i="21"/>
  <c r="W161" i="21"/>
  <c r="V161" i="21"/>
  <c r="U161" i="21"/>
  <c r="T161" i="21"/>
  <c r="BJ160" i="21"/>
  <c r="BI160" i="21"/>
  <c r="BH160" i="21"/>
  <c r="BG160" i="21"/>
  <c r="BF160" i="21"/>
  <c r="BC160" i="21"/>
  <c r="BD160" i="21" s="1"/>
  <c r="AN160" i="21"/>
  <c r="AO160" i="21" s="1"/>
  <c r="AB160" i="21"/>
  <c r="AA160" i="21"/>
  <c r="Z160" i="21"/>
  <c r="Y160" i="21"/>
  <c r="X160" i="21"/>
  <c r="W160" i="21"/>
  <c r="V160" i="21"/>
  <c r="U160" i="21"/>
  <c r="T160" i="21"/>
  <c r="AY160" i="21" s="1"/>
  <c r="BJ159" i="21"/>
  <c r="BI159" i="21"/>
  <c r="BH159" i="21"/>
  <c r="BG159" i="21"/>
  <c r="BF159" i="21"/>
  <c r="BC159" i="21"/>
  <c r="BD159" i="21" s="1"/>
  <c r="AN159" i="21"/>
  <c r="AO159" i="21" s="1"/>
  <c r="AB159" i="21"/>
  <c r="AA159" i="21"/>
  <c r="Z159" i="21"/>
  <c r="Y159" i="21"/>
  <c r="X159" i="21"/>
  <c r="W159" i="21"/>
  <c r="V159" i="21"/>
  <c r="U159" i="21"/>
  <c r="T159" i="21"/>
  <c r="AY159" i="21" s="1"/>
  <c r="BJ158" i="21"/>
  <c r="BI158" i="21"/>
  <c r="BH158" i="21"/>
  <c r="BG158" i="21"/>
  <c r="BF158" i="21"/>
  <c r="BC158" i="21"/>
  <c r="BD158" i="21" s="1"/>
  <c r="AN158" i="21"/>
  <c r="AO158" i="21" s="1"/>
  <c r="AB158" i="21"/>
  <c r="AA158" i="21"/>
  <c r="Z158" i="21"/>
  <c r="Y158" i="21"/>
  <c r="X158" i="21"/>
  <c r="W158" i="21"/>
  <c r="V158" i="21"/>
  <c r="AP158" i="21" s="1"/>
  <c r="U158" i="21"/>
  <c r="AK158" i="21" s="1"/>
  <c r="T158" i="21"/>
  <c r="AY158" i="21" s="1"/>
  <c r="BJ157" i="21"/>
  <c r="BI157" i="21"/>
  <c r="BH157" i="21"/>
  <c r="BG157" i="21"/>
  <c r="BF157" i="21"/>
  <c r="BC157" i="21"/>
  <c r="BD157" i="21" s="1"/>
  <c r="AN157" i="21"/>
  <c r="AO157" i="21" s="1"/>
  <c r="AB157" i="21"/>
  <c r="AA157" i="21"/>
  <c r="Z157" i="21"/>
  <c r="Y157" i="21"/>
  <c r="X157" i="21"/>
  <c r="W157" i="21"/>
  <c r="V157" i="21"/>
  <c r="U157" i="21"/>
  <c r="T157" i="21"/>
  <c r="AY157" i="21" s="1"/>
  <c r="BJ156" i="21"/>
  <c r="BI156" i="21"/>
  <c r="BH156" i="21"/>
  <c r="BG156" i="21"/>
  <c r="BF156" i="21"/>
  <c r="BC156" i="21"/>
  <c r="BD156" i="21" s="1"/>
  <c r="AN156" i="21"/>
  <c r="AO156" i="21" s="1"/>
  <c r="AB156" i="21"/>
  <c r="AA156" i="21"/>
  <c r="Z156" i="21"/>
  <c r="Y156" i="21"/>
  <c r="X156" i="21"/>
  <c r="W156" i="21"/>
  <c r="V156" i="21"/>
  <c r="AM156" i="21" s="1"/>
  <c r="U156" i="21"/>
  <c r="AK156" i="21" s="1"/>
  <c r="T156" i="21"/>
  <c r="AY156" i="21" s="1"/>
  <c r="BJ155" i="21"/>
  <c r="BI155" i="21"/>
  <c r="BH155" i="21"/>
  <c r="BG155" i="21"/>
  <c r="BF155" i="21"/>
  <c r="BC155" i="21"/>
  <c r="BD155" i="21" s="1"/>
  <c r="AN155" i="21"/>
  <c r="AO155" i="21" s="1"/>
  <c r="AB155" i="21"/>
  <c r="AA155" i="21"/>
  <c r="Z155" i="21"/>
  <c r="Y155" i="21"/>
  <c r="X155" i="21"/>
  <c r="W155" i="21"/>
  <c r="V155" i="21"/>
  <c r="U155" i="21"/>
  <c r="T155" i="21"/>
  <c r="AY155" i="21" s="1"/>
  <c r="BJ154" i="21"/>
  <c r="BI154" i="21"/>
  <c r="BH154" i="21"/>
  <c r="BG154" i="21"/>
  <c r="BF154" i="21"/>
  <c r="BC154" i="21"/>
  <c r="BD154" i="21" s="1"/>
  <c r="AN154" i="21"/>
  <c r="AO154" i="21" s="1"/>
  <c r="AB154" i="21"/>
  <c r="AA154" i="21"/>
  <c r="Z154" i="21"/>
  <c r="Y154" i="21"/>
  <c r="X154" i="21"/>
  <c r="W154" i="21"/>
  <c r="V154" i="21"/>
  <c r="AM154" i="21" s="1"/>
  <c r="U154" i="21"/>
  <c r="AK154" i="21" s="1"/>
  <c r="T154" i="21"/>
  <c r="BJ153" i="21"/>
  <c r="BI153" i="21"/>
  <c r="BH153" i="21"/>
  <c r="BG153" i="21"/>
  <c r="BF153" i="21"/>
  <c r="BC153" i="21"/>
  <c r="BD153" i="21" s="1"/>
  <c r="AN153" i="21"/>
  <c r="AO153" i="21" s="1"/>
  <c r="AB153" i="21"/>
  <c r="AA153" i="21"/>
  <c r="Z153" i="21"/>
  <c r="Y153" i="21"/>
  <c r="X153" i="21"/>
  <c r="W153" i="21"/>
  <c r="V153" i="21"/>
  <c r="U153" i="21"/>
  <c r="T153" i="21"/>
  <c r="BJ152" i="21"/>
  <c r="BI152" i="21"/>
  <c r="BH152" i="21"/>
  <c r="BG152" i="21"/>
  <c r="BF152" i="21"/>
  <c r="BC152" i="21"/>
  <c r="BD152" i="21" s="1"/>
  <c r="AN152" i="21"/>
  <c r="AO152" i="21" s="1"/>
  <c r="AB152" i="21"/>
  <c r="AA152" i="21"/>
  <c r="Z152" i="21"/>
  <c r="Y152" i="21"/>
  <c r="X152" i="21"/>
  <c r="W152" i="21"/>
  <c r="V152" i="21"/>
  <c r="U152" i="21"/>
  <c r="T152" i="21"/>
  <c r="AY152" i="21" s="1"/>
  <c r="BJ151" i="21"/>
  <c r="BI151" i="21"/>
  <c r="BH151" i="21"/>
  <c r="BG151" i="21"/>
  <c r="BF151" i="21"/>
  <c r="BC151" i="21"/>
  <c r="BD151" i="21" s="1"/>
  <c r="AN151" i="21"/>
  <c r="AO151" i="21" s="1"/>
  <c r="AB151" i="21"/>
  <c r="AA151" i="21"/>
  <c r="Z151" i="21"/>
  <c r="Y151" i="21"/>
  <c r="X151" i="21"/>
  <c r="W151" i="21"/>
  <c r="V151" i="21"/>
  <c r="U151" i="21"/>
  <c r="T151" i="21"/>
  <c r="AY151" i="21" s="1"/>
  <c r="BJ150" i="21"/>
  <c r="BI150" i="21"/>
  <c r="BH150" i="21"/>
  <c r="BG150" i="21"/>
  <c r="BF150" i="21"/>
  <c r="BC150" i="21"/>
  <c r="BD150" i="21" s="1"/>
  <c r="AN150" i="21"/>
  <c r="AO150" i="21" s="1"/>
  <c r="AB150" i="21"/>
  <c r="AA150" i="21"/>
  <c r="Z150" i="21"/>
  <c r="Y150" i="21"/>
  <c r="X150" i="21"/>
  <c r="W150" i="21"/>
  <c r="V150" i="21"/>
  <c r="AM150" i="21" s="1"/>
  <c r="U150" i="21"/>
  <c r="T150" i="21"/>
  <c r="BJ149" i="21"/>
  <c r="BI149" i="21"/>
  <c r="BH149" i="21"/>
  <c r="BG149" i="21"/>
  <c r="BF149" i="21"/>
  <c r="BC149" i="21"/>
  <c r="BD149" i="21" s="1"/>
  <c r="AN149" i="21"/>
  <c r="AO149" i="21" s="1"/>
  <c r="AB149" i="21"/>
  <c r="AA149" i="21"/>
  <c r="Z149" i="21"/>
  <c r="Y149" i="21"/>
  <c r="X149" i="21"/>
  <c r="W149" i="21"/>
  <c r="V149" i="21"/>
  <c r="U149" i="21"/>
  <c r="T149" i="21"/>
  <c r="BJ148" i="21"/>
  <c r="BI148" i="21"/>
  <c r="BH148" i="21"/>
  <c r="BG148" i="21"/>
  <c r="BF148" i="21"/>
  <c r="BC148" i="21"/>
  <c r="BD148" i="21" s="1"/>
  <c r="AN148" i="21"/>
  <c r="AO148" i="21" s="1"/>
  <c r="AB148" i="21"/>
  <c r="AA148" i="21"/>
  <c r="Z148" i="21"/>
  <c r="Y148" i="21"/>
  <c r="X148" i="21"/>
  <c r="W148" i="21"/>
  <c r="V148" i="21"/>
  <c r="AM148" i="21" s="1"/>
  <c r="U148" i="21"/>
  <c r="T148" i="21"/>
  <c r="AY148" i="21" s="1"/>
  <c r="BJ147" i="21"/>
  <c r="BI147" i="21"/>
  <c r="BH147" i="21"/>
  <c r="BG147" i="21"/>
  <c r="BF147" i="21"/>
  <c r="BC147" i="21"/>
  <c r="BD147" i="21" s="1"/>
  <c r="AN147" i="21"/>
  <c r="AO147" i="21" s="1"/>
  <c r="AB147" i="21"/>
  <c r="AA147" i="21"/>
  <c r="Z147" i="21"/>
  <c r="Y147" i="21"/>
  <c r="X147" i="21"/>
  <c r="W147" i="21"/>
  <c r="V147" i="21"/>
  <c r="U147" i="21"/>
  <c r="T147" i="21"/>
  <c r="AY147" i="21" s="1"/>
  <c r="BJ146" i="21"/>
  <c r="BI146" i="21"/>
  <c r="BH146" i="21"/>
  <c r="BG146" i="21"/>
  <c r="BF146" i="21"/>
  <c r="BC146" i="21"/>
  <c r="BD146" i="21" s="1"/>
  <c r="AN146" i="21"/>
  <c r="AO146" i="21" s="1"/>
  <c r="AB146" i="21"/>
  <c r="AA146" i="21"/>
  <c r="Z146" i="21"/>
  <c r="Y146" i="21"/>
  <c r="X146" i="21"/>
  <c r="W146" i="21"/>
  <c r="V146" i="21"/>
  <c r="AM146" i="21" s="1"/>
  <c r="U146" i="21"/>
  <c r="T146" i="21"/>
  <c r="AY146" i="21" s="1"/>
  <c r="BJ145" i="21"/>
  <c r="BI145" i="21"/>
  <c r="BH145" i="21"/>
  <c r="BG145" i="21"/>
  <c r="BF145" i="21"/>
  <c r="BC145" i="21"/>
  <c r="BD145" i="21" s="1"/>
  <c r="AN145" i="21"/>
  <c r="AO145" i="21" s="1"/>
  <c r="AB145" i="21"/>
  <c r="AA145" i="21"/>
  <c r="Z145" i="21"/>
  <c r="Y145" i="21"/>
  <c r="X145" i="21"/>
  <c r="W145" i="21"/>
  <c r="V145" i="21"/>
  <c r="U145" i="21"/>
  <c r="T145" i="21"/>
  <c r="BJ144" i="21"/>
  <c r="BI144" i="21"/>
  <c r="BH144" i="21"/>
  <c r="BG144" i="21"/>
  <c r="BF144" i="21"/>
  <c r="BC144" i="21"/>
  <c r="BD144" i="21" s="1"/>
  <c r="AN144" i="21"/>
  <c r="AO144" i="21" s="1"/>
  <c r="AB144" i="21"/>
  <c r="AA144" i="21"/>
  <c r="Z144" i="21"/>
  <c r="Y144" i="21"/>
  <c r="X144" i="21"/>
  <c r="W144" i="21"/>
  <c r="V144" i="21"/>
  <c r="U144" i="21"/>
  <c r="T144" i="21"/>
  <c r="AY144" i="21" s="1"/>
  <c r="BJ143" i="21"/>
  <c r="BI143" i="21"/>
  <c r="BH143" i="21"/>
  <c r="BG143" i="21"/>
  <c r="BF143" i="21"/>
  <c r="BC143" i="21"/>
  <c r="BD143" i="21" s="1"/>
  <c r="AN143" i="21"/>
  <c r="AO143" i="21" s="1"/>
  <c r="AB143" i="21"/>
  <c r="AA143" i="21"/>
  <c r="Z143" i="21"/>
  <c r="Y143" i="21"/>
  <c r="X143" i="21"/>
  <c r="W143" i="21"/>
  <c r="V143" i="21"/>
  <c r="U143" i="21"/>
  <c r="T143" i="21"/>
  <c r="BJ142" i="21"/>
  <c r="BI142" i="21"/>
  <c r="BH142" i="21"/>
  <c r="BG142" i="21"/>
  <c r="BF142" i="21"/>
  <c r="BC142" i="21"/>
  <c r="BD142" i="21" s="1"/>
  <c r="AN142" i="21"/>
  <c r="AO142" i="21" s="1"/>
  <c r="AB142" i="21"/>
  <c r="AA142" i="21"/>
  <c r="Z142" i="21"/>
  <c r="Y142" i="21"/>
  <c r="X142" i="21"/>
  <c r="W142" i="21"/>
  <c r="V142" i="21"/>
  <c r="AQ142" i="21" s="1"/>
  <c r="U142" i="21"/>
  <c r="T142" i="21"/>
  <c r="BJ141" i="21"/>
  <c r="BI141" i="21"/>
  <c r="BH141" i="21"/>
  <c r="BG141" i="21"/>
  <c r="BF141" i="21"/>
  <c r="BC141" i="21"/>
  <c r="BD141" i="21" s="1"/>
  <c r="AN141" i="21"/>
  <c r="AO141" i="21" s="1"/>
  <c r="AB141" i="21"/>
  <c r="AA141" i="21"/>
  <c r="Z141" i="21"/>
  <c r="Y141" i="21"/>
  <c r="X141" i="21"/>
  <c r="W141" i="21"/>
  <c r="V141" i="21"/>
  <c r="U141" i="21"/>
  <c r="T141" i="21"/>
  <c r="BJ140" i="21"/>
  <c r="BI140" i="21"/>
  <c r="BH140" i="21"/>
  <c r="BG140" i="21"/>
  <c r="BF140" i="21"/>
  <c r="BC140" i="21"/>
  <c r="BD140" i="21" s="1"/>
  <c r="AN140" i="21"/>
  <c r="AO140" i="21" s="1"/>
  <c r="AB140" i="21"/>
  <c r="AA140" i="21"/>
  <c r="Z140" i="21"/>
  <c r="Y140" i="21"/>
  <c r="X140" i="21"/>
  <c r="W140" i="21"/>
  <c r="V140" i="21"/>
  <c r="AM140" i="21" s="1"/>
  <c r="U140" i="21"/>
  <c r="T140" i="21"/>
  <c r="AY140" i="21" s="1"/>
  <c r="BJ139" i="21"/>
  <c r="BI139" i="21"/>
  <c r="BH139" i="21"/>
  <c r="BG139" i="21"/>
  <c r="BF139" i="21"/>
  <c r="BC139" i="21"/>
  <c r="BD139" i="21" s="1"/>
  <c r="AN139" i="21"/>
  <c r="AO139" i="21" s="1"/>
  <c r="AB139" i="21"/>
  <c r="AA139" i="21"/>
  <c r="Z139" i="21"/>
  <c r="Y139" i="21"/>
  <c r="X139" i="21"/>
  <c r="W139" i="21"/>
  <c r="V139" i="21"/>
  <c r="U139" i="21"/>
  <c r="T139" i="21"/>
  <c r="BJ138" i="21"/>
  <c r="BI138" i="21"/>
  <c r="BH138" i="21"/>
  <c r="BG138" i="21"/>
  <c r="BF138" i="21"/>
  <c r="BC138" i="21"/>
  <c r="BD138" i="21" s="1"/>
  <c r="AN138" i="21"/>
  <c r="AO138" i="21" s="1"/>
  <c r="AB138" i="21"/>
  <c r="AA138" i="21"/>
  <c r="Z138" i="21"/>
  <c r="Y138" i="21"/>
  <c r="X138" i="21"/>
  <c r="W138" i="21"/>
  <c r="V138" i="21"/>
  <c r="AP138" i="21" s="1"/>
  <c r="U138" i="21"/>
  <c r="T138" i="21"/>
  <c r="AY138" i="21" s="1"/>
  <c r="BJ137" i="21"/>
  <c r="BI137" i="21"/>
  <c r="BH137" i="21"/>
  <c r="BG137" i="21"/>
  <c r="BF137" i="21"/>
  <c r="BC137" i="21"/>
  <c r="BD137" i="21" s="1"/>
  <c r="AN137" i="21"/>
  <c r="AO137" i="21" s="1"/>
  <c r="AB137" i="21"/>
  <c r="AA137" i="21"/>
  <c r="Z137" i="21"/>
  <c r="Y137" i="21"/>
  <c r="X137" i="21"/>
  <c r="W137" i="21"/>
  <c r="V137" i="21"/>
  <c r="U137" i="21"/>
  <c r="T137" i="21"/>
  <c r="AY137" i="21" s="1"/>
  <c r="BJ136" i="21"/>
  <c r="BI136" i="21"/>
  <c r="BH136" i="21"/>
  <c r="BG136" i="21"/>
  <c r="BF136" i="21"/>
  <c r="BC136" i="21"/>
  <c r="BD136" i="21" s="1"/>
  <c r="AN136" i="21"/>
  <c r="AO136" i="21" s="1"/>
  <c r="AB136" i="21"/>
  <c r="AA136" i="21"/>
  <c r="Z136" i="21"/>
  <c r="Y136" i="21"/>
  <c r="X136" i="21"/>
  <c r="W136" i="21"/>
  <c r="V136" i="21"/>
  <c r="U136" i="21"/>
  <c r="T136" i="21"/>
  <c r="AY136" i="21" s="1"/>
  <c r="BJ135" i="21"/>
  <c r="BI135" i="21"/>
  <c r="BH135" i="21"/>
  <c r="BG135" i="21"/>
  <c r="BF135" i="21"/>
  <c r="BC135" i="21"/>
  <c r="BD135" i="21" s="1"/>
  <c r="AN135" i="21"/>
  <c r="AO135" i="21" s="1"/>
  <c r="AB135" i="21"/>
  <c r="AA135" i="21"/>
  <c r="Z135" i="21"/>
  <c r="Y135" i="21"/>
  <c r="X135" i="21"/>
  <c r="W135" i="21"/>
  <c r="V135" i="21"/>
  <c r="U135" i="21"/>
  <c r="T135" i="21"/>
  <c r="AY135" i="21" s="1"/>
  <c r="BJ134" i="21"/>
  <c r="BI134" i="21"/>
  <c r="BH134" i="21"/>
  <c r="BG134" i="21"/>
  <c r="BF134" i="21"/>
  <c r="BC134" i="21"/>
  <c r="BD134" i="21" s="1"/>
  <c r="AN134" i="21"/>
  <c r="AO134" i="21" s="1"/>
  <c r="AB134" i="21"/>
  <c r="AA134" i="21"/>
  <c r="Z134" i="21"/>
  <c r="Y134" i="21"/>
  <c r="X134" i="21"/>
  <c r="W134" i="21"/>
  <c r="V134" i="21"/>
  <c r="AP134" i="21" s="1"/>
  <c r="U134" i="21"/>
  <c r="T134" i="21"/>
  <c r="AY134" i="21" s="1"/>
  <c r="BJ133" i="21"/>
  <c r="BI133" i="21"/>
  <c r="BH133" i="21"/>
  <c r="BG133" i="21"/>
  <c r="BF133" i="21"/>
  <c r="BC133" i="21"/>
  <c r="BD133" i="21" s="1"/>
  <c r="AN133" i="21"/>
  <c r="AO133" i="21" s="1"/>
  <c r="AB133" i="21"/>
  <c r="AA133" i="21"/>
  <c r="Z133" i="21"/>
  <c r="Y133" i="21"/>
  <c r="X133" i="21"/>
  <c r="W133" i="21"/>
  <c r="V133" i="21"/>
  <c r="U133" i="21"/>
  <c r="T133" i="21"/>
  <c r="BJ132" i="21"/>
  <c r="BI132" i="21"/>
  <c r="BH132" i="21"/>
  <c r="BG132" i="21"/>
  <c r="BF132" i="21"/>
  <c r="BC132" i="21"/>
  <c r="BD132" i="21" s="1"/>
  <c r="AN132" i="21"/>
  <c r="AO132" i="21" s="1"/>
  <c r="AB132" i="21"/>
  <c r="AA132" i="21"/>
  <c r="Z132" i="21"/>
  <c r="Y132" i="21"/>
  <c r="X132" i="21"/>
  <c r="W132" i="21"/>
  <c r="V132" i="21"/>
  <c r="AM132" i="21" s="1"/>
  <c r="U132" i="21"/>
  <c r="T132" i="21"/>
  <c r="AY132" i="21" s="1"/>
  <c r="BJ131" i="21"/>
  <c r="BI131" i="21"/>
  <c r="BH131" i="21"/>
  <c r="BG131" i="21"/>
  <c r="BF131" i="21"/>
  <c r="BC131" i="21"/>
  <c r="BD131" i="21" s="1"/>
  <c r="AN131" i="21"/>
  <c r="AO131" i="21" s="1"/>
  <c r="AB131" i="21"/>
  <c r="AA131" i="21"/>
  <c r="Z131" i="21"/>
  <c r="Y131" i="21"/>
  <c r="X131" i="21"/>
  <c r="W131" i="21"/>
  <c r="V131" i="21"/>
  <c r="U131" i="21"/>
  <c r="T131" i="21"/>
  <c r="BJ130" i="21"/>
  <c r="BI130" i="21"/>
  <c r="BH130" i="21"/>
  <c r="BG130" i="21"/>
  <c r="BF130" i="21"/>
  <c r="BC130" i="21"/>
  <c r="BD130" i="21" s="1"/>
  <c r="AN130" i="21"/>
  <c r="AO130" i="21" s="1"/>
  <c r="AB130" i="21"/>
  <c r="AA130" i="21"/>
  <c r="Z130" i="21"/>
  <c r="Y130" i="21"/>
  <c r="X130" i="21"/>
  <c r="W130" i="21"/>
  <c r="V130" i="21"/>
  <c r="AP130" i="21" s="1"/>
  <c r="U130" i="21"/>
  <c r="T130" i="21"/>
  <c r="BJ129" i="21"/>
  <c r="BI129" i="21"/>
  <c r="BH129" i="21"/>
  <c r="BG129" i="21"/>
  <c r="BF129" i="21"/>
  <c r="BC129" i="21"/>
  <c r="BD129" i="21" s="1"/>
  <c r="AN129" i="21"/>
  <c r="AO129" i="21" s="1"/>
  <c r="AB129" i="21"/>
  <c r="AA129" i="21"/>
  <c r="Z129" i="21"/>
  <c r="Y129" i="21"/>
  <c r="X129" i="21"/>
  <c r="W129" i="21"/>
  <c r="V129" i="21"/>
  <c r="U129" i="21"/>
  <c r="T129" i="21"/>
  <c r="AY129" i="21" s="1"/>
  <c r="BJ128" i="21"/>
  <c r="BI128" i="21"/>
  <c r="BH128" i="21"/>
  <c r="BG128" i="21"/>
  <c r="BF128" i="21"/>
  <c r="BC128" i="21"/>
  <c r="BD128" i="21" s="1"/>
  <c r="AN128" i="21"/>
  <c r="AO128" i="21" s="1"/>
  <c r="AB128" i="21"/>
  <c r="AA128" i="21"/>
  <c r="Z128" i="21"/>
  <c r="Y128" i="21"/>
  <c r="X128" i="21"/>
  <c r="W128" i="21"/>
  <c r="V128" i="21"/>
  <c r="U128" i="21"/>
  <c r="T128" i="21"/>
  <c r="AY128" i="21" s="1"/>
  <c r="BJ127" i="21"/>
  <c r="BI127" i="21"/>
  <c r="BH127" i="21"/>
  <c r="BG127" i="21"/>
  <c r="BF127" i="21"/>
  <c r="BC127" i="21"/>
  <c r="BD127" i="21" s="1"/>
  <c r="AN127" i="21"/>
  <c r="AO127" i="21" s="1"/>
  <c r="AB127" i="21"/>
  <c r="AA127" i="21"/>
  <c r="Z127" i="21"/>
  <c r="Y127" i="21"/>
  <c r="X127" i="21"/>
  <c r="W127" i="21"/>
  <c r="V127" i="21"/>
  <c r="U127" i="21"/>
  <c r="T127" i="21"/>
  <c r="AY127" i="21" s="1"/>
  <c r="BJ126" i="21"/>
  <c r="BI126" i="21"/>
  <c r="BH126" i="21"/>
  <c r="BG126" i="21"/>
  <c r="BF126" i="21"/>
  <c r="BC126" i="21"/>
  <c r="BD126" i="21" s="1"/>
  <c r="AN126" i="21"/>
  <c r="AO126" i="21" s="1"/>
  <c r="AB126" i="21"/>
  <c r="AA126" i="21"/>
  <c r="Z126" i="21"/>
  <c r="Y126" i="21"/>
  <c r="X126" i="21"/>
  <c r="W126" i="21"/>
  <c r="V126" i="21"/>
  <c r="AM126" i="21" s="1"/>
  <c r="U126" i="21"/>
  <c r="T126" i="21"/>
  <c r="BJ125" i="21"/>
  <c r="BI125" i="21"/>
  <c r="BH125" i="21"/>
  <c r="BG125" i="21"/>
  <c r="BF125" i="21"/>
  <c r="BC125" i="21"/>
  <c r="BD125" i="21" s="1"/>
  <c r="AN125" i="21"/>
  <c r="AO125" i="21" s="1"/>
  <c r="AB125" i="21"/>
  <c r="AA125" i="21"/>
  <c r="Z125" i="21"/>
  <c r="Y125" i="21"/>
  <c r="X125" i="21"/>
  <c r="W125" i="21"/>
  <c r="V125" i="21"/>
  <c r="U125" i="21"/>
  <c r="T125" i="21"/>
  <c r="BJ124" i="21"/>
  <c r="BI124" i="21"/>
  <c r="BH124" i="21"/>
  <c r="BG124" i="21"/>
  <c r="BF124" i="21"/>
  <c r="BC124" i="21"/>
  <c r="BD124" i="21" s="1"/>
  <c r="AN124" i="21"/>
  <c r="AO124" i="21" s="1"/>
  <c r="AB124" i="21"/>
  <c r="AA124" i="21"/>
  <c r="Z124" i="21"/>
  <c r="Y124" i="21"/>
  <c r="X124" i="21"/>
  <c r="W124" i="21"/>
  <c r="V124" i="21"/>
  <c r="AM124" i="21" s="1"/>
  <c r="U124" i="21"/>
  <c r="T124" i="21"/>
  <c r="AY124" i="21" s="1"/>
  <c r="BJ123" i="21"/>
  <c r="BI123" i="21"/>
  <c r="BH123" i="21"/>
  <c r="BG123" i="21"/>
  <c r="BF123" i="21"/>
  <c r="BC123" i="21"/>
  <c r="BD123" i="21" s="1"/>
  <c r="AN123" i="21"/>
  <c r="AO123" i="21" s="1"/>
  <c r="AB123" i="21"/>
  <c r="AA123" i="21"/>
  <c r="Z123" i="21"/>
  <c r="Y123" i="21"/>
  <c r="X123" i="21"/>
  <c r="W123" i="21"/>
  <c r="V123" i="21"/>
  <c r="U123" i="21"/>
  <c r="T123" i="21"/>
  <c r="BJ122" i="21"/>
  <c r="BI122" i="21"/>
  <c r="BH122" i="21"/>
  <c r="BG122" i="21"/>
  <c r="BF122" i="21"/>
  <c r="BC122" i="21"/>
  <c r="BD122" i="21" s="1"/>
  <c r="AN122" i="21"/>
  <c r="AO122" i="21" s="1"/>
  <c r="AB122" i="21"/>
  <c r="AA122" i="21"/>
  <c r="Z122" i="21"/>
  <c r="Y122" i="21"/>
  <c r="X122" i="21"/>
  <c r="W122" i="21"/>
  <c r="V122" i="21"/>
  <c r="AP122" i="21" s="1"/>
  <c r="U122" i="21"/>
  <c r="T122" i="21"/>
  <c r="BJ121" i="21"/>
  <c r="BI121" i="21"/>
  <c r="BH121" i="21"/>
  <c r="BG121" i="21"/>
  <c r="BF121" i="21"/>
  <c r="BC121" i="21"/>
  <c r="BD121" i="21" s="1"/>
  <c r="AN121" i="21"/>
  <c r="AO121" i="21" s="1"/>
  <c r="AB121" i="21"/>
  <c r="AA121" i="21"/>
  <c r="Z121" i="21"/>
  <c r="Y121" i="21"/>
  <c r="X121" i="21"/>
  <c r="W121" i="21"/>
  <c r="V121" i="21"/>
  <c r="U121" i="21"/>
  <c r="T121" i="21"/>
  <c r="BJ120" i="21"/>
  <c r="BI120" i="21"/>
  <c r="BH120" i="21"/>
  <c r="BG120" i="21"/>
  <c r="BF120" i="21"/>
  <c r="BC120" i="21"/>
  <c r="BD120" i="21" s="1"/>
  <c r="AN120" i="21"/>
  <c r="AO120" i="21" s="1"/>
  <c r="AB120" i="21"/>
  <c r="AA120" i="21"/>
  <c r="Z120" i="21"/>
  <c r="Y120" i="21"/>
  <c r="X120" i="21"/>
  <c r="W120" i="21"/>
  <c r="V120" i="21"/>
  <c r="U120" i="21"/>
  <c r="T120" i="21"/>
  <c r="AY120" i="21" s="1"/>
  <c r="BJ119" i="21"/>
  <c r="BI119" i="21"/>
  <c r="BH119" i="21"/>
  <c r="BG119" i="21"/>
  <c r="BF119" i="21"/>
  <c r="BC119" i="21"/>
  <c r="BD119" i="21" s="1"/>
  <c r="AN119" i="21"/>
  <c r="AO119" i="21" s="1"/>
  <c r="AB119" i="21"/>
  <c r="AA119" i="21"/>
  <c r="Z119" i="21"/>
  <c r="Y119" i="21"/>
  <c r="X119" i="21"/>
  <c r="W119" i="21"/>
  <c r="V119" i="21"/>
  <c r="U119" i="21"/>
  <c r="T119" i="21"/>
  <c r="AY119" i="21" s="1"/>
  <c r="BJ118" i="21"/>
  <c r="BI118" i="21"/>
  <c r="BH118" i="21"/>
  <c r="BG118" i="21"/>
  <c r="BF118" i="21"/>
  <c r="BC118" i="21"/>
  <c r="BD118" i="21" s="1"/>
  <c r="AN118" i="21"/>
  <c r="AO118" i="21" s="1"/>
  <c r="AB118" i="21"/>
  <c r="AA118" i="21"/>
  <c r="Z118" i="21"/>
  <c r="Y118" i="21"/>
  <c r="X118" i="21"/>
  <c r="W118" i="21"/>
  <c r="V118" i="21"/>
  <c r="AQ118" i="21" s="1"/>
  <c r="U118" i="21"/>
  <c r="T118" i="21"/>
  <c r="BJ117" i="21"/>
  <c r="BI117" i="21"/>
  <c r="BH117" i="21"/>
  <c r="BG117" i="21"/>
  <c r="BF117" i="21"/>
  <c r="BC117" i="21"/>
  <c r="BD117" i="21" s="1"/>
  <c r="AN117" i="21"/>
  <c r="AO117" i="21" s="1"/>
  <c r="AB117" i="21"/>
  <c r="AA117" i="21"/>
  <c r="Z117" i="21"/>
  <c r="Y117" i="21"/>
  <c r="X117" i="21"/>
  <c r="W117" i="21"/>
  <c r="V117" i="21"/>
  <c r="U117" i="21"/>
  <c r="T117" i="21"/>
  <c r="BJ116" i="21"/>
  <c r="BI116" i="21"/>
  <c r="BH116" i="21"/>
  <c r="BG116" i="21"/>
  <c r="BF116" i="21"/>
  <c r="BC116" i="21"/>
  <c r="BD116" i="21" s="1"/>
  <c r="AN116" i="21"/>
  <c r="AO116" i="21" s="1"/>
  <c r="AB116" i="21"/>
  <c r="AA116" i="21"/>
  <c r="Z116" i="21"/>
  <c r="Y116" i="21"/>
  <c r="X116" i="21"/>
  <c r="W116" i="21"/>
  <c r="V116" i="21"/>
  <c r="AM116" i="21" s="1"/>
  <c r="U116" i="21"/>
  <c r="T116" i="21"/>
  <c r="AY116" i="21" s="1"/>
  <c r="BJ115" i="21"/>
  <c r="BI115" i="21"/>
  <c r="BH115" i="21"/>
  <c r="BG115" i="21"/>
  <c r="BF115" i="21"/>
  <c r="BC115" i="21"/>
  <c r="BD115" i="21" s="1"/>
  <c r="AN115" i="21"/>
  <c r="AO115" i="21" s="1"/>
  <c r="AB115" i="21"/>
  <c r="AA115" i="21"/>
  <c r="Z115" i="21"/>
  <c r="Y115" i="21"/>
  <c r="X115" i="21"/>
  <c r="W115" i="21"/>
  <c r="V115" i="21"/>
  <c r="U115" i="21"/>
  <c r="T115" i="21"/>
  <c r="BJ114" i="21"/>
  <c r="BI114" i="21"/>
  <c r="BH114" i="21"/>
  <c r="BG114" i="21"/>
  <c r="BF114" i="21"/>
  <c r="BC114" i="21"/>
  <c r="BD114" i="21" s="1"/>
  <c r="AN114" i="21"/>
  <c r="AO114" i="21" s="1"/>
  <c r="AB114" i="21"/>
  <c r="AA114" i="21"/>
  <c r="Z114" i="21"/>
  <c r="Y114" i="21"/>
  <c r="X114" i="21"/>
  <c r="W114" i="21"/>
  <c r="V114" i="21"/>
  <c r="AM114" i="21" s="1"/>
  <c r="U114" i="21"/>
  <c r="T114" i="21"/>
  <c r="AY114" i="21" s="1"/>
  <c r="BJ113" i="21"/>
  <c r="BI113" i="21"/>
  <c r="BH113" i="21"/>
  <c r="BG113" i="21"/>
  <c r="BF113" i="21"/>
  <c r="BC113" i="21"/>
  <c r="BD113" i="21" s="1"/>
  <c r="AN113" i="21"/>
  <c r="AO113" i="21" s="1"/>
  <c r="AB113" i="21"/>
  <c r="AA113" i="21"/>
  <c r="Z113" i="21"/>
  <c r="Y113" i="21"/>
  <c r="X113" i="21"/>
  <c r="W113" i="21"/>
  <c r="V113" i="21"/>
  <c r="U113" i="21"/>
  <c r="T113" i="21"/>
  <c r="BJ112" i="21"/>
  <c r="BI112" i="21"/>
  <c r="BH112" i="21"/>
  <c r="BG112" i="21"/>
  <c r="BF112" i="21"/>
  <c r="BC112" i="21"/>
  <c r="BD112" i="21" s="1"/>
  <c r="AN112" i="21"/>
  <c r="AO112" i="21" s="1"/>
  <c r="AB112" i="21"/>
  <c r="AA112" i="21"/>
  <c r="Z112" i="21"/>
  <c r="Y112" i="21"/>
  <c r="X112" i="21"/>
  <c r="W112" i="21"/>
  <c r="V112" i="21"/>
  <c r="U112" i="21"/>
  <c r="T112" i="21"/>
  <c r="AY112" i="21" s="1"/>
  <c r="BJ111" i="21"/>
  <c r="BI111" i="21"/>
  <c r="BH111" i="21"/>
  <c r="BG111" i="21"/>
  <c r="BF111" i="21"/>
  <c r="BC111" i="21"/>
  <c r="BD111" i="21" s="1"/>
  <c r="AN111" i="21"/>
  <c r="AO111" i="21" s="1"/>
  <c r="AB111" i="21"/>
  <c r="AA111" i="21"/>
  <c r="Z111" i="21"/>
  <c r="Y111" i="21"/>
  <c r="X111" i="21"/>
  <c r="W111" i="21"/>
  <c r="V111" i="21"/>
  <c r="U111" i="21"/>
  <c r="T111" i="21"/>
  <c r="AY111" i="21" s="1"/>
  <c r="BJ110" i="21"/>
  <c r="BI110" i="21"/>
  <c r="BH110" i="21"/>
  <c r="BG110" i="21"/>
  <c r="BF110" i="21"/>
  <c r="BC110" i="21"/>
  <c r="BD110" i="21" s="1"/>
  <c r="AN110" i="21"/>
  <c r="AO110" i="21" s="1"/>
  <c r="AB110" i="21"/>
  <c r="AA110" i="21"/>
  <c r="Z110" i="21"/>
  <c r="Y110" i="21"/>
  <c r="X110" i="21"/>
  <c r="W110" i="21"/>
  <c r="V110" i="21"/>
  <c r="AM110" i="21" s="1"/>
  <c r="U110" i="21"/>
  <c r="T110" i="21"/>
  <c r="AY110" i="21" s="1"/>
  <c r="BJ109" i="21"/>
  <c r="BI109" i="21"/>
  <c r="BH109" i="21"/>
  <c r="BG109" i="21"/>
  <c r="BF109" i="21"/>
  <c r="BC109" i="21"/>
  <c r="BD109" i="21" s="1"/>
  <c r="AN109" i="21"/>
  <c r="AO109" i="21" s="1"/>
  <c r="AB109" i="21"/>
  <c r="AA109" i="21"/>
  <c r="Z109" i="21"/>
  <c r="Y109" i="21"/>
  <c r="X109" i="21"/>
  <c r="W109" i="21"/>
  <c r="V109" i="21"/>
  <c r="U109" i="21"/>
  <c r="T109" i="21"/>
  <c r="BJ108" i="21"/>
  <c r="BI108" i="21"/>
  <c r="BH108" i="21"/>
  <c r="BG108" i="21"/>
  <c r="BF108" i="21"/>
  <c r="BC108" i="21"/>
  <c r="BD108" i="21" s="1"/>
  <c r="AN108" i="21"/>
  <c r="AO108" i="21" s="1"/>
  <c r="AB108" i="21"/>
  <c r="AA108" i="21"/>
  <c r="Z108" i="21"/>
  <c r="Y108" i="21"/>
  <c r="X108" i="21"/>
  <c r="W108" i="21"/>
  <c r="V108" i="21"/>
  <c r="AP108" i="21" s="1"/>
  <c r="U108" i="21"/>
  <c r="T108" i="21"/>
  <c r="AY108" i="21" s="1"/>
  <c r="BJ107" i="21"/>
  <c r="BI107" i="21"/>
  <c r="BH107" i="21"/>
  <c r="BG107" i="21"/>
  <c r="BF107" i="21"/>
  <c r="BC107" i="21"/>
  <c r="BD107" i="21" s="1"/>
  <c r="AN107" i="21"/>
  <c r="AO107" i="21" s="1"/>
  <c r="AB107" i="21"/>
  <c r="AA107" i="21"/>
  <c r="Z107" i="21"/>
  <c r="Y107" i="21"/>
  <c r="X107" i="21"/>
  <c r="W107" i="21"/>
  <c r="V107" i="21"/>
  <c r="U107" i="21"/>
  <c r="T107" i="21"/>
  <c r="BJ106" i="21"/>
  <c r="BI106" i="21"/>
  <c r="BH106" i="21"/>
  <c r="BG106" i="21"/>
  <c r="BF106" i="21"/>
  <c r="BC106" i="21"/>
  <c r="BD106" i="21" s="1"/>
  <c r="AN106" i="21"/>
  <c r="AO106" i="21" s="1"/>
  <c r="AB106" i="21"/>
  <c r="AA106" i="21"/>
  <c r="Z106" i="21"/>
  <c r="Y106" i="21"/>
  <c r="X106" i="21"/>
  <c r="W106" i="21"/>
  <c r="V106" i="21"/>
  <c r="AM106" i="21" s="1"/>
  <c r="U106" i="21"/>
  <c r="T106" i="21"/>
  <c r="BJ105" i="21"/>
  <c r="BI105" i="21"/>
  <c r="BH105" i="21"/>
  <c r="BG105" i="21"/>
  <c r="BF105" i="21"/>
  <c r="BC105" i="21"/>
  <c r="BD105" i="21" s="1"/>
  <c r="AN105" i="21"/>
  <c r="AO105" i="21" s="1"/>
  <c r="AB105" i="21"/>
  <c r="AA105" i="21"/>
  <c r="Z105" i="21"/>
  <c r="Y105" i="21"/>
  <c r="X105" i="21"/>
  <c r="W105" i="21"/>
  <c r="V105" i="21"/>
  <c r="U105" i="21"/>
  <c r="T105" i="21"/>
  <c r="BJ104" i="21"/>
  <c r="BI104" i="21"/>
  <c r="BH104" i="21"/>
  <c r="BG104" i="21"/>
  <c r="BF104" i="21"/>
  <c r="BC104" i="21"/>
  <c r="BD104" i="21" s="1"/>
  <c r="AN104" i="21"/>
  <c r="AO104" i="21" s="1"/>
  <c r="AB104" i="21"/>
  <c r="AA104" i="21"/>
  <c r="Z104" i="21"/>
  <c r="Y104" i="21"/>
  <c r="X104" i="21"/>
  <c r="W104" i="21"/>
  <c r="V104" i="21"/>
  <c r="U104" i="21"/>
  <c r="T104" i="21"/>
  <c r="AY104" i="21" s="1"/>
  <c r="BJ103" i="21"/>
  <c r="BI103" i="21"/>
  <c r="BH103" i="21"/>
  <c r="BG103" i="21"/>
  <c r="BF103" i="21"/>
  <c r="BC103" i="21"/>
  <c r="BD103" i="21" s="1"/>
  <c r="AN103" i="21"/>
  <c r="AO103" i="21" s="1"/>
  <c r="AB103" i="21"/>
  <c r="AA103" i="21"/>
  <c r="Z103" i="21"/>
  <c r="Y103" i="21"/>
  <c r="X103" i="21"/>
  <c r="W103" i="21"/>
  <c r="V103" i="21"/>
  <c r="AQ103" i="21" s="1"/>
  <c r="U103" i="21"/>
  <c r="T103" i="21"/>
  <c r="AY103" i="21" s="1"/>
  <c r="BJ102" i="21"/>
  <c r="BI102" i="21"/>
  <c r="BH102" i="21"/>
  <c r="BG102" i="21"/>
  <c r="BF102" i="21"/>
  <c r="BC102" i="21"/>
  <c r="BD102" i="21" s="1"/>
  <c r="AN102" i="21"/>
  <c r="AO102" i="21" s="1"/>
  <c r="AB102" i="21"/>
  <c r="AA102" i="21"/>
  <c r="Z102" i="21"/>
  <c r="Y102" i="21"/>
  <c r="X102" i="21"/>
  <c r="W102" i="21"/>
  <c r="V102" i="21"/>
  <c r="AM102" i="21" s="1"/>
  <c r="U102" i="21"/>
  <c r="T102" i="21"/>
  <c r="AY102" i="21" s="1"/>
  <c r="BJ101" i="21"/>
  <c r="BI101" i="21"/>
  <c r="BH101" i="21"/>
  <c r="BG101" i="21"/>
  <c r="BF101" i="21"/>
  <c r="BC101" i="21"/>
  <c r="BD101" i="21" s="1"/>
  <c r="AN101" i="21"/>
  <c r="AO101" i="21" s="1"/>
  <c r="AB101" i="21"/>
  <c r="AA101" i="21"/>
  <c r="Z101" i="21"/>
  <c r="Y101" i="21"/>
  <c r="X101" i="21"/>
  <c r="W101" i="21"/>
  <c r="V101" i="21"/>
  <c r="U101" i="21"/>
  <c r="T101" i="21"/>
  <c r="AY101" i="21" s="1"/>
  <c r="BJ100" i="21"/>
  <c r="BI100" i="21"/>
  <c r="BH100" i="21"/>
  <c r="BG100" i="21"/>
  <c r="BF100" i="21"/>
  <c r="BC100" i="21"/>
  <c r="BD100" i="21" s="1"/>
  <c r="AN100" i="21"/>
  <c r="AO100" i="21" s="1"/>
  <c r="AB100" i="21"/>
  <c r="AA100" i="21"/>
  <c r="Z100" i="21"/>
  <c r="Y100" i="21"/>
  <c r="X100" i="21"/>
  <c r="W100" i="21"/>
  <c r="V100" i="21"/>
  <c r="AM100" i="21" s="1"/>
  <c r="U100" i="21"/>
  <c r="T100" i="21"/>
  <c r="AY100" i="21" s="1"/>
  <c r="BJ99" i="21"/>
  <c r="BI99" i="21"/>
  <c r="BH99" i="21"/>
  <c r="BG99" i="21"/>
  <c r="BF99" i="21"/>
  <c r="BC99" i="21"/>
  <c r="BD99" i="21" s="1"/>
  <c r="AN99" i="21"/>
  <c r="AO99" i="21" s="1"/>
  <c r="AB99" i="21"/>
  <c r="AA99" i="21"/>
  <c r="Z99" i="21"/>
  <c r="Y99" i="21"/>
  <c r="X99" i="21"/>
  <c r="W99" i="21"/>
  <c r="V99" i="21"/>
  <c r="U99" i="21"/>
  <c r="T99" i="21"/>
  <c r="BJ98" i="21"/>
  <c r="BI98" i="21"/>
  <c r="BH98" i="21"/>
  <c r="BG98" i="21"/>
  <c r="BF98" i="21"/>
  <c r="BC98" i="21"/>
  <c r="BD98" i="21" s="1"/>
  <c r="AN98" i="21"/>
  <c r="AO98" i="21" s="1"/>
  <c r="AB98" i="21"/>
  <c r="AA98" i="21"/>
  <c r="Z98" i="21"/>
  <c r="Y98" i="21"/>
  <c r="X98" i="21"/>
  <c r="W98" i="21"/>
  <c r="V98" i="21"/>
  <c r="AM98" i="21" s="1"/>
  <c r="U98" i="21"/>
  <c r="T98" i="21"/>
  <c r="BJ97" i="21"/>
  <c r="BI97" i="21"/>
  <c r="BH97" i="21"/>
  <c r="BG97" i="21"/>
  <c r="BF97" i="21"/>
  <c r="BC97" i="21"/>
  <c r="BD97" i="21" s="1"/>
  <c r="AN97" i="21"/>
  <c r="AO97" i="21" s="1"/>
  <c r="AB97" i="21"/>
  <c r="AA97" i="21"/>
  <c r="Z97" i="21"/>
  <c r="Y97" i="21"/>
  <c r="X97" i="21"/>
  <c r="W97" i="21"/>
  <c r="V97" i="21"/>
  <c r="U97" i="21"/>
  <c r="T97" i="21"/>
  <c r="BJ96" i="21"/>
  <c r="BI96" i="21"/>
  <c r="BH96" i="21"/>
  <c r="BG96" i="21"/>
  <c r="BF96" i="21"/>
  <c r="BC96" i="21"/>
  <c r="BD96" i="21" s="1"/>
  <c r="AN96" i="21"/>
  <c r="AO96" i="21" s="1"/>
  <c r="AB96" i="21"/>
  <c r="AA96" i="21"/>
  <c r="Z96" i="21"/>
  <c r="Y96" i="21"/>
  <c r="X96" i="21"/>
  <c r="W96" i="21"/>
  <c r="V96" i="21"/>
  <c r="U96" i="21"/>
  <c r="T96" i="21"/>
  <c r="AY96" i="21" s="1"/>
  <c r="BJ95" i="21"/>
  <c r="BI95" i="21"/>
  <c r="BH95" i="21"/>
  <c r="BG95" i="21"/>
  <c r="BF95" i="21"/>
  <c r="BC95" i="21"/>
  <c r="BD95" i="21" s="1"/>
  <c r="AN95" i="21"/>
  <c r="AO95" i="21" s="1"/>
  <c r="AB95" i="21"/>
  <c r="AA95" i="21"/>
  <c r="Z95" i="21"/>
  <c r="Y95" i="21"/>
  <c r="X95" i="21"/>
  <c r="W95" i="21"/>
  <c r="V95" i="21"/>
  <c r="U95" i="21"/>
  <c r="T95" i="21"/>
  <c r="BJ94" i="21"/>
  <c r="BI94" i="21"/>
  <c r="BH94" i="21"/>
  <c r="BG94" i="21"/>
  <c r="BF94" i="21"/>
  <c r="BC94" i="21"/>
  <c r="BD94" i="21" s="1"/>
  <c r="AN94" i="21"/>
  <c r="AO94" i="21" s="1"/>
  <c r="AB94" i="21"/>
  <c r="AA94" i="21"/>
  <c r="Z94" i="21"/>
  <c r="Y94" i="21"/>
  <c r="X94" i="21"/>
  <c r="W94" i="21"/>
  <c r="V94" i="21"/>
  <c r="AM94" i="21" s="1"/>
  <c r="U94" i="21"/>
  <c r="T94" i="21"/>
  <c r="BJ93" i="21"/>
  <c r="BI93" i="21"/>
  <c r="BH93" i="21"/>
  <c r="BG93" i="21"/>
  <c r="BF93" i="21"/>
  <c r="BC93" i="21"/>
  <c r="BD93" i="21" s="1"/>
  <c r="AN93" i="21"/>
  <c r="AO93" i="21" s="1"/>
  <c r="AB93" i="21"/>
  <c r="AA93" i="21"/>
  <c r="Z93" i="21"/>
  <c r="Y93" i="21"/>
  <c r="X93" i="21"/>
  <c r="W93" i="21"/>
  <c r="V93" i="21"/>
  <c r="U93" i="21"/>
  <c r="T93" i="21"/>
  <c r="AY93" i="21" s="1"/>
  <c r="BJ92" i="21"/>
  <c r="BI92" i="21"/>
  <c r="BH92" i="21"/>
  <c r="BG92" i="21"/>
  <c r="BF92" i="21"/>
  <c r="BC92" i="21"/>
  <c r="BD92" i="21" s="1"/>
  <c r="AN92" i="21"/>
  <c r="AO92" i="21" s="1"/>
  <c r="AE92" i="21"/>
  <c r="AB92" i="21"/>
  <c r="AA92" i="21"/>
  <c r="Z92" i="21"/>
  <c r="Y92" i="21"/>
  <c r="X92" i="21"/>
  <c r="W92" i="21"/>
  <c r="V92" i="21"/>
  <c r="AP92" i="21" s="1"/>
  <c r="U92" i="21"/>
  <c r="AK92" i="21" s="1"/>
  <c r="T92" i="21"/>
  <c r="AY92" i="21" s="1"/>
  <c r="BJ91" i="21"/>
  <c r="BI91" i="21"/>
  <c r="BH91" i="21"/>
  <c r="BG91" i="21"/>
  <c r="BF91" i="21"/>
  <c r="BC91" i="21"/>
  <c r="BD91" i="21" s="1"/>
  <c r="AN91" i="21"/>
  <c r="AO91" i="21" s="1"/>
  <c r="AB91" i="21"/>
  <c r="AA91" i="21"/>
  <c r="Z91" i="21"/>
  <c r="Y91" i="21"/>
  <c r="X91" i="21"/>
  <c r="W91" i="21"/>
  <c r="V91" i="21"/>
  <c r="U91" i="21"/>
  <c r="T91" i="21"/>
  <c r="AY91" i="21" s="1"/>
  <c r="BJ90" i="21"/>
  <c r="BI90" i="21"/>
  <c r="BH90" i="21"/>
  <c r="BG90" i="21"/>
  <c r="BF90" i="21"/>
  <c r="BC90" i="21"/>
  <c r="BD90" i="21" s="1"/>
  <c r="AN90" i="21"/>
  <c r="AO90" i="21" s="1"/>
  <c r="AB90" i="21"/>
  <c r="AA90" i="21"/>
  <c r="Z90" i="21"/>
  <c r="Y90" i="21"/>
  <c r="X90" i="21"/>
  <c r="W90" i="21"/>
  <c r="V90" i="21"/>
  <c r="AP90" i="21" s="1"/>
  <c r="U90" i="21"/>
  <c r="T90" i="21"/>
  <c r="BJ89" i="21"/>
  <c r="BI89" i="21"/>
  <c r="BH89" i="21"/>
  <c r="BG89" i="21"/>
  <c r="BF89" i="21"/>
  <c r="BC89" i="21"/>
  <c r="BD89" i="21" s="1"/>
  <c r="AN89" i="21"/>
  <c r="AO89" i="21" s="1"/>
  <c r="AB89" i="21"/>
  <c r="AA89" i="21"/>
  <c r="Z89" i="21"/>
  <c r="Y89" i="21"/>
  <c r="X89" i="21"/>
  <c r="W89" i="21"/>
  <c r="V89" i="21"/>
  <c r="U89" i="21"/>
  <c r="T89" i="21"/>
  <c r="AY89" i="21" s="1"/>
  <c r="BJ88" i="21"/>
  <c r="BI88" i="21"/>
  <c r="BH88" i="21"/>
  <c r="BG88" i="21"/>
  <c r="BF88" i="21"/>
  <c r="BC88" i="21"/>
  <c r="BD88" i="21" s="1"/>
  <c r="AN88" i="21"/>
  <c r="AO88" i="21" s="1"/>
  <c r="AB88" i="21"/>
  <c r="AA88" i="21"/>
  <c r="Z88" i="21"/>
  <c r="Y88" i="21"/>
  <c r="X88" i="21"/>
  <c r="W88" i="21"/>
  <c r="V88" i="21"/>
  <c r="U88" i="21"/>
  <c r="T88" i="21"/>
  <c r="AY88" i="21" s="1"/>
  <c r="BJ87" i="21"/>
  <c r="BI87" i="21"/>
  <c r="BH87" i="21"/>
  <c r="BG87" i="21"/>
  <c r="BF87" i="21"/>
  <c r="BC87" i="21"/>
  <c r="BD87" i="21" s="1"/>
  <c r="AN87" i="21"/>
  <c r="AO87" i="21" s="1"/>
  <c r="AB87" i="21"/>
  <c r="AA87" i="21"/>
  <c r="Z87" i="21"/>
  <c r="Y87" i="21"/>
  <c r="X87" i="21"/>
  <c r="W87" i="21"/>
  <c r="V87" i="21"/>
  <c r="U87" i="21"/>
  <c r="T87" i="21"/>
  <c r="BJ86" i="21"/>
  <c r="BI86" i="21"/>
  <c r="BH86" i="21"/>
  <c r="BG86" i="21"/>
  <c r="BF86" i="21"/>
  <c r="BC86" i="21"/>
  <c r="BD86" i="21" s="1"/>
  <c r="AN86" i="21"/>
  <c r="AO86" i="21" s="1"/>
  <c r="AB86" i="21"/>
  <c r="AA86" i="21"/>
  <c r="Z86" i="21"/>
  <c r="Y86" i="21"/>
  <c r="X86" i="21"/>
  <c r="W86" i="21"/>
  <c r="V86" i="21"/>
  <c r="AM86" i="21" s="1"/>
  <c r="U86" i="21"/>
  <c r="T86" i="21"/>
  <c r="BJ85" i="21"/>
  <c r="BI85" i="21"/>
  <c r="BH85" i="21"/>
  <c r="BG85" i="21"/>
  <c r="BF85" i="21"/>
  <c r="BC85" i="21"/>
  <c r="BD85" i="21" s="1"/>
  <c r="AN85" i="21"/>
  <c r="AO85" i="21" s="1"/>
  <c r="AB85" i="21"/>
  <c r="AA85" i="21"/>
  <c r="Z85" i="21"/>
  <c r="Y85" i="21"/>
  <c r="X85" i="21"/>
  <c r="W85" i="21"/>
  <c r="V85" i="21"/>
  <c r="U85" i="21"/>
  <c r="T85" i="21"/>
  <c r="BJ84" i="21"/>
  <c r="BI84" i="21"/>
  <c r="BH84" i="21"/>
  <c r="BG84" i="21"/>
  <c r="BF84" i="21"/>
  <c r="BC84" i="21"/>
  <c r="BD84" i="21" s="1"/>
  <c r="AN84" i="21"/>
  <c r="AO84" i="21" s="1"/>
  <c r="AE84" i="21"/>
  <c r="AB84" i="21"/>
  <c r="AA84" i="21"/>
  <c r="Z84" i="21"/>
  <c r="Y84" i="21"/>
  <c r="X84" i="21"/>
  <c r="W84" i="21"/>
  <c r="V84" i="21"/>
  <c r="AM84" i="21" s="1"/>
  <c r="U84" i="21"/>
  <c r="T84" i="21"/>
  <c r="AY84" i="21" s="1"/>
  <c r="BJ83" i="21"/>
  <c r="BI83" i="21"/>
  <c r="BH83" i="21"/>
  <c r="BG83" i="21"/>
  <c r="BF83" i="21"/>
  <c r="BC83" i="21"/>
  <c r="BD83" i="21" s="1"/>
  <c r="AN83" i="21"/>
  <c r="AO83" i="21" s="1"/>
  <c r="AB83" i="21"/>
  <c r="AA83" i="21"/>
  <c r="Z83" i="21"/>
  <c r="Y83" i="21"/>
  <c r="X83" i="21"/>
  <c r="W83" i="21"/>
  <c r="V83" i="21"/>
  <c r="U83" i="21"/>
  <c r="T83" i="21"/>
  <c r="AY83" i="21" s="1"/>
  <c r="BJ82" i="21"/>
  <c r="BI82" i="21"/>
  <c r="BH82" i="21"/>
  <c r="BG82" i="21"/>
  <c r="BF82" i="21"/>
  <c r="BC82" i="21"/>
  <c r="BD82" i="21" s="1"/>
  <c r="AN82" i="21"/>
  <c r="AO82" i="21" s="1"/>
  <c r="AB82" i="21"/>
  <c r="AA82" i="21"/>
  <c r="Z82" i="21"/>
  <c r="Y82" i="21"/>
  <c r="X82" i="21"/>
  <c r="W82" i="21"/>
  <c r="V82" i="21"/>
  <c r="AM82" i="21" s="1"/>
  <c r="U82" i="21"/>
  <c r="T82" i="21"/>
  <c r="AY82" i="21" s="1"/>
  <c r="BJ81" i="21"/>
  <c r="BI81" i="21"/>
  <c r="BH81" i="21"/>
  <c r="BG81" i="21"/>
  <c r="BF81" i="21"/>
  <c r="BC81" i="21"/>
  <c r="BD81" i="21" s="1"/>
  <c r="AN81" i="21"/>
  <c r="AO81" i="21" s="1"/>
  <c r="AB81" i="21"/>
  <c r="AA81" i="21"/>
  <c r="Z81" i="21"/>
  <c r="Y81" i="21"/>
  <c r="X81" i="21"/>
  <c r="W81" i="21"/>
  <c r="V81" i="21"/>
  <c r="U81" i="21"/>
  <c r="T81" i="21"/>
  <c r="BJ80" i="21"/>
  <c r="BI80" i="21"/>
  <c r="BH80" i="21"/>
  <c r="BG80" i="21"/>
  <c r="BF80" i="21"/>
  <c r="BC80" i="21"/>
  <c r="BD80" i="21" s="1"/>
  <c r="AN80" i="21"/>
  <c r="AO80" i="21" s="1"/>
  <c r="AB80" i="21"/>
  <c r="AA80" i="21"/>
  <c r="Z80" i="21"/>
  <c r="Y80" i="21"/>
  <c r="X80" i="21"/>
  <c r="W80" i="21"/>
  <c r="V80" i="21"/>
  <c r="U80" i="21"/>
  <c r="T80" i="21"/>
  <c r="BJ79" i="21"/>
  <c r="BI79" i="21"/>
  <c r="BH79" i="21"/>
  <c r="BG79" i="21"/>
  <c r="BF79" i="21"/>
  <c r="BC79" i="21"/>
  <c r="BD79" i="21" s="1"/>
  <c r="AN79" i="21"/>
  <c r="AO79" i="21" s="1"/>
  <c r="AB79" i="21"/>
  <c r="AA79" i="21"/>
  <c r="Z79" i="21"/>
  <c r="Y79" i="21"/>
  <c r="X79" i="21"/>
  <c r="W79" i="21"/>
  <c r="V79" i="21"/>
  <c r="U79" i="21"/>
  <c r="T79" i="21"/>
  <c r="BJ78" i="21"/>
  <c r="BI78" i="21"/>
  <c r="BH78" i="21"/>
  <c r="BG78" i="21"/>
  <c r="BF78" i="21"/>
  <c r="BC78" i="21"/>
  <c r="BD78" i="21" s="1"/>
  <c r="AN78" i="21"/>
  <c r="AO78" i="21" s="1"/>
  <c r="AB78" i="21"/>
  <c r="AA78" i="21"/>
  <c r="Z78" i="21"/>
  <c r="Y78" i="21"/>
  <c r="X78" i="21"/>
  <c r="W78" i="21"/>
  <c r="V78" i="21"/>
  <c r="AP78" i="21" s="1"/>
  <c r="U78" i="21"/>
  <c r="T78" i="21"/>
  <c r="BJ77" i="21"/>
  <c r="BI77" i="21"/>
  <c r="BH77" i="21"/>
  <c r="BG77" i="21"/>
  <c r="BF77" i="21"/>
  <c r="BC77" i="21"/>
  <c r="BD77" i="21" s="1"/>
  <c r="AN77" i="21"/>
  <c r="AO77" i="21" s="1"/>
  <c r="AB77" i="21"/>
  <c r="AA77" i="21"/>
  <c r="Z77" i="21"/>
  <c r="Y77" i="21"/>
  <c r="X77" i="21"/>
  <c r="W77" i="21"/>
  <c r="V77" i="21"/>
  <c r="U77" i="21"/>
  <c r="T77" i="21"/>
  <c r="BJ76" i="21"/>
  <c r="BI76" i="21"/>
  <c r="BH76" i="21"/>
  <c r="BG76" i="21"/>
  <c r="BF76" i="21"/>
  <c r="BC76" i="21"/>
  <c r="BD76" i="21" s="1"/>
  <c r="AN76" i="21"/>
  <c r="AO76" i="21" s="1"/>
  <c r="AB76" i="21"/>
  <c r="AA76" i="21"/>
  <c r="Z76" i="21"/>
  <c r="Y76" i="21"/>
  <c r="X76" i="21"/>
  <c r="W76" i="21"/>
  <c r="V76" i="21"/>
  <c r="AP76" i="21" s="1"/>
  <c r="U76" i="21"/>
  <c r="T76" i="21"/>
  <c r="AY76" i="21" s="1"/>
  <c r="BJ75" i="21"/>
  <c r="BI75" i="21"/>
  <c r="BH75" i="21"/>
  <c r="BG75" i="21"/>
  <c r="BF75" i="21"/>
  <c r="BC75" i="21"/>
  <c r="BD75" i="21" s="1"/>
  <c r="AN75" i="21"/>
  <c r="AO75" i="21" s="1"/>
  <c r="AB75" i="21"/>
  <c r="AA75" i="21"/>
  <c r="Z75" i="21"/>
  <c r="Y75" i="21"/>
  <c r="X75" i="21"/>
  <c r="W75" i="21"/>
  <c r="V75" i="21"/>
  <c r="U75" i="21"/>
  <c r="T75" i="21"/>
  <c r="BJ74" i="21"/>
  <c r="BI74" i="21"/>
  <c r="BH74" i="21"/>
  <c r="BG74" i="21"/>
  <c r="BF74" i="21"/>
  <c r="BC74" i="21"/>
  <c r="BD74" i="21" s="1"/>
  <c r="AN74" i="21"/>
  <c r="AO74" i="21" s="1"/>
  <c r="AB74" i="21"/>
  <c r="AA74" i="21"/>
  <c r="Z74" i="21"/>
  <c r="Y74" i="21"/>
  <c r="X74" i="21"/>
  <c r="W74" i="21"/>
  <c r="V74" i="21"/>
  <c r="AM74" i="21" s="1"/>
  <c r="U74" i="21"/>
  <c r="T74" i="21"/>
  <c r="AY74" i="21" s="1"/>
  <c r="BJ73" i="21"/>
  <c r="BI73" i="21"/>
  <c r="BH73" i="21"/>
  <c r="BG73" i="21"/>
  <c r="BF73" i="21"/>
  <c r="BC73" i="21"/>
  <c r="BD73" i="21" s="1"/>
  <c r="AN73" i="21"/>
  <c r="AO73" i="21" s="1"/>
  <c r="AB73" i="21"/>
  <c r="AA73" i="21"/>
  <c r="Z73" i="21"/>
  <c r="Y73" i="21"/>
  <c r="X73" i="21"/>
  <c r="W73" i="21"/>
  <c r="V73" i="21"/>
  <c r="U73" i="21"/>
  <c r="T73" i="21"/>
  <c r="AY73" i="21" s="1"/>
  <c r="BJ72" i="21"/>
  <c r="BI72" i="21"/>
  <c r="BH72" i="21"/>
  <c r="BG72" i="21"/>
  <c r="BF72" i="21"/>
  <c r="BC72" i="21"/>
  <c r="BD72" i="21" s="1"/>
  <c r="AN72" i="21"/>
  <c r="AO72" i="21" s="1"/>
  <c r="AB72" i="21"/>
  <c r="AA72" i="21"/>
  <c r="Z72" i="21"/>
  <c r="Y72" i="21"/>
  <c r="X72" i="21"/>
  <c r="W72" i="21"/>
  <c r="V72" i="21"/>
  <c r="U72" i="21"/>
  <c r="T72" i="21"/>
  <c r="BJ71" i="21"/>
  <c r="BI71" i="21"/>
  <c r="BH71" i="21"/>
  <c r="BG71" i="21"/>
  <c r="BF71" i="21"/>
  <c r="BC71" i="21"/>
  <c r="BD71" i="21" s="1"/>
  <c r="AN71" i="21"/>
  <c r="AO71" i="21" s="1"/>
  <c r="AB71" i="21"/>
  <c r="AA71" i="21"/>
  <c r="Z71" i="21"/>
  <c r="Y71" i="21"/>
  <c r="X71" i="21"/>
  <c r="W71" i="21"/>
  <c r="V71" i="21"/>
  <c r="U71" i="21"/>
  <c r="T71" i="21"/>
  <c r="BJ70" i="21"/>
  <c r="BI70" i="21"/>
  <c r="BH70" i="21"/>
  <c r="BG70" i="21"/>
  <c r="BF70" i="21"/>
  <c r="BC70" i="21"/>
  <c r="BD70" i="21" s="1"/>
  <c r="AN70" i="21"/>
  <c r="AO70" i="21" s="1"/>
  <c r="AB70" i="21"/>
  <c r="AA70" i="21"/>
  <c r="Z70" i="21"/>
  <c r="Y70" i="21"/>
  <c r="X70" i="21"/>
  <c r="W70" i="21"/>
  <c r="V70" i="21"/>
  <c r="AM70" i="21" s="1"/>
  <c r="U70" i="21"/>
  <c r="T70" i="21"/>
  <c r="AY70" i="21" s="1"/>
  <c r="BJ69" i="21"/>
  <c r="BI69" i="21"/>
  <c r="BH69" i="21"/>
  <c r="BG69" i="21"/>
  <c r="BF69" i="21"/>
  <c r="BC69" i="21"/>
  <c r="BD69" i="21" s="1"/>
  <c r="AN69" i="21"/>
  <c r="AO69" i="21" s="1"/>
  <c r="AB69" i="21"/>
  <c r="AA69" i="21"/>
  <c r="Z69" i="21"/>
  <c r="Y69" i="21"/>
  <c r="X69" i="21"/>
  <c r="W69" i="21"/>
  <c r="V69" i="21"/>
  <c r="U69" i="21"/>
  <c r="T69" i="21"/>
  <c r="BJ68" i="21"/>
  <c r="BI68" i="21"/>
  <c r="BH68" i="21"/>
  <c r="BG68" i="21"/>
  <c r="BF68" i="21"/>
  <c r="BC68" i="21"/>
  <c r="BD68" i="21" s="1"/>
  <c r="AN68" i="21"/>
  <c r="AO68" i="21" s="1"/>
  <c r="AB68" i="21"/>
  <c r="AA68" i="21"/>
  <c r="Z68" i="21"/>
  <c r="Y68" i="21"/>
  <c r="X68" i="21"/>
  <c r="W68" i="21"/>
  <c r="V68" i="21"/>
  <c r="AM68" i="21" s="1"/>
  <c r="U68" i="21"/>
  <c r="T68" i="21"/>
  <c r="AY68" i="21" s="1"/>
  <c r="BJ67" i="21"/>
  <c r="BI67" i="21"/>
  <c r="BH67" i="21"/>
  <c r="BG67" i="21"/>
  <c r="BF67" i="21"/>
  <c r="BC67" i="21"/>
  <c r="BD67" i="21" s="1"/>
  <c r="AN67" i="21"/>
  <c r="AO67" i="21" s="1"/>
  <c r="AB67" i="21"/>
  <c r="AA67" i="21"/>
  <c r="Z67" i="21"/>
  <c r="Y67" i="21"/>
  <c r="X67" i="21"/>
  <c r="W67" i="21"/>
  <c r="V67" i="21"/>
  <c r="U67" i="21"/>
  <c r="T67" i="21"/>
  <c r="BJ66" i="21"/>
  <c r="BI66" i="21"/>
  <c r="BH66" i="21"/>
  <c r="BG66" i="21"/>
  <c r="BF66" i="21"/>
  <c r="BC66" i="21"/>
  <c r="BD66" i="21" s="1"/>
  <c r="AN66" i="21"/>
  <c r="AO66" i="21" s="1"/>
  <c r="AB66" i="21"/>
  <c r="AA66" i="21"/>
  <c r="Z66" i="21"/>
  <c r="Y66" i="21"/>
  <c r="X66" i="21"/>
  <c r="W66" i="21"/>
  <c r="V66" i="21"/>
  <c r="AP66" i="21" s="1"/>
  <c r="U66" i="21"/>
  <c r="T66" i="21"/>
  <c r="AY66" i="21" s="1"/>
  <c r="BJ65" i="21"/>
  <c r="BI65" i="21"/>
  <c r="BH65" i="21"/>
  <c r="BG65" i="21"/>
  <c r="BF65" i="21"/>
  <c r="BC65" i="21"/>
  <c r="BD65" i="21" s="1"/>
  <c r="AN65" i="21"/>
  <c r="AO65" i="21" s="1"/>
  <c r="AB65" i="21"/>
  <c r="AA65" i="21"/>
  <c r="Z65" i="21"/>
  <c r="Y65" i="21"/>
  <c r="X65" i="21"/>
  <c r="W65" i="21"/>
  <c r="V65" i="21"/>
  <c r="U65" i="21"/>
  <c r="T65" i="21"/>
  <c r="AY65" i="21" s="1"/>
  <c r="BJ64" i="21"/>
  <c r="BI64" i="21"/>
  <c r="BH64" i="21"/>
  <c r="BG64" i="21"/>
  <c r="BF64" i="21"/>
  <c r="BC64" i="21"/>
  <c r="BD64" i="21" s="1"/>
  <c r="AN64" i="21"/>
  <c r="AO64" i="21" s="1"/>
  <c r="AB64" i="21"/>
  <c r="AA64" i="21"/>
  <c r="Z64" i="21"/>
  <c r="Y64" i="21"/>
  <c r="X64" i="21"/>
  <c r="W64" i="21"/>
  <c r="V64" i="21"/>
  <c r="U64" i="21"/>
  <c r="T64" i="21"/>
  <c r="AY64" i="21" s="1"/>
  <c r="BJ63" i="21"/>
  <c r="BI63" i="21"/>
  <c r="BH63" i="21"/>
  <c r="BG63" i="21"/>
  <c r="BF63" i="21"/>
  <c r="BC63" i="21"/>
  <c r="BD63" i="21" s="1"/>
  <c r="AN63" i="21"/>
  <c r="AO63" i="21" s="1"/>
  <c r="AB63" i="21"/>
  <c r="AA63" i="21"/>
  <c r="Z63" i="21"/>
  <c r="Y63" i="21"/>
  <c r="X63" i="21"/>
  <c r="W63" i="21"/>
  <c r="V63" i="21"/>
  <c r="U63" i="21"/>
  <c r="T63" i="21"/>
  <c r="BJ62" i="21"/>
  <c r="BI62" i="21"/>
  <c r="BH62" i="21"/>
  <c r="BG62" i="21"/>
  <c r="BF62" i="21"/>
  <c r="BC62" i="21"/>
  <c r="BD62" i="21" s="1"/>
  <c r="AN62" i="21"/>
  <c r="AO62" i="21" s="1"/>
  <c r="AB62" i="21"/>
  <c r="AA62" i="21"/>
  <c r="Z62" i="21"/>
  <c r="Y62" i="21"/>
  <c r="X62" i="21"/>
  <c r="W62" i="21"/>
  <c r="V62" i="21"/>
  <c r="AM62" i="21" s="1"/>
  <c r="U62" i="21"/>
  <c r="T62" i="21"/>
  <c r="BJ61" i="21"/>
  <c r="BI61" i="21"/>
  <c r="BH61" i="21"/>
  <c r="BG61" i="21"/>
  <c r="BF61" i="21"/>
  <c r="BC61" i="21"/>
  <c r="BD61" i="21" s="1"/>
  <c r="AN61" i="21"/>
  <c r="AO61" i="21" s="1"/>
  <c r="AB61" i="21"/>
  <c r="AA61" i="21"/>
  <c r="Z61" i="21"/>
  <c r="Y61" i="21"/>
  <c r="X61" i="21"/>
  <c r="W61" i="21"/>
  <c r="V61" i="21"/>
  <c r="U61" i="21"/>
  <c r="T61" i="21"/>
  <c r="AY61" i="21" s="1"/>
  <c r="BJ60" i="21"/>
  <c r="BI60" i="21"/>
  <c r="BH60" i="21"/>
  <c r="BG60" i="21"/>
  <c r="BF60" i="21"/>
  <c r="BC60" i="21"/>
  <c r="BD60" i="21" s="1"/>
  <c r="AN60" i="21"/>
  <c r="AO60" i="21" s="1"/>
  <c r="AB60" i="21"/>
  <c r="AA60" i="21"/>
  <c r="Z60" i="21"/>
  <c r="Y60" i="21"/>
  <c r="X60" i="21"/>
  <c r="W60" i="21"/>
  <c r="V60" i="21"/>
  <c r="AP60" i="21" s="1"/>
  <c r="U60" i="21"/>
  <c r="T60" i="21"/>
  <c r="AY60" i="21" s="1"/>
  <c r="BJ59" i="21"/>
  <c r="BI59" i="21"/>
  <c r="BH59" i="21"/>
  <c r="BG59" i="21"/>
  <c r="BF59" i="21"/>
  <c r="BC59" i="21"/>
  <c r="BD59" i="21" s="1"/>
  <c r="AN59" i="21"/>
  <c r="AO59" i="21" s="1"/>
  <c r="AB59" i="21"/>
  <c r="AA59" i="21"/>
  <c r="Z59" i="21"/>
  <c r="Y59" i="21"/>
  <c r="X59" i="21"/>
  <c r="W59" i="21"/>
  <c r="V59" i="21"/>
  <c r="U59" i="21"/>
  <c r="T59" i="21"/>
  <c r="BJ58" i="21"/>
  <c r="BI58" i="21"/>
  <c r="BH58" i="21"/>
  <c r="BG58" i="21"/>
  <c r="BF58" i="21"/>
  <c r="BC58" i="21"/>
  <c r="BD58" i="21" s="1"/>
  <c r="AN58" i="21"/>
  <c r="AO58" i="21" s="1"/>
  <c r="AB58" i="21"/>
  <c r="AA58" i="21"/>
  <c r="Z58" i="21"/>
  <c r="Y58" i="21"/>
  <c r="X58" i="21"/>
  <c r="W58" i="21"/>
  <c r="V58" i="21"/>
  <c r="AM58" i="21" s="1"/>
  <c r="U58" i="21"/>
  <c r="T58" i="21"/>
  <c r="AY58" i="21" s="1"/>
  <c r="BJ57" i="21"/>
  <c r="BI57" i="21"/>
  <c r="BH57" i="21"/>
  <c r="BG57" i="21"/>
  <c r="BF57" i="21"/>
  <c r="BC57" i="21"/>
  <c r="BD57" i="21" s="1"/>
  <c r="AN57" i="21"/>
  <c r="AO57" i="21" s="1"/>
  <c r="AB57" i="21"/>
  <c r="AA57" i="21"/>
  <c r="Z57" i="21"/>
  <c r="Y57" i="21"/>
  <c r="X57" i="21"/>
  <c r="W57" i="21"/>
  <c r="V57" i="21"/>
  <c r="U57" i="21"/>
  <c r="T57" i="21"/>
  <c r="AY57" i="21" s="1"/>
  <c r="BJ56" i="21"/>
  <c r="BI56" i="21"/>
  <c r="BH56" i="21"/>
  <c r="BG56" i="21"/>
  <c r="BF56" i="21"/>
  <c r="BC56" i="21"/>
  <c r="BD56" i="21" s="1"/>
  <c r="AN56" i="21"/>
  <c r="AO56" i="21" s="1"/>
  <c r="AB56" i="21"/>
  <c r="AA56" i="21"/>
  <c r="Z56" i="21"/>
  <c r="Y56" i="21"/>
  <c r="X56" i="21"/>
  <c r="W56" i="21"/>
  <c r="V56" i="21"/>
  <c r="U56" i="21"/>
  <c r="T56" i="21"/>
  <c r="AY56" i="21" s="1"/>
  <c r="BJ55" i="21"/>
  <c r="BI55" i="21"/>
  <c r="BH55" i="21"/>
  <c r="BG55" i="21"/>
  <c r="BF55" i="21"/>
  <c r="BC55" i="21"/>
  <c r="BD55" i="21" s="1"/>
  <c r="AN55" i="21"/>
  <c r="AO55" i="21" s="1"/>
  <c r="AB55" i="21"/>
  <c r="AA55" i="21"/>
  <c r="Z55" i="21"/>
  <c r="Y55" i="21"/>
  <c r="X55" i="21"/>
  <c r="W55" i="21"/>
  <c r="V55" i="21"/>
  <c r="U55" i="21"/>
  <c r="T55" i="21"/>
  <c r="AY55" i="21" s="1"/>
  <c r="BJ54" i="21"/>
  <c r="BI54" i="21"/>
  <c r="BH54" i="21"/>
  <c r="BG54" i="21"/>
  <c r="BF54" i="21"/>
  <c r="BC54" i="21"/>
  <c r="BD54" i="21" s="1"/>
  <c r="AN54" i="21"/>
  <c r="AO54" i="21" s="1"/>
  <c r="AB54" i="21"/>
  <c r="AA54" i="21"/>
  <c r="Z54" i="21"/>
  <c r="Y54" i="21"/>
  <c r="X54" i="21"/>
  <c r="W54" i="21"/>
  <c r="V54" i="21"/>
  <c r="AP54" i="21" s="1"/>
  <c r="U54" i="21"/>
  <c r="T54" i="21"/>
  <c r="BJ53" i="21"/>
  <c r="BI53" i="21"/>
  <c r="BH53" i="21"/>
  <c r="BG53" i="21"/>
  <c r="BF53" i="21"/>
  <c r="BC53" i="21"/>
  <c r="BD53" i="21" s="1"/>
  <c r="AN53" i="21"/>
  <c r="AO53" i="21" s="1"/>
  <c r="AB53" i="21"/>
  <c r="AA53" i="21"/>
  <c r="Z53" i="21"/>
  <c r="Y53" i="21"/>
  <c r="X53" i="21"/>
  <c r="W53" i="21"/>
  <c r="V53" i="21"/>
  <c r="U53" i="21"/>
  <c r="T53" i="21"/>
  <c r="BJ52" i="21"/>
  <c r="BI52" i="21"/>
  <c r="BH52" i="21"/>
  <c r="BG52" i="21"/>
  <c r="BF52" i="21"/>
  <c r="BC52" i="21"/>
  <c r="BD52" i="21" s="1"/>
  <c r="AN52" i="21"/>
  <c r="AO52" i="21" s="1"/>
  <c r="AE52" i="21"/>
  <c r="AB52" i="21"/>
  <c r="AA52" i="21"/>
  <c r="Z52" i="21"/>
  <c r="Y52" i="21"/>
  <c r="X52" i="21"/>
  <c r="W52" i="21"/>
  <c r="V52" i="21"/>
  <c r="AP52" i="21" s="1"/>
  <c r="U52" i="21"/>
  <c r="AK52" i="21" s="1"/>
  <c r="T52" i="21"/>
  <c r="AY52" i="21" s="1"/>
  <c r="BJ51" i="21"/>
  <c r="BI51" i="21"/>
  <c r="BH51" i="21"/>
  <c r="BG51" i="21"/>
  <c r="BF51" i="21"/>
  <c r="BC51" i="21"/>
  <c r="BD51" i="21" s="1"/>
  <c r="AN51" i="21"/>
  <c r="AO51" i="21" s="1"/>
  <c r="AB51" i="21"/>
  <c r="AA51" i="21"/>
  <c r="Z51" i="21"/>
  <c r="Y51" i="21"/>
  <c r="X51" i="21"/>
  <c r="W51" i="21"/>
  <c r="V51" i="21"/>
  <c r="U51" i="21"/>
  <c r="T51" i="21"/>
  <c r="AY51" i="21" s="1"/>
  <c r="BJ50" i="21"/>
  <c r="BI50" i="21"/>
  <c r="BH50" i="21"/>
  <c r="BG50" i="21"/>
  <c r="BF50" i="21"/>
  <c r="BC50" i="21"/>
  <c r="BD50" i="21" s="1"/>
  <c r="AN50" i="21"/>
  <c r="AO50" i="21" s="1"/>
  <c r="AB50" i="21"/>
  <c r="AA50" i="21"/>
  <c r="Z50" i="21"/>
  <c r="Y50" i="21"/>
  <c r="X50" i="21"/>
  <c r="W50" i="21"/>
  <c r="V50" i="21"/>
  <c r="AM50" i="21" s="1"/>
  <c r="U50" i="21"/>
  <c r="T50" i="21"/>
  <c r="AY50" i="21" s="1"/>
  <c r="BJ49" i="21"/>
  <c r="BI49" i="21"/>
  <c r="BH49" i="21"/>
  <c r="BG49" i="21"/>
  <c r="BF49" i="21"/>
  <c r="BC49" i="21"/>
  <c r="BD49" i="21" s="1"/>
  <c r="AN49" i="21"/>
  <c r="AO49" i="21" s="1"/>
  <c r="AB49" i="21"/>
  <c r="AA49" i="21"/>
  <c r="Z49" i="21"/>
  <c r="Y49" i="21"/>
  <c r="X49" i="21"/>
  <c r="W49" i="21"/>
  <c r="V49" i="21"/>
  <c r="U49" i="21"/>
  <c r="T49" i="21"/>
  <c r="BJ48" i="21"/>
  <c r="BI48" i="21"/>
  <c r="BH48" i="21"/>
  <c r="BG48" i="21"/>
  <c r="BF48" i="21"/>
  <c r="BC48" i="21"/>
  <c r="BD48" i="21" s="1"/>
  <c r="AN48" i="21"/>
  <c r="AO48" i="21" s="1"/>
  <c r="AB48" i="21"/>
  <c r="AA48" i="21"/>
  <c r="Z48" i="21"/>
  <c r="Y48" i="21"/>
  <c r="X48" i="21"/>
  <c r="W48" i="21"/>
  <c r="V48" i="21"/>
  <c r="U48" i="21"/>
  <c r="T48" i="21"/>
  <c r="BJ47" i="21"/>
  <c r="BI47" i="21"/>
  <c r="BH47" i="21"/>
  <c r="BG47" i="21"/>
  <c r="BF47" i="21"/>
  <c r="BC47" i="21"/>
  <c r="BD47" i="21" s="1"/>
  <c r="AN47" i="21"/>
  <c r="AO47" i="21" s="1"/>
  <c r="AB47" i="21"/>
  <c r="AA47" i="21"/>
  <c r="Z47" i="21"/>
  <c r="Y47" i="21"/>
  <c r="X47" i="21"/>
  <c r="W47" i="21"/>
  <c r="V47" i="21"/>
  <c r="U47" i="21"/>
  <c r="T47" i="21"/>
  <c r="AY47" i="21" s="1"/>
  <c r="BJ46" i="21"/>
  <c r="BI46" i="21"/>
  <c r="BH46" i="21"/>
  <c r="BG46" i="21"/>
  <c r="BF46" i="21"/>
  <c r="BC46" i="21"/>
  <c r="BD46" i="21" s="1"/>
  <c r="AN46" i="21"/>
  <c r="AO46" i="21" s="1"/>
  <c r="AB46" i="21"/>
  <c r="AA46" i="21"/>
  <c r="Z46" i="21"/>
  <c r="Y46" i="21"/>
  <c r="X46" i="21"/>
  <c r="W46" i="21"/>
  <c r="V46" i="21"/>
  <c r="AM46" i="21" s="1"/>
  <c r="U46" i="21"/>
  <c r="T46" i="21"/>
  <c r="AY46" i="21" s="1"/>
  <c r="BJ45" i="21"/>
  <c r="BI45" i="21"/>
  <c r="BH45" i="21"/>
  <c r="BG45" i="21"/>
  <c r="BF45" i="21"/>
  <c r="BC45" i="21"/>
  <c r="BD45" i="21" s="1"/>
  <c r="AN45" i="21"/>
  <c r="AO45" i="21" s="1"/>
  <c r="AB45" i="21"/>
  <c r="AA45" i="21"/>
  <c r="Z45" i="21"/>
  <c r="Y45" i="21"/>
  <c r="X45" i="21"/>
  <c r="W45" i="21"/>
  <c r="V45" i="21"/>
  <c r="U45" i="21"/>
  <c r="T45" i="21"/>
  <c r="BJ44" i="21"/>
  <c r="BI44" i="21"/>
  <c r="BH44" i="21"/>
  <c r="BG44" i="21"/>
  <c r="BF44" i="21"/>
  <c r="BC44" i="21"/>
  <c r="BD44" i="21" s="1"/>
  <c r="AN44" i="21"/>
  <c r="AO44" i="21" s="1"/>
  <c r="AB44" i="21"/>
  <c r="AA44" i="21"/>
  <c r="Z44" i="21"/>
  <c r="Y44" i="21"/>
  <c r="X44" i="21"/>
  <c r="W44" i="21"/>
  <c r="V44" i="21"/>
  <c r="AP44" i="21" s="1"/>
  <c r="U44" i="21"/>
  <c r="T44" i="21"/>
  <c r="AY44" i="21" s="1"/>
  <c r="BJ43" i="21"/>
  <c r="BI43" i="21"/>
  <c r="BH43" i="21"/>
  <c r="BG43" i="21"/>
  <c r="BF43" i="21"/>
  <c r="BC43" i="21"/>
  <c r="BD43" i="21" s="1"/>
  <c r="AN43" i="21"/>
  <c r="AO43" i="21" s="1"/>
  <c r="AB43" i="21"/>
  <c r="AA43" i="21"/>
  <c r="Z43" i="21"/>
  <c r="Y43" i="21"/>
  <c r="X43" i="21"/>
  <c r="W43" i="21"/>
  <c r="V43" i="21"/>
  <c r="U43" i="21"/>
  <c r="T43" i="21"/>
  <c r="AY43" i="21" s="1"/>
  <c r="BJ42" i="21"/>
  <c r="BI42" i="21"/>
  <c r="BH42" i="21"/>
  <c r="BG42" i="21"/>
  <c r="BF42" i="21"/>
  <c r="BC42" i="21"/>
  <c r="BD42" i="21" s="1"/>
  <c r="AN42" i="21"/>
  <c r="AO42" i="21" s="1"/>
  <c r="AB42" i="21"/>
  <c r="AA42" i="21"/>
  <c r="Z42" i="21"/>
  <c r="Y42" i="21"/>
  <c r="X42" i="21"/>
  <c r="W42" i="21"/>
  <c r="V42" i="21"/>
  <c r="AM42" i="21" s="1"/>
  <c r="U42" i="21"/>
  <c r="T42" i="21"/>
  <c r="AY42" i="21" s="1"/>
  <c r="BJ41" i="21"/>
  <c r="BI41" i="21"/>
  <c r="BH41" i="21"/>
  <c r="BG41" i="21"/>
  <c r="BF41" i="21"/>
  <c r="BC41" i="21"/>
  <c r="BD41" i="21" s="1"/>
  <c r="AN41" i="21"/>
  <c r="AO41" i="21" s="1"/>
  <c r="AB41" i="21"/>
  <c r="AA41" i="21"/>
  <c r="Z41" i="21"/>
  <c r="Y41" i="21"/>
  <c r="X41" i="21"/>
  <c r="W41" i="21"/>
  <c r="V41" i="21"/>
  <c r="U41" i="21"/>
  <c r="T41" i="21"/>
  <c r="BJ40" i="21"/>
  <c r="BI40" i="21"/>
  <c r="BH40" i="21"/>
  <c r="BG40" i="21"/>
  <c r="BF40" i="21"/>
  <c r="BC40" i="21"/>
  <c r="BD40" i="21" s="1"/>
  <c r="AN40" i="21"/>
  <c r="AO40" i="21" s="1"/>
  <c r="AB40" i="21"/>
  <c r="AA40" i="21"/>
  <c r="Z40" i="21"/>
  <c r="Y40" i="21"/>
  <c r="X40" i="21"/>
  <c r="W40" i="21"/>
  <c r="V40" i="21"/>
  <c r="U40" i="21"/>
  <c r="T40" i="21"/>
  <c r="BJ39" i="21"/>
  <c r="BI39" i="21"/>
  <c r="BH39" i="21"/>
  <c r="BG39" i="21"/>
  <c r="BF39" i="21"/>
  <c r="BC39" i="21"/>
  <c r="BD39" i="21" s="1"/>
  <c r="AN39" i="21"/>
  <c r="AO39" i="21" s="1"/>
  <c r="AB39" i="21"/>
  <c r="AA39" i="21"/>
  <c r="Z39" i="21"/>
  <c r="Y39" i="21"/>
  <c r="X39" i="21"/>
  <c r="W39" i="21"/>
  <c r="V39" i="21"/>
  <c r="U39" i="21"/>
  <c r="T39" i="21"/>
  <c r="BJ38" i="21"/>
  <c r="BI38" i="21"/>
  <c r="BH38" i="21"/>
  <c r="BG38" i="21"/>
  <c r="BF38" i="21"/>
  <c r="BC38" i="21"/>
  <c r="BD38" i="21" s="1"/>
  <c r="AN38" i="21"/>
  <c r="AO38" i="21" s="1"/>
  <c r="AB38" i="21"/>
  <c r="AA38" i="21"/>
  <c r="Z38" i="21"/>
  <c r="Y38" i="21"/>
  <c r="X38" i="21"/>
  <c r="W38" i="21"/>
  <c r="V38" i="21"/>
  <c r="AQ38" i="21" s="1"/>
  <c r="U38" i="21"/>
  <c r="T38" i="21"/>
  <c r="AY38" i="21" s="1"/>
  <c r="BJ37" i="21"/>
  <c r="BI37" i="21"/>
  <c r="BH37" i="21"/>
  <c r="BG37" i="21"/>
  <c r="BF37" i="21"/>
  <c r="BC37" i="21"/>
  <c r="BD37" i="21" s="1"/>
  <c r="AN37" i="21"/>
  <c r="AO37" i="21" s="1"/>
  <c r="AB37" i="21"/>
  <c r="AA37" i="21"/>
  <c r="Z37" i="21"/>
  <c r="Y37" i="21"/>
  <c r="X37" i="21"/>
  <c r="W37" i="21"/>
  <c r="V37" i="21"/>
  <c r="U37" i="21"/>
  <c r="T37" i="21"/>
  <c r="AY37" i="21" s="1"/>
  <c r="BJ36" i="21"/>
  <c r="BI36" i="21"/>
  <c r="BH36" i="21"/>
  <c r="BG36" i="21"/>
  <c r="BF36" i="21"/>
  <c r="BC36" i="21"/>
  <c r="BD36" i="21" s="1"/>
  <c r="AN36" i="21"/>
  <c r="AO36" i="21" s="1"/>
  <c r="AE36" i="21"/>
  <c r="AB36" i="21"/>
  <c r="AA36" i="21"/>
  <c r="Z36" i="21"/>
  <c r="Y36" i="21"/>
  <c r="X36" i="21"/>
  <c r="W36" i="21"/>
  <c r="V36" i="21"/>
  <c r="AM36" i="21" s="1"/>
  <c r="U36" i="21"/>
  <c r="T36" i="21"/>
  <c r="AY36" i="21" s="1"/>
  <c r="BJ35" i="21"/>
  <c r="BI35" i="21"/>
  <c r="BH35" i="21"/>
  <c r="BG35" i="21"/>
  <c r="BF35" i="21"/>
  <c r="BC35" i="21"/>
  <c r="BD35" i="21" s="1"/>
  <c r="AN35" i="21"/>
  <c r="AO35" i="21" s="1"/>
  <c r="AB35" i="21"/>
  <c r="AA35" i="21"/>
  <c r="Z35" i="21"/>
  <c r="Y35" i="21"/>
  <c r="X35" i="21"/>
  <c r="W35" i="21"/>
  <c r="V35" i="21"/>
  <c r="U35" i="21"/>
  <c r="T35" i="21"/>
  <c r="AY35" i="21" s="1"/>
  <c r="BJ34" i="21"/>
  <c r="BI34" i="21"/>
  <c r="BH34" i="21"/>
  <c r="BG34" i="21"/>
  <c r="BF34" i="21"/>
  <c r="BC34" i="21"/>
  <c r="BD34" i="21" s="1"/>
  <c r="AN34" i="21"/>
  <c r="AO34" i="21" s="1"/>
  <c r="AB34" i="21"/>
  <c r="AA34" i="21"/>
  <c r="Z34" i="21"/>
  <c r="Y34" i="21"/>
  <c r="X34" i="21"/>
  <c r="W34" i="21"/>
  <c r="V34" i="21"/>
  <c r="U34" i="21"/>
  <c r="T34" i="21"/>
  <c r="BJ33" i="21"/>
  <c r="BI33" i="21"/>
  <c r="BH33" i="21"/>
  <c r="BG33" i="21"/>
  <c r="BF33" i="21"/>
  <c r="BC33" i="21"/>
  <c r="BD33" i="21" s="1"/>
  <c r="AN33" i="21"/>
  <c r="AO33" i="21" s="1"/>
  <c r="AB33" i="21"/>
  <c r="AA33" i="21"/>
  <c r="Z33" i="21"/>
  <c r="Y33" i="21"/>
  <c r="X33" i="21"/>
  <c r="W33" i="21"/>
  <c r="V33" i="21"/>
  <c r="U33" i="21"/>
  <c r="T33" i="21"/>
  <c r="AY33" i="21" s="1"/>
  <c r="BJ32" i="21"/>
  <c r="BI32" i="21"/>
  <c r="BH32" i="21"/>
  <c r="BG32" i="21"/>
  <c r="BF32" i="21"/>
  <c r="BC32" i="21"/>
  <c r="BD32" i="21" s="1"/>
  <c r="AN32" i="21"/>
  <c r="AO32" i="21" s="1"/>
  <c r="AB32" i="21"/>
  <c r="AA32" i="21"/>
  <c r="Z32" i="21"/>
  <c r="Y32" i="21"/>
  <c r="X32" i="21"/>
  <c r="W32" i="21"/>
  <c r="V32" i="21"/>
  <c r="U32" i="21"/>
  <c r="T32" i="21"/>
  <c r="BJ31" i="21"/>
  <c r="BI31" i="21"/>
  <c r="BH31" i="21"/>
  <c r="BG31" i="21"/>
  <c r="BF31" i="21"/>
  <c r="BC31" i="21"/>
  <c r="BD31" i="21" s="1"/>
  <c r="AN31" i="21"/>
  <c r="AO31" i="21" s="1"/>
  <c r="AB31" i="21"/>
  <c r="AA31" i="21"/>
  <c r="Z31" i="21"/>
  <c r="Y31" i="21"/>
  <c r="X31" i="21"/>
  <c r="W31" i="21"/>
  <c r="V31" i="21"/>
  <c r="AM31" i="21" s="1"/>
  <c r="U31" i="21"/>
  <c r="T31" i="21"/>
  <c r="BJ30" i="21"/>
  <c r="BI30" i="21"/>
  <c r="BH30" i="21"/>
  <c r="BG30" i="21"/>
  <c r="BF30" i="21"/>
  <c r="BC30" i="21"/>
  <c r="BD30" i="21" s="1"/>
  <c r="AN30" i="21"/>
  <c r="AO30" i="21" s="1"/>
  <c r="AB30" i="21"/>
  <c r="AA30" i="21"/>
  <c r="Z30" i="21"/>
  <c r="Y30" i="21"/>
  <c r="X30" i="21"/>
  <c r="W30" i="21"/>
  <c r="V30" i="21"/>
  <c r="U30" i="21"/>
  <c r="T30" i="21"/>
  <c r="BJ29" i="21"/>
  <c r="BI29" i="21"/>
  <c r="BH29" i="21"/>
  <c r="BG29" i="21"/>
  <c r="BF29" i="21"/>
  <c r="BC29" i="21"/>
  <c r="BD29" i="21" s="1"/>
  <c r="AN29" i="21"/>
  <c r="AO29" i="21" s="1"/>
  <c r="AB29" i="21"/>
  <c r="AA29" i="21"/>
  <c r="Z29" i="21"/>
  <c r="Y29" i="21"/>
  <c r="X29" i="21"/>
  <c r="W29" i="21"/>
  <c r="V29" i="21"/>
  <c r="U29" i="21"/>
  <c r="T29" i="21"/>
  <c r="AY29" i="21" s="1"/>
  <c r="BJ28" i="21"/>
  <c r="BI28" i="21"/>
  <c r="BH28" i="21"/>
  <c r="BG28" i="21"/>
  <c r="BF28" i="21"/>
  <c r="BC28" i="21"/>
  <c r="BD28" i="21" s="1"/>
  <c r="AN28" i="21"/>
  <c r="AO28" i="21" s="1"/>
  <c r="AB28" i="21"/>
  <c r="AA28" i="21"/>
  <c r="Z28" i="21"/>
  <c r="Y28" i="21"/>
  <c r="X28" i="21"/>
  <c r="W28" i="21"/>
  <c r="V28" i="21"/>
  <c r="U28" i="21"/>
  <c r="T28" i="21"/>
  <c r="AY28" i="21" s="1"/>
  <c r="BJ27" i="21"/>
  <c r="BI27" i="21"/>
  <c r="BH27" i="21"/>
  <c r="BG27" i="21"/>
  <c r="BF27" i="21"/>
  <c r="BC27" i="21"/>
  <c r="BD27" i="21" s="1"/>
  <c r="AN27" i="21"/>
  <c r="AO27" i="21" s="1"/>
  <c r="AB27" i="21"/>
  <c r="AA27" i="21"/>
  <c r="Z27" i="21"/>
  <c r="Y27" i="21"/>
  <c r="X27" i="21"/>
  <c r="W27" i="21"/>
  <c r="V27" i="21"/>
  <c r="U27" i="21"/>
  <c r="T27" i="21"/>
  <c r="AY27" i="21" s="1"/>
  <c r="BJ26" i="21"/>
  <c r="BI26" i="21"/>
  <c r="BH26" i="21"/>
  <c r="BG26" i="21"/>
  <c r="BF26" i="21"/>
  <c r="BC26" i="21"/>
  <c r="BD26" i="21" s="1"/>
  <c r="AN26" i="21"/>
  <c r="AO26" i="21" s="1"/>
  <c r="AB26" i="21"/>
  <c r="AA26" i="21"/>
  <c r="Z26" i="21"/>
  <c r="Y26" i="21"/>
  <c r="X26" i="21"/>
  <c r="W26" i="21"/>
  <c r="V26" i="21"/>
  <c r="U26" i="21"/>
  <c r="T26" i="21"/>
  <c r="AY26" i="21" s="1"/>
  <c r="BJ25" i="21"/>
  <c r="BI25" i="21"/>
  <c r="BH25" i="21"/>
  <c r="BG25" i="21"/>
  <c r="BF25" i="21"/>
  <c r="BC25" i="21"/>
  <c r="BD25" i="21" s="1"/>
  <c r="AN25" i="21"/>
  <c r="AO25" i="21" s="1"/>
  <c r="AB25" i="21"/>
  <c r="AA25" i="21"/>
  <c r="Z25" i="21"/>
  <c r="Y25" i="21"/>
  <c r="X25" i="21"/>
  <c r="W25" i="21"/>
  <c r="V25" i="21"/>
  <c r="U25" i="21"/>
  <c r="T25" i="21"/>
  <c r="BJ24" i="21"/>
  <c r="BI24" i="21"/>
  <c r="BH24" i="21"/>
  <c r="BG24" i="21"/>
  <c r="BF24" i="21"/>
  <c r="BC24" i="21"/>
  <c r="BD24" i="21" s="1"/>
  <c r="AN24" i="21"/>
  <c r="AO24" i="21" s="1"/>
  <c r="AB24" i="21"/>
  <c r="AA24" i="21"/>
  <c r="Z24" i="21"/>
  <c r="Y24" i="21"/>
  <c r="X24" i="21"/>
  <c r="W24" i="21"/>
  <c r="V24" i="21"/>
  <c r="U24" i="21"/>
  <c r="T24" i="21"/>
  <c r="AY24" i="21" s="1"/>
  <c r="BJ23" i="21"/>
  <c r="BI23" i="21"/>
  <c r="BH23" i="21"/>
  <c r="BG23" i="21"/>
  <c r="BF23" i="21"/>
  <c r="BC23" i="21"/>
  <c r="BD23" i="21" s="1"/>
  <c r="AN23" i="21"/>
  <c r="AO23" i="21" s="1"/>
  <c r="AB23" i="21"/>
  <c r="AA23" i="21"/>
  <c r="Z23" i="21"/>
  <c r="Y23" i="21"/>
  <c r="X23" i="21"/>
  <c r="W23" i="21"/>
  <c r="V23" i="21"/>
  <c r="U23" i="21"/>
  <c r="T23" i="21"/>
  <c r="BJ22" i="21"/>
  <c r="BI22" i="21"/>
  <c r="BH22" i="21"/>
  <c r="BG22" i="21"/>
  <c r="BF22" i="21"/>
  <c r="BC22" i="21"/>
  <c r="BD22" i="21" s="1"/>
  <c r="AN22" i="21"/>
  <c r="AO22" i="21" s="1"/>
  <c r="AB22" i="21"/>
  <c r="AA22" i="21"/>
  <c r="Z22" i="21"/>
  <c r="Y22" i="21"/>
  <c r="X22" i="21"/>
  <c r="W22" i="21"/>
  <c r="V22" i="21"/>
  <c r="U22" i="21"/>
  <c r="T22" i="21"/>
  <c r="BJ21" i="21"/>
  <c r="BI21" i="21"/>
  <c r="BH21" i="21"/>
  <c r="BG21" i="21"/>
  <c r="BF21" i="21"/>
  <c r="BC21" i="21"/>
  <c r="BD21" i="21" s="1"/>
  <c r="AN21" i="21"/>
  <c r="AO21" i="21" s="1"/>
  <c r="AB21" i="21"/>
  <c r="AA21" i="21"/>
  <c r="Z21" i="21"/>
  <c r="Y21" i="21"/>
  <c r="X21" i="21"/>
  <c r="W21" i="21"/>
  <c r="V21" i="21"/>
  <c r="U21" i="21"/>
  <c r="AK21" i="21" s="1"/>
  <c r="T21" i="21"/>
  <c r="BJ20" i="21"/>
  <c r="BI20" i="21"/>
  <c r="BH20" i="21"/>
  <c r="BG20" i="21"/>
  <c r="BF20" i="21"/>
  <c r="BC20" i="21"/>
  <c r="BD20" i="21" s="1"/>
  <c r="AN20" i="21"/>
  <c r="AO20" i="21" s="1"/>
  <c r="AB20" i="21"/>
  <c r="AA20" i="21"/>
  <c r="Z20" i="21"/>
  <c r="Y20" i="21"/>
  <c r="X20" i="21"/>
  <c r="W20" i="21"/>
  <c r="V20" i="21"/>
  <c r="U20" i="21"/>
  <c r="T20" i="21"/>
  <c r="AY20" i="21" s="1"/>
  <c r="BJ19" i="21"/>
  <c r="BI19" i="21"/>
  <c r="BH19" i="21"/>
  <c r="BG19" i="21"/>
  <c r="BF19" i="21"/>
  <c r="BC19" i="21"/>
  <c r="BD19" i="21" s="1"/>
  <c r="AN19" i="21"/>
  <c r="AO19" i="21" s="1"/>
  <c r="AB19" i="21"/>
  <c r="AA19" i="21"/>
  <c r="Z19" i="21"/>
  <c r="Y19" i="21"/>
  <c r="X19" i="21"/>
  <c r="W19" i="21"/>
  <c r="V19" i="21"/>
  <c r="U19" i="21"/>
  <c r="T19" i="21"/>
  <c r="AY19" i="21" s="1"/>
  <c r="BJ18" i="21"/>
  <c r="BI18" i="21"/>
  <c r="BH18" i="21"/>
  <c r="BG18" i="21"/>
  <c r="BF18" i="21"/>
  <c r="BC18" i="21"/>
  <c r="BD18" i="21" s="1"/>
  <c r="AN18" i="21"/>
  <c r="AO18" i="21" s="1"/>
  <c r="AB18" i="21"/>
  <c r="AA18" i="21"/>
  <c r="Z18" i="21"/>
  <c r="Y18" i="21"/>
  <c r="X18" i="21"/>
  <c r="W18" i="21"/>
  <c r="V18" i="21"/>
  <c r="U18" i="21"/>
  <c r="T18" i="21"/>
  <c r="AY18" i="21" s="1"/>
  <c r="BJ17" i="21"/>
  <c r="BI17" i="21"/>
  <c r="BH17" i="21"/>
  <c r="BG17" i="21"/>
  <c r="BF17" i="21"/>
  <c r="BC17" i="21"/>
  <c r="BD17" i="21" s="1"/>
  <c r="AN17" i="21"/>
  <c r="AO17" i="21" s="1"/>
  <c r="AB17" i="21"/>
  <c r="AA17" i="21"/>
  <c r="Z17" i="21"/>
  <c r="Y17" i="21"/>
  <c r="X17" i="21"/>
  <c r="W17" i="21"/>
  <c r="V17" i="21"/>
  <c r="U17" i="21"/>
  <c r="T17" i="21"/>
  <c r="BJ16" i="21"/>
  <c r="BI16" i="21"/>
  <c r="BH16" i="21"/>
  <c r="BG16" i="21"/>
  <c r="BF16" i="21"/>
  <c r="BC16" i="21"/>
  <c r="BD16" i="21" s="1"/>
  <c r="AN16" i="21"/>
  <c r="AO16" i="21" s="1"/>
  <c r="AB16" i="21"/>
  <c r="AA16" i="21"/>
  <c r="Z16" i="21"/>
  <c r="Y16" i="21"/>
  <c r="X16" i="21"/>
  <c r="W16" i="21"/>
  <c r="V16" i="21"/>
  <c r="U16" i="21"/>
  <c r="T16" i="21"/>
  <c r="BJ15" i="21"/>
  <c r="BI15" i="21"/>
  <c r="BH15" i="21"/>
  <c r="BG15" i="21"/>
  <c r="BF15" i="21"/>
  <c r="BC15" i="21"/>
  <c r="BD15" i="21" s="1"/>
  <c r="AN15" i="21"/>
  <c r="AO15" i="21" s="1"/>
  <c r="AB15" i="21"/>
  <c r="AA15" i="21"/>
  <c r="Z15" i="21"/>
  <c r="Y15" i="21"/>
  <c r="X15" i="21"/>
  <c r="W15" i="21"/>
  <c r="V15" i="21"/>
  <c r="U15" i="21"/>
  <c r="T15" i="21"/>
  <c r="AY15" i="21" s="1"/>
  <c r="BJ14" i="21"/>
  <c r="BI14" i="21"/>
  <c r="BH14" i="21"/>
  <c r="BG14" i="21"/>
  <c r="BF14" i="21"/>
  <c r="BC14" i="21"/>
  <c r="BD14" i="21" s="1"/>
  <c r="AN14" i="21"/>
  <c r="AO14" i="21" s="1"/>
  <c r="AB14" i="21"/>
  <c r="AA14" i="21"/>
  <c r="Z14" i="21"/>
  <c r="Y14" i="21"/>
  <c r="X14" i="21"/>
  <c r="W14" i="21"/>
  <c r="V14" i="21"/>
  <c r="U14" i="21"/>
  <c r="T14" i="21"/>
  <c r="BJ13" i="21"/>
  <c r="BI13" i="21"/>
  <c r="BH13" i="21"/>
  <c r="BG13" i="21"/>
  <c r="BF13" i="21"/>
  <c r="BC13" i="21"/>
  <c r="BD13" i="21" s="1"/>
  <c r="AN13" i="21"/>
  <c r="AO13" i="21" s="1"/>
  <c r="AB13" i="21"/>
  <c r="AA13" i="21"/>
  <c r="Z13" i="21"/>
  <c r="Y13" i="21"/>
  <c r="X13" i="21"/>
  <c r="W13" i="21"/>
  <c r="V13" i="21"/>
  <c r="U13" i="21"/>
  <c r="T13" i="21"/>
  <c r="BJ12" i="21"/>
  <c r="BI12" i="21"/>
  <c r="BH12" i="21"/>
  <c r="BG12" i="21"/>
  <c r="BF12" i="21"/>
  <c r="BC12" i="21"/>
  <c r="BD12" i="21" s="1"/>
  <c r="AN12" i="21"/>
  <c r="AO12" i="21" s="1"/>
  <c r="AB12" i="21"/>
  <c r="AA12" i="21"/>
  <c r="Z12" i="21"/>
  <c r="Y12" i="21"/>
  <c r="X12" i="21"/>
  <c r="W12" i="21"/>
  <c r="V12" i="21"/>
  <c r="U12" i="21"/>
  <c r="T12" i="21"/>
  <c r="AY12" i="21" s="1"/>
  <c r="BJ11" i="21"/>
  <c r="BI11" i="21"/>
  <c r="BH11" i="21"/>
  <c r="BG11" i="21"/>
  <c r="BF11" i="21"/>
  <c r="BC11" i="21"/>
  <c r="BD11" i="21" s="1"/>
  <c r="AN11" i="21"/>
  <c r="AO11" i="21" s="1"/>
  <c r="AB11" i="21"/>
  <c r="AA11" i="21"/>
  <c r="Z11" i="21"/>
  <c r="Y11" i="21"/>
  <c r="X11" i="21"/>
  <c r="W11" i="21"/>
  <c r="V11" i="21"/>
  <c r="U11" i="21"/>
  <c r="T11" i="21"/>
  <c r="BJ10" i="21"/>
  <c r="BI10" i="21"/>
  <c r="BH10" i="21"/>
  <c r="BG10" i="21"/>
  <c r="BF10" i="21"/>
  <c r="BC10" i="21"/>
  <c r="BD10" i="21" s="1"/>
  <c r="AN10" i="21"/>
  <c r="AO10" i="21" s="1"/>
  <c r="AE10" i="21"/>
  <c r="AB10" i="21"/>
  <c r="AA10" i="21"/>
  <c r="Z10" i="21"/>
  <c r="Y10" i="21"/>
  <c r="X10" i="21"/>
  <c r="W10" i="21"/>
  <c r="V10" i="21"/>
  <c r="U10" i="21"/>
  <c r="T10" i="21"/>
  <c r="AY10" i="21" s="1"/>
  <c r="BJ9" i="21"/>
  <c r="BI9" i="21"/>
  <c r="BH9" i="21"/>
  <c r="BG9" i="21"/>
  <c r="BF9" i="21"/>
  <c r="BC9" i="21"/>
  <c r="BD9" i="21" s="1"/>
  <c r="AN9" i="21"/>
  <c r="AO9" i="21" s="1"/>
  <c r="AB9" i="21"/>
  <c r="AA9" i="21"/>
  <c r="Z9" i="21"/>
  <c r="Y9" i="21"/>
  <c r="X9" i="21"/>
  <c r="W9" i="21"/>
  <c r="V9" i="21"/>
  <c r="U9" i="21"/>
  <c r="T9" i="21"/>
  <c r="AY9" i="21" s="1"/>
  <c r="BJ8" i="21"/>
  <c r="BI8" i="21"/>
  <c r="BH8" i="21"/>
  <c r="BG8" i="21"/>
  <c r="BF8" i="21"/>
  <c r="BC8" i="21"/>
  <c r="BD8" i="21" s="1"/>
  <c r="AN8" i="21"/>
  <c r="AO8" i="21" s="1"/>
  <c r="AB8" i="21"/>
  <c r="AA8" i="21"/>
  <c r="Z8" i="21"/>
  <c r="Y8" i="21"/>
  <c r="X8" i="21"/>
  <c r="W8" i="21"/>
  <c r="V8" i="21"/>
  <c r="U8" i="21"/>
  <c r="T8" i="21"/>
  <c r="BJ7" i="21"/>
  <c r="BI7" i="21"/>
  <c r="BH7" i="21"/>
  <c r="BG7" i="21"/>
  <c r="BF7" i="21"/>
  <c r="BC7" i="21"/>
  <c r="BD7" i="21" s="1"/>
  <c r="AN7" i="21"/>
  <c r="AO7" i="21" s="1"/>
  <c r="AB7" i="21"/>
  <c r="AA7" i="21"/>
  <c r="Z7" i="21"/>
  <c r="Y7" i="21"/>
  <c r="X7" i="21"/>
  <c r="W7" i="21"/>
  <c r="V7" i="21"/>
  <c r="U7" i="21"/>
  <c r="T7" i="21"/>
  <c r="BJ6" i="21"/>
  <c r="BI6" i="21"/>
  <c r="BH6" i="21"/>
  <c r="BG6" i="21"/>
  <c r="BF6" i="21"/>
  <c r="BC6" i="21"/>
  <c r="BD6" i="21" s="1"/>
  <c r="AN6" i="21"/>
  <c r="AO6" i="21" s="1"/>
  <c r="AB6" i="21"/>
  <c r="AA6" i="21"/>
  <c r="Z6" i="21"/>
  <c r="Y6" i="21"/>
  <c r="X6" i="21"/>
  <c r="W6" i="21"/>
  <c r="V6" i="21"/>
  <c r="U6" i="21"/>
  <c r="T6" i="21"/>
  <c r="AY6" i="21" s="1"/>
  <c r="BJ5" i="21"/>
  <c r="BI5" i="21"/>
  <c r="BH5" i="21"/>
  <c r="BG5" i="21"/>
  <c r="BF5" i="21"/>
  <c r="BC5" i="21"/>
  <c r="BD5" i="21" s="1"/>
  <c r="AN5" i="21"/>
  <c r="AO5" i="21" s="1"/>
  <c r="AB5" i="21"/>
  <c r="AA5" i="21"/>
  <c r="Z5" i="21"/>
  <c r="Y5" i="21"/>
  <c r="X5" i="21"/>
  <c r="W5" i="21"/>
  <c r="V5" i="21"/>
  <c r="U5" i="21"/>
  <c r="T5" i="21"/>
  <c r="AY5" i="21" s="1"/>
  <c r="BJ4" i="21"/>
  <c r="BI4" i="21"/>
  <c r="BH4" i="21"/>
  <c r="BG4" i="21"/>
  <c r="BF4" i="21"/>
  <c r="BE4" i="21"/>
  <c r="BC4" i="21"/>
  <c r="BD4" i="21" s="1"/>
  <c r="AN4" i="21"/>
  <c r="AB4" i="21"/>
  <c r="AA4" i="21"/>
  <c r="Z4" i="21"/>
  <c r="Y4" i="21"/>
  <c r="X4" i="21"/>
  <c r="W4" i="21"/>
  <c r="V4" i="21"/>
  <c r="U4" i="21"/>
  <c r="DBM93" i="8" a="1"/>
  <c r="DBM93" i="8" s="1"/>
  <c r="DBM86" i="8" a="1"/>
  <c r="DBM86" i="8" s="1"/>
  <c r="DBM85" i="8" a="1"/>
  <c r="DBM85" i="8" s="1"/>
  <c r="B322" i="15"/>
  <c r="B323" i="15"/>
  <c r="B324" i="15"/>
  <c r="B325" i="15"/>
  <c r="B326" i="15"/>
  <c r="B321" i="15"/>
  <c r="AL386" i="22" l="1"/>
  <c r="AL76" i="22"/>
  <c r="C31" i="25" a="1"/>
  <c r="C31" i="25" s="1"/>
  <c r="AZ29" i="22"/>
  <c r="AR143" i="22"/>
  <c r="AL29" i="22"/>
  <c r="AL90" i="22"/>
  <c r="AZ173" i="22"/>
  <c r="AL165" i="22"/>
  <c r="BK166" i="22"/>
  <c r="AL394" i="22"/>
  <c r="AR117" i="22"/>
  <c r="AL308" i="22"/>
  <c r="BP308" i="22" s="1"/>
  <c r="AL37" i="22"/>
  <c r="AL237" i="22"/>
  <c r="AR239" i="22"/>
  <c r="AV73" i="22"/>
  <c r="BR367" i="22"/>
  <c r="AR139" i="22"/>
  <c r="BR34" i="22"/>
  <c r="BR430" i="22"/>
  <c r="AR346" i="22"/>
  <c r="AV345" i="22"/>
  <c r="AR383" i="22"/>
  <c r="AR22" i="22"/>
  <c r="AR85" i="22"/>
  <c r="AV140" i="22"/>
  <c r="AR212" i="22"/>
  <c r="BR417" i="22"/>
  <c r="BR4" i="22"/>
  <c r="AV391" i="22"/>
  <c r="AL400" i="22"/>
  <c r="AL328" i="22"/>
  <c r="AL323" i="22"/>
  <c r="AL112" i="22"/>
  <c r="BR279" i="22"/>
  <c r="AR86" i="22"/>
  <c r="BQ86" i="22" s="1"/>
  <c r="AZ165" i="22"/>
  <c r="AV23" i="22"/>
  <c r="AR166" i="22"/>
  <c r="AV31" i="22"/>
  <c r="AR284" i="22"/>
  <c r="BR309" i="22"/>
  <c r="BR436" i="22"/>
  <c r="AR126" i="22"/>
  <c r="AL242" i="22"/>
  <c r="AL188" i="22"/>
  <c r="AV428" i="22"/>
  <c r="AV357" i="22"/>
  <c r="AZ168" i="22"/>
  <c r="BR333" i="22"/>
  <c r="BR189" i="22"/>
  <c r="BR270" i="22"/>
  <c r="AL438" i="22"/>
  <c r="AL301" i="22"/>
  <c r="AL97" i="22"/>
  <c r="AL36" i="22"/>
  <c r="AV64" i="22"/>
  <c r="BR231" i="22"/>
  <c r="BR32" i="22"/>
  <c r="BP393" i="22"/>
  <c r="BR94" i="22"/>
  <c r="BR352" i="22"/>
  <c r="BR207" i="22"/>
  <c r="BR31" i="22"/>
  <c r="BR253" i="22"/>
  <c r="BR30" i="22"/>
  <c r="AR25" i="22"/>
  <c r="AZ177" i="22"/>
  <c r="AR320" i="22"/>
  <c r="AV208" i="22"/>
  <c r="AR40" i="22"/>
  <c r="BR259" i="22"/>
  <c r="AV105" i="22"/>
  <c r="AR259" i="22"/>
  <c r="AR63" i="22"/>
  <c r="AL236" i="22"/>
  <c r="BP236" i="22" s="1"/>
  <c r="AV66" i="22"/>
  <c r="AV97" i="22"/>
  <c r="BR142" i="22"/>
  <c r="BR115" i="22"/>
  <c r="BR48" i="22"/>
  <c r="BR114" i="22"/>
  <c r="BR340" i="22"/>
  <c r="BR399" i="22"/>
  <c r="BR402" i="22"/>
  <c r="BR99" i="22"/>
  <c r="AV47" i="22"/>
  <c r="AV303" i="22"/>
  <c r="AR390" i="22"/>
  <c r="AR246" i="22"/>
  <c r="BR230" i="22"/>
  <c r="BR155" i="22"/>
  <c r="BQ382" i="22"/>
  <c r="AW13" i="21"/>
  <c r="AY13" i="21"/>
  <c r="AW31" i="21"/>
  <c r="AY31" i="21"/>
  <c r="AW34" i="21"/>
  <c r="AY34" i="21"/>
  <c r="AW62" i="21"/>
  <c r="AY62" i="21"/>
  <c r="AX67" i="21"/>
  <c r="AY67" i="21"/>
  <c r="AX72" i="21"/>
  <c r="AY72" i="21"/>
  <c r="AW80" i="21"/>
  <c r="AY80" i="21"/>
  <c r="AW85" i="21"/>
  <c r="AY85" i="21"/>
  <c r="AW86" i="21"/>
  <c r="AY86" i="21"/>
  <c r="AW87" i="21"/>
  <c r="AY87" i="21"/>
  <c r="AW90" i="21"/>
  <c r="AY90" i="21"/>
  <c r="AX21" i="21"/>
  <c r="AY21" i="21"/>
  <c r="AX53" i="21"/>
  <c r="AY53" i="21"/>
  <c r="AX78" i="21"/>
  <c r="AY78" i="21"/>
  <c r="AX94" i="21"/>
  <c r="AY94" i="21"/>
  <c r="AW95" i="21"/>
  <c r="AY95" i="21"/>
  <c r="AW97" i="21"/>
  <c r="AY97" i="21"/>
  <c r="AW98" i="21"/>
  <c r="AY98" i="21"/>
  <c r="AW99" i="21"/>
  <c r="AY99" i="21"/>
  <c r="AW105" i="21"/>
  <c r="AY105" i="21"/>
  <c r="AW106" i="21"/>
  <c r="AY106" i="21"/>
  <c r="AW107" i="21"/>
  <c r="AY107" i="21"/>
  <c r="AX109" i="21"/>
  <c r="AY109" i="21"/>
  <c r="AW113" i="21"/>
  <c r="AY113" i="21"/>
  <c r="AX115" i="21"/>
  <c r="AY115" i="21"/>
  <c r="AW117" i="21"/>
  <c r="AY117" i="21"/>
  <c r="AW118" i="21"/>
  <c r="AY118" i="21"/>
  <c r="AX121" i="21"/>
  <c r="AY121" i="21"/>
  <c r="AX122" i="21"/>
  <c r="AY122" i="21"/>
  <c r="AW123" i="21"/>
  <c r="AY123" i="21"/>
  <c r="AW125" i="21"/>
  <c r="AY125" i="21"/>
  <c r="AX126" i="21"/>
  <c r="AY126" i="21"/>
  <c r="AX130" i="21"/>
  <c r="AY130" i="21"/>
  <c r="AW131" i="21"/>
  <c r="AY131" i="21"/>
  <c r="AX133" i="21"/>
  <c r="AY133" i="21"/>
  <c r="AW139" i="21"/>
  <c r="AY139" i="21"/>
  <c r="AW141" i="21"/>
  <c r="AY141" i="21"/>
  <c r="AX142" i="21"/>
  <c r="AY142" i="21"/>
  <c r="AW143" i="21"/>
  <c r="AY143" i="21"/>
  <c r="AW145" i="21"/>
  <c r="AY145" i="21"/>
  <c r="AW149" i="21"/>
  <c r="AY149" i="21"/>
  <c r="AX150" i="21"/>
  <c r="AY150" i="21"/>
  <c r="AW153" i="21"/>
  <c r="AY153" i="21"/>
  <c r="AW154" i="21"/>
  <c r="AY154" i="21"/>
  <c r="AX161" i="21"/>
  <c r="AY161" i="21"/>
  <c r="AW162" i="21"/>
  <c r="AY162" i="21"/>
  <c r="AW11" i="21"/>
  <c r="AY11" i="21"/>
  <c r="AW17" i="21"/>
  <c r="AY17" i="21"/>
  <c r="AW23" i="21"/>
  <c r="AY23" i="21"/>
  <c r="AX32" i="21"/>
  <c r="AY32" i="21"/>
  <c r="AX54" i="21"/>
  <c r="AY54" i="21"/>
  <c r="AW63" i="21"/>
  <c r="AY63" i="21"/>
  <c r="AX69" i="21"/>
  <c r="AY69" i="21"/>
  <c r="AW79" i="21"/>
  <c r="AY79" i="21"/>
  <c r="AX163" i="21"/>
  <c r="AY163" i="21"/>
  <c r="AW167" i="21"/>
  <c r="AY167" i="21"/>
  <c r="AX168" i="21"/>
  <c r="AY168" i="21"/>
  <c r="AX169" i="21"/>
  <c r="AY169" i="21"/>
  <c r="AX170" i="21"/>
  <c r="AY170" i="21"/>
  <c r="AW171" i="21"/>
  <c r="AY171" i="21"/>
  <c r="AW173" i="21"/>
  <c r="AY173" i="21"/>
  <c r="AX176" i="21"/>
  <c r="AY176" i="21"/>
  <c r="AW177" i="21"/>
  <c r="AY177" i="21"/>
  <c r="AW178" i="21"/>
  <c r="AY178" i="21"/>
  <c r="AX179" i="21"/>
  <c r="AY179" i="21"/>
  <c r="AX181" i="21"/>
  <c r="AY181" i="21"/>
  <c r="AW185" i="21"/>
  <c r="AY185" i="21"/>
  <c r="AX186" i="21"/>
  <c r="AY186" i="21"/>
  <c r="AX187" i="21"/>
  <c r="AY187" i="21"/>
  <c r="AW189" i="21"/>
  <c r="AY189" i="21"/>
  <c r="AX190" i="21"/>
  <c r="AY190" i="21"/>
  <c r="AW191" i="21"/>
  <c r="AY191" i="21"/>
  <c r="AW194" i="21"/>
  <c r="AY194" i="21"/>
  <c r="AW195" i="21"/>
  <c r="AY195" i="21"/>
  <c r="AW196" i="21"/>
  <c r="AY196" i="21"/>
  <c r="AW197" i="21"/>
  <c r="AY197" i="21"/>
  <c r="AX202" i="21"/>
  <c r="AY202" i="21"/>
  <c r="AW203" i="21"/>
  <c r="AY203" i="21"/>
  <c r="AX204" i="21"/>
  <c r="AY204" i="21"/>
  <c r="AW205" i="21"/>
  <c r="AY205" i="21"/>
  <c r="AX210" i="21"/>
  <c r="AY210" i="21"/>
  <c r="AX211" i="21"/>
  <c r="AY211" i="21"/>
  <c r="AW212" i="21"/>
  <c r="AY212" i="21"/>
  <c r="AW4" i="21"/>
  <c r="AY4" i="21"/>
  <c r="AW213" i="21"/>
  <c r="AY213" i="21"/>
  <c r="AX215" i="21"/>
  <c r="AY215" i="21"/>
  <c r="AW218" i="21"/>
  <c r="AY218" i="21"/>
  <c r="AX219" i="21"/>
  <c r="AY219" i="21"/>
  <c r="AX220" i="21"/>
  <c r="AY220" i="21"/>
  <c r="AX222" i="21"/>
  <c r="AY222" i="21"/>
  <c r="AX223" i="21"/>
  <c r="AY223" i="21"/>
  <c r="AW226" i="21"/>
  <c r="AY226" i="21"/>
  <c r="AW227" i="21"/>
  <c r="AY227" i="21"/>
  <c r="AW228" i="21"/>
  <c r="AY228" i="21"/>
  <c r="AX231" i="21"/>
  <c r="AY231" i="21"/>
  <c r="AX234" i="21"/>
  <c r="AY234" i="21"/>
  <c r="AX235" i="21"/>
  <c r="AY235" i="21"/>
  <c r="AW236" i="21"/>
  <c r="AY236" i="21"/>
  <c r="AX239" i="21"/>
  <c r="AY239" i="21"/>
  <c r="AX242" i="21"/>
  <c r="AY242" i="21"/>
  <c r="AW243" i="21"/>
  <c r="AY243" i="21"/>
  <c r="AW244" i="21"/>
  <c r="AY244" i="21"/>
  <c r="AW245" i="21"/>
  <c r="AY245" i="21"/>
  <c r="AW247" i="21"/>
  <c r="AY247" i="21"/>
  <c r="AX250" i="21"/>
  <c r="AY250" i="21"/>
  <c r="AW251" i="21"/>
  <c r="AY251" i="21"/>
  <c r="AW252" i="21"/>
  <c r="AY252" i="21"/>
  <c r="AW254" i="21"/>
  <c r="AY254" i="21"/>
  <c r="AW255" i="21"/>
  <c r="AY255" i="21"/>
  <c r="AX258" i="21"/>
  <c r="AY258" i="21"/>
  <c r="AW259" i="21"/>
  <c r="AY259" i="21"/>
  <c r="AX260" i="21"/>
  <c r="AY260" i="21"/>
  <c r="AX263" i="21"/>
  <c r="AY263" i="21"/>
  <c r="AW266" i="21"/>
  <c r="AY266" i="21"/>
  <c r="AW267" i="21"/>
  <c r="AY267" i="21"/>
  <c r="AW268" i="21"/>
  <c r="AY268" i="21"/>
  <c r="AW271" i="21"/>
  <c r="AY271" i="21"/>
  <c r="AX274" i="21"/>
  <c r="AY274" i="21"/>
  <c r="AW275" i="21"/>
  <c r="AY275" i="21"/>
  <c r="AW276" i="21"/>
  <c r="AY276" i="21"/>
  <c r="AW277" i="21"/>
  <c r="AY277" i="21"/>
  <c r="AX279" i="21"/>
  <c r="AY279" i="21"/>
  <c r="AW282" i="21"/>
  <c r="AY282" i="21"/>
  <c r="AW283" i="21"/>
  <c r="AY283" i="21"/>
  <c r="AX284" i="21"/>
  <c r="AY284" i="21"/>
  <c r="AX286" i="21"/>
  <c r="AY286" i="21"/>
  <c r="AX287" i="21"/>
  <c r="AY287" i="21"/>
  <c r="AX290" i="21"/>
  <c r="AY290" i="21"/>
  <c r="AW291" i="21"/>
  <c r="AY291" i="21"/>
  <c r="AW292" i="21"/>
  <c r="AY292" i="21"/>
  <c r="AX295" i="21"/>
  <c r="AY295" i="21"/>
  <c r="AX298" i="21"/>
  <c r="AY298" i="21"/>
  <c r="AW299" i="21"/>
  <c r="AY299" i="21"/>
  <c r="AW300" i="21"/>
  <c r="AY300" i="21"/>
  <c r="AW303" i="21"/>
  <c r="AY303" i="21"/>
  <c r="AX306" i="21"/>
  <c r="AY306" i="21"/>
  <c r="AX307" i="21"/>
  <c r="AY307" i="21"/>
  <c r="AW308" i="21"/>
  <c r="AY308" i="21"/>
  <c r="AX309" i="21"/>
  <c r="AY309" i="21"/>
  <c r="AW310" i="21"/>
  <c r="AY310" i="21"/>
  <c r="AW311" i="21"/>
  <c r="AY311" i="21"/>
  <c r="AW314" i="21"/>
  <c r="AY314" i="21"/>
  <c r="AW315" i="21"/>
  <c r="AY315" i="21"/>
  <c r="AX318" i="21"/>
  <c r="AY318" i="21"/>
  <c r="AW319" i="21"/>
  <c r="AY319" i="21"/>
  <c r="AX322" i="21"/>
  <c r="AY322" i="21"/>
  <c r="AX323" i="21"/>
  <c r="AY323" i="21"/>
  <c r="AX326" i="21"/>
  <c r="AY326" i="21"/>
  <c r="AW327" i="21"/>
  <c r="AY327" i="21"/>
  <c r="AX330" i="21"/>
  <c r="AY330" i="21"/>
  <c r="AX331" i="21"/>
  <c r="AY331" i="21"/>
  <c r="AW334" i="21"/>
  <c r="AY334" i="21"/>
  <c r="AX335" i="21"/>
  <c r="AY335" i="21"/>
  <c r="AW338" i="21"/>
  <c r="AY338" i="21"/>
  <c r="AX339" i="21"/>
  <c r="AY339" i="21"/>
  <c r="AW340" i="21"/>
  <c r="AY340" i="21"/>
  <c r="AW341" i="21"/>
  <c r="AY341" i="21"/>
  <c r="AX342" i="21"/>
  <c r="AY342" i="21"/>
  <c r="AX14" i="21"/>
  <c r="AY14" i="21"/>
  <c r="AX25" i="21"/>
  <c r="AY25" i="21"/>
  <c r="AW343" i="21"/>
  <c r="AY343" i="21"/>
  <c r="AW346" i="21"/>
  <c r="AY346" i="21"/>
  <c r="AX349" i="21"/>
  <c r="AY349" i="21"/>
  <c r="AX350" i="21"/>
  <c r="AY350" i="21"/>
  <c r="AW351" i="21"/>
  <c r="AY351" i="21"/>
  <c r="AX354" i="21"/>
  <c r="AY354" i="21"/>
  <c r="AW357" i="21"/>
  <c r="AY357" i="21"/>
  <c r="AX358" i="21"/>
  <c r="AY358" i="21"/>
  <c r="AW359" i="21"/>
  <c r="AY359" i="21"/>
  <c r="AW362" i="21"/>
  <c r="AY362" i="21"/>
  <c r="AW363" i="21"/>
  <c r="AY363" i="21"/>
  <c r="AW365" i="21"/>
  <c r="AY365" i="21"/>
  <c r="AW367" i="21"/>
  <c r="AY367" i="21"/>
  <c r="AX370" i="21"/>
  <c r="AY370" i="21"/>
  <c r="AX372" i="21"/>
  <c r="AY372" i="21"/>
  <c r="AX373" i="21"/>
  <c r="AY373" i="21"/>
  <c r="AW374" i="21"/>
  <c r="AY374" i="21"/>
  <c r="AX375" i="21"/>
  <c r="AY375" i="21"/>
  <c r="AW377" i="21"/>
  <c r="AY377" i="21"/>
  <c r="AW378" i="21"/>
  <c r="AY378" i="21"/>
  <c r="AX381" i="21"/>
  <c r="AY381" i="21"/>
  <c r="AX382" i="21"/>
  <c r="AY382" i="21"/>
  <c r="AW383" i="21"/>
  <c r="AY383" i="21"/>
  <c r="AX385" i="21"/>
  <c r="AY385" i="21"/>
  <c r="AX386" i="21"/>
  <c r="AY386" i="21"/>
  <c r="AW389" i="21"/>
  <c r="AY389" i="21"/>
  <c r="AW390" i="21"/>
  <c r="AY390" i="21"/>
  <c r="AW391" i="21"/>
  <c r="AY391" i="21"/>
  <c r="AX392" i="21"/>
  <c r="AY392" i="21"/>
  <c r="AW393" i="21"/>
  <c r="AY393" i="21"/>
  <c r="AW394" i="21"/>
  <c r="AY394" i="21"/>
  <c r="AW397" i="21"/>
  <c r="AY397" i="21"/>
  <c r="AW398" i="21"/>
  <c r="AY398" i="21"/>
  <c r="AW399" i="21"/>
  <c r="AY399" i="21"/>
  <c r="AX400" i="21"/>
  <c r="AY400" i="21"/>
  <c r="AW401" i="21"/>
  <c r="AY401" i="21"/>
  <c r="AW402" i="21"/>
  <c r="AY402" i="21"/>
  <c r="AW405" i="21"/>
  <c r="AY405" i="21"/>
  <c r="AI406" i="21"/>
  <c r="AY406" i="21"/>
  <c r="AW407" i="21"/>
  <c r="AY407" i="21"/>
  <c r="AX408" i="21"/>
  <c r="AY408" i="21"/>
  <c r="AW409" i="21"/>
  <c r="AY409" i="21"/>
  <c r="AX410" i="21"/>
  <c r="AY410" i="21"/>
  <c r="AW413" i="21"/>
  <c r="AY413" i="21"/>
  <c r="AX414" i="21"/>
  <c r="AY414" i="21"/>
  <c r="AW415" i="21"/>
  <c r="AY415" i="21"/>
  <c r="AX416" i="21"/>
  <c r="AY416" i="21"/>
  <c r="AW417" i="21"/>
  <c r="AY417" i="21"/>
  <c r="AW418" i="21"/>
  <c r="AY418" i="21"/>
  <c r="AX421" i="21"/>
  <c r="AY421" i="21"/>
  <c r="AX422" i="21"/>
  <c r="AY422" i="21"/>
  <c r="AW423" i="21"/>
  <c r="AY423" i="21"/>
  <c r="AW424" i="21"/>
  <c r="AY424" i="21"/>
  <c r="AW425" i="21"/>
  <c r="AY425" i="21"/>
  <c r="AW426" i="21"/>
  <c r="AY426" i="21"/>
  <c r="AW429" i="21"/>
  <c r="AY429" i="21"/>
  <c r="AX430" i="21"/>
  <c r="AY430" i="21"/>
  <c r="AW431" i="21"/>
  <c r="AY431" i="21"/>
  <c r="AW432" i="21"/>
  <c r="AY432" i="21"/>
  <c r="AW433" i="21"/>
  <c r="AY433" i="21"/>
  <c r="AX434" i="21"/>
  <c r="AY434" i="21"/>
  <c r="AW437" i="21"/>
  <c r="AY437" i="21"/>
  <c r="AW439" i="21"/>
  <c r="AY439" i="21"/>
  <c r="AW440" i="21"/>
  <c r="AY440" i="21"/>
  <c r="AW441" i="21"/>
  <c r="AY441" i="21"/>
  <c r="AX442" i="21"/>
  <c r="AY442" i="21"/>
  <c r="AX445" i="21"/>
  <c r="AY445" i="21"/>
  <c r="AW8" i="21"/>
  <c r="AY8" i="21"/>
  <c r="AX16" i="21"/>
  <c r="AY16" i="21"/>
  <c r="AX22" i="21"/>
  <c r="AY22" i="21"/>
  <c r="AX30" i="21"/>
  <c r="AY30" i="21"/>
  <c r="AW39" i="21"/>
  <c r="AY39" i="21"/>
  <c r="AX40" i="21"/>
  <c r="AY40" i="21"/>
  <c r="AX41" i="21"/>
  <c r="AY41" i="21"/>
  <c r="AX45" i="21"/>
  <c r="AY45" i="21"/>
  <c r="AX48" i="21"/>
  <c r="AY48" i="21"/>
  <c r="AX49" i="21"/>
  <c r="AY49" i="21"/>
  <c r="AX7" i="21"/>
  <c r="AY7" i="21"/>
  <c r="AW59" i="21"/>
  <c r="AY59" i="21"/>
  <c r="AX71" i="21"/>
  <c r="AY71" i="21"/>
  <c r="AW75" i="21"/>
  <c r="AY75" i="21"/>
  <c r="AX77" i="21"/>
  <c r="AY77" i="21"/>
  <c r="AX81" i="21"/>
  <c r="AY81" i="21"/>
  <c r="C32" i="25" a="1"/>
  <c r="C32" i="25" s="1"/>
  <c r="C33" i="25" a="1"/>
  <c r="C33" i="25" s="1"/>
  <c r="BQ372" i="23"/>
  <c r="AJ4" i="26"/>
  <c r="C30" i="25" s="1" a="1"/>
  <c r="C30" i="25" s="1"/>
  <c r="C28" i="25"/>
  <c r="BQ434" i="23"/>
  <c r="BQ426" i="23"/>
  <c r="BQ244" i="23"/>
  <c r="BQ297" i="23"/>
  <c r="BP351" i="23"/>
  <c r="BQ398" i="23"/>
  <c r="BQ308" i="23"/>
  <c r="BP276" i="23"/>
  <c r="BP430" i="23"/>
  <c r="BQ423" i="23"/>
  <c r="BP287" i="23"/>
  <c r="BQ233" i="23"/>
  <c r="BP422" i="23"/>
  <c r="BP436" i="23"/>
  <c r="BP200" i="23"/>
  <c r="BQ437" i="23"/>
  <c r="BP405" i="23"/>
  <c r="BQ222" i="23"/>
  <c r="BQ382" i="23"/>
  <c r="BP424" i="23"/>
  <c r="BP425" i="23"/>
  <c r="BP404" i="23"/>
  <c r="BP361" i="23"/>
  <c r="BP340" i="23"/>
  <c r="BQ410" i="23"/>
  <c r="BP415" i="23"/>
  <c r="BQ361" i="23"/>
  <c r="BR339" i="23"/>
  <c r="BQ318" i="23"/>
  <c r="BP297" i="23"/>
  <c r="BR275" i="23"/>
  <c r="BQ254" i="23"/>
  <c r="BP233" i="23"/>
  <c r="BR199" i="23"/>
  <c r="BP414" i="23"/>
  <c r="BP390" i="23"/>
  <c r="BP366" i="23"/>
  <c r="BP342" i="23"/>
  <c r="BP318" i="23"/>
  <c r="BP294" i="23"/>
  <c r="BR264" i="23"/>
  <c r="BP238" i="23"/>
  <c r="BQ193" i="23"/>
  <c r="BR405" i="23"/>
  <c r="BP355" i="23"/>
  <c r="BP299" i="23"/>
  <c r="BR237" i="23"/>
  <c r="BP376" i="23"/>
  <c r="BR186" i="23"/>
  <c r="BP223" i="23"/>
  <c r="BR179" i="23"/>
  <c r="BR382" i="23"/>
  <c r="BQ419" i="23"/>
  <c r="BP427" i="23"/>
  <c r="BR434" i="23"/>
  <c r="BR399" i="23"/>
  <c r="BR423" i="23"/>
  <c r="BP434" i="23"/>
  <c r="BP397" i="23"/>
  <c r="BP423" i="23"/>
  <c r="BQ433" i="23"/>
  <c r="BQ394" i="23"/>
  <c r="BQ422" i="23"/>
  <c r="BQ412" i="23"/>
  <c r="BP391" i="23"/>
  <c r="BR369" i="23"/>
  <c r="BQ348" i="23"/>
  <c r="BP327" i="23"/>
  <c r="BR305" i="23"/>
  <c r="BQ284" i="23"/>
  <c r="BP263" i="23"/>
  <c r="BR241" i="23"/>
  <c r="BP217" i="23"/>
  <c r="BP169" i="23"/>
  <c r="BQ401" i="23"/>
  <c r="BP380" i="23"/>
  <c r="BR358" i="23"/>
  <c r="BQ337" i="23"/>
  <c r="BP316" i="23"/>
  <c r="BR294" i="23"/>
  <c r="BQ273" i="23"/>
  <c r="BP252" i="23"/>
  <c r="BR230" i="23"/>
  <c r="BR194" i="23"/>
  <c r="BR379" i="23"/>
  <c r="BQ358" i="23"/>
  <c r="BP337" i="23"/>
  <c r="BR315" i="23"/>
  <c r="BQ294" i="23"/>
  <c r="BP273" i="23"/>
  <c r="BR251" i="23"/>
  <c r="BQ230" i="23"/>
  <c r="BQ194" i="23"/>
  <c r="BQ411" i="23"/>
  <c r="BQ387" i="23"/>
  <c r="BQ363" i="23"/>
  <c r="BQ339" i="23"/>
  <c r="BQ315" i="23"/>
  <c r="BR288" i="23"/>
  <c r="BP262" i="23"/>
  <c r="BR232" i="23"/>
  <c r="BR182" i="23"/>
  <c r="BR397" i="23"/>
  <c r="BQ344" i="23"/>
  <c r="BP291" i="23"/>
  <c r="BP235" i="23"/>
  <c r="BR354" i="23"/>
  <c r="BP373" i="23"/>
  <c r="BP181" i="23"/>
  <c r="BR407" i="23"/>
  <c r="BR393" i="23"/>
  <c r="BR265" i="23"/>
  <c r="BP438" i="23"/>
  <c r="BP413" i="23"/>
  <c r="BQ424" i="23"/>
  <c r="BP432" i="23"/>
  <c r="BP389" i="23"/>
  <c r="BP421" i="23"/>
  <c r="BQ431" i="23"/>
  <c r="BQ386" i="23"/>
  <c r="BQ420" i="23"/>
  <c r="BR430" i="23"/>
  <c r="BR383" i="23"/>
  <c r="BR419" i="23"/>
  <c r="BR409" i="23"/>
  <c r="BQ388" i="23"/>
  <c r="BP367" i="23"/>
  <c r="BR345" i="23"/>
  <c r="BQ324" i="23"/>
  <c r="BP303" i="23"/>
  <c r="BR281" i="23"/>
  <c r="BQ260" i="23"/>
  <c r="BP239" i="23"/>
  <c r="BR211" i="23"/>
  <c r="BQ158" i="23"/>
  <c r="BR398" i="23"/>
  <c r="BQ377" i="23"/>
  <c r="BP356" i="23"/>
  <c r="BR334" i="23"/>
  <c r="BQ313" i="23"/>
  <c r="BP292" i="23"/>
  <c r="BR270" i="23"/>
  <c r="BQ249" i="23"/>
  <c r="BP228" i="23"/>
  <c r="BQ189" i="23"/>
  <c r="BP377" i="23"/>
  <c r="BR355" i="23"/>
  <c r="BQ334" i="23"/>
  <c r="BP313" i="23"/>
  <c r="BR291" i="23"/>
  <c r="BQ270" i="23"/>
  <c r="BP249" i="23"/>
  <c r="BR227" i="23"/>
  <c r="BP189" i="23"/>
  <c r="BR408" i="23"/>
  <c r="BR384" i="23"/>
  <c r="BR360" i="23"/>
  <c r="BR336" i="23"/>
  <c r="BP310" i="23"/>
  <c r="BP286" i="23"/>
  <c r="BQ259" i="23"/>
  <c r="BP230" i="23"/>
  <c r="BR175" i="23"/>
  <c r="BP395" i="23"/>
  <c r="BR341" i="23"/>
  <c r="BQ280" i="23"/>
  <c r="BP209" i="23"/>
  <c r="BQ333" i="23"/>
  <c r="BR351" i="23"/>
  <c r="BP410" i="23"/>
  <c r="BR436" i="23"/>
  <c r="BR329" i="23"/>
  <c r="BQ435" i="23"/>
  <c r="BQ402" i="23"/>
  <c r="BR421" i="23"/>
  <c r="BQ429" i="23"/>
  <c r="BP4" i="23"/>
  <c r="BQ417" i="23"/>
  <c r="BR428" i="23"/>
  <c r="BR4" i="23"/>
  <c r="BP416" i="23"/>
  <c r="BP428" i="23"/>
  <c r="BQ438" i="23"/>
  <c r="BQ414" i="23"/>
  <c r="BP407" i="23"/>
  <c r="BR385" i="23"/>
  <c r="BQ364" i="23"/>
  <c r="BP343" i="23"/>
  <c r="BR321" i="23"/>
  <c r="BQ300" i="23"/>
  <c r="BP279" i="23"/>
  <c r="BR257" i="23"/>
  <c r="BQ236" i="23"/>
  <c r="BQ206" i="23"/>
  <c r="BR147" i="23"/>
  <c r="BP396" i="23"/>
  <c r="BR374" i="23"/>
  <c r="BQ353" i="23"/>
  <c r="BP332" i="23"/>
  <c r="BR310" i="23"/>
  <c r="BQ289" i="23"/>
  <c r="BP268" i="23"/>
  <c r="BR246" i="23"/>
  <c r="BQ225" i="23"/>
  <c r="BP184" i="23"/>
  <c r="BQ374" i="23"/>
  <c r="BP353" i="23"/>
  <c r="BR331" i="23"/>
  <c r="BQ310" i="23"/>
  <c r="BP289" i="23"/>
  <c r="BR267" i="23"/>
  <c r="BQ246" i="23"/>
  <c r="BP225" i="23"/>
  <c r="BR183" i="23"/>
  <c r="BP406" i="23"/>
  <c r="BP382" i="23"/>
  <c r="BP358" i="23"/>
  <c r="BQ331" i="23"/>
  <c r="BQ307" i="23"/>
  <c r="BQ283" i="23"/>
  <c r="BP254" i="23"/>
  <c r="BR224" i="23"/>
  <c r="BP165" i="23"/>
  <c r="BP387" i="23"/>
  <c r="BR333" i="23"/>
  <c r="BR277" i="23"/>
  <c r="BR203" i="23"/>
  <c r="BP312" i="23"/>
  <c r="BQ330" i="23"/>
  <c r="BR22" i="23"/>
  <c r="BR40" i="23"/>
  <c r="BR104" i="23"/>
  <c r="BR168" i="23"/>
  <c r="BR67" i="23"/>
  <c r="BR131" i="23"/>
  <c r="BR70" i="23"/>
  <c r="BR134" i="23"/>
  <c r="BR33" i="23"/>
  <c r="BR19" i="23"/>
  <c r="BR64" i="23"/>
  <c r="BR128" i="23"/>
  <c r="BR192" i="23"/>
  <c r="BR27" i="23"/>
  <c r="BR91" i="23"/>
  <c r="BR30" i="23"/>
  <c r="BR6" i="23"/>
  <c r="BR9" i="23"/>
  <c r="BR10" i="23"/>
  <c r="BR13" i="23"/>
  <c r="BR24" i="23"/>
  <c r="BR88" i="23"/>
  <c r="BR152" i="23"/>
  <c r="BR216" i="23"/>
  <c r="BR51" i="23"/>
  <c r="BR115" i="23"/>
  <c r="BR48" i="23"/>
  <c r="BR112" i="23"/>
  <c r="BR176" i="23"/>
  <c r="BR75" i="23"/>
  <c r="BR78" i="23"/>
  <c r="BR142" i="23"/>
  <c r="BR16" i="23"/>
  <c r="BR41" i="23"/>
  <c r="BR105" i="23"/>
  <c r="BR169" i="23"/>
  <c r="BR72" i="23"/>
  <c r="BR136" i="23"/>
  <c r="BR200" i="23"/>
  <c r="BR35" i="23"/>
  <c r="BR99" i="23"/>
  <c r="BR38" i="23"/>
  <c r="BR102" i="23"/>
  <c r="BR166" i="23"/>
  <c r="BR65" i="23"/>
  <c r="BR129" i="23"/>
  <c r="BR14" i="23"/>
  <c r="BR17" i="23"/>
  <c r="BR18" i="23"/>
  <c r="BR21" i="23"/>
  <c r="BR32" i="23"/>
  <c r="BR96" i="23"/>
  <c r="BR160" i="23"/>
  <c r="BR59" i="23"/>
  <c r="BR123" i="23"/>
  <c r="BR15" i="23"/>
  <c r="BR62" i="23"/>
  <c r="BR126" i="23"/>
  <c r="BR25" i="23"/>
  <c r="BR89" i="23"/>
  <c r="BR153" i="23"/>
  <c r="BR56" i="23"/>
  <c r="BR120" i="23"/>
  <c r="BR184" i="23"/>
  <c r="BR83" i="23"/>
  <c r="BR86" i="23"/>
  <c r="BR150" i="23"/>
  <c r="BR49" i="23"/>
  <c r="BR113" i="23"/>
  <c r="BR177" i="23"/>
  <c r="BR73" i="23"/>
  <c r="BR193" i="23"/>
  <c r="BR108" i="23"/>
  <c r="BR172" i="23"/>
  <c r="BR47" i="23"/>
  <c r="BR111" i="23"/>
  <c r="BR74" i="23"/>
  <c r="BR138" i="23"/>
  <c r="BR8" i="23"/>
  <c r="BR37" i="23"/>
  <c r="BR101" i="23"/>
  <c r="BR165" i="23"/>
  <c r="BR206" i="23"/>
  <c r="BR236" i="23"/>
  <c r="BR300" i="23"/>
  <c r="BR364" i="23"/>
  <c r="BR171" i="23"/>
  <c r="BR263" i="23"/>
  <c r="BR327" i="23"/>
  <c r="BR223" i="23"/>
  <c r="BR266" i="23"/>
  <c r="BR330" i="23"/>
  <c r="BR144" i="23"/>
  <c r="BR107" i="23"/>
  <c r="BR161" i="23"/>
  <c r="BR11" i="23"/>
  <c r="BR44" i="23"/>
  <c r="BR68" i="23"/>
  <c r="BR132" i="23"/>
  <c r="BR196" i="23"/>
  <c r="BR71" i="23"/>
  <c r="BR135" i="23"/>
  <c r="BR34" i="23"/>
  <c r="BR98" i="23"/>
  <c r="BR162" i="23"/>
  <c r="BR61" i="23"/>
  <c r="BR125" i="23"/>
  <c r="BR189" i="23"/>
  <c r="BR159" i="23"/>
  <c r="BR260" i="23"/>
  <c r="BR5" i="23"/>
  <c r="BR121" i="23"/>
  <c r="BR201" i="23"/>
  <c r="BR92" i="23"/>
  <c r="BR156" i="23"/>
  <c r="BR220" i="23"/>
  <c r="BR31" i="23"/>
  <c r="BR95" i="23"/>
  <c r="BR7" i="23"/>
  <c r="BR58" i="23"/>
  <c r="BR122" i="23"/>
  <c r="BR85" i="23"/>
  <c r="BR149" i="23"/>
  <c r="BR213" i="23"/>
  <c r="BR284" i="23"/>
  <c r="BR348" i="23"/>
  <c r="BR412" i="23"/>
  <c r="BR247" i="23"/>
  <c r="BR311" i="23"/>
  <c r="BR375" i="23"/>
  <c r="BR250" i="23"/>
  <c r="BR314" i="23"/>
  <c r="BR378" i="23"/>
  <c r="BR163" i="23"/>
  <c r="BR261" i="23"/>
  <c r="BR325" i="23"/>
  <c r="BR389" i="23"/>
  <c r="BR94" i="23"/>
  <c r="BR81" i="23"/>
  <c r="BR116" i="23"/>
  <c r="BR180" i="23"/>
  <c r="BR55" i="23"/>
  <c r="BR119" i="23"/>
  <c r="BR82" i="23"/>
  <c r="BR146" i="23"/>
  <c r="BR45" i="23"/>
  <c r="BR109" i="23"/>
  <c r="BR173" i="23"/>
  <c r="BR222" i="23"/>
  <c r="BR244" i="23"/>
  <c r="BR308" i="23"/>
  <c r="BR372" i="23"/>
  <c r="BR191" i="23"/>
  <c r="BR271" i="23"/>
  <c r="BR335" i="23"/>
  <c r="BR274" i="23"/>
  <c r="BR338" i="23"/>
  <c r="BR402" i="23"/>
  <c r="BR219" i="23"/>
  <c r="BR285" i="23"/>
  <c r="BR349" i="23"/>
  <c r="BR413" i="23"/>
  <c r="BR248" i="23"/>
  <c r="BR312" i="23"/>
  <c r="BR376" i="23"/>
  <c r="BR208" i="23"/>
  <c r="BR158" i="23"/>
  <c r="BR137" i="23"/>
  <c r="BR28" i="23"/>
  <c r="BR52" i="23"/>
  <c r="BR76" i="23"/>
  <c r="BR140" i="23"/>
  <c r="BR204" i="23"/>
  <c r="BR79" i="23"/>
  <c r="BR42" i="23"/>
  <c r="BR106" i="23"/>
  <c r="BR170" i="23"/>
  <c r="BR69" i="23"/>
  <c r="BR133" i="23"/>
  <c r="BR197" i="23"/>
  <c r="BR268" i="23"/>
  <c r="BR332" i="23"/>
  <c r="BR396" i="23"/>
  <c r="BR231" i="23"/>
  <c r="BR295" i="23"/>
  <c r="BR359" i="23"/>
  <c r="BR202" i="23"/>
  <c r="BR234" i="23"/>
  <c r="BR298" i="23"/>
  <c r="BR362" i="23"/>
  <c r="BR245" i="23"/>
  <c r="BR309" i="23"/>
  <c r="BR373" i="23"/>
  <c r="BR20" i="23"/>
  <c r="BR46" i="23"/>
  <c r="BR110" i="23"/>
  <c r="BR97" i="23"/>
  <c r="BR209" i="23"/>
  <c r="BR100" i="23"/>
  <c r="BR164" i="23"/>
  <c r="BR12" i="23"/>
  <c r="BR39" i="23"/>
  <c r="BR103" i="23"/>
  <c r="BR23" i="23"/>
  <c r="BR66" i="23"/>
  <c r="BR130" i="23"/>
  <c r="BR29" i="23"/>
  <c r="BR93" i="23"/>
  <c r="BR157" i="23"/>
  <c r="BR221" i="23"/>
  <c r="BR190" i="23"/>
  <c r="BR228" i="23"/>
  <c r="BR292" i="23"/>
  <c r="BR356" i="23"/>
  <c r="BR139" i="23"/>
  <c r="BR255" i="23"/>
  <c r="BR319" i="23"/>
  <c r="BR151" i="23"/>
  <c r="BR258" i="23"/>
  <c r="BR322" i="23"/>
  <c r="BR386" i="23"/>
  <c r="BR187" i="23"/>
  <c r="BR80" i="23"/>
  <c r="BR43" i="23"/>
  <c r="BR54" i="23"/>
  <c r="BR174" i="23"/>
  <c r="BR57" i="23"/>
  <c r="BR185" i="23"/>
  <c r="BR36" i="23"/>
  <c r="BR60" i="23"/>
  <c r="BR124" i="23"/>
  <c r="BR188" i="23"/>
  <c r="BR63" i="23"/>
  <c r="BR127" i="23"/>
  <c r="BR26" i="23"/>
  <c r="BR90" i="23"/>
  <c r="BR154" i="23"/>
  <c r="BR53" i="23"/>
  <c r="BR117" i="23"/>
  <c r="BR181" i="23"/>
  <c r="BR252" i="23"/>
  <c r="BR316" i="23"/>
  <c r="BR380" i="23"/>
  <c r="BR207" i="23"/>
  <c r="BR279" i="23"/>
  <c r="BR343" i="23"/>
  <c r="BR282" i="23"/>
  <c r="BR346" i="23"/>
  <c r="BR410" i="23"/>
  <c r="BR229" i="23"/>
  <c r="BR293" i="23"/>
  <c r="BR357" i="23"/>
  <c r="BR143" i="23"/>
  <c r="BR256" i="23"/>
  <c r="BR118" i="23"/>
  <c r="BR145" i="23"/>
  <c r="BR217" i="23"/>
  <c r="BR84" i="23"/>
  <c r="BR148" i="23"/>
  <c r="BR212" i="23"/>
  <c r="BR87" i="23"/>
  <c r="BR50" i="23"/>
  <c r="BR114" i="23"/>
  <c r="BR178" i="23"/>
  <c r="BR77" i="23"/>
  <c r="BR141" i="23"/>
  <c r="BR205" i="23"/>
  <c r="BR276" i="23"/>
  <c r="BR340" i="23"/>
  <c r="BR404" i="23"/>
  <c r="BR239" i="23"/>
  <c r="BR303" i="23"/>
  <c r="BR367" i="23"/>
  <c r="BR218" i="23"/>
  <c r="BR242" i="23"/>
  <c r="BR306" i="23"/>
  <c r="BR370" i="23"/>
  <c r="BR253" i="23"/>
  <c r="BR317" i="23"/>
  <c r="BR381" i="23"/>
  <c r="BP425" i="22"/>
  <c r="BR432" i="23"/>
  <c r="BR391" i="23"/>
  <c r="BR418" i="23"/>
  <c r="BR426" i="23"/>
  <c r="BP437" i="23"/>
  <c r="BP409" i="23"/>
  <c r="BP426" i="23"/>
  <c r="BQ436" i="23"/>
  <c r="BQ406" i="23"/>
  <c r="BQ425" i="23"/>
  <c r="BR435" i="23"/>
  <c r="BR403" i="23"/>
  <c r="BQ404" i="23"/>
  <c r="BP383" i="23"/>
  <c r="BR361" i="23"/>
  <c r="BQ340" i="23"/>
  <c r="BP319" i="23"/>
  <c r="BR297" i="23"/>
  <c r="BQ276" i="23"/>
  <c r="BP255" i="23"/>
  <c r="BR233" i="23"/>
  <c r="BP201" i="23"/>
  <c r="BR414" i="23"/>
  <c r="BQ393" i="23"/>
  <c r="BP372" i="23"/>
  <c r="BR350" i="23"/>
  <c r="BQ329" i="23"/>
  <c r="BP308" i="23"/>
  <c r="BR286" i="23"/>
  <c r="BQ265" i="23"/>
  <c r="BP244" i="23"/>
  <c r="BQ221" i="23"/>
  <c r="BQ178" i="23"/>
  <c r="BR371" i="23"/>
  <c r="BQ350" i="23"/>
  <c r="BP329" i="23"/>
  <c r="BR307" i="23"/>
  <c r="BQ286" i="23"/>
  <c r="BP265" i="23"/>
  <c r="BR243" i="23"/>
  <c r="BP221" i="23"/>
  <c r="BP177" i="23"/>
  <c r="BQ403" i="23"/>
  <c r="BQ379" i="23"/>
  <c r="BR352" i="23"/>
  <c r="BR328" i="23"/>
  <c r="BR304" i="23"/>
  <c r="BR280" i="23"/>
  <c r="BQ251" i="23"/>
  <c r="BP220" i="23"/>
  <c r="BP419" i="23"/>
  <c r="BQ384" i="23"/>
  <c r="BP323" i="23"/>
  <c r="BR269" i="23"/>
  <c r="BP153" i="23"/>
  <c r="BR290" i="23"/>
  <c r="BP309" i="23"/>
  <c r="BQ367" i="23"/>
  <c r="BR425" i="23"/>
  <c r="BQ26" i="24"/>
  <c r="BQ50" i="24"/>
  <c r="BQ114" i="24"/>
  <c r="BQ178" i="24"/>
  <c r="BQ37" i="24"/>
  <c r="BQ101" i="24"/>
  <c r="BQ165" i="24"/>
  <c r="BQ40" i="24"/>
  <c r="BQ104" i="24"/>
  <c r="BQ168" i="24"/>
  <c r="BQ11" i="24"/>
  <c r="BQ14" i="24"/>
  <c r="BQ78" i="24"/>
  <c r="BQ142" i="24"/>
  <c r="BQ206" i="24"/>
  <c r="BQ65" i="24"/>
  <c r="BQ44" i="24"/>
  <c r="BQ108" i="24"/>
  <c r="BQ172" i="24"/>
  <c r="BQ31" i="24"/>
  <c r="BQ219" i="24"/>
  <c r="BQ245" i="24"/>
  <c r="BQ27" i="24"/>
  <c r="BQ127" i="24"/>
  <c r="BQ181" i="24"/>
  <c r="BQ74" i="24"/>
  <c r="BQ138" i="24"/>
  <c r="BQ202" i="24"/>
  <c r="BQ61" i="24"/>
  <c r="BQ125" i="24"/>
  <c r="BQ64" i="24"/>
  <c r="BQ128" i="24"/>
  <c r="BQ192" i="24"/>
  <c r="BQ38" i="24"/>
  <c r="BQ102" i="24"/>
  <c r="BQ166" i="24"/>
  <c r="BQ230" i="24"/>
  <c r="BQ25" i="24"/>
  <c r="BQ89" i="24"/>
  <c r="BQ68" i="24"/>
  <c r="BQ132" i="24"/>
  <c r="BQ196" i="24"/>
  <c r="BQ55" i="24"/>
  <c r="BQ269" i="24"/>
  <c r="BQ224" i="24"/>
  <c r="BQ248" i="24"/>
  <c r="BQ312" i="24"/>
  <c r="BQ10" i="24"/>
  <c r="BQ98" i="24"/>
  <c r="BQ162" i="24"/>
  <c r="BQ226" i="24"/>
  <c r="BQ21" i="24"/>
  <c r="BQ85" i="24"/>
  <c r="BQ149" i="24"/>
  <c r="BQ24" i="24"/>
  <c r="BQ88" i="24"/>
  <c r="BQ152" i="24"/>
  <c r="BQ62" i="24"/>
  <c r="BQ126" i="24"/>
  <c r="BQ190" i="24"/>
  <c r="BQ49" i="24"/>
  <c r="BQ28" i="24"/>
  <c r="BQ92" i="24"/>
  <c r="BQ156" i="24"/>
  <c r="BQ220" i="24"/>
  <c r="BQ15" i="24"/>
  <c r="BQ79" i="24"/>
  <c r="BQ67" i="24"/>
  <c r="BQ191" i="24"/>
  <c r="BQ293" i="24"/>
  <c r="BQ272" i="24"/>
  <c r="BQ34" i="24"/>
  <c r="BQ58" i="24"/>
  <c r="BQ122" i="24"/>
  <c r="BQ186" i="24"/>
  <c r="BQ45" i="24"/>
  <c r="BQ109" i="24"/>
  <c r="BQ48" i="24"/>
  <c r="BQ112" i="24"/>
  <c r="BQ176" i="24"/>
  <c r="BQ19" i="24"/>
  <c r="BQ22" i="24"/>
  <c r="BQ86" i="24"/>
  <c r="BQ150" i="24"/>
  <c r="BQ214" i="24"/>
  <c r="BQ9" i="24"/>
  <c r="BQ73" i="24"/>
  <c r="BQ52" i="24"/>
  <c r="BQ116" i="24"/>
  <c r="BQ180" i="24"/>
  <c r="BQ39" i="24"/>
  <c r="BQ253" i="24"/>
  <c r="BQ91" i="24"/>
  <c r="BQ197" i="24"/>
  <c r="BQ232" i="24"/>
  <c r="BQ296" i="24"/>
  <c r="BQ82" i="24"/>
  <c r="BQ146" i="24"/>
  <c r="BQ210" i="24"/>
  <c r="BQ5" i="24"/>
  <c r="BQ69" i="24"/>
  <c r="BQ133" i="24"/>
  <c r="BQ8" i="24"/>
  <c r="BQ72" i="24"/>
  <c r="BQ18" i="24"/>
  <c r="BQ106" i="24"/>
  <c r="BQ170" i="24"/>
  <c r="BQ29" i="24"/>
  <c r="BQ93" i="24"/>
  <c r="BQ157" i="24"/>
  <c r="BQ32" i="24"/>
  <c r="BQ96" i="24"/>
  <c r="BQ160" i="24"/>
  <c r="BQ6" i="24"/>
  <c r="BQ70" i="24"/>
  <c r="BQ134" i="24"/>
  <c r="BQ198" i="24"/>
  <c r="BQ57" i="24"/>
  <c r="BQ36" i="24"/>
  <c r="BQ100" i="24"/>
  <c r="BQ164" i="24"/>
  <c r="BQ228" i="24"/>
  <c r="BQ23" i="24"/>
  <c r="BQ87" i="24"/>
  <c r="BQ105" i="24"/>
  <c r="BQ237" i="24"/>
  <c r="BQ301" i="24"/>
  <c r="BQ163" i="24"/>
  <c r="BQ207" i="24"/>
  <c r="BQ280" i="24"/>
  <c r="BQ344" i="24"/>
  <c r="BQ229" i="24"/>
  <c r="BQ251" i="24"/>
  <c r="BQ315" i="24"/>
  <c r="BQ42" i="24"/>
  <c r="BQ66" i="24"/>
  <c r="BQ130" i="24"/>
  <c r="BQ194" i="24"/>
  <c r="BQ53" i="24"/>
  <c r="BQ117" i="24"/>
  <c r="BQ56" i="24"/>
  <c r="BQ120" i="24"/>
  <c r="BQ184" i="24"/>
  <c r="BQ30" i="24"/>
  <c r="BQ94" i="24"/>
  <c r="BQ158" i="24"/>
  <c r="BQ222" i="24"/>
  <c r="BQ17" i="24"/>
  <c r="BQ81" i="24"/>
  <c r="BQ60" i="24"/>
  <c r="BQ124" i="24"/>
  <c r="BQ188" i="24"/>
  <c r="BQ47" i="24"/>
  <c r="BQ169" i="24"/>
  <c r="BQ261" i="24"/>
  <c r="BQ113" i="24"/>
  <c r="BQ211" i="24"/>
  <c r="BQ240" i="24"/>
  <c r="BQ304" i="24"/>
  <c r="BQ275" i="24"/>
  <c r="BQ339" i="24"/>
  <c r="BQ208" i="24"/>
  <c r="BQ238" i="24"/>
  <c r="BQ302" i="24"/>
  <c r="BQ4" i="24"/>
  <c r="BQ123" i="24"/>
  <c r="BQ217" i="24"/>
  <c r="BQ265" i="24"/>
  <c r="BQ90" i="24"/>
  <c r="BQ154" i="24"/>
  <c r="BQ218" i="24"/>
  <c r="BQ13" i="24"/>
  <c r="BQ77" i="24"/>
  <c r="BQ141" i="24"/>
  <c r="BQ16" i="24"/>
  <c r="BQ80" i="24"/>
  <c r="BQ144" i="24"/>
  <c r="BQ54" i="24"/>
  <c r="BQ118" i="24"/>
  <c r="BQ182" i="24"/>
  <c r="BQ41" i="24"/>
  <c r="BQ20" i="24"/>
  <c r="BQ84" i="24"/>
  <c r="BQ148" i="24"/>
  <c r="BQ212" i="24"/>
  <c r="BQ7" i="24"/>
  <c r="BQ71" i="24"/>
  <c r="BQ119" i="24"/>
  <c r="BQ175" i="24"/>
  <c r="BQ215" i="24"/>
  <c r="BQ285" i="24"/>
  <c r="BQ264" i="24"/>
  <c r="BQ328" i="24"/>
  <c r="BQ203" i="24"/>
  <c r="BQ235" i="24"/>
  <c r="BQ299" i="24"/>
  <c r="BQ363" i="24"/>
  <c r="BQ200" i="24"/>
  <c r="BQ76" i="24"/>
  <c r="BQ63" i="24"/>
  <c r="BQ243" i="24"/>
  <c r="BQ355" i="24"/>
  <c r="BQ334" i="24"/>
  <c r="BQ358" i="24"/>
  <c r="BQ249" i="24"/>
  <c r="BQ273" i="24"/>
  <c r="BQ95" i="24"/>
  <c r="BQ159" i="24"/>
  <c r="BQ205" i="24"/>
  <c r="BQ236" i="24"/>
  <c r="BQ300" i="24"/>
  <c r="BQ83" i="24"/>
  <c r="BQ195" i="24"/>
  <c r="BQ231" i="24"/>
  <c r="BQ295" i="24"/>
  <c r="BQ359" i="24"/>
  <c r="BQ111" i="24"/>
  <c r="BQ282" i="24"/>
  <c r="BQ346" i="24"/>
  <c r="BQ309" i="24"/>
  <c r="BQ321" i="24"/>
  <c r="BQ333" i="24"/>
  <c r="BQ256" i="24"/>
  <c r="BQ336" i="24"/>
  <c r="BQ51" i="24"/>
  <c r="BQ331" i="24"/>
  <c r="BQ115" i="24"/>
  <c r="BQ246" i="24"/>
  <c r="BQ183" i="24"/>
  <c r="BQ297" i="24"/>
  <c r="BQ209" i="24"/>
  <c r="BQ260" i="24"/>
  <c r="BQ324" i="24"/>
  <c r="BQ153" i="24"/>
  <c r="BQ255" i="24"/>
  <c r="BQ319" i="24"/>
  <c r="BQ242" i="24"/>
  <c r="BQ306" i="24"/>
  <c r="BQ349" i="24"/>
  <c r="BQ365" i="24"/>
  <c r="BQ46" i="24"/>
  <c r="BQ140" i="24"/>
  <c r="BQ216" i="24"/>
  <c r="BQ307" i="24"/>
  <c r="BQ177" i="24"/>
  <c r="BQ221" i="24"/>
  <c r="BQ270" i="24"/>
  <c r="BQ294" i="24"/>
  <c r="BQ318" i="24"/>
  <c r="BQ173" i="24"/>
  <c r="BQ284" i="24"/>
  <c r="BQ348" i="24"/>
  <c r="BQ103" i="24"/>
  <c r="BQ279" i="24"/>
  <c r="BQ343" i="24"/>
  <c r="BQ266" i="24"/>
  <c r="BQ330" i="24"/>
  <c r="BQ337" i="24"/>
  <c r="BQ155" i="24"/>
  <c r="BQ107" i="24"/>
  <c r="BQ171" i="24"/>
  <c r="BQ283" i="24"/>
  <c r="BQ129" i="24"/>
  <c r="BQ225" i="24"/>
  <c r="BQ342" i="24"/>
  <c r="BQ35" i="24"/>
  <c r="BQ137" i="24"/>
  <c r="BQ233" i="24"/>
  <c r="BQ257" i="24"/>
  <c r="BQ281" i="24"/>
  <c r="BQ244" i="24"/>
  <c r="BQ308" i="24"/>
  <c r="BQ167" i="24"/>
  <c r="BQ239" i="24"/>
  <c r="BQ303" i="24"/>
  <c r="BQ43" i="24"/>
  <c r="BQ185" i="24"/>
  <c r="BQ223" i="24"/>
  <c r="BQ290" i="24"/>
  <c r="BQ354" i="24"/>
  <c r="BQ341" i="24"/>
  <c r="BQ353" i="24"/>
  <c r="BQ325" i="24"/>
  <c r="BQ364" i="24"/>
  <c r="BQ110" i="24"/>
  <c r="BQ33" i="24"/>
  <c r="BQ204" i="24"/>
  <c r="BQ259" i="24"/>
  <c r="BQ254" i="24"/>
  <c r="BQ199" i="24"/>
  <c r="BQ305" i="24"/>
  <c r="BQ131" i="24"/>
  <c r="BQ268" i="24"/>
  <c r="BQ332" i="24"/>
  <c r="BQ263" i="24"/>
  <c r="BQ327" i="24"/>
  <c r="BQ227" i="24"/>
  <c r="BQ250" i="24"/>
  <c r="BQ314" i="24"/>
  <c r="BQ361" i="24"/>
  <c r="BQ313" i="24"/>
  <c r="BQ99" i="24"/>
  <c r="BQ320" i="24"/>
  <c r="BQ352" i="24"/>
  <c r="BQ121" i="24"/>
  <c r="BQ347" i="24"/>
  <c r="BQ143" i="24"/>
  <c r="BQ193" i="24"/>
  <c r="BQ278" i="24"/>
  <c r="BQ326" i="24"/>
  <c r="BQ350" i="24"/>
  <c r="BQ151" i="24"/>
  <c r="BQ189" i="24"/>
  <c r="BQ292" i="24"/>
  <c r="BQ356" i="24"/>
  <c r="BQ179" i="24"/>
  <c r="BQ287" i="24"/>
  <c r="BQ351" i="24"/>
  <c r="BQ147" i="24"/>
  <c r="BQ274" i="24"/>
  <c r="BQ338" i="24"/>
  <c r="BQ360" i="24"/>
  <c r="BQ329" i="24"/>
  <c r="BQ136" i="24"/>
  <c r="BQ174" i="24"/>
  <c r="BQ12" i="24"/>
  <c r="BQ187" i="24"/>
  <c r="BQ291" i="24"/>
  <c r="BQ323" i="24"/>
  <c r="BQ75" i="24"/>
  <c r="BQ241" i="24"/>
  <c r="BQ289" i="24"/>
  <c r="BQ59" i="24"/>
  <c r="BQ145" i="24"/>
  <c r="BQ252" i="24"/>
  <c r="BQ316" i="24"/>
  <c r="BQ247" i="24"/>
  <c r="BQ311" i="24"/>
  <c r="BQ97" i="24"/>
  <c r="BQ201" i="24"/>
  <c r="BQ234" i="24"/>
  <c r="BQ298" i="24"/>
  <c r="BQ362" i="24"/>
  <c r="BQ357" i="24"/>
  <c r="BQ317" i="24"/>
  <c r="BQ277" i="24"/>
  <c r="BQ288" i="24"/>
  <c r="BQ135" i="24"/>
  <c r="BQ267" i="24"/>
  <c r="BQ262" i="24"/>
  <c r="BQ286" i="24"/>
  <c r="BQ310" i="24"/>
  <c r="BQ213" i="24"/>
  <c r="BQ276" i="24"/>
  <c r="BQ340" i="24"/>
  <c r="BQ139" i="24"/>
  <c r="BQ271" i="24"/>
  <c r="BQ335" i="24"/>
  <c r="BQ161" i="24"/>
  <c r="BQ258" i="24"/>
  <c r="BQ345" i="24"/>
  <c r="BQ322" i="24"/>
  <c r="BQ78" i="22"/>
  <c r="BQ142" i="22"/>
  <c r="BQ107" i="22"/>
  <c r="BQ49" i="22"/>
  <c r="BQ20" i="22"/>
  <c r="BQ148" i="22"/>
  <c r="BQ67" i="22"/>
  <c r="BQ73" i="22"/>
  <c r="BQ108" i="22"/>
  <c r="BQ33" i="22"/>
  <c r="BQ97" i="22"/>
  <c r="BQ161" i="22"/>
  <c r="BQ432" i="22"/>
  <c r="BQ115" i="22"/>
  <c r="BQ11" i="22"/>
  <c r="BQ35" i="22"/>
  <c r="BQ99" i="22"/>
  <c r="BQ30" i="22"/>
  <c r="BQ59" i="22"/>
  <c r="BQ129" i="22"/>
  <c r="BQ138" i="22"/>
  <c r="BQ250" i="22"/>
  <c r="BQ314" i="22"/>
  <c r="BQ285" i="22"/>
  <c r="BQ349" i="22"/>
  <c r="BQ208" i="22"/>
  <c r="BQ235" i="22"/>
  <c r="BQ326" i="22"/>
  <c r="BQ52" i="22"/>
  <c r="BQ34" i="22"/>
  <c r="BQ21" i="22"/>
  <c r="BQ311" i="22"/>
  <c r="BQ375" i="22"/>
  <c r="BQ210" i="22"/>
  <c r="BQ245" i="22"/>
  <c r="BQ373" i="22"/>
  <c r="BQ177" i="22"/>
  <c r="BQ323" i="22"/>
  <c r="BQ123" i="22"/>
  <c r="BQ164" i="22"/>
  <c r="BQ31" i="22"/>
  <c r="BQ184" i="22"/>
  <c r="BQ170" i="22"/>
  <c r="BQ207" i="22"/>
  <c r="BQ271" i="22"/>
  <c r="BQ298" i="22"/>
  <c r="BQ256" i="22"/>
  <c r="BQ194" i="22"/>
  <c r="BQ71" i="22"/>
  <c r="BQ82" i="22"/>
  <c r="BQ146" i="22"/>
  <c r="BQ69" i="22"/>
  <c r="BQ16" i="22"/>
  <c r="BQ359" i="22"/>
  <c r="BQ206" i="22"/>
  <c r="BQ270" i="22"/>
  <c r="BQ265" i="22"/>
  <c r="BQ100" i="22"/>
  <c r="BQ140" i="22"/>
  <c r="BQ104" i="22"/>
  <c r="BQ168" i="22"/>
  <c r="BQ218" i="22"/>
  <c r="BQ282" i="22"/>
  <c r="BQ253" i="22"/>
  <c r="BQ236" i="22"/>
  <c r="BQ341" i="22"/>
  <c r="BQ405" i="22"/>
  <c r="BQ328" i="22"/>
  <c r="BQ318" i="22"/>
  <c r="BQ313" i="22"/>
  <c r="BQ36" i="22"/>
  <c r="BQ26" i="22"/>
  <c r="BQ303" i="22"/>
  <c r="BQ237" i="22"/>
  <c r="BQ189" i="22"/>
  <c r="BQ278" i="22"/>
  <c r="BQ233" i="22"/>
  <c r="BQ273" i="22"/>
  <c r="BQ276" i="22"/>
  <c r="BQ308" i="22"/>
  <c r="BQ209" i="22"/>
  <c r="BQ340" i="22"/>
  <c r="BQ288" i="22"/>
  <c r="BQ114" i="22"/>
  <c r="BQ48" i="22"/>
  <c r="BQ369" i="22"/>
  <c r="BQ4" i="22"/>
  <c r="BQ406" i="22"/>
  <c r="BQ398" i="22"/>
  <c r="BR437" i="23"/>
  <c r="BR411" i="23"/>
  <c r="BR433" i="23"/>
  <c r="BR395" i="23"/>
  <c r="BR422" i="23"/>
  <c r="BP433" i="23"/>
  <c r="BP393" i="23"/>
  <c r="BR401" i="23"/>
  <c r="BQ380" i="23"/>
  <c r="BP359" i="23"/>
  <c r="BR337" i="23"/>
  <c r="BQ316" i="23"/>
  <c r="BP295" i="23"/>
  <c r="BR273" i="23"/>
  <c r="BQ252" i="23"/>
  <c r="BP231" i="23"/>
  <c r="BR195" i="23"/>
  <c r="BP412" i="23"/>
  <c r="BR390" i="23"/>
  <c r="BQ369" i="23"/>
  <c r="BP348" i="23"/>
  <c r="BR326" i="23"/>
  <c r="BQ305" i="23"/>
  <c r="BP284" i="23"/>
  <c r="BR262" i="23"/>
  <c r="BQ241" i="23"/>
  <c r="BP216" i="23"/>
  <c r="BR167" i="23"/>
  <c r="BP369" i="23"/>
  <c r="BR347" i="23"/>
  <c r="BQ326" i="23"/>
  <c r="BP305" i="23"/>
  <c r="BR283" i="23"/>
  <c r="BQ262" i="23"/>
  <c r="BP241" i="23"/>
  <c r="BR215" i="23"/>
  <c r="BQ166" i="23"/>
  <c r="BR400" i="23"/>
  <c r="BP374" i="23"/>
  <c r="BP350" i="23"/>
  <c r="BP326" i="23"/>
  <c r="BP302" i="23"/>
  <c r="BQ275" i="23"/>
  <c r="BP246" i="23"/>
  <c r="BR214" i="23"/>
  <c r="BQ416" i="23"/>
  <c r="BQ376" i="23"/>
  <c r="BQ320" i="23"/>
  <c r="BP259" i="23"/>
  <c r="BQ142" i="23"/>
  <c r="BR287" i="23"/>
  <c r="BP346" i="23"/>
  <c r="BP45" i="24"/>
  <c r="BP5" i="24"/>
  <c r="BP93" i="24"/>
  <c r="BP157" i="24"/>
  <c r="BP221" i="24"/>
  <c r="BP16" i="24"/>
  <c r="BP80" i="24"/>
  <c r="BP144" i="24"/>
  <c r="BP19" i="24"/>
  <c r="BP83" i="24"/>
  <c r="BP147" i="24"/>
  <c r="BP57" i="24"/>
  <c r="BP121" i="24"/>
  <c r="BP185" i="24"/>
  <c r="BP44" i="24"/>
  <c r="BP23" i="24"/>
  <c r="BP87" i="24"/>
  <c r="BP151" i="24"/>
  <c r="BP215" i="24"/>
  <c r="BP10" i="24"/>
  <c r="BP74" i="24"/>
  <c r="BP288" i="24"/>
  <c r="BP220" i="24"/>
  <c r="BP29" i="24"/>
  <c r="BP53" i="24"/>
  <c r="BP117" i="24"/>
  <c r="BP181" i="24"/>
  <c r="BP40" i="24"/>
  <c r="BP104" i="24"/>
  <c r="BP168" i="24"/>
  <c r="BP43" i="24"/>
  <c r="BP107" i="24"/>
  <c r="BP171" i="24"/>
  <c r="BP14" i="24"/>
  <c r="BP17" i="24"/>
  <c r="BP81" i="24"/>
  <c r="BP145" i="24"/>
  <c r="BP209" i="24"/>
  <c r="BP68" i="24"/>
  <c r="BP47" i="24"/>
  <c r="BP111" i="24"/>
  <c r="BP175" i="24"/>
  <c r="BP34" i="24"/>
  <c r="BP46" i="24"/>
  <c r="BP134" i="24"/>
  <c r="BP186" i="24"/>
  <c r="BP224" i="24"/>
  <c r="BP248" i="24"/>
  <c r="BP291" i="24"/>
  <c r="BP77" i="24"/>
  <c r="BP141" i="24"/>
  <c r="BP205" i="24"/>
  <c r="BP64" i="24"/>
  <c r="BP128" i="24"/>
  <c r="BP67" i="24"/>
  <c r="BP131" i="24"/>
  <c r="BP195" i="24"/>
  <c r="BP41" i="24"/>
  <c r="BP105" i="24"/>
  <c r="BP169" i="24"/>
  <c r="BP28" i="24"/>
  <c r="BP7" i="24"/>
  <c r="BP71" i="24"/>
  <c r="BP135" i="24"/>
  <c r="BP199" i="24"/>
  <c r="BP58" i="24"/>
  <c r="BP228" i="24"/>
  <c r="BP272" i="24"/>
  <c r="BP70" i="24"/>
  <c r="BP142" i="24"/>
  <c r="BP192" i="24"/>
  <c r="BP251" i="24"/>
  <c r="BP315" i="24"/>
  <c r="BP13" i="24"/>
  <c r="BP101" i="24"/>
  <c r="BP165" i="24"/>
  <c r="BP229" i="24"/>
  <c r="BP24" i="24"/>
  <c r="BP88" i="24"/>
  <c r="BP152" i="24"/>
  <c r="BP27" i="24"/>
  <c r="BP91" i="24"/>
  <c r="BP155" i="24"/>
  <c r="BP65" i="24"/>
  <c r="BP129" i="24"/>
  <c r="BP193" i="24"/>
  <c r="BP52" i="24"/>
  <c r="BP31" i="24"/>
  <c r="BP95" i="24"/>
  <c r="BP159" i="24"/>
  <c r="BP223" i="24"/>
  <c r="BP18" i="24"/>
  <c r="BP82" i="24"/>
  <c r="BP148" i="24"/>
  <c r="BP232" i="24"/>
  <c r="BP296" i="24"/>
  <c r="BP275" i="24"/>
  <c r="BP37" i="24"/>
  <c r="BP61" i="24"/>
  <c r="BP125" i="24"/>
  <c r="BP189" i="24"/>
  <c r="BP48" i="24"/>
  <c r="BP112" i="24"/>
  <c r="BP51" i="24"/>
  <c r="BP85" i="24"/>
  <c r="BP149" i="24"/>
  <c r="BP213" i="24"/>
  <c r="BP8" i="24"/>
  <c r="BP72" i="24"/>
  <c r="BP136" i="24"/>
  <c r="BP11" i="24"/>
  <c r="BP75" i="24"/>
  <c r="BP139" i="24"/>
  <c r="BP203" i="24"/>
  <c r="BP49" i="24"/>
  <c r="BP113" i="24"/>
  <c r="BP177" i="24"/>
  <c r="BP36" i="24"/>
  <c r="BP15" i="24"/>
  <c r="BP79" i="24"/>
  <c r="BP143" i="24"/>
  <c r="BP207" i="24"/>
  <c r="BP66" i="24"/>
  <c r="BP162" i="24"/>
  <c r="BP280" i="24"/>
  <c r="BP106" i="24"/>
  <c r="BP259" i="24"/>
  <c r="BP323" i="24"/>
  <c r="BP294" i="24"/>
  <c r="BP21" i="24"/>
  <c r="BP109" i="24"/>
  <c r="BP173" i="24"/>
  <c r="BP32" i="24"/>
  <c r="BP96" i="24"/>
  <c r="BP160" i="24"/>
  <c r="BP35" i="24"/>
  <c r="BP99" i="24"/>
  <c r="BP163" i="24"/>
  <c r="BP6" i="24"/>
  <c r="BP9" i="24"/>
  <c r="BP73" i="24"/>
  <c r="BP137" i="24"/>
  <c r="BP201" i="24"/>
  <c r="BP60" i="24"/>
  <c r="BP39" i="24"/>
  <c r="BP103" i="24"/>
  <c r="BP167" i="24"/>
  <c r="BP231" i="24"/>
  <c r="BP26" i="24"/>
  <c r="BP90" i="24"/>
  <c r="BP211" i="24"/>
  <c r="BP240" i="24"/>
  <c r="BP304" i="24"/>
  <c r="BP170" i="24"/>
  <c r="BP283" i="24"/>
  <c r="BP347" i="24"/>
  <c r="BP92" i="24"/>
  <c r="BP150" i="24"/>
  <c r="BP198" i="24"/>
  <c r="BP254" i="24"/>
  <c r="BP318" i="24"/>
  <c r="BP108" i="24"/>
  <c r="BP281" i="24"/>
  <c r="BP345" i="24"/>
  <c r="BP178" i="24"/>
  <c r="BP244" i="24"/>
  <c r="BP308" i="24"/>
  <c r="BP124" i="24"/>
  <c r="BP69" i="24"/>
  <c r="BP133" i="24"/>
  <c r="BP197" i="24"/>
  <c r="BP56" i="24"/>
  <c r="BP120" i="24"/>
  <c r="BP59" i="24"/>
  <c r="BP123" i="24"/>
  <c r="BP187" i="24"/>
  <c r="BP33" i="24"/>
  <c r="BP97" i="24"/>
  <c r="BP161" i="24"/>
  <c r="BP225" i="24"/>
  <c r="BP20" i="24"/>
  <c r="BP84" i="24"/>
  <c r="BP63" i="24"/>
  <c r="BP127" i="24"/>
  <c r="BP191" i="24"/>
  <c r="BP50" i="24"/>
  <c r="BP264" i="24"/>
  <c r="BP176" i="24"/>
  <c r="BP216" i="24"/>
  <c r="BP243" i="24"/>
  <c r="BP307" i="24"/>
  <c r="BP100" i="24"/>
  <c r="BP278" i="24"/>
  <c r="BP342" i="24"/>
  <c r="BP89" i="24"/>
  <c r="BP12" i="24"/>
  <c r="BP183" i="24"/>
  <c r="BP30" i="24"/>
  <c r="BP208" i="24"/>
  <c r="BP270" i="24"/>
  <c r="BP302" i="24"/>
  <c r="BP265" i="24"/>
  <c r="BP289" i="24"/>
  <c r="BP313" i="24"/>
  <c r="BP279" i="24"/>
  <c r="BP343" i="24"/>
  <c r="BP146" i="24"/>
  <c r="BP274" i="24"/>
  <c r="BP338" i="24"/>
  <c r="BP261" i="24"/>
  <c r="BP325" i="24"/>
  <c r="BP356" i="24"/>
  <c r="BP316" i="24"/>
  <c r="BP360" i="24"/>
  <c r="BP156" i="24"/>
  <c r="BP299" i="24"/>
  <c r="BP212" i="24"/>
  <c r="BP246" i="24"/>
  <c r="BP358" i="24"/>
  <c r="BP172" i="24"/>
  <c r="BP337" i="24"/>
  <c r="BP361" i="24"/>
  <c r="BP116" i="24"/>
  <c r="BP226" i="24"/>
  <c r="BP252" i="24"/>
  <c r="BP276" i="24"/>
  <c r="BP239" i="24"/>
  <c r="BP303" i="24"/>
  <c r="BP234" i="24"/>
  <c r="BP298" i="24"/>
  <c r="BP362" i="24"/>
  <c r="BP285" i="24"/>
  <c r="BP349" i="24"/>
  <c r="BP320" i="24"/>
  <c r="BP332" i="24"/>
  <c r="BP344" i="24"/>
  <c r="BP115" i="24"/>
  <c r="BP153" i="24"/>
  <c r="BP76" i="24"/>
  <c r="BP339" i="24"/>
  <c r="BP164" i="24"/>
  <c r="BP334" i="24"/>
  <c r="BP122" i="24"/>
  <c r="BP249" i="24"/>
  <c r="BP130" i="24"/>
  <c r="BP230" i="24"/>
  <c r="BP300" i="24"/>
  <c r="BP110" i="24"/>
  <c r="BP263" i="24"/>
  <c r="BP327" i="24"/>
  <c r="BP258" i="24"/>
  <c r="BP322" i="24"/>
  <c r="BP126" i="24"/>
  <c r="BP180" i="24"/>
  <c r="BP219" i="24"/>
  <c r="BP245" i="24"/>
  <c r="BP309" i="24"/>
  <c r="BP359" i="24"/>
  <c r="BP22" i="24"/>
  <c r="BP256" i="24"/>
  <c r="BP267" i="24"/>
  <c r="BP310" i="24"/>
  <c r="BP273" i="24"/>
  <c r="BP297" i="24"/>
  <c r="BP321" i="24"/>
  <c r="BP194" i="24"/>
  <c r="BP218" i="24"/>
  <c r="BP287" i="24"/>
  <c r="BP351" i="24"/>
  <c r="BP210" i="24"/>
  <c r="BP282" i="24"/>
  <c r="BP346" i="24"/>
  <c r="BP269" i="24"/>
  <c r="BP333" i="24"/>
  <c r="BP348" i="24"/>
  <c r="BP179" i="24"/>
  <c r="BP217" i="24"/>
  <c r="BP55" i="24"/>
  <c r="BP42" i="24"/>
  <c r="BP114" i="24"/>
  <c r="BP286" i="24"/>
  <c r="BP188" i="24"/>
  <c r="BP236" i="24"/>
  <c r="BP260" i="24"/>
  <c r="BP284" i="24"/>
  <c r="BP184" i="24"/>
  <c r="BP222" i="24"/>
  <c r="BP247" i="24"/>
  <c r="BP311" i="24"/>
  <c r="BP118" i="24"/>
  <c r="BP174" i="24"/>
  <c r="BP214" i="24"/>
  <c r="BP242" i="24"/>
  <c r="BP306" i="24"/>
  <c r="BP140" i="24"/>
  <c r="BP293" i="24"/>
  <c r="BP357" i="24"/>
  <c r="BP352" i="24"/>
  <c r="BP336" i="24"/>
  <c r="BP235" i="24"/>
  <c r="BP182" i="24"/>
  <c r="BP262" i="24"/>
  <c r="BP54" i="24"/>
  <c r="BP233" i="24"/>
  <c r="BP257" i="24"/>
  <c r="BP305" i="24"/>
  <c r="BP78" i="24"/>
  <c r="BP38" i="24"/>
  <c r="BP138" i="24"/>
  <c r="BP271" i="24"/>
  <c r="BP335" i="24"/>
  <c r="BP266" i="24"/>
  <c r="BP330" i="24"/>
  <c r="BP86" i="24"/>
  <c r="BP196" i="24"/>
  <c r="BP253" i="24"/>
  <c r="BP317" i="24"/>
  <c r="BP4" i="24"/>
  <c r="BP324" i="24"/>
  <c r="BP364" i="24"/>
  <c r="BP25" i="24"/>
  <c r="BP119" i="24"/>
  <c r="BP202" i="24"/>
  <c r="BP355" i="24"/>
  <c r="BP238" i="24"/>
  <c r="BP350" i="24"/>
  <c r="BP329" i="24"/>
  <c r="BP353" i="24"/>
  <c r="BP268" i="24"/>
  <c r="BP295" i="24"/>
  <c r="BP132" i="24"/>
  <c r="BP290" i="24"/>
  <c r="BP354" i="24"/>
  <c r="BP154" i="24"/>
  <c r="BP277" i="24"/>
  <c r="BP341" i="24"/>
  <c r="BP312" i="24"/>
  <c r="BP340" i="24"/>
  <c r="BP98" i="24"/>
  <c r="BP331" i="24"/>
  <c r="BP326" i="24"/>
  <c r="BP94" i="24"/>
  <c r="BP158" i="24"/>
  <c r="BP204" i="24"/>
  <c r="BP241" i="24"/>
  <c r="BP102" i="24"/>
  <c r="BP166" i="24"/>
  <c r="BP292" i="24"/>
  <c r="BP200" i="24"/>
  <c r="BP255" i="24"/>
  <c r="BP319" i="24"/>
  <c r="BP62" i="24"/>
  <c r="BP190" i="24"/>
  <c r="BP227" i="24"/>
  <c r="BP250" i="24"/>
  <c r="BP237" i="24"/>
  <c r="BP363" i="24"/>
  <c r="BP301" i="24"/>
  <c r="BP314" i="24"/>
  <c r="BP206" i="24"/>
  <c r="BP365" i="24"/>
  <c r="BP328" i="24"/>
  <c r="BP126" i="22"/>
  <c r="BP121" i="22"/>
  <c r="BP68" i="22"/>
  <c r="BP103" i="22"/>
  <c r="BP432" i="22"/>
  <c r="BP22" i="22"/>
  <c r="BP86" i="22"/>
  <c r="BP150" i="22"/>
  <c r="BP145" i="22"/>
  <c r="BP191" i="22"/>
  <c r="BP58" i="22"/>
  <c r="BP186" i="22"/>
  <c r="BP46" i="22"/>
  <c r="BP174" i="22"/>
  <c r="BP41" i="22"/>
  <c r="BP52" i="22"/>
  <c r="BP151" i="22"/>
  <c r="BP18" i="22"/>
  <c r="BP82" i="22"/>
  <c r="BP422" i="22"/>
  <c r="BP6" i="22"/>
  <c r="BP65" i="22"/>
  <c r="BP129" i="22"/>
  <c r="BP76" i="22"/>
  <c r="BP140" i="22"/>
  <c r="BP42" i="22"/>
  <c r="BP106" i="22"/>
  <c r="BP424" i="22"/>
  <c r="BP30" i="22"/>
  <c r="BP25" i="22"/>
  <c r="BP36" i="22"/>
  <c r="BP71" i="22"/>
  <c r="BP438" i="22"/>
  <c r="BP49" i="22"/>
  <c r="BP113" i="22"/>
  <c r="BP414" i="22"/>
  <c r="BP14" i="22"/>
  <c r="BP78" i="22"/>
  <c r="BP9" i="22"/>
  <c r="BP73" i="22"/>
  <c r="BP137" i="22"/>
  <c r="BP20" i="22"/>
  <c r="BP60" i="22"/>
  <c r="BP159" i="22"/>
  <c r="BP26" i="22"/>
  <c r="BP90" i="22"/>
  <c r="BP154" i="22"/>
  <c r="BP117" i="22"/>
  <c r="BP104" i="22"/>
  <c r="BP51" i="22"/>
  <c r="BP115" i="22"/>
  <c r="BP202" i="22"/>
  <c r="BP266" i="22"/>
  <c r="BP394" i="22"/>
  <c r="BP229" i="22"/>
  <c r="BP293" i="22"/>
  <c r="BP357" i="22"/>
  <c r="BP264" i="22"/>
  <c r="BP328" i="22"/>
  <c r="BP172" i="22"/>
  <c r="BP379" i="22"/>
  <c r="BP214" i="22"/>
  <c r="BP278" i="22"/>
  <c r="BP406" i="22"/>
  <c r="BP305" i="22"/>
  <c r="BP369" i="22"/>
  <c r="BP300" i="22"/>
  <c r="BP364" i="22"/>
  <c r="BP247" i="22"/>
  <c r="BP15" i="22"/>
  <c r="BP199" i="22"/>
  <c r="BP77" i="22"/>
  <c r="BP64" i="22"/>
  <c r="BP128" i="22"/>
  <c r="BP11" i="22"/>
  <c r="BP139" i="22"/>
  <c r="BP164" i="22"/>
  <c r="BP226" i="22"/>
  <c r="BP176" i="22"/>
  <c r="BP253" i="22"/>
  <c r="BP224" i="22"/>
  <c r="BP211" i="22"/>
  <c r="BP275" i="22"/>
  <c r="BP403" i="22"/>
  <c r="BP189" i="22"/>
  <c r="BP200" i="22"/>
  <c r="BP265" i="22"/>
  <c r="BP260" i="22"/>
  <c r="BP207" i="22"/>
  <c r="BP33" i="22"/>
  <c r="BP95" i="22"/>
  <c r="BP37" i="22"/>
  <c r="BP101" i="22"/>
  <c r="BP165" i="22"/>
  <c r="BP24" i="22"/>
  <c r="BP88" i="22"/>
  <c r="BP152" i="22"/>
  <c r="BP35" i="22"/>
  <c r="BP250" i="22"/>
  <c r="BP314" i="22"/>
  <c r="BP341" i="22"/>
  <c r="BP248" i="22"/>
  <c r="BP235" i="22"/>
  <c r="BP326" i="22"/>
  <c r="BP108" i="22"/>
  <c r="BP61" i="22"/>
  <c r="BP125" i="22"/>
  <c r="BP112" i="22"/>
  <c r="BP59" i="22"/>
  <c r="BP123" i="22"/>
  <c r="BP210" i="22"/>
  <c r="BP237" i="22"/>
  <c r="BP301" i="22"/>
  <c r="BP208" i="22"/>
  <c r="BP336" i="22"/>
  <c r="BP400" i="22"/>
  <c r="BP188" i="22"/>
  <c r="BP323" i="22"/>
  <c r="BP387" i="22"/>
  <c r="BP313" i="22"/>
  <c r="BP201" i="22"/>
  <c r="BP97" i="22"/>
  <c r="BP148" i="22"/>
  <c r="BP10" i="22"/>
  <c r="BP170" i="22"/>
  <c r="BP21" i="22"/>
  <c r="BP85" i="22"/>
  <c r="BP83" i="22"/>
  <c r="BP181" i="22"/>
  <c r="BP362" i="22"/>
  <c r="BP192" i="22"/>
  <c r="BP261" i="22"/>
  <c r="BP177" i="22"/>
  <c r="BP232" i="22"/>
  <c r="BP219" i="22"/>
  <c r="BP347" i="22"/>
  <c r="BP411" i="22"/>
  <c r="BP310" i="22"/>
  <c r="BP273" i="22"/>
  <c r="BP215" i="22"/>
  <c r="BP343" i="22"/>
  <c r="BP407" i="22"/>
  <c r="BP45" i="22"/>
  <c r="BP96" i="22"/>
  <c r="BP160" i="22"/>
  <c r="BP107" i="22"/>
  <c r="BP386" i="22"/>
  <c r="BP221" i="22"/>
  <c r="BP285" i="22"/>
  <c r="BP349" i="22"/>
  <c r="BP256" i="22"/>
  <c r="BP320" i="22"/>
  <c r="BP384" i="22"/>
  <c r="BP243" i="22"/>
  <c r="BP206" i="22"/>
  <c r="BP398" i="22"/>
  <c r="BP233" i="22"/>
  <c r="BP297" i="22"/>
  <c r="BP361" i="22"/>
  <c r="BP169" i="22"/>
  <c r="BP356" i="22"/>
  <c r="BP239" i="22"/>
  <c r="BP303" i="22"/>
  <c r="BP102" i="22"/>
  <c r="BP161" i="22"/>
  <c r="BP183" i="22"/>
  <c r="BP5" i="22"/>
  <c r="BP69" i="22"/>
  <c r="BP67" i="22"/>
  <c r="BP131" i="22"/>
  <c r="BP195" i="22"/>
  <c r="BP218" i="22"/>
  <c r="BP346" i="22"/>
  <c r="BP245" i="22"/>
  <c r="BP373" i="22"/>
  <c r="BP79" i="22"/>
  <c r="BP16" i="22"/>
  <c r="BP267" i="22"/>
  <c r="BP294" i="22"/>
  <c r="BP353" i="22"/>
  <c r="BP340" i="22"/>
  <c r="BP29" i="22"/>
  <c r="BP197" i="22"/>
  <c r="BP227" i="22"/>
  <c r="BP355" i="22"/>
  <c r="BP254" i="22"/>
  <c r="BP382" i="22"/>
  <c r="BP391" i="22"/>
  <c r="BP180" i="22"/>
  <c r="BP223" i="22"/>
  <c r="BP344" i="22"/>
  <c r="BP203" i="22"/>
  <c r="BP173" i="22"/>
  <c r="BP230" i="22"/>
  <c r="BP287" i="22"/>
  <c r="BP375" i="22"/>
  <c r="BP157" i="22"/>
  <c r="BP205" i="22"/>
  <c r="BP291" i="22"/>
  <c r="BP318" i="22"/>
  <c r="BP257" i="22"/>
  <c r="BP345" i="22"/>
  <c r="BP351" i="22"/>
  <c r="BP155" i="22"/>
  <c r="BP242" i="22"/>
  <c r="BP383" i="22"/>
  <c r="BP428" i="22"/>
  <c r="BP4" i="22"/>
  <c r="BP397" i="22"/>
  <c r="BP423" i="22"/>
  <c r="BP426" i="22"/>
  <c r="BP429" i="22"/>
  <c r="BP412" i="22"/>
  <c r="BP405" i="22"/>
  <c r="BR429" i="23"/>
  <c r="BR318" i="23"/>
  <c r="BQ5" i="23"/>
  <c r="BQ8" i="23"/>
  <c r="BQ14" i="23"/>
  <c r="BQ83" i="23"/>
  <c r="BQ147" i="23"/>
  <c r="BQ211" i="23"/>
  <c r="BQ46" i="23"/>
  <c r="BQ110" i="23"/>
  <c r="BQ49" i="23"/>
  <c r="BQ113" i="23"/>
  <c r="BQ177" i="23"/>
  <c r="BQ43" i="23"/>
  <c r="BQ107" i="23"/>
  <c r="BQ171" i="23"/>
  <c r="BQ70" i="23"/>
  <c r="BQ134" i="23"/>
  <c r="BQ67" i="23"/>
  <c r="BQ131" i="23"/>
  <c r="BQ195" i="23"/>
  <c r="BQ30" i="23"/>
  <c r="BQ94" i="23"/>
  <c r="BQ9" i="23"/>
  <c r="BQ12" i="23"/>
  <c r="BQ13" i="23"/>
  <c r="BQ16" i="23"/>
  <c r="BQ27" i="23"/>
  <c r="BQ91" i="23"/>
  <c r="BQ155" i="23"/>
  <c r="BQ219" i="23"/>
  <c r="BQ54" i="23"/>
  <c r="BQ118" i="23"/>
  <c r="BQ57" i="23"/>
  <c r="BQ121" i="23"/>
  <c r="BQ84" i="23"/>
  <c r="BQ148" i="23"/>
  <c r="BQ212" i="23"/>
  <c r="BQ51" i="23"/>
  <c r="BQ115" i="23"/>
  <c r="BQ179" i="23"/>
  <c r="BQ78" i="23"/>
  <c r="BQ10" i="23"/>
  <c r="BQ81" i="23"/>
  <c r="BQ145" i="23"/>
  <c r="BQ44" i="23"/>
  <c r="BQ108" i="23"/>
  <c r="BQ172" i="23"/>
  <c r="BQ75" i="23"/>
  <c r="BQ139" i="23"/>
  <c r="BQ203" i="23"/>
  <c r="BQ38" i="23"/>
  <c r="BQ102" i="23"/>
  <c r="BQ41" i="23"/>
  <c r="BQ105" i="23"/>
  <c r="BQ169" i="23"/>
  <c r="BQ68" i="23"/>
  <c r="BQ132" i="23"/>
  <c r="BQ17" i="23"/>
  <c r="BQ20" i="23"/>
  <c r="BQ21" i="23"/>
  <c r="BQ24" i="23"/>
  <c r="BQ35" i="23"/>
  <c r="BQ99" i="23"/>
  <c r="BQ163" i="23"/>
  <c r="BQ15" i="23"/>
  <c r="BQ62" i="23"/>
  <c r="BQ126" i="23"/>
  <c r="BQ65" i="23"/>
  <c r="BQ129" i="23"/>
  <c r="BQ28" i="23"/>
  <c r="BQ92" i="23"/>
  <c r="BQ156" i="23"/>
  <c r="BQ220" i="23"/>
  <c r="BQ55" i="23"/>
  <c r="BQ123" i="23"/>
  <c r="BQ86" i="23"/>
  <c r="BQ73" i="23"/>
  <c r="BQ11" i="23"/>
  <c r="BQ116" i="23"/>
  <c r="BQ6" i="23"/>
  <c r="BQ87" i="23"/>
  <c r="BQ151" i="23"/>
  <c r="BQ215" i="23"/>
  <c r="BQ26" i="23"/>
  <c r="BQ90" i="23"/>
  <c r="BQ53" i="23"/>
  <c r="BQ117" i="23"/>
  <c r="BQ80" i="23"/>
  <c r="BQ144" i="23"/>
  <c r="BQ208" i="23"/>
  <c r="BQ279" i="23"/>
  <c r="BQ343" i="23"/>
  <c r="BQ407" i="23"/>
  <c r="BQ218" i="23"/>
  <c r="BQ242" i="23"/>
  <c r="BQ306" i="23"/>
  <c r="BQ370" i="23"/>
  <c r="BQ181" i="23"/>
  <c r="BQ245" i="23"/>
  <c r="BQ309" i="23"/>
  <c r="BQ373" i="23"/>
  <c r="BQ137" i="23"/>
  <c r="BQ76" i="23"/>
  <c r="BQ196" i="23"/>
  <c r="BQ111" i="23"/>
  <c r="BQ175" i="23"/>
  <c r="BQ50" i="23"/>
  <c r="BQ114" i="23"/>
  <c r="BQ77" i="23"/>
  <c r="BQ141" i="23"/>
  <c r="BQ40" i="23"/>
  <c r="BQ104" i="23"/>
  <c r="BQ168" i="23"/>
  <c r="BQ239" i="23"/>
  <c r="BQ89" i="23"/>
  <c r="BQ36" i="23"/>
  <c r="BQ164" i="23"/>
  <c r="BQ47" i="23"/>
  <c r="BQ71" i="23"/>
  <c r="BQ135" i="23"/>
  <c r="BQ199" i="23"/>
  <c r="BQ74" i="23"/>
  <c r="BQ37" i="23"/>
  <c r="BQ101" i="23"/>
  <c r="BQ165" i="23"/>
  <c r="BQ19" i="23"/>
  <c r="BQ64" i="23"/>
  <c r="BQ128" i="23"/>
  <c r="BQ192" i="23"/>
  <c r="BQ170" i="23"/>
  <c r="BQ217" i="23"/>
  <c r="BQ263" i="23"/>
  <c r="BQ327" i="23"/>
  <c r="BQ391" i="23"/>
  <c r="BQ186" i="23"/>
  <c r="BQ226" i="23"/>
  <c r="BQ290" i="23"/>
  <c r="BQ354" i="23"/>
  <c r="BQ229" i="23"/>
  <c r="BQ293" i="23"/>
  <c r="BQ357" i="23"/>
  <c r="BQ214" i="23"/>
  <c r="BQ240" i="23"/>
  <c r="BQ304" i="23"/>
  <c r="BQ368" i="23"/>
  <c r="BQ187" i="23"/>
  <c r="BQ25" i="23"/>
  <c r="BQ153" i="23"/>
  <c r="BQ124" i="23"/>
  <c r="BQ204" i="23"/>
  <c r="BQ22" i="23"/>
  <c r="BQ95" i="23"/>
  <c r="BQ159" i="23"/>
  <c r="BQ223" i="23"/>
  <c r="BQ34" i="23"/>
  <c r="BQ98" i="23"/>
  <c r="BQ61" i="23"/>
  <c r="BQ125" i="23"/>
  <c r="BQ88" i="23"/>
  <c r="BQ152" i="23"/>
  <c r="BQ216" i="23"/>
  <c r="BQ287" i="23"/>
  <c r="BQ351" i="23"/>
  <c r="BQ415" i="23"/>
  <c r="BQ250" i="23"/>
  <c r="BQ314" i="23"/>
  <c r="BQ378" i="23"/>
  <c r="BQ197" i="23"/>
  <c r="BQ253" i="23"/>
  <c r="BQ317" i="23"/>
  <c r="BQ381" i="23"/>
  <c r="BQ174" i="23"/>
  <c r="BQ264" i="23"/>
  <c r="BQ328" i="23"/>
  <c r="BQ392" i="23"/>
  <c r="BQ227" i="23"/>
  <c r="BQ291" i="23"/>
  <c r="BQ355" i="23"/>
  <c r="BQ33" i="23"/>
  <c r="BQ97" i="23"/>
  <c r="BQ52" i="23"/>
  <c r="BQ180" i="23"/>
  <c r="BQ119" i="23"/>
  <c r="BQ183" i="23"/>
  <c r="BQ7" i="23"/>
  <c r="BQ58" i="23"/>
  <c r="BQ122" i="23"/>
  <c r="BQ18" i="23"/>
  <c r="BQ85" i="23"/>
  <c r="BQ149" i="23"/>
  <c r="BQ48" i="23"/>
  <c r="BQ112" i="23"/>
  <c r="BQ176" i="23"/>
  <c r="BQ185" i="23"/>
  <c r="BQ247" i="23"/>
  <c r="BQ311" i="23"/>
  <c r="BQ375" i="23"/>
  <c r="BQ274" i="23"/>
  <c r="BQ338" i="23"/>
  <c r="BQ277" i="23"/>
  <c r="BQ341" i="23"/>
  <c r="BQ405" i="23"/>
  <c r="BQ182" i="23"/>
  <c r="BQ288" i="23"/>
  <c r="BQ352" i="23"/>
  <c r="BQ59" i="23"/>
  <c r="BQ161" i="23"/>
  <c r="BQ140" i="23"/>
  <c r="BQ31" i="23"/>
  <c r="BQ79" i="23"/>
  <c r="BQ143" i="23"/>
  <c r="BQ207" i="23"/>
  <c r="BQ82" i="23"/>
  <c r="BQ45" i="23"/>
  <c r="BQ109" i="23"/>
  <c r="BQ173" i="23"/>
  <c r="BQ72" i="23"/>
  <c r="BQ136" i="23"/>
  <c r="BQ200" i="23"/>
  <c r="BQ271" i="23"/>
  <c r="BQ335" i="23"/>
  <c r="BQ399" i="23"/>
  <c r="BQ202" i="23"/>
  <c r="BQ234" i="23"/>
  <c r="BQ298" i="23"/>
  <c r="BQ362" i="23"/>
  <c r="BQ237" i="23"/>
  <c r="BQ301" i="23"/>
  <c r="BQ365" i="23"/>
  <c r="BQ100" i="23"/>
  <c r="BQ103" i="23"/>
  <c r="BQ167" i="23"/>
  <c r="BQ42" i="23"/>
  <c r="BQ106" i="23"/>
  <c r="BQ69" i="23"/>
  <c r="BQ133" i="23"/>
  <c r="BQ32" i="23"/>
  <c r="BQ96" i="23"/>
  <c r="BQ160" i="23"/>
  <c r="BQ224" i="23"/>
  <c r="BQ231" i="23"/>
  <c r="BQ295" i="23"/>
  <c r="BQ359" i="23"/>
  <c r="BQ150" i="23"/>
  <c r="BQ258" i="23"/>
  <c r="BQ322" i="23"/>
  <c r="BQ162" i="23"/>
  <c r="BQ213" i="23"/>
  <c r="BQ261" i="23"/>
  <c r="BQ325" i="23"/>
  <c r="BQ389" i="23"/>
  <c r="BQ272" i="23"/>
  <c r="BQ336" i="23"/>
  <c r="BQ400" i="23"/>
  <c r="BQ235" i="23"/>
  <c r="BQ60" i="23"/>
  <c r="BQ188" i="23"/>
  <c r="BQ39" i="23"/>
  <c r="BQ63" i="23"/>
  <c r="BQ127" i="23"/>
  <c r="BQ191" i="23"/>
  <c r="BQ23" i="23"/>
  <c r="BQ66" i="23"/>
  <c r="BQ130" i="23"/>
  <c r="BQ29" i="23"/>
  <c r="BQ93" i="23"/>
  <c r="BQ157" i="23"/>
  <c r="BQ56" i="23"/>
  <c r="BQ120" i="23"/>
  <c r="BQ184" i="23"/>
  <c r="BQ138" i="23"/>
  <c r="BQ201" i="23"/>
  <c r="BQ255" i="23"/>
  <c r="BQ319" i="23"/>
  <c r="BQ383" i="23"/>
  <c r="BQ282" i="23"/>
  <c r="BQ346" i="23"/>
  <c r="BQ285" i="23"/>
  <c r="BQ349" i="23"/>
  <c r="BQ413" i="23"/>
  <c r="BQ198" i="23"/>
  <c r="BQ232" i="23"/>
  <c r="BQ296" i="23"/>
  <c r="BQ360" i="23"/>
  <c r="BQ154" i="23"/>
  <c r="BQ427" i="23"/>
  <c r="BP435" i="23"/>
  <c r="BP401" i="23"/>
  <c r="BQ421" i="23"/>
  <c r="BR431" i="23"/>
  <c r="BR387" i="23"/>
  <c r="BR420" i="23"/>
  <c r="BP431" i="23"/>
  <c r="BP385" i="23"/>
  <c r="BP420" i="23"/>
  <c r="BQ430" i="23"/>
  <c r="BP381" i="23"/>
  <c r="BP399" i="23"/>
  <c r="BR377" i="23"/>
  <c r="BQ356" i="23"/>
  <c r="BP335" i="23"/>
  <c r="BR313" i="23"/>
  <c r="BQ292" i="23"/>
  <c r="BP271" i="23"/>
  <c r="BR249" i="23"/>
  <c r="BQ228" i="23"/>
  <c r="BQ190" i="23"/>
  <c r="BQ409" i="23"/>
  <c r="BP388" i="23"/>
  <c r="BR366" i="23"/>
  <c r="BQ345" i="23"/>
  <c r="BP324" i="23"/>
  <c r="BR302" i="23"/>
  <c r="BQ281" i="23"/>
  <c r="BP260" i="23"/>
  <c r="BR238" i="23"/>
  <c r="BR210" i="23"/>
  <c r="BP157" i="23"/>
  <c r="BQ366" i="23"/>
  <c r="BP345" i="23"/>
  <c r="BR323" i="23"/>
  <c r="BQ302" i="23"/>
  <c r="BP281" i="23"/>
  <c r="BR259" i="23"/>
  <c r="BQ238" i="23"/>
  <c r="BQ210" i="23"/>
  <c r="BR155" i="23"/>
  <c r="BQ395" i="23"/>
  <c r="BQ371" i="23"/>
  <c r="BQ347" i="23"/>
  <c r="BQ323" i="23"/>
  <c r="BQ299" i="23"/>
  <c r="BR272" i="23"/>
  <c r="BQ243" i="23"/>
  <c r="BQ209" i="23"/>
  <c r="BP411" i="23"/>
  <c r="BR365" i="23"/>
  <c r="BQ312" i="23"/>
  <c r="BQ256" i="23"/>
  <c r="BQ397" i="23"/>
  <c r="BQ266" i="23"/>
  <c r="BR324" i="23"/>
  <c r="BR254" i="23"/>
  <c r="BP62" i="23"/>
  <c r="BP126" i="23"/>
  <c r="BP190" i="23"/>
  <c r="BP25" i="23"/>
  <c r="BP89" i="23"/>
  <c r="BP28" i="23"/>
  <c r="BP92" i="23"/>
  <c r="BP156" i="23"/>
  <c r="BP7" i="23"/>
  <c r="BP8" i="23"/>
  <c r="BP11" i="23"/>
  <c r="BP86" i="23"/>
  <c r="BP150" i="23"/>
  <c r="BP214" i="23"/>
  <c r="BP49" i="23"/>
  <c r="BP113" i="23"/>
  <c r="BP52" i="23"/>
  <c r="BP46" i="23"/>
  <c r="BP110" i="23"/>
  <c r="BP174" i="23"/>
  <c r="BP73" i="23"/>
  <c r="BP137" i="23"/>
  <c r="BP70" i="23"/>
  <c r="BP134" i="23"/>
  <c r="BP198" i="23"/>
  <c r="BP33" i="23"/>
  <c r="BP97" i="23"/>
  <c r="BP5" i="23"/>
  <c r="BP36" i="23"/>
  <c r="BP100" i="23"/>
  <c r="BP164" i="23"/>
  <c r="BP63" i="23"/>
  <c r="BP127" i="23"/>
  <c r="BP191" i="23"/>
  <c r="BP26" i="23"/>
  <c r="BP12" i="23"/>
  <c r="BP15" i="23"/>
  <c r="BP16" i="23"/>
  <c r="BP19" i="23"/>
  <c r="BP30" i="23"/>
  <c r="BP94" i="23"/>
  <c r="BP158" i="23"/>
  <c r="BP222" i="23"/>
  <c r="BP57" i="23"/>
  <c r="BP121" i="23"/>
  <c r="BP60" i="23"/>
  <c r="BP124" i="23"/>
  <c r="BP22" i="23"/>
  <c r="BP87" i="23"/>
  <c r="BP151" i="23"/>
  <c r="BP54" i="23"/>
  <c r="BP118" i="23"/>
  <c r="BP182" i="23"/>
  <c r="BP10" i="23"/>
  <c r="BP81" i="23"/>
  <c r="BP84" i="23"/>
  <c r="BP148" i="23"/>
  <c r="BP47" i="23"/>
  <c r="BP111" i="23"/>
  <c r="BP175" i="23"/>
  <c r="BP78" i="23"/>
  <c r="BP142" i="23"/>
  <c r="BP206" i="23"/>
  <c r="BP41" i="23"/>
  <c r="BP105" i="23"/>
  <c r="BP21" i="23"/>
  <c r="BP44" i="23"/>
  <c r="BP108" i="23"/>
  <c r="BP172" i="23"/>
  <c r="BP71" i="23"/>
  <c r="BP135" i="23"/>
  <c r="BP199" i="23"/>
  <c r="BP34" i="23"/>
  <c r="BP20" i="23"/>
  <c r="BP132" i="23"/>
  <c r="BP159" i="23"/>
  <c r="BP42" i="23"/>
  <c r="BP66" i="23"/>
  <c r="BP130" i="23"/>
  <c r="BP194" i="23"/>
  <c r="BP69" i="23"/>
  <c r="BP133" i="23"/>
  <c r="BP32" i="23"/>
  <c r="BP96" i="23"/>
  <c r="BP160" i="23"/>
  <c r="BP59" i="23"/>
  <c r="BP123" i="23"/>
  <c r="BP187" i="23"/>
  <c r="BP149" i="23"/>
  <c r="BP258" i="23"/>
  <c r="BP322" i="23"/>
  <c r="BP386" i="23"/>
  <c r="BP285" i="23"/>
  <c r="BP349" i="23"/>
  <c r="BP288" i="23"/>
  <c r="BP352" i="23"/>
  <c r="BP23" i="23"/>
  <c r="BP76" i="23"/>
  <c r="BP31" i="23"/>
  <c r="BP119" i="23"/>
  <c r="BP90" i="23"/>
  <c r="BP154" i="23"/>
  <c r="BP218" i="23"/>
  <c r="BP29" i="23"/>
  <c r="BP93" i="23"/>
  <c r="BP56" i="23"/>
  <c r="BP120" i="23"/>
  <c r="BP14" i="23"/>
  <c r="BP83" i="23"/>
  <c r="BP147" i="23"/>
  <c r="BP211" i="23"/>
  <c r="BP212" i="23"/>
  <c r="BP282" i="23"/>
  <c r="BP166" i="23"/>
  <c r="BP129" i="23"/>
  <c r="BP140" i="23"/>
  <c r="BP79" i="23"/>
  <c r="BP17" i="23"/>
  <c r="BP114" i="23"/>
  <c r="BP178" i="23"/>
  <c r="BP53" i="23"/>
  <c r="BP117" i="23"/>
  <c r="BP80" i="23"/>
  <c r="BP144" i="23"/>
  <c r="BP43" i="23"/>
  <c r="BP107" i="23"/>
  <c r="BP171" i="23"/>
  <c r="BP242" i="23"/>
  <c r="BP306" i="23"/>
  <c r="BP370" i="23"/>
  <c r="BP269" i="23"/>
  <c r="BP333" i="23"/>
  <c r="BP192" i="23"/>
  <c r="BP272" i="23"/>
  <c r="BP336" i="23"/>
  <c r="BP400" i="23"/>
  <c r="BP283" i="23"/>
  <c r="BP347" i="23"/>
  <c r="BP9" i="23"/>
  <c r="BP39" i="23"/>
  <c r="BP167" i="23"/>
  <c r="BP50" i="23"/>
  <c r="BP74" i="23"/>
  <c r="BP138" i="23"/>
  <c r="BP202" i="23"/>
  <c r="BP77" i="23"/>
  <c r="BP13" i="23"/>
  <c r="BP40" i="23"/>
  <c r="BP104" i="23"/>
  <c r="BP168" i="23"/>
  <c r="BP24" i="23"/>
  <c r="BP67" i="23"/>
  <c r="BP131" i="23"/>
  <c r="BP195" i="23"/>
  <c r="BP180" i="23"/>
  <c r="BP266" i="23"/>
  <c r="BP330" i="23"/>
  <c r="BP394" i="23"/>
  <c r="BP229" i="23"/>
  <c r="BP293" i="23"/>
  <c r="BP357" i="23"/>
  <c r="BP232" i="23"/>
  <c r="BP296" i="23"/>
  <c r="BP360" i="23"/>
  <c r="BP243" i="23"/>
  <c r="BP307" i="23"/>
  <c r="BP371" i="23"/>
  <c r="BP188" i="23"/>
  <c r="BP270" i="23"/>
  <c r="BP334" i="23"/>
  <c r="BP398" i="23"/>
  <c r="BP145" i="23"/>
  <c r="BP38" i="23"/>
  <c r="BP95" i="23"/>
  <c r="BP207" i="23"/>
  <c r="BP98" i="23"/>
  <c r="BP162" i="23"/>
  <c r="BP37" i="23"/>
  <c r="BP101" i="23"/>
  <c r="BP64" i="23"/>
  <c r="BP128" i="23"/>
  <c r="BP27" i="23"/>
  <c r="BP91" i="23"/>
  <c r="BP155" i="23"/>
  <c r="BP219" i="23"/>
  <c r="BP226" i="23"/>
  <c r="BP290" i="23"/>
  <c r="BP354" i="23"/>
  <c r="BP418" i="23"/>
  <c r="BP197" i="23"/>
  <c r="BP253" i="23"/>
  <c r="BP317" i="23"/>
  <c r="BP141" i="23"/>
  <c r="BP256" i="23"/>
  <c r="BP320" i="23"/>
  <c r="BP384" i="23"/>
  <c r="BP224" i="23"/>
  <c r="BP267" i="23"/>
  <c r="BP331" i="23"/>
  <c r="BP55" i="23"/>
  <c r="BP183" i="23"/>
  <c r="BP58" i="23"/>
  <c r="BP122" i="23"/>
  <c r="BP186" i="23"/>
  <c r="BP61" i="23"/>
  <c r="BP125" i="23"/>
  <c r="BP88" i="23"/>
  <c r="BP152" i="23"/>
  <c r="BP51" i="23"/>
  <c r="BP115" i="23"/>
  <c r="BP179" i="23"/>
  <c r="BP250" i="23"/>
  <c r="BP314" i="23"/>
  <c r="BP378" i="23"/>
  <c r="BP277" i="23"/>
  <c r="BP341" i="23"/>
  <c r="BP208" i="23"/>
  <c r="BP280" i="23"/>
  <c r="BP344" i="23"/>
  <c r="BP408" i="23"/>
  <c r="BP227" i="23"/>
  <c r="BP116" i="23"/>
  <c r="BP143" i="23"/>
  <c r="BP215" i="23"/>
  <c r="BP82" i="23"/>
  <c r="BP146" i="23"/>
  <c r="BP210" i="23"/>
  <c r="BP18" i="23"/>
  <c r="BP85" i="23"/>
  <c r="BP48" i="23"/>
  <c r="BP112" i="23"/>
  <c r="BP176" i="23"/>
  <c r="BP75" i="23"/>
  <c r="BP139" i="23"/>
  <c r="BP203" i="23"/>
  <c r="BP196" i="23"/>
  <c r="BP274" i="23"/>
  <c r="BP338" i="23"/>
  <c r="BP402" i="23"/>
  <c r="BP237" i="23"/>
  <c r="BP301" i="23"/>
  <c r="BP365" i="23"/>
  <c r="BP240" i="23"/>
  <c r="BP304" i="23"/>
  <c r="BP368" i="23"/>
  <c r="BP193" i="23"/>
  <c r="BP251" i="23"/>
  <c r="BP315" i="23"/>
  <c r="BP379" i="23"/>
  <c r="BP204" i="23"/>
  <c r="BP278" i="23"/>
  <c r="BP102" i="23"/>
  <c r="BP65" i="23"/>
  <c r="BP68" i="23"/>
  <c r="BP6" i="23"/>
  <c r="BP103" i="23"/>
  <c r="BP106" i="23"/>
  <c r="BP170" i="23"/>
  <c r="BP45" i="23"/>
  <c r="BP109" i="23"/>
  <c r="BP72" i="23"/>
  <c r="BP136" i="23"/>
  <c r="BP35" i="23"/>
  <c r="BP99" i="23"/>
  <c r="BP163" i="23"/>
  <c r="BP234" i="23"/>
  <c r="BP298" i="23"/>
  <c r="BP362" i="23"/>
  <c r="BP161" i="23"/>
  <c r="BP213" i="23"/>
  <c r="BP261" i="23"/>
  <c r="BP325" i="23"/>
  <c r="BP173" i="23"/>
  <c r="BP264" i="23"/>
  <c r="BP328" i="23"/>
  <c r="BP392" i="23"/>
  <c r="BP275" i="23"/>
  <c r="BP339" i="23"/>
  <c r="BP403" i="23"/>
  <c r="BR424" i="23"/>
  <c r="BQ432" i="23"/>
  <c r="BQ390" i="23"/>
  <c r="BQ418" i="23"/>
  <c r="BP429" i="23"/>
  <c r="BQ4" i="23"/>
  <c r="BP417" i="23"/>
  <c r="BQ428" i="23"/>
  <c r="BR438" i="23"/>
  <c r="BR415" i="23"/>
  <c r="BR427" i="23"/>
  <c r="BR417" i="23"/>
  <c r="BQ396" i="23"/>
  <c r="BP375" i="23"/>
  <c r="BR353" i="23"/>
  <c r="BQ332" i="23"/>
  <c r="BP311" i="23"/>
  <c r="BR289" i="23"/>
  <c r="BQ268" i="23"/>
  <c r="BP247" i="23"/>
  <c r="BR225" i="23"/>
  <c r="BP185" i="23"/>
  <c r="BR406" i="23"/>
  <c r="BQ385" i="23"/>
  <c r="BP364" i="23"/>
  <c r="BR342" i="23"/>
  <c r="BQ321" i="23"/>
  <c r="BP300" i="23"/>
  <c r="BR278" i="23"/>
  <c r="BQ257" i="23"/>
  <c r="BP236" i="23"/>
  <c r="BQ205" i="23"/>
  <c r="BQ146" i="23"/>
  <c r="BR363" i="23"/>
  <c r="BQ342" i="23"/>
  <c r="BP321" i="23"/>
  <c r="BR299" i="23"/>
  <c r="BQ278" i="23"/>
  <c r="BP257" i="23"/>
  <c r="BR235" i="23"/>
  <c r="BP205" i="23"/>
  <c r="BR416" i="23"/>
  <c r="BR392" i="23"/>
  <c r="BR368" i="23"/>
  <c r="BR344" i="23"/>
  <c r="BR320" i="23"/>
  <c r="BR296" i="23"/>
  <c r="BQ267" i="23"/>
  <c r="BR240" i="23"/>
  <c r="BR198" i="23"/>
  <c r="BQ408" i="23"/>
  <c r="BP363" i="23"/>
  <c r="BR301" i="23"/>
  <c r="BQ248" i="23"/>
  <c r="BR394" i="23"/>
  <c r="BR226" i="23"/>
  <c r="BP245" i="23"/>
  <c r="BQ303" i="23"/>
  <c r="BK311" i="24"/>
  <c r="AV20" i="24"/>
  <c r="AL211" i="24"/>
  <c r="BK144" i="24"/>
  <c r="BA150" i="24"/>
  <c r="BB150" i="24" s="1"/>
  <c r="AZ16" i="24"/>
  <c r="AL172" i="24"/>
  <c r="BA294" i="24"/>
  <c r="BB294" i="24" s="1"/>
  <c r="AZ297" i="24"/>
  <c r="AZ194" i="24"/>
  <c r="AL312" i="24"/>
  <c r="AZ187" i="24"/>
  <c r="AZ32" i="24"/>
  <c r="AL168" i="24"/>
  <c r="AR269" i="24"/>
  <c r="AZ340" i="24"/>
  <c r="AZ63" i="24"/>
  <c r="AZ92" i="24"/>
  <c r="AR316" i="24"/>
  <c r="AZ75" i="24"/>
  <c r="AZ23" i="24"/>
  <c r="AR60" i="24"/>
  <c r="AZ240" i="24"/>
  <c r="AL25" i="24"/>
  <c r="AR187" i="24"/>
  <c r="AL128" i="24"/>
  <c r="AZ329" i="24"/>
  <c r="AV275" i="23"/>
  <c r="AR118" i="23"/>
  <c r="AZ417" i="23"/>
  <c r="AR317" i="23"/>
  <c r="AL248" i="23"/>
  <c r="AR217" i="23"/>
  <c r="AR244" i="23"/>
  <c r="AR134" i="23"/>
  <c r="AV237" i="23"/>
  <c r="AV365" i="23"/>
  <c r="AV149" i="23"/>
  <c r="AR69" i="23"/>
  <c r="AR133" i="23"/>
  <c r="AZ29" i="23"/>
  <c r="AL406" i="23"/>
  <c r="AR4" i="23"/>
  <c r="AR97" i="23"/>
  <c r="AZ102" i="23"/>
  <c r="AV409" i="23"/>
  <c r="AV344" i="23"/>
  <c r="AV233" i="23"/>
  <c r="AL4" i="23"/>
  <c r="AV18" i="23"/>
  <c r="AV152" i="23"/>
  <c r="AR33" i="23"/>
  <c r="AR70" i="23"/>
  <c r="AZ40" i="23"/>
  <c r="AV350" i="23"/>
  <c r="AV155" i="23"/>
  <c r="AV215" i="23"/>
  <c r="AZ50" i="23"/>
  <c r="AR304" i="23"/>
  <c r="AV5" i="23"/>
  <c r="AV76" i="23"/>
  <c r="AV330" i="23"/>
  <c r="AR59" i="23"/>
  <c r="AR370" i="23"/>
  <c r="AL254" i="23"/>
  <c r="AR147" i="23"/>
  <c r="AZ107" i="23"/>
  <c r="AV24" i="23"/>
  <c r="AL81" i="23"/>
  <c r="AV285" i="23"/>
  <c r="AR19" i="23"/>
  <c r="AR154" i="23"/>
  <c r="AR92" i="23"/>
  <c r="AR108" i="23"/>
  <c r="AR106" i="23"/>
  <c r="AV203" i="23"/>
  <c r="AV6" i="23"/>
  <c r="AV187" i="24"/>
  <c r="AZ133" i="24"/>
  <c r="AL274" i="24"/>
  <c r="AV63" i="24"/>
  <c r="AZ321" i="24"/>
  <c r="AZ53" i="24"/>
  <c r="AZ13" i="24"/>
  <c r="AZ266" i="24"/>
  <c r="AL57" i="24"/>
  <c r="AZ311" i="24"/>
  <c r="AV316" i="24"/>
  <c r="AL116" i="24"/>
  <c r="AL252" i="24"/>
  <c r="AR121" i="24"/>
  <c r="BK363" i="24"/>
  <c r="AL327" i="24"/>
  <c r="AZ347" i="24"/>
  <c r="AR260" i="24"/>
  <c r="AV16" i="24"/>
  <c r="AL121" i="24"/>
  <c r="AZ182" i="24"/>
  <c r="AL337" i="24"/>
  <c r="AR71" i="24"/>
  <c r="AV329" i="24"/>
  <c r="AZ218" i="24"/>
  <c r="AL239" i="24"/>
  <c r="AV266" i="24"/>
  <c r="AL171" i="24"/>
  <c r="AL245" i="24"/>
  <c r="AZ180" i="24"/>
  <c r="AR135" i="24"/>
  <c r="AZ188" i="24"/>
  <c r="BK158" i="24"/>
  <c r="AV235" i="24"/>
  <c r="AL350" i="24"/>
  <c r="BA241" i="24"/>
  <c r="BB241" i="24" s="1"/>
  <c r="AL74" i="24"/>
  <c r="AV5" i="24"/>
  <c r="AL265" i="24"/>
  <c r="AV260" i="24"/>
  <c r="AR113" i="24"/>
  <c r="AR16" i="24"/>
  <c r="AZ88" i="24"/>
  <c r="AL273" i="24"/>
  <c r="AL96" i="24"/>
  <c r="AL47" i="24"/>
  <c r="BA292" i="24"/>
  <c r="AV362" i="24"/>
  <c r="AR265" i="24"/>
  <c r="AL82" i="24"/>
  <c r="AZ156" i="24"/>
  <c r="BK266" i="24"/>
  <c r="AL77" i="24"/>
  <c r="AL319" i="24"/>
  <c r="BA16" i="24"/>
  <c r="BB16" i="24" s="1"/>
  <c r="AV73" i="24"/>
  <c r="AL6" i="24"/>
  <c r="AZ66" i="24"/>
  <c r="AZ209" i="24"/>
  <c r="AL363" i="22"/>
  <c r="BP363" i="22" s="1"/>
  <c r="AR436" i="22"/>
  <c r="BQ436" i="22" s="1"/>
  <c r="AL338" i="22"/>
  <c r="BP338" i="22" s="1"/>
  <c r="AR345" i="22"/>
  <c r="BQ345" i="22" s="1"/>
  <c r="AL153" i="22"/>
  <c r="BP153" i="22" s="1"/>
  <c r="AL282" i="22"/>
  <c r="BP282" i="22" s="1"/>
  <c r="AV346" i="22"/>
  <c r="BQ346" i="22" s="1"/>
  <c r="AL31" i="22"/>
  <c r="BP31" i="22" s="1"/>
  <c r="AL149" i="22"/>
  <c r="BP149" i="22" s="1"/>
  <c r="AZ33" i="22"/>
  <c r="AL276" i="22"/>
  <c r="BP276" i="22" s="1"/>
  <c r="BA63" i="22"/>
  <c r="AV22" i="22"/>
  <c r="BQ22" i="22" s="1"/>
  <c r="AV143" i="22"/>
  <c r="BQ143" i="22" s="1"/>
  <c r="AV88" i="22"/>
  <c r="BQ88" i="22" s="1"/>
  <c r="AV212" i="22"/>
  <c r="BQ212" i="22" s="1"/>
  <c r="AL277" i="22"/>
  <c r="BP277" i="22" s="1"/>
  <c r="AR370" i="22"/>
  <c r="AL437" i="22"/>
  <c r="BP437" i="22" s="1"/>
  <c r="AL302" i="22"/>
  <c r="BP302" i="22" s="1"/>
  <c r="AR223" i="22"/>
  <c r="BQ223" i="22" s="1"/>
  <c r="AZ303" i="22"/>
  <c r="AR362" i="22"/>
  <c r="BQ362" i="22" s="1"/>
  <c r="AL246" i="22"/>
  <c r="BP246" i="22" s="1"/>
  <c r="AV61" i="22"/>
  <c r="BQ61" i="22" s="1"/>
  <c r="AL66" i="22"/>
  <c r="BP66" i="22" s="1"/>
  <c r="AV259" i="22"/>
  <c r="BQ259" i="22" s="1"/>
  <c r="AR173" i="22"/>
  <c r="AR128" i="22"/>
  <c r="AL288" i="22"/>
  <c r="BP288" i="22" s="1"/>
  <c r="AV284" i="22"/>
  <c r="BQ284" i="22" s="1"/>
  <c r="AV165" i="22"/>
  <c r="AL98" i="22"/>
  <c r="BP98" i="22" s="1"/>
  <c r="AV280" i="22"/>
  <c r="AL175" i="22"/>
  <c r="BP175" i="22" s="1"/>
  <c r="AL13" i="22"/>
  <c r="BP13" i="22" s="1"/>
  <c r="AR428" i="22"/>
  <c r="BQ428" i="22" s="1"/>
  <c r="AV404" i="22"/>
  <c r="AL366" i="22"/>
  <c r="BP366" i="22" s="1"/>
  <c r="AR337" i="22"/>
  <c r="AV139" i="22"/>
  <c r="BQ139" i="22" s="1"/>
  <c r="AV383" i="22"/>
  <c r="BQ383" i="22" s="1"/>
  <c r="AL163" i="22"/>
  <c r="BP163" i="22" s="1"/>
  <c r="AR105" i="22"/>
  <c r="BQ105" i="22" s="1"/>
  <c r="AL63" i="22"/>
  <c r="BP63" i="22" s="1"/>
  <c r="AV297" i="22"/>
  <c r="BQ297" i="22" s="1"/>
  <c r="AL359" i="22"/>
  <c r="BP359" i="22" s="1"/>
  <c r="AL168" i="22"/>
  <c r="BP168" i="22" s="1"/>
  <c r="AV156" i="22"/>
  <c r="AR98" i="22"/>
  <c r="AV135" i="22"/>
  <c r="AL81" i="22"/>
  <c r="BP81" i="22" s="1"/>
  <c r="AV40" i="22"/>
  <c r="BQ40" i="22" s="1"/>
  <c r="AR23" i="22"/>
  <c r="BQ23" i="22" s="1"/>
  <c r="AL213" i="22"/>
  <c r="BP213" i="22" s="1"/>
  <c r="AZ61" i="22"/>
  <c r="BR61" i="22" s="1"/>
  <c r="AL436" i="22"/>
  <c r="BP436" i="22" s="1"/>
  <c r="BA416" i="22"/>
  <c r="AL316" i="22"/>
  <c r="BP316" i="22" s="1"/>
  <c r="AL358" i="22"/>
  <c r="BP358" i="22" s="1"/>
  <c r="BA396" i="22"/>
  <c r="BA330" i="22"/>
  <c r="AL252" i="22"/>
  <c r="BP252" i="22" s="1"/>
  <c r="AL283" i="22"/>
  <c r="BP283" i="22" s="1"/>
  <c r="AR321" i="22"/>
  <c r="BQ321" i="22" s="1"/>
  <c r="AL372" i="22"/>
  <c r="BP372" i="22" s="1"/>
  <c r="AL292" i="22"/>
  <c r="BP292" i="22" s="1"/>
  <c r="AR160" i="22"/>
  <c r="BQ160" i="22" s="1"/>
  <c r="AL259" i="22"/>
  <c r="BP259" i="22" s="1"/>
  <c r="AL319" i="22"/>
  <c r="BP319" i="22" s="1"/>
  <c r="AR66" i="22"/>
  <c r="BQ66" i="22" s="1"/>
  <c r="AR391" i="22"/>
  <c r="BQ391" i="22" s="1"/>
  <c r="AV117" i="22"/>
  <c r="BQ117" i="22" s="1"/>
  <c r="AL75" i="22"/>
  <c r="BP75" i="22" s="1"/>
  <c r="AR64" i="22"/>
  <c r="BQ64" i="22" s="1"/>
  <c r="AR119" i="22"/>
  <c r="AV19" i="22"/>
  <c r="BQ19" i="22" s="1"/>
  <c r="AL392" i="22"/>
  <c r="BP392" i="22" s="1"/>
  <c r="AL390" i="22"/>
  <c r="BP390" i="22" s="1"/>
  <c r="AR357" i="22"/>
  <c r="BQ357" i="22" s="1"/>
  <c r="AL166" i="22"/>
  <c r="BP166" i="22" s="1"/>
  <c r="AL138" i="22"/>
  <c r="BP138" i="22" s="1"/>
  <c r="AV372" i="22"/>
  <c r="BA92" i="22"/>
  <c r="AL19" i="22"/>
  <c r="BP19" i="22" s="1"/>
  <c r="AV246" i="22"/>
  <c r="BQ246" i="22" s="1"/>
  <c r="BA72" i="22"/>
  <c r="AZ64" i="22"/>
  <c r="AV85" i="22"/>
  <c r="BQ85" i="22" s="1"/>
  <c r="AL325" i="22"/>
  <c r="BP325" i="22" s="1"/>
  <c r="AL48" i="22"/>
  <c r="BP48" i="22" s="1"/>
  <c r="AV363" i="22"/>
  <c r="AL381" i="22"/>
  <c r="BP381" i="22" s="1"/>
  <c r="AL427" i="22"/>
  <c r="BP427" i="22" s="1"/>
  <c r="BA365" i="22"/>
  <c r="AL420" i="22"/>
  <c r="BP420" i="22" s="1"/>
  <c r="AZ92" i="22"/>
  <c r="AR267" i="22"/>
  <c r="BQ267" i="22" s="1"/>
  <c r="AL132" i="22"/>
  <c r="BP132" i="22" s="1"/>
  <c r="AL182" i="22"/>
  <c r="BP182" i="22" s="1"/>
  <c r="AL72" i="22"/>
  <c r="BP72" i="22" s="1"/>
  <c r="AR201" i="22"/>
  <c r="BA182" i="22"/>
  <c r="AR392" i="22"/>
  <c r="BQ392" i="22" s="1"/>
  <c r="AR27" i="22"/>
  <c r="AL408" i="22"/>
  <c r="BP408" i="22" s="1"/>
  <c r="AL238" i="22"/>
  <c r="BP238" i="22" s="1"/>
  <c r="AL360" i="22"/>
  <c r="BP360" i="22" s="1"/>
  <c r="AL105" i="22"/>
  <c r="BP105" i="22" s="1"/>
  <c r="AR92" i="22"/>
  <c r="BQ92" i="22" s="1"/>
  <c r="AL184" i="22"/>
  <c r="BP184" i="22" s="1"/>
  <c r="AL284" i="22"/>
  <c r="BP284" i="22" s="1"/>
  <c r="AL119" i="22"/>
  <c r="BP119" i="22" s="1"/>
  <c r="AV91" i="22"/>
  <c r="AL7" i="22"/>
  <c r="BP7" i="22" s="1"/>
  <c r="AZ59" i="22"/>
  <c r="BA84" i="22"/>
  <c r="AV93" i="22"/>
  <c r="BQ93" i="22" s="1"/>
  <c r="AV166" i="22"/>
  <c r="BQ166" i="22" s="1"/>
  <c r="AV299" i="22"/>
  <c r="BQ299" i="22" s="1"/>
  <c r="AL396" i="22"/>
  <c r="BP396" i="22" s="1"/>
  <c r="AV45" i="22"/>
  <c r="BQ45" i="22" s="1"/>
  <c r="AL116" i="22"/>
  <c r="BP116" i="22" s="1"/>
  <c r="AL322" i="22"/>
  <c r="BP322" i="22" s="1"/>
  <c r="AV162" i="22"/>
  <c r="AL234" i="22"/>
  <c r="BP234" i="22" s="1"/>
  <c r="AV102" i="22"/>
  <c r="BQ102" i="22" s="1"/>
  <c r="AV258" i="22"/>
  <c r="AV17" i="22"/>
  <c r="AL70" i="22"/>
  <c r="BP70" i="22" s="1"/>
  <c r="AV24" i="22"/>
  <c r="BQ24" i="22" s="1"/>
  <c r="AV41" i="22"/>
  <c r="BQ41" i="22" s="1"/>
  <c r="AV221" i="22"/>
  <c r="BQ221" i="22" s="1"/>
  <c r="AV320" i="22"/>
  <c r="BQ320" i="22" s="1"/>
  <c r="AR279" i="22"/>
  <c r="BQ279" i="22" s="1"/>
  <c r="AL365" i="22"/>
  <c r="BP365" i="22" s="1"/>
  <c r="AL241" i="22"/>
  <c r="BP241" i="22" s="1"/>
  <c r="AV63" i="22"/>
  <c r="BQ63" i="22" s="1"/>
  <c r="AV227" i="22"/>
  <c r="BQ227" i="22" s="1"/>
  <c r="BK69" i="22"/>
  <c r="BA69" i="22"/>
  <c r="AR202" i="22"/>
  <c r="BQ202" i="22" s="1"/>
  <c r="AL296" i="22"/>
  <c r="BP296" i="22" s="1"/>
  <c r="AL327" i="22"/>
  <c r="BP327" i="22" s="1"/>
  <c r="AL263" i="22"/>
  <c r="BP263" i="22" s="1"/>
  <c r="AL162" i="22"/>
  <c r="BP162" i="22" s="1"/>
  <c r="AZ108" i="22"/>
  <c r="AV185" i="22"/>
  <c r="AR280" i="22"/>
  <c r="BQ280" i="22" s="1"/>
  <c r="BK410" i="22"/>
  <c r="BA410" i="22"/>
  <c r="AL142" i="22"/>
  <c r="BP142" i="22" s="1"/>
  <c r="AV128" i="22"/>
  <c r="AV239" i="22"/>
  <c r="BQ239" i="22" s="1"/>
  <c r="AR213" i="22"/>
  <c r="BQ213" i="22" s="1"/>
  <c r="AV145" i="22"/>
  <c r="BQ145" i="22" s="1"/>
  <c r="AL100" i="22"/>
  <c r="BP100" i="22" s="1"/>
  <c r="AZ20" i="22"/>
  <c r="AV195" i="22"/>
  <c r="BQ195" i="22" s="1"/>
  <c r="BK43" i="22"/>
  <c r="BA43" i="22"/>
  <c r="AV430" i="22"/>
  <c r="BQ430" i="22" s="1"/>
  <c r="AL299" i="22"/>
  <c r="BP299" i="22" s="1"/>
  <c r="AL376" i="22"/>
  <c r="BP376" i="22" s="1"/>
  <c r="AV204" i="22"/>
  <c r="AL377" i="22"/>
  <c r="BP377" i="22" s="1"/>
  <c r="AR420" i="22"/>
  <c r="BQ420" i="22" s="1"/>
  <c r="AR156" i="22"/>
  <c r="BQ156" i="22" s="1"/>
  <c r="AV98" i="22"/>
  <c r="AL144" i="22"/>
  <c r="BP144" i="22" s="1"/>
  <c r="AL47" i="22"/>
  <c r="BP47" i="22" s="1"/>
  <c r="AR426" i="22"/>
  <c r="BQ426" i="22" s="1"/>
  <c r="AL415" i="22"/>
  <c r="BP415" i="22" s="1"/>
  <c r="AV173" i="22"/>
  <c r="BA13" i="22"/>
  <c r="BK13" i="22"/>
  <c r="AZ143" i="22"/>
  <c r="BR143" i="22" s="1"/>
  <c r="AL312" i="22"/>
  <c r="BP312" i="22" s="1"/>
  <c r="AV333" i="22"/>
  <c r="AV127" i="22"/>
  <c r="AL431" i="22"/>
  <c r="BP431" i="22" s="1"/>
  <c r="AL216" i="22"/>
  <c r="BP216" i="22" s="1"/>
  <c r="AL135" i="22"/>
  <c r="BP135" i="22" s="1"/>
  <c r="AL280" i="22"/>
  <c r="BP280" i="22" s="1"/>
  <c r="AV55" i="22"/>
  <c r="AL134" i="22"/>
  <c r="BP134" i="22" s="1"/>
  <c r="AR380" i="22"/>
  <c r="BQ380" i="22" s="1"/>
  <c r="AZ321" i="22"/>
  <c r="BR321" i="22" s="1"/>
  <c r="AV25" i="22"/>
  <c r="BQ25" i="22" s="1"/>
  <c r="BK35" i="22"/>
  <c r="BA35" i="22"/>
  <c r="AR409" i="22"/>
  <c r="BQ409" i="22" s="1"/>
  <c r="AL309" i="22"/>
  <c r="BP309" i="22" s="1"/>
  <c r="AL240" i="22"/>
  <c r="BP240" i="22" s="1"/>
  <c r="AL401" i="22"/>
  <c r="BP401" i="22" s="1"/>
  <c r="AL324" i="22"/>
  <c r="BP324" i="22" s="1"/>
  <c r="AL114" i="22"/>
  <c r="BP114" i="22" s="1"/>
  <c r="AL34" i="22"/>
  <c r="BP34" i="22" s="1"/>
  <c r="AV126" i="22"/>
  <c r="BQ126" i="22" s="1"/>
  <c r="AR110" i="22"/>
  <c r="BQ110" i="22" s="1"/>
  <c r="AL143" i="22"/>
  <c r="BP143" i="22" s="1"/>
  <c r="AL348" i="22"/>
  <c r="BP348" i="22" s="1"/>
  <c r="AL419" i="22"/>
  <c r="BP419" i="22" s="1"/>
  <c r="AV53" i="22"/>
  <c r="AR409" i="23"/>
  <c r="AL409" i="23"/>
  <c r="AV195" i="23"/>
  <c r="AV317" i="23"/>
  <c r="AL237" i="23"/>
  <c r="AR285" i="23"/>
  <c r="AR173" i="23"/>
  <c r="AR42" i="23"/>
  <c r="AV33" i="23"/>
  <c r="AR107" i="23"/>
  <c r="AR55" i="23"/>
  <c r="AV80" i="23"/>
  <c r="AV64" i="23"/>
  <c r="AL50" i="23"/>
  <c r="AL147" i="23"/>
  <c r="AZ293" i="23"/>
  <c r="AV417" i="23"/>
  <c r="AL396" i="23"/>
  <c r="AV370" i="23"/>
  <c r="AV102" i="23"/>
  <c r="AR350" i="23"/>
  <c r="AL343" i="23"/>
  <c r="AL176" i="23"/>
  <c r="AR181" i="23"/>
  <c r="BA143" i="23"/>
  <c r="BB143" i="23" s="1"/>
  <c r="AZ155" i="23"/>
  <c r="AR24" i="23"/>
  <c r="AR79" i="23"/>
  <c r="AL169" i="23"/>
  <c r="AV107" i="23"/>
  <c r="AZ127" i="23"/>
  <c r="AZ147" i="23"/>
  <c r="AR5" i="23"/>
  <c r="AL368" i="23"/>
  <c r="AR305" i="23"/>
  <c r="AR310" i="23"/>
  <c r="AR330" i="23"/>
  <c r="AL222" i="23"/>
  <c r="AV273" i="23"/>
  <c r="AV229" i="23"/>
  <c r="AR54" i="23"/>
  <c r="AR155" i="23"/>
  <c r="AR109" i="23"/>
  <c r="AV154" i="23"/>
  <c r="AL121" i="23"/>
  <c r="AZ18" i="23"/>
  <c r="BK271" i="23"/>
  <c r="BK233" i="23"/>
  <c r="AZ270" i="23"/>
  <c r="BA420" i="23"/>
  <c r="BB420" i="23" s="1"/>
  <c r="AL378" i="23"/>
  <c r="AL307" i="23"/>
  <c r="AL228" i="23"/>
  <c r="AR36" i="23"/>
  <c r="AZ38" i="23"/>
  <c r="AR203" i="23"/>
  <c r="AR215" i="23"/>
  <c r="AV19" i="23"/>
  <c r="AR40" i="23"/>
  <c r="AR80" i="23"/>
  <c r="AL31" i="23"/>
  <c r="AV178" i="23"/>
  <c r="AR172" i="23"/>
  <c r="AV40" i="23"/>
  <c r="AL24" i="23"/>
  <c r="BK407" i="23"/>
  <c r="AR76" i="23"/>
  <c r="AL431" i="23"/>
  <c r="AL371" i="23"/>
  <c r="AZ16" i="23"/>
  <c r="AR16" i="23"/>
  <c r="AV324" i="23"/>
  <c r="BA344" i="23"/>
  <c r="BB344" i="23" s="1"/>
  <c r="AZ330" i="23"/>
  <c r="AL28" i="23"/>
  <c r="BA281" i="23"/>
  <c r="BB281" i="23" s="1"/>
  <c r="AV22" i="23"/>
  <c r="AZ6" i="23"/>
  <c r="AL246" i="23"/>
  <c r="AL181" i="23"/>
  <c r="BK17" i="23"/>
  <c r="AL154" i="23"/>
  <c r="AR18" i="23"/>
  <c r="AV59" i="23"/>
  <c r="AZ26" i="23"/>
  <c r="BK111" i="23"/>
  <c r="AL438" i="23"/>
  <c r="BA415" i="23"/>
  <c r="BB415" i="23" s="1"/>
  <c r="AR347" i="23"/>
  <c r="AZ325" i="23"/>
  <c r="AR38" i="23"/>
  <c r="AZ19" i="23"/>
  <c r="AL183" i="23"/>
  <c r="AL155" i="23"/>
  <c r="AL68" i="23"/>
  <c r="AR152" i="23"/>
  <c r="AZ76" i="23"/>
  <c r="AL191" i="23"/>
  <c r="AV348" i="23"/>
  <c r="AL344" i="23"/>
  <c r="BA314" i="23"/>
  <c r="BB314" i="23" s="1"/>
  <c r="AL35" i="23"/>
  <c r="AL203" i="23"/>
  <c r="AL238" i="23"/>
  <c r="AL233" i="23"/>
  <c r="AL125" i="23"/>
  <c r="AL178" i="23"/>
  <c r="AV205" i="23"/>
  <c r="AL10" i="23"/>
  <c r="AL262" i="23"/>
  <c r="AL273" i="23"/>
  <c r="AL37" i="23"/>
  <c r="AL39" i="23"/>
  <c r="AV305" i="23"/>
  <c r="AL144" i="23"/>
  <c r="AV270" i="23"/>
  <c r="BK145" i="23"/>
  <c r="AR265" i="23"/>
  <c r="AR432" i="23"/>
  <c r="AL420" i="23"/>
  <c r="AZ133" i="23"/>
  <c r="AR47" i="23"/>
  <c r="AL426" i="23"/>
  <c r="AL360" i="23"/>
  <c r="AL334" i="23"/>
  <c r="AL149" i="23"/>
  <c r="AL58" i="23"/>
  <c r="AL244" i="23"/>
  <c r="AL425" i="23"/>
  <c r="AR328" i="23"/>
  <c r="AL335" i="23"/>
  <c r="AV319" i="23"/>
  <c r="AL299" i="23"/>
  <c r="AV144" i="23"/>
  <c r="AL13" i="23"/>
  <c r="AR206" i="23"/>
  <c r="AV325" i="23"/>
  <c r="AL280" i="23"/>
  <c r="AZ241" i="23"/>
  <c r="AR237" i="23"/>
  <c r="AL62" i="23"/>
  <c r="AZ344" i="23"/>
  <c r="AL167" i="23"/>
  <c r="AV424" i="23"/>
  <c r="AR101" i="23"/>
  <c r="AR233" i="23"/>
  <c r="AL338" i="23"/>
  <c r="AR301" i="23"/>
  <c r="AL208" i="23"/>
  <c r="AL113" i="23"/>
  <c r="AV180" i="23"/>
  <c r="AL17" i="23"/>
  <c r="AL105" i="23"/>
  <c r="AV389" i="23"/>
  <c r="AR411" i="23"/>
  <c r="AL310" i="23"/>
  <c r="AV244" i="23"/>
  <c r="AR243" i="23"/>
  <c r="AR85" i="23"/>
  <c r="BK27" i="23"/>
  <c r="AV412" i="23"/>
  <c r="AL393" i="23"/>
  <c r="AR319" i="23"/>
  <c r="AR376" i="23"/>
  <c r="AV385" i="23"/>
  <c r="AR174" i="23"/>
  <c r="AR313" i="23"/>
  <c r="AL215" i="23"/>
  <c r="AV17" i="23"/>
  <c r="AV227" i="23"/>
  <c r="AL94" i="23"/>
  <c r="AV207" i="23"/>
  <c r="AZ138" i="23"/>
  <c r="AL322" i="23"/>
  <c r="AV347" i="23"/>
  <c r="AR258" i="23"/>
  <c r="AR238" i="23"/>
  <c r="AL216" i="23"/>
  <c r="AV173" i="23"/>
  <c r="AL239" i="23"/>
  <c r="AR216" i="23"/>
  <c r="AZ109" i="23"/>
  <c r="AL411" i="23"/>
  <c r="BK398" i="23"/>
  <c r="BK155" i="23"/>
  <c r="BA155" i="23"/>
  <c r="BB155" i="23" s="1"/>
  <c r="AZ126" i="23"/>
  <c r="AL43" i="23"/>
  <c r="AZ73" i="23"/>
  <c r="AL71" i="23"/>
  <c r="AL106" i="23"/>
  <c r="AL381" i="23"/>
  <c r="AL350" i="23"/>
  <c r="AZ211" i="23"/>
  <c r="AZ7" i="23"/>
  <c r="AV38" i="23"/>
  <c r="AL112" i="23"/>
  <c r="AL129" i="23"/>
  <c r="BK181" i="23"/>
  <c r="BA181" i="23"/>
  <c r="BB181" i="23" s="1"/>
  <c r="BK92" i="23"/>
  <c r="BA92" i="23"/>
  <c r="BK29" i="23"/>
  <c r="BA29" i="23"/>
  <c r="BK109" i="23"/>
  <c r="BA109" i="23"/>
  <c r="BB109" i="23" s="1"/>
  <c r="AL117" i="23"/>
  <c r="BK99" i="23"/>
  <c r="BA99" i="23"/>
  <c r="BB99" i="23" s="1"/>
  <c r="AZ70" i="23"/>
  <c r="AZ78" i="23"/>
  <c r="AL434" i="23"/>
  <c r="AR401" i="23"/>
  <c r="AL359" i="23"/>
  <c r="AL284" i="23"/>
  <c r="AL327" i="23"/>
  <c r="AL324" i="23"/>
  <c r="AR348" i="23"/>
  <c r="AR355" i="23"/>
  <c r="AR325" i="23"/>
  <c r="AV265" i="23"/>
  <c r="AV328" i="23"/>
  <c r="AL337" i="23"/>
  <c r="AL85" i="23"/>
  <c r="AL95" i="23"/>
  <c r="AL25" i="23"/>
  <c r="AV54" i="23"/>
  <c r="AR17" i="23"/>
  <c r="BA98" i="23"/>
  <c r="BB98" i="23" s="1"/>
  <c r="BK98" i="23"/>
  <c r="BK345" i="23"/>
  <c r="BA345" i="23"/>
  <c r="BB345" i="23" s="1"/>
  <c r="BA185" i="23"/>
  <c r="BB185" i="23" s="1"/>
  <c r="BK185" i="23"/>
  <c r="BA222" i="23"/>
  <c r="BB222" i="23" s="1"/>
  <c r="BK222" i="23"/>
  <c r="BK177" i="23"/>
  <c r="BA177" i="23"/>
  <c r="BB177" i="23" s="1"/>
  <c r="BK25" i="23"/>
  <c r="BA25" i="23"/>
  <c r="BB25" i="23" s="1"/>
  <c r="BK126" i="23"/>
  <c r="BA126" i="23"/>
  <c r="BK121" i="23"/>
  <c r="BA121" i="23"/>
  <c r="BB121" i="23" s="1"/>
  <c r="AL99" i="23"/>
  <c r="BK131" i="23"/>
  <c r="AZ100" i="23"/>
  <c r="AZ55" i="23"/>
  <c r="AV432" i="23"/>
  <c r="AL386" i="23"/>
  <c r="AL21" i="23"/>
  <c r="AL160" i="23"/>
  <c r="AR324" i="23"/>
  <c r="AZ343" i="23"/>
  <c r="AV85" i="23"/>
  <c r="AL265" i="23"/>
  <c r="AV299" i="23"/>
  <c r="AZ205" i="23"/>
  <c r="AV242" i="23"/>
  <c r="AZ203" i="23"/>
  <c r="AV157" i="23"/>
  <c r="AL194" i="23"/>
  <c r="BA270" i="23"/>
  <c r="BB270" i="23" s="1"/>
  <c r="BK324" i="23"/>
  <c r="BK129" i="23"/>
  <c r="BA129" i="23"/>
  <c r="BB129" i="23" s="1"/>
  <c r="BK112" i="23"/>
  <c r="BA112" i="23"/>
  <c r="BB112" i="23" s="1"/>
  <c r="BK124" i="23"/>
  <c r="BA124" i="23"/>
  <c r="BB124" i="23" s="1"/>
  <c r="BK134" i="23"/>
  <c r="BA134" i="23"/>
  <c r="BK138" i="23"/>
  <c r="BA138" i="23"/>
  <c r="BB138" i="23" s="1"/>
  <c r="AL90" i="23"/>
  <c r="BK90" i="23"/>
  <c r="BA90" i="23"/>
  <c r="BB90" i="23" s="1"/>
  <c r="AZ53" i="23"/>
  <c r="AV376" i="23"/>
  <c r="AV174" i="23"/>
  <c r="AZ287" i="23"/>
  <c r="AV321" i="23"/>
  <c r="AL292" i="23"/>
  <c r="AL157" i="23"/>
  <c r="AR245" i="23"/>
  <c r="AL192" i="23"/>
  <c r="AV39" i="23"/>
  <c r="AZ164" i="23"/>
  <c r="BK412" i="23"/>
  <c r="BA412" i="23"/>
  <c r="BB412" i="23" s="1"/>
  <c r="BK385" i="23"/>
  <c r="BA385" i="23"/>
  <c r="BB385" i="23" s="1"/>
  <c r="AR263" i="23"/>
  <c r="BA14" i="23"/>
  <c r="BB14" i="23" s="1"/>
  <c r="BK14" i="23"/>
  <c r="BA300" i="23"/>
  <c r="BB300" i="23" s="1"/>
  <c r="BK300" i="23"/>
  <c r="BK188" i="23"/>
  <c r="BA188" i="23"/>
  <c r="BB188" i="23" s="1"/>
  <c r="BK140" i="23"/>
  <c r="BA140" i="23"/>
  <c r="BB140" i="23" s="1"/>
  <c r="BK154" i="23"/>
  <c r="BK116" i="23"/>
  <c r="BA116" i="23"/>
  <c r="BB116" i="23" s="1"/>
  <c r="BK94" i="23"/>
  <c r="BA94" i="23"/>
  <c r="BB94" i="23" s="1"/>
  <c r="AL64" i="23"/>
  <c r="BK122" i="23"/>
  <c r="BA122" i="23"/>
  <c r="BB122" i="23" s="1"/>
  <c r="AL365" i="23"/>
  <c r="AZ191" i="23"/>
  <c r="AL336" i="23"/>
  <c r="AL355" i="23"/>
  <c r="AL243" i="23"/>
  <c r="AL264" i="23"/>
  <c r="AL14" i="23"/>
  <c r="AL198" i="23"/>
  <c r="AL279" i="23"/>
  <c r="AV187" i="23"/>
  <c r="BK358" i="23"/>
  <c r="BA358" i="23"/>
  <c r="BB358" i="23" s="1"/>
  <c r="AL345" i="23"/>
  <c r="AL282" i="23"/>
  <c r="BK74" i="23"/>
  <c r="BA74" i="23"/>
  <c r="BB74" i="23" s="1"/>
  <c r="BK172" i="23"/>
  <c r="BK178" i="23"/>
  <c r="AZ121" i="23"/>
  <c r="AZ59" i="23"/>
  <c r="BK127" i="23"/>
  <c r="BA127" i="23"/>
  <c r="BB127" i="23" s="1"/>
  <c r="AR361" i="23"/>
  <c r="AR178" i="23"/>
  <c r="AV415" i="23"/>
  <c r="BK346" i="23"/>
  <c r="BA260" i="23"/>
  <c r="BB260" i="23" s="1"/>
  <c r="BK260" i="23"/>
  <c r="BK278" i="23"/>
  <c r="BA156" i="23"/>
  <c r="BB156" i="23" s="1"/>
  <c r="BK156" i="23"/>
  <c r="BK87" i="23"/>
  <c r="BA87" i="23"/>
  <c r="BB87" i="23" s="1"/>
  <c r="BK77" i="23"/>
  <c r="BK110" i="23"/>
  <c r="BA110" i="23"/>
  <c r="BB110" i="23" s="1"/>
  <c r="BK107" i="23"/>
  <c r="BA107" i="23"/>
  <c r="BB107" i="23" s="1"/>
  <c r="BK118" i="23"/>
  <c r="BA118" i="23"/>
  <c r="BB118" i="23" s="1"/>
  <c r="AZ86" i="23"/>
  <c r="AZ60" i="23"/>
  <c r="BK26" i="23"/>
  <c r="BK130" i="23"/>
  <c r="BA130" i="23"/>
  <c r="BB130" i="23" s="1"/>
  <c r="AZ81" i="23"/>
  <c r="AL433" i="23"/>
  <c r="AR417" i="23"/>
  <c r="AL418" i="23"/>
  <c r="AL376" i="23"/>
  <c r="AV217" i="23"/>
  <c r="AL354" i="23"/>
  <c r="AV310" i="23"/>
  <c r="AR338" i="23"/>
  <c r="AL249" i="23"/>
  <c r="AL313" i="23"/>
  <c r="AL296" i="23"/>
  <c r="AR275" i="23"/>
  <c r="AL196" i="23"/>
  <c r="AZ110" i="23"/>
  <c r="AV410" i="23"/>
  <c r="BK241" i="23"/>
  <c r="BA241" i="23"/>
  <c r="BK429" i="23"/>
  <c r="BK404" i="23"/>
  <c r="AZ243" i="23"/>
  <c r="AR267" i="23"/>
  <c r="AR6" i="23"/>
  <c r="BK202" i="23"/>
  <c r="BA202" i="23"/>
  <c r="BB202" i="23" s="1"/>
  <c r="BK83" i="23"/>
  <c r="AL96" i="23"/>
  <c r="AL108" i="23"/>
  <c r="AL118" i="23"/>
  <c r="BK108" i="23"/>
  <c r="AZ300" i="24"/>
  <c r="AL85" i="24"/>
  <c r="AR266" i="24"/>
  <c r="AR346" i="24"/>
  <c r="AV291" i="24"/>
  <c r="BK135" i="24"/>
  <c r="AZ137" i="24"/>
  <c r="AZ121" i="24"/>
  <c r="BK344" i="24"/>
  <c r="AL268" i="24"/>
  <c r="BA55" i="24"/>
  <c r="BB55" i="24" s="1"/>
  <c r="BA50" i="24"/>
  <c r="AL335" i="24"/>
  <c r="BA185" i="24"/>
  <c r="BB185" i="24" s="1"/>
  <c r="BK110" i="24"/>
  <c r="AL139" i="24"/>
  <c r="AV293" i="24"/>
  <c r="AL249" i="24"/>
  <c r="AV177" i="24"/>
  <c r="AV337" i="24"/>
  <c r="AL155" i="24"/>
  <c r="AL146" i="24"/>
  <c r="AL40" i="24"/>
  <c r="AV335" i="24"/>
  <c r="AZ151" i="24"/>
  <c r="AR365" i="24"/>
  <c r="AL50" i="24"/>
  <c r="AV289" i="24"/>
  <c r="AR243" i="24"/>
  <c r="AR274" i="24"/>
  <c r="AZ59" i="24"/>
  <c r="AV147" i="24"/>
  <c r="AZ318" i="24"/>
  <c r="AL331" i="24"/>
  <c r="AL26" i="24"/>
  <c r="AL240" i="24"/>
  <c r="AL176" i="24"/>
  <c r="AZ322" i="24"/>
  <c r="AL364" i="24"/>
  <c r="AL190" i="24"/>
  <c r="AL262" i="24"/>
  <c r="AL224" i="24"/>
  <c r="AZ43" i="24"/>
  <c r="AV274" i="24"/>
  <c r="AV92" i="24"/>
  <c r="AR147" i="24"/>
  <c r="AZ135" i="24"/>
  <c r="BA99" i="24"/>
  <c r="BB99" i="24" s="1"/>
  <c r="AZ100" i="24"/>
  <c r="AZ167" i="24"/>
  <c r="AR340" i="24"/>
  <c r="AR240" i="24"/>
  <c r="AL10" i="24"/>
  <c r="AR320" i="24"/>
  <c r="AL341" i="24"/>
  <c r="AZ99" i="24"/>
  <c r="AL330" i="24"/>
  <c r="AZ81" i="24"/>
  <c r="AV333" i="24"/>
  <c r="AL12" i="24"/>
  <c r="AV180" i="24"/>
  <c r="AL73" i="24"/>
  <c r="AR46" i="24"/>
  <c r="AR230" i="24"/>
  <c r="AV343" i="24"/>
  <c r="AR87" i="24"/>
  <c r="AZ54" i="24"/>
  <c r="AV299" i="24"/>
  <c r="AR188" i="24"/>
  <c r="AZ278" i="24"/>
  <c r="AZ310" i="24"/>
  <c r="AR54" i="24"/>
  <c r="AR321" i="24"/>
  <c r="AL92" i="24"/>
  <c r="AL294" i="24"/>
  <c r="AR10" i="24"/>
  <c r="AV338" i="24"/>
  <c r="AL52" i="24"/>
  <c r="AZ220" i="24"/>
  <c r="AL83" i="24"/>
  <c r="BA192" i="24"/>
  <c r="BK236" i="24"/>
  <c r="BK312" i="24"/>
  <c r="AL230" i="24"/>
  <c r="AR310" i="24"/>
  <c r="AL150" i="24"/>
  <c r="AV10" i="24"/>
  <c r="AL13" i="24"/>
  <c r="AL130" i="24"/>
  <c r="AL173" i="24"/>
  <c r="AV42" i="24"/>
  <c r="AL63" i="24"/>
  <c r="AZ343" i="24"/>
  <c r="AR51" i="24"/>
  <c r="AZ64" i="24"/>
  <c r="AV151" i="24"/>
  <c r="AV99" i="24"/>
  <c r="BA282" i="24"/>
  <c r="BB282" i="24" s="1"/>
  <c r="AL61" i="24"/>
  <c r="AV300" i="24"/>
  <c r="BA142" i="24"/>
  <c r="BB142" i="24" s="1"/>
  <c r="AR300" i="24"/>
  <c r="AV240" i="24"/>
  <c r="AL283" i="24"/>
  <c r="AL362" i="24"/>
  <c r="BK121" i="24"/>
  <c r="BK183" i="24"/>
  <c r="AL37" i="24"/>
  <c r="AR299" i="24"/>
  <c r="AZ274" i="24"/>
  <c r="AV269" i="24"/>
  <c r="AR36" i="24"/>
  <c r="AZ243" i="24"/>
  <c r="AZ154" i="24"/>
  <c r="AZ95" i="24"/>
  <c r="AL222" i="24"/>
  <c r="AV112" i="24"/>
  <c r="AR83" i="24"/>
  <c r="AL180" i="24"/>
  <c r="BK127" i="24"/>
  <c r="AL306" i="24"/>
  <c r="BK27" i="24"/>
  <c r="AV65" i="24"/>
  <c r="AV89" i="24"/>
  <c r="AV318" i="24"/>
  <c r="AV139" i="24"/>
  <c r="AL71" i="24"/>
  <c r="AL181" i="24"/>
  <c r="AV198" i="24"/>
  <c r="AL251" i="24"/>
  <c r="AL254" i="24"/>
  <c r="AL243" i="24"/>
  <c r="AZ14" i="24"/>
  <c r="BK98" i="24"/>
  <c r="AV303" i="24"/>
  <c r="AV83" i="24"/>
  <c r="AR338" i="24"/>
  <c r="AR139" i="24"/>
  <c r="AL161" i="24"/>
  <c r="AR297" i="24"/>
  <c r="AV230" i="24"/>
  <c r="AZ39" i="24"/>
  <c r="AZ198" i="24"/>
  <c r="AL111" i="24"/>
  <c r="AL7" i="24"/>
  <c r="AV66" i="24"/>
  <c r="AV87" i="24"/>
  <c r="AV209" i="24"/>
  <c r="AL45" i="24"/>
  <c r="AL18" i="24"/>
  <c r="AR45" i="24"/>
  <c r="AV344" i="24"/>
  <c r="AL143" i="24"/>
  <c r="AV154" i="24"/>
  <c r="AR66" i="24"/>
  <c r="AV219" i="24"/>
  <c r="AR209" i="24"/>
  <c r="AL62" i="24"/>
  <c r="AV55" i="24"/>
  <c r="AL340" i="24"/>
  <c r="AR255" i="24"/>
  <c r="AL209" i="24"/>
  <c r="AL250" i="24"/>
  <c r="BA243" i="24"/>
  <c r="BB243" i="24" s="1"/>
  <c r="AR154" i="24"/>
  <c r="AL270" i="24"/>
  <c r="AR219" i="24"/>
  <c r="BA67" i="24"/>
  <c r="BB67" i="24" s="1"/>
  <c r="AR225" i="24"/>
  <c r="AR164" i="24"/>
  <c r="AL90" i="24"/>
  <c r="AL162" i="24"/>
  <c r="AV306" i="24"/>
  <c r="AZ71" i="24"/>
  <c r="AV75" i="24"/>
  <c r="AZ112" i="24"/>
  <c r="AV310" i="24"/>
  <c r="AV84" i="24"/>
  <c r="AV150" i="24"/>
  <c r="AR128" i="24"/>
  <c r="AR329" i="24"/>
  <c r="AV91" i="24"/>
  <c r="AL344" i="24"/>
  <c r="AZ296" i="24"/>
  <c r="AL302" i="24"/>
  <c r="AL104" i="24"/>
  <c r="AL80" i="24"/>
  <c r="AL225" i="24"/>
  <c r="AR275" i="24"/>
  <c r="AR182" i="24"/>
  <c r="AZ345" i="24"/>
  <c r="AL54" i="24"/>
  <c r="AV218" i="24"/>
  <c r="AV54" i="24"/>
  <c r="AL328" i="24"/>
  <c r="AL231" i="24"/>
  <c r="AL284" i="24"/>
  <c r="AL115" i="24"/>
  <c r="AL86" i="24"/>
  <c r="AV161" i="24"/>
  <c r="AL124" i="24"/>
  <c r="AL217" i="24"/>
  <c r="AL313" i="24"/>
  <c r="AL345" i="24"/>
  <c r="AL320" i="24"/>
  <c r="AV296" i="24"/>
  <c r="AR155" i="24"/>
  <c r="AR130" i="24"/>
  <c r="AL53" i="24"/>
  <c r="AZ225" i="24"/>
  <c r="AZ291" i="24"/>
  <c r="AR170" i="24"/>
  <c r="AV345" i="24"/>
  <c r="AR64" i="24"/>
  <c r="AZ212" i="24"/>
  <c r="AR206" i="24"/>
  <c r="AV213" i="24"/>
  <c r="AL238" i="24"/>
  <c r="AZ312" i="24"/>
  <c r="AR337" i="24"/>
  <c r="AL218" i="24"/>
  <c r="AZ110" i="24"/>
  <c r="AR343" i="24"/>
  <c r="AV13" i="24"/>
  <c r="AV356" i="24"/>
  <c r="AZ31" i="24"/>
  <c r="AV162" i="24"/>
  <c r="AR61" i="24"/>
  <c r="AZ206" i="24"/>
  <c r="AZ145" i="24"/>
  <c r="AR53" i="24"/>
  <c r="AL212" i="24"/>
  <c r="AV32" i="24"/>
  <c r="AR162" i="24"/>
  <c r="AL177" i="24"/>
  <c r="AV321" i="24"/>
  <c r="BA34" i="24"/>
  <c r="BB34" i="24" s="1"/>
  <c r="AR318" i="24"/>
  <c r="BK109" i="24"/>
  <c r="AR291" i="24"/>
  <c r="AV155" i="24"/>
  <c r="BA220" i="24"/>
  <c r="AL276" i="24"/>
  <c r="AL275" i="24"/>
  <c r="AV127" i="24"/>
  <c r="AR175" i="24"/>
  <c r="AL51" i="24"/>
  <c r="AR306" i="24"/>
  <c r="AV71" i="24"/>
  <c r="AZ350" i="24"/>
  <c r="AZ162" i="24"/>
  <c r="AL33" i="24"/>
  <c r="AR218" i="24"/>
  <c r="AR151" i="24"/>
  <c r="AR150" i="24"/>
  <c r="AR190" i="24"/>
  <c r="AZ46" i="24"/>
  <c r="AL105" i="24"/>
  <c r="AV135" i="24"/>
  <c r="AL321" i="24"/>
  <c r="AZ157" i="24"/>
  <c r="AZ346" i="24"/>
  <c r="AL21" i="24"/>
  <c r="AL261" i="24"/>
  <c r="AL5" i="24"/>
  <c r="AR312" i="24"/>
  <c r="AL236" i="24"/>
  <c r="AL286" i="24"/>
  <c r="AL102" i="24"/>
  <c r="AV206" i="24"/>
  <c r="AR91" i="24"/>
  <c r="AR296" i="24"/>
  <c r="AR303" i="24"/>
  <c r="AZ177" i="24"/>
  <c r="AV297" i="24"/>
  <c r="AV61" i="24"/>
  <c r="AV53" i="24"/>
  <c r="AV51" i="24"/>
  <c r="AV170" i="24"/>
  <c r="AV81" i="24"/>
  <c r="AL336" i="24"/>
  <c r="AL339" i="24"/>
  <c r="AL41" i="24"/>
  <c r="AV212" i="24"/>
  <c r="AR345" i="24"/>
  <c r="AV64" i="24"/>
  <c r="AL314" i="24"/>
  <c r="BA307" i="24"/>
  <c r="BB307" i="24" s="1"/>
  <c r="AZ144" i="24"/>
  <c r="AZ239" i="24"/>
  <c r="AR63" i="24"/>
  <c r="AL356" i="24"/>
  <c r="AR114" i="24"/>
  <c r="AR356" i="24"/>
  <c r="AR177" i="24"/>
  <c r="AL256" i="24"/>
  <c r="BK278" i="24"/>
  <c r="AL338" i="24"/>
  <c r="BK20" i="24"/>
  <c r="AV56" i="24"/>
  <c r="AZ175" i="24"/>
  <c r="AL164" i="24"/>
  <c r="AL29" i="24"/>
  <c r="AR75" i="24"/>
  <c r="AV128" i="24"/>
  <c r="AR212" i="24"/>
  <c r="AL55" i="24"/>
  <c r="AV188" i="24"/>
  <c r="AZ197" i="24"/>
  <c r="AV346" i="24"/>
  <c r="AR335" i="24"/>
  <c r="AL242" i="24"/>
  <c r="AR323" i="24"/>
  <c r="AL127" i="24"/>
  <c r="AL69" i="24"/>
  <c r="AL64" i="24"/>
  <c r="AL343" i="24"/>
  <c r="AZ289" i="24"/>
  <c r="AV46" i="24"/>
  <c r="AV182" i="24"/>
  <c r="AV164" i="24"/>
  <c r="AV350" i="24"/>
  <c r="AR32" i="24"/>
  <c r="AV101" i="24"/>
  <c r="AR92" i="24"/>
  <c r="AV257" i="24"/>
  <c r="AL226" i="24"/>
  <c r="AR59" i="24"/>
  <c r="AR84" i="24"/>
  <c r="AZ76" i="24"/>
  <c r="AL289" i="24"/>
  <c r="AR112" i="24"/>
  <c r="AZ114" i="24"/>
  <c r="AL4" i="24"/>
  <c r="AL119" i="24"/>
  <c r="AV263" i="24"/>
  <c r="AL60" i="24"/>
  <c r="AL108" i="24"/>
  <c r="AL332" i="24"/>
  <c r="AL310" i="24"/>
  <c r="AL79" i="24"/>
  <c r="AL120" i="24"/>
  <c r="AL206" i="24"/>
  <c r="AL202" i="24"/>
  <c r="AV340" i="24"/>
  <c r="AZ202" i="24"/>
  <c r="AR39" i="24"/>
  <c r="AR197" i="24"/>
  <c r="AV203" i="24"/>
  <c r="AL255" i="24"/>
  <c r="AV132" i="24"/>
  <c r="AV24" i="24"/>
  <c r="AR43" i="24"/>
  <c r="AZ260" i="24"/>
  <c r="AL219" i="24"/>
  <c r="AR157" i="24"/>
  <c r="AZ105" i="24"/>
  <c r="AV171" i="24"/>
  <c r="AL76" i="24"/>
  <c r="AV282" i="24"/>
  <c r="AR52" i="24"/>
  <c r="AL134" i="24"/>
  <c r="AL16" i="24"/>
  <c r="AV190" i="24"/>
  <c r="AV239" i="24"/>
  <c r="AV197" i="24"/>
  <c r="AL203" i="24"/>
  <c r="AV255" i="24"/>
  <c r="AR203" i="24"/>
  <c r="AL229" i="24"/>
  <c r="AL112" i="24"/>
  <c r="AZ344" i="24"/>
  <c r="AL287" i="24"/>
  <c r="BK265" i="24"/>
  <c r="AL48" i="24"/>
  <c r="AV105" i="24"/>
  <c r="AZ90" i="24"/>
  <c r="AR239" i="24"/>
  <c r="AR24" i="24"/>
  <c r="AV157" i="24"/>
  <c r="AV45" i="24"/>
  <c r="AV202" i="24"/>
  <c r="AL19" i="24"/>
  <c r="AZ203" i="24"/>
  <c r="AV76" i="24"/>
  <c r="AR344" i="24"/>
  <c r="AV268" i="24"/>
  <c r="AR282" i="24"/>
  <c r="AV100" i="24"/>
  <c r="AL107" i="24"/>
  <c r="AR105" i="24"/>
  <c r="BK38" i="24"/>
  <c r="AL258" i="24"/>
  <c r="AV59" i="24"/>
  <c r="AZ255" i="24"/>
  <c r="AR202" i="24"/>
  <c r="AR257" i="24"/>
  <c r="AL223" i="24"/>
  <c r="AL227" i="24"/>
  <c r="AL216" i="24"/>
  <c r="AR220" i="24"/>
  <c r="AR132" i="24"/>
  <c r="AV52" i="24"/>
  <c r="AL260" i="24"/>
  <c r="AL165" i="24"/>
  <c r="AL334" i="24"/>
  <c r="AV39" i="24"/>
  <c r="AR171" i="24"/>
  <c r="BA346" i="24"/>
  <c r="BB346" i="24" s="1"/>
  <c r="BA134" i="24"/>
  <c r="BB134" i="24" s="1"/>
  <c r="AV43" i="24"/>
  <c r="AV275" i="24"/>
  <c r="AR13" i="24"/>
  <c r="AV117" i="24"/>
  <c r="AZ52" i="24"/>
  <c r="AL122" i="24"/>
  <c r="AL98" i="24"/>
  <c r="AL157" i="24"/>
  <c r="AZ34" i="24"/>
  <c r="AL135" i="24"/>
  <c r="AL186" i="24"/>
  <c r="AL308" i="24"/>
  <c r="AL220" i="24"/>
  <c r="BK145" i="24"/>
  <c r="AL8" i="24"/>
  <c r="AL179" i="24"/>
  <c r="AR41" i="24"/>
  <c r="AL59" i="24"/>
  <c r="AV129" i="24"/>
  <c r="AV311" i="24"/>
  <c r="AV153" i="24"/>
  <c r="AV287" i="24"/>
  <c r="AL360" i="24"/>
  <c r="AL365" i="24"/>
  <c r="AV145" i="24"/>
  <c r="AL174" i="24"/>
  <c r="AL137" i="24"/>
  <c r="AR110" i="24"/>
  <c r="AV95" i="24"/>
  <c r="AL281" i="24"/>
  <c r="AL342" i="24"/>
  <c r="AL160" i="24"/>
  <c r="AV322" i="24"/>
  <c r="AL214" i="24"/>
  <c r="AL117" i="24"/>
  <c r="AR347" i="24"/>
  <c r="BA234" i="24"/>
  <c r="BB234" i="24" s="1"/>
  <c r="AL22" i="24"/>
  <c r="AL42" i="24"/>
  <c r="AL153" i="24"/>
  <c r="AV60" i="24"/>
  <c r="AV195" i="24"/>
  <c r="AR76" i="24"/>
  <c r="AL221" i="24"/>
  <c r="AL280" i="24"/>
  <c r="AL233" i="24"/>
  <c r="AR34" i="24"/>
  <c r="BA194" i="24"/>
  <c r="BB194" i="24" s="1"/>
  <c r="BK194" i="24"/>
  <c r="AV194" i="24"/>
  <c r="AV259" i="24"/>
  <c r="AL318" i="24"/>
  <c r="AR289" i="24"/>
  <c r="AL81" i="24"/>
  <c r="AV88" i="24"/>
  <c r="AV280" i="24"/>
  <c r="AL241" i="24"/>
  <c r="AV220" i="24"/>
  <c r="AV265" i="24"/>
  <c r="AV167" i="24"/>
  <c r="AL154" i="24"/>
  <c r="AZ38" i="24"/>
  <c r="AL304" i="24"/>
  <c r="AR333" i="24"/>
  <c r="AR180" i="24"/>
  <c r="AL200" i="24"/>
  <c r="BA267" i="24"/>
  <c r="BB267" i="24" s="1"/>
  <c r="AL213" i="24"/>
  <c r="AL166" i="24"/>
  <c r="AR133" i="24"/>
  <c r="AR31" i="24"/>
  <c r="AV214" i="24"/>
  <c r="AZ60" i="24"/>
  <c r="AL347" i="24"/>
  <c r="AV152" i="24"/>
  <c r="AL196" i="24"/>
  <c r="AL237" i="24"/>
  <c r="AV348" i="24"/>
  <c r="AR287" i="24"/>
  <c r="AR14" i="24"/>
  <c r="AR20" i="24"/>
  <c r="AR89" i="24"/>
  <c r="AL303" i="24"/>
  <c r="BA208" i="24"/>
  <c r="BB208" i="24" s="1"/>
  <c r="BK208" i="24"/>
  <c r="AL182" i="24"/>
  <c r="AL300" i="24"/>
  <c r="AL188" i="24"/>
  <c r="AL197" i="24"/>
  <c r="AL72" i="24"/>
  <c r="AZ10" i="24"/>
  <c r="AL311" i="24"/>
  <c r="AL95" i="24"/>
  <c r="AR23" i="24"/>
  <c r="AL309" i="24"/>
  <c r="AL132" i="24"/>
  <c r="AR5" i="24"/>
  <c r="AR145" i="24"/>
  <c r="AV41" i="24"/>
  <c r="AV225" i="24"/>
  <c r="AZ320" i="24"/>
  <c r="AL75" i="24"/>
  <c r="AL355" i="24"/>
  <c r="AL290" i="24"/>
  <c r="AL264" i="24"/>
  <c r="AR280" i="24"/>
  <c r="AL292" i="24"/>
  <c r="AR137" i="24"/>
  <c r="AV365" i="24"/>
  <c r="AV243" i="24"/>
  <c r="AL32" i="24"/>
  <c r="AL333" i="24"/>
  <c r="AZ293" i="24"/>
  <c r="AR95" i="24"/>
  <c r="AR259" i="24"/>
  <c r="AR42" i="24"/>
  <c r="AL291" i="24"/>
  <c r="AL269" i="24"/>
  <c r="AL46" i="24"/>
  <c r="AV114" i="24"/>
  <c r="AL126" i="24"/>
  <c r="AZ268" i="24"/>
  <c r="AV233" i="24"/>
  <c r="AL194" i="24"/>
  <c r="AZ127" i="24"/>
  <c r="AR362" i="24"/>
  <c r="AR56" i="24"/>
  <c r="AL235" i="24"/>
  <c r="AL215" i="24"/>
  <c r="AL297" i="24"/>
  <c r="AL39" i="24"/>
  <c r="AL363" i="24"/>
  <c r="AR268" i="24"/>
  <c r="AR214" i="24"/>
  <c r="AV323" i="24"/>
  <c r="AR152" i="24"/>
  <c r="AR99" i="24"/>
  <c r="BK291" i="24"/>
  <c r="BA291" i="24"/>
  <c r="BB291" i="24" s="1"/>
  <c r="AL349" i="24"/>
  <c r="AL49" i="24"/>
  <c r="AR144" i="24"/>
  <c r="AV278" i="24"/>
  <c r="AL118" i="24"/>
  <c r="AV173" i="24"/>
  <c r="AZ287" i="24"/>
  <c r="AZ265" i="24"/>
  <c r="AZ139" i="24"/>
  <c r="AL315" i="24"/>
  <c r="AZ51" i="24"/>
  <c r="AL352" i="24"/>
  <c r="AL187" i="24"/>
  <c r="AL329" i="24"/>
  <c r="AL87" i="24"/>
  <c r="AR153" i="24"/>
  <c r="AZ171" i="24"/>
  <c r="AV175" i="24"/>
  <c r="AV130" i="24"/>
  <c r="BK235" i="24"/>
  <c r="BA235" i="24"/>
  <c r="BB235" i="24" s="1"/>
  <c r="AR213" i="24"/>
  <c r="AV358" i="24"/>
  <c r="AZ358" i="24"/>
  <c r="AR358" i="24"/>
  <c r="AV199" i="24"/>
  <c r="AZ199" i="24"/>
  <c r="AR199" i="24"/>
  <c r="AR363" i="24"/>
  <c r="AZ363" i="24"/>
  <c r="AV363" i="24"/>
  <c r="BA83" i="24"/>
  <c r="BK83" i="24"/>
  <c r="AV208" i="24"/>
  <c r="AR208" i="24"/>
  <c r="AZ208" i="24"/>
  <c r="BK141" i="24"/>
  <c r="BA141" i="24"/>
  <c r="BA143" i="24"/>
  <c r="BB143" i="24" s="1"/>
  <c r="BK143" i="24"/>
  <c r="AV31" i="24"/>
  <c r="AZ78" i="24"/>
  <c r="AV27" i="24"/>
  <c r="AR27" i="24"/>
  <c r="AZ27" i="24"/>
  <c r="BK147" i="24"/>
  <c r="BA147" i="24"/>
  <c r="AV94" i="24"/>
  <c r="AR94" i="24"/>
  <c r="AZ94" i="24"/>
  <c r="AL357" i="24"/>
  <c r="AL228" i="24"/>
  <c r="AL358" i="24"/>
  <c r="AV357" i="24"/>
  <c r="AR357" i="24"/>
  <c r="AZ357" i="24"/>
  <c r="BB50" i="24"/>
  <c r="AR88" i="24"/>
  <c r="AV34" i="24"/>
  <c r="AR204" i="24"/>
  <c r="AZ204" i="24"/>
  <c r="AV204" i="24"/>
  <c r="AV49" i="24"/>
  <c r="AR49" i="24"/>
  <c r="AZ49" i="24"/>
  <c r="AL204" i="24"/>
  <c r="BA333" i="24"/>
  <c r="BB333" i="24" s="1"/>
  <c r="BK333" i="24"/>
  <c r="BK184" i="24"/>
  <c r="BA184" i="24"/>
  <c r="AL97" i="24"/>
  <c r="AZ335" i="24"/>
  <c r="BK308" i="24"/>
  <c r="BA308" i="24"/>
  <c r="BB349" i="24"/>
  <c r="BA261" i="24"/>
  <c r="BB261" i="24" s="1"/>
  <c r="BK261" i="24"/>
  <c r="BA21" i="24"/>
  <c r="BK21" i="24"/>
  <c r="AZ47" i="24"/>
  <c r="AV47" i="24"/>
  <c r="AR47" i="24"/>
  <c r="AR21" i="24"/>
  <c r="AZ21" i="24"/>
  <c r="AV21" i="24"/>
  <c r="BA221" i="24"/>
  <c r="BK221" i="24"/>
  <c r="AV222" i="24"/>
  <c r="AR222" i="24"/>
  <c r="AZ222" i="24"/>
  <c r="AL234" i="24"/>
  <c r="AV106" i="24"/>
  <c r="AZ106" i="24"/>
  <c r="AR106" i="24"/>
  <c r="AV207" i="24"/>
  <c r="AR207" i="24"/>
  <c r="AZ207" i="24"/>
  <c r="BB226" i="24"/>
  <c r="AL141" i="24"/>
  <c r="BK238" i="24"/>
  <c r="BA238" i="24"/>
  <c r="AV224" i="24"/>
  <c r="AZ224" i="24"/>
  <c r="AR224" i="24"/>
  <c r="AZ149" i="24"/>
  <c r="AR149" i="24"/>
  <c r="AV149" i="24"/>
  <c r="AL208" i="24"/>
  <c r="AV143" i="24"/>
  <c r="AZ143" i="24"/>
  <c r="AR143" i="24"/>
  <c r="AL271" i="24"/>
  <c r="AV271" i="24"/>
  <c r="AZ271" i="24"/>
  <c r="AR271" i="24"/>
  <c r="BA250" i="24"/>
  <c r="BB250" i="24" s="1"/>
  <c r="BK250" i="24"/>
  <c r="BK365" i="24"/>
  <c r="BA365" i="24"/>
  <c r="BB365" i="24" s="1"/>
  <c r="AV144" i="24"/>
  <c r="AV137" i="24"/>
  <c r="AZ309" i="24"/>
  <c r="AV309" i="24"/>
  <c r="AR309" i="24"/>
  <c r="AZ173" i="24"/>
  <c r="AZ73" i="24"/>
  <c r="BA330" i="24"/>
  <c r="BB330" i="24" s="1"/>
  <c r="BK330" i="24"/>
  <c r="AL305" i="24"/>
  <c r="AZ252" i="24"/>
  <c r="AV252" i="24"/>
  <c r="AR252" i="24"/>
  <c r="BK77" i="24"/>
  <c r="BA77" i="24"/>
  <c r="AZ42" i="24"/>
  <c r="AR263" i="24"/>
  <c r="BK253" i="24"/>
  <c r="BA253" i="24"/>
  <c r="AZ20" i="24"/>
  <c r="AL195" i="24"/>
  <c r="AL129" i="24"/>
  <c r="AV14" i="24"/>
  <c r="AZ317" i="24"/>
  <c r="BK56" i="24"/>
  <c r="BA56" i="24"/>
  <c r="BK187" i="24"/>
  <c r="BA187" i="24"/>
  <c r="BA154" i="24"/>
  <c r="BK154" i="24"/>
  <c r="BA52" i="24"/>
  <c r="BK52" i="24"/>
  <c r="BA337" i="24"/>
  <c r="BB337" i="24" s="1"/>
  <c r="BK337" i="24"/>
  <c r="AZ316" i="24"/>
  <c r="BA327" i="24"/>
  <c r="BK327" i="24"/>
  <c r="BA48" i="24"/>
  <c r="BB48" i="24" s="1"/>
  <c r="BK48" i="24"/>
  <c r="BA122" i="24"/>
  <c r="BB122" i="24" s="1"/>
  <c r="BK122" i="24"/>
  <c r="AR352" i="24"/>
  <c r="AZ352" i="24"/>
  <c r="AV352" i="24"/>
  <c r="AZ108" i="24"/>
  <c r="AV108" i="24"/>
  <c r="AR108" i="24"/>
  <c r="AL93" i="24"/>
  <c r="AL183" i="24"/>
  <c r="BK75" i="24"/>
  <c r="BA75" i="24"/>
  <c r="AR325" i="24"/>
  <c r="AZ325" i="24"/>
  <c r="AV325" i="24"/>
  <c r="AR210" i="24"/>
  <c r="AZ210" i="24"/>
  <c r="AV210" i="24"/>
  <c r="AT178" i="24"/>
  <c r="AV178" i="24" s="1"/>
  <c r="AL178" i="24"/>
  <c r="BK11" i="24"/>
  <c r="BA11" i="24"/>
  <c r="BK197" i="24"/>
  <c r="BA197" i="24"/>
  <c r="BK188" i="24"/>
  <c r="BA188" i="24"/>
  <c r="BK92" i="24"/>
  <c r="BA92" i="24"/>
  <c r="BA151" i="24"/>
  <c r="BK151" i="24"/>
  <c r="BK255" i="24"/>
  <c r="BA255" i="24"/>
  <c r="AR8" i="24"/>
  <c r="AZ8" i="24"/>
  <c r="AV8" i="24"/>
  <c r="AV136" i="24"/>
  <c r="BK285" i="24"/>
  <c r="BA285" i="24"/>
  <c r="AR6" i="24"/>
  <c r="AZ6" i="24"/>
  <c r="AV6" i="24"/>
  <c r="BA358" i="24"/>
  <c r="BK358" i="24"/>
  <c r="BK205" i="24"/>
  <c r="BA205" i="24"/>
  <c r="BB205" i="24" s="1"/>
  <c r="BA228" i="24"/>
  <c r="BB228" i="24" s="1"/>
  <c r="BK228" i="24"/>
  <c r="BK196" i="24"/>
  <c r="BA196" i="24"/>
  <c r="BB196" i="24" s="1"/>
  <c r="BA353" i="24"/>
  <c r="BB353" i="24" s="1"/>
  <c r="BK353" i="24"/>
  <c r="AR223" i="24"/>
  <c r="AV223" i="24"/>
  <c r="AZ223" i="24"/>
  <c r="BK199" i="24"/>
  <c r="BA199" i="24"/>
  <c r="AZ185" i="24"/>
  <c r="BB251" i="24"/>
  <c r="BB192" i="24"/>
  <c r="BA293" i="24"/>
  <c r="BK293" i="24"/>
  <c r="AV40" i="24"/>
  <c r="AZ40" i="24"/>
  <c r="AR40" i="24"/>
  <c r="AR254" i="24"/>
  <c r="AZ254" i="24"/>
  <c r="AV254" i="24"/>
  <c r="AV189" i="24"/>
  <c r="AR189" i="24"/>
  <c r="AZ189" i="24"/>
  <c r="AZ232" i="24"/>
  <c r="AV232" i="24"/>
  <c r="AR232" i="24"/>
  <c r="AV215" i="24"/>
  <c r="AZ215" i="24"/>
  <c r="AR215" i="24"/>
  <c r="BK262" i="24"/>
  <c r="BA262" i="24"/>
  <c r="AZ247" i="24"/>
  <c r="AR247" i="24"/>
  <c r="AV247" i="24"/>
  <c r="AZ57" i="24"/>
  <c r="AV57" i="24"/>
  <c r="AR57" i="24"/>
  <c r="BA276" i="24"/>
  <c r="BB276" i="24" s="1"/>
  <c r="BK276" i="24"/>
  <c r="BK5" i="24"/>
  <c r="BA5" i="24"/>
  <c r="BB5" i="24" s="1"/>
  <c r="BK233" i="24"/>
  <c r="BA233" i="24"/>
  <c r="BB233" i="24" s="1"/>
  <c r="AV23" i="24"/>
  <c r="AV133" i="24"/>
  <c r="AZ44" i="24"/>
  <c r="AV44" i="24"/>
  <c r="AR44" i="24"/>
  <c r="AZ86" i="24"/>
  <c r="AV86" i="24"/>
  <c r="AR86" i="24"/>
  <c r="AV305" i="24"/>
  <c r="AZ305" i="24"/>
  <c r="AR305" i="24"/>
  <c r="AZ214" i="24"/>
  <c r="BK163" i="24"/>
  <c r="BA163" i="24"/>
  <c r="AV121" i="24"/>
  <c r="AL152" i="24"/>
  <c r="BA245" i="24"/>
  <c r="BB245" i="24" s="1"/>
  <c r="BK245" i="24"/>
  <c r="AV93" i="24"/>
  <c r="AR93" i="24"/>
  <c r="AZ93" i="24"/>
  <c r="BK129" i="24"/>
  <c r="BA129" i="24"/>
  <c r="AT78" i="24"/>
  <c r="AV78" i="24" s="1"/>
  <c r="AL78" i="24"/>
  <c r="BK66" i="24"/>
  <c r="BA66" i="24"/>
  <c r="BK329" i="24"/>
  <c r="BA329" i="24"/>
  <c r="BA300" i="24"/>
  <c r="BK300" i="24"/>
  <c r="BA164" i="24"/>
  <c r="BB164" i="24" s="1"/>
  <c r="BK164" i="24"/>
  <c r="AZ327" i="24"/>
  <c r="AV327" i="24"/>
  <c r="AR327" i="24"/>
  <c r="BA30" i="24"/>
  <c r="BB30" i="24" s="1"/>
  <c r="BK30" i="24"/>
  <c r="AR270" i="24"/>
  <c r="AV270" i="24"/>
  <c r="AZ270" i="24"/>
  <c r="BA326" i="24"/>
  <c r="BK326" i="24"/>
  <c r="AV236" i="24"/>
  <c r="AR236" i="24"/>
  <c r="AZ236" i="24"/>
  <c r="BA65" i="24"/>
  <c r="BK65" i="24"/>
  <c r="BK336" i="24"/>
  <c r="BA336" i="24"/>
  <c r="BK178" i="24"/>
  <c r="BA178" i="24"/>
  <c r="BK104" i="24"/>
  <c r="BA104" i="24"/>
  <c r="AL113" i="24"/>
  <c r="AZ113" i="24"/>
  <c r="BK125" i="24"/>
  <c r="BA125" i="24"/>
  <c r="AV116" i="24"/>
  <c r="AR116" i="24"/>
  <c r="AZ116" i="24"/>
  <c r="BK32" i="24"/>
  <c r="BA32" i="24"/>
  <c r="BK206" i="24"/>
  <c r="BA206" i="24"/>
  <c r="BK113" i="24"/>
  <c r="BA113" i="24"/>
  <c r="BK202" i="24"/>
  <c r="BA202" i="24"/>
  <c r="AV286" i="24"/>
  <c r="AR286" i="24"/>
  <c r="AZ286" i="24"/>
  <c r="AL27" i="24"/>
  <c r="BA156" i="24"/>
  <c r="BB156" i="24" s="1"/>
  <c r="BK156" i="24"/>
  <c r="AV19" i="24"/>
  <c r="AR19" i="24"/>
  <c r="AZ19" i="24"/>
  <c r="AV205" i="24"/>
  <c r="AR205" i="24"/>
  <c r="AZ205" i="24"/>
  <c r="AZ89" i="24"/>
  <c r="AL89" i="24"/>
  <c r="BA356" i="24"/>
  <c r="BB356" i="24" s="1"/>
  <c r="BK356" i="24"/>
  <c r="BA47" i="24"/>
  <c r="BB47" i="24" s="1"/>
  <c r="BK47" i="24"/>
  <c r="BK193" i="24"/>
  <c r="BA193" i="24"/>
  <c r="AR341" i="24"/>
  <c r="AZ341" i="24"/>
  <c r="AV341" i="24"/>
  <c r="BK24" i="24"/>
  <c r="BA24" i="24"/>
  <c r="AV336" i="24"/>
  <c r="AR336" i="24"/>
  <c r="AZ336" i="24"/>
  <c r="AT38" i="24"/>
  <c r="AL38" i="24"/>
  <c r="AV160" i="24"/>
  <c r="AZ160" i="24"/>
  <c r="AR160" i="24"/>
  <c r="AL94" i="24"/>
  <c r="AL324" i="24"/>
  <c r="AV148" i="24"/>
  <c r="AR148" i="24"/>
  <c r="AZ148" i="24"/>
  <c r="AL353" i="24"/>
  <c r="AL88" i="24"/>
  <c r="AL138" i="24"/>
  <c r="AL346" i="24"/>
  <c r="AV354" i="24"/>
  <c r="AR354" i="24"/>
  <c r="AZ354" i="24"/>
  <c r="BA198" i="24"/>
  <c r="BB198" i="24" s="1"/>
  <c r="BK198" i="24"/>
  <c r="BA176" i="24"/>
  <c r="BB176" i="24" s="1"/>
  <c r="BK176" i="24"/>
  <c r="AV301" i="24"/>
  <c r="AR301" i="24"/>
  <c r="AZ301" i="24"/>
  <c r="AV331" i="24"/>
  <c r="AR331" i="24"/>
  <c r="AZ331" i="24"/>
  <c r="AR50" i="24"/>
  <c r="AZ50" i="24"/>
  <c r="AV50" i="24"/>
  <c r="BK169" i="24"/>
  <c r="BA169" i="24"/>
  <c r="AV264" i="24"/>
  <c r="AZ264" i="24"/>
  <c r="AR264" i="24"/>
  <c r="AL159" i="24"/>
  <c r="BK302" i="24"/>
  <c r="BA302" i="24"/>
  <c r="AT185" i="24"/>
  <c r="AR185" i="24" s="1"/>
  <c r="AL185" i="24"/>
  <c r="AV246" i="24"/>
  <c r="AR246" i="24"/>
  <c r="AZ246" i="24"/>
  <c r="BA10" i="24"/>
  <c r="BK10" i="24"/>
  <c r="AL184" i="24"/>
  <c r="BA231" i="24"/>
  <c r="BK231" i="24"/>
  <c r="AZ155" i="24"/>
  <c r="BA272" i="24"/>
  <c r="BK272" i="24"/>
  <c r="AV211" i="24"/>
  <c r="AZ211" i="24"/>
  <c r="AR211" i="24"/>
  <c r="AV70" i="24"/>
  <c r="AZ70" i="24"/>
  <c r="AR70" i="24"/>
  <c r="BA242" i="24"/>
  <c r="BK242" i="24"/>
  <c r="BK268" i="24"/>
  <c r="BA268" i="24"/>
  <c r="BB268" i="24" s="1"/>
  <c r="AR241" i="24"/>
  <c r="AZ241" i="24"/>
  <c r="AV241" i="24"/>
  <c r="AR234" i="24"/>
  <c r="AZ234" i="24"/>
  <c r="AV234" i="24"/>
  <c r="BA232" i="24"/>
  <c r="BB232" i="24" s="1"/>
  <c r="BK232" i="24"/>
  <c r="AV314" i="24"/>
  <c r="AZ314" i="24"/>
  <c r="AR314" i="24"/>
  <c r="AL207" i="24"/>
  <c r="AL267" i="24"/>
  <c r="BB215" i="24"/>
  <c r="AR141" i="24"/>
  <c r="AZ141" i="24"/>
  <c r="AV141" i="24"/>
  <c r="BB220" i="24"/>
  <c r="AV292" i="24"/>
  <c r="AR292" i="24"/>
  <c r="AZ292" i="24"/>
  <c r="BK149" i="24"/>
  <c r="BA149" i="24"/>
  <c r="AV68" i="24"/>
  <c r="AZ68" i="24"/>
  <c r="AR68" i="24"/>
  <c r="AZ288" i="24"/>
  <c r="BB106" i="24"/>
  <c r="AZ351" i="24"/>
  <c r="AR351" i="24"/>
  <c r="AV351" i="24"/>
  <c r="AL140" i="24"/>
  <c r="BA57" i="24"/>
  <c r="BB57" i="24" s="1"/>
  <c r="BK57" i="24"/>
  <c r="AV110" i="24"/>
  <c r="AL348" i="24"/>
  <c r="BK214" i="24"/>
  <c r="BA214" i="24"/>
  <c r="BB214" i="24" s="1"/>
  <c r="AR194" i="24"/>
  <c r="AZ132" i="24"/>
  <c r="AZ85" i="24"/>
  <c r="AV85" i="24"/>
  <c r="AR85" i="24"/>
  <c r="AL144" i="24"/>
  <c r="AZ22" i="24"/>
  <c r="AV22" i="24"/>
  <c r="AR22" i="24"/>
  <c r="AL43" i="24"/>
  <c r="BK86" i="24"/>
  <c r="BA86" i="24"/>
  <c r="BB86" i="24" s="1"/>
  <c r="BK275" i="24"/>
  <c r="BA275" i="24"/>
  <c r="AZ5" i="24"/>
  <c r="AV200" i="24"/>
  <c r="AZ200" i="24"/>
  <c r="AR200" i="24"/>
  <c r="AZ330" i="24"/>
  <c r="AV330" i="24"/>
  <c r="AR330" i="24"/>
  <c r="BA123" i="24"/>
  <c r="BB123" i="24" s="1"/>
  <c r="BK123" i="24"/>
  <c r="AR77" i="24"/>
  <c r="AZ77" i="24"/>
  <c r="AV77" i="24"/>
  <c r="AV312" i="24"/>
  <c r="AZ153" i="24"/>
  <c r="AZ117" i="24"/>
  <c r="BK315" i="24"/>
  <c r="BA315" i="24"/>
  <c r="AR127" i="24"/>
  <c r="BK167" i="24"/>
  <c r="BA167" i="24"/>
  <c r="BK297" i="24"/>
  <c r="BA297" i="24"/>
  <c r="BK162" i="24"/>
  <c r="BA162" i="24"/>
  <c r="BA105" i="24"/>
  <c r="BK105" i="24"/>
  <c r="BA90" i="24"/>
  <c r="BK90" i="24"/>
  <c r="BA61" i="24"/>
  <c r="BB61" i="24" s="1"/>
  <c r="BK61" i="24"/>
  <c r="AL163" i="24"/>
  <c r="AL361" i="24"/>
  <c r="AL295" i="24"/>
  <c r="AZ195" i="24"/>
  <c r="BK168" i="24"/>
  <c r="BA168" i="24"/>
  <c r="AR167" i="24"/>
  <c r="AZ61" i="24"/>
  <c r="AR100" i="24"/>
  <c r="BA332" i="24"/>
  <c r="BB332" i="24" s="1"/>
  <c r="BK332" i="24"/>
  <c r="BK170" i="24"/>
  <c r="BA170" i="24"/>
  <c r="BB236" i="24"/>
  <c r="AR81" i="24"/>
  <c r="AL65" i="24"/>
  <c r="AZ65" i="24"/>
  <c r="AL326" i="24"/>
  <c r="AR334" i="24"/>
  <c r="AV334" i="24"/>
  <c r="AZ334" i="24"/>
  <c r="AL36" i="24"/>
  <c r="AZ36" i="24"/>
  <c r="AV102" i="24"/>
  <c r="AR102" i="24"/>
  <c r="AZ102" i="24"/>
  <c r="BK213" i="24"/>
  <c r="BA213" i="24"/>
  <c r="AV174" i="24"/>
  <c r="AR174" i="24"/>
  <c r="AZ174" i="24"/>
  <c r="AL28" i="24"/>
  <c r="BK240" i="24"/>
  <c r="BA240" i="24"/>
  <c r="BK59" i="24"/>
  <c r="BA59" i="24"/>
  <c r="BK340" i="24"/>
  <c r="BA340" i="24"/>
  <c r="BK36" i="24"/>
  <c r="BA36" i="24"/>
  <c r="BK76" i="24"/>
  <c r="BA76" i="24"/>
  <c r="BA136" i="24"/>
  <c r="BB136" i="24" s="1"/>
  <c r="BK136" i="24"/>
  <c r="AV82" i="24"/>
  <c r="AR82" i="24"/>
  <c r="AZ82" i="24"/>
  <c r="AV196" i="24"/>
  <c r="AZ196" i="24"/>
  <c r="AR196" i="24"/>
  <c r="BK26" i="24"/>
  <c r="BA26" i="24"/>
  <c r="AV276" i="24"/>
  <c r="AZ276" i="24"/>
  <c r="AR276" i="24"/>
  <c r="BK78" i="24"/>
  <c r="BA78" i="24"/>
  <c r="BA274" i="24"/>
  <c r="BK274" i="24"/>
  <c r="AV295" i="24"/>
  <c r="AR295" i="24"/>
  <c r="AZ295" i="24"/>
  <c r="BK157" i="24"/>
  <c r="BA157" i="24"/>
  <c r="BB101" i="24"/>
  <c r="AV58" i="24"/>
  <c r="AR58" i="24"/>
  <c r="AZ58" i="24"/>
  <c r="AL205" i="24"/>
  <c r="BA160" i="24"/>
  <c r="BB160" i="24" s="1"/>
  <c r="BK160" i="24"/>
  <c r="BA148" i="24"/>
  <c r="BB148" i="24" s="1"/>
  <c r="BK148" i="24"/>
  <c r="BK354" i="24"/>
  <c r="BA354" i="24"/>
  <c r="AR176" i="24"/>
  <c r="AZ176" i="24"/>
  <c r="AV176" i="24"/>
  <c r="BA319" i="24"/>
  <c r="BK319" i="24"/>
  <c r="BK35" i="24"/>
  <c r="BA35" i="24"/>
  <c r="BK318" i="24"/>
  <c r="BA318" i="24"/>
  <c r="AV302" i="24"/>
  <c r="AR302" i="24"/>
  <c r="AZ302" i="24"/>
  <c r="BK186" i="24"/>
  <c r="BA186" i="24"/>
  <c r="BB186" i="24" s="1"/>
  <c r="AL296" i="24"/>
  <c r="AL35" i="24"/>
  <c r="BK322" i="24"/>
  <c r="BA322" i="24"/>
  <c r="BB322" i="24" s="1"/>
  <c r="AR192" i="24"/>
  <c r="AZ192" i="24"/>
  <c r="AV192" i="24"/>
  <c r="AL109" i="24"/>
  <c r="BK246" i="24"/>
  <c r="BA246" i="24"/>
  <c r="BA4" i="24"/>
  <c r="BB4" i="24" s="1"/>
  <c r="BK4" i="24"/>
  <c r="AV237" i="24"/>
  <c r="AR237" i="24"/>
  <c r="AZ237" i="24"/>
  <c r="AR322" i="24"/>
  <c r="BK155" i="24"/>
  <c r="BA155" i="24"/>
  <c r="BA284" i="24"/>
  <c r="BK284" i="24"/>
  <c r="AV359" i="24"/>
  <c r="AZ359" i="24"/>
  <c r="AR359" i="24"/>
  <c r="AV320" i="24"/>
  <c r="BB342" i="24"/>
  <c r="AV111" i="24"/>
  <c r="AR111" i="24"/>
  <c r="AZ111" i="24"/>
  <c r="AZ74" i="24"/>
  <c r="AV74" i="24"/>
  <c r="AR74" i="24"/>
  <c r="AL232" i="24"/>
  <c r="AV256" i="24"/>
  <c r="AZ256" i="24"/>
  <c r="AR256" i="24"/>
  <c r="BA229" i="24"/>
  <c r="BB229" i="24" s="1"/>
  <c r="BK229" i="24"/>
  <c r="BK115" i="24"/>
  <c r="BA115" i="24"/>
  <c r="BA68" i="24"/>
  <c r="BB68" i="24" s="1"/>
  <c r="BK68" i="24"/>
  <c r="AL288" i="24"/>
  <c r="AT288" i="24"/>
  <c r="AV288" i="24" s="1"/>
  <c r="AL285" i="24"/>
  <c r="AR140" i="24"/>
  <c r="AV140" i="24"/>
  <c r="AZ140" i="24"/>
  <c r="BK140" i="24"/>
  <c r="BA140" i="24"/>
  <c r="AL133" i="24"/>
  <c r="BK362" i="24"/>
  <c r="BA362" i="24"/>
  <c r="BB362" i="24" s="1"/>
  <c r="BK173" i="24"/>
  <c r="BA173" i="24"/>
  <c r="BB173" i="24" s="1"/>
  <c r="AL110" i="24"/>
  <c r="AL248" i="24"/>
  <c r="AL44" i="24"/>
  <c r="BK132" i="24"/>
  <c r="BA132" i="24"/>
  <c r="AR278" i="24"/>
  <c r="BK139" i="24"/>
  <c r="BA139" i="24"/>
  <c r="AR233" i="24"/>
  <c r="BA14" i="24"/>
  <c r="BB14" i="24" s="1"/>
  <c r="BK14" i="24"/>
  <c r="AZ362" i="24"/>
  <c r="AZ119" i="24"/>
  <c r="AV119" i="24"/>
  <c r="AR119" i="24"/>
  <c r="BB266" i="24"/>
  <c r="AZ338" i="24"/>
  <c r="AR117" i="24"/>
  <c r="AL175" i="24"/>
  <c r="AL56" i="24"/>
  <c r="AV163" i="24"/>
  <c r="AR163" i="24"/>
  <c r="AZ163" i="24"/>
  <c r="BK175" i="24"/>
  <c r="BA175" i="24"/>
  <c r="BK239" i="24"/>
  <c r="BA239" i="24"/>
  <c r="BK46" i="24"/>
  <c r="BA46" i="24"/>
  <c r="BA343" i="24"/>
  <c r="BK343" i="24"/>
  <c r="BA51" i="24"/>
  <c r="BB51" i="24" s="1"/>
  <c r="BK51" i="24"/>
  <c r="AZ56" i="24"/>
  <c r="AR195" i="24"/>
  <c r="AZ164" i="24"/>
  <c r="AV48" i="24"/>
  <c r="AR48" i="24"/>
  <c r="AZ48" i="24"/>
  <c r="AV122" i="24"/>
  <c r="AR122" i="24"/>
  <c r="AZ122" i="24"/>
  <c r="BA108" i="24"/>
  <c r="BB108" i="24" s="1"/>
  <c r="BK108" i="24"/>
  <c r="AR326" i="24"/>
  <c r="AZ326" i="24"/>
  <c r="AV326" i="24"/>
  <c r="AV67" i="24"/>
  <c r="AR67" i="24"/>
  <c r="AZ67" i="24"/>
  <c r="AV158" i="24"/>
  <c r="AR158" i="24"/>
  <c r="AZ158" i="24"/>
  <c r="AL67" i="24"/>
  <c r="AR125" i="24"/>
  <c r="AZ125" i="24"/>
  <c r="AV125" i="24"/>
  <c r="AR28" i="24"/>
  <c r="AZ28" i="24"/>
  <c r="AV28" i="24"/>
  <c r="AR11" i="24"/>
  <c r="AZ11" i="24"/>
  <c r="AV11" i="24"/>
  <c r="BA165" i="24"/>
  <c r="BK165" i="24"/>
  <c r="AL257" i="24"/>
  <c r="AZ257" i="24"/>
  <c r="AR98" i="24"/>
  <c r="AZ98" i="24"/>
  <c r="AV98" i="24"/>
  <c r="BK87" i="24"/>
  <c r="BA87" i="24"/>
  <c r="BK321" i="24"/>
  <c r="BA321" i="24"/>
  <c r="BK225" i="24"/>
  <c r="BA225" i="24"/>
  <c r="BK257" i="24"/>
  <c r="BA257" i="24"/>
  <c r="BK39" i="24"/>
  <c r="BA39" i="24"/>
  <c r="AR165" i="24"/>
  <c r="AV165" i="24"/>
  <c r="AZ165" i="24"/>
  <c r="AL84" i="24"/>
  <c r="AZ84" i="24"/>
  <c r="BK18" i="24"/>
  <c r="BA18" i="24"/>
  <c r="BA89" i="24"/>
  <c r="BB89" i="24" s="1"/>
  <c r="BK89" i="24"/>
  <c r="BA273" i="24"/>
  <c r="BK273" i="24"/>
  <c r="BK296" i="24"/>
  <c r="BA296" i="24"/>
  <c r="BB296" i="24" s="1"/>
  <c r="AV17" i="24"/>
  <c r="AZ17" i="24"/>
  <c r="AR17" i="24"/>
  <c r="AV313" i="24"/>
  <c r="AR313" i="24"/>
  <c r="AZ313" i="24"/>
  <c r="BA224" i="24"/>
  <c r="BB224" i="24" s="1"/>
  <c r="BK224" i="24"/>
  <c r="BK190" i="24"/>
  <c r="BA190" i="24"/>
  <c r="BA306" i="24"/>
  <c r="BB306" i="24" s="1"/>
  <c r="BK306" i="24"/>
  <c r="BA107" i="24"/>
  <c r="BB107" i="24" s="1"/>
  <c r="BK107" i="24"/>
  <c r="BK334" i="24"/>
  <c r="BA334" i="24"/>
  <c r="BK112" i="24"/>
  <c r="BA112" i="24"/>
  <c r="BK58" i="24"/>
  <c r="BA58" i="24"/>
  <c r="BB58" i="24" s="1"/>
  <c r="AV138" i="24"/>
  <c r="AZ138" i="24"/>
  <c r="AR138" i="24"/>
  <c r="AZ356" i="24"/>
  <c r="BA114" i="24"/>
  <c r="BB114" i="24" s="1"/>
  <c r="BK114" i="24"/>
  <c r="BA328" i="24"/>
  <c r="BK328" i="24"/>
  <c r="AR134" i="24"/>
  <c r="AZ134" i="24"/>
  <c r="AV134" i="24"/>
  <c r="AV172" i="24"/>
  <c r="AR172" i="24"/>
  <c r="AZ172" i="24"/>
  <c r="AL34" i="24"/>
  <c r="AV35" i="24"/>
  <c r="AZ35" i="24"/>
  <c r="AR35" i="24"/>
  <c r="AR126" i="24"/>
  <c r="AZ126" i="24"/>
  <c r="AV126" i="24"/>
  <c r="AV12" i="24"/>
  <c r="AR12" i="24"/>
  <c r="AZ12" i="24"/>
  <c r="BA335" i="24"/>
  <c r="BB335" i="24" s="1"/>
  <c r="BK335" i="24"/>
  <c r="BK237" i="24"/>
  <c r="BA237" i="24"/>
  <c r="AV279" i="24"/>
  <c r="AR279" i="24"/>
  <c r="AZ279" i="24"/>
  <c r="AL279" i="24"/>
  <c r="AV251" i="24"/>
  <c r="AR251" i="24"/>
  <c r="AZ251" i="24"/>
  <c r="BA70" i="24"/>
  <c r="BB70" i="24" s="1"/>
  <c r="BK70" i="24"/>
  <c r="AV181" i="24"/>
  <c r="AZ181" i="24"/>
  <c r="AR181" i="24"/>
  <c r="AV227" i="24"/>
  <c r="AZ227" i="24"/>
  <c r="AR227" i="24"/>
  <c r="AZ83" i="24"/>
  <c r="AV216" i="24"/>
  <c r="AR216" i="24"/>
  <c r="AZ216" i="24"/>
  <c r="BA74" i="24"/>
  <c r="BB74" i="24" s="1"/>
  <c r="BK74" i="24"/>
  <c r="BK111" i="24"/>
  <c r="BA111" i="24"/>
  <c r="AV146" i="24"/>
  <c r="AZ146" i="24"/>
  <c r="AR146" i="24"/>
  <c r="BK288" i="24"/>
  <c r="BA288" i="24"/>
  <c r="AV142" i="24"/>
  <c r="AR142" i="24"/>
  <c r="AZ142" i="24"/>
  <c r="BK247" i="24"/>
  <c r="BA247" i="24"/>
  <c r="BB292" i="24"/>
  <c r="BK15" i="24"/>
  <c r="BA15" i="24"/>
  <c r="AZ238" i="24"/>
  <c r="AR238" i="24"/>
  <c r="AV238" i="24"/>
  <c r="AV118" i="24"/>
  <c r="AR118" i="24"/>
  <c r="AZ118" i="24"/>
  <c r="BK73" i="24"/>
  <c r="BA73" i="24"/>
  <c r="BB73" i="24" s="1"/>
  <c r="BK287" i="24"/>
  <c r="BA287" i="24"/>
  <c r="BB287" i="24" s="1"/>
  <c r="BK85" i="24"/>
  <c r="BA85" i="24"/>
  <c r="AL278" i="24"/>
  <c r="AR311" i="24"/>
  <c r="AV248" i="24"/>
  <c r="AR248" i="24"/>
  <c r="AZ248" i="24"/>
  <c r="BK43" i="24"/>
  <c r="BA43" i="24"/>
  <c r="AZ201" i="24"/>
  <c r="AV201" i="24"/>
  <c r="AR201" i="24"/>
  <c r="BK338" i="24"/>
  <c r="BA338" i="24"/>
  <c r="AL14" i="24"/>
  <c r="AV103" i="24"/>
  <c r="AZ103" i="24"/>
  <c r="AR103" i="24"/>
  <c r="AR348" i="24"/>
  <c r="BA119" i="24"/>
  <c r="BB119" i="24" s="1"/>
  <c r="BK119" i="24"/>
  <c r="BK361" i="24"/>
  <c r="BA361" i="24"/>
  <c r="AL323" i="24"/>
  <c r="AV361" i="24"/>
  <c r="AR361" i="24"/>
  <c r="AZ361" i="24"/>
  <c r="BK152" i="24"/>
  <c r="BA152" i="24"/>
  <c r="BK71" i="24"/>
  <c r="BA71" i="24"/>
  <c r="BA161" i="24"/>
  <c r="BK161" i="24"/>
  <c r="BA219" i="24"/>
  <c r="BK219" i="24"/>
  <c r="BA260" i="24"/>
  <c r="BK260" i="24"/>
  <c r="BA316" i="24"/>
  <c r="BB316" i="24" s="1"/>
  <c r="BK316" i="24"/>
  <c r="AZ306" i="24"/>
  <c r="AZ107" i="24"/>
  <c r="AV107" i="24"/>
  <c r="AR107" i="24"/>
  <c r="BA341" i="24"/>
  <c r="BB341" i="24" s="1"/>
  <c r="BK341" i="24"/>
  <c r="AL24" i="24"/>
  <c r="AZ24" i="24"/>
  <c r="AZ129" i="24"/>
  <c r="BK270" i="24"/>
  <c r="BA270" i="24"/>
  <c r="AL299" i="24"/>
  <c r="AZ299" i="24"/>
  <c r="BK210" i="24"/>
  <c r="BA210" i="24"/>
  <c r="AV29" i="24"/>
  <c r="AR29" i="24"/>
  <c r="AZ29" i="24"/>
  <c r="AV258" i="24"/>
  <c r="AZ258" i="24"/>
  <c r="AR258" i="24"/>
  <c r="AL325" i="24"/>
  <c r="AL210" i="24"/>
  <c r="BK345" i="24"/>
  <c r="BA345" i="24"/>
  <c r="BK41" i="24"/>
  <c r="BA41" i="24"/>
  <c r="BK299" i="24"/>
  <c r="BA299" i="24"/>
  <c r="AV79" i="24"/>
  <c r="AR79" i="24"/>
  <c r="AZ79" i="24"/>
  <c r="AR69" i="24"/>
  <c r="AZ69" i="24"/>
  <c r="AV69" i="24"/>
  <c r="BK45" i="24"/>
  <c r="BA45" i="24"/>
  <c r="BK82" i="24"/>
  <c r="BA82" i="24"/>
  <c r="BA94" i="24"/>
  <c r="BB94" i="24" s="1"/>
  <c r="BK94" i="24"/>
  <c r="AV353" i="24"/>
  <c r="AZ353" i="24"/>
  <c r="AR353" i="24"/>
  <c r="AV328" i="24"/>
  <c r="AR328" i="24"/>
  <c r="AZ328" i="24"/>
  <c r="AR109" i="24"/>
  <c r="AZ109" i="24"/>
  <c r="AV109" i="24"/>
  <c r="BK216" i="24"/>
  <c r="BA216" i="24"/>
  <c r="BA271" i="24"/>
  <c r="BB271" i="24" s="1"/>
  <c r="BK271" i="24"/>
  <c r="AL147" i="24"/>
  <c r="AZ147" i="24"/>
  <c r="BK28" i="24"/>
  <c r="BA28" i="24"/>
  <c r="BK203" i="24"/>
  <c r="BA203" i="24"/>
  <c r="AV120" i="24"/>
  <c r="AR120" i="24"/>
  <c r="AZ120" i="24"/>
  <c r="BA138" i="24"/>
  <c r="BB138" i="24" s="1"/>
  <c r="BK138" i="24"/>
  <c r="AV355" i="24"/>
  <c r="AZ355" i="24"/>
  <c r="AR355" i="24"/>
  <c r="AV290" i="24"/>
  <c r="AR290" i="24"/>
  <c r="AZ290" i="24"/>
  <c r="AV324" i="24"/>
  <c r="AR324" i="24"/>
  <c r="AZ324" i="24"/>
  <c r="AZ277" i="24"/>
  <c r="AR277" i="24"/>
  <c r="AV277" i="24"/>
  <c r="AR319" i="24"/>
  <c r="AV319" i="24"/>
  <c r="AZ319" i="24"/>
  <c r="BA301" i="24"/>
  <c r="BK301" i="24"/>
  <c r="BA204" i="24"/>
  <c r="BK204" i="24"/>
  <c r="AR198" i="24"/>
  <c r="AR273" i="24"/>
  <c r="AV273" i="24"/>
  <c r="AZ273" i="24"/>
  <c r="AL354" i="24"/>
  <c r="BA159" i="24"/>
  <c r="BB159" i="24" s="1"/>
  <c r="BK159" i="24"/>
  <c r="AV186" i="24"/>
  <c r="AR186" i="24"/>
  <c r="AZ186" i="24"/>
  <c r="AV166" i="24"/>
  <c r="AR166" i="24"/>
  <c r="AZ166" i="24"/>
  <c r="AV159" i="24"/>
  <c r="AZ159" i="24"/>
  <c r="AR159" i="24"/>
  <c r="AL169" i="24"/>
  <c r="AZ130" i="24"/>
  <c r="AL199" i="24"/>
  <c r="BA12" i="24"/>
  <c r="BB12" i="24" s="1"/>
  <c r="BK12" i="24"/>
  <c r="BK279" i="24"/>
  <c r="BA279" i="24"/>
  <c r="AV97" i="24"/>
  <c r="AR97" i="24"/>
  <c r="AZ97" i="24"/>
  <c r="AZ280" i="24"/>
  <c r="AV231" i="24"/>
  <c r="AZ231" i="24"/>
  <c r="AR231" i="24"/>
  <c r="AZ272" i="24"/>
  <c r="AR272" i="24"/>
  <c r="AV272" i="24"/>
  <c r="AV308" i="24"/>
  <c r="AR308" i="24"/>
  <c r="AZ308" i="24"/>
  <c r="BK320" i="24"/>
  <c r="BA320" i="24"/>
  <c r="AV349" i="24"/>
  <c r="AZ349" i="24"/>
  <c r="AR349" i="24"/>
  <c r="AV217" i="24"/>
  <c r="AZ217" i="24"/>
  <c r="AR217" i="24"/>
  <c r="AR96" i="24"/>
  <c r="AZ96" i="24"/>
  <c r="AV96" i="24"/>
  <c r="AL189" i="24"/>
  <c r="AV304" i="24"/>
  <c r="AZ304" i="24"/>
  <c r="AR304" i="24"/>
  <c r="BK207" i="24"/>
  <c r="BA207" i="24"/>
  <c r="BB207" i="24" s="1"/>
  <c r="AV229" i="24"/>
  <c r="AR229" i="24"/>
  <c r="AZ229" i="24"/>
  <c r="BK313" i="24"/>
  <c r="BA313" i="24"/>
  <c r="AL15" i="24"/>
  <c r="BK351" i="24"/>
  <c r="BA351" i="24"/>
  <c r="AZ193" i="24"/>
  <c r="AR193" i="24"/>
  <c r="AV193" i="24"/>
  <c r="AZ283" i="24"/>
  <c r="AR283" i="24"/>
  <c r="AV283" i="24"/>
  <c r="AV7" i="24"/>
  <c r="AR7" i="24"/>
  <c r="AZ7" i="24"/>
  <c r="BA118" i="24"/>
  <c r="BB118" i="24" s="1"/>
  <c r="BK118" i="24"/>
  <c r="AL307" i="24"/>
  <c r="AR364" i="24"/>
  <c r="AZ364" i="24"/>
  <c r="AV364" i="24"/>
  <c r="AL259" i="24"/>
  <c r="BK348" i="24"/>
  <c r="BA348" i="24"/>
  <c r="BK248" i="24"/>
  <c r="BA248" i="24"/>
  <c r="BB248" i="24" s="1"/>
  <c r="AL23" i="24"/>
  <c r="AL31" i="24"/>
  <c r="AL282" i="24"/>
  <c r="AR173" i="24"/>
  <c r="AR73" i="24"/>
  <c r="BA200" i="24"/>
  <c r="BB200" i="24" s="1"/>
  <c r="BK200" i="24"/>
  <c r="AL266" i="24"/>
  <c r="AZ233" i="24"/>
  <c r="AL103" i="24"/>
  <c r="BK153" i="24"/>
  <c r="BA153" i="24"/>
  <c r="BB153" i="24" s="1"/>
  <c r="AL123" i="24"/>
  <c r="AZ275" i="24"/>
  <c r="AV123" i="24"/>
  <c r="AR123" i="24"/>
  <c r="AZ123" i="24"/>
  <c r="AL263" i="24"/>
  <c r="BK317" i="24"/>
  <c r="BA317" i="24"/>
  <c r="AL100" i="24"/>
  <c r="AL167" i="24"/>
  <c r="AV347" i="24"/>
  <c r="AV253" i="24"/>
  <c r="AR253" i="24"/>
  <c r="AZ253" i="24"/>
  <c r="BK195" i="24"/>
  <c r="BA195" i="24"/>
  <c r="BA182" i="24"/>
  <c r="BK182" i="24"/>
  <c r="BA269" i="24"/>
  <c r="BK269" i="24"/>
  <c r="BA230" i="24"/>
  <c r="BB230" i="24" s="1"/>
  <c r="BK230" i="24"/>
  <c r="AR30" i="24"/>
  <c r="AZ30" i="24"/>
  <c r="AV30" i="24"/>
  <c r="AL253" i="24"/>
  <c r="BA352" i="24"/>
  <c r="BK352" i="24"/>
  <c r="AR129" i="24"/>
  <c r="BK81" i="24"/>
  <c r="BA81" i="24"/>
  <c r="AV168" i="24"/>
  <c r="AR168" i="24"/>
  <c r="AZ168" i="24"/>
  <c r="BA29" i="24"/>
  <c r="BK29" i="24"/>
  <c r="BK174" i="24"/>
  <c r="BA174" i="24"/>
  <c r="BK116" i="24"/>
  <c r="BA116" i="24"/>
  <c r="BK218" i="24"/>
  <c r="BA218" i="24"/>
  <c r="BK54" i="24"/>
  <c r="BA54" i="24"/>
  <c r="AL91" i="24"/>
  <c r="AZ91" i="24"/>
  <c r="AR18" i="24"/>
  <c r="AZ18" i="24"/>
  <c r="AV18" i="24"/>
  <c r="AV339" i="24"/>
  <c r="AR339" i="24"/>
  <c r="AZ339" i="24"/>
  <c r="AV156" i="24"/>
  <c r="AR156" i="24"/>
  <c r="AV228" i="24"/>
  <c r="AR228" i="24"/>
  <c r="AZ228" i="24"/>
  <c r="BA357" i="24"/>
  <c r="BB357" i="24" s="1"/>
  <c r="BK357" i="24"/>
  <c r="BK289" i="24"/>
  <c r="BA289" i="24"/>
  <c r="AV169" i="24"/>
  <c r="AZ169" i="24"/>
  <c r="AR169" i="24"/>
  <c r="AV249" i="24"/>
  <c r="AZ249" i="24"/>
  <c r="AR249" i="24"/>
  <c r="BA283" i="24"/>
  <c r="BK283" i="24"/>
  <c r="BA258" i="24"/>
  <c r="BK258" i="24"/>
  <c r="BK310" i="24"/>
  <c r="BA310" i="24"/>
  <c r="AL58" i="24"/>
  <c r="BK355" i="24"/>
  <c r="BA355" i="24"/>
  <c r="BB355" i="24" s="1"/>
  <c r="AL148" i="24"/>
  <c r="BK290" i="24"/>
  <c r="BA290" i="24"/>
  <c r="BB290" i="24" s="1"/>
  <c r="BA324" i="24"/>
  <c r="BB324" i="24" s="1"/>
  <c r="BK324" i="24"/>
  <c r="AZ72" i="24"/>
  <c r="AR72" i="24"/>
  <c r="AV72" i="24"/>
  <c r="BA331" i="24"/>
  <c r="BK331" i="24"/>
  <c r="AL277" i="24"/>
  <c r="AL114" i="24"/>
  <c r="AL198" i="24"/>
  <c r="AL301" i="24"/>
  <c r="AR281" i="24"/>
  <c r="AZ281" i="24"/>
  <c r="AV281" i="24"/>
  <c r="BK264" i="24"/>
  <c r="BA264" i="24"/>
  <c r="BB264" i="24" s="1"/>
  <c r="BK49" i="24"/>
  <c r="BA49" i="24"/>
  <c r="BB49" i="24" s="1"/>
  <c r="BK280" i="24"/>
  <c r="BA280" i="24"/>
  <c r="BB280" i="24" s="1"/>
  <c r="AL322" i="24"/>
  <c r="BK166" i="24"/>
  <c r="BA166" i="24"/>
  <c r="BB166" i="24" s="1"/>
  <c r="BA126" i="24"/>
  <c r="BK126" i="24"/>
  <c r="BK130" i="24"/>
  <c r="BA130" i="24"/>
  <c r="BK172" i="24"/>
  <c r="BA172" i="24"/>
  <c r="BK97" i="24"/>
  <c r="BA97" i="24"/>
  <c r="AV4" i="24"/>
  <c r="AR4" i="24"/>
  <c r="AZ4" i="24"/>
  <c r="AL192" i="24"/>
  <c r="AV184" i="24"/>
  <c r="AR184" i="24"/>
  <c r="AZ184" i="24"/>
  <c r="AZ333" i="24"/>
  <c r="AL246" i="24"/>
  <c r="BA254" i="24"/>
  <c r="BK254" i="24"/>
  <c r="AV342" i="24"/>
  <c r="AR342" i="24"/>
  <c r="AZ342" i="24"/>
  <c r="BA249" i="24"/>
  <c r="BK249" i="24"/>
  <c r="AR284" i="24"/>
  <c r="AZ284" i="24"/>
  <c r="AV284" i="24"/>
  <c r="AR261" i="24"/>
  <c r="AZ261" i="24"/>
  <c r="AV261" i="24"/>
  <c r="BA96" i="24"/>
  <c r="BK96" i="24"/>
  <c r="AV26" i="24"/>
  <c r="AR26" i="24"/>
  <c r="AZ26" i="24"/>
  <c r="BB181" i="24"/>
  <c r="AZ242" i="24"/>
  <c r="AV242" i="24"/>
  <c r="AR242" i="24"/>
  <c r="AR267" i="24"/>
  <c r="AZ267" i="24"/>
  <c r="AV267" i="24"/>
  <c r="AV221" i="24"/>
  <c r="AR221" i="24"/>
  <c r="AZ221" i="24"/>
  <c r="BA189" i="24"/>
  <c r="BK189" i="24"/>
  <c r="BA222" i="24"/>
  <c r="BK222" i="24"/>
  <c r="AV226" i="24"/>
  <c r="AZ226" i="24"/>
  <c r="AR226" i="24"/>
  <c r="AR15" i="24"/>
  <c r="AZ15" i="24"/>
  <c r="AV15" i="24"/>
  <c r="AV307" i="24"/>
  <c r="AR307" i="24"/>
  <c r="AZ307" i="24"/>
  <c r="AV115" i="24"/>
  <c r="AZ115" i="24"/>
  <c r="AR115" i="24"/>
  <c r="AZ285" i="24"/>
  <c r="AV285" i="24"/>
  <c r="AR285" i="24"/>
  <c r="AZ262" i="24"/>
  <c r="AR262" i="24"/>
  <c r="AV262" i="24"/>
  <c r="BA7" i="24"/>
  <c r="BB7" i="24" s="1"/>
  <c r="BK7" i="24"/>
  <c r="AL142" i="24"/>
  <c r="AV250" i="24"/>
  <c r="AZ250" i="24"/>
  <c r="AR250" i="24"/>
  <c r="AZ294" i="24"/>
  <c r="AR294" i="24"/>
  <c r="AV294" i="24"/>
  <c r="BK259" i="24"/>
  <c r="BA259" i="24"/>
  <c r="BB259" i="24" s="1"/>
  <c r="AL201" i="24"/>
  <c r="AZ360" i="24"/>
  <c r="AV360" i="24"/>
  <c r="AR360" i="24"/>
  <c r="BA252" i="24"/>
  <c r="BB252" i="24" s="1"/>
  <c r="BK252" i="24"/>
  <c r="AZ365" i="24"/>
  <c r="AZ348" i="24"/>
  <c r="BK93" i="24"/>
  <c r="BA93" i="24"/>
  <c r="AV315" i="24"/>
  <c r="AR315" i="24"/>
  <c r="AZ315" i="24"/>
  <c r="AL145" i="24"/>
  <c r="BK100" i="24"/>
  <c r="BA100" i="24"/>
  <c r="AT317" i="24"/>
  <c r="AV317" i="24" s="1"/>
  <c r="AL317" i="24"/>
  <c r="BK53" i="24"/>
  <c r="BA53" i="24"/>
  <c r="BA350" i="24"/>
  <c r="BK350" i="24"/>
  <c r="AV245" i="24"/>
  <c r="AZ245" i="24"/>
  <c r="AR245" i="24"/>
  <c r="AZ230" i="24"/>
  <c r="AL170" i="24"/>
  <c r="AZ170" i="24"/>
  <c r="AZ337" i="24"/>
  <c r="AV332" i="24"/>
  <c r="AZ332" i="24"/>
  <c r="AR332" i="24"/>
  <c r="BA295" i="24"/>
  <c r="BK295" i="24"/>
  <c r="AV183" i="24"/>
  <c r="AR183" i="24"/>
  <c r="AZ183" i="24"/>
  <c r="BB158" i="24"/>
  <c r="BA191" i="24"/>
  <c r="BK191" i="24"/>
  <c r="BK325" i="24"/>
  <c r="BA325" i="24"/>
  <c r="AZ178" i="24"/>
  <c r="AV104" i="24"/>
  <c r="AR104" i="24"/>
  <c r="AZ104" i="24"/>
  <c r="AR191" i="24"/>
  <c r="AV191" i="24"/>
  <c r="AZ191" i="24"/>
  <c r="AL125" i="24"/>
  <c r="AL11" i="24"/>
  <c r="BK209" i="24"/>
  <c r="BA209" i="24"/>
  <c r="BK64" i="24"/>
  <c r="BA64" i="24"/>
  <c r="BK128" i="24"/>
  <c r="BA128" i="24"/>
  <c r="BK212" i="24"/>
  <c r="BA212" i="24"/>
  <c r="BK13" i="24"/>
  <c r="BA13" i="24"/>
  <c r="AV62" i="24"/>
  <c r="AR62" i="24"/>
  <c r="AZ62" i="24"/>
  <c r="AR33" i="24"/>
  <c r="AZ33" i="24"/>
  <c r="AV33" i="24"/>
  <c r="AV37" i="24"/>
  <c r="AR37" i="24"/>
  <c r="AZ37" i="24"/>
  <c r="BK91" i="24"/>
  <c r="BA91" i="24"/>
  <c r="BK84" i="24"/>
  <c r="BA84" i="24"/>
  <c r="BB84" i="24" s="1"/>
  <c r="AV131" i="24"/>
  <c r="AZ131" i="24"/>
  <c r="AR131" i="24"/>
  <c r="BA33" i="24"/>
  <c r="BK33" i="24"/>
  <c r="AR101" i="24"/>
  <c r="BK131" i="24"/>
  <c r="BA131" i="24"/>
  <c r="BK80" i="24"/>
  <c r="BA80" i="24"/>
  <c r="BA8" i="24"/>
  <c r="BK8" i="24"/>
  <c r="AL101" i="24"/>
  <c r="BK124" i="24"/>
  <c r="BA124" i="24"/>
  <c r="AZ150" i="24"/>
  <c r="AR136" i="24"/>
  <c r="AV9" i="24"/>
  <c r="AR9" i="24"/>
  <c r="AZ9" i="24"/>
  <c r="BK63" i="24"/>
  <c r="BA63" i="24"/>
  <c r="AL298" i="24"/>
  <c r="AL131" i="24"/>
  <c r="BA6" i="24"/>
  <c r="BK6" i="24"/>
  <c r="AR55" i="24"/>
  <c r="BK298" i="24"/>
  <c r="BA298" i="24"/>
  <c r="BK339" i="24"/>
  <c r="BA339" i="24"/>
  <c r="AZ136" i="24"/>
  <c r="AV80" i="24"/>
  <c r="AR80" i="24"/>
  <c r="AZ80" i="24"/>
  <c r="AL9" i="24"/>
  <c r="BK25" i="24"/>
  <c r="BA25" i="24"/>
  <c r="BB25" i="24" s="1"/>
  <c r="BK37" i="24"/>
  <c r="BA37" i="24"/>
  <c r="AZ55" i="24"/>
  <c r="BK9" i="24"/>
  <c r="BA9" i="24"/>
  <c r="AV244" i="24"/>
  <c r="AR244" i="24"/>
  <c r="AZ244" i="24"/>
  <c r="AL244" i="24"/>
  <c r="AV124" i="24"/>
  <c r="AR124" i="24"/>
  <c r="AZ124" i="24"/>
  <c r="AV179" i="24"/>
  <c r="AR179" i="24"/>
  <c r="AZ179" i="24"/>
  <c r="AV25" i="24"/>
  <c r="AZ25" i="24"/>
  <c r="AR25" i="24"/>
  <c r="AL136" i="24"/>
  <c r="AL156" i="24"/>
  <c r="BK244" i="24"/>
  <c r="BA244" i="24"/>
  <c r="BK179" i="24"/>
  <c r="BA179" i="24"/>
  <c r="AV298" i="24"/>
  <c r="AR298" i="24"/>
  <c r="AZ298" i="24"/>
  <c r="BK79" i="24"/>
  <c r="BA79" i="24"/>
  <c r="BB79" i="24" s="1"/>
  <c r="BK62" i="24"/>
  <c r="BA62" i="24"/>
  <c r="BB62" i="24" s="1"/>
  <c r="BK120" i="24"/>
  <c r="BA120" i="24"/>
  <c r="BB120" i="24" s="1"/>
  <c r="BA69" i="24"/>
  <c r="BK69" i="24"/>
  <c r="BK19" i="24"/>
  <c r="BA19" i="24"/>
  <c r="AZ101" i="24"/>
  <c r="AV437" i="23"/>
  <c r="AZ437" i="23"/>
  <c r="AR437" i="23"/>
  <c r="AV438" i="23"/>
  <c r="AR438" i="23"/>
  <c r="AZ438" i="23"/>
  <c r="BK433" i="23"/>
  <c r="BA433" i="23"/>
  <c r="BB433" i="23" s="1"/>
  <c r="BA423" i="23"/>
  <c r="BB423" i="23" s="1"/>
  <c r="BK423" i="23"/>
  <c r="AL417" i="23"/>
  <c r="BA425" i="23"/>
  <c r="BB425" i="23" s="1"/>
  <c r="BK425" i="23"/>
  <c r="AV93" i="23"/>
  <c r="AZ93" i="23"/>
  <c r="AR93" i="23"/>
  <c r="AZ365" i="23"/>
  <c r="BK374" i="23"/>
  <c r="BA374" i="23"/>
  <c r="BB374" i="23" s="1"/>
  <c r="AZ354" i="23"/>
  <c r="AV354" i="23"/>
  <c r="AR354" i="23"/>
  <c r="AL8" i="23"/>
  <c r="BK397" i="23"/>
  <c r="BA397" i="23"/>
  <c r="BK269" i="23"/>
  <c r="BA269" i="23"/>
  <c r="BK153" i="23"/>
  <c r="BA153" i="23"/>
  <c r="AZ368" i="23"/>
  <c r="AR368" i="23"/>
  <c r="AV368" i="23"/>
  <c r="BK335" i="23"/>
  <c r="BA335" i="23"/>
  <c r="BB335" i="23" s="1"/>
  <c r="BK16" i="23"/>
  <c r="BA16" i="23"/>
  <c r="BK362" i="23"/>
  <c r="BA362" i="23"/>
  <c r="BA322" i="23"/>
  <c r="BB322" i="23" s="1"/>
  <c r="BK322" i="23"/>
  <c r="AV320" i="23"/>
  <c r="AR320" i="23"/>
  <c r="AZ320" i="23"/>
  <c r="AV379" i="23"/>
  <c r="AZ379" i="23"/>
  <c r="AR379" i="23"/>
  <c r="AL153" i="23"/>
  <c r="AV391" i="23"/>
  <c r="AZ391" i="23"/>
  <c r="AR391" i="23"/>
  <c r="AR58" i="23"/>
  <c r="AZ58" i="23"/>
  <c r="AV58" i="23"/>
  <c r="AL384" i="23"/>
  <c r="BK325" i="23"/>
  <c r="BA325" i="23"/>
  <c r="BA364" i="23"/>
  <c r="BB364" i="23" s="1"/>
  <c r="BK364" i="23"/>
  <c r="AL375" i="23"/>
  <c r="BK332" i="23"/>
  <c r="BA332" i="23"/>
  <c r="BB332" i="23" s="1"/>
  <c r="AL373" i="23"/>
  <c r="AR315" i="23"/>
  <c r="AZ315" i="23"/>
  <c r="AV315" i="23"/>
  <c r="AV249" i="23"/>
  <c r="AR249" i="23"/>
  <c r="AZ249" i="23"/>
  <c r="AV332" i="23"/>
  <c r="AR332" i="23"/>
  <c r="AZ332" i="23"/>
  <c r="AV167" i="23"/>
  <c r="AZ167" i="23"/>
  <c r="AR167" i="23"/>
  <c r="AV277" i="23"/>
  <c r="AZ277" i="23"/>
  <c r="AR277" i="23"/>
  <c r="AV282" i="23"/>
  <c r="AZ282" i="23"/>
  <c r="AR282" i="23"/>
  <c r="BK316" i="23"/>
  <c r="BA316" i="23"/>
  <c r="BB316" i="23" s="1"/>
  <c r="BA319" i="23"/>
  <c r="BB319" i="23" s="1"/>
  <c r="BK319" i="23"/>
  <c r="AV313" i="23"/>
  <c r="AZ292" i="23"/>
  <c r="AR299" i="23"/>
  <c r="BA295" i="23"/>
  <c r="BK295" i="23"/>
  <c r="AL306" i="23"/>
  <c r="AZ14" i="23"/>
  <c r="AR14" i="23"/>
  <c r="AV14" i="23"/>
  <c r="AV198" i="23"/>
  <c r="AZ198" i="23"/>
  <c r="AR198" i="23"/>
  <c r="AZ266" i="23"/>
  <c r="AR266" i="23"/>
  <c r="AV266" i="23"/>
  <c r="AV248" i="23"/>
  <c r="AR248" i="23"/>
  <c r="AZ248" i="23"/>
  <c r="AZ289" i="23"/>
  <c r="AR289" i="23"/>
  <c r="AV289" i="23"/>
  <c r="AV240" i="23"/>
  <c r="AV256" i="23"/>
  <c r="AZ256" i="23"/>
  <c r="AR256" i="23"/>
  <c r="AV91" i="23"/>
  <c r="AZ91" i="23"/>
  <c r="AR91" i="23"/>
  <c r="AV142" i="23"/>
  <c r="AR142" i="23"/>
  <c r="AZ142" i="23"/>
  <c r="BK229" i="23"/>
  <c r="BA229" i="23"/>
  <c r="BB229" i="23" s="1"/>
  <c r="AR22" i="23"/>
  <c r="BK173" i="23"/>
  <c r="BA173" i="23"/>
  <c r="BB173" i="23" s="1"/>
  <c r="AL163" i="23"/>
  <c r="AL66" i="23"/>
  <c r="AV192" i="23"/>
  <c r="AZ192" i="23"/>
  <c r="AR192" i="23"/>
  <c r="BK183" i="23"/>
  <c r="BA183" i="23"/>
  <c r="AZ239" i="23"/>
  <c r="AL245" i="23"/>
  <c r="BA9" i="23"/>
  <c r="BB9" i="23" s="1"/>
  <c r="BK9" i="23"/>
  <c r="BA197" i="23"/>
  <c r="BB197" i="23" s="1"/>
  <c r="BK197" i="23"/>
  <c r="BA231" i="23"/>
  <c r="BB231" i="23" s="1"/>
  <c r="BK231" i="23"/>
  <c r="AZ159" i="23"/>
  <c r="AR159" i="23"/>
  <c r="AV159" i="23"/>
  <c r="AL220" i="23"/>
  <c r="AR113" i="23"/>
  <c r="AZ95" i="23"/>
  <c r="AR95" i="23"/>
  <c r="AV95" i="23"/>
  <c r="AV125" i="23"/>
  <c r="AR125" i="23"/>
  <c r="AZ125" i="23"/>
  <c r="AR49" i="23"/>
  <c r="AZ49" i="23"/>
  <c r="AV49" i="23"/>
  <c r="AZ181" i="23"/>
  <c r="AZ54" i="23"/>
  <c r="AZ207" i="23"/>
  <c r="AL42" i="23"/>
  <c r="AZ17" i="23"/>
  <c r="AZ112" i="23"/>
  <c r="AR112" i="23"/>
  <c r="AV112" i="23"/>
  <c r="AZ33" i="23"/>
  <c r="AR135" i="23"/>
  <c r="AZ135" i="23"/>
  <c r="AV135" i="23"/>
  <c r="AR31" i="23"/>
  <c r="AZ31" i="23"/>
  <c r="AV31" i="23"/>
  <c r="AZ178" i="23"/>
  <c r="AV37" i="23"/>
  <c r="AR37" i="23"/>
  <c r="AZ37" i="23"/>
  <c r="AV42" i="23"/>
  <c r="AL83" i="23"/>
  <c r="AV151" i="23"/>
  <c r="AZ151" i="23"/>
  <c r="AR151" i="23"/>
  <c r="AR140" i="23"/>
  <c r="BA437" i="23"/>
  <c r="BB437" i="23" s="1"/>
  <c r="BK437" i="23"/>
  <c r="AL427" i="23"/>
  <c r="BA438" i="23"/>
  <c r="BK438" i="23"/>
  <c r="AZ418" i="23"/>
  <c r="AR418" i="23"/>
  <c r="AV418" i="23"/>
  <c r="AV435" i="23"/>
  <c r="AR435" i="23"/>
  <c r="AZ435" i="23"/>
  <c r="BK372" i="23"/>
  <c r="BA372" i="23"/>
  <c r="AL412" i="23"/>
  <c r="AR419" i="23"/>
  <c r="AL435" i="23"/>
  <c r="AL424" i="23"/>
  <c r="AR422" i="23"/>
  <c r="AZ432" i="23"/>
  <c r="AV402" i="23"/>
  <c r="AZ402" i="23"/>
  <c r="AR402" i="23"/>
  <c r="AL372" i="23"/>
  <c r="AZ361" i="23"/>
  <c r="AL294" i="23"/>
  <c r="AL305" i="23"/>
  <c r="AL401" i="23"/>
  <c r="AL217" i="23"/>
  <c r="AV400" i="23"/>
  <c r="AR406" i="23"/>
  <c r="AR191" i="23"/>
  <c r="AR363" i="23"/>
  <c r="AZ363" i="23"/>
  <c r="AV363" i="23"/>
  <c r="BK209" i="23"/>
  <c r="BA209" i="23"/>
  <c r="AZ397" i="23"/>
  <c r="AV397" i="23"/>
  <c r="AR397" i="23"/>
  <c r="AL383" i="23"/>
  <c r="AV104" i="23"/>
  <c r="AZ104" i="23"/>
  <c r="AR104" i="23"/>
  <c r="AR52" i="23"/>
  <c r="AZ52" i="23"/>
  <c r="AV52" i="23"/>
  <c r="AV284" i="23"/>
  <c r="AZ284" i="23"/>
  <c r="AR284" i="23"/>
  <c r="BA320" i="23"/>
  <c r="BK320" i="23"/>
  <c r="AL379" i="23"/>
  <c r="AL363" i="23"/>
  <c r="BA379" i="23"/>
  <c r="BB379" i="23" s="1"/>
  <c r="BK379" i="23"/>
  <c r="AV272" i="23"/>
  <c r="AZ272" i="23"/>
  <c r="AR272" i="23"/>
  <c r="BA391" i="23"/>
  <c r="BB391" i="23" s="1"/>
  <c r="BK391" i="23"/>
  <c r="AV349" i="23"/>
  <c r="BK348" i="23"/>
  <c r="BA348" i="23"/>
  <c r="AZ244" i="23"/>
  <c r="AR333" i="23"/>
  <c r="AZ333" i="23"/>
  <c r="AV333" i="23"/>
  <c r="AL347" i="23"/>
  <c r="AV339" i="23"/>
  <c r="AR339" i="23"/>
  <c r="AZ339" i="23"/>
  <c r="AL323" i="23"/>
  <c r="AZ195" i="23"/>
  <c r="AZ351" i="23"/>
  <c r="AV129" i="23"/>
  <c r="AZ129" i="23"/>
  <c r="AR129" i="23"/>
  <c r="BA254" i="23"/>
  <c r="BK254" i="23"/>
  <c r="AV286" i="23"/>
  <c r="AR286" i="23"/>
  <c r="AZ286" i="23"/>
  <c r="AV352" i="23"/>
  <c r="AR352" i="23"/>
  <c r="AZ352" i="23"/>
  <c r="AL316" i="23"/>
  <c r="AV288" i="23"/>
  <c r="AR288" i="23"/>
  <c r="AZ288" i="23"/>
  <c r="AV28" i="23"/>
  <c r="AZ28" i="23"/>
  <c r="AR28" i="23"/>
  <c r="BA299" i="23"/>
  <c r="BB299" i="23" s="1"/>
  <c r="BK299" i="23"/>
  <c r="AV312" i="23"/>
  <c r="AZ312" i="23"/>
  <c r="AR312" i="23"/>
  <c r="AZ10" i="23"/>
  <c r="AR10" i="23"/>
  <c r="AV10" i="23"/>
  <c r="AZ279" i="23"/>
  <c r="AZ303" i="23"/>
  <c r="AR303" i="23"/>
  <c r="AV303" i="23"/>
  <c r="AR300" i="23"/>
  <c r="AZ300" i="23"/>
  <c r="AV300" i="23"/>
  <c r="BK296" i="23"/>
  <c r="BA296" i="23"/>
  <c r="BK291" i="23"/>
  <c r="BA291" i="23"/>
  <c r="AZ311" i="23"/>
  <c r="AR311" i="23"/>
  <c r="AV311" i="23"/>
  <c r="BA236" i="23"/>
  <c r="BK236" i="23"/>
  <c r="AZ306" i="23"/>
  <c r="AR306" i="23"/>
  <c r="AV306" i="23"/>
  <c r="AZ185" i="23"/>
  <c r="AR185" i="23"/>
  <c r="AV185" i="23"/>
  <c r="AV210" i="23"/>
  <c r="AZ210" i="23"/>
  <c r="AR210" i="23"/>
  <c r="AZ314" i="23"/>
  <c r="AR314" i="23"/>
  <c r="AV314" i="23"/>
  <c r="AL199" i="23"/>
  <c r="AZ304" i="23"/>
  <c r="AZ295" i="23"/>
  <c r="AR295" i="23"/>
  <c r="AV295" i="23"/>
  <c r="BA252" i="23"/>
  <c r="BB252" i="23" s="1"/>
  <c r="BK252" i="23"/>
  <c r="AL240" i="23"/>
  <c r="AZ22" i="23"/>
  <c r="BK186" i="23"/>
  <c r="BA186" i="23"/>
  <c r="BB186" i="23" s="1"/>
  <c r="BK36" i="23"/>
  <c r="BA36" i="23"/>
  <c r="BA289" i="23"/>
  <c r="BB289" i="23" s="1"/>
  <c r="BK289" i="23"/>
  <c r="AZ285" i="23"/>
  <c r="AL148" i="23"/>
  <c r="BK242" i="23"/>
  <c r="BA242" i="23"/>
  <c r="BB242" i="23" s="1"/>
  <c r="AZ186" i="23"/>
  <c r="AZ233" i="23"/>
  <c r="AV220" i="23"/>
  <c r="AZ220" i="23"/>
  <c r="AR220" i="23"/>
  <c r="AL9" i="23"/>
  <c r="AL202" i="23"/>
  <c r="AL159" i="23"/>
  <c r="AL170" i="23"/>
  <c r="AL146" i="23"/>
  <c r="AZ113" i="23"/>
  <c r="AV111" i="23"/>
  <c r="AR111" i="23"/>
  <c r="AZ111" i="23"/>
  <c r="BK161" i="23"/>
  <c r="BA161" i="23"/>
  <c r="AZ180" i="23"/>
  <c r="AZ128" i="23"/>
  <c r="AR128" i="23"/>
  <c r="AV128" i="23"/>
  <c r="AV34" i="23"/>
  <c r="AR34" i="23"/>
  <c r="AZ34" i="23"/>
  <c r="AZ51" i="23"/>
  <c r="AR51" i="23"/>
  <c r="AV51" i="23"/>
  <c r="AL188" i="23"/>
  <c r="AL34" i="23"/>
  <c r="BK37" i="23"/>
  <c r="BA37" i="23"/>
  <c r="BA20" i="23"/>
  <c r="BK20" i="23"/>
  <c r="BA65" i="23"/>
  <c r="BK65" i="23"/>
  <c r="BA44" i="23"/>
  <c r="BK44" i="23"/>
  <c r="BA100" i="23"/>
  <c r="BK100" i="23"/>
  <c r="BA47" i="23"/>
  <c r="BK47" i="23"/>
  <c r="BK59" i="23"/>
  <c r="BA59" i="23"/>
  <c r="BA53" i="23"/>
  <c r="BK53" i="23"/>
  <c r="BA70" i="23"/>
  <c r="BK70" i="23"/>
  <c r="BK12" i="23"/>
  <c r="BA12" i="23"/>
  <c r="AZ169" i="23"/>
  <c r="AL111" i="23"/>
  <c r="AZ140" i="23"/>
  <c r="AZ150" i="23"/>
  <c r="BK432" i="23"/>
  <c r="BA432" i="23"/>
  <c r="BK326" i="23"/>
  <c r="BA326" i="23"/>
  <c r="AV431" i="23"/>
  <c r="AZ431" i="23"/>
  <c r="AR431" i="23"/>
  <c r="BA435" i="23"/>
  <c r="BK435" i="23"/>
  <c r="BK422" i="23"/>
  <c r="BA422" i="23"/>
  <c r="BB422" i="23" s="1"/>
  <c r="AL423" i="23"/>
  <c r="BA93" i="23"/>
  <c r="BB93" i="23" s="1"/>
  <c r="BK93" i="23"/>
  <c r="AV413" i="23"/>
  <c r="AR413" i="23"/>
  <c r="AZ413" i="23"/>
  <c r="AV416" i="23"/>
  <c r="AR416" i="23"/>
  <c r="AZ416" i="23"/>
  <c r="BK402" i="23"/>
  <c r="BA402" i="23"/>
  <c r="BB402" i="23" s="1"/>
  <c r="AZ403" i="23"/>
  <c r="AV403" i="23"/>
  <c r="AR403" i="23"/>
  <c r="BK382" i="23"/>
  <c r="BA382" i="23"/>
  <c r="BK363" i="23"/>
  <c r="BA363" i="23"/>
  <c r="AZ378" i="23"/>
  <c r="AR378" i="23"/>
  <c r="AV378" i="23"/>
  <c r="BA104" i="23"/>
  <c r="BB104" i="23" s="1"/>
  <c r="BK104" i="23"/>
  <c r="AV21" i="23"/>
  <c r="AR21" i="23"/>
  <c r="AZ21" i="23"/>
  <c r="BK367" i="23"/>
  <c r="BA367" i="23"/>
  <c r="BK284" i="23"/>
  <c r="BA284" i="23"/>
  <c r="BB284" i="23" s="1"/>
  <c r="AV160" i="23"/>
  <c r="AZ160" i="23"/>
  <c r="AR160" i="23"/>
  <c r="AV318" i="23"/>
  <c r="AZ318" i="23"/>
  <c r="AR318" i="23"/>
  <c r="BA272" i="23"/>
  <c r="BB272" i="23" s="1"/>
  <c r="BK272" i="23"/>
  <c r="BK174" i="23"/>
  <c r="BA174" i="23"/>
  <c r="AV375" i="23"/>
  <c r="AZ375" i="23"/>
  <c r="AR375" i="23"/>
  <c r="BK249" i="23"/>
  <c r="BA249" i="23"/>
  <c r="BB249" i="23" s="1"/>
  <c r="BK339" i="23"/>
  <c r="BA339" i="23"/>
  <c r="BB339" i="23" s="1"/>
  <c r="BK309" i="23"/>
  <c r="BA309" i="23"/>
  <c r="AL358" i="23"/>
  <c r="BK331" i="23"/>
  <c r="BA331" i="23"/>
  <c r="AL341" i="23"/>
  <c r="AR316" i="23"/>
  <c r="AZ316" i="23"/>
  <c r="AV316" i="23"/>
  <c r="BA321" i="23"/>
  <c r="BB321" i="23" s="1"/>
  <c r="BK321" i="23"/>
  <c r="AZ341" i="23"/>
  <c r="BK312" i="23"/>
  <c r="BA312" i="23"/>
  <c r="BB312" i="23" s="1"/>
  <c r="AV338" i="23"/>
  <c r="AV296" i="23"/>
  <c r="AZ296" i="23"/>
  <c r="AR296" i="23"/>
  <c r="AZ290" i="23"/>
  <c r="AR290" i="23"/>
  <c r="AV290" i="23"/>
  <c r="AZ271" i="23"/>
  <c r="AR271" i="23"/>
  <c r="AV271" i="23"/>
  <c r="AZ236" i="23"/>
  <c r="AR236" i="23"/>
  <c r="AV236" i="23"/>
  <c r="BK274" i="23"/>
  <c r="BA274" i="23"/>
  <c r="BB274" i="23" s="1"/>
  <c r="BK238" i="23"/>
  <c r="BA238" i="23"/>
  <c r="BA283" i="23"/>
  <c r="BB283" i="23" s="1"/>
  <c r="BK283" i="23"/>
  <c r="AZ156" i="23"/>
  <c r="AV156" i="23"/>
  <c r="AR156" i="23"/>
  <c r="BK176" i="23"/>
  <c r="BA176" i="23"/>
  <c r="BK144" i="23"/>
  <c r="BA144" i="23"/>
  <c r="BB144" i="23" s="1"/>
  <c r="AZ273" i="23"/>
  <c r="AV170" i="23"/>
  <c r="AZ170" i="23"/>
  <c r="AR170" i="23"/>
  <c r="AV146" i="23"/>
  <c r="AZ146" i="23"/>
  <c r="AR146" i="23"/>
  <c r="AV163" i="23"/>
  <c r="AL213" i="23"/>
  <c r="AR9" i="23"/>
  <c r="AZ9" i="23"/>
  <c r="AV9" i="23"/>
  <c r="AZ200" i="23"/>
  <c r="AR200" i="23"/>
  <c r="AV200" i="23"/>
  <c r="AR197" i="23"/>
  <c r="AZ197" i="23"/>
  <c r="AV197" i="23"/>
  <c r="AR231" i="23"/>
  <c r="AZ231" i="23"/>
  <c r="AV231" i="23"/>
  <c r="AZ274" i="23"/>
  <c r="AL171" i="23"/>
  <c r="AV158" i="23"/>
  <c r="AR158" i="23"/>
  <c r="AZ158" i="23"/>
  <c r="AR141" i="23"/>
  <c r="AZ141" i="23"/>
  <c r="AV141" i="23"/>
  <c r="BK179" i="23"/>
  <c r="BA179" i="23"/>
  <c r="BB179" i="23" s="1"/>
  <c r="AZ177" i="23"/>
  <c r="AR177" i="23"/>
  <c r="AV177" i="23"/>
  <c r="AR171" i="23"/>
  <c r="AZ193" i="23"/>
  <c r="AR193" i="23"/>
  <c r="AV193" i="23"/>
  <c r="AL32" i="23"/>
  <c r="AV132" i="23"/>
  <c r="AZ132" i="23"/>
  <c r="AR132" i="23"/>
  <c r="AR12" i="23"/>
  <c r="AZ12" i="23"/>
  <c r="AV12" i="23"/>
  <c r="BA60" i="23"/>
  <c r="BK60" i="23"/>
  <c r="AZ42" i="23"/>
  <c r="AL428" i="23"/>
  <c r="AV436" i="23"/>
  <c r="AZ436" i="23"/>
  <c r="AR436" i="23"/>
  <c r="BA431" i="23"/>
  <c r="BB431" i="23" s="1"/>
  <c r="BK431" i="23"/>
  <c r="AV433" i="23"/>
  <c r="AR433" i="23"/>
  <c r="AZ433" i="23"/>
  <c r="AL398" i="23"/>
  <c r="BK365" i="23"/>
  <c r="BA365" i="23"/>
  <c r="BK413" i="23"/>
  <c r="BA413" i="23"/>
  <c r="AR387" i="23"/>
  <c r="AZ387" i="23"/>
  <c r="AV387" i="23"/>
  <c r="AZ353" i="23"/>
  <c r="AV353" i="23"/>
  <c r="AR353" i="23"/>
  <c r="AL387" i="23"/>
  <c r="AZ394" i="23"/>
  <c r="AV394" i="23"/>
  <c r="AR394" i="23"/>
  <c r="BK368" i="23"/>
  <c r="BA368" i="23"/>
  <c r="AZ336" i="23"/>
  <c r="AV336" i="23"/>
  <c r="AR336" i="23"/>
  <c r="AL403" i="23"/>
  <c r="AL395" i="23"/>
  <c r="BA21" i="23"/>
  <c r="BB21" i="23" s="1"/>
  <c r="BK21" i="23"/>
  <c r="AR366" i="23"/>
  <c r="AZ366" i="23"/>
  <c r="AV366" i="23"/>
  <c r="BA160" i="23"/>
  <c r="BB160" i="23" s="1"/>
  <c r="BK160" i="23"/>
  <c r="AV307" i="23"/>
  <c r="AR307" i="23"/>
  <c r="AZ307" i="23"/>
  <c r="BA318" i="23"/>
  <c r="BB318" i="23" s="1"/>
  <c r="BK318" i="23"/>
  <c r="BA381" i="23"/>
  <c r="BK381" i="23"/>
  <c r="AL16" i="23"/>
  <c r="AL391" i="23"/>
  <c r="AZ346" i="23"/>
  <c r="AR346" i="23"/>
  <c r="AV346" i="23"/>
  <c r="BK338" i="23"/>
  <c r="BA338" i="23"/>
  <c r="BA375" i="23"/>
  <c r="BB375" i="23" s="1"/>
  <c r="BK375" i="23"/>
  <c r="AL346" i="23"/>
  <c r="BK282" i="23"/>
  <c r="BA282" i="23"/>
  <c r="AR302" i="23"/>
  <c r="AL206" i="23"/>
  <c r="AL301" i="23"/>
  <c r="AL174" i="23"/>
  <c r="AV30" i="23"/>
  <c r="AZ30" i="23"/>
  <c r="AR30" i="23"/>
  <c r="AL325" i="23"/>
  <c r="AL342" i="23"/>
  <c r="AL331" i="23"/>
  <c r="BA337" i="23"/>
  <c r="BB337" i="23" s="1"/>
  <c r="BK337" i="23"/>
  <c r="AZ174" i="23"/>
  <c r="AV340" i="23"/>
  <c r="AR340" i="23"/>
  <c r="AZ340" i="23"/>
  <c r="AL333" i="23"/>
  <c r="BA328" i="23"/>
  <c r="BB328" i="23" s="1"/>
  <c r="BK328" i="23"/>
  <c r="AZ323" i="23"/>
  <c r="AV212" i="23"/>
  <c r="AV258" i="23"/>
  <c r="AR341" i="23"/>
  <c r="AZ275" i="23"/>
  <c r="AZ208" i="23"/>
  <c r="AR208" i="23"/>
  <c r="AV208" i="23"/>
  <c r="BK199" i="23"/>
  <c r="BA199" i="23"/>
  <c r="BK292" i="23"/>
  <c r="BA292" i="23"/>
  <c r="AZ278" i="23"/>
  <c r="AR278" i="23"/>
  <c r="AV278" i="23"/>
  <c r="AL328" i="23"/>
  <c r="AL185" i="23"/>
  <c r="AV199" i="23"/>
  <c r="AZ199" i="23"/>
  <c r="AR199" i="23"/>
  <c r="AL314" i="23"/>
  <c r="AL224" i="23"/>
  <c r="AL23" i="23"/>
  <c r="AZ98" i="23"/>
  <c r="AR98" i="23"/>
  <c r="AV98" i="23"/>
  <c r="BK240" i="23"/>
  <c r="BA240" i="23"/>
  <c r="BB240" i="23" s="1"/>
  <c r="BK57" i="23"/>
  <c r="BA57" i="23"/>
  <c r="AV247" i="23"/>
  <c r="BA162" i="23"/>
  <c r="BB162" i="23" s="1"/>
  <c r="BK162" i="23"/>
  <c r="AV283" i="23"/>
  <c r="AZ283" i="23"/>
  <c r="AR283" i="23"/>
  <c r="AZ36" i="23"/>
  <c r="BK165" i="23"/>
  <c r="BA165" i="23"/>
  <c r="AL227" i="23"/>
  <c r="AZ238" i="23"/>
  <c r="AL214" i="23"/>
  <c r="BK225" i="23"/>
  <c r="BA225" i="23"/>
  <c r="BB225" i="23" s="1"/>
  <c r="AZ240" i="23"/>
  <c r="AZ232" i="23"/>
  <c r="AV232" i="23"/>
  <c r="AR232" i="23"/>
  <c r="AV225" i="23"/>
  <c r="AR48" i="23"/>
  <c r="AZ48" i="23"/>
  <c r="AV48" i="23"/>
  <c r="AV196" i="23"/>
  <c r="AZ196" i="23"/>
  <c r="AR196" i="23"/>
  <c r="AL19" i="23"/>
  <c r="BK137" i="23"/>
  <c r="BA137" i="23"/>
  <c r="AL173" i="23"/>
  <c r="AR214" i="23"/>
  <c r="BK246" i="23"/>
  <c r="BA246" i="23"/>
  <c r="BB246" i="23" s="1"/>
  <c r="AZ105" i="23"/>
  <c r="AV105" i="23"/>
  <c r="AR105" i="23"/>
  <c r="AZ216" i="23"/>
  <c r="AL218" i="23"/>
  <c r="AV119" i="23"/>
  <c r="AR119" i="23"/>
  <c r="AZ119" i="23"/>
  <c r="AZ171" i="23"/>
  <c r="AZ184" i="23"/>
  <c r="AR184" i="23"/>
  <c r="AV184" i="23"/>
  <c r="AL128" i="23"/>
  <c r="BA49" i="23"/>
  <c r="BK49" i="23"/>
  <c r="AV11" i="23"/>
  <c r="AL51" i="23"/>
  <c r="AZ124" i="23"/>
  <c r="BA62" i="23"/>
  <c r="BK62" i="23"/>
  <c r="BA86" i="23"/>
  <c r="BK86" i="23"/>
  <c r="BA78" i="23"/>
  <c r="BK78" i="23"/>
  <c r="BA55" i="23"/>
  <c r="BK55" i="23"/>
  <c r="BA81" i="23"/>
  <c r="BK81" i="23"/>
  <c r="BK80" i="23"/>
  <c r="BA80" i="23"/>
  <c r="BA50" i="23"/>
  <c r="BK50" i="23"/>
  <c r="AL132" i="23"/>
  <c r="AZ172" i="23"/>
  <c r="AV434" i="23"/>
  <c r="AR434" i="23"/>
  <c r="AZ434" i="23"/>
  <c r="BA436" i="23"/>
  <c r="BB436" i="23" s="1"/>
  <c r="BK436" i="23"/>
  <c r="AV427" i="23"/>
  <c r="AZ427" i="23"/>
  <c r="AR427" i="23"/>
  <c r="AV428" i="23"/>
  <c r="AZ428" i="23"/>
  <c r="AR428" i="23"/>
  <c r="AV429" i="23"/>
  <c r="AL377" i="23"/>
  <c r="AL326" i="23"/>
  <c r="AZ396" i="23"/>
  <c r="AV396" i="23"/>
  <c r="AR396" i="23"/>
  <c r="AZ5" i="23"/>
  <c r="AV390" i="23"/>
  <c r="AZ390" i="23"/>
  <c r="AR390" i="23"/>
  <c r="AR386" i="23"/>
  <c r="AZ386" i="23"/>
  <c r="AV386" i="23"/>
  <c r="AZ406" i="23"/>
  <c r="AZ376" i="23"/>
  <c r="AV401" i="23"/>
  <c r="AL382" i="23"/>
  <c r="BA394" i="23"/>
  <c r="BB394" i="23" s="1"/>
  <c r="BK394" i="23"/>
  <c r="BK378" i="23"/>
  <c r="BA378" i="23"/>
  <c r="AZ395" i="23"/>
  <c r="AR395" i="23"/>
  <c r="AV395" i="23"/>
  <c r="AZ269" i="23"/>
  <c r="AR269" i="23"/>
  <c r="AV269" i="23"/>
  <c r="AZ359" i="23"/>
  <c r="AR359" i="23"/>
  <c r="AV359" i="23"/>
  <c r="AV360" i="23"/>
  <c r="AR360" i="23"/>
  <c r="AZ360" i="23"/>
  <c r="AV334" i="23"/>
  <c r="AR334" i="23"/>
  <c r="AZ334" i="23"/>
  <c r="AL104" i="23"/>
  <c r="BK350" i="23"/>
  <c r="BA350" i="23"/>
  <c r="BA307" i="23"/>
  <c r="BK307" i="23"/>
  <c r="AL272" i="23"/>
  <c r="AL298" i="23"/>
  <c r="AL356" i="23"/>
  <c r="AZ327" i="23"/>
  <c r="AR327" i="23"/>
  <c r="AV327" i="23"/>
  <c r="AZ310" i="23"/>
  <c r="BK355" i="23"/>
  <c r="BA355" i="23"/>
  <c r="BK341" i="23"/>
  <c r="BA341" i="23"/>
  <c r="BB341" i="23" s="1"/>
  <c r="AL339" i="23"/>
  <c r="AR254" i="23"/>
  <c r="AZ254" i="23"/>
  <c r="AV254" i="23"/>
  <c r="AL348" i="23"/>
  <c r="AZ358" i="23"/>
  <c r="AR358" i="23"/>
  <c r="AV358" i="23"/>
  <c r="AV342" i="23"/>
  <c r="AZ342" i="23"/>
  <c r="AR342" i="23"/>
  <c r="BK315" i="23"/>
  <c r="BA315" i="23"/>
  <c r="AL286" i="23"/>
  <c r="AL352" i="23"/>
  <c r="BK28" i="23"/>
  <c r="BA28" i="23"/>
  <c r="BB28" i="23" s="1"/>
  <c r="BA85" i="23"/>
  <c r="BB85" i="23" s="1"/>
  <c r="BK85" i="23"/>
  <c r="AR323" i="23"/>
  <c r="AZ324" i="23"/>
  <c r="AZ338" i="23"/>
  <c r="AZ221" i="23"/>
  <c r="AR221" i="23"/>
  <c r="AV221" i="23"/>
  <c r="AR281" i="23"/>
  <c r="AZ281" i="23"/>
  <c r="AV281" i="23"/>
  <c r="AL319" i="23"/>
  <c r="AL303" i="23"/>
  <c r="AZ235" i="23"/>
  <c r="AR235" i="23"/>
  <c r="AV235" i="23"/>
  <c r="AL311" i="23"/>
  <c r="AZ262" i="23"/>
  <c r="AR262" i="23"/>
  <c r="AV262" i="23"/>
  <c r="AV280" i="23"/>
  <c r="AZ280" i="23"/>
  <c r="AR280" i="23"/>
  <c r="AZ23" i="23"/>
  <c r="AR23" i="23"/>
  <c r="AV23" i="23"/>
  <c r="AZ35" i="23"/>
  <c r="AR35" i="23"/>
  <c r="AV35" i="23"/>
  <c r="AL291" i="23"/>
  <c r="AL290" i="23"/>
  <c r="AZ222" i="23"/>
  <c r="AR222" i="23"/>
  <c r="AV222" i="23"/>
  <c r="AV89" i="23"/>
  <c r="AR89" i="23"/>
  <c r="AZ89" i="23"/>
  <c r="AL247" i="23"/>
  <c r="AV234" i="23"/>
  <c r="AR234" i="23"/>
  <c r="AZ234" i="23"/>
  <c r="AV276" i="23"/>
  <c r="AR276" i="23"/>
  <c r="AZ276" i="23"/>
  <c r="BK247" i="23"/>
  <c r="BA247" i="23"/>
  <c r="BB247" i="23" s="1"/>
  <c r="BK261" i="23"/>
  <c r="BA261" i="23"/>
  <c r="AL276" i="23"/>
  <c r="AL22" i="23"/>
  <c r="BK239" i="23"/>
  <c r="BA239" i="23"/>
  <c r="BB239" i="23" s="1"/>
  <c r="BK215" i="23"/>
  <c r="BA215" i="23"/>
  <c r="BB215" i="23" s="1"/>
  <c r="AL38" i="23"/>
  <c r="AR250" i="23"/>
  <c r="AV218" i="23"/>
  <c r="AZ218" i="23"/>
  <c r="AR218" i="23"/>
  <c r="AZ163" i="23"/>
  <c r="AL200" i="23"/>
  <c r="BK105" i="23"/>
  <c r="BA105" i="23"/>
  <c r="AL242" i="23"/>
  <c r="AV246" i="23"/>
  <c r="AR246" i="23"/>
  <c r="AZ246" i="23"/>
  <c r="AL15" i="23"/>
  <c r="AL223" i="23"/>
  <c r="AL182" i="23"/>
  <c r="AL49" i="23"/>
  <c r="AR179" i="23"/>
  <c r="AZ179" i="23"/>
  <c r="AV179" i="23"/>
  <c r="AZ25" i="23"/>
  <c r="AR25" i="23"/>
  <c r="AV25" i="23"/>
  <c r="AL177" i="23"/>
  <c r="AL193" i="23"/>
  <c r="AZ39" i="23"/>
  <c r="BK46" i="23"/>
  <c r="BA46" i="23"/>
  <c r="AL103" i="23"/>
  <c r="BA434" i="23"/>
  <c r="BK434" i="23"/>
  <c r="AV430" i="23"/>
  <c r="AZ430" i="23"/>
  <c r="AR430" i="23"/>
  <c r="BA427" i="23"/>
  <c r="BK427" i="23"/>
  <c r="BA428" i="23"/>
  <c r="BK428" i="23"/>
  <c r="AV398" i="23"/>
  <c r="AZ398" i="23"/>
  <c r="AR398" i="23"/>
  <c r="AV426" i="23"/>
  <c r="AR426" i="23"/>
  <c r="AZ426" i="23"/>
  <c r="AL432" i="23"/>
  <c r="BK377" i="23"/>
  <c r="BA377" i="23"/>
  <c r="BB377" i="23" s="1"/>
  <c r="AV414" i="23"/>
  <c r="AR414" i="23"/>
  <c r="AZ414" i="23"/>
  <c r="BK390" i="23"/>
  <c r="BA390" i="23"/>
  <c r="BB390" i="23" s="1"/>
  <c r="AZ374" i="23"/>
  <c r="AV374" i="23"/>
  <c r="AR374" i="23"/>
  <c r="AR294" i="23"/>
  <c r="AZ294" i="23"/>
  <c r="AV294" i="23"/>
  <c r="BK393" i="23"/>
  <c r="BA393" i="23"/>
  <c r="AL400" i="23"/>
  <c r="BK359" i="23"/>
  <c r="BA359" i="23"/>
  <c r="AV405" i="23"/>
  <c r="AR405" i="23"/>
  <c r="AZ405" i="23"/>
  <c r="AZ209" i="23"/>
  <c r="AR209" i="23"/>
  <c r="AV209" i="23"/>
  <c r="BA360" i="23"/>
  <c r="BB360" i="23" s="1"/>
  <c r="BK360" i="23"/>
  <c r="BA334" i="23"/>
  <c r="BB334" i="23" s="1"/>
  <c r="BK334" i="23"/>
  <c r="AR255" i="23"/>
  <c r="AZ255" i="23"/>
  <c r="AV255" i="23"/>
  <c r="AL318" i="23"/>
  <c r="AV380" i="23"/>
  <c r="AR380" i="23"/>
  <c r="AZ380" i="23"/>
  <c r="AR381" i="23"/>
  <c r="AZ381" i="23"/>
  <c r="AV381" i="23"/>
  <c r="AL349" i="23"/>
  <c r="AV384" i="23"/>
  <c r="AZ384" i="23"/>
  <c r="AR384" i="23"/>
  <c r="AZ356" i="23"/>
  <c r="AR356" i="23"/>
  <c r="AV356" i="23"/>
  <c r="AT257" i="23"/>
  <c r="AL257" i="23"/>
  <c r="AL367" i="23"/>
  <c r="BK323" i="23"/>
  <c r="BA323" i="23"/>
  <c r="BB323" i="23" s="1"/>
  <c r="AZ373" i="23"/>
  <c r="AR373" i="23"/>
  <c r="AV373" i="23"/>
  <c r="AL308" i="23"/>
  <c r="AL332" i="23"/>
  <c r="AV345" i="23"/>
  <c r="AZ345" i="23"/>
  <c r="AR345" i="23"/>
  <c r="AR337" i="23"/>
  <c r="AZ337" i="23"/>
  <c r="AV337" i="23"/>
  <c r="AV56" i="23"/>
  <c r="AZ56" i="23"/>
  <c r="AR56" i="23"/>
  <c r="BA329" i="23"/>
  <c r="BB329" i="23" s="1"/>
  <c r="BK329" i="23"/>
  <c r="BA313" i="23"/>
  <c r="BB313" i="23" s="1"/>
  <c r="BK313" i="23"/>
  <c r="AZ253" i="23"/>
  <c r="AL315" i="23"/>
  <c r="AZ264" i="23"/>
  <c r="AR264" i="23"/>
  <c r="AV264" i="23"/>
  <c r="AL321" i="23"/>
  <c r="AR226" i="23"/>
  <c r="AZ226" i="23"/>
  <c r="AV226" i="23"/>
  <c r="AL221" i="23"/>
  <c r="BK198" i="23"/>
  <c r="BA198" i="23"/>
  <c r="BK280" i="23"/>
  <c r="BA280" i="23"/>
  <c r="BK279" i="23"/>
  <c r="BA279" i="23"/>
  <c r="AL300" i="23"/>
  <c r="BA230" i="23"/>
  <c r="BK230" i="23"/>
  <c r="AL235" i="23"/>
  <c r="AV297" i="23"/>
  <c r="AZ297" i="23"/>
  <c r="AR297" i="23"/>
  <c r="AL278" i="23"/>
  <c r="AV224" i="23"/>
  <c r="AZ224" i="23"/>
  <c r="AR224" i="23"/>
  <c r="AR321" i="23"/>
  <c r="AZ260" i="23"/>
  <c r="AR260" i="23"/>
  <c r="AV260" i="23"/>
  <c r="BK201" i="23"/>
  <c r="BA201" i="23"/>
  <c r="BB201" i="23" s="1"/>
  <c r="AL250" i="23"/>
  <c r="AZ149" i="23"/>
  <c r="BK285" i="23"/>
  <c r="BA285" i="23"/>
  <c r="BB285" i="23" s="1"/>
  <c r="AV201" i="23"/>
  <c r="AR201" i="23"/>
  <c r="AZ201" i="23"/>
  <c r="AV84" i="23"/>
  <c r="AZ84" i="23"/>
  <c r="AR84" i="23"/>
  <c r="AL6" i="23"/>
  <c r="BK245" i="23"/>
  <c r="BA245" i="23"/>
  <c r="BB245" i="23" s="1"/>
  <c r="AV15" i="23"/>
  <c r="AZ15" i="23"/>
  <c r="AR15" i="23"/>
  <c r="AV223" i="23"/>
  <c r="AZ223" i="23"/>
  <c r="AR223" i="23"/>
  <c r="AR168" i="23"/>
  <c r="AZ168" i="23"/>
  <c r="AV168" i="23"/>
  <c r="BK182" i="23"/>
  <c r="BA182" i="23"/>
  <c r="AL189" i="23"/>
  <c r="AL219" i="23"/>
  <c r="AL184" i="23"/>
  <c r="AV161" i="23"/>
  <c r="AR161" i="23"/>
  <c r="AZ161" i="23"/>
  <c r="AZ11" i="23"/>
  <c r="AV164" i="23"/>
  <c r="AZ166" i="23"/>
  <c r="AL161" i="23"/>
  <c r="BA97" i="23"/>
  <c r="BK97" i="23"/>
  <c r="BA106" i="23"/>
  <c r="BK106" i="23"/>
  <c r="BA69" i="23"/>
  <c r="BK69" i="23"/>
  <c r="BA64" i="23"/>
  <c r="BK64" i="23"/>
  <c r="BA40" i="23"/>
  <c r="BK40" i="23"/>
  <c r="BA72" i="23"/>
  <c r="BK72" i="23"/>
  <c r="BK45" i="23"/>
  <c r="BA45" i="23"/>
  <c r="BK63" i="23"/>
  <c r="BA63" i="23"/>
  <c r="BK88" i="23"/>
  <c r="BA88" i="23"/>
  <c r="AV67" i="23"/>
  <c r="AR67" i="23"/>
  <c r="AZ67" i="23"/>
  <c r="AL436" i="23"/>
  <c r="BA430" i="23"/>
  <c r="BK430" i="23"/>
  <c r="AZ326" i="23"/>
  <c r="AV326" i="23"/>
  <c r="AR326" i="23"/>
  <c r="BA426" i="23"/>
  <c r="BB426" i="23" s="1"/>
  <c r="BK426" i="23"/>
  <c r="BK396" i="23"/>
  <c r="BA396" i="23"/>
  <c r="AV372" i="23"/>
  <c r="AZ372" i="23"/>
  <c r="AR372" i="23"/>
  <c r="AV114" i="23"/>
  <c r="AR114" i="23"/>
  <c r="AZ114" i="23"/>
  <c r="AV408" i="23"/>
  <c r="AZ408" i="23"/>
  <c r="AR408" i="23"/>
  <c r="BK414" i="23"/>
  <c r="BA414" i="23"/>
  <c r="BB414" i="23" s="1"/>
  <c r="BA353" i="23"/>
  <c r="BB353" i="23" s="1"/>
  <c r="BK353" i="23"/>
  <c r="BK371" i="23"/>
  <c r="BA371" i="23"/>
  <c r="BK8" i="23"/>
  <c r="BA8" i="23"/>
  <c r="AL405" i="23"/>
  <c r="AZ382" i="23"/>
  <c r="AR382" i="23"/>
  <c r="AV382" i="23"/>
  <c r="AZ8" i="23"/>
  <c r="AR8" i="23"/>
  <c r="AV8" i="23"/>
  <c r="AV383" i="23"/>
  <c r="AR383" i="23"/>
  <c r="AZ383" i="23"/>
  <c r="AV369" i="23"/>
  <c r="AZ369" i="23"/>
  <c r="AR369" i="23"/>
  <c r="BK102" i="23"/>
  <c r="BA102" i="23"/>
  <c r="BA380" i="23"/>
  <c r="BB380" i="23" s="1"/>
  <c r="BK380" i="23"/>
  <c r="AZ298" i="23"/>
  <c r="AR298" i="23"/>
  <c r="AV298" i="23"/>
  <c r="BA384" i="23"/>
  <c r="BB384" i="23" s="1"/>
  <c r="BK384" i="23"/>
  <c r="BK333" i="23"/>
  <c r="BA333" i="23"/>
  <c r="AV206" i="23"/>
  <c r="BK56" i="23"/>
  <c r="BA56" i="23"/>
  <c r="BB56" i="23" s="1"/>
  <c r="AZ204" i="23"/>
  <c r="AR204" i="23"/>
  <c r="AV204" i="23"/>
  <c r="BA212" i="23"/>
  <c r="BB212" i="23" s="1"/>
  <c r="BK212" i="23"/>
  <c r="BA258" i="23"/>
  <c r="BB258" i="23" s="1"/>
  <c r="BK258" i="23"/>
  <c r="BA268" i="23"/>
  <c r="BK268" i="23"/>
  <c r="AZ230" i="23"/>
  <c r="AR230" i="23"/>
  <c r="AV230" i="23"/>
  <c r="AV251" i="23"/>
  <c r="AR251" i="23"/>
  <c r="AZ251" i="23"/>
  <c r="BK273" i="23"/>
  <c r="BA273" i="23"/>
  <c r="BB273" i="23" s="1"/>
  <c r="BK13" i="23"/>
  <c r="BA13" i="23"/>
  <c r="AV259" i="23"/>
  <c r="AZ259" i="23"/>
  <c r="AR259" i="23"/>
  <c r="AV162" i="23"/>
  <c r="AZ162" i="23"/>
  <c r="AR162" i="23"/>
  <c r="AZ175" i="23"/>
  <c r="AV175" i="23"/>
  <c r="AR175" i="23"/>
  <c r="AV219" i="23"/>
  <c r="AZ219" i="23"/>
  <c r="AR219" i="23"/>
  <c r="AR182" i="23"/>
  <c r="AZ182" i="23"/>
  <c r="AV182" i="23"/>
  <c r="AL225" i="23"/>
  <c r="AZ183" i="23"/>
  <c r="AV183" i="23"/>
  <c r="AR183" i="23"/>
  <c r="AL179" i="23"/>
  <c r="AZ187" i="23"/>
  <c r="AV143" i="23"/>
  <c r="AR143" i="23"/>
  <c r="AZ143" i="23"/>
  <c r="AV181" i="23"/>
  <c r="AR103" i="23"/>
  <c r="AZ103" i="23"/>
  <c r="AV103" i="23"/>
  <c r="AR88" i="23"/>
  <c r="AZ88" i="23"/>
  <c r="AV88" i="23"/>
  <c r="AV117" i="23"/>
  <c r="AR117" i="23"/>
  <c r="AZ117" i="23"/>
  <c r="AL135" i="23"/>
  <c r="AL136" i="23"/>
  <c r="AV423" i="23"/>
  <c r="AZ423" i="23"/>
  <c r="AR423" i="23"/>
  <c r="AV425" i="23"/>
  <c r="AZ425" i="23"/>
  <c r="AR425" i="23"/>
  <c r="BK114" i="23"/>
  <c r="BA114" i="23"/>
  <c r="AZ420" i="23"/>
  <c r="AL5" i="23"/>
  <c r="AR153" i="23"/>
  <c r="AZ153" i="23"/>
  <c r="AV153" i="23"/>
  <c r="AR393" i="23"/>
  <c r="AZ393" i="23"/>
  <c r="AV393" i="23"/>
  <c r="AZ371" i="23"/>
  <c r="AV371" i="23"/>
  <c r="AR371" i="23"/>
  <c r="BA383" i="23"/>
  <c r="BB383" i="23" s="1"/>
  <c r="BK383" i="23"/>
  <c r="AV335" i="23"/>
  <c r="AR335" i="23"/>
  <c r="AZ335" i="23"/>
  <c r="AL380" i="23"/>
  <c r="BA369" i="23"/>
  <c r="BB369" i="23" s="1"/>
  <c r="BK369" i="23"/>
  <c r="AR357" i="23"/>
  <c r="AZ357" i="23"/>
  <c r="AV357" i="23"/>
  <c r="AR228" i="23"/>
  <c r="AZ228" i="23"/>
  <c r="AV228" i="23"/>
  <c r="AV322" i="23"/>
  <c r="AZ322" i="23"/>
  <c r="AR322" i="23"/>
  <c r="BK206" i="23"/>
  <c r="BA206" i="23"/>
  <c r="BK301" i="23"/>
  <c r="BA301" i="23"/>
  <c r="BB301" i="23" s="1"/>
  <c r="AZ364" i="23"/>
  <c r="AL364" i="23"/>
  <c r="AZ308" i="23"/>
  <c r="AR308" i="23"/>
  <c r="AV308" i="23"/>
  <c r="AR331" i="23"/>
  <c r="AZ331" i="23"/>
  <c r="AV331" i="23"/>
  <c r="AV309" i="23"/>
  <c r="AZ309" i="23"/>
  <c r="AR309" i="23"/>
  <c r="AL277" i="23"/>
  <c r="BK204" i="23"/>
  <c r="BA204" i="23"/>
  <c r="BB204" i="23" s="1"/>
  <c r="BA330" i="23"/>
  <c r="BB330" i="23" s="1"/>
  <c r="BK330" i="23"/>
  <c r="BA265" i="23"/>
  <c r="BB265" i="23" s="1"/>
  <c r="BK265" i="23"/>
  <c r="AL302" i="23"/>
  <c r="AR329" i="23"/>
  <c r="AZ329" i="23"/>
  <c r="AV329" i="23"/>
  <c r="AL258" i="23"/>
  <c r="BK210" i="23"/>
  <c r="BA210" i="23"/>
  <c r="BK224" i="23"/>
  <c r="BA224" i="23"/>
  <c r="BA266" i="23"/>
  <c r="BK266" i="23"/>
  <c r="AL210" i="23"/>
  <c r="AZ268" i="23"/>
  <c r="AR268" i="23"/>
  <c r="AV268" i="23"/>
  <c r="BK250" i="23"/>
  <c r="BA250" i="23"/>
  <c r="BB250" i="23" s="1"/>
  <c r="BK148" i="23"/>
  <c r="BA148" i="23"/>
  <c r="AV252" i="23"/>
  <c r="AR252" i="23"/>
  <c r="AZ252" i="23"/>
  <c r="BA203" i="23"/>
  <c r="BB203" i="23" s="1"/>
  <c r="BK203" i="23"/>
  <c r="BK66" i="23"/>
  <c r="BA66" i="23"/>
  <c r="BB66" i="23" s="1"/>
  <c r="BK213" i="23"/>
  <c r="BA213" i="23"/>
  <c r="BB213" i="23" s="1"/>
  <c r="AV213" i="23"/>
  <c r="AZ189" i="23"/>
  <c r="AR189" i="23"/>
  <c r="AV189" i="23"/>
  <c r="AV194" i="23"/>
  <c r="AZ194" i="23"/>
  <c r="AR194" i="23"/>
  <c r="BK113" i="23"/>
  <c r="BA113" i="23"/>
  <c r="BB113" i="23" s="1"/>
  <c r="AL197" i="23"/>
  <c r="AZ157" i="23"/>
  <c r="AL231" i="23"/>
  <c r="AZ137" i="23"/>
  <c r="AV137" i="23"/>
  <c r="AR137" i="23"/>
  <c r="AZ190" i="23"/>
  <c r="AZ32" i="23"/>
  <c r="AR32" i="23"/>
  <c r="AV32" i="23"/>
  <c r="AV68" i="23"/>
  <c r="AR68" i="23"/>
  <c r="AZ68" i="23"/>
  <c r="BK34" i="23"/>
  <c r="BA34" i="23"/>
  <c r="BA141" i="23"/>
  <c r="BK141" i="23"/>
  <c r="AZ188" i="23"/>
  <c r="AR188" i="23"/>
  <c r="AV188" i="23"/>
  <c r="AR136" i="23"/>
  <c r="AZ136" i="23"/>
  <c r="AV136" i="23"/>
  <c r="BK117" i="23"/>
  <c r="BA117" i="23"/>
  <c r="BA115" i="23"/>
  <c r="BK115" i="23"/>
  <c r="BA24" i="23"/>
  <c r="BK24" i="23"/>
  <c r="BA41" i="23"/>
  <c r="BK41" i="23"/>
  <c r="BA79" i="23"/>
  <c r="BK79" i="23"/>
  <c r="BA75" i="23"/>
  <c r="BK75" i="23"/>
  <c r="BK61" i="23"/>
  <c r="BA61" i="23"/>
  <c r="BK73" i="23"/>
  <c r="BA73" i="23"/>
  <c r="BK31" i="23"/>
  <c r="BA31" i="23"/>
  <c r="AL139" i="23"/>
  <c r="BK363" i="22"/>
  <c r="BA363" i="22"/>
  <c r="AV414" i="22"/>
  <c r="AR414" i="22"/>
  <c r="AZ414" i="22"/>
  <c r="BR414" i="22" s="1"/>
  <c r="BK434" i="22"/>
  <c r="BA434" i="22"/>
  <c r="AR399" i="22"/>
  <c r="BQ399" i="22" s="1"/>
  <c r="AV251" i="22"/>
  <c r="BQ251" i="22" s="1"/>
  <c r="AL370" i="22"/>
  <c r="BP370" i="22" s="1"/>
  <c r="AZ370" i="22"/>
  <c r="AZ374" i="22"/>
  <c r="BR374" i="22" s="1"/>
  <c r="AR374" i="22"/>
  <c r="AV374" i="22"/>
  <c r="AV370" i="22"/>
  <c r="AV331" i="22"/>
  <c r="AZ331" i="22"/>
  <c r="AR331" i="22"/>
  <c r="BA394" i="22"/>
  <c r="BK394" i="22"/>
  <c r="BA437" i="22"/>
  <c r="BK437" i="22"/>
  <c r="BK361" i="22"/>
  <c r="BA361" i="22"/>
  <c r="AV388" i="22"/>
  <c r="AR388" i="22"/>
  <c r="AZ388" i="22"/>
  <c r="BK79" i="22"/>
  <c r="BA79" i="22"/>
  <c r="BA400" i="22"/>
  <c r="BK400" i="22"/>
  <c r="AV423" i="22"/>
  <c r="AR423" i="22"/>
  <c r="BQ423" i="22" s="1"/>
  <c r="AZ423" i="22"/>
  <c r="AV337" i="22"/>
  <c r="BK316" i="22"/>
  <c r="BA316" i="22"/>
  <c r="AV358" i="22"/>
  <c r="AZ358" i="22"/>
  <c r="AR358" i="22"/>
  <c r="AZ432" i="22"/>
  <c r="BR432" i="22" s="1"/>
  <c r="AR167" i="22"/>
  <c r="AZ167" i="22"/>
  <c r="BR167" i="22" s="1"/>
  <c r="AV167" i="22"/>
  <c r="BK326" i="22"/>
  <c r="BA326" i="22"/>
  <c r="BK376" i="22"/>
  <c r="BA376" i="22"/>
  <c r="AR425" i="22"/>
  <c r="BQ425" i="22" s="1"/>
  <c r="AZ425" i="22"/>
  <c r="BR425" i="22" s="1"/>
  <c r="AV425" i="22"/>
  <c r="AV427" i="22"/>
  <c r="AR427" i="22"/>
  <c r="BQ427" i="22" s="1"/>
  <c r="AZ427" i="22"/>
  <c r="BR427" i="22" s="1"/>
  <c r="AV183" i="22"/>
  <c r="AR183" i="22"/>
  <c r="AZ183" i="22"/>
  <c r="AV269" i="22"/>
  <c r="AR269" i="22"/>
  <c r="AZ269" i="22"/>
  <c r="BR269" i="22" s="1"/>
  <c r="AV238" i="22"/>
  <c r="AZ238" i="22"/>
  <c r="AR238" i="22"/>
  <c r="BK139" i="22"/>
  <c r="BA139" i="22"/>
  <c r="AV263" i="22"/>
  <c r="AR263" i="22"/>
  <c r="AZ263" i="22"/>
  <c r="BR263" i="22" s="1"/>
  <c r="AV315" i="22"/>
  <c r="AR315" i="22"/>
  <c r="AZ315" i="22"/>
  <c r="BR315" i="22" s="1"/>
  <c r="AV266" i="22"/>
  <c r="AR266" i="22"/>
  <c r="AZ266" i="22"/>
  <c r="BK46" i="22"/>
  <c r="BA46" i="22"/>
  <c r="BK225" i="22"/>
  <c r="BA225" i="22"/>
  <c r="AV291" i="22"/>
  <c r="AZ291" i="22"/>
  <c r="BR291" i="22" s="1"/>
  <c r="AR291" i="22"/>
  <c r="BQ291" i="22" s="1"/>
  <c r="AV395" i="22"/>
  <c r="AR395" i="22"/>
  <c r="AZ395" i="22"/>
  <c r="AL395" i="22"/>
  <c r="BP395" i="22" s="1"/>
  <c r="AL274" i="22"/>
  <c r="BP274" i="22" s="1"/>
  <c r="BK271" i="22"/>
  <c r="BA271" i="22"/>
  <c r="BK196" i="22"/>
  <c r="BA196" i="22"/>
  <c r="BK127" i="22"/>
  <c r="BA127" i="22"/>
  <c r="BA364" i="22"/>
  <c r="BK364" i="22"/>
  <c r="AV149" i="22"/>
  <c r="AR149" i="22"/>
  <c r="BQ149" i="22" s="1"/>
  <c r="AZ149" i="22"/>
  <c r="BR149" i="22" s="1"/>
  <c r="AR344" i="22"/>
  <c r="BQ344" i="22" s="1"/>
  <c r="BA401" i="22"/>
  <c r="BK401" i="22"/>
  <c r="AZ45" i="22"/>
  <c r="BR45" i="22" s="1"/>
  <c r="BK233" i="22"/>
  <c r="BA233" i="22"/>
  <c r="AV190" i="22"/>
  <c r="AR190" i="22"/>
  <c r="AZ190" i="22"/>
  <c r="AR372" i="22"/>
  <c r="BQ372" i="22" s="1"/>
  <c r="AL92" i="22"/>
  <c r="BP92" i="22" s="1"/>
  <c r="BK236" i="22"/>
  <c r="BA236" i="22"/>
  <c r="AZ138" i="22"/>
  <c r="BR138" i="22" s="1"/>
  <c r="AR127" i="22"/>
  <c r="BA405" i="22"/>
  <c r="BK405" i="22"/>
  <c r="BA145" i="22"/>
  <c r="BK145" i="22"/>
  <c r="BA25" i="22"/>
  <c r="BK25" i="22"/>
  <c r="AV94" i="22"/>
  <c r="BQ94" i="22" s="1"/>
  <c r="AZ227" i="22"/>
  <c r="AR205" i="22"/>
  <c r="BQ205" i="22" s="1"/>
  <c r="AZ205" i="22"/>
  <c r="AV205" i="22"/>
  <c r="AL32" i="22"/>
  <c r="BP32" i="22" s="1"/>
  <c r="BA356" i="22"/>
  <c r="BK356" i="22"/>
  <c r="BA106" i="22"/>
  <c r="BK106" i="22"/>
  <c r="BK164" i="22"/>
  <c r="BA164" i="22"/>
  <c r="AZ78" i="22"/>
  <c r="BK110" i="22"/>
  <c r="BA110" i="22"/>
  <c r="AV182" i="22"/>
  <c r="AR182" i="22"/>
  <c r="AZ182" i="22"/>
  <c r="BK168" i="22"/>
  <c r="BA168" i="22"/>
  <c r="BK16" i="22"/>
  <c r="BA16" i="22"/>
  <c r="BK44" i="22"/>
  <c r="BA44" i="22"/>
  <c r="BA288" i="22"/>
  <c r="BK288" i="22"/>
  <c r="AR228" i="22"/>
  <c r="AV228" i="22"/>
  <c r="AZ228" i="22"/>
  <c r="BR228" i="22" s="1"/>
  <c r="BK38" i="22"/>
  <c r="BA38" i="22"/>
  <c r="BA310" i="22"/>
  <c r="BK310" i="22"/>
  <c r="BK258" i="22"/>
  <c r="BA258" i="22"/>
  <c r="AV241" i="22"/>
  <c r="AZ241" i="22"/>
  <c r="BR241" i="22" s="1"/>
  <c r="AR241" i="22"/>
  <c r="BK53" i="22"/>
  <c r="BA53" i="22"/>
  <c r="AV136" i="22"/>
  <c r="AR136" i="22"/>
  <c r="AZ136" i="22"/>
  <c r="BR136" i="22" s="1"/>
  <c r="BK144" i="22"/>
  <c r="BA144" i="22"/>
  <c r="BK42" i="22"/>
  <c r="BA42" i="22"/>
  <c r="BK23" i="22"/>
  <c r="BA23" i="22"/>
  <c r="AV18" i="22"/>
  <c r="AR18" i="22"/>
  <c r="BQ18" i="22" s="1"/>
  <c r="AZ18" i="22"/>
  <c r="BA10" i="22"/>
  <c r="BK10" i="22"/>
  <c r="AV119" i="22"/>
  <c r="BA12" i="22"/>
  <c r="BK12" i="22"/>
  <c r="AV175" i="22"/>
  <c r="AR175" i="22"/>
  <c r="BQ175" i="22" s="1"/>
  <c r="AZ175" i="22"/>
  <c r="BR175" i="22" s="1"/>
  <c r="AZ8" i="22"/>
  <c r="AV8" i="22"/>
  <c r="AR8" i="22"/>
  <c r="BQ8" i="22" s="1"/>
  <c r="AV121" i="22"/>
  <c r="BQ121" i="22" s="1"/>
  <c r="AV27" i="22"/>
  <c r="AR137" i="22"/>
  <c r="AZ137" i="22"/>
  <c r="AV137" i="22"/>
  <c r="AZ202" i="22"/>
  <c r="BR202" i="22" s="1"/>
  <c r="AR29" i="22"/>
  <c r="BQ29" i="22" s="1"/>
  <c r="BK426" i="22"/>
  <c r="BA426" i="22"/>
  <c r="BK375" i="22"/>
  <c r="BA375" i="22"/>
  <c r="AV367" i="22"/>
  <c r="BQ367" i="22" s="1"/>
  <c r="AR363" i="22"/>
  <c r="AL352" i="22"/>
  <c r="BP352" i="22" s="1"/>
  <c r="AV384" i="22"/>
  <c r="AZ384" i="22"/>
  <c r="BR384" i="22" s="1"/>
  <c r="AR384" i="22"/>
  <c r="AL404" i="22"/>
  <c r="BP404" i="22" s="1"/>
  <c r="AZ404" i="22"/>
  <c r="AZ317" i="22"/>
  <c r="BR317" i="22" s="1"/>
  <c r="AR317" i="22"/>
  <c r="AV317" i="22"/>
  <c r="AV352" i="22"/>
  <c r="BQ352" i="22" s="1"/>
  <c r="AR379" i="22"/>
  <c r="BQ379" i="22" s="1"/>
  <c r="AV381" i="22"/>
  <c r="AZ381" i="22"/>
  <c r="BR381" i="22" s="1"/>
  <c r="AR381" i="22"/>
  <c r="AV296" i="22"/>
  <c r="AR296" i="22"/>
  <c r="AZ296" i="22"/>
  <c r="BA331" i="22"/>
  <c r="BK331" i="22"/>
  <c r="AL433" i="22"/>
  <c r="BP433" i="22" s="1"/>
  <c r="AL335" i="22"/>
  <c r="BP335" i="22" s="1"/>
  <c r="BK388" i="22"/>
  <c r="BA388" i="22"/>
  <c r="AR410" i="22"/>
  <c r="BQ410" i="22" s="1"/>
  <c r="AL418" i="22"/>
  <c r="BP418" i="22" s="1"/>
  <c r="BK346" i="22"/>
  <c r="BA346" i="22"/>
  <c r="AV79" i="22"/>
  <c r="BQ79" i="22" s="1"/>
  <c r="AR204" i="22"/>
  <c r="BQ204" i="22" s="1"/>
  <c r="AL28" i="22"/>
  <c r="BP28" i="22" s="1"/>
  <c r="AV419" i="22"/>
  <c r="AZ419" i="22"/>
  <c r="AR419" i="22"/>
  <c r="AL217" i="22"/>
  <c r="BP217" i="22" s="1"/>
  <c r="AZ339" i="22"/>
  <c r="AV339" i="22"/>
  <c r="AR339" i="22"/>
  <c r="AR365" i="22"/>
  <c r="AZ365" i="22"/>
  <c r="AV365" i="22"/>
  <c r="AR343" i="22"/>
  <c r="AZ343" i="22"/>
  <c r="BR343" i="22" s="1"/>
  <c r="AV343" i="22"/>
  <c r="AZ285" i="22"/>
  <c r="BK407" i="22"/>
  <c r="BA407" i="22"/>
  <c r="AL231" i="22"/>
  <c r="BP231" i="22" s="1"/>
  <c r="BK181" i="22"/>
  <c r="BA181" i="22"/>
  <c r="AV390" i="22"/>
  <c r="BQ390" i="22" s="1"/>
  <c r="AL62" i="22"/>
  <c r="BP62" i="22" s="1"/>
  <c r="AL332" i="22"/>
  <c r="BP332" i="22" s="1"/>
  <c r="AV378" i="22"/>
  <c r="AZ378" i="22"/>
  <c r="AR378" i="22"/>
  <c r="BQ378" i="22" s="1"/>
  <c r="BK122" i="22"/>
  <c r="BA122" i="22"/>
  <c r="AL194" i="22"/>
  <c r="BP194" i="22" s="1"/>
  <c r="BK345" i="22"/>
  <c r="BA345" i="22"/>
  <c r="AV289" i="22"/>
  <c r="AR289" i="22"/>
  <c r="AZ289" i="22"/>
  <c r="BR289" i="22" s="1"/>
  <c r="AZ139" i="22"/>
  <c r="AV199" i="22"/>
  <c r="AZ199" i="22"/>
  <c r="AR199" i="22"/>
  <c r="BQ199" i="22" s="1"/>
  <c r="AL289" i="22"/>
  <c r="BP289" i="22" s="1"/>
  <c r="AV387" i="22"/>
  <c r="AR387" i="22"/>
  <c r="AZ387" i="22"/>
  <c r="BR387" i="22" s="1"/>
  <c r="BA281" i="22"/>
  <c r="BK281" i="22"/>
  <c r="AZ318" i="22"/>
  <c r="BR318" i="22" s="1"/>
  <c r="AL281" i="22"/>
  <c r="BP281" i="22" s="1"/>
  <c r="BK163" i="22"/>
  <c r="BA163" i="22"/>
  <c r="BK295" i="22"/>
  <c r="BA295" i="22"/>
  <c r="AZ357" i="22"/>
  <c r="BR357" i="22" s="1"/>
  <c r="AV272" i="22"/>
  <c r="AZ272" i="22"/>
  <c r="AR272" i="22"/>
  <c r="BQ272" i="22" s="1"/>
  <c r="BA264" i="22"/>
  <c r="BK264" i="22"/>
  <c r="AR109" i="22"/>
  <c r="AV109" i="22"/>
  <c r="AZ109" i="22"/>
  <c r="AR163" i="22"/>
  <c r="AV163" i="22"/>
  <c r="AZ163" i="22"/>
  <c r="AV37" i="22"/>
  <c r="AR37" i="22"/>
  <c r="AZ37" i="22"/>
  <c r="AL99" i="22"/>
  <c r="BP99" i="22" s="1"/>
  <c r="AL209" i="22"/>
  <c r="BP209" i="22" s="1"/>
  <c r="AZ209" i="22"/>
  <c r="AT368" i="22"/>
  <c r="AL368" i="22"/>
  <c r="BP368" i="22" s="1"/>
  <c r="BA179" i="22"/>
  <c r="BK179" i="22"/>
  <c r="AR226" i="22"/>
  <c r="AZ226" i="22"/>
  <c r="BR226" i="22" s="1"/>
  <c r="AV226" i="22"/>
  <c r="BK198" i="22"/>
  <c r="BA198" i="22"/>
  <c r="AR386" i="22"/>
  <c r="BQ386" i="22" s="1"/>
  <c r="AZ386" i="22"/>
  <c r="BR386" i="22" s="1"/>
  <c r="AV386" i="22"/>
  <c r="BA191" i="22"/>
  <c r="BK191" i="22"/>
  <c r="AZ360" i="22"/>
  <c r="AR141" i="22"/>
  <c r="AZ141" i="22"/>
  <c r="AV141" i="22"/>
  <c r="BA294" i="22"/>
  <c r="BK294" i="22"/>
  <c r="AZ246" i="22"/>
  <c r="BR246" i="22" s="1"/>
  <c r="AZ292" i="22"/>
  <c r="BR292" i="22" s="1"/>
  <c r="AV292" i="22"/>
  <c r="AR292" i="22"/>
  <c r="AR116" i="22"/>
  <c r="AZ116" i="22"/>
  <c r="AV116" i="22"/>
  <c r="AL80" i="22"/>
  <c r="BP80" i="22" s="1"/>
  <c r="AZ162" i="22"/>
  <c r="BK256" i="22"/>
  <c r="BA256" i="22"/>
  <c r="AL146" i="22"/>
  <c r="BP146" i="22" s="1"/>
  <c r="AL190" i="22"/>
  <c r="BP190" i="22" s="1"/>
  <c r="BA391" i="22"/>
  <c r="BK391" i="22"/>
  <c r="BA173" i="22"/>
  <c r="BK173" i="22"/>
  <c r="BA128" i="22"/>
  <c r="BK128" i="22"/>
  <c r="AV249" i="22"/>
  <c r="AR249" i="22"/>
  <c r="AZ249" i="22"/>
  <c r="AV230" i="22"/>
  <c r="BQ230" i="22" s="1"/>
  <c r="AR169" i="22"/>
  <c r="AZ169" i="22"/>
  <c r="AV169" i="22"/>
  <c r="AR32" i="22"/>
  <c r="BQ32" i="22" s="1"/>
  <c r="AZ239" i="22"/>
  <c r="BR239" i="22" s="1"/>
  <c r="AZ242" i="22"/>
  <c r="BR242" i="22" s="1"/>
  <c r="AV242" i="22"/>
  <c r="AR242" i="22"/>
  <c r="BK108" i="22"/>
  <c r="BA108" i="22"/>
  <c r="AZ106" i="22"/>
  <c r="AV106" i="22"/>
  <c r="AR106" i="22"/>
  <c r="AR234" i="22"/>
  <c r="AV234" i="22"/>
  <c r="AZ234" i="22"/>
  <c r="AR431" i="22"/>
  <c r="BQ431" i="22" s="1"/>
  <c r="AV431" i="22"/>
  <c r="AZ431" i="22"/>
  <c r="AL44" i="22"/>
  <c r="BP44" i="22" s="1"/>
  <c r="BK311" i="22"/>
  <c r="BA311" i="22"/>
  <c r="BK22" i="22"/>
  <c r="BA22" i="22"/>
  <c r="BK177" i="22"/>
  <c r="BA177" i="22"/>
  <c r="BA220" i="22"/>
  <c r="BK220" i="22"/>
  <c r="AL38" i="22"/>
  <c r="BP38" i="22" s="1"/>
  <c r="AL94" i="22"/>
  <c r="BP94" i="22" s="1"/>
  <c r="AZ314" i="22"/>
  <c r="AL124" i="22"/>
  <c r="BP124" i="22" s="1"/>
  <c r="AZ297" i="22"/>
  <c r="AV75" i="22"/>
  <c r="AR75" i="22"/>
  <c r="BQ75" i="22" s="1"/>
  <c r="AZ75" i="22"/>
  <c r="BK213" i="22"/>
  <c r="BA213" i="22"/>
  <c r="BK188" i="22"/>
  <c r="BA188" i="22"/>
  <c r="BK359" i="22"/>
  <c r="BA359" i="22"/>
  <c r="BA392" i="22"/>
  <c r="BK392" i="22"/>
  <c r="AZ359" i="22"/>
  <c r="BK47" i="22"/>
  <c r="BA47" i="22"/>
  <c r="AV90" i="22"/>
  <c r="AR90" i="22"/>
  <c r="AZ90" i="22"/>
  <c r="BR90" i="22" s="1"/>
  <c r="AZ7" i="22"/>
  <c r="AR7" i="22"/>
  <c r="AV7" i="22"/>
  <c r="AR91" i="22"/>
  <c r="BQ91" i="22" s="1"/>
  <c r="AL156" i="22"/>
  <c r="BP156" i="22" s="1"/>
  <c r="AZ156" i="22"/>
  <c r="AZ93" i="22"/>
  <c r="AL93" i="22"/>
  <c r="BP93" i="22" s="1"/>
  <c r="AR185" i="22"/>
  <c r="BA18" i="22"/>
  <c r="BK18" i="22"/>
  <c r="AR216" i="22"/>
  <c r="BQ216" i="22" s="1"/>
  <c r="AV171" i="22"/>
  <c r="AR171" i="22"/>
  <c r="AZ171" i="22"/>
  <c r="AV84" i="22"/>
  <c r="AZ84" i="22"/>
  <c r="AR84" i="22"/>
  <c r="BQ84" i="22" s="1"/>
  <c r="BA81" i="22"/>
  <c r="BK81" i="22"/>
  <c r="AR258" i="22"/>
  <c r="BQ258" i="22" s="1"/>
  <c r="AL55" i="22"/>
  <c r="BP55" i="22" s="1"/>
  <c r="AL187" i="22"/>
  <c r="BP187" i="22" s="1"/>
  <c r="BA96" i="22"/>
  <c r="BK96" i="22"/>
  <c r="AR165" i="22"/>
  <c r="BQ165" i="22" s="1"/>
  <c r="AR17" i="22"/>
  <c r="BQ17" i="22" s="1"/>
  <c r="BK29" i="22"/>
  <c r="BA29" i="22"/>
  <c r="AL12" i="22"/>
  <c r="BP12" i="22" s="1"/>
  <c r="BK421" i="22"/>
  <c r="BA421" i="22"/>
  <c r="BK370" i="22"/>
  <c r="BA370" i="22"/>
  <c r="AL399" i="22"/>
  <c r="BP399" i="22" s="1"/>
  <c r="AL402" i="22"/>
  <c r="BP402" i="22" s="1"/>
  <c r="AV422" i="22"/>
  <c r="AZ422" i="22"/>
  <c r="AR422" i="22"/>
  <c r="AZ379" i="22"/>
  <c r="BR379" i="22" s="1"/>
  <c r="AR404" i="22"/>
  <c r="BQ404" i="22" s="1"/>
  <c r="BA296" i="22"/>
  <c r="BK296" i="22"/>
  <c r="AL388" i="22"/>
  <c r="BP388" i="22" s="1"/>
  <c r="AV429" i="22"/>
  <c r="AZ429" i="22"/>
  <c r="AR429" i="22"/>
  <c r="AV254" i="22"/>
  <c r="AZ254" i="22"/>
  <c r="AR254" i="22"/>
  <c r="BQ254" i="22" s="1"/>
  <c r="AV415" i="22"/>
  <c r="AR415" i="22"/>
  <c r="BQ415" i="22" s="1"/>
  <c r="AZ415" i="22"/>
  <c r="AR377" i="22"/>
  <c r="BQ377" i="22" s="1"/>
  <c r="AZ377" i="22"/>
  <c r="BR377" i="22" s="1"/>
  <c r="AV377" i="22"/>
  <c r="BA157" i="22"/>
  <c r="BK157" i="22"/>
  <c r="AV393" i="22"/>
  <c r="AZ393" i="22"/>
  <c r="AR393" i="22"/>
  <c r="BQ393" i="22" s="1"/>
  <c r="BA334" i="22"/>
  <c r="BK334" i="22"/>
  <c r="AZ257" i="22"/>
  <c r="AV257" i="22"/>
  <c r="AR257" i="22"/>
  <c r="BA257" i="22"/>
  <c r="BK257" i="22"/>
  <c r="BK195" i="22"/>
  <c r="BA195" i="22"/>
  <c r="AR301" i="22"/>
  <c r="AZ301" i="22"/>
  <c r="BR301" i="22" s="1"/>
  <c r="AV301" i="22"/>
  <c r="BK366" i="22"/>
  <c r="BA366" i="22"/>
  <c r="AV376" i="22"/>
  <c r="AR376" i="22"/>
  <c r="AZ376" i="22"/>
  <c r="AV287" i="22"/>
  <c r="AZ287" i="22"/>
  <c r="AR287" i="22"/>
  <c r="BQ287" i="22" s="1"/>
  <c r="AR43" i="22"/>
  <c r="BQ43" i="22" s="1"/>
  <c r="AR28" i="22"/>
  <c r="AV28" i="22"/>
  <c r="AZ28" i="22"/>
  <c r="AV197" i="22"/>
  <c r="AZ197" i="22"/>
  <c r="BR197" i="22" s="1"/>
  <c r="AR197" i="22"/>
  <c r="AL350" i="22"/>
  <c r="BP350" i="22" s="1"/>
  <c r="AL279" i="22"/>
  <c r="BP279" i="22" s="1"/>
  <c r="BK206" i="22"/>
  <c r="BA206" i="22"/>
  <c r="AZ86" i="22"/>
  <c r="BR86" i="22" s="1"/>
  <c r="AV122" i="22"/>
  <c r="AR122" i="22"/>
  <c r="AZ122" i="22"/>
  <c r="BA83" i="22"/>
  <c r="BK83" i="22"/>
  <c r="AR120" i="22"/>
  <c r="AV120" i="22"/>
  <c r="AZ120" i="22"/>
  <c r="AV215" i="22"/>
  <c r="AR215" i="22"/>
  <c r="AZ215" i="22"/>
  <c r="BR215" i="22" s="1"/>
  <c r="AV87" i="22"/>
  <c r="AZ87" i="22"/>
  <c r="AR87" i="22"/>
  <c r="AV83" i="22"/>
  <c r="AZ83" i="22"/>
  <c r="AR83" i="22"/>
  <c r="AZ245" i="22"/>
  <c r="BK109" i="22"/>
  <c r="BA109" i="22"/>
  <c r="BA103" i="22"/>
  <c r="BK103" i="22"/>
  <c r="AV196" i="22"/>
  <c r="AR196" i="22"/>
  <c r="AZ196" i="22"/>
  <c r="BK252" i="22"/>
  <c r="BA252" i="22"/>
  <c r="BK283" i="22"/>
  <c r="BA283" i="22"/>
  <c r="AL179" i="22"/>
  <c r="BP179" i="22" s="1"/>
  <c r="AR307" i="22"/>
  <c r="AZ307" i="22"/>
  <c r="AV307" i="22"/>
  <c r="AZ97" i="22"/>
  <c r="BR97" i="22" s="1"/>
  <c r="BK304" i="22"/>
  <c r="BA304" i="22"/>
  <c r="AR222" i="22"/>
  <c r="AZ222" i="22"/>
  <c r="AV222" i="22"/>
  <c r="AV360" i="22"/>
  <c r="BQ360" i="22" s="1"/>
  <c r="BA141" i="22"/>
  <c r="BK141" i="22"/>
  <c r="AZ151" i="22"/>
  <c r="BR151" i="22" s="1"/>
  <c r="AV151" i="22"/>
  <c r="AR151" i="22"/>
  <c r="BA116" i="22"/>
  <c r="BK116" i="22"/>
  <c r="BK313" i="22"/>
  <c r="BA313" i="22"/>
  <c r="AV324" i="22"/>
  <c r="AR324" i="22"/>
  <c r="AZ324" i="22"/>
  <c r="BK123" i="22"/>
  <c r="BA123" i="22"/>
  <c r="AV243" i="22"/>
  <c r="BQ243" i="22" s="1"/>
  <c r="AL321" i="22"/>
  <c r="BP321" i="22" s="1"/>
  <c r="AZ66" i="22"/>
  <c r="BR66" i="22" s="1"/>
  <c r="BA19" i="22"/>
  <c r="BK19" i="22"/>
  <c r="BA208" i="22"/>
  <c r="BK208" i="22"/>
  <c r="AR192" i="22"/>
  <c r="AZ192" i="22"/>
  <c r="AV192" i="22"/>
  <c r="AL307" i="22"/>
  <c r="BP307" i="22" s="1"/>
  <c r="BK125" i="22"/>
  <c r="BA125" i="22"/>
  <c r="BK373" i="22"/>
  <c r="BA373" i="22"/>
  <c r="AL110" i="22"/>
  <c r="BP110" i="22" s="1"/>
  <c r="AZ110" i="22"/>
  <c r="BK234" i="22"/>
  <c r="BA234" i="22"/>
  <c r="BK431" i="22"/>
  <c r="BA431" i="22"/>
  <c r="BK104" i="22"/>
  <c r="BA104" i="22"/>
  <c r="BK278" i="22"/>
  <c r="BA278" i="22"/>
  <c r="BK49" i="22"/>
  <c r="BA49" i="22"/>
  <c r="AV247" i="22"/>
  <c r="BQ247" i="22" s="1"/>
  <c r="BA95" i="22"/>
  <c r="BK95" i="22"/>
  <c r="AL228" i="22"/>
  <c r="BP228" i="22" s="1"/>
  <c r="AZ288" i="22"/>
  <c r="BA100" i="22"/>
  <c r="BK100" i="22"/>
  <c r="BK156" i="22"/>
  <c r="BA156" i="22"/>
  <c r="AL91" i="22"/>
  <c r="BP91" i="22" s="1"/>
  <c r="BK134" i="22"/>
  <c r="BA134" i="22"/>
  <c r="AZ273" i="22"/>
  <c r="BA15" i="22"/>
  <c r="BK15" i="22"/>
  <c r="AV6" i="22"/>
  <c r="AZ6" i="22"/>
  <c r="AR6" i="22"/>
  <c r="AL8" i="22"/>
  <c r="BP8" i="22" s="1"/>
  <c r="AZ67" i="22"/>
  <c r="BR67" i="22" s="1"/>
  <c r="AV412" i="22"/>
  <c r="AR412" i="22"/>
  <c r="BQ412" i="22" s="1"/>
  <c r="AZ412" i="22"/>
  <c r="BK412" i="22"/>
  <c r="BA412" i="22"/>
  <c r="BK354" i="22"/>
  <c r="BA354" i="22"/>
  <c r="AL434" i="22"/>
  <c r="BP434" i="22" s="1"/>
  <c r="AZ434" i="22"/>
  <c r="AV413" i="22"/>
  <c r="AR413" i="22"/>
  <c r="AZ413" i="22"/>
  <c r="BR413" i="22" s="1"/>
  <c r="BK422" i="22"/>
  <c r="BA422" i="22"/>
  <c r="AT416" i="22"/>
  <c r="AR416" i="22" s="1"/>
  <c r="AL416" i="22"/>
  <c r="BP416" i="22" s="1"/>
  <c r="BK429" i="22"/>
  <c r="BA429" i="22"/>
  <c r="BK254" i="22"/>
  <c r="BA254" i="22"/>
  <c r="AV347" i="22"/>
  <c r="AZ347" i="22"/>
  <c r="AR347" i="22"/>
  <c r="BQ347" i="22" s="1"/>
  <c r="AL317" i="22"/>
  <c r="BP317" i="22" s="1"/>
  <c r="BK415" i="22"/>
  <c r="BA415" i="22"/>
  <c r="AL374" i="22"/>
  <c r="BP374" i="22" s="1"/>
  <c r="BK70" i="22"/>
  <c r="BA70" i="22"/>
  <c r="AV305" i="22"/>
  <c r="AZ305" i="22"/>
  <c r="AR305" i="22"/>
  <c r="BQ305" i="22" s="1"/>
  <c r="BK393" i="22"/>
  <c r="BA393" i="22"/>
  <c r="AV157" i="22"/>
  <c r="BQ157" i="22" s="1"/>
  <c r="AV355" i="22"/>
  <c r="AZ355" i="22"/>
  <c r="AR355" i="22"/>
  <c r="BK223" i="22"/>
  <c r="BA223" i="22"/>
  <c r="BK358" i="22"/>
  <c r="BA358" i="22"/>
  <c r="AV203" i="22"/>
  <c r="AR203" i="22"/>
  <c r="AZ203" i="22"/>
  <c r="BR203" i="22" s="1"/>
  <c r="BK338" i="22"/>
  <c r="BA338" i="22"/>
  <c r="AR333" i="22"/>
  <c r="BQ333" i="22" s="1"/>
  <c r="BK362" i="22"/>
  <c r="BA362" i="22"/>
  <c r="BK194" i="22"/>
  <c r="BA194" i="22"/>
  <c r="BK336" i="22"/>
  <c r="BA336" i="22"/>
  <c r="AL122" i="22"/>
  <c r="BP122" i="22" s="1"/>
  <c r="BK238" i="22"/>
  <c r="BA238" i="22"/>
  <c r="BK199" i="22"/>
  <c r="BA199" i="22"/>
  <c r="BA327" i="22"/>
  <c r="BK327" i="22"/>
  <c r="BA39" i="22"/>
  <c r="BK39" i="22"/>
  <c r="AL87" i="22"/>
  <c r="BP87" i="22" s="1"/>
  <c r="BA232" i="22"/>
  <c r="BK232" i="22"/>
  <c r="BK266" i="22"/>
  <c r="BA266" i="22"/>
  <c r="AL371" i="22"/>
  <c r="BP371" i="22" s="1"/>
  <c r="BA360" i="22"/>
  <c r="BK360" i="22"/>
  <c r="AZ206" i="22"/>
  <c r="AV327" i="22"/>
  <c r="AZ327" i="22"/>
  <c r="AR327" i="22"/>
  <c r="BQ327" i="22" s="1"/>
  <c r="AV248" i="22"/>
  <c r="AZ248" i="22"/>
  <c r="AR248" i="22"/>
  <c r="AL244" i="22"/>
  <c r="BP244" i="22" s="1"/>
  <c r="AR229" i="22"/>
  <c r="BQ229" i="22" s="1"/>
  <c r="AL225" i="22"/>
  <c r="BP225" i="22" s="1"/>
  <c r="BA248" i="22"/>
  <c r="BK248" i="22"/>
  <c r="AV283" i="22"/>
  <c r="AR283" i="22"/>
  <c r="AZ283" i="22"/>
  <c r="AL286" i="22"/>
  <c r="BP286" i="22" s="1"/>
  <c r="AL269" i="22"/>
  <c r="BP269" i="22" s="1"/>
  <c r="AV179" i="22"/>
  <c r="AR179" i="22"/>
  <c r="BQ179" i="22" s="1"/>
  <c r="AZ179" i="22"/>
  <c r="BA307" i="22"/>
  <c r="BK307" i="22"/>
  <c r="BK322" i="22"/>
  <c r="BA322" i="22"/>
  <c r="BA222" i="22"/>
  <c r="BK222" i="22"/>
  <c r="AZ170" i="22"/>
  <c r="BR170" i="22" s="1"/>
  <c r="AZ364" i="22"/>
  <c r="AR364" i="22"/>
  <c r="BQ364" i="22" s="1"/>
  <c r="AV364" i="22"/>
  <c r="AV147" i="22"/>
  <c r="AR147" i="22"/>
  <c r="AZ147" i="22"/>
  <c r="BR147" i="22" s="1"/>
  <c r="AR240" i="22"/>
  <c r="AZ240" i="22"/>
  <c r="BR240" i="22" s="1"/>
  <c r="AV240" i="22"/>
  <c r="AL120" i="22"/>
  <c r="BP120" i="22" s="1"/>
  <c r="AL198" i="22"/>
  <c r="BP198" i="22" s="1"/>
  <c r="BK172" i="22"/>
  <c r="BA172" i="22"/>
  <c r="AV172" i="22"/>
  <c r="AR172" i="22"/>
  <c r="AZ172" i="22"/>
  <c r="AR14" i="22"/>
  <c r="AZ14" i="22"/>
  <c r="BR14" i="22" s="1"/>
  <c r="AV14" i="22"/>
  <c r="AV304" i="22"/>
  <c r="AR304" i="22"/>
  <c r="AZ304" i="22"/>
  <c r="AL222" i="22"/>
  <c r="BP222" i="22" s="1"/>
  <c r="AL57" i="22"/>
  <c r="BP57" i="22" s="1"/>
  <c r="BA227" i="22"/>
  <c r="BK227" i="22"/>
  <c r="BA369" i="22"/>
  <c r="BK369" i="22"/>
  <c r="AV356" i="22"/>
  <c r="AR356" i="22"/>
  <c r="AZ356" i="22"/>
  <c r="BK131" i="22"/>
  <c r="BA131" i="22"/>
  <c r="BA78" i="22"/>
  <c r="BK78" i="22"/>
  <c r="BA219" i="22"/>
  <c r="BK219" i="22"/>
  <c r="BA140" i="22"/>
  <c r="BK140" i="22"/>
  <c r="BK210" i="22"/>
  <c r="BA210" i="22"/>
  <c r="BK119" i="22"/>
  <c r="BA119" i="22"/>
  <c r="AZ247" i="22"/>
  <c r="BR247" i="22" s="1"/>
  <c r="BA260" i="22"/>
  <c r="BK260" i="22"/>
  <c r="AL212" i="22"/>
  <c r="BP212" i="22" s="1"/>
  <c r="AZ212" i="22"/>
  <c r="AZ310" i="22"/>
  <c r="AV310" i="22"/>
  <c r="AR310" i="22"/>
  <c r="AL258" i="22"/>
  <c r="BP258" i="22" s="1"/>
  <c r="AL89" i="22"/>
  <c r="BP89" i="22" s="1"/>
  <c r="AL311" i="22"/>
  <c r="BP311" i="22" s="1"/>
  <c r="BK171" i="22"/>
  <c r="BA171" i="22"/>
  <c r="BK27" i="22"/>
  <c r="BA27" i="22"/>
  <c r="BK56" i="22"/>
  <c r="BA56" i="22"/>
  <c r="AL50" i="22"/>
  <c r="BP50" i="22" s="1"/>
  <c r="AL171" i="22"/>
  <c r="BP171" i="22" s="1"/>
  <c r="AL23" i="22"/>
  <c r="BP23" i="22" s="1"/>
  <c r="AV325" i="22"/>
  <c r="AR325" i="22"/>
  <c r="AZ325" i="22"/>
  <c r="BR325" i="22" s="1"/>
  <c r="AR58" i="22"/>
  <c r="AZ58" i="22"/>
  <c r="AV58" i="22"/>
  <c r="AV134" i="22"/>
  <c r="AR134" i="22"/>
  <c r="AZ134" i="22"/>
  <c r="BA5" i="22"/>
  <c r="BK5" i="22"/>
  <c r="AL27" i="22"/>
  <c r="BP27" i="22" s="1"/>
  <c r="AR135" i="22"/>
  <c r="BQ135" i="22" s="1"/>
  <c r="AR55" i="22"/>
  <c r="BQ55" i="22" s="1"/>
  <c r="BA58" i="22"/>
  <c r="BK58" i="22"/>
  <c r="AV424" i="22"/>
  <c r="AZ424" i="22"/>
  <c r="AR424" i="22"/>
  <c r="BQ424" i="22" s="1"/>
  <c r="AR354" i="22"/>
  <c r="AZ354" i="22"/>
  <c r="AV354" i="22"/>
  <c r="AV435" i="22"/>
  <c r="AZ435" i="22"/>
  <c r="AR435" i="22"/>
  <c r="BK251" i="22"/>
  <c r="BA251" i="22"/>
  <c r="BK404" i="22"/>
  <c r="BA404" i="22"/>
  <c r="AL421" i="22"/>
  <c r="BP421" i="22" s="1"/>
  <c r="AZ421" i="22"/>
  <c r="AZ299" i="22"/>
  <c r="AZ262" i="22"/>
  <c r="AV262" i="22"/>
  <c r="AR262" i="22"/>
  <c r="BQ262" i="22" s="1"/>
  <c r="AL331" i="22"/>
  <c r="BP331" i="22" s="1"/>
  <c r="AR421" i="22"/>
  <c r="BQ421" i="22" s="1"/>
  <c r="BK347" i="22"/>
  <c r="BA347" i="22"/>
  <c r="AV150" i="22"/>
  <c r="AZ150" i="22"/>
  <c r="AR150" i="22"/>
  <c r="BQ150" i="22" s="1"/>
  <c r="BK339" i="22"/>
  <c r="BA339" i="22"/>
  <c r="AR330" i="22"/>
  <c r="AZ330" i="22"/>
  <c r="AV330" i="22"/>
  <c r="BA305" i="22"/>
  <c r="BK305" i="22"/>
  <c r="BA341" i="22"/>
  <c r="BK341" i="22"/>
  <c r="AL337" i="22"/>
  <c r="BP337" i="22" s="1"/>
  <c r="BK355" i="22"/>
  <c r="BA355" i="22"/>
  <c r="AR261" i="22"/>
  <c r="AZ261" i="22"/>
  <c r="AV261" i="22"/>
  <c r="AL306" i="22"/>
  <c r="BP306" i="22" s="1"/>
  <c r="AL330" i="22"/>
  <c r="BP330" i="22" s="1"/>
  <c r="AL339" i="22"/>
  <c r="BP339" i="22" s="1"/>
  <c r="AV217" i="22"/>
  <c r="AZ217" i="22"/>
  <c r="BR217" i="22" s="1"/>
  <c r="AR217" i="22"/>
  <c r="BQ217" i="22" s="1"/>
  <c r="AR396" i="22"/>
  <c r="AZ396" i="22"/>
  <c r="AV396" i="22"/>
  <c r="AV366" i="22"/>
  <c r="AR366" i="22"/>
  <c r="AZ366" i="22"/>
  <c r="AV348" i="22"/>
  <c r="AR348" i="22"/>
  <c r="AZ348" i="22"/>
  <c r="AV351" i="22"/>
  <c r="AR351" i="22"/>
  <c r="AZ351" i="22"/>
  <c r="BR351" i="22" s="1"/>
  <c r="AR65" i="22"/>
  <c r="AZ65" i="22"/>
  <c r="AV65" i="22"/>
  <c r="AL334" i="22"/>
  <c r="BP334" i="22" s="1"/>
  <c r="AL43" i="22"/>
  <c r="BP43" i="22" s="1"/>
  <c r="BK332" i="22"/>
  <c r="BA332" i="22"/>
  <c r="AV407" i="22"/>
  <c r="AZ407" i="22"/>
  <c r="AR407" i="22"/>
  <c r="AV338" i="22"/>
  <c r="AR338" i="22"/>
  <c r="AZ338" i="22"/>
  <c r="AV181" i="22"/>
  <c r="AR181" i="22"/>
  <c r="AZ181" i="22"/>
  <c r="AR231" i="22"/>
  <c r="BQ231" i="22" s="1"/>
  <c r="BA174" i="22"/>
  <c r="BK174" i="22"/>
  <c r="AL342" i="22"/>
  <c r="BP342" i="22" s="1"/>
  <c r="AL178" i="22"/>
  <c r="BP178" i="22" s="1"/>
  <c r="AZ194" i="22"/>
  <c r="AL133" i="22"/>
  <c r="BP133" i="22" s="1"/>
  <c r="AV244" i="22"/>
  <c r="AR244" i="22"/>
  <c r="AZ244" i="22"/>
  <c r="BR244" i="22" s="1"/>
  <c r="AL39" i="22"/>
  <c r="BP39" i="22" s="1"/>
  <c r="BA158" i="22"/>
  <c r="BK158" i="22"/>
  <c r="AV224" i="22"/>
  <c r="AZ224" i="22"/>
  <c r="BR224" i="22" s="1"/>
  <c r="AR224" i="22"/>
  <c r="BQ224" i="22" s="1"/>
  <c r="AV281" i="22"/>
  <c r="AZ281" i="22"/>
  <c r="AR281" i="22"/>
  <c r="BQ281" i="22" s="1"/>
  <c r="AV264" i="22"/>
  <c r="AR264" i="22"/>
  <c r="AZ264" i="22"/>
  <c r="AV274" i="22"/>
  <c r="AR274" i="22"/>
  <c r="BQ274" i="22" s="1"/>
  <c r="AZ274" i="22"/>
  <c r="AL271" i="22"/>
  <c r="BP271" i="22" s="1"/>
  <c r="AZ271" i="22"/>
  <c r="AL196" i="22"/>
  <c r="BP196" i="22" s="1"/>
  <c r="BK298" i="22"/>
  <c r="BA298" i="22"/>
  <c r="BK395" i="22"/>
  <c r="BA395" i="22"/>
  <c r="BK274" i="22"/>
  <c r="BA274" i="22"/>
  <c r="BK190" i="22"/>
  <c r="BA190" i="22"/>
  <c r="BK235" i="22"/>
  <c r="BA235" i="22"/>
  <c r="AR368" i="22"/>
  <c r="BQ368" i="22" s="1"/>
  <c r="AZ368" i="22"/>
  <c r="AV368" i="22"/>
  <c r="AZ166" i="22"/>
  <c r="BR166" i="22" s="1"/>
  <c r="AV191" i="22"/>
  <c r="AZ191" i="22"/>
  <c r="AR191" i="22"/>
  <c r="AZ420" i="22"/>
  <c r="BR420" i="22" s="1"/>
  <c r="AV158" i="22"/>
  <c r="BQ158" i="22" s="1"/>
  <c r="AZ160" i="22"/>
  <c r="BR160" i="22" s="1"/>
  <c r="AL141" i="22"/>
  <c r="BP141" i="22" s="1"/>
  <c r="AV294" i="22"/>
  <c r="BQ294" i="22" s="1"/>
  <c r="AL290" i="22"/>
  <c r="BP290" i="22" s="1"/>
  <c r="AL304" i="22"/>
  <c r="BP304" i="22" s="1"/>
  <c r="AL147" i="22"/>
  <c r="BP147" i="22" s="1"/>
  <c r="BA320" i="22"/>
  <c r="BK320" i="22"/>
  <c r="BA148" i="22"/>
  <c r="BK148" i="22"/>
  <c r="AV322" i="22"/>
  <c r="AR322" i="22"/>
  <c r="AZ322" i="22"/>
  <c r="AV155" i="22"/>
  <c r="BQ155" i="22" s="1"/>
  <c r="AR113" i="22"/>
  <c r="AZ113" i="22"/>
  <c r="AV113" i="22"/>
  <c r="AZ123" i="22"/>
  <c r="AZ82" i="22"/>
  <c r="AZ256" i="22"/>
  <c r="AZ117" i="22"/>
  <c r="AZ164" i="22"/>
  <c r="BA9" i="22"/>
  <c r="BK9" i="22"/>
  <c r="BK205" i="22"/>
  <c r="BA205" i="22"/>
  <c r="BA276" i="22"/>
  <c r="BK276" i="22"/>
  <c r="AL270" i="22"/>
  <c r="BP270" i="22" s="1"/>
  <c r="AZ323" i="22"/>
  <c r="BR323" i="22" s="1"/>
  <c r="AZ71" i="22"/>
  <c r="BR71" i="22" s="1"/>
  <c r="AZ349" i="22"/>
  <c r="BK64" i="22"/>
  <c r="BA64" i="22"/>
  <c r="BK161" i="22"/>
  <c r="BA161" i="22"/>
  <c r="BA216" i="22"/>
  <c r="BK216" i="22"/>
  <c r="BK165" i="22"/>
  <c r="BA165" i="22"/>
  <c r="BK121" i="22"/>
  <c r="BA121" i="22"/>
  <c r="AV68" i="22"/>
  <c r="AZ68" i="22"/>
  <c r="AR68" i="22"/>
  <c r="BQ68" i="22" s="1"/>
  <c r="AV74" i="22"/>
  <c r="AZ74" i="22"/>
  <c r="BR74" i="22" s="1"/>
  <c r="AR74" i="22"/>
  <c r="BQ74" i="22" s="1"/>
  <c r="AV220" i="22"/>
  <c r="BQ220" i="22" s="1"/>
  <c r="BK91" i="22"/>
  <c r="BA91" i="22"/>
  <c r="BK8" i="22"/>
  <c r="BA8" i="22"/>
  <c r="AL53" i="22"/>
  <c r="BP53" i="22" s="1"/>
  <c r="AZ53" i="22"/>
  <c r="AR53" i="22"/>
  <c r="BQ53" i="22" s="1"/>
  <c r="BA275" i="22"/>
  <c r="BK275" i="22"/>
  <c r="AV112" i="22"/>
  <c r="AR112" i="22"/>
  <c r="AZ112" i="22"/>
  <c r="BR112" i="22" s="1"/>
  <c r="AV10" i="22"/>
  <c r="AR10" i="22"/>
  <c r="BQ10" i="22" s="1"/>
  <c r="AZ10" i="22"/>
  <c r="AV42" i="22"/>
  <c r="AR42" i="22"/>
  <c r="AZ42" i="22"/>
  <c r="AL17" i="22"/>
  <c r="BP17" i="22" s="1"/>
  <c r="AL40" i="22"/>
  <c r="BP40" i="22" s="1"/>
  <c r="AV77" i="22"/>
  <c r="AZ77" i="22"/>
  <c r="AR77" i="22"/>
  <c r="BQ77" i="22" s="1"/>
  <c r="BK312" i="22"/>
  <c r="BA312" i="22"/>
  <c r="BK424" i="22"/>
  <c r="BA424" i="22"/>
  <c r="BK435" i="22"/>
  <c r="BA435" i="22"/>
  <c r="AL417" i="22"/>
  <c r="BP417" i="22" s="1"/>
  <c r="AV417" i="22"/>
  <c r="BQ417" i="22" s="1"/>
  <c r="AR312" i="22"/>
  <c r="BQ312" i="22" s="1"/>
  <c r="AL251" i="22"/>
  <c r="BP251" i="22" s="1"/>
  <c r="AZ251" i="22"/>
  <c r="AV416" i="22"/>
  <c r="AZ416" i="22"/>
  <c r="AV402" i="22"/>
  <c r="BQ402" i="22" s="1"/>
  <c r="AV385" i="22"/>
  <c r="AR385" i="22"/>
  <c r="AZ385" i="22"/>
  <c r="AZ406" i="22"/>
  <c r="BR406" i="22" s="1"/>
  <c r="AL385" i="22"/>
  <c r="BP385" i="22" s="1"/>
  <c r="BA262" i="22"/>
  <c r="BK262" i="22"/>
  <c r="AV408" i="22"/>
  <c r="AZ408" i="22"/>
  <c r="AR408" i="22"/>
  <c r="BQ408" i="22" s="1"/>
  <c r="BK150" i="22"/>
  <c r="BA150" i="22"/>
  <c r="AL413" i="22"/>
  <c r="BP413" i="22" s="1"/>
  <c r="BK302" i="22"/>
  <c r="BA302" i="22"/>
  <c r="BK419" i="22"/>
  <c r="BA419" i="22"/>
  <c r="BK403" i="22"/>
  <c r="BA403" i="22"/>
  <c r="AV302" i="22"/>
  <c r="AR302" i="22"/>
  <c r="BQ302" i="22" s="1"/>
  <c r="AZ302" i="22"/>
  <c r="AL204" i="22"/>
  <c r="BP204" i="22" s="1"/>
  <c r="AV418" i="22"/>
  <c r="AR418" i="22"/>
  <c r="AZ418" i="22"/>
  <c r="AL389" i="22"/>
  <c r="BP389" i="22" s="1"/>
  <c r="AR70" i="22"/>
  <c r="BQ70" i="22" s="1"/>
  <c r="AZ397" i="22"/>
  <c r="BR397" i="22" s="1"/>
  <c r="AV397" i="22"/>
  <c r="AR397" i="22"/>
  <c r="BK229" i="22"/>
  <c r="BA229" i="22"/>
  <c r="AR342" i="22"/>
  <c r="BQ342" i="22" s="1"/>
  <c r="AZ342" i="22"/>
  <c r="BR342" i="22" s="1"/>
  <c r="AV342" i="22"/>
  <c r="BK348" i="22"/>
  <c r="BA348" i="22"/>
  <c r="AL167" i="22"/>
  <c r="BP167" i="22" s="1"/>
  <c r="AV403" i="22"/>
  <c r="BQ403" i="22" s="1"/>
  <c r="AV334" i="22"/>
  <c r="AZ334" i="22"/>
  <c r="AR334" i="22"/>
  <c r="BA65" i="22"/>
  <c r="BK65" i="22"/>
  <c r="AV306" i="22"/>
  <c r="AR306" i="22"/>
  <c r="AZ306" i="22"/>
  <c r="AV389" i="22"/>
  <c r="AR389" i="22"/>
  <c r="BQ389" i="22" s="1"/>
  <c r="AZ389" i="22"/>
  <c r="BA183" i="22"/>
  <c r="BK183" i="22"/>
  <c r="BK378" i="22"/>
  <c r="BA378" i="22"/>
  <c r="BK245" i="22"/>
  <c r="BA245" i="22"/>
  <c r="AR309" i="22"/>
  <c r="BQ309" i="22" s="1"/>
  <c r="AR293" i="22"/>
  <c r="BQ293" i="22" s="1"/>
  <c r="BA371" i="22"/>
  <c r="BK371" i="22"/>
  <c r="AZ383" i="22"/>
  <c r="BR383" i="22" s="1"/>
  <c r="AZ129" i="22"/>
  <c r="BR129" i="22" s="1"/>
  <c r="BK87" i="22"/>
  <c r="BA87" i="22"/>
  <c r="AV46" i="22"/>
  <c r="AZ46" i="22"/>
  <c r="AR46" i="22"/>
  <c r="AV286" i="22"/>
  <c r="AR286" i="22"/>
  <c r="AZ286" i="22"/>
  <c r="BA255" i="22"/>
  <c r="BK255" i="22"/>
  <c r="AR255" i="22"/>
  <c r="AV255" i="22"/>
  <c r="AZ255" i="22"/>
  <c r="AV103" i="22"/>
  <c r="AZ103" i="22"/>
  <c r="AR103" i="22"/>
  <c r="AV200" i="22"/>
  <c r="AZ200" i="22"/>
  <c r="AR200" i="22"/>
  <c r="BQ200" i="22" s="1"/>
  <c r="AZ362" i="22"/>
  <c r="BA200" i="22"/>
  <c r="BK200" i="22"/>
  <c r="AV54" i="22"/>
  <c r="AR54" i="22"/>
  <c r="AZ54" i="22"/>
  <c r="AR80" i="22"/>
  <c r="AZ80" i="22"/>
  <c r="AV80" i="22"/>
  <c r="AR176" i="22"/>
  <c r="AZ176" i="22"/>
  <c r="BR176" i="22" s="1"/>
  <c r="AV176" i="22"/>
  <c r="BK249" i="22"/>
  <c r="BA249" i="22"/>
  <c r="BA368" i="22"/>
  <c r="BK368" i="22"/>
  <c r="BA372" i="22"/>
  <c r="BK372" i="22"/>
  <c r="BA243" i="22"/>
  <c r="BK243" i="22"/>
  <c r="BA130" i="22"/>
  <c r="BK130" i="22"/>
  <c r="BA153" i="22"/>
  <c r="BK153" i="22"/>
  <c r="AL249" i="22"/>
  <c r="BP249" i="22" s="1"/>
  <c r="AV159" i="22"/>
  <c r="AR159" i="22"/>
  <c r="AZ159" i="22"/>
  <c r="BA73" i="22"/>
  <c r="BK73" i="22"/>
  <c r="BA126" i="22"/>
  <c r="BK126" i="22"/>
  <c r="AR319" i="22"/>
  <c r="AZ319" i="22"/>
  <c r="AV319" i="22"/>
  <c r="AR132" i="22"/>
  <c r="BQ132" i="22" s="1"/>
  <c r="AZ132" i="22"/>
  <c r="BR132" i="22" s="1"/>
  <c r="AV132" i="22"/>
  <c r="AZ19" i="22"/>
  <c r="BK169" i="22"/>
  <c r="BA169" i="22"/>
  <c r="BA314" i="22"/>
  <c r="BK314" i="22"/>
  <c r="AZ405" i="22"/>
  <c r="AR186" i="22"/>
  <c r="AZ186" i="22"/>
  <c r="BR186" i="22" s="1"/>
  <c r="AV186" i="22"/>
  <c r="AV201" i="22"/>
  <c r="AL220" i="22"/>
  <c r="BP220" i="22" s="1"/>
  <c r="AL268" i="22"/>
  <c r="BP268" i="22" s="1"/>
  <c r="BK11" i="22"/>
  <c r="BA11" i="22"/>
  <c r="BK107" i="22"/>
  <c r="BA107" i="22"/>
  <c r="AL193" i="22"/>
  <c r="BP193" i="22" s="1"/>
  <c r="AZ95" i="22"/>
  <c r="AV95" i="22"/>
  <c r="AR95" i="22"/>
  <c r="AL111" i="22"/>
  <c r="BP111" i="22" s="1"/>
  <c r="AZ373" i="22"/>
  <c r="AR89" i="22"/>
  <c r="AZ89" i="22"/>
  <c r="AV89" i="22"/>
  <c r="AL118" i="22"/>
  <c r="BP118" i="22" s="1"/>
  <c r="AZ284" i="22"/>
  <c r="BR284" i="22" s="1"/>
  <c r="BK68" i="22"/>
  <c r="BA68" i="22"/>
  <c r="AZ220" i="22"/>
  <c r="AZ140" i="22"/>
  <c r="BK17" i="22"/>
  <c r="BA17" i="22"/>
  <c r="AV50" i="22"/>
  <c r="AR50" i="22"/>
  <c r="AZ50" i="22"/>
  <c r="BR50" i="22" s="1"/>
  <c r="AR81" i="22"/>
  <c r="AZ81" i="22"/>
  <c r="AV81" i="22"/>
  <c r="AV118" i="22"/>
  <c r="AR118" i="22"/>
  <c r="AZ118" i="22"/>
  <c r="AV51" i="22"/>
  <c r="AR51" i="22"/>
  <c r="AZ51" i="22"/>
  <c r="AV60" i="22"/>
  <c r="AR60" i="22"/>
  <c r="AZ60" i="22"/>
  <c r="BR60" i="22" s="1"/>
  <c r="BK187" i="22"/>
  <c r="BA187" i="22"/>
  <c r="BA137" i="22"/>
  <c r="BK137" i="22"/>
  <c r="BA20" i="22"/>
  <c r="BK20" i="22"/>
  <c r="BA7" i="22"/>
  <c r="BK7" i="22"/>
  <c r="BK77" i="22"/>
  <c r="BA77" i="22"/>
  <c r="AR47" i="22"/>
  <c r="BQ47" i="22" s="1"/>
  <c r="AL74" i="22"/>
  <c r="BP74" i="22" s="1"/>
  <c r="AZ23" i="22"/>
  <c r="AV438" i="22"/>
  <c r="AZ438" i="22"/>
  <c r="AR438" i="22"/>
  <c r="AL435" i="22"/>
  <c r="BP435" i="22" s="1"/>
  <c r="AL430" i="22"/>
  <c r="BP430" i="22" s="1"/>
  <c r="BS430" i="22" s="1"/>
  <c r="BK409" i="22"/>
  <c r="BA409" i="22"/>
  <c r="BK299" i="22"/>
  <c r="BA299" i="22"/>
  <c r="AZ375" i="22"/>
  <c r="AV434" i="22"/>
  <c r="BQ434" i="22" s="1"/>
  <c r="AZ312" i="22"/>
  <c r="AL409" i="22"/>
  <c r="BP409" i="22" s="1"/>
  <c r="AZ409" i="22"/>
  <c r="AL354" i="22"/>
  <c r="BP354" i="22" s="1"/>
  <c r="AL380" i="22"/>
  <c r="BP380" i="22" s="1"/>
  <c r="AZ380" i="22"/>
  <c r="BR380" i="22" s="1"/>
  <c r="BA385" i="22"/>
  <c r="BK385" i="22"/>
  <c r="BA408" i="22"/>
  <c r="BK408" i="22"/>
  <c r="AV300" i="22"/>
  <c r="AZ300" i="22"/>
  <c r="AR300" i="22"/>
  <c r="AV353" i="22"/>
  <c r="AZ353" i="22"/>
  <c r="AR353" i="22"/>
  <c r="BK28" i="22"/>
  <c r="BA28" i="22"/>
  <c r="BK204" i="22"/>
  <c r="BA204" i="22"/>
  <c r="AL262" i="22"/>
  <c r="BP262" i="22" s="1"/>
  <c r="BK423" i="22"/>
  <c r="BA423" i="22"/>
  <c r="AV411" i="22"/>
  <c r="AZ411" i="22"/>
  <c r="AR411" i="22"/>
  <c r="BQ411" i="22" s="1"/>
  <c r="BK418" i="22"/>
  <c r="BA418" i="22"/>
  <c r="BA261" i="22"/>
  <c r="BK261" i="22"/>
  <c r="BK335" i="22"/>
  <c r="BA335" i="22"/>
  <c r="AR350" i="22"/>
  <c r="AZ350" i="22"/>
  <c r="BR350" i="22" s="1"/>
  <c r="AV350" i="22"/>
  <c r="BK303" i="22"/>
  <c r="BA303" i="22"/>
  <c r="AR211" i="22"/>
  <c r="BQ211" i="22" s="1"/>
  <c r="AZ211" i="22"/>
  <c r="BR211" i="22" s="1"/>
  <c r="AV211" i="22"/>
  <c r="AR180" i="22"/>
  <c r="AZ180" i="22"/>
  <c r="BR180" i="22" s="1"/>
  <c r="AV180" i="22"/>
  <c r="BK306" i="22"/>
  <c r="BA306" i="22"/>
  <c r="BK389" i="22"/>
  <c r="BA389" i="22"/>
  <c r="AV332" i="22"/>
  <c r="AR332" i="22"/>
  <c r="AZ332" i="22"/>
  <c r="AV174" i="22"/>
  <c r="AR174" i="22"/>
  <c r="AZ174" i="22"/>
  <c r="AV336" i="22"/>
  <c r="AR336" i="22"/>
  <c r="AZ336" i="22"/>
  <c r="AL333" i="22"/>
  <c r="BP333" i="22" s="1"/>
  <c r="AZ293" i="22"/>
  <c r="BR293" i="22" s="1"/>
  <c r="AV152" i="22"/>
  <c r="AR152" i="22"/>
  <c r="AZ152" i="22"/>
  <c r="BR152" i="22" s="1"/>
  <c r="AV214" i="22"/>
  <c r="AR214" i="22"/>
  <c r="AZ214" i="22"/>
  <c r="BR214" i="22" s="1"/>
  <c r="AV133" i="22"/>
  <c r="AR133" i="22"/>
  <c r="BQ133" i="22" s="1"/>
  <c r="AZ133" i="22"/>
  <c r="BR133" i="22" s="1"/>
  <c r="BA286" i="22"/>
  <c r="BK286" i="22"/>
  <c r="AV232" i="22"/>
  <c r="AZ232" i="22"/>
  <c r="AR232" i="22"/>
  <c r="AL272" i="22"/>
  <c r="BP272" i="22" s="1"/>
  <c r="BK120" i="22"/>
  <c r="BA120" i="22"/>
  <c r="AV295" i="22"/>
  <c r="AZ295" i="22"/>
  <c r="AR295" i="22"/>
  <c r="BQ295" i="22" s="1"/>
  <c r="AZ265" i="22"/>
  <c r="AV371" i="22"/>
  <c r="AZ371" i="22"/>
  <c r="AR371" i="22"/>
  <c r="BQ371" i="22" s="1"/>
  <c r="AR225" i="22"/>
  <c r="AV225" i="22"/>
  <c r="AZ225" i="22"/>
  <c r="BA54" i="22"/>
  <c r="BK54" i="22"/>
  <c r="AL298" i="22"/>
  <c r="BP298" i="22" s="1"/>
  <c r="AZ298" i="22"/>
  <c r="BK209" i="22"/>
  <c r="BA209" i="22"/>
  <c r="BK37" i="22"/>
  <c r="BA37" i="22"/>
  <c r="BA80" i="22"/>
  <c r="BK80" i="22"/>
  <c r="BK162" i="22"/>
  <c r="BA162" i="22"/>
  <c r="AR290" i="22"/>
  <c r="BQ290" i="22" s="1"/>
  <c r="AZ290" i="22"/>
  <c r="AV290" i="22"/>
  <c r="AZ105" i="22"/>
  <c r="BR105" i="22" s="1"/>
  <c r="AL130" i="22"/>
  <c r="BP130" i="22" s="1"/>
  <c r="AZ282" i="22"/>
  <c r="BR282" i="22" s="1"/>
  <c r="BK21" i="22"/>
  <c r="BA21" i="22"/>
  <c r="BK159" i="22"/>
  <c r="BA159" i="22"/>
  <c r="AZ328" i="22"/>
  <c r="BR328" i="22" s="1"/>
  <c r="AZ250" i="22"/>
  <c r="BR250" i="22" s="1"/>
  <c r="AZ237" i="22"/>
  <c r="BR237" i="22" s="1"/>
  <c r="AR162" i="22"/>
  <c r="BQ162" i="22" s="1"/>
  <c r="BA218" i="22"/>
  <c r="BK218" i="22"/>
  <c r="BA41" i="22"/>
  <c r="BK41" i="22"/>
  <c r="BK113" i="22"/>
  <c r="BA113" i="22"/>
  <c r="AZ391" i="22"/>
  <c r="AR125" i="22"/>
  <c r="AZ125" i="22"/>
  <c r="AV125" i="22"/>
  <c r="AZ184" i="22"/>
  <c r="BK117" i="22"/>
  <c r="BA117" i="22"/>
  <c r="BA297" i="22"/>
  <c r="BK297" i="22"/>
  <c r="AZ36" i="22"/>
  <c r="BR36" i="22" s="1"/>
  <c r="AZ219" i="22"/>
  <c r="AV219" i="22"/>
  <c r="AR219" i="22"/>
  <c r="BQ219" i="22" s="1"/>
  <c r="AZ201" i="22"/>
  <c r="BR201" i="22" s="1"/>
  <c r="BA212" i="22"/>
  <c r="BK212" i="22"/>
  <c r="AR124" i="22"/>
  <c r="BQ124" i="22" s="1"/>
  <c r="AZ124" i="22"/>
  <c r="BR124" i="22" s="1"/>
  <c r="AV124" i="22"/>
  <c r="BK26" i="22"/>
  <c r="BA26" i="22"/>
  <c r="BK102" i="22"/>
  <c r="BA102" i="22"/>
  <c r="AR268" i="22"/>
  <c r="AZ268" i="22"/>
  <c r="AV268" i="22"/>
  <c r="AR193" i="22"/>
  <c r="AZ193" i="22"/>
  <c r="AV193" i="22"/>
  <c r="AR329" i="22"/>
  <c r="AZ329" i="22"/>
  <c r="AV329" i="22"/>
  <c r="BK89" i="22"/>
  <c r="BA89" i="22"/>
  <c r="BK185" i="22"/>
  <c r="BA185" i="22"/>
  <c r="BA308" i="22"/>
  <c r="BK308" i="22"/>
  <c r="BK6" i="22"/>
  <c r="BA6" i="22"/>
  <c r="BK118" i="22"/>
  <c r="BA118" i="22"/>
  <c r="AL136" i="22"/>
  <c r="BP136" i="22" s="1"/>
  <c r="BA51" i="22"/>
  <c r="BK51" i="22"/>
  <c r="AR96" i="22"/>
  <c r="AZ96" i="22"/>
  <c r="AV96" i="22"/>
  <c r="BA88" i="22"/>
  <c r="BK88" i="22"/>
  <c r="AR13" i="22"/>
  <c r="AZ13" i="22"/>
  <c r="AV13" i="22"/>
  <c r="AV56" i="22"/>
  <c r="AZ56" i="22"/>
  <c r="AR56" i="22"/>
  <c r="BA154" i="22"/>
  <c r="BK154" i="22"/>
  <c r="AL84" i="22"/>
  <c r="BP84" i="22" s="1"/>
  <c r="AL56" i="22"/>
  <c r="BP56" i="22" s="1"/>
  <c r="AV154" i="22"/>
  <c r="AR154" i="22"/>
  <c r="AZ154" i="22"/>
  <c r="AR12" i="22"/>
  <c r="AZ12" i="22"/>
  <c r="AV12" i="22"/>
  <c r="AV277" i="22"/>
  <c r="AR277" i="22"/>
  <c r="AZ277" i="22"/>
  <c r="BK277" i="22"/>
  <c r="BA277" i="22"/>
  <c r="BK438" i="22"/>
  <c r="BA438" i="22"/>
  <c r="BK428" i="22"/>
  <c r="BA428" i="22"/>
  <c r="AV433" i="22"/>
  <c r="AR433" i="22"/>
  <c r="BQ433" i="22" s="1"/>
  <c r="AZ433" i="22"/>
  <c r="BR433" i="22" s="1"/>
  <c r="AL367" i="22"/>
  <c r="BP367" i="22" s="1"/>
  <c r="AZ394" i="22"/>
  <c r="AV394" i="22"/>
  <c r="AR394" i="22"/>
  <c r="AR437" i="22"/>
  <c r="AZ437" i="22"/>
  <c r="AV437" i="22"/>
  <c r="BK300" i="22"/>
  <c r="BA300" i="22"/>
  <c r="AV361" i="22"/>
  <c r="AR361" i="22"/>
  <c r="AZ361" i="22"/>
  <c r="AL410" i="22"/>
  <c r="BP410" i="22" s="1"/>
  <c r="BK353" i="22"/>
  <c r="BA353" i="22"/>
  <c r="BK337" i="22"/>
  <c r="BA337" i="22"/>
  <c r="AV316" i="22"/>
  <c r="AR316" i="22"/>
  <c r="AZ316" i="22"/>
  <c r="BK285" i="22"/>
  <c r="BA285" i="22"/>
  <c r="BK411" i="22"/>
  <c r="BA411" i="22"/>
  <c r="AV335" i="22"/>
  <c r="AR335" i="22"/>
  <c r="AZ335" i="22"/>
  <c r="AZ101" i="22"/>
  <c r="BR101" i="22" s="1"/>
  <c r="AV101" i="22"/>
  <c r="AR101" i="22"/>
  <c r="BK390" i="22"/>
  <c r="BA390" i="22"/>
  <c r="AR62" i="22"/>
  <c r="AZ62" i="22"/>
  <c r="BR62" i="22" s="1"/>
  <c r="AV62" i="22"/>
  <c r="AV400" i="22"/>
  <c r="AZ400" i="22"/>
  <c r="AR400" i="22"/>
  <c r="AZ398" i="22"/>
  <c r="BR398" i="22" s="1"/>
  <c r="BK287" i="22"/>
  <c r="BA287" i="22"/>
  <c r="AL378" i="22"/>
  <c r="BP378" i="22" s="1"/>
  <c r="AV178" i="22"/>
  <c r="AR178" i="22"/>
  <c r="AZ178" i="22"/>
  <c r="BR178" i="22" s="1"/>
  <c r="BK265" i="22"/>
  <c r="BA265" i="22"/>
  <c r="BA272" i="22"/>
  <c r="BK272" i="22"/>
  <c r="AZ345" i="22"/>
  <c r="AL295" i="22"/>
  <c r="BP295" i="22" s="1"/>
  <c r="AL54" i="22"/>
  <c r="BP54" i="22" s="1"/>
  <c r="AV39" i="22"/>
  <c r="AZ39" i="22"/>
  <c r="AR39" i="22"/>
  <c r="BQ39" i="22" s="1"/>
  <c r="AL109" i="22"/>
  <c r="BP109" i="22" s="1"/>
  <c r="AL158" i="22"/>
  <c r="BP158" i="22" s="1"/>
  <c r="AZ158" i="22"/>
  <c r="AV252" i="22"/>
  <c r="AR252" i="22"/>
  <c r="AZ252" i="22"/>
  <c r="AL255" i="22"/>
  <c r="BP255" i="22" s="1"/>
  <c r="BK324" i="22"/>
  <c r="BA324" i="22"/>
  <c r="AL315" i="22"/>
  <c r="BP315" i="22" s="1"/>
  <c r="BA290" i="22"/>
  <c r="BK290" i="22"/>
  <c r="AV57" i="22"/>
  <c r="AR57" i="22"/>
  <c r="AZ57" i="22"/>
  <c r="BR57" i="22" s="1"/>
  <c r="AZ344" i="22"/>
  <c r="BR344" i="22" s="1"/>
  <c r="AR401" i="22"/>
  <c r="AZ401" i="22"/>
  <c r="AV401" i="22"/>
  <c r="AV130" i="22"/>
  <c r="AR130" i="22"/>
  <c r="AZ130" i="22"/>
  <c r="AR153" i="22"/>
  <c r="AZ153" i="22"/>
  <c r="AV153" i="22"/>
  <c r="AZ235" i="22"/>
  <c r="AZ267" i="22"/>
  <c r="BR267" i="22" s="1"/>
  <c r="BA82" i="22"/>
  <c r="BK82" i="22"/>
  <c r="AL127" i="22"/>
  <c r="BP127" i="22" s="1"/>
  <c r="BA184" i="22"/>
  <c r="BK184" i="22"/>
  <c r="BA221" i="22"/>
  <c r="BK221" i="22"/>
  <c r="BA24" i="22"/>
  <c r="BK24" i="22"/>
  <c r="AV198" i="22"/>
  <c r="AR198" i="22"/>
  <c r="AZ198" i="22"/>
  <c r="AZ382" i="22"/>
  <c r="BR382" i="22" s="1"/>
  <c r="BA192" i="22"/>
  <c r="BK192" i="22"/>
  <c r="AR131" i="22"/>
  <c r="AZ131" i="22"/>
  <c r="AV131" i="22"/>
  <c r="BK319" i="22"/>
  <c r="BA319" i="22"/>
  <c r="AZ9" i="22"/>
  <c r="AV9" i="22"/>
  <c r="AR9" i="22"/>
  <c r="BK33" i="22"/>
  <c r="BA33" i="22"/>
  <c r="BA349" i="22"/>
  <c r="BK349" i="22"/>
  <c r="BA85" i="22"/>
  <c r="BK85" i="22"/>
  <c r="AR260" i="22"/>
  <c r="AZ260" i="22"/>
  <c r="AV260" i="22"/>
  <c r="AR111" i="22"/>
  <c r="BQ111" i="22" s="1"/>
  <c r="AZ111" i="22"/>
  <c r="BR111" i="22" s="1"/>
  <c r="AV111" i="22"/>
  <c r="AV72" i="22"/>
  <c r="AR72" i="22"/>
  <c r="BQ72" i="22" s="1"/>
  <c r="AZ72" i="22"/>
  <c r="BK98" i="22"/>
  <c r="BA98" i="22"/>
  <c r="BK52" i="22"/>
  <c r="BA52" i="22"/>
  <c r="AZ276" i="22"/>
  <c r="AR44" i="22"/>
  <c r="AZ44" i="22"/>
  <c r="AV44" i="22"/>
  <c r="BK268" i="22"/>
  <c r="BA268" i="22"/>
  <c r="AR38" i="22"/>
  <c r="BQ38" i="22" s="1"/>
  <c r="AZ38" i="22"/>
  <c r="AV38" i="22"/>
  <c r="BK193" i="22"/>
  <c r="BA193" i="22"/>
  <c r="AZ233" i="22"/>
  <c r="BK329" i="22"/>
  <c r="BA329" i="22"/>
  <c r="AL329" i="22"/>
  <c r="BP329" i="22" s="1"/>
  <c r="BA280" i="22"/>
  <c r="BK280" i="22"/>
  <c r="BK75" i="22"/>
  <c r="BA75" i="22"/>
  <c r="AV188" i="22"/>
  <c r="AR188" i="22"/>
  <c r="AZ188" i="22"/>
  <c r="AZ85" i="22"/>
  <c r="AV76" i="22"/>
  <c r="AZ76" i="22"/>
  <c r="AR76" i="22"/>
  <c r="BK76" i="22"/>
  <c r="BA76" i="22"/>
  <c r="BK55" i="22"/>
  <c r="BA55" i="22"/>
  <c r="AR5" i="22"/>
  <c r="BQ5" i="22" s="1"/>
  <c r="AZ5" i="22"/>
  <c r="AV5" i="22"/>
  <c r="AL185" i="22"/>
  <c r="BP185" i="22" s="1"/>
  <c r="AZ185" i="22"/>
  <c r="AR144" i="22"/>
  <c r="AZ144" i="22"/>
  <c r="AV144" i="22"/>
  <c r="BA273" i="22"/>
  <c r="BK273" i="22"/>
  <c r="AV187" i="22"/>
  <c r="AR187" i="22"/>
  <c r="BQ187" i="22" s="1"/>
  <c r="AZ187" i="22"/>
  <c r="BA93" i="22"/>
  <c r="BK93" i="22"/>
  <c r="AV275" i="22"/>
  <c r="AR275" i="22"/>
  <c r="AZ275" i="22"/>
  <c r="AZ280" i="22"/>
  <c r="AZ135" i="22"/>
  <c r="BR135" i="22" s="1"/>
  <c r="AV15" i="22"/>
  <c r="AR15" i="22"/>
  <c r="AZ15" i="22"/>
  <c r="BA59" i="22"/>
  <c r="BK59" i="22"/>
  <c r="AO222" i="21"/>
  <c r="AZ2" i="21"/>
  <c r="AW35" i="21"/>
  <c r="BA35" i="21" s="1"/>
  <c r="BB35" i="21" s="1"/>
  <c r="AX103" i="21"/>
  <c r="AX127" i="21"/>
  <c r="AW135" i="21"/>
  <c r="BK135" i="21" s="1"/>
  <c r="AX182" i="21"/>
  <c r="AX293" i="21"/>
  <c r="AW128" i="21"/>
  <c r="AW144" i="21"/>
  <c r="BK144" i="21" s="1"/>
  <c r="AW152" i="21"/>
  <c r="BK152" i="21" s="1"/>
  <c r="AW160" i="21"/>
  <c r="AW175" i="21"/>
  <c r="AW207" i="21"/>
  <c r="BK207" i="21" s="1"/>
  <c r="AX238" i="21"/>
  <c r="AX262" i="21"/>
  <c r="AX270" i="21"/>
  <c r="AW278" i="21"/>
  <c r="AX294" i="21"/>
  <c r="AW436" i="21"/>
  <c r="AW444" i="21"/>
  <c r="BA4" i="21"/>
  <c r="BB4" i="21" s="1"/>
  <c r="BK4" i="21"/>
  <c r="AW119" i="21"/>
  <c r="AW151" i="21"/>
  <c r="BK151" i="21" s="1"/>
  <c r="AW159" i="21"/>
  <c r="AX206" i="21"/>
  <c r="AW221" i="21"/>
  <c r="AW253" i="21"/>
  <c r="BK253" i="21" s="1"/>
  <c r="AX285" i="21"/>
  <c r="AX36" i="21"/>
  <c r="AW96" i="21"/>
  <c r="AX183" i="21"/>
  <c r="AX246" i="21"/>
  <c r="AW348" i="21"/>
  <c r="BA348" i="21" s="1"/>
  <c r="BB348" i="21" s="1"/>
  <c r="AX356" i="21"/>
  <c r="AX364" i="21"/>
  <c r="AX412" i="21"/>
  <c r="AX4" i="21"/>
  <c r="AW198" i="21"/>
  <c r="AW237" i="21"/>
  <c r="AX269" i="21"/>
  <c r="AX20" i="21"/>
  <c r="AW43" i="21"/>
  <c r="AW51" i="21"/>
  <c r="AX66" i="21"/>
  <c r="AX74" i="21"/>
  <c r="AX82" i="21"/>
  <c r="AX104" i="21"/>
  <c r="AW112" i="21"/>
  <c r="AW136" i="21"/>
  <c r="BK136" i="21" s="1"/>
  <c r="AW214" i="21"/>
  <c r="AX428" i="21"/>
  <c r="AX19" i="21"/>
  <c r="AX111" i="21"/>
  <c r="AW174" i="21"/>
  <c r="BA174" i="21" s="1"/>
  <c r="BB174" i="21" s="1"/>
  <c r="AX229" i="21"/>
  <c r="AW12" i="21"/>
  <c r="AX28" i="21"/>
  <c r="AW199" i="21"/>
  <c r="AX230" i="21"/>
  <c r="AW317" i="21"/>
  <c r="AW388" i="21"/>
  <c r="AX404" i="21"/>
  <c r="AW65" i="21"/>
  <c r="AX73" i="21"/>
  <c r="AW88" i="21"/>
  <c r="AW166" i="21"/>
  <c r="BK166" i="21" s="1"/>
  <c r="AX261" i="21"/>
  <c r="AW5" i="21"/>
  <c r="AX58" i="21"/>
  <c r="AW89" i="21"/>
  <c r="BK89" i="21" s="1"/>
  <c r="AX120" i="21"/>
  <c r="AX301" i="21"/>
  <c r="AW325" i="21"/>
  <c r="AW333" i="21"/>
  <c r="BA333" i="21" s="1"/>
  <c r="BB333" i="21" s="1"/>
  <c r="AX380" i="21"/>
  <c r="AX396" i="21"/>
  <c r="AX420" i="21"/>
  <c r="AX18" i="21"/>
  <c r="AX26" i="21"/>
  <c r="AX27" i="21"/>
  <c r="AW42" i="21"/>
  <c r="BA42" i="21" s="1"/>
  <c r="BB42" i="21" s="1"/>
  <c r="AW50" i="21"/>
  <c r="AX57" i="21"/>
  <c r="AX316" i="21"/>
  <c r="AW324" i="21"/>
  <c r="BK324" i="21" s="1"/>
  <c r="AW332" i="21"/>
  <c r="AX347" i="21"/>
  <c r="AW355" i="21"/>
  <c r="AW371" i="21"/>
  <c r="BK371" i="21" s="1"/>
  <c r="AW379" i="21"/>
  <c r="AW387" i="21"/>
  <c r="AW395" i="21"/>
  <c r="AW403" i="21"/>
  <c r="AX411" i="21"/>
  <c r="AW419" i="21"/>
  <c r="AW427" i="21"/>
  <c r="AX435" i="21"/>
  <c r="AW443" i="21"/>
  <c r="AX29" i="21"/>
  <c r="AW129" i="21"/>
  <c r="AW137" i="21"/>
  <c r="AW184" i="21"/>
  <c r="AW192" i="21"/>
  <c r="BK192" i="21" s="1"/>
  <c r="AW200" i="21"/>
  <c r="AW208" i="21"/>
  <c r="AX44" i="21"/>
  <c r="AX52" i="21"/>
  <c r="AX37" i="21"/>
  <c r="AW76" i="21"/>
  <c r="BA76" i="21" s="1"/>
  <c r="BB76" i="21" s="1"/>
  <c r="AW84" i="21"/>
  <c r="AX91" i="21"/>
  <c r="AX138" i="21"/>
  <c r="AX146" i="21"/>
  <c r="AW193" i="21"/>
  <c r="AW201" i="21"/>
  <c r="AX209" i="21"/>
  <c r="AX216" i="21"/>
  <c r="AX224" i="21"/>
  <c r="AW232" i="21"/>
  <c r="AW240" i="21"/>
  <c r="AW248" i="21"/>
  <c r="BA248" i="21" s="1"/>
  <c r="BB248" i="21" s="1"/>
  <c r="AW256" i="21"/>
  <c r="AX264" i="21"/>
  <c r="AW272" i="21"/>
  <c r="AW280" i="21"/>
  <c r="BA280" i="21" s="1"/>
  <c r="BB280" i="21" s="1"/>
  <c r="AX288" i="21"/>
  <c r="AW296" i="21"/>
  <c r="AW38" i="21"/>
  <c r="AW46" i="21"/>
  <c r="AW61" i="21"/>
  <c r="BA61" i="21" s="1"/>
  <c r="BB61" i="21" s="1"/>
  <c r="AW92" i="21"/>
  <c r="BK92" i="21" s="1"/>
  <c r="AW147" i="21"/>
  <c r="AX155" i="21"/>
  <c r="AX217" i="21"/>
  <c r="AX225" i="21"/>
  <c r="AX233" i="21"/>
  <c r="AW241" i="21"/>
  <c r="AW249" i="21"/>
  <c r="BK249" i="21" s="1"/>
  <c r="AW257" i="21"/>
  <c r="AX265" i="21"/>
  <c r="AX273" i="21"/>
  <c r="AX281" i="21"/>
  <c r="AX289" i="21"/>
  <c r="AX297" i="21"/>
  <c r="AW304" i="21"/>
  <c r="AW312" i="21"/>
  <c r="BA312" i="21" s="1"/>
  <c r="BB312" i="21" s="1"/>
  <c r="AX320" i="21"/>
  <c r="AW328" i="21"/>
  <c r="AW336" i="21"/>
  <c r="AW60" i="21"/>
  <c r="BK60" i="21" s="1"/>
  <c r="AW68" i="21"/>
  <c r="AW9" i="21"/>
  <c r="AW70" i="21"/>
  <c r="AW100" i="21"/>
  <c r="BK100" i="21" s="1"/>
  <c r="AX108" i="21"/>
  <c r="AW116" i="21"/>
  <c r="AX124" i="21"/>
  <c r="AW132" i="21"/>
  <c r="BA132" i="21" s="1"/>
  <c r="BB132" i="21" s="1"/>
  <c r="AW140" i="21"/>
  <c r="AW148" i="21"/>
  <c r="AW156" i="21"/>
  <c r="AX305" i="21"/>
  <c r="AW313" i="21"/>
  <c r="AW321" i="21"/>
  <c r="AW329" i="21"/>
  <c r="AW337" i="21"/>
  <c r="BK337" i="21" s="1"/>
  <c r="AW344" i="21"/>
  <c r="AX352" i="21"/>
  <c r="AW360" i="21"/>
  <c r="AX368" i="21"/>
  <c r="AW376" i="21"/>
  <c r="AX384" i="21"/>
  <c r="AW6" i="21"/>
  <c r="AW83" i="21"/>
  <c r="AW15" i="21"/>
  <c r="BK15" i="21" s="1"/>
  <c r="AW24" i="21"/>
  <c r="AW47" i="21"/>
  <c r="AW10" i="21"/>
  <c r="AX33" i="21"/>
  <c r="AW55" i="21"/>
  <c r="AW93" i="21"/>
  <c r="AW101" i="21"/>
  <c r="AW157" i="21"/>
  <c r="BA157" i="21" s="1"/>
  <c r="BB157" i="21" s="1"/>
  <c r="AW164" i="21"/>
  <c r="AX172" i="21"/>
  <c r="AW180" i="21"/>
  <c r="AW188" i="21"/>
  <c r="BK188" i="21" s="1"/>
  <c r="AX345" i="21"/>
  <c r="AW353" i="21"/>
  <c r="BA353" i="21" s="1"/>
  <c r="BB353" i="21" s="1"/>
  <c r="AX361" i="21"/>
  <c r="AX369" i="21"/>
  <c r="AW56" i="21"/>
  <c r="AW64" i="21"/>
  <c r="AX102" i="21"/>
  <c r="AW110" i="21"/>
  <c r="AW165" i="21"/>
  <c r="BK165" i="21" s="1"/>
  <c r="AL2" i="21"/>
  <c r="AE153" i="21"/>
  <c r="AV2" i="21"/>
  <c r="AP7" i="21"/>
  <c r="AQ7" i="21"/>
  <c r="AM14" i="21"/>
  <c r="AQ14" i="21"/>
  <c r="AM22" i="21"/>
  <c r="AQ22" i="21"/>
  <c r="AM30" i="21"/>
  <c r="AQ30" i="21"/>
  <c r="AO4" i="21"/>
  <c r="AM4" i="21"/>
  <c r="AQ4" i="21"/>
  <c r="AM6" i="21"/>
  <c r="AQ6" i="21"/>
  <c r="AM13" i="21"/>
  <c r="AQ13" i="21"/>
  <c r="AM21" i="21"/>
  <c r="AQ21" i="21"/>
  <c r="AM29" i="21"/>
  <c r="AQ29" i="21"/>
  <c r="AM59" i="21"/>
  <c r="AQ59" i="21"/>
  <c r="AM67" i="21"/>
  <c r="AQ67" i="21"/>
  <c r="AM75" i="21"/>
  <c r="AQ75" i="21"/>
  <c r="AP83" i="21"/>
  <c r="AQ83" i="21"/>
  <c r="AM97" i="21"/>
  <c r="AQ97" i="21"/>
  <c r="AM105" i="21"/>
  <c r="AQ105" i="21"/>
  <c r="AM113" i="21"/>
  <c r="AQ113" i="21"/>
  <c r="AM121" i="21"/>
  <c r="AQ121" i="21"/>
  <c r="AP129" i="21"/>
  <c r="AQ129" i="21"/>
  <c r="AM137" i="21"/>
  <c r="AQ137" i="21"/>
  <c r="AM145" i="21"/>
  <c r="AQ145" i="21"/>
  <c r="AM153" i="21"/>
  <c r="AQ153" i="21"/>
  <c r="AM160" i="21"/>
  <c r="AQ160" i="21"/>
  <c r="AP167" i="21"/>
  <c r="AQ167" i="21"/>
  <c r="AM175" i="21"/>
  <c r="AQ175" i="21"/>
  <c r="AP183" i="21"/>
  <c r="AQ183" i="21"/>
  <c r="AM191" i="21"/>
  <c r="AQ191" i="21"/>
  <c r="AM199" i="21"/>
  <c r="AQ199" i="21"/>
  <c r="AM207" i="21"/>
  <c r="AQ207" i="21"/>
  <c r="AM301" i="21"/>
  <c r="AQ301" i="21"/>
  <c r="AP309" i="21"/>
  <c r="AQ309" i="21"/>
  <c r="AM317" i="21"/>
  <c r="AQ317" i="21"/>
  <c r="AP325" i="21"/>
  <c r="AQ325" i="21"/>
  <c r="AM333" i="21"/>
  <c r="AQ333" i="21"/>
  <c r="AP341" i="21"/>
  <c r="AQ341" i="21"/>
  <c r="AQ434" i="21"/>
  <c r="AQ412" i="21"/>
  <c r="AQ390" i="21"/>
  <c r="AQ348" i="21"/>
  <c r="AQ306" i="21"/>
  <c r="AQ284" i="21"/>
  <c r="AQ242" i="21"/>
  <c r="AQ220" i="21"/>
  <c r="AQ198" i="21"/>
  <c r="AQ178" i="21"/>
  <c r="AQ156" i="21"/>
  <c r="AQ134" i="21"/>
  <c r="AQ114" i="21"/>
  <c r="AQ92" i="21"/>
  <c r="AQ70" i="21"/>
  <c r="AQ50" i="21"/>
  <c r="AM37" i="21"/>
  <c r="AQ37" i="21"/>
  <c r="AM45" i="21"/>
  <c r="AQ45" i="21"/>
  <c r="AP91" i="21"/>
  <c r="AQ91" i="21"/>
  <c r="AP161" i="21"/>
  <c r="AQ161" i="21"/>
  <c r="AM168" i="21"/>
  <c r="AQ168" i="21"/>
  <c r="AM176" i="21"/>
  <c r="AQ176" i="21"/>
  <c r="AM184" i="21"/>
  <c r="AQ184" i="21"/>
  <c r="AM192" i="21"/>
  <c r="AQ192" i="21"/>
  <c r="AM200" i="21"/>
  <c r="AQ200" i="21"/>
  <c r="AP208" i="21"/>
  <c r="AQ208" i="21"/>
  <c r="AM215" i="21"/>
  <c r="AQ215" i="21"/>
  <c r="AM223" i="21"/>
  <c r="AQ223" i="21"/>
  <c r="AM231" i="21"/>
  <c r="AQ231" i="21"/>
  <c r="AM239" i="21"/>
  <c r="AQ239" i="21"/>
  <c r="AM247" i="21"/>
  <c r="AQ247" i="21"/>
  <c r="AM255" i="21"/>
  <c r="AQ255" i="21"/>
  <c r="AM263" i="21"/>
  <c r="AQ263" i="21"/>
  <c r="AM271" i="21"/>
  <c r="AQ271" i="21"/>
  <c r="AM279" i="21"/>
  <c r="AQ279" i="21"/>
  <c r="AM287" i="21"/>
  <c r="AQ287" i="21"/>
  <c r="AM295" i="21"/>
  <c r="AQ295" i="21"/>
  <c r="AM349" i="21"/>
  <c r="AQ349" i="21"/>
  <c r="AM357" i="21"/>
  <c r="AQ357" i="21"/>
  <c r="AM365" i="21"/>
  <c r="AQ365" i="21"/>
  <c r="AP373" i="21"/>
  <c r="AQ373" i="21"/>
  <c r="AP381" i="21"/>
  <c r="AQ381" i="21"/>
  <c r="AM389" i="21"/>
  <c r="AQ389" i="21"/>
  <c r="AM397" i="21"/>
  <c r="AQ397" i="21"/>
  <c r="AM405" i="21"/>
  <c r="AQ405" i="21"/>
  <c r="AM413" i="21"/>
  <c r="AQ413" i="21"/>
  <c r="AP421" i="21"/>
  <c r="AQ421" i="21"/>
  <c r="AP429" i="21"/>
  <c r="AQ429" i="21"/>
  <c r="AM437" i="21"/>
  <c r="AQ437" i="21"/>
  <c r="AP445" i="21"/>
  <c r="AQ445" i="21"/>
  <c r="AQ430" i="21"/>
  <c r="AQ410" i="21"/>
  <c r="AQ388" i="21"/>
  <c r="AQ346" i="21"/>
  <c r="AQ324" i="21"/>
  <c r="AQ302" i="21"/>
  <c r="AQ282" i="21"/>
  <c r="AQ260" i="21"/>
  <c r="AQ238" i="21"/>
  <c r="AQ218" i="21"/>
  <c r="AQ196" i="21"/>
  <c r="AQ174" i="21"/>
  <c r="AQ154" i="21"/>
  <c r="AQ132" i="21"/>
  <c r="AQ110" i="21"/>
  <c r="AQ90" i="21"/>
  <c r="AQ68" i="21"/>
  <c r="AQ46" i="21"/>
  <c r="AM8" i="21"/>
  <c r="AQ8" i="21"/>
  <c r="AM15" i="21"/>
  <c r="AQ15" i="21"/>
  <c r="AM23" i="21"/>
  <c r="AQ23" i="21"/>
  <c r="AM53" i="21"/>
  <c r="AQ53" i="21"/>
  <c r="AM61" i="21"/>
  <c r="AQ61" i="21"/>
  <c r="AM69" i="21"/>
  <c r="AQ69" i="21"/>
  <c r="AM77" i="21"/>
  <c r="AQ77" i="21"/>
  <c r="AM99" i="21"/>
  <c r="AQ99" i="21"/>
  <c r="AP107" i="21"/>
  <c r="AQ107" i="21"/>
  <c r="AP115" i="21"/>
  <c r="AQ115" i="21"/>
  <c r="AM123" i="21"/>
  <c r="AQ123" i="21"/>
  <c r="AM131" i="21"/>
  <c r="AQ131" i="21"/>
  <c r="AM139" i="21"/>
  <c r="AQ139" i="21"/>
  <c r="AM147" i="21"/>
  <c r="AQ147" i="21"/>
  <c r="AM169" i="21"/>
  <c r="AQ169" i="21"/>
  <c r="AM177" i="21"/>
  <c r="AQ177" i="21"/>
  <c r="AP185" i="21"/>
  <c r="AQ185" i="21"/>
  <c r="AP193" i="21"/>
  <c r="AQ193" i="21"/>
  <c r="AM201" i="21"/>
  <c r="AQ201" i="21"/>
  <c r="AM209" i="21"/>
  <c r="AQ209" i="21"/>
  <c r="AP216" i="21"/>
  <c r="AQ216" i="21"/>
  <c r="AM224" i="21"/>
  <c r="AQ224" i="21"/>
  <c r="AM232" i="21"/>
  <c r="AQ232" i="21"/>
  <c r="AM240" i="21"/>
  <c r="AQ240" i="21"/>
  <c r="AP248" i="21"/>
  <c r="AQ248" i="21"/>
  <c r="AM256" i="21"/>
  <c r="AQ256" i="21"/>
  <c r="AP264" i="21"/>
  <c r="AQ264" i="21"/>
  <c r="AM272" i="21"/>
  <c r="AQ272" i="21"/>
  <c r="AM280" i="21"/>
  <c r="AQ280" i="21"/>
  <c r="AP288" i="21"/>
  <c r="AQ288" i="21"/>
  <c r="AM296" i="21"/>
  <c r="AQ296" i="21"/>
  <c r="AM303" i="21"/>
  <c r="AQ303" i="21"/>
  <c r="AM311" i="21"/>
  <c r="AQ311" i="21"/>
  <c r="AM319" i="21"/>
  <c r="AQ319" i="21"/>
  <c r="AM327" i="21"/>
  <c r="AQ327" i="21"/>
  <c r="AM335" i="21"/>
  <c r="AQ335" i="21"/>
  <c r="AQ428" i="21"/>
  <c r="AQ406" i="21"/>
  <c r="AQ386" i="21"/>
  <c r="AQ364" i="21"/>
  <c r="AQ322" i="21"/>
  <c r="AQ300" i="21"/>
  <c r="AQ278" i="21"/>
  <c r="AQ258" i="21"/>
  <c r="AQ236" i="21"/>
  <c r="AQ214" i="21"/>
  <c r="AQ194" i="21"/>
  <c r="AQ172" i="21"/>
  <c r="AQ150" i="21"/>
  <c r="AQ130" i="21"/>
  <c r="AQ108" i="21"/>
  <c r="AQ86" i="21"/>
  <c r="AQ66" i="21"/>
  <c r="AQ44" i="21"/>
  <c r="AP16" i="21"/>
  <c r="AQ16" i="21"/>
  <c r="AM24" i="21"/>
  <c r="AQ24" i="21"/>
  <c r="AP32" i="21"/>
  <c r="AQ32" i="21"/>
  <c r="AP39" i="21"/>
  <c r="AQ39" i="21"/>
  <c r="AM47" i="21"/>
  <c r="AQ47" i="21"/>
  <c r="AM85" i="21"/>
  <c r="AQ85" i="21"/>
  <c r="AP155" i="21"/>
  <c r="AQ155" i="21"/>
  <c r="AP217" i="21"/>
  <c r="AQ217" i="21"/>
  <c r="AM225" i="21"/>
  <c r="AQ225" i="21"/>
  <c r="AP233" i="21"/>
  <c r="AQ233" i="21"/>
  <c r="AP241" i="21"/>
  <c r="AQ241" i="21"/>
  <c r="AM249" i="21"/>
  <c r="AQ249" i="21"/>
  <c r="AM257" i="21"/>
  <c r="AQ257" i="21"/>
  <c r="AM265" i="21"/>
  <c r="AQ265" i="21"/>
  <c r="AM273" i="21"/>
  <c r="AQ273" i="21"/>
  <c r="AP281" i="21"/>
  <c r="AQ281" i="21"/>
  <c r="AM289" i="21"/>
  <c r="AQ289" i="21"/>
  <c r="AM297" i="21"/>
  <c r="AQ297" i="21"/>
  <c r="AP304" i="21"/>
  <c r="AQ304" i="21"/>
  <c r="AM320" i="21"/>
  <c r="AQ320" i="21"/>
  <c r="AM328" i="21"/>
  <c r="AQ328" i="21"/>
  <c r="AM336" i="21"/>
  <c r="AQ336" i="21"/>
  <c r="AP343" i="21"/>
  <c r="AQ343" i="21"/>
  <c r="AM351" i="21"/>
  <c r="AQ351" i="21"/>
  <c r="AM359" i="21"/>
  <c r="AQ359" i="21"/>
  <c r="AM367" i="21"/>
  <c r="AQ367" i="21"/>
  <c r="AM375" i="21"/>
  <c r="AQ375" i="21"/>
  <c r="AM383" i="21"/>
  <c r="AQ383" i="21"/>
  <c r="AP391" i="21"/>
  <c r="AQ391" i="21"/>
  <c r="AP399" i="21"/>
  <c r="AQ399" i="21"/>
  <c r="AP407" i="21"/>
  <c r="AQ407" i="21"/>
  <c r="AM415" i="21"/>
  <c r="AQ415" i="21"/>
  <c r="AM423" i="21"/>
  <c r="AQ423" i="21"/>
  <c r="AM431" i="21"/>
  <c r="AQ431" i="21"/>
  <c r="AP439" i="21"/>
  <c r="AQ439" i="21"/>
  <c r="AQ426" i="21"/>
  <c r="AQ404" i="21"/>
  <c r="AQ382" i="21"/>
  <c r="AQ362" i="21"/>
  <c r="AQ340" i="21"/>
  <c r="AQ318" i="21"/>
  <c r="AQ298" i="21"/>
  <c r="AQ276" i="21"/>
  <c r="AQ254" i="21"/>
  <c r="AQ234" i="21"/>
  <c r="AQ212" i="21"/>
  <c r="AQ190" i="21"/>
  <c r="AQ148" i="21"/>
  <c r="AQ126" i="21"/>
  <c r="AQ106" i="21"/>
  <c r="AQ84" i="21"/>
  <c r="AQ62" i="21"/>
  <c r="AQ42" i="21"/>
  <c r="AP9" i="21"/>
  <c r="AQ9" i="21"/>
  <c r="AP10" i="21"/>
  <c r="AQ10" i="21"/>
  <c r="AM17" i="21"/>
  <c r="AQ17" i="21"/>
  <c r="AJ25" i="21"/>
  <c r="AT25" i="21" s="1"/>
  <c r="AQ25" i="21"/>
  <c r="AM33" i="21"/>
  <c r="AQ33" i="21"/>
  <c r="AM40" i="21"/>
  <c r="AQ40" i="21"/>
  <c r="AP48" i="21"/>
  <c r="AQ48" i="21"/>
  <c r="AM55" i="21"/>
  <c r="AQ55" i="21"/>
  <c r="AM63" i="21"/>
  <c r="AQ63" i="21"/>
  <c r="AP71" i="21"/>
  <c r="AQ71" i="21"/>
  <c r="AM79" i="21"/>
  <c r="AQ79" i="21"/>
  <c r="AP93" i="21"/>
  <c r="AQ93" i="21"/>
  <c r="AM101" i="21"/>
  <c r="AQ101" i="21"/>
  <c r="AM109" i="21"/>
  <c r="AQ109" i="21"/>
  <c r="AM117" i="21"/>
  <c r="AQ117" i="21"/>
  <c r="AM125" i="21"/>
  <c r="AQ125" i="21"/>
  <c r="AP133" i="21"/>
  <c r="AQ133" i="21"/>
  <c r="AM141" i="21"/>
  <c r="AQ141" i="21"/>
  <c r="AP149" i="21"/>
  <c r="AQ149" i="21"/>
  <c r="AP163" i="21"/>
  <c r="AQ163" i="21"/>
  <c r="AM171" i="21"/>
  <c r="AQ171" i="21"/>
  <c r="AP179" i="21"/>
  <c r="AQ179" i="21"/>
  <c r="AM187" i="21"/>
  <c r="AQ187" i="21"/>
  <c r="AM195" i="21"/>
  <c r="AQ195" i="21"/>
  <c r="AM203" i="21"/>
  <c r="AQ203" i="21"/>
  <c r="AM211" i="21"/>
  <c r="AQ211" i="21"/>
  <c r="AP305" i="21"/>
  <c r="AQ305" i="21"/>
  <c r="AM313" i="21"/>
  <c r="AQ313" i="21"/>
  <c r="AM321" i="21"/>
  <c r="AQ321" i="21"/>
  <c r="AP329" i="21"/>
  <c r="AQ329" i="21"/>
  <c r="AM337" i="21"/>
  <c r="AQ337" i="21"/>
  <c r="AM344" i="21"/>
  <c r="AQ344" i="21"/>
  <c r="AP352" i="21"/>
  <c r="AQ352" i="21"/>
  <c r="AM360" i="21"/>
  <c r="AQ360" i="21"/>
  <c r="AP368" i="21"/>
  <c r="AQ368" i="21"/>
  <c r="AM376" i="21"/>
  <c r="AQ376" i="21"/>
  <c r="AP384" i="21"/>
  <c r="AQ384" i="21"/>
  <c r="AP392" i="21"/>
  <c r="AQ392" i="21"/>
  <c r="AP400" i="21"/>
  <c r="AQ400" i="21"/>
  <c r="AM408" i="21"/>
  <c r="AQ408" i="21"/>
  <c r="AP416" i="21"/>
  <c r="AQ416" i="21"/>
  <c r="AM424" i="21"/>
  <c r="AQ424" i="21"/>
  <c r="AM432" i="21"/>
  <c r="AQ432" i="21"/>
  <c r="AP440" i="21"/>
  <c r="AQ440" i="21"/>
  <c r="AQ444" i="21"/>
  <c r="AQ422" i="21"/>
  <c r="AQ402" i="21"/>
  <c r="AQ380" i="21"/>
  <c r="AQ358" i="21"/>
  <c r="AQ338" i="21"/>
  <c r="AQ316" i="21"/>
  <c r="AQ294" i="21"/>
  <c r="AQ274" i="21"/>
  <c r="AQ252" i="21"/>
  <c r="AQ230" i="21"/>
  <c r="AQ210" i="21"/>
  <c r="AQ188" i="21"/>
  <c r="AQ166" i="21"/>
  <c r="AQ146" i="21"/>
  <c r="AQ124" i="21"/>
  <c r="AQ102" i="21"/>
  <c r="AQ82" i="21"/>
  <c r="AQ60" i="21"/>
  <c r="AM18" i="21"/>
  <c r="AQ18" i="21"/>
  <c r="AJ26" i="21"/>
  <c r="AT26" i="21" s="1"/>
  <c r="AQ26" i="21"/>
  <c r="AM34" i="21"/>
  <c r="AQ34" i="21"/>
  <c r="AM41" i="21"/>
  <c r="AQ41" i="21"/>
  <c r="AM49" i="21"/>
  <c r="AQ49" i="21"/>
  <c r="AM56" i="21"/>
  <c r="AQ56" i="21"/>
  <c r="AM64" i="21"/>
  <c r="AQ64" i="21"/>
  <c r="AM72" i="21"/>
  <c r="AQ72" i="21"/>
  <c r="AM80" i="21"/>
  <c r="AQ80" i="21"/>
  <c r="AP87" i="21"/>
  <c r="AQ87" i="21"/>
  <c r="AP157" i="21"/>
  <c r="AQ157" i="21"/>
  <c r="AM219" i="21"/>
  <c r="AQ219" i="21"/>
  <c r="AP227" i="21"/>
  <c r="AQ227" i="21"/>
  <c r="AM235" i="21"/>
  <c r="AQ235" i="21"/>
  <c r="AM243" i="21"/>
  <c r="AQ243" i="21"/>
  <c r="AM251" i="21"/>
  <c r="AQ251" i="21"/>
  <c r="AP259" i="21"/>
  <c r="AQ259" i="21"/>
  <c r="AM267" i="21"/>
  <c r="AQ267" i="21"/>
  <c r="AM275" i="21"/>
  <c r="AQ275" i="21"/>
  <c r="AM283" i="21"/>
  <c r="AQ283" i="21"/>
  <c r="AM291" i="21"/>
  <c r="AQ291" i="21"/>
  <c r="AM299" i="21"/>
  <c r="AQ299" i="21"/>
  <c r="AM345" i="21"/>
  <c r="AQ345" i="21"/>
  <c r="AM353" i="21"/>
  <c r="AQ353" i="21"/>
  <c r="AM361" i="21"/>
  <c r="AQ361" i="21"/>
  <c r="AP369" i="21"/>
  <c r="AQ369" i="21"/>
  <c r="AP377" i="21"/>
  <c r="AQ377" i="21"/>
  <c r="AP385" i="21"/>
  <c r="AQ385" i="21"/>
  <c r="AM393" i="21"/>
  <c r="AQ393" i="21"/>
  <c r="AP401" i="21"/>
  <c r="AQ401" i="21"/>
  <c r="AM409" i="21"/>
  <c r="AQ409" i="21"/>
  <c r="AM417" i="21"/>
  <c r="AQ417" i="21"/>
  <c r="AM425" i="21"/>
  <c r="AQ425" i="21"/>
  <c r="AM433" i="21"/>
  <c r="AQ433" i="21"/>
  <c r="AM441" i="21"/>
  <c r="AQ441" i="21"/>
  <c r="AQ442" i="21"/>
  <c r="AQ420" i="21"/>
  <c r="AQ398" i="21"/>
  <c r="AQ378" i="21"/>
  <c r="AQ356" i="21"/>
  <c r="AQ334" i="21"/>
  <c r="AQ314" i="21"/>
  <c r="AQ292" i="21"/>
  <c r="AQ250" i="21"/>
  <c r="AQ228" i="21"/>
  <c r="AQ206" i="21"/>
  <c r="AQ186" i="21"/>
  <c r="AQ164" i="21"/>
  <c r="AQ122" i="21"/>
  <c r="AQ100" i="21"/>
  <c r="AQ78" i="21"/>
  <c r="AQ58" i="21"/>
  <c r="AQ36" i="21"/>
  <c r="AM11" i="21"/>
  <c r="AQ11" i="21"/>
  <c r="AM19" i="21"/>
  <c r="AQ19" i="21"/>
  <c r="AM27" i="21"/>
  <c r="AQ27" i="21"/>
  <c r="AM35" i="21"/>
  <c r="AQ35" i="21"/>
  <c r="AP57" i="21"/>
  <c r="AQ57" i="21"/>
  <c r="AP65" i="21"/>
  <c r="AQ65" i="21"/>
  <c r="AP73" i="21"/>
  <c r="AQ73" i="21"/>
  <c r="AP81" i="21"/>
  <c r="AQ81" i="21"/>
  <c r="AM88" i="21"/>
  <c r="AQ88" i="21"/>
  <c r="AP95" i="21"/>
  <c r="AQ95" i="21"/>
  <c r="AM111" i="21"/>
  <c r="AQ111" i="21"/>
  <c r="AP119" i="21"/>
  <c r="AQ119" i="21"/>
  <c r="AM127" i="21"/>
  <c r="AQ127" i="21"/>
  <c r="AM135" i="21"/>
  <c r="AQ135" i="21"/>
  <c r="AM143" i="21"/>
  <c r="AQ143" i="21"/>
  <c r="AP151" i="21"/>
  <c r="AQ151" i="21"/>
  <c r="AM165" i="21"/>
  <c r="AQ165" i="21"/>
  <c r="AM173" i="21"/>
  <c r="AQ173" i="21"/>
  <c r="AM181" i="21"/>
  <c r="AQ181" i="21"/>
  <c r="AM189" i="21"/>
  <c r="AQ189" i="21"/>
  <c r="AP197" i="21"/>
  <c r="AQ197" i="21"/>
  <c r="AP205" i="21"/>
  <c r="AQ205" i="21"/>
  <c r="AP307" i="21"/>
  <c r="AQ307" i="21"/>
  <c r="AM315" i="21"/>
  <c r="AQ315" i="21"/>
  <c r="AM323" i="21"/>
  <c r="AQ323" i="21"/>
  <c r="AM331" i="21"/>
  <c r="AQ331" i="21"/>
  <c r="AM339" i="21"/>
  <c r="AQ339" i="21"/>
  <c r="AQ438" i="21"/>
  <c r="AQ418" i="21"/>
  <c r="AQ396" i="21"/>
  <c r="AQ374" i="21"/>
  <c r="AQ354" i="21"/>
  <c r="AQ332" i="21"/>
  <c r="AQ310" i="21"/>
  <c r="AQ290" i="21"/>
  <c r="AQ268" i="21"/>
  <c r="AQ246" i="21"/>
  <c r="AQ226" i="21"/>
  <c r="AQ204" i="21"/>
  <c r="AQ182" i="21"/>
  <c r="AQ162" i="21"/>
  <c r="AQ140" i="21"/>
  <c r="AQ98" i="21"/>
  <c r="AQ76" i="21"/>
  <c r="AQ54" i="21"/>
  <c r="AQ31" i="21"/>
  <c r="AM5" i="21"/>
  <c r="AQ5" i="21"/>
  <c r="AP12" i="21"/>
  <c r="AQ12" i="21"/>
  <c r="AM20" i="21"/>
  <c r="AQ20" i="21"/>
  <c r="AP28" i="21"/>
  <c r="AQ28" i="21"/>
  <c r="AP43" i="21"/>
  <c r="AQ43" i="21"/>
  <c r="AP51" i="21"/>
  <c r="AQ51" i="21"/>
  <c r="AM89" i="21"/>
  <c r="AQ89" i="21"/>
  <c r="AM96" i="21"/>
  <c r="AQ96" i="21"/>
  <c r="AP104" i="21"/>
  <c r="AQ104" i="21"/>
  <c r="AM112" i="21"/>
  <c r="AQ112" i="21"/>
  <c r="AM120" i="21"/>
  <c r="AQ120" i="21"/>
  <c r="AM128" i="21"/>
  <c r="AQ128" i="21"/>
  <c r="AM136" i="21"/>
  <c r="AQ136" i="21"/>
  <c r="AM144" i="21"/>
  <c r="AQ144" i="21"/>
  <c r="AM152" i="21"/>
  <c r="AQ152" i="21"/>
  <c r="AP159" i="21"/>
  <c r="AQ159" i="21"/>
  <c r="AP213" i="21"/>
  <c r="AQ213" i="21"/>
  <c r="AP221" i="21"/>
  <c r="AQ221" i="21"/>
  <c r="AM229" i="21"/>
  <c r="AQ229" i="21"/>
  <c r="AP237" i="21"/>
  <c r="AQ237" i="21"/>
  <c r="AP245" i="21"/>
  <c r="AQ245" i="21"/>
  <c r="AP253" i="21"/>
  <c r="AQ253" i="21"/>
  <c r="AM261" i="21"/>
  <c r="AQ261" i="21"/>
  <c r="AP269" i="21"/>
  <c r="AQ269" i="21"/>
  <c r="AM277" i="21"/>
  <c r="AQ277" i="21"/>
  <c r="AP285" i="21"/>
  <c r="AQ285" i="21"/>
  <c r="AP293" i="21"/>
  <c r="AQ293" i="21"/>
  <c r="AP347" i="21"/>
  <c r="AQ347" i="21"/>
  <c r="AP355" i="21"/>
  <c r="AQ355" i="21"/>
  <c r="AM363" i="21"/>
  <c r="AQ363" i="21"/>
  <c r="AP371" i="21"/>
  <c r="AQ371" i="21"/>
  <c r="AM379" i="21"/>
  <c r="AQ379" i="21"/>
  <c r="AM387" i="21"/>
  <c r="AQ387" i="21"/>
  <c r="AP395" i="21"/>
  <c r="AQ395" i="21"/>
  <c r="AP403" i="21"/>
  <c r="AQ403" i="21"/>
  <c r="AP411" i="21"/>
  <c r="AQ411" i="21"/>
  <c r="AM419" i="21"/>
  <c r="AQ419" i="21"/>
  <c r="AM427" i="21"/>
  <c r="AQ427" i="21"/>
  <c r="AM435" i="21"/>
  <c r="AQ435" i="21"/>
  <c r="AP443" i="21"/>
  <c r="AQ443" i="21"/>
  <c r="AQ436" i="21"/>
  <c r="AQ414" i="21"/>
  <c r="AQ394" i="21"/>
  <c r="AQ372" i="21"/>
  <c r="AQ350" i="21"/>
  <c r="AQ330" i="21"/>
  <c r="AQ308" i="21"/>
  <c r="AQ286" i="21"/>
  <c r="AQ266" i="21"/>
  <c r="AQ244" i="21"/>
  <c r="AQ202" i="21"/>
  <c r="AQ180" i="21"/>
  <c r="AQ158" i="21"/>
  <c r="AQ138" i="21"/>
  <c r="AQ116" i="21"/>
  <c r="AQ94" i="21"/>
  <c r="AQ74" i="21"/>
  <c r="AQ52" i="21"/>
  <c r="AE260" i="21"/>
  <c r="AE436" i="21"/>
  <c r="AE88" i="21"/>
  <c r="AP150" i="21"/>
  <c r="AJ103" i="21"/>
  <c r="AT103" i="21" s="1"/>
  <c r="AK63" i="21"/>
  <c r="AK143" i="21"/>
  <c r="AX271" i="21"/>
  <c r="AX159" i="21"/>
  <c r="AX123" i="21"/>
  <c r="AX419" i="21"/>
  <c r="AE4" i="21"/>
  <c r="AX387" i="21"/>
  <c r="AX355" i="21"/>
  <c r="AX415" i="21"/>
  <c r="AX383" i="21"/>
  <c r="AX351" i="21"/>
  <c r="AX319" i="21"/>
  <c r="AX267" i="21"/>
  <c r="AX119" i="21"/>
  <c r="AX83" i="21"/>
  <c r="AX51" i="21"/>
  <c r="AX191" i="21"/>
  <c r="AX443" i="21"/>
  <c r="AX379" i="21"/>
  <c r="AX315" i="21"/>
  <c r="AX147" i="21"/>
  <c r="AX79" i="21"/>
  <c r="AX47" i="21"/>
  <c r="AX439" i="21"/>
  <c r="AX407" i="21"/>
  <c r="AX343" i="21"/>
  <c r="AX311" i="21"/>
  <c r="AX259" i="21"/>
  <c r="AX227" i="21"/>
  <c r="AX143" i="21"/>
  <c r="AX75" i="21"/>
  <c r="AX43" i="21"/>
  <c r="AX55" i="21"/>
  <c r="AX403" i="21"/>
  <c r="AX371" i="21"/>
  <c r="AX255" i="21"/>
  <c r="AX175" i="21"/>
  <c r="AX139" i="21"/>
  <c r="AX107" i="21"/>
  <c r="AX39" i="21"/>
  <c r="AX431" i="21"/>
  <c r="AX399" i="21"/>
  <c r="AX367" i="21"/>
  <c r="AX303" i="21"/>
  <c r="AX251" i="21"/>
  <c r="AX171" i="21"/>
  <c r="AX135" i="21"/>
  <c r="AX427" i="21"/>
  <c r="AX395" i="21"/>
  <c r="AX363" i="21"/>
  <c r="AX247" i="21"/>
  <c r="AX167" i="21"/>
  <c r="AX131" i="21"/>
  <c r="AX99" i="21"/>
  <c r="AX63" i="21"/>
  <c r="AX15" i="21"/>
  <c r="AK306" i="21"/>
  <c r="AS366" i="21"/>
  <c r="AX423" i="21"/>
  <c r="AX391" i="21"/>
  <c r="AX359" i="21"/>
  <c r="AX327" i="21"/>
  <c r="AX275" i="21"/>
  <c r="AX243" i="21"/>
  <c r="AX195" i="21"/>
  <c r="AX95" i="21"/>
  <c r="AX59" i="21"/>
  <c r="AX11" i="21"/>
  <c r="AE198" i="21"/>
  <c r="AP256" i="21"/>
  <c r="AJ366" i="21"/>
  <c r="AT366" i="21" s="1"/>
  <c r="AJ370" i="21"/>
  <c r="AT370" i="21" s="1"/>
  <c r="AK426" i="21"/>
  <c r="AI438" i="21"/>
  <c r="AX437" i="21"/>
  <c r="AX429" i="21"/>
  <c r="AX413" i="21"/>
  <c r="AX405" i="21"/>
  <c r="AX397" i="21"/>
  <c r="AX389" i="21"/>
  <c r="AX365" i="21"/>
  <c r="AX357" i="21"/>
  <c r="AX341" i="21"/>
  <c r="AX333" i="21"/>
  <c r="AX325" i="21"/>
  <c r="AX317" i="21"/>
  <c r="AX277" i="21"/>
  <c r="AX253" i="21"/>
  <c r="AX245" i="21"/>
  <c r="AX237" i="21"/>
  <c r="AX221" i="21"/>
  <c r="AX213" i="21"/>
  <c r="AX205" i="21"/>
  <c r="AX197" i="21"/>
  <c r="AX189" i="21"/>
  <c r="AX173" i="21"/>
  <c r="AX165" i="21"/>
  <c r="AX157" i="21"/>
  <c r="AX149" i="21"/>
  <c r="AX141" i="21"/>
  <c r="AX125" i="21"/>
  <c r="AX117" i="21"/>
  <c r="AX101" i="21"/>
  <c r="AX93" i="21"/>
  <c r="AX85" i="21"/>
  <c r="AX61" i="21"/>
  <c r="AX13" i="21"/>
  <c r="AX5" i="21"/>
  <c r="AK6" i="21"/>
  <c r="AE6" i="21"/>
  <c r="AJ71" i="21"/>
  <c r="AT71" i="21" s="1"/>
  <c r="AJ170" i="21"/>
  <c r="AT170" i="21" s="1"/>
  <c r="AK438" i="21"/>
  <c r="AE438" i="21"/>
  <c r="AX444" i="21"/>
  <c r="AX436" i="21"/>
  <c r="AX388" i="21"/>
  <c r="AX348" i="21"/>
  <c r="AX340" i="21"/>
  <c r="AX332" i="21"/>
  <c r="AX324" i="21"/>
  <c r="AX308" i="21"/>
  <c r="AX300" i="21"/>
  <c r="AX292" i="21"/>
  <c r="AX276" i="21"/>
  <c r="AX268" i="21"/>
  <c r="AX252" i="21"/>
  <c r="AX244" i="21"/>
  <c r="AX236" i="21"/>
  <c r="AX228" i="21"/>
  <c r="AX212" i="21"/>
  <c r="AX196" i="21"/>
  <c r="AX188" i="21"/>
  <c r="AX180" i="21"/>
  <c r="AX164" i="21"/>
  <c r="AX156" i="21"/>
  <c r="AX148" i="21"/>
  <c r="AX140" i="21"/>
  <c r="AX132" i="21"/>
  <c r="AX116" i="21"/>
  <c r="AX100" i="21"/>
  <c r="AX92" i="21"/>
  <c r="AX84" i="21"/>
  <c r="AX76" i="21"/>
  <c r="AX68" i="21"/>
  <c r="AX60" i="21"/>
  <c r="AX12" i="21"/>
  <c r="AX299" i="21"/>
  <c r="AX291" i="21"/>
  <c r="AX283" i="21"/>
  <c r="AX203" i="21"/>
  <c r="AX35" i="21"/>
  <c r="AE14" i="21"/>
  <c r="AK94" i="21"/>
  <c r="AE94" i="21"/>
  <c r="AI114" i="21"/>
  <c r="AI134" i="21"/>
  <c r="AJ222" i="21"/>
  <c r="AT222" i="21" s="1"/>
  <c r="AK274" i="21"/>
  <c r="AK278" i="21"/>
  <c r="AE278" i="21"/>
  <c r="AX426" i="21"/>
  <c r="AX418" i="21"/>
  <c r="AX402" i="21"/>
  <c r="AX394" i="21"/>
  <c r="AX378" i="21"/>
  <c r="AX362" i="21"/>
  <c r="AX346" i="21"/>
  <c r="AX338" i="21"/>
  <c r="AX314" i="21"/>
  <c r="AX282" i="21"/>
  <c r="AX266" i="21"/>
  <c r="AX226" i="21"/>
  <c r="AX218" i="21"/>
  <c r="AX194" i="21"/>
  <c r="AX178" i="21"/>
  <c r="AX162" i="21"/>
  <c r="AX154" i="21"/>
  <c r="AX114" i="21"/>
  <c r="AX106" i="21"/>
  <c r="AX98" i="21"/>
  <c r="AX90" i="21"/>
  <c r="AX50" i="21"/>
  <c r="AX42" i="21"/>
  <c r="AX34" i="21"/>
  <c r="AX10" i="21"/>
  <c r="AE22" i="21"/>
  <c r="AK150" i="21"/>
  <c r="AJ262" i="21"/>
  <c r="AT262" i="21" s="1"/>
  <c r="AJ270" i="21"/>
  <c r="AT270" i="21" s="1"/>
  <c r="AE282" i="21"/>
  <c r="AS373" i="21"/>
  <c r="AX441" i="21"/>
  <c r="AX433" i="21"/>
  <c r="AX425" i="21"/>
  <c r="AX417" i="21"/>
  <c r="AX409" i="21"/>
  <c r="AX401" i="21"/>
  <c r="AX393" i="21"/>
  <c r="AX377" i="21"/>
  <c r="AX353" i="21"/>
  <c r="AX337" i="21"/>
  <c r="AX329" i="21"/>
  <c r="AX321" i="21"/>
  <c r="AX313" i="21"/>
  <c r="AX257" i="21"/>
  <c r="AX249" i="21"/>
  <c r="AX241" i="21"/>
  <c r="AX201" i="21"/>
  <c r="AX193" i="21"/>
  <c r="AX185" i="21"/>
  <c r="AX177" i="21"/>
  <c r="AX153" i="21"/>
  <c r="AX145" i="21"/>
  <c r="AX137" i="21"/>
  <c r="AX129" i="21"/>
  <c r="AX113" i="21"/>
  <c r="AX105" i="21"/>
  <c r="AX97" i="21"/>
  <c r="AX89" i="21"/>
  <c r="AX65" i="21"/>
  <c r="AX17" i="21"/>
  <c r="AX9" i="21"/>
  <c r="AJ118" i="21"/>
  <c r="AT118" i="21" s="1"/>
  <c r="AJ142" i="21"/>
  <c r="AT142" i="21" s="1"/>
  <c r="AI158" i="21"/>
  <c r="AK294" i="21"/>
  <c r="AI302" i="21"/>
  <c r="AM440" i="21"/>
  <c r="AX440" i="21"/>
  <c r="AX432" i="21"/>
  <c r="AX424" i="21"/>
  <c r="AX376" i="21"/>
  <c r="AX360" i="21"/>
  <c r="AX344" i="21"/>
  <c r="AX336" i="21"/>
  <c r="AX328" i="21"/>
  <c r="AX312" i="21"/>
  <c r="AX304" i="21"/>
  <c r="AX296" i="21"/>
  <c r="AX280" i="21"/>
  <c r="AX272" i="21"/>
  <c r="AX256" i="21"/>
  <c r="AX248" i="21"/>
  <c r="AX240" i="21"/>
  <c r="AX232" i="21"/>
  <c r="AX208" i="21"/>
  <c r="AX200" i="21"/>
  <c r="AX192" i="21"/>
  <c r="AX184" i="21"/>
  <c r="AX160" i="21"/>
  <c r="AX152" i="21"/>
  <c r="AX144" i="21"/>
  <c r="AX136" i="21"/>
  <c r="AX128" i="21"/>
  <c r="AX112" i="21"/>
  <c r="AX96" i="21"/>
  <c r="AX88" i="21"/>
  <c r="AX80" i="21"/>
  <c r="AX64" i="21"/>
  <c r="AX56" i="21"/>
  <c r="AX24" i="21"/>
  <c r="AX8" i="21"/>
  <c r="AX207" i="21"/>
  <c r="AX199" i="21"/>
  <c r="AX151" i="21"/>
  <c r="AX87" i="21"/>
  <c r="AX31" i="21"/>
  <c r="AX23" i="21"/>
  <c r="AU38" i="21"/>
  <c r="AK54" i="21"/>
  <c r="AK58" i="21"/>
  <c r="AE166" i="21"/>
  <c r="AJ326" i="21"/>
  <c r="AT326" i="21" s="1"/>
  <c r="AJ342" i="21"/>
  <c r="AT342" i="21" s="1"/>
  <c r="AK414" i="21"/>
  <c r="AE414" i="21"/>
  <c r="AX438" i="21"/>
  <c r="AX406" i="21"/>
  <c r="AX398" i="21"/>
  <c r="AX390" i="21"/>
  <c r="AX374" i="21"/>
  <c r="AX366" i="21"/>
  <c r="AX334" i="21"/>
  <c r="AX310" i="21"/>
  <c r="AX302" i="21"/>
  <c r="AX278" i="21"/>
  <c r="AX254" i="21"/>
  <c r="AX214" i="21"/>
  <c r="AX198" i="21"/>
  <c r="AX174" i="21"/>
  <c r="AX166" i="21"/>
  <c r="AX158" i="21"/>
  <c r="AX134" i="21"/>
  <c r="AX118" i="21"/>
  <c r="AX110" i="21"/>
  <c r="AX86" i="21"/>
  <c r="AX70" i="21"/>
  <c r="AX62" i="21"/>
  <c r="AX46" i="21"/>
  <c r="AX38" i="21"/>
  <c r="AX6" i="21"/>
  <c r="AE79" i="21"/>
  <c r="AM368" i="21"/>
  <c r="AM248" i="21"/>
  <c r="AM32" i="21"/>
  <c r="AM104" i="21"/>
  <c r="AE87" i="21"/>
  <c r="AM416" i="21"/>
  <c r="AM352" i="21"/>
  <c r="AP137" i="21"/>
  <c r="AS312" i="21"/>
  <c r="AM400" i="21"/>
  <c r="AM216" i="21"/>
  <c r="AK47" i="21"/>
  <c r="AE47" i="21"/>
  <c r="AJ161" i="21"/>
  <c r="AT161" i="21" s="1"/>
  <c r="AJ105" i="21"/>
  <c r="AT105" i="21" s="1"/>
  <c r="AM392" i="21"/>
  <c r="AM288" i="21"/>
  <c r="AM208" i="21"/>
  <c r="AJ44" i="21"/>
  <c r="AT44" i="21" s="1"/>
  <c r="AK103" i="21"/>
  <c r="AK135" i="21"/>
  <c r="AM384" i="21"/>
  <c r="AM48" i="21"/>
  <c r="AM304" i="21"/>
  <c r="AM264" i="21"/>
  <c r="AM16" i="21"/>
  <c r="AS7" i="21"/>
  <c r="AS138" i="21"/>
  <c r="AM439" i="21"/>
  <c r="AM407" i="21"/>
  <c r="AM399" i="21"/>
  <c r="AM391" i="21"/>
  <c r="AM343" i="21"/>
  <c r="AM183" i="21"/>
  <c r="AM167" i="21"/>
  <c r="AM159" i="21"/>
  <c r="AM151" i="21"/>
  <c r="AM119" i="21"/>
  <c r="AM103" i="21"/>
  <c r="AM95" i="21"/>
  <c r="AM87" i="21"/>
  <c r="AM71" i="21"/>
  <c r="AM39" i="21"/>
  <c r="AM7" i="21"/>
  <c r="AM312" i="21"/>
  <c r="AE403" i="21"/>
  <c r="AM438" i="21"/>
  <c r="AM398" i="21"/>
  <c r="AM366" i="21"/>
  <c r="AM358" i="21"/>
  <c r="AM350" i="21"/>
  <c r="AM342" i="21"/>
  <c r="AM334" i="21"/>
  <c r="AM326" i="21"/>
  <c r="AM318" i="21"/>
  <c r="AM294" i="21"/>
  <c r="AM278" i="21"/>
  <c r="AM270" i="21"/>
  <c r="AM262" i="21"/>
  <c r="AM246" i="21"/>
  <c r="AM238" i="21"/>
  <c r="AM222" i="21"/>
  <c r="AM206" i="21"/>
  <c r="AM190" i="21"/>
  <c r="AM158" i="21"/>
  <c r="AM142" i="21"/>
  <c r="AM134" i="21"/>
  <c r="AM118" i="21"/>
  <c r="AM78" i="21"/>
  <c r="AM54" i="21"/>
  <c r="AM38" i="21"/>
  <c r="AM445" i="21"/>
  <c r="AM429" i="21"/>
  <c r="AM421" i="21"/>
  <c r="AM381" i="21"/>
  <c r="AM373" i="21"/>
  <c r="AM341" i="21"/>
  <c r="AM325" i="21"/>
  <c r="AM309" i="21"/>
  <c r="AM293" i="21"/>
  <c r="AM285" i="21"/>
  <c r="AM269" i="21"/>
  <c r="AM253" i="21"/>
  <c r="AM245" i="21"/>
  <c r="AM237" i="21"/>
  <c r="AM221" i="21"/>
  <c r="AM213" i="21"/>
  <c r="AM205" i="21"/>
  <c r="AM197" i="21"/>
  <c r="AM157" i="21"/>
  <c r="AM149" i="21"/>
  <c r="AM133" i="21"/>
  <c r="AM93" i="21"/>
  <c r="AM444" i="21"/>
  <c r="AM436" i="21"/>
  <c r="AM428" i="21"/>
  <c r="AM412" i="21"/>
  <c r="AM396" i="21"/>
  <c r="AM388" i="21"/>
  <c r="AM380" i="21"/>
  <c r="AM372" i="21"/>
  <c r="AM364" i="21"/>
  <c r="AM356" i="21"/>
  <c r="AM348" i="21"/>
  <c r="AM340" i="21"/>
  <c r="AM332" i="21"/>
  <c r="AM300" i="21"/>
  <c r="AM292" i="21"/>
  <c r="AM284" i="21"/>
  <c r="AM252" i="21"/>
  <c r="AM244" i="21"/>
  <c r="AM220" i="21"/>
  <c r="AM204" i="21"/>
  <c r="AM196" i="21"/>
  <c r="AM180" i="21"/>
  <c r="AM172" i="21"/>
  <c r="AM164" i="21"/>
  <c r="AM108" i="21"/>
  <c r="AM92" i="21"/>
  <c r="AM76" i="21"/>
  <c r="AM60" i="21"/>
  <c r="AM52" i="21"/>
  <c r="AM44" i="21"/>
  <c r="AM28" i="21"/>
  <c r="AM12" i="21"/>
  <c r="AM443" i="21"/>
  <c r="AM411" i="21"/>
  <c r="AM403" i="21"/>
  <c r="AM395" i="21"/>
  <c r="AM371" i="21"/>
  <c r="AM355" i="21"/>
  <c r="AM347" i="21"/>
  <c r="AM307" i="21"/>
  <c r="AM259" i="21"/>
  <c r="AM227" i="21"/>
  <c r="AM179" i="21"/>
  <c r="AM163" i="21"/>
  <c r="AM155" i="21"/>
  <c r="AM115" i="21"/>
  <c r="AM107" i="21"/>
  <c r="AM91" i="21"/>
  <c r="AM83" i="21"/>
  <c r="AM51" i="21"/>
  <c r="AM43" i="21"/>
  <c r="AM442" i="21"/>
  <c r="AM410" i="21"/>
  <c r="AM402" i="21"/>
  <c r="AM394" i="21"/>
  <c r="AM386" i="21"/>
  <c r="AM370" i="21"/>
  <c r="AM354" i="21"/>
  <c r="AM338" i="21"/>
  <c r="AM330" i="21"/>
  <c r="AM322" i="21"/>
  <c r="AM258" i="21"/>
  <c r="AM250" i="21"/>
  <c r="AM242" i="21"/>
  <c r="AM194" i="21"/>
  <c r="AM186" i="21"/>
  <c r="AM170" i="21"/>
  <c r="AM138" i="21"/>
  <c r="AM130" i="21"/>
  <c r="AM122" i="21"/>
  <c r="AM90" i="21"/>
  <c r="AM66" i="21"/>
  <c r="AM26" i="21"/>
  <c r="AM10" i="21"/>
  <c r="AU150" i="21"/>
  <c r="AM401" i="21"/>
  <c r="AM385" i="21"/>
  <c r="AM377" i="21"/>
  <c r="AM369" i="21"/>
  <c r="AM329" i="21"/>
  <c r="AM305" i="21"/>
  <c r="AM281" i="21"/>
  <c r="AM241" i="21"/>
  <c r="AM233" i="21"/>
  <c r="AM217" i="21"/>
  <c r="AM193" i="21"/>
  <c r="AM185" i="21"/>
  <c r="AM161" i="21"/>
  <c r="AM129" i="21"/>
  <c r="AM81" i="21"/>
  <c r="AM73" i="21"/>
  <c r="AM65" i="21"/>
  <c r="AM57" i="21"/>
  <c r="AM25" i="21"/>
  <c r="AM9" i="21"/>
  <c r="AF161" i="21"/>
  <c r="AJ113" i="21"/>
  <c r="AT113" i="21" s="1"/>
  <c r="AE129" i="21"/>
  <c r="AI159" i="21"/>
  <c r="AK369" i="21"/>
  <c r="AE401" i="21"/>
  <c r="AE425" i="21"/>
  <c r="AF105" i="21"/>
  <c r="AE169" i="21"/>
  <c r="AU391" i="21"/>
  <c r="AE433" i="21"/>
  <c r="AE177" i="21"/>
  <c r="AC189" i="21"/>
  <c r="AK49" i="21"/>
  <c r="AJ138" i="21"/>
  <c r="AT138" i="21" s="1"/>
  <c r="AI209" i="21"/>
  <c r="AU400" i="21"/>
  <c r="AE57" i="21"/>
  <c r="AS59" i="21"/>
  <c r="AK161" i="21"/>
  <c r="AU414" i="21"/>
  <c r="AK216" i="21"/>
  <c r="AJ216" i="21"/>
  <c r="AT216" i="21" s="1"/>
  <c r="AS14" i="21"/>
  <c r="AU74" i="21"/>
  <c r="AU298" i="21"/>
  <c r="BA137" i="21"/>
  <c r="BB137" i="21" s="1"/>
  <c r="AU18" i="21"/>
  <c r="AE104" i="21"/>
  <c r="AU256" i="21"/>
  <c r="AU301" i="21"/>
  <c r="AS421" i="21"/>
  <c r="AU431" i="21"/>
  <c r="AU217" i="21"/>
  <c r="AE336" i="21"/>
  <c r="AS416" i="21"/>
  <c r="AF441" i="21"/>
  <c r="AU155" i="21"/>
  <c r="AU58" i="21"/>
  <c r="AJ185" i="21"/>
  <c r="AT185" i="21" s="1"/>
  <c r="AE205" i="21"/>
  <c r="AI285" i="21"/>
  <c r="AU289" i="21"/>
  <c r="AI381" i="21"/>
  <c r="AU386" i="21"/>
  <c r="AU396" i="21"/>
  <c r="AS408" i="21"/>
  <c r="AF424" i="21"/>
  <c r="AF304" i="21"/>
  <c r="AF208" i="21"/>
  <c r="AF16" i="21"/>
  <c r="AP262" i="21"/>
  <c r="AK429" i="21"/>
  <c r="AE429" i="21"/>
  <c r="AF399" i="21"/>
  <c r="AS57" i="21"/>
  <c r="AS146" i="21"/>
  <c r="BA267" i="21"/>
  <c r="BB267" i="21" s="1"/>
  <c r="AJ285" i="21"/>
  <c r="AT285" i="21" s="1"/>
  <c r="AJ369" i="21"/>
  <c r="AT369" i="21" s="1"/>
  <c r="AJ399" i="21"/>
  <c r="AT399" i="21" s="1"/>
  <c r="AU408" i="21"/>
  <c r="AU22" i="21"/>
  <c r="AS55" i="21"/>
  <c r="AJ69" i="21"/>
  <c r="AT69" i="21" s="1"/>
  <c r="AU91" i="21"/>
  <c r="AE141" i="21"/>
  <c r="AS170" i="21"/>
  <c r="AS172" i="21"/>
  <c r="AE213" i="21"/>
  <c r="AU293" i="21"/>
  <c r="AS342" i="21"/>
  <c r="AU343" i="21"/>
  <c r="AS394" i="21"/>
  <c r="AF405" i="21"/>
  <c r="AF277" i="21"/>
  <c r="AF197" i="21"/>
  <c r="AF189" i="21"/>
  <c r="AC42" i="21"/>
  <c r="AC136" i="21"/>
  <c r="AK301" i="21"/>
  <c r="AI309" i="21"/>
  <c r="AU377" i="21"/>
  <c r="AI368" i="21"/>
  <c r="AJ168" i="21"/>
  <c r="AT168" i="21" s="1"/>
  <c r="AJ120" i="21"/>
  <c r="AT120" i="21" s="1"/>
  <c r="AI56" i="21"/>
  <c r="AS28" i="21"/>
  <c r="AS370" i="21"/>
  <c r="AJ439" i="21"/>
  <c r="AT439" i="21" s="1"/>
  <c r="AK431" i="21"/>
  <c r="AK415" i="21"/>
  <c r="AI407" i="21"/>
  <c r="AJ383" i="21"/>
  <c r="AT383" i="21" s="1"/>
  <c r="AI343" i="21"/>
  <c r="AJ319" i="21"/>
  <c r="AT319" i="21" s="1"/>
  <c r="AJ231" i="21"/>
  <c r="AT231" i="21" s="1"/>
  <c r="AF83" i="21"/>
  <c r="AF43" i="21"/>
  <c r="AF35" i="21"/>
  <c r="AK53" i="21"/>
  <c r="AU77" i="21"/>
  <c r="AS150" i="21"/>
  <c r="AP172" i="21"/>
  <c r="AK197" i="21"/>
  <c r="AU357" i="21"/>
  <c r="BA363" i="21"/>
  <c r="BB363" i="21" s="1"/>
  <c r="AJ365" i="21"/>
  <c r="AT365" i="21" s="1"/>
  <c r="AF426" i="21"/>
  <c r="AF402" i="21"/>
  <c r="AF354" i="21"/>
  <c r="AF266" i="21"/>
  <c r="AF210" i="21"/>
  <c r="AC6" i="21"/>
  <c r="AS81" i="21"/>
  <c r="BK88" i="21"/>
  <c r="AS121" i="21"/>
  <c r="AS129" i="21"/>
  <c r="AC151" i="21"/>
  <c r="AU157" i="21"/>
  <c r="AU163" i="21"/>
  <c r="AS187" i="21"/>
  <c r="AS238" i="21"/>
  <c r="AC299" i="21"/>
  <c r="AP326" i="21"/>
  <c r="AP365" i="21"/>
  <c r="AU407" i="21"/>
  <c r="AP414" i="21"/>
  <c r="AE431" i="21"/>
  <c r="AJ385" i="21"/>
  <c r="AT385" i="21" s="1"/>
  <c r="AJ377" i="21"/>
  <c r="AT377" i="21" s="1"/>
  <c r="AJ337" i="21"/>
  <c r="AT337" i="21" s="1"/>
  <c r="AJ233" i="21"/>
  <c r="AT233" i="21" s="1"/>
  <c r="AU112" i="21"/>
  <c r="AU166" i="21"/>
  <c r="AU406" i="21"/>
  <c r="AC412" i="21"/>
  <c r="AS25" i="21"/>
  <c r="AU31" i="21"/>
  <c r="AC40" i="21"/>
  <c r="AU45" i="21"/>
  <c r="AS47" i="21"/>
  <c r="AS71" i="21"/>
  <c r="AC96" i="21"/>
  <c r="AW121" i="21"/>
  <c r="BA121" i="21" s="1"/>
  <c r="BB121" i="21" s="1"/>
  <c r="AU146" i="21"/>
  <c r="AU183" i="21"/>
  <c r="AJ194" i="21"/>
  <c r="AT194" i="21" s="1"/>
  <c r="AK208" i="21"/>
  <c r="AS253" i="21"/>
  <c r="AS257" i="21"/>
  <c r="AK352" i="21"/>
  <c r="AS400" i="21"/>
  <c r="AK91" i="21"/>
  <c r="AC135" i="21"/>
  <c r="AC52" i="21"/>
  <c r="AS73" i="21"/>
  <c r="AI106" i="21"/>
  <c r="AC119" i="21"/>
  <c r="AS122" i="21"/>
  <c r="AC127" i="21"/>
  <c r="AK160" i="21"/>
  <c r="BK174" i="21"/>
  <c r="AS206" i="21"/>
  <c r="AS305" i="21"/>
  <c r="AC417" i="21"/>
  <c r="AU12" i="21"/>
  <c r="AS32" i="21"/>
  <c r="AU36" i="21"/>
  <c r="AU54" i="21"/>
  <c r="AC58" i="21"/>
  <c r="AS78" i="21"/>
  <c r="AS98" i="21"/>
  <c r="AC100" i="21"/>
  <c r="AC149" i="21"/>
  <c r="AU177" i="21"/>
  <c r="AS186" i="21"/>
  <c r="AC280" i="21"/>
  <c r="AP289" i="21"/>
  <c r="AS335" i="21"/>
  <c r="AU350" i="21"/>
  <c r="AS369" i="21"/>
  <c r="AS392" i="21"/>
  <c r="AU428" i="21"/>
  <c r="AS90" i="21"/>
  <c r="AC93" i="21"/>
  <c r="BA208" i="21"/>
  <c r="BB208" i="21" s="1"/>
  <c r="AK215" i="21"/>
  <c r="AU392" i="21"/>
  <c r="BK399" i="21"/>
  <c r="AK419" i="21"/>
  <c r="AJ395" i="21"/>
  <c r="AT395" i="21" s="1"/>
  <c r="AJ371" i="21"/>
  <c r="AT371" i="21" s="1"/>
  <c r="AK347" i="21"/>
  <c r="AJ331" i="21"/>
  <c r="AT331" i="21" s="1"/>
  <c r="AJ227" i="21"/>
  <c r="AT227" i="21" s="1"/>
  <c r="AJ163" i="21"/>
  <c r="AT163" i="21" s="1"/>
  <c r="AI139" i="21"/>
  <c r="AK107" i="21"/>
  <c r="AS26" i="21"/>
  <c r="AS37" i="21"/>
  <c r="AU60" i="21"/>
  <c r="AU80" i="21"/>
  <c r="AU101" i="21"/>
  <c r="AS233" i="21"/>
  <c r="AS250" i="21"/>
  <c r="AU265" i="21"/>
  <c r="AP301" i="21"/>
  <c r="AU305" i="21"/>
  <c r="AS364" i="21"/>
  <c r="AK399" i="21"/>
  <c r="AU421" i="21"/>
  <c r="AU426" i="21"/>
  <c r="AI308" i="21"/>
  <c r="AI338" i="21"/>
  <c r="AJ187" i="21"/>
  <c r="AT187" i="21" s="1"/>
  <c r="AK418" i="21"/>
  <c r="AK147" i="21"/>
  <c r="AK330" i="21"/>
  <c r="AE410" i="21"/>
  <c r="AE347" i="21"/>
  <c r="AK19" i="21"/>
  <c r="AJ147" i="21"/>
  <c r="AT147" i="21" s="1"/>
  <c r="AK298" i="21"/>
  <c r="AK400" i="21"/>
  <c r="AK115" i="21"/>
  <c r="AJ361" i="21"/>
  <c r="AT361" i="21" s="1"/>
  <c r="AK385" i="21"/>
  <c r="AK322" i="21"/>
  <c r="AK354" i="21"/>
  <c r="AE419" i="21"/>
  <c r="AK51" i="21"/>
  <c r="AK396" i="21"/>
  <c r="AK67" i="21"/>
  <c r="AK139" i="21"/>
  <c r="AE249" i="21"/>
  <c r="AK220" i="21"/>
  <c r="AE220" i="21"/>
  <c r="AK355" i="21"/>
  <c r="AK435" i="21"/>
  <c r="AE437" i="21"/>
  <c r="AK201" i="21"/>
  <c r="AE201" i="21"/>
  <c r="AI297" i="21"/>
  <c r="AK305" i="21"/>
  <c r="AE305" i="21"/>
  <c r="AJ420" i="21"/>
  <c r="AT420" i="21" s="1"/>
  <c r="AK131" i="21"/>
  <c r="AJ348" i="21"/>
  <c r="AT348" i="21" s="1"/>
  <c r="AU42" i="21"/>
  <c r="AI53" i="21"/>
  <c r="AE56" i="21"/>
  <c r="AC159" i="21"/>
  <c r="BK401" i="21"/>
  <c r="AP435" i="21"/>
  <c r="AJ435" i="21"/>
  <c r="AT435" i="21" s="1"/>
  <c r="AS11" i="21"/>
  <c r="AS36" i="21"/>
  <c r="AS41" i="21"/>
  <c r="AC46" i="21"/>
  <c r="AU48" i="21"/>
  <c r="AJ57" i="21"/>
  <c r="AT57" i="21" s="1"/>
  <c r="AS66" i="21"/>
  <c r="AJ76" i="21"/>
  <c r="AT76" i="21" s="1"/>
  <c r="AC83" i="21"/>
  <c r="AS107" i="21"/>
  <c r="AS115" i="21"/>
  <c r="AU130" i="21"/>
  <c r="AC139" i="21"/>
  <c r="AC141" i="21"/>
  <c r="AE154" i="21"/>
  <c r="AJ155" i="21"/>
  <c r="AT155" i="21" s="1"/>
  <c r="AJ158" i="21"/>
  <c r="AT158" i="21" s="1"/>
  <c r="AI161" i="21"/>
  <c r="AP219" i="21"/>
  <c r="AJ219" i="21"/>
  <c r="AT219" i="21" s="1"/>
  <c r="AI376" i="21"/>
  <c r="AP406" i="21"/>
  <c r="AJ21" i="21"/>
  <c r="AT21" i="21" s="1"/>
  <c r="AS428" i="21"/>
  <c r="AW428" i="21"/>
  <c r="AJ322" i="21"/>
  <c r="AT322" i="21" s="1"/>
  <c r="AS331" i="21"/>
  <c r="AW331" i="21"/>
  <c r="BA331" i="21" s="1"/>
  <c r="AE8" i="21"/>
  <c r="AU14" i="21"/>
  <c r="AS18" i="21"/>
  <c r="AS9" i="21"/>
  <c r="AI20" i="21"/>
  <c r="AU34" i="21"/>
  <c r="AS45" i="21"/>
  <c r="AC45" i="21"/>
  <c r="AJ48" i="21"/>
  <c r="AT48" i="21" s="1"/>
  <c r="AI52" i="21"/>
  <c r="AS54" i="21"/>
  <c r="AJ92" i="21"/>
  <c r="AT92" i="21" s="1"/>
  <c r="AS103" i="21"/>
  <c r="AJ107" i="21"/>
  <c r="AT107" i="21" s="1"/>
  <c r="AS113" i="21"/>
  <c r="AJ115" i="21"/>
  <c r="AT115" i="21" s="1"/>
  <c r="AS124" i="21"/>
  <c r="AC131" i="21"/>
  <c r="AS134" i="21"/>
  <c r="AP146" i="21"/>
  <c r="AU151" i="21"/>
  <c r="AW170" i="21"/>
  <c r="BA170" i="21" s="1"/>
  <c r="BB170" i="21" s="1"/>
  <c r="AJ178" i="21"/>
  <c r="AT178" i="21" s="1"/>
  <c r="AC216" i="21"/>
  <c r="AC251" i="21"/>
  <c r="AJ293" i="21"/>
  <c r="AT293" i="21" s="1"/>
  <c r="AW307" i="21"/>
  <c r="BA307" i="21" s="1"/>
  <c r="AI307" i="21"/>
  <c r="AJ315" i="21"/>
  <c r="AT315" i="21" s="1"/>
  <c r="AE315" i="21"/>
  <c r="AK373" i="21"/>
  <c r="AC381" i="21"/>
  <c r="AK389" i="21"/>
  <c r="AI428" i="21"/>
  <c r="BA432" i="21"/>
  <c r="BB432" i="21" s="1"/>
  <c r="AU49" i="21"/>
  <c r="AE63" i="21"/>
  <c r="AE93" i="21"/>
  <c r="AC106" i="21"/>
  <c r="AC150" i="21"/>
  <c r="AU390" i="21"/>
  <c r="AP390" i="21"/>
  <c r="AJ91" i="21"/>
  <c r="AT91" i="21" s="1"/>
  <c r="AJ139" i="21"/>
  <c r="AT139" i="21" s="1"/>
  <c r="AJ179" i="21"/>
  <c r="AT179" i="21" s="1"/>
  <c r="AP21" i="21"/>
  <c r="AC30" i="21"/>
  <c r="AC34" i="21"/>
  <c r="AJ52" i="21"/>
  <c r="AT52" i="21" s="1"/>
  <c r="AE54" i="21"/>
  <c r="AW57" i="21"/>
  <c r="AJ63" i="21"/>
  <c r="AT63" i="21" s="1"/>
  <c r="BA88" i="21"/>
  <c r="BB88" i="21" s="1"/>
  <c r="AI94" i="21"/>
  <c r="AC123" i="21"/>
  <c r="AU134" i="21"/>
  <c r="AJ143" i="21"/>
  <c r="AT143" i="21" s="1"/>
  <c r="AC168" i="21"/>
  <c r="AI171" i="21"/>
  <c r="AC194" i="21"/>
  <c r="AE206" i="21"/>
  <c r="AI206" i="21"/>
  <c r="AC211" i="21"/>
  <c r="AS223" i="21"/>
  <c r="AW223" i="21"/>
  <c r="BA223" i="21" s="1"/>
  <c r="AI305" i="21"/>
  <c r="AS309" i="21"/>
  <c r="AW309" i="21"/>
  <c r="BA309" i="21" s="1"/>
  <c r="BB309" i="21" s="1"/>
  <c r="AE344" i="21"/>
  <c r="AC380" i="21"/>
  <c r="AU161" i="21"/>
  <c r="AS10" i="21"/>
  <c r="AS22" i="21"/>
  <c r="AC86" i="21"/>
  <c r="AS157" i="21"/>
  <c r="AC160" i="21"/>
  <c r="AP279" i="21"/>
  <c r="AU279" i="21"/>
  <c r="AJ279" i="21"/>
  <c r="AT279" i="21" s="1"/>
  <c r="AS285" i="21"/>
  <c r="AW285" i="21"/>
  <c r="AE325" i="21"/>
  <c r="AE341" i="21"/>
  <c r="AP349" i="21"/>
  <c r="AS349" i="21"/>
  <c r="AC354" i="21"/>
  <c r="AE395" i="21"/>
  <c r="AI395" i="21"/>
  <c r="AK392" i="21"/>
  <c r="AE392" i="21"/>
  <c r="AE421" i="21"/>
  <c r="AJ421" i="21"/>
  <c r="AT421" i="21" s="1"/>
  <c r="AU17" i="21"/>
  <c r="AI81" i="21"/>
  <c r="AU24" i="21"/>
  <c r="AU46" i="21"/>
  <c r="AS29" i="21"/>
  <c r="AS33" i="21"/>
  <c r="AS51" i="21"/>
  <c r="AC55" i="21"/>
  <c r="AK70" i="21"/>
  <c r="AS72" i="21"/>
  <c r="AS77" i="21"/>
  <c r="AJ4" i="21"/>
  <c r="AT4" i="21" s="1"/>
  <c r="AU10" i="21"/>
  <c r="AS19" i="21"/>
  <c r="AC19" i="21"/>
  <c r="AS21" i="21"/>
  <c r="AJ29" i="21"/>
  <c r="AT29" i="21" s="1"/>
  <c r="AJ33" i="21"/>
  <c r="AT33" i="21" s="1"/>
  <c r="AC38" i="21"/>
  <c r="AU40" i="21"/>
  <c r="AE40" i="21"/>
  <c r="AS49" i="21"/>
  <c r="AS52" i="21"/>
  <c r="AJ66" i="21"/>
  <c r="AT66" i="21" s="1"/>
  <c r="AJ77" i="21"/>
  <c r="AT77" i="21" s="1"/>
  <c r="AP101" i="21"/>
  <c r="AU106" i="21"/>
  <c r="AS109" i="21"/>
  <c r="AS111" i="21"/>
  <c r="AJ114" i="21"/>
  <c r="AT114" i="21" s="1"/>
  <c r="AJ126" i="21"/>
  <c r="AT126" i="21" s="1"/>
  <c r="AU154" i="21"/>
  <c r="AU159" i="21"/>
  <c r="AS168" i="21"/>
  <c r="AS176" i="21"/>
  <c r="AE193" i="21"/>
  <c r="AP198" i="21"/>
  <c r="AJ198" i="21"/>
  <c r="AT198" i="21" s="1"/>
  <c r="AJ206" i="21"/>
  <c r="AT206" i="21" s="1"/>
  <c r="AC319" i="21"/>
  <c r="AE330" i="21"/>
  <c r="AJ330" i="21"/>
  <c r="AT330" i="21" s="1"/>
  <c r="AJ340" i="21"/>
  <c r="AT340" i="21" s="1"/>
  <c r="AK404" i="21"/>
  <c r="AJ245" i="21"/>
  <c r="AT245" i="21" s="1"/>
  <c r="AC246" i="21"/>
  <c r="AU258" i="21"/>
  <c r="AS262" i="21"/>
  <c r="AU264" i="21"/>
  <c r="BK267" i="21"/>
  <c r="AU270" i="21"/>
  <c r="AE270" i="21"/>
  <c r="AE273" i="21"/>
  <c r="AE307" i="21"/>
  <c r="AC308" i="21"/>
  <c r="AC311" i="21"/>
  <c r="AE345" i="21"/>
  <c r="AS352" i="21"/>
  <c r="AS353" i="21"/>
  <c r="AU354" i="21"/>
  <c r="AC377" i="21"/>
  <c r="AK377" i="21"/>
  <c r="AJ380" i="21"/>
  <c r="AT380" i="21" s="1"/>
  <c r="BK395" i="21"/>
  <c r="AU410" i="21"/>
  <c r="AU420" i="21"/>
  <c r="AE420" i="21"/>
  <c r="AJ429" i="21"/>
  <c r="AT429" i="21" s="1"/>
  <c r="AU433" i="21"/>
  <c r="AU437" i="21"/>
  <c r="AI440" i="21"/>
  <c r="AI441" i="21"/>
  <c r="AU445" i="21"/>
  <c r="AC195" i="21"/>
  <c r="AS214" i="21"/>
  <c r="AJ223" i="21"/>
  <c r="AT223" i="21" s="1"/>
  <c r="AC249" i="21"/>
  <c r="AK273" i="21"/>
  <c r="AC278" i="21"/>
  <c r="AU284" i="21"/>
  <c r="AJ284" i="21"/>
  <c r="AT284" i="21" s="1"/>
  <c r="AS306" i="21"/>
  <c r="AC306" i="21"/>
  <c r="AJ309" i="21"/>
  <c r="AT309" i="21" s="1"/>
  <c r="AU315" i="21"/>
  <c r="AU347" i="21"/>
  <c r="AS354" i="21"/>
  <c r="BA390" i="21"/>
  <c r="BB390" i="21" s="1"/>
  <c r="BA395" i="21"/>
  <c r="BB395" i="21" s="1"/>
  <c r="AS396" i="21"/>
  <c r="BA399" i="21"/>
  <c r="BB399" i="21" s="1"/>
  <c r="AS407" i="21"/>
  <c r="AI410" i="21"/>
  <c r="AI424" i="21"/>
  <c r="AI432" i="21"/>
  <c r="AP433" i="21"/>
  <c r="AK439" i="21"/>
  <c r="AS440" i="21"/>
  <c r="AC443" i="21"/>
  <c r="AC206" i="21"/>
  <c r="AC247" i="21"/>
  <c r="AJ269" i="21"/>
  <c r="AT269" i="21" s="1"/>
  <c r="AU338" i="21"/>
  <c r="AC343" i="21"/>
  <c r="AC365" i="21"/>
  <c r="AC395" i="21"/>
  <c r="BA436" i="21"/>
  <c r="BB436" i="21" s="1"/>
  <c r="AI436" i="21"/>
  <c r="AS234" i="21"/>
  <c r="AJ239" i="21"/>
  <c r="AT239" i="21" s="1"/>
  <c r="AC350" i="21"/>
  <c r="AI372" i="21"/>
  <c r="AC387" i="21"/>
  <c r="AU394" i="21"/>
  <c r="AS406" i="21"/>
  <c r="BK417" i="21"/>
  <c r="AS425" i="21"/>
  <c r="AC427" i="21"/>
  <c r="AK442" i="21"/>
  <c r="AI444" i="21"/>
  <c r="AU55" i="21"/>
  <c r="AJ75" i="21"/>
  <c r="AT75" i="21" s="1"/>
  <c r="AC82" i="21"/>
  <c r="AS120" i="21"/>
  <c r="BK137" i="21"/>
  <c r="AC143" i="21"/>
  <c r="AJ181" i="21"/>
  <c r="AT181" i="21" s="1"/>
  <c r="AJ204" i="21"/>
  <c r="AT204" i="21" s="1"/>
  <c r="BA205" i="21"/>
  <c r="BB205" i="21" s="1"/>
  <c r="AE216" i="21"/>
  <c r="AS222" i="21"/>
  <c r="AJ234" i="21"/>
  <c r="AT234" i="21" s="1"/>
  <c r="AU245" i="21"/>
  <c r="AC257" i="21"/>
  <c r="AW262" i="21"/>
  <c r="BK262" i="21" s="1"/>
  <c r="AJ264" i="21"/>
  <c r="AT264" i="21" s="1"/>
  <c r="AJ274" i="21"/>
  <c r="AT274" i="21" s="1"/>
  <c r="AE291" i="21"/>
  <c r="AC297" i="21"/>
  <c r="AS301" i="21"/>
  <c r="AS340" i="21"/>
  <c r="AJ347" i="21"/>
  <c r="AT347" i="21" s="1"/>
  <c r="AS350" i="21"/>
  <c r="AK351" i="21"/>
  <c r="AW352" i="21"/>
  <c r="BA352" i="21" s="1"/>
  <c r="BB352" i="21" s="1"/>
  <c r="AJ354" i="21"/>
  <c r="AT354" i="21" s="1"/>
  <c r="AW370" i="21"/>
  <c r="BA370" i="21" s="1"/>
  <c r="BB370" i="21" s="1"/>
  <c r="AC378" i="21"/>
  <c r="AU380" i="21"/>
  <c r="AE380" i="21"/>
  <c r="AE388" i="21"/>
  <c r="AJ396" i="21"/>
  <c r="AT396" i="21" s="1"/>
  <c r="AC397" i="21"/>
  <c r="BA397" i="21"/>
  <c r="BB397" i="21" s="1"/>
  <c r="AI399" i="21"/>
  <c r="AL399" i="21" s="1"/>
  <c r="BA401" i="21"/>
  <c r="BB401" i="21" s="1"/>
  <c r="AE415" i="21"/>
  <c r="AI421" i="21"/>
  <c r="AU430" i="21"/>
  <c r="AJ431" i="21"/>
  <c r="AT431" i="21" s="1"/>
  <c r="AE439" i="21"/>
  <c r="AJ441" i="21"/>
  <c r="AT441" i="21" s="1"/>
  <c r="AC430" i="21"/>
  <c r="AC434" i="21"/>
  <c r="AU236" i="21"/>
  <c r="AS258" i="21"/>
  <c r="AC304" i="21"/>
  <c r="AC342" i="21"/>
  <c r="AU398" i="21"/>
  <c r="AS423" i="21"/>
  <c r="AS435" i="21"/>
  <c r="AC441" i="21"/>
  <c r="AS445" i="21"/>
  <c r="AI41" i="21"/>
  <c r="AU125" i="21"/>
  <c r="AP125" i="21"/>
  <c r="AK217" i="21"/>
  <c r="AE217" i="21"/>
  <c r="AJ250" i="21"/>
  <c r="AT250" i="21" s="1"/>
  <c r="AI423" i="21"/>
  <c r="AJ423" i="21"/>
  <c r="AT423" i="21" s="1"/>
  <c r="AI37" i="21"/>
  <c r="AJ37" i="21"/>
  <c r="AT37" i="21" s="1"/>
  <c r="AC51" i="21"/>
  <c r="AU70" i="21"/>
  <c r="AU272" i="21"/>
  <c r="AP272" i="21"/>
  <c r="AC36" i="21"/>
  <c r="AJ45" i="21"/>
  <c r="AT45" i="21" s="1"/>
  <c r="AE48" i="21"/>
  <c r="AJ53" i="21"/>
  <c r="AT53" i="21" s="1"/>
  <c r="AK78" i="21"/>
  <c r="AK127" i="21"/>
  <c r="BK178" i="21"/>
  <c r="AJ18" i="21"/>
  <c r="AT18" i="21" s="1"/>
  <c r="AC23" i="21"/>
  <c r="AU26" i="21"/>
  <c r="AW33" i="21"/>
  <c r="AC48" i="21"/>
  <c r="AU50" i="21"/>
  <c r="AC53" i="21"/>
  <c r="AS56" i="21"/>
  <c r="AE61" i="21"/>
  <c r="AI61" i="21"/>
  <c r="AU72" i="21"/>
  <c r="AU75" i="21"/>
  <c r="AC81" i="21"/>
  <c r="AE90" i="21"/>
  <c r="AJ90" i="21"/>
  <c r="AT90" i="21" s="1"/>
  <c r="AC105" i="21"/>
  <c r="AS130" i="21"/>
  <c r="AI130" i="21"/>
  <c r="AW133" i="21"/>
  <c r="BK133" i="21" s="1"/>
  <c r="AS133" i="21"/>
  <c r="AS141" i="21"/>
  <c r="AP141" i="21"/>
  <c r="AS145" i="21"/>
  <c r="AS154" i="21"/>
  <c r="AP154" i="21"/>
  <c r="AS179" i="21"/>
  <c r="AI179" i="21"/>
  <c r="AJ202" i="21"/>
  <c r="AT202" i="21" s="1"/>
  <c r="AS229" i="21"/>
  <c r="AW229" i="21"/>
  <c r="AS231" i="21"/>
  <c r="AW231" i="21"/>
  <c r="AE241" i="21"/>
  <c r="AJ241" i="21"/>
  <c r="AT241" i="21" s="1"/>
  <c r="AK263" i="21"/>
  <c r="AI277" i="21"/>
  <c r="AI59" i="21"/>
  <c r="AJ121" i="21"/>
  <c r="AT121" i="21" s="1"/>
  <c r="AK152" i="21"/>
  <c r="AE152" i="21"/>
  <c r="AJ228" i="21"/>
  <c r="AT228" i="21" s="1"/>
  <c r="AK282" i="21"/>
  <c r="AJ282" i="21"/>
  <c r="AT282" i="21" s="1"/>
  <c r="AK5" i="21"/>
  <c r="AJ36" i="21"/>
  <c r="AT36" i="21" s="1"/>
  <c r="AE44" i="21"/>
  <c r="AU110" i="21"/>
  <c r="AK132" i="21"/>
  <c r="AE132" i="21"/>
  <c r="AU211" i="21"/>
  <c r="AP211" i="21"/>
  <c r="AK244" i="21"/>
  <c r="AP282" i="21"/>
  <c r="AS282" i="21"/>
  <c r="AU62" i="21"/>
  <c r="AJ288" i="21"/>
  <c r="AT288" i="21" s="1"/>
  <c r="AP419" i="21"/>
  <c r="AJ419" i="21"/>
  <c r="AT419" i="21" s="1"/>
  <c r="AS419" i="21"/>
  <c r="AJ23" i="21"/>
  <c r="AT23" i="21" s="1"/>
  <c r="AJ32" i="21"/>
  <c r="AT32" i="21" s="1"/>
  <c r="AU69" i="21"/>
  <c r="AP69" i="21"/>
  <c r="AK95" i="21"/>
  <c r="AK384" i="21"/>
  <c r="AI384" i="21"/>
  <c r="AE384" i="21"/>
  <c r="AJ6" i="21"/>
  <c r="AT6" i="21" s="1"/>
  <c r="AC12" i="21"/>
  <c r="AC7" i="21"/>
  <c r="AC15" i="21"/>
  <c r="AC26" i="21"/>
  <c r="AP30" i="21"/>
  <c r="AC39" i="21"/>
  <c r="AP40" i="21"/>
  <c r="AC43" i="21"/>
  <c r="AC47" i="21"/>
  <c r="AC49" i="21"/>
  <c r="AC50" i="21"/>
  <c r="AP58" i="21"/>
  <c r="BK59" i="21"/>
  <c r="AS61" i="21"/>
  <c r="AU61" i="21"/>
  <c r="AC66" i="21"/>
  <c r="AI69" i="21"/>
  <c r="AS74" i="21"/>
  <c r="AW74" i="21"/>
  <c r="BK74" i="21" s="1"/>
  <c r="AS84" i="21"/>
  <c r="AP84" i="21"/>
  <c r="AC85" i="21"/>
  <c r="AI85" i="21"/>
  <c r="AK89" i="21"/>
  <c r="AJ89" i="21"/>
  <c r="AT89" i="21" s="1"/>
  <c r="AU90" i="21"/>
  <c r="AP94" i="21"/>
  <c r="AU94" i="21"/>
  <c r="AU104" i="21"/>
  <c r="AK111" i="21"/>
  <c r="AJ117" i="21"/>
  <c r="AT117" i="21" s="1"/>
  <c r="AJ127" i="21"/>
  <c r="AT127" i="21" s="1"/>
  <c r="AE133" i="21"/>
  <c r="AP153" i="21"/>
  <c r="AC162" i="21"/>
  <c r="AC171" i="21"/>
  <c r="AK176" i="21"/>
  <c r="AP189" i="21"/>
  <c r="AJ189" i="21"/>
  <c r="AT189" i="21" s="1"/>
  <c r="AJ190" i="21"/>
  <c r="AT190" i="21" s="1"/>
  <c r="AU192" i="21"/>
  <c r="AJ193" i="21"/>
  <c r="AT193" i="21" s="1"/>
  <c r="AP202" i="21"/>
  <c r="AU202" i="21"/>
  <c r="AE202" i="21"/>
  <c r="AP207" i="21"/>
  <c r="AU207" i="21"/>
  <c r="AE207" i="21"/>
  <c r="AE215" i="21"/>
  <c r="AK268" i="21"/>
  <c r="AJ268" i="21"/>
  <c r="AT268" i="21" s="1"/>
  <c r="AI268" i="21"/>
  <c r="AS272" i="21"/>
  <c r="AS274" i="21"/>
  <c r="AW274" i="21"/>
  <c r="BA275" i="21"/>
  <c r="BB275" i="21" s="1"/>
  <c r="AC276" i="21"/>
  <c r="AP277" i="21"/>
  <c r="AU277" i="21"/>
  <c r="AU328" i="21"/>
  <c r="AP328" i="21"/>
  <c r="AE333" i="21"/>
  <c r="AI333" i="21"/>
  <c r="BA336" i="21"/>
  <c r="BB336" i="21" s="1"/>
  <c r="BK336" i="21"/>
  <c r="BK65" i="21"/>
  <c r="AJ67" i="21"/>
  <c r="AT67" i="21" s="1"/>
  <c r="AJ116" i="21"/>
  <c r="AT116" i="21" s="1"/>
  <c r="AE116" i="21"/>
  <c r="AW163" i="21"/>
  <c r="BK163" i="21" s="1"/>
  <c r="AI163" i="21"/>
  <c r="AU169" i="21"/>
  <c r="AP169" i="21"/>
  <c r="AK200" i="21"/>
  <c r="AJ211" i="21"/>
  <c r="AT211" i="21" s="1"/>
  <c r="AK211" i="21"/>
  <c r="AJ58" i="21"/>
  <c r="AT58" i="21" s="1"/>
  <c r="AU73" i="21"/>
  <c r="BK113" i="21"/>
  <c r="AK148" i="21"/>
  <c r="AW155" i="21"/>
  <c r="BA155" i="21" s="1"/>
  <c r="BB155" i="21" s="1"/>
  <c r="AI155" i="21"/>
  <c r="AS162" i="21"/>
  <c r="AP162" i="21"/>
  <c r="AJ7" i="21"/>
  <c r="AT7" i="21" s="1"/>
  <c r="AC9" i="21"/>
  <c r="AU37" i="21"/>
  <c r="AJ40" i="21"/>
  <c r="AT40" i="21" s="1"/>
  <c r="AJ41" i="21"/>
  <c r="AT41" i="21" s="1"/>
  <c r="AU85" i="21"/>
  <c r="AP85" i="21"/>
  <c r="AU118" i="21"/>
  <c r="AI135" i="21"/>
  <c r="AJ135" i="21"/>
  <c r="AT135" i="21" s="1"/>
  <c r="AE137" i="21"/>
  <c r="AC13" i="21"/>
  <c r="AU20" i="21"/>
  <c r="AE20" i="21"/>
  <c r="AE9" i="21"/>
  <c r="AC11" i="21"/>
  <c r="AJ11" i="21"/>
  <c r="AT11" i="21" s="1"/>
  <c r="AC21" i="21"/>
  <c r="AU4" i="21"/>
  <c r="AP6" i="21"/>
  <c r="AC10" i="21"/>
  <c r="AK17" i="21"/>
  <c r="AP18" i="21"/>
  <c r="AW19" i="21"/>
  <c r="AS24" i="21"/>
  <c r="AU25" i="21"/>
  <c r="AP25" i="21"/>
  <c r="AJ28" i="21"/>
  <c r="AT28" i="21" s="1"/>
  <c r="AC35" i="21"/>
  <c r="AP36" i="21"/>
  <c r="AK38" i="21"/>
  <c r="AS40" i="21"/>
  <c r="AC41" i="21"/>
  <c r="AK42" i="21"/>
  <c r="AK46" i="21"/>
  <c r="AI49" i="21"/>
  <c r="AJ49" i="21"/>
  <c r="AT49" i="21" s="1"/>
  <c r="AU52" i="21"/>
  <c r="AI55" i="21"/>
  <c r="AS58" i="21"/>
  <c r="AK64" i="21"/>
  <c r="AU68" i="21"/>
  <c r="AP68" i="21"/>
  <c r="AK83" i="21"/>
  <c r="AC84" i="21"/>
  <c r="AJ85" i="21"/>
  <c r="AT85" i="21" s="1"/>
  <c r="AS88" i="21"/>
  <c r="AP88" i="21"/>
  <c r="AU89" i="21"/>
  <c r="AE89" i="21"/>
  <c r="AK93" i="21"/>
  <c r="AC95" i="21"/>
  <c r="AW109" i="21"/>
  <c r="AU111" i="21"/>
  <c r="AU117" i="21"/>
  <c r="AK123" i="21"/>
  <c r="AU126" i="21"/>
  <c r="AP126" i="21"/>
  <c r="AC134" i="21"/>
  <c r="AJ134" i="21"/>
  <c r="AT134" i="21" s="1"/>
  <c r="AC138" i="21"/>
  <c r="AE146" i="21"/>
  <c r="AJ146" i="21"/>
  <c r="AT146" i="21" s="1"/>
  <c r="AI146" i="21"/>
  <c r="AC153" i="21"/>
  <c r="AC154" i="21"/>
  <c r="AC158" i="21"/>
  <c r="AJ160" i="21"/>
  <c r="AT160" i="21" s="1"/>
  <c r="AE160" i="21"/>
  <c r="AC170" i="21"/>
  <c r="AP201" i="21"/>
  <c r="AS201" i="21"/>
  <c r="AC207" i="21"/>
  <c r="AP212" i="21"/>
  <c r="AS212" i="21"/>
  <c r="AU229" i="21"/>
  <c r="AP229" i="21"/>
  <c r="AK253" i="21"/>
  <c r="AU253" i="21"/>
  <c r="AE253" i="21"/>
  <c r="AJ253" i="21"/>
  <c r="AT253" i="21" s="1"/>
  <c r="AJ263" i="21"/>
  <c r="AT263" i="21" s="1"/>
  <c r="AP268" i="21"/>
  <c r="AU268" i="21"/>
  <c r="AE268" i="21"/>
  <c r="AP333" i="21"/>
  <c r="AU333" i="21"/>
  <c r="AS333" i="21"/>
  <c r="AC338" i="21"/>
  <c r="AJ110" i="21"/>
  <c r="AT110" i="21" s="1"/>
  <c r="AI110" i="21"/>
  <c r="AJ156" i="21"/>
  <c r="AT156" i="21" s="1"/>
  <c r="AE156" i="21"/>
  <c r="AW217" i="21"/>
  <c r="BK217" i="21" s="1"/>
  <c r="AS217" i="21"/>
  <c r="AW261" i="21"/>
  <c r="AS261" i="21"/>
  <c r="AU30" i="21"/>
  <c r="AU53" i="21"/>
  <c r="AE67" i="21"/>
  <c r="AJ73" i="21"/>
  <c r="AT73" i="21" s="1"/>
  <c r="AI73" i="21"/>
  <c r="AJ81" i="21"/>
  <c r="AT81" i="21" s="1"/>
  <c r="AK145" i="21"/>
  <c r="AE145" i="21"/>
  <c r="AU181" i="21"/>
  <c r="AP200" i="21"/>
  <c r="AE211" i="21"/>
  <c r="AU5" i="21"/>
  <c r="AU13" i="21"/>
  <c r="AP24" i="21"/>
  <c r="AE39" i="21"/>
  <c r="AK48" i="21"/>
  <c r="AU142" i="21"/>
  <c r="AP142" i="21"/>
  <c r="AJ197" i="21"/>
  <c r="AT197" i="21" s="1"/>
  <c r="AK269" i="21"/>
  <c r="AK50" i="21"/>
  <c r="AC62" i="21"/>
  <c r="AJ72" i="21"/>
  <c r="AT72" i="21" s="1"/>
  <c r="AE148" i="21"/>
  <c r="AW210" i="21"/>
  <c r="BK210" i="21" s="1"/>
  <c r="AS210" i="21"/>
  <c r="BK391" i="21"/>
  <c r="BA391" i="21"/>
  <c r="BB391" i="21" s="1"/>
  <c r="AC5" i="21"/>
  <c r="AP5" i="21"/>
  <c r="AC4" i="21"/>
  <c r="AU6" i="21"/>
  <c r="AJ9" i="21"/>
  <c r="AT9" i="21" s="1"/>
  <c r="AS15" i="21"/>
  <c r="AP22" i="21"/>
  <c r="AJ24" i="21"/>
  <c r="AT24" i="21" s="1"/>
  <c r="AP35" i="21"/>
  <c r="AC37" i="21"/>
  <c r="AS44" i="21"/>
  <c r="AU44" i="21"/>
  <c r="AP47" i="21"/>
  <c r="AI48" i="21"/>
  <c r="AE51" i="21"/>
  <c r="AW53" i="21"/>
  <c r="BA53" i="21" s="1"/>
  <c r="AS53" i="21"/>
  <c r="AC57" i="21"/>
  <c r="AE58" i="21"/>
  <c r="AP64" i="21"/>
  <c r="AU64" i="21"/>
  <c r="AS67" i="21"/>
  <c r="AW72" i="21"/>
  <c r="BK72" i="21" s="1"/>
  <c r="AU81" i="21"/>
  <c r="AK87" i="21"/>
  <c r="AJ94" i="21"/>
  <c r="AT94" i="21" s="1"/>
  <c r="AU95" i="21"/>
  <c r="AC99" i="21"/>
  <c r="AP103" i="21"/>
  <c r="AU103" i="21"/>
  <c r="BK125" i="21"/>
  <c r="AS137" i="21"/>
  <c r="AU162" i="21"/>
  <c r="AC172" i="21"/>
  <c r="AJ186" i="21"/>
  <c r="AT186" i="21" s="1"/>
  <c r="AC201" i="21"/>
  <c r="AJ238" i="21"/>
  <c r="AT238" i="21" s="1"/>
  <c r="AI262" i="21"/>
  <c r="AP297" i="21"/>
  <c r="AU297" i="21"/>
  <c r="AU324" i="21"/>
  <c r="AP324" i="21"/>
  <c r="AU336" i="21"/>
  <c r="AP336" i="21"/>
  <c r="AS336" i="21"/>
  <c r="AE346" i="21"/>
  <c r="AJ289" i="21"/>
  <c r="AT289" i="21" s="1"/>
  <c r="AU317" i="21"/>
  <c r="AP317" i="21"/>
  <c r="AU109" i="21"/>
  <c r="AU116" i="21"/>
  <c r="AU121" i="21"/>
  <c r="AP145" i="21"/>
  <c r="AK157" i="21"/>
  <c r="AI157" i="21"/>
  <c r="AU176" i="21"/>
  <c r="AC183" i="21"/>
  <c r="AK185" i="21"/>
  <c r="AK209" i="21"/>
  <c r="AJ209" i="21"/>
  <c r="AT209" i="21" s="1"/>
  <c r="AE214" i="21"/>
  <c r="AJ214" i="21"/>
  <c r="AT214" i="21" s="1"/>
  <c r="AU215" i="21"/>
  <c r="AP215" i="21"/>
  <c r="AU228" i="21"/>
  <c r="AP249" i="21"/>
  <c r="AU249" i="21"/>
  <c r="AJ249" i="21"/>
  <c r="AT249" i="21" s="1"/>
  <c r="AK252" i="21"/>
  <c r="AE329" i="21"/>
  <c r="AJ356" i="21"/>
  <c r="AT356" i="21" s="1"/>
  <c r="AU66" i="21"/>
  <c r="AC72" i="21"/>
  <c r="AC74" i="21"/>
  <c r="AC78" i="21"/>
  <c r="AU102" i="21"/>
  <c r="AC109" i="21"/>
  <c r="AC111" i="21"/>
  <c r="AU113" i="21"/>
  <c r="AC116" i="21"/>
  <c r="AU124" i="21"/>
  <c r="AU131" i="21"/>
  <c r="AI131" i="21"/>
  <c r="AC132" i="21"/>
  <c r="AC137" i="21"/>
  <c r="AE138" i="21"/>
  <c r="AC140" i="21"/>
  <c r="AC145" i="21"/>
  <c r="AE150" i="21"/>
  <c r="AJ150" i="21"/>
  <c r="AT150" i="21" s="1"/>
  <c r="AI150" i="21"/>
  <c r="AC152" i="21"/>
  <c r="AC155" i="21"/>
  <c r="AE157" i="21"/>
  <c r="AW158" i="21"/>
  <c r="AS158" i="21"/>
  <c r="AC163" i="21"/>
  <c r="AJ175" i="21"/>
  <c r="AT175" i="21" s="1"/>
  <c r="AI175" i="21"/>
  <c r="AU182" i="21"/>
  <c r="AE185" i="21"/>
  <c r="AC196" i="21"/>
  <c r="BK208" i="21"/>
  <c r="AP209" i="21"/>
  <c r="AU209" i="21"/>
  <c r="AE209" i="21"/>
  <c r="AP214" i="21"/>
  <c r="AU214" i="21"/>
  <c r="AC220" i="21"/>
  <c r="AU225" i="21"/>
  <c r="AJ230" i="21"/>
  <c r="AT230" i="21" s="1"/>
  <c r="AC255" i="21"/>
  <c r="AC256" i="21"/>
  <c r="BK353" i="21"/>
  <c r="AC355" i="21"/>
  <c r="AE356" i="21"/>
  <c r="AK60" i="21"/>
  <c r="AC61" i="21"/>
  <c r="AC67" i="21"/>
  <c r="AC70" i="21"/>
  <c r="AC73" i="21"/>
  <c r="AS92" i="21"/>
  <c r="AW94" i="21"/>
  <c r="AK96" i="21"/>
  <c r="AU97" i="21"/>
  <c r="AE97" i="21"/>
  <c r="AU114" i="21"/>
  <c r="AU120" i="21"/>
  <c r="AE120" i="21"/>
  <c r="AU122" i="21"/>
  <c r="AJ123" i="21"/>
  <c r="AT123" i="21" s="1"/>
  <c r="AC130" i="21"/>
  <c r="AU138" i="21"/>
  <c r="AS142" i="21"/>
  <c r="AK144" i="21"/>
  <c r="AC146" i="21"/>
  <c r="AK149" i="21"/>
  <c r="AC157" i="21"/>
  <c r="AE158" i="21"/>
  <c r="AJ159" i="21"/>
  <c r="AT159" i="21" s="1"/>
  <c r="AU165" i="21"/>
  <c r="AU168" i="21"/>
  <c r="AU175" i="21"/>
  <c r="AC180" i="21"/>
  <c r="AC185" i="21"/>
  <c r="AU188" i="21"/>
  <c r="BK213" i="21"/>
  <c r="BA213" i="21"/>
  <c r="BB213" i="21" s="1"/>
  <c r="AU230" i="21"/>
  <c r="AU232" i="21"/>
  <c r="AP232" i="21"/>
  <c r="AU235" i="21"/>
  <c r="AE237" i="21"/>
  <c r="AJ237" i="21"/>
  <c r="AT237" i="21" s="1"/>
  <c r="AC243" i="21"/>
  <c r="AK248" i="21"/>
  <c r="AU267" i="21"/>
  <c r="AS267" i="21"/>
  <c r="AP267" i="21"/>
  <c r="AI352" i="21"/>
  <c r="AE352" i="21"/>
  <c r="AJ352" i="21"/>
  <c r="AT352" i="21" s="1"/>
  <c r="AI360" i="21"/>
  <c r="AU16" i="21"/>
  <c r="AC17" i="21"/>
  <c r="AI18" i="21"/>
  <c r="AJ19" i="21"/>
  <c r="AT19" i="21" s="1"/>
  <c r="AS20" i="21"/>
  <c r="AU23" i="21"/>
  <c r="AC24" i="21"/>
  <c r="AU27" i="21"/>
  <c r="AU41" i="21"/>
  <c r="AC44" i="21"/>
  <c r="AI45" i="21"/>
  <c r="AS48" i="21"/>
  <c r="AK56" i="21"/>
  <c r="AS69" i="21"/>
  <c r="AW69" i="21"/>
  <c r="BK69" i="21" s="1"/>
  <c r="AU71" i="21"/>
  <c r="AU76" i="21"/>
  <c r="AU79" i="21"/>
  <c r="AS85" i="21"/>
  <c r="BK90" i="21"/>
  <c r="AE91" i="21"/>
  <c r="AU96" i="21"/>
  <c r="AE96" i="21"/>
  <c r="AC97" i="21"/>
  <c r="AP102" i="21"/>
  <c r="AS104" i="21"/>
  <c r="AU108" i="21"/>
  <c r="AJ112" i="21"/>
  <c r="AT112" i="21" s="1"/>
  <c r="AC120" i="21"/>
  <c r="AP124" i="21"/>
  <c r="AS126" i="21"/>
  <c r="AU128" i="21"/>
  <c r="AJ130" i="21"/>
  <c r="AT130" i="21" s="1"/>
  <c r="AJ131" i="21"/>
  <c r="AT131" i="21" s="1"/>
  <c r="AI138" i="21"/>
  <c r="AE142" i="21"/>
  <c r="AI142" i="21"/>
  <c r="AE144" i="21"/>
  <c r="AC147" i="21"/>
  <c r="AE149" i="21"/>
  <c r="AJ154" i="21"/>
  <c r="AI154" i="21"/>
  <c r="AW161" i="21"/>
  <c r="BA161" i="21" s="1"/>
  <c r="BB161" i="21" s="1"/>
  <c r="AS161" i="21"/>
  <c r="AJ162" i="21"/>
  <c r="AT162" i="21" s="1"/>
  <c r="AI162" i="21"/>
  <c r="AU174" i="21"/>
  <c r="AS181" i="21"/>
  <c r="AW181" i="21"/>
  <c r="BK181" i="21" s="1"/>
  <c r="AI197" i="21"/>
  <c r="AJ201" i="21"/>
  <c r="AT201" i="21" s="1"/>
  <c r="AJ212" i="21"/>
  <c r="AT212" i="21" s="1"/>
  <c r="AK213" i="21"/>
  <c r="AI214" i="21"/>
  <c r="AC219" i="21"/>
  <c r="AJ242" i="21"/>
  <c r="AT242" i="21" s="1"/>
  <c r="AJ246" i="21"/>
  <c r="AT246" i="21" s="1"/>
  <c r="AC270" i="21"/>
  <c r="AE272" i="21"/>
  <c r="AJ272" i="21"/>
  <c r="AT272" i="21" s="1"/>
  <c r="AI272" i="21"/>
  <c r="AK272" i="21"/>
  <c r="AS278" i="21"/>
  <c r="AJ297" i="21"/>
  <c r="AT297" i="21" s="1"/>
  <c r="AP254" i="21"/>
  <c r="AU254" i="21"/>
  <c r="AC261" i="21"/>
  <c r="AU273" i="21"/>
  <c r="AP273" i="21"/>
  <c r="AC286" i="21"/>
  <c r="AU287" i="21"/>
  <c r="AI306" i="21"/>
  <c r="AJ306" i="21"/>
  <c r="AT306" i="21" s="1"/>
  <c r="AJ318" i="21"/>
  <c r="AT318" i="21" s="1"/>
  <c r="AS323" i="21"/>
  <c r="AW323" i="21"/>
  <c r="BK323" i="21" s="1"/>
  <c r="AU337" i="21"/>
  <c r="AS346" i="21"/>
  <c r="AP418" i="21"/>
  <c r="AU418" i="21"/>
  <c r="AJ418" i="21"/>
  <c r="AT418" i="21" s="1"/>
  <c r="AC148" i="21"/>
  <c r="AC165" i="21"/>
  <c r="AU173" i="21"/>
  <c r="AC181" i="21"/>
  <c r="AU184" i="21"/>
  <c r="AC192" i="21"/>
  <c r="AK196" i="21"/>
  <c r="AC197" i="21"/>
  <c r="AC200" i="21"/>
  <c r="AC210" i="21"/>
  <c r="AU227" i="21"/>
  <c r="AU231" i="21"/>
  <c r="AK265" i="21"/>
  <c r="AC272" i="21"/>
  <c r="AC273" i="21"/>
  <c r="AS281" i="21"/>
  <c r="AW281" i="21"/>
  <c r="AJ301" i="21"/>
  <c r="AT301" i="21" s="1"/>
  <c r="AI301" i="21"/>
  <c r="AU306" i="21"/>
  <c r="AP345" i="21"/>
  <c r="AU345" i="21"/>
  <c r="AJ345" i="21"/>
  <c r="AW385" i="21"/>
  <c r="BK385" i="21" s="1"/>
  <c r="AS385" i="21"/>
  <c r="AK136" i="21"/>
  <c r="AK140" i="21"/>
  <c r="AC142" i="21"/>
  <c r="AC144" i="21"/>
  <c r="AU147" i="21"/>
  <c r="AI147" i="21"/>
  <c r="AS153" i="21"/>
  <c r="AC156" i="21"/>
  <c r="AE161" i="21"/>
  <c r="AU171" i="21"/>
  <c r="AC173" i="21"/>
  <c r="AU178" i="21"/>
  <c r="AU179" i="21"/>
  <c r="AC188" i="21"/>
  <c r="AC203" i="21"/>
  <c r="AS216" i="21"/>
  <c r="AW216" i="21"/>
  <c r="BA216" i="21" s="1"/>
  <c r="BB216" i="21" s="1"/>
  <c r="AS219" i="21"/>
  <c r="AU224" i="21"/>
  <c r="AU240" i="21"/>
  <c r="AJ254" i="21"/>
  <c r="AT254" i="21" s="1"/>
  <c r="AE256" i="21"/>
  <c r="AC269" i="21"/>
  <c r="AI281" i="21"/>
  <c r="AP287" i="21"/>
  <c r="AS298" i="21"/>
  <c r="AW298" i="21"/>
  <c r="BA298" i="21" s="1"/>
  <c r="AE301" i="21"/>
  <c r="AC305" i="21"/>
  <c r="AJ312" i="21"/>
  <c r="AT312" i="21" s="1"/>
  <c r="AE312" i="21"/>
  <c r="AJ334" i="21"/>
  <c r="AT334" i="21" s="1"/>
  <c r="AE350" i="21"/>
  <c r="AK350" i="21"/>
  <c r="AJ350" i="21"/>
  <c r="AT350" i="21" s="1"/>
  <c r="BA125" i="21"/>
  <c r="BB125" i="21" s="1"/>
  <c r="AE136" i="21"/>
  <c r="AE140" i="21"/>
  <c r="AU143" i="21"/>
  <c r="AI143" i="21"/>
  <c r="AS149" i="21"/>
  <c r="AJ151" i="21"/>
  <c r="AT151" i="21" s="1"/>
  <c r="AK153" i="21"/>
  <c r="AU158" i="21"/>
  <c r="AC161" i="21"/>
  <c r="AE163" i="21"/>
  <c r="AC164" i="21"/>
  <c r="AJ166" i="21"/>
  <c r="AT166" i="21" s="1"/>
  <c r="AU167" i="21"/>
  <c r="AS169" i="21"/>
  <c r="AU170" i="21"/>
  <c r="AC176" i="21"/>
  <c r="AJ177" i="21"/>
  <c r="AT177" i="21" s="1"/>
  <c r="AS182" i="21"/>
  <c r="AC184" i="21"/>
  <c r="AK189" i="21"/>
  <c r="AS190" i="21"/>
  <c r="AK193" i="21"/>
  <c r="AS194" i="21"/>
  <c r="AC198" i="21"/>
  <c r="AC199" i="21"/>
  <c r="AU204" i="21"/>
  <c r="AE204" i="21"/>
  <c r="AW206" i="21"/>
  <c r="BA206" i="21" s="1"/>
  <c r="AS209" i="21"/>
  <c r="AW209" i="21"/>
  <c r="AU221" i="21"/>
  <c r="AE233" i="21"/>
  <c r="AS239" i="21"/>
  <c r="AC240" i="21"/>
  <c r="AK245" i="21"/>
  <c r="AE245" i="21"/>
  <c r="AS246" i="21"/>
  <c r="AK249" i="21"/>
  <c r="AJ260" i="21"/>
  <c r="AT260" i="21" s="1"/>
  <c r="AJ265" i="21"/>
  <c r="AT265" i="21" s="1"/>
  <c r="AS270" i="21"/>
  <c r="AK275" i="21"/>
  <c r="AE275" i="21"/>
  <c r="AU292" i="21"/>
  <c r="AI298" i="21"/>
  <c r="AJ298" i="21"/>
  <c r="AT298" i="21" s="1"/>
  <c r="AE334" i="21"/>
  <c r="AS344" i="21"/>
  <c r="AP344" i="21"/>
  <c r="AW349" i="21"/>
  <c r="BK349" i="21" s="1"/>
  <c r="AI349" i="21"/>
  <c r="AK359" i="21"/>
  <c r="AJ359" i="21"/>
  <c r="AT359" i="21" s="1"/>
  <c r="AK205" i="21"/>
  <c r="BK205" i="21"/>
  <c r="AU223" i="21"/>
  <c r="AC227" i="21"/>
  <c r="AS230" i="21"/>
  <c r="AC236" i="21"/>
  <c r="AS242" i="21"/>
  <c r="AC259" i="21"/>
  <c r="AK261" i="21"/>
  <c r="AU262" i="21"/>
  <c r="AU263" i="21"/>
  <c r="AU285" i="21"/>
  <c r="AS288" i="21"/>
  <c r="AW288" i="21"/>
  <c r="AS292" i="21"/>
  <c r="AS302" i="21"/>
  <c r="AC302" i="21"/>
  <c r="AC303" i="21"/>
  <c r="AS304" i="21"/>
  <c r="AJ305" i="21"/>
  <c r="AT305" i="21" s="1"/>
  <c r="AS327" i="21"/>
  <c r="AW342" i="21"/>
  <c r="AJ358" i="21"/>
  <c r="AT358" i="21" s="1"/>
  <c r="AK358" i="21"/>
  <c r="AP359" i="21"/>
  <c r="AU359" i="21"/>
  <c r="AJ367" i="21"/>
  <c r="AT367" i="21" s="1"/>
  <c r="AP379" i="21"/>
  <c r="AS379" i="21"/>
  <c r="AJ379" i="21"/>
  <c r="AT379" i="21" s="1"/>
  <c r="AK422" i="21"/>
  <c r="AE422" i="21"/>
  <c r="BK424" i="21"/>
  <c r="BA424" i="21"/>
  <c r="BB424" i="21" s="1"/>
  <c r="AC301" i="21"/>
  <c r="AC310" i="21"/>
  <c r="AC312" i="21"/>
  <c r="AC314" i="21"/>
  <c r="AC320" i="21"/>
  <c r="AC332" i="21"/>
  <c r="AS338" i="21"/>
  <c r="AK348" i="21"/>
  <c r="AS348" i="21"/>
  <c r="AC351" i="21"/>
  <c r="AE358" i="21"/>
  <c r="AW375" i="21"/>
  <c r="AS375" i="21"/>
  <c r="AS382" i="21"/>
  <c r="AW382" i="21"/>
  <c r="AK412" i="21"/>
  <c r="AJ412" i="21"/>
  <c r="AT412" i="21" s="1"/>
  <c r="AE412" i="21"/>
  <c r="AC415" i="21"/>
  <c r="AU275" i="21"/>
  <c r="AK279" i="21"/>
  <c r="AK283" i="21"/>
  <c r="AU288" i="21"/>
  <c r="AS289" i="21"/>
  <c r="AU290" i="21"/>
  <c r="AS294" i="21"/>
  <c r="AC294" i="21"/>
  <c r="AC296" i="21"/>
  <c r="AU302" i="21"/>
  <c r="AK309" i="21"/>
  <c r="AC313" i="21"/>
  <c r="AE338" i="21"/>
  <c r="AJ338" i="21"/>
  <c r="AT338" i="21" s="1"/>
  <c r="AE340" i="21"/>
  <c r="BK344" i="21"/>
  <c r="BA344" i="21"/>
  <c r="BB344" i="21" s="1"/>
  <c r="AS345" i="21"/>
  <c r="AE348" i="21"/>
  <c r="AK361" i="21"/>
  <c r="BK419" i="21"/>
  <c r="BA419" i="21"/>
  <c r="BB419" i="21" s="1"/>
  <c r="AS215" i="21"/>
  <c r="AS220" i="21"/>
  <c r="AS221" i="21"/>
  <c r="AU222" i="21"/>
  <c r="AC225" i="21"/>
  <c r="AC235" i="21"/>
  <c r="AC241" i="21"/>
  <c r="AC252" i="21"/>
  <c r="AU260" i="21"/>
  <c r="AS264" i="21"/>
  <c r="AW264" i="21"/>
  <c r="AS269" i="21"/>
  <c r="BK275" i="21"/>
  <c r="AJ283" i="21"/>
  <c r="AT283" i="21" s="1"/>
  <c r="AE283" i="21"/>
  <c r="AS287" i="21"/>
  <c r="AS297" i="21"/>
  <c r="AC298" i="21"/>
  <c r="AC300" i="21"/>
  <c r="AJ302" i="21"/>
  <c r="AT302" i="21" s="1"/>
  <c r="AE309" i="21"/>
  <c r="AU309" i="21"/>
  <c r="AP313" i="21"/>
  <c r="AU316" i="21"/>
  <c r="AS318" i="21"/>
  <c r="AI336" i="21"/>
  <c r="AK341" i="21"/>
  <c r="AE343" i="21"/>
  <c r="AK345" i="21"/>
  <c r="BK346" i="21"/>
  <c r="AU361" i="21"/>
  <c r="AK378" i="21"/>
  <c r="AJ378" i="21"/>
  <c r="AT378" i="21" s="1"/>
  <c r="AE378" i="21"/>
  <c r="AU405" i="21"/>
  <c r="AJ405" i="21"/>
  <c r="AT405" i="21" s="1"/>
  <c r="AC429" i="21"/>
  <c r="AS431" i="21"/>
  <c r="BK432" i="21"/>
  <c r="AI433" i="21"/>
  <c r="AK437" i="21"/>
  <c r="AU441" i="21"/>
  <c r="AP441" i="21"/>
  <c r="AJ443" i="21"/>
  <c r="AT443" i="21" s="1"/>
  <c r="AS444" i="21"/>
  <c r="AI445" i="21"/>
  <c r="AW364" i="21"/>
  <c r="AU367" i="21"/>
  <c r="AC369" i="21"/>
  <c r="AK382" i="21"/>
  <c r="AU388" i="21"/>
  <c r="AS389" i="21"/>
  <c r="BK389" i="21"/>
  <c r="AI390" i="21"/>
  <c r="BA393" i="21"/>
  <c r="BB393" i="21" s="1"/>
  <c r="AS402" i="21"/>
  <c r="AJ406" i="21"/>
  <c r="AJ407" i="21"/>
  <c r="AT407" i="21" s="1"/>
  <c r="AJ408" i="21"/>
  <c r="AT408" i="21" s="1"/>
  <c r="AJ414" i="21"/>
  <c r="AT414" i="21" s="1"/>
  <c r="AK416" i="21"/>
  <c r="AI418" i="21"/>
  <c r="AK421" i="21"/>
  <c r="AU422" i="21"/>
  <c r="AC424" i="21"/>
  <c r="AC425" i="21"/>
  <c r="AS426" i="21"/>
  <c r="AI429" i="21"/>
  <c r="AC431" i="21"/>
  <c r="AJ433" i="21"/>
  <c r="AT433" i="21" s="1"/>
  <c r="AS437" i="21"/>
  <c r="AC439" i="21"/>
  <c r="AJ445" i="21"/>
  <c r="AT445" i="21" s="1"/>
  <c r="BK363" i="21"/>
  <c r="AE381" i="21"/>
  <c r="AU382" i="21"/>
  <c r="AE382" i="21"/>
  <c r="AE385" i="21"/>
  <c r="AK394" i="21"/>
  <c r="AK398" i="21"/>
  <c r="AS398" i="21"/>
  <c r="AP426" i="21"/>
  <c r="BA427" i="21"/>
  <c r="BB427" i="21" s="1"/>
  <c r="AK433" i="21"/>
  <c r="AP437" i="21"/>
  <c r="AS442" i="21"/>
  <c r="AK443" i="21"/>
  <c r="BA444" i="21"/>
  <c r="BB444" i="21" s="1"/>
  <c r="BK444" i="21"/>
  <c r="AC445" i="21"/>
  <c r="AK374" i="21"/>
  <c r="AE389" i="21"/>
  <c r="AE394" i="21"/>
  <c r="AE398" i="21"/>
  <c r="AE400" i="21"/>
  <c r="AC413" i="21"/>
  <c r="AE374" i="21"/>
  <c r="AC375" i="21"/>
  <c r="AI388" i="21"/>
  <c r="AK390" i="21"/>
  <c r="AS390" i="21"/>
  <c r="AJ391" i="21"/>
  <c r="AT391" i="21" s="1"/>
  <c r="AC394" i="21"/>
  <c r="AI402" i="21"/>
  <c r="AC403" i="21"/>
  <c r="AW406" i="21"/>
  <c r="BK406" i="21" s="1"/>
  <c r="AC410" i="21"/>
  <c r="AJ416" i="21"/>
  <c r="AT416" i="21" s="1"/>
  <c r="BA417" i="21"/>
  <c r="BB417" i="21" s="1"/>
  <c r="AU425" i="21"/>
  <c r="AE432" i="21"/>
  <c r="AE442" i="21"/>
  <c r="AE443" i="21"/>
  <c r="AJ363" i="21"/>
  <c r="AT363" i="21" s="1"/>
  <c r="AU364" i="21"/>
  <c r="AP367" i="21"/>
  <c r="AU371" i="21"/>
  <c r="AC373" i="21"/>
  <c r="AP382" i="21"/>
  <c r="AK386" i="21"/>
  <c r="AE390" i="21"/>
  <c r="AC391" i="21"/>
  <c r="AK391" i="21"/>
  <c r="AC393" i="21"/>
  <c r="BK393" i="21"/>
  <c r="AE396" i="21"/>
  <c r="AS399" i="21"/>
  <c r="AI400" i="21"/>
  <c r="AJ402" i="21"/>
  <c r="AT402" i="21" s="1"/>
  <c r="AJ410" i="21"/>
  <c r="AT410" i="21" s="1"/>
  <c r="AU411" i="21"/>
  <c r="AC423" i="21"/>
  <c r="AJ425" i="21"/>
  <c r="AT425" i="21" s="1"/>
  <c r="AS429" i="21"/>
  <c r="AC432" i="21"/>
  <c r="AS433" i="21"/>
  <c r="AC437" i="21"/>
  <c r="BK440" i="21"/>
  <c r="AC442" i="21"/>
  <c r="AE445" i="21"/>
  <c r="AC318" i="21"/>
  <c r="AC321" i="21"/>
  <c r="AC331" i="21"/>
  <c r="AE362" i="21"/>
  <c r="AC364" i="21"/>
  <c r="AJ364" i="21"/>
  <c r="AT364" i="21" s="1"/>
  <c r="AK365" i="21"/>
  <c r="AJ373" i="21"/>
  <c r="AT373" i="21" s="1"/>
  <c r="AE377" i="21"/>
  <c r="AE386" i="21"/>
  <c r="AC388" i="21"/>
  <c r="AU395" i="21"/>
  <c r="BK397" i="21"/>
  <c r="AJ400" i="21"/>
  <c r="AT400" i="21" s="1"/>
  <c r="AK407" i="21"/>
  <c r="AK408" i="21"/>
  <c r="AS412" i="21"/>
  <c r="AP415" i="21"/>
  <c r="AS418" i="21"/>
  <c r="AK420" i="21"/>
  <c r="AW421" i="21"/>
  <c r="AP422" i="21"/>
  <c r="AS424" i="21"/>
  <c r="AK425" i="21"/>
  <c r="AI426" i="21"/>
  <c r="AK428" i="21"/>
  <c r="AU429" i="21"/>
  <c r="AE435" i="21"/>
  <c r="AW435" i="21"/>
  <c r="BK435" i="21" s="1"/>
  <c r="BK436" i="21"/>
  <c r="AI437" i="21"/>
  <c r="AK441" i="21"/>
  <c r="AI442" i="21"/>
  <c r="AC361" i="21"/>
  <c r="AS381" i="21"/>
  <c r="AW381" i="21"/>
  <c r="BK381" i="21" s="1"/>
  <c r="AS384" i="21"/>
  <c r="AW384" i="21"/>
  <c r="BK384" i="21" s="1"/>
  <c r="BK390" i="21"/>
  <c r="AJ392" i="21"/>
  <c r="AT392" i="21" s="1"/>
  <c r="AI394" i="21"/>
  <c r="AS395" i="21"/>
  <c r="AI396" i="21"/>
  <c r="AI398" i="21"/>
  <c r="AU402" i="21"/>
  <c r="AC411" i="21"/>
  <c r="AU416" i="21"/>
  <c r="AC422" i="21"/>
  <c r="AK424" i="21"/>
  <c r="AJ426" i="21"/>
  <c r="AT426" i="21" s="1"/>
  <c r="AP431" i="21"/>
  <c r="AC433" i="21"/>
  <c r="AC435" i="21"/>
  <c r="AJ437" i="21"/>
  <c r="AT437" i="21" s="1"/>
  <c r="BA440" i="21"/>
  <c r="BB440" i="21" s="1"/>
  <c r="AS441" i="21"/>
  <c r="BK8" i="21"/>
  <c r="BA8" i="21"/>
  <c r="BB8" i="21" s="1"/>
  <c r="BA15" i="21"/>
  <c r="BB15" i="21" s="1"/>
  <c r="BK6" i="21"/>
  <c r="BA6" i="21"/>
  <c r="BB6" i="21" s="1"/>
  <c r="BK5" i="21"/>
  <c r="BA5" i="21"/>
  <c r="BB5" i="21" s="1"/>
  <c r="BK17" i="21"/>
  <c r="BA17" i="21"/>
  <c r="BB17" i="21" s="1"/>
  <c r="AW7" i="21"/>
  <c r="AI13" i="21"/>
  <c r="AE13" i="21"/>
  <c r="AK4" i="21"/>
  <c r="AE5" i="21"/>
  <c r="AS6" i="21"/>
  <c r="AI7" i="21"/>
  <c r="AU7" i="21"/>
  <c r="AK8" i="21"/>
  <c r="AI9" i="21"/>
  <c r="AU9" i="21"/>
  <c r="AK10" i="21"/>
  <c r="AU11" i="21"/>
  <c r="AE11" i="21"/>
  <c r="AI11" i="21"/>
  <c r="AP11" i="21"/>
  <c r="AS12" i="21"/>
  <c r="BA13" i="21"/>
  <c r="BB13" i="21" s="1"/>
  <c r="BK13" i="21"/>
  <c r="AJ16" i="21"/>
  <c r="AT16" i="21" s="1"/>
  <c r="AW20" i="21"/>
  <c r="AJ30" i="21"/>
  <c r="AT30" i="21" s="1"/>
  <c r="BK46" i="21"/>
  <c r="BA46" i="21"/>
  <c r="BB46" i="21" s="1"/>
  <c r="AK12" i="21"/>
  <c r="BK35" i="21"/>
  <c r="AS5" i="21"/>
  <c r="AI6" i="21"/>
  <c r="AK7" i="21"/>
  <c r="AC8" i="21"/>
  <c r="AS8" i="21"/>
  <c r="AK9" i="21"/>
  <c r="AE12" i="21"/>
  <c r="AS13" i="21"/>
  <c r="AK14" i="21"/>
  <c r="AP14" i="21"/>
  <c r="AU15" i="21"/>
  <c r="AE15" i="21"/>
  <c r="AI15" i="21"/>
  <c r="AP15" i="21"/>
  <c r="AS16" i="21"/>
  <c r="AJ20" i="21"/>
  <c r="AT20" i="21" s="1"/>
  <c r="AK22" i="21"/>
  <c r="AI22" i="21"/>
  <c r="AE27" i="21"/>
  <c r="AK27" i="21"/>
  <c r="AJ27" i="21"/>
  <c r="AT27" i="21" s="1"/>
  <c r="AI27" i="21"/>
  <c r="AW28" i="21"/>
  <c r="AW29" i="21"/>
  <c r="AC31" i="21"/>
  <c r="AC32" i="21"/>
  <c r="AU33" i="21"/>
  <c r="AP33" i="21"/>
  <c r="AK34" i="21"/>
  <c r="AJ34" i="21"/>
  <c r="AT34" i="21" s="1"/>
  <c r="AI34" i="21"/>
  <c r="AE34" i="21"/>
  <c r="BK39" i="21"/>
  <c r="BA39" i="21"/>
  <c r="BB39" i="21" s="1"/>
  <c r="BK51" i="21"/>
  <c r="BA51" i="21"/>
  <c r="BB51" i="21" s="1"/>
  <c r="BK76" i="21"/>
  <c r="BK24" i="21"/>
  <c r="BA24" i="21"/>
  <c r="BB24" i="21" s="1"/>
  <c r="BK10" i="21"/>
  <c r="BA10" i="21"/>
  <c r="BB10" i="21" s="1"/>
  <c r="AI17" i="21"/>
  <c r="AE17" i="21"/>
  <c r="AP17" i="21"/>
  <c r="AW22" i="21"/>
  <c r="BK43" i="21"/>
  <c r="BA43" i="21"/>
  <c r="BB43" i="21" s="1"/>
  <c r="BK63" i="21"/>
  <c r="BA63" i="21"/>
  <c r="BB63" i="21" s="1"/>
  <c r="AP8" i="21"/>
  <c r="AP13" i="21"/>
  <c r="AW27" i="21"/>
  <c r="AS27" i="21"/>
  <c r="AS4" i="21"/>
  <c r="AI5" i="21"/>
  <c r="AE7" i="21"/>
  <c r="AI10" i="21"/>
  <c r="BK12" i="21"/>
  <c r="BA12" i="21"/>
  <c r="BB12" i="21" s="1"/>
  <c r="AC14" i="21"/>
  <c r="AS17" i="21"/>
  <c r="AK18" i="21"/>
  <c r="AU19" i="21"/>
  <c r="AE19" i="21"/>
  <c r="AI19" i="21"/>
  <c r="AP19" i="21"/>
  <c r="AC22" i="21"/>
  <c r="AP23" i="21"/>
  <c r="AI25" i="21"/>
  <c r="AE25" i="21"/>
  <c r="AK25" i="21"/>
  <c r="AW25" i="21"/>
  <c r="AI29" i="21"/>
  <c r="AE29" i="21"/>
  <c r="AK29" i="21"/>
  <c r="AS30" i="21"/>
  <c r="AW30" i="21"/>
  <c r="AP31" i="21"/>
  <c r="AC33" i="21"/>
  <c r="BK47" i="21"/>
  <c r="BA47" i="21"/>
  <c r="BB47" i="21" s="1"/>
  <c r="BK64" i="21"/>
  <c r="BA64" i="21"/>
  <c r="BB64" i="21" s="1"/>
  <c r="AI33" i="21"/>
  <c r="AE33" i="21"/>
  <c r="AK33" i="21"/>
  <c r="BK34" i="21"/>
  <c r="BA34" i="21"/>
  <c r="BB34" i="21" s="1"/>
  <c r="AK16" i="21"/>
  <c r="AU8" i="21"/>
  <c r="AJ5" i="21"/>
  <c r="AT5" i="21" s="1"/>
  <c r="AI8" i="21"/>
  <c r="BA9" i="21"/>
  <c r="BB9" i="21" s="1"/>
  <c r="BK9" i="21"/>
  <c r="AJ10" i="21"/>
  <c r="AT10" i="21" s="1"/>
  <c r="AK11" i="21"/>
  <c r="AI12" i="21"/>
  <c r="AJ13" i="21"/>
  <c r="AT13" i="21" s="1"/>
  <c r="AW14" i="21"/>
  <c r="AC16" i="21"/>
  <c r="AE18" i="21"/>
  <c r="AK20" i="21"/>
  <c r="AP20" i="21"/>
  <c r="AU21" i="21"/>
  <c r="AI21" i="21"/>
  <c r="AE21" i="21"/>
  <c r="AS23" i="21"/>
  <c r="AP26" i="21"/>
  <c r="AC27" i="21"/>
  <c r="AC28" i="21"/>
  <c r="AU29" i="21"/>
  <c r="AP29" i="21"/>
  <c r="AK30" i="21"/>
  <c r="AI30" i="21"/>
  <c r="AE30" i="21"/>
  <c r="BK70" i="21"/>
  <c r="BA70" i="21"/>
  <c r="BB70" i="21" s="1"/>
  <c r="AE24" i="21"/>
  <c r="AK24" i="21"/>
  <c r="AI24" i="21"/>
  <c r="AP4" i="21"/>
  <c r="AJ8" i="21"/>
  <c r="AT8" i="21" s="1"/>
  <c r="AJ12" i="21"/>
  <c r="AT12" i="21" s="1"/>
  <c r="AK13" i="21"/>
  <c r="AI14" i="21"/>
  <c r="AJ15" i="21"/>
  <c r="AT15" i="21" s="1"/>
  <c r="AW16" i="21"/>
  <c r="AC18" i="21"/>
  <c r="AW21" i="21"/>
  <c r="AJ22" i="21"/>
  <c r="AT22" i="21" s="1"/>
  <c r="AE23" i="21"/>
  <c r="AK23" i="21"/>
  <c r="AI23" i="21"/>
  <c r="BK23" i="21"/>
  <c r="BA23" i="21"/>
  <c r="BB23" i="21" s="1"/>
  <c r="BK31" i="21"/>
  <c r="BA31" i="21"/>
  <c r="BB31" i="21" s="1"/>
  <c r="BK38" i="21"/>
  <c r="BA38" i="21"/>
  <c r="BB38" i="21" s="1"/>
  <c r="BK50" i="21"/>
  <c r="BA50" i="21"/>
  <c r="BB50" i="21" s="1"/>
  <c r="BK68" i="21"/>
  <c r="BA68" i="21"/>
  <c r="BB68" i="21" s="1"/>
  <c r="BA11" i="21"/>
  <c r="BB11" i="21" s="1"/>
  <c r="BK11" i="21"/>
  <c r="AJ14" i="21"/>
  <c r="AT14" i="21" s="1"/>
  <c r="AK15" i="21"/>
  <c r="AI16" i="21"/>
  <c r="AJ17" i="21"/>
  <c r="AT17" i="21" s="1"/>
  <c r="AW18" i="21"/>
  <c r="AC20" i="21"/>
  <c r="AC25" i="21"/>
  <c r="AK26" i="21"/>
  <c r="AI26" i="21"/>
  <c r="AE26" i="21"/>
  <c r="AW26" i="21"/>
  <c r="AP27" i="21"/>
  <c r="AC29" i="21"/>
  <c r="AE31" i="21"/>
  <c r="AK31" i="21"/>
  <c r="AJ31" i="21"/>
  <c r="AT31" i="21" s="1"/>
  <c r="AI31" i="21"/>
  <c r="AW32" i="21"/>
  <c r="AP34" i="21"/>
  <c r="BK42" i="21"/>
  <c r="AW37" i="21"/>
  <c r="AW41" i="21"/>
  <c r="AW45" i="21"/>
  <c r="AW49" i="21"/>
  <c r="AU56" i="21"/>
  <c r="AI58" i="21"/>
  <c r="AW58" i="21"/>
  <c r="AC64" i="21"/>
  <c r="AS64" i="21"/>
  <c r="BA65" i="21"/>
  <c r="BB65" i="21" s="1"/>
  <c r="AK66" i="21"/>
  <c r="AP70" i="21"/>
  <c r="AC71" i="21"/>
  <c r="AI74" i="21"/>
  <c r="AE74" i="21"/>
  <c r="AP77" i="21"/>
  <c r="AW78" i="21"/>
  <c r="AJ79" i="21"/>
  <c r="AT79" i="21" s="1"/>
  <c r="AS80" i="21"/>
  <c r="AW82" i="21"/>
  <c r="AS82" i="21"/>
  <c r="BK87" i="21"/>
  <c r="BA87" i="21"/>
  <c r="BB87" i="21" s="1"/>
  <c r="AI28" i="21"/>
  <c r="AU28" i="21"/>
  <c r="AS31" i="21"/>
  <c r="AI32" i="21"/>
  <c r="AU32" i="21"/>
  <c r="AS35" i="21"/>
  <c r="AI36" i="21"/>
  <c r="AK37" i="21"/>
  <c r="AE38" i="21"/>
  <c r="AS39" i="21"/>
  <c r="AI40" i="21"/>
  <c r="AK41" i="21"/>
  <c r="AE42" i="21"/>
  <c r="AS43" i="21"/>
  <c r="AI44" i="21"/>
  <c r="AK45" i="21"/>
  <c r="AE46" i="21"/>
  <c r="AE50" i="21"/>
  <c r="AE65" i="21"/>
  <c r="AK65" i="21"/>
  <c r="AI70" i="21"/>
  <c r="AE70" i="21"/>
  <c r="AE77" i="21"/>
  <c r="AK77" i="21"/>
  <c r="AE80" i="21"/>
  <c r="AK80" i="21"/>
  <c r="AJ80" i="21"/>
  <c r="AT80" i="21" s="1"/>
  <c r="AI80" i="21"/>
  <c r="AU86" i="21"/>
  <c r="AP86" i="21"/>
  <c r="AJ86" i="21"/>
  <c r="AT86" i="21" s="1"/>
  <c r="AI86" i="21"/>
  <c r="AE86" i="21"/>
  <c r="BA92" i="21"/>
  <c r="BB92" i="21" s="1"/>
  <c r="AS108" i="21"/>
  <c r="AW108" i="21"/>
  <c r="AC110" i="21"/>
  <c r="AW36" i="21"/>
  <c r="AP38" i="21"/>
  <c r="AW40" i="21"/>
  <c r="AP42" i="21"/>
  <c r="AW44" i="21"/>
  <c r="AP46" i="21"/>
  <c r="AW48" i="21"/>
  <c r="AP50" i="21"/>
  <c r="AW52" i="21"/>
  <c r="AE55" i="21"/>
  <c r="AP55" i="21"/>
  <c r="BA55" i="21"/>
  <c r="BB55" i="21" s="1"/>
  <c r="BK55" i="21"/>
  <c r="AJ56" i="21"/>
  <c r="AT56" i="21" s="1"/>
  <c r="AE60" i="21"/>
  <c r="AJ61" i="21"/>
  <c r="AT61" i="21" s="1"/>
  <c r="AE62" i="21"/>
  <c r="AP62" i="21"/>
  <c r="AC63" i="21"/>
  <c r="AS65" i="21"/>
  <c r="AK68" i="21"/>
  <c r="AI68" i="21"/>
  <c r="AP72" i="21"/>
  <c r="AE73" i="21"/>
  <c r="AK73" i="21"/>
  <c r="AE76" i="21"/>
  <c r="AK76" i="21"/>
  <c r="AI76" i="21"/>
  <c r="AS76" i="21"/>
  <c r="AJ78" i="21"/>
  <c r="AT78" i="21" s="1"/>
  <c r="AU82" i="21"/>
  <c r="AP82" i="21"/>
  <c r="AJ82" i="21"/>
  <c r="AT82" i="21" s="1"/>
  <c r="AI82" i="21"/>
  <c r="AE82" i="21"/>
  <c r="BK83" i="21"/>
  <c r="BA83" i="21"/>
  <c r="BB83" i="21" s="1"/>
  <c r="BA93" i="21"/>
  <c r="BB93" i="21" s="1"/>
  <c r="BK93" i="21"/>
  <c r="AU105" i="21"/>
  <c r="AS105" i="21"/>
  <c r="AP105" i="21"/>
  <c r="AK28" i="21"/>
  <c r="AK32" i="21"/>
  <c r="AS34" i="21"/>
  <c r="AI35" i="21"/>
  <c r="AU35" i="21"/>
  <c r="AK36" i="21"/>
  <c r="AE37" i="21"/>
  <c r="AS38" i="21"/>
  <c r="AI39" i="21"/>
  <c r="AU39" i="21"/>
  <c r="AK40" i="21"/>
  <c r="AE41" i="21"/>
  <c r="AS42" i="21"/>
  <c r="AI43" i="21"/>
  <c r="AU43" i="21"/>
  <c r="AK44" i="21"/>
  <c r="AE45" i="21"/>
  <c r="AS46" i="21"/>
  <c r="AI47" i="21"/>
  <c r="AU47" i="21"/>
  <c r="AE49" i="21"/>
  <c r="AS50" i="21"/>
  <c r="AI51" i="21"/>
  <c r="AU51" i="21"/>
  <c r="AE53" i="21"/>
  <c r="AI54" i="21"/>
  <c r="AW54" i="21"/>
  <c r="AJ59" i="21"/>
  <c r="AT59" i="21" s="1"/>
  <c r="AC60" i="21"/>
  <c r="AS60" i="21"/>
  <c r="AK61" i="21"/>
  <c r="AU63" i="21"/>
  <c r="AI63" i="21"/>
  <c r="AI64" i="21"/>
  <c r="AE66" i="21"/>
  <c r="AU67" i="21"/>
  <c r="AI67" i="21"/>
  <c r="AP67" i="21"/>
  <c r="AE68" i="21"/>
  <c r="AS68" i="21"/>
  <c r="AE69" i="21"/>
  <c r="AK69" i="21"/>
  <c r="AE72" i="21"/>
  <c r="AK72" i="21"/>
  <c r="AI72" i="21"/>
  <c r="AJ74" i="21"/>
  <c r="AT74" i="21" s="1"/>
  <c r="AW77" i="21"/>
  <c r="AS79" i="21"/>
  <c r="AP79" i="21"/>
  <c r="AC80" i="21"/>
  <c r="AK86" i="21"/>
  <c r="AC87" i="21"/>
  <c r="AC88" i="21"/>
  <c r="AW102" i="21"/>
  <c r="AS102" i="21"/>
  <c r="BK119" i="21"/>
  <c r="BA119" i="21"/>
  <c r="BB119" i="21" s="1"/>
  <c r="AJ35" i="21"/>
  <c r="AT35" i="21" s="1"/>
  <c r="AP37" i="21"/>
  <c r="AJ39" i="21"/>
  <c r="AT39" i="21" s="1"/>
  <c r="AP41" i="21"/>
  <c r="AJ43" i="21"/>
  <c r="AT43" i="21" s="1"/>
  <c r="AP45" i="21"/>
  <c r="AJ47" i="21"/>
  <c r="AT47" i="21" s="1"/>
  <c r="AP49" i="21"/>
  <c r="AJ51" i="21"/>
  <c r="AT51" i="21" s="1"/>
  <c r="AP53" i="21"/>
  <c r="AJ54" i="21"/>
  <c r="AT54" i="21" s="1"/>
  <c r="AI57" i="21"/>
  <c r="AU57" i="21"/>
  <c r="AK59" i="21"/>
  <c r="AP63" i="21"/>
  <c r="AJ64" i="21"/>
  <c r="AT64" i="21" s="1"/>
  <c r="AC65" i="21"/>
  <c r="AU65" i="21"/>
  <c r="AC68" i="21"/>
  <c r="AJ70" i="21"/>
  <c r="AT70" i="21" s="1"/>
  <c r="AW73" i="21"/>
  <c r="AK74" i="21"/>
  <c r="AS75" i="21"/>
  <c r="AP75" i="21"/>
  <c r="AC76" i="21"/>
  <c r="AC77" i="21"/>
  <c r="AI77" i="21"/>
  <c r="AK79" i="21"/>
  <c r="AI79" i="21"/>
  <c r="BA80" i="21"/>
  <c r="BB80" i="21" s="1"/>
  <c r="BK80" i="21"/>
  <c r="AK82" i="21"/>
  <c r="BA84" i="21"/>
  <c r="BB84" i="21" s="1"/>
  <c r="BK84" i="21"/>
  <c r="AU93" i="21"/>
  <c r="AS93" i="21"/>
  <c r="BK95" i="21"/>
  <c r="BA95" i="21"/>
  <c r="BB95" i="21" s="1"/>
  <c r="BK99" i="21"/>
  <c r="BA99" i="21"/>
  <c r="BB99" i="21" s="1"/>
  <c r="AE28" i="21"/>
  <c r="AE32" i="21"/>
  <c r="AK35" i="21"/>
  <c r="AI38" i="21"/>
  <c r="AK39" i="21"/>
  <c r="AI42" i="21"/>
  <c r="AK43" i="21"/>
  <c r="AI46" i="21"/>
  <c r="AI50" i="21"/>
  <c r="AP56" i="21"/>
  <c r="BA56" i="21"/>
  <c r="BB56" i="21" s="1"/>
  <c r="BK56" i="21"/>
  <c r="AC59" i="21"/>
  <c r="AI62" i="21"/>
  <c r="BK62" i="21"/>
  <c r="BA62" i="21"/>
  <c r="BB62" i="21" s="1"/>
  <c r="AS63" i="21"/>
  <c r="AI65" i="21"/>
  <c r="AW67" i="21"/>
  <c r="AK75" i="21"/>
  <c r="AI75" i="21"/>
  <c r="BK79" i="21"/>
  <c r="BA79" i="21"/>
  <c r="BB79" i="21" s="1"/>
  <c r="AJ98" i="21"/>
  <c r="AT98" i="21" s="1"/>
  <c r="AC107" i="21"/>
  <c r="AJ38" i="21"/>
  <c r="AT38" i="21" s="1"/>
  <c r="AJ42" i="21"/>
  <c r="AT42" i="21" s="1"/>
  <c r="AJ46" i="21"/>
  <c r="AT46" i="21" s="1"/>
  <c r="AJ50" i="21"/>
  <c r="AT50" i="21" s="1"/>
  <c r="AC54" i="21"/>
  <c r="AJ55" i="21"/>
  <c r="AT55" i="21" s="1"/>
  <c r="AC56" i="21"/>
  <c r="AK57" i="21"/>
  <c r="AU59" i="21"/>
  <c r="AI60" i="21"/>
  <c r="AP61" i="21"/>
  <c r="BK61" i="21"/>
  <c r="AJ62" i="21"/>
  <c r="AJ65" i="21"/>
  <c r="AT65" i="21" s="1"/>
  <c r="AI66" i="21"/>
  <c r="AW66" i="21"/>
  <c r="AC69" i="21"/>
  <c r="AK71" i="21"/>
  <c r="AI71" i="21"/>
  <c r="AE75" i="21"/>
  <c r="BK75" i="21"/>
  <c r="BA75" i="21"/>
  <c r="BB75" i="21" s="1"/>
  <c r="AC79" i="21"/>
  <c r="BK85" i="21"/>
  <c r="BA85" i="21"/>
  <c r="BB85" i="21" s="1"/>
  <c r="BA90" i="21"/>
  <c r="BB90" i="21" s="1"/>
  <c r="AC90" i="21"/>
  <c r="AS91" i="21"/>
  <c r="AW91" i="21"/>
  <c r="AI91" i="21"/>
  <c r="AC91" i="21"/>
  <c r="AP98" i="21"/>
  <c r="AU98" i="21"/>
  <c r="BK101" i="21"/>
  <c r="BA101" i="21"/>
  <c r="BB101" i="21" s="1"/>
  <c r="AC103" i="21"/>
  <c r="BK106" i="21"/>
  <c r="BA106" i="21"/>
  <c r="BB106" i="21" s="1"/>
  <c r="BK117" i="21"/>
  <c r="BA117" i="21"/>
  <c r="BB117" i="21" s="1"/>
  <c r="AK55" i="21"/>
  <c r="AE59" i="21"/>
  <c r="AP59" i="21"/>
  <c r="BA59" i="21"/>
  <c r="BB59" i="21" s="1"/>
  <c r="AJ60" i="21"/>
  <c r="AS62" i="21"/>
  <c r="AK62" i="21"/>
  <c r="AE64" i="21"/>
  <c r="AJ68" i="21"/>
  <c r="AT68" i="21" s="1"/>
  <c r="AS70" i="21"/>
  <c r="AE71" i="21"/>
  <c r="AW71" i="21"/>
  <c r="AP74" i="21"/>
  <c r="AC75" i="21"/>
  <c r="AU78" i="21"/>
  <c r="AI78" i="21"/>
  <c r="AE78" i="21"/>
  <c r="AP80" i="21"/>
  <c r="AW81" i="21"/>
  <c r="BK86" i="21"/>
  <c r="BA86" i="21"/>
  <c r="BB86" i="21" s="1"/>
  <c r="AC94" i="21"/>
  <c r="AK101" i="21"/>
  <c r="AI101" i="21"/>
  <c r="AJ101" i="21"/>
  <c r="AT101" i="21" s="1"/>
  <c r="AE101" i="21"/>
  <c r="BK96" i="21"/>
  <c r="BA96" i="21"/>
  <c r="BB96" i="21" s="1"/>
  <c r="AE99" i="21"/>
  <c r="AP99" i="21"/>
  <c r="AU100" i="21"/>
  <c r="AI100" i="21"/>
  <c r="AP100" i="21"/>
  <c r="AS101" i="21"/>
  <c r="AE102" i="21"/>
  <c r="AK102" i="21"/>
  <c r="AK108" i="21"/>
  <c r="AI108" i="21"/>
  <c r="AE112" i="21"/>
  <c r="BK112" i="21"/>
  <c r="BA112" i="21"/>
  <c r="BB112" i="21" s="1"/>
  <c r="AC115" i="21"/>
  <c r="AU119" i="21"/>
  <c r="AI119" i="21"/>
  <c r="AE119" i="21"/>
  <c r="AK124" i="21"/>
  <c r="AI124" i="21"/>
  <c r="AW124" i="21"/>
  <c r="AE128" i="21"/>
  <c r="AU135" i="21"/>
  <c r="BK153" i="21"/>
  <c r="BA153" i="21"/>
  <c r="BB153" i="21" s="1"/>
  <c r="AK81" i="21"/>
  <c r="AS83" i="21"/>
  <c r="AI84" i="21"/>
  <c r="AU84" i="21"/>
  <c r="AK85" i="21"/>
  <c r="AS87" i="21"/>
  <c r="AI88" i="21"/>
  <c r="AU88" i="21"/>
  <c r="AI90" i="21"/>
  <c r="AI95" i="21"/>
  <c r="AC98" i="21"/>
  <c r="AE100" i="21"/>
  <c r="AC101" i="21"/>
  <c r="AK104" i="21"/>
  <c r="AI104" i="21"/>
  <c r="AJ106" i="21"/>
  <c r="AT106" i="21" s="1"/>
  <c r="AE108" i="21"/>
  <c r="AJ109" i="21"/>
  <c r="AT109" i="21" s="1"/>
  <c r="AP111" i="21"/>
  <c r="AC112" i="21"/>
  <c r="BA113" i="21"/>
  <c r="BB113" i="21" s="1"/>
  <c r="AU115" i="21"/>
  <c r="AI115" i="21"/>
  <c r="AE115" i="21"/>
  <c r="AS118" i="21"/>
  <c r="AP118" i="21"/>
  <c r="AP121" i="21"/>
  <c r="AE124" i="21"/>
  <c r="AC128" i="21"/>
  <c r="BA129" i="21"/>
  <c r="BB129" i="21" s="1"/>
  <c r="BK129" i="21"/>
  <c r="BK139" i="21"/>
  <c r="BA139" i="21"/>
  <c r="BB139" i="21" s="1"/>
  <c r="BK149" i="21"/>
  <c r="BA149" i="21"/>
  <c r="BB149" i="21" s="1"/>
  <c r="BK154" i="21"/>
  <c r="BA154" i="21"/>
  <c r="BB154" i="21" s="1"/>
  <c r="BK160" i="21"/>
  <c r="BA160" i="21"/>
  <c r="BB160" i="21" s="1"/>
  <c r="BK162" i="21"/>
  <c r="BA162" i="21"/>
  <c r="BB162" i="21" s="1"/>
  <c r="AJ84" i="21"/>
  <c r="AT84" i="21" s="1"/>
  <c r="AJ88" i="21"/>
  <c r="AT88" i="21" s="1"/>
  <c r="AP89" i="21"/>
  <c r="AC92" i="21"/>
  <c r="AJ95" i="21"/>
  <c r="AT95" i="21" s="1"/>
  <c r="AJ96" i="21"/>
  <c r="AT96" i="21" s="1"/>
  <c r="AJ97" i="21"/>
  <c r="AT97" i="21" s="1"/>
  <c r="AI98" i="21"/>
  <c r="AU99" i="21"/>
  <c r="AE103" i="21"/>
  <c r="AW104" i="21"/>
  <c r="AC108" i="21"/>
  <c r="AI111" i="21"/>
  <c r="AE111" i="21"/>
  <c r="AS114" i="21"/>
  <c r="AP114" i="21"/>
  <c r="AW115" i="21"/>
  <c r="AP117" i="21"/>
  <c r="AE118" i="21"/>
  <c r="AK118" i="21"/>
  <c r="AE121" i="21"/>
  <c r="AK121" i="21"/>
  <c r="AI121" i="21"/>
  <c r="AW122" i="21"/>
  <c r="AC124" i="21"/>
  <c r="AW126" i="21"/>
  <c r="BK145" i="21"/>
  <c r="BA145" i="21"/>
  <c r="BB145" i="21" s="1"/>
  <c r="BK157" i="21"/>
  <c r="BK159" i="21"/>
  <c r="BA159" i="21"/>
  <c r="BB159" i="21" s="1"/>
  <c r="AE81" i="21"/>
  <c r="AI83" i="21"/>
  <c r="AU83" i="21"/>
  <c r="AK84" i="21"/>
  <c r="AE85" i="21"/>
  <c r="AS86" i="21"/>
  <c r="AI87" i="21"/>
  <c r="AU87" i="21"/>
  <c r="AK88" i="21"/>
  <c r="AC89" i="21"/>
  <c r="AS89" i="21"/>
  <c r="AK90" i="21"/>
  <c r="AU92" i="21"/>
  <c r="AI92" i="21"/>
  <c r="AI93" i="21"/>
  <c r="AI99" i="21"/>
  <c r="AC102" i="21"/>
  <c r="AC104" i="21"/>
  <c r="BA105" i="21"/>
  <c r="BB105" i="21" s="1"/>
  <c r="BK105" i="21"/>
  <c r="AU107" i="21"/>
  <c r="AI107" i="21"/>
  <c r="AE107" i="21"/>
  <c r="AS110" i="21"/>
  <c r="AP110" i="21"/>
  <c r="AW111" i="21"/>
  <c r="AP113" i="21"/>
  <c r="AE114" i="21"/>
  <c r="AK114" i="21"/>
  <c r="AE117" i="21"/>
  <c r="AK117" i="21"/>
  <c r="AI117" i="21"/>
  <c r="AS117" i="21"/>
  <c r="AJ119" i="21"/>
  <c r="AT119" i="21" s="1"/>
  <c r="AS123" i="21"/>
  <c r="AS125" i="21"/>
  <c r="AS127" i="21"/>
  <c r="AW127" i="21"/>
  <c r="AC129" i="21"/>
  <c r="BA133" i="21"/>
  <c r="BB133" i="21" s="1"/>
  <c r="AU139" i="21"/>
  <c r="BA152" i="21"/>
  <c r="BB152" i="21" s="1"/>
  <c r="AJ83" i="21"/>
  <c r="AT83" i="21" s="1"/>
  <c r="AJ87" i="21"/>
  <c r="AT87" i="21" s="1"/>
  <c r="AJ93" i="21"/>
  <c r="AT93" i="21" s="1"/>
  <c r="AS94" i="21"/>
  <c r="AS95" i="21"/>
  <c r="AS96" i="21"/>
  <c r="BA97" i="21"/>
  <c r="BB97" i="21" s="1"/>
  <c r="BK97" i="21"/>
  <c r="AJ99" i="21"/>
  <c r="AT99" i="21" s="1"/>
  <c r="AJ100" i="21"/>
  <c r="AT100" i="21" s="1"/>
  <c r="AI102" i="21"/>
  <c r="AS106" i="21"/>
  <c r="AP106" i="21"/>
  <c r="BK107" i="21"/>
  <c r="BA107" i="21"/>
  <c r="BB107" i="21" s="1"/>
  <c r="AJ108" i="21"/>
  <c r="AT108" i="21" s="1"/>
  <c r="AP109" i="21"/>
  <c r="AE110" i="21"/>
  <c r="AK110" i="21"/>
  <c r="AE113" i="21"/>
  <c r="AK113" i="21"/>
  <c r="AI113" i="21"/>
  <c r="BK118" i="21"/>
  <c r="BA118" i="21"/>
  <c r="BB118" i="21" s="1"/>
  <c r="AK119" i="21"/>
  <c r="AP120" i="21"/>
  <c r="AC121" i="21"/>
  <c r="AC122" i="21"/>
  <c r="AI122" i="21"/>
  <c r="BK123" i="21"/>
  <c r="BA123" i="21"/>
  <c r="BB123" i="21" s="1"/>
  <c r="AJ124" i="21"/>
  <c r="AT124" i="21" s="1"/>
  <c r="AE125" i="21"/>
  <c r="AK125" i="21"/>
  <c r="AJ125" i="21"/>
  <c r="AT125" i="21" s="1"/>
  <c r="AI125" i="21"/>
  <c r="AC126" i="21"/>
  <c r="AI126" i="21"/>
  <c r="BK131" i="21"/>
  <c r="BA131" i="21"/>
  <c r="BB131" i="21" s="1"/>
  <c r="BK132" i="21"/>
  <c r="BK141" i="21"/>
  <c r="BA141" i="21"/>
  <c r="BB141" i="21" s="1"/>
  <c r="BK148" i="21"/>
  <c r="BA148" i="21"/>
  <c r="BB148" i="21" s="1"/>
  <c r="BA165" i="21"/>
  <c r="BB165" i="21" s="1"/>
  <c r="AK97" i="21"/>
  <c r="AI97" i="21"/>
  <c r="AP97" i="21"/>
  <c r="BA98" i="21"/>
  <c r="BB98" i="21" s="1"/>
  <c r="BK98" i="21"/>
  <c r="AK99" i="21"/>
  <c r="AK100" i="21"/>
  <c r="AJ102" i="21"/>
  <c r="AT102" i="21" s="1"/>
  <c r="AI103" i="21"/>
  <c r="AW103" i="21"/>
  <c r="AJ104" i="21"/>
  <c r="AT104" i="21" s="1"/>
  <c r="AE106" i="21"/>
  <c r="AK106" i="21"/>
  <c r="AE109" i="21"/>
  <c r="AK109" i="21"/>
  <c r="AI109" i="21"/>
  <c r="AJ111" i="21"/>
  <c r="AT111" i="21" s="1"/>
  <c r="AW114" i="21"/>
  <c r="AS116" i="21"/>
  <c r="AP116" i="21"/>
  <c r="AC117" i="21"/>
  <c r="AC118" i="21"/>
  <c r="AI118" i="21"/>
  <c r="AK120" i="21"/>
  <c r="AI120" i="21"/>
  <c r="AJ122" i="21"/>
  <c r="AT122" i="21" s="1"/>
  <c r="AU123" i="21"/>
  <c r="AP123" i="21"/>
  <c r="AI123" i="21"/>
  <c r="AE123" i="21"/>
  <c r="AU127" i="21"/>
  <c r="AP127" i="21"/>
  <c r="AI127" i="21"/>
  <c r="AE127" i="21"/>
  <c r="AP128" i="21"/>
  <c r="AC133" i="21"/>
  <c r="BK156" i="21"/>
  <c r="BA156" i="21"/>
  <c r="BB156" i="21" s="1"/>
  <c r="AI89" i="21"/>
  <c r="AE95" i="21"/>
  <c r="AI96" i="21"/>
  <c r="AP96" i="21"/>
  <c r="AS97" i="21"/>
  <c r="AE98" i="21"/>
  <c r="AK98" i="21"/>
  <c r="AS99" i="21"/>
  <c r="AS100" i="21"/>
  <c r="AE105" i="21"/>
  <c r="AK105" i="21"/>
  <c r="AI105" i="21"/>
  <c r="BK110" i="21"/>
  <c r="BA110" i="21"/>
  <c r="BB110" i="21" s="1"/>
  <c r="AS112" i="21"/>
  <c r="AP112" i="21"/>
  <c r="AC113" i="21"/>
  <c r="AC114" i="21"/>
  <c r="AK116" i="21"/>
  <c r="AI116" i="21"/>
  <c r="AS119" i="21"/>
  <c r="AW120" i="21"/>
  <c r="AC125" i="21"/>
  <c r="BK128" i="21"/>
  <c r="BA128" i="21"/>
  <c r="BB128" i="21" s="1"/>
  <c r="BA136" i="21"/>
  <c r="BB136" i="21" s="1"/>
  <c r="BK147" i="21"/>
  <c r="BA147" i="21"/>
  <c r="BB147" i="21" s="1"/>
  <c r="BK180" i="21"/>
  <c r="BA180" i="21"/>
  <c r="BB180" i="21" s="1"/>
  <c r="BK198" i="21"/>
  <c r="BA198" i="21"/>
  <c r="BB198" i="21" s="1"/>
  <c r="AK112" i="21"/>
  <c r="AI112" i="21"/>
  <c r="BK116" i="21"/>
  <c r="BA116" i="21"/>
  <c r="BB116" i="21" s="1"/>
  <c r="AK128" i="21"/>
  <c r="AJ128" i="21"/>
  <c r="AT128" i="21" s="1"/>
  <c r="AI128" i="21"/>
  <c r="BK140" i="21"/>
  <c r="BA140" i="21"/>
  <c r="BB140" i="21" s="1"/>
  <c r="BK143" i="21"/>
  <c r="BA143" i="21"/>
  <c r="BB143" i="21" s="1"/>
  <c r="BK167" i="21"/>
  <c r="BA167" i="21"/>
  <c r="BB167" i="21" s="1"/>
  <c r="BK191" i="21"/>
  <c r="BA191" i="21"/>
  <c r="BB191" i="21" s="1"/>
  <c r="AK151" i="21"/>
  <c r="AK155" i="21"/>
  <c r="AK159" i="21"/>
  <c r="AK163" i="21"/>
  <c r="AI165" i="21"/>
  <c r="AP165" i="21"/>
  <c r="AS166" i="21"/>
  <c r="AE167" i="21"/>
  <c r="AK167" i="21"/>
  <c r="AK173" i="21"/>
  <c r="AI173" i="21"/>
  <c r="BK177" i="21"/>
  <c r="BA177" i="21"/>
  <c r="BB177" i="21" s="1"/>
  <c r="AU191" i="21"/>
  <c r="AP191" i="21"/>
  <c r="AJ195" i="21"/>
  <c r="AT195" i="21" s="1"/>
  <c r="AI195" i="21"/>
  <c r="AE195" i="21"/>
  <c r="AK195" i="21"/>
  <c r="BK212" i="21"/>
  <c r="BA212" i="21"/>
  <c r="BB212" i="21" s="1"/>
  <c r="BK218" i="21"/>
  <c r="BA218" i="21"/>
  <c r="BB218" i="21" s="1"/>
  <c r="AW130" i="21"/>
  <c r="AP132" i="21"/>
  <c r="AW134" i="21"/>
  <c r="AP136" i="21"/>
  <c r="AW138" i="21"/>
  <c r="AP140" i="21"/>
  <c r="AW142" i="21"/>
  <c r="AP144" i="21"/>
  <c r="AW146" i="21"/>
  <c r="AP148" i="21"/>
  <c r="AW150" i="21"/>
  <c r="AP152" i="21"/>
  <c r="AP156" i="21"/>
  <c r="AP160" i="21"/>
  <c r="AU164" i="21"/>
  <c r="AE165" i="21"/>
  <c r="AC166" i="21"/>
  <c r="AS167" i="21"/>
  <c r="AK169" i="21"/>
  <c r="AI169" i="21"/>
  <c r="AJ171" i="21"/>
  <c r="AT171" i="21" s="1"/>
  <c r="AE173" i="21"/>
  <c r="BK173" i="21"/>
  <c r="BA173" i="21"/>
  <c r="BB173" i="21" s="1"/>
  <c r="AJ174" i="21"/>
  <c r="AT174" i="21" s="1"/>
  <c r="AP176" i="21"/>
  <c r="AC177" i="21"/>
  <c r="BA178" i="21"/>
  <c r="BB178" i="21" s="1"/>
  <c r="AU180" i="21"/>
  <c r="AI180" i="21"/>
  <c r="AE180" i="21"/>
  <c r="AE182" i="21"/>
  <c r="AK182" i="21"/>
  <c r="AI182" i="21"/>
  <c r="AW182" i="21"/>
  <c r="AC186" i="21"/>
  <c r="AC187" i="21"/>
  <c r="AC190" i="21"/>
  <c r="AJ191" i="21"/>
  <c r="AT191" i="21" s="1"/>
  <c r="AC193" i="21"/>
  <c r="AU195" i="21"/>
  <c r="AP195" i="21"/>
  <c r="BK201" i="21"/>
  <c r="BA201" i="21"/>
  <c r="BB201" i="21" s="1"/>
  <c r="AW204" i="21"/>
  <c r="AS204" i="21"/>
  <c r="BK226" i="21"/>
  <c r="BA226" i="21"/>
  <c r="BB226" i="21" s="1"/>
  <c r="AK122" i="21"/>
  <c r="AK126" i="21"/>
  <c r="AS128" i="21"/>
  <c r="AI129" i="21"/>
  <c r="AU129" i="21"/>
  <c r="AK130" i="21"/>
  <c r="AE131" i="21"/>
  <c r="AS132" i="21"/>
  <c r="AI133" i="21"/>
  <c r="AU133" i="21"/>
  <c r="AK134" i="21"/>
  <c r="AE135" i="21"/>
  <c r="AS136" i="21"/>
  <c r="AI137" i="21"/>
  <c r="AU137" i="21"/>
  <c r="AK138" i="21"/>
  <c r="AE139" i="21"/>
  <c r="AS140" i="21"/>
  <c r="AI141" i="21"/>
  <c r="AU141" i="21"/>
  <c r="AK142" i="21"/>
  <c r="AE143" i="21"/>
  <c r="AS144" i="21"/>
  <c r="AI145" i="21"/>
  <c r="AU145" i="21"/>
  <c r="AK146" i="21"/>
  <c r="AE147" i="21"/>
  <c r="AS148" i="21"/>
  <c r="AI149" i="21"/>
  <c r="AU149" i="21"/>
  <c r="AE151" i="21"/>
  <c r="AS152" i="21"/>
  <c r="AI153" i="21"/>
  <c r="AU153" i="21"/>
  <c r="AE155" i="21"/>
  <c r="AS156" i="21"/>
  <c r="AE159" i="21"/>
  <c r="AS160" i="21"/>
  <c r="AI164" i="21"/>
  <c r="BK164" i="21"/>
  <c r="BA164" i="21"/>
  <c r="BB164" i="21" s="1"/>
  <c r="AE168" i="21"/>
  <c r="AP168" i="21"/>
  <c r="AW169" i="21"/>
  <c r="AI176" i="21"/>
  <c r="AE176" i="21"/>
  <c r="AC191" i="21"/>
  <c r="BK214" i="21"/>
  <c r="BA214" i="21"/>
  <c r="BB214" i="21" s="1"/>
  <c r="AU218" i="21"/>
  <c r="AP218" i="21"/>
  <c r="BK221" i="21"/>
  <c r="BA221" i="21"/>
  <c r="BB221" i="21" s="1"/>
  <c r="AC274" i="21"/>
  <c r="AJ129" i="21"/>
  <c r="AT129" i="21" s="1"/>
  <c r="AP131" i="21"/>
  <c r="AJ133" i="21"/>
  <c r="AT133" i="21" s="1"/>
  <c r="AP135" i="21"/>
  <c r="AJ137" i="21"/>
  <c r="AT137" i="21" s="1"/>
  <c r="AP139" i="21"/>
  <c r="AJ141" i="21"/>
  <c r="AT141" i="21" s="1"/>
  <c r="AP143" i="21"/>
  <c r="AJ145" i="21"/>
  <c r="AT145" i="21" s="1"/>
  <c r="AP147" i="21"/>
  <c r="AJ149" i="21"/>
  <c r="AT149" i="21" s="1"/>
  <c r="AJ153" i="21"/>
  <c r="AT153" i="21" s="1"/>
  <c r="AJ157" i="21"/>
  <c r="AT157" i="21" s="1"/>
  <c r="AJ164" i="21"/>
  <c r="AT164" i="21" s="1"/>
  <c r="AC167" i="21"/>
  <c r="AC169" i="21"/>
  <c r="AU172" i="21"/>
  <c r="AI172" i="21"/>
  <c r="AL172" i="21" s="1"/>
  <c r="AE172" i="21"/>
  <c r="AS175" i="21"/>
  <c r="AP175" i="21"/>
  <c r="AW176" i="21"/>
  <c r="AP178" i="21"/>
  <c r="AE179" i="21"/>
  <c r="AK179" i="21"/>
  <c r="AC182" i="21"/>
  <c r="AS183" i="21"/>
  <c r="AW183" i="21"/>
  <c r="AP184" i="21"/>
  <c r="AW187" i="21"/>
  <c r="AP188" i="21"/>
  <c r="BK197" i="21"/>
  <c r="BA197" i="21"/>
  <c r="BB197" i="21" s="1"/>
  <c r="BK200" i="21"/>
  <c r="BA200" i="21"/>
  <c r="BB200" i="21" s="1"/>
  <c r="AS211" i="21"/>
  <c r="AW211" i="21"/>
  <c r="AI211" i="21"/>
  <c r="AJ213" i="21"/>
  <c r="AT213" i="21" s="1"/>
  <c r="AU213" i="21"/>
  <c r="AU226" i="21"/>
  <c r="AP226" i="21"/>
  <c r="AJ226" i="21"/>
  <c r="AT226" i="21" s="1"/>
  <c r="AE122" i="21"/>
  <c r="AE126" i="21"/>
  <c r="AK129" i="21"/>
  <c r="AE130" i="21"/>
  <c r="AS131" i="21"/>
  <c r="AI132" i="21"/>
  <c r="AU132" i="21"/>
  <c r="AK133" i="21"/>
  <c r="AE134" i="21"/>
  <c r="AS135" i="21"/>
  <c r="AI136" i="21"/>
  <c r="AU136" i="21"/>
  <c r="AK137" i="21"/>
  <c r="AS139" i="21"/>
  <c r="AI140" i="21"/>
  <c r="AU140" i="21"/>
  <c r="AK141" i="21"/>
  <c r="AS143" i="21"/>
  <c r="AI144" i="21"/>
  <c r="AU144" i="21"/>
  <c r="AS147" i="21"/>
  <c r="AI148" i="21"/>
  <c r="AU148" i="21"/>
  <c r="AS151" i="21"/>
  <c r="AI152" i="21"/>
  <c r="AU152" i="21"/>
  <c r="AS155" i="21"/>
  <c r="AI156" i="21"/>
  <c r="AU156" i="21"/>
  <c r="AS159" i="21"/>
  <c r="AI160" i="21"/>
  <c r="AU160" i="21"/>
  <c r="AS163" i="21"/>
  <c r="AS164" i="21"/>
  <c r="AK164" i="21"/>
  <c r="AJ165" i="21"/>
  <c r="AT165" i="21" s="1"/>
  <c r="AI167" i="21"/>
  <c r="AS171" i="21"/>
  <c r="AP171" i="21"/>
  <c r="AW172" i="21"/>
  <c r="AJ173" i="21"/>
  <c r="AT173" i="21" s="1"/>
  <c r="AP174" i="21"/>
  <c r="AE175" i="21"/>
  <c r="AK175" i="21"/>
  <c r="AE178" i="21"/>
  <c r="AK178" i="21"/>
  <c r="AI178" i="21"/>
  <c r="AS178" i="21"/>
  <c r="AJ180" i="21"/>
  <c r="AT180" i="21" s="1"/>
  <c r="AP181" i="21"/>
  <c r="AJ182" i="21"/>
  <c r="AT182" i="21" s="1"/>
  <c r="AI183" i="21"/>
  <c r="AE183" i="21"/>
  <c r="AK183" i="21"/>
  <c r="AW186" i="21"/>
  <c r="AP192" i="21"/>
  <c r="AS202" i="21"/>
  <c r="AI202" i="21"/>
  <c r="AW202" i="21"/>
  <c r="AC204" i="21"/>
  <c r="AC208" i="21"/>
  <c r="BK247" i="21"/>
  <c r="BA247" i="21"/>
  <c r="BB247" i="21" s="1"/>
  <c r="AJ132" i="21"/>
  <c r="AT132" i="21" s="1"/>
  <c r="AJ136" i="21"/>
  <c r="AT136" i="21" s="1"/>
  <c r="AJ140" i="21"/>
  <c r="AT140" i="21" s="1"/>
  <c r="AJ144" i="21"/>
  <c r="AT144" i="21" s="1"/>
  <c r="AJ148" i="21"/>
  <c r="AT148" i="21" s="1"/>
  <c r="AJ152" i="21"/>
  <c r="AT152" i="21" s="1"/>
  <c r="AK165" i="21"/>
  <c r="AJ167" i="21"/>
  <c r="AT167" i="21" s="1"/>
  <c r="AI168" i="21"/>
  <c r="AW168" i="21"/>
  <c r="AJ169" i="21"/>
  <c r="AT169" i="21" s="1"/>
  <c r="AP170" i="21"/>
  <c r="AE171" i="21"/>
  <c r="AK171" i="21"/>
  <c r="AE174" i="21"/>
  <c r="AK174" i="21"/>
  <c r="AI174" i="21"/>
  <c r="AS174" i="21"/>
  <c r="AJ176" i="21"/>
  <c r="AT176" i="21" s="1"/>
  <c r="AW179" i="21"/>
  <c r="BK184" i="21"/>
  <c r="BA184" i="21"/>
  <c r="BB184" i="21" s="1"/>
  <c r="BK185" i="21"/>
  <c r="BA185" i="21"/>
  <c r="BB185" i="21" s="1"/>
  <c r="BK189" i="21"/>
  <c r="BA189" i="21"/>
  <c r="BB189" i="21" s="1"/>
  <c r="AW190" i="21"/>
  <c r="BK196" i="21"/>
  <c r="BA196" i="21"/>
  <c r="BB196" i="21" s="1"/>
  <c r="AS198" i="21"/>
  <c r="AI198" i="21"/>
  <c r="BK199" i="21"/>
  <c r="BA199" i="21"/>
  <c r="BB199" i="21" s="1"/>
  <c r="BK203" i="21"/>
  <c r="BA203" i="21"/>
  <c r="BB203" i="21" s="1"/>
  <c r="AU206" i="21"/>
  <c r="AK206" i="21"/>
  <c r="AC214" i="21"/>
  <c r="AS218" i="21"/>
  <c r="AS224" i="21"/>
  <c r="AW224" i="21"/>
  <c r="BK232" i="21"/>
  <c r="BA232" i="21"/>
  <c r="BB232" i="21" s="1"/>
  <c r="BK254" i="21"/>
  <c r="BA254" i="21"/>
  <c r="BB254" i="21" s="1"/>
  <c r="AI151" i="21"/>
  <c r="AS165" i="21"/>
  <c r="AE170" i="21"/>
  <c r="AK170" i="21"/>
  <c r="AI170" i="21"/>
  <c r="BK175" i="21"/>
  <c r="BA175" i="21"/>
  <c r="BB175" i="21" s="1"/>
  <c r="AS177" i="21"/>
  <c r="AP177" i="21"/>
  <c r="AC178" i="21"/>
  <c r="AC179" i="21"/>
  <c r="AE181" i="21"/>
  <c r="AK181" i="21"/>
  <c r="AI181" i="21"/>
  <c r="AK184" i="21"/>
  <c r="AJ184" i="21"/>
  <c r="AT184" i="21" s="1"/>
  <c r="AI184" i="21"/>
  <c r="AE184" i="21"/>
  <c r="AI187" i="21"/>
  <c r="AE187" i="21"/>
  <c r="AK187" i="21"/>
  <c r="AK188" i="21"/>
  <c r="AJ188" i="21"/>
  <c r="AT188" i="21" s="1"/>
  <c r="AI188" i="21"/>
  <c r="AE188" i="21"/>
  <c r="AS191" i="21"/>
  <c r="BK193" i="21"/>
  <c r="BA193" i="21"/>
  <c r="BB193" i="21" s="1"/>
  <c r="BK194" i="21"/>
  <c r="BA194" i="21"/>
  <c r="BB194" i="21" s="1"/>
  <c r="AJ199" i="21"/>
  <c r="AT199" i="21" s="1"/>
  <c r="AI199" i="21"/>
  <c r="AE199" i="21"/>
  <c r="AK199" i="21"/>
  <c r="AK203" i="21"/>
  <c r="AJ203" i="21"/>
  <c r="AT203" i="21" s="1"/>
  <c r="AI203" i="21"/>
  <c r="AE203" i="21"/>
  <c r="AC215" i="21"/>
  <c r="AE221" i="21"/>
  <c r="AK221" i="21"/>
  <c r="AI221" i="21"/>
  <c r="AJ221" i="21"/>
  <c r="AT221" i="21" s="1"/>
  <c r="AE229" i="21"/>
  <c r="AK229" i="21"/>
  <c r="AI229" i="21"/>
  <c r="AJ229" i="21"/>
  <c r="AT229" i="21" s="1"/>
  <c r="AE164" i="21"/>
  <c r="AK166" i="21"/>
  <c r="AI166" i="21"/>
  <c r="AP166" i="21"/>
  <c r="AK168" i="21"/>
  <c r="BK171" i="21"/>
  <c r="BA171" i="21"/>
  <c r="BB171" i="21" s="1"/>
  <c r="AS173" i="21"/>
  <c r="AP173" i="21"/>
  <c r="AC174" i="21"/>
  <c r="AC175" i="21"/>
  <c r="AK177" i="21"/>
  <c r="AI177" i="21"/>
  <c r="AS180" i="21"/>
  <c r="AP182" i="21"/>
  <c r="AJ183" i="21"/>
  <c r="AT183" i="21" s="1"/>
  <c r="AU187" i="21"/>
  <c r="AP187" i="21"/>
  <c r="AI191" i="21"/>
  <c r="AE191" i="21"/>
  <c r="AK191" i="21"/>
  <c r="AK192" i="21"/>
  <c r="AJ192" i="21"/>
  <c r="AT192" i="21" s="1"/>
  <c r="AI192" i="21"/>
  <c r="AE192" i="21"/>
  <c r="BK195" i="21"/>
  <c r="BA195" i="21"/>
  <c r="BB195" i="21" s="1"/>
  <c r="AU199" i="21"/>
  <c r="AP199" i="21"/>
  <c r="AC202" i="21"/>
  <c r="AU203" i="21"/>
  <c r="AP203" i="21"/>
  <c r="AK219" i="21"/>
  <c r="AU219" i="21"/>
  <c r="AS185" i="21"/>
  <c r="AI186" i="21"/>
  <c r="AU186" i="21"/>
  <c r="AS189" i="21"/>
  <c r="AI190" i="21"/>
  <c r="AU190" i="21"/>
  <c r="AS193" i="21"/>
  <c r="AI194" i="21"/>
  <c r="AU194" i="21"/>
  <c r="AE196" i="21"/>
  <c r="AS197" i="21"/>
  <c r="AU198" i="21"/>
  <c r="AE200" i="21"/>
  <c r="AC205" i="21"/>
  <c r="AS205" i="21"/>
  <c r="AU208" i="21"/>
  <c r="AI208" i="21"/>
  <c r="AP210" i="21"/>
  <c r="AE218" i="21"/>
  <c r="AK218" i="21"/>
  <c r="AP224" i="21"/>
  <c r="AJ225" i="21"/>
  <c r="AT225" i="21" s="1"/>
  <c r="AE226" i="21"/>
  <c r="AK226" i="21"/>
  <c r="AI226" i="21"/>
  <c r="AC228" i="21"/>
  <c r="AJ235" i="21"/>
  <c r="AT235" i="21" s="1"/>
  <c r="AU239" i="21"/>
  <c r="AP239" i="21"/>
  <c r="BK245" i="21"/>
  <c r="BA245" i="21"/>
  <c r="BB245" i="21" s="1"/>
  <c r="AW246" i="21"/>
  <c r="AU251" i="21"/>
  <c r="AP251" i="21"/>
  <c r="AU255" i="21"/>
  <c r="AP255" i="21"/>
  <c r="AS184" i="21"/>
  <c r="AI185" i="21"/>
  <c r="AU185" i="21"/>
  <c r="AK186" i="21"/>
  <c r="AS188" i="21"/>
  <c r="AI189" i="21"/>
  <c r="AU189" i="21"/>
  <c r="AK190" i="21"/>
  <c r="AS192" i="21"/>
  <c r="AI193" i="21"/>
  <c r="AU193" i="21"/>
  <c r="AK194" i="21"/>
  <c r="AS196" i="21"/>
  <c r="AU197" i="21"/>
  <c r="AK198" i="21"/>
  <c r="AS200" i="21"/>
  <c r="AI201" i="21"/>
  <c r="AU201" i="21"/>
  <c r="AK202" i="21"/>
  <c r="AU205" i="21"/>
  <c r="AI207" i="21"/>
  <c r="AS208" i="21"/>
  <c r="AC213" i="21"/>
  <c r="AS213" i="21"/>
  <c r="AK214" i="21"/>
  <c r="AU216" i="21"/>
  <c r="AI216" i="21"/>
  <c r="AI217" i="21"/>
  <c r="AE219" i="21"/>
  <c r="AU220" i="21"/>
  <c r="AI220" i="21"/>
  <c r="AP220" i="21"/>
  <c r="AP222" i="21"/>
  <c r="AC223" i="21"/>
  <c r="AK224" i="21"/>
  <c r="AI224" i="21"/>
  <c r="AE224" i="21"/>
  <c r="AS227" i="21"/>
  <c r="AP230" i="21"/>
  <c r="AC231" i="21"/>
  <c r="AK232" i="21"/>
  <c r="AJ232" i="21"/>
  <c r="AT232" i="21" s="1"/>
  <c r="AI232" i="21"/>
  <c r="AE232" i="21"/>
  <c r="AW233" i="21"/>
  <c r="AW234" i="21"/>
  <c r="AC237" i="21"/>
  <c r="AC239" i="21"/>
  <c r="AC242" i="21"/>
  <c r="BK244" i="21"/>
  <c r="BA244" i="21"/>
  <c r="BB244" i="21" s="1"/>
  <c r="AJ247" i="21"/>
  <c r="AT247" i="21" s="1"/>
  <c r="AI247" i="21"/>
  <c r="AE247" i="21"/>
  <c r="AK247" i="21"/>
  <c r="AC248" i="21"/>
  <c r="BK259" i="21"/>
  <c r="BA259" i="21"/>
  <c r="BB259" i="21" s="1"/>
  <c r="AS284" i="21"/>
  <c r="AI284" i="21"/>
  <c r="AW284" i="21"/>
  <c r="AI204" i="21"/>
  <c r="AI205" i="21"/>
  <c r="AJ207" i="21"/>
  <c r="AT207" i="21" s="1"/>
  <c r="AI210" i="21"/>
  <c r="AU210" i="21"/>
  <c r="AJ217" i="21"/>
  <c r="AT217" i="21" s="1"/>
  <c r="AC218" i="21"/>
  <c r="AC221" i="21"/>
  <c r="AP225" i="21"/>
  <c r="AC226" i="21"/>
  <c r="AI227" i="21"/>
  <c r="AE227" i="21"/>
  <c r="AK227" i="21"/>
  <c r="BK227" i="21"/>
  <c r="BA227" i="21"/>
  <c r="BB227" i="21" s="1"/>
  <c r="AC229" i="21"/>
  <c r="AP235" i="21"/>
  <c r="AC238" i="21"/>
  <c r="AW242" i="21"/>
  <c r="AC245" i="21"/>
  <c r="AU247" i="21"/>
  <c r="AP247" i="21"/>
  <c r="AC254" i="21"/>
  <c r="AI259" i="21"/>
  <c r="AE259" i="21"/>
  <c r="AK259" i="21"/>
  <c r="AJ259" i="21"/>
  <c r="AT259" i="21" s="1"/>
  <c r="AS290" i="21"/>
  <c r="AW290" i="21"/>
  <c r="AE186" i="21"/>
  <c r="AE190" i="21"/>
  <c r="AE194" i="21"/>
  <c r="AS195" i="21"/>
  <c r="AI196" i="21"/>
  <c r="AU196" i="21"/>
  <c r="AS199" i="21"/>
  <c r="AI200" i="21"/>
  <c r="AU200" i="21"/>
  <c r="AJ205" i="21"/>
  <c r="AT205" i="21" s="1"/>
  <c r="AS207" i="21"/>
  <c r="AK207" i="21"/>
  <c r="AJ210" i="21"/>
  <c r="AT210" i="21" s="1"/>
  <c r="AC212" i="21"/>
  <c r="AI215" i="21"/>
  <c r="AW215" i="21"/>
  <c r="AI218" i="21"/>
  <c r="AW220" i="21"/>
  <c r="AE222" i="21"/>
  <c r="AK222" i="21"/>
  <c r="AI222" i="21"/>
  <c r="AW222" i="21"/>
  <c r="AC224" i="21"/>
  <c r="AS225" i="21"/>
  <c r="AP228" i="21"/>
  <c r="AE230" i="21"/>
  <c r="AK230" i="21"/>
  <c r="AI230" i="21"/>
  <c r="AW230" i="21"/>
  <c r="AC232" i="21"/>
  <c r="AE234" i="21"/>
  <c r="AK234" i="21"/>
  <c r="AI234" i="21"/>
  <c r="AS235" i="21"/>
  <c r="AW235" i="21"/>
  <c r="AP236" i="21"/>
  <c r="AW239" i="21"/>
  <c r="AP240" i="21"/>
  <c r="BK243" i="21"/>
  <c r="BA243" i="21"/>
  <c r="BB243" i="21" s="1"/>
  <c r="BK252" i="21"/>
  <c r="BA252" i="21"/>
  <c r="BB252" i="21" s="1"/>
  <c r="AU259" i="21"/>
  <c r="AC263" i="21"/>
  <c r="AC265" i="21"/>
  <c r="BK266" i="21"/>
  <c r="BA266" i="21"/>
  <c r="BB266" i="21" s="1"/>
  <c r="AU276" i="21"/>
  <c r="AS276" i="21"/>
  <c r="AP276" i="21"/>
  <c r="AJ196" i="21"/>
  <c r="AJ200" i="21"/>
  <c r="AT200" i="21" s="1"/>
  <c r="AJ208" i="21"/>
  <c r="AT208" i="21" s="1"/>
  <c r="AC209" i="21"/>
  <c r="AK210" i="21"/>
  <c r="AU212" i="21"/>
  <c r="AI212" i="21"/>
  <c r="AI213" i="21"/>
  <c r="AJ215" i="21"/>
  <c r="AT215" i="21" s="1"/>
  <c r="AJ218" i="21"/>
  <c r="AT218" i="21" s="1"/>
  <c r="AI219" i="21"/>
  <c r="AW219" i="21"/>
  <c r="AP223" i="21"/>
  <c r="AJ224" i="21"/>
  <c r="AT224" i="21" s="1"/>
  <c r="AE225" i="21"/>
  <c r="AK225" i="21"/>
  <c r="AI225" i="21"/>
  <c r="AW225" i="21"/>
  <c r="AS228" i="21"/>
  <c r="AP231" i="21"/>
  <c r="AC233" i="21"/>
  <c r="AP234" i="21"/>
  <c r="AU234" i="21"/>
  <c r="AI235" i="21"/>
  <c r="AE235" i="21"/>
  <c r="AK235" i="21"/>
  <c r="AW238" i="21"/>
  <c r="AJ243" i="21"/>
  <c r="AT243" i="21" s="1"/>
  <c r="AI243" i="21"/>
  <c r="AE243" i="21"/>
  <c r="AK243" i="21"/>
  <c r="AC244" i="21"/>
  <c r="AC250" i="21"/>
  <c r="AW250" i="21"/>
  <c r="AC253" i="21"/>
  <c r="BK257" i="21"/>
  <c r="BA257" i="21"/>
  <c r="BB257" i="21" s="1"/>
  <c r="AK258" i="21"/>
  <c r="AJ258" i="21"/>
  <c r="AT258" i="21" s="1"/>
  <c r="AI258" i="21"/>
  <c r="AE258" i="21"/>
  <c r="AK228" i="21"/>
  <c r="AI228" i="21"/>
  <c r="AE228" i="21"/>
  <c r="BK228" i="21"/>
  <c r="BA228" i="21"/>
  <c r="BB228" i="21" s="1"/>
  <c r="BK236" i="21"/>
  <c r="BA236" i="21"/>
  <c r="BB236" i="21" s="1"/>
  <c r="BK240" i="21"/>
  <c r="BA240" i="21"/>
  <c r="BB240" i="21" s="1"/>
  <c r="BK241" i="21"/>
  <c r="BA241" i="21"/>
  <c r="BB241" i="21" s="1"/>
  <c r="AU243" i="21"/>
  <c r="AP243" i="21"/>
  <c r="BK251" i="21"/>
  <c r="BA251" i="21"/>
  <c r="BB251" i="21" s="1"/>
  <c r="AS254" i="21"/>
  <c r="AI254" i="21"/>
  <c r="BK255" i="21"/>
  <c r="BA255" i="21"/>
  <c r="BB255" i="21" s="1"/>
  <c r="AS265" i="21"/>
  <c r="AW265" i="21"/>
  <c r="AU266" i="21"/>
  <c r="AP266" i="21"/>
  <c r="AS203" i="21"/>
  <c r="AC217" i="21"/>
  <c r="AC222" i="21"/>
  <c r="AI223" i="21"/>
  <c r="AE223" i="21"/>
  <c r="AK223" i="21"/>
  <c r="AS226" i="21"/>
  <c r="AC230" i="21"/>
  <c r="AI231" i="21"/>
  <c r="AE231" i="21"/>
  <c r="AK231" i="21"/>
  <c r="AC234" i="21"/>
  <c r="AK236" i="21"/>
  <c r="AJ236" i="21"/>
  <c r="AT236" i="21" s="1"/>
  <c r="AI236" i="21"/>
  <c r="AE236" i="21"/>
  <c r="BK237" i="21"/>
  <c r="BA237" i="21"/>
  <c r="BB237" i="21" s="1"/>
  <c r="AI239" i="21"/>
  <c r="AE239" i="21"/>
  <c r="AK239" i="21"/>
  <c r="AK240" i="21"/>
  <c r="AJ240" i="21"/>
  <c r="AT240" i="21" s="1"/>
  <c r="AI240" i="21"/>
  <c r="AE240" i="21"/>
  <c r="BK248" i="21"/>
  <c r="AJ251" i="21"/>
  <c r="AT251" i="21" s="1"/>
  <c r="AI251" i="21"/>
  <c r="AE251" i="21"/>
  <c r="AK251" i="21"/>
  <c r="AJ255" i="21"/>
  <c r="AT255" i="21" s="1"/>
  <c r="AI255" i="21"/>
  <c r="AE255" i="21"/>
  <c r="AK255" i="21"/>
  <c r="AS260" i="21"/>
  <c r="AW260" i="21"/>
  <c r="AW263" i="21"/>
  <c r="AS263" i="21"/>
  <c r="AS237" i="21"/>
  <c r="AI238" i="21"/>
  <c r="AU238" i="21"/>
  <c r="AS241" i="21"/>
  <c r="AI242" i="21"/>
  <c r="AU242" i="21"/>
  <c r="AE244" i="21"/>
  <c r="AS245" i="21"/>
  <c r="AI246" i="21"/>
  <c r="AU246" i="21"/>
  <c r="AE248" i="21"/>
  <c r="AS249" i="21"/>
  <c r="AI250" i="21"/>
  <c r="AU250" i="21"/>
  <c r="AE252" i="21"/>
  <c r="AU257" i="21"/>
  <c r="AE257" i="21"/>
  <c r="AI257" i="21"/>
  <c r="AP257" i="21"/>
  <c r="AI264" i="21"/>
  <c r="AI266" i="21"/>
  <c r="AK266" i="21"/>
  <c r="AC271" i="21"/>
  <c r="AE276" i="21"/>
  <c r="AI276" i="21"/>
  <c r="AK276" i="21"/>
  <c r="AC277" i="21"/>
  <c r="AU291" i="21"/>
  <c r="AP291" i="21"/>
  <c r="AJ291" i="21"/>
  <c r="AT291" i="21" s="1"/>
  <c r="BK296" i="21"/>
  <c r="BA296" i="21"/>
  <c r="BB296" i="21" s="1"/>
  <c r="AC307" i="21"/>
  <c r="AS339" i="21"/>
  <c r="AW339" i="21"/>
  <c r="AS232" i="21"/>
  <c r="AI233" i="21"/>
  <c r="AU233" i="21"/>
  <c r="AS236" i="21"/>
  <c r="AI237" i="21"/>
  <c r="AU237" i="21"/>
  <c r="AK238" i="21"/>
  <c r="AS240" i="21"/>
  <c r="AI241" i="21"/>
  <c r="AU241" i="21"/>
  <c r="AK242" i="21"/>
  <c r="AS244" i="21"/>
  <c r="AI245" i="21"/>
  <c r="AK246" i="21"/>
  <c r="AS248" i="21"/>
  <c r="AI249" i="21"/>
  <c r="AK250" i="21"/>
  <c r="AS252" i="21"/>
  <c r="AI253" i="21"/>
  <c r="AK254" i="21"/>
  <c r="AI256" i="21"/>
  <c r="BK256" i="21"/>
  <c r="BA256" i="21"/>
  <c r="BB256" i="21" s="1"/>
  <c r="AS259" i="21"/>
  <c r="AK260" i="21"/>
  <c r="AP260" i="21"/>
  <c r="AU261" i="21"/>
  <c r="AE261" i="21"/>
  <c r="AI261" i="21"/>
  <c r="AP261" i="21"/>
  <c r="AP265" i="21"/>
  <c r="AC266" i="21"/>
  <c r="AC268" i="21"/>
  <c r="AW269" i="21"/>
  <c r="AW270" i="21"/>
  <c r="AS271" i="21"/>
  <c r="BK272" i="21"/>
  <c r="BA272" i="21"/>
  <c r="BB272" i="21" s="1"/>
  <c r="AP275" i="21"/>
  <c r="AJ276" i="21"/>
  <c r="AT276" i="21" s="1"/>
  <c r="AS279" i="21"/>
  <c r="AW279" i="21"/>
  <c r="AU281" i="21"/>
  <c r="AK281" i="21"/>
  <c r="AC281" i="21"/>
  <c r="AC283" i="21"/>
  <c r="AJ256" i="21"/>
  <c r="AT256" i="21" s="1"/>
  <c r="AC258" i="21"/>
  <c r="AK262" i="21"/>
  <c r="AI263" i="21"/>
  <c r="AE263" i="21"/>
  <c r="AP263" i="21"/>
  <c r="AE265" i="21"/>
  <c r="AI265" i="21"/>
  <c r="AS273" i="21"/>
  <c r="AW273" i="21"/>
  <c r="AK287" i="21"/>
  <c r="AI287" i="21"/>
  <c r="AJ287" i="21"/>
  <c r="AT287" i="21" s="1"/>
  <c r="AE287" i="21"/>
  <c r="BK291" i="21"/>
  <c r="BA291" i="21"/>
  <c r="BB291" i="21" s="1"/>
  <c r="AS293" i="21"/>
  <c r="AI293" i="21"/>
  <c r="AW293" i="21"/>
  <c r="AK233" i="21"/>
  <c r="AK237" i="21"/>
  <c r="AE238" i="21"/>
  <c r="AK241" i="21"/>
  <c r="AE242" i="21"/>
  <c r="AS243" i="21"/>
  <c r="AI244" i="21"/>
  <c r="AU244" i="21"/>
  <c r="AE246" i="21"/>
  <c r="AS247" i="21"/>
  <c r="AI248" i="21"/>
  <c r="AU248" i="21"/>
  <c r="AE250" i="21"/>
  <c r="AS251" i="21"/>
  <c r="AI252" i="21"/>
  <c r="AU252" i="21"/>
  <c r="AE254" i="21"/>
  <c r="AS255" i="21"/>
  <c r="AS256" i="21"/>
  <c r="AK256" i="21"/>
  <c r="AJ257" i="21"/>
  <c r="AT257" i="21" s="1"/>
  <c r="AW258" i="21"/>
  <c r="AC260" i="21"/>
  <c r="AE262" i="21"/>
  <c r="AK264" i="21"/>
  <c r="AJ266" i="21"/>
  <c r="AT266" i="21" s="1"/>
  <c r="AK267" i="21"/>
  <c r="AJ267" i="21"/>
  <c r="AT267" i="21" s="1"/>
  <c r="AI267" i="21"/>
  <c r="AE267" i="21"/>
  <c r="BK276" i="21"/>
  <c r="BA276" i="21"/>
  <c r="BB276" i="21" s="1"/>
  <c r="AE280" i="21"/>
  <c r="AK280" i="21"/>
  <c r="AJ280" i="21"/>
  <c r="AT280" i="21" s="1"/>
  <c r="AI280" i="21"/>
  <c r="AJ295" i="21"/>
  <c r="AT295" i="21" s="1"/>
  <c r="AS316" i="21"/>
  <c r="AW316" i="21"/>
  <c r="AJ244" i="21"/>
  <c r="AT244" i="21" s="1"/>
  <c r="AJ248" i="21"/>
  <c r="AT248" i="21" s="1"/>
  <c r="AJ252" i="21"/>
  <c r="AT252" i="21" s="1"/>
  <c r="AK257" i="21"/>
  <c r="AC262" i="21"/>
  <c r="AE264" i="21"/>
  <c r="AI270" i="21"/>
  <c r="AK271" i="21"/>
  <c r="AJ271" i="21"/>
  <c r="AT271" i="21" s="1"/>
  <c r="AI271" i="21"/>
  <c r="AE271" i="21"/>
  <c r="BA271" i="21"/>
  <c r="BB271" i="21" s="1"/>
  <c r="BK271" i="21"/>
  <c r="BK277" i="21"/>
  <c r="BA277" i="21"/>
  <c r="BB277" i="21" s="1"/>
  <c r="AU280" i="21"/>
  <c r="AS280" i="21"/>
  <c r="AP280" i="21"/>
  <c r="BK282" i="21"/>
  <c r="AI286" i="21"/>
  <c r="AE286" i="21"/>
  <c r="AK286" i="21"/>
  <c r="AJ286" i="21"/>
  <c r="AT286" i="21" s="1"/>
  <c r="AC288" i="21"/>
  <c r="AC290" i="21"/>
  <c r="AU295" i="21"/>
  <c r="AP295" i="21"/>
  <c r="BK299" i="21"/>
  <c r="BA299" i="21"/>
  <c r="BB299" i="21" s="1"/>
  <c r="AI260" i="21"/>
  <c r="AJ261" i="21"/>
  <c r="AT261" i="21" s="1"/>
  <c r="AC264" i="21"/>
  <c r="AU271" i="21"/>
  <c r="AP271" i="21"/>
  <c r="AS275" i="21"/>
  <c r="BK278" i="21"/>
  <c r="BA278" i="21"/>
  <c r="BB278" i="21" s="1"/>
  <c r="AU286" i="21"/>
  <c r="AP286" i="21"/>
  <c r="AU311" i="21"/>
  <c r="AP311" i="21"/>
  <c r="AS266" i="21"/>
  <c r="AC267" i="21"/>
  <c r="BK268" i="21"/>
  <c r="BA268" i="21"/>
  <c r="BB268" i="21" s="1"/>
  <c r="BK283" i="21"/>
  <c r="BA283" i="21"/>
  <c r="BB283" i="21" s="1"/>
  <c r="AS283" i="21"/>
  <c r="AC285" i="21"/>
  <c r="AS268" i="21"/>
  <c r="AI269" i="21"/>
  <c r="AU269" i="21"/>
  <c r="AK270" i="21"/>
  <c r="AC275" i="21"/>
  <c r="AU278" i="21"/>
  <c r="AI278" i="21"/>
  <c r="AI279" i="21"/>
  <c r="AJ281" i="21"/>
  <c r="AT281" i="21" s="1"/>
  <c r="AS286" i="21"/>
  <c r="AW287" i="21"/>
  <c r="AP290" i="21"/>
  <c r="AC291" i="21"/>
  <c r="AC295" i="21"/>
  <c r="AE296" i="21"/>
  <c r="AK296" i="21"/>
  <c r="AJ296" i="21"/>
  <c r="AT296" i="21" s="1"/>
  <c r="AI296" i="21"/>
  <c r="AK299" i="21"/>
  <c r="AJ299" i="21"/>
  <c r="AT299" i="21" s="1"/>
  <c r="AI299" i="21"/>
  <c r="AE299" i="21"/>
  <c r="BK310" i="21"/>
  <c r="BA310" i="21"/>
  <c r="BB310" i="21" s="1"/>
  <c r="AU320" i="21"/>
  <c r="AP320" i="21"/>
  <c r="AJ320" i="21"/>
  <c r="AT320" i="21" s="1"/>
  <c r="AP283" i="21"/>
  <c r="AC287" i="21"/>
  <c r="AI290" i="21"/>
  <c r="AE290" i="21"/>
  <c r="AU296" i="21"/>
  <c r="AS296" i="21"/>
  <c r="AU299" i="21"/>
  <c r="AP299" i="21"/>
  <c r="AE310" i="21"/>
  <c r="AK310" i="21"/>
  <c r="AJ310" i="21"/>
  <c r="AT310" i="21" s="1"/>
  <c r="AI310" i="21"/>
  <c r="BK319" i="21"/>
  <c r="BA319" i="21"/>
  <c r="BB319" i="21" s="1"/>
  <c r="BK304" i="21"/>
  <c r="BA304" i="21"/>
  <c r="BB304" i="21" s="1"/>
  <c r="AU310" i="21"/>
  <c r="AP270" i="21"/>
  <c r="AU274" i="21"/>
  <c r="AI274" i="21"/>
  <c r="AI275" i="21"/>
  <c r="AJ277" i="21"/>
  <c r="AT277" i="21" s="1"/>
  <c r="AE284" i="21"/>
  <c r="AK284" i="21"/>
  <c r="AW286" i="21"/>
  <c r="AE289" i="21"/>
  <c r="AK289" i="21"/>
  <c r="AE292" i="21"/>
  <c r="AK292" i="21"/>
  <c r="AJ292" i="21"/>
  <c r="AT292" i="21" s="1"/>
  <c r="AI292" i="21"/>
  <c r="AC293" i="21"/>
  <c r="AW294" i="21"/>
  <c r="AW302" i="21"/>
  <c r="AW306" i="21"/>
  <c r="AE314" i="21"/>
  <c r="AI314" i="21"/>
  <c r="AK314" i="21"/>
  <c r="AJ314" i="21"/>
  <c r="AT314" i="21" s="1"/>
  <c r="BK321" i="21"/>
  <c r="BA321" i="21"/>
  <c r="BB321" i="21" s="1"/>
  <c r="AE269" i="21"/>
  <c r="AE274" i="21"/>
  <c r="AP274" i="21"/>
  <c r="AJ275" i="21"/>
  <c r="AT275" i="21" s="1"/>
  <c r="AS277" i="21"/>
  <c r="AK277" i="21"/>
  <c r="AE279" i="21"/>
  <c r="AE281" i="21"/>
  <c r="AC282" i="21"/>
  <c r="AU283" i="21"/>
  <c r="AE285" i="21"/>
  <c r="AK285" i="21"/>
  <c r="AE288" i="21"/>
  <c r="AK288" i="21"/>
  <c r="AI288" i="21"/>
  <c r="AJ290" i="21"/>
  <c r="AT290" i="21" s="1"/>
  <c r="AU294" i="21"/>
  <c r="AP294" i="21"/>
  <c r="AI294" i="21"/>
  <c r="AE294" i="21"/>
  <c r="BK303" i="21"/>
  <c r="BA303" i="21"/>
  <c r="BB303" i="21" s="1"/>
  <c r="AP310" i="21"/>
  <c r="AU314" i="21"/>
  <c r="AP314" i="21"/>
  <c r="BK334" i="21"/>
  <c r="BA334" i="21"/>
  <c r="BB334" i="21" s="1"/>
  <c r="AI273" i="21"/>
  <c r="AJ278" i="21"/>
  <c r="AT278" i="21" s="1"/>
  <c r="AC279" i="21"/>
  <c r="AU282" i="21"/>
  <c r="AI282" i="21"/>
  <c r="AI283" i="21"/>
  <c r="AW289" i="21"/>
  <c r="AK290" i="21"/>
  <c r="AS291" i="21"/>
  <c r="AS295" i="21"/>
  <c r="AW295" i="21"/>
  <c r="AP296" i="21"/>
  <c r="BK300" i="21"/>
  <c r="BA300" i="21"/>
  <c r="BB300" i="21" s="1"/>
  <c r="AK303" i="21"/>
  <c r="AJ303" i="21"/>
  <c r="AT303" i="21" s="1"/>
  <c r="AI303" i="21"/>
  <c r="AE303" i="21"/>
  <c r="BK308" i="21"/>
  <c r="BA308" i="21"/>
  <c r="BB308" i="21" s="1"/>
  <c r="AU312" i="21"/>
  <c r="AP312" i="21"/>
  <c r="AE313" i="21"/>
  <c r="AK313" i="21"/>
  <c r="AJ313" i="21"/>
  <c r="AT313" i="21" s="1"/>
  <c r="AI313" i="21"/>
  <c r="BK340" i="21"/>
  <c r="BA340" i="21"/>
  <c r="BB340" i="21" s="1"/>
  <c r="AJ273" i="21"/>
  <c r="AT273" i="21" s="1"/>
  <c r="BA282" i="21"/>
  <c r="BB282" i="21" s="1"/>
  <c r="AC284" i="21"/>
  <c r="AC289" i="21"/>
  <c r="AI289" i="21"/>
  <c r="AK291" i="21"/>
  <c r="AI291" i="21"/>
  <c r="AC292" i="21"/>
  <c r="BA292" i="21"/>
  <c r="BB292" i="21" s="1"/>
  <c r="BK292" i="21"/>
  <c r="AK295" i="21"/>
  <c r="AI295" i="21"/>
  <c r="AE295" i="21"/>
  <c r="AU303" i="21"/>
  <c r="AP303" i="21"/>
  <c r="AI311" i="21"/>
  <c r="AK311" i="21"/>
  <c r="AJ311" i="21"/>
  <c r="AT311" i="21" s="1"/>
  <c r="AE311" i="21"/>
  <c r="BK327" i="21"/>
  <c r="BA327" i="21"/>
  <c r="BB327" i="21" s="1"/>
  <c r="AS300" i="21"/>
  <c r="AU308" i="21"/>
  <c r="AS313" i="21"/>
  <c r="BK314" i="21"/>
  <c r="BA314" i="21"/>
  <c r="BB314" i="21" s="1"/>
  <c r="AK316" i="21"/>
  <c r="AI316" i="21"/>
  <c r="AE316" i="21"/>
  <c r="AE321" i="21"/>
  <c r="AK321" i="21"/>
  <c r="AJ321" i="21"/>
  <c r="AT321" i="21" s="1"/>
  <c r="AI321" i="21"/>
  <c r="AS322" i="21"/>
  <c r="AI322" i="21"/>
  <c r="AW322" i="21"/>
  <c r="AS326" i="21"/>
  <c r="AI326" i="21"/>
  <c r="AW326" i="21"/>
  <c r="AS330" i="21"/>
  <c r="AI330" i="21"/>
  <c r="AJ339" i="21"/>
  <c r="AT339" i="21" s="1"/>
  <c r="AI339" i="21"/>
  <c r="AE339" i="21"/>
  <c r="BK355" i="21"/>
  <c r="BA355" i="21"/>
  <c r="BB355" i="21" s="1"/>
  <c r="AW297" i="21"/>
  <c r="AW301" i="21"/>
  <c r="AW305" i="21"/>
  <c r="AU307" i="21"/>
  <c r="AE308" i="21"/>
  <c r="AP308" i="21"/>
  <c r="BK311" i="21"/>
  <c r="BA311" i="21"/>
  <c r="BB311" i="21" s="1"/>
  <c r="AU321" i="21"/>
  <c r="AS321" i="21"/>
  <c r="BA324" i="21"/>
  <c r="BB324" i="21" s="1"/>
  <c r="BK325" i="21"/>
  <c r="BA325" i="21"/>
  <c r="BB325" i="21" s="1"/>
  <c r="BK328" i="21"/>
  <c r="BA328" i="21"/>
  <c r="BB328" i="21" s="1"/>
  <c r="BK329" i="21"/>
  <c r="BA329" i="21"/>
  <c r="BB329" i="21" s="1"/>
  <c r="AW330" i="21"/>
  <c r="AI335" i="21"/>
  <c r="AE335" i="21"/>
  <c r="AK335" i="21"/>
  <c r="AU339" i="21"/>
  <c r="AP339" i="21"/>
  <c r="AC344" i="21"/>
  <c r="AS347" i="21"/>
  <c r="AW347" i="21"/>
  <c r="AI347" i="21"/>
  <c r="AK293" i="21"/>
  <c r="AK297" i="21"/>
  <c r="AE298" i="21"/>
  <c r="AS299" i="21"/>
  <c r="AI300" i="21"/>
  <c r="AU300" i="21"/>
  <c r="AE302" i="21"/>
  <c r="AS303" i="21"/>
  <c r="AI304" i="21"/>
  <c r="AU304" i="21"/>
  <c r="AE306" i="21"/>
  <c r="AS308" i="21"/>
  <c r="AU313" i="21"/>
  <c r="AC316" i="21"/>
  <c r="BK317" i="21"/>
  <c r="BA317" i="21"/>
  <c r="BB317" i="21" s="1"/>
  <c r="AI323" i="21"/>
  <c r="AE323" i="21"/>
  <c r="AK323" i="21"/>
  <c r="AK324" i="21"/>
  <c r="AJ324" i="21"/>
  <c r="AT324" i="21" s="1"/>
  <c r="AI324" i="21"/>
  <c r="AE324" i="21"/>
  <c r="AI327" i="21"/>
  <c r="AE327" i="21"/>
  <c r="AK327" i="21"/>
  <c r="AK328" i="21"/>
  <c r="AJ328" i="21"/>
  <c r="AT328" i="21" s="1"/>
  <c r="AI328" i="21"/>
  <c r="AE328" i="21"/>
  <c r="BK332" i="21"/>
  <c r="BA332" i="21"/>
  <c r="BB332" i="21" s="1"/>
  <c r="BK333" i="21"/>
  <c r="AU335" i="21"/>
  <c r="AP335" i="21"/>
  <c r="AC339" i="21"/>
  <c r="AK339" i="21"/>
  <c r="BK374" i="21"/>
  <c r="BA374" i="21"/>
  <c r="BB374" i="21" s="1"/>
  <c r="AS376" i="21"/>
  <c r="AU376" i="21"/>
  <c r="AP376" i="21"/>
  <c r="AP298" i="21"/>
  <c r="AJ300" i="21"/>
  <c r="AT300" i="21" s="1"/>
  <c r="AP302" i="21"/>
  <c r="AJ304" i="21"/>
  <c r="AT304" i="21" s="1"/>
  <c r="AP306" i="21"/>
  <c r="AJ307" i="21"/>
  <c r="AT307" i="21" s="1"/>
  <c r="BK313" i="21"/>
  <c r="BA313" i="21"/>
  <c r="BB313" i="21" s="1"/>
  <c r="AS315" i="21"/>
  <c r="AP315" i="21"/>
  <c r="AJ316" i="21"/>
  <c r="AT316" i="21" s="1"/>
  <c r="AE317" i="21"/>
  <c r="AK317" i="21"/>
  <c r="AJ317" i="21"/>
  <c r="AT317" i="21" s="1"/>
  <c r="AI317" i="21"/>
  <c r="AW318" i="21"/>
  <c r="AU323" i="21"/>
  <c r="AP323" i="21"/>
  <c r="AU327" i="21"/>
  <c r="AP327" i="21"/>
  <c r="AI331" i="21"/>
  <c r="AE331" i="21"/>
  <c r="AK331" i="21"/>
  <c r="AK332" i="21"/>
  <c r="AJ332" i="21"/>
  <c r="AT332" i="21" s="1"/>
  <c r="AI332" i="21"/>
  <c r="AE332" i="21"/>
  <c r="AC334" i="21"/>
  <c r="AC335" i="21"/>
  <c r="AJ335" i="21"/>
  <c r="AT335" i="21" s="1"/>
  <c r="AC336" i="21"/>
  <c r="AC340" i="21"/>
  <c r="AU341" i="21"/>
  <c r="AS341" i="21"/>
  <c r="BA341" i="21"/>
  <c r="BB341" i="21" s="1"/>
  <c r="BK341" i="21"/>
  <c r="AE293" i="21"/>
  <c r="AE297" i="21"/>
  <c r="AK300" i="21"/>
  <c r="AK304" i="21"/>
  <c r="AS307" i="21"/>
  <c r="AK307" i="21"/>
  <c r="AI315" i="21"/>
  <c r="AK315" i="21"/>
  <c r="AS319" i="21"/>
  <c r="AC322" i="21"/>
  <c r="AC323" i="21"/>
  <c r="AJ323" i="21"/>
  <c r="AT323" i="21" s="1"/>
  <c r="AC324" i="21"/>
  <c r="AC325" i="21"/>
  <c r="AC326" i="21"/>
  <c r="AC327" i="21"/>
  <c r="AJ327" i="21"/>
  <c r="AT327" i="21" s="1"/>
  <c r="AC328" i="21"/>
  <c r="AC329" i="21"/>
  <c r="AC330" i="21"/>
  <c r="AU331" i="21"/>
  <c r="AP331" i="21"/>
  <c r="AU332" i="21"/>
  <c r="AS332" i="21"/>
  <c r="AS356" i="21"/>
  <c r="AW356" i="21"/>
  <c r="AJ308" i="21"/>
  <c r="AT308" i="21" s="1"/>
  <c r="AC309" i="21"/>
  <c r="AS310" i="21"/>
  <c r="AS311" i="21"/>
  <c r="AS314" i="21"/>
  <c r="BK315" i="21"/>
  <c r="BA315" i="21"/>
  <c r="BB315" i="21" s="1"/>
  <c r="AC317" i="21"/>
  <c r="AI319" i="21"/>
  <c r="AE319" i="21"/>
  <c r="AK319" i="21"/>
  <c r="AS320" i="21"/>
  <c r="AW320" i="21"/>
  <c r="AP321" i="21"/>
  <c r="AC333" i="21"/>
  <c r="AS334" i="21"/>
  <c r="AI334" i="21"/>
  <c r="AP360" i="21"/>
  <c r="AU360" i="21"/>
  <c r="AJ360" i="21"/>
  <c r="AT360" i="21" s="1"/>
  <c r="AK308" i="21"/>
  <c r="AK312" i="21"/>
  <c r="AI312" i="21"/>
  <c r="AC315" i="21"/>
  <c r="AP316" i="21"/>
  <c r="AU319" i="21"/>
  <c r="AP319" i="21"/>
  <c r="AK320" i="21"/>
  <c r="AI320" i="21"/>
  <c r="AE320" i="21"/>
  <c r="AW335" i="21"/>
  <c r="AK337" i="21"/>
  <c r="AI337" i="21"/>
  <c r="AE337" i="21"/>
  <c r="AU342" i="21"/>
  <c r="AC346" i="21"/>
  <c r="BA346" i="21"/>
  <c r="BB346" i="21" s="1"/>
  <c r="AS317" i="21"/>
  <c r="AI318" i="21"/>
  <c r="AU318" i="21"/>
  <c r="AU322" i="21"/>
  <c r="AS325" i="21"/>
  <c r="AU326" i="21"/>
  <c r="AS329" i="21"/>
  <c r="AU330" i="21"/>
  <c r="AU334" i="21"/>
  <c r="AC341" i="21"/>
  <c r="AK342" i="21"/>
  <c r="AU344" i="21"/>
  <c r="AI344" i="21"/>
  <c r="AI345" i="21"/>
  <c r="AW345" i="21"/>
  <c r="AP346" i="21"/>
  <c r="AE351" i="21"/>
  <c r="AW354" i="21"/>
  <c r="AS361" i="21"/>
  <c r="AW361" i="21"/>
  <c r="AU362" i="21"/>
  <c r="AJ362" i="21"/>
  <c r="AT362" i="21" s="1"/>
  <c r="AP362" i="21"/>
  <c r="BK379" i="21"/>
  <c r="BA379" i="21"/>
  <c r="BB379" i="21" s="1"/>
  <c r="AS324" i="21"/>
  <c r="AI325" i="21"/>
  <c r="AU325" i="21"/>
  <c r="AS328" i="21"/>
  <c r="AI329" i="21"/>
  <c r="AU329" i="21"/>
  <c r="AP337" i="21"/>
  <c r="BK343" i="21"/>
  <c r="BA343" i="21"/>
  <c r="BB343" i="21" s="1"/>
  <c r="AC347" i="21"/>
  <c r="AI356" i="21"/>
  <c r="AW358" i="21"/>
  <c r="AS358" i="21"/>
  <c r="BA371" i="21"/>
  <c r="BB371" i="21" s="1"/>
  <c r="AJ325" i="21"/>
  <c r="AT325" i="21" s="1"/>
  <c r="AJ329" i="21"/>
  <c r="AT329" i="21" s="1"/>
  <c r="AJ333" i="21"/>
  <c r="AT333" i="21" s="1"/>
  <c r="AJ336" i="21"/>
  <c r="AT336" i="21" s="1"/>
  <c r="AC337" i="21"/>
  <c r="AS337" i="21"/>
  <c r="AK338" i="21"/>
  <c r="AU340" i="21"/>
  <c r="AI340" i="21"/>
  <c r="AL340" i="21" s="1"/>
  <c r="AI341" i="21"/>
  <c r="AP342" i="21"/>
  <c r="AJ343" i="21"/>
  <c r="AT343" i="21" s="1"/>
  <c r="AI346" i="21"/>
  <c r="AU346" i="21"/>
  <c r="AJ349" i="21"/>
  <c r="AT349" i="21" s="1"/>
  <c r="AE349" i="21"/>
  <c r="AK349" i="21"/>
  <c r="AU349" i="21"/>
  <c r="AW350" i="21"/>
  <c r="AC352" i="21"/>
  <c r="AI354" i="21"/>
  <c r="AW366" i="21"/>
  <c r="AE318" i="21"/>
  <c r="AE322" i="21"/>
  <c r="AK325" i="21"/>
  <c r="AE326" i="21"/>
  <c r="AK329" i="21"/>
  <c r="AK333" i="21"/>
  <c r="AK336" i="21"/>
  <c r="AJ341" i="21"/>
  <c r="AT341" i="21" s="1"/>
  <c r="AS343" i="21"/>
  <c r="AK343" i="21"/>
  <c r="AJ346" i="21"/>
  <c r="AT346" i="21" s="1"/>
  <c r="AJ353" i="21"/>
  <c r="AT353" i="21" s="1"/>
  <c r="AI353" i="21"/>
  <c r="AE353" i="21"/>
  <c r="AK353" i="21"/>
  <c r="AC356" i="21"/>
  <c r="BK362" i="21"/>
  <c r="BA362" i="21"/>
  <c r="BB362" i="21" s="1"/>
  <c r="BA367" i="21"/>
  <c r="BB367" i="21" s="1"/>
  <c r="BK367" i="21"/>
  <c r="AJ344" i="21"/>
  <c r="AT344" i="21" s="1"/>
  <c r="AC345" i="21"/>
  <c r="AK346" i="21"/>
  <c r="AC349" i="21"/>
  <c r="AI350" i="21"/>
  <c r="AL350" i="21" s="1"/>
  <c r="BK351" i="21"/>
  <c r="BA351" i="21"/>
  <c r="BB351" i="21" s="1"/>
  <c r="AU353" i="21"/>
  <c r="AP353" i="21"/>
  <c r="AK357" i="21"/>
  <c r="AJ357" i="21"/>
  <c r="AT357" i="21" s="1"/>
  <c r="AI357" i="21"/>
  <c r="AE357" i="21"/>
  <c r="AC358" i="21"/>
  <c r="AS363" i="21"/>
  <c r="BK377" i="21"/>
  <c r="BA377" i="21"/>
  <c r="BB377" i="21" s="1"/>
  <c r="BA338" i="21"/>
  <c r="BB338" i="21" s="1"/>
  <c r="BK338" i="21"/>
  <c r="AI342" i="21"/>
  <c r="AK344" i="21"/>
  <c r="AC348" i="21"/>
  <c r="AC353" i="21"/>
  <c r="AP357" i="21"/>
  <c r="BK359" i="21"/>
  <c r="BA359" i="21"/>
  <c r="BB359" i="21" s="1"/>
  <c r="AC385" i="21"/>
  <c r="AP351" i="21"/>
  <c r="AU351" i="21"/>
  <c r="AJ351" i="21"/>
  <c r="AT351" i="21" s="1"/>
  <c r="AI351" i="21"/>
  <c r="AC357" i="21"/>
  <c r="AU363" i="21"/>
  <c r="AP363" i="21"/>
  <c r="AI348" i="21"/>
  <c r="AU348" i="21"/>
  <c r="AS351" i="21"/>
  <c r="AU352" i="21"/>
  <c r="AS355" i="21"/>
  <c r="AU356" i="21"/>
  <c r="AC359" i="21"/>
  <c r="AS359" i="21"/>
  <c r="AE360" i="21"/>
  <c r="AK360" i="21"/>
  <c r="AE363" i="21"/>
  <c r="AK363" i="21"/>
  <c r="AI363" i="21"/>
  <c r="AW373" i="21"/>
  <c r="AE376" i="21"/>
  <c r="AK376" i="21"/>
  <c r="AJ376" i="21"/>
  <c r="AT376" i="21" s="1"/>
  <c r="AU383" i="21"/>
  <c r="AS383" i="21"/>
  <c r="AP383" i="21"/>
  <c r="AI355" i="21"/>
  <c r="AU355" i="21"/>
  <c r="BK360" i="21"/>
  <c r="BA360" i="21"/>
  <c r="BB360" i="21" s="1"/>
  <c r="AS362" i="21"/>
  <c r="AC363" i="21"/>
  <c r="AI364" i="21"/>
  <c r="AK366" i="21"/>
  <c r="AI366" i="21"/>
  <c r="AS368" i="21"/>
  <c r="AK370" i="21"/>
  <c r="AI370" i="21"/>
  <c r="AS372" i="21"/>
  <c r="AS374" i="21"/>
  <c r="AC376" i="21"/>
  <c r="AC379" i="21"/>
  <c r="AC383" i="21"/>
  <c r="BA389" i="21"/>
  <c r="BB389" i="21" s="1"/>
  <c r="AC389" i="21"/>
  <c r="BK394" i="21"/>
  <c r="BA394" i="21"/>
  <c r="BB394" i="21" s="1"/>
  <c r="AJ355" i="21"/>
  <c r="AT355" i="21" s="1"/>
  <c r="AU358" i="21"/>
  <c r="AI358" i="21"/>
  <c r="AI359" i="21"/>
  <c r="AC360" i="21"/>
  <c r="AK362" i="21"/>
  <c r="AI362" i="21"/>
  <c r="AS365" i="21"/>
  <c r="AU366" i="21"/>
  <c r="AP366" i="21"/>
  <c r="AE366" i="21"/>
  <c r="AE368" i="21"/>
  <c r="AK368" i="21"/>
  <c r="AJ368" i="21"/>
  <c r="AT368" i="21" s="1"/>
  <c r="AU368" i="21"/>
  <c r="AU370" i="21"/>
  <c r="AP370" i="21"/>
  <c r="AE370" i="21"/>
  <c r="AE372" i="21"/>
  <c r="AK372" i="21"/>
  <c r="AJ372" i="21"/>
  <c r="AT372" i="21" s="1"/>
  <c r="AU372" i="21"/>
  <c r="BK383" i="21"/>
  <c r="BA383" i="21"/>
  <c r="BB383" i="21" s="1"/>
  <c r="AJ393" i="21"/>
  <c r="AT393" i="21" s="1"/>
  <c r="AI393" i="21"/>
  <c r="AK393" i="21"/>
  <c r="AE393" i="21"/>
  <c r="AC366" i="21"/>
  <c r="AC370" i="21"/>
  <c r="AU374" i="21"/>
  <c r="AP374" i="21"/>
  <c r="AE375" i="21"/>
  <c r="AK375" i="21"/>
  <c r="AI375" i="21"/>
  <c r="AS386" i="21"/>
  <c r="AW386" i="21"/>
  <c r="BK388" i="21"/>
  <c r="BA388" i="21"/>
  <c r="BB388" i="21" s="1"/>
  <c r="AU393" i="21"/>
  <c r="AP393" i="21"/>
  <c r="AS393" i="21"/>
  <c r="BK398" i="21"/>
  <c r="BA398" i="21"/>
  <c r="BB398" i="21" s="1"/>
  <c r="BK357" i="21"/>
  <c r="BA357" i="21"/>
  <c r="BB357" i="21" s="1"/>
  <c r="AP361" i="21"/>
  <c r="AC362" i="21"/>
  <c r="AU365" i="21"/>
  <c r="AI365" i="21"/>
  <c r="AE365" i="21"/>
  <c r="AE367" i="21"/>
  <c r="AK367" i="21"/>
  <c r="AI367" i="21"/>
  <c r="AS367" i="21"/>
  <c r="AC368" i="21"/>
  <c r="AE371" i="21"/>
  <c r="AK371" i="21"/>
  <c r="AI371" i="21"/>
  <c r="AS371" i="21"/>
  <c r="AC372" i="21"/>
  <c r="AC374" i="21"/>
  <c r="AP375" i="21"/>
  <c r="AU375" i="21"/>
  <c r="AC392" i="21"/>
  <c r="AJ397" i="21"/>
  <c r="AT397" i="21" s="1"/>
  <c r="AI397" i="21"/>
  <c r="AE397" i="21"/>
  <c r="AE355" i="21"/>
  <c r="AI361" i="21"/>
  <c r="AE361" i="21"/>
  <c r="BK365" i="21"/>
  <c r="BA365" i="21"/>
  <c r="BB365" i="21" s="1"/>
  <c r="AJ374" i="21"/>
  <c r="AT374" i="21" s="1"/>
  <c r="BK378" i="21"/>
  <c r="BA378" i="21"/>
  <c r="BB378" i="21" s="1"/>
  <c r="AS380" i="21"/>
  <c r="AW380" i="21"/>
  <c r="AJ382" i="21"/>
  <c r="AT382" i="21" s="1"/>
  <c r="AE387" i="21"/>
  <c r="AK387" i="21"/>
  <c r="AJ387" i="21"/>
  <c r="AT387" i="21" s="1"/>
  <c r="AI387" i="21"/>
  <c r="AU397" i="21"/>
  <c r="AP397" i="21"/>
  <c r="AS397" i="21"/>
  <c r="AU403" i="21"/>
  <c r="AS357" i="21"/>
  <c r="AE359" i="21"/>
  <c r="AS360" i="21"/>
  <c r="AE364" i="21"/>
  <c r="AK364" i="21"/>
  <c r="AC367" i="21"/>
  <c r="AU369" i="21"/>
  <c r="AI369" i="21"/>
  <c r="AW369" i="21"/>
  <c r="AC371" i="21"/>
  <c r="AU373" i="21"/>
  <c r="AI373" i="21"/>
  <c r="AJ375" i="21"/>
  <c r="AT375" i="21" s="1"/>
  <c r="BK376" i="21"/>
  <c r="BA376" i="21"/>
  <c r="BB376" i="21" s="1"/>
  <c r="AE383" i="21"/>
  <c r="AI383" i="21"/>
  <c r="AK383" i="21"/>
  <c r="AC384" i="21"/>
  <c r="AU387" i="21"/>
  <c r="AS387" i="21"/>
  <c r="AP387" i="21"/>
  <c r="AK397" i="21"/>
  <c r="AW368" i="21"/>
  <c r="AW372" i="21"/>
  <c r="AP378" i="21"/>
  <c r="AJ381" i="21"/>
  <c r="AT381" i="21" s="1"/>
  <c r="AC382" i="21"/>
  <c r="AU385" i="21"/>
  <c r="AI385" i="21"/>
  <c r="AI386" i="21"/>
  <c r="BA387" i="21"/>
  <c r="BB387" i="21" s="1"/>
  <c r="BK387" i="21"/>
  <c r="AJ388" i="21"/>
  <c r="AT388" i="21" s="1"/>
  <c r="AC390" i="21"/>
  <c r="AI392" i="21"/>
  <c r="AE369" i="21"/>
  <c r="AE373" i="21"/>
  <c r="AS378" i="21"/>
  <c r="AI379" i="21"/>
  <c r="AU379" i="21"/>
  <c r="AK381" i="21"/>
  <c r="AU384" i="21"/>
  <c r="AJ386" i="21"/>
  <c r="AT386" i="21" s="1"/>
  <c r="AS388" i="21"/>
  <c r="AK388" i="21"/>
  <c r="AI391" i="21"/>
  <c r="AK413" i="21"/>
  <c r="AJ413" i="21"/>
  <c r="AT413" i="21" s="1"/>
  <c r="AI413" i="21"/>
  <c r="AE413" i="21"/>
  <c r="AI374" i="21"/>
  <c r="AS377" i="21"/>
  <c r="AI378" i="21"/>
  <c r="AU378" i="21"/>
  <c r="AK379" i="21"/>
  <c r="AU381" i="21"/>
  <c r="AI382" i="21"/>
  <c r="AJ384" i="21"/>
  <c r="AT384" i="21" s="1"/>
  <c r="AK395" i="21"/>
  <c r="AW396" i="21"/>
  <c r="AC399" i="21"/>
  <c r="AW400" i="21"/>
  <c r="AC402" i="21"/>
  <c r="BK405" i="21"/>
  <c r="BA405" i="21"/>
  <c r="BB405" i="21" s="1"/>
  <c r="AJ434" i="21"/>
  <c r="AT434" i="21" s="1"/>
  <c r="AK434" i="21"/>
  <c r="AI434" i="21"/>
  <c r="AE434" i="21"/>
  <c r="BK402" i="21"/>
  <c r="BA402" i="21"/>
  <c r="BB402" i="21" s="1"/>
  <c r="AW404" i="21"/>
  <c r="AS404" i="21"/>
  <c r="AC404" i="21"/>
  <c r="AI414" i="21"/>
  <c r="AW414" i="21"/>
  <c r="AS414" i="21"/>
  <c r="BK441" i="21"/>
  <c r="BA441" i="21"/>
  <c r="BB441" i="21" s="1"/>
  <c r="AI377" i="21"/>
  <c r="AE379" i="21"/>
  <c r="AI380" i="21"/>
  <c r="AC386" i="21"/>
  <c r="AU389" i="21"/>
  <c r="AJ389" i="21"/>
  <c r="AT389" i="21" s="1"/>
  <c r="AI389" i="21"/>
  <c r="AP389" i="21"/>
  <c r="AS391" i="21"/>
  <c r="AW392" i="21"/>
  <c r="AC398" i="21"/>
  <c r="AK401" i="21"/>
  <c r="AJ401" i="21"/>
  <c r="AT401" i="21" s="1"/>
  <c r="AI401" i="21"/>
  <c r="AC396" i="21"/>
  <c r="AC400" i="21"/>
  <c r="AU401" i="21"/>
  <c r="AS401" i="21"/>
  <c r="AK403" i="21"/>
  <c r="AJ403" i="21"/>
  <c r="AT403" i="21" s="1"/>
  <c r="AI403" i="21"/>
  <c r="AC407" i="21"/>
  <c r="AC408" i="21"/>
  <c r="BK407" i="21"/>
  <c r="BA407" i="21"/>
  <c r="BB407" i="21" s="1"/>
  <c r="AU413" i="21"/>
  <c r="AS413" i="21"/>
  <c r="AP413" i="21"/>
  <c r="AJ424" i="21"/>
  <c r="AT424" i="21" s="1"/>
  <c r="AU424" i="21"/>
  <c r="AP432" i="21"/>
  <c r="AS432" i="21"/>
  <c r="AP434" i="21"/>
  <c r="BK439" i="21"/>
  <c r="BA439" i="21"/>
  <c r="BB439" i="21" s="1"/>
  <c r="AU399" i="21"/>
  <c r="AC401" i="21"/>
  <c r="AK402" i="21"/>
  <c r="AU404" i="21"/>
  <c r="AI404" i="21"/>
  <c r="AS411" i="21"/>
  <c r="AU417" i="21"/>
  <c r="AS417" i="21"/>
  <c r="AP417" i="21"/>
  <c r="AE417" i="21"/>
  <c r="AK417" i="21"/>
  <c r="AJ417" i="21"/>
  <c r="AT417" i="21" s="1"/>
  <c r="AI417" i="21"/>
  <c r="BK425" i="21"/>
  <c r="BA425" i="21"/>
  <c r="BB425" i="21" s="1"/>
  <c r="AE404" i="21"/>
  <c r="AP404" i="21"/>
  <c r="AK405" i="21"/>
  <c r="AI405" i="21"/>
  <c r="AP405" i="21"/>
  <c r="BK409" i="21"/>
  <c r="BA409" i="21"/>
  <c r="BB409" i="21" s="1"/>
  <c r="AE411" i="21"/>
  <c r="AK411" i="21"/>
  <c r="AJ411" i="21"/>
  <c r="AT411" i="21" s="1"/>
  <c r="BK415" i="21"/>
  <c r="BA415" i="21"/>
  <c r="BB415" i="21" s="1"/>
  <c r="AC419" i="21"/>
  <c r="AU427" i="21"/>
  <c r="AS427" i="21"/>
  <c r="AP427" i="21"/>
  <c r="AI427" i="21"/>
  <c r="AK427" i="21"/>
  <c r="AJ427" i="21"/>
  <c r="AT427" i="21" s="1"/>
  <c r="AE427" i="21"/>
  <c r="AC438" i="21"/>
  <c r="BK443" i="21"/>
  <c r="BA443" i="21"/>
  <c r="BB443" i="21" s="1"/>
  <c r="BK403" i="21"/>
  <c r="BA403" i="21"/>
  <c r="BB403" i="21" s="1"/>
  <c r="AS405" i="21"/>
  <c r="AE406" i="21"/>
  <c r="AK406" i="21"/>
  <c r="AK409" i="21"/>
  <c r="AJ409" i="21"/>
  <c r="AT409" i="21" s="1"/>
  <c r="AI409" i="21"/>
  <c r="AC414" i="21"/>
  <c r="AS422" i="21"/>
  <c r="AW422" i="21"/>
  <c r="AU434" i="21"/>
  <c r="AJ390" i="21"/>
  <c r="AT390" i="21" s="1"/>
  <c r="AJ394" i="21"/>
  <c r="AT394" i="21" s="1"/>
  <c r="AJ398" i="21"/>
  <c r="AT398" i="21" s="1"/>
  <c r="AC405" i="21"/>
  <c r="AU409" i="21"/>
  <c r="AS409" i="21"/>
  <c r="AP409" i="21"/>
  <c r="AE409" i="21"/>
  <c r="AS410" i="21"/>
  <c r="AI411" i="21"/>
  <c r="AU412" i="21"/>
  <c r="AI412" i="21"/>
  <c r="AW412" i="21"/>
  <c r="AS415" i="21"/>
  <c r="AC421" i="21"/>
  <c r="BK423" i="21"/>
  <c r="BA423" i="21"/>
  <c r="BB423" i="21" s="1"/>
  <c r="AC436" i="21"/>
  <c r="AE391" i="21"/>
  <c r="AS403" i="21"/>
  <c r="AE407" i="21"/>
  <c r="AI408" i="21"/>
  <c r="AP408" i="21"/>
  <c r="AC409" i="21"/>
  <c r="AC418" i="21"/>
  <c r="AP430" i="21"/>
  <c r="AJ430" i="21"/>
  <c r="AT430" i="21" s="1"/>
  <c r="AK430" i="21"/>
  <c r="AI430" i="21"/>
  <c r="AE430" i="21"/>
  <c r="BK431" i="21"/>
  <c r="BA431" i="21"/>
  <c r="BB431" i="21" s="1"/>
  <c r="AU432" i="21"/>
  <c r="AJ404" i="21"/>
  <c r="AT404" i="21" s="1"/>
  <c r="AC406" i="21"/>
  <c r="AE408" i="21"/>
  <c r="AW408" i="21"/>
  <c r="AW410" i="21"/>
  <c r="BK413" i="21"/>
  <c r="BA413" i="21"/>
  <c r="BB413" i="21" s="1"/>
  <c r="BK418" i="21"/>
  <c r="BA418" i="21"/>
  <c r="BB418" i="21" s="1"/>
  <c r="AW420" i="21"/>
  <c r="AS420" i="21"/>
  <c r="AP424" i="21"/>
  <c r="AC426" i="21"/>
  <c r="BK427" i="21"/>
  <c r="BK437" i="21"/>
  <c r="BA437" i="21"/>
  <c r="BB437" i="21" s="1"/>
  <c r="AW411" i="21"/>
  <c r="AU415" i="21"/>
  <c r="AI415" i="21"/>
  <c r="AI416" i="21"/>
  <c r="AW416" i="21"/>
  <c r="AK423" i="21"/>
  <c r="AJ428" i="21"/>
  <c r="AT428" i="21" s="1"/>
  <c r="AK445" i="21"/>
  <c r="AP420" i="21"/>
  <c r="BK426" i="21"/>
  <c r="BA426" i="21"/>
  <c r="BB426" i="21" s="1"/>
  <c r="AC420" i="21"/>
  <c r="AU423" i="21"/>
  <c r="AP425" i="21"/>
  <c r="AU443" i="21"/>
  <c r="AI443" i="21"/>
  <c r="AL443" i="21" s="1"/>
  <c r="AK444" i="21"/>
  <c r="AJ444" i="21"/>
  <c r="AT444" i="21" s="1"/>
  <c r="AK410" i="21"/>
  <c r="AE423" i="21"/>
  <c r="AP423" i="21"/>
  <c r="AE428" i="21"/>
  <c r="BA433" i="21"/>
  <c r="BB433" i="21" s="1"/>
  <c r="BK433" i="21"/>
  <c r="AS436" i="21"/>
  <c r="AS438" i="21"/>
  <c r="AU439" i="21"/>
  <c r="AI439" i="21"/>
  <c r="AK440" i="21"/>
  <c r="AJ440" i="21"/>
  <c r="AT440" i="21" s="1"/>
  <c r="AS443" i="21"/>
  <c r="AE444" i="21"/>
  <c r="AU444" i="21"/>
  <c r="AE416" i="21"/>
  <c r="AE418" i="21"/>
  <c r="AI422" i="21"/>
  <c r="AC428" i="21"/>
  <c r="BA429" i="21"/>
  <c r="BB429" i="21" s="1"/>
  <c r="BK429" i="21"/>
  <c r="AS434" i="21"/>
  <c r="AU435" i="21"/>
  <c r="AI435" i="21"/>
  <c r="AK436" i="21"/>
  <c r="AJ436" i="21"/>
  <c r="AT436" i="21" s="1"/>
  <c r="AS439" i="21"/>
  <c r="AE440" i="21"/>
  <c r="AU440" i="21"/>
  <c r="AJ442" i="21"/>
  <c r="AT442" i="21" s="1"/>
  <c r="AU442" i="21"/>
  <c r="AC444" i="21"/>
  <c r="AW445" i="21"/>
  <c r="AJ415" i="21"/>
  <c r="AT415" i="21" s="1"/>
  <c r="AC416" i="21"/>
  <c r="AU419" i="21"/>
  <c r="AI419" i="21"/>
  <c r="AI420" i="21"/>
  <c r="AJ422" i="21"/>
  <c r="AT422" i="21" s="1"/>
  <c r="AI425" i="21"/>
  <c r="AS430" i="21"/>
  <c r="AI431" i="21"/>
  <c r="AK432" i="21"/>
  <c r="AJ432" i="21"/>
  <c r="AT432" i="21" s="1"/>
  <c r="AU436" i="21"/>
  <c r="AJ438" i="21"/>
  <c r="AT438" i="21" s="1"/>
  <c r="AU438" i="21"/>
  <c r="AC440" i="21"/>
  <c r="AW430" i="21"/>
  <c r="AW434" i="21"/>
  <c r="AW438" i="21"/>
  <c r="AW442" i="21"/>
  <c r="B68" i="10"/>
  <c r="B69" i="10"/>
  <c r="B70" i="10"/>
  <c r="B71" i="10"/>
  <c r="B72" i="10"/>
  <c r="B67" i="10"/>
  <c r="G47" i="8"/>
  <c r="B93" i="2"/>
  <c r="B94" i="2"/>
  <c r="B95" i="2"/>
  <c r="B96" i="2"/>
  <c r="B97" i="2"/>
  <c r="B92" i="2"/>
  <c r="B75" i="8"/>
  <c r="B76" i="8"/>
  <c r="B77" i="8"/>
  <c r="B78" i="8"/>
  <c r="B79" i="8"/>
  <c r="B74" i="8"/>
  <c r="C10" i="2"/>
  <c r="C124" i="2" s="1"/>
  <c r="D135" i="2"/>
  <c r="D130" i="2"/>
  <c r="D122" i="2"/>
  <c r="D114" i="2"/>
  <c r="D109" i="2"/>
  <c r="D100" i="2"/>
  <c r="D91" i="2"/>
  <c r="D51" i="2"/>
  <c r="D47" i="2"/>
  <c r="D42" i="2"/>
  <c r="D34" i="2"/>
  <c r="D26" i="2"/>
  <c r="D21" i="2"/>
  <c r="D16" i="2"/>
  <c r="BS99" i="22" l="1"/>
  <c r="BS31" i="22"/>
  <c r="BS270" i="22"/>
  <c r="BS340" i="22"/>
  <c r="BS4" i="22"/>
  <c r="BS142" i="22"/>
  <c r="BQ203" i="22"/>
  <c r="BS203" i="22" s="1"/>
  <c r="BQ385" i="22"/>
  <c r="BQ261" i="22"/>
  <c r="BS146" i="22"/>
  <c r="BS40" i="22"/>
  <c r="BS189" i="22"/>
  <c r="BS34" i="22"/>
  <c r="BS115" i="22"/>
  <c r="BS207" i="22"/>
  <c r="BS217" i="23"/>
  <c r="BS321" i="22"/>
  <c r="BS259" i="22"/>
  <c r="BS436" i="22"/>
  <c r="BS279" i="22"/>
  <c r="BS367" i="22"/>
  <c r="BS48" i="22"/>
  <c r="BS94" i="22"/>
  <c r="BS399" i="22"/>
  <c r="BS143" i="22"/>
  <c r="BS253" i="22"/>
  <c r="BS352" i="22"/>
  <c r="BS30" i="22"/>
  <c r="BS74" i="22"/>
  <c r="BS114" i="22"/>
  <c r="BS333" i="22"/>
  <c r="BS342" i="22"/>
  <c r="BQ222" i="22"/>
  <c r="BQ7" i="22"/>
  <c r="BS284" i="22"/>
  <c r="BS420" i="22"/>
  <c r="BS246" i="22"/>
  <c r="BS291" i="22"/>
  <c r="BS344" i="22"/>
  <c r="BS45" i="22"/>
  <c r="BS36" i="22"/>
  <c r="BS129" i="22"/>
  <c r="BS86" i="22"/>
  <c r="BQ416" i="22"/>
  <c r="BS231" i="22"/>
  <c r="BS135" i="22"/>
  <c r="BS383" i="22"/>
  <c r="BS323" i="22"/>
  <c r="BQ131" i="22"/>
  <c r="BQ12" i="22"/>
  <c r="BQ56" i="22"/>
  <c r="BQ268" i="22"/>
  <c r="BQ300" i="22"/>
  <c r="BS380" i="22"/>
  <c r="BQ81" i="22"/>
  <c r="BS111" i="22"/>
  <c r="BQ324" i="22"/>
  <c r="BQ136" i="22"/>
  <c r="BS136" i="22" s="1"/>
  <c r="BQ183" i="22"/>
  <c r="BS377" i="22"/>
  <c r="BS427" i="22"/>
  <c r="BS282" i="22"/>
  <c r="BS170" i="22"/>
  <c r="BS247" i="22"/>
  <c r="BS379" i="22"/>
  <c r="BS432" i="22"/>
  <c r="BQ188" i="22"/>
  <c r="BQ9" i="22"/>
  <c r="BQ152" i="22"/>
  <c r="BS152" i="22" s="1"/>
  <c r="BQ174" i="22"/>
  <c r="BS105" i="22"/>
  <c r="BS155" i="22"/>
  <c r="BS398" i="22"/>
  <c r="BS202" i="22"/>
  <c r="BS425" i="22"/>
  <c r="BS124" i="22"/>
  <c r="BS433" i="22"/>
  <c r="BS382" i="22"/>
  <c r="BS386" i="22"/>
  <c r="BS250" i="22"/>
  <c r="BS328" i="22"/>
  <c r="BQ255" i="22"/>
  <c r="BS133" i="22"/>
  <c r="BS132" i="22"/>
  <c r="BS175" i="22"/>
  <c r="BS230" i="22"/>
  <c r="BS267" i="22"/>
  <c r="BS239" i="22"/>
  <c r="BS97" i="22"/>
  <c r="BS61" i="22"/>
  <c r="BS211" i="22"/>
  <c r="BQ76" i="22"/>
  <c r="BQ44" i="22"/>
  <c r="BQ400" i="22"/>
  <c r="BQ180" i="22"/>
  <c r="BS180" i="22" s="1"/>
  <c r="BQ350" i="22"/>
  <c r="BS350" i="22" s="1"/>
  <c r="BQ80" i="22"/>
  <c r="BS417" i="22"/>
  <c r="BS402" i="22"/>
  <c r="BS217" i="22"/>
  <c r="BS32" i="22"/>
  <c r="BQ414" i="22"/>
  <c r="BS414" i="22" s="1"/>
  <c r="BS138" i="22"/>
  <c r="BS66" i="22"/>
  <c r="BS67" i="22"/>
  <c r="BS160" i="22"/>
  <c r="BS224" i="22"/>
  <c r="BS357" i="22"/>
  <c r="BQ198" i="22"/>
  <c r="BQ57" i="22"/>
  <c r="BS57" i="22" s="1"/>
  <c r="BS309" i="22"/>
  <c r="BS166" i="22"/>
  <c r="BS149" i="22"/>
  <c r="BS318" i="22"/>
  <c r="BS237" i="22"/>
  <c r="BS406" i="22"/>
  <c r="BS293" i="22"/>
  <c r="BS71" i="22"/>
  <c r="BQ275" i="22"/>
  <c r="BQ316" i="22"/>
  <c r="BQ361" i="22"/>
  <c r="BQ286" i="22"/>
  <c r="BQ338" i="22"/>
  <c r="BQ348" i="22"/>
  <c r="BQ356" i="22"/>
  <c r="BQ151" i="22"/>
  <c r="BS151" i="22" s="1"/>
  <c r="BQ317" i="22"/>
  <c r="BS317" i="22" s="1"/>
  <c r="BQ167" i="22"/>
  <c r="BS167" i="22" s="1"/>
  <c r="BQ388" i="22"/>
  <c r="BQ331" i="22"/>
  <c r="BQ51" i="22"/>
  <c r="BQ95" i="22"/>
  <c r="BQ83" i="22"/>
  <c r="BQ171" i="22"/>
  <c r="BQ242" i="22"/>
  <c r="BS242" i="22" s="1"/>
  <c r="BQ384" i="22"/>
  <c r="BS384" i="22" s="1"/>
  <c r="BQ315" i="22"/>
  <c r="BS315" i="22" s="1"/>
  <c r="BQ173" i="22"/>
  <c r="BQ101" i="22"/>
  <c r="BS101" i="22" s="1"/>
  <c r="BQ418" i="22"/>
  <c r="BQ196" i="22"/>
  <c r="BQ376" i="22"/>
  <c r="BQ374" i="22"/>
  <c r="BS374" i="22" s="1"/>
  <c r="BQ234" i="22"/>
  <c r="BQ116" i="22"/>
  <c r="BQ241" i="22"/>
  <c r="BS241" i="22" s="1"/>
  <c r="BQ178" i="22"/>
  <c r="BS178" i="22" s="1"/>
  <c r="BQ394" i="22"/>
  <c r="BQ214" i="22"/>
  <c r="BS214" i="22" s="1"/>
  <c r="BQ396" i="22"/>
  <c r="BQ240" i="22"/>
  <c r="BS240" i="22" s="1"/>
  <c r="BQ192" i="22"/>
  <c r="BQ87" i="22"/>
  <c r="BQ120" i="22"/>
  <c r="BQ28" i="22"/>
  <c r="BQ263" i="22"/>
  <c r="BS263" i="22" s="1"/>
  <c r="BQ257" i="22"/>
  <c r="BQ296" i="22"/>
  <c r="BQ363" i="22"/>
  <c r="BQ337" i="22"/>
  <c r="BQ185" i="22"/>
  <c r="BQ176" i="22"/>
  <c r="BS176" i="22" s="1"/>
  <c r="BQ248" i="22"/>
  <c r="BQ387" i="22"/>
  <c r="BS387" i="22" s="1"/>
  <c r="BQ127" i="22"/>
  <c r="BQ201" i="22"/>
  <c r="BS201" i="22" s="1"/>
  <c r="BQ401" i="22"/>
  <c r="BQ50" i="22"/>
  <c r="BS50" i="22" s="1"/>
  <c r="BQ354" i="22"/>
  <c r="BQ301" i="22"/>
  <c r="BS301" i="22" s="1"/>
  <c r="BQ37" i="22"/>
  <c r="BQ238" i="22"/>
  <c r="BB280" i="22"/>
  <c r="BR280" i="22" s="1"/>
  <c r="BS280" i="22" s="1"/>
  <c r="BB349" i="22"/>
  <c r="BR349" i="22"/>
  <c r="BS349" i="22" s="1"/>
  <c r="BQ130" i="22"/>
  <c r="BQ252" i="22"/>
  <c r="BB118" i="22"/>
  <c r="BR118" i="22" s="1"/>
  <c r="BB89" i="22"/>
  <c r="BR89" i="22" s="1"/>
  <c r="BQ125" i="22"/>
  <c r="BQ336" i="22"/>
  <c r="BB389" i="22"/>
  <c r="BR389" i="22"/>
  <c r="BS389" i="22" s="1"/>
  <c r="BB423" i="22"/>
  <c r="BR423" i="22" s="1"/>
  <c r="BS423" i="22" s="1"/>
  <c r="BQ60" i="22"/>
  <c r="BS60" i="22" s="1"/>
  <c r="BQ89" i="22"/>
  <c r="BQ186" i="22"/>
  <c r="BS186" i="22" s="1"/>
  <c r="BB73" i="22"/>
  <c r="BR73" i="22" s="1"/>
  <c r="BS73" i="22" s="1"/>
  <c r="BQ54" i="22"/>
  <c r="BQ103" i="22"/>
  <c r="BB378" i="22"/>
  <c r="BR378" i="22"/>
  <c r="BS378" i="22" s="1"/>
  <c r="BQ306" i="22"/>
  <c r="BQ397" i="22"/>
  <c r="BS397" i="22" s="1"/>
  <c r="BB302" i="22"/>
  <c r="BR302" i="22" s="1"/>
  <c r="BS302" i="22" s="1"/>
  <c r="BB435" i="22"/>
  <c r="BR435" i="22" s="1"/>
  <c r="BQ191" i="22"/>
  <c r="BQ264" i="22"/>
  <c r="BB305" i="22"/>
  <c r="BR305" i="22" s="1"/>
  <c r="BS305" i="22" s="1"/>
  <c r="BQ134" i="22"/>
  <c r="BQ172" i="22"/>
  <c r="BB232" i="22"/>
  <c r="BR232" i="22" s="1"/>
  <c r="BB238" i="22"/>
  <c r="BR238" i="22" s="1"/>
  <c r="BB116" i="22"/>
  <c r="BR116" i="22" s="1"/>
  <c r="BB366" i="22"/>
  <c r="BR366" i="22" s="1"/>
  <c r="BQ106" i="22"/>
  <c r="BQ292" i="22"/>
  <c r="BS292" i="22" s="1"/>
  <c r="BQ141" i="22"/>
  <c r="BQ163" i="22"/>
  <c r="BB181" i="22"/>
  <c r="BR181" i="22" s="1"/>
  <c r="BQ343" i="22"/>
  <c r="BS343" i="22" s="1"/>
  <c r="BQ419" i="22"/>
  <c r="BB145" i="22"/>
  <c r="BR145" i="22" s="1"/>
  <c r="BS145" i="22" s="1"/>
  <c r="BB401" i="22"/>
  <c r="BR401" i="22"/>
  <c r="BQ395" i="22"/>
  <c r="BQ269" i="22"/>
  <c r="BS269" i="22" s="1"/>
  <c r="BB394" i="22"/>
  <c r="BR394" i="22" s="1"/>
  <c r="BB43" i="22"/>
  <c r="BR43" i="22" s="1"/>
  <c r="BS43" i="22" s="1"/>
  <c r="BQ27" i="22"/>
  <c r="BB33" i="22"/>
  <c r="BR33" i="22" s="1"/>
  <c r="BS33" i="22" s="1"/>
  <c r="BB82" i="22"/>
  <c r="BR82" i="22" s="1"/>
  <c r="BS82" i="22" s="1"/>
  <c r="BB438" i="22"/>
  <c r="BR438" i="22" s="1"/>
  <c r="BB80" i="22"/>
  <c r="BR80" i="22" s="1"/>
  <c r="BB54" i="22"/>
  <c r="BR54" i="22" s="1"/>
  <c r="BB348" i="22"/>
  <c r="BR348" i="22" s="1"/>
  <c r="BB216" i="22"/>
  <c r="BR216" i="22" s="1"/>
  <c r="BS216" i="22" s="1"/>
  <c r="BB190" i="22"/>
  <c r="BR190" i="22" s="1"/>
  <c r="BB158" i="22"/>
  <c r="BR158" i="22" s="1"/>
  <c r="BS158" i="22" s="1"/>
  <c r="BB222" i="22"/>
  <c r="BR222" i="22" s="1"/>
  <c r="BB373" i="22"/>
  <c r="BR373" i="22" s="1"/>
  <c r="BS373" i="22" s="1"/>
  <c r="BB103" i="22"/>
  <c r="BR103" i="22" s="1"/>
  <c r="BB18" i="22"/>
  <c r="BR18" i="22" s="1"/>
  <c r="BS18" i="22" s="1"/>
  <c r="BB281" i="22"/>
  <c r="BR281" i="22" s="1"/>
  <c r="BS281" i="22" s="1"/>
  <c r="BB164" i="22"/>
  <c r="BR164" i="22" s="1"/>
  <c r="BS164" i="22" s="1"/>
  <c r="BB363" i="22"/>
  <c r="BR363" i="22" s="1"/>
  <c r="BB55" i="22"/>
  <c r="BR55" i="22" s="1"/>
  <c r="BS55" i="22" s="1"/>
  <c r="BB329" i="22"/>
  <c r="BR329" i="22" s="1"/>
  <c r="BB268" i="22"/>
  <c r="BR268" i="22" s="1"/>
  <c r="BB24" i="22"/>
  <c r="BR24" i="22" s="1"/>
  <c r="BS24" i="22" s="1"/>
  <c r="BB290" i="22"/>
  <c r="BR290" i="22" s="1"/>
  <c r="BS290" i="22" s="1"/>
  <c r="BQ335" i="22"/>
  <c r="BB297" i="22"/>
  <c r="BR297" i="22" s="1"/>
  <c r="BS297" i="22" s="1"/>
  <c r="BB306" i="22"/>
  <c r="BR306" i="22" s="1"/>
  <c r="BB261" i="22"/>
  <c r="BR261" i="22" s="1"/>
  <c r="BB68" i="22"/>
  <c r="BR68" i="22" s="1"/>
  <c r="BS68" i="22" s="1"/>
  <c r="BQ159" i="22"/>
  <c r="BB424" i="22"/>
  <c r="BR424" i="22" s="1"/>
  <c r="BS424" i="22" s="1"/>
  <c r="BQ112" i="22"/>
  <c r="BS112" i="22" s="1"/>
  <c r="BQ322" i="22"/>
  <c r="BB355" i="22"/>
  <c r="BR355" i="22" s="1"/>
  <c r="BQ304" i="22"/>
  <c r="BB172" i="22"/>
  <c r="BR172" i="22" s="1"/>
  <c r="BQ147" i="22"/>
  <c r="BS147" i="22" s="1"/>
  <c r="BB322" i="22"/>
  <c r="BR322" i="22" s="1"/>
  <c r="BB354" i="22"/>
  <c r="BR354" i="22" s="1"/>
  <c r="BB208" i="22"/>
  <c r="BR208" i="22" s="1"/>
  <c r="BS208" i="22" s="1"/>
  <c r="BB304" i="22"/>
  <c r="BR304" i="22" s="1"/>
  <c r="BB109" i="22"/>
  <c r="BR109" i="22" s="1"/>
  <c r="BB83" i="22"/>
  <c r="BR83" i="22" s="1"/>
  <c r="BB220" i="22"/>
  <c r="BR220" i="22" s="1"/>
  <c r="BS220" i="22" s="1"/>
  <c r="BB128" i="22"/>
  <c r="BR128" i="22" s="1"/>
  <c r="BB295" i="22"/>
  <c r="BR295" i="22" s="1"/>
  <c r="BS295" i="22" s="1"/>
  <c r="BB388" i="22"/>
  <c r="BR388" i="22" s="1"/>
  <c r="BB258" i="22"/>
  <c r="BR258" i="22" s="1"/>
  <c r="BS258" i="22" s="1"/>
  <c r="BQ228" i="22"/>
  <c r="BS228" i="22" s="1"/>
  <c r="BB405" i="22"/>
  <c r="BR405" i="22" s="1"/>
  <c r="BS405" i="22" s="1"/>
  <c r="BQ190" i="22"/>
  <c r="BQ266" i="22"/>
  <c r="BB139" i="22"/>
  <c r="BR139" i="22" s="1"/>
  <c r="BS139" i="22" s="1"/>
  <c r="BB13" i="22"/>
  <c r="BR13" i="22" s="1"/>
  <c r="BB410" i="22"/>
  <c r="BR410" i="22" s="1"/>
  <c r="BS410" i="22" s="1"/>
  <c r="BB182" i="22"/>
  <c r="BR182" i="22" s="1"/>
  <c r="BB365" i="22"/>
  <c r="BR365" i="22" s="1"/>
  <c r="BB72" i="22"/>
  <c r="BR72" i="22" s="1"/>
  <c r="BS72" i="22" s="1"/>
  <c r="BB287" i="22"/>
  <c r="BR287" i="22" s="1"/>
  <c r="BS287" i="22" s="1"/>
  <c r="BQ62" i="22"/>
  <c r="BS62" i="22" s="1"/>
  <c r="BB277" i="22"/>
  <c r="BR277" i="22" s="1"/>
  <c r="BB117" i="22"/>
  <c r="BR117" i="22" s="1"/>
  <c r="BS117" i="22" s="1"/>
  <c r="BB286" i="22"/>
  <c r="BR286" i="22" s="1"/>
  <c r="BB418" i="22"/>
  <c r="BR418" i="22" s="1"/>
  <c r="BB314" i="22"/>
  <c r="BR314" i="22" s="1"/>
  <c r="BS314" i="22" s="1"/>
  <c r="BQ46" i="22"/>
  <c r="BB371" i="22"/>
  <c r="BR371" i="22" s="1"/>
  <c r="BS371" i="22" s="1"/>
  <c r="BB183" i="22"/>
  <c r="BR183" i="22" s="1"/>
  <c r="BB150" i="22"/>
  <c r="BR150" i="22" s="1"/>
  <c r="BS150" i="22" s="1"/>
  <c r="BB91" i="22"/>
  <c r="BR91" i="22" s="1"/>
  <c r="BS91" i="22" s="1"/>
  <c r="BB276" i="22"/>
  <c r="BR276" i="22" s="1"/>
  <c r="BS276" i="22" s="1"/>
  <c r="BB174" i="22"/>
  <c r="BR174" i="22" s="1"/>
  <c r="BQ407" i="22"/>
  <c r="BQ330" i="22"/>
  <c r="BB219" i="22"/>
  <c r="BR219" i="22" s="1"/>
  <c r="BS219" i="22" s="1"/>
  <c r="BB360" i="22"/>
  <c r="BR360" i="22"/>
  <c r="BS360" i="22" s="1"/>
  <c r="BB39" i="22"/>
  <c r="BR39" i="22" s="1"/>
  <c r="BS39" i="22" s="1"/>
  <c r="BB336" i="22"/>
  <c r="BR336" i="22" s="1"/>
  <c r="BQ355" i="22"/>
  <c r="BB422" i="22"/>
  <c r="BR422" i="22" s="1"/>
  <c r="BQ6" i="22"/>
  <c r="BB95" i="22"/>
  <c r="BR95" i="22" s="1"/>
  <c r="BB431" i="22"/>
  <c r="BR431" i="22" s="1"/>
  <c r="BS431" i="22" s="1"/>
  <c r="BB125" i="22"/>
  <c r="BR125" i="22" s="1"/>
  <c r="BQ197" i="22"/>
  <c r="BS197" i="22" s="1"/>
  <c r="BB359" i="22"/>
  <c r="BR359" i="22" s="1"/>
  <c r="BS359" i="22" s="1"/>
  <c r="BB108" i="22"/>
  <c r="BR108" i="22"/>
  <c r="BS108" i="22" s="1"/>
  <c r="BB191" i="22"/>
  <c r="BR191" i="22" s="1"/>
  <c r="BQ226" i="22"/>
  <c r="BS226" i="22" s="1"/>
  <c r="BQ109" i="22"/>
  <c r="BQ289" i="22"/>
  <c r="BS289" i="22" s="1"/>
  <c r="BB407" i="22"/>
  <c r="BR407" i="22" s="1"/>
  <c r="BQ365" i="22"/>
  <c r="BQ381" i="22"/>
  <c r="BS381" i="22" s="1"/>
  <c r="BB375" i="22"/>
  <c r="BR375" i="22" s="1"/>
  <c r="BS375" i="22" s="1"/>
  <c r="BQ137" i="22"/>
  <c r="BB376" i="22"/>
  <c r="BR376" i="22" s="1"/>
  <c r="BQ358" i="22"/>
  <c r="BB330" i="22"/>
  <c r="BR330" i="22" s="1"/>
  <c r="BQ15" i="22"/>
  <c r="BQ144" i="22"/>
  <c r="BB76" i="22"/>
  <c r="BR76" i="22"/>
  <c r="BQ260" i="22"/>
  <c r="BB192" i="22"/>
  <c r="BR192" i="22"/>
  <c r="BB221" i="22"/>
  <c r="BR221" i="22" s="1"/>
  <c r="BS221" i="22" s="1"/>
  <c r="BB324" i="22"/>
  <c r="BR324" i="22" s="1"/>
  <c r="BB272" i="22"/>
  <c r="BR272" i="22" s="1"/>
  <c r="BS272" i="22" s="1"/>
  <c r="BB411" i="22"/>
  <c r="BR411" i="22" s="1"/>
  <c r="BS411" i="22" s="1"/>
  <c r="BQ154" i="22"/>
  <c r="BQ96" i="22"/>
  <c r="BQ329" i="22"/>
  <c r="BB159" i="22"/>
  <c r="BR159" i="22" s="1"/>
  <c r="BQ225" i="22"/>
  <c r="BB120" i="22"/>
  <c r="BR120" i="22" s="1"/>
  <c r="BB169" i="22"/>
  <c r="BR169" i="22" s="1"/>
  <c r="BQ319" i="22"/>
  <c r="BQ334" i="22"/>
  <c r="BB312" i="22"/>
  <c r="BR312" i="22" s="1"/>
  <c r="BS312" i="22" s="1"/>
  <c r="BQ42" i="22"/>
  <c r="BB205" i="22"/>
  <c r="BR205" i="22" s="1"/>
  <c r="BS205" i="22" s="1"/>
  <c r="BQ244" i="22"/>
  <c r="BS244" i="22" s="1"/>
  <c r="BQ65" i="22"/>
  <c r="BQ366" i="22"/>
  <c r="BQ58" i="22"/>
  <c r="BQ310" i="22"/>
  <c r="BB369" i="22"/>
  <c r="BR369" i="22" s="1"/>
  <c r="BS369" i="22" s="1"/>
  <c r="BQ283" i="22"/>
  <c r="BB412" i="22"/>
  <c r="BR412" i="22" s="1"/>
  <c r="BS412" i="22" s="1"/>
  <c r="BB156" i="22"/>
  <c r="BR156" i="22" s="1"/>
  <c r="BS156" i="22" s="1"/>
  <c r="BB19" i="22"/>
  <c r="BR19" i="22" s="1"/>
  <c r="BS19" i="22" s="1"/>
  <c r="BQ215" i="22"/>
  <c r="BS215" i="22" s="1"/>
  <c r="BQ122" i="22"/>
  <c r="BQ429" i="22"/>
  <c r="BQ422" i="22"/>
  <c r="BQ90" i="22"/>
  <c r="BS90" i="22" s="1"/>
  <c r="BQ169" i="22"/>
  <c r="BB173" i="22"/>
  <c r="BR173" i="22" s="1"/>
  <c r="BB163" i="22"/>
  <c r="BR163" i="22" s="1"/>
  <c r="BQ339" i="22"/>
  <c r="BQ182" i="22"/>
  <c r="BB106" i="22"/>
  <c r="BR106" i="22" s="1"/>
  <c r="BB84" i="22"/>
  <c r="BR84" i="22" s="1"/>
  <c r="BS84" i="22" s="1"/>
  <c r="BB396" i="22"/>
  <c r="BR396" i="22" s="1"/>
  <c r="BQ128" i="22"/>
  <c r="BB75" i="22"/>
  <c r="BR75" i="22" s="1"/>
  <c r="BS75" i="22" s="1"/>
  <c r="BB193" i="22"/>
  <c r="BR193" i="22" s="1"/>
  <c r="BB265" i="22"/>
  <c r="BR265" i="22" s="1"/>
  <c r="BS265" i="22" s="1"/>
  <c r="BB41" i="22"/>
  <c r="BR41" i="22" s="1"/>
  <c r="BS41" i="22" s="1"/>
  <c r="BB275" i="22"/>
  <c r="BR275" i="22" s="1"/>
  <c r="BB148" i="22"/>
  <c r="BR148" i="22" s="1"/>
  <c r="BS148" i="22" s="1"/>
  <c r="BB27" i="22"/>
  <c r="BR27" i="22" s="1"/>
  <c r="BB78" i="22"/>
  <c r="BR78" i="22" s="1"/>
  <c r="BS78" i="22" s="1"/>
  <c r="BB307" i="22"/>
  <c r="BR307" i="22" s="1"/>
  <c r="BB266" i="22"/>
  <c r="BR266" i="22" s="1"/>
  <c r="BB327" i="22"/>
  <c r="BR327" i="22" s="1"/>
  <c r="BS327" i="22" s="1"/>
  <c r="BB194" i="22"/>
  <c r="BR194" i="22" s="1"/>
  <c r="BS194" i="22" s="1"/>
  <c r="BB234" i="22"/>
  <c r="BR234" i="22" s="1"/>
  <c r="BB313" i="22"/>
  <c r="BR313" i="22" s="1"/>
  <c r="BS313" i="22" s="1"/>
  <c r="BB141" i="22"/>
  <c r="BR141" i="22" s="1"/>
  <c r="BB334" i="22"/>
  <c r="BR334" i="22" s="1"/>
  <c r="BB188" i="22"/>
  <c r="BR188" i="22" s="1"/>
  <c r="BB264" i="22"/>
  <c r="BR264" i="22" s="1"/>
  <c r="BB345" i="22"/>
  <c r="BR345" i="22" s="1"/>
  <c r="BS345" i="22" s="1"/>
  <c r="BB426" i="22"/>
  <c r="BR426" i="22" s="1"/>
  <c r="BS426" i="22" s="1"/>
  <c r="BB53" i="22"/>
  <c r="BR53" i="22" s="1"/>
  <c r="BS53" i="22" s="1"/>
  <c r="BB310" i="22"/>
  <c r="BR310" i="22" s="1"/>
  <c r="BB44" i="22"/>
  <c r="BR44" i="22" s="1"/>
  <c r="BB236" i="22"/>
  <c r="BR236" i="22" s="1"/>
  <c r="BS236" i="22" s="1"/>
  <c r="BB225" i="22"/>
  <c r="BR225" i="22" s="1"/>
  <c r="BB400" i="22"/>
  <c r="BR400" i="22" s="1"/>
  <c r="BB92" i="22"/>
  <c r="BR92" i="22" s="1"/>
  <c r="BS92" i="22" s="1"/>
  <c r="BQ119" i="22"/>
  <c r="BB63" i="22"/>
  <c r="BR63" i="22" s="1"/>
  <c r="BS63" i="22" s="1"/>
  <c r="BB85" i="22"/>
  <c r="BR85" i="22" s="1"/>
  <c r="BS85" i="22" s="1"/>
  <c r="BB184" i="22"/>
  <c r="BR184" i="22" s="1"/>
  <c r="BS184" i="22" s="1"/>
  <c r="BQ153" i="22"/>
  <c r="BB285" i="22"/>
  <c r="BR285" i="22" s="1"/>
  <c r="BS285" i="22" s="1"/>
  <c r="BQ277" i="22"/>
  <c r="BB51" i="22"/>
  <c r="BR51" i="22" s="1"/>
  <c r="BB185" i="22"/>
  <c r="BR185" i="22" s="1"/>
  <c r="BB21" i="22"/>
  <c r="BR21" i="22" s="1"/>
  <c r="BS21" i="22" s="1"/>
  <c r="BB162" i="22"/>
  <c r="BR162" i="22" s="1"/>
  <c r="BS162" i="22" s="1"/>
  <c r="BQ332" i="22"/>
  <c r="BQ118" i="22"/>
  <c r="BB17" i="22"/>
  <c r="BR17" i="22" s="1"/>
  <c r="BS17" i="22" s="1"/>
  <c r="BB126" i="22"/>
  <c r="BR126" i="22" s="1"/>
  <c r="BS126" i="22" s="1"/>
  <c r="BB153" i="22"/>
  <c r="BR153" i="22" s="1"/>
  <c r="BB368" i="22"/>
  <c r="BR368" i="22" s="1"/>
  <c r="BS368" i="22" s="1"/>
  <c r="BB87" i="22"/>
  <c r="BR87" i="22" s="1"/>
  <c r="BB245" i="22"/>
  <c r="BR245" i="22"/>
  <c r="BS245" i="22" s="1"/>
  <c r="BQ181" i="22"/>
  <c r="BQ351" i="22"/>
  <c r="BS351" i="22" s="1"/>
  <c r="BB341" i="22"/>
  <c r="BR341" i="22" s="1"/>
  <c r="BS341" i="22" s="1"/>
  <c r="BQ325" i="22"/>
  <c r="BS325" i="22" s="1"/>
  <c r="BB131" i="22"/>
  <c r="BR131" i="22" s="1"/>
  <c r="BB227" i="22"/>
  <c r="BR227" i="22" s="1"/>
  <c r="BS227" i="22" s="1"/>
  <c r="BQ14" i="22"/>
  <c r="BS14" i="22" s="1"/>
  <c r="BB199" i="22"/>
  <c r="BR199" i="22" s="1"/>
  <c r="BS199" i="22" s="1"/>
  <c r="BQ413" i="22"/>
  <c r="BS413" i="22" s="1"/>
  <c r="BB47" i="22"/>
  <c r="BR47" i="22" s="1"/>
  <c r="BS47" i="22" s="1"/>
  <c r="BB391" i="22"/>
  <c r="BR391" i="22" s="1"/>
  <c r="BS391" i="22" s="1"/>
  <c r="BB38" i="22"/>
  <c r="BR38" i="22" s="1"/>
  <c r="BS38" i="22" s="1"/>
  <c r="BB356" i="22"/>
  <c r="BR356" i="22" s="1"/>
  <c r="BB25" i="22"/>
  <c r="BR25" i="22" s="1"/>
  <c r="BS25" i="22" s="1"/>
  <c r="BB364" i="22"/>
  <c r="BR364" i="22" s="1"/>
  <c r="BS364" i="22" s="1"/>
  <c r="BB316" i="22"/>
  <c r="BR316" i="22" s="1"/>
  <c r="BB79" i="22"/>
  <c r="BR79" i="22" s="1"/>
  <c r="BS79" i="22" s="1"/>
  <c r="BB437" i="22"/>
  <c r="BR437" i="22" s="1"/>
  <c r="BQ437" i="22"/>
  <c r="BB428" i="22"/>
  <c r="BR428" i="22" s="1"/>
  <c r="BS428" i="22" s="1"/>
  <c r="BQ13" i="22"/>
  <c r="BQ193" i="22"/>
  <c r="BB218" i="22"/>
  <c r="BR218" i="22" s="1"/>
  <c r="BS218" i="22" s="1"/>
  <c r="BQ232" i="22"/>
  <c r="BB335" i="22"/>
  <c r="BR335" i="22" s="1"/>
  <c r="BQ353" i="22"/>
  <c r="BQ438" i="22"/>
  <c r="BB249" i="22"/>
  <c r="BR249" i="22" s="1"/>
  <c r="BB255" i="22"/>
  <c r="BR255" i="22" s="1"/>
  <c r="BS255" i="22" s="1"/>
  <c r="BB9" i="22"/>
  <c r="BR9" i="22" s="1"/>
  <c r="BQ113" i="22"/>
  <c r="BB320" i="22"/>
  <c r="BR320" i="22" s="1"/>
  <c r="BS320" i="22" s="1"/>
  <c r="BB235" i="22"/>
  <c r="BR235" i="22" s="1"/>
  <c r="BS235" i="22" s="1"/>
  <c r="BQ435" i="22"/>
  <c r="BB171" i="22"/>
  <c r="BR171" i="22" s="1"/>
  <c r="BB362" i="22"/>
  <c r="BR362" i="22" s="1"/>
  <c r="BS362" i="22" s="1"/>
  <c r="BB393" i="22"/>
  <c r="BR393" i="22" s="1"/>
  <c r="BS393" i="22" s="1"/>
  <c r="BQ307" i="22"/>
  <c r="BB206" i="22"/>
  <c r="BR206" i="22" s="1"/>
  <c r="BS206" i="22" s="1"/>
  <c r="BB213" i="22"/>
  <c r="BR213" i="22" s="1"/>
  <c r="BS213" i="22" s="1"/>
  <c r="BQ249" i="22"/>
  <c r="BB198" i="22"/>
  <c r="BR198" i="22" s="1"/>
  <c r="BB127" i="22"/>
  <c r="BR127" i="22" s="1"/>
  <c r="BB46" i="22"/>
  <c r="BR46" i="22" s="1"/>
  <c r="BB416" i="22"/>
  <c r="BR416" i="22" s="1"/>
  <c r="BQ98" i="22"/>
  <c r="BQ370" i="22"/>
  <c r="BS263" i="23"/>
  <c r="BS27" i="23"/>
  <c r="BS133" i="23"/>
  <c r="BS82" i="23"/>
  <c r="BS211" i="23"/>
  <c r="BS6" i="23"/>
  <c r="BS400" i="23"/>
  <c r="BP443" i="21"/>
  <c r="BP172" i="21"/>
  <c r="BP350" i="21"/>
  <c r="BP399" i="21"/>
  <c r="BP340" i="21"/>
  <c r="BS139" i="23"/>
  <c r="BS7" i="23"/>
  <c r="BS71" i="23"/>
  <c r="BS33" i="23"/>
  <c r="BS293" i="23"/>
  <c r="BS18" i="23"/>
  <c r="BS420" i="23"/>
  <c r="BS388" i="23"/>
  <c r="BS131" i="23"/>
  <c r="BS96" i="23"/>
  <c r="BS270" i="23"/>
  <c r="BS155" i="23"/>
  <c r="BS305" i="23"/>
  <c r="BS266" i="24"/>
  <c r="BS19" i="23"/>
  <c r="BS38" i="23"/>
  <c r="BS243" i="23"/>
  <c r="BS135" i="24"/>
  <c r="BS108" i="23"/>
  <c r="BS343" i="23"/>
  <c r="BS101" i="23"/>
  <c r="BS392" i="23"/>
  <c r="BS227" i="23"/>
  <c r="BS410" i="23"/>
  <c r="BS424" i="23"/>
  <c r="BS267" i="23"/>
  <c r="BS419" i="23"/>
  <c r="BS317" i="23"/>
  <c r="BS187" i="23"/>
  <c r="BS409" i="23"/>
  <c r="BS415" i="23"/>
  <c r="BS76" i="23"/>
  <c r="BS154" i="23"/>
  <c r="BS411" i="23"/>
  <c r="BS180" i="23"/>
  <c r="BS389" i="23"/>
  <c r="BS287" i="23"/>
  <c r="BS120" i="23"/>
  <c r="BS304" i="23"/>
  <c r="BS17" i="23"/>
  <c r="BS349" i="23"/>
  <c r="BS233" i="23"/>
  <c r="BS77" i="23"/>
  <c r="BS421" i="23"/>
  <c r="BS417" i="23"/>
  <c r="BS429" i="23"/>
  <c r="BS164" i="23"/>
  <c r="BS123" i="23"/>
  <c r="BS181" i="23"/>
  <c r="BS310" i="23"/>
  <c r="BS324" i="23"/>
  <c r="BS253" i="23"/>
  <c r="BS412" i="23"/>
  <c r="BS163" i="23"/>
  <c r="BS177" i="24"/>
  <c r="BS205" i="23"/>
  <c r="BS385" i="23"/>
  <c r="BS407" i="23"/>
  <c r="BS275" i="23"/>
  <c r="BS244" i="23"/>
  <c r="BS140" i="23"/>
  <c r="BS169" i="23"/>
  <c r="BS302" i="23"/>
  <c r="BS395" i="23"/>
  <c r="BS124" i="23"/>
  <c r="BS166" i="23"/>
  <c r="BS157" i="23"/>
  <c r="BS5" i="23"/>
  <c r="BS290" i="23"/>
  <c r="BS22" i="23"/>
  <c r="BS214" i="23"/>
  <c r="BS39" i="23"/>
  <c r="BS361" i="23"/>
  <c r="BS54" i="23"/>
  <c r="BS43" i="23"/>
  <c r="BS121" i="23"/>
  <c r="BS147" i="23"/>
  <c r="BS150" i="23"/>
  <c r="BS195" i="23"/>
  <c r="BS401" i="23"/>
  <c r="BS404" i="23"/>
  <c r="BS191" i="23"/>
  <c r="BS207" i="23"/>
  <c r="BS237" i="23"/>
  <c r="BS399" i="23"/>
  <c r="BS351" i="23"/>
  <c r="BS344" i="23"/>
  <c r="BS145" i="23"/>
  <c r="BS171" i="23"/>
  <c r="BS83" i="23"/>
  <c r="BS152" i="23"/>
  <c r="BS149" i="23"/>
  <c r="BS11" i="23"/>
  <c r="BS190" i="23"/>
  <c r="BS216" i="23"/>
  <c r="BS26" i="23"/>
  <c r="BS370" i="23"/>
  <c r="BS4" i="23"/>
  <c r="BS406" i="23"/>
  <c r="BS42" i="23"/>
  <c r="BS347" i="23"/>
  <c r="BS223" i="23"/>
  <c r="BS222" i="23"/>
  <c r="BS23" i="23"/>
  <c r="BS327" i="23"/>
  <c r="BS172" i="23"/>
  <c r="BS185" i="23"/>
  <c r="BS311" i="23"/>
  <c r="BS300" i="23"/>
  <c r="BS345" i="23"/>
  <c r="BS189" i="23"/>
  <c r="BS346" i="24"/>
  <c r="BS23" i="24"/>
  <c r="BS42" i="24"/>
  <c r="BB35" i="22"/>
  <c r="BR35" i="22" s="1"/>
  <c r="BS35" i="22" s="1"/>
  <c r="BB69" i="22"/>
  <c r="BS297" i="23"/>
  <c r="BS109" i="23"/>
  <c r="BS200" i="23"/>
  <c r="BS68" i="23"/>
  <c r="BS103" i="23"/>
  <c r="BS276" i="23"/>
  <c r="BS262" i="23"/>
  <c r="BS352" i="23"/>
  <c r="BS138" i="23"/>
  <c r="BS408" i="23"/>
  <c r="BS128" i="23"/>
  <c r="BS314" i="23"/>
  <c r="BS303" i="23"/>
  <c r="BS136" i="23"/>
  <c r="BS228" i="23"/>
  <c r="BS142" i="23"/>
  <c r="BS48" i="23"/>
  <c r="BS387" i="23"/>
  <c r="BS110" i="23"/>
  <c r="BS111" i="23"/>
  <c r="BS256" i="23"/>
  <c r="BS376" i="23"/>
  <c r="BS168" i="23"/>
  <c r="BS226" i="23"/>
  <c r="BS405" i="23"/>
  <c r="BS294" i="23"/>
  <c r="BS184" i="23"/>
  <c r="BS98" i="23"/>
  <c r="BS99" i="23"/>
  <c r="BS10" i="23"/>
  <c r="BS135" i="23"/>
  <c r="BS208" i="23"/>
  <c r="BS336" i="23"/>
  <c r="BS95" i="23"/>
  <c r="BS116" i="23"/>
  <c r="BS170" i="23"/>
  <c r="BS15" i="23"/>
  <c r="BS119" i="23"/>
  <c r="BS112" i="23"/>
  <c r="BS248" i="23"/>
  <c r="BS188" i="23"/>
  <c r="BS288" i="23"/>
  <c r="BS277" i="23"/>
  <c r="BS235" i="23"/>
  <c r="BS221" i="23"/>
  <c r="BS51" i="23"/>
  <c r="BS298" i="23"/>
  <c r="BS67" i="23"/>
  <c r="BS25" i="23"/>
  <c r="BS89" i="23"/>
  <c r="BS35" i="23"/>
  <c r="BS232" i="23"/>
  <c r="BS220" i="23"/>
  <c r="BS286" i="23"/>
  <c r="BS159" i="23"/>
  <c r="BS58" i="23"/>
  <c r="BS130" i="23"/>
  <c r="BB126" i="23"/>
  <c r="BS126" i="23" s="1"/>
  <c r="BS122" i="23"/>
  <c r="BS74" i="23"/>
  <c r="BS194" i="23"/>
  <c r="BS219" i="23"/>
  <c r="BS218" i="23"/>
  <c r="BS196" i="23"/>
  <c r="BS91" i="23"/>
  <c r="BS167" i="23"/>
  <c r="BS94" i="23"/>
  <c r="BB92" i="23"/>
  <c r="BS92" i="23" s="1"/>
  <c r="BS308" i="23"/>
  <c r="BS357" i="23"/>
  <c r="BS259" i="23"/>
  <c r="BS251" i="23"/>
  <c r="BS373" i="23"/>
  <c r="BS356" i="23"/>
  <c r="BS398" i="23"/>
  <c r="BS358" i="23"/>
  <c r="BS386" i="23"/>
  <c r="BS278" i="23"/>
  <c r="BS177" i="23"/>
  <c r="BS306" i="23"/>
  <c r="BB134" i="23"/>
  <c r="BS134" i="23" s="1"/>
  <c r="BS90" i="23"/>
  <c r="BS87" i="23"/>
  <c r="BS175" i="23"/>
  <c r="BS234" i="23"/>
  <c r="BS340" i="23"/>
  <c r="BS346" i="23"/>
  <c r="BS146" i="23"/>
  <c r="BS403" i="23"/>
  <c r="BS418" i="23"/>
  <c r="BS192" i="23"/>
  <c r="BB241" i="23"/>
  <c r="BS241" i="23" s="1"/>
  <c r="BS84" i="23"/>
  <c r="BS30" i="23"/>
  <c r="BS52" i="23"/>
  <c r="BS354" i="23"/>
  <c r="BS118" i="23"/>
  <c r="BS32" i="23"/>
  <c r="BS143" i="23"/>
  <c r="BS264" i="23"/>
  <c r="BS342" i="23"/>
  <c r="BS193" i="23"/>
  <c r="BS127" i="23"/>
  <c r="BS202" i="23"/>
  <c r="BB29" i="23"/>
  <c r="BS29" i="23" s="1"/>
  <c r="BS101" i="24"/>
  <c r="BS278" i="24"/>
  <c r="BS243" i="24"/>
  <c r="BS150" i="24"/>
  <c r="BS323" i="24"/>
  <c r="BS333" i="24"/>
  <c r="BS144" i="24"/>
  <c r="BS303" i="24"/>
  <c r="BS359" i="24"/>
  <c r="BS220" i="24"/>
  <c r="BS136" i="24"/>
  <c r="BS22" i="24"/>
  <c r="BS265" i="24"/>
  <c r="BS181" i="24"/>
  <c r="BS233" i="24"/>
  <c r="BS133" i="24"/>
  <c r="BS16" i="24"/>
  <c r="BS268" i="24"/>
  <c r="BS31" i="24"/>
  <c r="BS5" i="24"/>
  <c r="BS153" i="24"/>
  <c r="BS201" i="24"/>
  <c r="BS214" i="24"/>
  <c r="BS314" i="24"/>
  <c r="BS137" i="24"/>
  <c r="BS364" i="24"/>
  <c r="BS164" i="24"/>
  <c r="BS60" i="24"/>
  <c r="BS277" i="24"/>
  <c r="BS194" i="24"/>
  <c r="BS99" i="24"/>
  <c r="BS349" i="24"/>
  <c r="BS305" i="24"/>
  <c r="BS180" i="24"/>
  <c r="BS307" i="24"/>
  <c r="BS198" i="24"/>
  <c r="BS95" i="24"/>
  <c r="BS146" i="24"/>
  <c r="BS44" i="24"/>
  <c r="BS88" i="24"/>
  <c r="BS117" i="24"/>
  <c r="BS84" i="24"/>
  <c r="BS145" i="24"/>
  <c r="BS211" i="24"/>
  <c r="BS347" i="24"/>
  <c r="BS229" i="24"/>
  <c r="BS20" i="24"/>
  <c r="BS309" i="24"/>
  <c r="BS281" i="24"/>
  <c r="BS98" i="24"/>
  <c r="BS121" i="24"/>
  <c r="BS291" i="24"/>
  <c r="BS344" i="24"/>
  <c r="BS282" i="24"/>
  <c r="BS304" i="24"/>
  <c r="BS311" i="24"/>
  <c r="BS235" i="24"/>
  <c r="AR178" i="24"/>
  <c r="BS360" i="24"/>
  <c r="BS267" i="24"/>
  <c r="BS110" i="24"/>
  <c r="BS256" i="24"/>
  <c r="BS312" i="24"/>
  <c r="BS292" i="24"/>
  <c r="BS263" i="24"/>
  <c r="BS103" i="24"/>
  <c r="BS227" i="24"/>
  <c r="BS276" i="24"/>
  <c r="BS171" i="24"/>
  <c r="BB82" i="24"/>
  <c r="BB345" i="24"/>
  <c r="BS345" i="24" s="1"/>
  <c r="BB111" i="24"/>
  <c r="BS111" i="24" s="1"/>
  <c r="BB39" i="24"/>
  <c r="BS39" i="24" s="1"/>
  <c r="BB87" i="24"/>
  <c r="BS87" i="24" s="1"/>
  <c r="BB132" i="24"/>
  <c r="BS132" i="24" s="1"/>
  <c r="BB319" i="24"/>
  <c r="BB354" i="24"/>
  <c r="BB167" i="24"/>
  <c r="BS167" i="24" s="1"/>
  <c r="BB149" i="24"/>
  <c r="BB193" i="24"/>
  <c r="BB125" i="24"/>
  <c r="BB66" i="24"/>
  <c r="BS66" i="24" s="1"/>
  <c r="BB262" i="24"/>
  <c r="BB285" i="24"/>
  <c r="BB52" i="24"/>
  <c r="BS52" i="24" s="1"/>
  <c r="BB253" i="24"/>
  <c r="BB221" i="24"/>
  <c r="BB6" i="24"/>
  <c r="BB128" i="24"/>
  <c r="BB100" i="24"/>
  <c r="BS100" i="24" s="1"/>
  <c r="BB96" i="24"/>
  <c r="BB249" i="24"/>
  <c r="BB254" i="24"/>
  <c r="BB218" i="24"/>
  <c r="BB348" i="24"/>
  <c r="BS348" i="24" s="1"/>
  <c r="BB45" i="24"/>
  <c r="BB239" i="24"/>
  <c r="BS239" i="24" s="1"/>
  <c r="BB318" i="24"/>
  <c r="BB78" i="24"/>
  <c r="BB59" i="24"/>
  <c r="BB90" i="24"/>
  <c r="BS90" i="24" s="1"/>
  <c r="BB202" i="24"/>
  <c r="BS202" i="24" s="1"/>
  <c r="BB32" i="24"/>
  <c r="BB336" i="24"/>
  <c r="BB326" i="24"/>
  <c r="AV185" i="24"/>
  <c r="BB358" i="24"/>
  <c r="BB188" i="24"/>
  <c r="BB184" i="24"/>
  <c r="BB179" i="24"/>
  <c r="BB298" i="24"/>
  <c r="BB33" i="24"/>
  <c r="BB325" i="24"/>
  <c r="BB295" i="24"/>
  <c r="BB126" i="24"/>
  <c r="BB258" i="24"/>
  <c r="BB116" i="24"/>
  <c r="BB269" i="24"/>
  <c r="BS269" i="24" s="1"/>
  <c r="BB313" i="24"/>
  <c r="BB28" i="24"/>
  <c r="BB216" i="24"/>
  <c r="BB260" i="24"/>
  <c r="BS260" i="24" s="1"/>
  <c r="BB237" i="24"/>
  <c r="BB18" i="24"/>
  <c r="BB257" i="24"/>
  <c r="BS257" i="24" s="1"/>
  <c r="BB139" i="24"/>
  <c r="BS139" i="24" s="1"/>
  <c r="BB284" i="24"/>
  <c r="BB26" i="24"/>
  <c r="BS61" i="24"/>
  <c r="BB315" i="24"/>
  <c r="BB275" i="24"/>
  <c r="BS275" i="24" s="1"/>
  <c r="AR288" i="24"/>
  <c r="AV38" i="24"/>
  <c r="AR38" i="24"/>
  <c r="BB199" i="24"/>
  <c r="BS94" i="24"/>
  <c r="BB327" i="24"/>
  <c r="BS327" i="24" s="1"/>
  <c r="BB154" i="24"/>
  <c r="BS7" i="24"/>
  <c r="BS224" i="24"/>
  <c r="BB308" i="24"/>
  <c r="BB19" i="24"/>
  <c r="BB8" i="24"/>
  <c r="BB64" i="24"/>
  <c r="BS64" i="24" s="1"/>
  <c r="BB222" i="24"/>
  <c r="BB331" i="24"/>
  <c r="BB29" i="24"/>
  <c r="BB195" i="24"/>
  <c r="BB320" i="24"/>
  <c r="BS320" i="24" s="1"/>
  <c r="BB152" i="24"/>
  <c r="BB15" i="24"/>
  <c r="BS207" i="24"/>
  <c r="BB273" i="24"/>
  <c r="BB175" i="24"/>
  <c r="BS175" i="24" s="1"/>
  <c r="BB115" i="24"/>
  <c r="BB76" i="24"/>
  <c r="BS76" i="24" s="1"/>
  <c r="BB240" i="24"/>
  <c r="BS240" i="24" s="1"/>
  <c r="BB170" i="24"/>
  <c r="BS170" i="24" s="1"/>
  <c r="BB168" i="24"/>
  <c r="BB105" i="24"/>
  <c r="BS105" i="24" s="1"/>
  <c r="BB272" i="24"/>
  <c r="BB10" i="24"/>
  <c r="BS10" i="24" s="1"/>
  <c r="BB113" i="24"/>
  <c r="BS113" i="24" s="1"/>
  <c r="BB255" i="24"/>
  <c r="BB197" i="24"/>
  <c r="BS197" i="24" s="1"/>
  <c r="BB187" i="24"/>
  <c r="BS187" i="24" s="1"/>
  <c r="AR317" i="24"/>
  <c r="BB77" i="24"/>
  <c r="BB21" i="24"/>
  <c r="BS21" i="24" s="1"/>
  <c r="BB147" i="24"/>
  <c r="BB339" i="24"/>
  <c r="BB244" i="24"/>
  <c r="BB9" i="24"/>
  <c r="BB124" i="24"/>
  <c r="BB350" i="24"/>
  <c r="BS350" i="24" s="1"/>
  <c r="BB93" i="24"/>
  <c r="BS138" i="24"/>
  <c r="BB283" i="24"/>
  <c r="BB174" i="24"/>
  <c r="BB182" i="24"/>
  <c r="BS182" i="24" s="1"/>
  <c r="BB204" i="24"/>
  <c r="BS204" i="24" s="1"/>
  <c r="BB299" i="24"/>
  <c r="BB210" i="24"/>
  <c r="BB219" i="24"/>
  <c r="BB43" i="24"/>
  <c r="BB328" i="24"/>
  <c r="BB225" i="24"/>
  <c r="BB165" i="24"/>
  <c r="BS165" i="24" s="1"/>
  <c r="BB343" i="24"/>
  <c r="BS343" i="24" s="1"/>
  <c r="BB140" i="24"/>
  <c r="BB155" i="24"/>
  <c r="BS155" i="24" s="1"/>
  <c r="BB246" i="24"/>
  <c r="BB35" i="24"/>
  <c r="BS35" i="24" s="1"/>
  <c r="BB213" i="24"/>
  <c r="BS213" i="24" s="1"/>
  <c r="BB162" i="24"/>
  <c r="BB302" i="24"/>
  <c r="BB65" i="24"/>
  <c r="BS65" i="24" s="1"/>
  <c r="BB129" i="24"/>
  <c r="BS129" i="24" s="1"/>
  <c r="BB75" i="24"/>
  <c r="AR78" i="24"/>
  <c r="BB63" i="24"/>
  <c r="BS63" i="24" s="1"/>
  <c r="BB80" i="24"/>
  <c r="BB91" i="24"/>
  <c r="BB13" i="24"/>
  <c r="BS13" i="24" s="1"/>
  <c r="BB209" i="24"/>
  <c r="BB191" i="24"/>
  <c r="BB53" i="24"/>
  <c r="BB189" i="24"/>
  <c r="BB97" i="24"/>
  <c r="BS97" i="24" s="1"/>
  <c r="BB172" i="24"/>
  <c r="BS72" i="24"/>
  <c r="BB289" i="24"/>
  <c r="BB54" i="24"/>
  <c r="BS54" i="24" s="1"/>
  <c r="BB352" i="24"/>
  <c r="BS230" i="24"/>
  <c r="BB351" i="24"/>
  <c r="BS217" i="24"/>
  <c r="BB279" i="24"/>
  <c r="BS316" i="24"/>
  <c r="BB85" i="24"/>
  <c r="BB288" i="24"/>
  <c r="BB112" i="24"/>
  <c r="BS112" i="24" s="1"/>
  <c r="BS17" i="24"/>
  <c r="BS122" i="24"/>
  <c r="BS51" i="24"/>
  <c r="BB36" i="24"/>
  <c r="BS36" i="24" s="1"/>
  <c r="BB242" i="24"/>
  <c r="BB104" i="24"/>
  <c r="BS104" i="24" s="1"/>
  <c r="BB300" i="24"/>
  <c r="BS300" i="24" s="1"/>
  <c r="BB163" i="24"/>
  <c r="BB11" i="24"/>
  <c r="BS335" i="24"/>
  <c r="BS226" i="24"/>
  <c r="BB301" i="24"/>
  <c r="BB203" i="24"/>
  <c r="BS109" i="24"/>
  <c r="BB41" i="24"/>
  <c r="BS41" i="24" s="1"/>
  <c r="BB270" i="24"/>
  <c r="BS270" i="24" s="1"/>
  <c r="BB161" i="24"/>
  <c r="BS161" i="24" s="1"/>
  <c r="BB361" i="24"/>
  <c r="BB338" i="24"/>
  <c r="BS338" i="24" s="1"/>
  <c r="BB321" i="24"/>
  <c r="BS321" i="24" s="1"/>
  <c r="BB157" i="24"/>
  <c r="BS157" i="24" s="1"/>
  <c r="BB274" i="24"/>
  <c r="BS274" i="24" s="1"/>
  <c r="BB297" i="24"/>
  <c r="BS297" i="24" s="1"/>
  <c r="BB169" i="24"/>
  <c r="BB24" i="24"/>
  <c r="BB329" i="24"/>
  <c r="BS329" i="24" s="1"/>
  <c r="BS40" i="24"/>
  <c r="BS296" i="24"/>
  <c r="BS223" i="24"/>
  <c r="BB151" i="24"/>
  <c r="BS108" i="24"/>
  <c r="BS365" i="24"/>
  <c r="BB238" i="24"/>
  <c r="BS238" i="24" s="1"/>
  <c r="BB141" i="24"/>
  <c r="BB83" i="24"/>
  <c r="BS83" i="24" s="1"/>
  <c r="BB69" i="24"/>
  <c r="BB37" i="24"/>
  <c r="BB131" i="24"/>
  <c r="BB212" i="24"/>
  <c r="BS212" i="24" s="1"/>
  <c r="BB130" i="24"/>
  <c r="BS130" i="24" s="1"/>
  <c r="BB310" i="24"/>
  <c r="BB81" i="24"/>
  <c r="BS81" i="24" s="1"/>
  <c r="BB317" i="24"/>
  <c r="BS259" i="24"/>
  <c r="BB71" i="24"/>
  <c r="BS71" i="24" s="1"/>
  <c r="BB247" i="24"/>
  <c r="BB334" i="24"/>
  <c r="BB190" i="24"/>
  <c r="BB46" i="24"/>
  <c r="BS46" i="24" s="1"/>
  <c r="BB340" i="24"/>
  <c r="BS340" i="24" s="1"/>
  <c r="BS102" i="24"/>
  <c r="BB231" i="24"/>
  <c r="BS231" i="24" s="1"/>
  <c r="BS286" i="24"/>
  <c r="BB206" i="24"/>
  <c r="BS206" i="24" s="1"/>
  <c r="BB178" i="24"/>
  <c r="BS73" i="24"/>
  <c r="BB293" i="24"/>
  <c r="BS293" i="24" s="1"/>
  <c r="BB92" i="24"/>
  <c r="BS92" i="24" s="1"/>
  <c r="BB56" i="24"/>
  <c r="BS56" i="24" s="1"/>
  <c r="BS362" i="24"/>
  <c r="BS49" i="24"/>
  <c r="BS27" i="24"/>
  <c r="BB79" i="23"/>
  <c r="BS79" i="23" s="1"/>
  <c r="BB141" i="23"/>
  <c r="BB333" i="23"/>
  <c r="BB8" i="23"/>
  <c r="BB72" i="23"/>
  <c r="BS72" i="23" s="1"/>
  <c r="BB106" i="23"/>
  <c r="BS106" i="23" s="1"/>
  <c r="BS255" i="23"/>
  <c r="BB105" i="23"/>
  <c r="BB307" i="23"/>
  <c r="BB55" i="23"/>
  <c r="BS55" i="23" s="1"/>
  <c r="BB413" i="23"/>
  <c r="BS413" i="23" s="1"/>
  <c r="BS132" i="23"/>
  <c r="BB309" i="23"/>
  <c r="BB326" i="23"/>
  <c r="BB59" i="23"/>
  <c r="BS59" i="23" s="1"/>
  <c r="BB36" i="23"/>
  <c r="BS36" i="23" s="1"/>
  <c r="BB296" i="23"/>
  <c r="BB254" i="23"/>
  <c r="BB325" i="23"/>
  <c r="BS325" i="23" s="1"/>
  <c r="BS242" i="23"/>
  <c r="BS240" i="23"/>
  <c r="BS225" i="23"/>
  <c r="BS274" i="23"/>
  <c r="BB73" i="23"/>
  <c r="BS73" i="23" s="1"/>
  <c r="BB34" i="23"/>
  <c r="BB210" i="23"/>
  <c r="BB102" i="23"/>
  <c r="BS102" i="23" s="1"/>
  <c r="BB396" i="23"/>
  <c r="BB430" i="23"/>
  <c r="BB88" i="23"/>
  <c r="BB279" i="23"/>
  <c r="BS279" i="23" s="1"/>
  <c r="BB350" i="23"/>
  <c r="BS350" i="23" s="1"/>
  <c r="BS158" i="23"/>
  <c r="BB174" i="23"/>
  <c r="BS174" i="23" s="1"/>
  <c r="BB382" i="23"/>
  <c r="BS416" i="23"/>
  <c r="BB65" i="23"/>
  <c r="BS65" i="23" s="1"/>
  <c r="BB161" i="23"/>
  <c r="BS161" i="23" s="1"/>
  <c r="BB372" i="23"/>
  <c r="BS151" i="23"/>
  <c r="BS203" i="23"/>
  <c r="BS341" i="23"/>
  <c r="BS173" i="23"/>
  <c r="BS229" i="23"/>
  <c r="BS328" i="23"/>
  <c r="BB41" i="23"/>
  <c r="BS41" i="23"/>
  <c r="BB117" i="23"/>
  <c r="BB114" i="23"/>
  <c r="BB13" i="23"/>
  <c r="BS13" i="23" s="1"/>
  <c r="BB371" i="23"/>
  <c r="BB40" i="23"/>
  <c r="BS40" i="23" s="1"/>
  <c r="BB97" i="23"/>
  <c r="BS97" i="23" s="1"/>
  <c r="BB50" i="23"/>
  <c r="BS50" i="23" s="1"/>
  <c r="BB78" i="23"/>
  <c r="BS78" i="23" s="1"/>
  <c r="BB165" i="23"/>
  <c r="BS165" i="23" s="1"/>
  <c r="BB338" i="23"/>
  <c r="BS338" i="23" s="1"/>
  <c r="BB381" i="23"/>
  <c r="BB365" i="23"/>
  <c r="BS365" i="23" s="1"/>
  <c r="BB432" i="23"/>
  <c r="BS432" i="23" s="1"/>
  <c r="BB12" i="23"/>
  <c r="BB236" i="23"/>
  <c r="BB209" i="23"/>
  <c r="BB362" i="23"/>
  <c r="BS362" i="23" s="1"/>
  <c r="BS113" i="23"/>
  <c r="BS66" i="23"/>
  <c r="BS330" i="23"/>
  <c r="BS245" i="23"/>
  <c r="BB61" i="23"/>
  <c r="BS61" i="23" s="1"/>
  <c r="BB63" i="23"/>
  <c r="BS63" i="23" s="1"/>
  <c r="BS260" i="23"/>
  <c r="BB280" i="23"/>
  <c r="BB359" i="23"/>
  <c r="BB378" i="23"/>
  <c r="BB80" i="23"/>
  <c r="BS80" i="23" s="1"/>
  <c r="BB57" i="23"/>
  <c r="BS57" i="23" s="1"/>
  <c r="BB238" i="23"/>
  <c r="BS238" i="23" s="1"/>
  <c r="BS271" i="23"/>
  <c r="BB47" i="23"/>
  <c r="BS47" i="23" s="1"/>
  <c r="BB20" i="23"/>
  <c r="BS20" i="23" s="1"/>
  <c r="BB153" i="23"/>
  <c r="BS213" i="23"/>
  <c r="BS250" i="23"/>
  <c r="BB24" i="23"/>
  <c r="BS24" i="23" s="1"/>
  <c r="BB206" i="23"/>
  <c r="BS206" i="23" s="1"/>
  <c r="BB64" i="23"/>
  <c r="BS64" i="23" s="1"/>
  <c r="BB434" i="23"/>
  <c r="BB315" i="23"/>
  <c r="BB86" i="23"/>
  <c r="BS86" i="23" s="1"/>
  <c r="BS366" i="23"/>
  <c r="BB368" i="23"/>
  <c r="BB60" i="23"/>
  <c r="BS60" i="23" s="1"/>
  <c r="BB176" i="23"/>
  <c r="BS176" i="23" s="1"/>
  <c r="BB435" i="23"/>
  <c r="BB37" i="23"/>
  <c r="BB320" i="23"/>
  <c r="BS320" i="23" s="1"/>
  <c r="BB438" i="23"/>
  <c r="BS438" i="23" s="1"/>
  <c r="BB16" i="23"/>
  <c r="BS16" i="23" s="1"/>
  <c r="BS375" i="23"/>
  <c r="BS258" i="23"/>
  <c r="BS186" i="23"/>
  <c r="BS247" i="23"/>
  <c r="BS313" i="23"/>
  <c r="BS364" i="23"/>
  <c r="BB148" i="23"/>
  <c r="BS148" i="23" s="1"/>
  <c r="BB268" i="23"/>
  <c r="BB45" i="23"/>
  <c r="BS45" i="23" s="1"/>
  <c r="BB198" i="23"/>
  <c r="BB428" i="23"/>
  <c r="BS334" i="23"/>
  <c r="BB49" i="23"/>
  <c r="BB292" i="23"/>
  <c r="BS292" i="23" s="1"/>
  <c r="BB282" i="23"/>
  <c r="BB331" i="23"/>
  <c r="BB367" i="23"/>
  <c r="BS367" i="23" s="1"/>
  <c r="BB70" i="23"/>
  <c r="BS70" i="23" s="1"/>
  <c r="BB100" i="23"/>
  <c r="BS100" i="23" s="1"/>
  <c r="BS125" i="23"/>
  <c r="BB269" i="23"/>
  <c r="BS323" i="23"/>
  <c r="BS179" i="23"/>
  <c r="BS285" i="23"/>
  <c r="BS144" i="23"/>
  <c r="BS321" i="23"/>
  <c r="BS212" i="23"/>
  <c r="BS422" i="23"/>
  <c r="BB75" i="23"/>
  <c r="BS75" i="23" s="1"/>
  <c r="BB115" i="23"/>
  <c r="BS115" i="23" s="1"/>
  <c r="BB266" i="23"/>
  <c r="BB69" i="23"/>
  <c r="BS69" i="23" s="1"/>
  <c r="BB182" i="23"/>
  <c r="BB393" i="23"/>
  <c r="BB355" i="23"/>
  <c r="BS355" i="23" s="1"/>
  <c r="BB81" i="23"/>
  <c r="BS81" i="23" s="1"/>
  <c r="BB62" i="23"/>
  <c r="BS62" i="23" s="1"/>
  <c r="BB291" i="23"/>
  <c r="BS291" i="23" s="1"/>
  <c r="BB295" i="23"/>
  <c r="BS299" i="23"/>
  <c r="BS85" i="23"/>
  <c r="BS301" i="23"/>
  <c r="BS377" i="23"/>
  <c r="BS239" i="23"/>
  <c r="BB31" i="23"/>
  <c r="BB224" i="23"/>
  <c r="BB230" i="23"/>
  <c r="AR257" i="23"/>
  <c r="AV257" i="23"/>
  <c r="BB427" i="23"/>
  <c r="BB46" i="23"/>
  <c r="BS46" i="23" s="1"/>
  <c r="BB261" i="23"/>
  <c r="BS261" i="23" s="1"/>
  <c r="BB137" i="23"/>
  <c r="BB199" i="23"/>
  <c r="BB363" i="23"/>
  <c r="BB53" i="23"/>
  <c r="BS53" i="23" s="1"/>
  <c r="BB44" i="23"/>
  <c r="BS44" i="23" s="1"/>
  <c r="BB348" i="23"/>
  <c r="BS348" i="23" s="1"/>
  <c r="BB183" i="23"/>
  <c r="BB397" i="23"/>
  <c r="BS215" i="23"/>
  <c r="BS273" i="23"/>
  <c r="BS265" i="23"/>
  <c r="BB273" i="22"/>
  <c r="BB300" i="22"/>
  <c r="BR300" i="22" s="1"/>
  <c r="BB6" i="22"/>
  <c r="BR6" i="22" s="1"/>
  <c r="BB299" i="22"/>
  <c r="BR299" i="22" s="1"/>
  <c r="BS299" i="22" s="1"/>
  <c r="BB187" i="22"/>
  <c r="BR187" i="22" s="1"/>
  <c r="BS187" i="22" s="1"/>
  <c r="BB11" i="22"/>
  <c r="BB262" i="22"/>
  <c r="BB298" i="22"/>
  <c r="BB260" i="22"/>
  <c r="BR260" i="22" s="1"/>
  <c r="BB70" i="22"/>
  <c r="BR70" i="22" s="1"/>
  <c r="BS70" i="22" s="1"/>
  <c r="BB157" i="22"/>
  <c r="BB370" i="22"/>
  <c r="BB177" i="22"/>
  <c r="BR177" i="22" s="1"/>
  <c r="BS177" i="22" s="1"/>
  <c r="BB42" i="22"/>
  <c r="BR42" i="22" s="1"/>
  <c r="BB326" i="22"/>
  <c r="BR326" i="22" s="1"/>
  <c r="BS326" i="22" s="1"/>
  <c r="BB98" i="22"/>
  <c r="BB113" i="22"/>
  <c r="BR113" i="22" s="1"/>
  <c r="BB37" i="22"/>
  <c r="BR37" i="22" s="1"/>
  <c r="BB303" i="22"/>
  <c r="BR303" i="22" s="1"/>
  <c r="BS303" i="22" s="1"/>
  <c r="BB243" i="22"/>
  <c r="BB56" i="22"/>
  <c r="BR56" i="22" s="1"/>
  <c r="BB254" i="22"/>
  <c r="BR254" i="22" s="1"/>
  <c r="BS254" i="22" s="1"/>
  <c r="BB252" i="22"/>
  <c r="BB110" i="22"/>
  <c r="BR110" i="22" s="1"/>
  <c r="BS110" i="22" s="1"/>
  <c r="BB353" i="22"/>
  <c r="BR353" i="22" s="1"/>
  <c r="BB102" i="22"/>
  <c r="BR102" i="22" s="1"/>
  <c r="BS102" i="22" s="1"/>
  <c r="BB212" i="22"/>
  <c r="BB204" i="22"/>
  <c r="BR204" i="22" s="1"/>
  <c r="BS204" i="22" s="1"/>
  <c r="BB409" i="22"/>
  <c r="BB77" i="22"/>
  <c r="BR77" i="22" s="1"/>
  <c r="BS77" i="22" s="1"/>
  <c r="BB200" i="22"/>
  <c r="BR200" i="22" s="1"/>
  <c r="BS200" i="22" s="1"/>
  <c r="BB65" i="22"/>
  <c r="BR65" i="22" s="1"/>
  <c r="BB8" i="22"/>
  <c r="BR8" i="22" s="1"/>
  <c r="BB347" i="22"/>
  <c r="BB58" i="22"/>
  <c r="BR58" i="22" s="1"/>
  <c r="BB5" i="22"/>
  <c r="BR5" i="22" s="1"/>
  <c r="BS5" i="22" s="1"/>
  <c r="BB119" i="22"/>
  <c r="BR119" i="22" s="1"/>
  <c r="BB358" i="22"/>
  <c r="BR358" i="22" s="1"/>
  <c r="BB421" i="22"/>
  <c r="BR421" i="22" s="1"/>
  <c r="BS421" i="22" s="1"/>
  <c r="BB22" i="22"/>
  <c r="BB294" i="22"/>
  <c r="BB179" i="22"/>
  <c r="BR179" i="22" s="1"/>
  <c r="BS179" i="22" s="1"/>
  <c r="BB10" i="22"/>
  <c r="BR10" i="22" s="1"/>
  <c r="BS10" i="22" s="1"/>
  <c r="BB144" i="22"/>
  <c r="BR144" i="22" s="1"/>
  <c r="BB16" i="22"/>
  <c r="BB434" i="22"/>
  <c r="BR434" i="22" s="1"/>
  <c r="BS434" i="22" s="1"/>
  <c r="BB93" i="22"/>
  <c r="BR93" i="22" s="1"/>
  <c r="BS93" i="22" s="1"/>
  <c r="BB209" i="22"/>
  <c r="BB7" i="22"/>
  <c r="BR7" i="22" s="1"/>
  <c r="BS7" i="22" s="1"/>
  <c r="BB372" i="22"/>
  <c r="BB403" i="22"/>
  <c r="BR403" i="22" s="1"/>
  <c r="BS403" i="22" s="1"/>
  <c r="BB161" i="22"/>
  <c r="BR161" i="22" s="1"/>
  <c r="BS161" i="22" s="1"/>
  <c r="BB415" i="22"/>
  <c r="BR415" i="22" s="1"/>
  <c r="BS415" i="22" s="1"/>
  <c r="BB429" i="22"/>
  <c r="BR429" i="22" s="1"/>
  <c r="BB15" i="22"/>
  <c r="BR15" i="22" s="1"/>
  <c r="BB49" i="22"/>
  <c r="BR49" i="22" s="1"/>
  <c r="BS49" i="22" s="1"/>
  <c r="BB195" i="22"/>
  <c r="BR195" i="22" s="1"/>
  <c r="BS195" i="22" s="1"/>
  <c r="BB346" i="22"/>
  <c r="BR346" i="22" s="1"/>
  <c r="BS346" i="22" s="1"/>
  <c r="BB308" i="22"/>
  <c r="BR308" i="22" s="1"/>
  <c r="BS308" i="22" s="1"/>
  <c r="BB26" i="22"/>
  <c r="BR26" i="22" s="1"/>
  <c r="BS26" i="22" s="1"/>
  <c r="BB28" i="22"/>
  <c r="BR28" i="22" s="1"/>
  <c r="BB274" i="22"/>
  <c r="BR274" i="22" s="1"/>
  <c r="BS274" i="22" s="1"/>
  <c r="BB404" i="22"/>
  <c r="BR404" i="22" s="1"/>
  <c r="BS404" i="22" s="1"/>
  <c r="BB210" i="22"/>
  <c r="BB223" i="22"/>
  <c r="BB96" i="22"/>
  <c r="BR96" i="22" s="1"/>
  <c r="BB311" i="22"/>
  <c r="BB331" i="22"/>
  <c r="BR331" i="22" s="1"/>
  <c r="BB168" i="22"/>
  <c r="BR168" i="22" s="1"/>
  <c r="BS168" i="22" s="1"/>
  <c r="BB196" i="22"/>
  <c r="BR196" i="22" s="1"/>
  <c r="BB408" i="22"/>
  <c r="BR408" i="22" s="1"/>
  <c r="BS408" i="22" s="1"/>
  <c r="BB20" i="22"/>
  <c r="BB229" i="22"/>
  <c r="BR229" i="22" s="1"/>
  <c r="BS229" i="22" s="1"/>
  <c r="BB419" i="22"/>
  <c r="BB121" i="22"/>
  <c r="BR121" i="22" s="1"/>
  <c r="BS121" i="22" s="1"/>
  <c r="BB64" i="22"/>
  <c r="BR64" i="22" s="1"/>
  <c r="BS64" i="22" s="1"/>
  <c r="BB339" i="22"/>
  <c r="BR339" i="22" s="1"/>
  <c r="BB338" i="22"/>
  <c r="BR338" i="22" s="1"/>
  <c r="BB100" i="22"/>
  <c r="BR100" i="22" s="1"/>
  <c r="BS100" i="22" s="1"/>
  <c r="BB278" i="22"/>
  <c r="BR278" i="22" s="1"/>
  <c r="BS278" i="22" s="1"/>
  <c r="BB81" i="22"/>
  <c r="BR81" i="22" s="1"/>
  <c r="BB122" i="22"/>
  <c r="BB59" i="22"/>
  <c r="BB319" i="22"/>
  <c r="BB390" i="22"/>
  <c r="BR390" i="22" s="1"/>
  <c r="BS390" i="22" s="1"/>
  <c r="BB337" i="22"/>
  <c r="BR337" i="22" s="1"/>
  <c r="BB154" i="22"/>
  <c r="BR154" i="22" s="1"/>
  <c r="BB88" i="22"/>
  <c r="BB107" i="22"/>
  <c r="BB395" i="22"/>
  <c r="BR395" i="22" s="1"/>
  <c r="BB251" i="22"/>
  <c r="BB248" i="22"/>
  <c r="BR248" i="22" s="1"/>
  <c r="BB123" i="22"/>
  <c r="BR123" i="22" s="1"/>
  <c r="BS123" i="22" s="1"/>
  <c r="BB257" i="22"/>
  <c r="BR257" i="22" s="1"/>
  <c r="BB256" i="22"/>
  <c r="BR256" i="22" s="1"/>
  <c r="BS256" i="22" s="1"/>
  <c r="BB23" i="22"/>
  <c r="BB271" i="22"/>
  <c r="BR271" i="22" s="1"/>
  <c r="BS271" i="22" s="1"/>
  <c r="BB361" i="22"/>
  <c r="BR361" i="22" s="1"/>
  <c r="BB52" i="22"/>
  <c r="BR52" i="22" s="1"/>
  <c r="BS52" i="22" s="1"/>
  <c r="BB385" i="22"/>
  <c r="BB137" i="22"/>
  <c r="BR137" i="22" s="1"/>
  <c r="BB130" i="22"/>
  <c r="BR130" i="22" s="1"/>
  <c r="BB165" i="22"/>
  <c r="BR165" i="22" s="1"/>
  <c r="BS165" i="22" s="1"/>
  <c r="BB332" i="22"/>
  <c r="BR332" i="22" s="1"/>
  <c r="BB140" i="22"/>
  <c r="BR140" i="22" s="1"/>
  <c r="BS140" i="22" s="1"/>
  <c r="BB134" i="22"/>
  <c r="BR134" i="22" s="1"/>
  <c r="BB104" i="22"/>
  <c r="BR104" i="22" s="1"/>
  <c r="BS104" i="22" s="1"/>
  <c r="BB283" i="22"/>
  <c r="BR283" i="22" s="1"/>
  <c r="BB296" i="22"/>
  <c r="BB29" i="22"/>
  <c r="BB392" i="22"/>
  <c r="BB12" i="22"/>
  <c r="BR12" i="22" s="1"/>
  <c r="BS12" i="22" s="1"/>
  <c r="BB288" i="22"/>
  <c r="BB233" i="22"/>
  <c r="BR233" i="22" s="1"/>
  <c r="BS233" i="22" s="1"/>
  <c r="AZ430" i="21"/>
  <c r="AR430" i="21"/>
  <c r="AR427" i="21"/>
  <c r="AZ427" i="21"/>
  <c r="BR427" i="21" s="1"/>
  <c r="AR411" i="21"/>
  <c r="AZ411" i="21"/>
  <c r="AZ362" i="21"/>
  <c r="BR362" i="21" s="1"/>
  <c r="AR362" i="21"/>
  <c r="AZ322" i="21"/>
  <c r="AR322" i="21"/>
  <c r="AZ177" i="21"/>
  <c r="BR177" i="21" s="1"/>
  <c r="AR177" i="21"/>
  <c r="AZ136" i="21"/>
  <c r="BR136" i="21" s="1"/>
  <c r="AR136" i="21"/>
  <c r="AR117" i="21"/>
  <c r="AZ117" i="21"/>
  <c r="BR117" i="21" s="1"/>
  <c r="AZ105" i="21"/>
  <c r="BR105" i="21" s="1"/>
  <c r="AR105" i="21"/>
  <c r="AZ35" i="21"/>
  <c r="BR35" i="21" s="1"/>
  <c r="AR35" i="21"/>
  <c r="AZ82" i="21"/>
  <c r="AR82" i="21"/>
  <c r="AZ333" i="21"/>
  <c r="BR333" i="21" s="1"/>
  <c r="AR333" i="21"/>
  <c r="AZ58" i="21"/>
  <c r="AR58" i="21"/>
  <c r="AZ84" i="21"/>
  <c r="BR84" i="21" s="1"/>
  <c r="AR84" i="21"/>
  <c r="AZ154" i="21"/>
  <c r="BR154" i="21" s="1"/>
  <c r="AZ56" i="21"/>
  <c r="BR56" i="21" s="1"/>
  <c r="AR56" i="21"/>
  <c r="AZ423" i="21"/>
  <c r="BR423" i="21" s="1"/>
  <c r="AR423" i="21"/>
  <c r="AZ352" i="21"/>
  <c r="AR352" i="21"/>
  <c r="AZ107" i="21"/>
  <c r="BR107" i="21" s="1"/>
  <c r="AR107" i="21"/>
  <c r="AZ36" i="21"/>
  <c r="AR36" i="21"/>
  <c r="AR364" i="21"/>
  <c r="AZ364" i="21"/>
  <c r="AZ25" i="21"/>
  <c r="AR25" i="21"/>
  <c r="AZ187" i="21"/>
  <c r="AR187" i="21"/>
  <c r="AZ394" i="21"/>
  <c r="BR394" i="21" s="1"/>
  <c r="AR394" i="21"/>
  <c r="AZ432" i="21"/>
  <c r="BR432" i="21" s="1"/>
  <c r="AR432" i="21"/>
  <c r="AZ367" i="21"/>
  <c r="BR367" i="21" s="1"/>
  <c r="AR367" i="21"/>
  <c r="AZ359" i="21"/>
  <c r="BR359" i="21" s="1"/>
  <c r="AR359" i="21"/>
  <c r="AV361" i="21"/>
  <c r="AR361" i="21"/>
  <c r="AZ361" i="21"/>
  <c r="AZ334" i="21"/>
  <c r="BR334" i="21" s="1"/>
  <c r="AR334" i="21"/>
  <c r="AZ376" i="21"/>
  <c r="BR376" i="21" s="1"/>
  <c r="AR376" i="21"/>
  <c r="AZ237" i="21"/>
  <c r="BR237" i="21" s="1"/>
  <c r="AR237" i="21"/>
  <c r="AZ205" i="21"/>
  <c r="BR205" i="21" s="1"/>
  <c r="AR205" i="21"/>
  <c r="AV118" i="21"/>
  <c r="AZ118" i="21"/>
  <c r="BR118" i="21" s="1"/>
  <c r="AR118" i="21"/>
  <c r="BQ118" i="21" s="1"/>
  <c r="AR264" i="21"/>
  <c r="AZ264" i="21"/>
  <c r="AR220" i="21"/>
  <c r="AZ220" i="21"/>
  <c r="AZ327" i="21"/>
  <c r="BR327" i="21" s="1"/>
  <c r="AR327" i="21"/>
  <c r="AZ182" i="21"/>
  <c r="AR182" i="21"/>
  <c r="AR181" i="21"/>
  <c r="AZ181" i="21"/>
  <c r="AZ44" i="21"/>
  <c r="AR44" i="21"/>
  <c r="AZ40" i="21"/>
  <c r="AR40" i="21"/>
  <c r="AZ440" i="21"/>
  <c r="BR440" i="21" s="1"/>
  <c r="AR440" i="21"/>
  <c r="AR396" i="21"/>
  <c r="AZ396" i="21"/>
  <c r="AZ306" i="21"/>
  <c r="AR306" i="21"/>
  <c r="AZ168" i="21"/>
  <c r="AR168" i="21"/>
  <c r="AZ72" i="21"/>
  <c r="AR72" i="21"/>
  <c r="AZ438" i="21"/>
  <c r="AR438" i="21"/>
  <c r="AZ436" i="21"/>
  <c r="BR436" i="21" s="1"/>
  <c r="AR436" i="21"/>
  <c r="AZ378" i="21"/>
  <c r="BR378" i="21" s="1"/>
  <c r="AR378" i="21"/>
  <c r="AZ397" i="21"/>
  <c r="BR397" i="21" s="1"/>
  <c r="AR397" i="21"/>
  <c r="AZ357" i="21"/>
  <c r="BR357" i="21" s="1"/>
  <c r="AR357" i="21"/>
  <c r="AZ365" i="21"/>
  <c r="BR365" i="21" s="1"/>
  <c r="AR365" i="21"/>
  <c r="AZ201" i="21"/>
  <c r="BR201" i="21" s="1"/>
  <c r="AR201" i="21"/>
  <c r="AZ368" i="21"/>
  <c r="AR368" i="21"/>
  <c r="AZ317" i="21"/>
  <c r="BR317" i="21" s="1"/>
  <c r="AR317" i="21"/>
  <c r="AV377" i="21"/>
  <c r="AR377" i="21"/>
  <c r="AZ377" i="21"/>
  <c r="BR377" i="21" s="1"/>
  <c r="AZ371" i="21"/>
  <c r="BR371" i="21" s="1"/>
  <c r="AR371" i="21"/>
  <c r="AZ386" i="21"/>
  <c r="AR386" i="21"/>
  <c r="AZ355" i="21"/>
  <c r="BR355" i="21" s="1"/>
  <c r="AR355" i="21"/>
  <c r="AR363" i="21"/>
  <c r="AZ363" i="21"/>
  <c r="BR363" i="21" s="1"/>
  <c r="AZ314" i="21"/>
  <c r="BR314" i="21" s="1"/>
  <c r="AR314" i="21"/>
  <c r="AR300" i="21"/>
  <c r="AZ300" i="21"/>
  <c r="BR300" i="21" s="1"/>
  <c r="AZ295" i="21"/>
  <c r="AR295" i="21"/>
  <c r="AZ277" i="21"/>
  <c r="BR277" i="21" s="1"/>
  <c r="AR277" i="21"/>
  <c r="AZ420" i="21"/>
  <c r="AR420" i="21"/>
  <c r="AZ403" i="21"/>
  <c r="BR403" i="21" s="1"/>
  <c r="AR403" i="21"/>
  <c r="AZ372" i="21"/>
  <c r="AR372" i="21"/>
  <c r="AZ226" i="21"/>
  <c r="BR226" i="21" s="1"/>
  <c r="AR226" i="21"/>
  <c r="AZ284" i="21"/>
  <c r="AR284" i="21"/>
  <c r="AV443" i="21"/>
  <c r="AR443" i="21"/>
  <c r="BQ443" i="21" s="1"/>
  <c r="AZ443" i="21"/>
  <c r="BR443" i="21" s="1"/>
  <c r="AZ405" i="21"/>
  <c r="BR405" i="21" s="1"/>
  <c r="AR405" i="21"/>
  <c r="AR329" i="21"/>
  <c r="AZ329" i="21"/>
  <c r="BR329" i="21" s="1"/>
  <c r="AZ320" i="21"/>
  <c r="AR320" i="21"/>
  <c r="AZ341" i="21"/>
  <c r="BR341" i="21" s="1"/>
  <c r="AR341" i="21"/>
  <c r="AV308" i="21"/>
  <c r="AZ308" i="21"/>
  <c r="BR308" i="21" s="1"/>
  <c r="AR308" i="21"/>
  <c r="AZ326" i="21"/>
  <c r="AR326" i="21"/>
  <c r="AZ291" i="21"/>
  <c r="BR291" i="21" s="1"/>
  <c r="AR291" i="21"/>
  <c r="AR280" i="21"/>
  <c r="AZ280" i="21"/>
  <c r="AZ279" i="21"/>
  <c r="AR279" i="21"/>
  <c r="AZ391" i="21"/>
  <c r="BR391" i="21" s="1"/>
  <c r="AR391" i="21"/>
  <c r="AR276" i="21"/>
  <c r="AZ276" i="21"/>
  <c r="BR276" i="21" s="1"/>
  <c r="AZ193" i="21"/>
  <c r="BR193" i="21" s="1"/>
  <c r="AR193" i="21"/>
  <c r="AR379" i="21"/>
  <c r="AZ379" i="21"/>
  <c r="BR379" i="21" s="1"/>
  <c r="AZ230" i="21"/>
  <c r="AR230" i="21"/>
  <c r="AZ410" i="21"/>
  <c r="AR410" i="21"/>
  <c r="AR332" i="21"/>
  <c r="AZ332" i="21"/>
  <c r="BR332" i="21" s="1"/>
  <c r="AZ388" i="21"/>
  <c r="BR388" i="21" s="1"/>
  <c r="AR388" i="21"/>
  <c r="AZ387" i="21"/>
  <c r="BR387" i="21" s="1"/>
  <c r="AR387" i="21"/>
  <c r="AZ311" i="21"/>
  <c r="BR311" i="21" s="1"/>
  <c r="AR311" i="21"/>
  <c r="AR299" i="21"/>
  <c r="AZ299" i="21"/>
  <c r="BR299" i="21" s="1"/>
  <c r="AZ439" i="21"/>
  <c r="BR439" i="21" s="1"/>
  <c r="AR439" i="21"/>
  <c r="AZ415" i="21"/>
  <c r="BR415" i="21" s="1"/>
  <c r="AR415" i="21"/>
  <c r="AR409" i="21"/>
  <c r="AZ409" i="21"/>
  <c r="BR409" i="21" s="1"/>
  <c r="AZ422" i="21"/>
  <c r="AR422" i="21"/>
  <c r="AZ417" i="21"/>
  <c r="BR417" i="21" s="1"/>
  <c r="AR417" i="21"/>
  <c r="AZ413" i="21"/>
  <c r="BR413" i="21" s="1"/>
  <c r="AR413" i="21"/>
  <c r="AR360" i="21"/>
  <c r="AZ360" i="21"/>
  <c r="BR360" i="21" s="1"/>
  <c r="AZ102" i="21"/>
  <c r="AR102" i="21"/>
  <c r="AZ43" i="21"/>
  <c r="BR43" i="21" s="1"/>
  <c r="AR43" i="21"/>
  <c r="AZ23" i="21"/>
  <c r="BR23" i="21" s="1"/>
  <c r="AR23" i="21"/>
  <c r="AZ288" i="21"/>
  <c r="AR288" i="21"/>
  <c r="AZ434" i="21"/>
  <c r="AR434" i="21"/>
  <c r="AV414" i="21"/>
  <c r="AZ414" i="21"/>
  <c r="AR414" i="21"/>
  <c r="AR380" i="21"/>
  <c r="AZ380" i="21"/>
  <c r="AZ401" i="21"/>
  <c r="BR401" i="21" s="1"/>
  <c r="AR401" i="21"/>
  <c r="AZ404" i="21"/>
  <c r="AR404" i="21"/>
  <c r="AZ374" i="21"/>
  <c r="BR374" i="21" s="1"/>
  <c r="AR374" i="21"/>
  <c r="AZ337" i="21"/>
  <c r="AR337" i="21"/>
  <c r="AR328" i="21"/>
  <c r="AZ328" i="21"/>
  <c r="BR328" i="21" s="1"/>
  <c r="AZ325" i="21"/>
  <c r="BR325" i="21" s="1"/>
  <c r="AR325" i="21"/>
  <c r="AZ303" i="21"/>
  <c r="BR303" i="21" s="1"/>
  <c r="AR303" i="21"/>
  <c r="AZ245" i="21"/>
  <c r="BR245" i="21" s="1"/>
  <c r="AR245" i="21"/>
  <c r="AZ263" i="21"/>
  <c r="AR263" i="21"/>
  <c r="AZ225" i="21"/>
  <c r="AR225" i="21"/>
  <c r="AZ173" i="21"/>
  <c r="BR173" i="21" s="1"/>
  <c r="AR173" i="21"/>
  <c r="AZ155" i="21"/>
  <c r="AR155" i="21"/>
  <c r="AL211" i="21"/>
  <c r="BP211" i="21" s="1"/>
  <c r="AZ156" i="21"/>
  <c r="BR156" i="21" s="1"/>
  <c r="AR156" i="21"/>
  <c r="AZ148" i="21"/>
  <c r="BR148" i="21" s="1"/>
  <c r="AR148" i="21"/>
  <c r="AZ96" i="21"/>
  <c r="BR96" i="21" s="1"/>
  <c r="AR96" i="21"/>
  <c r="AR110" i="21"/>
  <c r="AZ110" i="21"/>
  <c r="BR110" i="21" s="1"/>
  <c r="AZ114" i="21"/>
  <c r="AR114" i="21"/>
  <c r="AZ91" i="21"/>
  <c r="AR91" i="21"/>
  <c r="AZ60" i="21"/>
  <c r="AZ50" i="21"/>
  <c r="BR50" i="21" s="1"/>
  <c r="AR50" i="21"/>
  <c r="AZ384" i="21"/>
  <c r="AR384" i="21"/>
  <c r="AZ398" i="21"/>
  <c r="BR398" i="21" s="1"/>
  <c r="AR398" i="21"/>
  <c r="AZ318" i="21"/>
  <c r="AR318" i="21"/>
  <c r="AR297" i="21"/>
  <c r="AZ297" i="21"/>
  <c r="AZ215" i="21"/>
  <c r="AR215" i="21"/>
  <c r="AZ294" i="21"/>
  <c r="AR294" i="21"/>
  <c r="AZ270" i="21"/>
  <c r="AR270" i="21"/>
  <c r="AZ239" i="21"/>
  <c r="AR239" i="21"/>
  <c r="AZ278" i="21"/>
  <c r="BR278" i="21" s="1"/>
  <c r="AR278" i="21"/>
  <c r="AZ126" i="21"/>
  <c r="AR126" i="21"/>
  <c r="AZ92" i="21"/>
  <c r="BR92" i="21" s="1"/>
  <c r="AR92" i="21"/>
  <c r="AZ217" i="21"/>
  <c r="AR217" i="21"/>
  <c r="AZ88" i="21"/>
  <c r="BR88" i="21" s="1"/>
  <c r="AR88" i="21"/>
  <c r="AZ162" i="21"/>
  <c r="BR162" i="21" s="1"/>
  <c r="AR162" i="21"/>
  <c r="AZ231" i="21"/>
  <c r="AR231" i="21"/>
  <c r="AZ145" i="21"/>
  <c r="BR145" i="21" s="1"/>
  <c r="AR145" i="21"/>
  <c r="AZ349" i="21"/>
  <c r="AR349" i="21"/>
  <c r="AZ103" i="21"/>
  <c r="AR103" i="21"/>
  <c r="AZ11" i="21"/>
  <c r="BR11" i="21" s="1"/>
  <c r="AR11" i="21"/>
  <c r="AZ37" i="21"/>
  <c r="AR37" i="21"/>
  <c r="AZ90" i="21"/>
  <c r="BR90" i="21" s="1"/>
  <c r="AR90" i="21"/>
  <c r="AZ186" i="21"/>
  <c r="AR186" i="21"/>
  <c r="AZ400" i="21"/>
  <c r="AR400" i="21"/>
  <c r="AZ370" i="21"/>
  <c r="AR370" i="21"/>
  <c r="AZ146" i="21"/>
  <c r="AR146" i="21"/>
  <c r="AZ324" i="21"/>
  <c r="BR324" i="21" s="1"/>
  <c r="AR324" i="21"/>
  <c r="AZ356" i="21"/>
  <c r="AR356" i="21"/>
  <c r="AZ319" i="21"/>
  <c r="BR319" i="21" s="1"/>
  <c r="AR319" i="21"/>
  <c r="AZ321" i="21"/>
  <c r="BR321" i="21" s="1"/>
  <c r="AR321" i="21"/>
  <c r="AZ330" i="21"/>
  <c r="AR330" i="21"/>
  <c r="AR313" i="21"/>
  <c r="AZ313" i="21"/>
  <c r="BR313" i="21" s="1"/>
  <c r="AR256" i="21"/>
  <c r="AZ256" i="21"/>
  <c r="BR256" i="21" s="1"/>
  <c r="AZ271" i="21"/>
  <c r="BR271" i="21" s="1"/>
  <c r="AR271" i="21"/>
  <c r="AR244" i="21"/>
  <c r="AZ244" i="21"/>
  <c r="BR244" i="21" s="1"/>
  <c r="AR236" i="21"/>
  <c r="AZ236" i="21"/>
  <c r="BR236" i="21" s="1"/>
  <c r="AR265" i="21"/>
  <c r="AZ265" i="21"/>
  <c r="AZ199" i="21"/>
  <c r="BR199" i="21" s="1"/>
  <c r="AR199" i="21"/>
  <c r="AZ290" i="21"/>
  <c r="AR290" i="21"/>
  <c r="AZ192" i="21"/>
  <c r="AR192" i="21"/>
  <c r="AZ184" i="21"/>
  <c r="BR184" i="21" s="1"/>
  <c r="AR184" i="21"/>
  <c r="AZ164" i="21"/>
  <c r="BR164" i="21" s="1"/>
  <c r="AR164" i="21"/>
  <c r="AZ143" i="21"/>
  <c r="BR143" i="21" s="1"/>
  <c r="AR143" i="21"/>
  <c r="AZ135" i="21"/>
  <c r="AR135" i="21"/>
  <c r="AZ128" i="21"/>
  <c r="BR128" i="21" s="1"/>
  <c r="AR128" i="21"/>
  <c r="AZ100" i="21"/>
  <c r="AR100" i="21"/>
  <c r="AZ95" i="21"/>
  <c r="BR95" i="21" s="1"/>
  <c r="AR95" i="21"/>
  <c r="AR93" i="21"/>
  <c r="AZ93" i="21"/>
  <c r="BR93" i="21" s="1"/>
  <c r="AZ42" i="21"/>
  <c r="BR42" i="21" s="1"/>
  <c r="AR42" i="21"/>
  <c r="AZ80" i="21"/>
  <c r="BR80" i="21" s="1"/>
  <c r="AR80" i="21"/>
  <c r="AZ5" i="21"/>
  <c r="BR5" i="21" s="1"/>
  <c r="AR5" i="21"/>
  <c r="AZ433" i="21"/>
  <c r="BR433" i="21" s="1"/>
  <c r="AR433" i="21"/>
  <c r="AZ402" i="21"/>
  <c r="BR402" i="21" s="1"/>
  <c r="AR402" i="21"/>
  <c r="AZ287" i="21"/>
  <c r="AR287" i="21"/>
  <c r="AR348" i="21"/>
  <c r="AZ348" i="21"/>
  <c r="AZ304" i="21"/>
  <c r="BR304" i="21" s="1"/>
  <c r="AR304" i="21"/>
  <c r="AZ344" i="21"/>
  <c r="BR344" i="21" s="1"/>
  <c r="AR344" i="21"/>
  <c r="AZ346" i="21"/>
  <c r="BR346" i="21" s="1"/>
  <c r="AR346" i="21"/>
  <c r="AV69" i="21"/>
  <c r="AZ69" i="21"/>
  <c r="AR69" i="21"/>
  <c r="AR53" i="21"/>
  <c r="AZ53" i="21"/>
  <c r="AV74" i="21"/>
  <c r="AZ74" i="21"/>
  <c r="AR74" i="21"/>
  <c r="BQ74" i="21" s="1"/>
  <c r="AZ282" i="21"/>
  <c r="BR282" i="21" s="1"/>
  <c r="AR282" i="21"/>
  <c r="AZ262" i="21"/>
  <c r="AR262" i="21"/>
  <c r="AR21" i="21"/>
  <c r="AZ21" i="21"/>
  <c r="AZ9" i="21"/>
  <c r="BR9" i="21" s="1"/>
  <c r="AR9" i="21"/>
  <c r="AR428" i="21"/>
  <c r="AZ428" i="21"/>
  <c r="AZ26" i="21"/>
  <c r="AR26" i="21"/>
  <c r="AZ32" i="21"/>
  <c r="AR32" i="21"/>
  <c r="AZ122" i="21"/>
  <c r="AR122" i="21"/>
  <c r="AZ28" i="21"/>
  <c r="AR28" i="21"/>
  <c r="AZ342" i="21"/>
  <c r="AR342" i="21"/>
  <c r="AZ55" i="21"/>
  <c r="BR55" i="21" s="1"/>
  <c r="AR55" i="21"/>
  <c r="AZ57" i="21"/>
  <c r="AR57" i="21"/>
  <c r="AZ421" i="21"/>
  <c r="AR421" i="21"/>
  <c r="AZ14" i="21"/>
  <c r="AR14" i="21"/>
  <c r="AZ138" i="21"/>
  <c r="AR138" i="21"/>
  <c r="AR347" i="21"/>
  <c r="AZ347" i="21"/>
  <c r="AZ286" i="21"/>
  <c r="AR286" i="21"/>
  <c r="AR275" i="21"/>
  <c r="AZ275" i="21"/>
  <c r="BR275" i="21" s="1"/>
  <c r="AZ255" i="21"/>
  <c r="BR255" i="21" s="1"/>
  <c r="AR255" i="21"/>
  <c r="AZ247" i="21"/>
  <c r="BR247" i="21" s="1"/>
  <c r="AR247" i="21"/>
  <c r="AR213" i="21"/>
  <c r="AZ213" i="21"/>
  <c r="BR213" i="21" s="1"/>
  <c r="AZ200" i="21"/>
  <c r="BR200" i="21" s="1"/>
  <c r="AR200" i="21"/>
  <c r="AR189" i="21"/>
  <c r="AZ189" i="21"/>
  <c r="BR189" i="21" s="1"/>
  <c r="AZ180" i="21"/>
  <c r="BR180" i="21" s="1"/>
  <c r="AR180" i="21"/>
  <c r="AZ174" i="21"/>
  <c r="BR174" i="21" s="1"/>
  <c r="AR174" i="21"/>
  <c r="AZ202" i="21"/>
  <c r="AR202" i="21"/>
  <c r="AZ163" i="21"/>
  <c r="AR163" i="21"/>
  <c r="AZ211" i="21"/>
  <c r="AR211" i="21"/>
  <c r="AZ175" i="21"/>
  <c r="BR175" i="21" s="1"/>
  <c r="AR175" i="21"/>
  <c r="AZ140" i="21"/>
  <c r="BR140" i="21" s="1"/>
  <c r="AR140" i="21"/>
  <c r="AZ167" i="21"/>
  <c r="BR167" i="21" s="1"/>
  <c r="AR167" i="21"/>
  <c r="AZ99" i="21"/>
  <c r="BR99" i="21" s="1"/>
  <c r="AR99" i="21"/>
  <c r="AV106" i="21"/>
  <c r="AZ106" i="21"/>
  <c r="BR106" i="21" s="1"/>
  <c r="AR106" i="21"/>
  <c r="AZ94" i="21"/>
  <c r="AR94" i="21"/>
  <c r="AZ86" i="21"/>
  <c r="BR86" i="21" s="1"/>
  <c r="AR86" i="21"/>
  <c r="AZ87" i="21"/>
  <c r="BR87" i="21" s="1"/>
  <c r="AR87" i="21"/>
  <c r="AZ101" i="21"/>
  <c r="BR101" i="21" s="1"/>
  <c r="AR101" i="21"/>
  <c r="AV70" i="21"/>
  <c r="AZ70" i="21"/>
  <c r="BR70" i="21" s="1"/>
  <c r="AR70" i="21"/>
  <c r="AZ108" i="21"/>
  <c r="AR108" i="21"/>
  <c r="AZ31" i="21"/>
  <c r="BR31" i="21" s="1"/>
  <c r="AR31" i="21"/>
  <c r="AZ13" i="21"/>
  <c r="BR13" i="21" s="1"/>
  <c r="AR13" i="21"/>
  <c r="AZ381" i="21"/>
  <c r="AR381" i="21"/>
  <c r="AZ418" i="21"/>
  <c r="BR418" i="21" s="1"/>
  <c r="AR418" i="21"/>
  <c r="AZ399" i="21"/>
  <c r="BR399" i="21" s="1"/>
  <c r="AR399" i="21"/>
  <c r="AZ437" i="21"/>
  <c r="BR437" i="21" s="1"/>
  <c r="AR437" i="21"/>
  <c r="AZ289" i="21"/>
  <c r="AR289" i="21"/>
  <c r="AZ194" i="21"/>
  <c r="BR194" i="21" s="1"/>
  <c r="AR194" i="21"/>
  <c r="AZ20" i="21"/>
  <c r="AR20" i="21"/>
  <c r="AZ158" i="21"/>
  <c r="AR158" i="21"/>
  <c r="AZ137" i="21"/>
  <c r="BR137" i="21" s="1"/>
  <c r="AR137" i="21"/>
  <c r="AZ229" i="21"/>
  <c r="AR229" i="21"/>
  <c r="AZ141" i="21"/>
  <c r="BR141" i="21" s="1"/>
  <c r="AR141" i="21"/>
  <c r="AZ350" i="21"/>
  <c r="AR350" i="21"/>
  <c r="AZ354" i="21"/>
  <c r="AR354" i="21"/>
  <c r="AZ52" i="21"/>
  <c r="AR52" i="21"/>
  <c r="AZ51" i="21"/>
  <c r="BR51" i="21" s="1"/>
  <c r="AR51" i="21"/>
  <c r="AR157" i="21"/>
  <c r="AZ157" i="21"/>
  <c r="BR157" i="21" s="1"/>
  <c r="AZ309" i="21"/>
  <c r="AR309" i="21"/>
  <c r="AZ134" i="21"/>
  <c r="AR134" i="21"/>
  <c r="AZ54" i="21"/>
  <c r="AR54" i="21"/>
  <c r="AZ18" i="21"/>
  <c r="AR18" i="21"/>
  <c r="AZ66" i="21"/>
  <c r="AR66" i="21"/>
  <c r="AR392" i="21"/>
  <c r="AZ392" i="21"/>
  <c r="AZ257" i="21"/>
  <c r="BR257" i="21" s="1"/>
  <c r="AR257" i="21"/>
  <c r="AZ71" i="21"/>
  <c r="AR71" i="21"/>
  <c r="AZ150" i="21"/>
  <c r="AR150" i="21"/>
  <c r="AZ408" i="21"/>
  <c r="AR408" i="21"/>
  <c r="AZ7" i="21"/>
  <c r="AR7" i="21"/>
  <c r="AR296" i="21"/>
  <c r="AZ296" i="21"/>
  <c r="BR296" i="21" s="1"/>
  <c r="AR268" i="21"/>
  <c r="AZ268" i="21"/>
  <c r="BR268" i="21" s="1"/>
  <c r="AZ266" i="21"/>
  <c r="BR266" i="21" s="1"/>
  <c r="AR266" i="21"/>
  <c r="AR252" i="21"/>
  <c r="AZ252" i="21"/>
  <c r="BR252" i="21" s="1"/>
  <c r="AR260" i="21"/>
  <c r="AZ260" i="21"/>
  <c r="AR228" i="21"/>
  <c r="AZ228" i="21"/>
  <c r="BR228" i="21" s="1"/>
  <c r="AZ197" i="21"/>
  <c r="BR197" i="21" s="1"/>
  <c r="AR197" i="21"/>
  <c r="AZ178" i="21"/>
  <c r="BR178" i="21" s="1"/>
  <c r="AR178" i="21"/>
  <c r="AZ151" i="21"/>
  <c r="AR151" i="21"/>
  <c r="AZ183" i="21"/>
  <c r="AR183" i="21"/>
  <c r="AZ112" i="21"/>
  <c r="BR112" i="21" s="1"/>
  <c r="AR112" i="21"/>
  <c r="AL123" i="21"/>
  <c r="BP123" i="21" s="1"/>
  <c r="AZ127" i="21"/>
  <c r="AR127" i="21"/>
  <c r="AZ34" i="21"/>
  <c r="BR34" i="21" s="1"/>
  <c r="AR34" i="21"/>
  <c r="AZ76" i="21"/>
  <c r="BR76" i="21" s="1"/>
  <c r="AR76" i="21"/>
  <c r="AZ39" i="21"/>
  <c r="BR39" i="21" s="1"/>
  <c r="AR39" i="21"/>
  <c r="AZ64" i="21"/>
  <c r="BR64" i="21" s="1"/>
  <c r="AR64" i="21"/>
  <c r="AZ16" i="21"/>
  <c r="AR16" i="21"/>
  <c r="AZ12" i="21"/>
  <c r="BR12" i="21" s="1"/>
  <c r="AR12" i="21"/>
  <c r="AR395" i="21"/>
  <c r="AZ395" i="21"/>
  <c r="BR395" i="21" s="1"/>
  <c r="AZ429" i="21"/>
  <c r="BR429" i="21" s="1"/>
  <c r="AR429" i="21"/>
  <c r="AZ442" i="21"/>
  <c r="AR442" i="21"/>
  <c r="AZ431" i="21"/>
  <c r="BR431" i="21" s="1"/>
  <c r="AR431" i="21"/>
  <c r="AZ338" i="21"/>
  <c r="BR338" i="21" s="1"/>
  <c r="AR338" i="21"/>
  <c r="AZ169" i="21"/>
  <c r="AR169" i="21"/>
  <c r="AZ298" i="21"/>
  <c r="AR298" i="21"/>
  <c r="AR219" i="21"/>
  <c r="AZ219" i="21"/>
  <c r="AZ161" i="21"/>
  <c r="AR161" i="21"/>
  <c r="AZ48" i="21"/>
  <c r="AR48" i="21"/>
  <c r="AZ133" i="21"/>
  <c r="BR133" i="21" s="1"/>
  <c r="AR133" i="21"/>
  <c r="AZ258" i="21"/>
  <c r="AR258" i="21"/>
  <c r="AZ49" i="21"/>
  <c r="AR49" i="21"/>
  <c r="AZ19" i="21"/>
  <c r="AR19" i="21"/>
  <c r="AZ33" i="21"/>
  <c r="AR33" i="21"/>
  <c r="AZ250" i="21"/>
  <c r="AR250" i="21"/>
  <c r="AZ369" i="21"/>
  <c r="AR369" i="21"/>
  <c r="AZ253" i="21"/>
  <c r="AR253" i="21"/>
  <c r="AZ47" i="21"/>
  <c r="BR47" i="21" s="1"/>
  <c r="AR47" i="21"/>
  <c r="AZ129" i="21"/>
  <c r="BR129" i="21" s="1"/>
  <c r="AR129" i="21"/>
  <c r="AR232" i="21"/>
  <c r="AZ232" i="21"/>
  <c r="BR232" i="21" s="1"/>
  <c r="AR249" i="21"/>
  <c r="AZ249" i="21"/>
  <c r="AZ241" i="21"/>
  <c r="BR241" i="21" s="1"/>
  <c r="AR241" i="21"/>
  <c r="AZ195" i="21"/>
  <c r="BR195" i="21" s="1"/>
  <c r="AR195" i="21"/>
  <c r="AR227" i="21"/>
  <c r="AZ227" i="21"/>
  <c r="BR227" i="21" s="1"/>
  <c r="AZ208" i="21"/>
  <c r="BR208" i="21" s="1"/>
  <c r="AR208" i="21"/>
  <c r="AR224" i="21"/>
  <c r="AZ224" i="21"/>
  <c r="AZ152" i="21"/>
  <c r="BR152" i="21" s="1"/>
  <c r="AR152" i="21"/>
  <c r="AZ132" i="21"/>
  <c r="BR132" i="21" s="1"/>
  <c r="AR132" i="21"/>
  <c r="AZ166" i="21"/>
  <c r="AR166" i="21"/>
  <c r="AR125" i="21"/>
  <c r="AZ125" i="21"/>
  <c r="BR125" i="21" s="1"/>
  <c r="AZ63" i="21"/>
  <c r="BR63" i="21" s="1"/>
  <c r="AR63" i="21"/>
  <c r="AR46" i="21"/>
  <c r="AZ46" i="21"/>
  <c r="BR46" i="21" s="1"/>
  <c r="AZ65" i="21"/>
  <c r="BR65" i="21" s="1"/>
  <c r="AR65" i="21"/>
  <c r="AR4" i="21"/>
  <c r="AZ4" i="21"/>
  <c r="BR4" i="21" s="1"/>
  <c r="AR412" i="21"/>
  <c r="AZ412" i="21"/>
  <c r="AZ390" i="21"/>
  <c r="BR390" i="21" s="1"/>
  <c r="AR390" i="21"/>
  <c r="AR444" i="21"/>
  <c r="AZ444" i="21"/>
  <c r="BR444" i="21" s="1"/>
  <c r="AZ382" i="21"/>
  <c r="AR382" i="21"/>
  <c r="AV302" i="21"/>
  <c r="AZ302" i="21"/>
  <c r="AR302" i="21"/>
  <c r="AZ246" i="21"/>
  <c r="AR246" i="21"/>
  <c r="AZ209" i="21"/>
  <c r="AR209" i="21"/>
  <c r="AZ190" i="21"/>
  <c r="AR190" i="21"/>
  <c r="AR149" i="21"/>
  <c r="AZ149" i="21"/>
  <c r="BR149" i="21" s="1"/>
  <c r="AZ323" i="21"/>
  <c r="AR323" i="21"/>
  <c r="AR85" i="21"/>
  <c r="AZ85" i="21"/>
  <c r="BR85" i="21" s="1"/>
  <c r="AR267" i="21"/>
  <c r="AZ267" i="21"/>
  <c r="BR267" i="21" s="1"/>
  <c r="AR142" i="21"/>
  <c r="AZ142" i="21"/>
  <c r="AZ67" i="21"/>
  <c r="AR67" i="21"/>
  <c r="AZ15" i="21"/>
  <c r="BR15" i="21" s="1"/>
  <c r="AR15" i="21"/>
  <c r="AZ210" i="21"/>
  <c r="AR210" i="21"/>
  <c r="AZ212" i="21"/>
  <c r="BR212" i="21" s="1"/>
  <c r="AR212" i="21"/>
  <c r="AZ419" i="21"/>
  <c r="BR419" i="21" s="1"/>
  <c r="AR419" i="21"/>
  <c r="AZ445" i="21"/>
  <c r="AR445" i="21"/>
  <c r="AZ340" i="21"/>
  <c r="BR340" i="21" s="1"/>
  <c r="AR340" i="21"/>
  <c r="AR425" i="21"/>
  <c r="AZ425" i="21"/>
  <c r="BR425" i="21" s="1"/>
  <c r="AZ234" i="21"/>
  <c r="AR234" i="21"/>
  <c r="AZ111" i="21"/>
  <c r="AR111" i="21"/>
  <c r="AR29" i="21"/>
  <c r="AZ29" i="21"/>
  <c r="AZ22" i="21"/>
  <c r="AR22" i="21"/>
  <c r="AZ124" i="21"/>
  <c r="AR124" i="21"/>
  <c r="AR233" i="21"/>
  <c r="AZ233" i="21"/>
  <c r="AZ98" i="21"/>
  <c r="BR98" i="21" s="1"/>
  <c r="AR98" i="21"/>
  <c r="AZ305" i="21"/>
  <c r="AR305" i="21"/>
  <c r="AZ73" i="21"/>
  <c r="AR73" i="21"/>
  <c r="AZ121" i="21"/>
  <c r="AR121" i="21"/>
  <c r="AZ172" i="21"/>
  <c r="AR172" i="21"/>
  <c r="AZ312" i="21"/>
  <c r="AR312" i="21"/>
  <c r="AZ373" i="21"/>
  <c r="AR373" i="21"/>
  <c r="AR393" i="21"/>
  <c r="AZ393" i="21"/>
  <c r="BR393" i="21" s="1"/>
  <c r="AZ383" i="21"/>
  <c r="BR383" i="21" s="1"/>
  <c r="AR383" i="21"/>
  <c r="AV351" i="21"/>
  <c r="AZ351" i="21"/>
  <c r="BR351" i="21" s="1"/>
  <c r="AR351" i="21"/>
  <c r="AZ343" i="21"/>
  <c r="BR343" i="21" s="1"/>
  <c r="AR343" i="21"/>
  <c r="AZ358" i="21"/>
  <c r="AR358" i="21"/>
  <c r="AZ310" i="21"/>
  <c r="BR310" i="21" s="1"/>
  <c r="AR310" i="21"/>
  <c r="AZ307" i="21"/>
  <c r="AR307" i="21"/>
  <c r="AR315" i="21"/>
  <c r="AZ315" i="21"/>
  <c r="BR315" i="21" s="1"/>
  <c r="AZ283" i="21"/>
  <c r="BR283" i="21" s="1"/>
  <c r="AR283" i="21"/>
  <c r="AR259" i="21"/>
  <c r="AZ259" i="21"/>
  <c r="BR259" i="21" s="1"/>
  <c r="AR240" i="21"/>
  <c r="AZ240" i="21"/>
  <c r="BR240" i="21" s="1"/>
  <c r="AZ203" i="21"/>
  <c r="BR203" i="21" s="1"/>
  <c r="AR203" i="21"/>
  <c r="AV254" i="21"/>
  <c r="AZ254" i="21"/>
  <c r="BR254" i="21" s="1"/>
  <c r="AR254" i="21"/>
  <c r="AZ207" i="21"/>
  <c r="AR207" i="21"/>
  <c r="AZ196" i="21"/>
  <c r="BR196" i="21" s="1"/>
  <c r="AZ188" i="21"/>
  <c r="AR188" i="21"/>
  <c r="AZ185" i="21"/>
  <c r="BR185" i="21" s="1"/>
  <c r="AR185" i="21"/>
  <c r="AZ191" i="21"/>
  <c r="BR191" i="21" s="1"/>
  <c r="AR191" i="21"/>
  <c r="AZ165" i="21"/>
  <c r="BR165" i="21" s="1"/>
  <c r="AR165" i="21"/>
  <c r="AZ218" i="21"/>
  <c r="BR218" i="21" s="1"/>
  <c r="AR218" i="21"/>
  <c r="AZ171" i="21"/>
  <c r="BR171" i="21" s="1"/>
  <c r="AR171" i="21"/>
  <c r="AZ159" i="21"/>
  <c r="BR159" i="21" s="1"/>
  <c r="AR159" i="21"/>
  <c r="AZ139" i="21"/>
  <c r="BR139" i="21" s="1"/>
  <c r="AR139" i="21"/>
  <c r="AZ144" i="21"/>
  <c r="AR144" i="21"/>
  <c r="AZ119" i="21"/>
  <c r="BR119" i="21" s="1"/>
  <c r="AR119" i="21"/>
  <c r="AZ97" i="21"/>
  <c r="BR97" i="21" s="1"/>
  <c r="AR97" i="21"/>
  <c r="AV116" i="21"/>
  <c r="AZ116" i="21"/>
  <c r="BR116" i="21" s="1"/>
  <c r="AR116" i="21"/>
  <c r="AZ123" i="21"/>
  <c r="BR123" i="21" s="1"/>
  <c r="AR123" i="21"/>
  <c r="AZ89" i="21"/>
  <c r="AR89" i="21"/>
  <c r="AZ17" i="21"/>
  <c r="BR17" i="21" s="1"/>
  <c r="AR17" i="21"/>
  <c r="AZ27" i="21"/>
  <c r="AR27" i="21"/>
  <c r="AZ8" i="21"/>
  <c r="BR8" i="21" s="1"/>
  <c r="AR8" i="21"/>
  <c r="AR441" i="21"/>
  <c r="AZ441" i="21"/>
  <c r="BR441" i="21" s="1"/>
  <c r="AZ389" i="21"/>
  <c r="BR389" i="21" s="1"/>
  <c r="AR389" i="21"/>
  <c r="AZ269" i="21"/>
  <c r="AR269" i="21"/>
  <c r="AZ345" i="21"/>
  <c r="AZ375" i="21"/>
  <c r="AR375" i="21"/>
  <c r="AZ292" i="21"/>
  <c r="BR292" i="21" s="1"/>
  <c r="AR292" i="21"/>
  <c r="AZ242" i="21"/>
  <c r="AR242" i="21"/>
  <c r="AZ216" i="21"/>
  <c r="AR216" i="21"/>
  <c r="AZ385" i="21"/>
  <c r="AR385" i="21"/>
  <c r="AZ104" i="21"/>
  <c r="AR104" i="21"/>
  <c r="AZ336" i="21"/>
  <c r="BR336" i="21" s="1"/>
  <c r="AR336" i="21"/>
  <c r="AZ274" i="21"/>
  <c r="AR274" i="21"/>
  <c r="AR61" i="21"/>
  <c r="AZ61" i="21"/>
  <c r="BR61" i="21" s="1"/>
  <c r="AZ179" i="21"/>
  <c r="AR179" i="21"/>
  <c r="AZ301" i="21"/>
  <c r="AR301" i="21"/>
  <c r="AZ120" i="21"/>
  <c r="AR120" i="21"/>
  <c r="AZ407" i="21"/>
  <c r="BR407" i="21" s="1"/>
  <c r="AR407" i="21"/>
  <c r="AZ109" i="21"/>
  <c r="AR109" i="21"/>
  <c r="AZ285" i="21"/>
  <c r="AR285" i="21"/>
  <c r="AZ10" i="21"/>
  <c r="BR10" i="21" s="1"/>
  <c r="AR10" i="21"/>
  <c r="AZ223" i="21"/>
  <c r="AR223" i="21"/>
  <c r="AZ335" i="21"/>
  <c r="AR335" i="21"/>
  <c r="AZ78" i="21"/>
  <c r="AR78" i="21"/>
  <c r="AZ206" i="21"/>
  <c r="AR206" i="21"/>
  <c r="AZ170" i="21"/>
  <c r="AR170" i="21"/>
  <c r="AZ416" i="21"/>
  <c r="AR416" i="21"/>
  <c r="AR316" i="21"/>
  <c r="AZ316" i="21"/>
  <c r="AR251" i="21"/>
  <c r="AZ251" i="21"/>
  <c r="BR251" i="21" s="1"/>
  <c r="AR243" i="21"/>
  <c r="AZ243" i="21"/>
  <c r="BR243" i="21" s="1"/>
  <c r="AZ293" i="21"/>
  <c r="AR293" i="21"/>
  <c r="AZ273" i="21"/>
  <c r="AR273" i="21"/>
  <c r="AR248" i="21"/>
  <c r="AZ248" i="21"/>
  <c r="BR248" i="21" s="1"/>
  <c r="AZ339" i="21"/>
  <c r="AR339" i="21"/>
  <c r="AR235" i="21"/>
  <c r="AZ235" i="21"/>
  <c r="AZ198" i="21"/>
  <c r="BR198" i="21" s="1"/>
  <c r="AR198" i="21"/>
  <c r="AZ147" i="21"/>
  <c r="BR147" i="21" s="1"/>
  <c r="AR147" i="21"/>
  <c r="AZ131" i="21"/>
  <c r="BR131" i="21" s="1"/>
  <c r="AR131" i="21"/>
  <c r="AZ160" i="21"/>
  <c r="BR160" i="21" s="1"/>
  <c r="AR160" i="21"/>
  <c r="AZ204" i="21"/>
  <c r="AR204" i="21"/>
  <c r="AZ83" i="21"/>
  <c r="BR83" i="21" s="1"/>
  <c r="AR83" i="21"/>
  <c r="AZ62" i="21"/>
  <c r="BR62" i="21" s="1"/>
  <c r="AZ75" i="21"/>
  <c r="BR75" i="21" s="1"/>
  <c r="AR75" i="21"/>
  <c r="AZ79" i="21"/>
  <c r="BR79" i="21" s="1"/>
  <c r="AR79" i="21"/>
  <c r="AZ68" i="21"/>
  <c r="BR68" i="21" s="1"/>
  <c r="AR68" i="21"/>
  <c r="AZ38" i="21"/>
  <c r="BR38" i="21" s="1"/>
  <c r="AR38" i="21"/>
  <c r="AZ30" i="21"/>
  <c r="AR30" i="21"/>
  <c r="AZ6" i="21"/>
  <c r="BR6" i="21" s="1"/>
  <c r="AR6" i="21"/>
  <c r="AR424" i="21"/>
  <c r="AZ424" i="21"/>
  <c r="BR424" i="21" s="1"/>
  <c r="AZ426" i="21"/>
  <c r="BR426" i="21" s="1"/>
  <c r="AR426" i="21"/>
  <c r="AZ221" i="21"/>
  <c r="BR221" i="21" s="1"/>
  <c r="AR221" i="21"/>
  <c r="AZ153" i="21"/>
  <c r="BR153" i="21" s="1"/>
  <c r="AR153" i="21"/>
  <c r="AZ281" i="21"/>
  <c r="AR281" i="21"/>
  <c r="AZ261" i="21"/>
  <c r="AR261" i="21"/>
  <c r="AZ24" i="21"/>
  <c r="BR24" i="21" s="1"/>
  <c r="AR24" i="21"/>
  <c r="AR272" i="21"/>
  <c r="AZ272" i="21"/>
  <c r="BR272" i="21" s="1"/>
  <c r="AZ130" i="21"/>
  <c r="AR130" i="21"/>
  <c r="AZ435" i="21"/>
  <c r="AR435" i="21"/>
  <c r="AZ222" i="21"/>
  <c r="AR222" i="21"/>
  <c r="AZ406" i="21"/>
  <c r="AZ214" i="21"/>
  <c r="BR214" i="21" s="1"/>
  <c r="AR214" i="21"/>
  <c r="AZ353" i="21"/>
  <c r="BR353" i="21" s="1"/>
  <c r="AR353" i="21"/>
  <c r="AZ176" i="21"/>
  <c r="AR176" i="21"/>
  <c r="AZ77" i="21"/>
  <c r="AR77" i="21"/>
  <c r="AZ113" i="21"/>
  <c r="BR113" i="21" s="1"/>
  <c r="AR113" i="21"/>
  <c r="AZ45" i="21"/>
  <c r="AR45" i="21"/>
  <c r="AR331" i="21"/>
  <c r="AZ331" i="21"/>
  <c r="AZ115" i="21"/>
  <c r="AR115" i="21"/>
  <c r="AZ41" i="21"/>
  <c r="AR41" i="21"/>
  <c r="AZ238" i="21"/>
  <c r="AR238" i="21"/>
  <c r="AZ81" i="21"/>
  <c r="AR81" i="21"/>
  <c r="AZ59" i="21"/>
  <c r="BR59" i="21" s="1"/>
  <c r="AR59" i="21"/>
  <c r="AZ366" i="21"/>
  <c r="AR366" i="21"/>
  <c r="BK312" i="21"/>
  <c r="BR312" i="21" s="1"/>
  <c r="BA89" i="21"/>
  <c r="BK348" i="21"/>
  <c r="BR348" i="21" s="1"/>
  <c r="AL347" i="21"/>
  <c r="BP347" i="21" s="1"/>
  <c r="AV135" i="21"/>
  <c r="BK280" i="21"/>
  <c r="BR280" i="21" s="1"/>
  <c r="BA249" i="21"/>
  <c r="AV367" i="21"/>
  <c r="BA337" i="21"/>
  <c r="BA192" i="21"/>
  <c r="AV178" i="21"/>
  <c r="AV420" i="21"/>
  <c r="BA166" i="21"/>
  <c r="AV277" i="21"/>
  <c r="AV247" i="21"/>
  <c r="AV94" i="21"/>
  <c r="AV270" i="21"/>
  <c r="AV279" i="21"/>
  <c r="AV184" i="21"/>
  <c r="BB298" i="21"/>
  <c r="AL373" i="21"/>
  <c r="BP373" i="21" s="1"/>
  <c r="AV296" i="21"/>
  <c r="AV284" i="21"/>
  <c r="AV164" i="21"/>
  <c r="AV136" i="21"/>
  <c r="BA151" i="21"/>
  <c r="AV89" i="21"/>
  <c r="AV101" i="21"/>
  <c r="AV42" i="21"/>
  <c r="AV161" i="21"/>
  <c r="BB307" i="21"/>
  <c r="AV360" i="21"/>
  <c r="BQ360" i="21" s="1"/>
  <c r="AV383" i="21"/>
  <c r="BA188" i="21"/>
  <c r="AV288" i="21"/>
  <c r="AV71" i="21"/>
  <c r="BB206" i="21"/>
  <c r="BA323" i="21"/>
  <c r="AL279" i="21"/>
  <c r="BP279" i="21" s="1"/>
  <c r="BA144" i="21"/>
  <c r="AV297" i="21"/>
  <c r="BB223" i="21"/>
  <c r="AL348" i="21"/>
  <c r="BP348" i="21" s="1"/>
  <c r="AV259" i="21"/>
  <c r="AV240" i="21"/>
  <c r="BA253" i="21"/>
  <c r="BA135" i="21"/>
  <c r="AV95" i="21"/>
  <c r="BB331" i="21"/>
  <c r="BB53" i="21"/>
  <c r="AV391" i="21"/>
  <c r="AV357" i="21"/>
  <c r="AL425" i="21"/>
  <c r="BP425" i="21" s="1"/>
  <c r="AL435" i="21"/>
  <c r="BP435" i="21" s="1"/>
  <c r="AV438" i="21"/>
  <c r="AV432" i="21"/>
  <c r="AV359" i="21"/>
  <c r="AV330" i="21"/>
  <c r="AV248" i="21"/>
  <c r="AV203" i="21"/>
  <c r="AV192" i="21"/>
  <c r="AV177" i="21"/>
  <c r="BA207" i="21"/>
  <c r="AL63" i="21"/>
  <c r="BP63" i="21" s="1"/>
  <c r="AV76" i="21"/>
  <c r="BA100" i="21"/>
  <c r="BA60" i="21"/>
  <c r="AV436" i="21"/>
  <c r="BQ436" i="21" s="1"/>
  <c r="AV213" i="21"/>
  <c r="AL76" i="21"/>
  <c r="BP76" i="21" s="1"/>
  <c r="AV80" i="21"/>
  <c r="AL160" i="21"/>
  <c r="BP160" i="21" s="1"/>
  <c r="AV341" i="21"/>
  <c r="AV339" i="21"/>
  <c r="AV228" i="21"/>
  <c r="AV159" i="21"/>
  <c r="AV139" i="21"/>
  <c r="AL91" i="21"/>
  <c r="BP91" i="21" s="1"/>
  <c r="AL39" i="21"/>
  <c r="BP39" i="21" s="1"/>
  <c r="AV215" i="21"/>
  <c r="AV239" i="21"/>
  <c r="AV104" i="21"/>
  <c r="AV179" i="21"/>
  <c r="AV120" i="21"/>
  <c r="AL89" i="21"/>
  <c r="BP89" i="21" s="1"/>
  <c r="AV75" i="21"/>
  <c r="AV38" i="21"/>
  <c r="AL356" i="21"/>
  <c r="BP356" i="21" s="1"/>
  <c r="AV147" i="21"/>
  <c r="AV386" i="21"/>
  <c r="BK307" i="21"/>
  <c r="BR307" i="21" s="1"/>
  <c r="AV197" i="21"/>
  <c r="AL156" i="21"/>
  <c r="BP156" i="21" s="1"/>
  <c r="AV99" i="21"/>
  <c r="AV105" i="21"/>
  <c r="AL21" i="21"/>
  <c r="BP21" i="21" s="1"/>
  <c r="AV289" i="21"/>
  <c r="AV405" i="21"/>
  <c r="AL414" i="21"/>
  <c r="BP414" i="21" s="1"/>
  <c r="AL127" i="21"/>
  <c r="BP127" i="21" s="1"/>
  <c r="AL103" i="21"/>
  <c r="BP103" i="21" s="1"/>
  <c r="AL161" i="21"/>
  <c r="BP161" i="21" s="1"/>
  <c r="AL408" i="21"/>
  <c r="BP408" i="21" s="1"/>
  <c r="AV413" i="21"/>
  <c r="AV393" i="21"/>
  <c r="AL269" i="21"/>
  <c r="BP269" i="21" s="1"/>
  <c r="AV275" i="21"/>
  <c r="AV143" i="21"/>
  <c r="AL149" i="21"/>
  <c r="BP149" i="21" s="1"/>
  <c r="AL6" i="21"/>
  <c r="BP6" i="21" s="1"/>
  <c r="AV439" i="21"/>
  <c r="AL365" i="21"/>
  <c r="BP365" i="21" s="1"/>
  <c r="AV376" i="21"/>
  <c r="AV265" i="21"/>
  <c r="AV185" i="21"/>
  <c r="AV149" i="21"/>
  <c r="AV268" i="21"/>
  <c r="AV202" i="21"/>
  <c r="AV175" i="21"/>
  <c r="AL112" i="21"/>
  <c r="BP112" i="21" s="1"/>
  <c r="AV119" i="21"/>
  <c r="AV343" i="21"/>
  <c r="AV151" i="21"/>
  <c r="AV117" i="21"/>
  <c r="AV397" i="21"/>
  <c r="AV251" i="21"/>
  <c r="AV114" i="21"/>
  <c r="AV12" i="21"/>
  <c r="AV253" i="21"/>
  <c r="AV311" i="21"/>
  <c r="AV293" i="21"/>
  <c r="AV273" i="21"/>
  <c r="AV23" i="21"/>
  <c r="AV153" i="21"/>
  <c r="AV336" i="21"/>
  <c r="AV111" i="21"/>
  <c r="AV380" i="21"/>
  <c r="AL318" i="21"/>
  <c r="BP318" i="21" s="1"/>
  <c r="AL334" i="21"/>
  <c r="BP334" i="21" s="1"/>
  <c r="AV310" i="21"/>
  <c r="AV307" i="21"/>
  <c r="AV315" i="21"/>
  <c r="AL204" i="21"/>
  <c r="BP204" i="21" s="1"/>
  <c r="AV189" i="21"/>
  <c r="AV180" i="21"/>
  <c r="AV132" i="21"/>
  <c r="AV166" i="21"/>
  <c r="AV100" i="21"/>
  <c r="AV68" i="21"/>
  <c r="AV433" i="21"/>
  <c r="AV348" i="21"/>
  <c r="AV24" i="21"/>
  <c r="AV272" i="21"/>
  <c r="AV222" i="21"/>
  <c r="AV109" i="21"/>
  <c r="AV378" i="21"/>
  <c r="AV243" i="21"/>
  <c r="AV171" i="21"/>
  <c r="AV281" i="21"/>
  <c r="AV61" i="21"/>
  <c r="AV301" i="21"/>
  <c r="AV410" i="21"/>
  <c r="AV371" i="21"/>
  <c r="AL359" i="21"/>
  <c r="BP359" i="21" s="1"/>
  <c r="AV207" i="21"/>
  <c r="AV91" i="21"/>
  <c r="AV347" i="21"/>
  <c r="AV316" i="21"/>
  <c r="AL201" i="21"/>
  <c r="BP201" i="21" s="1"/>
  <c r="AV384" i="21"/>
  <c r="AV274" i="21"/>
  <c r="AV407" i="21"/>
  <c r="AV434" i="21"/>
  <c r="AV271" i="21"/>
  <c r="AV244" i="21"/>
  <c r="AV236" i="21"/>
  <c r="AV160" i="21"/>
  <c r="AV276" i="21"/>
  <c r="AV53" i="21"/>
  <c r="AL431" i="21"/>
  <c r="BP431" i="21" s="1"/>
  <c r="AL416" i="21"/>
  <c r="BP416" i="21" s="1"/>
  <c r="AV401" i="21"/>
  <c r="AV337" i="21"/>
  <c r="AV319" i="21"/>
  <c r="AV225" i="21"/>
  <c r="AV148" i="21"/>
  <c r="AV441" i="21"/>
  <c r="AV298" i="21"/>
  <c r="AV20" i="21"/>
  <c r="AV146" i="21"/>
  <c r="AV398" i="21"/>
  <c r="AV318" i="21"/>
  <c r="AV294" i="21"/>
  <c r="AV29" i="21"/>
  <c r="AV22" i="21"/>
  <c r="AV124" i="21"/>
  <c r="AV233" i="21"/>
  <c r="AV47" i="21"/>
  <c r="AV129" i="21"/>
  <c r="AV366" i="21"/>
  <c r="AV304" i="21"/>
  <c r="AV344" i="21"/>
  <c r="AV261" i="21"/>
  <c r="AV313" i="21"/>
  <c r="AV368" i="21"/>
  <c r="AV324" i="21"/>
  <c r="AV237" i="21"/>
  <c r="AV200" i="21"/>
  <c r="AV131" i="21"/>
  <c r="AV152" i="21"/>
  <c r="AV86" i="21"/>
  <c r="AV8" i="21"/>
  <c r="AV287" i="21"/>
  <c r="AV388" i="21"/>
  <c r="AV355" i="21"/>
  <c r="AV195" i="21"/>
  <c r="AV79" i="21"/>
  <c r="AV65" i="21"/>
  <c r="AV402" i="21"/>
  <c r="AV387" i="21"/>
  <c r="AV415" i="21"/>
  <c r="AV417" i="21"/>
  <c r="AV188" i="21"/>
  <c r="AV93" i="21"/>
  <c r="AV412" i="21"/>
  <c r="AV390" i="21"/>
  <c r="AV444" i="21"/>
  <c r="AV382" i="21"/>
  <c r="AV246" i="21"/>
  <c r="AV209" i="21"/>
  <c r="AV190" i="21"/>
  <c r="AV329" i="21"/>
  <c r="AV255" i="21"/>
  <c r="AV123" i="21"/>
  <c r="AV404" i="21"/>
  <c r="BQ404" i="21" s="1"/>
  <c r="AV374" i="21"/>
  <c r="AV321" i="21"/>
  <c r="AV409" i="21"/>
  <c r="BQ409" i="21" s="1"/>
  <c r="AV422" i="21"/>
  <c r="AV358" i="21"/>
  <c r="AV283" i="21"/>
  <c r="AV173" i="21"/>
  <c r="AV198" i="21"/>
  <c r="AV140" i="21"/>
  <c r="AV167" i="21"/>
  <c r="AV110" i="21"/>
  <c r="AV63" i="21"/>
  <c r="AV46" i="21"/>
  <c r="AV108" i="21"/>
  <c r="AV43" i="21"/>
  <c r="AV35" i="21"/>
  <c r="AV82" i="21"/>
  <c r="AV30" i="21"/>
  <c r="AV16" i="21"/>
  <c r="AV264" i="21"/>
  <c r="AV220" i="21"/>
  <c r="AV379" i="21"/>
  <c r="AV327" i="21"/>
  <c r="AV230" i="21"/>
  <c r="AV182" i="21"/>
  <c r="AV216" i="21"/>
  <c r="AV385" i="21"/>
  <c r="AV85" i="21"/>
  <c r="AV267" i="21"/>
  <c r="AV142" i="21"/>
  <c r="AV67" i="21"/>
  <c r="AV15" i="21"/>
  <c r="AV210" i="21"/>
  <c r="AV212" i="21"/>
  <c r="AV419" i="21"/>
  <c r="AV445" i="21"/>
  <c r="AV340" i="21"/>
  <c r="AV425" i="21"/>
  <c r="AV234" i="21"/>
  <c r="AV49" i="21"/>
  <c r="AV19" i="21"/>
  <c r="AV33" i="21"/>
  <c r="AV250" i="21"/>
  <c r="AV369" i="21"/>
  <c r="AV257" i="21"/>
  <c r="AV150" i="21"/>
  <c r="AV408" i="21"/>
  <c r="AV7" i="21"/>
  <c r="AV130" i="21"/>
  <c r="AV435" i="21"/>
  <c r="AV285" i="21"/>
  <c r="AV10" i="21"/>
  <c r="AV223" i="21"/>
  <c r="AV335" i="21"/>
  <c r="AV98" i="21"/>
  <c r="AV305" i="21"/>
  <c r="AV73" i="21"/>
  <c r="AV363" i="21"/>
  <c r="BQ363" i="21" s="1"/>
  <c r="AV317" i="21"/>
  <c r="AV334" i="21"/>
  <c r="AV299" i="21"/>
  <c r="AV300" i="21"/>
  <c r="AV295" i="21"/>
  <c r="AV245" i="21"/>
  <c r="AV263" i="21"/>
  <c r="AV226" i="21"/>
  <c r="AV144" i="21"/>
  <c r="AV127" i="21"/>
  <c r="AV87" i="21"/>
  <c r="AV102" i="21"/>
  <c r="AV31" i="21"/>
  <c r="AL396" i="21"/>
  <c r="BP396" i="21" s="1"/>
  <c r="AV381" i="21"/>
  <c r="AV418" i="21"/>
  <c r="AV399" i="21"/>
  <c r="AV437" i="21"/>
  <c r="AV194" i="21"/>
  <c r="AL358" i="21"/>
  <c r="BP358" i="21" s="1"/>
  <c r="AV326" i="21"/>
  <c r="AL289" i="21"/>
  <c r="BP289" i="21" s="1"/>
  <c r="AV291" i="21"/>
  <c r="AV286" i="21"/>
  <c r="AV256" i="21"/>
  <c r="AV235" i="21"/>
  <c r="AV227" i="21"/>
  <c r="AV208" i="21"/>
  <c r="AV155" i="21"/>
  <c r="AV204" i="21"/>
  <c r="AV112" i="21"/>
  <c r="AV125" i="21"/>
  <c r="AV50" i="21"/>
  <c r="AV39" i="21"/>
  <c r="AV64" i="21"/>
  <c r="AV6" i="21"/>
  <c r="AV395" i="21"/>
  <c r="AV429" i="21"/>
  <c r="AV442" i="21"/>
  <c r="AV431" i="21"/>
  <c r="AV338" i="21"/>
  <c r="AV169" i="21"/>
  <c r="AV346" i="21"/>
  <c r="AV278" i="21"/>
  <c r="AV126" i="21"/>
  <c r="AV92" i="21"/>
  <c r="AV217" i="21"/>
  <c r="AV88" i="21"/>
  <c r="BQ88" i="21" s="1"/>
  <c r="AV162" i="21"/>
  <c r="AV282" i="21"/>
  <c r="AV349" i="21"/>
  <c r="AV356" i="21"/>
  <c r="AV266" i="21"/>
  <c r="AV252" i="21"/>
  <c r="AV260" i="21"/>
  <c r="AV224" i="21"/>
  <c r="AV174" i="21"/>
  <c r="AV163" i="21"/>
  <c r="AV211" i="21"/>
  <c r="AV156" i="21"/>
  <c r="AL169" i="21"/>
  <c r="BP169" i="21" s="1"/>
  <c r="AV97" i="21"/>
  <c r="AL77" i="21"/>
  <c r="BP77" i="21" s="1"/>
  <c r="AV4" i="21"/>
  <c r="AV5" i="21"/>
  <c r="AV389" i="21"/>
  <c r="AV269" i="21"/>
  <c r="AV375" i="21"/>
  <c r="AV292" i="21"/>
  <c r="AV242" i="21"/>
  <c r="AV219" i="21"/>
  <c r="AV158" i="21"/>
  <c r="AV137" i="21"/>
  <c r="AV229" i="21"/>
  <c r="AV141" i="21"/>
  <c r="AV350" i="21"/>
  <c r="AV354" i="21"/>
  <c r="AV262" i="21"/>
  <c r="AV21" i="21"/>
  <c r="AV9" i="21"/>
  <c r="AV428" i="21"/>
  <c r="AV26" i="21"/>
  <c r="AV400" i="21"/>
  <c r="AV370" i="21"/>
  <c r="BQ370" i="21" s="1"/>
  <c r="AV314" i="21"/>
  <c r="AV430" i="21"/>
  <c r="AV403" i="21"/>
  <c r="AV427" i="21"/>
  <c r="AV411" i="21"/>
  <c r="AV365" i="21"/>
  <c r="AV372" i="21"/>
  <c r="AV362" i="21"/>
  <c r="AV328" i="21"/>
  <c r="AV325" i="21"/>
  <c r="AV320" i="21"/>
  <c r="AV332" i="21"/>
  <c r="AV303" i="21"/>
  <c r="AV322" i="21"/>
  <c r="AV280" i="21"/>
  <c r="AV232" i="21"/>
  <c r="AV249" i="21"/>
  <c r="AV241" i="21"/>
  <c r="AV199" i="21"/>
  <c r="AV290" i="21"/>
  <c r="AV205" i="21"/>
  <c r="AV193" i="21"/>
  <c r="AV191" i="21"/>
  <c r="AV165" i="21"/>
  <c r="AV218" i="21"/>
  <c r="AV183" i="21"/>
  <c r="AV128" i="21"/>
  <c r="AV96" i="21"/>
  <c r="AV83" i="21"/>
  <c r="AV34" i="21"/>
  <c r="AV17" i="21"/>
  <c r="AV27" i="21"/>
  <c r="AV13" i="21"/>
  <c r="AV424" i="21"/>
  <c r="AV426" i="21"/>
  <c r="AV221" i="21"/>
  <c r="AV323" i="21"/>
  <c r="AV48" i="21"/>
  <c r="AV133" i="21"/>
  <c r="AV258" i="21"/>
  <c r="AV52" i="21"/>
  <c r="AV51" i="21"/>
  <c r="AV157" i="21"/>
  <c r="AV309" i="21"/>
  <c r="AV134" i="21"/>
  <c r="AV54" i="21"/>
  <c r="AV18" i="21"/>
  <c r="AV66" i="21"/>
  <c r="AV392" i="21"/>
  <c r="AV32" i="21"/>
  <c r="AV122" i="21"/>
  <c r="AV28" i="21"/>
  <c r="AV342" i="21"/>
  <c r="AV55" i="21"/>
  <c r="AV57" i="21"/>
  <c r="AV421" i="21"/>
  <c r="AV14" i="21"/>
  <c r="AV138" i="21"/>
  <c r="AV121" i="21"/>
  <c r="AV172" i="21"/>
  <c r="AV312" i="21"/>
  <c r="AV181" i="21"/>
  <c r="AV44" i="21"/>
  <c r="AV333" i="21"/>
  <c r="AV201" i="21"/>
  <c r="AV58" i="21"/>
  <c r="AV40" i="21"/>
  <c r="AV84" i="21"/>
  <c r="AV56" i="21"/>
  <c r="AV423" i="21"/>
  <c r="AV440" i="21"/>
  <c r="BQ440" i="21" s="1"/>
  <c r="AV396" i="21"/>
  <c r="AV214" i="21"/>
  <c r="AV353" i="21"/>
  <c r="AV176" i="21"/>
  <c r="AV77" i="21"/>
  <c r="AV113" i="21"/>
  <c r="AV45" i="21"/>
  <c r="AV331" i="21"/>
  <c r="AV115" i="21"/>
  <c r="AV41" i="21"/>
  <c r="AV78" i="21"/>
  <c r="AV206" i="21"/>
  <c r="AV170" i="21"/>
  <c r="AV416" i="21"/>
  <c r="AV373" i="21"/>
  <c r="AV231" i="21"/>
  <c r="AV145" i="21"/>
  <c r="AV306" i="21"/>
  <c r="AV352" i="21"/>
  <c r="AV168" i="21"/>
  <c r="AV72" i="21"/>
  <c r="AV107" i="21"/>
  <c r="AV36" i="21"/>
  <c r="AV364" i="21"/>
  <c r="AV238" i="21"/>
  <c r="AV81" i="21"/>
  <c r="AV59" i="21"/>
  <c r="AV103" i="21"/>
  <c r="AV11" i="21"/>
  <c r="AV37" i="21"/>
  <c r="AV90" i="21"/>
  <c r="AV186" i="21"/>
  <c r="AV25" i="21"/>
  <c r="AV187" i="21"/>
  <c r="AV394" i="21"/>
  <c r="BA385" i="21"/>
  <c r="BA435" i="21"/>
  <c r="AL366" i="21"/>
  <c r="BP366" i="21" s="1"/>
  <c r="AL351" i="21"/>
  <c r="BP351" i="21" s="1"/>
  <c r="AL326" i="21"/>
  <c r="BP326" i="21" s="1"/>
  <c r="AL245" i="21"/>
  <c r="BP245" i="21" s="1"/>
  <c r="AL237" i="21"/>
  <c r="BP237" i="21" s="1"/>
  <c r="AL107" i="21"/>
  <c r="BP107" i="21" s="1"/>
  <c r="AL115" i="21"/>
  <c r="BP115" i="21" s="1"/>
  <c r="AL80" i="21"/>
  <c r="BP80" i="21" s="1"/>
  <c r="AL30" i="21"/>
  <c r="BP30" i="21" s="1"/>
  <c r="AL17" i="21"/>
  <c r="BP17" i="21" s="1"/>
  <c r="AL147" i="21"/>
  <c r="BP147" i="21" s="1"/>
  <c r="AL439" i="21"/>
  <c r="BP439" i="21" s="1"/>
  <c r="AL392" i="21"/>
  <c r="BP392" i="21" s="1"/>
  <c r="AL371" i="21"/>
  <c r="BP371" i="21" s="1"/>
  <c r="AL320" i="21"/>
  <c r="BP320" i="21" s="1"/>
  <c r="AL220" i="21"/>
  <c r="BP220" i="21" s="1"/>
  <c r="AL177" i="21"/>
  <c r="BP177" i="21" s="1"/>
  <c r="AL181" i="21"/>
  <c r="BP181" i="21" s="1"/>
  <c r="AL164" i="21"/>
  <c r="BP164" i="21" s="1"/>
  <c r="AL97" i="21"/>
  <c r="BP97" i="21" s="1"/>
  <c r="AL322" i="21"/>
  <c r="BP322" i="21" s="1"/>
  <c r="AL67" i="21"/>
  <c r="BP67" i="21" s="1"/>
  <c r="AL352" i="21"/>
  <c r="BP352" i="21" s="1"/>
  <c r="AL118" i="21"/>
  <c r="BP118" i="21" s="1"/>
  <c r="AL330" i="21"/>
  <c r="BP330" i="21" s="1"/>
  <c r="AL95" i="21"/>
  <c r="BP95" i="21" s="1"/>
  <c r="AL36" i="21"/>
  <c r="BP36" i="21" s="1"/>
  <c r="AL74" i="21"/>
  <c r="BP74" i="21" s="1"/>
  <c r="AL16" i="21"/>
  <c r="BP16" i="21" s="1"/>
  <c r="AL25" i="21"/>
  <c r="BP25" i="21" s="1"/>
  <c r="AL391" i="21"/>
  <c r="BP391" i="21" s="1"/>
  <c r="AL283" i="21"/>
  <c r="BP283" i="21" s="1"/>
  <c r="AL274" i="21"/>
  <c r="BP274" i="21" s="1"/>
  <c r="AL217" i="21"/>
  <c r="BP217" i="21" s="1"/>
  <c r="AL187" i="21"/>
  <c r="BP187" i="21" s="1"/>
  <c r="AL419" i="21"/>
  <c r="BP419" i="21" s="1"/>
  <c r="AL361" i="21"/>
  <c r="BP361" i="21" s="1"/>
  <c r="AL193" i="21"/>
  <c r="BP193" i="21" s="1"/>
  <c r="AL185" i="21"/>
  <c r="BP185" i="21" s="1"/>
  <c r="AL151" i="21"/>
  <c r="BP151" i="21" s="1"/>
  <c r="AL50" i="21"/>
  <c r="BP50" i="21" s="1"/>
  <c r="AL178" i="21"/>
  <c r="BP178" i="21" s="1"/>
  <c r="AL101" i="21"/>
  <c r="BP101" i="21" s="1"/>
  <c r="AL78" i="21"/>
  <c r="BP78" i="21" s="1"/>
  <c r="AL427" i="21"/>
  <c r="BP427" i="21" s="1"/>
  <c r="AL355" i="21"/>
  <c r="BP355" i="21" s="1"/>
  <c r="AL363" i="21"/>
  <c r="BP363" i="21" s="1"/>
  <c r="AL261" i="21"/>
  <c r="BP261" i="21" s="1"/>
  <c r="AL167" i="21"/>
  <c r="BP167" i="21" s="1"/>
  <c r="AL145" i="21"/>
  <c r="BP145" i="21" s="1"/>
  <c r="AL102" i="21"/>
  <c r="BP102" i="21" s="1"/>
  <c r="AL46" i="21"/>
  <c r="BP46" i="21" s="1"/>
  <c r="AL70" i="21"/>
  <c r="BP70" i="21" s="1"/>
  <c r="AL197" i="21"/>
  <c r="BP197" i="21" s="1"/>
  <c r="AL61" i="21"/>
  <c r="BP61" i="21" s="1"/>
  <c r="AL158" i="21"/>
  <c r="BP158" i="21" s="1"/>
  <c r="AL422" i="21"/>
  <c r="BP422" i="21" s="1"/>
  <c r="AL413" i="21"/>
  <c r="BP413" i="21" s="1"/>
  <c r="AL397" i="21"/>
  <c r="BP397" i="21" s="1"/>
  <c r="AL317" i="21"/>
  <c r="BP317" i="21" s="1"/>
  <c r="AL303" i="21"/>
  <c r="BP303" i="21" s="1"/>
  <c r="AL273" i="21"/>
  <c r="BP273" i="21" s="1"/>
  <c r="AL292" i="21"/>
  <c r="BP292" i="21" s="1"/>
  <c r="AL296" i="21"/>
  <c r="BP296" i="21" s="1"/>
  <c r="AL286" i="21"/>
  <c r="BP286" i="21" s="1"/>
  <c r="AL248" i="21"/>
  <c r="BP248" i="21" s="1"/>
  <c r="AL225" i="21"/>
  <c r="BP225" i="21" s="1"/>
  <c r="AL259" i="21"/>
  <c r="BP259" i="21" s="1"/>
  <c r="AL183" i="21"/>
  <c r="BP183" i="21" s="1"/>
  <c r="AL104" i="21"/>
  <c r="BP104" i="21" s="1"/>
  <c r="AL88" i="21"/>
  <c r="BP88" i="21" s="1"/>
  <c r="AL32" i="21"/>
  <c r="BP32" i="21" s="1"/>
  <c r="AL398" i="21"/>
  <c r="BP398" i="21" s="1"/>
  <c r="AL400" i="21"/>
  <c r="BP400" i="21" s="1"/>
  <c r="AL402" i="21"/>
  <c r="BP402" i="21" s="1"/>
  <c r="AL433" i="21"/>
  <c r="BP433" i="21" s="1"/>
  <c r="AL306" i="21"/>
  <c r="BP306" i="21" s="1"/>
  <c r="AL135" i="21"/>
  <c r="BP135" i="21" s="1"/>
  <c r="AL395" i="21"/>
  <c r="BP395" i="21" s="1"/>
  <c r="AL297" i="21"/>
  <c r="BP297" i="21" s="1"/>
  <c r="AL407" i="21"/>
  <c r="BP407" i="21" s="1"/>
  <c r="AL430" i="21"/>
  <c r="BP430" i="21" s="1"/>
  <c r="AL387" i="21"/>
  <c r="BP387" i="21" s="1"/>
  <c r="AL409" i="21"/>
  <c r="BP409" i="21" s="1"/>
  <c r="AL377" i="21"/>
  <c r="BP377" i="21" s="1"/>
  <c r="AL316" i="21"/>
  <c r="BP316" i="21" s="1"/>
  <c r="AL295" i="21"/>
  <c r="BP295" i="21" s="1"/>
  <c r="AL189" i="21"/>
  <c r="BP189" i="21" s="1"/>
  <c r="AL51" i="21"/>
  <c r="BP51" i="21" s="1"/>
  <c r="AL19" i="21"/>
  <c r="BP19" i="21" s="1"/>
  <c r="AL10" i="21"/>
  <c r="BP10" i="21" s="1"/>
  <c r="AL263" i="21"/>
  <c r="BP263" i="21" s="1"/>
  <c r="AL24" i="21"/>
  <c r="BP24" i="21" s="1"/>
  <c r="AL354" i="21"/>
  <c r="BP354" i="21" s="1"/>
  <c r="AL129" i="21"/>
  <c r="BP129" i="21" s="1"/>
  <c r="AL38" i="21"/>
  <c r="BP38" i="21" s="1"/>
  <c r="AL57" i="21"/>
  <c r="BP57" i="21" s="1"/>
  <c r="AL329" i="21"/>
  <c r="BP329" i="21" s="1"/>
  <c r="AL294" i="21"/>
  <c r="BP294" i="21" s="1"/>
  <c r="AL405" i="21"/>
  <c r="BP405" i="21" s="1"/>
  <c r="AL401" i="21"/>
  <c r="BP401" i="21" s="1"/>
  <c r="AL362" i="21"/>
  <c r="BP362" i="21" s="1"/>
  <c r="AL370" i="21"/>
  <c r="BP370" i="21" s="1"/>
  <c r="AL337" i="21"/>
  <c r="BP337" i="21" s="1"/>
  <c r="AL315" i="21"/>
  <c r="BP315" i="21" s="1"/>
  <c r="AL324" i="21"/>
  <c r="BP324" i="21" s="1"/>
  <c r="AL321" i="21"/>
  <c r="BP321" i="21" s="1"/>
  <c r="AL282" i="21"/>
  <c r="BP282" i="21" s="1"/>
  <c r="AL244" i="21"/>
  <c r="BP244" i="21" s="1"/>
  <c r="AL293" i="21"/>
  <c r="BP293" i="21" s="1"/>
  <c r="AL243" i="21"/>
  <c r="BP243" i="21" s="1"/>
  <c r="AL232" i="21"/>
  <c r="BP232" i="21" s="1"/>
  <c r="AL216" i="21"/>
  <c r="BP216" i="21" s="1"/>
  <c r="AL199" i="21"/>
  <c r="BP199" i="21" s="1"/>
  <c r="AL4" i="21"/>
  <c r="BP4" i="21" s="1"/>
  <c r="AL15" i="21"/>
  <c r="BP15" i="21" s="1"/>
  <c r="AL92" i="21"/>
  <c r="BP92" i="21" s="1"/>
  <c r="AT345" i="21"/>
  <c r="AR345" i="21" s="1"/>
  <c r="AT154" i="21"/>
  <c r="AV154" i="21" s="1"/>
  <c r="AL375" i="21"/>
  <c r="BP375" i="21" s="1"/>
  <c r="AT60" i="21"/>
  <c r="AV60" i="21" s="1"/>
  <c r="AL380" i="21"/>
  <c r="BP380" i="21" s="1"/>
  <c r="AL382" i="21"/>
  <c r="BP382" i="21" s="1"/>
  <c r="AT196" i="21"/>
  <c r="AR196" i="21" s="1"/>
  <c r="AT62" i="21"/>
  <c r="AV62" i="21" s="1"/>
  <c r="AL313" i="21"/>
  <c r="BP313" i="21" s="1"/>
  <c r="AL288" i="21"/>
  <c r="BP288" i="21" s="1"/>
  <c r="AL280" i="21"/>
  <c r="BP280" i="21" s="1"/>
  <c r="AL256" i="21"/>
  <c r="BP256" i="21" s="1"/>
  <c r="AL236" i="21"/>
  <c r="BP236" i="21" s="1"/>
  <c r="AL258" i="21"/>
  <c r="BP258" i="21" s="1"/>
  <c r="AL230" i="21"/>
  <c r="BP230" i="21" s="1"/>
  <c r="AL203" i="21"/>
  <c r="BP203" i="21" s="1"/>
  <c r="AL93" i="21"/>
  <c r="BP93" i="21" s="1"/>
  <c r="AL87" i="21"/>
  <c r="BP87" i="21" s="1"/>
  <c r="AL121" i="21"/>
  <c r="BP121" i="21" s="1"/>
  <c r="AL108" i="21"/>
  <c r="BP108" i="21" s="1"/>
  <c r="AL31" i="21"/>
  <c r="BP31" i="21" s="1"/>
  <c r="AL26" i="21"/>
  <c r="BP26" i="21" s="1"/>
  <c r="AL27" i="21"/>
  <c r="BP27" i="21" s="1"/>
  <c r="AT406" i="21"/>
  <c r="AV406" i="21" s="1"/>
  <c r="AL406" i="21"/>
  <c r="BP406" i="21" s="1"/>
  <c r="AL154" i="21"/>
  <c r="BP154" i="21" s="1"/>
  <c r="AL384" i="21"/>
  <c r="BP384" i="21" s="1"/>
  <c r="AL130" i="21"/>
  <c r="BP130" i="21" s="1"/>
  <c r="AL423" i="21"/>
  <c r="BP423" i="21" s="1"/>
  <c r="AL436" i="21"/>
  <c r="BP436" i="21" s="1"/>
  <c r="AL376" i="21"/>
  <c r="BP376" i="21" s="1"/>
  <c r="AL106" i="21"/>
  <c r="BP106" i="21" s="1"/>
  <c r="AL438" i="21"/>
  <c r="BP438" i="21" s="1"/>
  <c r="AL393" i="21"/>
  <c r="BP393" i="21" s="1"/>
  <c r="AL417" i="21"/>
  <c r="BP417" i="21" s="1"/>
  <c r="AL404" i="21"/>
  <c r="BP404" i="21" s="1"/>
  <c r="AL342" i="21"/>
  <c r="BP342" i="21" s="1"/>
  <c r="AL357" i="21"/>
  <c r="BP357" i="21" s="1"/>
  <c r="AL345" i="21"/>
  <c r="BP345" i="21" s="1"/>
  <c r="AL331" i="21"/>
  <c r="BP331" i="21" s="1"/>
  <c r="AL327" i="21"/>
  <c r="BP327" i="21" s="1"/>
  <c r="AL304" i="21"/>
  <c r="BP304" i="21" s="1"/>
  <c r="AL339" i="21"/>
  <c r="BP339" i="21" s="1"/>
  <c r="AL314" i="21"/>
  <c r="BP314" i="21" s="1"/>
  <c r="AL275" i="21"/>
  <c r="BP275" i="21" s="1"/>
  <c r="AL271" i="21"/>
  <c r="BP271" i="21" s="1"/>
  <c r="AL287" i="21"/>
  <c r="BP287" i="21" s="1"/>
  <c r="AL233" i="21"/>
  <c r="BP233" i="21" s="1"/>
  <c r="AL266" i="21"/>
  <c r="BP266" i="21" s="1"/>
  <c r="AL250" i="21"/>
  <c r="BP250" i="21" s="1"/>
  <c r="AL242" i="21"/>
  <c r="BP242" i="21" s="1"/>
  <c r="AL212" i="21"/>
  <c r="BP212" i="21" s="1"/>
  <c r="AL234" i="21"/>
  <c r="BP234" i="21" s="1"/>
  <c r="AL218" i="21"/>
  <c r="BP218" i="21" s="1"/>
  <c r="AL247" i="21"/>
  <c r="BP247" i="21" s="1"/>
  <c r="AL364" i="21"/>
  <c r="BP364" i="21" s="1"/>
  <c r="AL323" i="21"/>
  <c r="BP323" i="21" s="1"/>
  <c r="AL411" i="21"/>
  <c r="BP411" i="21" s="1"/>
  <c r="AL389" i="21"/>
  <c r="BP389" i="21" s="1"/>
  <c r="AL379" i="21"/>
  <c r="BP379" i="21" s="1"/>
  <c r="AL383" i="21"/>
  <c r="BP383" i="21" s="1"/>
  <c r="AL346" i="21"/>
  <c r="BP346" i="21" s="1"/>
  <c r="AL344" i="21"/>
  <c r="BP344" i="21" s="1"/>
  <c r="AL335" i="21"/>
  <c r="BP335" i="21" s="1"/>
  <c r="AL310" i="21"/>
  <c r="BP310" i="21" s="1"/>
  <c r="AL241" i="21"/>
  <c r="BP241" i="21" s="1"/>
  <c r="AL264" i="21"/>
  <c r="BP264" i="21" s="1"/>
  <c r="AL239" i="21"/>
  <c r="BP239" i="21" s="1"/>
  <c r="AL223" i="21"/>
  <c r="BP223" i="21" s="1"/>
  <c r="AL200" i="21"/>
  <c r="BP200" i="21" s="1"/>
  <c r="AL224" i="21"/>
  <c r="BP224" i="21" s="1"/>
  <c r="AL194" i="21"/>
  <c r="BP194" i="21" s="1"/>
  <c r="AL378" i="21"/>
  <c r="BP378" i="21" s="1"/>
  <c r="AL290" i="21"/>
  <c r="BP290" i="21" s="1"/>
  <c r="AL278" i="21"/>
  <c r="BP278" i="21" s="1"/>
  <c r="AL252" i="21"/>
  <c r="BP252" i="21" s="1"/>
  <c r="AL249" i="21"/>
  <c r="BP249" i="21" s="1"/>
  <c r="AL228" i="21"/>
  <c r="BP228" i="21" s="1"/>
  <c r="AL215" i="21"/>
  <c r="BP215" i="21" s="1"/>
  <c r="AL210" i="21"/>
  <c r="BP210" i="21" s="1"/>
  <c r="AL253" i="21"/>
  <c r="BP253" i="21" s="1"/>
  <c r="AL251" i="21"/>
  <c r="BP251" i="21" s="1"/>
  <c r="AL420" i="21"/>
  <c r="BP420" i="21" s="1"/>
  <c r="AL403" i="21"/>
  <c r="BP403" i="21" s="1"/>
  <c r="AL434" i="21"/>
  <c r="BP434" i="21" s="1"/>
  <c r="AL386" i="21"/>
  <c r="BP386" i="21" s="1"/>
  <c r="AL367" i="21"/>
  <c r="BP367" i="21" s="1"/>
  <c r="AL353" i="21"/>
  <c r="BP353" i="21" s="1"/>
  <c r="AL325" i="21"/>
  <c r="BP325" i="21" s="1"/>
  <c r="AL332" i="21"/>
  <c r="BP332" i="21" s="1"/>
  <c r="AL328" i="21"/>
  <c r="BP328" i="21" s="1"/>
  <c r="AL311" i="21"/>
  <c r="BP311" i="21" s="1"/>
  <c r="AL299" i="21"/>
  <c r="BP299" i="21" s="1"/>
  <c r="AL270" i="21"/>
  <c r="BP270" i="21" s="1"/>
  <c r="AL257" i="21"/>
  <c r="BP257" i="21" s="1"/>
  <c r="AL238" i="21"/>
  <c r="BP238" i="21" s="1"/>
  <c r="AL255" i="21"/>
  <c r="BP255" i="21" s="1"/>
  <c r="AL231" i="21"/>
  <c r="BP231" i="21" s="1"/>
  <c r="AL254" i="21"/>
  <c r="BP254" i="21" s="1"/>
  <c r="AL415" i="21"/>
  <c r="BP415" i="21" s="1"/>
  <c r="AL412" i="21"/>
  <c r="BP412" i="21" s="1"/>
  <c r="AL369" i="21"/>
  <c r="BP369" i="21" s="1"/>
  <c r="AL374" i="21"/>
  <c r="BP374" i="21" s="1"/>
  <c r="AL385" i="21"/>
  <c r="BP385" i="21" s="1"/>
  <c r="AL341" i="21"/>
  <c r="BP341" i="21" s="1"/>
  <c r="AL312" i="21"/>
  <c r="BP312" i="21" s="1"/>
  <c r="AL319" i="21"/>
  <c r="BP319" i="21" s="1"/>
  <c r="AL300" i="21"/>
  <c r="BP300" i="21" s="1"/>
  <c r="AL291" i="21"/>
  <c r="BP291" i="21" s="1"/>
  <c r="AL260" i="21"/>
  <c r="BP260" i="21" s="1"/>
  <c r="AL267" i="21"/>
  <c r="BP267" i="21" s="1"/>
  <c r="AL265" i="21"/>
  <c r="BP265" i="21" s="1"/>
  <c r="AL235" i="21"/>
  <c r="BP235" i="21" s="1"/>
  <c r="AL213" i="21"/>
  <c r="BP213" i="21" s="1"/>
  <c r="AL284" i="21"/>
  <c r="BP284" i="21" s="1"/>
  <c r="AL186" i="21"/>
  <c r="BP186" i="21" s="1"/>
  <c r="AL170" i="21"/>
  <c r="BP170" i="21" s="1"/>
  <c r="AL144" i="21"/>
  <c r="BP144" i="21" s="1"/>
  <c r="AL136" i="21"/>
  <c r="BP136" i="21" s="1"/>
  <c r="AL137" i="21"/>
  <c r="BP137" i="21" s="1"/>
  <c r="AL180" i="21"/>
  <c r="BP180" i="21" s="1"/>
  <c r="AL165" i="21"/>
  <c r="BP165" i="21" s="1"/>
  <c r="AL120" i="21"/>
  <c r="BP120" i="21" s="1"/>
  <c r="AL111" i="21"/>
  <c r="BP111" i="21" s="1"/>
  <c r="AL119" i="21"/>
  <c r="BP119" i="21" s="1"/>
  <c r="AL62" i="21"/>
  <c r="BP62" i="21" s="1"/>
  <c r="AL42" i="21"/>
  <c r="BP42" i="21" s="1"/>
  <c r="AL40" i="21"/>
  <c r="BP40" i="21" s="1"/>
  <c r="AL12" i="21"/>
  <c r="BP12" i="21" s="1"/>
  <c r="AL29" i="21"/>
  <c r="BP29" i="21" s="1"/>
  <c r="AL11" i="21"/>
  <c r="BP11" i="21" s="1"/>
  <c r="AL7" i="21"/>
  <c r="BP7" i="21" s="1"/>
  <c r="AL360" i="21"/>
  <c r="BP360" i="21" s="1"/>
  <c r="AL175" i="21"/>
  <c r="BP175" i="21" s="1"/>
  <c r="AL150" i="21"/>
  <c r="BP150" i="21" s="1"/>
  <c r="AL131" i="21"/>
  <c r="BP131" i="21" s="1"/>
  <c r="AL146" i="21"/>
  <c r="BP146" i="21" s="1"/>
  <c r="AL268" i="21"/>
  <c r="BP268" i="21" s="1"/>
  <c r="AL53" i="21"/>
  <c r="BP53" i="21" s="1"/>
  <c r="AL368" i="21"/>
  <c r="BP368" i="21" s="1"/>
  <c r="AL381" i="21"/>
  <c r="BP381" i="21" s="1"/>
  <c r="AL159" i="21"/>
  <c r="BP159" i="21" s="1"/>
  <c r="AL207" i="21"/>
  <c r="BP207" i="21" s="1"/>
  <c r="AL226" i="21"/>
  <c r="BP226" i="21" s="1"/>
  <c r="AL208" i="21"/>
  <c r="BP208" i="21" s="1"/>
  <c r="AL191" i="21"/>
  <c r="BP191" i="21" s="1"/>
  <c r="AL166" i="21"/>
  <c r="BP166" i="21" s="1"/>
  <c r="AL221" i="21"/>
  <c r="BP221" i="21" s="1"/>
  <c r="AL202" i="21"/>
  <c r="BP202" i="21" s="1"/>
  <c r="AL176" i="21"/>
  <c r="BP176" i="21" s="1"/>
  <c r="AL109" i="21"/>
  <c r="BP109" i="21" s="1"/>
  <c r="AL71" i="21"/>
  <c r="BP71" i="21" s="1"/>
  <c r="AL75" i="21"/>
  <c r="BP75" i="21" s="1"/>
  <c r="AL79" i="21"/>
  <c r="BP79" i="21" s="1"/>
  <c r="AL43" i="21"/>
  <c r="BP43" i="21" s="1"/>
  <c r="AL82" i="21"/>
  <c r="BP82" i="21" s="1"/>
  <c r="AL418" i="21"/>
  <c r="BP418" i="21" s="1"/>
  <c r="AL390" i="21"/>
  <c r="BP390" i="21" s="1"/>
  <c r="AL445" i="21"/>
  <c r="BP445" i="21" s="1"/>
  <c r="AL55" i="21"/>
  <c r="BP55" i="21" s="1"/>
  <c r="AL81" i="21"/>
  <c r="BP81" i="21" s="1"/>
  <c r="AL206" i="21"/>
  <c r="BP206" i="21" s="1"/>
  <c r="AL94" i="21"/>
  <c r="BP94" i="21" s="1"/>
  <c r="AL152" i="21"/>
  <c r="BP152" i="21" s="1"/>
  <c r="AL173" i="21"/>
  <c r="BP173" i="21" s="1"/>
  <c r="AL72" i="21"/>
  <c r="BP72" i="21" s="1"/>
  <c r="AL28" i="21"/>
  <c r="BP28" i="21" s="1"/>
  <c r="AL5" i="21"/>
  <c r="BP5" i="21" s="1"/>
  <c r="AL22" i="21"/>
  <c r="BP22" i="21" s="1"/>
  <c r="AL394" i="21"/>
  <c r="BP394" i="21" s="1"/>
  <c r="AL442" i="21"/>
  <c r="BP442" i="21" s="1"/>
  <c r="AL426" i="21"/>
  <c r="BP426" i="21" s="1"/>
  <c r="AL298" i="21"/>
  <c r="BP298" i="21" s="1"/>
  <c r="AL214" i="21"/>
  <c r="BP214" i="21" s="1"/>
  <c r="AL162" i="21"/>
  <c r="BP162" i="21" s="1"/>
  <c r="AL73" i="21"/>
  <c r="BP73" i="21" s="1"/>
  <c r="AL155" i="21"/>
  <c r="BP155" i="21" s="1"/>
  <c r="AL444" i="21"/>
  <c r="BP444" i="21" s="1"/>
  <c r="AL372" i="21"/>
  <c r="BP372" i="21" s="1"/>
  <c r="AL20" i="21"/>
  <c r="BP20" i="21" s="1"/>
  <c r="AL309" i="21"/>
  <c r="BP309" i="21" s="1"/>
  <c r="AL285" i="21"/>
  <c r="BP285" i="21" s="1"/>
  <c r="AL198" i="21"/>
  <c r="BP198" i="21" s="1"/>
  <c r="AL174" i="21"/>
  <c r="BP174" i="21" s="1"/>
  <c r="AL168" i="21"/>
  <c r="BP168" i="21" s="1"/>
  <c r="AL141" i="21"/>
  <c r="BP141" i="21" s="1"/>
  <c r="AL116" i="21"/>
  <c r="BP116" i="21" s="1"/>
  <c r="AL105" i="21"/>
  <c r="BP105" i="21" s="1"/>
  <c r="AL126" i="21"/>
  <c r="BP126" i="21" s="1"/>
  <c r="AL113" i="21"/>
  <c r="BP113" i="21" s="1"/>
  <c r="AL83" i="21"/>
  <c r="BP83" i="21" s="1"/>
  <c r="AL84" i="21"/>
  <c r="BP84" i="21" s="1"/>
  <c r="AL60" i="21"/>
  <c r="BP60" i="21" s="1"/>
  <c r="AL35" i="21"/>
  <c r="BP35" i="21" s="1"/>
  <c r="AL86" i="21"/>
  <c r="BP86" i="21" s="1"/>
  <c r="AL23" i="21"/>
  <c r="BP23" i="21" s="1"/>
  <c r="AL14" i="21"/>
  <c r="BP14" i="21" s="1"/>
  <c r="AL429" i="21"/>
  <c r="BP429" i="21" s="1"/>
  <c r="AL143" i="21"/>
  <c r="BP143" i="21" s="1"/>
  <c r="AL301" i="21"/>
  <c r="BP301" i="21" s="1"/>
  <c r="AL272" i="21"/>
  <c r="BP272" i="21" s="1"/>
  <c r="AL142" i="21"/>
  <c r="BP142" i="21" s="1"/>
  <c r="AL69" i="21"/>
  <c r="BP69" i="21" s="1"/>
  <c r="AL59" i="21"/>
  <c r="BP59" i="21" s="1"/>
  <c r="AL432" i="21"/>
  <c r="BP432" i="21" s="1"/>
  <c r="AL441" i="21"/>
  <c r="BP441" i="21" s="1"/>
  <c r="AL307" i="21"/>
  <c r="BP307" i="21" s="1"/>
  <c r="AL134" i="21"/>
  <c r="BP134" i="21" s="1"/>
  <c r="AL227" i="21"/>
  <c r="BP227" i="21" s="1"/>
  <c r="AL192" i="21"/>
  <c r="BP192" i="21" s="1"/>
  <c r="AL184" i="21"/>
  <c r="BP184" i="21" s="1"/>
  <c r="AL140" i="21"/>
  <c r="BP140" i="21" s="1"/>
  <c r="AL182" i="21"/>
  <c r="BP182" i="21" s="1"/>
  <c r="AL195" i="21"/>
  <c r="BP195" i="21" s="1"/>
  <c r="AL96" i="21"/>
  <c r="BP96" i="21" s="1"/>
  <c r="AL122" i="21"/>
  <c r="BP122" i="21" s="1"/>
  <c r="AL100" i="21"/>
  <c r="BP100" i="21" s="1"/>
  <c r="AL65" i="21"/>
  <c r="BP65" i="21" s="1"/>
  <c r="AL47" i="21"/>
  <c r="BP47" i="21" s="1"/>
  <c r="AL44" i="21"/>
  <c r="BP44" i="21" s="1"/>
  <c r="AL58" i="21"/>
  <c r="BP58" i="21" s="1"/>
  <c r="AL437" i="21"/>
  <c r="BP437" i="21" s="1"/>
  <c r="AL388" i="21"/>
  <c r="BP388" i="21" s="1"/>
  <c r="AL349" i="21"/>
  <c r="BP349" i="21" s="1"/>
  <c r="AL157" i="21"/>
  <c r="BP157" i="21" s="1"/>
  <c r="AL49" i="21"/>
  <c r="BP49" i="21" s="1"/>
  <c r="AL277" i="21"/>
  <c r="BP277" i="21" s="1"/>
  <c r="AL37" i="21"/>
  <c r="BP37" i="21" s="1"/>
  <c r="AL41" i="21"/>
  <c r="BP41" i="21" s="1"/>
  <c r="AL421" i="21"/>
  <c r="BP421" i="21" s="1"/>
  <c r="AL424" i="21"/>
  <c r="BP424" i="21" s="1"/>
  <c r="AL440" i="21"/>
  <c r="BP440" i="21" s="1"/>
  <c r="AL171" i="21"/>
  <c r="BP171" i="21" s="1"/>
  <c r="AL338" i="21"/>
  <c r="BP338" i="21" s="1"/>
  <c r="AL209" i="21"/>
  <c r="BP209" i="21" s="1"/>
  <c r="AL302" i="21"/>
  <c r="BP302" i="21" s="1"/>
  <c r="AL114" i="21"/>
  <c r="BP114" i="21" s="1"/>
  <c r="AL276" i="21"/>
  <c r="BP276" i="21" s="1"/>
  <c r="AL246" i="21"/>
  <c r="BP246" i="21" s="1"/>
  <c r="AL240" i="21"/>
  <c r="BP240" i="21" s="1"/>
  <c r="AL219" i="21"/>
  <c r="BP219" i="21" s="1"/>
  <c r="AL222" i="21"/>
  <c r="BP222" i="21" s="1"/>
  <c r="AL196" i="21"/>
  <c r="BP196" i="21" s="1"/>
  <c r="AL205" i="21"/>
  <c r="BP205" i="21" s="1"/>
  <c r="AL190" i="21"/>
  <c r="BP190" i="21" s="1"/>
  <c r="AL229" i="21"/>
  <c r="BP229" i="21" s="1"/>
  <c r="AL188" i="21"/>
  <c r="BP188" i="21" s="1"/>
  <c r="AL148" i="21"/>
  <c r="BP148" i="21" s="1"/>
  <c r="AL132" i="21"/>
  <c r="BP132" i="21" s="1"/>
  <c r="AL153" i="21"/>
  <c r="BP153" i="21" s="1"/>
  <c r="AL133" i="21"/>
  <c r="BP133" i="21" s="1"/>
  <c r="AL128" i="21"/>
  <c r="BP128" i="21" s="1"/>
  <c r="AL125" i="21"/>
  <c r="BP125" i="21" s="1"/>
  <c r="AL117" i="21"/>
  <c r="BP117" i="21" s="1"/>
  <c r="AL99" i="21"/>
  <c r="BP99" i="21" s="1"/>
  <c r="AL98" i="21"/>
  <c r="BP98" i="21" s="1"/>
  <c r="AL90" i="21"/>
  <c r="BP90" i="21" s="1"/>
  <c r="AL124" i="21"/>
  <c r="BP124" i="21" s="1"/>
  <c r="AL66" i="21"/>
  <c r="BP66" i="21" s="1"/>
  <c r="AL64" i="21"/>
  <c r="BP64" i="21" s="1"/>
  <c r="AL54" i="21"/>
  <c r="BP54" i="21" s="1"/>
  <c r="AL68" i="21"/>
  <c r="BP68" i="21" s="1"/>
  <c r="AL8" i="21"/>
  <c r="BP8" i="21" s="1"/>
  <c r="AL33" i="21"/>
  <c r="BP33" i="21" s="1"/>
  <c r="AL34" i="21"/>
  <c r="BP34" i="21" s="1"/>
  <c r="AL9" i="21"/>
  <c r="BP9" i="21" s="1"/>
  <c r="AL13" i="21"/>
  <c r="BP13" i="21" s="1"/>
  <c r="AL336" i="21"/>
  <c r="BP336" i="21" s="1"/>
  <c r="AL281" i="21"/>
  <c r="BP281" i="21" s="1"/>
  <c r="AL138" i="21"/>
  <c r="BP138" i="21" s="1"/>
  <c r="AL45" i="21"/>
  <c r="BP45" i="21" s="1"/>
  <c r="AL18" i="21"/>
  <c r="BP18" i="21" s="1"/>
  <c r="AL262" i="21"/>
  <c r="BP262" i="21" s="1"/>
  <c r="AL48" i="21"/>
  <c r="BP48" i="21" s="1"/>
  <c r="AL110" i="21"/>
  <c r="BP110" i="21" s="1"/>
  <c r="AL163" i="21"/>
  <c r="BP163" i="21" s="1"/>
  <c r="AL333" i="21"/>
  <c r="BP333" i="21" s="1"/>
  <c r="AL85" i="21"/>
  <c r="BP85" i="21" s="1"/>
  <c r="AL179" i="21"/>
  <c r="BP179" i="21" s="1"/>
  <c r="AL410" i="21"/>
  <c r="BP410" i="21" s="1"/>
  <c r="AL305" i="21"/>
  <c r="BP305" i="21" s="1"/>
  <c r="AL428" i="21"/>
  <c r="BP428" i="21" s="1"/>
  <c r="AL52" i="21"/>
  <c r="BP52" i="21" s="1"/>
  <c r="AL308" i="21"/>
  <c r="BP308" i="21" s="1"/>
  <c r="AL139" i="21"/>
  <c r="BP139" i="21" s="1"/>
  <c r="AL343" i="21"/>
  <c r="BP343" i="21" s="1"/>
  <c r="AL56" i="21"/>
  <c r="BP56" i="21" s="1"/>
  <c r="BK370" i="21"/>
  <c r="BR370" i="21" s="1"/>
  <c r="BA181" i="21"/>
  <c r="BA381" i="21"/>
  <c r="BK298" i="21"/>
  <c r="BR298" i="21" s="1"/>
  <c r="BA262" i="21"/>
  <c r="BA217" i="21"/>
  <c r="BK155" i="21"/>
  <c r="BR155" i="21" s="1"/>
  <c r="BA74" i="21"/>
  <c r="BK352" i="21"/>
  <c r="BR352" i="21" s="1"/>
  <c r="BK170" i="21"/>
  <c r="BR170" i="21" s="1"/>
  <c r="BK223" i="21"/>
  <c r="BR223" i="21" s="1"/>
  <c r="BK285" i="21"/>
  <c r="BK109" i="21"/>
  <c r="BR109" i="21" s="1"/>
  <c r="BA231" i="21"/>
  <c r="BB231" i="21" s="1"/>
  <c r="BK231" i="21"/>
  <c r="BA349" i="21"/>
  <c r="BK331" i="21"/>
  <c r="BR331" i="21" s="1"/>
  <c r="BA163" i="21"/>
  <c r="BK161" i="21"/>
  <c r="BR161" i="21" s="1"/>
  <c r="BA109" i="21"/>
  <c r="BB109" i="21" s="1"/>
  <c r="BA94" i="21"/>
  <c r="BK94" i="21"/>
  <c r="BK309" i="21"/>
  <c r="BR309" i="21" s="1"/>
  <c r="BK261" i="21"/>
  <c r="BA158" i="21"/>
  <c r="BB158" i="21" s="1"/>
  <c r="BK428" i="21"/>
  <c r="BA364" i="21"/>
  <c r="BB364" i="21" s="1"/>
  <c r="BA261" i="21"/>
  <c r="BB261" i="21" s="1"/>
  <c r="BK158" i="21"/>
  <c r="BK121" i="21"/>
  <c r="BR121" i="21" s="1"/>
  <c r="BK364" i="21"/>
  <c r="BA210" i="21"/>
  <c r="BA428" i="21"/>
  <c r="BB428" i="21" s="1"/>
  <c r="BA285" i="21"/>
  <c r="BB285" i="21" s="1"/>
  <c r="BA264" i="21"/>
  <c r="BB264" i="21" s="1"/>
  <c r="BK53" i="21"/>
  <c r="BR53" i="21" s="1"/>
  <c r="BK57" i="21"/>
  <c r="BK264" i="21"/>
  <c r="BA69" i="21"/>
  <c r="BA57" i="21"/>
  <c r="BB57" i="21" s="1"/>
  <c r="BA281" i="21"/>
  <c r="BB281" i="21" s="1"/>
  <c r="BK281" i="21"/>
  <c r="BK209" i="21"/>
  <c r="BA421" i="21"/>
  <c r="BB421" i="21" s="1"/>
  <c r="BA375" i="21"/>
  <c r="BA342" i="21"/>
  <c r="BB342" i="21" s="1"/>
  <c r="BK274" i="21"/>
  <c r="BA33" i="21"/>
  <c r="BB33" i="21" s="1"/>
  <c r="BK206" i="21"/>
  <c r="BR206" i="21" s="1"/>
  <c r="BK288" i="21"/>
  <c r="BK421" i="21"/>
  <c r="BA274" i="21"/>
  <c r="BB274" i="21" s="1"/>
  <c r="BK216" i="21"/>
  <c r="BR216" i="21" s="1"/>
  <c r="BA406" i="21"/>
  <c r="BA384" i="21"/>
  <c r="BK229" i="21"/>
  <c r="BK382" i="21"/>
  <c r="BA382" i="21"/>
  <c r="BK375" i="21"/>
  <c r="BK342" i="21"/>
  <c r="BR342" i="21" s="1"/>
  <c r="BA229" i="21"/>
  <c r="BB229" i="21" s="1"/>
  <c r="BA72" i="21"/>
  <c r="BK33" i="21"/>
  <c r="BR33" i="21" s="1"/>
  <c r="BA288" i="21"/>
  <c r="BB288" i="21" s="1"/>
  <c r="BA209" i="21"/>
  <c r="BB209" i="21" s="1"/>
  <c r="BK19" i="21"/>
  <c r="BA19" i="21"/>
  <c r="BK289" i="21"/>
  <c r="BA289" i="21"/>
  <c r="BB289" i="21" s="1"/>
  <c r="BK290" i="21"/>
  <c r="BA290" i="21"/>
  <c r="BB290" i="21" s="1"/>
  <c r="BK233" i="21"/>
  <c r="BA233" i="21"/>
  <c r="BB233" i="21" s="1"/>
  <c r="BK434" i="21"/>
  <c r="BR434" i="21" s="1"/>
  <c r="BA434" i="21"/>
  <c r="BB434" i="21" s="1"/>
  <c r="BK430" i="21"/>
  <c r="BA430" i="21"/>
  <c r="BK410" i="21"/>
  <c r="BA410" i="21"/>
  <c r="BB410" i="21" s="1"/>
  <c r="BK372" i="21"/>
  <c r="BA372" i="21"/>
  <c r="BK358" i="21"/>
  <c r="BR358" i="21" s="1"/>
  <c r="BA358" i="21"/>
  <c r="BB358" i="21" s="1"/>
  <c r="BK318" i="21"/>
  <c r="BA318" i="21"/>
  <c r="BK297" i="21"/>
  <c r="BA297" i="21"/>
  <c r="BB297" i="21" s="1"/>
  <c r="BK306" i="21"/>
  <c r="BA306" i="21"/>
  <c r="BB306" i="21" s="1"/>
  <c r="BK265" i="21"/>
  <c r="BA265" i="21"/>
  <c r="BK250" i="21"/>
  <c r="BA250" i="21"/>
  <c r="BB250" i="21" s="1"/>
  <c r="BK239" i="21"/>
  <c r="BA239" i="21"/>
  <c r="BB239" i="21" s="1"/>
  <c r="BK284" i="21"/>
  <c r="BA284" i="21"/>
  <c r="BB284" i="21" s="1"/>
  <c r="BK234" i="21"/>
  <c r="BA234" i="21"/>
  <c r="BK179" i="21"/>
  <c r="BA179" i="21"/>
  <c r="BK186" i="21"/>
  <c r="BA186" i="21"/>
  <c r="BB186" i="21" s="1"/>
  <c r="BK176" i="21"/>
  <c r="BA176" i="21"/>
  <c r="BB176" i="21" s="1"/>
  <c r="BK120" i="21"/>
  <c r="BR120" i="21" s="1"/>
  <c r="BA120" i="21"/>
  <c r="BB120" i="21" s="1"/>
  <c r="BK124" i="21"/>
  <c r="BA124" i="21"/>
  <c r="BB124" i="21" s="1"/>
  <c r="BK91" i="21"/>
  <c r="BA91" i="21"/>
  <c r="BB91" i="21" s="1"/>
  <c r="BK108" i="21"/>
  <c r="BA108" i="21"/>
  <c r="BB108" i="21" s="1"/>
  <c r="BK78" i="21"/>
  <c r="BR78" i="21" s="1"/>
  <c r="BA78" i="21"/>
  <c r="BB78" i="21" s="1"/>
  <c r="BK58" i="21"/>
  <c r="BA58" i="21"/>
  <c r="BB58" i="21" s="1"/>
  <c r="BK45" i="21"/>
  <c r="BA45" i="21"/>
  <c r="BB45" i="21" s="1"/>
  <c r="BK392" i="21"/>
  <c r="BA392" i="21"/>
  <c r="BK322" i="21"/>
  <c r="BR322" i="21" s="1"/>
  <c r="BA322" i="21"/>
  <c r="BB322" i="21" s="1"/>
  <c r="BK183" i="21"/>
  <c r="BA183" i="21"/>
  <c r="BB183" i="21" s="1"/>
  <c r="BK102" i="21"/>
  <c r="BA102" i="21"/>
  <c r="BB102" i="21" s="1"/>
  <c r="BK368" i="21"/>
  <c r="BA368" i="21"/>
  <c r="BB368" i="21" s="1"/>
  <c r="BK361" i="21"/>
  <c r="BR361" i="21" s="1"/>
  <c r="BA361" i="21"/>
  <c r="BB361" i="21" s="1"/>
  <c r="BK320" i="21"/>
  <c r="BA320" i="21"/>
  <c r="BK225" i="21"/>
  <c r="BA225" i="21"/>
  <c r="BB225" i="21" s="1"/>
  <c r="BK219" i="21"/>
  <c r="BA219" i="21"/>
  <c r="BK235" i="21"/>
  <c r="BA235" i="21"/>
  <c r="BK220" i="21"/>
  <c r="BA220" i="21"/>
  <c r="BB220" i="21" s="1"/>
  <c r="BK246" i="21"/>
  <c r="BA246" i="21"/>
  <c r="BK172" i="21"/>
  <c r="BA172" i="21"/>
  <c r="BB172" i="21" s="1"/>
  <c r="BK114" i="21"/>
  <c r="BR114" i="21" s="1"/>
  <c r="BA114" i="21"/>
  <c r="BB114" i="21" s="1"/>
  <c r="BK104" i="21"/>
  <c r="BA104" i="21"/>
  <c r="BB104" i="21" s="1"/>
  <c r="BK71" i="21"/>
  <c r="BA71" i="21"/>
  <c r="BB71" i="21" s="1"/>
  <c r="BK41" i="21"/>
  <c r="BA41" i="21"/>
  <c r="BB41" i="21" s="1"/>
  <c r="BK7" i="21"/>
  <c r="BR7" i="21" s="1"/>
  <c r="BA7" i="21"/>
  <c r="BB7" i="21" s="1"/>
  <c r="BK345" i="21"/>
  <c r="BA345" i="21"/>
  <c r="BB345" i="21" s="1"/>
  <c r="BK126" i="21"/>
  <c r="BA126" i="21"/>
  <c r="BB126" i="21" s="1"/>
  <c r="BK73" i="21"/>
  <c r="BA73" i="21"/>
  <c r="BB73" i="21" s="1"/>
  <c r="BK442" i="21"/>
  <c r="BR442" i="21" s="1"/>
  <c r="BA442" i="21"/>
  <c r="BB442" i="21" s="1"/>
  <c r="BK411" i="21"/>
  <c r="BA411" i="21"/>
  <c r="BB411" i="21" s="1"/>
  <c r="BK386" i="21"/>
  <c r="BA386" i="21"/>
  <c r="BB386" i="21" s="1"/>
  <c r="BK350" i="21"/>
  <c r="BA350" i="21"/>
  <c r="BK294" i="21"/>
  <c r="BA294" i="21"/>
  <c r="BK287" i="21"/>
  <c r="BA287" i="21"/>
  <c r="BK270" i="21"/>
  <c r="BA270" i="21"/>
  <c r="BK230" i="21"/>
  <c r="BA230" i="21"/>
  <c r="BB230" i="21" s="1"/>
  <c r="BK202" i="21"/>
  <c r="BA202" i="21"/>
  <c r="BK182" i="21"/>
  <c r="BA182" i="21"/>
  <c r="BK150" i="21"/>
  <c r="BA150" i="21"/>
  <c r="BB150" i="21" s="1"/>
  <c r="BK142" i="21"/>
  <c r="BA142" i="21"/>
  <c r="BK134" i="21"/>
  <c r="BR134" i="21" s="1"/>
  <c r="BA134" i="21"/>
  <c r="BB134" i="21" s="1"/>
  <c r="BK82" i="21"/>
  <c r="BA82" i="21"/>
  <c r="BB82" i="21" s="1"/>
  <c r="BK32" i="21"/>
  <c r="BA32" i="21"/>
  <c r="BB32" i="21" s="1"/>
  <c r="BK26" i="21"/>
  <c r="BA26" i="21"/>
  <c r="BB26" i="21" s="1"/>
  <c r="BK21" i="21"/>
  <c r="BA21" i="21"/>
  <c r="BK30" i="21"/>
  <c r="BA30" i="21"/>
  <c r="BB30" i="21" s="1"/>
  <c r="BK25" i="21"/>
  <c r="BA25" i="21"/>
  <c r="BK20" i="21"/>
  <c r="BA20" i="21"/>
  <c r="BB20" i="21" s="1"/>
  <c r="BK438" i="21"/>
  <c r="BR438" i="21" s="1"/>
  <c r="BA438" i="21"/>
  <c r="BB438" i="21" s="1"/>
  <c r="BK420" i="21"/>
  <c r="BA420" i="21"/>
  <c r="BB420" i="21" s="1"/>
  <c r="BK400" i="21"/>
  <c r="BA400" i="21"/>
  <c r="BB400" i="21" s="1"/>
  <c r="BK373" i="21"/>
  <c r="BA373" i="21"/>
  <c r="BK366" i="21"/>
  <c r="BR366" i="21" s="1"/>
  <c r="BA366" i="21"/>
  <c r="BB366" i="21" s="1"/>
  <c r="BK354" i="21"/>
  <c r="BA354" i="21"/>
  <c r="BB354" i="21" s="1"/>
  <c r="BK347" i="21"/>
  <c r="BA347" i="21"/>
  <c r="BB347" i="21" s="1"/>
  <c r="BK330" i="21"/>
  <c r="BA330" i="21"/>
  <c r="BK305" i="21"/>
  <c r="BR305" i="21" s="1"/>
  <c r="BA305" i="21"/>
  <c r="BB305" i="21" s="1"/>
  <c r="BK295" i="21"/>
  <c r="BA295" i="21"/>
  <c r="BK286" i="21"/>
  <c r="BA286" i="21"/>
  <c r="BK273" i="21"/>
  <c r="BA273" i="21"/>
  <c r="BB273" i="21" s="1"/>
  <c r="BK269" i="21"/>
  <c r="BR269" i="21" s="1"/>
  <c r="BA269" i="21"/>
  <c r="BB269" i="21" s="1"/>
  <c r="BK263" i="21"/>
  <c r="BA263" i="21"/>
  <c r="BK224" i="21"/>
  <c r="BA224" i="21"/>
  <c r="BB224" i="21" s="1"/>
  <c r="BK190" i="21"/>
  <c r="BA190" i="21"/>
  <c r="BK168" i="21"/>
  <c r="BA168" i="21"/>
  <c r="BK204" i="21"/>
  <c r="BA204" i="21"/>
  <c r="BB204" i="21" s="1"/>
  <c r="BK37" i="21"/>
  <c r="BA37" i="21"/>
  <c r="BB37" i="21" s="1"/>
  <c r="BK22" i="21"/>
  <c r="BA22" i="21"/>
  <c r="BB22" i="21" s="1"/>
  <c r="BK414" i="21"/>
  <c r="BA414" i="21"/>
  <c r="BK302" i="21"/>
  <c r="BA302" i="21"/>
  <c r="BB302" i="21" s="1"/>
  <c r="BK48" i="21"/>
  <c r="BA48" i="21"/>
  <c r="BB48" i="21" s="1"/>
  <c r="BK412" i="21"/>
  <c r="BA412" i="21"/>
  <c r="BK279" i="21"/>
  <c r="BA279" i="21"/>
  <c r="BK339" i="21"/>
  <c r="BA339" i="21"/>
  <c r="BK260" i="21"/>
  <c r="BA260" i="21"/>
  <c r="BB260" i="21" s="1"/>
  <c r="BK222" i="21"/>
  <c r="BA222" i="21"/>
  <c r="BK215" i="21"/>
  <c r="BR215" i="21" s="1"/>
  <c r="BA215" i="21"/>
  <c r="BB215" i="21" s="1"/>
  <c r="BK122" i="21"/>
  <c r="BA122" i="21"/>
  <c r="BB122" i="21" s="1"/>
  <c r="BK81" i="21"/>
  <c r="BA81" i="21"/>
  <c r="BB81" i="21" s="1"/>
  <c r="BK67" i="21"/>
  <c r="BA67" i="21"/>
  <c r="BK52" i="21"/>
  <c r="BR52" i="21" s="1"/>
  <c r="BA52" i="21"/>
  <c r="BB52" i="21" s="1"/>
  <c r="BK44" i="21"/>
  <c r="BA44" i="21"/>
  <c r="BB44" i="21" s="1"/>
  <c r="BK36" i="21"/>
  <c r="BA36" i="21"/>
  <c r="BK18" i="21"/>
  <c r="BA18" i="21"/>
  <c r="BK316" i="21"/>
  <c r="BA316" i="21"/>
  <c r="BK211" i="21"/>
  <c r="BA211" i="21"/>
  <c r="BK14" i="21"/>
  <c r="BA14" i="21"/>
  <c r="BB14" i="21" s="1"/>
  <c r="BK408" i="21"/>
  <c r="BA408" i="21"/>
  <c r="BB408" i="21" s="1"/>
  <c r="BK422" i="21"/>
  <c r="BA422" i="21"/>
  <c r="BK404" i="21"/>
  <c r="BA404" i="21"/>
  <c r="BB404" i="21" s="1"/>
  <c r="BK396" i="21"/>
  <c r="BA396" i="21"/>
  <c r="BB396" i="21" s="1"/>
  <c r="BK380" i="21"/>
  <c r="BA380" i="21"/>
  <c r="BB380" i="21" s="1"/>
  <c r="BK301" i="21"/>
  <c r="BR301" i="21" s="1"/>
  <c r="BA301" i="21"/>
  <c r="BB301" i="21" s="1"/>
  <c r="BK326" i="21"/>
  <c r="BA326" i="21"/>
  <c r="BK293" i="21"/>
  <c r="BA293" i="21"/>
  <c r="BB293" i="21" s="1"/>
  <c r="BK238" i="21"/>
  <c r="BA238" i="21"/>
  <c r="BK242" i="21"/>
  <c r="BR242" i="21" s="1"/>
  <c r="BA242" i="21"/>
  <c r="BB242" i="21" s="1"/>
  <c r="BK77" i="21"/>
  <c r="BA77" i="21"/>
  <c r="BK49" i="21"/>
  <c r="BA49" i="21"/>
  <c r="BB49" i="21" s="1"/>
  <c r="BK29" i="21"/>
  <c r="BA29" i="21"/>
  <c r="BB29" i="21" s="1"/>
  <c r="BK111" i="21"/>
  <c r="BR111" i="21" s="1"/>
  <c r="BA111" i="21"/>
  <c r="BB111" i="21" s="1"/>
  <c r="BK54" i="21"/>
  <c r="BA54" i="21"/>
  <c r="BK40" i="21"/>
  <c r="BA40" i="21"/>
  <c r="BK445" i="21"/>
  <c r="BA445" i="21"/>
  <c r="BB445" i="21" s="1"/>
  <c r="BK416" i="21"/>
  <c r="BR416" i="21" s="1"/>
  <c r="BA416" i="21"/>
  <c r="BB416" i="21" s="1"/>
  <c r="BK369" i="21"/>
  <c r="BA369" i="21"/>
  <c r="BB369" i="21" s="1"/>
  <c r="BK335" i="21"/>
  <c r="BA335" i="21"/>
  <c r="BK356" i="21"/>
  <c r="BA356" i="21"/>
  <c r="BK258" i="21"/>
  <c r="BR258" i="21" s="1"/>
  <c r="BA258" i="21"/>
  <c r="BB258" i="21" s="1"/>
  <c r="BK187" i="21"/>
  <c r="BA187" i="21"/>
  <c r="BK169" i="21"/>
  <c r="BA169" i="21"/>
  <c r="BB169" i="21" s="1"/>
  <c r="BK146" i="21"/>
  <c r="BA146" i="21"/>
  <c r="BK138" i="21"/>
  <c r="BR138" i="21" s="1"/>
  <c r="BA138" i="21"/>
  <c r="BB138" i="21" s="1"/>
  <c r="BK130" i="21"/>
  <c r="BA130" i="21"/>
  <c r="BK103" i="21"/>
  <c r="BA103" i="21"/>
  <c r="BK127" i="21"/>
  <c r="BA127" i="21"/>
  <c r="BB127" i="21" s="1"/>
  <c r="BK115" i="21"/>
  <c r="BR115" i="21" s="1"/>
  <c r="BA115" i="21"/>
  <c r="BB115" i="21" s="1"/>
  <c r="BK66" i="21"/>
  <c r="BA66" i="21"/>
  <c r="BB66" i="21" s="1"/>
  <c r="BK16" i="21"/>
  <c r="BA16" i="21"/>
  <c r="BB16" i="21" s="1"/>
  <c r="BK27" i="21"/>
  <c r="BA27" i="21"/>
  <c r="BK28" i="21"/>
  <c r="BR28" i="21" s="1"/>
  <c r="BA28" i="21"/>
  <c r="BB28" i="21" s="1"/>
  <c r="C95" i="2"/>
  <c r="C125" i="2"/>
  <c r="C39" i="2"/>
  <c r="C29" i="2"/>
  <c r="C40" i="2"/>
  <c r="C116" i="2"/>
  <c r="C97" i="2"/>
  <c r="C22" i="2"/>
  <c r="C32" i="2"/>
  <c r="C48" i="2"/>
  <c r="C101" i="2"/>
  <c r="C118" i="2"/>
  <c r="C128" i="2"/>
  <c r="C96" i="2"/>
  <c r="C44" i="2"/>
  <c r="C23" i="2"/>
  <c r="C119" i="2"/>
  <c r="C132" i="2"/>
  <c r="C24" i="2"/>
  <c r="C36" i="2"/>
  <c r="C92" i="2"/>
  <c r="C110" i="2"/>
  <c r="C120" i="2"/>
  <c r="C136" i="2"/>
  <c r="C126" i="2"/>
  <c r="C127" i="2"/>
  <c r="C37" i="2"/>
  <c r="C111" i="2"/>
  <c r="C30" i="2"/>
  <c r="C31" i="2"/>
  <c r="C117" i="2"/>
  <c r="C93" i="2"/>
  <c r="C28" i="2"/>
  <c r="C38" i="2"/>
  <c r="C94" i="2"/>
  <c r="C112" i="2"/>
  <c r="BS329" i="22" l="1"/>
  <c r="BS81" i="22"/>
  <c r="BS435" i="22"/>
  <c r="BS13" i="22"/>
  <c r="BS118" i="22"/>
  <c r="BS261" i="22"/>
  <c r="BS300" i="22"/>
  <c r="BS8" i="22"/>
  <c r="F102" i="2"/>
  <c r="E102" i="2"/>
  <c r="D102" i="2"/>
  <c r="BS182" i="22"/>
  <c r="BS181" i="22"/>
  <c r="BS232" i="22"/>
  <c r="BS268" i="22"/>
  <c r="BS76" i="22"/>
  <c r="BS422" i="22"/>
  <c r="BS193" i="22"/>
  <c r="BS131" i="22"/>
  <c r="BS366" i="22"/>
  <c r="BS324" i="22"/>
  <c r="BS249" i="22"/>
  <c r="BS153" i="22"/>
  <c r="BS222" i="22"/>
  <c r="BS56" i="22"/>
  <c r="BS169" i="22"/>
  <c r="BS83" i="22"/>
  <c r="BS334" i="22"/>
  <c r="BS354" i="22"/>
  <c r="BS388" i="22"/>
  <c r="BS159" i="22"/>
  <c r="BS130" i="22"/>
  <c r="BS337" i="22"/>
  <c r="BS192" i="22"/>
  <c r="BS234" i="22"/>
  <c r="BS316" i="22"/>
  <c r="BS183" i="22"/>
  <c r="BS188" i="22"/>
  <c r="BS332" i="22"/>
  <c r="BS128" i="22"/>
  <c r="BS358" i="22"/>
  <c r="BS109" i="22"/>
  <c r="BS266" i="22"/>
  <c r="BS106" i="22"/>
  <c r="BS264" i="22"/>
  <c r="BS103" i="22"/>
  <c r="BS401" i="22"/>
  <c r="BS363" i="22"/>
  <c r="BS275" i="22"/>
  <c r="BS113" i="22"/>
  <c r="BS283" i="22"/>
  <c r="BS42" i="22"/>
  <c r="BS190" i="22"/>
  <c r="BS304" i="22"/>
  <c r="BS191" i="22"/>
  <c r="BS54" i="22"/>
  <c r="BS396" i="22"/>
  <c r="BS376" i="22"/>
  <c r="BS171" i="22"/>
  <c r="BS307" i="22"/>
  <c r="BS96" i="22"/>
  <c r="BS260" i="22"/>
  <c r="BS137" i="22"/>
  <c r="BS6" i="22"/>
  <c r="BS330" i="22"/>
  <c r="BS46" i="22"/>
  <c r="BS27" i="22"/>
  <c r="BS336" i="22"/>
  <c r="BS127" i="22"/>
  <c r="BS257" i="22"/>
  <c r="BS196" i="22"/>
  <c r="BS356" i="22"/>
  <c r="BS119" i="22"/>
  <c r="BS429" i="22"/>
  <c r="BS310" i="22"/>
  <c r="BS154" i="22"/>
  <c r="BS407" i="22"/>
  <c r="BS322" i="22"/>
  <c r="BS125" i="22"/>
  <c r="BS238" i="22"/>
  <c r="BS394" i="22"/>
  <c r="BS418" i="22"/>
  <c r="BS95" i="22"/>
  <c r="BS348" i="22"/>
  <c r="BS58" i="22"/>
  <c r="BS355" i="22"/>
  <c r="BS335" i="22"/>
  <c r="BS37" i="22"/>
  <c r="BS248" i="22"/>
  <c r="BS28" i="22"/>
  <c r="BS51" i="22"/>
  <c r="BS338" i="22"/>
  <c r="BS400" i="22"/>
  <c r="BS438" i="22"/>
  <c r="BS437" i="22"/>
  <c r="BS277" i="22"/>
  <c r="BS339" i="22"/>
  <c r="BS144" i="22"/>
  <c r="BS365" i="22"/>
  <c r="BS163" i="22"/>
  <c r="BS172" i="22"/>
  <c r="BS306" i="22"/>
  <c r="BS89" i="22"/>
  <c r="BS120" i="22"/>
  <c r="BS173" i="22"/>
  <c r="BS331" i="22"/>
  <c r="BS286" i="22"/>
  <c r="BS44" i="22"/>
  <c r="BS225" i="22"/>
  <c r="BS353" i="22"/>
  <c r="BS65" i="22"/>
  <c r="BS15" i="22"/>
  <c r="BS395" i="22"/>
  <c r="BS141" i="22"/>
  <c r="BS134" i="22"/>
  <c r="BS185" i="22"/>
  <c r="BS116" i="22"/>
  <c r="BS361" i="22"/>
  <c r="BS9" i="22"/>
  <c r="BS416" i="22"/>
  <c r="BS198" i="22"/>
  <c r="BS174" i="22"/>
  <c r="BS87" i="22"/>
  <c r="BS80" i="22"/>
  <c r="BR59" i="22"/>
  <c r="BS59" i="22" s="1"/>
  <c r="BR311" i="22"/>
  <c r="BS311" i="22" s="1"/>
  <c r="BR107" i="22"/>
  <c r="BS107" i="22" s="1"/>
  <c r="BR294" i="22"/>
  <c r="BS294" i="22" s="1"/>
  <c r="BR20" i="22"/>
  <c r="BS20" i="22" s="1"/>
  <c r="BR98" i="22"/>
  <c r="BS98" i="22" s="1"/>
  <c r="BR22" i="22"/>
  <c r="BS22" i="22" s="1"/>
  <c r="BR372" i="22"/>
  <c r="BS372" i="22" s="1"/>
  <c r="BR209" i="22"/>
  <c r="BS209" i="22" s="1"/>
  <c r="BR392" i="22"/>
  <c r="BS392" i="22" s="1"/>
  <c r="BR347" i="22"/>
  <c r="BS347" i="22" s="1"/>
  <c r="BR262" i="22"/>
  <c r="BS262" i="22" s="1"/>
  <c r="BR29" i="22"/>
  <c r="BS29" i="22" s="1"/>
  <c r="BR288" i="22"/>
  <c r="BS288" i="22" s="1"/>
  <c r="BR157" i="22"/>
  <c r="BS157" i="22" s="1"/>
  <c r="BR88" i="22"/>
  <c r="BS88" i="22" s="1"/>
  <c r="BR273" i="22"/>
  <c r="BS273" i="22" s="1"/>
  <c r="BR16" i="22"/>
  <c r="BS16" i="22" s="1"/>
  <c r="BR210" i="22"/>
  <c r="BS210" i="22" s="1"/>
  <c r="BR319" i="22"/>
  <c r="BS319" i="22" s="1"/>
  <c r="BR251" i="22"/>
  <c r="BS251" i="22" s="1"/>
  <c r="BR23" i="22"/>
  <c r="BS23" i="22" s="1"/>
  <c r="BR252" i="22"/>
  <c r="BS252" i="22" s="1"/>
  <c r="BR370" i="22"/>
  <c r="BS370" i="22" s="1"/>
  <c r="BR385" i="22"/>
  <c r="BS385" i="22" s="1"/>
  <c r="BR298" i="22"/>
  <c r="BS298" i="22" s="1"/>
  <c r="BR419" i="22"/>
  <c r="BS419" i="22" s="1"/>
  <c r="BR69" i="22"/>
  <c r="BS69" i="22" s="1"/>
  <c r="BR409" i="22"/>
  <c r="BS409" i="22" s="1"/>
  <c r="BR212" i="22"/>
  <c r="BS212" i="22" s="1"/>
  <c r="BR243" i="22"/>
  <c r="BS243" i="22" s="1"/>
  <c r="BR296" i="22"/>
  <c r="BS296" i="22" s="1"/>
  <c r="BR223" i="22"/>
  <c r="BS223" i="22" s="1"/>
  <c r="BR11" i="22"/>
  <c r="BS11" i="22" s="1"/>
  <c r="BR122" i="22"/>
  <c r="BS122" i="22" s="1"/>
  <c r="BQ254" i="21"/>
  <c r="BQ210" i="21"/>
  <c r="BR421" i="21"/>
  <c r="BQ283" i="21"/>
  <c r="BS283" i="21" s="1"/>
  <c r="BQ228" i="21"/>
  <c r="BS228" i="21" s="1"/>
  <c r="BR288" i="21"/>
  <c r="BQ202" i="21"/>
  <c r="BQ433" i="21"/>
  <c r="BS433" i="21" s="1"/>
  <c r="BQ414" i="21"/>
  <c r="BQ238" i="21"/>
  <c r="BQ45" i="21"/>
  <c r="BQ353" i="21"/>
  <c r="BS353" i="21" s="1"/>
  <c r="BQ147" i="21"/>
  <c r="BS147" i="21" s="1"/>
  <c r="BQ206" i="21"/>
  <c r="BQ10" i="21"/>
  <c r="BS10" i="21" s="1"/>
  <c r="BQ120" i="21"/>
  <c r="BS120" i="21" s="1"/>
  <c r="BQ274" i="21"/>
  <c r="BQ203" i="21"/>
  <c r="BQ393" i="21"/>
  <c r="BS393" i="21" s="1"/>
  <c r="BQ106" i="21"/>
  <c r="BS106" i="21" s="1"/>
  <c r="BQ69" i="21"/>
  <c r="BQ308" i="21"/>
  <c r="BQ251" i="21"/>
  <c r="BS251" i="21" s="1"/>
  <c r="BQ249" i="21"/>
  <c r="BQ41" i="21"/>
  <c r="BQ307" i="21"/>
  <c r="BR16" i="21"/>
  <c r="BR169" i="21"/>
  <c r="BR49" i="21"/>
  <c r="BR293" i="21"/>
  <c r="BR396" i="21"/>
  <c r="BR14" i="21"/>
  <c r="BR81" i="21"/>
  <c r="BR260" i="21"/>
  <c r="BR48" i="21"/>
  <c r="BR37" i="21"/>
  <c r="BR224" i="21"/>
  <c r="BR347" i="21"/>
  <c r="BR400" i="21"/>
  <c r="BR32" i="21"/>
  <c r="BR150" i="21"/>
  <c r="BR386" i="21"/>
  <c r="BR126" i="21"/>
  <c r="BR71" i="21"/>
  <c r="BR225" i="21"/>
  <c r="BR102" i="21"/>
  <c r="BR45" i="21"/>
  <c r="BR91" i="21"/>
  <c r="BR186" i="21"/>
  <c r="BR239" i="21"/>
  <c r="BR297" i="21"/>
  <c r="BR410" i="21"/>
  <c r="BR290" i="21"/>
  <c r="BQ6" i="21"/>
  <c r="BR57" i="21"/>
  <c r="BQ115" i="21"/>
  <c r="BS115" i="21" s="1"/>
  <c r="BQ272" i="21"/>
  <c r="BQ160" i="21"/>
  <c r="BS160" i="21" s="1"/>
  <c r="BQ416" i="21"/>
  <c r="BS416" i="21" s="1"/>
  <c r="BR158" i="21"/>
  <c r="BB253" i="21"/>
  <c r="BR253" i="21"/>
  <c r="BQ59" i="21"/>
  <c r="BS59" i="21" s="1"/>
  <c r="BQ77" i="21"/>
  <c r="BQ293" i="21"/>
  <c r="BQ335" i="21"/>
  <c r="BQ109" i="21"/>
  <c r="BS109" i="21" s="1"/>
  <c r="BQ179" i="21"/>
  <c r="BQ104" i="21"/>
  <c r="BQ292" i="21"/>
  <c r="BQ97" i="21"/>
  <c r="BS97" i="21" s="1"/>
  <c r="BQ159" i="21"/>
  <c r="BQ191" i="21"/>
  <c r="BQ310" i="21"/>
  <c r="BS310" i="21" s="1"/>
  <c r="BR22" i="21"/>
  <c r="BQ425" i="21"/>
  <c r="BS425" i="21" s="1"/>
  <c r="BQ142" i="21"/>
  <c r="BQ149" i="21"/>
  <c r="BS149" i="21" s="1"/>
  <c r="BQ63" i="21"/>
  <c r="BS63" i="21" s="1"/>
  <c r="BQ152" i="21"/>
  <c r="BQ195" i="21"/>
  <c r="BQ129" i="21"/>
  <c r="BS129" i="21" s="1"/>
  <c r="BQ250" i="21"/>
  <c r="BQ258" i="21"/>
  <c r="BS258" i="21" s="1"/>
  <c r="BQ431" i="21"/>
  <c r="BS431" i="21" s="1"/>
  <c r="BQ12" i="21"/>
  <c r="BQ76" i="21"/>
  <c r="BS76" i="21" s="1"/>
  <c r="BQ392" i="21"/>
  <c r="BQ86" i="21"/>
  <c r="BQ347" i="21"/>
  <c r="BQ328" i="21"/>
  <c r="BQ311" i="21"/>
  <c r="BS311" i="21" s="1"/>
  <c r="BQ376" i="21"/>
  <c r="BS376" i="21" s="1"/>
  <c r="BQ35" i="21"/>
  <c r="BR66" i="21"/>
  <c r="BR369" i="21"/>
  <c r="BR404" i="21"/>
  <c r="BS404" i="21" s="1"/>
  <c r="BR44" i="21"/>
  <c r="BR122" i="21"/>
  <c r="BR302" i="21"/>
  <c r="BR204" i="21"/>
  <c r="BR354" i="21"/>
  <c r="BR420" i="21"/>
  <c r="BR30" i="21"/>
  <c r="BR82" i="21"/>
  <c r="BR411" i="21"/>
  <c r="BR345" i="21"/>
  <c r="BR104" i="21"/>
  <c r="BR220" i="21"/>
  <c r="BR183" i="21"/>
  <c r="BR58" i="21"/>
  <c r="BR124" i="21"/>
  <c r="BR250" i="21"/>
  <c r="BR289" i="21"/>
  <c r="BR285" i="21"/>
  <c r="BB435" i="21"/>
  <c r="BR435" i="21" s="1"/>
  <c r="BB166" i="21"/>
  <c r="BR166" i="21"/>
  <c r="BQ222" i="21"/>
  <c r="BQ24" i="21"/>
  <c r="BS24" i="21" s="1"/>
  <c r="BQ221" i="21"/>
  <c r="BQ30" i="21"/>
  <c r="BQ75" i="21"/>
  <c r="BS75" i="21" s="1"/>
  <c r="BQ235" i="21"/>
  <c r="BQ89" i="21"/>
  <c r="BQ259" i="21"/>
  <c r="BQ383" i="21"/>
  <c r="BS383" i="21" s="1"/>
  <c r="BQ172" i="21"/>
  <c r="BQ98" i="21"/>
  <c r="BQ340" i="21"/>
  <c r="BS340" i="21" s="1"/>
  <c r="BQ190" i="21"/>
  <c r="BQ412" i="21"/>
  <c r="BQ219" i="21"/>
  <c r="BQ183" i="21"/>
  <c r="BQ150" i="21"/>
  <c r="BQ66" i="21"/>
  <c r="BS66" i="21" s="1"/>
  <c r="BQ309" i="21"/>
  <c r="BQ354" i="21"/>
  <c r="BQ137" i="21"/>
  <c r="BS137" i="21" s="1"/>
  <c r="BQ289" i="21"/>
  <c r="BQ381" i="21"/>
  <c r="BQ70" i="21"/>
  <c r="BS70" i="21" s="1"/>
  <c r="BQ167" i="21"/>
  <c r="BS167" i="21" s="1"/>
  <c r="BQ163" i="21"/>
  <c r="BQ255" i="21"/>
  <c r="BQ42" i="21"/>
  <c r="BS42" i="21" s="1"/>
  <c r="BQ319" i="21"/>
  <c r="BS319" i="21" s="1"/>
  <c r="BQ37" i="21"/>
  <c r="BS37" i="21" s="1"/>
  <c r="BQ217" i="21"/>
  <c r="BQ239" i="21"/>
  <c r="BQ245" i="21"/>
  <c r="BS245" i="21" s="1"/>
  <c r="BQ337" i="21"/>
  <c r="BQ276" i="21"/>
  <c r="BQ320" i="21"/>
  <c r="BQ300" i="21"/>
  <c r="BS300" i="21" s="1"/>
  <c r="BQ397" i="21"/>
  <c r="BS397" i="21" s="1"/>
  <c r="BQ352" i="21"/>
  <c r="BS352" i="21" s="1"/>
  <c r="BR209" i="21"/>
  <c r="BQ81" i="21"/>
  <c r="BQ176" i="21"/>
  <c r="BQ131" i="21"/>
  <c r="BQ339" i="21"/>
  <c r="BQ170" i="21"/>
  <c r="BS170" i="21" s="1"/>
  <c r="BQ223" i="21"/>
  <c r="BS223" i="21" s="1"/>
  <c r="BQ407" i="21"/>
  <c r="BS407" i="21" s="1"/>
  <c r="BQ385" i="21"/>
  <c r="BQ375" i="21"/>
  <c r="BQ441" i="21"/>
  <c r="BS441" i="21" s="1"/>
  <c r="BQ119" i="21"/>
  <c r="BQ171" i="21"/>
  <c r="BS171" i="21" s="1"/>
  <c r="BQ185" i="21"/>
  <c r="BQ358" i="21"/>
  <c r="BS358" i="21" s="1"/>
  <c r="BQ29" i="21"/>
  <c r="BQ267" i="21"/>
  <c r="BQ382" i="21"/>
  <c r="BQ241" i="21"/>
  <c r="BS241" i="21" s="1"/>
  <c r="BQ47" i="21"/>
  <c r="BQ33" i="21"/>
  <c r="BS33" i="21" s="1"/>
  <c r="BQ133" i="21"/>
  <c r="BS133" i="21" s="1"/>
  <c r="BQ298" i="21"/>
  <c r="BS298" i="21" s="1"/>
  <c r="BQ442" i="21"/>
  <c r="BQ16" i="21"/>
  <c r="BQ34" i="21"/>
  <c r="BS34" i="21" s="1"/>
  <c r="BQ268" i="21"/>
  <c r="BS268" i="21" s="1"/>
  <c r="BQ94" i="21"/>
  <c r="BQ189" i="21"/>
  <c r="BS189" i="21" s="1"/>
  <c r="BQ21" i="21"/>
  <c r="BQ256" i="21"/>
  <c r="BS256" i="21" s="1"/>
  <c r="BQ297" i="21"/>
  <c r="BQ326" i="21"/>
  <c r="BQ284" i="21"/>
  <c r="BQ334" i="21"/>
  <c r="BS334" i="21" s="1"/>
  <c r="BQ58" i="21"/>
  <c r="BQ105" i="21"/>
  <c r="BS105" i="21" s="1"/>
  <c r="BQ322" i="21"/>
  <c r="BS322" i="21" s="1"/>
  <c r="BR281" i="21"/>
  <c r="BR428" i="21"/>
  <c r="BB60" i="21"/>
  <c r="BR60" i="21"/>
  <c r="BQ331" i="21"/>
  <c r="BS331" i="21" s="1"/>
  <c r="BQ435" i="21"/>
  <c r="BQ261" i="21"/>
  <c r="BQ426" i="21"/>
  <c r="BS426" i="21" s="1"/>
  <c r="BQ38" i="21"/>
  <c r="BS38" i="21" s="1"/>
  <c r="BQ243" i="21"/>
  <c r="BQ61" i="21"/>
  <c r="BS61" i="21" s="1"/>
  <c r="BQ8" i="21"/>
  <c r="BS8" i="21" s="1"/>
  <c r="BQ123" i="21"/>
  <c r="BS123" i="21" s="1"/>
  <c r="BQ121" i="21"/>
  <c r="BQ111" i="21"/>
  <c r="BS111" i="21" s="1"/>
  <c r="BQ445" i="21"/>
  <c r="BQ15" i="21"/>
  <c r="BS15" i="21" s="1"/>
  <c r="BQ209" i="21"/>
  <c r="BQ4" i="21"/>
  <c r="BS4" i="21" s="1"/>
  <c r="BQ125" i="21"/>
  <c r="BS125" i="21" s="1"/>
  <c r="BQ224" i="21"/>
  <c r="BQ151" i="21"/>
  <c r="BQ71" i="21"/>
  <c r="BQ18" i="21"/>
  <c r="BQ350" i="21"/>
  <c r="BQ158" i="21"/>
  <c r="BQ437" i="21"/>
  <c r="BQ13" i="21"/>
  <c r="BS13" i="21" s="1"/>
  <c r="BQ140" i="21"/>
  <c r="BS140" i="21" s="1"/>
  <c r="BQ200" i="21"/>
  <c r="BQ14" i="21"/>
  <c r="BS14" i="21" s="1"/>
  <c r="BQ342" i="21"/>
  <c r="BS342" i="21" s="1"/>
  <c r="BQ26" i="21"/>
  <c r="BQ262" i="21"/>
  <c r="BQ53" i="21"/>
  <c r="BS53" i="21" s="1"/>
  <c r="BQ304" i="21"/>
  <c r="BS304" i="21" s="1"/>
  <c r="BQ135" i="21"/>
  <c r="BQ192" i="21"/>
  <c r="BQ400" i="21"/>
  <c r="BS400" i="21" s="1"/>
  <c r="BQ318" i="21"/>
  <c r="BQ173" i="21"/>
  <c r="BS173" i="21" s="1"/>
  <c r="BQ201" i="21"/>
  <c r="BS201" i="21" s="1"/>
  <c r="BQ432" i="21"/>
  <c r="BS432" i="21" s="1"/>
  <c r="BB100" i="21"/>
  <c r="BR100" i="21" s="1"/>
  <c r="BB188" i="21"/>
  <c r="BR188" i="21"/>
  <c r="BB151" i="21"/>
  <c r="BR151" i="21"/>
  <c r="BB192" i="21"/>
  <c r="BR192" i="21"/>
  <c r="BB89" i="21"/>
  <c r="BR89" i="21"/>
  <c r="BQ83" i="21"/>
  <c r="BS83" i="21" s="1"/>
  <c r="BQ216" i="21"/>
  <c r="BQ144" i="21"/>
  <c r="BQ218" i="21"/>
  <c r="BS218" i="21" s="1"/>
  <c r="BQ188" i="21"/>
  <c r="BQ343" i="21"/>
  <c r="BS343" i="21" s="1"/>
  <c r="BQ233" i="21"/>
  <c r="BQ85" i="21"/>
  <c r="BS85" i="21" s="1"/>
  <c r="BQ65" i="21"/>
  <c r="BS65" i="21" s="1"/>
  <c r="BQ166" i="21"/>
  <c r="BQ208" i="21"/>
  <c r="BS208" i="21" s="1"/>
  <c r="BQ253" i="21"/>
  <c r="BS253" i="21" s="1"/>
  <c r="BQ19" i="21"/>
  <c r="BQ48" i="21"/>
  <c r="BQ169" i="21"/>
  <c r="BQ429" i="21"/>
  <c r="BS429" i="21" s="1"/>
  <c r="BQ64" i="21"/>
  <c r="BS64" i="21" s="1"/>
  <c r="BQ127" i="21"/>
  <c r="BQ260" i="21"/>
  <c r="BS260" i="21" s="1"/>
  <c r="BQ296" i="21"/>
  <c r="BS296" i="21" s="1"/>
  <c r="BQ157" i="21"/>
  <c r="BS157" i="21" s="1"/>
  <c r="BQ101" i="21"/>
  <c r="BS101" i="21" s="1"/>
  <c r="BQ275" i="21"/>
  <c r="BS275" i="21" s="1"/>
  <c r="BQ93" i="21"/>
  <c r="BS93" i="21" s="1"/>
  <c r="BQ236" i="21"/>
  <c r="BS236" i="21" s="1"/>
  <c r="BQ313" i="21"/>
  <c r="BQ91" i="21"/>
  <c r="BS91" i="21" s="1"/>
  <c r="BQ148" i="21"/>
  <c r="BS148" i="21" s="1"/>
  <c r="BQ43" i="21"/>
  <c r="BS43" i="21" s="1"/>
  <c r="BQ417" i="21"/>
  <c r="BS417" i="21" s="1"/>
  <c r="BQ439" i="21"/>
  <c r="BS439" i="21" s="1"/>
  <c r="BQ388" i="21"/>
  <c r="BS388" i="21" s="1"/>
  <c r="BQ279" i="21"/>
  <c r="BQ329" i="21"/>
  <c r="BQ226" i="21"/>
  <c r="BS226" i="21" s="1"/>
  <c r="BQ277" i="21"/>
  <c r="BS277" i="21" s="1"/>
  <c r="BQ205" i="21"/>
  <c r="BS205" i="21" s="1"/>
  <c r="BQ364" i="21"/>
  <c r="BQ333" i="21"/>
  <c r="BS333" i="21" s="1"/>
  <c r="BQ362" i="21"/>
  <c r="BS362" i="21" s="1"/>
  <c r="BR127" i="21"/>
  <c r="BR445" i="21"/>
  <c r="BR29" i="21"/>
  <c r="BR380" i="21"/>
  <c r="BR408" i="21"/>
  <c r="BR273" i="21"/>
  <c r="BR20" i="21"/>
  <c r="BR26" i="21"/>
  <c r="BR230" i="21"/>
  <c r="BR73" i="21"/>
  <c r="BR41" i="21"/>
  <c r="BS41" i="21" s="1"/>
  <c r="BR172" i="21"/>
  <c r="BR368" i="21"/>
  <c r="BR108" i="21"/>
  <c r="BR176" i="21"/>
  <c r="BR284" i="21"/>
  <c r="BS284" i="21" s="1"/>
  <c r="BR306" i="21"/>
  <c r="BR233" i="21"/>
  <c r="BS233" i="21" s="1"/>
  <c r="BR229" i="21"/>
  <c r="BR261" i="21"/>
  <c r="BB349" i="21"/>
  <c r="BR349" i="21" s="1"/>
  <c r="BB337" i="21"/>
  <c r="BR337" i="21" s="1"/>
  <c r="BQ130" i="21"/>
  <c r="BQ281" i="21"/>
  <c r="BQ68" i="21"/>
  <c r="BS68" i="21" s="1"/>
  <c r="BQ248" i="21"/>
  <c r="BQ269" i="21"/>
  <c r="BS269" i="21" s="1"/>
  <c r="BQ27" i="21"/>
  <c r="BQ116" i="21"/>
  <c r="BS116" i="21" s="1"/>
  <c r="BQ315" i="21"/>
  <c r="BS315" i="21" s="1"/>
  <c r="BQ373" i="21"/>
  <c r="BQ73" i="21"/>
  <c r="BQ124" i="21"/>
  <c r="BQ234" i="21"/>
  <c r="BQ419" i="21"/>
  <c r="BS419" i="21" s="1"/>
  <c r="BQ67" i="21"/>
  <c r="BQ323" i="21"/>
  <c r="BQ246" i="21"/>
  <c r="BQ444" i="21"/>
  <c r="BS444" i="21" s="1"/>
  <c r="BQ178" i="21"/>
  <c r="BS178" i="21" s="1"/>
  <c r="BQ7" i="21"/>
  <c r="BS7" i="21" s="1"/>
  <c r="BQ257" i="21"/>
  <c r="BQ54" i="21"/>
  <c r="BQ141" i="21"/>
  <c r="BS141" i="21" s="1"/>
  <c r="BQ399" i="21"/>
  <c r="BS399" i="21" s="1"/>
  <c r="BQ31" i="21"/>
  <c r="BQ175" i="21"/>
  <c r="BS175" i="21" s="1"/>
  <c r="BQ286" i="21"/>
  <c r="BQ103" i="21"/>
  <c r="BQ162" i="21"/>
  <c r="BQ294" i="21"/>
  <c r="BQ398" i="21"/>
  <c r="BS398" i="21" s="1"/>
  <c r="BQ325" i="21"/>
  <c r="BS325" i="21" s="1"/>
  <c r="BQ405" i="21"/>
  <c r="BS405" i="21" s="1"/>
  <c r="BQ306" i="21"/>
  <c r="BQ394" i="21"/>
  <c r="BS394" i="21" s="1"/>
  <c r="BQ36" i="21"/>
  <c r="BB384" i="21"/>
  <c r="BR384" i="21" s="1"/>
  <c r="BR274" i="21"/>
  <c r="BS274" i="21" s="1"/>
  <c r="BR364" i="21"/>
  <c r="BR231" i="21"/>
  <c r="BB144" i="21"/>
  <c r="BR144" i="21" s="1"/>
  <c r="BQ366" i="21"/>
  <c r="BS366" i="21" s="1"/>
  <c r="BQ113" i="21"/>
  <c r="BS113" i="21" s="1"/>
  <c r="BQ214" i="21"/>
  <c r="BS214" i="21" s="1"/>
  <c r="BQ424" i="21"/>
  <c r="BQ204" i="21"/>
  <c r="BQ198" i="21"/>
  <c r="BS198" i="21" s="1"/>
  <c r="BQ273" i="21"/>
  <c r="BQ78" i="21"/>
  <c r="BS78" i="21" s="1"/>
  <c r="BQ285" i="21"/>
  <c r="BQ301" i="21"/>
  <c r="BS301" i="21" s="1"/>
  <c r="BQ336" i="21"/>
  <c r="BS336" i="21" s="1"/>
  <c r="BQ242" i="21"/>
  <c r="BQ139" i="21"/>
  <c r="BS139" i="21" s="1"/>
  <c r="BQ165" i="21"/>
  <c r="BS165" i="21" s="1"/>
  <c r="BQ351" i="21"/>
  <c r="BS351" i="21" s="1"/>
  <c r="BQ390" i="21"/>
  <c r="BS390" i="21" s="1"/>
  <c r="BQ132" i="21"/>
  <c r="BS132" i="21" s="1"/>
  <c r="BQ369" i="21"/>
  <c r="BS369" i="21" s="1"/>
  <c r="BQ49" i="21"/>
  <c r="BQ161" i="21"/>
  <c r="BQ338" i="21"/>
  <c r="BS338" i="21" s="1"/>
  <c r="BQ39" i="21"/>
  <c r="BS39" i="21" s="1"/>
  <c r="BQ252" i="21"/>
  <c r="BS252" i="21" s="1"/>
  <c r="BQ87" i="21"/>
  <c r="BS87" i="21" s="1"/>
  <c r="BQ213" i="21"/>
  <c r="BS213" i="21" s="1"/>
  <c r="BQ428" i="21"/>
  <c r="BQ114" i="21"/>
  <c r="BS114" i="21" s="1"/>
  <c r="BQ422" i="21"/>
  <c r="BQ372" i="21"/>
  <c r="BQ355" i="21"/>
  <c r="BS355" i="21" s="1"/>
  <c r="BQ237" i="21"/>
  <c r="BS237" i="21" s="1"/>
  <c r="BQ82" i="21"/>
  <c r="BB406" i="21"/>
  <c r="BR406" i="21" s="1"/>
  <c r="BR264" i="21"/>
  <c r="BB217" i="21"/>
  <c r="BR217" i="21" s="1"/>
  <c r="BB207" i="21"/>
  <c r="BR207" i="21"/>
  <c r="BB135" i="21"/>
  <c r="BR135" i="21" s="1"/>
  <c r="BB249" i="21"/>
  <c r="BR249" i="21" s="1"/>
  <c r="BQ153" i="21"/>
  <c r="BS153" i="21" s="1"/>
  <c r="BQ79" i="21"/>
  <c r="BS79" i="21" s="1"/>
  <c r="BQ316" i="21"/>
  <c r="BQ389" i="21"/>
  <c r="BS389" i="21" s="1"/>
  <c r="BQ17" i="21"/>
  <c r="BQ207" i="21"/>
  <c r="BQ240" i="21"/>
  <c r="BS240" i="21" s="1"/>
  <c r="BQ312" i="21"/>
  <c r="BS312" i="21" s="1"/>
  <c r="BQ305" i="21"/>
  <c r="BS305" i="21" s="1"/>
  <c r="BQ22" i="21"/>
  <c r="BQ212" i="21"/>
  <c r="BS212" i="21" s="1"/>
  <c r="BQ302" i="21"/>
  <c r="BQ46" i="21"/>
  <c r="BQ227" i="21"/>
  <c r="BS227" i="21" s="1"/>
  <c r="BQ232" i="21"/>
  <c r="BS232" i="21" s="1"/>
  <c r="BQ395" i="21"/>
  <c r="BS395" i="21" s="1"/>
  <c r="BQ112" i="21"/>
  <c r="BQ197" i="21"/>
  <c r="BS197" i="21" s="1"/>
  <c r="BQ266" i="21"/>
  <c r="BS266" i="21" s="1"/>
  <c r="BQ408" i="21"/>
  <c r="BQ134" i="21"/>
  <c r="BQ52" i="21"/>
  <c r="BS52" i="21" s="1"/>
  <c r="BQ229" i="21"/>
  <c r="BQ194" i="21"/>
  <c r="BS194" i="21" s="1"/>
  <c r="BQ418" i="21"/>
  <c r="BS418" i="21" s="1"/>
  <c r="BQ108" i="21"/>
  <c r="BQ99" i="21"/>
  <c r="BS99" i="21" s="1"/>
  <c r="BQ211" i="21"/>
  <c r="BQ180" i="21"/>
  <c r="BQ247" i="21"/>
  <c r="BS247" i="21" s="1"/>
  <c r="BQ57" i="21"/>
  <c r="BQ122" i="21"/>
  <c r="BS122" i="21" s="1"/>
  <c r="BQ9" i="21"/>
  <c r="BS9" i="21" s="1"/>
  <c r="BQ80" i="21"/>
  <c r="BS80" i="21" s="1"/>
  <c r="BQ321" i="21"/>
  <c r="BS321" i="21" s="1"/>
  <c r="BQ278" i="21"/>
  <c r="BS278" i="21" s="1"/>
  <c r="BQ215" i="21"/>
  <c r="BS215" i="21" s="1"/>
  <c r="BQ384" i="21"/>
  <c r="BQ280" i="21"/>
  <c r="BS280" i="21" s="1"/>
  <c r="BQ341" i="21"/>
  <c r="BS341" i="21" s="1"/>
  <c r="BQ438" i="21"/>
  <c r="BS438" i="21" s="1"/>
  <c r="BQ51" i="21"/>
  <c r="BS51" i="21" s="1"/>
  <c r="BQ20" i="21"/>
  <c r="BQ174" i="21"/>
  <c r="BS174" i="21" s="1"/>
  <c r="BQ421" i="21"/>
  <c r="BQ28" i="21"/>
  <c r="BS28" i="21" s="1"/>
  <c r="BQ282" i="21"/>
  <c r="BS282" i="21" s="1"/>
  <c r="BQ5" i="21"/>
  <c r="BS5" i="21" s="1"/>
  <c r="BQ95" i="21"/>
  <c r="BS95" i="21" s="1"/>
  <c r="BQ143" i="21"/>
  <c r="BS143" i="21" s="1"/>
  <c r="BQ290" i="21"/>
  <c r="BQ330" i="21"/>
  <c r="BQ324" i="21"/>
  <c r="BQ186" i="21"/>
  <c r="BQ126" i="21"/>
  <c r="BS126" i="21" s="1"/>
  <c r="BQ225" i="21"/>
  <c r="BQ379" i="21"/>
  <c r="BS379" i="21" s="1"/>
  <c r="BQ377" i="21"/>
  <c r="BS377" i="21" s="1"/>
  <c r="BQ365" i="21"/>
  <c r="BS365" i="21" s="1"/>
  <c r="BQ44" i="21"/>
  <c r="BQ361" i="21"/>
  <c r="BS361" i="21" s="1"/>
  <c r="BQ56" i="21"/>
  <c r="BS56" i="21" s="1"/>
  <c r="BQ117" i="21"/>
  <c r="BS117" i="21" s="1"/>
  <c r="BQ348" i="21"/>
  <c r="BS348" i="21" s="1"/>
  <c r="BQ244" i="21"/>
  <c r="BS244" i="21" s="1"/>
  <c r="BQ156" i="21"/>
  <c r="BS156" i="21" s="1"/>
  <c r="BQ434" i="21"/>
  <c r="BS434" i="21" s="1"/>
  <c r="BQ102" i="21"/>
  <c r="BS102" i="21" s="1"/>
  <c r="BQ193" i="21"/>
  <c r="BQ295" i="21"/>
  <c r="BQ220" i="21"/>
  <c r="BQ136" i="21"/>
  <c r="BS136" i="21" s="1"/>
  <c r="BQ346" i="21"/>
  <c r="BS346" i="21" s="1"/>
  <c r="BQ287" i="21"/>
  <c r="BQ100" i="21"/>
  <c r="BQ164" i="21"/>
  <c r="BS164" i="21" s="1"/>
  <c r="BQ199" i="21"/>
  <c r="BQ271" i="21"/>
  <c r="BS271" i="21" s="1"/>
  <c r="BQ146" i="21"/>
  <c r="BQ90" i="21"/>
  <c r="BS90" i="21" s="1"/>
  <c r="BQ349" i="21"/>
  <c r="BQ263" i="21"/>
  <c r="BQ401" i="21"/>
  <c r="BS401" i="21" s="1"/>
  <c r="BQ299" i="21"/>
  <c r="BS299" i="21" s="1"/>
  <c r="BQ332" i="21"/>
  <c r="BQ317" i="21"/>
  <c r="BS317" i="21" s="1"/>
  <c r="BQ357" i="21"/>
  <c r="BS357" i="21" s="1"/>
  <c r="BQ359" i="21"/>
  <c r="BS359" i="21" s="1"/>
  <c r="BQ187" i="21"/>
  <c r="BQ107" i="21"/>
  <c r="BS107" i="21" s="1"/>
  <c r="BQ411" i="21"/>
  <c r="BQ288" i="21"/>
  <c r="BS288" i="21" s="1"/>
  <c r="BQ410" i="21"/>
  <c r="BQ291" i="21"/>
  <c r="BS291" i="21" s="1"/>
  <c r="BQ403" i="21"/>
  <c r="BS403" i="21" s="1"/>
  <c r="BQ386" i="21"/>
  <c r="BQ396" i="21"/>
  <c r="BQ181" i="21"/>
  <c r="BQ264" i="21"/>
  <c r="BQ84" i="21"/>
  <c r="BS84" i="21" s="1"/>
  <c r="BQ177" i="21"/>
  <c r="BS177" i="21" s="1"/>
  <c r="BQ138" i="21"/>
  <c r="BS138" i="21" s="1"/>
  <c r="BQ55" i="21"/>
  <c r="BS55" i="21" s="1"/>
  <c r="BQ32" i="21"/>
  <c r="BS32" i="21" s="1"/>
  <c r="BQ344" i="21"/>
  <c r="BS344" i="21" s="1"/>
  <c r="BQ402" i="21"/>
  <c r="BS402" i="21" s="1"/>
  <c r="BQ128" i="21"/>
  <c r="BS128" i="21" s="1"/>
  <c r="BQ184" i="21"/>
  <c r="BS184" i="21" s="1"/>
  <c r="BQ145" i="21"/>
  <c r="BS145" i="21" s="1"/>
  <c r="BQ50" i="21"/>
  <c r="BS50" i="21" s="1"/>
  <c r="BQ110" i="21"/>
  <c r="BS110" i="21" s="1"/>
  <c r="BQ155" i="21"/>
  <c r="BS155" i="21" s="1"/>
  <c r="BQ368" i="21"/>
  <c r="BQ72" i="21"/>
  <c r="BQ182" i="21"/>
  <c r="BQ367" i="21"/>
  <c r="BS367" i="21" s="1"/>
  <c r="BQ25" i="21"/>
  <c r="BQ427" i="21"/>
  <c r="BS427" i="21" s="1"/>
  <c r="BQ265" i="21"/>
  <c r="BQ96" i="21"/>
  <c r="BS96" i="21" s="1"/>
  <c r="BQ380" i="21"/>
  <c r="BQ23" i="21"/>
  <c r="BS23" i="21" s="1"/>
  <c r="BQ413" i="21"/>
  <c r="BS413" i="21" s="1"/>
  <c r="BQ415" i="21"/>
  <c r="BS415" i="21" s="1"/>
  <c r="BQ387" i="21"/>
  <c r="BS387" i="21" s="1"/>
  <c r="BQ230" i="21"/>
  <c r="BS230" i="21" s="1"/>
  <c r="BQ391" i="21"/>
  <c r="BS391" i="21" s="1"/>
  <c r="BQ420" i="21"/>
  <c r="BQ314" i="21"/>
  <c r="BS314" i="21" s="1"/>
  <c r="BQ371" i="21"/>
  <c r="BS371" i="21" s="1"/>
  <c r="BQ430" i="21"/>
  <c r="BQ356" i="21"/>
  <c r="BQ11" i="21"/>
  <c r="BS11" i="21" s="1"/>
  <c r="BQ231" i="21"/>
  <c r="BQ92" i="21"/>
  <c r="BS92" i="21" s="1"/>
  <c r="BQ270" i="21"/>
  <c r="BQ303" i="21"/>
  <c r="BS303" i="21" s="1"/>
  <c r="BQ374" i="21"/>
  <c r="BS374" i="21" s="1"/>
  <c r="BQ378" i="21"/>
  <c r="BS378" i="21" s="1"/>
  <c r="BQ168" i="21"/>
  <c r="BQ40" i="21"/>
  <c r="BQ327" i="21"/>
  <c r="BS327" i="21" s="1"/>
  <c r="BQ423" i="21"/>
  <c r="BS423" i="21" s="1"/>
  <c r="BS308" i="21"/>
  <c r="BS236" i="24"/>
  <c r="BS383" i="23"/>
  <c r="BS14" i="23"/>
  <c r="BS382" i="23"/>
  <c r="BS50" i="24"/>
  <c r="BS251" i="24"/>
  <c r="BS119" i="24"/>
  <c r="BS106" i="24"/>
  <c r="BS241" i="24"/>
  <c r="BS129" i="23"/>
  <c r="BS96" i="24"/>
  <c r="BS363" i="24"/>
  <c r="BS192" i="24"/>
  <c r="BS158" i="24"/>
  <c r="BS426" i="23"/>
  <c r="BS353" i="24"/>
  <c r="BS176" i="24"/>
  <c r="BS284" i="23"/>
  <c r="BS162" i="24"/>
  <c r="BS89" i="24"/>
  <c r="BS210" i="23"/>
  <c r="BS183" i="24"/>
  <c r="BS287" i="24"/>
  <c r="BS295" i="24"/>
  <c r="BS255" i="24"/>
  <c r="BS147" i="24"/>
  <c r="BS195" i="24"/>
  <c r="BS137" i="23"/>
  <c r="BS335" i="23"/>
  <c r="BS289" i="24"/>
  <c r="BS357" i="24"/>
  <c r="BS48" i="24"/>
  <c r="BS159" i="24"/>
  <c r="BS209" i="24"/>
  <c r="BS371" i="23"/>
  <c r="BS117" i="23"/>
  <c r="BS280" i="23"/>
  <c r="BS24" i="24"/>
  <c r="BS88" i="23"/>
  <c r="BS31" i="23"/>
  <c r="BS169" i="24"/>
  <c r="BS248" i="24"/>
  <c r="BS216" i="24"/>
  <c r="BS306" i="24"/>
  <c r="BS208" i="24"/>
  <c r="BS337" i="24"/>
  <c r="BS414" i="23"/>
  <c r="BS333" i="23"/>
  <c r="BS49" i="23"/>
  <c r="BS425" i="23"/>
  <c r="BS318" i="23"/>
  <c r="BS272" i="23"/>
  <c r="BS359" i="23"/>
  <c r="BS368" i="23"/>
  <c r="BS428" i="23"/>
  <c r="BS381" i="23"/>
  <c r="BS329" i="23"/>
  <c r="BS363" i="23"/>
  <c r="BS435" i="23"/>
  <c r="BS393" i="23"/>
  <c r="BS156" i="23"/>
  <c r="BS402" i="23"/>
  <c r="BS178" i="23"/>
  <c r="BS37" i="23"/>
  <c r="BS183" i="23"/>
  <c r="BS312" i="23"/>
  <c r="BS374" i="23"/>
  <c r="BS437" i="23"/>
  <c r="BS56" i="23"/>
  <c r="BS315" i="23"/>
  <c r="BS9" i="23"/>
  <c r="BS423" i="23"/>
  <c r="BS331" i="23"/>
  <c r="BS427" i="23"/>
  <c r="BS360" i="23"/>
  <c r="BS319" i="23"/>
  <c r="BS397" i="23"/>
  <c r="BS93" i="23"/>
  <c r="BS160" i="23"/>
  <c r="BS379" i="23"/>
  <c r="BS283" i="23"/>
  <c r="BS436" i="23"/>
  <c r="BS231" i="23"/>
  <c r="BS326" i="23"/>
  <c r="BS153" i="23"/>
  <c r="BS21" i="23"/>
  <c r="BS209" i="23"/>
  <c r="BS384" i="23"/>
  <c r="BS337" i="23"/>
  <c r="BS282" i="23"/>
  <c r="BS266" i="23"/>
  <c r="BS396" i="23"/>
  <c r="BS380" i="23"/>
  <c r="BS434" i="23"/>
  <c r="BS369" i="23"/>
  <c r="BS332" i="23"/>
  <c r="BS141" i="23"/>
  <c r="BS309" i="23"/>
  <c r="BS390" i="23"/>
  <c r="BS224" i="23"/>
  <c r="BS104" i="23"/>
  <c r="BS254" i="23"/>
  <c r="BS199" i="23"/>
  <c r="BS182" i="23"/>
  <c r="BS295" i="23"/>
  <c r="BS296" i="23"/>
  <c r="BS430" i="23"/>
  <c r="BS45" i="24"/>
  <c r="BS204" i="23"/>
  <c r="BS391" i="23"/>
  <c r="BS12" i="23"/>
  <c r="BS339" i="23"/>
  <c r="BS433" i="23"/>
  <c r="BS281" i="23"/>
  <c r="BS289" i="23"/>
  <c r="BS269" i="23"/>
  <c r="BS236" i="23"/>
  <c r="BS431" i="23"/>
  <c r="BS28" i="23"/>
  <c r="BS246" i="23"/>
  <c r="BS372" i="23"/>
  <c r="BS249" i="23"/>
  <c r="BS394" i="23"/>
  <c r="BS8" i="23"/>
  <c r="BS353" i="23"/>
  <c r="BS201" i="23"/>
  <c r="BS307" i="23"/>
  <c r="BS378" i="23"/>
  <c r="BS34" i="23"/>
  <c r="BS268" i="23"/>
  <c r="BS316" i="23"/>
  <c r="BS322" i="23"/>
  <c r="BS198" i="23"/>
  <c r="BS197" i="23"/>
  <c r="BS230" i="23"/>
  <c r="BS105" i="23"/>
  <c r="BS114" i="23"/>
  <c r="BS252" i="23"/>
  <c r="BS225" i="24"/>
  <c r="BS339" i="24"/>
  <c r="BS190" i="24"/>
  <c r="BS285" i="24"/>
  <c r="BS55" i="24"/>
  <c r="BS162" i="23"/>
  <c r="BS107" i="23"/>
  <c r="BS351" i="24"/>
  <c r="BS247" i="24"/>
  <c r="BS34" i="24"/>
  <c r="BS315" i="24"/>
  <c r="BS173" i="24"/>
  <c r="BS59" i="24"/>
  <c r="BS356" i="24"/>
  <c r="BS123" i="24"/>
  <c r="BS219" i="24"/>
  <c r="BS218" i="24"/>
  <c r="BS326" i="24"/>
  <c r="BS127" i="24"/>
  <c r="BS32" i="24"/>
  <c r="BS57" i="24"/>
  <c r="BS80" i="24"/>
  <c r="BS188" i="24"/>
  <c r="BS280" i="24"/>
  <c r="BS128" i="24"/>
  <c r="BS75" i="24"/>
  <c r="BS160" i="24"/>
  <c r="BS67" i="24"/>
  <c r="BS140" i="24"/>
  <c r="BS200" i="24"/>
  <c r="BS186" i="24"/>
  <c r="BS310" i="24"/>
  <c r="BS91" i="24"/>
  <c r="BS124" i="24"/>
  <c r="BS234" i="24"/>
  <c r="BS82" i="24"/>
  <c r="BS8" i="24"/>
  <c r="BS322" i="24"/>
  <c r="BS299" i="24"/>
  <c r="BS331" i="24"/>
  <c r="BS151" i="24"/>
  <c r="BS264" i="24"/>
  <c r="BS154" i="24"/>
  <c r="BS43" i="24"/>
  <c r="BS318" i="24"/>
  <c r="BS118" i="24"/>
  <c r="BS148" i="24"/>
  <c r="BS196" i="24"/>
  <c r="BS53" i="24"/>
  <c r="BS174" i="24"/>
  <c r="BS114" i="24"/>
  <c r="BS330" i="24"/>
  <c r="BS125" i="24"/>
  <c r="BS47" i="24"/>
  <c r="BS156" i="24"/>
  <c r="BS166" i="24"/>
  <c r="BS37" i="24"/>
  <c r="BS6" i="24"/>
  <c r="BS142" i="24"/>
  <c r="BS107" i="24"/>
  <c r="BS9" i="24"/>
  <c r="BS86" i="24"/>
  <c r="BS30" i="24"/>
  <c r="BS261" i="24"/>
  <c r="BS232" i="24"/>
  <c r="BS25" i="24"/>
  <c r="BS342" i="24"/>
  <c r="BS352" i="24"/>
  <c r="BS74" i="24"/>
  <c r="BS298" i="24"/>
  <c r="BS203" i="24"/>
  <c r="BS228" i="24"/>
  <c r="BS191" i="24"/>
  <c r="BS26" i="24"/>
  <c r="BS284" i="24"/>
  <c r="BS33" i="24"/>
  <c r="BS93" i="24"/>
  <c r="BS77" i="24"/>
  <c r="BS184" i="24"/>
  <c r="BS163" i="24"/>
  <c r="BS79" i="24"/>
  <c r="BS341" i="24"/>
  <c r="BS143" i="24"/>
  <c r="BS14" i="24"/>
  <c r="BS336" i="24"/>
  <c r="BS283" i="24"/>
  <c r="BS58" i="24"/>
  <c r="BS294" i="24"/>
  <c r="BS152" i="24"/>
  <c r="BS179" i="24"/>
  <c r="BS199" i="24"/>
  <c r="BS249" i="24"/>
  <c r="BS237" i="24"/>
  <c r="BS116" i="24"/>
  <c r="BS221" i="24"/>
  <c r="BS134" i="24"/>
  <c r="BS245" i="24"/>
  <c r="BS149" i="24"/>
  <c r="BS302" i="24"/>
  <c r="BS126" i="24"/>
  <c r="BS68" i="24"/>
  <c r="BS168" i="24"/>
  <c r="BS189" i="24"/>
  <c r="BS258" i="24"/>
  <c r="BS78" i="24"/>
  <c r="BS205" i="24"/>
  <c r="BS11" i="24"/>
  <c r="BS328" i="24"/>
  <c r="BS18" i="24"/>
  <c r="BS115" i="24"/>
  <c r="BS355" i="24"/>
  <c r="BS262" i="24"/>
  <c r="BS273" i="24"/>
  <c r="BS246" i="24"/>
  <c r="BS131" i="24"/>
  <c r="BS210" i="24"/>
  <c r="BS12" i="24"/>
  <c r="BS253" i="24"/>
  <c r="BS290" i="24"/>
  <c r="BS252" i="24"/>
  <c r="BS301" i="24"/>
  <c r="BS185" i="24"/>
  <c r="BS215" i="24"/>
  <c r="BS332" i="24"/>
  <c r="BS62" i="24"/>
  <c r="BS272" i="24"/>
  <c r="BS172" i="24"/>
  <c r="BS317" i="24"/>
  <c r="BS242" i="24"/>
  <c r="BS28" i="24"/>
  <c r="BS19" i="24"/>
  <c r="BS324" i="24"/>
  <c r="BS358" i="24"/>
  <c r="BS361" i="24"/>
  <c r="BS69" i="24"/>
  <c r="BS29" i="24"/>
  <c r="BS193" i="24"/>
  <c r="BS271" i="24"/>
  <c r="BS308" i="24"/>
  <c r="BS279" i="24"/>
  <c r="BS334" i="24"/>
  <c r="BS244" i="24"/>
  <c r="BS222" i="24"/>
  <c r="BS254" i="24"/>
  <c r="BS354" i="24"/>
  <c r="BS250" i="24"/>
  <c r="BS319" i="24"/>
  <c r="BS141" i="24"/>
  <c r="BS288" i="24"/>
  <c r="BS178" i="24"/>
  <c r="BS325" i="24"/>
  <c r="BS313" i="24"/>
  <c r="BS15" i="24"/>
  <c r="BS85" i="24"/>
  <c r="BS38" i="24"/>
  <c r="BS4" i="24"/>
  <c r="BS70" i="24"/>
  <c r="BS120" i="24"/>
  <c r="BS257" i="23"/>
  <c r="BS254" i="21"/>
  <c r="BS88" i="21"/>
  <c r="BS124" i="21"/>
  <c r="BS127" i="21"/>
  <c r="BS293" i="21"/>
  <c r="AR60" i="21"/>
  <c r="BQ60" i="21" s="1"/>
  <c r="AR62" i="21"/>
  <c r="BS409" i="21"/>
  <c r="BS134" i="21"/>
  <c r="BS328" i="21"/>
  <c r="BS437" i="21"/>
  <c r="AR406" i="21"/>
  <c r="BQ406" i="21" s="1"/>
  <c r="BS47" i="21"/>
  <c r="BS31" i="21"/>
  <c r="BS199" i="21"/>
  <c r="BS221" i="21"/>
  <c r="AR154" i="21"/>
  <c r="BS152" i="21"/>
  <c r="BS292" i="21"/>
  <c r="BS12" i="21"/>
  <c r="BS98" i="21"/>
  <c r="BS131" i="21"/>
  <c r="BS259" i="21"/>
  <c r="BS46" i="21"/>
  <c r="BS86" i="21"/>
  <c r="BS195" i="21"/>
  <c r="BS276" i="21"/>
  <c r="BS159" i="21"/>
  <c r="BS360" i="21"/>
  <c r="BS119" i="21"/>
  <c r="BS324" i="21"/>
  <c r="BS17" i="21"/>
  <c r="BS6" i="21"/>
  <c r="BS161" i="21"/>
  <c r="BS200" i="21"/>
  <c r="BS436" i="21"/>
  <c r="BS242" i="21"/>
  <c r="BB103" i="21"/>
  <c r="BR103" i="21" s="1"/>
  <c r="BB246" i="21"/>
  <c r="BR246" i="21" s="1"/>
  <c r="BB69" i="21"/>
  <c r="BS309" i="21"/>
  <c r="BB211" i="21"/>
  <c r="BR211" i="21" s="1"/>
  <c r="BS216" i="21"/>
  <c r="BS121" i="21"/>
  <c r="BS118" i="21"/>
  <c r="BB40" i="21"/>
  <c r="BR40" i="21" s="1"/>
  <c r="BB54" i="21"/>
  <c r="BR54" i="21" s="1"/>
  <c r="BB295" i="21"/>
  <c r="BR295" i="21" s="1"/>
  <c r="BB287" i="21"/>
  <c r="BR287" i="21" s="1"/>
  <c r="BB430" i="21"/>
  <c r="BR430" i="21" s="1"/>
  <c r="BB422" i="21"/>
  <c r="BB316" i="21"/>
  <c r="BR316" i="21" s="1"/>
  <c r="BB279" i="21"/>
  <c r="BR279" i="21" s="1"/>
  <c r="BB414" i="21"/>
  <c r="BR414" i="21" s="1"/>
  <c r="BB168" i="21"/>
  <c r="BR168" i="21" s="1"/>
  <c r="BB21" i="21"/>
  <c r="BB202" i="21"/>
  <c r="BR202" i="21" s="1"/>
  <c r="BB294" i="21"/>
  <c r="BR294" i="21" s="1"/>
  <c r="BB235" i="21"/>
  <c r="BR235" i="21" s="1"/>
  <c r="BB234" i="21"/>
  <c r="BR234" i="21" s="1"/>
  <c r="BB265" i="21"/>
  <c r="BR265" i="21" s="1"/>
  <c r="BB19" i="21"/>
  <c r="BR19" i="21" s="1"/>
  <c r="BB381" i="21"/>
  <c r="BR381" i="21" s="1"/>
  <c r="BS35" i="21"/>
  <c r="BS206" i="21"/>
  <c r="BS191" i="21"/>
  <c r="BS332" i="21"/>
  <c r="BS243" i="21"/>
  <c r="BS370" i="21"/>
  <c r="BS363" i="21"/>
  <c r="BS185" i="21"/>
  <c r="BB385" i="21"/>
  <c r="BR385" i="21" s="1"/>
  <c r="BS329" i="21"/>
  <c r="BB130" i="21"/>
  <c r="BR130" i="21" s="1"/>
  <c r="BB326" i="21"/>
  <c r="BR326" i="21" s="1"/>
  <c r="BB318" i="21"/>
  <c r="BB382" i="21"/>
  <c r="BB163" i="21"/>
  <c r="BB181" i="21"/>
  <c r="BR181" i="21" s="1"/>
  <c r="BS272" i="21"/>
  <c r="BS180" i="21"/>
  <c r="BS255" i="21"/>
  <c r="BS313" i="21"/>
  <c r="BS193" i="21"/>
  <c r="BB335" i="21"/>
  <c r="BR335" i="21" s="1"/>
  <c r="BB286" i="21"/>
  <c r="BR286" i="21" s="1"/>
  <c r="BB270" i="21"/>
  <c r="BR270" i="21" s="1"/>
  <c r="BB72" i="21"/>
  <c r="BS248" i="21"/>
  <c r="BB339" i="21"/>
  <c r="BR339" i="21" s="1"/>
  <c r="BB182" i="21"/>
  <c r="BR182" i="21" s="1"/>
  <c r="BB179" i="21"/>
  <c r="BR179" i="21" s="1"/>
  <c r="BB375" i="21"/>
  <c r="BR375" i="21" s="1"/>
  <c r="BB262" i="21"/>
  <c r="BR262" i="21" s="1"/>
  <c r="BB356" i="21"/>
  <c r="BR356" i="21" s="1"/>
  <c r="BB67" i="21"/>
  <c r="BR67" i="21" s="1"/>
  <c r="BB412" i="21"/>
  <c r="BR412" i="21" s="1"/>
  <c r="BB373" i="21"/>
  <c r="BR373" i="21" s="1"/>
  <c r="BB219" i="21"/>
  <c r="BR219" i="21" s="1"/>
  <c r="BB392" i="21"/>
  <c r="BR392" i="21" s="1"/>
  <c r="BB372" i="21"/>
  <c r="BS440" i="21"/>
  <c r="BS203" i="21"/>
  <c r="BS443" i="21"/>
  <c r="BS183" i="21"/>
  <c r="BB36" i="21"/>
  <c r="BR36" i="21" s="1"/>
  <c r="BB25" i="21"/>
  <c r="BR25" i="21" s="1"/>
  <c r="BB323" i="21"/>
  <c r="BR323" i="21" s="1"/>
  <c r="BB187" i="21"/>
  <c r="BR187" i="21" s="1"/>
  <c r="BB77" i="21"/>
  <c r="BR77" i="21" s="1"/>
  <c r="BB263" i="21"/>
  <c r="BB320" i="21"/>
  <c r="BR320" i="21" s="1"/>
  <c r="BB94" i="21"/>
  <c r="BR94" i="21" s="1"/>
  <c r="BS94" i="21" s="1"/>
  <c r="BB27" i="21"/>
  <c r="BR27" i="21" s="1"/>
  <c r="BB146" i="21"/>
  <c r="BR146" i="21" s="1"/>
  <c r="BB238" i="21"/>
  <c r="BR238" i="21" s="1"/>
  <c r="BB18" i="21"/>
  <c r="BB222" i="21"/>
  <c r="BR222" i="21" s="1"/>
  <c r="BB190" i="21"/>
  <c r="BR190" i="21" s="1"/>
  <c r="BB330" i="21"/>
  <c r="BR330" i="21" s="1"/>
  <c r="BB142" i="21"/>
  <c r="BR142" i="21" s="1"/>
  <c r="BB350" i="21"/>
  <c r="BR350" i="21" s="1"/>
  <c r="BB210" i="21"/>
  <c r="BR210" i="21" s="1"/>
  <c r="BS210" i="21" s="1"/>
  <c r="BB74" i="21"/>
  <c r="BR74" i="21" s="1"/>
  <c r="BS424" i="21"/>
  <c r="BS307" i="21"/>
  <c r="BS162" i="21"/>
  <c r="BS267" i="21"/>
  <c r="BS257" i="21"/>
  <c r="BS112" i="21"/>
  <c r="AV196" i="21"/>
  <c r="BQ196" i="21" s="1"/>
  <c r="AV345" i="21"/>
  <c r="BQ345" i="21" s="1"/>
  <c r="D127" i="1"/>
  <c r="C2" i="12"/>
  <c r="D2" i="12"/>
  <c r="E2" i="12"/>
  <c r="F2" i="12"/>
  <c r="G2" i="12"/>
  <c r="H2" i="12"/>
  <c r="I2" i="12"/>
  <c r="J2" i="12"/>
  <c r="K2" i="12"/>
  <c r="L2" i="12"/>
  <c r="M2" i="12"/>
  <c r="N2" i="12"/>
  <c r="O2" i="12"/>
  <c r="P2" i="12"/>
  <c r="Q2" i="12"/>
  <c r="R2" i="12"/>
  <c r="S2" i="12"/>
  <c r="T2" i="12"/>
  <c r="U2" i="12"/>
  <c r="C23" i="12"/>
  <c r="D23" i="12"/>
  <c r="E23" i="12"/>
  <c r="F23" i="12"/>
  <c r="G23" i="12"/>
  <c r="H23" i="12"/>
  <c r="I23" i="12"/>
  <c r="J23" i="12"/>
  <c r="K23" i="12"/>
  <c r="L23" i="12"/>
  <c r="M23" i="12"/>
  <c r="N23" i="12"/>
  <c r="O23" i="12"/>
  <c r="P23" i="12"/>
  <c r="Q23" i="12"/>
  <c r="R23" i="12"/>
  <c r="S23" i="12"/>
  <c r="T23" i="12"/>
  <c r="U23" i="12"/>
  <c r="C290" i="15"/>
  <c r="C349" i="15"/>
  <c r="C351" i="15" s="1"/>
  <c r="BS176" i="21" l="1"/>
  <c r="BS81" i="21"/>
  <c r="BS150" i="21"/>
  <c r="BS82" i="21"/>
  <c r="BS186" i="21"/>
  <c r="BS249" i="21"/>
  <c r="BS135" i="21"/>
  <c r="BS172" i="21"/>
  <c r="BS151" i="21"/>
  <c r="BS347" i="21"/>
  <c r="BS73" i="21"/>
  <c r="BS188" i="21"/>
  <c r="BS192" i="21"/>
  <c r="BS211" i="21"/>
  <c r="BS104" i="21"/>
  <c r="BS364" i="21"/>
  <c r="BS29" i="21"/>
  <c r="BS217" i="21"/>
  <c r="BS250" i="21"/>
  <c r="BS297" i="21"/>
  <c r="BS285" i="21"/>
  <c r="BS48" i="21"/>
  <c r="BS421" i="21"/>
  <c r="BS22" i="21"/>
  <c r="BS16" i="21"/>
  <c r="BS380" i="21"/>
  <c r="BS224" i="21"/>
  <c r="BS49" i="21"/>
  <c r="BS30" i="21"/>
  <c r="BS45" i="21"/>
  <c r="BS290" i="21"/>
  <c r="BS428" i="21"/>
  <c r="BS225" i="21"/>
  <c r="BS273" i="21"/>
  <c r="BS220" i="21"/>
  <c r="BS204" i="21"/>
  <c r="BS261" i="21"/>
  <c r="BS354" i="21"/>
  <c r="BS368" i="21"/>
  <c r="BS408" i="21"/>
  <c r="BS281" i="21"/>
  <c r="BS158" i="21"/>
  <c r="BS410" i="21"/>
  <c r="BS108" i="21"/>
  <c r="BS71" i="21"/>
  <c r="BS44" i="21"/>
  <c r="C102" i="2"/>
  <c r="C103" i="2" s="1"/>
  <c r="BS207" i="21"/>
  <c r="BS386" i="21"/>
  <c r="BS411" i="21"/>
  <c r="BS239" i="21"/>
  <c r="BS306" i="21"/>
  <c r="BS302" i="21"/>
  <c r="BS169" i="21"/>
  <c r="BS89" i="21"/>
  <c r="BS264" i="21"/>
  <c r="BS58" i="21"/>
  <c r="BS289" i="21"/>
  <c r="BS445" i="21"/>
  <c r="BS396" i="21"/>
  <c r="BS420" i="21"/>
  <c r="BS26" i="21"/>
  <c r="BS57" i="21"/>
  <c r="BS231" i="21"/>
  <c r="BS209" i="21"/>
  <c r="BS337" i="21"/>
  <c r="BS412" i="21"/>
  <c r="BS182" i="21"/>
  <c r="BS20" i="21"/>
  <c r="BS166" i="21"/>
  <c r="BS270" i="21"/>
  <c r="BS229" i="21"/>
  <c r="BS144" i="21"/>
  <c r="BS435" i="21"/>
  <c r="BS100" i="21"/>
  <c r="BS349" i="21"/>
  <c r="BS335" i="21"/>
  <c r="BR263" i="21"/>
  <c r="BS263" i="21" s="1"/>
  <c r="BQ62" i="21"/>
  <c r="BS62" i="21" s="1"/>
  <c r="BR18" i="21"/>
  <c r="BS18" i="21" s="1"/>
  <c r="BR372" i="21"/>
  <c r="BS372" i="21" s="1"/>
  <c r="BR163" i="21"/>
  <c r="BS163" i="21" s="1"/>
  <c r="BR21" i="21"/>
  <c r="BS21" i="21" s="1"/>
  <c r="BS235" i="21"/>
  <c r="BQ154" i="21"/>
  <c r="BS154" i="21" s="1"/>
  <c r="BR422" i="21"/>
  <c r="BS422" i="21" s="1"/>
  <c r="BR382" i="21"/>
  <c r="BS382" i="21" s="1"/>
  <c r="BS25" i="21"/>
  <c r="BS179" i="21"/>
  <c r="BS103" i="21"/>
  <c r="BR72" i="21"/>
  <c r="BS72" i="21" s="1"/>
  <c r="BR69" i="21"/>
  <c r="BS69" i="21" s="1"/>
  <c r="BR318" i="21"/>
  <c r="BS318" i="21" s="1"/>
  <c r="C30" i="20" a="1"/>
  <c r="C30" i="20" s="1"/>
  <c r="C29" i="20" a="1"/>
  <c r="C29" i="20" s="1"/>
  <c r="C28" i="20" a="1"/>
  <c r="C28" i="20" s="1"/>
  <c r="BS60" i="21"/>
  <c r="BS381" i="21"/>
  <c r="BS384" i="21"/>
  <c r="BS442" i="21"/>
  <c r="BS323" i="21"/>
  <c r="BS262" i="21"/>
  <c r="BS286" i="21"/>
  <c r="BS54" i="21"/>
  <c r="BS385" i="21"/>
  <c r="BS67" i="21"/>
  <c r="BS130" i="21"/>
  <c r="BS294" i="21"/>
  <c r="BS320" i="21"/>
  <c r="BS74" i="21"/>
  <c r="BS142" i="21"/>
  <c r="BS392" i="21"/>
  <c r="BS36" i="21"/>
  <c r="BS168" i="21"/>
  <c r="BS326" i="21"/>
  <c r="BS350" i="21"/>
  <c r="BS202" i="21"/>
  <c r="BS375" i="21"/>
  <c r="BS238" i="21"/>
  <c r="BS190" i="21"/>
  <c r="BS265" i="21"/>
  <c r="BS40" i="21"/>
  <c r="BS316" i="21"/>
  <c r="BS222" i="21"/>
  <c r="BS339" i="21"/>
  <c r="BS414" i="21"/>
  <c r="BS287" i="21"/>
  <c r="BS246" i="21"/>
  <c r="BS430" i="21"/>
  <c r="BS77" i="21"/>
  <c r="BS330" i="21"/>
  <c r="BS181" i="21"/>
  <c r="BS373" i="21"/>
  <c r="BS19" i="21"/>
  <c r="BS27" i="21"/>
  <c r="BS219" i="21"/>
  <c r="BS196" i="21"/>
  <c r="BS279" i="21"/>
  <c r="BS295" i="21"/>
  <c r="BS187" i="21"/>
  <c r="BS356" i="21"/>
  <c r="BS234" i="21"/>
  <c r="BS146" i="21"/>
  <c r="BS345" i="21"/>
  <c r="BS406" i="21"/>
  <c r="E604" i="16"/>
  <c r="G48" i="10"/>
  <c r="G52" i="2"/>
  <c r="C52" i="2" s="1"/>
  <c r="G457" i="15"/>
  <c r="V213" i="5"/>
  <c r="U213" i="5"/>
  <c r="T213" i="5"/>
  <c r="S213" i="5"/>
  <c r="R213" i="5"/>
  <c r="Q213" i="5"/>
  <c r="P213" i="5"/>
  <c r="O213" i="5"/>
  <c r="N213" i="5"/>
  <c r="M213" i="5"/>
  <c r="L213" i="5"/>
  <c r="K213" i="5"/>
  <c r="J213" i="5"/>
  <c r="I213" i="5"/>
  <c r="H213" i="5"/>
  <c r="G213" i="5"/>
  <c r="F213" i="5"/>
  <c r="E213" i="5"/>
  <c r="D213" i="5"/>
  <c r="C213" i="5"/>
  <c r="C292" i="16"/>
  <c r="C384" i="16"/>
  <c r="C307" i="16"/>
  <c r="C10" i="16"/>
  <c r="G475" i="15"/>
  <c r="C463" i="15"/>
  <c r="C272" i="15"/>
  <c r="C274" i="15"/>
  <c r="C271" i="15"/>
  <c r="C17" i="15"/>
  <c r="C270" i="15"/>
  <c r="C294" i="15"/>
  <c r="C421" i="16" s="1"/>
  <c r="F422" i="16" s="1"/>
  <c r="C293" i="15"/>
  <c r="C21" i="15"/>
  <c r="C20" i="15"/>
  <c r="C18" i="15"/>
  <c r="C196" i="15" s="1"/>
  <c r="C268" i="15"/>
  <c r="C266" i="15"/>
  <c r="C471" i="15" s="1"/>
  <c r="D550" i="15" s="1"/>
  <c r="F429" i="15"/>
  <c r="E429" i="15"/>
  <c r="D429" i="15"/>
  <c r="F422" i="15"/>
  <c r="E422" i="15"/>
  <c r="D422" i="15"/>
  <c r="F413" i="15"/>
  <c r="E413" i="15"/>
  <c r="D413" i="15"/>
  <c r="F403" i="15"/>
  <c r="E403" i="15"/>
  <c r="D403" i="15"/>
  <c r="F394" i="15"/>
  <c r="E394" i="15"/>
  <c r="D394" i="15"/>
  <c r="F365" i="15"/>
  <c r="E365" i="15"/>
  <c r="D365" i="15"/>
  <c r="F356" i="15"/>
  <c r="E356" i="15"/>
  <c r="D356" i="15"/>
  <c r="F341" i="15"/>
  <c r="E341" i="15"/>
  <c r="D341" i="15"/>
  <c r="F332" i="15"/>
  <c r="E332" i="15"/>
  <c r="D332" i="15"/>
  <c r="G105" i="10"/>
  <c r="C60" i="10"/>
  <c r="G47" i="10"/>
  <c r="C180" i="15" l="1"/>
  <c r="C13" i="16" s="1"/>
  <c r="E14" i="16" s="1"/>
  <c r="E550" i="15"/>
  <c r="E344" i="16"/>
  <c r="D551" i="15"/>
  <c r="D552" i="15" s="1"/>
  <c r="C389" i="15"/>
  <c r="C552" i="16" s="1"/>
  <c r="C384" i="15"/>
  <c r="C507" i="16" s="1"/>
  <c r="C388" i="15"/>
  <c r="C543" i="16" s="1"/>
  <c r="C383" i="15"/>
  <c r="C498" i="16" s="1"/>
  <c r="C387" i="15"/>
  <c r="C534" i="16" s="1"/>
  <c r="C380" i="15"/>
  <c r="C484" i="16" s="1"/>
  <c r="C375" i="15"/>
  <c r="C439" i="16" s="1"/>
  <c r="C386" i="15"/>
  <c r="C525" i="16" s="1"/>
  <c r="C379" i="15"/>
  <c r="C475" i="16" s="1"/>
  <c r="C374" i="15"/>
  <c r="C430" i="16" s="1"/>
  <c r="C385" i="15"/>
  <c r="C516" i="16" s="1"/>
  <c r="C378" i="15"/>
  <c r="C466" i="16" s="1"/>
  <c r="C377" i="15"/>
  <c r="C457" i="16" s="1"/>
  <c r="C376" i="15"/>
  <c r="C448" i="16" s="1"/>
  <c r="C311" i="15"/>
  <c r="C357" i="16" s="1"/>
  <c r="C310" i="15"/>
  <c r="C584" i="16" s="1"/>
  <c r="C309" i="15"/>
  <c r="C576" i="16" s="1"/>
  <c r="C25" i="20"/>
  <c r="C27" i="20" a="1"/>
  <c r="C27" i="20" s="1"/>
  <c r="C483" i="15"/>
  <c r="C413" i="16" s="1"/>
  <c r="C467" i="15"/>
  <c r="D518" i="15" s="1"/>
  <c r="D519" i="15" s="1"/>
  <c r="C443" i="15"/>
  <c r="C510" i="16" s="1"/>
  <c r="C433" i="15"/>
  <c r="C433" i="16" s="1"/>
  <c r="C421" i="15"/>
  <c r="C500" i="16" s="1"/>
  <c r="C408" i="15"/>
  <c r="C553" i="16" s="1"/>
  <c r="C398" i="15"/>
  <c r="C476" i="16" s="1"/>
  <c r="C368" i="15"/>
  <c r="C533" i="16" s="1"/>
  <c r="C358" i="15"/>
  <c r="C456" i="16" s="1"/>
  <c r="C343" i="15"/>
  <c r="C523" i="16" s="1"/>
  <c r="C333" i="15"/>
  <c r="C446" i="16" s="1"/>
  <c r="C316" i="15"/>
  <c r="C299" i="15"/>
  <c r="C574" i="16" s="1"/>
  <c r="C414" i="15"/>
  <c r="C450" i="16" s="1"/>
  <c r="C486" i="15"/>
  <c r="C422" i="15"/>
  <c r="C509" i="16" s="1"/>
  <c r="C359" i="15"/>
  <c r="C465" i="16" s="1"/>
  <c r="C480" i="15"/>
  <c r="C336" i="16" s="1"/>
  <c r="C442" i="15"/>
  <c r="C501" i="16" s="1"/>
  <c r="C429" i="15"/>
  <c r="C415" i="16" s="1"/>
  <c r="C418" i="15"/>
  <c r="C486" i="16" s="1"/>
  <c r="G486" i="16" s="1"/>
  <c r="C407" i="15"/>
  <c r="C544" i="16" s="1"/>
  <c r="C397" i="15"/>
  <c r="C467" i="16" s="1"/>
  <c r="C367" i="15"/>
  <c r="C524" i="16" s="1"/>
  <c r="C357" i="15"/>
  <c r="C447" i="16" s="1"/>
  <c r="C342" i="15"/>
  <c r="C514" i="16" s="1"/>
  <c r="C332" i="15"/>
  <c r="C437" i="16" s="1"/>
  <c r="C315" i="15"/>
  <c r="C587" i="16" s="1"/>
  <c r="C403" i="15"/>
  <c r="C508" i="16" s="1"/>
  <c r="C476" i="15"/>
  <c r="C381" i="16" s="1"/>
  <c r="C454" i="15"/>
  <c r="C439" i="15"/>
  <c r="C487" i="16" s="1"/>
  <c r="C427" i="15"/>
  <c r="C554" i="16" s="1"/>
  <c r="C417" i="15"/>
  <c r="C477" i="16" s="1"/>
  <c r="C406" i="15"/>
  <c r="C535" i="16" s="1"/>
  <c r="C396" i="15"/>
  <c r="C458" i="16" s="1"/>
  <c r="C366" i="15"/>
  <c r="C515" i="16" s="1"/>
  <c r="C356" i="15"/>
  <c r="C438" i="16" s="1"/>
  <c r="C341" i="15"/>
  <c r="C505" i="16" s="1"/>
  <c r="C331" i="15"/>
  <c r="C428" i="16" s="1"/>
  <c r="C314" i="15"/>
  <c r="C579" i="16" s="1"/>
  <c r="C470" i="15"/>
  <c r="C361" i="15"/>
  <c r="C483" i="16" s="1"/>
  <c r="C336" i="15"/>
  <c r="C334" i="15"/>
  <c r="C455" i="16" s="1"/>
  <c r="C448" i="15"/>
  <c r="C555" i="16" s="1"/>
  <c r="C438" i="15"/>
  <c r="C478" i="16" s="1"/>
  <c r="C426" i="15"/>
  <c r="C545" i="16" s="1"/>
  <c r="T545" i="16" s="1"/>
  <c r="C416" i="15"/>
  <c r="C468" i="16" s="1"/>
  <c r="C405" i="15"/>
  <c r="C526" i="16" s="1"/>
  <c r="C395" i="15"/>
  <c r="C449" i="16" s="1"/>
  <c r="C365" i="15"/>
  <c r="C506" i="16" s="1"/>
  <c r="C355" i="15"/>
  <c r="C429" i="16" s="1"/>
  <c r="C340" i="15"/>
  <c r="C496" i="16" s="1"/>
  <c r="C326" i="15"/>
  <c r="C306" i="15"/>
  <c r="C446" i="15"/>
  <c r="C424" i="15"/>
  <c r="C527" i="16" s="1"/>
  <c r="C346" i="15"/>
  <c r="C550" i="16" s="1"/>
  <c r="C304" i="15"/>
  <c r="C468" i="15"/>
  <c r="D564" i="15" s="1"/>
  <c r="C412" i="15"/>
  <c r="C432" i="16" s="1"/>
  <c r="C344" i="15"/>
  <c r="C532" i="16" s="1"/>
  <c r="C474" i="15"/>
  <c r="C447" i="15"/>
  <c r="C546" i="16" s="1"/>
  <c r="C437" i="15"/>
  <c r="C469" i="16" s="1"/>
  <c r="C425" i="15"/>
  <c r="C536" i="16" s="1"/>
  <c r="C415" i="15"/>
  <c r="C459" i="16" s="1"/>
  <c r="C404" i="15"/>
  <c r="C517" i="16" s="1"/>
  <c r="C394" i="15"/>
  <c r="C440" i="16" s="1"/>
  <c r="C364" i="15"/>
  <c r="C497" i="16" s="1"/>
  <c r="C350" i="15"/>
  <c r="C337" i="15"/>
  <c r="C482" i="16" s="1"/>
  <c r="C325" i="15"/>
  <c r="C305" i="15"/>
  <c r="C436" i="15"/>
  <c r="C460" i="16" s="1"/>
  <c r="C393" i="15"/>
  <c r="C431" i="16" s="1"/>
  <c r="C323" i="15"/>
  <c r="C434" i="15"/>
  <c r="C442" i="16" s="1"/>
  <c r="C369" i="15"/>
  <c r="C542" i="16" s="1"/>
  <c r="C321" i="15"/>
  <c r="C487" i="15"/>
  <c r="C469" i="15"/>
  <c r="D534" i="15" s="1"/>
  <c r="C445" i="15"/>
  <c r="C528" i="16" s="1"/>
  <c r="C435" i="15"/>
  <c r="C451" i="16" s="1"/>
  <c r="C423" i="15"/>
  <c r="C518" i="16" s="1"/>
  <c r="C413" i="15"/>
  <c r="C441" i="16" s="1"/>
  <c r="C402" i="15"/>
  <c r="C499" i="16" s="1"/>
  <c r="C370" i="15"/>
  <c r="C551" i="16" s="1"/>
  <c r="C360" i="15"/>
  <c r="C474" i="16" s="1"/>
  <c r="C345" i="15"/>
  <c r="C335" i="15"/>
  <c r="C464" i="16" s="1"/>
  <c r="C322" i="15"/>
  <c r="C301" i="15"/>
  <c r="C444" i="15"/>
  <c r="C519" i="16" s="1"/>
  <c r="C399" i="15"/>
  <c r="C485" i="16" s="1"/>
  <c r="C300" i="15"/>
  <c r="C582" i="16" s="1"/>
  <c r="G106" i="10"/>
  <c r="C475" i="15"/>
  <c r="C457" i="15"/>
  <c r="C591" i="16" s="1"/>
  <c r="E165" i="11"/>
  <c r="E132" i="11"/>
  <c r="C29" i="16"/>
  <c r="C491" i="16"/>
  <c r="U422" i="16"/>
  <c r="M422" i="16"/>
  <c r="T422" i="16"/>
  <c r="L422" i="16"/>
  <c r="S422" i="16"/>
  <c r="K422" i="16"/>
  <c r="R422" i="16"/>
  <c r="Q422" i="16"/>
  <c r="I422" i="16"/>
  <c r="X422" i="16"/>
  <c r="P422" i="16"/>
  <c r="H422" i="16"/>
  <c r="J422" i="16"/>
  <c r="W422" i="16"/>
  <c r="O422" i="16"/>
  <c r="G422" i="16"/>
  <c r="V422" i="16"/>
  <c r="N422" i="16"/>
  <c r="C62" i="16"/>
  <c r="C83" i="16"/>
  <c r="E84" i="16" s="1"/>
  <c r="D65" i="2"/>
  <c r="D555" i="15" l="1"/>
  <c r="E353" i="16" s="1"/>
  <c r="D554" i="15"/>
  <c r="E363" i="16" s="1"/>
  <c r="F550" i="15"/>
  <c r="F344" i="16"/>
  <c r="E551" i="15"/>
  <c r="D535" i="15"/>
  <c r="D536" i="15" s="1"/>
  <c r="E30" i="16"/>
  <c r="C537" i="16"/>
  <c r="K63" i="16"/>
  <c r="S63" i="16"/>
  <c r="F63" i="16"/>
  <c r="V63" i="16"/>
  <c r="H63" i="16"/>
  <c r="L63" i="16"/>
  <c r="T63" i="16"/>
  <c r="M63" i="16"/>
  <c r="U63" i="16"/>
  <c r="O63" i="16"/>
  <c r="P63" i="16"/>
  <c r="I63" i="16"/>
  <c r="Q63" i="16"/>
  <c r="E63" i="16"/>
  <c r="J63" i="16"/>
  <c r="R63" i="16"/>
  <c r="N63" i="16"/>
  <c r="G63" i="16"/>
  <c r="W63" i="16"/>
  <c r="X63" i="16"/>
  <c r="C541" i="16"/>
  <c r="C473" i="16"/>
  <c r="C583" i="16"/>
  <c r="C586" i="16"/>
  <c r="C585" i="16"/>
  <c r="N545" i="16"/>
  <c r="G545" i="16"/>
  <c r="S545" i="16"/>
  <c r="O545" i="16"/>
  <c r="L545" i="16"/>
  <c r="P545" i="16"/>
  <c r="E545" i="16"/>
  <c r="V545" i="16"/>
  <c r="U545" i="16"/>
  <c r="K545" i="16"/>
  <c r="X545" i="16"/>
  <c r="W545" i="16"/>
  <c r="M545" i="16"/>
  <c r="H545" i="16"/>
  <c r="F545" i="16"/>
  <c r="J545" i="16"/>
  <c r="R545" i="16"/>
  <c r="Q545" i="16"/>
  <c r="I545" i="16"/>
  <c r="I486" i="16"/>
  <c r="F486" i="16"/>
  <c r="T486" i="16"/>
  <c r="O486" i="16"/>
  <c r="E486" i="16"/>
  <c r="W486" i="16"/>
  <c r="M486" i="16"/>
  <c r="Q486" i="16"/>
  <c r="N486" i="16"/>
  <c r="P486" i="16"/>
  <c r="X486" i="16"/>
  <c r="V486" i="16"/>
  <c r="S486" i="16"/>
  <c r="H486" i="16"/>
  <c r="L486" i="16"/>
  <c r="J486" i="16"/>
  <c r="U486" i="16"/>
  <c r="R486" i="16"/>
  <c r="K486" i="16"/>
  <c r="M477" i="16"/>
  <c r="O477" i="16"/>
  <c r="R477" i="16"/>
  <c r="W477" i="16"/>
  <c r="V477" i="16"/>
  <c r="P477" i="16"/>
  <c r="N477" i="16"/>
  <c r="I477" i="16"/>
  <c r="K477" i="16"/>
  <c r="Q477" i="16"/>
  <c r="U477" i="16"/>
  <c r="G477" i="16"/>
  <c r="F477" i="16"/>
  <c r="T477" i="16"/>
  <c r="S477" i="16"/>
  <c r="J477" i="16"/>
  <c r="L477" i="16"/>
  <c r="X477" i="16"/>
  <c r="E477" i="16"/>
  <c r="H477" i="16"/>
  <c r="C578" i="16"/>
  <c r="C577" i="16"/>
  <c r="C575" i="16"/>
  <c r="D567" i="15"/>
  <c r="E403" i="16" s="1"/>
  <c r="E394" i="16"/>
  <c r="C333" i="16"/>
  <c r="C377" i="16"/>
  <c r="C407" i="16"/>
  <c r="R84" i="16"/>
  <c r="D574" i="15"/>
  <c r="E574" i="15" s="1"/>
  <c r="F574" i="15" s="1"/>
  <c r="G574" i="15" s="1"/>
  <c r="H574" i="15" s="1"/>
  <c r="I574" i="15" s="1"/>
  <c r="J574" i="15" s="1"/>
  <c r="K574" i="15" s="1"/>
  <c r="L574" i="15" s="1"/>
  <c r="M574" i="15" s="1"/>
  <c r="N574" i="15" s="1"/>
  <c r="O574" i="15" s="1"/>
  <c r="P574" i="15" s="1"/>
  <c r="Q574" i="15" s="1"/>
  <c r="R574" i="15" s="1"/>
  <c r="S574" i="15" s="1"/>
  <c r="T574" i="15" s="1"/>
  <c r="U574" i="15" s="1"/>
  <c r="V574" i="15" s="1"/>
  <c r="W574" i="15" s="1"/>
  <c r="X574" i="15" s="1"/>
  <c r="Y574" i="15" s="1"/>
  <c r="Z574" i="15" s="1"/>
  <c r="AA574" i="15" s="1"/>
  <c r="AB574" i="15" s="1"/>
  <c r="AC574" i="15" s="1"/>
  <c r="AD574" i="15" s="1"/>
  <c r="AE574" i="15" s="1"/>
  <c r="AF574" i="15" s="1"/>
  <c r="AG574" i="15" s="1"/>
  <c r="AH574" i="15" s="1"/>
  <c r="AI574" i="15" s="1"/>
  <c r="AJ574" i="15" s="1"/>
  <c r="AK574" i="15" s="1"/>
  <c r="AL574" i="15" s="1"/>
  <c r="AM574" i="15" s="1"/>
  <c r="AN574" i="15" s="1"/>
  <c r="AO574" i="15" s="1"/>
  <c r="AP574" i="15" s="1"/>
  <c r="AQ574" i="15" s="1"/>
  <c r="AR574" i="15" s="1"/>
  <c r="AS574" i="15" s="1"/>
  <c r="Q84" i="16"/>
  <c r="H84" i="16"/>
  <c r="W84" i="16"/>
  <c r="O84" i="16"/>
  <c r="L84" i="16"/>
  <c r="G84" i="16"/>
  <c r="T84" i="16"/>
  <c r="J84" i="16"/>
  <c r="K84" i="16"/>
  <c r="I84" i="16"/>
  <c r="V84" i="16"/>
  <c r="U84" i="16"/>
  <c r="X84" i="16"/>
  <c r="N84" i="16"/>
  <c r="M84" i="16"/>
  <c r="P84" i="16"/>
  <c r="F84" i="16"/>
  <c r="S84" i="16"/>
  <c r="D566" i="15"/>
  <c r="E534" i="15"/>
  <c r="E564" i="15"/>
  <c r="D565" i="15"/>
  <c r="E411" i="16" s="1"/>
  <c r="E518" i="15"/>
  <c r="D520" i="15"/>
  <c r="E294" i="16" s="1"/>
  <c r="C488" i="15"/>
  <c r="G192" i="15"/>
  <c r="C26" i="15"/>
  <c r="C165" i="16" s="1"/>
  <c r="C25" i="15"/>
  <c r="G550" i="15" l="1"/>
  <c r="G344" i="16"/>
  <c r="F551" i="15"/>
  <c r="E552" i="15"/>
  <c r="F584" i="16"/>
  <c r="N584" i="16"/>
  <c r="V584" i="16"/>
  <c r="G584" i="16"/>
  <c r="O584" i="16"/>
  <c r="W584" i="16"/>
  <c r="H584" i="16"/>
  <c r="P584" i="16"/>
  <c r="X584" i="16"/>
  <c r="I584" i="16"/>
  <c r="Q584" i="16"/>
  <c r="E584" i="16"/>
  <c r="J584" i="16"/>
  <c r="R584" i="16"/>
  <c r="M584" i="16"/>
  <c r="K584" i="16"/>
  <c r="S584" i="16"/>
  <c r="U584" i="16"/>
  <c r="L584" i="16"/>
  <c r="T584" i="16"/>
  <c r="E320" i="16"/>
  <c r="D539" i="15"/>
  <c r="E329" i="16" s="1"/>
  <c r="D538" i="15"/>
  <c r="E338" i="16" s="1"/>
  <c r="E340" i="16" s="1"/>
  <c r="F534" i="15"/>
  <c r="G534" i="15" s="1"/>
  <c r="H534" i="15" s="1"/>
  <c r="E535" i="15"/>
  <c r="E536" i="15" s="1"/>
  <c r="E567" i="15"/>
  <c r="F403" i="16" s="1"/>
  <c r="F394" i="16"/>
  <c r="C233" i="16"/>
  <c r="C559" i="16"/>
  <c r="D575" i="15"/>
  <c r="E369" i="16" s="1"/>
  <c r="E566" i="15"/>
  <c r="D523" i="15"/>
  <c r="D522" i="15"/>
  <c r="E315" i="16" s="1"/>
  <c r="F564" i="15"/>
  <c r="E565" i="15"/>
  <c r="F411" i="16" s="1"/>
  <c r="E575" i="15"/>
  <c r="F369" i="16" s="1"/>
  <c r="E519" i="15"/>
  <c r="F518" i="15"/>
  <c r="F145" i="15"/>
  <c r="E145" i="15"/>
  <c r="D145" i="15"/>
  <c r="F136" i="15"/>
  <c r="E136" i="15"/>
  <c r="D136" i="15"/>
  <c r="F126" i="15"/>
  <c r="E126" i="15"/>
  <c r="D126" i="15"/>
  <c r="F88" i="15"/>
  <c r="E88" i="15"/>
  <c r="D88" i="15"/>
  <c r="F117" i="15"/>
  <c r="E117" i="15"/>
  <c r="D117" i="15"/>
  <c r="F79" i="15"/>
  <c r="E79" i="15"/>
  <c r="D79" i="15"/>
  <c r="F55" i="15"/>
  <c r="E55" i="15"/>
  <c r="D55" i="15"/>
  <c r="AE93" i="8"/>
  <c r="U93" i="8"/>
  <c r="V93" i="8"/>
  <c r="W93" i="8"/>
  <c r="X93" i="8"/>
  <c r="Y93" i="8"/>
  <c r="Z93" i="8"/>
  <c r="AA93" i="8"/>
  <c r="AB93" i="8"/>
  <c r="AC93" i="8"/>
  <c r="AD93" i="8"/>
  <c r="AI93" i="8"/>
  <c r="AJ93" i="8"/>
  <c r="AK93" i="8"/>
  <c r="AL93" i="8"/>
  <c r="AM93" i="8"/>
  <c r="AN93" i="8"/>
  <c r="AO93" i="8"/>
  <c r="AP93" i="8"/>
  <c r="AQ93" i="8"/>
  <c r="AR93" i="8"/>
  <c r="AS93" i="8"/>
  <c r="AT93" i="8"/>
  <c r="AU93" i="8"/>
  <c r="AV93" i="8"/>
  <c r="AW93" i="8"/>
  <c r="AX93" i="8"/>
  <c r="AY93" i="8"/>
  <c r="AZ93" i="8"/>
  <c r="BA93" i="8"/>
  <c r="BB93" i="8"/>
  <c r="BC93" i="8"/>
  <c r="BD93" i="8"/>
  <c r="BE93" i="8"/>
  <c r="BF93" i="8"/>
  <c r="BG93" i="8"/>
  <c r="BH93" i="8"/>
  <c r="BI93" i="8"/>
  <c r="BJ93" i="8"/>
  <c r="BK93" i="8"/>
  <c r="BL93" i="8"/>
  <c r="BM93" i="8"/>
  <c r="BN93" i="8"/>
  <c r="BO93" i="8"/>
  <c r="BP93" i="8"/>
  <c r="BQ93" i="8"/>
  <c r="BR93" i="8"/>
  <c r="BS93" i="8"/>
  <c r="BT93" i="8"/>
  <c r="BU93" i="8"/>
  <c r="BV93" i="8"/>
  <c r="BW93" i="8"/>
  <c r="BX93" i="8"/>
  <c r="BY93" i="8"/>
  <c r="BZ93" i="8"/>
  <c r="CA93" i="8"/>
  <c r="CB93" i="8"/>
  <c r="CC93" i="8"/>
  <c r="CD93" i="8"/>
  <c r="CE93" i="8"/>
  <c r="CF93" i="8"/>
  <c r="CG93" i="8"/>
  <c r="CH93" i="8"/>
  <c r="CI93" i="8"/>
  <c r="CJ93" i="8"/>
  <c r="CK93" i="8"/>
  <c r="CL93" i="8"/>
  <c r="CM93" i="8"/>
  <c r="CN93" i="8"/>
  <c r="CO93" i="8"/>
  <c r="CP93" i="8"/>
  <c r="CQ93" i="8"/>
  <c r="CR93" i="8"/>
  <c r="CS93" i="8"/>
  <c r="CT93" i="8"/>
  <c r="CU93" i="8"/>
  <c r="CV93" i="8"/>
  <c r="CW93" i="8"/>
  <c r="CX93" i="8"/>
  <c r="CY93" i="8"/>
  <c r="CZ93" i="8"/>
  <c r="DA93" i="8"/>
  <c r="DB93" i="8"/>
  <c r="DC93" i="8"/>
  <c r="DD93" i="8"/>
  <c r="DE93" i="8"/>
  <c r="DF93" i="8"/>
  <c r="DG93" i="8"/>
  <c r="DH93" i="8"/>
  <c r="DI93" i="8"/>
  <c r="DJ93" i="8"/>
  <c r="DK93" i="8"/>
  <c r="DL93" i="8"/>
  <c r="DM93" i="8"/>
  <c r="DN93" i="8"/>
  <c r="DO93" i="8"/>
  <c r="DP93" i="8"/>
  <c r="DQ93" i="8"/>
  <c r="DR93" i="8"/>
  <c r="DS93" i="8"/>
  <c r="DT93" i="8"/>
  <c r="DU93" i="8"/>
  <c r="DV93" i="8"/>
  <c r="DW93" i="8"/>
  <c r="DX93" i="8"/>
  <c r="DY93" i="8"/>
  <c r="DZ93" i="8"/>
  <c r="EA93" i="8"/>
  <c r="EB93" i="8"/>
  <c r="EC93" i="8"/>
  <c r="ED93" i="8"/>
  <c r="EE93" i="8"/>
  <c r="EF93" i="8"/>
  <c r="EG93" i="8"/>
  <c r="EH93" i="8"/>
  <c r="EI93" i="8"/>
  <c r="EJ93" i="8"/>
  <c r="EK93" i="8"/>
  <c r="EL93" i="8"/>
  <c r="EM93" i="8"/>
  <c r="EN93" i="8"/>
  <c r="EO93" i="8"/>
  <c r="EP93" i="8"/>
  <c r="EQ93" i="8"/>
  <c r="ER93" i="8"/>
  <c r="ES93" i="8"/>
  <c r="ET93" i="8"/>
  <c r="EU93" i="8"/>
  <c r="EV93" i="8"/>
  <c r="EW93" i="8"/>
  <c r="EX93" i="8"/>
  <c r="EY93" i="8"/>
  <c r="EZ93" i="8"/>
  <c r="FA93" i="8"/>
  <c r="FB93" i="8"/>
  <c r="FC93" i="8"/>
  <c r="FD93" i="8"/>
  <c r="FE93" i="8"/>
  <c r="FF93" i="8"/>
  <c r="FG93" i="8"/>
  <c r="FH93" i="8"/>
  <c r="FI93" i="8"/>
  <c r="FJ93" i="8"/>
  <c r="FK93" i="8"/>
  <c r="FL93" i="8"/>
  <c r="FM93" i="8"/>
  <c r="FN93" i="8"/>
  <c r="FO93" i="8"/>
  <c r="FP93" i="8"/>
  <c r="FQ93" i="8"/>
  <c r="FR93" i="8"/>
  <c r="FS93" i="8"/>
  <c r="FT93" i="8"/>
  <c r="FU93" i="8"/>
  <c r="FV93" i="8"/>
  <c r="FW93" i="8"/>
  <c r="FX93" i="8"/>
  <c r="FY93" i="8"/>
  <c r="FZ93" i="8"/>
  <c r="GA93" i="8"/>
  <c r="GB93" i="8"/>
  <c r="GC93" i="8"/>
  <c r="GD93" i="8"/>
  <c r="GE93" i="8"/>
  <c r="GF93" i="8"/>
  <c r="GG93" i="8"/>
  <c r="GH93" i="8"/>
  <c r="GI93" i="8"/>
  <c r="GJ93" i="8"/>
  <c r="GK93" i="8"/>
  <c r="GL93" i="8"/>
  <c r="GM93" i="8"/>
  <c r="GN93" i="8"/>
  <c r="GO93" i="8"/>
  <c r="GP93" i="8"/>
  <c r="GQ93" i="8"/>
  <c r="GR93" i="8"/>
  <c r="GS93" i="8"/>
  <c r="GT93" i="8"/>
  <c r="GU93" i="8"/>
  <c r="GV93" i="8"/>
  <c r="GW93" i="8"/>
  <c r="GX93" i="8"/>
  <c r="GY93" i="8"/>
  <c r="GZ93" i="8"/>
  <c r="HA93" i="8"/>
  <c r="HB93" i="8"/>
  <c r="HC93" i="8"/>
  <c r="HD93" i="8"/>
  <c r="HE93" i="8"/>
  <c r="HF93" i="8"/>
  <c r="HG93" i="8"/>
  <c r="HH93" i="8"/>
  <c r="HI93" i="8"/>
  <c r="HJ93" i="8"/>
  <c r="HK93" i="8"/>
  <c r="HL93" i="8"/>
  <c r="HM93" i="8"/>
  <c r="HN93" i="8"/>
  <c r="HO93" i="8"/>
  <c r="HP93" i="8"/>
  <c r="HQ93" i="8"/>
  <c r="HR93" i="8"/>
  <c r="HS93" i="8"/>
  <c r="HT93" i="8"/>
  <c r="HU93" i="8"/>
  <c r="HV93" i="8"/>
  <c r="HW93" i="8"/>
  <c r="HX93" i="8"/>
  <c r="HY93" i="8"/>
  <c r="HZ93" i="8"/>
  <c r="IA93" i="8"/>
  <c r="IB93" i="8"/>
  <c r="IC93" i="8"/>
  <c r="ID93" i="8"/>
  <c r="IE93" i="8"/>
  <c r="IF93" i="8"/>
  <c r="IG93" i="8"/>
  <c r="IH93" i="8"/>
  <c r="II93" i="8"/>
  <c r="IJ93" i="8"/>
  <c r="IK93" i="8"/>
  <c r="IL93" i="8"/>
  <c r="IM93" i="8"/>
  <c r="IN93" i="8"/>
  <c r="IO93" i="8"/>
  <c r="IP93" i="8"/>
  <c r="IQ93" i="8"/>
  <c r="IR93" i="8"/>
  <c r="IS93" i="8"/>
  <c r="IT93" i="8"/>
  <c r="IU93" i="8"/>
  <c r="IV93" i="8"/>
  <c r="IW93" i="8"/>
  <c r="IX93" i="8"/>
  <c r="IY93" i="8"/>
  <c r="IZ93" i="8"/>
  <c r="JA93" i="8"/>
  <c r="JB93" i="8"/>
  <c r="JC93" i="8"/>
  <c r="JD93" i="8"/>
  <c r="JE93" i="8"/>
  <c r="JF93" i="8"/>
  <c r="JG93" i="8"/>
  <c r="JH93" i="8"/>
  <c r="JI93" i="8"/>
  <c r="JJ93" i="8"/>
  <c r="JK93" i="8"/>
  <c r="JL93" i="8"/>
  <c r="JM93" i="8"/>
  <c r="JN93" i="8"/>
  <c r="JO93" i="8"/>
  <c r="JP93" i="8"/>
  <c r="JQ93" i="8"/>
  <c r="JR93" i="8"/>
  <c r="JS93" i="8"/>
  <c r="JT93" i="8"/>
  <c r="JU93" i="8"/>
  <c r="JV93" i="8"/>
  <c r="JW93" i="8"/>
  <c r="JX93" i="8"/>
  <c r="JY93" i="8"/>
  <c r="JZ93" i="8"/>
  <c r="KA93" i="8"/>
  <c r="KB93" i="8"/>
  <c r="KC93" i="8"/>
  <c r="KD93" i="8"/>
  <c r="KE93" i="8"/>
  <c r="KF93" i="8"/>
  <c r="KG93" i="8"/>
  <c r="KH93" i="8"/>
  <c r="KI93" i="8"/>
  <c r="KJ93" i="8"/>
  <c r="KK93" i="8"/>
  <c r="KL93" i="8"/>
  <c r="KM93" i="8"/>
  <c r="KN93" i="8"/>
  <c r="KO93" i="8"/>
  <c r="KP93" i="8"/>
  <c r="KQ93" i="8"/>
  <c r="KR93" i="8"/>
  <c r="KS93" i="8"/>
  <c r="KT93" i="8"/>
  <c r="KU93" i="8"/>
  <c r="KV93" i="8"/>
  <c r="KW93" i="8"/>
  <c r="KX93" i="8"/>
  <c r="KY93" i="8"/>
  <c r="KZ93" i="8"/>
  <c r="LA93" i="8"/>
  <c r="LB93" i="8"/>
  <c r="LC93" i="8"/>
  <c r="LD93" i="8"/>
  <c r="LE93" i="8"/>
  <c r="LF93" i="8"/>
  <c r="LG93" i="8"/>
  <c r="LH93" i="8"/>
  <c r="LI93" i="8"/>
  <c r="LJ93" i="8"/>
  <c r="LK93" i="8"/>
  <c r="LL93" i="8"/>
  <c r="LM93" i="8"/>
  <c r="LN93" i="8"/>
  <c r="LO93" i="8"/>
  <c r="LP93" i="8"/>
  <c r="LQ93" i="8"/>
  <c r="LR93" i="8"/>
  <c r="LS93" i="8"/>
  <c r="LT93" i="8"/>
  <c r="LU93" i="8"/>
  <c r="LV93" i="8"/>
  <c r="LW93" i="8"/>
  <c r="LX93" i="8"/>
  <c r="LY93" i="8"/>
  <c r="LZ93" i="8"/>
  <c r="MA93" i="8"/>
  <c r="MB93" i="8"/>
  <c r="MC93" i="8"/>
  <c r="MD93" i="8"/>
  <c r="ME93" i="8"/>
  <c r="MF93" i="8"/>
  <c r="MG93" i="8"/>
  <c r="MH93" i="8"/>
  <c r="MI93" i="8"/>
  <c r="MJ93" i="8"/>
  <c r="MK93" i="8"/>
  <c r="ML93" i="8"/>
  <c r="MM93" i="8"/>
  <c r="MN93" i="8"/>
  <c r="MO93" i="8"/>
  <c r="MP93" i="8"/>
  <c r="MQ93" i="8"/>
  <c r="MR93" i="8"/>
  <c r="MS93" i="8"/>
  <c r="MT93" i="8"/>
  <c r="MU93" i="8"/>
  <c r="MV93" i="8"/>
  <c r="MW93" i="8"/>
  <c r="MX93" i="8"/>
  <c r="MY93" i="8"/>
  <c r="MZ93" i="8"/>
  <c r="NA93" i="8"/>
  <c r="NB93" i="8"/>
  <c r="NC93" i="8"/>
  <c r="ND93" i="8"/>
  <c r="NE93" i="8"/>
  <c r="NF93" i="8"/>
  <c r="NG93" i="8"/>
  <c r="NH93" i="8"/>
  <c r="NI93" i="8"/>
  <c r="NJ93" i="8"/>
  <c r="NK93" i="8"/>
  <c r="NL93" i="8"/>
  <c r="NM93" i="8"/>
  <c r="NN93" i="8"/>
  <c r="NO93" i="8"/>
  <c r="NP93" i="8"/>
  <c r="NQ93" i="8"/>
  <c r="NR93" i="8"/>
  <c r="NS93" i="8"/>
  <c r="NT93" i="8"/>
  <c r="NU93" i="8"/>
  <c r="NV93" i="8"/>
  <c r="NW93" i="8"/>
  <c r="NX93" i="8"/>
  <c r="NY93" i="8"/>
  <c r="NZ93" i="8"/>
  <c r="OA93" i="8"/>
  <c r="OB93" i="8"/>
  <c r="OC93" i="8"/>
  <c r="OD93" i="8"/>
  <c r="OE93" i="8"/>
  <c r="OF93" i="8"/>
  <c r="OG93" i="8"/>
  <c r="OH93" i="8"/>
  <c r="OI93" i="8"/>
  <c r="OJ93" i="8"/>
  <c r="OK93" i="8"/>
  <c r="OL93" i="8"/>
  <c r="OM93" i="8"/>
  <c r="ON93" i="8"/>
  <c r="OO93" i="8"/>
  <c r="OP93" i="8"/>
  <c r="OQ93" i="8"/>
  <c r="OR93" i="8"/>
  <c r="OS93" i="8"/>
  <c r="OT93" i="8"/>
  <c r="OU93" i="8"/>
  <c r="OV93" i="8"/>
  <c r="OW93" i="8"/>
  <c r="OX93" i="8"/>
  <c r="OY93" i="8"/>
  <c r="OZ93" i="8"/>
  <c r="PA93" i="8"/>
  <c r="PB93" i="8"/>
  <c r="PC93" i="8"/>
  <c r="PD93" i="8"/>
  <c r="PE93" i="8"/>
  <c r="PF93" i="8"/>
  <c r="PG93" i="8"/>
  <c r="PH93" i="8"/>
  <c r="PI93" i="8"/>
  <c r="PJ93" i="8"/>
  <c r="PK93" i="8"/>
  <c r="PL93" i="8"/>
  <c r="PM93" i="8"/>
  <c r="PN93" i="8"/>
  <c r="PO93" i="8"/>
  <c r="PP93" i="8"/>
  <c r="PQ93" i="8"/>
  <c r="PR93" i="8"/>
  <c r="PS93" i="8"/>
  <c r="PT93" i="8"/>
  <c r="PU93" i="8"/>
  <c r="PV93" i="8"/>
  <c r="PW93" i="8"/>
  <c r="PX93" i="8"/>
  <c r="PY93" i="8"/>
  <c r="PZ93" i="8"/>
  <c r="QA93" i="8"/>
  <c r="QB93" i="8"/>
  <c r="QC93" i="8"/>
  <c r="QD93" i="8"/>
  <c r="QE93" i="8"/>
  <c r="QF93" i="8"/>
  <c r="QG93" i="8"/>
  <c r="QH93" i="8"/>
  <c r="QI93" i="8"/>
  <c r="QJ93" i="8"/>
  <c r="QK93" i="8"/>
  <c r="QL93" i="8"/>
  <c r="QM93" i="8"/>
  <c r="QN93" i="8"/>
  <c r="QO93" i="8"/>
  <c r="QP93" i="8"/>
  <c r="QQ93" i="8"/>
  <c r="QR93" i="8"/>
  <c r="QS93" i="8"/>
  <c r="QT93" i="8"/>
  <c r="QU93" i="8"/>
  <c r="QV93" i="8"/>
  <c r="QW93" i="8"/>
  <c r="QX93" i="8"/>
  <c r="QY93" i="8"/>
  <c r="QZ93" i="8"/>
  <c r="RA93" i="8"/>
  <c r="RB93" i="8"/>
  <c r="RC93" i="8"/>
  <c r="RD93" i="8"/>
  <c r="RE93" i="8"/>
  <c r="RF93" i="8"/>
  <c r="RG93" i="8"/>
  <c r="RH93" i="8"/>
  <c r="RI93" i="8"/>
  <c r="RJ93" i="8"/>
  <c r="RK93" i="8"/>
  <c r="RL93" i="8"/>
  <c r="RM93" i="8"/>
  <c r="RN93" i="8"/>
  <c r="RO93" i="8"/>
  <c r="RP93" i="8"/>
  <c r="RQ93" i="8"/>
  <c r="RR93" i="8"/>
  <c r="RS93" i="8"/>
  <c r="RT93" i="8"/>
  <c r="RU93" i="8"/>
  <c r="RV93" i="8"/>
  <c r="RW93" i="8"/>
  <c r="RX93" i="8"/>
  <c r="RY93" i="8"/>
  <c r="RZ93" i="8"/>
  <c r="SA93" i="8"/>
  <c r="SB93" i="8"/>
  <c r="SC93" i="8"/>
  <c r="SD93" i="8"/>
  <c r="SE93" i="8"/>
  <c r="SF93" i="8"/>
  <c r="SG93" i="8"/>
  <c r="SH93" i="8"/>
  <c r="SI93" i="8"/>
  <c r="SJ93" i="8"/>
  <c r="SK93" i="8"/>
  <c r="SL93" i="8"/>
  <c r="SM93" i="8"/>
  <c r="SN93" i="8"/>
  <c r="SO93" i="8"/>
  <c r="SP93" i="8"/>
  <c r="SQ93" i="8"/>
  <c r="SR93" i="8"/>
  <c r="SS93" i="8"/>
  <c r="ST93" i="8"/>
  <c r="SU93" i="8"/>
  <c r="SV93" i="8"/>
  <c r="SW93" i="8"/>
  <c r="SX93" i="8"/>
  <c r="SY93" i="8"/>
  <c r="SZ93" i="8"/>
  <c r="TA93" i="8"/>
  <c r="TB93" i="8"/>
  <c r="TC93" i="8"/>
  <c r="TD93" i="8"/>
  <c r="TE93" i="8"/>
  <c r="TF93" i="8"/>
  <c r="TG93" i="8"/>
  <c r="TH93" i="8"/>
  <c r="TI93" i="8"/>
  <c r="TJ93" i="8"/>
  <c r="TK93" i="8"/>
  <c r="TL93" i="8"/>
  <c r="TM93" i="8"/>
  <c r="TN93" i="8"/>
  <c r="TO93" i="8"/>
  <c r="TP93" i="8"/>
  <c r="TQ93" i="8"/>
  <c r="TR93" i="8"/>
  <c r="TS93" i="8"/>
  <c r="TT93" i="8"/>
  <c r="TU93" i="8"/>
  <c r="TV93" i="8"/>
  <c r="TW93" i="8"/>
  <c r="TX93" i="8"/>
  <c r="TY93" i="8"/>
  <c r="TZ93" i="8"/>
  <c r="UA93" i="8"/>
  <c r="UB93" i="8"/>
  <c r="UC93" i="8"/>
  <c r="UD93" i="8"/>
  <c r="UE93" i="8"/>
  <c r="UF93" i="8"/>
  <c r="UG93" i="8"/>
  <c r="UH93" i="8"/>
  <c r="UI93" i="8"/>
  <c r="UJ93" i="8"/>
  <c r="UK93" i="8"/>
  <c r="UL93" i="8"/>
  <c r="UM93" i="8"/>
  <c r="UN93" i="8"/>
  <c r="UO93" i="8"/>
  <c r="UP93" i="8"/>
  <c r="UQ93" i="8"/>
  <c r="UR93" i="8"/>
  <c r="US93" i="8"/>
  <c r="UT93" i="8"/>
  <c r="UU93" i="8"/>
  <c r="UV93" i="8"/>
  <c r="UW93" i="8"/>
  <c r="UX93" i="8"/>
  <c r="UY93" i="8"/>
  <c r="UZ93" i="8"/>
  <c r="VA93" i="8"/>
  <c r="VB93" i="8"/>
  <c r="VC93" i="8"/>
  <c r="VD93" i="8"/>
  <c r="VE93" i="8"/>
  <c r="VF93" i="8"/>
  <c r="VG93" i="8"/>
  <c r="VH93" i="8"/>
  <c r="VI93" i="8"/>
  <c r="VJ93" i="8"/>
  <c r="VK93" i="8"/>
  <c r="VL93" i="8"/>
  <c r="VM93" i="8"/>
  <c r="VN93" i="8"/>
  <c r="VO93" i="8"/>
  <c r="VP93" i="8"/>
  <c r="VQ93" i="8"/>
  <c r="VR93" i="8"/>
  <c r="VS93" i="8"/>
  <c r="VT93" i="8"/>
  <c r="VU93" i="8"/>
  <c r="VV93" i="8"/>
  <c r="VW93" i="8"/>
  <c r="VX93" i="8"/>
  <c r="VY93" i="8"/>
  <c r="VZ93" i="8"/>
  <c r="WA93" i="8"/>
  <c r="WB93" i="8"/>
  <c r="WC93" i="8"/>
  <c r="WD93" i="8"/>
  <c r="WE93" i="8"/>
  <c r="WF93" i="8"/>
  <c r="WG93" i="8"/>
  <c r="WH93" i="8"/>
  <c r="WI93" i="8"/>
  <c r="WJ93" i="8"/>
  <c r="WK93" i="8"/>
  <c r="WL93" i="8"/>
  <c r="WM93" i="8"/>
  <c r="WN93" i="8"/>
  <c r="WO93" i="8"/>
  <c r="WP93" i="8"/>
  <c r="WQ93" i="8"/>
  <c r="WR93" i="8"/>
  <c r="WS93" i="8"/>
  <c r="WT93" i="8"/>
  <c r="WU93" i="8"/>
  <c r="WV93" i="8"/>
  <c r="WW93" i="8"/>
  <c r="WX93" i="8"/>
  <c r="WY93" i="8"/>
  <c r="WZ93" i="8"/>
  <c r="XA93" i="8"/>
  <c r="XB93" i="8"/>
  <c r="XC93" i="8"/>
  <c r="XD93" i="8"/>
  <c r="XE93" i="8"/>
  <c r="XF93" i="8"/>
  <c r="XG93" i="8"/>
  <c r="XH93" i="8"/>
  <c r="XI93" i="8"/>
  <c r="XJ93" i="8"/>
  <c r="XK93" i="8"/>
  <c r="XL93" i="8"/>
  <c r="XM93" i="8"/>
  <c r="XN93" i="8"/>
  <c r="XO93" i="8"/>
  <c r="XP93" i="8"/>
  <c r="XQ93" i="8"/>
  <c r="XR93" i="8"/>
  <c r="XS93" i="8"/>
  <c r="XT93" i="8"/>
  <c r="XU93" i="8"/>
  <c r="XV93" i="8"/>
  <c r="XW93" i="8"/>
  <c r="XX93" i="8"/>
  <c r="XY93" i="8"/>
  <c r="XZ93" i="8"/>
  <c r="YA93" i="8"/>
  <c r="YB93" i="8"/>
  <c r="YC93" i="8"/>
  <c r="YD93" i="8"/>
  <c r="YE93" i="8"/>
  <c r="YF93" i="8"/>
  <c r="YG93" i="8"/>
  <c r="YH93" i="8"/>
  <c r="YI93" i="8"/>
  <c r="YJ93" i="8"/>
  <c r="YK93" i="8"/>
  <c r="YL93" i="8"/>
  <c r="YM93" i="8"/>
  <c r="YN93" i="8"/>
  <c r="YO93" i="8"/>
  <c r="YP93" i="8"/>
  <c r="YQ93" i="8"/>
  <c r="YR93" i="8"/>
  <c r="YS93" i="8"/>
  <c r="YT93" i="8"/>
  <c r="YU93" i="8"/>
  <c r="YV93" i="8"/>
  <c r="YW93" i="8"/>
  <c r="YX93" i="8"/>
  <c r="YY93" i="8"/>
  <c r="YZ93" i="8"/>
  <c r="ZA93" i="8"/>
  <c r="ZB93" i="8"/>
  <c r="ZC93" i="8"/>
  <c r="ZD93" i="8"/>
  <c r="ZE93" i="8"/>
  <c r="ZF93" i="8"/>
  <c r="ZG93" i="8"/>
  <c r="ZH93" i="8"/>
  <c r="ZI93" i="8"/>
  <c r="ZJ93" i="8"/>
  <c r="ZK93" i="8"/>
  <c r="ZL93" i="8"/>
  <c r="ZM93" i="8"/>
  <c r="ZN93" i="8"/>
  <c r="ZO93" i="8"/>
  <c r="ZP93" i="8"/>
  <c r="ZQ93" i="8"/>
  <c r="ZR93" i="8"/>
  <c r="ZS93" i="8"/>
  <c r="ZT93" i="8"/>
  <c r="ZU93" i="8"/>
  <c r="ZV93" i="8"/>
  <c r="ZW93" i="8"/>
  <c r="ZX93" i="8"/>
  <c r="ZY93" i="8"/>
  <c r="ZZ93" i="8"/>
  <c r="AAA93" i="8"/>
  <c r="AAB93" i="8"/>
  <c r="AAC93" i="8"/>
  <c r="AAD93" i="8"/>
  <c r="AAE93" i="8"/>
  <c r="AAF93" i="8"/>
  <c r="AAG93" i="8"/>
  <c r="AAH93" i="8"/>
  <c r="AAI93" i="8"/>
  <c r="AAJ93" i="8"/>
  <c r="AAK93" i="8"/>
  <c r="AAL93" i="8"/>
  <c r="AAM93" i="8"/>
  <c r="AAN93" i="8"/>
  <c r="AAO93" i="8"/>
  <c r="AAP93" i="8"/>
  <c r="AAQ93" i="8"/>
  <c r="AAR93" i="8"/>
  <c r="AAS93" i="8"/>
  <c r="AAT93" i="8"/>
  <c r="AAU93" i="8"/>
  <c r="AAV93" i="8"/>
  <c r="AAW93" i="8"/>
  <c r="AAX93" i="8"/>
  <c r="AAY93" i="8"/>
  <c r="AAZ93" i="8"/>
  <c r="ABA93" i="8"/>
  <c r="ABB93" i="8"/>
  <c r="ABC93" i="8"/>
  <c r="ABD93" i="8"/>
  <c r="ABE93" i="8"/>
  <c r="ABF93" i="8"/>
  <c r="ABG93" i="8"/>
  <c r="ABH93" i="8"/>
  <c r="ABI93" i="8"/>
  <c r="ABJ93" i="8"/>
  <c r="ABK93" i="8"/>
  <c r="ABL93" i="8"/>
  <c r="ABM93" i="8"/>
  <c r="ABN93" i="8"/>
  <c r="ABO93" i="8"/>
  <c r="ABP93" i="8"/>
  <c r="ABQ93" i="8"/>
  <c r="ABR93" i="8"/>
  <c r="ABS93" i="8"/>
  <c r="ABT93" i="8"/>
  <c r="ABU93" i="8"/>
  <c r="ABV93" i="8"/>
  <c r="ABW93" i="8"/>
  <c r="ABX93" i="8"/>
  <c r="ABY93" i="8"/>
  <c r="ABZ93" i="8"/>
  <c r="ACA93" i="8"/>
  <c r="ACB93" i="8"/>
  <c r="ACC93" i="8"/>
  <c r="ACD93" i="8"/>
  <c r="ACE93" i="8"/>
  <c r="ACF93" i="8"/>
  <c r="ACG93" i="8"/>
  <c r="ACH93" i="8"/>
  <c r="ACI93" i="8"/>
  <c r="ACJ93" i="8"/>
  <c r="ACK93" i="8"/>
  <c r="ACL93" i="8"/>
  <c r="ACM93" i="8"/>
  <c r="ACN93" i="8"/>
  <c r="ACO93" i="8"/>
  <c r="ACP93" i="8"/>
  <c r="ACQ93" i="8"/>
  <c r="ACR93" i="8"/>
  <c r="ACS93" i="8"/>
  <c r="ACT93" i="8"/>
  <c r="ACU93" i="8"/>
  <c r="ACV93" i="8"/>
  <c r="ACW93" i="8"/>
  <c r="ACX93" i="8"/>
  <c r="ACY93" i="8"/>
  <c r="ACZ93" i="8"/>
  <c r="ADA93" i="8"/>
  <c r="ADB93" i="8"/>
  <c r="ADC93" i="8"/>
  <c r="ADD93" i="8"/>
  <c r="ADE93" i="8"/>
  <c r="ADF93" i="8"/>
  <c r="ADG93" i="8"/>
  <c r="ADH93" i="8"/>
  <c r="ADI93" i="8"/>
  <c r="ADJ93" i="8"/>
  <c r="ADK93" i="8"/>
  <c r="ADL93" i="8"/>
  <c r="ADM93" i="8"/>
  <c r="ADN93" i="8"/>
  <c r="ADO93" i="8"/>
  <c r="ADP93" i="8"/>
  <c r="ADQ93" i="8"/>
  <c r="ADR93" i="8"/>
  <c r="ADS93" i="8"/>
  <c r="ADT93" i="8"/>
  <c r="ADU93" i="8"/>
  <c r="ADV93" i="8"/>
  <c r="ADW93" i="8"/>
  <c r="ADX93" i="8"/>
  <c r="ADY93" i="8"/>
  <c r="ADZ93" i="8"/>
  <c r="AEA93" i="8"/>
  <c r="AEB93" i="8"/>
  <c r="AEC93" i="8"/>
  <c r="AED93" i="8"/>
  <c r="AEE93" i="8"/>
  <c r="AEF93" i="8"/>
  <c r="AEG93" i="8"/>
  <c r="AEH93" i="8"/>
  <c r="AEI93" i="8"/>
  <c r="AEJ93" i="8"/>
  <c r="AEK93" i="8"/>
  <c r="AEL93" i="8"/>
  <c r="AEM93" i="8"/>
  <c r="AEN93" i="8"/>
  <c r="AEO93" i="8"/>
  <c r="AEP93" i="8"/>
  <c r="AEQ93" i="8"/>
  <c r="AER93" i="8"/>
  <c r="AES93" i="8"/>
  <c r="AET93" i="8"/>
  <c r="AEU93" i="8"/>
  <c r="AEV93" i="8"/>
  <c r="AEW93" i="8"/>
  <c r="AEX93" i="8"/>
  <c r="AEY93" i="8"/>
  <c r="AEZ93" i="8"/>
  <c r="AFA93" i="8"/>
  <c r="AFB93" i="8"/>
  <c r="AFC93" i="8"/>
  <c r="AFD93" i="8"/>
  <c r="AFE93" i="8"/>
  <c r="AFF93" i="8"/>
  <c r="AFG93" i="8"/>
  <c r="AFH93" i="8"/>
  <c r="AFI93" i="8"/>
  <c r="AFJ93" i="8"/>
  <c r="AFK93" i="8"/>
  <c r="AFL93" i="8"/>
  <c r="AFM93" i="8"/>
  <c r="AFN93" i="8"/>
  <c r="AFO93" i="8"/>
  <c r="AFP93" i="8"/>
  <c r="AFQ93" i="8"/>
  <c r="AFR93" i="8"/>
  <c r="AFS93" i="8"/>
  <c r="AFT93" i="8"/>
  <c r="AFU93" i="8"/>
  <c r="AFV93" i="8"/>
  <c r="AFW93" i="8"/>
  <c r="AFX93" i="8"/>
  <c r="AFY93" i="8"/>
  <c r="AFZ93" i="8"/>
  <c r="AGA93" i="8"/>
  <c r="AGB93" i="8"/>
  <c r="AGC93" i="8"/>
  <c r="AGD93" i="8"/>
  <c r="AGE93" i="8"/>
  <c r="AGF93" i="8"/>
  <c r="AGG93" i="8"/>
  <c r="AGH93" i="8"/>
  <c r="AGI93" i="8"/>
  <c r="AGJ93" i="8"/>
  <c r="AGK93" i="8"/>
  <c r="AGL93" i="8"/>
  <c r="AGM93" i="8"/>
  <c r="AGN93" i="8"/>
  <c r="AGO93" i="8"/>
  <c r="AGP93" i="8"/>
  <c r="AGQ93" i="8"/>
  <c r="AGR93" i="8"/>
  <c r="AGS93" i="8"/>
  <c r="AGT93" i="8"/>
  <c r="AGU93" i="8"/>
  <c r="AGV93" i="8"/>
  <c r="AGW93" i="8"/>
  <c r="AGX93" i="8"/>
  <c r="AGY93" i="8"/>
  <c r="AGZ93" i="8"/>
  <c r="AHA93" i="8"/>
  <c r="AHB93" i="8"/>
  <c r="AHC93" i="8"/>
  <c r="AHD93" i="8"/>
  <c r="AHE93" i="8"/>
  <c r="AHF93" i="8"/>
  <c r="AHG93" i="8"/>
  <c r="AHH93" i="8"/>
  <c r="AHI93" i="8"/>
  <c r="AHJ93" i="8"/>
  <c r="AHK93" i="8"/>
  <c r="AHL93" i="8"/>
  <c r="AHM93" i="8"/>
  <c r="AHN93" i="8"/>
  <c r="AHO93" i="8"/>
  <c r="AHP93" i="8"/>
  <c r="AHQ93" i="8"/>
  <c r="AHR93" i="8"/>
  <c r="AHS93" i="8"/>
  <c r="AHT93" i="8"/>
  <c r="AHU93" i="8"/>
  <c r="AHV93" i="8"/>
  <c r="AHW93" i="8"/>
  <c r="AHX93" i="8"/>
  <c r="AHY93" i="8"/>
  <c r="AHZ93" i="8"/>
  <c r="AIA93" i="8"/>
  <c r="AIB93" i="8"/>
  <c r="AIC93" i="8"/>
  <c r="AID93" i="8"/>
  <c r="AIE93" i="8"/>
  <c r="AIF93" i="8"/>
  <c r="AIG93" i="8"/>
  <c r="AIH93" i="8"/>
  <c r="AII93" i="8"/>
  <c r="AIJ93" i="8"/>
  <c r="AIK93" i="8"/>
  <c r="AIL93" i="8"/>
  <c r="AIM93" i="8"/>
  <c r="AIN93" i="8"/>
  <c r="AIO93" i="8"/>
  <c r="AIP93" i="8"/>
  <c r="AIQ93" i="8"/>
  <c r="AIR93" i="8"/>
  <c r="AIS93" i="8"/>
  <c r="AIT93" i="8"/>
  <c r="AIU93" i="8"/>
  <c r="AIV93" i="8"/>
  <c r="AIW93" i="8"/>
  <c r="AIX93" i="8"/>
  <c r="AIY93" i="8"/>
  <c r="AIZ93" i="8"/>
  <c r="AJA93" i="8"/>
  <c r="AJB93" i="8"/>
  <c r="AJC93" i="8"/>
  <c r="AJD93" i="8"/>
  <c r="AJE93" i="8"/>
  <c r="AJF93" i="8"/>
  <c r="AJG93" i="8"/>
  <c r="AJH93" i="8"/>
  <c r="AJI93" i="8"/>
  <c r="AJJ93" i="8"/>
  <c r="AJK93" i="8"/>
  <c r="AJL93" i="8"/>
  <c r="AJM93" i="8"/>
  <c r="AJN93" i="8"/>
  <c r="AJO93" i="8"/>
  <c r="AJP93" i="8"/>
  <c r="AJQ93" i="8"/>
  <c r="AJR93" i="8"/>
  <c r="AJS93" i="8"/>
  <c r="AJT93" i="8"/>
  <c r="AJU93" i="8"/>
  <c r="AJV93" i="8"/>
  <c r="AJW93" i="8"/>
  <c r="AJX93" i="8"/>
  <c r="AJY93" i="8"/>
  <c r="AJZ93" i="8"/>
  <c r="AKA93" i="8"/>
  <c r="AKB93" i="8"/>
  <c r="AKC93" i="8"/>
  <c r="AKD93" i="8"/>
  <c r="AKE93" i="8"/>
  <c r="AKF93" i="8"/>
  <c r="AKG93" i="8"/>
  <c r="AKH93" i="8"/>
  <c r="AKI93" i="8"/>
  <c r="AKJ93" i="8"/>
  <c r="AKK93" i="8"/>
  <c r="AKL93" i="8"/>
  <c r="AKM93" i="8"/>
  <c r="AKN93" i="8"/>
  <c r="AKO93" i="8"/>
  <c r="AKP93" i="8"/>
  <c r="AKQ93" i="8"/>
  <c r="AKR93" i="8"/>
  <c r="AKS93" i="8"/>
  <c r="AKT93" i="8"/>
  <c r="AKU93" i="8"/>
  <c r="AKV93" i="8"/>
  <c r="AKW93" i="8"/>
  <c r="AKX93" i="8"/>
  <c r="AKY93" i="8"/>
  <c r="AKZ93" i="8"/>
  <c r="ALA93" i="8"/>
  <c r="ALB93" i="8"/>
  <c r="ALC93" i="8"/>
  <c r="ALD93" i="8"/>
  <c r="ALE93" i="8"/>
  <c r="ALF93" i="8"/>
  <c r="ALG93" i="8"/>
  <c r="ALH93" i="8"/>
  <c r="ALI93" i="8"/>
  <c r="ALJ93" i="8"/>
  <c r="ALK93" i="8"/>
  <c r="ALL93" i="8"/>
  <c r="ALM93" i="8"/>
  <c r="ALN93" i="8"/>
  <c r="ALO93" i="8"/>
  <c r="ALP93" i="8"/>
  <c r="ALQ93" i="8"/>
  <c r="ALR93" i="8"/>
  <c r="ALS93" i="8"/>
  <c r="ALT93" i="8"/>
  <c r="ALU93" i="8"/>
  <c r="ALV93" i="8"/>
  <c r="ALW93" i="8"/>
  <c r="ALX93" i="8"/>
  <c r="ALY93" i="8"/>
  <c r="ALZ93" i="8"/>
  <c r="AMA93" i="8"/>
  <c r="AMB93" i="8"/>
  <c r="AMC93" i="8"/>
  <c r="AMD93" i="8"/>
  <c r="AME93" i="8"/>
  <c r="AMF93" i="8"/>
  <c r="AMG93" i="8"/>
  <c r="AMH93" i="8"/>
  <c r="AMI93" i="8"/>
  <c r="AMJ93" i="8"/>
  <c r="AMK93" i="8"/>
  <c r="AML93" i="8"/>
  <c r="AMM93" i="8"/>
  <c r="AMN93" i="8"/>
  <c r="AMO93" i="8"/>
  <c r="AMP93" i="8"/>
  <c r="AMQ93" i="8"/>
  <c r="AMR93" i="8"/>
  <c r="AMS93" i="8"/>
  <c r="AMT93" i="8"/>
  <c r="AMU93" i="8"/>
  <c r="AMV93" i="8"/>
  <c r="AMW93" i="8"/>
  <c r="AMX93" i="8"/>
  <c r="AMY93" i="8"/>
  <c r="AMZ93" i="8"/>
  <c r="ANA93" i="8"/>
  <c r="ANB93" i="8"/>
  <c r="ANC93" i="8"/>
  <c r="AND93" i="8"/>
  <c r="ANE93" i="8"/>
  <c r="ANF93" i="8"/>
  <c r="ANG93" i="8"/>
  <c r="ANH93" i="8"/>
  <c r="ANI93" i="8"/>
  <c r="ANJ93" i="8"/>
  <c r="ANK93" i="8"/>
  <c r="ANL93" i="8"/>
  <c r="ANM93" i="8"/>
  <c r="ANN93" i="8"/>
  <c r="ANO93" i="8"/>
  <c r="ANP93" i="8"/>
  <c r="ANQ93" i="8"/>
  <c r="ANR93" i="8"/>
  <c r="ANS93" i="8"/>
  <c r="ANT93" i="8"/>
  <c r="ANU93" i="8"/>
  <c r="ANV93" i="8"/>
  <c r="ANW93" i="8"/>
  <c r="ANX93" i="8"/>
  <c r="ANY93" i="8"/>
  <c r="ANZ93" i="8"/>
  <c r="AOA93" i="8"/>
  <c r="AOB93" i="8"/>
  <c r="AOC93" i="8"/>
  <c r="AOD93" i="8"/>
  <c r="AOE93" i="8"/>
  <c r="AOF93" i="8"/>
  <c r="AOG93" i="8"/>
  <c r="AOH93" i="8"/>
  <c r="AOI93" i="8"/>
  <c r="AOJ93" i="8"/>
  <c r="AOK93" i="8"/>
  <c r="AOL93" i="8"/>
  <c r="AOM93" i="8"/>
  <c r="AON93" i="8"/>
  <c r="AOO93" i="8"/>
  <c r="AOP93" i="8"/>
  <c r="AOQ93" i="8"/>
  <c r="AOR93" i="8"/>
  <c r="AOS93" i="8"/>
  <c r="AOT93" i="8"/>
  <c r="AOU93" i="8"/>
  <c r="AOV93" i="8"/>
  <c r="AOW93" i="8"/>
  <c r="AOX93" i="8"/>
  <c r="AOY93" i="8"/>
  <c r="AOZ93" i="8"/>
  <c r="APA93" i="8"/>
  <c r="APB93" i="8"/>
  <c r="APC93" i="8"/>
  <c r="APD93" i="8"/>
  <c r="APE93" i="8"/>
  <c r="APF93" i="8"/>
  <c r="APG93" i="8"/>
  <c r="APH93" i="8"/>
  <c r="API93" i="8"/>
  <c r="APJ93" i="8"/>
  <c r="APK93" i="8"/>
  <c r="APL93" i="8"/>
  <c r="APM93" i="8"/>
  <c r="APN93" i="8"/>
  <c r="APO93" i="8"/>
  <c r="APP93" i="8"/>
  <c r="APQ93" i="8"/>
  <c r="APR93" i="8"/>
  <c r="APS93" i="8"/>
  <c r="APT93" i="8"/>
  <c r="APU93" i="8"/>
  <c r="APV93" i="8"/>
  <c r="APW93" i="8"/>
  <c r="APX93" i="8"/>
  <c r="APY93" i="8"/>
  <c r="APZ93" i="8"/>
  <c r="AQA93" i="8"/>
  <c r="AQB93" i="8"/>
  <c r="AQC93" i="8"/>
  <c r="AQD93" i="8"/>
  <c r="AQE93" i="8"/>
  <c r="AQF93" i="8"/>
  <c r="AQG93" i="8"/>
  <c r="AQH93" i="8"/>
  <c r="AQI93" i="8"/>
  <c r="AQJ93" i="8"/>
  <c r="AQK93" i="8"/>
  <c r="AQL93" i="8"/>
  <c r="AQM93" i="8"/>
  <c r="AQN93" i="8"/>
  <c r="AQO93" i="8"/>
  <c r="AQP93" i="8"/>
  <c r="AQQ93" i="8"/>
  <c r="AQR93" i="8"/>
  <c r="AQS93" i="8"/>
  <c r="AQT93" i="8"/>
  <c r="AQU93" i="8"/>
  <c r="AQV93" i="8"/>
  <c r="AQW93" i="8"/>
  <c r="AQX93" i="8"/>
  <c r="AQY93" i="8"/>
  <c r="AQZ93" i="8"/>
  <c r="ARA93" i="8"/>
  <c r="ARB93" i="8"/>
  <c r="ARC93" i="8"/>
  <c r="ARD93" i="8"/>
  <c r="ARE93" i="8"/>
  <c r="ARF93" i="8"/>
  <c r="ARG93" i="8"/>
  <c r="ARH93" i="8"/>
  <c r="ARI93" i="8"/>
  <c r="ARJ93" i="8"/>
  <c r="ARK93" i="8"/>
  <c r="ARL93" i="8"/>
  <c r="ARM93" i="8"/>
  <c r="ARN93" i="8"/>
  <c r="ARO93" i="8"/>
  <c r="ARP93" i="8"/>
  <c r="ARQ93" i="8"/>
  <c r="ARR93" i="8"/>
  <c r="ARS93" i="8"/>
  <c r="ART93" i="8"/>
  <c r="ARU93" i="8"/>
  <c r="ARV93" i="8"/>
  <c r="ARW93" i="8"/>
  <c r="ARX93" i="8"/>
  <c r="ARY93" i="8"/>
  <c r="ARZ93" i="8"/>
  <c r="ASA93" i="8"/>
  <c r="ASB93" i="8"/>
  <c r="ASC93" i="8"/>
  <c r="ASD93" i="8"/>
  <c r="ASE93" i="8"/>
  <c r="ASF93" i="8"/>
  <c r="ASG93" i="8"/>
  <c r="ASH93" i="8"/>
  <c r="ASI93" i="8"/>
  <c r="ASJ93" i="8"/>
  <c r="ASK93" i="8"/>
  <c r="ASL93" i="8"/>
  <c r="ASM93" i="8"/>
  <c r="ASN93" i="8"/>
  <c r="ASO93" i="8"/>
  <c r="ASP93" i="8"/>
  <c r="ASQ93" i="8"/>
  <c r="ASR93" i="8"/>
  <c r="ASS93" i="8"/>
  <c r="AST93" i="8"/>
  <c r="ASU93" i="8"/>
  <c r="ASV93" i="8"/>
  <c r="ASW93" i="8"/>
  <c r="ASX93" i="8"/>
  <c r="ASY93" i="8"/>
  <c r="ASZ93" i="8"/>
  <c r="ATA93" i="8"/>
  <c r="ATB93" i="8"/>
  <c r="ATC93" i="8"/>
  <c r="ATD93" i="8"/>
  <c r="ATE93" i="8"/>
  <c r="ATF93" i="8"/>
  <c r="ATG93" i="8"/>
  <c r="ATH93" i="8"/>
  <c r="ATI93" i="8"/>
  <c r="ATJ93" i="8"/>
  <c r="ATK93" i="8"/>
  <c r="ATL93" i="8"/>
  <c r="ATM93" i="8"/>
  <c r="ATN93" i="8"/>
  <c r="ATO93" i="8"/>
  <c r="ATP93" i="8"/>
  <c r="ATQ93" i="8"/>
  <c r="ATR93" i="8"/>
  <c r="ATS93" i="8"/>
  <c r="ATT93" i="8"/>
  <c r="ATU93" i="8"/>
  <c r="ATV93" i="8"/>
  <c r="ATW93" i="8"/>
  <c r="ATX93" i="8"/>
  <c r="ATY93" i="8"/>
  <c r="ATZ93" i="8"/>
  <c r="AUA93" i="8"/>
  <c r="AUB93" i="8"/>
  <c r="AUC93" i="8"/>
  <c r="AUD93" i="8"/>
  <c r="AUE93" i="8"/>
  <c r="AUF93" i="8"/>
  <c r="AUG93" i="8"/>
  <c r="AUH93" i="8"/>
  <c r="AUI93" i="8"/>
  <c r="AUJ93" i="8"/>
  <c r="AUK93" i="8"/>
  <c r="AUL93" i="8"/>
  <c r="AUM93" i="8"/>
  <c r="AUN93" i="8"/>
  <c r="AUO93" i="8"/>
  <c r="AUP93" i="8"/>
  <c r="AUQ93" i="8"/>
  <c r="AUR93" i="8"/>
  <c r="AUS93" i="8"/>
  <c r="AUT93" i="8"/>
  <c r="AUU93" i="8"/>
  <c r="AUV93" i="8"/>
  <c r="AUW93" i="8"/>
  <c r="AUX93" i="8"/>
  <c r="AUY93" i="8"/>
  <c r="AUZ93" i="8"/>
  <c r="AVA93" i="8"/>
  <c r="AVB93" i="8"/>
  <c r="AVC93" i="8"/>
  <c r="AVD93" i="8"/>
  <c r="AVE93" i="8"/>
  <c r="AVF93" i="8"/>
  <c r="AVG93" i="8"/>
  <c r="AVH93" i="8"/>
  <c r="AVI93" i="8"/>
  <c r="AVJ93" i="8"/>
  <c r="AVK93" i="8"/>
  <c r="AVL93" i="8"/>
  <c r="AVM93" i="8"/>
  <c r="AVN93" i="8"/>
  <c r="AVO93" i="8"/>
  <c r="AVP93" i="8"/>
  <c r="AVQ93" i="8"/>
  <c r="AVR93" i="8"/>
  <c r="AVS93" i="8"/>
  <c r="AVT93" i="8"/>
  <c r="AVU93" i="8"/>
  <c r="AVV93" i="8"/>
  <c r="AVW93" i="8"/>
  <c r="AVX93" i="8"/>
  <c r="AVY93" i="8"/>
  <c r="AVZ93" i="8"/>
  <c r="AWA93" i="8"/>
  <c r="AWB93" i="8"/>
  <c r="AWC93" i="8"/>
  <c r="AWD93" i="8"/>
  <c r="AWE93" i="8"/>
  <c r="AWF93" i="8"/>
  <c r="AWG93" i="8"/>
  <c r="AWH93" i="8"/>
  <c r="AWI93" i="8"/>
  <c r="AWJ93" i="8"/>
  <c r="AWK93" i="8"/>
  <c r="AWL93" i="8"/>
  <c r="AWM93" i="8"/>
  <c r="AWN93" i="8"/>
  <c r="AWO93" i="8"/>
  <c r="AWP93" i="8"/>
  <c r="AWQ93" i="8"/>
  <c r="AWR93" i="8"/>
  <c r="AWS93" i="8"/>
  <c r="AWT93" i="8"/>
  <c r="AWU93" i="8"/>
  <c r="AWV93" i="8"/>
  <c r="AWW93" i="8"/>
  <c r="AWX93" i="8"/>
  <c r="AWY93" i="8"/>
  <c r="AWZ93" i="8"/>
  <c r="AXA93" i="8"/>
  <c r="AXB93" i="8"/>
  <c r="AXC93" i="8"/>
  <c r="AXD93" i="8"/>
  <c r="AXE93" i="8"/>
  <c r="AXF93" i="8"/>
  <c r="AXG93" i="8"/>
  <c r="AXH93" i="8"/>
  <c r="AXI93" i="8"/>
  <c r="AXJ93" i="8"/>
  <c r="AXK93" i="8"/>
  <c r="AXL93" i="8"/>
  <c r="AXM93" i="8"/>
  <c r="AXN93" i="8"/>
  <c r="AXO93" i="8"/>
  <c r="AXP93" i="8"/>
  <c r="AXQ93" i="8"/>
  <c r="AXR93" i="8"/>
  <c r="AXS93" i="8"/>
  <c r="AXT93" i="8"/>
  <c r="AXU93" i="8"/>
  <c r="AXV93" i="8"/>
  <c r="AXW93" i="8"/>
  <c r="AXX93" i="8"/>
  <c r="AXY93" i="8"/>
  <c r="AXZ93" i="8"/>
  <c r="AYA93" i="8"/>
  <c r="AYB93" i="8"/>
  <c r="AYC93" i="8"/>
  <c r="AYD93" i="8"/>
  <c r="AYE93" i="8"/>
  <c r="AYF93" i="8"/>
  <c r="AYG93" i="8"/>
  <c r="AYH93" i="8"/>
  <c r="AYI93" i="8"/>
  <c r="AYJ93" i="8"/>
  <c r="AYK93" i="8"/>
  <c r="AYL93" i="8"/>
  <c r="AYM93" i="8"/>
  <c r="AYN93" i="8"/>
  <c r="AYO93" i="8"/>
  <c r="AYP93" i="8"/>
  <c r="AYQ93" i="8"/>
  <c r="AYR93" i="8"/>
  <c r="AYS93" i="8"/>
  <c r="AYT93" i="8"/>
  <c r="AYU93" i="8"/>
  <c r="AYV93" i="8"/>
  <c r="AYW93" i="8"/>
  <c r="AYX93" i="8"/>
  <c r="AYY93" i="8"/>
  <c r="AYZ93" i="8"/>
  <c r="AZA93" i="8"/>
  <c r="AZB93" i="8"/>
  <c r="AZC93" i="8"/>
  <c r="AZD93" i="8"/>
  <c r="AZE93" i="8"/>
  <c r="AZF93" i="8"/>
  <c r="AZG93" i="8"/>
  <c r="AZH93" i="8"/>
  <c r="AZI93" i="8"/>
  <c r="AZJ93" i="8"/>
  <c r="AZK93" i="8"/>
  <c r="AZL93" i="8"/>
  <c r="AZM93" i="8"/>
  <c r="AZN93" i="8"/>
  <c r="AZO93" i="8"/>
  <c r="AZP93" i="8"/>
  <c r="AZQ93" i="8"/>
  <c r="AZR93" i="8"/>
  <c r="AZS93" i="8"/>
  <c r="AZT93" i="8"/>
  <c r="AZU93" i="8"/>
  <c r="AZV93" i="8"/>
  <c r="AZW93" i="8"/>
  <c r="AZX93" i="8"/>
  <c r="AZY93" i="8"/>
  <c r="AZZ93" i="8"/>
  <c r="BAA93" i="8"/>
  <c r="BAB93" i="8"/>
  <c r="BAC93" i="8"/>
  <c r="BAD93" i="8"/>
  <c r="BAE93" i="8"/>
  <c r="BAF93" i="8"/>
  <c r="BAG93" i="8"/>
  <c r="BAH93" i="8"/>
  <c r="BAI93" i="8"/>
  <c r="BAJ93" i="8"/>
  <c r="BAK93" i="8"/>
  <c r="BAL93" i="8"/>
  <c r="BAM93" i="8"/>
  <c r="BAN93" i="8"/>
  <c r="BAO93" i="8"/>
  <c r="BAP93" i="8"/>
  <c r="BAQ93" i="8"/>
  <c r="BAR93" i="8"/>
  <c r="BAS93" i="8"/>
  <c r="BAT93" i="8"/>
  <c r="BAU93" i="8"/>
  <c r="BAV93" i="8"/>
  <c r="BAW93" i="8"/>
  <c r="BAX93" i="8"/>
  <c r="BAY93" i="8"/>
  <c r="BAZ93" i="8"/>
  <c r="BBA93" i="8"/>
  <c r="BBB93" i="8"/>
  <c r="BBC93" i="8"/>
  <c r="BBD93" i="8"/>
  <c r="BBE93" i="8"/>
  <c r="BBF93" i="8"/>
  <c r="BBG93" i="8"/>
  <c r="BBH93" i="8"/>
  <c r="BBI93" i="8"/>
  <c r="BBJ93" i="8"/>
  <c r="BBK93" i="8"/>
  <c r="BBL93" i="8"/>
  <c r="BBM93" i="8"/>
  <c r="BBN93" i="8"/>
  <c r="BBO93" i="8"/>
  <c r="BBP93" i="8"/>
  <c r="BBQ93" i="8"/>
  <c r="BBR93" i="8"/>
  <c r="BBS93" i="8"/>
  <c r="BBT93" i="8"/>
  <c r="BBU93" i="8"/>
  <c r="BBV93" i="8"/>
  <c r="BBW93" i="8"/>
  <c r="BBX93" i="8"/>
  <c r="BBY93" i="8"/>
  <c r="BBZ93" i="8"/>
  <c r="BCA93" i="8"/>
  <c r="BCB93" i="8"/>
  <c r="BCC93" i="8"/>
  <c r="BCD93" i="8"/>
  <c r="BCE93" i="8"/>
  <c r="BCF93" i="8"/>
  <c r="BCG93" i="8"/>
  <c r="BCH93" i="8"/>
  <c r="BCI93" i="8"/>
  <c r="BCJ93" i="8"/>
  <c r="BCK93" i="8"/>
  <c r="BCL93" i="8"/>
  <c r="BCM93" i="8"/>
  <c r="BCN93" i="8"/>
  <c r="BCO93" i="8"/>
  <c r="BCP93" i="8"/>
  <c r="BCQ93" i="8"/>
  <c r="BCR93" i="8"/>
  <c r="BCS93" i="8"/>
  <c r="BCT93" i="8"/>
  <c r="BCU93" i="8"/>
  <c r="BCV93" i="8"/>
  <c r="BCW93" i="8"/>
  <c r="BCX93" i="8"/>
  <c r="BCY93" i="8"/>
  <c r="BCZ93" i="8"/>
  <c r="BDA93" i="8"/>
  <c r="BDB93" i="8"/>
  <c r="BDC93" i="8"/>
  <c r="BDD93" i="8"/>
  <c r="BDE93" i="8"/>
  <c r="BDF93" i="8"/>
  <c r="BDG93" i="8"/>
  <c r="BDH93" i="8"/>
  <c r="BDI93" i="8"/>
  <c r="BDJ93" i="8"/>
  <c r="BDK93" i="8"/>
  <c r="BDL93" i="8"/>
  <c r="BDM93" i="8"/>
  <c r="BDN93" i="8"/>
  <c r="BDO93" i="8"/>
  <c r="BDP93" i="8"/>
  <c r="BDQ93" i="8"/>
  <c r="BDR93" i="8"/>
  <c r="BDS93" i="8"/>
  <c r="BDT93" i="8"/>
  <c r="BDU93" i="8"/>
  <c r="BDV93" i="8"/>
  <c r="BDW93" i="8"/>
  <c r="BDX93" i="8"/>
  <c r="BDY93" i="8"/>
  <c r="BDZ93" i="8"/>
  <c r="BEA93" i="8"/>
  <c r="BEB93" i="8"/>
  <c r="BEC93" i="8"/>
  <c r="BED93" i="8"/>
  <c r="BEE93" i="8"/>
  <c r="BEF93" i="8"/>
  <c r="BEG93" i="8"/>
  <c r="BEH93" i="8"/>
  <c r="BEI93" i="8"/>
  <c r="BEJ93" i="8"/>
  <c r="BEK93" i="8"/>
  <c r="BEL93" i="8"/>
  <c r="BEM93" i="8"/>
  <c r="BEN93" i="8"/>
  <c r="BEO93" i="8"/>
  <c r="BEP93" i="8"/>
  <c r="BEQ93" i="8"/>
  <c r="BER93" i="8"/>
  <c r="BES93" i="8"/>
  <c r="BET93" i="8"/>
  <c r="BEU93" i="8"/>
  <c r="BEV93" i="8"/>
  <c r="BEW93" i="8"/>
  <c r="BEX93" i="8"/>
  <c r="BEY93" i="8"/>
  <c r="BEZ93" i="8"/>
  <c r="BFA93" i="8"/>
  <c r="BFB93" i="8"/>
  <c r="BFC93" i="8"/>
  <c r="BFD93" i="8"/>
  <c r="BFE93" i="8"/>
  <c r="BFF93" i="8"/>
  <c r="BFG93" i="8"/>
  <c r="BFH93" i="8"/>
  <c r="BFI93" i="8"/>
  <c r="BFJ93" i="8"/>
  <c r="BFK93" i="8"/>
  <c r="BFL93" i="8"/>
  <c r="BFM93" i="8"/>
  <c r="BFN93" i="8"/>
  <c r="BFO93" i="8"/>
  <c r="BFP93" i="8"/>
  <c r="BFQ93" i="8"/>
  <c r="BFR93" i="8"/>
  <c r="BFS93" i="8"/>
  <c r="BFT93" i="8"/>
  <c r="BFU93" i="8"/>
  <c r="BFV93" i="8"/>
  <c r="BFW93" i="8"/>
  <c r="BFX93" i="8"/>
  <c r="BFY93" i="8"/>
  <c r="BFZ93" i="8"/>
  <c r="BGA93" i="8"/>
  <c r="BGB93" i="8"/>
  <c r="BGC93" i="8"/>
  <c r="BGD93" i="8"/>
  <c r="BGE93" i="8"/>
  <c r="BGF93" i="8"/>
  <c r="BGG93" i="8"/>
  <c r="BGH93" i="8"/>
  <c r="BGI93" i="8"/>
  <c r="BGJ93" i="8"/>
  <c r="BGK93" i="8"/>
  <c r="BGL93" i="8"/>
  <c r="BGM93" i="8"/>
  <c r="BGN93" i="8"/>
  <c r="BGO93" i="8"/>
  <c r="BGP93" i="8"/>
  <c r="BGQ93" i="8"/>
  <c r="BGR93" i="8"/>
  <c r="BGS93" i="8"/>
  <c r="BGT93" i="8"/>
  <c r="BGU93" i="8"/>
  <c r="BGV93" i="8"/>
  <c r="BGW93" i="8"/>
  <c r="BGX93" i="8"/>
  <c r="BGY93" i="8"/>
  <c r="BGZ93" i="8"/>
  <c r="BHA93" i="8"/>
  <c r="BHB93" i="8"/>
  <c r="BHC93" i="8"/>
  <c r="BHD93" i="8"/>
  <c r="BHE93" i="8"/>
  <c r="BHF93" i="8"/>
  <c r="BHG93" i="8"/>
  <c r="BHH93" i="8"/>
  <c r="BHI93" i="8"/>
  <c r="BHJ93" i="8"/>
  <c r="BHK93" i="8"/>
  <c r="BHL93" i="8"/>
  <c r="BHM93" i="8"/>
  <c r="BHN93" i="8"/>
  <c r="BHO93" i="8"/>
  <c r="BHP93" i="8"/>
  <c r="BHQ93" i="8"/>
  <c r="BHR93" i="8"/>
  <c r="BHS93" i="8"/>
  <c r="BHT93" i="8"/>
  <c r="BHU93" i="8"/>
  <c r="BHV93" i="8"/>
  <c r="BHW93" i="8"/>
  <c r="BHX93" i="8"/>
  <c r="BHY93" i="8"/>
  <c r="BHZ93" i="8"/>
  <c r="BIA93" i="8"/>
  <c r="BIB93" i="8"/>
  <c r="BIC93" i="8"/>
  <c r="BID93" i="8"/>
  <c r="BIE93" i="8"/>
  <c r="BIF93" i="8"/>
  <c r="BIG93" i="8"/>
  <c r="BIH93" i="8"/>
  <c r="BII93" i="8"/>
  <c r="BIJ93" i="8"/>
  <c r="BIK93" i="8"/>
  <c r="BIL93" i="8"/>
  <c r="BIM93" i="8"/>
  <c r="BIN93" i="8"/>
  <c r="BIO93" i="8"/>
  <c r="BIP93" i="8"/>
  <c r="BIQ93" i="8"/>
  <c r="BIR93" i="8"/>
  <c r="BIS93" i="8"/>
  <c r="BIT93" i="8"/>
  <c r="BIU93" i="8"/>
  <c r="BIV93" i="8"/>
  <c r="BIW93" i="8"/>
  <c r="BIX93" i="8"/>
  <c r="BIY93" i="8"/>
  <c r="BIZ93" i="8"/>
  <c r="BJA93" i="8"/>
  <c r="BJB93" i="8"/>
  <c r="BJC93" i="8"/>
  <c r="BJD93" i="8"/>
  <c r="BJE93" i="8"/>
  <c r="BJF93" i="8"/>
  <c r="BJG93" i="8"/>
  <c r="BJH93" i="8"/>
  <c r="BJI93" i="8"/>
  <c r="BJJ93" i="8"/>
  <c r="BJK93" i="8"/>
  <c r="BJL93" i="8"/>
  <c r="BJM93" i="8"/>
  <c r="BJN93" i="8"/>
  <c r="BJO93" i="8"/>
  <c r="BJP93" i="8"/>
  <c r="BJQ93" i="8"/>
  <c r="BJR93" i="8"/>
  <c r="BJS93" i="8"/>
  <c r="BJT93" i="8"/>
  <c r="BJU93" i="8"/>
  <c r="BJV93" i="8"/>
  <c r="BJW93" i="8"/>
  <c r="BJX93" i="8"/>
  <c r="BJY93" i="8"/>
  <c r="BJZ93" i="8"/>
  <c r="BKA93" i="8"/>
  <c r="BKB93" i="8"/>
  <c r="BKC93" i="8"/>
  <c r="BKD93" i="8"/>
  <c r="BKE93" i="8"/>
  <c r="BKF93" i="8"/>
  <c r="BKG93" i="8"/>
  <c r="BKH93" i="8"/>
  <c r="BKI93" i="8"/>
  <c r="BKJ93" i="8"/>
  <c r="BKK93" i="8"/>
  <c r="BKL93" i="8"/>
  <c r="BKM93" i="8"/>
  <c r="BKN93" i="8"/>
  <c r="BKO93" i="8"/>
  <c r="BKP93" i="8"/>
  <c r="BKQ93" i="8"/>
  <c r="BKR93" i="8"/>
  <c r="BKS93" i="8"/>
  <c r="BKT93" i="8"/>
  <c r="BKU93" i="8"/>
  <c r="BKV93" i="8"/>
  <c r="BKW93" i="8"/>
  <c r="BKX93" i="8"/>
  <c r="BKY93" i="8"/>
  <c r="BKZ93" i="8"/>
  <c r="BLA93" i="8"/>
  <c r="BLB93" i="8"/>
  <c r="BLC93" i="8"/>
  <c r="BLD93" i="8"/>
  <c r="BLE93" i="8"/>
  <c r="BLF93" i="8"/>
  <c r="BLG93" i="8"/>
  <c r="BLH93" i="8"/>
  <c r="BLI93" i="8"/>
  <c r="BLJ93" i="8"/>
  <c r="BLK93" i="8"/>
  <c r="BLL93" i="8"/>
  <c r="BLM93" i="8"/>
  <c r="BLN93" i="8"/>
  <c r="BLO93" i="8"/>
  <c r="BLP93" i="8"/>
  <c r="BLQ93" i="8"/>
  <c r="BLR93" i="8"/>
  <c r="BLS93" i="8"/>
  <c r="BLT93" i="8"/>
  <c r="BLU93" i="8"/>
  <c r="BLV93" i="8"/>
  <c r="BLW93" i="8"/>
  <c r="BLX93" i="8"/>
  <c r="BLY93" i="8"/>
  <c r="BLZ93" i="8"/>
  <c r="BMA93" i="8"/>
  <c r="BMB93" i="8"/>
  <c r="BMC93" i="8"/>
  <c r="BMD93" i="8"/>
  <c r="BME93" i="8"/>
  <c r="BMF93" i="8"/>
  <c r="BMG93" i="8"/>
  <c r="BMH93" i="8"/>
  <c r="BMI93" i="8"/>
  <c r="BMJ93" i="8"/>
  <c r="BMK93" i="8"/>
  <c r="BML93" i="8"/>
  <c r="BMM93" i="8"/>
  <c r="BMN93" i="8"/>
  <c r="BMO93" i="8"/>
  <c r="BMP93" i="8"/>
  <c r="BMQ93" i="8"/>
  <c r="BMR93" i="8"/>
  <c r="BMS93" i="8"/>
  <c r="BMT93" i="8"/>
  <c r="BMU93" i="8"/>
  <c r="BMV93" i="8"/>
  <c r="BMW93" i="8"/>
  <c r="BMX93" i="8"/>
  <c r="BMY93" i="8"/>
  <c r="BMZ93" i="8"/>
  <c r="BNA93" i="8"/>
  <c r="BNB93" i="8"/>
  <c r="BNC93" i="8"/>
  <c r="BND93" i="8"/>
  <c r="BNE93" i="8"/>
  <c r="BNF93" i="8"/>
  <c r="BNG93" i="8"/>
  <c r="BNH93" i="8"/>
  <c r="BNI93" i="8"/>
  <c r="BNJ93" i="8"/>
  <c r="BNK93" i="8"/>
  <c r="BNL93" i="8"/>
  <c r="BNM93" i="8"/>
  <c r="BNN93" i="8"/>
  <c r="BNO93" i="8"/>
  <c r="BNP93" i="8"/>
  <c r="BNQ93" i="8"/>
  <c r="BNR93" i="8"/>
  <c r="BNS93" i="8"/>
  <c r="BNT93" i="8"/>
  <c r="BNU93" i="8"/>
  <c r="BNV93" i="8"/>
  <c r="BNW93" i="8"/>
  <c r="BNX93" i="8"/>
  <c r="BNY93" i="8"/>
  <c r="BNZ93" i="8"/>
  <c r="BOA93" i="8"/>
  <c r="BOB93" i="8"/>
  <c r="BOC93" i="8"/>
  <c r="BOD93" i="8"/>
  <c r="BOE93" i="8"/>
  <c r="BOF93" i="8"/>
  <c r="BOG93" i="8"/>
  <c r="BOH93" i="8"/>
  <c r="BOI93" i="8"/>
  <c r="BOJ93" i="8"/>
  <c r="BOK93" i="8"/>
  <c r="BOL93" i="8"/>
  <c r="BOM93" i="8"/>
  <c r="BON93" i="8"/>
  <c r="BOO93" i="8"/>
  <c r="BOP93" i="8"/>
  <c r="BOQ93" i="8"/>
  <c r="BOR93" i="8"/>
  <c r="BOS93" i="8"/>
  <c r="BOT93" i="8"/>
  <c r="BOU93" i="8"/>
  <c r="BOV93" i="8"/>
  <c r="BOW93" i="8"/>
  <c r="BOX93" i="8"/>
  <c r="BOY93" i="8"/>
  <c r="BOZ93" i="8"/>
  <c r="BPA93" i="8"/>
  <c r="BPB93" i="8"/>
  <c r="BPC93" i="8"/>
  <c r="BPD93" i="8"/>
  <c r="BPE93" i="8"/>
  <c r="BPF93" i="8"/>
  <c r="BPG93" i="8"/>
  <c r="BPH93" i="8"/>
  <c r="BPI93" i="8"/>
  <c r="BPJ93" i="8"/>
  <c r="BPK93" i="8"/>
  <c r="BPL93" i="8"/>
  <c r="BPM93" i="8"/>
  <c r="BPN93" i="8"/>
  <c r="BPO93" i="8"/>
  <c r="BPP93" i="8"/>
  <c r="BPQ93" i="8"/>
  <c r="BPR93" i="8"/>
  <c r="BPS93" i="8"/>
  <c r="BPT93" i="8"/>
  <c r="BPU93" i="8"/>
  <c r="BPV93" i="8"/>
  <c r="BPW93" i="8"/>
  <c r="BPX93" i="8"/>
  <c r="BPY93" i="8"/>
  <c r="BPZ93" i="8"/>
  <c r="BQA93" i="8"/>
  <c r="BQB93" i="8"/>
  <c r="BQC93" i="8"/>
  <c r="BQD93" i="8"/>
  <c r="BQE93" i="8"/>
  <c r="BQF93" i="8"/>
  <c r="BQG93" i="8"/>
  <c r="BQH93" i="8"/>
  <c r="BQI93" i="8"/>
  <c r="BQJ93" i="8"/>
  <c r="BQK93" i="8"/>
  <c r="BQL93" i="8"/>
  <c r="BQM93" i="8"/>
  <c r="BQN93" i="8"/>
  <c r="BQO93" i="8"/>
  <c r="BQP93" i="8"/>
  <c r="BQQ93" i="8"/>
  <c r="BQR93" i="8"/>
  <c r="BQS93" i="8"/>
  <c r="BQT93" i="8"/>
  <c r="BQU93" i="8"/>
  <c r="BQV93" i="8"/>
  <c r="BQW93" i="8"/>
  <c r="BQX93" i="8"/>
  <c r="BQY93" i="8"/>
  <c r="BQZ93" i="8"/>
  <c r="BRA93" i="8"/>
  <c r="BRB93" i="8"/>
  <c r="BRC93" i="8"/>
  <c r="BRD93" i="8"/>
  <c r="BRE93" i="8"/>
  <c r="BRF93" i="8"/>
  <c r="BRG93" i="8"/>
  <c r="BRH93" i="8"/>
  <c r="BRI93" i="8"/>
  <c r="BRJ93" i="8"/>
  <c r="BRK93" i="8"/>
  <c r="BRL93" i="8"/>
  <c r="BRM93" i="8"/>
  <c r="BRN93" i="8"/>
  <c r="BRO93" i="8"/>
  <c r="BRP93" i="8"/>
  <c r="BRQ93" i="8"/>
  <c r="BRR93" i="8"/>
  <c r="BRS93" i="8"/>
  <c r="BRT93" i="8"/>
  <c r="BRU93" i="8"/>
  <c r="BRV93" i="8"/>
  <c r="BRW93" i="8"/>
  <c r="BRX93" i="8"/>
  <c r="BRY93" i="8"/>
  <c r="BRZ93" i="8"/>
  <c r="BSA93" i="8"/>
  <c r="BSB93" i="8"/>
  <c r="BSC93" i="8"/>
  <c r="BSD93" i="8"/>
  <c r="BSE93" i="8"/>
  <c r="BSF93" i="8"/>
  <c r="BSG93" i="8"/>
  <c r="BSH93" i="8"/>
  <c r="BSI93" i="8"/>
  <c r="BSJ93" i="8"/>
  <c r="BSK93" i="8"/>
  <c r="BSL93" i="8"/>
  <c r="BSM93" i="8"/>
  <c r="BSN93" i="8"/>
  <c r="BSO93" i="8"/>
  <c r="BSP93" i="8"/>
  <c r="BSQ93" i="8"/>
  <c r="BSR93" i="8"/>
  <c r="BSS93" i="8"/>
  <c r="BST93" i="8"/>
  <c r="BSU93" i="8"/>
  <c r="BSV93" i="8"/>
  <c r="BSW93" i="8"/>
  <c r="BSX93" i="8"/>
  <c r="BSY93" i="8"/>
  <c r="BSZ93" i="8"/>
  <c r="BTA93" i="8"/>
  <c r="BTB93" i="8"/>
  <c r="BTC93" i="8"/>
  <c r="BTD93" i="8"/>
  <c r="BTE93" i="8"/>
  <c r="BTF93" i="8"/>
  <c r="BTG93" i="8"/>
  <c r="BTH93" i="8"/>
  <c r="BTI93" i="8"/>
  <c r="BTJ93" i="8"/>
  <c r="BTK93" i="8"/>
  <c r="BTL93" i="8"/>
  <c r="BTM93" i="8"/>
  <c r="BTN93" i="8"/>
  <c r="BTO93" i="8"/>
  <c r="BTP93" i="8"/>
  <c r="BTQ93" i="8"/>
  <c r="BTR93" i="8"/>
  <c r="BTS93" i="8"/>
  <c r="BTT93" i="8"/>
  <c r="BTU93" i="8"/>
  <c r="BTV93" i="8"/>
  <c r="BTW93" i="8"/>
  <c r="BTX93" i="8"/>
  <c r="BTY93" i="8"/>
  <c r="BTZ93" i="8"/>
  <c r="BUA93" i="8"/>
  <c r="BUB93" i="8"/>
  <c r="BUC93" i="8"/>
  <c r="BUD93" i="8"/>
  <c r="BUE93" i="8"/>
  <c r="BUF93" i="8"/>
  <c r="BUG93" i="8"/>
  <c r="BUH93" i="8"/>
  <c r="BUI93" i="8"/>
  <c r="BUJ93" i="8"/>
  <c r="BUK93" i="8"/>
  <c r="BUL93" i="8"/>
  <c r="BUM93" i="8"/>
  <c r="BUN93" i="8"/>
  <c r="BUO93" i="8"/>
  <c r="BUP93" i="8"/>
  <c r="BUQ93" i="8"/>
  <c r="BUR93" i="8"/>
  <c r="BUS93" i="8"/>
  <c r="BUT93" i="8"/>
  <c r="BUU93" i="8"/>
  <c r="BUV93" i="8"/>
  <c r="BUW93" i="8"/>
  <c r="BUX93" i="8"/>
  <c r="BUY93" i="8"/>
  <c r="BUZ93" i="8"/>
  <c r="BVA93" i="8"/>
  <c r="BVB93" i="8"/>
  <c r="BVC93" i="8"/>
  <c r="BVD93" i="8"/>
  <c r="BVE93" i="8"/>
  <c r="BVF93" i="8"/>
  <c r="BVG93" i="8"/>
  <c r="BVH93" i="8"/>
  <c r="BVI93" i="8"/>
  <c r="BVJ93" i="8"/>
  <c r="BVK93" i="8"/>
  <c r="BVL93" i="8"/>
  <c r="BVM93" i="8"/>
  <c r="BVN93" i="8"/>
  <c r="BVO93" i="8"/>
  <c r="BVP93" i="8"/>
  <c r="BVQ93" i="8"/>
  <c r="BVR93" i="8"/>
  <c r="BVS93" i="8"/>
  <c r="BVT93" i="8"/>
  <c r="BVU93" i="8"/>
  <c r="BVV93" i="8"/>
  <c r="BVW93" i="8"/>
  <c r="BVX93" i="8"/>
  <c r="BVY93" i="8"/>
  <c r="BVZ93" i="8"/>
  <c r="BWA93" i="8"/>
  <c r="BWB93" i="8"/>
  <c r="BWC93" i="8"/>
  <c r="BWD93" i="8"/>
  <c r="BWE93" i="8"/>
  <c r="BWF93" i="8"/>
  <c r="BWG93" i="8"/>
  <c r="BWH93" i="8"/>
  <c r="BWI93" i="8"/>
  <c r="BWJ93" i="8"/>
  <c r="BWK93" i="8"/>
  <c r="BWL93" i="8"/>
  <c r="BWM93" i="8"/>
  <c r="BWN93" i="8"/>
  <c r="BWO93" i="8"/>
  <c r="BWP93" i="8"/>
  <c r="BWQ93" i="8"/>
  <c r="BWR93" i="8"/>
  <c r="BWS93" i="8"/>
  <c r="BWT93" i="8"/>
  <c r="BWU93" i="8"/>
  <c r="BWV93" i="8"/>
  <c r="BWW93" i="8"/>
  <c r="BWX93" i="8"/>
  <c r="BWY93" i="8"/>
  <c r="BWZ93" i="8"/>
  <c r="BXA93" i="8"/>
  <c r="BXB93" i="8"/>
  <c r="BXC93" i="8"/>
  <c r="BXD93" i="8"/>
  <c r="BXE93" i="8"/>
  <c r="BXF93" i="8"/>
  <c r="BXG93" i="8"/>
  <c r="BXH93" i="8"/>
  <c r="BXI93" i="8"/>
  <c r="BXJ93" i="8"/>
  <c r="BXK93" i="8"/>
  <c r="BXL93" i="8"/>
  <c r="BXM93" i="8"/>
  <c r="BXN93" i="8"/>
  <c r="BXO93" i="8"/>
  <c r="BXP93" i="8"/>
  <c r="BXQ93" i="8"/>
  <c r="BXR93" i="8"/>
  <c r="BXS93" i="8"/>
  <c r="BXT93" i="8"/>
  <c r="BXU93" i="8"/>
  <c r="BXV93" i="8"/>
  <c r="BXW93" i="8"/>
  <c r="BXX93" i="8"/>
  <c r="BXY93" i="8"/>
  <c r="BXZ93" i="8"/>
  <c r="BYA93" i="8"/>
  <c r="BYB93" i="8"/>
  <c r="BYC93" i="8"/>
  <c r="BYD93" i="8"/>
  <c r="BYE93" i="8"/>
  <c r="BYF93" i="8"/>
  <c r="BYG93" i="8"/>
  <c r="BYH93" i="8"/>
  <c r="BYI93" i="8"/>
  <c r="BYJ93" i="8"/>
  <c r="BYK93" i="8"/>
  <c r="BYL93" i="8"/>
  <c r="BYM93" i="8"/>
  <c r="BYN93" i="8"/>
  <c r="BYO93" i="8"/>
  <c r="BYP93" i="8"/>
  <c r="BYQ93" i="8"/>
  <c r="BYR93" i="8"/>
  <c r="BYS93" i="8"/>
  <c r="BYT93" i="8"/>
  <c r="BYU93" i="8"/>
  <c r="BYV93" i="8"/>
  <c r="BYW93" i="8"/>
  <c r="BYX93" i="8"/>
  <c r="BYY93" i="8"/>
  <c r="BYZ93" i="8"/>
  <c r="BZA93" i="8"/>
  <c r="BZB93" i="8"/>
  <c r="BZC93" i="8"/>
  <c r="BZD93" i="8"/>
  <c r="BZE93" i="8"/>
  <c r="BZF93" i="8"/>
  <c r="BZG93" i="8"/>
  <c r="BZH93" i="8"/>
  <c r="BZI93" i="8"/>
  <c r="BZJ93" i="8"/>
  <c r="BZK93" i="8"/>
  <c r="BZL93" i="8"/>
  <c r="BZM93" i="8"/>
  <c r="BZN93" i="8"/>
  <c r="BZO93" i="8"/>
  <c r="BZP93" i="8"/>
  <c r="BZQ93" i="8"/>
  <c r="BZR93" i="8"/>
  <c r="BZS93" i="8"/>
  <c r="BZT93" i="8"/>
  <c r="BZU93" i="8"/>
  <c r="BZV93" i="8"/>
  <c r="BZW93" i="8"/>
  <c r="BZX93" i="8"/>
  <c r="BZY93" i="8"/>
  <c r="BZZ93" i="8"/>
  <c r="CAA93" i="8"/>
  <c r="CAB93" i="8"/>
  <c r="CAC93" i="8"/>
  <c r="CAD93" i="8"/>
  <c r="CAE93" i="8"/>
  <c r="CAF93" i="8"/>
  <c r="CAG93" i="8"/>
  <c r="CAH93" i="8"/>
  <c r="CAI93" i="8"/>
  <c r="CAJ93" i="8"/>
  <c r="CAK93" i="8"/>
  <c r="CAL93" i="8"/>
  <c r="CAM93" i="8"/>
  <c r="CAN93" i="8"/>
  <c r="CAO93" i="8"/>
  <c r="CAP93" i="8"/>
  <c r="CAQ93" i="8"/>
  <c r="CAR93" i="8"/>
  <c r="CAS93" i="8"/>
  <c r="CAT93" i="8"/>
  <c r="CAU93" i="8"/>
  <c r="CAV93" i="8"/>
  <c r="CAW93" i="8"/>
  <c r="CAX93" i="8"/>
  <c r="CAY93" i="8"/>
  <c r="CAZ93" i="8"/>
  <c r="CBA93" i="8"/>
  <c r="CBB93" i="8"/>
  <c r="CBC93" i="8"/>
  <c r="CBD93" i="8"/>
  <c r="CBE93" i="8"/>
  <c r="CBF93" i="8"/>
  <c r="CBG93" i="8"/>
  <c r="CBH93" i="8"/>
  <c r="CBI93" i="8"/>
  <c r="CBJ93" i="8"/>
  <c r="CBK93" i="8"/>
  <c r="CBL93" i="8"/>
  <c r="CBM93" i="8"/>
  <c r="CBN93" i="8"/>
  <c r="CBO93" i="8"/>
  <c r="CBP93" i="8"/>
  <c r="CBQ93" i="8"/>
  <c r="CBR93" i="8"/>
  <c r="CBS93" i="8"/>
  <c r="CBT93" i="8"/>
  <c r="CBU93" i="8"/>
  <c r="CBV93" i="8"/>
  <c r="CBW93" i="8"/>
  <c r="CBX93" i="8"/>
  <c r="CBY93" i="8"/>
  <c r="CBZ93" i="8"/>
  <c r="CCA93" i="8"/>
  <c r="CCB93" i="8"/>
  <c r="CCC93" i="8"/>
  <c r="CCD93" i="8"/>
  <c r="CCE93" i="8"/>
  <c r="CCF93" i="8"/>
  <c r="CCG93" i="8"/>
  <c r="CCH93" i="8"/>
  <c r="CCI93" i="8"/>
  <c r="CCJ93" i="8"/>
  <c r="CCK93" i="8"/>
  <c r="CCL93" i="8"/>
  <c r="CCM93" i="8"/>
  <c r="CCN93" i="8"/>
  <c r="CCO93" i="8"/>
  <c r="CCP93" i="8"/>
  <c r="CCQ93" i="8"/>
  <c r="CCR93" i="8"/>
  <c r="CCS93" i="8"/>
  <c r="CCT93" i="8"/>
  <c r="CCU93" i="8"/>
  <c r="CCV93" i="8"/>
  <c r="CCW93" i="8"/>
  <c r="CCX93" i="8"/>
  <c r="CCY93" i="8"/>
  <c r="CCZ93" i="8"/>
  <c r="CDA93" i="8"/>
  <c r="CDB93" i="8"/>
  <c r="CDC93" i="8"/>
  <c r="CDD93" i="8"/>
  <c r="CDE93" i="8"/>
  <c r="CDF93" i="8"/>
  <c r="CDG93" i="8"/>
  <c r="CDH93" i="8"/>
  <c r="CDI93" i="8"/>
  <c r="CDJ93" i="8"/>
  <c r="CDK93" i="8"/>
  <c r="CDL93" i="8"/>
  <c r="CDM93" i="8"/>
  <c r="CDN93" i="8"/>
  <c r="CDO93" i="8"/>
  <c r="CDP93" i="8"/>
  <c r="CDQ93" i="8"/>
  <c r="CDR93" i="8"/>
  <c r="CDS93" i="8"/>
  <c r="CDT93" i="8"/>
  <c r="CDU93" i="8"/>
  <c r="CDV93" i="8"/>
  <c r="CDW93" i="8"/>
  <c r="CDX93" i="8"/>
  <c r="CDY93" i="8"/>
  <c r="CDZ93" i="8"/>
  <c r="CEA93" i="8"/>
  <c r="CEB93" i="8"/>
  <c r="CEC93" i="8"/>
  <c r="CED93" i="8"/>
  <c r="CEE93" i="8"/>
  <c r="CEF93" i="8"/>
  <c r="CEG93" i="8"/>
  <c r="CEH93" i="8"/>
  <c r="CEI93" i="8"/>
  <c r="CEJ93" i="8"/>
  <c r="CEK93" i="8"/>
  <c r="CEL93" i="8"/>
  <c r="CEM93" i="8"/>
  <c r="CEN93" i="8"/>
  <c r="CEO93" i="8"/>
  <c r="CEP93" i="8"/>
  <c r="CEQ93" i="8"/>
  <c r="CER93" i="8"/>
  <c r="CES93" i="8"/>
  <c r="CET93" i="8"/>
  <c r="CEU93" i="8"/>
  <c r="CEV93" i="8"/>
  <c r="CEW93" i="8"/>
  <c r="CEX93" i="8"/>
  <c r="CEY93" i="8"/>
  <c r="CEZ93" i="8"/>
  <c r="CFA93" i="8"/>
  <c r="CFB93" i="8"/>
  <c r="CFC93" i="8"/>
  <c r="CFD93" i="8"/>
  <c r="CFE93" i="8"/>
  <c r="CFF93" i="8"/>
  <c r="CFG93" i="8"/>
  <c r="CFH93" i="8"/>
  <c r="CFI93" i="8"/>
  <c r="CFJ93" i="8"/>
  <c r="CFK93" i="8"/>
  <c r="CFL93" i="8"/>
  <c r="CFM93" i="8"/>
  <c r="CFN93" i="8"/>
  <c r="CFO93" i="8"/>
  <c r="CFP93" i="8"/>
  <c r="CFQ93" i="8"/>
  <c r="CFR93" i="8"/>
  <c r="CFS93" i="8"/>
  <c r="CFT93" i="8"/>
  <c r="CFU93" i="8"/>
  <c r="CFV93" i="8"/>
  <c r="CFW93" i="8"/>
  <c r="CFX93" i="8"/>
  <c r="CFY93" i="8"/>
  <c r="CFZ93" i="8"/>
  <c r="CGA93" i="8"/>
  <c r="CGB93" i="8"/>
  <c r="CGC93" i="8"/>
  <c r="CGD93" i="8"/>
  <c r="CGE93" i="8"/>
  <c r="CGF93" i="8"/>
  <c r="CGG93" i="8"/>
  <c r="CGH93" i="8"/>
  <c r="CGI93" i="8"/>
  <c r="CGJ93" i="8"/>
  <c r="CGK93" i="8"/>
  <c r="CGL93" i="8"/>
  <c r="CGM93" i="8"/>
  <c r="CGN93" i="8"/>
  <c r="CGO93" i="8"/>
  <c r="CGP93" i="8"/>
  <c r="CGQ93" i="8"/>
  <c r="CGR93" i="8"/>
  <c r="CGS93" i="8"/>
  <c r="CGT93" i="8"/>
  <c r="CGU93" i="8"/>
  <c r="CGV93" i="8"/>
  <c r="CGW93" i="8"/>
  <c r="CGX93" i="8"/>
  <c r="CGY93" i="8"/>
  <c r="CGZ93" i="8"/>
  <c r="CHA93" i="8"/>
  <c r="CHB93" i="8"/>
  <c r="CHC93" i="8"/>
  <c r="CHD93" i="8"/>
  <c r="CHE93" i="8"/>
  <c r="CHF93" i="8"/>
  <c r="CHG93" i="8"/>
  <c r="CHH93" i="8"/>
  <c r="CHI93" i="8"/>
  <c r="CHJ93" i="8"/>
  <c r="CHK93" i="8"/>
  <c r="CHL93" i="8"/>
  <c r="CHM93" i="8"/>
  <c r="CHN93" i="8"/>
  <c r="CHO93" i="8"/>
  <c r="CHP93" i="8"/>
  <c r="CHQ93" i="8"/>
  <c r="CHR93" i="8"/>
  <c r="CHS93" i="8"/>
  <c r="CHT93" i="8"/>
  <c r="CHU93" i="8"/>
  <c r="CHV93" i="8"/>
  <c r="CHW93" i="8"/>
  <c r="CHX93" i="8"/>
  <c r="CHY93" i="8"/>
  <c r="CHZ93" i="8"/>
  <c r="CIA93" i="8"/>
  <c r="CIB93" i="8"/>
  <c r="CIC93" i="8"/>
  <c r="CID93" i="8"/>
  <c r="CIE93" i="8"/>
  <c r="CIF93" i="8"/>
  <c r="CIG93" i="8"/>
  <c r="CIH93" i="8"/>
  <c r="CII93" i="8"/>
  <c r="CIJ93" i="8"/>
  <c r="CIK93" i="8"/>
  <c r="CIL93" i="8"/>
  <c r="CIM93" i="8"/>
  <c r="CIN93" i="8"/>
  <c r="CIO93" i="8"/>
  <c r="CIP93" i="8"/>
  <c r="CIQ93" i="8"/>
  <c r="CIR93" i="8"/>
  <c r="CIS93" i="8"/>
  <c r="CIT93" i="8"/>
  <c r="CIU93" i="8"/>
  <c r="CIV93" i="8"/>
  <c r="CIW93" i="8"/>
  <c r="CIX93" i="8"/>
  <c r="CIY93" i="8"/>
  <c r="CIZ93" i="8"/>
  <c r="CJA93" i="8"/>
  <c r="CJB93" i="8"/>
  <c r="CJC93" i="8"/>
  <c r="CJD93" i="8"/>
  <c r="CJE93" i="8"/>
  <c r="CJF93" i="8"/>
  <c r="CJG93" i="8"/>
  <c r="CJH93" i="8"/>
  <c r="CJI93" i="8"/>
  <c r="CJJ93" i="8"/>
  <c r="CJK93" i="8"/>
  <c r="CJL93" i="8"/>
  <c r="CJM93" i="8"/>
  <c r="CJN93" i="8"/>
  <c r="CJO93" i="8"/>
  <c r="CJP93" i="8"/>
  <c r="CJQ93" i="8"/>
  <c r="CJR93" i="8"/>
  <c r="CJS93" i="8"/>
  <c r="CJT93" i="8"/>
  <c r="CJU93" i="8"/>
  <c r="CJV93" i="8"/>
  <c r="CJW93" i="8"/>
  <c r="CJX93" i="8"/>
  <c r="CJY93" i="8"/>
  <c r="CJZ93" i="8"/>
  <c r="CKA93" i="8"/>
  <c r="CKB93" i="8"/>
  <c r="CKC93" i="8"/>
  <c r="CKD93" i="8"/>
  <c r="CKE93" i="8"/>
  <c r="CKF93" i="8"/>
  <c r="CKG93" i="8"/>
  <c r="CKH93" i="8"/>
  <c r="CKI93" i="8"/>
  <c r="CKJ93" i="8"/>
  <c r="CKK93" i="8"/>
  <c r="CKL93" i="8"/>
  <c r="CKM93" i="8"/>
  <c r="CKN93" i="8"/>
  <c r="CKO93" i="8"/>
  <c r="CKP93" i="8"/>
  <c r="CKQ93" i="8"/>
  <c r="CKR93" i="8"/>
  <c r="CKS93" i="8"/>
  <c r="CKT93" i="8"/>
  <c r="CKU93" i="8"/>
  <c r="CKV93" i="8"/>
  <c r="CKW93" i="8"/>
  <c r="CKX93" i="8"/>
  <c r="CKY93" i="8"/>
  <c r="CKZ93" i="8"/>
  <c r="CLA93" i="8"/>
  <c r="CLB93" i="8"/>
  <c r="CLC93" i="8"/>
  <c r="CLD93" i="8"/>
  <c r="CLE93" i="8"/>
  <c r="CLF93" i="8"/>
  <c r="CLG93" i="8"/>
  <c r="CLH93" i="8"/>
  <c r="CLI93" i="8"/>
  <c r="CLJ93" i="8"/>
  <c r="CLK93" i="8"/>
  <c r="CLL93" i="8"/>
  <c r="CLM93" i="8"/>
  <c r="CLN93" i="8"/>
  <c r="CLO93" i="8"/>
  <c r="CLP93" i="8"/>
  <c r="CLQ93" i="8"/>
  <c r="CLR93" i="8"/>
  <c r="CLS93" i="8"/>
  <c r="CLT93" i="8"/>
  <c r="CLU93" i="8"/>
  <c r="CLV93" i="8"/>
  <c r="CLW93" i="8"/>
  <c r="CLX93" i="8"/>
  <c r="CLY93" i="8"/>
  <c r="CLZ93" i="8"/>
  <c r="CMA93" i="8"/>
  <c r="CMB93" i="8"/>
  <c r="CMC93" i="8"/>
  <c r="CMD93" i="8"/>
  <c r="CME93" i="8"/>
  <c r="CMF93" i="8"/>
  <c r="CMG93" i="8"/>
  <c r="CMH93" i="8"/>
  <c r="CMI93" i="8"/>
  <c r="CMJ93" i="8"/>
  <c r="CMK93" i="8"/>
  <c r="CML93" i="8"/>
  <c r="CMM93" i="8"/>
  <c r="CMN93" i="8"/>
  <c r="CMO93" i="8"/>
  <c r="CMP93" i="8"/>
  <c r="CMQ93" i="8"/>
  <c r="CMR93" i="8"/>
  <c r="CMS93" i="8"/>
  <c r="CMT93" i="8"/>
  <c r="CMU93" i="8"/>
  <c r="CMV93" i="8"/>
  <c r="CMW93" i="8"/>
  <c r="CMX93" i="8"/>
  <c r="CMY93" i="8"/>
  <c r="CMZ93" i="8"/>
  <c r="CNA93" i="8"/>
  <c r="CNB93" i="8"/>
  <c r="CNC93" i="8"/>
  <c r="CND93" i="8"/>
  <c r="CNE93" i="8"/>
  <c r="CNF93" i="8"/>
  <c r="CNG93" i="8"/>
  <c r="CNH93" i="8"/>
  <c r="CNI93" i="8"/>
  <c r="CNJ93" i="8"/>
  <c r="CNK93" i="8"/>
  <c r="CNL93" i="8"/>
  <c r="CNM93" i="8"/>
  <c r="CNN93" i="8"/>
  <c r="CNO93" i="8"/>
  <c r="CNP93" i="8"/>
  <c r="CNQ93" i="8"/>
  <c r="CNR93" i="8"/>
  <c r="CNS93" i="8"/>
  <c r="CNT93" i="8"/>
  <c r="CNU93" i="8"/>
  <c r="CNV93" i="8"/>
  <c r="CNW93" i="8"/>
  <c r="CNX93" i="8"/>
  <c r="CNY93" i="8"/>
  <c r="CNZ93" i="8"/>
  <c r="COA93" i="8"/>
  <c r="COB93" i="8"/>
  <c r="COC93" i="8"/>
  <c r="COD93" i="8"/>
  <c r="COE93" i="8"/>
  <c r="COF93" i="8"/>
  <c r="COG93" i="8"/>
  <c r="COH93" i="8"/>
  <c r="COI93" i="8"/>
  <c r="COJ93" i="8"/>
  <c r="COK93" i="8"/>
  <c r="COL93" i="8"/>
  <c r="COM93" i="8"/>
  <c r="CON93" i="8"/>
  <c r="COO93" i="8"/>
  <c r="COP93" i="8"/>
  <c r="COQ93" i="8"/>
  <c r="COR93" i="8"/>
  <c r="COS93" i="8"/>
  <c r="COT93" i="8"/>
  <c r="COU93" i="8"/>
  <c r="COV93" i="8"/>
  <c r="COW93" i="8"/>
  <c r="COX93" i="8"/>
  <c r="COY93" i="8"/>
  <c r="COZ93" i="8"/>
  <c r="CPA93" i="8"/>
  <c r="CPB93" i="8"/>
  <c r="CPC93" i="8"/>
  <c r="CPD93" i="8"/>
  <c r="CPE93" i="8"/>
  <c r="CPF93" i="8"/>
  <c r="CPG93" i="8"/>
  <c r="CPH93" i="8"/>
  <c r="CPI93" i="8"/>
  <c r="CPJ93" i="8"/>
  <c r="CPK93" i="8"/>
  <c r="CPL93" i="8"/>
  <c r="CPM93" i="8"/>
  <c r="CPN93" i="8"/>
  <c r="CPO93" i="8"/>
  <c r="CPP93" i="8"/>
  <c r="CPQ93" i="8"/>
  <c r="CPR93" i="8"/>
  <c r="CPS93" i="8"/>
  <c r="CPT93" i="8"/>
  <c r="CPU93" i="8"/>
  <c r="CPV93" i="8"/>
  <c r="CPW93" i="8"/>
  <c r="CPX93" i="8"/>
  <c r="CPY93" i="8"/>
  <c r="CPZ93" i="8"/>
  <c r="CQA93" i="8"/>
  <c r="CQB93" i="8"/>
  <c r="CQC93" i="8"/>
  <c r="CQD93" i="8"/>
  <c r="CQE93" i="8"/>
  <c r="CQF93" i="8"/>
  <c r="CQG93" i="8"/>
  <c r="CQH93" i="8"/>
  <c r="CQI93" i="8"/>
  <c r="CQJ93" i="8"/>
  <c r="CQK93" i="8"/>
  <c r="CQL93" i="8"/>
  <c r="CQM93" i="8"/>
  <c r="CQN93" i="8"/>
  <c r="CQO93" i="8"/>
  <c r="CQP93" i="8"/>
  <c r="CQQ93" i="8"/>
  <c r="CQR93" i="8"/>
  <c r="CQS93" i="8"/>
  <c r="CQT93" i="8"/>
  <c r="CQU93" i="8"/>
  <c r="CQV93" i="8"/>
  <c r="CQW93" i="8"/>
  <c r="CQX93" i="8"/>
  <c r="CQY93" i="8"/>
  <c r="CQZ93" i="8"/>
  <c r="CRA93" i="8"/>
  <c r="CRB93" i="8"/>
  <c r="CRC93" i="8"/>
  <c r="CRD93" i="8"/>
  <c r="CRE93" i="8"/>
  <c r="CRF93" i="8"/>
  <c r="CRG93" i="8"/>
  <c r="CRH93" i="8"/>
  <c r="CRI93" i="8"/>
  <c r="CRJ93" i="8"/>
  <c r="CRK93" i="8"/>
  <c r="CRL93" i="8"/>
  <c r="CRM93" i="8"/>
  <c r="CRN93" i="8"/>
  <c r="CRO93" i="8"/>
  <c r="CRP93" i="8"/>
  <c r="CRQ93" i="8"/>
  <c r="CRR93" i="8"/>
  <c r="CRS93" i="8"/>
  <c r="CRT93" i="8"/>
  <c r="CRU93" i="8"/>
  <c r="CRV93" i="8"/>
  <c r="CRW93" i="8"/>
  <c r="CRX93" i="8"/>
  <c r="CRY93" i="8"/>
  <c r="CRZ93" i="8"/>
  <c r="CSA93" i="8"/>
  <c r="CSB93" i="8"/>
  <c r="CSC93" i="8"/>
  <c r="CSD93" i="8"/>
  <c r="CSE93" i="8"/>
  <c r="CSF93" i="8"/>
  <c r="CSG93" i="8"/>
  <c r="CSH93" i="8"/>
  <c r="CSI93" i="8"/>
  <c r="CSJ93" i="8"/>
  <c r="CSK93" i="8"/>
  <c r="CSL93" i="8"/>
  <c r="CSM93" i="8"/>
  <c r="CSN93" i="8"/>
  <c r="CSO93" i="8"/>
  <c r="CSP93" i="8"/>
  <c r="CSQ93" i="8"/>
  <c r="CSR93" i="8"/>
  <c r="CSS93" i="8"/>
  <c r="CST93" i="8"/>
  <c r="CSU93" i="8"/>
  <c r="CSV93" i="8"/>
  <c r="CSW93" i="8"/>
  <c r="CSX93" i="8"/>
  <c r="CSY93" i="8"/>
  <c r="CSZ93" i="8"/>
  <c r="CTA93" i="8"/>
  <c r="CTB93" i="8"/>
  <c r="CTC93" i="8"/>
  <c r="CTD93" i="8"/>
  <c r="CTE93" i="8"/>
  <c r="CTF93" i="8"/>
  <c r="CTG93" i="8"/>
  <c r="CTH93" i="8"/>
  <c r="CTI93" i="8"/>
  <c r="CTJ93" i="8"/>
  <c r="CTK93" i="8"/>
  <c r="CTL93" i="8"/>
  <c r="CTM93" i="8"/>
  <c r="CTN93" i="8"/>
  <c r="CTO93" i="8"/>
  <c r="CTP93" i="8"/>
  <c r="CTQ93" i="8"/>
  <c r="CTR93" i="8"/>
  <c r="CTS93" i="8"/>
  <c r="CTT93" i="8"/>
  <c r="CTU93" i="8"/>
  <c r="CTV93" i="8"/>
  <c r="CTW93" i="8"/>
  <c r="CTX93" i="8"/>
  <c r="CTY93" i="8"/>
  <c r="CTZ93" i="8"/>
  <c r="CUA93" i="8"/>
  <c r="CUB93" i="8"/>
  <c r="CUC93" i="8"/>
  <c r="CUD93" i="8"/>
  <c r="CUE93" i="8"/>
  <c r="CUF93" i="8"/>
  <c r="CUG93" i="8"/>
  <c r="CUH93" i="8"/>
  <c r="CUI93" i="8"/>
  <c r="CUJ93" i="8"/>
  <c r="CUK93" i="8"/>
  <c r="CUL93" i="8"/>
  <c r="CUM93" i="8"/>
  <c r="CUN93" i="8"/>
  <c r="CUO93" i="8"/>
  <c r="CUP93" i="8"/>
  <c r="CUQ93" i="8"/>
  <c r="CUR93" i="8"/>
  <c r="CUS93" i="8"/>
  <c r="CUT93" i="8"/>
  <c r="CUU93" i="8"/>
  <c r="CUV93" i="8"/>
  <c r="CUW93" i="8"/>
  <c r="CUX93" i="8"/>
  <c r="CUY93" i="8"/>
  <c r="CUZ93" i="8"/>
  <c r="CVA93" i="8"/>
  <c r="CVB93" i="8"/>
  <c r="CVC93" i="8"/>
  <c r="CVD93" i="8"/>
  <c r="CVE93" i="8"/>
  <c r="CVF93" i="8"/>
  <c r="CVG93" i="8"/>
  <c r="CVH93" i="8"/>
  <c r="CVI93" i="8"/>
  <c r="CVJ93" i="8"/>
  <c r="CVK93" i="8"/>
  <c r="CVL93" i="8"/>
  <c r="CVM93" i="8"/>
  <c r="CVN93" i="8"/>
  <c r="CVO93" i="8"/>
  <c r="CVP93" i="8"/>
  <c r="CVQ93" i="8"/>
  <c r="CVR93" i="8"/>
  <c r="CVS93" i="8"/>
  <c r="CVT93" i="8"/>
  <c r="CVU93" i="8"/>
  <c r="CVV93" i="8"/>
  <c r="CVW93" i="8"/>
  <c r="CVX93" i="8"/>
  <c r="CVY93" i="8"/>
  <c r="CVZ93" i="8"/>
  <c r="CWA93" i="8"/>
  <c r="CWB93" i="8"/>
  <c r="CWC93" i="8"/>
  <c r="CWD93" i="8"/>
  <c r="CWE93" i="8"/>
  <c r="CWF93" i="8"/>
  <c r="CWG93" i="8"/>
  <c r="CWH93" i="8"/>
  <c r="CWI93" i="8"/>
  <c r="CWJ93" i="8"/>
  <c r="CWK93" i="8"/>
  <c r="CWL93" i="8"/>
  <c r="CWM93" i="8"/>
  <c r="CWN93" i="8"/>
  <c r="CWO93" i="8"/>
  <c r="CWP93" i="8"/>
  <c r="CWQ93" i="8"/>
  <c r="CWR93" i="8"/>
  <c r="CWS93" i="8"/>
  <c r="CWT93" i="8"/>
  <c r="CWU93" i="8"/>
  <c r="CWV93" i="8"/>
  <c r="CWW93" i="8"/>
  <c r="CWX93" i="8"/>
  <c r="CWY93" i="8"/>
  <c r="CWZ93" i="8"/>
  <c r="CXA93" i="8"/>
  <c r="CXB93" i="8"/>
  <c r="CXC93" i="8"/>
  <c r="CXD93" i="8"/>
  <c r="CXE93" i="8"/>
  <c r="CXF93" i="8"/>
  <c r="CXG93" i="8"/>
  <c r="CXH93" i="8"/>
  <c r="CXI93" i="8"/>
  <c r="CXJ93" i="8"/>
  <c r="CXK93" i="8"/>
  <c r="CXL93" i="8"/>
  <c r="CXM93" i="8"/>
  <c r="CXN93" i="8"/>
  <c r="CXO93" i="8"/>
  <c r="CXP93" i="8"/>
  <c r="CXQ93" i="8"/>
  <c r="CXR93" i="8"/>
  <c r="CXS93" i="8"/>
  <c r="CXT93" i="8"/>
  <c r="CXU93" i="8"/>
  <c r="CXV93" i="8"/>
  <c r="CXW93" i="8"/>
  <c r="CXX93" i="8"/>
  <c r="CXY93" i="8"/>
  <c r="CXZ93" i="8"/>
  <c r="CYA93" i="8"/>
  <c r="CYB93" i="8"/>
  <c r="CYC93" i="8"/>
  <c r="CYD93" i="8"/>
  <c r="CYE93" i="8"/>
  <c r="CYF93" i="8"/>
  <c r="CYG93" i="8"/>
  <c r="CYH93" i="8"/>
  <c r="CYI93" i="8"/>
  <c r="CYJ93" i="8"/>
  <c r="CYK93" i="8"/>
  <c r="CYL93" i="8"/>
  <c r="CYM93" i="8"/>
  <c r="CYN93" i="8"/>
  <c r="CYO93" i="8"/>
  <c r="CYP93" i="8"/>
  <c r="CYQ93" i="8"/>
  <c r="CYR93" i="8"/>
  <c r="CYS93" i="8"/>
  <c r="CYT93" i="8"/>
  <c r="CYU93" i="8"/>
  <c r="CYV93" i="8"/>
  <c r="CYW93" i="8"/>
  <c r="CYX93" i="8"/>
  <c r="CYY93" i="8"/>
  <c r="CYZ93" i="8"/>
  <c r="CZA93" i="8"/>
  <c r="CZB93" i="8"/>
  <c r="CZC93" i="8"/>
  <c r="CZD93" i="8"/>
  <c r="CZE93" i="8"/>
  <c r="CZF93" i="8"/>
  <c r="CZG93" i="8"/>
  <c r="CZH93" i="8"/>
  <c r="CZI93" i="8"/>
  <c r="CZJ93" i="8"/>
  <c r="CZK93" i="8"/>
  <c r="CZL93" i="8"/>
  <c r="CZM93" i="8"/>
  <c r="CZN93" i="8"/>
  <c r="CZO93" i="8"/>
  <c r="CZP93" i="8"/>
  <c r="CZQ93" i="8"/>
  <c r="CZR93" i="8"/>
  <c r="CZS93" i="8"/>
  <c r="CZT93" i="8"/>
  <c r="CZU93" i="8"/>
  <c r="CZV93" i="8"/>
  <c r="CZW93" i="8"/>
  <c r="CZX93" i="8"/>
  <c r="CZY93" i="8"/>
  <c r="CZZ93" i="8"/>
  <c r="DAA93" i="8"/>
  <c r="DAB93" i="8"/>
  <c r="DAC93" i="8"/>
  <c r="DAD93" i="8"/>
  <c r="DAE93" i="8"/>
  <c r="DAF93" i="8"/>
  <c r="DAG93" i="8"/>
  <c r="DAH93" i="8"/>
  <c r="DAI93" i="8"/>
  <c r="DAJ93" i="8"/>
  <c r="DAK93" i="8"/>
  <c r="DAL93" i="8"/>
  <c r="DAM93" i="8"/>
  <c r="DAN93" i="8"/>
  <c r="DAO93" i="8"/>
  <c r="DAP93" i="8"/>
  <c r="DAQ93" i="8"/>
  <c r="DAR93" i="8"/>
  <c r="DAS93" i="8"/>
  <c r="DAT93" i="8"/>
  <c r="DAU93" i="8"/>
  <c r="DAV93" i="8"/>
  <c r="DAW93" i="8"/>
  <c r="DAX93" i="8"/>
  <c r="DAY93" i="8"/>
  <c r="DAZ93" i="8"/>
  <c r="DBA93" i="8"/>
  <c r="DBB93" i="8"/>
  <c r="DBC93" i="8"/>
  <c r="DBD93" i="8"/>
  <c r="DBE93" i="8"/>
  <c r="DBF93" i="8"/>
  <c r="DBG93" i="8"/>
  <c r="DBH93" i="8"/>
  <c r="DBI93" i="8"/>
  <c r="DBJ93" i="8"/>
  <c r="DBK93" i="8"/>
  <c r="DBL93" i="8"/>
  <c r="DBN93" i="8"/>
  <c r="DBO93" i="8"/>
  <c r="DBP93" i="8"/>
  <c r="DBQ93" i="8"/>
  <c r="DBR93" i="8"/>
  <c r="DBS93" i="8"/>
  <c r="DBT93" i="8"/>
  <c r="DBU93" i="8"/>
  <c r="DBV93" i="8"/>
  <c r="DBW93" i="8"/>
  <c r="DBX93" i="8"/>
  <c r="DBY93" i="8"/>
  <c r="DBZ93" i="8"/>
  <c r="DCA93" i="8"/>
  <c r="DCB93" i="8"/>
  <c r="DCC93" i="8"/>
  <c r="DCD93" i="8"/>
  <c r="DCE93" i="8"/>
  <c r="DCF93" i="8"/>
  <c r="DCG93" i="8"/>
  <c r="DCH93" i="8"/>
  <c r="DCI93" i="8"/>
  <c r="DCJ93" i="8"/>
  <c r="DCK93" i="8"/>
  <c r="DCL93" i="8"/>
  <c r="DCM93" i="8"/>
  <c r="DCN93" i="8"/>
  <c r="DCO93" i="8"/>
  <c r="DCP93" i="8"/>
  <c r="DCQ93" i="8"/>
  <c r="DCR93" i="8"/>
  <c r="DCS93" i="8"/>
  <c r="DCT93" i="8"/>
  <c r="DCU93" i="8"/>
  <c r="DCV93" i="8"/>
  <c r="DCW93" i="8"/>
  <c r="DCX93" i="8"/>
  <c r="DCY93" i="8"/>
  <c r="DCZ93" i="8"/>
  <c r="DDA93" i="8"/>
  <c r="DDB93" i="8"/>
  <c r="DDC93" i="8"/>
  <c r="DDD93" i="8"/>
  <c r="DDE93" i="8"/>
  <c r="DDF93" i="8"/>
  <c r="DDG93" i="8"/>
  <c r="DDH93" i="8"/>
  <c r="DDI93" i="8"/>
  <c r="DDJ93" i="8"/>
  <c r="DDK93" i="8"/>
  <c r="DDL93" i="8"/>
  <c r="DDM93" i="8"/>
  <c r="DDN93" i="8"/>
  <c r="DDO93" i="8"/>
  <c r="DDP93" i="8"/>
  <c r="DDQ93" i="8"/>
  <c r="DDR93" i="8"/>
  <c r="DDS93" i="8"/>
  <c r="DDT93" i="8"/>
  <c r="DDU93" i="8"/>
  <c r="DDV93" i="8"/>
  <c r="DDW93" i="8"/>
  <c r="DDX93" i="8"/>
  <c r="DDY93" i="8"/>
  <c r="DDZ93" i="8"/>
  <c r="DEA93" i="8"/>
  <c r="DEB93" i="8"/>
  <c r="DEC93" i="8"/>
  <c r="DED93" i="8"/>
  <c r="DEE93" i="8"/>
  <c r="DEF93" i="8"/>
  <c r="DEG93" i="8"/>
  <c r="DEH93" i="8"/>
  <c r="DEI93" i="8"/>
  <c r="DEJ93" i="8"/>
  <c r="DEK93" i="8"/>
  <c r="DEL93" i="8"/>
  <c r="DEM93" i="8"/>
  <c r="DEN93" i="8"/>
  <c r="DEO93" i="8"/>
  <c r="DEP93" i="8"/>
  <c r="DEQ93" i="8"/>
  <c r="DER93" i="8"/>
  <c r="DES93" i="8"/>
  <c r="DET93" i="8"/>
  <c r="DEU93" i="8"/>
  <c r="DEV93" i="8"/>
  <c r="DEW93" i="8"/>
  <c r="DEX93" i="8"/>
  <c r="DEY93" i="8"/>
  <c r="DEZ93" i="8"/>
  <c r="DFA93" i="8"/>
  <c r="DFB93" i="8"/>
  <c r="DFC93" i="8"/>
  <c r="DFD93" i="8"/>
  <c r="DFE93" i="8"/>
  <c r="DFF93" i="8"/>
  <c r="DFG93" i="8"/>
  <c r="DFH93" i="8"/>
  <c r="DFI93" i="8"/>
  <c r="DFJ93" i="8"/>
  <c r="DFK93" i="8"/>
  <c r="DFL93" i="8"/>
  <c r="DFM93" i="8"/>
  <c r="DFN93" i="8"/>
  <c r="DFO93" i="8"/>
  <c r="DFP93" i="8"/>
  <c r="DFQ93" i="8"/>
  <c r="DFR93" i="8"/>
  <c r="DFS93" i="8"/>
  <c r="DFT93" i="8"/>
  <c r="DFU93" i="8"/>
  <c r="DFV93" i="8"/>
  <c r="DFW93" i="8"/>
  <c r="DFX93" i="8"/>
  <c r="DFY93" i="8"/>
  <c r="DFZ93" i="8"/>
  <c r="DGA93" i="8"/>
  <c r="DGB93" i="8"/>
  <c r="DGC93" i="8"/>
  <c r="DGD93" i="8"/>
  <c r="DGE93" i="8"/>
  <c r="DGF93" i="8"/>
  <c r="DGG93" i="8"/>
  <c r="DGH93" i="8"/>
  <c r="DGI93" i="8"/>
  <c r="DGJ93" i="8"/>
  <c r="DGK93" i="8"/>
  <c r="DGL93" i="8"/>
  <c r="DGM93" i="8"/>
  <c r="DGN93" i="8"/>
  <c r="DGO93" i="8"/>
  <c r="DGP93" i="8"/>
  <c r="DGQ93" i="8"/>
  <c r="DGR93" i="8"/>
  <c r="DGS93" i="8"/>
  <c r="DGT93" i="8"/>
  <c r="DGU93" i="8"/>
  <c r="DGV93" i="8"/>
  <c r="DGW93" i="8"/>
  <c r="DGX93" i="8"/>
  <c r="DGY93" i="8"/>
  <c r="DGZ93" i="8"/>
  <c r="DHA93" i="8"/>
  <c r="DHB93" i="8"/>
  <c r="DHC93" i="8"/>
  <c r="DHD93" i="8"/>
  <c r="DHE93" i="8"/>
  <c r="DHF93" i="8"/>
  <c r="DHG93" i="8"/>
  <c r="DHH93" i="8"/>
  <c r="DHI93" i="8"/>
  <c r="DHJ93" i="8"/>
  <c r="DHK93" i="8"/>
  <c r="DHL93" i="8"/>
  <c r="DHM93" i="8"/>
  <c r="DHN93" i="8"/>
  <c r="DHO93" i="8"/>
  <c r="DHP93" i="8"/>
  <c r="DHQ93" i="8"/>
  <c r="DHR93" i="8"/>
  <c r="DHS93" i="8"/>
  <c r="DHT93" i="8"/>
  <c r="DHU93" i="8"/>
  <c r="DHV93" i="8"/>
  <c r="DHW93" i="8"/>
  <c r="DHX93" i="8"/>
  <c r="DHY93" i="8"/>
  <c r="DHZ93" i="8"/>
  <c r="DIA93" i="8"/>
  <c r="DIB93" i="8"/>
  <c r="DIC93" i="8"/>
  <c r="DID93" i="8"/>
  <c r="DIE93" i="8"/>
  <c r="DIF93" i="8"/>
  <c r="DIG93" i="8"/>
  <c r="DIH93" i="8"/>
  <c r="DII93" i="8"/>
  <c r="DIJ93" i="8"/>
  <c r="DIK93" i="8"/>
  <c r="DIL93" i="8"/>
  <c r="DIM93" i="8"/>
  <c r="DIN93" i="8"/>
  <c r="DIO93" i="8"/>
  <c r="DIP93" i="8"/>
  <c r="DIQ93" i="8"/>
  <c r="DIR93" i="8"/>
  <c r="DIS93" i="8"/>
  <c r="DIT93" i="8"/>
  <c r="DIU93" i="8"/>
  <c r="DIV93" i="8"/>
  <c r="DIW93" i="8"/>
  <c r="DIX93" i="8"/>
  <c r="DIY93" i="8"/>
  <c r="DIZ93" i="8"/>
  <c r="DJA93" i="8"/>
  <c r="DJB93" i="8"/>
  <c r="DJC93" i="8"/>
  <c r="DJD93" i="8"/>
  <c r="DJE93" i="8"/>
  <c r="DJF93" i="8"/>
  <c r="DJG93" i="8"/>
  <c r="DJH93" i="8"/>
  <c r="DJI93" i="8"/>
  <c r="DJJ93" i="8"/>
  <c r="DJK93" i="8"/>
  <c r="DJL93" i="8"/>
  <c r="DJM93" i="8"/>
  <c r="DJN93" i="8"/>
  <c r="DJO93" i="8"/>
  <c r="DJP93" i="8"/>
  <c r="DJQ93" i="8"/>
  <c r="DJR93" i="8"/>
  <c r="DJS93" i="8"/>
  <c r="DJT93" i="8"/>
  <c r="DJU93" i="8"/>
  <c r="DJV93" i="8"/>
  <c r="DJW93" i="8"/>
  <c r="DJX93" i="8"/>
  <c r="DJY93" i="8"/>
  <c r="DJZ93" i="8"/>
  <c r="DKA93" i="8"/>
  <c r="DKB93" i="8"/>
  <c r="DKC93" i="8"/>
  <c r="DKD93" i="8"/>
  <c r="DKE93" i="8"/>
  <c r="DKF93" i="8"/>
  <c r="DKG93" i="8"/>
  <c r="DKH93" i="8"/>
  <c r="DKI93" i="8"/>
  <c r="DKJ93" i="8"/>
  <c r="DKK93" i="8"/>
  <c r="DKL93" i="8"/>
  <c r="DKM93" i="8"/>
  <c r="DKN93" i="8"/>
  <c r="DKO93" i="8"/>
  <c r="DKP93" i="8"/>
  <c r="DKQ93" i="8"/>
  <c r="DKR93" i="8"/>
  <c r="DKS93" i="8"/>
  <c r="DKT93" i="8"/>
  <c r="DKU93" i="8"/>
  <c r="DKV93" i="8"/>
  <c r="DKW93" i="8"/>
  <c r="DKX93" i="8"/>
  <c r="DKY93" i="8"/>
  <c r="DKZ93" i="8"/>
  <c r="DLA93" i="8"/>
  <c r="DLB93" i="8"/>
  <c r="DLC93" i="8"/>
  <c r="DLD93" i="8"/>
  <c r="DLE93" i="8"/>
  <c r="DLF93" i="8"/>
  <c r="DLG93" i="8"/>
  <c r="DLH93" i="8"/>
  <c r="DLI93" i="8"/>
  <c r="DLJ93" i="8"/>
  <c r="DLK93" i="8"/>
  <c r="DLL93" i="8"/>
  <c r="DLM93" i="8"/>
  <c r="DLN93" i="8"/>
  <c r="DLO93" i="8"/>
  <c r="DLP93" i="8"/>
  <c r="DLQ93" i="8"/>
  <c r="DLR93" i="8"/>
  <c r="DLS93" i="8"/>
  <c r="DLT93" i="8"/>
  <c r="DLU93" i="8"/>
  <c r="DLV93" i="8"/>
  <c r="DLW93" i="8"/>
  <c r="DLX93" i="8"/>
  <c r="DLY93" i="8"/>
  <c r="DLZ93" i="8"/>
  <c r="DMA93" i="8"/>
  <c r="DMB93" i="8"/>
  <c r="DMC93" i="8"/>
  <c r="DMD93" i="8"/>
  <c r="DME93" i="8"/>
  <c r="DMF93" i="8"/>
  <c r="DMG93" i="8"/>
  <c r="DMH93" i="8"/>
  <c r="DMI93" i="8"/>
  <c r="DMJ93" i="8"/>
  <c r="DMK93" i="8"/>
  <c r="DML93" i="8"/>
  <c r="DMM93" i="8"/>
  <c r="DMN93" i="8"/>
  <c r="DMO93" i="8"/>
  <c r="DMP93" i="8"/>
  <c r="DMQ93" i="8"/>
  <c r="DMR93" i="8"/>
  <c r="DMS93" i="8"/>
  <c r="DMT93" i="8"/>
  <c r="DMU93" i="8"/>
  <c r="DMV93" i="8"/>
  <c r="DMW93" i="8"/>
  <c r="DMX93" i="8"/>
  <c r="DMY93" i="8"/>
  <c r="DMZ93" i="8"/>
  <c r="DNA93" i="8"/>
  <c r="DNB93" i="8"/>
  <c r="DNC93" i="8"/>
  <c r="DND93" i="8"/>
  <c r="DNE93" i="8"/>
  <c r="DNF93" i="8"/>
  <c r="DNG93" i="8"/>
  <c r="DNH93" i="8"/>
  <c r="DNI93" i="8"/>
  <c r="DNJ93" i="8"/>
  <c r="DNK93" i="8"/>
  <c r="DNL93" i="8"/>
  <c r="DNM93" i="8"/>
  <c r="DNN93" i="8"/>
  <c r="DNO93" i="8"/>
  <c r="DNP93" i="8"/>
  <c r="DNQ93" i="8"/>
  <c r="DNR93" i="8"/>
  <c r="DNS93" i="8"/>
  <c r="DNT93" i="8"/>
  <c r="DNU93" i="8"/>
  <c r="DNV93" i="8"/>
  <c r="DNW93" i="8"/>
  <c r="DNX93" i="8"/>
  <c r="DNY93" i="8"/>
  <c r="DNZ93" i="8"/>
  <c r="DOA93" i="8"/>
  <c r="DOB93" i="8"/>
  <c r="DOC93" i="8"/>
  <c r="DOD93" i="8"/>
  <c r="DOE93" i="8"/>
  <c r="DOF93" i="8"/>
  <c r="DOG93" i="8"/>
  <c r="DOH93" i="8"/>
  <c r="DOI93" i="8"/>
  <c r="DOJ93" i="8"/>
  <c r="DOK93" i="8"/>
  <c r="DOL93" i="8"/>
  <c r="DOM93" i="8"/>
  <c r="DON93" i="8"/>
  <c r="DOO93" i="8"/>
  <c r="DOP93" i="8"/>
  <c r="DOQ93" i="8"/>
  <c r="DOR93" i="8"/>
  <c r="DOS93" i="8"/>
  <c r="DOT93" i="8"/>
  <c r="DOU93" i="8"/>
  <c r="DOV93" i="8"/>
  <c r="DOW93" i="8"/>
  <c r="DOX93" i="8"/>
  <c r="DOY93" i="8"/>
  <c r="DOZ93" i="8"/>
  <c r="DPA93" i="8"/>
  <c r="DPB93" i="8"/>
  <c r="DPC93" i="8"/>
  <c r="DPD93" i="8"/>
  <c r="DPE93" i="8"/>
  <c r="DPF93" i="8"/>
  <c r="DPG93" i="8"/>
  <c r="DPH93" i="8"/>
  <c r="DPI93" i="8"/>
  <c r="DPJ93" i="8"/>
  <c r="DPK93" i="8"/>
  <c r="DPL93" i="8"/>
  <c r="DPM93" i="8"/>
  <c r="DPN93" i="8"/>
  <c r="DPO93" i="8"/>
  <c r="DPP93" i="8"/>
  <c r="DPQ93" i="8"/>
  <c r="DPR93" i="8"/>
  <c r="DPS93" i="8"/>
  <c r="DPT93" i="8"/>
  <c r="DPU93" i="8"/>
  <c r="DPV93" i="8"/>
  <c r="DPW93" i="8"/>
  <c r="DPX93" i="8"/>
  <c r="DPY93" i="8"/>
  <c r="DPZ93" i="8"/>
  <c r="DQA93" i="8"/>
  <c r="DQB93" i="8"/>
  <c r="DQC93" i="8"/>
  <c r="DQD93" i="8"/>
  <c r="DQE93" i="8"/>
  <c r="DQF93" i="8"/>
  <c r="DQG93" i="8"/>
  <c r="DQH93" i="8"/>
  <c r="DQI93" i="8"/>
  <c r="DQJ93" i="8"/>
  <c r="DQK93" i="8"/>
  <c r="DQL93" i="8"/>
  <c r="DQM93" i="8"/>
  <c r="DQN93" i="8"/>
  <c r="DQO93" i="8"/>
  <c r="DQP93" i="8"/>
  <c r="DQQ93" i="8"/>
  <c r="DQR93" i="8"/>
  <c r="DQS93" i="8"/>
  <c r="DQT93" i="8"/>
  <c r="DQU93" i="8"/>
  <c r="DQV93" i="8"/>
  <c r="DQW93" i="8"/>
  <c r="DQX93" i="8"/>
  <c r="DQY93" i="8"/>
  <c r="DQZ93" i="8"/>
  <c r="DRA93" i="8"/>
  <c r="DRB93" i="8"/>
  <c r="DRC93" i="8"/>
  <c r="DRD93" i="8"/>
  <c r="DRE93" i="8"/>
  <c r="DRF93" i="8"/>
  <c r="DRG93" i="8"/>
  <c r="DRH93" i="8"/>
  <c r="DRI93" i="8"/>
  <c r="DRJ93" i="8"/>
  <c r="DRK93" i="8"/>
  <c r="DRL93" i="8"/>
  <c r="DRM93" i="8"/>
  <c r="DRN93" i="8"/>
  <c r="DRO93" i="8"/>
  <c r="DRP93" i="8"/>
  <c r="DRQ93" i="8"/>
  <c r="DRR93" i="8"/>
  <c r="DRS93" i="8"/>
  <c r="DRT93" i="8"/>
  <c r="DRU93" i="8"/>
  <c r="DRV93" i="8"/>
  <c r="DRW93" i="8"/>
  <c r="DRX93" i="8"/>
  <c r="DRY93" i="8"/>
  <c r="DRZ93" i="8"/>
  <c r="DSA93" i="8"/>
  <c r="DSB93" i="8"/>
  <c r="DSC93" i="8"/>
  <c r="DSD93" i="8"/>
  <c r="DSE93" i="8"/>
  <c r="DSF93" i="8"/>
  <c r="DSG93" i="8"/>
  <c r="DSH93" i="8"/>
  <c r="DSI93" i="8"/>
  <c r="DSJ93" i="8"/>
  <c r="DSK93" i="8"/>
  <c r="DSL93" i="8"/>
  <c r="DSM93" i="8"/>
  <c r="DSN93" i="8"/>
  <c r="DSO93" i="8"/>
  <c r="DSP93" i="8"/>
  <c r="DSQ93" i="8"/>
  <c r="DSR93" i="8"/>
  <c r="DSS93" i="8"/>
  <c r="DST93" i="8"/>
  <c r="DSU93" i="8"/>
  <c r="DSV93" i="8"/>
  <c r="DSW93" i="8"/>
  <c r="DSX93" i="8"/>
  <c r="DSY93" i="8"/>
  <c r="DSZ93" i="8"/>
  <c r="DTA93" i="8"/>
  <c r="DTB93" i="8"/>
  <c r="DTC93" i="8"/>
  <c r="DTD93" i="8"/>
  <c r="DTE93" i="8"/>
  <c r="DTF93" i="8"/>
  <c r="DTG93" i="8"/>
  <c r="DTH93" i="8"/>
  <c r="DTI93" i="8"/>
  <c r="DTJ93" i="8"/>
  <c r="DTK93" i="8"/>
  <c r="DTL93" i="8"/>
  <c r="DTM93" i="8"/>
  <c r="DTN93" i="8"/>
  <c r="DTO93" i="8"/>
  <c r="DTP93" i="8"/>
  <c r="DTQ93" i="8"/>
  <c r="DTR93" i="8"/>
  <c r="DTS93" i="8"/>
  <c r="DTT93" i="8"/>
  <c r="DTU93" i="8"/>
  <c r="DTV93" i="8"/>
  <c r="DTW93" i="8"/>
  <c r="DTX93" i="8"/>
  <c r="DTY93" i="8"/>
  <c r="DTZ93" i="8"/>
  <c r="DUA93" i="8"/>
  <c r="DUB93" i="8"/>
  <c r="DUC93" i="8"/>
  <c r="DUD93" i="8"/>
  <c r="DUE93" i="8"/>
  <c r="DUF93" i="8"/>
  <c r="DUG93" i="8"/>
  <c r="DUH93" i="8"/>
  <c r="DUI93" i="8"/>
  <c r="DUJ93" i="8"/>
  <c r="DUK93" i="8"/>
  <c r="DUL93" i="8"/>
  <c r="DUM93" i="8"/>
  <c r="DUN93" i="8"/>
  <c r="DUO93" i="8"/>
  <c r="DUP93" i="8"/>
  <c r="DUQ93" i="8"/>
  <c r="DUR93" i="8"/>
  <c r="DUS93" i="8"/>
  <c r="DUT93" i="8"/>
  <c r="DUU93" i="8"/>
  <c r="DUV93" i="8"/>
  <c r="DUW93" i="8"/>
  <c r="DUX93" i="8"/>
  <c r="DUY93" i="8"/>
  <c r="DUZ93" i="8"/>
  <c r="DVA93" i="8"/>
  <c r="DVB93" i="8"/>
  <c r="DVC93" i="8"/>
  <c r="DVD93" i="8"/>
  <c r="DVE93" i="8"/>
  <c r="DVF93" i="8"/>
  <c r="DVG93" i="8"/>
  <c r="DVH93" i="8"/>
  <c r="DVI93" i="8"/>
  <c r="DVJ93" i="8"/>
  <c r="DVK93" i="8"/>
  <c r="DVL93" i="8"/>
  <c r="DVM93" i="8"/>
  <c r="DVN93" i="8"/>
  <c r="DVO93" i="8"/>
  <c r="DVP93" i="8"/>
  <c r="DVQ93" i="8"/>
  <c r="DVR93" i="8"/>
  <c r="DVS93" i="8"/>
  <c r="DVT93" i="8"/>
  <c r="DVU93" i="8"/>
  <c r="DVV93" i="8"/>
  <c r="DVW93" i="8"/>
  <c r="DVX93" i="8"/>
  <c r="DVY93" i="8"/>
  <c r="DVZ93" i="8"/>
  <c r="DWA93" i="8"/>
  <c r="DWB93" i="8"/>
  <c r="DWC93" i="8"/>
  <c r="DWD93" i="8"/>
  <c r="DWE93" i="8"/>
  <c r="DWF93" i="8"/>
  <c r="DWG93" i="8"/>
  <c r="DWH93" i="8"/>
  <c r="DWI93" i="8"/>
  <c r="DWJ93" i="8"/>
  <c r="DWK93" i="8"/>
  <c r="DWL93" i="8"/>
  <c r="DWM93" i="8"/>
  <c r="DWN93" i="8"/>
  <c r="DWO93" i="8"/>
  <c r="DWP93" i="8"/>
  <c r="DWQ93" i="8"/>
  <c r="DWR93" i="8"/>
  <c r="DWS93" i="8"/>
  <c r="DWT93" i="8"/>
  <c r="DWU93" i="8"/>
  <c r="DWV93" i="8"/>
  <c r="DWW93" i="8"/>
  <c r="DWX93" i="8"/>
  <c r="DWY93" i="8"/>
  <c r="DWZ93" i="8"/>
  <c r="DXA93" i="8"/>
  <c r="DXB93" i="8"/>
  <c r="DXC93" i="8"/>
  <c r="DXD93" i="8"/>
  <c r="DXE93" i="8"/>
  <c r="DXF93" i="8"/>
  <c r="DXG93" i="8"/>
  <c r="DXH93" i="8"/>
  <c r="DXI93" i="8"/>
  <c r="DXJ93" i="8"/>
  <c r="DXK93" i="8"/>
  <c r="DXL93" i="8"/>
  <c r="DXM93" i="8"/>
  <c r="DXN93" i="8"/>
  <c r="DXO93" i="8"/>
  <c r="DXP93" i="8"/>
  <c r="DXQ93" i="8"/>
  <c r="DXR93" i="8"/>
  <c r="DXS93" i="8"/>
  <c r="DXT93" i="8"/>
  <c r="DXU93" i="8"/>
  <c r="DXV93" i="8"/>
  <c r="DXW93" i="8"/>
  <c r="DXX93" i="8"/>
  <c r="DXY93" i="8"/>
  <c r="DXZ93" i="8"/>
  <c r="DYA93" i="8"/>
  <c r="DYB93" i="8"/>
  <c r="DYC93" i="8"/>
  <c r="DYD93" i="8"/>
  <c r="DYE93" i="8"/>
  <c r="DYF93" i="8"/>
  <c r="DYG93" i="8"/>
  <c r="DYH93" i="8"/>
  <c r="DYI93" i="8"/>
  <c r="DYJ93" i="8"/>
  <c r="DYK93" i="8"/>
  <c r="DYL93" i="8"/>
  <c r="DYM93" i="8"/>
  <c r="DYN93" i="8"/>
  <c r="DYO93" i="8"/>
  <c r="DYP93" i="8"/>
  <c r="DYQ93" i="8"/>
  <c r="DYR93" i="8"/>
  <c r="DYS93" i="8"/>
  <c r="DYT93" i="8"/>
  <c r="DYU93" i="8"/>
  <c r="DYV93" i="8"/>
  <c r="DYW93" i="8"/>
  <c r="DYX93" i="8"/>
  <c r="DYY93" i="8"/>
  <c r="DYZ93" i="8"/>
  <c r="DZA93" i="8"/>
  <c r="DZB93" i="8"/>
  <c r="DZC93" i="8"/>
  <c r="DZD93" i="8"/>
  <c r="DZE93" i="8"/>
  <c r="DZF93" i="8"/>
  <c r="DZG93" i="8"/>
  <c r="DZH93" i="8"/>
  <c r="DZI93" i="8"/>
  <c r="DZJ93" i="8"/>
  <c r="DZK93" i="8"/>
  <c r="DZL93" i="8"/>
  <c r="DZM93" i="8"/>
  <c r="DZN93" i="8"/>
  <c r="DZO93" i="8"/>
  <c r="DZP93" i="8"/>
  <c r="DZQ93" i="8"/>
  <c r="DZR93" i="8"/>
  <c r="DZS93" i="8"/>
  <c r="DZT93" i="8"/>
  <c r="DZU93" i="8"/>
  <c r="DZV93" i="8"/>
  <c r="DZW93" i="8"/>
  <c r="DZX93" i="8"/>
  <c r="DZY93" i="8"/>
  <c r="DZZ93" i="8"/>
  <c r="EAA93" i="8"/>
  <c r="EAB93" i="8"/>
  <c r="EAC93" i="8"/>
  <c r="EAD93" i="8"/>
  <c r="EAE93" i="8"/>
  <c r="EAF93" i="8"/>
  <c r="EAG93" i="8"/>
  <c r="EAH93" i="8"/>
  <c r="EAI93" i="8"/>
  <c r="EAJ93" i="8"/>
  <c r="EAK93" i="8"/>
  <c r="EAL93" i="8"/>
  <c r="EAM93" i="8"/>
  <c r="EAN93" i="8"/>
  <c r="EAO93" i="8"/>
  <c r="EAP93" i="8"/>
  <c r="EAQ93" i="8"/>
  <c r="EAR93" i="8"/>
  <c r="EAS93" i="8"/>
  <c r="EAT93" i="8"/>
  <c r="EAU93" i="8"/>
  <c r="EAV93" i="8"/>
  <c r="EAW93" i="8"/>
  <c r="EAX93" i="8"/>
  <c r="EAY93" i="8"/>
  <c r="EAZ93" i="8"/>
  <c r="EBA93" i="8"/>
  <c r="EBB93" i="8"/>
  <c r="EBC93" i="8"/>
  <c r="EBD93" i="8"/>
  <c r="EBE93" i="8"/>
  <c r="EBF93" i="8"/>
  <c r="EBG93" i="8"/>
  <c r="EBH93" i="8"/>
  <c r="EBI93" i="8"/>
  <c r="EBJ93" i="8"/>
  <c r="EBK93" i="8"/>
  <c r="EBL93" i="8"/>
  <c r="EBM93" i="8"/>
  <c r="EBN93" i="8"/>
  <c r="EBO93" i="8"/>
  <c r="EBP93" i="8"/>
  <c r="EBQ93" i="8"/>
  <c r="EBR93" i="8"/>
  <c r="EBS93" i="8"/>
  <c r="EBT93" i="8"/>
  <c r="EBU93" i="8"/>
  <c r="EBV93" i="8"/>
  <c r="EBW93" i="8"/>
  <c r="EBX93" i="8"/>
  <c r="EBY93" i="8"/>
  <c r="EBZ93" i="8"/>
  <c r="ECA93" i="8"/>
  <c r="ECB93" i="8"/>
  <c r="ECC93" i="8"/>
  <c r="ECD93" i="8"/>
  <c r="ECE93" i="8"/>
  <c r="ECF93" i="8"/>
  <c r="ECG93" i="8"/>
  <c r="ECH93" i="8"/>
  <c r="ECI93" i="8"/>
  <c r="ECJ93" i="8"/>
  <c r="ECK93" i="8"/>
  <c r="ECL93" i="8"/>
  <c r="ECM93" i="8"/>
  <c r="ECN93" i="8"/>
  <c r="ECO93" i="8"/>
  <c r="ECP93" i="8"/>
  <c r="ECQ93" i="8"/>
  <c r="ECR93" i="8"/>
  <c r="ECS93" i="8"/>
  <c r="ECT93" i="8"/>
  <c r="ECU93" i="8"/>
  <c r="ECV93" i="8"/>
  <c r="ECW93" i="8"/>
  <c r="ECX93" i="8"/>
  <c r="ECY93" i="8"/>
  <c r="ECZ93" i="8"/>
  <c r="EDA93" i="8"/>
  <c r="EDB93" i="8"/>
  <c r="EDC93" i="8"/>
  <c r="EDD93" i="8"/>
  <c r="EDE93" i="8"/>
  <c r="EDF93" i="8"/>
  <c r="EDG93" i="8"/>
  <c r="EDH93" i="8"/>
  <c r="EDI93" i="8"/>
  <c r="EDJ93" i="8"/>
  <c r="EDK93" i="8"/>
  <c r="EDL93" i="8"/>
  <c r="EDM93" i="8"/>
  <c r="EDN93" i="8"/>
  <c r="EDO93" i="8"/>
  <c r="EDP93" i="8"/>
  <c r="EDQ93" i="8"/>
  <c r="EDR93" i="8"/>
  <c r="EDS93" i="8"/>
  <c r="EDT93" i="8"/>
  <c r="EDU93" i="8"/>
  <c r="EDV93" i="8"/>
  <c r="EDW93" i="8"/>
  <c r="EDX93" i="8"/>
  <c r="EDY93" i="8"/>
  <c r="EDZ93" i="8"/>
  <c r="EEA93" i="8"/>
  <c r="EEB93" i="8"/>
  <c r="EEC93" i="8"/>
  <c r="EED93" i="8"/>
  <c r="EEE93" i="8"/>
  <c r="EEF93" i="8"/>
  <c r="EEG93" i="8"/>
  <c r="EEH93" i="8"/>
  <c r="EEI93" i="8"/>
  <c r="EEJ93" i="8"/>
  <c r="EEK93" i="8"/>
  <c r="EEL93" i="8"/>
  <c r="EEM93" i="8"/>
  <c r="EEN93" i="8"/>
  <c r="EEO93" i="8"/>
  <c r="EEP93" i="8"/>
  <c r="EEQ93" i="8"/>
  <c r="EER93" i="8"/>
  <c r="EES93" i="8"/>
  <c r="EET93" i="8"/>
  <c r="EEU93" i="8"/>
  <c r="EEV93" i="8"/>
  <c r="EEW93" i="8"/>
  <c r="EEX93" i="8"/>
  <c r="EEY93" i="8"/>
  <c r="EEZ93" i="8"/>
  <c r="EFA93" i="8"/>
  <c r="EFB93" i="8"/>
  <c r="EFC93" i="8"/>
  <c r="EFD93" i="8"/>
  <c r="EFE93" i="8"/>
  <c r="EFF93" i="8"/>
  <c r="EFG93" i="8"/>
  <c r="EFH93" i="8"/>
  <c r="EFI93" i="8"/>
  <c r="EFJ93" i="8"/>
  <c r="EFK93" i="8"/>
  <c r="EFL93" i="8"/>
  <c r="EFM93" i="8"/>
  <c r="EFN93" i="8"/>
  <c r="EFO93" i="8"/>
  <c r="EFP93" i="8"/>
  <c r="EFQ93" i="8"/>
  <c r="EFR93" i="8"/>
  <c r="EFS93" i="8"/>
  <c r="EFT93" i="8"/>
  <c r="EFU93" i="8"/>
  <c r="EFV93" i="8"/>
  <c r="EFW93" i="8"/>
  <c r="EFX93" i="8"/>
  <c r="EFY93" i="8"/>
  <c r="EFZ93" i="8"/>
  <c r="EGA93" i="8"/>
  <c r="EGB93" i="8"/>
  <c r="EGC93" i="8"/>
  <c r="EGD93" i="8"/>
  <c r="EGE93" i="8"/>
  <c r="EGF93" i="8"/>
  <c r="EGG93" i="8"/>
  <c r="EGH93" i="8"/>
  <c r="EGI93" i="8"/>
  <c r="EGJ93" i="8"/>
  <c r="EGK93" i="8"/>
  <c r="EGL93" i="8"/>
  <c r="EGM93" i="8"/>
  <c r="EGN93" i="8"/>
  <c r="EGO93" i="8"/>
  <c r="EGP93" i="8"/>
  <c r="EGQ93" i="8"/>
  <c r="EGR93" i="8"/>
  <c r="EGS93" i="8"/>
  <c r="EGT93" i="8"/>
  <c r="EGU93" i="8"/>
  <c r="EGV93" i="8"/>
  <c r="EGW93" i="8"/>
  <c r="EGX93" i="8"/>
  <c r="EGY93" i="8"/>
  <c r="EGZ93" i="8"/>
  <c r="EHA93" i="8"/>
  <c r="EHB93" i="8"/>
  <c r="EHC93" i="8"/>
  <c r="EHD93" i="8"/>
  <c r="EHE93" i="8"/>
  <c r="EHF93" i="8"/>
  <c r="EHG93" i="8"/>
  <c r="EHH93" i="8"/>
  <c r="EHI93" i="8"/>
  <c r="EHJ93" i="8"/>
  <c r="EHK93" i="8"/>
  <c r="EHL93" i="8"/>
  <c r="EHM93" i="8"/>
  <c r="EHN93" i="8"/>
  <c r="EHO93" i="8"/>
  <c r="EHP93" i="8"/>
  <c r="EHQ93" i="8"/>
  <c r="EHR93" i="8"/>
  <c r="EHS93" i="8"/>
  <c r="EHT93" i="8"/>
  <c r="EHU93" i="8"/>
  <c r="EHV93" i="8"/>
  <c r="EHW93" i="8"/>
  <c r="EHX93" i="8"/>
  <c r="EHY93" i="8"/>
  <c r="EHZ93" i="8"/>
  <c r="EIA93" i="8"/>
  <c r="EIB93" i="8"/>
  <c r="EIC93" i="8"/>
  <c r="EID93" i="8"/>
  <c r="EIE93" i="8"/>
  <c r="EIF93" i="8"/>
  <c r="EIG93" i="8"/>
  <c r="EIH93" i="8"/>
  <c r="EII93" i="8"/>
  <c r="EIJ93" i="8"/>
  <c r="EIK93" i="8"/>
  <c r="EIL93" i="8"/>
  <c r="EIM93" i="8"/>
  <c r="EIN93" i="8"/>
  <c r="EIO93" i="8"/>
  <c r="EIP93" i="8"/>
  <c r="EIQ93" i="8"/>
  <c r="EIR93" i="8"/>
  <c r="EIS93" i="8"/>
  <c r="EIT93" i="8"/>
  <c r="EIU93" i="8"/>
  <c r="EIV93" i="8"/>
  <c r="EIW93" i="8"/>
  <c r="EIX93" i="8"/>
  <c r="EIY93" i="8"/>
  <c r="EIZ93" i="8"/>
  <c r="EJA93" i="8"/>
  <c r="EJB93" i="8"/>
  <c r="EJC93" i="8"/>
  <c r="EJD93" i="8"/>
  <c r="EJE93" i="8"/>
  <c r="EJF93" i="8"/>
  <c r="EJG93" i="8"/>
  <c r="EJH93" i="8"/>
  <c r="EJI93" i="8"/>
  <c r="EJJ93" i="8"/>
  <c r="EJK93" i="8"/>
  <c r="EJL93" i="8"/>
  <c r="EJM93" i="8"/>
  <c r="EJN93" i="8"/>
  <c r="EJO93" i="8"/>
  <c r="EJP93" i="8"/>
  <c r="EJQ93" i="8"/>
  <c r="EJR93" i="8"/>
  <c r="EJS93" i="8"/>
  <c r="EJT93" i="8"/>
  <c r="EJU93" i="8"/>
  <c r="EJV93" i="8"/>
  <c r="EJW93" i="8"/>
  <c r="EJX93" i="8"/>
  <c r="EJY93" i="8"/>
  <c r="EJZ93" i="8"/>
  <c r="EKA93" i="8"/>
  <c r="EKB93" i="8"/>
  <c r="EKC93" i="8"/>
  <c r="EKD93" i="8"/>
  <c r="EKE93" i="8"/>
  <c r="EKF93" i="8"/>
  <c r="EKG93" i="8"/>
  <c r="EKH93" i="8"/>
  <c r="EKI93" i="8"/>
  <c r="EKJ93" i="8"/>
  <c r="EKK93" i="8"/>
  <c r="EKL93" i="8"/>
  <c r="EKM93" i="8"/>
  <c r="EKN93" i="8"/>
  <c r="EKO93" i="8"/>
  <c r="EKP93" i="8"/>
  <c r="EKQ93" i="8"/>
  <c r="EKR93" i="8"/>
  <c r="EKS93" i="8"/>
  <c r="EKT93" i="8"/>
  <c r="EKU93" i="8"/>
  <c r="EKV93" i="8"/>
  <c r="EKW93" i="8"/>
  <c r="EKX93" i="8"/>
  <c r="EKY93" i="8"/>
  <c r="EKZ93" i="8"/>
  <c r="ELA93" i="8"/>
  <c r="ELB93" i="8"/>
  <c r="ELC93" i="8"/>
  <c r="ELD93" i="8"/>
  <c r="ELE93" i="8"/>
  <c r="ELF93" i="8"/>
  <c r="ELG93" i="8"/>
  <c r="ELH93" i="8"/>
  <c r="ELI93" i="8"/>
  <c r="ELJ93" i="8"/>
  <c r="ELK93" i="8"/>
  <c r="ELL93" i="8"/>
  <c r="ELM93" i="8"/>
  <c r="ELN93" i="8"/>
  <c r="ELO93" i="8"/>
  <c r="ELP93" i="8"/>
  <c r="ELQ93" i="8"/>
  <c r="ELR93" i="8"/>
  <c r="ELS93" i="8"/>
  <c r="ELT93" i="8"/>
  <c r="ELU93" i="8"/>
  <c r="ELV93" i="8"/>
  <c r="ELW93" i="8"/>
  <c r="ELX93" i="8"/>
  <c r="ELY93" i="8"/>
  <c r="ELZ93" i="8"/>
  <c r="EMA93" i="8"/>
  <c r="EMB93" i="8"/>
  <c r="EMC93" i="8"/>
  <c r="EMD93" i="8"/>
  <c r="EME93" i="8"/>
  <c r="EMF93" i="8"/>
  <c r="EMG93" i="8"/>
  <c r="EMH93" i="8"/>
  <c r="EMI93" i="8"/>
  <c r="EMJ93" i="8"/>
  <c r="EMK93" i="8"/>
  <c r="EML93" i="8"/>
  <c r="EMM93" i="8"/>
  <c r="EMN93" i="8"/>
  <c r="EMO93" i="8"/>
  <c r="EMP93" i="8"/>
  <c r="EMQ93" i="8"/>
  <c r="EMR93" i="8"/>
  <c r="EMS93" i="8"/>
  <c r="EMT93" i="8"/>
  <c r="EMU93" i="8"/>
  <c r="EMV93" i="8"/>
  <c r="EMW93" i="8"/>
  <c r="EMX93" i="8"/>
  <c r="EMY93" i="8"/>
  <c r="EMZ93" i="8"/>
  <c r="ENA93" i="8"/>
  <c r="ENB93" i="8"/>
  <c r="ENC93" i="8"/>
  <c r="END93" i="8"/>
  <c r="ENE93" i="8"/>
  <c r="ENF93" i="8"/>
  <c r="ENG93" i="8"/>
  <c r="ENH93" i="8"/>
  <c r="ENI93" i="8"/>
  <c r="ENJ93" i="8"/>
  <c r="ENK93" i="8"/>
  <c r="ENL93" i="8"/>
  <c r="ENM93" i="8"/>
  <c r="ENN93" i="8"/>
  <c r="ENO93" i="8"/>
  <c r="ENP93" i="8"/>
  <c r="ENQ93" i="8"/>
  <c r="ENR93" i="8"/>
  <c r="ENS93" i="8"/>
  <c r="ENT93" i="8"/>
  <c r="ENU93" i="8"/>
  <c r="ENV93" i="8"/>
  <c r="ENW93" i="8"/>
  <c r="ENX93" i="8"/>
  <c r="ENY93" i="8"/>
  <c r="ENZ93" i="8"/>
  <c r="EOA93" i="8"/>
  <c r="EOB93" i="8"/>
  <c r="EOC93" i="8"/>
  <c r="EOD93" i="8"/>
  <c r="EOE93" i="8"/>
  <c r="EOF93" i="8"/>
  <c r="EOG93" i="8"/>
  <c r="EOH93" i="8"/>
  <c r="EOI93" i="8"/>
  <c r="EOJ93" i="8"/>
  <c r="EOK93" i="8"/>
  <c r="EOL93" i="8"/>
  <c r="EOM93" i="8"/>
  <c r="EON93" i="8"/>
  <c r="EOO93" i="8"/>
  <c r="EOP93" i="8"/>
  <c r="EOQ93" i="8"/>
  <c r="EOR93" i="8"/>
  <c r="EOS93" i="8"/>
  <c r="EOT93" i="8"/>
  <c r="EOU93" i="8"/>
  <c r="EOV93" i="8"/>
  <c r="EOW93" i="8"/>
  <c r="EOX93" i="8"/>
  <c r="EOY93" i="8"/>
  <c r="EOZ93" i="8"/>
  <c r="EPA93" i="8"/>
  <c r="EPB93" i="8"/>
  <c r="EPC93" i="8"/>
  <c r="EPD93" i="8"/>
  <c r="EPE93" i="8"/>
  <c r="EPF93" i="8"/>
  <c r="EPG93" i="8"/>
  <c r="EPH93" i="8"/>
  <c r="EPI93" i="8"/>
  <c r="EPJ93" i="8"/>
  <c r="EPK93" i="8"/>
  <c r="EPL93" i="8"/>
  <c r="EPM93" i="8"/>
  <c r="EPN93" i="8"/>
  <c r="EPO93" i="8"/>
  <c r="EPP93" i="8"/>
  <c r="EPQ93" i="8"/>
  <c r="EPR93" i="8"/>
  <c r="EPS93" i="8"/>
  <c r="EPT93" i="8"/>
  <c r="EPU93" i="8"/>
  <c r="EPV93" i="8"/>
  <c r="EPW93" i="8"/>
  <c r="EPX93" i="8"/>
  <c r="EPY93" i="8"/>
  <c r="EPZ93" i="8"/>
  <c r="EQA93" i="8"/>
  <c r="EQB93" i="8"/>
  <c r="EQC93" i="8"/>
  <c r="EQD93" i="8"/>
  <c r="EQE93" i="8"/>
  <c r="EQF93" i="8"/>
  <c r="EQG93" i="8"/>
  <c r="EQH93" i="8"/>
  <c r="EQI93" i="8"/>
  <c r="EQJ93" i="8"/>
  <c r="EQK93" i="8"/>
  <c r="EQL93" i="8"/>
  <c r="EQM93" i="8"/>
  <c r="EQN93" i="8"/>
  <c r="EQO93" i="8"/>
  <c r="EQP93" i="8"/>
  <c r="EQQ93" i="8"/>
  <c r="EQR93" i="8"/>
  <c r="EQS93" i="8"/>
  <c r="EQT93" i="8"/>
  <c r="EQU93" i="8"/>
  <c r="EQV93" i="8"/>
  <c r="EQW93" i="8"/>
  <c r="EQX93" i="8"/>
  <c r="EQY93" i="8"/>
  <c r="EQZ93" i="8"/>
  <c r="ERA93" i="8"/>
  <c r="ERB93" i="8"/>
  <c r="ERC93" i="8"/>
  <c r="ERD93" i="8"/>
  <c r="ERE93" i="8"/>
  <c r="ERF93" i="8"/>
  <c r="ERG93" i="8"/>
  <c r="ERH93" i="8"/>
  <c r="ERI93" i="8"/>
  <c r="ERJ93" i="8"/>
  <c r="ERK93" i="8"/>
  <c r="ERL93" i="8"/>
  <c r="ERM93" i="8"/>
  <c r="ERN93" i="8"/>
  <c r="ERO93" i="8"/>
  <c r="ERP93" i="8"/>
  <c r="ERQ93" i="8"/>
  <c r="ERR93" i="8"/>
  <c r="ERS93" i="8"/>
  <c r="ERT93" i="8"/>
  <c r="ERU93" i="8"/>
  <c r="ERV93" i="8"/>
  <c r="ERW93" i="8"/>
  <c r="ERX93" i="8"/>
  <c r="ERY93" i="8"/>
  <c r="ERZ93" i="8"/>
  <c r="ESA93" i="8"/>
  <c r="ESB93" i="8"/>
  <c r="ESC93" i="8"/>
  <c r="ESD93" i="8"/>
  <c r="ESE93" i="8"/>
  <c r="ESF93" i="8"/>
  <c r="ESG93" i="8"/>
  <c r="ESH93" i="8"/>
  <c r="ESI93" i="8"/>
  <c r="ESJ93" i="8"/>
  <c r="ESK93" i="8"/>
  <c r="ESL93" i="8"/>
  <c r="ESM93" i="8"/>
  <c r="ESN93" i="8"/>
  <c r="ESO93" i="8"/>
  <c r="ESP93" i="8"/>
  <c r="ESQ93" i="8"/>
  <c r="ESR93" i="8"/>
  <c r="ESS93" i="8"/>
  <c r="EST93" i="8"/>
  <c r="ESU93" i="8"/>
  <c r="ESV93" i="8"/>
  <c r="ESW93" i="8"/>
  <c r="ESX93" i="8"/>
  <c r="ESY93" i="8"/>
  <c r="ESZ93" i="8"/>
  <c r="ETA93" i="8"/>
  <c r="ETB93" i="8"/>
  <c r="ETC93" i="8"/>
  <c r="ETD93" i="8"/>
  <c r="ETE93" i="8"/>
  <c r="ETF93" i="8"/>
  <c r="ETG93" i="8"/>
  <c r="ETH93" i="8"/>
  <c r="ETI93" i="8"/>
  <c r="ETJ93" i="8"/>
  <c r="ETK93" i="8"/>
  <c r="ETL93" i="8"/>
  <c r="ETM93" i="8"/>
  <c r="ETN93" i="8"/>
  <c r="ETO93" i="8"/>
  <c r="ETP93" i="8"/>
  <c r="ETQ93" i="8"/>
  <c r="ETR93" i="8"/>
  <c r="ETS93" i="8"/>
  <c r="ETT93" i="8"/>
  <c r="ETU93" i="8"/>
  <c r="ETV93" i="8"/>
  <c r="ETW93" i="8"/>
  <c r="ETX93" i="8"/>
  <c r="ETY93" i="8"/>
  <c r="ETZ93" i="8"/>
  <c r="EUA93" i="8"/>
  <c r="EUB93" i="8"/>
  <c r="EUC93" i="8"/>
  <c r="EUD93" i="8"/>
  <c r="EUE93" i="8"/>
  <c r="EUF93" i="8"/>
  <c r="EUG93" i="8"/>
  <c r="EUH93" i="8"/>
  <c r="EUI93" i="8"/>
  <c r="EUJ93" i="8"/>
  <c r="EUK93" i="8"/>
  <c r="EUL93" i="8"/>
  <c r="EUM93" i="8"/>
  <c r="EUN93" i="8"/>
  <c r="EUO93" i="8"/>
  <c r="EUP93" i="8"/>
  <c r="EUQ93" i="8"/>
  <c r="EUR93" i="8"/>
  <c r="EUS93" i="8"/>
  <c r="EUT93" i="8"/>
  <c r="EUU93" i="8"/>
  <c r="EUV93" i="8"/>
  <c r="EUW93" i="8"/>
  <c r="EUX93" i="8"/>
  <c r="EUY93" i="8"/>
  <c r="EUZ93" i="8"/>
  <c r="EVA93" i="8"/>
  <c r="EVB93" i="8"/>
  <c r="EVC93" i="8"/>
  <c r="EVD93" i="8"/>
  <c r="EVE93" i="8"/>
  <c r="EVF93" i="8"/>
  <c r="EVG93" i="8"/>
  <c r="EVH93" i="8"/>
  <c r="EVI93" i="8"/>
  <c r="EVJ93" i="8"/>
  <c r="EVK93" i="8"/>
  <c r="EVL93" i="8"/>
  <c r="EVM93" i="8"/>
  <c r="EVN93" i="8"/>
  <c r="EVO93" i="8"/>
  <c r="EVP93" i="8"/>
  <c r="EVQ93" i="8"/>
  <c r="EVR93" i="8"/>
  <c r="EVS93" i="8"/>
  <c r="EVT93" i="8"/>
  <c r="EVU93" i="8"/>
  <c r="EVV93" i="8"/>
  <c r="EVW93" i="8"/>
  <c r="EVX93" i="8"/>
  <c r="EVY93" i="8"/>
  <c r="EVZ93" i="8"/>
  <c r="EWA93" i="8"/>
  <c r="EWB93" i="8"/>
  <c r="EWC93" i="8"/>
  <c r="EWD93" i="8"/>
  <c r="EWE93" i="8"/>
  <c r="EWF93" i="8"/>
  <c r="EWG93" i="8"/>
  <c r="EWH93" i="8"/>
  <c r="EWI93" i="8"/>
  <c r="EWJ93" i="8"/>
  <c r="EWK93" i="8"/>
  <c r="EWL93" i="8"/>
  <c r="EWM93" i="8"/>
  <c r="EWN93" i="8"/>
  <c r="EWO93" i="8"/>
  <c r="EWP93" i="8"/>
  <c r="EWQ93" i="8"/>
  <c r="EWR93" i="8"/>
  <c r="EWS93" i="8"/>
  <c r="EWT93" i="8"/>
  <c r="EWU93" i="8"/>
  <c r="EWV93" i="8"/>
  <c r="EWW93" i="8"/>
  <c r="EWX93" i="8"/>
  <c r="EWY93" i="8"/>
  <c r="EWZ93" i="8"/>
  <c r="EXA93" i="8"/>
  <c r="EXB93" i="8"/>
  <c r="EXC93" i="8"/>
  <c r="EXD93" i="8"/>
  <c r="EXE93" i="8"/>
  <c r="EXF93" i="8"/>
  <c r="EXG93" i="8"/>
  <c r="EXH93" i="8"/>
  <c r="EXI93" i="8"/>
  <c r="EXJ93" i="8"/>
  <c r="EXK93" i="8"/>
  <c r="EXL93" i="8"/>
  <c r="EXM93" i="8"/>
  <c r="EXN93" i="8"/>
  <c r="EXO93" i="8"/>
  <c r="EXP93" i="8"/>
  <c r="EXQ93" i="8"/>
  <c r="EXR93" i="8"/>
  <c r="EXS93" i="8"/>
  <c r="EXT93" i="8"/>
  <c r="EXU93" i="8"/>
  <c r="EXV93" i="8"/>
  <c r="EXW93" i="8"/>
  <c r="EXX93" i="8"/>
  <c r="EXY93" i="8"/>
  <c r="EXZ93" i="8"/>
  <c r="EYA93" i="8"/>
  <c r="EYB93" i="8"/>
  <c r="EYC93" i="8"/>
  <c r="EYD93" i="8"/>
  <c r="EYE93" i="8"/>
  <c r="EYF93" i="8"/>
  <c r="EYG93" i="8"/>
  <c r="EYH93" i="8"/>
  <c r="EYI93" i="8"/>
  <c r="EYJ93" i="8"/>
  <c r="EYK93" i="8"/>
  <c r="EYL93" i="8"/>
  <c r="EYM93" i="8"/>
  <c r="EYN93" i="8"/>
  <c r="EYO93" i="8"/>
  <c r="EYP93" i="8"/>
  <c r="EYQ93" i="8"/>
  <c r="EYR93" i="8"/>
  <c r="EYS93" i="8"/>
  <c r="EYT93" i="8"/>
  <c r="EYU93" i="8"/>
  <c r="EYV93" i="8"/>
  <c r="EYW93" i="8"/>
  <c r="EYX93" i="8"/>
  <c r="EYY93" i="8"/>
  <c r="EYZ93" i="8"/>
  <c r="EZA93" i="8"/>
  <c r="EZB93" i="8"/>
  <c r="EZC93" i="8"/>
  <c r="EZD93" i="8"/>
  <c r="EZE93" i="8"/>
  <c r="EZF93" i="8"/>
  <c r="EZG93" i="8"/>
  <c r="EZH93" i="8"/>
  <c r="EZI93" i="8"/>
  <c r="EZJ93" i="8"/>
  <c r="EZK93" i="8"/>
  <c r="EZL93" i="8"/>
  <c r="EZM93" i="8"/>
  <c r="EZN93" i="8"/>
  <c r="EZO93" i="8"/>
  <c r="EZP93" i="8"/>
  <c r="EZQ93" i="8"/>
  <c r="EZR93" i="8"/>
  <c r="EZS93" i="8"/>
  <c r="EZT93" i="8"/>
  <c r="EZU93" i="8"/>
  <c r="EZV93" i="8"/>
  <c r="EZW93" i="8"/>
  <c r="EZX93" i="8"/>
  <c r="EZY93" i="8"/>
  <c r="EZZ93" i="8"/>
  <c r="FAA93" i="8"/>
  <c r="FAB93" i="8"/>
  <c r="FAC93" i="8"/>
  <c r="FAD93" i="8"/>
  <c r="FAE93" i="8"/>
  <c r="FAF93" i="8"/>
  <c r="FAG93" i="8"/>
  <c r="FAH93" i="8"/>
  <c r="FAI93" i="8"/>
  <c r="FAJ93" i="8"/>
  <c r="FAK93" i="8"/>
  <c r="FAL93" i="8"/>
  <c r="FAM93" i="8"/>
  <c r="FAN93" i="8"/>
  <c r="FAO93" i="8"/>
  <c r="FAP93" i="8"/>
  <c r="FAQ93" i="8"/>
  <c r="FAR93" i="8"/>
  <c r="FAS93" i="8"/>
  <c r="FAT93" i="8"/>
  <c r="FAU93" i="8"/>
  <c r="FAV93" i="8"/>
  <c r="FAW93" i="8"/>
  <c r="FAX93" i="8"/>
  <c r="FAY93" i="8"/>
  <c r="FAZ93" i="8"/>
  <c r="FBA93" i="8"/>
  <c r="FBB93" i="8"/>
  <c r="FBC93" i="8"/>
  <c r="FBD93" i="8"/>
  <c r="FBE93" i="8"/>
  <c r="FBF93" i="8"/>
  <c r="FBG93" i="8"/>
  <c r="FBH93" i="8"/>
  <c r="FBI93" i="8"/>
  <c r="FBJ93" i="8"/>
  <c r="FBK93" i="8"/>
  <c r="FBL93" i="8"/>
  <c r="FBM93" i="8"/>
  <c r="FBN93" i="8"/>
  <c r="FBO93" i="8"/>
  <c r="FBP93" i="8"/>
  <c r="FBQ93" i="8"/>
  <c r="FBR93" i="8"/>
  <c r="FBS93" i="8"/>
  <c r="FBT93" i="8"/>
  <c r="FBU93" i="8"/>
  <c r="FBV93" i="8"/>
  <c r="FBW93" i="8"/>
  <c r="FBX93" i="8"/>
  <c r="FBY93" i="8"/>
  <c r="FBZ93" i="8"/>
  <c r="FCA93" i="8"/>
  <c r="FCB93" i="8"/>
  <c r="FCC93" i="8"/>
  <c r="FCD93" i="8"/>
  <c r="FCE93" i="8"/>
  <c r="FCF93" i="8"/>
  <c r="FCG93" i="8"/>
  <c r="FCH93" i="8"/>
  <c r="FCI93" i="8"/>
  <c r="FCJ93" i="8"/>
  <c r="FCK93" i="8"/>
  <c r="FCL93" i="8"/>
  <c r="FCM93" i="8"/>
  <c r="FCN93" i="8"/>
  <c r="FCO93" i="8"/>
  <c r="FCP93" i="8"/>
  <c r="FCQ93" i="8"/>
  <c r="FCR93" i="8"/>
  <c r="FCS93" i="8"/>
  <c r="FCT93" i="8"/>
  <c r="FCU93" i="8"/>
  <c r="FCV93" i="8"/>
  <c r="FCW93" i="8"/>
  <c r="FCX93" i="8"/>
  <c r="FCY93" i="8"/>
  <c r="FCZ93" i="8"/>
  <c r="FDA93" i="8"/>
  <c r="FDB93" i="8"/>
  <c r="FDC93" i="8"/>
  <c r="FDD93" i="8"/>
  <c r="FDE93" i="8"/>
  <c r="FDF93" i="8"/>
  <c r="FDG93" i="8"/>
  <c r="FDH93" i="8"/>
  <c r="FDI93" i="8"/>
  <c r="FDJ93" i="8"/>
  <c r="FDK93" i="8"/>
  <c r="FDL93" i="8"/>
  <c r="FDM93" i="8"/>
  <c r="FDN93" i="8"/>
  <c r="FDO93" i="8"/>
  <c r="FDP93" i="8"/>
  <c r="FDQ93" i="8"/>
  <c r="FDR93" i="8"/>
  <c r="FDS93" i="8"/>
  <c r="FDT93" i="8"/>
  <c r="FDU93" i="8"/>
  <c r="FDV93" i="8"/>
  <c r="FDW93" i="8"/>
  <c r="FDX93" i="8"/>
  <c r="FDY93" i="8"/>
  <c r="FDZ93" i="8"/>
  <c r="FEA93" i="8"/>
  <c r="FEB93" i="8"/>
  <c r="FEC93" i="8"/>
  <c r="FED93" i="8"/>
  <c r="FEE93" i="8"/>
  <c r="FEF93" i="8"/>
  <c r="FEG93" i="8"/>
  <c r="FEH93" i="8"/>
  <c r="FEI93" i="8"/>
  <c r="FEJ93" i="8"/>
  <c r="FEK93" i="8"/>
  <c r="FEL93" i="8"/>
  <c r="FEM93" i="8"/>
  <c r="FEN93" i="8"/>
  <c r="FEO93" i="8"/>
  <c r="FEP93" i="8"/>
  <c r="FEQ93" i="8"/>
  <c r="FER93" i="8"/>
  <c r="FES93" i="8"/>
  <c r="FET93" i="8"/>
  <c r="FEU93" i="8"/>
  <c r="FEV93" i="8"/>
  <c r="FEW93" i="8"/>
  <c r="FEX93" i="8"/>
  <c r="FEY93" i="8"/>
  <c r="FEZ93" i="8"/>
  <c r="FFA93" i="8"/>
  <c r="FFB93" i="8"/>
  <c r="FFC93" i="8"/>
  <c r="FFD93" i="8"/>
  <c r="FFE93" i="8"/>
  <c r="FFF93" i="8"/>
  <c r="FFG93" i="8"/>
  <c r="FFH93" i="8"/>
  <c r="FFI93" i="8"/>
  <c r="FFJ93" i="8"/>
  <c r="FFK93" i="8"/>
  <c r="FFL93" i="8"/>
  <c r="FFM93" i="8"/>
  <c r="FFN93" i="8"/>
  <c r="FFO93" i="8"/>
  <c r="FFP93" i="8"/>
  <c r="FFQ93" i="8"/>
  <c r="FFR93" i="8"/>
  <c r="FFS93" i="8"/>
  <c r="FFT93" i="8"/>
  <c r="FFU93" i="8"/>
  <c r="FFV93" i="8"/>
  <c r="FFW93" i="8"/>
  <c r="FFX93" i="8"/>
  <c r="FFY93" i="8"/>
  <c r="FFZ93" i="8"/>
  <c r="FGA93" i="8"/>
  <c r="FGB93" i="8"/>
  <c r="FGC93" i="8"/>
  <c r="FGD93" i="8"/>
  <c r="FGE93" i="8"/>
  <c r="FGF93" i="8"/>
  <c r="FGG93" i="8"/>
  <c r="FGH93" i="8"/>
  <c r="FGI93" i="8"/>
  <c r="FGJ93" i="8"/>
  <c r="FGK93" i="8"/>
  <c r="FGL93" i="8"/>
  <c r="FGM93" i="8"/>
  <c r="FGN93" i="8"/>
  <c r="FGO93" i="8"/>
  <c r="FGP93" i="8"/>
  <c r="FGQ93" i="8"/>
  <c r="FGR93" i="8"/>
  <c r="FGS93" i="8"/>
  <c r="FGT93" i="8"/>
  <c r="FGU93" i="8"/>
  <c r="FGV93" i="8"/>
  <c r="FGW93" i="8"/>
  <c r="FGX93" i="8"/>
  <c r="FGY93" i="8"/>
  <c r="FGZ93" i="8"/>
  <c r="FHA93" i="8"/>
  <c r="FHB93" i="8"/>
  <c r="FHC93" i="8"/>
  <c r="FHD93" i="8"/>
  <c r="FHE93" i="8"/>
  <c r="FHF93" i="8"/>
  <c r="FHG93" i="8"/>
  <c r="FHH93" i="8"/>
  <c r="FHI93" i="8"/>
  <c r="FHJ93" i="8"/>
  <c r="FHK93" i="8"/>
  <c r="FHL93" i="8"/>
  <c r="FHM93" i="8"/>
  <c r="FHN93" i="8"/>
  <c r="FHO93" i="8"/>
  <c r="FHP93" i="8"/>
  <c r="FHQ93" i="8"/>
  <c r="FHR93" i="8"/>
  <c r="FHS93" i="8"/>
  <c r="FHT93" i="8"/>
  <c r="FHU93" i="8"/>
  <c r="FHV93" i="8"/>
  <c r="FHW93" i="8"/>
  <c r="FHX93" i="8"/>
  <c r="FHY93" i="8"/>
  <c r="FHZ93" i="8"/>
  <c r="FIA93" i="8"/>
  <c r="FIB93" i="8"/>
  <c r="FIC93" i="8"/>
  <c r="FID93" i="8"/>
  <c r="FIE93" i="8"/>
  <c r="FIF93" i="8"/>
  <c r="FIG93" i="8"/>
  <c r="FIH93" i="8"/>
  <c r="FII93" i="8"/>
  <c r="FIJ93" i="8"/>
  <c r="FIK93" i="8"/>
  <c r="FIL93" i="8"/>
  <c r="FIM93" i="8"/>
  <c r="FIN93" i="8"/>
  <c r="FIO93" i="8"/>
  <c r="FIP93" i="8"/>
  <c r="FIQ93" i="8"/>
  <c r="FIR93" i="8"/>
  <c r="FIS93" i="8"/>
  <c r="FIT93" i="8"/>
  <c r="FIU93" i="8"/>
  <c r="FIV93" i="8"/>
  <c r="FIW93" i="8"/>
  <c r="FIX93" i="8"/>
  <c r="FIY93" i="8"/>
  <c r="FIZ93" i="8"/>
  <c r="FJA93" i="8"/>
  <c r="FJB93" i="8"/>
  <c r="FJC93" i="8"/>
  <c r="FJD93" i="8"/>
  <c r="FJE93" i="8"/>
  <c r="FJF93" i="8"/>
  <c r="FJG93" i="8"/>
  <c r="FJH93" i="8"/>
  <c r="FJI93" i="8"/>
  <c r="FJJ93" i="8"/>
  <c r="FJK93" i="8"/>
  <c r="FJL93" i="8"/>
  <c r="FJM93" i="8"/>
  <c r="FJN93" i="8"/>
  <c r="FJO93" i="8"/>
  <c r="FJP93" i="8"/>
  <c r="FJQ93" i="8"/>
  <c r="FJR93" i="8"/>
  <c r="FJS93" i="8"/>
  <c r="FJT93" i="8"/>
  <c r="FJU93" i="8"/>
  <c r="FJV93" i="8"/>
  <c r="FJW93" i="8"/>
  <c r="FJX93" i="8"/>
  <c r="FJY93" i="8"/>
  <c r="FJZ93" i="8"/>
  <c r="FKA93" i="8"/>
  <c r="FKB93" i="8"/>
  <c r="FKC93" i="8"/>
  <c r="FKD93" i="8"/>
  <c r="FKE93" i="8"/>
  <c r="FKF93" i="8"/>
  <c r="FKG93" i="8"/>
  <c r="FKH93" i="8"/>
  <c r="FKI93" i="8"/>
  <c r="FKJ93" i="8"/>
  <c r="FKK93" i="8"/>
  <c r="FKL93" i="8"/>
  <c r="FKM93" i="8"/>
  <c r="FKN93" i="8"/>
  <c r="FKO93" i="8"/>
  <c r="FKP93" i="8"/>
  <c r="FKQ93" i="8"/>
  <c r="FKR93" i="8"/>
  <c r="FKS93" i="8"/>
  <c r="FKT93" i="8"/>
  <c r="FKU93" i="8"/>
  <c r="FKV93" i="8"/>
  <c r="FKW93" i="8"/>
  <c r="FKX93" i="8"/>
  <c r="FKY93" i="8"/>
  <c r="FKZ93" i="8"/>
  <c r="FLA93" i="8"/>
  <c r="FLB93" i="8"/>
  <c r="FLC93" i="8"/>
  <c r="FLD93" i="8"/>
  <c r="FLE93" i="8"/>
  <c r="FLF93" i="8"/>
  <c r="FLG93" i="8"/>
  <c r="FLH93" i="8"/>
  <c r="FLI93" i="8"/>
  <c r="FLJ93" i="8"/>
  <c r="FLK93" i="8"/>
  <c r="FLL93" i="8"/>
  <c r="FLM93" i="8"/>
  <c r="FLN93" i="8"/>
  <c r="FLO93" i="8"/>
  <c r="FLP93" i="8"/>
  <c r="FLQ93" i="8"/>
  <c r="FLR93" i="8"/>
  <c r="FLS93" i="8"/>
  <c r="FLT93" i="8"/>
  <c r="FLU93" i="8"/>
  <c r="FLV93" i="8"/>
  <c r="FLW93" i="8"/>
  <c r="FLX93" i="8"/>
  <c r="FLY93" i="8"/>
  <c r="FLZ93" i="8"/>
  <c r="FMA93" i="8"/>
  <c r="FMB93" i="8"/>
  <c r="FMC93" i="8"/>
  <c r="FMD93" i="8"/>
  <c r="FME93" i="8"/>
  <c r="FMF93" i="8"/>
  <c r="FMG93" i="8"/>
  <c r="FMH93" i="8"/>
  <c r="FMI93" i="8"/>
  <c r="FMJ93" i="8"/>
  <c r="FMK93" i="8"/>
  <c r="FML93" i="8"/>
  <c r="FMM93" i="8"/>
  <c r="FMN93" i="8"/>
  <c r="FMO93" i="8"/>
  <c r="FMP93" i="8"/>
  <c r="FMQ93" i="8"/>
  <c r="FMR93" i="8"/>
  <c r="FMS93" i="8"/>
  <c r="FMT93" i="8"/>
  <c r="FMU93" i="8"/>
  <c r="FMV93" i="8"/>
  <c r="FMW93" i="8"/>
  <c r="FMX93" i="8"/>
  <c r="FMY93" i="8"/>
  <c r="FMZ93" i="8"/>
  <c r="FNA93" i="8"/>
  <c r="FNB93" i="8"/>
  <c r="FNC93" i="8"/>
  <c r="FND93" i="8"/>
  <c r="FNE93" i="8"/>
  <c r="FNF93" i="8"/>
  <c r="FNG93" i="8"/>
  <c r="FNH93" i="8"/>
  <c r="FNI93" i="8"/>
  <c r="FNJ93" i="8"/>
  <c r="FNK93" i="8"/>
  <c r="FNL93" i="8"/>
  <c r="FNM93" i="8"/>
  <c r="FNN93" i="8"/>
  <c r="FNO93" i="8"/>
  <c r="FNP93" i="8"/>
  <c r="FNQ93" i="8"/>
  <c r="FNR93" i="8"/>
  <c r="FNS93" i="8"/>
  <c r="FNT93" i="8"/>
  <c r="FNU93" i="8"/>
  <c r="FNV93" i="8"/>
  <c r="FNW93" i="8"/>
  <c r="FNX93" i="8"/>
  <c r="FNY93" i="8"/>
  <c r="FNZ93" i="8"/>
  <c r="FOA93" i="8"/>
  <c r="FOB93" i="8"/>
  <c r="FOC93" i="8"/>
  <c r="FOD93" i="8"/>
  <c r="FOE93" i="8"/>
  <c r="FOF93" i="8"/>
  <c r="FOG93" i="8"/>
  <c r="FOH93" i="8"/>
  <c r="FOI93" i="8"/>
  <c r="FOJ93" i="8"/>
  <c r="FOK93" i="8"/>
  <c r="FOL93" i="8"/>
  <c r="FOM93" i="8"/>
  <c r="FON93" i="8"/>
  <c r="FOO93" i="8"/>
  <c r="FOP93" i="8"/>
  <c r="FOQ93" i="8"/>
  <c r="FOR93" i="8"/>
  <c r="FOS93" i="8"/>
  <c r="FOT93" i="8"/>
  <c r="FOU93" i="8"/>
  <c r="FOV93" i="8"/>
  <c r="FOW93" i="8"/>
  <c r="FOX93" i="8"/>
  <c r="FOY93" i="8"/>
  <c r="FOZ93" i="8"/>
  <c r="FPA93" i="8"/>
  <c r="FPB93" i="8"/>
  <c r="FPC93" i="8"/>
  <c r="FPD93" i="8"/>
  <c r="FPE93" i="8"/>
  <c r="FPF93" i="8"/>
  <c r="FPG93" i="8"/>
  <c r="FPH93" i="8"/>
  <c r="FPI93" i="8"/>
  <c r="FPJ93" i="8"/>
  <c r="FPK93" i="8"/>
  <c r="FPL93" i="8"/>
  <c r="FPM93" i="8"/>
  <c r="FPN93" i="8"/>
  <c r="FPO93" i="8"/>
  <c r="FPP93" i="8"/>
  <c r="FPQ93" i="8"/>
  <c r="FPR93" i="8"/>
  <c r="FPS93" i="8"/>
  <c r="FPT93" i="8"/>
  <c r="FPU93" i="8"/>
  <c r="FPV93" i="8"/>
  <c r="FPW93" i="8"/>
  <c r="FPX93" i="8"/>
  <c r="FPY93" i="8"/>
  <c r="FPZ93" i="8"/>
  <c r="FQA93" i="8"/>
  <c r="FQB93" i="8"/>
  <c r="FQC93" i="8"/>
  <c r="FQD93" i="8"/>
  <c r="FQE93" i="8"/>
  <c r="FQF93" i="8"/>
  <c r="FQG93" i="8"/>
  <c r="FQH93" i="8"/>
  <c r="FQI93" i="8"/>
  <c r="FQJ93" i="8"/>
  <c r="FQK93" i="8"/>
  <c r="FQL93" i="8"/>
  <c r="FQM93" i="8"/>
  <c r="FQN93" i="8"/>
  <c r="FQO93" i="8"/>
  <c r="FQP93" i="8"/>
  <c r="FQQ93" i="8"/>
  <c r="FQR93" i="8"/>
  <c r="FQS93" i="8"/>
  <c r="FQT93" i="8"/>
  <c r="FQU93" i="8"/>
  <c r="FQV93" i="8"/>
  <c r="FQW93" i="8"/>
  <c r="FQX93" i="8"/>
  <c r="FQY93" i="8"/>
  <c r="FQZ93" i="8"/>
  <c r="FRA93" i="8"/>
  <c r="FRB93" i="8"/>
  <c r="FRC93" i="8"/>
  <c r="FRD93" i="8"/>
  <c r="FRE93" i="8"/>
  <c r="FRF93" i="8"/>
  <c r="FRG93" i="8"/>
  <c r="FRH93" i="8"/>
  <c r="FRI93" i="8"/>
  <c r="FRJ93" i="8"/>
  <c r="FRK93" i="8"/>
  <c r="FRL93" i="8"/>
  <c r="FRM93" i="8"/>
  <c r="FRN93" i="8"/>
  <c r="FRO93" i="8"/>
  <c r="FRP93" i="8"/>
  <c r="FRQ93" i="8"/>
  <c r="FRR93" i="8"/>
  <c r="FRS93" i="8"/>
  <c r="FRT93" i="8"/>
  <c r="FRU93" i="8"/>
  <c r="FRV93" i="8"/>
  <c r="FRW93" i="8"/>
  <c r="FRX93" i="8"/>
  <c r="FRY93" i="8"/>
  <c r="FRZ93" i="8"/>
  <c r="FSA93" i="8"/>
  <c r="FSB93" i="8"/>
  <c r="FSC93" i="8"/>
  <c r="FSD93" i="8"/>
  <c r="FSE93" i="8"/>
  <c r="FSF93" i="8"/>
  <c r="FSG93" i="8"/>
  <c r="FSH93" i="8"/>
  <c r="FSI93" i="8"/>
  <c r="FSJ93" i="8"/>
  <c r="FSK93" i="8"/>
  <c r="FSL93" i="8"/>
  <c r="FSM93" i="8"/>
  <c r="FSN93" i="8"/>
  <c r="FSO93" i="8"/>
  <c r="FSP93" i="8"/>
  <c r="FSQ93" i="8"/>
  <c r="FSR93" i="8"/>
  <c r="FSS93" i="8"/>
  <c r="FST93" i="8"/>
  <c r="FSU93" i="8"/>
  <c r="FSV93" i="8"/>
  <c r="FSW93" i="8"/>
  <c r="FSX93" i="8"/>
  <c r="FSY93" i="8"/>
  <c r="FSZ93" i="8"/>
  <c r="FTA93" i="8"/>
  <c r="FTB93" i="8"/>
  <c r="FTC93" i="8"/>
  <c r="FTD93" i="8"/>
  <c r="FTE93" i="8"/>
  <c r="FTF93" i="8"/>
  <c r="FTG93" i="8"/>
  <c r="FTH93" i="8"/>
  <c r="FTI93" i="8"/>
  <c r="FTJ93" i="8"/>
  <c r="FTK93" i="8"/>
  <c r="FTL93" i="8"/>
  <c r="FTM93" i="8"/>
  <c r="FTN93" i="8"/>
  <c r="FTO93" i="8"/>
  <c r="FTP93" i="8"/>
  <c r="FTQ93" i="8"/>
  <c r="FTR93" i="8"/>
  <c r="FTS93" i="8"/>
  <c r="FTT93" i="8"/>
  <c r="FTU93" i="8"/>
  <c r="FTV93" i="8"/>
  <c r="FTW93" i="8"/>
  <c r="FTX93" i="8"/>
  <c r="FTY93" i="8"/>
  <c r="FTZ93" i="8"/>
  <c r="FUA93" i="8"/>
  <c r="FUB93" i="8"/>
  <c r="FUC93" i="8"/>
  <c r="FUD93" i="8"/>
  <c r="FUE93" i="8"/>
  <c r="FUF93" i="8"/>
  <c r="FUG93" i="8"/>
  <c r="FUH93" i="8"/>
  <c r="FUI93" i="8"/>
  <c r="FUJ93" i="8"/>
  <c r="FUK93" i="8"/>
  <c r="FUL93" i="8"/>
  <c r="FUM93" i="8"/>
  <c r="FUN93" i="8"/>
  <c r="FUO93" i="8"/>
  <c r="FUP93" i="8"/>
  <c r="FUQ93" i="8"/>
  <c r="FUR93" i="8"/>
  <c r="FUS93" i="8"/>
  <c r="FUT93" i="8"/>
  <c r="FUU93" i="8"/>
  <c r="FUV93" i="8"/>
  <c r="FUW93" i="8"/>
  <c r="FUX93" i="8"/>
  <c r="FUY93" i="8"/>
  <c r="FUZ93" i="8"/>
  <c r="FVA93" i="8"/>
  <c r="FVB93" i="8"/>
  <c r="FVC93" i="8"/>
  <c r="FVD93" i="8"/>
  <c r="FVE93" i="8"/>
  <c r="FVF93" i="8"/>
  <c r="FVG93" i="8"/>
  <c r="FVH93" i="8"/>
  <c r="FVI93" i="8"/>
  <c r="FVJ93" i="8"/>
  <c r="FVK93" i="8"/>
  <c r="FVL93" i="8"/>
  <c r="FVM93" i="8"/>
  <c r="FVN93" i="8"/>
  <c r="FVO93" i="8"/>
  <c r="FVP93" i="8"/>
  <c r="FVQ93" i="8"/>
  <c r="FVR93" i="8"/>
  <c r="FVS93" i="8"/>
  <c r="FVT93" i="8"/>
  <c r="FVU93" i="8"/>
  <c r="FVV93" i="8"/>
  <c r="FVW93" i="8"/>
  <c r="FVX93" i="8"/>
  <c r="FVY93" i="8"/>
  <c r="FVZ93" i="8"/>
  <c r="FWA93" i="8"/>
  <c r="FWB93" i="8"/>
  <c r="FWC93" i="8"/>
  <c r="FWD93" i="8"/>
  <c r="FWE93" i="8"/>
  <c r="FWF93" i="8"/>
  <c r="FWG93" i="8"/>
  <c r="FWH93" i="8"/>
  <c r="FWI93" i="8"/>
  <c r="FWJ93" i="8"/>
  <c r="FWK93" i="8"/>
  <c r="FWL93" i="8"/>
  <c r="FWM93" i="8"/>
  <c r="FWN93" i="8"/>
  <c r="FWO93" i="8"/>
  <c r="FWP93" i="8"/>
  <c r="FWQ93" i="8"/>
  <c r="FWR93" i="8"/>
  <c r="FWS93" i="8"/>
  <c r="FWT93" i="8"/>
  <c r="FWU93" i="8"/>
  <c r="FWV93" i="8"/>
  <c r="FWW93" i="8"/>
  <c r="FWX93" i="8"/>
  <c r="FWY93" i="8"/>
  <c r="FWZ93" i="8"/>
  <c r="FXA93" i="8"/>
  <c r="FXB93" i="8"/>
  <c r="FXC93" i="8"/>
  <c r="FXD93" i="8"/>
  <c r="FXE93" i="8"/>
  <c r="FXF93" i="8"/>
  <c r="FXG93" i="8"/>
  <c r="FXH93" i="8"/>
  <c r="FXI93" i="8"/>
  <c r="FXJ93" i="8"/>
  <c r="FXK93" i="8"/>
  <c r="FXL93" i="8"/>
  <c r="FXM93" i="8"/>
  <c r="FXN93" i="8"/>
  <c r="FXO93" i="8"/>
  <c r="FXP93" i="8"/>
  <c r="FXQ93" i="8"/>
  <c r="FXR93" i="8"/>
  <c r="FXS93" i="8"/>
  <c r="FXT93" i="8"/>
  <c r="FXU93" i="8"/>
  <c r="FXV93" i="8"/>
  <c r="FXW93" i="8"/>
  <c r="FXX93" i="8"/>
  <c r="FXY93" i="8"/>
  <c r="FXZ93" i="8"/>
  <c r="FYA93" i="8"/>
  <c r="FYB93" i="8"/>
  <c r="FYC93" i="8"/>
  <c r="FYD93" i="8"/>
  <c r="FYE93" i="8"/>
  <c r="FYF93" i="8"/>
  <c r="FYG93" i="8"/>
  <c r="FYH93" i="8"/>
  <c r="FYI93" i="8"/>
  <c r="FYJ93" i="8"/>
  <c r="FYK93" i="8"/>
  <c r="FYL93" i="8"/>
  <c r="FYM93" i="8"/>
  <c r="FYN93" i="8"/>
  <c r="FYO93" i="8"/>
  <c r="FYP93" i="8"/>
  <c r="FYQ93" i="8"/>
  <c r="FYR93" i="8"/>
  <c r="FYS93" i="8"/>
  <c r="FYT93" i="8"/>
  <c r="FYU93" i="8"/>
  <c r="FYV93" i="8"/>
  <c r="FYW93" i="8"/>
  <c r="FYX93" i="8"/>
  <c r="FYY93" i="8"/>
  <c r="FYZ93" i="8"/>
  <c r="FZA93" i="8"/>
  <c r="FZB93" i="8"/>
  <c r="FZC93" i="8"/>
  <c r="FZD93" i="8"/>
  <c r="FZE93" i="8"/>
  <c r="FZF93" i="8"/>
  <c r="FZG93" i="8"/>
  <c r="FZH93" i="8"/>
  <c r="FZI93" i="8"/>
  <c r="FZJ93" i="8"/>
  <c r="FZK93" i="8"/>
  <c r="FZL93" i="8"/>
  <c r="FZM93" i="8"/>
  <c r="FZN93" i="8"/>
  <c r="FZO93" i="8"/>
  <c r="FZP93" i="8"/>
  <c r="FZQ93" i="8"/>
  <c r="FZR93" i="8"/>
  <c r="FZS93" i="8"/>
  <c r="FZT93" i="8"/>
  <c r="FZU93" i="8"/>
  <c r="FZV93" i="8"/>
  <c r="FZW93" i="8"/>
  <c r="FZX93" i="8"/>
  <c r="FZY93" i="8"/>
  <c r="FZZ93" i="8"/>
  <c r="GAA93" i="8"/>
  <c r="GAB93" i="8"/>
  <c r="GAC93" i="8"/>
  <c r="GAD93" i="8"/>
  <c r="GAE93" i="8"/>
  <c r="GAF93" i="8"/>
  <c r="GAG93" i="8"/>
  <c r="GAH93" i="8"/>
  <c r="GAI93" i="8"/>
  <c r="GAJ93" i="8"/>
  <c r="GAK93" i="8"/>
  <c r="GAL93" i="8"/>
  <c r="GAM93" i="8"/>
  <c r="GAN93" i="8"/>
  <c r="GAO93" i="8"/>
  <c r="GAP93" i="8"/>
  <c r="GAQ93" i="8"/>
  <c r="GAR93" i="8"/>
  <c r="GAS93" i="8"/>
  <c r="GAT93" i="8"/>
  <c r="GAU93" i="8"/>
  <c r="GAV93" i="8"/>
  <c r="GAW93" i="8"/>
  <c r="GAX93" i="8"/>
  <c r="GAY93" i="8"/>
  <c r="GAZ93" i="8"/>
  <c r="GBA93" i="8"/>
  <c r="GBB93" i="8"/>
  <c r="GBC93" i="8"/>
  <c r="GBD93" i="8"/>
  <c r="GBE93" i="8"/>
  <c r="GBF93" i="8"/>
  <c r="GBG93" i="8"/>
  <c r="GBH93" i="8"/>
  <c r="GBI93" i="8"/>
  <c r="GBJ93" i="8"/>
  <c r="GBK93" i="8"/>
  <c r="GBL93" i="8"/>
  <c r="GBM93" i="8"/>
  <c r="GBN93" i="8"/>
  <c r="GBO93" i="8"/>
  <c r="GBP93" i="8"/>
  <c r="GBQ93" i="8"/>
  <c r="GBR93" i="8"/>
  <c r="GBS93" i="8"/>
  <c r="GBT93" i="8"/>
  <c r="GBU93" i="8"/>
  <c r="GBV93" i="8"/>
  <c r="GBW93" i="8"/>
  <c r="GBX93" i="8"/>
  <c r="GBY93" i="8"/>
  <c r="GBZ93" i="8"/>
  <c r="GCA93" i="8"/>
  <c r="GCB93" i="8"/>
  <c r="GCC93" i="8"/>
  <c r="GCD93" i="8"/>
  <c r="GCE93" i="8"/>
  <c r="GCF93" i="8"/>
  <c r="GCG93" i="8"/>
  <c r="GCH93" i="8"/>
  <c r="GCI93" i="8"/>
  <c r="GCJ93" i="8"/>
  <c r="GCK93" i="8"/>
  <c r="GCL93" i="8"/>
  <c r="GCM93" i="8"/>
  <c r="GCN93" i="8"/>
  <c r="GCO93" i="8"/>
  <c r="GCP93" i="8"/>
  <c r="GCQ93" i="8"/>
  <c r="GCR93" i="8"/>
  <c r="GCS93" i="8"/>
  <c r="GCT93" i="8"/>
  <c r="GCU93" i="8"/>
  <c r="GCV93" i="8"/>
  <c r="GCW93" i="8"/>
  <c r="GCX93" i="8"/>
  <c r="GCY93" i="8"/>
  <c r="GCZ93" i="8"/>
  <c r="GDA93" i="8"/>
  <c r="GDB93" i="8"/>
  <c r="GDC93" i="8"/>
  <c r="GDD93" i="8"/>
  <c r="GDE93" i="8"/>
  <c r="GDF93" i="8"/>
  <c r="GDG93" i="8"/>
  <c r="GDH93" i="8"/>
  <c r="GDI93" i="8"/>
  <c r="GDJ93" i="8"/>
  <c r="GDK93" i="8"/>
  <c r="GDL93" i="8"/>
  <c r="GDM93" i="8"/>
  <c r="GDN93" i="8"/>
  <c r="GDO93" i="8"/>
  <c r="GDP93" i="8"/>
  <c r="GDQ93" i="8"/>
  <c r="GDR93" i="8"/>
  <c r="GDS93" i="8"/>
  <c r="GDT93" i="8"/>
  <c r="GDU93" i="8"/>
  <c r="GDV93" i="8"/>
  <c r="GDW93" i="8"/>
  <c r="GDX93" i="8"/>
  <c r="GDY93" i="8"/>
  <c r="GDZ93" i="8"/>
  <c r="GEA93" i="8"/>
  <c r="GEB93" i="8"/>
  <c r="GEC93" i="8"/>
  <c r="GED93" i="8"/>
  <c r="GEE93" i="8"/>
  <c r="GEF93" i="8"/>
  <c r="GEG93" i="8"/>
  <c r="GEH93" i="8"/>
  <c r="GEI93" i="8"/>
  <c r="GEJ93" i="8"/>
  <c r="GEK93" i="8"/>
  <c r="GEL93" i="8"/>
  <c r="GEM93" i="8"/>
  <c r="GEN93" i="8"/>
  <c r="GEO93" i="8"/>
  <c r="GEP93" i="8"/>
  <c r="GEQ93" i="8"/>
  <c r="GER93" i="8"/>
  <c r="GES93" i="8"/>
  <c r="GET93" i="8"/>
  <c r="GEU93" i="8"/>
  <c r="GEV93" i="8"/>
  <c r="GEW93" i="8"/>
  <c r="GEX93" i="8"/>
  <c r="GEY93" i="8"/>
  <c r="GEZ93" i="8"/>
  <c r="GFA93" i="8"/>
  <c r="GFB93" i="8"/>
  <c r="GFC93" i="8"/>
  <c r="GFD93" i="8"/>
  <c r="GFE93" i="8"/>
  <c r="GFF93" i="8"/>
  <c r="GFG93" i="8"/>
  <c r="GFH93" i="8"/>
  <c r="GFI93" i="8"/>
  <c r="GFJ93" i="8"/>
  <c r="GFK93" i="8"/>
  <c r="GFL93" i="8"/>
  <c r="GFM93" i="8"/>
  <c r="GFN93" i="8"/>
  <c r="GFO93" i="8"/>
  <c r="GFP93" i="8"/>
  <c r="GFQ93" i="8"/>
  <c r="GFR93" i="8"/>
  <c r="GFS93" i="8"/>
  <c r="GFT93" i="8"/>
  <c r="GFU93" i="8"/>
  <c r="GFV93" i="8"/>
  <c r="GFW93" i="8"/>
  <c r="GFX93" i="8"/>
  <c r="GFY93" i="8"/>
  <c r="GFZ93" i="8"/>
  <c r="GGA93" i="8"/>
  <c r="GGB93" i="8"/>
  <c r="GGC93" i="8"/>
  <c r="GGD93" i="8"/>
  <c r="GGE93" i="8"/>
  <c r="GGF93" i="8"/>
  <c r="GGG93" i="8"/>
  <c r="GGH93" i="8"/>
  <c r="GGI93" i="8"/>
  <c r="GGJ93" i="8"/>
  <c r="GGK93" i="8"/>
  <c r="GGL93" i="8"/>
  <c r="GGM93" i="8"/>
  <c r="GGN93" i="8"/>
  <c r="GGO93" i="8"/>
  <c r="GGP93" i="8"/>
  <c r="GGQ93" i="8"/>
  <c r="GGR93" i="8"/>
  <c r="GGS93" i="8"/>
  <c r="GGT93" i="8"/>
  <c r="GGU93" i="8"/>
  <c r="GGV93" i="8"/>
  <c r="GGW93" i="8"/>
  <c r="GGX93" i="8"/>
  <c r="GGY93" i="8"/>
  <c r="GGZ93" i="8"/>
  <c r="GHA93" i="8"/>
  <c r="GHB93" i="8"/>
  <c r="GHC93" i="8"/>
  <c r="GHD93" i="8"/>
  <c r="GHE93" i="8"/>
  <c r="GHF93" i="8"/>
  <c r="GHG93" i="8"/>
  <c r="GHH93" i="8"/>
  <c r="GHI93" i="8"/>
  <c r="GHJ93" i="8"/>
  <c r="GHK93" i="8"/>
  <c r="GHL93" i="8"/>
  <c r="GHM93" i="8"/>
  <c r="GHN93" i="8"/>
  <c r="GHO93" i="8"/>
  <c r="GHP93" i="8"/>
  <c r="GHQ93" i="8"/>
  <c r="GHR93" i="8"/>
  <c r="GHS93" i="8"/>
  <c r="GHT93" i="8"/>
  <c r="GHU93" i="8"/>
  <c r="GHV93" i="8"/>
  <c r="GHW93" i="8"/>
  <c r="GHX93" i="8"/>
  <c r="GHY93" i="8"/>
  <c r="GHZ93" i="8"/>
  <c r="GIA93" i="8"/>
  <c r="GIB93" i="8"/>
  <c r="GIC93" i="8"/>
  <c r="GID93" i="8"/>
  <c r="GIE93" i="8"/>
  <c r="GIF93" i="8"/>
  <c r="GIG93" i="8"/>
  <c r="GIH93" i="8"/>
  <c r="GII93" i="8"/>
  <c r="GIJ93" i="8"/>
  <c r="GIK93" i="8"/>
  <c r="GIL93" i="8"/>
  <c r="GIM93" i="8"/>
  <c r="GIN93" i="8"/>
  <c r="GIO93" i="8"/>
  <c r="GIP93" i="8"/>
  <c r="GIQ93" i="8"/>
  <c r="GIR93" i="8"/>
  <c r="GIS93" i="8"/>
  <c r="GIT93" i="8"/>
  <c r="GIU93" i="8"/>
  <c r="GIV93" i="8"/>
  <c r="GIW93" i="8"/>
  <c r="GIX93" i="8"/>
  <c r="GIY93" i="8"/>
  <c r="GIZ93" i="8"/>
  <c r="GJA93" i="8"/>
  <c r="GJB93" i="8"/>
  <c r="GJC93" i="8"/>
  <c r="GJD93" i="8"/>
  <c r="GJE93" i="8"/>
  <c r="GJF93" i="8"/>
  <c r="GJG93" i="8"/>
  <c r="GJH93" i="8"/>
  <c r="GJI93" i="8"/>
  <c r="GJJ93" i="8"/>
  <c r="GJK93" i="8"/>
  <c r="GJL93" i="8"/>
  <c r="GJM93" i="8"/>
  <c r="GJN93" i="8"/>
  <c r="GJO93" i="8"/>
  <c r="GJP93" i="8"/>
  <c r="GJQ93" i="8"/>
  <c r="GJR93" i="8"/>
  <c r="GJS93" i="8"/>
  <c r="GJT93" i="8"/>
  <c r="GJU93" i="8"/>
  <c r="GJV93" i="8"/>
  <c r="GJW93" i="8"/>
  <c r="GJX93" i="8"/>
  <c r="GJY93" i="8"/>
  <c r="GJZ93" i="8"/>
  <c r="GKA93" i="8"/>
  <c r="GKB93" i="8"/>
  <c r="GKC93" i="8"/>
  <c r="GKD93" i="8"/>
  <c r="GKE93" i="8"/>
  <c r="GKF93" i="8"/>
  <c r="GKG93" i="8"/>
  <c r="GKH93" i="8"/>
  <c r="GKI93" i="8"/>
  <c r="GKJ93" i="8"/>
  <c r="GKK93" i="8"/>
  <c r="GKL93" i="8"/>
  <c r="GKM93" i="8"/>
  <c r="GKN93" i="8"/>
  <c r="GKO93" i="8"/>
  <c r="GKP93" i="8"/>
  <c r="GKQ93" i="8"/>
  <c r="GKR93" i="8"/>
  <c r="GKS93" i="8"/>
  <c r="GKT93" i="8"/>
  <c r="GKU93" i="8"/>
  <c r="GKV93" i="8"/>
  <c r="GKW93" i="8"/>
  <c r="GKX93" i="8"/>
  <c r="GKY93" i="8"/>
  <c r="GKZ93" i="8"/>
  <c r="GLA93" i="8"/>
  <c r="GLB93" i="8"/>
  <c r="GLC93" i="8"/>
  <c r="GLD93" i="8"/>
  <c r="GLE93" i="8"/>
  <c r="GLF93" i="8"/>
  <c r="GLG93" i="8"/>
  <c r="GLH93" i="8"/>
  <c r="GLI93" i="8"/>
  <c r="GLJ93" i="8"/>
  <c r="GLK93" i="8"/>
  <c r="GLL93" i="8"/>
  <c r="GLM93" i="8"/>
  <c r="GLN93" i="8"/>
  <c r="GLO93" i="8"/>
  <c r="GLP93" i="8"/>
  <c r="GLQ93" i="8"/>
  <c r="GLR93" i="8"/>
  <c r="GLS93" i="8"/>
  <c r="GLT93" i="8"/>
  <c r="GLU93" i="8"/>
  <c r="GLV93" i="8"/>
  <c r="GLW93" i="8"/>
  <c r="GLX93" i="8"/>
  <c r="GLY93" i="8"/>
  <c r="GLZ93" i="8"/>
  <c r="GMA93" i="8"/>
  <c r="GMB93" i="8"/>
  <c r="GMC93" i="8"/>
  <c r="GMD93" i="8"/>
  <c r="GME93" i="8"/>
  <c r="GMF93" i="8"/>
  <c r="GMG93" i="8"/>
  <c r="GMH93" i="8"/>
  <c r="GMI93" i="8"/>
  <c r="GMJ93" i="8"/>
  <c r="GMK93" i="8"/>
  <c r="GML93" i="8"/>
  <c r="GMM93" i="8"/>
  <c r="GMN93" i="8"/>
  <c r="GMO93" i="8"/>
  <c r="GMP93" i="8"/>
  <c r="GMQ93" i="8"/>
  <c r="GMR93" i="8"/>
  <c r="GMS93" i="8"/>
  <c r="GMT93" i="8"/>
  <c r="GMU93" i="8"/>
  <c r="GMV93" i="8"/>
  <c r="GMW93" i="8"/>
  <c r="GMX93" i="8"/>
  <c r="GMY93" i="8"/>
  <c r="GMZ93" i="8"/>
  <c r="GNA93" i="8"/>
  <c r="GNB93" i="8"/>
  <c r="GNC93" i="8"/>
  <c r="GND93" i="8"/>
  <c r="GNE93" i="8"/>
  <c r="GNF93" i="8"/>
  <c r="GNG93" i="8"/>
  <c r="GNH93" i="8"/>
  <c r="GNI93" i="8"/>
  <c r="GNJ93" i="8"/>
  <c r="GNK93" i="8"/>
  <c r="GNL93" i="8"/>
  <c r="GNM93" i="8"/>
  <c r="GNN93" i="8"/>
  <c r="GNO93" i="8"/>
  <c r="GNP93" i="8"/>
  <c r="GNQ93" i="8"/>
  <c r="GNR93" i="8"/>
  <c r="GNS93" i="8"/>
  <c r="GNT93" i="8"/>
  <c r="GNU93" i="8"/>
  <c r="GNV93" i="8"/>
  <c r="GNW93" i="8"/>
  <c r="GNX93" i="8"/>
  <c r="GNY93" i="8"/>
  <c r="GNZ93" i="8"/>
  <c r="GOA93" i="8"/>
  <c r="GOB93" i="8"/>
  <c r="GOC93" i="8"/>
  <c r="GOD93" i="8"/>
  <c r="GOE93" i="8"/>
  <c r="GOF93" i="8"/>
  <c r="GOG93" i="8"/>
  <c r="GOH93" i="8"/>
  <c r="GOI93" i="8"/>
  <c r="GOJ93" i="8"/>
  <c r="GOK93" i="8"/>
  <c r="GOL93" i="8"/>
  <c r="GOM93" i="8"/>
  <c r="GON93" i="8"/>
  <c r="GOO93" i="8"/>
  <c r="GOP93" i="8"/>
  <c r="GOQ93" i="8"/>
  <c r="GOR93" i="8"/>
  <c r="GOS93" i="8"/>
  <c r="GOT93" i="8"/>
  <c r="GOU93" i="8"/>
  <c r="GOV93" i="8"/>
  <c r="GOW93" i="8"/>
  <c r="GOX93" i="8"/>
  <c r="GOY93" i="8"/>
  <c r="GOZ93" i="8"/>
  <c r="GPA93" i="8"/>
  <c r="GPB93" i="8"/>
  <c r="GPC93" i="8"/>
  <c r="GPD93" i="8"/>
  <c r="GPE93" i="8"/>
  <c r="GPF93" i="8"/>
  <c r="GPG93" i="8"/>
  <c r="GPH93" i="8"/>
  <c r="GPI93" i="8"/>
  <c r="GPJ93" i="8"/>
  <c r="GPK93" i="8"/>
  <c r="GPL93" i="8"/>
  <c r="GPM93" i="8"/>
  <c r="GPN93" i="8"/>
  <c r="GPO93" i="8"/>
  <c r="GPP93" i="8"/>
  <c r="GPQ93" i="8"/>
  <c r="GPR93" i="8"/>
  <c r="GPS93" i="8"/>
  <c r="GPT93" i="8"/>
  <c r="GPU93" i="8"/>
  <c r="GPV93" i="8"/>
  <c r="GPW93" i="8"/>
  <c r="GPX93" i="8"/>
  <c r="GPY93" i="8"/>
  <c r="GPZ93" i="8"/>
  <c r="GQA93" i="8"/>
  <c r="GQB93" i="8"/>
  <c r="GQC93" i="8"/>
  <c r="GQD93" i="8"/>
  <c r="GQE93" i="8"/>
  <c r="GQF93" i="8"/>
  <c r="GQG93" i="8"/>
  <c r="GQH93" i="8"/>
  <c r="GQI93" i="8"/>
  <c r="GQJ93" i="8"/>
  <c r="GQK93" i="8"/>
  <c r="GQL93" i="8"/>
  <c r="GQM93" i="8"/>
  <c r="GQN93" i="8"/>
  <c r="GQO93" i="8"/>
  <c r="GQP93" i="8"/>
  <c r="GQQ93" i="8"/>
  <c r="GQR93" i="8"/>
  <c r="GQS93" i="8"/>
  <c r="GQT93" i="8"/>
  <c r="GQU93" i="8"/>
  <c r="GQV93" i="8"/>
  <c r="GQW93" i="8"/>
  <c r="GQX93" i="8"/>
  <c r="GQY93" i="8"/>
  <c r="GQZ93" i="8"/>
  <c r="GRA93" i="8"/>
  <c r="GRB93" i="8"/>
  <c r="GRC93" i="8"/>
  <c r="GRD93" i="8"/>
  <c r="GRE93" i="8"/>
  <c r="GRF93" i="8"/>
  <c r="GRG93" i="8"/>
  <c r="GRH93" i="8"/>
  <c r="GRI93" i="8"/>
  <c r="GRJ93" i="8"/>
  <c r="GRK93" i="8"/>
  <c r="GRL93" i="8"/>
  <c r="GRM93" i="8"/>
  <c r="GRN93" i="8"/>
  <c r="GRO93" i="8"/>
  <c r="GRP93" i="8"/>
  <c r="GRQ93" i="8"/>
  <c r="GRR93" i="8"/>
  <c r="GRS93" i="8"/>
  <c r="GRT93" i="8"/>
  <c r="GRU93" i="8"/>
  <c r="GRV93" i="8"/>
  <c r="GRW93" i="8"/>
  <c r="GRX93" i="8"/>
  <c r="GRY93" i="8"/>
  <c r="GRZ93" i="8"/>
  <c r="GSA93" i="8"/>
  <c r="GSB93" i="8"/>
  <c r="GSC93" i="8"/>
  <c r="GSD93" i="8"/>
  <c r="GSE93" i="8"/>
  <c r="GSF93" i="8"/>
  <c r="GSG93" i="8"/>
  <c r="GSH93" i="8"/>
  <c r="GSI93" i="8"/>
  <c r="GSJ93" i="8"/>
  <c r="GSK93" i="8"/>
  <c r="GSL93" i="8"/>
  <c r="GSM93" i="8"/>
  <c r="GSN93" i="8"/>
  <c r="GSO93" i="8"/>
  <c r="GSP93" i="8"/>
  <c r="GSQ93" i="8"/>
  <c r="GSR93" i="8"/>
  <c r="GSS93" i="8"/>
  <c r="GST93" i="8"/>
  <c r="GSU93" i="8"/>
  <c r="GSV93" i="8"/>
  <c r="GSW93" i="8"/>
  <c r="GSX93" i="8"/>
  <c r="GSY93" i="8"/>
  <c r="GSZ93" i="8"/>
  <c r="GTA93" i="8"/>
  <c r="GTB93" i="8"/>
  <c r="GTC93" i="8"/>
  <c r="GTD93" i="8"/>
  <c r="GTE93" i="8"/>
  <c r="GTF93" i="8"/>
  <c r="GTG93" i="8"/>
  <c r="GTH93" i="8"/>
  <c r="GTI93" i="8"/>
  <c r="GTJ93" i="8"/>
  <c r="GTK93" i="8"/>
  <c r="GTL93" i="8"/>
  <c r="GTM93" i="8"/>
  <c r="GTN93" i="8"/>
  <c r="GTO93" i="8"/>
  <c r="GTP93" i="8"/>
  <c r="GTQ93" i="8"/>
  <c r="GTR93" i="8"/>
  <c r="GTS93" i="8"/>
  <c r="GTT93" i="8"/>
  <c r="GTU93" i="8"/>
  <c r="GTV93" i="8"/>
  <c r="GTW93" i="8"/>
  <c r="GTX93" i="8"/>
  <c r="GTY93" i="8"/>
  <c r="GTZ93" i="8"/>
  <c r="GUA93" i="8"/>
  <c r="GUB93" i="8"/>
  <c r="GUC93" i="8"/>
  <c r="GUD93" i="8"/>
  <c r="GUE93" i="8"/>
  <c r="GUF93" i="8"/>
  <c r="GUG93" i="8"/>
  <c r="GUH93" i="8"/>
  <c r="GUI93" i="8"/>
  <c r="GUJ93" i="8"/>
  <c r="GUK93" i="8"/>
  <c r="GUL93" i="8"/>
  <c r="GUM93" i="8"/>
  <c r="GUN93" i="8"/>
  <c r="GUO93" i="8"/>
  <c r="GUP93" i="8"/>
  <c r="GUQ93" i="8"/>
  <c r="GUR93" i="8"/>
  <c r="GUS93" i="8"/>
  <c r="GUT93" i="8"/>
  <c r="GUU93" i="8"/>
  <c r="GUV93" i="8"/>
  <c r="GUW93" i="8"/>
  <c r="GUX93" i="8"/>
  <c r="GUY93" i="8"/>
  <c r="GUZ93" i="8"/>
  <c r="GVA93" i="8"/>
  <c r="GVB93" i="8"/>
  <c r="GVC93" i="8"/>
  <c r="GVD93" i="8"/>
  <c r="GVE93" i="8"/>
  <c r="GVF93" i="8"/>
  <c r="GVG93" i="8"/>
  <c r="GVH93" i="8"/>
  <c r="GVI93" i="8"/>
  <c r="GVJ93" i="8"/>
  <c r="GVK93" i="8"/>
  <c r="GVL93" i="8"/>
  <c r="GVM93" i="8"/>
  <c r="GVN93" i="8"/>
  <c r="GVO93" i="8"/>
  <c r="GVP93" i="8"/>
  <c r="GVQ93" i="8"/>
  <c r="GVR93" i="8"/>
  <c r="GVS93" i="8"/>
  <c r="GVT93" i="8"/>
  <c r="GVU93" i="8"/>
  <c r="GVV93" i="8"/>
  <c r="GVW93" i="8"/>
  <c r="GVX93" i="8"/>
  <c r="GVY93" i="8"/>
  <c r="GVZ93" i="8"/>
  <c r="GWA93" i="8"/>
  <c r="GWB93" i="8"/>
  <c r="GWC93" i="8"/>
  <c r="GWD93" i="8"/>
  <c r="GWE93" i="8"/>
  <c r="GWF93" i="8"/>
  <c r="GWG93" i="8"/>
  <c r="GWH93" i="8"/>
  <c r="GWI93" i="8"/>
  <c r="GWJ93" i="8"/>
  <c r="GWK93" i="8"/>
  <c r="GWL93" i="8"/>
  <c r="GWM93" i="8"/>
  <c r="GWN93" i="8"/>
  <c r="GWO93" i="8"/>
  <c r="GWP93" i="8"/>
  <c r="GWQ93" i="8"/>
  <c r="GWR93" i="8"/>
  <c r="GWS93" i="8"/>
  <c r="GWT93" i="8"/>
  <c r="GWU93" i="8"/>
  <c r="GWV93" i="8"/>
  <c r="GWW93" i="8"/>
  <c r="GWX93" i="8"/>
  <c r="GWY93" i="8"/>
  <c r="GWZ93" i="8"/>
  <c r="GXA93" i="8"/>
  <c r="GXB93" i="8"/>
  <c r="GXC93" i="8"/>
  <c r="GXD93" i="8"/>
  <c r="GXE93" i="8"/>
  <c r="GXF93" i="8"/>
  <c r="GXG93" i="8"/>
  <c r="GXH93" i="8"/>
  <c r="GXI93" i="8"/>
  <c r="GXJ93" i="8"/>
  <c r="GXK93" i="8"/>
  <c r="GXL93" i="8"/>
  <c r="GXM93" i="8"/>
  <c r="GXN93" i="8"/>
  <c r="GXO93" i="8"/>
  <c r="GXP93" i="8"/>
  <c r="GXQ93" i="8"/>
  <c r="GXR93" i="8"/>
  <c r="GXS93" i="8"/>
  <c r="GXT93" i="8"/>
  <c r="GXU93" i="8"/>
  <c r="GXV93" i="8"/>
  <c r="GXW93" i="8"/>
  <c r="GXX93" i="8"/>
  <c r="GXY93" i="8"/>
  <c r="GXZ93" i="8"/>
  <c r="GYA93" i="8"/>
  <c r="GYB93" i="8"/>
  <c r="GYC93" i="8"/>
  <c r="GYD93" i="8"/>
  <c r="GYE93" i="8"/>
  <c r="GYF93" i="8"/>
  <c r="GYG93" i="8"/>
  <c r="GYH93" i="8"/>
  <c r="GYI93" i="8"/>
  <c r="GYJ93" i="8"/>
  <c r="GYK93" i="8"/>
  <c r="GYL93" i="8"/>
  <c r="GYM93" i="8"/>
  <c r="GYN93" i="8"/>
  <c r="GYO93" i="8"/>
  <c r="GYP93" i="8"/>
  <c r="GYQ93" i="8"/>
  <c r="GYR93" i="8"/>
  <c r="GYS93" i="8"/>
  <c r="GYT93" i="8"/>
  <c r="GYU93" i="8"/>
  <c r="GYV93" i="8"/>
  <c r="GYW93" i="8"/>
  <c r="GYX93" i="8"/>
  <c r="GYY93" i="8"/>
  <c r="GYZ93" i="8"/>
  <c r="GZA93" i="8"/>
  <c r="GZB93" i="8"/>
  <c r="GZC93" i="8"/>
  <c r="GZD93" i="8"/>
  <c r="GZE93" i="8"/>
  <c r="GZF93" i="8"/>
  <c r="GZG93" i="8"/>
  <c r="GZH93" i="8"/>
  <c r="GZI93" i="8"/>
  <c r="GZJ93" i="8"/>
  <c r="GZK93" i="8"/>
  <c r="GZL93" i="8"/>
  <c r="GZM93" i="8"/>
  <c r="GZN93" i="8"/>
  <c r="GZO93" i="8"/>
  <c r="GZP93" i="8"/>
  <c r="GZQ93" i="8"/>
  <c r="GZR93" i="8"/>
  <c r="GZS93" i="8"/>
  <c r="GZT93" i="8"/>
  <c r="GZU93" i="8"/>
  <c r="GZV93" i="8"/>
  <c r="GZW93" i="8"/>
  <c r="GZX93" i="8"/>
  <c r="GZY93" i="8"/>
  <c r="GZZ93" i="8"/>
  <c r="HAA93" i="8"/>
  <c r="HAB93" i="8"/>
  <c r="HAC93" i="8"/>
  <c r="HAD93" i="8"/>
  <c r="HAE93" i="8"/>
  <c r="HAF93" i="8"/>
  <c r="HAG93" i="8"/>
  <c r="HAH93" i="8"/>
  <c r="HAI93" i="8"/>
  <c r="HAJ93" i="8"/>
  <c r="HAK93" i="8"/>
  <c r="HAL93" i="8"/>
  <c r="HAM93" i="8"/>
  <c r="HAN93" i="8"/>
  <c r="HAO93" i="8"/>
  <c r="HAP93" i="8"/>
  <c r="HAQ93" i="8"/>
  <c r="HAR93" i="8"/>
  <c r="HAS93" i="8"/>
  <c r="HAT93" i="8"/>
  <c r="HAU93" i="8"/>
  <c r="HAV93" i="8"/>
  <c r="HAW93" i="8"/>
  <c r="HAX93" i="8"/>
  <c r="HAY93" i="8"/>
  <c r="HAZ93" i="8"/>
  <c r="HBA93" i="8"/>
  <c r="HBB93" i="8"/>
  <c r="HBC93" i="8"/>
  <c r="HBD93" i="8"/>
  <c r="HBE93" i="8"/>
  <c r="HBF93" i="8"/>
  <c r="HBG93" i="8"/>
  <c r="HBH93" i="8"/>
  <c r="HBI93" i="8"/>
  <c r="HBJ93" i="8"/>
  <c r="HBK93" i="8"/>
  <c r="HBL93" i="8"/>
  <c r="HBM93" i="8"/>
  <c r="HBN93" i="8"/>
  <c r="HBO93" i="8"/>
  <c r="HBP93" i="8"/>
  <c r="HBQ93" i="8"/>
  <c r="HBR93" i="8"/>
  <c r="HBS93" i="8"/>
  <c r="HBT93" i="8"/>
  <c r="HBU93" i="8"/>
  <c r="HBV93" i="8"/>
  <c r="HBW93" i="8"/>
  <c r="HBX93" i="8"/>
  <c r="HBY93" i="8"/>
  <c r="HBZ93" i="8"/>
  <c r="HCA93" i="8"/>
  <c r="HCB93" i="8"/>
  <c r="HCC93" i="8"/>
  <c r="HCD93" i="8"/>
  <c r="HCE93" i="8"/>
  <c r="HCF93" i="8"/>
  <c r="HCG93" i="8"/>
  <c r="HCH93" i="8"/>
  <c r="HCI93" i="8"/>
  <c r="HCJ93" i="8"/>
  <c r="HCK93" i="8"/>
  <c r="HCL93" i="8"/>
  <c r="HCM93" i="8"/>
  <c r="HCN93" i="8"/>
  <c r="HCO93" i="8"/>
  <c r="HCP93" i="8"/>
  <c r="HCQ93" i="8"/>
  <c r="HCR93" i="8"/>
  <c r="HCS93" i="8"/>
  <c r="HCT93" i="8"/>
  <c r="HCU93" i="8"/>
  <c r="HCV93" i="8"/>
  <c r="HCW93" i="8"/>
  <c r="HCX93" i="8"/>
  <c r="HCY93" i="8"/>
  <c r="HCZ93" i="8"/>
  <c r="HDA93" i="8"/>
  <c r="HDB93" i="8"/>
  <c r="HDC93" i="8"/>
  <c r="HDD93" i="8"/>
  <c r="HDE93" i="8"/>
  <c r="HDF93" i="8"/>
  <c r="HDG93" i="8"/>
  <c r="HDH93" i="8"/>
  <c r="HDI93" i="8"/>
  <c r="HDJ93" i="8"/>
  <c r="HDK93" i="8"/>
  <c r="HDL93" i="8"/>
  <c r="HDM93" i="8"/>
  <c r="HDN93" i="8"/>
  <c r="HDO93" i="8"/>
  <c r="HDP93" i="8"/>
  <c r="HDQ93" i="8"/>
  <c r="HDR93" i="8"/>
  <c r="HDS93" i="8"/>
  <c r="HDT93" i="8"/>
  <c r="HDU93" i="8"/>
  <c r="HDV93" i="8"/>
  <c r="HDW93" i="8"/>
  <c r="HDX93" i="8"/>
  <c r="HDY93" i="8"/>
  <c r="HDZ93" i="8"/>
  <c r="HEA93" i="8"/>
  <c r="HEB93" i="8"/>
  <c r="HEC93" i="8"/>
  <c r="HED93" i="8"/>
  <c r="HEE93" i="8"/>
  <c r="HEF93" i="8"/>
  <c r="HEG93" i="8"/>
  <c r="HEH93" i="8"/>
  <c r="HEI93" i="8"/>
  <c r="HEJ93" i="8"/>
  <c r="HEK93" i="8"/>
  <c r="HEL93" i="8"/>
  <c r="HEM93" i="8"/>
  <c r="HEN93" i="8"/>
  <c r="HEO93" i="8"/>
  <c r="HEP93" i="8"/>
  <c r="HEQ93" i="8"/>
  <c r="HER93" i="8"/>
  <c r="HES93" i="8"/>
  <c r="HET93" i="8"/>
  <c r="HEU93" i="8"/>
  <c r="HEV93" i="8"/>
  <c r="HEW93" i="8"/>
  <c r="HEX93" i="8"/>
  <c r="HEY93" i="8"/>
  <c r="HEZ93" i="8"/>
  <c r="HFA93" i="8"/>
  <c r="HFB93" i="8"/>
  <c r="HFC93" i="8"/>
  <c r="HFD93" i="8"/>
  <c r="HFE93" i="8"/>
  <c r="HFF93" i="8"/>
  <c r="HFG93" i="8"/>
  <c r="HFH93" i="8"/>
  <c r="HFI93" i="8"/>
  <c r="HFJ93" i="8"/>
  <c r="HFK93" i="8"/>
  <c r="HFL93" i="8"/>
  <c r="HFM93" i="8"/>
  <c r="HFN93" i="8"/>
  <c r="HFO93" i="8"/>
  <c r="HFP93" i="8"/>
  <c r="HFQ93" i="8"/>
  <c r="HFR93" i="8"/>
  <c r="HFS93" i="8"/>
  <c r="HFT93" i="8"/>
  <c r="HFU93" i="8"/>
  <c r="HFV93" i="8"/>
  <c r="HFW93" i="8"/>
  <c r="HFX93" i="8"/>
  <c r="HFY93" i="8"/>
  <c r="HFZ93" i="8"/>
  <c r="HGA93" i="8"/>
  <c r="HGB93" i="8"/>
  <c r="HGC93" i="8"/>
  <c r="HGD93" i="8"/>
  <c r="HGE93" i="8"/>
  <c r="HGF93" i="8"/>
  <c r="HGG93" i="8"/>
  <c r="HGH93" i="8"/>
  <c r="HGI93" i="8"/>
  <c r="HGJ93" i="8"/>
  <c r="HGK93" i="8"/>
  <c r="HGL93" i="8"/>
  <c r="HGM93" i="8"/>
  <c r="HGN93" i="8"/>
  <c r="HGO93" i="8"/>
  <c r="HGP93" i="8"/>
  <c r="HGQ93" i="8"/>
  <c r="HGR93" i="8"/>
  <c r="HGS93" i="8"/>
  <c r="HGT93" i="8"/>
  <c r="HGU93" i="8"/>
  <c r="HGV93" i="8"/>
  <c r="HGW93" i="8"/>
  <c r="HGX93" i="8"/>
  <c r="HGY93" i="8"/>
  <c r="HGZ93" i="8"/>
  <c r="HHA93" i="8"/>
  <c r="HHB93" i="8"/>
  <c r="HHC93" i="8"/>
  <c r="HHD93" i="8"/>
  <c r="HHE93" i="8"/>
  <c r="HHF93" i="8"/>
  <c r="HHG93" i="8"/>
  <c r="HHH93" i="8"/>
  <c r="HHI93" i="8"/>
  <c r="HHJ93" i="8"/>
  <c r="HHK93" i="8"/>
  <c r="HHL93" i="8"/>
  <c r="HHM93" i="8"/>
  <c r="HHN93" i="8"/>
  <c r="HHO93" i="8"/>
  <c r="HHP93" i="8"/>
  <c r="HHQ93" i="8"/>
  <c r="HHR93" i="8"/>
  <c r="HHS93" i="8"/>
  <c r="HHT93" i="8"/>
  <c r="HHU93" i="8"/>
  <c r="HHV93" i="8"/>
  <c r="HHW93" i="8"/>
  <c r="HHX93" i="8"/>
  <c r="HHY93" i="8"/>
  <c r="HHZ93" i="8"/>
  <c r="HIA93" i="8"/>
  <c r="HIB93" i="8"/>
  <c r="HIC93" i="8"/>
  <c r="HID93" i="8"/>
  <c r="HIE93" i="8"/>
  <c r="HIF93" i="8"/>
  <c r="HIG93" i="8"/>
  <c r="HIH93" i="8"/>
  <c r="HII93" i="8"/>
  <c r="HIJ93" i="8"/>
  <c r="HIK93" i="8"/>
  <c r="HIL93" i="8"/>
  <c r="HIM93" i="8"/>
  <c r="HIN93" i="8"/>
  <c r="HIO93" i="8"/>
  <c r="HIP93" i="8"/>
  <c r="HIQ93" i="8"/>
  <c r="HIR93" i="8"/>
  <c r="HIS93" i="8"/>
  <c r="HIT93" i="8"/>
  <c r="HIU93" i="8"/>
  <c r="HIV93" i="8"/>
  <c r="HIW93" i="8"/>
  <c r="HIX93" i="8"/>
  <c r="HIY93" i="8"/>
  <c r="HIZ93" i="8"/>
  <c r="HJA93" i="8"/>
  <c r="HJB93" i="8"/>
  <c r="HJC93" i="8"/>
  <c r="HJD93" i="8"/>
  <c r="HJE93" i="8"/>
  <c r="HJF93" i="8"/>
  <c r="HJG93" i="8"/>
  <c r="HJH93" i="8"/>
  <c r="HJI93" i="8"/>
  <c r="HJJ93" i="8"/>
  <c r="HJK93" i="8"/>
  <c r="HJL93" i="8"/>
  <c r="HJM93" i="8"/>
  <c r="HJN93" i="8"/>
  <c r="HJO93" i="8"/>
  <c r="HJP93" i="8"/>
  <c r="HJQ93" i="8"/>
  <c r="HJR93" i="8"/>
  <c r="HJS93" i="8"/>
  <c r="HJT93" i="8"/>
  <c r="HJU93" i="8"/>
  <c r="HJV93" i="8"/>
  <c r="HJW93" i="8"/>
  <c r="HJX93" i="8"/>
  <c r="HJY93" i="8"/>
  <c r="HJZ93" i="8"/>
  <c r="HKA93" i="8"/>
  <c r="HKB93" i="8"/>
  <c r="HKC93" i="8"/>
  <c r="HKD93" i="8"/>
  <c r="HKE93" i="8"/>
  <c r="HKF93" i="8"/>
  <c r="HKG93" i="8"/>
  <c r="HKH93" i="8"/>
  <c r="HKI93" i="8"/>
  <c r="HKJ93" i="8"/>
  <c r="HKK93" i="8"/>
  <c r="HKL93" i="8"/>
  <c r="HKM93" i="8"/>
  <c r="HKN93" i="8"/>
  <c r="HKO93" i="8"/>
  <c r="HKP93" i="8"/>
  <c r="HKQ93" i="8"/>
  <c r="HKR93" i="8"/>
  <c r="HKS93" i="8"/>
  <c r="HKT93" i="8"/>
  <c r="HKU93" i="8"/>
  <c r="HKV93" i="8"/>
  <c r="HKW93" i="8"/>
  <c r="HKX93" i="8"/>
  <c r="HKY93" i="8"/>
  <c r="HKZ93" i="8"/>
  <c r="HLA93" i="8"/>
  <c r="HLB93" i="8"/>
  <c r="HLC93" i="8"/>
  <c r="HLD93" i="8"/>
  <c r="HLE93" i="8"/>
  <c r="HLF93" i="8"/>
  <c r="HLG93" i="8"/>
  <c r="HLH93" i="8"/>
  <c r="HLI93" i="8"/>
  <c r="HLJ93" i="8"/>
  <c r="HLK93" i="8"/>
  <c r="HLL93" i="8"/>
  <c r="HLM93" i="8"/>
  <c r="HLN93" i="8"/>
  <c r="HLO93" i="8"/>
  <c r="HLP93" i="8"/>
  <c r="HLQ93" i="8"/>
  <c r="HLR93" i="8"/>
  <c r="HLS93" i="8"/>
  <c r="HLT93" i="8"/>
  <c r="HLU93" i="8"/>
  <c r="HLV93" i="8"/>
  <c r="HLW93" i="8"/>
  <c r="HLX93" i="8"/>
  <c r="HLY93" i="8"/>
  <c r="HLZ93" i="8"/>
  <c r="HMA93" i="8"/>
  <c r="HMB93" i="8"/>
  <c r="HMC93" i="8"/>
  <c r="HMD93" i="8"/>
  <c r="HME93" i="8"/>
  <c r="HMF93" i="8"/>
  <c r="HMG93" i="8"/>
  <c r="HMH93" i="8"/>
  <c r="HMI93" i="8"/>
  <c r="HMJ93" i="8"/>
  <c r="HMK93" i="8"/>
  <c r="HML93" i="8"/>
  <c r="HMM93" i="8"/>
  <c r="HMN93" i="8"/>
  <c r="HMO93" i="8"/>
  <c r="HMP93" i="8"/>
  <c r="HMQ93" i="8"/>
  <c r="HMR93" i="8"/>
  <c r="HMS93" i="8"/>
  <c r="HMT93" i="8"/>
  <c r="HMU93" i="8"/>
  <c r="HMV93" i="8"/>
  <c r="HMW93" i="8"/>
  <c r="HMX93" i="8"/>
  <c r="HMY93" i="8"/>
  <c r="HMZ93" i="8"/>
  <c r="HNA93" i="8"/>
  <c r="HNB93" i="8"/>
  <c r="HNC93" i="8"/>
  <c r="HND93" i="8"/>
  <c r="HNE93" i="8"/>
  <c r="HNF93" i="8"/>
  <c r="HNG93" i="8"/>
  <c r="HNH93" i="8"/>
  <c r="HNI93" i="8"/>
  <c r="HNJ93" i="8"/>
  <c r="HNK93" i="8"/>
  <c r="HNL93" i="8"/>
  <c r="HNM93" i="8"/>
  <c r="HNN93" i="8"/>
  <c r="HNO93" i="8"/>
  <c r="HNP93" i="8"/>
  <c r="HNQ93" i="8"/>
  <c r="HNR93" i="8"/>
  <c r="HNS93" i="8"/>
  <c r="HNT93" i="8"/>
  <c r="HNU93" i="8"/>
  <c r="HNV93" i="8"/>
  <c r="HNW93" i="8"/>
  <c r="HNX93" i="8"/>
  <c r="HNY93" i="8"/>
  <c r="HNZ93" i="8"/>
  <c r="HOA93" i="8"/>
  <c r="HOB93" i="8"/>
  <c r="HOC93" i="8"/>
  <c r="HOD93" i="8"/>
  <c r="HOE93" i="8"/>
  <c r="HOF93" i="8"/>
  <c r="HOG93" i="8"/>
  <c r="HOH93" i="8"/>
  <c r="HOI93" i="8"/>
  <c r="HOJ93" i="8"/>
  <c r="HOK93" i="8"/>
  <c r="HOL93" i="8"/>
  <c r="HOM93" i="8"/>
  <c r="HON93" i="8"/>
  <c r="HOO93" i="8"/>
  <c r="HOP93" i="8"/>
  <c r="HOQ93" i="8"/>
  <c r="HOR93" i="8"/>
  <c r="HOS93" i="8"/>
  <c r="HOT93" i="8"/>
  <c r="HOU93" i="8"/>
  <c r="HOV93" i="8"/>
  <c r="HOW93" i="8"/>
  <c r="HOX93" i="8"/>
  <c r="HOY93" i="8"/>
  <c r="HOZ93" i="8"/>
  <c r="HPA93" i="8"/>
  <c r="HPB93" i="8"/>
  <c r="HPC93" i="8"/>
  <c r="HPD93" i="8"/>
  <c r="HPE93" i="8"/>
  <c r="HPF93" i="8"/>
  <c r="HPG93" i="8"/>
  <c r="HPH93" i="8"/>
  <c r="HPI93" i="8"/>
  <c r="HPJ93" i="8"/>
  <c r="HPK93" i="8"/>
  <c r="HPL93" i="8"/>
  <c r="HPM93" i="8"/>
  <c r="HPN93" i="8"/>
  <c r="HPO93" i="8"/>
  <c r="HPP93" i="8"/>
  <c r="HPQ93" i="8"/>
  <c r="HPR93" i="8"/>
  <c r="HPS93" i="8"/>
  <c r="HPT93" i="8"/>
  <c r="HPU93" i="8"/>
  <c r="HPV93" i="8"/>
  <c r="HPW93" i="8"/>
  <c r="HPX93" i="8"/>
  <c r="HPY93" i="8"/>
  <c r="HPZ93" i="8"/>
  <c r="HQA93" i="8"/>
  <c r="HQB93" i="8"/>
  <c r="HQC93" i="8"/>
  <c r="HQD93" i="8"/>
  <c r="HQE93" i="8"/>
  <c r="HQF93" i="8"/>
  <c r="HQG93" i="8"/>
  <c r="HQH93" i="8"/>
  <c r="HQI93" i="8"/>
  <c r="HQJ93" i="8"/>
  <c r="HQK93" i="8"/>
  <c r="HQL93" i="8"/>
  <c r="HQM93" i="8"/>
  <c r="HQN93" i="8"/>
  <c r="HQO93" i="8"/>
  <c r="HQP93" i="8"/>
  <c r="HQQ93" i="8"/>
  <c r="HQR93" i="8"/>
  <c r="HQS93" i="8"/>
  <c r="HQT93" i="8"/>
  <c r="HQU93" i="8"/>
  <c r="HQV93" i="8"/>
  <c r="HQW93" i="8"/>
  <c r="HQX93" i="8"/>
  <c r="HQY93" i="8"/>
  <c r="HQZ93" i="8"/>
  <c r="HRA93" i="8"/>
  <c r="HRB93" i="8"/>
  <c r="HRC93" i="8"/>
  <c r="HRD93" i="8"/>
  <c r="HRE93" i="8"/>
  <c r="HRF93" i="8"/>
  <c r="HRG93" i="8"/>
  <c r="HRH93" i="8"/>
  <c r="HRI93" i="8"/>
  <c r="HRJ93" i="8"/>
  <c r="HRK93" i="8"/>
  <c r="HRL93" i="8"/>
  <c r="HRM93" i="8"/>
  <c r="HRN93" i="8"/>
  <c r="HRO93" i="8"/>
  <c r="HRP93" i="8"/>
  <c r="HRQ93" i="8"/>
  <c r="HRR93" i="8"/>
  <c r="HRS93" i="8"/>
  <c r="HRT93" i="8"/>
  <c r="HRU93" i="8"/>
  <c r="HRV93" i="8"/>
  <c r="HRW93" i="8"/>
  <c r="HRX93" i="8"/>
  <c r="HRY93" i="8"/>
  <c r="HRZ93" i="8"/>
  <c r="HSA93" i="8"/>
  <c r="HSB93" i="8"/>
  <c r="HSC93" i="8"/>
  <c r="HSD93" i="8"/>
  <c r="HSE93" i="8"/>
  <c r="HSF93" i="8"/>
  <c r="HSG93" i="8"/>
  <c r="HSH93" i="8"/>
  <c r="HSI93" i="8"/>
  <c r="HSJ93" i="8"/>
  <c r="HSK93" i="8"/>
  <c r="HSL93" i="8"/>
  <c r="HSM93" i="8"/>
  <c r="HSN93" i="8"/>
  <c r="HSO93" i="8"/>
  <c r="HSP93" i="8"/>
  <c r="HSQ93" i="8"/>
  <c r="HSR93" i="8"/>
  <c r="HSS93" i="8"/>
  <c r="HST93" i="8"/>
  <c r="HSU93" i="8"/>
  <c r="HSV93" i="8"/>
  <c r="HSW93" i="8"/>
  <c r="HSX93" i="8"/>
  <c r="HSY93" i="8"/>
  <c r="HSZ93" i="8"/>
  <c r="HTA93" i="8"/>
  <c r="HTB93" i="8"/>
  <c r="HTC93" i="8"/>
  <c r="HTD93" i="8"/>
  <c r="HTE93" i="8"/>
  <c r="HTF93" i="8"/>
  <c r="HTG93" i="8"/>
  <c r="HTH93" i="8"/>
  <c r="HTI93" i="8"/>
  <c r="HTJ93" i="8"/>
  <c r="HTK93" i="8"/>
  <c r="HTL93" i="8"/>
  <c r="HTM93" i="8"/>
  <c r="HTN93" i="8"/>
  <c r="HTO93" i="8"/>
  <c r="HTP93" i="8"/>
  <c r="HTQ93" i="8"/>
  <c r="HTR93" i="8"/>
  <c r="HTS93" i="8"/>
  <c r="HTT93" i="8"/>
  <c r="HTU93" i="8"/>
  <c r="HTV93" i="8"/>
  <c r="HTW93" i="8"/>
  <c r="HTX93" i="8"/>
  <c r="HTY93" i="8"/>
  <c r="HTZ93" i="8"/>
  <c r="HUA93" i="8"/>
  <c r="HUB93" i="8"/>
  <c r="HUC93" i="8"/>
  <c r="HUD93" i="8"/>
  <c r="HUE93" i="8"/>
  <c r="HUF93" i="8"/>
  <c r="HUG93" i="8"/>
  <c r="HUH93" i="8"/>
  <c r="HUI93" i="8"/>
  <c r="HUJ93" i="8"/>
  <c r="HUK93" i="8"/>
  <c r="HUL93" i="8"/>
  <c r="HUM93" i="8"/>
  <c r="HUN93" i="8"/>
  <c r="HUO93" i="8"/>
  <c r="HUP93" i="8"/>
  <c r="HUQ93" i="8"/>
  <c r="HUR93" i="8"/>
  <c r="HUS93" i="8"/>
  <c r="HUT93" i="8"/>
  <c r="HUU93" i="8"/>
  <c r="HUV93" i="8"/>
  <c r="HUW93" i="8"/>
  <c r="HUX93" i="8"/>
  <c r="HUY93" i="8"/>
  <c r="HUZ93" i="8"/>
  <c r="HVA93" i="8"/>
  <c r="HVB93" i="8"/>
  <c r="HVC93" i="8"/>
  <c r="HVD93" i="8"/>
  <c r="HVE93" i="8"/>
  <c r="HVF93" i="8"/>
  <c r="HVG93" i="8"/>
  <c r="HVH93" i="8"/>
  <c r="HVI93" i="8"/>
  <c r="HVJ93" i="8"/>
  <c r="HVK93" i="8"/>
  <c r="HVL93" i="8"/>
  <c r="HVM93" i="8"/>
  <c r="HVN93" i="8"/>
  <c r="HVO93" i="8"/>
  <c r="HVP93" i="8"/>
  <c r="HVQ93" i="8"/>
  <c r="HVR93" i="8"/>
  <c r="HVS93" i="8"/>
  <c r="HVT93" i="8"/>
  <c r="HVU93" i="8"/>
  <c r="HVV93" i="8"/>
  <c r="HVW93" i="8"/>
  <c r="HVX93" i="8"/>
  <c r="HVY93" i="8"/>
  <c r="HVZ93" i="8"/>
  <c r="HWA93" i="8"/>
  <c r="HWB93" i="8"/>
  <c r="HWC93" i="8"/>
  <c r="HWD93" i="8"/>
  <c r="HWE93" i="8"/>
  <c r="HWF93" i="8"/>
  <c r="HWG93" i="8"/>
  <c r="HWH93" i="8"/>
  <c r="HWI93" i="8"/>
  <c r="HWJ93" i="8"/>
  <c r="HWK93" i="8"/>
  <c r="HWL93" i="8"/>
  <c r="HWM93" i="8"/>
  <c r="HWN93" i="8"/>
  <c r="HWO93" i="8"/>
  <c r="HWP93" i="8"/>
  <c r="HWQ93" i="8"/>
  <c r="HWR93" i="8"/>
  <c r="HWS93" i="8"/>
  <c r="HWT93" i="8"/>
  <c r="HWU93" i="8"/>
  <c r="HWV93" i="8"/>
  <c r="HWW93" i="8"/>
  <c r="HWX93" i="8"/>
  <c r="HWY93" i="8"/>
  <c r="HWZ93" i="8"/>
  <c r="HXA93" i="8"/>
  <c r="HXB93" i="8"/>
  <c r="HXC93" i="8"/>
  <c r="HXD93" i="8"/>
  <c r="HXE93" i="8"/>
  <c r="HXF93" i="8"/>
  <c r="HXG93" i="8"/>
  <c r="HXH93" i="8"/>
  <c r="HXI93" i="8"/>
  <c r="HXJ93" i="8"/>
  <c r="HXK93" i="8"/>
  <c r="HXL93" i="8"/>
  <c r="HXM93" i="8"/>
  <c r="HXN93" i="8"/>
  <c r="HXO93" i="8"/>
  <c r="HXP93" i="8"/>
  <c r="HXQ93" i="8"/>
  <c r="HXR93" i="8"/>
  <c r="HXS93" i="8"/>
  <c r="HXT93" i="8"/>
  <c r="HXU93" i="8"/>
  <c r="HXV93" i="8"/>
  <c r="HXW93" i="8"/>
  <c r="HXX93" i="8"/>
  <c r="HXY93" i="8"/>
  <c r="HXZ93" i="8"/>
  <c r="HYA93" i="8"/>
  <c r="HYB93" i="8"/>
  <c r="HYC93" i="8"/>
  <c r="HYD93" i="8"/>
  <c r="HYE93" i="8"/>
  <c r="HYF93" i="8"/>
  <c r="HYG93" i="8"/>
  <c r="HYH93" i="8"/>
  <c r="HYI93" i="8"/>
  <c r="HYJ93" i="8"/>
  <c r="HYK93" i="8"/>
  <c r="HYL93" i="8"/>
  <c r="HYM93" i="8"/>
  <c r="HYN93" i="8"/>
  <c r="HYO93" i="8"/>
  <c r="HYP93" i="8"/>
  <c r="HYQ93" i="8"/>
  <c r="HYR93" i="8"/>
  <c r="HYS93" i="8"/>
  <c r="HYT93" i="8"/>
  <c r="HYU93" i="8"/>
  <c r="HYV93" i="8"/>
  <c r="HYW93" i="8"/>
  <c r="HYX93" i="8"/>
  <c r="HYY93" i="8"/>
  <c r="HYZ93" i="8"/>
  <c r="HZA93" i="8"/>
  <c r="HZB93" i="8"/>
  <c r="HZC93" i="8"/>
  <c r="HZD93" i="8"/>
  <c r="HZE93" i="8"/>
  <c r="HZF93" i="8"/>
  <c r="HZG93" i="8"/>
  <c r="HZH93" i="8"/>
  <c r="HZI93" i="8"/>
  <c r="HZJ93" i="8"/>
  <c r="HZK93" i="8"/>
  <c r="HZL93" i="8"/>
  <c r="HZM93" i="8"/>
  <c r="HZN93" i="8"/>
  <c r="HZO93" i="8"/>
  <c r="HZP93" i="8"/>
  <c r="HZQ93" i="8"/>
  <c r="HZR93" i="8"/>
  <c r="HZS93" i="8"/>
  <c r="HZT93" i="8"/>
  <c r="HZU93" i="8"/>
  <c r="HZV93" i="8"/>
  <c r="HZW93" i="8"/>
  <c r="HZX93" i="8"/>
  <c r="HZY93" i="8"/>
  <c r="HZZ93" i="8"/>
  <c r="IAA93" i="8"/>
  <c r="IAB93" i="8"/>
  <c r="IAC93" i="8"/>
  <c r="IAD93" i="8"/>
  <c r="IAE93" i="8"/>
  <c r="IAF93" i="8"/>
  <c r="IAG93" i="8"/>
  <c r="IAH93" i="8"/>
  <c r="IAI93" i="8"/>
  <c r="IAJ93" i="8"/>
  <c r="IAK93" i="8"/>
  <c r="IAL93" i="8"/>
  <c r="IAM93" i="8"/>
  <c r="IAN93" i="8"/>
  <c r="IAO93" i="8"/>
  <c r="IAP93" i="8"/>
  <c r="IAQ93" i="8"/>
  <c r="IAR93" i="8"/>
  <c r="IAS93" i="8"/>
  <c r="IAT93" i="8"/>
  <c r="IAU93" i="8"/>
  <c r="IAV93" i="8"/>
  <c r="IAW93" i="8"/>
  <c r="IAX93" i="8"/>
  <c r="IAY93" i="8"/>
  <c r="IAZ93" i="8"/>
  <c r="IBA93" i="8"/>
  <c r="IBB93" i="8"/>
  <c r="IBC93" i="8"/>
  <c r="IBD93" i="8"/>
  <c r="IBE93" i="8"/>
  <c r="IBF93" i="8"/>
  <c r="IBG93" i="8"/>
  <c r="IBH93" i="8"/>
  <c r="IBI93" i="8"/>
  <c r="IBJ93" i="8"/>
  <c r="IBK93" i="8"/>
  <c r="IBL93" i="8"/>
  <c r="IBM93" i="8"/>
  <c r="IBN93" i="8"/>
  <c r="IBO93" i="8"/>
  <c r="IBP93" i="8"/>
  <c r="IBQ93" i="8"/>
  <c r="IBR93" i="8"/>
  <c r="IBS93" i="8"/>
  <c r="IBT93" i="8"/>
  <c r="IBU93" i="8"/>
  <c r="IBV93" i="8"/>
  <c r="IBW93" i="8"/>
  <c r="IBX93" i="8"/>
  <c r="IBY93" i="8"/>
  <c r="IBZ93" i="8"/>
  <c r="ICA93" i="8"/>
  <c r="ICB93" i="8"/>
  <c r="ICC93" i="8"/>
  <c r="ICD93" i="8"/>
  <c r="ICE93" i="8"/>
  <c r="ICF93" i="8"/>
  <c r="ICG93" i="8"/>
  <c r="ICH93" i="8"/>
  <c r="ICI93" i="8"/>
  <c r="ICJ93" i="8"/>
  <c r="ICK93" i="8"/>
  <c r="ICL93" i="8"/>
  <c r="ICM93" i="8"/>
  <c r="ICN93" i="8"/>
  <c r="ICO93" i="8"/>
  <c r="ICP93" i="8"/>
  <c r="ICQ93" i="8"/>
  <c r="ICR93" i="8"/>
  <c r="ICS93" i="8"/>
  <c r="ICT93" i="8"/>
  <c r="ICU93" i="8"/>
  <c r="ICV93" i="8"/>
  <c r="ICW93" i="8"/>
  <c r="ICX93" i="8"/>
  <c r="ICY93" i="8"/>
  <c r="ICZ93" i="8"/>
  <c r="IDA93" i="8"/>
  <c r="IDB93" i="8"/>
  <c r="IDC93" i="8"/>
  <c r="IDD93" i="8"/>
  <c r="IDE93" i="8"/>
  <c r="IDF93" i="8"/>
  <c r="IDG93" i="8"/>
  <c r="IDH93" i="8"/>
  <c r="IDI93" i="8"/>
  <c r="IDJ93" i="8"/>
  <c r="IDK93" i="8"/>
  <c r="IDL93" i="8"/>
  <c r="IDM93" i="8"/>
  <c r="IDN93" i="8"/>
  <c r="IDO93" i="8"/>
  <c r="IDP93" i="8"/>
  <c r="IDQ93" i="8"/>
  <c r="IDR93" i="8"/>
  <c r="IDS93" i="8"/>
  <c r="IDT93" i="8"/>
  <c r="IDU93" i="8"/>
  <c r="IDV93" i="8"/>
  <c r="IDW93" i="8"/>
  <c r="IDX93" i="8"/>
  <c r="IDY93" i="8"/>
  <c r="IDZ93" i="8"/>
  <c r="IEA93" i="8"/>
  <c r="IEB93" i="8"/>
  <c r="IEC93" i="8"/>
  <c r="IED93" i="8"/>
  <c r="IEE93" i="8"/>
  <c r="IEF93" i="8"/>
  <c r="IEG93" i="8"/>
  <c r="IEH93" i="8"/>
  <c r="IEI93" i="8"/>
  <c r="IEJ93" i="8"/>
  <c r="IEK93" i="8"/>
  <c r="IEL93" i="8"/>
  <c r="IEM93" i="8"/>
  <c r="IEN93" i="8"/>
  <c r="IEO93" i="8"/>
  <c r="IEP93" i="8"/>
  <c r="IEQ93" i="8"/>
  <c r="IER93" i="8"/>
  <c r="IES93" i="8"/>
  <c r="IET93" i="8"/>
  <c r="IEU93" i="8"/>
  <c r="IEV93" i="8"/>
  <c r="IEW93" i="8"/>
  <c r="IEX93" i="8"/>
  <c r="IEY93" i="8"/>
  <c r="IEZ93" i="8"/>
  <c r="IFA93" i="8"/>
  <c r="IFB93" i="8"/>
  <c r="IFC93" i="8"/>
  <c r="IFD93" i="8"/>
  <c r="IFE93" i="8"/>
  <c r="IFF93" i="8"/>
  <c r="IFG93" i="8"/>
  <c r="IFH93" i="8"/>
  <c r="IFI93" i="8"/>
  <c r="IFJ93" i="8"/>
  <c r="IFK93" i="8"/>
  <c r="IFL93" i="8"/>
  <c r="IFM93" i="8"/>
  <c r="IFN93" i="8"/>
  <c r="IFO93" i="8"/>
  <c r="IFP93" i="8"/>
  <c r="IFQ93" i="8"/>
  <c r="IFR93" i="8"/>
  <c r="IFS93" i="8"/>
  <c r="IFT93" i="8"/>
  <c r="IFU93" i="8"/>
  <c r="IFV93" i="8"/>
  <c r="IFW93" i="8"/>
  <c r="IFX93" i="8"/>
  <c r="IFY93" i="8"/>
  <c r="IFZ93" i="8"/>
  <c r="IGA93" i="8"/>
  <c r="IGB93" i="8"/>
  <c r="IGC93" i="8"/>
  <c r="IGD93" i="8"/>
  <c r="IGE93" i="8"/>
  <c r="IGF93" i="8"/>
  <c r="IGG93" i="8"/>
  <c r="IGH93" i="8"/>
  <c r="IGI93" i="8"/>
  <c r="IGJ93" i="8"/>
  <c r="IGK93" i="8"/>
  <c r="IGL93" i="8"/>
  <c r="IGM93" i="8"/>
  <c r="IGN93" i="8"/>
  <c r="IGO93" i="8"/>
  <c r="IGP93" i="8"/>
  <c r="IGQ93" i="8"/>
  <c r="IGR93" i="8"/>
  <c r="IGS93" i="8"/>
  <c r="IGT93" i="8"/>
  <c r="IGU93" i="8"/>
  <c r="IGV93" i="8"/>
  <c r="IGW93" i="8"/>
  <c r="IGX93" i="8"/>
  <c r="IGY93" i="8"/>
  <c r="IGZ93" i="8"/>
  <c r="IHA93" i="8"/>
  <c r="IHB93" i="8"/>
  <c r="IHC93" i="8"/>
  <c r="IHD93" i="8"/>
  <c r="IHE93" i="8"/>
  <c r="IHF93" i="8"/>
  <c r="IHG93" i="8"/>
  <c r="IHH93" i="8"/>
  <c r="IHI93" i="8"/>
  <c r="IHJ93" i="8"/>
  <c r="IHK93" i="8"/>
  <c r="IHL93" i="8"/>
  <c r="IHM93" i="8"/>
  <c r="IHN93" i="8"/>
  <c r="IHO93" i="8"/>
  <c r="IHP93" i="8"/>
  <c r="IHQ93" i="8"/>
  <c r="IHR93" i="8"/>
  <c r="IHS93" i="8"/>
  <c r="IHT93" i="8"/>
  <c r="IHU93" i="8"/>
  <c r="IHV93" i="8"/>
  <c r="IHW93" i="8"/>
  <c r="IHX93" i="8"/>
  <c r="IHY93" i="8"/>
  <c r="IHZ93" i="8"/>
  <c r="IIA93" i="8"/>
  <c r="IIB93" i="8"/>
  <c r="IIC93" i="8"/>
  <c r="IID93" i="8"/>
  <c r="IIE93" i="8"/>
  <c r="IIF93" i="8"/>
  <c r="IIG93" i="8"/>
  <c r="IIH93" i="8"/>
  <c r="III93" i="8"/>
  <c r="IIJ93" i="8"/>
  <c r="IIK93" i="8"/>
  <c r="IIL93" i="8"/>
  <c r="IIM93" i="8"/>
  <c r="IIN93" i="8"/>
  <c r="IIO93" i="8"/>
  <c r="IIP93" i="8"/>
  <c r="IIQ93" i="8"/>
  <c r="IIR93" i="8"/>
  <c r="IIS93" i="8"/>
  <c r="IIT93" i="8"/>
  <c r="IIU93" i="8"/>
  <c r="IIV93" i="8"/>
  <c r="IIW93" i="8"/>
  <c r="IIX93" i="8"/>
  <c r="IIY93" i="8"/>
  <c r="IIZ93" i="8"/>
  <c r="IJA93" i="8"/>
  <c r="IJB93" i="8"/>
  <c r="IJC93" i="8"/>
  <c r="IJD93" i="8"/>
  <c r="IJE93" i="8"/>
  <c r="IJF93" i="8"/>
  <c r="IJG93" i="8"/>
  <c r="IJH93" i="8"/>
  <c r="IJI93" i="8"/>
  <c r="IJJ93" i="8"/>
  <c r="IJK93" i="8"/>
  <c r="IJL93" i="8"/>
  <c r="IJM93" i="8"/>
  <c r="IJN93" i="8"/>
  <c r="IJO93" i="8"/>
  <c r="IJP93" i="8"/>
  <c r="IJQ93" i="8"/>
  <c r="IJR93" i="8"/>
  <c r="IJS93" i="8"/>
  <c r="IJT93" i="8"/>
  <c r="IJU93" i="8"/>
  <c r="IJV93" i="8"/>
  <c r="IJW93" i="8"/>
  <c r="IJX93" i="8"/>
  <c r="IJY93" i="8"/>
  <c r="IJZ93" i="8"/>
  <c r="IKA93" i="8"/>
  <c r="IKB93" i="8"/>
  <c r="IKC93" i="8"/>
  <c r="IKD93" i="8"/>
  <c r="IKE93" i="8"/>
  <c r="IKF93" i="8"/>
  <c r="IKG93" i="8"/>
  <c r="IKH93" i="8"/>
  <c r="IKI93" i="8"/>
  <c r="IKJ93" i="8"/>
  <c r="IKK93" i="8"/>
  <c r="IKL93" i="8"/>
  <c r="IKM93" i="8"/>
  <c r="IKN93" i="8"/>
  <c r="IKO93" i="8"/>
  <c r="IKP93" i="8"/>
  <c r="IKQ93" i="8"/>
  <c r="IKR93" i="8"/>
  <c r="IKS93" i="8"/>
  <c r="IKT93" i="8"/>
  <c r="IKU93" i="8"/>
  <c r="IKV93" i="8"/>
  <c r="IKW93" i="8"/>
  <c r="IKX93" i="8"/>
  <c r="IKY93" i="8"/>
  <c r="IKZ93" i="8"/>
  <c r="ILA93" i="8"/>
  <c r="ILB93" i="8"/>
  <c r="ILC93" i="8"/>
  <c r="ILD93" i="8"/>
  <c r="ILE93" i="8"/>
  <c r="ILF93" i="8"/>
  <c r="ILG93" i="8"/>
  <c r="ILH93" i="8"/>
  <c r="ILI93" i="8"/>
  <c r="ILJ93" i="8"/>
  <c r="ILK93" i="8"/>
  <c r="ILL93" i="8"/>
  <c r="ILM93" i="8"/>
  <c r="ILN93" i="8"/>
  <c r="ILO93" i="8"/>
  <c r="ILP93" i="8"/>
  <c r="ILQ93" i="8"/>
  <c r="ILR93" i="8"/>
  <c r="ILS93" i="8"/>
  <c r="ILT93" i="8"/>
  <c r="ILU93" i="8"/>
  <c r="ILV93" i="8"/>
  <c r="ILW93" i="8"/>
  <c r="ILX93" i="8"/>
  <c r="ILY93" i="8"/>
  <c r="ILZ93" i="8"/>
  <c r="IMA93" i="8"/>
  <c r="IMB93" i="8"/>
  <c r="IMC93" i="8"/>
  <c r="IMD93" i="8"/>
  <c r="IME93" i="8"/>
  <c r="IMF93" i="8"/>
  <c r="IMG93" i="8"/>
  <c r="IMH93" i="8"/>
  <c r="IMI93" i="8"/>
  <c r="IMJ93" i="8"/>
  <c r="IMK93" i="8"/>
  <c r="IML93" i="8"/>
  <c r="IMM93" i="8"/>
  <c r="IMN93" i="8"/>
  <c r="IMO93" i="8"/>
  <c r="IMP93" i="8"/>
  <c r="IMQ93" i="8"/>
  <c r="IMR93" i="8"/>
  <c r="IMS93" i="8"/>
  <c r="IMT93" i="8"/>
  <c r="IMU93" i="8"/>
  <c r="IMV93" i="8"/>
  <c r="IMW93" i="8"/>
  <c r="IMX93" i="8"/>
  <c r="IMY93" i="8"/>
  <c r="IMZ93" i="8"/>
  <c r="INA93" i="8"/>
  <c r="INB93" i="8"/>
  <c r="INC93" i="8"/>
  <c r="IND93" i="8"/>
  <c r="INE93" i="8"/>
  <c r="INF93" i="8"/>
  <c r="ING93" i="8"/>
  <c r="INH93" i="8"/>
  <c r="INI93" i="8"/>
  <c r="INJ93" i="8"/>
  <c r="INK93" i="8"/>
  <c r="INL93" i="8"/>
  <c r="INM93" i="8"/>
  <c r="INN93" i="8"/>
  <c r="INO93" i="8"/>
  <c r="INP93" i="8"/>
  <c r="INQ93" i="8"/>
  <c r="INR93" i="8"/>
  <c r="INS93" i="8"/>
  <c r="INT93" i="8"/>
  <c r="INU93" i="8"/>
  <c r="INV93" i="8"/>
  <c r="INW93" i="8"/>
  <c r="INX93" i="8"/>
  <c r="INY93" i="8"/>
  <c r="INZ93" i="8"/>
  <c r="IOA93" i="8"/>
  <c r="IOB93" i="8"/>
  <c r="IOC93" i="8"/>
  <c r="IOD93" i="8"/>
  <c r="IOE93" i="8"/>
  <c r="IOF93" i="8"/>
  <c r="IOG93" i="8"/>
  <c r="IOH93" i="8"/>
  <c r="IOI93" i="8"/>
  <c r="IOJ93" i="8"/>
  <c r="IOK93" i="8"/>
  <c r="IOL93" i="8"/>
  <c r="IOM93" i="8"/>
  <c r="ION93" i="8"/>
  <c r="IOO93" i="8"/>
  <c r="IOP93" i="8"/>
  <c r="IOQ93" i="8"/>
  <c r="IOR93" i="8"/>
  <c r="IOS93" i="8"/>
  <c r="IOT93" i="8"/>
  <c r="IOU93" i="8"/>
  <c r="IOV93" i="8"/>
  <c r="IOW93" i="8"/>
  <c r="IOX93" i="8"/>
  <c r="IOY93" i="8"/>
  <c r="IOZ93" i="8"/>
  <c r="IPA93" i="8"/>
  <c r="IPB93" i="8"/>
  <c r="IPC93" i="8"/>
  <c r="IPD93" i="8"/>
  <c r="IPE93" i="8"/>
  <c r="IPF93" i="8"/>
  <c r="IPG93" i="8"/>
  <c r="IPH93" i="8"/>
  <c r="IPI93" i="8"/>
  <c r="IPJ93" i="8"/>
  <c r="IPK93" i="8"/>
  <c r="IPL93" i="8"/>
  <c r="IPM93" i="8"/>
  <c r="IPN93" i="8"/>
  <c r="IPO93" i="8"/>
  <c r="IPP93" i="8"/>
  <c r="IPQ93" i="8"/>
  <c r="IPR93" i="8"/>
  <c r="IPS93" i="8"/>
  <c r="IPT93" i="8"/>
  <c r="IPU93" i="8"/>
  <c r="IPV93" i="8"/>
  <c r="IPW93" i="8"/>
  <c r="IPX93" i="8"/>
  <c r="IPY93" i="8"/>
  <c r="IPZ93" i="8"/>
  <c r="IQA93" i="8"/>
  <c r="IQB93" i="8"/>
  <c r="IQC93" i="8"/>
  <c r="IQD93" i="8"/>
  <c r="IQE93" i="8"/>
  <c r="IQF93" i="8"/>
  <c r="IQG93" i="8"/>
  <c r="IQH93" i="8"/>
  <c r="IQI93" i="8"/>
  <c r="IQJ93" i="8"/>
  <c r="IQK93" i="8"/>
  <c r="IQL93" i="8"/>
  <c r="IQM93" i="8"/>
  <c r="IQN93" i="8"/>
  <c r="IQO93" i="8"/>
  <c r="IQP93" i="8"/>
  <c r="IQQ93" i="8"/>
  <c r="IQR93" i="8"/>
  <c r="IQS93" i="8"/>
  <c r="IQT93" i="8"/>
  <c r="IQU93" i="8"/>
  <c r="IQV93" i="8"/>
  <c r="IQW93" i="8"/>
  <c r="IQX93" i="8"/>
  <c r="IQY93" i="8"/>
  <c r="IQZ93" i="8"/>
  <c r="IRA93" i="8"/>
  <c r="IRB93" i="8"/>
  <c r="IRC93" i="8"/>
  <c r="IRD93" i="8"/>
  <c r="IRE93" i="8"/>
  <c r="IRF93" i="8"/>
  <c r="IRG93" i="8"/>
  <c r="IRH93" i="8"/>
  <c r="IRI93" i="8"/>
  <c r="IRJ93" i="8"/>
  <c r="IRK93" i="8"/>
  <c r="IRL93" i="8"/>
  <c r="IRM93" i="8"/>
  <c r="IRN93" i="8"/>
  <c r="IRO93" i="8"/>
  <c r="IRP93" i="8"/>
  <c r="IRQ93" i="8"/>
  <c r="IRR93" i="8"/>
  <c r="IRS93" i="8"/>
  <c r="IRT93" i="8"/>
  <c r="IRU93" i="8"/>
  <c r="IRV93" i="8"/>
  <c r="IRW93" i="8"/>
  <c r="IRX93" i="8"/>
  <c r="IRY93" i="8"/>
  <c r="IRZ93" i="8"/>
  <c r="ISA93" i="8"/>
  <c r="ISB93" i="8"/>
  <c r="ISC93" i="8"/>
  <c r="ISD93" i="8"/>
  <c r="ISE93" i="8"/>
  <c r="ISF93" i="8"/>
  <c r="ISG93" i="8"/>
  <c r="ISH93" i="8"/>
  <c r="ISI93" i="8"/>
  <c r="ISJ93" i="8"/>
  <c r="ISK93" i="8"/>
  <c r="ISL93" i="8"/>
  <c r="ISM93" i="8"/>
  <c r="ISN93" i="8"/>
  <c r="ISO93" i="8"/>
  <c r="ISP93" i="8"/>
  <c r="ISQ93" i="8"/>
  <c r="ISR93" i="8"/>
  <c r="ISS93" i="8"/>
  <c r="IST93" i="8"/>
  <c r="ISU93" i="8"/>
  <c r="ISV93" i="8"/>
  <c r="ISW93" i="8"/>
  <c r="ISX93" i="8"/>
  <c r="ISY93" i="8"/>
  <c r="ISZ93" i="8"/>
  <c r="ITA93" i="8"/>
  <c r="ITB93" i="8"/>
  <c r="ITC93" i="8"/>
  <c r="ITD93" i="8"/>
  <c r="ITE93" i="8"/>
  <c r="ITF93" i="8"/>
  <c r="ITG93" i="8"/>
  <c r="ITH93" i="8"/>
  <c r="ITI93" i="8"/>
  <c r="ITJ93" i="8"/>
  <c r="ITK93" i="8"/>
  <c r="ITL93" i="8"/>
  <c r="ITM93" i="8"/>
  <c r="ITN93" i="8"/>
  <c r="ITO93" i="8"/>
  <c r="ITP93" i="8"/>
  <c r="ITQ93" i="8"/>
  <c r="ITR93" i="8"/>
  <c r="ITS93" i="8"/>
  <c r="ITT93" i="8"/>
  <c r="ITU93" i="8"/>
  <c r="ITV93" i="8"/>
  <c r="ITW93" i="8"/>
  <c r="ITX93" i="8"/>
  <c r="ITY93" i="8"/>
  <c r="ITZ93" i="8"/>
  <c r="IUA93" i="8"/>
  <c r="IUB93" i="8"/>
  <c r="IUC93" i="8"/>
  <c r="IUD93" i="8"/>
  <c r="IUE93" i="8"/>
  <c r="IUF93" i="8"/>
  <c r="IUG93" i="8"/>
  <c r="IUH93" i="8"/>
  <c r="IUI93" i="8"/>
  <c r="IUJ93" i="8"/>
  <c r="IUK93" i="8"/>
  <c r="IUL93" i="8"/>
  <c r="IUM93" i="8"/>
  <c r="IUN93" i="8"/>
  <c r="IUO93" i="8"/>
  <c r="IUP93" i="8"/>
  <c r="IUQ93" i="8"/>
  <c r="IUR93" i="8"/>
  <c r="IUS93" i="8"/>
  <c r="IUT93" i="8"/>
  <c r="IUU93" i="8"/>
  <c r="IUV93" i="8"/>
  <c r="IUW93" i="8"/>
  <c r="IUX93" i="8"/>
  <c r="IUY93" i="8"/>
  <c r="IUZ93" i="8"/>
  <c r="IVA93" i="8"/>
  <c r="IVB93" i="8"/>
  <c r="IVC93" i="8"/>
  <c r="IVD93" i="8"/>
  <c r="IVE93" i="8"/>
  <c r="IVF93" i="8"/>
  <c r="IVG93" i="8"/>
  <c r="IVH93" i="8"/>
  <c r="IVI93" i="8"/>
  <c r="IVJ93" i="8"/>
  <c r="IVK93" i="8"/>
  <c r="IVL93" i="8"/>
  <c r="IVM93" i="8"/>
  <c r="IVN93" i="8"/>
  <c r="IVO93" i="8"/>
  <c r="IVP93" i="8"/>
  <c r="IVQ93" i="8"/>
  <c r="IVR93" i="8"/>
  <c r="IVS93" i="8"/>
  <c r="IVT93" i="8"/>
  <c r="IVU93" i="8"/>
  <c r="IVV93" i="8"/>
  <c r="IVW93" i="8"/>
  <c r="IVX93" i="8"/>
  <c r="IVY93" i="8"/>
  <c r="IVZ93" i="8"/>
  <c r="IWA93" i="8"/>
  <c r="IWB93" i="8"/>
  <c r="IWC93" i="8"/>
  <c r="IWD93" i="8"/>
  <c r="IWE93" i="8"/>
  <c r="IWF93" i="8"/>
  <c r="IWG93" i="8"/>
  <c r="IWH93" i="8"/>
  <c r="IWI93" i="8"/>
  <c r="IWJ93" i="8"/>
  <c r="IWK93" i="8"/>
  <c r="IWL93" i="8"/>
  <c r="IWM93" i="8"/>
  <c r="IWN93" i="8"/>
  <c r="IWO93" i="8"/>
  <c r="IWP93" i="8"/>
  <c r="IWQ93" i="8"/>
  <c r="IWR93" i="8"/>
  <c r="IWS93" i="8"/>
  <c r="IWT93" i="8"/>
  <c r="IWU93" i="8"/>
  <c r="IWV93" i="8"/>
  <c r="IWW93" i="8"/>
  <c r="IWX93" i="8"/>
  <c r="IWY93" i="8"/>
  <c r="IWZ93" i="8"/>
  <c r="IXA93" i="8"/>
  <c r="IXB93" i="8"/>
  <c r="IXC93" i="8"/>
  <c r="IXD93" i="8"/>
  <c r="IXE93" i="8"/>
  <c r="IXF93" i="8"/>
  <c r="IXG93" i="8"/>
  <c r="IXH93" i="8"/>
  <c r="IXI93" i="8"/>
  <c r="IXJ93" i="8"/>
  <c r="IXK93" i="8"/>
  <c r="IXL93" i="8"/>
  <c r="IXM93" i="8"/>
  <c r="IXN93" i="8"/>
  <c r="IXO93" i="8"/>
  <c r="IXP93" i="8"/>
  <c r="IXQ93" i="8"/>
  <c r="IXR93" i="8"/>
  <c r="IXS93" i="8"/>
  <c r="IXT93" i="8"/>
  <c r="IXU93" i="8"/>
  <c r="IXV93" i="8"/>
  <c r="IXW93" i="8"/>
  <c r="IXX93" i="8"/>
  <c r="IXY93" i="8"/>
  <c r="IXZ93" i="8"/>
  <c r="IYA93" i="8"/>
  <c r="IYB93" i="8"/>
  <c r="IYC93" i="8"/>
  <c r="IYD93" i="8"/>
  <c r="IYE93" i="8"/>
  <c r="IYF93" i="8"/>
  <c r="IYG93" i="8"/>
  <c r="IYH93" i="8"/>
  <c r="IYI93" i="8"/>
  <c r="IYJ93" i="8"/>
  <c r="IYK93" i="8"/>
  <c r="IYL93" i="8"/>
  <c r="IYM93" i="8"/>
  <c r="IYN93" i="8"/>
  <c r="IYO93" i="8"/>
  <c r="IYP93" i="8"/>
  <c r="IYQ93" i="8"/>
  <c r="IYR93" i="8"/>
  <c r="IYS93" i="8"/>
  <c r="IYT93" i="8"/>
  <c r="IYU93" i="8"/>
  <c r="IYV93" i="8"/>
  <c r="IYW93" i="8"/>
  <c r="IYX93" i="8"/>
  <c r="IYY93" i="8"/>
  <c r="IYZ93" i="8"/>
  <c r="IZA93" i="8"/>
  <c r="IZB93" i="8"/>
  <c r="IZC93" i="8"/>
  <c r="IZD93" i="8"/>
  <c r="IZE93" i="8"/>
  <c r="IZF93" i="8"/>
  <c r="IZG93" i="8"/>
  <c r="IZH93" i="8"/>
  <c r="IZI93" i="8"/>
  <c r="IZJ93" i="8"/>
  <c r="IZK93" i="8"/>
  <c r="IZL93" i="8"/>
  <c r="IZM93" i="8"/>
  <c r="IZN93" i="8"/>
  <c r="IZO93" i="8"/>
  <c r="IZP93" i="8"/>
  <c r="IZQ93" i="8"/>
  <c r="IZR93" i="8"/>
  <c r="IZS93" i="8"/>
  <c r="IZT93" i="8"/>
  <c r="IZU93" i="8"/>
  <c r="IZV93" i="8"/>
  <c r="IZW93" i="8"/>
  <c r="IZX93" i="8"/>
  <c r="IZY93" i="8"/>
  <c r="IZZ93" i="8"/>
  <c r="JAA93" i="8"/>
  <c r="JAB93" i="8"/>
  <c r="JAC93" i="8"/>
  <c r="JAD93" i="8"/>
  <c r="JAE93" i="8"/>
  <c r="JAF93" i="8"/>
  <c r="JAG93" i="8"/>
  <c r="JAH93" i="8"/>
  <c r="JAI93" i="8"/>
  <c r="JAJ93" i="8"/>
  <c r="JAK93" i="8"/>
  <c r="JAL93" i="8"/>
  <c r="JAM93" i="8"/>
  <c r="JAN93" i="8"/>
  <c r="JAO93" i="8"/>
  <c r="JAP93" i="8"/>
  <c r="JAQ93" i="8"/>
  <c r="JAR93" i="8"/>
  <c r="JAS93" i="8"/>
  <c r="JAT93" i="8"/>
  <c r="JAU93" i="8"/>
  <c r="JAV93" i="8"/>
  <c r="JAW93" i="8"/>
  <c r="JAX93" i="8"/>
  <c r="JAY93" i="8"/>
  <c r="JAZ93" i="8"/>
  <c r="JBA93" i="8"/>
  <c r="JBB93" i="8"/>
  <c r="JBC93" i="8"/>
  <c r="JBD93" i="8"/>
  <c r="JBE93" i="8"/>
  <c r="JBF93" i="8"/>
  <c r="JBG93" i="8"/>
  <c r="JBH93" i="8"/>
  <c r="JBI93" i="8"/>
  <c r="JBJ93" i="8"/>
  <c r="JBK93" i="8"/>
  <c r="JBL93" i="8"/>
  <c r="JBM93" i="8"/>
  <c r="JBN93" i="8"/>
  <c r="JBO93" i="8"/>
  <c r="JBP93" i="8"/>
  <c r="JBQ93" i="8"/>
  <c r="JBR93" i="8"/>
  <c r="JBS93" i="8"/>
  <c r="JBT93" i="8"/>
  <c r="JBU93" i="8"/>
  <c r="JBV93" i="8"/>
  <c r="JBW93" i="8"/>
  <c r="JBX93" i="8"/>
  <c r="JBY93" i="8"/>
  <c r="JBZ93" i="8"/>
  <c r="JCA93" i="8"/>
  <c r="JCB93" i="8"/>
  <c r="JCC93" i="8"/>
  <c r="JCD93" i="8"/>
  <c r="JCE93" i="8"/>
  <c r="JCF93" i="8"/>
  <c r="JCG93" i="8"/>
  <c r="JCH93" i="8"/>
  <c r="JCI93" i="8"/>
  <c r="JCJ93" i="8"/>
  <c r="JCK93" i="8"/>
  <c r="JCL93" i="8"/>
  <c r="JCM93" i="8"/>
  <c r="JCN93" i="8"/>
  <c r="JCO93" i="8"/>
  <c r="JCP93" i="8"/>
  <c r="JCQ93" i="8"/>
  <c r="JCR93" i="8"/>
  <c r="JCS93" i="8"/>
  <c r="JCT93" i="8"/>
  <c r="JCU93" i="8"/>
  <c r="JCV93" i="8"/>
  <c r="JCW93" i="8"/>
  <c r="JCX93" i="8"/>
  <c r="JCY93" i="8"/>
  <c r="JCZ93" i="8"/>
  <c r="JDA93" i="8"/>
  <c r="JDB93" i="8"/>
  <c r="JDC93" i="8"/>
  <c r="JDD93" i="8"/>
  <c r="JDE93" i="8"/>
  <c r="JDF93" i="8"/>
  <c r="JDG93" i="8"/>
  <c r="JDH93" i="8"/>
  <c r="JDI93" i="8"/>
  <c r="JDJ93" i="8"/>
  <c r="JDK93" i="8"/>
  <c r="JDL93" i="8"/>
  <c r="JDM93" i="8"/>
  <c r="JDN93" i="8"/>
  <c r="JDO93" i="8"/>
  <c r="JDP93" i="8"/>
  <c r="JDQ93" i="8"/>
  <c r="JDR93" i="8"/>
  <c r="JDS93" i="8"/>
  <c r="JDT93" i="8"/>
  <c r="JDU93" i="8"/>
  <c r="JDV93" i="8"/>
  <c r="JDW93" i="8"/>
  <c r="JDX93" i="8"/>
  <c r="JDY93" i="8"/>
  <c r="JDZ93" i="8"/>
  <c r="JEA93" i="8"/>
  <c r="JEB93" i="8"/>
  <c r="JEC93" i="8"/>
  <c r="JED93" i="8"/>
  <c r="JEE93" i="8"/>
  <c r="JEF93" i="8"/>
  <c r="JEG93" i="8"/>
  <c r="JEH93" i="8"/>
  <c r="JEI93" i="8"/>
  <c r="JEJ93" i="8"/>
  <c r="JEK93" i="8"/>
  <c r="JEL93" i="8"/>
  <c r="JEM93" i="8"/>
  <c r="JEN93" i="8"/>
  <c r="JEO93" i="8"/>
  <c r="JEP93" i="8"/>
  <c r="JEQ93" i="8"/>
  <c r="JER93" i="8"/>
  <c r="JES93" i="8"/>
  <c r="JET93" i="8"/>
  <c r="JEU93" i="8"/>
  <c r="JEV93" i="8"/>
  <c r="JEW93" i="8"/>
  <c r="JEX93" i="8"/>
  <c r="JEY93" i="8"/>
  <c r="JEZ93" i="8"/>
  <c r="JFA93" i="8"/>
  <c r="JFB93" i="8"/>
  <c r="JFC93" i="8"/>
  <c r="JFD93" i="8"/>
  <c r="JFE93" i="8"/>
  <c r="JFF93" i="8"/>
  <c r="JFG93" i="8"/>
  <c r="JFH93" i="8"/>
  <c r="JFI93" i="8"/>
  <c r="JFJ93" i="8"/>
  <c r="JFK93" i="8"/>
  <c r="JFL93" i="8"/>
  <c r="JFM93" i="8"/>
  <c r="JFN93" i="8"/>
  <c r="JFO93" i="8"/>
  <c r="JFP93" i="8"/>
  <c r="JFQ93" i="8"/>
  <c r="JFR93" i="8"/>
  <c r="JFS93" i="8"/>
  <c r="JFT93" i="8"/>
  <c r="JFU93" i="8"/>
  <c r="JFV93" i="8"/>
  <c r="JFW93" i="8"/>
  <c r="JFX93" i="8"/>
  <c r="JFY93" i="8"/>
  <c r="JFZ93" i="8"/>
  <c r="JGA93" i="8"/>
  <c r="JGB93" i="8"/>
  <c r="JGC93" i="8"/>
  <c r="JGD93" i="8"/>
  <c r="JGE93" i="8"/>
  <c r="JGF93" i="8"/>
  <c r="JGG93" i="8"/>
  <c r="JGH93" i="8"/>
  <c r="JGI93" i="8"/>
  <c r="JGJ93" i="8"/>
  <c r="JGK93" i="8"/>
  <c r="JGL93" i="8"/>
  <c r="JGM93" i="8"/>
  <c r="JGN93" i="8"/>
  <c r="JGO93" i="8"/>
  <c r="JGP93" i="8"/>
  <c r="JGQ93" i="8"/>
  <c r="JGR93" i="8"/>
  <c r="JGS93" i="8"/>
  <c r="JGT93" i="8"/>
  <c r="JGU93" i="8"/>
  <c r="JGV93" i="8"/>
  <c r="JGW93" i="8"/>
  <c r="JGX93" i="8"/>
  <c r="JGY93" i="8"/>
  <c r="JGZ93" i="8"/>
  <c r="JHA93" i="8"/>
  <c r="JHB93" i="8"/>
  <c r="JHC93" i="8"/>
  <c r="JHD93" i="8"/>
  <c r="JHE93" i="8"/>
  <c r="JHF93" i="8"/>
  <c r="JHG93" i="8"/>
  <c r="JHH93" i="8"/>
  <c r="JHI93" i="8"/>
  <c r="JHJ93" i="8"/>
  <c r="JHK93" i="8"/>
  <c r="JHL93" i="8"/>
  <c r="JHM93" i="8"/>
  <c r="JHN93" i="8"/>
  <c r="JHO93" i="8"/>
  <c r="JHP93" i="8"/>
  <c r="JHQ93" i="8"/>
  <c r="JHR93" i="8"/>
  <c r="JHS93" i="8"/>
  <c r="JHT93" i="8"/>
  <c r="JHU93" i="8"/>
  <c r="JHV93" i="8"/>
  <c r="JHW93" i="8"/>
  <c r="JHX93" i="8"/>
  <c r="JHY93" i="8"/>
  <c r="JHZ93" i="8"/>
  <c r="JIA93" i="8"/>
  <c r="JIB93" i="8"/>
  <c r="JIC93" i="8"/>
  <c r="JID93" i="8"/>
  <c r="JIE93" i="8"/>
  <c r="JIF93" i="8"/>
  <c r="JIG93" i="8"/>
  <c r="JIH93" i="8"/>
  <c r="JII93" i="8"/>
  <c r="JIJ93" i="8"/>
  <c r="JIK93" i="8"/>
  <c r="JIL93" i="8"/>
  <c r="JIM93" i="8"/>
  <c r="JIN93" i="8"/>
  <c r="JIO93" i="8"/>
  <c r="JIP93" i="8"/>
  <c r="JIQ93" i="8"/>
  <c r="JIR93" i="8"/>
  <c r="JIS93" i="8"/>
  <c r="JIT93" i="8"/>
  <c r="JIU93" i="8"/>
  <c r="JIV93" i="8"/>
  <c r="JIW93" i="8"/>
  <c r="JIX93" i="8"/>
  <c r="JIY93" i="8"/>
  <c r="JIZ93" i="8"/>
  <c r="JJA93" i="8"/>
  <c r="JJB93" i="8"/>
  <c r="JJC93" i="8"/>
  <c r="JJD93" i="8"/>
  <c r="JJE93" i="8"/>
  <c r="JJF93" i="8"/>
  <c r="JJG93" i="8"/>
  <c r="JJH93" i="8"/>
  <c r="JJI93" i="8"/>
  <c r="JJJ93" i="8"/>
  <c r="JJK93" i="8"/>
  <c r="JJL93" i="8"/>
  <c r="JJM93" i="8"/>
  <c r="JJN93" i="8"/>
  <c r="JJO93" i="8"/>
  <c r="JJP93" i="8"/>
  <c r="JJQ93" i="8"/>
  <c r="JJR93" i="8"/>
  <c r="JJS93" i="8"/>
  <c r="JJT93" i="8"/>
  <c r="JJU93" i="8"/>
  <c r="JJV93" i="8"/>
  <c r="JJW93" i="8"/>
  <c r="JJX93" i="8"/>
  <c r="JJY93" i="8"/>
  <c r="JJZ93" i="8"/>
  <c r="JKA93" i="8"/>
  <c r="JKB93" i="8"/>
  <c r="JKC93" i="8"/>
  <c r="JKD93" i="8"/>
  <c r="JKE93" i="8"/>
  <c r="JKF93" i="8"/>
  <c r="JKG93" i="8"/>
  <c r="JKH93" i="8"/>
  <c r="JKI93" i="8"/>
  <c r="JKJ93" i="8"/>
  <c r="JKK93" i="8"/>
  <c r="JKL93" i="8"/>
  <c r="JKM93" i="8"/>
  <c r="JKN93" i="8"/>
  <c r="JKO93" i="8"/>
  <c r="JKP93" i="8"/>
  <c r="JKQ93" i="8"/>
  <c r="JKR93" i="8"/>
  <c r="JKS93" i="8"/>
  <c r="JKT93" i="8"/>
  <c r="JKU93" i="8"/>
  <c r="JKV93" i="8"/>
  <c r="JKW93" i="8"/>
  <c r="JKX93" i="8"/>
  <c r="JKY93" i="8"/>
  <c r="JKZ93" i="8"/>
  <c r="JLA93" i="8"/>
  <c r="JLB93" i="8"/>
  <c r="JLC93" i="8"/>
  <c r="JLD93" i="8"/>
  <c r="JLE93" i="8"/>
  <c r="JLF93" i="8"/>
  <c r="JLG93" i="8"/>
  <c r="JLH93" i="8"/>
  <c r="JLI93" i="8"/>
  <c r="JLJ93" i="8"/>
  <c r="JLK93" i="8"/>
  <c r="JLL93" i="8"/>
  <c r="JLM93" i="8"/>
  <c r="JLN93" i="8"/>
  <c r="JLO93" i="8"/>
  <c r="JLP93" i="8"/>
  <c r="JLQ93" i="8"/>
  <c r="JLR93" i="8"/>
  <c r="JLS93" i="8"/>
  <c r="JLT93" i="8"/>
  <c r="JLU93" i="8"/>
  <c r="JLV93" i="8"/>
  <c r="JLW93" i="8"/>
  <c r="JLX93" i="8"/>
  <c r="JLY93" i="8"/>
  <c r="JLZ93" i="8"/>
  <c r="JMA93" i="8"/>
  <c r="JMB93" i="8"/>
  <c r="JMC93" i="8"/>
  <c r="JMD93" i="8"/>
  <c r="JME93" i="8"/>
  <c r="JMF93" i="8"/>
  <c r="JMG93" i="8"/>
  <c r="JMH93" i="8"/>
  <c r="JMI93" i="8"/>
  <c r="JMJ93" i="8"/>
  <c r="JMK93" i="8"/>
  <c r="JML93" i="8"/>
  <c r="JMM93" i="8"/>
  <c r="JMN93" i="8"/>
  <c r="JMO93" i="8"/>
  <c r="JMP93" i="8"/>
  <c r="JMQ93" i="8"/>
  <c r="JMR93" i="8"/>
  <c r="JMS93" i="8"/>
  <c r="JMT93" i="8"/>
  <c r="JMU93" i="8"/>
  <c r="JMV93" i="8"/>
  <c r="JMW93" i="8"/>
  <c r="JMX93" i="8"/>
  <c r="JMY93" i="8"/>
  <c r="JMZ93" i="8"/>
  <c r="JNA93" i="8"/>
  <c r="JNB93" i="8"/>
  <c r="JNC93" i="8"/>
  <c r="JND93" i="8"/>
  <c r="JNE93" i="8"/>
  <c r="JNF93" i="8"/>
  <c r="JNG93" i="8"/>
  <c r="JNH93" i="8"/>
  <c r="JNI93" i="8"/>
  <c r="JNJ93" i="8"/>
  <c r="JNK93" i="8"/>
  <c r="JNL93" i="8"/>
  <c r="JNM93" i="8"/>
  <c r="JNN93" i="8"/>
  <c r="JNO93" i="8"/>
  <c r="JNP93" i="8"/>
  <c r="JNQ93" i="8"/>
  <c r="JNR93" i="8"/>
  <c r="JNS93" i="8"/>
  <c r="JNT93" i="8"/>
  <c r="JNU93" i="8"/>
  <c r="JNV93" i="8"/>
  <c r="JNW93" i="8"/>
  <c r="JNX93" i="8"/>
  <c r="JNY93" i="8"/>
  <c r="JNZ93" i="8"/>
  <c r="JOA93" i="8"/>
  <c r="JOB93" i="8"/>
  <c r="JOC93" i="8"/>
  <c r="JOD93" i="8"/>
  <c r="JOE93" i="8"/>
  <c r="JOF93" i="8"/>
  <c r="JOG93" i="8"/>
  <c r="JOH93" i="8"/>
  <c r="JOI93" i="8"/>
  <c r="JOJ93" i="8"/>
  <c r="JOK93" i="8"/>
  <c r="JOL93" i="8"/>
  <c r="JOM93" i="8"/>
  <c r="JON93" i="8"/>
  <c r="JOO93" i="8"/>
  <c r="JOP93" i="8"/>
  <c r="JOQ93" i="8"/>
  <c r="JOR93" i="8"/>
  <c r="JOS93" i="8"/>
  <c r="JOT93" i="8"/>
  <c r="JOU93" i="8"/>
  <c r="JOV93" i="8"/>
  <c r="JOW93" i="8"/>
  <c r="JOX93" i="8"/>
  <c r="JOY93" i="8"/>
  <c r="JOZ93" i="8"/>
  <c r="JPA93" i="8"/>
  <c r="JPB93" i="8"/>
  <c r="JPC93" i="8"/>
  <c r="JPD93" i="8"/>
  <c r="JPE93" i="8"/>
  <c r="JPF93" i="8"/>
  <c r="JPG93" i="8"/>
  <c r="JPH93" i="8"/>
  <c r="JPI93" i="8"/>
  <c r="JPJ93" i="8"/>
  <c r="JPK93" i="8"/>
  <c r="JPL93" i="8"/>
  <c r="JPM93" i="8"/>
  <c r="JPN93" i="8"/>
  <c r="JPO93" i="8"/>
  <c r="JPP93" i="8"/>
  <c r="JPQ93" i="8"/>
  <c r="JPR93" i="8"/>
  <c r="JPS93" i="8"/>
  <c r="JPT93" i="8"/>
  <c r="JPU93" i="8"/>
  <c r="JPV93" i="8"/>
  <c r="JPW93" i="8"/>
  <c r="JPX93" i="8"/>
  <c r="JPY93" i="8"/>
  <c r="JPZ93" i="8"/>
  <c r="JQA93" i="8"/>
  <c r="JQB93" i="8"/>
  <c r="JQC93" i="8"/>
  <c r="JQD93" i="8"/>
  <c r="JQE93" i="8"/>
  <c r="JQF93" i="8"/>
  <c r="JQG93" i="8"/>
  <c r="JQH93" i="8"/>
  <c r="JQI93" i="8"/>
  <c r="JQJ93" i="8"/>
  <c r="JQK93" i="8"/>
  <c r="JQL93" i="8"/>
  <c r="JQM93" i="8"/>
  <c r="JQN93" i="8"/>
  <c r="JQO93" i="8"/>
  <c r="JQP93" i="8"/>
  <c r="JQQ93" i="8"/>
  <c r="JQR93" i="8"/>
  <c r="JQS93" i="8"/>
  <c r="JQT93" i="8"/>
  <c r="JQU93" i="8"/>
  <c r="JQV93" i="8"/>
  <c r="JQW93" i="8"/>
  <c r="JQX93" i="8"/>
  <c r="JQY93" i="8"/>
  <c r="JQZ93" i="8"/>
  <c r="JRA93" i="8"/>
  <c r="JRB93" i="8"/>
  <c r="JRC93" i="8"/>
  <c r="JRD93" i="8"/>
  <c r="JRE93" i="8"/>
  <c r="JRF93" i="8"/>
  <c r="JRG93" i="8"/>
  <c r="JRH93" i="8"/>
  <c r="JRI93" i="8"/>
  <c r="JRJ93" i="8"/>
  <c r="JRK93" i="8"/>
  <c r="JRL93" i="8"/>
  <c r="JRM93" i="8"/>
  <c r="JRN93" i="8"/>
  <c r="JRO93" i="8"/>
  <c r="JRP93" i="8"/>
  <c r="JRQ93" i="8"/>
  <c r="JRR93" i="8"/>
  <c r="JRS93" i="8"/>
  <c r="JRT93" i="8"/>
  <c r="JRU93" i="8"/>
  <c r="JRV93" i="8"/>
  <c r="JRW93" i="8"/>
  <c r="JRX93" i="8"/>
  <c r="JRY93" i="8"/>
  <c r="JRZ93" i="8"/>
  <c r="JSA93" i="8"/>
  <c r="JSB93" i="8"/>
  <c r="JSC93" i="8"/>
  <c r="JSD93" i="8"/>
  <c r="JSE93" i="8"/>
  <c r="JSF93" i="8"/>
  <c r="JSG93" i="8"/>
  <c r="JSH93" i="8"/>
  <c r="JSI93" i="8"/>
  <c r="JSJ93" i="8"/>
  <c r="JSK93" i="8"/>
  <c r="JSL93" i="8"/>
  <c r="JSM93" i="8"/>
  <c r="JSN93" i="8"/>
  <c r="JSO93" i="8"/>
  <c r="JSP93" i="8"/>
  <c r="JSQ93" i="8"/>
  <c r="JSR93" i="8"/>
  <c r="JSS93" i="8"/>
  <c r="JST93" i="8"/>
  <c r="JSU93" i="8"/>
  <c r="JSV93" i="8"/>
  <c r="JSW93" i="8"/>
  <c r="JSX93" i="8"/>
  <c r="JSY93" i="8"/>
  <c r="JSZ93" i="8"/>
  <c r="JTA93" i="8"/>
  <c r="JTB93" i="8"/>
  <c r="JTC93" i="8"/>
  <c r="JTD93" i="8"/>
  <c r="JTE93" i="8"/>
  <c r="JTF93" i="8"/>
  <c r="JTG93" i="8"/>
  <c r="JTH93" i="8"/>
  <c r="JTI93" i="8"/>
  <c r="JTJ93" i="8"/>
  <c r="JTK93" i="8"/>
  <c r="JTL93" i="8"/>
  <c r="JTM93" i="8"/>
  <c r="JTN93" i="8"/>
  <c r="JTO93" i="8"/>
  <c r="JTP93" i="8"/>
  <c r="JTQ93" i="8"/>
  <c r="JTR93" i="8"/>
  <c r="JTS93" i="8"/>
  <c r="JTT93" i="8"/>
  <c r="JTU93" i="8"/>
  <c r="JTV93" i="8"/>
  <c r="JTW93" i="8"/>
  <c r="JTX93" i="8"/>
  <c r="JTY93" i="8"/>
  <c r="JTZ93" i="8"/>
  <c r="JUA93" i="8"/>
  <c r="JUB93" i="8"/>
  <c r="JUC93" i="8"/>
  <c r="JUD93" i="8"/>
  <c r="JUE93" i="8"/>
  <c r="JUF93" i="8"/>
  <c r="JUG93" i="8"/>
  <c r="JUH93" i="8"/>
  <c r="JUI93" i="8"/>
  <c r="JUJ93" i="8"/>
  <c r="JUK93" i="8"/>
  <c r="JUL93" i="8"/>
  <c r="JUM93" i="8"/>
  <c r="JUN93" i="8"/>
  <c r="JUO93" i="8"/>
  <c r="JUP93" i="8"/>
  <c r="JUQ93" i="8"/>
  <c r="JUR93" i="8"/>
  <c r="JUS93" i="8"/>
  <c r="JUT93" i="8"/>
  <c r="JUU93" i="8"/>
  <c r="JUV93" i="8"/>
  <c r="JUW93" i="8"/>
  <c r="JUX93" i="8"/>
  <c r="JUY93" i="8"/>
  <c r="JUZ93" i="8"/>
  <c r="JVA93" i="8"/>
  <c r="JVB93" i="8"/>
  <c r="JVC93" i="8"/>
  <c r="JVD93" i="8"/>
  <c r="JVE93" i="8"/>
  <c r="JVF93" i="8"/>
  <c r="JVG93" i="8"/>
  <c r="JVH93" i="8"/>
  <c r="JVI93" i="8"/>
  <c r="JVJ93" i="8"/>
  <c r="JVK93" i="8"/>
  <c r="JVL93" i="8"/>
  <c r="JVM93" i="8"/>
  <c r="JVN93" i="8"/>
  <c r="JVO93" i="8"/>
  <c r="JVP93" i="8"/>
  <c r="JVQ93" i="8"/>
  <c r="JVR93" i="8"/>
  <c r="JVS93" i="8"/>
  <c r="JVT93" i="8"/>
  <c r="JVU93" i="8"/>
  <c r="JVV93" i="8"/>
  <c r="JVW93" i="8"/>
  <c r="JVX93" i="8"/>
  <c r="JVY93" i="8"/>
  <c r="JVZ93" i="8"/>
  <c r="JWA93" i="8"/>
  <c r="JWB93" i="8"/>
  <c r="JWC93" i="8"/>
  <c r="JWD93" i="8"/>
  <c r="JWE93" i="8"/>
  <c r="JWF93" i="8"/>
  <c r="JWG93" i="8"/>
  <c r="JWH93" i="8"/>
  <c r="JWI93" i="8"/>
  <c r="JWJ93" i="8"/>
  <c r="JWK93" i="8"/>
  <c r="JWL93" i="8"/>
  <c r="JWM93" i="8"/>
  <c r="JWN93" i="8"/>
  <c r="JWO93" i="8"/>
  <c r="JWP93" i="8"/>
  <c r="JWQ93" i="8"/>
  <c r="JWR93" i="8"/>
  <c r="JWS93" i="8"/>
  <c r="JWT93" i="8"/>
  <c r="JWU93" i="8"/>
  <c r="JWV93" i="8"/>
  <c r="JWW93" i="8"/>
  <c r="JWX93" i="8"/>
  <c r="JWY93" i="8"/>
  <c r="JWZ93" i="8"/>
  <c r="JXA93" i="8"/>
  <c r="JXB93" i="8"/>
  <c r="JXC93" i="8"/>
  <c r="JXD93" i="8"/>
  <c r="JXE93" i="8"/>
  <c r="JXF93" i="8"/>
  <c r="JXG93" i="8"/>
  <c r="JXH93" i="8"/>
  <c r="JXI93" i="8"/>
  <c r="JXJ93" i="8"/>
  <c r="JXK93" i="8"/>
  <c r="JXL93" i="8"/>
  <c r="JXM93" i="8"/>
  <c r="JXN93" i="8"/>
  <c r="JXO93" i="8"/>
  <c r="JXP93" i="8"/>
  <c r="JXQ93" i="8"/>
  <c r="JXR93" i="8"/>
  <c r="JXS93" i="8"/>
  <c r="JXT93" i="8"/>
  <c r="JXU93" i="8"/>
  <c r="JXV93" i="8"/>
  <c r="JXW93" i="8"/>
  <c r="JXX93" i="8"/>
  <c r="JXY93" i="8"/>
  <c r="JXZ93" i="8"/>
  <c r="JYA93" i="8"/>
  <c r="JYB93" i="8"/>
  <c r="JYC93" i="8"/>
  <c r="JYD93" i="8"/>
  <c r="JYE93" i="8"/>
  <c r="JYF93" i="8"/>
  <c r="JYG93" i="8"/>
  <c r="JYH93" i="8"/>
  <c r="JYI93" i="8"/>
  <c r="JYJ93" i="8"/>
  <c r="JYK93" i="8"/>
  <c r="JYL93" i="8"/>
  <c r="JYM93" i="8"/>
  <c r="JYN93" i="8"/>
  <c r="JYO93" i="8"/>
  <c r="JYP93" i="8"/>
  <c r="JYQ93" i="8"/>
  <c r="JYR93" i="8"/>
  <c r="JYS93" i="8"/>
  <c r="JYT93" i="8"/>
  <c r="JYU93" i="8"/>
  <c r="JYV93" i="8"/>
  <c r="JYW93" i="8"/>
  <c r="JYX93" i="8"/>
  <c r="JYY93" i="8"/>
  <c r="JYZ93" i="8"/>
  <c r="JZA93" i="8"/>
  <c r="JZB93" i="8"/>
  <c r="JZC93" i="8"/>
  <c r="JZD93" i="8"/>
  <c r="JZE93" i="8"/>
  <c r="JZF93" i="8"/>
  <c r="JZG93" i="8"/>
  <c r="JZH93" i="8"/>
  <c r="JZI93" i="8"/>
  <c r="JZJ93" i="8"/>
  <c r="JZK93" i="8"/>
  <c r="JZL93" i="8"/>
  <c r="JZM93" i="8"/>
  <c r="JZN93" i="8"/>
  <c r="JZO93" i="8"/>
  <c r="JZP93" i="8"/>
  <c r="JZQ93" i="8"/>
  <c r="JZR93" i="8"/>
  <c r="JZS93" i="8"/>
  <c r="JZT93" i="8"/>
  <c r="JZU93" i="8"/>
  <c r="JZV93" i="8"/>
  <c r="JZW93" i="8"/>
  <c r="JZX93" i="8"/>
  <c r="JZY93" i="8"/>
  <c r="JZZ93" i="8"/>
  <c r="KAA93" i="8"/>
  <c r="KAB93" i="8"/>
  <c r="KAC93" i="8"/>
  <c r="KAD93" i="8"/>
  <c r="KAE93" i="8"/>
  <c r="KAF93" i="8"/>
  <c r="KAG93" i="8"/>
  <c r="KAH93" i="8"/>
  <c r="KAI93" i="8"/>
  <c r="KAJ93" i="8"/>
  <c r="KAK93" i="8"/>
  <c r="KAL93" i="8"/>
  <c r="KAM93" i="8"/>
  <c r="KAN93" i="8"/>
  <c r="KAO93" i="8"/>
  <c r="KAP93" i="8"/>
  <c r="KAQ93" i="8"/>
  <c r="KAR93" i="8"/>
  <c r="KAS93" i="8"/>
  <c r="KAT93" i="8"/>
  <c r="KAU93" i="8"/>
  <c r="KAV93" i="8"/>
  <c r="KAW93" i="8"/>
  <c r="KAX93" i="8"/>
  <c r="KAY93" i="8"/>
  <c r="KAZ93" i="8"/>
  <c r="KBA93" i="8"/>
  <c r="KBB93" i="8"/>
  <c r="KBC93" i="8"/>
  <c r="KBD93" i="8"/>
  <c r="KBE93" i="8"/>
  <c r="KBF93" i="8"/>
  <c r="KBG93" i="8"/>
  <c r="KBH93" i="8"/>
  <c r="KBI93" i="8"/>
  <c r="KBJ93" i="8"/>
  <c r="KBK93" i="8"/>
  <c r="KBL93" i="8"/>
  <c r="KBM93" i="8"/>
  <c r="KBN93" i="8"/>
  <c r="KBO93" i="8"/>
  <c r="KBP93" i="8"/>
  <c r="KBQ93" i="8"/>
  <c r="KBR93" i="8"/>
  <c r="KBS93" i="8"/>
  <c r="KBT93" i="8"/>
  <c r="KBU93" i="8"/>
  <c r="KBV93" i="8"/>
  <c r="KBW93" i="8"/>
  <c r="KBX93" i="8"/>
  <c r="KBY93" i="8"/>
  <c r="KBZ93" i="8"/>
  <c r="KCA93" i="8"/>
  <c r="KCB93" i="8"/>
  <c r="KCC93" i="8"/>
  <c r="KCD93" i="8"/>
  <c r="KCE93" i="8"/>
  <c r="KCF93" i="8"/>
  <c r="KCG93" i="8"/>
  <c r="KCH93" i="8"/>
  <c r="KCI93" i="8"/>
  <c r="KCJ93" i="8"/>
  <c r="KCK93" i="8"/>
  <c r="KCL93" i="8"/>
  <c r="KCM93" i="8"/>
  <c r="KCN93" i="8"/>
  <c r="KCO93" i="8"/>
  <c r="KCP93" i="8"/>
  <c r="KCQ93" i="8"/>
  <c r="KCR93" i="8"/>
  <c r="KCS93" i="8"/>
  <c r="KCT93" i="8"/>
  <c r="KCU93" i="8"/>
  <c r="KCV93" i="8"/>
  <c r="KCW93" i="8"/>
  <c r="KCX93" i="8"/>
  <c r="KCY93" i="8"/>
  <c r="KCZ93" i="8"/>
  <c r="KDA93" i="8"/>
  <c r="KDB93" i="8"/>
  <c r="KDC93" i="8"/>
  <c r="KDD93" i="8"/>
  <c r="KDE93" i="8"/>
  <c r="KDF93" i="8"/>
  <c r="KDG93" i="8"/>
  <c r="KDH93" i="8"/>
  <c r="KDI93" i="8"/>
  <c r="KDJ93" i="8"/>
  <c r="KDK93" i="8"/>
  <c r="KDL93" i="8"/>
  <c r="KDM93" i="8"/>
  <c r="KDN93" i="8"/>
  <c r="KDO93" i="8"/>
  <c r="KDP93" i="8"/>
  <c r="KDQ93" i="8"/>
  <c r="KDR93" i="8"/>
  <c r="KDS93" i="8"/>
  <c r="KDT93" i="8"/>
  <c r="KDU93" i="8"/>
  <c r="KDV93" i="8"/>
  <c r="KDW93" i="8"/>
  <c r="KDX93" i="8"/>
  <c r="KDY93" i="8"/>
  <c r="KDZ93" i="8"/>
  <c r="KEA93" i="8"/>
  <c r="KEB93" i="8"/>
  <c r="KEC93" i="8"/>
  <c r="KED93" i="8"/>
  <c r="KEE93" i="8"/>
  <c r="KEF93" i="8"/>
  <c r="KEG93" i="8"/>
  <c r="KEH93" i="8"/>
  <c r="KEI93" i="8"/>
  <c r="KEJ93" i="8"/>
  <c r="KEK93" i="8"/>
  <c r="KEL93" i="8"/>
  <c r="KEM93" i="8"/>
  <c r="KEN93" i="8"/>
  <c r="KEO93" i="8"/>
  <c r="KEP93" i="8"/>
  <c r="KEQ93" i="8"/>
  <c r="KER93" i="8"/>
  <c r="KES93" i="8"/>
  <c r="KET93" i="8"/>
  <c r="KEU93" i="8"/>
  <c r="KEV93" i="8"/>
  <c r="KEW93" i="8"/>
  <c r="KEX93" i="8"/>
  <c r="KEY93" i="8"/>
  <c r="KEZ93" i="8"/>
  <c r="KFA93" i="8"/>
  <c r="KFB93" i="8"/>
  <c r="KFC93" i="8"/>
  <c r="KFD93" i="8"/>
  <c r="KFE93" i="8"/>
  <c r="KFF93" i="8"/>
  <c r="KFG93" i="8"/>
  <c r="KFH93" i="8"/>
  <c r="KFI93" i="8"/>
  <c r="KFJ93" i="8"/>
  <c r="KFK93" i="8"/>
  <c r="KFL93" i="8"/>
  <c r="KFM93" i="8"/>
  <c r="KFN93" i="8"/>
  <c r="KFO93" i="8"/>
  <c r="KFP93" i="8"/>
  <c r="KFQ93" i="8"/>
  <c r="KFR93" i="8"/>
  <c r="KFS93" i="8"/>
  <c r="KFT93" i="8"/>
  <c r="KFU93" i="8"/>
  <c r="KFV93" i="8"/>
  <c r="KFW93" i="8"/>
  <c r="KFX93" i="8"/>
  <c r="KFY93" i="8"/>
  <c r="KFZ93" i="8"/>
  <c r="KGA93" i="8"/>
  <c r="KGB93" i="8"/>
  <c r="KGC93" i="8"/>
  <c r="KGD93" i="8"/>
  <c r="KGE93" i="8"/>
  <c r="KGF93" i="8"/>
  <c r="KGG93" i="8"/>
  <c r="KGH93" i="8"/>
  <c r="KGI93" i="8"/>
  <c r="KGJ93" i="8"/>
  <c r="KGK93" i="8"/>
  <c r="KGL93" i="8"/>
  <c r="KGM93" i="8"/>
  <c r="KGN93" i="8"/>
  <c r="KGO93" i="8"/>
  <c r="KGP93" i="8"/>
  <c r="KGQ93" i="8"/>
  <c r="KGR93" i="8"/>
  <c r="KGS93" i="8"/>
  <c r="KGT93" i="8"/>
  <c r="KGU93" i="8"/>
  <c r="KGV93" i="8"/>
  <c r="KGW93" i="8"/>
  <c r="KGX93" i="8"/>
  <c r="KGY93" i="8"/>
  <c r="KGZ93" i="8"/>
  <c r="KHA93" i="8"/>
  <c r="KHB93" i="8"/>
  <c r="KHC93" i="8"/>
  <c r="KHD93" i="8"/>
  <c r="KHE93" i="8"/>
  <c r="KHF93" i="8"/>
  <c r="KHG93" i="8"/>
  <c r="KHH93" i="8"/>
  <c r="KHI93" i="8"/>
  <c r="KHJ93" i="8"/>
  <c r="KHK93" i="8"/>
  <c r="KHL93" i="8"/>
  <c r="KHM93" i="8"/>
  <c r="KHN93" i="8"/>
  <c r="KHO93" i="8"/>
  <c r="KHP93" i="8"/>
  <c r="KHQ93" i="8"/>
  <c r="KHR93" i="8"/>
  <c r="KHS93" i="8"/>
  <c r="KHT93" i="8"/>
  <c r="KHU93" i="8"/>
  <c r="KHV93" i="8"/>
  <c r="KHW93" i="8"/>
  <c r="KHX93" i="8"/>
  <c r="KHY93" i="8"/>
  <c r="KHZ93" i="8"/>
  <c r="KIA93" i="8"/>
  <c r="KIB93" i="8"/>
  <c r="KIC93" i="8"/>
  <c r="KID93" i="8"/>
  <c r="KIE93" i="8"/>
  <c r="KIF93" i="8"/>
  <c r="KIG93" i="8"/>
  <c r="KIH93" i="8"/>
  <c r="KII93" i="8"/>
  <c r="KIJ93" i="8"/>
  <c r="KIK93" i="8"/>
  <c r="KIL93" i="8"/>
  <c r="KIM93" i="8"/>
  <c r="KIN93" i="8"/>
  <c r="KIO93" i="8"/>
  <c r="KIP93" i="8"/>
  <c r="KIQ93" i="8"/>
  <c r="KIR93" i="8"/>
  <c r="KIS93" i="8"/>
  <c r="KIT93" i="8"/>
  <c r="KIU93" i="8"/>
  <c r="KIV93" i="8"/>
  <c r="KIW93" i="8"/>
  <c r="KIX93" i="8"/>
  <c r="KIY93" i="8"/>
  <c r="KIZ93" i="8"/>
  <c r="KJA93" i="8"/>
  <c r="KJB93" i="8"/>
  <c r="KJC93" i="8"/>
  <c r="KJD93" i="8"/>
  <c r="KJE93" i="8"/>
  <c r="KJF93" i="8"/>
  <c r="KJG93" i="8"/>
  <c r="KJH93" i="8"/>
  <c r="KJI93" i="8"/>
  <c r="KJJ93" i="8"/>
  <c r="KJK93" i="8"/>
  <c r="KJL93" i="8"/>
  <c r="KJM93" i="8"/>
  <c r="KJN93" i="8"/>
  <c r="KJO93" i="8"/>
  <c r="KJP93" i="8"/>
  <c r="KJQ93" i="8"/>
  <c r="KJR93" i="8"/>
  <c r="KJS93" i="8"/>
  <c r="KJT93" i="8"/>
  <c r="KJU93" i="8"/>
  <c r="KJV93" i="8"/>
  <c r="KJW93" i="8"/>
  <c r="KJX93" i="8"/>
  <c r="KJY93" i="8"/>
  <c r="KJZ93" i="8"/>
  <c r="KKA93" i="8"/>
  <c r="KKB93" i="8"/>
  <c r="KKC93" i="8"/>
  <c r="KKD93" i="8"/>
  <c r="KKE93" i="8"/>
  <c r="KKF93" i="8"/>
  <c r="KKG93" i="8"/>
  <c r="KKH93" i="8"/>
  <c r="KKI93" i="8"/>
  <c r="KKJ93" i="8"/>
  <c r="KKK93" i="8"/>
  <c r="KKL93" i="8"/>
  <c r="KKM93" i="8"/>
  <c r="KKN93" i="8"/>
  <c r="KKO93" i="8"/>
  <c r="KKP93" i="8"/>
  <c r="KKQ93" i="8"/>
  <c r="KKR93" i="8"/>
  <c r="KKS93" i="8"/>
  <c r="KKT93" i="8"/>
  <c r="KKU93" i="8"/>
  <c r="KKV93" i="8"/>
  <c r="KKW93" i="8"/>
  <c r="KKX93" i="8"/>
  <c r="KKY93" i="8"/>
  <c r="KKZ93" i="8"/>
  <c r="KLA93" i="8"/>
  <c r="KLB93" i="8"/>
  <c r="KLC93" i="8"/>
  <c r="KLD93" i="8"/>
  <c r="KLE93" i="8"/>
  <c r="KLF93" i="8"/>
  <c r="KLG93" i="8"/>
  <c r="KLH93" i="8"/>
  <c r="KLI93" i="8"/>
  <c r="KLJ93" i="8"/>
  <c r="KLK93" i="8"/>
  <c r="KLL93" i="8"/>
  <c r="KLM93" i="8"/>
  <c r="KLN93" i="8"/>
  <c r="KLO93" i="8"/>
  <c r="KLP93" i="8"/>
  <c r="KLQ93" i="8"/>
  <c r="KLR93" i="8"/>
  <c r="KLS93" i="8"/>
  <c r="KLT93" i="8"/>
  <c r="KLU93" i="8"/>
  <c r="KLV93" i="8"/>
  <c r="KLW93" i="8"/>
  <c r="KLX93" i="8"/>
  <c r="KLY93" i="8"/>
  <c r="KLZ93" i="8"/>
  <c r="KMA93" i="8"/>
  <c r="KMB93" i="8"/>
  <c r="KMC93" i="8"/>
  <c r="KMD93" i="8"/>
  <c r="KME93" i="8"/>
  <c r="KMF93" i="8"/>
  <c r="KMG93" i="8"/>
  <c r="KMH93" i="8"/>
  <c r="KMI93" i="8"/>
  <c r="KMJ93" i="8"/>
  <c r="KMK93" i="8"/>
  <c r="KML93" i="8"/>
  <c r="KMM93" i="8"/>
  <c r="KMN93" i="8"/>
  <c r="KMO93" i="8"/>
  <c r="KMP93" i="8"/>
  <c r="KMQ93" i="8"/>
  <c r="KMR93" i="8"/>
  <c r="KMS93" i="8"/>
  <c r="KMT93" i="8"/>
  <c r="KMU93" i="8"/>
  <c r="KMV93" i="8"/>
  <c r="KMW93" i="8"/>
  <c r="KMX93" i="8"/>
  <c r="KMY93" i="8"/>
  <c r="KMZ93" i="8"/>
  <c r="KNA93" i="8"/>
  <c r="KNB93" i="8"/>
  <c r="KNC93" i="8"/>
  <c r="KND93" i="8"/>
  <c r="KNE93" i="8"/>
  <c r="KNF93" i="8"/>
  <c r="KNG93" i="8"/>
  <c r="KNH93" i="8"/>
  <c r="KNI93" i="8"/>
  <c r="KNJ93" i="8"/>
  <c r="KNK93" i="8"/>
  <c r="KNL93" i="8"/>
  <c r="KNM93" i="8"/>
  <c r="KNN93" i="8"/>
  <c r="KNO93" i="8"/>
  <c r="KNP93" i="8"/>
  <c r="KNQ93" i="8"/>
  <c r="KNR93" i="8"/>
  <c r="KNS93" i="8"/>
  <c r="KNT93" i="8"/>
  <c r="KNU93" i="8"/>
  <c r="KNV93" i="8"/>
  <c r="KNW93" i="8"/>
  <c r="KNX93" i="8"/>
  <c r="KNY93" i="8"/>
  <c r="KNZ93" i="8"/>
  <c r="KOA93" i="8"/>
  <c r="KOB93" i="8"/>
  <c r="KOC93" i="8"/>
  <c r="KOD93" i="8"/>
  <c r="KOE93" i="8"/>
  <c r="KOF93" i="8"/>
  <c r="KOG93" i="8"/>
  <c r="KOH93" i="8"/>
  <c r="KOI93" i="8"/>
  <c r="KOJ93" i="8"/>
  <c r="KOK93" i="8"/>
  <c r="KOL93" i="8"/>
  <c r="KOM93" i="8"/>
  <c r="KON93" i="8"/>
  <c r="KOO93" i="8"/>
  <c r="KOP93" i="8"/>
  <c r="KOQ93" i="8"/>
  <c r="KOR93" i="8"/>
  <c r="KOS93" i="8"/>
  <c r="KOT93" i="8"/>
  <c r="KOU93" i="8"/>
  <c r="KOV93" i="8"/>
  <c r="KOW93" i="8"/>
  <c r="KOX93" i="8"/>
  <c r="KOY93" i="8"/>
  <c r="KOZ93" i="8"/>
  <c r="KPA93" i="8"/>
  <c r="KPB93" i="8"/>
  <c r="KPC93" i="8"/>
  <c r="KPD93" i="8"/>
  <c r="KPE93" i="8"/>
  <c r="KPF93" i="8"/>
  <c r="KPG93" i="8"/>
  <c r="KPH93" i="8"/>
  <c r="KPI93" i="8"/>
  <c r="KPJ93" i="8"/>
  <c r="KPK93" i="8"/>
  <c r="KPL93" i="8"/>
  <c r="KPM93" i="8"/>
  <c r="KPN93" i="8"/>
  <c r="KPO93" i="8"/>
  <c r="KPP93" i="8"/>
  <c r="KPQ93" i="8"/>
  <c r="KPR93" i="8"/>
  <c r="KPS93" i="8"/>
  <c r="KPT93" i="8"/>
  <c r="KPU93" i="8"/>
  <c r="KPV93" i="8"/>
  <c r="KPW93" i="8"/>
  <c r="KPX93" i="8"/>
  <c r="KPY93" i="8"/>
  <c r="KPZ93" i="8"/>
  <c r="KQA93" i="8"/>
  <c r="KQB93" i="8"/>
  <c r="KQC93" i="8"/>
  <c r="KQD93" i="8"/>
  <c r="KQE93" i="8"/>
  <c r="KQF93" i="8"/>
  <c r="KQG93" i="8"/>
  <c r="KQH93" i="8"/>
  <c r="KQI93" i="8"/>
  <c r="KQJ93" i="8"/>
  <c r="KQK93" i="8"/>
  <c r="KQL93" i="8"/>
  <c r="KQM93" i="8"/>
  <c r="KQN93" i="8"/>
  <c r="KQO93" i="8"/>
  <c r="KQP93" i="8"/>
  <c r="KQQ93" i="8"/>
  <c r="KQR93" i="8"/>
  <c r="KQS93" i="8"/>
  <c r="KQT93" i="8"/>
  <c r="KQU93" i="8"/>
  <c r="KQV93" i="8"/>
  <c r="KQW93" i="8"/>
  <c r="KQX93" i="8"/>
  <c r="KQY93" i="8"/>
  <c r="KQZ93" i="8"/>
  <c r="KRA93" i="8"/>
  <c r="KRB93" i="8"/>
  <c r="KRC93" i="8"/>
  <c r="KRD93" i="8"/>
  <c r="KRE93" i="8"/>
  <c r="KRF93" i="8"/>
  <c r="KRG93" i="8"/>
  <c r="KRH93" i="8"/>
  <c r="KRI93" i="8"/>
  <c r="KRJ93" i="8"/>
  <c r="KRK93" i="8"/>
  <c r="KRL93" i="8"/>
  <c r="KRM93" i="8"/>
  <c r="KRN93" i="8"/>
  <c r="KRO93" i="8"/>
  <c r="KRP93" i="8"/>
  <c r="KRQ93" i="8"/>
  <c r="KRR93" i="8"/>
  <c r="KRS93" i="8"/>
  <c r="KRT93" i="8"/>
  <c r="KRU93" i="8"/>
  <c r="KRV93" i="8"/>
  <c r="KRW93" i="8"/>
  <c r="KRX93" i="8"/>
  <c r="KRY93" i="8"/>
  <c r="KRZ93" i="8"/>
  <c r="KSA93" i="8"/>
  <c r="KSB93" i="8"/>
  <c r="KSC93" i="8"/>
  <c r="KSD93" i="8"/>
  <c r="KSE93" i="8"/>
  <c r="KSF93" i="8"/>
  <c r="KSG93" i="8"/>
  <c r="KSH93" i="8"/>
  <c r="KSI93" i="8"/>
  <c r="KSJ93" i="8"/>
  <c r="KSK93" i="8"/>
  <c r="KSL93" i="8"/>
  <c r="KSM93" i="8"/>
  <c r="KSN93" i="8"/>
  <c r="KSO93" i="8"/>
  <c r="KSP93" i="8"/>
  <c r="KSQ93" i="8"/>
  <c r="KSR93" i="8"/>
  <c r="KSS93" i="8"/>
  <c r="KST93" i="8"/>
  <c r="KSU93" i="8"/>
  <c r="KSV93" i="8"/>
  <c r="KSW93" i="8"/>
  <c r="KSX93" i="8"/>
  <c r="KSY93" i="8"/>
  <c r="KSZ93" i="8"/>
  <c r="KTA93" i="8"/>
  <c r="KTB93" i="8"/>
  <c r="KTC93" i="8"/>
  <c r="KTD93" i="8"/>
  <c r="KTE93" i="8"/>
  <c r="KTF93" i="8"/>
  <c r="KTG93" i="8"/>
  <c r="KTH93" i="8"/>
  <c r="KTI93" i="8"/>
  <c r="KTJ93" i="8"/>
  <c r="KTK93" i="8"/>
  <c r="KTL93" i="8"/>
  <c r="KTM93" i="8"/>
  <c r="KTN93" i="8"/>
  <c r="KTO93" i="8"/>
  <c r="KTP93" i="8"/>
  <c r="KTQ93" i="8"/>
  <c r="KTR93" i="8"/>
  <c r="KTS93" i="8"/>
  <c r="KTT93" i="8"/>
  <c r="KTU93" i="8"/>
  <c r="KTV93" i="8"/>
  <c r="KTW93" i="8"/>
  <c r="KTX93" i="8"/>
  <c r="KTY93" i="8"/>
  <c r="KTZ93" i="8"/>
  <c r="KUA93" i="8"/>
  <c r="KUB93" i="8"/>
  <c r="KUC93" i="8"/>
  <c r="KUD93" i="8"/>
  <c r="KUE93" i="8"/>
  <c r="KUF93" i="8"/>
  <c r="KUG93" i="8"/>
  <c r="KUH93" i="8"/>
  <c r="KUI93" i="8"/>
  <c r="KUJ93" i="8"/>
  <c r="KUK93" i="8"/>
  <c r="KUL93" i="8"/>
  <c r="KUM93" i="8"/>
  <c r="KUN93" i="8"/>
  <c r="KUO93" i="8"/>
  <c r="KUP93" i="8"/>
  <c r="KUQ93" i="8"/>
  <c r="KUR93" i="8"/>
  <c r="KUS93" i="8"/>
  <c r="KUT93" i="8"/>
  <c r="KUU93" i="8"/>
  <c r="KUV93" i="8"/>
  <c r="KUW93" i="8"/>
  <c r="KUX93" i="8"/>
  <c r="KUY93" i="8"/>
  <c r="KUZ93" i="8"/>
  <c r="KVA93" i="8"/>
  <c r="KVB93" i="8"/>
  <c r="KVC93" i="8"/>
  <c r="KVD93" i="8"/>
  <c r="KVE93" i="8"/>
  <c r="KVF93" i="8"/>
  <c r="KVG93" i="8"/>
  <c r="KVH93" i="8"/>
  <c r="KVI93" i="8"/>
  <c r="KVJ93" i="8"/>
  <c r="KVK93" i="8"/>
  <c r="KVL93" i="8"/>
  <c r="KVM93" i="8"/>
  <c r="KVN93" i="8"/>
  <c r="KVO93" i="8"/>
  <c r="KVP93" i="8"/>
  <c r="KVQ93" i="8"/>
  <c r="KVR93" i="8"/>
  <c r="KVS93" i="8"/>
  <c r="KVT93" i="8"/>
  <c r="KVU93" i="8"/>
  <c r="KVV93" i="8"/>
  <c r="KVW93" i="8"/>
  <c r="KVX93" i="8"/>
  <c r="KVY93" i="8"/>
  <c r="KVZ93" i="8"/>
  <c r="KWA93" i="8"/>
  <c r="KWB93" i="8"/>
  <c r="KWC93" i="8"/>
  <c r="KWD93" i="8"/>
  <c r="KWE93" i="8"/>
  <c r="KWF93" i="8"/>
  <c r="KWG93" i="8"/>
  <c r="KWH93" i="8"/>
  <c r="KWI93" i="8"/>
  <c r="KWJ93" i="8"/>
  <c r="KWK93" i="8"/>
  <c r="KWL93" i="8"/>
  <c r="KWM93" i="8"/>
  <c r="KWN93" i="8"/>
  <c r="KWO93" i="8"/>
  <c r="KWP93" i="8"/>
  <c r="KWQ93" i="8"/>
  <c r="KWR93" i="8"/>
  <c r="KWS93" i="8"/>
  <c r="KWT93" i="8"/>
  <c r="KWU93" i="8"/>
  <c r="KWV93" i="8"/>
  <c r="KWW93" i="8"/>
  <c r="KWX93" i="8"/>
  <c r="KWY93" i="8"/>
  <c r="KWZ93" i="8"/>
  <c r="KXA93" i="8"/>
  <c r="KXB93" i="8"/>
  <c r="KXC93" i="8"/>
  <c r="KXD93" i="8"/>
  <c r="KXE93" i="8"/>
  <c r="KXF93" i="8"/>
  <c r="KXG93" i="8"/>
  <c r="KXH93" i="8"/>
  <c r="KXI93" i="8"/>
  <c r="KXJ93" i="8"/>
  <c r="KXK93" i="8"/>
  <c r="KXL93" i="8"/>
  <c r="KXM93" i="8"/>
  <c r="KXN93" i="8"/>
  <c r="KXO93" i="8"/>
  <c r="KXP93" i="8"/>
  <c r="KXQ93" i="8"/>
  <c r="KXR93" i="8"/>
  <c r="KXS93" i="8"/>
  <c r="KXT93" i="8"/>
  <c r="KXU93" i="8"/>
  <c r="KXV93" i="8"/>
  <c r="KXW93" i="8"/>
  <c r="KXX93" i="8"/>
  <c r="KXY93" i="8"/>
  <c r="KXZ93" i="8"/>
  <c r="KYA93" i="8"/>
  <c r="KYB93" i="8"/>
  <c r="KYC93" i="8"/>
  <c r="KYD93" i="8"/>
  <c r="KYE93" i="8"/>
  <c r="KYF93" i="8"/>
  <c r="KYG93" i="8"/>
  <c r="KYH93" i="8"/>
  <c r="KYI93" i="8"/>
  <c r="KYJ93" i="8"/>
  <c r="KYK93" i="8"/>
  <c r="KYL93" i="8"/>
  <c r="KYM93" i="8"/>
  <c r="KYN93" i="8"/>
  <c r="KYO93" i="8"/>
  <c r="KYP93" i="8"/>
  <c r="KYQ93" i="8"/>
  <c r="KYR93" i="8"/>
  <c r="KYS93" i="8"/>
  <c r="KYT93" i="8"/>
  <c r="KYU93" i="8"/>
  <c r="KYV93" i="8"/>
  <c r="KYW93" i="8"/>
  <c r="KYX93" i="8"/>
  <c r="KYY93" i="8"/>
  <c r="KYZ93" i="8"/>
  <c r="KZA93" i="8"/>
  <c r="KZB93" i="8"/>
  <c r="KZC93" i="8"/>
  <c r="KZD93" i="8"/>
  <c r="KZE93" i="8"/>
  <c r="KZF93" i="8"/>
  <c r="KZG93" i="8"/>
  <c r="KZH93" i="8"/>
  <c r="KZI93" i="8"/>
  <c r="KZJ93" i="8"/>
  <c r="KZK93" i="8"/>
  <c r="KZL93" i="8"/>
  <c r="KZM93" i="8"/>
  <c r="KZN93" i="8"/>
  <c r="KZO93" i="8"/>
  <c r="KZP93" i="8"/>
  <c r="KZQ93" i="8"/>
  <c r="KZR93" i="8"/>
  <c r="KZS93" i="8"/>
  <c r="KZT93" i="8"/>
  <c r="KZU93" i="8"/>
  <c r="KZV93" i="8"/>
  <c r="KZW93" i="8"/>
  <c r="KZX93" i="8"/>
  <c r="KZY93" i="8"/>
  <c r="KZZ93" i="8"/>
  <c r="LAA93" i="8"/>
  <c r="LAB93" i="8"/>
  <c r="LAC93" i="8"/>
  <c r="LAD93" i="8"/>
  <c r="LAE93" i="8"/>
  <c r="LAF93" i="8"/>
  <c r="LAG93" i="8"/>
  <c r="LAH93" i="8"/>
  <c r="LAI93" i="8"/>
  <c r="LAJ93" i="8"/>
  <c r="LAK93" i="8"/>
  <c r="LAL93" i="8"/>
  <c r="LAM93" i="8"/>
  <c r="LAN93" i="8"/>
  <c r="LAO93" i="8"/>
  <c r="LAP93" i="8"/>
  <c r="LAQ93" i="8"/>
  <c r="LAR93" i="8"/>
  <c r="LAS93" i="8"/>
  <c r="LAT93" i="8"/>
  <c r="LAU93" i="8"/>
  <c r="LAV93" i="8"/>
  <c r="LAW93" i="8"/>
  <c r="LAX93" i="8"/>
  <c r="LAY93" i="8"/>
  <c r="LAZ93" i="8"/>
  <c r="LBA93" i="8"/>
  <c r="LBB93" i="8"/>
  <c r="LBC93" i="8"/>
  <c r="LBD93" i="8"/>
  <c r="LBE93" i="8"/>
  <c r="LBF93" i="8"/>
  <c r="LBG93" i="8"/>
  <c r="LBH93" i="8"/>
  <c r="LBI93" i="8"/>
  <c r="LBJ93" i="8"/>
  <c r="LBK93" i="8"/>
  <c r="LBL93" i="8"/>
  <c r="LBM93" i="8"/>
  <c r="LBN93" i="8"/>
  <c r="LBO93" i="8"/>
  <c r="LBP93" i="8"/>
  <c r="LBQ93" i="8"/>
  <c r="LBR93" i="8"/>
  <c r="LBS93" i="8"/>
  <c r="LBT93" i="8"/>
  <c r="LBU93" i="8"/>
  <c r="LBV93" i="8"/>
  <c r="LBW93" i="8"/>
  <c r="LBX93" i="8"/>
  <c r="LBY93" i="8"/>
  <c r="LBZ93" i="8"/>
  <c r="LCA93" i="8"/>
  <c r="LCB93" i="8"/>
  <c r="LCC93" i="8"/>
  <c r="LCD93" i="8"/>
  <c r="LCE93" i="8"/>
  <c r="LCF93" i="8"/>
  <c r="LCG93" i="8"/>
  <c r="LCH93" i="8"/>
  <c r="LCI93" i="8"/>
  <c r="LCJ93" i="8"/>
  <c r="LCK93" i="8"/>
  <c r="LCL93" i="8"/>
  <c r="LCM93" i="8"/>
  <c r="LCN93" i="8"/>
  <c r="LCO93" i="8"/>
  <c r="LCP93" i="8"/>
  <c r="LCQ93" i="8"/>
  <c r="LCR93" i="8"/>
  <c r="LCS93" i="8"/>
  <c r="LCT93" i="8"/>
  <c r="LCU93" i="8"/>
  <c r="LCV93" i="8"/>
  <c r="LCW93" i="8"/>
  <c r="LCX93" i="8"/>
  <c r="LCY93" i="8"/>
  <c r="LCZ93" i="8"/>
  <c r="LDA93" i="8"/>
  <c r="LDB93" i="8"/>
  <c r="LDC93" i="8"/>
  <c r="LDD93" i="8"/>
  <c r="LDE93" i="8"/>
  <c r="LDF93" i="8"/>
  <c r="LDG93" i="8"/>
  <c r="LDH93" i="8"/>
  <c r="LDI93" i="8"/>
  <c r="LDJ93" i="8"/>
  <c r="LDK93" i="8"/>
  <c r="LDL93" i="8"/>
  <c r="LDM93" i="8"/>
  <c r="LDN93" i="8"/>
  <c r="LDO93" i="8"/>
  <c r="LDP93" i="8"/>
  <c r="LDQ93" i="8"/>
  <c r="LDR93" i="8"/>
  <c r="LDS93" i="8"/>
  <c r="LDT93" i="8"/>
  <c r="LDU93" i="8"/>
  <c r="LDV93" i="8"/>
  <c r="LDW93" i="8"/>
  <c r="LDX93" i="8"/>
  <c r="LDY93" i="8"/>
  <c r="LDZ93" i="8"/>
  <c r="LEA93" i="8"/>
  <c r="LEB93" i="8"/>
  <c r="LEC93" i="8"/>
  <c r="LED93" i="8"/>
  <c r="LEE93" i="8"/>
  <c r="LEF93" i="8"/>
  <c r="LEG93" i="8"/>
  <c r="LEH93" i="8"/>
  <c r="LEI93" i="8"/>
  <c r="LEJ93" i="8"/>
  <c r="LEK93" i="8"/>
  <c r="LEL93" i="8"/>
  <c r="LEM93" i="8"/>
  <c r="LEN93" i="8"/>
  <c r="LEO93" i="8"/>
  <c r="LEP93" i="8"/>
  <c r="LEQ93" i="8"/>
  <c r="LER93" i="8"/>
  <c r="LES93" i="8"/>
  <c r="LET93" i="8"/>
  <c r="LEU93" i="8"/>
  <c r="LEV93" i="8"/>
  <c r="LEW93" i="8"/>
  <c r="LEX93" i="8"/>
  <c r="LEY93" i="8"/>
  <c r="LEZ93" i="8"/>
  <c r="LFA93" i="8"/>
  <c r="LFB93" i="8"/>
  <c r="LFC93" i="8"/>
  <c r="LFD93" i="8"/>
  <c r="LFE93" i="8"/>
  <c r="LFF93" i="8"/>
  <c r="LFG93" i="8"/>
  <c r="LFH93" i="8"/>
  <c r="LFI93" i="8"/>
  <c r="LFJ93" i="8"/>
  <c r="LFK93" i="8"/>
  <c r="LFL93" i="8"/>
  <c r="LFM93" i="8"/>
  <c r="LFN93" i="8"/>
  <c r="LFO93" i="8"/>
  <c r="LFP93" i="8"/>
  <c r="LFQ93" i="8"/>
  <c r="LFR93" i="8"/>
  <c r="LFS93" i="8"/>
  <c r="LFT93" i="8"/>
  <c r="LFU93" i="8"/>
  <c r="LFV93" i="8"/>
  <c r="LFW93" i="8"/>
  <c r="LFX93" i="8"/>
  <c r="LFY93" i="8"/>
  <c r="LFZ93" i="8"/>
  <c r="LGA93" i="8"/>
  <c r="LGB93" i="8"/>
  <c r="LGC93" i="8"/>
  <c r="LGD93" i="8"/>
  <c r="LGE93" i="8"/>
  <c r="LGF93" i="8"/>
  <c r="LGG93" i="8"/>
  <c r="LGH93" i="8"/>
  <c r="LGI93" i="8"/>
  <c r="LGJ93" i="8"/>
  <c r="LGK93" i="8"/>
  <c r="LGL93" i="8"/>
  <c r="LGM93" i="8"/>
  <c r="LGN93" i="8"/>
  <c r="LGO93" i="8"/>
  <c r="LGP93" i="8"/>
  <c r="LGQ93" i="8"/>
  <c r="LGR93" i="8"/>
  <c r="LGS93" i="8"/>
  <c r="LGT93" i="8"/>
  <c r="LGU93" i="8"/>
  <c r="LGV93" i="8"/>
  <c r="LGW93" i="8"/>
  <c r="LGX93" i="8"/>
  <c r="LGY93" i="8"/>
  <c r="LGZ93" i="8"/>
  <c r="LHA93" i="8"/>
  <c r="LHB93" i="8"/>
  <c r="LHC93" i="8"/>
  <c r="LHD93" i="8"/>
  <c r="LHE93" i="8"/>
  <c r="LHF93" i="8"/>
  <c r="LHG93" i="8"/>
  <c r="LHH93" i="8"/>
  <c r="LHI93" i="8"/>
  <c r="LHJ93" i="8"/>
  <c r="LHK93" i="8"/>
  <c r="LHL93" i="8"/>
  <c r="LHM93" i="8"/>
  <c r="LHN93" i="8"/>
  <c r="LHO93" i="8"/>
  <c r="LHP93" i="8"/>
  <c r="LHQ93" i="8"/>
  <c r="LHR93" i="8"/>
  <c r="LHS93" i="8"/>
  <c r="LHT93" i="8"/>
  <c r="LHU93" i="8"/>
  <c r="LHV93" i="8"/>
  <c r="LHW93" i="8"/>
  <c r="LHX93" i="8"/>
  <c r="LHY93" i="8"/>
  <c r="LHZ93" i="8"/>
  <c r="LIA93" i="8"/>
  <c r="LIB93" i="8"/>
  <c r="LIC93" i="8"/>
  <c r="LID93" i="8"/>
  <c r="LIE93" i="8"/>
  <c r="LIF93" i="8"/>
  <c r="LIG93" i="8"/>
  <c r="LIH93" i="8"/>
  <c r="LII93" i="8"/>
  <c r="LIJ93" i="8"/>
  <c r="LIK93" i="8"/>
  <c r="LIL93" i="8"/>
  <c r="LIM93" i="8"/>
  <c r="LIN93" i="8"/>
  <c r="LIO93" i="8"/>
  <c r="LIP93" i="8"/>
  <c r="LIQ93" i="8"/>
  <c r="LIR93" i="8"/>
  <c r="LIS93" i="8"/>
  <c r="LIT93" i="8"/>
  <c r="LIU93" i="8"/>
  <c r="LIV93" i="8"/>
  <c r="LIW93" i="8"/>
  <c r="LIX93" i="8"/>
  <c r="LIY93" i="8"/>
  <c r="LIZ93" i="8"/>
  <c r="LJA93" i="8"/>
  <c r="LJB93" i="8"/>
  <c r="LJC93" i="8"/>
  <c r="LJD93" i="8"/>
  <c r="LJE93" i="8"/>
  <c r="LJF93" i="8"/>
  <c r="LJG93" i="8"/>
  <c r="LJH93" i="8"/>
  <c r="LJI93" i="8"/>
  <c r="LJJ93" i="8"/>
  <c r="LJK93" i="8"/>
  <c r="LJL93" i="8"/>
  <c r="LJM93" i="8"/>
  <c r="LJN93" i="8"/>
  <c r="LJO93" i="8"/>
  <c r="LJP93" i="8"/>
  <c r="LJQ93" i="8"/>
  <c r="LJR93" i="8"/>
  <c r="LJS93" i="8"/>
  <c r="LJT93" i="8"/>
  <c r="LJU93" i="8"/>
  <c r="LJV93" i="8"/>
  <c r="LJW93" i="8"/>
  <c r="LJX93" i="8"/>
  <c r="LJY93" i="8"/>
  <c r="LJZ93" i="8"/>
  <c r="LKA93" i="8"/>
  <c r="LKB93" i="8"/>
  <c r="LKC93" i="8"/>
  <c r="LKD93" i="8"/>
  <c r="LKE93" i="8"/>
  <c r="LKF93" i="8"/>
  <c r="LKG93" i="8"/>
  <c r="LKH93" i="8"/>
  <c r="LKI93" i="8"/>
  <c r="LKJ93" i="8"/>
  <c r="LKK93" i="8"/>
  <c r="LKL93" i="8"/>
  <c r="LKM93" i="8"/>
  <c r="LKN93" i="8"/>
  <c r="LKO93" i="8"/>
  <c r="LKP93" i="8"/>
  <c r="LKQ93" i="8"/>
  <c r="LKR93" i="8"/>
  <c r="LKS93" i="8"/>
  <c r="LKT93" i="8"/>
  <c r="LKU93" i="8"/>
  <c r="LKV93" i="8"/>
  <c r="LKW93" i="8"/>
  <c r="LKX93" i="8"/>
  <c r="LKY93" i="8"/>
  <c r="LKZ93" i="8"/>
  <c r="LLA93" i="8"/>
  <c r="LLB93" i="8"/>
  <c r="LLC93" i="8"/>
  <c r="LLD93" i="8"/>
  <c r="LLE93" i="8"/>
  <c r="LLF93" i="8"/>
  <c r="LLG93" i="8"/>
  <c r="LLH93" i="8"/>
  <c r="LLI93" i="8"/>
  <c r="LLJ93" i="8"/>
  <c r="LLK93" i="8"/>
  <c r="LLL93" i="8"/>
  <c r="LLM93" i="8"/>
  <c r="LLN93" i="8"/>
  <c r="LLO93" i="8"/>
  <c r="LLP93" i="8"/>
  <c r="LLQ93" i="8"/>
  <c r="LLR93" i="8"/>
  <c r="LLS93" i="8"/>
  <c r="LLT93" i="8"/>
  <c r="LLU93" i="8"/>
  <c r="LLV93" i="8"/>
  <c r="LLW93" i="8"/>
  <c r="LLX93" i="8"/>
  <c r="LLY93" i="8"/>
  <c r="LLZ93" i="8"/>
  <c r="LMA93" i="8"/>
  <c r="LMB93" i="8"/>
  <c r="LMC93" i="8"/>
  <c r="LMD93" i="8"/>
  <c r="LME93" i="8"/>
  <c r="LMF93" i="8"/>
  <c r="LMG93" i="8"/>
  <c r="LMH93" i="8"/>
  <c r="LMI93" i="8"/>
  <c r="LMJ93" i="8"/>
  <c r="LMK93" i="8"/>
  <c r="LML93" i="8"/>
  <c r="LMM93" i="8"/>
  <c r="LMN93" i="8"/>
  <c r="LMO93" i="8"/>
  <c r="LMP93" i="8"/>
  <c r="LMQ93" i="8"/>
  <c r="LMR93" i="8"/>
  <c r="LMS93" i="8"/>
  <c r="LMT93" i="8"/>
  <c r="LMU93" i="8"/>
  <c r="LMV93" i="8"/>
  <c r="LMW93" i="8"/>
  <c r="LMX93" i="8"/>
  <c r="LMY93" i="8"/>
  <c r="LMZ93" i="8"/>
  <c r="LNA93" i="8"/>
  <c r="LNB93" i="8"/>
  <c r="LNC93" i="8"/>
  <c r="LND93" i="8"/>
  <c r="LNE93" i="8"/>
  <c r="LNF93" i="8"/>
  <c r="LNG93" i="8"/>
  <c r="LNH93" i="8"/>
  <c r="LNI93" i="8"/>
  <c r="LNJ93" i="8"/>
  <c r="LNK93" i="8"/>
  <c r="LNL93" i="8"/>
  <c r="LNM93" i="8"/>
  <c r="LNN93" i="8"/>
  <c r="LNO93" i="8"/>
  <c r="LNP93" i="8"/>
  <c r="LNQ93" i="8"/>
  <c r="LNR93" i="8"/>
  <c r="LNS93" i="8"/>
  <c r="LNT93" i="8"/>
  <c r="LNU93" i="8"/>
  <c r="LNV93" i="8"/>
  <c r="LNW93" i="8"/>
  <c r="LNX93" i="8"/>
  <c r="LNY93" i="8"/>
  <c r="LNZ93" i="8"/>
  <c r="LOA93" i="8"/>
  <c r="LOB93" i="8"/>
  <c r="LOC93" i="8"/>
  <c r="LOD93" i="8"/>
  <c r="LOE93" i="8"/>
  <c r="LOF93" i="8"/>
  <c r="LOG93" i="8"/>
  <c r="LOH93" i="8"/>
  <c r="LOI93" i="8"/>
  <c r="LOJ93" i="8"/>
  <c r="LOK93" i="8"/>
  <c r="LOL93" i="8"/>
  <c r="LOM93" i="8"/>
  <c r="LON93" i="8"/>
  <c r="LOO93" i="8"/>
  <c r="LOP93" i="8"/>
  <c r="LOQ93" i="8"/>
  <c r="LOR93" i="8"/>
  <c r="LOS93" i="8"/>
  <c r="LOT93" i="8"/>
  <c r="LOU93" i="8"/>
  <c r="LOV93" i="8"/>
  <c r="LOW93" i="8"/>
  <c r="LOX93" i="8"/>
  <c r="LOY93" i="8"/>
  <c r="LOZ93" i="8"/>
  <c r="LPA93" i="8"/>
  <c r="LPB93" i="8"/>
  <c r="LPC93" i="8"/>
  <c r="LPD93" i="8"/>
  <c r="LPE93" i="8"/>
  <c r="LPF93" i="8"/>
  <c r="LPG93" i="8"/>
  <c r="LPH93" i="8"/>
  <c r="LPI93" i="8"/>
  <c r="LPJ93" i="8"/>
  <c r="LPK93" i="8"/>
  <c r="LPL93" i="8"/>
  <c r="LPM93" i="8"/>
  <c r="LPN93" i="8"/>
  <c r="LPO93" i="8"/>
  <c r="LPP93" i="8"/>
  <c r="LPQ93" i="8"/>
  <c r="LPR93" i="8"/>
  <c r="LPS93" i="8"/>
  <c r="LPT93" i="8"/>
  <c r="LPU93" i="8"/>
  <c r="LPV93" i="8"/>
  <c r="LPW93" i="8"/>
  <c r="LPX93" i="8"/>
  <c r="LPY93" i="8"/>
  <c r="LPZ93" i="8"/>
  <c r="LQA93" i="8"/>
  <c r="LQB93" i="8"/>
  <c r="LQC93" i="8"/>
  <c r="LQD93" i="8"/>
  <c r="LQE93" i="8"/>
  <c r="LQF93" i="8"/>
  <c r="LQG93" i="8"/>
  <c r="LQH93" i="8"/>
  <c r="LQI93" i="8"/>
  <c r="LQJ93" i="8"/>
  <c r="LQK93" i="8"/>
  <c r="LQL93" i="8"/>
  <c r="LQM93" i="8"/>
  <c r="LQN93" i="8"/>
  <c r="LQO93" i="8"/>
  <c r="LQP93" i="8"/>
  <c r="LQQ93" i="8"/>
  <c r="LQR93" i="8"/>
  <c r="LQS93" i="8"/>
  <c r="LQT93" i="8"/>
  <c r="LQU93" i="8"/>
  <c r="LQV93" i="8"/>
  <c r="LQW93" i="8"/>
  <c r="LQX93" i="8"/>
  <c r="LQY93" i="8"/>
  <c r="LQZ93" i="8"/>
  <c r="LRA93" i="8"/>
  <c r="LRB93" i="8"/>
  <c r="LRC93" i="8"/>
  <c r="LRD93" i="8"/>
  <c r="LRE93" i="8"/>
  <c r="LRF93" i="8"/>
  <c r="LRG93" i="8"/>
  <c r="LRH93" i="8"/>
  <c r="LRI93" i="8"/>
  <c r="LRJ93" i="8"/>
  <c r="LRK93" i="8"/>
  <c r="LRL93" i="8"/>
  <c r="LRM93" i="8"/>
  <c r="LRN93" i="8"/>
  <c r="LRO93" i="8"/>
  <c r="LRP93" i="8"/>
  <c r="LRQ93" i="8"/>
  <c r="LRR93" i="8"/>
  <c r="LRS93" i="8"/>
  <c r="LRT93" i="8"/>
  <c r="LRU93" i="8"/>
  <c r="LRV93" i="8"/>
  <c r="LRW93" i="8"/>
  <c r="LRX93" i="8"/>
  <c r="LRY93" i="8"/>
  <c r="LRZ93" i="8"/>
  <c r="LSA93" i="8"/>
  <c r="LSB93" i="8"/>
  <c r="LSC93" i="8"/>
  <c r="LSD93" i="8"/>
  <c r="LSE93" i="8"/>
  <c r="LSF93" i="8"/>
  <c r="LSG93" i="8"/>
  <c r="LSH93" i="8"/>
  <c r="LSI93" i="8"/>
  <c r="LSJ93" i="8"/>
  <c r="LSK93" i="8"/>
  <c r="LSL93" i="8"/>
  <c r="LSM93" i="8"/>
  <c r="LSN93" i="8"/>
  <c r="LSO93" i="8"/>
  <c r="LSP93" i="8"/>
  <c r="LSQ93" i="8"/>
  <c r="LSR93" i="8"/>
  <c r="LSS93" i="8"/>
  <c r="LST93" i="8"/>
  <c r="LSU93" i="8"/>
  <c r="LSV93" i="8"/>
  <c r="LSW93" i="8"/>
  <c r="LSX93" i="8"/>
  <c r="LSY93" i="8"/>
  <c r="LSZ93" i="8"/>
  <c r="LTA93" i="8"/>
  <c r="LTB93" i="8"/>
  <c r="LTC93" i="8"/>
  <c r="LTD93" i="8"/>
  <c r="LTE93" i="8"/>
  <c r="LTF93" i="8"/>
  <c r="LTG93" i="8"/>
  <c r="LTH93" i="8"/>
  <c r="LTI93" i="8"/>
  <c r="LTJ93" i="8"/>
  <c r="LTK93" i="8"/>
  <c r="LTL93" i="8"/>
  <c r="LTM93" i="8"/>
  <c r="LTN93" i="8"/>
  <c r="LTO93" i="8"/>
  <c r="LTP93" i="8"/>
  <c r="LTQ93" i="8"/>
  <c r="LTR93" i="8"/>
  <c r="LTS93" i="8"/>
  <c r="LTT93" i="8"/>
  <c r="LTU93" i="8"/>
  <c r="LTV93" i="8"/>
  <c r="LTW93" i="8"/>
  <c r="LTX93" i="8"/>
  <c r="LTY93" i="8"/>
  <c r="LTZ93" i="8"/>
  <c r="LUA93" i="8"/>
  <c r="LUB93" i="8"/>
  <c r="LUC93" i="8"/>
  <c r="LUD93" i="8"/>
  <c r="LUE93" i="8"/>
  <c r="LUF93" i="8"/>
  <c r="LUG93" i="8"/>
  <c r="LUH93" i="8"/>
  <c r="LUI93" i="8"/>
  <c r="LUJ93" i="8"/>
  <c r="LUK93" i="8"/>
  <c r="LUL93" i="8"/>
  <c r="LUM93" i="8"/>
  <c r="LUN93" i="8"/>
  <c r="LUO93" i="8"/>
  <c r="LUP93" i="8"/>
  <c r="LUQ93" i="8"/>
  <c r="LUR93" i="8"/>
  <c r="LUS93" i="8"/>
  <c r="LUT93" i="8"/>
  <c r="LUU93" i="8"/>
  <c r="LUV93" i="8"/>
  <c r="LUW93" i="8"/>
  <c r="LUX93" i="8"/>
  <c r="LUY93" i="8"/>
  <c r="LUZ93" i="8"/>
  <c r="LVA93" i="8"/>
  <c r="LVB93" i="8"/>
  <c r="LVC93" i="8"/>
  <c r="LVD93" i="8"/>
  <c r="LVE93" i="8"/>
  <c r="LVF93" i="8"/>
  <c r="LVG93" i="8"/>
  <c r="LVH93" i="8"/>
  <c r="LVI93" i="8"/>
  <c r="LVJ93" i="8"/>
  <c r="LVK93" i="8"/>
  <c r="LVL93" i="8"/>
  <c r="LVM93" i="8"/>
  <c r="LVN93" i="8"/>
  <c r="LVO93" i="8"/>
  <c r="LVP93" i="8"/>
  <c r="LVQ93" i="8"/>
  <c r="LVR93" i="8"/>
  <c r="LVS93" i="8"/>
  <c r="LVT93" i="8"/>
  <c r="LVU93" i="8"/>
  <c r="LVV93" i="8"/>
  <c r="LVW93" i="8"/>
  <c r="LVX93" i="8"/>
  <c r="LVY93" i="8"/>
  <c r="LVZ93" i="8"/>
  <c r="LWA93" i="8"/>
  <c r="LWB93" i="8"/>
  <c r="LWC93" i="8"/>
  <c r="LWD93" i="8"/>
  <c r="LWE93" i="8"/>
  <c r="LWF93" i="8"/>
  <c r="LWG93" i="8"/>
  <c r="LWH93" i="8"/>
  <c r="LWI93" i="8"/>
  <c r="LWJ93" i="8"/>
  <c r="LWK93" i="8"/>
  <c r="LWL93" i="8"/>
  <c r="LWM93" i="8"/>
  <c r="LWN93" i="8"/>
  <c r="LWO93" i="8"/>
  <c r="LWP93" i="8"/>
  <c r="LWQ93" i="8"/>
  <c r="LWR93" i="8"/>
  <c r="LWS93" i="8"/>
  <c r="LWT93" i="8"/>
  <c r="LWU93" i="8"/>
  <c r="LWV93" i="8"/>
  <c r="LWW93" i="8"/>
  <c r="LWX93" i="8"/>
  <c r="LWY93" i="8"/>
  <c r="LWZ93" i="8"/>
  <c r="LXA93" i="8"/>
  <c r="LXB93" i="8"/>
  <c r="LXC93" i="8"/>
  <c r="LXD93" i="8"/>
  <c r="LXE93" i="8"/>
  <c r="LXF93" i="8"/>
  <c r="LXG93" i="8"/>
  <c r="LXH93" i="8"/>
  <c r="LXI93" i="8"/>
  <c r="LXJ93" i="8"/>
  <c r="LXK93" i="8"/>
  <c r="LXL93" i="8"/>
  <c r="LXM93" i="8"/>
  <c r="LXN93" i="8"/>
  <c r="LXO93" i="8"/>
  <c r="LXP93" i="8"/>
  <c r="LXQ93" i="8"/>
  <c r="LXR93" i="8"/>
  <c r="LXS93" i="8"/>
  <c r="LXT93" i="8"/>
  <c r="LXU93" i="8"/>
  <c r="LXV93" i="8"/>
  <c r="LXW93" i="8"/>
  <c r="LXX93" i="8"/>
  <c r="LXY93" i="8"/>
  <c r="LXZ93" i="8"/>
  <c r="LYA93" i="8"/>
  <c r="LYB93" i="8"/>
  <c r="LYC93" i="8"/>
  <c r="LYD93" i="8"/>
  <c r="LYE93" i="8"/>
  <c r="LYF93" i="8"/>
  <c r="LYG93" i="8"/>
  <c r="LYH93" i="8"/>
  <c r="LYI93" i="8"/>
  <c r="LYJ93" i="8"/>
  <c r="LYK93" i="8"/>
  <c r="LYL93" i="8"/>
  <c r="LYM93" i="8"/>
  <c r="LYN93" i="8"/>
  <c r="LYO93" i="8"/>
  <c r="LYP93" i="8"/>
  <c r="LYQ93" i="8"/>
  <c r="LYR93" i="8"/>
  <c r="LYS93" i="8"/>
  <c r="LYT93" i="8"/>
  <c r="LYU93" i="8"/>
  <c r="LYV93" i="8"/>
  <c r="LYW93" i="8"/>
  <c r="LYX93" i="8"/>
  <c r="LYY93" i="8"/>
  <c r="LYZ93" i="8"/>
  <c r="LZA93" i="8"/>
  <c r="LZB93" i="8"/>
  <c r="LZC93" i="8"/>
  <c r="LZD93" i="8"/>
  <c r="LZE93" i="8"/>
  <c r="LZF93" i="8"/>
  <c r="LZG93" i="8"/>
  <c r="LZH93" i="8"/>
  <c r="LZI93" i="8"/>
  <c r="LZJ93" i="8"/>
  <c r="LZK93" i="8"/>
  <c r="LZL93" i="8"/>
  <c r="LZM93" i="8"/>
  <c r="LZN93" i="8"/>
  <c r="LZO93" i="8"/>
  <c r="LZP93" i="8"/>
  <c r="LZQ93" i="8"/>
  <c r="LZR93" i="8"/>
  <c r="LZS93" i="8"/>
  <c r="LZT93" i="8"/>
  <c r="LZU93" i="8"/>
  <c r="LZV93" i="8"/>
  <c r="LZW93" i="8"/>
  <c r="LZX93" i="8"/>
  <c r="LZY93" i="8"/>
  <c r="LZZ93" i="8"/>
  <c r="MAA93" i="8"/>
  <c r="MAB93" i="8"/>
  <c r="MAC93" i="8"/>
  <c r="MAD93" i="8"/>
  <c r="MAE93" i="8"/>
  <c r="MAF93" i="8"/>
  <c r="MAG93" i="8"/>
  <c r="MAH93" i="8"/>
  <c r="MAI93" i="8"/>
  <c r="MAJ93" i="8"/>
  <c r="MAK93" i="8"/>
  <c r="MAL93" i="8"/>
  <c r="MAM93" i="8"/>
  <c r="MAN93" i="8"/>
  <c r="MAO93" i="8"/>
  <c r="MAP93" i="8"/>
  <c r="MAQ93" i="8"/>
  <c r="MAR93" i="8"/>
  <c r="MAS93" i="8"/>
  <c r="MAT93" i="8"/>
  <c r="MAU93" i="8"/>
  <c r="MAV93" i="8"/>
  <c r="MAW93" i="8"/>
  <c r="MAX93" i="8"/>
  <c r="MAY93" i="8"/>
  <c r="MAZ93" i="8"/>
  <c r="MBA93" i="8"/>
  <c r="MBB93" i="8"/>
  <c r="MBC93" i="8"/>
  <c r="MBD93" i="8"/>
  <c r="MBE93" i="8"/>
  <c r="MBF93" i="8"/>
  <c r="MBG93" i="8"/>
  <c r="MBH93" i="8"/>
  <c r="MBI93" i="8"/>
  <c r="MBJ93" i="8"/>
  <c r="MBK93" i="8"/>
  <c r="MBL93" i="8"/>
  <c r="MBM93" i="8"/>
  <c r="MBN93" i="8"/>
  <c r="MBO93" i="8"/>
  <c r="MBP93" i="8"/>
  <c r="MBQ93" i="8"/>
  <c r="MBR93" i="8"/>
  <c r="MBS93" i="8"/>
  <c r="MBT93" i="8"/>
  <c r="MBU93" i="8"/>
  <c r="MBV93" i="8"/>
  <c r="MBW93" i="8"/>
  <c r="MBX93" i="8"/>
  <c r="MBY93" i="8"/>
  <c r="MBZ93" i="8"/>
  <c r="MCA93" i="8"/>
  <c r="MCB93" i="8"/>
  <c r="MCC93" i="8"/>
  <c r="MCD93" i="8"/>
  <c r="MCE93" i="8"/>
  <c r="MCF93" i="8"/>
  <c r="MCG93" i="8"/>
  <c r="MCH93" i="8"/>
  <c r="MCI93" i="8"/>
  <c r="MCJ93" i="8"/>
  <c r="MCK93" i="8"/>
  <c r="MCL93" i="8"/>
  <c r="MCM93" i="8"/>
  <c r="MCN93" i="8"/>
  <c r="MCO93" i="8"/>
  <c r="MCP93" i="8"/>
  <c r="MCQ93" i="8"/>
  <c r="MCR93" i="8"/>
  <c r="MCS93" i="8"/>
  <c r="MCT93" i="8"/>
  <c r="MCU93" i="8"/>
  <c r="MCV93" i="8"/>
  <c r="MCW93" i="8"/>
  <c r="MCX93" i="8"/>
  <c r="MCY93" i="8"/>
  <c r="MCZ93" i="8"/>
  <c r="MDA93" i="8"/>
  <c r="MDB93" i="8"/>
  <c r="MDC93" i="8"/>
  <c r="MDD93" i="8"/>
  <c r="MDE93" i="8"/>
  <c r="MDF93" i="8"/>
  <c r="MDG93" i="8"/>
  <c r="MDH93" i="8"/>
  <c r="MDI93" i="8"/>
  <c r="MDJ93" i="8"/>
  <c r="MDK93" i="8"/>
  <c r="MDL93" i="8"/>
  <c r="MDM93" i="8"/>
  <c r="MDN93" i="8"/>
  <c r="MDO93" i="8"/>
  <c r="MDP93" i="8"/>
  <c r="MDQ93" i="8"/>
  <c r="MDR93" i="8"/>
  <c r="MDS93" i="8"/>
  <c r="MDT93" i="8"/>
  <c r="MDU93" i="8"/>
  <c r="MDV93" i="8"/>
  <c r="MDW93" i="8"/>
  <c r="MDX93" i="8"/>
  <c r="MDY93" i="8"/>
  <c r="MDZ93" i="8"/>
  <c r="MEA93" i="8"/>
  <c r="MEB93" i="8"/>
  <c r="MEC93" i="8"/>
  <c r="MED93" i="8"/>
  <c r="MEE93" i="8"/>
  <c r="MEF93" i="8"/>
  <c r="MEG93" i="8"/>
  <c r="MEH93" i="8"/>
  <c r="MEI93" i="8"/>
  <c r="MEJ93" i="8"/>
  <c r="MEK93" i="8"/>
  <c r="MEL93" i="8"/>
  <c r="MEM93" i="8"/>
  <c r="MEN93" i="8"/>
  <c r="MEO93" i="8"/>
  <c r="MEP93" i="8"/>
  <c r="MEQ93" i="8"/>
  <c r="MER93" i="8"/>
  <c r="MES93" i="8"/>
  <c r="MET93" i="8"/>
  <c r="MEU93" i="8"/>
  <c r="MEV93" i="8"/>
  <c r="MEW93" i="8"/>
  <c r="MEX93" i="8"/>
  <c r="MEY93" i="8"/>
  <c r="MEZ93" i="8"/>
  <c r="MFA93" i="8"/>
  <c r="MFB93" i="8"/>
  <c r="MFC93" i="8"/>
  <c r="MFD93" i="8"/>
  <c r="MFE93" i="8"/>
  <c r="MFF93" i="8"/>
  <c r="MFG93" i="8"/>
  <c r="MFH93" i="8"/>
  <c r="MFI93" i="8"/>
  <c r="MFJ93" i="8"/>
  <c r="MFK93" i="8"/>
  <c r="MFL93" i="8"/>
  <c r="MFM93" i="8"/>
  <c r="MFN93" i="8"/>
  <c r="MFO93" i="8"/>
  <c r="MFP93" i="8"/>
  <c r="MFQ93" i="8"/>
  <c r="MFR93" i="8"/>
  <c r="MFS93" i="8"/>
  <c r="MFT93" i="8"/>
  <c r="MFU93" i="8"/>
  <c r="MFV93" i="8"/>
  <c r="MFW93" i="8"/>
  <c r="MFX93" i="8"/>
  <c r="MFY93" i="8"/>
  <c r="MFZ93" i="8"/>
  <c r="MGA93" i="8"/>
  <c r="MGB93" i="8"/>
  <c r="MGC93" i="8"/>
  <c r="MGD93" i="8"/>
  <c r="MGE93" i="8"/>
  <c r="MGF93" i="8"/>
  <c r="MGG93" i="8"/>
  <c r="MGH93" i="8"/>
  <c r="MGI93" i="8"/>
  <c r="MGJ93" i="8"/>
  <c r="MGK93" i="8"/>
  <c r="MGL93" i="8"/>
  <c r="MGM93" i="8"/>
  <c r="MGN93" i="8"/>
  <c r="MGO93" i="8"/>
  <c r="MGP93" i="8"/>
  <c r="MGQ93" i="8"/>
  <c r="MGR93" i="8"/>
  <c r="MGS93" i="8"/>
  <c r="MGT93" i="8"/>
  <c r="MGU93" i="8"/>
  <c r="MGV93" i="8"/>
  <c r="MGW93" i="8"/>
  <c r="MGX93" i="8"/>
  <c r="MGY93" i="8"/>
  <c r="MGZ93" i="8"/>
  <c r="MHA93" i="8"/>
  <c r="MHB93" i="8"/>
  <c r="MHC93" i="8"/>
  <c r="MHD93" i="8"/>
  <c r="MHE93" i="8"/>
  <c r="MHF93" i="8"/>
  <c r="MHG93" i="8"/>
  <c r="MHH93" i="8"/>
  <c r="MHI93" i="8"/>
  <c r="MHJ93" i="8"/>
  <c r="MHK93" i="8"/>
  <c r="MHL93" i="8"/>
  <c r="MHM93" i="8"/>
  <c r="MHN93" i="8"/>
  <c r="MHO93" i="8"/>
  <c r="MHP93" i="8"/>
  <c r="MHQ93" i="8"/>
  <c r="MHR93" i="8"/>
  <c r="MHS93" i="8"/>
  <c r="MHT93" i="8"/>
  <c r="MHU93" i="8"/>
  <c r="MHV93" i="8"/>
  <c r="MHW93" i="8"/>
  <c r="MHX93" i="8"/>
  <c r="MHY93" i="8"/>
  <c r="MHZ93" i="8"/>
  <c r="MIA93" i="8"/>
  <c r="MIB93" i="8"/>
  <c r="MIC93" i="8"/>
  <c r="MID93" i="8"/>
  <c r="MIE93" i="8"/>
  <c r="MIF93" i="8"/>
  <c r="MIG93" i="8"/>
  <c r="MIH93" i="8"/>
  <c r="MII93" i="8"/>
  <c r="MIJ93" i="8"/>
  <c r="MIK93" i="8"/>
  <c r="MIL93" i="8"/>
  <c r="MIM93" i="8"/>
  <c r="MIN93" i="8"/>
  <c r="MIO93" i="8"/>
  <c r="MIP93" i="8"/>
  <c r="MIQ93" i="8"/>
  <c r="MIR93" i="8"/>
  <c r="MIS93" i="8"/>
  <c r="MIT93" i="8"/>
  <c r="MIU93" i="8"/>
  <c r="MIV93" i="8"/>
  <c r="MIW93" i="8"/>
  <c r="MIX93" i="8"/>
  <c r="MIY93" i="8"/>
  <c r="MIZ93" i="8"/>
  <c r="MJA93" i="8"/>
  <c r="MJB93" i="8"/>
  <c r="MJC93" i="8"/>
  <c r="MJD93" i="8"/>
  <c r="MJE93" i="8"/>
  <c r="MJF93" i="8"/>
  <c r="MJG93" i="8"/>
  <c r="MJH93" i="8"/>
  <c r="MJI93" i="8"/>
  <c r="MJJ93" i="8"/>
  <c r="MJK93" i="8"/>
  <c r="MJL93" i="8"/>
  <c r="MJM93" i="8"/>
  <c r="MJN93" i="8"/>
  <c r="MJO93" i="8"/>
  <c r="MJP93" i="8"/>
  <c r="MJQ93" i="8"/>
  <c r="MJR93" i="8"/>
  <c r="MJS93" i="8"/>
  <c r="MJT93" i="8"/>
  <c r="MJU93" i="8"/>
  <c r="MJV93" i="8"/>
  <c r="MJW93" i="8"/>
  <c r="MJX93" i="8"/>
  <c r="MJY93" i="8"/>
  <c r="MJZ93" i="8"/>
  <c r="MKA93" i="8"/>
  <c r="MKB93" i="8"/>
  <c r="MKC93" i="8"/>
  <c r="MKD93" i="8"/>
  <c r="MKE93" i="8"/>
  <c r="MKF93" i="8"/>
  <c r="MKG93" i="8"/>
  <c r="MKH93" i="8"/>
  <c r="MKI93" i="8"/>
  <c r="MKJ93" i="8"/>
  <c r="MKK93" i="8"/>
  <c r="MKL93" i="8"/>
  <c r="MKM93" i="8"/>
  <c r="MKN93" i="8"/>
  <c r="MKO93" i="8"/>
  <c r="MKP93" i="8"/>
  <c r="MKQ93" i="8"/>
  <c r="MKR93" i="8"/>
  <c r="MKS93" i="8"/>
  <c r="MKT93" i="8"/>
  <c r="MKU93" i="8"/>
  <c r="MKV93" i="8"/>
  <c r="MKW93" i="8"/>
  <c r="MKX93" i="8"/>
  <c r="MKY93" i="8"/>
  <c r="MKZ93" i="8"/>
  <c r="MLA93" i="8"/>
  <c r="MLB93" i="8"/>
  <c r="MLC93" i="8"/>
  <c r="MLD93" i="8"/>
  <c r="MLE93" i="8"/>
  <c r="MLF93" i="8"/>
  <c r="MLG93" i="8"/>
  <c r="MLH93" i="8"/>
  <c r="MLI93" i="8"/>
  <c r="MLJ93" i="8"/>
  <c r="MLK93" i="8"/>
  <c r="MLL93" i="8"/>
  <c r="MLM93" i="8"/>
  <c r="MLN93" i="8"/>
  <c r="MLO93" i="8"/>
  <c r="MLP93" i="8"/>
  <c r="MLQ93" i="8"/>
  <c r="MLR93" i="8"/>
  <c r="MLS93" i="8"/>
  <c r="MLT93" i="8"/>
  <c r="MLU93" i="8"/>
  <c r="MLV93" i="8"/>
  <c r="MLW93" i="8"/>
  <c r="MLX93" i="8"/>
  <c r="MLY93" i="8"/>
  <c r="MLZ93" i="8"/>
  <c r="MMA93" i="8"/>
  <c r="MMB93" i="8"/>
  <c r="MMC93" i="8"/>
  <c r="MMD93" i="8"/>
  <c r="MME93" i="8"/>
  <c r="MMF93" i="8"/>
  <c r="MMG93" i="8"/>
  <c r="MMH93" i="8"/>
  <c r="MMI93" i="8"/>
  <c r="MMJ93" i="8"/>
  <c r="MMK93" i="8"/>
  <c r="MML93" i="8"/>
  <c r="MMM93" i="8"/>
  <c r="MMN93" i="8"/>
  <c r="MMO93" i="8"/>
  <c r="MMP93" i="8"/>
  <c r="MMQ93" i="8"/>
  <c r="MMR93" i="8"/>
  <c r="MMS93" i="8"/>
  <c r="MMT93" i="8"/>
  <c r="MMU93" i="8"/>
  <c r="MMV93" i="8"/>
  <c r="MMW93" i="8"/>
  <c r="MMX93" i="8"/>
  <c r="MMY93" i="8"/>
  <c r="MMZ93" i="8"/>
  <c r="MNA93" i="8"/>
  <c r="MNB93" i="8"/>
  <c r="MNC93" i="8"/>
  <c r="MND93" i="8"/>
  <c r="MNE93" i="8"/>
  <c r="MNF93" i="8"/>
  <c r="MNG93" i="8"/>
  <c r="MNH93" i="8"/>
  <c r="MNI93" i="8"/>
  <c r="MNJ93" i="8"/>
  <c r="MNK93" i="8"/>
  <c r="MNL93" i="8"/>
  <c r="MNM93" i="8"/>
  <c r="MNN93" i="8"/>
  <c r="MNO93" i="8"/>
  <c r="MNP93" i="8"/>
  <c r="MNQ93" i="8"/>
  <c r="MNR93" i="8"/>
  <c r="MNS93" i="8"/>
  <c r="MNT93" i="8"/>
  <c r="MNU93" i="8"/>
  <c r="MNV93" i="8"/>
  <c r="MNW93" i="8"/>
  <c r="MNX93" i="8"/>
  <c r="MNY93" i="8"/>
  <c r="MNZ93" i="8"/>
  <c r="MOA93" i="8"/>
  <c r="MOB93" i="8"/>
  <c r="MOC93" i="8"/>
  <c r="MOD93" i="8"/>
  <c r="MOE93" i="8"/>
  <c r="MOF93" i="8"/>
  <c r="MOG93" i="8"/>
  <c r="MOH93" i="8"/>
  <c r="MOI93" i="8"/>
  <c r="MOJ93" i="8"/>
  <c r="MOK93" i="8"/>
  <c r="MOL93" i="8"/>
  <c r="MOM93" i="8"/>
  <c r="MON93" i="8"/>
  <c r="MOO93" i="8"/>
  <c r="MOP93" i="8"/>
  <c r="MOQ93" i="8"/>
  <c r="MOR93" i="8"/>
  <c r="MOS93" i="8"/>
  <c r="MOT93" i="8"/>
  <c r="MOU93" i="8"/>
  <c r="MOV93" i="8"/>
  <c r="MOW93" i="8"/>
  <c r="MOX93" i="8"/>
  <c r="MOY93" i="8"/>
  <c r="MOZ93" i="8"/>
  <c r="MPA93" i="8"/>
  <c r="MPB93" i="8"/>
  <c r="MPC93" i="8"/>
  <c r="MPD93" i="8"/>
  <c r="MPE93" i="8"/>
  <c r="MPF93" i="8"/>
  <c r="MPG93" i="8"/>
  <c r="MPH93" i="8"/>
  <c r="MPI93" i="8"/>
  <c r="MPJ93" i="8"/>
  <c r="MPK93" i="8"/>
  <c r="MPL93" i="8"/>
  <c r="MPM93" i="8"/>
  <c r="MPN93" i="8"/>
  <c r="MPO93" i="8"/>
  <c r="MPP93" i="8"/>
  <c r="MPQ93" i="8"/>
  <c r="MPR93" i="8"/>
  <c r="MPS93" i="8"/>
  <c r="MPT93" i="8"/>
  <c r="MPU93" i="8"/>
  <c r="MPV93" i="8"/>
  <c r="MPW93" i="8"/>
  <c r="MPX93" i="8"/>
  <c r="MPY93" i="8"/>
  <c r="MPZ93" i="8"/>
  <c r="MQA93" i="8"/>
  <c r="MQB93" i="8"/>
  <c r="MQC93" i="8"/>
  <c r="MQD93" i="8"/>
  <c r="MQE93" i="8"/>
  <c r="MQF93" i="8"/>
  <c r="MQG93" i="8"/>
  <c r="MQH93" i="8"/>
  <c r="MQI93" i="8"/>
  <c r="MQJ93" i="8"/>
  <c r="MQK93" i="8"/>
  <c r="MQL93" i="8"/>
  <c r="MQM93" i="8"/>
  <c r="MQN93" i="8"/>
  <c r="MQO93" i="8"/>
  <c r="MQP93" i="8"/>
  <c r="MQQ93" i="8"/>
  <c r="MQR93" i="8"/>
  <c r="MQS93" i="8"/>
  <c r="MQT93" i="8"/>
  <c r="MQU93" i="8"/>
  <c r="MQV93" i="8"/>
  <c r="MQW93" i="8"/>
  <c r="MQX93" i="8"/>
  <c r="MQY93" i="8"/>
  <c r="MQZ93" i="8"/>
  <c r="MRA93" i="8"/>
  <c r="MRB93" i="8"/>
  <c r="MRC93" i="8"/>
  <c r="MRD93" i="8"/>
  <c r="MRE93" i="8"/>
  <c r="MRF93" i="8"/>
  <c r="MRG93" i="8"/>
  <c r="MRH93" i="8"/>
  <c r="MRI93" i="8"/>
  <c r="MRJ93" i="8"/>
  <c r="MRK93" i="8"/>
  <c r="MRL93" i="8"/>
  <c r="MRM93" i="8"/>
  <c r="MRN93" i="8"/>
  <c r="MRO93" i="8"/>
  <c r="MRP93" i="8"/>
  <c r="MRQ93" i="8"/>
  <c r="MRR93" i="8"/>
  <c r="MRS93" i="8"/>
  <c r="MRT93" i="8"/>
  <c r="MRU93" i="8"/>
  <c r="MRV93" i="8"/>
  <c r="MRW93" i="8"/>
  <c r="MRX93" i="8"/>
  <c r="MRY93" i="8"/>
  <c r="MRZ93" i="8"/>
  <c r="MSA93" i="8"/>
  <c r="MSB93" i="8"/>
  <c r="MSC93" i="8"/>
  <c r="MSD93" i="8"/>
  <c r="MSE93" i="8"/>
  <c r="MSF93" i="8"/>
  <c r="MSG93" i="8"/>
  <c r="MSH93" i="8"/>
  <c r="MSI93" i="8"/>
  <c r="MSJ93" i="8"/>
  <c r="MSK93" i="8"/>
  <c r="MSL93" i="8"/>
  <c r="MSM93" i="8"/>
  <c r="MSN93" i="8"/>
  <c r="MSO93" i="8"/>
  <c r="MSP93" i="8"/>
  <c r="MSQ93" i="8"/>
  <c r="MSR93" i="8"/>
  <c r="MSS93" i="8"/>
  <c r="MST93" i="8"/>
  <c r="MSU93" i="8"/>
  <c r="MSV93" i="8"/>
  <c r="MSW93" i="8"/>
  <c r="MSX93" i="8"/>
  <c r="MSY93" i="8"/>
  <c r="MSZ93" i="8"/>
  <c r="MTA93" i="8"/>
  <c r="MTB93" i="8"/>
  <c r="MTC93" i="8"/>
  <c r="MTD93" i="8"/>
  <c r="MTE93" i="8"/>
  <c r="MTF93" i="8"/>
  <c r="MTG93" i="8"/>
  <c r="MTH93" i="8"/>
  <c r="MTI93" i="8"/>
  <c r="MTJ93" i="8"/>
  <c r="MTK93" i="8"/>
  <c r="MTL93" i="8"/>
  <c r="MTM93" i="8"/>
  <c r="MTN93" i="8"/>
  <c r="MTO93" i="8"/>
  <c r="MTP93" i="8"/>
  <c r="MTQ93" i="8"/>
  <c r="MTR93" i="8"/>
  <c r="MTS93" i="8"/>
  <c r="MTT93" i="8"/>
  <c r="MTU93" i="8"/>
  <c r="MTV93" i="8"/>
  <c r="MTW93" i="8"/>
  <c r="MTX93" i="8"/>
  <c r="MTY93" i="8"/>
  <c r="MTZ93" i="8"/>
  <c r="MUA93" i="8"/>
  <c r="MUB93" i="8"/>
  <c r="MUC93" i="8"/>
  <c r="MUD93" i="8"/>
  <c r="MUE93" i="8"/>
  <c r="MUF93" i="8"/>
  <c r="MUG93" i="8"/>
  <c r="MUH93" i="8"/>
  <c r="MUI93" i="8"/>
  <c r="MUJ93" i="8"/>
  <c r="MUK93" i="8"/>
  <c r="MUL93" i="8"/>
  <c r="MUM93" i="8"/>
  <c r="MUN93" i="8"/>
  <c r="MUO93" i="8"/>
  <c r="MUP93" i="8"/>
  <c r="MUQ93" i="8"/>
  <c r="MUR93" i="8"/>
  <c r="MUS93" i="8"/>
  <c r="MUT93" i="8"/>
  <c r="MUU93" i="8"/>
  <c r="MUV93" i="8"/>
  <c r="MUW93" i="8"/>
  <c r="MUX93" i="8"/>
  <c r="MUY93" i="8"/>
  <c r="MUZ93" i="8"/>
  <c r="MVA93" i="8"/>
  <c r="MVB93" i="8"/>
  <c r="MVC93" i="8"/>
  <c r="MVD93" i="8"/>
  <c r="MVE93" i="8"/>
  <c r="MVF93" i="8"/>
  <c r="MVG93" i="8"/>
  <c r="MVH93" i="8"/>
  <c r="MVI93" i="8"/>
  <c r="MVJ93" i="8"/>
  <c r="MVK93" i="8"/>
  <c r="MVL93" i="8"/>
  <c r="MVM93" i="8"/>
  <c r="MVN93" i="8"/>
  <c r="MVO93" i="8"/>
  <c r="MVP93" i="8"/>
  <c r="MVQ93" i="8"/>
  <c r="MVR93" i="8"/>
  <c r="MVS93" i="8"/>
  <c r="MVT93" i="8"/>
  <c r="MVU93" i="8"/>
  <c r="MVV93" i="8"/>
  <c r="MVW93" i="8"/>
  <c r="MVX93" i="8"/>
  <c r="MVY93" i="8"/>
  <c r="MVZ93" i="8"/>
  <c r="MWA93" i="8"/>
  <c r="MWB93" i="8"/>
  <c r="MWC93" i="8"/>
  <c r="MWD93" i="8"/>
  <c r="MWE93" i="8"/>
  <c r="MWF93" i="8"/>
  <c r="MWG93" i="8"/>
  <c r="MWH93" i="8"/>
  <c r="MWI93" i="8"/>
  <c r="MWJ93" i="8"/>
  <c r="MWK93" i="8"/>
  <c r="MWL93" i="8"/>
  <c r="MWM93" i="8"/>
  <c r="MWN93" i="8"/>
  <c r="MWO93" i="8"/>
  <c r="MWP93" i="8"/>
  <c r="MWQ93" i="8"/>
  <c r="MWR93" i="8"/>
  <c r="MWS93" i="8"/>
  <c r="MWT93" i="8"/>
  <c r="MWU93" i="8"/>
  <c r="MWV93" i="8"/>
  <c r="MWW93" i="8"/>
  <c r="MWX93" i="8"/>
  <c r="MWY93" i="8"/>
  <c r="MWZ93" i="8"/>
  <c r="MXA93" i="8"/>
  <c r="MXB93" i="8"/>
  <c r="MXC93" i="8"/>
  <c r="MXD93" i="8"/>
  <c r="MXE93" i="8"/>
  <c r="MXF93" i="8"/>
  <c r="MXG93" i="8"/>
  <c r="MXH93" i="8"/>
  <c r="MXI93" i="8"/>
  <c r="MXJ93" i="8"/>
  <c r="MXK93" i="8"/>
  <c r="MXL93" i="8"/>
  <c r="MXM93" i="8"/>
  <c r="MXN93" i="8"/>
  <c r="MXO93" i="8"/>
  <c r="MXP93" i="8"/>
  <c r="MXQ93" i="8"/>
  <c r="MXR93" i="8"/>
  <c r="MXS93" i="8"/>
  <c r="MXT93" i="8"/>
  <c r="MXU93" i="8"/>
  <c r="MXV93" i="8"/>
  <c r="MXW93" i="8"/>
  <c r="MXX93" i="8"/>
  <c r="MXY93" i="8"/>
  <c r="MXZ93" i="8"/>
  <c r="MYA93" i="8"/>
  <c r="MYB93" i="8"/>
  <c r="MYC93" i="8"/>
  <c r="MYD93" i="8"/>
  <c r="MYE93" i="8"/>
  <c r="MYF93" i="8"/>
  <c r="MYG93" i="8"/>
  <c r="MYH93" i="8"/>
  <c r="MYI93" i="8"/>
  <c r="MYJ93" i="8"/>
  <c r="MYK93" i="8"/>
  <c r="MYL93" i="8"/>
  <c r="MYM93" i="8"/>
  <c r="MYN93" i="8"/>
  <c r="MYO93" i="8"/>
  <c r="MYP93" i="8"/>
  <c r="MYQ93" i="8"/>
  <c r="MYR93" i="8"/>
  <c r="MYS93" i="8"/>
  <c r="MYT93" i="8"/>
  <c r="MYU93" i="8"/>
  <c r="MYV93" i="8"/>
  <c r="MYW93" i="8"/>
  <c r="MYX93" i="8"/>
  <c r="MYY93" i="8"/>
  <c r="MYZ93" i="8"/>
  <c r="MZA93" i="8"/>
  <c r="MZB93" i="8"/>
  <c r="MZC93" i="8"/>
  <c r="MZD93" i="8"/>
  <c r="MZE93" i="8"/>
  <c r="MZF93" i="8"/>
  <c r="MZG93" i="8"/>
  <c r="MZH93" i="8"/>
  <c r="MZI93" i="8"/>
  <c r="MZJ93" i="8"/>
  <c r="MZK93" i="8"/>
  <c r="MZL93" i="8"/>
  <c r="MZM93" i="8"/>
  <c r="MZN93" i="8"/>
  <c r="MZO93" i="8"/>
  <c r="MZP93" i="8"/>
  <c r="MZQ93" i="8"/>
  <c r="MZR93" i="8"/>
  <c r="MZS93" i="8"/>
  <c r="MZT93" i="8"/>
  <c r="MZU93" i="8"/>
  <c r="MZV93" i="8"/>
  <c r="MZW93" i="8"/>
  <c r="MZX93" i="8"/>
  <c r="MZY93" i="8"/>
  <c r="MZZ93" i="8"/>
  <c r="NAA93" i="8"/>
  <c r="NAB93" i="8"/>
  <c r="NAC93" i="8"/>
  <c r="NAD93" i="8"/>
  <c r="NAE93" i="8"/>
  <c r="NAF93" i="8"/>
  <c r="NAG93" i="8"/>
  <c r="NAH93" i="8"/>
  <c r="NAI93" i="8"/>
  <c r="NAJ93" i="8"/>
  <c r="NAK93" i="8"/>
  <c r="NAL93" i="8"/>
  <c r="NAM93" i="8"/>
  <c r="NAN93" i="8"/>
  <c r="NAO93" i="8"/>
  <c r="NAP93" i="8"/>
  <c r="NAQ93" i="8"/>
  <c r="NAR93" i="8"/>
  <c r="NAS93" i="8"/>
  <c r="NAT93" i="8"/>
  <c r="NAU93" i="8"/>
  <c r="NAV93" i="8"/>
  <c r="NAW93" i="8"/>
  <c r="NAX93" i="8"/>
  <c r="NAY93" i="8"/>
  <c r="NAZ93" i="8"/>
  <c r="NBA93" i="8"/>
  <c r="NBB93" i="8"/>
  <c r="NBC93" i="8"/>
  <c r="NBD93" i="8"/>
  <c r="NBE93" i="8"/>
  <c r="NBF93" i="8"/>
  <c r="NBG93" i="8"/>
  <c r="NBH93" i="8"/>
  <c r="NBI93" i="8"/>
  <c r="NBJ93" i="8"/>
  <c r="NBK93" i="8"/>
  <c r="NBL93" i="8"/>
  <c r="NBM93" i="8"/>
  <c r="NBN93" i="8"/>
  <c r="NBO93" i="8"/>
  <c r="NBP93" i="8"/>
  <c r="NBQ93" i="8"/>
  <c r="NBR93" i="8"/>
  <c r="NBS93" i="8"/>
  <c r="NBT93" i="8"/>
  <c r="NBU93" i="8"/>
  <c r="NBV93" i="8"/>
  <c r="NBW93" i="8"/>
  <c r="NBX93" i="8"/>
  <c r="NBY93" i="8"/>
  <c r="NBZ93" i="8"/>
  <c r="NCA93" i="8"/>
  <c r="NCB93" i="8"/>
  <c r="NCC93" i="8"/>
  <c r="NCD93" i="8"/>
  <c r="NCE93" i="8"/>
  <c r="NCF93" i="8"/>
  <c r="NCG93" i="8"/>
  <c r="NCH93" i="8"/>
  <c r="NCI93" i="8"/>
  <c r="NCJ93" i="8"/>
  <c r="NCK93" i="8"/>
  <c r="NCL93" i="8"/>
  <c r="NCM93" i="8"/>
  <c r="NCN93" i="8"/>
  <c r="NCO93" i="8"/>
  <c r="NCP93" i="8"/>
  <c r="NCQ93" i="8"/>
  <c r="NCR93" i="8"/>
  <c r="NCS93" i="8"/>
  <c r="NCT93" i="8"/>
  <c r="NCU93" i="8"/>
  <c r="NCV93" i="8"/>
  <c r="NCW93" i="8"/>
  <c r="NCX93" i="8"/>
  <c r="NCY93" i="8"/>
  <c r="NCZ93" i="8"/>
  <c r="NDA93" i="8"/>
  <c r="NDB93" i="8"/>
  <c r="NDC93" i="8"/>
  <c r="NDD93" i="8"/>
  <c r="NDE93" i="8"/>
  <c r="NDF93" i="8"/>
  <c r="NDG93" i="8"/>
  <c r="NDH93" i="8"/>
  <c r="NDI93" i="8"/>
  <c r="NDJ93" i="8"/>
  <c r="NDK93" i="8"/>
  <c r="NDL93" i="8"/>
  <c r="NDM93" i="8"/>
  <c r="NDN93" i="8"/>
  <c r="NDO93" i="8"/>
  <c r="NDP93" i="8"/>
  <c r="NDQ93" i="8"/>
  <c r="NDR93" i="8"/>
  <c r="NDS93" i="8"/>
  <c r="NDT93" i="8"/>
  <c r="NDU93" i="8"/>
  <c r="NDV93" i="8"/>
  <c r="NDW93" i="8"/>
  <c r="NDX93" i="8"/>
  <c r="NDY93" i="8"/>
  <c r="NDZ93" i="8"/>
  <c r="NEA93" i="8"/>
  <c r="NEB93" i="8"/>
  <c r="NEC93" i="8"/>
  <c r="NED93" i="8"/>
  <c r="NEE93" i="8"/>
  <c r="NEF93" i="8"/>
  <c r="NEG93" i="8"/>
  <c r="NEH93" i="8"/>
  <c r="NEI93" i="8"/>
  <c r="NEJ93" i="8"/>
  <c r="NEK93" i="8"/>
  <c r="NEL93" i="8"/>
  <c r="NEM93" i="8"/>
  <c r="NEN93" i="8"/>
  <c r="NEO93" i="8"/>
  <c r="NEP93" i="8"/>
  <c r="NEQ93" i="8"/>
  <c r="NER93" i="8"/>
  <c r="NES93" i="8"/>
  <c r="NET93" i="8"/>
  <c r="NEU93" i="8"/>
  <c r="NEV93" i="8"/>
  <c r="NEW93" i="8"/>
  <c r="NEX93" i="8"/>
  <c r="NEY93" i="8"/>
  <c r="NEZ93" i="8"/>
  <c r="NFA93" i="8"/>
  <c r="NFB93" i="8"/>
  <c r="NFC93" i="8"/>
  <c r="NFD93" i="8"/>
  <c r="NFE93" i="8"/>
  <c r="NFF93" i="8"/>
  <c r="NFG93" i="8"/>
  <c r="NFH93" i="8"/>
  <c r="NFI93" i="8"/>
  <c r="NFJ93" i="8"/>
  <c r="NFK93" i="8"/>
  <c r="NFL93" i="8"/>
  <c r="NFM93" i="8"/>
  <c r="NFN93" i="8"/>
  <c r="NFO93" i="8"/>
  <c r="NFP93" i="8"/>
  <c r="NFQ93" i="8"/>
  <c r="NFR93" i="8"/>
  <c r="NFS93" i="8"/>
  <c r="NFT93" i="8"/>
  <c r="NFU93" i="8"/>
  <c r="NFV93" i="8"/>
  <c r="NFW93" i="8"/>
  <c r="NFX93" i="8"/>
  <c r="NFY93" i="8"/>
  <c r="NFZ93" i="8"/>
  <c r="NGA93" i="8"/>
  <c r="NGB93" i="8"/>
  <c r="NGC93" i="8"/>
  <c r="NGD93" i="8"/>
  <c r="NGE93" i="8"/>
  <c r="NGF93" i="8"/>
  <c r="NGG93" i="8"/>
  <c r="NGH93" i="8"/>
  <c r="NGI93" i="8"/>
  <c r="NGJ93" i="8"/>
  <c r="NGK93" i="8"/>
  <c r="NGL93" i="8"/>
  <c r="NGM93" i="8"/>
  <c r="NGN93" i="8"/>
  <c r="NGO93" i="8"/>
  <c r="NGP93" i="8"/>
  <c r="NGQ93" i="8"/>
  <c r="NGR93" i="8"/>
  <c r="NGS93" i="8"/>
  <c r="NGT93" i="8"/>
  <c r="NGU93" i="8"/>
  <c r="NGV93" i="8"/>
  <c r="NGW93" i="8"/>
  <c r="NGX93" i="8"/>
  <c r="NGY93" i="8"/>
  <c r="NGZ93" i="8"/>
  <c r="NHA93" i="8"/>
  <c r="NHB93" i="8"/>
  <c r="NHC93" i="8"/>
  <c r="NHD93" i="8"/>
  <c r="NHE93" i="8"/>
  <c r="NHF93" i="8"/>
  <c r="NHG93" i="8"/>
  <c r="NHH93" i="8"/>
  <c r="NHI93" i="8"/>
  <c r="NHJ93" i="8"/>
  <c r="NHK93" i="8"/>
  <c r="NHL93" i="8"/>
  <c r="NHM93" i="8"/>
  <c r="NHN93" i="8"/>
  <c r="NHO93" i="8"/>
  <c r="NHP93" i="8"/>
  <c r="NHQ93" i="8"/>
  <c r="NHR93" i="8"/>
  <c r="NHS93" i="8"/>
  <c r="NHT93" i="8"/>
  <c r="NHU93" i="8"/>
  <c r="NHV93" i="8"/>
  <c r="NHW93" i="8"/>
  <c r="NHX93" i="8"/>
  <c r="NHY93" i="8"/>
  <c r="NHZ93" i="8"/>
  <c r="NIA93" i="8"/>
  <c r="NIB93" i="8"/>
  <c r="NIC93" i="8"/>
  <c r="NID93" i="8"/>
  <c r="NIE93" i="8"/>
  <c r="NIF93" i="8"/>
  <c r="NIG93" i="8"/>
  <c r="NIH93" i="8"/>
  <c r="NII93" i="8"/>
  <c r="NIJ93" i="8"/>
  <c r="NIK93" i="8"/>
  <c r="NIL93" i="8"/>
  <c r="NIM93" i="8"/>
  <c r="NIN93" i="8"/>
  <c r="NIO93" i="8"/>
  <c r="NIP93" i="8"/>
  <c r="NIQ93" i="8"/>
  <c r="NIR93" i="8"/>
  <c r="NIS93" i="8"/>
  <c r="NIT93" i="8"/>
  <c r="NIU93" i="8"/>
  <c r="NIV93" i="8"/>
  <c r="NIW93" i="8"/>
  <c r="NIX93" i="8"/>
  <c r="NIY93" i="8"/>
  <c r="NIZ93" i="8"/>
  <c r="NJA93" i="8"/>
  <c r="NJB93" i="8"/>
  <c r="NJC93" i="8"/>
  <c r="NJD93" i="8"/>
  <c r="NJE93" i="8"/>
  <c r="NJF93" i="8"/>
  <c r="NJG93" i="8"/>
  <c r="NJH93" i="8"/>
  <c r="NJI93" i="8"/>
  <c r="NJJ93" i="8"/>
  <c r="NJK93" i="8"/>
  <c r="NJL93" i="8"/>
  <c r="NJM93" i="8"/>
  <c r="NJN93" i="8"/>
  <c r="NJO93" i="8"/>
  <c r="NJP93" i="8"/>
  <c r="NJQ93" i="8"/>
  <c r="NJR93" i="8"/>
  <c r="NJS93" i="8"/>
  <c r="NJT93" i="8"/>
  <c r="NJU93" i="8"/>
  <c r="NJV93" i="8"/>
  <c r="NJW93" i="8"/>
  <c r="NJX93" i="8"/>
  <c r="NJY93" i="8"/>
  <c r="NJZ93" i="8"/>
  <c r="NKA93" i="8"/>
  <c r="NKB93" i="8"/>
  <c r="NKC93" i="8"/>
  <c r="NKD93" i="8"/>
  <c r="NKE93" i="8"/>
  <c r="NKF93" i="8"/>
  <c r="NKG93" i="8"/>
  <c r="NKH93" i="8"/>
  <c r="NKI93" i="8"/>
  <c r="NKJ93" i="8"/>
  <c r="NKK93" i="8"/>
  <c r="NKL93" i="8"/>
  <c r="NKM93" i="8"/>
  <c r="NKN93" i="8"/>
  <c r="NKO93" i="8"/>
  <c r="NKP93" i="8"/>
  <c r="NKQ93" i="8"/>
  <c r="NKR93" i="8"/>
  <c r="NKS93" i="8"/>
  <c r="NKT93" i="8"/>
  <c r="NKU93" i="8"/>
  <c r="NKV93" i="8"/>
  <c r="NKW93" i="8"/>
  <c r="NKX93" i="8"/>
  <c r="NKY93" i="8"/>
  <c r="NKZ93" i="8"/>
  <c r="NLA93" i="8"/>
  <c r="NLB93" i="8"/>
  <c r="NLC93" i="8"/>
  <c r="NLD93" i="8"/>
  <c r="NLE93" i="8"/>
  <c r="NLF93" i="8"/>
  <c r="NLG93" i="8"/>
  <c r="NLH93" i="8"/>
  <c r="NLI93" i="8"/>
  <c r="NLJ93" i="8"/>
  <c r="NLK93" i="8"/>
  <c r="NLL93" i="8"/>
  <c r="NLM93" i="8"/>
  <c r="NLN93" i="8"/>
  <c r="NLO93" i="8"/>
  <c r="NLP93" i="8"/>
  <c r="NLQ93" i="8"/>
  <c r="NLR93" i="8"/>
  <c r="NLS93" i="8"/>
  <c r="NLT93" i="8"/>
  <c r="NLU93" i="8"/>
  <c r="NLV93" i="8"/>
  <c r="NLW93" i="8"/>
  <c r="NLX93" i="8"/>
  <c r="NLY93" i="8"/>
  <c r="NLZ93" i="8"/>
  <c r="NMA93" i="8"/>
  <c r="NMB93" i="8"/>
  <c r="NMC93" i="8"/>
  <c r="NMD93" i="8"/>
  <c r="NME93" i="8"/>
  <c r="NMF93" i="8"/>
  <c r="NMG93" i="8"/>
  <c r="NMH93" i="8"/>
  <c r="NMI93" i="8"/>
  <c r="NMJ93" i="8"/>
  <c r="NMK93" i="8"/>
  <c r="NML93" i="8"/>
  <c r="NMM93" i="8"/>
  <c r="NMN93" i="8"/>
  <c r="NMO93" i="8"/>
  <c r="NMP93" i="8"/>
  <c r="NMQ93" i="8"/>
  <c r="NMR93" i="8"/>
  <c r="NMS93" i="8"/>
  <c r="NMT93" i="8"/>
  <c r="NMU93" i="8"/>
  <c r="NMV93" i="8"/>
  <c r="NMW93" i="8"/>
  <c r="NMX93" i="8"/>
  <c r="NMY93" i="8"/>
  <c r="NMZ93" i="8"/>
  <c r="NNA93" i="8"/>
  <c r="NNB93" i="8"/>
  <c r="NNC93" i="8"/>
  <c r="NND93" i="8"/>
  <c r="NNE93" i="8"/>
  <c r="NNF93" i="8"/>
  <c r="NNG93" i="8"/>
  <c r="NNH93" i="8"/>
  <c r="NNI93" i="8"/>
  <c r="NNJ93" i="8"/>
  <c r="NNK93" i="8"/>
  <c r="NNL93" i="8"/>
  <c r="NNM93" i="8"/>
  <c r="NNN93" i="8"/>
  <c r="NNO93" i="8"/>
  <c r="NNP93" i="8"/>
  <c r="NNQ93" i="8"/>
  <c r="NNR93" i="8"/>
  <c r="NNS93" i="8"/>
  <c r="NNT93" i="8"/>
  <c r="NNU93" i="8"/>
  <c r="NNV93" i="8"/>
  <c r="NNW93" i="8"/>
  <c r="NNX93" i="8"/>
  <c r="NNY93" i="8"/>
  <c r="NNZ93" i="8"/>
  <c r="NOA93" i="8"/>
  <c r="NOB93" i="8"/>
  <c r="NOC93" i="8"/>
  <c r="NOD93" i="8"/>
  <c r="NOE93" i="8"/>
  <c r="NOF93" i="8"/>
  <c r="NOG93" i="8"/>
  <c r="NOH93" i="8"/>
  <c r="NOI93" i="8"/>
  <c r="NOJ93" i="8"/>
  <c r="NOK93" i="8"/>
  <c r="NOL93" i="8"/>
  <c r="NOM93" i="8"/>
  <c r="NON93" i="8"/>
  <c r="NOO93" i="8"/>
  <c r="NOP93" i="8"/>
  <c r="NOQ93" i="8"/>
  <c r="NOR93" i="8"/>
  <c r="NOS93" i="8"/>
  <c r="NOT93" i="8"/>
  <c r="NOU93" i="8"/>
  <c r="NOV93" i="8"/>
  <c r="NOW93" i="8"/>
  <c r="NOX93" i="8"/>
  <c r="NOY93" i="8"/>
  <c r="NOZ93" i="8"/>
  <c r="NPA93" i="8"/>
  <c r="NPB93" i="8"/>
  <c r="NPC93" i="8"/>
  <c r="NPD93" i="8"/>
  <c r="NPE93" i="8"/>
  <c r="NPF93" i="8"/>
  <c r="NPG93" i="8"/>
  <c r="NPH93" i="8"/>
  <c r="NPI93" i="8"/>
  <c r="NPJ93" i="8"/>
  <c r="NPK93" i="8"/>
  <c r="NPL93" i="8"/>
  <c r="NPM93" i="8"/>
  <c r="NPN93" i="8"/>
  <c r="NPO93" i="8"/>
  <c r="NPP93" i="8"/>
  <c r="NPQ93" i="8"/>
  <c r="NPR93" i="8"/>
  <c r="NPS93" i="8"/>
  <c r="NPT93" i="8"/>
  <c r="NPU93" i="8"/>
  <c r="NPV93" i="8"/>
  <c r="NPW93" i="8"/>
  <c r="NPX93" i="8"/>
  <c r="NPY93" i="8"/>
  <c r="NPZ93" i="8"/>
  <c r="NQA93" i="8"/>
  <c r="NQB93" i="8"/>
  <c r="NQC93" i="8"/>
  <c r="NQD93" i="8"/>
  <c r="NQE93" i="8"/>
  <c r="NQF93" i="8"/>
  <c r="NQG93" i="8"/>
  <c r="NQH93" i="8"/>
  <c r="NQI93" i="8"/>
  <c r="NQJ93" i="8"/>
  <c r="NQK93" i="8"/>
  <c r="NQL93" i="8"/>
  <c r="NQM93" i="8"/>
  <c r="NQN93" i="8"/>
  <c r="NQO93" i="8"/>
  <c r="NQP93" i="8"/>
  <c r="NQQ93" i="8"/>
  <c r="NQR93" i="8"/>
  <c r="NQS93" i="8"/>
  <c r="NQT93" i="8"/>
  <c r="NQU93" i="8"/>
  <c r="NQV93" i="8"/>
  <c r="NQW93" i="8"/>
  <c r="NQX93" i="8"/>
  <c r="NQY93" i="8"/>
  <c r="NQZ93" i="8"/>
  <c r="NRA93" i="8"/>
  <c r="NRB93" i="8"/>
  <c r="NRC93" i="8"/>
  <c r="NRD93" i="8"/>
  <c r="NRE93" i="8"/>
  <c r="NRF93" i="8"/>
  <c r="NRG93" i="8"/>
  <c r="NRH93" i="8"/>
  <c r="NRI93" i="8"/>
  <c r="NRJ93" i="8"/>
  <c r="NRK93" i="8"/>
  <c r="NRL93" i="8"/>
  <c r="NRM93" i="8"/>
  <c r="NRN93" i="8"/>
  <c r="NRO93" i="8"/>
  <c r="NRP93" i="8"/>
  <c r="NRQ93" i="8"/>
  <c r="NRR93" i="8"/>
  <c r="NRS93" i="8"/>
  <c r="NRT93" i="8"/>
  <c r="NRU93" i="8"/>
  <c r="NRV93" i="8"/>
  <c r="NRW93" i="8"/>
  <c r="NRX93" i="8"/>
  <c r="NRY93" i="8"/>
  <c r="NRZ93" i="8"/>
  <c r="NSA93" i="8"/>
  <c r="NSB93" i="8"/>
  <c r="NSC93" i="8"/>
  <c r="NSD93" i="8"/>
  <c r="NSE93" i="8"/>
  <c r="NSF93" i="8"/>
  <c r="NSG93" i="8"/>
  <c r="NSH93" i="8"/>
  <c r="NSI93" i="8"/>
  <c r="NSJ93" i="8"/>
  <c r="NSK93" i="8"/>
  <c r="NSL93" i="8"/>
  <c r="NSM93" i="8"/>
  <c r="NSN93" i="8"/>
  <c r="NSO93" i="8"/>
  <c r="NSP93" i="8"/>
  <c r="NSQ93" i="8"/>
  <c r="NSR93" i="8"/>
  <c r="NSS93" i="8"/>
  <c r="NST93" i="8"/>
  <c r="NSU93" i="8"/>
  <c r="NSV93" i="8"/>
  <c r="NSW93" i="8"/>
  <c r="NSX93" i="8"/>
  <c r="NSY93" i="8"/>
  <c r="NSZ93" i="8"/>
  <c r="NTA93" i="8"/>
  <c r="NTB93" i="8"/>
  <c r="NTC93" i="8"/>
  <c r="NTD93" i="8"/>
  <c r="NTE93" i="8"/>
  <c r="NTF93" i="8"/>
  <c r="NTG93" i="8"/>
  <c r="NTH93" i="8"/>
  <c r="NTI93" i="8"/>
  <c r="NTJ93" i="8"/>
  <c r="NTK93" i="8"/>
  <c r="NTL93" i="8"/>
  <c r="NTM93" i="8"/>
  <c r="NTN93" i="8"/>
  <c r="NTO93" i="8"/>
  <c r="NTP93" i="8"/>
  <c r="NTQ93" i="8"/>
  <c r="NTR93" i="8"/>
  <c r="NTS93" i="8"/>
  <c r="NTT93" i="8"/>
  <c r="NTU93" i="8"/>
  <c r="NTV93" i="8"/>
  <c r="NTW93" i="8"/>
  <c r="NTX93" i="8"/>
  <c r="NTY93" i="8"/>
  <c r="NTZ93" i="8"/>
  <c r="NUA93" i="8"/>
  <c r="NUB93" i="8"/>
  <c r="NUC93" i="8"/>
  <c r="NUD93" i="8"/>
  <c r="NUE93" i="8"/>
  <c r="NUF93" i="8"/>
  <c r="NUG93" i="8"/>
  <c r="NUH93" i="8"/>
  <c r="NUI93" i="8"/>
  <c r="NUJ93" i="8"/>
  <c r="NUK93" i="8"/>
  <c r="NUL93" i="8"/>
  <c r="NUM93" i="8"/>
  <c r="NUN93" i="8"/>
  <c r="NUO93" i="8"/>
  <c r="NUP93" i="8"/>
  <c r="NUQ93" i="8"/>
  <c r="NUR93" i="8"/>
  <c r="NUS93" i="8"/>
  <c r="NUT93" i="8"/>
  <c r="NUU93" i="8"/>
  <c r="NUV93" i="8"/>
  <c r="NUW93" i="8"/>
  <c r="NUX93" i="8"/>
  <c r="NUY93" i="8"/>
  <c r="NUZ93" i="8"/>
  <c r="NVA93" i="8"/>
  <c r="NVB93" i="8"/>
  <c r="NVC93" i="8"/>
  <c r="NVD93" i="8"/>
  <c r="NVE93" i="8"/>
  <c r="NVF93" i="8"/>
  <c r="NVG93" i="8"/>
  <c r="NVH93" i="8"/>
  <c r="NVI93" i="8"/>
  <c r="NVJ93" i="8"/>
  <c r="NVK93" i="8"/>
  <c r="NVL93" i="8"/>
  <c r="NVM93" i="8"/>
  <c r="NVN93" i="8"/>
  <c r="NVO93" i="8"/>
  <c r="NVP93" i="8"/>
  <c r="NVQ93" i="8"/>
  <c r="NVR93" i="8"/>
  <c r="NVS93" i="8"/>
  <c r="NVT93" i="8"/>
  <c r="NVU93" i="8"/>
  <c r="NVV93" i="8"/>
  <c r="NVW93" i="8"/>
  <c r="NVX93" i="8"/>
  <c r="NVY93" i="8"/>
  <c r="NVZ93" i="8"/>
  <c r="NWA93" i="8"/>
  <c r="NWB93" i="8"/>
  <c r="NWC93" i="8"/>
  <c r="NWD93" i="8"/>
  <c r="NWE93" i="8"/>
  <c r="NWF93" i="8"/>
  <c r="NWG93" i="8"/>
  <c r="NWH93" i="8"/>
  <c r="NWI93" i="8"/>
  <c r="NWJ93" i="8"/>
  <c r="NWK93" i="8"/>
  <c r="NWL93" i="8"/>
  <c r="NWM93" i="8"/>
  <c r="NWN93" i="8"/>
  <c r="NWO93" i="8"/>
  <c r="NWP93" i="8"/>
  <c r="NWQ93" i="8"/>
  <c r="NWR93" i="8"/>
  <c r="NWS93" i="8"/>
  <c r="NWT93" i="8"/>
  <c r="NWU93" i="8"/>
  <c r="NWV93" i="8"/>
  <c r="NWW93" i="8"/>
  <c r="NWX93" i="8"/>
  <c r="NWY93" i="8"/>
  <c r="NWZ93" i="8"/>
  <c r="NXA93" i="8"/>
  <c r="NXB93" i="8"/>
  <c r="NXC93" i="8"/>
  <c r="NXD93" i="8"/>
  <c r="NXE93" i="8"/>
  <c r="NXF93" i="8"/>
  <c r="NXG93" i="8"/>
  <c r="NXH93" i="8"/>
  <c r="NXI93" i="8"/>
  <c r="NXJ93" i="8"/>
  <c r="NXK93" i="8"/>
  <c r="NXL93" i="8"/>
  <c r="NXM93" i="8"/>
  <c r="NXN93" i="8"/>
  <c r="NXO93" i="8"/>
  <c r="NXP93" i="8"/>
  <c r="NXQ93" i="8"/>
  <c r="NXR93" i="8"/>
  <c r="NXS93" i="8"/>
  <c r="NXT93" i="8"/>
  <c r="NXU93" i="8"/>
  <c r="NXV93" i="8"/>
  <c r="NXW93" i="8"/>
  <c r="NXX93" i="8"/>
  <c r="NXY93" i="8"/>
  <c r="NXZ93" i="8"/>
  <c r="NYA93" i="8"/>
  <c r="NYB93" i="8"/>
  <c r="NYC93" i="8"/>
  <c r="NYD93" i="8"/>
  <c r="NYE93" i="8"/>
  <c r="NYF93" i="8"/>
  <c r="NYG93" i="8"/>
  <c r="NYH93" i="8"/>
  <c r="NYI93" i="8"/>
  <c r="NYJ93" i="8"/>
  <c r="NYK93" i="8"/>
  <c r="NYL93" i="8"/>
  <c r="NYM93" i="8"/>
  <c r="NYN93" i="8"/>
  <c r="NYO93" i="8"/>
  <c r="NYP93" i="8"/>
  <c r="NYQ93" i="8"/>
  <c r="NYR93" i="8"/>
  <c r="NYS93" i="8"/>
  <c r="NYT93" i="8"/>
  <c r="NYU93" i="8"/>
  <c r="NYV93" i="8"/>
  <c r="NYW93" i="8"/>
  <c r="NYX93" i="8"/>
  <c r="NYY93" i="8"/>
  <c r="NYZ93" i="8"/>
  <c r="NZA93" i="8"/>
  <c r="NZB93" i="8"/>
  <c r="NZC93" i="8"/>
  <c r="NZD93" i="8"/>
  <c r="NZE93" i="8"/>
  <c r="NZF93" i="8"/>
  <c r="NZG93" i="8"/>
  <c r="NZH93" i="8"/>
  <c r="NZI93" i="8"/>
  <c r="NZJ93" i="8"/>
  <c r="NZK93" i="8"/>
  <c r="NZL93" i="8"/>
  <c r="NZM93" i="8"/>
  <c r="NZN93" i="8"/>
  <c r="NZO93" i="8"/>
  <c r="NZP93" i="8"/>
  <c r="NZQ93" i="8"/>
  <c r="NZR93" i="8"/>
  <c r="NZS93" i="8"/>
  <c r="NZT93" i="8"/>
  <c r="NZU93" i="8"/>
  <c r="NZV93" i="8"/>
  <c r="NZW93" i="8"/>
  <c r="NZX93" i="8"/>
  <c r="NZY93" i="8"/>
  <c r="NZZ93" i="8"/>
  <c r="OAA93" i="8"/>
  <c r="OAB93" i="8"/>
  <c r="OAC93" i="8"/>
  <c r="OAD93" i="8"/>
  <c r="OAE93" i="8"/>
  <c r="OAF93" i="8"/>
  <c r="OAG93" i="8"/>
  <c r="OAH93" i="8"/>
  <c r="OAI93" i="8"/>
  <c r="OAJ93" i="8"/>
  <c r="OAK93" i="8"/>
  <c r="OAL93" i="8"/>
  <c r="OAM93" i="8"/>
  <c r="OAN93" i="8"/>
  <c r="OAO93" i="8"/>
  <c r="OAP93" i="8"/>
  <c r="OAQ93" i="8"/>
  <c r="OAR93" i="8"/>
  <c r="OAS93" i="8"/>
  <c r="OAT93" i="8"/>
  <c r="OAU93" i="8"/>
  <c r="OAV93" i="8"/>
  <c r="OAW93" i="8"/>
  <c r="OAX93" i="8"/>
  <c r="OAY93" i="8"/>
  <c r="OAZ93" i="8"/>
  <c r="OBA93" i="8"/>
  <c r="OBB93" i="8"/>
  <c r="OBC93" i="8"/>
  <c r="OBD93" i="8"/>
  <c r="OBE93" i="8"/>
  <c r="OBF93" i="8"/>
  <c r="OBG93" i="8"/>
  <c r="OBH93" i="8"/>
  <c r="OBI93" i="8"/>
  <c r="OBJ93" i="8"/>
  <c r="OBK93" i="8"/>
  <c r="OBL93" i="8"/>
  <c r="OBM93" i="8"/>
  <c r="OBN93" i="8"/>
  <c r="OBO93" i="8"/>
  <c r="OBP93" i="8"/>
  <c r="OBQ93" i="8"/>
  <c r="OBR93" i="8"/>
  <c r="OBS93" i="8"/>
  <c r="OBT93" i="8"/>
  <c r="OBU93" i="8"/>
  <c r="OBV93" i="8"/>
  <c r="OBW93" i="8"/>
  <c r="OBX93" i="8"/>
  <c r="OBY93" i="8"/>
  <c r="OBZ93" i="8"/>
  <c r="OCA93" i="8"/>
  <c r="OCB93" i="8"/>
  <c r="OCC93" i="8"/>
  <c r="OCD93" i="8"/>
  <c r="OCE93" i="8"/>
  <c r="OCF93" i="8"/>
  <c r="OCG93" i="8"/>
  <c r="OCH93" i="8"/>
  <c r="OCI93" i="8"/>
  <c r="OCJ93" i="8"/>
  <c r="OCK93" i="8"/>
  <c r="OCL93" i="8"/>
  <c r="OCM93" i="8"/>
  <c r="OCN93" i="8"/>
  <c r="OCO93" i="8"/>
  <c r="OCP93" i="8"/>
  <c r="OCQ93" i="8"/>
  <c r="OCR93" i="8"/>
  <c r="OCS93" i="8"/>
  <c r="OCT93" i="8"/>
  <c r="OCU93" i="8"/>
  <c r="OCV93" i="8"/>
  <c r="OCW93" i="8"/>
  <c r="OCX93" i="8"/>
  <c r="OCY93" i="8"/>
  <c r="OCZ93" i="8"/>
  <c r="ODA93" i="8"/>
  <c r="ODB93" i="8"/>
  <c r="ODC93" i="8"/>
  <c r="ODD93" i="8"/>
  <c r="ODE93" i="8"/>
  <c r="ODF93" i="8"/>
  <c r="ODG93" i="8"/>
  <c r="ODH93" i="8"/>
  <c r="ODI93" i="8"/>
  <c r="ODJ93" i="8"/>
  <c r="ODK93" i="8"/>
  <c r="ODL93" i="8"/>
  <c r="ODM93" i="8"/>
  <c r="ODN93" i="8"/>
  <c r="ODO93" i="8"/>
  <c r="ODP93" i="8"/>
  <c r="ODQ93" i="8"/>
  <c r="ODR93" i="8"/>
  <c r="ODS93" i="8"/>
  <c r="ODT93" i="8"/>
  <c r="ODU93" i="8"/>
  <c r="ODV93" i="8"/>
  <c r="ODW93" i="8"/>
  <c r="ODX93" i="8"/>
  <c r="ODY93" i="8"/>
  <c r="ODZ93" i="8"/>
  <c r="OEA93" i="8"/>
  <c r="OEB93" i="8"/>
  <c r="OEC93" i="8"/>
  <c r="OED93" i="8"/>
  <c r="OEE93" i="8"/>
  <c r="OEF93" i="8"/>
  <c r="OEG93" i="8"/>
  <c r="OEH93" i="8"/>
  <c r="OEI93" i="8"/>
  <c r="OEJ93" i="8"/>
  <c r="OEK93" i="8"/>
  <c r="OEL93" i="8"/>
  <c r="OEM93" i="8"/>
  <c r="OEN93" i="8"/>
  <c r="OEO93" i="8"/>
  <c r="OEP93" i="8"/>
  <c r="OEQ93" i="8"/>
  <c r="OER93" i="8"/>
  <c r="OES93" i="8"/>
  <c r="OET93" i="8"/>
  <c r="OEU93" i="8"/>
  <c r="OEV93" i="8"/>
  <c r="OEW93" i="8"/>
  <c r="OEX93" i="8"/>
  <c r="OEY93" i="8"/>
  <c r="OEZ93" i="8"/>
  <c r="OFA93" i="8"/>
  <c r="OFB93" i="8"/>
  <c r="OFC93" i="8"/>
  <c r="OFD93" i="8"/>
  <c r="OFE93" i="8"/>
  <c r="OFF93" i="8"/>
  <c r="OFG93" i="8"/>
  <c r="OFH93" i="8"/>
  <c r="OFI93" i="8"/>
  <c r="OFJ93" i="8"/>
  <c r="OFK93" i="8"/>
  <c r="OFL93" i="8"/>
  <c r="OFM93" i="8"/>
  <c r="OFN93" i="8"/>
  <c r="OFO93" i="8"/>
  <c r="OFP93" i="8"/>
  <c r="OFQ93" i="8"/>
  <c r="OFR93" i="8"/>
  <c r="OFS93" i="8"/>
  <c r="OFT93" i="8"/>
  <c r="OFU93" i="8"/>
  <c r="OFV93" i="8"/>
  <c r="OFW93" i="8"/>
  <c r="OFX93" i="8"/>
  <c r="OFY93" i="8"/>
  <c r="OFZ93" i="8"/>
  <c r="OGA93" i="8"/>
  <c r="OGB93" i="8"/>
  <c r="OGC93" i="8"/>
  <c r="OGD93" i="8"/>
  <c r="OGE93" i="8"/>
  <c r="OGF93" i="8"/>
  <c r="OGG93" i="8"/>
  <c r="OGH93" i="8"/>
  <c r="OGI93" i="8"/>
  <c r="OGJ93" i="8"/>
  <c r="OGK93" i="8"/>
  <c r="OGL93" i="8"/>
  <c r="OGM93" i="8"/>
  <c r="OGN93" i="8"/>
  <c r="OGO93" i="8"/>
  <c r="OGP93" i="8"/>
  <c r="OGQ93" i="8"/>
  <c r="OGR93" i="8"/>
  <c r="OGS93" i="8"/>
  <c r="OGT93" i="8"/>
  <c r="OGU93" i="8"/>
  <c r="OGV93" i="8"/>
  <c r="OGW93" i="8"/>
  <c r="OGX93" i="8"/>
  <c r="OGY93" i="8"/>
  <c r="OGZ93" i="8"/>
  <c r="OHA93" i="8"/>
  <c r="OHB93" i="8"/>
  <c r="OHC93" i="8"/>
  <c r="OHD93" i="8"/>
  <c r="OHE93" i="8"/>
  <c r="OHF93" i="8"/>
  <c r="OHG93" i="8"/>
  <c r="OHH93" i="8"/>
  <c r="OHI93" i="8"/>
  <c r="OHJ93" i="8"/>
  <c r="OHK93" i="8"/>
  <c r="OHL93" i="8"/>
  <c r="OHM93" i="8"/>
  <c r="OHN93" i="8"/>
  <c r="OHO93" i="8"/>
  <c r="OHP93" i="8"/>
  <c r="OHQ93" i="8"/>
  <c r="OHR93" i="8"/>
  <c r="OHS93" i="8"/>
  <c r="OHT93" i="8"/>
  <c r="OHU93" i="8"/>
  <c r="OHV93" i="8"/>
  <c r="OHW93" i="8"/>
  <c r="OHX93" i="8"/>
  <c r="OHY93" i="8"/>
  <c r="OHZ93" i="8"/>
  <c r="OIA93" i="8"/>
  <c r="OIB93" i="8"/>
  <c r="OIC93" i="8"/>
  <c r="OID93" i="8"/>
  <c r="OIE93" i="8"/>
  <c r="OIF93" i="8"/>
  <c r="OIG93" i="8"/>
  <c r="OIH93" i="8"/>
  <c r="OII93" i="8"/>
  <c r="OIJ93" i="8"/>
  <c r="OIK93" i="8"/>
  <c r="OIL93" i="8"/>
  <c r="OIM93" i="8"/>
  <c r="OIN93" i="8"/>
  <c r="OIO93" i="8"/>
  <c r="OIP93" i="8"/>
  <c r="OIQ93" i="8"/>
  <c r="OIR93" i="8"/>
  <c r="OIS93" i="8"/>
  <c r="OIT93" i="8"/>
  <c r="OIU93" i="8"/>
  <c r="OIV93" i="8"/>
  <c r="OIW93" i="8"/>
  <c r="OIX93" i="8"/>
  <c r="OIY93" i="8"/>
  <c r="OIZ93" i="8"/>
  <c r="OJA93" i="8"/>
  <c r="OJB93" i="8"/>
  <c r="OJC93" i="8"/>
  <c r="OJD93" i="8"/>
  <c r="OJE93" i="8"/>
  <c r="OJF93" i="8"/>
  <c r="OJG93" i="8"/>
  <c r="OJH93" i="8"/>
  <c r="OJI93" i="8"/>
  <c r="OJJ93" i="8"/>
  <c r="OJK93" i="8"/>
  <c r="OJL93" i="8"/>
  <c r="OJM93" i="8"/>
  <c r="OJN93" i="8"/>
  <c r="OJO93" i="8"/>
  <c r="OJP93" i="8"/>
  <c r="OJQ93" i="8"/>
  <c r="OJR93" i="8"/>
  <c r="OJS93" i="8"/>
  <c r="OJT93" i="8"/>
  <c r="OJU93" i="8"/>
  <c r="OJV93" i="8"/>
  <c r="OJW93" i="8"/>
  <c r="OJX93" i="8"/>
  <c r="OJY93" i="8"/>
  <c r="OJZ93" i="8"/>
  <c r="OKA93" i="8"/>
  <c r="OKB93" i="8"/>
  <c r="OKC93" i="8"/>
  <c r="OKD93" i="8"/>
  <c r="OKE93" i="8"/>
  <c r="OKF93" i="8"/>
  <c r="OKG93" i="8"/>
  <c r="OKH93" i="8"/>
  <c r="OKI93" i="8"/>
  <c r="OKJ93" i="8"/>
  <c r="OKK93" i="8"/>
  <c r="OKL93" i="8"/>
  <c r="OKM93" i="8"/>
  <c r="OKN93" i="8"/>
  <c r="OKO93" i="8"/>
  <c r="OKP93" i="8"/>
  <c r="OKQ93" i="8"/>
  <c r="OKR93" i="8"/>
  <c r="OKS93" i="8"/>
  <c r="OKT93" i="8"/>
  <c r="OKU93" i="8"/>
  <c r="OKV93" i="8"/>
  <c r="OKW93" i="8"/>
  <c r="OKX93" i="8"/>
  <c r="OKY93" i="8"/>
  <c r="OKZ93" i="8"/>
  <c r="OLA93" i="8"/>
  <c r="OLB93" i="8"/>
  <c r="OLC93" i="8"/>
  <c r="OLD93" i="8"/>
  <c r="OLE93" i="8"/>
  <c r="OLF93" i="8"/>
  <c r="OLG93" i="8"/>
  <c r="OLH93" i="8"/>
  <c r="OLI93" i="8"/>
  <c r="OLJ93" i="8"/>
  <c r="OLK93" i="8"/>
  <c r="OLL93" i="8"/>
  <c r="OLM93" i="8"/>
  <c r="OLN93" i="8"/>
  <c r="OLO93" i="8"/>
  <c r="OLP93" i="8"/>
  <c r="OLQ93" i="8"/>
  <c r="OLR93" i="8"/>
  <c r="OLS93" i="8"/>
  <c r="OLT93" i="8"/>
  <c r="OLU93" i="8"/>
  <c r="OLV93" i="8"/>
  <c r="OLW93" i="8"/>
  <c r="OLX93" i="8"/>
  <c r="OLY93" i="8"/>
  <c r="OLZ93" i="8"/>
  <c r="OMA93" i="8"/>
  <c r="OMB93" i="8"/>
  <c r="OMC93" i="8"/>
  <c r="OMD93" i="8"/>
  <c r="OME93" i="8"/>
  <c r="OMF93" i="8"/>
  <c r="OMG93" i="8"/>
  <c r="OMH93" i="8"/>
  <c r="OMI93" i="8"/>
  <c r="OMJ93" i="8"/>
  <c r="OMK93" i="8"/>
  <c r="OML93" i="8"/>
  <c r="OMM93" i="8"/>
  <c r="OMN93" i="8"/>
  <c r="OMO93" i="8"/>
  <c r="OMP93" i="8"/>
  <c r="OMQ93" i="8"/>
  <c r="OMR93" i="8"/>
  <c r="OMS93" i="8"/>
  <c r="OMT93" i="8"/>
  <c r="OMU93" i="8"/>
  <c r="OMV93" i="8"/>
  <c r="OMW93" i="8"/>
  <c r="OMX93" i="8"/>
  <c r="OMY93" i="8"/>
  <c r="OMZ93" i="8"/>
  <c r="ONA93" i="8"/>
  <c r="ONB93" i="8"/>
  <c r="ONC93" i="8"/>
  <c r="OND93" i="8"/>
  <c r="ONE93" i="8"/>
  <c r="ONF93" i="8"/>
  <c r="ONG93" i="8"/>
  <c r="ONH93" i="8"/>
  <c r="ONI93" i="8"/>
  <c r="ONJ93" i="8"/>
  <c r="ONK93" i="8"/>
  <c r="ONL93" i="8"/>
  <c r="ONM93" i="8"/>
  <c r="ONN93" i="8"/>
  <c r="ONO93" i="8"/>
  <c r="ONP93" i="8"/>
  <c r="ONQ93" i="8"/>
  <c r="ONR93" i="8"/>
  <c r="ONS93" i="8"/>
  <c r="ONT93" i="8"/>
  <c r="ONU93" i="8"/>
  <c r="ONV93" i="8"/>
  <c r="ONW93" i="8"/>
  <c r="ONX93" i="8"/>
  <c r="ONY93" i="8"/>
  <c r="ONZ93" i="8"/>
  <c r="OOA93" i="8"/>
  <c r="OOB93" i="8"/>
  <c r="OOC93" i="8"/>
  <c r="OOD93" i="8"/>
  <c r="OOE93" i="8"/>
  <c r="OOF93" i="8"/>
  <c r="OOG93" i="8"/>
  <c r="OOH93" i="8"/>
  <c r="OOI93" i="8"/>
  <c r="OOJ93" i="8"/>
  <c r="OOK93" i="8"/>
  <c r="OOL93" i="8"/>
  <c r="OOM93" i="8"/>
  <c r="OON93" i="8"/>
  <c r="OOO93" i="8"/>
  <c r="OOP93" i="8"/>
  <c r="OOQ93" i="8"/>
  <c r="OOR93" i="8"/>
  <c r="OOS93" i="8"/>
  <c r="OOT93" i="8"/>
  <c r="OOU93" i="8"/>
  <c r="OOV93" i="8"/>
  <c r="OOW93" i="8"/>
  <c r="OOX93" i="8"/>
  <c r="OOY93" i="8"/>
  <c r="OOZ93" i="8"/>
  <c r="OPA93" i="8"/>
  <c r="OPB93" i="8"/>
  <c r="OPC93" i="8"/>
  <c r="OPD93" i="8"/>
  <c r="OPE93" i="8"/>
  <c r="OPF93" i="8"/>
  <c r="OPG93" i="8"/>
  <c r="OPH93" i="8"/>
  <c r="OPI93" i="8"/>
  <c r="OPJ93" i="8"/>
  <c r="OPK93" i="8"/>
  <c r="OPL93" i="8"/>
  <c r="OPM93" i="8"/>
  <c r="OPN93" i="8"/>
  <c r="OPO93" i="8"/>
  <c r="OPP93" i="8"/>
  <c r="OPQ93" i="8"/>
  <c r="OPR93" i="8"/>
  <c r="OPS93" i="8"/>
  <c r="OPT93" i="8"/>
  <c r="OPU93" i="8"/>
  <c r="OPV93" i="8"/>
  <c r="OPW93" i="8"/>
  <c r="OPX93" i="8"/>
  <c r="OPY93" i="8"/>
  <c r="OPZ93" i="8"/>
  <c r="OQA93" i="8"/>
  <c r="OQB93" i="8"/>
  <c r="OQC93" i="8"/>
  <c r="OQD93" i="8"/>
  <c r="OQE93" i="8"/>
  <c r="OQF93" i="8"/>
  <c r="OQG93" i="8"/>
  <c r="OQH93" i="8"/>
  <c r="OQI93" i="8"/>
  <c r="OQJ93" i="8"/>
  <c r="OQK93" i="8"/>
  <c r="OQL93" i="8"/>
  <c r="OQM93" i="8"/>
  <c r="OQN93" i="8"/>
  <c r="OQO93" i="8"/>
  <c r="OQP93" i="8"/>
  <c r="OQQ93" i="8"/>
  <c r="OQR93" i="8"/>
  <c r="OQS93" i="8"/>
  <c r="OQT93" i="8"/>
  <c r="OQU93" i="8"/>
  <c r="OQV93" i="8"/>
  <c r="OQW93" i="8"/>
  <c r="OQX93" i="8"/>
  <c r="OQY93" i="8"/>
  <c r="OQZ93" i="8"/>
  <c r="ORA93" i="8"/>
  <c r="ORB93" i="8"/>
  <c r="ORC93" i="8"/>
  <c r="ORD93" i="8"/>
  <c r="ORE93" i="8"/>
  <c r="ORF93" i="8"/>
  <c r="ORG93" i="8"/>
  <c r="ORH93" i="8"/>
  <c r="ORI93" i="8"/>
  <c r="ORJ93" i="8"/>
  <c r="ORK93" i="8"/>
  <c r="ORL93" i="8"/>
  <c r="ORM93" i="8"/>
  <c r="ORN93" i="8"/>
  <c r="ORO93" i="8"/>
  <c r="ORP93" i="8"/>
  <c r="ORQ93" i="8"/>
  <c r="ORR93" i="8"/>
  <c r="ORS93" i="8"/>
  <c r="ORT93" i="8"/>
  <c r="ORU93" i="8"/>
  <c r="ORV93" i="8"/>
  <c r="ORW93" i="8"/>
  <c r="ORX93" i="8"/>
  <c r="ORY93" i="8"/>
  <c r="ORZ93" i="8"/>
  <c r="OSA93" i="8"/>
  <c r="OSB93" i="8"/>
  <c r="OSC93" i="8"/>
  <c r="OSD93" i="8"/>
  <c r="OSE93" i="8"/>
  <c r="OSF93" i="8"/>
  <c r="OSG93" i="8"/>
  <c r="OSH93" i="8"/>
  <c r="OSI93" i="8"/>
  <c r="OSJ93" i="8"/>
  <c r="OSK93" i="8"/>
  <c r="OSL93" i="8"/>
  <c r="OSM93" i="8"/>
  <c r="OSN93" i="8"/>
  <c r="OSO93" i="8"/>
  <c r="OSP93" i="8"/>
  <c r="OSQ93" i="8"/>
  <c r="OSR93" i="8"/>
  <c r="OSS93" i="8"/>
  <c r="OST93" i="8"/>
  <c r="OSU93" i="8"/>
  <c r="OSV93" i="8"/>
  <c r="OSW93" i="8"/>
  <c r="OSX93" i="8"/>
  <c r="OSY93" i="8"/>
  <c r="OSZ93" i="8"/>
  <c r="OTA93" i="8"/>
  <c r="OTB93" i="8"/>
  <c r="OTC93" i="8"/>
  <c r="OTD93" i="8"/>
  <c r="OTE93" i="8"/>
  <c r="OTF93" i="8"/>
  <c r="OTG93" i="8"/>
  <c r="OTH93" i="8"/>
  <c r="OTI93" i="8"/>
  <c r="OTJ93" i="8"/>
  <c r="OTK93" i="8"/>
  <c r="OTL93" i="8"/>
  <c r="OTM93" i="8"/>
  <c r="OTN93" i="8"/>
  <c r="OTO93" i="8"/>
  <c r="OTP93" i="8"/>
  <c r="OTQ93" i="8"/>
  <c r="OTR93" i="8"/>
  <c r="OTS93" i="8"/>
  <c r="OTT93" i="8"/>
  <c r="OTU93" i="8"/>
  <c r="OTV93" i="8"/>
  <c r="OTW93" i="8"/>
  <c r="OTX93" i="8"/>
  <c r="OTY93" i="8"/>
  <c r="OTZ93" i="8"/>
  <c r="OUA93" i="8"/>
  <c r="OUB93" i="8"/>
  <c r="OUC93" i="8"/>
  <c r="OUD93" i="8"/>
  <c r="OUE93" i="8"/>
  <c r="OUF93" i="8"/>
  <c r="OUG93" i="8"/>
  <c r="OUH93" i="8"/>
  <c r="OUI93" i="8"/>
  <c r="OUJ93" i="8"/>
  <c r="OUK93" i="8"/>
  <c r="OUL93" i="8"/>
  <c r="OUM93" i="8"/>
  <c r="OUN93" i="8"/>
  <c r="OUO93" i="8"/>
  <c r="OUP93" i="8"/>
  <c r="OUQ93" i="8"/>
  <c r="OUR93" i="8"/>
  <c r="OUS93" i="8"/>
  <c r="OUT93" i="8"/>
  <c r="OUU93" i="8"/>
  <c r="OUV93" i="8"/>
  <c r="OUW93" i="8"/>
  <c r="OUX93" i="8"/>
  <c r="OUY93" i="8"/>
  <c r="OUZ93" i="8"/>
  <c r="OVA93" i="8"/>
  <c r="OVB93" i="8"/>
  <c r="OVC93" i="8"/>
  <c r="OVD93" i="8"/>
  <c r="OVE93" i="8"/>
  <c r="OVF93" i="8"/>
  <c r="OVG93" i="8"/>
  <c r="OVH93" i="8"/>
  <c r="OVI93" i="8"/>
  <c r="OVJ93" i="8"/>
  <c r="OVK93" i="8"/>
  <c r="OVL93" i="8"/>
  <c r="OVM93" i="8"/>
  <c r="OVN93" i="8"/>
  <c r="OVO93" i="8"/>
  <c r="OVP93" i="8"/>
  <c r="OVQ93" i="8"/>
  <c r="OVR93" i="8"/>
  <c r="OVS93" i="8"/>
  <c r="OVT93" i="8"/>
  <c r="OVU93" i="8"/>
  <c r="OVV93" i="8"/>
  <c r="OVW93" i="8"/>
  <c r="OVX93" i="8"/>
  <c r="OVY93" i="8"/>
  <c r="OVZ93" i="8"/>
  <c r="OWA93" i="8"/>
  <c r="OWB93" i="8"/>
  <c r="OWC93" i="8"/>
  <c r="OWD93" i="8"/>
  <c r="OWE93" i="8"/>
  <c r="OWF93" i="8"/>
  <c r="OWG93" i="8"/>
  <c r="OWH93" i="8"/>
  <c r="OWI93" i="8"/>
  <c r="OWJ93" i="8"/>
  <c r="OWK93" i="8"/>
  <c r="OWL93" i="8"/>
  <c r="OWM93" i="8"/>
  <c r="OWN93" i="8"/>
  <c r="OWO93" i="8"/>
  <c r="OWP93" i="8"/>
  <c r="OWQ93" i="8"/>
  <c r="OWR93" i="8"/>
  <c r="OWS93" i="8"/>
  <c r="OWT93" i="8"/>
  <c r="OWU93" i="8"/>
  <c r="OWV93" i="8"/>
  <c r="OWW93" i="8"/>
  <c r="OWX93" i="8"/>
  <c r="OWY93" i="8"/>
  <c r="OWZ93" i="8"/>
  <c r="OXA93" i="8"/>
  <c r="OXB93" i="8"/>
  <c r="OXC93" i="8"/>
  <c r="OXD93" i="8"/>
  <c r="OXE93" i="8"/>
  <c r="OXF93" i="8"/>
  <c r="OXG93" i="8"/>
  <c r="OXH93" i="8"/>
  <c r="OXI93" i="8"/>
  <c r="OXJ93" i="8"/>
  <c r="OXK93" i="8"/>
  <c r="OXL93" i="8"/>
  <c r="OXM93" i="8"/>
  <c r="OXN93" i="8"/>
  <c r="OXO93" i="8"/>
  <c r="OXP93" i="8"/>
  <c r="OXQ93" i="8"/>
  <c r="OXR93" i="8"/>
  <c r="OXS93" i="8"/>
  <c r="OXT93" i="8"/>
  <c r="OXU93" i="8"/>
  <c r="OXV93" i="8"/>
  <c r="OXW93" i="8"/>
  <c r="OXX93" i="8"/>
  <c r="OXY93" i="8"/>
  <c r="OXZ93" i="8"/>
  <c r="OYA93" i="8"/>
  <c r="OYB93" i="8"/>
  <c r="OYC93" i="8"/>
  <c r="OYD93" i="8"/>
  <c r="OYE93" i="8"/>
  <c r="OYF93" i="8"/>
  <c r="OYG93" i="8"/>
  <c r="OYH93" i="8"/>
  <c r="OYI93" i="8"/>
  <c r="OYJ93" i="8"/>
  <c r="OYK93" i="8"/>
  <c r="OYL93" i="8"/>
  <c r="OYM93" i="8"/>
  <c r="OYN93" i="8"/>
  <c r="OYO93" i="8"/>
  <c r="OYP93" i="8"/>
  <c r="OYQ93" i="8"/>
  <c r="OYR93" i="8"/>
  <c r="OYS93" i="8"/>
  <c r="OYT93" i="8"/>
  <c r="OYU93" i="8"/>
  <c r="OYV93" i="8"/>
  <c r="OYW93" i="8"/>
  <c r="OYX93" i="8"/>
  <c r="OYY93" i="8"/>
  <c r="OYZ93" i="8"/>
  <c r="OZA93" i="8"/>
  <c r="OZB93" i="8"/>
  <c r="OZC93" i="8"/>
  <c r="OZD93" i="8"/>
  <c r="OZE93" i="8"/>
  <c r="OZF93" i="8"/>
  <c r="OZG93" i="8"/>
  <c r="OZH93" i="8"/>
  <c r="OZI93" i="8"/>
  <c r="OZJ93" i="8"/>
  <c r="OZK93" i="8"/>
  <c r="OZL93" i="8"/>
  <c r="OZM93" i="8"/>
  <c r="OZN93" i="8"/>
  <c r="OZO93" i="8"/>
  <c r="OZP93" i="8"/>
  <c r="OZQ93" i="8"/>
  <c r="OZR93" i="8"/>
  <c r="OZS93" i="8"/>
  <c r="OZT93" i="8"/>
  <c r="OZU93" i="8"/>
  <c r="OZV93" i="8"/>
  <c r="OZW93" i="8"/>
  <c r="OZX93" i="8"/>
  <c r="OZY93" i="8"/>
  <c r="OZZ93" i="8"/>
  <c r="PAA93" i="8"/>
  <c r="PAB93" i="8"/>
  <c r="PAC93" i="8"/>
  <c r="PAD93" i="8"/>
  <c r="PAE93" i="8"/>
  <c r="PAF93" i="8"/>
  <c r="PAG93" i="8"/>
  <c r="PAH93" i="8"/>
  <c r="PAI93" i="8"/>
  <c r="PAJ93" i="8"/>
  <c r="PAK93" i="8"/>
  <c r="PAL93" i="8"/>
  <c r="PAM93" i="8"/>
  <c r="PAN93" i="8"/>
  <c r="PAO93" i="8"/>
  <c r="PAP93" i="8"/>
  <c r="PAQ93" i="8"/>
  <c r="PAR93" i="8"/>
  <c r="PAS93" i="8"/>
  <c r="PAT93" i="8"/>
  <c r="PAU93" i="8"/>
  <c r="PAV93" i="8"/>
  <c r="PAW93" i="8"/>
  <c r="PAX93" i="8"/>
  <c r="PAY93" i="8"/>
  <c r="PAZ93" i="8"/>
  <c r="PBA93" i="8"/>
  <c r="PBB93" i="8"/>
  <c r="PBC93" i="8"/>
  <c r="PBD93" i="8"/>
  <c r="PBE93" i="8"/>
  <c r="PBF93" i="8"/>
  <c r="PBG93" i="8"/>
  <c r="PBH93" i="8"/>
  <c r="PBI93" i="8"/>
  <c r="PBJ93" i="8"/>
  <c r="PBK93" i="8"/>
  <c r="PBL93" i="8"/>
  <c r="PBM93" i="8"/>
  <c r="PBN93" i="8"/>
  <c r="PBO93" i="8"/>
  <c r="PBP93" i="8"/>
  <c r="PBQ93" i="8"/>
  <c r="PBR93" i="8"/>
  <c r="PBS93" i="8"/>
  <c r="PBT93" i="8"/>
  <c r="PBU93" i="8"/>
  <c r="PBV93" i="8"/>
  <c r="PBW93" i="8"/>
  <c r="PBX93" i="8"/>
  <c r="PBY93" i="8"/>
  <c r="PBZ93" i="8"/>
  <c r="PCA93" i="8"/>
  <c r="PCB93" i="8"/>
  <c r="PCC93" i="8"/>
  <c r="PCD93" i="8"/>
  <c r="PCE93" i="8"/>
  <c r="PCF93" i="8"/>
  <c r="PCG93" i="8"/>
  <c r="PCH93" i="8"/>
  <c r="PCI93" i="8"/>
  <c r="PCJ93" i="8"/>
  <c r="PCK93" i="8"/>
  <c r="PCL93" i="8"/>
  <c r="PCM93" i="8"/>
  <c r="PCN93" i="8"/>
  <c r="PCO93" i="8"/>
  <c r="PCP93" i="8"/>
  <c r="PCQ93" i="8"/>
  <c r="PCR93" i="8"/>
  <c r="PCS93" i="8"/>
  <c r="PCT93" i="8"/>
  <c r="PCU93" i="8"/>
  <c r="PCV93" i="8"/>
  <c r="PCW93" i="8"/>
  <c r="PCX93" i="8"/>
  <c r="PCY93" i="8"/>
  <c r="PCZ93" i="8"/>
  <c r="PDA93" i="8"/>
  <c r="PDB93" i="8"/>
  <c r="PDC93" i="8"/>
  <c r="PDD93" i="8"/>
  <c r="PDE93" i="8"/>
  <c r="PDF93" i="8"/>
  <c r="PDG93" i="8"/>
  <c r="PDH93" i="8"/>
  <c r="PDI93" i="8"/>
  <c r="PDJ93" i="8"/>
  <c r="PDK93" i="8"/>
  <c r="PDL93" i="8"/>
  <c r="PDM93" i="8"/>
  <c r="PDN93" i="8"/>
  <c r="PDO93" i="8"/>
  <c r="PDP93" i="8"/>
  <c r="PDQ93" i="8"/>
  <c r="PDR93" i="8"/>
  <c r="PDS93" i="8"/>
  <c r="PDT93" i="8"/>
  <c r="PDU93" i="8"/>
  <c r="PDV93" i="8"/>
  <c r="PDW93" i="8"/>
  <c r="PDX93" i="8"/>
  <c r="PDY93" i="8"/>
  <c r="PDZ93" i="8"/>
  <c r="PEA93" i="8"/>
  <c r="PEB93" i="8"/>
  <c r="PEC93" i="8"/>
  <c r="PED93" i="8"/>
  <c r="PEE93" i="8"/>
  <c r="PEF93" i="8"/>
  <c r="PEG93" i="8"/>
  <c r="PEH93" i="8"/>
  <c r="PEI93" i="8"/>
  <c r="PEJ93" i="8"/>
  <c r="PEK93" i="8"/>
  <c r="PEL93" i="8"/>
  <c r="PEM93" i="8"/>
  <c r="PEN93" i="8"/>
  <c r="PEO93" i="8"/>
  <c r="PEP93" i="8"/>
  <c r="PEQ93" i="8"/>
  <c r="PER93" i="8"/>
  <c r="PES93" i="8"/>
  <c r="PET93" i="8"/>
  <c r="PEU93" i="8"/>
  <c r="PEV93" i="8"/>
  <c r="PEW93" i="8"/>
  <c r="PEX93" i="8"/>
  <c r="PEY93" i="8"/>
  <c r="PEZ93" i="8"/>
  <c r="PFA93" i="8"/>
  <c r="PFB93" i="8"/>
  <c r="PFC93" i="8"/>
  <c r="PFD93" i="8"/>
  <c r="PFE93" i="8"/>
  <c r="PFF93" i="8"/>
  <c r="PFG93" i="8"/>
  <c r="PFH93" i="8"/>
  <c r="PFI93" i="8"/>
  <c r="PFJ93" i="8"/>
  <c r="PFK93" i="8"/>
  <c r="PFL93" i="8"/>
  <c r="PFM93" i="8"/>
  <c r="PFN93" i="8"/>
  <c r="PFO93" i="8"/>
  <c r="PFP93" i="8"/>
  <c r="PFQ93" i="8"/>
  <c r="PFR93" i="8"/>
  <c r="PFS93" i="8"/>
  <c r="PFT93" i="8"/>
  <c r="PFU93" i="8"/>
  <c r="PFV93" i="8"/>
  <c r="PFW93" i="8"/>
  <c r="PFX93" i="8"/>
  <c r="PFY93" i="8"/>
  <c r="PFZ93" i="8"/>
  <c r="PGA93" i="8"/>
  <c r="PGB93" i="8"/>
  <c r="PGC93" i="8"/>
  <c r="PGD93" i="8"/>
  <c r="PGE93" i="8"/>
  <c r="PGF93" i="8"/>
  <c r="PGG93" i="8"/>
  <c r="PGH93" i="8"/>
  <c r="PGI93" i="8"/>
  <c r="PGJ93" i="8"/>
  <c r="PGK93" i="8"/>
  <c r="PGL93" i="8"/>
  <c r="PGM93" i="8"/>
  <c r="PGN93" i="8"/>
  <c r="PGO93" i="8"/>
  <c r="PGP93" i="8"/>
  <c r="PGQ93" i="8"/>
  <c r="PGR93" i="8"/>
  <c r="PGS93" i="8"/>
  <c r="PGT93" i="8"/>
  <c r="PGU93" i="8"/>
  <c r="PGV93" i="8"/>
  <c r="PGW93" i="8"/>
  <c r="PGX93" i="8"/>
  <c r="PGY93" i="8"/>
  <c r="PGZ93" i="8"/>
  <c r="PHA93" i="8"/>
  <c r="PHB93" i="8"/>
  <c r="PHC93" i="8"/>
  <c r="PHD93" i="8"/>
  <c r="PHE93" i="8"/>
  <c r="PHF93" i="8"/>
  <c r="PHG93" i="8"/>
  <c r="PHH93" i="8"/>
  <c r="PHI93" i="8"/>
  <c r="PHJ93" i="8"/>
  <c r="PHK93" i="8"/>
  <c r="PHL93" i="8"/>
  <c r="PHM93" i="8"/>
  <c r="PHN93" i="8"/>
  <c r="PHO93" i="8"/>
  <c r="PHP93" i="8"/>
  <c r="PHQ93" i="8"/>
  <c r="PHR93" i="8"/>
  <c r="PHS93" i="8"/>
  <c r="PHT93" i="8"/>
  <c r="PHU93" i="8"/>
  <c r="PHV93" i="8"/>
  <c r="PHW93" i="8"/>
  <c r="PHX93" i="8"/>
  <c r="PHY93" i="8"/>
  <c r="PHZ93" i="8"/>
  <c r="PIA93" i="8"/>
  <c r="PIB93" i="8"/>
  <c r="PIC93" i="8"/>
  <c r="PID93" i="8"/>
  <c r="PIE93" i="8"/>
  <c r="PIF93" i="8"/>
  <c r="PIG93" i="8"/>
  <c r="PIH93" i="8"/>
  <c r="PII93" i="8"/>
  <c r="PIJ93" i="8"/>
  <c r="PIK93" i="8"/>
  <c r="PIL93" i="8"/>
  <c r="PIM93" i="8"/>
  <c r="PIN93" i="8"/>
  <c r="PIO93" i="8"/>
  <c r="PIP93" i="8"/>
  <c r="PIQ93" i="8"/>
  <c r="PIR93" i="8"/>
  <c r="PIS93" i="8"/>
  <c r="PIT93" i="8"/>
  <c r="PIU93" i="8"/>
  <c r="PIV93" i="8"/>
  <c r="PIW93" i="8"/>
  <c r="PIX93" i="8"/>
  <c r="PIY93" i="8"/>
  <c r="PIZ93" i="8"/>
  <c r="PJA93" i="8"/>
  <c r="PJB93" i="8"/>
  <c r="PJC93" i="8"/>
  <c r="PJD93" i="8"/>
  <c r="PJE93" i="8"/>
  <c r="PJF93" i="8"/>
  <c r="PJG93" i="8"/>
  <c r="PJH93" i="8"/>
  <c r="PJI93" i="8"/>
  <c r="PJJ93" i="8"/>
  <c r="PJK93" i="8"/>
  <c r="PJL93" i="8"/>
  <c r="PJM93" i="8"/>
  <c r="PJN93" i="8"/>
  <c r="PJO93" i="8"/>
  <c r="PJP93" i="8"/>
  <c r="PJQ93" i="8"/>
  <c r="PJR93" i="8"/>
  <c r="PJS93" i="8"/>
  <c r="PJT93" i="8"/>
  <c r="PJU93" i="8"/>
  <c r="PJV93" i="8"/>
  <c r="PJW93" i="8"/>
  <c r="PJX93" i="8"/>
  <c r="PJY93" i="8"/>
  <c r="PJZ93" i="8"/>
  <c r="PKA93" i="8"/>
  <c r="PKB93" i="8"/>
  <c r="PKC93" i="8"/>
  <c r="PKD93" i="8"/>
  <c r="PKE93" i="8"/>
  <c r="PKF93" i="8"/>
  <c r="PKG93" i="8"/>
  <c r="PKH93" i="8"/>
  <c r="PKI93" i="8"/>
  <c r="PKJ93" i="8"/>
  <c r="PKK93" i="8"/>
  <c r="PKL93" i="8"/>
  <c r="PKM93" i="8"/>
  <c r="PKN93" i="8"/>
  <c r="PKO93" i="8"/>
  <c r="PKP93" i="8"/>
  <c r="PKQ93" i="8"/>
  <c r="PKR93" i="8"/>
  <c r="PKS93" i="8"/>
  <c r="PKT93" i="8"/>
  <c r="PKU93" i="8"/>
  <c r="PKV93" i="8"/>
  <c r="PKW93" i="8"/>
  <c r="PKX93" i="8"/>
  <c r="PKY93" i="8"/>
  <c r="PKZ93" i="8"/>
  <c r="PLA93" i="8"/>
  <c r="PLB93" i="8"/>
  <c r="PLC93" i="8"/>
  <c r="PLD93" i="8"/>
  <c r="PLE93" i="8"/>
  <c r="PLF93" i="8"/>
  <c r="PLG93" i="8"/>
  <c r="PLH93" i="8"/>
  <c r="PLI93" i="8"/>
  <c r="PLJ93" i="8"/>
  <c r="PLK93" i="8"/>
  <c r="PLL93" i="8"/>
  <c r="PLM93" i="8"/>
  <c r="PLN93" i="8"/>
  <c r="PLO93" i="8"/>
  <c r="PLP93" i="8"/>
  <c r="PLQ93" i="8"/>
  <c r="PLR93" i="8"/>
  <c r="PLS93" i="8"/>
  <c r="PLT93" i="8"/>
  <c r="PLU93" i="8"/>
  <c r="PLV93" i="8"/>
  <c r="PLW93" i="8"/>
  <c r="PLX93" i="8"/>
  <c r="PLY93" i="8"/>
  <c r="PLZ93" i="8"/>
  <c r="PMA93" i="8"/>
  <c r="PMB93" i="8"/>
  <c r="PMC93" i="8"/>
  <c r="PMD93" i="8"/>
  <c r="PME93" i="8"/>
  <c r="PMF93" i="8"/>
  <c r="PMG93" i="8"/>
  <c r="PMH93" i="8"/>
  <c r="PMI93" i="8"/>
  <c r="PMJ93" i="8"/>
  <c r="PMK93" i="8"/>
  <c r="PML93" i="8"/>
  <c r="PMM93" i="8"/>
  <c r="PMN93" i="8"/>
  <c r="PMO93" i="8"/>
  <c r="PMP93" i="8"/>
  <c r="PMQ93" i="8"/>
  <c r="PMR93" i="8"/>
  <c r="PMS93" i="8"/>
  <c r="PMT93" i="8"/>
  <c r="PMU93" i="8"/>
  <c r="PMV93" i="8"/>
  <c r="PMW93" i="8"/>
  <c r="PMX93" i="8"/>
  <c r="PMY93" i="8"/>
  <c r="PMZ93" i="8"/>
  <c r="PNA93" i="8"/>
  <c r="PNB93" i="8"/>
  <c r="PNC93" i="8"/>
  <c r="PND93" i="8"/>
  <c r="PNE93" i="8"/>
  <c r="PNF93" i="8"/>
  <c r="PNG93" i="8"/>
  <c r="PNH93" i="8"/>
  <c r="PNI93" i="8"/>
  <c r="PNJ93" i="8"/>
  <c r="PNK93" i="8"/>
  <c r="PNL93" i="8"/>
  <c r="PNM93" i="8"/>
  <c r="PNN93" i="8"/>
  <c r="PNO93" i="8"/>
  <c r="PNP93" i="8"/>
  <c r="PNQ93" i="8"/>
  <c r="PNR93" i="8"/>
  <c r="PNS93" i="8"/>
  <c r="PNT93" i="8"/>
  <c r="PNU93" i="8"/>
  <c r="PNV93" i="8"/>
  <c r="PNW93" i="8"/>
  <c r="PNX93" i="8"/>
  <c r="PNY93" i="8"/>
  <c r="PNZ93" i="8"/>
  <c r="POA93" i="8"/>
  <c r="POB93" i="8"/>
  <c r="POC93" i="8"/>
  <c r="POD93" i="8"/>
  <c r="POE93" i="8"/>
  <c r="POF93" i="8"/>
  <c r="POG93" i="8"/>
  <c r="POH93" i="8"/>
  <c r="POI93" i="8"/>
  <c r="POJ93" i="8"/>
  <c r="POK93" i="8"/>
  <c r="POL93" i="8"/>
  <c r="POM93" i="8"/>
  <c r="PON93" i="8"/>
  <c r="POO93" i="8"/>
  <c r="POP93" i="8"/>
  <c r="POQ93" i="8"/>
  <c r="POR93" i="8"/>
  <c r="POS93" i="8"/>
  <c r="POT93" i="8"/>
  <c r="POU93" i="8"/>
  <c r="POV93" i="8"/>
  <c r="POW93" i="8"/>
  <c r="POX93" i="8"/>
  <c r="POY93" i="8"/>
  <c r="POZ93" i="8"/>
  <c r="PPA93" i="8"/>
  <c r="PPB93" i="8"/>
  <c r="PPC93" i="8"/>
  <c r="PPD93" i="8"/>
  <c r="PPE93" i="8"/>
  <c r="PPF93" i="8"/>
  <c r="PPG93" i="8"/>
  <c r="PPH93" i="8"/>
  <c r="PPI93" i="8"/>
  <c r="PPJ93" i="8"/>
  <c r="PPK93" i="8"/>
  <c r="PPL93" i="8"/>
  <c r="PPM93" i="8"/>
  <c r="PPN93" i="8"/>
  <c r="PPO93" i="8"/>
  <c r="PPP93" i="8"/>
  <c r="PPQ93" i="8"/>
  <c r="PPR93" i="8"/>
  <c r="PPS93" i="8"/>
  <c r="PPT93" i="8"/>
  <c r="PPU93" i="8"/>
  <c r="PPV93" i="8"/>
  <c r="PPW93" i="8"/>
  <c r="PPX93" i="8"/>
  <c r="PPY93" i="8"/>
  <c r="PPZ93" i="8"/>
  <c r="PQA93" i="8"/>
  <c r="PQB93" i="8"/>
  <c r="PQC93" i="8"/>
  <c r="PQD93" i="8"/>
  <c r="PQE93" i="8"/>
  <c r="PQF93" i="8"/>
  <c r="PQG93" i="8"/>
  <c r="PQH93" i="8"/>
  <c r="PQI93" i="8"/>
  <c r="PQJ93" i="8"/>
  <c r="PQK93" i="8"/>
  <c r="PQL93" i="8"/>
  <c r="PQM93" i="8"/>
  <c r="PQN93" i="8"/>
  <c r="PQO93" i="8"/>
  <c r="PQP93" i="8"/>
  <c r="PQQ93" i="8"/>
  <c r="PQR93" i="8"/>
  <c r="PQS93" i="8"/>
  <c r="PQT93" i="8"/>
  <c r="PQU93" i="8"/>
  <c r="PQV93" i="8"/>
  <c r="PQW93" i="8"/>
  <c r="PQX93" i="8"/>
  <c r="PQY93" i="8"/>
  <c r="PQZ93" i="8"/>
  <c r="PRA93" i="8"/>
  <c r="PRB93" i="8"/>
  <c r="PRC93" i="8"/>
  <c r="PRD93" i="8"/>
  <c r="PRE93" i="8"/>
  <c r="PRF93" i="8"/>
  <c r="PRG93" i="8"/>
  <c r="PRH93" i="8"/>
  <c r="PRI93" i="8"/>
  <c r="PRJ93" i="8"/>
  <c r="PRK93" i="8"/>
  <c r="PRL93" i="8"/>
  <c r="PRM93" i="8"/>
  <c r="PRN93" i="8"/>
  <c r="PRO93" i="8"/>
  <c r="PRP93" i="8"/>
  <c r="PRQ93" i="8"/>
  <c r="PRR93" i="8"/>
  <c r="PRS93" i="8"/>
  <c r="PRT93" i="8"/>
  <c r="PRU93" i="8"/>
  <c r="PRV93" i="8"/>
  <c r="PRW93" i="8"/>
  <c r="PRX93" i="8"/>
  <c r="PRY93" i="8"/>
  <c r="PRZ93" i="8"/>
  <c r="PSA93" i="8"/>
  <c r="PSB93" i="8"/>
  <c r="PSC93" i="8"/>
  <c r="PSD93" i="8"/>
  <c r="PSE93" i="8"/>
  <c r="PSF93" i="8"/>
  <c r="PSG93" i="8"/>
  <c r="PSH93" i="8"/>
  <c r="PSI93" i="8"/>
  <c r="PSJ93" i="8"/>
  <c r="PSK93" i="8"/>
  <c r="PSL93" i="8"/>
  <c r="PSM93" i="8"/>
  <c r="PSN93" i="8"/>
  <c r="PSO93" i="8"/>
  <c r="PSP93" i="8"/>
  <c r="PSQ93" i="8"/>
  <c r="PSR93" i="8"/>
  <c r="PSS93" i="8"/>
  <c r="PST93" i="8"/>
  <c r="PSU93" i="8"/>
  <c r="PSV93" i="8"/>
  <c r="PSW93" i="8"/>
  <c r="PSX93" i="8"/>
  <c r="PSY93" i="8"/>
  <c r="PSZ93" i="8"/>
  <c r="PTA93" i="8"/>
  <c r="PTB93" i="8"/>
  <c r="PTC93" i="8"/>
  <c r="PTD93" i="8"/>
  <c r="PTE93" i="8"/>
  <c r="PTF93" i="8"/>
  <c r="PTG93" i="8"/>
  <c r="PTH93" i="8"/>
  <c r="PTI93" i="8"/>
  <c r="PTJ93" i="8"/>
  <c r="PTK93" i="8"/>
  <c r="PTL93" i="8"/>
  <c r="PTM93" i="8"/>
  <c r="PTN93" i="8"/>
  <c r="PTO93" i="8"/>
  <c r="PTP93" i="8"/>
  <c r="PTQ93" i="8"/>
  <c r="PTR93" i="8"/>
  <c r="PTS93" i="8"/>
  <c r="PTT93" i="8"/>
  <c r="PTU93" i="8"/>
  <c r="PTV93" i="8"/>
  <c r="PTW93" i="8"/>
  <c r="PTX93" i="8"/>
  <c r="PTY93" i="8"/>
  <c r="PTZ93" i="8"/>
  <c r="PUA93" i="8"/>
  <c r="PUB93" i="8"/>
  <c r="PUC93" i="8"/>
  <c r="PUD93" i="8"/>
  <c r="PUE93" i="8"/>
  <c r="PUF93" i="8"/>
  <c r="PUG93" i="8"/>
  <c r="PUH93" i="8"/>
  <c r="PUI93" i="8"/>
  <c r="PUJ93" i="8"/>
  <c r="PUK93" i="8"/>
  <c r="PUL93" i="8"/>
  <c r="PUM93" i="8"/>
  <c r="PUN93" i="8"/>
  <c r="PUO93" i="8"/>
  <c r="PUP93" i="8"/>
  <c r="PUQ93" i="8"/>
  <c r="PUR93" i="8"/>
  <c r="PUS93" i="8"/>
  <c r="PUT93" i="8"/>
  <c r="PUU93" i="8"/>
  <c r="PUV93" i="8"/>
  <c r="PUW93" i="8"/>
  <c r="PUX93" i="8"/>
  <c r="PUY93" i="8"/>
  <c r="PUZ93" i="8"/>
  <c r="PVA93" i="8"/>
  <c r="PVB93" i="8"/>
  <c r="PVC93" i="8"/>
  <c r="PVD93" i="8"/>
  <c r="PVE93" i="8"/>
  <c r="PVF93" i="8"/>
  <c r="PVG93" i="8"/>
  <c r="PVH93" i="8"/>
  <c r="PVI93" i="8"/>
  <c r="PVJ93" i="8"/>
  <c r="PVK93" i="8"/>
  <c r="PVL93" i="8"/>
  <c r="PVM93" i="8"/>
  <c r="PVN93" i="8"/>
  <c r="PVO93" i="8"/>
  <c r="PVP93" i="8"/>
  <c r="PVQ93" i="8"/>
  <c r="PVR93" i="8"/>
  <c r="PVS93" i="8"/>
  <c r="PVT93" i="8"/>
  <c r="PVU93" i="8"/>
  <c r="PVV93" i="8"/>
  <c r="PVW93" i="8"/>
  <c r="PVX93" i="8"/>
  <c r="PVY93" i="8"/>
  <c r="PVZ93" i="8"/>
  <c r="PWA93" i="8"/>
  <c r="PWB93" i="8"/>
  <c r="PWC93" i="8"/>
  <c r="PWD93" i="8"/>
  <c r="PWE93" i="8"/>
  <c r="PWF93" i="8"/>
  <c r="PWG93" i="8"/>
  <c r="PWH93" i="8"/>
  <c r="PWI93" i="8"/>
  <c r="PWJ93" i="8"/>
  <c r="PWK93" i="8"/>
  <c r="PWL93" i="8"/>
  <c r="PWM93" i="8"/>
  <c r="PWN93" i="8"/>
  <c r="PWO93" i="8"/>
  <c r="PWP93" i="8"/>
  <c r="PWQ93" i="8"/>
  <c r="PWR93" i="8"/>
  <c r="PWS93" i="8"/>
  <c r="PWT93" i="8"/>
  <c r="PWU93" i="8"/>
  <c r="PWV93" i="8"/>
  <c r="PWW93" i="8"/>
  <c r="PWX93" i="8"/>
  <c r="PWY93" i="8"/>
  <c r="PWZ93" i="8"/>
  <c r="PXA93" i="8"/>
  <c r="PXB93" i="8"/>
  <c r="PXC93" i="8"/>
  <c r="PXD93" i="8"/>
  <c r="PXE93" i="8"/>
  <c r="PXF93" i="8"/>
  <c r="PXG93" i="8"/>
  <c r="PXH93" i="8"/>
  <c r="PXI93" i="8"/>
  <c r="PXJ93" i="8"/>
  <c r="PXK93" i="8"/>
  <c r="PXL93" i="8"/>
  <c r="PXM93" i="8"/>
  <c r="PXN93" i="8"/>
  <c r="PXO93" i="8"/>
  <c r="PXP93" i="8"/>
  <c r="PXQ93" i="8"/>
  <c r="PXR93" i="8"/>
  <c r="PXS93" i="8"/>
  <c r="PXT93" i="8"/>
  <c r="PXU93" i="8"/>
  <c r="PXV93" i="8"/>
  <c r="PXW93" i="8"/>
  <c r="PXX93" i="8"/>
  <c r="PXY93" i="8"/>
  <c r="PXZ93" i="8"/>
  <c r="PYA93" i="8"/>
  <c r="PYB93" i="8"/>
  <c r="PYC93" i="8"/>
  <c r="PYD93" i="8"/>
  <c r="PYE93" i="8"/>
  <c r="PYF93" i="8"/>
  <c r="PYG93" i="8"/>
  <c r="PYH93" i="8"/>
  <c r="PYI93" i="8"/>
  <c r="PYJ93" i="8"/>
  <c r="PYK93" i="8"/>
  <c r="PYL93" i="8"/>
  <c r="PYM93" i="8"/>
  <c r="PYN93" i="8"/>
  <c r="PYO93" i="8"/>
  <c r="PYP93" i="8"/>
  <c r="PYQ93" i="8"/>
  <c r="PYR93" i="8"/>
  <c r="PYS93" i="8"/>
  <c r="PYT93" i="8"/>
  <c r="PYU93" i="8"/>
  <c r="PYV93" i="8"/>
  <c r="PYW93" i="8"/>
  <c r="PYX93" i="8"/>
  <c r="PYY93" i="8"/>
  <c r="PYZ93" i="8"/>
  <c r="PZA93" i="8"/>
  <c r="PZB93" i="8"/>
  <c r="PZC93" i="8"/>
  <c r="PZD93" i="8"/>
  <c r="PZE93" i="8"/>
  <c r="PZF93" i="8"/>
  <c r="PZG93" i="8"/>
  <c r="PZH93" i="8"/>
  <c r="PZI93" i="8"/>
  <c r="PZJ93" i="8"/>
  <c r="PZK93" i="8"/>
  <c r="PZL93" i="8"/>
  <c r="PZM93" i="8"/>
  <c r="PZN93" i="8"/>
  <c r="PZO93" i="8"/>
  <c r="PZP93" i="8"/>
  <c r="PZQ93" i="8"/>
  <c r="PZR93" i="8"/>
  <c r="PZS93" i="8"/>
  <c r="PZT93" i="8"/>
  <c r="PZU93" i="8"/>
  <c r="PZV93" i="8"/>
  <c r="PZW93" i="8"/>
  <c r="PZX93" i="8"/>
  <c r="PZY93" i="8"/>
  <c r="PZZ93" i="8"/>
  <c r="QAA93" i="8"/>
  <c r="QAB93" i="8"/>
  <c r="QAC93" i="8"/>
  <c r="QAD93" i="8"/>
  <c r="QAE93" i="8"/>
  <c r="QAF93" i="8"/>
  <c r="QAG93" i="8"/>
  <c r="QAH93" i="8"/>
  <c r="QAI93" i="8"/>
  <c r="QAJ93" i="8"/>
  <c r="QAK93" i="8"/>
  <c r="QAL93" i="8"/>
  <c r="QAM93" i="8"/>
  <c r="QAN93" i="8"/>
  <c r="QAO93" i="8"/>
  <c r="QAP93" i="8"/>
  <c r="QAQ93" i="8"/>
  <c r="QAR93" i="8"/>
  <c r="QAS93" i="8"/>
  <c r="QAT93" i="8"/>
  <c r="QAU93" i="8"/>
  <c r="QAV93" i="8"/>
  <c r="QAW93" i="8"/>
  <c r="QAX93" i="8"/>
  <c r="QAY93" i="8"/>
  <c r="QAZ93" i="8"/>
  <c r="QBA93" i="8"/>
  <c r="QBB93" i="8"/>
  <c r="QBC93" i="8"/>
  <c r="QBD93" i="8"/>
  <c r="QBE93" i="8"/>
  <c r="QBF93" i="8"/>
  <c r="QBG93" i="8"/>
  <c r="QBH93" i="8"/>
  <c r="QBI93" i="8"/>
  <c r="QBJ93" i="8"/>
  <c r="QBK93" i="8"/>
  <c r="QBL93" i="8"/>
  <c r="QBM93" i="8"/>
  <c r="QBN93" i="8"/>
  <c r="QBO93" i="8"/>
  <c r="QBP93" i="8"/>
  <c r="QBQ93" i="8"/>
  <c r="QBR93" i="8"/>
  <c r="QBS93" i="8"/>
  <c r="QBT93" i="8"/>
  <c r="QBU93" i="8"/>
  <c r="QBV93" i="8"/>
  <c r="QBW93" i="8"/>
  <c r="QBX93" i="8"/>
  <c r="QBY93" i="8"/>
  <c r="QBZ93" i="8"/>
  <c r="QCA93" i="8"/>
  <c r="QCB93" i="8"/>
  <c r="QCC93" i="8"/>
  <c r="QCD93" i="8"/>
  <c r="QCE93" i="8"/>
  <c r="QCF93" i="8"/>
  <c r="QCG93" i="8"/>
  <c r="QCH93" i="8"/>
  <c r="QCI93" i="8"/>
  <c r="QCJ93" i="8"/>
  <c r="QCK93" i="8"/>
  <c r="QCL93" i="8"/>
  <c r="QCM93" i="8"/>
  <c r="QCN93" i="8"/>
  <c r="QCO93" i="8"/>
  <c r="QCP93" i="8"/>
  <c r="QCQ93" i="8"/>
  <c r="QCR93" i="8"/>
  <c r="QCS93" i="8"/>
  <c r="QCT93" i="8"/>
  <c r="QCU93" i="8"/>
  <c r="QCV93" i="8"/>
  <c r="QCW93" i="8"/>
  <c r="QCX93" i="8"/>
  <c r="QCY93" i="8"/>
  <c r="QCZ93" i="8"/>
  <c r="QDA93" i="8"/>
  <c r="QDB93" i="8"/>
  <c r="QDC93" i="8"/>
  <c r="QDD93" i="8"/>
  <c r="QDE93" i="8"/>
  <c r="QDF93" i="8"/>
  <c r="QDG93" i="8"/>
  <c r="QDH93" i="8"/>
  <c r="QDI93" i="8"/>
  <c r="QDJ93" i="8"/>
  <c r="QDK93" i="8"/>
  <c r="QDL93" i="8"/>
  <c r="QDM93" i="8"/>
  <c r="QDN93" i="8"/>
  <c r="QDO93" i="8"/>
  <c r="QDP93" i="8"/>
  <c r="QDQ93" i="8"/>
  <c r="QDR93" i="8"/>
  <c r="QDS93" i="8"/>
  <c r="QDT93" i="8"/>
  <c r="QDU93" i="8"/>
  <c r="QDV93" i="8"/>
  <c r="QDW93" i="8"/>
  <c r="QDX93" i="8"/>
  <c r="QDY93" i="8"/>
  <c r="QDZ93" i="8"/>
  <c r="QEA93" i="8"/>
  <c r="QEB93" i="8"/>
  <c r="QEC93" i="8"/>
  <c r="QED93" i="8"/>
  <c r="QEE93" i="8"/>
  <c r="QEF93" i="8"/>
  <c r="QEG93" i="8"/>
  <c r="QEH93" i="8"/>
  <c r="QEI93" i="8"/>
  <c r="QEJ93" i="8"/>
  <c r="QEK93" i="8"/>
  <c r="QEL93" i="8"/>
  <c r="QEM93" i="8"/>
  <c r="QEN93" i="8"/>
  <c r="QEO93" i="8"/>
  <c r="QEP93" i="8"/>
  <c r="QEQ93" i="8"/>
  <c r="QER93" i="8"/>
  <c r="QES93" i="8"/>
  <c r="QET93" i="8"/>
  <c r="QEU93" i="8"/>
  <c r="QEV93" i="8"/>
  <c r="QEW93" i="8"/>
  <c r="QEX93" i="8"/>
  <c r="QEY93" i="8"/>
  <c r="QEZ93" i="8"/>
  <c r="QFA93" i="8"/>
  <c r="QFB93" i="8"/>
  <c r="QFC93" i="8"/>
  <c r="QFD93" i="8"/>
  <c r="QFE93" i="8"/>
  <c r="QFF93" i="8"/>
  <c r="QFG93" i="8"/>
  <c r="QFH93" i="8"/>
  <c r="QFI93" i="8"/>
  <c r="QFJ93" i="8"/>
  <c r="QFK93" i="8"/>
  <c r="QFL93" i="8"/>
  <c r="QFM93" i="8"/>
  <c r="QFN93" i="8"/>
  <c r="QFO93" i="8"/>
  <c r="QFP93" i="8"/>
  <c r="QFQ93" i="8"/>
  <c r="QFR93" i="8"/>
  <c r="QFS93" i="8"/>
  <c r="QFT93" i="8"/>
  <c r="QFU93" i="8"/>
  <c r="QFV93" i="8"/>
  <c r="QFW93" i="8"/>
  <c r="QFX93" i="8"/>
  <c r="QFY93" i="8"/>
  <c r="QFZ93" i="8"/>
  <c r="QGA93" i="8"/>
  <c r="QGB93" i="8"/>
  <c r="QGC93" i="8"/>
  <c r="QGD93" i="8"/>
  <c r="QGE93" i="8"/>
  <c r="QGF93" i="8"/>
  <c r="QGG93" i="8"/>
  <c r="QGH93" i="8"/>
  <c r="QGI93" i="8"/>
  <c r="QGJ93" i="8"/>
  <c r="QGK93" i="8"/>
  <c r="QGL93" i="8"/>
  <c r="QGM93" i="8"/>
  <c r="QGN93" i="8"/>
  <c r="QGO93" i="8"/>
  <c r="QGP93" i="8"/>
  <c r="QGQ93" i="8"/>
  <c r="QGR93" i="8"/>
  <c r="QGS93" i="8"/>
  <c r="QGT93" i="8"/>
  <c r="QGU93" i="8"/>
  <c r="QGV93" i="8"/>
  <c r="QGW93" i="8"/>
  <c r="QGX93" i="8"/>
  <c r="QGY93" i="8"/>
  <c r="QGZ93" i="8"/>
  <c r="QHA93" i="8"/>
  <c r="QHB93" i="8"/>
  <c r="QHC93" i="8"/>
  <c r="QHD93" i="8"/>
  <c r="QHE93" i="8"/>
  <c r="QHF93" i="8"/>
  <c r="QHG93" i="8"/>
  <c r="QHH93" i="8"/>
  <c r="QHI93" i="8"/>
  <c r="QHJ93" i="8"/>
  <c r="QHK93" i="8"/>
  <c r="QHL93" i="8"/>
  <c r="QHM93" i="8"/>
  <c r="QHN93" i="8"/>
  <c r="QHO93" i="8"/>
  <c r="QHP93" i="8"/>
  <c r="QHQ93" i="8"/>
  <c r="QHR93" i="8"/>
  <c r="QHS93" i="8"/>
  <c r="QHT93" i="8"/>
  <c r="QHU93" i="8"/>
  <c r="QHV93" i="8"/>
  <c r="QHW93" i="8"/>
  <c r="QHX93" i="8"/>
  <c r="QHY93" i="8"/>
  <c r="QHZ93" i="8"/>
  <c r="QIA93" i="8"/>
  <c r="QIB93" i="8"/>
  <c r="QIC93" i="8"/>
  <c r="QID93" i="8"/>
  <c r="QIE93" i="8"/>
  <c r="QIF93" i="8"/>
  <c r="QIG93" i="8"/>
  <c r="QIH93" i="8"/>
  <c r="QII93" i="8"/>
  <c r="QIJ93" i="8"/>
  <c r="QIK93" i="8"/>
  <c r="QIL93" i="8"/>
  <c r="QIM93" i="8"/>
  <c r="QIN93" i="8"/>
  <c r="QIO93" i="8"/>
  <c r="QIP93" i="8"/>
  <c r="QIQ93" i="8"/>
  <c r="QIR93" i="8"/>
  <c r="QIS93" i="8"/>
  <c r="QIT93" i="8"/>
  <c r="QIU93" i="8"/>
  <c r="QIV93" i="8"/>
  <c r="QIW93" i="8"/>
  <c r="QIX93" i="8"/>
  <c r="QIY93" i="8"/>
  <c r="QIZ93" i="8"/>
  <c r="QJA93" i="8"/>
  <c r="QJB93" i="8"/>
  <c r="QJC93" i="8"/>
  <c r="QJD93" i="8"/>
  <c r="QJE93" i="8"/>
  <c r="QJF93" i="8"/>
  <c r="QJG93" i="8"/>
  <c r="QJH93" i="8"/>
  <c r="QJI93" i="8"/>
  <c r="QJJ93" i="8"/>
  <c r="QJK93" i="8"/>
  <c r="QJL93" i="8"/>
  <c r="QJM93" i="8"/>
  <c r="QJN93" i="8"/>
  <c r="QJO93" i="8"/>
  <c r="QJP93" i="8"/>
  <c r="QJQ93" i="8"/>
  <c r="QJR93" i="8"/>
  <c r="QJS93" i="8"/>
  <c r="QJT93" i="8"/>
  <c r="QJU93" i="8"/>
  <c r="QJV93" i="8"/>
  <c r="QJW93" i="8"/>
  <c r="QJX93" i="8"/>
  <c r="QJY93" i="8"/>
  <c r="QJZ93" i="8"/>
  <c r="QKA93" i="8"/>
  <c r="QKB93" i="8"/>
  <c r="QKC93" i="8"/>
  <c r="QKD93" i="8"/>
  <c r="QKE93" i="8"/>
  <c r="QKF93" i="8"/>
  <c r="QKG93" i="8"/>
  <c r="QKH93" i="8"/>
  <c r="QKI93" i="8"/>
  <c r="QKJ93" i="8"/>
  <c r="QKK93" i="8"/>
  <c r="QKL93" i="8"/>
  <c r="QKM93" i="8"/>
  <c r="QKN93" i="8"/>
  <c r="QKO93" i="8"/>
  <c r="QKP93" i="8"/>
  <c r="QKQ93" i="8"/>
  <c r="QKR93" i="8"/>
  <c r="QKS93" i="8"/>
  <c r="QKT93" i="8"/>
  <c r="QKU93" i="8"/>
  <c r="QKV93" i="8"/>
  <c r="QKW93" i="8"/>
  <c r="QKX93" i="8"/>
  <c r="QKY93" i="8"/>
  <c r="QKZ93" i="8"/>
  <c r="QLA93" i="8"/>
  <c r="QLB93" i="8"/>
  <c r="QLC93" i="8"/>
  <c r="QLD93" i="8"/>
  <c r="QLE93" i="8"/>
  <c r="QLF93" i="8"/>
  <c r="QLG93" i="8"/>
  <c r="QLH93" i="8"/>
  <c r="QLI93" i="8"/>
  <c r="QLJ93" i="8"/>
  <c r="QLK93" i="8"/>
  <c r="QLL93" i="8"/>
  <c r="QLM93" i="8"/>
  <c r="QLN93" i="8"/>
  <c r="QLO93" i="8"/>
  <c r="QLP93" i="8"/>
  <c r="QLQ93" i="8"/>
  <c r="QLR93" i="8"/>
  <c r="QLS93" i="8"/>
  <c r="QLT93" i="8"/>
  <c r="QLU93" i="8"/>
  <c r="QLV93" i="8"/>
  <c r="QLW93" i="8"/>
  <c r="QLX93" i="8"/>
  <c r="QLY93" i="8"/>
  <c r="QLZ93" i="8"/>
  <c r="QMA93" i="8"/>
  <c r="QMB93" i="8"/>
  <c r="QMC93" i="8"/>
  <c r="QMD93" i="8"/>
  <c r="QME93" i="8"/>
  <c r="QMF93" i="8"/>
  <c r="QMG93" i="8"/>
  <c r="QMH93" i="8"/>
  <c r="QMI93" i="8"/>
  <c r="QMJ93" i="8"/>
  <c r="QMK93" i="8"/>
  <c r="QML93" i="8"/>
  <c r="QMM93" i="8"/>
  <c r="QMN93" i="8"/>
  <c r="QMO93" i="8"/>
  <c r="QMP93" i="8"/>
  <c r="QMQ93" i="8"/>
  <c r="QMR93" i="8"/>
  <c r="QMS93" i="8"/>
  <c r="QMT93" i="8"/>
  <c r="QMU93" i="8"/>
  <c r="QMV93" i="8"/>
  <c r="QMW93" i="8"/>
  <c r="QMX93" i="8"/>
  <c r="QMY93" i="8"/>
  <c r="QMZ93" i="8"/>
  <c r="QNA93" i="8"/>
  <c r="QNB93" i="8"/>
  <c r="QNC93" i="8"/>
  <c r="QND93" i="8"/>
  <c r="QNE93" i="8"/>
  <c r="QNF93" i="8"/>
  <c r="QNG93" i="8"/>
  <c r="QNH93" i="8"/>
  <c r="QNI93" i="8"/>
  <c r="QNJ93" i="8"/>
  <c r="QNK93" i="8"/>
  <c r="QNL93" i="8"/>
  <c r="QNM93" i="8"/>
  <c r="QNN93" i="8"/>
  <c r="QNO93" i="8"/>
  <c r="QNP93" i="8"/>
  <c r="QNQ93" i="8"/>
  <c r="QNR93" i="8"/>
  <c r="QNS93" i="8"/>
  <c r="QNT93" i="8"/>
  <c r="QNU93" i="8"/>
  <c r="QNV93" i="8"/>
  <c r="QNW93" i="8"/>
  <c r="QNX93" i="8"/>
  <c r="QNY93" i="8"/>
  <c r="QNZ93" i="8"/>
  <c r="QOA93" i="8"/>
  <c r="QOB93" i="8"/>
  <c r="QOC93" i="8"/>
  <c r="QOD93" i="8"/>
  <c r="QOE93" i="8"/>
  <c r="QOF93" i="8"/>
  <c r="QOG93" i="8"/>
  <c r="QOH93" i="8"/>
  <c r="QOI93" i="8"/>
  <c r="QOJ93" i="8"/>
  <c r="QOK93" i="8"/>
  <c r="QOL93" i="8"/>
  <c r="QOM93" i="8"/>
  <c r="QON93" i="8"/>
  <c r="QOO93" i="8"/>
  <c r="QOP93" i="8"/>
  <c r="QOQ93" i="8"/>
  <c r="QOR93" i="8"/>
  <c r="QOS93" i="8"/>
  <c r="QOT93" i="8"/>
  <c r="QOU93" i="8"/>
  <c r="QOV93" i="8"/>
  <c r="QOW93" i="8"/>
  <c r="QOX93" i="8"/>
  <c r="QOY93" i="8"/>
  <c r="QOZ93" i="8"/>
  <c r="QPA93" i="8"/>
  <c r="QPB93" i="8"/>
  <c r="QPC93" i="8"/>
  <c r="QPD93" i="8"/>
  <c r="QPE93" i="8"/>
  <c r="QPF93" i="8"/>
  <c r="QPG93" i="8"/>
  <c r="QPH93" i="8"/>
  <c r="QPI93" i="8"/>
  <c r="QPJ93" i="8"/>
  <c r="QPK93" i="8"/>
  <c r="QPL93" i="8"/>
  <c r="QPM93" i="8"/>
  <c r="QPN93" i="8"/>
  <c r="QPO93" i="8"/>
  <c r="QPP93" i="8"/>
  <c r="QPQ93" i="8"/>
  <c r="QPR93" i="8"/>
  <c r="QPS93" i="8"/>
  <c r="QPT93" i="8"/>
  <c r="QPU93" i="8"/>
  <c r="QPV93" i="8"/>
  <c r="QPW93" i="8"/>
  <c r="QPX93" i="8"/>
  <c r="QPY93" i="8"/>
  <c r="QPZ93" i="8"/>
  <c r="QQA93" i="8"/>
  <c r="QQB93" i="8"/>
  <c r="QQC93" i="8"/>
  <c r="QQD93" i="8"/>
  <c r="QQE93" i="8"/>
  <c r="QQF93" i="8"/>
  <c r="QQG93" i="8"/>
  <c r="QQH93" i="8"/>
  <c r="QQI93" i="8"/>
  <c r="QQJ93" i="8"/>
  <c r="QQK93" i="8"/>
  <c r="QQL93" i="8"/>
  <c r="QQM93" i="8"/>
  <c r="QQN93" i="8"/>
  <c r="QQO93" i="8"/>
  <c r="QQP93" i="8"/>
  <c r="QQQ93" i="8"/>
  <c r="QQR93" i="8"/>
  <c r="QQS93" i="8"/>
  <c r="QQT93" i="8"/>
  <c r="QQU93" i="8"/>
  <c r="QQV93" i="8"/>
  <c r="QQW93" i="8"/>
  <c r="QQX93" i="8"/>
  <c r="QQY93" i="8"/>
  <c r="QQZ93" i="8"/>
  <c r="QRA93" i="8"/>
  <c r="QRB93" i="8"/>
  <c r="QRC93" i="8"/>
  <c r="QRD93" i="8"/>
  <c r="QRE93" i="8"/>
  <c r="QRF93" i="8"/>
  <c r="QRG93" i="8"/>
  <c r="QRH93" i="8"/>
  <c r="QRI93" i="8"/>
  <c r="QRJ93" i="8"/>
  <c r="QRK93" i="8"/>
  <c r="QRL93" i="8"/>
  <c r="QRM93" i="8"/>
  <c r="QRN93" i="8"/>
  <c r="QRO93" i="8"/>
  <c r="QRP93" i="8"/>
  <c r="QRQ93" i="8"/>
  <c r="QRR93" i="8"/>
  <c r="QRS93" i="8"/>
  <c r="QRT93" i="8"/>
  <c r="QRU93" i="8"/>
  <c r="QRV93" i="8"/>
  <c r="QRW93" i="8"/>
  <c r="QRX93" i="8"/>
  <c r="QRY93" i="8"/>
  <c r="QRZ93" i="8"/>
  <c r="QSA93" i="8"/>
  <c r="QSB93" i="8"/>
  <c r="QSC93" i="8"/>
  <c r="QSD93" i="8"/>
  <c r="QSE93" i="8"/>
  <c r="QSF93" i="8"/>
  <c r="QSG93" i="8"/>
  <c r="QSH93" i="8"/>
  <c r="QSI93" i="8"/>
  <c r="QSJ93" i="8"/>
  <c r="QSK93" i="8"/>
  <c r="QSL93" i="8"/>
  <c r="QSM93" i="8"/>
  <c r="QSN93" i="8"/>
  <c r="QSO93" i="8"/>
  <c r="QSP93" i="8"/>
  <c r="QSQ93" i="8"/>
  <c r="QSR93" i="8"/>
  <c r="QSS93" i="8"/>
  <c r="QST93" i="8"/>
  <c r="QSU93" i="8"/>
  <c r="QSV93" i="8"/>
  <c r="QSW93" i="8"/>
  <c r="QSX93" i="8"/>
  <c r="QSY93" i="8"/>
  <c r="QSZ93" i="8"/>
  <c r="QTA93" i="8"/>
  <c r="QTB93" i="8"/>
  <c r="QTC93" i="8"/>
  <c r="QTD93" i="8"/>
  <c r="QTE93" i="8"/>
  <c r="QTF93" i="8"/>
  <c r="QTG93" i="8"/>
  <c r="QTH93" i="8"/>
  <c r="QTI93" i="8"/>
  <c r="QTJ93" i="8"/>
  <c r="QTK93" i="8"/>
  <c r="QTL93" i="8"/>
  <c r="QTM93" i="8"/>
  <c r="QTN93" i="8"/>
  <c r="QTO93" i="8"/>
  <c r="QTP93" i="8"/>
  <c r="QTQ93" i="8"/>
  <c r="QTR93" i="8"/>
  <c r="QTS93" i="8"/>
  <c r="QTT93" i="8"/>
  <c r="QTU93" i="8"/>
  <c r="QTV93" i="8"/>
  <c r="QTW93" i="8"/>
  <c r="QTX93" i="8"/>
  <c r="QTY93" i="8"/>
  <c r="QTZ93" i="8"/>
  <c r="QUA93" i="8"/>
  <c r="QUB93" i="8"/>
  <c r="QUC93" i="8"/>
  <c r="QUD93" i="8"/>
  <c r="QUE93" i="8"/>
  <c r="QUF93" i="8"/>
  <c r="QUG93" i="8"/>
  <c r="QUH93" i="8"/>
  <c r="QUI93" i="8"/>
  <c r="QUJ93" i="8"/>
  <c r="QUK93" i="8"/>
  <c r="QUL93" i="8"/>
  <c r="QUM93" i="8"/>
  <c r="QUN93" i="8"/>
  <c r="QUO93" i="8"/>
  <c r="QUP93" i="8"/>
  <c r="QUQ93" i="8"/>
  <c r="QUR93" i="8"/>
  <c r="QUS93" i="8"/>
  <c r="QUT93" i="8"/>
  <c r="QUU93" i="8"/>
  <c r="QUV93" i="8"/>
  <c r="QUW93" i="8"/>
  <c r="QUX93" i="8"/>
  <c r="QUY93" i="8"/>
  <c r="QUZ93" i="8"/>
  <c r="QVA93" i="8"/>
  <c r="QVB93" i="8"/>
  <c r="QVC93" i="8"/>
  <c r="QVD93" i="8"/>
  <c r="QVE93" i="8"/>
  <c r="QVF93" i="8"/>
  <c r="QVG93" i="8"/>
  <c r="QVH93" i="8"/>
  <c r="QVI93" i="8"/>
  <c r="QVJ93" i="8"/>
  <c r="QVK93" i="8"/>
  <c r="QVL93" i="8"/>
  <c r="QVM93" i="8"/>
  <c r="QVN93" i="8"/>
  <c r="QVO93" i="8"/>
  <c r="QVP93" i="8"/>
  <c r="QVQ93" i="8"/>
  <c r="QVR93" i="8"/>
  <c r="QVS93" i="8"/>
  <c r="QVT93" i="8"/>
  <c r="QVU93" i="8"/>
  <c r="QVV93" i="8"/>
  <c r="QVW93" i="8"/>
  <c r="QVX93" i="8"/>
  <c r="QVY93" i="8"/>
  <c r="QVZ93" i="8"/>
  <c r="QWA93" i="8"/>
  <c r="QWB93" i="8"/>
  <c r="QWC93" i="8"/>
  <c r="QWD93" i="8"/>
  <c r="QWE93" i="8"/>
  <c r="QWF93" i="8"/>
  <c r="QWG93" i="8"/>
  <c r="QWH93" i="8"/>
  <c r="QWI93" i="8"/>
  <c r="QWJ93" i="8"/>
  <c r="QWK93" i="8"/>
  <c r="QWL93" i="8"/>
  <c r="QWM93" i="8"/>
  <c r="QWN93" i="8"/>
  <c r="QWO93" i="8"/>
  <c r="QWP93" i="8"/>
  <c r="QWQ93" i="8"/>
  <c r="QWR93" i="8"/>
  <c r="QWS93" i="8"/>
  <c r="QWT93" i="8"/>
  <c r="QWU93" i="8"/>
  <c r="QWV93" i="8"/>
  <c r="QWW93" i="8"/>
  <c r="QWX93" i="8"/>
  <c r="QWY93" i="8"/>
  <c r="QWZ93" i="8"/>
  <c r="QXA93" i="8"/>
  <c r="QXB93" i="8"/>
  <c r="QXC93" i="8"/>
  <c r="QXD93" i="8"/>
  <c r="QXE93" i="8"/>
  <c r="QXF93" i="8"/>
  <c r="QXG93" i="8"/>
  <c r="QXH93" i="8"/>
  <c r="QXI93" i="8"/>
  <c r="QXJ93" i="8"/>
  <c r="QXK93" i="8"/>
  <c r="QXL93" i="8"/>
  <c r="QXM93" i="8"/>
  <c r="QXN93" i="8"/>
  <c r="QXO93" i="8"/>
  <c r="QXP93" i="8"/>
  <c r="QXQ93" i="8"/>
  <c r="QXR93" i="8"/>
  <c r="QXS93" i="8"/>
  <c r="QXT93" i="8"/>
  <c r="QXU93" i="8"/>
  <c r="QXV93" i="8"/>
  <c r="QXW93" i="8"/>
  <c r="QXX93" i="8"/>
  <c r="QXY93" i="8"/>
  <c r="QXZ93" i="8"/>
  <c r="QYA93" i="8"/>
  <c r="QYB93" i="8"/>
  <c r="QYC93" i="8"/>
  <c r="QYD93" i="8"/>
  <c r="QYE93" i="8"/>
  <c r="QYF93" i="8"/>
  <c r="QYG93" i="8"/>
  <c r="QYH93" i="8"/>
  <c r="QYI93" i="8"/>
  <c r="QYJ93" i="8"/>
  <c r="QYK93" i="8"/>
  <c r="QYL93" i="8"/>
  <c r="QYM93" i="8"/>
  <c r="QYN93" i="8"/>
  <c r="QYO93" i="8"/>
  <c r="QYP93" i="8"/>
  <c r="QYQ93" i="8"/>
  <c r="QYR93" i="8"/>
  <c r="QYS93" i="8"/>
  <c r="QYT93" i="8"/>
  <c r="QYU93" i="8"/>
  <c r="QYV93" i="8"/>
  <c r="QYW93" i="8"/>
  <c r="QYX93" i="8"/>
  <c r="QYY93" i="8"/>
  <c r="QYZ93" i="8"/>
  <c r="QZA93" i="8"/>
  <c r="QZB93" i="8"/>
  <c r="QZC93" i="8"/>
  <c r="QZD93" i="8"/>
  <c r="QZE93" i="8"/>
  <c r="QZF93" i="8"/>
  <c r="QZG93" i="8"/>
  <c r="QZH93" i="8"/>
  <c r="QZI93" i="8"/>
  <c r="QZJ93" i="8"/>
  <c r="QZK93" i="8"/>
  <c r="QZL93" i="8"/>
  <c r="QZM93" i="8"/>
  <c r="QZN93" i="8"/>
  <c r="QZO93" i="8"/>
  <c r="QZP93" i="8"/>
  <c r="QZQ93" i="8"/>
  <c r="QZR93" i="8"/>
  <c r="QZS93" i="8"/>
  <c r="QZT93" i="8"/>
  <c r="QZU93" i="8"/>
  <c r="QZV93" i="8"/>
  <c r="QZW93" i="8"/>
  <c r="QZX93" i="8"/>
  <c r="QZY93" i="8"/>
  <c r="QZZ93" i="8"/>
  <c r="RAA93" i="8"/>
  <c r="RAB93" i="8"/>
  <c r="RAC93" i="8"/>
  <c r="RAD93" i="8"/>
  <c r="RAE93" i="8"/>
  <c r="RAF93" i="8"/>
  <c r="RAG93" i="8"/>
  <c r="RAH93" i="8"/>
  <c r="RAI93" i="8"/>
  <c r="RAJ93" i="8"/>
  <c r="RAK93" i="8"/>
  <c r="RAL93" i="8"/>
  <c r="RAM93" i="8"/>
  <c r="RAN93" i="8"/>
  <c r="RAO93" i="8"/>
  <c r="RAP93" i="8"/>
  <c r="RAQ93" i="8"/>
  <c r="RAR93" i="8"/>
  <c r="RAS93" i="8"/>
  <c r="RAT93" i="8"/>
  <c r="RAU93" i="8"/>
  <c r="RAV93" i="8"/>
  <c r="RAW93" i="8"/>
  <c r="RAX93" i="8"/>
  <c r="RAY93" i="8"/>
  <c r="RAZ93" i="8"/>
  <c r="RBA93" i="8"/>
  <c r="RBB93" i="8"/>
  <c r="RBC93" i="8"/>
  <c r="RBD93" i="8"/>
  <c r="RBE93" i="8"/>
  <c r="RBF93" i="8"/>
  <c r="RBG93" i="8"/>
  <c r="RBH93" i="8"/>
  <c r="RBI93" i="8"/>
  <c r="RBJ93" i="8"/>
  <c r="RBK93" i="8"/>
  <c r="RBL93" i="8"/>
  <c r="RBM93" i="8"/>
  <c r="RBN93" i="8"/>
  <c r="RBO93" i="8"/>
  <c r="RBP93" i="8"/>
  <c r="RBQ93" i="8"/>
  <c r="RBR93" i="8"/>
  <c r="RBS93" i="8"/>
  <c r="RBT93" i="8"/>
  <c r="RBU93" i="8"/>
  <c r="RBV93" i="8"/>
  <c r="RBW93" i="8"/>
  <c r="RBX93" i="8"/>
  <c r="RBY93" i="8"/>
  <c r="RBZ93" i="8"/>
  <c r="RCA93" i="8"/>
  <c r="RCB93" i="8"/>
  <c r="RCC93" i="8"/>
  <c r="RCD93" i="8"/>
  <c r="RCE93" i="8"/>
  <c r="RCF93" i="8"/>
  <c r="RCG93" i="8"/>
  <c r="RCH93" i="8"/>
  <c r="RCI93" i="8"/>
  <c r="RCJ93" i="8"/>
  <c r="RCK93" i="8"/>
  <c r="RCL93" i="8"/>
  <c r="RCM93" i="8"/>
  <c r="RCN93" i="8"/>
  <c r="RCO93" i="8"/>
  <c r="RCP93" i="8"/>
  <c r="RCQ93" i="8"/>
  <c r="RCR93" i="8"/>
  <c r="RCS93" i="8"/>
  <c r="RCT93" i="8"/>
  <c r="RCU93" i="8"/>
  <c r="RCV93" i="8"/>
  <c r="RCW93" i="8"/>
  <c r="RCX93" i="8"/>
  <c r="RCY93" i="8"/>
  <c r="RCZ93" i="8"/>
  <c r="RDA93" i="8"/>
  <c r="RDB93" i="8"/>
  <c r="RDC93" i="8"/>
  <c r="RDD93" i="8"/>
  <c r="RDE93" i="8"/>
  <c r="RDF93" i="8"/>
  <c r="RDG93" i="8"/>
  <c r="RDH93" i="8"/>
  <c r="RDI93" i="8"/>
  <c r="RDJ93" i="8"/>
  <c r="RDK93" i="8"/>
  <c r="RDL93" i="8"/>
  <c r="RDM93" i="8"/>
  <c r="RDN93" i="8"/>
  <c r="RDO93" i="8"/>
  <c r="RDP93" i="8"/>
  <c r="RDQ93" i="8"/>
  <c r="RDR93" i="8"/>
  <c r="RDS93" i="8"/>
  <c r="RDT93" i="8"/>
  <c r="RDU93" i="8"/>
  <c r="RDV93" i="8"/>
  <c r="RDW93" i="8"/>
  <c r="RDX93" i="8"/>
  <c r="RDY93" i="8"/>
  <c r="RDZ93" i="8"/>
  <c r="REA93" i="8"/>
  <c r="REB93" i="8"/>
  <c r="REC93" i="8"/>
  <c r="RED93" i="8"/>
  <c r="REE93" i="8"/>
  <c r="REF93" i="8"/>
  <c r="REG93" i="8"/>
  <c r="REH93" i="8"/>
  <c r="REI93" i="8"/>
  <c r="REJ93" i="8"/>
  <c r="REK93" i="8"/>
  <c r="REL93" i="8"/>
  <c r="REM93" i="8"/>
  <c r="REN93" i="8"/>
  <c r="REO93" i="8"/>
  <c r="REP93" i="8"/>
  <c r="REQ93" i="8"/>
  <c r="RER93" i="8"/>
  <c r="RES93" i="8"/>
  <c r="RET93" i="8"/>
  <c r="REU93" i="8"/>
  <c r="REV93" i="8"/>
  <c r="REW93" i="8"/>
  <c r="REX93" i="8"/>
  <c r="REY93" i="8"/>
  <c r="REZ93" i="8"/>
  <c r="RFA93" i="8"/>
  <c r="RFB93" i="8"/>
  <c r="RFC93" i="8"/>
  <c r="RFD93" i="8"/>
  <c r="RFE93" i="8"/>
  <c r="RFF93" i="8"/>
  <c r="RFG93" i="8"/>
  <c r="RFH93" i="8"/>
  <c r="RFI93" i="8"/>
  <c r="RFJ93" i="8"/>
  <c r="RFK93" i="8"/>
  <c r="RFL93" i="8"/>
  <c r="RFM93" i="8"/>
  <c r="RFN93" i="8"/>
  <c r="RFO93" i="8"/>
  <c r="RFP93" i="8"/>
  <c r="RFQ93" i="8"/>
  <c r="RFR93" i="8"/>
  <c r="RFS93" i="8"/>
  <c r="RFT93" i="8"/>
  <c r="RFU93" i="8"/>
  <c r="RFV93" i="8"/>
  <c r="RFW93" i="8"/>
  <c r="RFX93" i="8"/>
  <c r="RFY93" i="8"/>
  <c r="RFZ93" i="8"/>
  <c r="RGA93" i="8"/>
  <c r="RGB93" i="8"/>
  <c r="RGC93" i="8"/>
  <c r="RGD93" i="8"/>
  <c r="RGE93" i="8"/>
  <c r="RGF93" i="8"/>
  <c r="RGG93" i="8"/>
  <c r="RGH93" i="8"/>
  <c r="RGI93" i="8"/>
  <c r="RGJ93" i="8"/>
  <c r="RGK93" i="8"/>
  <c r="RGL93" i="8"/>
  <c r="RGM93" i="8"/>
  <c r="RGN93" i="8"/>
  <c r="RGO93" i="8"/>
  <c r="RGP93" i="8"/>
  <c r="RGQ93" i="8"/>
  <c r="RGR93" i="8"/>
  <c r="RGS93" i="8"/>
  <c r="RGT93" i="8"/>
  <c r="RGU93" i="8"/>
  <c r="RGV93" i="8"/>
  <c r="RGW93" i="8"/>
  <c r="RGX93" i="8"/>
  <c r="RGY93" i="8"/>
  <c r="RGZ93" i="8"/>
  <c r="RHA93" i="8"/>
  <c r="RHB93" i="8"/>
  <c r="RHC93" i="8"/>
  <c r="RHD93" i="8"/>
  <c r="RHE93" i="8"/>
  <c r="RHF93" i="8"/>
  <c r="RHG93" i="8"/>
  <c r="RHH93" i="8"/>
  <c r="RHI93" i="8"/>
  <c r="RHJ93" i="8"/>
  <c r="RHK93" i="8"/>
  <c r="RHL93" i="8"/>
  <c r="RHM93" i="8"/>
  <c r="RHN93" i="8"/>
  <c r="RHO93" i="8"/>
  <c r="RHP93" i="8"/>
  <c r="RHQ93" i="8"/>
  <c r="RHR93" i="8"/>
  <c r="RHS93" i="8"/>
  <c r="RHT93" i="8"/>
  <c r="RHU93" i="8"/>
  <c r="RHV93" i="8"/>
  <c r="RHW93" i="8"/>
  <c r="RHX93" i="8"/>
  <c r="RHY93" i="8"/>
  <c r="RHZ93" i="8"/>
  <c r="RIA93" i="8"/>
  <c r="RIB93" i="8"/>
  <c r="RIC93" i="8"/>
  <c r="RID93" i="8"/>
  <c r="RIE93" i="8"/>
  <c r="RIF93" i="8"/>
  <c r="RIG93" i="8"/>
  <c r="RIH93" i="8"/>
  <c r="RII93" i="8"/>
  <c r="RIJ93" i="8"/>
  <c r="RIK93" i="8"/>
  <c r="RIL93" i="8"/>
  <c r="RIM93" i="8"/>
  <c r="RIN93" i="8"/>
  <c r="RIO93" i="8"/>
  <c r="RIP93" i="8"/>
  <c r="RIQ93" i="8"/>
  <c r="RIR93" i="8"/>
  <c r="RIS93" i="8"/>
  <c r="RIT93" i="8"/>
  <c r="RIU93" i="8"/>
  <c r="RIV93" i="8"/>
  <c r="RIW93" i="8"/>
  <c r="RIX93" i="8"/>
  <c r="RIY93" i="8"/>
  <c r="RIZ93" i="8"/>
  <c r="RJA93" i="8"/>
  <c r="RJB93" i="8"/>
  <c r="RJC93" i="8"/>
  <c r="RJD93" i="8"/>
  <c r="RJE93" i="8"/>
  <c r="RJF93" i="8"/>
  <c r="RJG93" i="8"/>
  <c r="RJH93" i="8"/>
  <c r="RJI93" i="8"/>
  <c r="RJJ93" i="8"/>
  <c r="RJK93" i="8"/>
  <c r="RJL93" i="8"/>
  <c r="RJM93" i="8"/>
  <c r="RJN93" i="8"/>
  <c r="RJO93" i="8"/>
  <c r="RJP93" i="8"/>
  <c r="RJQ93" i="8"/>
  <c r="RJR93" i="8"/>
  <c r="RJS93" i="8"/>
  <c r="RJT93" i="8"/>
  <c r="RJU93" i="8"/>
  <c r="RJV93" i="8"/>
  <c r="RJW93" i="8"/>
  <c r="RJX93" i="8"/>
  <c r="RJY93" i="8"/>
  <c r="RJZ93" i="8"/>
  <c r="RKA93" i="8"/>
  <c r="RKB93" i="8"/>
  <c r="RKC93" i="8"/>
  <c r="RKD93" i="8"/>
  <c r="RKE93" i="8"/>
  <c r="RKF93" i="8"/>
  <c r="RKG93" i="8"/>
  <c r="RKH93" i="8"/>
  <c r="RKI93" i="8"/>
  <c r="RKJ93" i="8"/>
  <c r="RKK93" i="8"/>
  <c r="RKL93" i="8"/>
  <c r="RKM93" i="8"/>
  <c r="RKN93" i="8"/>
  <c r="RKO93" i="8"/>
  <c r="RKP93" i="8"/>
  <c r="RKQ93" i="8"/>
  <c r="RKR93" i="8"/>
  <c r="RKS93" i="8"/>
  <c r="RKT93" i="8"/>
  <c r="RKU93" i="8"/>
  <c r="RKV93" i="8"/>
  <c r="RKW93" i="8"/>
  <c r="RKX93" i="8"/>
  <c r="RKY93" i="8"/>
  <c r="RKZ93" i="8"/>
  <c r="RLA93" i="8"/>
  <c r="RLB93" i="8"/>
  <c r="RLC93" i="8"/>
  <c r="RLD93" i="8"/>
  <c r="RLE93" i="8"/>
  <c r="RLF93" i="8"/>
  <c r="RLG93" i="8"/>
  <c r="RLH93" i="8"/>
  <c r="RLI93" i="8"/>
  <c r="RLJ93" i="8"/>
  <c r="RLK93" i="8"/>
  <c r="RLL93" i="8"/>
  <c r="RLM93" i="8"/>
  <c r="RLN93" i="8"/>
  <c r="RLO93" i="8"/>
  <c r="RLP93" i="8"/>
  <c r="RLQ93" i="8"/>
  <c r="RLR93" i="8"/>
  <c r="RLS93" i="8"/>
  <c r="RLT93" i="8"/>
  <c r="RLU93" i="8"/>
  <c r="RLV93" i="8"/>
  <c r="RLW93" i="8"/>
  <c r="RLX93" i="8"/>
  <c r="RLY93" i="8"/>
  <c r="RLZ93" i="8"/>
  <c r="RMA93" i="8"/>
  <c r="RMB93" i="8"/>
  <c r="RMC93" i="8"/>
  <c r="RMD93" i="8"/>
  <c r="RME93" i="8"/>
  <c r="RMF93" i="8"/>
  <c r="RMG93" i="8"/>
  <c r="RMH93" i="8"/>
  <c r="RMI93" i="8"/>
  <c r="RMJ93" i="8"/>
  <c r="RMK93" i="8"/>
  <c r="RML93" i="8"/>
  <c r="RMM93" i="8"/>
  <c r="RMN93" i="8"/>
  <c r="RMO93" i="8"/>
  <c r="RMP93" i="8"/>
  <c r="RMQ93" i="8"/>
  <c r="RMR93" i="8"/>
  <c r="RMS93" i="8"/>
  <c r="RMT93" i="8"/>
  <c r="RMU93" i="8"/>
  <c r="RMV93" i="8"/>
  <c r="RMW93" i="8"/>
  <c r="RMX93" i="8"/>
  <c r="RMY93" i="8"/>
  <c r="RMZ93" i="8"/>
  <c r="RNA93" i="8"/>
  <c r="RNB93" i="8"/>
  <c r="RNC93" i="8"/>
  <c r="RND93" i="8"/>
  <c r="RNE93" i="8"/>
  <c r="RNF93" i="8"/>
  <c r="RNG93" i="8"/>
  <c r="RNH93" i="8"/>
  <c r="RNI93" i="8"/>
  <c r="RNJ93" i="8"/>
  <c r="RNK93" i="8"/>
  <c r="RNL93" i="8"/>
  <c r="RNM93" i="8"/>
  <c r="RNN93" i="8"/>
  <c r="RNO93" i="8"/>
  <c r="RNP93" i="8"/>
  <c r="RNQ93" i="8"/>
  <c r="RNR93" i="8"/>
  <c r="RNS93" i="8"/>
  <c r="RNT93" i="8"/>
  <c r="RNU93" i="8"/>
  <c r="RNV93" i="8"/>
  <c r="RNW93" i="8"/>
  <c r="RNX93" i="8"/>
  <c r="RNY93" i="8"/>
  <c r="RNZ93" i="8"/>
  <c r="ROA93" i="8"/>
  <c r="ROB93" i="8"/>
  <c r="ROC93" i="8"/>
  <c r="ROD93" i="8"/>
  <c r="ROE93" i="8"/>
  <c r="ROF93" i="8"/>
  <c r="ROG93" i="8"/>
  <c r="ROH93" i="8"/>
  <c r="ROI93" i="8"/>
  <c r="ROJ93" i="8"/>
  <c r="ROK93" i="8"/>
  <c r="ROL93" i="8"/>
  <c r="ROM93" i="8"/>
  <c r="RON93" i="8"/>
  <c r="ROO93" i="8"/>
  <c r="ROP93" i="8"/>
  <c r="ROQ93" i="8"/>
  <c r="ROR93" i="8"/>
  <c r="ROS93" i="8"/>
  <c r="ROT93" i="8"/>
  <c r="ROU93" i="8"/>
  <c r="ROV93" i="8"/>
  <c r="ROW93" i="8"/>
  <c r="ROX93" i="8"/>
  <c r="ROY93" i="8"/>
  <c r="ROZ93" i="8"/>
  <c r="RPA93" i="8"/>
  <c r="RPB93" i="8"/>
  <c r="RPC93" i="8"/>
  <c r="RPD93" i="8"/>
  <c r="RPE93" i="8"/>
  <c r="RPF93" i="8"/>
  <c r="RPG93" i="8"/>
  <c r="RPH93" i="8"/>
  <c r="RPI93" i="8"/>
  <c r="RPJ93" i="8"/>
  <c r="RPK93" i="8"/>
  <c r="RPL93" i="8"/>
  <c r="RPM93" i="8"/>
  <c r="RPN93" i="8"/>
  <c r="RPO93" i="8"/>
  <c r="RPP93" i="8"/>
  <c r="RPQ93" i="8"/>
  <c r="RPR93" i="8"/>
  <c r="RPS93" i="8"/>
  <c r="RPT93" i="8"/>
  <c r="RPU93" i="8"/>
  <c r="RPV93" i="8"/>
  <c r="RPW93" i="8"/>
  <c r="RPX93" i="8"/>
  <c r="RPY93" i="8"/>
  <c r="RPZ93" i="8"/>
  <c r="RQA93" i="8"/>
  <c r="RQB93" i="8"/>
  <c r="RQC93" i="8"/>
  <c r="RQD93" i="8"/>
  <c r="RQE93" i="8"/>
  <c r="RQF93" i="8"/>
  <c r="RQG93" i="8"/>
  <c r="RQH93" i="8"/>
  <c r="RQI93" i="8"/>
  <c r="RQJ93" i="8"/>
  <c r="RQK93" i="8"/>
  <c r="RQL93" i="8"/>
  <c r="RQM93" i="8"/>
  <c r="RQN93" i="8"/>
  <c r="RQO93" i="8"/>
  <c r="RQP93" i="8"/>
  <c r="RQQ93" i="8"/>
  <c r="RQR93" i="8"/>
  <c r="RQS93" i="8"/>
  <c r="RQT93" i="8"/>
  <c r="RQU93" i="8"/>
  <c r="RQV93" i="8"/>
  <c r="RQW93" i="8"/>
  <c r="RQX93" i="8"/>
  <c r="RQY93" i="8"/>
  <c r="RQZ93" i="8"/>
  <c r="RRA93" i="8"/>
  <c r="RRB93" i="8"/>
  <c r="RRC93" i="8"/>
  <c r="RRD93" i="8"/>
  <c r="RRE93" i="8"/>
  <c r="RRF93" i="8"/>
  <c r="RRG93" i="8"/>
  <c r="RRH93" i="8"/>
  <c r="RRI93" i="8"/>
  <c r="RRJ93" i="8"/>
  <c r="RRK93" i="8"/>
  <c r="RRL93" i="8"/>
  <c r="RRM93" i="8"/>
  <c r="RRN93" i="8"/>
  <c r="RRO93" i="8"/>
  <c r="RRP93" i="8"/>
  <c r="RRQ93" i="8"/>
  <c r="RRR93" i="8"/>
  <c r="RRS93" i="8"/>
  <c r="RRT93" i="8"/>
  <c r="RRU93" i="8"/>
  <c r="RRV93" i="8"/>
  <c r="RRW93" i="8"/>
  <c r="RRX93" i="8"/>
  <c r="RRY93" i="8"/>
  <c r="RRZ93" i="8"/>
  <c r="RSA93" i="8"/>
  <c r="RSB93" i="8"/>
  <c r="RSC93" i="8"/>
  <c r="RSD93" i="8"/>
  <c r="RSE93" i="8"/>
  <c r="RSF93" i="8"/>
  <c r="RSG93" i="8"/>
  <c r="RSH93" i="8"/>
  <c r="RSI93" i="8"/>
  <c r="RSJ93" i="8"/>
  <c r="RSK93" i="8"/>
  <c r="RSL93" i="8"/>
  <c r="RSM93" i="8"/>
  <c r="RSN93" i="8"/>
  <c r="RSO93" i="8"/>
  <c r="RSP93" i="8"/>
  <c r="RSQ93" i="8"/>
  <c r="RSR93" i="8"/>
  <c r="RSS93" i="8"/>
  <c r="RST93" i="8"/>
  <c r="RSU93" i="8"/>
  <c r="RSV93" i="8"/>
  <c r="RSW93" i="8"/>
  <c r="RSX93" i="8"/>
  <c r="RSY93" i="8"/>
  <c r="RSZ93" i="8"/>
  <c r="RTA93" i="8"/>
  <c r="RTB93" i="8"/>
  <c r="RTC93" i="8"/>
  <c r="RTD93" i="8"/>
  <c r="RTE93" i="8"/>
  <c r="RTF93" i="8"/>
  <c r="RTG93" i="8"/>
  <c r="RTH93" i="8"/>
  <c r="RTI93" i="8"/>
  <c r="RTJ93" i="8"/>
  <c r="RTK93" i="8"/>
  <c r="RTL93" i="8"/>
  <c r="RTM93" i="8"/>
  <c r="RTN93" i="8"/>
  <c r="RTO93" i="8"/>
  <c r="RTP93" i="8"/>
  <c r="RTQ93" i="8"/>
  <c r="RTR93" i="8"/>
  <c r="RTS93" i="8"/>
  <c r="RTT93" i="8"/>
  <c r="RTU93" i="8"/>
  <c r="RTV93" i="8"/>
  <c r="RTW93" i="8"/>
  <c r="RTX93" i="8"/>
  <c r="RTY93" i="8"/>
  <c r="RTZ93" i="8"/>
  <c r="RUA93" i="8"/>
  <c r="RUB93" i="8"/>
  <c r="RUC93" i="8"/>
  <c r="RUD93" i="8"/>
  <c r="RUE93" i="8"/>
  <c r="RUF93" i="8"/>
  <c r="RUG93" i="8"/>
  <c r="RUH93" i="8"/>
  <c r="RUI93" i="8"/>
  <c r="RUJ93" i="8"/>
  <c r="RUK93" i="8"/>
  <c r="RUL93" i="8"/>
  <c r="RUM93" i="8"/>
  <c r="RUN93" i="8"/>
  <c r="RUO93" i="8"/>
  <c r="RUP93" i="8"/>
  <c r="RUQ93" i="8"/>
  <c r="RUR93" i="8"/>
  <c r="RUS93" i="8"/>
  <c r="RUT93" i="8"/>
  <c r="RUU93" i="8"/>
  <c r="RUV93" i="8"/>
  <c r="RUW93" i="8"/>
  <c r="RUX93" i="8"/>
  <c r="RUY93" i="8"/>
  <c r="RUZ93" i="8"/>
  <c r="RVA93" i="8"/>
  <c r="RVB93" i="8"/>
  <c r="RVC93" i="8"/>
  <c r="RVD93" i="8"/>
  <c r="RVE93" i="8"/>
  <c r="RVF93" i="8"/>
  <c r="RVG93" i="8"/>
  <c r="RVH93" i="8"/>
  <c r="RVI93" i="8"/>
  <c r="RVJ93" i="8"/>
  <c r="RVK93" i="8"/>
  <c r="RVL93" i="8"/>
  <c r="RVM93" i="8"/>
  <c r="RVN93" i="8"/>
  <c r="RVO93" i="8"/>
  <c r="RVP93" i="8"/>
  <c r="RVQ93" i="8"/>
  <c r="RVR93" i="8"/>
  <c r="RVS93" i="8"/>
  <c r="RVT93" i="8"/>
  <c r="RVU93" i="8"/>
  <c r="RVV93" i="8"/>
  <c r="RVW93" i="8"/>
  <c r="RVX93" i="8"/>
  <c r="RVY93" i="8"/>
  <c r="RVZ93" i="8"/>
  <c r="RWA93" i="8"/>
  <c r="RWB93" i="8"/>
  <c r="RWC93" i="8"/>
  <c r="RWD93" i="8"/>
  <c r="RWE93" i="8"/>
  <c r="RWF93" i="8"/>
  <c r="RWG93" i="8"/>
  <c r="RWH93" i="8"/>
  <c r="RWI93" i="8"/>
  <c r="RWJ93" i="8"/>
  <c r="RWK93" i="8"/>
  <c r="RWL93" i="8"/>
  <c r="RWM93" i="8"/>
  <c r="RWN93" i="8"/>
  <c r="RWO93" i="8"/>
  <c r="RWP93" i="8"/>
  <c r="RWQ93" i="8"/>
  <c r="RWR93" i="8"/>
  <c r="RWS93" i="8"/>
  <c r="RWT93" i="8"/>
  <c r="RWU93" i="8"/>
  <c r="RWV93" i="8"/>
  <c r="RWW93" i="8"/>
  <c r="RWX93" i="8"/>
  <c r="RWY93" i="8"/>
  <c r="RWZ93" i="8"/>
  <c r="RXA93" i="8"/>
  <c r="RXB93" i="8"/>
  <c r="RXC93" i="8"/>
  <c r="RXD93" i="8"/>
  <c r="RXE93" i="8"/>
  <c r="RXF93" i="8"/>
  <c r="RXG93" i="8"/>
  <c r="RXH93" i="8"/>
  <c r="RXI93" i="8"/>
  <c r="RXJ93" i="8"/>
  <c r="RXK93" i="8"/>
  <c r="RXL93" i="8"/>
  <c r="RXM93" i="8"/>
  <c r="RXN93" i="8"/>
  <c r="RXO93" i="8"/>
  <c r="RXP93" i="8"/>
  <c r="RXQ93" i="8"/>
  <c r="RXR93" i="8"/>
  <c r="RXS93" i="8"/>
  <c r="RXT93" i="8"/>
  <c r="RXU93" i="8"/>
  <c r="RXV93" i="8"/>
  <c r="RXW93" i="8"/>
  <c r="RXX93" i="8"/>
  <c r="RXY93" i="8"/>
  <c r="RXZ93" i="8"/>
  <c r="RYA93" i="8"/>
  <c r="RYB93" i="8"/>
  <c r="RYC93" i="8"/>
  <c r="RYD93" i="8"/>
  <c r="RYE93" i="8"/>
  <c r="RYF93" i="8"/>
  <c r="RYG93" i="8"/>
  <c r="RYH93" i="8"/>
  <c r="RYI93" i="8"/>
  <c r="RYJ93" i="8"/>
  <c r="RYK93" i="8"/>
  <c r="RYL93" i="8"/>
  <c r="RYM93" i="8"/>
  <c r="RYN93" i="8"/>
  <c r="RYO93" i="8"/>
  <c r="RYP93" i="8"/>
  <c r="RYQ93" i="8"/>
  <c r="RYR93" i="8"/>
  <c r="RYS93" i="8"/>
  <c r="RYT93" i="8"/>
  <c r="RYU93" i="8"/>
  <c r="RYV93" i="8"/>
  <c r="RYW93" i="8"/>
  <c r="RYX93" i="8"/>
  <c r="RYY93" i="8"/>
  <c r="RYZ93" i="8"/>
  <c r="RZA93" i="8"/>
  <c r="RZB93" i="8"/>
  <c r="RZC93" i="8"/>
  <c r="RZD93" i="8"/>
  <c r="RZE93" i="8"/>
  <c r="RZF93" i="8"/>
  <c r="RZG93" i="8"/>
  <c r="RZH93" i="8"/>
  <c r="RZI93" i="8"/>
  <c r="RZJ93" i="8"/>
  <c r="RZK93" i="8"/>
  <c r="RZL93" i="8"/>
  <c r="RZM93" i="8"/>
  <c r="RZN93" i="8"/>
  <c r="RZO93" i="8"/>
  <c r="RZP93" i="8"/>
  <c r="RZQ93" i="8"/>
  <c r="RZR93" i="8"/>
  <c r="RZS93" i="8"/>
  <c r="RZT93" i="8"/>
  <c r="RZU93" i="8"/>
  <c r="RZV93" i="8"/>
  <c r="RZW93" i="8"/>
  <c r="RZX93" i="8"/>
  <c r="RZY93" i="8"/>
  <c r="RZZ93" i="8"/>
  <c r="SAA93" i="8"/>
  <c r="SAB93" i="8"/>
  <c r="SAC93" i="8"/>
  <c r="SAD93" i="8"/>
  <c r="SAE93" i="8"/>
  <c r="SAF93" i="8"/>
  <c r="SAG93" i="8"/>
  <c r="SAH93" i="8"/>
  <c r="SAI93" i="8"/>
  <c r="SAJ93" i="8"/>
  <c r="SAK93" i="8"/>
  <c r="SAL93" i="8"/>
  <c r="SAM93" i="8"/>
  <c r="SAN93" i="8"/>
  <c r="SAO93" i="8"/>
  <c r="SAP93" i="8"/>
  <c r="SAQ93" i="8"/>
  <c r="SAR93" i="8"/>
  <c r="SAS93" i="8"/>
  <c r="SAT93" i="8"/>
  <c r="SAU93" i="8"/>
  <c r="SAV93" i="8"/>
  <c r="SAW93" i="8"/>
  <c r="SAX93" i="8"/>
  <c r="SAY93" i="8"/>
  <c r="SAZ93" i="8"/>
  <c r="SBA93" i="8"/>
  <c r="SBB93" i="8"/>
  <c r="SBC93" i="8"/>
  <c r="SBD93" i="8"/>
  <c r="SBE93" i="8"/>
  <c r="SBF93" i="8"/>
  <c r="SBG93" i="8"/>
  <c r="SBH93" i="8"/>
  <c r="SBI93" i="8"/>
  <c r="SBJ93" i="8"/>
  <c r="SBK93" i="8"/>
  <c r="SBL93" i="8"/>
  <c r="SBM93" i="8"/>
  <c r="SBN93" i="8"/>
  <c r="SBO93" i="8"/>
  <c r="SBP93" i="8"/>
  <c r="SBQ93" i="8"/>
  <c r="SBR93" i="8"/>
  <c r="SBS93" i="8"/>
  <c r="SBT93" i="8"/>
  <c r="SBU93" i="8"/>
  <c r="SBV93" i="8"/>
  <c r="SBW93" i="8"/>
  <c r="SBX93" i="8"/>
  <c r="SBY93" i="8"/>
  <c r="SBZ93" i="8"/>
  <c r="SCA93" i="8"/>
  <c r="SCB93" i="8"/>
  <c r="SCC93" i="8"/>
  <c r="SCD93" i="8"/>
  <c r="SCE93" i="8"/>
  <c r="SCF93" i="8"/>
  <c r="SCG93" i="8"/>
  <c r="SCH93" i="8"/>
  <c r="SCI93" i="8"/>
  <c r="SCJ93" i="8"/>
  <c r="SCK93" i="8"/>
  <c r="SCL93" i="8"/>
  <c r="SCM93" i="8"/>
  <c r="SCN93" i="8"/>
  <c r="SCO93" i="8"/>
  <c r="SCP93" i="8"/>
  <c r="SCQ93" i="8"/>
  <c r="SCR93" i="8"/>
  <c r="SCS93" i="8"/>
  <c r="SCT93" i="8"/>
  <c r="SCU93" i="8"/>
  <c r="SCV93" i="8"/>
  <c r="SCW93" i="8"/>
  <c r="SCX93" i="8"/>
  <c r="SCY93" i="8"/>
  <c r="SCZ93" i="8"/>
  <c r="SDA93" i="8"/>
  <c r="SDB93" i="8"/>
  <c r="SDC93" i="8"/>
  <c r="SDD93" i="8"/>
  <c r="SDE93" i="8"/>
  <c r="SDF93" i="8"/>
  <c r="SDG93" i="8"/>
  <c r="SDH93" i="8"/>
  <c r="SDI93" i="8"/>
  <c r="SDJ93" i="8"/>
  <c r="SDK93" i="8"/>
  <c r="SDL93" i="8"/>
  <c r="SDM93" i="8"/>
  <c r="SDN93" i="8"/>
  <c r="SDO93" i="8"/>
  <c r="SDP93" i="8"/>
  <c r="SDQ93" i="8"/>
  <c r="SDR93" i="8"/>
  <c r="SDS93" i="8"/>
  <c r="SDT93" i="8"/>
  <c r="SDU93" i="8"/>
  <c r="SDV93" i="8"/>
  <c r="SDW93" i="8"/>
  <c r="SDX93" i="8"/>
  <c r="SDY93" i="8"/>
  <c r="SDZ93" i="8"/>
  <c r="SEA93" i="8"/>
  <c r="SEB93" i="8"/>
  <c r="SEC93" i="8"/>
  <c r="SED93" i="8"/>
  <c r="SEE93" i="8"/>
  <c r="SEF93" i="8"/>
  <c r="SEG93" i="8"/>
  <c r="SEH93" i="8"/>
  <c r="SEI93" i="8"/>
  <c r="SEJ93" i="8"/>
  <c r="SEK93" i="8"/>
  <c r="SEL93" i="8"/>
  <c r="SEM93" i="8"/>
  <c r="SEN93" i="8"/>
  <c r="SEO93" i="8"/>
  <c r="SEP93" i="8"/>
  <c r="SEQ93" i="8"/>
  <c r="SER93" i="8"/>
  <c r="SES93" i="8"/>
  <c r="SET93" i="8"/>
  <c r="SEU93" i="8"/>
  <c r="SEV93" i="8"/>
  <c r="SEW93" i="8"/>
  <c r="SEX93" i="8"/>
  <c r="SEY93" i="8"/>
  <c r="SEZ93" i="8"/>
  <c r="SFA93" i="8"/>
  <c r="SFB93" i="8"/>
  <c r="SFC93" i="8"/>
  <c r="SFD93" i="8"/>
  <c r="SFE93" i="8"/>
  <c r="SFF93" i="8"/>
  <c r="SFG93" i="8"/>
  <c r="SFH93" i="8"/>
  <c r="SFI93" i="8"/>
  <c r="SFJ93" i="8"/>
  <c r="SFK93" i="8"/>
  <c r="SFL93" i="8"/>
  <c r="SFM93" i="8"/>
  <c r="SFN93" i="8"/>
  <c r="SFO93" i="8"/>
  <c r="SFP93" i="8"/>
  <c r="SFQ93" i="8"/>
  <c r="SFR93" i="8"/>
  <c r="SFS93" i="8"/>
  <c r="SFT93" i="8"/>
  <c r="SFU93" i="8"/>
  <c r="SFV93" i="8"/>
  <c r="SFW93" i="8"/>
  <c r="SFX93" i="8"/>
  <c r="SFY93" i="8"/>
  <c r="SFZ93" i="8"/>
  <c r="SGA93" i="8"/>
  <c r="SGB93" i="8"/>
  <c r="SGC93" i="8"/>
  <c r="SGD93" i="8"/>
  <c r="SGE93" i="8"/>
  <c r="SGF93" i="8"/>
  <c r="SGG93" i="8"/>
  <c r="SGH93" i="8"/>
  <c r="SGI93" i="8"/>
  <c r="SGJ93" i="8"/>
  <c r="SGK93" i="8"/>
  <c r="SGL93" i="8"/>
  <c r="SGM93" i="8"/>
  <c r="SGN93" i="8"/>
  <c r="SGO93" i="8"/>
  <c r="SGP93" i="8"/>
  <c r="SGQ93" i="8"/>
  <c r="SGR93" i="8"/>
  <c r="SGS93" i="8"/>
  <c r="SGT93" i="8"/>
  <c r="SGU93" i="8"/>
  <c r="SGV93" i="8"/>
  <c r="SGW93" i="8"/>
  <c r="SGX93" i="8"/>
  <c r="SGY93" i="8"/>
  <c r="SGZ93" i="8"/>
  <c r="SHA93" i="8"/>
  <c r="SHB93" i="8"/>
  <c r="SHC93" i="8"/>
  <c r="SHD93" i="8"/>
  <c r="SHE93" i="8"/>
  <c r="SHF93" i="8"/>
  <c r="SHG93" i="8"/>
  <c r="SHH93" i="8"/>
  <c r="SHI93" i="8"/>
  <c r="SHJ93" i="8"/>
  <c r="SHK93" i="8"/>
  <c r="SHL93" i="8"/>
  <c r="SHM93" i="8"/>
  <c r="SHN93" i="8"/>
  <c r="SHO93" i="8"/>
  <c r="SHP93" i="8"/>
  <c r="SHQ93" i="8"/>
  <c r="SHR93" i="8"/>
  <c r="SHS93" i="8"/>
  <c r="SHT93" i="8"/>
  <c r="SHU93" i="8"/>
  <c r="SHV93" i="8"/>
  <c r="SHW93" i="8"/>
  <c r="SHX93" i="8"/>
  <c r="SHY93" i="8"/>
  <c r="SHZ93" i="8"/>
  <c r="SIA93" i="8"/>
  <c r="SIB93" i="8"/>
  <c r="SIC93" i="8"/>
  <c r="SID93" i="8"/>
  <c r="SIE93" i="8"/>
  <c r="SIF93" i="8"/>
  <c r="SIG93" i="8"/>
  <c r="SIH93" i="8"/>
  <c r="SII93" i="8"/>
  <c r="SIJ93" i="8"/>
  <c r="SIK93" i="8"/>
  <c r="SIL93" i="8"/>
  <c r="SIM93" i="8"/>
  <c r="SIN93" i="8"/>
  <c r="SIO93" i="8"/>
  <c r="SIP93" i="8"/>
  <c r="SIQ93" i="8"/>
  <c r="SIR93" i="8"/>
  <c r="SIS93" i="8"/>
  <c r="SIT93" i="8"/>
  <c r="SIU93" i="8"/>
  <c r="SIV93" i="8"/>
  <c r="SIW93" i="8"/>
  <c r="SIX93" i="8"/>
  <c r="SIY93" i="8"/>
  <c r="SIZ93" i="8"/>
  <c r="SJA93" i="8"/>
  <c r="SJB93" i="8"/>
  <c r="SJC93" i="8"/>
  <c r="SJD93" i="8"/>
  <c r="SJE93" i="8"/>
  <c r="SJF93" i="8"/>
  <c r="SJG93" i="8"/>
  <c r="SJH93" i="8"/>
  <c r="SJI93" i="8"/>
  <c r="SJJ93" i="8"/>
  <c r="SJK93" i="8"/>
  <c r="SJL93" i="8"/>
  <c r="SJM93" i="8"/>
  <c r="SJN93" i="8"/>
  <c r="SJO93" i="8"/>
  <c r="SJP93" i="8"/>
  <c r="SJQ93" i="8"/>
  <c r="SJR93" i="8"/>
  <c r="SJS93" i="8"/>
  <c r="SJT93" i="8"/>
  <c r="SJU93" i="8"/>
  <c r="SJV93" i="8"/>
  <c r="SJW93" i="8"/>
  <c r="SJX93" i="8"/>
  <c r="SJY93" i="8"/>
  <c r="SJZ93" i="8"/>
  <c r="SKA93" i="8"/>
  <c r="SKB93" i="8"/>
  <c r="SKC93" i="8"/>
  <c r="SKD93" i="8"/>
  <c r="SKE93" i="8"/>
  <c r="SKF93" i="8"/>
  <c r="SKG93" i="8"/>
  <c r="SKH93" i="8"/>
  <c r="SKI93" i="8"/>
  <c r="SKJ93" i="8"/>
  <c r="SKK93" i="8"/>
  <c r="SKL93" i="8"/>
  <c r="SKM93" i="8"/>
  <c r="SKN93" i="8"/>
  <c r="SKO93" i="8"/>
  <c r="SKP93" i="8"/>
  <c r="SKQ93" i="8"/>
  <c r="SKR93" i="8"/>
  <c r="SKS93" i="8"/>
  <c r="SKT93" i="8"/>
  <c r="SKU93" i="8"/>
  <c r="SKV93" i="8"/>
  <c r="SKW93" i="8"/>
  <c r="SKX93" i="8"/>
  <c r="SKY93" i="8"/>
  <c r="SKZ93" i="8"/>
  <c r="SLA93" i="8"/>
  <c r="SLB93" i="8"/>
  <c r="SLC93" i="8"/>
  <c r="SLD93" i="8"/>
  <c r="SLE93" i="8"/>
  <c r="SLF93" i="8"/>
  <c r="SLG93" i="8"/>
  <c r="SLH93" i="8"/>
  <c r="SLI93" i="8"/>
  <c r="SLJ93" i="8"/>
  <c r="SLK93" i="8"/>
  <c r="SLL93" i="8"/>
  <c r="SLM93" i="8"/>
  <c r="SLN93" i="8"/>
  <c r="SLO93" i="8"/>
  <c r="SLP93" i="8"/>
  <c r="SLQ93" i="8"/>
  <c r="SLR93" i="8"/>
  <c r="SLS93" i="8"/>
  <c r="SLT93" i="8"/>
  <c r="SLU93" i="8"/>
  <c r="SLV93" i="8"/>
  <c r="SLW93" i="8"/>
  <c r="SLX93" i="8"/>
  <c r="SLY93" i="8"/>
  <c r="SLZ93" i="8"/>
  <c r="SMA93" i="8"/>
  <c r="SMB93" i="8"/>
  <c r="SMC93" i="8"/>
  <c r="SMD93" i="8"/>
  <c r="SME93" i="8"/>
  <c r="SMF93" i="8"/>
  <c r="SMG93" i="8"/>
  <c r="SMH93" i="8"/>
  <c r="SMI93" i="8"/>
  <c r="SMJ93" i="8"/>
  <c r="SMK93" i="8"/>
  <c r="SML93" i="8"/>
  <c r="SMM93" i="8"/>
  <c r="SMN93" i="8"/>
  <c r="SMO93" i="8"/>
  <c r="SMP93" i="8"/>
  <c r="SMQ93" i="8"/>
  <c r="SMR93" i="8"/>
  <c r="SMS93" i="8"/>
  <c r="SMT93" i="8"/>
  <c r="SMU93" i="8"/>
  <c r="SMV93" i="8"/>
  <c r="SMW93" i="8"/>
  <c r="SMX93" i="8"/>
  <c r="SMY93" i="8"/>
  <c r="SMZ93" i="8"/>
  <c r="SNA93" i="8"/>
  <c r="SNB93" i="8"/>
  <c r="SNC93" i="8"/>
  <c r="SND93" i="8"/>
  <c r="SNE93" i="8"/>
  <c r="SNF93" i="8"/>
  <c r="SNG93" i="8"/>
  <c r="SNH93" i="8"/>
  <c r="SNI93" i="8"/>
  <c r="SNJ93" i="8"/>
  <c r="SNK93" i="8"/>
  <c r="SNL93" i="8"/>
  <c r="SNM93" i="8"/>
  <c r="SNN93" i="8"/>
  <c r="SNO93" i="8"/>
  <c r="SNP93" i="8"/>
  <c r="SNQ93" i="8"/>
  <c r="SNR93" i="8"/>
  <c r="SNS93" i="8"/>
  <c r="SNT93" i="8"/>
  <c r="SNU93" i="8"/>
  <c r="SNV93" i="8"/>
  <c r="SNW93" i="8"/>
  <c r="SNX93" i="8"/>
  <c r="SNY93" i="8"/>
  <c r="SNZ93" i="8"/>
  <c r="SOA93" i="8"/>
  <c r="SOB93" i="8"/>
  <c r="SOC93" i="8"/>
  <c r="SOD93" i="8"/>
  <c r="SOE93" i="8"/>
  <c r="SOF93" i="8"/>
  <c r="SOG93" i="8"/>
  <c r="SOH93" i="8"/>
  <c r="SOI93" i="8"/>
  <c r="SOJ93" i="8"/>
  <c r="SOK93" i="8"/>
  <c r="SOL93" i="8"/>
  <c r="SOM93" i="8"/>
  <c r="SON93" i="8"/>
  <c r="SOO93" i="8"/>
  <c r="SOP93" i="8"/>
  <c r="SOQ93" i="8"/>
  <c r="SOR93" i="8"/>
  <c r="SOS93" i="8"/>
  <c r="SOT93" i="8"/>
  <c r="SOU93" i="8"/>
  <c r="SOV93" i="8"/>
  <c r="SOW93" i="8"/>
  <c r="SOX93" i="8"/>
  <c r="SOY93" i="8"/>
  <c r="SOZ93" i="8"/>
  <c r="SPA93" i="8"/>
  <c r="SPB93" i="8"/>
  <c r="SPC93" i="8"/>
  <c r="SPD93" i="8"/>
  <c r="SPE93" i="8"/>
  <c r="SPF93" i="8"/>
  <c r="SPG93" i="8"/>
  <c r="SPH93" i="8"/>
  <c r="SPI93" i="8"/>
  <c r="SPJ93" i="8"/>
  <c r="SPK93" i="8"/>
  <c r="SPL93" i="8"/>
  <c r="SPM93" i="8"/>
  <c r="SPN93" i="8"/>
  <c r="SPO93" i="8"/>
  <c r="SPP93" i="8"/>
  <c r="SPQ93" i="8"/>
  <c r="SPR93" i="8"/>
  <c r="SPS93" i="8"/>
  <c r="SPT93" i="8"/>
  <c r="SPU93" i="8"/>
  <c r="SPV93" i="8"/>
  <c r="SPW93" i="8"/>
  <c r="SPX93" i="8"/>
  <c r="SPY93" i="8"/>
  <c r="SPZ93" i="8"/>
  <c r="SQA93" i="8"/>
  <c r="SQB93" i="8"/>
  <c r="SQC93" i="8"/>
  <c r="SQD93" i="8"/>
  <c r="SQE93" i="8"/>
  <c r="SQF93" i="8"/>
  <c r="SQG93" i="8"/>
  <c r="SQH93" i="8"/>
  <c r="SQI93" i="8"/>
  <c r="SQJ93" i="8"/>
  <c r="SQK93" i="8"/>
  <c r="SQL93" i="8"/>
  <c r="SQM93" i="8"/>
  <c r="SQN93" i="8"/>
  <c r="SQO93" i="8"/>
  <c r="SQP93" i="8"/>
  <c r="SQQ93" i="8"/>
  <c r="SQR93" i="8"/>
  <c r="SQS93" i="8"/>
  <c r="SQT93" i="8"/>
  <c r="SQU93" i="8"/>
  <c r="SQV93" i="8"/>
  <c r="SQW93" i="8"/>
  <c r="SQX93" i="8"/>
  <c r="SQY93" i="8"/>
  <c r="SQZ93" i="8"/>
  <c r="SRA93" i="8"/>
  <c r="SRB93" i="8"/>
  <c r="SRC93" i="8"/>
  <c r="SRD93" i="8"/>
  <c r="SRE93" i="8"/>
  <c r="SRF93" i="8"/>
  <c r="SRG93" i="8"/>
  <c r="SRH93" i="8"/>
  <c r="SRI93" i="8"/>
  <c r="SRJ93" i="8"/>
  <c r="SRK93" i="8"/>
  <c r="SRL93" i="8"/>
  <c r="SRM93" i="8"/>
  <c r="SRN93" i="8"/>
  <c r="SRO93" i="8"/>
  <c r="SRP93" i="8"/>
  <c r="SRQ93" i="8"/>
  <c r="SRR93" i="8"/>
  <c r="SRS93" i="8"/>
  <c r="SRT93" i="8"/>
  <c r="SRU93" i="8"/>
  <c r="SRV93" i="8"/>
  <c r="SRW93" i="8"/>
  <c r="SRX93" i="8"/>
  <c r="SRY93" i="8"/>
  <c r="SRZ93" i="8"/>
  <c r="SSA93" i="8"/>
  <c r="SSB93" i="8"/>
  <c r="SSC93" i="8"/>
  <c r="SSD93" i="8"/>
  <c r="SSE93" i="8"/>
  <c r="SSF93" i="8"/>
  <c r="SSG93" i="8"/>
  <c r="SSH93" i="8"/>
  <c r="SSI93" i="8"/>
  <c r="SSJ93" i="8"/>
  <c r="SSK93" i="8"/>
  <c r="SSL93" i="8"/>
  <c r="SSM93" i="8"/>
  <c r="SSN93" i="8"/>
  <c r="SSO93" i="8"/>
  <c r="SSP93" i="8"/>
  <c r="SSQ93" i="8"/>
  <c r="SSR93" i="8"/>
  <c r="SSS93" i="8"/>
  <c r="SST93" i="8"/>
  <c r="SSU93" i="8"/>
  <c r="SSV93" i="8"/>
  <c r="SSW93" i="8"/>
  <c r="SSX93" i="8"/>
  <c r="SSY93" i="8"/>
  <c r="SSZ93" i="8"/>
  <c r="STA93" i="8"/>
  <c r="STB93" i="8"/>
  <c r="STC93" i="8"/>
  <c r="STD93" i="8"/>
  <c r="STE93" i="8"/>
  <c r="STF93" i="8"/>
  <c r="STG93" i="8"/>
  <c r="STH93" i="8"/>
  <c r="STI93" i="8"/>
  <c r="STJ93" i="8"/>
  <c r="STK93" i="8"/>
  <c r="STL93" i="8"/>
  <c r="STM93" i="8"/>
  <c r="STN93" i="8"/>
  <c r="STO93" i="8"/>
  <c r="STP93" i="8"/>
  <c r="STQ93" i="8"/>
  <c r="STR93" i="8"/>
  <c r="STS93" i="8"/>
  <c r="STT93" i="8"/>
  <c r="STU93" i="8"/>
  <c r="STV93" i="8"/>
  <c r="STW93" i="8"/>
  <c r="STX93" i="8"/>
  <c r="STY93" i="8"/>
  <c r="STZ93" i="8"/>
  <c r="SUA93" i="8"/>
  <c r="SUB93" i="8"/>
  <c r="SUC93" i="8"/>
  <c r="SUD93" i="8"/>
  <c r="SUE93" i="8"/>
  <c r="SUF93" i="8"/>
  <c r="SUG93" i="8"/>
  <c r="SUH93" i="8"/>
  <c r="SUI93" i="8"/>
  <c r="SUJ93" i="8"/>
  <c r="SUK93" i="8"/>
  <c r="SUL93" i="8"/>
  <c r="SUM93" i="8"/>
  <c r="SUN93" i="8"/>
  <c r="SUO93" i="8"/>
  <c r="SUP93" i="8"/>
  <c r="SUQ93" i="8"/>
  <c r="SUR93" i="8"/>
  <c r="SUS93" i="8"/>
  <c r="SUT93" i="8"/>
  <c r="SUU93" i="8"/>
  <c r="SUV93" i="8"/>
  <c r="SUW93" i="8"/>
  <c r="SUX93" i="8"/>
  <c r="SUY93" i="8"/>
  <c r="SUZ93" i="8"/>
  <c r="SVA93" i="8"/>
  <c r="SVB93" i="8"/>
  <c r="SVC93" i="8"/>
  <c r="SVD93" i="8"/>
  <c r="SVE93" i="8"/>
  <c r="SVF93" i="8"/>
  <c r="SVG93" i="8"/>
  <c r="SVH93" i="8"/>
  <c r="SVI93" i="8"/>
  <c r="SVJ93" i="8"/>
  <c r="SVK93" i="8"/>
  <c r="SVL93" i="8"/>
  <c r="SVM93" i="8"/>
  <c r="SVN93" i="8"/>
  <c r="SVO93" i="8"/>
  <c r="SVP93" i="8"/>
  <c r="SVQ93" i="8"/>
  <c r="SVR93" i="8"/>
  <c r="SVS93" i="8"/>
  <c r="SVT93" i="8"/>
  <c r="SVU93" i="8"/>
  <c r="SVV93" i="8"/>
  <c r="SVW93" i="8"/>
  <c r="SVX93" i="8"/>
  <c r="SVY93" i="8"/>
  <c r="SVZ93" i="8"/>
  <c r="SWA93" i="8"/>
  <c r="SWB93" i="8"/>
  <c r="SWC93" i="8"/>
  <c r="SWD93" i="8"/>
  <c r="SWE93" i="8"/>
  <c r="SWF93" i="8"/>
  <c r="SWG93" i="8"/>
  <c r="SWH93" i="8"/>
  <c r="SWI93" i="8"/>
  <c r="SWJ93" i="8"/>
  <c r="SWK93" i="8"/>
  <c r="SWL93" i="8"/>
  <c r="SWM93" i="8"/>
  <c r="SWN93" i="8"/>
  <c r="SWO93" i="8"/>
  <c r="SWP93" i="8"/>
  <c r="SWQ93" i="8"/>
  <c r="SWR93" i="8"/>
  <c r="SWS93" i="8"/>
  <c r="SWT93" i="8"/>
  <c r="SWU93" i="8"/>
  <c r="SWV93" i="8"/>
  <c r="SWW93" i="8"/>
  <c r="SWX93" i="8"/>
  <c r="SWY93" i="8"/>
  <c r="SWZ93" i="8"/>
  <c r="SXA93" i="8"/>
  <c r="SXB93" i="8"/>
  <c r="SXC93" i="8"/>
  <c r="SXD93" i="8"/>
  <c r="SXE93" i="8"/>
  <c r="SXF93" i="8"/>
  <c r="SXG93" i="8"/>
  <c r="SXH93" i="8"/>
  <c r="SXI93" i="8"/>
  <c r="SXJ93" i="8"/>
  <c r="SXK93" i="8"/>
  <c r="SXL93" i="8"/>
  <c r="SXM93" i="8"/>
  <c r="SXN93" i="8"/>
  <c r="SXO93" i="8"/>
  <c r="SXP93" i="8"/>
  <c r="SXQ93" i="8"/>
  <c r="SXR93" i="8"/>
  <c r="SXS93" i="8"/>
  <c r="SXT93" i="8"/>
  <c r="SXU93" i="8"/>
  <c r="SXV93" i="8"/>
  <c r="SXW93" i="8"/>
  <c r="SXX93" i="8"/>
  <c r="SXY93" i="8"/>
  <c r="SXZ93" i="8"/>
  <c r="SYA93" i="8"/>
  <c r="SYB93" i="8"/>
  <c r="SYC93" i="8"/>
  <c r="SYD93" i="8"/>
  <c r="SYE93" i="8"/>
  <c r="SYF93" i="8"/>
  <c r="SYG93" i="8"/>
  <c r="SYH93" i="8"/>
  <c r="SYI93" i="8"/>
  <c r="SYJ93" i="8"/>
  <c r="SYK93" i="8"/>
  <c r="SYL93" i="8"/>
  <c r="SYM93" i="8"/>
  <c r="SYN93" i="8"/>
  <c r="SYO93" i="8"/>
  <c r="SYP93" i="8"/>
  <c r="SYQ93" i="8"/>
  <c r="SYR93" i="8"/>
  <c r="SYS93" i="8"/>
  <c r="SYT93" i="8"/>
  <c r="SYU93" i="8"/>
  <c r="SYV93" i="8"/>
  <c r="SYW93" i="8"/>
  <c r="SYX93" i="8"/>
  <c r="SYY93" i="8"/>
  <c r="SYZ93" i="8"/>
  <c r="SZA93" i="8"/>
  <c r="SZB93" i="8"/>
  <c r="SZC93" i="8"/>
  <c r="SZD93" i="8"/>
  <c r="SZE93" i="8"/>
  <c r="SZF93" i="8"/>
  <c r="SZG93" i="8"/>
  <c r="SZH93" i="8"/>
  <c r="SZI93" i="8"/>
  <c r="SZJ93" i="8"/>
  <c r="SZK93" i="8"/>
  <c r="SZL93" i="8"/>
  <c r="SZM93" i="8"/>
  <c r="SZN93" i="8"/>
  <c r="SZO93" i="8"/>
  <c r="SZP93" i="8"/>
  <c r="SZQ93" i="8"/>
  <c r="SZR93" i="8"/>
  <c r="SZS93" i="8"/>
  <c r="SZT93" i="8"/>
  <c r="SZU93" i="8"/>
  <c r="SZV93" i="8"/>
  <c r="SZW93" i="8"/>
  <c r="SZX93" i="8"/>
  <c r="SZY93" i="8"/>
  <c r="SZZ93" i="8"/>
  <c r="TAA93" i="8"/>
  <c r="TAB93" i="8"/>
  <c r="TAC93" i="8"/>
  <c r="TAD93" i="8"/>
  <c r="TAE93" i="8"/>
  <c r="TAF93" i="8"/>
  <c r="TAG93" i="8"/>
  <c r="TAH93" i="8"/>
  <c r="TAI93" i="8"/>
  <c r="TAJ93" i="8"/>
  <c r="TAK93" i="8"/>
  <c r="TAL93" i="8"/>
  <c r="TAM93" i="8"/>
  <c r="TAN93" i="8"/>
  <c r="TAO93" i="8"/>
  <c r="TAP93" i="8"/>
  <c r="TAQ93" i="8"/>
  <c r="TAR93" i="8"/>
  <c r="TAS93" i="8"/>
  <c r="TAT93" i="8"/>
  <c r="TAU93" i="8"/>
  <c r="TAV93" i="8"/>
  <c r="TAW93" i="8"/>
  <c r="TAX93" i="8"/>
  <c r="TAY93" i="8"/>
  <c r="TAZ93" i="8"/>
  <c r="TBA93" i="8"/>
  <c r="TBB93" i="8"/>
  <c r="TBC93" i="8"/>
  <c r="TBD93" i="8"/>
  <c r="TBE93" i="8"/>
  <c r="TBF93" i="8"/>
  <c r="TBG93" i="8"/>
  <c r="TBH93" i="8"/>
  <c r="TBI93" i="8"/>
  <c r="TBJ93" i="8"/>
  <c r="TBK93" i="8"/>
  <c r="TBL93" i="8"/>
  <c r="TBM93" i="8"/>
  <c r="TBN93" i="8"/>
  <c r="TBO93" i="8"/>
  <c r="TBP93" i="8"/>
  <c r="TBQ93" i="8"/>
  <c r="TBR93" i="8"/>
  <c r="TBS93" i="8"/>
  <c r="TBT93" i="8"/>
  <c r="TBU93" i="8"/>
  <c r="TBV93" i="8"/>
  <c r="TBW93" i="8"/>
  <c r="TBX93" i="8"/>
  <c r="TBY93" i="8"/>
  <c r="TBZ93" i="8"/>
  <c r="TCA93" i="8"/>
  <c r="TCB93" i="8"/>
  <c r="TCC93" i="8"/>
  <c r="TCD93" i="8"/>
  <c r="TCE93" i="8"/>
  <c r="TCF93" i="8"/>
  <c r="TCG93" i="8"/>
  <c r="TCH93" i="8"/>
  <c r="TCI93" i="8"/>
  <c r="TCJ93" i="8"/>
  <c r="TCK93" i="8"/>
  <c r="TCL93" i="8"/>
  <c r="TCM93" i="8"/>
  <c r="TCN93" i="8"/>
  <c r="TCO93" i="8"/>
  <c r="TCP93" i="8"/>
  <c r="TCQ93" i="8"/>
  <c r="TCR93" i="8"/>
  <c r="TCS93" i="8"/>
  <c r="TCT93" i="8"/>
  <c r="TCU93" i="8"/>
  <c r="TCV93" i="8"/>
  <c r="TCW93" i="8"/>
  <c r="TCX93" i="8"/>
  <c r="TCY93" i="8"/>
  <c r="TCZ93" i="8"/>
  <c r="TDA93" i="8"/>
  <c r="TDB93" i="8"/>
  <c r="TDC93" i="8"/>
  <c r="TDD93" i="8"/>
  <c r="TDE93" i="8"/>
  <c r="TDF93" i="8"/>
  <c r="TDG93" i="8"/>
  <c r="TDH93" i="8"/>
  <c r="TDI93" i="8"/>
  <c r="TDJ93" i="8"/>
  <c r="TDK93" i="8"/>
  <c r="TDL93" i="8"/>
  <c r="TDM93" i="8"/>
  <c r="TDN93" i="8"/>
  <c r="TDO93" i="8"/>
  <c r="TDP93" i="8"/>
  <c r="TDQ93" i="8"/>
  <c r="TDR93" i="8"/>
  <c r="TDS93" i="8"/>
  <c r="TDT93" i="8"/>
  <c r="TDU93" i="8"/>
  <c r="TDV93" i="8"/>
  <c r="TDW93" i="8"/>
  <c r="TDX93" i="8"/>
  <c r="TDY93" i="8"/>
  <c r="TDZ93" i="8"/>
  <c r="TEA93" i="8"/>
  <c r="TEB93" i="8"/>
  <c r="TEC93" i="8"/>
  <c r="TED93" i="8"/>
  <c r="TEE93" i="8"/>
  <c r="TEF93" i="8"/>
  <c r="TEG93" i="8"/>
  <c r="TEH93" i="8"/>
  <c r="TEI93" i="8"/>
  <c r="TEJ93" i="8"/>
  <c r="TEK93" i="8"/>
  <c r="TEL93" i="8"/>
  <c r="TEM93" i="8"/>
  <c r="TEN93" i="8"/>
  <c r="TEO93" i="8"/>
  <c r="TEP93" i="8"/>
  <c r="TEQ93" i="8"/>
  <c r="TER93" i="8"/>
  <c r="TES93" i="8"/>
  <c r="TET93" i="8"/>
  <c r="TEU93" i="8"/>
  <c r="TEV93" i="8"/>
  <c r="TEW93" i="8"/>
  <c r="TEX93" i="8"/>
  <c r="TEY93" i="8"/>
  <c r="TEZ93" i="8"/>
  <c r="TFA93" i="8"/>
  <c r="TFB93" i="8"/>
  <c r="TFC93" i="8"/>
  <c r="TFD93" i="8"/>
  <c r="TFE93" i="8"/>
  <c r="TFF93" i="8"/>
  <c r="TFG93" i="8"/>
  <c r="TFH93" i="8"/>
  <c r="TFI93" i="8"/>
  <c r="TFJ93" i="8"/>
  <c r="TFK93" i="8"/>
  <c r="TFL93" i="8"/>
  <c r="TFM93" i="8"/>
  <c r="TFN93" i="8"/>
  <c r="TFO93" i="8"/>
  <c r="TFP93" i="8"/>
  <c r="TFQ93" i="8"/>
  <c r="TFR93" i="8"/>
  <c r="TFS93" i="8"/>
  <c r="TFT93" i="8"/>
  <c r="TFU93" i="8"/>
  <c r="TFV93" i="8"/>
  <c r="TFW93" i="8"/>
  <c r="TFX93" i="8"/>
  <c r="TFY93" i="8"/>
  <c r="TFZ93" i="8"/>
  <c r="TGA93" i="8"/>
  <c r="TGB93" i="8"/>
  <c r="TGC93" i="8"/>
  <c r="TGD93" i="8"/>
  <c r="TGE93" i="8"/>
  <c r="TGF93" i="8"/>
  <c r="TGG93" i="8"/>
  <c r="TGH93" i="8"/>
  <c r="TGI93" i="8"/>
  <c r="TGJ93" i="8"/>
  <c r="TGK93" i="8"/>
  <c r="TGL93" i="8"/>
  <c r="TGM93" i="8"/>
  <c r="TGN93" i="8"/>
  <c r="TGO93" i="8"/>
  <c r="TGP93" i="8"/>
  <c r="TGQ93" i="8"/>
  <c r="TGR93" i="8"/>
  <c r="TGS93" i="8"/>
  <c r="TGT93" i="8"/>
  <c r="TGU93" i="8"/>
  <c r="TGV93" i="8"/>
  <c r="TGW93" i="8"/>
  <c r="TGX93" i="8"/>
  <c r="TGY93" i="8"/>
  <c r="TGZ93" i="8"/>
  <c r="THA93" i="8"/>
  <c r="THB93" i="8"/>
  <c r="THC93" i="8"/>
  <c r="THD93" i="8"/>
  <c r="THE93" i="8"/>
  <c r="THF93" i="8"/>
  <c r="THG93" i="8"/>
  <c r="THH93" i="8"/>
  <c r="THI93" i="8"/>
  <c r="THJ93" i="8"/>
  <c r="THK93" i="8"/>
  <c r="THL93" i="8"/>
  <c r="THM93" i="8"/>
  <c r="THN93" i="8"/>
  <c r="THO93" i="8"/>
  <c r="THP93" i="8"/>
  <c r="THQ93" i="8"/>
  <c r="THR93" i="8"/>
  <c r="THS93" i="8"/>
  <c r="THT93" i="8"/>
  <c r="THU93" i="8"/>
  <c r="THV93" i="8"/>
  <c r="THW93" i="8"/>
  <c r="THX93" i="8"/>
  <c r="THY93" i="8"/>
  <c r="THZ93" i="8"/>
  <c r="TIA93" i="8"/>
  <c r="TIB93" i="8"/>
  <c r="TIC93" i="8"/>
  <c r="TID93" i="8"/>
  <c r="TIE93" i="8"/>
  <c r="TIF93" i="8"/>
  <c r="TIG93" i="8"/>
  <c r="TIH93" i="8"/>
  <c r="TII93" i="8"/>
  <c r="TIJ93" i="8"/>
  <c r="TIK93" i="8"/>
  <c r="TIL93" i="8"/>
  <c r="TIM93" i="8"/>
  <c r="TIN93" i="8"/>
  <c r="TIO93" i="8"/>
  <c r="TIP93" i="8"/>
  <c r="TIQ93" i="8"/>
  <c r="TIR93" i="8"/>
  <c r="TIS93" i="8"/>
  <c r="TIT93" i="8"/>
  <c r="TIU93" i="8"/>
  <c r="TIV93" i="8"/>
  <c r="TIW93" i="8"/>
  <c r="TIX93" i="8"/>
  <c r="TIY93" i="8"/>
  <c r="TIZ93" i="8"/>
  <c r="TJA93" i="8"/>
  <c r="TJB93" i="8"/>
  <c r="TJC93" i="8"/>
  <c r="TJD93" i="8"/>
  <c r="TJE93" i="8"/>
  <c r="TJF93" i="8"/>
  <c r="TJG93" i="8"/>
  <c r="TJH93" i="8"/>
  <c r="TJI93" i="8"/>
  <c r="TJJ93" i="8"/>
  <c r="TJK93" i="8"/>
  <c r="TJL93" i="8"/>
  <c r="TJM93" i="8"/>
  <c r="TJN93" i="8"/>
  <c r="TJO93" i="8"/>
  <c r="TJP93" i="8"/>
  <c r="TJQ93" i="8"/>
  <c r="TJR93" i="8"/>
  <c r="TJS93" i="8"/>
  <c r="TJT93" i="8"/>
  <c r="TJU93" i="8"/>
  <c r="TJV93" i="8"/>
  <c r="TJW93" i="8"/>
  <c r="TJX93" i="8"/>
  <c r="TJY93" i="8"/>
  <c r="TJZ93" i="8"/>
  <c r="TKA93" i="8"/>
  <c r="TKB93" i="8"/>
  <c r="TKC93" i="8"/>
  <c r="TKD93" i="8"/>
  <c r="TKE93" i="8"/>
  <c r="TKF93" i="8"/>
  <c r="TKG93" i="8"/>
  <c r="TKH93" i="8"/>
  <c r="TKI93" i="8"/>
  <c r="TKJ93" i="8"/>
  <c r="TKK93" i="8"/>
  <c r="TKL93" i="8"/>
  <c r="TKM93" i="8"/>
  <c r="TKN93" i="8"/>
  <c r="TKO93" i="8"/>
  <c r="TKP93" i="8"/>
  <c r="TKQ93" i="8"/>
  <c r="TKR93" i="8"/>
  <c r="TKS93" i="8"/>
  <c r="TKT93" i="8"/>
  <c r="TKU93" i="8"/>
  <c r="TKV93" i="8"/>
  <c r="TKW93" i="8"/>
  <c r="TKX93" i="8"/>
  <c r="TKY93" i="8"/>
  <c r="TKZ93" i="8"/>
  <c r="TLA93" i="8"/>
  <c r="TLB93" i="8"/>
  <c r="TLC93" i="8"/>
  <c r="TLD93" i="8"/>
  <c r="TLE93" i="8"/>
  <c r="TLF93" i="8"/>
  <c r="TLG93" i="8"/>
  <c r="TLH93" i="8"/>
  <c r="TLI93" i="8"/>
  <c r="TLJ93" i="8"/>
  <c r="TLK93" i="8"/>
  <c r="TLL93" i="8"/>
  <c r="TLM93" i="8"/>
  <c r="TLN93" i="8"/>
  <c r="TLO93" i="8"/>
  <c r="TLP93" i="8"/>
  <c r="TLQ93" i="8"/>
  <c r="TLR93" i="8"/>
  <c r="TLS93" i="8"/>
  <c r="TLT93" i="8"/>
  <c r="TLU93" i="8"/>
  <c r="TLV93" i="8"/>
  <c r="TLW93" i="8"/>
  <c r="TLX93" i="8"/>
  <c r="TLY93" i="8"/>
  <c r="TLZ93" i="8"/>
  <c r="TMA93" i="8"/>
  <c r="TMB93" i="8"/>
  <c r="TMC93" i="8"/>
  <c r="TMD93" i="8"/>
  <c r="TME93" i="8"/>
  <c r="TMF93" i="8"/>
  <c r="TMG93" i="8"/>
  <c r="TMH93" i="8"/>
  <c r="TMI93" i="8"/>
  <c r="TMJ93" i="8"/>
  <c r="TMK93" i="8"/>
  <c r="TML93" i="8"/>
  <c r="TMM93" i="8"/>
  <c r="TMN93" i="8"/>
  <c r="TMO93" i="8"/>
  <c r="TMP93" i="8"/>
  <c r="TMQ93" i="8"/>
  <c r="TMR93" i="8"/>
  <c r="TMS93" i="8"/>
  <c r="TMT93" i="8"/>
  <c r="TMU93" i="8"/>
  <c r="TMV93" i="8"/>
  <c r="TMW93" i="8"/>
  <c r="TMX93" i="8"/>
  <c r="TMY93" i="8"/>
  <c r="TMZ93" i="8"/>
  <c r="TNA93" i="8"/>
  <c r="TNB93" i="8"/>
  <c r="TNC93" i="8"/>
  <c r="TND93" i="8"/>
  <c r="TNE93" i="8"/>
  <c r="TNF93" i="8"/>
  <c r="TNG93" i="8"/>
  <c r="TNH93" i="8"/>
  <c r="TNI93" i="8"/>
  <c r="TNJ93" i="8"/>
  <c r="TNK93" i="8"/>
  <c r="TNL93" i="8"/>
  <c r="TNM93" i="8"/>
  <c r="TNN93" i="8"/>
  <c r="TNO93" i="8"/>
  <c r="TNP93" i="8"/>
  <c r="TNQ93" i="8"/>
  <c r="TNR93" i="8"/>
  <c r="TNS93" i="8"/>
  <c r="TNT93" i="8"/>
  <c r="TNU93" i="8"/>
  <c r="TNV93" i="8"/>
  <c r="TNW93" i="8"/>
  <c r="TNX93" i="8"/>
  <c r="TNY93" i="8"/>
  <c r="TNZ93" i="8"/>
  <c r="TOA93" i="8"/>
  <c r="TOB93" i="8"/>
  <c r="TOC93" i="8"/>
  <c r="TOD93" i="8"/>
  <c r="TOE93" i="8"/>
  <c r="TOF93" i="8"/>
  <c r="TOG93" i="8"/>
  <c r="TOH93" i="8"/>
  <c r="TOI93" i="8"/>
  <c r="TOJ93" i="8"/>
  <c r="TOK93" i="8"/>
  <c r="TOL93" i="8"/>
  <c r="TOM93" i="8"/>
  <c r="TON93" i="8"/>
  <c r="TOO93" i="8"/>
  <c r="TOP93" i="8"/>
  <c r="TOQ93" i="8"/>
  <c r="TOR93" i="8"/>
  <c r="TOS93" i="8"/>
  <c r="TOT93" i="8"/>
  <c r="TOU93" i="8"/>
  <c r="TOV93" i="8"/>
  <c r="TOW93" i="8"/>
  <c r="TOX93" i="8"/>
  <c r="TOY93" i="8"/>
  <c r="TOZ93" i="8"/>
  <c r="TPA93" i="8"/>
  <c r="TPB93" i="8"/>
  <c r="TPC93" i="8"/>
  <c r="TPD93" i="8"/>
  <c r="TPE93" i="8"/>
  <c r="TPF93" i="8"/>
  <c r="TPG93" i="8"/>
  <c r="TPH93" i="8"/>
  <c r="TPI93" i="8"/>
  <c r="TPJ93" i="8"/>
  <c r="TPK93" i="8"/>
  <c r="TPL93" i="8"/>
  <c r="TPM93" i="8"/>
  <c r="TPN93" i="8"/>
  <c r="TPO93" i="8"/>
  <c r="TPP93" i="8"/>
  <c r="TPQ93" i="8"/>
  <c r="TPR93" i="8"/>
  <c r="TPS93" i="8"/>
  <c r="TPT93" i="8"/>
  <c r="TPU93" i="8"/>
  <c r="TPV93" i="8"/>
  <c r="TPW93" i="8"/>
  <c r="TPX93" i="8"/>
  <c r="TPY93" i="8"/>
  <c r="TPZ93" i="8"/>
  <c r="TQA93" i="8"/>
  <c r="TQB93" i="8"/>
  <c r="TQC93" i="8"/>
  <c r="TQD93" i="8"/>
  <c r="TQE93" i="8"/>
  <c r="TQF93" i="8"/>
  <c r="TQG93" i="8"/>
  <c r="TQH93" i="8"/>
  <c r="TQI93" i="8"/>
  <c r="TQJ93" i="8"/>
  <c r="TQK93" i="8"/>
  <c r="TQL93" i="8"/>
  <c r="TQM93" i="8"/>
  <c r="TQN93" i="8"/>
  <c r="TQO93" i="8"/>
  <c r="TQP93" i="8"/>
  <c r="TQQ93" i="8"/>
  <c r="TQR93" i="8"/>
  <c r="TQS93" i="8"/>
  <c r="TQT93" i="8"/>
  <c r="TQU93" i="8"/>
  <c r="TQV93" i="8"/>
  <c r="TQW93" i="8"/>
  <c r="TQX93" i="8"/>
  <c r="TQY93" i="8"/>
  <c r="TQZ93" i="8"/>
  <c r="TRA93" i="8"/>
  <c r="TRB93" i="8"/>
  <c r="TRC93" i="8"/>
  <c r="TRD93" i="8"/>
  <c r="TRE93" i="8"/>
  <c r="TRF93" i="8"/>
  <c r="TRG93" i="8"/>
  <c r="TRH93" i="8"/>
  <c r="TRI93" i="8"/>
  <c r="TRJ93" i="8"/>
  <c r="TRK93" i="8"/>
  <c r="TRL93" i="8"/>
  <c r="TRM93" i="8"/>
  <c r="TRN93" i="8"/>
  <c r="TRO93" i="8"/>
  <c r="TRP93" i="8"/>
  <c r="TRQ93" i="8"/>
  <c r="TRR93" i="8"/>
  <c r="TRS93" i="8"/>
  <c r="TRT93" i="8"/>
  <c r="TRU93" i="8"/>
  <c r="TRV93" i="8"/>
  <c r="TRW93" i="8"/>
  <c r="TRX93" i="8"/>
  <c r="TRY93" i="8"/>
  <c r="TRZ93" i="8"/>
  <c r="TSA93" i="8"/>
  <c r="TSB93" i="8"/>
  <c r="TSC93" i="8"/>
  <c r="TSD93" i="8"/>
  <c r="TSE93" i="8"/>
  <c r="TSF93" i="8"/>
  <c r="TSG93" i="8"/>
  <c r="TSH93" i="8"/>
  <c r="TSI93" i="8"/>
  <c r="TSJ93" i="8"/>
  <c r="TSK93" i="8"/>
  <c r="TSL93" i="8"/>
  <c r="TSM93" i="8"/>
  <c r="TSN93" i="8"/>
  <c r="TSO93" i="8"/>
  <c r="TSP93" i="8"/>
  <c r="TSQ93" i="8"/>
  <c r="TSR93" i="8"/>
  <c r="TSS93" i="8"/>
  <c r="TST93" i="8"/>
  <c r="TSU93" i="8"/>
  <c r="TSV93" i="8"/>
  <c r="TSW93" i="8"/>
  <c r="TSX93" i="8"/>
  <c r="TSY93" i="8"/>
  <c r="TSZ93" i="8"/>
  <c r="TTA93" i="8"/>
  <c r="TTB93" i="8"/>
  <c r="TTC93" i="8"/>
  <c r="TTD93" i="8"/>
  <c r="TTE93" i="8"/>
  <c r="TTF93" i="8"/>
  <c r="TTG93" i="8"/>
  <c r="TTH93" i="8"/>
  <c r="TTI93" i="8"/>
  <c r="TTJ93" i="8"/>
  <c r="TTK93" i="8"/>
  <c r="TTL93" i="8"/>
  <c r="TTM93" i="8"/>
  <c r="TTN93" i="8"/>
  <c r="TTO93" i="8"/>
  <c r="TTP93" i="8"/>
  <c r="TTQ93" i="8"/>
  <c r="TTR93" i="8"/>
  <c r="TTS93" i="8"/>
  <c r="TTT93" i="8"/>
  <c r="TTU93" i="8"/>
  <c r="TTV93" i="8"/>
  <c r="TTW93" i="8"/>
  <c r="TTX93" i="8"/>
  <c r="TTY93" i="8"/>
  <c r="TTZ93" i="8"/>
  <c r="TUA93" i="8"/>
  <c r="TUB93" i="8"/>
  <c r="TUC93" i="8"/>
  <c r="TUD93" i="8"/>
  <c r="TUE93" i="8"/>
  <c r="TUF93" i="8"/>
  <c r="TUG93" i="8"/>
  <c r="TUH93" i="8"/>
  <c r="TUI93" i="8"/>
  <c r="TUJ93" i="8"/>
  <c r="TUK93" i="8"/>
  <c r="TUL93" i="8"/>
  <c r="TUM93" i="8"/>
  <c r="TUN93" i="8"/>
  <c r="TUO93" i="8"/>
  <c r="TUP93" i="8"/>
  <c r="TUQ93" i="8"/>
  <c r="TUR93" i="8"/>
  <c r="TUS93" i="8"/>
  <c r="TUT93" i="8"/>
  <c r="TUU93" i="8"/>
  <c r="TUV93" i="8"/>
  <c r="TUW93" i="8"/>
  <c r="TUX93" i="8"/>
  <c r="TUY93" i="8"/>
  <c r="TUZ93" i="8"/>
  <c r="TVA93" i="8"/>
  <c r="TVB93" i="8"/>
  <c r="TVC93" i="8"/>
  <c r="TVD93" i="8"/>
  <c r="TVE93" i="8"/>
  <c r="TVF93" i="8"/>
  <c r="TVG93" i="8"/>
  <c r="TVH93" i="8"/>
  <c r="TVI93" i="8"/>
  <c r="TVJ93" i="8"/>
  <c r="TVK93" i="8"/>
  <c r="TVL93" i="8"/>
  <c r="TVM93" i="8"/>
  <c r="TVN93" i="8"/>
  <c r="TVO93" i="8"/>
  <c r="TVP93" i="8"/>
  <c r="TVQ93" i="8"/>
  <c r="TVR93" i="8"/>
  <c r="TVS93" i="8"/>
  <c r="TVT93" i="8"/>
  <c r="TVU93" i="8"/>
  <c r="TVV93" i="8"/>
  <c r="TVW93" i="8"/>
  <c r="TVX93" i="8"/>
  <c r="TVY93" i="8"/>
  <c r="TVZ93" i="8"/>
  <c r="TWA93" i="8"/>
  <c r="TWB93" i="8"/>
  <c r="TWC93" i="8"/>
  <c r="TWD93" i="8"/>
  <c r="TWE93" i="8"/>
  <c r="TWF93" i="8"/>
  <c r="TWG93" i="8"/>
  <c r="TWH93" i="8"/>
  <c r="TWI93" i="8"/>
  <c r="TWJ93" i="8"/>
  <c r="TWK93" i="8"/>
  <c r="TWL93" i="8"/>
  <c r="TWM93" i="8"/>
  <c r="TWN93" i="8"/>
  <c r="TWO93" i="8"/>
  <c r="TWP93" i="8"/>
  <c r="TWQ93" i="8"/>
  <c r="TWR93" i="8"/>
  <c r="TWS93" i="8"/>
  <c r="TWT93" i="8"/>
  <c r="TWU93" i="8"/>
  <c r="TWV93" i="8"/>
  <c r="TWW93" i="8"/>
  <c r="TWX93" i="8"/>
  <c r="TWY93" i="8"/>
  <c r="TWZ93" i="8"/>
  <c r="TXA93" i="8"/>
  <c r="TXB93" i="8"/>
  <c r="TXC93" i="8"/>
  <c r="TXD93" i="8"/>
  <c r="TXE93" i="8"/>
  <c r="TXF93" i="8"/>
  <c r="TXG93" i="8"/>
  <c r="TXH93" i="8"/>
  <c r="TXI93" i="8"/>
  <c r="TXJ93" i="8"/>
  <c r="TXK93" i="8"/>
  <c r="TXL93" i="8"/>
  <c r="TXM93" i="8"/>
  <c r="TXN93" i="8"/>
  <c r="TXO93" i="8"/>
  <c r="TXP93" i="8"/>
  <c r="TXQ93" i="8"/>
  <c r="TXR93" i="8"/>
  <c r="TXS93" i="8"/>
  <c r="TXT93" i="8"/>
  <c r="TXU93" i="8"/>
  <c r="TXV93" i="8"/>
  <c r="TXW93" i="8"/>
  <c r="TXX93" i="8"/>
  <c r="TXY93" i="8"/>
  <c r="TXZ93" i="8"/>
  <c r="TYA93" i="8"/>
  <c r="TYB93" i="8"/>
  <c r="TYC93" i="8"/>
  <c r="TYD93" i="8"/>
  <c r="TYE93" i="8"/>
  <c r="TYF93" i="8"/>
  <c r="TYG93" i="8"/>
  <c r="TYH93" i="8"/>
  <c r="TYI93" i="8"/>
  <c r="TYJ93" i="8"/>
  <c r="TYK93" i="8"/>
  <c r="TYL93" i="8"/>
  <c r="TYM93" i="8"/>
  <c r="TYN93" i="8"/>
  <c r="TYO93" i="8"/>
  <c r="TYP93" i="8"/>
  <c r="TYQ93" i="8"/>
  <c r="TYR93" i="8"/>
  <c r="TYS93" i="8"/>
  <c r="TYT93" i="8"/>
  <c r="TYU93" i="8"/>
  <c r="TYV93" i="8"/>
  <c r="TYW93" i="8"/>
  <c r="TYX93" i="8"/>
  <c r="TYY93" i="8"/>
  <c r="TYZ93" i="8"/>
  <c r="TZA93" i="8"/>
  <c r="TZB93" i="8"/>
  <c r="TZC93" i="8"/>
  <c r="TZD93" i="8"/>
  <c r="TZE93" i="8"/>
  <c r="TZF93" i="8"/>
  <c r="TZG93" i="8"/>
  <c r="TZH93" i="8"/>
  <c r="TZI93" i="8"/>
  <c r="TZJ93" i="8"/>
  <c r="TZK93" i="8"/>
  <c r="TZL93" i="8"/>
  <c r="TZM93" i="8"/>
  <c r="TZN93" i="8"/>
  <c r="TZO93" i="8"/>
  <c r="TZP93" i="8"/>
  <c r="TZQ93" i="8"/>
  <c r="TZR93" i="8"/>
  <c r="TZS93" i="8"/>
  <c r="TZT93" i="8"/>
  <c r="TZU93" i="8"/>
  <c r="TZV93" i="8"/>
  <c r="TZW93" i="8"/>
  <c r="TZX93" i="8"/>
  <c r="TZY93" i="8"/>
  <c r="TZZ93" i="8"/>
  <c r="UAA93" i="8"/>
  <c r="UAB93" i="8"/>
  <c r="UAC93" i="8"/>
  <c r="UAD93" i="8"/>
  <c r="UAE93" i="8"/>
  <c r="UAF93" i="8"/>
  <c r="UAG93" i="8"/>
  <c r="UAH93" i="8"/>
  <c r="UAI93" i="8"/>
  <c r="UAJ93" i="8"/>
  <c r="UAK93" i="8"/>
  <c r="UAL93" i="8"/>
  <c r="UAM93" i="8"/>
  <c r="UAN93" i="8"/>
  <c r="UAO93" i="8"/>
  <c r="UAP93" i="8"/>
  <c r="UAQ93" i="8"/>
  <c r="UAR93" i="8"/>
  <c r="UAS93" i="8"/>
  <c r="UAT93" i="8"/>
  <c r="UAU93" i="8"/>
  <c r="UAV93" i="8"/>
  <c r="UAW93" i="8"/>
  <c r="UAX93" i="8"/>
  <c r="UAY93" i="8"/>
  <c r="UAZ93" i="8"/>
  <c r="UBA93" i="8"/>
  <c r="UBB93" i="8"/>
  <c r="UBC93" i="8"/>
  <c r="UBD93" i="8"/>
  <c r="UBE93" i="8"/>
  <c r="UBF93" i="8"/>
  <c r="UBG93" i="8"/>
  <c r="UBH93" i="8"/>
  <c r="UBI93" i="8"/>
  <c r="UBJ93" i="8"/>
  <c r="UBK93" i="8"/>
  <c r="UBL93" i="8"/>
  <c r="UBM93" i="8"/>
  <c r="UBN93" i="8"/>
  <c r="UBO93" i="8"/>
  <c r="UBP93" i="8"/>
  <c r="UBQ93" i="8"/>
  <c r="UBR93" i="8"/>
  <c r="UBS93" i="8"/>
  <c r="UBT93" i="8"/>
  <c r="UBU93" i="8"/>
  <c r="UBV93" i="8"/>
  <c r="UBW93" i="8"/>
  <c r="UBX93" i="8"/>
  <c r="UBY93" i="8"/>
  <c r="UBZ93" i="8"/>
  <c r="UCA93" i="8"/>
  <c r="UCB93" i="8"/>
  <c r="UCC93" i="8"/>
  <c r="UCD93" i="8"/>
  <c r="UCE93" i="8"/>
  <c r="UCF93" i="8"/>
  <c r="UCG93" i="8"/>
  <c r="UCH93" i="8"/>
  <c r="UCI93" i="8"/>
  <c r="UCJ93" i="8"/>
  <c r="UCK93" i="8"/>
  <c r="UCL93" i="8"/>
  <c r="UCM93" i="8"/>
  <c r="UCN93" i="8"/>
  <c r="UCO93" i="8"/>
  <c r="UCP93" i="8"/>
  <c r="UCQ93" i="8"/>
  <c r="UCR93" i="8"/>
  <c r="UCS93" i="8"/>
  <c r="UCT93" i="8"/>
  <c r="UCU93" i="8"/>
  <c r="UCV93" i="8"/>
  <c r="UCW93" i="8"/>
  <c r="UCX93" i="8"/>
  <c r="UCY93" i="8"/>
  <c r="UCZ93" i="8"/>
  <c r="UDA93" i="8"/>
  <c r="UDB93" i="8"/>
  <c r="UDC93" i="8"/>
  <c r="UDD93" i="8"/>
  <c r="UDE93" i="8"/>
  <c r="UDF93" i="8"/>
  <c r="UDG93" i="8"/>
  <c r="UDH93" i="8"/>
  <c r="UDI93" i="8"/>
  <c r="UDJ93" i="8"/>
  <c r="UDK93" i="8"/>
  <c r="UDL93" i="8"/>
  <c r="UDM93" i="8"/>
  <c r="UDN93" i="8"/>
  <c r="UDO93" i="8"/>
  <c r="UDP93" i="8"/>
  <c r="UDQ93" i="8"/>
  <c r="UDR93" i="8"/>
  <c r="UDS93" i="8"/>
  <c r="UDT93" i="8"/>
  <c r="UDU93" i="8"/>
  <c r="UDV93" i="8"/>
  <c r="UDW93" i="8"/>
  <c r="UDX93" i="8"/>
  <c r="UDY93" i="8"/>
  <c r="UDZ93" i="8"/>
  <c r="UEA93" i="8"/>
  <c r="UEB93" i="8"/>
  <c r="UEC93" i="8"/>
  <c r="UED93" i="8"/>
  <c r="UEE93" i="8"/>
  <c r="UEF93" i="8"/>
  <c r="UEG93" i="8"/>
  <c r="UEH93" i="8"/>
  <c r="UEI93" i="8"/>
  <c r="UEJ93" i="8"/>
  <c r="UEK93" i="8"/>
  <c r="UEL93" i="8"/>
  <c r="UEM93" i="8"/>
  <c r="UEN93" i="8"/>
  <c r="UEO93" i="8"/>
  <c r="UEP93" i="8"/>
  <c r="UEQ93" i="8"/>
  <c r="UER93" i="8"/>
  <c r="UES93" i="8"/>
  <c r="UET93" i="8"/>
  <c r="UEU93" i="8"/>
  <c r="UEV93" i="8"/>
  <c r="UEW93" i="8"/>
  <c r="UEX93" i="8"/>
  <c r="UEY93" i="8"/>
  <c r="UEZ93" i="8"/>
  <c r="UFA93" i="8"/>
  <c r="UFB93" i="8"/>
  <c r="UFC93" i="8"/>
  <c r="UFD93" i="8"/>
  <c r="UFE93" i="8"/>
  <c r="UFF93" i="8"/>
  <c r="UFG93" i="8"/>
  <c r="UFH93" i="8"/>
  <c r="UFI93" i="8"/>
  <c r="UFJ93" i="8"/>
  <c r="UFK93" i="8"/>
  <c r="UFL93" i="8"/>
  <c r="UFM93" i="8"/>
  <c r="UFN93" i="8"/>
  <c r="UFO93" i="8"/>
  <c r="UFP93" i="8"/>
  <c r="UFQ93" i="8"/>
  <c r="UFR93" i="8"/>
  <c r="UFS93" i="8"/>
  <c r="UFT93" i="8"/>
  <c r="UFU93" i="8"/>
  <c r="UFV93" i="8"/>
  <c r="UFW93" i="8"/>
  <c r="UFX93" i="8"/>
  <c r="UFY93" i="8"/>
  <c r="UFZ93" i="8"/>
  <c r="UGA93" i="8"/>
  <c r="UGB93" i="8"/>
  <c r="UGC93" i="8"/>
  <c r="UGD93" i="8"/>
  <c r="UGE93" i="8"/>
  <c r="UGF93" i="8"/>
  <c r="UGG93" i="8"/>
  <c r="UGH93" i="8"/>
  <c r="UGI93" i="8"/>
  <c r="UGJ93" i="8"/>
  <c r="UGK93" i="8"/>
  <c r="UGL93" i="8"/>
  <c r="UGM93" i="8"/>
  <c r="UGN93" i="8"/>
  <c r="UGO93" i="8"/>
  <c r="UGP93" i="8"/>
  <c r="UGQ93" i="8"/>
  <c r="UGR93" i="8"/>
  <c r="UGS93" i="8"/>
  <c r="UGT93" i="8"/>
  <c r="UGU93" i="8"/>
  <c r="UGV93" i="8"/>
  <c r="UGW93" i="8"/>
  <c r="UGX93" i="8"/>
  <c r="UGY93" i="8"/>
  <c r="UGZ93" i="8"/>
  <c r="UHA93" i="8"/>
  <c r="UHB93" i="8"/>
  <c r="UHC93" i="8"/>
  <c r="UHD93" i="8"/>
  <c r="UHE93" i="8"/>
  <c r="UHF93" i="8"/>
  <c r="UHG93" i="8"/>
  <c r="UHH93" i="8"/>
  <c r="UHI93" i="8"/>
  <c r="UHJ93" i="8"/>
  <c r="UHK93" i="8"/>
  <c r="UHL93" i="8"/>
  <c r="UHM93" i="8"/>
  <c r="UHN93" i="8"/>
  <c r="UHO93" i="8"/>
  <c r="UHP93" i="8"/>
  <c r="UHQ93" i="8"/>
  <c r="UHR93" i="8"/>
  <c r="UHS93" i="8"/>
  <c r="UHT93" i="8"/>
  <c r="UHU93" i="8"/>
  <c r="UHV93" i="8"/>
  <c r="UHW93" i="8"/>
  <c r="UHX93" i="8"/>
  <c r="UHY93" i="8"/>
  <c r="UHZ93" i="8"/>
  <c r="UIA93" i="8"/>
  <c r="UIB93" i="8"/>
  <c r="UIC93" i="8"/>
  <c r="UID93" i="8"/>
  <c r="UIE93" i="8"/>
  <c r="UIF93" i="8"/>
  <c r="UIG93" i="8"/>
  <c r="UIH93" i="8"/>
  <c r="UII93" i="8"/>
  <c r="UIJ93" i="8"/>
  <c r="UIK93" i="8"/>
  <c r="UIL93" i="8"/>
  <c r="UIM93" i="8"/>
  <c r="UIN93" i="8"/>
  <c r="UIO93" i="8"/>
  <c r="UIP93" i="8"/>
  <c r="UIQ93" i="8"/>
  <c r="UIR93" i="8"/>
  <c r="UIS93" i="8"/>
  <c r="UIT93" i="8"/>
  <c r="UIU93" i="8"/>
  <c r="UIV93" i="8"/>
  <c r="UIW93" i="8"/>
  <c r="UIX93" i="8"/>
  <c r="UIY93" i="8"/>
  <c r="UIZ93" i="8"/>
  <c r="UJA93" i="8"/>
  <c r="UJB93" i="8"/>
  <c r="UJC93" i="8"/>
  <c r="UJD93" i="8"/>
  <c r="UJE93" i="8"/>
  <c r="UJF93" i="8"/>
  <c r="UJG93" i="8"/>
  <c r="UJH93" i="8"/>
  <c r="UJI93" i="8"/>
  <c r="UJJ93" i="8"/>
  <c r="UJK93" i="8"/>
  <c r="UJL93" i="8"/>
  <c r="UJM93" i="8"/>
  <c r="UJN93" i="8"/>
  <c r="UJO93" i="8"/>
  <c r="UJP93" i="8"/>
  <c r="UJQ93" i="8"/>
  <c r="UJR93" i="8"/>
  <c r="UJS93" i="8"/>
  <c r="UJT93" i="8"/>
  <c r="UJU93" i="8"/>
  <c r="UJV93" i="8"/>
  <c r="UJW93" i="8"/>
  <c r="UJX93" i="8"/>
  <c r="UJY93" i="8"/>
  <c r="UJZ93" i="8"/>
  <c r="UKA93" i="8"/>
  <c r="UKB93" i="8"/>
  <c r="UKC93" i="8"/>
  <c r="UKD93" i="8"/>
  <c r="UKE93" i="8"/>
  <c r="UKF93" i="8"/>
  <c r="UKG93" i="8"/>
  <c r="UKH93" i="8"/>
  <c r="UKI93" i="8"/>
  <c r="UKJ93" i="8"/>
  <c r="UKK93" i="8"/>
  <c r="UKL93" i="8"/>
  <c r="UKM93" i="8"/>
  <c r="UKN93" i="8"/>
  <c r="UKO93" i="8"/>
  <c r="UKP93" i="8"/>
  <c r="UKQ93" i="8"/>
  <c r="UKR93" i="8"/>
  <c r="UKS93" i="8"/>
  <c r="UKT93" i="8"/>
  <c r="UKU93" i="8"/>
  <c r="UKV93" i="8"/>
  <c r="UKW93" i="8"/>
  <c r="UKX93" i="8"/>
  <c r="UKY93" i="8"/>
  <c r="UKZ93" i="8"/>
  <c r="ULA93" i="8"/>
  <c r="ULB93" i="8"/>
  <c r="ULC93" i="8"/>
  <c r="ULD93" i="8"/>
  <c r="ULE93" i="8"/>
  <c r="ULF93" i="8"/>
  <c r="ULG93" i="8"/>
  <c r="ULH93" i="8"/>
  <c r="ULI93" i="8"/>
  <c r="ULJ93" i="8"/>
  <c r="ULK93" i="8"/>
  <c r="ULL93" i="8"/>
  <c r="ULM93" i="8"/>
  <c r="ULN93" i="8"/>
  <c r="ULO93" i="8"/>
  <c r="ULP93" i="8"/>
  <c r="ULQ93" i="8"/>
  <c r="ULR93" i="8"/>
  <c r="ULS93" i="8"/>
  <c r="ULT93" i="8"/>
  <c r="ULU93" i="8"/>
  <c r="ULV93" i="8"/>
  <c r="ULW93" i="8"/>
  <c r="ULX93" i="8"/>
  <c r="ULY93" i="8"/>
  <c r="ULZ93" i="8"/>
  <c r="UMA93" i="8"/>
  <c r="UMB93" i="8"/>
  <c r="UMC93" i="8"/>
  <c r="UMD93" i="8"/>
  <c r="UME93" i="8"/>
  <c r="UMF93" i="8"/>
  <c r="UMG93" i="8"/>
  <c r="UMH93" i="8"/>
  <c r="UMI93" i="8"/>
  <c r="UMJ93" i="8"/>
  <c r="UMK93" i="8"/>
  <c r="UML93" i="8"/>
  <c r="UMM93" i="8"/>
  <c r="UMN93" i="8"/>
  <c r="UMO93" i="8"/>
  <c r="UMP93" i="8"/>
  <c r="UMQ93" i="8"/>
  <c r="UMR93" i="8"/>
  <c r="UMS93" i="8"/>
  <c r="UMT93" i="8"/>
  <c r="UMU93" i="8"/>
  <c r="UMV93" i="8"/>
  <c r="UMW93" i="8"/>
  <c r="UMX93" i="8"/>
  <c r="UMY93" i="8"/>
  <c r="UMZ93" i="8"/>
  <c r="UNA93" i="8"/>
  <c r="UNB93" i="8"/>
  <c r="UNC93" i="8"/>
  <c r="UND93" i="8"/>
  <c r="UNE93" i="8"/>
  <c r="UNF93" i="8"/>
  <c r="UNG93" i="8"/>
  <c r="UNH93" i="8"/>
  <c r="UNI93" i="8"/>
  <c r="UNJ93" i="8"/>
  <c r="UNK93" i="8"/>
  <c r="UNL93" i="8"/>
  <c r="UNM93" i="8"/>
  <c r="UNN93" i="8"/>
  <c r="UNO93" i="8"/>
  <c r="UNP93" i="8"/>
  <c r="UNQ93" i="8"/>
  <c r="UNR93" i="8"/>
  <c r="UNS93" i="8"/>
  <c r="UNT93" i="8"/>
  <c r="UNU93" i="8"/>
  <c r="UNV93" i="8"/>
  <c r="UNW93" i="8"/>
  <c r="UNX93" i="8"/>
  <c r="UNY93" i="8"/>
  <c r="UNZ93" i="8"/>
  <c r="UOA93" i="8"/>
  <c r="UOB93" i="8"/>
  <c r="UOC93" i="8"/>
  <c r="UOD93" i="8"/>
  <c r="UOE93" i="8"/>
  <c r="UOF93" i="8"/>
  <c r="UOG93" i="8"/>
  <c r="UOH93" i="8"/>
  <c r="UOI93" i="8"/>
  <c r="UOJ93" i="8"/>
  <c r="UOK93" i="8"/>
  <c r="UOL93" i="8"/>
  <c r="UOM93" i="8"/>
  <c r="UON93" i="8"/>
  <c r="UOO93" i="8"/>
  <c r="UOP93" i="8"/>
  <c r="UOQ93" i="8"/>
  <c r="UOR93" i="8"/>
  <c r="UOS93" i="8"/>
  <c r="UOT93" i="8"/>
  <c r="UOU93" i="8"/>
  <c r="UOV93" i="8"/>
  <c r="UOW93" i="8"/>
  <c r="UOX93" i="8"/>
  <c r="UOY93" i="8"/>
  <c r="UOZ93" i="8"/>
  <c r="UPA93" i="8"/>
  <c r="UPB93" i="8"/>
  <c r="UPC93" i="8"/>
  <c r="UPD93" i="8"/>
  <c r="UPE93" i="8"/>
  <c r="UPF93" i="8"/>
  <c r="UPG93" i="8"/>
  <c r="UPH93" i="8"/>
  <c r="UPI93" i="8"/>
  <c r="UPJ93" i="8"/>
  <c r="UPK93" i="8"/>
  <c r="UPL93" i="8"/>
  <c r="UPM93" i="8"/>
  <c r="UPN93" i="8"/>
  <c r="UPO93" i="8"/>
  <c r="UPP93" i="8"/>
  <c r="UPQ93" i="8"/>
  <c r="UPR93" i="8"/>
  <c r="UPS93" i="8"/>
  <c r="UPT93" i="8"/>
  <c r="UPU93" i="8"/>
  <c r="UPV93" i="8"/>
  <c r="UPW93" i="8"/>
  <c r="UPX93" i="8"/>
  <c r="UPY93" i="8"/>
  <c r="UPZ93" i="8"/>
  <c r="UQA93" i="8"/>
  <c r="UQB93" i="8"/>
  <c r="UQC93" i="8"/>
  <c r="UQD93" i="8"/>
  <c r="UQE93" i="8"/>
  <c r="UQF93" i="8"/>
  <c r="UQG93" i="8"/>
  <c r="UQH93" i="8"/>
  <c r="UQI93" i="8"/>
  <c r="UQJ93" i="8"/>
  <c r="UQK93" i="8"/>
  <c r="UQL93" i="8"/>
  <c r="UQM93" i="8"/>
  <c r="UQN93" i="8"/>
  <c r="UQO93" i="8"/>
  <c r="UQP93" i="8"/>
  <c r="UQQ93" i="8"/>
  <c r="UQR93" i="8"/>
  <c r="UQS93" i="8"/>
  <c r="UQT93" i="8"/>
  <c r="UQU93" i="8"/>
  <c r="UQV93" i="8"/>
  <c r="UQW93" i="8"/>
  <c r="UQX93" i="8"/>
  <c r="UQY93" i="8"/>
  <c r="UQZ93" i="8"/>
  <c r="URA93" i="8"/>
  <c r="URB93" i="8"/>
  <c r="URC93" i="8"/>
  <c r="URD93" i="8"/>
  <c r="URE93" i="8"/>
  <c r="URF93" i="8"/>
  <c r="URG93" i="8"/>
  <c r="URH93" i="8"/>
  <c r="URI93" i="8"/>
  <c r="URJ93" i="8"/>
  <c r="URK93" i="8"/>
  <c r="URL93" i="8"/>
  <c r="URM93" i="8"/>
  <c r="URN93" i="8"/>
  <c r="URO93" i="8"/>
  <c r="URP93" i="8"/>
  <c r="URQ93" i="8"/>
  <c r="URR93" i="8"/>
  <c r="URS93" i="8"/>
  <c r="URT93" i="8"/>
  <c r="URU93" i="8"/>
  <c r="URV93" i="8"/>
  <c r="URW93" i="8"/>
  <c r="URX93" i="8"/>
  <c r="URY93" i="8"/>
  <c r="URZ93" i="8"/>
  <c r="USA93" i="8"/>
  <c r="USB93" i="8"/>
  <c r="USC93" i="8"/>
  <c r="USD93" i="8"/>
  <c r="USE93" i="8"/>
  <c r="USF93" i="8"/>
  <c r="USG93" i="8"/>
  <c r="USH93" i="8"/>
  <c r="USI93" i="8"/>
  <c r="USJ93" i="8"/>
  <c r="USK93" i="8"/>
  <c r="USL93" i="8"/>
  <c r="USM93" i="8"/>
  <c r="USN93" i="8"/>
  <c r="USO93" i="8"/>
  <c r="USP93" i="8"/>
  <c r="USQ93" i="8"/>
  <c r="USR93" i="8"/>
  <c r="USS93" i="8"/>
  <c r="UST93" i="8"/>
  <c r="USU93" i="8"/>
  <c r="USV93" i="8"/>
  <c r="USW93" i="8"/>
  <c r="USX93" i="8"/>
  <c r="USY93" i="8"/>
  <c r="USZ93" i="8"/>
  <c r="UTA93" i="8"/>
  <c r="UTB93" i="8"/>
  <c r="UTC93" i="8"/>
  <c r="UTD93" i="8"/>
  <c r="UTE93" i="8"/>
  <c r="UTF93" i="8"/>
  <c r="UTG93" i="8"/>
  <c r="UTH93" i="8"/>
  <c r="UTI93" i="8"/>
  <c r="UTJ93" i="8"/>
  <c r="UTK93" i="8"/>
  <c r="UTL93" i="8"/>
  <c r="UTM93" i="8"/>
  <c r="UTN93" i="8"/>
  <c r="UTO93" i="8"/>
  <c r="UTP93" i="8"/>
  <c r="UTQ93" i="8"/>
  <c r="UTR93" i="8"/>
  <c r="UTS93" i="8"/>
  <c r="UTT93" i="8"/>
  <c r="UTU93" i="8"/>
  <c r="UTV93" i="8"/>
  <c r="UTW93" i="8"/>
  <c r="UTX93" i="8"/>
  <c r="UTY93" i="8"/>
  <c r="UTZ93" i="8"/>
  <c r="UUA93" i="8"/>
  <c r="UUB93" i="8"/>
  <c r="UUC93" i="8"/>
  <c r="UUD93" i="8"/>
  <c r="UUE93" i="8"/>
  <c r="UUF93" i="8"/>
  <c r="UUG93" i="8"/>
  <c r="UUH93" i="8"/>
  <c r="UUI93" i="8"/>
  <c r="UUJ93" i="8"/>
  <c r="UUK93" i="8"/>
  <c r="UUL93" i="8"/>
  <c r="UUM93" i="8"/>
  <c r="UUN93" i="8"/>
  <c r="UUO93" i="8"/>
  <c r="UUP93" i="8"/>
  <c r="UUQ93" i="8"/>
  <c r="UUR93" i="8"/>
  <c r="UUS93" i="8"/>
  <c r="UUT93" i="8"/>
  <c r="UUU93" i="8"/>
  <c r="UUV93" i="8"/>
  <c r="UUW93" i="8"/>
  <c r="UUX93" i="8"/>
  <c r="UUY93" i="8"/>
  <c r="UUZ93" i="8"/>
  <c r="UVA93" i="8"/>
  <c r="UVB93" i="8"/>
  <c r="UVC93" i="8"/>
  <c r="UVD93" i="8"/>
  <c r="UVE93" i="8"/>
  <c r="UVF93" i="8"/>
  <c r="UVG93" i="8"/>
  <c r="UVH93" i="8"/>
  <c r="UVI93" i="8"/>
  <c r="UVJ93" i="8"/>
  <c r="UVK93" i="8"/>
  <c r="UVL93" i="8"/>
  <c r="UVM93" i="8"/>
  <c r="UVN93" i="8"/>
  <c r="UVO93" i="8"/>
  <c r="UVP93" i="8"/>
  <c r="UVQ93" i="8"/>
  <c r="UVR93" i="8"/>
  <c r="UVS93" i="8"/>
  <c r="UVT93" i="8"/>
  <c r="UVU93" i="8"/>
  <c r="UVV93" i="8"/>
  <c r="UVW93" i="8"/>
  <c r="UVX93" i="8"/>
  <c r="UVY93" i="8"/>
  <c r="UVZ93" i="8"/>
  <c r="UWA93" i="8"/>
  <c r="UWB93" i="8"/>
  <c r="UWC93" i="8"/>
  <c r="UWD93" i="8"/>
  <c r="UWE93" i="8"/>
  <c r="UWF93" i="8"/>
  <c r="UWG93" i="8"/>
  <c r="UWH93" i="8"/>
  <c r="UWI93" i="8"/>
  <c r="UWJ93" i="8"/>
  <c r="UWK93" i="8"/>
  <c r="UWL93" i="8"/>
  <c r="UWM93" i="8"/>
  <c r="UWN93" i="8"/>
  <c r="UWO93" i="8"/>
  <c r="UWP93" i="8"/>
  <c r="UWQ93" i="8"/>
  <c r="UWR93" i="8"/>
  <c r="UWS93" i="8"/>
  <c r="UWT93" i="8"/>
  <c r="UWU93" i="8"/>
  <c r="UWV93" i="8"/>
  <c r="UWW93" i="8"/>
  <c r="UWX93" i="8"/>
  <c r="UWY93" i="8"/>
  <c r="UWZ93" i="8"/>
  <c r="UXA93" i="8"/>
  <c r="UXB93" i="8"/>
  <c r="UXC93" i="8"/>
  <c r="UXD93" i="8"/>
  <c r="UXE93" i="8"/>
  <c r="UXF93" i="8"/>
  <c r="UXG93" i="8"/>
  <c r="UXH93" i="8"/>
  <c r="UXI93" i="8"/>
  <c r="UXJ93" i="8"/>
  <c r="UXK93" i="8"/>
  <c r="UXL93" i="8"/>
  <c r="UXM93" i="8"/>
  <c r="UXN93" i="8"/>
  <c r="UXO93" i="8"/>
  <c r="UXP93" i="8"/>
  <c r="UXQ93" i="8"/>
  <c r="UXR93" i="8"/>
  <c r="UXS93" i="8"/>
  <c r="UXT93" i="8"/>
  <c r="UXU93" i="8"/>
  <c r="UXV93" i="8"/>
  <c r="UXW93" i="8"/>
  <c r="UXX93" i="8"/>
  <c r="UXY93" i="8"/>
  <c r="UXZ93" i="8"/>
  <c r="UYA93" i="8"/>
  <c r="UYB93" i="8"/>
  <c r="UYC93" i="8"/>
  <c r="UYD93" i="8"/>
  <c r="UYE93" i="8"/>
  <c r="UYF93" i="8"/>
  <c r="UYG93" i="8"/>
  <c r="UYH93" i="8"/>
  <c r="UYI93" i="8"/>
  <c r="UYJ93" i="8"/>
  <c r="UYK93" i="8"/>
  <c r="UYL93" i="8"/>
  <c r="UYM93" i="8"/>
  <c r="UYN93" i="8"/>
  <c r="UYO93" i="8"/>
  <c r="UYP93" i="8"/>
  <c r="UYQ93" i="8"/>
  <c r="UYR93" i="8"/>
  <c r="UYS93" i="8"/>
  <c r="UYT93" i="8"/>
  <c r="UYU93" i="8"/>
  <c r="UYV93" i="8"/>
  <c r="UYW93" i="8"/>
  <c r="UYX93" i="8"/>
  <c r="UYY93" i="8"/>
  <c r="UYZ93" i="8"/>
  <c r="UZA93" i="8"/>
  <c r="UZB93" i="8"/>
  <c r="UZC93" i="8"/>
  <c r="UZD93" i="8"/>
  <c r="UZE93" i="8"/>
  <c r="UZF93" i="8"/>
  <c r="UZG93" i="8"/>
  <c r="UZH93" i="8"/>
  <c r="UZI93" i="8"/>
  <c r="UZJ93" i="8"/>
  <c r="UZK93" i="8"/>
  <c r="UZL93" i="8"/>
  <c r="UZM93" i="8"/>
  <c r="UZN93" i="8"/>
  <c r="UZO93" i="8"/>
  <c r="UZP93" i="8"/>
  <c r="UZQ93" i="8"/>
  <c r="UZR93" i="8"/>
  <c r="UZS93" i="8"/>
  <c r="UZT93" i="8"/>
  <c r="UZU93" i="8"/>
  <c r="UZV93" i="8"/>
  <c r="UZW93" i="8"/>
  <c r="UZX93" i="8"/>
  <c r="UZY93" i="8"/>
  <c r="UZZ93" i="8"/>
  <c r="VAA93" i="8"/>
  <c r="VAB93" i="8"/>
  <c r="VAC93" i="8"/>
  <c r="VAD93" i="8"/>
  <c r="VAE93" i="8"/>
  <c r="VAF93" i="8"/>
  <c r="VAG93" i="8"/>
  <c r="VAH93" i="8"/>
  <c r="VAI93" i="8"/>
  <c r="VAJ93" i="8"/>
  <c r="VAK93" i="8"/>
  <c r="VAL93" i="8"/>
  <c r="VAM93" i="8"/>
  <c r="VAN93" i="8"/>
  <c r="VAO93" i="8"/>
  <c r="VAP93" i="8"/>
  <c r="VAQ93" i="8"/>
  <c r="VAR93" i="8"/>
  <c r="VAS93" i="8"/>
  <c r="VAT93" i="8"/>
  <c r="VAU93" i="8"/>
  <c r="VAV93" i="8"/>
  <c r="VAW93" i="8"/>
  <c r="VAX93" i="8"/>
  <c r="VAY93" i="8"/>
  <c r="VAZ93" i="8"/>
  <c r="VBA93" i="8"/>
  <c r="VBB93" i="8"/>
  <c r="VBC93" i="8"/>
  <c r="VBD93" i="8"/>
  <c r="VBE93" i="8"/>
  <c r="VBF93" i="8"/>
  <c r="VBG93" i="8"/>
  <c r="VBH93" i="8"/>
  <c r="VBI93" i="8"/>
  <c r="VBJ93" i="8"/>
  <c r="VBK93" i="8"/>
  <c r="VBL93" i="8"/>
  <c r="VBM93" i="8"/>
  <c r="VBN93" i="8"/>
  <c r="VBO93" i="8"/>
  <c r="VBP93" i="8"/>
  <c r="VBQ93" i="8"/>
  <c r="VBR93" i="8"/>
  <c r="VBS93" i="8"/>
  <c r="VBT93" i="8"/>
  <c r="VBU93" i="8"/>
  <c r="VBV93" i="8"/>
  <c r="VBW93" i="8"/>
  <c r="VBX93" i="8"/>
  <c r="VBY93" i="8"/>
  <c r="VBZ93" i="8"/>
  <c r="VCA93" i="8"/>
  <c r="VCB93" i="8"/>
  <c r="VCC93" i="8"/>
  <c r="VCD93" i="8"/>
  <c r="VCE93" i="8"/>
  <c r="VCF93" i="8"/>
  <c r="VCG93" i="8"/>
  <c r="VCH93" i="8"/>
  <c r="VCI93" i="8"/>
  <c r="VCJ93" i="8"/>
  <c r="VCK93" i="8"/>
  <c r="VCL93" i="8"/>
  <c r="VCM93" i="8"/>
  <c r="VCN93" i="8"/>
  <c r="VCO93" i="8"/>
  <c r="VCP93" i="8"/>
  <c r="VCQ93" i="8"/>
  <c r="VCR93" i="8"/>
  <c r="VCS93" i="8"/>
  <c r="VCT93" i="8"/>
  <c r="VCU93" i="8"/>
  <c r="VCV93" i="8"/>
  <c r="VCW93" i="8"/>
  <c r="VCX93" i="8"/>
  <c r="VCY93" i="8"/>
  <c r="VCZ93" i="8"/>
  <c r="VDA93" i="8"/>
  <c r="VDB93" i="8"/>
  <c r="VDC93" i="8"/>
  <c r="VDD93" i="8"/>
  <c r="VDE93" i="8"/>
  <c r="VDF93" i="8"/>
  <c r="VDG93" i="8"/>
  <c r="VDH93" i="8"/>
  <c r="VDI93" i="8"/>
  <c r="VDJ93" i="8"/>
  <c r="VDK93" i="8"/>
  <c r="VDL93" i="8"/>
  <c r="VDM93" i="8"/>
  <c r="VDN93" i="8"/>
  <c r="VDO93" i="8"/>
  <c r="VDP93" i="8"/>
  <c r="VDQ93" i="8"/>
  <c r="VDR93" i="8"/>
  <c r="VDS93" i="8"/>
  <c r="VDT93" i="8"/>
  <c r="VDU93" i="8"/>
  <c r="VDV93" i="8"/>
  <c r="VDW93" i="8"/>
  <c r="VDX93" i="8"/>
  <c r="VDY93" i="8"/>
  <c r="VDZ93" i="8"/>
  <c r="VEA93" i="8"/>
  <c r="VEB93" i="8"/>
  <c r="VEC93" i="8"/>
  <c r="VED93" i="8"/>
  <c r="VEE93" i="8"/>
  <c r="VEF93" i="8"/>
  <c r="VEG93" i="8"/>
  <c r="VEH93" i="8"/>
  <c r="VEI93" i="8"/>
  <c r="VEJ93" i="8"/>
  <c r="VEK93" i="8"/>
  <c r="VEL93" i="8"/>
  <c r="VEM93" i="8"/>
  <c r="VEN93" i="8"/>
  <c r="VEO93" i="8"/>
  <c r="VEP93" i="8"/>
  <c r="VEQ93" i="8"/>
  <c r="VER93" i="8"/>
  <c r="VES93" i="8"/>
  <c r="VET93" i="8"/>
  <c r="VEU93" i="8"/>
  <c r="VEV93" i="8"/>
  <c r="VEW93" i="8"/>
  <c r="VEX93" i="8"/>
  <c r="VEY93" i="8"/>
  <c r="VEZ93" i="8"/>
  <c r="VFA93" i="8"/>
  <c r="VFB93" i="8"/>
  <c r="VFC93" i="8"/>
  <c r="VFD93" i="8"/>
  <c r="VFE93" i="8"/>
  <c r="VFF93" i="8"/>
  <c r="VFG93" i="8"/>
  <c r="VFH93" i="8"/>
  <c r="VFI93" i="8"/>
  <c r="VFJ93" i="8"/>
  <c r="VFK93" i="8"/>
  <c r="VFL93" i="8"/>
  <c r="VFM93" i="8"/>
  <c r="VFN93" i="8"/>
  <c r="VFO93" i="8"/>
  <c r="VFP93" i="8"/>
  <c r="VFQ93" i="8"/>
  <c r="VFR93" i="8"/>
  <c r="VFS93" i="8"/>
  <c r="VFT93" i="8"/>
  <c r="VFU93" i="8"/>
  <c r="VFV93" i="8"/>
  <c r="VFW93" i="8"/>
  <c r="VFX93" i="8"/>
  <c r="VFY93" i="8"/>
  <c r="VFZ93" i="8"/>
  <c r="VGA93" i="8"/>
  <c r="VGB93" i="8"/>
  <c r="VGC93" i="8"/>
  <c r="VGD93" i="8"/>
  <c r="VGE93" i="8"/>
  <c r="VGF93" i="8"/>
  <c r="VGG93" i="8"/>
  <c r="VGH93" i="8"/>
  <c r="VGI93" i="8"/>
  <c r="VGJ93" i="8"/>
  <c r="VGK93" i="8"/>
  <c r="VGL93" i="8"/>
  <c r="VGM93" i="8"/>
  <c r="VGN93" i="8"/>
  <c r="VGO93" i="8"/>
  <c r="VGP93" i="8"/>
  <c r="VGQ93" i="8"/>
  <c r="VGR93" i="8"/>
  <c r="VGS93" i="8"/>
  <c r="VGT93" i="8"/>
  <c r="VGU93" i="8"/>
  <c r="VGV93" i="8"/>
  <c r="VGW93" i="8"/>
  <c r="VGX93" i="8"/>
  <c r="VGY93" i="8"/>
  <c r="VGZ93" i="8"/>
  <c r="VHA93" i="8"/>
  <c r="VHB93" i="8"/>
  <c r="VHC93" i="8"/>
  <c r="VHD93" i="8"/>
  <c r="VHE93" i="8"/>
  <c r="VHF93" i="8"/>
  <c r="VHG93" i="8"/>
  <c r="VHH93" i="8"/>
  <c r="VHI93" i="8"/>
  <c r="VHJ93" i="8"/>
  <c r="VHK93" i="8"/>
  <c r="VHL93" i="8"/>
  <c r="VHM93" i="8"/>
  <c r="VHN93" i="8"/>
  <c r="VHO93" i="8"/>
  <c r="VHP93" i="8"/>
  <c r="VHQ93" i="8"/>
  <c r="VHR93" i="8"/>
  <c r="VHS93" i="8"/>
  <c r="VHT93" i="8"/>
  <c r="VHU93" i="8"/>
  <c r="VHV93" i="8"/>
  <c r="VHW93" i="8"/>
  <c r="VHX93" i="8"/>
  <c r="VHY93" i="8"/>
  <c r="VHZ93" i="8"/>
  <c r="VIA93" i="8"/>
  <c r="VIB93" i="8"/>
  <c r="VIC93" i="8"/>
  <c r="VID93" i="8"/>
  <c r="VIE93" i="8"/>
  <c r="VIF93" i="8"/>
  <c r="VIG93" i="8"/>
  <c r="VIH93" i="8"/>
  <c r="VII93" i="8"/>
  <c r="VIJ93" i="8"/>
  <c r="VIK93" i="8"/>
  <c r="VIL93" i="8"/>
  <c r="VIM93" i="8"/>
  <c r="VIN93" i="8"/>
  <c r="VIO93" i="8"/>
  <c r="VIP93" i="8"/>
  <c r="VIQ93" i="8"/>
  <c r="VIR93" i="8"/>
  <c r="VIS93" i="8"/>
  <c r="VIT93" i="8"/>
  <c r="VIU93" i="8"/>
  <c r="VIV93" i="8"/>
  <c r="VIW93" i="8"/>
  <c r="VIX93" i="8"/>
  <c r="VIY93" i="8"/>
  <c r="VIZ93" i="8"/>
  <c r="VJA93" i="8"/>
  <c r="VJB93" i="8"/>
  <c r="VJC93" i="8"/>
  <c r="VJD93" i="8"/>
  <c r="VJE93" i="8"/>
  <c r="VJF93" i="8"/>
  <c r="VJG93" i="8"/>
  <c r="VJH93" i="8"/>
  <c r="VJI93" i="8"/>
  <c r="VJJ93" i="8"/>
  <c r="VJK93" i="8"/>
  <c r="VJL93" i="8"/>
  <c r="VJM93" i="8"/>
  <c r="VJN93" i="8"/>
  <c r="VJO93" i="8"/>
  <c r="VJP93" i="8"/>
  <c r="VJQ93" i="8"/>
  <c r="VJR93" i="8"/>
  <c r="VJS93" i="8"/>
  <c r="VJT93" i="8"/>
  <c r="VJU93" i="8"/>
  <c r="VJV93" i="8"/>
  <c r="VJW93" i="8"/>
  <c r="VJX93" i="8"/>
  <c r="VJY93" i="8"/>
  <c r="VJZ93" i="8"/>
  <c r="VKA93" i="8"/>
  <c r="VKB93" i="8"/>
  <c r="VKC93" i="8"/>
  <c r="VKD93" i="8"/>
  <c r="VKE93" i="8"/>
  <c r="VKF93" i="8"/>
  <c r="VKG93" i="8"/>
  <c r="VKH93" i="8"/>
  <c r="VKI93" i="8"/>
  <c r="VKJ93" i="8"/>
  <c r="VKK93" i="8"/>
  <c r="VKL93" i="8"/>
  <c r="VKM93" i="8"/>
  <c r="VKN93" i="8"/>
  <c r="VKO93" i="8"/>
  <c r="VKP93" i="8"/>
  <c r="VKQ93" i="8"/>
  <c r="VKR93" i="8"/>
  <c r="VKS93" i="8"/>
  <c r="VKT93" i="8"/>
  <c r="VKU93" i="8"/>
  <c r="VKV93" i="8"/>
  <c r="VKW93" i="8"/>
  <c r="VKX93" i="8"/>
  <c r="VKY93" i="8"/>
  <c r="VKZ93" i="8"/>
  <c r="VLA93" i="8"/>
  <c r="VLB93" i="8"/>
  <c r="VLC93" i="8"/>
  <c r="VLD93" i="8"/>
  <c r="VLE93" i="8"/>
  <c r="VLF93" i="8"/>
  <c r="VLG93" i="8"/>
  <c r="VLH93" i="8"/>
  <c r="VLI93" i="8"/>
  <c r="VLJ93" i="8"/>
  <c r="VLK93" i="8"/>
  <c r="VLL93" i="8"/>
  <c r="VLM93" i="8"/>
  <c r="VLN93" i="8"/>
  <c r="VLO93" i="8"/>
  <c r="VLP93" i="8"/>
  <c r="VLQ93" i="8"/>
  <c r="VLR93" i="8"/>
  <c r="VLS93" i="8"/>
  <c r="VLT93" i="8"/>
  <c r="VLU93" i="8"/>
  <c r="VLV93" i="8"/>
  <c r="VLW93" i="8"/>
  <c r="VLX93" i="8"/>
  <c r="VLY93" i="8"/>
  <c r="VLZ93" i="8"/>
  <c r="VMA93" i="8"/>
  <c r="VMB93" i="8"/>
  <c r="VMC93" i="8"/>
  <c r="VMD93" i="8"/>
  <c r="VME93" i="8"/>
  <c r="VMF93" i="8"/>
  <c r="VMG93" i="8"/>
  <c r="VMH93" i="8"/>
  <c r="VMI93" i="8"/>
  <c r="VMJ93" i="8"/>
  <c r="VMK93" i="8"/>
  <c r="VML93" i="8"/>
  <c r="VMM93" i="8"/>
  <c r="VMN93" i="8"/>
  <c r="VMO93" i="8"/>
  <c r="VMP93" i="8"/>
  <c r="VMQ93" i="8"/>
  <c r="VMR93" i="8"/>
  <c r="VMS93" i="8"/>
  <c r="VMT93" i="8"/>
  <c r="VMU93" i="8"/>
  <c r="VMV93" i="8"/>
  <c r="VMW93" i="8"/>
  <c r="VMX93" i="8"/>
  <c r="VMY93" i="8"/>
  <c r="VMZ93" i="8"/>
  <c r="VNA93" i="8"/>
  <c r="VNB93" i="8"/>
  <c r="VNC93" i="8"/>
  <c r="VND93" i="8"/>
  <c r="VNE93" i="8"/>
  <c r="VNF93" i="8"/>
  <c r="VNG93" i="8"/>
  <c r="VNH93" i="8"/>
  <c r="VNI93" i="8"/>
  <c r="VNJ93" i="8"/>
  <c r="VNK93" i="8"/>
  <c r="VNL93" i="8"/>
  <c r="VNM93" i="8"/>
  <c r="VNN93" i="8"/>
  <c r="VNO93" i="8"/>
  <c r="VNP93" i="8"/>
  <c r="VNQ93" i="8"/>
  <c r="VNR93" i="8"/>
  <c r="VNS93" i="8"/>
  <c r="VNT93" i="8"/>
  <c r="VNU93" i="8"/>
  <c r="VNV93" i="8"/>
  <c r="VNW93" i="8"/>
  <c r="VNX93" i="8"/>
  <c r="VNY93" i="8"/>
  <c r="VNZ93" i="8"/>
  <c r="VOA93" i="8"/>
  <c r="VOB93" i="8"/>
  <c r="VOC93" i="8"/>
  <c r="VOD93" i="8"/>
  <c r="VOE93" i="8"/>
  <c r="VOF93" i="8"/>
  <c r="VOG93" i="8"/>
  <c r="VOH93" i="8"/>
  <c r="VOI93" i="8"/>
  <c r="VOJ93" i="8"/>
  <c r="VOK93" i="8"/>
  <c r="VOL93" i="8"/>
  <c r="VOM93" i="8"/>
  <c r="VON93" i="8"/>
  <c r="VOO93" i="8"/>
  <c r="VOP93" i="8"/>
  <c r="VOQ93" i="8"/>
  <c r="VOR93" i="8"/>
  <c r="VOS93" i="8"/>
  <c r="VOT93" i="8"/>
  <c r="VOU93" i="8"/>
  <c r="VOV93" i="8"/>
  <c r="VOW93" i="8"/>
  <c r="VOX93" i="8"/>
  <c r="VOY93" i="8"/>
  <c r="VOZ93" i="8"/>
  <c r="VPA93" i="8"/>
  <c r="VPB93" i="8"/>
  <c r="VPC93" i="8"/>
  <c r="VPD93" i="8"/>
  <c r="VPE93" i="8"/>
  <c r="VPF93" i="8"/>
  <c r="VPG93" i="8"/>
  <c r="VPH93" i="8"/>
  <c r="VPI93" i="8"/>
  <c r="VPJ93" i="8"/>
  <c r="VPK93" i="8"/>
  <c r="VPL93" i="8"/>
  <c r="VPM93" i="8"/>
  <c r="VPN93" i="8"/>
  <c r="VPO93" i="8"/>
  <c r="VPP93" i="8"/>
  <c r="VPQ93" i="8"/>
  <c r="VPR93" i="8"/>
  <c r="VPS93" i="8"/>
  <c r="VPT93" i="8"/>
  <c r="VPU93" i="8"/>
  <c r="VPV93" i="8"/>
  <c r="VPW93" i="8"/>
  <c r="VPX93" i="8"/>
  <c r="VPY93" i="8"/>
  <c r="VPZ93" i="8"/>
  <c r="VQA93" i="8"/>
  <c r="VQB93" i="8"/>
  <c r="VQC93" i="8"/>
  <c r="VQD93" i="8"/>
  <c r="VQE93" i="8"/>
  <c r="VQF93" i="8"/>
  <c r="VQG93" i="8"/>
  <c r="VQH93" i="8"/>
  <c r="VQI93" i="8"/>
  <c r="VQJ93" i="8"/>
  <c r="VQK93" i="8"/>
  <c r="VQL93" i="8"/>
  <c r="VQM93" i="8"/>
  <c r="VQN93" i="8"/>
  <c r="VQO93" i="8"/>
  <c r="VQP93" i="8"/>
  <c r="VQQ93" i="8"/>
  <c r="VQR93" i="8"/>
  <c r="VQS93" i="8"/>
  <c r="VQT93" i="8"/>
  <c r="VQU93" i="8"/>
  <c r="VQV93" i="8"/>
  <c r="VQW93" i="8"/>
  <c r="VQX93" i="8"/>
  <c r="VQY93" i="8"/>
  <c r="VQZ93" i="8"/>
  <c r="VRA93" i="8"/>
  <c r="VRB93" i="8"/>
  <c r="VRC93" i="8"/>
  <c r="VRD93" i="8"/>
  <c r="VRE93" i="8"/>
  <c r="VRF93" i="8"/>
  <c r="VRG93" i="8"/>
  <c r="VRH93" i="8"/>
  <c r="VRI93" i="8"/>
  <c r="VRJ93" i="8"/>
  <c r="VRK93" i="8"/>
  <c r="VRL93" i="8"/>
  <c r="VRM93" i="8"/>
  <c r="VRN93" i="8"/>
  <c r="VRO93" i="8"/>
  <c r="VRP93" i="8"/>
  <c r="VRQ93" i="8"/>
  <c r="VRR93" i="8"/>
  <c r="VRS93" i="8"/>
  <c r="VRT93" i="8"/>
  <c r="VRU93" i="8"/>
  <c r="VRV93" i="8"/>
  <c r="VRW93" i="8"/>
  <c r="VRX93" i="8"/>
  <c r="VRY93" i="8"/>
  <c r="VRZ93" i="8"/>
  <c r="VSA93" i="8"/>
  <c r="VSB93" i="8"/>
  <c r="VSC93" i="8"/>
  <c r="VSD93" i="8"/>
  <c r="VSE93" i="8"/>
  <c r="VSF93" i="8"/>
  <c r="VSG93" i="8"/>
  <c r="VSH93" i="8"/>
  <c r="VSI93" i="8"/>
  <c r="VSJ93" i="8"/>
  <c r="VSK93" i="8"/>
  <c r="VSL93" i="8"/>
  <c r="VSM93" i="8"/>
  <c r="VSN93" i="8"/>
  <c r="VSO93" i="8"/>
  <c r="VSP93" i="8"/>
  <c r="VSQ93" i="8"/>
  <c r="VSR93" i="8"/>
  <c r="VSS93" i="8"/>
  <c r="VST93" i="8"/>
  <c r="VSU93" i="8"/>
  <c r="VSV93" i="8"/>
  <c r="VSW93" i="8"/>
  <c r="VSX93" i="8"/>
  <c r="VSY93" i="8"/>
  <c r="VSZ93" i="8"/>
  <c r="VTA93" i="8"/>
  <c r="VTB93" i="8"/>
  <c r="VTC93" i="8"/>
  <c r="VTD93" i="8"/>
  <c r="VTE93" i="8"/>
  <c r="VTF93" i="8"/>
  <c r="VTG93" i="8"/>
  <c r="VTH93" i="8"/>
  <c r="VTI93" i="8"/>
  <c r="VTJ93" i="8"/>
  <c r="VTK93" i="8"/>
  <c r="VTL93" i="8"/>
  <c r="VTM93" i="8"/>
  <c r="VTN93" i="8"/>
  <c r="VTO93" i="8"/>
  <c r="VTP93" i="8"/>
  <c r="VTQ93" i="8"/>
  <c r="VTR93" i="8"/>
  <c r="VTS93" i="8"/>
  <c r="VTT93" i="8"/>
  <c r="VTU93" i="8"/>
  <c r="VTV93" i="8"/>
  <c r="VTW93" i="8"/>
  <c r="VTX93" i="8"/>
  <c r="VTY93" i="8"/>
  <c r="VTZ93" i="8"/>
  <c r="VUA93" i="8"/>
  <c r="VUB93" i="8"/>
  <c r="VUC93" i="8"/>
  <c r="VUD93" i="8"/>
  <c r="VUE93" i="8"/>
  <c r="VUF93" i="8"/>
  <c r="VUG93" i="8"/>
  <c r="VUH93" i="8"/>
  <c r="VUI93" i="8"/>
  <c r="VUJ93" i="8"/>
  <c r="VUK93" i="8"/>
  <c r="VUL93" i="8"/>
  <c r="VUM93" i="8"/>
  <c r="VUN93" i="8"/>
  <c r="VUO93" i="8"/>
  <c r="VUP93" i="8"/>
  <c r="VUQ93" i="8"/>
  <c r="VUR93" i="8"/>
  <c r="VUS93" i="8"/>
  <c r="VUT93" i="8"/>
  <c r="VUU93" i="8"/>
  <c r="VUV93" i="8"/>
  <c r="VUW93" i="8"/>
  <c r="VUX93" i="8"/>
  <c r="VUY93" i="8"/>
  <c r="VUZ93" i="8"/>
  <c r="VVA93" i="8"/>
  <c r="VVB93" i="8"/>
  <c r="VVC93" i="8"/>
  <c r="VVD93" i="8"/>
  <c r="VVE93" i="8"/>
  <c r="VVF93" i="8"/>
  <c r="VVG93" i="8"/>
  <c r="VVH93" i="8"/>
  <c r="VVI93" i="8"/>
  <c r="VVJ93" i="8"/>
  <c r="VVK93" i="8"/>
  <c r="VVL93" i="8"/>
  <c r="VVM93" i="8"/>
  <c r="VVN93" i="8"/>
  <c r="VVO93" i="8"/>
  <c r="VVP93" i="8"/>
  <c r="VVQ93" i="8"/>
  <c r="VVR93" i="8"/>
  <c r="VVS93" i="8"/>
  <c r="VVT93" i="8"/>
  <c r="VVU93" i="8"/>
  <c r="VVV93" i="8"/>
  <c r="VVW93" i="8"/>
  <c r="VVX93" i="8"/>
  <c r="VVY93" i="8"/>
  <c r="VVZ93" i="8"/>
  <c r="VWA93" i="8"/>
  <c r="VWB93" i="8"/>
  <c r="VWC93" i="8"/>
  <c r="VWD93" i="8"/>
  <c r="VWE93" i="8"/>
  <c r="VWF93" i="8"/>
  <c r="VWG93" i="8"/>
  <c r="VWH93" i="8"/>
  <c r="VWI93" i="8"/>
  <c r="VWJ93" i="8"/>
  <c r="VWK93" i="8"/>
  <c r="VWL93" i="8"/>
  <c r="VWM93" i="8"/>
  <c r="VWN93" i="8"/>
  <c r="VWO93" i="8"/>
  <c r="VWP93" i="8"/>
  <c r="VWQ93" i="8"/>
  <c r="VWR93" i="8"/>
  <c r="VWS93" i="8"/>
  <c r="VWT93" i="8"/>
  <c r="VWU93" i="8"/>
  <c r="VWV93" i="8"/>
  <c r="VWW93" i="8"/>
  <c r="VWX93" i="8"/>
  <c r="VWY93" i="8"/>
  <c r="VWZ93" i="8"/>
  <c r="VXA93" i="8"/>
  <c r="VXB93" i="8"/>
  <c r="VXC93" i="8"/>
  <c r="VXD93" i="8"/>
  <c r="VXE93" i="8"/>
  <c r="VXF93" i="8"/>
  <c r="VXG93" i="8"/>
  <c r="VXH93" i="8"/>
  <c r="VXI93" i="8"/>
  <c r="VXJ93" i="8"/>
  <c r="VXK93" i="8"/>
  <c r="VXL93" i="8"/>
  <c r="VXM93" i="8"/>
  <c r="VXN93" i="8"/>
  <c r="VXO93" i="8"/>
  <c r="VXP93" i="8"/>
  <c r="VXQ93" i="8"/>
  <c r="VXR93" i="8"/>
  <c r="VXS93" i="8"/>
  <c r="VXT93" i="8"/>
  <c r="VXU93" i="8"/>
  <c r="VXV93" i="8"/>
  <c r="VXW93" i="8"/>
  <c r="VXX93" i="8"/>
  <c r="VXY93" i="8"/>
  <c r="VXZ93" i="8"/>
  <c r="VYA93" i="8"/>
  <c r="VYB93" i="8"/>
  <c r="VYC93" i="8"/>
  <c r="VYD93" i="8"/>
  <c r="VYE93" i="8"/>
  <c r="VYF93" i="8"/>
  <c r="VYG93" i="8"/>
  <c r="VYH93" i="8"/>
  <c r="VYI93" i="8"/>
  <c r="VYJ93" i="8"/>
  <c r="VYK93" i="8"/>
  <c r="VYL93" i="8"/>
  <c r="VYM93" i="8"/>
  <c r="VYN93" i="8"/>
  <c r="VYO93" i="8"/>
  <c r="VYP93" i="8"/>
  <c r="VYQ93" i="8"/>
  <c r="VYR93" i="8"/>
  <c r="VYS93" i="8"/>
  <c r="VYT93" i="8"/>
  <c r="VYU93" i="8"/>
  <c r="VYV93" i="8"/>
  <c r="VYW93" i="8"/>
  <c r="VYX93" i="8"/>
  <c r="VYY93" i="8"/>
  <c r="VYZ93" i="8"/>
  <c r="VZA93" i="8"/>
  <c r="VZB93" i="8"/>
  <c r="VZC93" i="8"/>
  <c r="VZD93" i="8"/>
  <c r="VZE93" i="8"/>
  <c r="VZF93" i="8"/>
  <c r="VZG93" i="8"/>
  <c r="VZH93" i="8"/>
  <c r="VZI93" i="8"/>
  <c r="VZJ93" i="8"/>
  <c r="VZK93" i="8"/>
  <c r="VZL93" i="8"/>
  <c r="VZM93" i="8"/>
  <c r="VZN93" i="8"/>
  <c r="VZO93" i="8"/>
  <c r="VZP93" i="8"/>
  <c r="VZQ93" i="8"/>
  <c r="VZR93" i="8"/>
  <c r="VZS93" i="8"/>
  <c r="VZT93" i="8"/>
  <c r="VZU93" i="8"/>
  <c r="VZV93" i="8"/>
  <c r="VZW93" i="8"/>
  <c r="VZX93" i="8"/>
  <c r="VZY93" i="8"/>
  <c r="VZZ93" i="8"/>
  <c r="WAA93" i="8"/>
  <c r="WAB93" i="8"/>
  <c r="WAC93" i="8"/>
  <c r="WAD93" i="8"/>
  <c r="WAE93" i="8"/>
  <c r="WAF93" i="8"/>
  <c r="WAG93" i="8"/>
  <c r="WAH93" i="8"/>
  <c r="WAI93" i="8"/>
  <c r="WAJ93" i="8"/>
  <c r="WAK93" i="8"/>
  <c r="WAL93" i="8"/>
  <c r="WAM93" i="8"/>
  <c r="WAN93" i="8"/>
  <c r="WAO93" i="8"/>
  <c r="WAP93" i="8"/>
  <c r="WAQ93" i="8"/>
  <c r="WAR93" i="8"/>
  <c r="WAS93" i="8"/>
  <c r="WAT93" i="8"/>
  <c r="WAU93" i="8"/>
  <c r="WAV93" i="8"/>
  <c r="WAW93" i="8"/>
  <c r="WAX93" i="8"/>
  <c r="WAY93" i="8"/>
  <c r="WAZ93" i="8"/>
  <c r="WBA93" i="8"/>
  <c r="WBB93" i="8"/>
  <c r="WBC93" i="8"/>
  <c r="WBD93" i="8"/>
  <c r="WBE93" i="8"/>
  <c r="WBF93" i="8"/>
  <c r="WBG93" i="8"/>
  <c r="WBH93" i="8"/>
  <c r="WBI93" i="8"/>
  <c r="WBJ93" i="8"/>
  <c r="WBK93" i="8"/>
  <c r="WBL93" i="8"/>
  <c r="WBM93" i="8"/>
  <c r="WBN93" i="8"/>
  <c r="WBO93" i="8"/>
  <c r="WBP93" i="8"/>
  <c r="WBQ93" i="8"/>
  <c r="WBR93" i="8"/>
  <c r="WBS93" i="8"/>
  <c r="WBT93" i="8"/>
  <c r="WBU93" i="8"/>
  <c r="WBV93" i="8"/>
  <c r="WBW93" i="8"/>
  <c r="WBX93" i="8"/>
  <c r="WBY93" i="8"/>
  <c r="WBZ93" i="8"/>
  <c r="WCA93" i="8"/>
  <c r="WCB93" i="8"/>
  <c r="WCC93" i="8"/>
  <c r="WCD93" i="8"/>
  <c r="WCE93" i="8"/>
  <c r="WCF93" i="8"/>
  <c r="WCG93" i="8"/>
  <c r="WCH93" i="8"/>
  <c r="WCI93" i="8"/>
  <c r="WCJ93" i="8"/>
  <c r="WCK93" i="8"/>
  <c r="WCL93" i="8"/>
  <c r="WCM93" i="8"/>
  <c r="WCN93" i="8"/>
  <c r="WCO93" i="8"/>
  <c r="WCP93" i="8"/>
  <c r="WCQ93" i="8"/>
  <c r="WCR93" i="8"/>
  <c r="WCS93" i="8"/>
  <c r="WCT93" i="8"/>
  <c r="WCU93" i="8"/>
  <c r="WCV93" i="8"/>
  <c r="WCW93" i="8"/>
  <c r="WCX93" i="8"/>
  <c r="WCY93" i="8"/>
  <c r="WCZ93" i="8"/>
  <c r="WDA93" i="8"/>
  <c r="WDB93" i="8"/>
  <c r="WDC93" i="8"/>
  <c r="WDD93" i="8"/>
  <c r="WDE93" i="8"/>
  <c r="WDF93" i="8"/>
  <c r="WDG93" i="8"/>
  <c r="WDH93" i="8"/>
  <c r="WDI93" i="8"/>
  <c r="WDJ93" i="8"/>
  <c r="WDK93" i="8"/>
  <c r="WDL93" i="8"/>
  <c r="WDM93" i="8"/>
  <c r="WDN93" i="8"/>
  <c r="WDO93" i="8"/>
  <c r="WDP93" i="8"/>
  <c r="WDQ93" i="8"/>
  <c r="WDR93" i="8"/>
  <c r="WDS93" i="8"/>
  <c r="WDT93" i="8"/>
  <c r="WDU93" i="8"/>
  <c r="WDV93" i="8"/>
  <c r="WDW93" i="8"/>
  <c r="WDX93" i="8"/>
  <c r="WDY93" i="8"/>
  <c r="WDZ93" i="8"/>
  <c r="WEA93" i="8"/>
  <c r="WEB93" i="8"/>
  <c r="WEC93" i="8"/>
  <c r="WED93" i="8"/>
  <c r="WEE93" i="8"/>
  <c r="WEF93" i="8"/>
  <c r="WEG93" i="8"/>
  <c r="WEH93" i="8"/>
  <c r="WEI93" i="8"/>
  <c r="WEJ93" i="8"/>
  <c r="WEK93" i="8"/>
  <c r="WEL93" i="8"/>
  <c r="WEM93" i="8"/>
  <c r="WEN93" i="8"/>
  <c r="WEO93" i="8"/>
  <c r="WEP93" i="8"/>
  <c r="WEQ93" i="8"/>
  <c r="WER93" i="8"/>
  <c r="WES93" i="8"/>
  <c r="WET93" i="8"/>
  <c r="WEU93" i="8"/>
  <c r="WEV93" i="8"/>
  <c r="WEW93" i="8"/>
  <c r="WEX93" i="8"/>
  <c r="WEY93" i="8"/>
  <c r="WEZ93" i="8"/>
  <c r="WFA93" i="8"/>
  <c r="WFB93" i="8"/>
  <c r="WFC93" i="8"/>
  <c r="WFD93" i="8"/>
  <c r="WFE93" i="8"/>
  <c r="WFF93" i="8"/>
  <c r="WFG93" i="8"/>
  <c r="WFH93" i="8"/>
  <c r="WFI93" i="8"/>
  <c r="WFJ93" i="8"/>
  <c r="WFK93" i="8"/>
  <c r="WFL93" i="8"/>
  <c r="WFM93" i="8"/>
  <c r="WFN93" i="8"/>
  <c r="WFO93" i="8"/>
  <c r="WFP93" i="8"/>
  <c r="WFQ93" i="8"/>
  <c r="WFR93" i="8"/>
  <c r="WFS93" i="8"/>
  <c r="WFT93" i="8"/>
  <c r="WFU93" i="8"/>
  <c r="WFV93" i="8"/>
  <c r="WFW93" i="8"/>
  <c r="WFX93" i="8"/>
  <c r="WFY93" i="8"/>
  <c r="WFZ93" i="8"/>
  <c r="WGA93" i="8"/>
  <c r="WGB93" i="8"/>
  <c r="WGC93" i="8"/>
  <c r="WGD93" i="8"/>
  <c r="WGE93" i="8"/>
  <c r="WGF93" i="8"/>
  <c r="WGG93" i="8"/>
  <c r="WGH93" i="8"/>
  <c r="WGI93" i="8"/>
  <c r="WGJ93" i="8"/>
  <c r="WGK93" i="8"/>
  <c r="WGL93" i="8"/>
  <c r="WGM93" i="8"/>
  <c r="WGN93" i="8"/>
  <c r="WGO93" i="8"/>
  <c r="WGP93" i="8"/>
  <c r="WGQ93" i="8"/>
  <c r="WGR93" i="8"/>
  <c r="WGS93" i="8"/>
  <c r="WGT93" i="8"/>
  <c r="WGU93" i="8"/>
  <c r="WGV93" i="8"/>
  <c r="WGW93" i="8"/>
  <c r="WGX93" i="8"/>
  <c r="WGY93" i="8"/>
  <c r="WGZ93" i="8"/>
  <c r="WHA93" i="8"/>
  <c r="WHB93" i="8"/>
  <c r="WHC93" i="8"/>
  <c r="WHD93" i="8"/>
  <c r="WHE93" i="8"/>
  <c r="WHF93" i="8"/>
  <c r="WHG93" i="8"/>
  <c r="WHH93" i="8"/>
  <c r="WHI93" i="8"/>
  <c r="WHJ93" i="8"/>
  <c r="WHK93" i="8"/>
  <c r="WHL93" i="8"/>
  <c r="WHM93" i="8"/>
  <c r="WHN93" i="8"/>
  <c r="WHO93" i="8"/>
  <c r="WHP93" i="8"/>
  <c r="WHQ93" i="8"/>
  <c r="WHR93" i="8"/>
  <c r="WHS93" i="8"/>
  <c r="WHT93" i="8"/>
  <c r="WHU93" i="8"/>
  <c r="WHV93" i="8"/>
  <c r="WHW93" i="8"/>
  <c r="WHX93" i="8"/>
  <c r="WHY93" i="8"/>
  <c r="WHZ93" i="8"/>
  <c r="WIA93" i="8"/>
  <c r="WIB93" i="8"/>
  <c r="WIC93" i="8"/>
  <c r="WID93" i="8"/>
  <c r="WIE93" i="8"/>
  <c r="WIF93" i="8"/>
  <c r="WIG93" i="8"/>
  <c r="WIH93" i="8"/>
  <c r="WII93" i="8"/>
  <c r="WIJ93" i="8"/>
  <c r="WIK93" i="8"/>
  <c r="WIL93" i="8"/>
  <c r="WIM93" i="8"/>
  <c r="WIN93" i="8"/>
  <c r="WIO93" i="8"/>
  <c r="WIP93" i="8"/>
  <c r="WIQ93" i="8"/>
  <c r="WIR93" i="8"/>
  <c r="WIS93" i="8"/>
  <c r="WIT93" i="8"/>
  <c r="WIU93" i="8"/>
  <c r="WIV93" i="8"/>
  <c r="WIW93" i="8"/>
  <c r="WIX93" i="8"/>
  <c r="WIY93" i="8"/>
  <c r="WIZ93" i="8"/>
  <c r="WJA93" i="8"/>
  <c r="WJB93" i="8"/>
  <c r="WJC93" i="8"/>
  <c r="WJD93" i="8"/>
  <c r="WJE93" i="8"/>
  <c r="WJF93" i="8"/>
  <c r="WJG93" i="8"/>
  <c r="WJH93" i="8"/>
  <c r="WJI93" i="8"/>
  <c r="WJJ93" i="8"/>
  <c r="WJK93" i="8"/>
  <c r="WJL93" i="8"/>
  <c r="WJM93" i="8"/>
  <c r="WJN93" i="8"/>
  <c r="WJO93" i="8"/>
  <c r="WJP93" i="8"/>
  <c r="WJQ93" i="8"/>
  <c r="WJR93" i="8"/>
  <c r="WJS93" i="8"/>
  <c r="WJT93" i="8"/>
  <c r="WJU93" i="8"/>
  <c r="WJV93" i="8"/>
  <c r="WJW93" i="8"/>
  <c r="WJX93" i="8"/>
  <c r="WJY93" i="8"/>
  <c r="WJZ93" i="8"/>
  <c r="WKA93" i="8"/>
  <c r="WKB93" i="8"/>
  <c r="WKC93" i="8"/>
  <c r="WKD93" i="8"/>
  <c r="WKE93" i="8"/>
  <c r="WKF93" i="8"/>
  <c r="WKG93" i="8"/>
  <c r="WKH93" i="8"/>
  <c r="WKI93" i="8"/>
  <c r="WKJ93" i="8"/>
  <c r="WKK93" i="8"/>
  <c r="WKL93" i="8"/>
  <c r="WKM93" i="8"/>
  <c r="WKN93" i="8"/>
  <c r="WKO93" i="8"/>
  <c r="WKP93" i="8"/>
  <c r="WKQ93" i="8"/>
  <c r="WKR93" i="8"/>
  <c r="WKS93" i="8"/>
  <c r="WKT93" i="8"/>
  <c r="WKU93" i="8"/>
  <c r="WKV93" i="8"/>
  <c r="WKW93" i="8"/>
  <c r="WKX93" i="8"/>
  <c r="WKY93" i="8"/>
  <c r="WKZ93" i="8"/>
  <c r="WLA93" i="8"/>
  <c r="WLB93" i="8"/>
  <c r="WLC93" i="8"/>
  <c r="WLD93" i="8"/>
  <c r="WLE93" i="8"/>
  <c r="WLF93" i="8"/>
  <c r="WLG93" i="8"/>
  <c r="WLH93" i="8"/>
  <c r="WLI93" i="8"/>
  <c r="WLJ93" i="8"/>
  <c r="WLK93" i="8"/>
  <c r="WLL93" i="8"/>
  <c r="WLM93" i="8"/>
  <c r="WLN93" i="8"/>
  <c r="WLO93" i="8"/>
  <c r="WLP93" i="8"/>
  <c r="WLQ93" i="8"/>
  <c r="WLR93" i="8"/>
  <c r="WLS93" i="8"/>
  <c r="WLT93" i="8"/>
  <c r="WLU93" i="8"/>
  <c r="WLV93" i="8"/>
  <c r="WLW93" i="8"/>
  <c r="WLX93" i="8"/>
  <c r="WLY93" i="8"/>
  <c r="WLZ93" i="8"/>
  <c r="WMA93" i="8"/>
  <c r="WMB93" i="8"/>
  <c r="WMC93" i="8"/>
  <c r="WMD93" i="8"/>
  <c r="WME93" i="8"/>
  <c r="WMF93" i="8"/>
  <c r="WMG93" i="8"/>
  <c r="WMH93" i="8"/>
  <c r="WMI93" i="8"/>
  <c r="WMJ93" i="8"/>
  <c r="WMK93" i="8"/>
  <c r="WML93" i="8"/>
  <c r="WMM93" i="8"/>
  <c r="WMN93" i="8"/>
  <c r="WMO93" i="8"/>
  <c r="WMP93" i="8"/>
  <c r="WMQ93" i="8"/>
  <c r="WMR93" i="8"/>
  <c r="WMS93" i="8"/>
  <c r="WMT93" i="8"/>
  <c r="WMU93" i="8"/>
  <c r="WMV93" i="8"/>
  <c r="WMW93" i="8"/>
  <c r="WMX93" i="8"/>
  <c r="WMY93" i="8"/>
  <c r="WMZ93" i="8"/>
  <c r="WNA93" i="8"/>
  <c r="WNB93" i="8"/>
  <c r="WNC93" i="8"/>
  <c r="WND93" i="8"/>
  <c r="WNE93" i="8"/>
  <c r="WNF93" i="8"/>
  <c r="WNG93" i="8"/>
  <c r="WNH93" i="8"/>
  <c r="WNI93" i="8"/>
  <c r="WNJ93" i="8"/>
  <c r="WNK93" i="8"/>
  <c r="WNL93" i="8"/>
  <c r="WNM93" i="8"/>
  <c r="WNN93" i="8"/>
  <c r="WNO93" i="8"/>
  <c r="WNP93" i="8"/>
  <c r="WNQ93" i="8"/>
  <c r="WNR93" i="8"/>
  <c r="WNS93" i="8"/>
  <c r="WNT93" i="8"/>
  <c r="WNU93" i="8"/>
  <c r="WNV93" i="8"/>
  <c r="WNW93" i="8"/>
  <c r="WNX93" i="8"/>
  <c r="WNY93" i="8"/>
  <c r="WNZ93" i="8"/>
  <c r="WOA93" i="8"/>
  <c r="WOB93" i="8"/>
  <c r="WOC93" i="8"/>
  <c r="WOD93" i="8"/>
  <c r="WOE93" i="8"/>
  <c r="WOF93" i="8"/>
  <c r="WOG93" i="8"/>
  <c r="WOH93" i="8"/>
  <c r="WOI93" i="8"/>
  <c r="WOJ93" i="8"/>
  <c r="WOK93" i="8"/>
  <c r="WOL93" i="8"/>
  <c r="WOM93" i="8"/>
  <c r="WON93" i="8"/>
  <c r="WOO93" i="8"/>
  <c r="WOP93" i="8"/>
  <c r="WOQ93" i="8"/>
  <c r="WOR93" i="8"/>
  <c r="WOS93" i="8"/>
  <c r="WOT93" i="8"/>
  <c r="WOU93" i="8"/>
  <c r="WOV93" i="8"/>
  <c r="WOW93" i="8"/>
  <c r="WOX93" i="8"/>
  <c r="WOY93" i="8"/>
  <c r="WOZ93" i="8"/>
  <c r="WPA93" i="8"/>
  <c r="WPB93" i="8"/>
  <c r="WPC93" i="8"/>
  <c r="WPD93" i="8"/>
  <c r="WPE93" i="8"/>
  <c r="WPF93" i="8"/>
  <c r="WPG93" i="8"/>
  <c r="WPH93" i="8"/>
  <c r="WPI93" i="8"/>
  <c r="WPJ93" i="8"/>
  <c r="WPK93" i="8"/>
  <c r="WPL93" i="8"/>
  <c r="WPM93" i="8"/>
  <c r="WPN93" i="8"/>
  <c r="WPO93" i="8"/>
  <c r="WPP93" i="8"/>
  <c r="WPQ93" i="8"/>
  <c r="WPR93" i="8"/>
  <c r="WPS93" i="8"/>
  <c r="WPT93" i="8"/>
  <c r="WPU93" i="8"/>
  <c r="WPV93" i="8"/>
  <c r="WPW93" i="8"/>
  <c r="WPX93" i="8"/>
  <c r="WPY93" i="8"/>
  <c r="WPZ93" i="8"/>
  <c r="WQA93" i="8"/>
  <c r="WQB93" i="8"/>
  <c r="WQC93" i="8"/>
  <c r="WQD93" i="8"/>
  <c r="WQE93" i="8"/>
  <c r="WQF93" i="8"/>
  <c r="WQG93" i="8"/>
  <c r="WQH93" i="8"/>
  <c r="WQI93" i="8"/>
  <c r="WQJ93" i="8"/>
  <c r="WQK93" i="8"/>
  <c r="WQL93" i="8"/>
  <c r="WQM93" i="8"/>
  <c r="WQN93" i="8"/>
  <c r="WQO93" i="8"/>
  <c r="WQP93" i="8"/>
  <c r="WQQ93" i="8"/>
  <c r="WQR93" i="8"/>
  <c r="WQS93" i="8"/>
  <c r="WQT93" i="8"/>
  <c r="WQU93" i="8"/>
  <c r="WQV93" i="8"/>
  <c r="WQW93" i="8"/>
  <c r="WQX93" i="8"/>
  <c r="WQY93" i="8"/>
  <c r="WQZ93" i="8"/>
  <c r="WRA93" i="8"/>
  <c r="WRB93" i="8"/>
  <c r="WRC93" i="8"/>
  <c r="WRD93" i="8"/>
  <c r="WRE93" i="8"/>
  <c r="WRF93" i="8"/>
  <c r="WRG93" i="8"/>
  <c r="WRH93" i="8"/>
  <c r="WRI93" i="8"/>
  <c r="WRJ93" i="8"/>
  <c r="WRK93" i="8"/>
  <c r="WRL93" i="8"/>
  <c r="WRM93" i="8"/>
  <c r="WRN93" i="8"/>
  <c r="WRO93" i="8"/>
  <c r="WRP93" i="8"/>
  <c r="WRQ93" i="8"/>
  <c r="WRR93" i="8"/>
  <c r="WRS93" i="8"/>
  <c r="WRT93" i="8"/>
  <c r="WRU93" i="8"/>
  <c r="WRV93" i="8"/>
  <c r="WRW93" i="8"/>
  <c r="WRX93" i="8"/>
  <c r="WRY93" i="8"/>
  <c r="WRZ93" i="8"/>
  <c r="WSA93" i="8"/>
  <c r="WSB93" i="8"/>
  <c r="WSC93" i="8"/>
  <c r="WSD93" i="8"/>
  <c r="WSE93" i="8"/>
  <c r="WSF93" i="8"/>
  <c r="WSG93" i="8"/>
  <c r="WSH93" i="8"/>
  <c r="WSI93" i="8"/>
  <c r="WSJ93" i="8"/>
  <c r="WSK93" i="8"/>
  <c r="WSL93" i="8"/>
  <c r="WSM93" i="8"/>
  <c r="WSN93" i="8"/>
  <c r="WSO93" i="8"/>
  <c r="WSP93" i="8"/>
  <c r="WSQ93" i="8"/>
  <c r="WSR93" i="8"/>
  <c r="WSS93" i="8"/>
  <c r="WST93" i="8"/>
  <c r="WSU93" i="8"/>
  <c r="WSV93" i="8"/>
  <c r="WSW93" i="8"/>
  <c r="WSX93" i="8"/>
  <c r="WSY93" i="8"/>
  <c r="WSZ93" i="8"/>
  <c r="WTA93" i="8"/>
  <c r="WTB93" i="8"/>
  <c r="WTC93" i="8"/>
  <c r="WTD93" i="8"/>
  <c r="WTE93" i="8"/>
  <c r="WTF93" i="8"/>
  <c r="WTG93" i="8"/>
  <c r="WTH93" i="8"/>
  <c r="WTI93" i="8"/>
  <c r="WTJ93" i="8"/>
  <c r="WTK93" i="8"/>
  <c r="WTL93" i="8"/>
  <c r="WTM93" i="8"/>
  <c r="WTN93" i="8"/>
  <c r="WTO93" i="8"/>
  <c r="WTP93" i="8"/>
  <c r="WTQ93" i="8"/>
  <c r="WTR93" i="8"/>
  <c r="WTS93" i="8"/>
  <c r="WTT93" i="8"/>
  <c r="WTU93" i="8"/>
  <c r="WTV93" i="8"/>
  <c r="WTW93" i="8"/>
  <c r="WTX93" i="8"/>
  <c r="WTY93" i="8"/>
  <c r="WTZ93" i="8"/>
  <c r="WUA93" i="8"/>
  <c r="WUB93" i="8"/>
  <c r="WUC93" i="8"/>
  <c r="WUD93" i="8"/>
  <c r="WUE93" i="8"/>
  <c r="WUF93" i="8"/>
  <c r="WUG93" i="8"/>
  <c r="WUH93" i="8"/>
  <c r="WUI93" i="8"/>
  <c r="WUJ93" i="8"/>
  <c r="WUK93" i="8"/>
  <c r="WUL93" i="8"/>
  <c r="WUM93" i="8"/>
  <c r="WUN93" i="8"/>
  <c r="WUO93" i="8"/>
  <c r="WUP93" i="8"/>
  <c r="WUQ93" i="8"/>
  <c r="WUR93" i="8"/>
  <c r="WUS93" i="8"/>
  <c r="WUT93" i="8"/>
  <c r="WUU93" i="8"/>
  <c r="WUV93" i="8"/>
  <c r="WUW93" i="8"/>
  <c r="WUX93" i="8"/>
  <c r="WUY93" i="8"/>
  <c r="WUZ93" i="8"/>
  <c r="WVA93" i="8"/>
  <c r="WVB93" i="8"/>
  <c r="WVC93" i="8"/>
  <c r="WVD93" i="8"/>
  <c r="WVE93" i="8"/>
  <c r="WVF93" i="8"/>
  <c r="WVG93" i="8"/>
  <c r="WVH93" i="8"/>
  <c r="WVI93" i="8"/>
  <c r="WVJ93" i="8"/>
  <c r="WVK93" i="8"/>
  <c r="WVL93" i="8"/>
  <c r="WVM93" i="8"/>
  <c r="WVN93" i="8"/>
  <c r="WVO93" i="8"/>
  <c r="WVP93" i="8"/>
  <c r="WVQ93" i="8"/>
  <c r="WVR93" i="8"/>
  <c r="WVS93" i="8"/>
  <c r="WVT93" i="8"/>
  <c r="WVU93" i="8"/>
  <c r="WVV93" i="8"/>
  <c r="WVW93" i="8"/>
  <c r="WVX93" i="8"/>
  <c r="WVY93" i="8"/>
  <c r="WVZ93" i="8"/>
  <c r="WWA93" i="8"/>
  <c r="WWB93" i="8"/>
  <c r="WWC93" i="8"/>
  <c r="WWD93" i="8"/>
  <c r="WWE93" i="8"/>
  <c r="WWF93" i="8"/>
  <c r="WWG93" i="8"/>
  <c r="WWH93" i="8"/>
  <c r="WWI93" i="8"/>
  <c r="WWJ93" i="8"/>
  <c r="WWK93" i="8"/>
  <c r="WWL93" i="8"/>
  <c r="WWM93" i="8"/>
  <c r="WWN93" i="8"/>
  <c r="WWO93" i="8"/>
  <c r="WWP93" i="8"/>
  <c r="WWQ93" i="8"/>
  <c r="WWR93" i="8"/>
  <c r="WWS93" i="8"/>
  <c r="WWT93" i="8"/>
  <c r="WWU93" i="8"/>
  <c r="WWV93" i="8"/>
  <c r="WWW93" i="8"/>
  <c r="WWX93" i="8"/>
  <c r="WWY93" i="8"/>
  <c r="WWZ93" i="8"/>
  <c r="WXA93" i="8"/>
  <c r="WXB93" i="8"/>
  <c r="WXC93" i="8"/>
  <c r="WXD93" i="8"/>
  <c r="WXE93" i="8"/>
  <c r="WXF93" i="8"/>
  <c r="WXG93" i="8"/>
  <c r="WXH93" i="8"/>
  <c r="WXI93" i="8"/>
  <c r="WXJ93" i="8"/>
  <c r="WXK93" i="8"/>
  <c r="WXL93" i="8"/>
  <c r="WXM93" i="8"/>
  <c r="WXN93" i="8"/>
  <c r="WXO93" i="8"/>
  <c r="WXP93" i="8"/>
  <c r="WXQ93" i="8"/>
  <c r="WXR93" i="8"/>
  <c r="WXS93" i="8"/>
  <c r="WXT93" i="8"/>
  <c r="WXU93" i="8"/>
  <c r="WXV93" i="8"/>
  <c r="WXW93" i="8"/>
  <c r="WXX93" i="8"/>
  <c r="WXY93" i="8"/>
  <c r="WXZ93" i="8"/>
  <c r="WYA93" i="8"/>
  <c r="WYB93" i="8"/>
  <c r="WYC93" i="8"/>
  <c r="WYD93" i="8"/>
  <c r="WYE93" i="8"/>
  <c r="WYF93" i="8"/>
  <c r="WYG93" i="8"/>
  <c r="WYH93" i="8"/>
  <c r="WYI93" i="8"/>
  <c r="WYJ93" i="8"/>
  <c r="WYK93" i="8"/>
  <c r="WYL93" i="8"/>
  <c r="WYM93" i="8"/>
  <c r="WYN93" i="8"/>
  <c r="WYO93" i="8"/>
  <c r="WYP93" i="8"/>
  <c r="WYQ93" i="8"/>
  <c r="WYR93" i="8"/>
  <c r="WYS93" i="8"/>
  <c r="WYT93" i="8"/>
  <c r="WYU93" i="8"/>
  <c r="WYV93" i="8"/>
  <c r="WYW93" i="8"/>
  <c r="WYX93" i="8"/>
  <c r="WYY93" i="8"/>
  <c r="WYZ93" i="8"/>
  <c r="WZA93" i="8"/>
  <c r="WZB93" i="8"/>
  <c r="WZC93" i="8"/>
  <c r="WZD93" i="8"/>
  <c r="WZE93" i="8"/>
  <c r="WZF93" i="8"/>
  <c r="WZG93" i="8"/>
  <c r="WZH93" i="8"/>
  <c r="WZI93" i="8"/>
  <c r="WZJ93" i="8"/>
  <c r="WZK93" i="8"/>
  <c r="WZL93" i="8"/>
  <c r="WZM93" i="8"/>
  <c r="WZN93" i="8"/>
  <c r="WZO93" i="8"/>
  <c r="WZP93" i="8"/>
  <c r="WZQ93" i="8"/>
  <c r="WZR93" i="8"/>
  <c r="WZS93" i="8"/>
  <c r="WZT93" i="8"/>
  <c r="WZU93" i="8"/>
  <c r="WZV93" i="8"/>
  <c r="WZW93" i="8"/>
  <c r="WZX93" i="8"/>
  <c r="WZY93" i="8"/>
  <c r="WZZ93" i="8"/>
  <c r="XAA93" i="8"/>
  <c r="XAB93" i="8"/>
  <c r="XAC93" i="8"/>
  <c r="XAD93" i="8"/>
  <c r="XAE93" i="8"/>
  <c r="XAF93" i="8"/>
  <c r="XAG93" i="8"/>
  <c r="XAH93" i="8"/>
  <c r="XAI93" i="8"/>
  <c r="XAJ93" i="8"/>
  <c r="XAK93" i="8"/>
  <c r="XAL93" i="8"/>
  <c r="XAM93" i="8"/>
  <c r="XAN93" i="8"/>
  <c r="XAO93" i="8"/>
  <c r="XAP93" i="8"/>
  <c r="XAQ93" i="8"/>
  <c r="XAR93" i="8"/>
  <c r="XAS93" i="8"/>
  <c r="XAT93" i="8"/>
  <c r="XAU93" i="8"/>
  <c r="XAV93" i="8"/>
  <c r="XAW93" i="8"/>
  <c r="XAX93" i="8"/>
  <c r="XAY93" i="8"/>
  <c r="XAZ93" i="8"/>
  <c r="XBA93" i="8"/>
  <c r="XBB93" i="8"/>
  <c r="XBC93" i="8"/>
  <c r="XBD93" i="8"/>
  <c r="XBE93" i="8"/>
  <c r="XBF93" i="8"/>
  <c r="XBG93" i="8"/>
  <c r="XBH93" i="8"/>
  <c r="XBI93" i="8"/>
  <c r="XBJ93" i="8"/>
  <c r="XBK93" i="8"/>
  <c r="XBL93" i="8"/>
  <c r="XBM93" i="8"/>
  <c r="XBN93" i="8"/>
  <c r="XBO93" i="8"/>
  <c r="XBP93" i="8"/>
  <c r="XBQ93" i="8"/>
  <c r="XBR93" i="8"/>
  <c r="XBS93" i="8"/>
  <c r="XBT93" i="8"/>
  <c r="XBU93" i="8"/>
  <c r="XBV93" i="8"/>
  <c r="XBW93" i="8"/>
  <c r="XBX93" i="8"/>
  <c r="XBY93" i="8"/>
  <c r="XBZ93" i="8"/>
  <c r="XCA93" i="8"/>
  <c r="XCB93" i="8"/>
  <c r="XCC93" i="8"/>
  <c r="XCD93" i="8"/>
  <c r="XCE93" i="8"/>
  <c r="XCF93" i="8"/>
  <c r="XCG93" i="8"/>
  <c r="XCH93" i="8"/>
  <c r="XCI93" i="8"/>
  <c r="XCJ93" i="8"/>
  <c r="XCK93" i="8"/>
  <c r="XCL93" i="8"/>
  <c r="XCM93" i="8"/>
  <c r="XCN93" i="8"/>
  <c r="XCO93" i="8"/>
  <c r="XCP93" i="8"/>
  <c r="XCQ93" i="8"/>
  <c r="XCR93" i="8"/>
  <c r="XCS93" i="8"/>
  <c r="XCT93" i="8"/>
  <c r="XCU93" i="8"/>
  <c r="XCV93" i="8"/>
  <c r="XCW93" i="8"/>
  <c r="XCX93" i="8"/>
  <c r="XCY93" i="8"/>
  <c r="XCZ93" i="8"/>
  <c r="XDA93" i="8"/>
  <c r="XDB93" i="8"/>
  <c r="XDC93" i="8"/>
  <c r="XDD93" i="8"/>
  <c r="XDE93" i="8"/>
  <c r="XDF93" i="8"/>
  <c r="XDG93" i="8"/>
  <c r="XDH93" i="8"/>
  <c r="XDI93" i="8"/>
  <c r="XDJ93" i="8"/>
  <c r="XDK93" i="8"/>
  <c r="XDL93" i="8"/>
  <c r="XDM93" i="8"/>
  <c r="XDN93" i="8"/>
  <c r="XDO93" i="8"/>
  <c r="XDP93" i="8"/>
  <c r="XDQ93" i="8"/>
  <c r="XDR93" i="8"/>
  <c r="XDS93" i="8"/>
  <c r="XDT93" i="8"/>
  <c r="XDU93" i="8"/>
  <c r="XDV93" i="8"/>
  <c r="XDW93" i="8"/>
  <c r="XDX93" i="8"/>
  <c r="XDY93" i="8"/>
  <c r="XDZ93" i="8"/>
  <c r="XEA93" i="8"/>
  <c r="XEB93" i="8"/>
  <c r="XEC93" i="8"/>
  <c r="XED93" i="8"/>
  <c r="XEE93" i="8"/>
  <c r="XEF93" i="8"/>
  <c r="XEG93" i="8"/>
  <c r="XEH93" i="8"/>
  <c r="XEI93" i="8"/>
  <c r="XEJ93" i="8"/>
  <c r="XEK93" i="8"/>
  <c r="XEL93" i="8"/>
  <c r="XEM93" i="8"/>
  <c r="XEN93" i="8"/>
  <c r="XEO93" i="8"/>
  <c r="XEP93" i="8"/>
  <c r="XEQ93" i="8"/>
  <c r="XER93" i="8"/>
  <c r="XES93" i="8"/>
  <c r="XET93" i="8"/>
  <c r="XEU93" i="8"/>
  <c r="XEV93" i="8"/>
  <c r="XEW93" i="8"/>
  <c r="XEX93" i="8"/>
  <c r="XEY93" i="8"/>
  <c r="XEZ93" i="8"/>
  <c r="XFA93" i="8"/>
  <c r="XFB93" i="8"/>
  <c r="XFC93" i="8"/>
  <c r="XFD93" i="8"/>
  <c r="U85" i="8"/>
  <c r="V85" i="8"/>
  <c r="W85" i="8"/>
  <c r="X85" i="8"/>
  <c r="Y85" i="8"/>
  <c r="Z85" i="8"/>
  <c r="AA85" i="8"/>
  <c r="AB85" i="8"/>
  <c r="AC85" i="8"/>
  <c r="AD85" i="8"/>
  <c r="AE85" i="8"/>
  <c r="AF85" i="8"/>
  <c r="AG85" i="8"/>
  <c r="AH85" i="8"/>
  <c r="AI85" i="8"/>
  <c r="AJ85" i="8"/>
  <c r="AK85" i="8"/>
  <c r="AL85" i="8"/>
  <c r="AM85" i="8"/>
  <c r="AN85" i="8"/>
  <c r="AO85" i="8"/>
  <c r="AP85" i="8"/>
  <c r="AQ85" i="8"/>
  <c r="AR85" i="8"/>
  <c r="AS85" i="8"/>
  <c r="AT85" i="8"/>
  <c r="AU85" i="8"/>
  <c r="AV85" i="8"/>
  <c r="AW85" i="8"/>
  <c r="AX85" i="8"/>
  <c r="AY85" i="8"/>
  <c r="AZ85" i="8"/>
  <c r="BA85" i="8"/>
  <c r="BB85" i="8"/>
  <c r="BC85" i="8"/>
  <c r="BD85" i="8"/>
  <c r="BE85" i="8"/>
  <c r="BF85" i="8"/>
  <c r="BG85" i="8"/>
  <c r="BH85" i="8"/>
  <c r="BI85" i="8"/>
  <c r="BJ85" i="8"/>
  <c r="BK85" i="8"/>
  <c r="BL85" i="8"/>
  <c r="BM85" i="8"/>
  <c r="BN85" i="8"/>
  <c r="BO85" i="8"/>
  <c r="BP85" i="8"/>
  <c r="BQ85" i="8"/>
  <c r="BR85" i="8"/>
  <c r="BS85" i="8"/>
  <c r="BT85" i="8"/>
  <c r="BU85" i="8"/>
  <c r="BV85" i="8"/>
  <c r="BW85" i="8"/>
  <c r="BX85" i="8"/>
  <c r="BY85" i="8"/>
  <c r="BZ85" i="8"/>
  <c r="CA85" i="8"/>
  <c r="CB85" i="8"/>
  <c r="CC85" i="8"/>
  <c r="CD85" i="8"/>
  <c r="CE85" i="8"/>
  <c r="CF85" i="8"/>
  <c r="CG85" i="8"/>
  <c r="CH85" i="8"/>
  <c r="CI85" i="8"/>
  <c r="CJ85" i="8"/>
  <c r="CK85" i="8"/>
  <c r="CL85" i="8"/>
  <c r="CM85" i="8"/>
  <c r="CN85" i="8"/>
  <c r="CO85" i="8"/>
  <c r="CP85" i="8"/>
  <c r="CQ85" i="8"/>
  <c r="CR85" i="8"/>
  <c r="CS85" i="8"/>
  <c r="CT85" i="8"/>
  <c r="CU85" i="8"/>
  <c r="CV85" i="8"/>
  <c r="CW85" i="8"/>
  <c r="CX85" i="8"/>
  <c r="CY85" i="8"/>
  <c r="CZ85" i="8"/>
  <c r="DA85" i="8"/>
  <c r="DB85" i="8"/>
  <c r="DC85" i="8"/>
  <c r="DD85" i="8"/>
  <c r="DE85" i="8"/>
  <c r="DF85" i="8"/>
  <c r="DG85" i="8"/>
  <c r="DH85" i="8"/>
  <c r="DI85" i="8"/>
  <c r="DJ85" i="8"/>
  <c r="DK85" i="8"/>
  <c r="DL85" i="8"/>
  <c r="DM85" i="8"/>
  <c r="DN85" i="8"/>
  <c r="DO85" i="8"/>
  <c r="DP85" i="8"/>
  <c r="DQ85" i="8"/>
  <c r="DR85" i="8"/>
  <c r="DS85" i="8"/>
  <c r="DT85" i="8"/>
  <c r="DU85" i="8"/>
  <c r="DV85" i="8"/>
  <c r="DW85" i="8"/>
  <c r="DX85" i="8"/>
  <c r="DY85" i="8"/>
  <c r="DZ85" i="8"/>
  <c r="EA85" i="8"/>
  <c r="EB85" i="8"/>
  <c r="EC85" i="8"/>
  <c r="ED85" i="8"/>
  <c r="EE85" i="8"/>
  <c r="EF85" i="8"/>
  <c r="EG85" i="8"/>
  <c r="EH85" i="8"/>
  <c r="EI85" i="8"/>
  <c r="EJ85" i="8"/>
  <c r="EK85" i="8"/>
  <c r="EL85" i="8"/>
  <c r="EM85" i="8"/>
  <c r="EN85" i="8"/>
  <c r="EO85" i="8"/>
  <c r="EP85" i="8"/>
  <c r="EQ85" i="8"/>
  <c r="ER85" i="8"/>
  <c r="ES85" i="8"/>
  <c r="ET85" i="8"/>
  <c r="EU85" i="8"/>
  <c r="EV85" i="8"/>
  <c r="EW85" i="8"/>
  <c r="EX85" i="8"/>
  <c r="EY85" i="8"/>
  <c r="EZ85" i="8"/>
  <c r="FA85" i="8"/>
  <c r="FB85" i="8"/>
  <c r="FC85" i="8"/>
  <c r="FD85" i="8"/>
  <c r="FE85" i="8"/>
  <c r="FF85" i="8"/>
  <c r="FG85" i="8"/>
  <c r="FH85" i="8"/>
  <c r="FI85" i="8"/>
  <c r="FJ85" i="8"/>
  <c r="FK85" i="8"/>
  <c r="FL85" i="8"/>
  <c r="FM85" i="8"/>
  <c r="FN85" i="8"/>
  <c r="FO85" i="8"/>
  <c r="FP85" i="8"/>
  <c r="FQ85" i="8"/>
  <c r="FR85" i="8"/>
  <c r="FS85" i="8"/>
  <c r="FT85" i="8"/>
  <c r="FU85" i="8"/>
  <c r="FV85" i="8"/>
  <c r="FW85" i="8"/>
  <c r="FX85" i="8"/>
  <c r="FY85" i="8"/>
  <c r="FZ85" i="8"/>
  <c r="GA85" i="8"/>
  <c r="GB85" i="8"/>
  <c r="GC85" i="8"/>
  <c r="GD85" i="8"/>
  <c r="GE85" i="8"/>
  <c r="GF85" i="8"/>
  <c r="GG85" i="8"/>
  <c r="GH85" i="8"/>
  <c r="GI85" i="8"/>
  <c r="GJ85" i="8"/>
  <c r="GK85" i="8"/>
  <c r="GL85" i="8"/>
  <c r="GM85" i="8"/>
  <c r="GN85" i="8"/>
  <c r="GO85" i="8"/>
  <c r="GP85" i="8"/>
  <c r="GQ85" i="8"/>
  <c r="GR85" i="8"/>
  <c r="GS85" i="8"/>
  <c r="GT85" i="8"/>
  <c r="GU85" i="8"/>
  <c r="GV85" i="8"/>
  <c r="GW85" i="8"/>
  <c r="GX85" i="8"/>
  <c r="GY85" i="8"/>
  <c r="GZ85" i="8"/>
  <c r="HA85" i="8"/>
  <c r="HB85" i="8"/>
  <c r="HC85" i="8"/>
  <c r="HD85" i="8"/>
  <c r="HE85" i="8"/>
  <c r="HF85" i="8"/>
  <c r="HG85" i="8"/>
  <c r="HH85" i="8"/>
  <c r="HI85" i="8"/>
  <c r="HJ85" i="8"/>
  <c r="HK85" i="8"/>
  <c r="HL85" i="8"/>
  <c r="HM85" i="8"/>
  <c r="HN85" i="8"/>
  <c r="HO85" i="8"/>
  <c r="HP85" i="8"/>
  <c r="HQ85" i="8"/>
  <c r="HR85" i="8"/>
  <c r="HS85" i="8"/>
  <c r="HT85" i="8"/>
  <c r="HU85" i="8"/>
  <c r="HV85" i="8"/>
  <c r="HW85" i="8"/>
  <c r="HX85" i="8"/>
  <c r="HY85" i="8"/>
  <c r="HZ85" i="8"/>
  <c r="IA85" i="8"/>
  <c r="IB85" i="8"/>
  <c r="IC85" i="8"/>
  <c r="ID85" i="8"/>
  <c r="IE85" i="8"/>
  <c r="IF85" i="8"/>
  <c r="IG85" i="8"/>
  <c r="IH85" i="8"/>
  <c r="II85" i="8"/>
  <c r="IJ85" i="8"/>
  <c r="IK85" i="8"/>
  <c r="IL85" i="8"/>
  <c r="IM85" i="8"/>
  <c r="IN85" i="8"/>
  <c r="IO85" i="8"/>
  <c r="IP85" i="8"/>
  <c r="IQ85" i="8"/>
  <c r="IR85" i="8"/>
  <c r="IS85" i="8"/>
  <c r="IT85" i="8"/>
  <c r="IU85" i="8"/>
  <c r="IV85" i="8"/>
  <c r="IW85" i="8"/>
  <c r="IX85" i="8"/>
  <c r="IY85" i="8"/>
  <c r="IZ85" i="8"/>
  <c r="JA85" i="8"/>
  <c r="JB85" i="8"/>
  <c r="JC85" i="8"/>
  <c r="JD85" i="8"/>
  <c r="JE85" i="8"/>
  <c r="JF85" i="8"/>
  <c r="JG85" i="8"/>
  <c r="JH85" i="8"/>
  <c r="JI85" i="8"/>
  <c r="JJ85" i="8"/>
  <c r="JK85" i="8"/>
  <c r="JL85" i="8"/>
  <c r="JM85" i="8"/>
  <c r="JN85" i="8"/>
  <c r="JO85" i="8"/>
  <c r="JP85" i="8"/>
  <c r="JQ85" i="8"/>
  <c r="JR85" i="8"/>
  <c r="JS85" i="8"/>
  <c r="JT85" i="8"/>
  <c r="JU85" i="8"/>
  <c r="JV85" i="8"/>
  <c r="JW85" i="8"/>
  <c r="JX85" i="8"/>
  <c r="JY85" i="8"/>
  <c r="JZ85" i="8"/>
  <c r="KA85" i="8"/>
  <c r="KB85" i="8"/>
  <c r="KC85" i="8"/>
  <c r="KD85" i="8"/>
  <c r="KE85" i="8"/>
  <c r="KF85" i="8"/>
  <c r="KG85" i="8"/>
  <c r="KH85" i="8"/>
  <c r="KI85" i="8"/>
  <c r="KJ85" i="8"/>
  <c r="KK85" i="8"/>
  <c r="KL85" i="8"/>
  <c r="KM85" i="8"/>
  <c r="KN85" i="8"/>
  <c r="KO85" i="8"/>
  <c r="KP85" i="8"/>
  <c r="KQ85" i="8"/>
  <c r="KR85" i="8"/>
  <c r="KS85" i="8"/>
  <c r="KT85" i="8"/>
  <c r="KU85" i="8"/>
  <c r="KV85" i="8"/>
  <c r="KW85" i="8"/>
  <c r="KX85" i="8"/>
  <c r="KY85" i="8"/>
  <c r="KZ85" i="8"/>
  <c r="LA85" i="8"/>
  <c r="LB85" i="8"/>
  <c r="LC85" i="8"/>
  <c r="LD85" i="8"/>
  <c r="LE85" i="8"/>
  <c r="LF85" i="8"/>
  <c r="LG85" i="8"/>
  <c r="LH85" i="8"/>
  <c r="LI85" i="8"/>
  <c r="LJ85" i="8"/>
  <c r="LK85" i="8"/>
  <c r="LL85" i="8"/>
  <c r="LM85" i="8"/>
  <c r="LN85" i="8"/>
  <c r="LO85" i="8"/>
  <c r="LP85" i="8"/>
  <c r="LQ85" i="8"/>
  <c r="LR85" i="8"/>
  <c r="LS85" i="8"/>
  <c r="LT85" i="8"/>
  <c r="LU85" i="8"/>
  <c r="LV85" i="8"/>
  <c r="LW85" i="8"/>
  <c r="LX85" i="8"/>
  <c r="LY85" i="8"/>
  <c r="LZ85" i="8"/>
  <c r="MA85" i="8"/>
  <c r="MB85" i="8"/>
  <c r="MC85" i="8"/>
  <c r="MD85" i="8"/>
  <c r="ME85" i="8"/>
  <c r="MF85" i="8"/>
  <c r="MG85" i="8"/>
  <c r="MH85" i="8"/>
  <c r="MI85" i="8"/>
  <c r="MJ85" i="8"/>
  <c r="MK85" i="8"/>
  <c r="ML85" i="8"/>
  <c r="MM85" i="8"/>
  <c r="MN85" i="8"/>
  <c r="MO85" i="8"/>
  <c r="MP85" i="8"/>
  <c r="MQ85" i="8"/>
  <c r="MR85" i="8"/>
  <c r="MS85" i="8"/>
  <c r="MT85" i="8"/>
  <c r="MU85" i="8"/>
  <c r="MV85" i="8"/>
  <c r="MW85" i="8"/>
  <c r="MX85" i="8"/>
  <c r="MY85" i="8"/>
  <c r="MZ85" i="8"/>
  <c r="NA85" i="8"/>
  <c r="NB85" i="8"/>
  <c r="NC85" i="8"/>
  <c r="ND85" i="8"/>
  <c r="NE85" i="8"/>
  <c r="NF85" i="8"/>
  <c r="NG85" i="8"/>
  <c r="NH85" i="8"/>
  <c r="NI85" i="8"/>
  <c r="NJ85" i="8"/>
  <c r="NK85" i="8"/>
  <c r="NL85" i="8"/>
  <c r="NM85" i="8"/>
  <c r="NN85" i="8"/>
  <c r="NO85" i="8"/>
  <c r="NP85" i="8"/>
  <c r="NQ85" i="8"/>
  <c r="NR85" i="8"/>
  <c r="NS85" i="8"/>
  <c r="NT85" i="8"/>
  <c r="NU85" i="8"/>
  <c r="NV85" i="8"/>
  <c r="NW85" i="8"/>
  <c r="NX85" i="8"/>
  <c r="NY85" i="8"/>
  <c r="NZ85" i="8"/>
  <c r="OA85" i="8"/>
  <c r="OB85" i="8"/>
  <c r="OC85" i="8"/>
  <c r="OD85" i="8"/>
  <c r="OE85" i="8"/>
  <c r="OF85" i="8"/>
  <c r="OG85" i="8"/>
  <c r="OH85" i="8"/>
  <c r="OI85" i="8"/>
  <c r="OJ85" i="8"/>
  <c r="OK85" i="8"/>
  <c r="OL85" i="8"/>
  <c r="OM85" i="8"/>
  <c r="ON85" i="8"/>
  <c r="OO85" i="8"/>
  <c r="OP85" i="8"/>
  <c r="OQ85" i="8"/>
  <c r="OR85" i="8"/>
  <c r="OS85" i="8"/>
  <c r="OT85" i="8"/>
  <c r="OU85" i="8"/>
  <c r="OV85" i="8"/>
  <c r="OW85" i="8"/>
  <c r="OX85" i="8"/>
  <c r="OY85" i="8"/>
  <c r="OZ85" i="8"/>
  <c r="PA85" i="8"/>
  <c r="PB85" i="8"/>
  <c r="PC85" i="8"/>
  <c r="PD85" i="8"/>
  <c r="PE85" i="8"/>
  <c r="PF85" i="8"/>
  <c r="PG85" i="8"/>
  <c r="PH85" i="8"/>
  <c r="PI85" i="8"/>
  <c r="PJ85" i="8"/>
  <c r="PK85" i="8"/>
  <c r="PL85" i="8"/>
  <c r="PM85" i="8"/>
  <c r="PN85" i="8"/>
  <c r="PO85" i="8"/>
  <c r="PP85" i="8"/>
  <c r="PQ85" i="8"/>
  <c r="PR85" i="8"/>
  <c r="PS85" i="8"/>
  <c r="PT85" i="8"/>
  <c r="PU85" i="8"/>
  <c r="PV85" i="8"/>
  <c r="PW85" i="8"/>
  <c r="PX85" i="8"/>
  <c r="PY85" i="8"/>
  <c r="PZ85" i="8"/>
  <c r="QA85" i="8"/>
  <c r="QB85" i="8"/>
  <c r="QC85" i="8"/>
  <c r="QD85" i="8"/>
  <c r="QE85" i="8"/>
  <c r="QF85" i="8"/>
  <c r="QG85" i="8"/>
  <c r="QH85" i="8"/>
  <c r="QI85" i="8"/>
  <c r="QJ85" i="8"/>
  <c r="QK85" i="8"/>
  <c r="QL85" i="8"/>
  <c r="QM85" i="8"/>
  <c r="QN85" i="8"/>
  <c r="QO85" i="8"/>
  <c r="QP85" i="8"/>
  <c r="QQ85" i="8"/>
  <c r="QR85" i="8"/>
  <c r="QS85" i="8"/>
  <c r="QT85" i="8"/>
  <c r="QU85" i="8"/>
  <c r="QV85" i="8"/>
  <c r="QW85" i="8"/>
  <c r="QX85" i="8"/>
  <c r="QY85" i="8"/>
  <c r="QZ85" i="8"/>
  <c r="RA85" i="8"/>
  <c r="RB85" i="8"/>
  <c r="RC85" i="8"/>
  <c r="RD85" i="8"/>
  <c r="RE85" i="8"/>
  <c r="RF85" i="8"/>
  <c r="RG85" i="8"/>
  <c r="RH85" i="8"/>
  <c r="RI85" i="8"/>
  <c r="RJ85" i="8"/>
  <c r="RK85" i="8"/>
  <c r="RL85" i="8"/>
  <c r="RM85" i="8"/>
  <c r="RN85" i="8"/>
  <c r="RO85" i="8"/>
  <c r="RP85" i="8"/>
  <c r="RQ85" i="8"/>
  <c r="RR85" i="8"/>
  <c r="RS85" i="8"/>
  <c r="RT85" i="8"/>
  <c r="RU85" i="8"/>
  <c r="RV85" i="8"/>
  <c r="RW85" i="8"/>
  <c r="RX85" i="8"/>
  <c r="RY85" i="8"/>
  <c r="RZ85" i="8"/>
  <c r="SA85" i="8"/>
  <c r="SB85" i="8"/>
  <c r="SC85" i="8"/>
  <c r="SD85" i="8"/>
  <c r="SE85" i="8"/>
  <c r="SF85" i="8"/>
  <c r="SG85" i="8"/>
  <c r="SH85" i="8"/>
  <c r="SI85" i="8"/>
  <c r="SJ85" i="8"/>
  <c r="SK85" i="8"/>
  <c r="SL85" i="8"/>
  <c r="SM85" i="8"/>
  <c r="SN85" i="8"/>
  <c r="SO85" i="8"/>
  <c r="SP85" i="8"/>
  <c r="SQ85" i="8"/>
  <c r="SR85" i="8"/>
  <c r="SS85" i="8"/>
  <c r="ST85" i="8"/>
  <c r="SU85" i="8"/>
  <c r="SV85" i="8"/>
  <c r="SW85" i="8"/>
  <c r="SX85" i="8"/>
  <c r="SY85" i="8"/>
  <c r="SZ85" i="8"/>
  <c r="TA85" i="8"/>
  <c r="TB85" i="8"/>
  <c r="TC85" i="8"/>
  <c r="TD85" i="8"/>
  <c r="TE85" i="8"/>
  <c r="TF85" i="8"/>
  <c r="TG85" i="8"/>
  <c r="TH85" i="8"/>
  <c r="TI85" i="8"/>
  <c r="TJ85" i="8"/>
  <c r="TK85" i="8"/>
  <c r="TL85" i="8"/>
  <c r="TM85" i="8"/>
  <c r="TN85" i="8"/>
  <c r="TO85" i="8"/>
  <c r="TP85" i="8"/>
  <c r="TQ85" i="8"/>
  <c r="TR85" i="8"/>
  <c r="TS85" i="8"/>
  <c r="TT85" i="8"/>
  <c r="TU85" i="8"/>
  <c r="TV85" i="8"/>
  <c r="TW85" i="8"/>
  <c r="TX85" i="8"/>
  <c r="TY85" i="8"/>
  <c r="TZ85" i="8"/>
  <c r="UA85" i="8"/>
  <c r="UB85" i="8"/>
  <c r="UC85" i="8"/>
  <c r="UD85" i="8"/>
  <c r="UE85" i="8"/>
  <c r="UF85" i="8"/>
  <c r="UG85" i="8"/>
  <c r="UH85" i="8"/>
  <c r="UI85" i="8"/>
  <c r="UJ85" i="8"/>
  <c r="UK85" i="8"/>
  <c r="UL85" i="8"/>
  <c r="UM85" i="8"/>
  <c r="UN85" i="8"/>
  <c r="UO85" i="8"/>
  <c r="UP85" i="8"/>
  <c r="UQ85" i="8"/>
  <c r="UR85" i="8"/>
  <c r="US85" i="8"/>
  <c r="UT85" i="8"/>
  <c r="UU85" i="8"/>
  <c r="UV85" i="8"/>
  <c r="UW85" i="8"/>
  <c r="UX85" i="8"/>
  <c r="UY85" i="8"/>
  <c r="UZ85" i="8"/>
  <c r="VA85" i="8"/>
  <c r="VB85" i="8"/>
  <c r="VC85" i="8"/>
  <c r="VD85" i="8"/>
  <c r="VE85" i="8"/>
  <c r="VF85" i="8"/>
  <c r="VG85" i="8"/>
  <c r="VH85" i="8"/>
  <c r="VI85" i="8"/>
  <c r="VJ85" i="8"/>
  <c r="VK85" i="8"/>
  <c r="VL85" i="8"/>
  <c r="VM85" i="8"/>
  <c r="VN85" i="8"/>
  <c r="VO85" i="8"/>
  <c r="VP85" i="8"/>
  <c r="VQ85" i="8"/>
  <c r="VR85" i="8"/>
  <c r="VS85" i="8"/>
  <c r="VT85" i="8"/>
  <c r="VU85" i="8"/>
  <c r="VV85" i="8"/>
  <c r="VW85" i="8"/>
  <c r="VX85" i="8"/>
  <c r="VY85" i="8"/>
  <c r="VZ85" i="8"/>
  <c r="WA85" i="8"/>
  <c r="WB85" i="8"/>
  <c r="WC85" i="8"/>
  <c r="WD85" i="8"/>
  <c r="WE85" i="8"/>
  <c r="WF85" i="8"/>
  <c r="WG85" i="8"/>
  <c r="WH85" i="8"/>
  <c r="WI85" i="8"/>
  <c r="WJ85" i="8"/>
  <c r="WK85" i="8"/>
  <c r="WL85" i="8"/>
  <c r="WM85" i="8"/>
  <c r="WN85" i="8"/>
  <c r="WO85" i="8"/>
  <c r="WP85" i="8"/>
  <c r="WQ85" i="8"/>
  <c r="WR85" i="8"/>
  <c r="WS85" i="8"/>
  <c r="WT85" i="8"/>
  <c r="WU85" i="8"/>
  <c r="WV85" i="8"/>
  <c r="WW85" i="8"/>
  <c r="WX85" i="8"/>
  <c r="WY85" i="8"/>
  <c r="WZ85" i="8"/>
  <c r="XA85" i="8"/>
  <c r="XB85" i="8"/>
  <c r="XC85" i="8"/>
  <c r="XD85" i="8"/>
  <c r="XE85" i="8"/>
  <c r="XF85" i="8"/>
  <c r="XG85" i="8"/>
  <c r="XH85" i="8"/>
  <c r="XI85" i="8"/>
  <c r="XJ85" i="8"/>
  <c r="XK85" i="8"/>
  <c r="XL85" i="8"/>
  <c r="XM85" i="8"/>
  <c r="XN85" i="8"/>
  <c r="XO85" i="8"/>
  <c r="XP85" i="8"/>
  <c r="XQ85" i="8"/>
  <c r="XR85" i="8"/>
  <c r="XS85" i="8"/>
  <c r="XT85" i="8"/>
  <c r="XU85" i="8"/>
  <c r="XV85" i="8"/>
  <c r="XW85" i="8"/>
  <c r="XX85" i="8"/>
  <c r="XY85" i="8"/>
  <c r="XZ85" i="8"/>
  <c r="YA85" i="8"/>
  <c r="YB85" i="8"/>
  <c r="YC85" i="8"/>
  <c r="YD85" i="8"/>
  <c r="YE85" i="8"/>
  <c r="YF85" i="8"/>
  <c r="YG85" i="8"/>
  <c r="YH85" i="8"/>
  <c r="YI85" i="8"/>
  <c r="YJ85" i="8"/>
  <c r="YK85" i="8"/>
  <c r="YL85" i="8"/>
  <c r="YM85" i="8"/>
  <c r="YN85" i="8"/>
  <c r="YO85" i="8"/>
  <c r="YP85" i="8"/>
  <c r="YQ85" i="8"/>
  <c r="YR85" i="8"/>
  <c r="YS85" i="8"/>
  <c r="YT85" i="8"/>
  <c r="YU85" i="8"/>
  <c r="YV85" i="8"/>
  <c r="YW85" i="8"/>
  <c r="YX85" i="8"/>
  <c r="YY85" i="8"/>
  <c r="YZ85" i="8"/>
  <c r="ZA85" i="8"/>
  <c r="ZB85" i="8"/>
  <c r="ZC85" i="8"/>
  <c r="ZD85" i="8"/>
  <c r="ZE85" i="8"/>
  <c r="ZF85" i="8"/>
  <c r="ZG85" i="8"/>
  <c r="ZH85" i="8"/>
  <c r="ZI85" i="8"/>
  <c r="ZJ85" i="8"/>
  <c r="ZK85" i="8"/>
  <c r="ZL85" i="8"/>
  <c r="ZM85" i="8"/>
  <c r="ZN85" i="8"/>
  <c r="ZO85" i="8"/>
  <c r="ZP85" i="8"/>
  <c r="ZQ85" i="8"/>
  <c r="ZR85" i="8"/>
  <c r="ZS85" i="8"/>
  <c r="ZT85" i="8"/>
  <c r="ZU85" i="8"/>
  <c r="ZV85" i="8"/>
  <c r="ZW85" i="8"/>
  <c r="ZX85" i="8"/>
  <c r="ZY85" i="8"/>
  <c r="ZZ85" i="8"/>
  <c r="AAA85" i="8"/>
  <c r="AAB85" i="8"/>
  <c r="AAC85" i="8"/>
  <c r="AAD85" i="8"/>
  <c r="AAE85" i="8"/>
  <c r="AAF85" i="8"/>
  <c r="AAG85" i="8"/>
  <c r="AAH85" i="8"/>
  <c r="AAI85" i="8"/>
  <c r="AAJ85" i="8"/>
  <c r="AAK85" i="8"/>
  <c r="AAL85" i="8"/>
  <c r="AAM85" i="8"/>
  <c r="AAN85" i="8"/>
  <c r="AAO85" i="8"/>
  <c r="AAP85" i="8"/>
  <c r="AAQ85" i="8"/>
  <c r="AAR85" i="8"/>
  <c r="AAS85" i="8"/>
  <c r="AAT85" i="8"/>
  <c r="AAU85" i="8"/>
  <c r="AAV85" i="8"/>
  <c r="AAW85" i="8"/>
  <c r="AAX85" i="8"/>
  <c r="AAY85" i="8"/>
  <c r="AAZ85" i="8"/>
  <c r="ABA85" i="8"/>
  <c r="ABB85" i="8"/>
  <c r="ABC85" i="8"/>
  <c r="ABD85" i="8"/>
  <c r="ABE85" i="8"/>
  <c r="ABF85" i="8"/>
  <c r="ABG85" i="8"/>
  <c r="ABH85" i="8"/>
  <c r="ABI85" i="8"/>
  <c r="ABJ85" i="8"/>
  <c r="ABK85" i="8"/>
  <c r="ABL85" i="8"/>
  <c r="ABM85" i="8"/>
  <c r="ABN85" i="8"/>
  <c r="ABO85" i="8"/>
  <c r="ABP85" i="8"/>
  <c r="ABQ85" i="8"/>
  <c r="ABR85" i="8"/>
  <c r="ABS85" i="8"/>
  <c r="ABT85" i="8"/>
  <c r="ABU85" i="8"/>
  <c r="ABV85" i="8"/>
  <c r="ABW85" i="8"/>
  <c r="ABX85" i="8"/>
  <c r="ABY85" i="8"/>
  <c r="ABZ85" i="8"/>
  <c r="ACA85" i="8"/>
  <c r="ACB85" i="8"/>
  <c r="ACC85" i="8"/>
  <c r="ACD85" i="8"/>
  <c r="ACE85" i="8"/>
  <c r="ACF85" i="8"/>
  <c r="ACG85" i="8"/>
  <c r="ACH85" i="8"/>
  <c r="ACI85" i="8"/>
  <c r="ACJ85" i="8"/>
  <c r="ACK85" i="8"/>
  <c r="ACL85" i="8"/>
  <c r="ACM85" i="8"/>
  <c r="ACN85" i="8"/>
  <c r="ACO85" i="8"/>
  <c r="ACP85" i="8"/>
  <c r="ACQ85" i="8"/>
  <c r="ACR85" i="8"/>
  <c r="ACS85" i="8"/>
  <c r="ACT85" i="8"/>
  <c r="ACU85" i="8"/>
  <c r="ACV85" i="8"/>
  <c r="ACW85" i="8"/>
  <c r="ACX85" i="8"/>
  <c r="ACY85" i="8"/>
  <c r="ACZ85" i="8"/>
  <c r="ADA85" i="8"/>
  <c r="ADB85" i="8"/>
  <c r="ADC85" i="8"/>
  <c r="ADD85" i="8"/>
  <c r="ADE85" i="8"/>
  <c r="ADF85" i="8"/>
  <c r="ADG85" i="8"/>
  <c r="ADH85" i="8"/>
  <c r="ADI85" i="8"/>
  <c r="ADJ85" i="8"/>
  <c r="ADK85" i="8"/>
  <c r="ADL85" i="8"/>
  <c r="ADM85" i="8"/>
  <c r="ADN85" i="8"/>
  <c r="ADO85" i="8"/>
  <c r="ADP85" i="8"/>
  <c r="ADQ85" i="8"/>
  <c r="ADR85" i="8"/>
  <c r="ADS85" i="8"/>
  <c r="ADT85" i="8"/>
  <c r="ADU85" i="8"/>
  <c r="ADV85" i="8"/>
  <c r="ADW85" i="8"/>
  <c r="ADX85" i="8"/>
  <c r="ADY85" i="8"/>
  <c r="ADZ85" i="8"/>
  <c r="AEA85" i="8"/>
  <c r="AEB85" i="8"/>
  <c r="AEC85" i="8"/>
  <c r="AED85" i="8"/>
  <c r="AEE85" i="8"/>
  <c r="AEF85" i="8"/>
  <c r="AEG85" i="8"/>
  <c r="AEH85" i="8"/>
  <c r="AEI85" i="8"/>
  <c r="AEJ85" i="8"/>
  <c r="AEK85" i="8"/>
  <c r="AEL85" i="8"/>
  <c r="AEM85" i="8"/>
  <c r="AEN85" i="8"/>
  <c r="AEO85" i="8"/>
  <c r="AEP85" i="8"/>
  <c r="AEQ85" i="8"/>
  <c r="AER85" i="8"/>
  <c r="AES85" i="8"/>
  <c r="AET85" i="8"/>
  <c r="AEU85" i="8"/>
  <c r="AEV85" i="8"/>
  <c r="AEW85" i="8"/>
  <c r="AEX85" i="8"/>
  <c r="AEY85" i="8"/>
  <c r="AEZ85" i="8"/>
  <c r="AFA85" i="8"/>
  <c r="AFB85" i="8"/>
  <c r="AFC85" i="8"/>
  <c r="AFD85" i="8"/>
  <c r="AFE85" i="8"/>
  <c r="AFF85" i="8"/>
  <c r="AFG85" i="8"/>
  <c r="AFH85" i="8"/>
  <c r="AFI85" i="8"/>
  <c r="AFJ85" i="8"/>
  <c r="AFK85" i="8"/>
  <c r="AFL85" i="8"/>
  <c r="AFM85" i="8"/>
  <c r="AFN85" i="8"/>
  <c r="AFO85" i="8"/>
  <c r="AFP85" i="8"/>
  <c r="AFQ85" i="8"/>
  <c r="AFR85" i="8"/>
  <c r="AFS85" i="8"/>
  <c r="AFT85" i="8"/>
  <c r="AFU85" i="8"/>
  <c r="AFV85" i="8"/>
  <c r="AFW85" i="8"/>
  <c r="AFX85" i="8"/>
  <c r="AFY85" i="8"/>
  <c r="AFZ85" i="8"/>
  <c r="AGA85" i="8"/>
  <c r="AGB85" i="8"/>
  <c r="AGC85" i="8"/>
  <c r="AGD85" i="8"/>
  <c r="AGE85" i="8"/>
  <c r="AGF85" i="8"/>
  <c r="AGG85" i="8"/>
  <c r="AGH85" i="8"/>
  <c r="AGI85" i="8"/>
  <c r="AGJ85" i="8"/>
  <c r="AGK85" i="8"/>
  <c r="AGL85" i="8"/>
  <c r="AGM85" i="8"/>
  <c r="AGN85" i="8"/>
  <c r="AGO85" i="8"/>
  <c r="AGP85" i="8"/>
  <c r="AGQ85" i="8"/>
  <c r="AGR85" i="8"/>
  <c r="AGS85" i="8"/>
  <c r="AGT85" i="8"/>
  <c r="AGU85" i="8"/>
  <c r="AGV85" i="8"/>
  <c r="AGW85" i="8"/>
  <c r="AGX85" i="8"/>
  <c r="AGY85" i="8"/>
  <c r="AGZ85" i="8"/>
  <c r="AHA85" i="8"/>
  <c r="AHB85" i="8"/>
  <c r="AHC85" i="8"/>
  <c r="AHD85" i="8"/>
  <c r="AHE85" i="8"/>
  <c r="AHF85" i="8"/>
  <c r="AHG85" i="8"/>
  <c r="AHH85" i="8"/>
  <c r="AHI85" i="8"/>
  <c r="AHJ85" i="8"/>
  <c r="AHK85" i="8"/>
  <c r="AHL85" i="8"/>
  <c r="AHM85" i="8"/>
  <c r="AHN85" i="8"/>
  <c r="AHO85" i="8"/>
  <c r="AHP85" i="8"/>
  <c r="AHQ85" i="8"/>
  <c r="AHR85" i="8"/>
  <c r="AHS85" i="8"/>
  <c r="AHT85" i="8"/>
  <c r="AHU85" i="8"/>
  <c r="AHV85" i="8"/>
  <c r="AHW85" i="8"/>
  <c r="AHX85" i="8"/>
  <c r="AHY85" i="8"/>
  <c r="AHZ85" i="8"/>
  <c r="AIA85" i="8"/>
  <c r="AIB85" i="8"/>
  <c r="AIC85" i="8"/>
  <c r="AID85" i="8"/>
  <c r="AIE85" i="8"/>
  <c r="AIF85" i="8"/>
  <c r="AIG85" i="8"/>
  <c r="AIH85" i="8"/>
  <c r="AII85" i="8"/>
  <c r="AIJ85" i="8"/>
  <c r="AIK85" i="8"/>
  <c r="AIL85" i="8"/>
  <c r="AIM85" i="8"/>
  <c r="AIN85" i="8"/>
  <c r="AIO85" i="8"/>
  <c r="AIP85" i="8"/>
  <c r="AIQ85" i="8"/>
  <c r="AIR85" i="8"/>
  <c r="AIS85" i="8"/>
  <c r="AIT85" i="8"/>
  <c r="AIU85" i="8"/>
  <c r="AIV85" i="8"/>
  <c r="AIW85" i="8"/>
  <c r="AIX85" i="8"/>
  <c r="AIY85" i="8"/>
  <c r="AIZ85" i="8"/>
  <c r="AJA85" i="8"/>
  <c r="AJB85" i="8"/>
  <c r="AJC85" i="8"/>
  <c r="AJD85" i="8"/>
  <c r="AJE85" i="8"/>
  <c r="AJF85" i="8"/>
  <c r="AJG85" i="8"/>
  <c r="AJH85" i="8"/>
  <c r="AJI85" i="8"/>
  <c r="AJJ85" i="8"/>
  <c r="AJK85" i="8"/>
  <c r="AJL85" i="8"/>
  <c r="AJM85" i="8"/>
  <c r="AJN85" i="8"/>
  <c r="AJO85" i="8"/>
  <c r="AJP85" i="8"/>
  <c r="AJQ85" i="8"/>
  <c r="AJR85" i="8"/>
  <c r="AJS85" i="8"/>
  <c r="AJT85" i="8"/>
  <c r="AJU85" i="8"/>
  <c r="AJV85" i="8"/>
  <c r="AJW85" i="8"/>
  <c r="AJX85" i="8"/>
  <c r="AJY85" i="8"/>
  <c r="AJZ85" i="8"/>
  <c r="AKA85" i="8"/>
  <c r="AKB85" i="8"/>
  <c r="AKC85" i="8"/>
  <c r="AKD85" i="8"/>
  <c r="AKE85" i="8"/>
  <c r="AKF85" i="8"/>
  <c r="AKG85" i="8"/>
  <c r="AKH85" i="8"/>
  <c r="AKI85" i="8"/>
  <c r="AKJ85" i="8"/>
  <c r="AKK85" i="8"/>
  <c r="AKL85" i="8"/>
  <c r="AKM85" i="8"/>
  <c r="AKN85" i="8"/>
  <c r="AKO85" i="8"/>
  <c r="AKP85" i="8"/>
  <c r="AKQ85" i="8"/>
  <c r="AKR85" i="8"/>
  <c r="AKS85" i="8"/>
  <c r="AKT85" i="8"/>
  <c r="AKU85" i="8"/>
  <c r="AKV85" i="8"/>
  <c r="AKW85" i="8"/>
  <c r="AKX85" i="8"/>
  <c r="AKY85" i="8"/>
  <c r="AKZ85" i="8"/>
  <c r="ALA85" i="8"/>
  <c r="ALB85" i="8"/>
  <c r="ALC85" i="8"/>
  <c r="ALD85" i="8"/>
  <c r="ALE85" i="8"/>
  <c r="ALF85" i="8"/>
  <c r="ALG85" i="8"/>
  <c r="ALH85" i="8"/>
  <c r="ALI85" i="8"/>
  <c r="ALJ85" i="8"/>
  <c r="ALK85" i="8"/>
  <c r="ALL85" i="8"/>
  <c r="ALM85" i="8"/>
  <c r="ALN85" i="8"/>
  <c r="ALO85" i="8"/>
  <c r="ALP85" i="8"/>
  <c r="ALQ85" i="8"/>
  <c r="ALR85" i="8"/>
  <c r="ALS85" i="8"/>
  <c r="ALT85" i="8"/>
  <c r="ALU85" i="8"/>
  <c r="ALV85" i="8"/>
  <c r="ALW85" i="8"/>
  <c r="ALX85" i="8"/>
  <c r="ALY85" i="8"/>
  <c r="ALZ85" i="8"/>
  <c r="AMA85" i="8"/>
  <c r="AMB85" i="8"/>
  <c r="AMC85" i="8"/>
  <c r="AMD85" i="8"/>
  <c r="AME85" i="8"/>
  <c r="AMF85" i="8"/>
  <c r="AMG85" i="8"/>
  <c r="AMH85" i="8"/>
  <c r="AMI85" i="8"/>
  <c r="AMJ85" i="8"/>
  <c r="AMK85" i="8"/>
  <c r="AML85" i="8"/>
  <c r="AMM85" i="8"/>
  <c r="AMN85" i="8"/>
  <c r="AMO85" i="8"/>
  <c r="AMP85" i="8"/>
  <c r="AMQ85" i="8"/>
  <c r="AMR85" i="8"/>
  <c r="AMS85" i="8"/>
  <c r="AMT85" i="8"/>
  <c r="AMU85" i="8"/>
  <c r="AMV85" i="8"/>
  <c r="AMW85" i="8"/>
  <c r="AMX85" i="8"/>
  <c r="AMY85" i="8"/>
  <c r="AMZ85" i="8"/>
  <c r="ANA85" i="8"/>
  <c r="ANB85" i="8"/>
  <c r="ANC85" i="8"/>
  <c r="AND85" i="8"/>
  <c r="ANE85" i="8"/>
  <c r="ANF85" i="8"/>
  <c r="ANG85" i="8"/>
  <c r="ANH85" i="8"/>
  <c r="ANI85" i="8"/>
  <c r="ANJ85" i="8"/>
  <c r="ANK85" i="8"/>
  <c r="ANL85" i="8"/>
  <c r="ANM85" i="8"/>
  <c r="ANN85" i="8"/>
  <c r="ANO85" i="8"/>
  <c r="ANP85" i="8"/>
  <c r="ANQ85" i="8"/>
  <c r="ANR85" i="8"/>
  <c r="ANS85" i="8"/>
  <c r="ANT85" i="8"/>
  <c r="ANU85" i="8"/>
  <c r="ANV85" i="8"/>
  <c r="ANW85" i="8"/>
  <c r="ANX85" i="8"/>
  <c r="ANY85" i="8"/>
  <c r="ANZ85" i="8"/>
  <c r="AOA85" i="8"/>
  <c r="AOB85" i="8"/>
  <c r="AOC85" i="8"/>
  <c r="AOD85" i="8"/>
  <c r="AOE85" i="8"/>
  <c r="AOF85" i="8"/>
  <c r="AOG85" i="8"/>
  <c r="AOH85" i="8"/>
  <c r="AOI85" i="8"/>
  <c r="AOJ85" i="8"/>
  <c r="AOK85" i="8"/>
  <c r="AOL85" i="8"/>
  <c r="AOM85" i="8"/>
  <c r="AON85" i="8"/>
  <c r="AOO85" i="8"/>
  <c r="AOP85" i="8"/>
  <c r="AOQ85" i="8"/>
  <c r="AOR85" i="8"/>
  <c r="AOS85" i="8"/>
  <c r="AOT85" i="8"/>
  <c r="AOU85" i="8"/>
  <c r="AOV85" i="8"/>
  <c r="AOW85" i="8"/>
  <c r="AOX85" i="8"/>
  <c r="AOY85" i="8"/>
  <c r="AOZ85" i="8"/>
  <c r="APA85" i="8"/>
  <c r="APB85" i="8"/>
  <c r="APC85" i="8"/>
  <c r="APD85" i="8"/>
  <c r="APE85" i="8"/>
  <c r="APF85" i="8"/>
  <c r="APG85" i="8"/>
  <c r="APH85" i="8"/>
  <c r="API85" i="8"/>
  <c r="APJ85" i="8"/>
  <c r="APK85" i="8"/>
  <c r="APL85" i="8"/>
  <c r="APM85" i="8"/>
  <c r="APN85" i="8"/>
  <c r="APO85" i="8"/>
  <c r="APP85" i="8"/>
  <c r="APQ85" i="8"/>
  <c r="APR85" i="8"/>
  <c r="APS85" i="8"/>
  <c r="APT85" i="8"/>
  <c r="APU85" i="8"/>
  <c r="APV85" i="8"/>
  <c r="APW85" i="8"/>
  <c r="APX85" i="8"/>
  <c r="APY85" i="8"/>
  <c r="APZ85" i="8"/>
  <c r="AQA85" i="8"/>
  <c r="AQB85" i="8"/>
  <c r="AQC85" i="8"/>
  <c r="AQD85" i="8"/>
  <c r="AQE85" i="8"/>
  <c r="AQF85" i="8"/>
  <c r="AQG85" i="8"/>
  <c r="AQH85" i="8"/>
  <c r="AQI85" i="8"/>
  <c r="AQJ85" i="8"/>
  <c r="AQK85" i="8"/>
  <c r="AQL85" i="8"/>
  <c r="AQM85" i="8"/>
  <c r="AQN85" i="8"/>
  <c r="AQO85" i="8"/>
  <c r="AQP85" i="8"/>
  <c r="AQQ85" i="8"/>
  <c r="AQR85" i="8"/>
  <c r="AQS85" i="8"/>
  <c r="AQT85" i="8"/>
  <c r="AQU85" i="8"/>
  <c r="AQV85" i="8"/>
  <c r="AQW85" i="8"/>
  <c r="AQX85" i="8"/>
  <c r="AQY85" i="8"/>
  <c r="AQZ85" i="8"/>
  <c r="ARA85" i="8"/>
  <c r="ARB85" i="8"/>
  <c r="ARC85" i="8"/>
  <c r="ARD85" i="8"/>
  <c r="ARE85" i="8"/>
  <c r="ARF85" i="8"/>
  <c r="ARG85" i="8"/>
  <c r="ARH85" i="8"/>
  <c r="ARI85" i="8"/>
  <c r="ARJ85" i="8"/>
  <c r="ARK85" i="8"/>
  <c r="ARL85" i="8"/>
  <c r="ARM85" i="8"/>
  <c r="ARN85" i="8"/>
  <c r="ARO85" i="8"/>
  <c r="ARP85" i="8"/>
  <c r="ARQ85" i="8"/>
  <c r="ARR85" i="8"/>
  <c r="ARS85" i="8"/>
  <c r="ART85" i="8"/>
  <c r="ARU85" i="8"/>
  <c r="ARV85" i="8"/>
  <c r="ARW85" i="8"/>
  <c r="ARX85" i="8"/>
  <c r="ARY85" i="8"/>
  <c r="ARZ85" i="8"/>
  <c r="ASA85" i="8"/>
  <c r="ASB85" i="8"/>
  <c r="ASC85" i="8"/>
  <c r="ASD85" i="8"/>
  <c r="ASE85" i="8"/>
  <c r="ASF85" i="8"/>
  <c r="ASG85" i="8"/>
  <c r="ASH85" i="8"/>
  <c r="ASI85" i="8"/>
  <c r="ASJ85" i="8"/>
  <c r="ASK85" i="8"/>
  <c r="ASL85" i="8"/>
  <c r="ASM85" i="8"/>
  <c r="ASN85" i="8"/>
  <c r="ASO85" i="8"/>
  <c r="ASP85" i="8"/>
  <c r="ASQ85" i="8"/>
  <c r="ASR85" i="8"/>
  <c r="ASS85" i="8"/>
  <c r="AST85" i="8"/>
  <c r="ASU85" i="8"/>
  <c r="ASV85" i="8"/>
  <c r="ASW85" i="8"/>
  <c r="ASX85" i="8"/>
  <c r="ASY85" i="8"/>
  <c r="ASZ85" i="8"/>
  <c r="ATA85" i="8"/>
  <c r="ATB85" i="8"/>
  <c r="ATC85" i="8"/>
  <c r="ATD85" i="8"/>
  <c r="ATE85" i="8"/>
  <c r="ATF85" i="8"/>
  <c r="ATG85" i="8"/>
  <c r="ATH85" i="8"/>
  <c r="ATI85" i="8"/>
  <c r="ATJ85" i="8"/>
  <c r="ATK85" i="8"/>
  <c r="ATL85" i="8"/>
  <c r="ATM85" i="8"/>
  <c r="ATN85" i="8"/>
  <c r="ATO85" i="8"/>
  <c r="ATP85" i="8"/>
  <c r="ATQ85" i="8"/>
  <c r="ATR85" i="8"/>
  <c r="ATS85" i="8"/>
  <c r="ATT85" i="8"/>
  <c r="ATU85" i="8"/>
  <c r="ATV85" i="8"/>
  <c r="ATW85" i="8"/>
  <c r="ATX85" i="8"/>
  <c r="ATY85" i="8"/>
  <c r="ATZ85" i="8"/>
  <c r="AUA85" i="8"/>
  <c r="AUB85" i="8"/>
  <c r="AUC85" i="8"/>
  <c r="AUD85" i="8"/>
  <c r="AUE85" i="8"/>
  <c r="AUF85" i="8"/>
  <c r="AUG85" i="8"/>
  <c r="AUH85" i="8"/>
  <c r="AUI85" i="8"/>
  <c r="AUJ85" i="8"/>
  <c r="AUK85" i="8"/>
  <c r="AUL85" i="8"/>
  <c r="AUM85" i="8"/>
  <c r="AUN85" i="8"/>
  <c r="AUO85" i="8"/>
  <c r="AUP85" i="8"/>
  <c r="AUQ85" i="8"/>
  <c r="AUR85" i="8"/>
  <c r="AUS85" i="8"/>
  <c r="AUT85" i="8"/>
  <c r="AUU85" i="8"/>
  <c r="AUV85" i="8"/>
  <c r="AUW85" i="8"/>
  <c r="AUX85" i="8"/>
  <c r="AUY85" i="8"/>
  <c r="AUZ85" i="8"/>
  <c r="AVA85" i="8"/>
  <c r="AVB85" i="8"/>
  <c r="AVC85" i="8"/>
  <c r="AVD85" i="8"/>
  <c r="AVE85" i="8"/>
  <c r="AVF85" i="8"/>
  <c r="AVG85" i="8"/>
  <c r="AVH85" i="8"/>
  <c r="AVI85" i="8"/>
  <c r="AVJ85" i="8"/>
  <c r="AVK85" i="8"/>
  <c r="AVL85" i="8"/>
  <c r="AVM85" i="8"/>
  <c r="AVN85" i="8"/>
  <c r="AVO85" i="8"/>
  <c r="AVP85" i="8"/>
  <c r="AVQ85" i="8"/>
  <c r="AVR85" i="8"/>
  <c r="AVS85" i="8"/>
  <c r="AVT85" i="8"/>
  <c r="AVU85" i="8"/>
  <c r="AVV85" i="8"/>
  <c r="AVW85" i="8"/>
  <c r="AVX85" i="8"/>
  <c r="AVY85" i="8"/>
  <c r="AVZ85" i="8"/>
  <c r="AWA85" i="8"/>
  <c r="AWB85" i="8"/>
  <c r="AWC85" i="8"/>
  <c r="AWD85" i="8"/>
  <c r="AWE85" i="8"/>
  <c r="AWF85" i="8"/>
  <c r="AWG85" i="8"/>
  <c r="AWH85" i="8"/>
  <c r="AWI85" i="8"/>
  <c r="AWJ85" i="8"/>
  <c r="AWK85" i="8"/>
  <c r="AWL85" i="8"/>
  <c r="AWM85" i="8"/>
  <c r="AWN85" i="8"/>
  <c r="AWO85" i="8"/>
  <c r="AWP85" i="8"/>
  <c r="AWQ85" i="8"/>
  <c r="AWR85" i="8"/>
  <c r="AWS85" i="8"/>
  <c r="AWT85" i="8"/>
  <c r="AWU85" i="8"/>
  <c r="AWV85" i="8"/>
  <c r="AWW85" i="8"/>
  <c r="AWX85" i="8"/>
  <c r="AWY85" i="8"/>
  <c r="AWZ85" i="8"/>
  <c r="AXA85" i="8"/>
  <c r="AXB85" i="8"/>
  <c r="AXC85" i="8"/>
  <c r="AXD85" i="8"/>
  <c r="AXE85" i="8"/>
  <c r="AXF85" i="8"/>
  <c r="AXG85" i="8"/>
  <c r="AXH85" i="8"/>
  <c r="AXI85" i="8"/>
  <c r="AXJ85" i="8"/>
  <c r="AXK85" i="8"/>
  <c r="AXL85" i="8"/>
  <c r="AXM85" i="8"/>
  <c r="AXN85" i="8"/>
  <c r="AXO85" i="8"/>
  <c r="AXP85" i="8"/>
  <c r="AXQ85" i="8"/>
  <c r="AXR85" i="8"/>
  <c r="AXS85" i="8"/>
  <c r="AXT85" i="8"/>
  <c r="AXU85" i="8"/>
  <c r="AXV85" i="8"/>
  <c r="AXW85" i="8"/>
  <c r="AXX85" i="8"/>
  <c r="AXY85" i="8"/>
  <c r="AXZ85" i="8"/>
  <c r="AYA85" i="8"/>
  <c r="AYB85" i="8"/>
  <c r="AYC85" i="8"/>
  <c r="AYD85" i="8"/>
  <c r="AYE85" i="8"/>
  <c r="AYF85" i="8"/>
  <c r="AYG85" i="8"/>
  <c r="AYH85" i="8"/>
  <c r="AYI85" i="8"/>
  <c r="AYJ85" i="8"/>
  <c r="AYK85" i="8"/>
  <c r="AYL85" i="8"/>
  <c r="AYM85" i="8"/>
  <c r="AYN85" i="8"/>
  <c r="AYO85" i="8"/>
  <c r="AYP85" i="8"/>
  <c r="AYQ85" i="8"/>
  <c r="AYR85" i="8"/>
  <c r="AYS85" i="8"/>
  <c r="AYT85" i="8"/>
  <c r="AYU85" i="8"/>
  <c r="AYV85" i="8"/>
  <c r="AYW85" i="8"/>
  <c r="AYX85" i="8"/>
  <c r="AYY85" i="8"/>
  <c r="AYZ85" i="8"/>
  <c r="AZA85" i="8"/>
  <c r="AZB85" i="8"/>
  <c r="AZC85" i="8"/>
  <c r="AZD85" i="8"/>
  <c r="AZE85" i="8"/>
  <c r="AZF85" i="8"/>
  <c r="AZG85" i="8"/>
  <c r="AZH85" i="8"/>
  <c r="AZI85" i="8"/>
  <c r="AZJ85" i="8"/>
  <c r="AZK85" i="8"/>
  <c r="AZL85" i="8"/>
  <c r="AZM85" i="8"/>
  <c r="AZN85" i="8"/>
  <c r="AZO85" i="8"/>
  <c r="AZP85" i="8"/>
  <c r="AZQ85" i="8"/>
  <c r="AZR85" i="8"/>
  <c r="AZS85" i="8"/>
  <c r="AZT85" i="8"/>
  <c r="AZU85" i="8"/>
  <c r="AZV85" i="8"/>
  <c r="AZW85" i="8"/>
  <c r="AZX85" i="8"/>
  <c r="AZY85" i="8"/>
  <c r="AZZ85" i="8"/>
  <c r="BAA85" i="8"/>
  <c r="BAB85" i="8"/>
  <c r="BAC85" i="8"/>
  <c r="BAD85" i="8"/>
  <c r="BAE85" i="8"/>
  <c r="BAF85" i="8"/>
  <c r="BAG85" i="8"/>
  <c r="BAH85" i="8"/>
  <c r="BAI85" i="8"/>
  <c r="BAJ85" i="8"/>
  <c r="BAK85" i="8"/>
  <c r="BAL85" i="8"/>
  <c r="BAM85" i="8"/>
  <c r="BAN85" i="8"/>
  <c r="BAO85" i="8"/>
  <c r="BAP85" i="8"/>
  <c r="BAQ85" i="8"/>
  <c r="BAR85" i="8"/>
  <c r="BAS85" i="8"/>
  <c r="BAT85" i="8"/>
  <c r="BAU85" i="8"/>
  <c r="BAV85" i="8"/>
  <c r="BAW85" i="8"/>
  <c r="BAX85" i="8"/>
  <c r="BAY85" i="8"/>
  <c r="BAZ85" i="8"/>
  <c r="BBA85" i="8"/>
  <c r="BBB85" i="8"/>
  <c r="BBC85" i="8"/>
  <c r="BBD85" i="8"/>
  <c r="BBE85" i="8"/>
  <c r="BBF85" i="8"/>
  <c r="BBG85" i="8"/>
  <c r="BBH85" i="8"/>
  <c r="BBI85" i="8"/>
  <c r="BBJ85" i="8"/>
  <c r="BBK85" i="8"/>
  <c r="BBL85" i="8"/>
  <c r="BBM85" i="8"/>
  <c r="BBN85" i="8"/>
  <c r="BBO85" i="8"/>
  <c r="BBP85" i="8"/>
  <c r="BBQ85" i="8"/>
  <c r="BBR85" i="8"/>
  <c r="BBS85" i="8"/>
  <c r="BBT85" i="8"/>
  <c r="BBU85" i="8"/>
  <c r="BBV85" i="8"/>
  <c r="BBW85" i="8"/>
  <c r="BBX85" i="8"/>
  <c r="BBY85" i="8"/>
  <c r="BBZ85" i="8"/>
  <c r="BCA85" i="8"/>
  <c r="BCB85" i="8"/>
  <c r="BCC85" i="8"/>
  <c r="BCD85" i="8"/>
  <c r="BCE85" i="8"/>
  <c r="BCF85" i="8"/>
  <c r="BCG85" i="8"/>
  <c r="BCH85" i="8"/>
  <c r="BCI85" i="8"/>
  <c r="BCJ85" i="8"/>
  <c r="BCK85" i="8"/>
  <c r="BCL85" i="8"/>
  <c r="BCM85" i="8"/>
  <c r="BCN85" i="8"/>
  <c r="BCO85" i="8"/>
  <c r="BCP85" i="8"/>
  <c r="BCQ85" i="8"/>
  <c r="BCR85" i="8"/>
  <c r="BCS85" i="8"/>
  <c r="BCT85" i="8"/>
  <c r="BCU85" i="8"/>
  <c r="BCV85" i="8"/>
  <c r="BCW85" i="8"/>
  <c r="BCX85" i="8"/>
  <c r="BCY85" i="8"/>
  <c r="BCZ85" i="8"/>
  <c r="BDA85" i="8"/>
  <c r="BDB85" i="8"/>
  <c r="BDC85" i="8"/>
  <c r="BDD85" i="8"/>
  <c r="BDE85" i="8"/>
  <c r="BDF85" i="8"/>
  <c r="BDG85" i="8"/>
  <c r="BDH85" i="8"/>
  <c r="BDI85" i="8"/>
  <c r="BDJ85" i="8"/>
  <c r="BDK85" i="8"/>
  <c r="BDL85" i="8"/>
  <c r="BDM85" i="8"/>
  <c r="BDN85" i="8"/>
  <c r="BDO85" i="8"/>
  <c r="BDP85" i="8"/>
  <c r="BDQ85" i="8"/>
  <c r="BDR85" i="8"/>
  <c r="BDS85" i="8"/>
  <c r="BDT85" i="8"/>
  <c r="BDU85" i="8"/>
  <c r="BDV85" i="8"/>
  <c r="BDW85" i="8"/>
  <c r="BDX85" i="8"/>
  <c r="BDY85" i="8"/>
  <c r="BDZ85" i="8"/>
  <c r="BEA85" i="8"/>
  <c r="BEB85" i="8"/>
  <c r="BEC85" i="8"/>
  <c r="BED85" i="8"/>
  <c r="BEE85" i="8"/>
  <c r="BEF85" i="8"/>
  <c r="BEG85" i="8"/>
  <c r="BEH85" i="8"/>
  <c r="BEI85" i="8"/>
  <c r="BEJ85" i="8"/>
  <c r="BEK85" i="8"/>
  <c r="BEL85" i="8"/>
  <c r="BEM85" i="8"/>
  <c r="BEN85" i="8"/>
  <c r="BEO85" i="8"/>
  <c r="BEP85" i="8"/>
  <c r="BEQ85" i="8"/>
  <c r="BER85" i="8"/>
  <c r="BES85" i="8"/>
  <c r="BET85" i="8"/>
  <c r="BEU85" i="8"/>
  <c r="BEV85" i="8"/>
  <c r="BEW85" i="8"/>
  <c r="BEX85" i="8"/>
  <c r="BEY85" i="8"/>
  <c r="BEZ85" i="8"/>
  <c r="BFA85" i="8"/>
  <c r="BFB85" i="8"/>
  <c r="BFC85" i="8"/>
  <c r="BFD85" i="8"/>
  <c r="BFE85" i="8"/>
  <c r="BFF85" i="8"/>
  <c r="BFG85" i="8"/>
  <c r="BFH85" i="8"/>
  <c r="BFI85" i="8"/>
  <c r="BFJ85" i="8"/>
  <c r="BFK85" i="8"/>
  <c r="BFL85" i="8"/>
  <c r="BFM85" i="8"/>
  <c r="BFN85" i="8"/>
  <c r="BFO85" i="8"/>
  <c r="BFP85" i="8"/>
  <c r="BFQ85" i="8"/>
  <c r="BFR85" i="8"/>
  <c r="BFS85" i="8"/>
  <c r="BFT85" i="8"/>
  <c r="BFU85" i="8"/>
  <c r="BFV85" i="8"/>
  <c r="BFW85" i="8"/>
  <c r="BFX85" i="8"/>
  <c r="BFY85" i="8"/>
  <c r="BFZ85" i="8"/>
  <c r="BGA85" i="8"/>
  <c r="BGB85" i="8"/>
  <c r="BGC85" i="8"/>
  <c r="BGD85" i="8"/>
  <c r="BGE85" i="8"/>
  <c r="BGF85" i="8"/>
  <c r="BGG85" i="8"/>
  <c r="BGH85" i="8"/>
  <c r="BGI85" i="8"/>
  <c r="BGJ85" i="8"/>
  <c r="BGK85" i="8"/>
  <c r="BGL85" i="8"/>
  <c r="BGM85" i="8"/>
  <c r="BGN85" i="8"/>
  <c r="BGO85" i="8"/>
  <c r="BGP85" i="8"/>
  <c r="BGQ85" i="8"/>
  <c r="BGR85" i="8"/>
  <c r="BGS85" i="8"/>
  <c r="BGT85" i="8"/>
  <c r="BGU85" i="8"/>
  <c r="BGV85" i="8"/>
  <c r="BGW85" i="8"/>
  <c r="BGX85" i="8"/>
  <c r="BGY85" i="8"/>
  <c r="BGZ85" i="8"/>
  <c r="BHA85" i="8"/>
  <c r="BHB85" i="8"/>
  <c r="BHC85" i="8"/>
  <c r="BHD85" i="8"/>
  <c r="BHE85" i="8"/>
  <c r="BHF85" i="8"/>
  <c r="BHG85" i="8"/>
  <c r="BHH85" i="8"/>
  <c r="BHI85" i="8"/>
  <c r="BHJ85" i="8"/>
  <c r="BHK85" i="8"/>
  <c r="BHL85" i="8"/>
  <c r="BHM85" i="8"/>
  <c r="BHN85" i="8"/>
  <c r="BHO85" i="8"/>
  <c r="BHP85" i="8"/>
  <c r="BHQ85" i="8"/>
  <c r="BHR85" i="8"/>
  <c r="BHS85" i="8"/>
  <c r="BHT85" i="8"/>
  <c r="BHU85" i="8"/>
  <c r="BHV85" i="8"/>
  <c r="BHW85" i="8"/>
  <c r="BHX85" i="8"/>
  <c r="BHY85" i="8"/>
  <c r="BHZ85" i="8"/>
  <c r="BIA85" i="8"/>
  <c r="BIB85" i="8"/>
  <c r="BIC85" i="8"/>
  <c r="BID85" i="8"/>
  <c r="BIE85" i="8"/>
  <c r="BIF85" i="8"/>
  <c r="BIG85" i="8"/>
  <c r="BIH85" i="8"/>
  <c r="BII85" i="8"/>
  <c r="BIJ85" i="8"/>
  <c r="BIK85" i="8"/>
  <c r="BIL85" i="8"/>
  <c r="BIM85" i="8"/>
  <c r="BIN85" i="8"/>
  <c r="BIO85" i="8"/>
  <c r="BIP85" i="8"/>
  <c r="BIQ85" i="8"/>
  <c r="BIR85" i="8"/>
  <c r="BIS85" i="8"/>
  <c r="BIT85" i="8"/>
  <c r="BIU85" i="8"/>
  <c r="BIV85" i="8"/>
  <c r="BIW85" i="8"/>
  <c r="BIX85" i="8"/>
  <c r="BIY85" i="8"/>
  <c r="BIZ85" i="8"/>
  <c r="BJA85" i="8"/>
  <c r="BJB85" i="8"/>
  <c r="BJC85" i="8"/>
  <c r="BJD85" i="8"/>
  <c r="BJE85" i="8"/>
  <c r="BJF85" i="8"/>
  <c r="BJG85" i="8"/>
  <c r="BJH85" i="8"/>
  <c r="BJI85" i="8"/>
  <c r="BJJ85" i="8"/>
  <c r="BJK85" i="8"/>
  <c r="BJL85" i="8"/>
  <c r="BJM85" i="8"/>
  <c r="BJN85" i="8"/>
  <c r="BJO85" i="8"/>
  <c r="BJP85" i="8"/>
  <c r="BJQ85" i="8"/>
  <c r="BJR85" i="8"/>
  <c r="BJS85" i="8"/>
  <c r="BJT85" i="8"/>
  <c r="BJU85" i="8"/>
  <c r="BJV85" i="8"/>
  <c r="BJW85" i="8"/>
  <c r="BJX85" i="8"/>
  <c r="BJY85" i="8"/>
  <c r="BJZ85" i="8"/>
  <c r="BKA85" i="8"/>
  <c r="BKB85" i="8"/>
  <c r="BKC85" i="8"/>
  <c r="BKD85" i="8"/>
  <c r="BKE85" i="8"/>
  <c r="BKF85" i="8"/>
  <c r="BKG85" i="8"/>
  <c r="BKH85" i="8"/>
  <c r="BKI85" i="8"/>
  <c r="BKJ85" i="8"/>
  <c r="BKK85" i="8"/>
  <c r="BKL85" i="8"/>
  <c r="BKM85" i="8"/>
  <c r="BKN85" i="8"/>
  <c r="BKO85" i="8"/>
  <c r="BKP85" i="8"/>
  <c r="BKQ85" i="8"/>
  <c r="BKR85" i="8"/>
  <c r="BKS85" i="8"/>
  <c r="BKT85" i="8"/>
  <c r="BKU85" i="8"/>
  <c r="BKV85" i="8"/>
  <c r="BKW85" i="8"/>
  <c r="BKX85" i="8"/>
  <c r="BKY85" i="8"/>
  <c r="BKZ85" i="8"/>
  <c r="BLA85" i="8"/>
  <c r="BLB85" i="8"/>
  <c r="BLC85" i="8"/>
  <c r="BLD85" i="8"/>
  <c r="BLE85" i="8"/>
  <c r="BLF85" i="8"/>
  <c r="BLG85" i="8"/>
  <c r="BLH85" i="8"/>
  <c r="BLI85" i="8"/>
  <c r="BLJ85" i="8"/>
  <c r="BLK85" i="8"/>
  <c r="BLL85" i="8"/>
  <c r="BLM85" i="8"/>
  <c r="BLN85" i="8"/>
  <c r="BLO85" i="8"/>
  <c r="BLP85" i="8"/>
  <c r="BLQ85" i="8"/>
  <c r="BLR85" i="8"/>
  <c r="BLS85" i="8"/>
  <c r="BLT85" i="8"/>
  <c r="BLU85" i="8"/>
  <c r="BLV85" i="8"/>
  <c r="BLW85" i="8"/>
  <c r="BLX85" i="8"/>
  <c r="BLY85" i="8"/>
  <c r="BLZ85" i="8"/>
  <c r="BMA85" i="8"/>
  <c r="BMB85" i="8"/>
  <c r="BMC85" i="8"/>
  <c r="BMD85" i="8"/>
  <c r="BME85" i="8"/>
  <c r="BMF85" i="8"/>
  <c r="BMG85" i="8"/>
  <c r="BMH85" i="8"/>
  <c r="BMI85" i="8"/>
  <c r="BMJ85" i="8"/>
  <c r="BMK85" i="8"/>
  <c r="BML85" i="8"/>
  <c r="BMM85" i="8"/>
  <c r="BMN85" i="8"/>
  <c r="BMO85" i="8"/>
  <c r="BMP85" i="8"/>
  <c r="BMQ85" i="8"/>
  <c r="BMR85" i="8"/>
  <c r="BMS85" i="8"/>
  <c r="BMT85" i="8"/>
  <c r="BMU85" i="8"/>
  <c r="BMV85" i="8"/>
  <c r="BMW85" i="8"/>
  <c r="BMX85" i="8"/>
  <c r="BMY85" i="8"/>
  <c r="BMZ85" i="8"/>
  <c r="BNA85" i="8"/>
  <c r="BNB85" i="8"/>
  <c r="BNC85" i="8"/>
  <c r="BND85" i="8"/>
  <c r="BNE85" i="8"/>
  <c r="BNF85" i="8"/>
  <c r="BNG85" i="8"/>
  <c r="BNH85" i="8"/>
  <c r="BNI85" i="8"/>
  <c r="BNJ85" i="8"/>
  <c r="BNK85" i="8"/>
  <c r="BNL85" i="8"/>
  <c r="BNM85" i="8"/>
  <c r="BNN85" i="8"/>
  <c r="BNO85" i="8"/>
  <c r="BNP85" i="8"/>
  <c r="BNQ85" i="8"/>
  <c r="BNR85" i="8"/>
  <c r="BNS85" i="8"/>
  <c r="BNT85" i="8"/>
  <c r="BNU85" i="8"/>
  <c r="BNV85" i="8"/>
  <c r="BNW85" i="8"/>
  <c r="BNX85" i="8"/>
  <c r="BNY85" i="8"/>
  <c r="BNZ85" i="8"/>
  <c r="BOA85" i="8"/>
  <c r="BOB85" i="8"/>
  <c r="BOC85" i="8"/>
  <c r="BOD85" i="8"/>
  <c r="BOE85" i="8"/>
  <c r="BOF85" i="8"/>
  <c r="BOG85" i="8"/>
  <c r="BOH85" i="8"/>
  <c r="BOI85" i="8"/>
  <c r="BOJ85" i="8"/>
  <c r="BOK85" i="8"/>
  <c r="BOL85" i="8"/>
  <c r="BOM85" i="8"/>
  <c r="BON85" i="8"/>
  <c r="BOO85" i="8"/>
  <c r="BOP85" i="8"/>
  <c r="BOQ85" i="8"/>
  <c r="BOR85" i="8"/>
  <c r="BOS85" i="8"/>
  <c r="BOT85" i="8"/>
  <c r="BOU85" i="8"/>
  <c r="BOV85" i="8"/>
  <c r="BOW85" i="8"/>
  <c r="BOX85" i="8"/>
  <c r="BOY85" i="8"/>
  <c r="BOZ85" i="8"/>
  <c r="BPA85" i="8"/>
  <c r="BPB85" i="8"/>
  <c r="BPC85" i="8"/>
  <c r="BPD85" i="8"/>
  <c r="BPE85" i="8"/>
  <c r="BPF85" i="8"/>
  <c r="BPG85" i="8"/>
  <c r="BPH85" i="8"/>
  <c r="BPI85" i="8"/>
  <c r="BPJ85" i="8"/>
  <c r="BPK85" i="8"/>
  <c r="BPL85" i="8"/>
  <c r="BPM85" i="8"/>
  <c r="BPN85" i="8"/>
  <c r="BPO85" i="8"/>
  <c r="BPP85" i="8"/>
  <c r="BPQ85" i="8"/>
  <c r="BPR85" i="8"/>
  <c r="BPS85" i="8"/>
  <c r="BPT85" i="8"/>
  <c r="BPU85" i="8"/>
  <c r="BPV85" i="8"/>
  <c r="BPW85" i="8"/>
  <c r="BPX85" i="8"/>
  <c r="BPY85" i="8"/>
  <c r="BPZ85" i="8"/>
  <c r="BQA85" i="8"/>
  <c r="BQB85" i="8"/>
  <c r="BQC85" i="8"/>
  <c r="BQD85" i="8"/>
  <c r="BQE85" i="8"/>
  <c r="BQF85" i="8"/>
  <c r="BQG85" i="8"/>
  <c r="BQH85" i="8"/>
  <c r="BQI85" i="8"/>
  <c r="BQJ85" i="8"/>
  <c r="BQK85" i="8"/>
  <c r="BQL85" i="8"/>
  <c r="BQM85" i="8"/>
  <c r="BQN85" i="8"/>
  <c r="BQO85" i="8"/>
  <c r="BQP85" i="8"/>
  <c r="BQQ85" i="8"/>
  <c r="BQR85" i="8"/>
  <c r="BQS85" i="8"/>
  <c r="BQT85" i="8"/>
  <c r="BQU85" i="8"/>
  <c r="BQV85" i="8"/>
  <c r="BQW85" i="8"/>
  <c r="BQX85" i="8"/>
  <c r="BQY85" i="8"/>
  <c r="BQZ85" i="8"/>
  <c r="BRA85" i="8"/>
  <c r="BRB85" i="8"/>
  <c r="BRC85" i="8"/>
  <c r="BRD85" i="8"/>
  <c r="BRE85" i="8"/>
  <c r="BRF85" i="8"/>
  <c r="BRG85" i="8"/>
  <c r="BRH85" i="8"/>
  <c r="BRI85" i="8"/>
  <c r="BRJ85" i="8"/>
  <c r="BRK85" i="8"/>
  <c r="BRL85" i="8"/>
  <c r="BRM85" i="8"/>
  <c r="BRN85" i="8"/>
  <c r="BRO85" i="8"/>
  <c r="BRP85" i="8"/>
  <c r="BRQ85" i="8"/>
  <c r="BRR85" i="8"/>
  <c r="BRS85" i="8"/>
  <c r="BRT85" i="8"/>
  <c r="BRU85" i="8"/>
  <c r="BRV85" i="8"/>
  <c r="BRW85" i="8"/>
  <c r="BRX85" i="8"/>
  <c r="BRY85" i="8"/>
  <c r="BRZ85" i="8"/>
  <c r="BSA85" i="8"/>
  <c r="BSB85" i="8"/>
  <c r="BSC85" i="8"/>
  <c r="BSD85" i="8"/>
  <c r="BSE85" i="8"/>
  <c r="BSF85" i="8"/>
  <c r="BSG85" i="8"/>
  <c r="BSH85" i="8"/>
  <c r="BSI85" i="8"/>
  <c r="BSJ85" i="8"/>
  <c r="BSK85" i="8"/>
  <c r="BSL85" i="8"/>
  <c r="BSM85" i="8"/>
  <c r="BSN85" i="8"/>
  <c r="BSO85" i="8"/>
  <c r="BSP85" i="8"/>
  <c r="BSQ85" i="8"/>
  <c r="BSR85" i="8"/>
  <c r="BSS85" i="8"/>
  <c r="BST85" i="8"/>
  <c r="BSU85" i="8"/>
  <c r="BSV85" i="8"/>
  <c r="BSW85" i="8"/>
  <c r="BSX85" i="8"/>
  <c r="BSY85" i="8"/>
  <c r="BSZ85" i="8"/>
  <c r="BTA85" i="8"/>
  <c r="BTB85" i="8"/>
  <c r="BTC85" i="8"/>
  <c r="BTD85" i="8"/>
  <c r="BTE85" i="8"/>
  <c r="BTF85" i="8"/>
  <c r="BTG85" i="8"/>
  <c r="BTH85" i="8"/>
  <c r="BTI85" i="8"/>
  <c r="BTJ85" i="8"/>
  <c r="BTK85" i="8"/>
  <c r="BTL85" i="8"/>
  <c r="BTM85" i="8"/>
  <c r="BTN85" i="8"/>
  <c r="BTO85" i="8"/>
  <c r="BTP85" i="8"/>
  <c r="BTQ85" i="8"/>
  <c r="BTR85" i="8"/>
  <c r="BTS85" i="8"/>
  <c r="BTT85" i="8"/>
  <c r="BTU85" i="8"/>
  <c r="BTV85" i="8"/>
  <c r="BTW85" i="8"/>
  <c r="BTX85" i="8"/>
  <c r="BTY85" i="8"/>
  <c r="BTZ85" i="8"/>
  <c r="BUA85" i="8"/>
  <c r="BUB85" i="8"/>
  <c r="BUC85" i="8"/>
  <c r="BUD85" i="8"/>
  <c r="BUE85" i="8"/>
  <c r="BUF85" i="8"/>
  <c r="BUG85" i="8"/>
  <c r="BUH85" i="8"/>
  <c r="BUI85" i="8"/>
  <c r="BUJ85" i="8"/>
  <c r="BUK85" i="8"/>
  <c r="BUL85" i="8"/>
  <c r="BUM85" i="8"/>
  <c r="BUN85" i="8"/>
  <c r="BUO85" i="8"/>
  <c r="BUP85" i="8"/>
  <c r="BUQ85" i="8"/>
  <c r="BUR85" i="8"/>
  <c r="BUS85" i="8"/>
  <c r="BUT85" i="8"/>
  <c r="BUU85" i="8"/>
  <c r="BUV85" i="8"/>
  <c r="BUW85" i="8"/>
  <c r="BUX85" i="8"/>
  <c r="BUY85" i="8"/>
  <c r="BUZ85" i="8"/>
  <c r="BVA85" i="8"/>
  <c r="BVB85" i="8"/>
  <c r="BVC85" i="8"/>
  <c r="BVD85" i="8"/>
  <c r="BVE85" i="8"/>
  <c r="BVF85" i="8"/>
  <c r="BVG85" i="8"/>
  <c r="BVH85" i="8"/>
  <c r="BVI85" i="8"/>
  <c r="BVJ85" i="8"/>
  <c r="BVK85" i="8"/>
  <c r="BVL85" i="8"/>
  <c r="BVM85" i="8"/>
  <c r="BVN85" i="8"/>
  <c r="BVO85" i="8"/>
  <c r="BVP85" i="8"/>
  <c r="BVQ85" i="8"/>
  <c r="BVR85" i="8"/>
  <c r="BVS85" i="8"/>
  <c r="BVT85" i="8"/>
  <c r="BVU85" i="8"/>
  <c r="BVV85" i="8"/>
  <c r="BVW85" i="8"/>
  <c r="BVX85" i="8"/>
  <c r="BVY85" i="8"/>
  <c r="BVZ85" i="8"/>
  <c r="BWA85" i="8"/>
  <c r="BWB85" i="8"/>
  <c r="BWC85" i="8"/>
  <c r="BWD85" i="8"/>
  <c r="BWE85" i="8"/>
  <c r="BWF85" i="8"/>
  <c r="BWG85" i="8"/>
  <c r="BWH85" i="8"/>
  <c r="BWI85" i="8"/>
  <c r="BWJ85" i="8"/>
  <c r="BWK85" i="8"/>
  <c r="BWL85" i="8"/>
  <c r="BWM85" i="8"/>
  <c r="BWN85" i="8"/>
  <c r="BWO85" i="8"/>
  <c r="BWP85" i="8"/>
  <c r="BWQ85" i="8"/>
  <c r="BWR85" i="8"/>
  <c r="BWS85" i="8"/>
  <c r="BWT85" i="8"/>
  <c r="BWU85" i="8"/>
  <c r="BWV85" i="8"/>
  <c r="BWW85" i="8"/>
  <c r="BWX85" i="8"/>
  <c r="BWY85" i="8"/>
  <c r="BWZ85" i="8"/>
  <c r="BXA85" i="8"/>
  <c r="BXB85" i="8"/>
  <c r="BXC85" i="8"/>
  <c r="BXD85" i="8"/>
  <c r="BXE85" i="8"/>
  <c r="BXF85" i="8"/>
  <c r="BXG85" i="8"/>
  <c r="BXH85" i="8"/>
  <c r="BXI85" i="8"/>
  <c r="BXJ85" i="8"/>
  <c r="BXK85" i="8"/>
  <c r="BXL85" i="8"/>
  <c r="BXM85" i="8"/>
  <c r="BXN85" i="8"/>
  <c r="BXO85" i="8"/>
  <c r="BXP85" i="8"/>
  <c r="BXQ85" i="8"/>
  <c r="BXR85" i="8"/>
  <c r="BXS85" i="8"/>
  <c r="BXT85" i="8"/>
  <c r="BXU85" i="8"/>
  <c r="BXV85" i="8"/>
  <c r="BXW85" i="8"/>
  <c r="BXX85" i="8"/>
  <c r="BXY85" i="8"/>
  <c r="BXZ85" i="8"/>
  <c r="BYA85" i="8"/>
  <c r="BYB85" i="8"/>
  <c r="BYC85" i="8"/>
  <c r="BYD85" i="8"/>
  <c r="BYE85" i="8"/>
  <c r="BYF85" i="8"/>
  <c r="BYG85" i="8"/>
  <c r="BYH85" i="8"/>
  <c r="BYI85" i="8"/>
  <c r="BYJ85" i="8"/>
  <c r="BYK85" i="8"/>
  <c r="BYL85" i="8"/>
  <c r="BYM85" i="8"/>
  <c r="BYN85" i="8"/>
  <c r="BYO85" i="8"/>
  <c r="BYP85" i="8"/>
  <c r="BYQ85" i="8"/>
  <c r="BYR85" i="8"/>
  <c r="BYS85" i="8"/>
  <c r="BYT85" i="8"/>
  <c r="BYU85" i="8"/>
  <c r="BYV85" i="8"/>
  <c r="BYW85" i="8"/>
  <c r="BYX85" i="8"/>
  <c r="BYY85" i="8"/>
  <c r="BYZ85" i="8"/>
  <c r="BZA85" i="8"/>
  <c r="BZB85" i="8"/>
  <c r="BZC85" i="8"/>
  <c r="BZD85" i="8"/>
  <c r="BZE85" i="8"/>
  <c r="BZF85" i="8"/>
  <c r="BZG85" i="8"/>
  <c r="BZH85" i="8"/>
  <c r="BZI85" i="8"/>
  <c r="BZJ85" i="8"/>
  <c r="BZK85" i="8"/>
  <c r="BZL85" i="8"/>
  <c r="BZM85" i="8"/>
  <c r="BZN85" i="8"/>
  <c r="BZO85" i="8"/>
  <c r="BZP85" i="8"/>
  <c r="BZQ85" i="8"/>
  <c r="BZR85" i="8"/>
  <c r="BZS85" i="8"/>
  <c r="BZT85" i="8"/>
  <c r="BZU85" i="8"/>
  <c r="BZV85" i="8"/>
  <c r="BZW85" i="8"/>
  <c r="BZX85" i="8"/>
  <c r="BZY85" i="8"/>
  <c r="BZZ85" i="8"/>
  <c r="CAA85" i="8"/>
  <c r="CAB85" i="8"/>
  <c r="CAC85" i="8"/>
  <c r="CAD85" i="8"/>
  <c r="CAE85" i="8"/>
  <c r="CAF85" i="8"/>
  <c r="CAG85" i="8"/>
  <c r="CAH85" i="8"/>
  <c r="CAI85" i="8"/>
  <c r="CAJ85" i="8"/>
  <c r="CAK85" i="8"/>
  <c r="CAL85" i="8"/>
  <c r="CAM85" i="8"/>
  <c r="CAN85" i="8"/>
  <c r="CAO85" i="8"/>
  <c r="CAP85" i="8"/>
  <c r="CAQ85" i="8"/>
  <c r="CAR85" i="8"/>
  <c r="CAS85" i="8"/>
  <c r="CAT85" i="8"/>
  <c r="CAU85" i="8"/>
  <c r="CAV85" i="8"/>
  <c r="CAW85" i="8"/>
  <c r="CAX85" i="8"/>
  <c r="CAY85" i="8"/>
  <c r="CAZ85" i="8"/>
  <c r="CBA85" i="8"/>
  <c r="CBB85" i="8"/>
  <c r="CBC85" i="8"/>
  <c r="CBD85" i="8"/>
  <c r="CBE85" i="8"/>
  <c r="CBF85" i="8"/>
  <c r="CBG85" i="8"/>
  <c r="CBH85" i="8"/>
  <c r="CBI85" i="8"/>
  <c r="CBJ85" i="8"/>
  <c r="CBK85" i="8"/>
  <c r="CBL85" i="8"/>
  <c r="CBM85" i="8"/>
  <c r="CBN85" i="8"/>
  <c r="CBO85" i="8"/>
  <c r="CBP85" i="8"/>
  <c r="CBQ85" i="8"/>
  <c r="CBR85" i="8"/>
  <c r="CBS85" i="8"/>
  <c r="CBT85" i="8"/>
  <c r="CBU85" i="8"/>
  <c r="CBV85" i="8"/>
  <c r="CBW85" i="8"/>
  <c r="CBX85" i="8"/>
  <c r="CBY85" i="8"/>
  <c r="CBZ85" i="8"/>
  <c r="CCA85" i="8"/>
  <c r="CCB85" i="8"/>
  <c r="CCC85" i="8"/>
  <c r="CCD85" i="8"/>
  <c r="CCE85" i="8"/>
  <c r="CCF85" i="8"/>
  <c r="CCG85" i="8"/>
  <c r="CCH85" i="8"/>
  <c r="CCI85" i="8"/>
  <c r="CCJ85" i="8"/>
  <c r="CCK85" i="8"/>
  <c r="CCL85" i="8"/>
  <c r="CCM85" i="8"/>
  <c r="CCN85" i="8"/>
  <c r="CCO85" i="8"/>
  <c r="CCP85" i="8"/>
  <c r="CCQ85" i="8"/>
  <c r="CCR85" i="8"/>
  <c r="CCS85" i="8"/>
  <c r="CCT85" i="8"/>
  <c r="CCU85" i="8"/>
  <c r="CCV85" i="8"/>
  <c r="CCW85" i="8"/>
  <c r="CCX85" i="8"/>
  <c r="CCY85" i="8"/>
  <c r="CCZ85" i="8"/>
  <c r="CDA85" i="8"/>
  <c r="CDB85" i="8"/>
  <c r="CDC85" i="8"/>
  <c r="CDD85" i="8"/>
  <c r="CDE85" i="8"/>
  <c r="CDF85" i="8"/>
  <c r="CDG85" i="8"/>
  <c r="CDH85" i="8"/>
  <c r="CDI85" i="8"/>
  <c r="CDJ85" i="8"/>
  <c r="CDK85" i="8"/>
  <c r="CDL85" i="8"/>
  <c r="CDM85" i="8"/>
  <c r="CDN85" i="8"/>
  <c r="CDO85" i="8"/>
  <c r="CDP85" i="8"/>
  <c r="CDQ85" i="8"/>
  <c r="CDR85" i="8"/>
  <c r="CDS85" i="8"/>
  <c r="CDT85" i="8"/>
  <c r="CDU85" i="8"/>
  <c r="CDV85" i="8"/>
  <c r="CDW85" i="8"/>
  <c r="CDX85" i="8"/>
  <c r="CDY85" i="8"/>
  <c r="CDZ85" i="8"/>
  <c r="CEA85" i="8"/>
  <c r="CEB85" i="8"/>
  <c r="CEC85" i="8"/>
  <c r="CED85" i="8"/>
  <c r="CEE85" i="8"/>
  <c r="CEF85" i="8"/>
  <c r="CEG85" i="8"/>
  <c r="CEH85" i="8"/>
  <c r="CEI85" i="8"/>
  <c r="CEJ85" i="8"/>
  <c r="CEK85" i="8"/>
  <c r="CEL85" i="8"/>
  <c r="CEM85" i="8"/>
  <c r="CEN85" i="8"/>
  <c r="CEO85" i="8"/>
  <c r="CEP85" i="8"/>
  <c r="CEQ85" i="8"/>
  <c r="CER85" i="8"/>
  <c r="CES85" i="8"/>
  <c r="CET85" i="8"/>
  <c r="CEU85" i="8"/>
  <c r="CEV85" i="8"/>
  <c r="CEW85" i="8"/>
  <c r="CEX85" i="8"/>
  <c r="CEY85" i="8"/>
  <c r="CEZ85" i="8"/>
  <c r="CFA85" i="8"/>
  <c r="CFB85" i="8"/>
  <c r="CFC85" i="8"/>
  <c r="CFD85" i="8"/>
  <c r="CFE85" i="8"/>
  <c r="CFF85" i="8"/>
  <c r="CFG85" i="8"/>
  <c r="CFH85" i="8"/>
  <c r="CFI85" i="8"/>
  <c r="CFJ85" i="8"/>
  <c r="CFK85" i="8"/>
  <c r="CFL85" i="8"/>
  <c r="CFM85" i="8"/>
  <c r="CFN85" i="8"/>
  <c r="CFO85" i="8"/>
  <c r="CFP85" i="8"/>
  <c r="CFQ85" i="8"/>
  <c r="CFR85" i="8"/>
  <c r="CFS85" i="8"/>
  <c r="CFT85" i="8"/>
  <c r="CFU85" i="8"/>
  <c r="CFV85" i="8"/>
  <c r="CFW85" i="8"/>
  <c r="CFX85" i="8"/>
  <c r="CFY85" i="8"/>
  <c r="CFZ85" i="8"/>
  <c r="CGA85" i="8"/>
  <c r="CGB85" i="8"/>
  <c r="CGC85" i="8"/>
  <c r="CGD85" i="8"/>
  <c r="CGE85" i="8"/>
  <c r="CGF85" i="8"/>
  <c r="CGG85" i="8"/>
  <c r="CGH85" i="8"/>
  <c r="CGI85" i="8"/>
  <c r="CGJ85" i="8"/>
  <c r="CGK85" i="8"/>
  <c r="CGL85" i="8"/>
  <c r="CGM85" i="8"/>
  <c r="CGN85" i="8"/>
  <c r="CGO85" i="8"/>
  <c r="CGP85" i="8"/>
  <c r="CGQ85" i="8"/>
  <c r="CGR85" i="8"/>
  <c r="CGS85" i="8"/>
  <c r="CGT85" i="8"/>
  <c r="CGU85" i="8"/>
  <c r="CGV85" i="8"/>
  <c r="CGW85" i="8"/>
  <c r="CGX85" i="8"/>
  <c r="CGY85" i="8"/>
  <c r="CGZ85" i="8"/>
  <c r="CHA85" i="8"/>
  <c r="CHB85" i="8"/>
  <c r="CHC85" i="8"/>
  <c r="CHD85" i="8"/>
  <c r="CHE85" i="8"/>
  <c r="CHF85" i="8"/>
  <c r="CHG85" i="8"/>
  <c r="CHH85" i="8"/>
  <c r="CHI85" i="8"/>
  <c r="CHJ85" i="8"/>
  <c r="CHK85" i="8"/>
  <c r="CHL85" i="8"/>
  <c r="CHM85" i="8"/>
  <c r="CHN85" i="8"/>
  <c r="CHO85" i="8"/>
  <c r="CHP85" i="8"/>
  <c r="CHQ85" i="8"/>
  <c r="CHR85" i="8"/>
  <c r="CHS85" i="8"/>
  <c r="CHT85" i="8"/>
  <c r="CHU85" i="8"/>
  <c r="CHV85" i="8"/>
  <c r="CHW85" i="8"/>
  <c r="CHX85" i="8"/>
  <c r="CHY85" i="8"/>
  <c r="CHZ85" i="8"/>
  <c r="CIA85" i="8"/>
  <c r="CIB85" i="8"/>
  <c r="CIC85" i="8"/>
  <c r="CID85" i="8"/>
  <c r="CIE85" i="8"/>
  <c r="CIF85" i="8"/>
  <c r="CIG85" i="8"/>
  <c r="CIH85" i="8"/>
  <c r="CII85" i="8"/>
  <c r="CIJ85" i="8"/>
  <c r="CIK85" i="8"/>
  <c r="CIL85" i="8"/>
  <c r="CIM85" i="8"/>
  <c r="CIN85" i="8"/>
  <c r="CIO85" i="8"/>
  <c r="CIP85" i="8"/>
  <c r="CIQ85" i="8"/>
  <c r="CIR85" i="8"/>
  <c r="CIS85" i="8"/>
  <c r="CIT85" i="8"/>
  <c r="CIU85" i="8"/>
  <c r="CIV85" i="8"/>
  <c r="CIW85" i="8"/>
  <c r="CIX85" i="8"/>
  <c r="CIY85" i="8"/>
  <c r="CIZ85" i="8"/>
  <c r="CJA85" i="8"/>
  <c r="CJB85" i="8"/>
  <c r="CJC85" i="8"/>
  <c r="CJD85" i="8"/>
  <c r="CJE85" i="8"/>
  <c r="CJF85" i="8"/>
  <c r="CJG85" i="8"/>
  <c r="CJH85" i="8"/>
  <c r="CJI85" i="8"/>
  <c r="CJJ85" i="8"/>
  <c r="CJK85" i="8"/>
  <c r="CJL85" i="8"/>
  <c r="CJM85" i="8"/>
  <c r="CJN85" i="8"/>
  <c r="CJO85" i="8"/>
  <c r="CJP85" i="8"/>
  <c r="CJQ85" i="8"/>
  <c r="CJR85" i="8"/>
  <c r="CJS85" i="8"/>
  <c r="CJT85" i="8"/>
  <c r="CJU85" i="8"/>
  <c r="CJV85" i="8"/>
  <c r="CJW85" i="8"/>
  <c r="CJX85" i="8"/>
  <c r="CJY85" i="8"/>
  <c r="CJZ85" i="8"/>
  <c r="CKA85" i="8"/>
  <c r="CKB85" i="8"/>
  <c r="CKC85" i="8"/>
  <c r="CKD85" i="8"/>
  <c r="CKE85" i="8"/>
  <c r="CKF85" i="8"/>
  <c r="CKG85" i="8"/>
  <c r="CKH85" i="8"/>
  <c r="CKI85" i="8"/>
  <c r="CKJ85" i="8"/>
  <c r="CKK85" i="8"/>
  <c r="CKL85" i="8"/>
  <c r="CKM85" i="8"/>
  <c r="CKN85" i="8"/>
  <c r="CKO85" i="8"/>
  <c r="CKP85" i="8"/>
  <c r="CKQ85" i="8"/>
  <c r="CKR85" i="8"/>
  <c r="CKS85" i="8"/>
  <c r="CKT85" i="8"/>
  <c r="CKU85" i="8"/>
  <c r="CKV85" i="8"/>
  <c r="CKW85" i="8"/>
  <c r="CKX85" i="8"/>
  <c r="CKY85" i="8"/>
  <c r="CKZ85" i="8"/>
  <c r="CLA85" i="8"/>
  <c r="CLB85" i="8"/>
  <c r="CLC85" i="8"/>
  <c r="CLD85" i="8"/>
  <c r="CLE85" i="8"/>
  <c r="CLF85" i="8"/>
  <c r="CLG85" i="8"/>
  <c r="CLH85" i="8"/>
  <c r="CLI85" i="8"/>
  <c r="CLJ85" i="8"/>
  <c r="CLK85" i="8"/>
  <c r="CLL85" i="8"/>
  <c r="CLM85" i="8"/>
  <c r="CLN85" i="8"/>
  <c r="CLO85" i="8"/>
  <c r="CLP85" i="8"/>
  <c r="CLQ85" i="8"/>
  <c r="CLR85" i="8"/>
  <c r="CLS85" i="8"/>
  <c r="CLT85" i="8"/>
  <c r="CLU85" i="8"/>
  <c r="CLV85" i="8"/>
  <c r="CLW85" i="8"/>
  <c r="CLX85" i="8"/>
  <c r="CLY85" i="8"/>
  <c r="CLZ85" i="8"/>
  <c r="CMA85" i="8"/>
  <c r="CMB85" i="8"/>
  <c r="CMC85" i="8"/>
  <c r="CMD85" i="8"/>
  <c r="CME85" i="8"/>
  <c r="CMF85" i="8"/>
  <c r="CMG85" i="8"/>
  <c r="CMH85" i="8"/>
  <c r="CMI85" i="8"/>
  <c r="CMJ85" i="8"/>
  <c r="CMK85" i="8"/>
  <c r="CML85" i="8"/>
  <c r="CMM85" i="8"/>
  <c r="CMN85" i="8"/>
  <c r="CMO85" i="8"/>
  <c r="CMP85" i="8"/>
  <c r="CMQ85" i="8"/>
  <c r="CMR85" i="8"/>
  <c r="CMS85" i="8"/>
  <c r="CMT85" i="8"/>
  <c r="CMU85" i="8"/>
  <c r="CMV85" i="8"/>
  <c r="CMW85" i="8"/>
  <c r="CMX85" i="8"/>
  <c r="CMY85" i="8"/>
  <c r="CMZ85" i="8"/>
  <c r="CNA85" i="8"/>
  <c r="CNB85" i="8"/>
  <c r="CNC85" i="8"/>
  <c r="CND85" i="8"/>
  <c r="CNE85" i="8"/>
  <c r="CNF85" i="8"/>
  <c r="CNG85" i="8"/>
  <c r="CNH85" i="8"/>
  <c r="CNI85" i="8"/>
  <c r="CNJ85" i="8"/>
  <c r="CNK85" i="8"/>
  <c r="CNL85" i="8"/>
  <c r="CNM85" i="8"/>
  <c r="CNN85" i="8"/>
  <c r="CNO85" i="8"/>
  <c r="CNP85" i="8"/>
  <c r="CNQ85" i="8"/>
  <c r="CNR85" i="8"/>
  <c r="CNS85" i="8"/>
  <c r="CNT85" i="8"/>
  <c r="CNU85" i="8"/>
  <c r="CNV85" i="8"/>
  <c r="CNW85" i="8"/>
  <c r="CNX85" i="8"/>
  <c r="CNY85" i="8"/>
  <c r="CNZ85" i="8"/>
  <c r="COA85" i="8"/>
  <c r="COB85" i="8"/>
  <c r="COC85" i="8"/>
  <c r="COD85" i="8"/>
  <c r="COE85" i="8"/>
  <c r="COF85" i="8"/>
  <c r="COG85" i="8"/>
  <c r="COH85" i="8"/>
  <c r="COI85" i="8"/>
  <c r="COJ85" i="8"/>
  <c r="COK85" i="8"/>
  <c r="COL85" i="8"/>
  <c r="COM85" i="8"/>
  <c r="CON85" i="8"/>
  <c r="COO85" i="8"/>
  <c r="COP85" i="8"/>
  <c r="COQ85" i="8"/>
  <c r="COR85" i="8"/>
  <c r="COS85" i="8"/>
  <c r="COT85" i="8"/>
  <c r="COU85" i="8"/>
  <c r="COV85" i="8"/>
  <c r="COW85" i="8"/>
  <c r="COX85" i="8"/>
  <c r="COY85" i="8"/>
  <c r="COZ85" i="8"/>
  <c r="CPA85" i="8"/>
  <c r="CPB85" i="8"/>
  <c r="CPC85" i="8"/>
  <c r="CPD85" i="8"/>
  <c r="CPE85" i="8"/>
  <c r="CPF85" i="8"/>
  <c r="CPG85" i="8"/>
  <c r="CPH85" i="8"/>
  <c r="CPI85" i="8"/>
  <c r="CPJ85" i="8"/>
  <c r="CPK85" i="8"/>
  <c r="CPL85" i="8"/>
  <c r="CPM85" i="8"/>
  <c r="CPN85" i="8"/>
  <c r="CPO85" i="8"/>
  <c r="CPP85" i="8"/>
  <c r="CPQ85" i="8"/>
  <c r="CPR85" i="8"/>
  <c r="CPS85" i="8"/>
  <c r="CPT85" i="8"/>
  <c r="CPU85" i="8"/>
  <c r="CPV85" i="8"/>
  <c r="CPW85" i="8"/>
  <c r="CPX85" i="8"/>
  <c r="CPY85" i="8"/>
  <c r="CPZ85" i="8"/>
  <c r="CQA85" i="8"/>
  <c r="CQB85" i="8"/>
  <c r="CQC85" i="8"/>
  <c r="CQD85" i="8"/>
  <c r="CQE85" i="8"/>
  <c r="CQF85" i="8"/>
  <c r="CQG85" i="8"/>
  <c r="CQH85" i="8"/>
  <c r="CQI85" i="8"/>
  <c r="CQJ85" i="8"/>
  <c r="CQK85" i="8"/>
  <c r="CQL85" i="8"/>
  <c r="CQM85" i="8"/>
  <c r="CQN85" i="8"/>
  <c r="CQO85" i="8"/>
  <c r="CQP85" i="8"/>
  <c r="CQQ85" i="8"/>
  <c r="CQR85" i="8"/>
  <c r="CQS85" i="8"/>
  <c r="CQT85" i="8"/>
  <c r="CQU85" i="8"/>
  <c r="CQV85" i="8"/>
  <c r="CQW85" i="8"/>
  <c r="CQX85" i="8"/>
  <c r="CQY85" i="8"/>
  <c r="CQZ85" i="8"/>
  <c r="CRA85" i="8"/>
  <c r="CRB85" i="8"/>
  <c r="CRC85" i="8"/>
  <c r="CRD85" i="8"/>
  <c r="CRE85" i="8"/>
  <c r="CRF85" i="8"/>
  <c r="CRG85" i="8"/>
  <c r="CRH85" i="8"/>
  <c r="CRI85" i="8"/>
  <c r="CRJ85" i="8"/>
  <c r="CRK85" i="8"/>
  <c r="CRL85" i="8"/>
  <c r="CRM85" i="8"/>
  <c r="CRN85" i="8"/>
  <c r="CRO85" i="8"/>
  <c r="CRP85" i="8"/>
  <c r="CRQ85" i="8"/>
  <c r="CRR85" i="8"/>
  <c r="CRS85" i="8"/>
  <c r="CRT85" i="8"/>
  <c r="CRU85" i="8"/>
  <c r="CRV85" i="8"/>
  <c r="CRW85" i="8"/>
  <c r="CRX85" i="8"/>
  <c r="CRY85" i="8"/>
  <c r="CRZ85" i="8"/>
  <c r="CSA85" i="8"/>
  <c r="CSB85" i="8"/>
  <c r="CSC85" i="8"/>
  <c r="CSD85" i="8"/>
  <c r="CSE85" i="8"/>
  <c r="CSF85" i="8"/>
  <c r="CSG85" i="8"/>
  <c r="CSH85" i="8"/>
  <c r="CSI85" i="8"/>
  <c r="CSJ85" i="8"/>
  <c r="CSK85" i="8"/>
  <c r="CSL85" i="8"/>
  <c r="CSM85" i="8"/>
  <c r="CSN85" i="8"/>
  <c r="CSO85" i="8"/>
  <c r="CSP85" i="8"/>
  <c r="CSQ85" i="8"/>
  <c r="CSR85" i="8"/>
  <c r="CSS85" i="8"/>
  <c r="CST85" i="8"/>
  <c r="CSU85" i="8"/>
  <c r="CSV85" i="8"/>
  <c r="CSW85" i="8"/>
  <c r="CSX85" i="8"/>
  <c r="CSY85" i="8"/>
  <c r="CSZ85" i="8"/>
  <c r="CTA85" i="8"/>
  <c r="CTB85" i="8"/>
  <c r="CTC85" i="8"/>
  <c r="CTD85" i="8"/>
  <c r="CTE85" i="8"/>
  <c r="CTF85" i="8"/>
  <c r="CTG85" i="8"/>
  <c r="CTH85" i="8"/>
  <c r="CTI85" i="8"/>
  <c r="CTJ85" i="8"/>
  <c r="CTK85" i="8"/>
  <c r="CTL85" i="8"/>
  <c r="CTM85" i="8"/>
  <c r="CTN85" i="8"/>
  <c r="CTO85" i="8"/>
  <c r="CTP85" i="8"/>
  <c r="CTQ85" i="8"/>
  <c r="CTR85" i="8"/>
  <c r="CTS85" i="8"/>
  <c r="CTT85" i="8"/>
  <c r="CTU85" i="8"/>
  <c r="CTV85" i="8"/>
  <c r="CTW85" i="8"/>
  <c r="CTX85" i="8"/>
  <c r="CTY85" i="8"/>
  <c r="CTZ85" i="8"/>
  <c r="CUA85" i="8"/>
  <c r="CUB85" i="8"/>
  <c r="CUC85" i="8"/>
  <c r="CUD85" i="8"/>
  <c r="CUE85" i="8"/>
  <c r="CUF85" i="8"/>
  <c r="CUG85" i="8"/>
  <c r="CUH85" i="8"/>
  <c r="CUI85" i="8"/>
  <c r="CUJ85" i="8"/>
  <c r="CUK85" i="8"/>
  <c r="CUL85" i="8"/>
  <c r="CUM85" i="8"/>
  <c r="CUN85" i="8"/>
  <c r="CUO85" i="8"/>
  <c r="CUP85" i="8"/>
  <c r="CUQ85" i="8"/>
  <c r="CUR85" i="8"/>
  <c r="CUS85" i="8"/>
  <c r="CUT85" i="8"/>
  <c r="CUU85" i="8"/>
  <c r="CUV85" i="8"/>
  <c r="CUW85" i="8"/>
  <c r="CUX85" i="8"/>
  <c r="CUY85" i="8"/>
  <c r="CUZ85" i="8"/>
  <c r="CVA85" i="8"/>
  <c r="CVB85" i="8"/>
  <c r="CVC85" i="8"/>
  <c r="CVD85" i="8"/>
  <c r="CVE85" i="8"/>
  <c r="CVF85" i="8"/>
  <c r="CVG85" i="8"/>
  <c r="CVH85" i="8"/>
  <c r="CVI85" i="8"/>
  <c r="CVJ85" i="8"/>
  <c r="CVK85" i="8"/>
  <c r="CVL85" i="8"/>
  <c r="CVM85" i="8"/>
  <c r="CVN85" i="8"/>
  <c r="CVO85" i="8"/>
  <c r="CVP85" i="8"/>
  <c r="CVQ85" i="8"/>
  <c r="CVR85" i="8"/>
  <c r="CVS85" i="8"/>
  <c r="CVT85" i="8"/>
  <c r="CVU85" i="8"/>
  <c r="CVV85" i="8"/>
  <c r="CVW85" i="8"/>
  <c r="CVX85" i="8"/>
  <c r="CVY85" i="8"/>
  <c r="CVZ85" i="8"/>
  <c r="CWA85" i="8"/>
  <c r="CWB85" i="8"/>
  <c r="CWC85" i="8"/>
  <c r="CWD85" i="8"/>
  <c r="CWE85" i="8"/>
  <c r="CWF85" i="8"/>
  <c r="CWG85" i="8"/>
  <c r="CWH85" i="8"/>
  <c r="CWI85" i="8"/>
  <c r="CWJ85" i="8"/>
  <c r="CWK85" i="8"/>
  <c r="CWL85" i="8"/>
  <c r="CWM85" i="8"/>
  <c r="CWN85" i="8"/>
  <c r="CWO85" i="8"/>
  <c r="CWP85" i="8"/>
  <c r="CWQ85" i="8"/>
  <c r="CWR85" i="8"/>
  <c r="CWS85" i="8"/>
  <c r="CWT85" i="8"/>
  <c r="CWU85" i="8"/>
  <c r="CWV85" i="8"/>
  <c r="CWW85" i="8"/>
  <c r="CWX85" i="8"/>
  <c r="CWY85" i="8"/>
  <c r="CWZ85" i="8"/>
  <c r="CXA85" i="8"/>
  <c r="CXB85" i="8"/>
  <c r="CXC85" i="8"/>
  <c r="CXD85" i="8"/>
  <c r="CXE85" i="8"/>
  <c r="CXF85" i="8"/>
  <c r="CXG85" i="8"/>
  <c r="CXH85" i="8"/>
  <c r="CXI85" i="8"/>
  <c r="CXJ85" i="8"/>
  <c r="CXK85" i="8"/>
  <c r="CXL85" i="8"/>
  <c r="CXM85" i="8"/>
  <c r="CXN85" i="8"/>
  <c r="CXO85" i="8"/>
  <c r="CXP85" i="8"/>
  <c r="CXQ85" i="8"/>
  <c r="CXR85" i="8"/>
  <c r="CXS85" i="8"/>
  <c r="CXT85" i="8"/>
  <c r="CXU85" i="8"/>
  <c r="CXV85" i="8"/>
  <c r="CXW85" i="8"/>
  <c r="CXX85" i="8"/>
  <c r="CXY85" i="8"/>
  <c r="CXZ85" i="8"/>
  <c r="CYA85" i="8"/>
  <c r="CYB85" i="8"/>
  <c r="CYC85" i="8"/>
  <c r="CYD85" i="8"/>
  <c r="CYE85" i="8"/>
  <c r="CYF85" i="8"/>
  <c r="CYG85" i="8"/>
  <c r="CYH85" i="8"/>
  <c r="CYI85" i="8"/>
  <c r="CYJ85" i="8"/>
  <c r="CYK85" i="8"/>
  <c r="CYL85" i="8"/>
  <c r="CYM85" i="8"/>
  <c r="CYN85" i="8"/>
  <c r="CYO85" i="8"/>
  <c r="CYP85" i="8"/>
  <c r="CYQ85" i="8"/>
  <c r="CYR85" i="8"/>
  <c r="CYS85" i="8"/>
  <c r="CYT85" i="8"/>
  <c r="CYU85" i="8"/>
  <c r="CYV85" i="8"/>
  <c r="CYW85" i="8"/>
  <c r="CYX85" i="8"/>
  <c r="CYY85" i="8"/>
  <c r="CYZ85" i="8"/>
  <c r="CZA85" i="8"/>
  <c r="CZB85" i="8"/>
  <c r="CZC85" i="8"/>
  <c r="CZD85" i="8"/>
  <c r="CZE85" i="8"/>
  <c r="CZF85" i="8"/>
  <c r="CZG85" i="8"/>
  <c r="CZH85" i="8"/>
  <c r="CZI85" i="8"/>
  <c r="CZJ85" i="8"/>
  <c r="CZK85" i="8"/>
  <c r="CZL85" i="8"/>
  <c r="CZM85" i="8"/>
  <c r="CZN85" i="8"/>
  <c r="CZO85" i="8"/>
  <c r="CZP85" i="8"/>
  <c r="CZQ85" i="8"/>
  <c r="CZR85" i="8"/>
  <c r="CZS85" i="8"/>
  <c r="CZT85" i="8"/>
  <c r="CZU85" i="8"/>
  <c r="CZV85" i="8"/>
  <c r="CZW85" i="8"/>
  <c r="CZX85" i="8"/>
  <c r="CZY85" i="8"/>
  <c r="CZZ85" i="8"/>
  <c r="DAA85" i="8"/>
  <c r="DAB85" i="8"/>
  <c r="DAC85" i="8"/>
  <c r="DAD85" i="8"/>
  <c r="DAE85" i="8"/>
  <c r="DAF85" i="8"/>
  <c r="DAG85" i="8"/>
  <c r="DAH85" i="8"/>
  <c r="DAI85" i="8"/>
  <c r="DAJ85" i="8"/>
  <c r="DAK85" i="8"/>
  <c r="DAL85" i="8"/>
  <c r="DAM85" i="8"/>
  <c r="DAN85" i="8"/>
  <c r="DAO85" i="8"/>
  <c r="DAP85" i="8"/>
  <c r="DAQ85" i="8"/>
  <c r="DAR85" i="8"/>
  <c r="DAS85" i="8"/>
  <c r="DAT85" i="8"/>
  <c r="DAU85" i="8"/>
  <c r="DAV85" i="8"/>
  <c r="DAW85" i="8"/>
  <c r="DAX85" i="8"/>
  <c r="DAY85" i="8"/>
  <c r="DAZ85" i="8"/>
  <c r="DBA85" i="8"/>
  <c r="DBB85" i="8"/>
  <c r="DBC85" i="8"/>
  <c r="DBD85" i="8"/>
  <c r="DBE85" i="8"/>
  <c r="DBF85" i="8"/>
  <c r="DBG85" i="8"/>
  <c r="DBH85" i="8"/>
  <c r="DBI85" i="8"/>
  <c r="DBJ85" i="8"/>
  <c r="DBK85" i="8"/>
  <c r="DBL85" i="8"/>
  <c r="DBN85" i="8"/>
  <c r="DBO85" i="8"/>
  <c r="DBP85" i="8"/>
  <c r="DBQ85" i="8"/>
  <c r="DBR85" i="8"/>
  <c r="DBS85" i="8"/>
  <c r="DBT85" i="8"/>
  <c r="DBU85" i="8"/>
  <c r="DBV85" i="8"/>
  <c r="DBW85" i="8"/>
  <c r="DBX85" i="8"/>
  <c r="DBY85" i="8"/>
  <c r="DBZ85" i="8"/>
  <c r="DCA85" i="8"/>
  <c r="DCB85" i="8"/>
  <c r="DCC85" i="8"/>
  <c r="DCD85" i="8"/>
  <c r="DCE85" i="8"/>
  <c r="DCF85" i="8"/>
  <c r="DCG85" i="8"/>
  <c r="DCH85" i="8"/>
  <c r="DCI85" i="8"/>
  <c r="DCJ85" i="8"/>
  <c r="DCK85" i="8"/>
  <c r="DCL85" i="8"/>
  <c r="DCM85" i="8"/>
  <c r="DCN85" i="8"/>
  <c r="DCO85" i="8"/>
  <c r="DCP85" i="8"/>
  <c r="DCQ85" i="8"/>
  <c r="DCR85" i="8"/>
  <c r="DCS85" i="8"/>
  <c r="DCT85" i="8"/>
  <c r="DCU85" i="8"/>
  <c r="DCV85" i="8"/>
  <c r="DCW85" i="8"/>
  <c r="DCX85" i="8"/>
  <c r="DCY85" i="8"/>
  <c r="DCZ85" i="8"/>
  <c r="DDA85" i="8"/>
  <c r="DDB85" i="8"/>
  <c r="DDC85" i="8"/>
  <c r="DDD85" i="8"/>
  <c r="DDE85" i="8"/>
  <c r="DDF85" i="8"/>
  <c r="DDG85" i="8"/>
  <c r="DDH85" i="8"/>
  <c r="DDI85" i="8"/>
  <c r="DDJ85" i="8"/>
  <c r="DDK85" i="8"/>
  <c r="DDL85" i="8"/>
  <c r="DDM85" i="8"/>
  <c r="DDN85" i="8"/>
  <c r="DDO85" i="8"/>
  <c r="DDP85" i="8"/>
  <c r="DDQ85" i="8"/>
  <c r="DDR85" i="8"/>
  <c r="DDS85" i="8"/>
  <c r="DDT85" i="8"/>
  <c r="DDU85" i="8"/>
  <c r="DDV85" i="8"/>
  <c r="DDW85" i="8"/>
  <c r="DDX85" i="8"/>
  <c r="DDY85" i="8"/>
  <c r="DDZ85" i="8"/>
  <c r="DEA85" i="8"/>
  <c r="DEB85" i="8"/>
  <c r="DEC85" i="8"/>
  <c r="DED85" i="8"/>
  <c r="DEE85" i="8"/>
  <c r="DEF85" i="8"/>
  <c r="DEG85" i="8"/>
  <c r="DEH85" i="8"/>
  <c r="DEI85" i="8"/>
  <c r="DEJ85" i="8"/>
  <c r="DEK85" i="8"/>
  <c r="DEL85" i="8"/>
  <c r="DEM85" i="8"/>
  <c r="DEN85" i="8"/>
  <c r="DEO85" i="8"/>
  <c r="DEP85" i="8"/>
  <c r="DEQ85" i="8"/>
  <c r="DER85" i="8"/>
  <c r="DES85" i="8"/>
  <c r="DET85" i="8"/>
  <c r="DEU85" i="8"/>
  <c r="DEV85" i="8"/>
  <c r="DEW85" i="8"/>
  <c r="DEX85" i="8"/>
  <c r="DEY85" i="8"/>
  <c r="DEZ85" i="8"/>
  <c r="DFA85" i="8"/>
  <c r="DFB85" i="8"/>
  <c r="DFC85" i="8"/>
  <c r="DFD85" i="8"/>
  <c r="DFE85" i="8"/>
  <c r="DFF85" i="8"/>
  <c r="DFG85" i="8"/>
  <c r="DFH85" i="8"/>
  <c r="DFI85" i="8"/>
  <c r="DFJ85" i="8"/>
  <c r="DFK85" i="8"/>
  <c r="DFL85" i="8"/>
  <c r="DFM85" i="8"/>
  <c r="DFN85" i="8"/>
  <c r="DFO85" i="8"/>
  <c r="DFP85" i="8"/>
  <c r="DFQ85" i="8"/>
  <c r="DFR85" i="8"/>
  <c r="DFS85" i="8"/>
  <c r="DFT85" i="8"/>
  <c r="DFU85" i="8"/>
  <c r="DFV85" i="8"/>
  <c r="DFW85" i="8"/>
  <c r="DFX85" i="8"/>
  <c r="DFY85" i="8"/>
  <c r="DFZ85" i="8"/>
  <c r="DGA85" i="8"/>
  <c r="DGB85" i="8"/>
  <c r="DGC85" i="8"/>
  <c r="DGD85" i="8"/>
  <c r="DGE85" i="8"/>
  <c r="DGF85" i="8"/>
  <c r="DGG85" i="8"/>
  <c r="DGH85" i="8"/>
  <c r="DGI85" i="8"/>
  <c r="DGJ85" i="8"/>
  <c r="DGK85" i="8"/>
  <c r="DGL85" i="8"/>
  <c r="DGM85" i="8"/>
  <c r="DGN85" i="8"/>
  <c r="DGO85" i="8"/>
  <c r="DGP85" i="8"/>
  <c r="DGQ85" i="8"/>
  <c r="DGR85" i="8"/>
  <c r="DGS85" i="8"/>
  <c r="DGT85" i="8"/>
  <c r="DGU85" i="8"/>
  <c r="DGV85" i="8"/>
  <c r="DGW85" i="8"/>
  <c r="DGX85" i="8"/>
  <c r="DGY85" i="8"/>
  <c r="DGZ85" i="8"/>
  <c r="DHA85" i="8"/>
  <c r="DHB85" i="8"/>
  <c r="DHC85" i="8"/>
  <c r="DHD85" i="8"/>
  <c r="DHE85" i="8"/>
  <c r="DHF85" i="8"/>
  <c r="DHG85" i="8"/>
  <c r="DHH85" i="8"/>
  <c r="DHI85" i="8"/>
  <c r="DHJ85" i="8"/>
  <c r="DHK85" i="8"/>
  <c r="DHL85" i="8"/>
  <c r="DHM85" i="8"/>
  <c r="DHN85" i="8"/>
  <c r="DHO85" i="8"/>
  <c r="DHP85" i="8"/>
  <c r="DHQ85" i="8"/>
  <c r="DHR85" i="8"/>
  <c r="DHS85" i="8"/>
  <c r="DHT85" i="8"/>
  <c r="DHU85" i="8"/>
  <c r="DHV85" i="8"/>
  <c r="DHW85" i="8"/>
  <c r="DHX85" i="8"/>
  <c r="DHY85" i="8"/>
  <c r="DHZ85" i="8"/>
  <c r="DIA85" i="8"/>
  <c r="DIB85" i="8"/>
  <c r="DIC85" i="8"/>
  <c r="DID85" i="8"/>
  <c r="DIE85" i="8"/>
  <c r="DIF85" i="8"/>
  <c r="DIG85" i="8"/>
  <c r="DIH85" i="8"/>
  <c r="DII85" i="8"/>
  <c r="DIJ85" i="8"/>
  <c r="DIK85" i="8"/>
  <c r="DIL85" i="8"/>
  <c r="DIM85" i="8"/>
  <c r="DIN85" i="8"/>
  <c r="DIO85" i="8"/>
  <c r="DIP85" i="8"/>
  <c r="DIQ85" i="8"/>
  <c r="DIR85" i="8"/>
  <c r="DIS85" i="8"/>
  <c r="DIT85" i="8"/>
  <c r="DIU85" i="8"/>
  <c r="DIV85" i="8"/>
  <c r="DIW85" i="8"/>
  <c r="DIX85" i="8"/>
  <c r="DIY85" i="8"/>
  <c r="DIZ85" i="8"/>
  <c r="DJA85" i="8"/>
  <c r="DJB85" i="8"/>
  <c r="DJC85" i="8"/>
  <c r="DJD85" i="8"/>
  <c r="DJE85" i="8"/>
  <c r="DJF85" i="8"/>
  <c r="DJG85" i="8"/>
  <c r="DJH85" i="8"/>
  <c r="DJI85" i="8"/>
  <c r="DJJ85" i="8"/>
  <c r="DJK85" i="8"/>
  <c r="DJL85" i="8"/>
  <c r="DJM85" i="8"/>
  <c r="DJN85" i="8"/>
  <c r="DJO85" i="8"/>
  <c r="DJP85" i="8"/>
  <c r="DJQ85" i="8"/>
  <c r="DJR85" i="8"/>
  <c r="DJS85" i="8"/>
  <c r="DJT85" i="8"/>
  <c r="DJU85" i="8"/>
  <c r="DJV85" i="8"/>
  <c r="DJW85" i="8"/>
  <c r="DJX85" i="8"/>
  <c r="DJY85" i="8"/>
  <c r="DJZ85" i="8"/>
  <c r="DKA85" i="8"/>
  <c r="DKB85" i="8"/>
  <c r="DKC85" i="8"/>
  <c r="DKD85" i="8"/>
  <c r="DKE85" i="8"/>
  <c r="DKF85" i="8"/>
  <c r="DKG85" i="8"/>
  <c r="DKH85" i="8"/>
  <c r="DKI85" i="8"/>
  <c r="DKJ85" i="8"/>
  <c r="DKK85" i="8"/>
  <c r="DKL85" i="8"/>
  <c r="DKM85" i="8"/>
  <c r="DKN85" i="8"/>
  <c r="DKO85" i="8"/>
  <c r="DKP85" i="8"/>
  <c r="DKQ85" i="8"/>
  <c r="DKR85" i="8"/>
  <c r="DKS85" i="8"/>
  <c r="DKT85" i="8"/>
  <c r="DKU85" i="8"/>
  <c r="DKV85" i="8"/>
  <c r="DKW85" i="8"/>
  <c r="DKX85" i="8"/>
  <c r="DKY85" i="8"/>
  <c r="DKZ85" i="8"/>
  <c r="DLA85" i="8"/>
  <c r="DLB85" i="8"/>
  <c r="DLC85" i="8"/>
  <c r="DLD85" i="8"/>
  <c r="DLE85" i="8"/>
  <c r="DLF85" i="8"/>
  <c r="DLG85" i="8"/>
  <c r="DLH85" i="8"/>
  <c r="DLI85" i="8"/>
  <c r="DLJ85" i="8"/>
  <c r="DLK85" i="8"/>
  <c r="DLL85" i="8"/>
  <c r="DLM85" i="8"/>
  <c r="DLN85" i="8"/>
  <c r="DLO85" i="8"/>
  <c r="DLP85" i="8"/>
  <c r="DLQ85" i="8"/>
  <c r="DLR85" i="8"/>
  <c r="DLS85" i="8"/>
  <c r="DLT85" i="8"/>
  <c r="DLU85" i="8"/>
  <c r="DLV85" i="8"/>
  <c r="DLW85" i="8"/>
  <c r="DLX85" i="8"/>
  <c r="DLY85" i="8"/>
  <c r="DLZ85" i="8"/>
  <c r="DMA85" i="8"/>
  <c r="DMB85" i="8"/>
  <c r="DMC85" i="8"/>
  <c r="DMD85" i="8"/>
  <c r="DME85" i="8"/>
  <c r="DMF85" i="8"/>
  <c r="DMG85" i="8"/>
  <c r="DMH85" i="8"/>
  <c r="DMI85" i="8"/>
  <c r="DMJ85" i="8"/>
  <c r="DMK85" i="8"/>
  <c r="DML85" i="8"/>
  <c r="DMM85" i="8"/>
  <c r="DMN85" i="8"/>
  <c r="DMO85" i="8"/>
  <c r="DMP85" i="8"/>
  <c r="DMQ85" i="8"/>
  <c r="DMR85" i="8"/>
  <c r="DMS85" i="8"/>
  <c r="DMT85" i="8"/>
  <c r="DMU85" i="8"/>
  <c r="DMV85" i="8"/>
  <c r="DMW85" i="8"/>
  <c r="DMX85" i="8"/>
  <c r="DMY85" i="8"/>
  <c r="DMZ85" i="8"/>
  <c r="DNA85" i="8"/>
  <c r="DNB85" i="8"/>
  <c r="DNC85" i="8"/>
  <c r="DND85" i="8"/>
  <c r="DNE85" i="8"/>
  <c r="DNF85" i="8"/>
  <c r="DNG85" i="8"/>
  <c r="DNH85" i="8"/>
  <c r="DNI85" i="8"/>
  <c r="DNJ85" i="8"/>
  <c r="DNK85" i="8"/>
  <c r="DNL85" i="8"/>
  <c r="DNM85" i="8"/>
  <c r="DNN85" i="8"/>
  <c r="DNO85" i="8"/>
  <c r="DNP85" i="8"/>
  <c r="DNQ85" i="8"/>
  <c r="DNR85" i="8"/>
  <c r="DNS85" i="8"/>
  <c r="DNT85" i="8"/>
  <c r="DNU85" i="8"/>
  <c r="DNV85" i="8"/>
  <c r="DNW85" i="8"/>
  <c r="DNX85" i="8"/>
  <c r="DNY85" i="8"/>
  <c r="DNZ85" i="8"/>
  <c r="DOA85" i="8"/>
  <c r="DOB85" i="8"/>
  <c r="DOC85" i="8"/>
  <c r="DOD85" i="8"/>
  <c r="DOE85" i="8"/>
  <c r="DOF85" i="8"/>
  <c r="DOG85" i="8"/>
  <c r="DOH85" i="8"/>
  <c r="DOI85" i="8"/>
  <c r="DOJ85" i="8"/>
  <c r="DOK85" i="8"/>
  <c r="DOL85" i="8"/>
  <c r="DOM85" i="8"/>
  <c r="DON85" i="8"/>
  <c r="DOO85" i="8"/>
  <c r="DOP85" i="8"/>
  <c r="DOQ85" i="8"/>
  <c r="DOR85" i="8"/>
  <c r="DOS85" i="8"/>
  <c r="DOT85" i="8"/>
  <c r="DOU85" i="8"/>
  <c r="DOV85" i="8"/>
  <c r="DOW85" i="8"/>
  <c r="DOX85" i="8"/>
  <c r="DOY85" i="8"/>
  <c r="DOZ85" i="8"/>
  <c r="DPA85" i="8"/>
  <c r="DPB85" i="8"/>
  <c r="DPC85" i="8"/>
  <c r="DPD85" i="8"/>
  <c r="DPE85" i="8"/>
  <c r="DPF85" i="8"/>
  <c r="DPG85" i="8"/>
  <c r="DPH85" i="8"/>
  <c r="DPI85" i="8"/>
  <c r="DPJ85" i="8"/>
  <c r="DPK85" i="8"/>
  <c r="DPL85" i="8"/>
  <c r="DPM85" i="8"/>
  <c r="DPN85" i="8"/>
  <c r="DPO85" i="8"/>
  <c r="DPP85" i="8"/>
  <c r="DPQ85" i="8"/>
  <c r="DPR85" i="8"/>
  <c r="DPS85" i="8"/>
  <c r="DPT85" i="8"/>
  <c r="DPU85" i="8"/>
  <c r="DPV85" i="8"/>
  <c r="DPW85" i="8"/>
  <c r="DPX85" i="8"/>
  <c r="DPY85" i="8"/>
  <c r="DPZ85" i="8"/>
  <c r="DQA85" i="8"/>
  <c r="DQB85" i="8"/>
  <c r="DQC85" i="8"/>
  <c r="DQD85" i="8"/>
  <c r="DQE85" i="8"/>
  <c r="DQF85" i="8"/>
  <c r="DQG85" i="8"/>
  <c r="DQH85" i="8"/>
  <c r="DQI85" i="8"/>
  <c r="DQJ85" i="8"/>
  <c r="DQK85" i="8"/>
  <c r="DQL85" i="8"/>
  <c r="DQM85" i="8"/>
  <c r="DQN85" i="8"/>
  <c r="DQO85" i="8"/>
  <c r="DQP85" i="8"/>
  <c r="DQQ85" i="8"/>
  <c r="DQR85" i="8"/>
  <c r="DQS85" i="8"/>
  <c r="DQT85" i="8"/>
  <c r="DQU85" i="8"/>
  <c r="DQV85" i="8"/>
  <c r="DQW85" i="8"/>
  <c r="DQX85" i="8"/>
  <c r="DQY85" i="8"/>
  <c r="DQZ85" i="8"/>
  <c r="DRA85" i="8"/>
  <c r="DRB85" i="8"/>
  <c r="DRC85" i="8"/>
  <c r="DRD85" i="8"/>
  <c r="DRE85" i="8"/>
  <c r="DRF85" i="8"/>
  <c r="DRG85" i="8"/>
  <c r="DRH85" i="8"/>
  <c r="DRI85" i="8"/>
  <c r="DRJ85" i="8"/>
  <c r="DRK85" i="8"/>
  <c r="DRL85" i="8"/>
  <c r="DRM85" i="8"/>
  <c r="DRN85" i="8"/>
  <c r="DRO85" i="8"/>
  <c r="DRP85" i="8"/>
  <c r="DRQ85" i="8"/>
  <c r="DRR85" i="8"/>
  <c r="DRS85" i="8"/>
  <c r="DRT85" i="8"/>
  <c r="DRU85" i="8"/>
  <c r="DRV85" i="8"/>
  <c r="DRW85" i="8"/>
  <c r="DRX85" i="8"/>
  <c r="DRY85" i="8"/>
  <c r="DRZ85" i="8"/>
  <c r="DSA85" i="8"/>
  <c r="DSB85" i="8"/>
  <c r="DSC85" i="8"/>
  <c r="DSD85" i="8"/>
  <c r="DSE85" i="8"/>
  <c r="DSF85" i="8"/>
  <c r="DSG85" i="8"/>
  <c r="DSH85" i="8"/>
  <c r="DSI85" i="8"/>
  <c r="DSJ85" i="8"/>
  <c r="DSK85" i="8"/>
  <c r="DSL85" i="8"/>
  <c r="DSM85" i="8"/>
  <c r="DSN85" i="8"/>
  <c r="DSO85" i="8"/>
  <c r="DSP85" i="8"/>
  <c r="DSQ85" i="8"/>
  <c r="DSR85" i="8"/>
  <c r="DSS85" i="8"/>
  <c r="DST85" i="8"/>
  <c r="DSU85" i="8"/>
  <c r="DSV85" i="8"/>
  <c r="DSW85" i="8"/>
  <c r="DSX85" i="8"/>
  <c r="DSY85" i="8"/>
  <c r="DSZ85" i="8"/>
  <c r="DTA85" i="8"/>
  <c r="DTB85" i="8"/>
  <c r="DTC85" i="8"/>
  <c r="DTD85" i="8"/>
  <c r="DTE85" i="8"/>
  <c r="DTF85" i="8"/>
  <c r="DTG85" i="8"/>
  <c r="DTH85" i="8"/>
  <c r="DTI85" i="8"/>
  <c r="DTJ85" i="8"/>
  <c r="DTK85" i="8"/>
  <c r="DTL85" i="8"/>
  <c r="DTM85" i="8"/>
  <c r="DTN85" i="8"/>
  <c r="DTO85" i="8"/>
  <c r="DTP85" i="8"/>
  <c r="DTQ85" i="8"/>
  <c r="DTR85" i="8"/>
  <c r="DTS85" i="8"/>
  <c r="DTT85" i="8"/>
  <c r="DTU85" i="8"/>
  <c r="DTV85" i="8"/>
  <c r="DTW85" i="8"/>
  <c r="DTX85" i="8"/>
  <c r="DTY85" i="8"/>
  <c r="DTZ85" i="8"/>
  <c r="DUA85" i="8"/>
  <c r="DUB85" i="8"/>
  <c r="DUC85" i="8"/>
  <c r="DUD85" i="8"/>
  <c r="DUE85" i="8"/>
  <c r="DUF85" i="8"/>
  <c r="DUG85" i="8"/>
  <c r="DUH85" i="8"/>
  <c r="DUI85" i="8"/>
  <c r="DUJ85" i="8"/>
  <c r="DUK85" i="8"/>
  <c r="DUL85" i="8"/>
  <c r="DUM85" i="8"/>
  <c r="DUN85" i="8"/>
  <c r="DUO85" i="8"/>
  <c r="DUP85" i="8"/>
  <c r="DUQ85" i="8"/>
  <c r="DUR85" i="8"/>
  <c r="DUS85" i="8"/>
  <c r="DUT85" i="8"/>
  <c r="DUU85" i="8"/>
  <c r="DUV85" i="8"/>
  <c r="DUW85" i="8"/>
  <c r="DUX85" i="8"/>
  <c r="DUY85" i="8"/>
  <c r="DUZ85" i="8"/>
  <c r="DVA85" i="8"/>
  <c r="DVB85" i="8"/>
  <c r="DVC85" i="8"/>
  <c r="DVD85" i="8"/>
  <c r="DVE85" i="8"/>
  <c r="DVF85" i="8"/>
  <c r="DVG85" i="8"/>
  <c r="DVH85" i="8"/>
  <c r="DVI85" i="8"/>
  <c r="DVJ85" i="8"/>
  <c r="DVK85" i="8"/>
  <c r="DVL85" i="8"/>
  <c r="DVM85" i="8"/>
  <c r="DVN85" i="8"/>
  <c r="DVO85" i="8"/>
  <c r="DVP85" i="8"/>
  <c r="DVQ85" i="8"/>
  <c r="DVR85" i="8"/>
  <c r="DVS85" i="8"/>
  <c r="DVT85" i="8"/>
  <c r="DVU85" i="8"/>
  <c r="DVV85" i="8"/>
  <c r="DVW85" i="8"/>
  <c r="DVX85" i="8"/>
  <c r="DVY85" i="8"/>
  <c r="DVZ85" i="8"/>
  <c r="DWA85" i="8"/>
  <c r="DWB85" i="8"/>
  <c r="DWC85" i="8"/>
  <c r="DWD85" i="8"/>
  <c r="DWE85" i="8"/>
  <c r="DWF85" i="8"/>
  <c r="DWG85" i="8"/>
  <c r="DWH85" i="8"/>
  <c r="DWI85" i="8"/>
  <c r="DWJ85" i="8"/>
  <c r="DWK85" i="8"/>
  <c r="DWL85" i="8"/>
  <c r="DWM85" i="8"/>
  <c r="DWN85" i="8"/>
  <c r="DWO85" i="8"/>
  <c r="DWP85" i="8"/>
  <c r="DWQ85" i="8"/>
  <c r="DWR85" i="8"/>
  <c r="DWS85" i="8"/>
  <c r="DWT85" i="8"/>
  <c r="DWU85" i="8"/>
  <c r="DWV85" i="8"/>
  <c r="DWW85" i="8"/>
  <c r="DWX85" i="8"/>
  <c r="DWY85" i="8"/>
  <c r="DWZ85" i="8"/>
  <c r="DXA85" i="8"/>
  <c r="DXB85" i="8"/>
  <c r="DXC85" i="8"/>
  <c r="DXD85" i="8"/>
  <c r="DXE85" i="8"/>
  <c r="DXF85" i="8"/>
  <c r="DXG85" i="8"/>
  <c r="DXH85" i="8"/>
  <c r="DXI85" i="8"/>
  <c r="DXJ85" i="8"/>
  <c r="DXK85" i="8"/>
  <c r="DXL85" i="8"/>
  <c r="DXM85" i="8"/>
  <c r="DXN85" i="8"/>
  <c r="DXO85" i="8"/>
  <c r="DXP85" i="8"/>
  <c r="DXQ85" i="8"/>
  <c r="DXR85" i="8"/>
  <c r="DXS85" i="8"/>
  <c r="DXT85" i="8"/>
  <c r="DXU85" i="8"/>
  <c r="DXV85" i="8"/>
  <c r="DXW85" i="8"/>
  <c r="DXX85" i="8"/>
  <c r="DXY85" i="8"/>
  <c r="DXZ85" i="8"/>
  <c r="DYA85" i="8"/>
  <c r="DYB85" i="8"/>
  <c r="DYC85" i="8"/>
  <c r="DYD85" i="8"/>
  <c r="DYE85" i="8"/>
  <c r="DYF85" i="8"/>
  <c r="DYG85" i="8"/>
  <c r="DYH85" i="8"/>
  <c r="DYI85" i="8"/>
  <c r="DYJ85" i="8"/>
  <c r="DYK85" i="8"/>
  <c r="DYL85" i="8"/>
  <c r="DYM85" i="8"/>
  <c r="DYN85" i="8"/>
  <c r="DYO85" i="8"/>
  <c r="DYP85" i="8"/>
  <c r="DYQ85" i="8"/>
  <c r="DYR85" i="8"/>
  <c r="DYS85" i="8"/>
  <c r="DYT85" i="8"/>
  <c r="DYU85" i="8"/>
  <c r="DYV85" i="8"/>
  <c r="DYW85" i="8"/>
  <c r="DYX85" i="8"/>
  <c r="DYY85" i="8"/>
  <c r="DYZ85" i="8"/>
  <c r="DZA85" i="8"/>
  <c r="DZB85" i="8"/>
  <c r="DZC85" i="8"/>
  <c r="DZD85" i="8"/>
  <c r="DZE85" i="8"/>
  <c r="DZF85" i="8"/>
  <c r="DZG85" i="8"/>
  <c r="DZH85" i="8"/>
  <c r="DZI85" i="8"/>
  <c r="DZJ85" i="8"/>
  <c r="DZK85" i="8"/>
  <c r="DZL85" i="8"/>
  <c r="DZM85" i="8"/>
  <c r="DZN85" i="8"/>
  <c r="DZO85" i="8"/>
  <c r="DZP85" i="8"/>
  <c r="DZQ85" i="8"/>
  <c r="DZR85" i="8"/>
  <c r="DZS85" i="8"/>
  <c r="DZT85" i="8"/>
  <c r="DZU85" i="8"/>
  <c r="DZV85" i="8"/>
  <c r="DZW85" i="8"/>
  <c r="DZX85" i="8"/>
  <c r="DZY85" i="8"/>
  <c r="DZZ85" i="8"/>
  <c r="EAA85" i="8"/>
  <c r="EAB85" i="8"/>
  <c r="EAC85" i="8"/>
  <c r="EAD85" i="8"/>
  <c r="EAE85" i="8"/>
  <c r="EAF85" i="8"/>
  <c r="EAG85" i="8"/>
  <c r="EAH85" i="8"/>
  <c r="EAI85" i="8"/>
  <c r="EAJ85" i="8"/>
  <c r="EAK85" i="8"/>
  <c r="EAL85" i="8"/>
  <c r="EAM85" i="8"/>
  <c r="EAN85" i="8"/>
  <c r="EAO85" i="8"/>
  <c r="EAP85" i="8"/>
  <c r="EAQ85" i="8"/>
  <c r="EAR85" i="8"/>
  <c r="EAS85" i="8"/>
  <c r="EAT85" i="8"/>
  <c r="EAU85" i="8"/>
  <c r="EAV85" i="8"/>
  <c r="EAW85" i="8"/>
  <c r="EAX85" i="8"/>
  <c r="EAY85" i="8"/>
  <c r="EAZ85" i="8"/>
  <c r="EBA85" i="8"/>
  <c r="EBB85" i="8"/>
  <c r="EBC85" i="8"/>
  <c r="EBD85" i="8"/>
  <c r="EBE85" i="8"/>
  <c r="EBF85" i="8"/>
  <c r="EBG85" i="8"/>
  <c r="EBH85" i="8"/>
  <c r="EBI85" i="8"/>
  <c r="EBJ85" i="8"/>
  <c r="EBK85" i="8"/>
  <c r="EBL85" i="8"/>
  <c r="EBM85" i="8"/>
  <c r="EBN85" i="8"/>
  <c r="EBO85" i="8"/>
  <c r="EBP85" i="8"/>
  <c r="EBQ85" i="8"/>
  <c r="EBR85" i="8"/>
  <c r="EBS85" i="8"/>
  <c r="EBT85" i="8"/>
  <c r="EBU85" i="8"/>
  <c r="EBV85" i="8"/>
  <c r="EBW85" i="8"/>
  <c r="EBX85" i="8"/>
  <c r="EBY85" i="8"/>
  <c r="EBZ85" i="8"/>
  <c r="ECA85" i="8"/>
  <c r="ECB85" i="8"/>
  <c r="ECC85" i="8"/>
  <c r="ECD85" i="8"/>
  <c r="ECE85" i="8"/>
  <c r="ECF85" i="8"/>
  <c r="ECG85" i="8"/>
  <c r="ECH85" i="8"/>
  <c r="ECI85" i="8"/>
  <c r="ECJ85" i="8"/>
  <c r="ECK85" i="8"/>
  <c r="ECL85" i="8"/>
  <c r="ECM85" i="8"/>
  <c r="ECN85" i="8"/>
  <c r="ECO85" i="8"/>
  <c r="ECP85" i="8"/>
  <c r="ECQ85" i="8"/>
  <c r="ECR85" i="8"/>
  <c r="ECS85" i="8"/>
  <c r="ECT85" i="8"/>
  <c r="ECU85" i="8"/>
  <c r="ECV85" i="8"/>
  <c r="ECW85" i="8"/>
  <c r="ECX85" i="8"/>
  <c r="ECY85" i="8"/>
  <c r="ECZ85" i="8"/>
  <c r="EDA85" i="8"/>
  <c r="EDB85" i="8"/>
  <c r="EDC85" i="8"/>
  <c r="EDD85" i="8"/>
  <c r="EDE85" i="8"/>
  <c r="EDF85" i="8"/>
  <c r="EDG85" i="8"/>
  <c r="EDH85" i="8"/>
  <c r="EDI85" i="8"/>
  <c r="EDJ85" i="8"/>
  <c r="EDK85" i="8"/>
  <c r="EDL85" i="8"/>
  <c r="EDM85" i="8"/>
  <c r="EDN85" i="8"/>
  <c r="EDO85" i="8"/>
  <c r="EDP85" i="8"/>
  <c r="EDQ85" i="8"/>
  <c r="EDR85" i="8"/>
  <c r="EDS85" i="8"/>
  <c r="EDT85" i="8"/>
  <c r="EDU85" i="8"/>
  <c r="EDV85" i="8"/>
  <c r="EDW85" i="8"/>
  <c r="EDX85" i="8"/>
  <c r="EDY85" i="8"/>
  <c r="EDZ85" i="8"/>
  <c r="EEA85" i="8"/>
  <c r="EEB85" i="8"/>
  <c r="EEC85" i="8"/>
  <c r="EED85" i="8"/>
  <c r="EEE85" i="8"/>
  <c r="EEF85" i="8"/>
  <c r="EEG85" i="8"/>
  <c r="EEH85" i="8"/>
  <c r="EEI85" i="8"/>
  <c r="EEJ85" i="8"/>
  <c r="EEK85" i="8"/>
  <c r="EEL85" i="8"/>
  <c r="EEM85" i="8"/>
  <c r="EEN85" i="8"/>
  <c r="EEO85" i="8"/>
  <c r="EEP85" i="8"/>
  <c r="EEQ85" i="8"/>
  <c r="EER85" i="8"/>
  <c r="EES85" i="8"/>
  <c r="EET85" i="8"/>
  <c r="EEU85" i="8"/>
  <c r="EEV85" i="8"/>
  <c r="EEW85" i="8"/>
  <c r="EEX85" i="8"/>
  <c r="EEY85" i="8"/>
  <c r="EEZ85" i="8"/>
  <c r="EFA85" i="8"/>
  <c r="EFB85" i="8"/>
  <c r="EFC85" i="8"/>
  <c r="EFD85" i="8"/>
  <c r="EFE85" i="8"/>
  <c r="EFF85" i="8"/>
  <c r="EFG85" i="8"/>
  <c r="EFH85" i="8"/>
  <c r="EFI85" i="8"/>
  <c r="EFJ85" i="8"/>
  <c r="EFK85" i="8"/>
  <c r="EFL85" i="8"/>
  <c r="EFM85" i="8"/>
  <c r="EFN85" i="8"/>
  <c r="EFO85" i="8"/>
  <c r="EFP85" i="8"/>
  <c r="EFQ85" i="8"/>
  <c r="EFR85" i="8"/>
  <c r="EFS85" i="8"/>
  <c r="EFT85" i="8"/>
  <c r="EFU85" i="8"/>
  <c r="EFV85" i="8"/>
  <c r="EFW85" i="8"/>
  <c r="EFX85" i="8"/>
  <c r="EFY85" i="8"/>
  <c r="EFZ85" i="8"/>
  <c r="EGA85" i="8"/>
  <c r="EGB85" i="8"/>
  <c r="EGC85" i="8"/>
  <c r="EGD85" i="8"/>
  <c r="EGE85" i="8"/>
  <c r="EGF85" i="8"/>
  <c r="EGG85" i="8"/>
  <c r="EGH85" i="8"/>
  <c r="EGI85" i="8"/>
  <c r="EGJ85" i="8"/>
  <c r="EGK85" i="8"/>
  <c r="EGL85" i="8"/>
  <c r="EGM85" i="8"/>
  <c r="EGN85" i="8"/>
  <c r="EGO85" i="8"/>
  <c r="EGP85" i="8"/>
  <c r="EGQ85" i="8"/>
  <c r="EGR85" i="8"/>
  <c r="EGS85" i="8"/>
  <c r="EGT85" i="8"/>
  <c r="EGU85" i="8"/>
  <c r="EGV85" i="8"/>
  <c r="EGW85" i="8"/>
  <c r="EGX85" i="8"/>
  <c r="EGY85" i="8"/>
  <c r="EGZ85" i="8"/>
  <c r="EHA85" i="8"/>
  <c r="EHB85" i="8"/>
  <c r="EHC85" i="8"/>
  <c r="EHD85" i="8"/>
  <c r="EHE85" i="8"/>
  <c r="EHF85" i="8"/>
  <c r="EHG85" i="8"/>
  <c r="EHH85" i="8"/>
  <c r="EHI85" i="8"/>
  <c r="EHJ85" i="8"/>
  <c r="EHK85" i="8"/>
  <c r="EHL85" i="8"/>
  <c r="EHM85" i="8"/>
  <c r="EHN85" i="8"/>
  <c r="EHO85" i="8"/>
  <c r="EHP85" i="8"/>
  <c r="EHQ85" i="8"/>
  <c r="EHR85" i="8"/>
  <c r="EHS85" i="8"/>
  <c r="EHT85" i="8"/>
  <c r="EHU85" i="8"/>
  <c r="EHV85" i="8"/>
  <c r="EHW85" i="8"/>
  <c r="EHX85" i="8"/>
  <c r="EHY85" i="8"/>
  <c r="EHZ85" i="8"/>
  <c r="EIA85" i="8"/>
  <c r="EIB85" i="8"/>
  <c r="EIC85" i="8"/>
  <c r="EID85" i="8"/>
  <c r="EIE85" i="8"/>
  <c r="EIF85" i="8"/>
  <c r="EIG85" i="8"/>
  <c r="EIH85" i="8"/>
  <c r="EII85" i="8"/>
  <c r="EIJ85" i="8"/>
  <c r="EIK85" i="8"/>
  <c r="EIL85" i="8"/>
  <c r="EIM85" i="8"/>
  <c r="EIN85" i="8"/>
  <c r="EIO85" i="8"/>
  <c r="EIP85" i="8"/>
  <c r="EIQ85" i="8"/>
  <c r="EIR85" i="8"/>
  <c r="EIS85" i="8"/>
  <c r="EIT85" i="8"/>
  <c r="EIU85" i="8"/>
  <c r="EIV85" i="8"/>
  <c r="EIW85" i="8"/>
  <c r="EIX85" i="8"/>
  <c r="EIY85" i="8"/>
  <c r="EIZ85" i="8"/>
  <c r="EJA85" i="8"/>
  <c r="EJB85" i="8"/>
  <c r="EJC85" i="8"/>
  <c r="EJD85" i="8"/>
  <c r="EJE85" i="8"/>
  <c r="EJF85" i="8"/>
  <c r="EJG85" i="8"/>
  <c r="EJH85" i="8"/>
  <c r="EJI85" i="8"/>
  <c r="EJJ85" i="8"/>
  <c r="EJK85" i="8"/>
  <c r="EJL85" i="8"/>
  <c r="EJM85" i="8"/>
  <c r="EJN85" i="8"/>
  <c r="EJO85" i="8"/>
  <c r="EJP85" i="8"/>
  <c r="EJQ85" i="8"/>
  <c r="EJR85" i="8"/>
  <c r="EJS85" i="8"/>
  <c r="EJT85" i="8"/>
  <c r="EJU85" i="8"/>
  <c r="EJV85" i="8"/>
  <c r="EJW85" i="8"/>
  <c r="EJX85" i="8"/>
  <c r="EJY85" i="8"/>
  <c r="EJZ85" i="8"/>
  <c r="EKA85" i="8"/>
  <c r="EKB85" i="8"/>
  <c r="EKC85" i="8"/>
  <c r="EKD85" i="8"/>
  <c r="EKE85" i="8"/>
  <c r="EKF85" i="8"/>
  <c r="EKG85" i="8"/>
  <c r="EKH85" i="8"/>
  <c r="EKI85" i="8"/>
  <c r="EKJ85" i="8"/>
  <c r="EKK85" i="8"/>
  <c r="EKL85" i="8"/>
  <c r="EKM85" i="8"/>
  <c r="EKN85" i="8"/>
  <c r="EKO85" i="8"/>
  <c r="EKP85" i="8"/>
  <c r="EKQ85" i="8"/>
  <c r="EKR85" i="8"/>
  <c r="EKS85" i="8"/>
  <c r="EKT85" i="8"/>
  <c r="EKU85" i="8"/>
  <c r="EKV85" i="8"/>
  <c r="EKW85" i="8"/>
  <c r="EKX85" i="8"/>
  <c r="EKY85" i="8"/>
  <c r="EKZ85" i="8"/>
  <c r="ELA85" i="8"/>
  <c r="ELB85" i="8"/>
  <c r="ELC85" i="8"/>
  <c r="ELD85" i="8"/>
  <c r="ELE85" i="8"/>
  <c r="ELF85" i="8"/>
  <c r="ELG85" i="8"/>
  <c r="ELH85" i="8"/>
  <c r="ELI85" i="8"/>
  <c r="ELJ85" i="8"/>
  <c r="ELK85" i="8"/>
  <c r="ELL85" i="8"/>
  <c r="ELM85" i="8"/>
  <c r="ELN85" i="8"/>
  <c r="ELO85" i="8"/>
  <c r="ELP85" i="8"/>
  <c r="ELQ85" i="8"/>
  <c r="ELR85" i="8"/>
  <c r="ELS85" i="8"/>
  <c r="ELT85" i="8"/>
  <c r="ELU85" i="8"/>
  <c r="ELV85" i="8"/>
  <c r="ELW85" i="8"/>
  <c r="ELX85" i="8"/>
  <c r="ELY85" i="8"/>
  <c r="ELZ85" i="8"/>
  <c r="EMA85" i="8"/>
  <c r="EMB85" i="8"/>
  <c r="EMC85" i="8"/>
  <c r="EMD85" i="8"/>
  <c r="EME85" i="8"/>
  <c r="EMF85" i="8"/>
  <c r="EMG85" i="8"/>
  <c r="EMH85" i="8"/>
  <c r="EMI85" i="8"/>
  <c r="EMJ85" i="8"/>
  <c r="EMK85" i="8"/>
  <c r="EML85" i="8"/>
  <c r="EMM85" i="8"/>
  <c r="EMN85" i="8"/>
  <c r="EMO85" i="8"/>
  <c r="EMP85" i="8"/>
  <c r="EMQ85" i="8"/>
  <c r="EMR85" i="8"/>
  <c r="EMS85" i="8"/>
  <c r="EMT85" i="8"/>
  <c r="EMU85" i="8"/>
  <c r="EMV85" i="8"/>
  <c r="EMW85" i="8"/>
  <c r="EMX85" i="8"/>
  <c r="EMY85" i="8"/>
  <c r="EMZ85" i="8"/>
  <c r="ENA85" i="8"/>
  <c r="ENB85" i="8"/>
  <c r="ENC85" i="8"/>
  <c r="END85" i="8"/>
  <c r="ENE85" i="8"/>
  <c r="ENF85" i="8"/>
  <c r="ENG85" i="8"/>
  <c r="ENH85" i="8"/>
  <c r="ENI85" i="8"/>
  <c r="ENJ85" i="8"/>
  <c r="ENK85" i="8"/>
  <c r="ENL85" i="8"/>
  <c r="ENM85" i="8"/>
  <c r="ENN85" i="8"/>
  <c r="ENO85" i="8"/>
  <c r="ENP85" i="8"/>
  <c r="ENQ85" i="8"/>
  <c r="ENR85" i="8"/>
  <c r="ENS85" i="8"/>
  <c r="ENT85" i="8"/>
  <c r="ENU85" i="8"/>
  <c r="ENV85" i="8"/>
  <c r="ENW85" i="8"/>
  <c r="ENX85" i="8"/>
  <c r="ENY85" i="8"/>
  <c r="ENZ85" i="8"/>
  <c r="EOA85" i="8"/>
  <c r="EOB85" i="8"/>
  <c r="EOC85" i="8"/>
  <c r="EOD85" i="8"/>
  <c r="EOE85" i="8"/>
  <c r="EOF85" i="8"/>
  <c r="EOG85" i="8"/>
  <c r="EOH85" i="8"/>
  <c r="EOI85" i="8"/>
  <c r="EOJ85" i="8"/>
  <c r="EOK85" i="8"/>
  <c r="EOL85" i="8"/>
  <c r="EOM85" i="8"/>
  <c r="EON85" i="8"/>
  <c r="EOO85" i="8"/>
  <c r="EOP85" i="8"/>
  <c r="EOQ85" i="8"/>
  <c r="EOR85" i="8"/>
  <c r="EOS85" i="8"/>
  <c r="EOT85" i="8"/>
  <c r="EOU85" i="8"/>
  <c r="EOV85" i="8"/>
  <c r="EOW85" i="8"/>
  <c r="EOX85" i="8"/>
  <c r="EOY85" i="8"/>
  <c r="EOZ85" i="8"/>
  <c r="EPA85" i="8"/>
  <c r="EPB85" i="8"/>
  <c r="EPC85" i="8"/>
  <c r="EPD85" i="8"/>
  <c r="EPE85" i="8"/>
  <c r="EPF85" i="8"/>
  <c r="EPG85" i="8"/>
  <c r="EPH85" i="8"/>
  <c r="EPI85" i="8"/>
  <c r="EPJ85" i="8"/>
  <c r="EPK85" i="8"/>
  <c r="EPL85" i="8"/>
  <c r="EPM85" i="8"/>
  <c r="EPN85" i="8"/>
  <c r="EPO85" i="8"/>
  <c r="EPP85" i="8"/>
  <c r="EPQ85" i="8"/>
  <c r="EPR85" i="8"/>
  <c r="EPS85" i="8"/>
  <c r="EPT85" i="8"/>
  <c r="EPU85" i="8"/>
  <c r="EPV85" i="8"/>
  <c r="EPW85" i="8"/>
  <c r="EPX85" i="8"/>
  <c r="EPY85" i="8"/>
  <c r="EPZ85" i="8"/>
  <c r="EQA85" i="8"/>
  <c r="EQB85" i="8"/>
  <c r="EQC85" i="8"/>
  <c r="EQD85" i="8"/>
  <c r="EQE85" i="8"/>
  <c r="EQF85" i="8"/>
  <c r="EQG85" i="8"/>
  <c r="EQH85" i="8"/>
  <c r="EQI85" i="8"/>
  <c r="EQJ85" i="8"/>
  <c r="EQK85" i="8"/>
  <c r="EQL85" i="8"/>
  <c r="EQM85" i="8"/>
  <c r="EQN85" i="8"/>
  <c r="EQO85" i="8"/>
  <c r="EQP85" i="8"/>
  <c r="EQQ85" i="8"/>
  <c r="EQR85" i="8"/>
  <c r="EQS85" i="8"/>
  <c r="EQT85" i="8"/>
  <c r="EQU85" i="8"/>
  <c r="EQV85" i="8"/>
  <c r="EQW85" i="8"/>
  <c r="EQX85" i="8"/>
  <c r="EQY85" i="8"/>
  <c r="EQZ85" i="8"/>
  <c r="ERA85" i="8"/>
  <c r="ERB85" i="8"/>
  <c r="ERC85" i="8"/>
  <c r="ERD85" i="8"/>
  <c r="ERE85" i="8"/>
  <c r="ERF85" i="8"/>
  <c r="ERG85" i="8"/>
  <c r="ERH85" i="8"/>
  <c r="ERI85" i="8"/>
  <c r="ERJ85" i="8"/>
  <c r="ERK85" i="8"/>
  <c r="ERL85" i="8"/>
  <c r="ERM85" i="8"/>
  <c r="ERN85" i="8"/>
  <c r="ERO85" i="8"/>
  <c r="ERP85" i="8"/>
  <c r="ERQ85" i="8"/>
  <c r="ERR85" i="8"/>
  <c r="ERS85" i="8"/>
  <c r="ERT85" i="8"/>
  <c r="ERU85" i="8"/>
  <c r="ERV85" i="8"/>
  <c r="ERW85" i="8"/>
  <c r="ERX85" i="8"/>
  <c r="ERY85" i="8"/>
  <c r="ERZ85" i="8"/>
  <c r="ESA85" i="8"/>
  <c r="ESB85" i="8"/>
  <c r="ESC85" i="8"/>
  <c r="ESD85" i="8"/>
  <c r="ESE85" i="8"/>
  <c r="ESF85" i="8"/>
  <c r="ESG85" i="8"/>
  <c r="ESH85" i="8"/>
  <c r="ESI85" i="8"/>
  <c r="ESJ85" i="8"/>
  <c r="ESK85" i="8"/>
  <c r="ESL85" i="8"/>
  <c r="ESM85" i="8"/>
  <c r="ESN85" i="8"/>
  <c r="ESO85" i="8"/>
  <c r="ESP85" i="8"/>
  <c r="ESQ85" i="8"/>
  <c r="ESR85" i="8"/>
  <c r="ESS85" i="8"/>
  <c r="EST85" i="8"/>
  <c r="ESU85" i="8"/>
  <c r="ESV85" i="8"/>
  <c r="ESW85" i="8"/>
  <c r="ESX85" i="8"/>
  <c r="ESY85" i="8"/>
  <c r="ESZ85" i="8"/>
  <c r="ETA85" i="8"/>
  <c r="ETB85" i="8"/>
  <c r="ETC85" i="8"/>
  <c r="ETD85" i="8"/>
  <c r="ETE85" i="8"/>
  <c r="ETF85" i="8"/>
  <c r="ETG85" i="8"/>
  <c r="ETH85" i="8"/>
  <c r="ETI85" i="8"/>
  <c r="ETJ85" i="8"/>
  <c r="ETK85" i="8"/>
  <c r="ETL85" i="8"/>
  <c r="ETM85" i="8"/>
  <c r="ETN85" i="8"/>
  <c r="ETO85" i="8"/>
  <c r="ETP85" i="8"/>
  <c r="ETQ85" i="8"/>
  <c r="ETR85" i="8"/>
  <c r="ETS85" i="8"/>
  <c r="ETT85" i="8"/>
  <c r="ETU85" i="8"/>
  <c r="ETV85" i="8"/>
  <c r="ETW85" i="8"/>
  <c r="ETX85" i="8"/>
  <c r="ETY85" i="8"/>
  <c r="ETZ85" i="8"/>
  <c r="EUA85" i="8"/>
  <c r="EUB85" i="8"/>
  <c r="EUC85" i="8"/>
  <c r="EUD85" i="8"/>
  <c r="EUE85" i="8"/>
  <c r="EUF85" i="8"/>
  <c r="EUG85" i="8"/>
  <c r="EUH85" i="8"/>
  <c r="EUI85" i="8"/>
  <c r="EUJ85" i="8"/>
  <c r="EUK85" i="8"/>
  <c r="EUL85" i="8"/>
  <c r="EUM85" i="8"/>
  <c r="EUN85" i="8"/>
  <c r="EUO85" i="8"/>
  <c r="EUP85" i="8"/>
  <c r="EUQ85" i="8"/>
  <c r="EUR85" i="8"/>
  <c r="EUS85" i="8"/>
  <c r="EUT85" i="8"/>
  <c r="EUU85" i="8"/>
  <c r="EUV85" i="8"/>
  <c r="EUW85" i="8"/>
  <c r="EUX85" i="8"/>
  <c r="EUY85" i="8"/>
  <c r="EUZ85" i="8"/>
  <c r="EVA85" i="8"/>
  <c r="EVB85" i="8"/>
  <c r="EVC85" i="8"/>
  <c r="EVD85" i="8"/>
  <c r="EVE85" i="8"/>
  <c r="EVF85" i="8"/>
  <c r="EVG85" i="8"/>
  <c r="EVH85" i="8"/>
  <c r="EVI85" i="8"/>
  <c r="EVJ85" i="8"/>
  <c r="EVK85" i="8"/>
  <c r="EVL85" i="8"/>
  <c r="EVM85" i="8"/>
  <c r="EVN85" i="8"/>
  <c r="EVO85" i="8"/>
  <c r="EVP85" i="8"/>
  <c r="EVQ85" i="8"/>
  <c r="EVR85" i="8"/>
  <c r="EVS85" i="8"/>
  <c r="EVT85" i="8"/>
  <c r="EVU85" i="8"/>
  <c r="EVV85" i="8"/>
  <c r="EVW85" i="8"/>
  <c r="EVX85" i="8"/>
  <c r="EVY85" i="8"/>
  <c r="EVZ85" i="8"/>
  <c r="EWA85" i="8"/>
  <c r="EWB85" i="8"/>
  <c r="EWC85" i="8"/>
  <c r="EWD85" i="8"/>
  <c r="EWE85" i="8"/>
  <c r="EWF85" i="8"/>
  <c r="EWG85" i="8"/>
  <c r="EWH85" i="8"/>
  <c r="EWI85" i="8"/>
  <c r="EWJ85" i="8"/>
  <c r="EWK85" i="8"/>
  <c r="EWL85" i="8"/>
  <c r="EWM85" i="8"/>
  <c r="EWN85" i="8"/>
  <c r="EWO85" i="8"/>
  <c r="EWP85" i="8"/>
  <c r="EWQ85" i="8"/>
  <c r="EWR85" i="8"/>
  <c r="EWS85" i="8"/>
  <c r="EWT85" i="8"/>
  <c r="EWU85" i="8"/>
  <c r="EWV85" i="8"/>
  <c r="EWW85" i="8"/>
  <c r="EWX85" i="8"/>
  <c r="EWY85" i="8"/>
  <c r="EWZ85" i="8"/>
  <c r="EXA85" i="8"/>
  <c r="EXB85" i="8"/>
  <c r="EXC85" i="8"/>
  <c r="EXD85" i="8"/>
  <c r="EXE85" i="8"/>
  <c r="EXF85" i="8"/>
  <c r="EXG85" i="8"/>
  <c r="EXH85" i="8"/>
  <c r="EXI85" i="8"/>
  <c r="EXJ85" i="8"/>
  <c r="EXK85" i="8"/>
  <c r="EXL85" i="8"/>
  <c r="EXM85" i="8"/>
  <c r="EXN85" i="8"/>
  <c r="EXO85" i="8"/>
  <c r="EXP85" i="8"/>
  <c r="EXQ85" i="8"/>
  <c r="EXR85" i="8"/>
  <c r="EXS85" i="8"/>
  <c r="EXT85" i="8"/>
  <c r="EXU85" i="8"/>
  <c r="EXV85" i="8"/>
  <c r="EXW85" i="8"/>
  <c r="EXX85" i="8"/>
  <c r="EXY85" i="8"/>
  <c r="EXZ85" i="8"/>
  <c r="EYA85" i="8"/>
  <c r="EYB85" i="8"/>
  <c r="EYC85" i="8"/>
  <c r="EYD85" i="8"/>
  <c r="EYE85" i="8"/>
  <c r="EYF85" i="8"/>
  <c r="EYG85" i="8"/>
  <c r="EYH85" i="8"/>
  <c r="EYI85" i="8"/>
  <c r="EYJ85" i="8"/>
  <c r="EYK85" i="8"/>
  <c r="EYL85" i="8"/>
  <c r="EYM85" i="8"/>
  <c r="EYN85" i="8"/>
  <c r="EYO85" i="8"/>
  <c r="EYP85" i="8"/>
  <c r="EYQ85" i="8"/>
  <c r="EYR85" i="8"/>
  <c r="EYS85" i="8"/>
  <c r="EYT85" i="8"/>
  <c r="EYU85" i="8"/>
  <c r="EYV85" i="8"/>
  <c r="EYW85" i="8"/>
  <c r="EYX85" i="8"/>
  <c r="EYY85" i="8"/>
  <c r="EYZ85" i="8"/>
  <c r="EZA85" i="8"/>
  <c r="EZB85" i="8"/>
  <c r="EZC85" i="8"/>
  <c r="EZD85" i="8"/>
  <c r="EZE85" i="8"/>
  <c r="EZF85" i="8"/>
  <c r="EZG85" i="8"/>
  <c r="EZH85" i="8"/>
  <c r="EZI85" i="8"/>
  <c r="EZJ85" i="8"/>
  <c r="EZK85" i="8"/>
  <c r="EZL85" i="8"/>
  <c r="EZM85" i="8"/>
  <c r="EZN85" i="8"/>
  <c r="EZO85" i="8"/>
  <c r="EZP85" i="8"/>
  <c r="EZQ85" i="8"/>
  <c r="EZR85" i="8"/>
  <c r="EZS85" i="8"/>
  <c r="EZT85" i="8"/>
  <c r="EZU85" i="8"/>
  <c r="EZV85" i="8"/>
  <c r="EZW85" i="8"/>
  <c r="EZX85" i="8"/>
  <c r="EZY85" i="8"/>
  <c r="EZZ85" i="8"/>
  <c r="FAA85" i="8"/>
  <c r="FAB85" i="8"/>
  <c r="FAC85" i="8"/>
  <c r="FAD85" i="8"/>
  <c r="FAE85" i="8"/>
  <c r="FAF85" i="8"/>
  <c r="FAG85" i="8"/>
  <c r="FAH85" i="8"/>
  <c r="FAI85" i="8"/>
  <c r="FAJ85" i="8"/>
  <c r="FAK85" i="8"/>
  <c r="FAL85" i="8"/>
  <c r="FAM85" i="8"/>
  <c r="FAN85" i="8"/>
  <c r="FAO85" i="8"/>
  <c r="FAP85" i="8"/>
  <c r="FAQ85" i="8"/>
  <c r="FAR85" i="8"/>
  <c r="FAS85" i="8"/>
  <c r="FAT85" i="8"/>
  <c r="FAU85" i="8"/>
  <c r="FAV85" i="8"/>
  <c r="FAW85" i="8"/>
  <c r="FAX85" i="8"/>
  <c r="FAY85" i="8"/>
  <c r="FAZ85" i="8"/>
  <c r="FBA85" i="8"/>
  <c r="FBB85" i="8"/>
  <c r="FBC85" i="8"/>
  <c r="FBD85" i="8"/>
  <c r="FBE85" i="8"/>
  <c r="FBF85" i="8"/>
  <c r="FBG85" i="8"/>
  <c r="FBH85" i="8"/>
  <c r="FBI85" i="8"/>
  <c r="FBJ85" i="8"/>
  <c r="FBK85" i="8"/>
  <c r="FBL85" i="8"/>
  <c r="FBM85" i="8"/>
  <c r="FBN85" i="8"/>
  <c r="FBO85" i="8"/>
  <c r="FBP85" i="8"/>
  <c r="FBQ85" i="8"/>
  <c r="FBR85" i="8"/>
  <c r="FBS85" i="8"/>
  <c r="FBT85" i="8"/>
  <c r="FBU85" i="8"/>
  <c r="FBV85" i="8"/>
  <c r="FBW85" i="8"/>
  <c r="FBX85" i="8"/>
  <c r="FBY85" i="8"/>
  <c r="FBZ85" i="8"/>
  <c r="FCA85" i="8"/>
  <c r="FCB85" i="8"/>
  <c r="FCC85" i="8"/>
  <c r="FCD85" i="8"/>
  <c r="FCE85" i="8"/>
  <c r="FCF85" i="8"/>
  <c r="FCG85" i="8"/>
  <c r="FCH85" i="8"/>
  <c r="FCI85" i="8"/>
  <c r="FCJ85" i="8"/>
  <c r="FCK85" i="8"/>
  <c r="FCL85" i="8"/>
  <c r="FCM85" i="8"/>
  <c r="FCN85" i="8"/>
  <c r="FCO85" i="8"/>
  <c r="FCP85" i="8"/>
  <c r="FCQ85" i="8"/>
  <c r="FCR85" i="8"/>
  <c r="FCS85" i="8"/>
  <c r="FCT85" i="8"/>
  <c r="FCU85" i="8"/>
  <c r="FCV85" i="8"/>
  <c r="FCW85" i="8"/>
  <c r="FCX85" i="8"/>
  <c r="FCY85" i="8"/>
  <c r="FCZ85" i="8"/>
  <c r="FDA85" i="8"/>
  <c r="FDB85" i="8"/>
  <c r="FDC85" i="8"/>
  <c r="FDD85" i="8"/>
  <c r="FDE85" i="8"/>
  <c r="FDF85" i="8"/>
  <c r="FDG85" i="8"/>
  <c r="FDH85" i="8"/>
  <c r="FDI85" i="8"/>
  <c r="FDJ85" i="8"/>
  <c r="FDK85" i="8"/>
  <c r="FDL85" i="8"/>
  <c r="FDM85" i="8"/>
  <c r="FDN85" i="8"/>
  <c r="FDO85" i="8"/>
  <c r="FDP85" i="8"/>
  <c r="FDQ85" i="8"/>
  <c r="FDR85" i="8"/>
  <c r="FDS85" i="8"/>
  <c r="FDT85" i="8"/>
  <c r="FDU85" i="8"/>
  <c r="FDV85" i="8"/>
  <c r="FDW85" i="8"/>
  <c r="FDX85" i="8"/>
  <c r="FDY85" i="8"/>
  <c r="FDZ85" i="8"/>
  <c r="FEA85" i="8"/>
  <c r="FEB85" i="8"/>
  <c r="FEC85" i="8"/>
  <c r="FED85" i="8"/>
  <c r="FEE85" i="8"/>
  <c r="FEF85" i="8"/>
  <c r="FEG85" i="8"/>
  <c r="FEH85" i="8"/>
  <c r="FEI85" i="8"/>
  <c r="FEJ85" i="8"/>
  <c r="FEK85" i="8"/>
  <c r="FEL85" i="8"/>
  <c r="FEM85" i="8"/>
  <c r="FEN85" i="8"/>
  <c r="FEO85" i="8"/>
  <c r="FEP85" i="8"/>
  <c r="FEQ85" i="8"/>
  <c r="FER85" i="8"/>
  <c r="FES85" i="8"/>
  <c r="FET85" i="8"/>
  <c r="FEU85" i="8"/>
  <c r="FEV85" i="8"/>
  <c r="FEW85" i="8"/>
  <c r="FEX85" i="8"/>
  <c r="FEY85" i="8"/>
  <c r="FEZ85" i="8"/>
  <c r="FFA85" i="8"/>
  <c r="FFB85" i="8"/>
  <c r="FFC85" i="8"/>
  <c r="FFD85" i="8"/>
  <c r="FFE85" i="8"/>
  <c r="FFF85" i="8"/>
  <c r="FFG85" i="8"/>
  <c r="FFH85" i="8"/>
  <c r="FFI85" i="8"/>
  <c r="FFJ85" i="8"/>
  <c r="FFK85" i="8"/>
  <c r="FFL85" i="8"/>
  <c r="FFM85" i="8"/>
  <c r="FFN85" i="8"/>
  <c r="FFO85" i="8"/>
  <c r="FFP85" i="8"/>
  <c r="FFQ85" i="8"/>
  <c r="FFR85" i="8"/>
  <c r="FFS85" i="8"/>
  <c r="FFT85" i="8"/>
  <c r="FFU85" i="8"/>
  <c r="FFV85" i="8"/>
  <c r="FFW85" i="8"/>
  <c r="FFX85" i="8"/>
  <c r="FFY85" i="8"/>
  <c r="FFZ85" i="8"/>
  <c r="FGA85" i="8"/>
  <c r="FGB85" i="8"/>
  <c r="FGC85" i="8"/>
  <c r="FGD85" i="8"/>
  <c r="FGE85" i="8"/>
  <c r="FGF85" i="8"/>
  <c r="FGG85" i="8"/>
  <c r="FGH85" i="8"/>
  <c r="FGI85" i="8"/>
  <c r="FGJ85" i="8"/>
  <c r="FGK85" i="8"/>
  <c r="FGL85" i="8"/>
  <c r="FGM85" i="8"/>
  <c r="FGN85" i="8"/>
  <c r="FGO85" i="8"/>
  <c r="FGP85" i="8"/>
  <c r="FGQ85" i="8"/>
  <c r="FGR85" i="8"/>
  <c r="FGS85" i="8"/>
  <c r="FGT85" i="8"/>
  <c r="FGU85" i="8"/>
  <c r="FGV85" i="8"/>
  <c r="FGW85" i="8"/>
  <c r="FGX85" i="8"/>
  <c r="FGY85" i="8"/>
  <c r="FGZ85" i="8"/>
  <c r="FHA85" i="8"/>
  <c r="FHB85" i="8"/>
  <c r="FHC85" i="8"/>
  <c r="FHD85" i="8"/>
  <c r="FHE85" i="8"/>
  <c r="FHF85" i="8"/>
  <c r="FHG85" i="8"/>
  <c r="FHH85" i="8"/>
  <c r="FHI85" i="8"/>
  <c r="FHJ85" i="8"/>
  <c r="FHK85" i="8"/>
  <c r="FHL85" i="8"/>
  <c r="FHM85" i="8"/>
  <c r="FHN85" i="8"/>
  <c r="FHO85" i="8"/>
  <c r="FHP85" i="8"/>
  <c r="FHQ85" i="8"/>
  <c r="FHR85" i="8"/>
  <c r="FHS85" i="8"/>
  <c r="FHT85" i="8"/>
  <c r="FHU85" i="8"/>
  <c r="FHV85" i="8"/>
  <c r="FHW85" i="8"/>
  <c r="FHX85" i="8"/>
  <c r="FHY85" i="8"/>
  <c r="FHZ85" i="8"/>
  <c r="FIA85" i="8"/>
  <c r="FIB85" i="8"/>
  <c r="FIC85" i="8"/>
  <c r="FID85" i="8"/>
  <c r="FIE85" i="8"/>
  <c r="FIF85" i="8"/>
  <c r="FIG85" i="8"/>
  <c r="FIH85" i="8"/>
  <c r="FII85" i="8"/>
  <c r="FIJ85" i="8"/>
  <c r="FIK85" i="8"/>
  <c r="FIL85" i="8"/>
  <c r="FIM85" i="8"/>
  <c r="FIN85" i="8"/>
  <c r="FIO85" i="8"/>
  <c r="FIP85" i="8"/>
  <c r="FIQ85" i="8"/>
  <c r="FIR85" i="8"/>
  <c r="FIS85" i="8"/>
  <c r="FIT85" i="8"/>
  <c r="FIU85" i="8"/>
  <c r="FIV85" i="8"/>
  <c r="FIW85" i="8"/>
  <c r="FIX85" i="8"/>
  <c r="FIY85" i="8"/>
  <c r="FIZ85" i="8"/>
  <c r="FJA85" i="8"/>
  <c r="FJB85" i="8"/>
  <c r="FJC85" i="8"/>
  <c r="FJD85" i="8"/>
  <c r="FJE85" i="8"/>
  <c r="FJF85" i="8"/>
  <c r="FJG85" i="8"/>
  <c r="FJH85" i="8"/>
  <c r="FJI85" i="8"/>
  <c r="FJJ85" i="8"/>
  <c r="FJK85" i="8"/>
  <c r="FJL85" i="8"/>
  <c r="FJM85" i="8"/>
  <c r="FJN85" i="8"/>
  <c r="FJO85" i="8"/>
  <c r="FJP85" i="8"/>
  <c r="FJQ85" i="8"/>
  <c r="FJR85" i="8"/>
  <c r="FJS85" i="8"/>
  <c r="FJT85" i="8"/>
  <c r="FJU85" i="8"/>
  <c r="FJV85" i="8"/>
  <c r="FJW85" i="8"/>
  <c r="FJX85" i="8"/>
  <c r="FJY85" i="8"/>
  <c r="FJZ85" i="8"/>
  <c r="FKA85" i="8"/>
  <c r="FKB85" i="8"/>
  <c r="FKC85" i="8"/>
  <c r="FKD85" i="8"/>
  <c r="FKE85" i="8"/>
  <c r="FKF85" i="8"/>
  <c r="FKG85" i="8"/>
  <c r="FKH85" i="8"/>
  <c r="FKI85" i="8"/>
  <c r="FKJ85" i="8"/>
  <c r="FKK85" i="8"/>
  <c r="FKL85" i="8"/>
  <c r="FKM85" i="8"/>
  <c r="FKN85" i="8"/>
  <c r="FKO85" i="8"/>
  <c r="FKP85" i="8"/>
  <c r="FKQ85" i="8"/>
  <c r="FKR85" i="8"/>
  <c r="FKS85" i="8"/>
  <c r="FKT85" i="8"/>
  <c r="FKU85" i="8"/>
  <c r="FKV85" i="8"/>
  <c r="FKW85" i="8"/>
  <c r="FKX85" i="8"/>
  <c r="FKY85" i="8"/>
  <c r="FKZ85" i="8"/>
  <c r="FLA85" i="8"/>
  <c r="FLB85" i="8"/>
  <c r="FLC85" i="8"/>
  <c r="FLD85" i="8"/>
  <c r="FLE85" i="8"/>
  <c r="FLF85" i="8"/>
  <c r="FLG85" i="8"/>
  <c r="FLH85" i="8"/>
  <c r="FLI85" i="8"/>
  <c r="FLJ85" i="8"/>
  <c r="FLK85" i="8"/>
  <c r="FLL85" i="8"/>
  <c r="FLM85" i="8"/>
  <c r="FLN85" i="8"/>
  <c r="FLO85" i="8"/>
  <c r="FLP85" i="8"/>
  <c r="FLQ85" i="8"/>
  <c r="FLR85" i="8"/>
  <c r="FLS85" i="8"/>
  <c r="FLT85" i="8"/>
  <c r="FLU85" i="8"/>
  <c r="FLV85" i="8"/>
  <c r="FLW85" i="8"/>
  <c r="FLX85" i="8"/>
  <c r="FLY85" i="8"/>
  <c r="FLZ85" i="8"/>
  <c r="FMA85" i="8"/>
  <c r="FMB85" i="8"/>
  <c r="FMC85" i="8"/>
  <c r="FMD85" i="8"/>
  <c r="FME85" i="8"/>
  <c r="FMF85" i="8"/>
  <c r="FMG85" i="8"/>
  <c r="FMH85" i="8"/>
  <c r="FMI85" i="8"/>
  <c r="FMJ85" i="8"/>
  <c r="FMK85" i="8"/>
  <c r="FML85" i="8"/>
  <c r="FMM85" i="8"/>
  <c r="FMN85" i="8"/>
  <c r="FMO85" i="8"/>
  <c r="FMP85" i="8"/>
  <c r="FMQ85" i="8"/>
  <c r="FMR85" i="8"/>
  <c r="FMS85" i="8"/>
  <c r="FMT85" i="8"/>
  <c r="FMU85" i="8"/>
  <c r="FMV85" i="8"/>
  <c r="FMW85" i="8"/>
  <c r="FMX85" i="8"/>
  <c r="FMY85" i="8"/>
  <c r="FMZ85" i="8"/>
  <c r="FNA85" i="8"/>
  <c r="FNB85" i="8"/>
  <c r="FNC85" i="8"/>
  <c r="FND85" i="8"/>
  <c r="FNE85" i="8"/>
  <c r="FNF85" i="8"/>
  <c r="FNG85" i="8"/>
  <c r="FNH85" i="8"/>
  <c r="FNI85" i="8"/>
  <c r="FNJ85" i="8"/>
  <c r="FNK85" i="8"/>
  <c r="FNL85" i="8"/>
  <c r="FNM85" i="8"/>
  <c r="FNN85" i="8"/>
  <c r="FNO85" i="8"/>
  <c r="FNP85" i="8"/>
  <c r="FNQ85" i="8"/>
  <c r="FNR85" i="8"/>
  <c r="FNS85" i="8"/>
  <c r="FNT85" i="8"/>
  <c r="FNU85" i="8"/>
  <c r="FNV85" i="8"/>
  <c r="FNW85" i="8"/>
  <c r="FNX85" i="8"/>
  <c r="FNY85" i="8"/>
  <c r="FNZ85" i="8"/>
  <c r="FOA85" i="8"/>
  <c r="FOB85" i="8"/>
  <c r="FOC85" i="8"/>
  <c r="FOD85" i="8"/>
  <c r="FOE85" i="8"/>
  <c r="FOF85" i="8"/>
  <c r="FOG85" i="8"/>
  <c r="FOH85" i="8"/>
  <c r="FOI85" i="8"/>
  <c r="FOJ85" i="8"/>
  <c r="FOK85" i="8"/>
  <c r="FOL85" i="8"/>
  <c r="FOM85" i="8"/>
  <c r="FON85" i="8"/>
  <c r="FOO85" i="8"/>
  <c r="FOP85" i="8"/>
  <c r="FOQ85" i="8"/>
  <c r="FOR85" i="8"/>
  <c r="FOS85" i="8"/>
  <c r="FOT85" i="8"/>
  <c r="FOU85" i="8"/>
  <c r="FOV85" i="8"/>
  <c r="FOW85" i="8"/>
  <c r="FOX85" i="8"/>
  <c r="FOY85" i="8"/>
  <c r="FOZ85" i="8"/>
  <c r="FPA85" i="8"/>
  <c r="FPB85" i="8"/>
  <c r="FPC85" i="8"/>
  <c r="FPD85" i="8"/>
  <c r="FPE85" i="8"/>
  <c r="FPF85" i="8"/>
  <c r="FPG85" i="8"/>
  <c r="FPH85" i="8"/>
  <c r="FPI85" i="8"/>
  <c r="FPJ85" i="8"/>
  <c r="FPK85" i="8"/>
  <c r="FPL85" i="8"/>
  <c r="FPM85" i="8"/>
  <c r="FPN85" i="8"/>
  <c r="FPO85" i="8"/>
  <c r="FPP85" i="8"/>
  <c r="FPQ85" i="8"/>
  <c r="FPR85" i="8"/>
  <c r="FPS85" i="8"/>
  <c r="FPT85" i="8"/>
  <c r="FPU85" i="8"/>
  <c r="FPV85" i="8"/>
  <c r="FPW85" i="8"/>
  <c r="FPX85" i="8"/>
  <c r="FPY85" i="8"/>
  <c r="FPZ85" i="8"/>
  <c r="FQA85" i="8"/>
  <c r="FQB85" i="8"/>
  <c r="FQC85" i="8"/>
  <c r="FQD85" i="8"/>
  <c r="FQE85" i="8"/>
  <c r="FQF85" i="8"/>
  <c r="FQG85" i="8"/>
  <c r="FQH85" i="8"/>
  <c r="FQI85" i="8"/>
  <c r="FQJ85" i="8"/>
  <c r="FQK85" i="8"/>
  <c r="FQL85" i="8"/>
  <c r="FQM85" i="8"/>
  <c r="FQN85" i="8"/>
  <c r="FQO85" i="8"/>
  <c r="FQP85" i="8"/>
  <c r="FQQ85" i="8"/>
  <c r="FQR85" i="8"/>
  <c r="FQS85" i="8"/>
  <c r="FQT85" i="8"/>
  <c r="FQU85" i="8"/>
  <c r="FQV85" i="8"/>
  <c r="FQW85" i="8"/>
  <c r="FQX85" i="8"/>
  <c r="FQY85" i="8"/>
  <c r="FQZ85" i="8"/>
  <c r="FRA85" i="8"/>
  <c r="FRB85" i="8"/>
  <c r="FRC85" i="8"/>
  <c r="FRD85" i="8"/>
  <c r="FRE85" i="8"/>
  <c r="FRF85" i="8"/>
  <c r="FRG85" i="8"/>
  <c r="FRH85" i="8"/>
  <c r="FRI85" i="8"/>
  <c r="FRJ85" i="8"/>
  <c r="FRK85" i="8"/>
  <c r="FRL85" i="8"/>
  <c r="FRM85" i="8"/>
  <c r="FRN85" i="8"/>
  <c r="FRO85" i="8"/>
  <c r="FRP85" i="8"/>
  <c r="FRQ85" i="8"/>
  <c r="FRR85" i="8"/>
  <c r="FRS85" i="8"/>
  <c r="FRT85" i="8"/>
  <c r="FRU85" i="8"/>
  <c r="FRV85" i="8"/>
  <c r="FRW85" i="8"/>
  <c r="FRX85" i="8"/>
  <c r="FRY85" i="8"/>
  <c r="FRZ85" i="8"/>
  <c r="FSA85" i="8"/>
  <c r="FSB85" i="8"/>
  <c r="FSC85" i="8"/>
  <c r="FSD85" i="8"/>
  <c r="FSE85" i="8"/>
  <c r="FSF85" i="8"/>
  <c r="FSG85" i="8"/>
  <c r="FSH85" i="8"/>
  <c r="FSI85" i="8"/>
  <c r="FSJ85" i="8"/>
  <c r="FSK85" i="8"/>
  <c r="FSL85" i="8"/>
  <c r="FSM85" i="8"/>
  <c r="FSN85" i="8"/>
  <c r="FSO85" i="8"/>
  <c r="FSP85" i="8"/>
  <c r="FSQ85" i="8"/>
  <c r="FSR85" i="8"/>
  <c r="FSS85" i="8"/>
  <c r="FST85" i="8"/>
  <c r="FSU85" i="8"/>
  <c r="FSV85" i="8"/>
  <c r="FSW85" i="8"/>
  <c r="FSX85" i="8"/>
  <c r="FSY85" i="8"/>
  <c r="FSZ85" i="8"/>
  <c r="FTA85" i="8"/>
  <c r="FTB85" i="8"/>
  <c r="FTC85" i="8"/>
  <c r="FTD85" i="8"/>
  <c r="FTE85" i="8"/>
  <c r="FTF85" i="8"/>
  <c r="FTG85" i="8"/>
  <c r="FTH85" i="8"/>
  <c r="FTI85" i="8"/>
  <c r="FTJ85" i="8"/>
  <c r="FTK85" i="8"/>
  <c r="FTL85" i="8"/>
  <c r="FTM85" i="8"/>
  <c r="FTN85" i="8"/>
  <c r="FTO85" i="8"/>
  <c r="FTP85" i="8"/>
  <c r="FTQ85" i="8"/>
  <c r="FTR85" i="8"/>
  <c r="FTS85" i="8"/>
  <c r="FTT85" i="8"/>
  <c r="FTU85" i="8"/>
  <c r="FTV85" i="8"/>
  <c r="FTW85" i="8"/>
  <c r="FTX85" i="8"/>
  <c r="FTY85" i="8"/>
  <c r="FTZ85" i="8"/>
  <c r="FUA85" i="8"/>
  <c r="FUB85" i="8"/>
  <c r="FUC85" i="8"/>
  <c r="FUD85" i="8"/>
  <c r="FUE85" i="8"/>
  <c r="FUF85" i="8"/>
  <c r="FUG85" i="8"/>
  <c r="FUH85" i="8"/>
  <c r="FUI85" i="8"/>
  <c r="FUJ85" i="8"/>
  <c r="FUK85" i="8"/>
  <c r="FUL85" i="8"/>
  <c r="FUM85" i="8"/>
  <c r="FUN85" i="8"/>
  <c r="FUO85" i="8"/>
  <c r="FUP85" i="8"/>
  <c r="FUQ85" i="8"/>
  <c r="FUR85" i="8"/>
  <c r="FUS85" i="8"/>
  <c r="FUT85" i="8"/>
  <c r="FUU85" i="8"/>
  <c r="FUV85" i="8"/>
  <c r="FUW85" i="8"/>
  <c r="FUX85" i="8"/>
  <c r="FUY85" i="8"/>
  <c r="FUZ85" i="8"/>
  <c r="FVA85" i="8"/>
  <c r="FVB85" i="8"/>
  <c r="FVC85" i="8"/>
  <c r="FVD85" i="8"/>
  <c r="FVE85" i="8"/>
  <c r="FVF85" i="8"/>
  <c r="FVG85" i="8"/>
  <c r="FVH85" i="8"/>
  <c r="FVI85" i="8"/>
  <c r="FVJ85" i="8"/>
  <c r="FVK85" i="8"/>
  <c r="FVL85" i="8"/>
  <c r="FVM85" i="8"/>
  <c r="FVN85" i="8"/>
  <c r="FVO85" i="8"/>
  <c r="FVP85" i="8"/>
  <c r="FVQ85" i="8"/>
  <c r="FVR85" i="8"/>
  <c r="FVS85" i="8"/>
  <c r="FVT85" i="8"/>
  <c r="FVU85" i="8"/>
  <c r="FVV85" i="8"/>
  <c r="FVW85" i="8"/>
  <c r="FVX85" i="8"/>
  <c r="FVY85" i="8"/>
  <c r="FVZ85" i="8"/>
  <c r="FWA85" i="8"/>
  <c r="FWB85" i="8"/>
  <c r="FWC85" i="8"/>
  <c r="FWD85" i="8"/>
  <c r="FWE85" i="8"/>
  <c r="FWF85" i="8"/>
  <c r="FWG85" i="8"/>
  <c r="FWH85" i="8"/>
  <c r="FWI85" i="8"/>
  <c r="FWJ85" i="8"/>
  <c r="FWK85" i="8"/>
  <c r="FWL85" i="8"/>
  <c r="FWM85" i="8"/>
  <c r="FWN85" i="8"/>
  <c r="FWO85" i="8"/>
  <c r="FWP85" i="8"/>
  <c r="FWQ85" i="8"/>
  <c r="FWR85" i="8"/>
  <c r="FWS85" i="8"/>
  <c r="FWT85" i="8"/>
  <c r="FWU85" i="8"/>
  <c r="FWV85" i="8"/>
  <c r="FWW85" i="8"/>
  <c r="FWX85" i="8"/>
  <c r="FWY85" i="8"/>
  <c r="FWZ85" i="8"/>
  <c r="FXA85" i="8"/>
  <c r="FXB85" i="8"/>
  <c r="FXC85" i="8"/>
  <c r="FXD85" i="8"/>
  <c r="FXE85" i="8"/>
  <c r="FXF85" i="8"/>
  <c r="FXG85" i="8"/>
  <c r="FXH85" i="8"/>
  <c r="FXI85" i="8"/>
  <c r="FXJ85" i="8"/>
  <c r="FXK85" i="8"/>
  <c r="FXL85" i="8"/>
  <c r="FXM85" i="8"/>
  <c r="FXN85" i="8"/>
  <c r="FXO85" i="8"/>
  <c r="FXP85" i="8"/>
  <c r="FXQ85" i="8"/>
  <c r="FXR85" i="8"/>
  <c r="FXS85" i="8"/>
  <c r="FXT85" i="8"/>
  <c r="FXU85" i="8"/>
  <c r="FXV85" i="8"/>
  <c r="FXW85" i="8"/>
  <c r="FXX85" i="8"/>
  <c r="FXY85" i="8"/>
  <c r="FXZ85" i="8"/>
  <c r="FYA85" i="8"/>
  <c r="FYB85" i="8"/>
  <c r="FYC85" i="8"/>
  <c r="FYD85" i="8"/>
  <c r="FYE85" i="8"/>
  <c r="FYF85" i="8"/>
  <c r="FYG85" i="8"/>
  <c r="FYH85" i="8"/>
  <c r="FYI85" i="8"/>
  <c r="FYJ85" i="8"/>
  <c r="FYK85" i="8"/>
  <c r="FYL85" i="8"/>
  <c r="FYM85" i="8"/>
  <c r="FYN85" i="8"/>
  <c r="FYO85" i="8"/>
  <c r="FYP85" i="8"/>
  <c r="FYQ85" i="8"/>
  <c r="FYR85" i="8"/>
  <c r="FYS85" i="8"/>
  <c r="FYT85" i="8"/>
  <c r="FYU85" i="8"/>
  <c r="FYV85" i="8"/>
  <c r="FYW85" i="8"/>
  <c r="FYX85" i="8"/>
  <c r="FYY85" i="8"/>
  <c r="FYZ85" i="8"/>
  <c r="FZA85" i="8"/>
  <c r="FZB85" i="8"/>
  <c r="FZC85" i="8"/>
  <c r="FZD85" i="8"/>
  <c r="FZE85" i="8"/>
  <c r="FZF85" i="8"/>
  <c r="FZG85" i="8"/>
  <c r="FZH85" i="8"/>
  <c r="FZI85" i="8"/>
  <c r="FZJ85" i="8"/>
  <c r="FZK85" i="8"/>
  <c r="FZL85" i="8"/>
  <c r="FZM85" i="8"/>
  <c r="FZN85" i="8"/>
  <c r="FZO85" i="8"/>
  <c r="FZP85" i="8"/>
  <c r="FZQ85" i="8"/>
  <c r="FZR85" i="8"/>
  <c r="FZS85" i="8"/>
  <c r="FZT85" i="8"/>
  <c r="FZU85" i="8"/>
  <c r="FZV85" i="8"/>
  <c r="FZW85" i="8"/>
  <c r="FZX85" i="8"/>
  <c r="FZY85" i="8"/>
  <c r="FZZ85" i="8"/>
  <c r="GAA85" i="8"/>
  <c r="GAB85" i="8"/>
  <c r="GAC85" i="8"/>
  <c r="GAD85" i="8"/>
  <c r="GAE85" i="8"/>
  <c r="GAF85" i="8"/>
  <c r="GAG85" i="8"/>
  <c r="GAH85" i="8"/>
  <c r="GAI85" i="8"/>
  <c r="GAJ85" i="8"/>
  <c r="GAK85" i="8"/>
  <c r="GAL85" i="8"/>
  <c r="GAM85" i="8"/>
  <c r="GAN85" i="8"/>
  <c r="GAO85" i="8"/>
  <c r="GAP85" i="8"/>
  <c r="GAQ85" i="8"/>
  <c r="GAR85" i="8"/>
  <c r="GAS85" i="8"/>
  <c r="GAT85" i="8"/>
  <c r="GAU85" i="8"/>
  <c r="GAV85" i="8"/>
  <c r="GAW85" i="8"/>
  <c r="GAX85" i="8"/>
  <c r="GAY85" i="8"/>
  <c r="GAZ85" i="8"/>
  <c r="GBA85" i="8"/>
  <c r="GBB85" i="8"/>
  <c r="GBC85" i="8"/>
  <c r="GBD85" i="8"/>
  <c r="GBE85" i="8"/>
  <c r="GBF85" i="8"/>
  <c r="GBG85" i="8"/>
  <c r="GBH85" i="8"/>
  <c r="GBI85" i="8"/>
  <c r="GBJ85" i="8"/>
  <c r="GBK85" i="8"/>
  <c r="GBL85" i="8"/>
  <c r="GBM85" i="8"/>
  <c r="GBN85" i="8"/>
  <c r="GBO85" i="8"/>
  <c r="GBP85" i="8"/>
  <c r="GBQ85" i="8"/>
  <c r="GBR85" i="8"/>
  <c r="GBS85" i="8"/>
  <c r="GBT85" i="8"/>
  <c r="GBU85" i="8"/>
  <c r="GBV85" i="8"/>
  <c r="GBW85" i="8"/>
  <c r="GBX85" i="8"/>
  <c r="GBY85" i="8"/>
  <c r="GBZ85" i="8"/>
  <c r="GCA85" i="8"/>
  <c r="GCB85" i="8"/>
  <c r="GCC85" i="8"/>
  <c r="GCD85" i="8"/>
  <c r="GCE85" i="8"/>
  <c r="GCF85" i="8"/>
  <c r="GCG85" i="8"/>
  <c r="GCH85" i="8"/>
  <c r="GCI85" i="8"/>
  <c r="GCJ85" i="8"/>
  <c r="GCK85" i="8"/>
  <c r="GCL85" i="8"/>
  <c r="GCM85" i="8"/>
  <c r="GCN85" i="8"/>
  <c r="GCO85" i="8"/>
  <c r="GCP85" i="8"/>
  <c r="GCQ85" i="8"/>
  <c r="GCR85" i="8"/>
  <c r="GCS85" i="8"/>
  <c r="GCT85" i="8"/>
  <c r="GCU85" i="8"/>
  <c r="GCV85" i="8"/>
  <c r="GCW85" i="8"/>
  <c r="GCX85" i="8"/>
  <c r="GCY85" i="8"/>
  <c r="GCZ85" i="8"/>
  <c r="GDA85" i="8"/>
  <c r="GDB85" i="8"/>
  <c r="GDC85" i="8"/>
  <c r="GDD85" i="8"/>
  <c r="GDE85" i="8"/>
  <c r="GDF85" i="8"/>
  <c r="GDG85" i="8"/>
  <c r="GDH85" i="8"/>
  <c r="GDI85" i="8"/>
  <c r="GDJ85" i="8"/>
  <c r="GDK85" i="8"/>
  <c r="GDL85" i="8"/>
  <c r="GDM85" i="8"/>
  <c r="GDN85" i="8"/>
  <c r="GDO85" i="8"/>
  <c r="GDP85" i="8"/>
  <c r="GDQ85" i="8"/>
  <c r="GDR85" i="8"/>
  <c r="GDS85" i="8"/>
  <c r="GDT85" i="8"/>
  <c r="GDU85" i="8"/>
  <c r="GDV85" i="8"/>
  <c r="GDW85" i="8"/>
  <c r="GDX85" i="8"/>
  <c r="GDY85" i="8"/>
  <c r="GDZ85" i="8"/>
  <c r="GEA85" i="8"/>
  <c r="GEB85" i="8"/>
  <c r="GEC85" i="8"/>
  <c r="GED85" i="8"/>
  <c r="GEE85" i="8"/>
  <c r="GEF85" i="8"/>
  <c r="GEG85" i="8"/>
  <c r="GEH85" i="8"/>
  <c r="GEI85" i="8"/>
  <c r="GEJ85" i="8"/>
  <c r="GEK85" i="8"/>
  <c r="GEL85" i="8"/>
  <c r="GEM85" i="8"/>
  <c r="GEN85" i="8"/>
  <c r="GEO85" i="8"/>
  <c r="GEP85" i="8"/>
  <c r="GEQ85" i="8"/>
  <c r="GER85" i="8"/>
  <c r="GES85" i="8"/>
  <c r="GET85" i="8"/>
  <c r="GEU85" i="8"/>
  <c r="GEV85" i="8"/>
  <c r="GEW85" i="8"/>
  <c r="GEX85" i="8"/>
  <c r="GEY85" i="8"/>
  <c r="GEZ85" i="8"/>
  <c r="GFA85" i="8"/>
  <c r="GFB85" i="8"/>
  <c r="GFC85" i="8"/>
  <c r="GFD85" i="8"/>
  <c r="GFE85" i="8"/>
  <c r="GFF85" i="8"/>
  <c r="GFG85" i="8"/>
  <c r="GFH85" i="8"/>
  <c r="GFI85" i="8"/>
  <c r="GFJ85" i="8"/>
  <c r="GFK85" i="8"/>
  <c r="GFL85" i="8"/>
  <c r="GFM85" i="8"/>
  <c r="GFN85" i="8"/>
  <c r="GFO85" i="8"/>
  <c r="GFP85" i="8"/>
  <c r="GFQ85" i="8"/>
  <c r="GFR85" i="8"/>
  <c r="GFS85" i="8"/>
  <c r="GFT85" i="8"/>
  <c r="GFU85" i="8"/>
  <c r="GFV85" i="8"/>
  <c r="GFW85" i="8"/>
  <c r="GFX85" i="8"/>
  <c r="GFY85" i="8"/>
  <c r="GFZ85" i="8"/>
  <c r="GGA85" i="8"/>
  <c r="GGB85" i="8"/>
  <c r="GGC85" i="8"/>
  <c r="GGD85" i="8"/>
  <c r="GGE85" i="8"/>
  <c r="GGF85" i="8"/>
  <c r="GGG85" i="8"/>
  <c r="GGH85" i="8"/>
  <c r="GGI85" i="8"/>
  <c r="GGJ85" i="8"/>
  <c r="GGK85" i="8"/>
  <c r="GGL85" i="8"/>
  <c r="GGM85" i="8"/>
  <c r="GGN85" i="8"/>
  <c r="GGO85" i="8"/>
  <c r="GGP85" i="8"/>
  <c r="GGQ85" i="8"/>
  <c r="GGR85" i="8"/>
  <c r="GGS85" i="8"/>
  <c r="GGT85" i="8"/>
  <c r="GGU85" i="8"/>
  <c r="GGV85" i="8"/>
  <c r="GGW85" i="8"/>
  <c r="GGX85" i="8"/>
  <c r="GGY85" i="8"/>
  <c r="GGZ85" i="8"/>
  <c r="GHA85" i="8"/>
  <c r="GHB85" i="8"/>
  <c r="GHC85" i="8"/>
  <c r="GHD85" i="8"/>
  <c r="GHE85" i="8"/>
  <c r="GHF85" i="8"/>
  <c r="GHG85" i="8"/>
  <c r="GHH85" i="8"/>
  <c r="GHI85" i="8"/>
  <c r="GHJ85" i="8"/>
  <c r="GHK85" i="8"/>
  <c r="GHL85" i="8"/>
  <c r="GHM85" i="8"/>
  <c r="GHN85" i="8"/>
  <c r="GHO85" i="8"/>
  <c r="GHP85" i="8"/>
  <c r="GHQ85" i="8"/>
  <c r="GHR85" i="8"/>
  <c r="GHS85" i="8"/>
  <c r="GHT85" i="8"/>
  <c r="GHU85" i="8"/>
  <c r="GHV85" i="8"/>
  <c r="GHW85" i="8"/>
  <c r="GHX85" i="8"/>
  <c r="GHY85" i="8"/>
  <c r="GHZ85" i="8"/>
  <c r="GIA85" i="8"/>
  <c r="GIB85" i="8"/>
  <c r="GIC85" i="8"/>
  <c r="GID85" i="8"/>
  <c r="GIE85" i="8"/>
  <c r="GIF85" i="8"/>
  <c r="GIG85" i="8"/>
  <c r="GIH85" i="8"/>
  <c r="GII85" i="8"/>
  <c r="GIJ85" i="8"/>
  <c r="GIK85" i="8"/>
  <c r="GIL85" i="8"/>
  <c r="GIM85" i="8"/>
  <c r="GIN85" i="8"/>
  <c r="GIO85" i="8"/>
  <c r="GIP85" i="8"/>
  <c r="GIQ85" i="8"/>
  <c r="GIR85" i="8"/>
  <c r="GIS85" i="8"/>
  <c r="GIT85" i="8"/>
  <c r="GIU85" i="8"/>
  <c r="GIV85" i="8"/>
  <c r="GIW85" i="8"/>
  <c r="GIX85" i="8"/>
  <c r="GIY85" i="8"/>
  <c r="GIZ85" i="8"/>
  <c r="GJA85" i="8"/>
  <c r="GJB85" i="8"/>
  <c r="GJC85" i="8"/>
  <c r="GJD85" i="8"/>
  <c r="GJE85" i="8"/>
  <c r="GJF85" i="8"/>
  <c r="GJG85" i="8"/>
  <c r="GJH85" i="8"/>
  <c r="GJI85" i="8"/>
  <c r="GJJ85" i="8"/>
  <c r="GJK85" i="8"/>
  <c r="GJL85" i="8"/>
  <c r="GJM85" i="8"/>
  <c r="GJN85" i="8"/>
  <c r="GJO85" i="8"/>
  <c r="GJP85" i="8"/>
  <c r="GJQ85" i="8"/>
  <c r="GJR85" i="8"/>
  <c r="GJS85" i="8"/>
  <c r="GJT85" i="8"/>
  <c r="GJU85" i="8"/>
  <c r="GJV85" i="8"/>
  <c r="GJW85" i="8"/>
  <c r="GJX85" i="8"/>
  <c r="GJY85" i="8"/>
  <c r="GJZ85" i="8"/>
  <c r="GKA85" i="8"/>
  <c r="GKB85" i="8"/>
  <c r="GKC85" i="8"/>
  <c r="GKD85" i="8"/>
  <c r="GKE85" i="8"/>
  <c r="GKF85" i="8"/>
  <c r="GKG85" i="8"/>
  <c r="GKH85" i="8"/>
  <c r="GKI85" i="8"/>
  <c r="GKJ85" i="8"/>
  <c r="GKK85" i="8"/>
  <c r="GKL85" i="8"/>
  <c r="GKM85" i="8"/>
  <c r="GKN85" i="8"/>
  <c r="GKO85" i="8"/>
  <c r="GKP85" i="8"/>
  <c r="GKQ85" i="8"/>
  <c r="GKR85" i="8"/>
  <c r="GKS85" i="8"/>
  <c r="GKT85" i="8"/>
  <c r="GKU85" i="8"/>
  <c r="GKV85" i="8"/>
  <c r="GKW85" i="8"/>
  <c r="GKX85" i="8"/>
  <c r="GKY85" i="8"/>
  <c r="GKZ85" i="8"/>
  <c r="GLA85" i="8"/>
  <c r="GLB85" i="8"/>
  <c r="GLC85" i="8"/>
  <c r="GLD85" i="8"/>
  <c r="GLE85" i="8"/>
  <c r="GLF85" i="8"/>
  <c r="GLG85" i="8"/>
  <c r="GLH85" i="8"/>
  <c r="GLI85" i="8"/>
  <c r="GLJ85" i="8"/>
  <c r="GLK85" i="8"/>
  <c r="GLL85" i="8"/>
  <c r="GLM85" i="8"/>
  <c r="GLN85" i="8"/>
  <c r="GLO85" i="8"/>
  <c r="GLP85" i="8"/>
  <c r="GLQ85" i="8"/>
  <c r="GLR85" i="8"/>
  <c r="GLS85" i="8"/>
  <c r="GLT85" i="8"/>
  <c r="GLU85" i="8"/>
  <c r="GLV85" i="8"/>
  <c r="GLW85" i="8"/>
  <c r="GLX85" i="8"/>
  <c r="GLY85" i="8"/>
  <c r="GLZ85" i="8"/>
  <c r="GMA85" i="8"/>
  <c r="GMB85" i="8"/>
  <c r="GMC85" i="8"/>
  <c r="GMD85" i="8"/>
  <c r="GME85" i="8"/>
  <c r="GMF85" i="8"/>
  <c r="GMG85" i="8"/>
  <c r="GMH85" i="8"/>
  <c r="GMI85" i="8"/>
  <c r="GMJ85" i="8"/>
  <c r="GMK85" i="8"/>
  <c r="GML85" i="8"/>
  <c r="GMM85" i="8"/>
  <c r="GMN85" i="8"/>
  <c r="GMO85" i="8"/>
  <c r="GMP85" i="8"/>
  <c r="GMQ85" i="8"/>
  <c r="GMR85" i="8"/>
  <c r="GMS85" i="8"/>
  <c r="GMT85" i="8"/>
  <c r="GMU85" i="8"/>
  <c r="GMV85" i="8"/>
  <c r="GMW85" i="8"/>
  <c r="GMX85" i="8"/>
  <c r="GMY85" i="8"/>
  <c r="GMZ85" i="8"/>
  <c r="GNA85" i="8"/>
  <c r="GNB85" i="8"/>
  <c r="GNC85" i="8"/>
  <c r="GND85" i="8"/>
  <c r="GNE85" i="8"/>
  <c r="GNF85" i="8"/>
  <c r="GNG85" i="8"/>
  <c r="GNH85" i="8"/>
  <c r="GNI85" i="8"/>
  <c r="GNJ85" i="8"/>
  <c r="GNK85" i="8"/>
  <c r="GNL85" i="8"/>
  <c r="GNM85" i="8"/>
  <c r="GNN85" i="8"/>
  <c r="GNO85" i="8"/>
  <c r="GNP85" i="8"/>
  <c r="GNQ85" i="8"/>
  <c r="GNR85" i="8"/>
  <c r="GNS85" i="8"/>
  <c r="GNT85" i="8"/>
  <c r="GNU85" i="8"/>
  <c r="GNV85" i="8"/>
  <c r="GNW85" i="8"/>
  <c r="GNX85" i="8"/>
  <c r="GNY85" i="8"/>
  <c r="GNZ85" i="8"/>
  <c r="GOA85" i="8"/>
  <c r="GOB85" i="8"/>
  <c r="GOC85" i="8"/>
  <c r="GOD85" i="8"/>
  <c r="GOE85" i="8"/>
  <c r="GOF85" i="8"/>
  <c r="GOG85" i="8"/>
  <c r="GOH85" i="8"/>
  <c r="GOI85" i="8"/>
  <c r="GOJ85" i="8"/>
  <c r="GOK85" i="8"/>
  <c r="GOL85" i="8"/>
  <c r="GOM85" i="8"/>
  <c r="GON85" i="8"/>
  <c r="GOO85" i="8"/>
  <c r="GOP85" i="8"/>
  <c r="GOQ85" i="8"/>
  <c r="GOR85" i="8"/>
  <c r="GOS85" i="8"/>
  <c r="GOT85" i="8"/>
  <c r="GOU85" i="8"/>
  <c r="GOV85" i="8"/>
  <c r="GOW85" i="8"/>
  <c r="GOX85" i="8"/>
  <c r="GOY85" i="8"/>
  <c r="GOZ85" i="8"/>
  <c r="GPA85" i="8"/>
  <c r="GPB85" i="8"/>
  <c r="GPC85" i="8"/>
  <c r="GPD85" i="8"/>
  <c r="GPE85" i="8"/>
  <c r="GPF85" i="8"/>
  <c r="GPG85" i="8"/>
  <c r="GPH85" i="8"/>
  <c r="GPI85" i="8"/>
  <c r="GPJ85" i="8"/>
  <c r="GPK85" i="8"/>
  <c r="GPL85" i="8"/>
  <c r="GPM85" i="8"/>
  <c r="GPN85" i="8"/>
  <c r="GPO85" i="8"/>
  <c r="GPP85" i="8"/>
  <c r="GPQ85" i="8"/>
  <c r="GPR85" i="8"/>
  <c r="GPS85" i="8"/>
  <c r="GPT85" i="8"/>
  <c r="GPU85" i="8"/>
  <c r="GPV85" i="8"/>
  <c r="GPW85" i="8"/>
  <c r="GPX85" i="8"/>
  <c r="GPY85" i="8"/>
  <c r="GPZ85" i="8"/>
  <c r="GQA85" i="8"/>
  <c r="GQB85" i="8"/>
  <c r="GQC85" i="8"/>
  <c r="GQD85" i="8"/>
  <c r="GQE85" i="8"/>
  <c r="GQF85" i="8"/>
  <c r="GQG85" i="8"/>
  <c r="GQH85" i="8"/>
  <c r="GQI85" i="8"/>
  <c r="GQJ85" i="8"/>
  <c r="GQK85" i="8"/>
  <c r="GQL85" i="8"/>
  <c r="GQM85" i="8"/>
  <c r="GQN85" i="8"/>
  <c r="GQO85" i="8"/>
  <c r="GQP85" i="8"/>
  <c r="GQQ85" i="8"/>
  <c r="GQR85" i="8"/>
  <c r="GQS85" i="8"/>
  <c r="GQT85" i="8"/>
  <c r="GQU85" i="8"/>
  <c r="GQV85" i="8"/>
  <c r="GQW85" i="8"/>
  <c r="GQX85" i="8"/>
  <c r="GQY85" i="8"/>
  <c r="GQZ85" i="8"/>
  <c r="GRA85" i="8"/>
  <c r="GRB85" i="8"/>
  <c r="GRC85" i="8"/>
  <c r="GRD85" i="8"/>
  <c r="GRE85" i="8"/>
  <c r="GRF85" i="8"/>
  <c r="GRG85" i="8"/>
  <c r="GRH85" i="8"/>
  <c r="GRI85" i="8"/>
  <c r="GRJ85" i="8"/>
  <c r="GRK85" i="8"/>
  <c r="GRL85" i="8"/>
  <c r="GRM85" i="8"/>
  <c r="GRN85" i="8"/>
  <c r="GRO85" i="8"/>
  <c r="GRP85" i="8"/>
  <c r="GRQ85" i="8"/>
  <c r="GRR85" i="8"/>
  <c r="GRS85" i="8"/>
  <c r="GRT85" i="8"/>
  <c r="GRU85" i="8"/>
  <c r="GRV85" i="8"/>
  <c r="GRW85" i="8"/>
  <c r="GRX85" i="8"/>
  <c r="GRY85" i="8"/>
  <c r="GRZ85" i="8"/>
  <c r="GSA85" i="8"/>
  <c r="GSB85" i="8"/>
  <c r="GSC85" i="8"/>
  <c r="GSD85" i="8"/>
  <c r="GSE85" i="8"/>
  <c r="GSF85" i="8"/>
  <c r="GSG85" i="8"/>
  <c r="GSH85" i="8"/>
  <c r="GSI85" i="8"/>
  <c r="GSJ85" i="8"/>
  <c r="GSK85" i="8"/>
  <c r="GSL85" i="8"/>
  <c r="GSM85" i="8"/>
  <c r="GSN85" i="8"/>
  <c r="GSO85" i="8"/>
  <c r="GSP85" i="8"/>
  <c r="GSQ85" i="8"/>
  <c r="GSR85" i="8"/>
  <c r="GSS85" i="8"/>
  <c r="GST85" i="8"/>
  <c r="GSU85" i="8"/>
  <c r="GSV85" i="8"/>
  <c r="GSW85" i="8"/>
  <c r="GSX85" i="8"/>
  <c r="GSY85" i="8"/>
  <c r="GSZ85" i="8"/>
  <c r="GTA85" i="8"/>
  <c r="GTB85" i="8"/>
  <c r="GTC85" i="8"/>
  <c r="GTD85" i="8"/>
  <c r="GTE85" i="8"/>
  <c r="GTF85" i="8"/>
  <c r="GTG85" i="8"/>
  <c r="GTH85" i="8"/>
  <c r="GTI85" i="8"/>
  <c r="GTJ85" i="8"/>
  <c r="GTK85" i="8"/>
  <c r="GTL85" i="8"/>
  <c r="GTM85" i="8"/>
  <c r="GTN85" i="8"/>
  <c r="GTO85" i="8"/>
  <c r="GTP85" i="8"/>
  <c r="GTQ85" i="8"/>
  <c r="GTR85" i="8"/>
  <c r="GTS85" i="8"/>
  <c r="GTT85" i="8"/>
  <c r="GTU85" i="8"/>
  <c r="GTV85" i="8"/>
  <c r="GTW85" i="8"/>
  <c r="GTX85" i="8"/>
  <c r="GTY85" i="8"/>
  <c r="GTZ85" i="8"/>
  <c r="GUA85" i="8"/>
  <c r="GUB85" i="8"/>
  <c r="GUC85" i="8"/>
  <c r="GUD85" i="8"/>
  <c r="GUE85" i="8"/>
  <c r="GUF85" i="8"/>
  <c r="GUG85" i="8"/>
  <c r="GUH85" i="8"/>
  <c r="GUI85" i="8"/>
  <c r="GUJ85" i="8"/>
  <c r="GUK85" i="8"/>
  <c r="GUL85" i="8"/>
  <c r="GUM85" i="8"/>
  <c r="GUN85" i="8"/>
  <c r="GUO85" i="8"/>
  <c r="GUP85" i="8"/>
  <c r="GUQ85" i="8"/>
  <c r="GUR85" i="8"/>
  <c r="GUS85" i="8"/>
  <c r="GUT85" i="8"/>
  <c r="GUU85" i="8"/>
  <c r="GUV85" i="8"/>
  <c r="GUW85" i="8"/>
  <c r="GUX85" i="8"/>
  <c r="GUY85" i="8"/>
  <c r="GUZ85" i="8"/>
  <c r="GVA85" i="8"/>
  <c r="GVB85" i="8"/>
  <c r="GVC85" i="8"/>
  <c r="GVD85" i="8"/>
  <c r="GVE85" i="8"/>
  <c r="GVF85" i="8"/>
  <c r="GVG85" i="8"/>
  <c r="GVH85" i="8"/>
  <c r="GVI85" i="8"/>
  <c r="GVJ85" i="8"/>
  <c r="GVK85" i="8"/>
  <c r="GVL85" i="8"/>
  <c r="GVM85" i="8"/>
  <c r="GVN85" i="8"/>
  <c r="GVO85" i="8"/>
  <c r="GVP85" i="8"/>
  <c r="GVQ85" i="8"/>
  <c r="GVR85" i="8"/>
  <c r="GVS85" i="8"/>
  <c r="GVT85" i="8"/>
  <c r="GVU85" i="8"/>
  <c r="GVV85" i="8"/>
  <c r="GVW85" i="8"/>
  <c r="GVX85" i="8"/>
  <c r="GVY85" i="8"/>
  <c r="GVZ85" i="8"/>
  <c r="GWA85" i="8"/>
  <c r="GWB85" i="8"/>
  <c r="GWC85" i="8"/>
  <c r="GWD85" i="8"/>
  <c r="GWE85" i="8"/>
  <c r="GWF85" i="8"/>
  <c r="GWG85" i="8"/>
  <c r="GWH85" i="8"/>
  <c r="GWI85" i="8"/>
  <c r="GWJ85" i="8"/>
  <c r="GWK85" i="8"/>
  <c r="GWL85" i="8"/>
  <c r="GWM85" i="8"/>
  <c r="GWN85" i="8"/>
  <c r="GWO85" i="8"/>
  <c r="GWP85" i="8"/>
  <c r="GWQ85" i="8"/>
  <c r="GWR85" i="8"/>
  <c r="GWS85" i="8"/>
  <c r="GWT85" i="8"/>
  <c r="GWU85" i="8"/>
  <c r="GWV85" i="8"/>
  <c r="GWW85" i="8"/>
  <c r="GWX85" i="8"/>
  <c r="GWY85" i="8"/>
  <c r="GWZ85" i="8"/>
  <c r="GXA85" i="8"/>
  <c r="GXB85" i="8"/>
  <c r="GXC85" i="8"/>
  <c r="GXD85" i="8"/>
  <c r="GXE85" i="8"/>
  <c r="GXF85" i="8"/>
  <c r="GXG85" i="8"/>
  <c r="GXH85" i="8"/>
  <c r="GXI85" i="8"/>
  <c r="GXJ85" i="8"/>
  <c r="GXK85" i="8"/>
  <c r="GXL85" i="8"/>
  <c r="GXM85" i="8"/>
  <c r="GXN85" i="8"/>
  <c r="GXO85" i="8"/>
  <c r="GXP85" i="8"/>
  <c r="GXQ85" i="8"/>
  <c r="GXR85" i="8"/>
  <c r="GXS85" i="8"/>
  <c r="GXT85" i="8"/>
  <c r="GXU85" i="8"/>
  <c r="GXV85" i="8"/>
  <c r="GXW85" i="8"/>
  <c r="GXX85" i="8"/>
  <c r="GXY85" i="8"/>
  <c r="GXZ85" i="8"/>
  <c r="GYA85" i="8"/>
  <c r="GYB85" i="8"/>
  <c r="GYC85" i="8"/>
  <c r="GYD85" i="8"/>
  <c r="GYE85" i="8"/>
  <c r="GYF85" i="8"/>
  <c r="GYG85" i="8"/>
  <c r="GYH85" i="8"/>
  <c r="GYI85" i="8"/>
  <c r="GYJ85" i="8"/>
  <c r="GYK85" i="8"/>
  <c r="GYL85" i="8"/>
  <c r="GYM85" i="8"/>
  <c r="GYN85" i="8"/>
  <c r="GYO85" i="8"/>
  <c r="GYP85" i="8"/>
  <c r="GYQ85" i="8"/>
  <c r="GYR85" i="8"/>
  <c r="GYS85" i="8"/>
  <c r="GYT85" i="8"/>
  <c r="GYU85" i="8"/>
  <c r="GYV85" i="8"/>
  <c r="GYW85" i="8"/>
  <c r="GYX85" i="8"/>
  <c r="GYY85" i="8"/>
  <c r="GYZ85" i="8"/>
  <c r="GZA85" i="8"/>
  <c r="GZB85" i="8"/>
  <c r="GZC85" i="8"/>
  <c r="GZD85" i="8"/>
  <c r="GZE85" i="8"/>
  <c r="GZF85" i="8"/>
  <c r="GZG85" i="8"/>
  <c r="GZH85" i="8"/>
  <c r="GZI85" i="8"/>
  <c r="GZJ85" i="8"/>
  <c r="GZK85" i="8"/>
  <c r="GZL85" i="8"/>
  <c r="GZM85" i="8"/>
  <c r="GZN85" i="8"/>
  <c r="GZO85" i="8"/>
  <c r="GZP85" i="8"/>
  <c r="GZQ85" i="8"/>
  <c r="GZR85" i="8"/>
  <c r="GZS85" i="8"/>
  <c r="GZT85" i="8"/>
  <c r="GZU85" i="8"/>
  <c r="GZV85" i="8"/>
  <c r="GZW85" i="8"/>
  <c r="GZX85" i="8"/>
  <c r="GZY85" i="8"/>
  <c r="GZZ85" i="8"/>
  <c r="HAA85" i="8"/>
  <c r="HAB85" i="8"/>
  <c r="HAC85" i="8"/>
  <c r="HAD85" i="8"/>
  <c r="HAE85" i="8"/>
  <c r="HAF85" i="8"/>
  <c r="HAG85" i="8"/>
  <c r="HAH85" i="8"/>
  <c r="HAI85" i="8"/>
  <c r="HAJ85" i="8"/>
  <c r="HAK85" i="8"/>
  <c r="HAL85" i="8"/>
  <c r="HAM85" i="8"/>
  <c r="HAN85" i="8"/>
  <c r="HAO85" i="8"/>
  <c r="HAP85" i="8"/>
  <c r="HAQ85" i="8"/>
  <c r="HAR85" i="8"/>
  <c r="HAS85" i="8"/>
  <c r="HAT85" i="8"/>
  <c r="HAU85" i="8"/>
  <c r="HAV85" i="8"/>
  <c r="HAW85" i="8"/>
  <c r="HAX85" i="8"/>
  <c r="HAY85" i="8"/>
  <c r="HAZ85" i="8"/>
  <c r="HBA85" i="8"/>
  <c r="HBB85" i="8"/>
  <c r="HBC85" i="8"/>
  <c r="HBD85" i="8"/>
  <c r="HBE85" i="8"/>
  <c r="HBF85" i="8"/>
  <c r="HBG85" i="8"/>
  <c r="HBH85" i="8"/>
  <c r="HBI85" i="8"/>
  <c r="HBJ85" i="8"/>
  <c r="HBK85" i="8"/>
  <c r="HBL85" i="8"/>
  <c r="HBM85" i="8"/>
  <c r="HBN85" i="8"/>
  <c r="HBO85" i="8"/>
  <c r="HBP85" i="8"/>
  <c r="HBQ85" i="8"/>
  <c r="HBR85" i="8"/>
  <c r="HBS85" i="8"/>
  <c r="HBT85" i="8"/>
  <c r="HBU85" i="8"/>
  <c r="HBV85" i="8"/>
  <c r="HBW85" i="8"/>
  <c r="HBX85" i="8"/>
  <c r="HBY85" i="8"/>
  <c r="HBZ85" i="8"/>
  <c r="HCA85" i="8"/>
  <c r="HCB85" i="8"/>
  <c r="HCC85" i="8"/>
  <c r="HCD85" i="8"/>
  <c r="HCE85" i="8"/>
  <c r="HCF85" i="8"/>
  <c r="HCG85" i="8"/>
  <c r="HCH85" i="8"/>
  <c r="HCI85" i="8"/>
  <c r="HCJ85" i="8"/>
  <c r="HCK85" i="8"/>
  <c r="HCL85" i="8"/>
  <c r="HCM85" i="8"/>
  <c r="HCN85" i="8"/>
  <c r="HCO85" i="8"/>
  <c r="HCP85" i="8"/>
  <c r="HCQ85" i="8"/>
  <c r="HCR85" i="8"/>
  <c r="HCS85" i="8"/>
  <c r="HCT85" i="8"/>
  <c r="HCU85" i="8"/>
  <c r="HCV85" i="8"/>
  <c r="HCW85" i="8"/>
  <c r="HCX85" i="8"/>
  <c r="HCY85" i="8"/>
  <c r="HCZ85" i="8"/>
  <c r="HDA85" i="8"/>
  <c r="HDB85" i="8"/>
  <c r="HDC85" i="8"/>
  <c r="HDD85" i="8"/>
  <c r="HDE85" i="8"/>
  <c r="HDF85" i="8"/>
  <c r="HDG85" i="8"/>
  <c r="HDH85" i="8"/>
  <c r="HDI85" i="8"/>
  <c r="HDJ85" i="8"/>
  <c r="HDK85" i="8"/>
  <c r="HDL85" i="8"/>
  <c r="HDM85" i="8"/>
  <c r="HDN85" i="8"/>
  <c r="HDO85" i="8"/>
  <c r="HDP85" i="8"/>
  <c r="HDQ85" i="8"/>
  <c r="HDR85" i="8"/>
  <c r="HDS85" i="8"/>
  <c r="HDT85" i="8"/>
  <c r="HDU85" i="8"/>
  <c r="HDV85" i="8"/>
  <c r="HDW85" i="8"/>
  <c r="HDX85" i="8"/>
  <c r="HDY85" i="8"/>
  <c r="HDZ85" i="8"/>
  <c r="HEA85" i="8"/>
  <c r="HEB85" i="8"/>
  <c r="HEC85" i="8"/>
  <c r="HED85" i="8"/>
  <c r="HEE85" i="8"/>
  <c r="HEF85" i="8"/>
  <c r="HEG85" i="8"/>
  <c r="HEH85" i="8"/>
  <c r="HEI85" i="8"/>
  <c r="HEJ85" i="8"/>
  <c r="HEK85" i="8"/>
  <c r="HEL85" i="8"/>
  <c r="HEM85" i="8"/>
  <c r="HEN85" i="8"/>
  <c r="HEO85" i="8"/>
  <c r="HEP85" i="8"/>
  <c r="HEQ85" i="8"/>
  <c r="HER85" i="8"/>
  <c r="HES85" i="8"/>
  <c r="HET85" i="8"/>
  <c r="HEU85" i="8"/>
  <c r="HEV85" i="8"/>
  <c r="HEW85" i="8"/>
  <c r="HEX85" i="8"/>
  <c r="HEY85" i="8"/>
  <c r="HEZ85" i="8"/>
  <c r="HFA85" i="8"/>
  <c r="HFB85" i="8"/>
  <c r="HFC85" i="8"/>
  <c r="HFD85" i="8"/>
  <c r="HFE85" i="8"/>
  <c r="HFF85" i="8"/>
  <c r="HFG85" i="8"/>
  <c r="HFH85" i="8"/>
  <c r="HFI85" i="8"/>
  <c r="HFJ85" i="8"/>
  <c r="HFK85" i="8"/>
  <c r="HFL85" i="8"/>
  <c r="HFM85" i="8"/>
  <c r="HFN85" i="8"/>
  <c r="HFO85" i="8"/>
  <c r="HFP85" i="8"/>
  <c r="HFQ85" i="8"/>
  <c r="HFR85" i="8"/>
  <c r="HFS85" i="8"/>
  <c r="HFT85" i="8"/>
  <c r="HFU85" i="8"/>
  <c r="HFV85" i="8"/>
  <c r="HFW85" i="8"/>
  <c r="HFX85" i="8"/>
  <c r="HFY85" i="8"/>
  <c r="HFZ85" i="8"/>
  <c r="HGA85" i="8"/>
  <c r="HGB85" i="8"/>
  <c r="HGC85" i="8"/>
  <c r="HGD85" i="8"/>
  <c r="HGE85" i="8"/>
  <c r="HGF85" i="8"/>
  <c r="HGG85" i="8"/>
  <c r="HGH85" i="8"/>
  <c r="HGI85" i="8"/>
  <c r="HGJ85" i="8"/>
  <c r="HGK85" i="8"/>
  <c r="HGL85" i="8"/>
  <c r="HGM85" i="8"/>
  <c r="HGN85" i="8"/>
  <c r="HGO85" i="8"/>
  <c r="HGP85" i="8"/>
  <c r="HGQ85" i="8"/>
  <c r="HGR85" i="8"/>
  <c r="HGS85" i="8"/>
  <c r="HGT85" i="8"/>
  <c r="HGU85" i="8"/>
  <c r="HGV85" i="8"/>
  <c r="HGW85" i="8"/>
  <c r="HGX85" i="8"/>
  <c r="HGY85" i="8"/>
  <c r="HGZ85" i="8"/>
  <c r="HHA85" i="8"/>
  <c r="HHB85" i="8"/>
  <c r="HHC85" i="8"/>
  <c r="HHD85" i="8"/>
  <c r="HHE85" i="8"/>
  <c r="HHF85" i="8"/>
  <c r="HHG85" i="8"/>
  <c r="HHH85" i="8"/>
  <c r="HHI85" i="8"/>
  <c r="HHJ85" i="8"/>
  <c r="HHK85" i="8"/>
  <c r="HHL85" i="8"/>
  <c r="HHM85" i="8"/>
  <c r="HHN85" i="8"/>
  <c r="HHO85" i="8"/>
  <c r="HHP85" i="8"/>
  <c r="HHQ85" i="8"/>
  <c r="HHR85" i="8"/>
  <c r="HHS85" i="8"/>
  <c r="HHT85" i="8"/>
  <c r="HHU85" i="8"/>
  <c r="HHV85" i="8"/>
  <c r="HHW85" i="8"/>
  <c r="HHX85" i="8"/>
  <c r="HHY85" i="8"/>
  <c r="HHZ85" i="8"/>
  <c r="HIA85" i="8"/>
  <c r="HIB85" i="8"/>
  <c r="HIC85" i="8"/>
  <c r="HID85" i="8"/>
  <c r="HIE85" i="8"/>
  <c r="HIF85" i="8"/>
  <c r="HIG85" i="8"/>
  <c r="HIH85" i="8"/>
  <c r="HII85" i="8"/>
  <c r="HIJ85" i="8"/>
  <c r="HIK85" i="8"/>
  <c r="HIL85" i="8"/>
  <c r="HIM85" i="8"/>
  <c r="HIN85" i="8"/>
  <c r="HIO85" i="8"/>
  <c r="HIP85" i="8"/>
  <c r="HIQ85" i="8"/>
  <c r="HIR85" i="8"/>
  <c r="HIS85" i="8"/>
  <c r="HIT85" i="8"/>
  <c r="HIU85" i="8"/>
  <c r="HIV85" i="8"/>
  <c r="HIW85" i="8"/>
  <c r="HIX85" i="8"/>
  <c r="HIY85" i="8"/>
  <c r="HIZ85" i="8"/>
  <c r="HJA85" i="8"/>
  <c r="HJB85" i="8"/>
  <c r="HJC85" i="8"/>
  <c r="HJD85" i="8"/>
  <c r="HJE85" i="8"/>
  <c r="HJF85" i="8"/>
  <c r="HJG85" i="8"/>
  <c r="HJH85" i="8"/>
  <c r="HJI85" i="8"/>
  <c r="HJJ85" i="8"/>
  <c r="HJK85" i="8"/>
  <c r="HJL85" i="8"/>
  <c r="HJM85" i="8"/>
  <c r="HJN85" i="8"/>
  <c r="HJO85" i="8"/>
  <c r="HJP85" i="8"/>
  <c r="HJQ85" i="8"/>
  <c r="HJR85" i="8"/>
  <c r="HJS85" i="8"/>
  <c r="HJT85" i="8"/>
  <c r="HJU85" i="8"/>
  <c r="HJV85" i="8"/>
  <c r="HJW85" i="8"/>
  <c r="HJX85" i="8"/>
  <c r="HJY85" i="8"/>
  <c r="HJZ85" i="8"/>
  <c r="HKA85" i="8"/>
  <c r="HKB85" i="8"/>
  <c r="HKC85" i="8"/>
  <c r="HKD85" i="8"/>
  <c r="HKE85" i="8"/>
  <c r="HKF85" i="8"/>
  <c r="HKG85" i="8"/>
  <c r="HKH85" i="8"/>
  <c r="HKI85" i="8"/>
  <c r="HKJ85" i="8"/>
  <c r="HKK85" i="8"/>
  <c r="HKL85" i="8"/>
  <c r="HKM85" i="8"/>
  <c r="HKN85" i="8"/>
  <c r="HKO85" i="8"/>
  <c r="HKP85" i="8"/>
  <c r="HKQ85" i="8"/>
  <c r="HKR85" i="8"/>
  <c r="HKS85" i="8"/>
  <c r="HKT85" i="8"/>
  <c r="HKU85" i="8"/>
  <c r="HKV85" i="8"/>
  <c r="HKW85" i="8"/>
  <c r="HKX85" i="8"/>
  <c r="HKY85" i="8"/>
  <c r="HKZ85" i="8"/>
  <c r="HLA85" i="8"/>
  <c r="HLB85" i="8"/>
  <c r="HLC85" i="8"/>
  <c r="HLD85" i="8"/>
  <c r="HLE85" i="8"/>
  <c r="HLF85" i="8"/>
  <c r="HLG85" i="8"/>
  <c r="HLH85" i="8"/>
  <c r="HLI85" i="8"/>
  <c r="HLJ85" i="8"/>
  <c r="HLK85" i="8"/>
  <c r="HLL85" i="8"/>
  <c r="HLM85" i="8"/>
  <c r="HLN85" i="8"/>
  <c r="HLO85" i="8"/>
  <c r="HLP85" i="8"/>
  <c r="HLQ85" i="8"/>
  <c r="HLR85" i="8"/>
  <c r="HLS85" i="8"/>
  <c r="HLT85" i="8"/>
  <c r="HLU85" i="8"/>
  <c r="HLV85" i="8"/>
  <c r="HLW85" i="8"/>
  <c r="HLX85" i="8"/>
  <c r="HLY85" i="8"/>
  <c r="HLZ85" i="8"/>
  <c r="HMA85" i="8"/>
  <c r="HMB85" i="8"/>
  <c r="HMC85" i="8"/>
  <c r="HMD85" i="8"/>
  <c r="HME85" i="8"/>
  <c r="HMF85" i="8"/>
  <c r="HMG85" i="8"/>
  <c r="HMH85" i="8"/>
  <c r="HMI85" i="8"/>
  <c r="HMJ85" i="8"/>
  <c r="HMK85" i="8"/>
  <c r="HML85" i="8"/>
  <c r="HMM85" i="8"/>
  <c r="HMN85" i="8"/>
  <c r="HMO85" i="8"/>
  <c r="HMP85" i="8"/>
  <c r="HMQ85" i="8"/>
  <c r="HMR85" i="8"/>
  <c r="HMS85" i="8"/>
  <c r="HMT85" i="8"/>
  <c r="HMU85" i="8"/>
  <c r="HMV85" i="8"/>
  <c r="HMW85" i="8"/>
  <c r="HMX85" i="8"/>
  <c r="HMY85" i="8"/>
  <c r="HMZ85" i="8"/>
  <c r="HNA85" i="8"/>
  <c r="HNB85" i="8"/>
  <c r="HNC85" i="8"/>
  <c r="HND85" i="8"/>
  <c r="HNE85" i="8"/>
  <c r="HNF85" i="8"/>
  <c r="HNG85" i="8"/>
  <c r="HNH85" i="8"/>
  <c r="HNI85" i="8"/>
  <c r="HNJ85" i="8"/>
  <c r="HNK85" i="8"/>
  <c r="HNL85" i="8"/>
  <c r="HNM85" i="8"/>
  <c r="HNN85" i="8"/>
  <c r="HNO85" i="8"/>
  <c r="HNP85" i="8"/>
  <c r="HNQ85" i="8"/>
  <c r="HNR85" i="8"/>
  <c r="HNS85" i="8"/>
  <c r="HNT85" i="8"/>
  <c r="HNU85" i="8"/>
  <c r="HNV85" i="8"/>
  <c r="HNW85" i="8"/>
  <c r="HNX85" i="8"/>
  <c r="HNY85" i="8"/>
  <c r="HNZ85" i="8"/>
  <c r="HOA85" i="8"/>
  <c r="HOB85" i="8"/>
  <c r="HOC85" i="8"/>
  <c r="HOD85" i="8"/>
  <c r="HOE85" i="8"/>
  <c r="HOF85" i="8"/>
  <c r="HOG85" i="8"/>
  <c r="HOH85" i="8"/>
  <c r="HOI85" i="8"/>
  <c r="HOJ85" i="8"/>
  <c r="HOK85" i="8"/>
  <c r="HOL85" i="8"/>
  <c r="HOM85" i="8"/>
  <c r="HON85" i="8"/>
  <c r="HOO85" i="8"/>
  <c r="HOP85" i="8"/>
  <c r="HOQ85" i="8"/>
  <c r="HOR85" i="8"/>
  <c r="HOS85" i="8"/>
  <c r="HOT85" i="8"/>
  <c r="HOU85" i="8"/>
  <c r="HOV85" i="8"/>
  <c r="HOW85" i="8"/>
  <c r="HOX85" i="8"/>
  <c r="HOY85" i="8"/>
  <c r="HOZ85" i="8"/>
  <c r="HPA85" i="8"/>
  <c r="HPB85" i="8"/>
  <c r="HPC85" i="8"/>
  <c r="HPD85" i="8"/>
  <c r="HPE85" i="8"/>
  <c r="HPF85" i="8"/>
  <c r="HPG85" i="8"/>
  <c r="HPH85" i="8"/>
  <c r="HPI85" i="8"/>
  <c r="HPJ85" i="8"/>
  <c r="HPK85" i="8"/>
  <c r="HPL85" i="8"/>
  <c r="HPM85" i="8"/>
  <c r="HPN85" i="8"/>
  <c r="HPO85" i="8"/>
  <c r="HPP85" i="8"/>
  <c r="HPQ85" i="8"/>
  <c r="HPR85" i="8"/>
  <c r="HPS85" i="8"/>
  <c r="HPT85" i="8"/>
  <c r="HPU85" i="8"/>
  <c r="HPV85" i="8"/>
  <c r="HPW85" i="8"/>
  <c r="HPX85" i="8"/>
  <c r="HPY85" i="8"/>
  <c r="HPZ85" i="8"/>
  <c r="HQA85" i="8"/>
  <c r="HQB85" i="8"/>
  <c r="HQC85" i="8"/>
  <c r="HQD85" i="8"/>
  <c r="HQE85" i="8"/>
  <c r="HQF85" i="8"/>
  <c r="HQG85" i="8"/>
  <c r="HQH85" i="8"/>
  <c r="HQI85" i="8"/>
  <c r="HQJ85" i="8"/>
  <c r="HQK85" i="8"/>
  <c r="HQL85" i="8"/>
  <c r="HQM85" i="8"/>
  <c r="HQN85" i="8"/>
  <c r="HQO85" i="8"/>
  <c r="HQP85" i="8"/>
  <c r="HQQ85" i="8"/>
  <c r="HQR85" i="8"/>
  <c r="HQS85" i="8"/>
  <c r="HQT85" i="8"/>
  <c r="HQU85" i="8"/>
  <c r="HQV85" i="8"/>
  <c r="HQW85" i="8"/>
  <c r="HQX85" i="8"/>
  <c r="HQY85" i="8"/>
  <c r="HQZ85" i="8"/>
  <c r="HRA85" i="8"/>
  <c r="HRB85" i="8"/>
  <c r="HRC85" i="8"/>
  <c r="HRD85" i="8"/>
  <c r="HRE85" i="8"/>
  <c r="HRF85" i="8"/>
  <c r="HRG85" i="8"/>
  <c r="HRH85" i="8"/>
  <c r="HRI85" i="8"/>
  <c r="HRJ85" i="8"/>
  <c r="HRK85" i="8"/>
  <c r="HRL85" i="8"/>
  <c r="HRM85" i="8"/>
  <c r="HRN85" i="8"/>
  <c r="HRO85" i="8"/>
  <c r="HRP85" i="8"/>
  <c r="HRQ85" i="8"/>
  <c r="HRR85" i="8"/>
  <c r="HRS85" i="8"/>
  <c r="HRT85" i="8"/>
  <c r="HRU85" i="8"/>
  <c r="HRV85" i="8"/>
  <c r="HRW85" i="8"/>
  <c r="HRX85" i="8"/>
  <c r="HRY85" i="8"/>
  <c r="HRZ85" i="8"/>
  <c r="HSA85" i="8"/>
  <c r="HSB85" i="8"/>
  <c r="HSC85" i="8"/>
  <c r="HSD85" i="8"/>
  <c r="HSE85" i="8"/>
  <c r="HSF85" i="8"/>
  <c r="HSG85" i="8"/>
  <c r="HSH85" i="8"/>
  <c r="HSI85" i="8"/>
  <c r="HSJ85" i="8"/>
  <c r="HSK85" i="8"/>
  <c r="HSL85" i="8"/>
  <c r="HSM85" i="8"/>
  <c r="HSN85" i="8"/>
  <c r="HSO85" i="8"/>
  <c r="HSP85" i="8"/>
  <c r="HSQ85" i="8"/>
  <c r="HSR85" i="8"/>
  <c r="HSS85" i="8"/>
  <c r="HST85" i="8"/>
  <c r="HSU85" i="8"/>
  <c r="HSV85" i="8"/>
  <c r="HSW85" i="8"/>
  <c r="HSX85" i="8"/>
  <c r="HSY85" i="8"/>
  <c r="HSZ85" i="8"/>
  <c r="HTA85" i="8"/>
  <c r="HTB85" i="8"/>
  <c r="HTC85" i="8"/>
  <c r="HTD85" i="8"/>
  <c r="HTE85" i="8"/>
  <c r="HTF85" i="8"/>
  <c r="HTG85" i="8"/>
  <c r="HTH85" i="8"/>
  <c r="HTI85" i="8"/>
  <c r="HTJ85" i="8"/>
  <c r="HTK85" i="8"/>
  <c r="HTL85" i="8"/>
  <c r="HTM85" i="8"/>
  <c r="HTN85" i="8"/>
  <c r="HTO85" i="8"/>
  <c r="HTP85" i="8"/>
  <c r="HTQ85" i="8"/>
  <c r="HTR85" i="8"/>
  <c r="HTS85" i="8"/>
  <c r="HTT85" i="8"/>
  <c r="HTU85" i="8"/>
  <c r="HTV85" i="8"/>
  <c r="HTW85" i="8"/>
  <c r="HTX85" i="8"/>
  <c r="HTY85" i="8"/>
  <c r="HTZ85" i="8"/>
  <c r="HUA85" i="8"/>
  <c r="HUB85" i="8"/>
  <c r="HUC85" i="8"/>
  <c r="HUD85" i="8"/>
  <c r="HUE85" i="8"/>
  <c r="HUF85" i="8"/>
  <c r="HUG85" i="8"/>
  <c r="HUH85" i="8"/>
  <c r="HUI85" i="8"/>
  <c r="HUJ85" i="8"/>
  <c r="HUK85" i="8"/>
  <c r="HUL85" i="8"/>
  <c r="HUM85" i="8"/>
  <c r="HUN85" i="8"/>
  <c r="HUO85" i="8"/>
  <c r="HUP85" i="8"/>
  <c r="HUQ85" i="8"/>
  <c r="HUR85" i="8"/>
  <c r="HUS85" i="8"/>
  <c r="HUT85" i="8"/>
  <c r="HUU85" i="8"/>
  <c r="HUV85" i="8"/>
  <c r="HUW85" i="8"/>
  <c r="HUX85" i="8"/>
  <c r="HUY85" i="8"/>
  <c r="HUZ85" i="8"/>
  <c r="HVA85" i="8"/>
  <c r="HVB85" i="8"/>
  <c r="HVC85" i="8"/>
  <c r="HVD85" i="8"/>
  <c r="HVE85" i="8"/>
  <c r="HVF85" i="8"/>
  <c r="HVG85" i="8"/>
  <c r="HVH85" i="8"/>
  <c r="HVI85" i="8"/>
  <c r="HVJ85" i="8"/>
  <c r="HVK85" i="8"/>
  <c r="HVL85" i="8"/>
  <c r="HVM85" i="8"/>
  <c r="HVN85" i="8"/>
  <c r="HVO85" i="8"/>
  <c r="HVP85" i="8"/>
  <c r="HVQ85" i="8"/>
  <c r="HVR85" i="8"/>
  <c r="HVS85" i="8"/>
  <c r="HVT85" i="8"/>
  <c r="HVU85" i="8"/>
  <c r="HVV85" i="8"/>
  <c r="HVW85" i="8"/>
  <c r="HVX85" i="8"/>
  <c r="HVY85" i="8"/>
  <c r="HVZ85" i="8"/>
  <c r="HWA85" i="8"/>
  <c r="HWB85" i="8"/>
  <c r="HWC85" i="8"/>
  <c r="HWD85" i="8"/>
  <c r="HWE85" i="8"/>
  <c r="HWF85" i="8"/>
  <c r="HWG85" i="8"/>
  <c r="HWH85" i="8"/>
  <c r="HWI85" i="8"/>
  <c r="HWJ85" i="8"/>
  <c r="HWK85" i="8"/>
  <c r="HWL85" i="8"/>
  <c r="HWM85" i="8"/>
  <c r="HWN85" i="8"/>
  <c r="HWO85" i="8"/>
  <c r="HWP85" i="8"/>
  <c r="HWQ85" i="8"/>
  <c r="HWR85" i="8"/>
  <c r="HWS85" i="8"/>
  <c r="HWT85" i="8"/>
  <c r="HWU85" i="8"/>
  <c r="HWV85" i="8"/>
  <c r="HWW85" i="8"/>
  <c r="HWX85" i="8"/>
  <c r="HWY85" i="8"/>
  <c r="HWZ85" i="8"/>
  <c r="HXA85" i="8"/>
  <c r="HXB85" i="8"/>
  <c r="HXC85" i="8"/>
  <c r="HXD85" i="8"/>
  <c r="HXE85" i="8"/>
  <c r="HXF85" i="8"/>
  <c r="HXG85" i="8"/>
  <c r="HXH85" i="8"/>
  <c r="HXI85" i="8"/>
  <c r="HXJ85" i="8"/>
  <c r="HXK85" i="8"/>
  <c r="HXL85" i="8"/>
  <c r="HXM85" i="8"/>
  <c r="HXN85" i="8"/>
  <c r="HXO85" i="8"/>
  <c r="HXP85" i="8"/>
  <c r="HXQ85" i="8"/>
  <c r="HXR85" i="8"/>
  <c r="HXS85" i="8"/>
  <c r="HXT85" i="8"/>
  <c r="HXU85" i="8"/>
  <c r="HXV85" i="8"/>
  <c r="HXW85" i="8"/>
  <c r="HXX85" i="8"/>
  <c r="HXY85" i="8"/>
  <c r="HXZ85" i="8"/>
  <c r="HYA85" i="8"/>
  <c r="HYB85" i="8"/>
  <c r="HYC85" i="8"/>
  <c r="HYD85" i="8"/>
  <c r="HYE85" i="8"/>
  <c r="HYF85" i="8"/>
  <c r="HYG85" i="8"/>
  <c r="HYH85" i="8"/>
  <c r="HYI85" i="8"/>
  <c r="HYJ85" i="8"/>
  <c r="HYK85" i="8"/>
  <c r="HYL85" i="8"/>
  <c r="HYM85" i="8"/>
  <c r="HYN85" i="8"/>
  <c r="HYO85" i="8"/>
  <c r="HYP85" i="8"/>
  <c r="HYQ85" i="8"/>
  <c r="HYR85" i="8"/>
  <c r="HYS85" i="8"/>
  <c r="HYT85" i="8"/>
  <c r="HYU85" i="8"/>
  <c r="HYV85" i="8"/>
  <c r="HYW85" i="8"/>
  <c r="HYX85" i="8"/>
  <c r="HYY85" i="8"/>
  <c r="HYZ85" i="8"/>
  <c r="HZA85" i="8"/>
  <c r="HZB85" i="8"/>
  <c r="HZC85" i="8"/>
  <c r="HZD85" i="8"/>
  <c r="HZE85" i="8"/>
  <c r="HZF85" i="8"/>
  <c r="HZG85" i="8"/>
  <c r="HZH85" i="8"/>
  <c r="HZI85" i="8"/>
  <c r="HZJ85" i="8"/>
  <c r="HZK85" i="8"/>
  <c r="HZL85" i="8"/>
  <c r="HZM85" i="8"/>
  <c r="HZN85" i="8"/>
  <c r="HZO85" i="8"/>
  <c r="HZP85" i="8"/>
  <c r="HZQ85" i="8"/>
  <c r="HZR85" i="8"/>
  <c r="HZS85" i="8"/>
  <c r="HZT85" i="8"/>
  <c r="HZU85" i="8"/>
  <c r="HZV85" i="8"/>
  <c r="HZW85" i="8"/>
  <c r="HZX85" i="8"/>
  <c r="HZY85" i="8"/>
  <c r="HZZ85" i="8"/>
  <c r="IAA85" i="8"/>
  <c r="IAB85" i="8"/>
  <c r="IAC85" i="8"/>
  <c r="IAD85" i="8"/>
  <c r="IAE85" i="8"/>
  <c r="IAF85" i="8"/>
  <c r="IAG85" i="8"/>
  <c r="IAH85" i="8"/>
  <c r="IAI85" i="8"/>
  <c r="IAJ85" i="8"/>
  <c r="IAK85" i="8"/>
  <c r="IAL85" i="8"/>
  <c r="IAM85" i="8"/>
  <c r="IAN85" i="8"/>
  <c r="IAO85" i="8"/>
  <c r="IAP85" i="8"/>
  <c r="IAQ85" i="8"/>
  <c r="IAR85" i="8"/>
  <c r="IAS85" i="8"/>
  <c r="IAT85" i="8"/>
  <c r="IAU85" i="8"/>
  <c r="IAV85" i="8"/>
  <c r="IAW85" i="8"/>
  <c r="IAX85" i="8"/>
  <c r="IAY85" i="8"/>
  <c r="IAZ85" i="8"/>
  <c r="IBA85" i="8"/>
  <c r="IBB85" i="8"/>
  <c r="IBC85" i="8"/>
  <c r="IBD85" i="8"/>
  <c r="IBE85" i="8"/>
  <c r="IBF85" i="8"/>
  <c r="IBG85" i="8"/>
  <c r="IBH85" i="8"/>
  <c r="IBI85" i="8"/>
  <c r="IBJ85" i="8"/>
  <c r="IBK85" i="8"/>
  <c r="IBL85" i="8"/>
  <c r="IBM85" i="8"/>
  <c r="IBN85" i="8"/>
  <c r="IBO85" i="8"/>
  <c r="IBP85" i="8"/>
  <c r="IBQ85" i="8"/>
  <c r="IBR85" i="8"/>
  <c r="IBS85" i="8"/>
  <c r="IBT85" i="8"/>
  <c r="IBU85" i="8"/>
  <c r="IBV85" i="8"/>
  <c r="IBW85" i="8"/>
  <c r="IBX85" i="8"/>
  <c r="IBY85" i="8"/>
  <c r="IBZ85" i="8"/>
  <c r="ICA85" i="8"/>
  <c r="ICB85" i="8"/>
  <c r="ICC85" i="8"/>
  <c r="ICD85" i="8"/>
  <c r="ICE85" i="8"/>
  <c r="ICF85" i="8"/>
  <c r="ICG85" i="8"/>
  <c r="ICH85" i="8"/>
  <c r="ICI85" i="8"/>
  <c r="ICJ85" i="8"/>
  <c r="ICK85" i="8"/>
  <c r="ICL85" i="8"/>
  <c r="ICM85" i="8"/>
  <c r="ICN85" i="8"/>
  <c r="ICO85" i="8"/>
  <c r="ICP85" i="8"/>
  <c r="ICQ85" i="8"/>
  <c r="ICR85" i="8"/>
  <c r="ICS85" i="8"/>
  <c r="ICT85" i="8"/>
  <c r="ICU85" i="8"/>
  <c r="ICV85" i="8"/>
  <c r="ICW85" i="8"/>
  <c r="ICX85" i="8"/>
  <c r="ICY85" i="8"/>
  <c r="ICZ85" i="8"/>
  <c r="IDA85" i="8"/>
  <c r="IDB85" i="8"/>
  <c r="IDC85" i="8"/>
  <c r="IDD85" i="8"/>
  <c r="IDE85" i="8"/>
  <c r="IDF85" i="8"/>
  <c r="IDG85" i="8"/>
  <c r="IDH85" i="8"/>
  <c r="IDI85" i="8"/>
  <c r="IDJ85" i="8"/>
  <c r="IDK85" i="8"/>
  <c r="IDL85" i="8"/>
  <c r="IDM85" i="8"/>
  <c r="IDN85" i="8"/>
  <c r="IDO85" i="8"/>
  <c r="IDP85" i="8"/>
  <c r="IDQ85" i="8"/>
  <c r="IDR85" i="8"/>
  <c r="IDS85" i="8"/>
  <c r="IDT85" i="8"/>
  <c r="IDU85" i="8"/>
  <c r="IDV85" i="8"/>
  <c r="IDW85" i="8"/>
  <c r="IDX85" i="8"/>
  <c r="IDY85" i="8"/>
  <c r="IDZ85" i="8"/>
  <c r="IEA85" i="8"/>
  <c r="IEB85" i="8"/>
  <c r="IEC85" i="8"/>
  <c r="IED85" i="8"/>
  <c r="IEE85" i="8"/>
  <c r="IEF85" i="8"/>
  <c r="IEG85" i="8"/>
  <c r="IEH85" i="8"/>
  <c r="IEI85" i="8"/>
  <c r="IEJ85" i="8"/>
  <c r="IEK85" i="8"/>
  <c r="IEL85" i="8"/>
  <c r="IEM85" i="8"/>
  <c r="IEN85" i="8"/>
  <c r="IEO85" i="8"/>
  <c r="IEP85" i="8"/>
  <c r="IEQ85" i="8"/>
  <c r="IER85" i="8"/>
  <c r="IES85" i="8"/>
  <c r="IET85" i="8"/>
  <c r="IEU85" i="8"/>
  <c r="IEV85" i="8"/>
  <c r="IEW85" i="8"/>
  <c r="IEX85" i="8"/>
  <c r="IEY85" i="8"/>
  <c r="IEZ85" i="8"/>
  <c r="IFA85" i="8"/>
  <c r="IFB85" i="8"/>
  <c r="IFC85" i="8"/>
  <c r="IFD85" i="8"/>
  <c r="IFE85" i="8"/>
  <c r="IFF85" i="8"/>
  <c r="IFG85" i="8"/>
  <c r="IFH85" i="8"/>
  <c r="IFI85" i="8"/>
  <c r="IFJ85" i="8"/>
  <c r="IFK85" i="8"/>
  <c r="IFL85" i="8"/>
  <c r="IFM85" i="8"/>
  <c r="IFN85" i="8"/>
  <c r="IFO85" i="8"/>
  <c r="IFP85" i="8"/>
  <c r="IFQ85" i="8"/>
  <c r="IFR85" i="8"/>
  <c r="IFS85" i="8"/>
  <c r="IFT85" i="8"/>
  <c r="IFU85" i="8"/>
  <c r="IFV85" i="8"/>
  <c r="IFW85" i="8"/>
  <c r="IFX85" i="8"/>
  <c r="IFY85" i="8"/>
  <c r="IFZ85" i="8"/>
  <c r="IGA85" i="8"/>
  <c r="IGB85" i="8"/>
  <c r="IGC85" i="8"/>
  <c r="IGD85" i="8"/>
  <c r="IGE85" i="8"/>
  <c r="IGF85" i="8"/>
  <c r="IGG85" i="8"/>
  <c r="IGH85" i="8"/>
  <c r="IGI85" i="8"/>
  <c r="IGJ85" i="8"/>
  <c r="IGK85" i="8"/>
  <c r="IGL85" i="8"/>
  <c r="IGM85" i="8"/>
  <c r="IGN85" i="8"/>
  <c r="IGO85" i="8"/>
  <c r="IGP85" i="8"/>
  <c r="IGQ85" i="8"/>
  <c r="IGR85" i="8"/>
  <c r="IGS85" i="8"/>
  <c r="IGT85" i="8"/>
  <c r="IGU85" i="8"/>
  <c r="IGV85" i="8"/>
  <c r="IGW85" i="8"/>
  <c r="IGX85" i="8"/>
  <c r="IGY85" i="8"/>
  <c r="IGZ85" i="8"/>
  <c r="IHA85" i="8"/>
  <c r="IHB85" i="8"/>
  <c r="IHC85" i="8"/>
  <c r="IHD85" i="8"/>
  <c r="IHE85" i="8"/>
  <c r="IHF85" i="8"/>
  <c r="IHG85" i="8"/>
  <c r="IHH85" i="8"/>
  <c r="IHI85" i="8"/>
  <c r="IHJ85" i="8"/>
  <c r="IHK85" i="8"/>
  <c r="IHL85" i="8"/>
  <c r="IHM85" i="8"/>
  <c r="IHN85" i="8"/>
  <c r="IHO85" i="8"/>
  <c r="IHP85" i="8"/>
  <c r="IHQ85" i="8"/>
  <c r="IHR85" i="8"/>
  <c r="IHS85" i="8"/>
  <c r="IHT85" i="8"/>
  <c r="IHU85" i="8"/>
  <c r="IHV85" i="8"/>
  <c r="IHW85" i="8"/>
  <c r="IHX85" i="8"/>
  <c r="IHY85" i="8"/>
  <c r="IHZ85" i="8"/>
  <c r="IIA85" i="8"/>
  <c r="IIB85" i="8"/>
  <c r="IIC85" i="8"/>
  <c r="IID85" i="8"/>
  <c r="IIE85" i="8"/>
  <c r="IIF85" i="8"/>
  <c r="IIG85" i="8"/>
  <c r="IIH85" i="8"/>
  <c r="III85" i="8"/>
  <c r="IIJ85" i="8"/>
  <c r="IIK85" i="8"/>
  <c r="IIL85" i="8"/>
  <c r="IIM85" i="8"/>
  <c r="IIN85" i="8"/>
  <c r="IIO85" i="8"/>
  <c r="IIP85" i="8"/>
  <c r="IIQ85" i="8"/>
  <c r="IIR85" i="8"/>
  <c r="IIS85" i="8"/>
  <c r="IIT85" i="8"/>
  <c r="IIU85" i="8"/>
  <c r="IIV85" i="8"/>
  <c r="IIW85" i="8"/>
  <c r="IIX85" i="8"/>
  <c r="IIY85" i="8"/>
  <c r="IIZ85" i="8"/>
  <c r="IJA85" i="8"/>
  <c r="IJB85" i="8"/>
  <c r="IJC85" i="8"/>
  <c r="IJD85" i="8"/>
  <c r="IJE85" i="8"/>
  <c r="IJF85" i="8"/>
  <c r="IJG85" i="8"/>
  <c r="IJH85" i="8"/>
  <c r="IJI85" i="8"/>
  <c r="IJJ85" i="8"/>
  <c r="IJK85" i="8"/>
  <c r="IJL85" i="8"/>
  <c r="IJM85" i="8"/>
  <c r="IJN85" i="8"/>
  <c r="IJO85" i="8"/>
  <c r="IJP85" i="8"/>
  <c r="IJQ85" i="8"/>
  <c r="IJR85" i="8"/>
  <c r="IJS85" i="8"/>
  <c r="IJT85" i="8"/>
  <c r="IJU85" i="8"/>
  <c r="IJV85" i="8"/>
  <c r="IJW85" i="8"/>
  <c r="IJX85" i="8"/>
  <c r="IJY85" i="8"/>
  <c r="IJZ85" i="8"/>
  <c r="IKA85" i="8"/>
  <c r="IKB85" i="8"/>
  <c r="IKC85" i="8"/>
  <c r="IKD85" i="8"/>
  <c r="IKE85" i="8"/>
  <c r="IKF85" i="8"/>
  <c r="IKG85" i="8"/>
  <c r="IKH85" i="8"/>
  <c r="IKI85" i="8"/>
  <c r="IKJ85" i="8"/>
  <c r="IKK85" i="8"/>
  <c r="IKL85" i="8"/>
  <c r="IKM85" i="8"/>
  <c r="IKN85" i="8"/>
  <c r="IKO85" i="8"/>
  <c r="IKP85" i="8"/>
  <c r="IKQ85" i="8"/>
  <c r="IKR85" i="8"/>
  <c r="IKS85" i="8"/>
  <c r="IKT85" i="8"/>
  <c r="IKU85" i="8"/>
  <c r="IKV85" i="8"/>
  <c r="IKW85" i="8"/>
  <c r="IKX85" i="8"/>
  <c r="IKY85" i="8"/>
  <c r="IKZ85" i="8"/>
  <c r="ILA85" i="8"/>
  <c r="ILB85" i="8"/>
  <c r="ILC85" i="8"/>
  <c r="ILD85" i="8"/>
  <c r="ILE85" i="8"/>
  <c r="ILF85" i="8"/>
  <c r="ILG85" i="8"/>
  <c r="ILH85" i="8"/>
  <c r="ILI85" i="8"/>
  <c r="ILJ85" i="8"/>
  <c r="ILK85" i="8"/>
  <c r="ILL85" i="8"/>
  <c r="ILM85" i="8"/>
  <c r="ILN85" i="8"/>
  <c r="ILO85" i="8"/>
  <c r="ILP85" i="8"/>
  <c r="ILQ85" i="8"/>
  <c r="ILR85" i="8"/>
  <c r="ILS85" i="8"/>
  <c r="ILT85" i="8"/>
  <c r="ILU85" i="8"/>
  <c r="ILV85" i="8"/>
  <c r="ILW85" i="8"/>
  <c r="ILX85" i="8"/>
  <c r="ILY85" i="8"/>
  <c r="ILZ85" i="8"/>
  <c r="IMA85" i="8"/>
  <c r="IMB85" i="8"/>
  <c r="IMC85" i="8"/>
  <c r="IMD85" i="8"/>
  <c r="IME85" i="8"/>
  <c r="IMF85" i="8"/>
  <c r="IMG85" i="8"/>
  <c r="IMH85" i="8"/>
  <c r="IMI85" i="8"/>
  <c r="IMJ85" i="8"/>
  <c r="IMK85" i="8"/>
  <c r="IML85" i="8"/>
  <c r="IMM85" i="8"/>
  <c r="IMN85" i="8"/>
  <c r="IMO85" i="8"/>
  <c r="IMP85" i="8"/>
  <c r="IMQ85" i="8"/>
  <c r="IMR85" i="8"/>
  <c r="IMS85" i="8"/>
  <c r="IMT85" i="8"/>
  <c r="IMU85" i="8"/>
  <c r="IMV85" i="8"/>
  <c r="IMW85" i="8"/>
  <c r="IMX85" i="8"/>
  <c r="IMY85" i="8"/>
  <c r="IMZ85" i="8"/>
  <c r="INA85" i="8"/>
  <c r="INB85" i="8"/>
  <c r="INC85" i="8"/>
  <c r="IND85" i="8"/>
  <c r="INE85" i="8"/>
  <c r="INF85" i="8"/>
  <c r="ING85" i="8"/>
  <c r="INH85" i="8"/>
  <c r="INI85" i="8"/>
  <c r="INJ85" i="8"/>
  <c r="INK85" i="8"/>
  <c r="INL85" i="8"/>
  <c r="INM85" i="8"/>
  <c r="INN85" i="8"/>
  <c r="INO85" i="8"/>
  <c r="INP85" i="8"/>
  <c r="INQ85" i="8"/>
  <c r="INR85" i="8"/>
  <c r="INS85" i="8"/>
  <c r="INT85" i="8"/>
  <c r="INU85" i="8"/>
  <c r="INV85" i="8"/>
  <c r="INW85" i="8"/>
  <c r="INX85" i="8"/>
  <c r="INY85" i="8"/>
  <c r="INZ85" i="8"/>
  <c r="IOA85" i="8"/>
  <c r="IOB85" i="8"/>
  <c r="IOC85" i="8"/>
  <c r="IOD85" i="8"/>
  <c r="IOE85" i="8"/>
  <c r="IOF85" i="8"/>
  <c r="IOG85" i="8"/>
  <c r="IOH85" i="8"/>
  <c r="IOI85" i="8"/>
  <c r="IOJ85" i="8"/>
  <c r="IOK85" i="8"/>
  <c r="IOL85" i="8"/>
  <c r="IOM85" i="8"/>
  <c r="ION85" i="8"/>
  <c r="IOO85" i="8"/>
  <c r="IOP85" i="8"/>
  <c r="IOQ85" i="8"/>
  <c r="IOR85" i="8"/>
  <c r="IOS85" i="8"/>
  <c r="IOT85" i="8"/>
  <c r="IOU85" i="8"/>
  <c r="IOV85" i="8"/>
  <c r="IOW85" i="8"/>
  <c r="IOX85" i="8"/>
  <c r="IOY85" i="8"/>
  <c r="IOZ85" i="8"/>
  <c r="IPA85" i="8"/>
  <c r="IPB85" i="8"/>
  <c r="IPC85" i="8"/>
  <c r="IPD85" i="8"/>
  <c r="IPE85" i="8"/>
  <c r="IPF85" i="8"/>
  <c r="IPG85" i="8"/>
  <c r="IPH85" i="8"/>
  <c r="IPI85" i="8"/>
  <c r="IPJ85" i="8"/>
  <c r="IPK85" i="8"/>
  <c r="IPL85" i="8"/>
  <c r="IPM85" i="8"/>
  <c r="IPN85" i="8"/>
  <c r="IPO85" i="8"/>
  <c r="IPP85" i="8"/>
  <c r="IPQ85" i="8"/>
  <c r="IPR85" i="8"/>
  <c r="IPS85" i="8"/>
  <c r="IPT85" i="8"/>
  <c r="IPU85" i="8"/>
  <c r="IPV85" i="8"/>
  <c r="IPW85" i="8"/>
  <c r="IPX85" i="8"/>
  <c r="IPY85" i="8"/>
  <c r="IPZ85" i="8"/>
  <c r="IQA85" i="8"/>
  <c r="IQB85" i="8"/>
  <c r="IQC85" i="8"/>
  <c r="IQD85" i="8"/>
  <c r="IQE85" i="8"/>
  <c r="IQF85" i="8"/>
  <c r="IQG85" i="8"/>
  <c r="IQH85" i="8"/>
  <c r="IQI85" i="8"/>
  <c r="IQJ85" i="8"/>
  <c r="IQK85" i="8"/>
  <c r="IQL85" i="8"/>
  <c r="IQM85" i="8"/>
  <c r="IQN85" i="8"/>
  <c r="IQO85" i="8"/>
  <c r="IQP85" i="8"/>
  <c r="IQQ85" i="8"/>
  <c r="IQR85" i="8"/>
  <c r="IQS85" i="8"/>
  <c r="IQT85" i="8"/>
  <c r="IQU85" i="8"/>
  <c r="IQV85" i="8"/>
  <c r="IQW85" i="8"/>
  <c r="IQX85" i="8"/>
  <c r="IQY85" i="8"/>
  <c r="IQZ85" i="8"/>
  <c r="IRA85" i="8"/>
  <c r="IRB85" i="8"/>
  <c r="IRC85" i="8"/>
  <c r="IRD85" i="8"/>
  <c r="IRE85" i="8"/>
  <c r="IRF85" i="8"/>
  <c r="IRG85" i="8"/>
  <c r="IRH85" i="8"/>
  <c r="IRI85" i="8"/>
  <c r="IRJ85" i="8"/>
  <c r="IRK85" i="8"/>
  <c r="IRL85" i="8"/>
  <c r="IRM85" i="8"/>
  <c r="IRN85" i="8"/>
  <c r="IRO85" i="8"/>
  <c r="IRP85" i="8"/>
  <c r="IRQ85" i="8"/>
  <c r="IRR85" i="8"/>
  <c r="IRS85" i="8"/>
  <c r="IRT85" i="8"/>
  <c r="IRU85" i="8"/>
  <c r="IRV85" i="8"/>
  <c r="IRW85" i="8"/>
  <c r="IRX85" i="8"/>
  <c r="IRY85" i="8"/>
  <c r="IRZ85" i="8"/>
  <c r="ISA85" i="8"/>
  <c r="ISB85" i="8"/>
  <c r="ISC85" i="8"/>
  <c r="ISD85" i="8"/>
  <c r="ISE85" i="8"/>
  <c r="ISF85" i="8"/>
  <c r="ISG85" i="8"/>
  <c r="ISH85" i="8"/>
  <c r="ISI85" i="8"/>
  <c r="ISJ85" i="8"/>
  <c r="ISK85" i="8"/>
  <c r="ISL85" i="8"/>
  <c r="ISM85" i="8"/>
  <c r="ISN85" i="8"/>
  <c r="ISO85" i="8"/>
  <c r="ISP85" i="8"/>
  <c r="ISQ85" i="8"/>
  <c r="ISR85" i="8"/>
  <c r="ISS85" i="8"/>
  <c r="IST85" i="8"/>
  <c r="ISU85" i="8"/>
  <c r="ISV85" i="8"/>
  <c r="ISW85" i="8"/>
  <c r="ISX85" i="8"/>
  <c r="ISY85" i="8"/>
  <c r="ISZ85" i="8"/>
  <c r="ITA85" i="8"/>
  <c r="ITB85" i="8"/>
  <c r="ITC85" i="8"/>
  <c r="ITD85" i="8"/>
  <c r="ITE85" i="8"/>
  <c r="ITF85" i="8"/>
  <c r="ITG85" i="8"/>
  <c r="ITH85" i="8"/>
  <c r="ITI85" i="8"/>
  <c r="ITJ85" i="8"/>
  <c r="ITK85" i="8"/>
  <c r="ITL85" i="8"/>
  <c r="ITM85" i="8"/>
  <c r="ITN85" i="8"/>
  <c r="ITO85" i="8"/>
  <c r="ITP85" i="8"/>
  <c r="ITQ85" i="8"/>
  <c r="ITR85" i="8"/>
  <c r="ITS85" i="8"/>
  <c r="ITT85" i="8"/>
  <c r="ITU85" i="8"/>
  <c r="ITV85" i="8"/>
  <c r="ITW85" i="8"/>
  <c r="ITX85" i="8"/>
  <c r="ITY85" i="8"/>
  <c r="ITZ85" i="8"/>
  <c r="IUA85" i="8"/>
  <c r="IUB85" i="8"/>
  <c r="IUC85" i="8"/>
  <c r="IUD85" i="8"/>
  <c r="IUE85" i="8"/>
  <c r="IUF85" i="8"/>
  <c r="IUG85" i="8"/>
  <c r="IUH85" i="8"/>
  <c r="IUI85" i="8"/>
  <c r="IUJ85" i="8"/>
  <c r="IUK85" i="8"/>
  <c r="IUL85" i="8"/>
  <c r="IUM85" i="8"/>
  <c r="IUN85" i="8"/>
  <c r="IUO85" i="8"/>
  <c r="IUP85" i="8"/>
  <c r="IUQ85" i="8"/>
  <c r="IUR85" i="8"/>
  <c r="IUS85" i="8"/>
  <c r="IUT85" i="8"/>
  <c r="IUU85" i="8"/>
  <c r="IUV85" i="8"/>
  <c r="IUW85" i="8"/>
  <c r="IUX85" i="8"/>
  <c r="IUY85" i="8"/>
  <c r="IUZ85" i="8"/>
  <c r="IVA85" i="8"/>
  <c r="IVB85" i="8"/>
  <c r="IVC85" i="8"/>
  <c r="IVD85" i="8"/>
  <c r="IVE85" i="8"/>
  <c r="IVF85" i="8"/>
  <c r="IVG85" i="8"/>
  <c r="IVH85" i="8"/>
  <c r="IVI85" i="8"/>
  <c r="IVJ85" i="8"/>
  <c r="IVK85" i="8"/>
  <c r="IVL85" i="8"/>
  <c r="IVM85" i="8"/>
  <c r="IVN85" i="8"/>
  <c r="IVO85" i="8"/>
  <c r="IVP85" i="8"/>
  <c r="IVQ85" i="8"/>
  <c r="IVR85" i="8"/>
  <c r="IVS85" i="8"/>
  <c r="IVT85" i="8"/>
  <c r="IVU85" i="8"/>
  <c r="IVV85" i="8"/>
  <c r="IVW85" i="8"/>
  <c r="IVX85" i="8"/>
  <c r="IVY85" i="8"/>
  <c r="IVZ85" i="8"/>
  <c r="IWA85" i="8"/>
  <c r="IWB85" i="8"/>
  <c r="IWC85" i="8"/>
  <c r="IWD85" i="8"/>
  <c r="IWE85" i="8"/>
  <c r="IWF85" i="8"/>
  <c r="IWG85" i="8"/>
  <c r="IWH85" i="8"/>
  <c r="IWI85" i="8"/>
  <c r="IWJ85" i="8"/>
  <c r="IWK85" i="8"/>
  <c r="IWL85" i="8"/>
  <c r="IWM85" i="8"/>
  <c r="IWN85" i="8"/>
  <c r="IWO85" i="8"/>
  <c r="IWP85" i="8"/>
  <c r="IWQ85" i="8"/>
  <c r="IWR85" i="8"/>
  <c r="IWS85" i="8"/>
  <c r="IWT85" i="8"/>
  <c r="IWU85" i="8"/>
  <c r="IWV85" i="8"/>
  <c r="IWW85" i="8"/>
  <c r="IWX85" i="8"/>
  <c r="IWY85" i="8"/>
  <c r="IWZ85" i="8"/>
  <c r="IXA85" i="8"/>
  <c r="IXB85" i="8"/>
  <c r="IXC85" i="8"/>
  <c r="IXD85" i="8"/>
  <c r="IXE85" i="8"/>
  <c r="IXF85" i="8"/>
  <c r="IXG85" i="8"/>
  <c r="IXH85" i="8"/>
  <c r="IXI85" i="8"/>
  <c r="IXJ85" i="8"/>
  <c r="IXK85" i="8"/>
  <c r="IXL85" i="8"/>
  <c r="IXM85" i="8"/>
  <c r="IXN85" i="8"/>
  <c r="IXO85" i="8"/>
  <c r="IXP85" i="8"/>
  <c r="IXQ85" i="8"/>
  <c r="IXR85" i="8"/>
  <c r="IXS85" i="8"/>
  <c r="IXT85" i="8"/>
  <c r="IXU85" i="8"/>
  <c r="IXV85" i="8"/>
  <c r="IXW85" i="8"/>
  <c r="IXX85" i="8"/>
  <c r="IXY85" i="8"/>
  <c r="IXZ85" i="8"/>
  <c r="IYA85" i="8"/>
  <c r="IYB85" i="8"/>
  <c r="IYC85" i="8"/>
  <c r="IYD85" i="8"/>
  <c r="IYE85" i="8"/>
  <c r="IYF85" i="8"/>
  <c r="IYG85" i="8"/>
  <c r="IYH85" i="8"/>
  <c r="IYI85" i="8"/>
  <c r="IYJ85" i="8"/>
  <c r="IYK85" i="8"/>
  <c r="IYL85" i="8"/>
  <c r="IYM85" i="8"/>
  <c r="IYN85" i="8"/>
  <c r="IYO85" i="8"/>
  <c r="IYP85" i="8"/>
  <c r="IYQ85" i="8"/>
  <c r="IYR85" i="8"/>
  <c r="IYS85" i="8"/>
  <c r="IYT85" i="8"/>
  <c r="IYU85" i="8"/>
  <c r="IYV85" i="8"/>
  <c r="IYW85" i="8"/>
  <c r="IYX85" i="8"/>
  <c r="IYY85" i="8"/>
  <c r="IYZ85" i="8"/>
  <c r="IZA85" i="8"/>
  <c r="IZB85" i="8"/>
  <c r="IZC85" i="8"/>
  <c r="IZD85" i="8"/>
  <c r="IZE85" i="8"/>
  <c r="IZF85" i="8"/>
  <c r="IZG85" i="8"/>
  <c r="IZH85" i="8"/>
  <c r="IZI85" i="8"/>
  <c r="IZJ85" i="8"/>
  <c r="IZK85" i="8"/>
  <c r="IZL85" i="8"/>
  <c r="IZM85" i="8"/>
  <c r="IZN85" i="8"/>
  <c r="IZO85" i="8"/>
  <c r="IZP85" i="8"/>
  <c r="IZQ85" i="8"/>
  <c r="IZR85" i="8"/>
  <c r="IZS85" i="8"/>
  <c r="IZT85" i="8"/>
  <c r="IZU85" i="8"/>
  <c r="IZV85" i="8"/>
  <c r="IZW85" i="8"/>
  <c r="IZX85" i="8"/>
  <c r="IZY85" i="8"/>
  <c r="IZZ85" i="8"/>
  <c r="JAA85" i="8"/>
  <c r="JAB85" i="8"/>
  <c r="JAC85" i="8"/>
  <c r="JAD85" i="8"/>
  <c r="JAE85" i="8"/>
  <c r="JAF85" i="8"/>
  <c r="JAG85" i="8"/>
  <c r="JAH85" i="8"/>
  <c r="JAI85" i="8"/>
  <c r="JAJ85" i="8"/>
  <c r="JAK85" i="8"/>
  <c r="JAL85" i="8"/>
  <c r="JAM85" i="8"/>
  <c r="JAN85" i="8"/>
  <c r="JAO85" i="8"/>
  <c r="JAP85" i="8"/>
  <c r="JAQ85" i="8"/>
  <c r="JAR85" i="8"/>
  <c r="JAS85" i="8"/>
  <c r="JAT85" i="8"/>
  <c r="JAU85" i="8"/>
  <c r="JAV85" i="8"/>
  <c r="JAW85" i="8"/>
  <c r="JAX85" i="8"/>
  <c r="JAY85" i="8"/>
  <c r="JAZ85" i="8"/>
  <c r="JBA85" i="8"/>
  <c r="JBB85" i="8"/>
  <c r="JBC85" i="8"/>
  <c r="JBD85" i="8"/>
  <c r="JBE85" i="8"/>
  <c r="JBF85" i="8"/>
  <c r="JBG85" i="8"/>
  <c r="JBH85" i="8"/>
  <c r="JBI85" i="8"/>
  <c r="JBJ85" i="8"/>
  <c r="JBK85" i="8"/>
  <c r="JBL85" i="8"/>
  <c r="JBM85" i="8"/>
  <c r="JBN85" i="8"/>
  <c r="JBO85" i="8"/>
  <c r="JBP85" i="8"/>
  <c r="JBQ85" i="8"/>
  <c r="JBR85" i="8"/>
  <c r="JBS85" i="8"/>
  <c r="JBT85" i="8"/>
  <c r="JBU85" i="8"/>
  <c r="JBV85" i="8"/>
  <c r="JBW85" i="8"/>
  <c r="JBX85" i="8"/>
  <c r="JBY85" i="8"/>
  <c r="JBZ85" i="8"/>
  <c r="JCA85" i="8"/>
  <c r="JCB85" i="8"/>
  <c r="JCC85" i="8"/>
  <c r="JCD85" i="8"/>
  <c r="JCE85" i="8"/>
  <c r="JCF85" i="8"/>
  <c r="JCG85" i="8"/>
  <c r="JCH85" i="8"/>
  <c r="JCI85" i="8"/>
  <c r="JCJ85" i="8"/>
  <c r="JCK85" i="8"/>
  <c r="JCL85" i="8"/>
  <c r="JCM85" i="8"/>
  <c r="JCN85" i="8"/>
  <c r="JCO85" i="8"/>
  <c r="JCP85" i="8"/>
  <c r="JCQ85" i="8"/>
  <c r="JCR85" i="8"/>
  <c r="JCS85" i="8"/>
  <c r="JCT85" i="8"/>
  <c r="JCU85" i="8"/>
  <c r="JCV85" i="8"/>
  <c r="JCW85" i="8"/>
  <c r="JCX85" i="8"/>
  <c r="JCY85" i="8"/>
  <c r="JCZ85" i="8"/>
  <c r="JDA85" i="8"/>
  <c r="JDB85" i="8"/>
  <c r="JDC85" i="8"/>
  <c r="JDD85" i="8"/>
  <c r="JDE85" i="8"/>
  <c r="JDF85" i="8"/>
  <c r="JDG85" i="8"/>
  <c r="JDH85" i="8"/>
  <c r="JDI85" i="8"/>
  <c r="JDJ85" i="8"/>
  <c r="JDK85" i="8"/>
  <c r="JDL85" i="8"/>
  <c r="JDM85" i="8"/>
  <c r="JDN85" i="8"/>
  <c r="JDO85" i="8"/>
  <c r="JDP85" i="8"/>
  <c r="JDQ85" i="8"/>
  <c r="JDR85" i="8"/>
  <c r="JDS85" i="8"/>
  <c r="JDT85" i="8"/>
  <c r="JDU85" i="8"/>
  <c r="JDV85" i="8"/>
  <c r="JDW85" i="8"/>
  <c r="JDX85" i="8"/>
  <c r="JDY85" i="8"/>
  <c r="JDZ85" i="8"/>
  <c r="JEA85" i="8"/>
  <c r="JEB85" i="8"/>
  <c r="JEC85" i="8"/>
  <c r="JED85" i="8"/>
  <c r="JEE85" i="8"/>
  <c r="JEF85" i="8"/>
  <c r="JEG85" i="8"/>
  <c r="JEH85" i="8"/>
  <c r="JEI85" i="8"/>
  <c r="JEJ85" i="8"/>
  <c r="JEK85" i="8"/>
  <c r="JEL85" i="8"/>
  <c r="JEM85" i="8"/>
  <c r="JEN85" i="8"/>
  <c r="JEO85" i="8"/>
  <c r="JEP85" i="8"/>
  <c r="JEQ85" i="8"/>
  <c r="JER85" i="8"/>
  <c r="JES85" i="8"/>
  <c r="JET85" i="8"/>
  <c r="JEU85" i="8"/>
  <c r="JEV85" i="8"/>
  <c r="JEW85" i="8"/>
  <c r="JEX85" i="8"/>
  <c r="JEY85" i="8"/>
  <c r="JEZ85" i="8"/>
  <c r="JFA85" i="8"/>
  <c r="JFB85" i="8"/>
  <c r="JFC85" i="8"/>
  <c r="JFD85" i="8"/>
  <c r="JFE85" i="8"/>
  <c r="JFF85" i="8"/>
  <c r="JFG85" i="8"/>
  <c r="JFH85" i="8"/>
  <c r="JFI85" i="8"/>
  <c r="JFJ85" i="8"/>
  <c r="JFK85" i="8"/>
  <c r="JFL85" i="8"/>
  <c r="JFM85" i="8"/>
  <c r="JFN85" i="8"/>
  <c r="JFO85" i="8"/>
  <c r="JFP85" i="8"/>
  <c r="JFQ85" i="8"/>
  <c r="JFR85" i="8"/>
  <c r="JFS85" i="8"/>
  <c r="JFT85" i="8"/>
  <c r="JFU85" i="8"/>
  <c r="JFV85" i="8"/>
  <c r="JFW85" i="8"/>
  <c r="JFX85" i="8"/>
  <c r="JFY85" i="8"/>
  <c r="JFZ85" i="8"/>
  <c r="JGA85" i="8"/>
  <c r="JGB85" i="8"/>
  <c r="JGC85" i="8"/>
  <c r="JGD85" i="8"/>
  <c r="JGE85" i="8"/>
  <c r="JGF85" i="8"/>
  <c r="JGG85" i="8"/>
  <c r="JGH85" i="8"/>
  <c r="JGI85" i="8"/>
  <c r="JGJ85" i="8"/>
  <c r="JGK85" i="8"/>
  <c r="JGL85" i="8"/>
  <c r="JGM85" i="8"/>
  <c r="JGN85" i="8"/>
  <c r="JGO85" i="8"/>
  <c r="JGP85" i="8"/>
  <c r="JGQ85" i="8"/>
  <c r="JGR85" i="8"/>
  <c r="JGS85" i="8"/>
  <c r="JGT85" i="8"/>
  <c r="JGU85" i="8"/>
  <c r="JGV85" i="8"/>
  <c r="JGW85" i="8"/>
  <c r="JGX85" i="8"/>
  <c r="JGY85" i="8"/>
  <c r="JGZ85" i="8"/>
  <c r="JHA85" i="8"/>
  <c r="JHB85" i="8"/>
  <c r="JHC85" i="8"/>
  <c r="JHD85" i="8"/>
  <c r="JHE85" i="8"/>
  <c r="JHF85" i="8"/>
  <c r="JHG85" i="8"/>
  <c r="JHH85" i="8"/>
  <c r="JHI85" i="8"/>
  <c r="JHJ85" i="8"/>
  <c r="JHK85" i="8"/>
  <c r="JHL85" i="8"/>
  <c r="JHM85" i="8"/>
  <c r="JHN85" i="8"/>
  <c r="JHO85" i="8"/>
  <c r="JHP85" i="8"/>
  <c r="JHQ85" i="8"/>
  <c r="JHR85" i="8"/>
  <c r="JHS85" i="8"/>
  <c r="JHT85" i="8"/>
  <c r="JHU85" i="8"/>
  <c r="JHV85" i="8"/>
  <c r="JHW85" i="8"/>
  <c r="JHX85" i="8"/>
  <c r="JHY85" i="8"/>
  <c r="JHZ85" i="8"/>
  <c r="JIA85" i="8"/>
  <c r="JIB85" i="8"/>
  <c r="JIC85" i="8"/>
  <c r="JID85" i="8"/>
  <c r="JIE85" i="8"/>
  <c r="JIF85" i="8"/>
  <c r="JIG85" i="8"/>
  <c r="JIH85" i="8"/>
  <c r="JII85" i="8"/>
  <c r="JIJ85" i="8"/>
  <c r="JIK85" i="8"/>
  <c r="JIL85" i="8"/>
  <c r="JIM85" i="8"/>
  <c r="JIN85" i="8"/>
  <c r="JIO85" i="8"/>
  <c r="JIP85" i="8"/>
  <c r="JIQ85" i="8"/>
  <c r="JIR85" i="8"/>
  <c r="JIS85" i="8"/>
  <c r="JIT85" i="8"/>
  <c r="JIU85" i="8"/>
  <c r="JIV85" i="8"/>
  <c r="JIW85" i="8"/>
  <c r="JIX85" i="8"/>
  <c r="JIY85" i="8"/>
  <c r="JIZ85" i="8"/>
  <c r="JJA85" i="8"/>
  <c r="JJB85" i="8"/>
  <c r="JJC85" i="8"/>
  <c r="JJD85" i="8"/>
  <c r="JJE85" i="8"/>
  <c r="JJF85" i="8"/>
  <c r="JJG85" i="8"/>
  <c r="JJH85" i="8"/>
  <c r="JJI85" i="8"/>
  <c r="JJJ85" i="8"/>
  <c r="JJK85" i="8"/>
  <c r="JJL85" i="8"/>
  <c r="JJM85" i="8"/>
  <c r="JJN85" i="8"/>
  <c r="JJO85" i="8"/>
  <c r="JJP85" i="8"/>
  <c r="JJQ85" i="8"/>
  <c r="JJR85" i="8"/>
  <c r="JJS85" i="8"/>
  <c r="JJT85" i="8"/>
  <c r="JJU85" i="8"/>
  <c r="JJV85" i="8"/>
  <c r="JJW85" i="8"/>
  <c r="JJX85" i="8"/>
  <c r="JJY85" i="8"/>
  <c r="JJZ85" i="8"/>
  <c r="JKA85" i="8"/>
  <c r="JKB85" i="8"/>
  <c r="JKC85" i="8"/>
  <c r="JKD85" i="8"/>
  <c r="JKE85" i="8"/>
  <c r="JKF85" i="8"/>
  <c r="JKG85" i="8"/>
  <c r="JKH85" i="8"/>
  <c r="JKI85" i="8"/>
  <c r="JKJ85" i="8"/>
  <c r="JKK85" i="8"/>
  <c r="JKL85" i="8"/>
  <c r="JKM85" i="8"/>
  <c r="JKN85" i="8"/>
  <c r="JKO85" i="8"/>
  <c r="JKP85" i="8"/>
  <c r="JKQ85" i="8"/>
  <c r="JKR85" i="8"/>
  <c r="JKS85" i="8"/>
  <c r="JKT85" i="8"/>
  <c r="JKU85" i="8"/>
  <c r="JKV85" i="8"/>
  <c r="JKW85" i="8"/>
  <c r="JKX85" i="8"/>
  <c r="JKY85" i="8"/>
  <c r="JKZ85" i="8"/>
  <c r="JLA85" i="8"/>
  <c r="JLB85" i="8"/>
  <c r="JLC85" i="8"/>
  <c r="JLD85" i="8"/>
  <c r="JLE85" i="8"/>
  <c r="JLF85" i="8"/>
  <c r="JLG85" i="8"/>
  <c r="JLH85" i="8"/>
  <c r="JLI85" i="8"/>
  <c r="JLJ85" i="8"/>
  <c r="JLK85" i="8"/>
  <c r="JLL85" i="8"/>
  <c r="JLM85" i="8"/>
  <c r="JLN85" i="8"/>
  <c r="JLO85" i="8"/>
  <c r="JLP85" i="8"/>
  <c r="JLQ85" i="8"/>
  <c r="JLR85" i="8"/>
  <c r="JLS85" i="8"/>
  <c r="JLT85" i="8"/>
  <c r="JLU85" i="8"/>
  <c r="JLV85" i="8"/>
  <c r="JLW85" i="8"/>
  <c r="JLX85" i="8"/>
  <c r="JLY85" i="8"/>
  <c r="JLZ85" i="8"/>
  <c r="JMA85" i="8"/>
  <c r="JMB85" i="8"/>
  <c r="JMC85" i="8"/>
  <c r="JMD85" i="8"/>
  <c r="JME85" i="8"/>
  <c r="JMF85" i="8"/>
  <c r="JMG85" i="8"/>
  <c r="JMH85" i="8"/>
  <c r="JMI85" i="8"/>
  <c r="JMJ85" i="8"/>
  <c r="JMK85" i="8"/>
  <c r="JML85" i="8"/>
  <c r="JMM85" i="8"/>
  <c r="JMN85" i="8"/>
  <c r="JMO85" i="8"/>
  <c r="JMP85" i="8"/>
  <c r="JMQ85" i="8"/>
  <c r="JMR85" i="8"/>
  <c r="JMS85" i="8"/>
  <c r="JMT85" i="8"/>
  <c r="JMU85" i="8"/>
  <c r="JMV85" i="8"/>
  <c r="JMW85" i="8"/>
  <c r="JMX85" i="8"/>
  <c r="JMY85" i="8"/>
  <c r="JMZ85" i="8"/>
  <c r="JNA85" i="8"/>
  <c r="JNB85" i="8"/>
  <c r="JNC85" i="8"/>
  <c r="JND85" i="8"/>
  <c r="JNE85" i="8"/>
  <c r="JNF85" i="8"/>
  <c r="JNG85" i="8"/>
  <c r="JNH85" i="8"/>
  <c r="JNI85" i="8"/>
  <c r="JNJ85" i="8"/>
  <c r="JNK85" i="8"/>
  <c r="JNL85" i="8"/>
  <c r="JNM85" i="8"/>
  <c r="JNN85" i="8"/>
  <c r="JNO85" i="8"/>
  <c r="JNP85" i="8"/>
  <c r="JNQ85" i="8"/>
  <c r="JNR85" i="8"/>
  <c r="JNS85" i="8"/>
  <c r="JNT85" i="8"/>
  <c r="JNU85" i="8"/>
  <c r="JNV85" i="8"/>
  <c r="JNW85" i="8"/>
  <c r="JNX85" i="8"/>
  <c r="JNY85" i="8"/>
  <c r="JNZ85" i="8"/>
  <c r="JOA85" i="8"/>
  <c r="JOB85" i="8"/>
  <c r="JOC85" i="8"/>
  <c r="JOD85" i="8"/>
  <c r="JOE85" i="8"/>
  <c r="JOF85" i="8"/>
  <c r="JOG85" i="8"/>
  <c r="JOH85" i="8"/>
  <c r="JOI85" i="8"/>
  <c r="JOJ85" i="8"/>
  <c r="JOK85" i="8"/>
  <c r="JOL85" i="8"/>
  <c r="JOM85" i="8"/>
  <c r="JON85" i="8"/>
  <c r="JOO85" i="8"/>
  <c r="JOP85" i="8"/>
  <c r="JOQ85" i="8"/>
  <c r="JOR85" i="8"/>
  <c r="JOS85" i="8"/>
  <c r="JOT85" i="8"/>
  <c r="JOU85" i="8"/>
  <c r="JOV85" i="8"/>
  <c r="JOW85" i="8"/>
  <c r="JOX85" i="8"/>
  <c r="JOY85" i="8"/>
  <c r="JOZ85" i="8"/>
  <c r="JPA85" i="8"/>
  <c r="JPB85" i="8"/>
  <c r="JPC85" i="8"/>
  <c r="JPD85" i="8"/>
  <c r="JPE85" i="8"/>
  <c r="JPF85" i="8"/>
  <c r="JPG85" i="8"/>
  <c r="JPH85" i="8"/>
  <c r="JPI85" i="8"/>
  <c r="JPJ85" i="8"/>
  <c r="JPK85" i="8"/>
  <c r="JPL85" i="8"/>
  <c r="JPM85" i="8"/>
  <c r="JPN85" i="8"/>
  <c r="JPO85" i="8"/>
  <c r="JPP85" i="8"/>
  <c r="JPQ85" i="8"/>
  <c r="JPR85" i="8"/>
  <c r="JPS85" i="8"/>
  <c r="JPT85" i="8"/>
  <c r="JPU85" i="8"/>
  <c r="JPV85" i="8"/>
  <c r="JPW85" i="8"/>
  <c r="JPX85" i="8"/>
  <c r="JPY85" i="8"/>
  <c r="JPZ85" i="8"/>
  <c r="JQA85" i="8"/>
  <c r="JQB85" i="8"/>
  <c r="JQC85" i="8"/>
  <c r="JQD85" i="8"/>
  <c r="JQE85" i="8"/>
  <c r="JQF85" i="8"/>
  <c r="JQG85" i="8"/>
  <c r="JQH85" i="8"/>
  <c r="JQI85" i="8"/>
  <c r="JQJ85" i="8"/>
  <c r="JQK85" i="8"/>
  <c r="JQL85" i="8"/>
  <c r="JQM85" i="8"/>
  <c r="JQN85" i="8"/>
  <c r="JQO85" i="8"/>
  <c r="JQP85" i="8"/>
  <c r="JQQ85" i="8"/>
  <c r="JQR85" i="8"/>
  <c r="JQS85" i="8"/>
  <c r="JQT85" i="8"/>
  <c r="JQU85" i="8"/>
  <c r="JQV85" i="8"/>
  <c r="JQW85" i="8"/>
  <c r="JQX85" i="8"/>
  <c r="JQY85" i="8"/>
  <c r="JQZ85" i="8"/>
  <c r="JRA85" i="8"/>
  <c r="JRB85" i="8"/>
  <c r="JRC85" i="8"/>
  <c r="JRD85" i="8"/>
  <c r="JRE85" i="8"/>
  <c r="JRF85" i="8"/>
  <c r="JRG85" i="8"/>
  <c r="JRH85" i="8"/>
  <c r="JRI85" i="8"/>
  <c r="JRJ85" i="8"/>
  <c r="JRK85" i="8"/>
  <c r="JRL85" i="8"/>
  <c r="JRM85" i="8"/>
  <c r="JRN85" i="8"/>
  <c r="JRO85" i="8"/>
  <c r="JRP85" i="8"/>
  <c r="JRQ85" i="8"/>
  <c r="JRR85" i="8"/>
  <c r="JRS85" i="8"/>
  <c r="JRT85" i="8"/>
  <c r="JRU85" i="8"/>
  <c r="JRV85" i="8"/>
  <c r="JRW85" i="8"/>
  <c r="JRX85" i="8"/>
  <c r="JRY85" i="8"/>
  <c r="JRZ85" i="8"/>
  <c r="JSA85" i="8"/>
  <c r="JSB85" i="8"/>
  <c r="JSC85" i="8"/>
  <c r="JSD85" i="8"/>
  <c r="JSE85" i="8"/>
  <c r="JSF85" i="8"/>
  <c r="JSG85" i="8"/>
  <c r="JSH85" i="8"/>
  <c r="JSI85" i="8"/>
  <c r="JSJ85" i="8"/>
  <c r="JSK85" i="8"/>
  <c r="JSL85" i="8"/>
  <c r="JSM85" i="8"/>
  <c r="JSN85" i="8"/>
  <c r="JSO85" i="8"/>
  <c r="JSP85" i="8"/>
  <c r="JSQ85" i="8"/>
  <c r="JSR85" i="8"/>
  <c r="JSS85" i="8"/>
  <c r="JST85" i="8"/>
  <c r="JSU85" i="8"/>
  <c r="JSV85" i="8"/>
  <c r="JSW85" i="8"/>
  <c r="JSX85" i="8"/>
  <c r="JSY85" i="8"/>
  <c r="JSZ85" i="8"/>
  <c r="JTA85" i="8"/>
  <c r="JTB85" i="8"/>
  <c r="JTC85" i="8"/>
  <c r="JTD85" i="8"/>
  <c r="JTE85" i="8"/>
  <c r="JTF85" i="8"/>
  <c r="JTG85" i="8"/>
  <c r="JTH85" i="8"/>
  <c r="JTI85" i="8"/>
  <c r="JTJ85" i="8"/>
  <c r="JTK85" i="8"/>
  <c r="JTL85" i="8"/>
  <c r="JTM85" i="8"/>
  <c r="JTN85" i="8"/>
  <c r="JTO85" i="8"/>
  <c r="JTP85" i="8"/>
  <c r="JTQ85" i="8"/>
  <c r="JTR85" i="8"/>
  <c r="JTS85" i="8"/>
  <c r="JTT85" i="8"/>
  <c r="JTU85" i="8"/>
  <c r="JTV85" i="8"/>
  <c r="JTW85" i="8"/>
  <c r="JTX85" i="8"/>
  <c r="JTY85" i="8"/>
  <c r="JTZ85" i="8"/>
  <c r="JUA85" i="8"/>
  <c r="JUB85" i="8"/>
  <c r="JUC85" i="8"/>
  <c r="JUD85" i="8"/>
  <c r="JUE85" i="8"/>
  <c r="JUF85" i="8"/>
  <c r="JUG85" i="8"/>
  <c r="JUH85" i="8"/>
  <c r="JUI85" i="8"/>
  <c r="JUJ85" i="8"/>
  <c r="JUK85" i="8"/>
  <c r="JUL85" i="8"/>
  <c r="JUM85" i="8"/>
  <c r="JUN85" i="8"/>
  <c r="JUO85" i="8"/>
  <c r="JUP85" i="8"/>
  <c r="JUQ85" i="8"/>
  <c r="JUR85" i="8"/>
  <c r="JUS85" i="8"/>
  <c r="JUT85" i="8"/>
  <c r="JUU85" i="8"/>
  <c r="JUV85" i="8"/>
  <c r="JUW85" i="8"/>
  <c r="JUX85" i="8"/>
  <c r="JUY85" i="8"/>
  <c r="JUZ85" i="8"/>
  <c r="JVA85" i="8"/>
  <c r="JVB85" i="8"/>
  <c r="JVC85" i="8"/>
  <c r="JVD85" i="8"/>
  <c r="JVE85" i="8"/>
  <c r="JVF85" i="8"/>
  <c r="JVG85" i="8"/>
  <c r="JVH85" i="8"/>
  <c r="JVI85" i="8"/>
  <c r="JVJ85" i="8"/>
  <c r="JVK85" i="8"/>
  <c r="JVL85" i="8"/>
  <c r="JVM85" i="8"/>
  <c r="JVN85" i="8"/>
  <c r="JVO85" i="8"/>
  <c r="JVP85" i="8"/>
  <c r="JVQ85" i="8"/>
  <c r="JVR85" i="8"/>
  <c r="JVS85" i="8"/>
  <c r="JVT85" i="8"/>
  <c r="JVU85" i="8"/>
  <c r="JVV85" i="8"/>
  <c r="JVW85" i="8"/>
  <c r="JVX85" i="8"/>
  <c r="JVY85" i="8"/>
  <c r="JVZ85" i="8"/>
  <c r="JWA85" i="8"/>
  <c r="JWB85" i="8"/>
  <c r="JWC85" i="8"/>
  <c r="JWD85" i="8"/>
  <c r="JWE85" i="8"/>
  <c r="JWF85" i="8"/>
  <c r="JWG85" i="8"/>
  <c r="JWH85" i="8"/>
  <c r="JWI85" i="8"/>
  <c r="JWJ85" i="8"/>
  <c r="JWK85" i="8"/>
  <c r="JWL85" i="8"/>
  <c r="JWM85" i="8"/>
  <c r="JWN85" i="8"/>
  <c r="JWO85" i="8"/>
  <c r="JWP85" i="8"/>
  <c r="JWQ85" i="8"/>
  <c r="JWR85" i="8"/>
  <c r="JWS85" i="8"/>
  <c r="JWT85" i="8"/>
  <c r="JWU85" i="8"/>
  <c r="JWV85" i="8"/>
  <c r="JWW85" i="8"/>
  <c r="JWX85" i="8"/>
  <c r="JWY85" i="8"/>
  <c r="JWZ85" i="8"/>
  <c r="JXA85" i="8"/>
  <c r="JXB85" i="8"/>
  <c r="JXC85" i="8"/>
  <c r="JXD85" i="8"/>
  <c r="JXE85" i="8"/>
  <c r="JXF85" i="8"/>
  <c r="JXG85" i="8"/>
  <c r="JXH85" i="8"/>
  <c r="JXI85" i="8"/>
  <c r="JXJ85" i="8"/>
  <c r="JXK85" i="8"/>
  <c r="JXL85" i="8"/>
  <c r="JXM85" i="8"/>
  <c r="JXN85" i="8"/>
  <c r="JXO85" i="8"/>
  <c r="JXP85" i="8"/>
  <c r="JXQ85" i="8"/>
  <c r="JXR85" i="8"/>
  <c r="JXS85" i="8"/>
  <c r="JXT85" i="8"/>
  <c r="JXU85" i="8"/>
  <c r="JXV85" i="8"/>
  <c r="JXW85" i="8"/>
  <c r="JXX85" i="8"/>
  <c r="JXY85" i="8"/>
  <c r="JXZ85" i="8"/>
  <c r="JYA85" i="8"/>
  <c r="JYB85" i="8"/>
  <c r="JYC85" i="8"/>
  <c r="JYD85" i="8"/>
  <c r="JYE85" i="8"/>
  <c r="JYF85" i="8"/>
  <c r="JYG85" i="8"/>
  <c r="JYH85" i="8"/>
  <c r="JYI85" i="8"/>
  <c r="JYJ85" i="8"/>
  <c r="JYK85" i="8"/>
  <c r="JYL85" i="8"/>
  <c r="JYM85" i="8"/>
  <c r="JYN85" i="8"/>
  <c r="JYO85" i="8"/>
  <c r="JYP85" i="8"/>
  <c r="JYQ85" i="8"/>
  <c r="JYR85" i="8"/>
  <c r="JYS85" i="8"/>
  <c r="JYT85" i="8"/>
  <c r="JYU85" i="8"/>
  <c r="JYV85" i="8"/>
  <c r="JYW85" i="8"/>
  <c r="JYX85" i="8"/>
  <c r="JYY85" i="8"/>
  <c r="JYZ85" i="8"/>
  <c r="JZA85" i="8"/>
  <c r="JZB85" i="8"/>
  <c r="JZC85" i="8"/>
  <c r="JZD85" i="8"/>
  <c r="JZE85" i="8"/>
  <c r="JZF85" i="8"/>
  <c r="JZG85" i="8"/>
  <c r="JZH85" i="8"/>
  <c r="JZI85" i="8"/>
  <c r="JZJ85" i="8"/>
  <c r="JZK85" i="8"/>
  <c r="JZL85" i="8"/>
  <c r="JZM85" i="8"/>
  <c r="JZN85" i="8"/>
  <c r="JZO85" i="8"/>
  <c r="JZP85" i="8"/>
  <c r="JZQ85" i="8"/>
  <c r="JZR85" i="8"/>
  <c r="JZS85" i="8"/>
  <c r="JZT85" i="8"/>
  <c r="JZU85" i="8"/>
  <c r="JZV85" i="8"/>
  <c r="JZW85" i="8"/>
  <c r="JZX85" i="8"/>
  <c r="JZY85" i="8"/>
  <c r="JZZ85" i="8"/>
  <c r="KAA85" i="8"/>
  <c r="KAB85" i="8"/>
  <c r="KAC85" i="8"/>
  <c r="KAD85" i="8"/>
  <c r="KAE85" i="8"/>
  <c r="KAF85" i="8"/>
  <c r="KAG85" i="8"/>
  <c r="KAH85" i="8"/>
  <c r="KAI85" i="8"/>
  <c r="KAJ85" i="8"/>
  <c r="KAK85" i="8"/>
  <c r="KAL85" i="8"/>
  <c r="KAM85" i="8"/>
  <c r="KAN85" i="8"/>
  <c r="KAO85" i="8"/>
  <c r="KAP85" i="8"/>
  <c r="KAQ85" i="8"/>
  <c r="KAR85" i="8"/>
  <c r="KAS85" i="8"/>
  <c r="KAT85" i="8"/>
  <c r="KAU85" i="8"/>
  <c r="KAV85" i="8"/>
  <c r="KAW85" i="8"/>
  <c r="KAX85" i="8"/>
  <c r="KAY85" i="8"/>
  <c r="KAZ85" i="8"/>
  <c r="KBA85" i="8"/>
  <c r="KBB85" i="8"/>
  <c r="KBC85" i="8"/>
  <c r="KBD85" i="8"/>
  <c r="KBE85" i="8"/>
  <c r="KBF85" i="8"/>
  <c r="KBG85" i="8"/>
  <c r="KBH85" i="8"/>
  <c r="KBI85" i="8"/>
  <c r="KBJ85" i="8"/>
  <c r="KBK85" i="8"/>
  <c r="KBL85" i="8"/>
  <c r="KBM85" i="8"/>
  <c r="KBN85" i="8"/>
  <c r="KBO85" i="8"/>
  <c r="KBP85" i="8"/>
  <c r="KBQ85" i="8"/>
  <c r="KBR85" i="8"/>
  <c r="KBS85" i="8"/>
  <c r="KBT85" i="8"/>
  <c r="KBU85" i="8"/>
  <c r="KBV85" i="8"/>
  <c r="KBW85" i="8"/>
  <c r="KBX85" i="8"/>
  <c r="KBY85" i="8"/>
  <c r="KBZ85" i="8"/>
  <c r="KCA85" i="8"/>
  <c r="KCB85" i="8"/>
  <c r="KCC85" i="8"/>
  <c r="KCD85" i="8"/>
  <c r="KCE85" i="8"/>
  <c r="KCF85" i="8"/>
  <c r="KCG85" i="8"/>
  <c r="KCH85" i="8"/>
  <c r="KCI85" i="8"/>
  <c r="KCJ85" i="8"/>
  <c r="KCK85" i="8"/>
  <c r="KCL85" i="8"/>
  <c r="KCM85" i="8"/>
  <c r="KCN85" i="8"/>
  <c r="KCO85" i="8"/>
  <c r="KCP85" i="8"/>
  <c r="KCQ85" i="8"/>
  <c r="KCR85" i="8"/>
  <c r="KCS85" i="8"/>
  <c r="KCT85" i="8"/>
  <c r="KCU85" i="8"/>
  <c r="KCV85" i="8"/>
  <c r="KCW85" i="8"/>
  <c r="KCX85" i="8"/>
  <c r="KCY85" i="8"/>
  <c r="KCZ85" i="8"/>
  <c r="KDA85" i="8"/>
  <c r="KDB85" i="8"/>
  <c r="KDC85" i="8"/>
  <c r="KDD85" i="8"/>
  <c r="KDE85" i="8"/>
  <c r="KDF85" i="8"/>
  <c r="KDG85" i="8"/>
  <c r="KDH85" i="8"/>
  <c r="KDI85" i="8"/>
  <c r="KDJ85" i="8"/>
  <c r="KDK85" i="8"/>
  <c r="KDL85" i="8"/>
  <c r="KDM85" i="8"/>
  <c r="KDN85" i="8"/>
  <c r="KDO85" i="8"/>
  <c r="KDP85" i="8"/>
  <c r="KDQ85" i="8"/>
  <c r="KDR85" i="8"/>
  <c r="KDS85" i="8"/>
  <c r="KDT85" i="8"/>
  <c r="KDU85" i="8"/>
  <c r="KDV85" i="8"/>
  <c r="KDW85" i="8"/>
  <c r="KDX85" i="8"/>
  <c r="KDY85" i="8"/>
  <c r="KDZ85" i="8"/>
  <c r="KEA85" i="8"/>
  <c r="KEB85" i="8"/>
  <c r="KEC85" i="8"/>
  <c r="KED85" i="8"/>
  <c r="KEE85" i="8"/>
  <c r="KEF85" i="8"/>
  <c r="KEG85" i="8"/>
  <c r="KEH85" i="8"/>
  <c r="KEI85" i="8"/>
  <c r="KEJ85" i="8"/>
  <c r="KEK85" i="8"/>
  <c r="KEL85" i="8"/>
  <c r="KEM85" i="8"/>
  <c r="KEN85" i="8"/>
  <c r="KEO85" i="8"/>
  <c r="KEP85" i="8"/>
  <c r="KEQ85" i="8"/>
  <c r="KER85" i="8"/>
  <c r="KES85" i="8"/>
  <c r="KET85" i="8"/>
  <c r="KEU85" i="8"/>
  <c r="KEV85" i="8"/>
  <c r="KEW85" i="8"/>
  <c r="KEX85" i="8"/>
  <c r="KEY85" i="8"/>
  <c r="KEZ85" i="8"/>
  <c r="KFA85" i="8"/>
  <c r="KFB85" i="8"/>
  <c r="KFC85" i="8"/>
  <c r="KFD85" i="8"/>
  <c r="KFE85" i="8"/>
  <c r="KFF85" i="8"/>
  <c r="KFG85" i="8"/>
  <c r="KFH85" i="8"/>
  <c r="KFI85" i="8"/>
  <c r="KFJ85" i="8"/>
  <c r="KFK85" i="8"/>
  <c r="KFL85" i="8"/>
  <c r="KFM85" i="8"/>
  <c r="KFN85" i="8"/>
  <c r="KFO85" i="8"/>
  <c r="KFP85" i="8"/>
  <c r="KFQ85" i="8"/>
  <c r="KFR85" i="8"/>
  <c r="KFS85" i="8"/>
  <c r="KFT85" i="8"/>
  <c r="KFU85" i="8"/>
  <c r="KFV85" i="8"/>
  <c r="KFW85" i="8"/>
  <c r="KFX85" i="8"/>
  <c r="KFY85" i="8"/>
  <c r="KFZ85" i="8"/>
  <c r="KGA85" i="8"/>
  <c r="KGB85" i="8"/>
  <c r="KGC85" i="8"/>
  <c r="KGD85" i="8"/>
  <c r="KGE85" i="8"/>
  <c r="KGF85" i="8"/>
  <c r="KGG85" i="8"/>
  <c r="KGH85" i="8"/>
  <c r="KGI85" i="8"/>
  <c r="KGJ85" i="8"/>
  <c r="KGK85" i="8"/>
  <c r="KGL85" i="8"/>
  <c r="KGM85" i="8"/>
  <c r="KGN85" i="8"/>
  <c r="KGO85" i="8"/>
  <c r="KGP85" i="8"/>
  <c r="KGQ85" i="8"/>
  <c r="KGR85" i="8"/>
  <c r="KGS85" i="8"/>
  <c r="KGT85" i="8"/>
  <c r="KGU85" i="8"/>
  <c r="KGV85" i="8"/>
  <c r="KGW85" i="8"/>
  <c r="KGX85" i="8"/>
  <c r="KGY85" i="8"/>
  <c r="KGZ85" i="8"/>
  <c r="KHA85" i="8"/>
  <c r="KHB85" i="8"/>
  <c r="KHC85" i="8"/>
  <c r="KHD85" i="8"/>
  <c r="KHE85" i="8"/>
  <c r="KHF85" i="8"/>
  <c r="KHG85" i="8"/>
  <c r="KHH85" i="8"/>
  <c r="KHI85" i="8"/>
  <c r="KHJ85" i="8"/>
  <c r="KHK85" i="8"/>
  <c r="KHL85" i="8"/>
  <c r="KHM85" i="8"/>
  <c r="KHN85" i="8"/>
  <c r="KHO85" i="8"/>
  <c r="KHP85" i="8"/>
  <c r="KHQ85" i="8"/>
  <c r="KHR85" i="8"/>
  <c r="KHS85" i="8"/>
  <c r="KHT85" i="8"/>
  <c r="KHU85" i="8"/>
  <c r="KHV85" i="8"/>
  <c r="KHW85" i="8"/>
  <c r="KHX85" i="8"/>
  <c r="KHY85" i="8"/>
  <c r="KHZ85" i="8"/>
  <c r="KIA85" i="8"/>
  <c r="KIB85" i="8"/>
  <c r="KIC85" i="8"/>
  <c r="KID85" i="8"/>
  <c r="KIE85" i="8"/>
  <c r="KIF85" i="8"/>
  <c r="KIG85" i="8"/>
  <c r="KIH85" i="8"/>
  <c r="KII85" i="8"/>
  <c r="KIJ85" i="8"/>
  <c r="KIK85" i="8"/>
  <c r="KIL85" i="8"/>
  <c r="KIM85" i="8"/>
  <c r="KIN85" i="8"/>
  <c r="KIO85" i="8"/>
  <c r="KIP85" i="8"/>
  <c r="KIQ85" i="8"/>
  <c r="KIR85" i="8"/>
  <c r="KIS85" i="8"/>
  <c r="KIT85" i="8"/>
  <c r="KIU85" i="8"/>
  <c r="KIV85" i="8"/>
  <c r="KIW85" i="8"/>
  <c r="KIX85" i="8"/>
  <c r="KIY85" i="8"/>
  <c r="KIZ85" i="8"/>
  <c r="KJA85" i="8"/>
  <c r="KJB85" i="8"/>
  <c r="KJC85" i="8"/>
  <c r="KJD85" i="8"/>
  <c r="KJE85" i="8"/>
  <c r="KJF85" i="8"/>
  <c r="KJG85" i="8"/>
  <c r="KJH85" i="8"/>
  <c r="KJI85" i="8"/>
  <c r="KJJ85" i="8"/>
  <c r="KJK85" i="8"/>
  <c r="KJL85" i="8"/>
  <c r="KJM85" i="8"/>
  <c r="KJN85" i="8"/>
  <c r="KJO85" i="8"/>
  <c r="KJP85" i="8"/>
  <c r="KJQ85" i="8"/>
  <c r="KJR85" i="8"/>
  <c r="KJS85" i="8"/>
  <c r="KJT85" i="8"/>
  <c r="KJU85" i="8"/>
  <c r="KJV85" i="8"/>
  <c r="KJW85" i="8"/>
  <c r="KJX85" i="8"/>
  <c r="KJY85" i="8"/>
  <c r="KJZ85" i="8"/>
  <c r="KKA85" i="8"/>
  <c r="KKB85" i="8"/>
  <c r="KKC85" i="8"/>
  <c r="KKD85" i="8"/>
  <c r="KKE85" i="8"/>
  <c r="KKF85" i="8"/>
  <c r="KKG85" i="8"/>
  <c r="KKH85" i="8"/>
  <c r="KKI85" i="8"/>
  <c r="KKJ85" i="8"/>
  <c r="KKK85" i="8"/>
  <c r="KKL85" i="8"/>
  <c r="KKM85" i="8"/>
  <c r="KKN85" i="8"/>
  <c r="KKO85" i="8"/>
  <c r="KKP85" i="8"/>
  <c r="KKQ85" i="8"/>
  <c r="KKR85" i="8"/>
  <c r="KKS85" i="8"/>
  <c r="KKT85" i="8"/>
  <c r="KKU85" i="8"/>
  <c r="KKV85" i="8"/>
  <c r="KKW85" i="8"/>
  <c r="KKX85" i="8"/>
  <c r="KKY85" i="8"/>
  <c r="KKZ85" i="8"/>
  <c r="KLA85" i="8"/>
  <c r="KLB85" i="8"/>
  <c r="KLC85" i="8"/>
  <c r="KLD85" i="8"/>
  <c r="KLE85" i="8"/>
  <c r="KLF85" i="8"/>
  <c r="KLG85" i="8"/>
  <c r="KLH85" i="8"/>
  <c r="KLI85" i="8"/>
  <c r="KLJ85" i="8"/>
  <c r="KLK85" i="8"/>
  <c r="KLL85" i="8"/>
  <c r="KLM85" i="8"/>
  <c r="KLN85" i="8"/>
  <c r="KLO85" i="8"/>
  <c r="KLP85" i="8"/>
  <c r="KLQ85" i="8"/>
  <c r="KLR85" i="8"/>
  <c r="KLS85" i="8"/>
  <c r="KLT85" i="8"/>
  <c r="KLU85" i="8"/>
  <c r="KLV85" i="8"/>
  <c r="KLW85" i="8"/>
  <c r="KLX85" i="8"/>
  <c r="KLY85" i="8"/>
  <c r="KLZ85" i="8"/>
  <c r="KMA85" i="8"/>
  <c r="KMB85" i="8"/>
  <c r="KMC85" i="8"/>
  <c r="KMD85" i="8"/>
  <c r="KME85" i="8"/>
  <c r="KMF85" i="8"/>
  <c r="KMG85" i="8"/>
  <c r="KMH85" i="8"/>
  <c r="KMI85" i="8"/>
  <c r="KMJ85" i="8"/>
  <c r="KMK85" i="8"/>
  <c r="KML85" i="8"/>
  <c r="KMM85" i="8"/>
  <c r="KMN85" i="8"/>
  <c r="KMO85" i="8"/>
  <c r="KMP85" i="8"/>
  <c r="KMQ85" i="8"/>
  <c r="KMR85" i="8"/>
  <c r="KMS85" i="8"/>
  <c r="KMT85" i="8"/>
  <c r="KMU85" i="8"/>
  <c r="KMV85" i="8"/>
  <c r="KMW85" i="8"/>
  <c r="KMX85" i="8"/>
  <c r="KMY85" i="8"/>
  <c r="KMZ85" i="8"/>
  <c r="KNA85" i="8"/>
  <c r="KNB85" i="8"/>
  <c r="KNC85" i="8"/>
  <c r="KND85" i="8"/>
  <c r="KNE85" i="8"/>
  <c r="KNF85" i="8"/>
  <c r="KNG85" i="8"/>
  <c r="KNH85" i="8"/>
  <c r="KNI85" i="8"/>
  <c r="KNJ85" i="8"/>
  <c r="KNK85" i="8"/>
  <c r="KNL85" i="8"/>
  <c r="KNM85" i="8"/>
  <c r="KNN85" i="8"/>
  <c r="KNO85" i="8"/>
  <c r="KNP85" i="8"/>
  <c r="KNQ85" i="8"/>
  <c r="KNR85" i="8"/>
  <c r="KNS85" i="8"/>
  <c r="KNT85" i="8"/>
  <c r="KNU85" i="8"/>
  <c r="KNV85" i="8"/>
  <c r="KNW85" i="8"/>
  <c r="KNX85" i="8"/>
  <c r="KNY85" i="8"/>
  <c r="KNZ85" i="8"/>
  <c r="KOA85" i="8"/>
  <c r="KOB85" i="8"/>
  <c r="KOC85" i="8"/>
  <c r="KOD85" i="8"/>
  <c r="KOE85" i="8"/>
  <c r="KOF85" i="8"/>
  <c r="KOG85" i="8"/>
  <c r="KOH85" i="8"/>
  <c r="KOI85" i="8"/>
  <c r="KOJ85" i="8"/>
  <c r="KOK85" i="8"/>
  <c r="KOL85" i="8"/>
  <c r="KOM85" i="8"/>
  <c r="KON85" i="8"/>
  <c r="KOO85" i="8"/>
  <c r="KOP85" i="8"/>
  <c r="KOQ85" i="8"/>
  <c r="KOR85" i="8"/>
  <c r="KOS85" i="8"/>
  <c r="KOT85" i="8"/>
  <c r="KOU85" i="8"/>
  <c r="KOV85" i="8"/>
  <c r="KOW85" i="8"/>
  <c r="KOX85" i="8"/>
  <c r="KOY85" i="8"/>
  <c r="KOZ85" i="8"/>
  <c r="KPA85" i="8"/>
  <c r="KPB85" i="8"/>
  <c r="KPC85" i="8"/>
  <c r="KPD85" i="8"/>
  <c r="KPE85" i="8"/>
  <c r="KPF85" i="8"/>
  <c r="KPG85" i="8"/>
  <c r="KPH85" i="8"/>
  <c r="KPI85" i="8"/>
  <c r="KPJ85" i="8"/>
  <c r="KPK85" i="8"/>
  <c r="KPL85" i="8"/>
  <c r="KPM85" i="8"/>
  <c r="KPN85" i="8"/>
  <c r="KPO85" i="8"/>
  <c r="KPP85" i="8"/>
  <c r="KPQ85" i="8"/>
  <c r="KPR85" i="8"/>
  <c r="KPS85" i="8"/>
  <c r="KPT85" i="8"/>
  <c r="KPU85" i="8"/>
  <c r="KPV85" i="8"/>
  <c r="KPW85" i="8"/>
  <c r="KPX85" i="8"/>
  <c r="KPY85" i="8"/>
  <c r="KPZ85" i="8"/>
  <c r="KQA85" i="8"/>
  <c r="KQB85" i="8"/>
  <c r="KQC85" i="8"/>
  <c r="KQD85" i="8"/>
  <c r="KQE85" i="8"/>
  <c r="KQF85" i="8"/>
  <c r="KQG85" i="8"/>
  <c r="KQH85" i="8"/>
  <c r="KQI85" i="8"/>
  <c r="KQJ85" i="8"/>
  <c r="KQK85" i="8"/>
  <c r="KQL85" i="8"/>
  <c r="KQM85" i="8"/>
  <c r="KQN85" i="8"/>
  <c r="KQO85" i="8"/>
  <c r="KQP85" i="8"/>
  <c r="KQQ85" i="8"/>
  <c r="KQR85" i="8"/>
  <c r="KQS85" i="8"/>
  <c r="KQT85" i="8"/>
  <c r="KQU85" i="8"/>
  <c r="KQV85" i="8"/>
  <c r="KQW85" i="8"/>
  <c r="KQX85" i="8"/>
  <c r="KQY85" i="8"/>
  <c r="KQZ85" i="8"/>
  <c r="KRA85" i="8"/>
  <c r="KRB85" i="8"/>
  <c r="KRC85" i="8"/>
  <c r="KRD85" i="8"/>
  <c r="KRE85" i="8"/>
  <c r="KRF85" i="8"/>
  <c r="KRG85" i="8"/>
  <c r="KRH85" i="8"/>
  <c r="KRI85" i="8"/>
  <c r="KRJ85" i="8"/>
  <c r="KRK85" i="8"/>
  <c r="KRL85" i="8"/>
  <c r="KRM85" i="8"/>
  <c r="KRN85" i="8"/>
  <c r="KRO85" i="8"/>
  <c r="KRP85" i="8"/>
  <c r="KRQ85" i="8"/>
  <c r="KRR85" i="8"/>
  <c r="KRS85" i="8"/>
  <c r="KRT85" i="8"/>
  <c r="KRU85" i="8"/>
  <c r="KRV85" i="8"/>
  <c r="KRW85" i="8"/>
  <c r="KRX85" i="8"/>
  <c r="KRY85" i="8"/>
  <c r="KRZ85" i="8"/>
  <c r="KSA85" i="8"/>
  <c r="KSB85" i="8"/>
  <c r="KSC85" i="8"/>
  <c r="KSD85" i="8"/>
  <c r="KSE85" i="8"/>
  <c r="KSF85" i="8"/>
  <c r="KSG85" i="8"/>
  <c r="KSH85" i="8"/>
  <c r="KSI85" i="8"/>
  <c r="KSJ85" i="8"/>
  <c r="KSK85" i="8"/>
  <c r="KSL85" i="8"/>
  <c r="KSM85" i="8"/>
  <c r="KSN85" i="8"/>
  <c r="KSO85" i="8"/>
  <c r="KSP85" i="8"/>
  <c r="KSQ85" i="8"/>
  <c r="KSR85" i="8"/>
  <c r="KSS85" i="8"/>
  <c r="KST85" i="8"/>
  <c r="KSU85" i="8"/>
  <c r="KSV85" i="8"/>
  <c r="KSW85" i="8"/>
  <c r="KSX85" i="8"/>
  <c r="KSY85" i="8"/>
  <c r="KSZ85" i="8"/>
  <c r="KTA85" i="8"/>
  <c r="KTB85" i="8"/>
  <c r="KTC85" i="8"/>
  <c r="KTD85" i="8"/>
  <c r="KTE85" i="8"/>
  <c r="KTF85" i="8"/>
  <c r="KTG85" i="8"/>
  <c r="KTH85" i="8"/>
  <c r="KTI85" i="8"/>
  <c r="KTJ85" i="8"/>
  <c r="KTK85" i="8"/>
  <c r="KTL85" i="8"/>
  <c r="KTM85" i="8"/>
  <c r="KTN85" i="8"/>
  <c r="KTO85" i="8"/>
  <c r="KTP85" i="8"/>
  <c r="KTQ85" i="8"/>
  <c r="KTR85" i="8"/>
  <c r="KTS85" i="8"/>
  <c r="KTT85" i="8"/>
  <c r="KTU85" i="8"/>
  <c r="KTV85" i="8"/>
  <c r="KTW85" i="8"/>
  <c r="KTX85" i="8"/>
  <c r="KTY85" i="8"/>
  <c r="KTZ85" i="8"/>
  <c r="KUA85" i="8"/>
  <c r="KUB85" i="8"/>
  <c r="KUC85" i="8"/>
  <c r="KUD85" i="8"/>
  <c r="KUE85" i="8"/>
  <c r="KUF85" i="8"/>
  <c r="KUG85" i="8"/>
  <c r="KUH85" i="8"/>
  <c r="KUI85" i="8"/>
  <c r="KUJ85" i="8"/>
  <c r="KUK85" i="8"/>
  <c r="KUL85" i="8"/>
  <c r="KUM85" i="8"/>
  <c r="KUN85" i="8"/>
  <c r="KUO85" i="8"/>
  <c r="KUP85" i="8"/>
  <c r="KUQ85" i="8"/>
  <c r="KUR85" i="8"/>
  <c r="KUS85" i="8"/>
  <c r="KUT85" i="8"/>
  <c r="KUU85" i="8"/>
  <c r="KUV85" i="8"/>
  <c r="KUW85" i="8"/>
  <c r="KUX85" i="8"/>
  <c r="KUY85" i="8"/>
  <c r="KUZ85" i="8"/>
  <c r="KVA85" i="8"/>
  <c r="KVB85" i="8"/>
  <c r="KVC85" i="8"/>
  <c r="KVD85" i="8"/>
  <c r="KVE85" i="8"/>
  <c r="KVF85" i="8"/>
  <c r="KVG85" i="8"/>
  <c r="KVH85" i="8"/>
  <c r="KVI85" i="8"/>
  <c r="KVJ85" i="8"/>
  <c r="KVK85" i="8"/>
  <c r="KVL85" i="8"/>
  <c r="KVM85" i="8"/>
  <c r="KVN85" i="8"/>
  <c r="KVO85" i="8"/>
  <c r="KVP85" i="8"/>
  <c r="KVQ85" i="8"/>
  <c r="KVR85" i="8"/>
  <c r="KVS85" i="8"/>
  <c r="KVT85" i="8"/>
  <c r="KVU85" i="8"/>
  <c r="KVV85" i="8"/>
  <c r="KVW85" i="8"/>
  <c r="KVX85" i="8"/>
  <c r="KVY85" i="8"/>
  <c r="KVZ85" i="8"/>
  <c r="KWA85" i="8"/>
  <c r="KWB85" i="8"/>
  <c r="KWC85" i="8"/>
  <c r="KWD85" i="8"/>
  <c r="KWE85" i="8"/>
  <c r="KWF85" i="8"/>
  <c r="KWG85" i="8"/>
  <c r="KWH85" i="8"/>
  <c r="KWI85" i="8"/>
  <c r="KWJ85" i="8"/>
  <c r="KWK85" i="8"/>
  <c r="KWL85" i="8"/>
  <c r="KWM85" i="8"/>
  <c r="KWN85" i="8"/>
  <c r="KWO85" i="8"/>
  <c r="KWP85" i="8"/>
  <c r="KWQ85" i="8"/>
  <c r="KWR85" i="8"/>
  <c r="KWS85" i="8"/>
  <c r="KWT85" i="8"/>
  <c r="KWU85" i="8"/>
  <c r="KWV85" i="8"/>
  <c r="KWW85" i="8"/>
  <c r="KWX85" i="8"/>
  <c r="KWY85" i="8"/>
  <c r="KWZ85" i="8"/>
  <c r="KXA85" i="8"/>
  <c r="KXB85" i="8"/>
  <c r="KXC85" i="8"/>
  <c r="KXD85" i="8"/>
  <c r="KXE85" i="8"/>
  <c r="KXF85" i="8"/>
  <c r="KXG85" i="8"/>
  <c r="KXH85" i="8"/>
  <c r="KXI85" i="8"/>
  <c r="KXJ85" i="8"/>
  <c r="KXK85" i="8"/>
  <c r="KXL85" i="8"/>
  <c r="KXM85" i="8"/>
  <c r="KXN85" i="8"/>
  <c r="KXO85" i="8"/>
  <c r="KXP85" i="8"/>
  <c r="KXQ85" i="8"/>
  <c r="KXR85" i="8"/>
  <c r="KXS85" i="8"/>
  <c r="KXT85" i="8"/>
  <c r="KXU85" i="8"/>
  <c r="KXV85" i="8"/>
  <c r="KXW85" i="8"/>
  <c r="KXX85" i="8"/>
  <c r="KXY85" i="8"/>
  <c r="KXZ85" i="8"/>
  <c r="KYA85" i="8"/>
  <c r="KYB85" i="8"/>
  <c r="KYC85" i="8"/>
  <c r="KYD85" i="8"/>
  <c r="KYE85" i="8"/>
  <c r="KYF85" i="8"/>
  <c r="KYG85" i="8"/>
  <c r="KYH85" i="8"/>
  <c r="KYI85" i="8"/>
  <c r="KYJ85" i="8"/>
  <c r="KYK85" i="8"/>
  <c r="KYL85" i="8"/>
  <c r="KYM85" i="8"/>
  <c r="KYN85" i="8"/>
  <c r="KYO85" i="8"/>
  <c r="KYP85" i="8"/>
  <c r="KYQ85" i="8"/>
  <c r="KYR85" i="8"/>
  <c r="KYS85" i="8"/>
  <c r="KYT85" i="8"/>
  <c r="KYU85" i="8"/>
  <c r="KYV85" i="8"/>
  <c r="KYW85" i="8"/>
  <c r="KYX85" i="8"/>
  <c r="KYY85" i="8"/>
  <c r="KYZ85" i="8"/>
  <c r="KZA85" i="8"/>
  <c r="KZB85" i="8"/>
  <c r="KZC85" i="8"/>
  <c r="KZD85" i="8"/>
  <c r="KZE85" i="8"/>
  <c r="KZF85" i="8"/>
  <c r="KZG85" i="8"/>
  <c r="KZH85" i="8"/>
  <c r="KZI85" i="8"/>
  <c r="KZJ85" i="8"/>
  <c r="KZK85" i="8"/>
  <c r="KZL85" i="8"/>
  <c r="KZM85" i="8"/>
  <c r="KZN85" i="8"/>
  <c r="KZO85" i="8"/>
  <c r="KZP85" i="8"/>
  <c r="KZQ85" i="8"/>
  <c r="KZR85" i="8"/>
  <c r="KZS85" i="8"/>
  <c r="KZT85" i="8"/>
  <c r="KZU85" i="8"/>
  <c r="KZV85" i="8"/>
  <c r="KZW85" i="8"/>
  <c r="KZX85" i="8"/>
  <c r="KZY85" i="8"/>
  <c r="KZZ85" i="8"/>
  <c r="LAA85" i="8"/>
  <c r="LAB85" i="8"/>
  <c r="LAC85" i="8"/>
  <c r="LAD85" i="8"/>
  <c r="LAE85" i="8"/>
  <c r="LAF85" i="8"/>
  <c r="LAG85" i="8"/>
  <c r="LAH85" i="8"/>
  <c r="LAI85" i="8"/>
  <c r="LAJ85" i="8"/>
  <c r="LAK85" i="8"/>
  <c r="LAL85" i="8"/>
  <c r="LAM85" i="8"/>
  <c r="LAN85" i="8"/>
  <c r="LAO85" i="8"/>
  <c r="LAP85" i="8"/>
  <c r="LAQ85" i="8"/>
  <c r="LAR85" i="8"/>
  <c r="LAS85" i="8"/>
  <c r="LAT85" i="8"/>
  <c r="LAU85" i="8"/>
  <c r="LAV85" i="8"/>
  <c r="LAW85" i="8"/>
  <c r="LAX85" i="8"/>
  <c r="LAY85" i="8"/>
  <c r="LAZ85" i="8"/>
  <c r="LBA85" i="8"/>
  <c r="LBB85" i="8"/>
  <c r="LBC85" i="8"/>
  <c r="LBD85" i="8"/>
  <c r="LBE85" i="8"/>
  <c r="LBF85" i="8"/>
  <c r="LBG85" i="8"/>
  <c r="LBH85" i="8"/>
  <c r="LBI85" i="8"/>
  <c r="LBJ85" i="8"/>
  <c r="LBK85" i="8"/>
  <c r="LBL85" i="8"/>
  <c r="LBM85" i="8"/>
  <c r="LBN85" i="8"/>
  <c r="LBO85" i="8"/>
  <c r="LBP85" i="8"/>
  <c r="LBQ85" i="8"/>
  <c r="LBR85" i="8"/>
  <c r="LBS85" i="8"/>
  <c r="LBT85" i="8"/>
  <c r="LBU85" i="8"/>
  <c r="LBV85" i="8"/>
  <c r="LBW85" i="8"/>
  <c r="LBX85" i="8"/>
  <c r="LBY85" i="8"/>
  <c r="LBZ85" i="8"/>
  <c r="LCA85" i="8"/>
  <c r="LCB85" i="8"/>
  <c r="LCC85" i="8"/>
  <c r="LCD85" i="8"/>
  <c r="LCE85" i="8"/>
  <c r="LCF85" i="8"/>
  <c r="LCG85" i="8"/>
  <c r="LCH85" i="8"/>
  <c r="LCI85" i="8"/>
  <c r="LCJ85" i="8"/>
  <c r="LCK85" i="8"/>
  <c r="LCL85" i="8"/>
  <c r="LCM85" i="8"/>
  <c r="LCN85" i="8"/>
  <c r="LCO85" i="8"/>
  <c r="LCP85" i="8"/>
  <c r="LCQ85" i="8"/>
  <c r="LCR85" i="8"/>
  <c r="LCS85" i="8"/>
  <c r="LCT85" i="8"/>
  <c r="LCU85" i="8"/>
  <c r="LCV85" i="8"/>
  <c r="LCW85" i="8"/>
  <c r="LCX85" i="8"/>
  <c r="LCY85" i="8"/>
  <c r="LCZ85" i="8"/>
  <c r="LDA85" i="8"/>
  <c r="LDB85" i="8"/>
  <c r="LDC85" i="8"/>
  <c r="LDD85" i="8"/>
  <c r="LDE85" i="8"/>
  <c r="LDF85" i="8"/>
  <c r="LDG85" i="8"/>
  <c r="LDH85" i="8"/>
  <c r="LDI85" i="8"/>
  <c r="LDJ85" i="8"/>
  <c r="LDK85" i="8"/>
  <c r="LDL85" i="8"/>
  <c r="LDM85" i="8"/>
  <c r="LDN85" i="8"/>
  <c r="LDO85" i="8"/>
  <c r="LDP85" i="8"/>
  <c r="LDQ85" i="8"/>
  <c r="LDR85" i="8"/>
  <c r="LDS85" i="8"/>
  <c r="LDT85" i="8"/>
  <c r="LDU85" i="8"/>
  <c r="LDV85" i="8"/>
  <c r="LDW85" i="8"/>
  <c r="LDX85" i="8"/>
  <c r="LDY85" i="8"/>
  <c r="LDZ85" i="8"/>
  <c r="LEA85" i="8"/>
  <c r="LEB85" i="8"/>
  <c r="LEC85" i="8"/>
  <c r="LED85" i="8"/>
  <c r="LEE85" i="8"/>
  <c r="LEF85" i="8"/>
  <c r="LEG85" i="8"/>
  <c r="LEH85" i="8"/>
  <c r="LEI85" i="8"/>
  <c r="LEJ85" i="8"/>
  <c r="LEK85" i="8"/>
  <c r="LEL85" i="8"/>
  <c r="LEM85" i="8"/>
  <c r="LEN85" i="8"/>
  <c r="LEO85" i="8"/>
  <c r="LEP85" i="8"/>
  <c r="LEQ85" i="8"/>
  <c r="LER85" i="8"/>
  <c r="LES85" i="8"/>
  <c r="LET85" i="8"/>
  <c r="LEU85" i="8"/>
  <c r="LEV85" i="8"/>
  <c r="LEW85" i="8"/>
  <c r="LEX85" i="8"/>
  <c r="LEY85" i="8"/>
  <c r="LEZ85" i="8"/>
  <c r="LFA85" i="8"/>
  <c r="LFB85" i="8"/>
  <c r="LFC85" i="8"/>
  <c r="LFD85" i="8"/>
  <c r="LFE85" i="8"/>
  <c r="LFF85" i="8"/>
  <c r="LFG85" i="8"/>
  <c r="LFH85" i="8"/>
  <c r="LFI85" i="8"/>
  <c r="LFJ85" i="8"/>
  <c r="LFK85" i="8"/>
  <c r="LFL85" i="8"/>
  <c r="LFM85" i="8"/>
  <c r="LFN85" i="8"/>
  <c r="LFO85" i="8"/>
  <c r="LFP85" i="8"/>
  <c r="LFQ85" i="8"/>
  <c r="LFR85" i="8"/>
  <c r="LFS85" i="8"/>
  <c r="LFT85" i="8"/>
  <c r="LFU85" i="8"/>
  <c r="LFV85" i="8"/>
  <c r="LFW85" i="8"/>
  <c r="LFX85" i="8"/>
  <c r="LFY85" i="8"/>
  <c r="LFZ85" i="8"/>
  <c r="LGA85" i="8"/>
  <c r="LGB85" i="8"/>
  <c r="LGC85" i="8"/>
  <c r="LGD85" i="8"/>
  <c r="LGE85" i="8"/>
  <c r="LGF85" i="8"/>
  <c r="LGG85" i="8"/>
  <c r="LGH85" i="8"/>
  <c r="LGI85" i="8"/>
  <c r="LGJ85" i="8"/>
  <c r="LGK85" i="8"/>
  <c r="LGL85" i="8"/>
  <c r="LGM85" i="8"/>
  <c r="LGN85" i="8"/>
  <c r="LGO85" i="8"/>
  <c r="LGP85" i="8"/>
  <c r="LGQ85" i="8"/>
  <c r="LGR85" i="8"/>
  <c r="LGS85" i="8"/>
  <c r="LGT85" i="8"/>
  <c r="LGU85" i="8"/>
  <c r="LGV85" i="8"/>
  <c r="LGW85" i="8"/>
  <c r="LGX85" i="8"/>
  <c r="LGY85" i="8"/>
  <c r="LGZ85" i="8"/>
  <c r="LHA85" i="8"/>
  <c r="LHB85" i="8"/>
  <c r="LHC85" i="8"/>
  <c r="LHD85" i="8"/>
  <c r="LHE85" i="8"/>
  <c r="LHF85" i="8"/>
  <c r="LHG85" i="8"/>
  <c r="LHH85" i="8"/>
  <c r="LHI85" i="8"/>
  <c r="LHJ85" i="8"/>
  <c r="LHK85" i="8"/>
  <c r="LHL85" i="8"/>
  <c r="LHM85" i="8"/>
  <c r="LHN85" i="8"/>
  <c r="LHO85" i="8"/>
  <c r="LHP85" i="8"/>
  <c r="LHQ85" i="8"/>
  <c r="LHR85" i="8"/>
  <c r="LHS85" i="8"/>
  <c r="LHT85" i="8"/>
  <c r="LHU85" i="8"/>
  <c r="LHV85" i="8"/>
  <c r="LHW85" i="8"/>
  <c r="LHX85" i="8"/>
  <c r="LHY85" i="8"/>
  <c r="LHZ85" i="8"/>
  <c r="LIA85" i="8"/>
  <c r="LIB85" i="8"/>
  <c r="LIC85" i="8"/>
  <c r="LID85" i="8"/>
  <c r="LIE85" i="8"/>
  <c r="LIF85" i="8"/>
  <c r="LIG85" i="8"/>
  <c r="LIH85" i="8"/>
  <c r="LII85" i="8"/>
  <c r="LIJ85" i="8"/>
  <c r="LIK85" i="8"/>
  <c r="LIL85" i="8"/>
  <c r="LIM85" i="8"/>
  <c r="LIN85" i="8"/>
  <c r="LIO85" i="8"/>
  <c r="LIP85" i="8"/>
  <c r="LIQ85" i="8"/>
  <c r="LIR85" i="8"/>
  <c r="LIS85" i="8"/>
  <c r="LIT85" i="8"/>
  <c r="LIU85" i="8"/>
  <c r="LIV85" i="8"/>
  <c r="LIW85" i="8"/>
  <c r="LIX85" i="8"/>
  <c r="LIY85" i="8"/>
  <c r="LIZ85" i="8"/>
  <c r="LJA85" i="8"/>
  <c r="LJB85" i="8"/>
  <c r="LJC85" i="8"/>
  <c r="LJD85" i="8"/>
  <c r="LJE85" i="8"/>
  <c r="LJF85" i="8"/>
  <c r="LJG85" i="8"/>
  <c r="LJH85" i="8"/>
  <c r="LJI85" i="8"/>
  <c r="LJJ85" i="8"/>
  <c r="LJK85" i="8"/>
  <c r="LJL85" i="8"/>
  <c r="LJM85" i="8"/>
  <c r="LJN85" i="8"/>
  <c r="LJO85" i="8"/>
  <c r="LJP85" i="8"/>
  <c r="LJQ85" i="8"/>
  <c r="LJR85" i="8"/>
  <c r="LJS85" i="8"/>
  <c r="LJT85" i="8"/>
  <c r="LJU85" i="8"/>
  <c r="LJV85" i="8"/>
  <c r="LJW85" i="8"/>
  <c r="LJX85" i="8"/>
  <c r="LJY85" i="8"/>
  <c r="LJZ85" i="8"/>
  <c r="LKA85" i="8"/>
  <c r="LKB85" i="8"/>
  <c r="LKC85" i="8"/>
  <c r="LKD85" i="8"/>
  <c r="LKE85" i="8"/>
  <c r="LKF85" i="8"/>
  <c r="LKG85" i="8"/>
  <c r="LKH85" i="8"/>
  <c r="LKI85" i="8"/>
  <c r="LKJ85" i="8"/>
  <c r="LKK85" i="8"/>
  <c r="LKL85" i="8"/>
  <c r="LKM85" i="8"/>
  <c r="LKN85" i="8"/>
  <c r="LKO85" i="8"/>
  <c r="LKP85" i="8"/>
  <c r="LKQ85" i="8"/>
  <c r="LKR85" i="8"/>
  <c r="LKS85" i="8"/>
  <c r="LKT85" i="8"/>
  <c r="LKU85" i="8"/>
  <c r="LKV85" i="8"/>
  <c r="LKW85" i="8"/>
  <c r="LKX85" i="8"/>
  <c r="LKY85" i="8"/>
  <c r="LKZ85" i="8"/>
  <c r="LLA85" i="8"/>
  <c r="LLB85" i="8"/>
  <c r="LLC85" i="8"/>
  <c r="LLD85" i="8"/>
  <c r="LLE85" i="8"/>
  <c r="LLF85" i="8"/>
  <c r="LLG85" i="8"/>
  <c r="LLH85" i="8"/>
  <c r="LLI85" i="8"/>
  <c r="LLJ85" i="8"/>
  <c r="LLK85" i="8"/>
  <c r="LLL85" i="8"/>
  <c r="LLM85" i="8"/>
  <c r="LLN85" i="8"/>
  <c r="LLO85" i="8"/>
  <c r="LLP85" i="8"/>
  <c r="LLQ85" i="8"/>
  <c r="LLR85" i="8"/>
  <c r="LLS85" i="8"/>
  <c r="LLT85" i="8"/>
  <c r="LLU85" i="8"/>
  <c r="LLV85" i="8"/>
  <c r="LLW85" i="8"/>
  <c r="LLX85" i="8"/>
  <c r="LLY85" i="8"/>
  <c r="LLZ85" i="8"/>
  <c r="LMA85" i="8"/>
  <c r="LMB85" i="8"/>
  <c r="LMC85" i="8"/>
  <c r="LMD85" i="8"/>
  <c r="LME85" i="8"/>
  <c r="LMF85" i="8"/>
  <c r="LMG85" i="8"/>
  <c r="LMH85" i="8"/>
  <c r="LMI85" i="8"/>
  <c r="LMJ85" i="8"/>
  <c r="LMK85" i="8"/>
  <c r="LML85" i="8"/>
  <c r="LMM85" i="8"/>
  <c r="LMN85" i="8"/>
  <c r="LMO85" i="8"/>
  <c r="LMP85" i="8"/>
  <c r="LMQ85" i="8"/>
  <c r="LMR85" i="8"/>
  <c r="LMS85" i="8"/>
  <c r="LMT85" i="8"/>
  <c r="LMU85" i="8"/>
  <c r="LMV85" i="8"/>
  <c r="LMW85" i="8"/>
  <c r="LMX85" i="8"/>
  <c r="LMY85" i="8"/>
  <c r="LMZ85" i="8"/>
  <c r="LNA85" i="8"/>
  <c r="LNB85" i="8"/>
  <c r="LNC85" i="8"/>
  <c r="LND85" i="8"/>
  <c r="LNE85" i="8"/>
  <c r="LNF85" i="8"/>
  <c r="LNG85" i="8"/>
  <c r="LNH85" i="8"/>
  <c r="LNI85" i="8"/>
  <c r="LNJ85" i="8"/>
  <c r="LNK85" i="8"/>
  <c r="LNL85" i="8"/>
  <c r="LNM85" i="8"/>
  <c r="LNN85" i="8"/>
  <c r="LNO85" i="8"/>
  <c r="LNP85" i="8"/>
  <c r="LNQ85" i="8"/>
  <c r="LNR85" i="8"/>
  <c r="LNS85" i="8"/>
  <c r="LNT85" i="8"/>
  <c r="LNU85" i="8"/>
  <c r="LNV85" i="8"/>
  <c r="LNW85" i="8"/>
  <c r="LNX85" i="8"/>
  <c r="LNY85" i="8"/>
  <c r="LNZ85" i="8"/>
  <c r="LOA85" i="8"/>
  <c r="LOB85" i="8"/>
  <c r="LOC85" i="8"/>
  <c r="LOD85" i="8"/>
  <c r="LOE85" i="8"/>
  <c r="LOF85" i="8"/>
  <c r="LOG85" i="8"/>
  <c r="LOH85" i="8"/>
  <c r="LOI85" i="8"/>
  <c r="LOJ85" i="8"/>
  <c r="LOK85" i="8"/>
  <c r="LOL85" i="8"/>
  <c r="LOM85" i="8"/>
  <c r="LON85" i="8"/>
  <c r="LOO85" i="8"/>
  <c r="LOP85" i="8"/>
  <c r="LOQ85" i="8"/>
  <c r="LOR85" i="8"/>
  <c r="LOS85" i="8"/>
  <c r="LOT85" i="8"/>
  <c r="LOU85" i="8"/>
  <c r="LOV85" i="8"/>
  <c r="LOW85" i="8"/>
  <c r="LOX85" i="8"/>
  <c r="LOY85" i="8"/>
  <c r="LOZ85" i="8"/>
  <c r="LPA85" i="8"/>
  <c r="LPB85" i="8"/>
  <c r="LPC85" i="8"/>
  <c r="LPD85" i="8"/>
  <c r="LPE85" i="8"/>
  <c r="LPF85" i="8"/>
  <c r="LPG85" i="8"/>
  <c r="LPH85" i="8"/>
  <c r="LPI85" i="8"/>
  <c r="LPJ85" i="8"/>
  <c r="LPK85" i="8"/>
  <c r="LPL85" i="8"/>
  <c r="LPM85" i="8"/>
  <c r="LPN85" i="8"/>
  <c r="LPO85" i="8"/>
  <c r="LPP85" i="8"/>
  <c r="LPQ85" i="8"/>
  <c r="LPR85" i="8"/>
  <c r="LPS85" i="8"/>
  <c r="LPT85" i="8"/>
  <c r="LPU85" i="8"/>
  <c r="LPV85" i="8"/>
  <c r="LPW85" i="8"/>
  <c r="LPX85" i="8"/>
  <c r="LPY85" i="8"/>
  <c r="LPZ85" i="8"/>
  <c r="LQA85" i="8"/>
  <c r="LQB85" i="8"/>
  <c r="LQC85" i="8"/>
  <c r="LQD85" i="8"/>
  <c r="LQE85" i="8"/>
  <c r="LQF85" i="8"/>
  <c r="LQG85" i="8"/>
  <c r="LQH85" i="8"/>
  <c r="LQI85" i="8"/>
  <c r="LQJ85" i="8"/>
  <c r="LQK85" i="8"/>
  <c r="LQL85" i="8"/>
  <c r="LQM85" i="8"/>
  <c r="LQN85" i="8"/>
  <c r="LQO85" i="8"/>
  <c r="LQP85" i="8"/>
  <c r="LQQ85" i="8"/>
  <c r="LQR85" i="8"/>
  <c r="LQS85" i="8"/>
  <c r="LQT85" i="8"/>
  <c r="LQU85" i="8"/>
  <c r="LQV85" i="8"/>
  <c r="LQW85" i="8"/>
  <c r="LQX85" i="8"/>
  <c r="LQY85" i="8"/>
  <c r="LQZ85" i="8"/>
  <c r="LRA85" i="8"/>
  <c r="LRB85" i="8"/>
  <c r="LRC85" i="8"/>
  <c r="LRD85" i="8"/>
  <c r="LRE85" i="8"/>
  <c r="LRF85" i="8"/>
  <c r="LRG85" i="8"/>
  <c r="LRH85" i="8"/>
  <c r="LRI85" i="8"/>
  <c r="LRJ85" i="8"/>
  <c r="LRK85" i="8"/>
  <c r="LRL85" i="8"/>
  <c r="LRM85" i="8"/>
  <c r="LRN85" i="8"/>
  <c r="LRO85" i="8"/>
  <c r="LRP85" i="8"/>
  <c r="LRQ85" i="8"/>
  <c r="LRR85" i="8"/>
  <c r="LRS85" i="8"/>
  <c r="LRT85" i="8"/>
  <c r="LRU85" i="8"/>
  <c r="LRV85" i="8"/>
  <c r="LRW85" i="8"/>
  <c r="LRX85" i="8"/>
  <c r="LRY85" i="8"/>
  <c r="LRZ85" i="8"/>
  <c r="LSA85" i="8"/>
  <c r="LSB85" i="8"/>
  <c r="LSC85" i="8"/>
  <c r="LSD85" i="8"/>
  <c r="LSE85" i="8"/>
  <c r="LSF85" i="8"/>
  <c r="LSG85" i="8"/>
  <c r="LSH85" i="8"/>
  <c r="LSI85" i="8"/>
  <c r="LSJ85" i="8"/>
  <c r="LSK85" i="8"/>
  <c r="LSL85" i="8"/>
  <c r="LSM85" i="8"/>
  <c r="LSN85" i="8"/>
  <c r="LSO85" i="8"/>
  <c r="LSP85" i="8"/>
  <c r="LSQ85" i="8"/>
  <c r="LSR85" i="8"/>
  <c r="LSS85" i="8"/>
  <c r="LST85" i="8"/>
  <c r="LSU85" i="8"/>
  <c r="LSV85" i="8"/>
  <c r="LSW85" i="8"/>
  <c r="LSX85" i="8"/>
  <c r="LSY85" i="8"/>
  <c r="LSZ85" i="8"/>
  <c r="LTA85" i="8"/>
  <c r="LTB85" i="8"/>
  <c r="LTC85" i="8"/>
  <c r="LTD85" i="8"/>
  <c r="LTE85" i="8"/>
  <c r="LTF85" i="8"/>
  <c r="LTG85" i="8"/>
  <c r="LTH85" i="8"/>
  <c r="LTI85" i="8"/>
  <c r="LTJ85" i="8"/>
  <c r="LTK85" i="8"/>
  <c r="LTL85" i="8"/>
  <c r="LTM85" i="8"/>
  <c r="LTN85" i="8"/>
  <c r="LTO85" i="8"/>
  <c r="LTP85" i="8"/>
  <c r="LTQ85" i="8"/>
  <c r="LTR85" i="8"/>
  <c r="LTS85" i="8"/>
  <c r="LTT85" i="8"/>
  <c r="LTU85" i="8"/>
  <c r="LTV85" i="8"/>
  <c r="LTW85" i="8"/>
  <c r="LTX85" i="8"/>
  <c r="LTY85" i="8"/>
  <c r="LTZ85" i="8"/>
  <c r="LUA85" i="8"/>
  <c r="LUB85" i="8"/>
  <c r="LUC85" i="8"/>
  <c r="LUD85" i="8"/>
  <c r="LUE85" i="8"/>
  <c r="LUF85" i="8"/>
  <c r="LUG85" i="8"/>
  <c r="LUH85" i="8"/>
  <c r="LUI85" i="8"/>
  <c r="LUJ85" i="8"/>
  <c r="LUK85" i="8"/>
  <c r="LUL85" i="8"/>
  <c r="LUM85" i="8"/>
  <c r="LUN85" i="8"/>
  <c r="LUO85" i="8"/>
  <c r="LUP85" i="8"/>
  <c r="LUQ85" i="8"/>
  <c r="LUR85" i="8"/>
  <c r="LUS85" i="8"/>
  <c r="LUT85" i="8"/>
  <c r="LUU85" i="8"/>
  <c r="LUV85" i="8"/>
  <c r="LUW85" i="8"/>
  <c r="LUX85" i="8"/>
  <c r="LUY85" i="8"/>
  <c r="LUZ85" i="8"/>
  <c r="LVA85" i="8"/>
  <c r="LVB85" i="8"/>
  <c r="LVC85" i="8"/>
  <c r="LVD85" i="8"/>
  <c r="LVE85" i="8"/>
  <c r="LVF85" i="8"/>
  <c r="LVG85" i="8"/>
  <c r="LVH85" i="8"/>
  <c r="LVI85" i="8"/>
  <c r="LVJ85" i="8"/>
  <c r="LVK85" i="8"/>
  <c r="LVL85" i="8"/>
  <c r="LVM85" i="8"/>
  <c r="LVN85" i="8"/>
  <c r="LVO85" i="8"/>
  <c r="LVP85" i="8"/>
  <c r="LVQ85" i="8"/>
  <c r="LVR85" i="8"/>
  <c r="LVS85" i="8"/>
  <c r="LVT85" i="8"/>
  <c r="LVU85" i="8"/>
  <c r="LVV85" i="8"/>
  <c r="LVW85" i="8"/>
  <c r="LVX85" i="8"/>
  <c r="LVY85" i="8"/>
  <c r="LVZ85" i="8"/>
  <c r="LWA85" i="8"/>
  <c r="LWB85" i="8"/>
  <c r="LWC85" i="8"/>
  <c r="LWD85" i="8"/>
  <c r="LWE85" i="8"/>
  <c r="LWF85" i="8"/>
  <c r="LWG85" i="8"/>
  <c r="LWH85" i="8"/>
  <c r="LWI85" i="8"/>
  <c r="LWJ85" i="8"/>
  <c r="LWK85" i="8"/>
  <c r="LWL85" i="8"/>
  <c r="LWM85" i="8"/>
  <c r="LWN85" i="8"/>
  <c r="LWO85" i="8"/>
  <c r="LWP85" i="8"/>
  <c r="LWQ85" i="8"/>
  <c r="LWR85" i="8"/>
  <c r="LWS85" i="8"/>
  <c r="LWT85" i="8"/>
  <c r="LWU85" i="8"/>
  <c r="LWV85" i="8"/>
  <c r="LWW85" i="8"/>
  <c r="LWX85" i="8"/>
  <c r="LWY85" i="8"/>
  <c r="LWZ85" i="8"/>
  <c r="LXA85" i="8"/>
  <c r="LXB85" i="8"/>
  <c r="LXC85" i="8"/>
  <c r="LXD85" i="8"/>
  <c r="LXE85" i="8"/>
  <c r="LXF85" i="8"/>
  <c r="LXG85" i="8"/>
  <c r="LXH85" i="8"/>
  <c r="LXI85" i="8"/>
  <c r="LXJ85" i="8"/>
  <c r="LXK85" i="8"/>
  <c r="LXL85" i="8"/>
  <c r="LXM85" i="8"/>
  <c r="LXN85" i="8"/>
  <c r="LXO85" i="8"/>
  <c r="LXP85" i="8"/>
  <c r="LXQ85" i="8"/>
  <c r="LXR85" i="8"/>
  <c r="LXS85" i="8"/>
  <c r="LXT85" i="8"/>
  <c r="LXU85" i="8"/>
  <c r="LXV85" i="8"/>
  <c r="LXW85" i="8"/>
  <c r="LXX85" i="8"/>
  <c r="LXY85" i="8"/>
  <c r="LXZ85" i="8"/>
  <c r="LYA85" i="8"/>
  <c r="LYB85" i="8"/>
  <c r="LYC85" i="8"/>
  <c r="LYD85" i="8"/>
  <c r="LYE85" i="8"/>
  <c r="LYF85" i="8"/>
  <c r="LYG85" i="8"/>
  <c r="LYH85" i="8"/>
  <c r="LYI85" i="8"/>
  <c r="LYJ85" i="8"/>
  <c r="LYK85" i="8"/>
  <c r="LYL85" i="8"/>
  <c r="LYM85" i="8"/>
  <c r="LYN85" i="8"/>
  <c r="LYO85" i="8"/>
  <c r="LYP85" i="8"/>
  <c r="LYQ85" i="8"/>
  <c r="LYR85" i="8"/>
  <c r="LYS85" i="8"/>
  <c r="LYT85" i="8"/>
  <c r="LYU85" i="8"/>
  <c r="LYV85" i="8"/>
  <c r="LYW85" i="8"/>
  <c r="LYX85" i="8"/>
  <c r="LYY85" i="8"/>
  <c r="LYZ85" i="8"/>
  <c r="LZA85" i="8"/>
  <c r="LZB85" i="8"/>
  <c r="LZC85" i="8"/>
  <c r="LZD85" i="8"/>
  <c r="LZE85" i="8"/>
  <c r="LZF85" i="8"/>
  <c r="LZG85" i="8"/>
  <c r="LZH85" i="8"/>
  <c r="LZI85" i="8"/>
  <c r="LZJ85" i="8"/>
  <c r="LZK85" i="8"/>
  <c r="LZL85" i="8"/>
  <c r="LZM85" i="8"/>
  <c r="LZN85" i="8"/>
  <c r="LZO85" i="8"/>
  <c r="LZP85" i="8"/>
  <c r="LZQ85" i="8"/>
  <c r="LZR85" i="8"/>
  <c r="LZS85" i="8"/>
  <c r="LZT85" i="8"/>
  <c r="LZU85" i="8"/>
  <c r="LZV85" i="8"/>
  <c r="LZW85" i="8"/>
  <c r="LZX85" i="8"/>
  <c r="LZY85" i="8"/>
  <c r="LZZ85" i="8"/>
  <c r="MAA85" i="8"/>
  <c r="MAB85" i="8"/>
  <c r="MAC85" i="8"/>
  <c r="MAD85" i="8"/>
  <c r="MAE85" i="8"/>
  <c r="MAF85" i="8"/>
  <c r="MAG85" i="8"/>
  <c r="MAH85" i="8"/>
  <c r="MAI85" i="8"/>
  <c r="MAJ85" i="8"/>
  <c r="MAK85" i="8"/>
  <c r="MAL85" i="8"/>
  <c r="MAM85" i="8"/>
  <c r="MAN85" i="8"/>
  <c r="MAO85" i="8"/>
  <c r="MAP85" i="8"/>
  <c r="MAQ85" i="8"/>
  <c r="MAR85" i="8"/>
  <c r="MAS85" i="8"/>
  <c r="MAT85" i="8"/>
  <c r="MAU85" i="8"/>
  <c r="MAV85" i="8"/>
  <c r="MAW85" i="8"/>
  <c r="MAX85" i="8"/>
  <c r="MAY85" i="8"/>
  <c r="MAZ85" i="8"/>
  <c r="MBA85" i="8"/>
  <c r="MBB85" i="8"/>
  <c r="MBC85" i="8"/>
  <c r="MBD85" i="8"/>
  <c r="MBE85" i="8"/>
  <c r="MBF85" i="8"/>
  <c r="MBG85" i="8"/>
  <c r="MBH85" i="8"/>
  <c r="MBI85" i="8"/>
  <c r="MBJ85" i="8"/>
  <c r="MBK85" i="8"/>
  <c r="MBL85" i="8"/>
  <c r="MBM85" i="8"/>
  <c r="MBN85" i="8"/>
  <c r="MBO85" i="8"/>
  <c r="MBP85" i="8"/>
  <c r="MBQ85" i="8"/>
  <c r="MBR85" i="8"/>
  <c r="MBS85" i="8"/>
  <c r="MBT85" i="8"/>
  <c r="MBU85" i="8"/>
  <c r="MBV85" i="8"/>
  <c r="MBW85" i="8"/>
  <c r="MBX85" i="8"/>
  <c r="MBY85" i="8"/>
  <c r="MBZ85" i="8"/>
  <c r="MCA85" i="8"/>
  <c r="MCB85" i="8"/>
  <c r="MCC85" i="8"/>
  <c r="MCD85" i="8"/>
  <c r="MCE85" i="8"/>
  <c r="MCF85" i="8"/>
  <c r="MCG85" i="8"/>
  <c r="MCH85" i="8"/>
  <c r="MCI85" i="8"/>
  <c r="MCJ85" i="8"/>
  <c r="MCK85" i="8"/>
  <c r="MCL85" i="8"/>
  <c r="MCM85" i="8"/>
  <c r="MCN85" i="8"/>
  <c r="MCO85" i="8"/>
  <c r="MCP85" i="8"/>
  <c r="MCQ85" i="8"/>
  <c r="MCR85" i="8"/>
  <c r="MCS85" i="8"/>
  <c r="MCT85" i="8"/>
  <c r="MCU85" i="8"/>
  <c r="MCV85" i="8"/>
  <c r="MCW85" i="8"/>
  <c r="MCX85" i="8"/>
  <c r="MCY85" i="8"/>
  <c r="MCZ85" i="8"/>
  <c r="MDA85" i="8"/>
  <c r="MDB85" i="8"/>
  <c r="MDC85" i="8"/>
  <c r="MDD85" i="8"/>
  <c r="MDE85" i="8"/>
  <c r="MDF85" i="8"/>
  <c r="MDG85" i="8"/>
  <c r="MDH85" i="8"/>
  <c r="MDI85" i="8"/>
  <c r="MDJ85" i="8"/>
  <c r="MDK85" i="8"/>
  <c r="MDL85" i="8"/>
  <c r="MDM85" i="8"/>
  <c r="MDN85" i="8"/>
  <c r="MDO85" i="8"/>
  <c r="MDP85" i="8"/>
  <c r="MDQ85" i="8"/>
  <c r="MDR85" i="8"/>
  <c r="MDS85" i="8"/>
  <c r="MDT85" i="8"/>
  <c r="MDU85" i="8"/>
  <c r="MDV85" i="8"/>
  <c r="MDW85" i="8"/>
  <c r="MDX85" i="8"/>
  <c r="MDY85" i="8"/>
  <c r="MDZ85" i="8"/>
  <c r="MEA85" i="8"/>
  <c r="MEB85" i="8"/>
  <c r="MEC85" i="8"/>
  <c r="MED85" i="8"/>
  <c r="MEE85" i="8"/>
  <c r="MEF85" i="8"/>
  <c r="MEG85" i="8"/>
  <c r="MEH85" i="8"/>
  <c r="MEI85" i="8"/>
  <c r="MEJ85" i="8"/>
  <c r="MEK85" i="8"/>
  <c r="MEL85" i="8"/>
  <c r="MEM85" i="8"/>
  <c r="MEN85" i="8"/>
  <c r="MEO85" i="8"/>
  <c r="MEP85" i="8"/>
  <c r="MEQ85" i="8"/>
  <c r="MER85" i="8"/>
  <c r="MES85" i="8"/>
  <c r="MET85" i="8"/>
  <c r="MEU85" i="8"/>
  <c r="MEV85" i="8"/>
  <c r="MEW85" i="8"/>
  <c r="MEX85" i="8"/>
  <c r="MEY85" i="8"/>
  <c r="MEZ85" i="8"/>
  <c r="MFA85" i="8"/>
  <c r="MFB85" i="8"/>
  <c r="MFC85" i="8"/>
  <c r="MFD85" i="8"/>
  <c r="MFE85" i="8"/>
  <c r="MFF85" i="8"/>
  <c r="MFG85" i="8"/>
  <c r="MFH85" i="8"/>
  <c r="MFI85" i="8"/>
  <c r="MFJ85" i="8"/>
  <c r="MFK85" i="8"/>
  <c r="MFL85" i="8"/>
  <c r="MFM85" i="8"/>
  <c r="MFN85" i="8"/>
  <c r="MFO85" i="8"/>
  <c r="MFP85" i="8"/>
  <c r="MFQ85" i="8"/>
  <c r="MFR85" i="8"/>
  <c r="MFS85" i="8"/>
  <c r="MFT85" i="8"/>
  <c r="MFU85" i="8"/>
  <c r="MFV85" i="8"/>
  <c r="MFW85" i="8"/>
  <c r="MFX85" i="8"/>
  <c r="MFY85" i="8"/>
  <c r="MFZ85" i="8"/>
  <c r="MGA85" i="8"/>
  <c r="MGB85" i="8"/>
  <c r="MGC85" i="8"/>
  <c r="MGD85" i="8"/>
  <c r="MGE85" i="8"/>
  <c r="MGF85" i="8"/>
  <c r="MGG85" i="8"/>
  <c r="MGH85" i="8"/>
  <c r="MGI85" i="8"/>
  <c r="MGJ85" i="8"/>
  <c r="MGK85" i="8"/>
  <c r="MGL85" i="8"/>
  <c r="MGM85" i="8"/>
  <c r="MGN85" i="8"/>
  <c r="MGO85" i="8"/>
  <c r="MGP85" i="8"/>
  <c r="MGQ85" i="8"/>
  <c r="MGR85" i="8"/>
  <c r="MGS85" i="8"/>
  <c r="MGT85" i="8"/>
  <c r="MGU85" i="8"/>
  <c r="MGV85" i="8"/>
  <c r="MGW85" i="8"/>
  <c r="MGX85" i="8"/>
  <c r="MGY85" i="8"/>
  <c r="MGZ85" i="8"/>
  <c r="MHA85" i="8"/>
  <c r="MHB85" i="8"/>
  <c r="MHC85" i="8"/>
  <c r="MHD85" i="8"/>
  <c r="MHE85" i="8"/>
  <c r="MHF85" i="8"/>
  <c r="MHG85" i="8"/>
  <c r="MHH85" i="8"/>
  <c r="MHI85" i="8"/>
  <c r="MHJ85" i="8"/>
  <c r="MHK85" i="8"/>
  <c r="MHL85" i="8"/>
  <c r="MHM85" i="8"/>
  <c r="MHN85" i="8"/>
  <c r="MHO85" i="8"/>
  <c r="MHP85" i="8"/>
  <c r="MHQ85" i="8"/>
  <c r="MHR85" i="8"/>
  <c r="MHS85" i="8"/>
  <c r="MHT85" i="8"/>
  <c r="MHU85" i="8"/>
  <c r="MHV85" i="8"/>
  <c r="MHW85" i="8"/>
  <c r="MHX85" i="8"/>
  <c r="MHY85" i="8"/>
  <c r="MHZ85" i="8"/>
  <c r="MIA85" i="8"/>
  <c r="MIB85" i="8"/>
  <c r="MIC85" i="8"/>
  <c r="MID85" i="8"/>
  <c r="MIE85" i="8"/>
  <c r="MIF85" i="8"/>
  <c r="MIG85" i="8"/>
  <c r="MIH85" i="8"/>
  <c r="MII85" i="8"/>
  <c r="MIJ85" i="8"/>
  <c r="MIK85" i="8"/>
  <c r="MIL85" i="8"/>
  <c r="MIM85" i="8"/>
  <c r="MIN85" i="8"/>
  <c r="MIO85" i="8"/>
  <c r="MIP85" i="8"/>
  <c r="MIQ85" i="8"/>
  <c r="MIR85" i="8"/>
  <c r="MIS85" i="8"/>
  <c r="MIT85" i="8"/>
  <c r="MIU85" i="8"/>
  <c r="MIV85" i="8"/>
  <c r="MIW85" i="8"/>
  <c r="MIX85" i="8"/>
  <c r="MIY85" i="8"/>
  <c r="MIZ85" i="8"/>
  <c r="MJA85" i="8"/>
  <c r="MJB85" i="8"/>
  <c r="MJC85" i="8"/>
  <c r="MJD85" i="8"/>
  <c r="MJE85" i="8"/>
  <c r="MJF85" i="8"/>
  <c r="MJG85" i="8"/>
  <c r="MJH85" i="8"/>
  <c r="MJI85" i="8"/>
  <c r="MJJ85" i="8"/>
  <c r="MJK85" i="8"/>
  <c r="MJL85" i="8"/>
  <c r="MJM85" i="8"/>
  <c r="MJN85" i="8"/>
  <c r="MJO85" i="8"/>
  <c r="MJP85" i="8"/>
  <c r="MJQ85" i="8"/>
  <c r="MJR85" i="8"/>
  <c r="MJS85" i="8"/>
  <c r="MJT85" i="8"/>
  <c r="MJU85" i="8"/>
  <c r="MJV85" i="8"/>
  <c r="MJW85" i="8"/>
  <c r="MJX85" i="8"/>
  <c r="MJY85" i="8"/>
  <c r="MJZ85" i="8"/>
  <c r="MKA85" i="8"/>
  <c r="MKB85" i="8"/>
  <c r="MKC85" i="8"/>
  <c r="MKD85" i="8"/>
  <c r="MKE85" i="8"/>
  <c r="MKF85" i="8"/>
  <c r="MKG85" i="8"/>
  <c r="MKH85" i="8"/>
  <c r="MKI85" i="8"/>
  <c r="MKJ85" i="8"/>
  <c r="MKK85" i="8"/>
  <c r="MKL85" i="8"/>
  <c r="MKM85" i="8"/>
  <c r="MKN85" i="8"/>
  <c r="MKO85" i="8"/>
  <c r="MKP85" i="8"/>
  <c r="MKQ85" i="8"/>
  <c r="MKR85" i="8"/>
  <c r="MKS85" i="8"/>
  <c r="MKT85" i="8"/>
  <c r="MKU85" i="8"/>
  <c r="MKV85" i="8"/>
  <c r="MKW85" i="8"/>
  <c r="MKX85" i="8"/>
  <c r="MKY85" i="8"/>
  <c r="MKZ85" i="8"/>
  <c r="MLA85" i="8"/>
  <c r="MLB85" i="8"/>
  <c r="MLC85" i="8"/>
  <c r="MLD85" i="8"/>
  <c r="MLE85" i="8"/>
  <c r="MLF85" i="8"/>
  <c r="MLG85" i="8"/>
  <c r="MLH85" i="8"/>
  <c r="MLI85" i="8"/>
  <c r="MLJ85" i="8"/>
  <c r="MLK85" i="8"/>
  <c r="MLL85" i="8"/>
  <c r="MLM85" i="8"/>
  <c r="MLN85" i="8"/>
  <c r="MLO85" i="8"/>
  <c r="MLP85" i="8"/>
  <c r="MLQ85" i="8"/>
  <c r="MLR85" i="8"/>
  <c r="MLS85" i="8"/>
  <c r="MLT85" i="8"/>
  <c r="MLU85" i="8"/>
  <c r="MLV85" i="8"/>
  <c r="MLW85" i="8"/>
  <c r="MLX85" i="8"/>
  <c r="MLY85" i="8"/>
  <c r="MLZ85" i="8"/>
  <c r="MMA85" i="8"/>
  <c r="MMB85" i="8"/>
  <c r="MMC85" i="8"/>
  <c r="MMD85" i="8"/>
  <c r="MME85" i="8"/>
  <c r="MMF85" i="8"/>
  <c r="MMG85" i="8"/>
  <c r="MMH85" i="8"/>
  <c r="MMI85" i="8"/>
  <c r="MMJ85" i="8"/>
  <c r="MMK85" i="8"/>
  <c r="MML85" i="8"/>
  <c r="MMM85" i="8"/>
  <c r="MMN85" i="8"/>
  <c r="MMO85" i="8"/>
  <c r="MMP85" i="8"/>
  <c r="MMQ85" i="8"/>
  <c r="MMR85" i="8"/>
  <c r="MMS85" i="8"/>
  <c r="MMT85" i="8"/>
  <c r="MMU85" i="8"/>
  <c r="MMV85" i="8"/>
  <c r="MMW85" i="8"/>
  <c r="MMX85" i="8"/>
  <c r="MMY85" i="8"/>
  <c r="MMZ85" i="8"/>
  <c r="MNA85" i="8"/>
  <c r="MNB85" i="8"/>
  <c r="MNC85" i="8"/>
  <c r="MND85" i="8"/>
  <c r="MNE85" i="8"/>
  <c r="MNF85" i="8"/>
  <c r="MNG85" i="8"/>
  <c r="MNH85" i="8"/>
  <c r="MNI85" i="8"/>
  <c r="MNJ85" i="8"/>
  <c r="MNK85" i="8"/>
  <c r="MNL85" i="8"/>
  <c r="MNM85" i="8"/>
  <c r="MNN85" i="8"/>
  <c r="MNO85" i="8"/>
  <c r="MNP85" i="8"/>
  <c r="MNQ85" i="8"/>
  <c r="MNR85" i="8"/>
  <c r="MNS85" i="8"/>
  <c r="MNT85" i="8"/>
  <c r="MNU85" i="8"/>
  <c r="MNV85" i="8"/>
  <c r="MNW85" i="8"/>
  <c r="MNX85" i="8"/>
  <c r="MNY85" i="8"/>
  <c r="MNZ85" i="8"/>
  <c r="MOA85" i="8"/>
  <c r="MOB85" i="8"/>
  <c r="MOC85" i="8"/>
  <c r="MOD85" i="8"/>
  <c r="MOE85" i="8"/>
  <c r="MOF85" i="8"/>
  <c r="MOG85" i="8"/>
  <c r="MOH85" i="8"/>
  <c r="MOI85" i="8"/>
  <c r="MOJ85" i="8"/>
  <c r="MOK85" i="8"/>
  <c r="MOL85" i="8"/>
  <c r="MOM85" i="8"/>
  <c r="MON85" i="8"/>
  <c r="MOO85" i="8"/>
  <c r="MOP85" i="8"/>
  <c r="MOQ85" i="8"/>
  <c r="MOR85" i="8"/>
  <c r="MOS85" i="8"/>
  <c r="MOT85" i="8"/>
  <c r="MOU85" i="8"/>
  <c r="MOV85" i="8"/>
  <c r="MOW85" i="8"/>
  <c r="MOX85" i="8"/>
  <c r="MOY85" i="8"/>
  <c r="MOZ85" i="8"/>
  <c r="MPA85" i="8"/>
  <c r="MPB85" i="8"/>
  <c r="MPC85" i="8"/>
  <c r="MPD85" i="8"/>
  <c r="MPE85" i="8"/>
  <c r="MPF85" i="8"/>
  <c r="MPG85" i="8"/>
  <c r="MPH85" i="8"/>
  <c r="MPI85" i="8"/>
  <c r="MPJ85" i="8"/>
  <c r="MPK85" i="8"/>
  <c r="MPL85" i="8"/>
  <c r="MPM85" i="8"/>
  <c r="MPN85" i="8"/>
  <c r="MPO85" i="8"/>
  <c r="MPP85" i="8"/>
  <c r="MPQ85" i="8"/>
  <c r="MPR85" i="8"/>
  <c r="MPS85" i="8"/>
  <c r="MPT85" i="8"/>
  <c r="MPU85" i="8"/>
  <c r="MPV85" i="8"/>
  <c r="MPW85" i="8"/>
  <c r="MPX85" i="8"/>
  <c r="MPY85" i="8"/>
  <c r="MPZ85" i="8"/>
  <c r="MQA85" i="8"/>
  <c r="MQB85" i="8"/>
  <c r="MQC85" i="8"/>
  <c r="MQD85" i="8"/>
  <c r="MQE85" i="8"/>
  <c r="MQF85" i="8"/>
  <c r="MQG85" i="8"/>
  <c r="MQH85" i="8"/>
  <c r="MQI85" i="8"/>
  <c r="MQJ85" i="8"/>
  <c r="MQK85" i="8"/>
  <c r="MQL85" i="8"/>
  <c r="MQM85" i="8"/>
  <c r="MQN85" i="8"/>
  <c r="MQO85" i="8"/>
  <c r="MQP85" i="8"/>
  <c r="MQQ85" i="8"/>
  <c r="MQR85" i="8"/>
  <c r="MQS85" i="8"/>
  <c r="MQT85" i="8"/>
  <c r="MQU85" i="8"/>
  <c r="MQV85" i="8"/>
  <c r="MQW85" i="8"/>
  <c r="MQX85" i="8"/>
  <c r="MQY85" i="8"/>
  <c r="MQZ85" i="8"/>
  <c r="MRA85" i="8"/>
  <c r="MRB85" i="8"/>
  <c r="MRC85" i="8"/>
  <c r="MRD85" i="8"/>
  <c r="MRE85" i="8"/>
  <c r="MRF85" i="8"/>
  <c r="MRG85" i="8"/>
  <c r="MRH85" i="8"/>
  <c r="MRI85" i="8"/>
  <c r="MRJ85" i="8"/>
  <c r="MRK85" i="8"/>
  <c r="MRL85" i="8"/>
  <c r="MRM85" i="8"/>
  <c r="MRN85" i="8"/>
  <c r="MRO85" i="8"/>
  <c r="MRP85" i="8"/>
  <c r="MRQ85" i="8"/>
  <c r="MRR85" i="8"/>
  <c r="MRS85" i="8"/>
  <c r="MRT85" i="8"/>
  <c r="MRU85" i="8"/>
  <c r="MRV85" i="8"/>
  <c r="MRW85" i="8"/>
  <c r="MRX85" i="8"/>
  <c r="MRY85" i="8"/>
  <c r="MRZ85" i="8"/>
  <c r="MSA85" i="8"/>
  <c r="MSB85" i="8"/>
  <c r="MSC85" i="8"/>
  <c r="MSD85" i="8"/>
  <c r="MSE85" i="8"/>
  <c r="MSF85" i="8"/>
  <c r="MSG85" i="8"/>
  <c r="MSH85" i="8"/>
  <c r="MSI85" i="8"/>
  <c r="MSJ85" i="8"/>
  <c r="MSK85" i="8"/>
  <c r="MSL85" i="8"/>
  <c r="MSM85" i="8"/>
  <c r="MSN85" i="8"/>
  <c r="MSO85" i="8"/>
  <c r="MSP85" i="8"/>
  <c r="MSQ85" i="8"/>
  <c r="MSR85" i="8"/>
  <c r="MSS85" i="8"/>
  <c r="MST85" i="8"/>
  <c r="MSU85" i="8"/>
  <c r="MSV85" i="8"/>
  <c r="MSW85" i="8"/>
  <c r="MSX85" i="8"/>
  <c r="MSY85" i="8"/>
  <c r="MSZ85" i="8"/>
  <c r="MTA85" i="8"/>
  <c r="MTB85" i="8"/>
  <c r="MTC85" i="8"/>
  <c r="MTD85" i="8"/>
  <c r="MTE85" i="8"/>
  <c r="MTF85" i="8"/>
  <c r="MTG85" i="8"/>
  <c r="MTH85" i="8"/>
  <c r="MTI85" i="8"/>
  <c r="MTJ85" i="8"/>
  <c r="MTK85" i="8"/>
  <c r="MTL85" i="8"/>
  <c r="MTM85" i="8"/>
  <c r="MTN85" i="8"/>
  <c r="MTO85" i="8"/>
  <c r="MTP85" i="8"/>
  <c r="MTQ85" i="8"/>
  <c r="MTR85" i="8"/>
  <c r="MTS85" i="8"/>
  <c r="MTT85" i="8"/>
  <c r="MTU85" i="8"/>
  <c r="MTV85" i="8"/>
  <c r="MTW85" i="8"/>
  <c r="MTX85" i="8"/>
  <c r="MTY85" i="8"/>
  <c r="MTZ85" i="8"/>
  <c r="MUA85" i="8"/>
  <c r="MUB85" i="8"/>
  <c r="MUC85" i="8"/>
  <c r="MUD85" i="8"/>
  <c r="MUE85" i="8"/>
  <c r="MUF85" i="8"/>
  <c r="MUG85" i="8"/>
  <c r="MUH85" i="8"/>
  <c r="MUI85" i="8"/>
  <c r="MUJ85" i="8"/>
  <c r="MUK85" i="8"/>
  <c r="MUL85" i="8"/>
  <c r="MUM85" i="8"/>
  <c r="MUN85" i="8"/>
  <c r="MUO85" i="8"/>
  <c r="MUP85" i="8"/>
  <c r="MUQ85" i="8"/>
  <c r="MUR85" i="8"/>
  <c r="MUS85" i="8"/>
  <c r="MUT85" i="8"/>
  <c r="MUU85" i="8"/>
  <c r="MUV85" i="8"/>
  <c r="MUW85" i="8"/>
  <c r="MUX85" i="8"/>
  <c r="MUY85" i="8"/>
  <c r="MUZ85" i="8"/>
  <c r="MVA85" i="8"/>
  <c r="MVB85" i="8"/>
  <c r="MVC85" i="8"/>
  <c r="MVD85" i="8"/>
  <c r="MVE85" i="8"/>
  <c r="MVF85" i="8"/>
  <c r="MVG85" i="8"/>
  <c r="MVH85" i="8"/>
  <c r="MVI85" i="8"/>
  <c r="MVJ85" i="8"/>
  <c r="MVK85" i="8"/>
  <c r="MVL85" i="8"/>
  <c r="MVM85" i="8"/>
  <c r="MVN85" i="8"/>
  <c r="MVO85" i="8"/>
  <c r="MVP85" i="8"/>
  <c r="MVQ85" i="8"/>
  <c r="MVR85" i="8"/>
  <c r="MVS85" i="8"/>
  <c r="MVT85" i="8"/>
  <c r="MVU85" i="8"/>
  <c r="MVV85" i="8"/>
  <c r="MVW85" i="8"/>
  <c r="MVX85" i="8"/>
  <c r="MVY85" i="8"/>
  <c r="MVZ85" i="8"/>
  <c r="MWA85" i="8"/>
  <c r="MWB85" i="8"/>
  <c r="MWC85" i="8"/>
  <c r="MWD85" i="8"/>
  <c r="MWE85" i="8"/>
  <c r="MWF85" i="8"/>
  <c r="MWG85" i="8"/>
  <c r="MWH85" i="8"/>
  <c r="MWI85" i="8"/>
  <c r="MWJ85" i="8"/>
  <c r="MWK85" i="8"/>
  <c r="MWL85" i="8"/>
  <c r="MWM85" i="8"/>
  <c r="MWN85" i="8"/>
  <c r="MWO85" i="8"/>
  <c r="MWP85" i="8"/>
  <c r="MWQ85" i="8"/>
  <c r="MWR85" i="8"/>
  <c r="MWS85" i="8"/>
  <c r="MWT85" i="8"/>
  <c r="MWU85" i="8"/>
  <c r="MWV85" i="8"/>
  <c r="MWW85" i="8"/>
  <c r="MWX85" i="8"/>
  <c r="MWY85" i="8"/>
  <c r="MWZ85" i="8"/>
  <c r="MXA85" i="8"/>
  <c r="MXB85" i="8"/>
  <c r="MXC85" i="8"/>
  <c r="MXD85" i="8"/>
  <c r="MXE85" i="8"/>
  <c r="MXF85" i="8"/>
  <c r="MXG85" i="8"/>
  <c r="MXH85" i="8"/>
  <c r="MXI85" i="8"/>
  <c r="MXJ85" i="8"/>
  <c r="MXK85" i="8"/>
  <c r="MXL85" i="8"/>
  <c r="MXM85" i="8"/>
  <c r="MXN85" i="8"/>
  <c r="MXO85" i="8"/>
  <c r="MXP85" i="8"/>
  <c r="MXQ85" i="8"/>
  <c r="MXR85" i="8"/>
  <c r="MXS85" i="8"/>
  <c r="MXT85" i="8"/>
  <c r="MXU85" i="8"/>
  <c r="MXV85" i="8"/>
  <c r="MXW85" i="8"/>
  <c r="MXX85" i="8"/>
  <c r="MXY85" i="8"/>
  <c r="MXZ85" i="8"/>
  <c r="MYA85" i="8"/>
  <c r="MYB85" i="8"/>
  <c r="MYC85" i="8"/>
  <c r="MYD85" i="8"/>
  <c r="MYE85" i="8"/>
  <c r="MYF85" i="8"/>
  <c r="MYG85" i="8"/>
  <c r="MYH85" i="8"/>
  <c r="MYI85" i="8"/>
  <c r="MYJ85" i="8"/>
  <c r="MYK85" i="8"/>
  <c r="MYL85" i="8"/>
  <c r="MYM85" i="8"/>
  <c r="MYN85" i="8"/>
  <c r="MYO85" i="8"/>
  <c r="MYP85" i="8"/>
  <c r="MYQ85" i="8"/>
  <c r="MYR85" i="8"/>
  <c r="MYS85" i="8"/>
  <c r="MYT85" i="8"/>
  <c r="MYU85" i="8"/>
  <c r="MYV85" i="8"/>
  <c r="MYW85" i="8"/>
  <c r="MYX85" i="8"/>
  <c r="MYY85" i="8"/>
  <c r="MYZ85" i="8"/>
  <c r="MZA85" i="8"/>
  <c r="MZB85" i="8"/>
  <c r="MZC85" i="8"/>
  <c r="MZD85" i="8"/>
  <c r="MZE85" i="8"/>
  <c r="MZF85" i="8"/>
  <c r="MZG85" i="8"/>
  <c r="MZH85" i="8"/>
  <c r="MZI85" i="8"/>
  <c r="MZJ85" i="8"/>
  <c r="MZK85" i="8"/>
  <c r="MZL85" i="8"/>
  <c r="MZM85" i="8"/>
  <c r="MZN85" i="8"/>
  <c r="MZO85" i="8"/>
  <c r="MZP85" i="8"/>
  <c r="MZQ85" i="8"/>
  <c r="MZR85" i="8"/>
  <c r="MZS85" i="8"/>
  <c r="MZT85" i="8"/>
  <c r="MZU85" i="8"/>
  <c r="MZV85" i="8"/>
  <c r="MZW85" i="8"/>
  <c r="MZX85" i="8"/>
  <c r="MZY85" i="8"/>
  <c r="MZZ85" i="8"/>
  <c r="NAA85" i="8"/>
  <c r="NAB85" i="8"/>
  <c r="NAC85" i="8"/>
  <c r="NAD85" i="8"/>
  <c r="NAE85" i="8"/>
  <c r="NAF85" i="8"/>
  <c r="NAG85" i="8"/>
  <c r="NAH85" i="8"/>
  <c r="NAI85" i="8"/>
  <c r="NAJ85" i="8"/>
  <c r="NAK85" i="8"/>
  <c r="NAL85" i="8"/>
  <c r="NAM85" i="8"/>
  <c r="NAN85" i="8"/>
  <c r="NAO85" i="8"/>
  <c r="NAP85" i="8"/>
  <c r="NAQ85" i="8"/>
  <c r="NAR85" i="8"/>
  <c r="NAS85" i="8"/>
  <c r="NAT85" i="8"/>
  <c r="NAU85" i="8"/>
  <c r="NAV85" i="8"/>
  <c r="NAW85" i="8"/>
  <c r="NAX85" i="8"/>
  <c r="NAY85" i="8"/>
  <c r="NAZ85" i="8"/>
  <c r="NBA85" i="8"/>
  <c r="NBB85" i="8"/>
  <c r="NBC85" i="8"/>
  <c r="NBD85" i="8"/>
  <c r="NBE85" i="8"/>
  <c r="NBF85" i="8"/>
  <c r="NBG85" i="8"/>
  <c r="NBH85" i="8"/>
  <c r="NBI85" i="8"/>
  <c r="NBJ85" i="8"/>
  <c r="NBK85" i="8"/>
  <c r="NBL85" i="8"/>
  <c r="NBM85" i="8"/>
  <c r="NBN85" i="8"/>
  <c r="NBO85" i="8"/>
  <c r="NBP85" i="8"/>
  <c r="NBQ85" i="8"/>
  <c r="NBR85" i="8"/>
  <c r="NBS85" i="8"/>
  <c r="NBT85" i="8"/>
  <c r="NBU85" i="8"/>
  <c r="NBV85" i="8"/>
  <c r="NBW85" i="8"/>
  <c r="NBX85" i="8"/>
  <c r="NBY85" i="8"/>
  <c r="NBZ85" i="8"/>
  <c r="NCA85" i="8"/>
  <c r="NCB85" i="8"/>
  <c r="NCC85" i="8"/>
  <c r="NCD85" i="8"/>
  <c r="NCE85" i="8"/>
  <c r="NCF85" i="8"/>
  <c r="NCG85" i="8"/>
  <c r="NCH85" i="8"/>
  <c r="NCI85" i="8"/>
  <c r="NCJ85" i="8"/>
  <c r="NCK85" i="8"/>
  <c r="NCL85" i="8"/>
  <c r="NCM85" i="8"/>
  <c r="NCN85" i="8"/>
  <c r="NCO85" i="8"/>
  <c r="NCP85" i="8"/>
  <c r="NCQ85" i="8"/>
  <c r="NCR85" i="8"/>
  <c r="NCS85" i="8"/>
  <c r="NCT85" i="8"/>
  <c r="NCU85" i="8"/>
  <c r="NCV85" i="8"/>
  <c r="NCW85" i="8"/>
  <c r="NCX85" i="8"/>
  <c r="NCY85" i="8"/>
  <c r="NCZ85" i="8"/>
  <c r="NDA85" i="8"/>
  <c r="NDB85" i="8"/>
  <c r="NDC85" i="8"/>
  <c r="NDD85" i="8"/>
  <c r="NDE85" i="8"/>
  <c r="NDF85" i="8"/>
  <c r="NDG85" i="8"/>
  <c r="NDH85" i="8"/>
  <c r="NDI85" i="8"/>
  <c r="NDJ85" i="8"/>
  <c r="NDK85" i="8"/>
  <c r="NDL85" i="8"/>
  <c r="NDM85" i="8"/>
  <c r="NDN85" i="8"/>
  <c r="NDO85" i="8"/>
  <c r="NDP85" i="8"/>
  <c r="NDQ85" i="8"/>
  <c r="NDR85" i="8"/>
  <c r="NDS85" i="8"/>
  <c r="NDT85" i="8"/>
  <c r="NDU85" i="8"/>
  <c r="NDV85" i="8"/>
  <c r="NDW85" i="8"/>
  <c r="NDX85" i="8"/>
  <c r="NDY85" i="8"/>
  <c r="NDZ85" i="8"/>
  <c r="NEA85" i="8"/>
  <c r="NEB85" i="8"/>
  <c r="NEC85" i="8"/>
  <c r="NED85" i="8"/>
  <c r="NEE85" i="8"/>
  <c r="NEF85" i="8"/>
  <c r="NEG85" i="8"/>
  <c r="NEH85" i="8"/>
  <c r="NEI85" i="8"/>
  <c r="NEJ85" i="8"/>
  <c r="NEK85" i="8"/>
  <c r="NEL85" i="8"/>
  <c r="NEM85" i="8"/>
  <c r="NEN85" i="8"/>
  <c r="NEO85" i="8"/>
  <c r="NEP85" i="8"/>
  <c r="NEQ85" i="8"/>
  <c r="NER85" i="8"/>
  <c r="NES85" i="8"/>
  <c r="NET85" i="8"/>
  <c r="NEU85" i="8"/>
  <c r="NEV85" i="8"/>
  <c r="NEW85" i="8"/>
  <c r="NEX85" i="8"/>
  <c r="NEY85" i="8"/>
  <c r="NEZ85" i="8"/>
  <c r="NFA85" i="8"/>
  <c r="NFB85" i="8"/>
  <c r="NFC85" i="8"/>
  <c r="NFD85" i="8"/>
  <c r="NFE85" i="8"/>
  <c r="NFF85" i="8"/>
  <c r="NFG85" i="8"/>
  <c r="NFH85" i="8"/>
  <c r="NFI85" i="8"/>
  <c r="NFJ85" i="8"/>
  <c r="NFK85" i="8"/>
  <c r="NFL85" i="8"/>
  <c r="NFM85" i="8"/>
  <c r="NFN85" i="8"/>
  <c r="NFO85" i="8"/>
  <c r="NFP85" i="8"/>
  <c r="NFQ85" i="8"/>
  <c r="NFR85" i="8"/>
  <c r="NFS85" i="8"/>
  <c r="NFT85" i="8"/>
  <c r="NFU85" i="8"/>
  <c r="NFV85" i="8"/>
  <c r="NFW85" i="8"/>
  <c r="NFX85" i="8"/>
  <c r="NFY85" i="8"/>
  <c r="NFZ85" i="8"/>
  <c r="NGA85" i="8"/>
  <c r="NGB85" i="8"/>
  <c r="NGC85" i="8"/>
  <c r="NGD85" i="8"/>
  <c r="NGE85" i="8"/>
  <c r="NGF85" i="8"/>
  <c r="NGG85" i="8"/>
  <c r="NGH85" i="8"/>
  <c r="NGI85" i="8"/>
  <c r="NGJ85" i="8"/>
  <c r="NGK85" i="8"/>
  <c r="NGL85" i="8"/>
  <c r="NGM85" i="8"/>
  <c r="NGN85" i="8"/>
  <c r="NGO85" i="8"/>
  <c r="NGP85" i="8"/>
  <c r="NGQ85" i="8"/>
  <c r="NGR85" i="8"/>
  <c r="NGS85" i="8"/>
  <c r="NGT85" i="8"/>
  <c r="NGU85" i="8"/>
  <c r="NGV85" i="8"/>
  <c r="NGW85" i="8"/>
  <c r="NGX85" i="8"/>
  <c r="NGY85" i="8"/>
  <c r="NGZ85" i="8"/>
  <c r="NHA85" i="8"/>
  <c r="NHB85" i="8"/>
  <c r="NHC85" i="8"/>
  <c r="NHD85" i="8"/>
  <c r="NHE85" i="8"/>
  <c r="NHF85" i="8"/>
  <c r="NHG85" i="8"/>
  <c r="NHH85" i="8"/>
  <c r="NHI85" i="8"/>
  <c r="NHJ85" i="8"/>
  <c r="NHK85" i="8"/>
  <c r="NHL85" i="8"/>
  <c r="NHM85" i="8"/>
  <c r="NHN85" i="8"/>
  <c r="NHO85" i="8"/>
  <c r="NHP85" i="8"/>
  <c r="NHQ85" i="8"/>
  <c r="NHR85" i="8"/>
  <c r="NHS85" i="8"/>
  <c r="NHT85" i="8"/>
  <c r="NHU85" i="8"/>
  <c r="NHV85" i="8"/>
  <c r="NHW85" i="8"/>
  <c r="NHX85" i="8"/>
  <c r="NHY85" i="8"/>
  <c r="NHZ85" i="8"/>
  <c r="NIA85" i="8"/>
  <c r="NIB85" i="8"/>
  <c r="NIC85" i="8"/>
  <c r="NID85" i="8"/>
  <c r="NIE85" i="8"/>
  <c r="NIF85" i="8"/>
  <c r="NIG85" i="8"/>
  <c r="NIH85" i="8"/>
  <c r="NII85" i="8"/>
  <c r="NIJ85" i="8"/>
  <c r="NIK85" i="8"/>
  <c r="NIL85" i="8"/>
  <c r="NIM85" i="8"/>
  <c r="NIN85" i="8"/>
  <c r="NIO85" i="8"/>
  <c r="NIP85" i="8"/>
  <c r="NIQ85" i="8"/>
  <c r="NIR85" i="8"/>
  <c r="NIS85" i="8"/>
  <c r="NIT85" i="8"/>
  <c r="NIU85" i="8"/>
  <c r="NIV85" i="8"/>
  <c r="NIW85" i="8"/>
  <c r="NIX85" i="8"/>
  <c r="NIY85" i="8"/>
  <c r="NIZ85" i="8"/>
  <c r="NJA85" i="8"/>
  <c r="NJB85" i="8"/>
  <c r="NJC85" i="8"/>
  <c r="NJD85" i="8"/>
  <c r="NJE85" i="8"/>
  <c r="NJF85" i="8"/>
  <c r="NJG85" i="8"/>
  <c r="NJH85" i="8"/>
  <c r="NJI85" i="8"/>
  <c r="NJJ85" i="8"/>
  <c r="NJK85" i="8"/>
  <c r="NJL85" i="8"/>
  <c r="NJM85" i="8"/>
  <c r="NJN85" i="8"/>
  <c r="NJO85" i="8"/>
  <c r="NJP85" i="8"/>
  <c r="NJQ85" i="8"/>
  <c r="NJR85" i="8"/>
  <c r="NJS85" i="8"/>
  <c r="NJT85" i="8"/>
  <c r="NJU85" i="8"/>
  <c r="NJV85" i="8"/>
  <c r="NJW85" i="8"/>
  <c r="NJX85" i="8"/>
  <c r="NJY85" i="8"/>
  <c r="NJZ85" i="8"/>
  <c r="NKA85" i="8"/>
  <c r="NKB85" i="8"/>
  <c r="NKC85" i="8"/>
  <c r="NKD85" i="8"/>
  <c r="NKE85" i="8"/>
  <c r="NKF85" i="8"/>
  <c r="NKG85" i="8"/>
  <c r="NKH85" i="8"/>
  <c r="NKI85" i="8"/>
  <c r="NKJ85" i="8"/>
  <c r="NKK85" i="8"/>
  <c r="NKL85" i="8"/>
  <c r="NKM85" i="8"/>
  <c r="NKN85" i="8"/>
  <c r="NKO85" i="8"/>
  <c r="NKP85" i="8"/>
  <c r="NKQ85" i="8"/>
  <c r="NKR85" i="8"/>
  <c r="NKS85" i="8"/>
  <c r="NKT85" i="8"/>
  <c r="NKU85" i="8"/>
  <c r="NKV85" i="8"/>
  <c r="NKW85" i="8"/>
  <c r="NKX85" i="8"/>
  <c r="NKY85" i="8"/>
  <c r="NKZ85" i="8"/>
  <c r="NLA85" i="8"/>
  <c r="NLB85" i="8"/>
  <c r="NLC85" i="8"/>
  <c r="NLD85" i="8"/>
  <c r="NLE85" i="8"/>
  <c r="NLF85" i="8"/>
  <c r="NLG85" i="8"/>
  <c r="NLH85" i="8"/>
  <c r="NLI85" i="8"/>
  <c r="NLJ85" i="8"/>
  <c r="NLK85" i="8"/>
  <c r="NLL85" i="8"/>
  <c r="NLM85" i="8"/>
  <c r="NLN85" i="8"/>
  <c r="NLO85" i="8"/>
  <c r="NLP85" i="8"/>
  <c r="NLQ85" i="8"/>
  <c r="NLR85" i="8"/>
  <c r="NLS85" i="8"/>
  <c r="NLT85" i="8"/>
  <c r="NLU85" i="8"/>
  <c r="NLV85" i="8"/>
  <c r="NLW85" i="8"/>
  <c r="NLX85" i="8"/>
  <c r="NLY85" i="8"/>
  <c r="NLZ85" i="8"/>
  <c r="NMA85" i="8"/>
  <c r="NMB85" i="8"/>
  <c r="NMC85" i="8"/>
  <c r="NMD85" i="8"/>
  <c r="NME85" i="8"/>
  <c r="NMF85" i="8"/>
  <c r="NMG85" i="8"/>
  <c r="NMH85" i="8"/>
  <c r="NMI85" i="8"/>
  <c r="NMJ85" i="8"/>
  <c r="NMK85" i="8"/>
  <c r="NML85" i="8"/>
  <c r="NMM85" i="8"/>
  <c r="NMN85" i="8"/>
  <c r="NMO85" i="8"/>
  <c r="NMP85" i="8"/>
  <c r="NMQ85" i="8"/>
  <c r="NMR85" i="8"/>
  <c r="NMS85" i="8"/>
  <c r="NMT85" i="8"/>
  <c r="NMU85" i="8"/>
  <c r="NMV85" i="8"/>
  <c r="NMW85" i="8"/>
  <c r="NMX85" i="8"/>
  <c r="NMY85" i="8"/>
  <c r="NMZ85" i="8"/>
  <c r="NNA85" i="8"/>
  <c r="NNB85" i="8"/>
  <c r="NNC85" i="8"/>
  <c r="NND85" i="8"/>
  <c r="NNE85" i="8"/>
  <c r="NNF85" i="8"/>
  <c r="NNG85" i="8"/>
  <c r="NNH85" i="8"/>
  <c r="NNI85" i="8"/>
  <c r="NNJ85" i="8"/>
  <c r="NNK85" i="8"/>
  <c r="NNL85" i="8"/>
  <c r="NNM85" i="8"/>
  <c r="NNN85" i="8"/>
  <c r="NNO85" i="8"/>
  <c r="NNP85" i="8"/>
  <c r="NNQ85" i="8"/>
  <c r="NNR85" i="8"/>
  <c r="NNS85" i="8"/>
  <c r="NNT85" i="8"/>
  <c r="NNU85" i="8"/>
  <c r="NNV85" i="8"/>
  <c r="NNW85" i="8"/>
  <c r="NNX85" i="8"/>
  <c r="NNY85" i="8"/>
  <c r="NNZ85" i="8"/>
  <c r="NOA85" i="8"/>
  <c r="NOB85" i="8"/>
  <c r="NOC85" i="8"/>
  <c r="NOD85" i="8"/>
  <c r="NOE85" i="8"/>
  <c r="NOF85" i="8"/>
  <c r="NOG85" i="8"/>
  <c r="NOH85" i="8"/>
  <c r="NOI85" i="8"/>
  <c r="NOJ85" i="8"/>
  <c r="NOK85" i="8"/>
  <c r="NOL85" i="8"/>
  <c r="NOM85" i="8"/>
  <c r="NON85" i="8"/>
  <c r="NOO85" i="8"/>
  <c r="NOP85" i="8"/>
  <c r="NOQ85" i="8"/>
  <c r="NOR85" i="8"/>
  <c r="NOS85" i="8"/>
  <c r="NOT85" i="8"/>
  <c r="NOU85" i="8"/>
  <c r="NOV85" i="8"/>
  <c r="NOW85" i="8"/>
  <c r="NOX85" i="8"/>
  <c r="NOY85" i="8"/>
  <c r="NOZ85" i="8"/>
  <c r="NPA85" i="8"/>
  <c r="NPB85" i="8"/>
  <c r="NPC85" i="8"/>
  <c r="NPD85" i="8"/>
  <c r="NPE85" i="8"/>
  <c r="NPF85" i="8"/>
  <c r="NPG85" i="8"/>
  <c r="NPH85" i="8"/>
  <c r="NPI85" i="8"/>
  <c r="NPJ85" i="8"/>
  <c r="NPK85" i="8"/>
  <c r="NPL85" i="8"/>
  <c r="NPM85" i="8"/>
  <c r="NPN85" i="8"/>
  <c r="NPO85" i="8"/>
  <c r="NPP85" i="8"/>
  <c r="NPQ85" i="8"/>
  <c r="NPR85" i="8"/>
  <c r="NPS85" i="8"/>
  <c r="NPT85" i="8"/>
  <c r="NPU85" i="8"/>
  <c r="NPV85" i="8"/>
  <c r="NPW85" i="8"/>
  <c r="NPX85" i="8"/>
  <c r="NPY85" i="8"/>
  <c r="NPZ85" i="8"/>
  <c r="NQA85" i="8"/>
  <c r="NQB85" i="8"/>
  <c r="NQC85" i="8"/>
  <c r="NQD85" i="8"/>
  <c r="NQE85" i="8"/>
  <c r="NQF85" i="8"/>
  <c r="NQG85" i="8"/>
  <c r="NQH85" i="8"/>
  <c r="NQI85" i="8"/>
  <c r="NQJ85" i="8"/>
  <c r="NQK85" i="8"/>
  <c r="NQL85" i="8"/>
  <c r="NQM85" i="8"/>
  <c r="NQN85" i="8"/>
  <c r="NQO85" i="8"/>
  <c r="NQP85" i="8"/>
  <c r="NQQ85" i="8"/>
  <c r="NQR85" i="8"/>
  <c r="NQS85" i="8"/>
  <c r="NQT85" i="8"/>
  <c r="NQU85" i="8"/>
  <c r="NQV85" i="8"/>
  <c r="NQW85" i="8"/>
  <c r="NQX85" i="8"/>
  <c r="NQY85" i="8"/>
  <c r="NQZ85" i="8"/>
  <c r="NRA85" i="8"/>
  <c r="NRB85" i="8"/>
  <c r="NRC85" i="8"/>
  <c r="NRD85" i="8"/>
  <c r="NRE85" i="8"/>
  <c r="NRF85" i="8"/>
  <c r="NRG85" i="8"/>
  <c r="NRH85" i="8"/>
  <c r="NRI85" i="8"/>
  <c r="NRJ85" i="8"/>
  <c r="NRK85" i="8"/>
  <c r="NRL85" i="8"/>
  <c r="NRM85" i="8"/>
  <c r="NRN85" i="8"/>
  <c r="NRO85" i="8"/>
  <c r="NRP85" i="8"/>
  <c r="NRQ85" i="8"/>
  <c r="NRR85" i="8"/>
  <c r="NRS85" i="8"/>
  <c r="NRT85" i="8"/>
  <c r="NRU85" i="8"/>
  <c r="NRV85" i="8"/>
  <c r="NRW85" i="8"/>
  <c r="NRX85" i="8"/>
  <c r="NRY85" i="8"/>
  <c r="NRZ85" i="8"/>
  <c r="NSA85" i="8"/>
  <c r="NSB85" i="8"/>
  <c r="NSC85" i="8"/>
  <c r="NSD85" i="8"/>
  <c r="NSE85" i="8"/>
  <c r="NSF85" i="8"/>
  <c r="NSG85" i="8"/>
  <c r="NSH85" i="8"/>
  <c r="NSI85" i="8"/>
  <c r="NSJ85" i="8"/>
  <c r="NSK85" i="8"/>
  <c r="NSL85" i="8"/>
  <c r="NSM85" i="8"/>
  <c r="NSN85" i="8"/>
  <c r="NSO85" i="8"/>
  <c r="NSP85" i="8"/>
  <c r="NSQ85" i="8"/>
  <c r="NSR85" i="8"/>
  <c r="NSS85" i="8"/>
  <c r="NST85" i="8"/>
  <c r="NSU85" i="8"/>
  <c r="NSV85" i="8"/>
  <c r="NSW85" i="8"/>
  <c r="NSX85" i="8"/>
  <c r="NSY85" i="8"/>
  <c r="NSZ85" i="8"/>
  <c r="NTA85" i="8"/>
  <c r="NTB85" i="8"/>
  <c r="NTC85" i="8"/>
  <c r="NTD85" i="8"/>
  <c r="NTE85" i="8"/>
  <c r="NTF85" i="8"/>
  <c r="NTG85" i="8"/>
  <c r="NTH85" i="8"/>
  <c r="NTI85" i="8"/>
  <c r="NTJ85" i="8"/>
  <c r="NTK85" i="8"/>
  <c r="NTL85" i="8"/>
  <c r="NTM85" i="8"/>
  <c r="NTN85" i="8"/>
  <c r="NTO85" i="8"/>
  <c r="NTP85" i="8"/>
  <c r="NTQ85" i="8"/>
  <c r="NTR85" i="8"/>
  <c r="NTS85" i="8"/>
  <c r="NTT85" i="8"/>
  <c r="NTU85" i="8"/>
  <c r="NTV85" i="8"/>
  <c r="NTW85" i="8"/>
  <c r="NTX85" i="8"/>
  <c r="NTY85" i="8"/>
  <c r="NTZ85" i="8"/>
  <c r="NUA85" i="8"/>
  <c r="NUB85" i="8"/>
  <c r="NUC85" i="8"/>
  <c r="NUD85" i="8"/>
  <c r="NUE85" i="8"/>
  <c r="NUF85" i="8"/>
  <c r="NUG85" i="8"/>
  <c r="NUH85" i="8"/>
  <c r="NUI85" i="8"/>
  <c r="NUJ85" i="8"/>
  <c r="NUK85" i="8"/>
  <c r="NUL85" i="8"/>
  <c r="NUM85" i="8"/>
  <c r="NUN85" i="8"/>
  <c r="NUO85" i="8"/>
  <c r="NUP85" i="8"/>
  <c r="NUQ85" i="8"/>
  <c r="NUR85" i="8"/>
  <c r="NUS85" i="8"/>
  <c r="NUT85" i="8"/>
  <c r="NUU85" i="8"/>
  <c r="NUV85" i="8"/>
  <c r="NUW85" i="8"/>
  <c r="NUX85" i="8"/>
  <c r="NUY85" i="8"/>
  <c r="NUZ85" i="8"/>
  <c r="NVA85" i="8"/>
  <c r="NVB85" i="8"/>
  <c r="NVC85" i="8"/>
  <c r="NVD85" i="8"/>
  <c r="NVE85" i="8"/>
  <c r="NVF85" i="8"/>
  <c r="NVG85" i="8"/>
  <c r="NVH85" i="8"/>
  <c r="NVI85" i="8"/>
  <c r="NVJ85" i="8"/>
  <c r="NVK85" i="8"/>
  <c r="NVL85" i="8"/>
  <c r="NVM85" i="8"/>
  <c r="NVN85" i="8"/>
  <c r="NVO85" i="8"/>
  <c r="NVP85" i="8"/>
  <c r="NVQ85" i="8"/>
  <c r="NVR85" i="8"/>
  <c r="NVS85" i="8"/>
  <c r="NVT85" i="8"/>
  <c r="NVU85" i="8"/>
  <c r="NVV85" i="8"/>
  <c r="NVW85" i="8"/>
  <c r="NVX85" i="8"/>
  <c r="NVY85" i="8"/>
  <c r="NVZ85" i="8"/>
  <c r="NWA85" i="8"/>
  <c r="NWB85" i="8"/>
  <c r="NWC85" i="8"/>
  <c r="NWD85" i="8"/>
  <c r="NWE85" i="8"/>
  <c r="NWF85" i="8"/>
  <c r="NWG85" i="8"/>
  <c r="NWH85" i="8"/>
  <c r="NWI85" i="8"/>
  <c r="NWJ85" i="8"/>
  <c r="NWK85" i="8"/>
  <c r="NWL85" i="8"/>
  <c r="NWM85" i="8"/>
  <c r="NWN85" i="8"/>
  <c r="NWO85" i="8"/>
  <c r="NWP85" i="8"/>
  <c r="NWQ85" i="8"/>
  <c r="NWR85" i="8"/>
  <c r="NWS85" i="8"/>
  <c r="NWT85" i="8"/>
  <c r="NWU85" i="8"/>
  <c r="NWV85" i="8"/>
  <c r="NWW85" i="8"/>
  <c r="NWX85" i="8"/>
  <c r="NWY85" i="8"/>
  <c r="NWZ85" i="8"/>
  <c r="NXA85" i="8"/>
  <c r="NXB85" i="8"/>
  <c r="NXC85" i="8"/>
  <c r="NXD85" i="8"/>
  <c r="NXE85" i="8"/>
  <c r="NXF85" i="8"/>
  <c r="NXG85" i="8"/>
  <c r="NXH85" i="8"/>
  <c r="NXI85" i="8"/>
  <c r="NXJ85" i="8"/>
  <c r="NXK85" i="8"/>
  <c r="NXL85" i="8"/>
  <c r="NXM85" i="8"/>
  <c r="NXN85" i="8"/>
  <c r="NXO85" i="8"/>
  <c r="NXP85" i="8"/>
  <c r="NXQ85" i="8"/>
  <c r="NXR85" i="8"/>
  <c r="NXS85" i="8"/>
  <c r="NXT85" i="8"/>
  <c r="NXU85" i="8"/>
  <c r="NXV85" i="8"/>
  <c r="NXW85" i="8"/>
  <c r="NXX85" i="8"/>
  <c r="NXY85" i="8"/>
  <c r="NXZ85" i="8"/>
  <c r="NYA85" i="8"/>
  <c r="NYB85" i="8"/>
  <c r="NYC85" i="8"/>
  <c r="NYD85" i="8"/>
  <c r="NYE85" i="8"/>
  <c r="NYF85" i="8"/>
  <c r="NYG85" i="8"/>
  <c r="NYH85" i="8"/>
  <c r="NYI85" i="8"/>
  <c r="NYJ85" i="8"/>
  <c r="NYK85" i="8"/>
  <c r="NYL85" i="8"/>
  <c r="NYM85" i="8"/>
  <c r="NYN85" i="8"/>
  <c r="NYO85" i="8"/>
  <c r="NYP85" i="8"/>
  <c r="NYQ85" i="8"/>
  <c r="NYR85" i="8"/>
  <c r="NYS85" i="8"/>
  <c r="NYT85" i="8"/>
  <c r="NYU85" i="8"/>
  <c r="NYV85" i="8"/>
  <c r="NYW85" i="8"/>
  <c r="NYX85" i="8"/>
  <c r="NYY85" i="8"/>
  <c r="NYZ85" i="8"/>
  <c r="NZA85" i="8"/>
  <c r="NZB85" i="8"/>
  <c r="NZC85" i="8"/>
  <c r="NZD85" i="8"/>
  <c r="NZE85" i="8"/>
  <c r="NZF85" i="8"/>
  <c r="NZG85" i="8"/>
  <c r="NZH85" i="8"/>
  <c r="NZI85" i="8"/>
  <c r="NZJ85" i="8"/>
  <c r="NZK85" i="8"/>
  <c r="NZL85" i="8"/>
  <c r="NZM85" i="8"/>
  <c r="NZN85" i="8"/>
  <c r="NZO85" i="8"/>
  <c r="NZP85" i="8"/>
  <c r="NZQ85" i="8"/>
  <c r="NZR85" i="8"/>
  <c r="NZS85" i="8"/>
  <c r="NZT85" i="8"/>
  <c r="NZU85" i="8"/>
  <c r="NZV85" i="8"/>
  <c r="NZW85" i="8"/>
  <c r="NZX85" i="8"/>
  <c r="NZY85" i="8"/>
  <c r="NZZ85" i="8"/>
  <c r="OAA85" i="8"/>
  <c r="OAB85" i="8"/>
  <c r="OAC85" i="8"/>
  <c r="OAD85" i="8"/>
  <c r="OAE85" i="8"/>
  <c r="OAF85" i="8"/>
  <c r="OAG85" i="8"/>
  <c r="OAH85" i="8"/>
  <c r="OAI85" i="8"/>
  <c r="OAJ85" i="8"/>
  <c r="OAK85" i="8"/>
  <c r="OAL85" i="8"/>
  <c r="OAM85" i="8"/>
  <c r="OAN85" i="8"/>
  <c r="OAO85" i="8"/>
  <c r="OAP85" i="8"/>
  <c r="OAQ85" i="8"/>
  <c r="OAR85" i="8"/>
  <c r="OAS85" i="8"/>
  <c r="OAT85" i="8"/>
  <c r="OAU85" i="8"/>
  <c r="OAV85" i="8"/>
  <c r="OAW85" i="8"/>
  <c r="OAX85" i="8"/>
  <c r="OAY85" i="8"/>
  <c r="OAZ85" i="8"/>
  <c r="OBA85" i="8"/>
  <c r="OBB85" i="8"/>
  <c r="OBC85" i="8"/>
  <c r="OBD85" i="8"/>
  <c r="OBE85" i="8"/>
  <c r="OBF85" i="8"/>
  <c r="OBG85" i="8"/>
  <c r="OBH85" i="8"/>
  <c r="OBI85" i="8"/>
  <c r="OBJ85" i="8"/>
  <c r="OBK85" i="8"/>
  <c r="OBL85" i="8"/>
  <c r="OBM85" i="8"/>
  <c r="OBN85" i="8"/>
  <c r="OBO85" i="8"/>
  <c r="OBP85" i="8"/>
  <c r="OBQ85" i="8"/>
  <c r="OBR85" i="8"/>
  <c r="OBS85" i="8"/>
  <c r="OBT85" i="8"/>
  <c r="OBU85" i="8"/>
  <c r="OBV85" i="8"/>
  <c r="OBW85" i="8"/>
  <c r="OBX85" i="8"/>
  <c r="OBY85" i="8"/>
  <c r="OBZ85" i="8"/>
  <c r="OCA85" i="8"/>
  <c r="OCB85" i="8"/>
  <c r="OCC85" i="8"/>
  <c r="OCD85" i="8"/>
  <c r="OCE85" i="8"/>
  <c r="OCF85" i="8"/>
  <c r="OCG85" i="8"/>
  <c r="OCH85" i="8"/>
  <c r="OCI85" i="8"/>
  <c r="OCJ85" i="8"/>
  <c r="OCK85" i="8"/>
  <c r="OCL85" i="8"/>
  <c r="OCM85" i="8"/>
  <c r="OCN85" i="8"/>
  <c r="OCO85" i="8"/>
  <c r="OCP85" i="8"/>
  <c r="OCQ85" i="8"/>
  <c r="OCR85" i="8"/>
  <c r="OCS85" i="8"/>
  <c r="OCT85" i="8"/>
  <c r="OCU85" i="8"/>
  <c r="OCV85" i="8"/>
  <c r="OCW85" i="8"/>
  <c r="OCX85" i="8"/>
  <c r="OCY85" i="8"/>
  <c r="OCZ85" i="8"/>
  <c r="ODA85" i="8"/>
  <c r="ODB85" i="8"/>
  <c r="ODC85" i="8"/>
  <c r="ODD85" i="8"/>
  <c r="ODE85" i="8"/>
  <c r="ODF85" i="8"/>
  <c r="ODG85" i="8"/>
  <c r="ODH85" i="8"/>
  <c r="ODI85" i="8"/>
  <c r="ODJ85" i="8"/>
  <c r="ODK85" i="8"/>
  <c r="ODL85" i="8"/>
  <c r="ODM85" i="8"/>
  <c r="ODN85" i="8"/>
  <c r="ODO85" i="8"/>
  <c r="ODP85" i="8"/>
  <c r="ODQ85" i="8"/>
  <c r="ODR85" i="8"/>
  <c r="ODS85" i="8"/>
  <c r="ODT85" i="8"/>
  <c r="ODU85" i="8"/>
  <c r="ODV85" i="8"/>
  <c r="ODW85" i="8"/>
  <c r="ODX85" i="8"/>
  <c r="ODY85" i="8"/>
  <c r="ODZ85" i="8"/>
  <c r="OEA85" i="8"/>
  <c r="OEB85" i="8"/>
  <c r="OEC85" i="8"/>
  <c r="OED85" i="8"/>
  <c r="OEE85" i="8"/>
  <c r="OEF85" i="8"/>
  <c r="OEG85" i="8"/>
  <c r="OEH85" i="8"/>
  <c r="OEI85" i="8"/>
  <c r="OEJ85" i="8"/>
  <c r="OEK85" i="8"/>
  <c r="OEL85" i="8"/>
  <c r="OEM85" i="8"/>
  <c r="OEN85" i="8"/>
  <c r="OEO85" i="8"/>
  <c r="OEP85" i="8"/>
  <c r="OEQ85" i="8"/>
  <c r="OER85" i="8"/>
  <c r="OES85" i="8"/>
  <c r="OET85" i="8"/>
  <c r="OEU85" i="8"/>
  <c r="OEV85" i="8"/>
  <c r="OEW85" i="8"/>
  <c r="OEX85" i="8"/>
  <c r="OEY85" i="8"/>
  <c r="OEZ85" i="8"/>
  <c r="OFA85" i="8"/>
  <c r="OFB85" i="8"/>
  <c r="OFC85" i="8"/>
  <c r="OFD85" i="8"/>
  <c r="OFE85" i="8"/>
  <c r="OFF85" i="8"/>
  <c r="OFG85" i="8"/>
  <c r="OFH85" i="8"/>
  <c r="OFI85" i="8"/>
  <c r="OFJ85" i="8"/>
  <c r="OFK85" i="8"/>
  <c r="OFL85" i="8"/>
  <c r="OFM85" i="8"/>
  <c r="OFN85" i="8"/>
  <c r="OFO85" i="8"/>
  <c r="OFP85" i="8"/>
  <c r="OFQ85" i="8"/>
  <c r="OFR85" i="8"/>
  <c r="OFS85" i="8"/>
  <c r="OFT85" i="8"/>
  <c r="OFU85" i="8"/>
  <c r="OFV85" i="8"/>
  <c r="OFW85" i="8"/>
  <c r="OFX85" i="8"/>
  <c r="OFY85" i="8"/>
  <c r="OFZ85" i="8"/>
  <c r="OGA85" i="8"/>
  <c r="OGB85" i="8"/>
  <c r="OGC85" i="8"/>
  <c r="OGD85" i="8"/>
  <c r="OGE85" i="8"/>
  <c r="OGF85" i="8"/>
  <c r="OGG85" i="8"/>
  <c r="OGH85" i="8"/>
  <c r="OGI85" i="8"/>
  <c r="OGJ85" i="8"/>
  <c r="OGK85" i="8"/>
  <c r="OGL85" i="8"/>
  <c r="OGM85" i="8"/>
  <c r="OGN85" i="8"/>
  <c r="OGO85" i="8"/>
  <c r="OGP85" i="8"/>
  <c r="OGQ85" i="8"/>
  <c r="OGR85" i="8"/>
  <c r="OGS85" i="8"/>
  <c r="OGT85" i="8"/>
  <c r="OGU85" i="8"/>
  <c r="OGV85" i="8"/>
  <c r="OGW85" i="8"/>
  <c r="OGX85" i="8"/>
  <c r="OGY85" i="8"/>
  <c r="OGZ85" i="8"/>
  <c r="OHA85" i="8"/>
  <c r="OHB85" i="8"/>
  <c r="OHC85" i="8"/>
  <c r="OHD85" i="8"/>
  <c r="OHE85" i="8"/>
  <c r="OHF85" i="8"/>
  <c r="OHG85" i="8"/>
  <c r="OHH85" i="8"/>
  <c r="OHI85" i="8"/>
  <c r="OHJ85" i="8"/>
  <c r="OHK85" i="8"/>
  <c r="OHL85" i="8"/>
  <c r="OHM85" i="8"/>
  <c r="OHN85" i="8"/>
  <c r="OHO85" i="8"/>
  <c r="OHP85" i="8"/>
  <c r="OHQ85" i="8"/>
  <c r="OHR85" i="8"/>
  <c r="OHS85" i="8"/>
  <c r="OHT85" i="8"/>
  <c r="OHU85" i="8"/>
  <c r="OHV85" i="8"/>
  <c r="OHW85" i="8"/>
  <c r="OHX85" i="8"/>
  <c r="OHY85" i="8"/>
  <c r="OHZ85" i="8"/>
  <c r="OIA85" i="8"/>
  <c r="OIB85" i="8"/>
  <c r="OIC85" i="8"/>
  <c r="OID85" i="8"/>
  <c r="OIE85" i="8"/>
  <c r="OIF85" i="8"/>
  <c r="OIG85" i="8"/>
  <c r="OIH85" i="8"/>
  <c r="OII85" i="8"/>
  <c r="OIJ85" i="8"/>
  <c r="OIK85" i="8"/>
  <c r="OIL85" i="8"/>
  <c r="OIM85" i="8"/>
  <c r="OIN85" i="8"/>
  <c r="OIO85" i="8"/>
  <c r="OIP85" i="8"/>
  <c r="OIQ85" i="8"/>
  <c r="OIR85" i="8"/>
  <c r="OIS85" i="8"/>
  <c r="OIT85" i="8"/>
  <c r="OIU85" i="8"/>
  <c r="OIV85" i="8"/>
  <c r="OIW85" i="8"/>
  <c r="OIX85" i="8"/>
  <c r="OIY85" i="8"/>
  <c r="OIZ85" i="8"/>
  <c r="OJA85" i="8"/>
  <c r="OJB85" i="8"/>
  <c r="OJC85" i="8"/>
  <c r="OJD85" i="8"/>
  <c r="OJE85" i="8"/>
  <c r="OJF85" i="8"/>
  <c r="OJG85" i="8"/>
  <c r="OJH85" i="8"/>
  <c r="OJI85" i="8"/>
  <c r="OJJ85" i="8"/>
  <c r="OJK85" i="8"/>
  <c r="OJL85" i="8"/>
  <c r="OJM85" i="8"/>
  <c r="OJN85" i="8"/>
  <c r="OJO85" i="8"/>
  <c r="OJP85" i="8"/>
  <c r="OJQ85" i="8"/>
  <c r="OJR85" i="8"/>
  <c r="OJS85" i="8"/>
  <c r="OJT85" i="8"/>
  <c r="OJU85" i="8"/>
  <c r="OJV85" i="8"/>
  <c r="OJW85" i="8"/>
  <c r="OJX85" i="8"/>
  <c r="OJY85" i="8"/>
  <c r="OJZ85" i="8"/>
  <c r="OKA85" i="8"/>
  <c r="OKB85" i="8"/>
  <c r="OKC85" i="8"/>
  <c r="OKD85" i="8"/>
  <c r="OKE85" i="8"/>
  <c r="OKF85" i="8"/>
  <c r="OKG85" i="8"/>
  <c r="OKH85" i="8"/>
  <c r="OKI85" i="8"/>
  <c r="OKJ85" i="8"/>
  <c r="OKK85" i="8"/>
  <c r="OKL85" i="8"/>
  <c r="OKM85" i="8"/>
  <c r="OKN85" i="8"/>
  <c r="OKO85" i="8"/>
  <c r="OKP85" i="8"/>
  <c r="OKQ85" i="8"/>
  <c r="OKR85" i="8"/>
  <c r="OKS85" i="8"/>
  <c r="OKT85" i="8"/>
  <c r="OKU85" i="8"/>
  <c r="OKV85" i="8"/>
  <c r="OKW85" i="8"/>
  <c r="OKX85" i="8"/>
  <c r="OKY85" i="8"/>
  <c r="OKZ85" i="8"/>
  <c r="OLA85" i="8"/>
  <c r="OLB85" i="8"/>
  <c r="OLC85" i="8"/>
  <c r="OLD85" i="8"/>
  <c r="OLE85" i="8"/>
  <c r="OLF85" i="8"/>
  <c r="OLG85" i="8"/>
  <c r="OLH85" i="8"/>
  <c r="OLI85" i="8"/>
  <c r="OLJ85" i="8"/>
  <c r="OLK85" i="8"/>
  <c r="OLL85" i="8"/>
  <c r="OLM85" i="8"/>
  <c r="OLN85" i="8"/>
  <c r="OLO85" i="8"/>
  <c r="OLP85" i="8"/>
  <c r="OLQ85" i="8"/>
  <c r="OLR85" i="8"/>
  <c r="OLS85" i="8"/>
  <c r="OLT85" i="8"/>
  <c r="OLU85" i="8"/>
  <c r="OLV85" i="8"/>
  <c r="OLW85" i="8"/>
  <c r="OLX85" i="8"/>
  <c r="OLY85" i="8"/>
  <c r="OLZ85" i="8"/>
  <c r="OMA85" i="8"/>
  <c r="OMB85" i="8"/>
  <c r="OMC85" i="8"/>
  <c r="OMD85" i="8"/>
  <c r="OME85" i="8"/>
  <c r="OMF85" i="8"/>
  <c r="OMG85" i="8"/>
  <c r="OMH85" i="8"/>
  <c r="OMI85" i="8"/>
  <c r="OMJ85" i="8"/>
  <c r="OMK85" i="8"/>
  <c r="OML85" i="8"/>
  <c r="OMM85" i="8"/>
  <c r="OMN85" i="8"/>
  <c r="OMO85" i="8"/>
  <c r="OMP85" i="8"/>
  <c r="OMQ85" i="8"/>
  <c r="OMR85" i="8"/>
  <c r="OMS85" i="8"/>
  <c r="OMT85" i="8"/>
  <c r="OMU85" i="8"/>
  <c r="OMV85" i="8"/>
  <c r="OMW85" i="8"/>
  <c r="OMX85" i="8"/>
  <c r="OMY85" i="8"/>
  <c r="OMZ85" i="8"/>
  <c r="ONA85" i="8"/>
  <c r="ONB85" i="8"/>
  <c r="ONC85" i="8"/>
  <c r="OND85" i="8"/>
  <c r="ONE85" i="8"/>
  <c r="ONF85" i="8"/>
  <c r="ONG85" i="8"/>
  <c r="ONH85" i="8"/>
  <c r="ONI85" i="8"/>
  <c r="ONJ85" i="8"/>
  <c r="ONK85" i="8"/>
  <c r="ONL85" i="8"/>
  <c r="ONM85" i="8"/>
  <c r="ONN85" i="8"/>
  <c r="ONO85" i="8"/>
  <c r="ONP85" i="8"/>
  <c r="ONQ85" i="8"/>
  <c r="ONR85" i="8"/>
  <c r="ONS85" i="8"/>
  <c r="ONT85" i="8"/>
  <c r="ONU85" i="8"/>
  <c r="ONV85" i="8"/>
  <c r="ONW85" i="8"/>
  <c r="ONX85" i="8"/>
  <c r="ONY85" i="8"/>
  <c r="ONZ85" i="8"/>
  <c r="OOA85" i="8"/>
  <c r="OOB85" i="8"/>
  <c r="OOC85" i="8"/>
  <c r="OOD85" i="8"/>
  <c r="OOE85" i="8"/>
  <c r="OOF85" i="8"/>
  <c r="OOG85" i="8"/>
  <c r="OOH85" i="8"/>
  <c r="OOI85" i="8"/>
  <c r="OOJ85" i="8"/>
  <c r="OOK85" i="8"/>
  <c r="OOL85" i="8"/>
  <c r="OOM85" i="8"/>
  <c r="OON85" i="8"/>
  <c r="OOO85" i="8"/>
  <c r="OOP85" i="8"/>
  <c r="OOQ85" i="8"/>
  <c r="OOR85" i="8"/>
  <c r="OOS85" i="8"/>
  <c r="OOT85" i="8"/>
  <c r="OOU85" i="8"/>
  <c r="OOV85" i="8"/>
  <c r="OOW85" i="8"/>
  <c r="OOX85" i="8"/>
  <c r="OOY85" i="8"/>
  <c r="OOZ85" i="8"/>
  <c r="OPA85" i="8"/>
  <c r="OPB85" i="8"/>
  <c r="OPC85" i="8"/>
  <c r="OPD85" i="8"/>
  <c r="OPE85" i="8"/>
  <c r="OPF85" i="8"/>
  <c r="OPG85" i="8"/>
  <c r="OPH85" i="8"/>
  <c r="OPI85" i="8"/>
  <c r="OPJ85" i="8"/>
  <c r="OPK85" i="8"/>
  <c r="OPL85" i="8"/>
  <c r="OPM85" i="8"/>
  <c r="OPN85" i="8"/>
  <c r="OPO85" i="8"/>
  <c r="OPP85" i="8"/>
  <c r="OPQ85" i="8"/>
  <c r="OPR85" i="8"/>
  <c r="OPS85" i="8"/>
  <c r="OPT85" i="8"/>
  <c r="OPU85" i="8"/>
  <c r="OPV85" i="8"/>
  <c r="OPW85" i="8"/>
  <c r="OPX85" i="8"/>
  <c r="OPY85" i="8"/>
  <c r="OPZ85" i="8"/>
  <c r="OQA85" i="8"/>
  <c r="OQB85" i="8"/>
  <c r="OQC85" i="8"/>
  <c r="OQD85" i="8"/>
  <c r="OQE85" i="8"/>
  <c r="OQF85" i="8"/>
  <c r="OQG85" i="8"/>
  <c r="OQH85" i="8"/>
  <c r="OQI85" i="8"/>
  <c r="OQJ85" i="8"/>
  <c r="OQK85" i="8"/>
  <c r="OQL85" i="8"/>
  <c r="OQM85" i="8"/>
  <c r="OQN85" i="8"/>
  <c r="OQO85" i="8"/>
  <c r="OQP85" i="8"/>
  <c r="OQQ85" i="8"/>
  <c r="OQR85" i="8"/>
  <c r="OQS85" i="8"/>
  <c r="OQT85" i="8"/>
  <c r="OQU85" i="8"/>
  <c r="OQV85" i="8"/>
  <c r="OQW85" i="8"/>
  <c r="OQX85" i="8"/>
  <c r="OQY85" i="8"/>
  <c r="OQZ85" i="8"/>
  <c r="ORA85" i="8"/>
  <c r="ORB85" i="8"/>
  <c r="ORC85" i="8"/>
  <c r="ORD85" i="8"/>
  <c r="ORE85" i="8"/>
  <c r="ORF85" i="8"/>
  <c r="ORG85" i="8"/>
  <c r="ORH85" i="8"/>
  <c r="ORI85" i="8"/>
  <c r="ORJ85" i="8"/>
  <c r="ORK85" i="8"/>
  <c r="ORL85" i="8"/>
  <c r="ORM85" i="8"/>
  <c r="ORN85" i="8"/>
  <c r="ORO85" i="8"/>
  <c r="ORP85" i="8"/>
  <c r="ORQ85" i="8"/>
  <c r="ORR85" i="8"/>
  <c r="ORS85" i="8"/>
  <c r="ORT85" i="8"/>
  <c r="ORU85" i="8"/>
  <c r="ORV85" i="8"/>
  <c r="ORW85" i="8"/>
  <c r="ORX85" i="8"/>
  <c r="ORY85" i="8"/>
  <c r="ORZ85" i="8"/>
  <c r="OSA85" i="8"/>
  <c r="OSB85" i="8"/>
  <c r="OSC85" i="8"/>
  <c r="OSD85" i="8"/>
  <c r="OSE85" i="8"/>
  <c r="OSF85" i="8"/>
  <c r="OSG85" i="8"/>
  <c r="OSH85" i="8"/>
  <c r="OSI85" i="8"/>
  <c r="OSJ85" i="8"/>
  <c r="OSK85" i="8"/>
  <c r="OSL85" i="8"/>
  <c r="OSM85" i="8"/>
  <c r="OSN85" i="8"/>
  <c r="OSO85" i="8"/>
  <c r="OSP85" i="8"/>
  <c r="OSQ85" i="8"/>
  <c r="OSR85" i="8"/>
  <c r="OSS85" i="8"/>
  <c r="OST85" i="8"/>
  <c r="OSU85" i="8"/>
  <c r="OSV85" i="8"/>
  <c r="OSW85" i="8"/>
  <c r="OSX85" i="8"/>
  <c r="OSY85" i="8"/>
  <c r="OSZ85" i="8"/>
  <c r="OTA85" i="8"/>
  <c r="OTB85" i="8"/>
  <c r="OTC85" i="8"/>
  <c r="OTD85" i="8"/>
  <c r="OTE85" i="8"/>
  <c r="OTF85" i="8"/>
  <c r="OTG85" i="8"/>
  <c r="OTH85" i="8"/>
  <c r="OTI85" i="8"/>
  <c r="OTJ85" i="8"/>
  <c r="OTK85" i="8"/>
  <c r="OTL85" i="8"/>
  <c r="OTM85" i="8"/>
  <c r="OTN85" i="8"/>
  <c r="OTO85" i="8"/>
  <c r="OTP85" i="8"/>
  <c r="OTQ85" i="8"/>
  <c r="OTR85" i="8"/>
  <c r="OTS85" i="8"/>
  <c r="OTT85" i="8"/>
  <c r="OTU85" i="8"/>
  <c r="OTV85" i="8"/>
  <c r="OTW85" i="8"/>
  <c r="OTX85" i="8"/>
  <c r="OTY85" i="8"/>
  <c r="OTZ85" i="8"/>
  <c r="OUA85" i="8"/>
  <c r="OUB85" i="8"/>
  <c r="OUC85" i="8"/>
  <c r="OUD85" i="8"/>
  <c r="OUE85" i="8"/>
  <c r="OUF85" i="8"/>
  <c r="OUG85" i="8"/>
  <c r="OUH85" i="8"/>
  <c r="OUI85" i="8"/>
  <c r="OUJ85" i="8"/>
  <c r="OUK85" i="8"/>
  <c r="OUL85" i="8"/>
  <c r="OUM85" i="8"/>
  <c r="OUN85" i="8"/>
  <c r="OUO85" i="8"/>
  <c r="OUP85" i="8"/>
  <c r="OUQ85" i="8"/>
  <c r="OUR85" i="8"/>
  <c r="OUS85" i="8"/>
  <c r="OUT85" i="8"/>
  <c r="OUU85" i="8"/>
  <c r="OUV85" i="8"/>
  <c r="OUW85" i="8"/>
  <c r="OUX85" i="8"/>
  <c r="OUY85" i="8"/>
  <c r="OUZ85" i="8"/>
  <c r="OVA85" i="8"/>
  <c r="OVB85" i="8"/>
  <c r="OVC85" i="8"/>
  <c r="OVD85" i="8"/>
  <c r="OVE85" i="8"/>
  <c r="OVF85" i="8"/>
  <c r="OVG85" i="8"/>
  <c r="OVH85" i="8"/>
  <c r="OVI85" i="8"/>
  <c r="OVJ85" i="8"/>
  <c r="OVK85" i="8"/>
  <c r="OVL85" i="8"/>
  <c r="OVM85" i="8"/>
  <c r="OVN85" i="8"/>
  <c r="OVO85" i="8"/>
  <c r="OVP85" i="8"/>
  <c r="OVQ85" i="8"/>
  <c r="OVR85" i="8"/>
  <c r="OVS85" i="8"/>
  <c r="OVT85" i="8"/>
  <c r="OVU85" i="8"/>
  <c r="OVV85" i="8"/>
  <c r="OVW85" i="8"/>
  <c r="OVX85" i="8"/>
  <c r="OVY85" i="8"/>
  <c r="OVZ85" i="8"/>
  <c r="OWA85" i="8"/>
  <c r="OWB85" i="8"/>
  <c r="OWC85" i="8"/>
  <c r="OWD85" i="8"/>
  <c r="OWE85" i="8"/>
  <c r="OWF85" i="8"/>
  <c r="OWG85" i="8"/>
  <c r="OWH85" i="8"/>
  <c r="OWI85" i="8"/>
  <c r="OWJ85" i="8"/>
  <c r="OWK85" i="8"/>
  <c r="OWL85" i="8"/>
  <c r="OWM85" i="8"/>
  <c r="OWN85" i="8"/>
  <c r="OWO85" i="8"/>
  <c r="OWP85" i="8"/>
  <c r="OWQ85" i="8"/>
  <c r="OWR85" i="8"/>
  <c r="OWS85" i="8"/>
  <c r="OWT85" i="8"/>
  <c r="OWU85" i="8"/>
  <c r="OWV85" i="8"/>
  <c r="OWW85" i="8"/>
  <c r="OWX85" i="8"/>
  <c r="OWY85" i="8"/>
  <c r="OWZ85" i="8"/>
  <c r="OXA85" i="8"/>
  <c r="OXB85" i="8"/>
  <c r="OXC85" i="8"/>
  <c r="OXD85" i="8"/>
  <c r="OXE85" i="8"/>
  <c r="OXF85" i="8"/>
  <c r="OXG85" i="8"/>
  <c r="OXH85" i="8"/>
  <c r="OXI85" i="8"/>
  <c r="OXJ85" i="8"/>
  <c r="OXK85" i="8"/>
  <c r="OXL85" i="8"/>
  <c r="OXM85" i="8"/>
  <c r="OXN85" i="8"/>
  <c r="OXO85" i="8"/>
  <c r="OXP85" i="8"/>
  <c r="OXQ85" i="8"/>
  <c r="OXR85" i="8"/>
  <c r="OXS85" i="8"/>
  <c r="OXT85" i="8"/>
  <c r="OXU85" i="8"/>
  <c r="OXV85" i="8"/>
  <c r="OXW85" i="8"/>
  <c r="OXX85" i="8"/>
  <c r="OXY85" i="8"/>
  <c r="OXZ85" i="8"/>
  <c r="OYA85" i="8"/>
  <c r="OYB85" i="8"/>
  <c r="OYC85" i="8"/>
  <c r="OYD85" i="8"/>
  <c r="OYE85" i="8"/>
  <c r="OYF85" i="8"/>
  <c r="OYG85" i="8"/>
  <c r="OYH85" i="8"/>
  <c r="OYI85" i="8"/>
  <c r="OYJ85" i="8"/>
  <c r="OYK85" i="8"/>
  <c r="OYL85" i="8"/>
  <c r="OYM85" i="8"/>
  <c r="OYN85" i="8"/>
  <c r="OYO85" i="8"/>
  <c r="OYP85" i="8"/>
  <c r="OYQ85" i="8"/>
  <c r="OYR85" i="8"/>
  <c r="OYS85" i="8"/>
  <c r="OYT85" i="8"/>
  <c r="OYU85" i="8"/>
  <c r="OYV85" i="8"/>
  <c r="OYW85" i="8"/>
  <c r="OYX85" i="8"/>
  <c r="OYY85" i="8"/>
  <c r="OYZ85" i="8"/>
  <c r="OZA85" i="8"/>
  <c r="OZB85" i="8"/>
  <c r="OZC85" i="8"/>
  <c r="OZD85" i="8"/>
  <c r="OZE85" i="8"/>
  <c r="OZF85" i="8"/>
  <c r="OZG85" i="8"/>
  <c r="OZH85" i="8"/>
  <c r="OZI85" i="8"/>
  <c r="OZJ85" i="8"/>
  <c r="OZK85" i="8"/>
  <c r="OZL85" i="8"/>
  <c r="OZM85" i="8"/>
  <c r="OZN85" i="8"/>
  <c r="OZO85" i="8"/>
  <c r="OZP85" i="8"/>
  <c r="OZQ85" i="8"/>
  <c r="OZR85" i="8"/>
  <c r="OZS85" i="8"/>
  <c r="OZT85" i="8"/>
  <c r="OZU85" i="8"/>
  <c r="OZV85" i="8"/>
  <c r="OZW85" i="8"/>
  <c r="OZX85" i="8"/>
  <c r="OZY85" i="8"/>
  <c r="OZZ85" i="8"/>
  <c r="PAA85" i="8"/>
  <c r="PAB85" i="8"/>
  <c r="PAC85" i="8"/>
  <c r="PAD85" i="8"/>
  <c r="PAE85" i="8"/>
  <c r="PAF85" i="8"/>
  <c r="PAG85" i="8"/>
  <c r="PAH85" i="8"/>
  <c r="PAI85" i="8"/>
  <c r="PAJ85" i="8"/>
  <c r="PAK85" i="8"/>
  <c r="PAL85" i="8"/>
  <c r="PAM85" i="8"/>
  <c r="PAN85" i="8"/>
  <c r="PAO85" i="8"/>
  <c r="PAP85" i="8"/>
  <c r="PAQ85" i="8"/>
  <c r="PAR85" i="8"/>
  <c r="PAS85" i="8"/>
  <c r="PAT85" i="8"/>
  <c r="PAU85" i="8"/>
  <c r="PAV85" i="8"/>
  <c r="PAW85" i="8"/>
  <c r="PAX85" i="8"/>
  <c r="PAY85" i="8"/>
  <c r="PAZ85" i="8"/>
  <c r="PBA85" i="8"/>
  <c r="PBB85" i="8"/>
  <c r="PBC85" i="8"/>
  <c r="PBD85" i="8"/>
  <c r="PBE85" i="8"/>
  <c r="PBF85" i="8"/>
  <c r="PBG85" i="8"/>
  <c r="PBH85" i="8"/>
  <c r="PBI85" i="8"/>
  <c r="PBJ85" i="8"/>
  <c r="PBK85" i="8"/>
  <c r="PBL85" i="8"/>
  <c r="PBM85" i="8"/>
  <c r="PBN85" i="8"/>
  <c r="PBO85" i="8"/>
  <c r="PBP85" i="8"/>
  <c r="PBQ85" i="8"/>
  <c r="PBR85" i="8"/>
  <c r="PBS85" i="8"/>
  <c r="PBT85" i="8"/>
  <c r="PBU85" i="8"/>
  <c r="PBV85" i="8"/>
  <c r="PBW85" i="8"/>
  <c r="PBX85" i="8"/>
  <c r="PBY85" i="8"/>
  <c r="PBZ85" i="8"/>
  <c r="PCA85" i="8"/>
  <c r="PCB85" i="8"/>
  <c r="PCC85" i="8"/>
  <c r="PCD85" i="8"/>
  <c r="PCE85" i="8"/>
  <c r="PCF85" i="8"/>
  <c r="PCG85" i="8"/>
  <c r="PCH85" i="8"/>
  <c r="PCI85" i="8"/>
  <c r="PCJ85" i="8"/>
  <c r="PCK85" i="8"/>
  <c r="PCL85" i="8"/>
  <c r="PCM85" i="8"/>
  <c r="PCN85" i="8"/>
  <c r="PCO85" i="8"/>
  <c r="PCP85" i="8"/>
  <c r="PCQ85" i="8"/>
  <c r="PCR85" i="8"/>
  <c r="PCS85" i="8"/>
  <c r="PCT85" i="8"/>
  <c r="PCU85" i="8"/>
  <c r="PCV85" i="8"/>
  <c r="PCW85" i="8"/>
  <c r="PCX85" i="8"/>
  <c r="PCY85" i="8"/>
  <c r="PCZ85" i="8"/>
  <c r="PDA85" i="8"/>
  <c r="PDB85" i="8"/>
  <c r="PDC85" i="8"/>
  <c r="PDD85" i="8"/>
  <c r="PDE85" i="8"/>
  <c r="PDF85" i="8"/>
  <c r="PDG85" i="8"/>
  <c r="PDH85" i="8"/>
  <c r="PDI85" i="8"/>
  <c r="PDJ85" i="8"/>
  <c r="PDK85" i="8"/>
  <c r="PDL85" i="8"/>
  <c r="PDM85" i="8"/>
  <c r="PDN85" i="8"/>
  <c r="PDO85" i="8"/>
  <c r="PDP85" i="8"/>
  <c r="PDQ85" i="8"/>
  <c r="PDR85" i="8"/>
  <c r="PDS85" i="8"/>
  <c r="PDT85" i="8"/>
  <c r="PDU85" i="8"/>
  <c r="PDV85" i="8"/>
  <c r="PDW85" i="8"/>
  <c r="PDX85" i="8"/>
  <c r="PDY85" i="8"/>
  <c r="PDZ85" i="8"/>
  <c r="PEA85" i="8"/>
  <c r="PEB85" i="8"/>
  <c r="PEC85" i="8"/>
  <c r="PED85" i="8"/>
  <c r="PEE85" i="8"/>
  <c r="PEF85" i="8"/>
  <c r="PEG85" i="8"/>
  <c r="PEH85" i="8"/>
  <c r="PEI85" i="8"/>
  <c r="PEJ85" i="8"/>
  <c r="PEK85" i="8"/>
  <c r="PEL85" i="8"/>
  <c r="PEM85" i="8"/>
  <c r="PEN85" i="8"/>
  <c r="PEO85" i="8"/>
  <c r="PEP85" i="8"/>
  <c r="PEQ85" i="8"/>
  <c r="PER85" i="8"/>
  <c r="PES85" i="8"/>
  <c r="PET85" i="8"/>
  <c r="PEU85" i="8"/>
  <c r="PEV85" i="8"/>
  <c r="PEW85" i="8"/>
  <c r="PEX85" i="8"/>
  <c r="PEY85" i="8"/>
  <c r="PEZ85" i="8"/>
  <c r="PFA85" i="8"/>
  <c r="PFB85" i="8"/>
  <c r="PFC85" i="8"/>
  <c r="PFD85" i="8"/>
  <c r="PFE85" i="8"/>
  <c r="PFF85" i="8"/>
  <c r="PFG85" i="8"/>
  <c r="PFH85" i="8"/>
  <c r="PFI85" i="8"/>
  <c r="PFJ85" i="8"/>
  <c r="PFK85" i="8"/>
  <c r="PFL85" i="8"/>
  <c r="PFM85" i="8"/>
  <c r="PFN85" i="8"/>
  <c r="PFO85" i="8"/>
  <c r="PFP85" i="8"/>
  <c r="PFQ85" i="8"/>
  <c r="PFR85" i="8"/>
  <c r="PFS85" i="8"/>
  <c r="PFT85" i="8"/>
  <c r="PFU85" i="8"/>
  <c r="PFV85" i="8"/>
  <c r="PFW85" i="8"/>
  <c r="PFX85" i="8"/>
  <c r="PFY85" i="8"/>
  <c r="PFZ85" i="8"/>
  <c r="PGA85" i="8"/>
  <c r="PGB85" i="8"/>
  <c r="PGC85" i="8"/>
  <c r="PGD85" i="8"/>
  <c r="PGE85" i="8"/>
  <c r="PGF85" i="8"/>
  <c r="PGG85" i="8"/>
  <c r="PGH85" i="8"/>
  <c r="PGI85" i="8"/>
  <c r="PGJ85" i="8"/>
  <c r="PGK85" i="8"/>
  <c r="PGL85" i="8"/>
  <c r="PGM85" i="8"/>
  <c r="PGN85" i="8"/>
  <c r="PGO85" i="8"/>
  <c r="PGP85" i="8"/>
  <c r="PGQ85" i="8"/>
  <c r="PGR85" i="8"/>
  <c r="PGS85" i="8"/>
  <c r="PGT85" i="8"/>
  <c r="PGU85" i="8"/>
  <c r="PGV85" i="8"/>
  <c r="PGW85" i="8"/>
  <c r="PGX85" i="8"/>
  <c r="PGY85" i="8"/>
  <c r="PGZ85" i="8"/>
  <c r="PHA85" i="8"/>
  <c r="PHB85" i="8"/>
  <c r="PHC85" i="8"/>
  <c r="PHD85" i="8"/>
  <c r="PHE85" i="8"/>
  <c r="PHF85" i="8"/>
  <c r="PHG85" i="8"/>
  <c r="PHH85" i="8"/>
  <c r="PHI85" i="8"/>
  <c r="PHJ85" i="8"/>
  <c r="PHK85" i="8"/>
  <c r="PHL85" i="8"/>
  <c r="PHM85" i="8"/>
  <c r="PHN85" i="8"/>
  <c r="PHO85" i="8"/>
  <c r="PHP85" i="8"/>
  <c r="PHQ85" i="8"/>
  <c r="PHR85" i="8"/>
  <c r="PHS85" i="8"/>
  <c r="PHT85" i="8"/>
  <c r="PHU85" i="8"/>
  <c r="PHV85" i="8"/>
  <c r="PHW85" i="8"/>
  <c r="PHX85" i="8"/>
  <c r="PHY85" i="8"/>
  <c r="PHZ85" i="8"/>
  <c r="PIA85" i="8"/>
  <c r="PIB85" i="8"/>
  <c r="PIC85" i="8"/>
  <c r="PID85" i="8"/>
  <c r="PIE85" i="8"/>
  <c r="PIF85" i="8"/>
  <c r="PIG85" i="8"/>
  <c r="PIH85" i="8"/>
  <c r="PII85" i="8"/>
  <c r="PIJ85" i="8"/>
  <c r="PIK85" i="8"/>
  <c r="PIL85" i="8"/>
  <c r="PIM85" i="8"/>
  <c r="PIN85" i="8"/>
  <c r="PIO85" i="8"/>
  <c r="PIP85" i="8"/>
  <c r="PIQ85" i="8"/>
  <c r="PIR85" i="8"/>
  <c r="PIS85" i="8"/>
  <c r="PIT85" i="8"/>
  <c r="PIU85" i="8"/>
  <c r="PIV85" i="8"/>
  <c r="PIW85" i="8"/>
  <c r="PIX85" i="8"/>
  <c r="PIY85" i="8"/>
  <c r="PIZ85" i="8"/>
  <c r="PJA85" i="8"/>
  <c r="PJB85" i="8"/>
  <c r="PJC85" i="8"/>
  <c r="PJD85" i="8"/>
  <c r="PJE85" i="8"/>
  <c r="PJF85" i="8"/>
  <c r="PJG85" i="8"/>
  <c r="PJH85" i="8"/>
  <c r="PJI85" i="8"/>
  <c r="PJJ85" i="8"/>
  <c r="PJK85" i="8"/>
  <c r="PJL85" i="8"/>
  <c r="PJM85" i="8"/>
  <c r="PJN85" i="8"/>
  <c r="PJO85" i="8"/>
  <c r="PJP85" i="8"/>
  <c r="PJQ85" i="8"/>
  <c r="PJR85" i="8"/>
  <c r="PJS85" i="8"/>
  <c r="PJT85" i="8"/>
  <c r="PJU85" i="8"/>
  <c r="PJV85" i="8"/>
  <c r="PJW85" i="8"/>
  <c r="PJX85" i="8"/>
  <c r="PJY85" i="8"/>
  <c r="PJZ85" i="8"/>
  <c r="PKA85" i="8"/>
  <c r="PKB85" i="8"/>
  <c r="PKC85" i="8"/>
  <c r="PKD85" i="8"/>
  <c r="PKE85" i="8"/>
  <c r="PKF85" i="8"/>
  <c r="PKG85" i="8"/>
  <c r="PKH85" i="8"/>
  <c r="PKI85" i="8"/>
  <c r="PKJ85" i="8"/>
  <c r="PKK85" i="8"/>
  <c r="PKL85" i="8"/>
  <c r="PKM85" i="8"/>
  <c r="PKN85" i="8"/>
  <c r="PKO85" i="8"/>
  <c r="PKP85" i="8"/>
  <c r="PKQ85" i="8"/>
  <c r="PKR85" i="8"/>
  <c r="PKS85" i="8"/>
  <c r="PKT85" i="8"/>
  <c r="PKU85" i="8"/>
  <c r="PKV85" i="8"/>
  <c r="PKW85" i="8"/>
  <c r="PKX85" i="8"/>
  <c r="PKY85" i="8"/>
  <c r="PKZ85" i="8"/>
  <c r="PLA85" i="8"/>
  <c r="PLB85" i="8"/>
  <c r="PLC85" i="8"/>
  <c r="PLD85" i="8"/>
  <c r="PLE85" i="8"/>
  <c r="PLF85" i="8"/>
  <c r="PLG85" i="8"/>
  <c r="PLH85" i="8"/>
  <c r="PLI85" i="8"/>
  <c r="PLJ85" i="8"/>
  <c r="PLK85" i="8"/>
  <c r="PLL85" i="8"/>
  <c r="PLM85" i="8"/>
  <c r="PLN85" i="8"/>
  <c r="PLO85" i="8"/>
  <c r="PLP85" i="8"/>
  <c r="PLQ85" i="8"/>
  <c r="PLR85" i="8"/>
  <c r="PLS85" i="8"/>
  <c r="PLT85" i="8"/>
  <c r="PLU85" i="8"/>
  <c r="PLV85" i="8"/>
  <c r="PLW85" i="8"/>
  <c r="PLX85" i="8"/>
  <c r="PLY85" i="8"/>
  <c r="PLZ85" i="8"/>
  <c r="PMA85" i="8"/>
  <c r="PMB85" i="8"/>
  <c r="PMC85" i="8"/>
  <c r="PMD85" i="8"/>
  <c r="PME85" i="8"/>
  <c r="PMF85" i="8"/>
  <c r="PMG85" i="8"/>
  <c r="PMH85" i="8"/>
  <c r="PMI85" i="8"/>
  <c r="PMJ85" i="8"/>
  <c r="PMK85" i="8"/>
  <c r="PML85" i="8"/>
  <c r="PMM85" i="8"/>
  <c r="PMN85" i="8"/>
  <c r="PMO85" i="8"/>
  <c r="PMP85" i="8"/>
  <c r="PMQ85" i="8"/>
  <c r="PMR85" i="8"/>
  <c r="PMS85" i="8"/>
  <c r="PMT85" i="8"/>
  <c r="PMU85" i="8"/>
  <c r="PMV85" i="8"/>
  <c r="PMW85" i="8"/>
  <c r="PMX85" i="8"/>
  <c r="PMY85" i="8"/>
  <c r="PMZ85" i="8"/>
  <c r="PNA85" i="8"/>
  <c r="PNB85" i="8"/>
  <c r="PNC85" i="8"/>
  <c r="PND85" i="8"/>
  <c r="PNE85" i="8"/>
  <c r="PNF85" i="8"/>
  <c r="PNG85" i="8"/>
  <c r="PNH85" i="8"/>
  <c r="PNI85" i="8"/>
  <c r="PNJ85" i="8"/>
  <c r="PNK85" i="8"/>
  <c r="PNL85" i="8"/>
  <c r="PNM85" i="8"/>
  <c r="PNN85" i="8"/>
  <c r="PNO85" i="8"/>
  <c r="PNP85" i="8"/>
  <c r="PNQ85" i="8"/>
  <c r="PNR85" i="8"/>
  <c r="PNS85" i="8"/>
  <c r="PNT85" i="8"/>
  <c r="PNU85" i="8"/>
  <c r="PNV85" i="8"/>
  <c r="PNW85" i="8"/>
  <c r="PNX85" i="8"/>
  <c r="PNY85" i="8"/>
  <c r="PNZ85" i="8"/>
  <c r="POA85" i="8"/>
  <c r="POB85" i="8"/>
  <c r="POC85" i="8"/>
  <c r="POD85" i="8"/>
  <c r="POE85" i="8"/>
  <c r="POF85" i="8"/>
  <c r="POG85" i="8"/>
  <c r="POH85" i="8"/>
  <c r="POI85" i="8"/>
  <c r="POJ85" i="8"/>
  <c r="POK85" i="8"/>
  <c r="POL85" i="8"/>
  <c r="POM85" i="8"/>
  <c r="PON85" i="8"/>
  <c r="POO85" i="8"/>
  <c r="POP85" i="8"/>
  <c r="POQ85" i="8"/>
  <c r="POR85" i="8"/>
  <c r="POS85" i="8"/>
  <c r="POT85" i="8"/>
  <c r="POU85" i="8"/>
  <c r="POV85" i="8"/>
  <c r="POW85" i="8"/>
  <c r="POX85" i="8"/>
  <c r="POY85" i="8"/>
  <c r="POZ85" i="8"/>
  <c r="PPA85" i="8"/>
  <c r="PPB85" i="8"/>
  <c r="PPC85" i="8"/>
  <c r="PPD85" i="8"/>
  <c r="PPE85" i="8"/>
  <c r="PPF85" i="8"/>
  <c r="PPG85" i="8"/>
  <c r="PPH85" i="8"/>
  <c r="PPI85" i="8"/>
  <c r="PPJ85" i="8"/>
  <c r="PPK85" i="8"/>
  <c r="PPL85" i="8"/>
  <c r="PPM85" i="8"/>
  <c r="PPN85" i="8"/>
  <c r="PPO85" i="8"/>
  <c r="PPP85" i="8"/>
  <c r="PPQ85" i="8"/>
  <c r="PPR85" i="8"/>
  <c r="PPS85" i="8"/>
  <c r="PPT85" i="8"/>
  <c r="PPU85" i="8"/>
  <c r="PPV85" i="8"/>
  <c r="PPW85" i="8"/>
  <c r="PPX85" i="8"/>
  <c r="PPY85" i="8"/>
  <c r="PPZ85" i="8"/>
  <c r="PQA85" i="8"/>
  <c r="PQB85" i="8"/>
  <c r="PQC85" i="8"/>
  <c r="PQD85" i="8"/>
  <c r="PQE85" i="8"/>
  <c r="PQF85" i="8"/>
  <c r="PQG85" i="8"/>
  <c r="PQH85" i="8"/>
  <c r="PQI85" i="8"/>
  <c r="PQJ85" i="8"/>
  <c r="PQK85" i="8"/>
  <c r="PQL85" i="8"/>
  <c r="PQM85" i="8"/>
  <c r="PQN85" i="8"/>
  <c r="PQO85" i="8"/>
  <c r="PQP85" i="8"/>
  <c r="PQQ85" i="8"/>
  <c r="PQR85" i="8"/>
  <c r="PQS85" i="8"/>
  <c r="PQT85" i="8"/>
  <c r="PQU85" i="8"/>
  <c r="PQV85" i="8"/>
  <c r="PQW85" i="8"/>
  <c r="PQX85" i="8"/>
  <c r="PQY85" i="8"/>
  <c r="PQZ85" i="8"/>
  <c r="PRA85" i="8"/>
  <c r="PRB85" i="8"/>
  <c r="PRC85" i="8"/>
  <c r="PRD85" i="8"/>
  <c r="PRE85" i="8"/>
  <c r="PRF85" i="8"/>
  <c r="PRG85" i="8"/>
  <c r="PRH85" i="8"/>
  <c r="PRI85" i="8"/>
  <c r="PRJ85" i="8"/>
  <c r="PRK85" i="8"/>
  <c r="PRL85" i="8"/>
  <c r="PRM85" i="8"/>
  <c r="PRN85" i="8"/>
  <c r="PRO85" i="8"/>
  <c r="PRP85" i="8"/>
  <c r="PRQ85" i="8"/>
  <c r="PRR85" i="8"/>
  <c r="PRS85" i="8"/>
  <c r="PRT85" i="8"/>
  <c r="PRU85" i="8"/>
  <c r="PRV85" i="8"/>
  <c r="PRW85" i="8"/>
  <c r="PRX85" i="8"/>
  <c r="PRY85" i="8"/>
  <c r="PRZ85" i="8"/>
  <c r="PSA85" i="8"/>
  <c r="PSB85" i="8"/>
  <c r="PSC85" i="8"/>
  <c r="PSD85" i="8"/>
  <c r="PSE85" i="8"/>
  <c r="PSF85" i="8"/>
  <c r="PSG85" i="8"/>
  <c r="PSH85" i="8"/>
  <c r="PSI85" i="8"/>
  <c r="PSJ85" i="8"/>
  <c r="PSK85" i="8"/>
  <c r="PSL85" i="8"/>
  <c r="PSM85" i="8"/>
  <c r="PSN85" i="8"/>
  <c r="PSO85" i="8"/>
  <c r="PSP85" i="8"/>
  <c r="PSQ85" i="8"/>
  <c r="PSR85" i="8"/>
  <c r="PSS85" i="8"/>
  <c r="PST85" i="8"/>
  <c r="PSU85" i="8"/>
  <c r="PSV85" i="8"/>
  <c r="PSW85" i="8"/>
  <c r="PSX85" i="8"/>
  <c r="PSY85" i="8"/>
  <c r="PSZ85" i="8"/>
  <c r="PTA85" i="8"/>
  <c r="PTB85" i="8"/>
  <c r="PTC85" i="8"/>
  <c r="PTD85" i="8"/>
  <c r="PTE85" i="8"/>
  <c r="PTF85" i="8"/>
  <c r="PTG85" i="8"/>
  <c r="PTH85" i="8"/>
  <c r="PTI85" i="8"/>
  <c r="PTJ85" i="8"/>
  <c r="PTK85" i="8"/>
  <c r="PTL85" i="8"/>
  <c r="PTM85" i="8"/>
  <c r="PTN85" i="8"/>
  <c r="PTO85" i="8"/>
  <c r="PTP85" i="8"/>
  <c r="PTQ85" i="8"/>
  <c r="PTR85" i="8"/>
  <c r="PTS85" i="8"/>
  <c r="PTT85" i="8"/>
  <c r="PTU85" i="8"/>
  <c r="PTV85" i="8"/>
  <c r="PTW85" i="8"/>
  <c r="PTX85" i="8"/>
  <c r="PTY85" i="8"/>
  <c r="PTZ85" i="8"/>
  <c r="PUA85" i="8"/>
  <c r="PUB85" i="8"/>
  <c r="PUC85" i="8"/>
  <c r="PUD85" i="8"/>
  <c r="PUE85" i="8"/>
  <c r="PUF85" i="8"/>
  <c r="PUG85" i="8"/>
  <c r="PUH85" i="8"/>
  <c r="PUI85" i="8"/>
  <c r="PUJ85" i="8"/>
  <c r="PUK85" i="8"/>
  <c r="PUL85" i="8"/>
  <c r="PUM85" i="8"/>
  <c r="PUN85" i="8"/>
  <c r="PUO85" i="8"/>
  <c r="PUP85" i="8"/>
  <c r="PUQ85" i="8"/>
  <c r="PUR85" i="8"/>
  <c r="PUS85" i="8"/>
  <c r="PUT85" i="8"/>
  <c r="PUU85" i="8"/>
  <c r="PUV85" i="8"/>
  <c r="PUW85" i="8"/>
  <c r="PUX85" i="8"/>
  <c r="PUY85" i="8"/>
  <c r="PUZ85" i="8"/>
  <c r="PVA85" i="8"/>
  <c r="PVB85" i="8"/>
  <c r="PVC85" i="8"/>
  <c r="PVD85" i="8"/>
  <c r="PVE85" i="8"/>
  <c r="PVF85" i="8"/>
  <c r="PVG85" i="8"/>
  <c r="PVH85" i="8"/>
  <c r="PVI85" i="8"/>
  <c r="PVJ85" i="8"/>
  <c r="PVK85" i="8"/>
  <c r="PVL85" i="8"/>
  <c r="PVM85" i="8"/>
  <c r="PVN85" i="8"/>
  <c r="PVO85" i="8"/>
  <c r="PVP85" i="8"/>
  <c r="PVQ85" i="8"/>
  <c r="PVR85" i="8"/>
  <c r="PVS85" i="8"/>
  <c r="PVT85" i="8"/>
  <c r="PVU85" i="8"/>
  <c r="PVV85" i="8"/>
  <c r="PVW85" i="8"/>
  <c r="PVX85" i="8"/>
  <c r="PVY85" i="8"/>
  <c r="PVZ85" i="8"/>
  <c r="PWA85" i="8"/>
  <c r="PWB85" i="8"/>
  <c r="PWC85" i="8"/>
  <c r="PWD85" i="8"/>
  <c r="PWE85" i="8"/>
  <c r="PWF85" i="8"/>
  <c r="PWG85" i="8"/>
  <c r="PWH85" i="8"/>
  <c r="PWI85" i="8"/>
  <c r="PWJ85" i="8"/>
  <c r="PWK85" i="8"/>
  <c r="PWL85" i="8"/>
  <c r="PWM85" i="8"/>
  <c r="PWN85" i="8"/>
  <c r="PWO85" i="8"/>
  <c r="PWP85" i="8"/>
  <c r="PWQ85" i="8"/>
  <c r="PWR85" i="8"/>
  <c r="PWS85" i="8"/>
  <c r="PWT85" i="8"/>
  <c r="PWU85" i="8"/>
  <c r="PWV85" i="8"/>
  <c r="PWW85" i="8"/>
  <c r="PWX85" i="8"/>
  <c r="PWY85" i="8"/>
  <c r="PWZ85" i="8"/>
  <c r="PXA85" i="8"/>
  <c r="PXB85" i="8"/>
  <c r="PXC85" i="8"/>
  <c r="PXD85" i="8"/>
  <c r="PXE85" i="8"/>
  <c r="PXF85" i="8"/>
  <c r="PXG85" i="8"/>
  <c r="PXH85" i="8"/>
  <c r="PXI85" i="8"/>
  <c r="PXJ85" i="8"/>
  <c r="PXK85" i="8"/>
  <c r="PXL85" i="8"/>
  <c r="PXM85" i="8"/>
  <c r="PXN85" i="8"/>
  <c r="PXO85" i="8"/>
  <c r="PXP85" i="8"/>
  <c r="PXQ85" i="8"/>
  <c r="PXR85" i="8"/>
  <c r="PXS85" i="8"/>
  <c r="PXT85" i="8"/>
  <c r="PXU85" i="8"/>
  <c r="PXV85" i="8"/>
  <c r="PXW85" i="8"/>
  <c r="PXX85" i="8"/>
  <c r="PXY85" i="8"/>
  <c r="PXZ85" i="8"/>
  <c r="PYA85" i="8"/>
  <c r="PYB85" i="8"/>
  <c r="PYC85" i="8"/>
  <c r="PYD85" i="8"/>
  <c r="PYE85" i="8"/>
  <c r="PYF85" i="8"/>
  <c r="PYG85" i="8"/>
  <c r="PYH85" i="8"/>
  <c r="PYI85" i="8"/>
  <c r="PYJ85" i="8"/>
  <c r="PYK85" i="8"/>
  <c r="PYL85" i="8"/>
  <c r="PYM85" i="8"/>
  <c r="PYN85" i="8"/>
  <c r="PYO85" i="8"/>
  <c r="PYP85" i="8"/>
  <c r="PYQ85" i="8"/>
  <c r="PYR85" i="8"/>
  <c r="PYS85" i="8"/>
  <c r="PYT85" i="8"/>
  <c r="PYU85" i="8"/>
  <c r="PYV85" i="8"/>
  <c r="PYW85" i="8"/>
  <c r="PYX85" i="8"/>
  <c r="PYY85" i="8"/>
  <c r="PYZ85" i="8"/>
  <c r="PZA85" i="8"/>
  <c r="PZB85" i="8"/>
  <c r="PZC85" i="8"/>
  <c r="PZD85" i="8"/>
  <c r="PZE85" i="8"/>
  <c r="PZF85" i="8"/>
  <c r="PZG85" i="8"/>
  <c r="PZH85" i="8"/>
  <c r="PZI85" i="8"/>
  <c r="PZJ85" i="8"/>
  <c r="PZK85" i="8"/>
  <c r="PZL85" i="8"/>
  <c r="PZM85" i="8"/>
  <c r="PZN85" i="8"/>
  <c r="PZO85" i="8"/>
  <c r="PZP85" i="8"/>
  <c r="PZQ85" i="8"/>
  <c r="PZR85" i="8"/>
  <c r="PZS85" i="8"/>
  <c r="PZT85" i="8"/>
  <c r="PZU85" i="8"/>
  <c r="PZV85" i="8"/>
  <c r="PZW85" i="8"/>
  <c r="PZX85" i="8"/>
  <c r="PZY85" i="8"/>
  <c r="PZZ85" i="8"/>
  <c r="QAA85" i="8"/>
  <c r="QAB85" i="8"/>
  <c r="QAC85" i="8"/>
  <c r="QAD85" i="8"/>
  <c r="QAE85" i="8"/>
  <c r="QAF85" i="8"/>
  <c r="QAG85" i="8"/>
  <c r="QAH85" i="8"/>
  <c r="QAI85" i="8"/>
  <c r="QAJ85" i="8"/>
  <c r="QAK85" i="8"/>
  <c r="QAL85" i="8"/>
  <c r="QAM85" i="8"/>
  <c r="QAN85" i="8"/>
  <c r="QAO85" i="8"/>
  <c r="QAP85" i="8"/>
  <c r="QAQ85" i="8"/>
  <c r="QAR85" i="8"/>
  <c r="QAS85" i="8"/>
  <c r="QAT85" i="8"/>
  <c r="QAU85" i="8"/>
  <c r="QAV85" i="8"/>
  <c r="QAW85" i="8"/>
  <c r="QAX85" i="8"/>
  <c r="QAY85" i="8"/>
  <c r="QAZ85" i="8"/>
  <c r="QBA85" i="8"/>
  <c r="QBB85" i="8"/>
  <c r="QBC85" i="8"/>
  <c r="QBD85" i="8"/>
  <c r="QBE85" i="8"/>
  <c r="QBF85" i="8"/>
  <c r="QBG85" i="8"/>
  <c r="QBH85" i="8"/>
  <c r="QBI85" i="8"/>
  <c r="QBJ85" i="8"/>
  <c r="QBK85" i="8"/>
  <c r="QBL85" i="8"/>
  <c r="QBM85" i="8"/>
  <c r="QBN85" i="8"/>
  <c r="QBO85" i="8"/>
  <c r="QBP85" i="8"/>
  <c r="QBQ85" i="8"/>
  <c r="QBR85" i="8"/>
  <c r="QBS85" i="8"/>
  <c r="QBT85" i="8"/>
  <c r="QBU85" i="8"/>
  <c r="QBV85" i="8"/>
  <c r="QBW85" i="8"/>
  <c r="QBX85" i="8"/>
  <c r="QBY85" i="8"/>
  <c r="QBZ85" i="8"/>
  <c r="QCA85" i="8"/>
  <c r="QCB85" i="8"/>
  <c r="QCC85" i="8"/>
  <c r="QCD85" i="8"/>
  <c r="QCE85" i="8"/>
  <c r="QCF85" i="8"/>
  <c r="QCG85" i="8"/>
  <c r="QCH85" i="8"/>
  <c r="QCI85" i="8"/>
  <c r="QCJ85" i="8"/>
  <c r="QCK85" i="8"/>
  <c r="QCL85" i="8"/>
  <c r="QCM85" i="8"/>
  <c r="QCN85" i="8"/>
  <c r="QCO85" i="8"/>
  <c r="QCP85" i="8"/>
  <c r="QCQ85" i="8"/>
  <c r="QCR85" i="8"/>
  <c r="QCS85" i="8"/>
  <c r="QCT85" i="8"/>
  <c r="QCU85" i="8"/>
  <c r="QCV85" i="8"/>
  <c r="QCW85" i="8"/>
  <c r="QCX85" i="8"/>
  <c r="QCY85" i="8"/>
  <c r="QCZ85" i="8"/>
  <c r="QDA85" i="8"/>
  <c r="QDB85" i="8"/>
  <c r="QDC85" i="8"/>
  <c r="QDD85" i="8"/>
  <c r="QDE85" i="8"/>
  <c r="QDF85" i="8"/>
  <c r="QDG85" i="8"/>
  <c r="QDH85" i="8"/>
  <c r="QDI85" i="8"/>
  <c r="QDJ85" i="8"/>
  <c r="QDK85" i="8"/>
  <c r="QDL85" i="8"/>
  <c r="QDM85" i="8"/>
  <c r="QDN85" i="8"/>
  <c r="QDO85" i="8"/>
  <c r="QDP85" i="8"/>
  <c r="QDQ85" i="8"/>
  <c r="QDR85" i="8"/>
  <c r="QDS85" i="8"/>
  <c r="QDT85" i="8"/>
  <c r="QDU85" i="8"/>
  <c r="QDV85" i="8"/>
  <c r="QDW85" i="8"/>
  <c r="QDX85" i="8"/>
  <c r="QDY85" i="8"/>
  <c r="QDZ85" i="8"/>
  <c r="QEA85" i="8"/>
  <c r="QEB85" i="8"/>
  <c r="QEC85" i="8"/>
  <c r="QED85" i="8"/>
  <c r="QEE85" i="8"/>
  <c r="QEF85" i="8"/>
  <c r="QEG85" i="8"/>
  <c r="QEH85" i="8"/>
  <c r="QEI85" i="8"/>
  <c r="QEJ85" i="8"/>
  <c r="QEK85" i="8"/>
  <c r="QEL85" i="8"/>
  <c r="QEM85" i="8"/>
  <c r="QEN85" i="8"/>
  <c r="QEO85" i="8"/>
  <c r="QEP85" i="8"/>
  <c r="QEQ85" i="8"/>
  <c r="QER85" i="8"/>
  <c r="QES85" i="8"/>
  <c r="QET85" i="8"/>
  <c r="QEU85" i="8"/>
  <c r="QEV85" i="8"/>
  <c r="QEW85" i="8"/>
  <c r="QEX85" i="8"/>
  <c r="QEY85" i="8"/>
  <c r="QEZ85" i="8"/>
  <c r="QFA85" i="8"/>
  <c r="QFB85" i="8"/>
  <c r="QFC85" i="8"/>
  <c r="QFD85" i="8"/>
  <c r="QFE85" i="8"/>
  <c r="QFF85" i="8"/>
  <c r="QFG85" i="8"/>
  <c r="QFH85" i="8"/>
  <c r="QFI85" i="8"/>
  <c r="QFJ85" i="8"/>
  <c r="QFK85" i="8"/>
  <c r="QFL85" i="8"/>
  <c r="QFM85" i="8"/>
  <c r="QFN85" i="8"/>
  <c r="QFO85" i="8"/>
  <c r="QFP85" i="8"/>
  <c r="QFQ85" i="8"/>
  <c r="QFR85" i="8"/>
  <c r="QFS85" i="8"/>
  <c r="QFT85" i="8"/>
  <c r="QFU85" i="8"/>
  <c r="QFV85" i="8"/>
  <c r="QFW85" i="8"/>
  <c r="QFX85" i="8"/>
  <c r="QFY85" i="8"/>
  <c r="QFZ85" i="8"/>
  <c r="QGA85" i="8"/>
  <c r="QGB85" i="8"/>
  <c r="QGC85" i="8"/>
  <c r="QGD85" i="8"/>
  <c r="QGE85" i="8"/>
  <c r="QGF85" i="8"/>
  <c r="QGG85" i="8"/>
  <c r="QGH85" i="8"/>
  <c r="QGI85" i="8"/>
  <c r="QGJ85" i="8"/>
  <c r="QGK85" i="8"/>
  <c r="QGL85" i="8"/>
  <c r="QGM85" i="8"/>
  <c r="QGN85" i="8"/>
  <c r="QGO85" i="8"/>
  <c r="QGP85" i="8"/>
  <c r="QGQ85" i="8"/>
  <c r="QGR85" i="8"/>
  <c r="QGS85" i="8"/>
  <c r="QGT85" i="8"/>
  <c r="QGU85" i="8"/>
  <c r="QGV85" i="8"/>
  <c r="QGW85" i="8"/>
  <c r="QGX85" i="8"/>
  <c r="QGY85" i="8"/>
  <c r="QGZ85" i="8"/>
  <c r="QHA85" i="8"/>
  <c r="QHB85" i="8"/>
  <c r="QHC85" i="8"/>
  <c r="QHD85" i="8"/>
  <c r="QHE85" i="8"/>
  <c r="QHF85" i="8"/>
  <c r="QHG85" i="8"/>
  <c r="QHH85" i="8"/>
  <c r="QHI85" i="8"/>
  <c r="QHJ85" i="8"/>
  <c r="QHK85" i="8"/>
  <c r="QHL85" i="8"/>
  <c r="QHM85" i="8"/>
  <c r="QHN85" i="8"/>
  <c r="QHO85" i="8"/>
  <c r="QHP85" i="8"/>
  <c r="QHQ85" i="8"/>
  <c r="QHR85" i="8"/>
  <c r="QHS85" i="8"/>
  <c r="QHT85" i="8"/>
  <c r="QHU85" i="8"/>
  <c r="QHV85" i="8"/>
  <c r="QHW85" i="8"/>
  <c r="QHX85" i="8"/>
  <c r="QHY85" i="8"/>
  <c r="QHZ85" i="8"/>
  <c r="QIA85" i="8"/>
  <c r="QIB85" i="8"/>
  <c r="QIC85" i="8"/>
  <c r="QID85" i="8"/>
  <c r="QIE85" i="8"/>
  <c r="QIF85" i="8"/>
  <c r="QIG85" i="8"/>
  <c r="QIH85" i="8"/>
  <c r="QII85" i="8"/>
  <c r="QIJ85" i="8"/>
  <c r="QIK85" i="8"/>
  <c r="QIL85" i="8"/>
  <c r="QIM85" i="8"/>
  <c r="QIN85" i="8"/>
  <c r="QIO85" i="8"/>
  <c r="QIP85" i="8"/>
  <c r="QIQ85" i="8"/>
  <c r="QIR85" i="8"/>
  <c r="QIS85" i="8"/>
  <c r="QIT85" i="8"/>
  <c r="QIU85" i="8"/>
  <c r="QIV85" i="8"/>
  <c r="QIW85" i="8"/>
  <c r="QIX85" i="8"/>
  <c r="QIY85" i="8"/>
  <c r="QIZ85" i="8"/>
  <c r="QJA85" i="8"/>
  <c r="QJB85" i="8"/>
  <c r="QJC85" i="8"/>
  <c r="QJD85" i="8"/>
  <c r="QJE85" i="8"/>
  <c r="QJF85" i="8"/>
  <c r="QJG85" i="8"/>
  <c r="QJH85" i="8"/>
  <c r="QJI85" i="8"/>
  <c r="QJJ85" i="8"/>
  <c r="QJK85" i="8"/>
  <c r="QJL85" i="8"/>
  <c r="QJM85" i="8"/>
  <c r="QJN85" i="8"/>
  <c r="QJO85" i="8"/>
  <c r="QJP85" i="8"/>
  <c r="QJQ85" i="8"/>
  <c r="QJR85" i="8"/>
  <c r="QJS85" i="8"/>
  <c r="QJT85" i="8"/>
  <c r="QJU85" i="8"/>
  <c r="QJV85" i="8"/>
  <c r="QJW85" i="8"/>
  <c r="QJX85" i="8"/>
  <c r="QJY85" i="8"/>
  <c r="QJZ85" i="8"/>
  <c r="QKA85" i="8"/>
  <c r="QKB85" i="8"/>
  <c r="QKC85" i="8"/>
  <c r="QKD85" i="8"/>
  <c r="QKE85" i="8"/>
  <c r="QKF85" i="8"/>
  <c r="QKG85" i="8"/>
  <c r="QKH85" i="8"/>
  <c r="QKI85" i="8"/>
  <c r="QKJ85" i="8"/>
  <c r="QKK85" i="8"/>
  <c r="QKL85" i="8"/>
  <c r="QKM85" i="8"/>
  <c r="QKN85" i="8"/>
  <c r="QKO85" i="8"/>
  <c r="QKP85" i="8"/>
  <c r="QKQ85" i="8"/>
  <c r="QKR85" i="8"/>
  <c r="QKS85" i="8"/>
  <c r="QKT85" i="8"/>
  <c r="QKU85" i="8"/>
  <c r="QKV85" i="8"/>
  <c r="QKW85" i="8"/>
  <c r="QKX85" i="8"/>
  <c r="QKY85" i="8"/>
  <c r="QKZ85" i="8"/>
  <c r="QLA85" i="8"/>
  <c r="QLB85" i="8"/>
  <c r="QLC85" i="8"/>
  <c r="QLD85" i="8"/>
  <c r="QLE85" i="8"/>
  <c r="QLF85" i="8"/>
  <c r="QLG85" i="8"/>
  <c r="QLH85" i="8"/>
  <c r="QLI85" i="8"/>
  <c r="QLJ85" i="8"/>
  <c r="QLK85" i="8"/>
  <c r="QLL85" i="8"/>
  <c r="QLM85" i="8"/>
  <c r="QLN85" i="8"/>
  <c r="QLO85" i="8"/>
  <c r="QLP85" i="8"/>
  <c r="QLQ85" i="8"/>
  <c r="QLR85" i="8"/>
  <c r="QLS85" i="8"/>
  <c r="QLT85" i="8"/>
  <c r="QLU85" i="8"/>
  <c r="QLV85" i="8"/>
  <c r="QLW85" i="8"/>
  <c r="QLX85" i="8"/>
  <c r="QLY85" i="8"/>
  <c r="QLZ85" i="8"/>
  <c r="QMA85" i="8"/>
  <c r="QMB85" i="8"/>
  <c r="QMC85" i="8"/>
  <c r="QMD85" i="8"/>
  <c r="QME85" i="8"/>
  <c r="QMF85" i="8"/>
  <c r="QMG85" i="8"/>
  <c r="QMH85" i="8"/>
  <c r="QMI85" i="8"/>
  <c r="QMJ85" i="8"/>
  <c r="QMK85" i="8"/>
  <c r="QML85" i="8"/>
  <c r="QMM85" i="8"/>
  <c r="QMN85" i="8"/>
  <c r="QMO85" i="8"/>
  <c r="QMP85" i="8"/>
  <c r="QMQ85" i="8"/>
  <c r="QMR85" i="8"/>
  <c r="QMS85" i="8"/>
  <c r="QMT85" i="8"/>
  <c r="QMU85" i="8"/>
  <c r="QMV85" i="8"/>
  <c r="QMW85" i="8"/>
  <c r="QMX85" i="8"/>
  <c r="QMY85" i="8"/>
  <c r="QMZ85" i="8"/>
  <c r="QNA85" i="8"/>
  <c r="QNB85" i="8"/>
  <c r="QNC85" i="8"/>
  <c r="QND85" i="8"/>
  <c r="QNE85" i="8"/>
  <c r="QNF85" i="8"/>
  <c r="QNG85" i="8"/>
  <c r="QNH85" i="8"/>
  <c r="QNI85" i="8"/>
  <c r="QNJ85" i="8"/>
  <c r="QNK85" i="8"/>
  <c r="QNL85" i="8"/>
  <c r="QNM85" i="8"/>
  <c r="QNN85" i="8"/>
  <c r="QNO85" i="8"/>
  <c r="QNP85" i="8"/>
  <c r="QNQ85" i="8"/>
  <c r="QNR85" i="8"/>
  <c r="QNS85" i="8"/>
  <c r="QNT85" i="8"/>
  <c r="QNU85" i="8"/>
  <c r="QNV85" i="8"/>
  <c r="QNW85" i="8"/>
  <c r="QNX85" i="8"/>
  <c r="QNY85" i="8"/>
  <c r="QNZ85" i="8"/>
  <c r="QOA85" i="8"/>
  <c r="QOB85" i="8"/>
  <c r="QOC85" i="8"/>
  <c r="QOD85" i="8"/>
  <c r="QOE85" i="8"/>
  <c r="QOF85" i="8"/>
  <c r="QOG85" i="8"/>
  <c r="QOH85" i="8"/>
  <c r="QOI85" i="8"/>
  <c r="QOJ85" i="8"/>
  <c r="QOK85" i="8"/>
  <c r="QOL85" i="8"/>
  <c r="QOM85" i="8"/>
  <c r="QON85" i="8"/>
  <c r="QOO85" i="8"/>
  <c r="QOP85" i="8"/>
  <c r="QOQ85" i="8"/>
  <c r="QOR85" i="8"/>
  <c r="QOS85" i="8"/>
  <c r="QOT85" i="8"/>
  <c r="QOU85" i="8"/>
  <c r="QOV85" i="8"/>
  <c r="QOW85" i="8"/>
  <c r="QOX85" i="8"/>
  <c r="QOY85" i="8"/>
  <c r="QOZ85" i="8"/>
  <c r="QPA85" i="8"/>
  <c r="QPB85" i="8"/>
  <c r="QPC85" i="8"/>
  <c r="QPD85" i="8"/>
  <c r="QPE85" i="8"/>
  <c r="QPF85" i="8"/>
  <c r="QPG85" i="8"/>
  <c r="QPH85" i="8"/>
  <c r="QPI85" i="8"/>
  <c r="QPJ85" i="8"/>
  <c r="QPK85" i="8"/>
  <c r="QPL85" i="8"/>
  <c r="QPM85" i="8"/>
  <c r="QPN85" i="8"/>
  <c r="QPO85" i="8"/>
  <c r="QPP85" i="8"/>
  <c r="QPQ85" i="8"/>
  <c r="QPR85" i="8"/>
  <c r="QPS85" i="8"/>
  <c r="QPT85" i="8"/>
  <c r="QPU85" i="8"/>
  <c r="QPV85" i="8"/>
  <c r="QPW85" i="8"/>
  <c r="QPX85" i="8"/>
  <c r="QPY85" i="8"/>
  <c r="QPZ85" i="8"/>
  <c r="QQA85" i="8"/>
  <c r="QQB85" i="8"/>
  <c r="QQC85" i="8"/>
  <c r="QQD85" i="8"/>
  <c r="QQE85" i="8"/>
  <c r="QQF85" i="8"/>
  <c r="QQG85" i="8"/>
  <c r="QQH85" i="8"/>
  <c r="QQI85" i="8"/>
  <c r="QQJ85" i="8"/>
  <c r="QQK85" i="8"/>
  <c r="QQL85" i="8"/>
  <c r="QQM85" i="8"/>
  <c r="QQN85" i="8"/>
  <c r="QQO85" i="8"/>
  <c r="QQP85" i="8"/>
  <c r="QQQ85" i="8"/>
  <c r="QQR85" i="8"/>
  <c r="QQS85" i="8"/>
  <c r="QQT85" i="8"/>
  <c r="QQU85" i="8"/>
  <c r="QQV85" i="8"/>
  <c r="QQW85" i="8"/>
  <c r="QQX85" i="8"/>
  <c r="QQY85" i="8"/>
  <c r="QQZ85" i="8"/>
  <c r="QRA85" i="8"/>
  <c r="QRB85" i="8"/>
  <c r="QRC85" i="8"/>
  <c r="QRD85" i="8"/>
  <c r="QRE85" i="8"/>
  <c r="QRF85" i="8"/>
  <c r="QRG85" i="8"/>
  <c r="QRH85" i="8"/>
  <c r="QRI85" i="8"/>
  <c r="QRJ85" i="8"/>
  <c r="QRK85" i="8"/>
  <c r="QRL85" i="8"/>
  <c r="QRM85" i="8"/>
  <c r="QRN85" i="8"/>
  <c r="QRO85" i="8"/>
  <c r="QRP85" i="8"/>
  <c r="QRQ85" i="8"/>
  <c r="QRR85" i="8"/>
  <c r="QRS85" i="8"/>
  <c r="QRT85" i="8"/>
  <c r="QRU85" i="8"/>
  <c r="QRV85" i="8"/>
  <c r="QRW85" i="8"/>
  <c r="QRX85" i="8"/>
  <c r="QRY85" i="8"/>
  <c r="QRZ85" i="8"/>
  <c r="QSA85" i="8"/>
  <c r="QSB85" i="8"/>
  <c r="QSC85" i="8"/>
  <c r="QSD85" i="8"/>
  <c r="QSE85" i="8"/>
  <c r="QSF85" i="8"/>
  <c r="QSG85" i="8"/>
  <c r="QSH85" i="8"/>
  <c r="QSI85" i="8"/>
  <c r="QSJ85" i="8"/>
  <c r="QSK85" i="8"/>
  <c r="QSL85" i="8"/>
  <c r="QSM85" i="8"/>
  <c r="QSN85" i="8"/>
  <c r="QSO85" i="8"/>
  <c r="QSP85" i="8"/>
  <c r="QSQ85" i="8"/>
  <c r="QSR85" i="8"/>
  <c r="QSS85" i="8"/>
  <c r="QST85" i="8"/>
  <c r="QSU85" i="8"/>
  <c r="QSV85" i="8"/>
  <c r="QSW85" i="8"/>
  <c r="QSX85" i="8"/>
  <c r="QSY85" i="8"/>
  <c r="QSZ85" i="8"/>
  <c r="QTA85" i="8"/>
  <c r="QTB85" i="8"/>
  <c r="QTC85" i="8"/>
  <c r="QTD85" i="8"/>
  <c r="QTE85" i="8"/>
  <c r="QTF85" i="8"/>
  <c r="QTG85" i="8"/>
  <c r="QTH85" i="8"/>
  <c r="QTI85" i="8"/>
  <c r="QTJ85" i="8"/>
  <c r="QTK85" i="8"/>
  <c r="QTL85" i="8"/>
  <c r="QTM85" i="8"/>
  <c r="QTN85" i="8"/>
  <c r="QTO85" i="8"/>
  <c r="QTP85" i="8"/>
  <c r="QTQ85" i="8"/>
  <c r="QTR85" i="8"/>
  <c r="QTS85" i="8"/>
  <c r="QTT85" i="8"/>
  <c r="QTU85" i="8"/>
  <c r="QTV85" i="8"/>
  <c r="QTW85" i="8"/>
  <c r="QTX85" i="8"/>
  <c r="QTY85" i="8"/>
  <c r="QTZ85" i="8"/>
  <c r="QUA85" i="8"/>
  <c r="QUB85" i="8"/>
  <c r="QUC85" i="8"/>
  <c r="QUD85" i="8"/>
  <c r="QUE85" i="8"/>
  <c r="QUF85" i="8"/>
  <c r="QUG85" i="8"/>
  <c r="QUH85" i="8"/>
  <c r="QUI85" i="8"/>
  <c r="QUJ85" i="8"/>
  <c r="QUK85" i="8"/>
  <c r="QUL85" i="8"/>
  <c r="QUM85" i="8"/>
  <c r="QUN85" i="8"/>
  <c r="QUO85" i="8"/>
  <c r="QUP85" i="8"/>
  <c r="QUQ85" i="8"/>
  <c r="QUR85" i="8"/>
  <c r="QUS85" i="8"/>
  <c r="QUT85" i="8"/>
  <c r="QUU85" i="8"/>
  <c r="QUV85" i="8"/>
  <c r="QUW85" i="8"/>
  <c r="QUX85" i="8"/>
  <c r="QUY85" i="8"/>
  <c r="QUZ85" i="8"/>
  <c r="QVA85" i="8"/>
  <c r="QVB85" i="8"/>
  <c r="QVC85" i="8"/>
  <c r="QVD85" i="8"/>
  <c r="QVE85" i="8"/>
  <c r="QVF85" i="8"/>
  <c r="QVG85" i="8"/>
  <c r="QVH85" i="8"/>
  <c r="QVI85" i="8"/>
  <c r="QVJ85" i="8"/>
  <c r="QVK85" i="8"/>
  <c r="QVL85" i="8"/>
  <c r="QVM85" i="8"/>
  <c r="QVN85" i="8"/>
  <c r="QVO85" i="8"/>
  <c r="QVP85" i="8"/>
  <c r="QVQ85" i="8"/>
  <c r="QVR85" i="8"/>
  <c r="QVS85" i="8"/>
  <c r="QVT85" i="8"/>
  <c r="QVU85" i="8"/>
  <c r="QVV85" i="8"/>
  <c r="QVW85" i="8"/>
  <c r="QVX85" i="8"/>
  <c r="QVY85" i="8"/>
  <c r="QVZ85" i="8"/>
  <c r="QWA85" i="8"/>
  <c r="QWB85" i="8"/>
  <c r="QWC85" i="8"/>
  <c r="QWD85" i="8"/>
  <c r="QWE85" i="8"/>
  <c r="QWF85" i="8"/>
  <c r="QWG85" i="8"/>
  <c r="QWH85" i="8"/>
  <c r="QWI85" i="8"/>
  <c r="QWJ85" i="8"/>
  <c r="QWK85" i="8"/>
  <c r="QWL85" i="8"/>
  <c r="QWM85" i="8"/>
  <c r="QWN85" i="8"/>
  <c r="QWO85" i="8"/>
  <c r="QWP85" i="8"/>
  <c r="QWQ85" i="8"/>
  <c r="QWR85" i="8"/>
  <c r="QWS85" i="8"/>
  <c r="QWT85" i="8"/>
  <c r="QWU85" i="8"/>
  <c r="QWV85" i="8"/>
  <c r="QWW85" i="8"/>
  <c r="QWX85" i="8"/>
  <c r="QWY85" i="8"/>
  <c r="QWZ85" i="8"/>
  <c r="QXA85" i="8"/>
  <c r="QXB85" i="8"/>
  <c r="QXC85" i="8"/>
  <c r="QXD85" i="8"/>
  <c r="QXE85" i="8"/>
  <c r="QXF85" i="8"/>
  <c r="QXG85" i="8"/>
  <c r="QXH85" i="8"/>
  <c r="QXI85" i="8"/>
  <c r="QXJ85" i="8"/>
  <c r="QXK85" i="8"/>
  <c r="QXL85" i="8"/>
  <c r="QXM85" i="8"/>
  <c r="QXN85" i="8"/>
  <c r="QXO85" i="8"/>
  <c r="QXP85" i="8"/>
  <c r="QXQ85" i="8"/>
  <c r="QXR85" i="8"/>
  <c r="QXS85" i="8"/>
  <c r="QXT85" i="8"/>
  <c r="QXU85" i="8"/>
  <c r="QXV85" i="8"/>
  <c r="QXW85" i="8"/>
  <c r="QXX85" i="8"/>
  <c r="QXY85" i="8"/>
  <c r="QXZ85" i="8"/>
  <c r="QYA85" i="8"/>
  <c r="QYB85" i="8"/>
  <c r="QYC85" i="8"/>
  <c r="QYD85" i="8"/>
  <c r="QYE85" i="8"/>
  <c r="QYF85" i="8"/>
  <c r="QYG85" i="8"/>
  <c r="QYH85" i="8"/>
  <c r="QYI85" i="8"/>
  <c r="QYJ85" i="8"/>
  <c r="QYK85" i="8"/>
  <c r="QYL85" i="8"/>
  <c r="QYM85" i="8"/>
  <c r="QYN85" i="8"/>
  <c r="QYO85" i="8"/>
  <c r="QYP85" i="8"/>
  <c r="QYQ85" i="8"/>
  <c r="QYR85" i="8"/>
  <c r="QYS85" i="8"/>
  <c r="QYT85" i="8"/>
  <c r="QYU85" i="8"/>
  <c r="QYV85" i="8"/>
  <c r="QYW85" i="8"/>
  <c r="QYX85" i="8"/>
  <c r="QYY85" i="8"/>
  <c r="QYZ85" i="8"/>
  <c r="QZA85" i="8"/>
  <c r="QZB85" i="8"/>
  <c r="QZC85" i="8"/>
  <c r="QZD85" i="8"/>
  <c r="QZE85" i="8"/>
  <c r="QZF85" i="8"/>
  <c r="QZG85" i="8"/>
  <c r="QZH85" i="8"/>
  <c r="QZI85" i="8"/>
  <c r="QZJ85" i="8"/>
  <c r="QZK85" i="8"/>
  <c r="QZL85" i="8"/>
  <c r="QZM85" i="8"/>
  <c r="QZN85" i="8"/>
  <c r="QZO85" i="8"/>
  <c r="QZP85" i="8"/>
  <c r="QZQ85" i="8"/>
  <c r="QZR85" i="8"/>
  <c r="QZS85" i="8"/>
  <c r="QZT85" i="8"/>
  <c r="QZU85" i="8"/>
  <c r="QZV85" i="8"/>
  <c r="QZW85" i="8"/>
  <c r="QZX85" i="8"/>
  <c r="QZY85" i="8"/>
  <c r="QZZ85" i="8"/>
  <c r="RAA85" i="8"/>
  <c r="RAB85" i="8"/>
  <c r="RAC85" i="8"/>
  <c r="RAD85" i="8"/>
  <c r="RAE85" i="8"/>
  <c r="RAF85" i="8"/>
  <c r="RAG85" i="8"/>
  <c r="RAH85" i="8"/>
  <c r="RAI85" i="8"/>
  <c r="RAJ85" i="8"/>
  <c r="RAK85" i="8"/>
  <c r="RAL85" i="8"/>
  <c r="RAM85" i="8"/>
  <c r="RAN85" i="8"/>
  <c r="RAO85" i="8"/>
  <c r="RAP85" i="8"/>
  <c r="RAQ85" i="8"/>
  <c r="RAR85" i="8"/>
  <c r="RAS85" i="8"/>
  <c r="RAT85" i="8"/>
  <c r="RAU85" i="8"/>
  <c r="RAV85" i="8"/>
  <c r="RAW85" i="8"/>
  <c r="RAX85" i="8"/>
  <c r="RAY85" i="8"/>
  <c r="RAZ85" i="8"/>
  <c r="RBA85" i="8"/>
  <c r="RBB85" i="8"/>
  <c r="RBC85" i="8"/>
  <c r="RBD85" i="8"/>
  <c r="RBE85" i="8"/>
  <c r="RBF85" i="8"/>
  <c r="RBG85" i="8"/>
  <c r="RBH85" i="8"/>
  <c r="RBI85" i="8"/>
  <c r="RBJ85" i="8"/>
  <c r="RBK85" i="8"/>
  <c r="RBL85" i="8"/>
  <c r="RBM85" i="8"/>
  <c r="RBN85" i="8"/>
  <c r="RBO85" i="8"/>
  <c r="RBP85" i="8"/>
  <c r="RBQ85" i="8"/>
  <c r="RBR85" i="8"/>
  <c r="RBS85" i="8"/>
  <c r="RBT85" i="8"/>
  <c r="RBU85" i="8"/>
  <c r="RBV85" i="8"/>
  <c r="RBW85" i="8"/>
  <c r="RBX85" i="8"/>
  <c r="RBY85" i="8"/>
  <c r="RBZ85" i="8"/>
  <c r="RCA85" i="8"/>
  <c r="RCB85" i="8"/>
  <c r="RCC85" i="8"/>
  <c r="RCD85" i="8"/>
  <c r="RCE85" i="8"/>
  <c r="RCF85" i="8"/>
  <c r="RCG85" i="8"/>
  <c r="RCH85" i="8"/>
  <c r="RCI85" i="8"/>
  <c r="RCJ85" i="8"/>
  <c r="RCK85" i="8"/>
  <c r="RCL85" i="8"/>
  <c r="RCM85" i="8"/>
  <c r="RCN85" i="8"/>
  <c r="RCO85" i="8"/>
  <c r="RCP85" i="8"/>
  <c r="RCQ85" i="8"/>
  <c r="RCR85" i="8"/>
  <c r="RCS85" i="8"/>
  <c r="RCT85" i="8"/>
  <c r="RCU85" i="8"/>
  <c r="RCV85" i="8"/>
  <c r="RCW85" i="8"/>
  <c r="RCX85" i="8"/>
  <c r="RCY85" i="8"/>
  <c r="RCZ85" i="8"/>
  <c r="RDA85" i="8"/>
  <c r="RDB85" i="8"/>
  <c r="RDC85" i="8"/>
  <c r="RDD85" i="8"/>
  <c r="RDE85" i="8"/>
  <c r="RDF85" i="8"/>
  <c r="RDG85" i="8"/>
  <c r="RDH85" i="8"/>
  <c r="RDI85" i="8"/>
  <c r="RDJ85" i="8"/>
  <c r="RDK85" i="8"/>
  <c r="RDL85" i="8"/>
  <c r="RDM85" i="8"/>
  <c r="RDN85" i="8"/>
  <c r="RDO85" i="8"/>
  <c r="RDP85" i="8"/>
  <c r="RDQ85" i="8"/>
  <c r="RDR85" i="8"/>
  <c r="RDS85" i="8"/>
  <c r="RDT85" i="8"/>
  <c r="RDU85" i="8"/>
  <c r="RDV85" i="8"/>
  <c r="RDW85" i="8"/>
  <c r="RDX85" i="8"/>
  <c r="RDY85" i="8"/>
  <c r="RDZ85" i="8"/>
  <c r="REA85" i="8"/>
  <c r="REB85" i="8"/>
  <c r="REC85" i="8"/>
  <c r="RED85" i="8"/>
  <c r="REE85" i="8"/>
  <c r="REF85" i="8"/>
  <c r="REG85" i="8"/>
  <c r="REH85" i="8"/>
  <c r="REI85" i="8"/>
  <c r="REJ85" i="8"/>
  <c r="REK85" i="8"/>
  <c r="REL85" i="8"/>
  <c r="REM85" i="8"/>
  <c r="REN85" i="8"/>
  <c r="REO85" i="8"/>
  <c r="REP85" i="8"/>
  <c r="REQ85" i="8"/>
  <c r="RER85" i="8"/>
  <c r="RES85" i="8"/>
  <c r="RET85" i="8"/>
  <c r="REU85" i="8"/>
  <c r="REV85" i="8"/>
  <c r="REW85" i="8"/>
  <c r="REX85" i="8"/>
  <c r="REY85" i="8"/>
  <c r="REZ85" i="8"/>
  <c r="RFA85" i="8"/>
  <c r="RFB85" i="8"/>
  <c r="RFC85" i="8"/>
  <c r="RFD85" i="8"/>
  <c r="RFE85" i="8"/>
  <c r="RFF85" i="8"/>
  <c r="RFG85" i="8"/>
  <c r="RFH85" i="8"/>
  <c r="RFI85" i="8"/>
  <c r="RFJ85" i="8"/>
  <c r="RFK85" i="8"/>
  <c r="RFL85" i="8"/>
  <c r="RFM85" i="8"/>
  <c r="RFN85" i="8"/>
  <c r="RFO85" i="8"/>
  <c r="RFP85" i="8"/>
  <c r="RFQ85" i="8"/>
  <c r="RFR85" i="8"/>
  <c r="RFS85" i="8"/>
  <c r="RFT85" i="8"/>
  <c r="RFU85" i="8"/>
  <c r="RFV85" i="8"/>
  <c r="RFW85" i="8"/>
  <c r="RFX85" i="8"/>
  <c r="RFY85" i="8"/>
  <c r="RFZ85" i="8"/>
  <c r="RGA85" i="8"/>
  <c r="RGB85" i="8"/>
  <c r="RGC85" i="8"/>
  <c r="RGD85" i="8"/>
  <c r="RGE85" i="8"/>
  <c r="RGF85" i="8"/>
  <c r="RGG85" i="8"/>
  <c r="RGH85" i="8"/>
  <c r="RGI85" i="8"/>
  <c r="RGJ85" i="8"/>
  <c r="RGK85" i="8"/>
  <c r="RGL85" i="8"/>
  <c r="RGM85" i="8"/>
  <c r="RGN85" i="8"/>
  <c r="RGO85" i="8"/>
  <c r="RGP85" i="8"/>
  <c r="RGQ85" i="8"/>
  <c r="RGR85" i="8"/>
  <c r="RGS85" i="8"/>
  <c r="RGT85" i="8"/>
  <c r="RGU85" i="8"/>
  <c r="RGV85" i="8"/>
  <c r="RGW85" i="8"/>
  <c r="RGX85" i="8"/>
  <c r="RGY85" i="8"/>
  <c r="RGZ85" i="8"/>
  <c r="RHA85" i="8"/>
  <c r="RHB85" i="8"/>
  <c r="RHC85" i="8"/>
  <c r="RHD85" i="8"/>
  <c r="RHE85" i="8"/>
  <c r="RHF85" i="8"/>
  <c r="RHG85" i="8"/>
  <c r="RHH85" i="8"/>
  <c r="RHI85" i="8"/>
  <c r="RHJ85" i="8"/>
  <c r="RHK85" i="8"/>
  <c r="RHL85" i="8"/>
  <c r="RHM85" i="8"/>
  <c r="RHN85" i="8"/>
  <c r="RHO85" i="8"/>
  <c r="RHP85" i="8"/>
  <c r="RHQ85" i="8"/>
  <c r="RHR85" i="8"/>
  <c r="RHS85" i="8"/>
  <c r="RHT85" i="8"/>
  <c r="RHU85" i="8"/>
  <c r="RHV85" i="8"/>
  <c r="RHW85" i="8"/>
  <c r="RHX85" i="8"/>
  <c r="RHY85" i="8"/>
  <c r="RHZ85" i="8"/>
  <c r="RIA85" i="8"/>
  <c r="RIB85" i="8"/>
  <c r="RIC85" i="8"/>
  <c r="RID85" i="8"/>
  <c r="RIE85" i="8"/>
  <c r="RIF85" i="8"/>
  <c r="RIG85" i="8"/>
  <c r="RIH85" i="8"/>
  <c r="RII85" i="8"/>
  <c r="RIJ85" i="8"/>
  <c r="RIK85" i="8"/>
  <c r="RIL85" i="8"/>
  <c r="RIM85" i="8"/>
  <c r="RIN85" i="8"/>
  <c r="RIO85" i="8"/>
  <c r="RIP85" i="8"/>
  <c r="RIQ85" i="8"/>
  <c r="RIR85" i="8"/>
  <c r="RIS85" i="8"/>
  <c r="RIT85" i="8"/>
  <c r="RIU85" i="8"/>
  <c r="RIV85" i="8"/>
  <c r="RIW85" i="8"/>
  <c r="RIX85" i="8"/>
  <c r="RIY85" i="8"/>
  <c r="RIZ85" i="8"/>
  <c r="RJA85" i="8"/>
  <c r="RJB85" i="8"/>
  <c r="RJC85" i="8"/>
  <c r="RJD85" i="8"/>
  <c r="RJE85" i="8"/>
  <c r="RJF85" i="8"/>
  <c r="RJG85" i="8"/>
  <c r="RJH85" i="8"/>
  <c r="RJI85" i="8"/>
  <c r="RJJ85" i="8"/>
  <c r="RJK85" i="8"/>
  <c r="RJL85" i="8"/>
  <c r="RJM85" i="8"/>
  <c r="RJN85" i="8"/>
  <c r="RJO85" i="8"/>
  <c r="RJP85" i="8"/>
  <c r="RJQ85" i="8"/>
  <c r="RJR85" i="8"/>
  <c r="RJS85" i="8"/>
  <c r="RJT85" i="8"/>
  <c r="RJU85" i="8"/>
  <c r="RJV85" i="8"/>
  <c r="RJW85" i="8"/>
  <c r="RJX85" i="8"/>
  <c r="RJY85" i="8"/>
  <c r="RJZ85" i="8"/>
  <c r="RKA85" i="8"/>
  <c r="RKB85" i="8"/>
  <c r="RKC85" i="8"/>
  <c r="RKD85" i="8"/>
  <c r="RKE85" i="8"/>
  <c r="RKF85" i="8"/>
  <c r="RKG85" i="8"/>
  <c r="RKH85" i="8"/>
  <c r="RKI85" i="8"/>
  <c r="RKJ85" i="8"/>
  <c r="RKK85" i="8"/>
  <c r="RKL85" i="8"/>
  <c r="RKM85" i="8"/>
  <c r="RKN85" i="8"/>
  <c r="RKO85" i="8"/>
  <c r="RKP85" i="8"/>
  <c r="RKQ85" i="8"/>
  <c r="RKR85" i="8"/>
  <c r="RKS85" i="8"/>
  <c r="RKT85" i="8"/>
  <c r="RKU85" i="8"/>
  <c r="RKV85" i="8"/>
  <c r="RKW85" i="8"/>
  <c r="RKX85" i="8"/>
  <c r="RKY85" i="8"/>
  <c r="RKZ85" i="8"/>
  <c r="RLA85" i="8"/>
  <c r="RLB85" i="8"/>
  <c r="RLC85" i="8"/>
  <c r="RLD85" i="8"/>
  <c r="RLE85" i="8"/>
  <c r="RLF85" i="8"/>
  <c r="RLG85" i="8"/>
  <c r="RLH85" i="8"/>
  <c r="RLI85" i="8"/>
  <c r="RLJ85" i="8"/>
  <c r="RLK85" i="8"/>
  <c r="RLL85" i="8"/>
  <c r="RLM85" i="8"/>
  <c r="RLN85" i="8"/>
  <c r="RLO85" i="8"/>
  <c r="RLP85" i="8"/>
  <c r="RLQ85" i="8"/>
  <c r="RLR85" i="8"/>
  <c r="RLS85" i="8"/>
  <c r="RLT85" i="8"/>
  <c r="RLU85" i="8"/>
  <c r="RLV85" i="8"/>
  <c r="RLW85" i="8"/>
  <c r="RLX85" i="8"/>
  <c r="RLY85" i="8"/>
  <c r="RLZ85" i="8"/>
  <c r="RMA85" i="8"/>
  <c r="RMB85" i="8"/>
  <c r="RMC85" i="8"/>
  <c r="RMD85" i="8"/>
  <c r="RME85" i="8"/>
  <c r="RMF85" i="8"/>
  <c r="RMG85" i="8"/>
  <c r="RMH85" i="8"/>
  <c r="RMI85" i="8"/>
  <c r="RMJ85" i="8"/>
  <c r="RMK85" i="8"/>
  <c r="RML85" i="8"/>
  <c r="RMM85" i="8"/>
  <c r="RMN85" i="8"/>
  <c r="RMO85" i="8"/>
  <c r="RMP85" i="8"/>
  <c r="RMQ85" i="8"/>
  <c r="RMR85" i="8"/>
  <c r="RMS85" i="8"/>
  <c r="RMT85" i="8"/>
  <c r="RMU85" i="8"/>
  <c r="RMV85" i="8"/>
  <c r="RMW85" i="8"/>
  <c r="RMX85" i="8"/>
  <c r="RMY85" i="8"/>
  <c r="RMZ85" i="8"/>
  <c r="RNA85" i="8"/>
  <c r="RNB85" i="8"/>
  <c r="RNC85" i="8"/>
  <c r="RND85" i="8"/>
  <c r="RNE85" i="8"/>
  <c r="RNF85" i="8"/>
  <c r="RNG85" i="8"/>
  <c r="RNH85" i="8"/>
  <c r="RNI85" i="8"/>
  <c r="RNJ85" i="8"/>
  <c r="RNK85" i="8"/>
  <c r="RNL85" i="8"/>
  <c r="RNM85" i="8"/>
  <c r="RNN85" i="8"/>
  <c r="RNO85" i="8"/>
  <c r="RNP85" i="8"/>
  <c r="RNQ85" i="8"/>
  <c r="RNR85" i="8"/>
  <c r="RNS85" i="8"/>
  <c r="RNT85" i="8"/>
  <c r="RNU85" i="8"/>
  <c r="RNV85" i="8"/>
  <c r="RNW85" i="8"/>
  <c r="RNX85" i="8"/>
  <c r="RNY85" i="8"/>
  <c r="RNZ85" i="8"/>
  <c r="ROA85" i="8"/>
  <c r="ROB85" i="8"/>
  <c r="ROC85" i="8"/>
  <c r="ROD85" i="8"/>
  <c r="ROE85" i="8"/>
  <c r="ROF85" i="8"/>
  <c r="ROG85" i="8"/>
  <c r="ROH85" i="8"/>
  <c r="ROI85" i="8"/>
  <c r="ROJ85" i="8"/>
  <c r="ROK85" i="8"/>
  <c r="ROL85" i="8"/>
  <c r="ROM85" i="8"/>
  <c r="RON85" i="8"/>
  <c r="ROO85" i="8"/>
  <c r="ROP85" i="8"/>
  <c r="ROQ85" i="8"/>
  <c r="ROR85" i="8"/>
  <c r="ROS85" i="8"/>
  <c r="ROT85" i="8"/>
  <c r="ROU85" i="8"/>
  <c r="ROV85" i="8"/>
  <c r="ROW85" i="8"/>
  <c r="ROX85" i="8"/>
  <c r="ROY85" i="8"/>
  <c r="ROZ85" i="8"/>
  <c r="RPA85" i="8"/>
  <c r="RPB85" i="8"/>
  <c r="RPC85" i="8"/>
  <c r="RPD85" i="8"/>
  <c r="RPE85" i="8"/>
  <c r="RPF85" i="8"/>
  <c r="RPG85" i="8"/>
  <c r="RPH85" i="8"/>
  <c r="RPI85" i="8"/>
  <c r="RPJ85" i="8"/>
  <c r="RPK85" i="8"/>
  <c r="RPL85" i="8"/>
  <c r="RPM85" i="8"/>
  <c r="RPN85" i="8"/>
  <c r="RPO85" i="8"/>
  <c r="RPP85" i="8"/>
  <c r="RPQ85" i="8"/>
  <c r="RPR85" i="8"/>
  <c r="RPS85" i="8"/>
  <c r="RPT85" i="8"/>
  <c r="RPU85" i="8"/>
  <c r="RPV85" i="8"/>
  <c r="RPW85" i="8"/>
  <c r="RPX85" i="8"/>
  <c r="RPY85" i="8"/>
  <c r="RPZ85" i="8"/>
  <c r="RQA85" i="8"/>
  <c r="RQB85" i="8"/>
  <c r="RQC85" i="8"/>
  <c r="RQD85" i="8"/>
  <c r="RQE85" i="8"/>
  <c r="RQF85" i="8"/>
  <c r="RQG85" i="8"/>
  <c r="RQH85" i="8"/>
  <c r="RQI85" i="8"/>
  <c r="RQJ85" i="8"/>
  <c r="RQK85" i="8"/>
  <c r="RQL85" i="8"/>
  <c r="RQM85" i="8"/>
  <c r="RQN85" i="8"/>
  <c r="RQO85" i="8"/>
  <c r="RQP85" i="8"/>
  <c r="RQQ85" i="8"/>
  <c r="RQR85" i="8"/>
  <c r="RQS85" i="8"/>
  <c r="RQT85" i="8"/>
  <c r="RQU85" i="8"/>
  <c r="RQV85" i="8"/>
  <c r="RQW85" i="8"/>
  <c r="RQX85" i="8"/>
  <c r="RQY85" i="8"/>
  <c r="RQZ85" i="8"/>
  <c r="RRA85" i="8"/>
  <c r="RRB85" i="8"/>
  <c r="RRC85" i="8"/>
  <c r="RRD85" i="8"/>
  <c r="RRE85" i="8"/>
  <c r="RRF85" i="8"/>
  <c r="RRG85" i="8"/>
  <c r="RRH85" i="8"/>
  <c r="RRI85" i="8"/>
  <c r="RRJ85" i="8"/>
  <c r="RRK85" i="8"/>
  <c r="RRL85" i="8"/>
  <c r="RRM85" i="8"/>
  <c r="RRN85" i="8"/>
  <c r="RRO85" i="8"/>
  <c r="RRP85" i="8"/>
  <c r="RRQ85" i="8"/>
  <c r="RRR85" i="8"/>
  <c r="RRS85" i="8"/>
  <c r="RRT85" i="8"/>
  <c r="RRU85" i="8"/>
  <c r="RRV85" i="8"/>
  <c r="RRW85" i="8"/>
  <c r="RRX85" i="8"/>
  <c r="RRY85" i="8"/>
  <c r="RRZ85" i="8"/>
  <c r="RSA85" i="8"/>
  <c r="RSB85" i="8"/>
  <c r="RSC85" i="8"/>
  <c r="RSD85" i="8"/>
  <c r="RSE85" i="8"/>
  <c r="RSF85" i="8"/>
  <c r="RSG85" i="8"/>
  <c r="RSH85" i="8"/>
  <c r="RSI85" i="8"/>
  <c r="RSJ85" i="8"/>
  <c r="RSK85" i="8"/>
  <c r="RSL85" i="8"/>
  <c r="RSM85" i="8"/>
  <c r="RSN85" i="8"/>
  <c r="RSO85" i="8"/>
  <c r="RSP85" i="8"/>
  <c r="RSQ85" i="8"/>
  <c r="RSR85" i="8"/>
  <c r="RSS85" i="8"/>
  <c r="RST85" i="8"/>
  <c r="RSU85" i="8"/>
  <c r="RSV85" i="8"/>
  <c r="RSW85" i="8"/>
  <c r="RSX85" i="8"/>
  <c r="RSY85" i="8"/>
  <c r="RSZ85" i="8"/>
  <c r="RTA85" i="8"/>
  <c r="RTB85" i="8"/>
  <c r="RTC85" i="8"/>
  <c r="RTD85" i="8"/>
  <c r="RTE85" i="8"/>
  <c r="RTF85" i="8"/>
  <c r="RTG85" i="8"/>
  <c r="RTH85" i="8"/>
  <c r="RTI85" i="8"/>
  <c r="RTJ85" i="8"/>
  <c r="RTK85" i="8"/>
  <c r="RTL85" i="8"/>
  <c r="RTM85" i="8"/>
  <c r="RTN85" i="8"/>
  <c r="RTO85" i="8"/>
  <c r="RTP85" i="8"/>
  <c r="RTQ85" i="8"/>
  <c r="RTR85" i="8"/>
  <c r="RTS85" i="8"/>
  <c r="RTT85" i="8"/>
  <c r="RTU85" i="8"/>
  <c r="RTV85" i="8"/>
  <c r="RTW85" i="8"/>
  <c r="RTX85" i="8"/>
  <c r="RTY85" i="8"/>
  <c r="RTZ85" i="8"/>
  <c r="RUA85" i="8"/>
  <c r="RUB85" i="8"/>
  <c r="RUC85" i="8"/>
  <c r="RUD85" i="8"/>
  <c r="RUE85" i="8"/>
  <c r="RUF85" i="8"/>
  <c r="RUG85" i="8"/>
  <c r="RUH85" i="8"/>
  <c r="RUI85" i="8"/>
  <c r="RUJ85" i="8"/>
  <c r="RUK85" i="8"/>
  <c r="RUL85" i="8"/>
  <c r="RUM85" i="8"/>
  <c r="RUN85" i="8"/>
  <c r="RUO85" i="8"/>
  <c r="RUP85" i="8"/>
  <c r="RUQ85" i="8"/>
  <c r="RUR85" i="8"/>
  <c r="RUS85" i="8"/>
  <c r="RUT85" i="8"/>
  <c r="RUU85" i="8"/>
  <c r="RUV85" i="8"/>
  <c r="RUW85" i="8"/>
  <c r="RUX85" i="8"/>
  <c r="RUY85" i="8"/>
  <c r="RUZ85" i="8"/>
  <c r="RVA85" i="8"/>
  <c r="RVB85" i="8"/>
  <c r="RVC85" i="8"/>
  <c r="RVD85" i="8"/>
  <c r="RVE85" i="8"/>
  <c r="RVF85" i="8"/>
  <c r="RVG85" i="8"/>
  <c r="RVH85" i="8"/>
  <c r="RVI85" i="8"/>
  <c r="RVJ85" i="8"/>
  <c r="RVK85" i="8"/>
  <c r="RVL85" i="8"/>
  <c r="RVM85" i="8"/>
  <c r="RVN85" i="8"/>
  <c r="RVO85" i="8"/>
  <c r="RVP85" i="8"/>
  <c r="RVQ85" i="8"/>
  <c r="RVR85" i="8"/>
  <c r="RVS85" i="8"/>
  <c r="RVT85" i="8"/>
  <c r="RVU85" i="8"/>
  <c r="RVV85" i="8"/>
  <c r="RVW85" i="8"/>
  <c r="RVX85" i="8"/>
  <c r="RVY85" i="8"/>
  <c r="RVZ85" i="8"/>
  <c r="RWA85" i="8"/>
  <c r="RWB85" i="8"/>
  <c r="RWC85" i="8"/>
  <c r="RWD85" i="8"/>
  <c r="RWE85" i="8"/>
  <c r="RWF85" i="8"/>
  <c r="RWG85" i="8"/>
  <c r="RWH85" i="8"/>
  <c r="RWI85" i="8"/>
  <c r="RWJ85" i="8"/>
  <c r="RWK85" i="8"/>
  <c r="RWL85" i="8"/>
  <c r="RWM85" i="8"/>
  <c r="RWN85" i="8"/>
  <c r="RWO85" i="8"/>
  <c r="RWP85" i="8"/>
  <c r="RWQ85" i="8"/>
  <c r="RWR85" i="8"/>
  <c r="RWS85" i="8"/>
  <c r="RWT85" i="8"/>
  <c r="RWU85" i="8"/>
  <c r="RWV85" i="8"/>
  <c r="RWW85" i="8"/>
  <c r="RWX85" i="8"/>
  <c r="RWY85" i="8"/>
  <c r="RWZ85" i="8"/>
  <c r="RXA85" i="8"/>
  <c r="RXB85" i="8"/>
  <c r="RXC85" i="8"/>
  <c r="RXD85" i="8"/>
  <c r="RXE85" i="8"/>
  <c r="RXF85" i="8"/>
  <c r="RXG85" i="8"/>
  <c r="RXH85" i="8"/>
  <c r="RXI85" i="8"/>
  <c r="RXJ85" i="8"/>
  <c r="RXK85" i="8"/>
  <c r="RXL85" i="8"/>
  <c r="RXM85" i="8"/>
  <c r="RXN85" i="8"/>
  <c r="RXO85" i="8"/>
  <c r="RXP85" i="8"/>
  <c r="RXQ85" i="8"/>
  <c r="RXR85" i="8"/>
  <c r="RXS85" i="8"/>
  <c r="RXT85" i="8"/>
  <c r="RXU85" i="8"/>
  <c r="RXV85" i="8"/>
  <c r="RXW85" i="8"/>
  <c r="RXX85" i="8"/>
  <c r="RXY85" i="8"/>
  <c r="RXZ85" i="8"/>
  <c r="RYA85" i="8"/>
  <c r="RYB85" i="8"/>
  <c r="RYC85" i="8"/>
  <c r="RYD85" i="8"/>
  <c r="RYE85" i="8"/>
  <c r="RYF85" i="8"/>
  <c r="RYG85" i="8"/>
  <c r="RYH85" i="8"/>
  <c r="RYI85" i="8"/>
  <c r="RYJ85" i="8"/>
  <c r="RYK85" i="8"/>
  <c r="RYL85" i="8"/>
  <c r="RYM85" i="8"/>
  <c r="RYN85" i="8"/>
  <c r="RYO85" i="8"/>
  <c r="RYP85" i="8"/>
  <c r="RYQ85" i="8"/>
  <c r="RYR85" i="8"/>
  <c r="RYS85" i="8"/>
  <c r="RYT85" i="8"/>
  <c r="RYU85" i="8"/>
  <c r="RYV85" i="8"/>
  <c r="RYW85" i="8"/>
  <c r="RYX85" i="8"/>
  <c r="RYY85" i="8"/>
  <c r="RYZ85" i="8"/>
  <c r="RZA85" i="8"/>
  <c r="RZB85" i="8"/>
  <c r="RZC85" i="8"/>
  <c r="RZD85" i="8"/>
  <c r="RZE85" i="8"/>
  <c r="RZF85" i="8"/>
  <c r="RZG85" i="8"/>
  <c r="RZH85" i="8"/>
  <c r="RZI85" i="8"/>
  <c r="RZJ85" i="8"/>
  <c r="RZK85" i="8"/>
  <c r="RZL85" i="8"/>
  <c r="RZM85" i="8"/>
  <c r="RZN85" i="8"/>
  <c r="RZO85" i="8"/>
  <c r="RZP85" i="8"/>
  <c r="RZQ85" i="8"/>
  <c r="RZR85" i="8"/>
  <c r="RZS85" i="8"/>
  <c r="RZT85" i="8"/>
  <c r="RZU85" i="8"/>
  <c r="RZV85" i="8"/>
  <c r="RZW85" i="8"/>
  <c r="RZX85" i="8"/>
  <c r="RZY85" i="8"/>
  <c r="RZZ85" i="8"/>
  <c r="SAA85" i="8"/>
  <c r="SAB85" i="8"/>
  <c r="SAC85" i="8"/>
  <c r="SAD85" i="8"/>
  <c r="SAE85" i="8"/>
  <c r="SAF85" i="8"/>
  <c r="SAG85" i="8"/>
  <c r="SAH85" i="8"/>
  <c r="SAI85" i="8"/>
  <c r="SAJ85" i="8"/>
  <c r="SAK85" i="8"/>
  <c r="SAL85" i="8"/>
  <c r="SAM85" i="8"/>
  <c r="SAN85" i="8"/>
  <c r="SAO85" i="8"/>
  <c r="SAP85" i="8"/>
  <c r="SAQ85" i="8"/>
  <c r="SAR85" i="8"/>
  <c r="SAS85" i="8"/>
  <c r="SAT85" i="8"/>
  <c r="SAU85" i="8"/>
  <c r="SAV85" i="8"/>
  <c r="SAW85" i="8"/>
  <c r="SAX85" i="8"/>
  <c r="SAY85" i="8"/>
  <c r="SAZ85" i="8"/>
  <c r="SBA85" i="8"/>
  <c r="SBB85" i="8"/>
  <c r="SBC85" i="8"/>
  <c r="SBD85" i="8"/>
  <c r="SBE85" i="8"/>
  <c r="SBF85" i="8"/>
  <c r="SBG85" i="8"/>
  <c r="SBH85" i="8"/>
  <c r="SBI85" i="8"/>
  <c r="SBJ85" i="8"/>
  <c r="SBK85" i="8"/>
  <c r="SBL85" i="8"/>
  <c r="SBM85" i="8"/>
  <c r="SBN85" i="8"/>
  <c r="SBO85" i="8"/>
  <c r="SBP85" i="8"/>
  <c r="SBQ85" i="8"/>
  <c r="SBR85" i="8"/>
  <c r="SBS85" i="8"/>
  <c r="SBT85" i="8"/>
  <c r="SBU85" i="8"/>
  <c r="SBV85" i="8"/>
  <c r="SBW85" i="8"/>
  <c r="SBX85" i="8"/>
  <c r="SBY85" i="8"/>
  <c r="SBZ85" i="8"/>
  <c r="SCA85" i="8"/>
  <c r="SCB85" i="8"/>
  <c r="SCC85" i="8"/>
  <c r="SCD85" i="8"/>
  <c r="SCE85" i="8"/>
  <c r="SCF85" i="8"/>
  <c r="SCG85" i="8"/>
  <c r="SCH85" i="8"/>
  <c r="SCI85" i="8"/>
  <c r="SCJ85" i="8"/>
  <c r="SCK85" i="8"/>
  <c r="SCL85" i="8"/>
  <c r="SCM85" i="8"/>
  <c r="SCN85" i="8"/>
  <c r="SCO85" i="8"/>
  <c r="SCP85" i="8"/>
  <c r="SCQ85" i="8"/>
  <c r="SCR85" i="8"/>
  <c r="SCS85" i="8"/>
  <c r="SCT85" i="8"/>
  <c r="SCU85" i="8"/>
  <c r="SCV85" i="8"/>
  <c r="SCW85" i="8"/>
  <c r="SCX85" i="8"/>
  <c r="SCY85" i="8"/>
  <c r="SCZ85" i="8"/>
  <c r="SDA85" i="8"/>
  <c r="SDB85" i="8"/>
  <c r="SDC85" i="8"/>
  <c r="SDD85" i="8"/>
  <c r="SDE85" i="8"/>
  <c r="SDF85" i="8"/>
  <c r="SDG85" i="8"/>
  <c r="SDH85" i="8"/>
  <c r="SDI85" i="8"/>
  <c r="SDJ85" i="8"/>
  <c r="SDK85" i="8"/>
  <c r="SDL85" i="8"/>
  <c r="SDM85" i="8"/>
  <c r="SDN85" i="8"/>
  <c r="SDO85" i="8"/>
  <c r="SDP85" i="8"/>
  <c r="SDQ85" i="8"/>
  <c r="SDR85" i="8"/>
  <c r="SDS85" i="8"/>
  <c r="SDT85" i="8"/>
  <c r="SDU85" i="8"/>
  <c r="SDV85" i="8"/>
  <c r="SDW85" i="8"/>
  <c r="SDX85" i="8"/>
  <c r="SDY85" i="8"/>
  <c r="SDZ85" i="8"/>
  <c r="SEA85" i="8"/>
  <c r="SEB85" i="8"/>
  <c r="SEC85" i="8"/>
  <c r="SED85" i="8"/>
  <c r="SEE85" i="8"/>
  <c r="SEF85" i="8"/>
  <c r="SEG85" i="8"/>
  <c r="SEH85" i="8"/>
  <c r="SEI85" i="8"/>
  <c r="SEJ85" i="8"/>
  <c r="SEK85" i="8"/>
  <c r="SEL85" i="8"/>
  <c r="SEM85" i="8"/>
  <c r="SEN85" i="8"/>
  <c r="SEO85" i="8"/>
  <c r="SEP85" i="8"/>
  <c r="SEQ85" i="8"/>
  <c r="SER85" i="8"/>
  <c r="SES85" i="8"/>
  <c r="SET85" i="8"/>
  <c r="SEU85" i="8"/>
  <c r="SEV85" i="8"/>
  <c r="SEW85" i="8"/>
  <c r="SEX85" i="8"/>
  <c r="SEY85" i="8"/>
  <c r="SEZ85" i="8"/>
  <c r="SFA85" i="8"/>
  <c r="SFB85" i="8"/>
  <c r="SFC85" i="8"/>
  <c r="SFD85" i="8"/>
  <c r="SFE85" i="8"/>
  <c r="SFF85" i="8"/>
  <c r="SFG85" i="8"/>
  <c r="SFH85" i="8"/>
  <c r="SFI85" i="8"/>
  <c r="SFJ85" i="8"/>
  <c r="SFK85" i="8"/>
  <c r="SFL85" i="8"/>
  <c r="SFM85" i="8"/>
  <c r="SFN85" i="8"/>
  <c r="SFO85" i="8"/>
  <c r="SFP85" i="8"/>
  <c r="SFQ85" i="8"/>
  <c r="SFR85" i="8"/>
  <c r="SFS85" i="8"/>
  <c r="SFT85" i="8"/>
  <c r="SFU85" i="8"/>
  <c r="SFV85" i="8"/>
  <c r="SFW85" i="8"/>
  <c r="SFX85" i="8"/>
  <c r="SFY85" i="8"/>
  <c r="SFZ85" i="8"/>
  <c r="SGA85" i="8"/>
  <c r="SGB85" i="8"/>
  <c r="SGC85" i="8"/>
  <c r="SGD85" i="8"/>
  <c r="SGE85" i="8"/>
  <c r="SGF85" i="8"/>
  <c r="SGG85" i="8"/>
  <c r="SGH85" i="8"/>
  <c r="SGI85" i="8"/>
  <c r="SGJ85" i="8"/>
  <c r="SGK85" i="8"/>
  <c r="SGL85" i="8"/>
  <c r="SGM85" i="8"/>
  <c r="SGN85" i="8"/>
  <c r="SGO85" i="8"/>
  <c r="SGP85" i="8"/>
  <c r="SGQ85" i="8"/>
  <c r="SGR85" i="8"/>
  <c r="SGS85" i="8"/>
  <c r="SGT85" i="8"/>
  <c r="SGU85" i="8"/>
  <c r="SGV85" i="8"/>
  <c r="SGW85" i="8"/>
  <c r="SGX85" i="8"/>
  <c r="SGY85" i="8"/>
  <c r="SGZ85" i="8"/>
  <c r="SHA85" i="8"/>
  <c r="SHB85" i="8"/>
  <c r="SHC85" i="8"/>
  <c r="SHD85" i="8"/>
  <c r="SHE85" i="8"/>
  <c r="SHF85" i="8"/>
  <c r="SHG85" i="8"/>
  <c r="SHH85" i="8"/>
  <c r="SHI85" i="8"/>
  <c r="SHJ85" i="8"/>
  <c r="SHK85" i="8"/>
  <c r="SHL85" i="8"/>
  <c r="SHM85" i="8"/>
  <c r="SHN85" i="8"/>
  <c r="SHO85" i="8"/>
  <c r="SHP85" i="8"/>
  <c r="SHQ85" i="8"/>
  <c r="SHR85" i="8"/>
  <c r="SHS85" i="8"/>
  <c r="SHT85" i="8"/>
  <c r="SHU85" i="8"/>
  <c r="SHV85" i="8"/>
  <c r="SHW85" i="8"/>
  <c r="SHX85" i="8"/>
  <c r="SHY85" i="8"/>
  <c r="SHZ85" i="8"/>
  <c r="SIA85" i="8"/>
  <c r="SIB85" i="8"/>
  <c r="SIC85" i="8"/>
  <c r="SID85" i="8"/>
  <c r="SIE85" i="8"/>
  <c r="SIF85" i="8"/>
  <c r="SIG85" i="8"/>
  <c r="SIH85" i="8"/>
  <c r="SII85" i="8"/>
  <c r="SIJ85" i="8"/>
  <c r="SIK85" i="8"/>
  <c r="SIL85" i="8"/>
  <c r="SIM85" i="8"/>
  <c r="SIN85" i="8"/>
  <c r="SIO85" i="8"/>
  <c r="SIP85" i="8"/>
  <c r="SIQ85" i="8"/>
  <c r="SIR85" i="8"/>
  <c r="SIS85" i="8"/>
  <c r="SIT85" i="8"/>
  <c r="SIU85" i="8"/>
  <c r="SIV85" i="8"/>
  <c r="SIW85" i="8"/>
  <c r="SIX85" i="8"/>
  <c r="SIY85" i="8"/>
  <c r="SIZ85" i="8"/>
  <c r="SJA85" i="8"/>
  <c r="SJB85" i="8"/>
  <c r="SJC85" i="8"/>
  <c r="SJD85" i="8"/>
  <c r="SJE85" i="8"/>
  <c r="SJF85" i="8"/>
  <c r="SJG85" i="8"/>
  <c r="SJH85" i="8"/>
  <c r="SJI85" i="8"/>
  <c r="SJJ85" i="8"/>
  <c r="SJK85" i="8"/>
  <c r="SJL85" i="8"/>
  <c r="SJM85" i="8"/>
  <c r="SJN85" i="8"/>
  <c r="SJO85" i="8"/>
  <c r="SJP85" i="8"/>
  <c r="SJQ85" i="8"/>
  <c r="SJR85" i="8"/>
  <c r="SJS85" i="8"/>
  <c r="SJT85" i="8"/>
  <c r="SJU85" i="8"/>
  <c r="SJV85" i="8"/>
  <c r="SJW85" i="8"/>
  <c r="SJX85" i="8"/>
  <c r="SJY85" i="8"/>
  <c r="SJZ85" i="8"/>
  <c r="SKA85" i="8"/>
  <c r="SKB85" i="8"/>
  <c r="SKC85" i="8"/>
  <c r="SKD85" i="8"/>
  <c r="SKE85" i="8"/>
  <c r="SKF85" i="8"/>
  <c r="SKG85" i="8"/>
  <c r="SKH85" i="8"/>
  <c r="SKI85" i="8"/>
  <c r="SKJ85" i="8"/>
  <c r="SKK85" i="8"/>
  <c r="SKL85" i="8"/>
  <c r="SKM85" i="8"/>
  <c r="SKN85" i="8"/>
  <c r="SKO85" i="8"/>
  <c r="SKP85" i="8"/>
  <c r="SKQ85" i="8"/>
  <c r="SKR85" i="8"/>
  <c r="SKS85" i="8"/>
  <c r="SKT85" i="8"/>
  <c r="SKU85" i="8"/>
  <c r="SKV85" i="8"/>
  <c r="SKW85" i="8"/>
  <c r="SKX85" i="8"/>
  <c r="SKY85" i="8"/>
  <c r="SKZ85" i="8"/>
  <c r="SLA85" i="8"/>
  <c r="SLB85" i="8"/>
  <c r="SLC85" i="8"/>
  <c r="SLD85" i="8"/>
  <c r="SLE85" i="8"/>
  <c r="SLF85" i="8"/>
  <c r="SLG85" i="8"/>
  <c r="SLH85" i="8"/>
  <c r="SLI85" i="8"/>
  <c r="SLJ85" i="8"/>
  <c r="SLK85" i="8"/>
  <c r="SLL85" i="8"/>
  <c r="SLM85" i="8"/>
  <c r="SLN85" i="8"/>
  <c r="SLO85" i="8"/>
  <c r="SLP85" i="8"/>
  <c r="SLQ85" i="8"/>
  <c r="SLR85" i="8"/>
  <c r="SLS85" i="8"/>
  <c r="SLT85" i="8"/>
  <c r="SLU85" i="8"/>
  <c r="SLV85" i="8"/>
  <c r="SLW85" i="8"/>
  <c r="SLX85" i="8"/>
  <c r="SLY85" i="8"/>
  <c r="SLZ85" i="8"/>
  <c r="SMA85" i="8"/>
  <c r="SMB85" i="8"/>
  <c r="SMC85" i="8"/>
  <c r="SMD85" i="8"/>
  <c r="SME85" i="8"/>
  <c r="SMF85" i="8"/>
  <c r="SMG85" i="8"/>
  <c r="SMH85" i="8"/>
  <c r="SMI85" i="8"/>
  <c r="SMJ85" i="8"/>
  <c r="SMK85" i="8"/>
  <c r="SML85" i="8"/>
  <c r="SMM85" i="8"/>
  <c r="SMN85" i="8"/>
  <c r="SMO85" i="8"/>
  <c r="SMP85" i="8"/>
  <c r="SMQ85" i="8"/>
  <c r="SMR85" i="8"/>
  <c r="SMS85" i="8"/>
  <c r="SMT85" i="8"/>
  <c r="SMU85" i="8"/>
  <c r="SMV85" i="8"/>
  <c r="SMW85" i="8"/>
  <c r="SMX85" i="8"/>
  <c r="SMY85" i="8"/>
  <c r="SMZ85" i="8"/>
  <c r="SNA85" i="8"/>
  <c r="SNB85" i="8"/>
  <c r="SNC85" i="8"/>
  <c r="SND85" i="8"/>
  <c r="SNE85" i="8"/>
  <c r="SNF85" i="8"/>
  <c r="SNG85" i="8"/>
  <c r="SNH85" i="8"/>
  <c r="SNI85" i="8"/>
  <c r="SNJ85" i="8"/>
  <c r="SNK85" i="8"/>
  <c r="SNL85" i="8"/>
  <c r="SNM85" i="8"/>
  <c r="SNN85" i="8"/>
  <c r="SNO85" i="8"/>
  <c r="SNP85" i="8"/>
  <c r="SNQ85" i="8"/>
  <c r="SNR85" i="8"/>
  <c r="SNS85" i="8"/>
  <c r="SNT85" i="8"/>
  <c r="SNU85" i="8"/>
  <c r="SNV85" i="8"/>
  <c r="SNW85" i="8"/>
  <c r="SNX85" i="8"/>
  <c r="SNY85" i="8"/>
  <c r="SNZ85" i="8"/>
  <c r="SOA85" i="8"/>
  <c r="SOB85" i="8"/>
  <c r="SOC85" i="8"/>
  <c r="SOD85" i="8"/>
  <c r="SOE85" i="8"/>
  <c r="SOF85" i="8"/>
  <c r="SOG85" i="8"/>
  <c r="SOH85" i="8"/>
  <c r="SOI85" i="8"/>
  <c r="SOJ85" i="8"/>
  <c r="SOK85" i="8"/>
  <c r="SOL85" i="8"/>
  <c r="SOM85" i="8"/>
  <c r="SON85" i="8"/>
  <c r="SOO85" i="8"/>
  <c r="SOP85" i="8"/>
  <c r="SOQ85" i="8"/>
  <c r="SOR85" i="8"/>
  <c r="SOS85" i="8"/>
  <c r="SOT85" i="8"/>
  <c r="SOU85" i="8"/>
  <c r="SOV85" i="8"/>
  <c r="SOW85" i="8"/>
  <c r="SOX85" i="8"/>
  <c r="SOY85" i="8"/>
  <c r="SOZ85" i="8"/>
  <c r="SPA85" i="8"/>
  <c r="SPB85" i="8"/>
  <c r="SPC85" i="8"/>
  <c r="SPD85" i="8"/>
  <c r="SPE85" i="8"/>
  <c r="SPF85" i="8"/>
  <c r="SPG85" i="8"/>
  <c r="SPH85" i="8"/>
  <c r="SPI85" i="8"/>
  <c r="SPJ85" i="8"/>
  <c r="SPK85" i="8"/>
  <c r="SPL85" i="8"/>
  <c r="SPM85" i="8"/>
  <c r="SPN85" i="8"/>
  <c r="SPO85" i="8"/>
  <c r="SPP85" i="8"/>
  <c r="SPQ85" i="8"/>
  <c r="SPR85" i="8"/>
  <c r="SPS85" i="8"/>
  <c r="SPT85" i="8"/>
  <c r="SPU85" i="8"/>
  <c r="SPV85" i="8"/>
  <c r="SPW85" i="8"/>
  <c r="SPX85" i="8"/>
  <c r="SPY85" i="8"/>
  <c r="SPZ85" i="8"/>
  <c r="SQA85" i="8"/>
  <c r="SQB85" i="8"/>
  <c r="SQC85" i="8"/>
  <c r="SQD85" i="8"/>
  <c r="SQE85" i="8"/>
  <c r="SQF85" i="8"/>
  <c r="SQG85" i="8"/>
  <c r="SQH85" i="8"/>
  <c r="SQI85" i="8"/>
  <c r="SQJ85" i="8"/>
  <c r="SQK85" i="8"/>
  <c r="SQL85" i="8"/>
  <c r="SQM85" i="8"/>
  <c r="SQN85" i="8"/>
  <c r="SQO85" i="8"/>
  <c r="SQP85" i="8"/>
  <c r="SQQ85" i="8"/>
  <c r="SQR85" i="8"/>
  <c r="SQS85" i="8"/>
  <c r="SQT85" i="8"/>
  <c r="SQU85" i="8"/>
  <c r="SQV85" i="8"/>
  <c r="SQW85" i="8"/>
  <c r="SQX85" i="8"/>
  <c r="SQY85" i="8"/>
  <c r="SQZ85" i="8"/>
  <c r="SRA85" i="8"/>
  <c r="SRB85" i="8"/>
  <c r="SRC85" i="8"/>
  <c r="SRD85" i="8"/>
  <c r="SRE85" i="8"/>
  <c r="SRF85" i="8"/>
  <c r="SRG85" i="8"/>
  <c r="SRH85" i="8"/>
  <c r="SRI85" i="8"/>
  <c r="SRJ85" i="8"/>
  <c r="SRK85" i="8"/>
  <c r="SRL85" i="8"/>
  <c r="SRM85" i="8"/>
  <c r="SRN85" i="8"/>
  <c r="SRO85" i="8"/>
  <c r="SRP85" i="8"/>
  <c r="SRQ85" i="8"/>
  <c r="SRR85" i="8"/>
  <c r="SRS85" i="8"/>
  <c r="SRT85" i="8"/>
  <c r="SRU85" i="8"/>
  <c r="SRV85" i="8"/>
  <c r="SRW85" i="8"/>
  <c r="SRX85" i="8"/>
  <c r="SRY85" i="8"/>
  <c r="SRZ85" i="8"/>
  <c r="SSA85" i="8"/>
  <c r="SSB85" i="8"/>
  <c r="SSC85" i="8"/>
  <c r="SSD85" i="8"/>
  <c r="SSE85" i="8"/>
  <c r="SSF85" i="8"/>
  <c r="SSG85" i="8"/>
  <c r="SSH85" i="8"/>
  <c r="SSI85" i="8"/>
  <c r="SSJ85" i="8"/>
  <c r="SSK85" i="8"/>
  <c r="SSL85" i="8"/>
  <c r="SSM85" i="8"/>
  <c r="SSN85" i="8"/>
  <c r="SSO85" i="8"/>
  <c r="SSP85" i="8"/>
  <c r="SSQ85" i="8"/>
  <c r="SSR85" i="8"/>
  <c r="SSS85" i="8"/>
  <c r="SST85" i="8"/>
  <c r="SSU85" i="8"/>
  <c r="SSV85" i="8"/>
  <c r="SSW85" i="8"/>
  <c r="SSX85" i="8"/>
  <c r="SSY85" i="8"/>
  <c r="SSZ85" i="8"/>
  <c r="STA85" i="8"/>
  <c r="STB85" i="8"/>
  <c r="STC85" i="8"/>
  <c r="STD85" i="8"/>
  <c r="STE85" i="8"/>
  <c r="STF85" i="8"/>
  <c r="STG85" i="8"/>
  <c r="STH85" i="8"/>
  <c r="STI85" i="8"/>
  <c r="STJ85" i="8"/>
  <c r="STK85" i="8"/>
  <c r="STL85" i="8"/>
  <c r="STM85" i="8"/>
  <c r="STN85" i="8"/>
  <c r="STO85" i="8"/>
  <c r="STP85" i="8"/>
  <c r="STQ85" i="8"/>
  <c r="STR85" i="8"/>
  <c r="STS85" i="8"/>
  <c r="STT85" i="8"/>
  <c r="STU85" i="8"/>
  <c r="STV85" i="8"/>
  <c r="STW85" i="8"/>
  <c r="STX85" i="8"/>
  <c r="STY85" i="8"/>
  <c r="STZ85" i="8"/>
  <c r="SUA85" i="8"/>
  <c r="SUB85" i="8"/>
  <c r="SUC85" i="8"/>
  <c r="SUD85" i="8"/>
  <c r="SUE85" i="8"/>
  <c r="SUF85" i="8"/>
  <c r="SUG85" i="8"/>
  <c r="SUH85" i="8"/>
  <c r="SUI85" i="8"/>
  <c r="SUJ85" i="8"/>
  <c r="SUK85" i="8"/>
  <c r="SUL85" i="8"/>
  <c r="SUM85" i="8"/>
  <c r="SUN85" i="8"/>
  <c r="SUO85" i="8"/>
  <c r="SUP85" i="8"/>
  <c r="SUQ85" i="8"/>
  <c r="SUR85" i="8"/>
  <c r="SUS85" i="8"/>
  <c r="SUT85" i="8"/>
  <c r="SUU85" i="8"/>
  <c r="SUV85" i="8"/>
  <c r="SUW85" i="8"/>
  <c r="SUX85" i="8"/>
  <c r="SUY85" i="8"/>
  <c r="SUZ85" i="8"/>
  <c r="SVA85" i="8"/>
  <c r="SVB85" i="8"/>
  <c r="SVC85" i="8"/>
  <c r="SVD85" i="8"/>
  <c r="SVE85" i="8"/>
  <c r="SVF85" i="8"/>
  <c r="SVG85" i="8"/>
  <c r="SVH85" i="8"/>
  <c r="SVI85" i="8"/>
  <c r="SVJ85" i="8"/>
  <c r="SVK85" i="8"/>
  <c r="SVL85" i="8"/>
  <c r="SVM85" i="8"/>
  <c r="SVN85" i="8"/>
  <c r="SVO85" i="8"/>
  <c r="SVP85" i="8"/>
  <c r="SVQ85" i="8"/>
  <c r="SVR85" i="8"/>
  <c r="SVS85" i="8"/>
  <c r="SVT85" i="8"/>
  <c r="SVU85" i="8"/>
  <c r="SVV85" i="8"/>
  <c r="SVW85" i="8"/>
  <c r="SVX85" i="8"/>
  <c r="SVY85" i="8"/>
  <c r="SVZ85" i="8"/>
  <c r="SWA85" i="8"/>
  <c r="SWB85" i="8"/>
  <c r="SWC85" i="8"/>
  <c r="SWD85" i="8"/>
  <c r="SWE85" i="8"/>
  <c r="SWF85" i="8"/>
  <c r="SWG85" i="8"/>
  <c r="SWH85" i="8"/>
  <c r="SWI85" i="8"/>
  <c r="SWJ85" i="8"/>
  <c r="SWK85" i="8"/>
  <c r="SWL85" i="8"/>
  <c r="SWM85" i="8"/>
  <c r="SWN85" i="8"/>
  <c r="SWO85" i="8"/>
  <c r="SWP85" i="8"/>
  <c r="SWQ85" i="8"/>
  <c r="SWR85" i="8"/>
  <c r="SWS85" i="8"/>
  <c r="SWT85" i="8"/>
  <c r="SWU85" i="8"/>
  <c r="SWV85" i="8"/>
  <c r="SWW85" i="8"/>
  <c r="SWX85" i="8"/>
  <c r="SWY85" i="8"/>
  <c r="SWZ85" i="8"/>
  <c r="SXA85" i="8"/>
  <c r="SXB85" i="8"/>
  <c r="SXC85" i="8"/>
  <c r="SXD85" i="8"/>
  <c r="SXE85" i="8"/>
  <c r="SXF85" i="8"/>
  <c r="SXG85" i="8"/>
  <c r="SXH85" i="8"/>
  <c r="SXI85" i="8"/>
  <c r="SXJ85" i="8"/>
  <c r="SXK85" i="8"/>
  <c r="SXL85" i="8"/>
  <c r="SXM85" i="8"/>
  <c r="SXN85" i="8"/>
  <c r="SXO85" i="8"/>
  <c r="SXP85" i="8"/>
  <c r="SXQ85" i="8"/>
  <c r="SXR85" i="8"/>
  <c r="SXS85" i="8"/>
  <c r="SXT85" i="8"/>
  <c r="SXU85" i="8"/>
  <c r="SXV85" i="8"/>
  <c r="SXW85" i="8"/>
  <c r="SXX85" i="8"/>
  <c r="SXY85" i="8"/>
  <c r="SXZ85" i="8"/>
  <c r="SYA85" i="8"/>
  <c r="SYB85" i="8"/>
  <c r="SYC85" i="8"/>
  <c r="SYD85" i="8"/>
  <c r="SYE85" i="8"/>
  <c r="SYF85" i="8"/>
  <c r="SYG85" i="8"/>
  <c r="SYH85" i="8"/>
  <c r="SYI85" i="8"/>
  <c r="SYJ85" i="8"/>
  <c r="SYK85" i="8"/>
  <c r="SYL85" i="8"/>
  <c r="SYM85" i="8"/>
  <c r="SYN85" i="8"/>
  <c r="SYO85" i="8"/>
  <c r="SYP85" i="8"/>
  <c r="SYQ85" i="8"/>
  <c r="SYR85" i="8"/>
  <c r="SYS85" i="8"/>
  <c r="SYT85" i="8"/>
  <c r="SYU85" i="8"/>
  <c r="SYV85" i="8"/>
  <c r="SYW85" i="8"/>
  <c r="SYX85" i="8"/>
  <c r="SYY85" i="8"/>
  <c r="SYZ85" i="8"/>
  <c r="SZA85" i="8"/>
  <c r="SZB85" i="8"/>
  <c r="SZC85" i="8"/>
  <c r="SZD85" i="8"/>
  <c r="SZE85" i="8"/>
  <c r="SZF85" i="8"/>
  <c r="SZG85" i="8"/>
  <c r="SZH85" i="8"/>
  <c r="SZI85" i="8"/>
  <c r="SZJ85" i="8"/>
  <c r="SZK85" i="8"/>
  <c r="SZL85" i="8"/>
  <c r="SZM85" i="8"/>
  <c r="SZN85" i="8"/>
  <c r="SZO85" i="8"/>
  <c r="SZP85" i="8"/>
  <c r="SZQ85" i="8"/>
  <c r="SZR85" i="8"/>
  <c r="SZS85" i="8"/>
  <c r="SZT85" i="8"/>
  <c r="SZU85" i="8"/>
  <c r="SZV85" i="8"/>
  <c r="SZW85" i="8"/>
  <c r="SZX85" i="8"/>
  <c r="SZY85" i="8"/>
  <c r="SZZ85" i="8"/>
  <c r="TAA85" i="8"/>
  <c r="TAB85" i="8"/>
  <c r="TAC85" i="8"/>
  <c r="TAD85" i="8"/>
  <c r="TAE85" i="8"/>
  <c r="TAF85" i="8"/>
  <c r="TAG85" i="8"/>
  <c r="TAH85" i="8"/>
  <c r="TAI85" i="8"/>
  <c r="TAJ85" i="8"/>
  <c r="TAK85" i="8"/>
  <c r="TAL85" i="8"/>
  <c r="TAM85" i="8"/>
  <c r="TAN85" i="8"/>
  <c r="TAO85" i="8"/>
  <c r="TAP85" i="8"/>
  <c r="TAQ85" i="8"/>
  <c r="TAR85" i="8"/>
  <c r="TAS85" i="8"/>
  <c r="TAT85" i="8"/>
  <c r="TAU85" i="8"/>
  <c r="TAV85" i="8"/>
  <c r="TAW85" i="8"/>
  <c r="TAX85" i="8"/>
  <c r="TAY85" i="8"/>
  <c r="TAZ85" i="8"/>
  <c r="TBA85" i="8"/>
  <c r="TBB85" i="8"/>
  <c r="TBC85" i="8"/>
  <c r="TBD85" i="8"/>
  <c r="TBE85" i="8"/>
  <c r="TBF85" i="8"/>
  <c r="TBG85" i="8"/>
  <c r="TBH85" i="8"/>
  <c r="TBI85" i="8"/>
  <c r="TBJ85" i="8"/>
  <c r="TBK85" i="8"/>
  <c r="TBL85" i="8"/>
  <c r="TBM85" i="8"/>
  <c r="TBN85" i="8"/>
  <c r="TBO85" i="8"/>
  <c r="TBP85" i="8"/>
  <c r="TBQ85" i="8"/>
  <c r="TBR85" i="8"/>
  <c r="TBS85" i="8"/>
  <c r="TBT85" i="8"/>
  <c r="TBU85" i="8"/>
  <c r="TBV85" i="8"/>
  <c r="TBW85" i="8"/>
  <c r="TBX85" i="8"/>
  <c r="TBY85" i="8"/>
  <c r="TBZ85" i="8"/>
  <c r="TCA85" i="8"/>
  <c r="TCB85" i="8"/>
  <c r="TCC85" i="8"/>
  <c r="TCD85" i="8"/>
  <c r="TCE85" i="8"/>
  <c r="TCF85" i="8"/>
  <c r="TCG85" i="8"/>
  <c r="TCH85" i="8"/>
  <c r="TCI85" i="8"/>
  <c r="TCJ85" i="8"/>
  <c r="TCK85" i="8"/>
  <c r="TCL85" i="8"/>
  <c r="TCM85" i="8"/>
  <c r="TCN85" i="8"/>
  <c r="TCO85" i="8"/>
  <c r="TCP85" i="8"/>
  <c r="TCQ85" i="8"/>
  <c r="TCR85" i="8"/>
  <c r="TCS85" i="8"/>
  <c r="TCT85" i="8"/>
  <c r="TCU85" i="8"/>
  <c r="TCV85" i="8"/>
  <c r="TCW85" i="8"/>
  <c r="TCX85" i="8"/>
  <c r="TCY85" i="8"/>
  <c r="TCZ85" i="8"/>
  <c r="TDA85" i="8"/>
  <c r="TDB85" i="8"/>
  <c r="TDC85" i="8"/>
  <c r="TDD85" i="8"/>
  <c r="TDE85" i="8"/>
  <c r="TDF85" i="8"/>
  <c r="TDG85" i="8"/>
  <c r="TDH85" i="8"/>
  <c r="TDI85" i="8"/>
  <c r="TDJ85" i="8"/>
  <c r="TDK85" i="8"/>
  <c r="TDL85" i="8"/>
  <c r="TDM85" i="8"/>
  <c r="TDN85" i="8"/>
  <c r="TDO85" i="8"/>
  <c r="TDP85" i="8"/>
  <c r="TDQ85" i="8"/>
  <c r="TDR85" i="8"/>
  <c r="TDS85" i="8"/>
  <c r="TDT85" i="8"/>
  <c r="TDU85" i="8"/>
  <c r="TDV85" i="8"/>
  <c r="TDW85" i="8"/>
  <c r="TDX85" i="8"/>
  <c r="TDY85" i="8"/>
  <c r="TDZ85" i="8"/>
  <c r="TEA85" i="8"/>
  <c r="TEB85" i="8"/>
  <c r="TEC85" i="8"/>
  <c r="TED85" i="8"/>
  <c r="TEE85" i="8"/>
  <c r="TEF85" i="8"/>
  <c r="TEG85" i="8"/>
  <c r="TEH85" i="8"/>
  <c r="TEI85" i="8"/>
  <c r="TEJ85" i="8"/>
  <c r="TEK85" i="8"/>
  <c r="TEL85" i="8"/>
  <c r="TEM85" i="8"/>
  <c r="TEN85" i="8"/>
  <c r="TEO85" i="8"/>
  <c r="TEP85" i="8"/>
  <c r="TEQ85" i="8"/>
  <c r="TER85" i="8"/>
  <c r="TES85" i="8"/>
  <c r="TET85" i="8"/>
  <c r="TEU85" i="8"/>
  <c r="TEV85" i="8"/>
  <c r="TEW85" i="8"/>
  <c r="TEX85" i="8"/>
  <c r="TEY85" i="8"/>
  <c r="TEZ85" i="8"/>
  <c r="TFA85" i="8"/>
  <c r="TFB85" i="8"/>
  <c r="TFC85" i="8"/>
  <c r="TFD85" i="8"/>
  <c r="TFE85" i="8"/>
  <c r="TFF85" i="8"/>
  <c r="TFG85" i="8"/>
  <c r="TFH85" i="8"/>
  <c r="TFI85" i="8"/>
  <c r="TFJ85" i="8"/>
  <c r="TFK85" i="8"/>
  <c r="TFL85" i="8"/>
  <c r="TFM85" i="8"/>
  <c r="TFN85" i="8"/>
  <c r="TFO85" i="8"/>
  <c r="TFP85" i="8"/>
  <c r="TFQ85" i="8"/>
  <c r="TFR85" i="8"/>
  <c r="TFS85" i="8"/>
  <c r="TFT85" i="8"/>
  <c r="TFU85" i="8"/>
  <c r="TFV85" i="8"/>
  <c r="TFW85" i="8"/>
  <c r="TFX85" i="8"/>
  <c r="TFY85" i="8"/>
  <c r="TFZ85" i="8"/>
  <c r="TGA85" i="8"/>
  <c r="TGB85" i="8"/>
  <c r="TGC85" i="8"/>
  <c r="TGD85" i="8"/>
  <c r="TGE85" i="8"/>
  <c r="TGF85" i="8"/>
  <c r="TGG85" i="8"/>
  <c r="TGH85" i="8"/>
  <c r="TGI85" i="8"/>
  <c r="TGJ85" i="8"/>
  <c r="TGK85" i="8"/>
  <c r="TGL85" i="8"/>
  <c r="TGM85" i="8"/>
  <c r="TGN85" i="8"/>
  <c r="TGO85" i="8"/>
  <c r="TGP85" i="8"/>
  <c r="TGQ85" i="8"/>
  <c r="TGR85" i="8"/>
  <c r="TGS85" i="8"/>
  <c r="TGT85" i="8"/>
  <c r="TGU85" i="8"/>
  <c r="TGV85" i="8"/>
  <c r="TGW85" i="8"/>
  <c r="TGX85" i="8"/>
  <c r="TGY85" i="8"/>
  <c r="TGZ85" i="8"/>
  <c r="THA85" i="8"/>
  <c r="THB85" i="8"/>
  <c r="THC85" i="8"/>
  <c r="THD85" i="8"/>
  <c r="THE85" i="8"/>
  <c r="THF85" i="8"/>
  <c r="THG85" i="8"/>
  <c r="THH85" i="8"/>
  <c r="THI85" i="8"/>
  <c r="THJ85" i="8"/>
  <c r="THK85" i="8"/>
  <c r="THL85" i="8"/>
  <c r="THM85" i="8"/>
  <c r="THN85" i="8"/>
  <c r="THO85" i="8"/>
  <c r="THP85" i="8"/>
  <c r="THQ85" i="8"/>
  <c r="THR85" i="8"/>
  <c r="THS85" i="8"/>
  <c r="THT85" i="8"/>
  <c r="THU85" i="8"/>
  <c r="THV85" i="8"/>
  <c r="THW85" i="8"/>
  <c r="THX85" i="8"/>
  <c r="THY85" i="8"/>
  <c r="THZ85" i="8"/>
  <c r="TIA85" i="8"/>
  <c r="TIB85" i="8"/>
  <c r="TIC85" i="8"/>
  <c r="TID85" i="8"/>
  <c r="TIE85" i="8"/>
  <c r="TIF85" i="8"/>
  <c r="TIG85" i="8"/>
  <c r="TIH85" i="8"/>
  <c r="TII85" i="8"/>
  <c r="TIJ85" i="8"/>
  <c r="TIK85" i="8"/>
  <c r="TIL85" i="8"/>
  <c r="TIM85" i="8"/>
  <c r="TIN85" i="8"/>
  <c r="TIO85" i="8"/>
  <c r="TIP85" i="8"/>
  <c r="TIQ85" i="8"/>
  <c r="TIR85" i="8"/>
  <c r="TIS85" i="8"/>
  <c r="TIT85" i="8"/>
  <c r="TIU85" i="8"/>
  <c r="TIV85" i="8"/>
  <c r="TIW85" i="8"/>
  <c r="TIX85" i="8"/>
  <c r="TIY85" i="8"/>
  <c r="TIZ85" i="8"/>
  <c r="TJA85" i="8"/>
  <c r="TJB85" i="8"/>
  <c r="TJC85" i="8"/>
  <c r="TJD85" i="8"/>
  <c r="TJE85" i="8"/>
  <c r="TJF85" i="8"/>
  <c r="TJG85" i="8"/>
  <c r="TJH85" i="8"/>
  <c r="TJI85" i="8"/>
  <c r="TJJ85" i="8"/>
  <c r="TJK85" i="8"/>
  <c r="TJL85" i="8"/>
  <c r="TJM85" i="8"/>
  <c r="TJN85" i="8"/>
  <c r="TJO85" i="8"/>
  <c r="TJP85" i="8"/>
  <c r="TJQ85" i="8"/>
  <c r="TJR85" i="8"/>
  <c r="TJS85" i="8"/>
  <c r="TJT85" i="8"/>
  <c r="TJU85" i="8"/>
  <c r="TJV85" i="8"/>
  <c r="TJW85" i="8"/>
  <c r="TJX85" i="8"/>
  <c r="TJY85" i="8"/>
  <c r="TJZ85" i="8"/>
  <c r="TKA85" i="8"/>
  <c r="TKB85" i="8"/>
  <c r="TKC85" i="8"/>
  <c r="TKD85" i="8"/>
  <c r="TKE85" i="8"/>
  <c r="TKF85" i="8"/>
  <c r="TKG85" i="8"/>
  <c r="TKH85" i="8"/>
  <c r="TKI85" i="8"/>
  <c r="TKJ85" i="8"/>
  <c r="TKK85" i="8"/>
  <c r="TKL85" i="8"/>
  <c r="TKM85" i="8"/>
  <c r="TKN85" i="8"/>
  <c r="TKO85" i="8"/>
  <c r="TKP85" i="8"/>
  <c r="TKQ85" i="8"/>
  <c r="TKR85" i="8"/>
  <c r="TKS85" i="8"/>
  <c r="TKT85" i="8"/>
  <c r="TKU85" i="8"/>
  <c r="TKV85" i="8"/>
  <c r="TKW85" i="8"/>
  <c r="TKX85" i="8"/>
  <c r="TKY85" i="8"/>
  <c r="TKZ85" i="8"/>
  <c r="TLA85" i="8"/>
  <c r="TLB85" i="8"/>
  <c r="TLC85" i="8"/>
  <c r="TLD85" i="8"/>
  <c r="TLE85" i="8"/>
  <c r="TLF85" i="8"/>
  <c r="TLG85" i="8"/>
  <c r="TLH85" i="8"/>
  <c r="TLI85" i="8"/>
  <c r="TLJ85" i="8"/>
  <c r="TLK85" i="8"/>
  <c r="TLL85" i="8"/>
  <c r="TLM85" i="8"/>
  <c r="TLN85" i="8"/>
  <c r="TLO85" i="8"/>
  <c r="TLP85" i="8"/>
  <c r="TLQ85" i="8"/>
  <c r="TLR85" i="8"/>
  <c r="TLS85" i="8"/>
  <c r="TLT85" i="8"/>
  <c r="TLU85" i="8"/>
  <c r="TLV85" i="8"/>
  <c r="TLW85" i="8"/>
  <c r="TLX85" i="8"/>
  <c r="TLY85" i="8"/>
  <c r="TLZ85" i="8"/>
  <c r="TMA85" i="8"/>
  <c r="TMB85" i="8"/>
  <c r="TMC85" i="8"/>
  <c r="TMD85" i="8"/>
  <c r="TME85" i="8"/>
  <c r="TMF85" i="8"/>
  <c r="TMG85" i="8"/>
  <c r="TMH85" i="8"/>
  <c r="TMI85" i="8"/>
  <c r="TMJ85" i="8"/>
  <c r="TMK85" i="8"/>
  <c r="TML85" i="8"/>
  <c r="TMM85" i="8"/>
  <c r="TMN85" i="8"/>
  <c r="TMO85" i="8"/>
  <c r="TMP85" i="8"/>
  <c r="TMQ85" i="8"/>
  <c r="TMR85" i="8"/>
  <c r="TMS85" i="8"/>
  <c r="TMT85" i="8"/>
  <c r="TMU85" i="8"/>
  <c r="TMV85" i="8"/>
  <c r="TMW85" i="8"/>
  <c r="TMX85" i="8"/>
  <c r="TMY85" i="8"/>
  <c r="TMZ85" i="8"/>
  <c r="TNA85" i="8"/>
  <c r="TNB85" i="8"/>
  <c r="TNC85" i="8"/>
  <c r="TND85" i="8"/>
  <c r="TNE85" i="8"/>
  <c r="TNF85" i="8"/>
  <c r="TNG85" i="8"/>
  <c r="TNH85" i="8"/>
  <c r="TNI85" i="8"/>
  <c r="TNJ85" i="8"/>
  <c r="TNK85" i="8"/>
  <c r="TNL85" i="8"/>
  <c r="TNM85" i="8"/>
  <c r="TNN85" i="8"/>
  <c r="TNO85" i="8"/>
  <c r="TNP85" i="8"/>
  <c r="TNQ85" i="8"/>
  <c r="TNR85" i="8"/>
  <c r="TNS85" i="8"/>
  <c r="TNT85" i="8"/>
  <c r="TNU85" i="8"/>
  <c r="TNV85" i="8"/>
  <c r="TNW85" i="8"/>
  <c r="TNX85" i="8"/>
  <c r="TNY85" i="8"/>
  <c r="TNZ85" i="8"/>
  <c r="TOA85" i="8"/>
  <c r="TOB85" i="8"/>
  <c r="TOC85" i="8"/>
  <c r="TOD85" i="8"/>
  <c r="TOE85" i="8"/>
  <c r="TOF85" i="8"/>
  <c r="TOG85" i="8"/>
  <c r="TOH85" i="8"/>
  <c r="TOI85" i="8"/>
  <c r="TOJ85" i="8"/>
  <c r="TOK85" i="8"/>
  <c r="TOL85" i="8"/>
  <c r="TOM85" i="8"/>
  <c r="TON85" i="8"/>
  <c r="TOO85" i="8"/>
  <c r="TOP85" i="8"/>
  <c r="TOQ85" i="8"/>
  <c r="TOR85" i="8"/>
  <c r="TOS85" i="8"/>
  <c r="TOT85" i="8"/>
  <c r="TOU85" i="8"/>
  <c r="TOV85" i="8"/>
  <c r="TOW85" i="8"/>
  <c r="TOX85" i="8"/>
  <c r="TOY85" i="8"/>
  <c r="TOZ85" i="8"/>
  <c r="TPA85" i="8"/>
  <c r="TPB85" i="8"/>
  <c r="TPC85" i="8"/>
  <c r="TPD85" i="8"/>
  <c r="TPE85" i="8"/>
  <c r="TPF85" i="8"/>
  <c r="TPG85" i="8"/>
  <c r="TPH85" i="8"/>
  <c r="TPI85" i="8"/>
  <c r="TPJ85" i="8"/>
  <c r="TPK85" i="8"/>
  <c r="TPL85" i="8"/>
  <c r="TPM85" i="8"/>
  <c r="TPN85" i="8"/>
  <c r="TPO85" i="8"/>
  <c r="TPP85" i="8"/>
  <c r="TPQ85" i="8"/>
  <c r="TPR85" i="8"/>
  <c r="TPS85" i="8"/>
  <c r="TPT85" i="8"/>
  <c r="TPU85" i="8"/>
  <c r="TPV85" i="8"/>
  <c r="TPW85" i="8"/>
  <c r="TPX85" i="8"/>
  <c r="TPY85" i="8"/>
  <c r="TPZ85" i="8"/>
  <c r="TQA85" i="8"/>
  <c r="TQB85" i="8"/>
  <c r="TQC85" i="8"/>
  <c r="TQD85" i="8"/>
  <c r="TQE85" i="8"/>
  <c r="TQF85" i="8"/>
  <c r="TQG85" i="8"/>
  <c r="TQH85" i="8"/>
  <c r="TQI85" i="8"/>
  <c r="TQJ85" i="8"/>
  <c r="TQK85" i="8"/>
  <c r="TQL85" i="8"/>
  <c r="TQM85" i="8"/>
  <c r="TQN85" i="8"/>
  <c r="TQO85" i="8"/>
  <c r="TQP85" i="8"/>
  <c r="TQQ85" i="8"/>
  <c r="TQR85" i="8"/>
  <c r="TQS85" i="8"/>
  <c r="TQT85" i="8"/>
  <c r="TQU85" i="8"/>
  <c r="TQV85" i="8"/>
  <c r="TQW85" i="8"/>
  <c r="TQX85" i="8"/>
  <c r="TQY85" i="8"/>
  <c r="TQZ85" i="8"/>
  <c r="TRA85" i="8"/>
  <c r="TRB85" i="8"/>
  <c r="TRC85" i="8"/>
  <c r="TRD85" i="8"/>
  <c r="TRE85" i="8"/>
  <c r="TRF85" i="8"/>
  <c r="TRG85" i="8"/>
  <c r="TRH85" i="8"/>
  <c r="TRI85" i="8"/>
  <c r="TRJ85" i="8"/>
  <c r="TRK85" i="8"/>
  <c r="TRL85" i="8"/>
  <c r="TRM85" i="8"/>
  <c r="TRN85" i="8"/>
  <c r="TRO85" i="8"/>
  <c r="TRP85" i="8"/>
  <c r="TRQ85" i="8"/>
  <c r="TRR85" i="8"/>
  <c r="TRS85" i="8"/>
  <c r="TRT85" i="8"/>
  <c r="TRU85" i="8"/>
  <c r="TRV85" i="8"/>
  <c r="TRW85" i="8"/>
  <c r="TRX85" i="8"/>
  <c r="TRY85" i="8"/>
  <c r="TRZ85" i="8"/>
  <c r="TSA85" i="8"/>
  <c r="TSB85" i="8"/>
  <c r="TSC85" i="8"/>
  <c r="TSD85" i="8"/>
  <c r="TSE85" i="8"/>
  <c r="TSF85" i="8"/>
  <c r="TSG85" i="8"/>
  <c r="TSH85" i="8"/>
  <c r="TSI85" i="8"/>
  <c r="TSJ85" i="8"/>
  <c r="TSK85" i="8"/>
  <c r="TSL85" i="8"/>
  <c r="TSM85" i="8"/>
  <c r="TSN85" i="8"/>
  <c r="TSO85" i="8"/>
  <c r="TSP85" i="8"/>
  <c r="TSQ85" i="8"/>
  <c r="TSR85" i="8"/>
  <c r="TSS85" i="8"/>
  <c r="TST85" i="8"/>
  <c r="TSU85" i="8"/>
  <c r="TSV85" i="8"/>
  <c r="TSW85" i="8"/>
  <c r="TSX85" i="8"/>
  <c r="TSY85" i="8"/>
  <c r="TSZ85" i="8"/>
  <c r="TTA85" i="8"/>
  <c r="TTB85" i="8"/>
  <c r="TTC85" i="8"/>
  <c r="TTD85" i="8"/>
  <c r="TTE85" i="8"/>
  <c r="TTF85" i="8"/>
  <c r="TTG85" i="8"/>
  <c r="TTH85" i="8"/>
  <c r="TTI85" i="8"/>
  <c r="TTJ85" i="8"/>
  <c r="TTK85" i="8"/>
  <c r="TTL85" i="8"/>
  <c r="TTM85" i="8"/>
  <c r="TTN85" i="8"/>
  <c r="TTO85" i="8"/>
  <c r="TTP85" i="8"/>
  <c r="TTQ85" i="8"/>
  <c r="TTR85" i="8"/>
  <c r="TTS85" i="8"/>
  <c r="TTT85" i="8"/>
  <c r="TTU85" i="8"/>
  <c r="TTV85" i="8"/>
  <c r="TTW85" i="8"/>
  <c r="TTX85" i="8"/>
  <c r="TTY85" i="8"/>
  <c r="TTZ85" i="8"/>
  <c r="TUA85" i="8"/>
  <c r="TUB85" i="8"/>
  <c r="TUC85" i="8"/>
  <c r="TUD85" i="8"/>
  <c r="TUE85" i="8"/>
  <c r="TUF85" i="8"/>
  <c r="TUG85" i="8"/>
  <c r="TUH85" i="8"/>
  <c r="TUI85" i="8"/>
  <c r="TUJ85" i="8"/>
  <c r="TUK85" i="8"/>
  <c r="TUL85" i="8"/>
  <c r="TUM85" i="8"/>
  <c r="TUN85" i="8"/>
  <c r="TUO85" i="8"/>
  <c r="TUP85" i="8"/>
  <c r="TUQ85" i="8"/>
  <c r="TUR85" i="8"/>
  <c r="TUS85" i="8"/>
  <c r="TUT85" i="8"/>
  <c r="TUU85" i="8"/>
  <c r="TUV85" i="8"/>
  <c r="TUW85" i="8"/>
  <c r="TUX85" i="8"/>
  <c r="TUY85" i="8"/>
  <c r="TUZ85" i="8"/>
  <c r="TVA85" i="8"/>
  <c r="TVB85" i="8"/>
  <c r="TVC85" i="8"/>
  <c r="TVD85" i="8"/>
  <c r="TVE85" i="8"/>
  <c r="TVF85" i="8"/>
  <c r="TVG85" i="8"/>
  <c r="TVH85" i="8"/>
  <c r="TVI85" i="8"/>
  <c r="TVJ85" i="8"/>
  <c r="TVK85" i="8"/>
  <c r="TVL85" i="8"/>
  <c r="TVM85" i="8"/>
  <c r="TVN85" i="8"/>
  <c r="TVO85" i="8"/>
  <c r="TVP85" i="8"/>
  <c r="TVQ85" i="8"/>
  <c r="TVR85" i="8"/>
  <c r="TVS85" i="8"/>
  <c r="TVT85" i="8"/>
  <c r="TVU85" i="8"/>
  <c r="TVV85" i="8"/>
  <c r="TVW85" i="8"/>
  <c r="TVX85" i="8"/>
  <c r="TVY85" i="8"/>
  <c r="TVZ85" i="8"/>
  <c r="TWA85" i="8"/>
  <c r="TWB85" i="8"/>
  <c r="TWC85" i="8"/>
  <c r="TWD85" i="8"/>
  <c r="TWE85" i="8"/>
  <c r="TWF85" i="8"/>
  <c r="TWG85" i="8"/>
  <c r="TWH85" i="8"/>
  <c r="TWI85" i="8"/>
  <c r="TWJ85" i="8"/>
  <c r="TWK85" i="8"/>
  <c r="TWL85" i="8"/>
  <c r="TWM85" i="8"/>
  <c r="TWN85" i="8"/>
  <c r="TWO85" i="8"/>
  <c r="TWP85" i="8"/>
  <c r="TWQ85" i="8"/>
  <c r="TWR85" i="8"/>
  <c r="TWS85" i="8"/>
  <c r="TWT85" i="8"/>
  <c r="TWU85" i="8"/>
  <c r="TWV85" i="8"/>
  <c r="TWW85" i="8"/>
  <c r="TWX85" i="8"/>
  <c r="TWY85" i="8"/>
  <c r="TWZ85" i="8"/>
  <c r="TXA85" i="8"/>
  <c r="TXB85" i="8"/>
  <c r="TXC85" i="8"/>
  <c r="TXD85" i="8"/>
  <c r="TXE85" i="8"/>
  <c r="TXF85" i="8"/>
  <c r="TXG85" i="8"/>
  <c r="TXH85" i="8"/>
  <c r="TXI85" i="8"/>
  <c r="TXJ85" i="8"/>
  <c r="TXK85" i="8"/>
  <c r="TXL85" i="8"/>
  <c r="TXM85" i="8"/>
  <c r="TXN85" i="8"/>
  <c r="TXO85" i="8"/>
  <c r="TXP85" i="8"/>
  <c r="TXQ85" i="8"/>
  <c r="TXR85" i="8"/>
  <c r="TXS85" i="8"/>
  <c r="TXT85" i="8"/>
  <c r="TXU85" i="8"/>
  <c r="TXV85" i="8"/>
  <c r="TXW85" i="8"/>
  <c r="TXX85" i="8"/>
  <c r="TXY85" i="8"/>
  <c r="TXZ85" i="8"/>
  <c r="TYA85" i="8"/>
  <c r="TYB85" i="8"/>
  <c r="TYC85" i="8"/>
  <c r="TYD85" i="8"/>
  <c r="TYE85" i="8"/>
  <c r="TYF85" i="8"/>
  <c r="TYG85" i="8"/>
  <c r="TYH85" i="8"/>
  <c r="TYI85" i="8"/>
  <c r="TYJ85" i="8"/>
  <c r="TYK85" i="8"/>
  <c r="TYL85" i="8"/>
  <c r="TYM85" i="8"/>
  <c r="TYN85" i="8"/>
  <c r="TYO85" i="8"/>
  <c r="TYP85" i="8"/>
  <c r="TYQ85" i="8"/>
  <c r="TYR85" i="8"/>
  <c r="TYS85" i="8"/>
  <c r="TYT85" i="8"/>
  <c r="TYU85" i="8"/>
  <c r="TYV85" i="8"/>
  <c r="TYW85" i="8"/>
  <c r="TYX85" i="8"/>
  <c r="TYY85" i="8"/>
  <c r="TYZ85" i="8"/>
  <c r="TZA85" i="8"/>
  <c r="TZB85" i="8"/>
  <c r="TZC85" i="8"/>
  <c r="TZD85" i="8"/>
  <c r="TZE85" i="8"/>
  <c r="TZF85" i="8"/>
  <c r="TZG85" i="8"/>
  <c r="TZH85" i="8"/>
  <c r="TZI85" i="8"/>
  <c r="TZJ85" i="8"/>
  <c r="TZK85" i="8"/>
  <c r="TZL85" i="8"/>
  <c r="TZM85" i="8"/>
  <c r="TZN85" i="8"/>
  <c r="TZO85" i="8"/>
  <c r="TZP85" i="8"/>
  <c r="TZQ85" i="8"/>
  <c r="TZR85" i="8"/>
  <c r="TZS85" i="8"/>
  <c r="TZT85" i="8"/>
  <c r="TZU85" i="8"/>
  <c r="TZV85" i="8"/>
  <c r="TZW85" i="8"/>
  <c r="TZX85" i="8"/>
  <c r="TZY85" i="8"/>
  <c r="TZZ85" i="8"/>
  <c r="UAA85" i="8"/>
  <c r="UAB85" i="8"/>
  <c r="UAC85" i="8"/>
  <c r="UAD85" i="8"/>
  <c r="UAE85" i="8"/>
  <c r="UAF85" i="8"/>
  <c r="UAG85" i="8"/>
  <c r="UAH85" i="8"/>
  <c r="UAI85" i="8"/>
  <c r="UAJ85" i="8"/>
  <c r="UAK85" i="8"/>
  <c r="UAL85" i="8"/>
  <c r="UAM85" i="8"/>
  <c r="UAN85" i="8"/>
  <c r="UAO85" i="8"/>
  <c r="UAP85" i="8"/>
  <c r="UAQ85" i="8"/>
  <c r="UAR85" i="8"/>
  <c r="UAS85" i="8"/>
  <c r="UAT85" i="8"/>
  <c r="UAU85" i="8"/>
  <c r="UAV85" i="8"/>
  <c r="UAW85" i="8"/>
  <c r="UAX85" i="8"/>
  <c r="UAY85" i="8"/>
  <c r="UAZ85" i="8"/>
  <c r="UBA85" i="8"/>
  <c r="UBB85" i="8"/>
  <c r="UBC85" i="8"/>
  <c r="UBD85" i="8"/>
  <c r="UBE85" i="8"/>
  <c r="UBF85" i="8"/>
  <c r="UBG85" i="8"/>
  <c r="UBH85" i="8"/>
  <c r="UBI85" i="8"/>
  <c r="UBJ85" i="8"/>
  <c r="UBK85" i="8"/>
  <c r="UBL85" i="8"/>
  <c r="UBM85" i="8"/>
  <c r="UBN85" i="8"/>
  <c r="UBO85" i="8"/>
  <c r="UBP85" i="8"/>
  <c r="UBQ85" i="8"/>
  <c r="UBR85" i="8"/>
  <c r="UBS85" i="8"/>
  <c r="UBT85" i="8"/>
  <c r="UBU85" i="8"/>
  <c r="UBV85" i="8"/>
  <c r="UBW85" i="8"/>
  <c r="UBX85" i="8"/>
  <c r="UBY85" i="8"/>
  <c r="UBZ85" i="8"/>
  <c r="UCA85" i="8"/>
  <c r="UCB85" i="8"/>
  <c r="UCC85" i="8"/>
  <c r="UCD85" i="8"/>
  <c r="UCE85" i="8"/>
  <c r="UCF85" i="8"/>
  <c r="UCG85" i="8"/>
  <c r="UCH85" i="8"/>
  <c r="UCI85" i="8"/>
  <c r="UCJ85" i="8"/>
  <c r="UCK85" i="8"/>
  <c r="UCL85" i="8"/>
  <c r="UCM85" i="8"/>
  <c r="UCN85" i="8"/>
  <c r="UCO85" i="8"/>
  <c r="UCP85" i="8"/>
  <c r="UCQ85" i="8"/>
  <c r="UCR85" i="8"/>
  <c r="UCS85" i="8"/>
  <c r="UCT85" i="8"/>
  <c r="UCU85" i="8"/>
  <c r="UCV85" i="8"/>
  <c r="UCW85" i="8"/>
  <c r="UCX85" i="8"/>
  <c r="UCY85" i="8"/>
  <c r="UCZ85" i="8"/>
  <c r="UDA85" i="8"/>
  <c r="UDB85" i="8"/>
  <c r="UDC85" i="8"/>
  <c r="UDD85" i="8"/>
  <c r="UDE85" i="8"/>
  <c r="UDF85" i="8"/>
  <c r="UDG85" i="8"/>
  <c r="UDH85" i="8"/>
  <c r="UDI85" i="8"/>
  <c r="UDJ85" i="8"/>
  <c r="UDK85" i="8"/>
  <c r="UDL85" i="8"/>
  <c r="UDM85" i="8"/>
  <c r="UDN85" i="8"/>
  <c r="UDO85" i="8"/>
  <c r="UDP85" i="8"/>
  <c r="UDQ85" i="8"/>
  <c r="UDR85" i="8"/>
  <c r="UDS85" i="8"/>
  <c r="UDT85" i="8"/>
  <c r="UDU85" i="8"/>
  <c r="UDV85" i="8"/>
  <c r="UDW85" i="8"/>
  <c r="UDX85" i="8"/>
  <c r="UDY85" i="8"/>
  <c r="UDZ85" i="8"/>
  <c r="UEA85" i="8"/>
  <c r="UEB85" i="8"/>
  <c r="UEC85" i="8"/>
  <c r="UED85" i="8"/>
  <c r="UEE85" i="8"/>
  <c r="UEF85" i="8"/>
  <c r="UEG85" i="8"/>
  <c r="UEH85" i="8"/>
  <c r="UEI85" i="8"/>
  <c r="UEJ85" i="8"/>
  <c r="UEK85" i="8"/>
  <c r="UEL85" i="8"/>
  <c r="UEM85" i="8"/>
  <c r="UEN85" i="8"/>
  <c r="UEO85" i="8"/>
  <c r="UEP85" i="8"/>
  <c r="UEQ85" i="8"/>
  <c r="UER85" i="8"/>
  <c r="UES85" i="8"/>
  <c r="UET85" i="8"/>
  <c r="UEU85" i="8"/>
  <c r="UEV85" i="8"/>
  <c r="UEW85" i="8"/>
  <c r="UEX85" i="8"/>
  <c r="UEY85" i="8"/>
  <c r="UEZ85" i="8"/>
  <c r="UFA85" i="8"/>
  <c r="UFB85" i="8"/>
  <c r="UFC85" i="8"/>
  <c r="UFD85" i="8"/>
  <c r="UFE85" i="8"/>
  <c r="UFF85" i="8"/>
  <c r="UFG85" i="8"/>
  <c r="UFH85" i="8"/>
  <c r="UFI85" i="8"/>
  <c r="UFJ85" i="8"/>
  <c r="UFK85" i="8"/>
  <c r="UFL85" i="8"/>
  <c r="UFM85" i="8"/>
  <c r="UFN85" i="8"/>
  <c r="UFO85" i="8"/>
  <c r="UFP85" i="8"/>
  <c r="UFQ85" i="8"/>
  <c r="UFR85" i="8"/>
  <c r="UFS85" i="8"/>
  <c r="UFT85" i="8"/>
  <c r="UFU85" i="8"/>
  <c r="UFV85" i="8"/>
  <c r="UFW85" i="8"/>
  <c r="UFX85" i="8"/>
  <c r="UFY85" i="8"/>
  <c r="UFZ85" i="8"/>
  <c r="UGA85" i="8"/>
  <c r="UGB85" i="8"/>
  <c r="UGC85" i="8"/>
  <c r="UGD85" i="8"/>
  <c r="UGE85" i="8"/>
  <c r="UGF85" i="8"/>
  <c r="UGG85" i="8"/>
  <c r="UGH85" i="8"/>
  <c r="UGI85" i="8"/>
  <c r="UGJ85" i="8"/>
  <c r="UGK85" i="8"/>
  <c r="UGL85" i="8"/>
  <c r="UGM85" i="8"/>
  <c r="UGN85" i="8"/>
  <c r="UGO85" i="8"/>
  <c r="UGP85" i="8"/>
  <c r="UGQ85" i="8"/>
  <c r="UGR85" i="8"/>
  <c r="UGS85" i="8"/>
  <c r="UGT85" i="8"/>
  <c r="UGU85" i="8"/>
  <c r="UGV85" i="8"/>
  <c r="UGW85" i="8"/>
  <c r="UGX85" i="8"/>
  <c r="UGY85" i="8"/>
  <c r="UGZ85" i="8"/>
  <c r="UHA85" i="8"/>
  <c r="UHB85" i="8"/>
  <c r="UHC85" i="8"/>
  <c r="UHD85" i="8"/>
  <c r="UHE85" i="8"/>
  <c r="UHF85" i="8"/>
  <c r="UHG85" i="8"/>
  <c r="UHH85" i="8"/>
  <c r="UHI85" i="8"/>
  <c r="UHJ85" i="8"/>
  <c r="UHK85" i="8"/>
  <c r="UHL85" i="8"/>
  <c r="UHM85" i="8"/>
  <c r="UHN85" i="8"/>
  <c r="UHO85" i="8"/>
  <c r="UHP85" i="8"/>
  <c r="UHQ85" i="8"/>
  <c r="UHR85" i="8"/>
  <c r="UHS85" i="8"/>
  <c r="UHT85" i="8"/>
  <c r="UHU85" i="8"/>
  <c r="UHV85" i="8"/>
  <c r="UHW85" i="8"/>
  <c r="UHX85" i="8"/>
  <c r="UHY85" i="8"/>
  <c r="UHZ85" i="8"/>
  <c r="UIA85" i="8"/>
  <c r="UIB85" i="8"/>
  <c r="UIC85" i="8"/>
  <c r="UID85" i="8"/>
  <c r="UIE85" i="8"/>
  <c r="UIF85" i="8"/>
  <c r="UIG85" i="8"/>
  <c r="UIH85" i="8"/>
  <c r="UII85" i="8"/>
  <c r="UIJ85" i="8"/>
  <c r="UIK85" i="8"/>
  <c r="UIL85" i="8"/>
  <c r="UIM85" i="8"/>
  <c r="UIN85" i="8"/>
  <c r="UIO85" i="8"/>
  <c r="UIP85" i="8"/>
  <c r="UIQ85" i="8"/>
  <c r="UIR85" i="8"/>
  <c r="UIS85" i="8"/>
  <c r="UIT85" i="8"/>
  <c r="UIU85" i="8"/>
  <c r="UIV85" i="8"/>
  <c r="UIW85" i="8"/>
  <c r="UIX85" i="8"/>
  <c r="UIY85" i="8"/>
  <c r="UIZ85" i="8"/>
  <c r="UJA85" i="8"/>
  <c r="UJB85" i="8"/>
  <c r="UJC85" i="8"/>
  <c r="UJD85" i="8"/>
  <c r="UJE85" i="8"/>
  <c r="UJF85" i="8"/>
  <c r="UJG85" i="8"/>
  <c r="UJH85" i="8"/>
  <c r="UJI85" i="8"/>
  <c r="UJJ85" i="8"/>
  <c r="UJK85" i="8"/>
  <c r="UJL85" i="8"/>
  <c r="UJM85" i="8"/>
  <c r="UJN85" i="8"/>
  <c r="UJO85" i="8"/>
  <c r="UJP85" i="8"/>
  <c r="UJQ85" i="8"/>
  <c r="UJR85" i="8"/>
  <c r="UJS85" i="8"/>
  <c r="UJT85" i="8"/>
  <c r="UJU85" i="8"/>
  <c r="UJV85" i="8"/>
  <c r="UJW85" i="8"/>
  <c r="UJX85" i="8"/>
  <c r="UJY85" i="8"/>
  <c r="UJZ85" i="8"/>
  <c r="UKA85" i="8"/>
  <c r="UKB85" i="8"/>
  <c r="UKC85" i="8"/>
  <c r="UKD85" i="8"/>
  <c r="UKE85" i="8"/>
  <c r="UKF85" i="8"/>
  <c r="UKG85" i="8"/>
  <c r="UKH85" i="8"/>
  <c r="UKI85" i="8"/>
  <c r="UKJ85" i="8"/>
  <c r="UKK85" i="8"/>
  <c r="UKL85" i="8"/>
  <c r="UKM85" i="8"/>
  <c r="UKN85" i="8"/>
  <c r="UKO85" i="8"/>
  <c r="UKP85" i="8"/>
  <c r="UKQ85" i="8"/>
  <c r="UKR85" i="8"/>
  <c r="UKS85" i="8"/>
  <c r="UKT85" i="8"/>
  <c r="UKU85" i="8"/>
  <c r="UKV85" i="8"/>
  <c r="UKW85" i="8"/>
  <c r="UKX85" i="8"/>
  <c r="UKY85" i="8"/>
  <c r="UKZ85" i="8"/>
  <c r="ULA85" i="8"/>
  <c r="ULB85" i="8"/>
  <c r="ULC85" i="8"/>
  <c r="ULD85" i="8"/>
  <c r="ULE85" i="8"/>
  <c r="ULF85" i="8"/>
  <c r="ULG85" i="8"/>
  <c r="ULH85" i="8"/>
  <c r="ULI85" i="8"/>
  <c r="ULJ85" i="8"/>
  <c r="ULK85" i="8"/>
  <c r="ULL85" i="8"/>
  <c r="ULM85" i="8"/>
  <c r="ULN85" i="8"/>
  <c r="ULO85" i="8"/>
  <c r="ULP85" i="8"/>
  <c r="ULQ85" i="8"/>
  <c r="ULR85" i="8"/>
  <c r="ULS85" i="8"/>
  <c r="ULT85" i="8"/>
  <c r="ULU85" i="8"/>
  <c r="ULV85" i="8"/>
  <c r="ULW85" i="8"/>
  <c r="ULX85" i="8"/>
  <c r="ULY85" i="8"/>
  <c r="ULZ85" i="8"/>
  <c r="UMA85" i="8"/>
  <c r="UMB85" i="8"/>
  <c r="UMC85" i="8"/>
  <c r="UMD85" i="8"/>
  <c r="UME85" i="8"/>
  <c r="UMF85" i="8"/>
  <c r="UMG85" i="8"/>
  <c r="UMH85" i="8"/>
  <c r="UMI85" i="8"/>
  <c r="UMJ85" i="8"/>
  <c r="UMK85" i="8"/>
  <c r="UML85" i="8"/>
  <c r="UMM85" i="8"/>
  <c r="UMN85" i="8"/>
  <c r="UMO85" i="8"/>
  <c r="UMP85" i="8"/>
  <c r="UMQ85" i="8"/>
  <c r="UMR85" i="8"/>
  <c r="UMS85" i="8"/>
  <c r="UMT85" i="8"/>
  <c r="UMU85" i="8"/>
  <c r="UMV85" i="8"/>
  <c r="UMW85" i="8"/>
  <c r="UMX85" i="8"/>
  <c r="UMY85" i="8"/>
  <c r="UMZ85" i="8"/>
  <c r="UNA85" i="8"/>
  <c r="UNB85" i="8"/>
  <c r="UNC85" i="8"/>
  <c r="UND85" i="8"/>
  <c r="UNE85" i="8"/>
  <c r="UNF85" i="8"/>
  <c r="UNG85" i="8"/>
  <c r="UNH85" i="8"/>
  <c r="UNI85" i="8"/>
  <c r="UNJ85" i="8"/>
  <c r="UNK85" i="8"/>
  <c r="UNL85" i="8"/>
  <c r="UNM85" i="8"/>
  <c r="UNN85" i="8"/>
  <c r="UNO85" i="8"/>
  <c r="UNP85" i="8"/>
  <c r="UNQ85" i="8"/>
  <c r="UNR85" i="8"/>
  <c r="UNS85" i="8"/>
  <c r="UNT85" i="8"/>
  <c r="UNU85" i="8"/>
  <c r="UNV85" i="8"/>
  <c r="UNW85" i="8"/>
  <c r="UNX85" i="8"/>
  <c r="UNY85" i="8"/>
  <c r="UNZ85" i="8"/>
  <c r="UOA85" i="8"/>
  <c r="UOB85" i="8"/>
  <c r="UOC85" i="8"/>
  <c r="UOD85" i="8"/>
  <c r="UOE85" i="8"/>
  <c r="UOF85" i="8"/>
  <c r="UOG85" i="8"/>
  <c r="UOH85" i="8"/>
  <c r="UOI85" i="8"/>
  <c r="UOJ85" i="8"/>
  <c r="UOK85" i="8"/>
  <c r="UOL85" i="8"/>
  <c r="UOM85" i="8"/>
  <c r="UON85" i="8"/>
  <c r="UOO85" i="8"/>
  <c r="UOP85" i="8"/>
  <c r="UOQ85" i="8"/>
  <c r="UOR85" i="8"/>
  <c r="UOS85" i="8"/>
  <c r="UOT85" i="8"/>
  <c r="UOU85" i="8"/>
  <c r="UOV85" i="8"/>
  <c r="UOW85" i="8"/>
  <c r="UOX85" i="8"/>
  <c r="UOY85" i="8"/>
  <c r="UOZ85" i="8"/>
  <c r="UPA85" i="8"/>
  <c r="UPB85" i="8"/>
  <c r="UPC85" i="8"/>
  <c r="UPD85" i="8"/>
  <c r="UPE85" i="8"/>
  <c r="UPF85" i="8"/>
  <c r="UPG85" i="8"/>
  <c r="UPH85" i="8"/>
  <c r="UPI85" i="8"/>
  <c r="UPJ85" i="8"/>
  <c r="UPK85" i="8"/>
  <c r="UPL85" i="8"/>
  <c r="UPM85" i="8"/>
  <c r="UPN85" i="8"/>
  <c r="UPO85" i="8"/>
  <c r="UPP85" i="8"/>
  <c r="UPQ85" i="8"/>
  <c r="UPR85" i="8"/>
  <c r="UPS85" i="8"/>
  <c r="UPT85" i="8"/>
  <c r="UPU85" i="8"/>
  <c r="UPV85" i="8"/>
  <c r="UPW85" i="8"/>
  <c r="UPX85" i="8"/>
  <c r="UPY85" i="8"/>
  <c r="UPZ85" i="8"/>
  <c r="UQA85" i="8"/>
  <c r="UQB85" i="8"/>
  <c r="UQC85" i="8"/>
  <c r="UQD85" i="8"/>
  <c r="UQE85" i="8"/>
  <c r="UQF85" i="8"/>
  <c r="UQG85" i="8"/>
  <c r="UQH85" i="8"/>
  <c r="UQI85" i="8"/>
  <c r="UQJ85" i="8"/>
  <c r="UQK85" i="8"/>
  <c r="UQL85" i="8"/>
  <c r="UQM85" i="8"/>
  <c r="UQN85" i="8"/>
  <c r="UQO85" i="8"/>
  <c r="UQP85" i="8"/>
  <c r="UQQ85" i="8"/>
  <c r="UQR85" i="8"/>
  <c r="UQS85" i="8"/>
  <c r="UQT85" i="8"/>
  <c r="UQU85" i="8"/>
  <c r="UQV85" i="8"/>
  <c r="UQW85" i="8"/>
  <c r="UQX85" i="8"/>
  <c r="UQY85" i="8"/>
  <c r="UQZ85" i="8"/>
  <c r="URA85" i="8"/>
  <c r="URB85" i="8"/>
  <c r="URC85" i="8"/>
  <c r="URD85" i="8"/>
  <c r="URE85" i="8"/>
  <c r="URF85" i="8"/>
  <c r="URG85" i="8"/>
  <c r="URH85" i="8"/>
  <c r="URI85" i="8"/>
  <c r="URJ85" i="8"/>
  <c r="URK85" i="8"/>
  <c r="URL85" i="8"/>
  <c r="URM85" i="8"/>
  <c r="URN85" i="8"/>
  <c r="URO85" i="8"/>
  <c r="URP85" i="8"/>
  <c r="URQ85" i="8"/>
  <c r="URR85" i="8"/>
  <c r="URS85" i="8"/>
  <c r="URT85" i="8"/>
  <c r="URU85" i="8"/>
  <c r="URV85" i="8"/>
  <c r="URW85" i="8"/>
  <c r="URX85" i="8"/>
  <c r="URY85" i="8"/>
  <c r="URZ85" i="8"/>
  <c r="USA85" i="8"/>
  <c r="USB85" i="8"/>
  <c r="USC85" i="8"/>
  <c r="USD85" i="8"/>
  <c r="USE85" i="8"/>
  <c r="USF85" i="8"/>
  <c r="USG85" i="8"/>
  <c r="USH85" i="8"/>
  <c r="USI85" i="8"/>
  <c r="USJ85" i="8"/>
  <c r="USK85" i="8"/>
  <c r="USL85" i="8"/>
  <c r="USM85" i="8"/>
  <c r="USN85" i="8"/>
  <c r="USO85" i="8"/>
  <c r="USP85" i="8"/>
  <c r="USQ85" i="8"/>
  <c r="USR85" i="8"/>
  <c r="USS85" i="8"/>
  <c r="UST85" i="8"/>
  <c r="USU85" i="8"/>
  <c r="USV85" i="8"/>
  <c r="USW85" i="8"/>
  <c r="USX85" i="8"/>
  <c r="USY85" i="8"/>
  <c r="USZ85" i="8"/>
  <c r="UTA85" i="8"/>
  <c r="UTB85" i="8"/>
  <c r="UTC85" i="8"/>
  <c r="UTD85" i="8"/>
  <c r="UTE85" i="8"/>
  <c r="UTF85" i="8"/>
  <c r="UTG85" i="8"/>
  <c r="UTH85" i="8"/>
  <c r="UTI85" i="8"/>
  <c r="UTJ85" i="8"/>
  <c r="UTK85" i="8"/>
  <c r="UTL85" i="8"/>
  <c r="UTM85" i="8"/>
  <c r="UTN85" i="8"/>
  <c r="UTO85" i="8"/>
  <c r="UTP85" i="8"/>
  <c r="UTQ85" i="8"/>
  <c r="UTR85" i="8"/>
  <c r="UTS85" i="8"/>
  <c r="UTT85" i="8"/>
  <c r="UTU85" i="8"/>
  <c r="UTV85" i="8"/>
  <c r="UTW85" i="8"/>
  <c r="UTX85" i="8"/>
  <c r="UTY85" i="8"/>
  <c r="UTZ85" i="8"/>
  <c r="UUA85" i="8"/>
  <c r="UUB85" i="8"/>
  <c r="UUC85" i="8"/>
  <c r="UUD85" i="8"/>
  <c r="UUE85" i="8"/>
  <c r="UUF85" i="8"/>
  <c r="UUG85" i="8"/>
  <c r="UUH85" i="8"/>
  <c r="UUI85" i="8"/>
  <c r="UUJ85" i="8"/>
  <c r="UUK85" i="8"/>
  <c r="UUL85" i="8"/>
  <c r="UUM85" i="8"/>
  <c r="UUN85" i="8"/>
  <c r="UUO85" i="8"/>
  <c r="UUP85" i="8"/>
  <c r="UUQ85" i="8"/>
  <c r="UUR85" i="8"/>
  <c r="UUS85" i="8"/>
  <c r="UUT85" i="8"/>
  <c r="UUU85" i="8"/>
  <c r="UUV85" i="8"/>
  <c r="UUW85" i="8"/>
  <c r="UUX85" i="8"/>
  <c r="UUY85" i="8"/>
  <c r="UUZ85" i="8"/>
  <c r="UVA85" i="8"/>
  <c r="UVB85" i="8"/>
  <c r="UVC85" i="8"/>
  <c r="UVD85" i="8"/>
  <c r="UVE85" i="8"/>
  <c r="UVF85" i="8"/>
  <c r="UVG85" i="8"/>
  <c r="UVH85" i="8"/>
  <c r="UVI85" i="8"/>
  <c r="UVJ85" i="8"/>
  <c r="UVK85" i="8"/>
  <c r="UVL85" i="8"/>
  <c r="UVM85" i="8"/>
  <c r="UVN85" i="8"/>
  <c r="UVO85" i="8"/>
  <c r="UVP85" i="8"/>
  <c r="UVQ85" i="8"/>
  <c r="UVR85" i="8"/>
  <c r="UVS85" i="8"/>
  <c r="UVT85" i="8"/>
  <c r="UVU85" i="8"/>
  <c r="UVV85" i="8"/>
  <c r="UVW85" i="8"/>
  <c r="UVX85" i="8"/>
  <c r="UVY85" i="8"/>
  <c r="UVZ85" i="8"/>
  <c r="UWA85" i="8"/>
  <c r="UWB85" i="8"/>
  <c r="UWC85" i="8"/>
  <c r="UWD85" i="8"/>
  <c r="UWE85" i="8"/>
  <c r="UWF85" i="8"/>
  <c r="UWG85" i="8"/>
  <c r="UWH85" i="8"/>
  <c r="UWI85" i="8"/>
  <c r="UWJ85" i="8"/>
  <c r="UWK85" i="8"/>
  <c r="UWL85" i="8"/>
  <c r="UWM85" i="8"/>
  <c r="UWN85" i="8"/>
  <c r="UWO85" i="8"/>
  <c r="UWP85" i="8"/>
  <c r="UWQ85" i="8"/>
  <c r="UWR85" i="8"/>
  <c r="UWS85" i="8"/>
  <c r="UWT85" i="8"/>
  <c r="UWU85" i="8"/>
  <c r="UWV85" i="8"/>
  <c r="UWW85" i="8"/>
  <c r="UWX85" i="8"/>
  <c r="UWY85" i="8"/>
  <c r="UWZ85" i="8"/>
  <c r="UXA85" i="8"/>
  <c r="UXB85" i="8"/>
  <c r="UXC85" i="8"/>
  <c r="UXD85" i="8"/>
  <c r="UXE85" i="8"/>
  <c r="UXF85" i="8"/>
  <c r="UXG85" i="8"/>
  <c r="UXH85" i="8"/>
  <c r="UXI85" i="8"/>
  <c r="UXJ85" i="8"/>
  <c r="UXK85" i="8"/>
  <c r="UXL85" i="8"/>
  <c r="UXM85" i="8"/>
  <c r="UXN85" i="8"/>
  <c r="UXO85" i="8"/>
  <c r="UXP85" i="8"/>
  <c r="UXQ85" i="8"/>
  <c r="UXR85" i="8"/>
  <c r="UXS85" i="8"/>
  <c r="UXT85" i="8"/>
  <c r="UXU85" i="8"/>
  <c r="UXV85" i="8"/>
  <c r="UXW85" i="8"/>
  <c r="UXX85" i="8"/>
  <c r="UXY85" i="8"/>
  <c r="UXZ85" i="8"/>
  <c r="UYA85" i="8"/>
  <c r="UYB85" i="8"/>
  <c r="UYC85" i="8"/>
  <c r="UYD85" i="8"/>
  <c r="UYE85" i="8"/>
  <c r="UYF85" i="8"/>
  <c r="UYG85" i="8"/>
  <c r="UYH85" i="8"/>
  <c r="UYI85" i="8"/>
  <c r="UYJ85" i="8"/>
  <c r="UYK85" i="8"/>
  <c r="UYL85" i="8"/>
  <c r="UYM85" i="8"/>
  <c r="UYN85" i="8"/>
  <c r="UYO85" i="8"/>
  <c r="UYP85" i="8"/>
  <c r="UYQ85" i="8"/>
  <c r="UYR85" i="8"/>
  <c r="UYS85" i="8"/>
  <c r="UYT85" i="8"/>
  <c r="UYU85" i="8"/>
  <c r="UYV85" i="8"/>
  <c r="UYW85" i="8"/>
  <c r="UYX85" i="8"/>
  <c r="UYY85" i="8"/>
  <c r="UYZ85" i="8"/>
  <c r="UZA85" i="8"/>
  <c r="UZB85" i="8"/>
  <c r="UZC85" i="8"/>
  <c r="UZD85" i="8"/>
  <c r="UZE85" i="8"/>
  <c r="UZF85" i="8"/>
  <c r="UZG85" i="8"/>
  <c r="UZH85" i="8"/>
  <c r="UZI85" i="8"/>
  <c r="UZJ85" i="8"/>
  <c r="UZK85" i="8"/>
  <c r="UZL85" i="8"/>
  <c r="UZM85" i="8"/>
  <c r="UZN85" i="8"/>
  <c r="UZO85" i="8"/>
  <c r="UZP85" i="8"/>
  <c r="UZQ85" i="8"/>
  <c r="UZR85" i="8"/>
  <c r="UZS85" i="8"/>
  <c r="UZT85" i="8"/>
  <c r="UZU85" i="8"/>
  <c r="UZV85" i="8"/>
  <c r="UZW85" i="8"/>
  <c r="UZX85" i="8"/>
  <c r="UZY85" i="8"/>
  <c r="UZZ85" i="8"/>
  <c r="VAA85" i="8"/>
  <c r="VAB85" i="8"/>
  <c r="VAC85" i="8"/>
  <c r="VAD85" i="8"/>
  <c r="VAE85" i="8"/>
  <c r="VAF85" i="8"/>
  <c r="VAG85" i="8"/>
  <c r="VAH85" i="8"/>
  <c r="VAI85" i="8"/>
  <c r="VAJ85" i="8"/>
  <c r="VAK85" i="8"/>
  <c r="VAL85" i="8"/>
  <c r="VAM85" i="8"/>
  <c r="VAN85" i="8"/>
  <c r="VAO85" i="8"/>
  <c r="VAP85" i="8"/>
  <c r="VAQ85" i="8"/>
  <c r="VAR85" i="8"/>
  <c r="VAS85" i="8"/>
  <c r="VAT85" i="8"/>
  <c r="VAU85" i="8"/>
  <c r="VAV85" i="8"/>
  <c r="VAW85" i="8"/>
  <c r="VAX85" i="8"/>
  <c r="VAY85" i="8"/>
  <c r="VAZ85" i="8"/>
  <c r="VBA85" i="8"/>
  <c r="VBB85" i="8"/>
  <c r="VBC85" i="8"/>
  <c r="VBD85" i="8"/>
  <c r="VBE85" i="8"/>
  <c r="VBF85" i="8"/>
  <c r="VBG85" i="8"/>
  <c r="VBH85" i="8"/>
  <c r="VBI85" i="8"/>
  <c r="VBJ85" i="8"/>
  <c r="VBK85" i="8"/>
  <c r="VBL85" i="8"/>
  <c r="VBM85" i="8"/>
  <c r="VBN85" i="8"/>
  <c r="VBO85" i="8"/>
  <c r="VBP85" i="8"/>
  <c r="VBQ85" i="8"/>
  <c r="VBR85" i="8"/>
  <c r="VBS85" i="8"/>
  <c r="VBT85" i="8"/>
  <c r="VBU85" i="8"/>
  <c r="VBV85" i="8"/>
  <c r="VBW85" i="8"/>
  <c r="VBX85" i="8"/>
  <c r="VBY85" i="8"/>
  <c r="VBZ85" i="8"/>
  <c r="VCA85" i="8"/>
  <c r="VCB85" i="8"/>
  <c r="VCC85" i="8"/>
  <c r="VCD85" i="8"/>
  <c r="VCE85" i="8"/>
  <c r="VCF85" i="8"/>
  <c r="VCG85" i="8"/>
  <c r="VCH85" i="8"/>
  <c r="VCI85" i="8"/>
  <c r="VCJ85" i="8"/>
  <c r="VCK85" i="8"/>
  <c r="VCL85" i="8"/>
  <c r="VCM85" i="8"/>
  <c r="VCN85" i="8"/>
  <c r="VCO85" i="8"/>
  <c r="VCP85" i="8"/>
  <c r="VCQ85" i="8"/>
  <c r="VCR85" i="8"/>
  <c r="VCS85" i="8"/>
  <c r="VCT85" i="8"/>
  <c r="VCU85" i="8"/>
  <c r="VCV85" i="8"/>
  <c r="VCW85" i="8"/>
  <c r="VCX85" i="8"/>
  <c r="VCY85" i="8"/>
  <c r="VCZ85" i="8"/>
  <c r="VDA85" i="8"/>
  <c r="VDB85" i="8"/>
  <c r="VDC85" i="8"/>
  <c r="VDD85" i="8"/>
  <c r="VDE85" i="8"/>
  <c r="VDF85" i="8"/>
  <c r="VDG85" i="8"/>
  <c r="VDH85" i="8"/>
  <c r="VDI85" i="8"/>
  <c r="VDJ85" i="8"/>
  <c r="VDK85" i="8"/>
  <c r="VDL85" i="8"/>
  <c r="VDM85" i="8"/>
  <c r="VDN85" i="8"/>
  <c r="VDO85" i="8"/>
  <c r="VDP85" i="8"/>
  <c r="VDQ85" i="8"/>
  <c r="VDR85" i="8"/>
  <c r="VDS85" i="8"/>
  <c r="VDT85" i="8"/>
  <c r="VDU85" i="8"/>
  <c r="VDV85" i="8"/>
  <c r="VDW85" i="8"/>
  <c r="VDX85" i="8"/>
  <c r="VDY85" i="8"/>
  <c r="VDZ85" i="8"/>
  <c r="VEA85" i="8"/>
  <c r="VEB85" i="8"/>
  <c r="VEC85" i="8"/>
  <c r="VED85" i="8"/>
  <c r="VEE85" i="8"/>
  <c r="VEF85" i="8"/>
  <c r="VEG85" i="8"/>
  <c r="VEH85" i="8"/>
  <c r="VEI85" i="8"/>
  <c r="VEJ85" i="8"/>
  <c r="VEK85" i="8"/>
  <c r="VEL85" i="8"/>
  <c r="VEM85" i="8"/>
  <c r="VEN85" i="8"/>
  <c r="VEO85" i="8"/>
  <c r="VEP85" i="8"/>
  <c r="VEQ85" i="8"/>
  <c r="VER85" i="8"/>
  <c r="VES85" i="8"/>
  <c r="VET85" i="8"/>
  <c r="VEU85" i="8"/>
  <c r="VEV85" i="8"/>
  <c r="VEW85" i="8"/>
  <c r="VEX85" i="8"/>
  <c r="VEY85" i="8"/>
  <c r="VEZ85" i="8"/>
  <c r="VFA85" i="8"/>
  <c r="VFB85" i="8"/>
  <c r="VFC85" i="8"/>
  <c r="VFD85" i="8"/>
  <c r="VFE85" i="8"/>
  <c r="VFF85" i="8"/>
  <c r="VFG85" i="8"/>
  <c r="VFH85" i="8"/>
  <c r="VFI85" i="8"/>
  <c r="VFJ85" i="8"/>
  <c r="VFK85" i="8"/>
  <c r="VFL85" i="8"/>
  <c r="VFM85" i="8"/>
  <c r="VFN85" i="8"/>
  <c r="VFO85" i="8"/>
  <c r="VFP85" i="8"/>
  <c r="VFQ85" i="8"/>
  <c r="VFR85" i="8"/>
  <c r="VFS85" i="8"/>
  <c r="VFT85" i="8"/>
  <c r="VFU85" i="8"/>
  <c r="VFV85" i="8"/>
  <c r="VFW85" i="8"/>
  <c r="VFX85" i="8"/>
  <c r="VFY85" i="8"/>
  <c r="VFZ85" i="8"/>
  <c r="VGA85" i="8"/>
  <c r="VGB85" i="8"/>
  <c r="VGC85" i="8"/>
  <c r="VGD85" i="8"/>
  <c r="VGE85" i="8"/>
  <c r="VGF85" i="8"/>
  <c r="VGG85" i="8"/>
  <c r="VGH85" i="8"/>
  <c r="VGI85" i="8"/>
  <c r="VGJ85" i="8"/>
  <c r="VGK85" i="8"/>
  <c r="VGL85" i="8"/>
  <c r="VGM85" i="8"/>
  <c r="VGN85" i="8"/>
  <c r="VGO85" i="8"/>
  <c r="VGP85" i="8"/>
  <c r="VGQ85" i="8"/>
  <c r="VGR85" i="8"/>
  <c r="VGS85" i="8"/>
  <c r="VGT85" i="8"/>
  <c r="VGU85" i="8"/>
  <c r="VGV85" i="8"/>
  <c r="VGW85" i="8"/>
  <c r="VGX85" i="8"/>
  <c r="VGY85" i="8"/>
  <c r="VGZ85" i="8"/>
  <c r="VHA85" i="8"/>
  <c r="VHB85" i="8"/>
  <c r="VHC85" i="8"/>
  <c r="VHD85" i="8"/>
  <c r="VHE85" i="8"/>
  <c r="VHF85" i="8"/>
  <c r="VHG85" i="8"/>
  <c r="VHH85" i="8"/>
  <c r="VHI85" i="8"/>
  <c r="VHJ85" i="8"/>
  <c r="VHK85" i="8"/>
  <c r="VHL85" i="8"/>
  <c r="VHM85" i="8"/>
  <c r="VHN85" i="8"/>
  <c r="VHO85" i="8"/>
  <c r="VHP85" i="8"/>
  <c r="VHQ85" i="8"/>
  <c r="VHR85" i="8"/>
  <c r="VHS85" i="8"/>
  <c r="VHT85" i="8"/>
  <c r="VHU85" i="8"/>
  <c r="VHV85" i="8"/>
  <c r="VHW85" i="8"/>
  <c r="VHX85" i="8"/>
  <c r="VHY85" i="8"/>
  <c r="VHZ85" i="8"/>
  <c r="VIA85" i="8"/>
  <c r="VIB85" i="8"/>
  <c r="VIC85" i="8"/>
  <c r="VID85" i="8"/>
  <c r="VIE85" i="8"/>
  <c r="VIF85" i="8"/>
  <c r="VIG85" i="8"/>
  <c r="VIH85" i="8"/>
  <c r="VII85" i="8"/>
  <c r="VIJ85" i="8"/>
  <c r="VIK85" i="8"/>
  <c r="VIL85" i="8"/>
  <c r="VIM85" i="8"/>
  <c r="VIN85" i="8"/>
  <c r="VIO85" i="8"/>
  <c r="VIP85" i="8"/>
  <c r="VIQ85" i="8"/>
  <c r="VIR85" i="8"/>
  <c r="VIS85" i="8"/>
  <c r="VIT85" i="8"/>
  <c r="VIU85" i="8"/>
  <c r="VIV85" i="8"/>
  <c r="VIW85" i="8"/>
  <c r="VIX85" i="8"/>
  <c r="VIY85" i="8"/>
  <c r="VIZ85" i="8"/>
  <c r="VJA85" i="8"/>
  <c r="VJB85" i="8"/>
  <c r="VJC85" i="8"/>
  <c r="VJD85" i="8"/>
  <c r="VJE85" i="8"/>
  <c r="VJF85" i="8"/>
  <c r="VJG85" i="8"/>
  <c r="VJH85" i="8"/>
  <c r="VJI85" i="8"/>
  <c r="VJJ85" i="8"/>
  <c r="VJK85" i="8"/>
  <c r="VJL85" i="8"/>
  <c r="VJM85" i="8"/>
  <c r="VJN85" i="8"/>
  <c r="VJO85" i="8"/>
  <c r="VJP85" i="8"/>
  <c r="VJQ85" i="8"/>
  <c r="VJR85" i="8"/>
  <c r="VJS85" i="8"/>
  <c r="VJT85" i="8"/>
  <c r="VJU85" i="8"/>
  <c r="VJV85" i="8"/>
  <c r="VJW85" i="8"/>
  <c r="VJX85" i="8"/>
  <c r="VJY85" i="8"/>
  <c r="VJZ85" i="8"/>
  <c r="VKA85" i="8"/>
  <c r="VKB85" i="8"/>
  <c r="VKC85" i="8"/>
  <c r="VKD85" i="8"/>
  <c r="VKE85" i="8"/>
  <c r="VKF85" i="8"/>
  <c r="VKG85" i="8"/>
  <c r="VKH85" i="8"/>
  <c r="VKI85" i="8"/>
  <c r="VKJ85" i="8"/>
  <c r="VKK85" i="8"/>
  <c r="VKL85" i="8"/>
  <c r="VKM85" i="8"/>
  <c r="VKN85" i="8"/>
  <c r="VKO85" i="8"/>
  <c r="VKP85" i="8"/>
  <c r="VKQ85" i="8"/>
  <c r="VKR85" i="8"/>
  <c r="VKS85" i="8"/>
  <c r="VKT85" i="8"/>
  <c r="VKU85" i="8"/>
  <c r="VKV85" i="8"/>
  <c r="VKW85" i="8"/>
  <c r="VKX85" i="8"/>
  <c r="VKY85" i="8"/>
  <c r="VKZ85" i="8"/>
  <c r="VLA85" i="8"/>
  <c r="VLB85" i="8"/>
  <c r="VLC85" i="8"/>
  <c r="VLD85" i="8"/>
  <c r="VLE85" i="8"/>
  <c r="VLF85" i="8"/>
  <c r="VLG85" i="8"/>
  <c r="VLH85" i="8"/>
  <c r="VLI85" i="8"/>
  <c r="VLJ85" i="8"/>
  <c r="VLK85" i="8"/>
  <c r="VLL85" i="8"/>
  <c r="VLM85" i="8"/>
  <c r="VLN85" i="8"/>
  <c r="VLO85" i="8"/>
  <c r="VLP85" i="8"/>
  <c r="VLQ85" i="8"/>
  <c r="VLR85" i="8"/>
  <c r="VLS85" i="8"/>
  <c r="VLT85" i="8"/>
  <c r="VLU85" i="8"/>
  <c r="VLV85" i="8"/>
  <c r="VLW85" i="8"/>
  <c r="VLX85" i="8"/>
  <c r="VLY85" i="8"/>
  <c r="VLZ85" i="8"/>
  <c r="VMA85" i="8"/>
  <c r="VMB85" i="8"/>
  <c r="VMC85" i="8"/>
  <c r="VMD85" i="8"/>
  <c r="VME85" i="8"/>
  <c r="VMF85" i="8"/>
  <c r="VMG85" i="8"/>
  <c r="VMH85" i="8"/>
  <c r="VMI85" i="8"/>
  <c r="VMJ85" i="8"/>
  <c r="VMK85" i="8"/>
  <c r="VML85" i="8"/>
  <c r="VMM85" i="8"/>
  <c r="VMN85" i="8"/>
  <c r="VMO85" i="8"/>
  <c r="VMP85" i="8"/>
  <c r="VMQ85" i="8"/>
  <c r="VMR85" i="8"/>
  <c r="VMS85" i="8"/>
  <c r="VMT85" i="8"/>
  <c r="VMU85" i="8"/>
  <c r="VMV85" i="8"/>
  <c r="VMW85" i="8"/>
  <c r="VMX85" i="8"/>
  <c r="VMY85" i="8"/>
  <c r="VMZ85" i="8"/>
  <c r="VNA85" i="8"/>
  <c r="VNB85" i="8"/>
  <c r="VNC85" i="8"/>
  <c r="VND85" i="8"/>
  <c r="VNE85" i="8"/>
  <c r="VNF85" i="8"/>
  <c r="VNG85" i="8"/>
  <c r="VNH85" i="8"/>
  <c r="VNI85" i="8"/>
  <c r="VNJ85" i="8"/>
  <c r="VNK85" i="8"/>
  <c r="VNL85" i="8"/>
  <c r="VNM85" i="8"/>
  <c r="VNN85" i="8"/>
  <c r="VNO85" i="8"/>
  <c r="VNP85" i="8"/>
  <c r="VNQ85" i="8"/>
  <c r="VNR85" i="8"/>
  <c r="VNS85" i="8"/>
  <c r="VNT85" i="8"/>
  <c r="VNU85" i="8"/>
  <c r="VNV85" i="8"/>
  <c r="VNW85" i="8"/>
  <c r="VNX85" i="8"/>
  <c r="VNY85" i="8"/>
  <c r="VNZ85" i="8"/>
  <c r="VOA85" i="8"/>
  <c r="VOB85" i="8"/>
  <c r="VOC85" i="8"/>
  <c r="VOD85" i="8"/>
  <c r="VOE85" i="8"/>
  <c r="VOF85" i="8"/>
  <c r="VOG85" i="8"/>
  <c r="VOH85" i="8"/>
  <c r="VOI85" i="8"/>
  <c r="VOJ85" i="8"/>
  <c r="VOK85" i="8"/>
  <c r="VOL85" i="8"/>
  <c r="VOM85" i="8"/>
  <c r="VON85" i="8"/>
  <c r="VOO85" i="8"/>
  <c r="VOP85" i="8"/>
  <c r="VOQ85" i="8"/>
  <c r="VOR85" i="8"/>
  <c r="VOS85" i="8"/>
  <c r="VOT85" i="8"/>
  <c r="VOU85" i="8"/>
  <c r="VOV85" i="8"/>
  <c r="VOW85" i="8"/>
  <c r="VOX85" i="8"/>
  <c r="VOY85" i="8"/>
  <c r="VOZ85" i="8"/>
  <c r="VPA85" i="8"/>
  <c r="VPB85" i="8"/>
  <c r="VPC85" i="8"/>
  <c r="VPD85" i="8"/>
  <c r="VPE85" i="8"/>
  <c r="VPF85" i="8"/>
  <c r="VPG85" i="8"/>
  <c r="VPH85" i="8"/>
  <c r="VPI85" i="8"/>
  <c r="VPJ85" i="8"/>
  <c r="VPK85" i="8"/>
  <c r="VPL85" i="8"/>
  <c r="VPM85" i="8"/>
  <c r="VPN85" i="8"/>
  <c r="VPO85" i="8"/>
  <c r="VPP85" i="8"/>
  <c r="VPQ85" i="8"/>
  <c r="VPR85" i="8"/>
  <c r="VPS85" i="8"/>
  <c r="VPT85" i="8"/>
  <c r="VPU85" i="8"/>
  <c r="VPV85" i="8"/>
  <c r="VPW85" i="8"/>
  <c r="VPX85" i="8"/>
  <c r="VPY85" i="8"/>
  <c r="VPZ85" i="8"/>
  <c r="VQA85" i="8"/>
  <c r="VQB85" i="8"/>
  <c r="VQC85" i="8"/>
  <c r="VQD85" i="8"/>
  <c r="VQE85" i="8"/>
  <c r="VQF85" i="8"/>
  <c r="VQG85" i="8"/>
  <c r="VQH85" i="8"/>
  <c r="VQI85" i="8"/>
  <c r="VQJ85" i="8"/>
  <c r="VQK85" i="8"/>
  <c r="VQL85" i="8"/>
  <c r="VQM85" i="8"/>
  <c r="VQN85" i="8"/>
  <c r="VQO85" i="8"/>
  <c r="VQP85" i="8"/>
  <c r="VQQ85" i="8"/>
  <c r="VQR85" i="8"/>
  <c r="VQS85" i="8"/>
  <c r="VQT85" i="8"/>
  <c r="VQU85" i="8"/>
  <c r="VQV85" i="8"/>
  <c r="VQW85" i="8"/>
  <c r="VQX85" i="8"/>
  <c r="VQY85" i="8"/>
  <c r="VQZ85" i="8"/>
  <c r="VRA85" i="8"/>
  <c r="VRB85" i="8"/>
  <c r="VRC85" i="8"/>
  <c r="VRD85" i="8"/>
  <c r="VRE85" i="8"/>
  <c r="VRF85" i="8"/>
  <c r="VRG85" i="8"/>
  <c r="VRH85" i="8"/>
  <c r="VRI85" i="8"/>
  <c r="VRJ85" i="8"/>
  <c r="VRK85" i="8"/>
  <c r="VRL85" i="8"/>
  <c r="VRM85" i="8"/>
  <c r="VRN85" i="8"/>
  <c r="VRO85" i="8"/>
  <c r="VRP85" i="8"/>
  <c r="VRQ85" i="8"/>
  <c r="VRR85" i="8"/>
  <c r="VRS85" i="8"/>
  <c r="VRT85" i="8"/>
  <c r="VRU85" i="8"/>
  <c r="VRV85" i="8"/>
  <c r="VRW85" i="8"/>
  <c r="VRX85" i="8"/>
  <c r="VRY85" i="8"/>
  <c r="VRZ85" i="8"/>
  <c r="VSA85" i="8"/>
  <c r="VSB85" i="8"/>
  <c r="VSC85" i="8"/>
  <c r="VSD85" i="8"/>
  <c r="VSE85" i="8"/>
  <c r="VSF85" i="8"/>
  <c r="VSG85" i="8"/>
  <c r="VSH85" i="8"/>
  <c r="VSI85" i="8"/>
  <c r="VSJ85" i="8"/>
  <c r="VSK85" i="8"/>
  <c r="VSL85" i="8"/>
  <c r="VSM85" i="8"/>
  <c r="VSN85" i="8"/>
  <c r="VSO85" i="8"/>
  <c r="VSP85" i="8"/>
  <c r="VSQ85" i="8"/>
  <c r="VSR85" i="8"/>
  <c r="VSS85" i="8"/>
  <c r="VST85" i="8"/>
  <c r="VSU85" i="8"/>
  <c r="VSV85" i="8"/>
  <c r="VSW85" i="8"/>
  <c r="VSX85" i="8"/>
  <c r="VSY85" i="8"/>
  <c r="VSZ85" i="8"/>
  <c r="VTA85" i="8"/>
  <c r="VTB85" i="8"/>
  <c r="VTC85" i="8"/>
  <c r="VTD85" i="8"/>
  <c r="VTE85" i="8"/>
  <c r="VTF85" i="8"/>
  <c r="VTG85" i="8"/>
  <c r="VTH85" i="8"/>
  <c r="VTI85" i="8"/>
  <c r="VTJ85" i="8"/>
  <c r="VTK85" i="8"/>
  <c r="VTL85" i="8"/>
  <c r="VTM85" i="8"/>
  <c r="VTN85" i="8"/>
  <c r="VTO85" i="8"/>
  <c r="VTP85" i="8"/>
  <c r="VTQ85" i="8"/>
  <c r="VTR85" i="8"/>
  <c r="VTS85" i="8"/>
  <c r="VTT85" i="8"/>
  <c r="VTU85" i="8"/>
  <c r="VTV85" i="8"/>
  <c r="VTW85" i="8"/>
  <c r="VTX85" i="8"/>
  <c r="VTY85" i="8"/>
  <c r="VTZ85" i="8"/>
  <c r="VUA85" i="8"/>
  <c r="VUB85" i="8"/>
  <c r="VUC85" i="8"/>
  <c r="VUD85" i="8"/>
  <c r="VUE85" i="8"/>
  <c r="VUF85" i="8"/>
  <c r="VUG85" i="8"/>
  <c r="VUH85" i="8"/>
  <c r="VUI85" i="8"/>
  <c r="VUJ85" i="8"/>
  <c r="VUK85" i="8"/>
  <c r="VUL85" i="8"/>
  <c r="VUM85" i="8"/>
  <c r="VUN85" i="8"/>
  <c r="VUO85" i="8"/>
  <c r="VUP85" i="8"/>
  <c r="VUQ85" i="8"/>
  <c r="VUR85" i="8"/>
  <c r="VUS85" i="8"/>
  <c r="VUT85" i="8"/>
  <c r="VUU85" i="8"/>
  <c r="VUV85" i="8"/>
  <c r="VUW85" i="8"/>
  <c r="VUX85" i="8"/>
  <c r="VUY85" i="8"/>
  <c r="VUZ85" i="8"/>
  <c r="VVA85" i="8"/>
  <c r="VVB85" i="8"/>
  <c r="VVC85" i="8"/>
  <c r="VVD85" i="8"/>
  <c r="VVE85" i="8"/>
  <c r="VVF85" i="8"/>
  <c r="VVG85" i="8"/>
  <c r="VVH85" i="8"/>
  <c r="VVI85" i="8"/>
  <c r="VVJ85" i="8"/>
  <c r="VVK85" i="8"/>
  <c r="VVL85" i="8"/>
  <c r="VVM85" i="8"/>
  <c r="VVN85" i="8"/>
  <c r="VVO85" i="8"/>
  <c r="VVP85" i="8"/>
  <c r="VVQ85" i="8"/>
  <c r="VVR85" i="8"/>
  <c r="VVS85" i="8"/>
  <c r="VVT85" i="8"/>
  <c r="VVU85" i="8"/>
  <c r="VVV85" i="8"/>
  <c r="VVW85" i="8"/>
  <c r="VVX85" i="8"/>
  <c r="VVY85" i="8"/>
  <c r="VVZ85" i="8"/>
  <c r="VWA85" i="8"/>
  <c r="VWB85" i="8"/>
  <c r="VWC85" i="8"/>
  <c r="VWD85" i="8"/>
  <c r="VWE85" i="8"/>
  <c r="VWF85" i="8"/>
  <c r="VWG85" i="8"/>
  <c r="VWH85" i="8"/>
  <c r="VWI85" i="8"/>
  <c r="VWJ85" i="8"/>
  <c r="VWK85" i="8"/>
  <c r="VWL85" i="8"/>
  <c r="VWM85" i="8"/>
  <c r="VWN85" i="8"/>
  <c r="VWO85" i="8"/>
  <c r="VWP85" i="8"/>
  <c r="VWQ85" i="8"/>
  <c r="VWR85" i="8"/>
  <c r="VWS85" i="8"/>
  <c r="VWT85" i="8"/>
  <c r="VWU85" i="8"/>
  <c r="VWV85" i="8"/>
  <c r="VWW85" i="8"/>
  <c r="VWX85" i="8"/>
  <c r="VWY85" i="8"/>
  <c r="VWZ85" i="8"/>
  <c r="VXA85" i="8"/>
  <c r="VXB85" i="8"/>
  <c r="VXC85" i="8"/>
  <c r="VXD85" i="8"/>
  <c r="VXE85" i="8"/>
  <c r="VXF85" i="8"/>
  <c r="VXG85" i="8"/>
  <c r="VXH85" i="8"/>
  <c r="VXI85" i="8"/>
  <c r="VXJ85" i="8"/>
  <c r="VXK85" i="8"/>
  <c r="VXL85" i="8"/>
  <c r="VXM85" i="8"/>
  <c r="VXN85" i="8"/>
  <c r="VXO85" i="8"/>
  <c r="VXP85" i="8"/>
  <c r="VXQ85" i="8"/>
  <c r="VXR85" i="8"/>
  <c r="VXS85" i="8"/>
  <c r="VXT85" i="8"/>
  <c r="VXU85" i="8"/>
  <c r="VXV85" i="8"/>
  <c r="VXW85" i="8"/>
  <c r="VXX85" i="8"/>
  <c r="VXY85" i="8"/>
  <c r="VXZ85" i="8"/>
  <c r="VYA85" i="8"/>
  <c r="VYB85" i="8"/>
  <c r="VYC85" i="8"/>
  <c r="VYD85" i="8"/>
  <c r="VYE85" i="8"/>
  <c r="VYF85" i="8"/>
  <c r="VYG85" i="8"/>
  <c r="VYH85" i="8"/>
  <c r="VYI85" i="8"/>
  <c r="VYJ85" i="8"/>
  <c r="VYK85" i="8"/>
  <c r="VYL85" i="8"/>
  <c r="VYM85" i="8"/>
  <c r="VYN85" i="8"/>
  <c r="VYO85" i="8"/>
  <c r="VYP85" i="8"/>
  <c r="VYQ85" i="8"/>
  <c r="VYR85" i="8"/>
  <c r="VYS85" i="8"/>
  <c r="VYT85" i="8"/>
  <c r="VYU85" i="8"/>
  <c r="VYV85" i="8"/>
  <c r="VYW85" i="8"/>
  <c r="VYX85" i="8"/>
  <c r="VYY85" i="8"/>
  <c r="VYZ85" i="8"/>
  <c r="VZA85" i="8"/>
  <c r="VZB85" i="8"/>
  <c r="VZC85" i="8"/>
  <c r="VZD85" i="8"/>
  <c r="VZE85" i="8"/>
  <c r="VZF85" i="8"/>
  <c r="VZG85" i="8"/>
  <c r="VZH85" i="8"/>
  <c r="VZI85" i="8"/>
  <c r="VZJ85" i="8"/>
  <c r="VZK85" i="8"/>
  <c r="VZL85" i="8"/>
  <c r="VZM85" i="8"/>
  <c r="VZN85" i="8"/>
  <c r="VZO85" i="8"/>
  <c r="VZP85" i="8"/>
  <c r="VZQ85" i="8"/>
  <c r="VZR85" i="8"/>
  <c r="VZS85" i="8"/>
  <c r="VZT85" i="8"/>
  <c r="VZU85" i="8"/>
  <c r="VZV85" i="8"/>
  <c r="VZW85" i="8"/>
  <c r="VZX85" i="8"/>
  <c r="VZY85" i="8"/>
  <c r="VZZ85" i="8"/>
  <c r="WAA85" i="8"/>
  <c r="WAB85" i="8"/>
  <c r="WAC85" i="8"/>
  <c r="WAD85" i="8"/>
  <c r="WAE85" i="8"/>
  <c r="WAF85" i="8"/>
  <c r="WAG85" i="8"/>
  <c r="WAH85" i="8"/>
  <c r="WAI85" i="8"/>
  <c r="WAJ85" i="8"/>
  <c r="WAK85" i="8"/>
  <c r="WAL85" i="8"/>
  <c r="WAM85" i="8"/>
  <c r="WAN85" i="8"/>
  <c r="WAO85" i="8"/>
  <c r="WAP85" i="8"/>
  <c r="WAQ85" i="8"/>
  <c r="WAR85" i="8"/>
  <c r="WAS85" i="8"/>
  <c r="WAT85" i="8"/>
  <c r="WAU85" i="8"/>
  <c r="WAV85" i="8"/>
  <c r="WAW85" i="8"/>
  <c r="WAX85" i="8"/>
  <c r="WAY85" i="8"/>
  <c r="WAZ85" i="8"/>
  <c r="WBA85" i="8"/>
  <c r="WBB85" i="8"/>
  <c r="WBC85" i="8"/>
  <c r="WBD85" i="8"/>
  <c r="WBE85" i="8"/>
  <c r="WBF85" i="8"/>
  <c r="WBG85" i="8"/>
  <c r="WBH85" i="8"/>
  <c r="WBI85" i="8"/>
  <c r="WBJ85" i="8"/>
  <c r="WBK85" i="8"/>
  <c r="WBL85" i="8"/>
  <c r="WBM85" i="8"/>
  <c r="WBN85" i="8"/>
  <c r="WBO85" i="8"/>
  <c r="WBP85" i="8"/>
  <c r="WBQ85" i="8"/>
  <c r="WBR85" i="8"/>
  <c r="WBS85" i="8"/>
  <c r="WBT85" i="8"/>
  <c r="WBU85" i="8"/>
  <c r="WBV85" i="8"/>
  <c r="WBW85" i="8"/>
  <c r="WBX85" i="8"/>
  <c r="WBY85" i="8"/>
  <c r="WBZ85" i="8"/>
  <c r="WCA85" i="8"/>
  <c r="WCB85" i="8"/>
  <c r="WCC85" i="8"/>
  <c r="WCD85" i="8"/>
  <c r="WCE85" i="8"/>
  <c r="WCF85" i="8"/>
  <c r="WCG85" i="8"/>
  <c r="WCH85" i="8"/>
  <c r="WCI85" i="8"/>
  <c r="WCJ85" i="8"/>
  <c r="WCK85" i="8"/>
  <c r="WCL85" i="8"/>
  <c r="WCM85" i="8"/>
  <c r="WCN85" i="8"/>
  <c r="WCO85" i="8"/>
  <c r="WCP85" i="8"/>
  <c r="WCQ85" i="8"/>
  <c r="WCR85" i="8"/>
  <c r="WCS85" i="8"/>
  <c r="WCT85" i="8"/>
  <c r="WCU85" i="8"/>
  <c r="WCV85" i="8"/>
  <c r="WCW85" i="8"/>
  <c r="WCX85" i="8"/>
  <c r="WCY85" i="8"/>
  <c r="WCZ85" i="8"/>
  <c r="WDA85" i="8"/>
  <c r="WDB85" i="8"/>
  <c r="WDC85" i="8"/>
  <c r="WDD85" i="8"/>
  <c r="WDE85" i="8"/>
  <c r="WDF85" i="8"/>
  <c r="WDG85" i="8"/>
  <c r="WDH85" i="8"/>
  <c r="WDI85" i="8"/>
  <c r="WDJ85" i="8"/>
  <c r="WDK85" i="8"/>
  <c r="WDL85" i="8"/>
  <c r="WDM85" i="8"/>
  <c r="WDN85" i="8"/>
  <c r="WDO85" i="8"/>
  <c r="WDP85" i="8"/>
  <c r="WDQ85" i="8"/>
  <c r="WDR85" i="8"/>
  <c r="WDS85" i="8"/>
  <c r="WDT85" i="8"/>
  <c r="WDU85" i="8"/>
  <c r="WDV85" i="8"/>
  <c r="WDW85" i="8"/>
  <c r="WDX85" i="8"/>
  <c r="WDY85" i="8"/>
  <c r="WDZ85" i="8"/>
  <c r="WEA85" i="8"/>
  <c r="WEB85" i="8"/>
  <c r="WEC85" i="8"/>
  <c r="WED85" i="8"/>
  <c r="WEE85" i="8"/>
  <c r="WEF85" i="8"/>
  <c r="WEG85" i="8"/>
  <c r="WEH85" i="8"/>
  <c r="WEI85" i="8"/>
  <c r="WEJ85" i="8"/>
  <c r="WEK85" i="8"/>
  <c r="WEL85" i="8"/>
  <c r="WEM85" i="8"/>
  <c r="WEN85" i="8"/>
  <c r="WEO85" i="8"/>
  <c r="WEP85" i="8"/>
  <c r="WEQ85" i="8"/>
  <c r="WER85" i="8"/>
  <c r="WES85" i="8"/>
  <c r="WET85" i="8"/>
  <c r="WEU85" i="8"/>
  <c r="WEV85" i="8"/>
  <c r="WEW85" i="8"/>
  <c r="WEX85" i="8"/>
  <c r="WEY85" i="8"/>
  <c r="WEZ85" i="8"/>
  <c r="WFA85" i="8"/>
  <c r="WFB85" i="8"/>
  <c r="WFC85" i="8"/>
  <c r="WFD85" i="8"/>
  <c r="WFE85" i="8"/>
  <c r="WFF85" i="8"/>
  <c r="WFG85" i="8"/>
  <c r="WFH85" i="8"/>
  <c r="WFI85" i="8"/>
  <c r="WFJ85" i="8"/>
  <c r="WFK85" i="8"/>
  <c r="WFL85" i="8"/>
  <c r="WFM85" i="8"/>
  <c r="WFN85" i="8"/>
  <c r="WFO85" i="8"/>
  <c r="WFP85" i="8"/>
  <c r="WFQ85" i="8"/>
  <c r="WFR85" i="8"/>
  <c r="WFS85" i="8"/>
  <c r="WFT85" i="8"/>
  <c r="WFU85" i="8"/>
  <c r="WFV85" i="8"/>
  <c r="WFW85" i="8"/>
  <c r="WFX85" i="8"/>
  <c r="WFY85" i="8"/>
  <c r="WFZ85" i="8"/>
  <c r="WGA85" i="8"/>
  <c r="WGB85" i="8"/>
  <c r="WGC85" i="8"/>
  <c r="WGD85" i="8"/>
  <c r="WGE85" i="8"/>
  <c r="WGF85" i="8"/>
  <c r="WGG85" i="8"/>
  <c r="WGH85" i="8"/>
  <c r="WGI85" i="8"/>
  <c r="WGJ85" i="8"/>
  <c r="WGK85" i="8"/>
  <c r="WGL85" i="8"/>
  <c r="WGM85" i="8"/>
  <c r="WGN85" i="8"/>
  <c r="WGO85" i="8"/>
  <c r="WGP85" i="8"/>
  <c r="WGQ85" i="8"/>
  <c r="WGR85" i="8"/>
  <c r="WGS85" i="8"/>
  <c r="WGT85" i="8"/>
  <c r="WGU85" i="8"/>
  <c r="WGV85" i="8"/>
  <c r="WGW85" i="8"/>
  <c r="WGX85" i="8"/>
  <c r="WGY85" i="8"/>
  <c r="WGZ85" i="8"/>
  <c r="WHA85" i="8"/>
  <c r="WHB85" i="8"/>
  <c r="WHC85" i="8"/>
  <c r="WHD85" i="8"/>
  <c r="WHE85" i="8"/>
  <c r="WHF85" i="8"/>
  <c r="WHG85" i="8"/>
  <c r="WHH85" i="8"/>
  <c r="WHI85" i="8"/>
  <c r="WHJ85" i="8"/>
  <c r="WHK85" i="8"/>
  <c r="WHL85" i="8"/>
  <c r="WHM85" i="8"/>
  <c r="WHN85" i="8"/>
  <c r="WHO85" i="8"/>
  <c r="WHP85" i="8"/>
  <c r="WHQ85" i="8"/>
  <c r="WHR85" i="8"/>
  <c r="WHS85" i="8"/>
  <c r="WHT85" i="8"/>
  <c r="WHU85" i="8"/>
  <c r="WHV85" i="8"/>
  <c r="WHW85" i="8"/>
  <c r="WHX85" i="8"/>
  <c r="WHY85" i="8"/>
  <c r="WHZ85" i="8"/>
  <c r="WIA85" i="8"/>
  <c r="WIB85" i="8"/>
  <c r="WIC85" i="8"/>
  <c r="WID85" i="8"/>
  <c r="WIE85" i="8"/>
  <c r="WIF85" i="8"/>
  <c r="WIG85" i="8"/>
  <c r="WIH85" i="8"/>
  <c r="WII85" i="8"/>
  <c r="WIJ85" i="8"/>
  <c r="WIK85" i="8"/>
  <c r="WIL85" i="8"/>
  <c r="WIM85" i="8"/>
  <c r="WIN85" i="8"/>
  <c r="WIO85" i="8"/>
  <c r="WIP85" i="8"/>
  <c r="WIQ85" i="8"/>
  <c r="WIR85" i="8"/>
  <c r="WIS85" i="8"/>
  <c r="WIT85" i="8"/>
  <c r="WIU85" i="8"/>
  <c r="WIV85" i="8"/>
  <c r="WIW85" i="8"/>
  <c r="WIX85" i="8"/>
  <c r="WIY85" i="8"/>
  <c r="WIZ85" i="8"/>
  <c r="WJA85" i="8"/>
  <c r="WJB85" i="8"/>
  <c r="WJC85" i="8"/>
  <c r="WJD85" i="8"/>
  <c r="WJE85" i="8"/>
  <c r="WJF85" i="8"/>
  <c r="WJG85" i="8"/>
  <c r="WJH85" i="8"/>
  <c r="WJI85" i="8"/>
  <c r="WJJ85" i="8"/>
  <c r="WJK85" i="8"/>
  <c r="WJL85" i="8"/>
  <c r="WJM85" i="8"/>
  <c r="WJN85" i="8"/>
  <c r="WJO85" i="8"/>
  <c r="WJP85" i="8"/>
  <c r="WJQ85" i="8"/>
  <c r="WJR85" i="8"/>
  <c r="WJS85" i="8"/>
  <c r="WJT85" i="8"/>
  <c r="WJU85" i="8"/>
  <c r="WJV85" i="8"/>
  <c r="WJW85" i="8"/>
  <c r="WJX85" i="8"/>
  <c r="WJY85" i="8"/>
  <c r="WJZ85" i="8"/>
  <c r="WKA85" i="8"/>
  <c r="WKB85" i="8"/>
  <c r="WKC85" i="8"/>
  <c r="WKD85" i="8"/>
  <c r="WKE85" i="8"/>
  <c r="WKF85" i="8"/>
  <c r="WKG85" i="8"/>
  <c r="WKH85" i="8"/>
  <c r="WKI85" i="8"/>
  <c r="WKJ85" i="8"/>
  <c r="WKK85" i="8"/>
  <c r="WKL85" i="8"/>
  <c r="WKM85" i="8"/>
  <c r="WKN85" i="8"/>
  <c r="WKO85" i="8"/>
  <c r="WKP85" i="8"/>
  <c r="WKQ85" i="8"/>
  <c r="WKR85" i="8"/>
  <c r="WKS85" i="8"/>
  <c r="WKT85" i="8"/>
  <c r="WKU85" i="8"/>
  <c r="WKV85" i="8"/>
  <c r="WKW85" i="8"/>
  <c r="WKX85" i="8"/>
  <c r="WKY85" i="8"/>
  <c r="WKZ85" i="8"/>
  <c r="WLA85" i="8"/>
  <c r="WLB85" i="8"/>
  <c r="WLC85" i="8"/>
  <c r="WLD85" i="8"/>
  <c r="WLE85" i="8"/>
  <c r="WLF85" i="8"/>
  <c r="WLG85" i="8"/>
  <c r="WLH85" i="8"/>
  <c r="WLI85" i="8"/>
  <c r="WLJ85" i="8"/>
  <c r="WLK85" i="8"/>
  <c r="WLL85" i="8"/>
  <c r="WLM85" i="8"/>
  <c r="WLN85" i="8"/>
  <c r="WLO85" i="8"/>
  <c r="WLP85" i="8"/>
  <c r="WLQ85" i="8"/>
  <c r="WLR85" i="8"/>
  <c r="WLS85" i="8"/>
  <c r="WLT85" i="8"/>
  <c r="WLU85" i="8"/>
  <c r="WLV85" i="8"/>
  <c r="WLW85" i="8"/>
  <c r="WLX85" i="8"/>
  <c r="WLY85" i="8"/>
  <c r="WLZ85" i="8"/>
  <c r="WMA85" i="8"/>
  <c r="WMB85" i="8"/>
  <c r="WMC85" i="8"/>
  <c r="WMD85" i="8"/>
  <c r="WME85" i="8"/>
  <c r="WMF85" i="8"/>
  <c r="WMG85" i="8"/>
  <c r="WMH85" i="8"/>
  <c r="WMI85" i="8"/>
  <c r="WMJ85" i="8"/>
  <c r="WMK85" i="8"/>
  <c r="WML85" i="8"/>
  <c r="WMM85" i="8"/>
  <c r="WMN85" i="8"/>
  <c r="WMO85" i="8"/>
  <c r="WMP85" i="8"/>
  <c r="WMQ85" i="8"/>
  <c r="WMR85" i="8"/>
  <c r="WMS85" i="8"/>
  <c r="WMT85" i="8"/>
  <c r="WMU85" i="8"/>
  <c r="WMV85" i="8"/>
  <c r="WMW85" i="8"/>
  <c r="WMX85" i="8"/>
  <c r="WMY85" i="8"/>
  <c r="WMZ85" i="8"/>
  <c r="WNA85" i="8"/>
  <c r="WNB85" i="8"/>
  <c r="WNC85" i="8"/>
  <c r="WND85" i="8"/>
  <c r="WNE85" i="8"/>
  <c r="WNF85" i="8"/>
  <c r="WNG85" i="8"/>
  <c r="WNH85" i="8"/>
  <c r="WNI85" i="8"/>
  <c r="WNJ85" i="8"/>
  <c r="WNK85" i="8"/>
  <c r="WNL85" i="8"/>
  <c r="WNM85" i="8"/>
  <c r="WNN85" i="8"/>
  <c r="WNO85" i="8"/>
  <c r="WNP85" i="8"/>
  <c r="WNQ85" i="8"/>
  <c r="WNR85" i="8"/>
  <c r="WNS85" i="8"/>
  <c r="WNT85" i="8"/>
  <c r="WNU85" i="8"/>
  <c r="WNV85" i="8"/>
  <c r="WNW85" i="8"/>
  <c r="WNX85" i="8"/>
  <c r="WNY85" i="8"/>
  <c r="WNZ85" i="8"/>
  <c r="WOA85" i="8"/>
  <c r="WOB85" i="8"/>
  <c r="WOC85" i="8"/>
  <c r="WOD85" i="8"/>
  <c r="WOE85" i="8"/>
  <c r="WOF85" i="8"/>
  <c r="WOG85" i="8"/>
  <c r="WOH85" i="8"/>
  <c r="WOI85" i="8"/>
  <c r="WOJ85" i="8"/>
  <c r="WOK85" i="8"/>
  <c r="WOL85" i="8"/>
  <c r="WOM85" i="8"/>
  <c r="WON85" i="8"/>
  <c r="WOO85" i="8"/>
  <c r="WOP85" i="8"/>
  <c r="WOQ85" i="8"/>
  <c r="WOR85" i="8"/>
  <c r="WOS85" i="8"/>
  <c r="WOT85" i="8"/>
  <c r="WOU85" i="8"/>
  <c r="WOV85" i="8"/>
  <c r="WOW85" i="8"/>
  <c r="WOX85" i="8"/>
  <c r="WOY85" i="8"/>
  <c r="WOZ85" i="8"/>
  <c r="WPA85" i="8"/>
  <c r="WPB85" i="8"/>
  <c r="WPC85" i="8"/>
  <c r="WPD85" i="8"/>
  <c r="WPE85" i="8"/>
  <c r="WPF85" i="8"/>
  <c r="WPG85" i="8"/>
  <c r="WPH85" i="8"/>
  <c r="WPI85" i="8"/>
  <c r="WPJ85" i="8"/>
  <c r="WPK85" i="8"/>
  <c r="WPL85" i="8"/>
  <c r="WPM85" i="8"/>
  <c r="WPN85" i="8"/>
  <c r="WPO85" i="8"/>
  <c r="WPP85" i="8"/>
  <c r="WPQ85" i="8"/>
  <c r="WPR85" i="8"/>
  <c r="WPS85" i="8"/>
  <c r="WPT85" i="8"/>
  <c r="WPU85" i="8"/>
  <c r="WPV85" i="8"/>
  <c r="WPW85" i="8"/>
  <c r="WPX85" i="8"/>
  <c r="WPY85" i="8"/>
  <c r="WPZ85" i="8"/>
  <c r="WQA85" i="8"/>
  <c r="WQB85" i="8"/>
  <c r="WQC85" i="8"/>
  <c r="WQD85" i="8"/>
  <c r="WQE85" i="8"/>
  <c r="WQF85" i="8"/>
  <c r="WQG85" i="8"/>
  <c r="WQH85" i="8"/>
  <c r="WQI85" i="8"/>
  <c r="WQJ85" i="8"/>
  <c r="WQK85" i="8"/>
  <c r="WQL85" i="8"/>
  <c r="WQM85" i="8"/>
  <c r="WQN85" i="8"/>
  <c r="WQO85" i="8"/>
  <c r="WQP85" i="8"/>
  <c r="WQQ85" i="8"/>
  <c r="WQR85" i="8"/>
  <c r="WQS85" i="8"/>
  <c r="WQT85" i="8"/>
  <c r="WQU85" i="8"/>
  <c r="WQV85" i="8"/>
  <c r="WQW85" i="8"/>
  <c r="WQX85" i="8"/>
  <c r="WQY85" i="8"/>
  <c r="WQZ85" i="8"/>
  <c r="WRA85" i="8"/>
  <c r="WRB85" i="8"/>
  <c r="WRC85" i="8"/>
  <c r="WRD85" i="8"/>
  <c r="WRE85" i="8"/>
  <c r="WRF85" i="8"/>
  <c r="WRG85" i="8"/>
  <c r="WRH85" i="8"/>
  <c r="WRI85" i="8"/>
  <c r="WRJ85" i="8"/>
  <c r="WRK85" i="8"/>
  <c r="WRL85" i="8"/>
  <c r="WRM85" i="8"/>
  <c r="WRN85" i="8"/>
  <c r="WRO85" i="8"/>
  <c r="WRP85" i="8"/>
  <c r="WRQ85" i="8"/>
  <c r="WRR85" i="8"/>
  <c r="WRS85" i="8"/>
  <c r="WRT85" i="8"/>
  <c r="WRU85" i="8"/>
  <c r="WRV85" i="8"/>
  <c r="WRW85" i="8"/>
  <c r="WRX85" i="8"/>
  <c r="WRY85" i="8"/>
  <c r="WRZ85" i="8"/>
  <c r="WSA85" i="8"/>
  <c r="WSB85" i="8"/>
  <c r="WSC85" i="8"/>
  <c r="WSD85" i="8"/>
  <c r="WSE85" i="8"/>
  <c r="WSF85" i="8"/>
  <c r="WSG85" i="8"/>
  <c r="WSH85" i="8"/>
  <c r="WSI85" i="8"/>
  <c r="WSJ85" i="8"/>
  <c r="WSK85" i="8"/>
  <c r="WSL85" i="8"/>
  <c r="WSM85" i="8"/>
  <c r="WSN85" i="8"/>
  <c r="WSO85" i="8"/>
  <c r="WSP85" i="8"/>
  <c r="WSQ85" i="8"/>
  <c r="WSR85" i="8"/>
  <c r="WSS85" i="8"/>
  <c r="WST85" i="8"/>
  <c r="WSU85" i="8"/>
  <c r="WSV85" i="8"/>
  <c r="WSW85" i="8"/>
  <c r="WSX85" i="8"/>
  <c r="WSY85" i="8"/>
  <c r="WSZ85" i="8"/>
  <c r="WTA85" i="8"/>
  <c r="WTB85" i="8"/>
  <c r="WTC85" i="8"/>
  <c r="WTD85" i="8"/>
  <c r="WTE85" i="8"/>
  <c r="WTF85" i="8"/>
  <c r="WTG85" i="8"/>
  <c r="WTH85" i="8"/>
  <c r="WTI85" i="8"/>
  <c r="WTJ85" i="8"/>
  <c r="WTK85" i="8"/>
  <c r="WTL85" i="8"/>
  <c r="WTM85" i="8"/>
  <c r="WTN85" i="8"/>
  <c r="WTO85" i="8"/>
  <c r="WTP85" i="8"/>
  <c r="WTQ85" i="8"/>
  <c r="WTR85" i="8"/>
  <c r="WTS85" i="8"/>
  <c r="WTT85" i="8"/>
  <c r="WTU85" i="8"/>
  <c r="WTV85" i="8"/>
  <c r="WTW85" i="8"/>
  <c r="WTX85" i="8"/>
  <c r="WTY85" i="8"/>
  <c r="WTZ85" i="8"/>
  <c r="WUA85" i="8"/>
  <c r="WUB85" i="8"/>
  <c r="WUC85" i="8"/>
  <c r="WUD85" i="8"/>
  <c r="WUE85" i="8"/>
  <c r="WUF85" i="8"/>
  <c r="WUG85" i="8"/>
  <c r="WUH85" i="8"/>
  <c r="WUI85" i="8"/>
  <c r="WUJ85" i="8"/>
  <c r="WUK85" i="8"/>
  <c r="WUL85" i="8"/>
  <c r="WUM85" i="8"/>
  <c r="WUN85" i="8"/>
  <c r="WUO85" i="8"/>
  <c r="WUP85" i="8"/>
  <c r="WUQ85" i="8"/>
  <c r="WUR85" i="8"/>
  <c r="WUS85" i="8"/>
  <c r="WUT85" i="8"/>
  <c r="WUU85" i="8"/>
  <c r="WUV85" i="8"/>
  <c r="WUW85" i="8"/>
  <c r="WUX85" i="8"/>
  <c r="WUY85" i="8"/>
  <c r="WUZ85" i="8"/>
  <c r="WVA85" i="8"/>
  <c r="WVB85" i="8"/>
  <c r="WVC85" i="8"/>
  <c r="WVD85" i="8"/>
  <c r="WVE85" i="8"/>
  <c r="WVF85" i="8"/>
  <c r="WVG85" i="8"/>
  <c r="WVH85" i="8"/>
  <c r="WVI85" i="8"/>
  <c r="WVJ85" i="8"/>
  <c r="WVK85" i="8"/>
  <c r="WVL85" i="8"/>
  <c r="WVM85" i="8"/>
  <c r="WVN85" i="8"/>
  <c r="WVO85" i="8"/>
  <c r="WVP85" i="8"/>
  <c r="WVQ85" i="8"/>
  <c r="WVR85" i="8"/>
  <c r="WVS85" i="8"/>
  <c r="WVT85" i="8"/>
  <c r="WVU85" i="8"/>
  <c r="WVV85" i="8"/>
  <c r="WVW85" i="8"/>
  <c r="WVX85" i="8"/>
  <c r="WVY85" i="8"/>
  <c r="WVZ85" i="8"/>
  <c r="WWA85" i="8"/>
  <c r="WWB85" i="8"/>
  <c r="WWC85" i="8"/>
  <c r="WWD85" i="8"/>
  <c r="WWE85" i="8"/>
  <c r="WWF85" i="8"/>
  <c r="WWG85" i="8"/>
  <c r="WWH85" i="8"/>
  <c r="WWI85" i="8"/>
  <c r="WWJ85" i="8"/>
  <c r="WWK85" i="8"/>
  <c r="WWL85" i="8"/>
  <c r="WWM85" i="8"/>
  <c r="WWN85" i="8"/>
  <c r="WWO85" i="8"/>
  <c r="WWP85" i="8"/>
  <c r="WWQ85" i="8"/>
  <c r="WWR85" i="8"/>
  <c r="WWS85" i="8"/>
  <c r="WWT85" i="8"/>
  <c r="WWU85" i="8"/>
  <c r="WWV85" i="8"/>
  <c r="WWW85" i="8"/>
  <c r="WWX85" i="8"/>
  <c r="WWY85" i="8"/>
  <c r="WWZ85" i="8"/>
  <c r="WXA85" i="8"/>
  <c r="WXB85" i="8"/>
  <c r="WXC85" i="8"/>
  <c r="WXD85" i="8"/>
  <c r="WXE85" i="8"/>
  <c r="WXF85" i="8"/>
  <c r="WXG85" i="8"/>
  <c r="WXH85" i="8"/>
  <c r="WXI85" i="8"/>
  <c r="WXJ85" i="8"/>
  <c r="WXK85" i="8"/>
  <c r="WXL85" i="8"/>
  <c r="WXM85" i="8"/>
  <c r="WXN85" i="8"/>
  <c r="WXO85" i="8"/>
  <c r="WXP85" i="8"/>
  <c r="WXQ85" i="8"/>
  <c r="WXR85" i="8"/>
  <c r="WXS85" i="8"/>
  <c r="WXT85" i="8"/>
  <c r="WXU85" i="8"/>
  <c r="WXV85" i="8"/>
  <c r="WXW85" i="8"/>
  <c r="WXX85" i="8"/>
  <c r="WXY85" i="8"/>
  <c r="WXZ85" i="8"/>
  <c r="WYA85" i="8"/>
  <c r="WYB85" i="8"/>
  <c r="WYC85" i="8"/>
  <c r="WYD85" i="8"/>
  <c r="WYE85" i="8"/>
  <c r="WYF85" i="8"/>
  <c r="WYG85" i="8"/>
  <c r="WYH85" i="8"/>
  <c r="WYI85" i="8"/>
  <c r="WYJ85" i="8"/>
  <c r="WYK85" i="8"/>
  <c r="WYL85" i="8"/>
  <c r="WYM85" i="8"/>
  <c r="WYN85" i="8"/>
  <c r="WYO85" i="8"/>
  <c r="WYP85" i="8"/>
  <c r="WYQ85" i="8"/>
  <c r="WYR85" i="8"/>
  <c r="WYS85" i="8"/>
  <c r="WYT85" i="8"/>
  <c r="WYU85" i="8"/>
  <c r="WYV85" i="8"/>
  <c r="WYW85" i="8"/>
  <c r="WYX85" i="8"/>
  <c r="WYY85" i="8"/>
  <c r="WYZ85" i="8"/>
  <c r="WZA85" i="8"/>
  <c r="WZB85" i="8"/>
  <c r="WZC85" i="8"/>
  <c r="WZD85" i="8"/>
  <c r="WZE85" i="8"/>
  <c r="WZF85" i="8"/>
  <c r="WZG85" i="8"/>
  <c r="WZH85" i="8"/>
  <c r="WZI85" i="8"/>
  <c r="WZJ85" i="8"/>
  <c r="WZK85" i="8"/>
  <c r="WZL85" i="8"/>
  <c r="WZM85" i="8"/>
  <c r="WZN85" i="8"/>
  <c r="WZO85" i="8"/>
  <c r="WZP85" i="8"/>
  <c r="WZQ85" i="8"/>
  <c r="WZR85" i="8"/>
  <c r="WZS85" i="8"/>
  <c r="WZT85" i="8"/>
  <c r="WZU85" i="8"/>
  <c r="WZV85" i="8"/>
  <c r="WZW85" i="8"/>
  <c r="WZX85" i="8"/>
  <c r="WZY85" i="8"/>
  <c r="WZZ85" i="8"/>
  <c r="XAA85" i="8"/>
  <c r="XAB85" i="8"/>
  <c r="XAC85" i="8"/>
  <c r="XAD85" i="8"/>
  <c r="XAE85" i="8"/>
  <c r="XAF85" i="8"/>
  <c r="XAG85" i="8"/>
  <c r="XAH85" i="8"/>
  <c r="XAI85" i="8"/>
  <c r="XAJ85" i="8"/>
  <c r="XAK85" i="8"/>
  <c r="XAL85" i="8"/>
  <c r="XAM85" i="8"/>
  <c r="XAN85" i="8"/>
  <c r="XAO85" i="8"/>
  <c r="XAP85" i="8"/>
  <c r="XAQ85" i="8"/>
  <c r="XAR85" i="8"/>
  <c r="XAS85" i="8"/>
  <c r="XAT85" i="8"/>
  <c r="XAU85" i="8"/>
  <c r="XAV85" i="8"/>
  <c r="XAW85" i="8"/>
  <c r="XAX85" i="8"/>
  <c r="XAY85" i="8"/>
  <c r="XAZ85" i="8"/>
  <c r="XBA85" i="8"/>
  <c r="XBB85" i="8"/>
  <c r="XBC85" i="8"/>
  <c r="XBD85" i="8"/>
  <c r="XBE85" i="8"/>
  <c r="XBF85" i="8"/>
  <c r="XBG85" i="8"/>
  <c r="XBH85" i="8"/>
  <c r="XBI85" i="8"/>
  <c r="XBJ85" i="8"/>
  <c r="XBK85" i="8"/>
  <c r="XBL85" i="8"/>
  <c r="XBM85" i="8"/>
  <c r="XBN85" i="8"/>
  <c r="XBO85" i="8"/>
  <c r="XBP85" i="8"/>
  <c r="XBQ85" i="8"/>
  <c r="XBR85" i="8"/>
  <c r="XBS85" i="8"/>
  <c r="XBT85" i="8"/>
  <c r="XBU85" i="8"/>
  <c r="XBV85" i="8"/>
  <c r="XBW85" i="8"/>
  <c r="XBX85" i="8"/>
  <c r="XBY85" i="8"/>
  <c r="XBZ85" i="8"/>
  <c r="XCA85" i="8"/>
  <c r="XCB85" i="8"/>
  <c r="XCC85" i="8"/>
  <c r="XCD85" i="8"/>
  <c r="XCE85" i="8"/>
  <c r="XCF85" i="8"/>
  <c r="XCG85" i="8"/>
  <c r="XCH85" i="8"/>
  <c r="XCI85" i="8"/>
  <c r="XCJ85" i="8"/>
  <c r="XCK85" i="8"/>
  <c r="XCL85" i="8"/>
  <c r="XCM85" i="8"/>
  <c r="XCN85" i="8"/>
  <c r="XCO85" i="8"/>
  <c r="XCP85" i="8"/>
  <c r="XCQ85" i="8"/>
  <c r="XCR85" i="8"/>
  <c r="XCS85" i="8"/>
  <c r="XCT85" i="8"/>
  <c r="XCU85" i="8"/>
  <c r="XCV85" i="8"/>
  <c r="XCW85" i="8"/>
  <c r="XCX85" i="8"/>
  <c r="XCY85" i="8"/>
  <c r="XCZ85" i="8"/>
  <c r="XDA85" i="8"/>
  <c r="XDB85" i="8"/>
  <c r="XDC85" i="8"/>
  <c r="XDD85" i="8"/>
  <c r="XDE85" i="8"/>
  <c r="XDF85" i="8"/>
  <c r="XDG85" i="8"/>
  <c r="XDH85" i="8"/>
  <c r="XDI85" i="8"/>
  <c r="XDJ85" i="8"/>
  <c r="XDK85" i="8"/>
  <c r="XDL85" i="8"/>
  <c r="XDM85" i="8"/>
  <c r="XDN85" i="8"/>
  <c r="XDO85" i="8"/>
  <c r="XDP85" i="8"/>
  <c r="XDQ85" i="8"/>
  <c r="XDR85" i="8"/>
  <c r="XDS85" i="8"/>
  <c r="XDT85" i="8"/>
  <c r="XDU85" i="8"/>
  <c r="XDV85" i="8"/>
  <c r="XDW85" i="8"/>
  <c r="XDX85" i="8"/>
  <c r="XDY85" i="8"/>
  <c r="XDZ85" i="8"/>
  <c r="XEA85" i="8"/>
  <c r="XEB85" i="8"/>
  <c r="XEC85" i="8"/>
  <c r="XED85" i="8"/>
  <c r="XEE85" i="8"/>
  <c r="XEF85" i="8"/>
  <c r="XEG85" i="8"/>
  <c r="XEH85" i="8"/>
  <c r="XEI85" i="8"/>
  <c r="XEJ85" i="8"/>
  <c r="XEK85" i="8"/>
  <c r="XEL85" i="8"/>
  <c r="XEM85" i="8"/>
  <c r="XEN85" i="8"/>
  <c r="XEO85" i="8"/>
  <c r="XEP85" i="8"/>
  <c r="XEQ85" i="8"/>
  <c r="XER85" i="8"/>
  <c r="XES85" i="8"/>
  <c r="XET85" i="8"/>
  <c r="XEU85" i="8"/>
  <c r="XEV85" i="8"/>
  <c r="XEW85" i="8"/>
  <c r="XEX85" i="8"/>
  <c r="XEY85" i="8"/>
  <c r="XEZ85" i="8"/>
  <c r="XFA85" i="8"/>
  <c r="XFB85" i="8"/>
  <c r="XFC85" i="8"/>
  <c r="XFD85" i="8"/>
  <c r="U86" i="8"/>
  <c r="V86" i="8"/>
  <c r="W86" i="8"/>
  <c r="X86" i="8"/>
  <c r="Y86" i="8"/>
  <c r="Z86" i="8"/>
  <c r="AA86" i="8"/>
  <c r="AB86" i="8"/>
  <c r="AC86" i="8"/>
  <c r="AD86" i="8"/>
  <c r="AE86" i="8"/>
  <c r="AF86" i="8"/>
  <c r="AG86" i="8"/>
  <c r="AH86" i="8"/>
  <c r="AI86" i="8"/>
  <c r="AJ86" i="8"/>
  <c r="AK86" i="8"/>
  <c r="AL86" i="8"/>
  <c r="AM86" i="8"/>
  <c r="AN86" i="8"/>
  <c r="AO86" i="8"/>
  <c r="AP86" i="8"/>
  <c r="AQ86" i="8"/>
  <c r="AR86" i="8"/>
  <c r="AS86" i="8"/>
  <c r="AT86" i="8"/>
  <c r="AU86" i="8"/>
  <c r="AV86" i="8"/>
  <c r="AW86" i="8"/>
  <c r="AX86" i="8"/>
  <c r="AY86" i="8"/>
  <c r="AZ86" i="8"/>
  <c r="BA86" i="8"/>
  <c r="BB86" i="8"/>
  <c r="BC86" i="8"/>
  <c r="BD86" i="8"/>
  <c r="BE86" i="8"/>
  <c r="BF86" i="8"/>
  <c r="BG86" i="8"/>
  <c r="BH86" i="8"/>
  <c r="BI86" i="8"/>
  <c r="BJ86" i="8"/>
  <c r="BK86" i="8"/>
  <c r="BL86" i="8"/>
  <c r="BM86" i="8"/>
  <c r="BN86" i="8"/>
  <c r="BO86" i="8"/>
  <c r="BP86" i="8"/>
  <c r="BQ86" i="8"/>
  <c r="BR86" i="8"/>
  <c r="BS86" i="8"/>
  <c r="BT86" i="8"/>
  <c r="BU86" i="8"/>
  <c r="BV86" i="8"/>
  <c r="BW86" i="8"/>
  <c r="BX86" i="8"/>
  <c r="BY86" i="8"/>
  <c r="BZ86" i="8"/>
  <c r="CA86" i="8"/>
  <c r="CB86" i="8"/>
  <c r="CC86" i="8"/>
  <c r="CD86" i="8"/>
  <c r="CE86" i="8"/>
  <c r="CF86" i="8"/>
  <c r="CG86" i="8"/>
  <c r="CH86" i="8"/>
  <c r="CI86" i="8"/>
  <c r="CJ86" i="8"/>
  <c r="CK86" i="8"/>
  <c r="CL86" i="8"/>
  <c r="CM86" i="8"/>
  <c r="CN86" i="8"/>
  <c r="CO86" i="8"/>
  <c r="CP86" i="8"/>
  <c r="CQ86" i="8"/>
  <c r="CR86" i="8"/>
  <c r="CS86" i="8"/>
  <c r="CT86" i="8"/>
  <c r="CU86" i="8"/>
  <c r="CV86" i="8"/>
  <c r="CW86" i="8"/>
  <c r="CX86" i="8"/>
  <c r="CY86" i="8"/>
  <c r="CZ86" i="8"/>
  <c r="DA86" i="8"/>
  <c r="DB86" i="8"/>
  <c r="DC86" i="8"/>
  <c r="DD86" i="8"/>
  <c r="DE86" i="8"/>
  <c r="DF86" i="8"/>
  <c r="DG86" i="8"/>
  <c r="DH86" i="8"/>
  <c r="DI86" i="8"/>
  <c r="DJ86" i="8"/>
  <c r="DK86" i="8"/>
  <c r="DL86" i="8"/>
  <c r="DM86" i="8"/>
  <c r="DN86" i="8"/>
  <c r="DO86" i="8"/>
  <c r="DP86" i="8"/>
  <c r="DQ86" i="8"/>
  <c r="DR86" i="8"/>
  <c r="DS86" i="8"/>
  <c r="DT86" i="8"/>
  <c r="DU86" i="8"/>
  <c r="DV86" i="8"/>
  <c r="DW86" i="8"/>
  <c r="DX86" i="8"/>
  <c r="DY86" i="8"/>
  <c r="DZ86" i="8"/>
  <c r="EA86" i="8"/>
  <c r="EB86" i="8"/>
  <c r="EC86" i="8"/>
  <c r="ED86" i="8"/>
  <c r="EE86" i="8"/>
  <c r="EF86" i="8"/>
  <c r="EG86" i="8"/>
  <c r="EH86" i="8"/>
  <c r="EI86" i="8"/>
  <c r="EJ86" i="8"/>
  <c r="EK86" i="8"/>
  <c r="EL86" i="8"/>
  <c r="EM86" i="8"/>
  <c r="EN86" i="8"/>
  <c r="EO86" i="8"/>
  <c r="EP86" i="8"/>
  <c r="EQ86" i="8"/>
  <c r="ER86" i="8"/>
  <c r="ES86" i="8"/>
  <c r="ET86" i="8"/>
  <c r="EU86" i="8"/>
  <c r="EV86" i="8"/>
  <c r="EW86" i="8"/>
  <c r="EX86" i="8"/>
  <c r="EY86" i="8"/>
  <c r="EZ86" i="8"/>
  <c r="FA86" i="8"/>
  <c r="FB86" i="8"/>
  <c r="FC86" i="8"/>
  <c r="FD86" i="8"/>
  <c r="FE86" i="8"/>
  <c r="FF86" i="8"/>
  <c r="FG86" i="8"/>
  <c r="FH86" i="8"/>
  <c r="FI86" i="8"/>
  <c r="FJ86" i="8"/>
  <c r="FK86" i="8"/>
  <c r="FL86" i="8"/>
  <c r="FM86" i="8"/>
  <c r="FN86" i="8"/>
  <c r="FO86" i="8"/>
  <c r="FP86" i="8"/>
  <c r="FQ86" i="8"/>
  <c r="FR86" i="8"/>
  <c r="FS86" i="8"/>
  <c r="FT86" i="8"/>
  <c r="FU86" i="8"/>
  <c r="FV86" i="8"/>
  <c r="FW86" i="8"/>
  <c r="FX86" i="8"/>
  <c r="FY86" i="8"/>
  <c r="FZ86" i="8"/>
  <c r="GA86" i="8"/>
  <c r="GB86" i="8"/>
  <c r="GC86" i="8"/>
  <c r="GD86" i="8"/>
  <c r="GE86" i="8"/>
  <c r="GF86" i="8"/>
  <c r="GG86" i="8"/>
  <c r="GH86" i="8"/>
  <c r="GI86" i="8"/>
  <c r="GJ86" i="8"/>
  <c r="GK86" i="8"/>
  <c r="GL86" i="8"/>
  <c r="GM86" i="8"/>
  <c r="GN86" i="8"/>
  <c r="GO86" i="8"/>
  <c r="GP86" i="8"/>
  <c r="GQ86" i="8"/>
  <c r="GR86" i="8"/>
  <c r="GS86" i="8"/>
  <c r="GT86" i="8"/>
  <c r="GU86" i="8"/>
  <c r="GV86" i="8"/>
  <c r="GW86" i="8"/>
  <c r="GX86" i="8"/>
  <c r="GY86" i="8"/>
  <c r="GZ86" i="8"/>
  <c r="HA86" i="8"/>
  <c r="HB86" i="8"/>
  <c r="HC86" i="8"/>
  <c r="HD86" i="8"/>
  <c r="HE86" i="8"/>
  <c r="HF86" i="8"/>
  <c r="HG86" i="8"/>
  <c r="HH86" i="8"/>
  <c r="HI86" i="8"/>
  <c r="HJ86" i="8"/>
  <c r="HK86" i="8"/>
  <c r="HL86" i="8"/>
  <c r="HM86" i="8"/>
  <c r="HN86" i="8"/>
  <c r="HO86" i="8"/>
  <c r="HP86" i="8"/>
  <c r="HQ86" i="8"/>
  <c r="HR86" i="8"/>
  <c r="HS86" i="8"/>
  <c r="HT86" i="8"/>
  <c r="HU86" i="8"/>
  <c r="HV86" i="8"/>
  <c r="HW86" i="8"/>
  <c r="HX86" i="8"/>
  <c r="HY86" i="8"/>
  <c r="HZ86" i="8"/>
  <c r="IA86" i="8"/>
  <c r="IB86" i="8"/>
  <c r="IC86" i="8"/>
  <c r="ID86" i="8"/>
  <c r="IE86" i="8"/>
  <c r="IF86" i="8"/>
  <c r="IG86" i="8"/>
  <c r="IH86" i="8"/>
  <c r="II86" i="8"/>
  <c r="IJ86" i="8"/>
  <c r="IK86" i="8"/>
  <c r="IL86" i="8"/>
  <c r="IM86" i="8"/>
  <c r="IN86" i="8"/>
  <c r="IO86" i="8"/>
  <c r="IP86" i="8"/>
  <c r="IQ86" i="8"/>
  <c r="IR86" i="8"/>
  <c r="IS86" i="8"/>
  <c r="IT86" i="8"/>
  <c r="IU86" i="8"/>
  <c r="IV86" i="8"/>
  <c r="IW86" i="8"/>
  <c r="IX86" i="8"/>
  <c r="IY86" i="8"/>
  <c r="IZ86" i="8"/>
  <c r="JA86" i="8"/>
  <c r="JB86" i="8"/>
  <c r="JC86" i="8"/>
  <c r="JD86" i="8"/>
  <c r="JE86" i="8"/>
  <c r="JF86" i="8"/>
  <c r="JG86" i="8"/>
  <c r="JH86" i="8"/>
  <c r="JI86" i="8"/>
  <c r="JJ86" i="8"/>
  <c r="JK86" i="8"/>
  <c r="JL86" i="8"/>
  <c r="JM86" i="8"/>
  <c r="JN86" i="8"/>
  <c r="JO86" i="8"/>
  <c r="JP86" i="8"/>
  <c r="JQ86" i="8"/>
  <c r="JR86" i="8"/>
  <c r="JS86" i="8"/>
  <c r="JT86" i="8"/>
  <c r="JU86" i="8"/>
  <c r="JV86" i="8"/>
  <c r="JW86" i="8"/>
  <c r="JX86" i="8"/>
  <c r="JY86" i="8"/>
  <c r="JZ86" i="8"/>
  <c r="KA86" i="8"/>
  <c r="KB86" i="8"/>
  <c r="KC86" i="8"/>
  <c r="KD86" i="8"/>
  <c r="KE86" i="8"/>
  <c r="KF86" i="8"/>
  <c r="KG86" i="8"/>
  <c r="KH86" i="8"/>
  <c r="KI86" i="8"/>
  <c r="KJ86" i="8"/>
  <c r="KK86" i="8"/>
  <c r="KL86" i="8"/>
  <c r="KM86" i="8"/>
  <c r="KN86" i="8"/>
  <c r="KO86" i="8"/>
  <c r="KP86" i="8"/>
  <c r="KQ86" i="8"/>
  <c r="KR86" i="8"/>
  <c r="KS86" i="8"/>
  <c r="KT86" i="8"/>
  <c r="KU86" i="8"/>
  <c r="KV86" i="8"/>
  <c r="KW86" i="8"/>
  <c r="KX86" i="8"/>
  <c r="KY86" i="8"/>
  <c r="KZ86" i="8"/>
  <c r="LA86" i="8"/>
  <c r="LB86" i="8"/>
  <c r="LC86" i="8"/>
  <c r="LD86" i="8"/>
  <c r="LE86" i="8"/>
  <c r="LF86" i="8"/>
  <c r="LG86" i="8"/>
  <c r="LH86" i="8"/>
  <c r="LI86" i="8"/>
  <c r="LJ86" i="8"/>
  <c r="LK86" i="8"/>
  <c r="LL86" i="8"/>
  <c r="LM86" i="8"/>
  <c r="LN86" i="8"/>
  <c r="LO86" i="8"/>
  <c r="LP86" i="8"/>
  <c r="LQ86" i="8"/>
  <c r="LR86" i="8"/>
  <c r="LS86" i="8"/>
  <c r="LT86" i="8"/>
  <c r="LU86" i="8"/>
  <c r="LV86" i="8"/>
  <c r="LW86" i="8"/>
  <c r="LX86" i="8"/>
  <c r="LY86" i="8"/>
  <c r="LZ86" i="8"/>
  <c r="MA86" i="8"/>
  <c r="MB86" i="8"/>
  <c r="MC86" i="8"/>
  <c r="MD86" i="8"/>
  <c r="ME86" i="8"/>
  <c r="MF86" i="8"/>
  <c r="MG86" i="8"/>
  <c r="MH86" i="8"/>
  <c r="MI86" i="8"/>
  <c r="MJ86" i="8"/>
  <c r="MK86" i="8"/>
  <c r="ML86" i="8"/>
  <c r="MM86" i="8"/>
  <c r="MN86" i="8"/>
  <c r="MO86" i="8"/>
  <c r="MP86" i="8"/>
  <c r="MQ86" i="8"/>
  <c r="MR86" i="8"/>
  <c r="MS86" i="8"/>
  <c r="MT86" i="8"/>
  <c r="MU86" i="8"/>
  <c r="MV86" i="8"/>
  <c r="MW86" i="8"/>
  <c r="MX86" i="8"/>
  <c r="MY86" i="8"/>
  <c r="MZ86" i="8"/>
  <c r="NA86" i="8"/>
  <c r="NB86" i="8"/>
  <c r="NC86" i="8"/>
  <c r="ND86" i="8"/>
  <c r="NE86" i="8"/>
  <c r="NF86" i="8"/>
  <c r="NG86" i="8"/>
  <c r="NH86" i="8"/>
  <c r="NI86" i="8"/>
  <c r="NJ86" i="8"/>
  <c r="NK86" i="8"/>
  <c r="NL86" i="8"/>
  <c r="NM86" i="8"/>
  <c r="NN86" i="8"/>
  <c r="NO86" i="8"/>
  <c r="NP86" i="8"/>
  <c r="NQ86" i="8"/>
  <c r="NR86" i="8"/>
  <c r="NS86" i="8"/>
  <c r="NT86" i="8"/>
  <c r="NU86" i="8"/>
  <c r="NV86" i="8"/>
  <c r="NW86" i="8"/>
  <c r="NX86" i="8"/>
  <c r="NY86" i="8"/>
  <c r="NZ86" i="8"/>
  <c r="OA86" i="8"/>
  <c r="OB86" i="8"/>
  <c r="OC86" i="8"/>
  <c r="OD86" i="8"/>
  <c r="OE86" i="8"/>
  <c r="OF86" i="8"/>
  <c r="OG86" i="8"/>
  <c r="OH86" i="8"/>
  <c r="OI86" i="8"/>
  <c r="OJ86" i="8"/>
  <c r="OK86" i="8"/>
  <c r="OL86" i="8"/>
  <c r="OM86" i="8"/>
  <c r="ON86" i="8"/>
  <c r="OO86" i="8"/>
  <c r="OP86" i="8"/>
  <c r="OQ86" i="8"/>
  <c r="OR86" i="8"/>
  <c r="OS86" i="8"/>
  <c r="OT86" i="8"/>
  <c r="OU86" i="8"/>
  <c r="OV86" i="8"/>
  <c r="OW86" i="8"/>
  <c r="OX86" i="8"/>
  <c r="OY86" i="8"/>
  <c r="OZ86" i="8"/>
  <c r="PA86" i="8"/>
  <c r="PB86" i="8"/>
  <c r="PC86" i="8"/>
  <c r="PD86" i="8"/>
  <c r="PE86" i="8"/>
  <c r="PF86" i="8"/>
  <c r="PG86" i="8"/>
  <c r="PH86" i="8"/>
  <c r="PI86" i="8"/>
  <c r="PJ86" i="8"/>
  <c r="PK86" i="8"/>
  <c r="PL86" i="8"/>
  <c r="PM86" i="8"/>
  <c r="PN86" i="8"/>
  <c r="PO86" i="8"/>
  <c r="PP86" i="8"/>
  <c r="PQ86" i="8"/>
  <c r="PR86" i="8"/>
  <c r="PS86" i="8"/>
  <c r="PT86" i="8"/>
  <c r="PU86" i="8"/>
  <c r="PV86" i="8"/>
  <c r="PW86" i="8"/>
  <c r="PX86" i="8"/>
  <c r="PY86" i="8"/>
  <c r="PZ86" i="8"/>
  <c r="QA86" i="8"/>
  <c r="QB86" i="8"/>
  <c r="QC86" i="8"/>
  <c r="QD86" i="8"/>
  <c r="QE86" i="8"/>
  <c r="QF86" i="8"/>
  <c r="QG86" i="8"/>
  <c r="QH86" i="8"/>
  <c r="QI86" i="8"/>
  <c r="QJ86" i="8"/>
  <c r="QK86" i="8"/>
  <c r="QL86" i="8"/>
  <c r="QM86" i="8"/>
  <c r="QN86" i="8"/>
  <c r="QO86" i="8"/>
  <c r="QP86" i="8"/>
  <c r="QQ86" i="8"/>
  <c r="QR86" i="8"/>
  <c r="QS86" i="8"/>
  <c r="QT86" i="8"/>
  <c r="QU86" i="8"/>
  <c r="QV86" i="8"/>
  <c r="QW86" i="8"/>
  <c r="QX86" i="8"/>
  <c r="QY86" i="8"/>
  <c r="QZ86" i="8"/>
  <c r="RA86" i="8"/>
  <c r="RB86" i="8"/>
  <c r="RC86" i="8"/>
  <c r="RD86" i="8"/>
  <c r="RE86" i="8"/>
  <c r="RF86" i="8"/>
  <c r="RG86" i="8"/>
  <c r="RH86" i="8"/>
  <c r="RI86" i="8"/>
  <c r="RJ86" i="8"/>
  <c r="RK86" i="8"/>
  <c r="RL86" i="8"/>
  <c r="RM86" i="8"/>
  <c r="RN86" i="8"/>
  <c r="RO86" i="8"/>
  <c r="RP86" i="8"/>
  <c r="RQ86" i="8"/>
  <c r="RR86" i="8"/>
  <c r="RS86" i="8"/>
  <c r="RT86" i="8"/>
  <c r="RU86" i="8"/>
  <c r="RV86" i="8"/>
  <c r="RW86" i="8"/>
  <c r="RX86" i="8"/>
  <c r="RY86" i="8"/>
  <c r="RZ86" i="8"/>
  <c r="SA86" i="8"/>
  <c r="SB86" i="8"/>
  <c r="SC86" i="8"/>
  <c r="SD86" i="8"/>
  <c r="SE86" i="8"/>
  <c r="SF86" i="8"/>
  <c r="SG86" i="8"/>
  <c r="SH86" i="8"/>
  <c r="SI86" i="8"/>
  <c r="SJ86" i="8"/>
  <c r="SK86" i="8"/>
  <c r="SL86" i="8"/>
  <c r="SM86" i="8"/>
  <c r="SN86" i="8"/>
  <c r="SO86" i="8"/>
  <c r="SP86" i="8"/>
  <c r="SQ86" i="8"/>
  <c r="SR86" i="8"/>
  <c r="SS86" i="8"/>
  <c r="ST86" i="8"/>
  <c r="SU86" i="8"/>
  <c r="SV86" i="8"/>
  <c r="SW86" i="8"/>
  <c r="SX86" i="8"/>
  <c r="SY86" i="8"/>
  <c r="SZ86" i="8"/>
  <c r="TA86" i="8"/>
  <c r="TB86" i="8"/>
  <c r="TC86" i="8"/>
  <c r="TD86" i="8"/>
  <c r="TE86" i="8"/>
  <c r="TF86" i="8"/>
  <c r="TG86" i="8"/>
  <c r="TH86" i="8"/>
  <c r="TI86" i="8"/>
  <c r="TJ86" i="8"/>
  <c r="TK86" i="8"/>
  <c r="TL86" i="8"/>
  <c r="TM86" i="8"/>
  <c r="TN86" i="8"/>
  <c r="TO86" i="8"/>
  <c r="TP86" i="8"/>
  <c r="TQ86" i="8"/>
  <c r="TR86" i="8"/>
  <c r="TS86" i="8"/>
  <c r="TT86" i="8"/>
  <c r="TU86" i="8"/>
  <c r="TV86" i="8"/>
  <c r="TW86" i="8"/>
  <c r="TX86" i="8"/>
  <c r="TY86" i="8"/>
  <c r="TZ86" i="8"/>
  <c r="UA86" i="8"/>
  <c r="UB86" i="8"/>
  <c r="UC86" i="8"/>
  <c r="UD86" i="8"/>
  <c r="UE86" i="8"/>
  <c r="UF86" i="8"/>
  <c r="UG86" i="8"/>
  <c r="UH86" i="8"/>
  <c r="UI86" i="8"/>
  <c r="UJ86" i="8"/>
  <c r="UK86" i="8"/>
  <c r="UL86" i="8"/>
  <c r="UM86" i="8"/>
  <c r="UN86" i="8"/>
  <c r="UO86" i="8"/>
  <c r="UP86" i="8"/>
  <c r="UQ86" i="8"/>
  <c r="UR86" i="8"/>
  <c r="US86" i="8"/>
  <c r="UT86" i="8"/>
  <c r="UU86" i="8"/>
  <c r="UV86" i="8"/>
  <c r="UW86" i="8"/>
  <c r="UX86" i="8"/>
  <c r="UY86" i="8"/>
  <c r="UZ86" i="8"/>
  <c r="VA86" i="8"/>
  <c r="VB86" i="8"/>
  <c r="VC86" i="8"/>
  <c r="VD86" i="8"/>
  <c r="VE86" i="8"/>
  <c r="VF86" i="8"/>
  <c r="VG86" i="8"/>
  <c r="VH86" i="8"/>
  <c r="VI86" i="8"/>
  <c r="VJ86" i="8"/>
  <c r="VK86" i="8"/>
  <c r="VL86" i="8"/>
  <c r="VM86" i="8"/>
  <c r="VN86" i="8"/>
  <c r="VO86" i="8"/>
  <c r="VP86" i="8"/>
  <c r="VQ86" i="8"/>
  <c r="VR86" i="8"/>
  <c r="VS86" i="8"/>
  <c r="VT86" i="8"/>
  <c r="VU86" i="8"/>
  <c r="VV86" i="8"/>
  <c r="VW86" i="8"/>
  <c r="VX86" i="8"/>
  <c r="VY86" i="8"/>
  <c r="VZ86" i="8"/>
  <c r="WA86" i="8"/>
  <c r="WB86" i="8"/>
  <c r="WC86" i="8"/>
  <c r="WD86" i="8"/>
  <c r="WE86" i="8"/>
  <c r="WF86" i="8"/>
  <c r="WG86" i="8"/>
  <c r="WH86" i="8"/>
  <c r="WI86" i="8"/>
  <c r="WJ86" i="8"/>
  <c r="WK86" i="8"/>
  <c r="WL86" i="8"/>
  <c r="WM86" i="8"/>
  <c r="WN86" i="8"/>
  <c r="WO86" i="8"/>
  <c r="WP86" i="8"/>
  <c r="WQ86" i="8"/>
  <c r="WR86" i="8"/>
  <c r="WS86" i="8"/>
  <c r="WT86" i="8"/>
  <c r="WU86" i="8"/>
  <c r="WV86" i="8"/>
  <c r="WW86" i="8"/>
  <c r="WX86" i="8"/>
  <c r="WY86" i="8"/>
  <c r="WZ86" i="8"/>
  <c r="XA86" i="8"/>
  <c r="XB86" i="8"/>
  <c r="XC86" i="8"/>
  <c r="XD86" i="8"/>
  <c r="XE86" i="8"/>
  <c r="XF86" i="8"/>
  <c r="XG86" i="8"/>
  <c r="XH86" i="8"/>
  <c r="XI86" i="8"/>
  <c r="XJ86" i="8"/>
  <c r="XK86" i="8"/>
  <c r="XL86" i="8"/>
  <c r="XM86" i="8"/>
  <c r="XN86" i="8"/>
  <c r="XO86" i="8"/>
  <c r="XP86" i="8"/>
  <c r="XQ86" i="8"/>
  <c r="XR86" i="8"/>
  <c r="XS86" i="8"/>
  <c r="XT86" i="8"/>
  <c r="XU86" i="8"/>
  <c r="XV86" i="8"/>
  <c r="XW86" i="8"/>
  <c r="XX86" i="8"/>
  <c r="XY86" i="8"/>
  <c r="XZ86" i="8"/>
  <c r="YA86" i="8"/>
  <c r="YB86" i="8"/>
  <c r="YC86" i="8"/>
  <c r="YD86" i="8"/>
  <c r="YE86" i="8"/>
  <c r="YF86" i="8"/>
  <c r="YG86" i="8"/>
  <c r="YH86" i="8"/>
  <c r="YI86" i="8"/>
  <c r="YJ86" i="8"/>
  <c r="YK86" i="8"/>
  <c r="YL86" i="8"/>
  <c r="YM86" i="8"/>
  <c r="YN86" i="8"/>
  <c r="YO86" i="8"/>
  <c r="YP86" i="8"/>
  <c r="YQ86" i="8"/>
  <c r="YR86" i="8"/>
  <c r="YS86" i="8"/>
  <c r="YT86" i="8"/>
  <c r="YU86" i="8"/>
  <c r="YV86" i="8"/>
  <c r="YW86" i="8"/>
  <c r="YX86" i="8"/>
  <c r="YY86" i="8"/>
  <c r="YZ86" i="8"/>
  <c r="ZA86" i="8"/>
  <c r="ZB86" i="8"/>
  <c r="ZC86" i="8"/>
  <c r="ZD86" i="8"/>
  <c r="ZE86" i="8"/>
  <c r="ZF86" i="8"/>
  <c r="ZG86" i="8"/>
  <c r="ZH86" i="8"/>
  <c r="ZI86" i="8"/>
  <c r="ZJ86" i="8"/>
  <c r="ZK86" i="8"/>
  <c r="ZL86" i="8"/>
  <c r="ZM86" i="8"/>
  <c r="ZN86" i="8"/>
  <c r="ZO86" i="8"/>
  <c r="ZP86" i="8"/>
  <c r="ZQ86" i="8"/>
  <c r="ZR86" i="8"/>
  <c r="ZS86" i="8"/>
  <c r="ZT86" i="8"/>
  <c r="ZU86" i="8"/>
  <c r="ZV86" i="8"/>
  <c r="ZW86" i="8"/>
  <c r="ZX86" i="8"/>
  <c r="ZY86" i="8"/>
  <c r="ZZ86" i="8"/>
  <c r="AAA86" i="8"/>
  <c r="AAB86" i="8"/>
  <c r="AAC86" i="8"/>
  <c r="AAD86" i="8"/>
  <c r="AAE86" i="8"/>
  <c r="AAF86" i="8"/>
  <c r="AAG86" i="8"/>
  <c r="AAH86" i="8"/>
  <c r="AAI86" i="8"/>
  <c r="AAJ86" i="8"/>
  <c r="AAK86" i="8"/>
  <c r="AAL86" i="8"/>
  <c r="AAM86" i="8"/>
  <c r="AAN86" i="8"/>
  <c r="AAO86" i="8"/>
  <c r="AAP86" i="8"/>
  <c r="AAQ86" i="8"/>
  <c r="AAR86" i="8"/>
  <c r="AAS86" i="8"/>
  <c r="AAT86" i="8"/>
  <c r="AAU86" i="8"/>
  <c r="AAV86" i="8"/>
  <c r="AAW86" i="8"/>
  <c r="AAX86" i="8"/>
  <c r="AAY86" i="8"/>
  <c r="AAZ86" i="8"/>
  <c r="ABA86" i="8"/>
  <c r="ABB86" i="8"/>
  <c r="ABC86" i="8"/>
  <c r="ABD86" i="8"/>
  <c r="ABE86" i="8"/>
  <c r="ABF86" i="8"/>
  <c r="ABG86" i="8"/>
  <c r="ABH86" i="8"/>
  <c r="ABI86" i="8"/>
  <c r="ABJ86" i="8"/>
  <c r="ABK86" i="8"/>
  <c r="ABL86" i="8"/>
  <c r="ABM86" i="8"/>
  <c r="ABN86" i="8"/>
  <c r="ABO86" i="8"/>
  <c r="ABP86" i="8"/>
  <c r="ABQ86" i="8"/>
  <c r="ABR86" i="8"/>
  <c r="ABS86" i="8"/>
  <c r="ABT86" i="8"/>
  <c r="ABU86" i="8"/>
  <c r="ABV86" i="8"/>
  <c r="ABW86" i="8"/>
  <c r="ABX86" i="8"/>
  <c r="ABY86" i="8"/>
  <c r="ABZ86" i="8"/>
  <c r="ACA86" i="8"/>
  <c r="ACB86" i="8"/>
  <c r="ACC86" i="8"/>
  <c r="ACD86" i="8"/>
  <c r="ACE86" i="8"/>
  <c r="ACF86" i="8"/>
  <c r="ACG86" i="8"/>
  <c r="ACH86" i="8"/>
  <c r="ACI86" i="8"/>
  <c r="ACJ86" i="8"/>
  <c r="ACK86" i="8"/>
  <c r="ACL86" i="8"/>
  <c r="ACM86" i="8"/>
  <c r="ACN86" i="8"/>
  <c r="ACO86" i="8"/>
  <c r="ACP86" i="8"/>
  <c r="ACQ86" i="8"/>
  <c r="ACR86" i="8"/>
  <c r="ACS86" i="8"/>
  <c r="ACT86" i="8"/>
  <c r="ACU86" i="8"/>
  <c r="ACV86" i="8"/>
  <c r="ACW86" i="8"/>
  <c r="ACX86" i="8"/>
  <c r="ACY86" i="8"/>
  <c r="ACZ86" i="8"/>
  <c r="ADA86" i="8"/>
  <c r="ADB86" i="8"/>
  <c r="ADC86" i="8"/>
  <c r="ADD86" i="8"/>
  <c r="ADE86" i="8"/>
  <c r="ADF86" i="8"/>
  <c r="ADG86" i="8"/>
  <c r="ADH86" i="8"/>
  <c r="ADI86" i="8"/>
  <c r="ADJ86" i="8"/>
  <c r="ADK86" i="8"/>
  <c r="ADL86" i="8"/>
  <c r="ADM86" i="8"/>
  <c r="ADN86" i="8"/>
  <c r="ADO86" i="8"/>
  <c r="ADP86" i="8"/>
  <c r="ADQ86" i="8"/>
  <c r="ADR86" i="8"/>
  <c r="ADS86" i="8"/>
  <c r="ADT86" i="8"/>
  <c r="ADU86" i="8"/>
  <c r="ADV86" i="8"/>
  <c r="ADW86" i="8"/>
  <c r="ADX86" i="8"/>
  <c r="ADY86" i="8"/>
  <c r="ADZ86" i="8"/>
  <c r="AEA86" i="8"/>
  <c r="AEB86" i="8"/>
  <c r="AEC86" i="8"/>
  <c r="AED86" i="8"/>
  <c r="AEE86" i="8"/>
  <c r="AEF86" i="8"/>
  <c r="AEG86" i="8"/>
  <c r="AEH86" i="8"/>
  <c r="AEI86" i="8"/>
  <c r="AEJ86" i="8"/>
  <c r="AEK86" i="8"/>
  <c r="AEL86" i="8"/>
  <c r="AEM86" i="8"/>
  <c r="AEN86" i="8"/>
  <c r="AEO86" i="8"/>
  <c r="AEP86" i="8"/>
  <c r="AEQ86" i="8"/>
  <c r="AER86" i="8"/>
  <c r="AES86" i="8"/>
  <c r="AET86" i="8"/>
  <c r="AEU86" i="8"/>
  <c r="AEV86" i="8"/>
  <c r="AEW86" i="8"/>
  <c r="AEX86" i="8"/>
  <c r="AEY86" i="8"/>
  <c r="AEZ86" i="8"/>
  <c r="AFA86" i="8"/>
  <c r="AFB86" i="8"/>
  <c r="AFC86" i="8"/>
  <c r="AFD86" i="8"/>
  <c r="AFE86" i="8"/>
  <c r="AFF86" i="8"/>
  <c r="AFG86" i="8"/>
  <c r="AFH86" i="8"/>
  <c r="AFI86" i="8"/>
  <c r="AFJ86" i="8"/>
  <c r="AFK86" i="8"/>
  <c r="AFL86" i="8"/>
  <c r="AFM86" i="8"/>
  <c r="AFN86" i="8"/>
  <c r="AFO86" i="8"/>
  <c r="AFP86" i="8"/>
  <c r="AFQ86" i="8"/>
  <c r="AFR86" i="8"/>
  <c r="AFS86" i="8"/>
  <c r="AFT86" i="8"/>
  <c r="AFU86" i="8"/>
  <c r="AFV86" i="8"/>
  <c r="AFW86" i="8"/>
  <c r="AFX86" i="8"/>
  <c r="AFY86" i="8"/>
  <c r="AFZ86" i="8"/>
  <c r="AGA86" i="8"/>
  <c r="AGB86" i="8"/>
  <c r="AGC86" i="8"/>
  <c r="AGD86" i="8"/>
  <c r="AGE86" i="8"/>
  <c r="AGF86" i="8"/>
  <c r="AGG86" i="8"/>
  <c r="AGH86" i="8"/>
  <c r="AGI86" i="8"/>
  <c r="AGJ86" i="8"/>
  <c r="AGK86" i="8"/>
  <c r="AGL86" i="8"/>
  <c r="AGM86" i="8"/>
  <c r="AGN86" i="8"/>
  <c r="AGO86" i="8"/>
  <c r="AGP86" i="8"/>
  <c r="AGQ86" i="8"/>
  <c r="AGR86" i="8"/>
  <c r="AGS86" i="8"/>
  <c r="AGT86" i="8"/>
  <c r="AGU86" i="8"/>
  <c r="AGV86" i="8"/>
  <c r="AGW86" i="8"/>
  <c r="AGX86" i="8"/>
  <c r="AGY86" i="8"/>
  <c r="AGZ86" i="8"/>
  <c r="AHA86" i="8"/>
  <c r="AHB86" i="8"/>
  <c r="AHC86" i="8"/>
  <c r="AHD86" i="8"/>
  <c r="AHE86" i="8"/>
  <c r="AHF86" i="8"/>
  <c r="AHG86" i="8"/>
  <c r="AHH86" i="8"/>
  <c r="AHI86" i="8"/>
  <c r="AHJ86" i="8"/>
  <c r="AHK86" i="8"/>
  <c r="AHL86" i="8"/>
  <c r="AHM86" i="8"/>
  <c r="AHN86" i="8"/>
  <c r="AHO86" i="8"/>
  <c r="AHP86" i="8"/>
  <c r="AHQ86" i="8"/>
  <c r="AHR86" i="8"/>
  <c r="AHS86" i="8"/>
  <c r="AHT86" i="8"/>
  <c r="AHU86" i="8"/>
  <c r="AHV86" i="8"/>
  <c r="AHW86" i="8"/>
  <c r="AHX86" i="8"/>
  <c r="AHY86" i="8"/>
  <c r="AHZ86" i="8"/>
  <c r="AIA86" i="8"/>
  <c r="AIB86" i="8"/>
  <c r="AIC86" i="8"/>
  <c r="AID86" i="8"/>
  <c r="AIE86" i="8"/>
  <c r="AIF86" i="8"/>
  <c r="AIG86" i="8"/>
  <c r="AIH86" i="8"/>
  <c r="AII86" i="8"/>
  <c r="AIJ86" i="8"/>
  <c r="AIK86" i="8"/>
  <c r="AIL86" i="8"/>
  <c r="AIM86" i="8"/>
  <c r="AIN86" i="8"/>
  <c r="AIO86" i="8"/>
  <c r="AIP86" i="8"/>
  <c r="AIQ86" i="8"/>
  <c r="AIR86" i="8"/>
  <c r="AIS86" i="8"/>
  <c r="AIT86" i="8"/>
  <c r="AIU86" i="8"/>
  <c r="AIV86" i="8"/>
  <c r="AIW86" i="8"/>
  <c r="AIX86" i="8"/>
  <c r="AIY86" i="8"/>
  <c r="AIZ86" i="8"/>
  <c r="AJA86" i="8"/>
  <c r="AJB86" i="8"/>
  <c r="AJC86" i="8"/>
  <c r="AJD86" i="8"/>
  <c r="AJE86" i="8"/>
  <c r="AJF86" i="8"/>
  <c r="AJG86" i="8"/>
  <c r="AJH86" i="8"/>
  <c r="AJI86" i="8"/>
  <c r="AJJ86" i="8"/>
  <c r="AJK86" i="8"/>
  <c r="AJL86" i="8"/>
  <c r="AJM86" i="8"/>
  <c r="AJN86" i="8"/>
  <c r="AJO86" i="8"/>
  <c r="AJP86" i="8"/>
  <c r="AJQ86" i="8"/>
  <c r="AJR86" i="8"/>
  <c r="AJS86" i="8"/>
  <c r="AJT86" i="8"/>
  <c r="AJU86" i="8"/>
  <c r="AJV86" i="8"/>
  <c r="AJW86" i="8"/>
  <c r="AJX86" i="8"/>
  <c r="AJY86" i="8"/>
  <c r="AJZ86" i="8"/>
  <c r="AKA86" i="8"/>
  <c r="AKB86" i="8"/>
  <c r="AKC86" i="8"/>
  <c r="AKD86" i="8"/>
  <c r="AKE86" i="8"/>
  <c r="AKF86" i="8"/>
  <c r="AKG86" i="8"/>
  <c r="AKH86" i="8"/>
  <c r="AKI86" i="8"/>
  <c r="AKJ86" i="8"/>
  <c r="AKK86" i="8"/>
  <c r="AKL86" i="8"/>
  <c r="AKM86" i="8"/>
  <c r="AKN86" i="8"/>
  <c r="AKO86" i="8"/>
  <c r="AKP86" i="8"/>
  <c r="AKQ86" i="8"/>
  <c r="AKR86" i="8"/>
  <c r="AKS86" i="8"/>
  <c r="AKT86" i="8"/>
  <c r="AKU86" i="8"/>
  <c r="AKV86" i="8"/>
  <c r="AKW86" i="8"/>
  <c r="AKX86" i="8"/>
  <c r="AKY86" i="8"/>
  <c r="AKZ86" i="8"/>
  <c r="ALA86" i="8"/>
  <c r="ALB86" i="8"/>
  <c r="ALC86" i="8"/>
  <c r="ALD86" i="8"/>
  <c r="ALE86" i="8"/>
  <c r="ALF86" i="8"/>
  <c r="ALG86" i="8"/>
  <c r="ALH86" i="8"/>
  <c r="ALI86" i="8"/>
  <c r="ALJ86" i="8"/>
  <c r="ALK86" i="8"/>
  <c r="ALL86" i="8"/>
  <c r="ALM86" i="8"/>
  <c r="ALN86" i="8"/>
  <c r="ALO86" i="8"/>
  <c r="ALP86" i="8"/>
  <c r="ALQ86" i="8"/>
  <c r="ALR86" i="8"/>
  <c r="ALS86" i="8"/>
  <c r="ALT86" i="8"/>
  <c r="ALU86" i="8"/>
  <c r="ALV86" i="8"/>
  <c r="ALW86" i="8"/>
  <c r="ALX86" i="8"/>
  <c r="ALY86" i="8"/>
  <c r="ALZ86" i="8"/>
  <c r="AMA86" i="8"/>
  <c r="AMB86" i="8"/>
  <c r="AMC86" i="8"/>
  <c r="AMD86" i="8"/>
  <c r="AME86" i="8"/>
  <c r="AMF86" i="8"/>
  <c r="AMG86" i="8"/>
  <c r="AMH86" i="8"/>
  <c r="AMI86" i="8"/>
  <c r="AMJ86" i="8"/>
  <c r="AMK86" i="8"/>
  <c r="AML86" i="8"/>
  <c r="AMM86" i="8"/>
  <c r="AMN86" i="8"/>
  <c r="AMO86" i="8"/>
  <c r="AMP86" i="8"/>
  <c r="AMQ86" i="8"/>
  <c r="AMR86" i="8"/>
  <c r="AMS86" i="8"/>
  <c r="AMT86" i="8"/>
  <c r="AMU86" i="8"/>
  <c r="AMV86" i="8"/>
  <c r="AMW86" i="8"/>
  <c r="AMX86" i="8"/>
  <c r="AMY86" i="8"/>
  <c r="AMZ86" i="8"/>
  <c r="ANA86" i="8"/>
  <c r="ANB86" i="8"/>
  <c r="ANC86" i="8"/>
  <c r="AND86" i="8"/>
  <c r="ANE86" i="8"/>
  <c r="ANF86" i="8"/>
  <c r="ANG86" i="8"/>
  <c r="ANH86" i="8"/>
  <c r="ANI86" i="8"/>
  <c r="ANJ86" i="8"/>
  <c r="ANK86" i="8"/>
  <c r="ANL86" i="8"/>
  <c r="ANM86" i="8"/>
  <c r="ANN86" i="8"/>
  <c r="ANO86" i="8"/>
  <c r="ANP86" i="8"/>
  <c r="ANQ86" i="8"/>
  <c r="ANR86" i="8"/>
  <c r="ANS86" i="8"/>
  <c r="ANT86" i="8"/>
  <c r="ANU86" i="8"/>
  <c r="ANV86" i="8"/>
  <c r="ANW86" i="8"/>
  <c r="ANX86" i="8"/>
  <c r="ANY86" i="8"/>
  <c r="ANZ86" i="8"/>
  <c r="AOA86" i="8"/>
  <c r="AOB86" i="8"/>
  <c r="AOC86" i="8"/>
  <c r="AOD86" i="8"/>
  <c r="AOE86" i="8"/>
  <c r="AOF86" i="8"/>
  <c r="AOG86" i="8"/>
  <c r="AOH86" i="8"/>
  <c r="AOI86" i="8"/>
  <c r="AOJ86" i="8"/>
  <c r="AOK86" i="8"/>
  <c r="AOL86" i="8"/>
  <c r="AOM86" i="8"/>
  <c r="AON86" i="8"/>
  <c r="AOO86" i="8"/>
  <c r="AOP86" i="8"/>
  <c r="AOQ86" i="8"/>
  <c r="AOR86" i="8"/>
  <c r="AOS86" i="8"/>
  <c r="AOT86" i="8"/>
  <c r="AOU86" i="8"/>
  <c r="AOV86" i="8"/>
  <c r="AOW86" i="8"/>
  <c r="AOX86" i="8"/>
  <c r="AOY86" i="8"/>
  <c r="AOZ86" i="8"/>
  <c r="APA86" i="8"/>
  <c r="APB86" i="8"/>
  <c r="APC86" i="8"/>
  <c r="APD86" i="8"/>
  <c r="APE86" i="8"/>
  <c r="APF86" i="8"/>
  <c r="APG86" i="8"/>
  <c r="APH86" i="8"/>
  <c r="API86" i="8"/>
  <c r="APJ86" i="8"/>
  <c r="APK86" i="8"/>
  <c r="APL86" i="8"/>
  <c r="APM86" i="8"/>
  <c r="APN86" i="8"/>
  <c r="APO86" i="8"/>
  <c r="APP86" i="8"/>
  <c r="APQ86" i="8"/>
  <c r="APR86" i="8"/>
  <c r="APS86" i="8"/>
  <c r="APT86" i="8"/>
  <c r="APU86" i="8"/>
  <c r="APV86" i="8"/>
  <c r="APW86" i="8"/>
  <c r="APX86" i="8"/>
  <c r="APY86" i="8"/>
  <c r="APZ86" i="8"/>
  <c r="AQA86" i="8"/>
  <c r="AQB86" i="8"/>
  <c r="AQC86" i="8"/>
  <c r="AQD86" i="8"/>
  <c r="AQE86" i="8"/>
  <c r="AQF86" i="8"/>
  <c r="AQG86" i="8"/>
  <c r="AQH86" i="8"/>
  <c r="AQI86" i="8"/>
  <c r="AQJ86" i="8"/>
  <c r="AQK86" i="8"/>
  <c r="AQL86" i="8"/>
  <c r="AQM86" i="8"/>
  <c r="AQN86" i="8"/>
  <c r="AQO86" i="8"/>
  <c r="AQP86" i="8"/>
  <c r="AQQ86" i="8"/>
  <c r="AQR86" i="8"/>
  <c r="AQS86" i="8"/>
  <c r="AQT86" i="8"/>
  <c r="AQU86" i="8"/>
  <c r="AQV86" i="8"/>
  <c r="AQW86" i="8"/>
  <c r="AQX86" i="8"/>
  <c r="AQY86" i="8"/>
  <c r="AQZ86" i="8"/>
  <c r="ARA86" i="8"/>
  <c r="ARB86" i="8"/>
  <c r="ARC86" i="8"/>
  <c r="ARD86" i="8"/>
  <c r="ARE86" i="8"/>
  <c r="ARF86" i="8"/>
  <c r="ARG86" i="8"/>
  <c r="ARH86" i="8"/>
  <c r="ARI86" i="8"/>
  <c r="ARJ86" i="8"/>
  <c r="ARK86" i="8"/>
  <c r="ARL86" i="8"/>
  <c r="ARM86" i="8"/>
  <c r="ARN86" i="8"/>
  <c r="ARO86" i="8"/>
  <c r="ARP86" i="8"/>
  <c r="ARQ86" i="8"/>
  <c r="ARR86" i="8"/>
  <c r="ARS86" i="8"/>
  <c r="ART86" i="8"/>
  <c r="ARU86" i="8"/>
  <c r="ARV86" i="8"/>
  <c r="ARW86" i="8"/>
  <c r="ARX86" i="8"/>
  <c r="ARY86" i="8"/>
  <c r="ARZ86" i="8"/>
  <c r="ASA86" i="8"/>
  <c r="ASB86" i="8"/>
  <c r="ASC86" i="8"/>
  <c r="ASD86" i="8"/>
  <c r="ASE86" i="8"/>
  <c r="ASF86" i="8"/>
  <c r="ASG86" i="8"/>
  <c r="ASH86" i="8"/>
  <c r="ASI86" i="8"/>
  <c r="ASJ86" i="8"/>
  <c r="ASK86" i="8"/>
  <c r="ASL86" i="8"/>
  <c r="ASM86" i="8"/>
  <c r="ASN86" i="8"/>
  <c r="ASO86" i="8"/>
  <c r="ASP86" i="8"/>
  <c r="ASQ86" i="8"/>
  <c r="ASR86" i="8"/>
  <c r="ASS86" i="8"/>
  <c r="AST86" i="8"/>
  <c r="ASU86" i="8"/>
  <c r="ASV86" i="8"/>
  <c r="ASW86" i="8"/>
  <c r="ASX86" i="8"/>
  <c r="ASY86" i="8"/>
  <c r="ASZ86" i="8"/>
  <c r="ATA86" i="8"/>
  <c r="ATB86" i="8"/>
  <c r="ATC86" i="8"/>
  <c r="ATD86" i="8"/>
  <c r="ATE86" i="8"/>
  <c r="ATF86" i="8"/>
  <c r="ATG86" i="8"/>
  <c r="ATH86" i="8"/>
  <c r="ATI86" i="8"/>
  <c r="ATJ86" i="8"/>
  <c r="ATK86" i="8"/>
  <c r="ATL86" i="8"/>
  <c r="ATM86" i="8"/>
  <c r="ATN86" i="8"/>
  <c r="ATO86" i="8"/>
  <c r="ATP86" i="8"/>
  <c r="ATQ86" i="8"/>
  <c r="ATR86" i="8"/>
  <c r="ATS86" i="8"/>
  <c r="ATT86" i="8"/>
  <c r="ATU86" i="8"/>
  <c r="ATV86" i="8"/>
  <c r="ATW86" i="8"/>
  <c r="ATX86" i="8"/>
  <c r="ATY86" i="8"/>
  <c r="ATZ86" i="8"/>
  <c r="AUA86" i="8"/>
  <c r="AUB86" i="8"/>
  <c r="AUC86" i="8"/>
  <c r="AUD86" i="8"/>
  <c r="AUE86" i="8"/>
  <c r="AUF86" i="8"/>
  <c r="AUG86" i="8"/>
  <c r="AUH86" i="8"/>
  <c r="AUI86" i="8"/>
  <c r="AUJ86" i="8"/>
  <c r="AUK86" i="8"/>
  <c r="AUL86" i="8"/>
  <c r="AUM86" i="8"/>
  <c r="AUN86" i="8"/>
  <c r="AUO86" i="8"/>
  <c r="AUP86" i="8"/>
  <c r="AUQ86" i="8"/>
  <c r="AUR86" i="8"/>
  <c r="AUS86" i="8"/>
  <c r="AUT86" i="8"/>
  <c r="AUU86" i="8"/>
  <c r="AUV86" i="8"/>
  <c r="AUW86" i="8"/>
  <c r="AUX86" i="8"/>
  <c r="AUY86" i="8"/>
  <c r="AUZ86" i="8"/>
  <c r="AVA86" i="8"/>
  <c r="AVB86" i="8"/>
  <c r="AVC86" i="8"/>
  <c r="AVD86" i="8"/>
  <c r="AVE86" i="8"/>
  <c r="AVF86" i="8"/>
  <c r="AVG86" i="8"/>
  <c r="AVH86" i="8"/>
  <c r="AVI86" i="8"/>
  <c r="AVJ86" i="8"/>
  <c r="AVK86" i="8"/>
  <c r="AVL86" i="8"/>
  <c r="AVM86" i="8"/>
  <c r="AVN86" i="8"/>
  <c r="AVO86" i="8"/>
  <c r="AVP86" i="8"/>
  <c r="AVQ86" i="8"/>
  <c r="AVR86" i="8"/>
  <c r="AVS86" i="8"/>
  <c r="AVT86" i="8"/>
  <c r="AVU86" i="8"/>
  <c r="AVV86" i="8"/>
  <c r="AVW86" i="8"/>
  <c r="AVX86" i="8"/>
  <c r="AVY86" i="8"/>
  <c r="AVZ86" i="8"/>
  <c r="AWA86" i="8"/>
  <c r="AWB86" i="8"/>
  <c r="AWC86" i="8"/>
  <c r="AWD86" i="8"/>
  <c r="AWE86" i="8"/>
  <c r="AWF86" i="8"/>
  <c r="AWG86" i="8"/>
  <c r="AWH86" i="8"/>
  <c r="AWI86" i="8"/>
  <c r="AWJ86" i="8"/>
  <c r="AWK86" i="8"/>
  <c r="AWL86" i="8"/>
  <c r="AWM86" i="8"/>
  <c r="AWN86" i="8"/>
  <c r="AWO86" i="8"/>
  <c r="AWP86" i="8"/>
  <c r="AWQ86" i="8"/>
  <c r="AWR86" i="8"/>
  <c r="AWS86" i="8"/>
  <c r="AWT86" i="8"/>
  <c r="AWU86" i="8"/>
  <c r="AWV86" i="8"/>
  <c r="AWW86" i="8"/>
  <c r="AWX86" i="8"/>
  <c r="AWY86" i="8"/>
  <c r="AWZ86" i="8"/>
  <c r="AXA86" i="8"/>
  <c r="AXB86" i="8"/>
  <c r="AXC86" i="8"/>
  <c r="AXD86" i="8"/>
  <c r="AXE86" i="8"/>
  <c r="AXF86" i="8"/>
  <c r="AXG86" i="8"/>
  <c r="AXH86" i="8"/>
  <c r="AXI86" i="8"/>
  <c r="AXJ86" i="8"/>
  <c r="AXK86" i="8"/>
  <c r="AXL86" i="8"/>
  <c r="AXM86" i="8"/>
  <c r="AXN86" i="8"/>
  <c r="AXO86" i="8"/>
  <c r="AXP86" i="8"/>
  <c r="AXQ86" i="8"/>
  <c r="AXR86" i="8"/>
  <c r="AXS86" i="8"/>
  <c r="AXT86" i="8"/>
  <c r="AXU86" i="8"/>
  <c r="AXV86" i="8"/>
  <c r="AXW86" i="8"/>
  <c r="AXX86" i="8"/>
  <c r="AXY86" i="8"/>
  <c r="AXZ86" i="8"/>
  <c r="AYA86" i="8"/>
  <c r="AYB86" i="8"/>
  <c r="AYC86" i="8"/>
  <c r="AYD86" i="8"/>
  <c r="AYE86" i="8"/>
  <c r="AYF86" i="8"/>
  <c r="AYG86" i="8"/>
  <c r="AYH86" i="8"/>
  <c r="AYI86" i="8"/>
  <c r="AYJ86" i="8"/>
  <c r="AYK86" i="8"/>
  <c r="AYL86" i="8"/>
  <c r="AYM86" i="8"/>
  <c r="AYN86" i="8"/>
  <c r="AYO86" i="8"/>
  <c r="AYP86" i="8"/>
  <c r="AYQ86" i="8"/>
  <c r="AYR86" i="8"/>
  <c r="AYS86" i="8"/>
  <c r="AYT86" i="8"/>
  <c r="AYU86" i="8"/>
  <c r="AYV86" i="8"/>
  <c r="AYW86" i="8"/>
  <c r="AYX86" i="8"/>
  <c r="AYY86" i="8"/>
  <c r="AYZ86" i="8"/>
  <c r="AZA86" i="8"/>
  <c r="AZB86" i="8"/>
  <c r="AZC86" i="8"/>
  <c r="AZD86" i="8"/>
  <c r="AZE86" i="8"/>
  <c r="AZF86" i="8"/>
  <c r="AZG86" i="8"/>
  <c r="AZH86" i="8"/>
  <c r="AZI86" i="8"/>
  <c r="AZJ86" i="8"/>
  <c r="AZK86" i="8"/>
  <c r="AZL86" i="8"/>
  <c r="AZM86" i="8"/>
  <c r="AZN86" i="8"/>
  <c r="AZO86" i="8"/>
  <c r="AZP86" i="8"/>
  <c r="AZQ86" i="8"/>
  <c r="AZR86" i="8"/>
  <c r="AZS86" i="8"/>
  <c r="AZT86" i="8"/>
  <c r="AZU86" i="8"/>
  <c r="AZV86" i="8"/>
  <c r="AZW86" i="8"/>
  <c r="AZX86" i="8"/>
  <c r="AZY86" i="8"/>
  <c r="AZZ86" i="8"/>
  <c r="BAA86" i="8"/>
  <c r="BAB86" i="8"/>
  <c r="BAC86" i="8"/>
  <c r="BAD86" i="8"/>
  <c r="BAE86" i="8"/>
  <c r="BAF86" i="8"/>
  <c r="BAG86" i="8"/>
  <c r="BAH86" i="8"/>
  <c r="BAI86" i="8"/>
  <c r="BAJ86" i="8"/>
  <c r="BAK86" i="8"/>
  <c r="BAL86" i="8"/>
  <c r="BAM86" i="8"/>
  <c r="BAN86" i="8"/>
  <c r="BAO86" i="8"/>
  <c r="BAP86" i="8"/>
  <c r="BAQ86" i="8"/>
  <c r="BAR86" i="8"/>
  <c r="BAS86" i="8"/>
  <c r="BAT86" i="8"/>
  <c r="BAU86" i="8"/>
  <c r="BAV86" i="8"/>
  <c r="BAW86" i="8"/>
  <c r="BAX86" i="8"/>
  <c r="BAY86" i="8"/>
  <c r="BAZ86" i="8"/>
  <c r="BBA86" i="8"/>
  <c r="BBB86" i="8"/>
  <c r="BBC86" i="8"/>
  <c r="BBD86" i="8"/>
  <c r="BBE86" i="8"/>
  <c r="BBF86" i="8"/>
  <c r="BBG86" i="8"/>
  <c r="BBH86" i="8"/>
  <c r="BBI86" i="8"/>
  <c r="BBJ86" i="8"/>
  <c r="BBK86" i="8"/>
  <c r="BBL86" i="8"/>
  <c r="BBM86" i="8"/>
  <c r="BBN86" i="8"/>
  <c r="BBO86" i="8"/>
  <c r="BBP86" i="8"/>
  <c r="BBQ86" i="8"/>
  <c r="BBR86" i="8"/>
  <c r="BBS86" i="8"/>
  <c r="BBT86" i="8"/>
  <c r="BBU86" i="8"/>
  <c r="BBV86" i="8"/>
  <c r="BBW86" i="8"/>
  <c r="BBX86" i="8"/>
  <c r="BBY86" i="8"/>
  <c r="BBZ86" i="8"/>
  <c r="BCA86" i="8"/>
  <c r="BCB86" i="8"/>
  <c r="BCC86" i="8"/>
  <c r="BCD86" i="8"/>
  <c r="BCE86" i="8"/>
  <c r="BCF86" i="8"/>
  <c r="BCG86" i="8"/>
  <c r="BCH86" i="8"/>
  <c r="BCI86" i="8"/>
  <c r="BCJ86" i="8"/>
  <c r="BCK86" i="8"/>
  <c r="BCL86" i="8"/>
  <c r="BCM86" i="8"/>
  <c r="BCN86" i="8"/>
  <c r="BCO86" i="8"/>
  <c r="BCP86" i="8"/>
  <c r="BCQ86" i="8"/>
  <c r="BCR86" i="8"/>
  <c r="BCS86" i="8"/>
  <c r="BCT86" i="8"/>
  <c r="BCU86" i="8"/>
  <c r="BCV86" i="8"/>
  <c r="BCW86" i="8"/>
  <c r="BCX86" i="8"/>
  <c r="BCY86" i="8"/>
  <c r="BCZ86" i="8"/>
  <c r="BDA86" i="8"/>
  <c r="BDB86" i="8"/>
  <c r="BDC86" i="8"/>
  <c r="BDD86" i="8"/>
  <c r="BDE86" i="8"/>
  <c r="BDF86" i="8"/>
  <c r="BDG86" i="8"/>
  <c r="BDH86" i="8"/>
  <c r="BDI86" i="8"/>
  <c r="BDJ86" i="8"/>
  <c r="BDK86" i="8"/>
  <c r="BDL86" i="8"/>
  <c r="BDM86" i="8"/>
  <c r="BDN86" i="8"/>
  <c r="BDO86" i="8"/>
  <c r="BDP86" i="8"/>
  <c r="BDQ86" i="8"/>
  <c r="BDR86" i="8"/>
  <c r="BDS86" i="8"/>
  <c r="BDT86" i="8"/>
  <c r="BDU86" i="8"/>
  <c r="BDV86" i="8"/>
  <c r="BDW86" i="8"/>
  <c r="BDX86" i="8"/>
  <c r="BDY86" i="8"/>
  <c r="BDZ86" i="8"/>
  <c r="BEA86" i="8"/>
  <c r="BEB86" i="8"/>
  <c r="BEC86" i="8"/>
  <c r="BED86" i="8"/>
  <c r="BEE86" i="8"/>
  <c r="BEF86" i="8"/>
  <c r="BEG86" i="8"/>
  <c r="BEH86" i="8"/>
  <c r="BEI86" i="8"/>
  <c r="BEJ86" i="8"/>
  <c r="BEK86" i="8"/>
  <c r="BEL86" i="8"/>
  <c r="BEM86" i="8"/>
  <c r="BEN86" i="8"/>
  <c r="BEO86" i="8"/>
  <c r="BEP86" i="8"/>
  <c r="BEQ86" i="8"/>
  <c r="BER86" i="8"/>
  <c r="BES86" i="8"/>
  <c r="BET86" i="8"/>
  <c r="BEU86" i="8"/>
  <c r="BEV86" i="8"/>
  <c r="BEW86" i="8"/>
  <c r="BEX86" i="8"/>
  <c r="BEY86" i="8"/>
  <c r="BEZ86" i="8"/>
  <c r="BFA86" i="8"/>
  <c r="BFB86" i="8"/>
  <c r="BFC86" i="8"/>
  <c r="BFD86" i="8"/>
  <c r="BFE86" i="8"/>
  <c r="BFF86" i="8"/>
  <c r="BFG86" i="8"/>
  <c r="BFH86" i="8"/>
  <c r="BFI86" i="8"/>
  <c r="BFJ86" i="8"/>
  <c r="BFK86" i="8"/>
  <c r="BFL86" i="8"/>
  <c r="BFM86" i="8"/>
  <c r="BFN86" i="8"/>
  <c r="BFO86" i="8"/>
  <c r="BFP86" i="8"/>
  <c r="BFQ86" i="8"/>
  <c r="BFR86" i="8"/>
  <c r="BFS86" i="8"/>
  <c r="BFT86" i="8"/>
  <c r="BFU86" i="8"/>
  <c r="BFV86" i="8"/>
  <c r="BFW86" i="8"/>
  <c r="BFX86" i="8"/>
  <c r="BFY86" i="8"/>
  <c r="BFZ86" i="8"/>
  <c r="BGA86" i="8"/>
  <c r="BGB86" i="8"/>
  <c r="BGC86" i="8"/>
  <c r="BGD86" i="8"/>
  <c r="BGE86" i="8"/>
  <c r="BGF86" i="8"/>
  <c r="BGG86" i="8"/>
  <c r="BGH86" i="8"/>
  <c r="BGI86" i="8"/>
  <c r="BGJ86" i="8"/>
  <c r="BGK86" i="8"/>
  <c r="BGL86" i="8"/>
  <c r="BGM86" i="8"/>
  <c r="BGN86" i="8"/>
  <c r="BGO86" i="8"/>
  <c r="BGP86" i="8"/>
  <c r="BGQ86" i="8"/>
  <c r="BGR86" i="8"/>
  <c r="BGS86" i="8"/>
  <c r="BGT86" i="8"/>
  <c r="BGU86" i="8"/>
  <c r="BGV86" i="8"/>
  <c r="BGW86" i="8"/>
  <c r="BGX86" i="8"/>
  <c r="BGY86" i="8"/>
  <c r="BGZ86" i="8"/>
  <c r="BHA86" i="8"/>
  <c r="BHB86" i="8"/>
  <c r="BHC86" i="8"/>
  <c r="BHD86" i="8"/>
  <c r="BHE86" i="8"/>
  <c r="BHF86" i="8"/>
  <c r="BHG86" i="8"/>
  <c r="BHH86" i="8"/>
  <c r="BHI86" i="8"/>
  <c r="BHJ86" i="8"/>
  <c r="BHK86" i="8"/>
  <c r="BHL86" i="8"/>
  <c r="BHM86" i="8"/>
  <c r="BHN86" i="8"/>
  <c r="BHO86" i="8"/>
  <c r="BHP86" i="8"/>
  <c r="BHQ86" i="8"/>
  <c r="BHR86" i="8"/>
  <c r="BHS86" i="8"/>
  <c r="BHT86" i="8"/>
  <c r="BHU86" i="8"/>
  <c r="BHV86" i="8"/>
  <c r="BHW86" i="8"/>
  <c r="BHX86" i="8"/>
  <c r="BHY86" i="8"/>
  <c r="BHZ86" i="8"/>
  <c r="BIA86" i="8"/>
  <c r="BIB86" i="8"/>
  <c r="BIC86" i="8"/>
  <c r="BID86" i="8"/>
  <c r="BIE86" i="8"/>
  <c r="BIF86" i="8"/>
  <c r="BIG86" i="8"/>
  <c r="BIH86" i="8"/>
  <c r="BII86" i="8"/>
  <c r="BIJ86" i="8"/>
  <c r="BIK86" i="8"/>
  <c r="BIL86" i="8"/>
  <c r="BIM86" i="8"/>
  <c r="BIN86" i="8"/>
  <c r="BIO86" i="8"/>
  <c r="BIP86" i="8"/>
  <c r="BIQ86" i="8"/>
  <c r="BIR86" i="8"/>
  <c r="BIS86" i="8"/>
  <c r="BIT86" i="8"/>
  <c r="BIU86" i="8"/>
  <c r="BIV86" i="8"/>
  <c r="BIW86" i="8"/>
  <c r="BIX86" i="8"/>
  <c r="BIY86" i="8"/>
  <c r="BIZ86" i="8"/>
  <c r="BJA86" i="8"/>
  <c r="BJB86" i="8"/>
  <c r="BJC86" i="8"/>
  <c r="BJD86" i="8"/>
  <c r="BJE86" i="8"/>
  <c r="BJF86" i="8"/>
  <c r="BJG86" i="8"/>
  <c r="BJH86" i="8"/>
  <c r="BJI86" i="8"/>
  <c r="BJJ86" i="8"/>
  <c r="BJK86" i="8"/>
  <c r="BJL86" i="8"/>
  <c r="BJM86" i="8"/>
  <c r="BJN86" i="8"/>
  <c r="BJO86" i="8"/>
  <c r="BJP86" i="8"/>
  <c r="BJQ86" i="8"/>
  <c r="BJR86" i="8"/>
  <c r="BJS86" i="8"/>
  <c r="BJT86" i="8"/>
  <c r="BJU86" i="8"/>
  <c r="BJV86" i="8"/>
  <c r="BJW86" i="8"/>
  <c r="BJX86" i="8"/>
  <c r="BJY86" i="8"/>
  <c r="BJZ86" i="8"/>
  <c r="BKA86" i="8"/>
  <c r="BKB86" i="8"/>
  <c r="BKC86" i="8"/>
  <c r="BKD86" i="8"/>
  <c r="BKE86" i="8"/>
  <c r="BKF86" i="8"/>
  <c r="BKG86" i="8"/>
  <c r="BKH86" i="8"/>
  <c r="BKI86" i="8"/>
  <c r="BKJ86" i="8"/>
  <c r="BKK86" i="8"/>
  <c r="BKL86" i="8"/>
  <c r="BKM86" i="8"/>
  <c r="BKN86" i="8"/>
  <c r="BKO86" i="8"/>
  <c r="BKP86" i="8"/>
  <c r="BKQ86" i="8"/>
  <c r="BKR86" i="8"/>
  <c r="BKS86" i="8"/>
  <c r="BKT86" i="8"/>
  <c r="BKU86" i="8"/>
  <c r="BKV86" i="8"/>
  <c r="BKW86" i="8"/>
  <c r="BKX86" i="8"/>
  <c r="BKY86" i="8"/>
  <c r="BKZ86" i="8"/>
  <c r="BLA86" i="8"/>
  <c r="BLB86" i="8"/>
  <c r="BLC86" i="8"/>
  <c r="BLD86" i="8"/>
  <c r="BLE86" i="8"/>
  <c r="BLF86" i="8"/>
  <c r="BLG86" i="8"/>
  <c r="BLH86" i="8"/>
  <c r="BLI86" i="8"/>
  <c r="BLJ86" i="8"/>
  <c r="BLK86" i="8"/>
  <c r="BLL86" i="8"/>
  <c r="BLM86" i="8"/>
  <c r="BLN86" i="8"/>
  <c r="BLO86" i="8"/>
  <c r="BLP86" i="8"/>
  <c r="BLQ86" i="8"/>
  <c r="BLR86" i="8"/>
  <c r="BLS86" i="8"/>
  <c r="BLT86" i="8"/>
  <c r="BLU86" i="8"/>
  <c r="BLV86" i="8"/>
  <c r="BLW86" i="8"/>
  <c r="BLX86" i="8"/>
  <c r="BLY86" i="8"/>
  <c r="BLZ86" i="8"/>
  <c r="BMA86" i="8"/>
  <c r="BMB86" i="8"/>
  <c r="BMC86" i="8"/>
  <c r="BMD86" i="8"/>
  <c r="BME86" i="8"/>
  <c r="BMF86" i="8"/>
  <c r="BMG86" i="8"/>
  <c r="BMH86" i="8"/>
  <c r="BMI86" i="8"/>
  <c r="BMJ86" i="8"/>
  <c r="BMK86" i="8"/>
  <c r="BML86" i="8"/>
  <c r="BMM86" i="8"/>
  <c r="BMN86" i="8"/>
  <c r="BMO86" i="8"/>
  <c r="BMP86" i="8"/>
  <c r="BMQ86" i="8"/>
  <c r="BMR86" i="8"/>
  <c r="BMS86" i="8"/>
  <c r="BMT86" i="8"/>
  <c r="BMU86" i="8"/>
  <c r="BMV86" i="8"/>
  <c r="BMW86" i="8"/>
  <c r="BMX86" i="8"/>
  <c r="BMY86" i="8"/>
  <c r="BMZ86" i="8"/>
  <c r="BNA86" i="8"/>
  <c r="BNB86" i="8"/>
  <c r="BNC86" i="8"/>
  <c r="BND86" i="8"/>
  <c r="BNE86" i="8"/>
  <c r="BNF86" i="8"/>
  <c r="BNG86" i="8"/>
  <c r="BNH86" i="8"/>
  <c r="BNI86" i="8"/>
  <c r="BNJ86" i="8"/>
  <c r="BNK86" i="8"/>
  <c r="BNL86" i="8"/>
  <c r="BNM86" i="8"/>
  <c r="BNN86" i="8"/>
  <c r="BNO86" i="8"/>
  <c r="BNP86" i="8"/>
  <c r="BNQ86" i="8"/>
  <c r="BNR86" i="8"/>
  <c r="BNS86" i="8"/>
  <c r="BNT86" i="8"/>
  <c r="BNU86" i="8"/>
  <c r="BNV86" i="8"/>
  <c r="BNW86" i="8"/>
  <c r="BNX86" i="8"/>
  <c r="BNY86" i="8"/>
  <c r="BNZ86" i="8"/>
  <c r="BOA86" i="8"/>
  <c r="BOB86" i="8"/>
  <c r="BOC86" i="8"/>
  <c r="BOD86" i="8"/>
  <c r="BOE86" i="8"/>
  <c r="BOF86" i="8"/>
  <c r="BOG86" i="8"/>
  <c r="BOH86" i="8"/>
  <c r="BOI86" i="8"/>
  <c r="BOJ86" i="8"/>
  <c r="BOK86" i="8"/>
  <c r="BOL86" i="8"/>
  <c r="BOM86" i="8"/>
  <c r="BON86" i="8"/>
  <c r="BOO86" i="8"/>
  <c r="BOP86" i="8"/>
  <c r="BOQ86" i="8"/>
  <c r="BOR86" i="8"/>
  <c r="BOS86" i="8"/>
  <c r="BOT86" i="8"/>
  <c r="BOU86" i="8"/>
  <c r="BOV86" i="8"/>
  <c r="BOW86" i="8"/>
  <c r="BOX86" i="8"/>
  <c r="BOY86" i="8"/>
  <c r="BOZ86" i="8"/>
  <c r="BPA86" i="8"/>
  <c r="BPB86" i="8"/>
  <c r="BPC86" i="8"/>
  <c r="BPD86" i="8"/>
  <c r="BPE86" i="8"/>
  <c r="BPF86" i="8"/>
  <c r="BPG86" i="8"/>
  <c r="BPH86" i="8"/>
  <c r="BPI86" i="8"/>
  <c r="BPJ86" i="8"/>
  <c r="BPK86" i="8"/>
  <c r="BPL86" i="8"/>
  <c r="BPM86" i="8"/>
  <c r="BPN86" i="8"/>
  <c r="BPO86" i="8"/>
  <c r="BPP86" i="8"/>
  <c r="BPQ86" i="8"/>
  <c r="BPR86" i="8"/>
  <c r="BPS86" i="8"/>
  <c r="BPT86" i="8"/>
  <c r="BPU86" i="8"/>
  <c r="BPV86" i="8"/>
  <c r="BPW86" i="8"/>
  <c r="BPX86" i="8"/>
  <c r="BPY86" i="8"/>
  <c r="BPZ86" i="8"/>
  <c r="BQA86" i="8"/>
  <c r="BQB86" i="8"/>
  <c r="BQC86" i="8"/>
  <c r="BQD86" i="8"/>
  <c r="BQE86" i="8"/>
  <c r="BQF86" i="8"/>
  <c r="BQG86" i="8"/>
  <c r="BQH86" i="8"/>
  <c r="BQI86" i="8"/>
  <c r="BQJ86" i="8"/>
  <c r="BQK86" i="8"/>
  <c r="BQL86" i="8"/>
  <c r="BQM86" i="8"/>
  <c r="BQN86" i="8"/>
  <c r="BQO86" i="8"/>
  <c r="BQP86" i="8"/>
  <c r="BQQ86" i="8"/>
  <c r="BQR86" i="8"/>
  <c r="BQS86" i="8"/>
  <c r="BQT86" i="8"/>
  <c r="BQU86" i="8"/>
  <c r="BQV86" i="8"/>
  <c r="BQW86" i="8"/>
  <c r="BQX86" i="8"/>
  <c r="BQY86" i="8"/>
  <c r="BQZ86" i="8"/>
  <c r="BRA86" i="8"/>
  <c r="BRB86" i="8"/>
  <c r="BRC86" i="8"/>
  <c r="BRD86" i="8"/>
  <c r="BRE86" i="8"/>
  <c r="BRF86" i="8"/>
  <c r="BRG86" i="8"/>
  <c r="BRH86" i="8"/>
  <c r="BRI86" i="8"/>
  <c r="BRJ86" i="8"/>
  <c r="BRK86" i="8"/>
  <c r="BRL86" i="8"/>
  <c r="BRM86" i="8"/>
  <c r="BRN86" i="8"/>
  <c r="BRO86" i="8"/>
  <c r="BRP86" i="8"/>
  <c r="BRQ86" i="8"/>
  <c r="BRR86" i="8"/>
  <c r="BRS86" i="8"/>
  <c r="BRT86" i="8"/>
  <c r="BRU86" i="8"/>
  <c r="BRV86" i="8"/>
  <c r="BRW86" i="8"/>
  <c r="BRX86" i="8"/>
  <c r="BRY86" i="8"/>
  <c r="BRZ86" i="8"/>
  <c r="BSA86" i="8"/>
  <c r="BSB86" i="8"/>
  <c r="BSC86" i="8"/>
  <c r="BSD86" i="8"/>
  <c r="BSE86" i="8"/>
  <c r="BSF86" i="8"/>
  <c r="BSG86" i="8"/>
  <c r="BSH86" i="8"/>
  <c r="BSI86" i="8"/>
  <c r="BSJ86" i="8"/>
  <c r="BSK86" i="8"/>
  <c r="BSL86" i="8"/>
  <c r="BSM86" i="8"/>
  <c r="BSN86" i="8"/>
  <c r="BSO86" i="8"/>
  <c r="BSP86" i="8"/>
  <c r="BSQ86" i="8"/>
  <c r="BSR86" i="8"/>
  <c r="BSS86" i="8"/>
  <c r="BST86" i="8"/>
  <c r="BSU86" i="8"/>
  <c r="BSV86" i="8"/>
  <c r="BSW86" i="8"/>
  <c r="BSX86" i="8"/>
  <c r="BSY86" i="8"/>
  <c r="BSZ86" i="8"/>
  <c r="BTA86" i="8"/>
  <c r="BTB86" i="8"/>
  <c r="BTC86" i="8"/>
  <c r="BTD86" i="8"/>
  <c r="BTE86" i="8"/>
  <c r="BTF86" i="8"/>
  <c r="BTG86" i="8"/>
  <c r="BTH86" i="8"/>
  <c r="BTI86" i="8"/>
  <c r="BTJ86" i="8"/>
  <c r="BTK86" i="8"/>
  <c r="BTL86" i="8"/>
  <c r="BTM86" i="8"/>
  <c r="BTN86" i="8"/>
  <c r="BTO86" i="8"/>
  <c r="BTP86" i="8"/>
  <c r="BTQ86" i="8"/>
  <c r="BTR86" i="8"/>
  <c r="BTS86" i="8"/>
  <c r="BTT86" i="8"/>
  <c r="BTU86" i="8"/>
  <c r="BTV86" i="8"/>
  <c r="BTW86" i="8"/>
  <c r="BTX86" i="8"/>
  <c r="BTY86" i="8"/>
  <c r="BTZ86" i="8"/>
  <c r="BUA86" i="8"/>
  <c r="BUB86" i="8"/>
  <c r="BUC86" i="8"/>
  <c r="BUD86" i="8"/>
  <c r="BUE86" i="8"/>
  <c r="BUF86" i="8"/>
  <c r="BUG86" i="8"/>
  <c r="BUH86" i="8"/>
  <c r="BUI86" i="8"/>
  <c r="BUJ86" i="8"/>
  <c r="BUK86" i="8"/>
  <c r="BUL86" i="8"/>
  <c r="BUM86" i="8"/>
  <c r="BUN86" i="8"/>
  <c r="BUO86" i="8"/>
  <c r="BUP86" i="8"/>
  <c r="BUQ86" i="8"/>
  <c r="BUR86" i="8"/>
  <c r="BUS86" i="8"/>
  <c r="BUT86" i="8"/>
  <c r="BUU86" i="8"/>
  <c r="BUV86" i="8"/>
  <c r="BUW86" i="8"/>
  <c r="BUX86" i="8"/>
  <c r="BUY86" i="8"/>
  <c r="BUZ86" i="8"/>
  <c r="BVA86" i="8"/>
  <c r="BVB86" i="8"/>
  <c r="BVC86" i="8"/>
  <c r="BVD86" i="8"/>
  <c r="BVE86" i="8"/>
  <c r="BVF86" i="8"/>
  <c r="BVG86" i="8"/>
  <c r="BVH86" i="8"/>
  <c r="BVI86" i="8"/>
  <c r="BVJ86" i="8"/>
  <c r="BVK86" i="8"/>
  <c r="BVL86" i="8"/>
  <c r="BVM86" i="8"/>
  <c r="BVN86" i="8"/>
  <c r="BVO86" i="8"/>
  <c r="BVP86" i="8"/>
  <c r="BVQ86" i="8"/>
  <c r="BVR86" i="8"/>
  <c r="BVS86" i="8"/>
  <c r="BVT86" i="8"/>
  <c r="BVU86" i="8"/>
  <c r="BVV86" i="8"/>
  <c r="BVW86" i="8"/>
  <c r="BVX86" i="8"/>
  <c r="BVY86" i="8"/>
  <c r="BVZ86" i="8"/>
  <c r="BWA86" i="8"/>
  <c r="BWB86" i="8"/>
  <c r="BWC86" i="8"/>
  <c r="BWD86" i="8"/>
  <c r="BWE86" i="8"/>
  <c r="BWF86" i="8"/>
  <c r="BWG86" i="8"/>
  <c r="BWH86" i="8"/>
  <c r="BWI86" i="8"/>
  <c r="BWJ86" i="8"/>
  <c r="BWK86" i="8"/>
  <c r="BWL86" i="8"/>
  <c r="BWM86" i="8"/>
  <c r="BWN86" i="8"/>
  <c r="BWO86" i="8"/>
  <c r="BWP86" i="8"/>
  <c r="BWQ86" i="8"/>
  <c r="BWR86" i="8"/>
  <c r="BWS86" i="8"/>
  <c r="BWT86" i="8"/>
  <c r="BWU86" i="8"/>
  <c r="BWV86" i="8"/>
  <c r="BWW86" i="8"/>
  <c r="BWX86" i="8"/>
  <c r="BWY86" i="8"/>
  <c r="BWZ86" i="8"/>
  <c r="BXA86" i="8"/>
  <c r="BXB86" i="8"/>
  <c r="BXC86" i="8"/>
  <c r="BXD86" i="8"/>
  <c r="BXE86" i="8"/>
  <c r="BXF86" i="8"/>
  <c r="BXG86" i="8"/>
  <c r="BXH86" i="8"/>
  <c r="BXI86" i="8"/>
  <c r="BXJ86" i="8"/>
  <c r="BXK86" i="8"/>
  <c r="BXL86" i="8"/>
  <c r="BXM86" i="8"/>
  <c r="BXN86" i="8"/>
  <c r="BXO86" i="8"/>
  <c r="BXP86" i="8"/>
  <c r="BXQ86" i="8"/>
  <c r="BXR86" i="8"/>
  <c r="BXS86" i="8"/>
  <c r="BXT86" i="8"/>
  <c r="BXU86" i="8"/>
  <c r="BXV86" i="8"/>
  <c r="BXW86" i="8"/>
  <c r="BXX86" i="8"/>
  <c r="BXY86" i="8"/>
  <c r="BXZ86" i="8"/>
  <c r="BYA86" i="8"/>
  <c r="BYB86" i="8"/>
  <c r="BYC86" i="8"/>
  <c r="BYD86" i="8"/>
  <c r="BYE86" i="8"/>
  <c r="BYF86" i="8"/>
  <c r="BYG86" i="8"/>
  <c r="BYH86" i="8"/>
  <c r="BYI86" i="8"/>
  <c r="BYJ86" i="8"/>
  <c r="BYK86" i="8"/>
  <c r="BYL86" i="8"/>
  <c r="BYM86" i="8"/>
  <c r="BYN86" i="8"/>
  <c r="BYO86" i="8"/>
  <c r="BYP86" i="8"/>
  <c r="BYQ86" i="8"/>
  <c r="BYR86" i="8"/>
  <c r="BYS86" i="8"/>
  <c r="BYT86" i="8"/>
  <c r="BYU86" i="8"/>
  <c r="BYV86" i="8"/>
  <c r="BYW86" i="8"/>
  <c r="BYX86" i="8"/>
  <c r="BYY86" i="8"/>
  <c r="BYZ86" i="8"/>
  <c r="BZA86" i="8"/>
  <c r="BZB86" i="8"/>
  <c r="BZC86" i="8"/>
  <c r="BZD86" i="8"/>
  <c r="BZE86" i="8"/>
  <c r="BZF86" i="8"/>
  <c r="BZG86" i="8"/>
  <c r="BZH86" i="8"/>
  <c r="BZI86" i="8"/>
  <c r="BZJ86" i="8"/>
  <c r="BZK86" i="8"/>
  <c r="BZL86" i="8"/>
  <c r="BZM86" i="8"/>
  <c r="BZN86" i="8"/>
  <c r="BZO86" i="8"/>
  <c r="BZP86" i="8"/>
  <c r="BZQ86" i="8"/>
  <c r="BZR86" i="8"/>
  <c r="BZS86" i="8"/>
  <c r="BZT86" i="8"/>
  <c r="BZU86" i="8"/>
  <c r="BZV86" i="8"/>
  <c r="BZW86" i="8"/>
  <c r="BZX86" i="8"/>
  <c r="BZY86" i="8"/>
  <c r="BZZ86" i="8"/>
  <c r="CAA86" i="8"/>
  <c r="CAB86" i="8"/>
  <c r="CAC86" i="8"/>
  <c r="CAD86" i="8"/>
  <c r="CAE86" i="8"/>
  <c r="CAF86" i="8"/>
  <c r="CAG86" i="8"/>
  <c r="CAH86" i="8"/>
  <c r="CAI86" i="8"/>
  <c r="CAJ86" i="8"/>
  <c r="CAK86" i="8"/>
  <c r="CAL86" i="8"/>
  <c r="CAM86" i="8"/>
  <c r="CAN86" i="8"/>
  <c r="CAO86" i="8"/>
  <c r="CAP86" i="8"/>
  <c r="CAQ86" i="8"/>
  <c r="CAR86" i="8"/>
  <c r="CAS86" i="8"/>
  <c r="CAT86" i="8"/>
  <c r="CAU86" i="8"/>
  <c r="CAV86" i="8"/>
  <c r="CAW86" i="8"/>
  <c r="CAX86" i="8"/>
  <c r="CAY86" i="8"/>
  <c r="CAZ86" i="8"/>
  <c r="CBA86" i="8"/>
  <c r="CBB86" i="8"/>
  <c r="CBC86" i="8"/>
  <c r="CBD86" i="8"/>
  <c r="CBE86" i="8"/>
  <c r="CBF86" i="8"/>
  <c r="CBG86" i="8"/>
  <c r="CBH86" i="8"/>
  <c r="CBI86" i="8"/>
  <c r="CBJ86" i="8"/>
  <c r="CBK86" i="8"/>
  <c r="CBL86" i="8"/>
  <c r="CBM86" i="8"/>
  <c r="CBN86" i="8"/>
  <c r="CBO86" i="8"/>
  <c r="CBP86" i="8"/>
  <c r="CBQ86" i="8"/>
  <c r="CBR86" i="8"/>
  <c r="CBS86" i="8"/>
  <c r="CBT86" i="8"/>
  <c r="CBU86" i="8"/>
  <c r="CBV86" i="8"/>
  <c r="CBW86" i="8"/>
  <c r="CBX86" i="8"/>
  <c r="CBY86" i="8"/>
  <c r="CBZ86" i="8"/>
  <c r="CCA86" i="8"/>
  <c r="CCB86" i="8"/>
  <c r="CCC86" i="8"/>
  <c r="CCD86" i="8"/>
  <c r="CCE86" i="8"/>
  <c r="CCF86" i="8"/>
  <c r="CCG86" i="8"/>
  <c r="CCH86" i="8"/>
  <c r="CCI86" i="8"/>
  <c r="CCJ86" i="8"/>
  <c r="CCK86" i="8"/>
  <c r="CCL86" i="8"/>
  <c r="CCM86" i="8"/>
  <c r="CCN86" i="8"/>
  <c r="CCO86" i="8"/>
  <c r="CCP86" i="8"/>
  <c r="CCQ86" i="8"/>
  <c r="CCR86" i="8"/>
  <c r="CCS86" i="8"/>
  <c r="CCT86" i="8"/>
  <c r="CCU86" i="8"/>
  <c r="CCV86" i="8"/>
  <c r="CCW86" i="8"/>
  <c r="CCX86" i="8"/>
  <c r="CCY86" i="8"/>
  <c r="CCZ86" i="8"/>
  <c r="CDA86" i="8"/>
  <c r="CDB86" i="8"/>
  <c r="CDC86" i="8"/>
  <c r="CDD86" i="8"/>
  <c r="CDE86" i="8"/>
  <c r="CDF86" i="8"/>
  <c r="CDG86" i="8"/>
  <c r="CDH86" i="8"/>
  <c r="CDI86" i="8"/>
  <c r="CDJ86" i="8"/>
  <c r="CDK86" i="8"/>
  <c r="CDL86" i="8"/>
  <c r="CDM86" i="8"/>
  <c r="CDN86" i="8"/>
  <c r="CDO86" i="8"/>
  <c r="CDP86" i="8"/>
  <c r="CDQ86" i="8"/>
  <c r="CDR86" i="8"/>
  <c r="CDS86" i="8"/>
  <c r="CDT86" i="8"/>
  <c r="CDU86" i="8"/>
  <c r="CDV86" i="8"/>
  <c r="CDW86" i="8"/>
  <c r="CDX86" i="8"/>
  <c r="CDY86" i="8"/>
  <c r="CDZ86" i="8"/>
  <c r="CEA86" i="8"/>
  <c r="CEB86" i="8"/>
  <c r="CEC86" i="8"/>
  <c r="CED86" i="8"/>
  <c r="CEE86" i="8"/>
  <c r="CEF86" i="8"/>
  <c r="CEG86" i="8"/>
  <c r="CEH86" i="8"/>
  <c r="CEI86" i="8"/>
  <c r="CEJ86" i="8"/>
  <c r="CEK86" i="8"/>
  <c r="CEL86" i="8"/>
  <c r="CEM86" i="8"/>
  <c r="CEN86" i="8"/>
  <c r="CEO86" i="8"/>
  <c r="CEP86" i="8"/>
  <c r="CEQ86" i="8"/>
  <c r="CER86" i="8"/>
  <c r="CES86" i="8"/>
  <c r="CET86" i="8"/>
  <c r="CEU86" i="8"/>
  <c r="CEV86" i="8"/>
  <c r="CEW86" i="8"/>
  <c r="CEX86" i="8"/>
  <c r="CEY86" i="8"/>
  <c r="CEZ86" i="8"/>
  <c r="CFA86" i="8"/>
  <c r="CFB86" i="8"/>
  <c r="CFC86" i="8"/>
  <c r="CFD86" i="8"/>
  <c r="CFE86" i="8"/>
  <c r="CFF86" i="8"/>
  <c r="CFG86" i="8"/>
  <c r="CFH86" i="8"/>
  <c r="CFI86" i="8"/>
  <c r="CFJ86" i="8"/>
  <c r="CFK86" i="8"/>
  <c r="CFL86" i="8"/>
  <c r="CFM86" i="8"/>
  <c r="CFN86" i="8"/>
  <c r="CFO86" i="8"/>
  <c r="CFP86" i="8"/>
  <c r="CFQ86" i="8"/>
  <c r="CFR86" i="8"/>
  <c r="CFS86" i="8"/>
  <c r="CFT86" i="8"/>
  <c r="CFU86" i="8"/>
  <c r="CFV86" i="8"/>
  <c r="CFW86" i="8"/>
  <c r="CFX86" i="8"/>
  <c r="CFY86" i="8"/>
  <c r="CFZ86" i="8"/>
  <c r="CGA86" i="8"/>
  <c r="CGB86" i="8"/>
  <c r="CGC86" i="8"/>
  <c r="CGD86" i="8"/>
  <c r="CGE86" i="8"/>
  <c r="CGF86" i="8"/>
  <c r="CGG86" i="8"/>
  <c r="CGH86" i="8"/>
  <c r="CGI86" i="8"/>
  <c r="CGJ86" i="8"/>
  <c r="CGK86" i="8"/>
  <c r="CGL86" i="8"/>
  <c r="CGM86" i="8"/>
  <c r="CGN86" i="8"/>
  <c r="CGO86" i="8"/>
  <c r="CGP86" i="8"/>
  <c r="CGQ86" i="8"/>
  <c r="CGR86" i="8"/>
  <c r="CGS86" i="8"/>
  <c r="CGT86" i="8"/>
  <c r="CGU86" i="8"/>
  <c r="CGV86" i="8"/>
  <c r="CGW86" i="8"/>
  <c r="CGX86" i="8"/>
  <c r="CGY86" i="8"/>
  <c r="CGZ86" i="8"/>
  <c r="CHA86" i="8"/>
  <c r="CHB86" i="8"/>
  <c r="CHC86" i="8"/>
  <c r="CHD86" i="8"/>
  <c r="CHE86" i="8"/>
  <c r="CHF86" i="8"/>
  <c r="CHG86" i="8"/>
  <c r="CHH86" i="8"/>
  <c r="CHI86" i="8"/>
  <c r="CHJ86" i="8"/>
  <c r="CHK86" i="8"/>
  <c r="CHL86" i="8"/>
  <c r="CHM86" i="8"/>
  <c r="CHN86" i="8"/>
  <c r="CHO86" i="8"/>
  <c r="CHP86" i="8"/>
  <c r="CHQ86" i="8"/>
  <c r="CHR86" i="8"/>
  <c r="CHS86" i="8"/>
  <c r="CHT86" i="8"/>
  <c r="CHU86" i="8"/>
  <c r="CHV86" i="8"/>
  <c r="CHW86" i="8"/>
  <c r="CHX86" i="8"/>
  <c r="CHY86" i="8"/>
  <c r="CHZ86" i="8"/>
  <c r="CIA86" i="8"/>
  <c r="CIB86" i="8"/>
  <c r="CIC86" i="8"/>
  <c r="CID86" i="8"/>
  <c r="CIE86" i="8"/>
  <c r="CIF86" i="8"/>
  <c r="CIG86" i="8"/>
  <c r="CIH86" i="8"/>
  <c r="CII86" i="8"/>
  <c r="CIJ86" i="8"/>
  <c r="CIK86" i="8"/>
  <c r="CIL86" i="8"/>
  <c r="CIM86" i="8"/>
  <c r="CIN86" i="8"/>
  <c r="CIO86" i="8"/>
  <c r="CIP86" i="8"/>
  <c r="CIQ86" i="8"/>
  <c r="CIR86" i="8"/>
  <c r="CIS86" i="8"/>
  <c r="CIT86" i="8"/>
  <c r="CIU86" i="8"/>
  <c r="CIV86" i="8"/>
  <c r="CIW86" i="8"/>
  <c r="CIX86" i="8"/>
  <c r="CIY86" i="8"/>
  <c r="CIZ86" i="8"/>
  <c r="CJA86" i="8"/>
  <c r="CJB86" i="8"/>
  <c r="CJC86" i="8"/>
  <c r="CJD86" i="8"/>
  <c r="CJE86" i="8"/>
  <c r="CJF86" i="8"/>
  <c r="CJG86" i="8"/>
  <c r="CJH86" i="8"/>
  <c r="CJI86" i="8"/>
  <c r="CJJ86" i="8"/>
  <c r="CJK86" i="8"/>
  <c r="CJL86" i="8"/>
  <c r="CJM86" i="8"/>
  <c r="CJN86" i="8"/>
  <c r="CJO86" i="8"/>
  <c r="CJP86" i="8"/>
  <c r="CJQ86" i="8"/>
  <c r="CJR86" i="8"/>
  <c r="CJS86" i="8"/>
  <c r="CJT86" i="8"/>
  <c r="CJU86" i="8"/>
  <c r="CJV86" i="8"/>
  <c r="CJW86" i="8"/>
  <c r="CJX86" i="8"/>
  <c r="CJY86" i="8"/>
  <c r="CJZ86" i="8"/>
  <c r="CKA86" i="8"/>
  <c r="CKB86" i="8"/>
  <c r="CKC86" i="8"/>
  <c r="CKD86" i="8"/>
  <c r="CKE86" i="8"/>
  <c r="CKF86" i="8"/>
  <c r="CKG86" i="8"/>
  <c r="CKH86" i="8"/>
  <c r="CKI86" i="8"/>
  <c r="CKJ86" i="8"/>
  <c r="CKK86" i="8"/>
  <c r="CKL86" i="8"/>
  <c r="CKM86" i="8"/>
  <c r="CKN86" i="8"/>
  <c r="CKO86" i="8"/>
  <c r="CKP86" i="8"/>
  <c r="CKQ86" i="8"/>
  <c r="CKR86" i="8"/>
  <c r="CKS86" i="8"/>
  <c r="CKT86" i="8"/>
  <c r="CKU86" i="8"/>
  <c r="CKV86" i="8"/>
  <c r="CKW86" i="8"/>
  <c r="CKX86" i="8"/>
  <c r="CKY86" i="8"/>
  <c r="CKZ86" i="8"/>
  <c r="CLA86" i="8"/>
  <c r="CLB86" i="8"/>
  <c r="CLC86" i="8"/>
  <c r="CLD86" i="8"/>
  <c r="CLE86" i="8"/>
  <c r="CLF86" i="8"/>
  <c r="CLG86" i="8"/>
  <c r="CLH86" i="8"/>
  <c r="CLI86" i="8"/>
  <c r="CLJ86" i="8"/>
  <c r="CLK86" i="8"/>
  <c r="CLL86" i="8"/>
  <c r="CLM86" i="8"/>
  <c r="CLN86" i="8"/>
  <c r="CLO86" i="8"/>
  <c r="CLP86" i="8"/>
  <c r="CLQ86" i="8"/>
  <c r="CLR86" i="8"/>
  <c r="CLS86" i="8"/>
  <c r="CLT86" i="8"/>
  <c r="CLU86" i="8"/>
  <c r="CLV86" i="8"/>
  <c r="CLW86" i="8"/>
  <c r="CLX86" i="8"/>
  <c r="CLY86" i="8"/>
  <c r="CLZ86" i="8"/>
  <c r="CMA86" i="8"/>
  <c r="CMB86" i="8"/>
  <c r="CMC86" i="8"/>
  <c r="CMD86" i="8"/>
  <c r="CME86" i="8"/>
  <c r="CMF86" i="8"/>
  <c r="CMG86" i="8"/>
  <c r="CMH86" i="8"/>
  <c r="CMI86" i="8"/>
  <c r="CMJ86" i="8"/>
  <c r="CMK86" i="8"/>
  <c r="CML86" i="8"/>
  <c r="CMM86" i="8"/>
  <c r="CMN86" i="8"/>
  <c r="CMO86" i="8"/>
  <c r="CMP86" i="8"/>
  <c r="CMQ86" i="8"/>
  <c r="CMR86" i="8"/>
  <c r="CMS86" i="8"/>
  <c r="CMT86" i="8"/>
  <c r="CMU86" i="8"/>
  <c r="CMV86" i="8"/>
  <c r="CMW86" i="8"/>
  <c r="CMX86" i="8"/>
  <c r="CMY86" i="8"/>
  <c r="CMZ86" i="8"/>
  <c r="CNA86" i="8"/>
  <c r="CNB86" i="8"/>
  <c r="CNC86" i="8"/>
  <c r="CND86" i="8"/>
  <c r="CNE86" i="8"/>
  <c r="CNF86" i="8"/>
  <c r="CNG86" i="8"/>
  <c r="CNH86" i="8"/>
  <c r="CNI86" i="8"/>
  <c r="CNJ86" i="8"/>
  <c r="CNK86" i="8"/>
  <c r="CNL86" i="8"/>
  <c r="CNM86" i="8"/>
  <c r="CNN86" i="8"/>
  <c r="CNO86" i="8"/>
  <c r="CNP86" i="8"/>
  <c r="CNQ86" i="8"/>
  <c r="CNR86" i="8"/>
  <c r="CNS86" i="8"/>
  <c r="CNT86" i="8"/>
  <c r="CNU86" i="8"/>
  <c r="CNV86" i="8"/>
  <c r="CNW86" i="8"/>
  <c r="CNX86" i="8"/>
  <c r="CNY86" i="8"/>
  <c r="CNZ86" i="8"/>
  <c r="COA86" i="8"/>
  <c r="COB86" i="8"/>
  <c r="COC86" i="8"/>
  <c r="COD86" i="8"/>
  <c r="COE86" i="8"/>
  <c r="COF86" i="8"/>
  <c r="COG86" i="8"/>
  <c r="COH86" i="8"/>
  <c r="COI86" i="8"/>
  <c r="COJ86" i="8"/>
  <c r="COK86" i="8"/>
  <c r="COL86" i="8"/>
  <c r="COM86" i="8"/>
  <c r="CON86" i="8"/>
  <c r="COO86" i="8"/>
  <c r="COP86" i="8"/>
  <c r="COQ86" i="8"/>
  <c r="COR86" i="8"/>
  <c r="COS86" i="8"/>
  <c r="COT86" i="8"/>
  <c r="COU86" i="8"/>
  <c r="COV86" i="8"/>
  <c r="COW86" i="8"/>
  <c r="COX86" i="8"/>
  <c r="COY86" i="8"/>
  <c r="COZ86" i="8"/>
  <c r="CPA86" i="8"/>
  <c r="CPB86" i="8"/>
  <c r="CPC86" i="8"/>
  <c r="CPD86" i="8"/>
  <c r="CPE86" i="8"/>
  <c r="CPF86" i="8"/>
  <c r="CPG86" i="8"/>
  <c r="CPH86" i="8"/>
  <c r="CPI86" i="8"/>
  <c r="CPJ86" i="8"/>
  <c r="CPK86" i="8"/>
  <c r="CPL86" i="8"/>
  <c r="CPM86" i="8"/>
  <c r="CPN86" i="8"/>
  <c r="CPO86" i="8"/>
  <c r="CPP86" i="8"/>
  <c r="CPQ86" i="8"/>
  <c r="CPR86" i="8"/>
  <c r="CPS86" i="8"/>
  <c r="CPT86" i="8"/>
  <c r="CPU86" i="8"/>
  <c r="CPV86" i="8"/>
  <c r="CPW86" i="8"/>
  <c r="CPX86" i="8"/>
  <c r="CPY86" i="8"/>
  <c r="CPZ86" i="8"/>
  <c r="CQA86" i="8"/>
  <c r="CQB86" i="8"/>
  <c r="CQC86" i="8"/>
  <c r="CQD86" i="8"/>
  <c r="CQE86" i="8"/>
  <c r="CQF86" i="8"/>
  <c r="CQG86" i="8"/>
  <c r="CQH86" i="8"/>
  <c r="CQI86" i="8"/>
  <c r="CQJ86" i="8"/>
  <c r="CQK86" i="8"/>
  <c r="CQL86" i="8"/>
  <c r="CQM86" i="8"/>
  <c r="CQN86" i="8"/>
  <c r="CQO86" i="8"/>
  <c r="CQP86" i="8"/>
  <c r="CQQ86" i="8"/>
  <c r="CQR86" i="8"/>
  <c r="CQS86" i="8"/>
  <c r="CQT86" i="8"/>
  <c r="CQU86" i="8"/>
  <c r="CQV86" i="8"/>
  <c r="CQW86" i="8"/>
  <c r="CQX86" i="8"/>
  <c r="CQY86" i="8"/>
  <c r="CQZ86" i="8"/>
  <c r="CRA86" i="8"/>
  <c r="CRB86" i="8"/>
  <c r="CRC86" i="8"/>
  <c r="CRD86" i="8"/>
  <c r="CRE86" i="8"/>
  <c r="CRF86" i="8"/>
  <c r="CRG86" i="8"/>
  <c r="CRH86" i="8"/>
  <c r="CRI86" i="8"/>
  <c r="CRJ86" i="8"/>
  <c r="CRK86" i="8"/>
  <c r="CRL86" i="8"/>
  <c r="CRM86" i="8"/>
  <c r="CRN86" i="8"/>
  <c r="CRO86" i="8"/>
  <c r="CRP86" i="8"/>
  <c r="CRQ86" i="8"/>
  <c r="CRR86" i="8"/>
  <c r="CRS86" i="8"/>
  <c r="CRT86" i="8"/>
  <c r="CRU86" i="8"/>
  <c r="CRV86" i="8"/>
  <c r="CRW86" i="8"/>
  <c r="CRX86" i="8"/>
  <c r="CRY86" i="8"/>
  <c r="CRZ86" i="8"/>
  <c r="CSA86" i="8"/>
  <c r="CSB86" i="8"/>
  <c r="CSC86" i="8"/>
  <c r="CSD86" i="8"/>
  <c r="CSE86" i="8"/>
  <c r="CSF86" i="8"/>
  <c r="CSG86" i="8"/>
  <c r="CSH86" i="8"/>
  <c r="CSI86" i="8"/>
  <c r="CSJ86" i="8"/>
  <c r="CSK86" i="8"/>
  <c r="CSL86" i="8"/>
  <c r="CSM86" i="8"/>
  <c r="CSN86" i="8"/>
  <c r="CSO86" i="8"/>
  <c r="CSP86" i="8"/>
  <c r="CSQ86" i="8"/>
  <c r="CSR86" i="8"/>
  <c r="CSS86" i="8"/>
  <c r="CST86" i="8"/>
  <c r="CSU86" i="8"/>
  <c r="CSV86" i="8"/>
  <c r="CSW86" i="8"/>
  <c r="CSX86" i="8"/>
  <c r="CSY86" i="8"/>
  <c r="CSZ86" i="8"/>
  <c r="CTA86" i="8"/>
  <c r="CTB86" i="8"/>
  <c r="CTC86" i="8"/>
  <c r="CTD86" i="8"/>
  <c r="CTE86" i="8"/>
  <c r="CTF86" i="8"/>
  <c r="CTG86" i="8"/>
  <c r="CTH86" i="8"/>
  <c r="CTI86" i="8"/>
  <c r="CTJ86" i="8"/>
  <c r="CTK86" i="8"/>
  <c r="CTL86" i="8"/>
  <c r="CTM86" i="8"/>
  <c r="CTN86" i="8"/>
  <c r="CTO86" i="8"/>
  <c r="CTP86" i="8"/>
  <c r="CTQ86" i="8"/>
  <c r="CTR86" i="8"/>
  <c r="CTS86" i="8"/>
  <c r="CTT86" i="8"/>
  <c r="CTU86" i="8"/>
  <c r="CTV86" i="8"/>
  <c r="CTW86" i="8"/>
  <c r="CTX86" i="8"/>
  <c r="CTY86" i="8"/>
  <c r="CTZ86" i="8"/>
  <c r="CUA86" i="8"/>
  <c r="CUB86" i="8"/>
  <c r="CUC86" i="8"/>
  <c r="CUD86" i="8"/>
  <c r="CUE86" i="8"/>
  <c r="CUF86" i="8"/>
  <c r="CUG86" i="8"/>
  <c r="CUH86" i="8"/>
  <c r="CUI86" i="8"/>
  <c r="CUJ86" i="8"/>
  <c r="CUK86" i="8"/>
  <c r="CUL86" i="8"/>
  <c r="CUM86" i="8"/>
  <c r="CUN86" i="8"/>
  <c r="CUO86" i="8"/>
  <c r="CUP86" i="8"/>
  <c r="CUQ86" i="8"/>
  <c r="CUR86" i="8"/>
  <c r="CUS86" i="8"/>
  <c r="CUT86" i="8"/>
  <c r="CUU86" i="8"/>
  <c r="CUV86" i="8"/>
  <c r="CUW86" i="8"/>
  <c r="CUX86" i="8"/>
  <c r="CUY86" i="8"/>
  <c r="CUZ86" i="8"/>
  <c r="CVA86" i="8"/>
  <c r="CVB86" i="8"/>
  <c r="CVC86" i="8"/>
  <c r="CVD86" i="8"/>
  <c r="CVE86" i="8"/>
  <c r="CVF86" i="8"/>
  <c r="CVG86" i="8"/>
  <c r="CVH86" i="8"/>
  <c r="CVI86" i="8"/>
  <c r="CVJ86" i="8"/>
  <c r="CVK86" i="8"/>
  <c r="CVL86" i="8"/>
  <c r="CVM86" i="8"/>
  <c r="CVN86" i="8"/>
  <c r="CVO86" i="8"/>
  <c r="CVP86" i="8"/>
  <c r="CVQ86" i="8"/>
  <c r="CVR86" i="8"/>
  <c r="CVS86" i="8"/>
  <c r="CVT86" i="8"/>
  <c r="CVU86" i="8"/>
  <c r="CVV86" i="8"/>
  <c r="CVW86" i="8"/>
  <c r="CVX86" i="8"/>
  <c r="CVY86" i="8"/>
  <c r="CVZ86" i="8"/>
  <c r="CWA86" i="8"/>
  <c r="CWB86" i="8"/>
  <c r="CWC86" i="8"/>
  <c r="CWD86" i="8"/>
  <c r="CWE86" i="8"/>
  <c r="CWF86" i="8"/>
  <c r="CWG86" i="8"/>
  <c r="CWH86" i="8"/>
  <c r="CWI86" i="8"/>
  <c r="CWJ86" i="8"/>
  <c r="CWK86" i="8"/>
  <c r="CWL86" i="8"/>
  <c r="CWM86" i="8"/>
  <c r="CWN86" i="8"/>
  <c r="CWO86" i="8"/>
  <c r="CWP86" i="8"/>
  <c r="CWQ86" i="8"/>
  <c r="CWR86" i="8"/>
  <c r="CWS86" i="8"/>
  <c r="CWT86" i="8"/>
  <c r="CWU86" i="8"/>
  <c r="CWV86" i="8"/>
  <c r="CWW86" i="8"/>
  <c r="CWX86" i="8"/>
  <c r="CWY86" i="8"/>
  <c r="CWZ86" i="8"/>
  <c r="CXA86" i="8"/>
  <c r="CXB86" i="8"/>
  <c r="CXC86" i="8"/>
  <c r="CXD86" i="8"/>
  <c r="CXE86" i="8"/>
  <c r="CXF86" i="8"/>
  <c r="CXG86" i="8"/>
  <c r="CXH86" i="8"/>
  <c r="CXI86" i="8"/>
  <c r="CXJ86" i="8"/>
  <c r="CXK86" i="8"/>
  <c r="CXL86" i="8"/>
  <c r="CXM86" i="8"/>
  <c r="CXN86" i="8"/>
  <c r="CXO86" i="8"/>
  <c r="CXP86" i="8"/>
  <c r="CXQ86" i="8"/>
  <c r="CXR86" i="8"/>
  <c r="CXS86" i="8"/>
  <c r="CXT86" i="8"/>
  <c r="CXU86" i="8"/>
  <c r="CXV86" i="8"/>
  <c r="CXW86" i="8"/>
  <c r="CXX86" i="8"/>
  <c r="CXY86" i="8"/>
  <c r="CXZ86" i="8"/>
  <c r="CYA86" i="8"/>
  <c r="CYB86" i="8"/>
  <c r="CYC86" i="8"/>
  <c r="CYD86" i="8"/>
  <c r="CYE86" i="8"/>
  <c r="CYF86" i="8"/>
  <c r="CYG86" i="8"/>
  <c r="CYH86" i="8"/>
  <c r="CYI86" i="8"/>
  <c r="CYJ86" i="8"/>
  <c r="CYK86" i="8"/>
  <c r="CYL86" i="8"/>
  <c r="CYM86" i="8"/>
  <c r="CYN86" i="8"/>
  <c r="CYO86" i="8"/>
  <c r="CYP86" i="8"/>
  <c r="CYQ86" i="8"/>
  <c r="CYR86" i="8"/>
  <c r="CYS86" i="8"/>
  <c r="CYT86" i="8"/>
  <c r="CYU86" i="8"/>
  <c r="CYV86" i="8"/>
  <c r="CYW86" i="8"/>
  <c r="CYX86" i="8"/>
  <c r="CYY86" i="8"/>
  <c r="CYZ86" i="8"/>
  <c r="CZA86" i="8"/>
  <c r="CZB86" i="8"/>
  <c r="CZC86" i="8"/>
  <c r="CZD86" i="8"/>
  <c r="CZE86" i="8"/>
  <c r="CZF86" i="8"/>
  <c r="CZG86" i="8"/>
  <c r="CZH86" i="8"/>
  <c r="CZI86" i="8"/>
  <c r="CZJ86" i="8"/>
  <c r="CZK86" i="8"/>
  <c r="CZL86" i="8"/>
  <c r="CZM86" i="8"/>
  <c r="CZN86" i="8"/>
  <c r="CZO86" i="8"/>
  <c r="CZP86" i="8"/>
  <c r="CZQ86" i="8"/>
  <c r="CZR86" i="8"/>
  <c r="CZS86" i="8"/>
  <c r="CZT86" i="8"/>
  <c r="CZU86" i="8"/>
  <c r="CZV86" i="8"/>
  <c r="CZW86" i="8"/>
  <c r="CZX86" i="8"/>
  <c r="CZY86" i="8"/>
  <c r="CZZ86" i="8"/>
  <c r="DAA86" i="8"/>
  <c r="DAB86" i="8"/>
  <c r="DAC86" i="8"/>
  <c r="DAD86" i="8"/>
  <c r="DAE86" i="8"/>
  <c r="DAF86" i="8"/>
  <c r="DAG86" i="8"/>
  <c r="DAH86" i="8"/>
  <c r="DAI86" i="8"/>
  <c r="DAJ86" i="8"/>
  <c r="DAK86" i="8"/>
  <c r="DAL86" i="8"/>
  <c r="DAM86" i="8"/>
  <c r="DAN86" i="8"/>
  <c r="DAO86" i="8"/>
  <c r="DAP86" i="8"/>
  <c r="DAQ86" i="8"/>
  <c r="DAR86" i="8"/>
  <c r="DAS86" i="8"/>
  <c r="DAT86" i="8"/>
  <c r="DAU86" i="8"/>
  <c r="DAV86" i="8"/>
  <c r="DAW86" i="8"/>
  <c r="DAX86" i="8"/>
  <c r="DAY86" i="8"/>
  <c r="DAZ86" i="8"/>
  <c r="DBA86" i="8"/>
  <c r="DBB86" i="8"/>
  <c r="DBC86" i="8"/>
  <c r="DBD86" i="8"/>
  <c r="DBE86" i="8"/>
  <c r="DBF86" i="8"/>
  <c r="DBG86" i="8"/>
  <c r="DBH86" i="8"/>
  <c r="DBI86" i="8"/>
  <c r="DBJ86" i="8"/>
  <c r="DBK86" i="8"/>
  <c r="DBL86" i="8"/>
  <c r="DBN86" i="8"/>
  <c r="DBO86" i="8"/>
  <c r="DBP86" i="8"/>
  <c r="DBQ86" i="8"/>
  <c r="DBR86" i="8"/>
  <c r="DBS86" i="8"/>
  <c r="DBT86" i="8"/>
  <c r="DBU86" i="8"/>
  <c r="DBV86" i="8"/>
  <c r="DBW86" i="8"/>
  <c r="DBX86" i="8"/>
  <c r="DBY86" i="8"/>
  <c r="DBZ86" i="8"/>
  <c r="DCA86" i="8"/>
  <c r="DCB86" i="8"/>
  <c r="DCC86" i="8"/>
  <c r="DCD86" i="8"/>
  <c r="DCE86" i="8"/>
  <c r="DCF86" i="8"/>
  <c r="DCG86" i="8"/>
  <c r="DCH86" i="8"/>
  <c r="DCI86" i="8"/>
  <c r="DCJ86" i="8"/>
  <c r="DCK86" i="8"/>
  <c r="DCL86" i="8"/>
  <c r="DCM86" i="8"/>
  <c r="DCN86" i="8"/>
  <c r="DCO86" i="8"/>
  <c r="DCP86" i="8"/>
  <c r="DCQ86" i="8"/>
  <c r="DCR86" i="8"/>
  <c r="DCS86" i="8"/>
  <c r="DCT86" i="8"/>
  <c r="DCU86" i="8"/>
  <c r="DCV86" i="8"/>
  <c r="DCW86" i="8"/>
  <c r="DCX86" i="8"/>
  <c r="DCY86" i="8"/>
  <c r="DCZ86" i="8"/>
  <c r="DDA86" i="8"/>
  <c r="DDB86" i="8"/>
  <c r="DDC86" i="8"/>
  <c r="DDD86" i="8"/>
  <c r="DDE86" i="8"/>
  <c r="DDF86" i="8"/>
  <c r="DDG86" i="8"/>
  <c r="DDH86" i="8"/>
  <c r="DDI86" i="8"/>
  <c r="DDJ86" i="8"/>
  <c r="DDK86" i="8"/>
  <c r="DDL86" i="8"/>
  <c r="DDM86" i="8"/>
  <c r="DDN86" i="8"/>
  <c r="DDO86" i="8"/>
  <c r="DDP86" i="8"/>
  <c r="DDQ86" i="8"/>
  <c r="DDR86" i="8"/>
  <c r="DDS86" i="8"/>
  <c r="DDT86" i="8"/>
  <c r="DDU86" i="8"/>
  <c r="DDV86" i="8"/>
  <c r="DDW86" i="8"/>
  <c r="DDX86" i="8"/>
  <c r="DDY86" i="8"/>
  <c r="DDZ86" i="8"/>
  <c r="DEA86" i="8"/>
  <c r="DEB86" i="8"/>
  <c r="DEC86" i="8"/>
  <c r="DED86" i="8"/>
  <c r="DEE86" i="8"/>
  <c r="DEF86" i="8"/>
  <c r="DEG86" i="8"/>
  <c r="DEH86" i="8"/>
  <c r="DEI86" i="8"/>
  <c r="DEJ86" i="8"/>
  <c r="DEK86" i="8"/>
  <c r="DEL86" i="8"/>
  <c r="DEM86" i="8"/>
  <c r="DEN86" i="8"/>
  <c r="DEO86" i="8"/>
  <c r="DEP86" i="8"/>
  <c r="DEQ86" i="8"/>
  <c r="DER86" i="8"/>
  <c r="DES86" i="8"/>
  <c r="DET86" i="8"/>
  <c r="DEU86" i="8"/>
  <c r="DEV86" i="8"/>
  <c r="DEW86" i="8"/>
  <c r="DEX86" i="8"/>
  <c r="DEY86" i="8"/>
  <c r="DEZ86" i="8"/>
  <c r="DFA86" i="8"/>
  <c r="DFB86" i="8"/>
  <c r="DFC86" i="8"/>
  <c r="DFD86" i="8"/>
  <c r="DFE86" i="8"/>
  <c r="DFF86" i="8"/>
  <c r="DFG86" i="8"/>
  <c r="DFH86" i="8"/>
  <c r="DFI86" i="8"/>
  <c r="DFJ86" i="8"/>
  <c r="DFK86" i="8"/>
  <c r="DFL86" i="8"/>
  <c r="DFM86" i="8"/>
  <c r="DFN86" i="8"/>
  <c r="DFO86" i="8"/>
  <c r="DFP86" i="8"/>
  <c r="DFQ86" i="8"/>
  <c r="DFR86" i="8"/>
  <c r="DFS86" i="8"/>
  <c r="DFT86" i="8"/>
  <c r="DFU86" i="8"/>
  <c r="DFV86" i="8"/>
  <c r="DFW86" i="8"/>
  <c r="DFX86" i="8"/>
  <c r="DFY86" i="8"/>
  <c r="DFZ86" i="8"/>
  <c r="DGA86" i="8"/>
  <c r="DGB86" i="8"/>
  <c r="DGC86" i="8"/>
  <c r="DGD86" i="8"/>
  <c r="DGE86" i="8"/>
  <c r="DGF86" i="8"/>
  <c r="DGG86" i="8"/>
  <c r="DGH86" i="8"/>
  <c r="DGI86" i="8"/>
  <c r="DGJ86" i="8"/>
  <c r="DGK86" i="8"/>
  <c r="DGL86" i="8"/>
  <c r="DGM86" i="8"/>
  <c r="DGN86" i="8"/>
  <c r="DGO86" i="8"/>
  <c r="DGP86" i="8"/>
  <c r="DGQ86" i="8"/>
  <c r="DGR86" i="8"/>
  <c r="DGS86" i="8"/>
  <c r="DGT86" i="8"/>
  <c r="DGU86" i="8"/>
  <c r="DGV86" i="8"/>
  <c r="DGW86" i="8"/>
  <c r="DGX86" i="8"/>
  <c r="DGY86" i="8"/>
  <c r="DGZ86" i="8"/>
  <c r="DHA86" i="8"/>
  <c r="DHB86" i="8"/>
  <c r="DHC86" i="8"/>
  <c r="DHD86" i="8"/>
  <c r="DHE86" i="8"/>
  <c r="DHF86" i="8"/>
  <c r="DHG86" i="8"/>
  <c r="DHH86" i="8"/>
  <c r="DHI86" i="8"/>
  <c r="DHJ86" i="8"/>
  <c r="DHK86" i="8"/>
  <c r="DHL86" i="8"/>
  <c r="DHM86" i="8"/>
  <c r="DHN86" i="8"/>
  <c r="DHO86" i="8"/>
  <c r="DHP86" i="8"/>
  <c r="DHQ86" i="8"/>
  <c r="DHR86" i="8"/>
  <c r="DHS86" i="8"/>
  <c r="DHT86" i="8"/>
  <c r="DHU86" i="8"/>
  <c r="DHV86" i="8"/>
  <c r="DHW86" i="8"/>
  <c r="DHX86" i="8"/>
  <c r="DHY86" i="8"/>
  <c r="DHZ86" i="8"/>
  <c r="DIA86" i="8"/>
  <c r="DIB86" i="8"/>
  <c r="DIC86" i="8"/>
  <c r="DID86" i="8"/>
  <c r="DIE86" i="8"/>
  <c r="DIF86" i="8"/>
  <c r="DIG86" i="8"/>
  <c r="DIH86" i="8"/>
  <c r="DII86" i="8"/>
  <c r="DIJ86" i="8"/>
  <c r="DIK86" i="8"/>
  <c r="DIL86" i="8"/>
  <c r="DIM86" i="8"/>
  <c r="DIN86" i="8"/>
  <c r="DIO86" i="8"/>
  <c r="DIP86" i="8"/>
  <c r="DIQ86" i="8"/>
  <c r="DIR86" i="8"/>
  <c r="DIS86" i="8"/>
  <c r="DIT86" i="8"/>
  <c r="DIU86" i="8"/>
  <c r="DIV86" i="8"/>
  <c r="DIW86" i="8"/>
  <c r="DIX86" i="8"/>
  <c r="DIY86" i="8"/>
  <c r="DIZ86" i="8"/>
  <c r="DJA86" i="8"/>
  <c r="DJB86" i="8"/>
  <c r="DJC86" i="8"/>
  <c r="DJD86" i="8"/>
  <c r="DJE86" i="8"/>
  <c r="DJF86" i="8"/>
  <c r="DJG86" i="8"/>
  <c r="DJH86" i="8"/>
  <c r="DJI86" i="8"/>
  <c r="DJJ86" i="8"/>
  <c r="DJK86" i="8"/>
  <c r="DJL86" i="8"/>
  <c r="DJM86" i="8"/>
  <c r="DJN86" i="8"/>
  <c r="DJO86" i="8"/>
  <c r="DJP86" i="8"/>
  <c r="DJQ86" i="8"/>
  <c r="DJR86" i="8"/>
  <c r="DJS86" i="8"/>
  <c r="DJT86" i="8"/>
  <c r="DJU86" i="8"/>
  <c r="DJV86" i="8"/>
  <c r="DJW86" i="8"/>
  <c r="DJX86" i="8"/>
  <c r="DJY86" i="8"/>
  <c r="DJZ86" i="8"/>
  <c r="DKA86" i="8"/>
  <c r="DKB86" i="8"/>
  <c r="DKC86" i="8"/>
  <c r="DKD86" i="8"/>
  <c r="DKE86" i="8"/>
  <c r="DKF86" i="8"/>
  <c r="DKG86" i="8"/>
  <c r="DKH86" i="8"/>
  <c r="DKI86" i="8"/>
  <c r="DKJ86" i="8"/>
  <c r="DKK86" i="8"/>
  <c r="DKL86" i="8"/>
  <c r="DKM86" i="8"/>
  <c r="DKN86" i="8"/>
  <c r="DKO86" i="8"/>
  <c r="DKP86" i="8"/>
  <c r="DKQ86" i="8"/>
  <c r="DKR86" i="8"/>
  <c r="DKS86" i="8"/>
  <c r="DKT86" i="8"/>
  <c r="DKU86" i="8"/>
  <c r="DKV86" i="8"/>
  <c r="DKW86" i="8"/>
  <c r="DKX86" i="8"/>
  <c r="DKY86" i="8"/>
  <c r="DKZ86" i="8"/>
  <c r="DLA86" i="8"/>
  <c r="DLB86" i="8"/>
  <c r="DLC86" i="8"/>
  <c r="DLD86" i="8"/>
  <c r="DLE86" i="8"/>
  <c r="DLF86" i="8"/>
  <c r="DLG86" i="8"/>
  <c r="DLH86" i="8"/>
  <c r="DLI86" i="8"/>
  <c r="DLJ86" i="8"/>
  <c r="DLK86" i="8"/>
  <c r="DLL86" i="8"/>
  <c r="DLM86" i="8"/>
  <c r="DLN86" i="8"/>
  <c r="DLO86" i="8"/>
  <c r="DLP86" i="8"/>
  <c r="DLQ86" i="8"/>
  <c r="DLR86" i="8"/>
  <c r="DLS86" i="8"/>
  <c r="DLT86" i="8"/>
  <c r="DLU86" i="8"/>
  <c r="DLV86" i="8"/>
  <c r="DLW86" i="8"/>
  <c r="DLX86" i="8"/>
  <c r="DLY86" i="8"/>
  <c r="DLZ86" i="8"/>
  <c r="DMA86" i="8"/>
  <c r="DMB86" i="8"/>
  <c r="DMC86" i="8"/>
  <c r="DMD86" i="8"/>
  <c r="DME86" i="8"/>
  <c r="DMF86" i="8"/>
  <c r="DMG86" i="8"/>
  <c r="DMH86" i="8"/>
  <c r="DMI86" i="8"/>
  <c r="DMJ86" i="8"/>
  <c r="DMK86" i="8"/>
  <c r="DML86" i="8"/>
  <c r="DMM86" i="8"/>
  <c r="DMN86" i="8"/>
  <c r="DMO86" i="8"/>
  <c r="DMP86" i="8"/>
  <c r="DMQ86" i="8"/>
  <c r="DMR86" i="8"/>
  <c r="DMS86" i="8"/>
  <c r="DMT86" i="8"/>
  <c r="DMU86" i="8"/>
  <c r="DMV86" i="8"/>
  <c r="DMW86" i="8"/>
  <c r="DMX86" i="8"/>
  <c r="DMY86" i="8"/>
  <c r="DMZ86" i="8"/>
  <c r="DNA86" i="8"/>
  <c r="DNB86" i="8"/>
  <c r="DNC86" i="8"/>
  <c r="DND86" i="8"/>
  <c r="DNE86" i="8"/>
  <c r="DNF86" i="8"/>
  <c r="DNG86" i="8"/>
  <c r="DNH86" i="8"/>
  <c r="DNI86" i="8"/>
  <c r="DNJ86" i="8"/>
  <c r="DNK86" i="8"/>
  <c r="DNL86" i="8"/>
  <c r="DNM86" i="8"/>
  <c r="DNN86" i="8"/>
  <c r="DNO86" i="8"/>
  <c r="DNP86" i="8"/>
  <c r="DNQ86" i="8"/>
  <c r="DNR86" i="8"/>
  <c r="DNS86" i="8"/>
  <c r="DNT86" i="8"/>
  <c r="DNU86" i="8"/>
  <c r="DNV86" i="8"/>
  <c r="DNW86" i="8"/>
  <c r="DNX86" i="8"/>
  <c r="DNY86" i="8"/>
  <c r="DNZ86" i="8"/>
  <c r="DOA86" i="8"/>
  <c r="DOB86" i="8"/>
  <c r="DOC86" i="8"/>
  <c r="DOD86" i="8"/>
  <c r="DOE86" i="8"/>
  <c r="DOF86" i="8"/>
  <c r="DOG86" i="8"/>
  <c r="DOH86" i="8"/>
  <c r="DOI86" i="8"/>
  <c r="DOJ86" i="8"/>
  <c r="DOK86" i="8"/>
  <c r="DOL86" i="8"/>
  <c r="DOM86" i="8"/>
  <c r="DON86" i="8"/>
  <c r="DOO86" i="8"/>
  <c r="DOP86" i="8"/>
  <c r="DOQ86" i="8"/>
  <c r="DOR86" i="8"/>
  <c r="DOS86" i="8"/>
  <c r="DOT86" i="8"/>
  <c r="DOU86" i="8"/>
  <c r="DOV86" i="8"/>
  <c r="DOW86" i="8"/>
  <c r="DOX86" i="8"/>
  <c r="DOY86" i="8"/>
  <c r="DOZ86" i="8"/>
  <c r="DPA86" i="8"/>
  <c r="DPB86" i="8"/>
  <c r="DPC86" i="8"/>
  <c r="DPD86" i="8"/>
  <c r="DPE86" i="8"/>
  <c r="DPF86" i="8"/>
  <c r="DPG86" i="8"/>
  <c r="DPH86" i="8"/>
  <c r="DPI86" i="8"/>
  <c r="DPJ86" i="8"/>
  <c r="DPK86" i="8"/>
  <c r="DPL86" i="8"/>
  <c r="DPM86" i="8"/>
  <c r="DPN86" i="8"/>
  <c r="DPO86" i="8"/>
  <c r="DPP86" i="8"/>
  <c r="DPQ86" i="8"/>
  <c r="DPR86" i="8"/>
  <c r="DPS86" i="8"/>
  <c r="DPT86" i="8"/>
  <c r="DPU86" i="8"/>
  <c r="DPV86" i="8"/>
  <c r="DPW86" i="8"/>
  <c r="DPX86" i="8"/>
  <c r="DPY86" i="8"/>
  <c r="DPZ86" i="8"/>
  <c r="DQA86" i="8"/>
  <c r="DQB86" i="8"/>
  <c r="DQC86" i="8"/>
  <c r="DQD86" i="8"/>
  <c r="DQE86" i="8"/>
  <c r="DQF86" i="8"/>
  <c r="DQG86" i="8"/>
  <c r="DQH86" i="8"/>
  <c r="DQI86" i="8"/>
  <c r="DQJ86" i="8"/>
  <c r="DQK86" i="8"/>
  <c r="DQL86" i="8"/>
  <c r="DQM86" i="8"/>
  <c r="DQN86" i="8"/>
  <c r="DQO86" i="8"/>
  <c r="DQP86" i="8"/>
  <c r="DQQ86" i="8"/>
  <c r="DQR86" i="8"/>
  <c r="DQS86" i="8"/>
  <c r="DQT86" i="8"/>
  <c r="DQU86" i="8"/>
  <c r="DQV86" i="8"/>
  <c r="DQW86" i="8"/>
  <c r="DQX86" i="8"/>
  <c r="DQY86" i="8"/>
  <c r="DQZ86" i="8"/>
  <c r="DRA86" i="8"/>
  <c r="DRB86" i="8"/>
  <c r="DRC86" i="8"/>
  <c r="DRD86" i="8"/>
  <c r="DRE86" i="8"/>
  <c r="DRF86" i="8"/>
  <c r="DRG86" i="8"/>
  <c r="DRH86" i="8"/>
  <c r="DRI86" i="8"/>
  <c r="DRJ86" i="8"/>
  <c r="DRK86" i="8"/>
  <c r="DRL86" i="8"/>
  <c r="DRM86" i="8"/>
  <c r="DRN86" i="8"/>
  <c r="DRO86" i="8"/>
  <c r="DRP86" i="8"/>
  <c r="DRQ86" i="8"/>
  <c r="DRR86" i="8"/>
  <c r="DRS86" i="8"/>
  <c r="DRT86" i="8"/>
  <c r="DRU86" i="8"/>
  <c r="DRV86" i="8"/>
  <c r="DRW86" i="8"/>
  <c r="DRX86" i="8"/>
  <c r="DRY86" i="8"/>
  <c r="DRZ86" i="8"/>
  <c r="DSA86" i="8"/>
  <c r="DSB86" i="8"/>
  <c r="DSC86" i="8"/>
  <c r="DSD86" i="8"/>
  <c r="DSE86" i="8"/>
  <c r="DSF86" i="8"/>
  <c r="DSG86" i="8"/>
  <c r="DSH86" i="8"/>
  <c r="DSI86" i="8"/>
  <c r="DSJ86" i="8"/>
  <c r="DSK86" i="8"/>
  <c r="DSL86" i="8"/>
  <c r="DSM86" i="8"/>
  <c r="DSN86" i="8"/>
  <c r="DSO86" i="8"/>
  <c r="DSP86" i="8"/>
  <c r="DSQ86" i="8"/>
  <c r="DSR86" i="8"/>
  <c r="DSS86" i="8"/>
  <c r="DST86" i="8"/>
  <c r="DSU86" i="8"/>
  <c r="DSV86" i="8"/>
  <c r="DSW86" i="8"/>
  <c r="DSX86" i="8"/>
  <c r="DSY86" i="8"/>
  <c r="DSZ86" i="8"/>
  <c r="DTA86" i="8"/>
  <c r="DTB86" i="8"/>
  <c r="DTC86" i="8"/>
  <c r="DTD86" i="8"/>
  <c r="DTE86" i="8"/>
  <c r="DTF86" i="8"/>
  <c r="DTG86" i="8"/>
  <c r="DTH86" i="8"/>
  <c r="DTI86" i="8"/>
  <c r="DTJ86" i="8"/>
  <c r="DTK86" i="8"/>
  <c r="DTL86" i="8"/>
  <c r="DTM86" i="8"/>
  <c r="DTN86" i="8"/>
  <c r="DTO86" i="8"/>
  <c r="DTP86" i="8"/>
  <c r="DTQ86" i="8"/>
  <c r="DTR86" i="8"/>
  <c r="DTS86" i="8"/>
  <c r="DTT86" i="8"/>
  <c r="DTU86" i="8"/>
  <c r="DTV86" i="8"/>
  <c r="DTW86" i="8"/>
  <c r="DTX86" i="8"/>
  <c r="DTY86" i="8"/>
  <c r="DTZ86" i="8"/>
  <c r="DUA86" i="8"/>
  <c r="DUB86" i="8"/>
  <c r="DUC86" i="8"/>
  <c r="DUD86" i="8"/>
  <c r="DUE86" i="8"/>
  <c r="DUF86" i="8"/>
  <c r="DUG86" i="8"/>
  <c r="DUH86" i="8"/>
  <c r="DUI86" i="8"/>
  <c r="DUJ86" i="8"/>
  <c r="DUK86" i="8"/>
  <c r="DUL86" i="8"/>
  <c r="DUM86" i="8"/>
  <c r="DUN86" i="8"/>
  <c r="DUO86" i="8"/>
  <c r="DUP86" i="8"/>
  <c r="DUQ86" i="8"/>
  <c r="DUR86" i="8"/>
  <c r="DUS86" i="8"/>
  <c r="DUT86" i="8"/>
  <c r="DUU86" i="8"/>
  <c r="DUV86" i="8"/>
  <c r="DUW86" i="8"/>
  <c r="DUX86" i="8"/>
  <c r="DUY86" i="8"/>
  <c r="DUZ86" i="8"/>
  <c r="DVA86" i="8"/>
  <c r="DVB86" i="8"/>
  <c r="DVC86" i="8"/>
  <c r="DVD86" i="8"/>
  <c r="DVE86" i="8"/>
  <c r="DVF86" i="8"/>
  <c r="DVG86" i="8"/>
  <c r="DVH86" i="8"/>
  <c r="DVI86" i="8"/>
  <c r="DVJ86" i="8"/>
  <c r="DVK86" i="8"/>
  <c r="DVL86" i="8"/>
  <c r="DVM86" i="8"/>
  <c r="DVN86" i="8"/>
  <c r="DVO86" i="8"/>
  <c r="DVP86" i="8"/>
  <c r="DVQ86" i="8"/>
  <c r="DVR86" i="8"/>
  <c r="DVS86" i="8"/>
  <c r="DVT86" i="8"/>
  <c r="DVU86" i="8"/>
  <c r="DVV86" i="8"/>
  <c r="DVW86" i="8"/>
  <c r="DVX86" i="8"/>
  <c r="DVY86" i="8"/>
  <c r="DVZ86" i="8"/>
  <c r="DWA86" i="8"/>
  <c r="DWB86" i="8"/>
  <c r="DWC86" i="8"/>
  <c r="DWD86" i="8"/>
  <c r="DWE86" i="8"/>
  <c r="DWF86" i="8"/>
  <c r="DWG86" i="8"/>
  <c r="DWH86" i="8"/>
  <c r="DWI86" i="8"/>
  <c r="DWJ86" i="8"/>
  <c r="DWK86" i="8"/>
  <c r="DWL86" i="8"/>
  <c r="DWM86" i="8"/>
  <c r="DWN86" i="8"/>
  <c r="DWO86" i="8"/>
  <c r="DWP86" i="8"/>
  <c r="DWQ86" i="8"/>
  <c r="DWR86" i="8"/>
  <c r="DWS86" i="8"/>
  <c r="DWT86" i="8"/>
  <c r="DWU86" i="8"/>
  <c r="DWV86" i="8"/>
  <c r="DWW86" i="8"/>
  <c r="DWX86" i="8"/>
  <c r="DWY86" i="8"/>
  <c r="DWZ86" i="8"/>
  <c r="DXA86" i="8"/>
  <c r="DXB86" i="8"/>
  <c r="DXC86" i="8"/>
  <c r="DXD86" i="8"/>
  <c r="DXE86" i="8"/>
  <c r="DXF86" i="8"/>
  <c r="DXG86" i="8"/>
  <c r="DXH86" i="8"/>
  <c r="DXI86" i="8"/>
  <c r="DXJ86" i="8"/>
  <c r="DXK86" i="8"/>
  <c r="DXL86" i="8"/>
  <c r="DXM86" i="8"/>
  <c r="DXN86" i="8"/>
  <c r="DXO86" i="8"/>
  <c r="DXP86" i="8"/>
  <c r="DXQ86" i="8"/>
  <c r="DXR86" i="8"/>
  <c r="DXS86" i="8"/>
  <c r="DXT86" i="8"/>
  <c r="DXU86" i="8"/>
  <c r="DXV86" i="8"/>
  <c r="DXW86" i="8"/>
  <c r="DXX86" i="8"/>
  <c r="DXY86" i="8"/>
  <c r="DXZ86" i="8"/>
  <c r="DYA86" i="8"/>
  <c r="DYB86" i="8"/>
  <c r="DYC86" i="8"/>
  <c r="DYD86" i="8"/>
  <c r="DYE86" i="8"/>
  <c r="DYF86" i="8"/>
  <c r="DYG86" i="8"/>
  <c r="DYH86" i="8"/>
  <c r="DYI86" i="8"/>
  <c r="DYJ86" i="8"/>
  <c r="DYK86" i="8"/>
  <c r="DYL86" i="8"/>
  <c r="DYM86" i="8"/>
  <c r="DYN86" i="8"/>
  <c r="DYO86" i="8"/>
  <c r="DYP86" i="8"/>
  <c r="DYQ86" i="8"/>
  <c r="DYR86" i="8"/>
  <c r="DYS86" i="8"/>
  <c r="DYT86" i="8"/>
  <c r="DYU86" i="8"/>
  <c r="DYV86" i="8"/>
  <c r="DYW86" i="8"/>
  <c r="DYX86" i="8"/>
  <c r="DYY86" i="8"/>
  <c r="DYZ86" i="8"/>
  <c r="DZA86" i="8"/>
  <c r="DZB86" i="8"/>
  <c r="DZC86" i="8"/>
  <c r="DZD86" i="8"/>
  <c r="DZE86" i="8"/>
  <c r="DZF86" i="8"/>
  <c r="DZG86" i="8"/>
  <c r="DZH86" i="8"/>
  <c r="DZI86" i="8"/>
  <c r="DZJ86" i="8"/>
  <c r="DZK86" i="8"/>
  <c r="DZL86" i="8"/>
  <c r="DZM86" i="8"/>
  <c r="DZN86" i="8"/>
  <c r="DZO86" i="8"/>
  <c r="DZP86" i="8"/>
  <c r="DZQ86" i="8"/>
  <c r="DZR86" i="8"/>
  <c r="DZS86" i="8"/>
  <c r="DZT86" i="8"/>
  <c r="DZU86" i="8"/>
  <c r="DZV86" i="8"/>
  <c r="DZW86" i="8"/>
  <c r="DZX86" i="8"/>
  <c r="DZY86" i="8"/>
  <c r="DZZ86" i="8"/>
  <c r="EAA86" i="8"/>
  <c r="EAB86" i="8"/>
  <c r="EAC86" i="8"/>
  <c r="EAD86" i="8"/>
  <c r="EAE86" i="8"/>
  <c r="EAF86" i="8"/>
  <c r="EAG86" i="8"/>
  <c r="EAH86" i="8"/>
  <c r="EAI86" i="8"/>
  <c r="EAJ86" i="8"/>
  <c r="EAK86" i="8"/>
  <c r="EAL86" i="8"/>
  <c r="EAM86" i="8"/>
  <c r="EAN86" i="8"/>
  <c r="EAO86" i="8"/>
  <c r="EAP86" i="8"/>
  <c r="EAQ86" i="8"/>
  <c r="EAR86" i="8"/>
  <c r="EAS86" i="8"/>
  <c r="EAT86" i="8"/>
  <c r="EAU86" i="8"/>
  <c r="EAV86" i="8"/>
  <c r="EAW86" i="8"/>
  <c r="EAX86" i="8"/>
  <c r="EAY86" i="8"/>
  <c r="EAZ86" i="8"/>
  <c r="EBA86" i="8"/>
  <c r="EBB86" i="8"/>
  <c r="EBC86" i="8"/>
  <c r="EBD86" i="8"/>
  <c r="EBE86" i="8"/>
  <c r="EBF86" i="8"/>
  <c r="EBG86" i="8"/>
  <c r="EBH86" i="8"/>
  <c r="EBI86" i="8"/>
  <c r="EBJ86" i="8"/>
  <c r="EBK86" i="8"/>
  <c r="EBL86" i="8"/>
  <c r="EBM86" i="8"/>
  <c r="EBN86" i="8"/>
  <c r="EBO86" i="8"/>
  <c r="EBP86" i="8"/>
  <c r="EBQ86" i="8"/>
  <c r="EBR86" i="8"/>
  <c r="EBS86" i="8"/>
  <c r="EBT86" i="8"/>
  <c r="EBU86" i="8"/>
  <c r="EBV86" i="8"/>
  <c r="EBW86" i="8"/>
  <c r="EBX86" i="8"/>
  <c r="EBY86" i="8"/>
  <c r="EBZ86" i="8"/>
  <c r="ECA86" i="8"/>
  <c r="ECB86" i="8"/>
  <c r="ECC86" i="8"/>
  <c r="ECD86" i="8"/>
  <c r="ECE86" i="8"/>
  <c r="ECF86" i="8"/>
  <c r="ECG86" i="8"/>
  <c r="ECH86" i="8"/>
  <c r="ECI86" i="8"/>
  <c r="ECJ86" i="8"/>
  <c r="ECK86" i="8"/>
  <c r="ECL86" i="8"/>
  <c r="ECM86" i="8"/>
  <c r="ECN86" i="8"/>
  <c r="ECO86" i="8"/>
  <c r="ECP86" i="8"/>
  <c r="ECQ86" i="8"/>
  <c r="ECR86" i="8"/>
  <c r="ECS86" i="8"/>
  <c r="ECT86" i="8"/>
  <c r="ECU86" i="8"/>
  <c r="ECV86" i="8"/>
  <c r="ECW86" i="8"/>
  <c r="ECX86" i="8"/>
  <c r="ECY86" i="8"/>
  <c r="ECZ86" i="8"/>
  <c r="EDA86" i="8"/>
  <c r="EDB86" i="8"/>
  <c r="EDC86" i="8"/>
  <c r="EDD86" i="8"/>
  <c r="EDE86" i="8"/>
  <c r="EDF86" i="8"/>
  <c r="EDG86" i="8"/>
  <c r="EDH86" i="8"/>
  <c r="EDI86" i="8"/>
  <c r="EDJ86" i="8"/>
  <c r="EDK86" i="8"/>
  <c r="EDL86" i="8"/>
  <c r="EDM86" i="8"/>
  <c r="EDN86" i="8"/>
  <c r="EDO86" i="8"/>
  <c r="EDP86" i="8"/>
  <c r="EDQ86" i="8"/>
  <c r="EDR86" i="8"/>
  <c r="EDS86" i="8"/>
  <c r="EDT86" i="8"/>
  <c r="EDU86" i="8"/>
  <c r="EDV86" i="8"/>
  <c r="EDW86" i="8"/>
  <c r="EDX86" i="8"/>
  <c r="EDY86" i="8"/>
  <c r="EDZ86" i="8"/>
  <c r="EEA86" i="8"/>
  <c r="EEB86" i="8"/>
  <c r="EEC86" i="8"/>
  <c r="EED86" i="8"/>
  <c r="EEE86" i="8"/>
  <c r="EEF86" i="8"/>
  <c r="EEG86" i="8"/>
  <c r="EEH86" i="8"/>
  <c r="EEI86" i="8"/>
  <c r="EEJ86" i="8"/>
  <c r="EEK86" i="8"/>
  <c r="EEL86" i="8"/>
  <c r="EEM86" i="8"/>
  <c r="EEN86" i="8"/>
  <c r="EEO86" i="8"/>
  <c r="EEP86" i="8"/>
  <c r="EEQ86" i="8"/>
  <c r="EER86" i="8"/>
  <c r="EES86" i="8"/>
  <c r="EET86" i="8"/>
  <c r="EEU86" i="8"/>
  <c r="EEV86" i="8"/>
  <c r="EEW86" i="8"/>
  <c r="EEX86" i="8"/>
  <c r="EEY86" i="8"/>
  <c r="EEZ86" i="8"/>
  <c r="EFA86" i="8"/>
  <c r="EFB86" i="8"/>
  <c r="EFC86" i="8"/>
  <c r="EFD86" i="8"/>
  <c r="EFE86" i="8"/>
  <c r="EFF86" i="8"/>
  <c r="EFG86" i="8"/>
  <c r="EFH86" i="8"/>
  <c r="EFI86" i="8"/>
  <c r="EFJ86" i="8"/>
  <c r="EFK86" i="8"/>
  <c r="EFL86" i="8"/>
  <c r="EFM86" i="8"/>
  <c r="EFN86" i="8"/>
  <c r="EFO86" i="8"/>
  <c r="EFP86" i="8"/>
  <c r="EFQ86" i="8"/>
  <c r="EFR86" i="8"/>
  <c r="EFS86" i="8"/>
  <c r="EFT86" i="8"/>
  <c r="EFU86" i="8"/>
  <c r="EFV86" i="8"/>
  <c r="EFW86" i="8"/>
  <c r="EFX86" i="8"/>
  <c r="EFY86" i="8"/>
  <c r="EFZ86" i="8"/>
  <c r="EGA86" i="8"/>
  <c r="EGB86" i="8"/>
  <c r="EGC86" i="8"/>
  <c r="EGD86" i="8"/>
  <c r="EGE86" i="8"/>
  <c r="EGF86" i="8"/>
  <c r="EGG86" i="8"/>
  <c r="EGH86" i="8"/>
  <c r="EGI86" i="8"/>
  <c r="EGJ86" i="8"/>
  <c r="EGK86" i="8"/>
  <c r="EGL86" i="8"/>
  <c r="EGM86" i="8"/>
  <c r="EGN86" i="8"/>
  <c r="EGO86" i="8"/>
  <c r="EGP86" i="8"/>
  <c r="EGQ86" i="8"/>
  <c r="EGR86" i="8"/>
  <c r="EGS86" i="8"/>
  <c r="EGT86" i="8"/>
  <c r="EGU86" i="8"/>
  <c r="EGV86" i="8"/>
  <c r="EGW86" i="8"/>
  <c r="EGX86" i="8"/>
  <c r="EGY86" i="8"/>
  <c r="EGZ86" i="8"/>
  <c r="EHA86" i="8"/>
  <c r="EHB86" i="8"/>
  <c r="EHC86" i="8"/>
  <c r="EHD86" i="8"/>
  <c r="EHE86" i="8"/>
  <c r="EHF86" i="8"/>
  <c r="EHG86" i="8"/>
  <c r="EHH86" i="8"/>
  <c r="EHI86" i="8"/>
  <c r="EHJ86" i="8"/>
  <c r="EHK86" i="8"/>
  <c r="EHL86" i="8"/>
  <c r="EHM86" i="8"/>
  <c r="EHN86" i="8"/>
  <c r="EHO86" i="8"/>
  <c r="EHP86" i="8"/>
  <c r="EHQ86" i="8"/>
  <c r="EHR86" i="8"/>
  <c r="EHS86" i="8"/>
  <c r="EHT86" i="8"/>
  <c r="EHU86" i="8"/>
  <c r="EHV86" i="8"/>
  <c r="EHW86" i="8"/>
  <c r="EHX86" i="8"/>
  <c r="EHY86" i="8"/>
  <c r="EHZ86" i="8"/>
  <c r="EIA86" i="8"/>
  <c r="EIB86" i="8"/>
  <c r="EIC86" i="8"/>
  <c r="EID86" i="8"/>
  <c r="EIE86" i="8"/>
  <c r="EIF86" i="8"/>
  <c r="EIG86" i="8"/>
  <c r="EIH86" i="8"/>
  <c r="EII86" i="8"/>
  <c r="EIJ86" i="8"/>
  <c r="EIK86" i="8"/>
  <c r="EIL86" i="8"/>
  <c r="EIM86" i="8"/>
  <c r="EIN86" i="8"/>
  <c r="EIO86" i="8"/>
  <c r="EIP86" i="8"/>
  <c r="EIQ86" i="8"/>
  <c r="EIR86" i="8"/>
  <c r="EIS86" i="8"/>
  <c r="EIT86" i="8"/>
  <c r="EIU86" i="8"/>
  <c r="EIV86" i="8"/>
  <c r="EIW86" i="8"/>
  <c r="EIX86" i="8"/>
  <c r="EIY86" i="8"/>
  <c r="EIZ86" i="8"/>
  <c r="EJA86" i="8"/>
  <c r="EJB86" i="8"/>
  <c r="EJC86" i="8"/>
  <c r="EJD86" i="8"/>
  <c r="EJE86" i="8"/>
  <c r="EJF86" i="8"/>
  <c r="EJG86" i="8"/>
  <c r="EJH86" i="8"/>
  <c r="EJI86" i="8"/>
  <c r="EJJ86" i="8"/>
  <c r="EJK86" i="8"/>
  <c r="EJL86" i="8"/>
  <c r="EJM86" i="8"/>
  <c r="EJN86" i="8"/>
  <c r="EJO86" i="8"/>
  <c r="EJP86" i="8"/>
  <c r="EJQ86" i="8"/>
  <c r="EJR86" i="8"/>
  <c r="EJS86" i="8"/>
  <c r="EJT86" i="8"/>
  <c r="EJU86" i="8"/>
  <c r="EJV86" i="8"/>
  <c r="EJW86" i="8"/>
  <c r="EJX86" i="8"/>
  <c r="EJY86" i="8"/>
  <c r="EJZ86" i="8"/>
  <c r="EKA86" i="8"/>
  <c r="EKB86" i="8"/>
  <c r="EKC86" i="8"/>
  <c r="EKD86" i="8"/>
  <c r="EKE86" i="8"/>
  <c r="EKF86" i="8"/>
  <c r="EKG86" i="8"/>
  <c r="EKH86" i="8"/>
  <c r="EKI86" i="8"/>
  <c r="EKJ86" i="8"/>
  <c r="EKK86" i="8"/>
  <c r="EKL86" i="8"/>
  <c r="EKM86" i="8"/>
  <c r="EKN86" i="8"/>
  <c r="EKO86" i="8"/>
  <c r="EKP86" i="8"/>
  <c r="EKQ86" i="8"/>
  <c r="EKR86" i="8"/>
  <c r="EKS86" i="8"/>
  <c r="EKT86" i="8"/>
  <c r="EKU86" i="8"/>
  <c r="EKV86" i="8"/>
  <c r="EKW86" i="8"/>
  <c r="EKX86" i="8"/>
  <c r="EKY86" i="8"/>
  <c r="EKZ86" i="8"/>
  <c r="ELA86" i="8"/>
  <c r="ELB86" i="8"/>
  <c r="ELC86" i="8"/>
  <c r="ELD86" i="8"/>
  <c r="ELE86" i="8"/>
  <c r="ELF86" i="8"/>
  <c r="ELG86" i="8"/>
  <c r="ELH86" i="8"/>
  <c r="ELI86" i="8"/>
  <c r="ELJ86" i="8"/>
  <c r="ELK86" i="8"/>
  <c r="ELL86" i="8"/>
  <c r="ELM86" i="8"/>
  <c r="ELN86" i="8"/>
  <c r="ELO86" i="8"/>
  <c r="ELP86" i="8"/>
  <c r="ELQ86" i="8"/>
  <c r="ELR86" i="8"/>
  <c r="ELS86" i="8"/>
  <c r="ELT86" i="8"/>
  <c r="ELU86" i="8"/>
  <c r="ELV86" i="8"/>
  <c r="ELW86" i="8"/>
  <c r="ELX86" i="8"/>
  <c r="ELY86" i="8"/>
  <c r="ELZ86" i="8"/>
  <c r="EMA86" i="8"/>
  <c r="EMB86" i="8"/>
  <c r="EMC86" i="8"/>
  <c r="EMD86" i="8"/>
  <c r="EME86" i="8"/>
  <c r="EMF86" i="8"/>
  <c r="EMG86" i="8"/>
  <c r="EMH86" i="8"/>
  <c r="EMI86" i="8"/>
  <c r="EMJ86" i="8"/>
  <c r="EMK86" i="8"/>
  <c r="EML86" i="8"/>
  <c r="EMM86" i="8"/>
  <c r="EMN86" i="8"/>
  <c r="EMO86" i="8"/>
  <c r="EMP86" i="8"/>
  <c r="EMQ86" i="8"/>
  <c r="EMR86" i="8"/>
  <c r="EMS86" i="8"/>
  <c r="EMT86" i="8"/>
  <c r="EMU86" i="8"/>
  <c r="EMV86" i="8"/>
  <c r="EMW86" i="8"/>
  <c r="EMX86" i="8"/>
  <c r="EMY86" i="8"/>
  <c r="EMZ86" i="8"/>
  <c r="ENA86" i="8"/>
  <c r="ENB86" i="8"/>
  <c r="ENC86" i="8"/>
  <c r="END86" i="8"/>
  <c r="ENE86" i="8"/>
  <c r="ENF86" i="8"/>
  <c r="ENG86" i="8"/>
  <c r="ENH86" i="8"/>
  <c r="ENI86" i="8"/>
  <c r="ENJ86" i="8"/>
  <c r="ENK86" i="8"/>
  <c r="ENL86" i="8"/>
  <c r="ENM86" i="8"/>
  <c r="ENN86" i="8"/>
  <c r="ENO86" i="8"/>
  <c r="ENP86" i="8"/>
  <c r="ENQ86" i="8"/>
  <c r="ENR86" i="8"/>
  <c r="ENS86" i="8"/>
  <c r="ENT86" i="8"/>
  <c r="ENU86" i="8"/>
  <c r="ENV86" i="8"/>
  <c r="ENW86" i="8"/>
  <c r="ENX86" i="8"/>
  <c r="ENY86" i="8"/>
  <c r="ENZ86" i="8"/>
  <c r="EOA86" i="8"/>
  <c r="EOB86" i="8"/>
  <c r="EOC86" i="8"/>
  <c r="EOD86" i="8"/>
  <c r="EOE86" i="8"/>
  <c r="EOF86" i="8"/>
  <c r="EOG86" i="8"/>
  <c r="EOH86" i="8"/>
  <c r="EOI86" i="8"/>
  <c r="EOJ86" i="8"/>
  <c r="EOK86" i="8"/>
  <c r="EOL86" i="8"/>
  <c r="EOM86" i="8"/>
  <c r="EON86" i="8"/>
  <c r="EOO86" i="8"/>
  <c r="EOP86" i="8"/>
  <c r="EOQ86" i="8"/>
  <c r="EOR86" i="8"/>
  <c r="EOS86" i="8"/>
  <c r="EOT86" i="8"/>
  <c r="EOU86" i="8"/>
  <c r="EOV86" i="8"/>
  <c r="EOW86" i="8"/>
  <c r="EOX86" i="8"/>
  <c r="EOY86" i="8"/>
  <c r="EOZ86" i="8"/>
  <c r="EPA86" i="8"/>
  <c r="EPB86" i="8"/>
  <c r="EPC86" i="8"/>
  <c r="EPD86" i="8"/>
  <c r="EPE86" i="8"/>
  <c r="EPF86" i="8"/>
  <c r="EPG86" i="8"/>
  <c r="EPH86" i="8"/>
  <c r="EPI86" i="8"/>
  <c r="EPJ86" i="8"/>
  <c r="EPK86" i="8"/>
  <c r="EPL86" i="8"/>
  <c r="EPM86" i="8"/>
  <c r="EPN86" i="8"/>
  <c r="EPO86" i="8"/>
  <c r="EPP86" i="8"/>
  <c r="EPQ86" i="8"/>
  <c r="EPR86" i="8"/>
  <c r="EPS86" i="8"/>
  <c r="EPT86" i="8"/>
  <c r="EPU86" i="8"/>
  <c r="EPV86" i="8"/>
  <c r="EPW86" i="8"/>
  <c r="EPX86" i="8"/>
  <c r="EPY86" i="8"/>
  <c r="EPZ86" i="8"/>
  <c r="EQA86" i="8"/>
  <c r="EQB86" i="8"/>
  <c r="EQC86" i="8"/>
  <c r="EQD86" i="8"/>
  <c r="EQE86" i="8"/>
  <c r="EQF86" i="8"/>
  <c r="EQG86" i="8"/>
  <c r="EQH86" i="8"/>
  <c r="EQI86" i="8"/>
  <c r="EQJ86" i="8"/>
  <c r="EQK86" i="8"/>
  <c r="EQL86" i="8"/>
  <c r="EQM86" i="8"/>
  <c r="EQN86" i="8"/>
  <c r="EQO86" i="8"/>
  <c r="EQP86" i="8"/>
  <c r="EQQ86" i="8"/>
  <c r="EQR86" i="8"/>
  <c r="EQS86" i="8"/>
  <c r="EQT86" i="8"/>
  <c r="EQU86" i="8"/>
  <c r="EQV86" i="8"/>
  <c r="EQW86" i="8"/>
  <c r="EQX86" i="8"/>
  <c r="EQY86" i="8"/>
  <c r="EQZ86" i="8"/>
  <c r="ERA86" i="8"/>
  <c r="ERB86" i="8"/>
  <c r="ERC86" i="8"/>
  <c r="ERD86" i="8"/>
  <c r="ERE86" i="8"/>
  <c r="ERF86" i="8"/>
  <c r="ERG86" i="8"/>
  <c r="ERH86" i="8"/>
  <c r="ERI86" i="8"/>
  <c r="ERJ86" i="8"/>
  <c r="ERK86" i="8"/>
  <c r="ERL86" i="8"/>
  <c r="ERM86" i="8"/>
  <c r="ERN86" i="8"/>
  <c r="ERO86" i="8"/>
  <c r="ERP86" i="8"/>
  <c r="ERQ86" i="8"/>
  <c r="ERR86" i="8"/>
  <c r="ERS86" i="8"/>
  <c r="ERT86" i="8"/>
  <c r="ERU86" i="8"/>
  <c r="ERV86" i="8"/>
  <c r="ERW86" i="8"/>
  <c r="ERX86" i="8"/>
  <c r="ERY86" i="8"/>
  <c r="ERZ86" i="8"/>
  <c r="ESA86" i="8"/>
  <c r="ESB86" i="8"/>
  <c r="ESC86" i="8"/>
  <c r="ESD86" i="8"/>
  <c r="ESE86" i="8"/>
  <c r="ESF86" i="8"/>
  <c r="ESG86" i="8"/>
  <c r="ESH86" i="8"/>
  <c r="ESI86" i="8"/>
  <c r="ESJ86" i="8"/>
  <c r="ESK86" i="8"/>
  <c r="ESL86" i="8"/>
  <c r="ESM86" i="8"/>
  <c r="ESN86" i="8"/>
  <c r="ESO86" i="8"/>
  <c r="ESP86" i="8"/>
  <c r="ESQ86" i="8"/>
  <c r="ESR86" i="8"/>
  <c r="ESS86" i="8"/>
  <c r="EST86" i="8"/>
  <c r="ESU86" i="8"/>
  <c r="ESV86" i="8"/>
  <c r="ESW86" i="8"/>
  <c r="ESX86" i="8"/>
  <c r="ESY86" i="8"/>
  <c r="ESZ86" i="8"/>
  <c r="ETA86" i="8"/>
  <c r="ETB86" i="8"/>
  <c r="ETC86" i="8"/>
  <c r="ETD86" i="8"/>
  <c r="ETE86" i="8"/>
  <c r="ETF86" i="8"/>
  <c r="ETG86" i="8"/>
  <c r="ETH86" i="8"/>
  <c r="ETI86" i="8"/>
  <c r="ETJ86" i="8"/>
  <c r="ETK86" i="8"/>
  <c r="ETL86" i="8"/>
  <c r="ETM86" i="8"/>
  <c r="ETN86" i="8"/>
  <c r="ETO86" i="8"/>
  <c r="ETP86" i="8"/>
  <c r="ETQ86" i="8"/>
  <c r="ETR86" i="8"/>
  <c r="ETS86" i="8"/>
  <c r="ETT86" i="8"/>
  <c r="ETU86" i="8"/>
  <c r="ETV86" i="8"/>
  <c r="ETW86" i="8"/>
  <c r="ETX86" i="8"/>
  <c r="ETY86" i="8"/>
  <c r="ETZ86" i="8"/>
  <c r="EUA86" i="8"/>
  <c r="EUB86" i="8"/>
  <c r="EUC86" i="8"/>
  <c r="EUD86" i="8"/>
  <c r="EUE86" i="8"/>
  <c r="EUF86" i="8"/>
  <c r="EUG86" i="8"/>
  <c r="EUH86" i="8"/>
  <c r="EUI86" i="8"/>
  <c r="EUJ86" i="8"/>
  <c r="EUK86" i="8"/>
  <c r="EUL86" i="8"/>
  <c r="EUM86" i="8"/>
  <c r="EUN86" i="8"/>
  <c r="EUO86" i="8"/>
  <c r="EUP86" i="8"/>
  <c r="EUQ86" i="8"/>
  <c r="EUR86" i="8"/>
  <c r="EUS86" i="8"/>
  <c r="EUT86" i="8"/>
  <c r="EUU86" i="8"/>
  <c r="EUV86" i="8"/>
  <c r="EUW86" i="8"/>
  <c r="EUX86" i="8"/>
  <c r="EUY86" i="8"/>
  <c r="EUZ86" i="8"/>
  <c r="EVA86" i="8"/>
  <c r="EVB86" i="8"/>
  <c r="EVC86" i="8"/>
  <c r="EVD86" i="8"/>
  <c r="EVE86" i="8"/>
  <c r="EVF86" i="8"/>
  <c r="EVG86" i="8"/>
  <c r="EVH86" i="8"/>
  <c r="EVI86" i="8"/>
  <c r="EVJ86" i="8"/>
  <c r="EVK86" i="8"/>
  <c r="EVL86" i="8"/>
  <c r="EVM86" i="8"/>
  <c r="EVN86" i="8"/>
  <c r="EVO86" i="8"/>
  <c r="EVP86" i="8"/>
  <c r="EVQ86" i="8"/>
  <c r="EVR86" i="8"/>
  <c r="EVS86" i="8"/>
  <c r="EVT86" i="8"/>
  <c r="EVU86" i="8"/>
  <c r="EVV86" i="8"/>
  <c r="EVW86" i="8"/>
  <c r="EVX86" i="8"/>
  <c r="EVY86" i="8"/>
  <c r="EVZ86" i="8"/>
  <c r="EWA86" i="8"/>
  <c r="EWB86" i="8"/>
  <c r="EWC86" i="8"/>
  <c r="EWD86" i="8"/>
  <c r="EWE86" i="8"/>
  <c r="EWF86" i="8"/>
  <c r="EWG86" i="8"/>
  <c r="EWH86" i="8"/>
  <c r="EWI86" i="8"/>
  <c r="EWJ86" i="8"/>
  <c r="EWK86" i="8"/>
  <c r="EWL86" i="8"/>
  <c r="EWM86" i="8"/>
  <c r="EWN86" i="8"/>
  <c r="EWO86" i="8"/>
  <c r="EWP86" i="8"/>
  <c r="EWQ86" i="8"/>
  <c r="EWR86" i="8"/>
  <c r="EWS86" i="8"/>
  <c r="EWT86" i="8"/>
  <c r="EWU86" i="8"/>
  <c r="EWV86" i="8"/>
  <c r="EWW86" i="8"/>
  <c r="EWX86" i="8"/>
  <c r="EWY86" i="8"/>
  <c r="EWZ86" i="8"/>
  <c r="EXA86" i="8"/>
  <c r="EXB86" i="8"/>
  <c r="EXC86" i="8"/>
  <c r="EXD86" i="8"/>
  <c r="EXE86" i="8"/>
  <c r="EXF86" i="8"/>
  <c r="EXG86" i="8"/>
  <c r="EXH86" i="8"/>
  <c r="EXI86" i="8"/>
  <c r="EXJ86" i="8"/>
  <c r="EXK86" i="8"/>
  <c r="EXL86" i="8"/>
  <c r="EXM86" i="8"/>
  <c r="EXN86" i="8"/>
  <c r="EXO86" i="8"/>
  <c r="EXP86" i="8"/>
  <c r="EXQ86" i="8"/>
  <c r="EXR86" i="8"/>
  <c r="EXS86" i="8"/>
  <c r="EXT86" i="8"/>
  <c r="EXU86" i="8"/>
  <c r="EXV86" i="8"/>
  <c r="EXW86" i="8"/>
  <c r="EXX86" i="8"/>
  <c r="EXY86" i="8"/>
  <c r="EXZ86" i="8"/>
  <c r="EYA86" i="8"/>
  <c r="EYB86" i="8"/>
  <c r="EYC86" i="8"/>
  <c r="EYD86" i="8"/>
  <c r="EYE86" i="8"/>
  <c r="EYF86" i="8"/>
  <c r="EYG86" i="8"/>
  <c r="EYH86" i="8"/>
  <c r="EYI86" i="8"/>
  <c r="EYJ86" i="8"/>
  <c r="EYK86" i="8"/>
  <c r="EYL86" i="8"/>
  <c r="EYM86" i="8"/>
  <c r="EYN86" i="8"/>
  <c r="EYO86" i="8"/>
  <c r="EYP86" i="8"/>
  <c r="EYQ86" i="8"/>
  <c r="EYR86" i="8"/>
  <c r="EYS86" i="8"/>
  <c r="EYT86" i="8"/>
  <c r="EYU86" i="8"/>
  <c r="EYV86" i="8"/>
  <c r="EYW86" i="8"/>
  <c r="EYX86" i="8"/>
  <c r="EYY86" i="8"/>
  <c r="EYZ86" i="8"/>
  <c r="EZA86" i="8"/>
  <c r="EZB86" i="8"/>
  <c r="EZC86" i="8"/>
  <c r="EZD86" i="8"/>
  <c r="EZE86" i="8"/>
  <c r="EZF86" i="8"/>
  <c r="EZG86" i="8"/>
  <c r="EZH86" i="8"/>
  <c r="EZI86" i="8"/>
  <c r="EZJ86" i="8"/>
  <c r="EZK86" i="8"/>
  <c r="EZL86" i="8"/>
  <c r="EZM86" i="8"/>
  <c r="EZN86" i="8"/>
  <c r="EZO86" i="8"/>
  <c r="EZP86" i="8"/>
  <c r="EZQ86" i="8"/>
  <c r="EZR86" i="8"/>
  <c r="EZS86" i="8"/>
  <c r="EZT86" i="8"/>
  <c r="EZU86" i="8"/>
  <c r="EZV86" i="8"/>
  <c r="EZW86" i="8"/>
  <c r="EZX86" i="8"/>
  <c r="EZY86" i="8"/>
  <c r="EZZ86" i="8"/>
  <c r="FAA86" i="8"/>
  <c r="FAB86" i="8"/>
  <c r="FAC86" i="8"/>
  <c r="FAD86" i="8"/>
  <c r="FAE86" i="8"/>
  <c r="FAF86" i="8"/>
  <c r="FAG86" i="8"/>
  <c r="FAH86" i="8"/>
  <c r="FAI86" i="8"/>
  <c r="FAJ86" i="8"/>
  <c r="FAK86" i="8"/>
  <c r="FAL86" i="8"/>
  <c r="FAM86" i="8"/>
  <c r="FAN86" i="8"/>
  <c r="FAO86" i="8"/>
  <c r="FAP86" i="8"/>
  <c r="FAQ86" i="8"/>
  <c r="FAR86" i="8"/>
  <c r="FAS86" i="8"/>
  <c r="FAT86" i="8"/>
  <c r="FAU86" i="8"/>
  <c r="FAV86" i="8"/>
  <c r="FAW86" i="8"/>
  <c r="FAX86" i="8"/>
  <c r="FAY86" i="8"/>
  <c r="FAZ86" i="8"/>
  <c r="FBA86" i="8"/>
  <c r="FBB86" i="8"/>
  <c r="FBC86" i="8"/>
  <c r="FBD86" i="8"/>
  <c r="FBE86" i="8"/>
  <c r="FBF86" i="8"/>
  <c r="FBG86" i="8"/>
  <c r="FBH86" i="8"/>
  <c r="FBI86" i="8"/>
  <c r="FBJ86" i="8"/>
  <c r="FBK86" i="8"/>
  <c r="FBL86" i="8"/>
  <c r="FBM86" i="8"/>
  <c r="FBN86" i="8"/>
  <c r="FBO86" i="8"/>
  <c r="FBP86" i="8"/>
  <c r="FBQ86" i="8"/>
  <c r="FBR86" i="8"/>
  <c r="FBS86" i="8"/>
  <c r="FBT86" i="8"/>
  <c r="FBU86" i="8"/>
  <c r="FBV86" i="8"/>
  <c r="FBW86" i="8"/>
  <c r="FBX86" i="8"/>
  <c r="FBY86" i="8"/>
  <c r="FBZ86" i="8"/>
  <c r="FCA86" i="8"/>
  <c r="FCB86" i="8"/>
  <c r="FCC86" i="8"/>
  <c r="FCD86" i="8"/>
  <c r="FCE86" i="8"/>
  <c r="FCF86" i="8"/>
  <c r="FCG86" i="8"/>
  <c r="FCH86" i="8"/>
  <c r="FCI86" i="8"/>
  <c r="FCJ86" i="8"/>
  <c r="FCK86" i="8"/>
  <c r="FCL86" i="8"/>
  <c r="FCM86" i="8"/>
  <c r="FCN86" i="8"/>
  <c r="FCO86" i="8"/>
  <c r="FCP86" i="8"/>
  <c r="FCQ86" i="8"/>
  <c r="FCR86" i="8"/>
  <c r="FCS86" i="8"/>
  <c r="FCT86" i="8"/>
  <c r="FCU86" i="8"/>
  <c r="FCV86" i="8"/>
  <c r="FCW86" i="8"/>
  <c r="FCX86" i="8"/>
  <c r="FCY86" i="8"/>
  <c r="FCZ86" i="8"/>
  <c r="FDA86" i="8"/>
  <c r="FDB86" i="8"/>
  <c r="FDC86" i="8"/>
  <c r="FDD86" i="8"/>
  <c r="FDE86" i="8"/>
  <c r="FDF86" i="8"/>
  <c r="FDG86" i="8"/>
  <c r="FDH86" i="8"/>
  <c r="FDI86" i="8"/>
  <c r="FDJ86" i="8"/>
  <c r="FDK86" i="8"/>
  <c r="FDL86" i="8"/>
  <c r="FDM86" i="8"/>
  <c r="FDN86" i="8"/>
  <c r="FDO86" i="8"/>
  <c r="FDP86" i="8"/>
  <c r="FDQ86" i="8"/>
  <c r="FDR86" i="8"/>
  <c r="FDS86" i="8"/>
  <c r="FDT86" i="8"/>
  <c r="FDU86" i="8"/>
  <c r="FDV86" i="8"/>
  <c r="FDW86" i="8"/>
  <c r="FDX86" i="8"/>
  <c r="FDY86" i="8"/>
  <c r="FDZ86" i="8"/>
  <c r="FEA86" i="8"/>
  <c r="FEB86" i="8"/>
  <c r="FEC86" i="8"/>
  <c r="FED86" i="8"/>
  <c r="FEE86" i="8"/>
  <c r="FEF86" i="8"/>
  <c r="FEG86" i="8"/>
  <c r="FEH86" i="8"/>
  <c r="FEI86" i="8"/>
  <c r="FEJ86" i="8"/>
  <c r="FEK86" i="8"/>
  <c r="FEL86" i="8"/>
  <c r="FEM86" i="8"/>
  <c r="FEN86" i="8"/>
  <c r="FEO86" i="8"/>
  <c r="FEP86" i="8"/>
  <c r="FEQ86" i="8"/>
  <c r="FER86" i="8"/>
  <c r="FES86" i="8"/>
  <c r="FET86" i="8"/>
  <c r="FEU86" i="8"/>
  <c r="FEV86" i="8"/>
  <c r="FEW86" i="8"/>
  <c r="FEX86" i="8"/>
  <c r="FEY86" i="8"/>
  <c r="FEZ86" i="8"/>
  <c r="FFA86" i="8"/>
  <c r="FFB86" i="8"/>
  <c r="FFC86" i="8"/>
  <c r="FFD86" i="8"/>
  <c r="FFE86" i="8"/>
  <c r="FFF86" i="8"/>
  <c r="FFG86" i="8"/>
  <c r="FFH86" i="8"/>
  <c r="FFI86" i="8"/>
  <c r="FFJ86" i="8"/>
  <c r="FFK86" i="8"/>
  <c r="FFL86" i="8"/>
  <c r="FFM86" i="8"/>
  <c r="FFN86" i="8"/>
  <c r="FFO86" i="8"/>
  <c r="FFP86" i="8"/>
  <c r="FFQ86" i="8"/>
  <c r="FFR86" i="8"/>
  <c r="FFS86" i="8"/>
  <c r="FFT86" i="8"/>
  <c r="FFU86" i="8"/>
  <c r="FFV86" i="8"/>
  <c r="FFW86" i="8"/>
  <c r="FFX86" i="8"/>
  <c r="FFY86" i="8"/>
  <c r="FFZ86" i="8"/>
  <c r="FGA86" i="8"/>
  <c r="FGB86" i="8"/>
  <c r="FGC86" i="8"/>
  <c r="FGD86" i="8"/>
  <c r="FGE86" i="8"/>
  <c r="FGF86" i="8"/>
  <c r="FGG86" i="8"/>
  <c r="FGH86" i="8"/>
  <c r="FGI86" i="8"/>
  <c r="FGJ86" i="8"/>
  <c r="FGK86" i="8"/>
  <c r="FGL86" i="8"/>
  <c r="FGM86" i="8"/>
  <c r="FGN86" i="8"/>
  <c r="FGO86" i="8"/>
  <c r="FGP86" i="8"/>
  <c r="FGQ86" i="8"/>
  <c r="FGR86" i="8"/>
  <c r="FGS86" i="8"/>
  <c r="FGT86" i="8"/>
  <c r="FGU86" i="8"/>
  <c r="FGV86" i="8"/>
  <c r="FGW86" i="8"/>
  <c r="FGX86" i="8"/>
  <c r="FGY86" i="8"/>
  <c r="FGZ86" i="8"/>
  <c r="FHA86" i="8"/>
  <c r="FHB86" i="8"/>
  <c r="FHC86" i="8"/>
  <c r="FHD86" i="8"/>
  <c r="FHE86" i="8"/>
  <c r="FHF86" i="8"/>
  <c r="FHG86" i="8"/>
  <c r="FHH86" i="8"/>
  <c r="FHI86" i="8"/>
  <c r="FHJ86" i="8"/>
  <c r="FHK86" i="8"/>
  <c r="FHL86" i="8"/>
  <c r="FHM86" i="8"/>
  <c r="FHN86" i="8"/>
  <c r="FHO86" i="8"/>
  <c r="FHP86" i="8"/>
  <c r="FHQ86" i="8"/>
  <c r="FHR86" i="8"/>
  <c r="FHS86" i="8"/>
  <c r="FHT86" i="8"/>
  <c r="FHU86" i="8"/>
  <c r="FHV86" i="8"/>
  <c r="FHW86" i="8"/>
  <c r="FHX86" i="8"/>
  <c r="FHY86" i="8"/>
  <c r="FHZ86" i="8"/>
  <c r="FIA86" i="8"/>
  <c r="FIB86" i="8"/>
  <c r="FIC86" i="8"/>
  <c r="FID86" i="8"/>
  <c r="FIE86" i="8"/>
  <c r="FIF86" i="8"/>
  <c r="FIG86" i="8"/>
  <c r="FIH86" i="8"/>
  <c r="FII86" i="8"/>
  <c r="FIJ86" i="8"/>
  <c r="FIK86" i="8"/>
  <c r="FIL86" i="8"/>
  <c r="FIM86" i="8"/>
  <c r="FIN86" i="8"/>
  <c r="FIO86" i="8"/>
  <c r="FIP86" i="8"/>
  <c r="FIQ86" i="8"/>
  <c r="FIR86" i="8"/>
  <c r="FIS86" i="8"/>
  <c r="FIT86" i="8"/>
  <c r="FIU86" i="8"/>
  <c r="FIV86" i="8"/>
  <c r="FIW86" i="8"/>
  <c r="FIX86" i="8"/>
  <c r="FIY86" i="8"/>
  <c r="FIZ86" i="8"/>
  <c r="FJA86" i="8"/>
  <c r="FJB86" i="8"/>
  <c r="FJC86" i="8"/>
  <c r="FJD86" i="8"/>
  <c r="FJE86" i="8"/>
  <c r="FJF86" i="8"/>
  <c r="FJG86" i="8"/>
  <c r="FJH86" i="8"/>
  <c r="FJI86" i="8"/>
  <c r="FJJ86" i="8"/>
  <c r="FJK86" i="8"/>
  <c r="FJL86" i="8"/>
  <c r="FJM86" i="8"/>
  <c r="FJN86" i="8"/>
  <c r="FJO86" i="8"/>
  <c r="FJP86" i="8"/>
  <c r="FJQ86" i="8"/>
  <c r="FJR86" i="8"/>
  <c r="FJS86" i="8"/>
  <c r="FJT86" i="8"/>
  <c r="FJU86" i="8"/>
  <c r="FJV86" i="8"/>
  <c r="FJW86" i="8"/>
  <c r="FJX86" i="8"/>
  <c r="FJY86" i="8"/>
  <c r="FJZ86" i="8"/>
  <c r="FKA86" i="8"/>
  <c r="FKB86" i="8"/>
  <c r="FKC86" i="8"/>
  <c r="FKD86" i="8"/>
  <c r="FKE86" i="8"/>
  <c r="FKF86" i="8"/>
  <c r="FKG86" i="8"/>
  <c r="FKH86" i="8"/>
  <c r="FKI86" i="8"/>
  <c r="FKJ86" i="8"/>
  <c r="FKK86" i="8"/>
  <c r="FKL86" i="8"/>
  <c r="FKM86" i="8"/>
  <c r="FKN86" i="8"/>
  <c r="FKO86" i="8"/>
  <c r="FKP86" i="8"/>
  <c r="FKQ86" i="8"/>
  <c r="FKR86" i="8"/>
  <c r="FKS86" i="8"/>
  <c r="FKT86" i="8"/>
  <c r="FKU86" i="8"/>
  <c r="FKV86" i="8"/>
  <c r="FKW86" i="8"/>
  <c r="FKX86" i="8"/>
  <c r="FKY86" i="8"/>
  <c r="FKZ86" i="8"/>
  <c r="FLA86" i="8"/>
  <c r="FLB86" i="8"/>
  <c r="FLC86" i="8"/>
  <c r="FLD86" i="8"/>
  <c r="FLE86" i="8"/>
  <c r="FLF86" i="8"/>
  <c r="FLG86" i="8"/>
  <c r="FLH86" i="8"/>
  <c r="FLI86" i="8"/>
  <c r="FLJ86" i="8"/>
  <c r="FLK86" i="8"/>
  <c r="FLL86" i="8"/>
  <c r="FLM86" i="8"/>
  <c r="FLN86" i="8"/>
  <c r="FLO86" i="8"/>
  <c r="FLP86" i="8"/>
  <c r="FLQ86" i="8"/>
  <c r="FLR86" i="8"/>
  <c r="FLS86" i="8"/>
  <c r="FLT86" i="8"/>
  <c r="FLU86" i="8"/>
  <c r="FLV86" i="8"/>
  <c r="FLW86" i="8"/>
  <c r="FLX86" i="8"/>
  <c r="FLY86" i="8"/>
  <c r="FLZ86" i="8"/>
  <c r="FMA86" i="8"/>
  <c r="FMB86" i="8"/>
  <c r="FMC86" i="8"/>
  <c r="FMD86" i="8"/>
  <c r="FME86" i="8"/>
  <c r="FMF86" i="8"/>
  <c r="FMG86" i="8"/>
  <c r="FMH86" i="8"/>
  <c r="FMI86" i="8"/>
  <c r="FMJ86" i="8"/>
  <c r="FMK86" i="8"/>
  <c r="FML86" i="8"/>
  <c r="FMM86" i="8"/>
  <c r="FMN86" i="8"/>
  <c r="FMO86" i="8"/>
  <c r="FMP86" i="8"/>
  <c r="FMQ86" i="8"/>
  <c r="FMR86" i="8"/>
  <c r="FMS86" i="8"/>
  <c r="FMT86" i="8"/>
  <c r="FMU86" i="8"/>
  <c r="FMV86" i="8"/>
  <c r="FMW86" i="8"/>
  <c r="FMX86" i="8"/>
  <c r="FMY86" i="8"/>
  <c r="FMZ86" i="8"/>
  <c r="FNA86" i="8"/>
  <c r="FNB86" i="8"/>
  <c r="FNC86" i="8"/>
  <c r="FND86" i="8"/>
  <c r="FNE86" i="8"/>
  <c r="FNF86" i="8"/>
  <c r="FNG86" i="8"/>
  <c r="FNH86" i="8"/>
  <c r="FNI86" i="8"/>
  <c r="FNJ86" i="8"/>
  <c r="FNK86" i="8"/>
  <c r="FNL86" i="8"/>
  <c r="FNM86" i="8"/>
  <c r="FNN86" i="8"/>
  <c r="FNO86" i="8"/>
  <c r="FNP86" i="8"/>
  <c r="FNQ86" i="8"/>
  <c r="FNR86" i="8"/>
  <c r="FNS86" i="8"/>
  <c r="FNT86" i="8"/>
  <c r="FNU86" i="8"/>
  <c r="FNV86" i="8"/>
  <c r="FNW86" i="8"/>
  <c r="FNX86" i="8"/>
  <c r="FNY86" i="8"/>
  <c r="FNZ86" i="8"/>
  <c r="FOA86" i="8"/>
  <c r="FOB86" i="8"/>
  <c r="FOC86" i="8"/>
  <c r="FOD86" i="8"/>
  <c r="FOE86" i="8"/>
  <c r="FOF86" i="8"/>
  <c r="FOG86" i="8"/>
  <c r="FOH86" i="8"/>
  <c r="FOI86" i="8"/>
  <c r="FOJ86" i="8"/>
  <c r="FOK86" i="8"/>
  <c r="FOL86" i="8"/>
  <c r="FOM86" i="8"/>
  <c r="FON86" i="8"/>
  <c r="FOO86" i="8"/>
  <c r="FOP86" i="8"/>
  <c r="FOQ86" i="8"/>
  <c r="FOR86" i="8"/>
  <c r="FOS86" i="8"/>
  <c r="FOT86" i="8"/>
  <c r="FOU86" i="8"/>
  <c r="FOV86" i="8"/>
  <c r="FOW86" i="8"/>
  <c r="FOX86" i="8"/>
  <c r="FOY86" i="8"/>
  <c r="FOZ86" i="8"/>
  <c r="FPA86" i="8"/>
  <c r="FPB86" i="8"/>
  <c r="FPC86" i="8"/>
  <c r="FPD86" i="8"/>
  <c r="FPE86" i="8"/>
  <c r="FPF86" i="8"/>
  <c r="FPG86" i="8"/>
  <c r="FPH86" i="8"/>
  <c r="FPI86" i="8"/>
  <c r="FPJ86" i="8"/>
  <c r="FPK86" i="8"/>
  <c r="FPL86" i="8"/>
  <c r="FPM86" i="8"/>
  <c r="FPN86" i="8"/>
  <c r="FPO86" i="8"/>
  <c r="FPP86" i="8"/>
  <c r="FPQ86" i="8"/>
  <c r="FPR86" i="8"/>
  <c r="FPS86" i="8"/>
  <c r="FPT86" i="8"/>
  <c r="FPU86" i="8"/>
  <c r="FPV86" i="8"/>
  <c r="FPW86" i="8"/>
  <c r="FPX86" i="8"/>
  <c r="FPY86" i="8"/>
  <c r="FPZ86" i="8"/>
  <c r="FQA86" i="8"/>
  <c r="FQB86" i="8"/>
  <c r="FQC86" i="8"/>
  <c r="FQD86" i="8"/>
  <c r="FQE86" i="8"/>
  <c r="FQF86" i="8"/>
  <c r="FQG86" i="8"/>
  <c r="FQH86" i="8"/>
  <c r="FQI86" i="8"/>
  <c r="FQJ86" i="8"/>
  <c r="FQK86" i="8"/>
  <c r="FQL86" i="8"/>
  <c r="FQM86" i="8"/>
  <c r="FQN86" i="8"/>
  <c r="FQO86" i="8"/>
  <c r="FQP86" i="8"/>
  <c r="FQQ86" i="8"/>
  <c r="FQR86" i="8"/>
  <c r="FQS86" i="8"/>
  <c r="FQT86" i="8"/>
  <c r="FQU86" i="8"/>
  <c r="FQV86" i="8"/>
  <c r="FQW86" i="8"/>
  <c r="FQX86" i="8"/>
  <c r="FQY86" i="8"/>
  <c r="FQZ86" i="8"/>
  <c r="FRA86" i="8"/>
  <c r="FRB86" i="8"/>
  <c r="FRC86" i="8"/>
  <c r="FRD86" i="8"/>
  <c r="FRE86" i="8"/>
  <c r="FRF86" i="8"/>
  <c r="FRG86" i="8"/>
  <c r="FRH86" i="8"/>
  <c r="FRI86" i="8"/>
  <c r="FRJ86" i="8"/>
  <c r="FRK86" i="8"/>
  <c r="FRL86" i="8"/>
  <c r="FRM86" i="8"/>
  <c r="FRN86" i="8"/>
  <c r="FRO86" i="8"/>
  <c r="FRP86" i="8"/>
  <c r="FRQ86" i="8"/>
  <c r="FRR86" i="8"/>
  <c r="FRS86" i="8"/>
  <c r="FRT86" i="8"/>
  <c r="FRU86" i="8"/>
  <c r="FRV86" i="8"/>
  <c r="FRW86" i="8"/>
  <c r="FRX86" i="8"/>
  <c r="FRY86" i="8"/>
  <c r="FRZ86" i="8"/>
  <c r="FSA86" i="8"/>
  <c r="FSB86" i="8"/>
  <c r="FSC86" i="8"/>
  <c r="FSD86" i="8"/>
  <c r="FSE86" i="8"/>
  <c r="FSF86" i="8"/>
  <c r="FSG86" i="8"/>
  <c r="FSH86" i="8"/>
  <c r="FSI86" i="8"/>
  <c r="FSJ86" i="8"/>
  <c r="FSK86" i="8"/>
  <c r="FSL86" i="8"/>
  <c r="FSM86" i="8"/>
  <c r="FSN86" i="8"/>
  <c r="FSO86" i="8"/>
  <c r="FSP86" i="8"/>
  <c r="FSQ86" i="8"/>
  <c r="FSR86" i="8"/>
  <c r="FSS86" i="8"/>
  <c r="FST86" i="8"/>
  <c r="FSU86" i="8"/>
  <c r="FSV86" i="8"/>
  <c r="FSW86" i="8"/>
  <c r="FSX86" i="8"/>
  <c r="FSY86" i="8"/>
  <c r="FSZ86" i="8"/>
  <c r="FTA86" i="8"/>
  <c r="FTB86" i="8"/>
  <c r="FTC86" i="8"/>
  <c r="FTD86" i="8"/>
  <c r="FTE86" i="8"/>
  <c r="FTF86" i="8"/>
  <c r="FTG86" i="8"/>
  <c r="FTH86" i="8"/>
  <c r="FTI86" i="8"/>
  <c r="FTJ86" i="8"/>
  <c r="FTK86" i="8"/>
  <c r="FTL86" i="8"/>
  <c r="FTM86" i="8"/>
  <c r="FTN86" i="8"/>
  <c r="FTO86" i="8"/>
  <c r="FTP86" i="8"/>
  <c r="FTQ86" i="8"/>
  <c r="FTR86" i="8"/>
  <c r="FTS86" i="8"/>
  <c r="FTT86" i="8"/>
  <c r="FTU86" i="8"/>
  <c r="FTV86" i="8"/>
  <c r="FTW86" i="8"/>
  <c r="FTX86" i="8"/>
  <c r="FTY86" i="8"/>
  <c r="FTZ86" i="8"/>
  <c r="FUA86" i="8"/>
  <c r="FUB86" i="8"/>
  <c r="FUC86" i="8"/>
  <c r="FUD86" i="8"/>
  <c r="FUE86" i="8"/>
  <c r="FUF86" i="8"/>
  <c r="FUG86" i="8"/>
  <c r="FUH86" i="8"/>
  <c r="FUI86" i="8"/>
  <c r="FUJ86" i="8"/>
  <c r="FUK86" i="8"/>
  <c r="FUL86" i="8"/>
  <c r="FUM86" i="8"/>
  <c r="FUN86" i="8"/>
  <c r="FUO86" i="8"/>
  <c r="FUP86" i="8"/>
  <c r="FUQ86" i="8"/>
  <c r="FUR86" i="8"/>
  <c r="FUS86" i="8"/>
  <c r="FUT86" i="8"/>
  <c r="FUU86" i="8"/>
  <c r="FUV86" i="8"/>
  <c r="FUW86" i="8"/>
  <c r="FUX86" i="8"/>
  <c r="FUY86" i="8"/>
  <c r="FUZ86" i="8"/>
  <c r="FVA86" i="8"/>
  <c r="FVB86" i="8"/>
  <c r="FVC86" i="8"/>
  <c r="FVD86" i="8"/>
  <c r="FVE86" i="8"/>
  <c r="FVF86" i="8"/>
  <c r="FVG86" i="8"/>
  <c r="FVH86" i="8"/>
  <c r="FVI86" i="8"/>
  <c r="FVJ86" i="8"/>
  <c r="FVK86" i="8"/>
  <c r="FVL86" i="8"/>
  <c r="FVM86" i="8"/>
  <c r="FVN86" i="8"/>
  <c r="FVO86" i="8"/>
  <c r="FVP86" i="8"/>
  <c r="FVQ86" i="8"/>
  <c r="FVR86" i="8"/>
  <c r="FVS86" i="8"/>
  <c r="FVT86" i="8"/>
  <c r="FVU86" i="8"/>
  <c r="FVV86" i="8"/>
  <c r="FVW86" i="8"/>
  <c r="FVX86" i="8"/>
  <c r="FVY86" i="8"/>
  <c r="FVZ86" i="8"/>
  <c r="FWA86" i="8"/>
  <c r="FWB86" i="8"/>
  <c r="FWC86" i="8"/>
  <c r="FWD86" i="8"/>
  <c r="FWE86" i="8"/>
  <c r="FWF86" i="8"/>
  <c r="FWG86" i="8"/>
  <c r="FWH86" i="8"/>
  <c r="FWI86" i="8"/>
  <c r="FWJ86" i="8"/>
  <c r="FWK86" i="8"/>
  <c r="FWL86" i="8"/>
  <c r="FWM86" i="8"/>
  <c r="FWN86" i="8"/>
  <c r="FWO86" i="8"/>
  <c r="FWP86" i="8"/>
  <c r="FWQ86" i="8"/>
  <c r="FWR86" i="8"/>
  <c r="FWS86" i="8"/>
  <c r="FWT86" i="8"/>
  <c r="FWU86" i="8"/>
  <c r="FWV86" i="8"/>
  <c r="FWW86" i="8"/>
  <c r="FWX86" i="8"/>
  <c r="FWY86" i="8"/>
  <c r="FWZ86" i="8"/>
  <c r="FXA86" i="8"/>
  <c r="FXB86" i="8"/>
  <c r="FXC86" i="8"/>
  <c r="FXD86" i="8"/>
  <c r="FXE86" i="8"/>
  <c r="FXF86" i="8"/>
  <c r="FXG86" i="8"/>
  <c r="FXH86" i="8"/>
  <c r="FXI86" i="8"/>
  <c r="FXJ86" i="8"/>
  <c r="FXK86" i="8"/>
  <c r="FXL86" i="8"/>
  <c r="FXM86" i="8"/>
  <c r="FXN86" i="8"/>
  <c r="FXO86" i="8"/>
  <c r="FXP86" i="8"/>
  <c r="FXQ86" i="8"/>
  <c r="FXR86" i="8"/>
  <c r="FXS86" i="8"/>
  <c r="FXT86" i="8"/>
  <c r="FXU86" i="8"/>
  <c r="FXV86" i="8"/>
  <c r="FXW86" i="8"/>
  <c r="FXX86" i="8"/>
  <c r="FXY86" i="8"/>
  <c r="FXZ86" i="8"/>
  <c r="FYA86" i="8"/>
  <c r="FYB86" i="8"/>
  <c r="FYC86" i="8"/>
  <c r="FYD86" i="8"/>
  <c r="FYE86" i="8"/>
  <c r="FYF86" i="8"/>
  <c r="FYG86" i="8"/>
  <c r="FYH86" i="8"/>
  <c r="FYI86" i="8"/>
  <c r="FYJ86" i="8"/>
  <c r="FYK86" i="8"/>
  <c r="FYL86" i="8"/>
  <c r="FYM86" i="8"/>
  <c r="FYN86" i="8"/>
  <c r="FYO86" i="8"/>
  <c r="FYP86" i="8"/>
  <c r="FYQ86" i="8"/>
  <c r="FYR86" i="8"/>
  <c r="FYS86" i="8"/>
  <c r="FYT86" i="8"/>
  <c r="FYU86" i="8"/>
  <c r="FYV86" i="8"/>
  <c r="FYW86" i="8"/>
  <c r="FYX86" i="8"/>
  <c r="FYY86" i="8"/>
  <c r="FYZ86" i="8"/>
  <c r="FZA86" i="8"/>
  <c r="FZB86" i="8"/>
  <c r="FZC86" i="8"/>
  <c r="FZD86" i="8"/>
  <c r="FZE86" i="8"/>
  <c r="FZF86" i="8"/>
  <c r="FZG86" i="8"/>
  <c r="FZH86" i="8"/>
  <c r="FZI86" i="8"/>
  <c r="FZJ86" i="8"/>
  <c r="FZK86" i="8"/>
  <c r="FZL86" i="8"/>
  <c r="FZM86" i="8"/>
  <c r="FZN86" i="8"/>
  <c r="FZO86" i="8"/>
  <c r="FZP86" i="8"/>
  <c r="FZQ86" i="8"/>
  <c r="FZR86" i="8"/>
  <c r="FZS86" i="8"/>
  <c r="FZT86" i="8"/>
  <c r="FZU86" i="8"/>
  <c r="FZV86" i="8"/>
  <c r="FZW86" i="8"/>
  <c r="FZX86" i="8"/>
  <c r="FZY86" i="8"/>
  <c r="FZZ86" i="8"/>
  <c r="GAA86" i="8"/>
  <c r="GAB86" i="8"/>
  <c r="GAC86" i="8"/>
  <c r="GAD86" i="8"/>
  <c r="GAE86" i="8"/>
  <c r="GAF86" i="8"/>
  <c r="GAG86" i="8"/>
  <c r="GAH86" i="8"/>
  <c r="GAI86" i="8"/>
  <c r="GAJ86" i="8"/>
  <c r="GAK86" i="8"/>
  <c r="GAL86" i="8"/>
  <c r="GAM86" i="8"/>
  <c r="GAN86" i="8"/>
  <c r="GAO86" i="8"/>
  <c r="GAP86" i="8"/>
  <c r="GAQ86" i="8"/>
  <c r="GAR86" i="8"/>
  <c r="GAS86" i="8"/>
  <c r="GAT86" i="8"/>
  <c r="GAU86" i="8"/>
  <c r="GAV86" i="8"/>
  <c r="GAW86" i="8"/>
  <c r="GAX86" i="8"/>
  <c r="GAY86" i="8"/>
  <c r="GAZ86" i="8"/>
  <c r="GBA86" i="8"/>
  <c r="GBB86" i="8"/>
  <c r="GBC86" i="8"/>
  <c r="GBD86" i="8"/>
  <c r="GBE86" i="8"/>
  <c r="GBF86" i="8"/>
  <c r="GBG86" i="8"/>
  <c r="GBH86" i="8"/>
  <c r="GBI86" i="8"/>
  <c r="GBJ86" i="8"/>
  <c r="GBK86" i="8"/>
  <c r="GBL86" i="8"/>
  <c r="GBM86" i="8"/>
  <c r="GBN86" i="8"/>
  <c r="GBO86" i="8"/>
  <c r="GBP86" i="8"/>
  <c r="GBQ86" i="8"/>
  <c r="GBR86" i="8"/>
  <c r="GBS86" i="8"/>
  <c r="GBT86" i="8"/>
  <c r="GBU86" i="8"/>
  <c r="GBV86" i="8"/>
  <c r="GBW86" i="8"/>
  <c r="GBX86" i="8"/>
  <c r="GBY86" i="8"/>
  <c r="GBZ86" i="8"/>
  <c r="GCA86" i="8"/>
  <c r="GCB86" i="8"/>
  <c r="GCC86" i="8"/>
  <c r="GCD86" i="8"/>
  <c r="GCE86" i="8"/>
  <c r="GCF86" i="8"/>
  <c r="GCG86" i="8"/>
  <c r="GCH86" i="8"/>
  <c r="GCI86" i="8"/>
  <c r="GCJ86" i="8"/>
  <c r="GCK86" i="8"/>
  <c r="GCL86" i="8"/>
  <c r="GCM86" i="8"/>
  <c r="GCN86" i="8"/>
  <c r="GCO86" i="8"/>
  <c r="GCP86" i="8"/>
  <c r="GCQ86" i="8"/>
  <c r="GCR86" i="8"/>
  <c r="GCS86" i="8"/>
  <c r="GCT86" i="8"/>
  <c r="GCU86" i="8"/>
  <c r="GCV86" i="8"/>
  <c r="GCW86" i="8"/>
  <c r="GCX86" i="8"/>
  <c r="GCY86" i="8"/>
  <c r="GCZ86" i="8"/>
  <c r="GDA86" i="8"/>
  <c r="GDB86" i="8"/>
  <c r="GDC86" i="8"/>
  <c r="GDD86" i="8"/>
  <c r="GDE86" i="8"/>
  <c r="GDF86" i="8"/>
  <c r="GDG86" i="8"/>
  <c r="GDH86" i="8"/>
  <c r="GDI86" i="8"/>
  <c r="GDJ86" i="8"/>
  <c r="GDK86" i="8"/>
  <c r="GDL86" i="8"/>
  <c r="GDM86" i="8"/>
  <c r="GDN86" i="8"/>
  <c r="GDO86" i="8"/>
  <c r="GDP86" i="8"/>
  <c r="GDQ86" i="8"/>
  <c r="GDR86" i="8"/>
  <c r="GDS86" i="8"/>
  <c r="GDT86" i="8"/>
  <c r="GDU86" i="8"/>
  <c r="GDV86" i="8"/>
  <c r="GDW86" i="8"/>
  <c r="GDX86" i="8"/>
  <c r="GDY86" i="8"/>
  <c r="GDZ86" i="8"/>
  <c r="GEA86" i="8"/>
  <c r="GEB86" i="8"/>
  <c r="GEC86" i="8"/>
  <c r="GED86" i="8"/>
  <c r="GEE86" i="8"/>
  <c r="GEF86" i="8"/>
  <c r="GEG86" i="8"/>
  <c r="GEH86" i="8"/>
  <c r="GEI86" i="8"/>
  <c r="GEJ86" i="8"/>
  <c r="GEK86" i="8"/>
  <c r="GEL86" i="8"/>
  <c r="GEM86" i="8"/>
  <c r="GEN86" i="8"/>
  <c r="GEO86" i="8"/>
  <c r="GEP86" i="8"/>
  <c r="GEQ86" i="8"/>
  <c r="GER86" i="8"/>
  <c r="GES86" i="8"/>
  <c r="GET86" i="8"/>
  <c r="GEU86" i="8"/>
  <c r="GEV86" i="8"/>
  <c r="GEW86" i="8"/>
  <c r="GEX86" i="8"/>
  <c r="GEY86" i="8"/>
  <c r="GEZ86" i="8"/>
  <c r="GFA86" i="8"/>
  <c r="GFB86" i="8"/>
  <c r="GFC86" i="8"/>
  <c r="GFD86" i="8"/>
  <c r="GFE86" i="8"/>
  <c r="GFF86" i="8"/>
  <c r="GFG86" i="8"/>
  <c r="GFH86" i="8"/>
  <c r="GFI86" i="8"/>
  <c r="GFJ86" i="8"/>
  <c r="GFK86" i="8"/>
  <c r="GFL86" i="8"/>
  <c r="GFM86" i="8"/>
  <c r="GFN86" i="8"/>
  <c r="GFO86" i="8"/>
  <c r="GFP86" i="8"/>
  <c r="GFQ86" i="8"/>
  <c r="GFR86" i="8"/>
  <c r="GFS86" i="8"/>
  <c r="GFT86" i="8"/>
  <c r="GFU86" i="8"/>
  <c r="GFV86" i="8"/>
  <c r="GFW86" i="8"/>
  <c r="GFX86" i="8"/>
  <c r="GFY86" i="8"/>
  <c r="GFZ86" i="8"/>
  <c r="GGA86" i="8"/>
  <c r="GGB86" i="8"/>
  <c r="GGC86" i="8"/>
  <c r="GGD86" i="8"/>
  <c r="GGE86" i="8"/>
  <c r="GGF86" i="8"/>
  <c r="GGG86" i="8"/>
  <c r="GGH86" i="8"/>
  <c r="GGI86" i="8"/>
  <c r="GGJ86" i="8"/>
  <c r="GGK86" i="8"/>
  <c r="GGL86" i="8"/>
  <c r="GGM86" i="8"/>
  <c r="GGN86" i="8"/>
  <c r="GGO86" i="8"/>
  <c r="GGP86" i="8"/>
  <c r="GGQ86" i="8"/>
  <c r="GGR86" i="8"/>
  <c r="GGS86" i="8"/>
  <c r="GGT86" i="8"/>
  <c r="GGU86" i="8"/>
  <c r="GGV86" i="8"/>
  <c r="GGW86" i="8"/>
  <c r="GGX86" i="8"/>
  <c r="GGY86" i="8"/>
  <c r="GGZ86" i="8"/>
  <c r="GHA86" i="8"/>
  <c r="GHB86" i="8"/>
  <c r="GHC86" i="8"/>
  <c r="GHD86" i="8"/>
  <c r="GHE86" i="8"/>
  <c r="GHF86" i="8"/>
  <c r="GHG86" i="8"/>
  <c r="GHH86" i="8"/>
  <c r="GHI86" i="8"/>
  <c r="GHJ86" i="8"/>
  <c r="GHK86" i="8"/>
  <c r="GHL86" i="8"/>
  <c r="GHM86" i="8"/>
  <c r="GHN86" i="8"/>
  <c r="GHO86" i="8"/>
  <c r="GHP86" i="8"/>
  <c r="GHQ86" i="8"/>
  <c r="GHR86" i="8"/>
  <c r="GHS86" i="8"/>
  <c r="GHT86" i="8"/>
  <c r="GHU86" i="8"/>
  <c r="GHV86" i="8"/>
  <c r="GHW86" i="8"/>
  <c r="GHX86" i="8"/>
  <c r="GHY86" i="8"/>
  <c r="GHZ86" i="8"/>
  <c r="GIA86" i="8"/>
  <c r="GIB86" i="8"/>
  <c r="GIC86" i="8"/>
  <c r="GID86" i="8"/>
  <c r="GIE86" i="8"/>
  <c r="GIF86" i="8"/>
  <c r="GIG86" i="8"/>
  <c r="GIH86" i="8"/>
  <c r="GII86" i="8"/>
  <c r="GIJ86" i="8"/>
  <c r="GIK86" i="8"/>
  <c r="GIL86" i="8"/>
  <c r="GIM86" i="8"/>
  <c r="GIN86" i="8"/>
  <c r="GIO86" i="8"/>
  <c r="GIP86" i="8"/>
  <c r="GIQ86" i="8"/>
  <c r="GIR86" i="8"/>
  <c r="GIS86" i="8"/>
  <c r="GIT86" i="8"/>
  <c r="GIU86" i="8"/>
  <c r="GIV86" i="8"/>
  <c r="GIW86" i="8"/>
  <c r="GIX86" i="8"/>
  <c r="GIY86" i="8"/>
  <c r="GIZ86" i="8"/>
  <c r="GJA86" i="8"/>
  <c r="GJB86" i="8"/>
  <c r="GJC86" i="8"/>
  <c r="GJD86" i="8"/>
  <c r="GJE86" i="8"/>
  <c r="GJF86" i="8"/>
  <c r="GJG86" i="8"/>
  <c r="GJH86" i="8"/>
  <c r="GJI86" i="8"/>
  <c r="GJJ86" i="8"/>
  <c r="GJK86" i="8"/>
  <c r="GJL86" i="8"/>
  <c r="GJM86" i="8"/>
  <c r="GJN86" i="8"/>
  <c r="GJO86" i="8"/>
  <c r="GJP86" i="8"/>
  <c r="GJQ86" i="8"/>
  <c r="GJR86" i="8"/>
  <c r="GJS86" i="8"/>
  <c r="GJT86" i="8"/>
  <c r="GJU86" i="8"/>
  <c r="GJV86" i="8"/>
  <c r="GJW86" i="8"/>
  <c r="GJX86" i="8"/>
  <c r="GJY86" i="8"/>
  <c r="GJZ86" i="8"/>
  <c r="GKA86" i="8"/>
  <c r="GKB86" i="8"/>
  <c r="GKC86" i="8"/>
  <c r="GKD86" i="8"/>
  <c r="GKE86" i="8"/>
  <c r="GKF86" i="8"/>
  <c r="GKG86" i="8"/>
  <c r="GKH86" i="8"/>
  <c r="GKI86" i="8"/>
  <c r="GKJ86" i="8"/>
  <c r="GKK86" i="8"/>
  <c r="GKL86" i="8"/>
  <c r="GKM86" i="8"/>
  <c r="GKN86" i="8"/>
  <c r="GKO86" i="8"/>
  <c r="GKP86" i="8"/>
  <c r="GKQ86" i="8"/>
  <c r="GKR86" i="8"/>
  <c r="GKS86" i="8"/>
  <c r="GKT86" i="8"/>
  <c r="GKU86" i="8"/>
  <c r="GKV86" i="8"/>
  <c r="GKW86" i="8"/>
  <c r="GKX86" i="8"/>
  <c r="GKY86" i="8"/>
  <c r="GKZ86" i="8"/>
  <c r="GLA86" i="8"/>
  <c r="GLB86" i="8"/>
  <c r="GLC86" i="8"/>
  <c r="GLD86" i="8"/>
  <c r="GLE86" i="8"/>
  <c r="GLF86" i="8"/>
  <c r="GLG86" i="8"/>
  <c r="GLH86" i="8"/>
  <c r="GLI86" i="8"/>
  <c r="GLJ86" i="8"/>
  <c r="GLK86" i="8"/>
  <c r="GLL86" i="8"/>
  <c r="GLM86" i="8"/>
  <c r="GLN86" i="8"/>
  <c r="GLO86" i="8"/>
  <c r="GLP86" i="8"/>
  <c r="GLQ86" i="8"/>
  <c r="GLR86" i="8"/>
  <c r="GLS86" i="8"/>
  <c r="GLT86" i="8"/>
  <c r="GLU86" i="8"/>
  <c r="GLV86" i="8"/>
  <c r="GLW86" i="8"/>
  <c r="GLX86" i="8"/>
  <c r="GLY86" i="8"/>
  <c r="GLZ86" i="8"/>
  <c r="GMA86" i="8"/>
  <c r="GMB86" i="8"/>
  <c r="GMC86" i="8"/>
  <c r="GMD86" i="8"/>
  <c r="GME86" i="8"/>
  <c r="GMF86" i="8"/>
  <c r="GMG86" i="8"/>
  <c r="GMH86" i="8"/>
  <c r="GMI86" i="8"/>
  <c r="GMJ86" i="8"/>
  <c r="GMK86" i="8"/>
  <c r="GML86" i="8"/>
  <c r="GMM86" i="8"/>
  <c r="GMN86" i="8"/>
  <c r="GMO86" i="8"/>
  <c r="GMP86" i="8"/>
  <c r="GMQ86" i="8"/>
  <c r="GMR86" i="8"/>
  <c r="GMS86" i="8"/>
  <c r="GMT86" i="8"/>
  <c r="GMU86" i="8"/>
  <c r="GMV86" i="8"/>
  <c r="GMW86" i="8"/>
  <c r="GMX86" i="8"/>
  <c r="GMY86" i="8"/>
  <c r="GMZ86" i="8"/>
  <c r="GNA86" i="8"/>
  <c r="GNB86" i="8"/>
  <c r="GNC86" i="8"/>
  <c r="GND86" i="8"/>
  <c r="GNE86" i="8"/>
  <c r="GNF86" i="8"/>
  <c r="GNG86" i="8"/>
  <c r="GNH86" i="8"/>
  <c r="GNI86" i="8"/>
  <c r="GNJ86" i="8"/>
  <c r="GNK86" i="8"/>
  <c r="GNL86" i="8"/>
  <c r="GNM86" i="8"/>
  <c r="GNN86" i="8"/>
  <c r="GNO86" i="8"/>
  <c r="GNP86" i="8"/>
  <c r="GNQ86" i="8"/>
  <c r="GNR86" i="8"/>
  <c r="GNS86" i="8"/>
  <c r="GNT86" i="8"/>
  <c r="GNU86" i="8"/>
  <c r="GNV86" i="8"/>
  <c r="GNW86" i="8"/>
  <c r="GNX86" i="8"/>
  <c r="GNY86" i="8"/>
  <c r="GNZ86" i="8"/>
  <c r="GOA86" i="8"/>
  <c r="GOB86" i="8"/>
  <c r="GOC86" i="8"/>
  <c r="GOD86" i="8"/>
  <c r="GOE86" i="8"/>
  <c r="GOF86" i="8"/>
  <c r="GOG86" i="8"/>
  <c r="GOH86" i="8"/>
  <c r="GOI86" i="8"/>
  <c r="GOJ86" i="8"/>
  <c r="GOK86" i="8"/>
  <c r="GOL86" i="8"/>
  <c r="GOM86" i="8"/>
  <c r="GON86" i="8"/>
  <c r="GOO86" i="8"/>
  <c r="GOP86" i="8"/>
  <c r="GOQ86" i="8"/>
  <c r="GOR86" i="8"/>
  <c r="GOS86" i="8"/>
  <c r="GOT86" i="8"/>
  <c r="GOU86" i="8"/>
  <c r="GOV86" i="8"/>
  <c r="GOW86" i="8"/>
  <c r="GOX86" i="8"/>
  <c r="GOY86" i="8"/>
  <c r="GOZ86" i="8"/>
  <c r="GPA86" i="8"/>
  <c r="GPB86" i="8"/>
  <c r="GPC86" i="8"/>
  <c r="GPD86" i="8"/>
  <c r="GPE86" i="8"/>
  <c r="GPF86" i="8"/>
  <c r="GPG86" i="8"/>
  <c r="GPH86" i="8"/>
  <c r="GPI86" i="8"/>
  <c r="GPJ86" i="8"/>
  <c r="GPK86" i="8"/>
  <c r="GPL86" i="8"/>
  <c r="GPM86" i="8"/>
  <c r="GPN86" i="8"/>
  <c r="GPO86" i="8"/>
  <c r="GPP86" i="8"/>
  <c r="GPQ86" i="8"/>
  <c r="GPR86" i="8"/>
  <c r="GPS86" i="8"/>
  <c r="GPT86" i="8"/>
  <c r="GPU86" i="8"/>
  <c r="GPV86" i="8"/>
  <c r="GPW86" i="8"/>
  <c r="GPX86" i="8"/>
  <c r="GPY86" i="8"/>
  <c r="GPZ86" i="8"/>
  <c r="GQA86" i="8"/>
  <c r="GQB86" i="8"/>
  <c r="GQC86" i="8"/>
  <c r="GQD86" i="8"/>
  <c r="GQE86" i="8"/>
  <c r="GQF86" i="8"/>
  <c r="GQG86" i="8"/>
  <c r="GQH86" i="8"/>
  <c r="GQI86" i="8"/>
  <c r="GQJ86" i="8"/>
  <c r="GQK86" i="8"/>
  <c r="GQL86" i="8"/>
  <c r="GQM86" i="8"/>
  <c r="GQN86" i="8"/>
  <c r="GQO86" i="8"/>
  <c r="GQP86" i="8"/>
  <c r="GQQ86" i="8"/>
  <c r="GQR86" i="8"/>
  <c r="GQS86" i="8"/>
  <c r="GQT86" i="8"/>
  <c r="GQU86" i="8"/>
  <c r="GQV86" i="8"/>
  <c r="GQW86" i="8"/>
  <c r="GQX86" i="8"/>
  <c r="GQY86" i="8"/>
  <c r="GQZ86" i="8"/>
  <c r="GRA86" i="8"/>
  <c r="GRB86" i="8"/>
  <c r="GRC86" i="8"/>
  <c r="GRD86" i="8"/>
  <c r="GRE86" i="8"/>
  <c r="GRF86" i="8"/>
  <c r="GRG86" i="8"/>
  <c r="GRH86" i="8"/>
  <c r="GRI86" i="8"/>
  <c r="GRJ86" i="8"/>
  <c r="GRK86" i="8"/>
  <c r="GRL86" i="8"/>
  <c r="GRM86" i="8"/>
  <c r="GRN86" i="8"/>
  <c r="GRO86" i="8"/>
  <c r="GRP86" i="8"/>
  <c r="GRQ86" i="8"/>
  <c r="GRR86" i="8"/>
  <c r="GRS86" i="8"/>
  <c r="GRT86" i="8"/>
  <c r="GRU86" i="8"/>
  <c r="GRV86" i="8"/>
  <c r="GRW86" i="8"/>
  <c r="GRX86" i="8"/>
  <c r="GRY86" i="8"/>
  <c r="GRZ86" i="8"/>
  <c r="GSA86" i="8"/>
  <c r="GSB86" i="8"/>
  <c r="GSC86" i="8"/>
  <c r="GSD86" i="8"/>
  <c r="GSE86" i="8"/>
  <c r="GSF86" i="8"/>
  <c r="GSG86" i="8"/>
  <c r="GSH86" i="8"/>
  <c r="GSI86" i="8"/>
  <c r="GSJ86" i="8"/>
  <c r="GSK86" i="8"/>
  <c r="GSL86" i="8"/>
  <c r="GSM86" i="8"/>
  <c r="GSN86" i="8"/>
  <c r="GSO86" i="8"/>
  <c r="GSP86" i="8"/>
  <c r="GSQ86" i="8"/>
  <c r="GSR86" i="8"/>
  <c r="GSS86" i="8"/>
  <c r="GST86" i="8"/>
  <c r="GSU86" i="8"/>
  <c r="GSV86" i="8"/>
  <c r="GSW86" i="8"/>
  <c r="GSX86" i="8"/>
  <c r="GSY86" i="8"/>
  <c r="GSZ86" i="8"/>
  <c r="GTA86" i="8"/>
  <c r="GTB86" i="8"/>
  <c r="GTC86" i="8"/>
  <c r="GTD86" i="8"/>
  <c r="GTE86" i="8"/>
  <c r="GTF86" i="8"/>
  <c r="GTG86" i="8"/>
  <c r="GTH86" i="8"/>
  <c r="GTI86" i="8"/>
  <c r="GTJ86" i="8"/>
  <c r="GTK86" i="8"/>
  <c r="GTL86" i="8"/>
  <c r="GTM86" i="8"/>
  <c r="GTN86" i="8"/>
  <c r="GTO86" i="8"/>
  <c r="GTP86" i="8"/>
  <c r="GTQ86" i="8"/>
  <c r="GTR86" i="8"/>
  <c r="GTS86" i="8"/>
  <c r="GTT86" i="8"/>
  <c r="GTU86" i="8"/>
  <c r="GTV86" i="8"/>
  <c r="GTW86" i="8"/>
  <c r="GTX86" i="8"/>
  <c r="GTY86" i="8"/>
  <c r="GTZ86" i="8"/>
  <c r="GUA86" i="8"/>
  <c r="GUB86" i="8"/>
  <c r="GUC86" i="8"/>
  <c r="GUD86" i="8"/>
  <c r="GUE86" i="8"/>
  <c r="GUF86" i="8"/>
  <c r="GUG86" i="8"/>
  <c r="GUH86" i="8"/>
  <c r="GUI86" i="8"/>
  <c r="GUJ86" i="8"/>
  <c r="GUK86" i="8"/>
  <c r="GUL86" i="8"/>
  <c r="GUM86" i="8"/>
  <c r="GUN86" i="8"/>
  <c r="GUO86" i="8"/>
  <c r="GUP86" i="8"/>
  <c r="GUQ86" i="8"/>
  <c r="GUR86" i="8"/>
  <c r="GUS86" i="8"/>
  <c r="GUT86" i="8"/>
  <c r="GUU86" i="8"/>
  <c r="GUV86" i="8"/>
  <c r="GUW86" i="8"/>
  <c r="GUX86" i="8"/>
  <c r="GUY86" i="8"/>
  <c r="GUZ86" i="8"/>
  <c r="GVA86" i="8"/>
  <c r="GVB86" i="8"/>
  <c r="GVC86" i="8"/>
  <c r="GVD86" i="8"/>
  <c r="GVE86" i="8"/>
  <c r="GVF86" i="8"/>
  <c r="GVG86" i="8"/>
  <c r="GVH86" i="8"/>
  <c r="GVI86" i="8"/>
  <c r="GVJ86" i="8"/>
  <c r="GVK86" i="8"/>
  <c r="GVL86" i="8"/>
  <c r="GVM86" i="8"/>
  <c r="GVN86" i="8"/>
  <c r="GVO86" i="8"/>
  <c r="GVP86" i="8"/>
  <c r="GVQ86" i="8"/>
  <c r="GVR86" i="8"/>
  <c r="GVS86" i="8"/>
  <c r="GVT86" i="8"/>
  <c r="GVU86" i="8"/>
  <c r="GVV86" i="8"/>
  <c r="GVW86" i="8"/>
  <c r="GVX86" i="8"/>
  <c r="GVY86" i="8"/>
  <c r="GVZ86" i="8"/>
  <c r="GWA86" i="8"/>
  <c r="GWB86" i="8"/>
  <c r="GWC86" i="8"/>
  <c r="GWD86" i="8"/>
  <c r="GWE86" i="8"/>
  <c r="GWF86" i="8"/>
  <c r="GWG86" i="8"/>
  <c r="GWH86" i="8"/>
  <c r="GWI86" i="8"/>
  <c r="GWJ86" i="8"/>
  <c r="GWK86" i="8"/>
  <c r="GWL86" i="8"/>
  <c r="GWM86" i="8"/>
  <c r="GWN86" i="8"/>
  <c r="GWO86" i="8"/>
  <c r="GWP86" i="8"/>
  <c r="GWQ86" i="8"/>
  <c r="GWR86" i="8"/>
  <c r="GWS86" i="8"/>
  <c r="GWT86" i="8"/>
  <c r="GWU86" i="8"/>
  <c r="GWV86" i="8"/>
  <c r="GWW86" i="8"/>
  <c r="GWX86" i="8"/>
  <c r="GWY86" i="8"/>
  <c r="GWZ86" i="8"/>
  <c r="GXA86" i="8"/>
  <c r="GXB86" i="8"/>
  <c r="GXC86" i="8"/>
  <c r="GXD86" i="8"/>
  <c r="GXE86" i="8"/>
  <c r="GXF86" i="8"/>
  <c r="GXG86" i="8"/>
  <c r="GXH86" i="8"/>
  <c r="GXI86" i="8"/>
  <c r="GXJ86" i="8"/>
  <c r="GXK86" i="8"/>
  <c r="GXL86" i="8"/>
  <c r="GXM86" i="8"/>
  <c r="GXN86" i="8"/>
  <c r="GXO86" i="8"/>
  <c r="GXP86" i="8"/>
  <c r="GXQ86" i="8"/>
  <c r="GXR86" i="8"/>
  <c r="GXS86" i="8"/>
  <c r="GXT86" i="8"/>
  <c r="GXU86" i="8"/>
  <c r="GXV86" i="8"/>
  <c r="GXW86" i="8"/>
  <c r="GXX86" i="8"/>
  <c r="GXY86" i="8"/>
  <c r="GXZ86" i="8"/>
  <c r="GYA86" i="8"/>
  <c r="GYB86" i="8"/>
  <c r="GYC86" i="8"/>
  <c r="GYD86" i="8"/>
  <c r="GYE86" i="8"/>
  <c r="GYF86" i="8"/>
  <c r="GYG86" i="8"/>
  <c r="GYH86" i="8"/>
  <c r="GYI86" i="8"/>
  <c r="GYJ86" i="8"/>
  <c r="GYK86" i="8"/>
  <c r="GYL86" i="8"/>
  <c r="GYM86" i="8"/>
  <c r="GYN86" i="8"/>
  <c r="GYO86" i="8"/>
  <c r="GYP86" i="8"/>
  <c r="GYQ86" i="8"/>
  <c r="GYR86" i="8"/>
  <c r="GYS86" i="8"/>
  <c r="GYT86" i="8"/>
  <c r="GYU86" i="8"/>
  <c r="GYV86" i="8"/>
  <c r="GYW86" i="8"/>
  <c r="GYX86" i="8"/>
  <c r="GYY86" i="8"/>
  <c r="GYZ86" i="8"/>
  <c r="GZA86" i="8"/>
  <c r="GZB86" i="8"/>
  <c r="GZC86" i="8"/>
  <c r="GZD86" i="8"/>
  <c r="GZE86" i="8"/>
  <c r="GZF86" i="8"/>
  <c r="GZG86" i="8"/>
  <c r="GZH86" i="8"/>
  <c r="GZI86" i="8"/>
  <c r="GZJ86" i="8"/>
  <c r="GZK86" i="8"/>
  <c r="GZL86" i="8"/>
  <c r="GZM86" i="8"/>
  <c r="GZN86" i="8"/>
  <c r="GZO86" i="8"/>
  <c r="GZP86" i="8"/>
  <c r="GZQ86" i="8"/>
  <c r="GZR86" i="8"/>
  <c r="GZS86" i="8"/>
  <c r="GZT86" i="8"/>
  <c r="GZU86" i="8"/>
  <c r="GZV86" i="8"/>
  <c r="GZW86" i="8"/>
  <c r="GZX86" i="8"/>
  <c r="GZY86" i="8"/>
  <c r="GZZ86" i="8"/>
  <c r="HAA86" i="8"/>
  <c r="HAB86" i="8"/>
  <c r="HAC86" i="8"/>
  <c r="HAD86" i="8"/>
  <c r="HAE86" i="8"/>
  <c r="HAF86" i="8"/>
  <c r="HAG86" i="8"/>
  <c r="HAH86" i="8"/>
  <c r="HAI86" i="8"/>
  <c r="HAJ86" i="8"/>
  <c r="HAK86" i="8"/>
  <c r="HAL86" i="8"/>
  <c r="HAM86" i="8"/>
  <c r="HAN86" i="8"/>
  <c r="HAO86" i="8"/>
  <c r="HAP86" i="8"/>
  <c r="HAQ86" i="8"/>
  <c r="HAR86" i="8"/>
  <c r="HAS86" i="8"/>
  <c r="HAT86" i="8"/>
  <c r="HAU86" i="8"/>
  <c r="HAV86" i="8"/>
  <c r="HAW86" i="8"/>
  <c r="HAX86" i="8"/>
  <c r="HAY86" i="8"/>
  <c r="HAZ86" i="8"/>
  <c r="HBA86" i="8"/>
  <c r="HBB86" i="8"/>
  <c r="HBC86" i="8"/>
  <c r="HBD86" i="8"/>
  <c r="HBE86" i="8"/>
  <c r="HBF86" i="8"/>
  <c r="HBG86" i="8"/>
  <c r="HBH86" i="8"/>
  <c r="HBI86" i="8"/>
  <c r="HBJ86" i="8"/>
  <c r="HBK86" i="8"/>
  <c r="HBL86" i="8"/>
  <c r="HBM86" i="8"/>
  <c r="HBN86" i="8"/>
  <c r="HBO86" i="8"/>
  <c r="HBP86" i="8"/>
  <c r="HBQ86" i="8"/>
  <c r="HBR86" i="8"/>
  <c r="HBS86" i="8"/>
  <c r="HBT86" i="8"/>
  <c r="HBU86" i="8"/>
  <c r="HBV86" i="8"/>
  <c r="HBW86" i="8"/>
  <c r="HBX86" i="8"/>
  <c r="HBY86" i="8"/>
  <c r="HBZ86" i="8"/>
  <c r="HCA86" i="8"/>
  <c r="HCB86" i="8"/>
  <c r="HCC86" i="8"/>
  <c r="HCD86" i="8"/>
  <c r="HCE86" i="8"/>
  <c r="HCF86" i="8"/>
  <c r="HCG86" i="8"/>
  <c r="HCH86" i="8"/>
  <c r="HCI86" i="8"/>
  <c r="HCJ86" i="8"/>
  <c r="HCK86" i="8"/>
  <c r="HCL86" i="8"/>
  <c r="HCM86" i="8"/>
  <c r="HCN86" i="8"/>
  <c r="HCO86" i="8"/>
  <c r="HCP86" i="8"/>
  <c r="HCQ86" i="8"/>
  <c r="HCR86" i="8"/>
  <c r="HCS86" i="8"/>
  <c r="HCT86" i="8"/>
  <c r="HCU86" i="8"/>
  <c r="HCV86" i="8"/>
  <c r="HCW86" i="8"/>
  <c r="HCX86" i="8"/>
  <c r="HCY86" i="8"/>
  <c r="HCZ86" i="8"/>
  <c r="HDA86" i="8"/>
  <c r="HDB86" i="8"/>
  <c r="HDC86" i="8"/>
  <c r="HDD86" i="8"/>
  <c r="HDE86" i="8"/>
  <c r="HDF86" i="8"/>
  <c r="HDG86" i="8"/>
  <c r="HDH86" i="8"/>
  <c r="HDI86" i="8"/>
  <c r="HDJ86" i="8"/>
  <c r="HDK86" i="8"/>
  <c r="HDL86" i="8"/>
  <c r="HDM86" i="8"/>
  <c r="HDN86" i="8"/>
  <c r="HDO86" i="8"/>
  <c r="HDP86" i="8"/>
  <c r="HDQ86" i="8"/>
  <c r="HDR86" i="8"/>
  <c r="HDS86" i="8"/>
  <c r="HDT86" i="8"/>
  <c r="HDU86" i="8"/>
  <c r="HDV86" i="8"/>
  <c r="HDW86" i="8"/>
  <c r="HDX86" i="8"/>
  <c r="HDY86" i="8"/>
  <c r="HDZ86" i="8"/>
  <c r="HEA86" i="8"/>
  <c r="HEB86" i="8"/>
  <c r="HEC86" i="8"/>
  <c r="HED86" i="8"/>
  <c r="HEE86" i="8"/>
  <c r="HEF86" i="8"/>
  <c r="HEG86" i="8"/>
  <c r="HEH86" i="8"/>
  <c r="HEI86" i="8"/>
  <c r="HEJ86" i="8"/>
  <c r="HEK86" i="8"/>
  <c r="HEL86" i="8"/>
  <c r="HEM86" i="8"/>
  <c r="HEN86" i="8"/>
  <c r="HEO86" i="8"/>
  <c r="HEP86" i="8"/>
  <c r="HEQ86" i="8"/>
  <c r="HER86" i="8"/>
  <c r="HES86" i="8"/>
  <c r="HET86" i="8"/>
  <c r="HEU86" i="8"/>
  <c r="HEV86" i="8"/>
  <c r="HEW86" i="8"/>
  <c r="HEX86" i="8"/>
  <c r="HEY86" i="8"/>
  <c r="HEZ86" i="8"/>
  <c r="HFA86" i="8"/>
  <c r="HFB86" i="8"/>
  <c r="HFC86" i="8"/>
  <c r="HFD86" i="8"/>
  <c r="HFE86" i="8"/>
  <c r="HFF86" i="8"/>
  <c r="HFG86" i="8"/>
  <c r="HFH86" i="8"/>
  <c r="HFI86" i="8"/>
  <c r="HFJ86" i="8"/>
  <c r="HFK86" i="8"/>
  <c r="HFL86" i="8"/>
  <c r="HFM86" i="8"/>
  <c r="HFN86" i="8"/>
  <c r="HFO86" i="8"/>
  <c r="HFP86" i="8"/>
  <c r="HFQ86" i="8"/>
  <c r="HFR86" i="8"/>
  <c r="HFS86" i="8"/>
  <c r="HFT86" i="8"/>
  <c r="HFU86" i="8"/>
  <c r="HFV86" i="8"/>
  <c r="HFW86" i="8"/>
  <c r="HFX86" i="8"/>
  <c r="HFY86" i="8"/>
  <c r="HFZ86" i="8"/>
  <c r="HGA86" i="8"/>
  <c r="HGB86" i="8"/>
  <c r="HGC86" i="8"/>
  <c r="HGD86" i="8"/>
  <c r="HGE86" i="8"/>
  <c r="HGF86" i="8"/>
  <c r="HGG86" i="8"/>
  <c r="HGH86" i="8"/>
  <c r="HGI86" i="8"/>
  <c r="HGJ86" i="8"/>
  <c r="HGK86" i="8"/>
  <c r="HGL86" i="8"/>
  <c r="HGM86" i="8"/>
  <c r="HGN86" i="8"/>
  <c r="HGO86" i="8"/>
  <c r="HGP86" i="8"/>
  <c r="HGQ86" i="8"/>
  <c r="HGR86" i="8"/>
  <c r="HGS86" i="8"/>
  <c r="HGT86" i="8"/>
  <c r="HGU86" i="8"/>
  <c r="HGV86" i="8"/>
  <c r="HGW86" i="8"/>
  <c r="HGX86" i="8"/>
  <c r="HGY86" i="8"/>
  <c r="HGZ86" i="8"/>
  <c r="HHA86" i="8"/>
  <c r="HHB86" i="8"/>
  <c r="HHC86" i="8"/>
  <c r="HHD86" i="8"/>
  <c r="HHE86" i="8"/>
  <c r="HHF86" i="8"/>
  <c r="HHG86" i="8"/>
  <c r="HHH86" i="8"/>
  <c r="HHI86" i="8"/>
  <c r="HHJ86" i="8"/>
  <c r="HHK86" i="8"/>
  <c r="HHL86" i="8"/>
  <c r="HHM86" i="8"/>
  <c r="HHN86" i="8"/>
  <c r="HHO86" i="8"/>
  <c r="HHP86" i="8"/>
  <c r="HHQ86" i="8"/>
  <c r="HHR86" i="8"/>
  <c r="HHS86" i="8"/>
  <c r="HHT86" i="8"/>
  <c r="HHU86" i="8"/>
  <c r="HHV86" i="8"/>
  <c r="HHW86" i="8"/>
  <c r="HHX86" i="8"/>
  <c r="HHY86" i="8"/>
  <c r="HHZ86" i="8"/>
  <c r="HIA86" i="8"/>
  <c r="HIB86" i="8"/>
  <c r="HIC86" i="8"/>
  <c r="HID86" i="8"/>
  <c r="HIE86" i="8"/>
  <c r="HIF86" i="8"/>
  <c r="HIG86" i="8"/>
  <c r="HIH86" i="8"/>
  <c r="HII86" i="8"/>
  <c r="HIJ86" i="8"/>
  <c r="HIK86" i="8"/>
  <c r="HIL86" i="8"/>
  <c r="HIM86" i="8"/>
  <c r="HIN86" i="8"/>
  <c r="HIO86" i="8"/>
  <c r="HIP86" i="8"/>
  <c r="HIQ86" i="8"/>
  <c r="HIR86" i="8"/>
  <c r="HIS86" i="8"/>
  <c r="HIT86" i="8"/>
  <c r="HIU86" i="8"/>
  <c r="HIV86" i="8"/>
  <c r="HIW86" i="8"/>
  <c r="HIX86" i="8"/>
  <c r="HIY86" i="8"/>
  <c r="HIZ86" i="8"/>
  <c r="HJA86" i="8"/>
  <c r="HJB86" i="8"/>
  <c r="HJC86" i="8"/>
  <c r="HJD86" i="8"/>
  <c r="HJE86" i="8"/>
  <c r="HJF86" i="8"/>
  <c r="HJG86" i="8"/>
  <c r="HJH86" i="8"/>
  <c r="HJI86" i="8"/>
  <c r="HJJ86" i="8"/>
  <c r="HJK86" i="8"/>
  <c r="HJL86" i="8"/>
  <c r="HJM86" i="8"/>
  <c r="HJN86" i="8"/>
  <c r="HJO86" i="8"/>
  <c r="HJP86" i="8"/>
  <c r="HJQ86" i="8"/>
  <c r="HJR86" i="8"/>
  <c r="HJS86" i="8"/>
  <c r="HJT86" i="8"/>
  <c r="HJU86" i="8"/>
  <c r="HJV86" i="8"/>
  <c r="HJW86" i="8"/>
  <c r="HJX86" i="8"/>
  <c r="HJY86" i="8"/>
  <c r="HJZ86" i="8"/>
  <c r="HKA86" i="8"/>
  <c r="HKB86" i="8"/>
  <c r="HKC86" i="8"/>
  <c r="HKD86" i="8"/>
  <c r="HKE86" i="8"/>
  <c r="HKF86" i="8"/>
  <c r="HKG86" i="8"/>
  <c r="HKH86" i="8"/>
  <c r="HKI86" i="8"/>
  <c r="HKJ86" i="8"/>
  <c r="HKK86" i="8"/>
  <c r="HKL86" i="8"/>
  <c r="HKM86" i="8"/>
  <c r="HKN86" i="8"/>
  <c r="HKO86" i="8"/>
  <c r="HKP86" i="8"/>
  <c r="HKQ86" i="8"/>
  <c r="HKR86" i="8"/>
  <c r="HKS86" i="8"/>
  <c r="HKT86" i="8"/>
  <c r="HKU86" i="8"/>
  <c r="HKV86" i="8"/>
  <c r="HKW86" i="8"/>
  <c r="HKX86" i="8"/>
  <c r="HKY86" i="8"/>
  <c r="HKZ86" i="8"/>
  <c r="HLA86" i="8"/>
  <c r="HLB86" i="8"/>
  <c r="HLC86" i="8"/>
  <c r="HLD86" i="8"/>
  <c r="HLE86" i="8"/>
  <c r="HLF86" i="8"/>
  <c r="HLG86" i="8"/>
  <c r="HLH86" i="8"/>
  <c r="HLI86" i="8"/>
  <c r="HLJ86" i="8"/>
  <c r="HLK86" i="8"/>
  <c r="HLL86" i="8"/>
  <c r="HLM86" i="8"/>
  <c r="HLN86" i="8"/>
  <c r="HLO86" i="8"/>
  <c r="HLP86" i="8"/>
  <c r="HLQ86" i="8"/>
  <c r="HLR86" i="8"/>
  <c r="HLS86" i="8"/>
  <c r="HLT86" i="8"/>
  <c r="HLU86" i="8"/>
  <c r="HLV86" i="8"/>
  <c r="HLW86" i="8"/>
  <c r="HLX86" i="8"/>
  <c r="HLY86" i="8"/>
  <c r="HLZ86" i="8"/>
  <c r="HMA86" i="8"/>
  <c r="HMB86" i="8"/>
  <c r="HMC86" i="8"/>
  <c r="HMD86" i="8"/>
  <c r="HME86" i="8"/>
  <c r="HMF86" i="8"/>
  <c r="HMG86" i="8"/>
  <c r="HMH86" i="8"/>
  <c r="HMI86" i="8"/>
  <c r="HMJ86" i="8"/>
  <c r="HMK86" i="8"/>
  <c r="HML86" i="8"/>
  <c r="HMM86" i="8"/>
  <c r="HMN86" i="8"/>
  <c r="HMO86" i="8"/>
  <c r="HMP86" i="8"/>
  <c r="HMQ86" i="8"/>
  <c r="HMR86" i="8"/>
  <c r="HMS86" i="8"/>
  <c r="HMT86" i="8"/>
  <c r="HMU86" i="8"/>
  <c r="HMV86" i="8"/>
  <c r="HMW86" i="8"/>
  <c r="HMX86" i="8"/>
  <c r="HMY86" i="8"/>
  <c r="HMZ86" i="8"/>
  <c r="HNA86" i="8"/>
  <c r="HNB86" i="8"/>
  <c r="HNC86" i="8"/>
  <c r="HND86" i="8"/>
  <c r="HNE86" i="8"/>
  <c r="HNF86" i="8"/>
  <c r="HNG86" i="8"/>
  <c r="HNH86" i="8"/>
  <c r="HNI86" i="8"/>
  <c r="HNJ86" i="8"/>
  <c r="HNK86" i="8"/>
  <c r="HNL86" i="8"/>
  <c r="HNM86" i="8"/>
  <c r="HNN86" i="8"/>
  <c r="HNO86" i="8"/>
  <c r="HNP86" i="8"/>
  <c r="HNQ86" i="8"/>
  <c r="HNR86" i="8"/>
  <c r="HNS86" i="8"/>
  <c r="HNT86" i="8"/>
  <c r="HNU86" i="8"/>
  <c r="HNV86" i="8"/>
  <c r="HNW86" i="8"/>
  <c r="HNX86" i="8"/>
  <c r="HNY86" i="8"/>
  <c r="HNZ86" i="8"/>
  <c r="HOA86" i="8"/>
  <c r="HOB86" i="8"/>
  <c r="HOC86" i="8"/>
  <c r="HOD86" i="8"/>
  <c r="HOE86" i="8"/>
  <c r="HOF86" i="8"/>
  <c r="HOG86" i="8"/>
  <c r="HOH86" i="8"/>
  <c r="HOI86" i="8"/>
  <c r="HOJ86" i="8"/>
  <c r="HOK86" i="8"/>
  <c r="HOL86" i="8"/>
  <c r="HOM86" i="8"/>
  <c r="HON86" i="8"/>
  <c r="HOO86" i="8"/>
  <c r="HOP86" i="8"/>
  <c r="HOQ86" i="8"/>
  <c r="HOR86" i="8"/>
  <c r="HOS86" i="8"/>
  <c r="HOT86" i="8"/>
  <c r="HOU86" i="8"/>
  <c r="HOV86" i="8"/>
  <c r="HOW86" i="8"/>
  <c r="HOX86" i="8"/>
  <c r="HOY86" i="8"/>
  <c r="HOZ86" i="8"/>
  <c r="HPA86" i="8"/>
  <c r="HPB86" i="8"/>
  <c r="HPC86" i="8"/>
  <c r="HPD86" i="8"/>
  <c r="HPE86" i="8"/>
  <c r="HPF86" i="8"/>
  <c r="HPG86" i="8"/>
  <c r="HPH86" i="8"/>
  <c r="HPI86" i="8"/>
  <c r="HPJ86" i="8"/>
  <c r="HPK86" i="8"/>
  <c r="HPL86" i="8"/>
  <c r="HPM86" i="8"/>
  <c r="HPN86" i="8"/>
  <c r="HPO86" i="8"/>
  <c r="HPP86" i="8"/>
  <c r="HPQ86" i="8"/>
  <c r="HPR86" i="8"/>
  <c r="HPS86" i="8"/>
  <c r="HPT86" i="8"/>
  <c r="HPU86" i="8"/>
  <c r="HPV86" i="8"/>
  <c r="HPW86" i="8"/>
  <c r="HPX86" i="8"/>
  <c r="HPY86" i="8"/>
  <c r="HPZ86" i="8"/>
  <c r="HQA86" i="8"/>
  <c r="HQB86" i="8"/>
  <c r="HQC86" i="8"/>
  <c r="HQD86" i="8"/>
  <c r="HQE86" i="8"/>
  <c r="HQF86" i="8"/>
  <c r="HQG86" i="8"/>
  <c r="HQH86" i="8"/>
  <c r="HQI86" i="8"/>
  <c r="HQJ86" i="8"/>
  <c r="HQK86" i="8"/>
  <c r="HQL86" i="8"/>
  <c r="HQM86" i="8"/>
  <c r="HQN86" i="8"/>
  <c r="HQO86" i="8"/>
  <c r="HQP86" i="8"/>
  <c r="HQQ86" i="8"/>
  <c r="HQR86" i="8"/>
  <c r="HQS86" i="8"/>
  <c r="HQT86" i="8"/>
  <c r="HQU86" i="8"/>
  <c r="HQV86" i="8"/>
  <c r="HQW86" i="8"/>
  <c r="HQX86" i="8"/>
  <c r="HQY86" i="8"/>
  <c r="HQZ86" i="8"/>
  <c r="HRA86" i="8"/>
  <c r="HRB86" i="8"/>
  <c r="HRC86" i="8"/>
  <c r="HRD86" i="8"/>
  <c r="HRE86" i="8"/>
  <c r="HRF86" i="8"/>
  <c r="HRG86" i="8"/>
  <c r="HRH86" i="8"/>
  <c r="HRI86" i="8"/>
  <c r="HRJ86" i="8"/>
  <c r="HRK86" i="8"/>
  <c r="HRL86" i="8"/>
  <c r="HRM86" i="8"/>
  <c r="HRN86" i="8"/>
  <c r="HRO86" i="8"/>
  <c r="HRP86" i="8"/>
  <c r="HRQ86" i="8"/>
  <c r="HRR86" i="8"/>
  <c r="HRS86" i="8"/>
  <c r="HRT86" i="8"/>
  <c r="HRU86" i="8"/>
  <c r="HRV86" i="8"/>
  <c r="HRW86" i="8"/>
  <c r="HRX86" i="8"/>
  <c r="HRY86" i="8"/>
  <c r="HRZ86" i="8"/>
  <c r="HSA86" i="8"/>
  <c r="HSB86" i="8"/>
  <c r="HSC86" i="8"/>
  <c r="HSD86" i="8"/>
  <c r="HSE86" i="8"/>
  <c r="HSF86" i="8"/>
  <c r="HSG86" i="8"/>
  <c r="HSH86" i="8"/>
  <c r="HSI86" i="8"/>
  <c r="HSJ86" i="8"/>
  <c r="HSK86" i="8"/>
  <c r="HSL86" i="8"/>
  <c r="HSM86" i="8"/>
  <c r="HSN86" i="8"/>
  <c r="HSO86" i="8"/>
  <c r="HSP86" i="8"/>
  <c r="HSQ86" i="8"/>
  <c r="HSR86" i="8"/>
  <c r="HSS86" i="8"/>
  <c r="HST86" i="8"/>
  <c r="HSU86" i="8"/>
  <c r="HSV86" i="8"/>
  <c r="HSW86" i="8"/>
  <c r="HSX86" i="8"/>
  <c r="HSY86" i="8"/>
  <c r="HSZ86" i="8"/>
  <c r="HTA86" i="8"/>
  <c r="HTB86" i="8"/>
  <c r="HTC86" i="8"/>
  <c r="HTD86" i="8"/>
  <c r="HTE86" i="8"/>
  <c r="HTF86" i="8"/>
  <c r="HTG86" i="8"/>
  <c r="HTH86" i="8"/>
  <c r="HTI86" i="8"/>
  <c r="HTJ86" i="8"/>
  <c r="HTK86" i="8"/>
  <c r="HTL86" i="8"/>
  <c r="HTM86" i="8"/>
  <c r="HTN86" i="8"/>
  <c r="HTO86" i="8"/>
  <c r="HTP86" i="8"/>
  <c r="HTQ86" i="8"/>
  <c r="HTR86" i="8"/>
  <c r="HTS86" i="8"/>
  <c r="HTT86" i="8"/>
  <c r="HTU86" i="8"/>
  <c r="HTV86" i="8"/>
  <c r="HTW86" i="8"/>
  <c r="HTX86" i="8"/>
  <c r="HTY86" i="8"/>
  <c r="HTZ86" i="8"/>
  <c r="HUA86" i="8"/>
  <c r="HUB86" i="8"/>
  <c r="HUC86" i="8"/>
  <c r="HUD86" i="8"/>
  <c r="HUE86" i="8"/>
  <c r="HUF86" i="8"/>
  <c r="HUG86" i="8"/>
  <c r="HUH86" i="8"/>
  <c r="HUI86" i="8"/>
  <c r="HUJ86" i="8"/>
  <c r="HUK86" i="8"/>
  <c r="HUL86" i="8"/>
  <c r="HUM86" i="8"/>
  <c r="HUN86" i="8"/>
  <c r="HUO86" i="8"/>
  <c r="HUP86" i="8"/>
  <c r="HUQ86" i="8"/>
  <c r="HUR86" i="8"/>
  <c r="HUS86" i="8"/>
  <c r="HUT86" i="8"/>
  <c r="HUU86" i="8"/>
  <c r="HUV86" i="8"/>
  <c r="HUW86" i="8"/>
  <c r="HUX86" i="8"/>
  <c r="HUY86" i="8"/>
  <c r="HUZ86" i="8"/>
  <c r="HVA86" i="8"/>
  <c r="HVB86" i="8"/>
  <c r="HVC86" i="8"/>
  <c r="HVD86" i="8"/>
  <c r="HVE86" i="8"/>
  <c r="HVF86" i="8"/>
  <c r="HVG86" i="8"/>
  <c r="HVH86" i="8"/>
  <c r="HVI86" i="8"/>
  <c r="HVJ86" i="8"/>
  <c r="HVK86" i="8"/>
  <c r="HVL86" i="8"/>
  <c r="HVM86" i="8"/>
  <c r="HVN86" i="8"/>
  <c r="HVO86" i="8"/>
  <c r="HVP86" i="8"/>
  <c r="HVQ86" i="8"/>
  <c r="HVR86" i="8"/>
  <c r="HVS86" i="8"/>
  <c r="HVT86" i="8"/>
  <c r="HVU86" i="8"/>
  <c r="HVV86" i="8"/>
  <c r="HVW86" i="8"/>
  <c r="HVX86" i="8"/>
  <c r="HVY86" i="8"/>
  <c r="HVZ86" i="8"/>
  <c r="HWA86" i="8"/>
  <c r="HWB86" i="8"/>
  <c r="HWC86" i="8"/>
  <c r="HWD86" i="8"/>
  <c r="HWE86" i="8"/>
  <c r="HWF86" i="8"/>
  <c r="HWG86" i="8"/>
  <c r="HWH86" i="8"/>
  <c r="HWI86" i="8"/>
  <c r="HWJ86" i="8"/>
  <c r="HWK86" i="8"/>
  <c r="HWL86" i="8"/>
  <c r="HWM86" i="8"/>
  <c r="HWN86" i="8"/>
  <c r="HWO86" i="8"/>
  <c r="HWP86" i="8"/>
  <c r="HWQ86" i="8"/>
  <c r="HWR86" i="8"/>
  <c r="HWS86" i="8"/>
  <c r="HWT86" i="8"/>
  <c r="HWU86" i="8"/>
  <c r="HWV86" i="8"/>
  <c r="HWW86" i="8"/>
  <c r="HWX86" i="8"/>
  <c r="HWY86" i="8"/>
  <c r="HWZ86" i="8"/>
  <c r="HXA86" i="8"/>
  <c r="HXB86" i="8"/>
  <c r="HXC86" i="8"/>
  <c r="HXD86" i="8"/>
  <c r="HXE86" i="8"/>
  <c r="HXF86" i="8"/>
  <c r="HXG86" i="8"/>
  <c r="HXH86" i="8"/>
  <c r="HXI86" i="8"/>
  <c r="HXJ86" i="8"/>
  <c r="HXK86" i="8"/>
  <c r="HXL86" i="8"/>
  <c r="HXM86" i="8"/>
  <c r="HXN86" i="8"/>
  <c r="HXO86" i="8"/>
  <c r="HXP86" i="8"/>
  <c r="HXQ86" i="8"/>
  <c r="HXR86" i="8"/>
  <c r="HXS86" i="8"/>
  <c r="HXT86" i="8"/>
  <c r="HXU86" i="8"/>
  <c r="HXV86" i="8"/>
  <c r="HXW86" i="8"/>
  <c r="HXX86" i="8"/>
  <c r="HXY86" i="8"/>
  <c r="HXZ86" i="8"/>
  <c r="HYA86" i="8"/>
  <c r="HYB86" i="8"/>
  <c r="HYC86" i="8"/>
  <c r="HYD86" i="8"/>
  <c r="HYE86" i="8"/>
  <c r="HYF86" i="8"/>
  <c r="HYG86" i="8"/>
  <c r="HYH86" i="8"/>
  <c r="HYI86" i="8"/>
  <c r="HYJ86" i="8"/>
  <c r="HYK86" i="8"/>
  <c r="HYL86" i="8"/>
  <c r="HYM86" i="8"/>
  <c r="HYN86" i="8"/>
  <c r="HYO86" i="8"/>
  <c r="HYP86" i="8"/>
  <c r="HYQ86" i="8"/>
  <c r="HYR86" i="8"/>
  <c r="HYS86" i="8"/>
  <c r="HYT86" i="8"/>
  <c r="HYU86" i="8"/>
  <c r="HYV86" i="8"/>
  <c r="HYW86" i="8"/>
  <c r="HYX86" i="8"/>
  <c r="HYY86" i="8"/>
  <c r="HYZ86" i="8"/>
  <c r="HZA86" i="8"/>
  <c r="HZB86" i="8"/>
  <c r="HZC86" i="8"/>
  <c r="HZD86" i="8"/>
  <c r="HZE86" i="8"/>
  <c r="HZF86" i="8"/>
  <c r="HZG86" i="8"/>
  <c r="HZH86" i="8"/>
  <c r="HZI86" i="8"/>
  <c r="HZJ86" i="8"/>
  <c r="HZK86" i="8"/>
  <c r="HZL86" i="8"/>
  <c r="HZM86" i="8"/>
  <c r="HZN86" i="8"/>
  <c r="HZO86" i="8"/>
  <c r="HZP86" i="8"/>
  <c r="HZQ86" i="8"/>
  <c r="HZR86" i="8"/>
  <c r="HZS86" i="8"/>
  <c r="HZT86" i="8"/>
  <c r="HZU86" i="8"/>
  <c r="HZV86" i="8"/>
  <c r="HZW86" i="8"/>
  <c r="HZX86" i="8"/>
  <c r="HZY86" i="8"/>
  <c r="HZZ86" i="8"/>
  <c r="IAA86" i="8"/>
  <c r="IAB86" i="8"/>
  <c r="IAC86" i="8"/>
  <c r="IAD86" i="8"/>
  <c r="IAE86" i="8"/>
  <c r="IAF86" i="8"/>
  <c r="IAG86" i="8"/>
  <c r="IAH86" i="8"/>
  <c r="IAI86" i="8"/>
  <c r="IAJ86" i="8"/>
  <c r="IAK86" i="8"/>
  <c r="IAL86" i="8"/>
  <c r="IAM86" i="8"/>
  <c r="IAN86" i="8"/>
  <c r="IAO86" i="8"/>
  <c r="IAP86" i="8"/>
  <c r="IAQ86" i="8"/>
  <c r="IAR86" i="8"/>
  <c r="IAS86" i="8"/>
  <c r="IAT86" i="8"/>
  <c r="IAU86" i="8"/>
  <c r="IAV86" i="8"/>
  <c r="IAW86" i="8"/>
  <c r="IAX86" i="8"/>
  <c r="IAY86" i="8"/>
  <c r="IAZ86" i="8"/>
  <c r="IBA86" i="8"/>
  <c r="IBB86" i="8"/>
  <c r="IBC86" i="8"/>
  <c r="IBD86" i="8"/>
  <c r="IBE86" i="8"/>
  <c r="IBF86" i="8"/>
  <c r="IBG86" i="8"/>
  <c r="IBH86" i="8"/>
  <c r="IBI86" i="8"/>
  <c r="IBJ86" i="8"/>
  <c r="IBK86" i="8"/>
  <c r="IBL86" i="8"/>
  <c r="IBM86" i="8"/>
  <c r="IBN86" i="8"/>
  <c r="IBO86" i="8"/>
  <c r="IBP86" i="8"/>
  <c r="IBQ86" i="8"/>
  <c r="IBR86" i="8"/>
  <c r="IBS86" i="8"/>
  <c r="IBT86" i="8"/>
  <c r="IBU86" i="8"/>
  <c r="IBV86" i="8"/>
  <c r="IBW86" i="8"/>
  <c r="IBX86" i="8"/>
  <c r="IBY86" i="8"/>
  <c r="IBZ86" i="8"/>
  <c r="ICA86" i="8"/>
  <c r="ICB86" i="8"/>
  <c r="ICC86" i="8"/>
  <c r="ICD86" i="8"/>
  <c r="ICE86" i="8"/>
  <c r="ICF86" i="8"/>
  <c r="ICG86" i="8"/>
  <c r="ICH86" i="8"/>
  <c r="ICI86" i="8"/>
  <c r="ICJ86" i="8"/>
  <c r="ICK86" i="8"/>
  <c r="ICL86" i="8"/>
  <c r="ICM86" i="8"/>
  <c r="ICN86" i="8"/>
  <c r="ICO86" i="8"/>
  <c r="ICP86" i="8"/>
  <c r="ICQ86" i="8"/>
  <c r="ICR86" i="8"/>
  <c r="ICS86" i="8"/>
  <c r="ICT86" i="8"/>
  <c r="ICU86" i="8"/>
  <c r="ICV86" i="8"/>
  <c r="ICW86" i="8"/>
  <c r="ICX86" i="8"/>
  <c r="ICY86" i="8"/>
  <c r="ICZ86" i="8"/>
  <c r="IDA86" i="8"/>
  <c r="IDB86" i="8"/>
  <c r="IDC86" i="8"/>
  <c r="IDD86" i="8"/>
  <c r="IDE86" i="8"/>
  <c r="IDF86" i="8"/>
  <c r="IDG86" i="8"/>
  <c r="IDH86" i="8"/>
  <c r="IDI86" i="8"/>
  <c r="IDJ86" i="8"/>
  <c r="IDK86" i="8"/>
  <c r="IDL86" i="8"/>
  <c r="IDM86" i="8"/>
  <c r="IDN86" i="8"/>
  <c r="IDO86" i="8"/>
  <c r="IDP86" i="8"/>
  <c r="IDQ86" i="8"/>
  <c r="IDR86" i="8"/>
  <c r="IDS86" i="8"/>
  <c r="IDT86" i="8"/>
  <c r="IDU86" i="8"/>
  <c r="IDV86" i="8"/>
  <c r="IDW86" i="8"/>
  <c r="IDX86" i="8"/>
  <c r="IDY86" i="8"/>
  <c r="IDZ86" i="8"/>
  <c r="IEA86" i="8"/>
  <c r="IEB86" i="8"/>
  <c r="IEC86" i="8"/>
  <c r="IED86" i="8"/>
  <c r="IEE86" i="8"/>
  <c r="IEF86" i="8"/>
  <c r="IEG86" i="8"/>
  <c r="IEH86" i="8"/>
  <c r="IEI86" i="8"/>
  <c r="IEJ86" i="8"/>
  <c r="IEK86" i="8"/>
  <c r="IEL86" i="8"/>
  <c r="IEM86" i="8"/>
  <c r="IEN86" i="8"/>
  <c r="IEO86" i="8"/>
  <c r="IEP86" i="8"/>
  <c r="IEQ86" i="8"/>
  <c r="IER86" i="8"/>
  <c r="IES86" i="8"/>
  <c r="IET86" i="8"/>
  <c r="IEU86" i="8"/>
  <c r="IEV86" i="8"/>
  <c r="IEW86" i="8"/>
  <c r="IEX86" i="8"/>
  <c r="IEY86" i="8"/>
  <c r="IEZ86" i="8"/>
  <c r="IFA86" i="8"/>
  <c r="IFB86" i="8"/>
  <c r="IFC86" i="8"/>
  <c r="IFD86" i="8"/>
  <c r="IFE86" i="8"/>
  <c r="IFF86" i="8"/>
  <c r="IFG86" i="8"/>
  <c r="IFH86" i="8"/>
  <c r="IFI86" i="8"/>
  <c r="IFJ86" i="8"/>
  <c r="IFK86" i="8"/>
  <c r="IFL86" i="8"/>
  <c r="IFM86" i="8"/>
  <c r="IFN86" i="8"/>
  <c r="IFO86" i="8"/>
  <c r="IFP86" i="8"/>
  <c r="IFQ86" i="8"/>
  <c r="IFR86" i="8"/>
  <c r="IFS86" i="8"/>
  <c r="IFT86" i="8"/>
  <c r="IFU86" i="8"/>
  <c r="IFV86" i="8"/>
  <c r="IFW86" i="8"/>
  <c r="IFX86" i="8"/>
  <c r="IFY86" i="8"/>
  <c r="IFZ86" i="8"/>
  <c r="IGA86" i="8"/>
  <c r="IGB86" i="8"/>
  <c r="IGC86" i="8"/>
  <c r="IGD86" i="8"/>
  <c r="IGE86" i="8"/>
  <c r="IGF86" i="8"/>
  <c r="IGG86" i="8"/>
  <c r="IGH86" i="8"/>
  <c r="IGI86" i="8"/>
  <c r="IGJ86" i="8"/>
  <c r="IGK86" i="8"/>
  <c r="IGL86" i="8"/>
  <c r="IGM86" i="8"/>
  <c r="IGN86" i="8"/>
  <c r="IGO86" i="8"/>
  <c r="IGP86" i="8"/>
  <c r="IGQ86" i="8"/>
  <c r="IGR86" i="8"/>
  <c r="IGS86" i="8"/>
  <c r="IGT86" i="8"/>
  <c r="IGU86" i="8"/>
  <c r="IGV86" i="8"/>
  <c r="IGW86" i="8"/>
  <c r="IGX86" i="8"/>
  <c r="IGY86" i="8"/>
  <c r="IGZ86" i="8"/>
  <c r="IHA86" i="8"/>
  <c r="IHB86" i="8"/>
  <c r="IHC86" i="8"/>
  <c r="IHD86" i="8"/>
  <c r="IHE86" i="8"/>
  <c r="IHF86" i="8"/>
  <c r="IHG86" i="8"/>
  <c r="IHH86" i="8"/>
  <c r="IHI86" i="8"/>
  <c r="IHJ86" i="8"/>
  <c r="IHK86" i="8"/>
  <c r="IHL86" i="8"/>
  <c r="IHM86" i="8"/>
  <c r="IHN86" i="8"/>
  <c r="IHO86" i="8"/>
  <c r="IHP86" i="8"/>
  <c r="IHQ86" i="8"/>
  <c r="IHR86" i="8"/>
  <c r="IHS86" i="8"/>
  <c r="IHT86" i="8"/>
  <c r="IHU86" i="8"/>
  <c r="IHV86" i="8"/>
  <c r="IHW86" i="8"/>
  <c r="IHX86" i="8"/>
  <c r="IHY86" i="8"/>
  <c r="IHZ86" i="8"/>
  <c r="IIA86" i="8"/>
  <c r="IIB86" i="8"/>
  <c r="IIC86" i="8"/>
  <c r="IID86" i="8"/>
  <c r="IIE86" i="8"/>
  <c r="IIF86" i="8"/>
  <c r="IIG86" i="8"/>
  <c r="IIH86" i="8"/>
  <c r="III86" i="8"/>
  <c r="IIJ86" i="8"/>
  <c r="IIK86" i="8"/>
  <c r="IIL86" i="8"/>
  <c r="IIM86" i="8"/>
  <c r="IIN86" i="8"/>
  <c r="IIO86" i="8"/>
  <c r="IIP86" i="8"/>
  <c r="IIQ86" i="8"/>
  <c r="IIR86" i="8"/>
  <c r="IIS86" i="8"/>
  <c r="IIT86" i="8"/>
  <c r="IIU86" i="8"/>
  <c r="IIV86" i="8"/>
  <c r="IIW86" i="8"/>
  <c r="IIX86" i="8"/>
  <c r="IIY86" i="8"/>
  <c r="IIZ86" i="8"/>
  <c r="IJA86" i="8"/>
  <c r="IJB86" i="8"/>
  <c r="IJC86" i="8"/>
  <c r="IJD86" i="8"/>
  <c r="IJE86" i="8"/>
  <c r="IJF86" i="8"/>
  <c r="IJG86" i="8"/>
  <c r="IJH86" i="8"/>
  <c r="IJI86" i="8"/>
  <c r="IJJ86" i="8"/>
  <c r="IJK86" i="8"/>
  <c r="IJL86" i="8"/>
  <c r="IJM86" i="8"/>
  <c r="IJN86" i="8"/>
  <c r="IJO86" i="8"/>
  <c r="IJP86" i="8"/>
  <c r="IJQ86" i="8"/>
  <c r="IJR86" i="8"/>
  <c r="IJS86" i="8"/>
  <c r="IJT86" i="8"/>
  <c r="IJU86" i="8"/>
  <c r="IJV86" i="8"/>
  <c r="IJW86" i="8"/>
  <c r="IJX86" i="8"/>
  <c r="IJY86" i="8"/>
  <c r="IJZ86" i="8"/>
  <c r="IKA86" i="8"/>
  <c r="IKB86" i="8"/>
  <c r="IKC86" i="8"/>
  <c r="IKD86" i="8"/>
  <c r="IKE86" i="8"/>
  <c r="IKF86" i="8"/>
  <c r="IKG86" i="8"/>
  <c r="IKH86" i="8"/>
  <c r="IKI86" i="8"/>
  <c r="IKJ86" i="8"/>
  <c r="IKK86" i="8"/>
  <c r="IKL86" i="8"/>
  <c r="IKM86" i="8"/>
  <c r="IKN86" i="8"/>
  <c r="IKO86" i="8"/>
  <c r="IKP86" i="8"/>
  <c r="IKQ86" i="8"/>
  <c r="IKR86" i="8"/>
  <c r="IKS86" i="8"/>
  <c r="IKT86" i="8"/>
  <c r="IKU86" i="8"/>
  <c r="IKV86" i="8"/>
  <c r="IKW86" i="8"/>
  <c r="IKX86" i="8"/>
  <c r="IKY86" i="8"/>
  <c r="IKZ86" i="8"/>
  <c r="ILA86" i="8"/>
  <c r="ILB86" i="8"/>
  <c r="ILC86" i="8"/>
  <c r="ILD86" i="8"/>
  <c r="ILE86" i="8"/>
  <c r="ILF86" i="8"/>
  <c r="ILG86" i="8"/>
  <c r="ILH86" i="8"/>
  <c r="ILI86" i="8"/>
  <c r="ILJ86" i="8"/>
  <c r="ILK86" i="8"/>
  <c r="ILL86" i="8"/>
  <c r="ILM86" i="8"/>
  <c r="ILN86" i="8"/>
  <c r="ILO86" i="8"/>
  <c r="ILP86" i="8"/>
  <c r="ILQ86" i="8"/>
  <c r="ILR86" i="8"/>
  <c r="ILS86" i="8"/>
  <c r="ILT86" i="8"/>
  <c r="ILU86" i="8"/>
  <c r="ILV86" i="8"/>
  <c r="ILW86" i="8"/>
  <c r="ILX86" i="8"/>
  <c r="ILY86" i="8"/>
  <c r="ILZ86" i="8"/>
  <c r="IMA86" i="8"/>
  <c r="IMB86" i="8"/>
  <c r="IMC86" i="8"/>
  <c r="IMD86" i="8"/>
  <c r="IME86" i="8"/>
  <c r="IMF86" i="8"/>
  <c r="IMG86" i="8"/>
  <c r="IMH86" i="8"/>
  <c r="IMI86" i="8"/>
  <c r="IMJ86" i="8"/>
  <c r="IMK86" i="8"/>
  <c r="IML86" i="8"/>
  <c r="IMM86" i="8"/>
  <c r="IMN86" i="8"/>
  <c r="IMO86" i="8"/>
  <c r="IMP86" i="8"/>
  <c r="IMQ86" i="8"/>
  <c r="IMR86" i="8"/>
  <c r="IMS86" i="8"/>
  <c r="IMT86" i="8"/>
  <c r="IMU86" i="8"/>
  <c r="IMV86" i="8"/>
  <c r="IMW86" i="8"/>
  <c r="IMX86" i="8"/>
  <c r="IMY86" i="8"/>
  <c r="IMZ86" i="8"/>
  <c r="INA86" i="8"/>
  <c r="INB86" i="8"/>
  <c r="INC86" i="8"/>
  <c r="IND86" i="8"/>
  <c r="INE86" i="8"/>
  <c r="INF86" i="8"/>
  <c r="ING86" i="8"/>
  <c r="INH86" i="8"/>
  <c r="INI86" i="8"/>
  <c r="INJ86" i="8"/>
  <c r="INK86" i="8"/>
  <c r="INL86" i="8"/>
  <c r="INM86" i="8"/>
  <c r="INN86" i="8"/>
  <c r="INO86" i="8"/>
  <c r="INP86" i="8"/>
  <c r="INQ86" i="8"/>
  <c r="INR86" i="8"/>
  <c r="INS86" i="8"/>
  <c r="INT86" i="8"/>
  <c r="INU86" i="8"/>
  <c r="INV86" i="8"/>
  <c r="INW86" i="8"/>
  <c r="INX86" i="8"/>
  <c r="INY86" i="8"/>
  <c r="INZ86" i="8"/>
  <c r="IOA86" i="8"/>
  <c r="IOB86" i="8"/>
  <c r="IOC86" i="8"/>
  <c r="IOD86" i="8"/>
  <c r="IOE86" i="8"/>
  <c r="IOF86" i="8"/>
  <c r="IOG86" i="8"/>
  <c r="IOH86" i="8"/>
  <c r="IOI86" i="8"/>
  <c r="IOJ86" i="8"/>
  <c r="IOK86" i="8"/>
  <c r="IOL86" i="8"/>
  <c r="IOM86" i="8"/>
  <c r="ION86" i="8"/>
  <c r="IOO86" i="8"/>
  <c r="IOP86" i="8"/>
  <c r="IOQ86" i="8"/>
  <c r="IOR86" i="8"/>
  <c r="IOS86" i="8"/>
  <c r="IOT86" i="8"/>
  <c r="IOU86" i="8"/>
  <c r="IOV86" i="8"/>
  <c r="IOW86" i="8"/>
  <c r="IOX86" i="8"/>
  <c r="IOY86" i="8"/>
  <c r="IOZ86" i="8"/>
  <c r="IPA86" i="8"/>
  <c r="IPB86" i="8"/>
  <c r="IPC86" i="8"/>
  <c r="IPD86" i="8"/>
  <c r="IPE86" i="8"/>
  <c r="IPF86" i="8"/>
  <c r="IPG86" i="8"/>
  <c r="IPH86" i="8"/>
  <c r="IPI86" i="8"/>
  <c r="IPJ86" i="8"/>
  <c r="IPK86" i="8"/>
  <c r="IPL86" i="8"/>
  <c r="IPM86" i="8"/>
  <c r="IPN86" i="8"/>
  <c r="IPO86" i="8"/>
  <c r="IPP86" i="8"/>
  <c r="IPQ86" i="8"/>
  <c r="IPR86" i="8"/>
  <c r="IPS86" i="8"/>
  <c r="IPT86" i="8"/>
  <c r="IPU86" i="8"/>
  <c r="IPV86" i="8"/>
  <c r="IPW86" i="8"/>
  <c r="IPX86" i="8"/>
  <c r="IPY86" i="8"/>
  <c r="IPZ86" i="8"/>
  <c r="IQA86" i="8"/>
  <c r="IQB86" i="8"/>
  <c r="IQC86" i="8"/>
  <c r="IQD86" i="8"/>
  <c r="IQE86" i="8"/>
  <c r="IQF86" i="8"/>
  <c r="IQG86" i="8"/>
  <c r="IQH86" i="8"/>
  <c r="IQI86" i="8"/>
  <c r="IQJ86" i="8"/>
  <c r="IQK86" i="8"/>
  <c r="IQL86" i="8"/>
  <c r="IQM86" i="8"/>
  <c r="IQN86" i="8"/>
  <c r="IQO86" i="8"/>
  <c r="IQP86" i="8"/>
  <c r="IQQ86" i="8"/>
  <c r="IQR86" i="8"/>
  <c r="IQS86" i="8"/>
  <c r="IQT86" i="8"/>
  <c r="IQU86" i="8"/>
  <c r="IQV86" i="8"/>
  <c r="IQW86" i="8"/>
  <c r="IQX86" i="8"/>
  <c r="IQY86" i="8"/>
  <c r="IQZ86" i="8"/>
  <c r="IRA86" i="8"/>
  <c r="IRB86" i="8"/>
  <c r="IRC86" i="8"/>
  <c r="IRD86" i="8"/>
  <c r="IRE86" i="8"/>
  <c r="IRF86" i="8"/>
  <c r="IRG86" i="8"/>
  <c r="IRH86" i="8"/>
  <c r="IRI86" i="8"/>
  <c r="IRJ86" i="8"/>
  <c r="IRK86" i="8"/>
  <c r="IRL86" i="8"/>
  <c r="IRM86" i="8"/>
  <c r="IRN86" i="8"/>
  <c r="IRO86" i="8"/>
  <c r="IRP86" i="8"/>
  <c r="IRQ86" i="8"/>
  <c r="IRR86" i="8"/>
  <c r="IRS86" i="8"/>
  <c r="IRT86" i="8"/>
  <c r="IRU86" i="8"/>
  <c r="IRV86" i="8"/>
  <c r="IRW86" i="8"/>
  <c r="IRX86" i="8"/>
  <c r="IRY86" i="8"/>
  <c r="IRZ86" i="8"/>
  <c r="ISA86" i="8"/>
  <c r="ISB86" i="8"/>
  <c r="ISC86" i="8"/>
  <c r="ISD86" i="8"/>
  <c r="ISE86" i="8"/>
  <c r="ISF86" i="8"/>
  <c r="ISG86" i="8"/>
  <c r="ISH86" i="8"/>
  <c r="ISI86" i="8"/>
  <c r="ISJ86" i="8"/>
  <c r="ISK86" i="8"/>
  <c r="ISL86" i="8"/>
  <c r="ISM86" i="8"/>
  <c r="ISN86" i="8"/>
  <c r="ISO86" i="8"/>
  <c r="ISP86" i="8"/>
  <c r="ISQ86" i="8"/>
  <c r="ISR86" i="8"/>
  <c r="ISS86" i="8"/>
  <c r="IST86" i="8"/>
  <c r="ISU86" i="8"/>
  <c r="ISV86" i="8"/>
  <c r="ISW86" i="8"/>
  <c r="ISX86" i="8"/>
  <c r="ISY86" i="8"/>
  <c r="ISZ86" i="8"/>
  <c r="ITA86" i="8"/>
  <c r="ITB86" i="8"/>
  <c r="ITC86" i="8"/>
  <c r="ITD86" i="8"/>
  <c r="ITE86" i="8"/>
  <c r="ITF86" i="8"/>
  <c r="ITG86" i="8"/>
  <c r="ITH86" i="8"/>
  <c r="ITI86" i="8"/>
  <c r="ITJ86" i="8"/>
  <c r="ITK86" i="8"/>
  <c r="ITL86" i="8"/>
  <c r="ITM86" i="8"/>
  <c r="ITN86" i="8"/>
  <c r="ITO86" i="8"/>
  <c r="ITP86" i="8"/>
  <c r="ITQ86" i="8"/>
  <c r="ITR86" i="8"/>
  <c r="ITS86" i="8"/>
  <c r="ITT86" i="8"/>
  <c r="ITU86" i="8"/>
  <c r="ITV86" i="8"/>
  <c r="ITW86" i="8"/>
  <c r="ITX86" i="8"/>
  <c r="ITY86" i="8"/>
  <c r="ITZ86" i="8"/>
  <c r="IUA86" i="8"/>
  <c r="IUB86" i="8"/>
  <c r="IUC86" i="8"/>
  <c r="IUD86" i="8"/>
  <c r="IUE86" i="8"/>
  <c r="IUF86" i="8"/>
  <c r="IUG86" i="8"/>
  <c r="IUH86" i="8"/>
  <c r="IUI86" i="8"/>
  <c r="IUJ86" i="8"/>
  <c r="IUK86" i="8"/>
  <c r="IUL86" i="8"/>
  <c r="IUM86" i="8"/>
  <c r="IUN86" i="8"/>
  <c r="IUO86" i="8"/>
  <c r="IUP86" i="8"/>
  <c r="IUQ86" i="8"/>
  <c r="IUR86" i="8"/>
  <c r="IUS86" i="8"/>
  <c r="IUT86" i="8"/>
  <c r="IUU86" i="8"/>
  <c r="IUV86" i="8"/>
  <c r="IUW86" i="8"/>
  <c r="IUX86" i="8"/>
  <c r="IUY86" i="8"/>
  <c r="IUZ86" i="8"/>
  <c r="IVA86" i="8"/>
  <c r="IVB86" i="8"/>
  <c r="IVC86" i="8"/>
  <c r="IVD86" i="8"/>
  <c r="IVE86" i="8"/>
  <c r="IVF86" i="8"/>
  <c r="IVG86" i="8"/>
  <c r="IVH86" i="8"/>
  <c r="IVI86" i="8"/>
  <c r="IVJ86" i="8"/>
  <c r="IVK86" i="8"/>
  <c r="IVL86" i="8"/>
  <c r="IVM86" i="8"/>
  <c r="IVN86" i="8"/>
  <c r="IVO86" i="8"/>
  <c r="IVP86" i="8"/>
  <c r="IVQ86" i="8"/>
  <c r="IVR86" i="8"/>
  <c r="IVS86" i="8"/>
  <c r="IVT86" i="8"/>
  <c r="IVU86" i="8"/>
  <c r="IVV86" i="8"/>
  <c r="IVW86" i="8"/>
  <c r="IVX86" i="8"/>
  <c r="IVY86" i="8"/>
  <c r="IVZ86" i="8"/>
  <c r="IWA86" i="8"/>
  <c r="IWB86" i="8"/>
  <c r="IWC86" i="8"/>
  <c r="IWD86" i="8"/>
  <c r="IWE86" i="8"/>
  <c r="IWF86" i="8"/>
  <c r="IWG86" i="8"/>
  <c r="IWH86" i="8"/>
  <c r="IWI86" i="8"/>
  <c r="IWJ86" i="8"/>
  <c r="IWK86" i="8"/>
  <c r="IWL86" i="8"/>
  <c r="IWM86" i="8"/>
  <c r="IWN86" i="8"/>
  <c r="IWO86" i="8"/>
  <c r="IWP86" i="8"/>
  <c r="IWQ86" i="8"/>
  <c r="IWR86" i="8"/>
  <c r="IWS86" i="8"/>
  <c r="IWT86" i="8"/>
  <c r="IWU86" i="8"/>
  <c r="IWV86" i="8"/>
  <c r="IWW86" i="8"/>
  <c r="IWX86" i="8"/>
  <c r="IWY86" i="8"/>
  <c r="IWZ86" i="8"/>
  <c r="IXA86" i="8"/>
  <c r="IXB86" i="8"/>
  <c r="IXC86" i="8"/>
  <c r="IXD86" i="8"/>
  <c r="IXE86" i="8"/>
  <c r="IXF86" i="8"/>
  <c r="IXG86" i="8"/>
  <c r="IXH86" i="8"/>
  <c r="IXI86" i="8"/>
  <c r="IXJ86" i="8"/>
  <c r="IXK86" i="8"/>
  <c r="IXL86" i="8"/>
  <c r="IXM86" i="8"/>
  <c r="IXN86" i="8"/>
  <c r="IXO86" i="8"/>
  <c r="IXP86" i="8"/>
  <c r="IXQ86" i="8"/>
  <c r="IXR86" i="8"/>
  <c r="IXS86" i="8"/>
  <c r="IXT86" i="8"/>
  <c r="IXU86" i="8"/>
  <c r="IXV86" i="8"/>
  <c r="IXW86" i="8"/>
  <c r="IXX86" i="8"/>
  <c r="IXY86" i="8"/>
  <c r="IXZ86" i="8"/>
  <c r="IYA86" i="8"/>
  <c r="IYB86" i="8"/>
  <c r="IYC86" i="8"/>
  <c r="IYD86" i="8"/>
  <c r="IYE86" i="8"/>
  <c r="IYF86" i="8"/>
  <c r="IYG86" i="8"/>
  <c r="IYH86" i="8"/>
  <c r="IYI86" i="8"/>
  <c r="IYJ86" i="8"/>
  <c r="IYK86" i="8"/>
  <c r="IYL86" i="8"/>
  <c r="IYM86" i="8"/>
  <c r="IYN86" i="8"/>
  <c r="IYO86" i="8"/>
  <c r="IYP86" i="8"/>
  <c r="IYQ86" i="8"/>
  <c r="IYR86" i="8"/>
  <c r="IYS86" i="8"/>
  <c r="IYT86" i="8"/>
  <c r="IYU86" i="8"/>
  <c r="IYV86" i="8"/>
  <c r="IYW86" i="8"/>
  <c r="IYX86" i="8"/>
  <c r="IYY86" i="8"/>
  <c r="IYZ86" i="8"/>
  <c r="IZA86" i="8"/>
  <c r="IZB86" i="8"/>
  <c r="IZC86" i="8"/>
  <c r="IZD86" i="8"/>
  <c r="IZE86" i="8"/>
  <c r="IZF86" i="8"/>
  <c r="IZG86" i="8"/>
  <c r="IZH86" i="8"/>
  <c r="IZI86" i="8"/>
  <c r="IZJ86" i="8"/>
  <c r="IZK86" i="8"/>
  <c r="IZL86" i="8"/>
  <c r="IZM86" i="8"/>
  <c r="IZN86" i="8"/>
  <c r="IZO86" i="8"/>
  <c r="IZP86" i="8"/>
  <c r="IZQ86" i="8"/>
  <c r="IZR86" i="8"/>
  <c r="IZS86" i="8"/>
  <c r="IZT86" i="8"/>
  <c r="IZU86" i="8"/>
  <c r="IZV86" i="8"/>
  <c r="IZW86" i="8"/>
  <c r="IZX86" i="8"/>
  <c r="IZY86" i="8"/>
  <c r="IZZ86" i="8"/>
  <c r="JAA86" i="8"/>
  <c r="JAB86" i="8"/>
  <c r="JAC86" i="8"/>
  <c r="JAD86" i="8"/>
  <c r="JAE86" i="8"/>
  <c r="JAF86" i="8"/>
  <c r="JAG86" i="8"/>
  <c r="JAH86" i="8"/>
  <c r="JAI86" i="8"/>
  <c r="JAJ86" i="8"/>
  <c r="JAK86" i="8"/>
  <c r="JAL86" i="8"/>
  <c r="JAM86" i="8"/>
  <c r="JAN86" i="8"/>
  <c r="JAO86" i="8"/>
  <c r="JAP86" i="8"/>
  <c r="JAQ86" i="8"/>
  <c r="JAR86" i="8"/>
  <c r="JAS86" i="8"/>
  <c r="JAT86" i="8"/>
  <c r="JAU86" i="8"/>
  <c r="JAV86" i="8"/>
  <c r="JAW86" i="8"/>
  <c r="JAX86" i="8"/>
  <c r="JAY86" i="8"/>
  <c r="JAZ86" i="8"/>
  <c r="JBA86" i="8"/>
  <c r="JBB86" i="8"/>
  <c r="JBC86" i="8"/>
  <c r="JBD86" i="8"/>
  <c r="JBE86" i="8"/>
  <c r="JBF86" i="8"/>
  <c r="JBG86" i="8"/>
  <c r="JBH86" i="8"/>
  <c r="JBI86" i="8"/>
  <c r="JBJ86" i="8"/>
  <c r="JBK86" i="8"/>
  <c r="JBL86" i="8"/>
  <c r="JBM86" i="8"/>
  <c r="JBN86" i="8"/>
  <c r="JBO86" i="8"/>
  <c r="JBP86" i="8"/>
  <c r="JBQ86" i="8"/>
  <c r="JBR86" i="8"/>
  <c r="JBS86" i="8"/>
  <c r="JBT86" i="8"/>
  <c r="JBU86" i="8"/>
  <c r="JBV86" i="8"/>
  <c r="JBW86" i="8"/>
  <c r="JBX86" i="8"/>
  <c r="JBY86" i="8"/>
  <c r="JBZ86" i="8"/>
  <c r="JCA86" i="8"/>
  <c r="JCB86" i="8"/>
  <c r="JCC86" i="8"/>
  <c r="JCD86" i="8"/>
  <c r="JCE86" i="8"/>
  <c r="JCF86" i="8"/>
  <c r="JCG86" i="8"/>
  <c r="JCH86" i="8"/>
  <c r="JCI86" i="8"/>
  <c r="JCJ86" i="8"/>
  <c r="JCK86" i="8"/>
  <c r="JCL86" i="8"/>
  <c r="JCM86" i="8"/>
  <c r="JCN86" i="8"/>
  <c r="JCO86" i="8"/>
  <c r="JCP86" i="8"/>
  <c r="JCQ86" i="8"/>
  <c r="JCR86" i="8"/>
  <c r="JCS86" i="8"/>
  <c r="JCT86" i="8"/>
  <c r="JCU86" i="8"/>
  <c r="JCV86" i="8"/>
  <c r="JCW86" i="8"/>
  <c r="JCX86" i="8"/>
  <c r="JCY86" i="8"/>
  <c r="JCZ86" i="8"/>
  <c r="JDA86" i="8"/>
  <c r="JDB86" i="8"/>
  <c r="JDC86" i="8"/>
  <c r="JDD86" i="8"/>
  <c r="JDE86" i="8"/>
  <c r="JDF86" i="8"/>
  <c r="JDG86" i="8"/>
  <c r="JDH86" i="8"/>
  <c r="JDI86" i="8"/>
  <c r="JDJ86" i="8"/>
  <c r="JDK86" i="8"/>
  <c r="JDL86" i="8"/>
  <c r="JDM86" i="8"/>
  <c r="JDN86" i="8"/>
  <c r="JDO86" i="8"/>
  <c r="JDP86" i="8"/>
  <c r="JDQ86" i="8"/>
  <c r="JDR86" i="8"/>
  <c r="JDS86" i="8"/>
  <c r="JDT86" i="8"/>
  <c r="JDU86" i="8"/>
  <c r="JDV86" i="8"/>
  <c r="JDW86" i="8"/>
  <c r="JDX86" i="8"/>
  <c r="JDY86" i="8"/>
  <c r="JDZ86" i="8"/>
  <c r="JEA86" i="8"/>
  <c r="JEB86" i="8"/>
  <c r="JEC86" i="8"/>
  <c r="JED86" i="8"/>
  <c r="JEE86" i="8"/>
  <c r="JEF86" i="8"/>
  <c r="JEG86" i="8"/>
  <c r="JEH86" i="8"/>
  <c r="JEI86" i="8"/>
  <c r="JEJ86" i="8"/>
  <c r="JEK86" i="8"/>
  <c r="JEL86" i="8"/>
  <c r="JEM86" i="8"/>
  <c r="JEN86" i="8"/>
  <c r="JEO86" i="8"/>
  <c r="JEP86" i="8"/>
  <c r="JEQ86" i="8"/>
  <c r="JER86" i="8"/>
  <c r="JES86" i="8"/>
  <c r="JET86" i="8"/>
  <c r="JEU86" i="8"/>
  <c r="JEV86" i="8"/>
  <c r="JEW86" i="8"/>
  <c r="JEX86" i="8"/>
  <c r="JEY86" i="8"/>
  <c r="JEZ86" i="8"/>
  <c r="JFA86" i="8"/>
  <c r="JFB86" i="8"/>
  <c r="JFC86" i="8"/>
  <c r="JFD86" i="8"/>
  <c r="JFE86" i="8"/>
  <c r="JFF86" i="8"/>
  <c r="JFG86" i="8"/>
  <c r="JFH86" i="8"/>
  <c r="JFI86" i="8"/>
  <c r="JFJ86" i="8"/>
  <c r="JFK86" i="8"/>
  <c r="JFL86" i="8"/>
  <c r="JFM86" i="8"/>
  <c r="JFN86" i="8"/>
  <c r="JFO86" i="8"/>
  <c r="JFP86" i="8"/>
  <c r="JFQ86" i="8"/>
  <c r="JFR86" i="8"/>
  <c r="JFS86" i="8"/>
  <c r="JFT86" i="8"/>
  <c r="JFU86" i="8"/>
  <c r="JFV86" i="8"/>
  <c r="JFW86" i="8"/>
  <c r="JFX86" i="8"/>
  <c r="JFY86" i="8"/>
  <c r="JFZ86" i="8"/>
  <c r="JGA86" i="8"/>
  <c r="JGB86" i="8"/>
  <c r="JGC86" i="8"/>
  <c r="JGD86" i="8"/>
  <c r="JGE86" i="8"/>
  <c r="JGF86" i="8"/>
  <c r="JGG86" i="8"/>
  <c r="JGH86" i="8"/>
  <c r="JGI86" i="8"/>
  <c r="JGJ86" i="8"/>
  <c r="JGK86" i="8"/>
  <c r="JGL86" i="8"/>
  <c r="JGM86" i="8"/>
  <c r="JGN86" i="8"/>
  <c r="JGO86" i="8"/>
  <c r="JGP86" i="8"/>
  <c r="JGQ86" i="8"/>
  <c r="JGR86" i="8"/>
  <c r="JGS86" i="8"/>
  <c r="JGT86" i="8"/>
  <c r="JGU86" i="8"/>
  <c r="JGV86" i="8"/>
  <c r="JGW86" i="8"/>
  <c r="JGX86" i="8"/>
  <c r="JGY86" i="8"/>
  <c r="JGZ86" i="8"/>
  <c r="JHA86" i="8"/>
  <c r="JHB86" i="8"/>
  <c r="JHC86" i="8"/>
  <c r="JHD86" i="8"/>
  <c r="JHE86" i="8"/>
  <c r="JHF86" i="8"/>
  <c r="JHG86" i="8"/>
  <c r="JHH86" i="8"/>
  <c r="JHI86" i="8"/>
  <c r="JHJ86" i="8"/>
  <c r="JHK86" i="8"/>
  <c r="JHL86" i="8"/>
  <c r="JHM86" i="8"/>
  <c r="JHN86" i="8"/>
  <c r="JHO86" i="8"/>
  <c r="JHP86" i="8"/>
  <c r="JHQ86" i="8"/>
  <c r="JHR86" i="8"/>
  <c r="JHS86" i="8"/>
  <c r="JHT86" i="8"/>
  <c r="JHU86" i="8"/>
  <c r="JHV86" i="8"/>
  <c r="JHW86" i="8"/>
  <c r="JHX86" i="8"/>
  <c r="JHY86" i="8"/>
  <c r="JHZ86" i="8"/>
  <c r="JIA86" i="8"/>
  <c r="JIB86" i="8"/>
  <c r="JIC86" i="8"/>
  <c r="JID86" i="8"/>
  <c r="JIE86" i="8"/>
  <c r="JIF86" i="8"/>
  <c r="JIG86" i="8"/>
  <c r="JIH86" i="8"/>
  <c r="JII86" i="8"/>
  <c r="JIJ86" i="8"/>
  <c r="JIK86" i="8"/>
  <c r="JIL86" i="8"/>
  <c r="JIM86" i="8"/>
  <c r="JIN86" i="8"/>
  <c r="JIO86" i="8"/>
  <c r="JIP86" i="8"/>
  <c r="JIQ86" i="8"/>
  <c r="JIR86" i="8"/>
  <c r="JIS86" i="8"/>
  <c r="JIT86" i="8"/>
  <c r="JIU86" i="8"/>
  <c r="JIV86" i="8"/>
  <c r="JIW86" i="8"/>
  <c r="JIX86" i="8"/>
  <c r="JIY86" i="8"/>
  <c r="JIZ86" i="8"/>
  <c r="JJA86" i="8"/>
  <c r="JJB86" i="8"/>
  <c r="JJC86" i="8"/>
  <c r="JJD86" i="8"/>
  <c r="JJE86" i="8"/>
  <c r="JJF86" i="8"/>
  <c r="JJG86" i="8"/>
  <c r="JJH86" i="8"/>
  <c r="JJI86" i="8"/>
  <c r="JJJ86" i="8"/>
  <c r="JJK86" i="8"/>
  <c r="JJL86" i="8"/>
  <c r="JJM86" i="8"/>
  <c r="JJN86" i="8"/>
  <c r="JJO86" i="8"/>
  <c r="JJP86" i="8"/>
  <c r="JJQ86" i="8"/>
  <c r="JJR86" i="8"/>
  <c r="JJS86" i="8"/>
  <c r="JJT86" i="8"/>
  <c r="JJU86" i="8"/>
  <c r="JJV86" i="8"/>
  <c r="JJW86" i="8"/>
  <c r="JJX86" i="8"/>
  <c r="JJY86" i="8"/>
  <c r="JJZ86" i="8"/>
  <c r="JKA86" i="8"/>
  <c r="JKB86" i="8"/>
  <c r="JKC86" i="8"/>
  <c r="JKD86" i="8"/>
  <c r="JKE86" i="8"/>
  <c r="JKF86" i="8"/>
  <c r="JKG86" i="8"/>
  <c r="JKH86" i="8"/>
  <c r="JKI86" i="8"/>
  <c r="JKJ86" i="8"/>
  <c r="JKK86" i="8"/>
  <c r="JKL86" i="8"/>
  <c r="JKM86" i="8"/>
  <c r="JKN86" i="8"/>
  <c r="JKO86" i="8"/>
  <c r="JKP86" i="8"/>
  <c r="JKQ86" i="8"/>
  <c r="JKR86" i="8"/>
  <c r="JKS86" i="8"/>
  <c r="JKT86" i="8"/>
  <c r="JKU86" i="8"/>
  <c r="JKV86" i="8"/>
  <c r="JKW86" i="8"/>
  <c r="JKX86" i="8"/>
  <c r="JKY86" i="8"/>
  <c r="JKZ86" i="8"/>
  <c r="JLA86" i="8"/>
  <c r="JLB86" i="8"/>
  <c r="JLC86" i="8"/>
  <c r="JLD86" i="8"/>
  <c r="JLE86" i="8"/>
  <c r="JLF86" i="8"/>
  <c r="JLG86" i="8"/>
  <c r="JLH86" i="8"/>
  <c r="JLI86" i="8"/>
  <c r="JLJ86" i="8"/>
  <c r="JLK86" i="8"/>
  <c r="JLL86" i="8"/>
  <c r="JLM86" i="8"/>
  <c r="JLN86" i="8"/>
  <c r="JLO86" i="8"/>
  <c r="JLP86" i="8"/>
  <c r="JLQ86" i="8"/>
  <c r="JLR86" i="8"/>
  <c r="JLS86" i="8"/>
  <c r="JLT86" i="8"/>
  <c r="JLU86" i="8"/>
  <c r="JLV86" i="8"/>
  <c r="JLW86" i="8"/>
  <c r="JLX86" i="8"/>
  <c r="JLY86" i="8"/>
  <c r="JLZ86" i="8"/>
  <c r="JMA86" i="8"/>
  <c r="JMB86" i="8"/>
  <c r="JMC86" i="8"/>
  <c r="JMD86" i="8"/>
  <c r="JME86" i="8"/>
  <c r="JMF86" i="8"/>
  <c r="JMG86" i="8"/>
  <c r="JMH86" i="8"/>
  <c r="JMI86" i="8"/>
  <c r="JMJ86" i="8"/>
  <c r="JMK86" i="8"/>
  <c r="JML86" i="8"/>
  <c r="JMM86" i="8"/>
  <c r="JMN86" i="8"/>
  <c r="JMO86" i="8"/>
  <c r="JMP86" i="8"/>
  <c r="JMQ86" i="8"/>
  <c r="JMR86" i="8"/>
  <c r="JMS86" i="8"/>
  <c r="JMT86" i="8"/>
  <c r="JMU86" i="8"/>
  <c r="JMV86" i="8"/>
  <c r="JMW86" i="8"/>
  <c r="JMX86" i="8"/>
  <c r="JMY86" i="8"/>
  <c r="JMZ86" i="8"/>
  <c r="JNA86" i="8"/>
  <c r="JNB86" i="8"/>
  <c r="JNC86" i="8"/>
  <c r="JND86" i="8"/>
  <c r="JNE86" i="8"/>
  <c r="JNF86" i="8"/>
  <c r="JNG86" i="8"/>
  <c r="JNH86" i="8"/>
  <c r="JNI86" i="8"/>
  <c r="JNJ86" i="8"/>
  <c r="JNK86" i="8"/>
  <c r="JNL86" i="8"/>
  <c r="JNM86" i="8"/>
  <c r="JNN86" i="8"/>
  <c r="JNO86" i="8"/>
  <c r="JNP86" i="8"/>
  <c r="JNQ86" i="8"/>
  <c r="JNR86" i="8"/>
  <c r="JNS86" i="8"/>
  <c r="JNT86" i="8"/>
  <c r="JNU86" i="8"/>
  <c r="JNV86" i="8"/>
  <c r="JNW86" i="8"/>
  <c r="JNX86" i="8"/>
  <c r="JNY86" i="8"/>
  <c r="JNZ86" i="8"/>
  <c r="JOA86" i="8"/>
  <c r="JOB86" i="8"/>
  <c r="JOC86" i="8"/>
  <c r="JOD86" i="8"/>
  <c r="JOE86" i="8"/>
  <c r="JOF86" i="8"/>
  <c r="JOG86" i="8"/>
  <c r="JOH86" i="8"/>
  <c r="JOI86" i="8"/>
  <c r="JOJ86" i="8"/>
  <c r="JOK86" i="8"/>
  <c r="JOL86" i="8"/>
  <c r="JOM86" i="8"/>
  <c r="JON86" i="8"/>
  <c r="JOO86" i="8"/>
  <c r="JOP86" i="8"/>
  <c r="JOQ86" i="8"/>
  <c r="JOR86" i="8"/>
  <c r="JOS86" i="8"/>
  <c r="JOT86" i="8"/>
  <c r="JOU86" i="8"/>
  <c r="JOV86" i="8"/>
  <c r="JOW86" i="8"/>
  <c r="JOX86" i="8"/>
  <c r="JOY86" i="8"/>
  <c r="JOZ86" i="8"/>
  <c r="JPA86" i="8"/>
  <c r="JPB86" i="8"/>
  <c r="JPC86" i="8"/>
  <c r="JPD86" i="8"/>
  <c r="JPE86" i="8"/>
  <c r="JPF86" i="8"/>
  <c r="JPG86" i="8"/>
  <c r="JPH86" i="8"/>
  <c r="JPI86" i="8"/>
  <c r="JPJ86" i="8"/>
  <c r="JPK86" i="8"/>
  <c r="JPL86" i="8"/>
  <c r="JPM86" i="8"/>
  <c r="JPN86" i="8"/>
  <c r="JPO86" i="8"/>
  <c r="JPP86" i="8"/>
  <c r="JPQ86" i="8"/>
  <c r="JPR86" i="8"/>
  <c r="JPS86" i="8"/>
  <c r="JPT86" i="8"/>
  <c r="JPU86" i="8"/>
  <c r="JPV86" i="8"/>
  <c r="JPW86" i="8"/>
  <c r="JPX86" i="8"/>
  <c r="JPY86" i="8"/>
  <c r="JPZ86" i="8"/>
  <c r="JQA86" i="8"/>
  <c r="JQB86" i="8"/>
  <c r="JQC86" i="8"/>
  <c r="JQD86" i="8"/>
  <c r="JQE86" i="8"/>
  <c r="JQF86" i="8"/>
  <c r="JQG86" i="8"/>
  <c r="JQH86" i="8"/>
  <c r="JQI86" i="8"/>
  <c r="JQJ86" i="8"/>
  <c r="JQK86" i="8"/>
  <c r="JQL86" i="8"/>
  <c r="JQM86" i="8"/>
  <c r="JQN86" i="8"/>
  <c r="JQO86" i="8"/>
  <c r="JQP86" i="8"/>
  <c r="JQQ86" i="8"/>
  <c r="JQR86" i="8"/>
  <c r="JQS86" i="8"/>
  <c r="JQT86" i="8"/>
  <c r="JQU86" i="8"/>
  <c r="JQV86" i="8"/>
  <c r="JQW86" i="8"/>
  <c r="JQX86" i="8"/>
  <c r="JQY86" i="8"/>
  <c r="JQZ86" i="8"/>
  <c r="JRA86" i="8"/>
  <c r="JRB86" i="8"/>
  <c r="JRC86" i="8"/>
  <c r="JRD86" i="8"/>
  <c r="JRE86" i="8"/>
  <c r="JRF86" i="8"/>
  <c r="JRG86" i="8"/>
  <c r="JRH86" i="8"/>
  <c r="JRI86" i="8"/>
  <c r="JRJ86" i="8"/>
  <c r="JRK86" i="8"/>
  <c r="JRL86" i="8"/>
  <c r="JRM86" i="8"/>
  <c r="JRN86" i="8"/>
  <c r="JRO86" i="8"/>
  <c r="JRP86" i="8"/>
  <c r="JRQ86" i="8"/>
  <c r="JRR86" i="8"/>
  <c r="JRS86" i="8"/>
  <c r="JRT86" i="8"/>
  <c r="JRU86" i="8"/>
  <c r="JRV86" i="8"/>
  <c r="JRW86" i="8"/>
  <c r="JRX86" i="8"/>
  <c r="JRY86" i="8"/>
  <c r="JRZ86" i="8"/>
  <c r="JSA86" i="8"/>
  <c r="JSB86" i="8"/>
  <c r="JSC86" i="8"/>
  <c r="JSD86" i="8"/>
  <c r="JSE86" i="8"/>
  <c r="JSF86" i="8"/>
  <c r="JSG86" i="8"/>
  <c r="JSH86" i="8"/>
  <c r="JSI86" i="8"/>
  <c r="JSJ86" i="8"/>
  <c r="JSK86" i="8"/>
  <c r="JSL86" i="8"/>
  <c r="JSM86" i="8"/>
  <c r="JSN86" i="8"/>
  <c r="JSO86" i="8"/>
  <c r="JSP86" i="8"/>
  <c r="JSQ86" i="8"/>
  <c r="JSR86" i="8"/>
  <c r="JSS86" i="8"/>
  <c r="JST86" i="8"/>
  <c r="JSU86" i="8"/>
  <c r="JSV86" i="8"/>
  <c r="JSW86" i="8"/>
  <c r="JSX86" i="8"/>
  <c r="JSY86" i="8"/>
  <c r="JSZ86" i="8"/>
  <c r="JTA86" i="8"/>
  <c r="JTB86" i="8"/>
  <c r="JTC86" i="8"/>
  <c r="JTD86" i="8"/>
  <c r="JTE86" i="8"/>
  <c r="JTF86" i="8"/>
  <c r="JTG86" i="8"/>
  <c r="JTH86" i="8"/>
  <c r="JTI86" i="8"/>
  <c r="JTJ86" i="8"/>
  <c r="JTK86" i="8"/>
  <c r="JTL86" i="8"/>
  <c r="JTM86" i="8"/>
  <c r="JTN86" i="8"/>
  <c r="JTO86" i="8"/>
  <c r="JTP86" i="8"/>
  <c r="JTQ86" i="8"/>
  <c r="JTR86" i="8"/>
  <c r="JTS86" i="8"/>
  <c r="JTT86" i="8"/>
  <c r="JTU86" i="8"/>
  <c r="JTV86" i="8"/>
  <c r="JTW86" i="8"/>
  <c r="JTX86" i="8"/>
  <c r="JTY86" i="8"/>
  <c r="JTZ86" i="8"/>
  <c r="JUA86" i="8"/>
  <c r="JUB86" i="8"/>
  <c r="JUC86" i="8"/>
  <c r="JUD86" i="8"/>
  <c r="JUE86" i="8"/>
  <c r="JUF86" i="8"/>
  <c r="JUG86" i="8"/>
  <c r="JUH86" i="8"/>
  <c r="JUI86" i="8"/>
  <c r="JUJ86" i="8"/>
  <c r="JUK86" i="8"/>
  <c r="JUL86" i="8"/>
  <c r="JUM86" i="8"/>
  <c r="JUN86" i="8"/>
  <c r="JUO86" i="8"/>
  <c r="JUP86" i="8"/>
  <c r="JUQ86" i="8"/>
  <c r="JUR86" i="8"/>
  <c r="JUS86" i="8"/>
  <c r="JUT86" i="8"/>
  <c r="JUU86" i="8"/>
  <c r="JUV86" i="8"/>
  <c r="JUW86" i="8"/>
  <c r="JUX86" i="8"/>
  <c r="JUY86" i="8"/>
  <c r="JUZ86" i="8"/>
  <c r="JVA86" i="8"/>
  <c r="JVB86" i="8"/>
  <c r="JVC86" i="8"/>
  <c r="JVD86" i="8"/>
  <c r="JVE86" i="8"/>
  <c r="JVF86" i="8"/>
  <c r="JVG86" i="8"/>
  <c r="JVH86" i="8"/>
  <c r="JVI86" i="8"/>
  <c r="JVJ86" i="8"/>
  <c r="JVK86" i="8"/>
  <c r="JVL86" i="8"/>
  <c r="JVM86" i="8"/>
  <c r="JVN86" i="8"/>
  <c r="JVO86" i="8"/>
  <c r="JVP86" i="8"/>
  <c r="JVQ86" i="8"/>
  <c r="JVR86" i="8"/>
  <c r="JVS86" i="8"/>
  <c r="JVT86" i="8"/>
  <c r="JVU86" i="8"/>
  <c r="JVV86" i="8"/>
  <c r="JVW86" i="8"/>
  <c r="JVX86" i="8"/>
  <c r="JVY86" i="8"/>
  <c r="JVZ86" i="8"/>
  <c r="JWA86" i="8"/>
  <c r="JWB86" i="8"/>
  <c r="JWC86" i="8"/>
  <c r="JWD86" i="8"/>
  <c r="JWE86" i="8"/>
  <c r="JWF86" i="8"/>
  <c r="JWG86" i="8"/>
  <c r="JWH86" i="8"/>
  <c r="JWI86" i="8"/>
  <c r="JWJ86" i="8"/>
  <c r="JWK86" i="8"/>
  <c r="JWL86" i="8"/>
  <c r="JWM86" i="8"/>
  <c r="JWN86" i="8"/>
  <c r="JWO86" i="8"/>
  <c r="JWP86" i="8"/>
  <c r="JWQ86" i="8"/>
  <c r="JWR86" i="8"/>
  <c r="JWS86" i="8"/>
  <c r="JWT86" i="8"/>
  <c r="JWU86" i="8"/>
  <c r="JWV86" i="8"/>
  <c r="JWW86" i="8"/>
  <c r="JWX86" i="8"/>
  <c r="JWY86" i="8"/>
  <c r="JWZ86" i="8"/>
  <c r="JXA86" i="8"/>
  <c r="JXB86" i="8"/>
  <c r="JXC86" i="8"/>
  <c r="JXD86" i="8"/>
  <c r="JXE86" i="8"/>
  <c r="JXF86" i="8"/>
  <c r="JXG86" i="8"/>
  <c r="JXH86" i="8"/>
  <c r="JXI86" i="8"/>
  <c r="JXJ86" i="8"/>
  <c r="JXK86" i="8"/>
  <c r="JXL86" i="8"/>
  <c r="JXM86" i="8"/>
  <c r="JXN86" i="8"/>
  <c r="JXO86" i="8"/>
  <c r="JXP86" i="8"/>
  <c r="JXQ86" i="8"/>
  <c r="JXR86" i="8"/>
  <c r="JXS86" i="8"/>
  <c r="JXT86" i="8"/>
  <c r="JXU86" i="8"/>
  <c r="JXV86" i="8"/>
  <c r="JXW86" i="8"/>
  <c r="JXX86" i="8"/>
  <c r="JXY86" i="8"/>
  <c r="JXZ86" i="8"/>
  <c r="JYA86" i="8"/>
  <c r="JYB86" i="8"/>
  <c r="JYC86" i="8"/>
  <c r="JYD86" i="8"/>
  <c r="JYE86" i="8"/>
  <c r="JYF86" i="8"/>
  <c r="JYG86" i="8"/>
  <c r="JYH86" i="8"/>
  <c r="JYI86" i="8"/>
  <c r="JYJ86" i="8"/>
  <c r="JYK86" i="8"/>
  <c r="JYL86" i="8"/>
  <c r="JYM86" i="8"/>
  <c r="JYN86" i="8"/>
  <c r="JYO86" i="8"/>
  <c r="JYP86" i="8"/>
  <c r="JYQ86" i="8"/>
  <c r="JYR86" i="8"/>
  <c r="JYS86" i="8"/>
  <c r="JYT86" i="8"/>
  <c r="JYU86" i="8"/>
  <c r="JYV86" i="8"/>
  <c r="JYW86" i="8"/>
  <c r="JYX86" i="8"/>
  <c r="JYY86" i="8"/>
  <c r="JYZ86" i="8"/>
  <c r="JZA86" i="8"/>
  <c r="JZB86" i="8"/>
  <c r="JZC86" i="8"/>
  <c r="JZD86" i="8"/>
  <c r="JZE86" i="8"/>
  <c r="JZF86" i="8"/>
  <c r="JZG86" i="8"/>
  <c r="JZH86" i="8"/>
  <c r="JZI86" i="8"/>
  <c r="JZJ86" i="8"/>
  <c r="JZK86" i="8"/>
  <c r="JZL86" i="8"/>
  <c r="JZM86" i="8"/>
  <c r="JZN86" i="8"/>
  <c r="JZO86" i="8"/>
  <c r="JZP86" i="8"/>
  <c r="JZQ86" i="8"/>
  <c r="JZR86" i="8"/>
  <c r="JZS86" i="8"/>
  <c r="JZT86" i="8"/>
  <c r="JZU86" i="8"/>
  <c r="JZV86" i="8"/>
  <c r="JZW86" i="8"/>
  <c r="JZX86" i="8"/>
  <c r="JZY86" i="8"/>
  <c r="JZZ86" i="8"/>
  <c r="KAA86" i="8"/>
  <c r="KAB86" i="8"/>
  <c r="KAC86" i="8"/>
  <c r="KAD86" i="8"/>
  <c r="KAE86" i="8"/>
  <c r="KAF86" i="8"/>
  <c r="KAG86" i="8"/>
  <c r="KAH86" i="8"/>
  <c r="KAI86" i="8"/>
  <c r="KAJ86" i="8"/>
  <c r="KAK86" i="8"/>
  <c r="KAL86" i="8"/>
  <c r="KAM86" i="8"/>
  <c r="KAN86" i="8"/>
  <c r="KAO86" i="8"/>
  <c r="KAP86" i="8"/>
  <c r="KAQ86" i="8"/>
  <c r="KAR86" i="8"/>
  <c r="KAS86" i="8"/>
  <c r="KAT86" i="8"/>
  <c r="KAU86" i="8"/>
  <c r="KAV86" i="8"/>
  <c r="KAW86" i="8"/>
  <c r="KAX86" i="8"/>
  <c r="KAY86" i="8"/>
  <c r="KAZ86" i="8"/>
  <c r="KBA86" i="8"/>
  <c r="KBB86" i="8"/>
  <c r="KBC86" i="8"/>
  <c r="KBD86" i="8"/>
  <c r="KBE86" i="8"/>
  <c r="KBF86" i="8"/>
  <c r="KBG86" i="8"/>
  <c r="KBH86" i="8"/>
  <c r="KBI86" i="8"/>
  <c r="KBJ86" i="8"/>
  <c r="KBK86" i="8"/>
  <c r="KBL86" i="8"/>
  <c r="KBM86" i="8"/>
  <c r="KBN86" i="8"/>
  <c r="KBO86" i="8"/>
  <c r="KBP86" i="8"/>
  <c r="KBQ86" i="8"/>
  <c r="KBR86" i="8"/>
  <c r="KBS86" i="8"/>
  <c r="KBT86" i="8"/>
  <c r="KBU86" i="8"/>
  <c r="KBV86" i="8"/>
  <c r="KBW86" i="8"/>
  <c r="KBX86" i="8"/>
  <c r="KBY86" i="8"/>
  <c r="KBZ86" i="8"/>
  <c r="KCA86" i="8"/>
  <c r="KCB86" i="8"/>
  <c r="KCC86" i="8"/>
  <c r="KCD86" i="8"/>
  <c r="KCE86" i="8"/>
  <c r="KCF86" i="8"/>
  <c r="KCG86" i="8"/>
  <c r="KCH86" i="8"/>
  <c r="KCI86" i="8"/>
  <c r="KCJ86" i="8"/>
  <c r="KCK86" i="8"/>
  <c r="KCL86" i="8"/>
  <c r="KCM86" i="8"/>
  <c r="KCN86" i="8"/>
  <c r="KCO86" i="8"/>
  <c r="KCP86" i="8"/>
  <c r="KCQ86" i="8"/>
  <c r="KCR86" i="8"/>
  <c r="KCS86" i="8"/>
  <c r="KCT86" i="8"/>
  <c r="KCU86" i="8"/>
  <c r="KCV86" i="8"/>
  <c r="KCW86" i="8"/>
  <c r="KCX86" i="8"/>
  <c r="KCY86" i="8"/>
  <c r="KCZ86" i="8"/>
  <c r="KDA86" i="8"/>
  <c r="KDB86" i="8"/>
  <c r="KDC86" i="8"/>
  <c r="KDD86" i="8"/>
  <c r="KDE86" i="8"/>
  <c r="KDF86" i="8"/>
  <c r="KDG86" i="8"/>
  <c r="KDH86" i="8"/>
  <c r="KDI86" i="8"/>
  <c r="KDJ86" i="8"/>
  <c r="KDK86" i="8"/>
  <c r="KDL86" i="8"/>
  <c r="KDM86" i="8"/>
  <c r="KDN86" i="8"/>
  <c r="KDO86" i="8"/>
  <c r="KDP86" i="8"/>
  <c r="KDQ86" i="8"/>
  <c r="KDR86" i="8"/>
  <c r="KDS86" i="8"/>
  <c r="KDT86" i="8"/>
  <c r="KDU86" i="8"/>
  <c r="KDV86" i="8"/>
  <c r="KDW86" i="8"/>
  <c r="KDX86" i="8"/>
  <c r="KDY86" i="8"/>
  <c r="KDZ86" i="8"/>
  <c r="KEA86" i="8"/>
  <c r="KEB86" i="8"/>
  <c r="KEC86" i="8"/>
  <c r="KED86" i="8"/>
  <c r="KEE86" i="8"/>
  <c r="KEF86" i="8"/>
  <c r="KEG86" i="8"/>
  <c r="KEH86" i="8"/>
  <c r="KEI86" i="8"/>
  <c r="KEJ86" i="8"/>
  <c r="KEK86" i="8"/>
  <c r="KEL86" i="8"/>
  <c r="KEM86" i="8"/>
  <c r="KEN86" i="8"/>
  <c r="KEO86" i="8"/>
  <c r="KEP86" i="8"/>
  <c r="KEQ86" i="8"/>
  <c r="KER86" i="8"/>
  <c r="KES86" i="8"/>
  <c r="KET86" i="8"/>
  <c r="KEU86" i="8"/>
  <c r="KEV86" i="8"/>
  <c r="KEW86" i="8"/>
  <c r="KEX86" i="8"/>
  <c r="KEY86" i="8"/>
  <c r="KEZ86" i="8"/>
  <c r="KFA86" i="8"/>
  <c r="KFB86" i="8"/>
  <c r="KFC86" i="8"/>
  <c r="KFD86" i="8"/>
  <c r="KFE86" i="8"/>
  <c r="KFF86" i="8"/>
  <c r="KFG86" i="8"/>
  <c r="KFH86" i="8"/>
  <c r="KFI86" i="8"/>
  <c r="KFJ86" i="8"/>
  <c r="KFK86" i="8"/>
  <c r="KFL86" i="8"/>
  <c r="KFM86" i="8"/>
  <c r="KFN86" i="8"/>
  <c r="KFO86" i="8"/>
  <c r="KFP86" i="8"/>
  <c r="KFQ86" i="8"/>
  <c r="KFR86" i="8"/>
  <c r="KFS86" i="8"/>
  <c r="KFT86" i="8"/>
  <c r="KFU86" i="8"/>
  <c r="KFV86" i="8"/>
  <c r="KFW86" i="8"/>
  <c r="KFX86" i="8"/>
  <c r="KFY86" i="8"/>
  <c r="KFZ86" i="8"/>
  <c r="KGA86" i="8"/>
  <c r="KGB86" i="8"/>
  <c r="KGC86" i="8"/>
  <c r="KGD86" i="8"/>
  <c r="KGE86" i="8"/>
  <c r="KGF86" i="8"/>
  <c r="KGG86" i="8"/>
  <c r="KGH86" i="8"/>
  <c r="KGI86" i="8"/>
  <c r="KGJ86" i="8"/>
  <c r="KGK86" i="8"/>
  <c r="KGL86" i="8"/>
  <c r="KGM86" i="8"/>
  <c r="KGN86" i="8"/>
  <c r="KGO86" i="8"/>
  <c r="KGP86" i="8"/>
  <c r="KGQ86" i="8"/>
  <c r="KGR86" i="8"/>
  <c r="KGS86" i="8"/>
  <c r="KGT86" i="8"/>
  <c r="KGU86" i="8"/>
  <c r="KGV86" i="8"/>
  <c r="KGW86" i="8"/>
  <c r="KGX86" i="8"/>
  <c r="KGY86" i="8"/>
  <c r="KGZ86" i="8"/>
  <c r="KHA86" i="8"/>
  <c r="KHB86" i="8"/>
  <c r="KHC86" i="8"/>
  <c r="KHD86" i="8"/>
  <c r="KHE86" i="8"/>
  <c r="KHF86" i="8"/>
  <c r="KHG86" i="8"/>
  <c r="KHH86" i="8"/>
  <c r="KHI86" i="8"/>
  <c r="KHJ86" i="8"/>
  <c r="KHK86" i="8"/>
  <c r="KHL86" i="8"/>
  <c r="KHM86" i="8"/>
  <c r="KHN86" i="8"/>
  <c r="KHO86" i="8"/>
  <c r="KHP86" i="8"/>
  <c r="KHQ86" i="8"/>
  <c r="KHR86" i="8"/>
  <c r="KHS86" i="8"/>
  <c r="KHT86" i="8"/>
  <c r="KHU86" i="8"/>
  <c r="KHV86" i="8"/>
  <c r="KHW86" i="8"/>
  <c r="KHX86" i="8"/>
  <c r="KHY86" i="8"/>
  <c r="KHZ86" i="8"/>
  <c r="KIA86" i="8"/>
  <c r="KIB86" i="8"/>
  <c r="KIC86" i="8"/>
  <c r="KID86" i="8"/>
  <c r="KIE86" i="8"/>
  <c r="KIF86" i="8"/>
  <c r="KIG86" i="8"/>
  <c r="KIH86" i="8"/>
  <c r="KII86" i="8"/>
  <c r="KIJ86" i="8"/>
  <c r="KIK86" i="8"/>
  <c r="KIL86" i="8"/>
  <c r="KIM86" i="8"/>
  <c r="KIN86" i="8"/>
  <c r="KIO86" i="8"/>
  <c r="KIP86" i="8"/>
  <c r="KIQ86" i="8"/>
  <c r="KIR86" i="8"/>
  <c r="KIS86" i="8"/>
  <c r="KIT86" i="8"/>
  <c r="KIU86" i="8"/>
  <c r="KIV86" i="8"/>
  <c r="KIW86" i="8"/>
  <c r="KIX86" i="8"/>
  <c r="KIY86" i="8"/>
  <c r="KIZ86" i="8"/>
  <c r="KJA86" i="8"/>
  <c r="KJB86" i="8"/>
  <c r="KJC86" i="8"/>
  <c r="KJD86" i="8"/>
  <c r="KJE86" i="8"/>
  <c r="KJF86" i="8"/>
  <c r="KJG86" i="8"/>
  <c r="KJH86" i="8"/>
  <c r="KJI86" i="8"/>
  <c r="KJJ86" i="8"/>
  <c r="KJK86" i="8"/>
  <c r="KJL86" i="8"/>
  <c r="KJM86" i="8"/>
  <c r="KJN86" i="8"/>
  <c r="KJO86" i="8"/>
  <c r="KJP86" i="8"/>
  <c r="KJQ86" i="8"/>
  <c r="KJR86" i="8"/>
  <c r="KJS86" i="8"/>
  <c r="KJT86" i="8"/>
  <c r="KJU86" i="8"/>
  <c r="KJV86" i="8"/>
  <c r="KJW86" i="8"/>
  <c r="KJX86" i="8"/>
  <c r="KJY86" i="8"/>
  <c r="KJZ86" i="8"/>
  <c r="KKA86" i="8"/>
  <c r="KKB86" i="8"/>
  <c r="KKC86" i="8"/>
  <c r="KKD86" i="8"/>
  <c r="KKE86" i="8"/>
  <c r="KKF86" i="8"/>
  <c r="KKG86" i="8"/>
  <c r="KKH86" i="8"/>
  <c r="KKI86" i="8"/>
  <c r="KKJ86" i="8"/>
  <c r="KKK86" i="8"/>
  <c r="KKL86" i="8"/>
  <c r="KKM86" i="8"/>
  <c r="KKN86" i="8"/>
  <c r="KKO86" i="8"/>
  <c r="KKP86" i="8"/>
  <c r="KKQ86" i="8"/>
  <c r="KKR86" i="8"/>
  <c r="KKS86" i="8"/>
  <c r="KKT86" i="8"/>
  <c r="KKU86" i="8"/>
  <c r="KKV86" i="8"/>
  <c r="KKW86" i="8"/>
  <c r="KKX86" i="8"/>
  <c r="KKY86" i="8"/>
  <c r="KKZ86" i="8"/>
  <c r="KLA86" i="8"/>
  <c r="KLB86" i="8"/>
  <c r="KLC86" i="8"/>
  <c r="KLD86" i="8"/>
  <c r="KLE86" i="8"/>
  <c r="KLF86" i="8"/>
  <c r="KLG86" i="8"/>
  <c r="KLH86" i="8"/>
  <c r="KLI86" i="8"/>
  <c r="KLJ86" i="8"/>
  <c r="KLK86" i="8"/>
  <c r="KLL86" i="8"/>
  <c r="KLM86" i="8"/>
  <c r="KLN86" i="8"/>
  <c r="KLO86" i="8"/>
  <c r="KLP86" i="8"/>
  <c r="KLQ86" i="8"/>
  <c r="KLR86" i="8"/>
  <c r="KLS86" i="8"/>
  <c r="KLT86" i="8"/>
  <c r="KLU86" i="8"/>
  <c r="KLV86" i="8"/>
  <c r="KLW86" i="8"/>
  <c r="KLX86" i="8"/>
  <c r="KLY86" i="8"/>
  <c r="KLZ86" i="8"/>
  <c r="KMA86" i="8"/>
  <c r="KMB86" i="8"/>
  <c r="KMC86" i="8"/>
  <c r="KMD86" i="8"/>
  <c r="KME86" i="8"/>
  <c r="KMF86" i="8"/>
  <c r="KMG86" i="8"/>
  <c r="KMH86" i="8"/>
  <c r="KMI86" i="8"/>
  <c r="KMJ86" i="8"/>
  <c r="KMK86" i="8"/>
  <c r="KML86" i="8"/>
  <c r="KMM86" i="8"/>
  <c r="KMN86" i="8"/>
  <c r="KMO86" i="8"/>
  <c r="KMP86" i="8"/>
  <c r="KMQ86" i="8"/>
  <c r="KMR86" i="8"/>
  <c r="KMS86" i="8"/>
  <c r="KMT86" i="8"/>
  <c r="KMU86" i="8"/>
  <c r="KMV86" i="8"/>
  <c r="KMW86" i="8"/>
  <c r="KMX86" i="8"/>
  <c r="KMY86" i="8"/>
  <c r="KMZ86" i="8"/>
  <c r="KNA86" i="8"/>
  <c r="KNB86" i="8"/>
  <c r="KNC86" i="8"/>
  <c r="KND86" i="8"/>
  <c r="KNE86" i="8"/>
  <c r="KNF86" i="8"/>
  <c r="KNG86" i="8"/>
  <c r="KNH86" i="8"/>
  <c r="KNI86" i="8"/>
  <c r="KNJ86" i="8"/>
  <c r="KNK86" i="8"/>
  <c r="KNL86" i="8"/>
  <c r="KNM86" i="8"/>
  <c r="KNN86" i="8"/>
  <c r="KNO86" i="8"/>
  <c r="KNP86" i="8"/>
  <c r="KNQ86" i="8"/>
  <c r="KNR86" i="8"/>
  <c r="KNS86" i="8"/>
  <c r="KNT86" i="8"/>
  <c r="KNU86" i="8"/>
  <c r="KNV86" i="8"/>
  <c r="KNW86" i="8"/>
  <c r="KNX86" i="8"/>
  <c r="KNY86" i="8"/>
  <c r="KNZ86" i="8"/>
  <c r="KOA86" i="8"/>
  <c r="KOB86" i="8"/>
  <c r="KOC86" i="8"/>
  <c r="KOD86" i="8"/>
  <c r="KOE86" i="8"/>
  <c r="KOF86" i="8"/>
  <c r="KOG86" i="8"/>
  <c r="KOH86" i="8"/>
  <c r="KOI86" i="8"/>
  <c r="KOJ86" i="8"/>
  <c r="KOK86" i="8"/>
  <c r="KOL86" i="8"/>
  <c r="KOM86" i="8"/>
  <c r="KON86" i="8"/>
  <c r="KOO86" i="8"/>
  <c r="KOP86" i="8"/>
  <c r="KOQ86" i="8"/>
  <c r="KOR86" i="8"/>
  <c r="KOS86" i="8"/>
  <c r="KOT86" i="8"/>
  <c r="KOU86" i="8"/>
  <c r="KOV86" i="8"/>
  <c r="KOW86" i="8"/>
  <c r="KOX86" i="8"/>
  <c r="KOY86" i="8"/>
  <c r="KOZ86" i="8"/>
  <c r="KPA86" i="8"/>
  <c r="KPB86" i="8"/>
  <c r="KPC86" i="8"/>
  <c r="KPD86" i="8"/>
  <c r="KPE86" i="8"/>
  <c r="KPF86" i="8"/>
  <c r="KPG86" i="8"/>
  <c r="KPH86" i="8"/>
  <c r="KPI86" i="8"/>
  <c r="KPJ86" i="8"/>
  <c r="KPK86" i="8"/>
  <c r="KPL86" i="8"/>
  <c r="KPM86" i="8"/>
  <c r="KPN86" i="8"/>
  <c r="KPO86" i="8"/>
  <c r="KPP86" i="8"/>
  <c r="KPQ86" i="8"/>
  <c r="KPR86" i="8"/>
  <c r="KPS86" i="8"/>
  <c r="KPT86" i="8"/>
  <c r="KPU86" i="8"/>
  <c r="KPV86" i="8"/>
  <c r="KPW86" i="8"/>
  <c r="KPX86" i="8"/>
  <c r="KPY86" i="8"/>
  <c r="KPZ86" i="8"/>
  <c r="KQA86" i="8"/>
  <c r="KQB86" i="8"/>
  <c r="KQC86" i="8"/>
  <c r="KQD86" i="8"/>
  <c r="KQE86" i="8"/>
  <c r="KQF86" i="8"/>
  <c r="KQG86" i="8"/>
  <c r="KQH86" i="8"/>
  <c r="KQI86" i="8"/>
  <c r="KQJ86" i="8"/>
  <c r="KQK86" i="8"/>
  <c r="KQL86" i="8"/>
  <c r="KQM86" i="8"/>
  <c r="KQN86" i="8"/>
  <c r="KQO86" i="8"/>
  <c r="KQP86" i="8"/>
  <c r="KQQ86" i="8"/>
  <c r="KQR86" i="8"/>
  <c r="KQS86" i="8"/>
  <c r="KQT86" i="8"/>
  <c r="KQU86" i="8"/>
  <c r="KQV86" i="8"/>
  <c r="KQW86" i="8"/>
  <c r="KQX86" i="8"/>
  <c r="KQY86" i="8"/>
  <c r="KQZ86" i="8"/>
  <c r="KRA86" i="8"/>
  <c r="KRB86" i="8"/>
  <c r="KRC86" i="8"/>
  <c r="KRD86" i="8"/>
  <c r="KRE86" i="8"/>
  <c r="KRF86" i="8"/>
  <c r="KRG86" i="8"/>
  <c r="KRH86" i="8"/>
  <c r="KRI86" i="8"/>
  <c r="KRJ86" i="8"/>
  <c r="KRK86" i="8"/>
  <c r="KRL86" i="8"/>
  <c r="KRM86" i="8"/>
  <c r="KRN86" i="8"/>
  <c r="KRO86" i="8"/>
  <c r="KRP86" i="8"/>
  <c r="KRQ86" i="8"/>
  <c r="KRR86" i="8"/>
  <c r="KRS86" i="8"/>
  <c r="KRT86" i="8"/>
  <c r="KRU86" i="8"/>
  <c r="KRV86" i="8"/>
  <c r="KRW86" i="8"/>
  <c r="KRX86" i="8"/>
  <c r="KRY86" i="8"/>
  <c r="KRZ86" i="8"/>
  <c r="KSA86" i="8"/>
  <c r="KSB86" i="8"/>
  <c r="KSC86" i="8"/>
  <c r="KSD86" i="8"/>
  <c r="KSE86" i="8"/>
  <c r="KSF86" i="8"/>
  <c r="KSG86" i="8"/>
  <c r="KSH86" i="8"/>
  <c r="KSI86" i="8"/>
  <c r="KSJ86" i="8"/>
  <c r="KSK86" i="8"/>
  <c r="KSL86" i="8"/>
  <c r="KSM86" i="8"/>
  <c r="KSN86" i="8"/>
  <c r="KSO86" i="8"/>
  <c r="KSP86" i="8"/>
  <c r="KSQ86" i="8"/>
  <c r="KSR86" i="8"/>
  <c r="KSS86" i="8"/>
  <c r="KST86" i="8"/>
  <c r="KSU86" i="8"/>
  <c r="KSV86" i="8"/>
  <c r="KSW86" i="8"/>
  <c r="KSX86" i="8"/>
  <c r="KSY86" i="8"/>
  <c r="KSZ86" i="8"/>
  <c r="KTA86" i="8"/>
  <c r="KTB86" i="8"/>
  <c r="KTC86" i="8"/>
  <c r="KTD86" i="8"/>
  <c r="KTE86" i="8"/>
  <c r="KTF86" i="8"/>
  <c r="KTG86" i="8"/>
  <c r="KTH86" i="8"/>
  <c r="KTI86" i="8"/>
  <c r="KTJ86" i="8"/>
  <c r="KTK86" i="8"/>
  <c r="KTL86" i="8"/>
  <c r="KTM86" i="8"/>
  <c r="KTN86" i="8"/>
  <c r="KTO86" i="8"/>
  <c r="KTP86" i="8"/>
  <c r="KTQ86" i="8"/>
  <c r="KTR86" i="8"/>
  <c r="KTS86" i="8"/>
  <c r="KTT86" i="8"/>
  <c r="KTU86" i="8"/>
  <c r="KTV86" i="8"/>
  <c r="KTW86" i="8"/>
  <c r="KTX86" i="8"/>
  <c r="KTY86" i="8"/>
  <c r="KTZ86" i="8"/>
  <c r="KUA86" i="8"/>
  <c r="KUB86" i="8"/>
  <c r="KUC86" i="8"/>
  <c r="KUD86" i="8"/>
  <c r="KUE86" i="8"/>
  <c r="KUF86" i="8"/>
  <c r="KUG86" i="8"/>
  <c r="KUH86" i="8"/>
  <c r="KUI86" i="8"/>
  <c r="KUJ86" i="8"/>
  <c r="KUK86" i="8"/>
  <c r="KUL86" i="8"/>
  <c r="KUM86" i="8"/>
  <c r="KUN86" i="8"/>
  <c r="KUO86" i="8"/>
  <c r="KUP86" i="8"/>
  <c r="KUQ86" i="8"/>
  <c r="KUR86" i="8"/>
  <c r="KUS86" i="8"/>
  <c r="KUT86" i="8"/>
  <c r="KUU86" i="8"/>
  <c r="KUV86" i="8"/>
  <c r="KUW86" i="8"/>
  <c r="KUX86" i="8"/>
  <c r="KUY86" i="8"/>
  <c r="KUZ86" i="8"/>
  <c r="KVA86" i="8"/>
  <c r="KVB86" i="8"/>
  <c r="KVC86" i="8"/>
  <c r="KVD86" i="8"/>
  <c r="KVE86" i="8"/>
  <c r="KVF86" i="8"/>
  <c r="KVG86" i="8"/>
  <c r="KVH86" i="8"/>
  <c r="KVI86" i="8"/>
  <c r="KVJ86" i="8"/>
  <c r="KVK86" i="8"/>
  <c r="KVL86" i="8"/>
  <c r="KVM86" i="8"/>
  <c r="KVN86" i="8"/>
  <c r="KVO86" i="8"/>
  <c r="KVP86" i="8"/>
  <c r="KVQ86" i="8"/>
  <c r="KVR86" i="8"/>
  <c r="KVS86" i="8"/>
  <c r="KVT86" i="8"/>
  <c r="KVU86" i="8"/>
  <c r="KVV86" i="8"/>
  <c r="KVW86" i="8"/>
  <c r="KVX86" i="8"/>
  <c r="KVY86" i="8"/>
  <c r="KVZ86" i="8"/>
  <c r="KWA86" i="8"/>
  <c r="KWB86" i="8"/>
  <c r="KWC86" i="8"/>
  <c r="KWD86" i="8"/>
  <c r="KWE86" i="8"/>
  <c r="KWF86" i="8"/>
  <c r="KWG86" i="8"/>
  <c r="KWH86" i="8"/>
  <c r="KWI86" i="8"/>
  <c r="KWJ86" i="8"/>
  <c r="KWK86" i="8"/>
  <c r="KWL86" i="8"/>
  <c r="KWM86" i="8"/>
  <c r="KWN86" i="8"/>
  <c r="KWO86" i="8"/>
  <c r="KWP86" i="8"/>
  <c r="KWQ86" i="8"/>
  <c r="KWR86" i="8"/>
  <c r="KWS86" i="8"/>
  <c r="KWT86" i="8"/>
  <c r="KWU86" i="8"/>
  <c r="KWV86" i="8"/>
  <c r="KWW86" i="8"/>
  <c r="KWX86" i="8"/>
  <c r="KWY86" i="8"/>
  <c r="KWZ86" i="8"/>
  <c r="KXA86" i="8"/>
  <c r="KXB86" i="8"/>
  <c r="KXC86" i="8"/>
  <c r="KXD86" i="8"/>
  <c r="KXE86" i="8"/>
  <c r="KXF86" i="8"/>
  <c r="KXG86" i="8"/>
  <c r="KXH86" i="8"/>
  <c r="KXI86" i="8"/>
  <c r="KXJ86" i="8"/>
  <c r="KXK86" i="8"/>
  <c r="KXL86" i="8"/>
  <c r="KXM86" i="8"/>
  <c r="KXN86" i="8"/>
  <c r="KXO86" i="8"/>
  <c r="KXP86" i="8"/>
  <c r="KXQ86" i="8"/>
  <c r="KXR86" i="8"/>
  <c r="KXS86" i="8"/>
  <c r="KXT86" i="8"/>
  <c r="KXU86" i="8"/>
  <c r="KXV86" i="8"/>
  <c r="KXW86" i="8"/>
  <c r="KXX86" i="8"/>
  <c r="KXY86" i="8"/>
  <c r="KXZ86" i="8"/>
  <c r="KYA86" i="8"/>
  <c r="KYB86" i="8"/>
  <c r="KYC86" i="8"/>
  <c r="KYD86" i="8"/>
  <c r="KYE86" i="8"/>
  <c r="KYF86" i="8"/>
  <c r="KYG86" i="8"/>
  <c r="KYH86" i="8"/>
  <c r="KYI86" i="8"/>
  <c r="KYJ86" i="8"/>
  <c r="KYK86" i="8"/>
  <c r="KYL86" i="8"/>
  <c r="KYM86" i="8"/>
  <c r="KYN86" i="8"/>
  <c r="KYO86" i="8"/>
  <c r="KYP86" i="8"/>
  <c r="KYQ86" i="8"/>
  <c r="KYR86" i="8"/>
  <c r="KYS86" i="8"/>
  <c r="KYT86" i="8"/>
  <c r="KYU86" i="8"/>
  <c r="KYV86" i="8"/>
  <c r="KYW86" i="8"/>
  <c r="KYX86" i="8"/>
  <c r="KYY86" i="8"/>
  <c r="KYZ86" i="8"/>
  <c r="KZA86" i="8"/>
  <c r="KZB86" i="8"/>
  <c r="KZC86" i="8"/>
  <c r="KZD86" i="8"/>
  <c r="KZE86" i="8"/>
  <c r="KZF86" i="8"/>
  <c r="KZG86" i="8"/>
  <c r="KZH86" i="8"/>
  <c r="KZI86" i="8"/>
  <c r="KZJ86" i="8"/>
  <c r="KZK86" i="8"/>
  <c r="KZL86" i="8"/>
  <c r="KZM86" i="8"/>
  <c r="KZN86" i="8"/>
  <c r="KZO86" i="8"/>
  <c r="KZP86" i="8"/>
  <c r="KZQ86" i="8"/>
  <c r="KZR86" i="8"/>
  <c r="KZS86" i="8"/>
  <c r="KZT86" i="8"/>
  <c r="KZU86" i="8"/>
  <c r="KZV86" i="8"/>
  <c r="KZW86" i="8"/>
  <c r="KZX86" i="8"/>
  <c r="KZY86" i="8"/>
  <c r="KZZ86" i="8"/>
  <c r="LAA86" i="8"/>
  <c r="LAB86" i="8"/>
  <c r="LAC86" i="8"/>
  <c r="LAD86" i="8"/>
  <c r="LAE86" i="8"/>
  <c r="LAF86" i="8"/>
  <c r="LAG86" i="8"/>
  <c r="LAH86" i="8"/>
  <c r="LAI86" i="8"/>
  <c r="LAJ86" i="8"/>
  <c r="LAK86" i="8"/>
  <c r="LAL86" i="8"/>
  <c r="LAM86" i="8"/>
  <c r="LAN86" i="8"/>
  <c r="LAO86" i="8"/>
  <c r="LAP86" i="8"/>
  <c r="LAQ86" i="8"/>
  <c r="LAR86" i="8"/>
  <c r="LAS86" i="8"/>
  <c r="LAT86" i="8"/>
  <c r="LAU86" i="8"/>
  <c r="LAV86" i="8"/>
  <c r="LAW86" i="8"/>
  <c r="LAX86" i="8"/>
  <c r="LAY86" i="8"/>
  <c r="LAZ86" i="8"/>
  <c r="LBA86" i="8"/>
  <c r="LBB86" i="8"/>
  <c r="LBC86" i="8"/>
  <c r="LBD86" i="8"/>
  <c r="LBE86" i="8"/>
  <c r="LBF86" i="8"/>
  <c r="LBG86" i="8"/>
  <c r="LBH86" i="8"/>
  <c r="LBI86" i="8"/>
  <c r="LBJ86" i="8"/>
  <c r="LBK86" i="8"/>
  <c r="LBL86" i="8"/>
  <c r="LBM86" i="8"/>
  <c r="LBN86" i="8"/>
  <c r="LBO86" i="8"/>
  <c r="LBP86" i="8"/>
  <c r="LBQ86" i="8"/>
  <c r="LBR86" i="8"/>
  <c r="LBS86" i="8"/>
  <c r="LBT86" i="8"/>
  <c r="LBU86" i="8"/>
  <c r="LBV86" i="8"/>
  <c r="LBW86" i="8"/>
  <c r="LBX86" i="8"/>
  <c r="LBY86" i="8"/>
  <c r="LBZ86" i="8"/>
  <c r="LCA86" i="8"/>
  <c r="LCB86" i="8"/>
  <c r="LCC86" i="8"/>
  <c r="LCD86" i="8"/>
  <c r="LCE86" i="8"/>
  <c r="LCF86" i="8"/>
  <c r="LCG86" i="8"/>
  <c r="LCH86" i="8"/>
  <c r="LCI86" i="8"/>
  <c r="LCJ86" i="8"/>
  <c r="LCK86" i="8"/>
  <c r="LCL86" i="8"/>
  <c r="LCM86" i="8"/>
  <c r="LCN86" i="8"/>
  <c r="LCO86" i="8"/>
  <c r="LCP86" i="8"/>
  <c r="LCQ86" i="8"/>
  <c r="LCR86" i="8"/>
  <c r="LCS86" i="8"/>
  <c r="LCT86" i="8"/>
  <c r="LCU86" i="8"/>
  <c r="LCV86" i="8"/>
  <c r="LCW86" i="8"/>
  <c r="LCX86" i="8"/>
  <c r="LCY86" i="8"/>
  <c r="LCZ86" i="8"/>
  <c r="LDA86" i="8"/>
  <c r="LDB86" i="8"/>
  <c r="LDC86" i="8"/>
  <c r="LDD86" i="8"/>
  <c r="LDE86" i="8"/>
  <c r="LDF86" i="8"/>
  <c r="LDG86" i="8"/>
  <c r="LDH86" i="8"/>
  <c r="LDI86" i="8"/>
  <c r="LDJ86" i="8"/>
  <c r="LDK86" i="8"/>
  <c r="LDL86" i="8"/>
  <c r="LDM86" i="8"/>
  <c r="LDN86" i="8"/>
  <c r="LDO86" i="8"/>
  <c r="LDP86" i="8"/>
  <c r="LDQ86" i="8"/>
  <c r="LDR86" i="8"/>
  <c r="LDS86" i="8"/>
  <c r="LDT86" i="8"/>
  <c r="LDU86" i="8"/>
  <c r="LDV86" i="8"/>
  <c r="LDW86" i="8"/>
  <c r="LDX86" i="8"/>
  <c r="LDY86" i="8"/>
  <c r="LDZ86" i="8"/>
  <c r="LEA86" i="8"/>
  <c r="LEB86" i="8"/>
  <c r="LEC86" i="8"/>
  <c r="LED86" i="8"/>
  <c r="LEE86" i="8"/>
  <c r="LEF86" i="8"/>
  <c r="LEG86" i="8"/>
  <c r="LEH86" i="8"/>
  <c r="LEI86" i="8"/>
  <c r="LEJ86" i="8"/>
  <c r="LEK86" i="8"/>
  <c r="LEL86" i="8"/>
  <c r="LEM86" i="8"/>
  <c r="LEN86" i="8"/>
  <c r="LEO86" i="8"/>
  <c r="LEP86" i="8"/>
  <c r="LEQ86" i="8"/>
  <c r="LER86" i="8"/>
  <c r="LES86" i="8"/>
  <c r="LET86" i="8"/>
  <c r="LEU86" i="8"/>
  <c r="LEV86" i="8"/>
  <c r="LEW86" i="8"/>
  <c r="LEX86" i="8"/>
  <c r="LEY86" i="8"/>
  <c r="LEZ86" i="8"/>
  <c r="LFA86" i="8"/>
  <c r="LFB86" i="8"/>
  <c r="LFC86" i="8"/>
  <c r="LFD86" i="8"/>
  <c r="LFE86" i="8"/>
  <c r="LFF86" i="8"/>
  <c r="LFG86" i="8"/>
  <c r="LFH86" i="8"/>
  <c r="LFI86" i="8"/>
  <c r="LFJ86" i="8"/>
  <c r="LFK86" i="8"/>
  <c r="LFL86" i="8"/>
  <c r="LFM86" i="8"/>
  <c r="LFN86" i="8"/>
  <c r="LFO86" i="8"/>
  <c r="LFP86" i="8"/>
  <c r="LFQ86" i="8"/>
  <c r="LFR86" i="8"/>
  <c r="LFS86" i="8"/>
  <c r="LFT86" i="8"/>
  <c r="LFU86" i="8"/>
  <c r="LFV86" i="8"/>
  <c r="LFW86" i="8"/>
  <c r="LFX86" i="8"/>
  <c r="LFY86" i="8"/>
  <c r="LFZ86" i="8"/>
  <c r="LGA86" i="8"/>
  <c r="LGB86" i="8"/>
  <c r="LGC86" i="8"/>
  <c r="LGD86" i="8"/>
  <c r="LGE86" i="8"/>
  <c r="LGF86" i="8"/>
  <c r="LGG86" i="8"/>
  <c r="LGH86" i="8"/>
  <c r="LGI86" i="8"/>
  <c r="LGJ86" i="8"/>
  <c r="LGK86" i="8"/>
  <c r="LGL86" i="8"/>
  <c r="LGM86" i="8"/>
  <c r="LGN86" i="8"/>
  <c r="LGO86" i="8"/>
  <c r="LGP86" i="8"/>
  <c r="LGQ86" i="8"/>
  <c r="LGR86" i="8"/>
  <c r="LGS86" i="8"/>
  <c r="LGT86" i="8"/>
  <c r="LGU86" i="8"/>
  <c r="LGV86" i="8"/>
  <c r="LGW86" i="8"/>
  <c r="LGX86" i="8"/>
  <c r="LGY86" i="8"/>
  <c r="LGZ86" i="8"/>
  <c r="LHA86" i="8"/>
  <c r="LHB86" i="8"/>
  <c r="LHC86" i="8"/>
  <c r="LHD86" i="8"/>
  <c r="LHE86" i="8"/>
  <c r="LHF86" i="8"/>
  <c r="LHG86" i="8"/>
  <c r="LHH86" i="8"/>
  <c r="LHI86" i="8"/>
  <c r="LHJ86" i="8"/>
  <c r="LHK86" i="8"/>
  <c r="LHL86" i="8"/>
  <c r="LHM86" i="8"/>
  <c r="LHN86" i="8"/>
  <c r="LHO86" i="8"/>
  <c r="LHP86" i="8"/>
  <c r="LHQ86" i="8"/>
  <c r="LHR86" i="8"/>
  <c r="LHS86" i="8"/>
  <c r="LHT86" i="8"/>
  <c r="LHU86" i="8"/>
  <c r="LHV86" i="8"/>
  <c r="LHW86" i="8"/>
  <c r="LHX86" i="8"/>
  <c r="LHY86" i="8"/>
  <c r="LHZ86" i="8"/>
  <c r="LIA86" i="8"/>
  <c r="LIB86" i="8"/>
  <c r="LIC86" i="8"/>
  <c r="LID86" i="8"/>
  <c r="LIE86" i="8"/>
  <c r="LIF86" i="8"/>
  <c r="LIG86" i="8"/>
  <c r="LIH86" i="8"/>
  <c r="LII86" i="8"/>
  <c r="LIJ86" i="8"/>
  <c r="LIK86" i="8"/>
  <c r="LIL86" i="8"/>
  <c r="LIM86" i="8"/>
  <c r="LIN86" i="8"/>
  <c r="LIO86" i="8"/>
  <c r="LIP86" i="8"/>
  <c r="LIQ86" i="8"/>
  <c r="LIR86" i="8"/>
  <c r="LIS86" i="8"/>
  <c r="LIT86" i="8"/>
  <c r="LIU86" i="8"/>
  <c r="LIV86" i="8"/>
  <c r="LIW86" i="8"/>
  <c r="LIX86" i="8"/>
  <c r="LIY86" i="8"/>
  <c r="LIZ86" i="8"/>
  <c r="LJA86" i="8"/>
  <c r="LJB86" i="8"/>
  <c r="LJC86" i="8"/>
  <c r="LJD86" i="8"/>
  <c r="LJE86" i="8"/>
  <c r="LJF86" i="8"/>
  <c r="LJG86" i="8"/>
  <c r="LJH86" i="8"/>
  <c r="LJI86" i="8"/>
  <c r="LJJ86" i="8"/>
  <c r="LJK86" i="8"/>
  <c r="LJL86" i="8"/>
  <c r="LJM86" i="8"/>
  <c r="LJN86" i="8"/>
  <c r="LJO86" i="8"/>
  <c r="LJP86" i="8"/>
  <c r="LJQ86" i="8"/>
  <c r="LJR86" i="8"/>
  <c r="LJS86" i="8"/>
  <c r="LJT86" i="8"/>
  <c r="LJU86" i="8"/>
  <c r="LJV86" i="8"/>
  <c r="LJW86" i="8"/>
  <c r="LJX86" i="8"/>
  <c r="LJY86" i="8"/>
  <c r="LJZ86" i="8"/>
  <c r="LKA86" i="8"/>
  <c r="LKB86" i="8"/>
  <c r="LKC86" i="8"/>
  <c r="LKD86" i="8"/>
  <c r="LKE86" i="8"/>
  <c r="LKF86" i="8"/>
  <c r="LKG86" i="8"/>
  <c r="LKH86" i="8"/>
  <c r="LKI86" i="8"/>
  <c r="LKJ86" i="8"/>
  <c r="LKK86" i="8"/>
  <c r="LKL86" i="8"/>
  <c r="LKM86" i="8"/>
  <c r="LKN86" i="8"/>
  <c r="LKO86" i="8"/>
  <c r="LKP86" i="8"/>
  <c r="LKQ86" i="8"/>
  <c r="LKR86" i="8"/>
  <c r="LKS86" i="8"/>
  <c r="LKT86" i="8"/>
  <c r="LKU86" i="8"/>
  <c r="LKV86" i="8"/>
  <c r="LKW86" i="8"/>
  <c r="LKX86" i="8"/>
  <c r="LKY86" i="8"/>
  <c r="LKZ86" i="8"/>
  <c r="LLA86" i="8"/>
  <c r="LLB86" i="8"/>
  <c r="LLC86" i="8"/>
  <c r="LLD86" i="8"/>
  <c r="LLE86" i="8"/>
  <c r="LLF86" i="8"/>
  <c r="LLG86" i="8"/>
  <c r="LLH86" i="8"/>
  <c r="LLI86" i="8"/>
  <c r="LLJ86" i="8"/>
  <c r="LLK86" i="8"/>
  <c r="LLL86" i="8"/>
  <c r="LLM86" i="8"/>
  <c r="LLN86" i="8"/>
  <c r="LLO86" i="8"/>
  <c r="LLP86" i="8"/>
  <c r="LLQ86" i="8"/>
  <c r="LLR86" i="8"/>
  <c r="LLS86" i="8"/>
  <c r="LLT86" i="8"/>
  <c r="LLU86" i="8"/>
  <c r="LLV86" i="8"/>
  <c r="LLW86" i="8"/>
  <c r="LLX86" i="8"/>
  <c r="LLY86" i="8"/>
  <c r="LLZ86" i="8"/>
  <c r="LMA86" i="8"/>
  <c r="LMB86" i="8"/>
  <c r="LMC86" i="8"/>
  <c r="LMD86" i="8"/>
  <c r="LME86" i="8"/>
  <c r="LMF86" i="8"/>
  <c r="LMG86" i="8"/>
  <c r="LMH86" i="8"/>
  <c r="LMI86" i="8"/>
  <c r="LMJ86" i="8"/>
  <c r="LMK86" i="8"/>
  <c r="LML86" i="8"/>
  <c r="LMM86" i="8"/>
  <c r="LMN86" i="8"/>
  <c r="LMO86" i="8"/>
  <c r="LMP86" i="8"/>
  <c r="LMQ86" i="8"/>
  <c r="LMR86" i="8"/>
  <c r="LMS86" i="8"/>
  <c r="LMT86" i="8"/>
  <c r="LMU86" i="8"/>
  <c r="LMV86" i="8"/>
  <c r="LMW86" i="8"/>
  <c r="LMX86" i="8"/>
  <c r="LMY86" i="8"/>
  <c r="LMZ86" i="8"/>
  <c r="LNA86" i="8"/>
  <c r="LNB86" i="8"/>
  <c r="LNC86" i="8"/>
  <c r="LND86" i="8"/>
  <c r="LNE86" i="8"/>
  <c r="LNF86" i="8"/>
  <c r="LNG86" i="8"/>
  <c r="LNH86" i="8"/>
  <c r="LNI86" i="8"/>
  <c r="LNJ86" i="8"/>
  <c r="LNK86" i="8"/>
  <c r="LNL86" i="8"/>
  <c r="LNM86" i="8"/>
  <c r="LNN86" i="8"/>
  <c r="LNO86" i="8"/>
  <c r="LNP86" i="8"/>
  <c r="LNQ86" i="8"/>
  <c r="LNR86" i="8"/>
  <c r="LNS86" i="8"/>
  <c r="LNT86" i="8"/>
  <c r="LNU86" i="8"/>
  <c r="LNV86" i="8"/>
  <c r="LNW86" i="8"/>
  <c r="LNX86" i="8"/>
  <c r="LNY86" i="8"/>
  <c r="LNZ86" i="8"/>
  <c r="LOA86" i="8"/>
  <c r="LOB86" i="8"/>
  <c r="LOC86" i="8"/>
  <c r="LOD86" i="8"/>
  <c r="LOE86" i="8"/>
  <c r="LOF86" i="8"/>
  <c r="LOG86" i="8"/>
  <c r="LOH86" i="8"/>
  <c r="LOI86" i="8"/>
  <c r="LOJ86" i="8"/>
  <c r="LOK86" i="8"/>
  <c r="LOL86" i="8"/>
  <c r="LOM86" i="8"/>
  <c r="LON86" i="8"/>
  <c r="LOO86" i="8"/>
  <c r="LOP86" i="8"/>
  <c r="LOQ86" i="8"/>
  <c r="LOR86" i="8"/>
  <c r="LOS86" i="8"/>
  <c r="LOT86" i="8"/>
  <c r="LOU86" i="8"/>
  <c r="LOV86" i="8"/>
  <c r="LOW86" i="8"/>
  <c r="LOX86" i="8"/>
  <c r="LOY86" i="8"/>
  <c r="LOZ86" i="8"/>
  <c r="LPA86" i="8"/>
  <c r="LPB86" i="8"/>
  <c r="LPC86" i="8"/>
  <c r="LPD86" i="8"/>
  <c r="LPE86" i="8"/>
  <c r="LPF86" i="8"/>
  <c r="LPG86" i="8"/>
  <c r="LPH86" i="8"/>
  <c r="LPI86" i="8"/>
  <c r="LPJ86" i="8"/>
  <c r="LPK86" i="8"/>
  <c r="LPL86" i="8"/>
  <c r="LPM86" i="8"/>
  <c r="LPN86" i="8"/>
  <c r="LPO86" i="8"/>
  <c r="LPP86" i="8"/>
  <c r="LPQ86" i="8"/>
  <c r="LPR86" i="8"/>
  <c r="LPS86" i="8"/>
  <c r="LPT86" i="8"/>
  <c r="LPU86" i="8"/>
  <c r="LPV86" i="8"/>
  <c r="LPW86" i="8"/>
  <c r="LPX86" i="8"/>
  <c r="LPY86" i="8"/>
  <c r="LPZ86" i="8"/>
  <c r="LQA86" i="8"/>
  <c r="LQB86" i="8"/>
  <c r="LQC86" i="8"/>
  <c r="LQD86" i="8"/>
  <c r="LQE86" i="8"/>
  <c r="LQF86" i="8"/>
  <c r="LQG86" i="8"/>
  <c r="LQH86" i="8"/>
  <c r="LQI86" i="8"/>
  <c r="LQJ86" i="8"/>
  <c r="LQK86" i="8"/>
  <c r="LQL86" i="8"/>
  <c r="LQM86" i="8"/>
  <c r="LQN86" i="8"/>
  <c r="LQO86" i="8"/>
  <c r="LQP86" i="8"/>
  <c r="LQQ86" i="8"/>
  <c r="LQR86" i="8"/>
  <c r="LQS86" i="8"/>
  <c r="LQT86" i="8"/>
  <c r="LQU86" i="8"/>
  <c r="LQV86" i="8"/>
  <c r="LQW86" i="8"/>
  <c r="LQX86" i="8"/>
  <c r="LQY86" i="8"/>
  <c r="LQZ86" i="8"/>
  <c r="LRA86" i="8"/>
  <c r="LRB86" i="8"/>
  <c r="LRC86" i="8"/>
  <c r="LRD86" i="8"/>
  <c r="LRE86" i="8"/>
  <c r="LRF86" i="8"/>
  <c r="LRG86" i="8"/>
  <c r="LRH86" i="8"/>
  <c r="LRI86" i="8"/>
  <c r="LRJ86" i="8"/>
  <c r="LRK86" i="8"/>
  <c r="LRL86" i="8"/>
  <c r="LRM86" i="8"/>
  <c r="LRN86" i="8"/>
  <c r="LRO86" i="8"/>
  <c r="LRP86" i="8"/>
  <c r="LRQ86" i="8"/>
  <c r="LRR86" i="8"/>
  <c r="LRS86" i="8"/>
  <c r="LRT86" i="8"/>
  <c r="LRU86" i="8"/>
  <c r="LRV86" i="8"/>
  <c r="LRW86" i="8"/>
  <c r="LRX86" i="8"/>
  <c r="LRY86" i="8"/>
  <c r="LRZ86" i="8"/>
  <c r="LSA86" i="8"/>
  <c r="LSB86" i="8"/>
  <c r="LSC86" i="8"/>
  <c r="LSD86" i="8"/>
  <c r="LSE86" i="8"/>
  <c r="LSF86" i="8"/>
  <c r="LSG86" i="8"/>
  <c r="LSH86" i="8"/>
  <c r="LSI86" i="8"/>
  <c r="LSJ86" i="8"/>
  <c r="LSK86" i="8"/>
  <c r="LSL86" i="8"/>
  <c r="LSM86" i="8"/>
  <c r="LSN86" i="8"/>
  <c r="LSO86" i="8"/>
  <c r="LSP86" i="8"/>
  <c r="LSQ86" i="8"/>
  <c r="LSR86" i="8"/>
  <c r="LSS86" i="8"/>
  <c r="LST86" i="8"/>
  <c r="LSU86" i="8"/>
  <c r="LSV86" i="8"/>
  <c r="LSW86" i="8"/>
  <c r="LSX86" i="8"/>
  <c r="LSY86" i="8"/>
  <c r="LSZ86" i="8"/>
  <c r="LTA86" i="8"/>
  <c r="LTB86" i="8"/>
  <c r="LTC86" i="8"/>
  <c r="LTD86" i="8"/>
  <c r="LTE86" i="8"/>
  <c r="LTF86" i="8"/>
  <c r="LTG86" i="8"/>
  <c r="LTH86" i="8"/>
  <c r="LTI86" i="8"/>
  <c r="LTJ86" i="8"/>
  <c r="LTK86" i="8"/>
  <c r="LTL86" i="8"/>
  <c r="LTM86" i="8"/>
  <c r="LTN86" i="8"/>
  <c r="LTO86" i="8"/>
  <c r="LTP86" i="8"/>
  <c r="LTQ86" i="8"/>
  <c r="LTR86" i="8"/>
  <c r="LTS86" i="8"/>
  <c r="LTT86" i="8"/>
  <c r="LTU86" i="8"/>
  <c r="LTV86" i="8"/>
  <c r="LTW86" i="8"/>
  <c r="LTX86" i="8"/>
  <c r="LTY86" i="8"/>
  <c r="LTZ86" i="8"/>
  <c r="LUA86" i="8"/>
  <c r="LUB86" i="8"/>
  <c r="LUC86" i="8"/>
  <c r="LUD86" i="8"/>
  <c r="LUE86" i="8"/>
  <c r="LUF86" i="8"/>
  <c r="LUG86" i="8"/>
  <c r="LUH86" i="8"/>
  <c r="LUI86" i="8"/>
  <c r="LUJ86" i="8"/>
  <c r="LUK86" i="8"/>
  <c r="LUL86" i="8"/>
  <c r="LUM86" i="8"/>
  <c r="LUN86" i="8"/>
  <c r="LUO86" i="8"/>
  <c r="LUP86" i="8"/>
  <c r="LUQ86" i="8"/>
  <c r="LUR86" i="8"/>
  <c r="LUS86" i="8"/>
  <c r="LUT86" i="8"/>
  <c r="LUU86" i="8"/>
  <c r="LUV86" i="8"/>
  <c r="LUW86" i="8"/>
  <c r="LUX86" i="8"/>
  <c r="LUY86" i="8"/>
  <c r="LUZ86" i="8"/>
  <c r="LVA86" i="8"/>
  <c r="LVB86" i="8"/>
  <c r="LVC86" i="8"/>
  <c r="LVD86" i="8"/>
  <c r="LVE86" i="8"/>
  <c r="LVF86" i="8"/>
  <c r="LVG86" i="8"/>
  <c r="LVH86" i="8"/>
  <c r="LVI86" i="8"/>
  <c r="LVJ86" i="8"/>
  <c r="LVK86" i="8"/>
  <c r="LVL86" i="8"/>
  <c r="LVM86" i="8"/>
  <c r="LVN86" i="8"/>
  <c r="LVO86" i="8"/>
  <c r="LVP86" i="8"/>
  <c r="LVQ86" i="8"/>
  <c r="LVR86" i="8"/>
  <c r="LVS86" i="8"/>
  <c r="LVT86" i="8"/>
  <c r="LVU86" i="8"/>
  <c r="LVV86" i="8"/>
  <c r="LVW86" i="8"/>
  <c r="LVX86" i="8"/>
  <c r="LVY86" i="8"/>
  <c r="LVZ86" i="8"/>
  <c r="LWA86" i="8"/>
  <c r="LWB86" i="8"/>
  <c r="LWC86" i="8"/>
  <c r="LWD86" i="8"/>
  <c r="LWE86" i="8"/>
  <c r="LWF86" i="8"/>
  <c r="LWG86" i="8"/>
  <c r="LWH86" i="8"/>
  <c r="LWI86" i="8"/>
  <c r="LWJ86" i="8"/>
  <c r="LWK86" i="8"/>
  <c r="LWL86" i="8"/>
  <c r="LWM86" i="8"/>
  <c r="LWN86" i="8"/>
  <c r="LWO86" i="8"/>
  <c r="LWP86" i="8"/>
  <c r="LWQ86" i="8"/>
  <c r="LWR86" i="8"/>
  <c r="LWS86" i="8"/>
  <c r="LWT86" i="8"/>
  <c r="LWU86" i="8"/>
  <c r="LWV86" i="8"/>
  <c r="LWW86" i="8"/>
  <c r="LWX86" i="8"/>
  <c r="LWY86" i="8"/>
  <c r="LWZ86" i="8"/>
  <c r="LXA86" i="8"/>
  <c r="LXB86" i="8"/>
  <c r="LXC86" i="8"/>
  <c r="LXD86" i="8"/>
  <c r="LXE86" i="8"/>
  <c r="LXF86" i="8"/>
  <c r="LXG86" i="8"/>
  <c r="LXH86" i="8"/>
  <c r="LXI86" i="8"/>
  <c r="LXJ86" i="8"/>
  <c r="LXK86" i="8"/>
  <c r="LXL86" i="8"/>
  <c r="LXM86" i="8"/>
  <c r="LXN86" i="8"/>
  <c r="LXO86" i="8"/>
  <c r="LXP86" i="8"/>
  <c r="LXQ86" i="8"/>
  <c r="LXR86" i="8"/>
  <c r="LXS86" i="8"/>
  <c r="LXT86" i="8"/>
  <c r="LXU86" i="8"/>
  <c r="LXV86" i="8"/>
  <c r="LXW86" i="8"/>
  <c r="LXX86" i="8"/>
  <c r="LXY86" i="8"/>
  <c r="LXZ86" i="8"/>
  <c r="LYA86" i="8"/>
  <c r="LYB86" i="8"/>
  <c r="LYC86" i="8"/>
  <c r="LYD86" i="8"/>
  <c r="LYE86" i="8"/>
  <c r="LYF86" i="8"/>
  <c r="LYG86" i="8"/>
  <c r="LYH86" i="8"/>
  <c r="LYI86" i="8"/>
  <c r="LYJ86" i="8"/>
  <c r="LYK86" i="8"/>
  <c r="LYL86" i="8"/>
  <c r="LYM86" i="8"/>
  <c r="LYN86" i="8"/>
  <c r="LYO86" i="8"/>
  <c r="LYP86" i="8"/>
  <c r="LYQ86" i="8"/>
  <c r="LYR86" i="8"/>
  <c r="LYS86" i="8"/>
  <c r="LYT86" i="8"/>
  <c r="LYU86" i="8"/>
  <c r="LYV86" i="8"/>
  <c r="LYW86" i="8"/>
  <c r="LYX86" i="8"/>
  <c r="LYY86" i="8"/>
  <c r="LYZ86" i="8"/>
  <c r="LZA86" i="8"/>
  <c r="LZB86" i="8"/>
  <c r="LZC86" i="8"/>
  <c r="LZD86" i="8"/>
  <c r="LZE86" i="8"/>
  <c r="LZF86" i="8"/>
  <c r="LZG86" i="8"/>
  <c r="LZH86" i="8"/>
  <c r="LZI86" i="8"/>
  <c r="LZJ86" i="8"/>
  <c r="LZK86" i="8"/>
  <c r="LZL86" i="8"/>
  <c r="LZM86" i="8"/>
  <c r="LZN86" i="8"/>
  <c r="LZO86" i="8"/>
  <c r="LZP86" i="8"/>
  <c r="LZQ86" i="8"/>
  <c r="LZR86" i="8"/>
  <c r="LZS86" i="8"/>
  <c r="LZT86" i="8"/>
  <c r="LZU86" i="8"/>
  <c r="LZV86" i="8"/>
  <c r="LZW86" i="8"/>
  <c r="LZX86" i="8"/>
  <c r="LZY86" i="8"/>
  <c r="LZZ86" i="8"/>
  <c r="MAA86" i="8"/>
  <c r="MAB86" i="8"/>
  <c r="MAC86" i="8"/>
  <c r="MAD86" i="8"/>
  <c r="MAE86" i="8"/>
  <c r="MAF86" i="8"/>
  <c r="MAG86" i="8"/>
  <c r="MAH86" i="8"/>
  <c r="MAI86" i="8"/>
  <c r="MAJ86" i="8"/>
  <c r="MAK86" i="8"/>
  <c r="MAL86" i="8"/>
  <c r="MAM86" i="8"/>
  <c r="MAN86" i="8"/>
  <c r="MAO86" i="8"/>
  <c r="MAP86" i="8"/>
  <c r="MAQ86" i="8"/>
  <c r="MAR86" i="8"/>
  <c r="MAS86" i="8"/>
  <c r="MAT86" i="8"/>
  <c r="MAU86" i="8"/>
  <c r="MAV86" i="8"/>
  <c r="MAW86" i="8"/>
  <c r="MAX86" i="8"/>
  <c r="MAY86" i="8"/>
  <c r="MAZ86" i="8"/>
  <c r="MBA86" i="8"/>
  <c r="MBB86" i="8"/>
  <c r="MBC86" i="8"/>
  <c r="MBD86" i="8"/>
  <c r="MBE86" i="8"/>
  <c r="MBF86" i="8"/>
  <c r="MBG86" i="8"/>
  <c r="MBH86" i="8"/>
  <c r="MBI86" i="8"/>
  <c r="MBJ86" i="8"/>
  <c r="MBK86" i="8"/>
  <c r="MBL86" i="8"/>
  <c r="MBM86" i="8"/>
  <c r="MBN86" i="8"/>
  <c r="MBO86" i="8"/>
  <c r="MBP86" i="8"/>
  <c r="MBQ86" i="8"/>
  <c r="MBR86" i="8"/>
  <c r="MBS86" i="8"/>
  <c r="MBT86" i="8"/>
  <c r="MBU86" i="8"/>
  <c r="MBV86" i="8"/>
  <c r="MBW86" i="8"/>
  <c r="MBX86" i="8"/>
  <c r="MBY86" i="8"/>
  <c r="MBZ86" i="8"/>
  <c r="MCA86" i="8"/>
  <c r="MCB86" i="8"/>
  <c r="MCC86" i="8"/>
  <c r="MCD86" i="8"/>
  <c r="MCE86" i="8"/>
  <c r="MCF86" i="8"/>
  <c r="MCG86" i="8"/>
  <c r="MCH86" i="8"/>
  <c r="MCI86" i="8"/>
  <c r="MCJ86" i="8"/>
  <c r="MCK86" i="8"/>
  <c r="MCL86" i="8"/>
  <c r="MCM86" i="8"/>
  <c r="MCN86" i="8"/>
  <c r="MCO86" i="8"/>
  <c r="MCP86" i="8"/>
  <c r="MCQ86" i="8"/>
  <c r="MCR86" i="8"/>
  <c r="MCS86" i="8"/>
  <c r="MCT86" i="8"/>
  <c r="MCU86" i="8"/>
  <c r="MCV86" i="8"/>
  <c r="MCW86" i="8"/>
  <c r="MCX86" i="8"/>
  <c r="MCY86" i="8"/>
  <c r="MCZ86" i="8"/>
  <c r="MDA86" i="8"/>
  <c r="MDB86" i="8"/>
  <c r="MDC86" i="8"/>
  <c r="MDD86" i="8"/>
  <c r="MDE86" i="8"/>
  <c r="MDF86" i="8"/>
  <c r="MDG86" i="8"/>
  <c r="MDH86" i="8"/>
  <c r="MDI86" i="8"/>
  <c r="MDJ86" i="8"/>
  <c r="MDK86" i="8"/>
  <c r="MDL86" i="8"/>
  <c r="MDM86" i="8"/>
  <c r="MDN86" i="8"/>
  <c r="MDO86" i="8"/>
  <c r="MDP86" i="8"/>
  <c r="MDQ86" i="8"/>
  <c r="MDR86" i="8"/>
  <c r="MDS86" i="8"/>
  <c r="MDT86" i="8"/>
  <c r="MDU86" i="8"/>
  <c r="MDV86" i="8"/>
  <c r="MDW86" i="8"/>
  <c r="MDX86" i="8"/>
  <c r="MDY86" i="8"/>
  <c r="MDZ86" i="8"/>
  <c r="MEA86" i="8"/>
  <c r="MEB86" i="8"/>
  <c r="MEC86" i="8"/>
  <c r="MED86" i="8"/>
  <c r="MEE86" i="8"/>
  <c r="MEF86" i="8"/>
  <c r="MEG86" i="8"/>
  <c r="MEH86" i="8"/>
  <c r="MEI86" i="8"/>
  <c r="MEJ86" i="8"/>
  <c r="MEK86" i="8"/>
  <c r="MEL86" i="8"/>
  <c r="MEM86" i="8"/>
  <c r="MEN86" i="8"/>
  <c r="MEO86" i="8"/>
  <c r="MEP86" i="8"/>
  <c r="MEQ86" i="8"/>
  <c r="MER86" i="8"/>
  <c r="MES86" i="8"/>
  <c r="MET86" i="8"/>
  <c r="MEU86" i="8"/>
  <c r="MEV86" i="8"/>
  <c r="MEW86" i="8"/>
  <c r="MEX86" i="8"/>
  <c r="MEY86" i="8"/>
  <c r="MEZ86" i="8"/>
  <c r="MFA86" i="8"/>
  <c r="MFB86" i="8"/>
  <c r="MFC86" i="8"/>
  <c r="MFD86" i="8"/>
  <c r="MFE86" i="8"/>
  <c r="MFF86" i="8"/>
  <c r="MFG86" i="8"/>
  <c r="MFH86" i="8"/>
  <c r="MFI86" i="8"/>
  <c r="MFJ86" i="8"/>
  <c r="MFK86" i="8"/>
  <c r="MFL86" i="8"/>
  <c r="MFM86" i="8"/>
  <c r="MFN86" i="8"/>
  <c r="MFO86" i="8"/>
  <c r="MFP86" i="8"/>
  <c r="MFQ86" i="8"/>
  <c r="MFR86" i="8"/>
  <c r="MFS86" i="8"/>
  <c r="MFT86" i="8"/>
  <c r="MFU86" i="8"/>
  <c r="MFV86" i="8"/>
  <c r="MFW86" i="8"/>
  <c r="MFX86" i="8"/>
  <c r="MFY86" i="8"/>
  <c r="MFZ86" i="8"/>
  <c r="MGA86" i="8"/>
  <c r="MGB86" i="8"/>
  <c r="MGC86" i="8"/>
  <c r="MGD86" i="8"/>
  <c r="MGE86" i="8"/>
  <c r="MGF86" i="8"/>
  <c r="MGG86" i="8"/>
  <c r="MGH86" i="8"/>
  <c r="MGI86" i="8"/>
  <c r="MGJ86" i="8"/>
  <c r="MGK86" i="8"/>
  <c r="MGL86" i="8"/>
  <c r="MGM86" i="8"/>
  <c r="MGN86" i="8"/>
  <c r="MGO86" i="8"/>
  <c r="MGP86" i="8"/>
  <c r="MGQ86" i="8"/>
  <c r="MGR86" i="8"/>
  <c r="MGS86" i="8"/>
  <c r="MGT86" i="8"/>
  <c r="MGU86" i="8"/>
  <c r="MGV86" i="8"/>
  <c r="MGW86" i="8"/>
  <c r="MGX86" i="8"/>
  <c r="MGY86" i="8"/>
  <c r="MGZ86" i="8"/>
  <c r="MHA86" i="8"/>
  <c r="MHB86" i="8"/>
  <c r="MHC86" i="8"/>
  <c r="MHD86" i="8"/>
  <c r="MHE86" i="8"/>
  <c r="MHF86" i="8"/>
  <c r="MHG86" i="8"/>
  <c r="MHH86" i="8"/>
  <c r="MHI86" i="8"/>
  <c r="MHJ86" i="8"/>
  <c r="MHK86" i="8"/>
  <c r="MHL86" i="8"/>
  <c r="MHM86" i="8"/>
  <c r="MHN86" i="8"/>
  <c r="MHO86" i="8"/>
  <c r="MHP86" i="8"/>
  <c r="MHQ86" i="8"/>
  <c r="MHR86" i="8"/>
  <c r="MHS86" i="8"/>
  <c r="MHT86" i="8"/>
  <c r="MHU86" i="8"/>
  <c r="MHV86" i="8"/>
  <c r="MHW86" i="8"/>
  <c r="MHX86" i="8"/>
  <c r="MHY86" i="8"/>
  <c r="MHZ86" i="8"/>
  <c r="MIA86" i="8"/>
  <c r="MIB86" i="8"/>
  <c r="MIC86" i="8"/>
  <c r="MID86" i="8"/>
  <c r="MIE86" i="8"/>
  <c r="MIF86" i="8"/>
  <c r="MIG86" i="8"/>
  <c r="MIH86" i="8"/>
  <c r="MII86" i="8"/>
  <c r="MIJ86" i="8"/>
  <c r="MIK86" i="8"/>
  <c r="MIL86" i="8"/>
  <c r="MIM86" i="8"/>
  <c r="MIN86" i="8"/>
  <c r="MIO86" i="8"/>
  <c r="MIP86" i="8"/>
  <c r="MIQ86" i="8"/>
  <c r="MIR86" i="8"/>
  <c r="MIS86" i="8"/>
  <c r="MIT86" i="8"/>
  <c r="MIU86" i="8"/>
  <c r="MIV86" i="8"/>
  <c r="MIW86" i="8"/>
  <c r="MIX86" i="8"/>
  <c r="MIY86" i="8"/>
  <c r="MIZ86" i="8"/>
  <c r="MJA86" i="8"/>
  <c r="MJB86" i="8"/>
  <c r="MJC86" i="8"/>
  <c r="MJD86" i="8"/>
  <c r="MJE86" i="8"/>
  <c r="MJF86" i="8"/>
  <c r="MJG86" i="8"/>
  <c r="MJH86" i="8"/>
  <c r="MJI86" i="8"/>
  <c r="MJJ86" i="8"/>
  <c r="MJK86" i="8"/>
  <c r="MJL86" i="8"/>
  <c r="MJM86" i="8"/>
  <c r="MJN86" i="8"/>
  <c r="MJO86" i="8"/>
  <c r="MJP86" i="8"/>
  <c r="MJQ86" i="8"/>
  <c r="MJR86" i="8"/>
  <c r="MJS86" i="8"/>
  <c r="MJT86" i="8"/>
  <c r="MJU86" i="8"/>
  <c r="MJV86" i="8"/>
  <c r="MJW86" i="8"/>
  <c r="MJX86" i="8"/>
  <c r="MJY86" i="8"/>
  <c r="MJZ86" i="8"/>
  <c r="MKA86" i="8"/>
  <c r="MKB86" i="8"/>
  <c r="MKC86" i="8"/>
  <c r="MKD86" i="8"/>
  <c r="MKE86" i="8"/>
  <c r="MKF86" i="8"/>
  <c r="MKG86" i="8"/>
  <c r="MKH86" i="8"/>
  <c r="MKI86" i="8"/>
  <c r="MKJ86" i="8"/>
  <c r="MKK86" i="8"/>
  <c r="MKL86" i="8"/>
  <c r="MKM86" i="8"/>
  <c r="MKN86" i="8"/>
  <c r="MKO86" i="8"/>
  <c r="MKP86" i="8"/>
  <c r="MKQ86" i="8"/>
  <c r="MKR86" i="8"/>
  <c r="MKS86" i="8"/>
  <c r="MKT86" i="8"/>
  <c r="MKU86" i="8"/>
  <c r="MKV86" i="8"/>
  <c r="MKW86" i="8"/>
  <c r="MKX86" i="8"/>
  <c r="MKY86" i="8"/>
  <c r="MKZ86" i="8"/>
  <c r="MLA86" i="8"/>
  <c r="MLB86" i="8"/>
  <c r="MLC86" i="8"/>
  <c r="MLD86" i="8"/>
  <c r="MLE86" i="8"/>
  <c r="MLF86" i="8"/>
  <c r="MLG86" i="8"/>
  <c r="MLH86" i="8"/>
  <c r="MLI86" i="8"/>
  <c r="MLJ86" i="8"/>
  <c r="MLK86" i="8"/>
  <c r="MLL86" i="8"/>
  <c r="MLM86" i="8"/>
  <c r="MLN86" i="8"/>
  <c r="MLO86" i="8"/>
  <c r="MLP86" i="8"/>
  <c r="MLQ86" i="8"/>
  <c r="MLR86" i="8"/>
  <c r="MLS86" i="8"/>
  <c r="MLT86" i="8"/>
  <c r="MLU86" i="8"/>
  <c r="MLV86" i="8"/>
  <c r="MLW86" i="8"/>
  <c r="MLX86" i="8"/>
  <c r="MLY86" i="8"/>
  <c r="MLZ86" i="8"/>
  <c r="MMA86" i="8"/>
  <c r="MMB86" i="8"/>
  <c r="MMC86" i="8"/>
  <c r="MMD86" i="8"/>
  <c r="MME86" i="8"/>
  <c r="MMF86" i="8"/>
  <c r="MMG86" i="8"/>
  <c r="MMH86" i="8"/>
  <c r="MMI86" i="8"/>
  <c r="MMJ86" i="8"/>
  <c r="MMK86" i="8"/>
  <c r="MML86" i="8"/>
  <c r="MMM86" i="8"/>
  <c r="MMN86" i="8"/>
  <c r="MMO86" i="8"/>
  <c r="MMP86" i="8"/>
  <c r="MMQ86" i="8"/>
  <c r="MMR86" i="8"/>
  <c r="MMS86" i="8"/>
  <c r="MMT86" i="8"/>
  <c r="MMU86" i="8"/>
  <c r="MMV86" i="8"/>
  <c r="MMW86" i="8"/>
  <c r="MMX86" i="8"/>
  <c r="MMY86" i="8"/>
  <c r="MMZ86" i="8"/>
  <c r="MNA86" i="8"/>
  <c r="MNB86" i="8"/>
  <c r="MNC86" i="8"/>
  <c r="MND86" i="8"/>
  <c r="MNE86" i="8"/>
  <c r="MNF86" i="8"/>
  <c r="MNG86" i="8"/>
  <c r="MNH86" i="8"/>
  <c r="MNI86" i="8"/>
  <c r="MNJ86" i="8"/>
  <c r="MNK86" i="8"/>
  <c r="MNL86" i="8"/>
  <c r="MNM86" i="8"/>
  <c r="MNN86" i="8"/>
  <c r="MNO86" i="8"/>
  <c r="MNP86" i="8"/>
  <c r="MNQ86" i="8"/>
  <c r="MNR86" i="8"/>
  <c r="MNS86" i="8"/>
  <c r="MNT86" i="8"/>
  <c r="MNU86" i="8"/>
  <c r="MNV86" i="8"/>
  <c r="MNW86" i="8"/>
  <c r="MNX86" i="8"/>
  <c r="MNY86" i="8"/>
  <c r="MNZ86" i="8"/>
  <c r="MOA86" i="8"/>
  <c r="MOB86" i="8"/>
  <c r="MOC86" i="8"/>
  <c r="MOD86" i="8"/>
  <c r="MOE86" i="8"/>
  <c r="MOF86" i="8"/>
  <c r="MOG86" i="8"/>
  <c r="MOH86" i="8"/>
  <c r="MOI86" i="8"/>
  <c r="MOJ86" i="8"/>
  <c r="MOK86" i="8"/>
  <c r="MOL86" i="8"/>
  <c r="MOM86" i="8"/>
  <c r="MON86" i="8"/>
  <c r="MOO86" i="8"/>
  <c r="MOP86" i="8"/>
  <c r="MOQ86" i="8"/>
  <c r="MOR86" i="8"/>
  <c r="MOS86" i="8"/>
  <c r="MOT86" i="8"/>
  <c r="MOU86" i="8"/>
  <c r="MOV86" i="8"/>
  <c r="MOW86" i="8"/>
  <c r="MOX86" i="8"/>
  <c r="MOY86" i="8"/>
  <c r="MOZ86" i="8"/>
  <c r="MPA86" i="8"/>
  <c r="MPB86" i="8"/>
  <c r="MPC86" i="8"/>
  <c r="MPD86" i="8"/>
  <c r="MPE86" i="8"/>
  <c r="MPF86" i="8"/>
  <c r="MPG86" i="8"/>
  <c r="MPH86" i="8"/>
  <c r="MPI86" i="8"/>
  <c r="MPJ86" i="8"/>
  <c r="MPK86" i="8"/>
  <c r="MPL86" i="8"/>
  <c r="MPM86" i="8"/>
  <c r="MPN86" i="8"/>
  <c r="MPO86" i="8"/>
  <c r="MPP86" i="8"/>
  <c r="MPQ86" i="8"/>
  <c r="MPR86" i="8"/>
  <c r="MPS86" i="8"/>
  <c r="MPT86" i="8"/>
  <c r="MPU86" i="8"/>
  <c r="MPV86" i="8"/>
  <c r="MPW86" i="8"/>
  <c r="MPX86" i="8"/>
  <c r="MPY86" i="8"/>
  <c r="MPZ86" i="8"/>
  <c r="MQA86" i="8"/>
  <c r="MQB86" i="8"/>
  <c r="MQC86" i="8"/>
  <c r="MQD86" i="8"/>
  <c r="MQE86" i="8"/>
  <c r="MQF86" i="8"/>
  <c r="MQG86" i="8"/>
  <c r="MQH86" i="8"/>
  <c r="MQI86" i="8"/>
  <c r="MQJ86" i="8"/>
  <c r="MQK86" i="8"/>
  <c r="MQL86" i="8"/>
  <c r="MQM86" i="8"/>
  <c r="MQN86" i="8"/>
  <c r="MQO86" i="8"/>
  <c r="MQP86" i="8"/>
  <c r="MQQ86" i="8"/>
  <c r="MQR86" i="8"/>
  <c r="MQS86" i="8"/>
  <c r="MQT86" i="8"/>
  <c r="MQU86" i="8"/>
  <c r="MQV86" i="8"/>
  <c r="MQW86" i="8"/>
  <c r="MQX86" i="8"/>
  <c r="MQY86" i="8"/>
  <c r="MQZ86" i="8"/>
  <c r="MRA86" i="8"/>
  <c r="MRB86" i="8"/>
  <c r="MRC86" i="8"/>
  <c r="MRD86" i="8"/>
  <c r="MRE86" i="8"/>
  <c r="MRF86" i="8"/>
  <c r="MRG86" i="8"/>
  <c r="MRH86" i="8"/>
  <c r="MRI86" i="8"/>
  <c r="MRJ86" i="8"/>
  <c r="MRK86" i="8"/>
  <c r="MRL86" i="8"/>
  <c r="MRM86" i="8"/>
  <c r="MRN86" i="8"/>
  <c r="MRO86" i="8"/>
  <c r="MRP86" i="8"/>
  <c r="MRQ86" i="8"/>
  <c r="MRR86" i="8"/>
  <c r="MRS86" i="8"/>
  <c r="MRT86" i="8"/>
  <c r="MRU86" i="8"/>
  <c r="MRV86" i="8"/>
  <c r="MRW86" i="8"/>
  <c r="MRX86" i="8"/>
  <c r="MRY86" i="8"/>
  <c r="MRZ86" i="8"/>
  <c r="MSA86" i="8"/>
  <c r="MSB86" i="8"/>
  <c r="MSC86" i="8"/>
  <c r="MSD86" i="8"/>
  <c r="MSE86" i="8"/>
  <c r="MSF86" i="8"/>
  <c r="MSG86" i="8"/>
  <c r="MSH86" i="8"/>
  <c r="MSI86" i="8"/>
  <c r="MSJ86" i="8"/>
  <c r="MSK86" i="8"/>
  <c r="MSL86" i="8"/>
  <c r="MSM86" i="8"/>
  <c r="MSN86" i="8"/>
  <c r="MSO86" i="8"/>
  <c r="MSP86" i="8"/>
  <c r="MSQ86" i="8"/>
  <c r="MSR86" i="8"/>
  <c r="MSS86" i="8"/>
  <c r="MST86" i="8"/>
  <c r="MSU86" i="8"/>
  <c r="MSV86" i="8"/>
  <c r="MSW86" i="8"/>
  <c r="MSX86" i="8"/>
  <c r="MSY86" i="8"/>
  <c r="MSZ86" i="8"/>
  <c r="MTA86" i="8"/>
  <c r="MTB86" i="8"/>
  <c r="MTC86" i="8"/>
  <c r="MTD86" i="8"/>
  <c r="MTE86" i="8"/>
  <c r="MTF86" i="8"/>
  <c r="MTG86" i="8"/>
  <c r="MTH86" i="8"/>
  <c r="MTI86" i="8"/>
  <c r="MTJ86" i="8"/>
  <c r="MTK86" i="8"/>
  <c r="MTL86" i="8"/>
  <c r="MTM86" i="8"/>
  <c r="MTN86" i="8"/>
  <c r="MTO86" i="8"/>
  <c r="MTP86" i="8"/>
  <c r="MTQ86" i="8"/>
  <c r="MTR86" i="8"/>
  <c r="MTS86" i="8"/>
  <c r="MTT86" i="8"/>
  <c r="MTU86" i="8"/>
  <c r="MTV86" i="8"/>
  <c r="MTW86" i="8"/>
  <c r="MTX86" i="8"/>
  <c r="MTY86" i="8"/>
  <c r="MTZ86" i="8"/>
  <c r="MUA86" i="8"/>
  <c r="MUB86" i="8"/>
  <c r="MUC86" i="8"/>
  <c r="MUD86" i="8"/>
  <c r="MUE86" i="8"/>
  <c r="MUF86" i="8"/>
  <c r="MUG86" i="8"/>
  <c r="MUH86" i="8"/>
  <c r="MUI86" i="8"/>
  <c r="MUJ86" i="8"/>
  <c r="MUK86" i="8"/>
  <c r="MUL86" i="8"/>
  <c r="MUM86" i="8"/>
  <c r="MUN86" i="8"/>
  <c r="MUO86" i="8"/>
  <c r="MUP86" i="8"/>
  <c r="MUQ86" i="8"/>
  <c r="MUR86" i="8"/>
  <c r="MUS86" i="8"/>
  <c r="MUT86" i="8"/>
  <c r="MUU86" i="8"/>
  <c r="MUV86" i="8"/>
  <c r="MUW86" i="8"/>
  <c r="MUX86" i="8"/>
  <c r="MUY86" i="8"/>
  <c r="MUZ86" i="8"/>
  <c r="MVA86" i="8"/>
  <c r="MVB86" i="8"/>
  <c r="MVC86" i="8"/>
  <c r="MVD86" i="8"/>
  <c r="MVE86" i="8"/>
  <c r="MVF86" i="8"/>
  <c r="MVG86" i="8"/>
  <c r="MVH86" i="8"/>
  <c r="MVI86" i="8"/>
  <c r="MVJ86" i="8"/>
  <c r="MVK86" i="8"/>
  <c r="MVL86" i="8"/>
  <c r="MVM86" i="8"/>
  <c r="MVN86" i="8"/>
  <c r="MVO86" i="8"/>
  <c r="MVP86" i="8"/>
  <c r="MVQ86" i="8"/>
  <c r="MVR86" i="8"/>
  <c r="MVS86" i="8"/>
  <c r="MVT86" i="8"/>
  <c r="MVU86" i="8"/>
  <c r="MVV86" i="8"/>
  <c r="MVW86" i="8"/>
  <c r="MVX86" i="8"/>
  <c r="MVY86" i="8"/>
  <c r="MVZ86" i="8"/>
  <c r="MWA86" i="8"/>
  <c r="MWB86" i="8"/>
  <c r="MWC86" i="8"/>
  <c r="MWD86" i="8"/>
  <c r="MWE86" i="8"/>
  <c r="MWF86" i="8"/>
  <c r="MWG86" i="8"/>
  <c r="MWH86" i="8"/>
  <c r="MWI86" i="8"/>
  <c r="MWJ86" i="8"/>
  <c r="MWK86" i="8"/>
  <c r="MWL86" i="8"/>
  <c r="MWM86" i="8"/>
  <c r="MWN86" i="8"/>
  <c r="MWO86" i="8"/>
  <c r="MWP86" i="8"/>
  <c r="MWQ86" i="8"/>
  <c r="MWR86" i="8"/>
  <c r="MWS86" i="8"/>
  <c r="MWT86" i="8"/>
  <c r="MWU86" i="8"/>
  <c r="MWV86" i="8"/>
  <c r="MWW86" i="8"/>
  <c r="MWX86" i="8"/>
  <c r="MWY86" i="8"/>
  <c r="MWZ86" i="8"/>
  <c r="MXA86" i="8"/>
  <c r="MXB86" i="8"/>
  <c r="MXC86" i="8"/>
  <c r="MXD86" i="8"/>
  <c r="MXE86" i="8"/>
  <c r="MXF86" i="8"/>
  <c r="MXG86" i="8"/>
  <c r="MXH86" i="8"/>
  <c r="MXI86" i="8"/>
  <c r="MXJ86" i="8"/>
  <c r="MXK86" i="8"/>
  <c r="MXL86" i="8"/>
  <c r="MXM86" i="8"/>
  <c r="MXN86" i="8"/>
  <c r="MXO86" i="8"/>
  <c r="MXP86" i="8"/>
  <c r="MXQ86" i="8"/>
  <c r="MXR86" i="8"/>
  <c r="MXS86" i="8"/>
  <c r="MXT86" i="8"/>
  <c r="MXU86" i="8"/>
  <c r="MXV86" i="8"/>
  <c r="MXW86" i="8"/>
  <c r="MXX86" i="8"/>
  <c r="MXY86" i="8"/>
  <c r="MXZ86" i="8"/>
  <c r="MYA86" i="8"/>
  <c r="MYB86" i="8"/>
  <c r="MYC86" i="8"/>
  <c r="MYD86" i="8"/>
  <c r="MYE86" i="8"/>
  <c r="MYF86" i="8"/>
  <c r="MYG86" i="8"/>
  <c r="MYH86" i="8"/>
  <c r="MYI86" i="8"/>
  <c r="MYJ86" i="8"/>
  <c r="MYK86" i="8"/>
  <c r="MYL86" i="8"/>
  <c r="MYM86" i="8"/>
  <c r="MYN86" i="8"/>
  <c r="MYO86" i="8"/>
  <c r="MYP86" i="8"/>
  <c r="MYQ86" i="8"/>
  <c r="MYR86" i="8"/>
  <c r="MYS86" i="8"/>
  <c r="MYT86" i="8"/>
  <c r="MYU86" i="8"/>
  <c r="MYV86" i="8"/>
  <c r="MYW86" i="8"/>
  <c r="MYX86" i="8"/>
  <c r="MYY86" i="8"/>
  <c r="MYZ86" i="8"/>
  <c r="MZA86" i="8"/>
  <c r="MZB86" i="8"/>
  <c r="MZC86" i="8"/>
  <c r="MZD86" i="8"/>
  <c r="MZE86" i="8"/>
  <c r="MZF86" i="8"/>
  <c r="MZG86" i="8"/>
  <c r="MZH86" i="8"/>
  <c r="MZI86" i="8"/>
  <c r="MZJ86" i="8"/>
  <c r="MZK86" i="8"/>
  <c r="MZL86" i="8"/>
  <c r="MZM86" i="8"/>
  <c r="MZN86" i="8"/>
  <c r="MZO86" i="8"/>
  <c r="MZP86" i="8"/>
  <c r="MZQ86" i="8"/>
  <c r="MZR86" i="8"/>
  <c r="MZS86" i="8"/>
  <c r="MZT86" i="8"/>
  <c r="MZU86" i="8"/>
  <c r="MZV86" i="8"/>
  <c r="MZW86" i="8"/>
  <c r="MZX86" i="8"/>
  <c r="MZY86" i="8"/>
  <c r="MZZ86" i="8"/>
  <c r="NAA86" i="8"/>
  <c r="NAB86" i="8"/>
  <c r="NAC86" i="8"/>
  <c r="NAD86" i="8"/>
  <c r="NAE86" i="8"/>
  <c r="NAF86" i="8"/>
  <c r="NAG86" i="8"/>
  <c r="NAH86" i="8"/>
  <c r="NAI86" i="8"/>
  <c r="NAJ86" i="8"/>
  <c r="NAK86" i="8"/>
  <c r="NAL86" i="8"/>
  <c r="NAM86" i="8"/>
  <c r="NAN86" i="8"/>
  <c r="NAO86" i="8"/>
  <c r="NAP86" i="8"/>
  <c r="NAQ86" i="8"/>
  <c r="NAR86" i="8"/>
  <c r="NAS86" i="8"/>
  <c r="NAT86" i="8"/>
  <c r="NAU86" i="8"/>
  <c r="NAV86" i="8"/>
  <c r="NAW86" i="8"/>
  <c r="NAX86" i="8"/>
  <c r="NAY86" i="8"/>
  <c r="NAZ86" i="8"/>
  <c r="NBA86" i="8"/>
  <c r="NBB86" i="8"/>
  <c r="NBC86" i="8"/>
  <c r="NBD86" i="8"/>
  <c r="NBE86" i="8"/>
  <c r="NBF86" i="8"/>
  <c r="NBG86" i="8"/>
  <c r="NBH86" i="8"/>
  <c r="NBI86" i="8"/>
  <c r="NBJ86" i="8"/>
  <c r="NBK86" i="8"/>
  <c r="NBL86" i="8"/>
  <c r="NBM86" i="8"/>
  <c r="NBN86" i="8"/>
  <c r="NBO86" i="8"/>
  <c r="NBP86" i="8"/>
  <c r="NBQ86" i="8"/>
  <c r="NBR86" i="8"/>
  <c r="NBS86" i="8"/>
  <c r="NBT86" i="8"/>
  <c r="NBU86" i="8"/>
  <c r="NBV86" i="8"/>
  <c r="NBW86" i="8"/>
  <c r="NBX86" i="8"/>
  <c r="NBY86" i="8"/>
  <c r="NBZ86" i="8"/>
  <c r="NCA86" i="8"/>
  <c r="NCB86" i="8"/>
  <c r="NCC86" i="8"/>
  <c r="NCD86" i="8"/>
  <c r="NCE86" i="8"/>
  <c r="NCF86" i="8"/>
  <c r="NCG86" i="8"/>
  <c r="NCH86" i="8"/>
  <c r="NCI86" i="8"/>
  <c r="NCJ86" i="8"/>
  <c r="NCK86" i="8"/>
  <c r="NCL86" i="8"/>
  <c r="NCM86" i="8"/>
  <c r="NCN86" i="8"/>
  <c r="NCO86" i="8"/>
  <c r="NCP86" i="8"/>
  <c r="NCQ86" i="8"/>
  <c r="NCR86" i="8"/>
  <c r="NCS86" i="8"/>
  <c r="NCT86" i="8"/>
  <c r="NCU86" i="8"/>
  <c r="NCV86" i="8"/>
  <c r="NCW86" i="8"/>
  <c r="NCX86" i="8"/>
  <c r="NCY86" i="8"/>
  <c r="NCZ86" i="8"/>
  <c r="NDA86" i="8"/>
  <c r="NDB86" i="8"/>
  <c r="NDC86" i="8"/>
  <c r="NDD86" i="8"/>
  <c r="NDE86" i="8"/>
  <c r="NDF86" i="8"/>
  <c r="NDG86" i="8"/>
  <c r="NDH86" i="8"/>
  <c r="NDI86" i="8"/>
  <c r="NDJ86" i="8"/>
  <c r="NDK86" i="8"/>
  <c r="NDL86" i="8"/>
  <c r="NDM86" i="8"/>
  <c r="NDN86" i="8"/>
  <c r="NDO86" i="8"/>
  <c r="NDP86" i="8"/>
  <c r="NDQ86" i="8"/>
  <c r="NDR86" i="8"/>
  <c r="NDS86" i="8"/>
  <c r="NDT86" i="8"/>
  <c r="NDU86" i="8"/>
  <c r="NDV86" i="8"/>
  <c r="NDW86" i="8"/>
  <c r="NDX86" i="8"/>
  <c r="NDY86" i="8"/>
  <c r="NDZ86" i="8"/>
  <c r="NEA86" i="8"/>
  <c r="NEB86" i="8"/>
  <c r="NEC86" i="8"/>
  <c r="NED86" i="8"/>
  <c r="NEE86" i="8"/>
  <c r="NEF86" i="8"/>
  <c r="NEG86" i="8"/>
  <c r="NEH86" i="8"/>
  <c r="NEI86" i="8"/>
  <c r="NEJ86" i="8"/>
  <c r="NEK86" i="8"/>
  <c r="NEL86" i="8"/>
  <c r="NEM86" i="8"/>
  <c r="NEN86" i="8"/>
  <c r="NEO86" i="8"/>
  <c r="NEP86" i="8"/>
  <c r="NEQ86" i="8"/>
  <c r="NER86" i="8"/>
  <c r="NES86" i="8"/>
  <c r="NET86" i="8"/>
  <c r="NEU86" i="8"/>
  <c r="NEV86" i="8"/>
  <c r="NEW86" i="8"/>
  <c r="NEX86" i="8"/>
  <c r="NEY86" i="8"/>
  <c r="NEZ86" i="8"/>
  <c r="NFA86" i="8"/>
  <c r="NFB86" i="8"/>
  <c r="NFC86" i="8"/>
  <c r="NFD86" i="8"/>
  <c r="NFE86" i="8"/>
  <c r="NFF86" i="8"/>
  <c r="NFG86" i="8"/>
  <c r="NFH86" i="8"/>
  <c r="NFI86" i="8"/>
  <c r="NFJ86" i="8"/>
  <c r="NFK86" i="8"/>
  <c r="NFL86" i="8"/>
  <c r="NFM86" i="8"/>
  <c r="NFN86" i="8"/>
  <c r="NFO86" i="8"/>
  <c r="NFP86" i="8"/>
  <c r="NFQ86" i="8"/>
  <c r="NFR86" i="8"/>
  <c r="NFS86" i="8"/>
  <c r="NFT86" i="8"/>
  <c r="NFU86" i="8"/>
  <c r="NFV86" i="8"/>
  <c r="NFW86" i="8"/>
  <c r="NFX86" i="8"/>
  <c r="NFY86" i="8"/>
  <c r="NFZ86" i="8"/>
  <c r="NGA86" i="8"/>
  <c r="NGB86" i="8"/>
  <c r="NGC86" i="8"/>
  <c r="NGD86" i="8"/>
  <c r="NGE86" i="8"/>
  <c r="NGF86" i="8"/>
  <c r="NGG86" i="8"/>
  <c r="NGH86" i="8"/>
  <c r="NGI86" i="8"/>
  <c r="NGJ86" i="8"/>
  <c r="NGK86" i="8"/>
  <c r="NGL86" i="8"/>
  <c r="NGM86" i="8"/>
  <c r="NGN86" i="8"/>
  <c r="NGO86" i="8"/>
  <c r="NGP86" i="8"/>
  <c r="NGQ86" i="8"/>
  <c r="NGR86" i="8"/>
  <c r="NGS86" i="8"/>
  <c r="NGT86" i="8"/>
  <c r="NGU86" i="8"/>
  <c r="NGV86" i="8"/>
  <c r="NGW86" i="8"/>
  <c r="NGX86" i="8"/>
  <c r="NGY86" i="8"/>
  <c r="NGZ86" i="8"/>
  <c r="NHA86" i="8"/>
  <c r="NHB86" i="8"/>
  <c r="NHC86" i="8"/>
  <c r="NHD86" i="8"/>
  <c r="NHE86" i="8"/>
  <c r="NHF86" i="8"/>
  <c r="NHG86" i="8"/>
  <c r="NHH86" i="8"/>
  <c r="NHI86" i="8"/>
  <c r="NHJ86" i="8"/>
  <c r="NHK86" i="8"/>
  <c r="NHL86" i="8"/>
  <c r="NHM86" i="8"/>
  <c r="NHN86" i="8"/>
  <c r="NHO86" i="8"/>
  <c r="NHP86" i="8"/>
  <c r="NHQ86" i="8"/>
  <c r="NHR86" i="8"/>
  <c r="NHS86" i="8"/>
  <c r="NHT86" i="8"/>
  <c r="NHU86" i="8"/>
  <c r="NHV86" i="8"/>
  <c r="NHW86" i="8"/>
  <c r="NHX86" i="8"/>
  <c r="NHY86" i="8"/>
  <c r="NHZ86" i="8"/>
  <c r="NIA86" i="8"/>
  <c r="NIB86" i="8"/>
  <c r="NIC86" i="8"/>
  <c r="NID86" i="8"/>
  <c r="NIE86" i="8"/>
  <c r="NIF86" i="8"/>
  <c r="NIG86" i="8"/>
  <c r="NIH86" i="8"/>
  <c r="NII86" i="8"/>
  <c r="NIJ86" i="8"/>
  <c r="NIK86" i="8"/>
  <c r="NIL86" i="8"/>
  <c r="NIM86" i="8"/>
  <c r="NIN86" i="8"/>
  <c r="NIO86" i="8"/>
  <c r="NIP86" i="8"/>
  <c r="NIQ86" i="8"/>
  <c r="NIR86" i="8"/>
  <c r="NIS86" i="8"/>
  <c r="NIT86" i="8"/>
  <c r="NIU86" i="8"/>
  <c r="NIV86" i="8"/>
  <c r="NIW86" i="8"/>
  <c r="NIX86" i="8"/>
  <c r="NIY86" i="8"/>
  <c r="NIZ86" i="8"/>
  <c r="NJA86" i="8"/>
  <c r="NJB86" i="8"/>
  <c r="NJC86" i="8"/>
  <c r="NJD86" i="8"/>
  <c r="NJE86" i="8"/>
  <c r="NJF86" i="8"/>
  <c r="NJG86" i="8"/>
  <c r="NJH86" i="8"/>
  <c r="NJI86" i="8"/>
  <c r="NJJ86" i="8"/>
  <c r="NJK86" i="8"/>
  <c r="NJL86" i="8"/>
  <c r="NJM86" i="8"/>
  <c r="NJN86" i="8"/>
  <c r="NJO86" i="8"/>
  <c r="NJP86" i="8"/>
  <c r="NJQ86" i="8"/>
  <c r="NJR86" i="8"/>
  <c r="NJS86" i="8"/>
  <c r="NJT86" i="8"/>
  <c r="NJU86" i="8"/>
  <c r="NJV86" i="8"/>
  <c r="NJW86" i="8"/>
  <c r="NJX86" i="8"/>
  <c r="NJY86" i="8"/>
  <c r="NJZ86" i="8"/>
  <c r="NKA86" i="8"/>
  <c r="NKB86" i="8"/>
  <c r="NKC86" i="8"/>
  <c r="NKD86" i="8"/>
  <c r="NKE86" i="8"/>
  <c r="NKF86" i="8"/>
  <c r="NKG86" i="8"/>
  <c r="NKH86" i="8"/>
  <c r="NKI86" i="8"/>
  <c r="NKJ86" i="8"/>
  <c r="NKK86" i="8"/>
  <c r="NKL86" i="8"/>
  <c r="NKM86" i="8"/>
  <c r="NKN86" i="8"/>
  <c r="NKO86" i="8"/>
  <c r="NKP86" i="8"/>
  <c r="NKQ86" i="8"/>
  <c r="NKR86" i="8"/>
  <c r="NKS86" i="8"/>
  <c r="NKT86" i="8"/>
  <c r="NKU86" i="8"/>
  <c r="NKV86" i="8"/>
  <c r="NKW86" i="8"/>
  <c r="NKX86" i="8"/>
  <c r="NKY86" i="8"/>
  <c r="NKZ86" i="8"/>
  <c r="NLA86" i="8"/>
  <c r="NLB86" i="8"/>
  <c r="NLC86" i="8"/>
  <c r="NLD86" i="8"/>
  <c r="NLE86" i="8"/>
  <c r="NLF86" i="8"/>
  <c r="NLG86" i="8"/>
  <c r="NLH86" i="8"/>
  <c r="NLI86" i="8"/>
  <c r="NLJ86" i="8"/>
  <c r="NLK86" i="8"/>
  <c r="NLL86" i="8"/>
  <c r="NLM86" i="8"/>
  <c r="NLN86" i="8"/>
  <c r="NLO86" i="8"/>
  <c r="NLP86" i="8"/>
  <c r="NLQ86" i="8"/>
  <c r="NLR86" i="8"/>
  <c r="NLS86" i="8"/>
  <c r="NLT86" i="8"/>
  <c r="NLU86" i="8"/>
  <c r="NLV86" i="8"/>
  <c r="NLW86" i="8"/>
  <c r="NLX86" i="8"/>
  <c r="NLY86" i="8"/>
  <c r="NLZ86" i="8"/>
  <c r="NMA86" i="8"/>
  <c r="NMB86" i="8"/>
  <c r="NMC86" i="8"/>
  <c r="NMD86" i="8"/>
  <c r="NME86" i="8"/>
  <c r="NMF86" i="8"/>
  <c r="NMG86" i="8"/>
  <c r="NMH86" i="8"/>
  <c r="NMI86" i="8"/>
  <c r="NMJ86" i="8"/>
  <c r="NMK86" i="8"/>
  <c r="NML86" i="8"/>
  <c r="NMM86" i="8"/>
  <c r="NMN86" i="8"/>
  <c r="NMO86" i="8"/>
  <c r="NMP86" i="8"/>
  <c r="NMQ86" i="8"/>
  <c r="NMR86" i="8"/>
  <c r="NMS86" i="8"/>
  <c r="NMT86" i="8"/>
  <c r="NMU86" i="8"/>
  <c r="NMV86" i="8"/>
  <c r="NMW86" i="8"/>
  <c r="NMX86" i="8"/>
  <c r="NMY86" i="8"/>
  <c r="NMZ86" i="8"/>
  <c r="NNA86" i="8"/>
  <c r="NNB86" i="8"/>
  <c r="NNC86" i="8"/>
  <c r="NND86" i="8"/>
  <c r="NNE86" i="8"/>
  <c r="NNF86" i="8"/>
  <c r="NNG86" i="8"/>
  <c r="NNH86" i="8"/>
  <c r="NNI86" i="8"/>
  <c r="NNJ86" i="8"/>
  <c r="NNK86" i="8"/>
  <c r="NNL86" i="8"/>
  <c r="NNM86" i="8"/>
  <c r="NNN86" i="8"/>
  <c r="NNO86" i="8"/>
  <c r="NNP86" i="8"/>
  <c r="NNQ86" i="8"/>
  <c r="NNR86" i="8"/>
  <c r="NNS86" i="8"/>
  <c r="NNT86" i="8"/>
  <c r="NNU86" i="8"/>
  <c r="NNV86" i="8"/>
  <c r="NNW86" i="8"/>
  <c r="NNX86" i="8"/>
  <c r="NNY86" i="8"/>
  <c r="NNZ86" i="8"/>
  <c r="NOA86" i="8"/>
  <c r="NOB86" i="8"/>
  <c r="NOC86" i="8"/>
  <c r="NOD86" i="8"/>
  <c r="NOE86" i="8"/>
  <c r="NOF86" i="8"/>
  <c r="NOG86" i="8"/>
  <c r="NOH86" i="8"/>
  <c r="NOI86" i="8"/>
  <c r="NOJ86" i="8"/>
  <c r="NOK86" i="8"/>
  <c r="NOL86" i="8"/>
  <c r="NOM86" i="8"/>
  <c r="NON86" i="8"/>
  <c r="NOO86" i="8"/>
  <c r="NOP86" i="8"/>
  <c r="NOQ86" i="8"/>
  <c r="NOR86" i="8"/>
  <c r="NOS86" i="8"/>
  <c r="NOT86" i="8"/>
  <c r="NOU86" i="8"/>
  <c r="NOV86" i="8"/>
  <c r="NOW86" i="8"/>
  <c r="NOX86" i="8"/>
  <c r="NOY86" i="8"/>
  <c r="NOZ86" i="8"/>
  <c r="NPA86" i="8"/>
  <c r="NPB86" i="8"/>
  <c r="NPC86" i="8"/>
  <c r="NPD86" i="8"/>
  <c r="NPE86" i="8"/>
  <c r="NPF86" i="8"/>
  <c r="NPG86" i="8"/>
  <c r="NPH86" i="8"/>
  <c r="NPI86" i="8"/>
  <c r="NPJ86" i="8"/>
  <c r="NPK86" i="8"/>
  <c r="NPL86" i="8"/>
  <c r="NPM86" i="8"/>
  <c r="NPN86" i="8"/>
  <c r="NPO86" i="8"/>
  <c r="NPP86" i="8"/>
  <c r="NPQ86" i="8"/>
  <c r="NPR86" i="8"/>
  <c r="NPS86" i="8"/>
  <c r="NPT86" i="8"/>
  <c r="NPU86" i="8"/>
  <c r="NPV86" i="8"/>
  <c r="NPW86" i="8"/>
  <c r="NPX86" i="8"/>
  <c r="NPY86" i="8"/>
  <c r="NPZ86" i="8"/>
  <c r="NQA86" i="8"/>
  <c r="NQB86" i="8"/>
  <c r="NQC86" i="8"/>
  <c r="NQD86" i="8"/>
  <c r="NQE86" i="8"/>
  <c r="NQF86" i="8"/>
  <c r="NQG86" i="8"/>
  <c r="NQH86" i="8"/>
  <c r="NQI86" i="8"/>
  <c r="NQJ86" i="8"/>
  <c r="NQK86" i="8"/>
  <c r="NQL86" i="8"/>
  <c r="NQM86" i="8"/>
  <c r="NQN86" i="8"/>
  <c r="NQO86" i="8"/>
  <c r="NQP86" i="8"/>
  <c r="NQQ86" i="8"/>
  <c r="NQR86" i="8"/>
  <c r="NQS86" i="8"/>
  <c r="NQT86" i="8"/>
  <c r="NQU86" i="8"/>
  <c r="NQV86" i="8"/>
  <c r="NQW86" i="8"/>
  <c r="NQX86" i="8"/>
  <c r="NQY86" i="8"/>
  <c r="NQZ86" i="8"/>
  <c r="NRA86" i="8"/>
  <c r="NRB86" i="8"/>
  <c r="NRC86" i="8"/>
  <c r="NRD86" i="8"/>
  <c r="NRE86" i="8"/>
  <c r="NRF86" i="8"/>
  <c r="NRG86" i="8"/>
  <c r="NRH86" i="8"/>
  <c r="NRI86" i="8"/>
  <c r="NRJ86" i="8"/>
  <c r="NRK86" i="8"/>
  <c r="NRL86" i="8"/>
  <c r="NRM86" i="8"/>
  <c r="NRN86" i="8"/>
  <c r="NRO86" i="8"/>
  <c r="NRP86" i="8"/>
  <c r="NRQ86" i="8"/>
  <c r="NRR86" i="8"/>
  <c r="NRS86" i="8"/>
  <c r="NRT86" i="8"/>
  <c r="NRU86" i="8"/>
  <c r="NRV86" i="8"/>
  <c r="NRW86" i="8"/>
  <c r="NRX86" i="8"/>
  <c r="NRY86" i="8"/>
  <c r="NRZ86" i="8"/>
  <c r="NSA86" i="8"/>
  <c r="NSB86" i="8"/>
  <c r="NSC86" i="8"/>
  <c r="NSD86" i="8"/>
  <c r="NSE86" i="8"/>
  <c r="NSF86" i="8"/>
  <c r="NSG86" i="8"/>
  <c r="NSH86" i="8"/>
  <c r="NSI86" i="8"/>
  <c r="NSJ86" i="8"/>
  <c r="NSK86" i="8"/>
  <c r="NSL86" i="8"/>
  <c r="NSM86" i="8"/>
  <c r="NSN86" i="8"/>
  <c r="NSO86" i="8"/>
  <c r="NSP86" i="8"/>
  <c r="NSQ86" i="8"/>
  <c r="NSR86" i="8"/>
  <c r="NSS86" i="8"/>
  <c r="NST86" i="8"/>
  <c r="NSU86" i="8"/>
  <c r="NSV86" i="8"/>
  <c r="NSW86" i="8"/>
  <c r="NSX86" i="8"/>
  <c r="NSY86" i="8"/>
  <c r="NSZ86" i="8"/>
  <c r="NTA86" i="8"/>
  <c r="NTB86" i="8"/>
  <c r="NTC86" i="8"/>
  <c r="NTD86" i="8"/>
  <c r="NTE86" i="8"/>
  <c r="NTF86" i="8"/>
  <c r="NTG86" i="8"/>
  <c r="NTH86" i="8"/>
  <c r="NTI86" i="8"/>
  <c r="NTJ86" i="8"/>
  <c r="NTK86" i="8"/>
  <c r="NTL86" i="8"/>
  <c r="NTM86" i="8"/>
  <c r="NTN86" i="8"/>
  <c r="NTO86" i="8"/>
  <c r="NTP86" i="8"/>
  <c r="NTQ86" i="8"/>
  <c r="NTR86" i="8"/>
  <c r="NTS86" i="8"/>
  <c r="NTT86" i="8"/>
  <c r="NTU86" i="8"/>
  <c r="NTV86" i="8"/>
  <c r="NTW86" i="8"/>
  <c r="NTX86" i="8"/>
  <c r="NTY86" i="8"/>
  <c r="NTZ86" i="8"/>
  <c r="NUA86" i="8"/>
  <c r="NUB86" i="8"/>
  <c r="NUC86" i="8"/>
  <c r="NUD86" i="8"/>
  <c r="NUE86" i="8"/>
  <c r="NUF86" i="8"/>
  <c r="NUG86" i="8"/>
  <c r="NUH86" i="8"/>
  <c r="NUI86" i="8"/>
  <c r="NUJ86" i="8"/>
  <c r="NUK86" i="8"/>
  <c r="NUL86" i="8"/>
  <c r="NUM86" i="8"/>
  <c r="NUN86" i="8"/>
  <c r="NUO86" i="8"/>
  <c r="NUP86" i="8"/>
  <c r="NUQ86" i="8"/>
  <c r="NUR86" i="8"/>
  <c r="NUS86" i="8"/>
  <c r="NUT86" i="8"/>
  <c r="NUU86" i="8"/>
  <c r="NUV86" i="8"/>
  <c r="NUW86" i="8"/>
  <c r="NUX86" i="8"/>
  <c r="NUY86" i="8"/>
  <c r="NUZ86" i="8"/>
  <c r="NVA86" i="8"/>
  <c r="NVB86" i="8"/>
  <c r="NVC86" i="8"/>
  <c r="NVD86" i="8"/>
  <c r="NVE86" i="8"/>
  <c r="NVF86" i="8"/>
  <c r="NVG86" i="8"/>
  <c r="NVH86" i="8"/>
  <c r="NVI86" i="8"/>
  <c r="NVJ86" i="8"/>
  <c r="NVK86" i="8"/>
  <c r="NVL86" i="8"/>
  <c r="NVM86" i="8"/>
  <c r="NVN86" i="8"/>
  <c r="NVO86" i="8"/>
  <c r="NVP86" i="8"/>
  <c r="NVQ86" i="8"/>
  <c r="NVR86" i="8"/>
  <c r="NVS86" i="8"/>
  <c r="NVT86" i="8"/>
  <c r="NVU86" i="8"/>
  <c r="NVV86" i="8"/>
  <c r="NVW86" i="8"/>
  <c r="NVX86" i="8"/>
  <c r="NVY86" i="8"/>
  <c r="NVZ86" i="8"/>
  <c r="NWA86" i="8"/>
  <c r="NWB86" i="8"/>
  <c r="NWC86" i="8"/>
  <c r="NWD86" i="8"/>
  <c r="NWE86" i="8"/>
  <c r="NWF86" i="8"/>
  <c r="NWG86" i="8"/>
  <c r="NWH86" i="8"/>
  <c r="NWI86" i="8"/>
  <c r="NWJ86" i="8"/>
  <c r="NWK86" i="8"/>
  <c r="NWL86" i="8"/>
  <c r="NWM86" i="8"/>
  <c r="NWN86" i="8"/>
  <c r="NWO86" i="8"/>
  <c r="NWP86" i="8"/>
  <c r="NWQ86" i="8"/>
  <c r="NWR86" i="8"/>
  <c r="NWS86" i="8"/>
  <c r="NWT86" i="8"/>
  <c r="NWU86" i="8"/>
  <c r="NWV86" i="8"/>
  <c r="NWW86" i="8"/>
  <c r="NWX86" i="8"/>
  <c r="NWY86" i="8"/>
  <c r="NWZ86" i="8"/>
  <c r="NXA86" i="8"/>
  <c r="NXB86" i="8"/>
  <c r="NXC86" i="8"/>
  <c r="NXD86" i="8"/>
  <c r="NXE86" i="8"/>
  <c r="NXF86" i="8"/>
  <c r="NXG86" i="8"/>
  <c r="NXH86" i="8"/>
  <c r="NXI86" i="8"/>
  <c r="NXJ86" i="8"/>
  <c r="NXK86" i="8"/>
  <c r="NXL86" i="8"/>
  <c r="NXM86" i="8"/>
  <c r="NXN86" i="8"/>
  <c r="NXO86" i="8"/>
  <c r="NXP86" i="8"/>
  <c r="NXQ86" i="8"/>
  <c r="NXR86" i="8"/>
  <c r="NXS86" i="8"/>
  <c r="NXT86" i="8"/>
  <c r="NXU86" i="8"/>
  <c r="NXV86" i="8"/>
  <c r="NXW86" i="8"/>
  <c r="NXX86" i="8"/>
  <c r="NXY86" i="8"/>
  <c r="NXZ86" i="8"/>
  <c r="NYA86" i="8"/>
  <c r="NYB86" i="8"/>
  <c r="NYC86" i="8"/>
  <c r="NYD86" i="8"/>
  <c r="NYE86" i="8"/>
  <c r="NYF86" i="8"/>
  <c r="NYG86" i="8"/>
  <c r="NYH86" i="8"/>
  <c r="NYI86" i="8"/>
  <c r="NYJ86" i="8"/>
  <c r="NYK86" i="8"/>
  <c r="NYL86" i="8"/>
  <c r="NYM86" i="8"/>
  <c r="NYN86" i="8"/>
  <c r="NYO86" i="8"/>
  <c r="NYP86" i="8"/>
  <c r="NYQ86" i="8"/>
  <c r="NYR86" i="8"/>
  <c r="NYS86" i="8"/>
  <c r="NYT86" i="8"/>
  <c r="NYU86" i="8"/>
  <c r="NYV86" i="8"/>
  <c r="NYW86" i="8"/>
  <c r="NYX86" i="8"/>
  <c r="NYY86" i="8"/>
  <c r="NYZ86" i="8"/>
  <c r="NZA86" i="8"/>
  <c r="NZB86" i="8"/>
  <c r="NZC86" i="8"/>
  <c r="NZD86" i="8"/>
  <c r="NZE86" i="8"/>
  <c r="NZF86" i="8"/>
  <c r="NZG86" i="8"/>
  <c r="NZH86" i="8"/>
  <c r="NZI86" i="8"/>
  <c r="NZJ86" i="8"/>
  <c r="NZK86" i="8"/>
  <c r="NZL86" i="8"/>
  <c r="NZM86" i="8"/>
  <c r="NZN86" i="8"/>
  <c r="NZO86" i="8"/>
  <c r="NZP86" i="8"/>
  <c r="NZQ86" i="8"/>
  <c r="NZR86" i="8"/>
  <c r="NZS86" i="8"/>
  <c r="NZT86" i="8"/>
  <c r="NZU86" i="8"/>
  <c r="NZV86" i="8"/>
  <c r="NZW86" i="8"/>
  <c r="NZX86" i="8"/>
  <c r="NZY86" i="8"/>
  <c r="NZZ86" i="8"/>
  <c r="OAA86" i="8"/>
  <c r="OAB86" i="8"/>
  <c r="OAC86" i="8"/>
  <c r="OAD86" i="8"/>
  <c r="OAE86" i="8"/>
  <c r="OAF86" i="8"/>
  <c r="OAG86" i="8"/>
  <c r="OAH86" i="8"/>
  <c r="OAI86" i="8"/>
  <c r="OAJ86" i="8"/>
  <c r="OAK86" i="8"/>
  <c r="OAL86" i="8"/>
  <c r="OAM86" i="8"/>
  <c r="OAN86" i="8"/>
  <c r="OAO86" i="8"/>
  <c r="OAP86" i="8"/>
  <c r="OAQ86" i="8"/>
  <c r="OAR86" i="8"/>
  <c r="OAS86" i="8"/>
  <c r="OAT86" i="8"/>
  <c r="OAU86" i="8"/>
  <c r="OAV86" i="8"/>
  <c r="OAW86" i="8"/>
  <c r="OAX86" i="8"/>
  <c r="OAY86" i="8"/>
  <c r="OAZ86" i="8"/>
  <c r="OBA86" i="8"/>
  <c r="OBB86" i="8"/>
  <c r="OBC86" i="8"/>
  <c r="OBD86" i="8"/>
  <c r="OBE86" i="8"/>
  <c r="OBF86" i="8"/>
  <c r="OBG86" i="8"/>
  <c r="OBH86" i="8"/>
  <c r="OBI86" i="8"/>
  <c r="OBJ86" i="8"/>
  <c r="OBK86" i="8"/>
  <c r="OBL86" i="8"/>
  <c r="OBM86" i="8"/>
  <c r="OBN86" i="8"/>
  <c r="OBO86" i="8"/>
  <c r="OBP86" i="8"/>
  <c r="OBQ86" i="8"/>
  <c r="OBR86" i="8"/>
  <c r="OBS86" i="8"/>
  <c r="OBT86" i="8"/>
  <c r="OBU86" i="8"/>
  <c r="OBV86" i="8"/>
  <c r="OBW86" i="8"/>
  <c r="OBX86" i="8"/>
  <c r="OBY86" i="8"/>
  <c r="OBZ86" i="8"/>
  <c r="OCA86" i="8"/>
  <c r="OCB86" i="8"/>
  <c r="OCC86" i="8"/>
  <c r="OCD86" i="8"/>
  <c r="OCE86" i="8"/>
  <c r="OCF86" i="8"/>
  <c r="OCG86" i="8"/>
  <c r="OCH86" i="8"/>
  <c r="OCI86" i="8"/>
  <c r="OCJ86" i="8"/>
  <c r="OCK86" i="8"/>
  <c r="OCL86" i="8"/>
  <c r="OCM86" i="8"/>
  <c r="OCN86" i="8"/>
  <c r="OCO86" i="8"/>
  <c r="OCP86" i="8"/>
  <c r="OCQ86" i="8"/>
  <c r="OCR86" i="8"/>
  <c r="OCS86" i="8"/>
  <c r="OCT86" i="8"/>
  <c r="OCU86" i="8"/>
  <c r="OCV86" i="8"/>
  <c r="OCW86" i="8"/>
  <c r="OCX86" i="8"/>
  <c r="OCY86" i="8"/>
  <c r="OCZ86" i="8"/>
  <c r="ODA86" i="8"/>
  <c r="ODB86" i="8"/>
  <c r="ODC86" i="8"/>
  <c r="ODD86" i="8"/>
  <c r="ODE86" i="8"/>
  <c r="ODF86" i="8"/>
  <c r="ODG86" i="8"/>
  <c r="ODH86" i="8"/>
  <c r="ODI86" i="8"/>
  <c r="ODJ86" i="8"/>
  <c r="ODK86" i="8"/>
  <c r="ODL86" i="8"/>
  <c r="ODM86" i="8"/>
  <c r="ODN86" i="8"/>
  <c r="ODO86" i="8"/>
  <c r="ODP86" i="8"/>
  <c r="ODQ86" i="8"/>
  <c r="ODR86" i="8"/>
  <c r="ODS86" i="8"/>
  <c r="ODT86" i="8"/>
  <c r="ODU86" i="8"/>
  <c r="ODV86" i="8"/>
  <c r="ODW86" i="8"/>
  <c r="ODX86" i="8"/>
  <c r="ODY86" i="8"/>
  <c r="ODZ86" i="8"/>
  <c r="OEA86" i="8"/>
  <c r="OEB86" i="8"/>
  <c r="OEC86" i="8"/>
  <c r="OED86" i="8"/>
  <c r="OEE86" i="8"/>
  <c r="OEF86" i="8"/>
  <c r="OEG86" i="8"/>
  <c r="OEH86" i="8"/>
  <c r="OEI86" i="8"/>
  <c r="OEJ86" i="8"/>
  <c r="OEK86" i="8"/>
  <c r="OEL86" i="8"/>
  <c r="OEM86" i="8"/>
  <c r="OEN86" i="8"/>
  <c r="OEO86" i="8"/>
  <c r="OEP86" i="8"/>
  <c r="OEQ86" i="8"/>
  <c r="OER86" i="8"/>
  <c r="OES86" i="8"/>
  <c r="OET86" i="8"/>
  <c r="OEU86" i="8"/>
  <c r="OEV86" i="8"/>
  <c r="OEW86" i="8"/>
  <c r="OEX86" i="8"/>
  <c r="OEY86" i="8"/>
  <c r="OEZ86" i="8"/>
  <c r="OFA86" i="8"/>
  <c r="OFB86" i="8"/>
  <c r="OFC86" i="8"/>
  <c r="OFD86" i="8"/>
  <c r="OFE86" i="8"/>
  <c r="OFF86" i="8"/>
  <c r="OFG86" i="8"/>
  <c r="OFH86" i="8"/>
  <c r="OFI86" i="8"/>
  <c r="OFJ86" i="8"/>
  <c r="OFK86" i="8"/>
  <c r="OFL86" i="8"/>
  <c r="OFM86" i="8"/>
  <c r="OFN86" i="8"/>
  <c r="OFO86" i="8"/>
  <c r="OFP86" i="8"/>
  <c r="OFQ86" i="8"/>
  <c r="OFR86" i="8"/>
  <c r="OFS86" i="8"/>
  <c r="OFT86" i="8"/>
  <c r="OFU86" i="8"/>
  <c r="OFV86" i="8"/>
  <c r="OFW86" i="8"/>
  <c r="OFX86" i="8"/>
  <c r="OFY86" i="8"/>
  <c r="OFZ86" i="8"/>
  <c r="OGA86" i="8"/>
  <c r="OGB86" i="8"/>
  <c r="OGC86" i="8"/>
  <c r="OGD86" i="8"/>
  <c r="OGE86" i="8"/>
  <c r="OGF86" i="8"/>
  <c r="OGG86" i="8"/>
  <c r="OGH86" i="8"/>
  <c r="OGI86" i="8"/>
  <c r="OGJ86" i="8"/>
  <c r="OGK86" i="8"/>
  <c r="OGL86" i="8"/>
  <c r="OGM86" i="8"/>
  <c r="OGN86" i="8"/>
  <c r="OGO86" i="8"/>
  <c r="OGP86" i="8"/>
  <c r="OGQ86" i="8"/>
  <c r="OGR86" i="8"/>
  <c r="OGS86" i="8"/>
  <c r="OGT86" i="8"/>
  <c r="OGU86" i="8"/>
  <c r="OGV86" i="8"/>
  <c r="OGW86" i="8"/>
  <c r="OGX86" i="8"/>
  <c r="OGY86" i="8"/>
  <c r="OGZ86" i="8"/>
  <c r="OHA86" i="8"/>
  <c r="OHB86" i="8"/>
  <c r="OHC86" i="8"/>
  <c r="OHD86" i="8"/>
  <c r="OHE86" i="8"/>
  <c r="OHF86" i="8"/>
  <c r="OHG86" i="8"/>
  <c r="OHH86" i="8"/>
  <c r="OHI86" i="8"/>
  <c r="OHJ86" i="8"/>
  <c r="OHK86" i="8"/>
  <c r="OHL86" i="8"/>
  <c r="OHM86" i="8"/>
  <c r="OHN86" i="8"/>
  <c r="OHO86" i="8"/>
  <c r="OHP86" i="8"/>
  <c r="OHQ86" i="8"/>
  <c r="OHR86" i="8"/>
  <c r="OHS86" i="8"/>
  <c r="OHT86" i="8"/>
  <c r="OHU86" i="8"/>
  <c r="OHV86" i="8"/>
  <c r="OHW86" i="8"/>
  <c r="OHX86" i="8"/>
  <c r="OHY86" i="8"/>
  <c r="OHZ86" i="8"/>
  <c r="OIA86" i="8"/>
  <c r="OIB86" i="8"/>
  <c r="OIC86" i="8"/>
  <c r="OID86" i="8"/>
  <c r="OIE86" i="8"/>
  <c r="OIF86" i="8"/>
  <c r="OIG86" i="8"/>
  <c r="OIH86" i="8"/>
  <c r="OII86" i="8"/>
  <c r="OIJ86" i="8"/>
  <c r="OIK86" i="8"/>
  <c r="OIL86" i="8"/>
  <c r="OIM86" i="8"/>
  <c r="OIN86" i="8"/>
  <c r="OIO86" i="8"/>
  <c r="OIP86" i="8"/>
  <c r="OIQ86" i="8"/>
  <c r="OIR86" i="8"/>
  <c r="OIS86" i="8"/>
  <c r="OIT86" i="8"/>
  <c r="OIU86" i="8"/>
  <c r="OIV86" i="8"/>
  <c r="OIW86" i="8"/>
  <c r="OIX86" i="8"/>
  <c r="OIY86" i="8"/>
  <c r="OIZ86" i="8"/>
  <c r="OJA86" i="8"/>
  <c r="OJB86" i="8"/>
  <c r="OJC86" i="8"/>
  <c r="OJD86" i="8"/>
  <c r="OJE86" i="8"/>
  <c r="OJF86" i="8"/>
  <c r="OJG86" i="8"/>
  <c r="OJH86" i="8"/>
  <c r="OJI86" i="8"/>
  <c r="OJJ86" i="8"/>
  <c r="OJK86" i="8"/>
  <c r="OJL86" i="8"/>
  <c r="OJM86" i="8"/>
  <c r="OJN86" i="8"/>
  <c r="OJO86" i="8"/>
  <c r="OJP86" i="8"/>
  <c r="OJQ86" i="8"/>
  <c r="OJR86" i="8"/>
  <c r="OJS86" i="8"/>
  <c r="OJT86" i="8"/>
  <c r="OJU86" i="8"/>
  <c r="OJV86" i="8"/>
  <c r="OJW86" i="8"/>
  <c r="OJX86" i="8"/>
  <c r="OJY86" i="8"/>
  <c r="OJZ86" i="8"/>
  <c r="OKA86" i="8"/>
  <c r="OKB86" i="8"/>
  <c r="OKC86" i="8"/>
  <c r="OKD86" i="8"/>
  <c r="OKE86" i="8"/>
  <c r="OKF86" i="8"/>
  <c r="OKG86" i="8"/>
  <c r="OKH86" i="8"/>
  <c r="OKI86" i="8"/>
  <c r="OKJ86" i="8"/>
  <c r="OKK86" i="8"/>
  <c r="OKL86" i="8"/>
  <c r="OKM86" i="8"/>
  <c r="OKN86" i="8"/>
  <c r="OKO86" i="8"/>
  <c r="OKP86" i="8"/>
  <c r="OKQ86" i="8"/>
  <c r="OKR86" i="8"/>
  <c r="OKS86" i="8"/>
  <c r="OKT86" i="8"/>
  <c r="OKU86" i="8"/>
  <c r="OKV86" i="8"/>
  <c r="OKW86" i="8"/>
  <c r="OKX86" i="8"/>
  <c r="OKY86" i="8"/>
  <c r="OKZ86" i="8"/>
  <c r="OLA86" i="8"/>
  <c r="OLB86" i="8"/>
  <c r="OLC86" i="8"/>
  <c r="OLD86" i="8"/>
  <c r="OLE86" i="8"/>
  <c r="OLF86" i="8"/>
  <c r="OLG86" i="8"/>
  <c r="OLH86" i="8"/>
  <c r="OLI86" i="8"/>
  <c r="OLJ86" i="8"/>
  <c r="OLK86" i="8"/>
  <c r="OLL86" i="8"/>
  <c r="OLM86" i="8"/>
  <c r="OLN86" i="8"/>
  <c r="OLO86" i="8"/>
  <c r="OLP86" i="8"/>
  <c r="OLQ86" i="8"/>
  <c r="OLR86" i="8"/>
  <c r="OLS86" i="8"/>
  <c r="OLT86" i="8"/>
  <c r="OLU86" i="8"/>
  <c r="OLV86" i="8"/>
  <c r="OLW86" i="8"/>
  <c r="OLX86" i="8"/>
  <c r="OLY86" i="8"/>
  <c r="OLZ86" i="8"/>
  <c r="OMA86" i="8"/>
  <c r="OMB86" i="8"/>
  <c r="OMC86" i="8"/>
  <c r="OMD86" i="8"/>
  <c r="OME86" i="8"/>
  <c r="OMF86" i="8"/>
  <c r="OMG86" i="8"/>
  <c r="OMH86" i="8"/>
  <c r="OMI86" i="8"/>
  <c r="OMJ86" i="8"/>
  <c r="OMK86" i="8"/>
  <c r="OML86" i="8"/>
  <c r="OMM86" i="8"/>
  <c r="OMN86" i="8"/>
  <c r="OMO86" i="8"/>
  <c r="OMP86" i="8"/>
  <c r="OMQ86" i="8"/>
  <c r="OMR86" i="8"/>
  <c r="OMS86" i="8"/>
  <c r="OMT86" i="8"/>
  <c r="OMU86" i="8"/>
  <c r="OMV86" i="8"/>
  <c r="OMW86" i="8"/>
  <c r="OMX86" i="8"/>
  <c r="OMY86" i="8"/>
  <c r="OMZ86" i="8"/>
  <c r="ONA86" i="8"/>
  <c r="ONB86" i="8"/>
  <c r="ONC86" i="8"/>
  <c r="OND86" i="8"/>
  <c r="ONE86" i="8"/>
  <c r="ONF86" i="8"/>
  <c r="ONG86" i="8"/>
  <c r="ONH86" i="8"/>
  <c r="ONI86" i="8"/>
  <c r="ONJ86" i="8"/>
  <c r="ONK86" i="8"/>
  <c r="ONL86" i="8"/>
  <c r="ONM86" i="8"/>
  <c r="ONN86" i="8"/>
  <c r="ONO86" i="8"/>
  <c r="ONP86" i="8"/>
  <c r="ONQ86" i="8"/>
  <c r="ONR86" i="8"/>
  <c r="ONS86" i="8"/>
  <c r="ONT86" i="8"/>
  <c r="ONU86" i="8"/>
  <c r="ONV86" i="8"/>
  <c r="ONW86" i="8"/>
  <c r="ONX86" i="8"/>
  <c r="ONY86" i="8"/>
  <c r="ONZ86" i="8"/>
  <c r="OOA86" i="8"/>
  <c r="OOB86" i="8"/>
  <c r="OOC86" i="8"/>
  <c r="OOD86" i="8"/>
  <c r="OOE86" i="8"/>
  <c r="OOF86" i="8"/>
  <c r="OOG86" i="8"/>
  <c r="OOH86" i="8"/>
  <c r="OOI86" i="8"/>
  <c r="OOJ86" i="8"/>
  <c r="OOK86" i="8"/>
  <c r="OOL86" i="8"/>
  <c r="OOM86" i="8"/>
  <c r="OON86" i="8"/>
  <c r="OOO86" i="8"/>
  <c r="OOP86" i="8"/>
  <c r="OOQ86" i="8"/>
  <c r="OOR86" i="8"/>
  <c r="OOS86" i="8"/>
  <c r="OOT86" i="8"/>
  <c r="OOU86" i="8"/>
  <c r="OOV86" i="8"/>
  <c r="OOW86" i="8"/>
  <c r="OOX86" i="8"/>
  <c r="OOY86" i="8"/>
  <c r="OOZ86" i="8"/>
  <c r="OPA86" i="8"/>
  <c r="OPB86" i="8"/>
  <c r="OPC86" i="8"/>
  <c r="OPD86" i="8"/>
  <c r="OPE86" i="8"/>
  <c r="OPF86" i="8"/>
  <c r="OPG86" i="8"/>
  <c r="OPH86" i="8"/>
  <c r="OPI86" i="8"/>
  <c r="OPJ86" i="8"/>
  <c r="OPK86" i="8"/>
  <c r="OPL86" i="8"/>
  <c r="OPM86" i="8"/>
  <c r="OPN86" i="8"/>
  <c r="OPO86" i="8"/>
  <c r="OPP86" i="8"/>
  <c r="OPQ86" i="8"/>
  <c r="OPR86" i="8"/>
  <c r="OPS86" i="8"/>
  <c r="OPT86" i="8"/>
  <c r="OPU86" i="8"/>
  <c r="OPV86" i="8"/>
  <c r="OPW86" i="8"/>
  <c r="OPX86" i="8"/>
  <c r="OPY86" i="8"/>
  <c r="OPZ86" i="8"/>
  <c r="OQA86" i="8"/>
  <c r="OQB86" i="8"/>
  <c r="OQC86" i="8"/>
  <c r="OQD86" i="8"/>
  <c r="OQE86" i="8"/>
  <c r="OQF86" i="8"/>
  <c r="OQG86" i="8"/>
  <c r="OQH86" i="8"/>
  <c r="OQI86" i="8"/>
  <c r="OQJ86" i="8"/>
  <c r="OQK86" i="8"/>
  <c r="OQL86" i="8"/>
  <c r="OQM86" i="8"/>
  <c r="OQN86" i="8"/>
  <c r="OQO86" i="8"/>
  <c r="OQP86" i="8"/>
  <c r="OQQ86" i="8"/>
  <c r="OQR86" i="8"/>
  <c r="OQS86" i="8"/>
  <c r="OQT86" i="8"/>
  <c r="OQU86" i="8"/>
  <c r="OQV86" i="8"/>
  <c r="OQW86" i="8"/>
  <c r="OQX86" i="8"/>
  <c r="OQY86" i="8"/>
  <c r="OQZ86" i="8"/>
  <c r="ORA86" i="8"/>
  <c r="ORB86" i="8"/>
  <c r="ORC86" i="8"/>
  <c r="ORD86" i="8"/>
  <c r="ORE86" i="8"/>
  <c r="ORF86" i="8"/>
  <c r="ORG86" i="8"/>
  <c r="ORH86" i="8"/>
  <c r="ORI86" i="8"/>
  <c r="ORJ86" i="8"/>
  <c r="ORK86" i="8"/>
  <c r="ORL86" i="8"/>
  <c r="ORM86" i="8"/>
  <c r="ORN86" i="8"/>
  <c r="ORO86" i="8"/>
  <c r="ORP86" i="8"/>
  <c r="ORQ86" i="8"/>
  <c r="ORR86" i="8"/>
  <c r="ORS86" i="8"/>
  <c r="ORT86" i="8"/>
  <c r="ORU86" i="8"/>
  <c r="ORV86" i="8"/>
  <c r="ORW86" i="8"/>
  <c r="ORX86" i="8"/>
  <c r="ORY86" i="8"/>
  <c r="ORZ86" i="8"/>
  <c r="OSA86" i="8"/>
  <c r="OSB86" i="8"/>
  <c r="OSC86" i="8"/>
  <c r="OSD86" i="8"/>
  <c r="OSE86" i="8"/>
  <c r="OSF86" i="8"/>
  <c r="OSG86" i="8"/>
  <c r="OSH86" i="8"/>
  <c r="OSI86" i="8"/>
  <c r="OSJ86" i="8"/>
  <c r="OSK86" i="8"/>
  <c r="OSL86" i="8"/>
  <c r="OSM86" i="8"/>
  <c r="OSN86" i="8"/>
  <c r="OSO86" i="8"/>
  <c r="OSP86" i="8"/>
  <c r="OSQ86" i="8"/>
  <c r="OSR86" i="8"/>
  <c r="OSS86" i="8"/>
  <c r="OST86" i="8"/>
  <c r="OSU86" i="8"/>
  <c r="OSV86" i="8"/>
  <c r="OSW86" i="8"/>
  <c r="OSX86" i="8"/>
  <c r="OSY86" i="8"/>
  <c r="OSZ86" i="8"/>
  <c r="OTA86" i="8"/>
  <c r="OTB86" i="8"/>
  <c r="OTC86" i="8"/>
  <c r="OTD86" i="8"/>
  <c r="OTE86" i="8"/>
  <c r="OTF86" i="8"/>
  <c r="OTG86" i="8"/>
  <c r="OTH86" i="8"/>
  <c r="OTI86" i="8"/>
  <c r="OTJ86" i="8"/>
  <c r="OTK86" i="8"/>
  <c r="OTL86" i="8"/>
  <c r="OTM86" i="8"/>
  <c r="OTN86" i="8"/>
  <c r="OTO86" i="8"/>
  <c r="OTP86" i="8"/>
  <c r="OTQ86" i="8"/>
  <c r="OTR86" i="8"/>
  <c r="OTS86" i="8"/>
  <c r="OTT86" i="8"/>
  <c r="OTU86" i="8"/>
  <c r="OTV86" i="8"/>
  <c r="OTW86" i="8"/>
  <c r="OTX86" i="8"/>
  <c r="OTY86" i="8"/>
  <c r="OTZ86" i="8"/>
  <c r="OUA86" i="8"/>
  <c r="OUB86" i="8"/>
  <c r="OUC86" i="8"/>
  <c r="OUD86" i="8"/>
  <c r="OUE86" i="8"/>
  <c r="OUF86" i="8"/>
  <c r="OUG86" i="8"/>
  <c r="OUH86" i="8"/>
  <c r="OUI86" i="8"/>
  <c r="OUJ86" i="8"/>
  <c r="OUK86" i="8"/>
  <c r="OUL86" i="8"/>
  <c r="OUM86" i="8"/>
  <c r="OUN86" i="8"/>
  <c r="OUO86" i="8"/>
  <c r="OUP86" i="8"/>
  <c r="OUQ86" i="8"/>
  <c r="OUR86" i="8"/>
  <c r="OUS86" i="8"/>
  <c r="OUT86" i="8"/>
  <c r="OUU86" i="8"/>
  <c r="OUV86" i="8"/>
  <c r="OUW86" i="8"/>
  <c r="OUX86" i="8"/>
  <c r="OUY86" i="8"/>
  <c r="OUZ86" i="8"/>
  <c r="OVA86" i="8"/>
  <c r="OVB86" i="8"/>
  <c r="OVC86" i="8"/>
  <c r="OVD86" i="8"/>
  <c r="OVE86" i="8"/>
  <c r="OVF86" i="8"/>
  <c r="OVG86" i="8"/>
  <c r="OVH86" i="8"/>
  <c r="OVI86" i="8"/>
  <c r="OVJ86" i="8"/>
  <c r="OVK86" i="8"/>
  <c r="OVL86" i="8"/>
  <c r="OVM86" i="8"/>
  <c r="OVN86" i="8"/>
  <c r="OVO86" i="8"/>
  <c r="OVP86" i="8"/>
  <c r="OVQ86" i="8"/>
  <c r="OVR86" i="8"/>
  <c r="OVS86" i="8"/>
  <c r="OVT86" i="8"/>
  <c r="OVU86" i="8"/>
  <c r="OVV86" i="8"/>
  <c r="OVW86" i="8"/>
  <c r="OVX86" i="8"/>
  <c r="OVY86" i="8"/>
  <c r="OVZ86" i="8"/>
  <c r="OWA86" i="8"/>
  <c r="OWB86" i="8"/>
  <c r="OWC86" i="8"/>
  <c r="OWD86" i="8"/>
  <c r="OWE86" i="8"/>
  <c r="OWF86" i="8"/>
  <c r="OWG86" i="8"/>
  <c r="OWH86" i="8"/>
  <c r="OWI86" i="8"/>
  <c r="OWJ86" i="8"/>
  <c r="OWK86" i="8"/>
  <c r="OWL86" i="8"/>
  <c r="OWM86" i="8"/>
  <c r="OWN86" i="8"/>
  <c r="OWO86" i="8"/>
  <c r="OWP86" i="8"/>
  <c r="OWQ86" i="8"/>
  <c r="OWR86" i="8"/>
  <c r="OWS86" i="8"/>
  <c r="OWT86" i="8"/>
  <c r="OWU86" i="8"/>
  <c r="OWV86" i="8"/>
  <c r="OWW86" i="8"/>
  <c r="OWX86" i="8"/>
  <c r="OWY86" i="8"/>
  <c r="OWZ86" i="8"/>
  <c r="OXA86" i="8"/>
  <c r="OXB86" i="8"/>
  <c r="OXC86" i="8"/>
  <c r="OXD86" i="8"/>
  <c r="OXE86" i="8"/>
  <c r="OXF86" i="8"/>
  <c r="OXG86" i="8"/>
  <c r="OXH86" i="8"/>
  <c r="OXI86" i="8"/>
  <c r="OXJ86" i="8"/>
  <c r="OXK86" i="8"/>
  <c r="OXL86" i="8"/>
  <c r="OXM86" i="8"/>
  <c r="OXN86" i="8"/>
  <c r="OXO86" i="8"/>
  <c r="OXP86" i="8"/>
  <c r="OXQ86" i="8"/>
  <c r="OXR86" i="8"/>
  <c r="OXS86" i="8"/>
  <c r="OXT86" i="8"/>
  <c r="OXU86" i="8"/>
  <c r="OXV86" i="8"/>
  <c r="OXW86" i="8"/>
  <c r="OXX86" i="8"/>
  <c r="OXY86" i="8"/>
  <c r="OXZ86" i="8"/>
  <c r="OYA86" i="8"/>
  <c r="OYB86" i="8"/>
  <c r="OYC86" i="8"/>
  <c r="OYD86" i="8"/>
  <c r="OYE86" i="8"/>
  <c r="OYF86" i="8"/>
  <c r="OYG86" i="8"/>
  <c r="OYH86" i="8"/>
  <c r="OYI86" i="8"/>
  <c r="OYJ86" i="8"/>
  <c r="OYK86" i="8"/>
  <c r="OYL86" i="8"/>
  <c r="OYM86" i="8"/>
  <c r="OYN86" i="8"/>
  <c r="OYO86" i="8"/>
  <c r="OYP86" i="8"/>
  <c r="OYQ86" i="8"/>
  <c r="OYR86" i="8"/>
  <c r="OYS86" i="8"/>
  <c r="OYT86" i="8"/>
  <c r="OYU86" i="8"/>
  <c r="OYV86" i="8"/>
  <c r="OYW86" i="8"/>
  <c r="OYX86" i="8"/>
  <c r="OYY86" i="8"/>
  <c r="OYZ86" i="8"/>
  <c r="OZA86" i="8"/>
  <c r="OZB86" i="8"/>
  <c r="OZC86" i="8"/>
  <c r="OZD86" i="8"/>
  <c r="OZE86" i="8"/>
  <c r="OZF86" i="8"/>
  <c r="OZG86" i="8"/>
  <c r="OZH86" i="8"/>
  <c r="OZI86" i="8"/>
  <c r="OZJ86" i="8"/>
  <c r="OZK86" i="8"/>
  <c r="OZL86" i="8"/>
  <c r="OZM86" i="8"/>
  <c r="OZN86" i="8"/>
  <c r="OZO86" i="8"/>
  <c r="OZP86" i="8"/>
  <c r="OZQ86" i="8"/>
  <c r="OZR86" i="8"/>
  <c r="OZS86" i="8"/>
  <c r="OZT86" i="8"/>
  <c r="OZU86" i="8"/>
  <c r="OZV86" i="8"/>
  <c r="OZW86" i="8"/>
  <c r="OZX86" i="8"/>
  <c r="OZY86" i="8"/>
  <c r="OZZ86" i="8"/>
  <c r="PAA86" i="8"/>
  <c r="PAB86" i="8"/>
  <c r="PAC86" i="8"/>
  <c r="PAD86" i="8"/>
  <c r="PAE86" i="8"/>
  <c r="PAF86" i="8"/>
  <c r="PAG86" i="8"/>
  <c r="PAH86" i="8"/>
  <c r="PAI86" i="8"/>
  <c r="PAJ86" i="8"/>
  <c r="PAK86" i="8"/>
  <c r="PAL86" i="8"/>
  <c r="PAM86" i="8"/>
  <c r="PAN86" i="8"/>
  <c r="PAO86" i="8"/>
  <c r="PAP86" i="8"/>
  <c r="PAQ86" i="8"/>
  <c r="PAR86" i="8"/>
  <c r="PAS86" i="8"/>
  <c r="PAT86" i="8"/>
  <c r="PAU86" i="8"/>
  <c r="PAV86" i="8"/>
  <c r="PAW86" i="8"/>
  <c r="PAX86" i="8"/>
  <c r="PAY86" i="8"/>
  <c r="PAZ86" i="8"/>
  <c r="PBA86" i="8"/>
  <c r="PBB86" i="8"/>
  <c r="PBC86" i="8"/>
  <c r="PBD86" i="8"/>
  <c r="PBE86" i="8"/>
  <c r="PBF86" i="8"/>
  <c r="PBG86" i="8"/>
  <c r="PBH86" i="8"/>
  <c r="PBI86" i="8"/>
  <c r="PBJ86" i="8"/>
  <c r="PBK86" i="8"/>
  <c r="PBL86" i="8"/>
  <c r="PBM86" i="8"/>
  <c r="PBN86" i="8"/>
  <c r="PBO86" i="8"/>
  <c r="PBP86" i="8"/>
  <c r="PBQ86" i="8"/>
  <c r="PBR86" i="8"/>
  <c r="PBS86" i="8"/>
  <c r="PBT86" i="8"/>
  <c r="PBU86" i="8"/>
  <c r="PBV86" i="8"/>
  <c r="PBW86" i="8"/>
  <c r="PBX86" i="8"/>
  <c r="PBY86" i="8"/>
  <c r="PBZ86" i="8"/>
  <c r="PCA86" i="8"/>
  <c r="PCB86" i="8"/>
  <c r="PCC86" i="8"/>
  <c r="PCD86" i="8"/>
  <c r="PCE86" i="8"/>
  <c r="PCF86" i="8"/>
  <c r="PCG86" i="8"/>
  <c r="PCH86" i="8"/>
  <c r="PCI86" i="8"/>
  <c r="PCJ86" i="8"/>
  <c r="PCK86" i="8"/>
  <c r="PCL86" i="8"/>
  <c r="PCM86" i="8"/>
  <c r="PCN86" i="8"/>
  <c r="PCO86" i="8"/>
  <c r="PCP86" i="8"/>
  <c r="PCQ86" i="8"/>
  <c r="PCR86" i="8"/>
  <c r="PCS86" i="8"/>
  <c r="PCT86" i="8"/>
  <c r="PCU86" i="8"/>
  <c r="PCV86" i="8"/>
  <c r="PCW86" i="8"/>
  <c r="PCX86" i="8"/>
  <c r="PCY86" i="8"/>
  <c r="PCZ86" i="8"/>
  <c r="PDA86" i="8"/>
  <c r="PDB86" i="8"/>
  <c r="PDC86" i="8"/>
  <c r="PDD86" i="8"/>
  <c r="PDE86" i="8"/>
  <c r="PDF86" i="8"/>
  <c r="PDG86" i="8"/>
  <c r="PDH86" i="8"/>
  <c r="PDI86" i="8"/>
  <c r="PDJ86" i="8"/>
  <c r="PDK86" i="8"/>
  <c r="PDL86" i="8"/>
  <c r="PDM86" i="8"/>
  <c r="PDN86" i="8"/>
  <c r="PDO86" i="8"/>
  <c r="PDP86" i="8"/>
  <c r="PDQ86" i="8"/>
  <c r="PDR86" i="8"/>
  <c r="PDS86" i="8"/>
  <c r="PDT86" i="8"/>
  <c r="PDU86" i="8"/>
  <c r="PDV86" i="8"/>
  <c r="PDW86" i="8"/>
  <c r="PDX86" i="8"/>
  <c r="PDY86" i="8"/>
  <c r="PDZ86" i="8"/>
  <c r="PEA86" i="8"/>
  <c r="PEB86" i="8"/>
  <c r="PEC86" i="8"/>
  <c r="PED86" i="8"/>
  <c r="PEE86" i="8"/>
  <c r="PEF86" i="8"/>
  <c r="PEG86" i="8"/>
  <c r="PEH86" i="8"/>
  <c r="PEI86" i="8"/>
  <c r="PEJ86" i="8"/>
  <c r="PEK86" i="8"/>
  <c r="PEL86" i="8"/>
  <c r="PEM86" i="8"/>
  <c r="PEN86" i="8"/>
  <c r="PEO86" i="8"/>
  <c r="PEP86" i="8"/>
  <c r="PEQ86" i="8"/>
  <c r="PER86" i="8"/>
  <c r="PES86" i="8"/>
  <c r="PET86" i="8"/>
  <c r="PEU86" i="8"/>
  <c r="PEV86" i="8"/>
  <c r="PEW86" i="8"/>
  <c r="PEX86" i="8"/>
  <c r="PEY86" i="8"/>
  <c r="PEZ86" i="8"/>
  <c r="PFA86" i="8"/>
  <c r="PFB86" i="8"/>
  <c r="PFC86" i="8"/>
  <c r="PFD86" i="8"/>
  <c r="PFE86" i="8"/>
  <c r="PFF86" i="8"/>
  <c r="PFG86" i="8"/>
  <c r="PFH86" i="8"/>
  <c r="PFI86" i="8"/>
  <c r="PFJ86" i="8"/>
  <c r="PFK86" i="8"/>
  <c r="PFL86" i="8"/>
  <c r="PFM86" i="8"/>
  <c r="PFN86" i="8"/>
  <c r="PFO86" i="8"/>
  <c r="PFP86" i="8"/>
  <c r="PFQ86" i="8"/>
  <c r="PFR86" i="8"/>
  <c r="PFS86" i="8"/>
  <c r="PFT86" i="8"/>
  <c r="PFU86" i="8"/>
  <c r="PFV86" i="8"/>
  <c r="PFW86" i="8"/>
  <c r="PFX86" i="8"/>
  <c r="PFY86" i="8"/>
  <c r="PFZ86" i="8"/>
  <c r="PGA86" i="8"/>
  <c r="PGB86" i="8"/>
  <c r="PGC86" i="8"/>
  <c r="PGD86" i="8"/>
  <c r="PGE86" i="8"/>
  <c r="PGF86" i="8"/>
  <c r="PGG86" i="8"/>
  <c r="PGH86" i="8"/>
  <c r="PGI86" i="8"/>
  <c r="PGJ86" i="8"/>
  <c r="PGK86" i="8"/>
  <c r="PGL86" i="8"/>
  <c r="PGM86" i="8"/>
  <c r="PGN86" i="8"/>
  <c r="PGO86" i="8"/>
  <c r="PGP86" i="8"/>
  <c r="PGQ86" i="8"/>
  <c r="PGR86" i="8"/>
  <c r="PGS86" i="8"/>
  <c r="PGT86" i="8"/>
  <c r="PGU86" i="8"/>
  <c r="PGV86" i="8"/>
  <c r="PGW86" i="8"/>
  <c r="PGX86" i="8"/>
  <c r="PGY86" i="8"/>
  <c r="PGZ86" i="8"/>
  <c r="PHA86" i="8"/>
  <c r="PHB86" i="8"/>
  <c r="PHC86" i="8"/>
  <c r="PHD86" i="8"/>
  <c r="PHE86" i="8"/>
  <c r="PHF86" i="8"/>
  <c r="PHG86" i="8"/>
  <c r="PHH86" i="8"/>
  <c r="PHI86" i="8"/>
  <c r="PHJ86" i="8"/>
  <c r="PHK86" i="8"/>
  <c r="PHL86" i="8"/>
  <c r="PHM86" i="8"/>
  <c r="PHN86" i="8"/>
  <c r="PHO86" i="8"/>
  <c r="PHP86" i="8"/>
  <c r="PHQ86" i="8"/>
  <c r="PHR86" i="8"/>
  <c r="PHS86" i="8"/>
  <c r="PHT86" i="8"/>
  <c r="PHU86" i="8"/>
  <c r="PHV86" i="8"/>
  <c r="PHW86" i="8"/>
  <c r="PHX86" i="8"/>
  <c r="PHY86" i="8"/>
  <c r="PHZ86" i="8"/>
  <c r="PIA86" i="8"/>
  <c r="PIB86" i="8"/>
  <c r="PIC86" i="8"/>
  <c r="PID86" i="8"/>
  <c r="PIE86" i="8"/>
  <c r="PIF86" i="8"/>
  <c r="PIG86" i="8"/>
  <c r="PIH86" i="8"/>
  <c r="PII86" i="8"/>
  <c r="PIJ86" i="8"/>
  <c r="PIK86" i="8"/>
  <c r="PIL86" i="8"/>
  <c r="PIM86" i="8"/>
  <c r="PIN86" i="8"/>
  <c r="PIO86" i="8"/>
  <c r="PIP86" i="8"/>
  <c r="PIQ86" i="8"/>
  <c r="PIR86" i="8"/>
  <c r="PIS86" i="8"/>
  <c r="PIT86" i="8"/>
  <c r="PIU86" i="8"/>
  <c r="PIV86" i="8"/>
  <c r="PIW86" i="8"/>
  <c r="PIX86" i="8"/>
  <c r="PIY86" i="8"/>
  <c r="PIZ86" i="8"/>
  <c r="PJA86" i="8"/>
  <c r="PJB86" i="8"/>
  <c r="PJC86" i="8"/>
  <c r="PJD86" i="8"/>
  <c r="PJE86" i="8"/>
  <c r="PJF86" i="8"/>
  <c r="PJG86" i="8"/>
  <c r="PJH86" i="8"/>
  <c r="PJI86" i="8"/>
  <c r="PJJ86" i="8"/>
  <c r="PJK86" i="8"/>
  <c r="PJL86" i="8"/>
  <c r="PJM86" i="8"/>
  <c r="PJN86" i="8"/>
  <c r="PJO86" i="8"/>
  <c r="PJP86" i="8"/>
  <c r="PJQ86" i="8"/>
  <c r="PJR86" i="8"/>
  <c r="PJS86" i="8"/>
  <c r="PJT86" i="8"/>
  <c r="PJU86" i="8"/>
  <c r="PJV86" i="8"/>
  <c r="PJW86" i="8"/>
  <c r="PJX86" i="8"/>
  <c r="PJY86" i="8"/>
  <c r="PJZ86" i="8"/>
  <c r="PKA86" i="8"/>
  <c r="PKB86" i="8"/>
  <c r="PKC86" i="8"/>
  <c r="PKD86" i="8"/>
  <c r="PKE86" i="8"/>
  <c r="PKF86" i="8"/>
  <c r="PKG86" i="8"/>
  <c r="PKH86" i="8"/>
  <c r="PKI86" i="8"/>
  <c r="PKJ86" i="8"/>
  <c r="PKK86" i="8"/>
  <c r="PKL86" i="8"/>
  <c r="PKM86" i="8"/>
  <c r="PKN86" i="8"/>
  <c r="PKO86" i="8"/>
  <c r="PKP86" i="8"/>
  <c r="PKQ86" i="8"/>
  <c r="PKR86" i="8"/>
  <c r="PKS86" i="8"/>
  <c r="PKT86" i="8"/>
  <c r="PKU86" i="8"/>
  <c r="PKV86" i="8"/>
  <c r="PKW86" i="8"/>
  <c r="PKX86" i="8"/>
  <c r="PKY86" i="8"/>
  <c r="PKZ86" i="8"/>
  <c r="PLA86" i="8"/>
  <c r="PLB86" i="8"/>
  <c r="PLC86" i="8"/>
  <c r="PLD86" i="8"/>
  <c r="PLE86" i="8"/>
  <c r="PLF86" i="8"/>
  <c r="PLG86" i="8"/>
  <c r="PLH86" i="8"/>
  <c r="PLI86" i="8"/>
  <c r="PLJ86" i="8"/>
  <c r="PLK86" i="8"/>
  <c r="PLL86" i="8"/>
  <c r="PLM86" i="8"/>
  <c r="PLN86" i="8"/>
  <c r="PLO86" i="8"/>
  <c r="PLP86" i="8"/>
  <c r="PLQ86" i="8"/>
  <c r="PLR86" i="8"/>
  <c r="PLS86" i="8"/>
  <c r="PLT86" i="8"/>
  <c r="PLU86" i="8"/>
  <c r="PLV86" i="8"/>
  <c r="PLW86" i="8"/>
  <c r="PLX86" i="8"/>
  <c r="PLY86" i="8"/>
  <c r="PLZ86" i="8"/>
  <c r="PMA86" i="8"/>
  <c r="PMB86" i="8"/>
  <c r="PMC86" i="8"/>
  <c r="PMD86" i="8"/>
  <c r="PME86" i="8"/>
  <c r="PMF86" i="8"/>
  <c r="PMG86" i="8"/>
  <c r="PMH86" i="8"/>
  <c r="PMI86" i="8"/>
  <c r="PMJ86" i="8"/>
  <c r="PMK86" i="8"/>
  <c r="PML86" i="8"/>
  <c r="PMM86" i="8"/>
  <c r="PMN86" i="8"/>
  <c r="PMO86" i="8"/>
  <c r="PMP86" i="8"/>
  <c r="PMQ86" i="8"/>
  <c r="PMR86" i="8"/>
  <c r="PMS86" i="8"/>
  <c r="PMT86" i="8"/>
  <c r="PMU86" i="8"/>
  <c r="PMV86" i="8"/>
  <c r="PMW86" i="8"/>
  <c r="PMX86" i="8"/>
  <c r="PMY86" i="8"/>
  <c r="PMZ86" i="8"/>
  <c r="PNA86" i="8"/>
  <c r="PNB86" i="8"/>
  <c r="PNC86" i="8"/>
  <c r="PND86" i="8"/>
  <c r="PNE86" i="8"/>
  <c r="PNF86" i="8"/>
  <c r="PNG86" i="8"/>
  <c r="PNH86" i="8"/>
  <c r="PNI86" i="8"/>
  <c r="PNJ86" i="8"/>
  <c r="PNK86" i="8"/>
  <c r="PNL86" i="8"/>
  <c r="PNM86" i="8"/>
  <c r="PNN86" i="8"/>
  <c r="PNO86" i="8"/>
  <c r="PNP86" i="8"/>
  <c r="PNQ86" i="8"/>
  <c r="PNR86" i="8"/>
  <c r="PNS86" i="8"/>
  <c r="PNT86" i="8"/>
  <c r="PNU86" i="8"/>
  <c r="PNV86" i="8"/>
  <c r="PNW86" i="8"/>
  <c r="PNX86" i="8"/>
  <c r="PNY86" i="8"/>
  <c r="PNZ86" i="8"/>
  <c r="POA86" i="8"/>
  <c r="POB86" i="8"/>
  <c r="POC86" i="8"/>
  <c r="POD86" i="8"/>
  <c r="POE86" i="8"/>
  <c r="POF86" i="8"/>
  <c r="POG86" i="8"/>
  <c r="POH86" i="8"/>
  <c r="POI86" i="8"/>
  <c r="POJ86" i="8"/>
  <c r="POK86" i="8"/>
  <c r="POL86" i="8"/>
  <c r="POM86" i="8"/>
  <c r="PON86" i="8"/>
  <c r="POO86" i="8"/>
  <c r="POP86" i="8"/>
  <c r="POQ86" i="8"/>
  <c r="POR86" i="8"/>
  <c r="POS86" i="8"/>
  <c r="POT86" i="8"/>
  <c r="POU86" i="8"/>
  <c r="POV86" i="8"/>
  <c r="POW86" i="8"/>
  <c r="POX86" i="8"/>
  <c r="POY86" i="8"/>
  <c r="POZ86" i="8"/>
  <c r="PPA86" i="8"/>
  <c r="PPB86" i="8"/>
  <c r="PPC86" i="8"/>
  <c r="PPD86" i="8"/>
  <c r="PPE86" i="8"/>
  <c r="PPF86" i="8"/>
  <c r="PPG86" i="8"/>
  <c r="PPH86" i="8"/>
  <c r="PPI86" i="8"/>
  <c r="PPJ86" i="8"/>
  <c r="PPK86" i="8"/>
  <c r="PPL86" i="8"/>
  <c r="PPM86" i="8"/>
  <c r="PPN86" i="8"/>
  <c r="PPO86" i="8"/>
  <c r="PPP86" i="8"/>
  <c r="PPQ86" i="8"/>
  <c r="PPR86" i="8"/>
  <c r="PPS86" i="8"/>
  <c r="PPT86" i="8"/>
  <c r="PPU86" i="8"/>
  <c r="PPV86" i="8"/>
  <c r="PPW86" i="8"/>
  <c r="PPX86" i="8"/>
  <c r="PPY86" i="8"/>
  <c r="PPZ86" i="8"/>
  <c r="PQA86" i="8"/>
  <c r="PQB86" i="8"/>
  <c r="PQC86" i="8"/>
  <c r="PQD86" i="8"/>
  <c r="PQE86" i="8"/>
  <c r="PQF86" i="8"/>
  <c r="PQG86" i="8"/>
  <c r="PQH86" i="8"/>
  <c r="PQI86" i="8"/>
  <c r="PQJ86" i="8"/>
  <c r="PQK86" i="8"/>
  <c r="PQL86" i="8"/>
  <c r="PQM86" i="8"/>
  <c r="PQN86" i="8"/>
  <c r="PQO86" i="8"/>
  <c r="PQP86" i="8"/>
  <c r="PQQ86" i="8"/>
  <c r="PQR86" i="8"/>
  <c r="PQS86" i="8"/>
  <c r="PQT86" i="8"/>
  <c r="PQU86" i="8"/>
  <c r="PQV86" i="8"/>
  <c r="PQW86" i="8"/>
  <c r="PQX86" i="8"/>
  <c r="PQY86" i="8"/>
  <c r="PQZ86" i="8"/>
  <c r="PRA86" i="8"/>
  <c r="PRB86" i="8"/>
  <c r="PRC86" i="8"/>
  <c r="PRD86" i="8"/>
  <c r="PRE86" i="8"/>
  <c r="PRF86" i="8"/>
  <c r="PRG86" i="8"/>
  <c r="PRH86" i="8"/>
  <c r="PRI86" i="8"/>
  <c r="PRJ86" i="8"/>
  <c r="PRK86" i="8"/>
  <c r="PRL86" i="8"/>
  <c r="PRM86" i="8"/>
  <c r="PRN86" i="8"/>
  <c r="PRO86" i="8"/>
  <c r="PRP86" i="8"/>
  <c r="PRQ86" i="8"/>
  <c r="PRR86" i="8"/>
  <c r="PRS86" i="8"/>
  <c r="PRT86" i="8"/>
  <c r="PRU86" i="8"/>
  <c r="PRV86" i="8"/>
  <c r="PRW86" i="8"/>
  <c r="PRX86" i="8"/>
  <c r="PRY86" i="8"/>
  <c r="PRZ86" i="8"/>
  <c r="PSA86" i="8"/>
  <c r="PSB86" i="8"/>
  <c r="PSC86" i="8"/>
  <c r="PSD86" i="8"/>
  <c r="PSE86" i="8"/>
  <c r="PSF86" i="8"/>
  <c r="PSG86" i="8"/>
  <c r="PSH86" i="8"/>
  <c r="PSI86" i="8"/>
  <c r="PSJ86" i="8"/>
  <c r="PSK86" i="8"/>
  <c r="PSL86" i="8"/>
  <c r="PSM86" i="8"/>
  <c r="PSN86" i="8"/>
  <c r="PSO86" i="8"/>
  <c r="PSP86" i="8"/>
  <c r="PSQ86" i="8"/>
  <c r="PSR86" i="8"/>
  <c r="PSS86" i="8"/>
  <c r="PST86" i="8"/>
  <c r="PSU86" i="8"/>
  <c r="PSV86" i="8"/>
  <c r="PSW86" i="8"/>
  <c r="PSX86" i="8"/>
  <c r="PSY86" i="8"/>
  <c r="PSZ86" i="8"/>
  <c r="PTA86" i="8"/>
  <c r="PTB86" i="8"/>
  <c r="PTC86" i="8"/>
  <c r="PTD86" i="8"/>
  <c r="PTE86" i="8"/>
  <c r="PTF86" i="8"/>
  <c r="PTG86" i="8"/>
  <c r="PTH86" i="8"/>
  <c r="PTI86" i="8"/>
  <c r="PTJ86" i="8"/>
  <c r="PTK86" i="8"/>
  <c r="PTL86" i="8"/>
  <c r="PTM86" i="8"/>
  <c r="PTN86" i="8"/>
  <c r="PTO86" i="8"/>
  <c r="PTP86" i="8"/>
  <c r="PTQ86" i="8"/>
  <c r="PTR86" i="8"/>
  <c r="PTS86" i="8"/>
  <c r="PTT86" i="8"/>
  <c r="PTU86" i="8"/>
  <c r="PTV86" i="8"/>
  <c r="PTW86" i="8"/>
  <c r="PTX86" i="8"/>
  <c r="PTY86" i="8"/>
  <c r="PTZ86" i="8"/>
  <c r="PUA86" i="8"/>
  <c r="PUB86" i="8"/>
  <c r="PUC86" i="8"/>
  <c r="PUD86" i="8"/>
  <c r="PUE86" i="8"/>
  <c r="PUF86" i="8"/>
  <c r="PUG86" i="8"/>
  <c r="PUH86" i="8"/>
  <c r="PUI86" i="8"/>
  <c r="PUJ86" i="8"/>
  <c r="PUK86" i="8"/>
  <c r="PUL86" i="8"/>
  <c r="PUM86" i="8"/>
  <c r="PUN86" i="8"/>
  <c r="PUO86" i="8"/>
  <c r="PUP86" i="8"/>
  <c r="PUQ86" i="8"/>
  <c r="PUR86" i="8"/>
  <c r="PUS86" i="8"/>
  <c r="PUT86" i="8"/>
  <c r="PUU86" i="8"/>
  <c r="PUV86" i="8"/>
  <c r="PUW86" i="8"/>
  <c r="PUX86" i="8"/>
  <c r="PUY86" i="8"/>
  <c r="PUZ86" i="8"/>
  <c r="PVA86" i="8"/>
  <c r="PVB86" i="8"/>
  <c r="PVC86" i="8"/>
  <c r="PVD86" i="8"/>
  <c r="PVE86" i="8"/>
  <c r="PVF86" i="8"/>
  <c r="PVG86" i="8"/>
  <c r="PVH86" i="8"/>
  <c r="PVI86" i="8"/>
  <c r="PVJ86" i="8"/>
  <c r="PVK86" i="8"/>
  <c r="PVL86" i="8"/>
  <c r="PVM86" i="8"/>
  <c r="PVN86" i="8"/>
  <c r="PVO86" i="8"/>
  <c r="PVP86" i="8"/>
  <c r="PVQ86" i="8"/>
  <c r="PVR86" i="8"/>
  <c r="PVS86" i="8"/>
  <c r="PVT86" i="8"/>
  <c r="PVU86" i="8"/>
  <c r="PVV86" i="8"/>
  <c r="PVW86" i="8"/>
  <c r="PVX86" i="8"/>
  <c r="PVY86" i="8"/>
  <c r="PVZ86" i="8"/>
  <c r="PWA86" i="8"/>
  <c r="PWB86" i="8"/>
  <c r="PWC86" i="8"/>
  <c r="PWD86" i="8"/>
  <c r="PWE86" i="8"/>
  <c r="PWF86" i="8"/>
  <c r="PWG86" i="8"/>
  <c r="PWH86" i="8"/>
  <c r="PWI86" i="8"/>
  <c r="PWJ86" i="8"/>
  <c r="PWK86" i="8"/>
  <c r="PWL86" i="8"/>
  <c r="PWM86" i="8"/>
  <c r="PWN86" i="8"/>
  <c r="PWO86" i="8"/>
  <c r="PWP86" i="8"/>
  <c r="PWQ86" i="8"/>
  <c r="PWR86" i="8"/>
  <c r="PWS86" i="8"/>
  <c r="PWT86" i="8"/>
  <c r="PWU86" i="8"/>
  <c r="PWV86" i="8"/>
  <c r="PWW86" i="8"/>
  <c r="PWX86" i="8"/>
  <c r="PWY86" i="8"/>
  <c r="PWZ86" i="8"/>
  <c r="PXA86" i="8"/>
  <c r="PXB86" i="8"/>
  <c r="PXC86" i="8"/>
  <c r="PXD86" i="8"/>
  <c r="PXE86" i="8"/>
  <c r="PXF86" i="8"/>
  <c r="PXG86" i="8"/>
  <c r="PXH86" i="8"/>
  <c r="PXI86" i="8"/>
  <c r="PXJ86" i="8"/>
  <c r="PXK86" i="8"/>
  <c r="PXL86" i="8"/>
  <c r="PXM86" i="8"/>
  <c r="PXN86" i="8"/>
  <c r="PXO86" i="8"/>
  <c r="PXP86" i="8"/>
  <c r="PXQ86" i="8"/>
  <c r="PXR86" i="8"/>
  <c r="PXS86" i="8"/>
  <c r="PXT86" i="8"/>
  <c r="PXU86" i="8"/>
  <c r="PXV86" i="8"/>
  <c r="PXW86" i="8"/>
  <c r="PXX86" i="8"/>
  <c r="PXY86" i="8"/>
  <c r="PXZ86" i="8"/>
  <c r="PYA86" i="8"/>
  <c r="PYB86" i="8"/>
  <c r="PYC86" i="8"/>
  <c r="PYD86" i="8"/>
  <c r="PYE86" i="8"/>
  <c r="PYF86" i="8"/>
  <c r="PYG86" i="8"/>
  <c r="PYH86" i="8"/>
  <c r="PYI86" i="8"/>
  <c r="PYJ86" i="8"/>
  <c r="PYK86" i="8"/>
  <c r="PYL86" i="8"/>
  <c r="PYM86" i="8"/>
  <c r="PYN86" i="8"/>
  <c r="PYO86" i="8"/>
  <c r="PYP86" i="8"/>
  <c r="PYQ86" i="8"/>
  <c r="PYR86" i="8"/>
  <c r="PYS86" i="8"/>
  <c r="PYT86" i="8"/>
  <c r="PYU86" i="8"/>
  <c r="PYV86" i="8"/>
  <c r="PYW86" i="8"/>
  <c r="PYX86" i="8"/>
  <c r="PYY86" i="8"/>
  <c r="PYZ86" i="8"/>
  <c r="PZA86" i="8"/>
  <c r="PZB86" i="8"/>
  <c r="PZC86" i="8"/>
  <c r="PZD86" i="8"/>
  <c r="PZE86" i="8"/>
  <c r="PZF86" i="8"/>
  <c r="PZG86" i="8"/>
  <c r="PZH86" i="8"/>
  <c r="PZI86" i="8"/>
  <c r="PZJ86" i="8"/>
  <c r="PZK86" i="8"/>
  <c r="PZL86" i="8"/>
  <c r="PZM86" i="8"/>
  <c r="PZN86" i="8"/>
  <c r="PZO86" i="8"/>
  <c r="PZP86" i="8"/>
  <c r="PZQ86" i="8"/>
  <c r="PZR86" i="8"/>
  <c r="PZS86" i="8"/>
  <c r="PZT86" i="8"/>
  <c r="PZU86" i="8"/>
  <c r="PZV86" i="8"/>
  <c r="PZW86" i="8"/>
  <c r="PZX86" i="8"/>
  <c r="PZY86" i="8"/>
  <c r="PZZ86" i="8"/>
  <c r="QAA86" i="8"/>
  <c r="QAB86" i="8"/>
  <c r="QAC86" i="8"/>
  <c r="QAD86" i="8"/>
  <c r="QAE86" i="8"/>
  <c r="QAF86" i="8"/>
  <c r="QAG86" i="8"/>
  <c r="QAH86" i="8"/>
  <c r="QAI86" i="8"/>
  <c r="QAJ86" i="8"/>
  <c r="QAK86" i="8"/>
  <c r="QAL86" i="8"/>
  <c r="QAM86" i="8"/>
  <c r="QAN86" i="8"/>
  <c r="QAO86" i="8"/>
  <c r="QAP86" i="8"/>
  <c r="QAQ86" i="8"/>
  <c r="QAR86" i="8"/>
  <c r="QAS86" i="8"/>
  <c r="QAT86" i="8"/>
  <c r="QAU86" i="8"/>
  <c r="QAV86" i="8"/>
  <c r="QAW86" i="8"/>
  <c r="QAX86" i="8"/>
  <c r="QAY86" i="8"/>
  <c r="QAZ86" i="8"/>
  <c r="QBA86" i="8"/>
  <c r="QBB86" i="8"/>
  <c r="QBC86" i="8"/>
  <c r="QBD86" i="8"/>
  <c r="QBE86" i="8"/>
  <c r="QBF86" i="8"/>
  <c r="QBG86" i="8"/>
  <c r="QBH86" i="8"/>
  <c r="QBI86" i="8"/>
  <c r="QBJ86" i="8"/>
  <c r="QBK86" i="8"/>
  <c r="QBL86" i="8"/>
  <c r="QBM86" i="8"/>
  <c r="QBN86" i="8"/>
  <c r="QBO86" i="8"/>
  <c r="QBP86" i="8"/>
  <c r="QBQ86" i="8"/>
  <c r="QBR86" i="8"/>
  <c r="QBS86" i="8"/>
  <c r="QBT86" i="8"/>
  <c r="QBU86" i="8"/>
  <c r="QBV86" i="8"/>
  <c r="QBW86" i="8"/>
  <c r="QBX86" i="8"/>
  <c r="QBY86" i="8"/>
  <c r="QBZ86" i="8"/>
  <c r="QCA86" i="8"/>
  <c r="QCB86" i="8"/>
  <c r="QCC86" i="8"/>
  <c r="QCD86" i="8"/>
  <c r="QCE86" i="8"/>
  <c r="QCF86" i="8"/>
  <c r="QCG86" i="8"/>
  <c r="QCH86" i="8"/>
  <c r="QCI86" i="8"/>
  <c r="QCJ86" i="8"/>
  <c r="QCK86" i="8"/>
  <c r="QCL86" i="8"/>
  <c r="QCM86" i="8"/>
  <c r="QCN86" i="8"/>
  <c r="QCO86" i="8"/>
  <c r="QCP86" i="8"/>
  <c r="QCQ86" i="8"/>
  <c r="QCR86" i="8"/>
  <c r="QCS86" i="8"/>
  <c r="QCT86" i="8"/>
  <c r="QCU86" i="8"/>
  <c r="QCV86" i="8"/>
  <c r="QCW86" i="8"/>
  <c r="QCX86" i="8"/>
  <c r="QCY86" i="8"/>
  <c r="QCZ86" i="8"/>
  <c r="QDA86" i="8"/>
  <c r="QDB86" i="8"/>
  <c r="QDC86" i="8"/>
  <c r="QDD86" i="8"/>
  <c r="QDE86" i="8"/>
  <c r="QDF86" i="8"/>
  <c r="QDG86" i="8"/>
  <c r="QDH86" i="8"/>
  <c r="QDI86" i="8"/>
  <c r="QDJ86" i="8"/>
  <c r="QDK86" i="8"/>
  <c r="QDL86" i="8"/>
  <c r="QDM86" i="8"/>
  <c r="QDN86" i="8"/>
  <c r="QDO86" i="8"/>
  <c r="QDP86" i="8"/>
  <c r="QDQ86" i="8"/>
  <c r="QDR86" i="8"/>
  <c r="QDS86" i="8"/>
  <c r="QDT86" i="8"/>
  <c r="QDU86" i="8"/>
  <c r="QDV86" i="8"/>
  <c r="QDW86" i="8"/>
  <c r="QDX86" i="8"/>
  <c r="QDY86" i="8"/>
  <c r="QDZ86" i="8"/>
  <c r="QEA86" i="8"/>
  <c r="QEB86" i="8"/>
  <c r="QEC86" i="8"/>
  <c r="QED86" i="8"/>
  <c r="QEE86" i="8"/>
  <c r="QEF86" i="8"/>
  <c r="QEG86" i="8"/>
  <c r="QEH86" i="8"/>
  <c r="QEI86" i="8"/>
  <c r="QEJ86" i="8"/>
  <c r="QEK86" i="8"/>
  <c r="QEL86" i="8"/>
  <c r="QEM86" i="8"/>
  <c r="QEN86" i="8"/>
  <c r="QEO86" i="8"/>
  <c r="QEP86" i="8"/>
  <c r="QEQ86" i="8"/>
  <c r="QER86" i="8"/>
  <c r="QES86" i="8"/>
  <c r="QET86" i="8"/>
  <c r="QEU86" i="8"/>
  <c r="QEV86" i="8"/>
  <c r="QEW86" i="8"/>
  <c r="QEX86" i="8"/>
  <c r="QEY86" i="8"/>
  <c r="QEZ86" i="8"/>
  <c r="QFA86" i="8"/>
  <c r="QFB86" i="8"/>
  <c r="QFC86" i="8"/>
  <c r="QFD86" i="8"/>
  <c r="QFE86" i="8"/>
  <c r="QFF86" i="8"/>
  <c r="QFG86" i="8"/>
  <c r="QFH86" i="8"/>
  <c r="QFI86" i="8"/>
  <c r="QFJ86" i="8"/>
  <c r="QFK86" i="8"/>
  <c r="QFL86" i="8"/>
  <c r="QFM86" i="8"/>
  <c r="QFN86" i="8"/>
  <c r="QFO86" i="8"/>
  <c r="QFP86" i="8"/>
  <c r="QFQ86" i="8"/>
  <c r="QFR86" i="8"/>
  <c r="QFS86" i="8"/>
  <c r="QFT86" i="8"/>
  <c r="QFU86" i="8"/>
  <c r="QFV86" i="8"/>
  <c r="QFW86" i="8"/>
  <c r="QFX86" i="8"/>
  <c r="QFY86" i="8"/>
  <c r="QFZ86" i="8"/>
  <c r="QGA86" i="8"/>
  <c r="QGB86" i="8"/>
  <c r="QGC86" i="8"/>
  <c r="QGD86" i="8"/>
  <c r="QGE86" i="8"/>
  <c r="QGF86" i="8"/>
  <c r="QGG86" i="8"/>
  <c r="QGH86" i="8"/>
  <c r="QGI86" i="8"/>
  <c r="QGJ86" i="8"/>
  <c r="QGK86" i="8"/>
  <c r="QGL86" i="8"/>
  <c r="QGM86" i="8"/>
  <c r="QGN86" i="8"/>
  <c r="QGO86" i="8"/>
  <c r="QGP86" i="8"/>
  <c r="QGQ86" i="8"/>
  <c r="QGR86" i="8"/>
  <c r="QGS86" i="8"/>
  <c r="QGT86" i="8"/>
  <c r="QGU86" i="8"/>
  <c r="QGV86" i="8"/>
  <c r="QGW86" i="8"/>
  <c r="QGX86" i="8"/>
  <c r="QGY86" i="8"/>
  <c r="QGZ86" i="8"/>
  <c r="QHA86" i="8"/>
  <c r="QHB86" i="8"/>
  <c r="QHC86" i="8"/>
  <c r="QHD86" i="8"/>
  <c r="QHE86" i="8"/>
  <c r="QHF86" i="8"/>
  <c r="QHG86" i="8"/>
  <c r="QHH86" i="8"/>
  <c r="QHI86" i="8"/>
  <c r="QHJ86" i="8"/>
  <c r="QHK86" i="8"/>
  <c r="QHL86" i="8"/>
  <c r="QHM86" i="8"/>
  <c r="QHN86" i="8"/>
  <c r="QHO86" i="8"/>
  <c r="QHP86" i="8"/>
  <c r="QHQ86" i="8"/>
  <c r="QHR86" i="8"/>
  <c r="QHS86" i="8"/>
  <c r="QHT86" i="8"/>
  <c r="QHU86" i="8"/>
  <c r="QHV86" i="8"/>
  <c r="QHW86" i="8"/>
  <c r="QHX86" i="8"/>
  <c r="QHY86" i="8"/>
  <c r="QHZ86" i="8"/>
  <c r="QIA86" i="8"/>
  <c r="QIB86" i="8"/>
  <c r="QIC86" i="8"/>
  <c r="QID86" i="8"/>
  <c r="QIE86" i="8"/>
  <c r="QIF86" i="8"/>
  <c r="QIG86" i="8"/>
  <c r="QIH86" i="8"/>
  <c r="QII86" i="8"/>
  <c r="QIJ86" i="8"/>
  <c r="QIK86" i="8"/>
  <c r="QIL86" i="8"/>
  <c r="QIM86" i="8"/>
  <c r="QIN86" i="8"/>
  <c r="QIO86" i="8"/>
  <c r="QIP86" i="8"/>
  <c r="QIQ86" i="8"/>
  <c r="QIR86" i="8"/>
  <c r="QIS86" i="8"/>
  <c r="QIT86" i="8"/>
  <c r="QIU86" i="8"/>
  <c r="QIV86" i="8"/>
  <c r="QIW86" i="8"/>
  <c r="QIX86" i="8"/>
  <c r="QIY86" i="8"/>
  <c r="QIZ86" i="8"/>
  <c r="QJA86" i="8"/>
  <c r="QJB86" i="8"/>
  <c r="QJC86" i="8"/>
  <c r="QJD86" i="8"/>
  <c r="QJE86" i="8"/>
  <c r="QJF86" i="8"/>
  <c r="QJG86" i="8"/>
  <c r="QJH86" i="8"/>
  <c r="QJI86" i="8"/>
  <c r="QJJ86" i="8"/>
  <c r="QJK86" i="8"/>
  <c r="QJL86" i="8"/>
  <c r="QJM86" i="8"/>
  <c r="QJN86" i="8"/>
  <c r="QJO86" i="8"/>
  <c r="QJP86" i="8"/>
  <c r="QJQ86" i="8"/>
  <c r="QJR86" i="8"/>
  <c r="QJS86" i="8"/>
  <c r="QJT86" i="8"/>
  <c r="QJU86" i="8"/>
  <c r="QJV86" i="8"/>
  <c r="QJW86" i="8"/>
  <c r="QJX86" i="8"/>
  <c r="QJY86" i="8"/>
  <c r="QJZ86" i="8"/>
  <c r="QKA86" i="8"/>
  <c r="QKB86" i="8"/>
  <c r="QKC86" i="8"/>
  <c r="QKD86" i="8"/>
  <c r="QKE86" i="8"/>
  <c r="QKF86" i="8"/>
  <c r="QKG86" i="8"/>
  <c r="QKH86" i="8"/>
  <c r="QKI86" i="8"/>
  <c r="QKJ86" i="8"/>
  <c r="QKK86" i="8"/>
  <c r="QKL86" i="8"/>
  <c r="QKM86" i="8"/>
  <c r="QKN86" i="8"/>
  <c r="QKO86" i="8"/>
  <c r="QKP86" i="8"/>
  <c r="QKQ86" i="8"/>
  <c r="QKR86" i="8"/>
  <c r="QKS86" i="8"/>
  <c r="QKT86" i="8"/>
  <c r="QKU86" i="8"/>
  <c r="QKV86" i="8"/>
  <c r="QKW86" i="8"/>
  <c r="QKX86" i="8"/>
  <c r="QKY86" i="8"/>
  <c r="QKZ86" i="8"/>
  <c r="QLA86" i="8"/>
  <c r="QLB86" i="8"/>
  <c r="QLC86" i="8"/>
  <c r="QLD86" i="8"/>
  <c r="QLE86" i="8"/>
  <c r="QLF86" i="8"/>
  <c r="QLG86" i="8"/>
  <c r="QLH86" i="8"/>
  <c r="QLI86" i="8"/>
  <c r="QLJ86" i="8"/>
  <c r="QLK86" i="8"/>
  <c r="QLL86" i="8"/>
  <c r="QLM86" i="8"/>
  <c r="QLN86" i="8"/>
  <c r="QLO86" i="8"/>
  <c r="QLP86" i="8"/>
  <c r="QLQ86" i="8"/>
  <c r="QLR86" i="8"/>
  <c r="QLS86" i="8"/>
  <c r="QLT86" i="8"/>
  <c r="QLU86" i="8"/>
  <c r="QLV86" i="8"/>
  <c r="QLW86" i="8"/>
  <c r="QLX86" i="8"/>
  <c r="QLY86" i="8"/>
  <c r="QLZ86" i="8"/>
  <c r="QMA86" i="8"/>
  <c r="QMB86" i="8"/>
  <c r="QMC86" i="8"/>
  <c r="QMD86" i="8"/>
  <c r="QME86" i="8"/>
  <c r="QMF86" i="8"/>
  <c r="QMG86" i="8"/>
  <c r="QMH86" i="8"/>
  <c r="QMI86" i="8"/>
  <c r="QMJ86" i="8"/>
  <c r="QMK86" i="8"/>
  <c r="QML86" i="8"/>
  <c r="QMM86" i="8"/>
  <c r="QMN86" i="8"/>
  <c r="QMO86" i="8"/>
  <c r="QMP86" i="8"/>
  <c r="QMQ86" i="8"/>
  <c r="QMR86" i="8"/>
  <c r="QMS86" i="8"/>
  <c r="QMT86" i="8"/>
  <c r="QMU86" i="8"/>
  <c r="QMV86" i="8"/>
  <c r="QMW86" i="8"/>
  <c r="QMX86" i="8"/>
  <c r="QMY86" i="8"/>
  <c r="QMZ86" i="8"/>
  <c r="QNA86" i="8"/>
  <c r="QNB86" i="8"/>
  <c r="QNC86" i="8"/>
  <c r="QND86" i="8"/>
  <c r="QNE86" i="8"/>
  <c r="QNF86" i="8"/>
  <c r="QNG86" i="8"/>
  <c r="QNH86" i="8"/>
  <c r="QNI86" i="8"/>
  <c r="QNJ86" i="8"/>
  <c r="QNK86" i="8"/>
  <c r="QNL86" i="8"/>
  <c r="QNM86" i="8"/>
  <c r="QNN86" i="8"/>
  <c r="QNO86" i="8"/>
  <c r="QNP86" i="8"/>
  <c r="QNQ86" i="8"/>
  <c r="QNR86" i="8"/>
  <c r="QNS86" i="8"/>
  <c r="QNT86" i="8"/>
  <c r="QNU86" i="8"/>
  <c r="QNV86" i="8"/>
  <c r="QNW86" i="8"/>
  <c r="QNX86" i="8"/>
  <c r="QNY86" i="8"/>
  <c r="QNZ86" i="8"/>
  <c r="QOA86" i="8"/>
  <c r="QOB86" i="8"/>
  <c r="QOC86" i="8"/>
  <c r="QOD86" i="8"/>
  <c r="QOE86" i="8"/>
  <c r="QOF86" i="8"/>
  <c r="QOG86" i="8"/>
  <c r="QOH86" i="8"/>
  <c r="QOI86" i="8"/>
  <c r="QOJ86" i="8"/>
  <c r="QOK86" i="8"/>
  <c r="QOL86" i="8"/>
  <c r="QOM86" i="8"/>
  <c r="QON86" i="8"/>
  <c r="QOO86" i="8"/>
  <c r="QOP86" i="8"/>
  <c r="QOQ86" i="8"/>
  <c r="QOR86" i="8"/>
  <c r="QOS86" i="8"/>
  <c r="QOT86" i="8"/>
  <c r="QOU86" i="8"/>
  <c r="QOV86" i="8"/>
  <c r="QOW86" i="8"/>
  <c r="QOX86" i="8"/>
  <c r="QOY86" i="8"/>
  <c r="QOZ86" i="8"/>
  <c r="QPA86" i="8"/>
  <c r="QPB86" i="8"/>
  <c r="QPC86" i="8"/>
  <c r="QPD86" i="8"/>
  <c r="QPE86" i="8"/>
  <c r="QPF86" i="8"/>
  <c r="QPG86" i="8"/>
  <c r="QPH86" i="8"/>
  <c r="QPI86" i="8"/>
  <c r="QPJ86" i="8"/>
  <c r="QPK86" i="8"/>
  <c r="QPL86" i="8"/>
  <c r="QPM86" i="8"/>
  <c r="QPN86" i="8"/>
  <c r="QPO86" i="8"/>
  <c r="QPP86" i="8"/>
  <c r="QPQ86" i="8"/>
  <c r="QPR86" i="8"/>
  <c r="QPS86" i="8"/>
  <c r="QPT86" i="8"/>
  <c r="QPU86" i="8"/>
  <c r="QPV86" i="8"/>
  <c r="QPW86" i="8"/>
  <c r="QPX86" i="8"/>
  <c r="QPY86" i="8"/>
  <c r="QPZ86" i="8"/>
  <c r="QQA86" i="8"/>
  <c r="QQB86" i="8"/>
  <c r="QQC86" i="8"/>
  <c r="QQD86" i="8"/>
  <c r="QQE86" i="8"/>
  <c r="QQF86" i="8"/>
  <c r="QQG86" i="8"/>
  <c r="QQH86" i="8"/>
  <c r="QQI86" i="8"/>
  <c r="QQJ86" i="8"/>
  <c r="QQK86" i="8"/>
  <c r="QQL86" i="8"/>
  <c r="QQM86" i="8"/>
  <c r="QQN86" i="8"/>
  <c r="QQO86" i="8"/>
  <c r="QQP86" i="8"/>
  <c r="QQQ86" i="8"/>
  <c r="QQR86" i="8"/>
  <c r="QQS86" i="8"/>
  <c r="QQT86" i="8"/>
  <c r="QQU86" i="8"/>
  <c r="QQV86" i="8"/>
  <c r="QQW86" i="8"/>
  <c r="QQX86" i="8"/>
  <c r="QQY86" i="8"/>
  <c r="QQZ86" i="8"/>
  <c r="QRA86" i="8"/>
  <c r="QRB86" i="8"/>
  <c r="QRC86" i="8"/>
  <c r="QRD86" i="8"/>
  <c r="QRE86" i="8"/>
  <c r="QRF86" i="8"/>
  <c r="QRG86" i="8"/>
  <c r="QRH86" i="8"/>
  <c r="QRI86" i="8"/>
  <c r="QRJ86" i="8"/>
  <c r="QRK86" i="8"/>
  <c r="QRL86" i="8"/>
  <c r="QRM86" i="8"/>
  <c r="QRN86" i="8"/>
  <c r="QRO86" i="8"/>
  <c r="QRP86" i="8"/>
  <c r="QRQ86" i="8"/>
  <c r="QRR86" i="8"/>
  <c r="QRS86" i="8"/>
  <c r="QRT86" i="8"/>
  <c r="QRU86" i="8"/>
  <c r="QRV86" i="8"/>
  <c r="QRW86" i="8"/>
  <c r="QRX86" i="8"/>
  <c r="QRY86" i="8"/>
  <c r="QRZ86" i="8"/>
  <c r="QSA86" i="8"/>
  <c r="QSB86" i="8"/>
  <c r="QSC86" i="8"/>
  <c r="QSD86" i="8"/>
  <c r="QSE86" i="8"/>
  <c r="QSF86" i="8"/>
  <c r="QSG86" i="8"/>
  <c r="QSH86" i="8"/>
  <c r="QSI86" i="8"/>
  <c r="QSJ86" i="8"/>
  <c r="QSK86" i="8"/>
  <c r="QSL86" i="8"/>
  <c r="QSM86" i="8"/>
  <c r="QSN86" i="8"/>
  <c r="QSO86" i="8"/>
  <c r="QSP86" i="8"/>
  <c r="QSQ86" i="8"/>
  <c r="QSR86" i="8"/>
  <c r="QSS86" i="8"/>
  <c r="QST86" i="8"/>
  <c r="QSU86" i="8"/>
  <c r="QSV86" i="8"/>
  <c r="QSW86" i="8"/>
  <c r="QSX86" i="8"/>
  <c r="QSY86" i="8"/>
  <c r="QSZ86" i="8"/>
  <c r="QTA86" i="8"/>
  <c r="QTB86" i="8"/>
  <c r="QTC86" i="8"/>
  <c r="QTD86" i="8"/>
  <c r="QTE86" i="8"/>
  <c r="QTF86" i="8"/>
  <c r="QTG86" i="8"/>
  <c r="QTH86" i="8"/>
  <c r="QTI86" i="8"/>
  <c r="QTJ86" i="8"/>
  <c r="QTK86" i="8"/>
  <c r="QTL86" i="8"/>
  <c r="QTM86" i="8"/>
  <c r="QTN86" i="8"/>
  <c r="QTO86" i="8"/>
  <c r="QTP86" i="8"/>
  <c r="QTQ86" i="8"/>
  <c r="QTR86" i="8"/>
  <c r="QTS86" i="8"/>
  <c r="QTT86" i="8"/>
  <c r="QTU86" i="8"/>
  <c r="QTV86" i="8"/>
  <c r="QTW86" i="8"/>
  <c r="QTX86" i="8"/>
  <c r="QTY86" i="8"/>
  <c r="QTZ86" i="8"/>
  <c r="QUA86" i="8"/>
  <c r="QUB86" i="8"/>
  <c r="QUC86" i="8"/>
  <c r="QUD86" i="8"/>
  <c r="QUE86" i="8"/>
  <c r="QUF86" i="8"/>
  <c r="QUG86" i="8"/>
  <c r="QUH86" i="8"/>
  <c r="QUI86" i="8"/>
  <c r="QUJ86" i="8"/>
  <c r="QUK86" i="8"/>
  <c r="QUL86" i="8"/>
  <c r="QUM86" i="8"/>
  <c r="QUN86" i="8"/>
  <c r="QUO86" i="8"/>
  <c r="QUP86" i="8"/>
  <c r="QUQ86" i="8"/>
  <c r="QUR86" i="8"/>
  <c r="QUS86" i="8"/>
  <c r="QUT86" i="8"/>
  <c r="QUU86" i="8"/>
  <c r="QUV86" i="8"/>
  <c r="QUW86" i="8"/>
  <c r="QUX86" i="8"/>
  <c r="QUY86" i="8"/>
  <c r="QUZ86" i="8"/>
  <c r="QVA86" i="8"/>
  <c r="QVB86" i="8"/>
  <c r="QVC86" i="8"/>
  <c r="QVD86" i="8"/>
  <c r="QVE86" i="8"/>
  <c r="QVF86" i="8"/>
  <c r="QVG86" i="8"/>
  <c r="QVH86" i="8"/>
  <c r="QVI86" i="8"/>
  <c r="QVJ86" i="8"/>
  <c r="QVK86" i="8"/>
  <c r="QVL86" i="8"/>
  <c r="QVM86" i="8"/>
  <c r="QVN86" i="8"/>
  <c r="QVO86" i="8"/>
  <c r="QVP86" i="8"/>
  <c r="QVQ86" i="8"/>
  <c r="QVR86" i="8"/>
  <c r="QVS86" i="8"/>
  <c r="QVT86" i="8"/>
  <c r="QVU86" i="8"/>
  <c r="QVV86" i="8"/>
  <c r="QVW86" i="8"/>
  <c r="QVX86" i="8"/>
  <c r="QVY86" i="8"/>
  <c r="QVZ86" i="8"/>
  <c r="QWA86" i="8"/>
  <c r="QWB86" i="8"/>
  <c r="QWC86" i="8"/>
  <c r="QWD86" i="8"/>
  <c r="QWE86" i="8"/>
  <c r="QWF86" i="8"/>
  <c r="QWG86" i="8"/>
  <c r="QWH86" i="8"/>
  <c r="QWI86" i="8"/>
  <c r="QWJ86" i="8"/>
  <c r="QWK86" i="8"/>
  <c r="QWL86" i="8"/>
  <c r="QWM86" i="8"/>
  <c r="QWN86" i="8"/>
  <c r="QWO86" i="8"/>
  <c r="QWP86" i="8"/>
  <c r="QWQ86" i="8"/>
  <c r="QWR86" i="8"/>
  <c r="QWS86" i="8"/>
  <c r="QWT86" i="8"/>
  <c r="QWU86" i="8"/>
  <c r="QWV86" i="8"/>
  <c r="QWW86" i="8"/>
  <c r="QWX86" i="8"/>
  <c r="QWY86" i="8"/>
  <c r="QWZ86" i="8"/>
  <c r="QXA86" i="8"/>
  <c r="QXB86" i="8"/>
  <c r="QXC86" i="8"/>
  <c r="QXD86" i="8"/>
  <c r="QXE86" i="8"/>
  <c r="QXF86" i="8"/>
  <c r="QXG86" i="8"/>
  <c r="QXH86" i="8"/>
  <c r="QXI86" i="8"/>
  <c r="QXJ86" i="8"/>
  <c r="QXK86" i="8"/>
  <c r="QXL86" i="8"/>
  <c r="QXM86" i="8"/>
  <c r="QXN86" i="8"/>
  <c r="QXO86" i="8"/>
  <c r="QXP86" i="8"/>
  <c r="QXQ86" i="8"/>
  <c r="QXR86" i="8"/>
  <c r="QXS86" i="8"/>
  <c r="QXT86" i="8"/>
  <c r="QXU86" i="8"/>
  <c r="QXV86" i="8"/>
  <c r="QXW86" i="8"/>
  <c r="QXX86" i="8"/>
  <c r="QXY86" i="8"/>
  <c r="QXZ86" i="8"/>
  <c r="QYA86" i="8"/>
  <c r="QYB86" i="8"/>
  <c r="QYC86" i="8"/>
  <c r="QYD86" i="8"/>
  <c r="QYE86" i="8"/>
  <c r="QYF86" i="8"/>
  <c r="QYG86" i="8"/>
  <c r="QYH86" i="8"/>
  <c r="QYI86" i="8"/>
  <c r="QYJ86" i="8"/>
  <c r="QYK86" i="8"/>
  <c r="QYL86" i="8"/>
  <c r="QYM86" i="8"/>
  <c r="QYN86" i="8"/>
  <c r="QYO86" i="8"/>
  <c r="QYP86" i="8"/>
  <c r="QYQ86" i="8"/>
  <c r="QYR86" i="8"/>
  <c r="QYS86" i="8"/>
  <c r="QYT86" i="8"/>
  <c r="QYU86" i="8"/>
  <c r="QYV86" i="8"/>
  <c r="QYW86" i="8"/>
  <c r="QYX86" i="8"/>
  <c r="QYY86" i="8"/>
  <c r="QYZ86" i="8"/>
  <c r="QZA86" i="8"/>
  <c r="QZB86" i="8"/>
  <c r="QZC86" i="8"/>
  <c r="QZD86" i="8"/>
  <c r="QZE86" i="8"/>
  <c r="QZF86" i="8"/>
  <c r="QZG86" i="8"/>
  <c r="QZH86" i="8"/>
  <c r="QZI86" i="8"/>
  <c r="QZJ86" i="8"/>
  <c r="QZK86" i="8"/>
  <c r="QZL86" i="8"/>
  <c r="QZM86" i="8"/>
  <c r="QZN86" i="8"/>
  <c r="QZO86" i="8"/>
  <c r="QZP86" i="8"/>
  <c r="QZQ86" i="8"/>
  <c r="QZR86" i="8"/>
  <c r="QZS86" i="8"/>
  <c r="QZT86" i="8"/>
  <c r="QZU86" i="8"/>
  <c r="QZV86" i="8"/>
  <c r="QZW86" i="8"/>
  <c r="QZX86" i="8"/>
  <c r="QZY86" i="8"/>
  <c r="QZZ86" i="8"/>
  <c r="RAA86" i="8"/>
  <c r="RAB86" i="8"/>
  <c r="RAC86" i="8"/>
  <c r="RAD86" i="8"/>
  <c r="RAE86" i="8"/>
  <c r="RAF86" i="8"/>
  <c r="RAG86" i="8"/>
  <c r="RAH86" i="8"/>
  <c r="RAI86" i="8"/>
  <c r="RAJ86" i="8"/>
  <c r="RAK86" i="8"/>
  <c r="RAL86" i="8"/>
  <c r="RAM86" i="8"/>
  <c r="RAN86" i="8"/>
  <c r="RAO86" i="8"/>
  <c r="RAP86" i="8"/>
  <c r="RAQ86" i="8"/>
  <c r="RAR86" i="8"/>
  <c r="RAS86" i="8"/>
  <c r="RAT86" i="8"/>
  <c r="RAU86" i="8"/>
  <c r="RAV86" i="8"/>
  <c r="RAW86" i="8"/>
  <c r="RAX86" i="8"/>
  <c r="RAY86" i="8"/>
  <c r="RAZ86" i="8"/>
  <c r="RBA86" i="8"/>
  <c r="RBB86" i="8"/>
  <c r="RBC86" i="8"/>
  <c r="RBD86" i="8"/>
  <c r="RBE86" i="8"/>
  <c r="RBF86" i="8"/>
  <c r="RBG86" i="8"/>
  <c r="RBH86" i="8"/>
  <c r="RBI86" i="8"/>
  <c r="RBJ86" i="8"/>
  <c r="RBK86" i="8"/>
  <c r="RBL86" i="8"/>
  <c r="RBM86" i="8"/>
  <c r="RBN86" i="8"/>
  <c r="RBO86" i="8"/>
  <c r="RBP86" i="8"/>
  <c r="RBQ86" i="8"/>
  <c r="RBR86" i="8"/>
  <c r="RBS86" i="8"/>
  <c r="RBT86" i="8"/>
  <c r="RBU86" i="8"/>
  <c r="RBV86" i="8"/>
  <c r="RBW86" i="8"/>
  <c r="RBX86" i="8"/>
  <c r="RBY86" i="8"/>
  <c r="RBZ86" i="8"/>
  <c r="RCA86" i="8"/>
  <c r="RCB86" i="8"/>
  <c r="RCC86" i="8"/>
  <c r="RCD86" i="8"/>
  <c r="RCE86" i="8"/>
  <c r="RCF86" i="8"/>
  <c r="RCG86" i="8"/>
  <c r="RCH86" i="8"/>
  <c r="RCI86" i="8"/>
  <c r="RCJ86" i="8"/>
  <c r="RCK86" i="8"/>
  <c r="RCL86" i="8"/>
  <c r="RCM86" i="8"/>
  <c r="RCN86" i="8"/>
  <c r="RCO86" i="8"/>
  <c r="RCP86" i="8"/>
  <c r="RCQ86" i="8"/>
  <c r="RCR86" i="8"/>
  <c r="RCS86" i="8"/>
  <c r="RCT86" i="8"/>
  <c r="RCU86" i="8"/>
  <c r="RCV86" i="8"/>
  <c r="RCW86" i="8"/>
  <c r="RCX86" i="8"/>
  <c r="RCY86" i="8"/>
  <c r="RCZ86" i="8"/>
  <c r="RDA86" i="8"/>
  <c r="RDB86" i="8"/>
  <c r="RDC86" i="8"/>
  <c r="RDD86" i="8"/>
  <c r="RDE86" i="8"/>
  <c r="RDF86" i="8"/>
  <c r="RDG86" i="8"/>
  <c r="RDH86" i="8"/>
  <c r="RDI86" i="8"/>
  <c r="RDJ86" i="8"/>
  <c r="RDK86" i="8"/>
  <c r="RDL86" i="8"/>
  <c r="RDM86" i="8"/>
  <c r="RDN86" i="8"/>
  <c r="RDO86" i="8"/>
  <c r="RDP86" i="8"/>
  <c r="RDQ86" i="8"/>
  <c r="RDR86" i="8"/>
  <c r="RDS86" i="8"/>
  <c r="RDT86" i="8"/>
  <c r="RDU86" i="8"/>
  <c r="RDV86" i="8"/>
  <c r="RDW86" i="8"/>
  <c r="RDX86" i="8"/>
  <c r="RDY86" i="8"/>
  <c r="RDZ86" i="8"/>
  <c r="REA86" i="8"/>
  <c r="REB86" i="8"/>
  <c r="REC86" i="8"/>
  <c r="RED86" i="8"/>
  <c r="REE86" i="8"/>
  <c r="REF86" i="8"/>
  <c r="REG86" i="8"/>
  <c r="REH86" i="8"/>
  <c r="REI86" i="8"/>
  <c r="REJ86" i="8"/>
  <c r="REK86" i="8"/>
  <c r="REL86" i="8"/>
  <c r="REM86" i="8"/>
  <c r="REN86" i="8"/>
  <c r="REO86" i="8"/>
  <c r="REP86" i="8"/>
  <c r="REQ86" i="8"/>
  <c r="RER86" i="8"/>
  <c r="RES86" i="8"/>
  <c r="RET86" i="8"/>
  <c r="REU86" i="8"/>
  <c r="REV86" i="8"/>
  <c r="REW86" i="8"/>
  <c r="REX86" i="8"/>
  <c r="REY86" i="8"/>
  <c r="REZ86" i="8"/>
  <c r="RFA86" i="8"/>
  <c r="RFB86" i="8"/>
  <c r="RFC86" i="8"/>
  <c r="RFD86" i="8"/>
  <c r="RFE86" i="8"/>
  <c r="RFF86" i="8"/>
  <c r="RFG86" i="8"/>
  <c r="RFH86" i="8"/>
  <c r="RFI86" i="8"/>
  <c r="RFJ86" i="8"/>
  <c r="RFK86" i="8"/>
  <c r="RFL86" i="8"/>
  <c r="RFM86" i="8"/>
  <c r="RFN86" i="8"/>
  <c r="RFO86" i="8"/>
  <c r="RFP86" i="8"/>
  <c r="RFQ86" i="8"/>
  <c r="RFR86" i="8"/>
  <c r="RFS86" i="8"/>
  <c r="RFT86" i="8"/>
  <c r="RFU86" i="8"/>
  <c r="RFV86" i="8"/>
  <c r="RFW86" i="8"/>
  <c r="RFX86" i="8"/>
  <c r="RFY86" i="8"/>
  <c r="RFZ86" i="8"/>
  <c r="RGA86" i="8"/>
  <c r="RGB86" i="8"/>
  <c r="RGC86" i="8"/>
  <c r="RGD86" i="8"/>
  <c r="RGE86" i="8"/>
  <c r="RGF86" i="8"/>
  <c r="RGG86" i="8"/>
  <c r="RGH86" i="8"/>
  <c r="RGI86" i="8"/>
  <c r="RGJ86" i="8"/>
  <c r="RGK86" i="8"/>
  <c r="RGL86" i="8"/>
  <c r="RGM86" i="8"/>
  <c r="RGN86" i="8"/>
  <c r="RGO86" i="8"/>
  <c r="RGP86" i="8"/>
  <c r="RGQ86" i="8"/>
  <c r="RGR86" i="8"/>
  <c r="RGS86" i="8"/>
  <c r="RGT86" i="8"/>
  <c r="RGU86" i="8"/>
  <c r="RGV86" i="8"/>
  <c r="RGW86" i="8"/>
  <c r="RGX86" i="8"/>
  <c r="RGY86" i="8"/>
  <c r="RGZ86" i="8"/>
  <c r="RHA86" i="8"/>
  <c r="RHB86" i="8"/>
  <c r="RHC86" i="8"/>
  <c r="RHD86" i="8"/>
  <c r="RHE86" i="8"/>
  <c r="RHF86" i="8"/>
  <c r="RHG86" i="8"/>
  <c r="RHH86" i="8"/>
  <c r="RHI86" i="8"/>
  <c r="RHJ86" i="8"/>
  <c r="RHK86" i="8"/>
  <c r="RHL86" i="8"/>
  <c r="RHM86" i="8"/>
  <c r="RHN86" i="8"/>
  <c r="RHO86" i="8"/>
  <c r="RHP86" i="8"/>
  <c r="RHQ86" i="8"/>
  <c r="RHR86" i="8"/>
  <c r="RHS86" i="8"/>
  <c r="RHT86" i="8"/>
  <c r="RHU86" i="8"/>
  <c r="RHV86" i="8"/>
  <c r="RHW86" i="8"/>
  <c r="RHX86" i="8"/>
  <c r="RHY86" i="8"/>
  <c r="RHZ86" i="8"/>
  <c r="RIA86" i="8"/>
  <c r="RIB86" i="8"/>
  <c r="RIC86" i="8"/>
  <c r="RID86" i="8"/>
  <c r="RIE86" i="8"/>
  <c r="RIF86" i="8"/>
  <c r="RIG86" i="8"/>
  <c r="RIH86" i="8"/>
  <c r="RII86" i="8"/>
  <c r="RIJ86" i="8"/>
  <c r="RIK86" i="8"/>
  <c r="RIL86" i="8"/>
  <c r="RIM86" i="8"/>
  <c r="RIN86" i="8"/>
  <c r="RIO86" i="8"/>
  <c r="RIP86" i="8"/>
  <c r="RIQ86" i="8"/>
  <c r="RIR86" i="8"/>
  <c r="RIS86" i="8"/>
  <c r="RIT86" i="8"/>
  <c r="RIU86" i="8"/>
  <c r="RIV86" i="8"/>
  <c r="RIW86" i="8"/>
  <c r="RIX86" i="8"/>
  <c r="RIY86" i="8"/>
  <c r="RIZ86" i="8"/>
  <c r="RJA86" i="8"/>
  <c r="RJB86" i="8"/>
  <c r="RJC86" i="8"/>
  <c r="RJD86" i="8"/>
  <c r="RJE86" i="8"/>
  <c r="RJF86" i="8"/>
  <c r="RJG86" i="8"/>
  <c r="RJH86" i="8"/>
  <c r="RJI86" i="8"/>
  <c r="RJJ86" i="8"/>
  <c r="RJK86" i="8"/>
  <c r="RJL86" i="8"/>
  <c r="RJM86" i="8"/>
  <c r="RJN86" i="8"/>
  <c r="RJO86" i="8"/>
  <c r="RJP86" i="8"/>
  <c r="RJQ86" i="8"/>
  <c r="RJR86" i="8"/>
  <c r="RJS86" i="8"/>
  <c r="RJT86" i="8"/>
  <c r="RJU86" i="8"/>
  <c r="RJV86" i="8"/>
  <c r="RJW86" i="8"/>
  <c r="RJX86" i="8"/>
  <c r="RJY86" i="8"/>
  <c r="RJZ86" i="8"/>
  <c r="RKA86" i="8"/>
  <c r="RKB86" i="8"/>
  <c r="RKC86" i="8"/>
  <c r="RKD86" i="8"/>
  <c r="RKE86" i="8"/>
  <c r="RKF86" i="8"/>
  <c r="RKG86" i="8"/>
  <c r="RKH86" i="8"/>
  <c r="RKI86" i="8"/>
  <c r="RKJ86" i="8"/>
  <c r="RKK86" i="8"/>
  <c r="RKL86" i="8"/>
  <c r="RKM86" i="8"/>
  <c r="RKN86" i="8"/>
  <c r="RKO86" i="8"/>
  <c r="RKP86" i="8"/>
  <c r="RKQ86" i="8"/>
  <c r="RKR86" i="8"/>
  <c r="RKS86" i="8"/>
  <c r="RKT86" i="8"/>
  <c r="RKU86" i="8"/>
  <c r="RKV86" i="8"/>
  <c r="RKW86" i="8"/>
  <c r="RKX86" i="8"/>
  <c r="RKY86" i="8"/>
  <c r="RKZ86" i="8"/>
  <c r="RLA86" i="8"/>
  <c r="RLB86" i="8"/>
  <c r="RLC86" i="8"/>
  <c r="RLD86" i="8"/>
  <c r="RLE86" i="8"/>
  <c r="RLF86" i="8"/>
  <c r="RLG86" i="8"/>
  <c r="RLH86" i="8"/>
  <c r="RLI86" i="8"/>
  <c r="RLJ86" i="8"/>
  <c r="RLK86" i="8"/>
  <c r="RLL86" i="8"/>
  <c r="RLM86" i="8"/>
  <c r="RLN86" i="8"/>
  <c r="RLO86" i="8"/>
  <c r="RLP86" i="8"/>
  <c r="RLQ86" i="8"/>
  <c r="RLR86" i="8"/>
  <c r="RLS86" i="8"/>
  <c r="RLT86" i="8"/>
  <c r="RLU86" i="8"/>
  <c r="RLV86" i="8"/>
  <c r="RLW86" i="8"/>
  <c r="RLX86" i="8"/>
  <c r="RLY86" i="8"/>
  <c r="RLZ86" i="8"/>
  <c r="RMA86" i="8"/>
  <c r="RMB86" i="8"/>
  <c r="RMC86" i="8"/>
  <c r="RMD86" i="8"/>
  <c r="RME86" i="8"/>
  <c r="RMF86" i="8"/>
  <c r="RMG86" i="8"/>
  <c r="RMH86" i="8"/>
  <c r="RMI86" i="8"/>
  <c r="RMJ86" i="8"/>
  <c r="RMK86" i="8"/>
  <c r="RML86" i="8"/>
  <c r="RMM86" i="8"/>
  <c r="RMN86" i="8"/>
  <c r="RMO86" i="8"/>
  <c r="RMP86" i="8"/>
  <c r="RMQ86" i="8"/>
  <c r="RMR86" i="8"/>
  <c r="RMS86" i="8"/>
  <c r="RMT86" i="8"/>
  <c r="RMU86" i="8"/>
  <c r="RMV86" i="8"/>
  <c r="RMW86" i="8"/>
  <c r="RMX86" i="8"/>
  <c r="RMY86" i="8"/>
  <c r="RMZ86" i="8"/>
  <c r="RNA86" i="8"/>
  <c r="RNB86" i="8"/>
  <c r="RNC86" i="8"/>
  <c r="RND86" i="8"/>
  <c r="RNE86" i="8"/>
  <c r="RNF86" i="8"/>
  <c r="RNG86" i="8"/>
  <c r="RNH86" i="8"/>
  <c r="RNI86" i="8"/>
  <c r="RNJ86" i="8"/>
  <c r="RNK86" i="8"/>
  <c r="RNL86" i="8"/>
  <c r="RNM86" i="8"/>
  <c r="RNN86" i="8"/>
  <c r="RNO86" i="8"/>
  <c r="RNP86" i="8"/>
  <c r="RNQ86" i="8"/>
  <c r="RNR86" i="8"/>
  <c r="RNS86" i="8"/>
  <c r="RNT86" i="8"/>
  <c r="RNU86" i="8"/>
  <c r="RNV86" i="8"/>
  <c r="RNW86" i="8"/>
  <c r="RNX86" i="8"/>
  <c r="RNY86" i="8"/>
  <c r="RNZ86" i="8"/>
  <c r="ROA86" i="8"/>
  <c r="ROB86" i="8"/>
  <c r="ROC86" i="8"/>
  <c r="ROD86" i="8"/>
  <c r="ROE86" i="8"/>
  <c r="ROF86" i="8"/>
  <c r="ROG86" i="8"/>
  <c r="ROH86" i="8"/>
  <c r="ROI86" i="8"/>
  <c r="ROJ86" i="8"/>
  <c r="ROK86" i="8"/>
  <c r="ROL86" i="8"/>
  <c r="ROM86" i="8"/>
  <c r="RON86" i="8"/>
  <c r="ROO86" i="8"/>
  <c r="ROP86" i="8"/>
  <c r="ROQ86" i="8"/>
  <c r="ROR86" i="8"/>
  <c r="ROS86" i="8"/>
  <c r="ROT86" i="8"/>
  <c r="ROU86" i="8"/>
  <c r="ROV86" i="8"/>
  <c r="ROW86" i="8"/>
  <c r="ROX86" i="8"/>
  <c r="ROY86" i="8"/>
  <c r="ROZ86" i="8"/>
  <c r="RPA86" i="8"/>
  <c r="RPB86" i="8"/>
  <c r="RPC86" i="8"/>
  <c r="RPD86" i="8"/>
  <c r="RPE86" i="8"/>
  <c r="RPF86" i="8"/>
  <c r="RPG86" i="8"/>
  <c r="RPH86" i="8"/>
  <c r="RPI86" i="8"/>
  <c r="RPJ86" i="8"/>
  <c r="RPK86" i="8"/>
  <c r="RPL86" i="8"/>
  <c r="RPM86" i="8"/>
  <c r="RPN86" i="8"/>
  <c r="RPO86" i="8"/>
  <c r="RPP86" i="8"/>
  <c r="RPQ86" i="8"/>
  <c r="RPR86" i="8"/>
  <c r="RPS86" i="8"/>
  <c r="RPT86" i="8"/>
  <c r="RPU86" i="8"/>
  <c r="RPV86" i="8"/>
  <c r="RPW86" i="8"/>
  <c r="RPX86" i="8"/>
  <c r="RPY86" i="8"/>
  <c r="RPZ86" i="8"/>
  <c r="RQA86" i="8"/>
  <c r="RQB86" i="8"/>
  <c r="RQC86" i="8"/>
  <c r="RQD86" i="8"/>
  <c r="RQE86" i="8"/>
  <c r="RQF86" i="8"/>
  <c r="RQG86" i="8"/>
  <c r="RQH86" i="8"/>
  <c r="RQI86" i="8"/>
  <c r="RQJ86" i="8"/>
  <c r="RQK86" i="8"/>
  <c r="RQL86" i="8"/>
  <c r="RQM86" i="8"/>
  <c r="RQN86" i="8"/>
  <c r="RQO86" i="8"/>
  <c r="RQP86" i="8"/>
  <c r="RQQ86" i="8"/>
  <c r="RQR86" i="8"/>
  <c r="RQS86" i="8"/>
  <c r="RQT86" i="8"/>
  <c r="RQU86" i="8"/>
  <c r="RQV86" i="8"/>
  <c r="RQW86" i="8"/>
  <c r="RQX86" i="8"/>
  <c r="RQY86" i="8"/>
  <c r="RQZ86" i="8"/>
  <c r="RRA86" i="8"/>
  <c r="RRB86" i="8"/>
  <c r="RRC86" i="8"/>
  <c r="RRD86" i="8"/>
  <c r="RRE86" i="8"/>
  <c r="RRF86" i="8"/>
  <c r="RRG86" i="8"/>
  <c r="RRH86" i="8"/>
  <c r="RRI86" i="8"/>
  <c r="RRJ86" i="8"/>
  <c r="RRK86" i="8"/>
  <c r="RRL86" i="8"/>
  <c r="RRM86" i="8"/>
  <c r="RRN86" i="8"/>
  <c r="RRO86" i="8"/>
  <c r="RRP86" i="8"/>
  <c r="RRQ86" i="8"/>
  <c r="RRR86" i="8"/>
  <c r="RRS86" i="8"/>
  <c r="RRT86" i="8"/>
  <c r="RRU86" i="8"/>
  <c r="RRV86" i="8"/>
  <c r="RRW86" i="8"/>
  <c r="RRX86" i="8"/>
  <c r="RRY86" i="8"/>
  <c r="RRZ86" i="8"/>
  <c r="RSA86" i="8"/>
  <c r="RSB86" i="8"/>
  <c r="RSC86" i="8"/>
  <c r="RSD86" i="8"/>
  <c r="RSE86" i="8"/>
  <c r="RSF86" i="8"/>
  <c r="RSG86" i="8"/>
  <c r="RSH86" i="8"/>
  <c r="RSI86" i="8"/>
  <c r="RSJ86" i="8"/>
  <c r="RSK86" i="8"/>
  <c r="RSL86" i="8"/>
  <c r="RSM86" i="8"/>
  <c r="RSN86" i="8"/>
  <c r="RSO86" i="8"/>
  <c r="RSP86" i="8"/>
  <c r="RSQ86" i="8"/>
  <c r="RSR86" i="8"/>
  <c r="RSS86" i="8"/>
  <c r="RST86" i="8"/>
  <c r="RSU86" i="8"/>
  <c r="RSV86" i="8"/>
  <c r="RSW86" i="8"/>
  <c r="RSX86" i="8"/>
  <c r="RSY86" i="8"/>
  <c r="RSZ86" i="8"/>
  <c r="RTA86" i="8"/>
  <c r="RTB86" i="8"/>
  <c r="RTC86" i="8"/>
  <c r="RTD86" i="8"/>
  <c r="RTE86" i="8"/>
  <c r="RTF86" i="8"/>
  <c r="RTG86" i="8"/>
  <c r="RTH86" i="8"/>
  <c r="RTI86" i="8"/>
  <c r="RTJ86" i="8"/>
  <c r="RTK86" i="8"/>
  <c r="RTL86" i="8"/>
  <c r="RTM86" i="8"/>
  <c r="RTN86" i="8"/>
  <c r="RTO86" i="8"/>
  <c r="RTP86" i="8"/>
  <c r="RTQ86" i="8"/>
  <c r="RTR86" i="8"/>
  <c r="RTS86" i="8"/>
  <c r="RTT86" i="8"/>
  <c r="RTU86" i="8"/>
  <c r="RTV86" i="8"/>
  <c r="RTW86" i="8"/>
  <c r="RTX86" i="8"/>
  <c r="RTY86" i="8"/>
  <c r="RTZ86" i="8"/>
  <c r="RUA86" i="8"/>
  <c r="RUB86" i="8"/>
  <c r="RUC86" i="8"/>
  <c r="RUD86" i="8"/>
  <c r="RUE86" i="8"/>
  <c r="RUF86" i="8"/>
  <c r="RUG86" i="8"/>
  <c r="RUH86" i="8"/>
  <c r="RUI86" i="8"/>
  <c r="RUJ86" i="8"/>
  <c r="RUK86" i="8"/>
  <c r="RUL86" i="8"/>
  <c r="RUM86" i="8"/>
  <c r="RUN86" i="8"/>
  <c r="RUO86" i="8"/>
  <c r="RUP86" i="8"/>
  <c r="RUQ86" i="8"/>
  <c r="RUR86" i="8"/>
  <c r="RUS86" i="8"/>
  <c r="RUT86" i="8"/>
  <c r="RUU86" i="8"/>
  <c r="RUV86" i="8"/>
  <c r="RUW86" i="8"/>
  <c r="RUX86" i="8"/>
  <c r="RUY86" i="8"/>
  <c r="RUZ86" i="8"/>
  <c r="RVA86" i="8"/>
  <c r="RVB86" i="8"/>
  <c r="RVC86" i="8"/>
  <c r="RVD86" i="8"/>
  <c r="RVE86" i="8"/>
  <c r="RVF86" i="8"/>
  <c r="RVG86" i="8"/>
  <c r="RVH86" i="8"/>
  <c r="RVI86" i="8"/>
  <c r="RVJ86" i="8"/>
  <c r="RVK86" i="8"/>
  <c r="RVL86" i="8"/>
  <c r="RVM86" i="8"/>
  <c r="RVN86" i="8"/>
  <c r="RVO86" i="8"/>
  <c r="RVP86" i="8"/>
  <c r="RVQ86" i="8"/>
  <c r="RVR86" i="8"/>
  <c r="RVS86" i="8"/>
  <c r="RVT86" i="8"/>
  <c r="RVU86" i="8"/>
  <c r="RVV86" i="8"/>
  <c r="RVW86" i="8"/>
  <c r="RVX86" i="8"/>
  <c r="RVY86" i="8"/>
  <c r="RVZ86" i="8"/>
  <c r="RWA86" i="8"/>
  <c r="RWB86" i="8"/>
  <c r="RWC86" i="8"/>
  <c r="RWD86" i="8"/>
  <c r="RWE86" i="8"/>
  <c r="RWF86" i="8"/>
  <c r="RWG86" i="8"/>
  <c r="RWH86" i="8"/>
  <c r="RWI86" i="8"/>
  <c r="RWJ86" i="8"/>
  <c r="RWK86" i="8"/>
  <c r="RWL86" i="8"/>
  <c r="RWM86" i="8"/>
  <c r="RWN86" i="8"/>
  <c r="RWO86" i="8"/>
  <c r="RWP86" i="8"/>
  <c r="RWQ86" i="8"/>
  <c r="RWR86" i="8"/>
  <c r="RWS86" i="8"/>
  <c r="RWT86" i="8"/>
  <c r="RWU86" i="8"/>
  <c r="RWV86" i="8"/>
  <c r="RWW86" i="8"/>
  <c r="RWX86" i="8"/>
  <c r="RWY86" i="8"/>
  <c r="RWZ86" i="8"/>
  <c r="RXA86" i="8"/>
  <c r="RXB86" i="8"/>
  <c r="RXC86" i="8"/>
  <c r="RXD86" i="8"/>
  <c r="RXE86" i="8"/>
  <c r="RXF86" i="8"/>
  <c r="RXG86" i="8"/>
  <c r="RXH86" i="8"/>
  <c r="RXI86" i="8"/>
  <c r="RXJ86" i="8"/>
  <c r="RXK86" i="8"/>
  <c r="RXL86" i="8"/>
  <c r="RXM86" i="8"/>
  <c r="RXN86" i="8"/>
  <c r="RXO86" i="8"/>
  <c r="RXP86" i="8"/>
  <c r="RXQ86" i="8"/>
  <c r="RXR86" i="8"/>
  <c r="RXS86" i="8"/>
  <c r="RXT86" i="8"/>
  <c r="RXU86" i="8"/>
  <c r="RXV86" i="8"/>
  <c r="RXW86" i="8"/>
  <c r="RXX86" i="8"/>
  <c r="RXY86" i="8"/>
  <c r="RXZ86" i="8"/>
  <c r="RYA86" i="8"/>
  <c r="RYB86" i="8"/>
  <c r="RYC86" i="8"/>
  <c r="RYD86" i="8"/>
  <c r="RYE86" i="8"/>
  <c r="RYF86" i="8"/>
  <c r="RYG86" i="8"/>
  <c r="RYH86" i="8"/>
  <c r="RYI86" i="8"/>
  <c r="RYJ86" i="8"/>
  <c r="RYK86" i="8"/>
  <c r="RYL86" i="8"/>
  <c r="RYM86" i="8"/>
  <c r="RYN86" i="8"/>
  <c r="RYO86" i="8"/>
  <c r="RYP86" i="8"/>
  <c r="RYQ86" i="8"/>
  <c r="RYR86" i="8"/>
  <c r="RYS86" i="8"/>
  <c r="RYT86" i="8"/>
  <c r="RYU86" i="8"/>
  <c r="RYV86" i="8"/>
  <c r="RYW86" i="8"/>
  <c r="RYX86" i="8"/>
  <c r="RYY86" i="8"/>
  <c r="RYZ86" i="8"/>
  <c r="RZA86" i="8"/>
  <c r="RZB86" i="8"/>
  <c r="RZC86" i="8"/>
  <c r="RZD86" i="8"/>
  <c r="RZE86" i="8"/>
  <c r="RZF86" i="8"/>
  <c r="RZG86" i="8"/>
  <c r="RZH86" i="8"/>
  <c r="RZI86" i="8"/>
  <c r="RZJ86" i="8"/>
  <c r="RZK86" i="8"/>
  <c r="RZL86" i="8"/>
  <c r="RZM86" i="8"/>
  <c r="RZN86" i="8"/>
  <c r="RZO86" i="8"/>
  <c r="RZP86" i="8"/>
  <c r="RZQ86" i="8"/>
  <c r="RZR86" i="8"/>
  <c r="RZS86" i="8"/>
  <c r="RZT86" i="8"/>
  <c r="RZU86" i="8"/>
  <c r="RZV86" i="8"/>
  <c r="RZW86" i="8"/>
  <c r="RZX86" i="8"/>
  <c r="RZY86" i="8"/>
  <c r="RZZ86" i="8"/>
  <c r="SAA86" i="8"/>
  <c r="SAB86" i="8"/>
  <c r="SAC86" i="8"/>
  <c r="SAD86" i="8"/>
  <c r="SAE86" i="8"/>
  <c r="SAF86" i="8"/>
  <c r="SAG86" i="8"/>
  <c r="SAH86" i="8"/>
  <c r="SAI86" i="8"/>
  <c r="SAJ86" i="8"/>
  <c r="SAK86" i="8"/>
  <c r="SAL86" i="8"/>
  <c r="SAM86" i="8"/>
  <c r="SAN86" i="8"/>
  <c r="SAO86" i="8"/>
  <c r="SAP86" i="8"/>
  <c r="SAQ86" i="8"/>
  <c r="SAR86" i="8"/>
  <c r="SAS86" i="8"/>
  <c r="SAT86" i="8"/>
  <c r="SAU86" i="8"/>
  <c r="SAV86" i="8"/>
  <c r="SAW86" i="8"/>
  <c r="SAX86" i="8"/>
  <c r="SAY86" i="8"/>
  <c r="SAZ86" i="8"/>
  <c r="SBA86" i="8"/>
  <c r="SBB86" i="8"/>
  <c r="SBC86" i="8"/>
  <c r="SBD86" i="8"/>
  <c r="SBE86" i="8"/>
  <c r="SBF86" i="8"/>
  <c r="SBG86" i="8"/>
  <c r="SBH86" i="8"/>
  <c r="SBI86" i="8"/>
  <c r="SBJ86" i="8"/>
  <c r="SBK86" i="8"/>
  <c r="SBL86" i="8"/>
  <c r="SBM86" i="8"/>
  <c r="SBN86" i="8"/>
  <c r="SBO86" i="8"/>
  <c r="SBP86" i="8"/>
  <c r="SBQ86" i="8"/>
  <c r="SBR86" i="8"/>
  <c r="SBS86" i="8"/>
  <c r="SBT86" i="8"/>
  <c r="SBU86" i="8"/>
  <c r="SBV86" i="8"/>
  <c r="SBW86" i="8"/>
  <c r="SBX86" i="8"/>
  <c r="SBY86" i="8"/>
  <c r="SBZ86" i="8"/>
  <c r="SCA86" i="8"/>
  <c r="SCB86" i="8"/>
  <c r="SCC86" i="8"/>
  <c r="SCD86" i="8"/>
  <c r="SCE86" i="8"/>
  <c r="SCF86" i="8"/>
  <c r="SCG86" i="8"/>
  <c r="SCH86" i="8"/>
  <c r="SCI86" i="8"/>
  <c r="SCJ86" i="8"/>
  <c r="SCK86" i="8"/>
  <c r="SCL86" i="8"/>
  <c r="SCM86" i="8"/>
  <c r="SCN86" i="8"/>
  <c r="SCO86" i="8"/>
  <c r="SCP86" i="8"/>
  <c r="SCQ86" i="8"/>
  <c r="SCR86" i="8"/>
  <c r="SCS86" i="8"/>
  <c r="SCT86" i="8"/>
  <c r="SCU86" i="8"/>
  <c r="SCV86" i="8"/>
  <c r="SCW86" i="8"/>
  <c r="SCX86" i="8"/>
  <c r="SCY86" i="8"/>
  <c r="SCZ86" i="8"/>
  <c r="SDA86" i="8"/>
  <c r="SDB86" i="8"/>
  <c r="SDC86" i="8"/>
  <c r="SDD86" i="8"/>
  <c r="SDE86" i="8"/>
  <c r="SDF86" i="8"/>
  <c r="SDG86" i="8"/>
  <c r="SDH86" i="8"/>
  <c r="SDI86" i="8"/>
  <c r="SDJ86" i="8"/>
  <c r="SDK86" i="8"/>
  <c r="SDL86" i="8"/>
  <c r="SDM86" i="8"/>
  <c r="SDN86" i="8"/>
  <c r="SDO86" i="8"/>
  <c r="SDP86" i="8"/>
  <c r="SDQ86" i="8"/>
  <c r="SDR86" i="8"/>
  <c r="SDS86" i="8"/>
  <c r="SDT86" i="8"/>
  <c r="SDU86" i="8"/>
  <c r="SDV86" i="8"/>
  <c r="SDW86" i="8"/>
  <c r="SDX86" i="8"/>
  <c r="SDY86" i="8"/>
  <c r="SDZ86" i="8"/>
  <c r="SEA86" i="8"/>
  <c r="SEB86" i="8"/>
  <c r="SEC86" i="8"/>
  <c r="SED86" i="8"/>
  <c r="SEE86" i="8"/>
  <c r="SEF86" i="8"/>
  <c r="SEG86" i="8"/>
  <c r="SEH86" i="8"/>
  <c r="SEI86" i="8"/>
  <c r="SEJ86" i="8"/>
  <c r="SEK86" i="8"/>
  <c r="SEL86" i="8"/>
  <c r="SEM86" i="8"/>
  <c r="SEN86" i="8"/>
  <c r="SEO86" i="8"/>
  <c r="SEP86" i="8"/>
  <c r="SEQ86" i="8"/>
  <c r="SER86" i="8"/>
  <c r="SES86" i="8"/>
  <c r="SET86" i="8"/>
  <c r="SEU86" i="8"/>
  <c r="SEV86" i="8"/>
  <c r="SEW86" i="8"/>
  <c r="SEX86" i="8"/>
  <c r="SEY86" i="8"/>
  <c r="SEZ86" i="8"/>
  <c r="SFA86" i="8"/>
  <c r="SFB86" i="8"/>
  <c r="SFC86" i="8"/>
  <c r="SFD86" i="8"/>
  <c r="SFE86" i="8"/>
  <c r="SFF86" i="8"/>
  <c r="SFG86" i="8"/>
  <c r="SFH86" i="8"/>
  <c r="SFI86" i="8"/>
  <c r="SFJ86" i="8"/>
  <c r="SFK86" i="8"/>
  <c r="SFL86" i="8"/>
  <c r="SFM86" i="8"/>
  <c r="SFN86" i="8"/>
  <c r="SFO86" i="8"/>
  <c r="SFP86" i="8"/>
  <c r="SFQ86" i="8"/>
  <c r="SFR86" i="8"/>
  <c r="SFS86" i="8"/>
  <c r="SFT86" i="8"/>
  <c r="SFU86" i="8"/>
  <c r="SFV86" i="8"/>
  <c r="SFW86" i="8"/>
  <c r="SFX86" i="8"/>
  <c r="SFY86" i="8"/>
  <c r="SFZ86" i="8"/>
  <c r="SGA86" i="8"/>
  <c r="SGB86" i="8"/>
  <c r="SGC86" i="8"/>
  <c r="SGD86" i="8"/>
  <c r="SGE86" i="8"/>
  <c r="SGF86" i="8"/>
  <c r="SGG86" i="8"/>
  <c r="SGH86" i="8"/>
  <c r="SGI86" i="8"/>
  <c r="SGJ86" i="8"/>
  <c r="SGK86" i="8"/>
  <c r="SGL86" i="8"/>
  <c r="SGM86" i="8"/>
  <c r="SGN86" i="8"/>
  <c r="SGO86" i="8"/>
  <c r="SGP86" i="8"/>
  <c r="SGQ86" i="8"/>
  <c r="SGR86" i="8"/>
  <c r="SGS86" i="8"/>
  <c r="SGT86" i="8"/>
  <c r="SGU86" i="8"/>
  <c r="SGV86" i="8"/>
  <c r="SGW86" i="8"/>
  <c r="SGX86" i="8"/>
  <c r="SGY86" i="8"/>
  <c r="SGZ86" i="8"/>
  <c r="SHA86" i="8"/>
  <c r="SHB86" i="8"/>
  <c r="SHC86" i="8"/>
  <c r="SHD86" i="8"/>
  <c r="SHE86" i="8"/>
  <c r="SHF86" i="8"/>
  <c r="SHG86" i="8"/>
  <c r="SHH86" i="8"/>
  <c r="SHI86" i="8"/>
  <c r="SHJ86" i="8"/>
  <c r="SHK86" i="8"/>
  <c r="SHL86" i="8"/>
  <c r="SHM86" i="8"/>
  <c r="SHN86" i="8"/>
  <c r="SHO86" i="8"/>
  <c r="SHP86" i="8"/>
  <c r="SHQ86" i="8"/>
  <c r="SHR86" i="8"/>
  <c r="SHS86" i="8"/>
  <c r="SHT86" i="8"/>
  <c r="SHU86" i="8"/>
  <c r="SHV86" i="8"/>
  <c r="SHW86" i="8"/>
  <c r="SHX86" i="8"/>
  <c r="SHY86" i="8"/>
  <c r="SHZ86" i="8"/>
  <c r="SIA86" i="8"/>
  <c r="SIB86" i="8"/>
  <c r="SIC86" i="8"/>
  <c r="SID86" i="8"/>
  <c r="SIE86" i="8"/>
  <c r="SIF86" i="8"/>
  <c r="SIG86" i="8"/>
  <c r="SIH86" i="8"/>
  <c r="SII86" i="8"/>
  <c r="SIJ86" i="8"/>
  <c r="SIK86" i="8"/>
  <c r="SIL86" i="8"/>
  <c r="SIM86" i="8"/>
  <c r="SIN86" i="8"/>
  <c r="SIO86" i="8"/>
  <c r="SIP86" i="8"/>
  <c r="SIQ86" i="8"/>
  <c r="SIR86" i="8"/>
  <c r="SIS86" i="8"/>
  <c r="SIT86" i="8"/>
  <c r="SIU86" i="8"/>
  <c r="SIV86" i="8"/>
  <c r="SIW86" i="8"/>
  <c r="SIX86" i="8"/>
  <c r="SIY86" i="8"/>
  <c r="SIZ86" i="8"/>
  <c r="SJA86" i="8"/>
  <c r="SJB86" i="8"/>
  <c r="SJC86" i="8"/>
  <c r="SJD86" i="8"/>
  <c r="SJE86" i="8"/>
  <c r="SJF86" i="8"/>
  <c r="SJG86" i="8"/>
  <c r="SJH86" i="8"/>
  <c r="SJI86" i="8"/>
  <c r="SJJ86" i="8"/>
  <c r="SJK86" i="8"/>
  <c r="SJL86" i="8"/>
  <c r="SJM86" i="8"/>
  <c r="SJN86" i="8"/>
  <c r="SJO86" i="8"/>
  <c r="SJP86" i="8"/>
  <c r="SJQ86" i="8"/>
  <c r="SJR86" i="8"/>
  <c r="SJS86" i="8"/>
  <c r="SJT86" i="8"/>
  <c r="SJU86" i="8"/>
  <c r="SJV86" i="8"/>
  <c r="SJW86" i="8"/>
  <c r="SJX86" i="8"/>
  <c r="SJY86" i="8"/>
  <c r="SJZ86" i="8"/>
  <c r="SKA86" i="8"/>
  <c r="SKB86" i="8"/>
  <c r="SKC86" i="8"/>
  <c r="SKD86" i="8"/>
  <c r="SKE86" i="8"/>
  <c r="SKF86" i="8"/>
  <c r="SKG86" i="8"/>
  <c r="SKH86" i="8"/>
  <c r="SKI86" i="8"/>
  <c r="SKJ86" i="8"/>
  <c r="SKK86" i="8"/>
  <c r="SKL86" i="8"/>
  <c r="SKM86" i="8"/>
  <c r="SKN86" i="8"/>
  <c r="SKO86" i="8"/>
  <c r="SKP86" i="8"/>
  <c r="SKQ86" i="8"/>
  <c r="SKR86" i="8"/>
  <c r="SKS86" i="8"/>
  <c r="SKT86" i="8"/>
  <c r="SKU86" i="8"/>
  <c r="SKV86" i="8"/>
  <c r="SKW86" i="8"/>
  <c r="SKX86" i="8"/>
  <c r="SKY86" i="8"/>
  <c r="SKZ86" i="8"/>
  <c r="SLA86" i="8"/>
  <c r="SLB86" i="8"/>
  <c r="SLC86" i="8"/>
  <c r="SLD86" i="8"/>
  <c r="SLE86" i="8"/>
  <c r="SLF86" i="8"/>
  <c r="SLG86" i="8"/>
  <c r="SLH86" i="8"/>
  <c r="SLI86" i="8"/>
  <c r="SLJ86" i="8"/>
  <c r="SLK86" i="8"/>
  <c r="SLL86" i="8"/>
  <c r="SLM86" i="8"/>
  <c r="SLN86" i="8"/>
  <c r="SLO86" i="8"/>
  <c r="SLP86" i="8"/>
  <c r="SLQ86" i="8"/>
  <c r="SLR86" i="8"/>
  <c r="SLS86" i="8"/>
  <c r="SLT86" i="8"/>
  <c r="SLU86" i="8"/>
  <c r="SLV86" i="8"/>
  <c r="SLW86" i="8"/>
  <c r="SLX86" i="8"/>
  <c r="SLY86" i="8"/>
  <c r="SLZ86" i="8"/>
  <c r="SMA86" i="8"/>
  <c r="SMB86" i="8"/>
  <c r="SMC86" i="8"/>
  <c r="SMD86" i="8"/>
  <c r="SME86" i="8"/>
  <c r="SMF86" i="8"/>
  <c r="SMG86" i="8"/>
  <c r="SMH86" i="8"/>
  <c r="SMI86" i="8"/>
  <c r="SMJ86" i="8"/>
  <c r="SMK86" i="8"/>
  <c r="SML86" i="8"/>
  <c r="SMM86" i="8"/>
  <c r="SMN86" i="8"/>
  <c r="SMO86" i="8"/>
  <c r="SMP86" i="8"/>
  <c r="SMQ86" i="8"/>
  <c r="SMR86" i="8"/>
  <c r="SMS86" i="8"/>
  <c r="SMT86" i="8"/>
  <c r="SMU86" i="8"/>
  <c r="SMV86" i="8"/>
  <c r="SMW86" i="8"/>
  <c r="SMX86" i="8"/>
  <c r="SMY86" i="8"/>
  <c r="SMZ86" i="8"/>
  <c r="SNA86" i="8"/>
  <c r="SNB86" i="8"/>
  <c r="SNC86" i="8"/>
  <c r="SND86" i="8"/>
  <c r="SNE86" i="8"/>
  <c r="SNF86" i="8"/>
  <c r="SNG86" i="8"/>
  <c r="SNH86" i="8"/>
  <c r="SNI86" i="8"/>
  <c r="SNJ86" i="8"/>
  <c r="SNK86" i="8"/>
  <c r="SNL86" i="8"/>
  <c r="SNM86" i="8"/>
  <c r="SNN86" i="8"/>
  <c r="SNO86" i="8"/>
  <c r="SNP86" i="8"/>
  <c r="SNQ86" i="8"/>
  <c r="SNR86" i="8"/>
  <c r="SNS86" i="8"/>
  <c r="SNT86" i="8"/>
  <c r="SNU86" i="8"/>
  <c r="SNV86" i="8"/>
  <c r="SNW86" i="8"/>
  <c r="SNX86" i="8"/>
  <c r="SNY86" i="8"/>
  <c r="SNZ86" i="8"/>
  <c r="SOA86" i="8"/>
  <c r="SOB86" i="8"/>
  <c r="SOC86" i="8"/>
  <c r="SOD86" i="8"/>
  <c r="SOE86" i="8"/>
  <c r="SOF86" i="8"/>
  <c r="SOG86" i="8"/>
  <c r="SOH86" i="8"/>
  <c r="SOI86" i="8"/>
  <c r="SOJ86" i="8"/>
  <c r="SOK86" i="8"/>
  <c r="SOL86" i="8"/>
  <c r="SOM86" i="8"/>
  <c r="SON86" i="8"/>
  <c r="SOO86" i="8"/>
  <c r="SOP86" i="8"/>
  <c r="SOQ86" i="8"/>
  <c r="SOR86" i="8"/>
  <c r="SOS86" i="8"/>
  <c r="SOT86" i="8"/>
  <c r="SOU86" i="8"/>
  <c r="SOV86" i="8"/>
  <c r="SOW86" i="8"/>
  <c r="SOX86" i="8"/>
  <c r="SOY86" i="8"/>
  <c r="SOZ86" i="8"/>
  <c r="SPA86" i="8"/>
  <c r="SPB86" i="8"/>
  <c r="SPC86" i="8"/>
  <c r="SPD86" i="8"/>
  <c r="SPE86" i="8"/>
  <c r="SPF86" i="8"/>
  <c r="SPG86" i="8"/>
  <c r="SPH86" i="8"/>
  <c r="SPI86" i="8"/>
  <c r="SPJ86" i="8"/>
  <c r="SPK86" i="8"/>
  <c r="SPL86" i="8"/>
  <c r="SPM86" i="8"/>
  <c r="SPN86" i="8"/>
  <c r="SPO86" i="8"/>
  <c r="SPP86" i="8"/>
  <c r="SPQ86" i="8"/>
  <c r="SPR86" i="8"/>
  <c r="SPS86" i="8"/>
  <c r="SPT86" i="8"/>
  <c r="SPU86" i="8"/>
  <c r="SPV86" i="8"/>
  <c r="SPW86" i="8"/>
  <c r="SPX86" i="8"/>
  <c r="SPY86" i="8"/>
  <c r="SPZ86" i="8"/>
  <c r="SQA86" i="8"/>
  <c r="SQB86" i="8"/>
  <c r="SQC86" i="8"/>
  <c r="SQD86" i="8"/>
  <c r="SQE86" i="8"/>
  <c r="SQF86" i="8"/>
  <c r="SQG86" i="8"/>
  <c r="SQH86" i="8"/>
  <c r="SQI86" i="8"/>
  <c r="SQJ86" i="8"/>
  <c r="SQK86" i="8"/>
  <c r="SQL86" i="8"/>
  <c r="SQM86" i="8"/>
  <c r="SQN86" i="8"/>
  <c r="SQO86" i="8"/>
  <c r="SQP86" i="8"/>
  <c r="SQQ86" i="8"/>
  <c r="SQR86" i="8"/>
  <c r="SQS86" i="8"/>
  <c r="SQT86" i="8"/>
  <c r="SQU86" i="8"/>
  <c r="SQV86" i="8"/>
  <c r="SQW86" i="8"/>
  <c r="SQX86" i="8"/>
  <c r="SQY86" i="8"/>
  <c r="SQZ86" i="8"/>
  <c r="SRA86" i="8"/>
  <c r="SRB86" i="8"/>
  <c r="SRC86" i="8"/>
  <c r="SRD86" i="8"/>
  <c r="SRE86" i="8"/>
  <c r="SRF86" i="8"/>
  <c r="SRG86" i="8"/>
  <c r="SRH86" i="8"/>
  <c r="SRI86" i="8"/>
  <c r="SRJ86" i="8"/>
  <c r="SRK86" i="8"/>
  <c r="SRL86" i="8"/>
  <c r="SRM86" i="8"/>
  <c r="SRN86" i="8"/>
  <c r="SRO86" i="8"/>
  <c r="SRP86" i="8"/>
  <c r="SRQ86" i="8"/>
  <c r="SRR86" i="8"/>
  <c r="SRS86" i="8"/>
  <c r="SRT86" i="8"/>
  <c r="SRU86" i="8"/>
  <c r="SRV86" i="8"/>
  <c r="SRW86" i="8"/>
  <c r="SRX86" i="8"/>
  <c r="SRY86" i="8"/>
  <c r="SRZ86" i="8"/>
  <c r="SSA86" i="8"/>
  <c r="SSB86" i="8"/>
  <c r="SSC86" i="8"/>
  <c r="SSD86" i="8"/>
  <c r="SSE86" i="8"/>
  <c r="SSF86" i="8"/>
  <c r="SSG86" i="8"/>
  <c r="SSH86" i="8"/>
  <c r="SSI86" i="8"/>
  <c r="SSJ86" i="8"/>
  <c r="SSK86" i="8"/>
  <c r="SSL86" i="8"/>
  <c r="SSM86" i="8"/>
  <c r="SSN86" i="8"/>
  <c r="SSO86" i="8"/>
  <c r="SSP86" i="8"/>
  <c r="SSQ86" i="8"/>
  <c r="SSR86" i="8"/>
  <c r="SSS86" i="8"/>
  <c r="SST86" i="8"/>
  <c r="SSU86" i="8"/>
  <c r="SSV86" i="8"/>
  <c r="SSW86" i="8"/>
  <c r="SSX86" i="8"/>
  <c r="SSY86" i="8"/>
  <c r="SSZ86" i="8"/>
  <c r="STA86" i="8"/>
  <c r="STB86" i="8"/>
  <c r="STC86" i="8"/>
  <c r="STD86" i="8"/>
  <c r="STE86" i="8"/>
  <c r="STF86" i="8"/>
  <c r="STG86" i="8"/>
  <c r="STH86" i="8"/>
  <c r="STI86" i="8"/>
  <c r="STJ86" i="8"/>
  <c r="STK86" i="8"/>
  <c r="STL86" i="8"/>
  <c r="STM86" i="8"/>
  <c r="STN86" i="8"/>
  <c r="STO86" i="8"/>
  <c r="STP86" i="8"/>
  <c r="STQ86" i="8"/>
  <c r="STR86" i="8"/>
  <c r="STS86" i="8"/>
  <c r="STT86" i="8"/>
  <c r="STU86" i="8"/>
  <c r="STV86" i="8"/>
  <c r="STW86" i="8"/>
  <c r="STX86" i="8"/>
  <c r="STY86" i="8"/>
  <c r="STZ86" i="8"/>
  <c r="SUA86" i="8"/>
  <c r="SUB86" i="8"/>
  <c r="SUC86" i="8"/>
  <c r="SUD86" i="8"/>
  <c r="SUE86" i="8"/>
  <c r="SUF86" i="8"/>
  <c r="SUG86" i="8"/>
  <c r="SUH86" i="8"/>
  <c r="SUI86" i="8"/>
  <c r="SUJ86" i="8"/>
  <c r="SUK86" i="8"/>
  <c r="SUL86" i="8"/>
  <c r="SUM86" i="8"/>
  <c r="SUN86" i="8"/>
  <c r="SUO86" i="8"/>
  <c r="SUP86" i="8"/>
  <c r="SUQ86" i="8"/>
  <c r="SUR86" i="8"/>
  <c r="SUS86" i="8"/>
  <c r="SUT86" i="8"/>
  <c r="SUU86" i="8"/>
  <c r="SUV86" i="8"/>
  <c r="SUW86" i="8"/>
  <c r="SUX86" i="8"/>
  <c r="SUY86" i="8"/>
  <c r="SUZ86" i="8"/>
  <c r="SVA86" i="8"/>
  <c r="SVB86" i="8"/>
  <c r="SVC86" i="8"/>
  <c r="SVD86" i="8"/>
  <c r="SVE86" i="8"/>
  <c r="SVF86" i="8"/>
  <c r="SVG86" i="8"/>
  <c r="SVH86" i="8"/>
  <c r="SVI86" i="8"/>
  <c r="SVJ86" i="8"/>
  <c r="SVK86" i="8"/>
  <c r="SVL86" i="8"/>
  <c r="SVM86" i="8"/>
  <c r="SVN86" i="8"/>
  <c r="SVO86" i="8"/>
  <c r="SVP86" i="8"/>
  <c r="SVQ86" i="8"/>
  <c r="SVR86" i="8"/>
  <c r="SVS86" i="8"/>
  <c r="SVT86" i="8"/>
  <c r="SVU86" i="8"/>
  <c r="SVV86" i="8"/>
  <c r="SVW86" i="8"/>
  <c r="SVX86" i="8"/>
  <c r="SVY86" i="8"/>
  <c r="SVZ86" i="8"/>
  <c r="SWA86" i="8"/>
  <c r="SWB86" i="8"/>
  <c r="SWC86" i="8"/>
  <c r="SWD86" i="8"/>
  <c r="SWE86" i="8"/>
  <c r="SWF86" i="8"/>
  <c r="SWG86" i="8"/>
  <c r="SWH86" i="8"/>
  <c r="SWI86" i="8"/>
  <c r="SWJ86" i="8"/>
  <c r="SWK86" i="8"/>
  <c r="SWL86" i="8"/>
  <c r="SWM86" i="8"/>
  <c r="SWN86" i="8"/>
  <c r="SWO86" i="8"/>
  <c r="SWP86" i="8"/>
  <c r="SWQ86" i="8"/>
  <c r="SWR86" i="8"/>
  <c r="SWS86" i="8"/>
  <c r="SWT86" i="8"/>
  <c r="SWU86" i="8"/>
  <c r="SWV86" i="8"/>
  <c r="SWW86" i="8"/>
  <c r="SWX86" i="8"/>
  <c r="SWY86" i="8"/>
  <c r="SWZ86" i="8"/>
  <c r="SXA86" i="8"/>
  <c r="SXB86" i="8"/>
  <c r="SXC86" i="8"/>
  <c r="SXD86" i="8"/>
  <c r="SXE86" i="8"/>
  <c r="SXF86" i="8"/>
  <c r="SXG86" i="8"/>
  <c r="SXH86" i="8"/>
  <c r="SXI86" i="8"/>
  <c r="SXJ86" i="8"/>
  <c r="SXK86" i="8"/>
  <c r="SXL86" i="8"/>
  <c r="SXM86" i="8"/>
  <c r="SXN86" i="8"/>
  <c r="SXO86" i="8"/>
  <c r="SXP86" i="8"/>
  <c r="SXQ86" i="8"/>
  <c r="SXR86" i="8"/>
  <c r="SXS86" i="8"/>
  <c r="SXT86" i="8"/>
  <c r="SXU86" i="8"/>
  <c r="SXV86" i="8"/>
  <c r="SXW86" i="8"/>
  <c r="SXX86" i="8"/>
  <c r="SXY86" i="8"/>
  <c r="SXZ86" i="8"/>
  <c r="SYA86" i="8"/>
  <c r="SYB86" i="8"/>
  <c r="SYC86" i="8"/>
  <c r="SYD86" i="8"/>
  <c r="SYE86" i="8"/>
  <c r="SYF86" i="8"/>
  <c r="SYG86" i="8"/>
  <c r="SYH86" i="8"/>
  <c r="SYI86" i="8"/>
  <c r="SYJ86" i="8"/>
  <c r="SYK86" i="8"/>
  <c r="SYL86" i="8"/>
  <c r="SYM86" i="8"/>
  <c r="SYN86" i="8"/>
  <c r="SYO86" i="8"/>
  <c r="SYP86" i="8"/>
  <c r="SYQ86" i="8"/>
  <c r="SYR86" i="8"/>
  <c r="SYS86" i="8"/>
  <c r="SYT86" i="8"/>
  <c r="SYU86" i="8"/>
  <c r="SYV86" i="8"/>
  <c r="SYW86" i="8"/>
  <c r="SYX86" i="8"/>
  <c r="SYY86" i="8"/>
  <c r="SYZ86" i="8"/>
  <c r="SZA86" i="8"/>
  <c r="SZB86" i="8"/>
  <c r="SZC86" i="8"/>
  <c r="SZD86" i="8"/>
  <c r="SZE86" i="8"/>
  <c r="SZF86" i="8"/>
  <c r="SZG86" i="8"/>
  <c r="SZH86" i="8"/>
  <c r="SZI86" i="8"/>
  <c r="SZJ86" i="8"/>
  <c r="SZK86" i="8"/>
  <c r="SZL86" i="8"/>
  <c r="SZM86" i="8"/>
  <c r="SZN86" i="8"/>
  <c r="SZO86" i="8"/>
  <c r="SZP86" i="8"/>
  <c r="SZQ86" i="8"/>
  <c r="SZR86" i="8"/>
  <c r="SZS86" i="8"/>
  <c r="SZT86" i="8"/>
  <c r="SZU86" i="8"/>
  <c r="SZV86" i="8"/>
  <c r="SZW86" i="8"/>
  <c r="SZX86" i="8"/>
  <c r="SZY86" i="8"/>
  <c r="SZZ86" i="8"/>
  <c r="TAA86" i="8"/>
  <c r="TAB86" i="8"/>
  <c r="TAC86" i="8"/>
  <c r="TAD86" i="8"/>
  <c r="TAE86" i="8"/>
  <c r="TAF86" i="8"/>
  <c r="TAG86" i="8"/>
  <c r="TAH86" i="8"/>
  <c r="TAI86" i="8"/>
  <c r="TAJ86" i="8"/>
  <c r="TAK86" i="8"/>
  <c r="TAL86" i="8"/>
  <c r="TAM86" i="8"/>
  <c r="TAN86" i="8"/>
  <c r="TAO86" i="8"/>
  <c r="TAP86" i="8"/>
  <c r="TAQ86" i="8"/>
  <c r="TAR86" i="8"/>
  <c r="TAS86" i="8"/>
  <c r="TAT86" i="8"/>
  <c r="TAU86" i="8"/>
  <c r="TAV86" i="8"/>
  <c r="TAW86" i="8"/>
  <c r="TAX86" i="8"/>
  <c r="TAY86" i="8"/>
  <c r="TAZ86" i="8"/>
  <c r="TBA86" i="8"/>
  <c r="TBB86" i="8"/>
  <c r="TBC86" i="8"/>
  <c r="TBD86" i="8"/>
  <c r="TBE86" i="8"/>
  <c r="TBF86" i="8"/>
  <c r="TBG86" i="8"/>
  <c r="TBH86" i="8"/>
  <c r="TBI86" i="8"/>
  <c r="TBJ86" i="8"/>
  <c r="TBK86" i="8"/>
  <c r="TBL86" i="8"/>
  <c r="TBM86" i="8"/>
  <c r="TBN86" i="8"/>
  <c r="TBO86" i="8"/>
  <c r="TBP86" i="8"/>
  <c r="TBQ86" i="8"/>
  <c r="TBR86" i="8"/>
  <c r="TBS86" i="8"/>
  <c r="TBT86" i="8"/>
  <c r="TBU86" i="8"/>
  <c r="TBV86" i="8"/>
  <c r="TBW86" i="8"/>
  <c r="TBX86" i="8"/>
  <c r="TBY86" i="8"/>
  <c r="TBZ86" i="8"/>
  <c r="TCA86" i="8"/>
  <c r="TCB86" i="8"/>
  <c r="TCC86" i="8"/>
  <c r="TCD86" i="8"/>
  <c r="TCE86" i="8"/>
  <c r="TCF86" i="8"/>
  <c r="TCG86" i="8"/>
  <c r="TCH86" i="8"/>
  <c r="TCI86" i="8"/>
  <c r="TCJ86" i="8"/>
  <c r="TCK86" i="8"/>
  <c r="TCL86" i="8"/>
  <c r="TCM86" i="8"/>
  <c r="TCN86" i="8"/>
  <c r="TCO86" i="8"/>
  <c r="TCP86" i="8"/>
  <c r="TCQ86" i="8"/>
  <c r="TCR86" i="8"/>
  <c r="TCS86" i="8"/>
  <c r="TCT86" i="8"/>
  <c r="TCU86" i="8"/>
  <c r="TCV86" i="8"/>
  <c r="TCW86" i="8"/>
  <c r="TCX86" i="8"/>
  <c r="TCY86" i="8"/>
  <c r="TCZ86" i="8"/>
  <c r="TDA86" i="8"/>
  <c r="TDB86" i="8"/>
  <c r="TDC86" i="8"/>
  <c r="TDD86" i="8"/>
  <c r="TDE86" i="8"/>
  <c r="TDF86" i="8"/>
  <c r="TDG86" i="8"/>
  <c r="TDH86" i="8"/>
  <c r="TDI86" i="8"/>
  <c r="TDJ86" i="8"/>
  <c r="TDK86" i="8"/>
  <c r="TDL86" i="8"/>
  <c r="TDM86" i="8"/>
  <c r="TDN86" i="8"/>
  <c r="TDO86" i="8"/>
  <c r="TDP86" i="8"/>
  <c r="TDQ86" i="8"/>
  <c r="TDR86" i="8"/>
  <c r="TDS86" i="8"/>
  <c r="TDT86" i="8"/>
  <c r="TDU86" i="8"/>
  <c r="TDV86" i="8"/>
  <c r="TDW86" i="8"/>
  <c r="TDX86" i="8"/>
  <c r="TDY86" i="8"/>
  <c r="TDZ86" i="8"/>
  <c r="TEA86" i="8"/>
  <c r="TEB86" i="8"/>
  <c r="TEC86" i="8"/>
  <c r="TED86" i="8"/>
  <c r="TEE86" i="8"/>
  <c r="TEF86" i="8"/>
  <c r="TEG86" i="8"/>
  <c r="TEH86" i="8"/>
  <c r="TEI86" i="8"/>
  <c r="TEJ86" i="8"/>
  <c r="TEK86" i="8"/>
  <c r="TEL86" i="8"/>
  <c r="TEM86" i="8"/>
  <c r="TEN86" i="8"/>
  <c r="TEO86" i="8"/>
  <c r="TEP86" i="8"/>
  <c r="TEQ86" i="8"/>
  <c r="TER86" i="8"/>
  <c r="TES86" i="8"/>
  <c r="TET86" i="8"/>
  <c r="TEU86" i="8"/>
  <c r="TEV86" i="8"/>
  <c r="TEW86" i="8"/>
  <c r="TEX86" i="8"/>
  <c r="TEY86" i="8"/>
  <c r="TEZ86" i="8"/>
  <c r="TFA86" i="8"/>
  <c r="TFB86" i="8"/>
  <c r="TFC86" i="8"/>
  <c r="TFD86" i="8"/>
  <c r="TFE86" i="8"/>
  <c r="TFF86" i="8"/>
  <c r="TFG86" i="8"/>
  <c r="TFH86" i="8"/>
  <c r="TFI86" i="8"/>
  <c r="TFJ86" i="8"/>
  <c r="TFK86" i="8"/>
  <c r="TFL86" i="8"/>
  <c r="TFM86" i="8"/>
  <c r="TFN86" i="8"/>
  <c r="TFO86" i="8"/>
  <c r="TFP86" i="8"/>
  <c r="TFQ86" i="8"/>
  <c r="TFR86" i="8"/>
  <c r="TFS86" i="8"/>
  <c r="TFT86" i="8"/>
  <c r="TFU86" i="8"/>
  <c r="TFV86" i="8"/>
  <c r="TFW86" i="8"/>
  <c r="TFX86" i="8"/>
  <c r="TFY86" i="8"/>
  <c r="TFZ86" i="8"/>
  <c r="TGA86" i="8"/>
  <c r="TGB86" i="8"/>
  <c r="TGC86" i="8"/>
  <c r="TGD86" i="8"/>
  <c r="TGE86" i="8"/>
  <c r="TGF86" i="8"/>
  <c r="TGG86" i="8"/>
  <c r="TGH86" i="8"/>
  <c r="TGI86" i="8"/>
  <c r="TGJ86" i="8"/>
  <c r="TGK86" i="8"/>
  <c r="TGL86" i="8"/>
  <c r="TGM86" i="8"/>
  <c r="TGN86" i="8"/>
  <c r="TGO86" i="8"/>
  <c r="TGP86" i="8"/>
  <c r="TGQ86" i="8"/>
  <c r="TGR86" i="8"/>
  <c r="TGS86" i="8"/>
  <c r="TGT86" i="8"/>
  <c r="TGU86" i="8"/>
  <c r="TGV86" i="8"/>
  <c r="TGW86" i="8"/>
  <c r="TGX86" i="8"/>
  <c r="TGY86" i="8"/>
  <c r="TGZ86" i="8"/>
  <c r="THA86" i="8"/>
  <c r="THB86" i="8"/>
  <c r="THC86" i="8"/>
  <c r="THD86" i="8"/>
  <c r="THE86" i="8"/>
  <c r="THF86" i="8"/>
  <c r="THG86" i="8"/>
  <c r="THH86" i="8"/>
  <c r="THI86" i="8"/>
  <c r="THJ86" i="8"/>
  <c r="THK86" i="8"/>
  <c r="THL86" i="8"/>
  <c r="THM86" i="8"/>
  <c r="THN86" i="8"/>
  <c r="THO86" i="8"/>
  <c r="THP86" i="8"/>
  <c r="THQ86" i="8"/>
  <c r="THR86" i="8"/>
  <c r="THS86" i="8"/>
  <c r="THT86" i="8"/>
  <c r="THU86" i="8"/>
  <c r="THV86" i="8"/>
  <c r="THW86" i="8"/>
  <c r="THX86" i="8"/>
  <c r="THY86" i="8"/>
  <c r="THZ86" i="8"/>
  <c r="TIA86" i="8"/>
  <c r="TIB86" i="8"/>
  <c r="TIC86" i="8"/>
  <c r="TID86" i="8"/>
  <c r="TIE86" i="8"/>
  <c r="TIF86" i="8"/>
  <c r="TIG86" i="8"/>
  <c r="TIH86" i="8"/>
  <c r="TII86" i="8"/>
  <c r="TIJ86" i="8"/>
  <c r="TIK86" i="8"/>
  <c r="TIL86" i="8"/>
  <c r="TIM86" i="8"/>
  <c r="TIN86" i="8"/>
  <c r="TIO86" i="8"/>
  <c r="TIP86" i="8"/>
  <c r="TIQ86" i="8"/>
  <c r="TIR86" i="8"/>
  <c r="TIS86" i="8"/>
  <c r="TIT86" i="8"/>
  <c r="TIU86" i="8"/>
  <c r="TIV86" i="8"/>
  <c r="TIW86" i="8"/>
  <c r="TIX86" i="8"/>
  <c r="TIY86" i="8"/>
  <c r="TIZ86" i="8"/>
  <c r="TJA86" i="8"/>
  <c r="TJB86" i="8"/>
  <c r="TJC86" i="8"/>
  <c r="TJD86" i="8"/>
  <c r="TJE86" i="8"/>
  <c r="TJF86" i="8"/>
  <c r="TJG86" i="8"/>
  <c r="TJH86" i="8"/>
  <c r="TJI86" i="8"/>
  <c r="TJJ86" i="8"/>
  <c r="TJK86" i="8"/>
  <c r="TJL86" i="8"/>
  <c r="TJM86" i="8"/>
  <c r="TJN86" i="8"/>
  <c r="TJO86" i="8"/>
  <c r="TJP86" i="8"/>
  <c r="TJQ86" i="8"/>
  <c r="TJR86" i="8"/>
  <c r="TJS86" i="8"/>
  <c r="TJT86" i="8"/>
  <c r="TJU86" i="8"/>
  <c r="TJV86" i="8"/>
  <c r="TJW86" i="8"/>
  <c r="TJX86" i="8"/>
  <c r="TJY86" i="8"/>
  <c r="TJZ86" i="8"/>
  <c r="TKA86" i="8"/>
  <c r="TKB86" i="8"/>
  <c r="TKC86" i="8"/>
  <c r="TKD86" i="8"/>
  <c r="TKE86" i="8"/>
  <c r="TKF86" i="8"/>
  <c r="TKG86" i="8"/>
  <c r="TKH86" i="8"/>
  <c r="TKI86" i="8"/>
  <c r="TKJ86" i="8"/>
  <c r="TKK86" i="8"/>
  <c r="TKL86" i="8"/>
  <c r="TKM86" i="8"/>
  <c r="TKN86" i="8"/>
  <c r="TKO86" i="8"/>
  <c r="TKP86" i="8"/>
  <c r="TKQ86" i="8"/>
  <c r="TKR86" i="8"/>
  <c r="TKS86" i="8"/>
  <c r="TKT86" i="8"/>
  <c r="TKU86" i="8"/>
  <c r="TKV86" i="8"/>
  <c r="TKW86" i="8"/>
  <c r="TKX86" i="8"/>
  <c r="TKY86" i="8"/>
  <c r="TKZ86" i="8"/>
  <c r="TLA86" i="8"/>
  <c r="TLB86" i="8"/>
  <c r="TLC86" i="8"/>
  <c r="TLD86" i="8"/>
  <c r="TLE86" i="8"/>
  <c r="TLF86" i="8"/>
  <c r="TLG86" i="8"/>
  <c r="TLH86" i="8"/>
  <c r="TLI86" i="8"/>
  <c r="TLJ86" i="8"/>
  <c r="TLK86" i="8"/>
  <c r="TLL86" i="8"/>
  <c r="TLM86" i="8"/>
  <c r="TLN86" i="8"/>
  <c r="TLO86" i="8"/>
  <c r="TLP86" i="8"/>
  <c r="TLQ86" i="8"/>
  <c r="TLR86" i="8"/>
  <c r="TLS86" i="8"/>
  <c r="TLT86" i="8"/>
  <c r="TLU86" i="8"/>
  <c r="TLV86" i="8"/>
  <c r="TLW86" i="8"/>
  <c r="TLX86" i="8"/>
  <c r="TLY86" i="8"/>
  <c r="TLZ86" i="8"/>
  <c r="TMA86" i="8"/>
  <c r="TMB86" i="8"/>
  <c r="TMC86" i="8"/>
  <c r="TMD86" i="8"/>
  <c r="TME86" i="8"/>
  <c r="TMF86" i="8"/>
  <c r="TMG86" i="8"/>
  <c r="TMH86" i="8"/>
  <c r="TMI86" i="8"/>
  <c r="TMJ86" i="8"/>
  <c r="TMK86" i="8"/>
  <c r="TML86" i="8"/>
  <c r="TMM86" i="8"/>
  <c r="TMN86" i="8"/>
  <c r="TMO86" i="8"/>
  <c r="TMP86" i="8"/>
  <c r="TMQ86" i="8"/>
  <c r="TMR86" i="8"/>
  <c r="TMS86" i="8"/>
  <c r="TMT86" i="8"/>
  <c r="TMU86" i="8"/>
  <c r="TMV86" i="8"/>
  <c r="TMW86" i="8"/>
  <c r="TMX86" i="8"/>
  <c r="TMY86" i="8"/>
  <c r="TMZ86" i="8"/>
  <c r="TNA86" i="8"/>
  <c r="TNB86" i="8"/>
  <c r="TNC86" i="8"/>
  <c r="TND86" i="8"/>
  <c r="TNE86" i="8"/>
  <c r="TNF86" i="8"/>
  <c r="TNG86" i="8"/>
  <c r="TNH86" i="8"/>
  <c r="TNI86" i="8"/>
  <c r="TNJ86" i="8"/>
  <c r="TNK86" i="8"/>
  <c r="TNL86" i="8"/>
  <c r="TNM86" i="8"/>
  <c r="TNN86" i="8"/>
  <c r="TNO86" i="8"/>
  <c r="TNP86" i="8"/>
  <c r="TNQ86" i="8"/>
  <c r="TNR86" i="8"/>
  <c r="TNS86" i="8"/>
  <c r="TNT86" i="8"/>
  <c r="TNU86" i="8"/>
  <c r="TNV86" i="8"/>
  <c r="TNW86" i="8"/>
  <c r="TNX86" i="8"/>
  <c r="TNY86" i="8"/>
  <c r="TNZ86" i="8"/>
  <c r="TOA86" i="8"/>
  <c r="TOB86" i="8"/>
  <c r="TOC86" i="8"/>
  <c r="TOD86" i="8"/>
  <c r="TOE86" i="8"/>
  <c r="TOF86" i="8"/>
  <c r="TOG86" i="8"/>
  <c r="TOH86" i="8"/>
  <c r="TOI86" i="8"/>
  <c r="TOJ86" i="8"/>
  <c r="TOK86" i="8"/>
  <c r="TOL86" i="8"/>
  <c r="TOM86" i="8"/>
  <c r="TON86" i="8"/>
  <c r="TOO86" i="8"/>
  <c r="TOP86" i="8"/>
  <c r="TOQ86" i="8"/>
  <c r="TOR86" i="8"/>
  <c r="TOS86" i="8"/>
  <c r="TOT86" i="8"/>
  <c r="TOU86" i="8"/>
  <c r="TOV86" i="8"/>
  <c r="TOW86" i="8"/>
  <c r="TOX86" i="8"/>
  <c r="TOY86" i="8"/>
  <c r="TOZ86" i="8"/>
  <c r="TPA86" i="8"/>
  <c r="TPB86" i="8"/>
  <c r="TPC86" i="8"/>
  <c r="TPD86" i="8"/>
  <c r="TPE86" i="8"/>
  <c r="TPF86" i="8"/>
  <c r="TPG86" i="8"/>
  <c r="TPH86" i="8"/>
  <c r="TPI86" i="8"/>
  <c r="TPJ86" i="8"/>
  <c r="TPK86" i="8"/>
  <c r="TPL86" i="8"/>
  <c r="TPM86" i="8"/>
  <c r="TPN86" i="8"/>
  <c r="TPO86" i="8"/>
  <c r="TPP86" i="8"/>
  <c r="TPQ86" i="8"/>
  <c r="TPR86" i="8"/>
  <c r="TPS86" i="8"/>
  <c r="TPT86" i="8"/>
  <c r="TPU86" i="8"/>
  <c r="TPV86" i="8"/>
  <c r="TPW86" i="8"/>
  <c r="TPX86" i="8"/>
  <c r="TPY86" i="8"/>
  <c r="TPZ86" i="8"/>
  <c r="TQA86" i="8"/>
  <c r="TQB86" i="8"/>
  <c r="TQC86" i="8"/>
  <c r="TQD86" i="8"/>
  <c r="TQE86" i="8"/>
  <c r="TQF86" i="8"/>
  <c r="TQG86" i="8"/>
  <c r="TQH86" i="8"/>
  <c r="TQI86" i="8"/>
  <c r="TQJ86" i="8"/>
  <c r="TQK86" i="8"/>
  <c r="TQL86" i="8"/>
  <c r="TQM86" i="8"/>
  <c r="TQN86" i="8"/>
  <c r="TQO86" i="8"/>
  <c r="TQP86" i="8"/>
  <c r="TQQ86" i="8"/>
  <c r="TQR86" i="8"/>
  <c r="TQS86" i="8"/>
  <c r="TQT86" i="8"/>
  <c r="TQU86" i="8"/>
  <c r="TQV86" i="8"/>
  <c r="TQW86" i="8"/>
  <c r="TQX86" i="8"/>
  <c r="TQY86" i="8"/>
  <c r="TQZ86" i="8"/>
  <c r="TRA86" i="8"/>
  <c r="TRB86" i="8"/>
  <c r="TRC86" i="8"/>
  <c r="TRD86" i="8"/>
  <c r="TRE86" i="8"/>
  <c r="TRF86" i="8"/>
  <c r="TRG86" i="8"/>
  <c r="TRH86" i="8"/>
  <c r="TRI86" i="8"/>
  <c r="TRJ86" i="8"/>
  <c r="TRK86" i="8"/>
  <c r="TRL86" i="8"/>
  <c r="TRM86" i="8"/>
  <c r="TRN86" i="8"/>
  <c r="TRO86" i="8"/>
  <c r="TRP86" i="8"/>
  <c r="TRQ86" i="8"/>
  <c r="TRR86" i="8"/>
  <c r="TRS86" i="8"/>
  <c r="TRT86" i="8"/>
  <c r="TRU86" i="8"/>
  <c r="TRV86" i="8"/>
  <c r="TRW86" i="8"/>
  <c r="TRX86" i="8"/>
  <c r="TRY86" i="8"/>
  <c r="TRZ86" i="8"/>
  <c r="TSA86" i="8"/>
  <c r="TSB86" i="8"/>
  <c r="TSC86" i="8"/>
  <c r="TSD86" i="8"/>
  <c r="TSE86" i="8"/>
  <c r="TSF86" i="8"/>
  <c r="TSG86" i="8"/>
  <c r="TSH86" i="8"/>
  <c r="TSI86" i="8"/>
  <c r="TSJ86" i="8"/>
  <c r="TSK86" i="8"/>
  <c r="TSL86" i="8"/>
  <c r="TSM86" i="8"/>
  <c r="TSN86" i="8"/>
  <c r="TSO86" i="8"/>
  <c r="TSP86" i="8"/>
  <c r="TSQ86" i="8"/>
  <c r="TSR86" i="8"/>
  <c r="TSS86" i="8"/>
  <c r="TST86" i="8"/>
  <c r="TSU86" i="8"/>
  <c r="TSV86" i="8"/>
  <c r="TSW86" i="8"/>
  <c r="TSX86" i="8"/>
  <c r="TSY86" i="8"/>
  <c r="TSZ86" i="8"/>
  <c r="TTA86" i="8"/>
  <c r="TTB86" i="8"/>
  <c r="TTC86" i="8"/>
  <c r="TTD86" i="8"/>
  <c r="TTE86" i="8"/>
  <c r="TTF86" i="8"/>
  <c r="TTG86" i="8"/>
  <c r="TTH86" i="8"/>
  <c r="TTI86" i="8"/>
  <c r="TTJ86" i="8"/>
  <c r="TTK86" i="8"/>
  <c r="TTL86" i="8"/>
  <c r="TTM86" i="8"/>
  <c r="TTN86" i="8"/>
  <c r="TTO86" i="8"/>
  <c r="TTP86" i="8"/>
  <c r="TTQ86" i="8"/>
  <c r="TTR86" i="8"/>
  <c r="TTS86" i="8"/>
  <c r="TTT86" i="8"/>
  <c r="TTU86" i="8"/>
  <c r="TTV86" i="8"/>
  <c r="TTW86" i="8"/>
  <c r="TTX86" i="8"/>
  <c r="TTY86" i="8"/>
  <c r="TTZ86" i="8"/>
  <c r="TUA86" i="8"/>
  <c r="TUB86" i="8"/>
  <c r="TUC86" i="8"/>
  <c r="TUD86" i="8"/>
  <c r="TUE86" i="8"/>
  <c r="TUF86" i="8"/>
  <c r="TUG86" i="8"/>
  <c r="TUH86" i="8"/>
  <c r="TUI86" i="8"/>
  <c r="TUJ86" i="8"/>
  <c r="TUK86" i="8"/>
  <c r="TUL86" i="8"/>
  <c r="TUM86" i="8"/>
  <c r="TUN86" i="8"/>
  <c r="TUO86" i="8"/>
  <c r="TUP86" i="8"/>
  <c r="TUQ86" i="8"/>
  <c r="TUR86" i="8"/>
  <c r="TUS86" i="8"/>
  <c r="TUT86" i="8"/>
  <c r="TUU86" i="8"/>
  <c r="TUV86" i="8"/>
  <c r="TUW86" i="8"/>
  <c r="TUX86" i="8"/>
  <c r="TUY86" i="8"/>
  <c r="TUZ86" i="8"/>
  <c r="TVA86" i="8"/>
  <c r="TVB86" i="8"/>
  <c r="TVC86" i="8"/>
  <c r="TVD86" i="8"/>
  <c r="TVE86" i="8"/>
  <c r="TVF86" i="8"/>
  <c r="TVG86" i="8"/>
  <c r="TVH86" i="8"/>
  <c r="TVI86" i="8"/>
  <c r="TVJ86" i="8"/>
  <c r="TVK86" i="8"/>
  <c r="TVL86" i="8"/>
  <c r="TVM86" i="8"/>
  <c r="TVN86" i="8"/>
  <c r="TVO86" i="8"/>
  <c r="TVP86" i="8"/>
  <c r="TVQ86" i="8"/>
  <c r="TVR86" i="8"/>
  <c r="TVS86" i="8"/>
  <c r="TVT86" i="8"/>
  <c r="TVU86" i="8"/>
  <c r="TVV86" i="8"/>
  <c r="TVW86" i="8"/>
  <c r="TVX86" i="8"/>
  <c r="TVY86" i="8"/>
  <c r="TVZ86" i="8"/>
  <c r="TWA86" i="8"/>
  <c r="TWB86" i="8"/>
  <c r="TWC86" i="8"/>
  <c r="TWD86" i="8"/>
  <c r="TWE86" i="8"/>
  <c r="TWF86" i="8"/>
  <c r="TWG86" i="8"/>
  <c r="TWH86" i="8"/>
  <c r="TWI86" i="8"/>
  <c r="TWJ86" i="8"/>
  <c r="TWK86" i="8"/>
  <c r="TWL86" i="8"/>
  <c r="TWM86" i="8"/>
  <c r="TWN86" i="8"/>
  <c r="TWO86" i="8"/>
  <c r="TWP86" i="8"/>
  <c r="TWQ86" i="8"/>
  <c r="TWR86" i="8"/>
  <c r="TWS86" i="8"/>
  <c r="TWT86" i="8"/>
  <c r="TWU86" i="8"/>
  <c r="TWV86" i="8"/>
  <c r="TWW86" i="8"/>
  <c r="TWX86" i="8"/>
  <c r="TWY86" i="8"/>
  <c r="TWZ86" i="8"/>
  <c r="TXA86" i="8"/>
  <c r="TXB86" i="8"/>
  <c r="TXC86" i="8"/>
  <c r="TXD86" i="8"/>
  <c r="TXE86" i="8"/>
  <c r="TXF86" i="8"/>
  <c r="TXG86" i="8"/>
  <c r="TXH86" i="8"/>
  <c r="TXI86" i="8"/>
  <c r="TXJ86" i="8"/>
  <c r="TXK86" i="8"/>
  <c r="TXL86" i="8"/>
  <c r="TXM86" i="8"/>
  <c r="TXN86" i="8"/>
  <c r="TXO86" i="8"/>
  <c r="TXP86" i="8"/>
  <c r="TXQ86" i="8"/>
  <c r="TXR86" i="8"/>
  <c r="TXS86" i="8"/>
  <c r="TXT86" i="8"/>
  <c r="TXU86" i="8"/>
  <c r="TXV86" i="8"/>
  <c r="TXW86" i="8"/>
  <c r="TXX86" i="8"/>
  <c r="TXY86" i="8"/>
  <c r="TXZ86" i="8"/>
  <c r="TYA86" i="8"/>
  <c r="TYB86" i="8"/>
  <c r="TYC86" i="8"/>
  <c r="TYD86" i="8"/>
  <c r="TYE86" i="8"/>
  <c r="TYF86" i="8"/>
  <c r="TYG86" i="8"/>
  <c r="TYH86" i="8"/>
  <c r="TYI86" i="8"/>
  <c r="TYJ86" i="8"/>
  <c r="TYK86" i="8"/>
  <c r="TYL86" i="8"/>
  <c r="TYM86" i="8"/>
  <c r="TYN86" i="8"/>
  <c r="TYO86" i="8"/>
  <c r="TYP86" i="8"/>
  <c r="TYQ86" i="8"/>
  <c r="TYR86" i="8"/>
  <c r="TYS86" i="8"/>
  <c r="TYT86" i="8"/>
  <c r="TYU86" i="8"/>
  <c r="TYV86" i="8"/>
  <c r="TYW86" i="8"/>
  <c r="TYX86" i="8"/>
  <c r="TYY86" i="8"/>
  <c r="TYZ86" i="8"/>
  <c r="TZA86" i="8"/>
  <c r="TZB86" i="8"/>
  <c r="TZC86" i="8"/>
  <c r="TZD86" i="8"/>
  <c r="TZE86" i="8"/>
  <c r="TZF86" i="8"/>
  <c r="TZG86" i="8"/>
  <c r="TZH86" i="8"/>
  <c r="TZI86" i="8"/>
  <c r="TZJ86" i="8"/>
  <c r="TZK86" i="8"/>
  <c r="TZL86" i="8"/>
  <c r="TZM86" i="8"/>
  <c r="TZN86" i="8"/>
  <c r="TZO86" i="8"/>
  <c r="TZP86" i="8"/>
  <c r="TZQ86" i="8"/>
  <c r="TZR86" i="8"/>
  <c r="TZS86" i="8"/>
  <c r="TZT86" i="8"/>
  <c r="TZU86" i="8"/>
  <c r="TZV86" i="8"/>
  <c r="TZW86" i="8"/>
  <c r="TZX86" i="8"/>
  <c r="TZY86" i="8"/>
  <c r="TZZ86" i="8"/>
  <c r="UAA86" i="8"/>
  <c r="UAB86" i="8"/>
  <c r="UAC86" i="8"/>
  <c r="UAD86" i="8"/>
  <c r="UAE86" i="8"/>
  <c r="UAF86" i="8"/>
  <c r="UAG86" i="8"/>
  <c r="UAH86" i="8"/>
  <c r="UAI86" i="8"/>
  <c r="UAJ86" i="8"/>
  <c r="UAK86" i="8"/>
  <c r="UAL86" i="8"/>
  <c r="UAM86" i="8"/>
  <c r="UAN86" i="8"/>
  <c r="UAO86" i="8"/>
  <c r="UAP86" i="8"/>
  <c r="UAQ86" i="8"/>
  <c r="UAR86" i="8"/>
  <c r="UAS86" i="8"/>
  <c r="UAT86" i="8"/>
  <c r="UAU86" i="8"/>
  <c r="UAV86" i="8"/>
  <c r="UAW86" i="8"/>
  <c r="UAX86" i="8"/>
  <c r="UAY86" i="8"/>
  <c r="UAZ86" i="8"/>
  <c r="UBA86" i="8"/>
  <c r="UBB86" i="8"/>
  <c r="UBC86" i="8"/>
  <c r="UBD86" i="8"/>
  <c r="UBE86" i="8"/>
  <c r="UBF86" i="8"/>
  <c r="UBG86" i="8"/>
  <c r="UBH86" i="8"/>
  <c r="UBI86" i="8"/>
  <c r="UBJ86" i="8"/>
  <c r="UBK86" i="8"/>
  <c r="UBL86" i="8"/>
  <c r="UBM86" i="8"/>
  <c r="UBN86" i="8"/>
  <c r="UBO86" i="8"/>
  <c r="UBP86" i="8"/>
  <c r="UBQ86" i="8"/>
  <c r="UBR86" i="8"/>
  <c r="UBS86" i="8"/>
  <c r="UBT86" i="8"/>
  <c r="UBU86" i="8"/>
  <c r="UBV86" i="8"/>
  <c r="UBW86" i="8"/>
  <c r="UBX86" i="8"/>
  <c r="UBY86" i="8"/>
  <c r="UBZ86" i="8"/>
  <c r="UCA86" i="8"/>
  <c r="UCB86" i="8"/>
  <c r="UCC86" i="8"/>
  <c r="UCD86" i="8"/>
  <c r="UCE86" i="8"/>
  <c r="UCF86" i="8"/>
  <c r="UCG86" i="8"/>
  <c r="UCH86" i="8"/>
  <c r="UCI86" i="8"/>
  <c r="UCJ86" i="8"/>
  <c r="UCK86" i="8"/>
  <c r="UCL86" i="8"/>
  <c r="UCM86" i="8"/>
  <c r="UCN86" i="8"/>
  <c r="UCO86" i="8"/>
  <c r="UCP86" i="8"/>
  <c r="UCQ86" i="8"/>
  <c r="UCR86" i="8"/>
  <c r="UCS86" i="8"/>
  <c r="UCT86" i="8"/>
  <c r="UCU86" i="8"/>
  <c r="UCV86" i="8"/>
  <c r="UCW86" i="8"/>
  <c r="UCX86" i="8"/>
  <c r="UCY86" i="8"/>
  <c r="UCZ86" i="8"/>
  <c r="UDA86" i="8"/>
  <c r="UDB86" i="8"/>
  <c r="UDC86" i="8"/>
  <c r="UDD86" i="8"/>
  <c r="UDE86" i="8"/>
  <c r="UDF86" i="8"/>
  <c r="UDG86" i="8"/>
  <c r="UDH86" i="8"/>
  <c r="UDI86" i="8"/>
  <c r="UDJ86" i="8"/>
  <c r="UDK86" i="8"/>
  <c r="UDL86" i="8"/>
  <c r="UDM86" i="8"/>
  <c r="UDN86" i="8"/>
  <c r="UDO86" i="8"/>
  <c r="UDP86" i="8"/>
  <c r="UDQ86" i="8"/>
  <c r="UDR86" i="8"/>
  <c r="UDS86" i="8"/>
  <c r="UDT86" i="8"/>
  <c r="UDU86" i="8"/>
  <c r="UDV86" i="8"/>
  <c r="UDW86" i="8"/>
  <c r="UDX86" i="8"/>
  <c r="UDY86" i="8"/>
  <c r="UDZ86" i="8"/>
  <c r="UEA86" i="8"/>
  <c r="UEB86" i="8"/>
  <c r="UEC86" i="8"/>
  <c r="UED86" i="8"/>
  <c r="UEE86" i="8"/>
  <c r="UEF86" i="8"/>
  <c r="UEG86" i="8"/>
  <c r="UEH86" i="8"/>
  <c r="UEI86" i="8"/>
  <c r="UEJ86" i="8"/>
  <c r="UEK86" i="8"/>
  <c r="UEL86" i="8"/>
  <c r="UEM86" i="8"/>
  <c r="UEN86" i="8"/>
  <c r="UEO86" i="8"/>
  <c r="UEP86" i="8"/>
  <c r="UEQ86" i="8"/>
  <c r="UER86" i="8"/>
  <c r="UES86" i="8"/>
  <c r="UET86" i="8"/>
  <c r="UEU86" i="8"/>
  <c r="UEV86" i="8"/>
  <c r="UEW86" i="8"/>
  <c r="UEX86" i="8"/>
  <c r="UEY86" i="8"/>
  <c r="UEZ86" i="8"/>
  <c r="UFA86" i="8"/>
  <c r="UFB86" i="8"/>
  <c r="UFC86" i="8"/>
  <c r="UFD86" i="8"/>
  <c r="UFE86" i="8"/>
  <c r="UFF86" i="8"/>
  <c r="UFG86" i="8"/>
  <c r="UFH86" i="8"/>
  <c r="UFI86" i="8"/>
  <c r="UFJ86" i="8"/>
  <c r="UFK86" i="8"/>
  <c r="UFL86" i="8"/>
  <c r="UFM86" i="8"/>
  <c r="UFN86" i="8"/>
  <c r="UFO86" i="8"/>
  <c r="UFP86" i="8"/>
  <c r="UFQ86" i="8"/>
  <c r="UFR86" i="8"/>
  <c r="UFS86" i="8"/>
  <c r="UFT86" i="8"/>
  <c r="UFU86" i="8"/>
  <c r="UFV86" i="8"/>
  <c r="UFW86" i="8"/>
  <c r="UFX86" i="8"/>
  <c r="UFY86" i="8"/>
  <c r="UFZ86" i="8"/>
  <c r="UGA86" i="8"/>
  <c r="UGB86" i="8"/>
  <c r="UGC86" i="8"/>
  <c r="UGD86" i="8"/>
  <c r="UGE86" i="8"/>
  <c r="UGF86" i="8"/>
  <c r="UGG86" i="8"/>
  <c r="UGH86" i="8"/>
  <c r="UGI86" i="8"/>
  <c r="UGJ86" i="8"/>
  <c r="UGK86" i="8"/>
  <c r="UGL86" i="8"/>
  <c r="UGM86" i="8"/>
  <c r="UGN86" i="8"/>
  <c r="UGO86" i="8"/>
  <c r="UGP86" i="8"/>
  <c r="UGQ86" i="8"/>
  <c r="UGR86" i="8"/>
  <c r="UGS86" i="8"/>
  <c r="UGT86" i="8"/>
  <c r="UGU86" i="8"/>
  <c r="UGV86" i="8"/>
  <c r="UGW86" i="8"/>
  <c r="UGX86" i="8"/>
  <c r="UGY86" i="8"/>
  <c r="UGZ86" i="8"/>
  <c r="UHA86" i="8"/>
  <c r="UHB86" i="8"/>
  <c r="UHC86" i="8"/>
  <c r="UHD86" i="8"/>
  <c r="UHE86" i="8"/>
  <c r="UHF86" i="8"/>
  <c r="UHG86" i="8"/>
  <c r="UHH86" i="8"/>
  <c r="UHI86" i="8"/>
  <c r="UHJ86" i="8"/>
  <c r="UHK86" i="8"/>
  <c r="UHL86" i="8"/>
  <c r="UHM86" i="8"/>
  <c r="UHN86" i="8"/>
  <c r="UHO86" i="8"/>
  <c r="UHP86" i="8"/>
  <c r="UHQ86" i="8"/>
  <c r="UHR86" i="8"/>
  <c r="UHS86" i="8"/>
  <c r="UHT86" i="8"/>
  <c r="UHU86" i="8"/>
  <c r="UHV86" i="8"/>
  <c r="UHW86" i="8"/>
  <c r="UHX86" i="8"/>
  <c r="UHY86" i="8"/>
  <c r="UHZ86" i="8"/>
  <c r="UIA86" i="8"/>
  <c r="UIB86" i="8"/>
  <c r="UIC86" i="8"/>
  <c r="UID86" i="8"/>
  <c r="UIE86" i="8"/>
  <c r="UIF86" i="8"/>
  <c r="UIG86" i="8"/>
  <c r="UIH86" i="8"/>
  <c r="UII86" i="8"/>
  <c r="UIJ86" i="8"/>
  <c r="UIK86" i="8"/>
  <c r="UIL86" i="8"/>
  <c r="UIM86" i="8"/>
  <c r="UIN86" i="8"/>
  <c r="UIO86" i="8"/>
  <c r="UIP86" i="8"/>
  <c r="UIQ86" i="8"/>
  <c r="UIR86" i="8"/>
  <c r="UIS86" i="8"/>
  <c r="UIT86" i="8"/>
  <c r="UIU86" i="8"/>
  <c r="UIV86" i="8"/>
  <c r="UIW86" i="8"/>
  <c r="UIX86" i="8"/>
  <c r="UIY86" i="8"/>
  <c r="UIZ86" i="8"/>
  <c r="UJA86" i="8"/>
  <c r="UJB86" i="8"/>
  <c r="UJC86" i="8"/>
  <c r="UJD86" i="8"/>
  <c r="UJE86" i="8"/>
  <c r="UJF86" i="8"/>
  <c r="UJG86" i="8"/>
  <c r="UJH86" i="8"/>
  <c r="UJI86" i="8"/>
  <c r="UJJ86" i="8"/>
  <c r="UJK86" i="8"/>
  <c r="UJL86" i="8"/>
  <c r="UJM86" i="8"/>
  <c r="UJN86" i="8"/>
  <c r="UJO86" i="8"/>
  <c r="UJP86" i="8"/>
  <c r="UJQ86" i="8"/>
  <c r="UJR86" i="8"/>
  <c r="UJS86" i="8"/>
  <c r="UJT86" i="8"/>
  <c r="UJU86" i="8"/>
  <c r="UJV86" i="8"/>
  <c r="UJW86" i="8"/>
  <c r="UJX86" i="8"/>
  <c r="UJY86" i="8"/>
  <c r="UJZ86" i="8"/>
  <c r="UKA86" i="8"/>
  <c r="UKB86" i="8"/>
  <c r="UKC86" i="8"/>
  <c r="UKD86" i="8"/>
  <c r="UKE86" i="8"/>
  <c r="UKF86" i="8"/>
  <c r="UKG86" i="8"/>
  <c r="UKH86" i="8"/>
  <c r="UKI86" i="8"/>
  <c r="UKJ86" i="8"/>
  <c r="UKK86" i="8"/>
  <c r="UKL86" i="8"/>
  <c r="UKM86" i="8"/>
  <c r="UKN86" i="8"/>
  <c r="UKO86" i="8"/>
  <c r="UKP86" i="8"/>
  <c r="UKQ86" i="8"/>
  <c r="UKR86" i="8"/>
  <c r="UKS86" i="8"/>
  <c r="UKT86" i="8"/>
  <c r="UKU86" i="8"/>
  <c r="UKV86" i="8"/>
  <c r="UKW86" i="8"/>
  <c r="UKX86" i="8"/>
  <c r="UKY86" i="8"/>
  <c r="UKZ86" i="8"/>
  <c r="ULA86" i="8"/>
  <c r="ULB86" i="8"/>
  <c r="ULC86" i="8"/>
  <c r="ULD86" i="8"/>
  <c r="ULE86" i="8"/>
  <c r="ULF86" i="8"/>
  <c r="ULG86" i="8"/>
  <c r="ULH86" i="8"/>
  <c r="ULI86" i="8"/>
  <c r="ULJ86" i="8"/>
  <c r="ULK86" i="8"/>
  <c r="ULL86" i="8"/>
  <c r="ULM86" i="8"/>
  <c r="ULN86" i="8"/>
  <c r="ULO86" i="8"/>
  <c r="ULP86" i="8"/>
  <c r="ULQ86" i="8"/>
  <c r="ULR86" i="8"/>
  <c r="ULS86" i="8"/>
  <c r="ULT86" i="8"/>
  <c r="ULU86" i="8"/>
  <c r="ULV86" i="8"/>
  <c r="ULW86" i="8"/>
  <c r="ULX86" i="8"/>
  <c r="ULY86" i="8"/>
  <c r="ULZ86" i="8"/>
  <c r="UMA86" i="8"/>
  <c r="UMB86" i="8"/>
  <c r="UMC86" i="8"/>
  <c r="UMD86" i="8"/>
  <c r="UME86" i="8"/>
  <c r="UMF86" i="8"/>
  <c r="UMG86" i="8"/>
  <c r="UMH86" i="8"/>
  <c r="UMI86" i="8"/>
  <c r="UMJ86" i="8"/>
  <c r="UMK86" i="8"/>
  <c r="UML86" i="8"/>
  <c r="UMM86" i="8"/>
  <c r="UMN86" i="8"/>
  <c r="UMO86" i="8"/>
  <c r="UMP86" i="8"/>
  <c r="UMQ86" i="8"/>
  <c r="UMR86" i="8"/>
  <c r="UMS86" i="8"/>
  <c r="UMT86" i="8"/>
  <c r="UMU86" i="8"/>
  <c r="UMV86" i="8"/>
  <c r="UMW86" i="8"/>
  <c r="UMX86" i="8"/>
  <c r="UMY86" i="8"/>
  <c r="UMZ86" i="8"/>
  <c r="UNA86" i="8"/>
  <c r="UNB86" i="8"/>
  <c r="UNC86" i="8"/>
  <c r="UND86" i="8"/>
  <c r="UNE86" i="8"/>
  <c r="UNF86" i="8"/>
  <c r="UNG86" i="8"/>
  <c r="UNH86" i="8"/>
  <c r="UNI86" i="8"/>
  <c r="UNJ86" i="8"/>
  <c r="UNK86" i="8"/>
  <c r="UNL86" i="8"/>
  <c r="UNM86" i="8"/>
  <c r="UNN86" i="8"/>
  <c r="UNO86" i="8"/>
  <c r="UNP86" i="8"/>
  <c r="UNQ86" i="8"/>
  <c r="UNR86" i="8"/>
  <c r="UNS86" i="8"/>
  <c r="UNT86" i="8"/>
  <c r="UNU86" i="8"/>
  <c r="UNV86" i="8"/>
  <c r="UNW86" i="8"/>
  <c r="UNX86" i="8"/>
  <c r="UNY86" i="8"/>
  <c r="UNZ86" i="8"/>
  <c r="UOA86" i="8"/>
  <c r="UOB86" i="8"/>
  <c r="UOC86" i="8"/>
  <c r="UOD86" i="8"/>
  <c r="UOE86" i="8"/>
  <c r="UOF86" i="8"/>
  <c r="UOG86" i="8"/>
  <c r="UOH86" i="8"/>
  <c r="UOI86" i="8"/>
  <c r="UOJ86" i="8"/>
  <c r="UOK86" i="8"/>
  <c r="UOL86" i="8"/>
  <c r="UOM86" i="8"/>
  <c r="UON86" i="8"/>
  <c r="UOO86" i="8"/>
  <c r="UOP86" i="8"/>
  <c r="UOQ86" i="8"/>
  <c r="UOR86" i="8"/>
  <c r="UOS86" i="8"/>
  <c r="UOT86" i="8"/>
  <c r="UOU86" i="8"/>
  <c r="UOV86" i="8"/>
  <c r="UOW86" i="8"/>
  <c r="UOX86" i="8"/>
  <c r="UOY86" i="8"/>
  <c r="UOZ86" i="8"/>
  <c r="UPA86" i="8"/>
  <c r="UPB86" i="8"/>
  <c r="UPC86" i="8"/>
  <c r="UPD86" i="8"/>
  <c r="UPE86" i="8"/>
  <c r="UPF86" i="8"/>
  <c r="UPG86" i="8"/>
  <c r="UPH86" i="8"/>
  <c r="UPI86" i="8"/>
  <c r="UPJ86" i="8"/>
  <c r="UPK86" i="8"/>
  <c r="UPL86" i="8"/>
  <c r="UPM86" i="8"/>
  <c r="UPN86" i="8"/>
  <c r="UPO86" i="8"/>
  <c r="UPP86" i="8"/>
  <c r="UPQ86" i="8"/>
  <c r="UPR86" i="8"/>
  <c r="UPS86" i="8"/>
  <c r="UPT86" i="8"/>
  <c r="UPU86" i="8"/>
  <c r="UPV86" i="8"/>
  <c r="UPW86" i="8"/>
  <c r="UPX86" i="8"/>
  <c r="UPY86" i="8"/>
  <c r="UPZ86" i="8"/>
  <c r="UQA86" i="8"/>
  <c r="UQB86" i="8"/>
  <c r="UQC86" i="8"/>
  <c r="UQD86" i="8"/>
  <c r="UQE86" i="8"/>
  <c r="UQF86" i="8"/>
  <c r="UQG86" i="8"/>
  <c r="UQH86" i="8"/>
  <c r="UQI86" i="8"/>
  <c r="UQJ86" i="8"/>
  <c r="UQK86" i="8"/>
  <c r="UQL86" i="8"/>
  <c r="UQM86" i="8"/>
  <c r="UQN86" i="8"/>
  <c r="UQO86" i="8"/>
  <c r="UQP86" i="8"/>
  <c r="UQQ86" i="8"/>
  <c r="UQR86" i="8"/>
  <c r="UQS86" i="8"/>
  <c r="UQT86" i="8"/>
  <c r="UQU86" i="8"/>
  <c r="UQV86" i="8"/>
  <c r="UQW86" i="8"/>
  <c r="UQX86" i="8"/>
  <c r="UQY86" i="8"/>
  <c r="UQZ86" i="8"/>
  <c r="URA86" i="8"/>
  <c r="URB86" i="8"/>
  <c r="URC86" i="8"/>
  <c r="URD86" i="8"/>
  <c r="URE86" i="8"/>
  <c r="URF86" i="8"/>
  <c r="URG86" i="8"/>
  <c r="URH86" i="8"/>
  <c r="URI86" i="8"/>
  <c r="URJ86" i="8"/>
  <c r="URK86" i="8"/>
  <c r="URL86" i="8"/>
  <c r="URM86" i="8"/>
  <c r="URN86" i="8"/>
  <c r="URO86" i="8"/>
  <c r="URP86" i="8"/>
  <c r="URQ86" i="8"/>
  <c r="URR86" i="8"/>
  <c r="URS86" i="8"/>
  <c r="URT86" i="8"/>
  <c r="URU86" i="8"/>
  <c r="URV86" i="8"/>
  <c r="URW86" i="8"/>
  <c r="URX86" i="8"/>
  <c r="URY86" i="8"/>
  <c r="URZ86" i="8"/>
  <c r="USA86" i="8"/>
  <c r="USB86" i="8"/>
  <c r="USC86" i="8"/>
  <c r="USD86" i="8"/>
  <c r="USE86" i="8"/>
  <c r="USF86" i="8"/>
  <c r="USG86" i="8"/>
  <c r="USH86" i="8"/>
  <c r="USI86" i="8"/>
  <c r="USJ86" i="8"/>
  <c r="USK86" i="8"/>
  <c r="USL86" i="8"/>
  <c r="USM86" i="8"/>
  <c r="USN86" i="8"/>
  <c r="USO86" i="8"/>
  <c r="USP86" i="8"/>
  <c r="USQ86" i="8"/>
  <c r="USR86" i="8"/>
  <c r="USS86" i="8"/>
  <c r="UST86" i="8"/>
  <c r="USU86" i="8"/>
  <c r="USV86" i="8"/>
  <c r="USW86" i="8"/>
  <c r="USX86" i="8"/>
  <c r="USY86" i="8"/>
  <c r="USZ86" i="8"/>
  <c r="UTA86" i="8"/>
  <c r="UTB86" i="8"/>
  <c r="UTC86" i="8"/>
  <c r="UTD86" i="8"/>
  <c r="UTE86" i="8"/>
  <c r="UTF86" i="8"/>
  <c r="UTG86" i="8"/>
  <c r="UTH86" i="8"/>
  <c r="UTI86" i="8"/>
  <c r="UTJ86" i="8"/>
  <c r="UTK86" i="8"/>
  <c r="UTL86" i="8"/>
  <c r="UTM86" i="8"/>
  <c r="UTN86" i="8"/>
  <c r="UTO86" i="8"/>
  <c r="UTP86" i="8"/>
  <c r="UTQ86" i="8"/>
  <c r="UTR86" i="8"/>
  <c r="UTS86" i="8"/>
  <c r="UTT86" i="8"/>
  <c r="UTU86" i="8"/>
  <c r="UTV86" i="8"/>
  <c r="UTW86" i="8"/>
  <c r="UTX86" i="8"/>
  <c r="UTY86" i="8"/>
  <c r="UTZ86" i="8"/>
  <c r="UUA86" i="8"/>
  <c r="UUB86" i="8"/>
  <c r="UUC86" i="8"/>
  <c r="UUD86" i="8"/>
  <c r="UUE86" i="8"/>
  <c r="UUF86" i="8"/>
  <c r="UUG86" i="8"/>
  <c r="UUH86" i="8"/>
  <c r="UUI86" i="8"/>
  <c r="UUJ86" i="8"/>
  <c r="UUK86" i="8"/>
  <c r="UUL86" i="8"/>
  <c r="UUM86" i="8"/>
  <c r="UUN86" i="8"/>
  <c r="UUO86" i="8"/>
  <c r="UUP86" i="8"/>
  <c r="UUQ86" i="8"/>
  <c r="UUR86" i="8"/>
  <c r="UUS86" i="8"/>
  <c r="UUT86" i="8"/>
  <c r="UUU86" i="8"/>
  <c r="UUV86" i="8"/>
  <c r="UUW86" i="8"/>
  <c r="UUX86" i="8"/>
  <c r="UUY86" i="8"/>
  <c r="UUZ86" i="8"/>
  <c r="UVA86" i="8"/>
  <c r="UVB86" i="8"/>
  <c r="UVC86" i="8"/>
  <c r="UVD86" i="8"/>
  <c r="UVE86" i="8"/>
  <c r="UVF86" i="8"/>
  <c r="UVG86" i="8"/>
  <c r="UVH86" i="8"/>
  <c r="UVI86" i="8"/>
  <c r="UVJ86" i="8"/>
  <c r="UVK86" i="8"/>
  <c r="UVL86" i="8"/>
  <c r="UVM86" i="8"/>
  <c r="UVN86" i="8"/>
  <c r="UVO86" i="8"/>
  <c r="UVP86" i="8"/>
  <c r="UVQ86" i="8"/>
  <c r="UVR86" i="8"/>
  <c r="UVS86" i="8"/>
  <c r="UVT86" i="8"/>
  <c r="UVU86" i="8"/>
  <c r="UVV86" i="8"/>
  <c r="UVW86" i="8"/>
  <c r="UVX86" i="8"/>
  <c r="UVY86" i="8"/>
  <c r="UVZ86" i="8"/>
  <c r="UWA86" i="8"/>
  <c r="UWB86" i="8"/>
  <c r="UWC86" i="8"/>
  <c r="UWD86" i="8"/>
  <c r="UWE86" i="8"/>
  <c r="UWF86" i="8"/>
  <c r="UWG86" i="8"/>
  <c r="UWH86" i="8"/>
  <c r="UWI86" i="8"/>
  <c r="UWJ86" i="8"/>
  <c r="UWK86" i="8"/>
  <c r="UWL86" i="8"/>
  <c r="UWM86" i="8"/>
  <c r="UWN86" i="8"/>
  <c r="UWO86" i="8"/>
  <c r="UWP86" i="8"/>
  <c r="UWQ86" i="8"/>
  <c r="UWR86" i="8"/>
  <c r="UWS86" i="8"/>
  <c r="UWT86" i="8"/>
  <c r="UWU86" i="8"/>
  <c r="UWV86" i="8"/>
  <c r="UWW86" i="8"/>
  <c r="UWX86" i="8"/>
  <c r="UWY86" i="8"/>
  <c r="UWZ86" i="8"/>
  <c r="UXA86" i="8"/>
  <c r="UXB86" i="8"/>
  <c r="UXC86" i="8"/>
  <c r="UXD86" i="8"/>
  <c r="UXE86" i="8"/>
  <c r="UXF86" i="8"/>
  <c r="UXG86" i="8"/>
  <c r="UXH86" i="8"/>
  <c r="UXI86" i="8"/>
  <c r="UXJ86" i="8"/>
  <c r="UXK86" i="8"/>
  <c r="UXL86" i="8"/>
  <c r="UXM86" i="8"/>
  <c r="UXN86" i="8"/>
  <c r="UXO86" i="8"/>
  <c r="UXP86" i="8"/>
  <c r="UXQ86" i="8"/>
  <c r="UXR86" i="8"/>
  <c r="UXS86" i="8"/>
  <c r="UXT86" i="8"/>
  <c r="UXU86" i="8"/>
  <c r="UXV86" i="8"/>
  <c r="UXW86" i="8"/>
  <c r="UXX86" i="8"/>
  <c r="UXY86" i="8"/>
  <c r="UXZ86" i="8"/>
  <c r="UYA86" i="8"/>
  <c r="UYB86" i="8"/>
  <c r="UYC86" i="8"/>
  <c r="UYD86" i="8"/>
  <c r="UYE86" i="8"/>
  <c r="UYF86" i="8"/>
  <c r="UYG86" i="8"/>
  <c r="UYH86" i="8"/>
  <c r="UYI86" i="8"/>
  <c r="UYJ86" i="8"/>
  <c r="UYK86" i="8"/>
  <c r="UYL86" i="8"/>
  <c r="UYM86" i="8"/>
  <c r="UYN86" i="8"/>
  <c r="UYO86" i="8"/>
  <c r="UYP86" i="8"/>
  <c r="UYQ86" i="8"/>
  <c r="UYR86" i="8"/>
  <c r="UYS86" i="8"/>
  <c r="UYT86" i="8"/>
  <c r="UYU86" i="8"/>
  <c r="UYV86" i="8"/>
  <c r="UYW86" i="8"/>
  <c r="UYX86" i="8"/>
  <c r="UYY86" i="8"/>
  <c r="UYZ86" i="8"/>
  <c r="UZA86" i="8"/>
  <c r="UZB86" i="8"/>
  <c r="UZC86" i="8"/>
  <c r="UZD86" i="8"/>
  <c r="UZE86" i="8"/>
  <c r="UZF86" i="8"/>
  <c r="UZG86" i="8"/>
  <c r="UZH86" i="8"/>
  <c r="UZI86" i="8"/>
  <c r="UZJ86" i="8"/>
  <c r="UZK86" i="8"/>
  <c r="UZL86" i="8"/>
  <c r="UZM86" i="8"/>
  <c r="UZN86" i="8"/>
  <c r="UZO86" i="8"/>
  <c r="UZP86" i="8"/>
  <c r="UZQ86" i="8"/>
  <c r="UZR86" i="8"/>
  <c r="UZS86" i="8"/>
  <c r="UZT86" i="8"/>
  <c r="UZU86" i="8"/>
  <c r="UZV86" i="8"/>
  <c r="UZW86" i="8"/>
  <c r="UZX86" i="8"/>
  <c r="UZY86" i="8"/>
  <c r="UZZ86" i="8"/>
  <c r="VAA86" i="8"/>
  <c r="VAB86" i="8"/>
  <c r="VAC86" i="8"/>
  <c r="VAD86" i="8"/>
  <c r="VAE86" i="8"/>
  <c r="VAF86" i="8"/>
  <c r="VAG86" i="8"/>
  <c r="VAH86" i="8"/>
  <c r="VAI86" i="8"/>
  <c r="VAJ86" i="8"/>
  <c r="VAK86" i="8"/>
  <c r="VAL86" i="8"/>
  <c r="VAM86" i="8"/>
  <c r="VAN86" i="8"/>
  <c r="VAO86" i="8"/>
  <c r="VAP86" i="8"/>
  <c r="VAQ86" i="8"/>
  <c r="VAR86" i="8"/>
  <c r="VAS86" i="8"/>
  <c r="VAT86" i="8"/>
  <c r="VAU86" i="8"/>
  <c r="VAV86" i="8"/>
  <c r="VAW86" i="8"/>
  <c r="VAX86" i="8"/>
  <c r="VAY86" i="8"/>
  <c r="VAZ86" i="8"/>
  <c r="VBA86" i="8"/>
  <c r="VBB86" i="8"/>
  <c r="VBC86" i="8"/>
  <c r="VBD86" i="8"/>
  <c r="VBE86" i="8"/>
  <c r="VBF86" i="8"/>
  <c r="VBG86" i="8"/>
  <c r="VBH86" i="8"/>
  <c r="VBI86" i="8"/>
  <c r="VBJ86" i="8"/>
  <c r="VBK86" i="8"/>
  <c r="VBL86" i="8"/>
  <c r="VBM86" i="8"/>
  <c r="VBN86" i="8"/>
  <c r="VBO86" i="8"/>
  <c r="VBP86" i="8"/>
  <c r="VBQ86" i="8"/>
  <c r="VBR86" i="8"/>
  <c r="VBS86" i="8"/>
  <c r="VBT86" i="8"/>
  <c r="VBU86" i="8"/>
  <c r="VBV86" i="8"/>
  <c r="VBW86" i="8"/>
  <c r="VBX86" i="8"/>
  <c r="VBY86" i="8"/>
  <c r="VBZ86" i="8"/>
  <c r="VCA86" i="8"/>
  <c r="VCB86" i="8"/>
  <c r="VCC86" i="8"/>
  <c r="VCD86" i="8"/>
  <c r="VCE86" i="8"/>
  <c r="VCF86" i="8"/>
  <c r="VCG86" i="8"/>
  <c r="VCH86" i="8"/>
  <c r="VCI86" i="8"/>
  <c r="VCJ86" i="8"/>
  <c r="VCK86" i="8"/>
  <c r="VCL86" i="8"/>
  <c r="VCM86" i="8"/>
  <c r="VCN86" i="8"/>
  <c r="VCO86" i="8"/>
  <c r="VCP86" i="8"/>
  <c r="VCQ86" i="8"/>
  <c r="VCR86" i="8"/>
  <c r="VCS86" i="8"/>
  <c r="VCT86" i="8"/>
  <c r="VCU86" i="8"/>
  <c r="VCV86" i="8"/>
  <c r="VCW86" i="8"/>
  <c r="VCX86" i="8"/>
  <c r="VCY86" i="8"/>
  <c r="VCZ86" i="8"/>
  <c r="VDA86" i="8"/>
  <c r="VDB86" i="8"/>
  <c r="VDC86" i="8"/>
  <c r="VDD86" i="8"/>
  <c r="VDE86" i="8"/>
  <c r="VDF86" i="8"/>
  <c r="VDG86" i="8"/>
  <c r="VDH86" i="8"/>
  <c r="VDI86" i="8"/>
  <c r="VDJ86" i="8"/>
  <c r="VDK86" i="8"/>
  <c r="VDL86" i="8"/>
  <c r="VDM86" i="8"/>
  <c r="VDN86" i="8"/>
  <c r="VDO86" i="8"/>
  <c r="VDP86" i="8"/>
  <c r="VDQ86" i="8"/>
  <c r="VDR86" i="8"/>
  <c r="VDS86" i="8"/>
  <c r="VDT86" i="8"/>
  <c r="VDU86" i="8"/>
  <c r="VDV86" i="8"/>
  <c r="VDW86" i="8"/>
  <c r="VDX86" i="8"/>
  <c r="VDY86" i="8"/>
  <c r="VDZ86" i="8"/>
  <c r="VEA86" i="8"/>
  <c r="VEB86" i="8"/>
  <c r="VEC86" i="8"/>
  <c r="VED86" i="8"/>
  <c r="VEE86" i="8"/>
  <c r="VEF86" i="8"/>
  <c r="VEG86" i="8"/>
  <c r="VEH86" i="8"/>
  <c r="VEI86" i="8"/>
  <c r="VEJ86" i="8"/>
  <c r="VEK86" i="8"/>
  <c r="VEL86" i="8"/>
  <c r="VEM86" i="8"/>
  <c r="VEN86" i="8"/>
  <c r="VEO86" i="8"/>
  <c r="VEP86" i="8"/>
  <c r="VEQ86" i="8"/>
  <c r="VER86" i="8"/>
  <c r="VES86" i="8"/>
  <c r="VET86" i="8"/>
  <c r="VEU86" i="8"/>
  <c r="VEV86" i="8"/>
  <c r="VEW86" i="8"/>
  <c r="VEX86" i="8"/>
  <c r="VEY86" i="8"/>
  <c r="VEZ86" i="8"/>
  <c r="VFA86" i="8"/>
  <c r="VFB86" i="8"/>
  <c r="VFC86" i="8"/>
  <c r="VFD86" i="8"/>
  <c r="VFE86" i="8"/>
  <c r="VFF86" i="8"/>
  <c r="VFG86" i="8"/>
  <c r="VFH86" i="8"/>
  <c r="VFI86" i="8"/>
  <c r="VFJ86" i="8"/>
  <c r="VFK86" i="8"/>
  <c r="VFL86" i="8"/>
  <c r="VFM86" i="8"/>
  <c r="VFN86" i="8"/>
  <c r="VFO86" i="8"/>
  <c r="VFP86" i="8"/>
  <c r="VFQ86" i="8"/>
  <c r="VFR86" i="8"/>
  <c r="VFS86" i="8"/>
  <c r="VFT86" i="8"/>
  <c r="VFU86" i="8"/>
  <c r="VFV86" i="8"/>
  <c r="VFW86" i="8"/>
  <c r="VFX86" i="8"/>
  <c r="VFY86" i="8"/>
  <c r="VFZ86" i="8"/>
  <c r="VGA86" i="8"/>
  <c r="VGB86" i="8"/>
  <c r="VGC86" i="8"/>
  <c r="VGD86" i="8"/>
  <c r="VGE86" i="8"/>
  <c r="VGF86" i="8"/>
  <c r="VGG86" i="8"/>
  <c r="VGH86" i="8"/>
  <c r="VGI86" i="8"/>
  <c r="VGJ86" i="8"/>
  <c r="VGK86" i="8"/>
  <c r="VGL86" i="8"/>
  <c r="VGM86" i="8"/>
  <c r="VGN86" i="8"/>
  <c r="VGO86" i="8"/>
  <c r="VGP86" i="8"/>
  <c r="VGQ86" i="8"/>
  <c r="VGR86" i="8"/>
  <c r="VGS86" i="8"/>
  <c r="VGT86" i="8"/>
  <c r="VGU86" i="8"/>
  <c r="VGV86" i="8"/>
  <c r="VGW86" i="8"/>
  <c r="VGX86" i="8"/>
  <c r="VGY86" i="8"/>
  <c r="VGZ86" i="8"/>
  <c r="VHA86" i="8"/>
  <c r="VHB86" i="8"/>
  <c r="VHC86" i="8"/>
  <c r="VHD86" i="8"/>
  <c r="VHE86" i="8"/>
  <c r="VHF86" i="8"/>
  <c r="VHG86" i="8"/>
  <c r="VHH86" i="8"/>
  <c r="VHI86" i="8"/>
  <c r="VHJ86" i="8"/>
  <c r="VHK86" i="8"/>
  <c r="VHL86" i="8"/>
  <c r="VHM86" i="8"/>
  <c r="VHN86" i="8"/>
  <c r="VHO86" i="8"/>
  <c r="VHP86" i="8"/>
  <c r="VHQ86" i="8"/>
  <c r="VHR86" i="8"/>
  <c r="VHS86" i="8"/>
  <c r="VHT86" i="8"/>
  <c r="VHU86" i="8"/>
  <c r="VHV86" i="8"/>
  <c r="VHW86" i="8"/>
  <c r="VHX86" i="8"/>
  <c r="VHY86" i="8"/>
  <c r="VHZ86" i="8"/>
  <c r="VIA86" i="8"/>
  <c r="VIB86" i="8"/>
  <c r="VIC86" i="8"/>
  <c r="VID86" i="8"/>
  <c r="VIE86" i="8"/>
  <c r="VIF86" i="8"/>
  <c r="VIG86" i="8"/>
  <c r="VIH86" i="8"/>
  <c r="VII86" i="8"/>
  <c r="VIJ86" i="8"/>
  <c r="VIK86" i="8"/>
  <c r="VIL86" i="8"/>
  <c r="VIM86" i="8"/>
  <c r="VIN86" i="8"/>
  <c r="VIO86" i="8"/>
  <c r="VIP86" i="8"/>
  <c r="VIQ86" i="8"/>
  <c r="VIR86" i="8"/>
  <c r="VIS86" i="8"/>
  <c r="VIT86" i="8"/>
  <c r="VIU86" i="8"/>
  <c r="VIV86" i="8"/>
  <c r="VIW86" i="8"/>
  <c r="VIX86" i="8"/>
  <c r="VIY86" i="8"/>
  <c r="VIZ86" i="8"/>
  <c r="VJA86" i="8"/>
  <c r="VJB86" i="8"/>
  <c r="VJC86" i="8"/>
  <c r="VJD86" i="8"/>
  <c r="VJE86" i="8"/>
  <c r="VJF86" i="8"/>
  <c r="VJG86" i="8"/>
  <c r="VJH86" i="8"/>
  <c r="VJI86" i="8"/>
  <c r="VJJ86" i="8"/>
  <c r="VJK86" i="8"/>
  <c r="VJL86" i="8"/>
  <c r="VJM86" i="8"/>
  <c r="VJN86" i="8"/>
  <c r="VJO86" i="8"/>
  <c r="VJP86" i="8"/>
  <c r="VJQ86" i="8"/>
  <c r="VJR86" i="8"/>
  <c r="VJS86" i="8"/>
  <c r="VJT86" i="8"/>
  <c r="VJU86" i="8"/>
  <c r="VJV86" i="8"/>
  <c r="VJW86" i="8"/>
  <c r="VJX86" i="8"/>
  <c r="VJY86" i="8"/>
  <c r="VJZ86" i="8"/>
  <c r="VKA86" i="8"/>
  <c r="VKB86" i="8"/>
  <c r="VKC86" i="8"/>
  <c r="VKD86" i="8"/>
  <c r="VKE86" i="8"/>
  <c r="VKF86" i="8"/>
  <c r="VKG86" i="8"/>
  <c r="VKH86" i="8"/>
  <c r="VKI86" i="8"/>
  <c r="VKJ86" i="8"/>
  <c r="VKK86" i="8"/>
  <c r="VKL86" i="8"/>
  <c r="VKM86" i="8"/>
  <c r="VKN86" i="8"/>
  <c r="VKO86" i="8"/>
  <c r="VKP86" i="8"/>
  <c r="VKQ86" i="8"/>
  <c r="VKR86" i="8"/>
  <c r="VKS86" i="8"/>
  <c r="VKT86" i="8"/>
  <c r="VKU86" i="8"/>
  <c r="VKV86" i="8"/>
  <c r="VKW86" i="8"/>
  <c r="VKX86" i="8"/>
  <c r="VKY86" i="8"/>
  <c r="VKZ86" i="8"/>
  <c r="VLA86" i="8"/>
  <c r="VLB86" i="8"/>
  <c r="VLC86" i="8"/>
  <c r="VLD86" i="8"/>
  <c r="VLE86" i="8"/>
  <c r="VLF86" i="8"/>
  <c r="VLG86" i="8"/>
  <c r="VLH86" i="8"/>
  <c r="VLI86" i="8"/>
  <c r="VLJ86" i="8"/>
  <c r="VLK86" i="8"/>
  <c r="VLL86" i="8"/>
  <c r="VLM86" i="8"/>
  <c r="VLN86" i="8"/>
  <c r="VLO86" i="8"/>
  <c r="VLP86" i="8"/>
  <c r="VLQ86" i="8"/>
  <c r="VLR86" i="8"/>
  <c r="VLS86" i="8"/>
  <c r="VLT86" i="8"/>
  <c r="VLU86" i="8"/>
  <c r="VLV86" i="8"/>
  <c r="VLW86" i="8"/>
  <c r="VLX86" i="8"/>
  <c r="VLY86" i="8"/>
  <c r="VLZ86" i="8"/>
  <c r="VMA86" i="8"/>
  <c r="VMB86" i="8"/>
  <c r="VMC86" i="8"/>
  <c r="VMD86" i="8"/>
  <c r="VME86" i="8"/>
  <c r="VMF86" i="8"/>
  <c r="VMG86" i="8"/>
  <c r="VMH86" i="8"/>
  <c r="VMI86" i="8"/>
  <c r="VMJ86" i="8"/>
  <c r="VMK86" i="8"/>
  <c r="VML86" i="8"/>
  <c r="VMM86" i="8"/>
  <c r="VMN86" i="8"/>
  <c r="VMO86" i="8"/>
  <c r="VMP86" i="8"/>
  <c r="VMQ86" i="8"/>
  <c r="VMR86" i="8"/>
  <c r="VMS86" i="8"/>
  <c r="VMT86" i="8"/>
  <c r="VMU86" i="8"/>
  <c r="VMV86" i="8"/>
  <c r="VMW86" i="8"/>
  <c r="VMX86" i="8"/>
  <c r="VMY86" i="8"/>
  <c r="VMZ86" i="8"/>
  <c r="VNA86" i="8"/>
  <c r="VNB86" i="8"/>
  <c r="VNC86" i="8"/>
  <c r="VND86" i="8"/>
  <c r="VNE86" i="8"/>
  <c r="VNF86" i="8"/>
  <c r="VNG86" i="8"/>
  <c r="VNH86" i="8"/>
  <c r="VNI86" i="8"/>
  <c r="VNJ86" i="8"/>
  <c r="VNK86" i="8"/>
  <c r="VNL86" i="8"/>
  <c r="VNM86" i="8"/>
  <c r="VNN86" i="8"/>
  <c r="VNO86" i="8"/>
  <c r="VNP86" i="8"/>
  <c r="VNQ86" i="8"/>
  <c r="VNR86" i="8"/>
  <c r="VNS86" i="8"/>
  <c r="VNT86" i="8"/>
  <c r="VNU86" i="8"/>
  <c r="VNV86" i="8"/>
  <c r="VNW86" i="8"/>
  <c r="VNX86" i="8"/>
  <c r="VNY86" i="8"/>
  <c r="VNZ86" i="8"/>
  <c r="VOA86" i="8"/>
  <c r="VOB86" i="8"/>
  <c r="VOC86" i="8"/>
  <c r="VOD86" i="8"/>
  <c r="VOE86" i="8"/>
  <c r="VOF86" i="8"/>
  <c r="VOG86" i="8"/>
  <c r="VOH86" i="8"/>
  <c r="VOI86" i="8"/>
  <c r="VOJ86" i="8"/>
  <c r="VOK86" i="8"/>
  <c r="VOL86" i="8"/>
  <c r="VOM86" i="8"/>
  <c r="VON86" i="8"/>
  <c r="VOO86" i="8"/>
  <c r="VOP86" i="8"/>
  <c r="VOQ86" i="8"/>
  <c r="VOR86" i="8"/>
  <c r="VOS86" i="8"/>
  <c r="VOT86" i="8"/>
  <c r="VOU86" i="8"/>
  <c r="VOV86" i="8"/>
  <c r="VOW86" i="8"/>
  <c r="VOX86" i="8"/>
  <c r="VOY86" i="8"/>
  <c r="VOZ86" i="8"/>
  <c r="VPA86" i="8"/>
  <c r="VPB86" i="8"/>
  <c r="VPC86" i="8"/>
  <c r="VPD86" i="8"/>
  <c r="VPE86" i="8"/>
  <c r="VPF86" i="8"/>
  <c r="VPG86" i="8"/>
  <c r="VPH86" i="8"/>
  <c r="VPI86" i="8"/>
  <c r="VPJ86" i="8"/>
  <c r="VPK86" i="8"/>
  <c r="VPL86" i="8"/>
  <c r="VPM86" i="8"/>
  <c r="VPN86" i="8"/>
  <c r="VPO86" i="8"/>
  <c r="VPP86" i="8"/>
  <c r="VPQ86" i="8"/>
  <c r="VPR86" i="8"/>
  <c r="VPS86" i="8"/>
  <c r="VPT86" i="8"/>
  <c r="VPU86" i="8"/>
  <c r="VPV86" i="8"/>
  <c r="VPW86" i="8"/>
  <c r="VPX86" i="8"/>
  <c r="VPY86" i="8"/>
  <c r="VPZ86" i="8"/>
  <c r="VQA86" i="8"/>
  <c r="VQB86" i="8"/>
  <c r="VQC86" i="8"/>
  <c r="VQD86" i="8"/>
  <c r="VQE86" i="8"/>
  <c r="VQF86" i="8"/>
  <c r="VQG86" i="8"/>
  <c r="VQH86" i="8"/>
  <c r="VQI86" i="8"/>
  <c r="VQJ86" i="8"/>
  <c r="VQK86" i="8"/>
  <c r="VQL86" i="8"/>
  <c r="VQM86" i="8"/>
  <c r="VQN86" i="8"/>
  <c r="VQO86" i="8"/>
  <c r="VQP86" i="8"/>
  <c r="VQQ86" i="8"/>
  <c r="VQR86" i="8"/>
  <c r="VQS86" i="8"/>
  <c r="VQT86" i="8"/>
  <c r="VQU86" i="8"/>
  <c r="VQV86" i="8"/>
  <c r="VQW86" i="8"/>
  <c r="VQX86" i="8"/>
  <c r="VQY86" i="8"/>
  <c r="VQZ86" i="8"/>
  <c r="VRA86" i="8"/>
  <c r="VRB86" i="8"/>
  <c r="VRC86" i="8"/>
  <c r="VRD86" i="8"/>
  <c r="VRE86" i="8"/>
  <c r="VRF86" i="8"/>
  <c r="VRG86" i="8"/>
  <c r="VRH86" i="8"/>
  <c r="VRI86" i="8"/>
  <c r="VRJ86" i="8"/>
  <c r="VRK86" i="8"/>
  <c r="VRL86" i="8"/>
  <c r="VRM86" i="8"/>
  <c r="VRN86" i="8"/>
  <c r="VRO86" i="8"/>
  <c r="VRP86" i="8"/>
  <c r="VRQ86" i="8"/>
  <c r="VRR86" i="8"/>
  <c r="VRS86" i="8"/>
  <c r="VRT86" i="8"/>
  <c r="VRU86" i="8"/>
  <c r="VRV86" i="8"/>
  <c r="VRW86" i="8"/>
  <c r="VRX86" i="8"/>
  <c r="VRY86" i="8"/>
  <c r="VRZ86" i="8"/>
  <c r="VSA86" i="8"/>
  <c r="VSB86" i="8"/>
  <c r="VSC86" i="8"/>
  <c r="VSD86" i="8"/>
  <c r="VSE86" i="8"/>
  <c r="VSF86" i="8"/>
  <c r="VSG86" i="8"/>
  <c r="VSH86" i="8"/>
  <c r="VSI86" i="8"/>
  <c r="VSJ86" i="8"/>
  <c r="VSK86" i="8"/>
  <c r="VSL86" i="8"/>
  <c r="VSM86" i="8"/>
  <c r="VSN86" i="8"/>
  <c r="VSO86" i="8"/>
  <c r="VSP86" i="8"/>
  <c r="VSQ86" i="8"/>
  <c r="VSR86" i="8"/>
  <c r="VSS86" i="8"/>
  <c r="VST86" i="8"/>
  <c r="VSU86" i="8"/>
  <c r="VSV86" i="8"/>
  <c r="VSW86" i="8"/>
  <c r="VSX86" i="8"/>
  <c r="VSY86" i="8"/>
  <c r="VSZ86" i="8"/>
  <c r="VTA86" i="8"/>
  <c r="VTB86" i="8"/>
  <c r="VTC86" i="8"/>
  <c r="VTD86" i="8"/>
  <c r="VTE86" i="8"/>
  <c r="VTF86" i="8"/>
  <c r="VTG86" i="8"/>
  <c r="VTH86" i="8"/>
  <c r="VTI86" i="8"/>
  <c r="VTJ86" i="8"/>
  <c r="VTK86" i="8"/>
  <c r="VTL86" i="8"/>
  <c r="VTM86" i="8"/>
  <c r="VTN86" i="8"/>
  <c r="VTO86" i="8"/>
  <c r="VTP86" i="8"/>
  <c r="VTQ86" i="8"/>
  <c r="VTR86" i="8"/>
  <c r="VTS86" i="8"/>
  <c r="VTT86" i="8"/>
  <c r="VTU86" i="8"/>
  <c r="VTV86" i="8"/>
  <c r="VTW86" i="8"/>
  <c r="VTX86" i="8"/>
  <c r="VTY86" i="8"/>
  <c r="VTZ86" i="8"/>
  <c r="VUA86" i="8"/>
  <c r="VUB86" i="8"/>
  <c r="VUC86" i="8"/>
  <c r="VUD86" i="8"/>
  <c r="VUE86" i="8"/>
  <c r="VUF86" i="8"/>
  <c r="VUG86" i="8"/>
  <c r="VUH86" i="8"/>
  <c r="VUI86" i="8"/>
  <c r="VUJ86" i="8"/>
  <c r="VUK86" i="8"/>
  <c r="VUL86" i="8"/>
  <c r="VUM86" i="8"/>
  <c r="VUN86" i="8"/>
  <c r="VUO86" i="8"/>
  <c r="VUP86" i="8"/>
  <c r="VUQ86" i="8"/>
  <c r="VUR86" i="8"/>
  <c r="VUS86" i="8"/>
  <c r="VUT86" i="8"/>
  <c r="VUU86" i="8"/>
  <c r="VUV86" i="8"/>
  <c r="VUW86" i="8"/>
  <c r="VUX86" i="8"/>
  <c r="VUY86" i="8"/>
  <c r="VUZ86" i="8"/>
  <c r="VVA86" i="8"/>
  <c r="VVB86" i="8"/>
  <c r="VVC86" i="8"/>
  <c r="VVD86" i="8"/>
  <c r="VVE86" i="8"/>
  <c r="VVF86" i="8"/>
  <c r="VVG86" i="8"/>
  <c r="VVH86" i="8"/>
  <c r="VVI86" i="8"/>
  <c r="VVJ86" i="8"/>
  <c r="VVK86" i="8"/>
  <c r="VVL86" i="8"/>
  <c r="VVM86" i="8"/>
  <c r="VVN86" i="8"/>
  <c r="VVO86" i="8"/>
  <c r="VVP86" i="8"/>
  <c r="VVQ86" i="8"/>
  <c r="VVR86" i="8"/>
  <c r="VVS86" i="8"/>
  <c r="VVT86" i="8"/>
  <c r="VVU86" i="8"/>
  <c r="VVV86" i="8"/>
  <c r="VVW86" i="8"/>
  <c r="VVX86" i="8"/>
  <c r="VVY86" i="8"/>
  <c r="VVZ86" i="8"/>
  <c r="VWA86" i="8"/>
  <c r="VWB86" i="8"/>
  <c r="VWC86" i="8"/>
  <c r="VWD86" i="8"/>
  <c r="VWE86" i="8"/>
  <c r="VWF86" i="8"/>
  <c r="VWG86" i="8"/>
  <c r="VWH86" i="8"/>
  <c r="VWI86" i="8"/>
  <c r="VWJ86" i="8"/>
  <c r="VWK86" i="8"/>
  <c r="VWL86" i="8"/>
  <c r="VWM86" i="8"/>
  <c r="VWN86" i="8"/>
  <c r="VWO86" i="8"/>
  <c r="VWP86" i="8"/>
  <c r="VWQ86" i="8"/>
  <c r="VWR86" i="8"/>
  <c r="VWS86" i="8"/>
  <c r="VWT86" i="8"/>
  <c r="VWU86" i="8"/>
  <c r="VWV86" i="8"/>
  <c r="VWW86" i="8"/>
  <c r="VWX86" i="8"/>
  <c r="VWY86" i="8"/>
  <c r="VWZ86" i="8"/>
  <c r="VXA86" i="8"/>
  <c r="VXB86" i="8"/>
  <c r="VXC86" i="8"/>
  <c r="VXD86" i="8"/>
  <c r="VXE86" i="8"/>
  <c r="VXF86" i="8"/>
  <c r="VXG86" i="8"/>
  <c r="VXH86" i="8"/>
  <c r="VXI86" i="8"/>
  <c r="VXJ86" i="8"/>
  <c r="VXK86" i="8"/>
  <c r="VXL86" i="8"/>
  <c r="VXM86" i="8"/>
  <c r="VXN86" i="8"/>
  <c r="VXO86" i="8"/>
  <c r="VXP86" i="8"/>
  <c r="VXQ86" i="8"/>
  <c r="VXR86" i="8"/>
  <c r="VXS86" i="8"/>
  <c r="VXT86" i="8"/>
  <c r="VXU86" i="8"/>
  <c r="VXV86" i="8"/>
  <c r="VXW86" i="8"/>
  <c r="VXX86" i="8"/>
  <c r="VXY86" i="8"/>
  <c r="VXZ86" i="8"/>
  <c r="VYA86" i="8"/>
  <c r="VYB86" i="8"/>
  <c r="VYC86" i="8"/>
  <c r="VYD86" i="8"/>
  <c r="VYE86" i="8"/>
  <c r="VYF86" i="8"/>
  <c r="VYG86" i="8"/>
  <c r="VYH86" i="8"/>
  <c r="VYI86" i="8"/>
  <c r="VYJ86" i="8"/>
  <c r="VYK86" i="8"/>
  <c r="VYL86" i="8"/>
  <c r="VYM86" i="8"/>
  <c r="VYN86" i="8"/>
  <c r="VYO86" i="8"/>
  <c r="VYP86" i="8"/>
  <c r="VYQ86" i="8"/>
  <c r="VYR86" i="8"/>
  <c r="VYS86" i="8"/>
  <c r="VYT86" i="8"/>
  <c r="VYU86" i="8"/>
  <c r="VYV86" i="8"/>
  <c r="VYW86" i="8"/>
  <c r="VYX86" i="8"/>
  <c r="VYY86" i="8"/>
  <c r="VYZ86" i="8"/>
  <c r="VZA86" i="8"/>
  <c r="VZB86" i="8"/>
  <c r="VZC86" i="8"/>
  <c r="VZD86" i="8"/>
  <c r="VZE86" i="8"/>
  <c r="VZF86" i="8"/>
  <c r="VZG86" i="8"/>
  <c r="VZH86" i="8"/>
  <c r="VZI86" i="8"/>
  <c r="VZJ86" i="8"/>
  <c r="VZK86" i="8"/>
  <c r="VZL86" i="8"/>
  <c r="VZM86" i="8"/>
  <c r="VZN86" i="8"/>
  <c r="VZO86" i="8"/>
  <c r="VZP86" i="8"/>
  <c r="VZQ86" i="8"/>
  <c r="VZR86" i="8"/>
  <c r="VZS86" i="8"/>
  <c r="VZT86" i="8"/>
  <c r="VZU86" i="8"/>
  <c r="VZV86" i="8"/>
  <c r="VZW86" i="8"/>
  <c r="VZX86" i="8"/>
  <c r="VZY86" i="8"/>
  <c r="VZZ86" i="8"/>
  <c r="WAA86" i="8"/>
  <c r="WAB86" i="8"/>
  <c r="WAC86" i="8"/>
  <c r="WAD86" i="8"/>
  <c r="WAE86" i="8"/>
  <c r="WAF86" i="8"/>
  <c r="WAG86" i="8"/>
  <c r="WAH86" i="8"/>
  <c r="WAI86" i="8"/>
  <c r="WAJ86" i="8"/>
  <c r="WAK86" i="8"/>
  <c r="WAL86" i="8"/>
  <c r="WAM86" i="8"/>
  <c r="WAN86" i="8"/>
  <c r="WAO86" i="8"/>
  <c r="WAP86" i="8"/>
  <c r="WAQ86" i="8"/>
  <c r="WAR86" i="8"/>
  <c r="WAS86" i="8"/>
  <c r="WAT86" i="8"/>
  <c r="WAU86" i="8"/>
  <c r="WAV86" i="8"/>
  <c r="WAW86" i="8"/>
  <c r="WAX86" i="8"/>
  <c r="WAY86" i="8"/>
  <c r="WAZ86" i="8"/>
  <c r="WBA86" i="8"/>
  <c r="WBB86" i="8"/>
  <c r="WBC86" i="8"/>
  <c r="WBD86" i="8"/>
  <c r="WBE86" i="8"/>
  <c r="WBF86" i="8"/>
  <c r="WBG86" i="8"/>
  <c r="WBH86" i="8"/>
  <c r="WBI86" i="8"/>
  <c r="WBJ86" i="8"/>
  <c r="WBK86" i="8"/>
  <c r="WBL86" i="8"/>
  <c r="WBM86" i="8"/>
  <c r="WBN86" i="8"/>
  <c r="WBO86" i="8"/>
  <c r="WBP86" i="8"/>
  <c r="WBQ86" i="8"/>
  <c r="WBR86" i="8"/>
  <c r="WBS86" i="8"/>
  <c r="WBT86" i="8"/>
  <c r="WBU86" i="8"/>
  <c r="WBV86" i="8"/>
  <c r="WBW86" i="8"/>
  <c r="WBX86" i="8"/>
  <c r="WBY86" i="8"/>
  <c r="WBZ86" i="8"/>
  <c r="WCA86" i="8"/>
  <c r="WCB86" i="8"/>
  <c r="WCC86" i="8"/>
  <c r="WCD86" i="8"/>
  <c r="WCE86" i="8"/>
  <c r="WCF86" i="8"/>
  <c r="WCG86" i="8"/>
  <c r="WCH86" i="8"/>
  <c r="WCI86" i="8"/>
  <c r="WCJ86" i="8"/>
  <c r="WCK86" i="8"/>
  <c r="WCL86" i="8"/>
  <c r="WCM86" i="8"/>
  <c r="WCN86" i="8"/>
  <c r="WCO86" i="8"/>
  <c r="WCP86" i="8"/>
  <c r="WCQ86" i="8"/>
  <c r="WCR86" i="8"/>
  <c r="WCS86" i="8"/>
  <c r="WCT86" i="8"/>
  <c r="WCU86" i="8"/>
  <c r="WCV86" i="8"/>
  <c r="WCW86" i="8"/>
  <c r="WCX86" i="8"/>
  <c r="WCY86" i="8"/>
  <c r="WCZ86" i="8"/>
  <c r="WDA86" i="8"/>
  <c r="WDB86" i="8"/>
  <c r="WDC86" i="8"/>
  <c r="WDD86" i="8"/>
  <c r="WDE86" i="8"/>
  <c r="WDF86" i="8"/>
  <c r="WDG86" i="8"/>
  <c r="WDH86" i="8"/>
  <c r="WDI86" i="8"/>
  <c r="WDJ86" i="8"/>
  <c r="WDK86" i="8"/>
  <c r="WDL86" i="8"/>
  <c r="WDM86" i="8"/>
  <c r="WDN86" i="8"/>
  <c r="WDO86" i="8"/>
  <c r="WDP86" i="8"/>
  <c r="WDQ86" i="8"/>
  <c r="WDR86" i="8"/>
  <c r="WDS86" i="8"/>
  <c r="WDT86" i="8"/>
  <c r="WDU86" i="8"/>
  <c r="WDV86" i="8"/>
  <c r="WDW86" i="8"/>
  <c r="WDX86" i="8"/>
  <c r="WDY86" i="8"/>
  <c r="WDZ86" i="8"/>
  <c r="WEA86" i="8"/>
  <c r="WEB86" i="8"/>
  <c r="WEC86" i="8"/>
  <c r="WED86" i="8"/>
  <c r="WEE86" i="8"/>
  <c r="WEF86" i="8"/>
  <c r="WEG86" i="8"/>
  <c r="WEH86" i="8"/>
  <c r="WEI86" i="8"/>
  <c r="WEJ86" i="8"/>
  <c r="WEK86" i="8"/>
  <c r="WEL86" i="8"/>
  <c r="WEM86" i="8"/>
  <c r="WEN86" i="8"/>
  <c r="WEO86" i="8"/>
  <c r="WEP86" i="8"/>
  <c r="WEQ86" i="8"/>
  <c r="WER86" i="8"/>
  <c r="WES86" i="8"/>
  <c r="WET86" i="8"/>
  <c r="WEU86" i="8"/>
  <c r="WEV86" i="8"/>
  <c r="WEW86" i="8"/>
  <c r="WEX86" i="8"/>
  <c r="WEY86" i="8"/>
  <c r="WEZ86" i="8"/>
  <c r="WFA86" i="8"/>
  <c r="WFB86" i="8"/>
  <c r="WFC86" i="8"/>
  <c r="WFD86" i="8"/>
  <c r="WFE86" i="8"/>
  <c r="WFF86" i="8"/>
  <c r="WFG86" i="8"/>
  <c r="WFH86" i="8"/>
  <c r="WFI86" i="8"/>
  <c r="WFJ86" i="8"/>
  <c r="WFK86" i="8"/>
  <c r="WFL86" i="8"/>
  <c r="WFM86" i="8"/>
  <c r="WFN86" i="8"/>
  <c r="WFO86" i="8"/>
  <c r="WFP86" i="8"/>
  <c r="WFQ86" i="8"/>
  <c r="WFR86" i="8"/>
  <c r="WFS86" i="8"/>
  <c r="WFT86" i="8"/>
  <c r="WFU86" i="8"/>
  <c r="WFV86" i="8"/>
  <c r="WFW86" i="8"/>
  <c r="WFX86" i="8"/>
  <c r="WFY86" i="8"/>
  <c r="WFZ86" i="8"/>
  <c r="WGA86" i="8"/>
  <c r="WGB86" i="8"/>
  <c r="WGC86" i="8"/>
  <c r="WGD86" i="8"/>
  <c r="WGE86" i="8"/>
  <c r="WGF86" i="8"/>
  <c r="WGG86" i="8"/>
  <c r="WGH86" i="8"/>
  <c r="WGI86" i="8"/>
  <c r="WGJ86" i="8"/>
  <c r="WGK86" i="8"/>
  <c r="WGL86" i="8"/>
  <c r="WGM86" i="8"/>
  <c r="WGN86" i="8"/>
  <c r="WGO86" i="8"/>
  <c r="WGP86" i="8"/>
  <c r="WGQ86" i="8"/>
  <c r="WGR86" i="8"/>
  <c r="WGS86" i="8"/>
  <c r="WGT86" i="8"/>
  <c r="WGU86" i="8"/>
  <c r="WGV86" i="8"/>
  <c r="WGW86" i="8"/>
  <c r="WGX86" i="8"/>
  <c r="WGY86" i="8"/>
  <c r="WGZ86" i="8"/>
  <c r="WHA86" i="8"/>
  <c r="WHB86" i="8"/>
  <c r="WHC86" i="8"/>
  <c r="WHD86" i="8"/>
  <c r="WHE86" i="8"/>
  <c r="WHF86" i="8"/>
  <c r="WHG86" i="8"/>
  <c r="WHH86" i="8"/>
  <c r="WHI86" i="8"/>
  <c r="WHJ86" i="8"/>
  <c r="WHK86" i="8"/>
  <c r="WHL86" i="8"/>
  <c r="WHM86" i="8"/>
  <c r="WHN86" i="8"/>
  <c r="WHO86" i="8"/>
  <c r="WHP86" i="8"/>
  <c r="WHQ86" i="8"/>
  <c r="WHR86" i="8"/>
  <c r="WHS86" i="8"/>
  <c r="WHT86" i="8"/>
  <c r="WHU86" i="8"/>
  <c r="WHV86" i="8"/>
  <c r="WHW86" i="8"/>
  <c r="WHX86" i="8"/>
  <c r="WHY86" i="8"/>
  <c r="WHZ86" i="8"/>
  <c r="WIA86" i="8"/>
  <c r="WIB86" i="8"/>
  <c r="WIC86" i="8"/>
  <c r="WID86" i="8"/>
  <c r="WIE86" i="8"/>
  <c r="WIF86" i="8"/>
  <c r="WIG86" i="8"/>
  <c r="WIH86" i="8"/>
  <c r="WII86" i="8"/>
  <c r="WIJ86" i="8"/>
  <c r="WIK86" i="8"/>
  <c r="WIL86" i="8"/>
  <c r="WIM86" i="8"/>
  <c r="WIN86" i="8"/>
  <c r="WIO86" i="8"/>
  <c r="WIP86" i="8"/>
  <c r="WIQ86" i="8"/>
  <c r="WIR86" i="8"/>
  <c r="WIS86" i="8"/>
  <c r="WIT86" i="8"/>
  <c r="WIU86" i="8"/>
  <c r="WIV86" i="8"/>
  <c r="WIW86" i="8"/>
  <c r="WIX86" i="8"/>
  <c r="WIY86" i="8"/>
  <c r="WIZ86" i="8"/>
  <c r="WJA86" i="8"/>
  <c r="WJB86" i="8"/>
  <c r="WJC86" i="8"/>
  <c r="WJD86" i="8"/>
  <c r="WJE86" i="8"/>
  <c r="WJF86" i="8"/>
  <c r="WJG86" i="8"/>
  <c r="WJH86" i="8"/>
  <c r="WJI86" i="8"/>
  <c r="WJJ86" i="8"/>
  <c r="WJK86" i="8"/>
  <c r="WJL86" i="8"/>
  <c r="WJM86" i="8"/>
  <c r="WJN86" i="8"/>
  <c r="WJO86" i="8"/>
  <c r="WJP86" i="8"/>
  <c r="WJQ86" i="8"/>
  <c r="WJR86" i="8"/>
  <c r="WJS86" i="8"/>
  <c r="WJT86" i="8"/>
  <c r="WJU86" i="8"/>
  <c r="WJV86" i="8"/>
  <c r="WJW86" i="8"/>
  <c r="WJX86" i="8"/>
  <c r="WJY86" i="8"/>
  <c r="WJZ86" i="8"/>
  <c r="WKA86" i="8"/>
  <c r="WKB86" i="8"/>
  <c r="WKC86" i="8"/>
  <c r="WKD86" i="8"/>
  <c r="WKE86" i="8"/>
  <c r="WKF86" i="8"/>
  <c r="WKG86" i="8"/>
  <c r="WKH86" i="8"/>
  <c r="WKI86" i="8"/>
  <c r="WKJ86" i="8"/>
  <c r="WKK86" i="8"/>
  <c r="WKL86" i="8"/>
  <c r="WKM86" i="8"/>
  <c r="WKN86" i="8"/>
  <c r="WKO86" i="8"/>
  <c r="WKP86" i="8"/>
  <c r="WKQ86" i="8"/>
  <c r="WKR86" i="8"/>
  <c r="WKS86" i="8"/>
  <c r="WKT86" i="8"/>
  <c r="WKU86" i="8"/>
  <c r="WKV86" i="8"/>
  <c r="WKW86" i="8"/>
  <c r="WKX86" i="8"/>
  <c r="WKY86" i="8"/>
  <c r="WKZ86" i="8"/>
  <c r="WLA86" i="8"/>
  <c r="WLB86" i="8"/>
  <c r="WLC86" i="8"/>
  <c r="WLD86" i="8"/>
  <c r="WLE86" i="8"/>
  <c r="WLF86" i="8"/>
  <c r="WLG86" i="8"/>
  <c r="WLH86" i="8"/>
  <c r="WLI86" i="8"/>
  <c r="WLJ86" i="8"/>
  <c r="WLK86" i="8"/>
  <c r="WLL86" i="8"/>
  <c r="WLM86" i="8"/>
  <c r="WLN86" i="8"/>
  <c r="WLO86" i="8"/>
  <c r="WLP86" i="8"/>
  <c r="WLQ86" i="8"/>
  <c r="WLR86" i="8"/>
  <c r="WLS86" i="8"/>
  <c r="WLT86" i="8"/>
  <c r="WLU86" i="8"/>
  <c r="WLV86" i="8"/>
  <c r="WLW86" i="8"/>
  <c r="WLX86" i="8"/>
  <c r="WLY86" i="8"/>
  <c r="WLZ86" i="8"/>
  <c r="WMA86" i="8"/>
  <c r="WMB86" i="8"/>
  <c r="WMC86" i="8"/>
  <c r="WMD86" i="8"/>
  <c r="WME86" i="8"/>
  <c r="WMF86" i="8"/>
  <c r="WMG86" i="8"/>
  <c r="WMH86" i="8"/>
  <c r="WMI86" i="8"/>
  <c r="WMJ86" i="8"/>
  <c r="WMK86" i="8"/>
  <c r="WML86" i="8"/>
  <c r="WMM86" i="8"/>
  <c r="WMN86" i="8"/>
  <c r="WMO86" i="8"/>
  <c r="WMP86" i="8"/>
  <c r="WMQ86" i="8"/>
  <c r="WMR86" i="8"/>
  <c r="WMS86" i="8"/>
  <c r="WMT86" i="8"/>
  <c r="WMU86" i="8"/>
  <c r="WMV86" i="8"/>
  <c r="WMW86" i="8"/>
  <c r="WMX86" i="8"/>
  <c r="WMY86" i="8"/>
  <c r="WMZ86" i="8"/>
  <c r="WNA86" i="8"/>
  <c r="WNB86" i="8"/>
  <c r="WNC86" i="8"/>
  <c r="WND86" i="8"/>
  <c r="WNE86" i="8"/>
  <c r="WNF86" i="8"/>
  <c r="WNG86" i="8"/>
  <c r="WNH86" i="8"/>
  <c r="WNI86" i="8"/>
  <c r="WNJ86" i="8"/>
  <c r="WNK86" i="8"/>
  <c r="WNL86" i="8"/>
  <c r="WNM86" i="8"/>
  <c r="WNN86" i="8"/>
  <c r="WNO86" i="8"/>
  <c r="WNP86" i="8"/>
  <c r="WNQ86" i="8"/>
  <c r="WNR86" i="8"/>
  <c r="WNS86" i="8"/>
  <c r="WNT86" i="8"/>
  <c r="WNU86" i="8"/>
  <c r="WNV86" i="8"/>
  <c r="WNW86" i="8"/>
  <c r="WNX86" i="8"/>
  <c r="WNY86" i="8"/>
  <c r="WNZ86" i="8"/>
  <c r="WOA86" i="8"/>
  <c r="WOB86" i="8"/>
  <c r="WOC86" i="8"/>
  <c r="WOD86" i="8"/>
  <c r="WOE86" i="8"/>
  <c r="WOF86" i="8"/>
  <c r="WOG86" i="8"/>
  <c r="WOH86" i="8"/>
  <c r="WOI86" i="8"/>
  <c r="WOJ86" i="8"/>
  <c r="WOK86" i="8"/>
  <c r="WOL86" i="8"/>
  <c r="WOM86" i="8"/>
  <c r="WON86" i="8"/>
  <c r="WOO86" i="8"/>
  <c r="WOP86" i="8"/>
  <c r="WOQ86" i="8"/>
  <c r="WOR86" i="8"/>
  <c r="WOS86" i="8"/>
  <c r="WOT86" i="8"/>
  <c r="WOU86" i="8"/>
  <c r="WOV86" i="8"/>
  <c r="WOW86" i="8"/>
  <c r="WOX86" i="8"/>
  <c r="WOY86" i="8"/>
  <c r="WOZ86" i="8"/>
  <c r="WPA86" i="8"/>
  <c r="WPB86" i="8"/>
  <c r="WPC86" i="8"/>
  <c r="WPD86" i="8"/>
  <c r="WPE86" i="8"/>
  <c r="WPF86" i="8"/>
  <c r="WPG86" i="8"/>
  <c r="WPH86" i="8"/>
  <c r="WPI86" i="8"/>
  <c r="WPJ86" i="8"/>
  <c r="WPK86" i="8"/>
  <c r="WPL86" i="8"/>
  <c r="WPM86" i="8"/>
  <c r="WPN86" i="8"/>
  <c r="WPO86" i="8"/>
  <c r="WPP86" i="8"/>
  <c r="WPQ86" i="8"/>
  <c r="WPR86" i="8"/>
  <c r="WPS86" i="8"/>
  <c r="WPT86" i="8"/>
  <c r="WPU86" i="8"/>
  <c r="WPV86" i="8"/>
  <c r="WPW86" i="8"/>
  <c r="WPX86" i="8"/>
  <c r="WPY86" i="8"/>
  <c r="WPZ86" i="8"/>
  <c r="WQA86" i="8"/>
  <c r="WQB86" i="8"/>
  <c r="WQC86" i="8"/>
  <c r="WQD86" i="8"/>
  <c r="WQE86" i="8"/>
  <c r="WQF86" i="8"/>
  <c r="WQG86" i="8"/>
  <c r="WQH86" i="8"/>
  <c r="WQI86" i="8"/>
  <c r="WQJ86" i="8"/>
  <c r="WQK86" i="8"/>
  <c r="WQL86" i="8"/>
  <c r="WQM86" i="8"/>
  <c r="WQN86" i="8"/>
  <c r="WQO86" i="8"/>
  <c r="WQP86" i="8"/>
  <c r="WQQ86" i="8"/>
  <c r="WQR86" i="8"/>
  <c r="WQS86" i="8"/>
  <c r="WQT86" i="8"/>
  <c r="WQU86" i="8"/>
  <c r="WQV86" i="8"/>
  <c r="WQW86" i="8"/>
  <c r="WQX86" i="8"/>
  <c r="WQY86" i="8"/>
  <c r="WQZ86" i="8"/>
  <c r="WRA86" i="8"/>
  <c r="WRB86" i="8"/>
  <c r="WRC86" i="8"/>
  <c r="WRD86" i="8"/>
  <c r="WRE86" i="8"/>
  <c r="WRF86" i="8"/>
  <c r="WRG86" i="8"/>
  <c r="WRH86" i="8"/>
  <c r="WRI86" i="8"/>
  <c r="WRJ86" i="8"/>
  <c r="WRK86" i="8"/>
  <c r="WRL86" i="8"/>
  <c r="WRM86" i="8"/>
  <c r="WRN86" i="8"/>
  <c r="WRO86" i="8"/>
  <c r="WRP86" i="8"/>
  <c r="WRQ86" i="8"/>
  <c r="WRR86" i="8"/>
  <c r="WRS86" i="8"/>
  <c r="WRT86" i="8"/>
  <c r="WRU86" i="8"/>
  <c r="WRV86" i="8"/>
  <c r="WRW86" i="8"/>
  <c r="WRX86" i="8"/>
  <c r="WRY86" i="8"/>
  <c r="WRZ86" i="8"/>
  <c r="WSA86" i="8"/>
  <c r="WSB86" i="8"/>
  <c r="WSC86" i="8"/>
  <c r="WSD86" i="8"/>
  <c r="WSE86" i="8"/>
  <c r="WSF86" i="8"/>
  <c r="WSG86" i="8"/>
  <c r="WSH86" i="8"/>
  <c r="WSI86" i="8"/>
  <c r="WSJ86" i="8"/>
  <c r="WSK86" i="8"/>
  <c r="WSL86" i="8"/>
  <c r="WSM86" i="8"/>
  <c r="WSN86" i="8"/>
  <c r="WSO86" i="8"/>
  <c r="WSP86" i="8"/>
  <c r="WSQ86" i="8"/>
  <c r="WSR86" i="8"/>
  <c r="WSS86" i="8"/>
  <c r="WST86" i="8"/>
  <c r="WSU86" i="8"/>
  <c r="WSV86" i="8"/>
  <c r="WSW86" i="8"/>
  <c r="WSX86" i="8"/>
  <c r="WSY86" i="8"/>
  <c r="WSZ86" i="8"/>
  <c r="WTA86" i="8"/>
  <c r="WTB86" i="8"/>
  <c r="WTC86" i="8"/>
  <c r="WTD86" i="8"/>
  <c r="WTE86" i="8"/>
  <c r="WTF86" i="8"/>
  <c r="WTG86" i="8"/>
  <c r="WTH86" i="8"/>
  <c r="WTI86" i="8"/>
  <c r="WTJ86" i="8"/>
  <c r="WTK86" i="8"/>
  <c r="WTL86" i="8"/>
  <c r="WTM86" i="8"/>
  <c r="WTN86" i="8"/>
  <c r="WTO86" i="8"/>
  <c r="WTP86" i="8"/>
  <c r="WTQ86" i="8"/>
  <c r="WTR86" i="8"/>
  <c r="WTS86" i="8"/>
  <c r="WTT86" i="8"/>
  <c r="WTU86" i="8"/>
  <c r="WTV86" i="8"/>
  <c r="WTW86" i="8"/>
  <c r="WTX86" i="8"/>
  <c r="WTY86" i="8"/>
  <c r="WTZ86" i="8"/>
  <c r="WUA86" i="8"/>
  <c r="WUB86" i="8"/>
  <c r="WUC86" i="8"/>
  <c r="WUD86" i="8"/>
  <c r="WUE86" i="8"/>
  <c r="WUF86" i="8"/>
  <c r="WUG86" i="8"/>
  <c r="WUH86" i="8"/>
  <c r="WUI86" i="8"/>
  <c r="WUJ86" i="8"/>
  <c r="WUK86" i="8"/>
  <c r="WUL86" i="8"/>
  <c r="WUM86" i="8"/>
  <c r="WUN86" i="8"/>
  <c r="WUO86" i="8"/>
  <c r="WUP86" i="8"/>
  <c r="WUQ86" i="8"/>
  <c r="WUR86" i="8"/>
  <c r="WUS86" i="8"/>
  <c r="WUT86" i="8"/>
  <c r="WUU86" i="8"/>
  <c r="WUV86" i="8"/>
  <c r="WUW86" i="8"/>
  <c r="WUX86" i="8"/>
  <c r="WUY86" i="8"/>
  <c r="WUZ86" i="8"/>
  <c r="WVA86" i="8"/>
  <c r="WVB86" i="8"/>
  <c r="WVC86" i="8"/>
  <c r="WVD86" i="8"/>
  <c r="WVE86" i="8"/>
  <c r="WVF86" i="8"/>
  <c r="WVG86" i="8"/>
  <c r="WVH86" i="8"/>
  <c r="WVI86" i="8"/>
  <c r="WVJ86" i="8"/>
  <c r="WVK86" i="8"/>
  <c r="WVL86" i="8"/>
  <c r="WVM86" i="8"/>
  <c r="WVN86" i="8"/>
  <c r="WVO86" i="8"/>
  <c r="WVP86" i="8"/>
  <c r="WVQ86" i="8"/>
  <c r="WVR86" i="8"/>
  <c r="WVS86" i="8"/>
  <c r="WVT86" i="8"/>
  <c r="WVU86" i="8"/>
  <c r="WVV86" i="8"/>
  <c r="WVW86" i="8"/>
  <c r="WVX86" i="8"/>
  <c r="WVY86" i="8"/>
  <c r="WVZ86" i="8"/>
  <c r="WWA86" i="8"/>
  <c r="WWB86" i="8"/>
  <c r="WWC86" i="8"/>
  <c r="WWD86" i="8"/>
  <c r="WWE86" i="8"/>
  <c r="WWF86" i="8"/>
  <c r="WWG86" i="8"/>
  <c r="WWH86" i="8"/>
  <c r="WWI86" i="8"/>
  <c r="WWJ86" i="8"/>
  <c r="WWK86" i="8"/>
  <c r="WWL86" i="8"/>
  <c r="WWM86" i="8"/>
  <c r="WWN86" i="8"/>
  <c r="WWO86" i="8"/>
  <c r="WWP86" i="8"/>
  <c r="WWQ86" i="8"/>
  <c r="WWR86" i="8"/>
  <c r="WWS86" i="8"/>
  <c r="WWT86" i="8"/>
  <c r="WWU86" i="8"/>
  <c r="WWV86" i="8"/>
  <c r="WWW86" i="8"/>
  <c r="WWX86" i="8"/>
  <c r="WWY86" i="8"/>
  <c r="WWZ86" i="8"/>
  <c r="WXA86" i="8"/>
  <c r="WXB86" i="8"/>
  <c r="WXC86" i="8"/>
  <c r="WXD86" i="8"/>
  <c r="WXE86" i="8"/>
  <c r="WXF86" i="8"/>
  <c r="WXG86" i="8"/>
  <c r="WXH86" i="8"/>
  <c r="WXI86" i="8"/>
  <c r="WXJ86" i="8"/>
  <c r="WXK86" i="8"/>
  <c r="WXL86" i="8"/>
  <c r="WXM86" i="8"/>
  <c r="WXN86" i="8"/>
  <c r="WXO86" i="8"/>
  <c r="WXP86" i="8"/>
  <c r="WXQ86" i="8"/>
  <c r="WXR86" i="8"/>
  <c r="WXS86" i="8"/>
  <c r="WXT86" i="8"/>
  <c r="WXU86" i="8"/>
  <c r="WXV86" i="8"/>
  <c r="WXW86" i="8"/>
  <c r="WXX86" i="8"/>
  <c r="WXY86" i="8"/>
  <c r="WXZ86" i="8"/>
  <c r="WYA86" i="8"/>
  <c r="WYB86" i="8"/>
  <c r="WYC86" i="8"/>
  <c r="WYD86" i="8"/>
  <c r="WYE86" i="8"/>
  <c r="WYF86" i="8"/>
  <c r="WYG86" i="8"/>
  <c r="WYH86" i="8"/>
  <c r="WYI86" i="8"/>
  <c r="WYJ86" i="8"/>
  <c r="WYK86" i="8"/>
  <c r="WYL86" i="8"/>
  <c r="WYM86" i="8"/>
  <c r="WYN86" i="8"/>
  <c r="WYO86" i="8"/>
  <c r="WYP86" i="8"/>
  <c r="WYQ86" i="8"/>
  <c r="WYR86" i="8"/>
  <c r="WYS86" i="8"/>
  <c r="WYT86" i="8"/>
  <c r="WYU86" i="8"/>
  <c r="WYV86" i="8"/>
  <c r="WYW86" i="8"/>
  <c r="WYX86" i="8"/>
  <c r="WYY86" i="8"/>
  <c r="WYZ86" i="8"/>
  <c r="WZA86" i="8"/>
  <c r="WZB86" i="8"/>
  <c r="WZC86" i="8"/>
  <c r="WZD86" i="8"/>
  <c r="WZE86" i="8"/>
  <c r="WZF86" i="8"/>
  <c r="WZG86" i="8"/>
  <c r="WZH86" i="8"/>
  <c r="WZI86" i="8"/>
  <c r="WZJ86" i="8"/>
  <c r="WZK86" i="8"/>
  <c r="WZL86" i="8"/>
  <c r="WZM86" i="8"/>
  <c r="WZN86" i="8"/>
  <c r="WZO86" i="8"/>
  <c r="WZP86" i="8"/>
  <c r="WZQ86" i="8"/>
  <c r="WZR86" i="8"/>
  <c r="WZS86" i="8"/>
  <c r="WZT86" i="8"/>
  <c r="WZU86" i="8"/>
  <c r="WZV86" i="8"/>
  <c r="WZW86" i="8"/>
  <c r="WZX86" i="8"/>
  <c r="WZY86" i="8"/>
  <c r="WZZ86" i="8"/>
  <c r="XAA86" i="8"/>
  <c r="XAB86" i="8"/>
  <c r="XAC86" i="8"/>
  <c r="XAD86" i="8"/>
  <c r="XAE86" i="8"/>
  <c r="XAF86" i="8"/>
  <c r="XAG86" i="8"/>
  <c r="XAH86" i="8"/>
  <c r="XAI86" i="8"/>
  <c r="XAJ86" i="8"/>
  <c r="XAK86" i="8"/>
  <c r="XAL86" i="8"/>
  <c r="XAM86" i="8"/>
  <c r="XAN86" i="8"/>
  <c r="XAO86" i="8"/>
  <c r="XAP86" i="8"/>
  <c r="XAQ86" i="8"/>
  <c r="XAR86" i="8"/>
  <c r="XAS86" i="8"/>
  <c r="XAT86" i="8"/>
  <c r="XAU86" i="8"/>
  <c r="XAV86" i="8"/>
  <c r="XAW86" i="8"/>
  <c r="XAX86" i="8"/>
  <c r="XAY86" i="8"/>
  <c r="XAZ86" i="8"/>
  <c r="XBA86" i="8"/>
  <c r="XBB86" i="8"/>
  <c r="XBC86" i="8"/>
  <c r="XBD86" i="8"/>
  <c r="XBE86" i="8"/>
  <c r="XBF86" i="8"/>
  <c r="XBG86" i="8"/>
  <c r="XBH86" i="8"/>
  <c r="XBI86" i="8"/>
  <c r="XBJ86" i="8"/>
  <c r="XBK86" i="8"/>
  <c r="XBL86" i="8"/>
  <c r="XBM86" i="8"/>
  <c r="XBN86" i="8"/>
  <c r="XBO86" i="8"/>
  <c r="XBP86" i="8"/>
  <c r="XBQ86" i="8"/>
  <c r="XBR86" i="8"/>
  <c r="XBS86" i="8"/>
  <c r="XBT86" i="8"/>
  <c r="XBU86" i="8"/>
  <c r="XBV86" i="8"/>
  <c r="XBW86" i="8"/>
  <c r="XBX86" i="8"/>
  <c r="XBY86" i="8"/>
  <c r="XBZ86" i="8"/>
  <c r="XCA86" i="8"/>
  <c r="XCB86" i="8"/>
  <c r="XCC86" i="8"/>
  <c r="XCD86" i="8"/>
  <c r="XCE86" i="8"/>
  <c r="XCF86" i="8"/>
  <c r="XCG86" i="8"/>
  <c r="XCH86" i="8"/>
  <c r="XCI86" i="8"/>
  <c r="XCJ86" i="8"/>
  <c r="XCK86" i="8"/>
  <c r="XCL86" i="8"/>
  <c r="XCM86" i="8"/>
  <c r="XCN86" i="8"/>
  <c r="XCO86" i="8"/>
  <c r="XCP86" i="8"/>
  <c r="XCQ86" i="8"/>
  <c r="XCR86" i="8"/>
  <c r="XCS86" i="8"/>
  <c r="XCT86" i="8"/>
  <c r="XCU86" i="8"/>
  <c r="XCV86" i="8"/>
  <c r="XCW86" i="8"/>
  <c r="XCX86" i="8"/>
  <c r="XCY86" i="8"/>
  <c r="XCZ86" i="8"/>
  <c r="XDA86" i="8"/>
  <c r="XDB86" i="8"/>
  <c r="XDC86" i="8"/>
  <c r="XDD86" i="8"/>
  <c r="XDE86" i="8"/>
  <c r="XDF86" i="8"/>
  <c r="XDG86" i="8"/>
  <c r="XDH86" i="8"/>
  <c r="XDI86" i="8"/>
  <c r="XDJ86" i="8"/>
  <c r="XDK86" i="8"/>
  <c r="XDL86" i="8"/>
  <c r="XDM86" i="8"/>
  <c r="XDN86" i="8"/>
  <c r="XDO86" i="8"/>
  <c r="XDP86" i="8"/>
  <c r="XDQ86" i="8"/>
  <c r="XDR86" i="8"/>
  <c r="XDS86" i="8"/>
  <c r="XDT86" i="8"/>
  <c r="XDU86" i="8"/>
  <c r="XDV86" i="8"/>
  <c r="XDW86" i="8"/>
  <c r="XDX86" i="8"/>
  <c r="XDY86" i="8"/>
  <c r="XDZ86" i="8"/>
  <c r="XEA86" i="8"/>
  <c r="XEB86" i="8"/>
  <c r="XEC86" i="8"/>
  <c r="XED86" i="8"/>
  <c r="XEE86" i="8"/>
  <c r="XEF86" i="8"/>
  <c r="XEG86" i="8"/>
  <c r="XEH86" i="8"/>
  <c r="XEI86" i="8"/>
  <c r="XEJ86" i="8"/>
  <c r="XEK86" i="8"/>
  <c r="XEL86" i="8"/>
  <c r="XEM86" i="8"/>
  <c r="XEN86" i="8"/>
  <c r="XEO86" i="8"/>
  <c r="XEP86" i="8"/>
  <c r="XEQ86" i="8"/>
  <c r="XER86" i="8"/>
  <c r="XES86" i="8"/>
  <c r="XET86" i="8"/>
  <c r="XEU86" i="8"/>
  <c r="XEV86" i="8"/>
  <c r="XEW86" i="8"/>
  <c r="XEX86" i="8"/>
  <c r="XEY86" i="8"/>
  <c r="XEZ86" i="8"/>
  <c r="XFA86" i="8"/>
  <c r="XFB86" i="8"/>
  <c r="XFC86" i="8"/>
  <c r="XFD86" i="8"/>
  <c r="G187" i="15"/>
  <c r="E152" i="15"/>
  <c r="F152" i="15"/>
  <c r="D152" i="15"/>
  <c r="C72" i="15"/>
  <c r="C74" i="15" s="1"/>
  <c r="G181" i="15"/>
  <c r="G186" i="15"/>
  <c r="G185" i="15"/>
  <c r="G184" i="15"/>
  <c r="F64" i="15"/>
  <c r="E64" i="15"/>
  <c r="D64" i="15"/>
  <c r="C61" i="8"/>
  <c r="C64" i="10"/>
  <c r="C144" i="11" s="1"/>
  <c r="C63" i="10"/>
  <c r="C147" i="11" s="1"/>
  <c r="C59" i="10"/>
  <c r="F102" i="10"/>
  <c r="R88" i="10" s="1"/>
  <c r="E102" i="10"/>
  <c r="Q88" i="10" s="1"/>
  <c r="D102" i="10"/>
  <c r="P88" i="10" s="1"/>
  <c r="C65" i="8"/>
  <c r="C147" i="9" s="1"/>
  <c r="C64" i="8"/>
  <c r="C144" i="9" s="1"/>
  <c r="C59" i="8"/>
  <c r="F104" i="8"/>
  <c r="E98" i="8"/>
  <c r="E104" i="8" s="1"/>
  <c r="D98" i="8"/>
  <c r="D104" i="8" s="1"/>
  <c r="F92" i="8"/>
  <c r="E92" i="8"/>
  <c r="D92" i="8"/>
  <c r="G17" i="2"/>
  <c r="C17" i="2" s="1"/>
  <c r="D18" i="2" s="1"/>
  <c r="E555" i="15" l="1"/>
  <c r="F353" i="16" s="1"/>
  <c r="E554" i="15"/>
  <c r="F363" i="16" s="1"/>
  <c r="H550" i="15"/>
  <c r="H344" i="16"/>
  <c r="G551" i="15"/>
  <c r="F552" i="15"/>
  <c r="F535" i="15"/>
  <c r="G535" i="15" s="1"/>
  <c r="H535" i="15" s="1"/>
  <c r="F320" i="16"/>
  <c r="E538" i="15"/>
  <c r="E539" i="15"/>
  <c r="F329" i="16" s="1"/>
  <c r="C101" i="10"/>
  <c r="C137" i="11" s="1"/>
  <c r="C93" i="10"/>
  <c r="C96" i="11" s="1"/>
  <c r="C83" i="10"/>
  <c r="C105" i="11" s="1"/>
  <c r="C70" i="10"/>
  <c r="C72" i="10"/>
  <c r="C100" i="10"/>
  <c r="C131" i="11" s="1"/>
  <c r="C90" i="10"/>
  <c r="C82" i="10"/>
  <c r="C100" i="11" s="1"/>
  <c r="C69" i="10"/>
  <c r="C85" i="10"/>
  <c r="C115" i="11" s="1"/>
  <c r="C84" i="10"/>
  <c r="C110" i="11" s="1"/>
  <c r="C99" i="10"/>
  <c r="C126" i="11" s="1"/>
  <c r="C89" i="10"/>
  <c r="C136" i="11" s="1"/>
  <c r="C81" i="10"/>
  <c r="C95" i="11" s="1"/>
  <c r="C68" i="10"/>
  <c r="C76" i="10"/>
  <c r="C151" i="11" s="1"/>
  <c r="C71" i="10"/>
  <c r="C110" i="10"/>
  <c r="C98" i="10"/>
  <c r="C121" i="11" s="1"/>
  <c r="C88" i="10"/>
  <c r="C130" i="11" s="1"/>
  <c r="C78" i="10"/>
  <c r="C157" i="11" s="1"/>
  <c r="C67" i="10"/>
  <c r="C86" i="10"/>
  <c r="C120" i="11" s="1"/>
  <c r="C109" i="10"/>
  <c r="C97" i="10"/>
  <c r="C116" i="11" s="1"/>
  <c r="C87" i="10"/>
  <c r="C125" i="11" s="1"/>
  <c r="C77" i="10"/>
  <c r="C154" i="11" s="1"/>
  <c r="C96" i="10"/>
  <c r="C111" i="11" s="1"/>
  <c r="C94" i="10"/>
  <c r="C101" i="11" s="1"/>
  <c r="C95" i="10"/>
  <c r="C106" i="11" s="1"/>
  <c r="C102" i="10"/>
  <c r="C105" i="10"/>
  <c r="C106" i="10"/>
  <c r="C164" i="11" s="1"/>
  <c r="F18" i="2"/>
  <c r="E18" i="2"/>
  <c r="C113" i="8"/>
  <c r="C100" i="8"/>
  <c r="C90" i="8"/>
  <c r="C78" i="8"/>
  <c r="C68" i="8"/>
  <c r="C92" i="8"/>
  <c r="C101" i="8"/>
  <c r="C69" i="8"/>
  <c r="C112" i="8"/>
  <c r="C99" i="8"/>
  <c r="C89" i="8"/>
  <c r="C77" i="8"/>
  <c r="C108" i="8"/>
  <c r="C98" i="8"/>
  <c r="C88" i="8"/>
  <c r="C76" i="8"/>
  <c r="C102" i="8"/>
  <c r="C84" i="8"/>
  <c r="C107" i="8"/>
  <c r="C97" i="8"/>
  <c r="C87" i="8"/>
  <c r="C75" i="8"/>
  <c r="C104" i="8"/>
  <c r="C96" i="8"/>
  <c r="C86" i="8"/>
  <c r="C74" i="8"/>
  <c r="C103" i="8"/>
  <c r="C95" i="8"/>
  <c r="C85" i="8"/>
  <c r="C71" i="8"/>
  <c r="C79" i="8"/>
  <c r="C70" i="8"/>
  <c r="C91" i="8"/>
  <c r="C83" i="8"/>
  <c r="E165" i="9"/>
  <c r="E128" i="9"/>
  <c r="F567" i="15"/>
  <c r="G403" i="16" s="1"/>
  <c r="G394" i="16"/>
  <c r="E303" i="16"/>
  <c r="E520" i="15"/>
  <c r="F566" i="15"/>
  <c r="G564" i="15"/>
  <c r="F565" i="15"/>
  <c r="G411" i="16" s="1"/>
  <c r="F575" i="15"/>
  <c r="G369" i="16" s="1"/>
  <c r="I534" i="15"/>
  <c r="F519" i="15"/>
  <c r="G518" i="15"/>
  <c r="AH93" i="8"/>
  <c r="AF93" i="8"/>
  <c r="AG93" i="8"/>
  <c r="D101" i="5"/>
  <c r="E101" i="5"/>
  <c r="F101" i="5"/>
  <c r="G101" i="5"/>
  <c r="H101" i="5"/>
  <c r="I101" i="5"/>
  <c r="J101" i="5"/>
  <c r="K101" i="5"/>
  <c r="L101" i="5"/>
  <c r="M101" i="5"/>
  <c r="N101" i="5"/>
  <c r="O101" i="5"/>
  <c r="P101" i="5"/>
  <c r="Q101" i="5"/>
  <c r="R101" i="5"/>
  <c r="S101" i="5"/>
  <c r="T101" i="5"/>
  <c r="U101" i="5"/>
  <c r="V101" i="5"/>
  <c r="C101" i="5"/>
  <c r="C85" i="2"/>
  <c r="C106" i="2" s="1"/>
  <c r="F204" i="1"/>
  <c r="G204" i="1"/>
  <c r="H204" i="1"/>
  <c r="I204" i="1"/>
  <c r="J204" i="1"/>
  <c r="K204" i="1"/>
  <c r="L204" i="1"/>
  <c r="M204" i="1"/>
  <c r="N204" i="1"/>
  <c r="O204" i="1"/>
  <c r="P204" i="1"/>
  <c r="Q204" i="1"/>
  <c r="R204" i="1"/>
  <c r="S204" i="1"/>
  <c r="T204" i="1"/>
  <c r="U204" i="1"/>
  <c r="V204" i="1"/>
  <c r="W204" i="1"/>
  <c r="X204" i="1"/>
  <c r="D143" i="1"/>
  <c r="C88" i="2"/>
  <c r="C201" i="1" s="1"/>
  <c r="C43" i="2"/>
  <c r="C131" i="2"/>
  <c r="C89" i="2"/>
  <c r="C174" i="1" s="1"/>
  <c r="C15" i="10"/>
  <c r="C60" i="11" s="1"/>
  <c r="C14" i="10"/>
  <c r="C63" i="11" s="1"/>
  <c r="C14" i="8"/>
  <c r="C13" i="8"/>
  <c r="C63" i="9" s="1"/>
  <c r="C14" i="2"/>
  <c r="C13" i="2"/>
  <c r="F123" i="2"/>
  <c r="E123" i="2"/>
  <c r="D123" i="2"/>
  <c r="C123" i="2" s="1"/>
  <c r="F115" i="2"/>
  <c r="E115" i="2"/>
  <c r="D115" i="2"/>
  <c r="C115" i="2" s="1"/>
  <c r="C11" i="15"/>
  <c r="F44" i="10"/>
  <c r="E44" i="10"/>
  <c r="D44" i="10"/>
  <c r="C11" i="10"/>
  <c r="C10" i="8"/>
  <c r="F44" i="8"/>
  <c r="E38" i="8"/>
  <c r="E44" i="8" s="1"/>
  <c r="D38" i="8"/>
  <c r="D44" i="8" s="1"/>
  <c r="F32" i="8"/>
  <c r="E32" i="8"/>
  <c r="D32" i="8"/>
  <c r="C18" i="2" l="1"/>
  <c r="C19" i="2" s="1"/>
  <c r="C280" i="15" s="1"/>
  <c r="F536" i="15"/>
  <c r="F539" i="15" s="1"/>
  <c r="G329" i="16" s="1"/>
  <c r="F554" i="15"/>
  <c r="G363" i="16" s="1"/>
  <c r="F555" i="15"/>
  <c r="G353" i="16" s="1"/>
  <c r="I550" i="15"/>
  <c r="I344" i="16"/>
  <c r="H551" i="15"/>
  <c r="G552" i="15"/>
  <c r="I535" i="15"/>
  <c r="C492" i="15"/>
  <c r="C493" i="15" s="1"/>
  <c r="C361" i="16" s="1"/>
  <c r="C491" i="15"/>
  <c r="C360" i="16" s="1"/>
  <c r="C210" i="15"/>
  <c r="C211" i="15" s="1"/>
  <c r="C55" i="16" s="1"/>
  <c r="C200" i="15"/>
  <c r="C94" i="16" s="1"/>
  <c r="C80" i="8"/>
  <c r="C43" i="15"/>
  <c r="C51" i="16" s="1"/>
  <c r="C42" i="15"/>
  <c r="C258" i="16" s="1"/>
  <c r="C41" i="15"/>
  <c r="C250" i="16" s="1"/>
  <c r="C112" i="15"/>
  <c r="C226" i="16" s="1"/>
  <c r="C107" i="15"/>
  <c r="C181" i="16" s="1"/>
  <c r="C111" i="15"/>
  <c r="C217" i="16" s="1"/>
  <c r="C106" i="15"/>
  <c r="C172" i="16" s="1"/>
  <c r="C101" i="15"/>
  <c r="C140" i="16" s="1"/>
  <c r="C110" i="15"/>
  <c r="C208" i="16" s="1"/>
  <c r="C103" i="15"/>
  <c r="C158" i="16" s="1"/>
  <c r="C98" i="15"/>
  <c r="C113" i="16" s="1"/>
  <c r="C108" i="15"/>
  <c r="C190" i="16" s="1"/>
  <c r="C109" i="15"/>
  <c r="C199" i="16" s="1"/>
  <c r="C102" i="15"/>
  <c r="C149" i="16" s="1"/>
  <c r="C97" i="15"/>
  <c r="C104" i="16" s="1"/>
  <c r="C100" i="15"/>
  <c r="C131" i="16" s="1"/>
  <c r="C99" i="15"/>
  <c r="C122" i="16" s="1"/>
  <c r="C187" i="15"/>
  <c r="D258" i="15" s="1"/>
  <c r="C208" i="15"/>
  <c r="C209" i="15" s="1"/>
  <c r="C54" i="16" s="1"/>
  <c r="C188" i="15"/>
  <c r="B20" i="14"/>
  <c r="C186" i="15"/>
  <c r="C185" i="15"/>
  <c r="C42" i="10"/>
  <c r="C48" i="11" s="1"/>
  <c r="C32" i="10"/>
  <c r="C24" i="10"/>
  <c r="C17" i="11" s="1"/>
  <c r="C31" i="10"/>
  <c r="C52" i="11" s="1"/>
  <c r="C35" i="10"/>
  <c r="C13" i="11" s="1"/>
  <c r="C41" i="10"/>
  <c r="C43" i="11" s="1"/>
  <c r="C23" i="10"/>
  <c r="C12" i="11" s="1"/>
  <c r="C40" i="10"/>
  <c r="C30" i="10"/>
  <c r="C47" i="11" s="1"/>
  <c r="C20" i="10"/>
  <c r="C73" i="11" s="1"/>
  <c r="C39" i="10"/>
  <c r="C33" i="11" s="1"/>
  <c r="C29" i="10"/>
  <c r="C42" i="11" s="1"/>
  <c r="C19" i="10"/>
  <c r="C70" i="11" s="1"/>
  <c r="C27" i="10"/>
  <c r="C32" i="11" s="1"/>
  <c r="C36" i="10"/>
  <c r="C18" i="11" s="1"/>
  <c r="C43" i="10"/>
  <c r="C53" i="11" s="1"/>
  <c r="C38" i="10"/>
  <c r="C28" i="11" s="1"/>
  <c r="C28" i="10"/>
  <c r="C37" i="11" s="1"/>
  <c r="C18" i="10"/>
  <c r="C67" i="11" s="1"/>
  <c r="C37" i="10"/>
  <c r="C23" i="11" s="1"/>
  <c r="C26" i="10"/>
  <c r="C27" i="11" s="1"/>
  <c r="C44" i="10"/>
  <c r="C25" i="10"/>
  <c r="C22" i="11" s="1"/>
  <c r="C47" i="10"/>
  <c r="C74" i="11" s="1"/>
  <c r="C48" i="10"/>
  <c r="C78" i="11" s="1"/>
  <c r="C167" i="15"/>
  <c r="C193" i="16" s="1"/>
  <c r="C157" i="15"/>
  <c r="C116" i="16" s="1"/>
  <c r="C145" i="15"/>
  <c r="C183" i="16" s="1"/>
  <c r="C135" i="15"/>
  <c r="C106" i="16" s="1"/>
  <c r="C122" i="15"/>
  <c r="C159" i="16" s="1"/>
  <c r="C92" i="15"/>
  <c r="C216" i="16" s="1"/>
  <c r="C82" i="15"/>
  <c r="C139" i="16" s="1"/>
  <c r="C66" i="15"/>
  <c r="C197" i="16" s="1"/>
  <c r="C56" i="15"/>
  <c r="C120" i="16" s="1"/>
  <c r="C36" i="15"/>
  <c r="C148" i="15"/>
  <c r="C210" i="16" s="1"/>
  <c r="C59" i="15"/>
  <c r="C147" i="16" s="1"/>
  <c r="C58" i="15"/>
  <c r="C138" i="16" s="1"/>
  <c r="C57" i="15"/>
  <c r="C129" i="16" s="1"/>
  <c r="C277" i="15"/>
  <c r="C166" i="15"/>
  <c r="C184" i="16" s="1"/>
  <c r="C156" i="15"/>
  <c r="C107" i="16" s="1"/>
  <c r="C144" i="15"/>
  <c r="C174" i="16" s="1"/>
  <c r="C131" i="15"/>
  <c r="C227" i="16" s="1"/>
  <c r="C121" i="15"/>
  <c r="C150" i="16" s="1"/>
  <c r="C91" i="15"/>
  <c r="C207" i="16" s="1"/>
  <c r="C81" i="15"/>
  <c r="C130" i="16" s="1"/>
  <c r="C65" i="15"/>
  <c r="C188" i="16" s="1"/>
  <c r="C55" i="15"/>
  <c r="C111" i="16" s="1"/>
  <c r="C33" i="15"/>
  <c r="C170" i="15"/>
  <c r="C220" i="16" s="1"/>
  <c r="C117" i="15"/>
  <c r="C146" i="15"/>
  <c r="C192" i="16" s="1"/>
  <c r="C204" i="15"/>
  <c r="C165" i="15"/>
  <c r="C175" i="16" s="1"/>
  <c r="C152" i="15"/>
  <c r="C96" i="16" s="1"/>
  <c r="C141" i="15"/>
  <c r="C160" i="16" s="1"/>
  <c r="C130" i="15"/>
  <c r="C218" i="16" s="1"/>
  <c r="C120" i="15"/>
  <c r="C141" i="16" s="1"/>
  <c r="C90" i="15"/>
  <c r="C198" i="16" s="1"/>
  <c r="C80" i="15"/>
  <c r="C64" i="15"/>
  <c r="C179" i="16" s="1"/>
  <c r="C54" i="15"/>
  <c r="C32" i="15"/>
  <c r="C256" i="16" s="1"/>
  <c r="C193" i="15"/>
  <c r="C69" i="16" s="1"/>
  <c r="C127" i="15"/>
  <c r="C191" i="16" s="1"/>
  <c r="C46" i="15"/>
  <c r="C253" i="16" s="1"/>
  <c r="C93" i="15"/>
  <c r="C225" i="16" s="1"/>
  <c r="C203" i="15"/>
  <c r="C162" i="15"/>
  <c r="C161" i="16" s="1"/>
  <c r="C150" i="15"/>
  <c r="C228" i="16" s="1"/>
  <c r="C140" i="15"/>
  <c r="C151" i="16" s="1"/>
  <c r="C129" i="15"/>
  <c r="C209" i="16" s="1"/>
  <c r="C119" i="15"/>
  <c r="C132" i="16" s="1"/>
  <c r="C89" i="15"/>
  <c r="C189" i="16" s="1"/>
  <c r="C79" i="15"/>
  <c r="C112" i="16" s="1"/>
  <c r="C63" i="15"/>
  <c r="C170" i="16" s="1"/>
  <c r="C48" i="15"/>
  <c r="C31" i="15"/>
  <c r="C248" i="16" s="1"/>
  <c r="C138" i="15"/>
  <c r="C133" i="16" s="1"/>
  <c r="C69" i="15"/>
  <c r="C224" i="16" s="1"/>
  <c r="C38" i="15"/>
  <c r="C168" i="15"/>
  <c r="C202" i="16" s="1"/>
  <c r="C125" i="15"/>
  <c r="C173" i="16" s="1"/>
  <c r="C37" i="15"/>
  <c r="C197" i="15"/>
  <c r="C38" i="16" s="1"/>
  <c r="C171" i="15"/>
  <c r="C229" i="16" s="1"/>
  <c r="C161" i="15"/>
  <c r="C152" i="16" s="1"/>
  <c r="C149" i="15"/>
  <c r="C219" i="16" s="1"/>
  <c r="C139" i="15"/>
  <c r="C142" i="16" s="1"/>
  <c r="C128" i="15"/>
  <c r="C200" i="16" s="1"/>
  <c r="C118" i="15"/>
  <c r="C123" i="16" s="1"/>
  <c r="C88" i="15"/>
  <c r="C78" i="15"/>
  <c r="C60" i="15"/>
  <c r="C156" i="16" s="1"/>
  <c r="C47" i="15"/>
  <c r="C261" i="16" s="1"/>
  <c r="C15" i="15"/>
  <c r="C177" i="15"/>
  <c r="C160" i="15"/>
  <c r="C143" i="16" s="1"/>
  <c r="C87" i="15"/>
  <c r="C171" i="16" s="1"/>
  <c r="C158" i="15"/>
  <c r="C125" i="16" s="1"/>
  <c r="C67" i="15"/>
  <c r="C206" i="16" s="1"/>
  <c r="C191" i="15"/>
  <c r="C169" i="15"/>
  <c r="C211" i="16" s="1"/>
  <c r="C159" i="15"/>
  <c r="C134" i="16" s="1"/>
  <c r="C147" i="15"/>
  <c r="C201" i="16" s="1"/>
  <c r="C137" i="15"/>
  <c r="C124" i="16" s="1"/>
  <c r="C126" i="15"/>
  <c r="C116" i="15"/>
  <c r="C105" i="16" s="1"/>
  <c r="C84" i="15"/>
  <c r="C157" i="16" s="1"/>
  <c r="C68" i="15"/>
  <c r="C215" i="16" s="1"/>
  <c r="C136" i="15"/>
  <c r="C83" i="15"/>
  <c r="C148" i="16" s="1"/>
  <c r="C192" i="15"/>
  <c r="C72" i="16" s="1"/>
  <c r="C181" i="15"/>
  <c r="C265" i="16" s="1"/>
  <c r="C184" i="15"/>
  <c r="C121" i="1"/>
  <c r="R122" i="1" s="1"/>
  <c r="C98" i="2"/>
  <c r="C81" i="2"/>
  <c r="D150" i="2" s="1"/>
  <c r="C39" i="8"/>
  <c r="C32" i="9" s="1"/>
  <c r="C29" i="8"/>
  <c r="C41" i="9" s="1"/>
  <c r="C19" i="8"/>
  <c r="C73" i="9" s="1"/>
  <c r="C37" i="8"/>
  <c r="C22" i="9" s="1"/>
  <c r="C36" i="8"/>
  <c r="C17" i="9" s="1"/>
  <c r="C23" i="8"/>
  <c r="C11" i="9" s="1"/>
  <c r="C30" i="8"/>
  <c r="C46" i="9" s="1"/>
  <c r="C48" i="8"/>
  <c r="C38" i="8"/>
  <c r="C27" i="9" s="1"/>
  <c r="C28" i="8"/>
  <c r="C36" i="9" s="1"/>
  <c r="C18" i="8"/>
  <c r="C70" i="9" s="1"/>
  <c r="C47" i="8"/>
  <c r="C27" i="8"/>
  <c r="C31" i="9" s="1"/>
  <c r="C31" i="8"/>
  <c r="C51" i="9" s="1"/>
  <c r="C44" i="8"/>
  <c r="C26" i="8"/>
  <c r="C26" i="9" s="1"/>
  <c r="C17" i="8"/>
  <c r="C67" i="9" s="1"/>
  <c r="C43" i="8"/>
  <c r="C52" i="9" s="1"/>
  <c r="C35" i="8"/>
  <c r="C12" i="9" s="1"/>
  <c r="C25" i="8"/>
  <c r="C21" i="9" s="1"/>
  <c r="C42" i="8"/>
  <c r="C47" i="9" s="1"/>
  <c r="C32" i="8"/>
  <c r="C24" i="8"/>
  <c r="C16" i="9" s="1"/>
  <c r="C41" i="8"/>
  <c r="C42" i="9" s="1"/>
  <c r="C40" i="8"/>
  <c r="C20" i="8"/>
  <c r="C74" i="9" s="1"/>
  <c r="I134" i="11"/>
  <c r="Q134" i="11"/>
  <c r="R134" i="11"/>
  <c r="J134" i="11"/>
  <c r="K134" i="11"/>
  <c r="S134" i="11"/>
  <c r="T134" i="11"/>
  <c r="H134" i="11"/>
  <c r="X134" i="11"/>
  <c r="L134" i="11"/>
  <c r="M134" i="11"/>
  <c r="U134" i="11"/>
  <c r="F134" i="11"/>
  <c r="N134" i="11"/>
  <c r="V134" i="11"/>
  <c r="G134" i="11"/>
  <c r="O134" i="11"/>
  <c r="W134" i="11"/>
  <c r="P134" i="11"/>
  <c r="E134" i="11"/>
  <c r="B14" i="14" s="1"/>
  <c r="C109" i="8"/>
  <c r="X133" i="11"/>
  <c r="M133" i="11"/>
  <c r="U133" i="11"/>
  <c r="F133" i="11"/>
  <c r="N133" i="11"/>
  <c r="G133" i="11"/>
  <c r="O133" i="11"/>
  <c r="W133" i="11"/>
  <c r="T133" i="11"/>
  <c r="V133" i="11"/>
  <c r="H133" i="11"/>
  <c r="P133" i="11"/>
  <c r="I133" i="11"/>
  <c r="Q133" i="11"/>
  <c r="J133" i="11"/>
  <c r="R133" i="11"/>
  <c r="K133" i="11"/>
  <c r="S133" i="11"/>
  <c r="L133" i="11"/>
  <c r="E133" i="11"/>
  <c r="B7" i="14" s="1"/>
  <c r="C20" i="14"/>
  <c r="K20" i="14"/>
  <c r="S20" i="14"/>
  <c r="P20" i="14"/>
  <c r="D20" i="14"/>
  <c r="L20" i="14"/>
  <c r="T20" i="14"/>
  <c r="Q20" i="14"/>
  <c r="E20" i="14"/>
  <c r="M20" i="14"/>
  <c r="U20" i="14"/>
  <c r="F20" i="14"/>
  <c r="N20" i="14"/>
  <c r="H20" i="14"/>
  <c r="G20" i="14"/>
  <c r="O20" i="14"/>
  <c r="I20" i="14"/>
  <c r="J20" i="14"/>
  <c r="R20" i="14"/>
  <c r="C166" i="11"/>
  <c r="F167" i="11" s="1"/>
  <c r="C158" i="11"/>
  <c r="F159" i="11" s="1"/>
  <c r="C73" i="10"/>
  <c r="C92" i="11" s="1"/>
  <c r="E93" i="11" s="1"/>
  <c r="G567" i="15"/>
  <c r="H403" i="16" s="1"/>
  <c r="H394" i="16"/>
  <c r="F338" i="16"/>
  <c r="F340" i="16" s="1"/>
  <c r="G536" i="15"/>
  <c r="E522" i="15"/>
  <c r="F315" i="16" s="1"/>
  <c r="F294" i="16"/>
  <c r="E523" i="15"/>
  <c r="F520" i="15"/>
  <c r="F522" i="15" s="1"/>
  <c r="G315" i="16" s="1"/>
  <c r="G566" i="15"/>
  <c r="H564" i="15"/>
  <c r="G565" i="15"/>
  <c r="H411" i="16" s="1"/>
  <c r="G575" i="15"/>
  <c r="H369" i="16" s="1"/>
  <c r="J534" i="15"/>
  <c r="G519" i="15"/>
  <c r="H518" i="15"/>
  <c r="D570" i="15"/>
  <c r="M113" i="11"/>
  <c r="E113" i="11"/>
  <c r="U113" i="11"/>
  <c r="P113" i="11"/>
  <c r="Q113" i="11"/>
  <c r="R113" i="11"/>
  <c r="J113" i="11"/>
  <c r="V113" i="11"/>
  <c r="W113" i="11"/>
  <c r="N113" i="11"/>
  <c r="H113" i="11"/>
  <c r="T113" i="11"/>
  <c r="I113" i="11"/>
  <c r="L113" i="11"/>
  <c r="K113" i="11"/>
  <c r="S113" i="11"/>
  <c r="X113" i="11"/>
  <c r="O113" i="11"/>
  <c r="F113" i="11"/>
  <c r="G113" i="11"/>
  <c r="F107" i="11"/>
  <c r="U107" i="11"/>
  <c r="I107" i="11"/>
  <c r="M107" i="11"/>
  <c r="E107" i="11"/>
  <c r="Q107" i="11"/>
  <c r="L107" i="11"/>
  <c r="T107" i="11"/>
  <c r="S107" i="11"/>
  <c r="V107" i="11"/>
  <c r="K107" i="11"/>
  <c r="R107" i="11"/>
  <c r="N107" i="11"/>
  <c r="W107" i="11"/>
  <c r="O107" i="11"/>
  <c r="G107" i="11"/>
  <c r="J107" i="11"/>
  <c r="X107" i="11"/>
  <c r="P107" i="11"/>
  <c r="H107" i="11"/>
  <c r="J97" i="11"/>
  <c r="H97" i="11"/>
  <c r="Q97" i="11"/>
  <c r="I97" i="11"/>
  <c r="P97" i="11"/>
  <c r="X97" i="11"/>
  <c r="E97" i="11"/>
  <c r="W97" i="11"/>
  <c r="T97" i="11"/>
  <c r="R97" i="11"/>
  <c r="O97" i="11"/>
  <c r="V97" i="11"/>
  <c r="S97" i="11"/>
  <c r="G97" i="11"/>
  <c r="N97" i="11"/>
  <c r="F97" i="11"/>
  <c r="U97" i="11"/>
  <c r="M97" i="11"/>
  <c r="L97" i="11"/>
  <c r="K97" i="11"/>
  <c r="H112" i="11"/>
  <c r="O112" i="11"/>
  <c r="G112" i="11"/>
  <c r="W112" i="11"/>
  <c r="N112" i="11"/>
  <c r="Q112" i="11"/>
  <c r="V112" i="11"/>
  <c r="R112" i="11"/>
  <c r="I112" i="11"/>
  <c r="L112" i="11"/>
  <c r="E112" i="11"/>
  <c r="J112" i="11"/>
  <c r="T112" i="11"/>
  <c r="F112" i="11"/>
  <c r="U112" i="11"/>
  <c r="S112" i="11"/>
  <c r="X112" i="11"/>
  <c r="P112" i="11"/>
  <c r="M112" i="11"/>
  <c r="K112" i="11"/>
  <c r="I123" i="11"/>
  <c r="T123" i="11"/>
  <c r="H123" i="11"/>
  <c r="L123" i="11"/>
  <c r="W123" i="11"/>
  <c r="X123" i="11"/>
  <c r="G123" i="11"/>
  <c r="P123" i="11"/>
  <c r="O123" i="11"/>
  <c r="U123" i="11"/>
  <c r="M123" i="11"/>
  <c r="K123" i="11"/>
  <c r="J123" i="11"/>
  <c r="S123" i="11"/>
  <c r="E123" i="11"/>
  <c r="N123" i="11"/>
  <c r="R123" i="11"/>
  <c r="V123" i="11"/>
  <c r="F123" i="11"/>
  <c r="Q123" i="11"/>
  <c r="L152" i="11"/>
  <c r="K152" i="11"/>
  <c r="N152" i="11"/>
  <c r="F152" i="11"/>
  <c r="V152" i="11"/>
  <c r="I152" i="11"/>
  <c r="J152" i="11"/>
  <c r="Q152" i="11"/>
  <c r="R152" i="11"/>
  <c r="S152" i="11"/>
  <c r="T152" i="11"/>
  <c r="X152" i="11"/>
  <c r="H152" i="11"/>
  <c r="M152" i="11"/>
  <c r="O152" i="11"/>
  <c r="P152" i="11"/>
  <c r="U152" i="11"/>
  <c r="W152" i="11"/>
  <c r="G152" i="11"/>
  <c r="E152" i="11"/>
  <c r="I103" i="11"/>
  <c r="T103" i="11"/>
  <c r="X103" i="11"/>
  <c r="H103" i="11"/>
  <c r="O103" i="11"/>
  <c r="W103" i="11"/>
  <c r="G103" i="11"/>
  <c r="P103" i="11"/>
  <c r="L103" i="11"/>
  <c r="M103" i="11"/>
  <c r="V103" i="11"/>
  <c r="Q103" i="11"/>
  <c r="N103" i="11"/>
  <c r="U103" i="11"/>
  <c r="E103" i="11"/>
  <c r="F103" i="11"/>
  <c r="S103" i="11"/>
  <c r="R103" i="11"/>
  <c r="K103" i="11"/>
  <c r="J103" i="11"/>
  <c r="L122" i="11"/>
  <c r="S122" i="11"/>
  <c r="K122" i="11"/>
  <c r="I122" i="11"/>
  <c r="R122" i="11"/>
  <c r="T122" i="11"/>
  <c r="F122" i="11"/>
  <c r="E122" i="11"/>
  <c r="G122" i="11"/>
  <c r="O122" i="11"/>
  <c r="U122" i="11"/>
  <c r="X122" i="11"/>
  <c r="V122" i="11"/>
  <c r="P122" i="11"/>
  <c r="N122" i="11"/>
  <c r="J122" i="11"/>
  <c r="H122" i="11"/>
  <c r="W122" i="11"/>
  <c r="Q122" i="11"/>
  <c r="M122" i="11"/>
  <c r="L102" i="11"/>
  <c r="K102" i="11"/>
  <c r="S102" i="11"/>
  <c r="W102" i="11"/>
  <c r="V102" i="11"/>
  <c r="U102" i="11"/>
  <c r="F102" i="11"/>
  <c r="R102" i="11"/>
  <c r="I102" i="11"/>
  <c r="P102" i="11"/>
  <c r="O102" i="11"/>
  <c r="N102" i="11"/>
  <c r="M102" i="11"/>
  <c r="E102" i="11"/>
  <c r="T102" i="11"/>
  <c r="Q102" i="11"/>
  <c r="X102" i="11"/>
  <c r="G102" i="11"/>
  <c r="J102" i="11"/>
  <c r="H102" i="11"/>
  <c r="K128" i="11"/>
  <c r="I128" i="11"/>
  <c r="V128" i="11"/>
  <c r="N128" i="11"/>
  <c r="Q128" i="11"/>
  <c r="J128" i="11"/>
  <c r="X128" i="11"/>
  <c r="E128" i="11"/>
  <c r="M128" i="11"/>
  <c r="P128" i="11"/>
  <c r="U128" i="11"/>
  <c r="F128" i="11"/>
  <c r="R128" i="11"/>
  <c r="H128" i="11"/>
  <c r="O128" i="11"/>
  <c r="S128" i="11"/>
  <c r="W128" i="11"/>
  <c r="G128" i="11"/>
  <c r="T128" i="11"/>
  <c r="L128" i="11"/>
  <c r="J138" i="11"/>
  <c r="Q138" i="11"/>
  <c r="H138" i="11"/>
  <c r="I138" i="11"/>
  <c r="U138" i="11"/>
  <c r="X138" i="11"/>
  <c r="E138" i="11"/>
  <c r="M138" i="11"/>
  <c r="P138" i="11"/>
  <c r="L138" i="11"/>
  <c r="R138" i="11"/>
  <c r="K138" i="11"/>
  <c r="V138" i="11"/>
  <c r="N138" i="11"/>
  <c r="F138" i="11"/>
  <c r="O138" i="11"/>
  <c r="G138" i="11"/>
  <c r="W138" i="11"/>
  <c r="T138" i="11"/>
  <c r="S138" i="11"/>
  <c r="G98" i="11"/>
  <c r="U98" i="11"/>
  <c r="F98" i="11"/>
  <c r="M98" i="11"/>
  <c r="V98" i="11"/>
  <c r="N98" i="11"/>
  <c r="E98" i="11"/>
  <c r="L98" i="11"/>
  <c r="S98" i="11"/>
  <c r="K98" i="11"/>
  <c r="X98" i="11"/>
  <c r="R98" i="11"/>
  <c r="J98" i="11"/>
  <c r="I98" i="11"/>
  <c r="O98" i="11"/>
  <c r="W98" i="11"/>
  <c r="Q98" i="11"/>
  <c r="P98" i="11"/>
  <c r="H98" i="11"/>
  <c r="T98" i="11"/>
  <c r="I155" i="11"/>
  <c r="H155" i="11"/>
  <c r="V155" i="11"/>
  <c r="J155" i="11"/>
  <c r="W155" i="11"/>
  <c r="F155" i="11"/>
  <c r="R155" i="11"/>
  <c r="G155" i="11"/>
  <c r="S155" i="11"/>
  <c r="K155" i="11"/>
  <c r="X155" i="11"/>
  <c r="N155" i="11"/>
  <c r="O155" i="11"/>
  <c r="P155" i="11"/>
  <c r="M155" i="11"/>
  <c r="Q155" i="11"/>
  <c r="E155" i="11"/>
  <c r="L155" i="11"/>
  <c r="T155" i="11"/>
  <c r="U155" i="11"/>
  <c r="F127" i="11"/>
  <c r="P127" i="11"/>
  <c r="E127" i="11"/>
  <c r="S127" i="11"/>
  <c r="H127" i="11"/>
  <c r="U127" i="11"/>
  <c r="K127" i="11"/>
  <c r="X127" i="11"/>
  <c r="Q127" i="11"/>
  <c r="T127" i="11"/>
  <c r="I127" i="11"/>
  <c r="L127" i="11"/>
  <c r="M127" i="11"/>
  <c r="W127" i="11"/>
  <c r="G127" i="11"/>
  <c r="V127" i="11"/>
  <c r="O127" i="11"/>
  <c r="R127" i="11"/>
  <c r="N127" i="11"/>
  <c r="J127" i="11"/>
  <c r="K108" i="11"/>
  <c r="R108" i="11"/>
  <c r="H108" i="11"/>
  <c r="X108" i="11"/>
  <c r="J108" i="11"/>
  <c r="N108" i="11"/>
  <c r="P108" i="11"/>
  <c r="F108" i="11"/>
  <c r="U108" i="11"/>
  <c r="V108" i="11"/>
  <c r="I108" i="11"/>
  <c r="E108" i="11"/>
  <c r="Q108" i="11"/>
  <c r="L108" i="11"/>
  <c r="T108" i="11"/>
  <c r="M108" i="11"/>
  <c r="W108" i="11"/>
  <c r="O108" i="11"/>
  <c r="S108" i="11"/>
  <c r="G108" i="11"/>
  <c r="J117" i="11"/>
  <c r="I117" i="11"/>
  <c r="P117" i="11"/>
  <c r="E117" i="11"/>
  <c r="U117" i="11"/>
  <c r="X117" i="11"/>
  <c r="M117" i="11"/>
  <c r="Q117" i="11"/>
  <c r="H117" i="11"/>
  <c r="N117" i="11"/>
  <c r="W117" i="11"/>
  <c r="F117" i="11"/>
  <c r="L117" i="11"/>
  <c r="R117" i="11"/>
  <c r="T117" i="11"/>
  <c r="O117" i="11"/>
  <c r="S117" i="11"/>
  <c r="K117" i="11"/>
  <c r="G117" i="11"/>
  <c r="V117" i="11"/>
  <c r="G139" i="11"/>
  <c r="N139" i="11"/>
  <c r="F139" i="11"/>
  <c r="U139" i="11"/>
  <c r="J139" i="11"/>
  <c r="V139" i="11"/>
  <c r="Q139" i="11"/>
  <c r="R139" i="11"/>
  <c r="T139" i="11"/>
  <c r="I139" i="11"/>
  <c r="M139" i="11"/>
  <c r="L139" i="11"/>
  <c r="E139" i="11"/>
  <c r="W139" i="11"/>
  <c r="S139" i="11"/>
  <c r="X139" i="11"/>
  <c r="P139" i="11"/>
  <c r="K139" i="11"/>
  <c r="H139" i="11"/>
  <c r="O139" i="11"/>
  <c r="G118" i="11"/>
  <c r="J118" i="11"/>
  <c r="V118" i="11"/>
  <c r="N118" i="11"/>
  <c r="Q118" i="11"/>
  <c r="R118" i="11"/>
  <c r="L118" i="11"/>
  <c r="M118" i="11"/>
  <c r="E118" i="11"/>
  <c r="U118" i="11"/>
  <c r="F118" i="11"/>
  <c r="I118" i="11"/>
  <c r="T118" i="11"/>
  <c r="P118" i="11"/>
  <c r="W118" i="11"/>
  <c r="H118" i="11"/>
  <c r="O118" i="11"/>
  <c r="S118" i="11"/>
  <c r="K118" i="11"/>
  <c r="X118" i="11"/>
  <c r="D66" i="2"/>
  <c r="D67" i="2" s="1"/>
  <c r="E12" i="1" s="1"/>
  <c r="I30" i="16"/>
  <c r="T30" i="16"/>
  <c r="K30" i="16"/>
  <c r="M30" i="16"/>
  <c r="F30" i="16"/>
  <c r="U30" i="16"/>
  <c r="J30" i="16"/>
  <c r="V30" i="16"/>
  <c r="O30" i="16"/>
  <c r="S30" i="16"/>
  <c r="N30" i="16"/>
  <c r="R30" i="16"/>
  <c r="W30" i="16"/>
  <c r="H30" i="16"/>
  <c r="L30" i="16"/>
  <c r="P30" i="16"/>
  <c r="Q30" i="16"/>
  <c r="X30" i="16"/>
  <c r="G30" i="16"/>
  <c r="C106" i="9"/>
  <c r="C102" i="9"/>
  <c r="C121" i="9"/>
  <c r="C116" i="9"/>
  <c r="C127" i="9"/>
  <c r="E130" i="9" s="1"/>
  <c r="C158" i="9"/>
  <c r="C151" i="9"/>
  <c r="C107" i="9"/>
  <c r="C97" i="9"/>
  <c r="C92" i="9"/>
  <c r="C101" i="9"/>
  <c r="C126" i="9"/>
  <c r="E129" i="9" s="1"/>
  <c r="C133" i="9"/>
  <c r="C96" i="9"/>
  <c r="C122" i="9"/>
  <c r="C91" i="9"/>
  <c r="C117" i="9"/>
  <c r="C154" i="9"/>
  <c r="C157" i="9"/>
  <c r="C132" i="9"/>
  <c r="C112" i="9"/>
  <c r="C60" i="9"/>
  <c r="E65" i="2"/>
  <c r="F538" i="15" l="1"/>
  <c r="G338" i="16" s="1"/>
  <c r="G340" i="16" s="1"/>
  <c r="G320" i="16"/>
  <c r="E365" i="16"/>
  <c r="G365" i="16"/>
  <c r="F365" i="16"/>
  <c r="G554" i="15"/>
  <c r="H363" i="16" s="1"/>
  <c r="H365" i="16" s="1"/>
  <c r="G555" i="15"/>
  <c r="H353" i="16" s="1"/>
  <c r="I551" i="15"/>
  <c r="H552" i="15"/>
  <c r="J550" i="15"/>
  <c r="J344" i="16"/>
  <c r="G538" i="15"/>
  <c r="G539" i="15"/>
  <c r="H329" i="16" s="1"/>
  <c r="D244" i="15"/>
  <c r="D245" i="15" s="1"/>
  <c r="D246" i="15" s="1"/>
  <c r="E43" i="16" s="1"/>
  <c r="D464" i="15"/>
  <c r="C464" i="15" s="1"/>
  <c r="D542" i="15" s="1"/>
  <c r="E343" i="16" s="1"/>
  <c r="J535" i="15"/>
  <c r="C16" i="15"/>
  <c r="D20" i="15" s="1"/>
  <c r="H132" i="16" s="1"/>
  <c r="E167" i="11"/>
  <c r="E169" i="11" s="1"/>
  <c r="O122" i="1"/>
  <c r="V122" i="1"/>
  <c r="H122" i="1"/>
  <c r="N122" i="1"/>
  <c r="F122" i="1"/>
  <c r="M122" i="1"/>
  <c r="U122" i="1"/>
  <c r="W122" i="1"/>
  <c r="P122" i="1"/>
  <c r="T122" i="1"/>
  <c r="G122" i="1"/>
  <c r="L122" i="1"/>
  <c r="J122" i="1"/>
  <c r="Q122" i="1"/>
  <c r="I122" i="1"/>
  <c r="C83" i="2"/>
  <c r="E122" i="1"/>
  <c r="S122" i="1"/>
  <c r="K122" i="1"/>
  <c r="X122" i="1"/>
  <c r="C252" i="16"/>
  <c r="C249" i="16"/>
  <c r="C251" i="16"/>
  <c r="B9" i="14"/>
  <c r="B5" i="14"/>
  <c r="B17" i="14"/>
  <c r="H167" i="11"/>
  <c r="B12" i="14"/>
  <c r="B15" i="14"/>
  <c r="B3" i="14"/>
  <c r="B4" i="14"/>
  <c r="B10" i="14"/>
  <c r="B13" i="14"/>
  <c r="K130" i="9"/>
  <c r="H14" i="13" s="1"/>
  <c r="S130" i="9"/>
  <c r="P14" i="13" s="1"/>
  <c r="T130" i="9"/>
  <c r="Q14" i="13" s="1"/>
  <c r="M130" i="9"/>
  <c r="U130" i="9"/>
  <c r="F130" i="9"/>
  <c r="C14" i="13" s="1"/>
  <c r="V130" i="9"/>
  <c r="S14" i="13" s="1"/>
  <c r="R130" i="9"/>
  <c r="O14" i="13" s="1"/>
  <c r="N130" i="9"/>
  <c r="K14" i="13" s="1"/>
  <c r="G130" i="9"/>
  <c r="O130" i="9"/>
  <c r="L14" i="13" s="1"/>
  <c r="W130" i="9"/>
  <c r="H130" i="9"/>
  <c r="P130" i="9"/>
  <c r="M14" i="13" s="1"/>
  <c r="X130" i="9"/>
  <c r="I130" i="9"/>
  <c r="F14" i="13" s="1"/>
  <c r="Q130" i="9"/>
  <c r="N14" i="13" s="1"/>
  <c r="J130" i="9"/>
  <c r="L130" i="9"/>
  <c r="I14" i="13" s="1"/>
  <c r="B8" i="14"/>
  <c r="H129" i="9"/>
  <c r="E7" i="13" s="1"/>
  <c r="P129" i="9"/>
  <c r="M7" i="13" s="1"/>
  <c r="X129" i="9"/>
  <c r="I129" i="9"/>
  <c r="F7" i="13" s="1"/>
  <c r="J129" i="9"/>
  <c r="G7" i="13" s="1"/>
  <c r="R129" i="9"/>
  <c r="O7" i="13" s="1"/>
  <c r="K129" i="9"/>
  <c r="S129" i="9"/>
  <c r="T129" i="9"/>
  <c r="Q7" i="13" s="1"/>
  <c r="F129" i="9"/>
  <c r="C7" i="13" s="1"/>
  <c r="O129" i="9"/>
  <c r="L7" i="13" s="1"/>
  <c r="Q129" i="9"/>
  <c r="N7" i="13" s="1"/>
  <c r="V129" i="9"/>
  <c r="S7" i="13" s="1"/>
  <c r="G129" i="9"/>
  <c r="D7" i="13" s="1"/>
  <c r="L129" i="9"/>
  <c r="M129" i="9"/>
  <c r="U129" i="9"/>
  <c r="R7" i="13" s="1"/>
  <c r="N129" i="9"/>
  <c r="K7" i="13" s="1"/>
  <c r="W129" i="9"/>
  <c r="T7" i="13" s="1"/>
  <c r="B6" i="14"/>
  <c r="B18" i="14"/>
  <c r="B11" i="14"/>
  <c r="R167" i="11"/>
  <c r="K167" i="11"/>
  <c r="W167" i="11"/>
  <c r="S167" i="11"/>
  <c r="P167" i="11"/>
  <c r="J167" i="11"/>
  <c r="O167" i="11"/>
  <c r="M167" i="11"/>
  <c r="G167" i="11"/>
  <c r="T167" i="11"/>
  <c r="Q167" i="11"/>
  <c r="V167" i="11"/>
  <c r="L167" i="11"/>
  <c r="I167" i="11"/>
  <c r="N167" i="11"/>
  <c r="U167" i="11"/>
  <c r="X167" i="11"/>
  <c r="B2" i="14"/>
  <c r="C205" i="15"/>
  <c r="C137" i="9"/>
  <c r="E138" i="9" s="1"/>
  <c r="K159" i="11"/>
  <c r="Q159" i="11"/>
  <c r="R159" i="11"/>
  <c r="P159" i="11"/>
  <c r="U159" i="11"/>
  <c r="S159" i="11"/>
  <c r="E159" i="11"/>
  <c r="O159" i="11"/>
  <c r="W159" i="11"/>
  <c r="G159" i="11"/>
  <c r="L159" i="11"/>
  <c r="X159" i="11"/>
  <c r="H159" i="11"/>
  <c r="N159" i="11"/>
  <c r="V159" i="11"/>
  <c r="I159" i="11"/>
  <c r="T159" i="11"/>
  <c r="J159" i="11"/>
  <c r="M159" i="11"/>
  <c r="H567" i="15"/>
  <c r="I403" i="16" s="1"/>
  <c r="I394" i="16"/>
  <c r="H320" i="16"/>
  <c r="H536" i="15"/>
  <c r="F523" i="15"/>
  <c r="G294" i="16"/>
  <c r="F303" i="16"/>
  <c r="C19" i="16"/>
  <c r="C89" i="16"/>
  <c r="G520" i="15"/>
  <c r="G523" i="15" s="1"/>
  <c r="E151" i="16"/>
  <c r="U70" i="16"/>
  <c r="T554" i="16"/>
  <c r="L554" i="16"/>
  <c r="S554" i="16"/>
  <c r="K554" i="16"/>
  <c r="R554" i="16"/>
  <c r="H554" i="16"/>
  <c r="Q554" i="16"/>
  <c r="G554" i="16"/>
  <c r="P554" i="16"/>
  <c r="F554" i="16"/>
  <c r="V554" i="16"/>
  <c r="U554" i="16"/>
  <c r="O554" i="16"/>
  <c r="N554" i="16"/>
  <c r="W554" i="16"/>
  <c r="M554" i="16"/>
  <c r="J554" i="16"/>
  <c r="E554" i="16"/>
  <c r="X554" i="16"/>
  <c r="I554" i="16"/>
  <c r="H566" i="15"/>
  <c r="C121" i="16"/>
  <c r="I564" i="15"/>
  <c r="H565" i="15"/>
  <c r="I411" i="16" s="1"/>
  <c r="H575" i="15"/>
  <c r="I369" i="16" s="1"/>
  <c r="K534" i="15"/>
  <c r="I518" i="15"/>
  <c r="H519" i="15"/>
  <c r="D252" i="15"/>
  <c r="D255" i="15" s="1"/>
  <c r="E86" i="16" s="1"/>
  <c r="D461" i="15"/>
  <c r="C461" i="15" s="1"/>
  <c r="D236" i="15"/>
  <c r="D462" i="15"/>
  <c r="C462" i="15" s="1"/>
  <c r="D228" i="15"/>
  <c r="D158" i="2" s="1"/>
  <c r="D460" i="15"/>
  <c r="C460" i="15" s="1"/>
  <c r="G141" i="11"/>
  <c r="E141" i="11"/>
  <c r="M141" i="11"/>
  <c r="H141" i="11"/>
  <c r="E570" i="15"/>
  <c r="D571" i="15"/>
  <c r="E368" i="16" s="1"/>
  <c r="N141" i="11"/>
  <c r="P141" i="11"/>
  <c r="X141" i="11"/>
  <c r="S141" i="11"/>
  <c r="K141" i="11"/>
  <c r="V141" i="11"/>
  <c r="I141" i="11"/>
  <c r="J141" i="11"/>
  <c r="L141" i="11"/>
  <c r="O141" i="11"/>
  <c r="Q141" i="11"/>
  <c r="U141" i="11"/>
  <c r="T141" i="11"/>
  <c r="R141" i="11"/>
  <c r="F141" i="11"/>
  <c r="W141" i="11"/>
  <c r="U25" i="11"/>
  <c r="E68" i="11"/>
  <c r="R29" i="11"/>
  <c r="N44" i="11"/>
  <c r="X35" i="11"/>
  <c r="G14" i="11"/>
  <c r="I34" i="11"/>
  <c r="K20" i="11"/>
  <c r="K30" i="11"/>
  <c r="S50" i="11"/>
  <c r="Q15" i="11"/>
  <c r="I39" i="11"/>
  <c r="J55" i="11"/>
  <c r="X19" i="11"/>
  <c r="T54" i="11"/>
  <c r="Q71" i="11"/>
  <c r="R24" i="11"/>
  <c r="E66" i="2"/>
  <c r="H229" i="16"/>
  <c r="M229" i="16"/>
  <c r="L229" i="16"/>
  <c r="U229" i="16"/>
  <c r="T229" i="16"/>
  <c r="W229" i="16"/>
  <c r="I229" i="16"/>
  <c r="E229" i="16"/>
  <c r="G229" i="16"/>
  <c r="Q229" i="16"/>
  <c r="F229" i="16"/>
  <c r="J229" i="16"/>
  <c r="N229" i="16"/>
  <c r="K229" i="16"/>
  <c r="X229" i="16"/>
  <c r="R229" i="16"/>
  <c r="S229" i="16"/>
  <c r="O229" i="16"/>
  <c r="V229" i="16"/>
  <c r="P229" i="16"/>
  <c r="C260" i="16"/>
  <c r="C257" i="16"/>
  <c r="C259" i="16"/>
  <c r="C115" i="16"/>
  <c r="C182" i="16"/>
  <c r="T219" i="16"/>
  <c r="J219" i="16"/>
  <c r="N219" i="16"/>
  <c r="F219" i="16"/>
  <c r="W219" i="16"/>
  <c r="R219" i="16"/>
  <c r="O219" i="16"/>
  <c r="K219" i="16"/>
  <c r="V219" i="16"/>
  <c r="G219" i="16"/>
  <c r="H219" i="16"/>
  <c r="S219" i="16"/>
  <c r="P219" i="16"/>
  <c r="M219" i="16"/>
  <c r="I219" i="16"/>
  <c r="E219" i="16"/>
  <c r="X219" i="16"/>
  <c r="Q219" i="16"/>
  <c r="U219" i="16"/>
  <c r="L219" i="16"/>
  <c r="C35" i="16"/>
  <c r="C65" i="16"/>
  <c r="I228" i="16"/>
  <c r="X228" i="16"/>
  <c r="R228" i="16"/>
  <c r="F228" i="16"/>
  <c r="K228" i="16"/>
  <c r="N228" i="16"/>
  <c r="S228" i="16"/>
  <c r="V228" i="16"/>
  <c r="E228" i="16"/>
  <c r="L228" i="16"/>
  <c r="H228" i="16"/>
  <c r="W228" i="16"/>
  <c r="J228" i="16"/>
  <c r="M228" i="16"/>
  <c r="O228" i="16"/>
  <c r="G228" i="16"/>
  <c r="T228" i="16"/>
  <c r="U228" i="16"/>
  <c r="P228" i="16"/>
  <c r="Q228" i="16"/>
  <c r="C114" i="16"/>
  <c r="C180" i="16"/>
  <c r="L70" i="16"/>
  <c r="M70" i="16"/>
  <c r="T70" i="16"/>
  <c r="N70" i="16"/>
  <c r="E70" i="16"/>
  <c r="F70" i="16"/>
  <c r="K70" i="16"/>
  <c r="S70" i="16"/>
  <c r="O70" i="16"/>
  <c r="V70" i="16"/>
  <c r="R70" i="16"/>
  <c r="G70" i="16"/>
  <c r="H70" i="16"/>
  <c r="P70" i="16"/>
  <c r="X70" i="16"/>
  <c r="Q70" i="16"/>
  <c r="W70" i="16"/>
  <c r="J70" i="16"/>
  <c r="I70" i="16"/>
  <c r="H151" i="16"/>
  <c r="P151" i="16"/>
  <c r="X151" i="16"/>
  <c r="N151" i="16"/>
  <c r="I151" i="16"/>
  <c r="Q151" i="16"/>
  <c r="L151" i="16"/>
  <c r="V151" i="16"/>
  <c r="J151" i="16"/>
  <c r="R151" i="16"/>
  <c r="K151" i="16"/>
  <c r="S151" i="16"/>
  <c r="T151" i="16"/>
  <c r="F151" i="16"/>
  <c r="M151" i="16"/>
  <c r="U151" i="16"/>
  <c r="G151" i="16"/>
  <c r="O151" i="16"/>
  <c r="W151" i="16"/>
  <c r="G160" i="16"/>
  <c r="O160" i="16"/>
  <c r="W160" i="16"/>
  <c r="K160" i="16"/>
  <c r="M160" i="16"/>
  <c r="E160" i="16"/>
  <c r="H160" i="16"/>
  <c r="P160" i="16"/>
  <c r="X160" i="16"/>
  <c r="I160" i="16"/>
  <c r="Q160" i="16"/>
  <c r="J160" i="16"/>
  <c r="R160" i="16"/>
  <c r="S160" i="16"/>
  <c r="L160" i="16"/>
  <c r="T160" i="16"/>
  <c r="U160" i="16"/>
  <c r="F160" i="16"/>
  <c r="N160" i="16"/>
  <c r="V160" i="16"/>
  <c r="C103" i="16"/>
  <c r="C102" i="16"/>
  <c r="C111" i="9"/>
  <c r="Q113" i="9" s="1"/>
  <c r="D259" i="15"/>
  <c r="K14" i="16"/>
  <c r="K256" i="16" s="1"/>
  <c r="R14" i="16"/>
  <c r="R256" i="16" s="1"/>
  <c r="N14" i="16"/>
  <c r="N256" i="16" s="1"/>
  <c r="J14" i="16"/>
  <c r="J256" i="16" s="1"/>
  <c r="F14" i="16"/>
  <c r="F256" i="16" s="1"/>
  <c r="P14" i="16"/>
  <c r="P256" i="16" s="1"/>
  <c r="T14" i="16"/>
  <c r="T256" i="16" s="1"/>
  <c r="H14" i="16"/>
  <c r="H256" i="16" s="1"/>
  <c r="Q14" i="16"/>
  <c r="Q256" i="16" s="1"/>
  <c r="S14" i="16"/>
  <c r="S256" i="16" s="1"/>
  <c r="I14" i="16"/>
  <c r="I256" i="16" s="1"/>
  <c r="W14" i="16"/>
  <c r="W256" i="16" s="1"/>
  <c r="X14" i="16"/>
  <c r="X256" i="16" s="1"/>
  <c r="O14" i="16"/>
  <c r="O256" i="16" s="1"/>
  <c r="U14" i="16"/>
  <c r="U256" i="16" s="1"/>
  <c r="G14" i="16"/>
  <c r="G256" i="16" s="1"/>
  <c r="M14" i="16"/>
  <c r="M256" i="16" s="1"/>
  <c r="V14" i="16"/>
  <c r="V256" i="16" s="1"/>
  <c r="L14" i="16"/>
  <c r="L256" i="16" s="1"/>
  <c r="E258" i="15"/>
  <c r="E150" i="2"/>
  <c r="L155" i="9"/>
  <c r="T155" i="9"/>
  <c r="M155" i="9"/>
  <c r="U155" i="9"/>
  <c r="F155" i="9"/>
  <c r="N155" i="9"/>
  <c r="V155" i="9"/>
  <c r="K155" i="9"/>
  <c r="G155" i="9"/>
  <c r="O155" i="9"/>
  <c r="W155" i="9"/>
  <c r="H155" i="9"/>
  <c r="P155" i="9"/>
  <c r="X155" i="9"/>
  <c r="I155" i="9"/>
  <c r="Q155" i="9"/>
  <c r="E155" i="9"/>
  <c r="S155" i="9"/>
  <c r="J155" i="9"/>
  <c r="R155" i="9"/>
  <c r="F94" i="9"/>
  <c r="N94" i="9"/>
  <c r="V94" i="9"/>
  <c r="G94" i="9"/>
  <c r="O94" i="9"/>
  <c r="W94" i="9"/>
  <c r="H94" i="9"/>
  <c r="P94" i="9"/>
  <c r="X94" i="9"/>
  <c r="M94" i="9"/>
  <c r="I94" i="9"/>
  <c r="Q94" i="9"/>
  <c r="E94" i="9"/>
  <c r="J94" i="9"/>
  <c r="R94" i="9"/>
  <c r="K94" i="9"/>
  <c r="S94" i="9"/>
  <c r="U94" i="9"/>
  <c r="L94" i="9"/>
  <c r="T94" i="9"/>
  <c r="K118" i="9"/>
  <c r="S118" i="9"/>
  <c r="L118" i="9"/>
  <c r="T118" i="9"/>
  <c r="M118" i="9"/>
  <c r="U118" i="9"/>
  <c r="E118" i="9"/>
  <c r="F118" i="9"/>
  <c r="N118" i="9"/>
  <c r="V118" i="9"/>
  <c r="G118" i="9"/>
  <c r="O118" i="9"/>
  <c r="W118" i="9"/>
  <c r="H118" i="9"/>
  <c r="P118" i="9"/>
  <c r="X118" i="9"/>
  <c r="J118" i="9"/>
  <c r="I118" i="9"/>
  <c r="Q118" i="9"/>
  <c r="R118" i="9"/>
  <c r="H119" i="9"/>
  <c r="P119" i="9"/>
  <c r="X119" i="9"/>
  <c r="I119" i="9"/>
  <c r="Q119" i="9"/>
  <c r="E119" i="9"/>
  <c r="J119" i="9"/>
  <c r="R119" i="9"/>
  <c r="O119" i="9"/>
  <c r="K119" i="9"/>
  <c r="S119" i="9"/>
  <c r="G119" i="9"/>
  <c r="L119" i="9"/>
  <c r="T119" i="9"/>
  <c r="M119" i="9"/>
  <c r="U119" i="9"/>
  <c r="W119" i="9"/>
  <c r="F119" i="9"/>
  <c r="N119" i="9"/>
  <c r="V119" i="9"/>
  <c r="G108" i="9"/>
  <c r="O108" i="9"/>
  <c r="W108" i="9"/>
  <c r="H108" i="9"/>
  <c r="P108" i="9"/>
  <c r="X108" i="9"/>
  <c r="I108" i="9"/>
  <c r="Q108" i="9"/>
  <c r="J108" i="9"/>
  <c r="R108" i="9"/>
  <c r="V108" i="9"/>
  <c r="K108" i="9"/>
  <c r="S108" i="9"/>
  <c r="N108" i="9"/>
  <c r="L108" i="9"/>
  <c r="T108" i="9"/>
  <c r="M108" i="9"/>
  <c r="U108" i="9"/>
  <c r="E108" i="9"/>
  <c r="F108" i="9"/>
  <c r="M159" i="9"/>
  <c r="U159" i="9"/>
  <c r="F159" i="9"/>
  <c r="N159" i="9"/>
  <c r="V159" i="9"/>
  <c r="G159" i="9"/>
  <c r="O159" i="9"/>
  <c r="W159" i="9"/>
  <c r="H159" i="9"/>
  <c r="P159" i="9"/>
  <c r="X159" i="9"/>
  <c r="I159" i="9"/>
  <c r="Q159" i="9"/>
  <c r="E159" i="9"/>
  <c r="T159" i="9"/>
  <c r="J159" i="9"/>
  <c r="R159" i="9"/>
  <c r="K159" i="9"/>
  <c r="S159" i="9"/>
  <c r="L159" i="9"/>
  <c r="I93" i="9"/>
  <c r="Q93" i="9"/>
  <c r="J93" i="9"/>
  <c r="R93" i="9"/>
  <c r="K93" i="9"/>
  <c r="S93" i="9"/>
  <c r="L93" i="9"/>
  <c r="T93" i="9"/>
  <c r="P93" i="9"/>
  <c r="M93" i="9"/>
  <c r="U93" i="9"/>
  <c r="E93" i="9"/>
  <c r="H93" i="9"/>
  <c r="F93" i="9"/>
  <c r="N93" i="9"/>
  <c r="V93" i="9"/>
  <c r="G93" i="9"/>
  <c r="O93" i="9"/>
  <c r="W93" i="9"/>
  <c r="X93" i="9"/>
  <c r="H99" i="9"/>
  <c r="P99" i="9"/>
  <c r="X99" i="9"/>
  <c r="I99" i="9"/>
  <c r="Q99" i="9"/>
  <c r="E99" i="9"/>
  <c r="J99" i="9"/>
  <c r="R99" i="9"/>
  <c r="G99" i="9"/>
  <c r="K99" i="9"/>
  <c r="S99" i="9"/>
  <c r="L99" i="9"/>
  <c r="T99" i="9"/>
  <c r="W99" i="9"/>
  <c r="M99" i="9"/>
  <c r="U99" i="9"/>
  <c r="O99" i="9"/>
  <c r="F99" i="9"/>
  <c r="N99" i="9"/>
  <c r="V99" i="9"/>
  <c r="M123" i="9"/>
  <c r="U123" i="9"/>
  <c r="E123" i="9"/>
  <c r="F123" i="9"/>
  <c r="N123" i="9"/>
  <c r="V123" i="9"/>
  <c r="G123" i="9"/>
  <c r="O123" i="9"/>
  <c r="W123" i="9"/>
  <c r="H123" i="9"/>
  <c r="P123" i="9"/>
  <c r="X123" i="9"/>
  <c r="T123" i="9"/>
  <c r="I123" i="9"/>
  <c r="Q123" i="9"/>
  <c r="J123" i="9"/>
  <c r="R123" i="9"/>
  <c r="K123" i="9"/>
  <c r="S123" i="9"/>
  <c r="L123" i="9"/>
  <c r="B14" i="13"/>
  <c r="F114" i="9"/>
  <c r="N114" i="9"/>
  <c r="V114" i="9"/>
  <c r="G114" i="9"/>
  <c r="O114" i="9"/>
  <c r="W114" i="9"/>
  <c r="H114" i="9"/>
  <c r="P114" i="9"/>
  <c r="X114" i="9"/>
  <c r="M114" i="9"/>
  <c r="I114" i="9"/>
  <c r="Q114" i="9"/>
  <c r="E114" i="9"/>
  <c r="J114" i="9"/>
  <c r="R114" i="9"/>
  <c r="U114" i="9"/>
  <c r="K114" i="9"/>
  <c r="S114" i="9"/>
  <c r="L114" i="9"/>
  <c r="T114" i="9"/>
  <c r="J124" i="9"/>
  <c r="R124" i="9"/>
  <c r="I124" i="9"/>
  <c r="K124" i="9"/>
  <c r="S124" i="9"/>
  <c r="L124" i="9"/>
  <c r="T124" i="9"/>
  <c r="M124" i="9"/>
  <c r="U124" i="9"/>
  <c r="F124" i="9"/>
  <c r="N124" i="9"/>
  <c r="V124" i="9"/>
  <c r="Q124" i="9"/>
  <c r="G124" i="9"/>
  <c r="O124" i="9"/>
  <c r="W124" i="9"/>
  <c r="H124" i="9"/>
  <c r="P124" i="9"/>
  <c r="X124" i="9"/>
  <c r="E124" i="9"/>
  <c r="L109" i="9"/>
  <c r="T109" i="9"/>
  <c r="M109" i="9"/>
  <c r="U109" i="9"/>
  <c r="F109" i="9"/>
  <c r="N109" i="9"/>
  <c r="V109" i="9"/>
  <c r="S109" i="9"/>
  <c r="G109" i="9"/>
  <c r="O109" i="9"/>
  <c r="W109" i="9"/>
  <c r="H109" i="9"/>
  <c r="P109" i="9"/>
  <c r="X109" i="9"/>
  <c r="I109" i="9"/>
  <c r="Q109" i="9"/>
  <c r="E109" i="9"/>
  <c r="J109" i="9"/>
  <c r="R109" i="9"/>
  <c r="K109" i="9"/>
  <c r="J104" i="9"/>
  <c r="R104" i="9"/>
  <c r="E104" i="9"/>
  <c r="K104" i="9"/>
  <c r="S104" i="9"/>
  <c r="L104" i="9"/>
  <c r="T104" i="9"/>
  <c r="I104" i="9"/>
  <c r="M104" i="9"/>
  <c r="U104" i="9"/>
  <c r="F104" i="9"/>
  <c r="N104" i="9"/>
  <c r="V104" i="9"/>
  <c r="G104" i="9"/>
  <c r="O104" i="9"/>
  <c r="W104" i="9"/>
  <c r="Q104" i="9"/>
  <c r="H104" i="9"/>
  <c r="P104" i="9"/>
  <c r="X104" i="9"/>
  <c r="M103" i="9"/>
  <c r="U103" i="9"/>
  <c r="E103" i="9"/>
  <c r="F103" i="9"/>
  <c r="N103" i="9"/>
  <c r="V103" i="9"/>
  <c r="G103" i="9"/>
  <c r="O103" i="9"/>
  <c r="W103" i="9"/>
  <c r="H103" i="9"/>
  <c r="P103" i="9"/>
  <c r="X103" i="9"/>
  <c r="T103" i="9"/>
  <c r="I103" i="9"/>
  <c r="Q103" i="9"/>
  <c r="J103" i="9"/>
  <c r="R103" i="9"/>
  <c r="K103" i="9"/>
  <c r="S103" i="9"/>
  <c r="L103" i="9"/>
  <c r="K98" i="9"/>
  <c r="S98" i="9"/>
  <c r="L98" i="9"/>
  <c r="T98" i="9"/>
  <c r="M98" i="9"/>
  <c r="U98" i="9"/>
  <c r="E98" i="9"/>
  <c r="F98" i="9"/>
  <c r="N98" i="9"/>
  <c r="V98" i="9"/>
  <c r="R98" i="9"/>
  <c r="G98" i="9"/>
  <c r="O98" i="9"/>
  <c r="W98" i="9"/>
  <c r="H98" i="9"/>
  <c r="P98" i="9"/>
  <c r="X98" i="9"/>
  <c r="I98" i="9"/>
  <c r="Q98" i="9"/>
  <c r="J98" i="9"/>
  <c r="F135" i="9"/>
  <c r="N135" i="9"/>
  <c r="V135" i="9"/>
  <c r="G135" i="9"/>
  <c r="O135" i="9"/>
  <c r="W135" i="9"/>
  <c r="H135" i="9"/>
  <c r="P135" i="9"/>
  <c r="X135" i="9"/>
  <c r="U135" i="9"/>
  <c r="I135" i="9"/>
  <c r="Q135" i="9"/>
  <c r="E135" i="9"/>
  <c r="M135" i="9"/>
  <c r="J135" i="9"/>
  <c r="R135" i="9"/>
  <c r="K135" i="9"/>
  <c r="S135" i="9"/>
  <c r="L135" i="9"/>
  <c r="T135" i="9"/>
  <c r="G152" i="9"/>
  <c r="O152" i="9"/>
  <c r="W152" i="9"/>
  <c r="H152" i="9"/>
  <c r="P152" i="9"/>
  <c r="X152" i="9"/>
  <c r="I152" i="9"/>
  <c r="Q152" i="9"/>
  <c r="J152" i="9"/>
  <c r="R152" i="9"/>
  <c r="N152" i="9"/>
  <c r="K152" i="9"/>
  <c r="S152" i="9"/>
  <c r="L152" i="9"/>
  <c r="T152" i="9"/>
  <c r="F152" i="9"/>
  <c r="M152" i="9"/>
  <c r="U152" i="9"/>
  <c r="E152" i="9"/>
  <c r="V152" i="9"/>
  <c r="C49" i="8"/>
  <c r="C78" i="9" s="1"/>
  <c r="K79" i="9" s="1"/>
  <c r="I134" i="9"/>
  <c r="Q134" i="9"/>
  <c r="J134" i="9"/>
  <c r="R134" i="9"/>
  <c r="K134" i="9"/>
  <c r="S134" i="9"/>
  <c r="L134" i="9"/>
  <c r="T134" i="9"/>
  <c r="M134" i="9"/>
  <c r="U134" i="9"/>
  <c r="E134" i="9"/>
  <c r="X134" i="9"/>
  <c r="F134" i="9"/>
  <c r="N134" i="9"/>
  <c r="V134" i="9"/>
  <c r="P134" i="9"/>
  <c r="G134" i="9"/>
  <c r="O134" i="9"/>
  <c r="W134" i="9"/>
  <c r="H134" i="9"/>
  <c r="B7" i="13"/>
  <c r="W28" i="9"/>
  <c r="W33" i="9"/>
  <c r="Q29" i="9"/>
  <c r="W53" i="9"/>
  <c r="M23" i="9"/>
  <c r="H48" i="9"/>
  <c r="W68" i="9"/>
  <c r="I71" i="9"/>
  <c r="W24" i="9"/>
  <c r="W13" i="9"/>
  <c r="T18" i="9"/>
  <c r="P54" i="9"/>
  <c r="R38" i="9"/>
  <c r="J19" i="9"/>
  <c r="E14" i="9"/>
  <c r="N43" i="9"/>
  <c r="F34" i="9"/>
  <c r="R49" i="9"/>
  <c r="E38" i="9"/>
  <c r="M38" i="9"/>
  <c r="H38" i="9"/>
  <c r="P38" i="9"/>
  <c r="W38" i="9"/>
  <c r="O38" i="9"/>
  <c r="G38" i="9"/>
  <c r="J38" i="9"/>
  <c r="V38" i="9"/>
  <c r="I38" i="9"/>
  <c r="N38" i="9"/>
  <c r="Q38" i="9"/>
  <c r="X38" i="9"/>
  <c r="F38" i="9"/>
  <c r="U38" i="9"/>
  <c r="S38" i="9"/>
  <c r="T38" i="9"/>
  <c r="L38" i="9"/>
  <c r="K38" i="9"/>
  <c r="C164" i="9"/>
  <c r="D70" i="2"/>
  <c r="D69" i="2"/>
  <c r="G48" i="2" s="1"/>
  <c r="F65" i="2"/>
  <c r="C79" i="11"/>
  <c r="T80" i="11" s="1"/>
  <c r="H15" i="11"/>
  <c r="T25" i="11"/>
  <c r="O71" i="11"/>
  <c r="S35" i="11"/>
  <c r="R34" i="11"/>
  <c r="E39" i="11"/>
  <c r="X39" i="11"/>
  <c r="J34" i="11"/>
  <c r="E25" i="11"/>
  <c r="G71" i="11"/>
  <c r="V15" i="11"/>
  <c r="W50" i="11"/>
  <c r="P39" i="11"/>
  <c r="T39" i="11"/>
  <c r="H71" i="11"/>
  <c r="X50" i="11"/>
  <c r="V71" i="11"/>
  <c r="T35" i="11"/>
  <c r="R50" i="11"/>
  <c r="U71" i="11"/>
  <c r="P25" i="11"/>
  <c r="E14" i="11"/>
  <c r="W44" i="11"/>
  <c r="O44" i="11"/>
  <c r="F29" i="11"/>
  <c r="R35" i="11"/>
  <c r="F45" i="11"/>
  <c r="Q29" i="11"/>
  <c r="O50" i="11"/>
  <c r="L50" i="11"/>
  <c r="V34" i="11"/>
  <c r="J44" i="11"/>
  <c r="H44" i="11"/>
  <c r="S14" i="11"/>
  <c r="N15" i="11"/>
  <c r="P50" i="11"/>
  <c r="E19" i="11"/>
  <c r="V50" i="11"/>
  <c r="U34" i="11"/>
  <c r="P19" i="11"/>
  <c r="P35" i="11"/>
  <c r="K14" i="11"/>
  <c r="P71" i="11"/>
  <c r="H25" i="11"/>
  <c r="M19" i="11"/>
  <c r="U14" i="11"/>
  <c r="E34" i="11"/>
  <c r="E44" i="11"/>
  <c r="I54" i="11"/>
  <c r="V55" i="11"/>
  <c r="L14" i="11"/>
  <c r="R45" i="11"/>
  <c r="H54" i="11"/>
  <c r="E30" i="11"/>
  <c r="M35" i="11"/>
  <c r="W19" i="11"/>
  <c r="S44" i="11"/>
  <c r="O55" i="11"/>
  <c r="J45" i="11"/>
  <c r="L44" i="11"/>
  <c r="H50" i="11"/>
  <c r="M30" i="11"/>
  <c r="R44" i="11"/>
  <c r="W71" i="11"/>
  <c r="E29" i="11"/>
  <c r="K15" i="11"/>
  <c r="G49" i="11"/>
  <c r="R49" i="11"/>
  <c r="W49" i="11"/>
  <c r="T49" i="11"/>
  <c r="P55" i="11"/>
  <c r="I29" i="11"/>
  <c r="F20" i="11"/>
  <c r="M20" i="11"/>
  <c r="N68" i="11"/>
  <c r="H55" i="11"/>
  <c r="H35" i="11"/>
  <c r="S54" i="11"/>
  <c r="G44" i="11"/>
  <c r="W24" i="11"/>
  <c r="F55" i="11"/>
  <c r="V44" i="11"/>
  <c r="X29" i="11"/>
  <c r="F15" i="11"/>
  <c r="W68" i="11"/>
  <c r="N49" i="11"/>
  <c r="L35" i="11"/>
  <c r="L24" i="11"/>
  <c r="N20" i="11"/>
  <c r="R20" i="11"/>
  <c r="X25" i="11"/>
  <c r="M39" i="11"/>
  <c r="G20" i="11"/>
  <c r="U19" i="11"/>
  <c r="G50" i="11"/>
  <c r="U30" i="11"/>
  <c r="T50" i="11"/>
  <c r="I14" i="11"/>
  <c r="M15" i="11"/>
  <c r="M68" i="11"/>
  <c r="W34" i="11"/>
  <c r="M55" i="11"/>
  <c r="F34" i="11"/>
  <c r="O54" i="11"/>
  <c r="H30" i="11"/>
  <c r="Q34" i="11"/>
  <c r="T68" i="11"/>
  <c r="W39" i="11"/>
  <c r="W54" i="11"/>
  <c r="I35" i="11"/>
  <c r="O19" i="11"/>
  <c r="N34" i="11"/>
  <c r="F68" i="11"/>
  <c r="V54" i="11"/>
  <c r="I44" i="11"/>
  <c r="X68" i="11"/>
  <c r="U55" i="11"/>
  <c r="R55" i="11"/>
  <c r="E55" i="11"/>
  <c r="X55" i="11"/>
  <c r="K55" i="11"/>
  <c r="S55" i="11"/>
  <c r="L54" i="11"/>
  <c r="L34" i="11"/>
  <c r="K54" i="11"/>
  <c r="W35" i="11"/>
  <c r="O24" i="11"/>
  <c r="R54" i="11"/>
  <c r="P29" i="11"/>
  <c r="R14" i="11"/>
  <c r="O68" i="11"/>
  <c r="F49" i="11"/>
  <c r="X34" i="11"/>
  <c r="T15" i="11"/>
  <c r="S30" i="11"/>
  <c r="V20" i="11"/>
  <c r="K50" i="11"/>
  <c r="J25" i="11"/>
  <c r="K39" i="11"/>
  <c r="U39" i="11"/>
  <c r="K19" i="11"/>
  <c r="F19" i="11"/>
  <c r="F30" i="11"/>
  <c r="O25" i="11"/>
  <c r="E50" i="11"/>
  <c r="M25" i="11"/>
  <c r="T14" i="11"/>
  <c r="J15" i="11"/>
  <c r="Q55" i="11"/>
  <c r="G34" i="11"/>
  <c r="Q54" i="11"/>
  <c r="I30" i="11"/>
  <c r="M49" i="11"/>
  <c r="L29" i="11"/>
  <c r="N54" i="11"/>
  <c r="G30" i="11"/>
  <c r="G68" i="11"/>
  <c r="K35" i="11"/>
  <c r="G54" i="11"/>
  <c r="M34" i="11"/>
  <c r="G19" i="11"/>
  <c r="T34" i="11"/>
  <c r="R68" i="11"/>
  <c r="X15" i="11"/>
  <c r="K68" i="11"/>
  <c r="Q20" i="11"/>
  <c r="M24" i="11"/>
  <c r="V49" i="11"/>
  <c r="E45" i="11"/>
  <c r="U45" i="11"/>
  <c r="O45" i="11"/>
  <c r="J49" i="11"/>
  <c r="J29" i="11"/>
  <c r="Q49" i="11"/>
  <c r="O35" i="11"/>
  <c r="G24" i="11"/>
  <c r="R71" i="11"/>
  <c r="J54" i="11"/>
  <c r="F44" i="11"/>
  <c r="H29" i="11"/>
  <c r="J14" i="11"/>
  <c r="T55" i="11"/>
  <c r="X45" i="11"/>
  <c r="P34" i="11"/>
  <c r="L15" i="11"/>
  <c r="W25" i="11"/>
  <c r="H20" i="11"/>
  <c r="R25" i="11"/>
  <c r="Q39" i="11"/>
  <c r="F39" i="11"/>
  <c r="J19" i="11"/>
  <c r="N19" i="11"/>
  <c r="J30" i="11"/>
  <c r="N30" i="11"/>
  <c r="T20" i="11"/>
  <c r="M50" i="11"/>
  <c r="O20" i="11"/>
  <c r="W14" i="11"/>
  <c r="E15" i="11"/>
  <c r="U54" i="11"/>
  <c r="W30" i="11"/>
  <c r="O49" i="11"/>
  <c r="M29" i="11"/>
  <c r="I45" i="11"/>
  <c r="I25" i="11"/>
  <c r="L49" i="11"/>
  <c r="K29" i="11"/>
  <c r="I55" i="11"/>
  <c r="O34" i="11"/>
  <c r="U49" i="11"/>
  <c r="T29" i="11"/>
  <c r="I19" i="11"/>
  <c r="E35" i="11"/>
  <c r="P68" i="11"/>
  <c r="F54" i="11"/>
  <c r="O39" i="11"/>
  <c r="H68" i="11"/>
  <c r="S29" i="11"/>
  <c r="J75" i="11"/>
  <c r="R75" i="11"/>
  <c r="E75" i="11"/>
  <c r="K75" i="11"/>
  <c r="S75" i="11"/>
  <c r="Q75" i="11"/>
  <c r="L75" i="11"/>
  <c r="T75" i="11"/>
  <c r="M75" i="11"/>
  <c r="U75" i="11"/>
  <c r="F75" i="11"/>
  <c r="N75" i="11"/>
  <c r="V75" i="11"/>
  <c r="G75" i="11"/>
  <c r="O75" i="11"/>
  <c r="W75" i="11"/>
  <c r="I75" i="11"/>
  <c r="H75" i="11"/>
  <c r="P75" i="11"/>
  <c r="X75" i="11"/>
  <c r="L45" i="11"/>
  <c r="P24" i="11"/>
  <c r="S71" i="11"/>
  <c r="I49" i="11"/>
  <c r="G35" i="11"/>
  <c r="W15" i="11"/>
  <c r="J71" i="11"/>
  <c r="X49" i="11"/>
  <c r="V35" i="11"/>
  <c r="V24" i="11"/>
  <c r="L55" i="11"/>
  <c r="P45" i="11"/>
  <c r="H34" i="11"/>
  <c r="X14" i="11"/>
  <c r="G25" i="11"/>
  <c r="P20" i="11"/>
  <c r="Q30" i="11"/>
  <c r="K25" i="11"/>
  <c r="J39" i="11"/>
  <c r="N39" i="11"/>
  <c r="R19" i="11"/>
  <c r="V19" i="11"/>
  <c r="R30" i="11"/>
  <c r="V30" i="11"/>
  <c r="I50" i="11"/>
  <c r="U50" i="11"/>
  <c r="I15" i="11"/>
  <c r="E54" i="11"/>
  <c r="O29" i="11"/>
  <c r="M45" i="11"/>
  <c r="J24" i="11"/>
  <c r="M44" i="11"/>
  <c r="I24" i="11"/>
  <c r="W45" i="11"/>
  <c r="U24" i="11"/>
  <c r="M54" i="11"/>
  <c r="W29" i="11"/>
  <c r="E49" i="11"/>
  <c r="Q24" i="11"/>
  <c r="H19" i="11"/>
  <c r="U35" i="11"/>
  <c r="F71" i="11"/>
  <c r="R15" i="11"/>
  <c r="S68" i="11"/>
  <c r="J20" i="11"/>
  <c r="N14" i="11"/>
  <c r="M14" i="11"/>
  <c r="O14" i="11"/>
  <c r="Q14" i="11"/>
  <c r="X44" i="11"/>
  <c r="H24" i="11"/>
  <c r="K71" i="11"/>
  <c r="S45" i="11"/>
  <c r="S34" i="11"/>
  <c r="O15" i="11"/>
  <c r="Q68" i="11"/>
  <c r="P49" i="11"/>
  <c r="N35" i="11"/>
  <c r="N24" i="11"/>
  <c r="X54" i="11"/>
  <c r="H45" i="11"/>
  <c r="V29" i="11"/>
  <c r="P14" i="11"/>
  <c r="L20" i="11"/>
  <c r="X20" i="11"/>
  <c r="V25" i="11"/>
  <c r="S25" i="11"/>
  <c r="R39" i="11"/>
  <c r="V39" i="11"/>
  <c r="L19" i="11"/>
  <c r="O30" i="11"/>
  <c r="L30" i="11"/>
  <c r="U20" i="11"/>
  <c r="Q50" i="11"/>
  <c r="F50" i="11"/>
  <c r="V14" i="11"/>
  <c r="U15" i="11"/>
  <c r="S49" i="11"/>
  <c r="K24" i="11"/>
  <c r="Q44" i="11"/>
  <c r="M71" i="11"/>
  <c r="G39" i="11"/>
  <c r="S19" i="11"/>
  <c r="G45" i="11"/>
  <c r="E24" i="11"/>
  <c r="K49" i="11"/>
  <c r="G29" i="11"/>
  <c r="Q45" i="11"/>
  <c r="X24" i="11"/>
  <c r="J35" i="11"/>
  <c r="E71" i="11"/>
  <c r="T45" i="11"/>
  <c r="E20" i="11"/>
  <c r="J68" i="11"/>
  <c r="U68" i="11"/>
  <c r="G55" i="11"/>
  <c r="N55" i="11"/>
  <c r="T24" i="11"/>
  <c r="W20" i="11"/>
  <c r="L68" i="11"/>
  <c r="C37" i="9"/>
  <c r="C38" i="11"/>
  <c r="V75" i="9"/>
  <c r="L71" i="11"/>
  <c r="P44" i="11"/>
  <c r="P15" i="11"/>
  <c r="W55" i="11"/>
  <c r="K45" i="11"/>
  <c r="K34" i="11"/>
  <c r="G15" i="11"/>
  <c r="I68" i="11"/>
  <c r="H49" i="11"/>
  <c r="F35" i="11"/>
  <c r="F24" i="11"/>
  <c r="X71" i="11"/>
  <c r="P54" i="11"/>
  <c r="T44" i="11"/>
  <c r="N29" i="11"/>
  <c r="H14" i="11"/>
  <c r="S20" i="11"/>
  <c r="I20" i="11"/>
  <c r="F25" i="11"/>
  <c r="L25" i="11"/>
  <c r="L39" i="11"/>
  <c r="P30" i="11"/>
  <c r="T19" i="11"/>
  <c r="Q25" i="11"/>
  <c r="T30" i="11"/>
  <c r="N25" i="11"/>
  <c r="J50" i="11"/>
  <c r="N50" i="11"/>
  <c r="F14" i="11"/>
  <c r="S15" i="11"/>
  <c r="N45" i="11"/>
  <c r="N71" i="11"/>
  <c r="H39" i="11"/>
  <c r="V68" i="11"/>
  <c r="Q35" i="11"/>
  <c r="I71" i="11"/>
  <c r="K44" i="11"/>
  <c r="Q19" i="11"/>
  <c r="V45" i="11"/>
  <c r="S24" i="11"/>
  <c r="U44" i="11"/>
  <c r="X30" i="11"/>
  <c r="U29" i="11"/>
  <c r="S39" i="11"/>
  <c r="T71" i="11"/>
  <c r="J34" i="9"/>
  <c r="O34" i="9"/>
  <c r="M75" i="9"/>
  <c r="K54" i="9"/>
  <c r="L28" i="9"/>
  <c r="J48" i="9"/>
  <c r="I28" i="9"/>
  <c r="O53" i="9"/>
  <c r="V71" i="9"/>
  <c r="K71" i="9"/>
  <c r="X53" i="9"/>
  <c r="N34" i="9"/>
  <c r="G53" i="9"/>
  <c r="F53" i="9"/>
  <c r="G29" i="9"/>
  <c r="U49" i="9"/>
  <c r="H28" i="9"/>
  <c r="Q33" i="9"/>
  <c r="S43" i="9"/>
  <c r="F44" i="9"/>
  <c r="S19" i="9"/>
  <c r="O43" i="9"/>
  <c r="U71" i="9"/>
  <c r="V29" i="9"/>
  <c r="J71" i="9"/>
  <c r="I29" i="9"/>
  <c r="M53" i="9"/>
  <c r="P23" i="9"/>
  <c r="T49" i="9"/>
  <c r="H68" i="9"/>
  <c r="R29" i="9"/>
  <c r="M44" i="9"/>
  <c r="P14" i="9"/>
  <c r="W48" i="9"/>
  <c r="V68" i="9"/>
  <c r="M13" i="9"/>
  <c r="U18" i="9"/>
  <c r="L43" i="9"/>
  <c r="J43" i="9"/>
  <c r="T43" i="9"/>
  <c r="X44" i="9"/>
  <c r="P44" i="9"/>
  <c r="W44" i="9"/>
  <c r="H44" i="9"/>
  <c r="S54" i="9"/>
  <c r="T54" i="9"/>
  <c r="R54" i="9"/>
  <c r="L54" i="9"/>
  <c r="J54" i="9"/>
  <c r="K43" i="9"/>
  <c r="M28" i="9"/>
  <c r="K14" i="9"/>
  <c r="N71" i="9"/>
  <c r="X49" i="9"/>
  <c r="R43" i="9"/>
  <c r="V33" i="9"/>
  <c r="V24" i="9"/>
  <c r="P18" i="9"/>
  <c r="P53" i="9"/>
  <c r="M71" i="9"/>
  <c r="E53" i="9"/>
  <c r="E44" i="9"/>
  <c r="Q34" i="9"/>
  <c r="S28" i="9"/>
  <c r="K19" i="9"/>
  <c r="E13" i="9"/>
  <c r="R75" i="9"/>
  <c r="H54" i="9"/>
  <c r="T44" i="9"/>
  <c r="N29" i="9"/>
  <c r="H23" i="9"/>
  <c r="H14" i="9"/>
  <c r="R68" i="9"/>
  <c r="M49" i="9"/>
  <c r="G43" i="9"/>
  <c r="G34" i="9"/>
  <c r="S24" i="9"/>
  <c r="M18" i="9"/>
  <c r="P33" i="9"/>
  <c r="Q68" i="9"/>
  <c r="L49" i="9"/>
  <c r="F43" i="9"/>
  <c r="R24" i="9"/>
  <c r="W75" i="9"/>
  <c r="U54" i="9"/>
  <c r="O48" i="9"/>
  <c r="I33" i="9"/>
  <c r="U23" i="9"/>
  <c r="U14" i="9"/>
  <c r="J18" i="9"/>
  <c r="J29" i="9"/>
  <c r="N75" i="9"/>
  <c r="I18" i="9"/>
  <c r="X18" i="9"/>
  <c r="T34" i="9"/>
  <c r="L34" i="9"/>
  <c r="S34" i="9"/>
  <c r="E28" i="9"/>
  <c r="O13" i="9"/>
  <c r="F71" i="9"/>
  <c r="P49" i="9"/>
  <c r="N33" i="9"/>
  <c r="N24" i="9"/>
  <c r="H18" i="9"/>
  <c r="P13" i="9"/>
  <c r="E71" i="9"/>
  <c r="W49" i="9"/>
  <c r="Q43" i="9"/>
  <c r="I34" i="9"/>
  <c r="K28" i="9"/>
  <c r="W18" i="9"/>
  <c r="J13" i="9"/>
  <c r="J75" i="9"/>
  <c r="T53" i="9"/>
  <c r="L44" i="9"/>
  <c r="F29" i="9"/>
  <c r="R19" i="9"/>
  <c r="T13" i="9"/>
  <c r="J68" i="9"/>
  <c r="E49" i="9"/>
  <c r="S33" i="9"/>
  <c r="K24" i="9"/>
  <c r="E18" i="9"/>
  <c r="I68" i="9"/>
  <c r="X48" i="9"/>
  <c r="R33" i="9"/>
  <c r="J24" i="9"/>
  <c r="O75" i="9"/>
  <c r="M54" i="9"/>
  <c r="G48" i="9"/>
  <c r="S29" i="9"/>
  <c r="M14" i="9"/>
  <c r="Q18" i="9"/>
  <c r="Q75" i="9"/>
  <c r="R13" i="9"/>
  <c r="K18" i="9"/>
  <c r="S23" i="9"/>
  <c r="T23" i="9"/>
  <c r="L23" i="9"/>
  <c r="E75" i="9"/>
  <c r="I49" i="9"/>
  <c r="O24" i="9"/>
  <c r="G13" i="9"/>
  <c r="U68" i="9"/>
  <c r="H49" i="9"/>
  <c r="F33" i="9"/>
  <c r="F24" i="9"/>
  <c r="R14" i="9"/>
  <c r="T68" i="9"/>
  <c r="O49" i="9"/>
  <c r="I43" i="9"/>
  <c r="U33" i="9"/>
  <c r="U24" i="9"/>
  <c r="O18" i="9"/>
  <c r="H53" i="9"/>
  <c r="T71" i="9"/>
  <c r="L53" i="9"/>
  <c r="X43" i="9"/>
  <c r="X34" i="9"/>
  <c r="R28" i="9"/>
  <c r="L13" i="9"/>
  <c r="W54" i="9"/>
  <c r="Q48" i="9"/>
  <c r="K33" i="9"/>
  <c r="W23" i="9"/>
  <c r="W14" i="9"/>
  <c r="V54" i="9"/>
  <c r="P48" i="9"/>
  <c r="J33" i="9"/>
  <c r="V23" i="9"/>
  <c r="G75" i="9"/>
  <c r="E54" i="9"/>
  <c r="Q44" i="9"/>
  <c r="K29" i="9"/>
  <c r="E23" i="9"/>
  <c r="U75" i="9"/>
  <c r="L18" i="9"/>
  <c r="L14" i="9"/>
  <c r="F14" i="9"/>
  <c r="N14" i="9"/>
  <c r="S14" i="9"/>
  <c r="V14" i="9"/>
  <c r="T14" i="9"/>
  <c r="U19" i="9"/>
  <c r="F19" i="9"/>
  <c r="V19" i="9"/>
  <c r="P19" i="9"/>
  <c r="N19" i="9"/>
  <c r="H19" i="9"/>
  <c r="O71" i="9"/>
  <c r="M48" i="9"/>
  <c r="G24" i="9"/>
  <c r="M68" i="9"/>
  <c r="T48" i="9"/>
  <c r="X29" i="9"/>
  <c r="R23" i="9"/>
  <c r="J14" i="9"/>
  <c r="L68" i="9"/>
  <c r="G49" i="9"/>
  <c r="M33" i="9"/>
  <c r="M24" i="9"/>
  <c r="G18" i="9"/>
  <c r="X33" i="9"/>
  <c r="L71" i="9"/>
  <c r="V49" i="9"/>
  <c r="P43" i="9"/>
  <c r="P34" i="9"/>
  <c r="J28" i="9"/>
  <c r="V18" i="9"/>
  <c r="H33" i="9"/>
  <c r="O54" i="9"/>
  <c r="I48" i="9"/>
  <c r="U29" i="9"/>
  <c r="O23" i="9"/>
  <c r="O14" i="9"/>
  <c r="X75" i="9"/>
  <c r="N54" i="9"/>
  <c r="T29" i="9"/>
  <c r="N23" i="9"/>
  <c r="Q71" i="9"/>
  <c r="Q53" i="9"/>
  <c r="I44" i="9"/>
  <c r="W19" i="9"/>
  <c r="Q13" i="9"/>
  <c r="J49" i="9"/>
  <c r="I75" i="9"/>
  <c r="I24" i="9"/>
  <c r="U28" i="9"/>
  <c r="V28" i="9"/>
  <c r="N28" i="9"/>
  <c r="F28" i="9"/>
  <c r="U48" i="9"/>
  <c r="V48" i="9"/>
  <c r="N48" i="9"/>
  <c r="F48" i="9"/>
  <c r="G71" i="9"/>
  <c r="E48" i="9"/>
  <c r="K34" i="9"/>
  <c r="K23" i="9"/>
  <c r="E68" i="9"/>
  <c r="L48" i="9"/>
  <c r="P29" i="9"/>
  <c r="J23" i="9"/>
  <c r="V13" i="9"/>
  <c r="Q54" i="9"/>
  <c r="S48" i="9"/>
  <c r="E33" i="9"/>
  <c r="E24" i="9"/>
  <c r="Q14" i="9"/>
  <c r="H13" i="9"/>
  <c r="S68" i="9"/>
  <c r="N49" i="9"/>
  <c r="H43" i="9"/>
  <c r="H34" i="9"/>
  <c r="T24" i="9"/>
  <c r="N18" i="9"/>
  <c r="G54" i="9"/>
  <c r="S44" i="9"/>
  <c r="M29" i="9"/>
  <c r="G23" i="9"/>
  <c r="G14" i="9"/>
  <c r="P75" i="9"/>
  <c r="F54" i="9"/>
  <c r="R44" i="9"/>
  <c r="L29" i="9"/>
  <c r="F23" i="9"/>
  <c r="I53" i="9"/>
  <c r="U43" i="9"/>
  <c r="U34" i="9"/>
  <c r="O28" i="9"/>
  <c r="O19" i="9"/>
  <c r="I13" i="9"/>
  <c r="P24" i="9"/>
  <c r="Q49" i="9"/>
  <c r="F75" i="9"/>
  <c r="P71" i="9"/>
  <c r="H71" i="9"/>
  <c r="X71" i="9"/>
  <c r="W71" i="9"/>
  <c r="N68" i="9"/>
  <c r="O44" i="9"/>
  <c r="O33" i="9"/>
  <c r="M19" i="9"/>
  <c r="V53" i="9"/>
  <c r="V44" i="9"/>
  <c r="H29" i="9"/>
  <c r="T19" i="9"/>
  <c r="N13" i="9"/>
  <c r="S75" i="9"/>
  <c r="I54" i="9"/>
  <c r="K48" i="9"/>
  <c r="W29" i="9"/>
  <c r="Q23" i="9"/>
  <c r="I14" i="9"/>
  <c r="K68" i="9"/>
  <c r="F49" i="9"/>
  <c r="T33" i="9"/>
  <c r="L24" i="9"/>
  <c r="F18" i="9"/>
  <c r="S53" i="9"/>
  <c r="K44" i="9"/>
  <c r="E29" i="9"/>
  <c r="Q19" i="9"/>
  <c r="S13" i="9"/>
  <c r="H75" i="9"/>
  <c r="R53" i="9"/>
  <c r="J44" i="9"/>
  <c r="X28" i="9"/>
  <c r="X19" i="9"/>
  <c r="X68" i="9"/>
  <c r="S49" i="9"/>
  <c r="M43" i="9"/>
  <c r="M34" i="9"/>
  <c r="G28" i="9"/>
  <c r="G19" i="9"/>
  <c r="X13" i="9"/>
  <c r="H24" i="9"/>
  <c r="O68" i="9"/>
  <c r="T75" i="9"/>
  <c r="F68" i="9"/>
  <c r="G44" i="9"/>
  <c r="G33" i="9"/>
  <c r="E19" i="9"/>
  <c r="L75" i="9"/>
  <c r="N53" i="9"/>
  <c r="N44" i="9"/>
  <c r="R34" i="9"/>
  <c r="T28" i="9"/>
  <c r="L19" i="9"/>
  <c r="F13" i="9"/>
  <c r="K75" i="9"/>
  <c r="U53" i="9"/>
  <c r="U44" i="9"/>
  <c r="O29" i="9"/>
  <c r="I23" i="9"/>
  <c r="U13" i="9"/>
  <c r="X54" i="9"/>
  <c r="R48" i="9"/>
  <c r="L33" i="9"/>
  <c r="X23" i="9"/>
  <c r="X14" i="9"/>
  <c r="S71" i="9"/>
  <c r="K53" i="9"/>
  <c r="W43" i="9"/>
  <c r="W34" i="9"/>
  <c r="Q28" i="9"/>
  <c r="I19" i="9"/>
  <c r="K13" i="9"/>
  <c r="R71" i="9"/>
  <c r="J53" i="9"/>
  <c r="V43" i="9"/>
  <c r="V34" i="9"/>
  <c r="P28" i="9"/>
  <c r="P68" i="9"/>
  <c r="K49" i="9"/>
  <c r="E43" i="9"/>
  <c r="E34" i="9"/>
  <c r="Q24" i="9"/>
  <c r="S18" i="9"/>
  <c r="R18" i="9"/>
  <c r="X24" i="9"/>
  <c r="G68" i="9"/>
  <c r="E244" i="15" l="1"/>
  <c r="F244" i="15" s="1"/>
  <c r="D21" i="15"/>
  <c r="H106" i="16" s="1"/>
  <c r="C22" i="15"/>
  <c r="D22" i="15" s="1"/>
  <c r="O209" i="16"/>
  <c r="K550" i="15"/>
  <c r="K344" i="16"/>
  <c r="U209" i="16"/>
  <c r="H554" i="15"/>
  <c r="I363" i="16" s="1"/>
  <c r="I365" i="16" s="1"/>
  <c r="H555" i="15"/>
  <c r="I353" i="16" s="1"/>
  <c r="H209" i="16"/>
  <c r="J551" i="15"/>
  <c r="I552" i="15"/>
  <c r="F209" i="16"/>
  <c r="S209" i="16"/>
  <c r="E209" i="16"/>
  <c r="T209" i="16"/>
  <c r="K209" i="16"/>
  <c r="K535" i="15"/>
  <c r="M209" i="16"/>
  <c r="G209" i="16"/>
  <c r="R209" i="16"/>
  <c r="I320" i="16"/>
  <c r="H538" i="15"/>
  <c r="I338" i="16" s="1"/>
  <c r="I340" i="16" s="1"/>
  <c r="H539" i="15"/>
  <c r="I329" i="16" s="1"/>
  <c r="X209" i="16"/>
  <c r="Q209" i="16"/>
  <c r="J209" i="16"/>
  <c r="L209" i="16"/>
  <c r="P209" i="16"/>
  <c r="E105" i="16"/>
  <c r="W209" i="16"/>
  <c r="V209" i="16"/>
  <c r="D18" i="15"/>
  <c r="S249" i="16" s="1"/>
  <c r="I209" i="16"/>
  <c r="N209" i="16"/>
  <c r="D543" i="15"/>
  <c r="E542" i="15"/>
  <c r="L251" i="16"/>
  <c r="T251" i="16"/>
  <c r="M251" i="16"/>
  <c r="U251" i="16"/>
  <c r="H251" i="16"/>
  <c r="P251" i="16"/>
  <c r="X251" i="16"/>
  <c r="I251" i="16"/>
  <c r="V251" i="16"/>
  <c r="J251" i="16"/>
  <c r="W251" i="16"/>
  <c r="K251" i="16"/>
  <c r="N251" i="16"/>
  <c r="O251" i="16"/>
  <c r="Q251" i="16"/>
  <c r="F251" i="16"/>
  <c r="R251" i="16"/>
  <c r="G251" i="16"/>
  <c r="S251" i="16"/>
  <c r="L259" i="16"/>
  <c r="T259" i="16"/>
  <c r="M259" i="16"/>
  <c r="U259" i="16"/>
  <c r="H259" i="16"/>
  <c r="P259" i="16"/>
  <c r="X259" i="16"/>
  <c r="O259" i="16"/>
  <c r="Q259" i="16"/>
  <c r="F259" i="16"/>
  <c r="R259" i="16"/>
  <c r="G259" i="16"/>
  <c r="S259" i="16"/>
  <c r="I259" i="16"/>
  <c r="V259" i="16"/>
  <c r="J259" i="16"/>
  <c r="W259" i="16"/>
  <c r="K259" i="16"/>
  <c r="N259" i="16"/>
  <c r="H258" i="16"/>
  <c r="P258" i="16"/>
  <c r="X258" i="16"/>
  <c r="G257" i="16"/>
  <c r="O257" i="16"/>
  <c r="W257" i="16"/>
  <c r="I258" i="16"/>
  <c r="Q258" i="16"/>
  <c r="H257" i="16"/>
  <c r="P257" i="16"/>
  <c r="X257" i="16"/>
  <c r="L258" i="16"/>
  <c r="T258" i="16"/>
  <c r="K257" i="16"/>
  <c r="S257" i="16"/>
  <c r="G258" i="16"/>
  <c r="U258" i="16"/>
  <c r="I257" i="16"/>
  <c r="U257" i="16"/>
  <c r="J258" i="16"/>
  <c r="V258" i="16"/>
  <c r="J257" i="16"/>
  <c r="V257" i="16"/>
  <c r="K258" i="16"/>
  <c r="W258" i="16"/>
  <c r="L257" i="16"/>
  <c r="M258" i="16"/>
  <c r="M257" i="16"/>
  <c r="N258" i="16"/>
  <c r="N257" i="16"/>
  <c r="O258" i="16"/>
  <c r="Q257" i="16"/>
  <c r="R258" i="16"/>
  <c r="R257" i="16"/>
  <c r="E258" i="16"/>
  <c r="F258" i="16"/>
  <c r="S258" i="16"/>
  <c r="T257" i="16"/>
  <c r="F257" i="16"/>
  <c r="D17" i="15"/>
  <c r="E248" i="16" s="1"/>
  <c r="D237" i="15"/>
  <c r="D238" i="15" s="1"/>
  <c r="D248" i="15"/>
  <c r="E56" i="16" s="1"/>
  <c r="D249" i="15"/>
  <c r="E48" i="16" s="1"/>
  <c r="E49" i="16" s="1"/>
  <c r="D19" i="15"/>
  <c r="C73" i="15"/>
  <c r="E80" i="11"/>
  <c r="D229" i="15"/>
  <c r="D159" i="2" s="1"/>
  <c r="E251" i="16"/>
  <c r="P7" i="13"/>
  <c r="G14" i="13"/>
  <c r="D14" i="13"/>
  <c r="J7" i="13"/>
  <c r="E14" i="13"/>
  <c r="R14" i="13"/>
  <c r="R16" i="14"/>
  <c r="G7" i="14"/>
  <c r="U17" i="14"/>
  <c r="P12" i="14"/>
  <c r="O17" i="13"/>
  <c r="F3" i="13"/>
  <c r="E10" i="13"/>
  <c r="T6" i="13"/>
  <c r="U15" i="13"/>
  <c r="U5" i="13"/>
  <c r="U11" i="13"/>
  <c r="U8" i="13"/>
  <c r="K18" i="14"/>
  <c r="E2" i="14"/>
  <c r="F17" i="14"/>
  <c r="R17" i="14"/>
  <c r="D4" i="14"/>
  <c r="L11" i="14"/>
  <c r="M2" i="14"/>
  <c r="L9" i="14"/>
  <c r="J2" i="14"/>
  <c r="O11" i="14"/>
  <c r="G18" i="14"/>
  <c r="M16" i="14"/>
  <c r="C16" i="14"/>
  <c r="L10" i="14"/>
  <c r="N6" i="14"/>
  <c r="G2" i="14"/>
  <c r="G4" i="14"/>
  <c r="H17" i="14"/>
  <c r="D17" i="14"/>
  <c r="N15" i="14"/>
  <c r="H3" i="14"/>
  <c r="U5" i="14"/>
  <c r="H8" i="14"/>
  <c r="R15" i="14"/>
  <c r="T8" i="14"/>
  <c r="T5" i="14"/>
  <c r="D10" i="14"/>
  <c r="T17" i="14"/>
  <c r="E12" i="14"/>
  <c r="T7" i="14"/>
  <c r="E14" i="14"/>
  <c r="E8" i="14"/>
  <c r="J3" i="14"/>
  <c r="L14" i="14"/>
  <c r="M6" i="14"/>
  <c r="O5" i="14"/>
  <c r="U6" i="13"/>
  <c r="K8" i="13"/>
  <c r="P8" i="13"/>
  <c r="B17" i="13"/>
  <c r="K17" i="13"/>
  <c r="T17" i="13"/>
  <c r="G15" i="13"/>
  <c r="E15" i="13"/>
  <c r="N3" i="13"/>
  <c r="O3" i="13"/>
  <c r="I3" i="13"/>
  <c r="F11" i="13"/>
  <c r="S11" i="13"/>
  <c r="O12" i="13"/>
  <c r="E12" i="13"/>
  <c r="C10" i="13"/>
  <c r="H10" i="13"/>
  <c r="M10" i="13"/>
  <c r="C2" i="13"/>
  <c r="P2" i="13"/>
  <c r="H16" i="13"/>
  <c r="M16" i="13"/>
  <c r="R16" i="13"/>
  <c r="C13" i="13"/>
  <c r="H13" i="13"/>
  <c r="M13" i="13"/>
  <c r="E6" i="13"/>
  <c r="R6" i="13"/>
  <c r="R9" i="13"/>
  <c r="J9" i="13"/>
  <c r="K9" i="13"/>
  <c r="K18" i="13"/>
  <c r="F6" i="14"/>
  <c r="B16" i="14"/>
  <c r="H7" i="14"/>
  <c r="F3" i="14"/>
  <c r="U9" i="14"/>
  <c r="C7" i="14"/>
  <c r="C9" i="14"/>
  <c r="H8" i="13"/>
  <c r="T15" i="13"/>
  <c r="H2" i="13"/>
  <c r="E13" i="13"/>
  <c r="N5" i="13"/>
  <c r="O4" i="14"/>
  <c r="N3" i="14"/>
  <c r="P9" i="14"/>
  <c r="M11" i="14"/>
  <c r="H5" i="14"/>
  <c r="R9" i="14"/>
  <c r="S6" i="14"/>
  <c r="G10" i="14"/>
  <c r="T4" i="14"/>
  <c r="L4" i="14"/>
  <c r="O3" i="14"/>
  <c r="E5" i="14"/>
  <c r="D12" i="14"/>
  <c r="F16" i="14"/>
  <c r="J16" i="14"/>
  <c r="G16" i="14"/>
  <c r="Q4" i="14"/>
  <c r="J4" i="14"/>
  <c r="Q10" i="14"/>
  <c r="E10" i="14"/>
  <c r="O17" i="14"/>
  <c r="K8" i="14"/>
  <c r="Q2" i="14"/>
  <c r="H6" i="14"/>
  <c r="L17" i="14"/>
  <c r="I8" i="14"/>
  <c r="Q17" i="14"/>
  <c r="J9" i="14"/>
  <c r="U4" i="14"/>
  <c r="K17" i="14"/>
  <c r="D7" i="14"/>
  <c r="I2" i="14"/>
  <c r="M18" i="14"/>
  <c r="K9" i="14"/>
  <c r="O14" i="14"/>
  <c r="S9" i="14"/>
  <c r="L18" i="14"/>
  <c r="E8" i="13"/>
  <c r="O8" i="13"/>
  <c r="J17" i="13"/>
  <c r="G17" i="13"/>
  <c r="D17" i="13"/>
  <c r="B15" i="13"/>
  <c r="L15" i="13"/>
  <c r="K3" i="13"/>
  <c r="H3" i="13"/>
  <c r="M11" i="13"/>
  <c r="C11" i="13"/>
  <c r="B12" i="13"/>
  <c r="L12" i="13"/>
  <c r="R10" i="13"/>
  <c r="O10" i="13"/>
  <c r="O2" i="13"/>
  <c r="G16" i="13"/>
  <c r="T16" i="13"/>
  <c r="R13" i="13"/>
  <c r="O13" i="13"/>
  <c r="O6" i="13"/>
  <c r="L6" i="13"/>
  <c r="Q6" i="13"/>
  <c r="H9" i="13"/>
  <c r="M9" i="13"/>
  <c r="O18" i="13"/>
  <c r="E18" i="13"/>
  <c r="R18" i="13"/>
  <c r="P14" i="14"/>
  <c r="K4" i="14"/>
  <c r="P5" i="14"/>
  <c r="E16" i="14"/>
  <c r="J14" i="14"/>
  <c r="G9" i="14"/>
  <c r="T6" i="14"/>
  <c r="O7" i="14"/>
  <c r="N4" i="14"/>
  <c r="C8" i="13"/>
  <c r="J15" i="13"/>
  <c r="O16" i="13"/>
  <c r="L13" i="13"/>
  <c r="P9" i="13"/>
  <c r="C18" i="13"/>
  <c r="N9" i="14"/>
  <c r="Q18" i="14"/>
  <c r="C2" i="14"/>
  <c r="I6" i="14"/>
  <c r="M8" i="14"/>
  <c r="I17" i="14"/>
  <c r="S2" i="14"/>
  <c r="O6" i="14"/>
  <c r="U8" i="14"/>
  <c r="H18" i="14"/>
  <c r="P17" i="14"/>
  <c r="J8" i="14"/>
  <c r="K6" i="14"/>
  <c r="F7" i="14"/>
  <c r="T16" i="14"/>
  <c r="Q16" i="14"/>
  <c r="P4" i="14"/>
  <c r="R7" i="14"/>
  <c r="L7" i="14"/>
  <c r="K11" i="14"/>
  <c r="G8" i="14"/>
  <c r="Q5" i="14"/>
  <c r="I4" i="14"/>
  <c r="O2" i="14"/>
  <c r="P15" i="14"/>
  <c r="S8" i="14"/>
  <c r="N5" i="14"/>
  <c r="F2" i="14"/>
  <c r="O10" i="14"/>
  <c r="J10" i="14"/>
  <c r="H9" i="14"/>
  <c r="L15" i="14"/>
  <c r="S15" i="14"/>
  <c r="H2" i="14"/>
  <c r="P2" i="14"/>
  <c r="O12" i="14"/>
  <c r="Q12" i="14"/>
  <c r="D18" i="14"/>
  <c r="T8" i="13"/>
  <c r="B8" i="13"/>
  <c r="G8" i="13"/>
  <c r="C17" i="13"/>
  <c r="N17" i="13"/>
  <c r="Q15" i="13"/>
  <c r="N15" i="13"/>
  <c r="D15" i="13"/>
  <c r="M3" i="13"/>
  <c r="C3" i="13"/>
  <c r="C4" i="13"/>
  <c r="H11" i="13"/>
  <c r="E11" i="13"/>
  <c r="R11" i="13"/>
  <c r="Q12" i="13"/>
  <c r="N12" i="13"/>
  <c r="D12" i="13"/>
  <c r="J10" i="13"/>
  <c r="G10" i="13"/>
  <c r="T2" i="13"/>
  <c r="R2" i="13"/>
  <c r="G2" i="13"/>
  <c r="Q16" i="13"/>
  <c r="L16" i="13"/>
  <c r="J13" i="13"/>
  <c r="G13" i="13"/>
  <c r="N6" i="13"/>
  <c r="D6" i="13"/>
  <c r="I6" i="13"/>
  <c r="O9" i="13"/>
  <c r="E9" i="13"/>
  <c r="G18" i="13"/>
  <c r="T18" i="13"/>
  <c r="J18" i="13"/>
  <c r="H11" i="14"/>
  <c r="D9" i="14"/>
  <c r="S4" i="14"/>
  <c r="T9" i="14"/>
  <c r="I5" i="14"/>
  <c r="E2" i="13"/>
  <c r="J6" i="13"/>
  <c r="U12" i="13"/>
  <c r="P6" i="14"/>
  <c r="F18" i="14"/>
  <c r="K14" i="14"/>
  <c r="U18" i="14"/>
  <c r="T15" i="14"/>
  <c r="T10" i="14"/>
  <c r="P3" i="14"/>
  <c r="C14" i="14"/>
  <c r="O9" i="14"/>
  <c r="F9" i="14"/>
  <c r="G6" i="14"/>
  <c r="I15" i="14"/>
  <c r="P18" i="14"/>
  <c r="L16" i="14"/>
  <c r="I16" i="14"/>
  <c r="E17" i="14"/>
  <c r="L5" i="14"/>
  <c r="T11" i="14"/>
  <c r="G11" i="14"/>
  <c r="I9" i="14"/>
  <c r="O18" i="14"/>
  <c r="D3" i="14"/>
  <c r="J7" i="14"/>
  <c r="H14" i="14"/>
  <c r="M4" i="14"/>
  <c r="H15" i="14"/>
  <c r="C17" i="14"/>
  <c r="E11" i="14"/>
  <c r="Q14" i="14"/>
  <c r="K10" i="14"/>
  <c r="C15" i="14"/>
  <c r="C10" i="14"/>
  <c r="F8" i="14"/>
  <c r="M12" i="14"/>
  <c r="C4" i="14"/>
  <c r="S18" i="14"/>
  <c r="E9" i="14"/>
  <c r="L8" i="13"/>
  <c r="R8" i="13"/>
  <c r="N8" i="13"/>
  <c r="Q17" i="13"/>
  <c r="F17" i="13"/>
  <c r="I15" i="13"/>
  <c r="F15" i="13"/>
  <c r="S15" i="13"/>
  <c r="E3" i="13"/>
  <c r="B3" i="13"/>
  <c r="B4" i="13"/>
  <c r="O11" i="13"/>
  <c r="T11" i="13"/>
  <c r="J11" i="13"/>
  <c r="I12" i="13"/>
  <c r="F12" i="13"/>
  <c r="S12" i="13"/>
  <c r="T10" i="13"/>
  <c r="B10" i="13"/>
  <c r="L2" i="13"/>
  <c r="J2" i="13"/>
  <c r="N2" i="13"/>
  <c r="B16" i="13"/>
  <c r="D16" i="13"/>
  <c r="Q13" i="13"/>
  <c r="B13" i="13"/>
  <c r="F6" i="13"/>
  <c r="S6" i="13"/>
  <c r="P6" i="13"/>
  <c r="G9" i="13"/>
  <c r="T9" i="13"/>
  <c r="P18" i="13"/>
  <c r="L18" i="13"/>
  <c r="Q18" i="13"/>
  <c r="N18" i="14"/>
  <c r="H10" i="14"/>
  <c r="P7" i="14"/>
  <c r="U2" i="14"/>
  <c r="E4" i="14"/>
  <c r="J17" i="14"/>
  <c r="M14" i="14"/>
  <c r="R17" i="13"/>
  <c r="S3" i="13"/>
  <c r="T12" i="13"/>
  <c r="D10" i="13"/>
  <c r="T13" i="13"/>
  <c r="U3" i="13"/>
  <c r="U14" i="13"/>
  <c r="R4" i="14"/>
  <c r="N12" i="14"/>
  <c r="G14" i="14"/>
  <c r="M9" i="14"/>
  <c r="G12" i="14"/>
  <c r="D6" i="14"/>
  <c r="N14" i="14"/>
  <c r="K12" i="14"/>
  <c r="C18" i="14"/>
  <c r="R14" i="14"/>
  <c r="D16" i="14"/>
  <c r="N16" i="14"/>
  <c r="L6" i="14"/>
  <c r="F15" i="14"/>
  <c r="R8" i="14"/>
  <c r="K3" i="14"/>
  <c r="M5" i="14"/>
  <c r="S7" i="14"/>
  <c r="J5" i="14"/>
  <c r="F11" i="14"/>
  <c r="S10" i="14"/>
  <c r="O8" i="14"/>
  <c r="U15" i="14"/>
  <c r="K5" i="14"/>
  <c r="L8" i="14"/>
  <c r="R11" i="14"/>
  <c r="F4" i="14"/>
  <c r="T18" i="14"/>
  <c r="T3" i="14"/>
  <c r="M3" i="14"/>
  <c r="U14" i="14"/>
  <c r="G5" i="14"/>
  <c r="I7" i="13"/>
  <c r="D8" i="13"/>
  <c r="J8" i="13"/>
  <c r="F8" i="13"/>
  <c r="I17" i="13"/>
  <c r="P15" i="13"/>
  <c r="R15" i="13"/>
  <c r="K15" i="13"/>
  <c r="T3" i="13"/>
  <c r="R3" i="13"/>
  <c r="R4" i="13"/>
  <c r="G11" i="13"/>
  <c r="L11" i="13"/>
  <c r="Q11" i="13"/>
  <c r="P12" i="13"/>
  <c r="J12" i="13"/>
  <c r="K12" i="13"/>
  <c r="Q10" i="13"/>
  <c r="N10" i="13"/>
  <c r="D2" i="13"/>
  <c r="M2" i="13"/>
  <c r="F2" i="13"/>
  <c r="N16" i="13"/>
  <c r="S16" i="13"/>
  <c r="I13" i="13"/>
  <c r="N13" i="13"/>
  <c r="G6" i="13"/>
  <c r="K6" i="13"/>
  <c r="H6" i="13"/>
  <c r="B9" i="13"/>
  <c r="L9" i="13"/>
  <c r="B18" i="13"/>
  <c r="D18" i="13"/>
  <c r="I18" i="13"/>
  <c r="Q8" i="14"/>
  <c r="F5" i="14"/>
  <c r="Q3" i="14"/>
  <c r="I3" i="14"/>
  <c r="S3" i="14"/>
  <c r="R6" i="14"/>
  <c r="E15" i="14"/>
  <c r="T14" i="14"/>
  <c r="L17" i="13"/>
  <c r="P3" i="13"/>
  <c r="K11" i="13"/>
  <c r="L10" i="13"/>
  <c r="J16" i="13"/>
  <c r="M18" i="13"/>
  <c r="U9" i="13"/>
  <c r="U10" i="13"/>
  <c r="U7" i="13"/>
  <c r="U11" i="14"/>
  <c r="S17" i="14"/>
  <c r="F10" i="14"/>
  <c r="C12" i="14"/>
  <c r="K15" i="14"/>
  <c r="J18" i="14"/>
  <c r="R10" i="14"/>
  <c r="U10" i="14"/>
  <c r="M7" i="14"/>
  <c r="N2" i="14"/>
  <c r="R12" i="14"/>
  <c r="F14" i="14"/>
  <c r="N11" i="14"/>
  <c r="S12" i="14"/>
  <c r="S16" i="14"/>
  <c r="P16" i="14"/>
  <c r="C8" i="14"/>
  <c r="H4" i="14"/>
  <c r="G3" i="14"/>
  <c r="L12" i="14"/>
  <c r="D8" i="14"/>
  <c r="N8" i="14"/>
  <c r="C11" i="14"/>
  <c r="P11" i="14"/>
  <c r="L3" i="14"/>
  <c r="C5" i="14"/>
  <c r="D14" i="14"/>
  <c r="I12" i="14"/>
  <c r="M15" i="14"/>
  <c r="J12" i="14"/>
  <c r="R5" i="14"/>
  <c r="S5" i="14"/>
  <c r="E18" i="14"/>
  <c r="U6" i="14"/>
  <c r="M8" i="13"/>
  <c r="Q8" i="13"/>
  <c r="P17" i="13"/>
  <c r="M17" i="13"/>
  <c r="H15" i="13"/>
  <c r="C15" i="13"/>
  <c r="L3" i="13"/>
  <c r="J3" i="13"/>
  <c r="T4" i="13"/>
  <c r="J4" i="13"/>
  <c r="B11" i="13"/>
  <c r="D11" i="13"/>
  <c r="I11" i="13"/>
  <c r="H12" i="13"/>
  <c r="C12" i="13"/>
  <c r="S10" i="13"/>
  <c r="I10" i="13"/>
  <c r="F10" i="13"/>
  <c r="S2" i="13"/>
  <c r="Q2" i="13"/>
  <c r="I16" i="13"/>
  <c r="F16" i="13"/>
  <c r="K16" i="13"/>
  <c r="S13" i="13"/>
  <c r="D13" i="13"/>
  <c r="F13" i="13"/>
  <c r="C6" i="13"/>
  <c r="Q9" i="13"/>
  <c r="N9" i="13"/>
  <c r="D9" i="13"/>
  <c r="N18" i="13"/>
  <c r="H18" i="13"/>
  <c r="U3" i="14"/>
  <c r="D2" i="14"/>
  <c r="G17" i="14"/>
  <c r="K2" i="14"/>
  <c r="O16" i="14"/>
  <c r="D11" i="14"/>
  <c r="J6" i="14"/>
  <c r="R18" i="14"/>
  <c r="G12" i="13"/>
  <c r="E16" i="13"/>
  <c r="C9" i="13"/>
  <c r="U2" i="13"/>
  <c r="U4" i="13"/>
  <c r="E6" i="14"/>
  <c r="Q11" i="14"/>
  <c r="P10" i="14"/>
  <c r="E7" i="14"/>
  <c r="I18" i="14"/>
  <c r="D15" i="14"/>
  <c r="I11" i="14"/>
  <c r="I10" i="14"/>
  <c r="N17" i="14"/>
  <c r="L2" i="14"/>
  <c r="E3" i="14"/>
  <c r="S11" i="14"/>
  <c r="M10" i="14"/>
  <c r="U7" i="14"/>
  <c r="U16" i="14"/>
  <c r="K16" i="14"/>
  <c r="H16" i="14"/>
  <c r="M17" i="14"/>
  <c r="I7" i="14"/>
  <c r="T2" i="14"/>
  <c r="C6" i="14"/>
  <c r="Q15" i="14"/>
  <c r="N7" i="14"/>
  <c r="N10" i="14"/>
  <c r="H12" i="14"/>
  <c r="D5" i="14"/>
  <c r="C3" i="14"/>
  <c r="Q9" i="14"/>
  <c r="T12" i="14"/>
  <c r="O15" i="14"/>
  <c r="F12" i="14"/>
  <c r="J15" i="14"/>
  <c r="R3" i="14"/>
  <c r="K7" i="14"/>
  <c r="P8" i="14"/>
  <c r="Q7" i="14"/>
  <c r="J11" i="14"/>
  <c r="R2" i="14"/>
  <c r="S14" i="14"/>
  <c r="I14" i="14"/>
  <c r="Q6" i="14"/>
  <c r="H7" i="13"/>
  <c r="S8" i="13"/>
  <c r="I8" i="13"/>
  <c r="S17" i="13"/>
  <c r="H17" i="13"/>
  <c r="E17" i="13"/>
  <c r="O15" i="13"/>
  <c r="M15" i="13"/>
  <c r="G3" i="13"/>
  <c r="D3" i="13"/>
  <c r="Q3" i="13"/>
  <c r="N11" i="13"/>
  <c r="P11" i="13"/>
  <c r="R12" i="13"/>
  <c r="M12" i="13"/>
  <c r="T14" i="13"/>
  <c r="J14" i="13"/>
  <c r="K10" i="13"/>
  <c r="P10" i="13"/>
  <c r="K2" i="13"/>
  <c r="I2" i="13"/>
  <c r="P16" i="13"/>
  <c r="C16" i="13"/>
  <c r="K13" i="13"/>
  <c r="P13" i="13"/>
  <c r="M6" i="13"/>
  <c r="B6" i="13"/>
  <c r="I9" i="13"/>
  <c r="F9" i="13"/>
  <c r="S9" i="13"/>
  <c r="F18" i="13"/>
  <c r="S18" i="13"/>
  <c r="G15" i="14"/>
  <c r="U12" i="14"/>
  <c r="F166" i="9"/>
  <c r="N166" i="9"/>
  <c r="K21" i="13" s="1"/>
  <c r="V166" i="9"/>
  <c r="G166" i="9"/>
  <c r="D21" i="13" s="1"/>
  <c r="O166" i="9"/>
  <c r="W166" i="9"/>
  <c r="T21" i="13" s="1"/>
  <c r="H166" i="9"/>
  <c r="E21" i="13" s="1"/>
  <c r="P166" i="9"/>
  <c r="X166" i="9"/>
  <c r="I166" i="9"/>
  <c r="Q166" i="9"/>
  <c r="N21" i="13" s="1"/>
  <c r="E166" i="9"/>
  <c r="T166" i="9"/>
  <c r="J166" i="9"/>
  <c r="G21" i="13" s="1"/>
  <c r="R166" i="9"/>
  <c r="O21" i="13" s="1"/>
  <c r="K166" i="9"/>
  <c r="S166" i="9"/>
  <c r="L166" i="9"/>
  <c r="M166" i="9"/>
  <c r="U166" i="9"/>
  <c r="O4" i="13"/>
  <c r="L4" i="13"/>
  <c r="P4" i="13"/>
  <c r="M4" i="13"/>
  <c r="S4" i="13"/>
  <c r="B2" i="13"/>
  <c r="G4" i="13"/>
  <c r="K4" i="13"/>
  <c r="N4" i="13"/>
  <c r="D4" i="13"/>
  <c r="Q4" i="13"/>
  <c r="H4" i="13"/>
  <c r="E4" i="13"/>
  <c r="F4" i="13"/>
  <c r="I4" i="13"/>
  <c r="C389" i="16"/>
  <c r="C274" i="16"/>
  <c r="C600" i="16"/>
  <c r="C77" i="16"/>
  <c r="U16" i="13"/>
  <c r="U17" i="13"/>
  <c r="U18" i="13"/>
  <c r="F145" i="11"/>
  <c r="I145" i="11"/>
  <c r="T145" i="11"/>
  <c r="K145" i="11"/>
  <c r="R145" i="11"/>
  <c r="U145" i="11"/>
  <c r="S145" i="11"/>
  <c r="H145" i="11"/>
  <c r="V145" i="11"/>
  <c r="Q145" i="11"/>
  <c r="X145" i="11"/>
  <c r="M145" i="11"/>
  <c r="I536" i="15"/>
  <c r="O145" i="11"/>
  <c r="P145" i="11"/>
  <c r="E145" i="11"/>
  <c r="L145" i="11"/>
  <c r="N145" i="11"/>
  <c r="G145" i="11"/>
  <c r="W145" i="11"/>
  <c r="J145" i="11"/>
  <c r="I567" i="15"/>
  <c r="J403" i="16" s="1"/>
  <c r="J394" i="16"/>
  <c r="H338" i="16"/>
  <c r="H340" i="16" s="1"/>
  <c r="D510" i="15"/>
  <c r="D511" i="15" s="1"/>
  <c r="D512" i="15" s="1"/>
  <c r="E293" i="16" s="1"/>
  <c r="D526" i="15"/>
  <c r="H303" i="16"/>
  <c r="G522" i="15"/>
  <c r="H315" i="16" s="1"/>
  <c r="H294" i="16"/>
  <c r="D558" i="15"/>
  <c r="E558" i="15" s="1"/>
  <c r="F393" i="16" s="1"/>
  <c r="E60" i="16"/>
  <c r="E66" i="16" s="1"/>
  <c r="E67" i="16" s="1"/>
  <c r="G303" i="16"/>
  <c r="H520" i="15"/>
  <c r="I294" i="16" s="1"/>
  <c r="I566" i="15"/>
  <c r="D253" i="15"/>
  <c r="D254" i="15"/>
  <c r="I565" i="15"/>
  <c r="J411" i="16" s="1"/>
  <c r="J564" i="15"/>
  <c r="I575" i="15"/>
  <c r="J369" i="16" s="1"/>
  <c r="L534" i="15"/>
  <c r="E236" i="15"/>
  <c r="E252" i="15"/>
  <c r="E255" i="15" s="1"/>
  <c r="F86" i="16" s="1"/>
  <c r="I519" i="15"/>
  <c r="J518" i="15"/>
  <c r="E228" i="15"/>
  <c r="V113" i="9"/>
  <c r="E571" i="15"/>
  <c r="F368" i="16" s="1"/>
  <c r="F570" i="15"/>
  <c r="V169" i="11"/>
  <c r="X169" i="11"/>
  <c r="J169" i="11"/>
  <c r="H169" i="11"/>
  <c r="I169" i="11"/>
  <c r="P169" i="11"/>
  <c r="L169" i="11"/>
  <c r="F169" i="11"/>
  <c r="N169" i="11"/>
  <c r="K142" i="11"/>
  <c r="K148" i="11" s="1"/>
  <c r="R142" i="11"/>
  <c r="R148" i="11" s="1"/>
  <c r="J142" i="11"/>
  <c r="J148" i="11" s="1"/>
  <c r="Q142" i="11"/>
  <c r="Q148" i="11" s="1"/>
  <c r="I142" i="11"/>
  <c r="I148" i="11" s="1"/>
  <c r="L142" i="11"/>
  <c r="L148" i="11" s="1"/>
  <c r="G142" i="11"/>
  <c r="G148" i="11" s="1"/>
  <c r="F142" i="11"/>
  <c r="F148" i="11" s="1"/>
  <c r="V142" i="11"/>
  <c r="V148" i="11" s="1"/>
  <c r="H142" i="11"/>
  <c r="H148" i="11" s="1"/>
  <c r="U142" i="11"/>
  <c r="U148" i="11" s="1"/>
  <c r="T142" i="11"/>
  <c r="T148" i="11" s="1"/>
  <c r="X142" i="11"/>
  <c r="X148" i="11" s="1"/>
  <c r="P142" i="11"/>
  <c r="P148" i="11" s="1"/>
  <c r="O142" i="11"/>
  <c r="O148" i="11" s="1"/>
  <c r="N142" i="11"/>
  <c r="N148" i="11" s="1"/>
  <c r="M142" i="11"/>
  <c r="M148" i="11" s="1"/>
  <c r="E142" i="11"/>
  <c r="E148" i="11" s="1"/>
  <c r="K169" i="11"/>
  <c r="M169" i="11"/>
  <c r="U169" i="11"/>
  <c r="W142" i="11"/>
  <c r="W148" i="11" s="1"/>
  <c r="R169" i="11"/>
  <c r="G169" i="11"/>
  <c r="S169" i="11"/>
  <c r="O169" i="11"/>
  <c r="S142" i="11"/>
  <c r="S148" i="11" s="1"/>
  <c r="Q169" i="11"/>
  <c r="W169" i="11"/>
  <c r="T169" i="11"/>
  <c r="G113" i="9"/>
  <c r="L113" i="9"/>
  <c r="I113" i="9"/>
  <c r="X113" i="9"/>
  <c r="X140" i="9" s="1"/>
  <c r="X145" i="9" s="1"/>
  <c r="E259" i="16"/>
  <c r="H200" i="16"/>
  <c r="R173" i="16"/>
  <c r="O173" i="16"/>
  <c r="P173" i="16"/>
  <c r="M191" i="16"/>
  <c r="O200" i="16"/>
  <c r="F66" i="2"/>
  <c r="V173" i="16"/>
  <c r="J200" i="16"/>
  <c r="U173" i="16"/>
  <c r="M200" i="16"/>
  <c r="J191" i="16"/>
  <c r="V200" i="16"/>
  <c r="N191" i="16"/>
  <c r="W200" i="16"/>
  <c r="L191" i="16"/>
  <c r="K173" i="16"/>
  <c r="E173" i="16"/>
  <c r="N200" i="16"/>
  <c r="T200" i="16"/>
  <c r="O191" i="16"/>
  <c r="E191" i="16"/>
  <c r="H113" i="9"/>
  <c r="T113" i="9"/>
  <c r="D151" i="2"/>
  <c r="E151" i="2" s="1"/>
  <c r="E257" i="16"/>
  <c r="W173" i="16"/>
  <c r="S173" i="16"/>
  <c r="F200" i="16"/>
  <c r="R200" i="16"/>
  <c r="L200" i="16"/>
  <c r="W191" i="16"/>
  <c r="K191" i="16"/>
  <c r="N113" i="9"/>
  <c r="S113" i="9"/>
  <c r="F150" i="2"/>
  <c r="G150" i="2" s="1"/>
  <c r="F113" i="9"/>
  <c r="K113" i="9"/>
  <c r="T173" i="16"/>
  <c r="H173" i="16"/>
  <c r="I173" i="16"/>
  <c r="U200" i="16"/>
  <c r="S200" i="16"/>
  <c r="I200" i="16"/>
  <c r="X191" i="16"/>
  <c r="G191" i="16"/>
  <c r="F191" i="16"/>
  <c r="P113" i="9"/>
  <c r="E113" i="9"/>
  <c r="R113" i="9"/>
  <c r="N173" i="16"/>
  <c r="J173" i="16"/>
  <c r="M173" i="16"/>
  <c r="G200" i="16"/>
  <c r="E200" i="16"/>
  <c r="S191" i="16"/>
  <c r="U191" i="16"/>
  <c r="T191" i="16"/>
  <c r="W113" i="9"/>
  <c r="U113" i="9"/>
  <c r="J113" i="9"/>
  <c r="L173" i="16"/>
  <c r="G173" i="16"/>
  <c r="Q173" i="16"/>
  <c r="X200" i="16"/>
  <c r="K200" i="16"/>
  <c r="R191" i="16"/>
  <c r="V191" i="16"/>
  <c r="Q191" i="16"/>
  <c r="O113" i="9"/>
  <c r="M113" i="9"/>
  <c r="F173" i="16"/>
  <c r="X173" i="16"/>
  <c r="P200" i="16"/>
  <c r="Q200" i="16"/>
  <c r="I191" i="16"/>
  <c r="P191" i="16"/>
  <c r="H191" i="16"/>
  <c r="E256" i="16"/>
  <c r="I141" i="16"/>
  <c r="O123" i="16"/>
  <c r="J132" i="16"/>
  <c r="X141" i="16"/>
  <c r="V132" i="16"/>
  <c r="V141" i="16"/>
  <c r="S132" i="16"/>
  <c r="R105" i="16"/>
  <c r="M141" i="16"/>
  <c r="Q105" i="16"/>
  <c r="J141" i="16"/>
  <c r="P123" i="16"/>
  <c r="U105" i="16"/>
  <c r="U123" i="16"/>
  <c r="K105" i="16"/>
  <c r="J123" i="16"/>
  <c r="R132" i="16"/>
  <c r="T105" i="16"/>
  <c r="E123" i="16"/>
  <c r="F132" i="16"/>
  <c r="P105" i="16"/>
  <c r="S105" i="16"/>
  <c r="F105" i="16"/>
  <c r="Q141" i="16"/>
  <c r="K141" i="16"/>
  <c r="Q123" i="16"/>
  <c r="W123" i="16"/>
  <c r="W132" i="16"/>
  <c r="P132" i="16"/>
  <c r="I105" i="16"/>
  <c r="O105" i="16"/>
  <c r="H141" i="16"/>
  <c r="N141" i="16"/>
  <c r="E141" i="16"/>
  <c r="T123" i="16"/>
  <c r="S123" i="16"/>
  <c r="V123" i="16"/>
  <c r="E132" i="16"/>
  <c r="I132" i="16"/>
  <c r="K132" i="16"/>
  <c r="X105" i="16"/>
  <c r="L105" i="16"/>
  <c r="S141" i="16"/>
  <c r="O141" i="16"/>
  <c r="R141" i="16"/>
  <c r="H123" i="16"/>
  <c r="L123" i="16"/>
  <c r="R123" i="16"/>
  <c r="L132" i="16"/>
  <c r="M132" i="16"/>
  <c r="X132" i="16"/>
  <c r="N105" i="16"/>
  <c r="G105" i="16"/>
  <c r="P141" i="16"/>
  <c r="W141" i="16"/>
  <c r="L141" i="16"/>
  <c r="X123" i="16"/>
  <c r="G123" i="16"/>
  <c r="I123" i="16"/>
  <c r="T132" i="16"/>
  <c r="Q132" i="16"/>
  <c r="G132" i="16"/>
  <c r="J105" i="16"/>
  <c r="M105" i="16"/>
  <c r="F141" i="16"/>
  <c r="T141" i="16"/>
  <c r="M123" i="16"/>
  <c r="F123" i="16"/>
  <c r="O132" i="16"/>
  <c r="U132" i="16"/>
  <c r="J102" i="16"/>
  <c r="H105" i="16"/>
  <c r="V105" i="16"/>
  <c r="W105" i="16"/>
  <c r="G141" i="16"/>
  <c r="U141" i="16"/>
  <c r="K123" i="16"/>
  <c r="N123" i="16"/>
  <c r="N132" i="16"/>
  <c r="E259" i="15"/>
  <c r="F258" i="15"/>
  <c r="U79" i="9"/>
  <c r="U81" i="9" s="1"/>
  <c r="I79" i="9"/>
  <c r="V79" i="9"/>
  <c r="F79" i="9"/>
  <c r="F81" i="9" s="1"/>
  <c r="T79" i="9"/>
  <c r="T81" i="9" s="1"/>
  <c r="P79" i="9"/>
  <c r="P81" i="9" s="1"/>
  <c r="G79" i="9"/>
  <c r="G81" i="9" s="1"/>
  <c r="H79" i="9"/>
  <c r="E79" i="9"/>
  <c r="E81" i="9" s="1"/>
  <c r="J79" i="9"/>
  <c r="S79" i="9"/>
  <c r="Q79" i="9"/>
  <c r="Q81" i="9" s="1"/>
  <c r="R79" i="9"/>
  <c r="R81" i="9" s="1"/>
  <c r="O79" i="9"/>
  <c r="O81" i="9" s="1"/>
  <c r="X79" i="9"/>
  <c r="X81" i="9" s="1"/>
  <c r="M79" i="9"/>
  <c r="L79" i="9"/>
  <c r="L81" i="9" s="1"/>
  <c r="W79" i="9"/>
  <c r="W81" i="9" s="1"/>
  <c r="N79" i="9"/>
  <c r="N81" i="9" s="1"/>
  <c r="Q140" i="9"/>
  <c r="Q145" i="9" s="1"/>
  <c r="E141" i="9"/>
  <c r="E148" i="9" s="1"/>
  <c r="U39" i="9"/>
  <c r="Q141" i="9"/>
  <c r="Q148" i="9" s="1"/>
  <c r="I141" i="9"/>
  <c r="I148" i="9" s="1"/>
  <c r="X141" i="9"/>
  <c r="X148" i="9" s="1"/>
  <c r="P141" i="9"/>
  <c r="P148" i="9" s="1"/>
  <c r="H141" i="9"/>
  <c r="H148" i="9" s="1"/>
  <c r="O141" i="9"/>
  <c r="O148" i="9" s="1"/>
  <c r="G141" i="9"/>
  <c r="G148" i="9" s="1"/>
  <c r="V141" i="9"/>
  <c r="V148" i="9" s="1"/>
  <c r="N141" i="9"/>
  <c r="N148" i="9" s="1"/>
  <c r="F141" i="9"/>
  <c r="F148" i="9" s="1"/>
  <c r="U141" i="9"/>
  <c r="U148" i="9" s="1"/>
  <c r="M141" i="9"/>
  <c r="M148" i="9" s="1"/>
  <c r="T141" i="9"/>
  <c r="T148" i="9" s="1"/>
  <c r="L141" i="9"/>
  <c r="L148" i="9" s="1"/>
  <c r="R141" i="9"/>
  <c r="R148" i="9" s="1"/>
  <c r="J141" i="9"/>
  <c r="J148" i="9" s="1"/>
  <c r="K141" i="9"/>
  <c r="K148" i="9" s="1"/>
  <c r="S141" i="9"/>
  <c r="S148" i="9" s="1"/>
  <c r="W141" i="9"/>
  <c r="W148" i="9" s="1"/>
  <c r="P80" i="11"/>
  <c r="P82" i="11" s="1"/>
  <c r="M80" i="11"/>
  <c r="M82" i="11" s="1"/>
  <c r="I80" i="11"/>
  <c r="I82" i="11" s="1"/>
  <c r="V80" i="11"/>
  <c r="R80" i="11"/>
  <c r="U80" i="11"/>
  <c r="U82" i="11" s="1"/>
  <c r="L80" i="11"/>
  <c r="L82" i="11" s="1"/>
  <c r="N80" i="11"/>
  <c r="H80" i="11"/>
  <c r="H82" i="11" s="1"/>
  <c r="O80" i="11"/>
  <c r="O82" i="11" s="1"/>
  <c r="S80" i="11"/>
  <c r="S82" i="11" s="1"/>
  <c r="X80" i="11"/>
  <c r="X82" i="11" s="1"/>
  <c r="J80" i="11"/>
  <c r="J82" i="11" s="1"/>
  <c r="Q80" i="11"/>
  <c r="Q82" i="11" s="1"/>
  <c r="F80" i="11"/>
  <c r="F82" i="11" s="1"/>
  <c r="W80" i="11"/>
  <c r="G80" i="11"/>
  <c r="K80" i="11"/>
  <c r="K82" i="11" s="1"/>
  <c r="E67" i="2"/>
  <c r="G65" i="2"/>
  <c r="T82" i="11"/>
  <c r="K81" i="9"/>
  <c r="R39" i="9"/>
  <c r="S57" i="11"/>
  <c r="S61" i="11" s="1"/>
  <c r="V57" i="11"/>
  <c r="V61" i="11" s="1"/>
  <c r="E57" i="11"/>
  <c r="E61" i="11" s="1"/>
  <c r="N39" i="9"/>
  <c r="F39" i="9"/>
  <c r="U57" i="11"/>
  <c r="U61" i="11" s="1"/>
  <c r="G39" i="9"/>
  <c r="K39" i="9"/>
  <c r="I39" i="9"/>
  <c r="E39" i="9"/>
  <c r="H39" i="9"/>
  <c r="S39" i="9"/>
  <c r="K57" i="11"/>
  <c r="K61" i="11" s="1"/>
  <c r="T57" i="11"/>
  <c r="T61" i="11" s="1"/>
  <c r="L57" i="11"/>
  <c r="L61" i="11" s="1"/>
  <c r="R57" i="11"/>
  <c r="R61" i="11" s="1"/>
  <c r="V39" i="9"/>
  <c r="P39" i="9"/>
  <c r="Q39" i="9"/>
  <c r="N57" i="11"/>
  <c r="N61" i="11" s="1"/>
  <c r="X57" i="11"/>
  <c r="X61" i="11" s="1"/>
  <c r="W57" i="11"/>
  <c r="W61" i="11" s="1"/>
  <c r="F57" i="11"/>
  <c r="F61" i="11" s="1"/>
  <c r="P57" i="11"/>
  <c r="P61" i="11" s="1"/>
  <c r="T39" i="9"/>
  <c r="J39" i="9"/>
  <c r="L39" i="9"/>
  <c r="W39" i="9"/>
  <c r="X39" i="9"/>
  <c r="O39" i="9"/>
  <c r="H57" i="11"/>
  <c r="H61" i="11" s="1"/>
  <c r="G57" i="11"/>
  <c r="G61" i="11" s="1"/>
  <c r="O57" i="11"/>
  <c r="O61" i="11" s="1"/>
  <c r="J57" i="11"/>
  <c r="J61" i="11" s="1"/>
  <c r="M57" i="11"/>
  <c r="M61" i="11" s="1"/>
  <c r="Q57" i="11"/>
  <c r="Q61" i="11" s="1"/>
  <c r="I57" i="11"/>
  <c r="I61" i="11" s="1"/>
  <c r="M39" i="9"/>
  <c r="Q40" i="11"/>
  <c r="M40" i="11"/>
  <c r="N40" i="11"/>
  <c r="F40" i="11"/>
  <c r="I40" i="11"/>
  <c r="E40" i="11"/>
  <c r="T40" i="11"/>
  <c r="X40" i="11"/>
  <c r="U40" i="11"/>
  <c r="R40" i="11"/>
  <c r="J40" i="11"/>
  <c r="P40" i="11"/>
  <c r="O40" i="11"/>
  <c r="H40" i="11"/>
  <c r="K40" i="11"/>
  <c r="V40" i="11"/>
  <c r="W40" i="11"/>
  <c r="G40" i="11"/>
  <c r="L40" i="11"/>
  <c r="S40" i="11"/>
  <c r="F56" i="9"/>
  <c r="N56" i="9"/>
  <c r="P56" i="9"/>
  <c r="K56" i="9"/>
  <c r="U56" i="9"/>
  <c r="E56" i="9"/>
  <c r="O56" i="9"/>
  <c r="G56" i="9"/>
  <c r="I56" i="9"/>
  <c r="V56" i="9"/>
  <c r="L56" i="9"/>
  <c r="Q56" i="9"/>
  <c r="J56" i="9"/>
  <c r="H56" i="9"/>
  <c r="M56" i="9"/>
  <c r="X56" i="9"/>
  <c r="W56" i="9"/>
  <c r="T56" i="9"/>
  <c r="S56" i="9"/>
  <c r="R56" i="9"/>
  <c r="E24" i="1"/>
  <c r="E17" i="1"/>
  <c r="U138" i="16" l="1"/>
  <c r="E237" i="15"/>
  <c r="R106" i="16"/>
  <c r="T120" i="16"/>
  <c r="O129" i="16"/>
  <c r="H142" i="16"/>
  <c r="I188" i="16"/>
  <c r="W129" i="16"/>
  <c r="T142" i="16"/>
  <c r="W102" i="16"/>
  <c r="R138" i="16"/>
  <c r="U129" i="16"/>
  <c r="H197" i="16"/>
  <c r="G102" i="16"/>
  <c r="Q106" i="16"/>
  <c r="I142" i="16"/>
  <c r="S124" i="16"/>
  <c r="P192" i="16"/>
  <c r="Q142" i="16"/>
  <c r="O106" i="16"/>
  <c r="G142" i="16"/>
  <c r="E106" i="16"/>
  <c r="P142" i="16"/>
  <c r="P124" i="16"/>
  <c r="J106" i="16"/>
  <c r="W142" i="16"/>
  <c r="F106" i="16"/>
  <c r="V124" i="16"/>
  <c r="X188" i="16"/>
  <c r="V197" i="16"/>
  <c r="R142" i="16"/>
  <c r="C76" i="16"/>
  <c r="G76" i="16" s="1"/>
  <c r="T124" i="16"/>
  <c r="N124" i="16"/>
  <c r="J142" i="16"/>
  <c r="X133" i="16"/>
  <c r="Q174" i="16"/>
  <c r="U106" i="16"/>
  <c r="S106" i="16"/>
  <c r="F142" i="16"/>
  <c r="K142" i="16"/>
  <c r="M133" i="16"/>
  <c r="F124" i="16"/>
  <c r="N106" i="16"/>
  <c r="L201" i="16"/>
  <c r="E138" i="16"/>
  <c r="J120" i="16"/>
  <c r="O120" i="16"/>
  <c r="E120" i="16"/>
  <c r="L138" i="16"/>
  <c r="R102" i="16"/>
  <c r="W138" i="16"/>
  <c r="V120" i="16"/>
  <c r="V188" i="16"/>
  <c r="J170" i="16"/>
  <c r="Q103" i="16"/>
  <c r="N133" i="16"/>
  <c r="Q102" i="16"/>
  <c r="F138" i="16"/>
  <c r="L133" i="16"/>
  <c r="X106" i="16"/>
  <c r="R133" i="16"/>
  <c r="K174" i="16"/>
  <c r="M197" i="16"/>
  <c r="H188" i="16"/>
  <c r="M120" i="16"/>
  <c r="W188" i="16"/>
  <c r="F170" i="16"/>
  <c r="L188" i="16"/>
  <c r="M170" i="16"/>
  <c r="K102" i="16"/>
  <c r="I138" i="16"/>
  <c r="L129" i="16"/>
  <c r="I102" i="16"/>
  <c r="H102" i="16"/>
  <c r="N138" i="16"/>
  <c r="L197" i="16"/>
  <c r="O170" i="16"/>
  <c r="G197" i="16"/>
  <c r="X170" i="16"/>
  <c r="S129" i="16"/>
  <c r="L120" i="16"/>
  <c r="F102" i="16"/>
  <c r="W106" i="16"/>
  <c r="F129" i="16"/>
  <c r="P133" i="16"/>
  <c r="G106" i="16"/>
  <c r="L124" i="16"/>
  <c r="T138" i="16"/>
  <c r="J133" i="16"/>
  <c r="U133" i="16"/>
  <c r="W201" i="16"/>
  <c r="N188" i="16"/>
  <c r="P170" i="16"/>
  <c r="X102" i="16"/>
  <c r="M138" i="16"/>
  <c r="R197" i="16"/>
  <c r="N120" i="16"/>
  <c r="I201" i="16"/>
  <c r="M174" i="16"/>
  <c r="Q201" i="16"/>
  <c r="H174" i="16"/>
  <c r="H192" i="16"/>
  <c r="T192" i="16"/>
  <c r="J174" i="16"/>
  <c r="X174" i="16"/>
  <c r="O210" i="16"/>
  <c r="S174" i="16"/>
  <c r="F201" i="16"/>
  <c r="R192" i="16"/>
  <c r="S260" i="16"/>
  <c r="L260" i="16"/>
  <c r="E245" i="15"/>
  <c r="E246" i="15" s="1"/>
  <c r="F43" i="16" s="1"/>
  <c r="I252" i="16"/>
  <c r="M142" i="16"/>
  <c r="O192" i="16"/>
  <c r="L192" i="16"/>
  <c r="G201" i="16"/>
  <c r="W192" i="16"/>
  <c r="R201" i="16"/>
  <c r="P174" i="16"/>
  <c r="F252" i="16"/>
  <c r="K260" i="16"/>
  <c r="Q192" i="16"/>
  <c r="N192" i="16"/>
  <c r="M192" i="16"/>
  <c r="L174" i="16"/>
  <c r="J252" i="16"/>
  <c r="R210" i="16"/>
  <c r="G174" i="16"/>
  <c r="E192" i="16"/>
  <c r="S210" i="16"/>
  <c r="X124" i="16"/>
  <c r="I192" i="16"/>
  <c r="O174" i="16"/>
  <c r="H201" i="16"/>
  <c r="I106" i="16"/>
  <c r="S142" i="16"/>
  <c r="T106" i="16"/>
  <c r="P106" i="16"/>
  <c r="W133" i="16"/>
  <c r="J124" i="16"/>
  <c r="H133" i="16"/>
  <c r="M106" i="16"/>
  <c r="X192" i="16"/>
  <c r="I174" i="16"/>
  <c r="T201" i="16"/>
  <c r="N174" i="16"/>
  <c r="T174" i="16"/>
  <c r="U192" i="16"/>
  <c r="E201" i="16"/>
  <c r="J192" i="16"/>
  <c r="M252" i="16"/>
  <c r="P260" i="16"/>
  <c r="M124" i="16"/>
  <c r="O133" i="16"/>
  <c r="K133" i="16"/>
  <c r="G124" i="16"/>
  <c r="G133" i="16"/>
  <c r="O124" i="16"/>
  <c r="I133" i="16"/>
  <c r="O142" i="16"/>
  <c r="F133" i="16"/>
  <c r="U124" i="16"/>
  <c r="P201" i="16"/>
  <c r="S192" i="16"/>
  <c r="F174" i="16"/>
  <c r="S201" i="16"/>
  <c r="E260" i="16"/>
  <c r="F192" i="16"/>
  <c r="N201" i="16"/>
  <c r="K201" i="16"/>
  <c r="M201" i="16"/>
  <c r="N252" i="16"/>
  <c r="H260" i="16"/>
  <c r="X210" i="16"/>
  <c r="H124" i="16"/>
  <c r="V133" i="16"/>
  <c r="W124" i="16"/>
  <c r="E133" i="16"/>
  <c r="Q124" i="16"/>
  <c r="I124" i="16"/>
  <c r="N142" i="16"/>
  <c r="K106" i="16"/>
  <c r="X142" i="16"/>
  <c r="L106" i="16"/>
  <c r="L142" i="16"/>
  <c r="W174" i="16"/>
  <c r="V201" i="16"/>
  <c r="U174" i="16"/>
  <c r="U201" i="16"/>
  <c r="K192" i="16"/>
  <c r="J201" i="16"/>
  <c r="F171" i="16"/>
  <c r="E174" i="16"/>
  <c r="L252" i="16"/>
  <c r="J260" i="16"/>
  <c r="V142" i="16"/>
  <c r="E124" i="16"/>
  <c r="S133" i="16"/>
  <c r="U142" i="16"/>
  <c r="V106" i="16"/>
  <c r="R124" i="16"/>
  <c r="Q133" i="16"/>
  <c r="E142" i="16"/>
  <c r="K124" i="16"/>
  <c r="T133" i="16"/>
  <c r="V174" i="16"/>
  <c r="X201" i="16"/>
  <c r="G192" i="16"/>
  <c r="O201" i="16"/>
  <c r="R174" i="16"/>
  <c r="V192" i="16"/>
  <c r="H252" i="16"/>
  <c r="I260" i="16"/>
  <c r="M210" i="16"/>
  <c r="G252" i="16"/>
  <c r="T260" i="16"/>
  <c r="V210" i="16"/>
  <c r="E252" i="16"/>
  <c r="X252" i="16"/>
  <c r="S252" i="16"/>
  <c r="Q252" i="16"/>
  <c r="F260" i="16"/>
  <c r="V260" i="16"/>
  <c r="F542" i="15"/>
  <c r="F343" i="16"/>
  <c r="Q210" i="16"/>
  <c r="G210" i="16"/>
  <c r="W210" i="16"/>
  <c r="W252" i="16"/>
  <c r="P252" i="16"/>
  <c r="O260" i="16"/>
  <c r="U260" i="16"/>
  <c r="P210" i="16"/>
  <c r="F210" i="16"/>
  <c r="J210" i="16"/>
  <c r="I210" i="16"/>
  <c r="L210" i="16"/>
  <c r="K252" i="16"/>
  <c r="O252" i="16"/>
  <c r="N260" i="16"/>
  <c r="M260" i="16"/>
  <c r="N210" i="16"/>
  <c r="T210" i="16"/>
  <c r="E210" i="16"/>
  <c r="V252" i="16"/>
  <c r="U252" i="16"/>
  <c r="X260" i="16"/>
  <c r="R260" i="16"/>
  <c r="K210" i="16"/>
  <c r="H210" i="16"/>
  <c r="U210" i="16"/>
  <c r="T252" i="16"/>
  <c r="R252" i="16"/>
  <c r="G260" i="16"/>
  <c r="W260" i="16"/>
  <c r="Q260" i="16"/>
  <c r="E129" i="16"/>
  <c r="N129" i="16"/>
  <c r="P197" i="16"/>
  <c r="I170" i="16"/>
  <c r="N197" i="16"/>
  <c r="Q138" i="16"/>
  <c r="Q188" i="16"/>
  <c r="T188" i="16"/>
  <c r="U120" i="16"/>
  <c r="H120" i="16"/>
  <c r="S120" i="16"/>
  <c r="K170" i="16"/>
  <c r="K188" i="16"/>
  <c r="F197" i="16"/>
  <c r="E102" i="16"/>
  <c r="O138" i="16"/>
  <c r="P102" i="16"/>
  <c r="M102" i="16"/>
  <c r="P129" i="16"/>
  <c r="J138" i="16"/>
  <c r="F120" i="16"/>
  <c r="M129" i="16"/>
  <c r="N170" i="16"/>
  <c r="W197" i="16"/>
  <c r="U170" i="16"/>
  <c r="I197" i="16"/>
  <c r="H170" i="16"/>
  <c r="O188" i="16"/>
  <c r="Q170" i="16"/>
  <c r="J188" i="16"/>
  <c r="E197" i="16"/>
  <c r="U188" i="16"/>
  <c r="W170" i="16"/>
  <c r="G170" i="16"/>
  <c r="O197" i="16"/>
  <c r="X129" i="16"/>
  <c r="V138" i="16"/>
  <c r="N102" i="16"/>
  <c r="U102" i="16"/>
  <c r="V129" i="16"/>
  <c r="S138" i="16"/>
  <c r="X138" i="16"/>
  <c r="K120" i="16"/>
  <c r="T129" i="16"/>
  <c r="H138" i="16"/>
  <c r="R120" i="16"/>
  <c r="T197" i="16"/>
  <c r="S197" i="16"/>
  <c r="V170" i="16"/>
  <c r="J197" i="16"/>
  <c r="L170" i="16"/>
  <c r="E188" i="16"/>
  <c r="K197" i="16"/>
  <c r="R170" i="16"/>
  <c r="S188" i="16"/>
  <c r="P188" i="16"/>
  <c r="G188" i="16"/>
  <c r="P120" i="16"/>
  <c r="S102" i="16"/>
  <c r="V102" i="16"/>
  <c r="L102" i="16"/>
  <c r="I120" i="16"/>
  <c r="R129" i="16"/>
  <c r="Q129" i="16"/>
  <c r="I129" i="16"/>
  <c r="U197" i="16"/>
  <c r="Q197" i="16"/>
  <c r="S170" i="16"/>
  <c r="F188" i="16"/>
  <c r="Q120" i="16"/>
  <c r="W120" i="16"/>
  <c r="T102" i="16"/>
  <c r="O102" i="16"/>
  <c r="K129" i="16"/>
  <c r="P138" i="16"/>
  <c r="G120" i="16"/>
  <c r="G129" i="16"/>
  <c r="H129" i="16"/>
  <c r="G138" i="16"/>
  <c r="X120" i="16"/>
  <c r="J129" i="16"/>
  <c r="K138" i="16"/>
  <c r="E170" i="16"/>
  <c r="M188" i="16"/>
  <c r="R188" i="16"/>
  <c r="X197" i="16"/>
  <c r="X103" i="16"/>
  <c r="H130" i="16"/>
  <c r="U130" i="16"/>
  <c r="S171" i="16"/>
  <c r="T198" i="16"/>
  <c r="F249" i="16"/>
  <c r="S103" i="16"/>
  <c r="G103" i="16"/>
  <c r="P130" i="16"/>
  <c r="V189" i="16"/>
  <c r="S198" i="16"/>
  <c r="S189" i="16"/>
  <c r="N198" i="16"/>
  <c r="O171" i="16"/>
  <c r="R249" i="16"/>
  <c r="L103" i="16"/>
  <c r="I103" i="16"/>
  <c r="K130" i="16"/>
  <c r="F130" i="16"/>
  <c r="O139" i="16"/>
  <c r="K171" i="16"/>
  <c r="R189" i="16"/>
  <c r="L198" i="16"/>
  <c r="Q189" i="16"/>
  <c r="X249" i="16"/>
  <c r="R103" i="16"/>
  <c r="L139" i="16"/>
  <c r="V130" i="16"/>
  <c r="W130" i="16"/>
  <c r="I130" i="16"/>
  <c r="G130" i="16"/>
  <c r="Q121" i="16"/>
  <c r="J171" i="16"/>
  <c r="V171" i="16"/>
  <c r="F103" i="16"/>
  <c r="M139" i="16"/>
  <c r="U139" i="16"/>
  <c r="F139" i="16"/>
  <c r="M130" i="16"/>
  <c r="O130" i="16"/>
  <c r="W198" i="16"/>
  <c r="P103" i="16"/>
  <c r="S121" i="16"/>
  <c r="E121" i="16"/>
  <c r="H139" i="16"/>
  <c r="W121" i="16"/>
  <c r="R139" i="16"/>
  <c r="R130" i="16"/>
  <c r="G139" i="16"/>
  <c r="X139" i="16"/>
  <c r="X189" i="16"/>
  <c r="F189" i="16"/>
  <c r="X198" i="16"/>
  <c r="E103" i="16"/>
  <c r="G121" i="16"/>
  <c r="P121" i="16"/>
  <c r="T121" i="16"/>
  <c r="H121" i="16"/>
  <c r="J121" i="16"/>
  <c r="U189" i="16"/>
  <c r="E249" i="16"/>
  <c r="U103" i="16"/>
  <c r="N103" i="16"/>
  <c r="O103" i="16"/>
  <c r="X121" i="16"/>
  <c r="K139" i="16"/>
  <c r="T139" i="16"/>
  <c r="X130" i="16"/>
  <c r="O121" i="16"/>
  <c r="N130" i="16"/>
  <c r="V121" i="16"/>
  <c r="L171" i="16"/>
  <c r="J198" i="16"/>
  <c r="N171" i="16"/>
  <c r="J189" i="16"/>
  <c r="K198" i="16"/>
  <c r="T249" i="16"/>
  <c r="T103" i="16"/>
  <c r="V103" i="16"/>
  <c r="W139" i="16"/>
  <c r="J130" i="16"/>
  <c r="K121" i="16"/>
  <c r="U121" i="16"/>
  <c r="Q130" i="16"/>
  <c r="F121" i="16"/>
  <c r="E139" i="16"/>
  <c r="P139" i="16"/>
  <c r="L130" i="16"/>
  <c r="I171" i="16"/>
  <c r="P189" i="16"/>
  <c r="U198" i="16"/>
  <c r="T171" i="16"/>
  <c r="L189" i="16"/>
  <c r="R198" i="16"/>
  <c r="H171" i="16"/>
  <c r="I189" i="16"/>
  <c r="M171" i="16"/>
  <c r="H189" i="16"/>
  <c r="T189" i="16"/>
  <c r="H249" i="16"/>
  <c r="P249" i="16"/>
  <c r="J103" i="16"/>
  <c r="M103" i="16"/>
  <c r="I139" i="16"/>
  <c r="N121" i="16"/>
  <c r="Q139" i="16"/>
  <c r="T130" i="16"/>
  <c r="M121" i="16"/>
  <c r="E171" i="16"/>
  <c r="E198" i="16"/>
  <c r="H198" i="16"/>
  <c r="Q171" i="16"/>
  <c r="N189" i="16"/>
  <c r="F198" i="16"/>
  <c r="R171" i="16"/>
  <c r="G198" i="16"/>
  <c r="O189" i="16"/>
  <c r="W189" i="16"/>
  <c r="M249" i="16"/>
  <c r="W249" i="16"/>
  <c r="K103" i="16"/>
  <c r="H103" i="16"/>
  <c r="W103" i="16"/>
  <c r="R121" i="16"/>
  <c r="N139" i="16"/>
  <c r="S130" i="16"/>
  <c r="L121" i="16"/>
  <c r="E130" i="16"/>
  <c r="J139" i="16"/>
  <c r="I121" i="16"/>
  <c r="G171" i="16"/>
  <c r="G189" i="16"/>
  <c r="V198" i="16"/>
  <c r="M198" i="16"/>
  <c r="M189" i="16"/>
  <c r="U171" i="16"/>
  <c r="Q198" i="16"/>
  <c r="P171" i="16"/>
  <c r="I249" i="16"/>
  <c r="X171" i="16"/>
  <c r="E189" i="16"/>
  <c r="I198" i="16"/>
  <c r="U249" i="16"/>
  <c r="K249" i="16"/>
  <c r="O198" i="16"/>
  <c r="W171" i="16"/>
  <c r="P198" i="16"/>
  <c r="S139" i="16"/>
  <c r="K189" i="16"/>
  <c r="L249" i="16"/>
  <c r="Q249" i="16"/>
  <c r="O249" i="16"/>
  <c r="L550" i="15"/>
  <c r="L344" i="16"/>
  <c r="V249" i="16"/>
  <c r="N249" i="16"/>
  <c r="G249" i="16"/>
  <c r="I554" i="15"/>
  <c r="J363" i="16" s="1"/>
  <c r="J365" i="16" s="1"/>
  <c r="I555" i="15"/>
  <c r="J353" i="16" s="1"/>
  <c r="J249" i="16"/>
  <c r="K551" i="15"/>
  <c r="J552" i="15"/>
  <c r="E52" i="16"/>
  <c r="E113" i="16"/>
  <c r="E181" i="16"/>
  <c r="E217" i="16"/>
  <c r="E57" i="16"/>
  <c r="E270" i="16" s="1"/>
  <c r="E226" i="16"/>
  <c r="E149" i="16"/>
  <c r="E158" i="16"/>
  <c r="L535" i="15"/>
  <c r="N275" i="16"/>
  <c r="T170" i="16"/>
  <c r="S248" i="16"/>
  <c r="L248" i="16"/>
  <c r="K206" i="16"/>
  <c r="V206" i="16"/>
  <c r="F206" i="16"/>
  <c r="F248" i="16"/>
  <c r="X248" i="16"/>
  <c r="S206" i="16"/>
  <c r="E206" i="16"/>
  <c r="R206" i="16"/>
  <c r="N248" i="16"/>
  <c r="M248" i="16"/>
  <c r="L206" i="16"/>
  <c r="J206" i="16"/>
  <c r="H206" i="16"/>
  <c r="V248" i="16"/>
  <c r="O248" i="16"/>
  <c r="T206" i="16"/>
  <c r="X206" i="16"/>
  <c r="U206" i="16"/>
  <c r="H248" i="16"/>
  <c r="P248" i="16"/>
  <c r="G206" i="16"/>
  <c r="M206" i="16"/>
  <c r="R248" i="16"/>
  <c r="G248" i="16"/>
  <c r="P206" i="16"/>
  <c r="J248" i="16"/>
  <c r="U248" i="16"/>
  <c r="Q248" i="16"/>
  <c r="O206" i="16"/>
  <c r="N206" i="16"/>
  <c r="I248" i="16"/>
  <c r="W206" i="16"/>
  <c r="K248" i="16"/>
  <c r="W248" i="16"/>
  <c r="T248" i="16"/>
  <c r="Q206" i="16"/>
  <c r="I206" i="16"/>
  <c r="E543" i="15"/>
  <c r="D544" i="15"/>
  <c r="D546" i="15" s="1"/>
  <c r="E362" i="16" s="1"/>
  <c r="E364" i="16" s="1"/>
  <c r="M172" i="16"/>
  <c r="E172" i="16"/>
  <c r="K172" i="16"/>
  <c r="R104" i="16"/>
  <c r="U104" i="16"/>
  <c r="P104" i="16"/>
  <c r="J199" i="16"/>
  <c r="U199" i="16"/>
  <c r="E190" i="16"/>
  <c r="P190" i="16"/>
  <c r="W250" i="16"/>
  <c r="U250" i="16"/>
  <c r="R122" i="16"/>
  <c r="W122" i="16"/>
  <c r="S122" i="16"/>
  <c r="J208" i="16"/>
  <c r="V208" i="16"/>
  <c r="M131" i="16"/>
  <c r="T131" i="16"/>
  <c r="Q131" i="16"/>
  <c r="M140" i="16"/>
  <c r="S140" i="16"/>
  <c r="E104" i="16"/>
  <c r="T172" i="16"/>
  <c r="L172" i="16"/>
  <c r="I172" i="16"/>
  <c r="N104" i="16"/>
  <c r="L104" i="16"/>
  <c r="X104" i="16"/>
  <c r="I199" i="16"/>
  <c r="S199" i="16"/>
  <c r="N190" i="16"/>
  <c r="L190" i="16"/>
  <c r="G190" i="16"/>
  <c r="L250" i="16"/>
  <c r="J250" i="16"/>
  <c r="Q250" i="16"/>
  <c r="I122" i="16"/>
  <c r="N122" i="16"/>
  <c r="X122" i="16"/>
  <c r="Q208" i="16"/>
  <c r="U208" i="16"/>
  <c r="N131" i="16"/>
  <c r="R131" i="16"/>
  <c r="P131" i="16"/>
  <c r="O140" i="16"/>
  <c r="T140" i="16"/>
  <c r="M104" i="16"/>
  <c r="F172" i="16"/>
  <c r="H172" i="16"/>
  <c r="N172" i="16"/>
  <c r="Q104" i="16"/>
  <c r="O104" i="16"/>
  <c r="Q199" i="16"/>
  <c r="R199" i="16"/>
  <c r="Q190" i="16"/>
  <c r="M190" i="16"/>
  <c r="O190" i="16"/>
  <c r="P250" i="16"/>
  <c r="X250" i="16"/>
  <c r="F250" i="16"/>
  <c r="T122" i="16"/>
  <c r="E122" i="16"/>
  <c r="H208" i="16"/>
  <c r="W208" i="16"/>
  <c r="G208" i="16"/>
  <c r="U131" i="16"/>
  <c r="L131" i="16"/>
  <c r="K140" i="16"/>
  <c r="Q140" i="16"/>
  <c r="X140" i="16"/>
  <c r="S104" i="16"/>
  <c r="R172" i="16"/>
  <c r="J172" i="16"/>
  <c r="S172" i="16"/>
  <c r="F104" i="16"/>
  <c r="T104" i="16"/>
  <c r="P199" i="16"/>
  <c r="X199" i="16"/>
  <c r="E199" i="16"/>
  <c r="R190" i="16"/>
  <c r="X190" i="16"/>
  <c r="W190" i="16"/>
  <c r="R250" i="16"/>
  <c r="K250" i="16"/>
  <c r="N250" i="16"/>
  <c r="J122" i="16"/>
  <c r="O122" i="16"/>
  <c r="T208" i="16"/>
  <c r="E208" i="16"/>
  <c r="K208" i="16"/>
  <c r="V131" i="16"/>
  <c r="S131" i="16"/>
  <c r="G140" i="16"/>
  <c r="R140" i="16"/>
  <c r="V140" i="16"/>
  <c r="T199" i="16"/>
  <c r="O172" i="16"/>
  <c r="X172" i="16"/>
  <c r="K104" i="16"/>
  <c r="W104" i="16"/>
  <c r="O199" i="16"/>
  <c r="G199" i="16"/>
  <c r="L199" i="16"/>
  <c r="T190" i="16"/>
  <c r="K190" i="16"/>
  <c r="V190" i="16"/>
  <c r="S250" i="16"/>
  <c r="E250" i="16"/>
  <c r="V250" i="16"/>
  <c r="U122" i="16"/>
  <c r="F122" i="16"/>
  <c r="I208" i="16"/>
  <c r="P208" i="16"/>
  <c r="N208" i="16"/>
  <c r="W131" i="16"/>
  <c r="J131" i="16"/>
  <c r="W140" i="16"/>
  <c r="U140" i="16"/>
  <c r="P140" i="16"/>
  <c r="P172" i="16"/>
  <c r="F199" i="16"/>
  <c r="N199" i="16"/>
  <c r="S190" i="16"/>
  <c r="T250" i="16"/>
  <c r="K122" i="16"/>
  <c r="P122" i="16"/>
  <c r="G131" i="16"/>
  <c r="E131" i="16"/>
  <c r="H140" i="16"/>
  <c r="W172" i="16"/>
  <c r="G172" i="16"/>
  <c r="V104" i="16"/>
  <c r="J104" i="16"/>
  <c r="V199" i="16"/>
  <c r="K199" i="16"/>
  <c r="H199" i="16"/>
  <c r="F190" i="16"/>
  <c r="H190" i="16"/>
  <c r="G250" i="16"/>
  <c r="M250" i="16"/>
  <c r="L122" i="16"/>
  <c r="Q122" i="16"/>
  <c r="R208" i="16"/>
  <c r="M208" i="16"/>
  <c r="F208" i="16"/>
  <c r="O131" i="16"/>
  <c r="K131" i="16"/>
  <c r="I140" i="16"/>
  <c r="L140" i="16"/>
  <c r="N140" i="16"/>
  <c r="V172" i="16"/>
  <c r="U190" i="16"/>
  <c r="O250" i="16"/>
  <c r="V122" i="16"/>
  <c r="O208" i="16"/>
  <c r="S208" i="16"/>
  <c r="I131" i="16"/>
  <c r="E140" i="16"/>
  <c r="Q172" i="16"/>
  <c r="M199" i="16"/>
  <c r="H250" i="16"/>
  <c r="F131" i="16"/>
  <c r="U172" i="16"/>
  <c r="I250" i="16"/>
  <c r="H131" i="16"/>
  <c r="F140" i="16"/>
  <c r="X131" i="16"/>
  <c r="J190" i="16"/>
  <c r="I190" i="16"/>
  <c r="G122" i="16"/>
  <c r="J140" i="16"/>
  <c r="I104" i="16"/>
  <c r="M122" i="16"/>
  <c r="G104" i="16"/>
  <c r="H122" i="16"/>
  <c r="X208" i="16"/>
  <c r="H104" i="16"/>
  <c r="L208" i="16"/>
  <c r="W199" i="16"/>
  <c r="J320" i="16"/>
  <c r="I539" i="15"/>
  <c r="J329" i="16" s="1"/>
  <c r="I538" i="15"/>
  <c r="J338" i="16" s="1"/>
  <c r="J340" i="16" s="1"/>
  <c r="E526" i="15"/>
  <c r="D527" i="15"/>
  <c r="D528" i="15" s="1"/>
  <c r="D531" i="15" s="1"/>
  <c r="V139" i="16"/>
  <c r="X207" i="16"/>
  <c r="S207" i="16"/>
  <c r="M207" i="16"/>
  <c r="R207" i="16"/>
  <c r="I207" i="16"/>
  <c r="G207" i="16"/>
  <c r="N207" i="16"/>
  <c r="Q207" i="16"/>
  <c r="U207" i="16"/>
  <c r="L207" i="16"/>
  <c r="J207" i="16"/>
  <c r="T207" i="16"/>
  <c r="V207" i="16"/>
  <c r="O207" i="16"/>
  <c r="K207" i="16"/>
  <c r="H207" i="16"/>
  <c r="W207" i="16"/>
  <c r="F207" i="16"/>
  <c r="E207" i="16"/>
  <c r="P207" i="16"/>
  <c r="D241" i="15"/>
  <c r="E32" i="16" s="1"/>
  <c r="D240" i="15"/>
  <c r="E39" i="16" s="1"/>
  <c r="E216" i="16" s="1"/>
  <c r="E27" i="16"/>
  <c r="G244" i="15"/>
  <c r="E81" i="16"/>
  <c r="E87" i="16" s="1"/>
  <c r="E183" i="16" s="1"/>
  <c r="D230" i="15"/>
  <c r="E11" i="16" s="1"/>
  <c r="F228" i="15"/>
  <c r="E158" i="2"/>
  <c r="C21" i="13"/>
  <c r="R21" i="13"/>
  <c r="U21" i="13"/>
  <c r="B21" i="13"/>
  <c r="P21" i="13"/>
  <c r="Q21" i="13"/>
  <c r="L21" i="13"/>
  <c r="F21" i="13"/>
  <c r="J21" i="13"/>
  <c r="H21" i="13"/>
  <c r="M21" i="13"/>
  <c r="I21" i="13"/>
  <c r="S21" i="13"/>
  <c r="I140" i="9"/>
  <c r="I145" i="9" s="1"/>
  <c r="I169" i="9" s="1"/>
  <c r="F5" i="13"/>
  <c r="E140" i="9"/>
  <c r="E142" i="9" s="1"/>
  <c r="B5" i="13"/>
  <c r="O140" i="9"/>
  <c r="O145" i="9" s="1"/>
  <c r="O169" i="9" s="1"/>
  <c r="L5" i="13"/>
  <c r="S140" i="9"/>
  <c r="S145" i="9" s="1"/>
  <c r="S169" i="9" s="1"/>
  <c r="P5" i="13"/>
  <c r="N140" i="9"/>
  <c r="N145" i="9" s="1"/>
  <c r="N169" i="9" s="1"/>
  <c r="K5" i="13"/>
  <c r="L140" i="9"/>
  <c r="L145" i="9" s="1"/>
  <c r="L169" i="9" s="1"/>
  <c r="I5" i="13"/>
  <c r="J140" i="9"/>
  <c r="J145" i="9" s="1"/>
  <c r="J169" i="9" s="1"/>
  <c r="G5" i="13"/>
  <c r="T140" i="9"/>
  <c r="T145" i="9" s="1"/>
  <c r="T169" i="9" s="1"/>
  <c r="Q5" i="13"/>
  <c r="U140" i="9"/>
  <c r="U145" i="9" s="1"/>
  <c r="U169" i="9" s="1"/>
  <c r="R5" i="13"/>
  <c r="K140" i="9"/>
  <c r="K145" i="9" s="1"/>
  <c r="K169" i="9" s="1"/>
  <c r="H5" i="13"/>
  <c r="H140" i="9"/>
  <c r="H145" i="9" s="1"/>
  <c r="H169" i="9" s="1"/>
  <c r="E5" i="13"/>
  <c r="G140" i="9"/>
  <c r="G145" i="9" s="1"/>
  <c r="G169" i="9" s="1"/>
  <c r="D5" i="13"/>
  <c r="M140" i="9"/>
  <c r="M145" i="9" s="1"/>
  <c r="M169" i="9" s="1"/>
  <c r="J5" i="13"/>
  <c r="W140" i="9"/>
  <c r="W145" i="9" s="1"/>
  <c r="W169" i="9" s="1"/>
  <c r="T5" i="13"/>
  <c r="F140" i="9"/>
  <c r="F145" i="9" s="1"/>
  <c r="F169" i="9" s="1"/>
  <c r="C5" i="13"/>
  <c r="P140" i="9"/>
  <c r="P145" i="9" s="1"/>
  <c r="P169" i="9" s="1"/>
  <c r="M5" i="13"/>
  <c r="V140" i="9"/>
  <c r="V145" i="9" s="1"/>
  <c r="V169" i="9" s="1"/>
  <c r="S5" i="13"/>
  <c r="R140" i="9"/>
  <c r="R145" i="9" s="1"/>
  <c r="R169" i="9" s="1"/>
  <c r="O5" i="13"/>
  <c r="W77" i="16"/>
  <c r="X77" i="16"/>
  <c r="O77" i="16"/>
  <c r="N77" i="16"/>
  <c r="V77" i="16"/>
  <c r="U77" i="16"/>
  <c r="I77" i="16"/>
  <c r="H77" i="16"/>
  <c r="L77" i="16"/>
  <c r="R77" i="16"/>
  <c r="Q77" i="16"/>
  <c r="M77" i="16"/>
  <c r="S77" i="16"/>
  <c r="J77" i="16"/>
  <c r="P77" i="16"/>
  <c r="G77" i="16"/>
  <c r="E77" i="16"/>
  <c r="F77" i="16"/>
  <c r="K77" i="16"/>
  <c r="T77" i="16"/>
  <c r="N389" i="16"/>
  <c r="Q389" i="16"/>
  <c r="V389" i="16"/>
  <c r="J389" i="16"/>
  <c r="P389" i="16"/>
  <c r="R389" i="16"/>
  <c r="M389" i="16"/>
  <c r="E389" i="16"/>
  <c r="L389" i="16"/>
  <c r="U389" i="16"/>
  <c r="G389" i="16"/>
  <c r="K389" i="16"/>
  <c r="X389" i="16"/>
  <c r="O389" i="16"/>
  <c r="S389" i="16"/>
  <c r="I389" i="16"/>
  <c r="W389" i="16"/>
  <c r="T389" i="16"/>
  <c r="F389" i="16"/>
  <c r="H389" i="16"/>
  <c r="F168" i="9"/>
  <c r="V168" i="9"/>
  <c r="L168" i="9"/>
  <c r="X168" i="9"/>
  <c r="N168" i="9"/>
  <c r="S168" i="9"/>
  <c r="P168" i="9"/>
  <c r="R168" i="9"/>
  <c r="I168" i="9"/>
  <c r="U168" i="9"/>
  <c r="J168" i="9"/>
  <c r="H168" i="9"/>
  <c r="W168" i="9"/>
  <c r="M168" i="9"/>
  <c r="Q168" i="9"/>
  <c r="O168" i="9"/>
  <c r="E168" i="9"/>
  <c r="K168" i="9"/>
  <c r="G168" i="9"/>
  <c r="T168" i="9"/>
  <c r="E218" i="16"/>
  <c r="J536" i="15"/>
  <c r="E170" i="11"/>
  <c r="E171" i="11" s="1"/>
  <c r="E172" i="11" s="1"/>
  <c r="H523" i="15"/>
  <c r="I303" i="16" s="1"/>
  <c r="E69" i="2"/>
  <c r="F24" i="1" s="1"/>
  <c r="F12" i="1"/>
  <c r="H522" i="15"/>
  <c r="I315" i="16" s="1"/>
  <c r="D560" i="15"/>
  <c r="E393" i="16"/>
  <c r="J567" i="15"/>
  <c r="K403" i="16" s="1"/>
  <c r="K394" i="16"/>
  <c r="E510" i="15"/>
  <c r="F510" i="15" s="1"/>
  <c r="G510" i="15" s="1"/>
  <c r="E73" i="16"/>
  <c r="E272" i="16" s="1"/>
  <c r="E150" i="16"/>
  <c r="E159" i="16"/>
  <c r="E227" i="16"/>
  <c r="E114" i="16"/>
  <c r="E182" i="16"/>
  <c r="D559" i="15"/>
  <c r="E410" i="16" s="1"/>
  <c r="D561" i="15"/>
  <c r="E402" i="16" s="1"/>
  <c r="F60" i="16"/>
  <c r="E92" i="16"/>
  <c r="E561" i="15"/>
  <c r="F402" i="16" s="1"/>
  <c r="I520" i="15"/>
  <c r="I523" i="15" s="1"/>
  <c r="J566" i="15"/>
  <c r="F252" i="15"/>
  <c r="F255" i="15" s="1"/>
  <c r="G86" i="16" s="1"/>
  <c r="E559" i="15"/>
  <c r="F410" i="16" s="1"/>
  <c r="E560" i="15"/>
  <c r="E253" i="15"/>
  <c r="E254" i="15"/>
  <c r="E229" i="15"/>
  <c r="E159" i="2" s="1"/>
  <c r="X175" i="16"/>
  <c r="N193" i="16"/>
  <c r="P202" i="16"/>
  <c r="I125" i="16"/>
  <c r="R107" i="16"/>
  <c r="X116" i="16"/>
  <c r="D514" i="15"/>
  <c r="E311" i="16" s="1"/>
  <c r="D515" i="15"/>
  <c r="E302" i="16" s="1"/>
  <c r="K564" i="15"/>
  <c r="J565" i="15"/>
  <c r="K411" i="16" s="1"/>
  <c r="J575" i="15"/>
  <c r="K369" i="16" s="1"/>
  <c r="K107" i="16"/>
  <c r="N175" i="16"/>
  <c r="W116" i="16"/>
  <c r="O152" i="16"/>
  <c r="Q202" i="16"/>
  <c r="W152" i="16"/>
  <c r="M184" i="16"/>
  <c r="E107" i="16"/>
  <c r="F143" i="16"/>
  <c r="S152" i="16"/>
  <c r="P107" i="16"/>
  <c r="J116" i="16"/>
  <c r="N125" i="16"/>
  <c r="G202" i="16"/>
  <c r="M534" i="15"/>
  <c r="P143" i="16"/>
  <c r="F134" i="16"/>
  <c r="Q152" i="16"/>
  <c r="J202" i="16"/>
  <c r="P275" i="16"/>
  <c r="J519" i="15"/>
  <c r="K518" i="15"/>
  <c r="X134" i="16"/>
  <c r="L134" i="16"/>
  <c r="I134" i="16"/>
  <c r="N107" i="16"/>
  <c r="T193" i="16"/>
  <c r="P193" i="16"/>
  <c r="L275" i="16"/>
  <c r="F236" i="15"/>
  <c r="R134" i="16"/>
  <c r="W107" i="16"/>
  <c r="M134" i="16"/>
  <c r="K134" i="16"/>
  <c r="T152" i="16"/>
  <c r="E116" i="16"/>
  <c r="V193" i="16"/>
  <c r="L175" i="16"/>
  <c r="O175" i="16"/>
  <c r="M193" i="16"/>
  <c r="F558" i="15"/>
  <c r="G393" i="16" s="1"/>
  <c r="P152" i="16"/>
  <c r="G193" i="16"/>
  <c r="F202" i="16"/>
  <c r="S275" i="16"/>
  <c r="U193" i="16"/>
  <c r="K152" i="16"/>
  <c r="J175" i="16"/>
  <c r="R184" i="16"/>
  <c r="R275" i="16"/>
  <c r="V175" i="16"/>
  <c r="S202" i="16"/>
  <c r="O202" i="16"/>
  <c r="P184" i="16"/>
  <c r="Q175" i="16"/>
  <c r="F275" i="16"/>
  <c r="O184" i="16"/>
  <c r="G570" i="15"/>
  <c r="F571" i="15"/>
  <c r="G368" i="16" s="1"/>
  <c r="S170" i="11"/>
  <c r="S171" i="11" s="1"/>
  <c r="F170" i="11"/>
  <c r="F171" i="11" s="1"/>
  <c r="K170" i="11"/>
  <c r="K171" i="11" s="1"/>
  <c r="L170" i="11"/>
  <c r="L171" i="11" s="1"/>
  <c r="X170" i="11"/>
  <c r="X171" i="11" s="1"/>
  <c r="N170" i="11"/>
  <c r="N171" i="11" s="1"/>
  <c r="R170" i="11"/>
  <c r="R171" i="11" s="1"/>
  <c r="U170" i="11"/>
  <c r="U171" i="11" s="1"/>
  <c r="P170" i="11"/>
  <c r="P171" i="11" s="1"/>
  <c r="O170" i="11"/>
  <c r="O171" i="11" s="1"/>
  <c r="M170" i="11"/>
  <c r="M171" i="11" s="1"/>
  <c r="J170" i="11"/>
  <c r="J171" i="11" s="1"/>
  <c r="T170" i="11"/>
  <c r="T171" i="11" s="1"/>
  <c r="G170" i="11"/>
  <c r="G171" i="11" s="1"/>
  <c r="Q170" i="11"/>
  <c r="Q171" i="11" s="1"/>
  <c r="V170" i="11"/>
  <c r="V171" i="11" s="1"/>
  <c r="W170" i="11"/>
  <c r="W171" i="11" s="1"/>
  <c r="H170" i="11"/>
  <c r="H171" i="11" s="1"/>
  <c r="I170" i="11"/>
  <c r="I171" i="11" s="1"/>
  <c r="H81" i="9"/>
  <c r="I81" i="9"/>
  <c r="M81" i="9"/>
  <c r="E82" i="11"/>
  <c r="G66" i="2"/>
  <c r="F151" i="2"/>
  <c r="G151" i="2" s="1"/>
  <c r="E152" i="2"/>
  <c r="E154" i="2" s="1"/>
  <c r="F147" i="1" s="1"/>
  <c r="D152" i="2"/>
  <c r="D154" i="2" s="1"/>
  <c r="J81" i="9"/>
  <c r="V81" i="9"/>
  <c r="S81" i="9"/>
  <c r="F259" i="15"/>
  <c r="G258" i="15"/>
  <c r="U57" i="9"/>
  <c r="U64" i="9" s="1"/>
  <c r="Q169" i="9"/>
  <c r="Q142" i="9"/>
  <c r="X169" i="9"/>
  <c r="X142" i="9"/>
  <c r="T61" i="9"/>
  <c r="G61" i="9"/>
  <c r="M61" i="9"/>
  <c r="O61" i="9"/>
  <c r="R61" i="9"/>
  <c r="J61" i="9"/>
  <c r="U61" i="9"/>
  <c r="V61" i="9"/>
  <c r="E61" i="9"/>
  <c r="S61" i="9"/>
  <c r="Q61" i="9"/>
  <c r="K61" i="9"/>
  <c r="X61" i="9"/>
  <c r="H61" i="9"/>
  <c r="L61" i="9"/>
  <c r="P61" i="9"/>
  <c r="N61" i="9"/>
  <c r="W61" i="9"/>
  <c r="I61" i="9"/>
  <c r="F61" i="9"/>
  <c r="W82" i="11"/>
  <c r="V82" i="11"/>
  <c r="R82" i="11"/>
  <c r="H150" i="2"/>
  <c r="I150" i="2" s="1"/>
  <c r="N82" i="11"/>
  <c r="G82" i="11"/>
  <c r="E70" i="2"/>
  <c r="F67" i="2"/>
  <c r="H65" i="2"/>
  <c r="G57" i="9"/>
  <c r="G64" i="9" s="1"/>
  <c r="V58" i="11"/>
  <c r="V64" i="11" s="1"/>
  <c r="S13" i="14"/>
  <c r="X58" i="11"/>
  <c r="X64" i="11" s="1"/>
  <c r="U13" i="14"/>
  <c r="M57" i="9"/>
  <c r="M64" i="9" s="1"/>
  <c r="O57" i="9"/>
  <c r="O64" i="9" s="1"/>
  <c r="W58" i="11"/>
  <c r="W64" i="11" s="1"/>
  <c r="T13" i="14"/>
  <c r="K58" i="11"/>
  <c r="K64" i="11" s="1"/>
  <c r="H13" i="14"/>
  <c r="T58" i="11"/>
  <c r="T64" i="11" s="1"/>
  <c r="Q13" i="14"/>
  <c r="X57" i="9"/>
  <c r="X64" i="9" s="1"/>
  <c r="U13" i="13"/>
  <c r="F57" i="9"/>
  <c r="F64" i="9" s="1"/>
  <c r="U58" i="11"/>
  <c r="U64" i="11" s="1"/>
  <c r="R13" i="14"/>
  <c r="H58" i="11"/>
  <c r="H64" i="11" s="1"/>
  <c r="E13" i="14"/>
  <c r="W57" i="9"/>
  <c r="W64" i="9" s="1"/>
  <c r="O58" i="11"/>
  <c r="O64" i="11" s="1"/>
  <c r="L13" i="14"/>
  <c r="I58" i="11"/>
  <c r="I64" i="11" s="1"/>
  <c r="F13" i="14"/>
  <c r="L57" i="9"/>
  <c r="L64" i="9" s="1"/>
  <c r="Q57" i="9"/>
  <c r="Q64" i="9" s="1"/>
  <c r="H57" i="9"/>
  <c r="H64" i="9" s="1"/>
  <c r="Q58" i="11"/>
  <c r="Q64" i="11" s="1"/>
  <c r="N13" i="14"/>
  <c r="E58" i="11"/>
  <c r="E64" i="11" s="1"/>
  <c r="E83" i="11" s="1"/>
  <c r="N57" i="9"/>
  <c r="N64" i="9" s="1"/>
  <c r="S58" i="11"/>
  <c r="S64" i="11" s="1"/>
  <c r="P13" i="14"/>
  <c r="P58" i="11"/>
  <c r="P64" i="11" s="1"/>
  <c r="M13" i="14"/>
  <c r="F58" i="11"/>
  <c r="F64" i="11" s="1"/>
  <c r="C13" i="14"/>
  <c r="J57" i="9"/>
  <c r="J64" i="9" s="1"/>
  <c r="P57" i="9"/>
  <c r="P64" i="9" s="1"/>
  <c r="E57" i="9"/>
  <c r="E64" i="9" s="1"/>
  <c r="S57" i="9"/>
  <c r="S64" i="9" s="1"/>
  <c r="L58" i="11"/>
  <c r="L64" i="11" s="1"/>
  <c r="I13" i="14"/>
  <c r="J58" i="11"/>
  <c r="J64" i="11" s="1"/>
  <c r="G13" i="14"/>
  <c r="N58" i="11"/>
  <c r="N64" i="11" s="1"/>
  <c r="K13" i="14"/>
  <c r="T57" i="9"/>
  <c r="T64" i="9" s="1"/>
  <c r="V57" i="9"/>
  <c r="V64" i="9" s="1"/>
  <c r="I57" i="9"/>
  <c r="I64" i="9" s="1"/>
  <c r="G58" i="11"/>
  <c r="G64" i="11" s="1"/>
  <c r="D13" i="14"/>
  <c r="R58" i="11"/>
  <c r="R64" i="11" s="1"/>
  <c r="O13" i="14"/>
  <c r="M58" i="11"/>
  <c r="M64" i="11" s="1"/>
  <c r="J13" i="14"/>
  <c r="K57" i="9"/>
  <c r="K64" i="9" s="1"/>
  <c r="R57" i="9"/>
  <c r="R64" i="9" s="1"/>
  <c r="F237" i="15" l="1"/>
  <c r="H76" i="16"/>
  <c r="F76" i="16"/>
  <c r="F78" i="16" s="1"/>
  <c r="E249" i="15"/>
  <c r="F48" i="16" s="1"/>
  <c r="F49" i="16" s="1"/>
  <c r="M76" i="16"/>
  <c r="M78" i="16" s="1"/>
  <c r="P76" i="16"/>
  <c r="P78" i="16" s="1"/>
  <c r="T76" i="16"/>
  <c r="T78" i="16" s="1"/>
  <c r="J76" i="16"/>
  <c r="J78" i="16" s="1"/>
  <c r="F245" i="15"/>
  <c r="F246" i="15" s="1"/>
  <c r="G43" i="16" s="1"/>
  <c r="I76" i="16"/>
  <c r="I78" i="16" s="1"/>
  <c r="E248" i="15"/>
  <c r="F56" i="16" s="1"/>
  <c r="F149" i="16" s="1"/>
  <c r="E76" i="16"/>
  <c r="E78" i="16" s="1"/>
  <c r="X76" i="16"/>
  <c r="X78" i="16" s="1"/>
  <c r="S76" i="16"/>
  <c r="S78" i="16" s="1"/>
  <c r="O76" i="16"/>
  <c r="O78" i="16" s="1"/>
  <c r="K76" i="16"/>
  <c r="K78" i="16" s="1"/>
  <c r="N76" i="16"/>
  <c r="N78" i="16" s="1"/>
  <c r="W76" i="16"/>
  <c r="W78" i="16" s="1"/>
  <c r="R76" i="16"/>
  <c r="R78" i="16" s="1"/>
  <c r="U76" i="16"/>
  <c r="U78" i="16" s="1"/>
  <c r="L76" i="16"/>
  <c r="L78" i="16" s="1"/>
  <c r="Q76" i="16"/>
  <c r="Q78" i="16" s="1"/>
  <c r="V76" i="16"/>
  <c r="V78" i="16" s="1"/>
  <c r="F144" i="16"/>
  <c r="G542" i="15"/>
  <c r="G343" i="16"/>
  <c r="P108" i="16"/>
  <c r="Q176" i="16"/>
  <c r="M125" i="16"/>
  <c r="M126" i="16" s="1"/>
  <c r="R125" i="16"/>
  <c r="R126" i="16" s="1"/>
  <c r="V184" i="16"/>
  <c r="W202" i="16"/>
  <c r="W203" i="16" s="1"/>
  <c r="M152" i="16"/>
  <c r="G134" i="16"/>
  <c r="G135" i="16" s="1"/>
  <c r="I116" i="16"/>
  <c r="M116" i="16"/>
  <c r="E261" i="16"/>
  <c r="E262" i="16" s="1"/>
  <c r="P125" i="16"/>
  <c r="P126" i="16" s="1"/>
  <c r="J193" i="16"/>
  <c r="J194" i="16" s="1"/>
  <c r="T275" i="16"/>
  <c r="K202" i="16"/>
  <c r="K203" i="16" s="1"/>
  <c r="X202" i="16"/>
  <c r="X203" i="16" s="1"/>
  <c r="E175" i="16"/>
  <c r="E176" i="16" s="1"/>
  <c r="V143" i="16"/>
  <c r="V144" i="16" s="1"/>
  <c r="I202" i="16"/>
  <c r="I203" i="16" s="1"/>
  <c r="Q107" i="16"/>
  <c r="Q108" i="16" s="1"/>
  <c r="E202" i="16"/>
  <c r="E203" i="16" s="1"/>
  <c r="U116" i="16"/>
  <c r="H125" i="16"/>
  <c r="H126" i="16" s="1"/>
  <c r="N116" i="16"/>
  <c r="R116" i="16"/>
  <c r="U152" i="16"/>
  <c r="K143" i="16"/>
  <c r="K144" i="16" s="1"/>
  <c r="W175" i="16"/>
  <c r="W176" i="16" s="1"/>
  <c r="G175" i="16"/>
  <c r="G176" i="16" s="1"/>
  <c r="U184" i="16"/>
  <c r="S184" i="16"/>
  <c r="E125" i="16"/>
  <c r="E126" i="16" s="1"/>
  <c r="J152" i="16"/>
  <c r="S193" i="16"/>
  <c r="S194" i="16" s="1"/>
  <c r="I107" i="16"/>
  <c r="I108" i="16" s="1"/>
  <c r="U107" i="16"/>
  <c r="U108" i="16" s="1"/>
  <c r="E184" i="16"/>
  <c r="M143" i="16"/>
  <c r="M144" i="16" s="1"/>
  <c r="P175" i="16"/>
  <c r="P176" i="16" s="1"/>
  <c r="I143" i="16"/>
  <c r="I144" i="16" s="1"/>
  <c r="L184" i="16"/>
  <c r="V125" i="16"/>
  <c r="V126" i="16" s="1"/>
  <c r="F116" i="16"/>
  <c r="I275" i="16"/>
  <c r="H202" i="16"/>
  <c r="H203" i="16" s="1"/>
  <c r="T116" i="16"/>
  <c r="L125" i="16"/>
  <c r="L126" i="16" s="1"/>
  <c r="W143" i="16"/>
  <c r="W144" i="16" s="1"/>
  <c r="E253" i="16"/>
  <c r="E254" i="16" s="1"/>
  <c r="U175" i="16"/>
  <c r="U176" i="16" s="1"/>
  <c r="W193" i="16"/>
  <c r="W194" i="16" s="1"/>
  <c r="J184" i="16"/>
  <c r="W184" i="16"/>
  <c r="F184" i="16"/>
  <c r="L152" i="16"/>
  <c r="H134" i="16"/>
  <c r="H135" i="16" s="1"/>
  <c r="G152" i="16"/>
  <c r="Q134" i="16"/>
  <c r="Q135" i="16" s="1"/>
  <c r="V202" i="16"/>
  <c r="V203" i="16" s="1"/>
  <c r="S143" i="16"/>
  <c r="S144" i="16" s="1"/>
  <c r="N184" i="16"/>
  <c r="E275" i="16"/>
  <c r="K116" i="16"/>
  <c r="V107" i="16"/>
  <c r="V108" i="16" s="1"/>
  <c r="S107" i="16"/>
  <c r="S108" i="16" s="1"/>
  <c r="H184" i="16"/>
  <c r="H116" i="16"/>
  <c r="R193" i="16"/>
  <c r="R194" i="16" s="1"/>
  <c r="X193" i="16"/>
  <c r="X194" i="16" s="1"/>
  <c r="M275" i="16"/>
  <c r="R202" i="16"/>
  <c r="R203" i="16" s="1"/>
  <c r="M175" i="16"/>
  <c r="M176" i="16" s="1"/>
  <c r="T202" i="16"/>
  <c r="T203" i="16" s="1"/>
  <c r="S125" i="16"/>
  <c r="S126" i="16" s="1"/>
  <c r="L143" i="16"/>
  <c r="L144" i="16" s="1"/>
  <c r="G107" i="16"/>
  <c r="G108" i="16" s="1"/>
  <c r="N202" i="16"/>
  <c r="N203" i="16" s="1"/>
  <c r="I152" i="16"/>
  <c r="H107" i="16"/>
  <c r="H108" i="16" s="1"/>
  <c r="O193" i="16"/>
  <c r="O194" i="16" s="1"/>
  <c r="O143" i="16"/>
  <c r="O144" i="16" s="1"/>
  <c r="G184" i="16"/>
  <c r="X184" i="16"/>
  <c r="F125" i="16"/>
  <c r="F126" i="16" s="1"/>
  <c r="H152" i="16"/>
  <c r="U125" i="16"/>
  <c r="U126" i="16" s="1"/>
  <c r="J125" i="16"/>
  <c r="J126" i="16" s="1"/>
  <c r="E152" i="16"/>
  <c r="F107" i="16"/>
  <c r="F108" i="16" s="1"/>
  <c r="X275" i="16"/>
  <c r="J275" i="16"/>
  <c r="O275" i="16"/>
  <c r="Q116" i="16"/>
  <c r="F175" i="16"/>
  <c r="F176" i="16" s="1"/>
  <c r="V116" i="16"/>
  <c r="O107" i="16"/>
  <c r="O108" i="16" s="1"/>
  <c r="K193" i="16"/>
  <c r="K194" i="16" s="1"/>
  <c r="V134" i="16"/>
  <c r="V135" i="16" s="1"/>
  <c r="T134" i="16"/>
  <c r="T135" i="16" s="1"/>
  <c r="L202" i="16"/>
  <c r="L203" i="16" s="1"/>
  <c r="G143" i="16"/>
  <c r="G144" i="16" s="1"/>
  <c r="N152" i="16"/>
  <c r="G116" i="16"/>
  <c r="P116" i="16"/>
  <c r="O116" i="16"/>
  <c r="S116" i="16"/>
  <c r="W134" i="16"/>
  <c r="W135" i="16" s="1"/>
  <c r="M107" i="16"/>
  <c r="M108" i="16" s="1"/>
  <c r="O125" i="16"/>
  <c r="O126" i="16" s="1"/>
  <c r="I184" i="16"/>
  <c r="U202" i="16"/>
  <c r="U203" i="16" s="1"/>
  <c r="G275" i="16"/>
  <c r="K175" i="16"/>
  <c r="K176" i="16" s="1"/>
  <c r="L193" i="16"/>
  <c r="L194" i="16" s="1"/>
  <c r="U134" i="16"/>
  <c r="U135" i="16" s="1"/>
  <c r="Q193" i="16"/>
  <c r="Q194" i="16" s="1"/>
  <c r="Q143" i="16"/>
  <c r="Q144" i="16" s="1"/>
  <c r="Q184" i="16"/>
  <c r="E134" i="16"/>
  <c r="E135" i="16" s="1"/>
  <c r="S134" i="16"/>
  <c r="S135" i="16" s="1"/>
  <c r="L107" i="16"/>
  <c r="L108" i="16" s="1"/>
  <c r="I193" i="16"/>
  <c r="I194" i="16" s="1"/>
  <c r="X143" i="16"/>
  <c r="X144" i="16" s="1"/>
  <c r="R143" i="16"/>
  <c r="R144" i="16" s="1"/>
  <c r="H193" i="16"/>
  <c r="H194" i="16" s="1"/>
  <c r="R152" i="16"/>
  <c r="O134" i="16"/>
  <c r="O135" i="16" s="1"/>
  <c r="T143" i="16"/>
  <c r="T144" i="16" s="1"/>
  <c r="M202" i="16"/>
  <c r="M203" i="16" s="1"/>
  <c r="G125" i="16"/>
  <c r="G126" i="16" s="1"/>
  <c r="Q275" i="16"/>
  <c r="P134" i="16"/>
  <c r="P135" i="16" s="1"/>
  <c r="V152" i="16"/>
  <c r="R175" i="16"/>
  <c r="R176" i="16" s="1"/>
  <c r="L116" i="16"/>
  <c r="Q125" i="16"/>
  <c r="Q126" i="16" s="1"/>
  <c r="K275" i="16"/>
  <c r="M535" i="15"/>
  <c r="J554" i="15"/>
  <c r="K363" i="16" s="1"/>
  <c r="K365" i="16" s="1"/>
  <c r="J555" i="15"/>
  <c r="K353" i="16" s="1"/>
  <c r="L551" i="15"/>
  <c r="K552" i="15"/>
  <c r="M550" i="15"/>
  <c r="M344" i="16"/>
  <c r="H275" i="16"/>
  <c r="I175" i="16"/>
  <c r="I176" i="16" s="1"/>
  <c r="V275" i="16"/>
  <c r="T175" i="16"/>
  <c r="T176" i="16" s="1"/>
  <c r="X152" i="16"/>
  <c r="K184" i="16"/>
  <c r="F193" i="16"/>
  <c r="F194" i="16" s="1"/>
  <c r="W275" i="16"/>
  <c r="W125" i="16"/>
  <c r="W126" i="16" s="1"/>
  <c r="X107" i="16"/>
  <c r="X108" i="16" s="1"/>
  <c r="N134" i="16"/>
  <c r="N135" i="16" s="1"/>
  <c r="E193" i="16"/>
  <c r="E194" i="16" s="1"/>
  <c r="E143" i="16"/>
  <c r="E144" i="16" s="1"/>
  <c r="J107" i="16"/>
  <c r="J108" i="16" s="1"/>
  <c r="H175" i="16"/>
  <c r="H176" i="16" s="1"/>
  <c r="T107" i="16"/>
  <c r="T108" i="16" s="1"/>
  <c r="U143" i="16"/>
  <c r="U144" i="16" s="1"/>
  <c r="U275" i="16"/>
  <c r="T125" i="16"/>
  <c r="T126" i="16" s="1"/>
  <c r="J134" i="16"/>
  <c r="J135" i="16" s="1"/>
  <c r="J143" i="16"/>
  <c r="J144" i="16" s="1"/>
  <c r="T184" i="16"/>
  <c r="X125" i="16"/>
  <c r="X126" i="16" s="1"/>
  <c r="K125" i="16"/>
  <c r="K126" i="16" s="1"/>
  <c r="F152" i="16"/>
  <c r="H143" i="16"/>
  <c r="H144" i="16" s="1"/>
  <c r="S175" i="16"/>
  <c r="S176" i="16" s="1"/>
  <c r="N143" i="16"/>
  <c r="N144" i="16" s="1"/>
  <c r="J176" i="16"/>
  <c r="F203" i="16"/>
  <c r="M135" i="16"/>
  <c r="I126" i="16"/>
  <c r="O203" i="16"/>
  <c r="I135" i="16"/>
  <c r="W108" i="16"/>
  <c r="L176" i="16"/>
  <c r="T194" i="16"/>
  <c r="P203" i="16"/>
  <c r="X135" i="16"/>
  <c r="E108" i="16"/>
  <c r="N194" i="16"/>
  <c r="N126" i="16"/>
  <c r="Q203" i="16"/>
  <c r="V176" i="16"/>
  <c r="R135" i="16"/>
  <c r="N108" i="16"/>
  <c r="P144" i="16"/>
  <c r="N176" i="16"/>
  <c r="O176" i="16"/>
  <c r="P194" i="16"/>
  <c r="E40" i="16"/>
  <c r="E268" i="16" s="1"/>
  <c r="F135" i="16"/>
  <c r="G194" i="16"/>
  <c r="V194" i="16"/>
  <c r="R108" i="16"/>
  <c r="F543" i="15"/>
  <c r="E544" i="15"/>
  <c r="S203" i="16"/>
  <c r="M194" i="16"/>
  <c r="K135" i="16"/>
  <c r="L135" i="16"/>
  <c r="J203" i="16"/>
  <c r="G203" i="16"/>
  <c r="K108" i="16"/>
  <c r="M211" i="16"/>
  <c r="M212" i="16" s="1"/>
  <c r="R211" i="16"/>
  <c r="R212" i="16" s="1"/>
  <c r="N211" i="16"/>
  <c r="N212" i="16" s="1"/>
  <c r="F253" i="16"/>
  <c r="F254" i="16" s="1"/>
  <c r="I253" i="16"/>
  <c r="I254" i="16" s="1"/>
  <c r="S253" i="16"/>
  <c r="S254" i="16" s="1"/>
  <c r="X220" i="16"/>
  <c r="J220" i="16"/>
  <c r="N261" i="16"/>
  <c r="N262" i="16" s="1"/>
  <c r="Q261" i="16"/>
  <c r="Q262" i="16" s="1"/>
  <c r="L261" i="16"/>
  <c r="L262" i="16" s="1"/>
  <c r="E161" i="16"/>
  <c r="P161" i="16"/>
  <c r="U211" i="16"/>
  <c r="U212" i="16" s="1"/>
  <c r="G211" i="16"/>
  <c r="G212" i="16" s="1"/>
  <c r="O211" i="16"/>
  <c r="O212" i="16" s="1"/>
  <c r="N253" i="16"/>
  <c r="N254" i="16" s="1"/>
  <c r="U253" i="16"/>
  <c r="U254" i="16" s="1"/>
  <c r="H253" i="16"/>
  <c r="H254" i="16" s="1"/>
  <c r="K220" i="16"/>
  <c r="V220" i="16"/>
  <c r="V261" i="16"/>
  <c r="V262" i="16" s="1"/>
  <c r="S261" i="16"/>
  <c r="S262" i="16" s="1"/>
  <c r="M261" i="16"/>
  <c r="M262" i="16" s="1"/>
  <c r="F161" i="16"/>
  <c r="X161" i="16"/>
  <c r="E211" i="16"/>
  <c r="E212" i="16" s="1"/>
  <c r="S211" i="16"/>
  <c r="S212" i="16" s="1"/>
  <c r="V253" i="16"/>
  <c r="V254" i="16" s="1"/>
  <c r="K253" i="16"/>
  <c r="K254" i="16" s="1"/>
  <c r="T253" i="16"/>
  <c r="T254" i="16" s="1"/>
  <c r="S220" i="16"/>
  <c r="L220" i="16"/>
  <c r="G261" i="16"/>
  <c r="G262" i="16" s="1"/>
  <c r="H261" i="16"/>
  <c r="H262" i="16" s="1"/>
  <c r="K161" i="16"/>
  <c r="N161" i="16"/>
  <c r="I161" i="16"/>
  <c r="H211" i="16"/>
  <c r="H212" i="16" s="1"/>
  <c r="I211" i="16"/>
  <c r="I212" i="16" s="1"/>
  <c r="G253" i="16"/>
  <c r="G254" i="16" s="1"/>
  <c r="X253" i="16"/>
  <c r="X254" i="16" s="1"/>
  <c r="G220" i="16"/>
  <c r="R220" i="16"/>
  <c r="E220" i="16"/>
  <c r="O261" i="16"/>
  <c r="O262" i="16" s="1"/>
  <c r="T261" i="16"/>
  <c r="T262" i="16" s="1"/>
  <c r="S161" i="16"/>
  <c r="V161" i="16"/>
  <c r="Q161" i="16"/>
  <c r="M161" i="16"/>
  <c r="P211" i="16"/>
  <c r="P212" i="16" s="1"/>
  <c r="V211" i="16"/>
  <c r="V212" i="16" s="1"/>
  <c r="O253" i="16"/>
  <c r="O254" i="16" s="1"/>
  <c r="L253" i="16"/>
  <c r="L254" i="16" s="1"/>
  <c r="O220" i="16"/>
  <c r="F220" i="16"/>
  <c r="M220" i="16"/>
  <c r="W261" i="16"/>
  <c r="W262" i="16" s="1"/>
  <c r="I261" i="16"/>
  <c r="I262" i="16" s="1"/>
  <c r="L161" i="16"/>
  <c r="G161" i="16"/>
  <c r="J161" i="16"/>
  <c r="L211" i="16"/>
  <c r="L212" i="16" s="1"/>
  <c r="W211" i="16"/>
  <c r="W212" i="16" s="1"/>
  <c r="J253" i="16"/>
  <c r="J254" i="16" s="1"/>
  <c r="P253" i="16"/>
  <c r="P254" i="16" s="1"/>
  <c r="I220" i="16"/>
  <c r="R261" i="16"/>
  <c r="R262" i="16" s="1"/>
  <c r="W161" i="16"/>
  <c r="X211" i="16"/>
  <c r="X212" i="16" s="1"/>
  <c r="J211" i="16"/>
  <c r="J212" i="16" s="1"/>
  <c r="W253" i="16"/>
  <c r="W254" i="16" s="1"/>
  <c r="M253" i="16"/>
  <c r="M254" i="16" s="1"/>
  <c r="W220" i="16"/>
  <c r="T220" i="16"/>
  <c r="N220" i="16"/>
  <c r="J261" i="16"/>
  <c r="J262" i="16" s="1"/>
  <c r="U261" i="16"/>
  <c r="U262" i="16" s="1"/>
  <c r="T161" i="16"/>
  <c r="O161" i="16"/>
  <c r="R161" i="16"/>
  <c r="Q211" i="16"/>
  <c r="Q212" i="16" s="1"/>
  <c r="H220" i="16"/>
  <c r="Q220" i="16"/>
  <c r="K261" i="16"/>
  <c r="K262" i="16" s="1"/>
  <c r="R253" i="16"/>
  <c r="R254" i="16" s="1"/>
  <c r="P220" i="16"/>
  <c r="U220" i="16"/>
  <c r="T211" i="16"/>
  <c r="T212" i="16" s="1"/>
  <c r="F261" i="16"/>
  <c r="F262" i="16" s="1"/>
  <c r="U161" i="16"/>
  <c r="F211" i="16"/>
  <c r="F212" i="16" s="1"/>
  <c r="P261" i="16"/>
  <c r="P262" i="16" s="1"/>
  <c r="H161" i="16"/>
  <c r="K211" i="16"/>
  <c r="K212" i="16" s="1"/>
  <c r="X261" i="16"/>
  <c r="X262" i="16" s="1"/>
  <c r="Q253" i="16"/>
  <c r="Q254" i="16" s="1"/>
  <c r="K320" i="16"/>
  <c r="J539" i="15"/>
  <c r="K329" i="16" s="1"/>
  <c r="J538" i="15"/>
  <c r="K338" i="16" s="1"/>
  <c r="K340" i="16" s="1"/>
  <c r="F526" i="15"/>
  <c r="G526" i="15" s="1"/>
  <c r="H526" i="15" s="1"/>
  <c r="E527" i="15"/>
  <c r="E528" i="15" s="1"/>
  <c r="E531" i="15" s="1"/>
  <c r="U194" i="16"/>
  <c r="X176" i="16"/>
  <c r="D547" i="15"/>
  <c r="E352" i="16" s="1"/>
  <c r="E319" i="16"/>
  <c r="E328" i="16"/>
  <c r="D530" i="15"/>
  <c r="E337" i="16" s="1"/>
  <c r="E339" i="16" s="1"/>
  <c r="E148" i="16"/>
  <c r="E33" i="16"/>
  <c r="E180" i="16" s="1"/>
  <c r="E157" i="16"/>
  <c r="E225" i="16"/>
  <c r="H244" i="15"/>
  <c r="I244" i="15" s="1"/>
  <c r="J244" i="15" s="1"/>
  <c r="K244" i="15" s="1"/>
  <c r="L244" i="15" s="1"/>
  <c r="M244" i="15" s="1"/>
  <c r="N244" i="15" s="1"/>
  <c r="O244" i="15" s="1"/>
  <c r="P244" i="15" s="1"/>
  <c r="Q244" i="15" s="1"/>
  <c r="R244" i="15" s="1"/>
  <c r="S244" i="15" s="1"/>
  <c r="T244" i="15" s="1"/>
  <c r="U244" i="15" s="1"/>
  <c r="V244" i="15" s="1"/>
  <c r="W244" i="15" s="1"/>
  <c r="X244" i="15" s="1"/>
  <c r="Y244" i="15" s="1"/>
  <c r="Z244" i="15" s="1"/>
  <c r="AA244" i="15" s="1"/>
  <c r="AB244" i="15" s="1"/>
  <c r="AC244" i="15" s="1"/>
  <c r="AD244" i="15" s="1"/>
  <c r="AE244" i="15" s="1"/>
  <c r="AF244" i="15" s="1"/>
  <c r="AG244" i="15" s="1"/>
  <c r="E90" i="16"/>
  <c r="E115" i="16"/>
  <c r="F81" i="16"/>
  <c r="D232" i="15"/>
  <c r="E23" i="16" s="1"/>
  <c r="E156" i="16" s="1"/>
  <c r="D233" i="15"/>
  <c r="E16" i="16" s="1"/>
  <c r="E17" i="16" s="1"/>
  <c r="E179" i="16" s="1"/>
  <c r="D160" i="2"/>
  <c r="D163" i="2" s="1"/>
  <c r="E124" i="1" s="1"/>
  <c r="G228" i="15"/>
  <c r="F158" i="2"/>
  <c r="J142" i="9"/>
  <c r="H142" i="9"/>
  <c r="E145" i="9"/>
  <c r="E169" i="9" s="1"/>
  <c r="E170" i="9" s="1"/>
  <c r="E171" i="9" s="1"/>
  <c r="K142" i="9"/>
  <c r="F142" i="9"/>
  <c r="O142" i="9"/>
  <c r="I142" i="9"/>
  <c r="V142" i="9"/>
  <c r="W142" i="9"/>
  <c r="U142" i="9"/>
  <c r="M142" i="9"/>
  <c r="N142" i="9"/>
  <c r="S170" i="9"/>
  <c r="G142" i="9"/>
  <c r="W170" i="9"/>
  <c r="T142" i="9"/>
  <c r="P142" i="9"/>
  <c r="R142" i="9"/>
  <c r="L142" i="9"/>
  <c r="S142" i="9"/>
  <c r="M170" i="9"/>
  <c r="H78" i="16"/>
  <c r="G78" i="16"/>
  <c r="I170" i="9"/>
  <c r="F170" i="9"/>
  <c r="U170" i="9"/>
  <c r="K170" i="9"/>
  <c r="P170" i="9"/>
  <c r="V170" i="9"/>
  <c r="J170" i="9"/>
  <c r="N170" i="9"/>
  <c r="L170" i="9"/>
  <c r="G170" i="9"/>
  <c r="Q170" i="9"/>
  <c r="X170" i="9"/>
  <c r="O170" i="9"/>
  <c r="H170" i="9"/>
  <c r="T170" i="9"/>
  <c r="R170" i="9"/>
  <c r="K536" i="15"/>
  <c r="D155" i="2"/>
  <c r="E140" i="1" s="1"/>
  <c r="E135" i="1"/>
  <c r="F135" i="1"/>
  <c r="E511" i="15"/>
  <c r="E512" i="15" s="1"/>
  <c r="F293" i="16" s="1"/>
  <c r="F69" i="2"/>
  <c r="G24" i="1" s="1"/>
  <c r="G12" i="1"/>
  <c r="K567" i="15"/>
  <c r="L403" i="16" s="1"/>
  <c r="L394" i="16"/>
  <c r="E93" i="16"/>
  <c r="F66" i="16"/>
  <c r="F67" i="16" s="1"/>
  <c r="F73" i="16"/>
  <c r="F272" i="16" s="1"/>
  <c r="G252" i="15"/>
  <c r="G255" i="15" s="1"/>
  <c r="H86" i="16" s="1"/>
  <c r="F114" i="16"/>
  <c r="F227" i="16"/>
  <c r="F254" i="15"/>
  <c r="F150" i="16"/>
  <c r="F218" i="16"/>
  <c r="F159" i="16"/>
  <c r="F182" i="16"/>
  <c r="I522" i="15"/>
  <c r="J315" i="16" s="1"/>
  <c r="J294" i="16"/>
  <c r="J303" i="16"/>
  <c r="F561" i="15"/>
  <c r="G402" i="16" s="1"/>
  <c r="G60" i="16"/>
  <c r="F92" i="16"/>
  <c r="F93" i="16" s="1"/>
  <c r="F95" i="16" s="1"/>
  <c r="F97" i="16" s="1"/>
  <c r="J520" i="15"/>
  <c r="K566" i="15"/>
  <c r="F253" i="15"/>
  <c r="F560" i="15"/>
  <c r="E230" i="15"/>
  <c r="F229" i="15"/>
  <c r="L564" i="15"/>
  <c r="K565" i="15"/>
  <c r="L411" i="16" s="1"/>
  <c r="G558" i="15"/>
  <c r="H393" i="16" s="1"/>
  <c r="F559" i="15"/>
  <c r="G410" i="16" s="1"/>
  <c r="K575" i="15"/>
  <c r="L369" i="16" s="1"/>
  <c r="N534" i="15"/>
  <c r="E238" i="15"/>
  <c r="G236" i="15"/>
  <c r="G237" i="15" s="1"/>
  <c r="K519" i="15"/>
  <c r="L518" i="15"/>
  <c r="H570" i="15"/>
  <c r="G571" i="15"/>
  <c r="H368" i="16" s="1"/>
  <c r="H510" i="15"/>
  <c r="F172" i="11"/>
  <c r="G172" i="11" s="1"/>
  <c r="H172" i="11" s="1"/>
  <c r="I172" i="11" s="1"/>
  <c r="J172" i="11" s="1"/>
  <c r="K172" i="11" s="1"/>
  <c r="L172" i="11" s="1"/>
  <c r="M172" i="11" s="1"/>
  <c r="N172" i="11" s="1"/>
  <c r="O172" i="11" s="1"/>
  <c r="P172" i="11" s="1"/>
  <c r="Q172" i="11" s="1"/>
  <c r="R172" i="11" s="1"/>
  <c r="S172" i="11" s="1"/>
  <c r="T172" i="11" s="1"/>
  <c r="U172" i="11" s="1"/>
  <c r="V172" i="11" s="1"/>
  <c r="W172" i="11" s="1"/>
  <c r="X172" i="11" s="1"/>
  <c r="E84" i="11"/>
  <c r="E85" i="11" s="1"/>
  <c r="E155" i="2"/>
  <c r="F140" i="1" s="1"/>
  <c r="H66" i="2"/>
  <c r="F152" i="2"/>
  <c r="F154" i="2" s="1"/>
  <c r="G147" i="1" s="1"/>
  <c r="E147" i="1"/>
  <c r="H151" i="2"/>
  <c r="I151" i="2" s="1"/>
  <c r="I152" i="2" s="1"/>
  <c r="E82" i="9"/>
  <c r="E83" i="9" s="1"/>
  <c r="E84" i="9" s="1"/>
  <c r="V82" i="9"/>
  <c r="V83" i="9" s="1"/>
  <c r="G259" i="15"/>
  <c r="H258" i="15"/>
  <c r="G152" i="2"/>
  <c r="T82" i="9"/>
  <c r="T83" i="9" s="1"/>
  <c r="U82" i="9"/>
  <c r="U83" i="9" s="1"/>
  <c r="J82" i="9"/>
  <c r="J83" i="9" s="1"/>
  <c r="U58" i="9"/>
  <c r="N82" i="9"/>
  <c r="N83" i="9" s="1"/>
  <c r="G82" i="9"/>
  <c r="G83" i="9" s="1"/>
  <c r="W82" i="9"/>
  <c r="W83" i="9" s="1"/>
  <c r="M82" i="9"/>
  <c r="M83" i="9" s="1"/>
  <c r="K82" i="9"/>
  <c r="K83" i="9" s="1"/>
  <c r="R82" i="9"/>
  <c r="R83" i="9" s="1"/>
  <c r="L82" i="9"/>
  <c r="L83" i="9" s="1"/>
  <c r="H82" i="9"/>
  <c r="H83" i="9" s="1"/>
  <c r="O58" i="9"/>
  <c r="P58" i="9"/>
  <c r="K58" i="9"/>
  <c r="X82" i="9"/>
  <c r="X83" i="9" s="1"/>
  <c r="V58" i="9"/>
  <c r="S82" i="9"/>
  <c r="S83" i="9" s="1"/>
  <c r="F58" i="9"/>
  <c r="I58" i="9"/>
  <c r="L58" i="9"/>
  <c r="Q58" i="9"/>
  <c r="M58" i="9"/>
  <c r="I82" i="9"/>
  <c r="I83" i="9" s="1"/>
  <c r="P82" i="9"/>
  <c r="P83" i="9" s="1"/>
  <c r="F82" i="9"/>
  <c r="F83" i="9" s="1"/>
  <c r="W58" i="9"/>
  <c r="H58" i="9"/>
  <c r="S58" i="9"/>
  <c r="J58" i="9"/>
  <c r="G58" i="9"/>
  <c r="Q82" i="9"/>
  <c r="Q83" i="9" s="1"/>
  <c r="O82" i="9"/>
  <c r="O83" i="9" s="1"/>
  <c r="N58" i="9"/>
  <c r="X58" i="9"/>
  <c r="E58" i="9"/>
  <c r="R58" i="9"/>
  <c r="T58" i="9"/>
  <c r="F17" i="1"/>
  <c r="J150" i="2"/>
  <c r="F70" i="2"/>
  <c r="G67" i="2"/>
  <c r="I65" i="2"/>
  <c r="J83" i="11"/>
  <c r="J84" i="11" s="1"/>
  <c r="K83" i="11"/>
  <c r="K84" i="11" s="1"/>
  <c r="H83" i="11"/>
  <c r="H84" i="11" s="1"/>
  <c r="V83" i="11"/>
  <c r="V84" i="11" s="1"/>
  <c r="X83" i="11"/>
  <c r="X84" i="11" s="1"/>
  <c r="M83" i="11"/>
  <c r="M84" i="11" s="1"/>
  <c r="I83" i="11"/>
  <c r="I84" i="11" s="1"/>
  <c r="N83" i="11"/>
  <c r="N84" i="11" s="1"/>
  <c r="U83" i="11"/>
  <c r="U84" i="11" s="1"/>
  <c r="L83" i="11"/>
  <c r="L84" i="11" s="1"/>
  <c r="O83" i="11"/>
  <c r="O84" i="11" s="1"/>
  <c r="T83" i="11"/>
  <c r="T84" i="11" s="1"/>
  <c r="P83" i="11"/>
  <c r="P84" i="11" s="1"/>
  <c r="W83" i="11"/>
  <c r="W84" i="11" s="1"/>
  <c r="S83" i="11"/>
  <c r="S84" i="11" s="1"/>
  <c r="Q83" i="11"/>
  <c r="Q84" i="11" s="1"/>
  <c r="G83" i="11"/>
  <c r="G84" i="11" s="1"/>
  <c r="F83" i="11"/>
  <c r="F84" i="11" s="1"/>
  <c r="R83" i="11"/>
  <c r="R84" i="11" s="1"/>
  <c r="F158" i="16" l="1"/>
  <c r="F249" i="15"/>
  <c r="G48" i="16" s="1"/>
  <c r="G49" i="16" s="1"/>
  <c r="F226" i="16"/>
  <c r="F57" i="16"/>
  <c r="F270" i="16" s="1"/>
  <c r="F217" i="16"/>
  <c r="F248" i="15"/>
  <c r="G56" i="16" s="1"/>
  <c r="G217" i="16" s="1"/>
  <c r="G245" i="15"/>
  <c r="H245" i="15" s="1"/>
  <c r="F240" i="16"/>
  <c r="E546" i="15"/>
  <c r="F362" i="16" s="1"/>
  <c r="F364" i="16" s="1"/>
  <c r="E547" i="15"/>
  <c r="F352" i="16" s="1"/>
  <c r="H542" i="15"/>
  <c r="H343" i="16"/>
  <c r="P236" i="16"/>
  <c r="I239" i="16"/>
  <c r="L240" i="16"/>
  <c r="F239" i="16"/>
  <c r="Q236" i="16"/>
  <c r="R238" i="16"/>
  <c r="X238" i="16"/>
  <c r="J238" i="16"/>
  <c r="M239" i="16"/>
  <c r="S236" i="16"/>
  <c r="W240" i="16"/>
  <c r="I240" i="16"/>
  <c r="P239" i="16"/>
  <c r="L239" i="16"/>
  <c r="J236" i="16"/>
  <c r="N535" i="15"/>
  <c r="M551" i="15"/>
  <c r="L552" i="15"/>
  <c r="X236" i="16"/>
  <c r="N550" i="15"/>
  <c r="N344" i="16"/>
  <c r="S239" i="16"/>
  <c r="W238" i="16"/>
  <c r="K554" i="15"/>
  <c r="L363" i="16" s="1"/>
  <c r="L365" i="16" s="1"/>
  <c r="K555" i="15"/>
  <c r="L353" i="16" s="1"/>
  <c r="O238" i="16"/>
  <c r="U236" i="16"/>
  <c r="T238" i="16"/>
  <c r="F87" i="16"/>
  <c r="F115" i="16" s="1"/>
  <c r="T236" i="16"/>
  <c r="O236" i="16"/>
  <c r="T240" i="16"/>
  <c r="U238" i="16"/>
  <c r="W236" i="16"/>
  <c r="I236" i="16"/>
  <c r="M238" i="16"/>
  <c r="I238" i="16"/>
  <c r="K238" i="16"/>
  <c r="O239" i="16"/>
  <c r="S240" i="16"/>
  <c r="K240" i="16"/>
  <c r="N238" i="16"/>
  <c r="M240" i="16"/>
  <c r="R239" i="16"/>
  <c r="X239" i="16"/>
  <c r="J239" i="16"/>
  <c r="H239" i="16"/>
  <c r="K239" i="16"/>
  <c r="L236" i="16"/>
  <c r="G240" i="16"/>
  <c r="V236" i="16"/>
  <c r="H236" i="16"/>
  <c r="H240" i="16"/>
  <c r="K236" i="16"/>
  <c r="M236" i="16"/>
  <c r="V238" i="16"/>
  <c r="L238" i="16"/>
  <c r="S238" i="16"/>
  <c r="Q240" i="16"/>
  <c r="Q239" i="16"/>
  <c r="O240" i="16"/>
  <c r="E239" i="16"/>
  <c r="E236" i="16"/>
  <c r="U240" i="16"/>
  <c r="H238" i="16"/>
  <c r="R240" i="16"/>
  <c r="N239" i="16"/>
  <c r="E240" i="16"/>
  <c r="V239" i="16"/>
  <c r="F236" i="16"/>
  <c r="X240" i="16"/>
  <c r="Q238" i="16"/>
  <c r="W239" i="16"/>
  <c r="G236" i="16"/>
  <c r="G239" i="16"/>
  <c r="R236" i="16"/>
  <c r="N236" i="16"/>
  <c r="F238" i="16"/>
  <c r="U239" i="16"/>
  <c r="N240" i="16"/>
  <c r="E238" i="16"/>
  <c r="T239" i="16"/>
  <c r="G238" i="16"/>
  <c r="J240" i="16"/>
  <c r="P238" i="16"/>
  <c r="P240" i="16"/>
  <c r="E185" i="16"/>
  <c r="L320" i="16"/>
  <c r="K538" i="15"/>
  <c r="L338" i="16" s="1"/>
  <c r="L340" i="16" s="1"/>
  <c r="K539" i="15"/>
  <c r="L329" i="16" s="1"/>
  <c r="E162" i="16"/>
  <c r="V240" i="16"/>
  <c r="F527" i="15"/>
  <c r="G527" i="15" s="1"/>
  <c r="H527" i="15" s="1"/>
  <c r="G543" i="15"/>
  <c r="F544" i="15"/>
  <c r="F319" i="16"/>
  <c r="E530" i="15"/>
  <c r="F337" i="16" s="1"/>
  <c r="F339" i="16" s="1"/>
  <c r="F52" i="16"/>
  <c r="F113" i="16"/>
  <c r="F181" i="16"/>
  <c r="F27" i="16"/>
  <c r="E241" i="15"/>
  <c r="F32" i="16" s="1"/>
  <c r="E240" i="15"/>
  <c r="F39" i="16" s="1"/>
  <c r="AH244" i="15"/>
  <c r="AI244" i="15" s="1"/>
  <c r="AJ244" i="15" s="1"/>
  <c r="AK244" i="15" s="1"/>
  <c r="AL244" i="15" s="1"/>
  <c r="AM244" i="15" s="1"/>
  <c r="AN244" i="15" s="1"/>
  <c r="AO244" i="15" s="1"/>
  <c r="AP244" i="15" s="1"/>
  <c r="AQ244" i="15" s="1"/>
  <c r="AR244" i="15" s="1"/>
  <c r="AS244" i="15" s="1"/>
  <c r="G81" i="16"/>
  <c r="D162" i="2"/>
  <c r="E131" i="1" s="1"/>
  <c r="E119" i="1"/>
  <c r="G177" i="15"/>
  <c r="C178" i="15" s="1"/>
  <c r="C22" i="16" s="1"/>
  <c r="E24" i="16" s="1"/>
  <c r="E266" i="16" s="1"/>
  <c r="E280" i="16" s="1"/>
  <c r="E215" i="16"/>
  <c r="E221" i="16" s="1"/>
  <c r="E224" i="16"/>
  <c r="E230" i="16" s="1"/>
  <c r="E147" i="16"/>
  <c r="E153" i="16" s="1"/>
  <c r="G229" i="15"/>
  <c r="F159" i="2"/>
  <c r="E232" i="15"/>
  <c r="F23" i="16" s="1"/>
  <c r="F147" i="16" s="1"/>
  <c r="E160" i="2"/>
  <c r="H228" i="15"/>
  <c r="G158" i="2"/>
  <c r="J135" i="1"/>
  <c r="I154" i="2"/>
  <c r="J147" i="1" s="1"/>
  <c r="H135" i="1"/>
  <c r="G154" i="2"/>
  <c r="H147" i="1" s="1"/>
  <c r="E95" i="16"/>
  <c r="E97" i="16" s="1"/>
  <c r="C162" i="11"/>
  <c r="E162" i="11" s="1"/>
  <c r="C115" i="1"/>
  <c r="E115" i="1" s="1"/>
  <c r="C162" i="9"/>
  <c r="E162" i="9" s="1"/>
  <c r="F171" i="9"/>
  <c r="G171" i="9" s="1"/>
  <c r="H171" i="9" s="1"/>
  <c r="I171" i="9" s="1"/>
  <c r="J171" i="9" s="1"/>
  <c r="K171" i="9" s="1"/>
  <c r="L171" i="9" s="1"/>
  <c r="M171" i="9" s="1"/>
  <c r="N171" i="9" s="1"/>
  <c r="O171" i="9" s="1"/>
  <c r="P171" i="9" s="1"/>
  <c r="Q171" i="9" s="1"/>
  <c r="R171" i="9" s="1"/>
  <c r="S171" i="9" s="1"/>
  <c r="T171" i="9" s="1"/>
  <c r="U171" i="9" s="1"/>
  <c r="V171" i="9" s="1"/>
  <c r="W171" i="9" s="1"/>
  <c r="X171" i="9" s="1"/>
  <c r="F328" i="16"/>
  <c r="F511" i="15"/>
  <c r="G511" i="15" s="1"/>
  <c r="H252" i="15"/>
  <c r="H255" i="15" s="1"/>
  <c r="I86" i="16" s="1"/>
  <c r="F155" i="2"/>
  <c r="G140" i="1" s="1"/>
  <c r="G135" i="1"/>
  <c r="G69" i="2"/>
  <c r="H24" i="1" s="1"/>
  <c r="H12" i="1"/>
  <c r="L567" i="15"/>
  <c r="M403" i="16" s="1"/>
  <c r="M394" i="16"/>
  <c r="G254" i="15"/>
  <c r="G253" i="15"/>
  <c r="H92" i="16" s="1"/>
  <c r="H93" i="16" s="1"/>
  <c r="H95" i="16" s="1"/>
  <c r="H97" i="16" s="1"/>
  <c r="H277" i="16" s="1"/>
  <c r="H281" i="16" s="1"/>
  <c r="F107" i="5" s="1"/>
  <c r="G227" i="16"/>
  <c r="G73" i="16"/>
  <c r="G272" i="16" s="1"/>
  <c r="G182" i="16"/>
  <c r="G66" i="16"/>
  <c r="G67" i="16" s="1"/>
  <c r="G114" i="16"/>
  <c r="G159" i="16"/>
  <c r="G218" i="16"/>
  <c r="G150" i="16"/>
  <c r="G92" i="16"/>
  <c r="G93" i="16" s="1"/>
  <c r="G95" i="16" s="1"/>
  <c r="G97" i="16" s="1"/>
  <c r="G98" i="16" s="1"/>
  <c r="E108" i="5" s="1"/>
  <c r="E514" i="15"/>
  <c r="F311" i="16" s="1"/>
  <c r="E233" i="15"/>
  <c r="F16" i="16" s="1"/>
  <c r="F11" i="16"/>
  <c r="E515" i="15"/>
  <c r="F302" i="16" s="1"/>
  <c r="F277" i="16"/>
  <c r="F281" i="16" s="1"/>
  <c r="D107" i="5" s="1"/>
  <c r="J523" i="15"/>
  <c r="K294" i="16"/>
  <c r="H60" i="16"/>
  <c r="G561" i="15"/>
  <c r="H402" i="16" s="1"/>
  <c r="K520" i="15"/>
  <c r="J522" i="15"/>
  <c r="K315" i="16" s="1"/>
  <c r="L566" i="15"/>
  <c r="F230" i="15"/>
  <c r="G559" i="15"/>
  <c r="H410" i="16" s="1"/>
  <c r="G560" i="15"/>
  <c r="L565" i="15"/>
  <c r="M411" i="16" s="1"/>
  <c r="M564" i="15"/>
  <c r="H558" i="15"/>
  <c r="I393" i="16" s="1"/>
  <c r="L575" i="15"/>
  <c r="M369" i="16" s="1"/>
  <c r="O534" i="15"/>
  <c r="F238" i="15"/>
  <c r="H236" i="15"/>
  <c r="H237" i="15" s="1"/>
  <c r="M518" i="15"/>
  <c r="L519" i="15"/>
  <c r="H571" i="15"/>
  <c r="I368" i="16" s="1"/>
  <c r="I570" i="15"/>
  <c r="I526" i="15"/>
  <c r="I510" i="15"/>
  <c r="F85" i="11"/>
  <c r="G85" i="11" s="1"/>
  <c r="H85" i="11" s="1"/>
  <c r="I85" i="11" s="1"/>
  <c r="J85" i="11" s="1"/>
  <c r="K85" i="11" s="1"/>
  <c r="L85" i="11" s="1"/>
  <c r="M85" i="11" s="1"/>
  <c r="N85" i="11" s="1"/>
  <c r="O85" i="11" s="1"/>
  <c r="P85" i="11" s="1"/>
  <c r="Q85" i="11" s="1"/>
  <c r="R85" i="11" s="1"/>
  <c r="S85" i="11" s="1"/>
  <c r="T85" i="11" s="1"/>
  <c r="U85" i="11" s="1"/>
  <c r="V85" i="11" s="1"/>
  <c r="W85" i="11" s="1"/>
  <c r="X85" i="11" s="1"/>
  <c r="F84" i="9"/>
  <c r="G84" i="9" s="1"/>
  <c r="H84" i="9" s="1"/>
  <c r="I84" i="9" s="1"/>
  <c r="J84" i="9" s="1"/>
  <c r="K84" i="9" s="1"/>
  <c r="L84" i="9" s="1"/>
  <c r="M84" i="9" s="1"/>
  <c r="N84" i="9" s="1"/>
  <c r="O84" i="9" s="1"/>
  <c r="P84" i="9" s="1"/>
  <c r="Q84" i="9" s="1"/>
  <c r="R84" i="9" s="1"/>
  <c r="S84" i="9" s="1"/>
  <c r="T84" i="9" s="1"/>
  <c r="U84" i="9" s="1"/>
  <c r="V84" i="9" s="1"/>
  <c r="W84" i="9" s="1"/>
  <c r="X84" i="9" s="1"/>
  <c r="I66" i="2"/>
  <c r="H152" i="2"/>
  <c r="H154" i="2" s="1"/>
  <c r="I147" i="1" s="1"/>
  <c r="J151" i="2"/>
  <c r="J152" i="2" s="1"/>
  <c r="J154" i="2" s="1"/>
  <c r="K147" i="1" s="1"/>
  <c r="H259" i="15"/>
  <c r="I258" i="15"/>
  <c r="G155" i="2"/>
  <c r="H140" i="1" s="1"/>
  <c r="K150" i="2"/>
  <c r="G17" i="1"/>
  <c r="I155" i="2"/>
  <c r="J140" i="1" s="1"/>
  <c r="H67" i="2"/>
  <c r="G70" i="2"/>
  <c r="J65" i="2"/>
  <c r="G246" i="15" l="1"/>
  <c r="H43" i="16" s="1"/>
  <c r="B23" i="12"/>
  <c r="G226" i="16"/>
  <c r="G158" i="16"/>
  <c r="G149" i="16"/>
  <c r="G57" i="16"/>
  <c r="G270" i="16" s="1"/>
  <c r="F546" i="15"/>
  <c r="G362" i="16" s="1"/>
  <c r="G364" i="16" s="1"/>
  <c r="F547" i="15"/>
  <c r="G352" i="16" s="1"/>
  <c r="I542" i="15"/>
  <c r="I343" i="16"/>
  <c r="O535" i="15"/>
  <c r="O550" i="15"/>
  <c r="O344" i="16"/>
  <c r="I527" i="15"/>
  <c r="L554" i="15"/>
  <c r="M363" i="16" s="1"/>
  <c r="M365" i="16" s="1"/>
  <c r="L555" i="15"/>
  <c r="M353" i="16" s="1"/>
  <c r="N551" i="15"/>
  <c r="M552" i="15"/>
  <c r="F183" i="16"/>
  <c r="F90" i="16"/>
  <c r="G87" i="16"/>
  <c r="G183" i="16" s="1"/>
  <c r="F528" i="15"/>
  <c r="F531" i="15" s="1"/>
  <c r="G328" i="16" s="1"/>
  <c r="H543" i="15"/>
  <c r="G544" i="15"/>
  <c r="G52" i="16"/>
  <c r="G113" i="16"/>
  <c r="G181" i="16"/>
  <c r="C116" i="1"/>
  <c r="E116" i="1" s="1"/>
  <c r="E277" i="16"/>
  <c r="E281" i="16" s="1"/>
  <c r="C107" i="5" s="1"/>
  <c r="G27" i="16"/>
  <c r="F241" i="15"/>
  <c r="G32" i="16" s="1"/>
  <c r="F240" i="15"/>
  <c r="G39" i="16" s="1"/>
  <c r="G248" i="15"/>
  <c r="H56" i="16" s="1"/>
  <c r="I245" i="15"/>
  <c r="H246" i="15"/>
  <c r="I43" i="16" s="1"/>
  <c r="H81" i="16"/>
  <c r="F33" i="16"/>
  <c r="F180" i="16" s="1"/>
  <c r="F156" i="16"/>
  <c r="F224" i="16"/>
  <c r="E232" i="16"/>
  <c r="E234" i="16" s="1"/>
  <c r="F24" i="16"/>
  <c r="F266" i="16" s="1"/>
  <c r="F215" i="16"/>
  <c r="E241" i="16"/>
  <c r="H229" i="15"/>
  <c r="H230" i="15" s="1"/>
  <c r="I228" i="15"/>
  <c r="H158" i="2"/>
  <c r="F232" i="15"/>
  <c r="G23" i="16" s="1"/>
  <c r="G215" i="16" s="1"/>
  <c r="F160" i="2"/>
  <c r="E163" i="2"/>
  <c r="F124" i="1" s="1"/>
  <c r="F119" i="1"/>
  <c r="E162" i="2"/>
  <c r="F131" i="1" s="1"/>
  <c r="G230" i="15"/>
  <c r="G159" i="2"/>
  <c r="B23" i="13"/>
  <c r="B23" i="14"/>
  <c r="F98" i="16"/>
  <c r="D108" i="5" s="1"/>
  <c r="E163" i="9"/>
  <c r="E163" i="11"/>
  <c r="G278" i="16"/>
  <c r="G528" i="15"/>
  <c r="G531" i="15" s="1"/>
  <c r="H253" i="15"/>
  <c r="I92" i="16" s="1"/>
  <c r="I93" i="16" s="1"/>
  <c r="I95" i="16" s="1"/>
  <c r="I97" i="16" s="1"/>
  <c r="I98" i="16" s="1"/>
  <c r="G108" i="5" s="1"/>
  <c r="F512" i="15"/>
  <c r="G293" i="16" s="1"/>
  <c r="H254" i="15"/>
  <c r="L536" i="15"/>
  <c r="I252" i="15"/>
  <c r="I255" i="15" s="1"/>
  <c r="J86" i="16" s="1"/>
  <c r="H69" i="2"/>
  <c r="I24" i="1" s="1"/>
  <c r="I12" i="1"/>
  <c r="J155" i="2"/>
  <c r="K140" i="1" s="1"/>
  <c r="K135" i="1"/>
  <c r="I135" i="1"/>
  <c r="M567" i="15"/>
  <c r="N403" i="16" s="1"/>
  <c r="N394" i="16"/>
  <c r="H66" i="16"/>
  <c r="H67" i="16" s="1"/>
  <c r="H73" i="16"/>
  <c r="H272" i="16" s="1"/>
  <c r="H98" i="16"/>
  <c r="F108" i="5" s="1"/>
  <c r="H114" i="16"/>
  <c r="H227" i="16"/>
  <c r="G277" i="16"/>
  <c r="G281" i="16" s="1"/>
  <c r="E107" i="5" s="1"/>
  <c r="H150" i="16"/>
  <c r="H218" i="16"/>
  <c r="H182" i="16"/>
  <c r="F17" i="16"/>
  <c r="F233" i="15"/>
  <c r="G16" i="16" s="1"/>
  <c r="G11" i="16"/>
  <c r="K522" i="15"/>
  <c r="L315" i="16" s="1"/>
  <c r="L294" i="16"/>
  <c r="I60" i="16"/>
  <c r="H561" i="15"/>
  <c r="I402" i="16" s="1"/>
  <c r="K303" i="16"/>
  <c r="H159" i="16"/>
  <c r="K523" i="15"/>
  <c r="L520" i="15"/>
  <c r="G512" i="15"/>
  <c r="H293" i="16" s="1"/>
  <c r="M566" i="15"/>
  <c r="H559" i="15"/>
  <c r="I410" i="16" s="1"/>
  <c r="H560" i="15"/>
  <c r="I558" i="15"/>
  <c r="N564" i="15"/>
  <c r="M565" i="15"/>
  <c r="N411" i="16" s="1"/>
  <c r="M575" i="15"/>
  <c r="N369" i="16" s="1"/>
  <c r="P534" i="15"/>
  <c r="G238" i="15"/>
  <c r="M519" i="15"/>
  <c r="N518" i="15"/>
  <c r="F148" i="16"/>
  <c r="F153" i="16" s="1"/>
  <c r="F225" i="16"/>
  <c r="F216" i="16"/>
  <c r="F40" i="16"/>
  <c r="F268" i="16" s="1"/>
  <c r="F157" i="16"/>
  <c r="I236" i="15"/>
  <c r="I237" i="15" s="1"/>
  <c r="H511" i="15"/>
  <c r="J510" i="15"/>
  <c r="J570" i="15"/>
  <c r="I571" i="15"/>
  <c r="J368" i="16" s="1"/>
  <c r="J526" i="15"/>
  <c r="J66" i="2"/>
  <c r="H155" i="2"/>
  <c r="I140" i="1" s="1"/>
  <c r="K151" i="2"/>
  <c r="K152" i="2" s="1"/>
  <c r="K154" i="2" s="1"/>
  <c r="L147" i="1" s="1"/>
  <c r="L150" i="2"/>
  <c r="M150" i="2" s="1"/>
  <c r="I259" i="15"/>
  <c r="J258" i="15"/>
  <c r="H70" i="2"/>
  <c r="H17" i="1"/>
  <c r="I67" i="2"/>
  <c r="K65" i="2"/>
  <c r="G249" i="15" l="1"/>
  <c r="H48" i="16" s="1"/>
  <c r="H49" i="16" s="1"/>
  <c r="H181" i="16" s="1"/>
  <c r="P535" i="15"/>
  <c r="G319" i="16"/>
  <c r="G547" i="15"/>
  <c r="H352" i="16" s="1"/>
  <c r="G546" i="15"/>
  <c r="H362" i="16" s="1"/>
  <c r="H364" i="16" s="1"/>
  <c r="J542" i="15"/>
  <c r="J343" i="16"/>
  <c r="J527" i="15"/>
  <c r="P550" i="15"/>
  <c r="P344" i="16"/>
  <c r="M555" i="15"/>
  <c r="N353" i="16" s="1"/>
  <c r="M554" i="15"/>
  <c r="N363" i="16" s="1"/>
  <c r="N365" i="16" s="1"/>
  <c r="O551" i="15"/>
  <c r="N552" i="15"/>
  <c r="G90" i="16"/>
  <c r="G115" i="16"/>
  <c r="H87" i="16"/>
  <c r="H90" i="16" s="1"/>
  <c r="F280" i="16"/>
  <c r="F530" i="15"/>
  <c r="G337" i="16" s="1"/>
  <c r="G339" i="16" s="1"/>
  <c r="L538" i="15"/>
  <c r="M338" i="16" s="1"/>
  <c r="M340" i="16" s="1"/>
  <c r="L539" i="15"/>
  <c r="M329" i="16" s="1"/>
  <c r="I543" i="15"/>
  <c r="H544" i="15"/>
  <c r="H158" i="16"/>
  <c r="H149" i="16"/>
  <c r="H226" i="16"/>
  <c r="H57" i="16"/>
  <c r="H270" i="16" s="1"/>
  <c r="H217" i="16"/>
  <c r="H319" i="16"/>
  <c r="G530" i="15"/>
  <c r="H337" i="16" s="1"/>
  <c r="F162" i="16"/>
  <c r="H248" i="15"/>
  <c r="I56" i="16" s="1"/>
  <c r="H249" i="15"/>
  <c r="I48" i="16" s="1"/>
  <c r="I49" i="16" s="1"/>
  <c r="J245" i="15"/>
  <c r="I246" i="15"/>
  <c r="J43" i="16" s="1"/>
  <c r="H27" i="16"/>
  <c r="G241" i="15"/>
  <c r="H32" i="16" s="1"/>
  <c r="G240" i="15"/>
  <c r="H39" i="16" s="1"/>
  <c r="I81" i="16"/>
  <c r="F112" i="16"/>
  <c r="G33" i="16"/>
  <c r="G180" i="16" s="1"/>
  <c r="F278" i="16"/>
  <c r="F230" i="16"/>
  <c r="H159" i="2"/>
  <c r="F221" i="16"/>
  <c r="F241" i="16" s="1"/>
  <c r="I229" i="15"/>
  <c r="I230" i="15" s="1"/>
  <c r="I232" i="15" s="1"/>
  <c r="J23" i="16" s="1"/>
  <c r="H232" i="15"/>
  <c r="I23" i="16" s="1"/>
  <c r="I215" i="16" s="1"/>
  <c r="H233" i="15"/>
  <c r="I16" i="16" s="1"/>
  <c r="G24" i="16"/>
  <c r="G266" i="16" s="1"/>
  <c r="G224" i="16"/>
  <c r="I11" i="16"/>
  <c r="H160" i="2"/>
  <c r="G147" i="16"/>
  <c r="G156" i="16"/>
  <c r="F162" i="2"/>
  <c r="G131" i="1" s="1"/>
  <c r="G119" i="1"/>
  <c r="F163" i="2"/>
  <c r="G124" i="1" s="1"/>
  <c r="H11" i="16"/>
  <c r="G160" i="2"/>
  <c r="G232" i="15"/>
  <c r="H23" i="16" s="1"/>
  <c r="G233" i="15"/>
  <c r="H16" i="16" s="1"/>
  <c r="J228" i="15"/>
  <c r="I158" i="2"/>
  <c r="H278" i="16"/>
  <c r="H528" i="15"/>
  <c r="H531" i="15" s="1"/>
  <c r="H328" i="16"/>
  <c r="F515" i="15"/>
  <c r="G302" i="16" s="1"/>
  <c r="F514" i="15"/>
  <c r="G311" i="16" s="1"/>
  <c r="I253" i="15"/>
  <c r="J92" i="16" s="1"/>
  <c r="J93" i="16" s="1"/>
  <c r="J95" i="16" s="1"/>
  <c r="J97" i="16" s="1"/>
  <c r="J98" i="16" s="1"/>
  <c r="H108" i="5" s="1"/>
  <c r="M536" i="15"/>
  <c r="J252" i="15"/>
  <c r="J255" i="15" s="1"/>
  <c r="K86" i="16" s="1"/>
  <c r="M320" i="16"/>
  <c r="I254" i="15"/>
  <c r="K66" i="2"/>
  <c r="K155" i="2"/>
  <c r="L140" i="1" s="1"/>
  <c r="L135" i="1"/>
  <c r="I69" i="2"/>
  <c r="J24" i="1" s="1"/>
  <c r="J12" i="1"/>
  <c r="J558" i="15"/>
  <c r="K393" i="16" s="1"/>
  <c r="J393" i="16"/>
  <c r="N567" i="15"/>
  <c r="O403" i="16" s="1"/>
  <c r="O394" i="16"/>
  <c r="G515" i="15"/>
  <c r="H302" i="16" s="1"/>
  <c r="I66" i="16"/>
  <c r="I67" i="16" s="1"/>
  <c r="I73" i="16"/>
  <c r="I272" i="16" s="1"/>
  <c r="I227" i="16"/>
  <c r="I277" i="16"/>
  <c r="I281" i="16" s="1"/>
  <c r="G107" i="5" s="1"/>
  <c r="G17" i="16"/>
  <c r="I159" i="16"/>
  <c r="I150" i="16"/>
  <c r="I182" i="16"/>
  <c r="I114" i="16"/>
  <c r="I561" i="15"/>
  <c r="J402" i="16" s="1"/>
  <c r="I218" i="16"/>
  <c r="G514" i="15"/>
  <c r="H311" i="16" s="1"/>
  <c r="L303" i="16"/>
  <c r="L523" i="15"/>
  <c r="M294" i="16"/>
  <c r="J60" i="16"/>
  <c r="F111" i="16"/>
  <c r="F179" i="16"/>
  <c r="F185" i="16" s="1"/>
  <c r="L522" i="15"/>
  <c r="M315" i="16" s="1"/>
  <c r="M520" i="15"/>
  <c r="H512" i="15"/>
  <c r="I293" i="16" s="1"/>
  <c r="I278" i="16"/>
  <c r="N566" i="15"/>
  <c r="I559" i="15"/>
  <c r="J410" i="16" s="1"/>
  <c r="I560" i="15"/>
  <c r="O564" i="15"/>
  <c r="N565" i="15"/>
  <c r="O411" i="16" s="1"/>
  <c r="N575" i="15"/>
  <c r="O369" i="16" s="1"/>
  <c r="Q534" i="15"/>
  <c r="H238" i="15"/>
  <c r="N519" i="15"/>
  <c r="O518" i="15"/>
  <c r="I511" i="15"/>
  <c r="G225" i="16"/>
  <c r="G40" i="16"/>
  <c r="G268" i="16" s="1"/>
  <c r="G148" i="16"/>
  <c r="G157" i="16"/>
  <c r="G216" i="16"/>
  <c r="G221" i="16" s="1"/>
  <c r="J236" i="15"/>
  <c r="J237" i="15" s="1"/>
  <c r="J571" i="15"/>
  <c r="K368" i="16" s="1"/>
  <c r="K570" i="15"/>
  <c r="K526" i="15"/>
  <c r="K510" i="15"/>
  <c r="L151" i="2"/>
  <c r="L152" i="2" s="1"/>
  <c r="L154" i="2" s="1"/>
  <c r="M147" i="1" s="1"/>
  <c r="J259" i="15"/>
  <c r="K258" i="15"/>
  <c r="I17" i="1"/>
  <c r="I70" i="2"/>
  <c r="J67" i="2"/>
  <c r="L65" i="2"/>
  <c r="N150" i="2"/>
  <c r="H52" i="16" l="1"/>
  <c r="H113" i="16"/>
  <c r="K527" i="15"/>
  <c r="Q535" i="15"/>
  <c r="H546" i="15"/>
  <c r="I362" i="16" s="1"/>
  <c r="I364" i="16" s="1"/>
  <c r="H547" i="15"/>
  <c r="I352" i="16" s="1"/>
  <c r="K542" i="15"/>
  <c r="K343" i="16"/>
  <c r="Q550" i="15"/>
  <c r="Q344" i="16"/>
  <c r="N554" i="15"/>
  <c r="O363" i="16" s="1"/>
  <c r="O365" i="16" s="1"/>
  <c r="N555" i="15"/>
  <c r="O353" i="16" s="1"/>
  <c r="P551" i="15"/>
  <c r="O552" i="15"/>
  <c r="H115" i="16"/>
  <c r="H183" i="16"/>
  <c r="I87" i="16"/>
  <c r="I90" i="16" s="1"/>
  <c r="G162" i="16"/>
  <c r="I57" i="16"/>
  <c r="I270" i="16" s="1"/>
  <c r="I158" i="16"/>
  <c r="I149" i="16"/>
  <c r="I217" i="16"/>
  <c r="I226" i="16"/>
  <c r="M538" i="15"/>
  <c r="N338" i="16" s="1"/>
  <c r="N340" i="16" s="1"/>
  <c r="M539" i="15"/>
  <c r="N329" i="16" s="1"/>
  <c r="J543" i="15"/>
  <c r="I544" i="15"/>
  <c r="H530" i="15"/>
  <c r="I337" i="16" s="1"/>
  <c r="I339" i="16" s="1"/>
  <c r="G280" i="16"/>
  <c r="I52" i="16"/>
  <c r="I113" i="16"/>
  <c r="I181" i="16"/>
  <c r="I27" i="16"/>
  <c r="H241" i="15"/>
  <c r="I32" i="16" s="1"/>
  <c r="H240" i="15"/>
  <c r="I39" i="16" s="1"/>
  <c r="I249" i="15"/>
  <c r="J48" i="16" s="1"/>
  <c r="J49" i="16" s="1"/>
  <c r="I248" i="15"/>
  <c r="J56" i="16" s="1"/>
  <c r="K245" i="15"/>
  <c r="J246" i="15"/>
  <c r="K43" i="16" s="1"/>
  <c r="G112" i="16"/>
  <c r="F117" i="16"/>
  <c r="F237" i="16" s="1"/>
  <c r="J81" i="16"/>
  <c r="H33" i="16"/>
  <c r="H112" i="16" s="1"/>
  <c r="J229" i="15"/>
  <c r="J159" i="2" s="1"/>
  <c r="I156" i="16"/>
  <c r="I24" i="16"/>
  <c r="I266" i="16" s="1"/>
  <c r="I224" i="16"/>
  <c r="I147" i="16"/>
  <c r="I17" i="16"/>
  <c r="I179" i="16" s="1"/>
  <c r="F232" i="16"/>
  <c r="F234" i="16" s="1"/>
  <c r="I159" i="2"/>
  <c r="I233" i="15"/>
  <c r="J16" i="16" s="1"/>
  <c r="G230" i="16"/>
  <c r="G153" i="16"/>
  <c r="G241" i="16" s="1"/>
  <c r="K228" i="15"/>
  <c r="J158" i="2"/>
  <c r="H147" i="16"/>
  <c r="H215" i="16"/>
  <c r="H224" i="16"/>
  <c r="H24" i="16"/>
  <c r="H266" i="16" s="1"/>
  <c r="H156" i="16"/>
  <c r="G162" i="2"/>
  <c r="H131" i="1" s="1"/>
  <c r="H119" i="1"/>
  <c r="G163" i="2"/>
  <c r="H124" i="1" s="1"/>
  <c r="H17" i="16"/>
  <c r="J11" i="16"/>
  <c r="I160" i="2"/>
  <c r="H163" i="2"/>
  <c r="I124" i="1" s="1"/>
  <c r="I119" i="1"/>
  <c r="H162" i="2"/>
  <c r="I131" i="1" s="1"/>
  <c r="I528" i="15"/>
  <c r="I531" i="15" s="1"/>
  <c r="H339" i="16"/>
  <c r="I328" i="16"/>
  <c r="I319" i="16"/>
  <c r="L66" i="2"/>
  <c r="J277" i="16"/>
  <c r="J281" i="16" s="1"/>
  <c r="H107" i="5" s="1"/>
  <c r="J254" i="15"/>
  <c r="N536" i="15"/>
  <c r="K252" i="15"/>
  <c r="K255" i="15" s="1"/>
  <c r="L86" i="16" s="1"/>
  <c r="J253" i="15"/>
  <c r="K92" i="16" s="1"/>
  <c r="K93" i="16" s="1"/>
  <c r="K95" i="16" s="1"/>
  <c r="K97" i="16" s="1"/>
  <c r="K98" i="16" s="1"/>
  <c r="I108" i="5" s="1"/>
  <c r="N320" i="16"/>
  <c r="J560" i="15"/>
  <c r="J70" i="2"/>
  <c r="K17" i="1" s="1"/>
  <c r="K12" i="1"/>
  <c r="K558" i="15"/>
  <c r="L393" i="16" s="1"/>
  <c r="J559" i="15"/>
  <c r="K410" i="16" s="1"/>
  <c r="J561" i="15"/>
  <c r="K402" i="16" s="1"/>
  <c r="M135" i="1"/>
  <c r="O567" i="15"/>
  <c r="P403" i="16" s="1"/>
  <c r="P394" i="16"/>
  <c r="J218" i="16"/>
  <c r="J73" i="16"/>
  <c r="J272" i="16" s="1"/>
  <c r="J182" i="16"/>
  <c r="J114" i="16"/>
  <c r="H515" i="15"/>
  <c r="I302" i="16" s="1"/>
  <c r="G179" i="16"/>
  <c r="G185" i="16" s="1"/>
  <c r="G111" i="16"/>
  <c r="J227" i="16"/>
  <c r="J66" i="16"/>
  <c r="J67" i="16" s="1"/>
  <c r="J150" i="16"/>
  <c r="H514" i="15"/>
  <c r="I311" i="16" s="1"/>
  <c r="M303" i="16"/>
  <c r="J159" i="16"/>
  <c r="K60" i="16"/>
  <c r="M522" i="15"/>
  <c r="N315" i="16" s="1"/>
  <c r="N294" i="16"/>
  <c r="M523" i="15"/>
  <c r="N520" i="15"/>
  <c r="I512" i="15"/>
  <c r="J278" i="16"/>
  <c r="O566" i="15"/>
  <c r="O565" i="15"/>
  <c r="P411" i="16" s="1"/>
  <c r="P564" i="15"/>
  <c r="J511" i="15"/>
  <c r="O575" i="15"/>
  <c r="P369" i="16" s="1"/>
  <c r="R534" i="15"/>
  <c r="R535" i="15" s="1"/>
  <c r="O519" i="15"/>
  <c r="P518" i="15"/>
  <c r="H148" i="16"/>
  <c r="H157" i="16"/>
  <c r="H216" i="16"/>
  <c r="H40" i="16"/>
  <c r="H268" i="16" s="1"/>
  <c r="H225" i="16"/>
  <c r="K236" i="15"/>
  <c r="K237" i="15" s="1"/>
  <c r="I238" i="15"/>
  <c r="L526" i="15"/>
  <c r="L510" i="15"/>
  <c r="K571" i="15"/>
  <c r="L368" i="16" s="1"/>
  <c r="L570" i="15"/>
  <c r="L155" i="2"/>
  <c r="M140" i="1" s="1"/>
  <c r="M151" i="2"/>
  <c r="M152" i="2" s="1"/>
  <c r="M154" i="2" s="1"/>
  <c r="N147" i="1" s="1"/>
  <c r="J224" i="16"/>
  <c r="J215" i="16"/>
  <c r="J24" i="16"/>
  <c r="J266" i="16" s="1"/>
  <c r="J147" i="16"/>
  <c r="J156" i="16"/>
  <c r="K259" i="15"/>
  <c r="L258" i="15"/>
  <c r="J17" i="1"/>
  <c r="K67" i="2"/>
  <c r="J69" i="2"/>
  <c r="K24" i="1" s="1"/>
  <c r="K70" i="2"/>
  <c r="L17" i="1" s="1"/>
  <c r="M65" i="2"/>
  <c r="O150" i="2"/>
  <c r="L527" i="15" l="1"/>
  <c r="I183" i="16"/>
  <c r="I547" i="15"/>
  <c r="J352" i="16" s="1"/>
  <c r="I546" i="15"/>
  <c r="J362" i="16" s="1"/>
  <c r="J364" i="16" s="1"/>
  <c r="I115" i="16"/>
  <c r="L542" i="15"/>
  <c r="L343" i="16"/>
  <c r="R550" i="15"/>
  <c r="R344" i="16"/>
  <c r="O554" i="15"/>
  <c r="P363" i="16" s="1"/>
  <c r="P365" i="16" s="1"/>
  <c r="O555" i="15"/>
  <c r="P353" i="16" s="1"/>
  <c r="Q551" i="15"/>
  <c r="P552" i="15"/>
  <c r="J87" i="16"/>
  <c r="J90" i="16" s="1"/>
  <c r="N538" i="15"/>
  <c r="O338" i="16" s="1"/>
  <c r="O340" i="16" s="1"/>
  <c r="N539" i="15"/>
  <c r="O329" i="16" s="1"/>
  <c r="H162" i="16"/>
  <c r="J217" i="16"/>
  <c r="J149" i="16"/>
  <c r="J158" i="16"/>
  <c r="J226" i="16"/>
  <c r="J57" i="16"/>
  <c r="J270" i="16" s="1"/>
  <c r="K543" i="15"/>
  <c r="J544" i="15"/>
  <c r="J319" i="16"/>
  <c r="I530" i="15"/>
  <c r="J337" i="16" s="1"/>
  <c r="H280" i="16"/>
  <c r="J52" i="16"/>
  <c r="J113" i="16"/>
  <c r="J181" i="16"/>
  <c r="L245" i="15"/>
  <c r="K246" i="15"/>
  <c r="L43" i="16" s="1"/>
  <c r="J249" i="15"/>
  <c r="K48" i="16" s="1"/>
  <c r="K49" i="16" s="1"/>
  <c r="J248" i="15"/>
  <c r="K56" i="16" s="1"/>
  <c r="J27" i="16"/>
  <c r="I241" i="15"/>
  <c r="J32" i="16" s="1"/>
  <c r="I240" i="15"/>
  <c r="J39" i="16" s="1"/>
  <c r="G117" i="16"/>
  <c r="G237" i="16" s="1"/>
  <c r="J230" i="15"/>
  <c r="J233" i="15" s="1"/>
  <c r="K16" i="16" s="1"/>
  <c r="H180" i="16"/>
  <c r="K81" i="16"/>
  <c r="I111" i="16"/>
  <c r="I33" i="16"/>
  <c r="I112" i="16" s="1"/>
  <c r="K229" i="15"/>
  <c r="K159" i="2" s="1"/>
  <c r="J17" i="16"/>
  <c r="J111" i="16" s="1"/>
  <c r="G232" i="16"/>
  <c r="G234" i="16" s="1"/>
  <c r="H230" i="16"/>
  <c r="H153" i="16"/>
  <c r="H221" i="16"/>
  <c r="I163" i="2"/>
  <c r="J124" i="1" s="1"/>
  <c r="J119" i="1"/>
  <c r="I162" i="2"/>
  <c r="J131" i="1" s="1"/>
  <c r="H111" i="16"/>
  <c r="H117" i="16" s="1"/>
  <c r="H179" i="16"/>
  <c r="L228" i="15"/>
  <c r="K158" i="2"/>
  <c r="J528" i="15"/>
  <c r="J531" i="15" s="1"/>
  <c r="J328" i="16"/>
  <c r="K253" i="15"/>
  <c r="L92" i="16" s="1"/>
  <c r="L93" i="16" s="1"/>
  <c r="L95" i="16" s="1"/>
  <c r="L97" i="16" s="1"/>
  <c r="L98" i="16" s="1"/>
  <c r="J108" i="5" s="1"/>
  <c r="M66" i="2"/>
  <c r="L252" i="15"/>
  <c r="L255" i="15" s="1"/>
  <c r="M86" i="16" s="1"/>
  <c r="K254" i="15"/>
  <c r="K277" i="16"/>
  <c r="K281" i="16" s="1"/>
  <c r="I107" i="5" s="1"/>
  <c r="O536" i="15"/>
  <c r="O320" i="16"/>
  <c r="K559" i="15"/>
  <c r="L410" i="16" s="1"/>
  <c r="L558" i="15"/>
  <c r="M393" i="16" s="1"/>
  <c r="K561" i="15"/>
  <c r="L402" i="16" s="1"/>
  <c r="K560" i="15"/>
  <c r="K69" i="2"/>
  <c r="L24" i="1" s="1"/>
  <c r="L12" i="1"/>
  <c r="M155" i="2"/>
  <c r="N140" i="1" s="1"/>
  <c r="N135" i="1"/>
  <c r="P567" i="15"/>
  <c r="Q403" i="16" s="1"/>
  <c r="Q394" i="16"/>
  <c r="K66" i="16"/>
  <c r="K67" i="16" s="1"/>
  <c r="K73" i="16"/>
  <c r="K272" i="16" s="1"/>
  <c r="K227" i="16"/>
  <c r="K182" i="16"/>
  <c r="K114" i="16"/>
  <c r="K159" i="16"/>
  <c r="N303" i="16"/>
  <c r="L60" i="16"/>
  <c r="I515" i="15"/>
  <c r="J302" i="16" s="1"/>
  <c r="J293" i="16"/>
  <c r="K218" i="16"/>
  <c r="K150" i="16"/>
  <c r="I514" i="15"/>
  <c r="J311" i="16" s="1"/>
  <c r="N522" i="15"/>
  <c r="O315" i="16" s="1"/>
  <c r="O294" i="16"/>
  <c r="N523" i="15"/>
  <c r="O520" i="15"/>
  <c r="P294" i="16" s="1"/>
  <c r="J512" i="15"/>
  <c r="K293" i="16" s="1"/>
  <c r="K278" i="16"/>
  <c r="P566" i="15"/>
  <c r="K511" i="15"/>
  <c r="L511" i="15" s="1"/>
  <c r="Q564" i="15"/>
  <c r="P565" i="15"/>
  <c r="Q411" i="16" s="1"/>
  <c r="P575" i="15"/>
  <c r="Q369" i="16" s="1"/>
  <c r="S534" i="15"/>
  <c r="S535" i="15" s="1"/>
  <c r="J238" i="15"/>
  <c r="L236" i="15"/>
  <c r="L237" i="15" s="1"/>
  <c r="I225" i="16"/>
  <c r="I230" i="16" s="1"/>
  <c r="I157" i="16"/>
  <c r="I162" i="16" s="1"/>
  <c r="I148" i="16"/>
  <c r="I153" i="16" s="1"/>
  <c r="I216" i="16"/>
  <c r="I221" i="16" s="1"/>
  <c r="I40" i="16"/>
  <c r="I268" i="16" s="1"/>
  <c r="I280" i="16" s="1"/>
  <c r="P519" i="15"/>
  <c r="Q518" i="15"/>
  <c r="M570" i="15"/>
  <c r="L571" i="15"/>
  <c r="M368" i="16" s="1"/>
  <c r="M510" i="15"/>
  <c r="M526" i="15"/>
  <c r="M527" i="15" s="1"/>
  <c r="N151" i="2"/>
  <c r="N152" i="2" s="1"/>
  <c r="N154" i="2" s="1"/>
  <c r="O147" i="1" s="1"/>
  <c r="L259" i="15"/>
  <c r="M258" i="15"/>
  <c r="L67" i="2"/>
  <c r="L70" i="2"/>
  <c r="M17" i="1" s="1"/>
  <c r="N65" i="2"/>
  <c r="P150" i="2"/>
  <c r="J546" i="15" l="1"/>
  <c r="K362" i="16" s="1"/>
  <c r="K364" i="16" s="1"/>
  <c r="J547" i="15"/>
  <c r="K352" i="16" s="1"/>
  <c r="M542" i="15"/>
  <c r="M343" i="16"/>
  <c r="S550" i="15"/>
  <c r="S344" i="16"/>
  <c r="P554" i="15"/>
  <c r="Q363" i="16" s="1"/>
  <c r="Q365" i="16" s="1"/>
  <c r="P555" i="15"/>
  <c r="Q353" i="16" s="1"/>
  <c r="R551" i="15"/>
  <c r="Q552" i="15"/>
  <c r="J183" i="16"/>
  <c r="J115" i="16"/>
  <c r="K87" i="16"/>
  <c r="K90" i="16" s="1"/>
  <c r="O538" i="15"/>
  <c r="P338" i="16" s="1"/>
  <c r="P340" i="16" s="1"/>
  <c r="O539" i="15"/>
  <c r="P329" i="16" s="1"/>
  <c r="K217" i="16"/>
  <c r="K57" i="16"/>
  <c r="K270" i="16" s="1"/>
  <c r="K149" i="16"/>
  <c r="K226" i="16"/>
  <c r="K158" i="16"/>
  <c r="L543" i="15"/>
  <c r="K544" i="15"/>
  <c r="J530" i="15"/>
  <c r="K337" i="16" s="1"/>
  <c r="K339" i="16" s="1"/>
  <c r="K52" i="16"/>
  <c r="K113" i="16"/>
  <c r="K181" i="16"/>
  <c r="K249" i="15"/>
  <c r="L48" i="16" s="1"/>
  <c r="L49" i="16" s="1"/>
  <c r="K248" i="15"/>
  <c r="L56" i="16" s="1"/>
  <c r="K27" i="16"/>
  <c r="J241" i="15"/>
  <c r="K32" i="16" s="1"/>
  <c r="J240" i="15"/>
  <c r="K39" i="16" s="1"/>
  <c r="M245" i="15"/>
  <c r="L246" i="15"/>
  <c r="M43" i="16" s="1"/>
  <c r="J160" i="2"/>
  <c r="J163" i="2" s="1"/>
  <c r="K124" i="1" s="1"/>
  <c r="J232" i="15"/>
  <c r="K23" i="16" s="1"/>
  <c r="K156" i="16" s="1"/>
  <c r="K11" i="16"/>
  <c r="K17" i="16" s="1"/>
  <c r="K111" i="16" s="1"/>
  <c r="K230" i="15"/>
  <c r="L11" i="16" s="1"/>
  <c r="H185" i="16"/>
  <c r="H232" i="16" s="1"/>
  <c r="H234" i="16" s="1"/>
  <c r="L229" i="15"/>
  <c r="L159" i="2" s="1"/>
  <c r="L81" i="16"/>
  <c r="I180" i="16"/>
  <c r="I185" i="16" s="1"/>
  <c r="I232" i="16" s="1"/>
  <c r="I234" i="16" s="1"/>
  <c r="I117" i="16"/>
  <c r="J33" i="16"/>
  <c r="J180" i="16" s="1"/>
  <c r="J179" i="16"/>
  <c r="H241" i="16"/>
  <c r="M228" i="15"/>
  <c r="L158" i="2"/>
  <c r="K528" i="15"/>
  <c r="K531" i="15" s="1"/>
  <c r="K319" i="16"/>
  <c r="K328" i="16"/>
  <c r="J339" i="16"/>
  <c r="L277" i="16"/>
  <c r="L281" i="16" s="1"/>
  <c r="J107" i="5" s="1"/>
  <c r="L254" i="15"/>
  <c r="L253" i="15"/>
  <c r="M92" i="16" s="1"/>
  <c r="M93" i="16" s="1"/>
  <c r="M95" i="16" s="1"/>
  <c r="M97" i="16" s="1"/>
  <c r="M98" i="16" s="1"/>
  <c r="K108" i="5" s="1"/>
  <c r="M252" i="15"/>
  <c r="M255" i="15" s="1"/>
  <c r="N86" i="16" s="1"/>
  <c r="N66" i="2"/>
  <c r="L559" i="15"/>
  <c r="M410" i="16" s="1"/>
  <c r="P536" i="15"/>
  <c r="P320" i="16"/>
  <c r="L560" i="15"/>
  <c r="L561" i="15"/>
  <c r="M402" i="16" s="1"/>
  <c r="M558" i="15"/>
  <c r="N393" i="16" s="1"/>
  <c r="O522" i="15"/>
  <c r="P315" i="16" s="1"/>
  <c r="L69" i="2"/>
  <c r="M24" i="1" s="1"/>
  <c r="M12" i="1"/>
  <c r="N155" i="2"/>
  <c r="O140" i="1" s="1"/>
  <c r="O135" i="1"/>
  <c r="O523" i="15"/>
  <c r="P303" i="16" s="1"/>
  <c r="J514" i="15"/>
  <c r="K311" i="16" s="1"/>
  <c r="Q567" i="15"/>
  <c r="R403" i="16" s="1"/>
  <c r="R394" i="16"/>
  <c r="L66" i="16"/>
  <c r="L67" i="16" s="1"/>
  <c r="L73" i="16"/>
  <c r="L272" i="16" s="1"/>
  <c r="L150" i="16"/>
  <c r="L159" i="16"/>
  <c r="L218" i="16"/>
  <c r="L227" i="16"/>
  <c r="L182" i="16"/>
  <c r="L114" i="16"/>
  <c r="J515" i="15"/>
  <c r="K302" i="16" s="1"/>
  <c r="M60" i="16"/>
  <c r="O303" i="16"/>
  <c r="P520" i="15"/>
  <c r="P523" i="15" s="1"/>
  <c r="L512" i="15"/>
  <c r="M293" i="16" s="1"/>
  <c r="K512" i="15"/>
  <c r="L293" i="16" s="1"/>
  <c r="L278" i="16"/>
  <c r="Q566" i="15"/>
  <c r="R564" i="15"/>
  <c r="Q565" i="15"/>
  <c r="R411" i="16" s="1"/>
  <c r="Q575" i="15"/>
  <c r="R369" i="16" s="1"/>
  <c r="I241" i="16"/>
  <c r="T534" i="15"/>
  <c r="T535" i="15" s="1"/>
  <c r="M236" i="15"/>
  <c r="M237" i="15" s="1"/>
  <c r="Q519" i="15"/>
  <c r="R518" i="15"/>
  <c r="J148" i="16"/>
  <c r="J153" i="16" s="1"/>
  <c r="J216" i="16"/>
  <c r="J221" i="16" s="1"/>
  <c r="J225" i="16"/>
  <c r="J230" i="16" s="1"/>
  <c r="J40" i="16"/>
  <c r="J268" i="16" s="1"/>
  <c r="J280" i="16" s="1"/>
  <c r="J157" i="16"/>
  <c r="J162" i="16" s="1"/>
  <c r="K238" i="15"/>
  <c r="N526" i="15"/>
  <c r="N527" i="15" s="1"/>
  <c r="M571" i="15"/>
  <c r="N368" i="16" s="1"/>
  <c r="N570" i="15"/>
  <c r="M511" i="15"/>
  <c r="N510" i="15"/>
  <c r="O151" i="2"/>
  <c r="O152" i="2" s="1"/>
  <c r="O154" i="2" s="1"/>
  <c r="P147" i="1" s="1"/>
  <c r="M259" i="15"/>
  <c r="N258" i="15"/>
  <c r="M70" i="2"/>
  <c r="N17" i="1" s="1"/>
  <c r="M67" i="2"/>
  <c r="O65" i="2"/>
  <c r="Q150" i="2"/>
  <c r="K546" i="15" l="1"/>
  <c r="L362" i="16" s="1"/>
  <c r="L364" i="16" s="1"/>
  <c r="K547" i="15"/>
  <c r="L352" i="16" s="1"/>
  <c r="N542" i="15"/>
  <c r="N343" i="16"/>
  <c r="K115" i="16"/>
  <c r="K183" i="16"/>
  <c r="Q554" i="15"/>
  <c r="R363" i="16" s="1"/>
  <c r="R365" i="16" s="1"/>
  <c r="Q555" i="15"/>
  <c r="R353" i="16" s="1"/>
  <c r="S551" i="15"/>
  <c r="R552" i="15"/>
  <c r="T550" i="15"/>
  <c r="T344" i="16"/>
  <c r="L87" i="16"/>
  <c r="L115" i="16" s="1"/>
  <c r="P538" i="15"/>
  <c r="Q338" i="16" s="1"/>
  <c r="Q340" i="16" s="1"/>
  <c r="P539" i="15"/>
  <c r="Q329" i="16" s="1"/>
  <c r="M543" i="15"/>
  <c r="L544" i="15"/>
  <c r="L57" i="16"/>
  <c r="L270" i="16" s="1"/>
  <c r="L158" i="16"/>
  <c r="L217" i="16"/>
  <c r="L149" i="16"/>
  <c r="L226" i="16"/>
  <c r="L328" i="16"/>
  <c r="K530" i="15"/>
  <c r="L337" i="16" s="1"/>
  <c r="L339" i="16" s="1"/>
  <c r="L52" i="16"/>
  <c r="L113" i="16"/>
  <c r="L181" i="16"/>
  <c r="K24" i="16"/>
  <c r="K266" i="16" s="1"/>
  <c r="L248" i="15"/>
  <c r="M56" i="16" s="1"/>
  <c r="L249" i="15"/>
  <c r="M48" i="16" s="1"/>
  <c r="M49" i="16" s="1"/>
  <c r="K215" i="16"/>
  <c r="L27" i="16"/>
  <c r="K240" i="15"/>
  <c r="L39" i="16" s="1"/>
  <c r="K241" i="15"/>
  <c r="L32" i="16" s="1"/>
  <c r="N245" i="15"/>
  <c r="M246" i="15"/>
  <c r="N43" i="16" s="1"/>
  <c r="K224" i="16"/>
  <c r="K232" i="15"/>
  <c r="L23" i="16" s="1"/>
  <c r="L24" i="16" s="1"/>
  <c r="L266" i="16" s="1"/>
  <c r="K147" i="16"/>
  <c r="K233" i="15"/>
  <c r="L16" i="16" s="1"/>
  <c r="L17" i="16" s="1"/>
  <c r="L111" i="16" s="1"/>
  <c r="J112" i="16"/>
  <c r="J117" i="16" s="1"/>
  <c r="J162" i="2"/>
  <c r="K131" i="1" s="1"/>
  <c r="K119" i="1"/>
  <c r="I237" i="16"/>
  <c r="H237" i="16"/>
  <c r="M229" i="15"/>
  <c r="M159" i="2" s="1"/>
  <c r="K160" i="2"/>
  <c r="K162" i="2" s="1"/>
  <c r="L131" i="1" s="1"/>
  <c r="L230" i="15"/>
  <c r="M11" i="16" s="1"/>
  <c r="M81" i="16"/>
  <c r="K33" i="16"/>
  <c r="K112" i="16" s="1"/>
  <c r="K179" i="16"/>
  <c r="J185" i="16"/>
  <c r="N228" i="15"/>
  <c r="M158" i="2"/>
  <c r="L528" i="15"/>
  <c r="L531" i="15" s="1"/>
  <c r="L319" i="16"/>
  <c r="M278" i="16"/>
  <c r="N252" i="15"/>
  <c r="N255" i="15" s="1"/>
  <c r="O86" i="16" s="1"/>
  <c r="M254" i="15"/>
  <c r="M253" i="15"/>
  <c r="N92" i="16" s="1"/>
  <c r="N93" i="16" s="1"/>
  <c r="N95" i="16" s="1"/>
  <c r="N97" i="16" s="1"/>
  <c r="N98" i="16" s="1"/>
  <c r="L108" i="5" s="1"/>
  <c r="M277" i="16"/>
  <c r="M281" i="16" s="1"/>
  <c r="K107" i="5" s="1"/>
  <c r="O66" i="2"/>
  <c r="M559" i="15"/>
  <c r="N410" i="16" s="1"/>
  <c r="N558" i="15"/>
  <c r="O393" i="16" s="1"/>
  <c r="Q536" i="15"/>
  <c r="Q320" i="16"/>
  <c r="M561" i="15"/>
  <c r="N402" i="16" s="1"/>
  <c r="M560" i="15"/>
  <c r="M69" i="2"/>
  <c r="N24" i="1" s="1"/>
  <c r="N12" i="1"/>
  <c r="P135" i="1"/>
  <c r="R567" i="15"/>
  <c r="S403" i="16" s="1"/>
  <c r="S394" i="16"/>
  <c r="M114" i="16"/>
  <c r="M73" i="16"/>
  <c r="M272" i="16" s="1"/>
  <c r="M218" i="16"/>
  <c r="M182" i="16"/>
  <c r="M66" i="16"/>
  <c r="M67" i="16" s="1"/>
  <c r="M159" i="16"/>
  <c r="M227" i="16"/>
  <c r="M150" i="16"/>
  <c r="L514" i="15"/>
  <c r="M311" i="16" s="1"/>
  <c r="N60" i="16"/>
  <c r="L515" i="15"/>
  <c r="M302" i="16" s="1"/>
  <c r="P522" i="15"/>
  <c r="Q315" i="16" s="1"/>
  <c r="Q294" i="16"/>
  <c r="Q303" i="16"/>
  <c r="Q520" i="15"/>
  <c r="K515" i="15"/>
  <c r="L302" i="16" s="1"/>
  <c r="K514" i="15"/>
  <c r="L311" i="16" s="1"/>
  <c r="M512" i="15"/>
  <c r="R566" i="15"/>
  <c r="S564" i="15"/>
  <c r="R565" i="15"/>
  <c r="S411" i="16" s="1"/>
  <c r="R575" i="15"/>
  <c r="S369" i="16" s="1"/>
  <c r="U534" i="15"/>
  <c r="U535" i="15" s="1"/>
  <c r="J241" i="16"/>
  <c r="R519" i="15"/>
  <c r="S518" i="15"/>
  <c r="L238" i="15"/>
  <c r="N236" i="15"/>
  <c r="N237" i="15" s="1"/>
  <c r="K148" i="16"/>
  <c r="K157" i="16"/>
  <c r="K162" i="16" s="1"/>
  <c r="K216" i="16"/>
  <c r="K40" i="16"/>
  <c r="K268" i="16" s="1"/>
  <c r="K225" i="16"/>
  <c r="O570" i="15"/>
  <c r="N571" i="15"/>
  <c r="O368" i="16" s="1"/>
  <c r="O510" i="15"/>
  <c r="N511" i="15"/>
  <c r="O526" i="15"/>
  <c r="O527" i="15" s="1"/>
  <c r="O155" i="2"/>
  <c r="P140" i="1" s="1"/>
  <c r="P151" i="2"/>
  <c r="P152" i="2" s="1"/>
  <c r="P154" i="2" s="1"/>
  <c r="Q147" i="1" s="1"/>
  <c r="N259" i="15"/>
  <c r="O258" i="15"/>
  <c r="N70" i="2"/>
  <c r="O17" i="1" s="1"/>
  <c r="N67" i="2"/>
  <c r="P65" i="2"/>
  <c r="R150" i="2"/>
  <c r="O542" i="15" l="1"/>
  <c r="O343" i="16"/>
  <c r="L546" i="15"/>
  <c r="M362" i="16" s="1"/>
  <c r="M364" i="16" s="1"/>
  <c r="L547" i="15"/>
  <c r="M352" i="16" s="1"/>
  <c r="K117" i="16"/>
  <c r="U550" i="15"/>
  <c r="U344" i="16"/>
  <c r="R554" i="15"/>
  <c r="S363" i="16" s="1"/>
  <c r="S365" i="16" s="1"/>
  <c r="R555" i="15"/>
  <c r="S353" i="16" s="1"/>
  <c r="T551" i="15"/>
  <c r="S552" i="15"/>
  <c r="L90" i="16"/>
  <c r="L183" i="16"/>
  <c r="M87" i="16"/>
  <c r="M183" i="16" s="1"/>
  <c r="K221" i="16"/>
  <c r="M57" i="16"/>
  <c r="M270" i="16" s="1"/>
  <c r="M158" i="16"/>
  <c r="M217" i="16"/>
  <c r="M149" i="16"/>
  <c r="M226" i="16"/>
  <c r="K280" i="16"/>
  <c r="L215" i="16"/>
  <c r="L224" i="16"/>
  <c r="N543" i="15"/>
  <c r="M544" i="15"/>
  <c r="Q539" i="15"/>
  <c r="R329" i="16" s="1"/>
  <c r="Q538" i="15"/>
  <c r="R338" i="16" s="1"/>
  <c r="R340" i="16" s="1"/>
  <c r="M319" i="16"/>
  <c r="L530" i="15"/>
  <c r="M337" i="16" s="1"/>
  <c r="M339" i="16" s="1"/>
  <c r="M52" i="16"/>
  <c r="M113" i="16"/>
  <c r="M181" i="16"/>
  <c r="K230" i="16"/>
  <c r="L147" i="16"/>
  <c r="L156" i="16"/>
  <c r="K153" i="16"/>
  <c r="O245" i="15"/>
  <c r="N246" i="15"/>
  <c r="O43" i="16" s="1"/>
  <c r="M248" i="15"/>
  <c r="N56" i="16" s="1"/>
  <c r="M249" i="15"/>
  <c r="N48" i="16" s="1"/>
  <c r="N49" i="16" s="1"/>
  <c r="M27" i="16"/>
  <c r="L240" i="15"/>
  <c r="M39" i="16" s="1"/>
  <c r="L241" i="15"/>
  <c r="M32" i="16" s="1"/>
  <c r="J237" i="16"/>
  <c r="L232" i="15"/>
  <c r="M23" i="16" s="1"/>
  <c r="M224" i="16" s="1"/>
  <c r="L233" i="15"/>
  <c r="M16" i="16" s="1"/>
  <c r="M17" i="16" s="1"/>
  <c r="M111" i="16" s="1"/>
  <c r="N229" i="15"/>
  <c r="N159" i="2" s="1"/>
  <c r="K180" i="16"/>
  <c r="K185" i="16" s="1"/>
  <c r="L119" i="1"/>
  <c r="M230" i="15"/>
  <c r="N11" i="16" s="1"/>
  <c r="K163" i="2"/>
  <c r="L124" i="1" s="1"/>
  <c r="L160" i="2"/>
  <c r="L163" i="2" s="1"/>
  <c r="M124" i="1" s="1"/>
  <c r="N81" i="16"/>
  <c r="L33" i="16"/>
  <c r="L112" i="16" s="1"/>
  <c r="L117" i="16" s="1"/>
  <c r="L179" i="16"/>
  <c r="J232" i="16"/>
  <c r="J234" i="16" s="1"/>
  <c r="O228" i="15"/>
  <c r="N158" i="2"/>
  <c r="M328" i="16"/>
  <c r="M528" i="15"/>
  <c r="M531" i="15" s="1"/>
  <c r="N278" i="16"/>
  <c r="N277" i="16"/>
  <c r="N281" i="16" s="1"/>
  <c r="L107" i="5" s="1"/>
  <c r="N253" i="15"/>
  <c r="O92" i="16" s="1"/>
  <c r="O93" i="16" s="1"/>
  <c r="O95" i="16" s="1"/>
  <c r="O97" i="16" s="1"/>
  <c r="O98" i="16" s="1"/>
  <c r="M108" i="5" s="1"/>
  <c r="N254" i="15"/>
  <c r="O252" i="15"/>
  <c r="O255" i="15" s="1"/>
  <c r="P86" i="16" s="1"/>
  <c r="P66" i="2"/>
  <c r="N560" i="15"/>
  <c r="O558" i="15"/>
  <c r="P393" i="16" s="1"/>
  <c r="N559" i="15"/>
  <c r="O410" i="16" s="1"/>
  <c r="N561" i="15"/>
  <c r="O402" i="16" s="1"/>
  <c r="R536" i="15"/>
  <c r="R320" i="16"/>
  <c r="N69" i="2"/>
  <c r="O24" i="1" s="1"/>
  <c r="O12" i="1"/>
  <c r="Q135" i="1"/>
  <c r="S567" i="15"/>
  <c r="T403" i="16" s="1"/>
  <c r="T394" i="16"/>
  <c r="N66" i="16"/>
  <c r="N67" i="16" s="1"/>
  <c r="N73" i="16"/>
  <c r="N272" i="16" s="1"/>
  <c r="N182" i="16"/>
  <c r="N159" i="16"/>
  <c r="N114" i="16"/>
  <c r="N227" i="16"/>
  <c r="N150" i="16"/>
  <c r="N218" i="16"/>
  <c r="Q522" i="15"/>
  <c r="R315" i="16" s="1"/>
  <c r="R294" i="16"/>
  <c r="M515" i="15"/>
  <c r="N302" i="16" s="1"/>
  <c r="N293" i="16"/>
  <c r="O60" i="16"/>
  <c r="R520" i="15"/>
  <c r="S294" i="16" s="1"/>
  <c r="Q523" i="15"/>
  <c r="M514" i="15"/>
  <c r="N311" i="16" s="1"/>
  <c r="N512" i="15"/>
  <c r="S566" i="15"/>
  <c r="T564" i="15"/>
  <c r="S565" i="15"/>
  <c r="T411" i="16" s="1"/>
  <c r="S575" i="15"/>
  <c r="T369" i="16" s="1"/>
  <c r="V534" i="15"/>
  <c r="V535" i="15" s="1"/>
  <c r="M238" i="15"/>
  <c r="L216" i="16"/>
  <c r="L157" i="16"/>
  <c r="L40" i="16"/>
  <c r="L268" i="16" s="1"/>
  <c r="L280" i="16" s="1"/>
  <c r="L148" i="16"/>
  <c r="L225" i="16"/>
  <c r="O236" i="15"/>
  <c r="O237" i="15" s="1"/>
  <c r="S519" i="15"/>
  <c r="T518" i="15"/>
  <c r="P526" i="15"/>
  <c r="P527" i="15" s="1"/>
  <c r="P510" i="15"/>
  <c r="O511" i="15"/>
  <c r="O571" i="15"/>
  <c r="P368" i="16" s="1"/>
  <c r="P570" i="15"/>
  <c r="P155" i="2"/>
  <c r="Q140" i="1" s="1"/>
  <c r="Q151" i="2"/>
  <c r="Q152" i="2" s="1"/>
  <c r="Q154" i="2" s="1"/>
  <c r="R147" i="1" s="1"/>
  <c r="O259" i="15"/>
  <c r="P258" i="15"/>
  <c r="O70" i="2"/>
  <c r="P17" i="1" s="1"/>
  <c r="O67" i="2"/>
  <c r="Q65" i="2"/>
  <c r="S150" i="2"/>
  <c r="M546" i="15" l="1"/>
  <c r="N362" i="16" s="1"/>
  <c r="N364" i="16" s="1"/>
  <c r="M547" i="15"/>
  <c r="N352" i="16" s="1"/>
  <c r="P542" i="15"/>
  <c r="P343" i="16"/>
  <c r="L230" i="16"/>
  <c r="V550" i="15"/>
  <c r="V344" i="16"/>
  <c r="S554" i="15"/>
  <c r="T363" i="16" s="1"/>
  <c r="T365" i="16" s="1"/>
  <c r="S555" i="15"/>
  <c r="T353" i="16" s="1"/>
  <c r="U551" i="15"/>
  <c r="T552" i="15"/>
  <c r="N87" i="16"/>
  <c r="N90" i="16" s="1"/>
  <c r="M90" i="16"/>
  <c r="M115" i="16"/>
  <c r="L221" i="16"/>
  <c r="K241" i="16"/>
  <c r="K232" i="16"/>
  <c r="K234" i="16" s="1"/>
  <c r="R539" i="15"/>
  <c r="S329" i="16" s="1"/>
  <c r="R538" i="15"/>
  <c r="S338" i="16" s="1"/>
  <c r="S340" i="16" s="1"/>
  <c r="N149" i="16"/>
  <c r="N57" i="16"/>
  <c r="N270" i="16" s="1"/>
  <c r="N217" i="16"/>
  <c r="N158" i="16"/>
  <c r="N226" i="16"/>
  <c r="O543" i="15"/>
  <c r="N544" i="15"/>
  <c r="N319" i="16"/>
  <c r="M530" i="15"/>
  <c r="N337" i="16" s="1"/>
  <c r="N339" i="16" s="1"/>
  <c r="L153" i="16"/>
  <c r="M215" i="16"/>
  <c r="N52" i="16"/>
  <c r="N113" i="16"/>
  <c r="N181" i="16"/>
  <c r="L162" i="16"/>
  <c r="N27" i="16"/>
  <c r="M241" i="15"/>
  <c r="N32" i="16" s="1"/>
  <c r="M240" i="15"/>
  <c r="N39" i="16" s="1"/>
  <c r="N248" i="15"/>
  <c r="O56" i="16" s="1"/>
  <c r="N249" i="15"/>
  <c r="O48" i="16" s="1"/>
  <c r="O49" i="16" s="1"/>
  <c r="P245" i="15"/>
  <c r="O246" i="15"/>
  <c r="P43" i="16" s="1"/>
  <c r="M147" i="16"/>
  <c r="M156" i="16"/>
  <c r="M24" i="16"/>
  <c r="M266" i="16" s="1"/>
  <c r="N230" i="15"/>
  <c r="N160" i="2" s="1"/>
  <c r="O229" i="15"/>
  <c r="O159" i="2" s="1"/>
  <c r="M232" i="15"/>
  <c r="N23" i="16" s="1"/>
  <c r="N24" i="16" s="1"/>
  <c r="N266" i="16" s="1"/>
  <c r="M233" i="15"/>
  <c r="N16" i="16" s="1"/>
  <c r="N17" i="16" s="1"/>
  <c r="N111" i="16" s="1"/>
  <c r="M119" i="1"/>
  <c r="K237" i="16"/>
  <c r="M160" i="2"/>
  <c r="M162" i="2" s="1"/>
  <c r="N131" i="1" s="1"/>
  <c r="L162" i="2"/>
  <c r="M131" i="1" s="1"/>
  <c r="O81" i="16"/>
  <c r="L180" i="16"/>
  <c r="L185" i="16" s="1"/>
  <c r="M33" i="16"/>
  <c r="M112" i="16" s="1"/>
  <c r="M179" i="16"/>
  <c r="P228" i="15"/>
  <c r="O158" i="2"/>
  <c r="N328" i="16"/>
  <c r="N528" i="15"/>
  <c r="N531" i="15" s="1"/>
  <c r="Q66" i="2"/>
  <c r="O278" i="16"/>
  <c r="O253" i="15"/>
  <c r="P92" i="16" s="1"/>
  <c r="P93" i="16" s="1"/>
  <c r="P95" i="16" s="1"/>
  <c r="P97" i="16" s="1"/>
  <c r="P98" i="16" s="1"/>
  <c r="N108" i="5" s="1"/>
  <c r="O254" i="15"/>
  <c r="P252" i="15"/>
  <c r="P255" i="15" s="1"/>
  <c r="Q86" i="16" s="1"/>
  <c r="P558" i="15"/>
  <c r="Q393" i="16" s="1"/>
  <c r="O560" i="15"/>
  <c r="O559" i="15"/>
  <c r="P410" i="16" s="1"/>
  <c r="O561" i="15"/>
  <c r="P402" i="16" s="1"/>
  <c r="S536" i="15"/>
  <c r="S320" i="16"/>
  <c r="O69" i="2"/>
  <c r="P24" i="1" s="1"/>
  <c r="P12" i="1"/>
  <c r="Q155" i="2"/>
  <c r="R140" i="1" s="1"/>
  <c r="R135" i="1"/>
  <c r="T567" i="15"/>
  <c r="U403" i="16" s="1"/>
  <c r="U394" i="16"/>
  <c r="O66" i="16"/>
  <c r="O67" i="16" s="1"/>
  <c r="O73" i="16"/>
  <c r="O272" i="16" s="1"/>
  <c r="O114" i="16"/>
  <c r="O159" i="16"/>
  <c r="O150" i="16"/>
  <c r="O182" i="16"/>
  <c r="O218" i="16"/>
  <c r="O227" i="16"/>
  <c r="R523" i="15"/>
  <c r="R303" i="16"/>
  <c r="N514" i="15"/>
  <c r="O311" i="16" s="1"/>
  <c r="O293" i="16"/>
  <c r="P60" i="16"/>
  <c r="P227" i="16" s="1"/>
  <c r="R522" i="15"/>
  <c r="S315" i="16" s="1"/>
  <c r="O277" i="16"/>
  <c r="O281" i="16" s="1"/>
  <c r="M107" i="5" s="1"/>
  <c r="S520" i="15"/>
  <c r="N515" i="15"/>
  <c r="O302" i="16" s="1"/>
  <c r="O512" i="15"/>
  <c r="P293" i="16" s="1"/>
  <c r="T566" i="15"/>
  <c r="U564" i="15"/>
  <c r="T565" i="15"/>
  <c r="U411" i="16" s="1"/>
  <c r="T575" i="15"/>
  <c r="U369" i="16" s="1"/>
  <c r="W534" i="15"/>
  <c r="W535" i="15" s="1"/>
  <c r="U518" i="15"/>
  <c r="T519" i="15"/>
  <c r="N238" i="15"/>
  <c r="P236" i="15"/>
  <c r="P237" i="15" s="1"/>
  <c r="M157" i="16"/>
  <c r="M40" i="16"/>
  <c r="M268" i="16" s="1"/>
  <c r="M148" i="16"/>
  <c r="M225" i="16"/>
  <c r="M230" i="16" s="1"/>
  <c r="M216" i="16"/>
  <c r="P511" i="15"/>
  <c r="Q510" i="15"/>
  <c r="P571" i="15"/>
  <c r="Q368" i="16" s="1"/>
  <c r="Q570" i="15"/>
  <c r="Q526" i="15"/>
  <c r="Q527" i="15" s="1"/>
  <c r="R151" i="2"/>
  <c r="R152" i="2" s="1"/>
  <c r="R154" i="2" s="1"/>
  <c r="S147" i="1" s="1"/>
  <c r="P259" i="15"/>
  <c r="Q258" i="15"/>
  <c r="P70" i="2"/>
  <c r="Q17" i="1" s="1"/>
  <c r="P67" i="2"/>
  <c r="R65" i="2"/>
  <c r="T150" i="2"/>
  <c r="N546" i="15" l="1"/>
  <c r="O362" i="16" s="1"/>
  <c r="O364" i="16" s="1"/>
  <c r="N547" i="15"/>
  <c r="O352" i="16" s="1"/>
  <c r="Q542" i="15"/>
  <c r="Q343" i="16"/>
  <c r="M117" i="16"/>
  <c r="T554" i="15"/>
  <c r="U363" i="16" s="1"/>
  <c r="U365" i="16" s="1"/>
  <c r="T555" i="15"/>
  <c r="U353" i="16" s="1"/>
  <c r="V551" i="15"/>
  <c r="U552" i="15"/>
  <c r="W550" i="15"/>
  <c r="W344" i="16"/>
  <c r="N183" i="16"/>
  <c r="N115" i="16"/>
  <c r="O87" i="16"/>
  <c r="O115" i="16" s="1"/>
  <c r="L241" i="16"/>
  <c r="L232" i="16"/>
  <c r="L234" i="16" s="1"/>
  <c r="M221" i="16"/>
  <c r="O11" i="16"/>
  <c r="S538" i="15"/>
  <c r="T338" i="16" s="1"/>
  <c r="T340" i="16" s="1"/>
  <c r="S539" i="15"/>
  <c r="T329" i="16" s="1"/>
  <c r="O158" i="16"/>
  <c r="O149" i="16"/>
  <c r="O57" i="16"/>
  <c r="O270" i="16" s="1"/>
  <c r="O226" i="16"/>
  <c r="O217" i="16"/>
  <c r="P543" i="15"/>
  <c r="O544" i="15"/>
  <c r="O328" i="16"/>
  <c r="N530" i="15"/>
  <c r="O337" i="16" s="1"/>
  <c r="O339" i="16" s="1"/>
  <c r="M280" i="16"/>
  <c r="M162" i="16"/>
  <c r="O52" i="16"/>
  <c r="O113" i="16"/>
  <c r="O181" i="16"/>
  <c r="N224" i="16"/>
  <c r="N232" i="15"/>
  <c r="O23" i="16" s="1"/>
  <c r="O156" i="16" s="1"/>
  <c r="N233" i="15"/>
  <c r="O16" i="16" s="1"/>
  <c r="O248" i="15"/>
  <c r="P56" i="16" s="1"/>
  <c r="O249" i="15"/>
  <c r="P48" i="16" s="1"/>
  <c r="P49" i="16" s="1"/>
  <c r="Q245" i="15"/>
  <c r="P246" i="15"/>
  <c r="Q43" i="16" s="1"/>
  <c r="N147" i="16"/>
  <c r="O27" i="16"/>
  <c r="N241" i="15"/>
  <c r="O32" i="16" s="1"/>
  <c r="N240" i="15"/>
  <c r="O39" i="16" s="1"/>
  <c r="M153" i="16"/>
  <c r="O230" i="15"/>
  <c r="P11" i="16" s="1"/>
  <c r="P229" i="15"/>
  <c r="P159" i="2" s="1"/>
  <c r="N215" i="16"/>
  <c r="N156" i="16"/>
  <c r="N119" i="1"/>
  <c r="M180" i="16"/>
  <c r="M185" i="16" s="1"/>
  <c r="M163" i="2"/>
  <c r="N124" i="1" s="1"/>
  <c r="P81" i="16"/>
  <c r="N33" i="16"/>
  <c r="N180" i="16" s="1"/>
  <c r="L237" i="16"/>
  <c r="N179" i="16"/>
  <c r="Q228" i="15"/>
  <c r="P158" i="2"/>
  <c r="N162" i="2"/>
  <c r="O131" i="1" s="1"/>
  <c r="O119" i="1"/>
  <c r="N163" i="2"/>
  <c r="O124" i="1" s="1"/>
  <c r="R66" i="2"/>
  <c r="O528" i="15"/>
  <c r="O531" i="15" s="1"/>
  <c r="O319" i="16"/>
  <c r="P278" i="16"/>
  <c r="P253" i="15"/>
  <c r="Q92" i="16" s="1"/>
  <c r="Q93" i="16" s="1"/>
  <c r="Q95" i="16" s="1"/>
  <c r="Q97" i="16" s="1"/>
  <c r="Q98" i="16" s="1"/>
  <c r="O108" i="5" s="1"/>
  <c r="Q252" i="15"/>
  <c r="Q255" i="15" s="1"/>
  <c r="R86" i="16" s="1"/>
  <c r="P277" i="16"/>
  <c r="P281" i="16" s="1"/>
  <c r="N107" i="5" s="1"/>
  <c r="P561" i="15"/>
  <c r="Q402" i="16" s="1"/>
  <c r="P254" i="15"/>
  <c r="P560" i="15"/>
  <c r="Q558" i="15"/>
  <c r="R393" i="16" s="1"/>
  <c r="P559" i="15"/>
  <c r="Q410" i="16" s="1"/>
  <c r="T536" i="15"/>
  <c r="T320" i="16"/>
  <c r="S135" i="1"/>
  <c r="P69" i="2"/>
  <c r="Q24" i="1" s="1"/>
  <c r="Q12" i="1"/>
  <c r="O514" i="15"/>
  <c r="P311" i="16" s="1"/>
  <c r="U567" i="15"/>
  <c r="V403" i="16" s="1"/>
  <c r="V394" i="16"/>
  <c r="O515" i="15"/>
  <c r="P302" i="16" s="1"/>
  <c r="P182" i="16"/>
  <c r="P73" i="16"/>
  <c r="P272" i="16" s="1"/>
  <c r="P159" i="16"/>
  <c r="P150" i="16"/>
  <c r="P114" i="16"/>
  <c r="P66" i="16"/>
  <c r="P67" i="16" s="1"/>
  <c r="P218" i="16"/>
  <c r="S523" i="15"/>
  <c r="T294" i="16"/>
  <c r="Q60" i="16"/>
  <c r="S303" i="16"/>
  <c r="T520" i="15"/>
  <c r="S522" i="15"/>
  <c r="T315" i="16" s="1"/>
  <c r="P512" i="15"/>
  <c r="P515" i="15" s="1"/>
  <c r="Q302" i="16" s="1"/>
  <c r="U566" i="15"/>
  <c r="U565" i="15"/>
  <c r="V411" i="16" s="1"/>
  <c r="V564" i="15"/>
  <c r="U575" i="15"/>
  <c r="V369" i="16" s="1"/>
  <c r="X534" i="15"/>
  <c r="X535" i="15" s="1"/>
  <c r="U519" i="15"/>
  <c r="V518" i="15"/>
  <c r="O238" i="15"/>
  <c r="Q236" i="15"/>
  <c r="Q237" i="15" s="1"/>
  <c r="N216" i="16"/>
  <c r="N157" i="16"/>
  <c r="N225" i="16"/>
  <c r="N148" i="16"/>
  <c r="N40" i="16"/>
  <c r="N268" i="16" s="1"/>
  <c r="N280" i="16" s="1"/>
  <c r="R570" i="15"/>
  <c r="Q571" i="15"/>
  <c r="R368" i="16" s="1"/>
  <c r="R510" i="15"/>
  <c r="Q511" i="15"/>
  <c r="R526" i="15"/>
  <c r="R527" i="15" s="1"/>
  <c r="R155" i="2"/>
  <c r="S140" i="1" s="1"/>
  <c r="S151" i="2"/>
  <c r="S152" i="2" s="1"/>
  <c r="S154" i="2" s="1"/>
  <c r="T147" i="1" s="1"/>
  <c r="Q259" i="15"/>
  <c r="R258" i="15"/>
  <c r="Q67" i="2"/>
  <c r="Q70" i="2"/>
  <c r="R17" i="1" s="1"/>
  <c r="S65" i="2"/>
  <c r="U150" i="2"/>
  <c r="O546" i="15" l="1"/>
  <c r="P362" i="16" s="1"/>
  <c r="P364" i="16" s="1"/>
  <c r="O547" i="15"/>
  <c r="P352" i="16" s="1"/>
  <c r="R542" i="15"/>
  <c r="R343" i="16"/>
  <c r="X550" i="15"/>
  <c r="Y550" i="15" s="1"/>
  <c r="Z550" i="15" s="1"/>
  <c r="AA550" i="15" s="1"/>
  <c r="AB550" i="15" s="1"/>
  <c r="AC550" i="15" s="1"/>
  <c r="AD550" i="15" s="1"/>
  <c r="AE550" i="15" s="1"/>
  <c r="AF550" i="15" s="1"/>
  <c r="AG550" i="15" s="1"/>
  <c r="AH550" i="15" s="1"/>
  <c r="AI550" i="15" s="1"/>
  <c r="AJ550" i="15" s="1"/>
  <c r="AK550" i="15" s="1"/>
  <c r="AL550" i="15" s="1"/>
  <c r="AM550" i="15" s="1"/>
  <c r="AN550" i="15" s="1"/>
  <c r="AO550" i="15" s="1"/>
  <c r="AP550" i="15" s="1"/>
  <c r="AQ550" i="15" s="1"/>
  <c r="AR550" i="15" s="1"/>
  <c r="AS550" i="15" s="1"/>
  <c r="X344" i="16"/>
  <c r="U555" i="15"/>
  <c r="V353" i="16" s="1"/>
  <c r="U554" i="15"/>
  <c r="V363" i="16" s="1"/>
  <c r="V365" i="16" s="1"/>
  <c r="W551" i="15"/>
  <c r="V552" i="15"/>
  <c r="O224" i="16"/>
  <c r="O183" i="16"/>
  <c r="O90" i="16"/>
  <c r="P87" i="16"/>
  <c r="P115" i="16" s="1"/>
  <c r="O17" i="16"/>
  <c r="O111" i="16" s="1"/>
  <c r="O24" i="16"/>
  <c r="O266" i="16" s="1"/>
  <c r="O215" i="16"/>
  <c r="O147" i="16"/>
  <c r="M241" i="16"/>
  <c r="M232" i="16"/>
  <c r="M234" i="16" s="1"/>
  <c r="N230" i="16"/>
  <c r="P57" i="16"/>
  <c r="P270" i="16" s="1"/>
  <c r="P226" i="16"/>
  <c r="P158" i="16"/>
  <c r="P149" i="16"/>
  <c r="P217" i="16"/>
  <c r="T538" i="15"/>
  <c r="U338" i="16" s="1"/>
  <c r="U340" i="16" s="1"/>
  <c r="T539" i="15"/>
  <c r="U329" i="16" s="1"/>
  <c r="N162" i="16"/>
  <c r="Q543" i="15"/>
  <c r="P544" i="15"/>
  <c r="P328" i="16"/>
  <c r="O530" i="15"/>
  <c r="P337" i="16" s="1"/>
  <c r="P339" i="16" s="1"/>
  <c r="P52" i="16"/>
  <c r="P113" i="16"/>
  <c r="P181" i="16"/>
  <c r="Q229" i="15"/>
  <c r="Q159" i="2" s="1"/>
  <c r="P230" i="15"/>
  <c r="Q11" i="16" s="1"/>
  <c r="N153" i="16"/>
  <c r="P27" i="16"/>
  <c r="O241" i="15"/>
  <c r="P32" i="16" s="1"/>
  <c r="O240" i="15"/>
  <c r="P39" i="16" s="1"/>
  <c r="O233" i="15"/>
  <c r="P16" i="16" s="1"/>
  <c r="P17" i="16" s="1"/>
  <c r="P248" i="15"/>
  <c r="Q56" i="16" s="1"/>
  <c r="P249" i="15"/>
  <c r="Q48" i="16" s="1"/>
  <c r="Q49" i="16" s="1"/>
  <c r="R245" i="15"/>
  <c r="Q246" i="15"/>
  <c r="R43" i="16" s="1"/>
  <c r="O232" i="15"/>
  <c r="P23" i="16" s="1"/>
  <c r="P147" i="16" s="1"/>
  <c r="O160" i="2"/>
  <c r="P119" i="1" s="1"/>
  <c r="N221" i="16"/>
  <c r="N185" i="16"/>
  <c r="N112" i="16"/>
  <c r="N117" i="16" s="1"/>
  <c r="Q81" i="16"/>
  <c r="O33" i="16"/>
  <c r="O112" i="16" s="1"/>
  <c r="M237" i="16"/>
  <c r="R228" i="15"/>
  <c r="Q158" i="2"/>
  <c r="S66" i="2"/>
  <c r="P319" i="16"/>
  <c r="P528" i="15"/>
  <c r="P531" i="15" s="1"/>
  <c r="Q278" i="16"/>
  <c r="Q253" i="15"/>
  <c r="R92" i="16" s="1"/>
  <c r="R93" i="16" s="1"/>
  <c r="R95" i="16" s="1"/>
  <c r="R97" i="16" s="1"/>
  <c r="R98" i="16" s="1"/>
  <c r="P108" i="5" s="1"/>
  <c r="Q254" i="15"/>
  <c r="R252" i="15"/>
  <c r="R255" i="15" s="1"/>
  <c r="S86" i="16" s="1"/>
  <c r="Q561" i="15"/>
  <c r="R402" i="16" s="1"/>
  <c r="R558" i="15"/>
  <c r="S393" i="16" s="1"/>
  <c r="Q560" i="15"/>
  <c r="Q559" i="15"/>
  <c r="R410" i="16" s="1"/>
  <c r="U536" i="15"/>
  <c r="U320" i="16"/>
  <c r="T135" i="1"/>
  <c r="Q69" i="2"/>
  <c r="R24" i="1" s="1"/>
  <c r="R12" i="1"/>
  <c r="V567" i="15"/>
  <c r="W403" i="16" s="1"/>
  <c r="W394" i="16"/>
  <c r="Q182" i="16"/>
  <c r="Q73" i="16"/>
  <c r="Q272" i="16" s="1"/>
  <c r="Q277" i="16"/>
  <c r="Q281" i="16" s="1"/>
  <c r="O107" i="5" s="1"/>
  <c r="Q114" i="16"/>
  <c r="Q227" i="16"/>
  <c r="Q66" i="16"/>
  <c r="Q67" i="16" s="1"/>
  <c r="Q150" i="16"/>
  <c r="Q218" i="16"/>
  <c r="Q159" i="16"/>
  <c r="P514" i="15"/>
  <c r="Q311" i="16" s="1"/>
  <c r="Q293" i="16"/>
  <c r="T522" i="15"/>
  <c r="U315" i="16" s="1"/>
  <c r="U294" i="16"/>
  <c r="R60" i="16"/>
  <c r="R114" i="16" s="1"/>
  <c r="T303" i="16"/>
  <c r="U520" i="15"/>
  <c r="V294" i="16" s="1"/>
  <c r="T523" i="15"/>
  <c r="Q512" i="15"/>
  <c r="R293" i="16" s="1"/>
  <c r="V566" i="15"/>
  <c r="W564" i="15"/>
  <c r="V565" i="15"/>
  <c r="W411" i="16" s="1"/>
  <c r="V575" i="15"/>
  <c r="W369" i="16" s="1"/>
  <c r="Y534" i="15"/>
  <c r="Y535" i="15" s="1"/>
  <c r="O225" i="16"/>
  <c r="O216" i="16"/>
  <c r="O148" i="16"/>
  <c r="O40" i="16"/>
  <c r="O268" i="16" s="1"/>
  <c r="O157" i="16"/>
  <c r="O162" i="16" s="1"/>
  <c r="V519" i="15"/>
  <c r="W518" i="15"/>
  <c r="P238" i="15"/>
  <c r="R236" i="15"/>
  <c r="R237" i="15" s="1"/>
  <c r="S526" i="15"/>
  <c r="S527" i="15" s="1"/>
  <c r="R511" i="15"/>
  <c r="S510" i="15"/>
  <c r="R571" i="15"/>
  <c r="S368" i="16" s="1"/>
  <c r="S570" i="15"/>
  <c r="S155" i="2"/>
  <c r="T140" i="1" s="1"/>
  <c r="T151" i="2"/>
  <c r="T152" i="2" s="1"/>
  <c r="T154" i="2" s="1"/>
  <c r="U147" i="1" s="1"/>
  <c r="R259" i="15"/>
  <c r="S258" i="15"/>
  <c r="R67" i="2"/>
  <c r="R70" i="2"/>
  <c r="S17" i="1" s="1"/>
  <c r="T65" i="2"/>
  <c r="V150" i="2"/>
  <c r="P546" i="15" l="1"/>
  <c r="Q362" i="16" s="1"/>
  <c r="Q364" i="16" s="1"/>
  <c r="P547" i="15"/>
  <c r="Q352" i="16" s="1"/>
  <c r="S542" i="15"/>
  <c r="S343" i="16"/>
  <c r="P232" i="15"/>
  <c r="Q23" i="16" s="1"/>
  <c r="Q156" i="16" s="1"/>
  <c r="V554" i="15"/>
  <c r="W363" i="16" s="1"/>
  <c r="W365" i="16" s="1"/>
  <c r="V555" i="15"/>
  <c r="W353" i="16" s="1"/>
  <c r="X551" i="15"/>
  <c r="W552" i="15"/>
  <c r="R229" i="15"/>
  <c r="R159" i="2" s="1"/>
  <c r="Q230" i="15"/>
  <c r="R11" i="16" s="1"/>
  <c r="O230" i="16"/>
  <c r="P183" i="16"/>
  <c r="P90" i="16"/>
  <c r="Q87" i="16"/>
  <c r="Q183" i="16" s="1"/>
  <c r="O117" i="16"/>
  <c r="P24" i="16"/>
  <c r="P266" i="16" s="1"/>
  <c r="O280" i="16"/>
  <c r="O179" i="16"/>
  <c r="O153" i="16"/>
  <c r="O221" i="16"/>
  <c r="U538" i="15"/>
  <c r="V338" i="16" s="1"/>
  <c r="V340" i="16" s="1"/>
  <c r="U539" i="15"/>
  <c r="V329" i="16" s="1"/>
  <c r="O163" i="2"/>
  <c r="P124" i="1" s="1"/>
  <c r="O162" i="2"/>
  <c r="P131" i="1" s="1"/>
  <c r="R543" i="15"/>
  <c r="Q544" i="15"/>
  <c r="Q226" i="16"/>
  <c r="Q158" i="16"/>
  <c r="Q57" i="16"/>
  <c r="Q270" i="16" s="1"/>
  <c r="Q217" i="16"/>
  <c r="Q149" i="16"/>
  <c r="Q319" i="16"/>
  <c r="P530" i="15"/>
  <c r="Q337" i="16" s="1"/>
  <c r="Q339" i="16" s="1"/>
  <c r="Q52" i="16"/>
  <c r="Q113" i="16"/>
  <c r="Q181" i="16"/>
  <c r="P233" i="15"/>
  <c r="Q16" i="16" s="1"/>
  <c r="Q17" i="16" s="1"/>
  <c r="Q111" i="16" s="1"/>
  <c r="P160" i="2"/>
  <c r="P163" i="2" s="1"/>
  <c r="Q124" i="1" s="1"/>
  <c r="P179" i="16"/>
  <c r="P111" i="16"/>
  <c r="N241" i="16"/>
  <c r="S245" i="15"/>
  <c r="R246" i="15"/>
  <c r="S43" i="16" s="1"/>
  <c r="Q249" i="15"/>
  <c r="R48" i="16" s="1"/>
  <c r="R49" i="16" s="1"/>
  <c r="Q248" i="15"/>
  <c r="R56" i="16" s="1"/>
  <c r="Q27" i="16"/>
  <c r="P241" i="15"/>
  <c r="Q32" i="16" s="1"/>
  <c r="P240" i="15"/>
  <c r="Q39" i="16" s="1"/>
  <c r="P215" i="16"/>
  <c r="P156" i="16"/>
  <c r="P224" i="16"/>
  <c r="N232" i="16"/>
  <c r="N234" i="16" s="1"/>
  <c r="O180" i="16"/>
  <c r="N237" i="16"/>
  <c r="R81" i="16"/>
  <c r="P33" i="16"/>
  <c r="P112" i="16" s="1"/>
  <c r="S228" i="15"/>
  <c r="R158" i="2"/>
  <c r="T66" i="2"/>
  <c r="Q328" i="16"/>
  <c r="Q528" i="15"/>
  <c r="Q531" i="15" s="1"/>
  <c r="R278" i="16"/>
  <c r="R253" i="15"/>
  <c r="S92" i="16" s="1"/>
  <c r="S93" i="16" s="1"/>
  <c r="S95" i="16" s="1"/>
  <c r="S97" i="16" s="1"/>
  <c r="S98" i="16" s="1"/>
  <c r="Q108" i="5" s="1"/>
  <c r="S252" i="15"/>
  <c r="S255" i="15" s="1"/>
  <c r="T86" i="16" s="1"/>
  <c r="R254" i="15"/>
  <c r="R560" i="15"/>
  <c r="R559" i="15"/>
  <c r="S410" i="16" s="1"/>
  <c r="S558" i="15"/>
  <c r="T393" i="16" s="1"/>
  <c r="R561" i="15"/>
  <c r="S402" i="16" s="1"/>
  <c r="U522" i="15"/>
  <c r="V315" i="16" s="1"/>
  <c r="V536" i="15"/>
  <c r="V320" i="16"/>
  <c r="R69" i="2"/>
  <c r="S24" i="1" s="1"/>
  <c r="S12" i="1"/>
  <c r="T155" i="2"/>
  <c r="U140" i="1" s="1"/>
  <c r="U135" i="1"/>
  <c r="U523" i="15"/>
  <c r="V303" i="16" s="1"/>
  <c r="W567" i="15"/>
  <c r="X403" i="16" s="1"/>
  <c r="X394" i="16"/>
  <c r="R159" i="16"/>
  <c r="R66" i="16"/>
  <c r="R67" i="16" s="1"/>
  <c r="R73" i="16"/>
  <c r="R272" i="16" s="1"/>
  <c r="R182" i="16"/>
  <c r="R150" i="16"/>
  <c r="R218" i="16"/>
  <c r="R227" i="16"/>
  <c r="Q515" i="15"/>
  <c r="R302" i="16" s="1"/>
  <c r="Q514" i="15"/>
  <c r="R311" i="16" s="1"/>
  <c r="U303" i="16"/>
  <c r="S60" i="16"/>
  <c r="R277" i="16"/>
  <c r="R281" i="16" s="1"/>
  <c r="P107" i="5" s="1"/>
  <c r="V520" i="15"/>
  <c r="R512" i="15"/>
  <c r="S293" i="16" s="1"/>
  <c r="W566" i="15"/>
  <c r="X564" i="15"/>
  <c r="X567" i="15" s="1"/>
  <c r="W565" i="15"/>
  <c r="X411" i="16" s="1"/>
  <c r="W575" i="15"/>
  <c r="X369" i="16" s="1"/>
  <c r="Z534" i="15"/>
  <c r="Z535" i="15" s="1"/>
  <c r="Q238" i="15"/>
  <c r="P216" i="16"/>
  <c r="P157" i="16"/>
  <c r="P148" i="16"/>
  <c r="P153" i="16" s="1"/>
  <c r="P225" i="16"/>
  <c r="P40" i="16"/>
  <c r="P268" i="16" s="1"/>
  <c r="S236" i="15"/>
  <c r="S237" i="15" s="1"/>
  <c r="W519" i="15"/>
  <c r="X518" i="15"/>
  <c r="S571" i="15"/>
  <c r="T368" i="16" s="1"/>
  <c r="T570" i="15"/>
  <c r="S511" i="15"/>
  <c r="T510" i="15"/>
  <c r="T526" i="15"/>
  <c r="T527" i="15" s="1"/>
  <c r="U151" i="2"/>
  <c r="U152" i="2" s="1"/>
  <c r="U154" i="2" s="1"/>
  <c r="V147" i="1" s="1"/>
  <c r="S259" i="15"/>
  <c r="T258" i="15"/>
  <c r="S70" i="2"/>
  <c r="T17" i="1" s="1"/>
  <c r="S67" i="2"/>
  <c r="U65" i="2"/>
  <c r="W150" i="2"/>
  <c r="Q147" i="16" l="1"/>
  <c r="Q547" i="15"/>
  <c r="R352" i="16" s="1"/>
  <c r="Q546" i="15"/>
  <c r="R362" i="16" s="1"/>
  <c r="R364" i="16" s="1"/>
  <c r="T542" i="15"/>
  <c r="T343" i="16"/>
  <c r="Q24" i="16"/>
  <c r="Q266" i="16" s="1"/>
  <c r="Q224" i="16"/>
  <c r="Q215" i="16"/>
  <c r="Q115" i="16"/>
  <c r="Q90" i="16"/>
  <c r="P280" i="16"/>
  <c r="R230" i="15"/>
  <c r="S11" i="16" s="1"/>
  <c r="Q233" i="15"/>
  <c r="R16" i="16" s="1"/>
  <c r="R17" i="16" s="1"/>
  <c r="R111" i="16" s="1"/>
  <c r="Q232" i="15"/>
  <c r="R23" i="16" s="1"/>
  <c r="R224" i="16" s="1"/>
  <c r="Y551" i="15"/>
  <c r="X552" i="15"/>
  <c r="Q160" i="2"/>
  <c r="Q162" i="2" s="1"/>
  <c r="R131" i="1" s="1"/>
  <c r="W554" i="15"/>
  <c r="X363" i="16" s="1"/>
  <c r="X365" i="16" s="1"/>
  <c r="W555" i="15"/>
  <c r="X353" i="16" s="1"/>
  <c r="R87" i="16"/>
  <c r="R90" i="16" s="1"/>
  <c r="P117" i="16"/>
  <c r="O185" i="16"/>
  <c r="O232" i="16" s="1"/>
  <c r="O234" i="16" s="1"/>
  <c r="O241" i="16"/>
  <c r="P162" i="16"/>
  <c r="S543" i="15"/>
  <c r="R544" i="15"/>
  <c r="V538" i="15"/>
  <c r="W338" i="16" s="1"/>
  <c r="W340" i="16" s="1"/>
  <c r="V539" i="15"/>
  <c r="W329" i="16" s="1"/>
  <c r="R158" i="16"/>
  <c r="R149" i="16"/>
  <c r="R57" i="16"/>
  <c r="R270" i="16" s="1"/>
  <c r="R226" i="16"/>
  <c r="R217" i="16"/>
  <c r="Q530" i="15"/>
  <c r="R337" i="16" s="1"/>
  <c r="R339" i="16" s="1"/>
  <c r="R52" i="16"/>
  <c r="R113" i="16"/>
  <c r="R181" i="16"/>
  <c r="P162" i="2"/>
  <c r="Q131" i="1" s="1"/>
  <c r="Q119" i="1"/>
  <c r="P230" i="16"/>
  <c r="R249" i="15"/>
  <c r="S48" i="16" s="1"/>
  <c r="S49" i="16" s="1"/>
  <c r="R248" i="15"/>
  <c r="S56" i="16" s="1"/>
  <c r="R27" i="16"/>
  <c r="Q241" i="15"/>
  <c r="R32" i="16" s="1"/>
  <c r="Q240" i="15"/>
  <c r="R39" i="16" s="1"/>
  <c r="T245" i="15"/>
  <c r="S246" i="15"/>
  <c r="T43" i="16" s="1"/>
  <c r="P221" i="16"/>
  <c r="P241" i="16" s="1"/>
  <c r="S81" i="16"/>
  <c r="P180" i="16"/>
  <c r="P185" i="16" s="1"/>
  <c r="Q33" i="16"/>
  <c r="Q180" i="16" s="1"/>
  <c r="Q179" i="16"/>
  <c r="T228" i="15"/>
  <c r="S158" i="2"/>
  <c r="S229" i="15"/>
  <c r="S159" i="2" s="1"/>
  <c r="U66" i="2"/>
  <c r="R328" i="16"/>
  <c r="R528" i="15"/>
  <c r="R531" i="15" s="1"/>
  <c r="R319" i="16"/>
  <c r="S278" i="16"/>
  <c r="T252" i="15"/>
  <c r="T255" i="15" s="1"/>
  <c r="U86" i="16" s="1"/>
  <c r="S254" i="15"/>
  <c r="S253" i="15"/>
  <c r="T92" i="16" s="1"/>
  <c r="T93" i="16" s="1"/>
  <c r="T95" i="16" s="1"/>
  <c r="T97" i="16" s="1"/>
  <c r="T277" i="16" s="1"/>
  <c r="T281" i="16" s="1"/>
  <c r="R107" i="5" s="1"/>
  <c r="T558" i="15"/>
  <c r="U393" i="16" s="1"/>
  <c r="S561" i="15"/>
  <c r="T402" i="16" s="1"/>
  <c r="S559" i="15"/>
  <c r="T410" i="16" s="1"/>
  <c r="S560" i="15"/>
  <c r="W536" i="15"/>
  <c r="W320" i="16"/>
  <c r="U155" i="2"/>
  <c r="V140" i="1" s="1"/>
  <c r="V135" i="1"/>
  <c r="S69" i="2"/>
  <c r="T24" i="1" s="1"/>
  <c r="T12" i="1"/>
  <c r="R514" i="15"/>
  <c r="S311" i="16" s="1"/>
  <c r="R515" i="15"/>
  <c r="S302" i="16" s="1"/>
  <c r="S150" i="16"/>
  <c r="S73" i="16"/>
  <c r="S272" i="16" s="1"/>
  <c r="S182" i="16"/>
  <c r="S159" i="16"/>
  <c r="S114" i="16"/>
  <c r="S66" i="16"/>
  <c r="S67" i="16" s="1"/>
  <c r="S218" i="16"/>
  <c r="S277" i="16"/>
  <c r="S281" i="16" s="1"/>
  <c r="Q107" i="5" s="1"/>
  <c r="S227" i="16"/>
  <c r="T60" i="16"/>
  <c r="V522" i="15"/>
  <c r="W315" i="16" s="1"/>
  <c r="W294" i="16"/>
  <c r="V523" i="15"/>
  <c r="W520" i="15"/>
  <c r="X294" i="16" s="1"/>
  <c r="S512" i="15"/>
  <c r="T293" i="16" s="1"/>
  <c r="X566" i="15"/>
  <c r="Y564" i="15"/>
  <c r="Y567" i="15" s="1"/>
  <c r="X565" i="15"/>
  <c r="X575" i="15"/>
  <c r="AA534" i="15"/>
  <c r="AA535" i="15" s="1"/>
  <c r="R238" i="15"/>
  <c r="T236" i="15"/>
  <c r="T237" i="15" s="1"/>
  <c r="Q216" i="16"/>
  <c r="Q40" i="16"/>
  <c r="Q268" i="16" s="1"/>
  <c r="Q225" i="16"/>
  <c r="Q157" i="16"/>
  <c r="Q162" i="16" s="1"/>
  <c r="Q148" i="16"/>
  <c r="Y518" i="15"/>
  <c r="X519" i="15"/>
  <c r="X520" i="15" s="1"/>
  <c r="U510" i="15"/>
  <c r="T511" i="15"/>
  <c r="U526" i="15"/>
  <c r="U527" i="15" s="1"/>
  <c r="U570" i="15"/>
  <c r="T571" i="15"/>
  <c r="U368" i="16" s="1"/>
  <c r="V151" i="2"/>
  <c r="V152" i="2" s="1"/>
  <c r="V154" i="2" s="1"/>
  <c r="W147" i="1" s="1"/>
  <c r="T259" i="15"/>
  <c r="U258" i="15"/>
  <c r="T67" i="2"/>
  <c r="T70" i="2"/>
  <c r="U17" i="1" s="1"/>
  <c r="V65" i="2"/>
  <c r="X150" i="2"/>
  <c r="Q153" i="16" l="1"/>
  <c r="Q280" i="16"/>
  <c r="U542" i="15"/>
  <c r="U343" i="16"/>
  <c r="R546" i="15"/>
  <c r="S362" i="16" s="1"/>
  <c r="S364" i="16" s="1"/>
  <c r="R547" i="15"/>
  <c r="S352" i="16" s="1"/>
  <c r="Q230" i="16"/>
  <c r="R24" i="16"/>
  <c r="R266" i="16" s="1"/>
  <c r="Q221" i="16"/>
  <c r="R119" i="1"/>
  <c r="Q163" i="2"/>
  <c r="R124" i="1" s="1"/>
  <c r="R232" i="15"/>
  <c r="S23" i="16" s="1"/>
  <c r="S224" i="16" s="1"/>
  <c r="R160" i="2"/>
  <c r="R163" i="2" s="1"/>
  <c r="S124" i="1" s="1"/>
  <c r="R233" i="15"/>
  <c r="S16" i="16" s="1"/>
  <c r="S17" i="16" s="1"/>
  <c r="S111" i="16" s="1"/>
  <c r="R215" i="16"/>
  <c r="R156" i="16"/>
  <c r="R147" i="16"/>
  <c r="X554" i="15"/>
  <c r="X555" i="15"/>
  <c r="Z551" i="15"/>
  <c r="Y552" i="15"/>
  <c r="R183" i="16"/>
  <c r="R115" i="16"/>
  <c r="S87" i="16"/>
  <c r="S115" i="16" s="1"/>
  <c r="O237" i="16"/>
  <c r="S217" i="16"/>
  <c r="S149" i="16"/>
  <c r="S226" i="16"/>
  <c r="S158" i="16"/>
  <c r="S57" i="16"/>
  <c r="S270" i="16" s="1"/>
  <c r="W538" i="15"/>
  <c r="X338" i="16" s="1"/>
  <c r="X340" i="16" s="1"/>
  <c r="W539" i="15"/>
  <c r="X329" i="16" s="1"/>
  <c r="T543" i="15"/>
  <c r="S544" i="15"/>
  <c r="R530" i="15"/>
  <c r="S337" i="16" s="1"/>
  <c r="S339" i="16" s="1"/>
  <c r="S52" i="16"/>
  <c r="S113" i="16"/>
  <c r="S181" i="16"/>
  <c r="S249" i="15"/>
  <c r="T48" i="16" s="1"/>
  <c r="T49" i="16" s="1"/>
  <c r="S248" i="15"/>
  <c r="T56" i="16" s="1"/>
  <c r="U245" i="15"/>
  <c r="T246" i="15"/>
  <c r="U43" i="16" s="1"/>
  <c r="S27" i="16"/>
  <c r="R241" i="15"/>
  <c r="S32" i="16" s="1"/>
  <c r="R240" i="15"/>
  <c r="S39" i="16" s="1"/>
  <c r="P232" i="16"/>
  <c r="P234" i="16" s="1"/>
  <c r="Q112" i="16"/>
  <c r="Q117" i="16" s="1"/>
  <c r="T81" i="16"/>
  <c r="P237" i="16"/>
  <c r="R33" i="16"/>
  <c r="R180" i="16" s="1"/>
  <c r="Q185" i="16"/>
  <c r="V66" i="2"/>
  <c r="R179" i="16"/>
  <c r="T229" i="15"/>
  <c r="T159" i="2" s="1"/>
  <c r="S230" i="15"/>
  <c r="S160" i="2" s="1"/>
  <c r="U228" i="15"/>
  <c r="T158" i="2"/>
  <c r="S319" i="16"/>
  <c r="S328" i="16"/>
  <c r="S528" i="15"/>
  <c r="S531" i="15" s="1"/>
  <c r="T254" i="15"/>
  <c r="U252" i="15"/>
  <c r="U255" i="15" s="1"/>
  <c r="V86" i="16" s="1"/>
  <c r="T253" i="15"/>
  <c r="U92" i="16" s="1"/>
  <c r="U93" i="16" s="1"/>
  <c r="U95" i="16" s="1"/>
  <c r="U97" i="16" s="1"/>
  <c r="U98" i="16" s="1"/>
  <c r="S108" i="5" s="1"/>
  <c r="T98" i="16"/>
  <c r="R108" i="5" s="1"/>
  <c r="T561" i="15"/>
  <c r="U402" i="16" s="1"/>
  <c r="U558" i="15"/>
  <c r="V393" i="16" s="1"/>
  <c r="T560" i="15"/>
  <c r="T559" i="15"/>
  <c r="U410" i="16" s="1"/>
  <c r="X536" i="15"/>
  <c r="X320" i="16"/>
  <c r="T69" i="2"/>
  <c r="U24" i="1" s="1"/>
  <c r="U12" i="1"/>
  <c r="W135" i="1"/>
  <c r="S514" i="15"/>
  <c r="T311" i="16" s="1"/>
  <c r="S515" i="15"/>
  <c r="T302" i="16" s="1"/>
  <c r="T66" i="16"/>
  <c r="T67" i="16" s="1"/>
  <c r="T73" i="16"/>
  <c r="T272" i="16" s="1"/>
  <c r="T114" i="16"/>
  <c r="T218" i="16"/>
  <c r="T227" i="16"/>
  <c r="T182" i="16"/>
  <c r="T159" i="16"/>
  <c r="T150" i="16"/>
  <c r="W523" i="15"/>
  <c r="X303" i="16" s="1"/>
  <c r="W522" i="15"/>
  <c r="X315" i="16" s="1"/>
  <c r="W303" i="16"/>
  <c r="U60" i="16"/>
  <c r="T512" i="15"/>
  <c r="U293" i="16" s="1"/>
  <c r="Y566" i="15"/>
  <c r="Z564" i="15"/>
  <c r="Z567" i="15" s="1"/>
  <c r="Y565" i="15"/>
  <c r="X523" i="15"/>
  <c r="X522" i="15"/>
  <c r="Y575" i="15"/>
  <c r="AB534" i="15"/>
  <c r="AB535" i="15" s="1"/>
  <c r="R216" i="16"/>
  <c r="R148" i="16"/>
  <c r="R225" i="16"/>
  <c r="R230" i="16" s="1"/>
  <c r="R40" i="16"/>
  <c r="R268" i="16" s="1"/>
  <c r="R157" i="16"/>
  <c r="Y519" i="15"/>
  <c r="Y520" i="15" s="1"/>
  <c r="Z518" i="15"/>
  <c r="S238" i="15"/>
  <c r="U236" i="15"/>
  <c r="U237" i="15" s="1"/>
  <c r="U571" i="15"/>
  <c r="V368" i="16" s="1"/>
  <c r="V570" i="15"/>
  <c r="V526" i="15"/>
  <c r="V527" i="15" s="1"/>
  <c r="U511" i="15"/>
  <c r="V510" i="15"/>
  <c r="V155" i="2"/>
  <c r="W140" i="1" s="1"/>
  <c r="W151" i="2"/>
  <c r="W152" i="2" s="1"/>
  <c r="W154" i="2" s="1"/>
  <c r="X147" i="1" s="1"/>
  <c r="U259" i="15"/>
  <c r="V258" i="15"/>
  <c r="U70" i="2"/>
  <c r="V17" i="1" s="1"/>
  <c r="U67" i="2"/>
  <c r="W65" i="2"/>
  <c r="Y150" i="2"/>
  <c r="S215" i="16" l="1"/>
  <c r="S156" i="16"/>
  <c r="Q241" i="16"/>
  <c r="S147" i="16"/>
  <c r="R280" i="16"/>
  <c r="V542" i="15"/>
  <c r="V343" i="16"/>
  <c r="S546" i="15"/>
  <c r="T362" i="16" s="1"/>
  <c r="T364" i="16" s="1"/>
  <c r="S547" i="15"/>
  <c r="T352" i="16" s="1"/>
  <c r="S119" i="1"/>
  <c r="R162" i="16"/>
  <c r="S24" i="16"/>
  <c r="S266" i="16" s="1"/>
  <c r="R162" i="2"/>
  <c r="S131" i="1" s="1"/>
  <c r="R153" i="16"/>
  <c r="R221" i="16"/>
  <c r="S90" i="16"/>
  <c r="Y554" i="15"/>
  <c r="Y555" i="15"/>
  <c r="AA551" i="15"/>
  <c r="Z552" i="15"/>
  <c r="S183" i="16"/>
  <c r="T87" i="16"/>
  <c r="T183" i="16" s="1"/>
  <c r="Q237" i="16"/>
  <c r="X538" i="15"/>
  <c r="X539" i="15"/>
  <c r="U543" i="15"/>
  <c r="T544" i="15"/>
  <c r="T158" i="16"/>
  <c r="T217" i="16"/>
  <c r="T149" i="16"/>
  <c r="T57" i="16"/>
  <c r="T270" i="16" s="1"/>
  <c r="T226" i="16"/>
  <c r="S530" i="15"/>
  <c r="T337" i="16" s="1"/>
  <c r="T339" i="16" s="1"/>
  <c r="T52" i="16"/>
  <c r="T113" i="16"/>
  <c r="T181" i="16"/>
  <c r="T248" i="15"/>
  <c r="U56" i="16" s="1"/>
  <c r="T249" i="15"/>
  <c r="U48" i="16" s="1"/>
  <c r="U49" i="16" s="1"/>
  <c r="V245" i="15"/>
  <c r="U246" i="15"/>
  <c r="V43" i="16" s="1"/>
  <c r="T27" i="16"/>
  <c r="S240" i="15"/>
  <c r="T39" i="16" s="1"/>
  <c r="S241" i="15"/>
  <c r="T32" i="16" s="1"/>
  <c r="R112" i="16"/>
  <c r="R117" i="16" s="1"/>
  <c r="U81" i="16"/>
  <c r="S33" i="16"/>
  <c r="S112" i="16" s="1"/>
  <c r="S117" i="16" s="1"/>
  <c r="R185" i="16"/>
  <c r="R232" i="16" s="1"/>
  <c r="R234" i="16" s="1"/>
  <c r="Q232" i="16"/>
  <c r="Q234" i="16" s="1"/>
  <c r="S232" i="15"/>
  <c r="T23" i="16" s="1"/>
  <c r="T215" i="16" s="1"/>
  <c r="S233" i="15"/>
  <c r="T16" i="16" s="1"/>
  <c r="W66" i="2"/>
  <c r="T230" i="15"/>
  <c r="U11" i="16" s="1"/>
  <c r="T11" i="16"/>
  <c r="U229" i="15"/>
  <c r="U159" i="2" s="1"/>
  <c r="S179" i="16"/>
  <c r="V228" i="15"/>
  <c r="U158" i="2"/>
  <c r="S163" i="2"/>
  <c r="T124" i="1" s="1"/>
  <c r="T119" i="1"/>
  <c r="S162" i="2"/>
  <c r="T131" i="1" s="1"/>
  <c r="T528" i="15"/>
  <c r="T531" i="15" s="1"/>
  <c r="T319" i="16"/>
  <c r="T328" i="16"/>
  <c r="U254" i="15"/>
  <c r="U253" i="15"/>
  <c r="V92" i="16" s="1"/>
  <c r="V93" i="16" s="1"/>
  <c r="V95" i="16" s="1"/>
  <c r="V97" i="16" s="1"/>
  <c r="V98" i="16" s="1"/>
  <c r="T108" i="5" s="1"/>
  <c r="V252" i="15"/>
  <c r="V255" i="15" s="1"/>
  <c r="W86" i="16" s="1"/>
  <c r="T278" i="16"/>
  <c r="U278" i="16"/>
  <c r="V558" i="15"/>
  <c r="W393" i="16" s="1"/>
  <c r="U560" i="15"/>
  <c r="U559" i="15"/>
  <c r="V410" i="16" s="1"/>
  <c r="U561" i="15"/>
  <c r="V402" i="16" s="1"/>
  <c r="Y536" i="15"/>
  <c r="W155" i="2"/>
  <c r="X140" i="1" s="1"/>
  <c r="X135" i="1"/>
  <c r="T514" i="15"/>
  <c r="U311" i="16" s="1"/>
  <c r="T515" i="15"/>
  <c r="U302" i="16" s="1"/>
  <c r="U69" i="2"/>
  <c r="V24" i="1" s="1"/>
  <c r="V12" i="1"/>
  <c r="U227" i="16"/>
  <c r="U73" i="16"/>
  <c r="U272" i="16" s="1"/>
  <c r="U159" i="16"/>
  <c r="U150" i="16"/>
  <c r="U277" i="16"/>
  <c r="U281" i="16" s="1"/>
  <c r="S107" i="5" s="1"/>
  <c r="U114" i="16"/>
  <c r="U66" i="16"/>
  <c r="U67" i="16" s="1"/>
  <c r="U218" i="16"/>
  <c r="V60" i="16"/>
  <c r="U182" i="16"/>
  <c r="U512" i="15"/>
  <c r="V293" i="16" s="1"/>
  <c r="Z566" i="15"/>
  <c r="Y522" i="15"/>
  <c r="Y523" i="15"/>
  <c r="AA564" i="15"/>
  <c r="AA567" i="15" s="1"/>
  <c r="Z565" i="15"/>
  <c r="Z575" i="15"/>
  <c r="AC534" i="15"/>
  <c r="AC535" i="15" s="1"/>
  <c r="Z519" i="15"/>
  <c r="Z520" i="15" s="1"/>
  <c r="AA518" i="15"/>
  <c r="T238" i="15"/>
  <c r="V236" i="15"/>
  <c r="V237" i="15" s="1"/>
  <c r="S148" i="16"/>
  <c r="S225" i="16"/>
  <c r="S230" i="16" s="1"/>
  <c r="S216" i="16"/>
  <c r="S40" i="16"/>
  <c r="S268" i="16" s="1"/>
  <c r="S157" i="16"/>
  <c r="S162" i="16" s="1"/>
  <c r="W526" i="15"/>
  <c r="W527" i="15" s="1"/>
  <c r="W510" i="15"/>
  <c r="V511" i="15"/>
  <c r="W570" i="15"/>
  <c r="V571" i="15"/>
  <c r="W368" i="16" s="1"/>
  <c r="X151" i="2"/>
  <c r="X152" i="2" s="1"/>
  <c r="X154" i="2" s="1"/>
  <c r="V259" i="15"/>
  <c r="W258" i="15"/>
  <c r="V70" i="2"/>
  <c r="W17" i="1" s="1"/>
  <c r="V67" i="2"/>
  <c r="X65" i="2"/>
  <c r="Z150" i="2"/>
  <c r="S221" i="16" l="1"/>
  <c r="S153" i="16"/>
  <c r="T546" i="15"/>
  <c r="U362" i="16" s="1"/>
  <c r="U364" i="16" s="1"/>
  <c r="T547" i="15"/>
  <c r="U352" i="16" s="1"/>
  <c r="W542" i="15"/>
  <c r="W343" i="16"/>
  <c r="S280" i="16"/>
  <c r="R241" i="16"/>
  <c r="Z554" i="15"/>
  <c r="Z555" i="15"/>
  <c r="AB551" i="15"/>
  <c r="AA552" i="15"/>
  <c r="T90" i="16"/>
  <c r="U87" i="16"/>
  <c r="U90" i="16" s="1"/>
  <c r="T115" i="16"/>
  <c r="Y538" i="15"/>
  <c r="Y539" i="15"/>
  <c r="V543" i="15"/>
  <c r="U544" i="15"/>
  <c r="U158" i="16"/>
  <c r="U226" i="16"/>
  <c r="U217" i="16"/>
  <c r="U149" i="16"/>
  <c r="U57" i="16"/>
  <c r="U270" i="16" s="1"/>
  <c r="U319" i="16"/>
  <c r="T530" i="15"/>
  <c r="U337" i="16" s="1"/>
  <c r="U339" i="16" s="1"/>
  <c r="U52" i="16"/>
  <c r="U113" i="16"/>
  <c r="U181" i="16"/>
  <c r="U27" i="16"/>
  <c r="T240" i="15"/>
  <c r="U39" i="16" s="1"/>
  <c r="T241" i="15"/>
  <c r="U32" i="16" s="1"/>
  <c r="U248" i="15"/>
  <c r="V56" i="16" s="1"/>
  <c r="U249" i="15"/>
  <c r="V48" i="16" s="1"/>
  <c r="V49" i="16" s="1"/>
  <c r="W245" i="15"/>
  <c r="V246" i="15"/>
  <c r="W43" i="16" s="1"/>
  <c r="S180" i="16"/>
  <c r="S185" i="16" s="1"/>
  <c r="S237" i="16" s="1"/>
  <c r="V81" i="16"/>
  <c r="T33" i="16"/>
  <c r="T180" i="16" s="1"/>
  <c r="R237" i="16"/>
  <c r="T17" i="16"/>
  <c r="T111" i="16" s="1"/>
  <c r="T147" i="16"/>
  <c r="T24" i="16"/>
  <c r="T266" i="16" s="1"/>
  <c r="T156" i="16"/>
  <c r="T224" i="16"/>
  <c r="U230" i="15"/>
  <c r="U160" i="2" s="1"/>
  <c r="V229" i="15"/>
  <c r="V159" i="2" s="1"/>
  <c r="T233" i="15"/>
  <c r="U16" i="16" s="1"/>
  <c r="U17" i="16" s="1"/>
  <c r="U179" i="16" s="1"/>
  <c r="T160" i="2"/>
  <c r="T163" i="2" s="1"/>
  <c r="U124" i="1" s="1"/>
  <c r="T232" i="15"/>
  <c r="U23" i="16" s="1"/>
  <c r="U24" i="16" s="1"/>
  <c r="U266" i="16" s="1"/>
  <c r="X66" i="2"/>
  <c r="W228" i="15"/>
  <c r="V158" i="2"/>
  <c r="U528" i="15"/>
  <c r="U531" i="15" s="1"/>
  <c r="U328" i="16"/>
  <c r="V254" i="15"/>
  <c r="W252" i="15"/>
  <c r="W255" i="15" s="1"/>
  <c r="X86" i="16" s="1"/>
  <c r="V253" i="15"/>
  <c r="W92" i="16" s="1"/>
  <c r="W93" i="16" s="1"/>
  <c r="W95" i="16" s="1"/>
  <c r="W97" i="16" s="1"/>
  <c r="W98" i="16" s="1"/>
  <c r="U108" i="5" s="1"/>
  <c r="V278" i="16"/>
  <c r="V560" i="15"/>
  <c r="V559" i="15"/>
  <c r="W410" i="16" s="1"/>
  <c r="W558" i="15"/>
  <c r="X393" i="16" s="1"/>
  <c r="V561" i="15"/>
  <c r="W402" i="16" s="1"/>
  <c r="Z536" i="15"/>
  <c r="U515" i="15"/>
  <c r="V302" i="16" s="1"/>
  <c r="V69" i="2"/>
  <c r="W24" i="1" s="1"/>
  <c r="W12" i="1"/>
  <c r="V66" i="16"/>
  <c r="V67" i="16" s="1"/>
  <c r="V73" i="16"/>
  <c r="V272" i="16" s="1"/>
  <c r="V159" i="16"/>
  <c r="V218" i="16"/>
  <c r="V114" i="16"/>
  <c r="V150" i="16"/>
  <c r="V227" i="16"/>
  <c r="V182" i="16"/>
  <c r="U514" i="15"/>
  <c r="V311" i="16" s="1"/>
  <c r="W60" i="16"/>
  <c r="W159" i="16" s="1"/>
  <c r="V277" i="16"/>
  <c r="V281" i="16" s="1"/>
  <c r="T107" i="5" s="1"/>
  <c r="V512" i="15"/>
  <c r="W293" i="16" s="1"/>
  <c r="AA566" i="15"/>
  <c r="Z523" i="15"/>
  <c r="Z522" i="15"/>
  <c r="AB564" i="15"/>
  <c r="AB567" i="15" s="1"/>
  <c r="AA565" i="15"/>
  <c r="AA575" i="15"/>
  <c r="AD534" i="15"/>
  <c r="AD535" i="15" s="1"/>
  <c r="T40" i="16"/>
  <c r="T268" i="16" s="1"/>
  <c r="T216" i="16"/>
  <c r="T221" i="16" s="1"/>
  <c r="T148" i="16"/>
  <c r="T225" i="16"/>
  <c r="T157" i="16"/>
  <c r="AA519" i="15"/>
  <c r="AA520" i="15" s="1"/>
  <c r="AB518" i="15"/>
  <c r="U238" i="15"/>
  <c r="W236" i="15"/>
  <c r="W237" i="15" s="1"/>
  <c r="X155" i="2"/>
  <c r="W511" i="15"/>
  <c r="X510" i="15"/>
  <c r="X570" i="15"/>
  <c r="W571" i="15"/>
  <c r="X368" i="16" s="1"/>
  <c r="X526" i="15"/>
  <c r="X527" i="15" s="1"/>
  <c r="Y151" i="2"/>
  <c r="Y152" i="2" s="1"/>
  <c r="W259" i="15"/>
  <c r="X258" i="15"/>
  <c r="X259" i="15" s="1"/>
  <c r="W70" i="2"/>
  <c r="X17" i="1" s="1"/>
  <c r="W67" i="2"/>
  <c r="Y65" i="2"/>
  <c r="AA150" i="2"/>
  <c r="S241" i="16" l="1"/>
  <c r="X542" i="15"/>
  <c r="Y542" i="15" s="1"/>
  <c r="Z542" i="15" s="1"/>
  <c r="AA542" i="15" s="1"/>
  <c r="AB542" i="15" s="1"/>
  <c r="AC542" i="15" s="1"/>
  <c r="AD542" i="15" s="1"/>
  <c r="AE542" i="15" s="1"/>
  <c r="AF542" i="15" s="1"/>
  <c r="AG542" i="15" s="1"/>
  <c r="AH542" i="15" s="1"/>
  <c r="AI542" i="15" s="1"/>
  <c r="AJ542" i="15" s="1"/>
  <c r="AK542" i="15" s="1"/>
  <c r="AL542" i="15" s="1"/>
  <c r="AM542" i="15" s="1"/>
  <c r="AN542" i="15" s="1"/>
  <c r="AO542" i="15" s="1"/>
  <c r="AP542" i="15" s="1"/>
  <c r="AQ542" i="15" s="1"/>
  <c r="AR542" i="15" s="1"/>
  <c r="AS542" i="15" s="1"/>
  <c r="X343" i="16"/>
  <c r="U546" i="15"/>
  <c r="V362" i="16" s="1"/>
  <c r="V364" i="16" s="1"/>
  <c r="U547" i="15"/>
  <c r="V352" i="16" s="1"/>
  <c r="AA554" i="15"/>
  <c r="AA555" i="15"/>
  <c r="AC551" i="15"/>
  <c r="AB552" i="15"/>
  <c r="U115" i="16"/>
  <c r="U183" i="16"/>
  <c r="V87" i="16"/>
  <c r="V183" i="16" s="1"/>
  <c r="Z539" i="15"/>
  <c r="Z538" i="15"/>
  <c r="W543" i="15"/>
  <c r="V544" i="15"/>
  <c r="V57" i="16"/>
  <c r="V270" i="16" s="1"/>
  <c r="V217" i="16"/>
  <c r="V149" i="16"/>
  <c r="V226" i="16"/>
  <c r="V158" i="16"/>
  <c r="V328" i="16"/>
  <c r="U530" i="15"/>
  <c r="V337" i="16" s="1"/>
  <c r="V339" i="16" s="1"/>
  <c r="V52" i="16"/>
  <c r="V113" i="16"/>
  <c r="V181" i="16"/>
  <c r="T162" i="16"/>
  <c r="T280" i="16"/>
  <c r="V248" i="15"/>
  <c r="W56" i="16" s="1"/>
  <c r="V249" i="15"/>
  <c r="W48" i="16" s="1"/>
  <c r="W49" i="16" s="1"/>
  <c r="X245" i="15"/>
  <c r="W246" i="15"/>
  <c r="X43" i="16" s="1"/>
  <c r="V27" i="16"/>
  <c r="U241" i="15"/>
  <c r="V32" i="16" s="1"/>
  <c r="U240" i="15"/>
  <c r="V39" i="16" s="1"/>
  <c r="T112" i="16"/>
  <c r="T117" i="16" s="1"/>
  <c r="U233" i="15"/>
  <c r="V16" i="16" s="1"/>
  <c r="U232" i="15"/>
  <c r="V23" i="16" s="1"/>
  <c r="V156" i="16" s="1"/>
  <c r="W81" i="16"/>
  <c r="U33" i="16"/>
  <c r="U112" i="16" s="1"/>
  <c r="V11" i="16"/>
  <c r="T230" i="16"/>
  <c r="T153" i="16"/>
  <c r="T241" i="16" s="1"/>
  <c r="T179" i="16"/>
  <c r="T185" i="16" s="1"/>
  <c r="X67" i="2"/>
  <c r="X69" i="2" s="1"/>
  <c r="T162" i="2"/>
  <c r="U131" i="1" s="1"/>
  <c r="U119" i="1"/>
  <c r="S232" i="16"/>
  <c r="S234" i="16" s="1"/>
  <c r="V230" i="15"/>
  <c r="V160" i="2" s="1"/>
  <c r="W229" i="15"/>
  <c r="W159" i="2" s="1"/>
  <c r="U156" i="16"/>
  <c r="U224" i="16"/>
  <c r="U215" i="16"/>
  <c r="U147" i="16"/>
  <c r="Y66" i="2"/>
  <c r="Y67" i="2" s="1"/>
  <c r="Y69" i="2" s="1"/>
  <c r="U111" i="16"/>
  <c r="U163" i="2"/>
  <c r="V124" i="1" s="1"/>
  <c r="V119" i="1"/>
  <c r="U162" i="2"/>
  <c r="V131" i="1" s="1"/>
  <c r="X228" i="15"/>
  <c r="W158" i="2"/>
  <c r="V319" i="16"/>
  <c r="V528" i="15"/>
  <c r="V531" i="15" s="1"/>
  <c r="Y155" i="2"/>
  <c r="Y154" i="2"/>
  <c r="W254" i="15"/>
  <c r="X252" i="15"/>
  <c r="X255" i="15" s="1"/>
  <c r="W253" i="15"/>
  <c r="X92" i="16" s="1"/>
  <c r="X93" i="16" s="1"/>
  <c r="X95" i="16" s="1"/>
  <c r="X97" i="16" s="1"/>
  <c r="X98" i="16" s="1"/>
  <c r="V108" i="5" s="1"/>
  <c r="W278" i="16"/>
  <c r="W559" i="15"/>
  <c r="X410" i="16" s="1"/>
  <c r="W561" i="15"/>
  <c r="X402" i="16" s="1"/>
  <c r="W560" i="15"/>
  <c r="X558" i="15"/>
  <c r="X561" i="15" s="1"/>
  <c r="AA536" i="15"/>
  <c r="W69" i="2"/>
  <c r="X24" i="1" s="1"/>
  <c r="X12" i="1"/>
  <c r="V515" i="15"/>
  <c r="W302" i="16" s="1"/>
  <c r="V514" i="15"/>
  <c r="W311" i="16" s="1"/>
  <c r="W150" i="16"/>
  <c r="W182" i="16"/>
  <c r="W66" i="16"/>
  <c r="W67" i="16" s="1"/>
  <c r="W73" i="16"/>
  <c r="W272" i="16" s="1"/>
  <c r="W218" i="16"/>
  <c r="W114" i="16"/>
  <c r="W227" i="16"/>
  <c r="W277" i="16"/>
  <c r="W281" i="16" s="1"/>
  <c r="U107" i="5" s="1"/>
  <c r="X60" i="16"/>
  <c r="W512" i="15"/>
  <c r="AB566" i="15"/>
  <c r="AA523" i="15"/>
  <c r="AA522" i="15"/>
  <c r="AC564" i="15"/>
  <c r="AC567" i="15" s="1"/>
  <c r="AB565" i="15"/>
  <c r="AB575" i="15"/>
  <c r="AE534" i="15"/>
  <c r="AE535" i="15" s="1"/>
  <c r="AC518" i="15"/>
  <c r="AB519" i="15"/>
  <c r="AB520" i="15" s="1"/>
  <c r="V238" i="15"/>
  <c r="X236" i="15"/>
  <c r="X237" i="15" s="1"/>
  <c r="U216" i="16"/>
  <c r="U40" i="16"/>
  <c r="U268" i="16" s="1"/>
  <c r="U280" i="16" s="1"/>
  <c r="U157" i="16"/>
  <c r="U148" i="16"/>
  <c r="U225" i="16"/>
  <c r="X571" i="15"/>
  <c r="Y570" i="15"/>
  <c r="X511" i="15"/>
  <c r="X512" i="15" s="1"/>
  <c r="Y510" i="15"/>
  <c r="Y526" i="15"/>
  <c r="Y527" i="15" s="1"/>
  <c r="Z151" i="2"/>
  <c r="Z152" i="2" s="1"/>
  <c r="Z154" i="2" s="1"/>
  <c r="Y258" i="15"/>
  <c r="Y259" i="15" s="1"/>
  <c r="X70" i="2"/>
  <c r="Z65" i="2"/>
  <c r="AB150" i="2"/>
  <c r="V546" i="15" l="1"/>
  <c r="W362" i="16" s="1"/>
  <c r="W364" i="16" s="1"/>
  <c r="V547" i="15"/>
  <c r="W352" i="16" s="1"/>
  <c r="V215" i="16"/>
  <c r="V90" i="16"/>
  <c r="AB554" i="15"/>
  <c r="AB555" i="15"/>
  <c r="AD551" i="15"/>
  <c r="AC552" i="15"/>
  <c r="W87" i="16"/>
  <c r="W115" i="16" s="1"/>
  <c r="V115" i="16"/>
  <c r="V24" i="16"/>
  <c r="V266" i="16" s="1"/>
  <c r="X543" i="15"/>
  <c r="W544" i="15"/>
  <c r="AA538" i="15"/>
  <c r="AA539" i="15"/>
  <c r="W158" i="16"/>
  <c r="W149" i="16"/>
  <c r="W226" i="16"/>
  <c r="W217" i="16"/>
  <c r="W57" i="16"/>
  <c r="W270" i="16" s="1"/>
  <c r="W328" i="16"/>
  <c r="V530" i="15"/>
  <c r="W337" i="16" s="1"/>
  <c r="W339" i="16" s="1"/>
  <c r="U162" i="16"/>
  <c r="W52" i="16"/>
  <c r="W113" i="16"/>
  <c r="W181" i="16"/>
  <c r="W248" i="15"/>
  <c r="X56" i="16" s="1"/>
  <c r="W249" i="15"/>
  <c r="X48" i="16" s="1"/>
  <c r="X49" i="16" s="1"/>
  <c r="Y245" i="15"/>
  <c r="X246" i="15"/>
  <c r="W27" i="16"/>
  <c r="V241" i="15"/>
  <c r="W32" i="16" s="1"/>
  <c r="V240" i="15"/>
  <c r="W39" i="16" s="1"/>
  <c r="V17" i="16"/>
  <c r="V179" i="16" s="1"/>
  <c r="V224" i="16"/>
  <c r="V147" i="16"/>
  <c r="U180" i="16"/>
  <c r="U185" i="16" s="1"/>
  <c r="X81" i="16"/>
  <c r="V33" i="16"/>
  <c r="V180" i="16" s="1"/>
  <c r="T232" i="16"/>
  <c r="T234" i="16" s="1"/>
  <c r="W230" i="15"/>
  <c r="W232" i="15" s="1"/>
  <c r="X23" i="16" s="1"/>
  <c r="W11" i="16"/>
  <c r="U153" i="16"/>
  <c r="V233" i="15"/>
  <c r="W16" i="16" s="1"/>
  <c r="V232" i="15"/>
  <c r="W23" i="16" s="1"/>
  <c r="W147" i="16" s="1"/>
  <c r="Y70" i="2"/>
  <c r="U230" i="16"/>
  <c r="U221" i="16"/>
  <c r="T237" i="16"/>
  <c r="Z66" i="2"/>
  <c r="Z67" i="2" s="1"/>
  <c r="Z69" i="2" s="1"/>
  <c r="U117" i="16"/>
  <c r="V162" i="2"/>
  <c r="W131" i="1" s="1"/>
  <c r="W119" i="1"/>
  <c r="V163" i="2"/>
  <c r="W124" i="1" s="1"/>
  <c r="Y228" i="15"/>
  <c r="X158" i="2"/>
  <c r="X229" i="15"/>
  <c r="X159" i="2" s="1"/>
  <c r="W528" i="15"/>
  <c r="W531" i="15" s="1"/>
  <c r="W319" i="16"/>
  <c r="X254" i="15"/>
  <c r="X253" i="15"/>
  <c r="Y252" i="15"/>
  <c r="Y255" i="15" s="1"/>
  <c r="X278" i="16"/>
  <c r="Y558" i="15"/>
  <c r="Y561" i="15" s="1"/>
  <c r="X559" i="15"/>
  <c r="X560" i="15"/>
  <c r="AB536" i="15"/>
  <c r="X66" i="16"/>
  <c r="X67" i="16" s="1"/>
  <c r="X73" i="16"/>
  <c r="X272" i="16" s="1"/>
  <c r="X182" i="16"/>
  <c r="X150" i="16"/>
  <c r="X159" i="16"/>
  <c r="X218" i="16"/>
  <c r="X114" i="16"/>
  <c r="X277" i="16"/>
  <c r="X281" i="16" s="1"/>
  <c r="V107" i="5" s="1"/>
  <c r="X227" i="16"/>
  <c r="W514" i="15"/>
  <c r="X311" i="16" s="1"/>
  <c r="X293" i="16"/>
  <c r="W515" i="15"/>
  <c r="X302" i="16" s="1"/>
  <c r="AC566" i="15"/>
  <c r="X515" i="15"/>
  <c r="X514" i="15"/>
  <c r="AB522" i="15"/>
  <c r="AB523" i="15"/>
  <c r="AD564" i="15"/>
  <c r="AD567" i="15" s="1"/>
  <c r="AC565" i="15"/>
  <c r="AC575" i="15"/>
  <c r="AF534" i="15"/>
  <c r="AF535" i="15" s="1"/>
  <c r="W238" i="15"/>
  <c r="Y236" i="15"/>
  <c r="Y237" i="15" s="1"/>
  <c r="X238" i="15"/>
  <c r="V216" i="16"/>
  <c r="V157" i="16"/>
  <c r="V162" i="16" s="1"/>
  <c r="V225" i="16"/>
  <c r="V40" i="16"/>
  <c r="V268" i="16" s="1"/>
  <c r="V148" i="16"/>
  <c r="AC519" i="15"/>
  <c r="AC520" i="15" s="1"/>
  <c r="AD518" i="15"/>
  <c r="Z155" i="2"/>
  <c r="Z510" i="15"/>
  <c r="Y511" i="15"/>
  <c r="Y512" i="15" s="1"/>
  <c r="Z526" i="15"/>
  <c r="Z527" i="15" s="1"/>
  <c r="Z570" i="15"/>
  <c r="Y571" i="15"/>
  <c r="AA151" i="2"/>
  <c r="AA152" i="2" s="1"/>
  <c r="AA154" i="2" s="1"/>
  <c r="Z258" i="15"/>
  <c r="Z259" i="15" s="1"/>
  <c r="Z70" i="2"/>
  <c r="AA65" i="2"/>
  <c r="AC150" i="2"/>
  <c r="V221" i="16" l="1"/>
  <c r="W547" i="15"/>
  <c r="X352" i="16" s="1"/>
  <c r="W546" i="15"/>
  <c r="X362" i="16" s="1"/>
  <c r="X364" i="16" s="1"/>
  <c r="AC555" i="15"/>
  <c r="AC554" i="15"/>
  <c r="AE551" i="15"/>
  <c r="AD552" i="15"/>
  <c r="W183" i="16"/>
  <c r="W90" i="16"/>
  <c r="X87" i="16"/>
  <c r="X115" i="16" s="1"/>
  <c r="V280" i="16"/>
  <c r="AB538" i="15"/>
  <c r="AB539" i="15"/>
  <c r="X226" i="16"/>
  <c r="X158" i="16"/>
  <c r="X149" i="16"/>
  <c r="X57" i="16"/>
  <c r="X270" i="16" s="1"/>
  <c r="X217" i="16"/>
  <c r="Y543" i="15"/>
  <c r="X544" i="15"/>
  <c r="X328" i="16"/>
  <c r="W530" i="15"/>
  <c r="X337" i="16" s="1"/>
  <c r="X339" i="16" s="1"/>
  <c r="X52" i="16"/>
  <c r="X113" i="16"/>
  <c r="X181" i="16"/>
  <c r="X241" i="15"/>
  <c r="X240" i="15"/>
  <c r="X27" i="16"/>
  <c r="W241" i="15"/>
  <c r="X32" i="16" s="1"/>
  <c r="W240" i="15"/>
  <c r="X39" i="16" s="1"/>
  <c r="X248" i="15"/>
  <c r="X249" i="15"/>
  <c r="Z245" i="15"/>
  <c r="Y246" i="15"/>
  <c r="V185" i="16"/>
  <c r="U237" i="16"/>
  <c r="V111" i="16"/>
  <c r="V153" i="16"/>
  <c r="V230" i="16"/>
  <c r="V112" i="16"/>
  <c r="W33" i="16"/>
  <c r="W180" i="16" s="1"/>
  <c r="W156" i="16"/>
  <c r="W24" i="16"/>
  <c r="W266" i="16" s="1"/>
  <c r="W215" i="16"/>
  <c r="W160" i="2"/>
  <c r="W162" i="2" s="1"/>
  <c r="X131" i="1" s="1"/>
  <c r="X11" i="16"/>
  <c r="W233" i="15"/>
  <c r="X16" i="16" s="1"/>
  <c r="W17" i="16"/>
  <c r="W179" i="16" s="1"/>
  <c r="W224" i="16"/>
  <c r="U241" i="16"/>
  <c r="U232" i="16"/>
  <c r="U234" i="16" s="1"/>
  <c r="AA66" i="2"/>
  <c r="AA67" i="2" s="1"/>
  <c r="AA69" i="2" s="1"/>
  <c r="X230" i="15"/>
  <c r="X160" i="2" s="1"/>
  <c r="X163" i="2" s="1"/>
  <c r="Z228" i="15"/>
  <c r="Y158" i="2"/>
  <c r="Y229" i="15"/>
  <c r="Y159" i="2" s="1"/>
  <c r="X319" i="16"/>
  <c r="X528" i="15"/>
  <c r="Z252" i="15"/>
  <c r="Z255" i="15" s="1"/>
  <c r="Y254" i="15"/>
  <c r="Y253" i="15"/>
  <c r="Y560" i="15"/>
  <c r="Z558" i="15"/>
  <c r="Z561" i="15" s="1"/>
  <c r="Y559" i="15"/>
  <c r="AC536" i="15"/>
  <c r="AD566" i="15"/>
  <c r="Y514" i="15"/>
  <c r="Y515" i="15"/>
  <c r="AC522" i="15"/>
  <c r="AC523" i="15"/>
  <c r="AE564" i="15"/>
  <c r="AE567" i="15" s="1"/>
  <c r="AD565" i="15"/>
  <c r="AD575" i="15"/>
  <c r="AG534" i="15"/>
  <c r="AG535" i="15" s="1"/>
  <c r="W225" i="16"/>
  <c r="W40" i="16"/>
  <c r="W268" i="16" s="1"/>
  <c r="W148" i="16"/>
  <c r="W153" i="16" s="1"/>
  <c r="W157" i="16"/>
  <c r="W216" i="16"/>
  <c r="AD519" i="15"/>
  <c r="AD520" i="15" s="1"/>
  <c r="AE518" i="15"/>
  <c r="Z236" i="15"/>
  <c r="Z237" i="15" s="1"/>
  <c r="Y238" i="15"/>
  <c r="AB151" i="2"/>
  <c r="AB152" i="2" s="1"/>
  <c r="AB154" i="2" s="1"/>
  <c r="AA155" i="2"/>
  <c r="AA526" i="15"/>
  <c r="AA527" i="15" s="1"/>
  <c r="Z571" i="15"/>
  <c r="AA570" i="15"/>
  <c r="AA510" i="15"/>
  <c r="Z511" i="15"/>
  <c r="Z512" i="15" s="1"/>
  <c r="X224" i="16"/>
  <c r="X215" i="16"/>
  <c r="X24" i="16"/>
  <c r="X266" i="16" s="1"/>
  <c r="X156" i="16"/>
  <c r="X147" i="16"/>
  <c r="AA258" i="15"/>
  <c r="AA259" i="15" s="1"/>
  <c r="AA70" i="2"/>
  <c r="AB65" i="2"/>
  <c r="AD150" i="2"/>
  <c r="V241" i="16" l="1"/>
  <c r="X546" i="15"/>
  <c r="X547" i="15"/>
  <c r="X90" i="16"/>
  <c r="AD554" i="15"/>
  <c r="AD555" i="15"/>
  <c r="AF551" i="15"/>
  <c r="AE552" i="15"/>
  <c r="X183" i="16"/>
  <c r="W280" i="16"/>
  <c r="X530" i="15"/>
  <c r="X531" i="15"/>
  <c r="AC538" i="15"/>
  <c r="AC539" i="15"/>
  <c r="Z543" i="15"/>
  <c r="Y544" i="15"/>
  <c r="W162" i="16"/>
  <c r="Y241" i="15"/>
  <c r="Y240" i="15"/>
  <c r="V117" i="16"/>
  <c r="V237" i="16" s="1"/>
  <c r="Y248" i="15"/>
  <c r="Y249" i="15"/>
  <c r="AA245" i="15"/>
  <c r="Z246" i="15"/>
  <c r="V232" i="16"/>
  <c r="V234" i="16" s="1"/>
  <c r="AB66" i="2"/>
  <c r="AB67" i="2" s="1"/>
  <c r="AB69" i="2" s="1"/>
  <c r="W112" i="16"/>
  <c r="X33" i="16"/>
  <c r="X112" i="16" s="1"/>
  <c r="W221" i="16"/>
  <c r="W241" i="16" s="1"/>
  <c r="W163" i="2"/>
  <c r="X124" i="1" s="1"/>
  <c r="X119" i="1"/>
  <c r="W230" i="16"/>
  <c r="W111" i="16"/>
  <c r="X17" i="16"/>
  <c r="X179" i="16" s="1"/>
  <c r="W185" i="16"/>
  <c r="X162" i="2"/>
  <c r="X232" i="15"/>
  <c r="X233" i="15"/>
  <c r="AA228" i="15"/>
  <c r="Z158" i="2"/>
  <c r="Y230" i="15"/>
  <c r="Y160" i="2" s="1"/>
  <c r="Z229" i="15"/>
  <c r="Z159" i="2" s="1"/>
  <c r="AA252" i="15"/>
  <c r="AA255" i="15" s="1"/>
  <c r="Y528" i="15"/>
  <c r="Z254" i="15"/>
  <c r="Z253" i="15"/>
  <c r="Z560" i="15"/>
  <c r="AA558" i="15"/>
  <c r="AA561" i="15" s="1"/>
  <c r="Z559" i="15"/>
  <c r="AD536" i="15"/>
  <c r="AE566" i="15"/>
  <c r="AF564" i="15"/>
  <c r="AF567" i="15" s="1"/>
  <c r="AE565" i="15"/>
  <c r="AD522" i="15"/>
  <c r="AD523" i="15"/>
  <c r="Z514" i="15"/>
  <c r="Z515" i="15"/>
  <c r="AE575" i="15"/>
  <c r="AH534" i="15"/>
  <c r="AH535" i="15" s="1"/>
  <c r="AA236" i="15"/>
  <c r="AA237" i="15" s="1"/>
  <c r="Z238" i="15"/>
  <c r="X40" i="16"/>
  <c r="X268" i="16" s="1"/>
  <c r="X280" i="16" s="1"/>
  <c r="X216" i="16"/>
  <c r="X221" i="16" s="1"/>
  <c r="X225" i="16"/>
  <c r="X230" i="16" s="1"/>
  <c r="X157" i="16"/>
  <c r="X162" i="16" s="1"/>
  <c r="X148" i="16"/>
  <c r="X153" i="16" s="1"/>
  <c r="AE519" i="15"/>
  <c r="AE520" i="15" s="1"/>
  <c r="AF518" i="15"/>
  <c r="AC151" i="2"/>
  <c r="AC152" i="2" s="1"/>
  <c r="AB155" i="2"/>
  <c r="AA571" i="15"/>
  <c r="AB570" i="15"/>
  <c r="AA511" i="15"/>
  <c r="AA512" i="15" s="1"/>
  <c r="AB510" i="15"/>
  <c r="AB526" i="15"/>
  <c r="AB527" i="15" s="1"/>
  <c r="AB258" i="15"/>
  <c r="AB259" i="15" s="1"/>
  <c r="AB70" i="2"/>
  <c r="AC65" i="2"/>
  <c r="AE150" i="2"/>
  <c r="Y547" i="15" l="1"/>
  <c r="Y546" i="15"/>
  <c r="AE554" i="15"/>
  <c r="AE555" i="15"/>
  <c r="AG551" i="15"/>
  <c r="AF552" i="15"/>
  <c r="AA543" i="15"/>
  <c r="Z544" i="15"/>
  <c r="Y530" i="15"/>
  <c r="Y531" i="15"/>
  <c r="AD538" i="15"/>
  <c r="AD539" i="15"/>
  <c r="W117" i="16"/>
  <c r="W237" i="16" s="1"/>
  <c r="AB245" i="15"/>
  <c r="AA246" i="15"/>
  <c r="Z249" i="15"/>
  <c r="Z248" i="15"/>
  <c r="Z241" i="15"/>
  <c r="Z240" i="15"/>
  <c r="AC66" i="2"/>
  <c r="AC67" i="2" s="1"/>
  <c r="AC69" i="2" s="1"/>
  <c r="X180" i="16"/>
  <c r="X185" i="16" s="1"/>
  <c r="X232" i="16" s="1"/>
  <c r="X234" i="16" s="1"/>
  <c r="W232" i="16"/>
  <c r="W234" i="16" s="1"/>
  <c r="X111" i="16"/>
  <c r="X117" i="16" s="1"/>
  <c r="Y232" i="15"/>
  <c r="Y233" i="15"/>
  <c r="AA229" i="15"/>
  <c r="AA159" i="2" s="1"/>
  <c r="Z230" i="15"/>
  <c r="Z160" i="2" s="1"/>
  <c r="Z162" i="2" s="1"/>
  <c r="Y163" i="2"/>
  <c r="Y162" i="2"/>
  <c r="AB228" i="15"/>
  <c r="AA158" i="2"/>
  <c r="AA254" i="15"/>
  <c r="AA253" i="15"/>
  <c r="AB252" i="15"/>
  <c r="AB255" i="15" s="1"/>
  <c r="Z528" i="15"/>
  <c r="AC155" i="2"/>
  <c r="AC154" i="2"/>
  <c r="AB558" i="15"/>
  <c r="AB561" i="15" s="1"/>
  <c r="AA559" i="15"/>
  <c r="AA560" i="15"/>
  <c r="AE536" i="15"/>
  <c r="AF566" i="15"/>
  <c r="AA515" i="15"/>
  <c r="AA514" i="15"/>
  <c r="AG564" i="15"/>
  <c r="AG567" i="15" s="1"/>
  <c r="AF565" i="15"/>
  <c r="AE523" i="15"/>
  <c r="AE522" i="15"/>
  <c r="AF575" i="15"/>
  <c r="AI534" i="15"/>
  <c r="AI535" i="15" s="1"/>
  <c r="X241" i="16"/>
  <c r="AB236" i="15"/>
  <c r="AB237" i="15" s="1"/>
  <c r="AA238" i="15"/>
  <c r="AG518" i="15"/>
  <c r="AF519" i="15"/>
  <c r="AF520" i="15" s="1"/>
  <c r="AD151" i="2"/>
  <c r="AD152" i="2" s="1"/>
  <c r="AC526" i="15"/>
  <c r="AC527" i="15" s="1"/>
  <c r="AC570" i="15"/>
  <c r="AB571" i="15"/>
  <c r="AC510" i="15"/>
  <c r="AB511" i="15"/>
  <c r="AB512" i="15" s="1"/>
  <c r="AC258" i="15"/>
  <c r="AC259" i="15" s="1"/>
  <c r="AC70" i="2"/>
  <c r="AD65" i="2"/>
  <c r="AF150" i="2"/>
  <c r="Z546" i="15" l="1"/>
  <c r="Z547" i="15"/>
  <c r="AD66" i="2"/>
  <c r="AD67" i="2" s="1"/>
  <c r="AD69" i="2" s="1"/>
  <c r="AF554" i="15"/>
  <c r="AF555" i="15"/>
  <c r="AH551" i="15"/>
  <c r="AG552" i="15"/>
  <c r="Z530" i="15"/>
  <c r="Z531" i="15"/>
  <c r="AB543" i="15"/>
  <c r="AA544" i="15"/>
  <c r="AE538" i="15"/>
  <c r="AE539" i="15"/>
  <c r="AA240" i="15"/>
  <c r="AA241" i="15"/>
  <c r="AA249" i="15"/>
  <c r="AA248" i="15"/>
  <c r="AC245" i="15"/>
  <c r="AB246" i="15"/>
  <c r="X237" i="16"/>
  <c r="AA230" i="15"/>
  <c r="AA160" i="2" s="1"/>
  <c r="AA162" i="2" s="1"/>
  <c r="AB229" i="15"/>
  <c r="AB159" i="2" s="1"/>
  <c r="Z163" i="2"/>
  <c r="Z233" i="15"/>
  <c r="Z232" i="15"/>
  <c r="AC228" i="15"/>
  <c r="AB158" i="2"/>
  <c r="AA528" i="15"/>
  <c r="AA531" i="15" s="1"/>
  <c r="AC252" i="15"/>
  <c r="AC255" i="15" s="1"/>
  <c r="AB254" i="15"/>
  <c r="AB253" i="15"/>
  <c r="AD155" i="2"/>
  <c r="AD154" i="2"/>
  <c r="AC558" i="15"/>
  <c r="AC561" i="15" s="1"/>
  <c r="AB559" i="15"/>
  <c r="AB560" i="15"/>
  <c r="AF536" i="15"/>
  <c r="AG566" i="15"/>
  <c r="AH564" i="15"/>
  <c r="AH567" i="15" s="1"/>
  <c r="AG565" i="15"/>
  <c r="AB515" i="15"/>
  <c r="AB514" i="15"/>
  <c r="AF523" i="15"/>
  <c r="AF522" i="15"/>
  <c r="AG575" i="15"/>
  <c r="AJ534" i="15"/>
  <c r="AJ535" i="15" s="1"/>
  <c r="AG519" i="15"/>
  <c r="AG520" i="15" s="1"/>
  <c r="AH518" i="15"/>
  <c r="AC236" i="15"/>
  <c r="AC237" i="15" s="1"/>
  <c r="AB238" i="15"/>
  <c r="AE151" i="2"/>
  <c r="AE152" i="2" s="1"/>
  <c r="AC571" i="15"/>
  <c r="AD570" i="15"/>
  <c r="AC511" i="15"/>
  <c r="AC512" i="15" s="1"/>
  <c r="AD510" i="15"/>
  <c r="AD526" i="15"/>
  <c r="AD527" i="15" s="1"/>
  <c r="AD258" i="15"/>
  <c r="AD259" i="15" s="1"/>
  <c r="AD70" i="2"/>
  <c r="AE65" i="2"/>
  <c r="AE66" i="2" s="1"/>
  <c r="AG150" i="2"/>
  <c r="AA546" i="15" l="1"/>
  <c r="AA547" i="15"/>
  <c r="AG554" i="15"/>
  <c r="AG555" i="15"/>
  <c r="AI551" i="15"/>
  <c r="AH552" i="15"/>
  <c r="AF538" i="15"/>
  <c r="AF539" i="15"/>
  <c r="AC543" i="15"/>
  <c r="AB544" i="15"/>
  <c r="AA530" i="15"/>
  <c r="AB240" i="15"/>
  <c r="AB241" i="15"/>
  <c r="AB248" i="15"/>
  <c r="AB249" i="15"/>
  <c r="AD245" i="15"/>
  <c r="AC246" i="15"/>
  <c r="AA232" i="15"/>
  <c r="AA233" i="15"/>
  <c r="AA163" i="2"/>
  <c r="AB230" i="15"/>
  <c r="AB160" i="2" s="1"/>
  <c r="AB162" i="2" s="1"/>
  <c r="AC229" i="15"/>
  <c r="AC159" i="2" s="1"/>
  <c r="AC253" i="15"/>
  <c r="AD252" i="15"/>
  <c r="AD255" i="15" s="1"/>
  <c r="AD228" i="15"/>
  <c r="AC158" i="2"/>
  <c r="AB528" i="15"/>
  <c r="AB531" i="15" s="1"/>
  <c r="AC254" i="15"/>
  <c r="AE155" i="2"/>
  <c r="AE154" i="2"/>
  <c r="AC560" i="15"/>
  <c r="AC559" i="15"/>
  <c r="AD558" i="15"/>
  <c r="AD561" i="15" s="1"/>
  <c r="AG536" i="15"/>
  <c r="AH566" i="15"/>
  <c r="AH565" i="15"/>
  <c r="AI564" i="15"/>
  <c r="AI567" i="15" s="1"/>
  <c r="AC515" i="15"/>
  <c r="AC514" i="15"/>
  <c r="AG522" i="15"/>
  <c r="AG523" i="15"/>
  <c r="AH575" i="15"/>
  <c r="AK534" i="15"/>
  <c r="AK535" i="15" s="1"/>
  <c r="AD236" i="15"/>
  <c r="AD237" i="15" s="1"/>
  <c r="AC238" i="15"/>
  <c r="AH519" i="15"/>
  <c r="AH520" i="15" s="1"/>
  <c r="AI518" i="15"/>
  <c r="AF151" i="2"/>
  <c r="AF152" i="2" s="1"/>
  <c r="AF154" i="2" s="1"/>
  <c r="AE510" i="15"/>
  <c r="AD511" i="15"/>
  <c r="AD512" i="15" s="1"/>
  <c r="AE526" i="15"/>
  <c r="AE527" i="15" s="1"/>
  <c r="AE570" i="15"/>
  <c r="AD571" i="15"/>
  <c r="AE258" i="15"/>
  <c r="AE259" i="15" s="1"/>
  <c r="AE70" i="2"/>
  <c r="AF65" i="2"/>
  <c r="AH150" i="2"/>
  <c r="AB546" i="15" l="1"/>
  <c r="AB547" i="15"/>
  <c r="AH554" i="15"/>
  <c r="AH555" i="15"/>
  <c r="AJ551" i="15"/>
  <c r="AI552" i="15"/>
  <c r="AG538" i="15"/>
  <c r="AG539" i="15"/>
  <c r="AD543" i="15"/>
  <c r="AC544" i="15"/>
  <c r="AB530" i="15"/>
  <c r="AC241" i="15"/>
  <c r="AC240" i="15"/>
  <c r="AC248" i="15"/>
  <c r="AC249" i="15"/>
  <c r="AE245" i="15"/>
  <c r="AD246" i="15"/>
  <c r="AD253" i="15"/>
  <c r="AB233" i="15"/>
  <c r="AC230" i="15"/>
  <c r="AC160" i="2" s="1"/>
  <c r="AC163" i="2" s="1"/>
  <c r="AB232" i="15"/>
  <c r="AE252" i="15"/>
  <c r="AE255" i="15" s="1"/>
  <c r="AD254" i="15"/>
  <c r="AD229" i="15"/>
  <c r="AD159" i="2" s="1"/>
  <c r="AB163" i="2"/>
  <c r="AE228" i="15"/>
  <c r="AD158" i="2"/>
  <c r="AC528" i="15"/>
  <c r="AD559" i="15"/>
  <c r="AD560" i="15"/>
  <c r="AE558" i="15"/>
  <c r="AE561" i="15" s="1"/>
  <c r="AG151" i="2"/>
  <c r="AG152" i="2" s="1"/>
  <c r="AH536" i="15"/>
  <c r="AF155" i="2"/>
  <c r="AI566" i="15"/>
  <c r="AD514" i="15"/>
  <c r="AD515" i="15"/>
  <c r="AH523" i="15"/>
  <c r="AH522" i="15"/>
  <c r="AJ564" i="15"/>
  <c r="AJ567" i="15" s="1"/>
  <c r="AI565" i="15"/>
  <c r="AI575" i="15"/>
  <c r="AL534" i="15"/>
  <c r="AL535" i="15" s="1"/>
  <c r="AI519" i="15"/>
  <c r="AI520" i="15" s="1"/>
  <c r="AJ518" i="15"/>
  <c r="AE236" i="15"/>
  <c r="AE237" i="15" s="1"/>
  <c r="AD238" i="15"/>
  <c r="AF526" i="15"/>
  <c r="AF527" i="15" s="1"/>
  <c r="AE571" i="15"/>
  <c r="AF570" i="15"/>
  <c r="AF510" i="15"/>
  <c r="AE511" i="15"/>
  <c r="AE512" i="15" s="1"/>
  <c r="AG65" i="2"/>
  <c r="AF66" i="2"/>
  <c r="AF258" i="15"/>
  <c r="AF259" i="15" s="1"/>
  <c r="AE67" i="2"/>
  <c r="AI150" i="2"/>
  <c r="AC546" i="15" l="1"/>
  <c r="AC547" i="15"/>
  <c r="AI554" i="15"/>
  <c r="AI555" i="15"/>
  <c r="AK551" i="15"/>
  <c r="AJ552" i="15"/>
  <c r="AC530" i="15"/>
  <c r="AC531" i="15"/>
  <c r="AH539" i="15"/>
  <c r="AH538" i="15"/>
  <c r="AE543" i="15"/>
  <c r="AD544" i="15"/>
  <c r="AC232" i="15"/>
  <c r="AD241" i="15"/>
  <c r="AD240" i="15"/>
  <c r="AD248" i="15"/>
  <c r="AD249" i="15"/>
  <c r="AF245" i="15"/>
  <c r="AE246" i="15"/>
  <c r="AC233" i="15"/>
  <c r="AC162" i="2"/>
  <c r="AF558" i="15"/>
  <c r="AF561" i="15" s="1"/>
  <c r="AE254" i="15"/>
  <c r="AF252" i="15"/>
  <c r="AF255" i="15" s="1"/>
  <c r="AE253" i="15"/>
  <c r="AD230" i="15"/>
  <c r="AD160" i="2" s="1"/>
  <c r="AD162" i="2" s="1"/>
  <c r="AE229" i="15"/>
  <c r="AE159" i="2" s="1"/>
  <c r="AF228" i="15"/>
  <c r="AF229" i="15" s="1"/>
  <c r="AF159" i="2" s="1"/>
  <c r="AE158" i="2"/>
  <c r="AD528" i="15"/>
  <c r="AE560" i="15"/>
  <c r="AE559" i="15"/>
  <c r="AG155" i="2"/>
  <c r="AG154" i="2"/>
  <c r="AH151" i="2"/>
  <c r="AH152" i="2" s="1"/>
  <c r="AI536" i="15"/>
  <c r="AJ566" i="15"/>
  <c r="AI523" i="15"/>
  <c r="AI522" i="15"/>
  <c r="AK564" i="15"/>
  <c r="AK567" i="15" s="1"/>
  <c r="AJ565" i="15"/>
  <c r="AE515" i="15"/>
  <c r="AE514" i="15"/>
  <c r="AJ575" i="15"/>
  <c r="AM534" i="15"/>
  <c r="AM535" i="15" s="1"/>
  <c r="AF236" i="15"/>
  <c r="AF237" i="15" s="1"/>
  <c r="AE238" i="15"/>
  <c r="AK518" i="15"/>
  <c r="AJ519" i="15"/>
  <c r="AJ520" i="15" s="1"/>
  <c r="AF571" i="15"/>
  <c r="AG570" i="15"/>
  <c r="AF511" i="15"/>
  <c r="AF512" i="15" s="1"/>
  <c r="AG510" i="15"/>
  <c r="AG526" i="15"/>
  <c r="AG527" i="15" s="1"/>
  <c r="AF528" i="15"/>
  <c r="AH65" i="2"/>
  <c r="AI65" i="2" s="1"/>
  <c r="AJ65" i="2" s="1"/>
  <c r="AK65" i="2" s="1"/>
  <c r="AL65" i="2" s="1"/>
  <c r="AM65" i="2" s="1"/>
  <c r="AN65" i="2" s="1"/>
  <c r="AO65" i="2" s="1"/>
  <c r="AP65" i="2" s="1"/>
  <c r="AQ65" i="2" s="1"/>
  <c r="AR65" i="2" s="1"/>
  <c r="AS65" i="2" s="1"/>
  <c r="AG66" i="2"/>
  <c r="AG258" i="15"/>
  <c r="AG259" i="15" s="1"/>
  <c r="AE69" i="2"/>
  <c r="AF70" i="2"/>
  <c r="AF67" i="2"/>
  <c r="AJ150" i="2"/>
  <c r="AD546" i="15" l="1"/>
  <c r="AD547" i="15"/>
  <c r="AJ554" i="15"/>
  <c r="AJ555" i="15"/>
  <c r="AL551" i="15"/>
  <c r="AK552" i="15"/>
  <c r="AI538" i="15"/>
  <c r="AI539" i="15"/>
  <c r="AF543" i="15"/>
  <c r="AE544" i="15"/>
  <c r="AF530" i="15"/>
  <c r="AF531" i="15"/>
  <c r="AD530" i="15"/>
  <c r="AD531" i="15"/>
  <c r="AE241" i="15"/>
  <c r="AE240" i="15"/>
  <c r="AE248" i="15"/>
  <c r="AE249" i="15"/>
  <c r="AF246" i="15"/>
  <c r="AG245" i="15"/>
  <c r="AH245" i="15" s="1"/>
  <c r="AG252" i="15"/>
  <c r="AG255" i="15" s="1"/>
  <c r="AF253" i="15"/>
  <c r="AG558" i="15"/>
  <c r="AG561" i="15" s="1"/>
  <c r="AF560" i="15"/>
  <c r="AF559" i="15"/>
  <c r="AF254" i="15"/>
  <c r="AE230" i="15"/>
  <c r="AE233" i="15" s="1"/>
  <c r="AD233" i="15"/>
  <c r="AD232" i="15"/>
  <c r="AD163" i="2"/>
  <c r="AF158" i="2"/>
  <c r="AG228" i="15"/>
  <c r="AE528" i="15"/>
  <c r="AH155" i="2"/>
  <c r="AH154" i="2"/>
  <c r="AI151" i="2"/>
  <c r="AI152" i="2" s="1"/>
  <c r="AI154" i="2" s="1"/>
  <c r="AF230" i="15"/>
  <c r="AF160" i="2" s="1"/>
  <c r="AJ536" i="15"/>
  <c r="AK566" i="15"/>
  <c r="AK565" i="15"/>
  <c r="AL564" i="15"/>
  <c r="AL567" i="15" s="1"/>
  <c r="AF515" i="15"/>
  <c r="AF514" i="15"/>
  <c r="AJ522" i="15"/>
  <c r="AJ523" i="15"/>
  <c r="AK575" i="15"/>
  <c r="AN534" i="15"/>
  <c r="AN535" i="15" s="1"/>
  <c r="AK519" i="15"/>
  <c r="AK520" i="15" s="1"/>
  <c r="AL518" i="15"/>
  <c r="AF238" i="15"/>
  <c r="AG236" i="15"/>
  <c r="AG237" i="15" s="1"/>
  <c r="AH510" i="15"/>
  <c r="AG511" i="15"/>
  <c r="AG512" i="15" s="1"/>
  <c r="AG528" i="15"/>
  <c r="AH526" i="15"/>
  <c r="AH527" i="15" s="1"/>
  <c r="AH570" i="15"/>
  <c r="AG571" i="15"/>
  <c r="AH66" i="2"/>
  <c r="AI66" i="2" s="1"/>
  <c r="AJ66" i="2" s="1"/>
  <c r="AK66" i="2" s="1"/>
  <c r="AL66" i="2" s="1"/>
  <c r="AM66" i="2" s="1"/>
  <c r="AN66" i="2" s="1"/>
  <c r="AO66" i="2" s="1"/>
  <c r="AP66" i="2" s="1"/>
  <c r="AQ66" i="2" s="1"/>
  <c r="AR66" i="2" s="1"/>
  <c r="AS66" i="2" s="1"/>
  <c r="AH258" i="15"/>
  <c r="AH259" i="15" s="1"/>
  <c r="AF69" i="2"/>
  <c r="AG70" i="2"/>
  <c r="AG67" i="2"/>
  <c r="AK150" i="2"/>
  <c r="AE546" i="15" l="1"/>
  <c r="AE547" i="15"/>
  <c r="AK555" i="15"/>
  <c r="AK554" i="15"/>
  <c r="AM551" i="15"/>
  <c r="AL552" i="15"/>
  <c r="AE530" i="15"/>
  <c r="AE531" i="15"/>
  <c r="AG543" i="15"/>
  <c r="AF544" i="15"/>
  <c r="AG530" i="15"/>
  <c r="AG531" i="15"/>
  <c r="AJ538" i="15"/>
  <c r="AJ539" i="15"/>
  <c r="AG254" i="15"/>
  <c r="AH252" i="15"/>
  <c r="AH255" i="15" s="1"/>
  <c r="AG253" i="15"/>
  <c r="AI245" i="15"/>
  <c r="AH246" i="15"/>
  <c r="AG246" i="15"/>
  <c r="AF248" i="15"/>
  <c r="AF249" i="15"/>
  <c r="AF241" i="15"/>
  <c r="AF240" i="15"/>
  <c r="AG559" i="15"/>
  <c r="AH558" i="15"/>
  <c r="AH561" i="15" s="1"/>
  <c r="AG560" i="15"/>
  <c r="AE232" i="15"/>
  <c r="AE160" i="2"/>
  <c r="AE163" i="2" s="1"/>
  <c r="AF163" i="2"/>
  <c r="AF162" i="2"/>
  <c r="AG158" i="2"/>
  <c r="AH228" i="15"/>
  <c r="AG229" i="15"/>
  <c r="AG159" i="2" s="1"/>
  <c r="AJ151" i="2"/>
  <c r="AJ152" i="2" s="1"/>
  <c r="AJ154" i="2" s="1"/>
  <c r="AI155" i="2"/>
  <c r="AF232" i="15"/>
  <c r="AF233" i="15"/>
  <c r="AK536" i="15"/>
  <c r="AL566" i="15"/>
  <c r="AK522" i="15"/>
  <c r="AK523" i="15"/>
  <c r="AG515" i="15"/>
  <c r="AG514" i="15"/>
  <c r="AM564" i="15"/>
  <c r="AM567" i="15" s="1"/>
  <c r="AL565" i="15"/>
  <c r="AL575" i="15"/>
  <c r="AO534" i="15"/>
  <c r="AO535" i="15" s="1"/>
  <c r="AG238" i="15"/>
  <c r="AH236" i="15"/>
  <c r="AH237" i="15" s="1"/>
  <c r="AL519" i="15"/>
  <c r="AL520" i="15" s="1"/>
  <c r="AM518" i="15"/>
  <c r="AI526" i="15"/>
  <c r="AI527" i="15" s="1"/>
  <c r="AH528" i="15"/>
  <c r="AI570" i="15"/>
  <c r="AH571" i="15"/>
  <c r="AH511" i="15"/>
  <c r="AH512" i="15" s="1"/>
  <c r="AI510" i="15"/>
  <c r="AI258" i="15"/>
  <c r="AI259" i="15" s="1"/>
  <c r="AG69" i="2"/>
  <c r="AH70" i="2"/>
  <c r="AH67" i="2"/>
  <c r="AL150" i="2"/>
  <c r="AF546" i="15" l="1"/>
  <c r="AF547" i="15"/>
  <c r="AL554" i="15"/>
  <c r="AL555" i="15"/>
  <c r="AN551" i="15"/>
  <c r="AM552" i="15"/>
  <c r="AH543" i="15"/>
  <c r="AG544" i="15"/>
  <c r="AK538" i="15"/>
  <c r="AK539" i="15"/>
  <c r="AH530" i="15"/>
  <c r="AH531" i="15"/>
  <c r="AH254" i="15"/>
  <c r="AH253" i="15"/>
  <c r="AI252" i="15"/>
  <c r="AI255" i="15" s="1"/>
  <c r="AG248" i="15"/>
  <c r="AG249" i="15"/>
  <c r="AH249" i="15"/>
  <c r="AH248" i="15"/>
  <c r="AJ245" i="15"/>
  <c r="AI246" i="15"/>
  <c r="AG241" i="15"/>
  <c r="AG240" i="15"/>
  <c r="AH560" i="15"/>
  <c r="AI558" i="15"/>
  <c r="AI561" i="15" s="1"/>
  <c r="AH559" i="15"/>
  <c r="AE162" i="2"/>
  <c r="AH229" i="15"/>
  <c r="AH159" i="2" s="1"/>
  <c r="AG230" i="15"/>
  <c r="AG160" i="2" s="1"/>
  <c r="AG163" i="2" s="1"/>
  <c r="AI228" i="15"/>
  <c r="AH158" i="2"/>
  <c r="AJ155" i="2"/>
  <c r="AK151" i="2"/>
  <c r="AK152" i="2" s="1"/>
  <c r="AK154" i="2" s="1"/>
  <c r="AL536" i="15"/>
  <c r="AM566" i="15"/>
  <c r="AN564" i="15"/>
  <c r="AN567" i="15" s="1"/>
  <c r="AM565" i="15"/>
  <c r="AH514" i="15"/>
  <c r="AH515" i="15"/>
  <c r="AL522" i="15"/>
  <c r="AL523" i="15"/>
  <c r="AM575" i="15"/>
  <c r="AP534" i="15"/>
  <c r="AP535" i="15" s="1"/>
  <c r="AM519" i="15"/>
  <c r="AM520" i="15" s="1"/>
  <c r="AN518" i="15"/>
  <c r="AH238" i="15"/>
  <c r="AI236" i="15"/>
  <c r="AI237" i="15" s="1"/>
  <c r="AI571" i="15"/>
  <c r="AJ570" i="15"/>
  <c r="AI511" i="15"/>
  <c r="AI512" i="15" s="1"/>
  <c r="AJ510" i="15"/>
  <c r="AI528" i="15"/>
  <c r="AJ526" i="15"/>
  <c r="AJ527" i="15" s="1"/>
  <c r="AJ258" i="15"/>
  <c r="AJ259" i="15" s="1"/>
  <c r="AI67" i="2"/>
  <c r="AH69" i="2"/>
  <c r="AI70" i="2"/>
  <c r="AM150" i="2"/>
  <c r="AI253" i="15" l="1"/>
  <c r="AG547" i="15"/>
  <c r="AG546" i="15"/>
  <c r="AM554" i="15"/>
  <c r="AM555" i="15"/>
  <c r="AO551" i="15"/>
  <c r="AN552" i="15"/>
  <c r="AL538" i="15"/>
  <c r="AL539" i="15"/>
  <c r="AI543" i="15"/>
  <c r="AH544" i="15"/>
  <c r="AI530" i="15"/>
  <c r="AI531" i="15"/>
  <c r="AH241" i="15"/>
  <c r="AH240" i="15"/>
  <c r="AK245" i="15"/>
  <c r="AJ246" i="15"/>
  <c r="AJ252" i="15"/>
  <c r="AJ255" i="15" s="1"/>
  <c r="AI248" i="15"/>
  <c r="AI249" i="15"/>
  <c r="AI254" i="15"/>
  <c r="AJ558" i="15"/>
  <c r="AJ561" i="15" s="1"/>
  <c r="AI559" i="15"/>
  <c r="AI560" i="15"/>
  <c r="AG233" i="15"/>
  <c r="AH230" i="15"/>
  <c r="AH160" i="2" s="1"/>
  <c r="AH163" i="2" s="1"/>
  <c r="AI229" i="15"/>
  <c r="AI159" i="2" s="1"/>
  <c r="AG232" i="15"/>
  <c r="AG162" i="2"/>
  <c r="AJ228" i="15"/>
  <c r="AI158" i="2"/>
  <c r="AK155" i="2"/>
  <c r="AL151" i="2"/>
  <c r="AL152" i="2" s="1"/>
  <c r="AL154" i="2" s="1"/>
  <c r="AM536" i="15"/>
  <c r="AN566" i="15"/>
  <c r="AI514" i="15"/>
  <c r="AI515" i="15"/>
  <c r="AO564" i="15"/>
  <c r="AO567" i="15" s="1"/>
  <c r="AN565" i="15"/>
  <c r="AM523" i="15"/>
  <c r="AM522" i="15"/>
  <c r="AN575" i="15"/>
  <c r="AQ534" i="15"/>
  <c r="AQ535" i="15" s="1"/>
  <c r="AI238" i="15"/>
  <c r="AJ236" i="15"/>
  <c r="AJ237" i="15" s="1"/>
  <c r="AN519" i="15"/>
  <c r="AN520" i="15" s="1"/>
  <c r="AO518" i="15"/>
  <c r="AK526" i="15"/>
  <c r="AK527" i="15" s="1"/>
  <c r="AJ528" i="15"/>
  <c r="AK510" i="15"/>
  <c r="AJ511" i="15"/>
  <c r="AJ512" i="15" s="1"/>
  <c r="AK570" i="15"/>
  <c r="AJ571" i="15"/>
  <c r="AK258" i="15"/>
  <c r="AK259" i="15" s="1"/>
  <c r="AJ67" i="2"/>
  <c r="AI69" i="2"/>
  <c r="AJ70" i="2"/>
  <c r="AN150" i="2"/>
  <c r="AH547" i="15" l="1"/>
  <c r="AH546" i="15"/>
  <c r="AK252" i="15"/>
  <c r="AK255" i="15" s="1"/>
  <c r="AJ253" i="15"/>
  <c r="AN554" i="15"/>
  <c r="AN555" i="15"/>
  <c r="AP551" i="15"/>
  <c r="AO552" i="15"/>
  <c r="AJ543" i="15"/>
  <c r="AI544" i="15"/>
  <c r="AJ530" i="15"/>
  <c r="AJ531" i="15"/>
  <c r="AM538" i="15"/>
  <c r="AM539" i="15"/>
  <c r="AJ254" i="15"/>
  <c r="AI240" i="15"/>
  <c r="AI241" i="15"/>
  <c r="AJ248" i="15"/>
  <c r="AJ249" i="15"/>
  <c r="AL245" i="15"/>
  <c r="AK246" i="15"/>
  <c r="AK558" i="15"/>
  <c r="AK561" i="15" s="1"/>
  <c r="AJ559" i="15"/>
  <c r="AJ560" i="15"/>
  <c r="AH162" i="2"/>
  <c r="AH233" i="15"/>
  <c r="AH232" i="15"/>
  <c r="AI230" i="15"/>
  <c r="AI160" i="2" s="1"/>
  <c r="AI163" i="2" s="1"/>
  <c r="AJ229" i="15"/>
  <c r="AJ159" i="2" s="1"/>
  <c r="AK228" i="15"/>
  <c r="AJ158" i="2"/>
  <c r="AL155" i="2"/>
  <c r="AM151" i="2"/>
  <c r="AM152" i="2" s="1"/>
  <c r="AM154" i="2" s="1"/>
  <c r="AN536" i="15"/>
  <c r="AO566" i="15"/>
  <c r="AJ515" i="15"/>
  <c r="AJ514" i="15"/>
  <c r="AN523" i="15"/>
  <c r="AN522" i="15"/>
  <c r="AP564" i="15"/>
  <c r="AP567" i="15" s="1"/>
  <c r="AO565" i="15"/>
  <c r="AO575" i="15"/>
  <c r="AR534" i="15"/>
  <c r="AR535" i="15" s="1"/>
  <c r="AO519" i="15"/>
  <c r="AO520" i="15" s="1"/>
  <c r="AP518" i="15"/>
  <c r="AJ238" i="15"/>
  <c r="AK236" i="15"/>
  <c r="AK237" i="15" s="1"/>
  <c r="AK571" i="15"/>
  <c r="AL570" i="15"/>
  <c r="AK511" i="15"/>
  <c r="AK512" i="15" s="1"/>
  <c r="AL510" i="15"/>
  <c r="AL526" i="15"/>
  <c r="AL527" i="15" s="1"/>
  <c r="AK528" i="15"/>
  <c r="AL258" i="15"/>
  <c r="AL259" i="15" s="1"/>
  <c r="AK67" i="2"/>
  <c r="AJ69" i="2"/>
  <c r="AK70" i="2"/>
  <c r="AO150" i="2"/>
  <c r="AK254" i="15" l="1"/>
  <c r="AK253" i="15"/>
  <c r="AL252" i="15"/>
  <c r="AL255" i="15" s="1"/>
  <c r="AI546" i="15"/>
  <c r="AI547" i="15"/>
  <c r="AK560" i="15"/>
  <c r="AO554" i="15"/>
  <c r="AO555" i="15"/>
  <c r="AQ551" i="15"/>
  <c r="AP552" i="15"/>
  <c r="AN538" i="15"/>
  <c r="AN539" i="15"/>
  <c r="AK543" i="15"/>
  <c r="AJ544" i="15"/>
  <c r="AK530" i="15"/>
  <c r="AK531" i="15"/>
  <c r="AK559" i="15"/>
  <c r="AL558" i="15"/>
  <c r="AL561" i="15" s="1"/>
  <c r="AK248" i="15"/>
  <c r="AK249" i="15"/>
  <c r="AJ240" i="15"/>
  <c r="AJ241" i="15"/>
  <c r="AM245" i="15"/>
  <c r="AL246" i="15"/>
  <c r="AI232" i="15"/>
  <c r="AI233" i="15"/>
  <c r="AI162" i="2"/>
  <c r="AK229" i="15"/>
  <c r="AK159" i="2" s="1"/>
  <c r="AJ230" i="15"/>
  <c r="AJ160" i="2" s="1"/>
  <c r="AJ163" i="2" s="1"/>
  <c r="AL228" i="15"/>
  <c r="AK158" i="2"/>
  <c r="AM155" i="2"/>
  <c r="AN151" i="2"/>
  <c r="AN152" i="2" s="1"/>
  <c r="AN154" i="2" s="1"/>
  <c r="AO536" i="15"/>
  <c r="AP566" i="15"/>
  <c r="AQ564" i="15"/>
  <c r="AQ567" i="15" s="1"/>
  <c r="AP565" i="15"/>
  <c r="AO522" i="15"/>
  <c r="AO523" i="15"/>
  <c r="AK514" i="15"/>
  <c r="AK515" i="15"/>
  <c r="AP575" i="15"/>
  <c r="AS534" i="15"/>
  <c r="AS535" i="15" s="1"/>
  <c r="AK238" i="15"/>
  <c r="AL236" i="15"/>
  <c r="AL237" i="15" s="1"/>
  <c r="AP519" i="15"/>
  <c r="AP520" i="15" s="1"/>
  <c r="AQ518" i="15"/>
  <c r="AM510" i="15"/>
  <c r="AL511" i="15"/>
  <c r="AL512" i="15" s="1"/>
  <c r="AM570" i="15"/>
  <c r="AL571" i="15"/>
  <c r="AL528" i="15"/>
  <c r="AM526" i="15"/>
  <c r="AM527" i="15" s="1"/>
  <c r="AM258" i="15"/>
  <c r="AM259" i="15" s="1"/>
  <c r="AL67" i="2"/>
  <c r="AK69" i="2"/>
  <c r="AL70" i="2"/>
  <c r="AP150" i="2"/>
  <c r="AL253" i="15" l="1"/>
  <c r="AM252" i="15"/>
  <c r="AM255" i="15" s="1"/>
  <c r="AL254" i="15"/>
  <c r="AM558" i="15"/>
  <c r="AM561" i="15" s="1"/>
  <c r="AJ546" i="15"/>
  <c r="AJ547" i="15"/>
  <c r="AP554" i="15"/>
  <c r="AP555" i="15"/>
  <c r="AR551" i="15"/>
  <c r="AQ552" i="15"/>
  <c r="AL543" i="15"/>
  <c r="AK544" i="15"/>
  <c r="AL530" i="15"/>
  <c r="AL531" i="15"/>
  <c r="AO538" i="15"/>
  <c r="AO539" i="15"/>
  <c r="AL560" i="15"/>
  <c r="AL248" i="15"/>
  <c r="AL249" i="15"/>
  <c r="AL559" i="15"/>
  <c r="AN245" i="15"/>
  <c r="AM246" i="15"/>
  <c r="AK241" i="15"/>
  <c r="AK240" i="15"/>
  <c r="AL229" i="15"/>
  <c r="AL159" i="2" s="1"/>
  <c r="AK230" i="15"/>
  <c r="AK160" i="2" s="1"/>
  <c r="AK163" i="2" s="1"/>
  <c r="AJ232" i="15"/>
  <c r="AJ162" i="2"/>
  <c r="AJ233" i="15"/>
  <c r="AM228" i="15"/>
  <c r="AL158" i="2"/>
  <c r="AN155" i="2"/>
  <c r="AO151" i="2"/>
  <c r="AO152" i="2" s="1"/>
  <c r="AP536" i="15"/>
  <c r="AQ566" i="15"/>
  <c r="AM559" i="15"/>
  <c r="AL514" i="15"/>
  <c r="AL515" i="15"/>
  <c r="AP523" i="15"/>
  <c r="AP522" i="15"/>
  <c r="AR564" i="15"/>
  <c r="AR567" i="15" s="1"/>
  <c r="AQ565" i="15"/>
  <c r="AQ575" i="15"/>
  <c r="AQ519" i="15"/>
  <c r="AQ520" i="15" s="1"/>
  <c r="AR518" i="15"/>
  <c r="AL238" i="15"/>
  <c r="AM236" i="15"/>
  <c r="AM237" i="15" s="1"/>
  <c r="AM571" i="15"/>
  <c r="AN570" i="15"/>
  <c r="AN526" i="15"/>
  <c r="AN527" i="15" s="1"/>
  <c r="AM528" i="15"/>
  <c r="AN510" i="15"/>
  <c r="AM511" i="15"/>
  <c r="AM512" i="15" s="1"/>
  <c r="AN258" i="15"/>
  <c r="AN259" i="15" s="1"/>
  <c r="AM67" i="2"/>
  <c r="AL69" i="2"/>
  <c r="AM70" i="2"/>
  <c r="AQ150" i="2"/>
  <c r="AN252" i="15" l="1"/>
  <c r="AN255" i="15" s="1"/>
  <c r="AM254" i="15"/>
  <c r="AM253" i="15"/>
  <c r="AN558" i="15"/>
  <c r="AN561" i="15" s="1"/>
  <c r="AM560" i="15"/>
  <c r="AK546" i="15"/>
  <c r="AK547" i="15"/>
  <c r="AQ554" i="15"/>
  <c r="AQ555" i="15"/>
  <c r="AS551" i="15"/>
  <c r="AS552" i="15" s="1"/>
  <c r="AR552" i="15"/>
  <c r="AP539" i="15"/>
  <c r="AP538" i="15"/>
  <c r="AM530" i="15"/>
  <c r="AM531" i="15"/>
  <c r="AM543" i="15"/>
  <c r="AL544" i="15"/>
  <c r="AL241" i="15"/>
  <c r="AL240" i="15"/>
  <c r="AM248" i="15"/>
  <c r="AM249" i="15"/>
  <c r="AO245" i="15"/>
  <c r="AN246" i="15"/>
  <c r="AK162" i="2"/>
  <c r="AL230" i="15"/>
  <c r="AL160" i="2" s="1"/>
  <c r="AL163" i="2" s="1"/>
  <c r="AK232" i="15"/>
  <c r="AK233" i="15"/>
  <c r="AN228" i="15"/>
  <c r="AM158" i="2"/>
  <c r="AM229" i="15"/>
  <c r="AM159" i="2" s="1"/>
  <c r="AO155" i="2"/>
  <c r="AO154" i="2"/>
  <c r="AP151" i="2"/>
  <c r="AP152" i="2" s="1"/>
  <c r="AQ536" i="15"/>
  <c r="AR566" i="15"/>
  <c r="AN559" i="15"/>
  <c r="AM515" i="15"/>
  <c r="AM514" i="15"/>
  <c r="AQ523" i="15"/>
  <c r="AQ522" i="15"/>
  <c r="AR565" i="15"/>
  <c r="AS564" i="15"/>
  <c r="AS567" i="15" s="1"/>
  <c r="AR575" i="15"/>
  <c r="AS575" i="15"/>
  <c r="AM238" i="15"/>
  <c r="AN236" i="15"/>
  <c r="AN237" i="15" s="1"/>
  <c r="AS518" i="15"/>
  <c r="AR519" i="15"/>
  <c r="AR520" i="15" s="1"/>
  <c r="AN528" i="15"/>
  <c r="AO526" i="15"/>
  <c r="AO527" i="15" s="1"/>
  <c r="AN571" i="15"/>
  <c r="AO570" i="15"/>
  <c r="AN511" i="15"/>
  <c r="AN512" i="15" s="1"/>
  <c r="AO510" i="15"/>
  <c r="AO558" i="15"/>
  <c r="AO561" i="15" s="1"/>
  <c r="AO258" i="15"/>
  <c r="AO259" i="15" s="1"/>
  <c r="AN67" i="2"/>
  <c r="AM69" i="2"/>
  <c r="AN70" i="2"/>
  <c r="AR150" i="2"/>
  <c r="AN560" i="15" l="1"/>
  <c r="AN254" i="15"/>
  <c r="AN253" i="15"/>
  <c r="AO252" i="15"/>
  <c r="AO255" i="15" s="1"/>
  <c r="AL546" i="15"/>
  <c r="AL547" i="15"/>
  <c r="AR554" i="15"/>
  <c r="AR555" i="15"/>
  <c r="AS555" i="15"/>
  <c r="AS554" i="15"/>
  <c r="AN543" i="15"/>
  <c r="AM544" i="15"/>
  <c r="AQ538" i="15"/>
  <c r="AQ539" i="15"/>
  <c r="AN530" i="15"/>
  <c r="AN531" i="15"/>
  <c r="AN248" i="15"/>
  <c r="AN249" i="15"/>
  <c r="AP245" i="15"/>
  <c r="AO246" i="15"/>
  <c r="AM241" i="15"/>
  <c r="AM240" i="15"/>
  <c r="AL162" i="2"/>
  <c r="AL232" i="15"/>
  <c r="AL233" i="15"/>
  <c r="AM230" i="15"/>
  <c r="AM160" i="2" s="1"/>
  <c r="AM162" i="2" s="1"/>
  <c r="AN229" i="15"/>
  <c r="AN159" i="2" s="1"/>
  <c r="AO228" i="15"/>
  <c r="AN158" i="2"/>
  <c r="AP155" i="2"/>
  <c r="AP154" i="2"/>
  <c r="AQ151" i="2"/>
  <c r="AQ152" i="2" s="1"/>
  <c r="AQ154" i="2" s="1"/>
  <c r="AR536" i="15"/>
  <c r="AS536" i="15"/>
  <c r="AO559" i="15"/>
  <c r="AO560" i="15"/>
  <c r="AS565" i="15"/>
  <c r="AS566" i="15"/>
  <c r="AR522" i="15"/>
  <c r="AR523" i="15"/>
  <c r="AN515" i="15"/>
  <c r="AN514" i="15"/>
  <c r="AS519" i="15"/>
  <c r="AS520" i="15" s="1"/>
  <c r="AN238" i="15"/>
  <c r="AO236" i="15"/>
  <c r="AO237" i="15" s="1"/>
  <c r="AP570" i="15"/>
  <c r="AO571" i="15"/>
  <c r="AP510" i="15"/>
  <c r="AO511" i="15"/>
  <c r="AO512" i="15" s="1"/>
  <c r="AP558" i="15"/>
  <c r="AP561" i="15" s="1"/>
  <c r="AO528" i="15"/>
  <c r="AP526" i="15"/>
  <c r="AP527" i="15" s="1"/>
  <c r="AP258" i="15"/>
  <c r="AP259" i="15" s="1"/>
  <c r="AO67" i="2"/>
  <c r="AN69" i="2"/>
  <c r="AO70" i="2"/>
  <c r="AS150" i="2"/>
  <c r="AP252" i="15" l="1"/>
  <c r="AP255" i="15" s="1"/>
  <c r="AO254" i="15"/>
  <c r="AO253" i="15"/>
  <c r="AM547" i="15"/>
  <c r="AM546" i="15"/>
  <c r="AR538" i="15"/>
  <c r="AR539" i="15"/>
  <c r="AO530" i="15"/>
  <c r="AO531" i="15"/>
  <c r="AO543" i="15"/>
  <c r="AN544" i="15"/>
  <c r="AS538" i="15"/>
  <c r="AS539" i="15"/>
  <c r="AO248" i="15"/>
  <c r="AO249" i="15"/>
  <c r="AQ245" i="15"/>
  <c r="AP246" i="15"/>
  <c r="AN241" i="15"/>
  <c r="AN240" i="15"/>
  <c r="AM232" i="15"/>
  <c r="AM233" i="15"/>
  <c r="AM163" i="2"/>
  <c r="AN230" i="15"/>
  <c r="AN160" i="2" s="1"/>
  <c r="AN163" i="2" s="1"/>
  <c r="AP228" i="15"/>
  <c r="AO158" i="2"/>
  <c r="AO229" i="15"/>
  <c r="AO159" i="2" s="1"/>
  <c r="AQ155" i="2"/>
  <c r="AR151" i="2"/>
  <c r="AR152" i="2" s="1"/>
  <c r="AR154" i="2" s="1"/>
  <c r="AP559" i="15"/>
  <c r="AP560" i="15"/>
  <c r="AO515" i="15"/>
  <c r="AO514" i="15"/>
  <c r="AS522" i="15"/>
  <c r="AS523" i="15"/>
  <c r="AO238" i="15"/>
  <c r="AP236" i="15"/>
  <c r="AP237" i="15" s="1"/>
  <c r="AP511" i="15"/>
  <c r="AP512" i="15" s="1"/>
  <c r="AQ510" i="15"/>
  <c r="AQ558" i="15"/>
  <c r="AQ561" i="15" s="1"/>
  <c r="AQ526" i="15"/>
  <c r="AQ527" i="15" s="1"/>
  <c r="AP528" i="15"/>
  <c r="AQ570" i="15"/>
  <c r="AP571" i="15"/>
  <c r="AQ258" i="15"/>
  <c r="AQ259" i="15" s="1"/>
  <c r="AP67" i="2"/>
  <c r="AO69" i="2"/>
  <c r="AP70" i="2"/>
  <c r="AP254" i="15" l="1"/>
  <c r="AQ252" i="15"/>
  <c r="AQ255" i="15" s="1"/>
  <c r="AP253" i="15"/>
  <c r="AN546" i="15"/>
  <c r="AN547" i="15"/>
  <c r="AP543" i="15"/>
  <c r="AO544" i="15"/>
  <c r="AP530" i="15"/>
  <c r="AP531" i="15"/>
  <c r="AP249" i="15"/>
  <c r="AP248" i="15"/>
  <c r="AR245" i="15"/>
  <c r="AQ246" i="15"/>
  <c r="AO241" i="15"/>
  <c r="AO240" i="15"/>
  <c r="AN233" i="15"/>
  <c r="AN232" i="15"/>
  <c r="AN162" i="2"/>
  <c r="AO230" i="15"/>
  <c r="AO160" i="2" s="1"/>
  <c r="AQ228" i="15"/>
  <c r="AP158" i="2"/>
  <c r="AP229" i="15"/>
  <c r="AP159" i="2" s="1"/>
  <c r="AS151" i="2"/>
  <c r="AS152" i="2" s="1"/>
  <c r="AR155" i="2"/>
  <c r="AQ559" i="15"/>
  <c r="AQ560" i="15"/>
  <c r="AP514" i="15"/>
  <c r="AP515" i="15"/>
  <c r="AP238" i="15"/>
  <c r="AQ236" i="15"/>
  <c r="AQ237" i="15" s="1"/>
  <c r="AQ528" i="15"/>
  <c r="AR526" i="15"/>
  <c r="AR527" i="15" s="1"/>
  <c r="AR558" i="15"/>
  <c r="AR561" i="15" s="1"/>
  <c r="AQ511" i="15"/>
  <c r="AQ512" i="15" s="1"/>
  <c r="AR510" i="15"/>
  <c r="AQ571" i="15"/>
  <c r="AR570" i="15"/>
  <c r="AR258" i="15"/>
  <c r="AR259" i="15" s="1"/>
  <c r="AQ67" i="2"/>
  <c r="AP69" i="2"/>
  <c r="AQ70" i="2"/>
  <c r="AQ253" i="15" l="1"/>
  <c r="AR252" i="15"/>
  <c r="AR255" i="15" s="1"/>
  <c r="AQ254" i="15"/>
  <c r="AO547" i="15"/>
  <c r="AO546" i="15"/>
  <c r="AQ530" i="15"/>
  <c r="AQ531" i="15"/>
  <c r="AQ543" i="15"/>
  <c r="AP544" i="15"/>
  <c r="AQ249" i="15"/>
  <c r="AQ248" i="15"/>
  <c r="AS245" i="15"/>
  <c r="AS246" i="15" s="1"/>
  <c r="AR246" i="15"/>
  <c r="AP241" i="15"/>
  <c r="AP240" i="15"/>
  <c r="AO233" i="15"/>
  <c r="AO232" i="15"/>
  <c r="AP230" i="15"/>
  <c r="AP160" i="2" s="1"/>
  <c r="AR228" i="15"/>
  <c r="AQ158" i="2"/>
  <c r="AQ229" i="15"/>
  <c r="AQ159" i="2" s="1"/>
  <c r="AO163" i="2"/>
  <c r="AO162" i="2"/>
  <c r="AS155" i="2"/>
  <c r="AS154" i="2"/>
  <c r="AR559" i="15"/>
  <c r="AR560" i="15"/>
  <c r="AQ515" i="15"/>
  <c r="AQ514" i="15"/>
  <c r="AQ238" i="15"/>
  <c r="AR236" i="15"/>
  <c r="AR237" i="15" s="1"/>
  <c r="AS510" i="15"/>
  <c r="AR511" i="15"/>
  <c r="AR512" i="15" s="1"/>
  <c r="AS558" i="15"/>
  <c r="AS561" i="15" s="1"/>
  <c r="AS570" i="15"/>
  <c r="AS571" i="15" s="1"/>
  <c r="AR571" i="15"/>
  <c r="AS526" i="15"/>
  <c r="AS527" i="15" s="1"/>
  <c r="AR528" i="15"/>
  <c r="AS258" i="15"/>
  <c r="AS259" i="15" s="1"/>
  <c r="AR67" i="2"/>
  <c r="AQ69" i="2"/>
  <c r="AR70" i="2"/>
  <c r="D35" i="2"/>
  <c r="C35" i="2" s="1"/>
  <c r="D27" i="2"/>
  <c r="C27" i="2" s="1"/>
  <c r="AR253" i="15" l="1"/>
  <c r="AS252" i="15"/>
  <c r="AS255" i="15" s="1"/>
  <c r="AR254" i="15"/>
  <c r="AP547" i="15"/>
  <c r="AP546" i="15"/>
  <c r="AR530" i="15"/>
  <c r="AR531" i="15"/>
  <c r="AR543" i="15"/>
  <c r="AQ544" i="15"/>
  <c r="AR248" i="15"/>
  <c r="AR249" i="15"/>
  <c r="AS248" i="15"/>
  <c r="AS249" i="15"/>
  <c r="AQ240" i="15"/>
  <c r="AQ241" i="15"/>
  <c r="AP232" i="15"/>
  <c r="AP233" i="15"/>
  <c r="AQ230" i="15"/>
  <c r="AQ160" i="2" s="1"/>
  <c r="AQ163" i="2" s="1"/>
  <c r="AR229" i="15"/>
  <c r="AR159" i="2" s="1"/>
  <c r="AS228" i="15"/>
  <c r="AS158" i="2" s="1"/>
  <c r="AR158" i="2"/>
  <c r="AP163" i="2"/>
  <c r="AP162" i="2"/>
  <c r="C107" i="2"/>
  <c r="C137" i="1" s="1"/>
  <c r="C137" i="2"/>
  <c r="C223" i="1" s="1"/>
  <c r="C278" i="15"/>
  <c r="C289" i="15" s="1"/>
  <c r="AS559" i="15"/>
  <c r="AS560" i="15"/>
  <c r="AR515" i="15"/>
  <c r="AR514" i="15"/>
  <c r="AR238" i="15"/>
  <c r="AS236" i="15"/>
  <c r="AS237" i="15" s="1"/>
  <c r="AS511" i="15"/>
  <c r="AS512" i="15" s="1"/>
  <c r="AS528" i="15"/>
  <c r="C127" i="1"/>
  <c r="C133" i="2"/>
  <c r="C45" i="2"/>
  <c r="AS67" i="2"/>
  <c r="AR69" i="2"/>
  <c r="AS70" i="2"/>
  <c r="C187" i="1"/>
  <c r="C163" i="1"/>
  <c r="C143" i="1"/>
  <c r="C184" i="1"/>
  <c r="C160" i="1"/>
  <c r="C218" i="1"/>
  <c r="C181" i="1"/>
  <c r="C157" i="1"/>
  <c r="C215" i="1"/>
  <c r="C154" i="1"/>
  <c r="C178" i="1"/>
  <c r="C130" i="1"/>
  <c r="C195" i="1"/>
  <c r="C190" i="1"/>
  <c r="C168" i="1"/>
  <c r="C151" i="1"/>
  <c r="C58" i="1"/>
  <c r="C61" i="1"/>
  <c r="C67" i="1"/>
  <c r="C72" i="1"/>
  <c r="C64" i="1"/>
  <c r="C78" i="1"/>
  <c r="E35" i="2"/>
  <c r="E27" i="2"/>
  <c r="F35" i="2"/>
  <c r="F27" i="2"/>
  <c r="C51" i="1"/>
  <c r="C286" i="15" l="1"/>
  <c r="AS254" i="15"/>
  <c r="AS253" i="15"/>
  <c r="AQ546" i="15"/>
  <c r="AQ547" i="15"/>
  <c r="C287" i="15"/>
  <c r="C285" i="15"/>
  <c r="AS543" i="15"/>
  <c r="AS544" i="15" s="1"/>
  <c r="AR544" i="15"/>
  <c r="AS530" i="15"/>
  <c r="AS531" i="15"/>
  <c r="C282" i="15"/>
  <c r="C288" i="15"/>
  <c r="C374" i="16" s="1"/>
  <c r="AR240" i="15"/>
  <c r="AR241" i="15"/>
  <c r="C281" i="15"/>
  <c r="C322" i="16" s="1"/>
  <c r="C284" i="15"/>
  <c r="C396" i="16" s="1"/>
  <c r="AR230" i="15"/>
  <c r="AR160" i="2" s="1"/>
  <c r="AR163" i="2" s="1"/>
  <c r="AS229" i="15"/>
  <c r="AS159" i="2" s="1"/>
  <c r="AQ233" i="15"/>
  <c r="AQ232" i="15"/>
  <c r="AQ162" i="2"/>
  <c r="E132" i="1"/>
  <c r="F132" i="1"/>
  <c r="G132" i="1"/>
  <c r="I132" i="1"/>
  <c r="H132" i="1"/>
  <c r="J132" i="1"/>
  <c r="K132" i="1"/>
  <c r="L132" i="1"/>
  <c r="M132" i="1"/>
  <c r="N132" i="1"/>
  <c r="O132" i="1"/>
  <c r="P132" i="1"/>
  <c r="Q132" i="1"/>
  <c r="R132" i="1"/>
  <c r="S132" i="1"/>
  <c r="T132" i="1"/>
  <c r="U132" i="1"/>
  <c r="V132" i="1"/>
  <c r="W132" i="1"/>
  <c r="X132" i="1"/>
  <c r="W125" i="1"/>
  <c r="W128" i="1" s="1"/>
  <c r="O125" i="1"/>
  <c r="O128" i="1" s="1"/>
  <c r="G125" i="1"/>
  <c r="G128" i="1" s="1"/>
  <c r="V125" i="1"/>
  <c r="V128" i="1" s="1"/>
  <c r="N125" i="1"/>
  <c r="N128" i="1" s="1"/>
  <c r="F125" i="1"/>
  <c r="F128" i="1" s="1"/>
  <c r="U125" i="1"/>
  <c r="U128" i="1" s="1"/>
  <c r="M125" i="1"/>
  <c r="M128" i="1" s="1"/>
  <c r="E125" i="1"/>
  <c r="E128" i="1" s="1"/>
  <c r="R125" i="1"/>
  <c r="R128" i="1" s="1"/>
  <c r="T125" i="1"/>
  <c r="T128" i="1" s="1"/>
  <c r="L125" i="1"/>
  <c r="L128" i="1" s="1"/>
  <c r="X125" i="1"/>
  <c r="X128" i="1" s="1"/>
  <c r="S125" i="1"/>
  <c r="S128" i="1" s="1"/>
  <c r="K125" i="1"/>
  <c r="K128" i="1" s="1"/>
  <c r="P125" i="1"/>
  <c r="P128" i="1" s="1"/>
  <c r="J125" i="1"/>
  <c r="J128" i="1" s="1"/>
  <c r="Q125" i="1"/>
  <c r="Q128" i="1" s="1"/>
  <c r="I125" i="1"/>
  <c r="I128" i="1" s="1"/>
  <c r="H125" i="1"/>
  <c r="H128" i="1" s="1"/>
  <c r="G454" i="15"/>
  <c r="C455" i="15" s="1"/>
  <c r="E216" i="1"/>
  <c r="N216" i="1"/>
  <c r="G216" i="1"/>
  <c r="O216" i="1"/>
  <c r="W216" i="1"/>
  <c r="R216" i="1"/>
  <c r="H216" i="1"/>
  <c r="P216" i="1"/>
  <c r="X216" i="1"/>
  <c r="I216" i="1"/>
  <c r="Q216" i="1"/>
  <c r="J216" i="1"/>
  <c r="L216" i="1"/>
  <c r="K216" i="1"/>
  <c r="S216" i="1"/>
  <c r="M216" i="1"/>
  <c r="U216" i="1"/>
  <c r="F216" i="1"/>
  <c r="V216" i="1"/>
  <c r="T216" i="1"/>
  <c r="C283" i="15"/>
  <c r="C371" i="16" s="1"/>
  <c r="C113" i="1"/>
  <c r="E113" i="1" s="1"/>
  <c r="C192" i="1"/>
  <c r="C197" i="1"/>
  <c r="C165" i="1"/>
  <c r="C170" i="1"/>
  <c r="AS238" i="15"/>
  <c r="AS514" i="15"/>
  <c r="AS515" i="15"/>
  <c r="F161" i="1"/>
  <c r="R161" i="1"/>
  <c r="W161" i="1"/>
  <c r="G161" i="1"/>
  <c r="H161" i="1"/>
  <c r="T161" i="1"/>
  <c r="P161" i="1"/>
  <c r="V161" i="1"/>
  <c r="Q161" i="1"/>
  <c r="N161" i="1"/>
  <c r="E161" i="1"/>
  <c r="J161" i="1"/>
  <c r="X161" i="1"/>
  <c r="M161" i="1"/>
  <c r="U161" i="1"/>
  <c r="O161" i="1"/>
  <c r="I161" i="1"/>
  <c r="L161" i="1"/>
  <c r="K161" i="1"/>
  <c r="S161" i="1"/>
  <c r="L155" i="1"/>
  <c r="J155" i="1"/>
  <c r="R155" i="1"/>
  <c r="H155" i="1"/>
  <c r="N155" i="1"/>
  <c r="T155" i="1"/>
  <c r="E155" i="1"/>
  <c r="G155" i="1"/>
  <c r="W155" i="1"/>
  <c r="F155" i="1"/>
  <c r="I155" i="1"/>
  <c r="S155" i="1"/>
  <c r="O155" i="1"/>
  <c r="K155" i="1"/>
  <c r="Q155" i="1"/>
  <c r="U155" i="1"/>
  <c r="X155" i="1"/>
  <c r="P155" i="1"/>
  <c r="V155" i="1"/>
  <c r="M155" i="1"/>
  <c r="H188" i="1"/>
  <c r="S188" i="1"/>
  <c r="T188" i="1"/>
  <c r="K188" i="1"/>
  <c r="X188" i="1"/>
  <c r="N188" i="1"/>
  <c r="U188" i="1"/>
  <c r="J188" i="1"/>
  <c r="L188" i="1"/>
  <c r="V188" i="1"/>
  <c r="E188" i="1"/>
  <c r="P188" i="1"/>
  <c r="R188" i="1"/>
  <c r="W188" i="1"/>
  <c r="Q188" i="1"/>
  <c r="F188" i="1"/>
  <c r="I188" i="1"/>
  <c r="M188" i="1"/>
  <c r="O188" i="1"/>
  <c r="G188" i="1"/>
  <c r="I158" i="1"/>
  <c r="N158" i="1"/>
  <c r="P158" i="1"/>
  <c r="L158" i="1"/>
  <c r="O158" i="1"/>
  <c r="U158" i="1"/>
  <c r="G158" i="1"/>
  <c r="S158" i="1"/>
  <c r="H158" i="1"/>
  <c r="F158" i="1"/>
  <c r="E158" i="1"/>
  <c r="J158" i="1"/>
  <c r="V158" i="1"/>
  <c r="M158" i="1"/>
  <c r="W158" i="1"/>
  <c r="R158" i="1"/>
  <c r="K158" i="1"/>
  <c r="X158" i="1"/>
  <c r="T158" i="1"/>
  <c r="Q158" i="1"/>
  <c r="F182" i="1"/>
  <c r="L182" i="1"/>
  <c r="Q182" i="1"/>
  <c r="P182" i="1"/>
  <c r="G182" i="1"/>
  <c r="N182" i="1"/>
  <c r="U182" i="1"/>
  <c r="E182" i="1"/>
  <c r="I182" i="1"/>
  <c r="H182" i="1"/>
  <c r="V182" i="1"/>
  <c r="K182" i="1"/>
  <c r="J182" i="1"/>
  <c r="S182" i="1"/>
  <c r="M182" i="1"/>
  <c r="W182" i="1"/>
  <c r="O182" i="1"/>
  <c r="T182" i="1"/>
  <c r="X182" i="1"/>
  <c r="R182" i="1"/>
  <c r="K185" i="1"/>
  <c r="H185" i="1"/>
  <c r="I185" i="1"/>
  <c r="P185" i="1"/>
  <c r="Q185" i="1"/>
  <c r="J185" i="1"/>
  <c r="T185" i="1"/>
  <c r="L185" i="1"/>
  <c r="S185" i="1"/>
  <c r="G185" i="1"/>
  <c r="X185" i="1"/>
  <c r="V185" i="1"/>
  <c r="U185" i="1"/>
  <c r="M185" i="1"/>
  <c r="W185" i="1"/>
  <c r="O185" i="1"/>
  <c r="E185" i="1"/>
  <c r="R185" i="1"/>
  <c r="F185" i="1"/>
  <c r="N185" i="1"/>
  <c r="I138" i="1"/>
  <c r="Q138" i="1"/>
  <c r="E138" i="1"/>
  <c r="J138" i="1"/>
  <c r="R138" i="1"/>
  <c r="K138" i="1"/>
  <c r="S138" i="1"/>
  <c r="L138" i="1"/>
  <c r="T138" i="1"/>
  <c r="M138" i="1"/>
  <c r="U138" i="1"/>
  <c r="F138" i="1"/>
  <c r="N138" i="1"/>
  <c r="V138" i="1"/>
  <c r="G138" i="1"/>
  <c r="O138" i="1"/>
  <c r="W138" i="1"/>
  <c r="H138" i="1"/>
  <c r="P138" i="1"/>
  <c r="X138" i="1"/>
  <c r="C74" i="1"/>
  <c r="C69" i="1"/>
  <c r="C47" i="1"/>
  <c r="C42" i="1"/>
  <c r="L65" i="1"/>
  <c r="AS69" i="2"/>
  <c r="C14" i="1"/>
  <c r="C55" i="1"/>
  <c r="J59" i="1"/>
  <c r="R59" i="1"/>
  <c r="N59" i="1"/>
  <c r="K59" i="1"/>
  <c r="S59" i="1"/>
  <c r="V59" i="1"/>
  <c r="L59" i="1"/>
  <c r="T59" i="1"/>
  <c r="F59" i="1"/>
  <c r="M59" i="1"/>
  <c r="U59" i="1"/>
  <c r="G59" i="1"/>
  <c r="O59" i="1"/>
  <c r="W59" i="1"/>
  <c r="Q59" i="1"/>
  <c r="H59" i="1"/>
  <c r="P59" i="1"/>
  <c r="X59" i="1"/>
  <c r="I59" i="1"/>
  <c r="E59" i="1"/>
  <c r="G62" i="1"/>
  <c r="O62" i="1"/>
  <c r="W62" i="1"/>
  <c r="H62" i="1"/>
  <c r="P62" i="1"/>
  <c r="X62" i="1"/>
  <c r="I62" i="1"/>
  <c r="Q62" i="1"/>
  <c r="K62" i="1"/>
  <c r="J62" i="1"/>
  <c r="R62" i="1"/>
  <c r="S62" i="1"/>
  <c r="L62" i="1"/>
  <c r="T62" i="1"/>
  <c r="N62" i="1"/>
  <c r="M62" i="1"/>
  <c r="U62" i="1"/>
  <c r="E62" i="1"/>
  <c r="F62" i="1"/>
  <c r="V62" i="1"/>
  <c r="S65" i="1"/>
  <c r="R65" i="1"/>
  <c r="J65" i="1"/>
  <c r="K65" i="1"/>
  <c r="E65" i="1"/>
  <c r="Q65" i="1"/>
  <c r="I65" i="1"/>
  <c r="W65" i="1"/>
  <c r="O65" i="1"/>
  <c r="G65" i="1"/>
  <c r="X65" i="1"/>
  <c r="V65" i="1"/>
  <c r="N65" i="1"/>
  <c r="F65" i="1"/>
  <c r="P65" i="1"/>
  <c r="U65" i="1"/>
  <c r="M65" i="1"/>
  <c r="H65" i="1"/>
  <c r="T65" i="1"/>
  <c r="F12" i="12" l="1"/>
  <c r="R13" i="12"/>
  <c r="L17" i="12"/>
  <c r="O12" i="12"/>
  <c r="D12" i="12"/>
  <c r="E12" i="12"/>
  <c r="P11" i="12"/>
  <c r="K11" i="12"/>
  <c r="U5" i="12"/>
  <c r="C5" i="12"/>
  <c r="K5" i="12"/>
  <c r="T13" i="12"/>
  <c r="K13" i="12"/>
  <c r="M4" i="12"/>
  <c r="C4" i="12"/>
  <c r="G4" i="12"/>
  <c r="J6" i="12"/>
  <c r="Q6" i="12"/>
  <c r="S17" i="12"/>
  <c r="N17" i="12"/>
  <c r="D17" i="12"/>
  <c r="U12" i="12"/>
  <c r="J11" i="12"/>
  <c r="B5" i="12"/>
  <c r="O4" i="12"/>
  <c r="B12" i="12"/>
  <c r="P12" i="12"/>
  <c r="H12" i="12"/>
  <c r="G11" i="12"/>
  <c r="D11" i="12"/>
  <c r="H5" i="12"/>
  <c r="E5" i="12"/>
  <c r="F5" i="12"/>
  <c r="O13" i="12"/>
  <c r="U13" i="12"/>
  <c r="U4" i="12"/>
  <c r="T4" i="12"/>
  <c r="I4" i="12"/>
  <c r="U6" i="12"/>
  <c r="E6" i="12"/>
  <c r="C17" i="12"/>
  <c r="F17" i="12"/>
  <c r="K17" i="12"/>
  <c r="U17" i="12"/>
  <c r="B17" i="12"/>
  <c r="C12" i="12"/>
  <c r="S4" i="12"/>
  <c r="F4" i="12"/>
  <c r="R6" i="12"/>
  <c r="O11" i="12"/>
  <c r="M13" i="12"/>
  <c r="R17" i="12"/>
  <c r="T12" i="12"/>
  <c r="Q12" i="12"/>
  <c r="U11" i="12"/>
  <c r="S11" i="12"/>
  <c r="N11" i="12"/>
  <c r="T5" i="12"/>
  <c r="D5" i="12"/>
  <c r="L13" i="12"/>
  <c r="B13" i="12"/>
  <c r="Q13" i="12"/>
  <c r="N4" i="12"/>
  <c r="B4" i="12"/>
  <c r="H6" i="12"/>
  <c r="B6" i="12"/>
  <c r="T6" i="12"/>
  <c r="J17" i="12"/>
  <c r="M17" i="12"/>
  <c r="N13" i="12"/>
  <c r="Q17" i="12"/>
  <c r="L12" i="12"/>
  <c r="P5" i="12"/>
  <c r="R4" i="12"/>
  <c r="P6" i="12"/>
  <c r="D6" i="12"/>
  <c r="J12" i="12"/>
  <c r="G12" i="12"/>
  <c r="Q11" i="12"/>
  <c r="E11" i="12"/>
  <c r="I11" i="12"/>
  <c r="J5" i="12"/>
  <c r="R5" i="12"/>
  <c r="J13" i="12"/>
  <c r="S13" i="12"/>
  <c r="P13" i="12"/>
  <c r="H4" i="12"/>
  <c r="Q4" i="12"/>
  <c r="I6" i="12"/>
  <c r="K6" i="12"/>
  <c r="O6" i="12"/>
  <c r="P17" i="12"/>
  <c r="E17" i="12"/>
  <c r="Q5" i="12"/>
  <c r="M6" i="12"/>
  <c r="H11" i="12"/>
  <c r="O5" i="12"/>
  <c r="H13" i="12"/>
  <c r="D4" i="12"/>
  <c r="G6" i="12"/>
  <c r="R12" i="12"/>
  <c r="N12" i="12"/>
  <c r="L11" i="12"/>
  <c r="F11" i="12"/>
  <c r="C11" i="12"/>
  <c r="S5" i="12"/>
  <c r="L5" i="12"/>
  <c r="F13" i="12"/>
  <c r="I13" i="12"/>
  <c r="E13" i="12"/>
  <c r="L4" i="12"/>
  <c r="K4" i="12"/>
  <c r="F6" i="12"/>
  <c r="N6" i="12"/>
  <c r="C6" i="12"/>
  <c r="B2" i="12"/>
  <c r="H17" i="12"/>
  <c r="O17" i="12"/>
  <c r="R11" i="12"/>
  <c r="M5" i="12"/>
  <c r="G17" i="12"/>
  <c r="I12" i="12"/>
  <c r="M11" i="12"/>
  <c r="D13" i="12"/>
  <c r="K12" i="12"/>
  <c r="S12" i="12"/>
  <c r="M12" i="12"/>
  <c r="T11" i="12"/>
  <c r="B11" i="12"/>
  <c r="N5" i="12"/>
  <c r="G5" i="12"/>
  <c r="I5" i="12"/>
  <c r="C13" i="12"/>
  <c r="G13" i="12"/>
  <c r="J4" i="12"/>
  <c r="P4" i="12"/>
  <c r="E4" i="12"/>
  <c r="L6" i="12"/>
  <c r="S6" i="12"/>
  <c r="I17" i="12"/>
  <c r="T17" i="12"/>
  <c r="AR546" i="15"/>
  <c r="AR547" i="15"/>
  <c r="AS546" i="15"/>
  <c r="AS547" i="15"/>
  <c r="D282" i="15"/>
  <c r="C346" i="16"/>
  <c r="AS241" i="15"/>
  <c r="AS240" i="15"/>
  <c r="C423" i="16"/>
  <c r="E397" i="16"/>
  <c r="E404" i="16" s="1"/>
  <c r="S397" i="16"/>
  <c r="S404" i="16" s="1"/>
  <c r="P397" i="16"/>
  <c r="P404" i="16" s="1"/>
  <c r="T397" i="16"/>
  <c r="T404" i="16" s="1"/>
  <c r="H397" i="16"/>
  <c r="H404" i="16" s="1"/>
  <c r="R397" i="16"/>
  <c r="R404" i="16" s="1"/>
  <c r="G397" i="16"/>
  <c r="G404" i="16" s="1"/>
  <c r="M397" i="16"/>
  <c r="M404" i="16" s="1"/>
  <c r="Q397" i="16"/>
  <c r="Q404" i="16" s="1"/>
  <c r="O397" i="16"/>
  <c r="O404" i="16" s="1"/>
  <c r="X397" i="16"/>
  <c r="X404" i="16" s="1"/>
  <c r="U397" i="16"/>
  <c r="U404" i="16" s="1"/>
  <c r="K397" i="16"/>
  <c r="K404" i="16" s="1"/>
  <c r="N397" i="16"/>
  <c r="N404" i="16" s="1"/>
  <c r="F397" i="16"/>
  <c r="F404" i="16" s="1"/>
  <c r="J397" i="16"/>
  <c r="J404" i="16" s="1"/>
  <c r="V397" i="16"/>
  <c r="V404" i="16" s="1"/>
  <c r="I397" i="16"/>
  <c r="I404" i="16" s="1"/>
  <c r="L397" i="16"/>
  <c r="L404" i="16" s="1"/>
  <c r="W397" i="16"/>
  <c r="W404" i="16" s="1"/>
  <c r="N323" i="16"/>
  <c r="N330" i="16" s="1"/>
  <c r="L323" i="16"/>
  <c r="L330" i="16" s="1"/>
  <c r="E323" i="16"/>
  <c r="E330" i="16" s="1"/>
  <c r="K323" i="16"/>
  <c r="K330" i="16" s="1"/>
  <c r="R323" i="16"/>
  <c r="R330" i="16" s="1"/>
  <c r="G323" i="16"/>
  <c r="G330" i="16" s="1"/>
  <c r="Q323" i="16"/>
  <c r="Q330" i="16" s="1"/>
  <c r="V323" i="16"/>
  <c r="V330" i="16" s="1"/>
  <c r="P323" i="16"/>
  <c r="P330" i="16" s="1"/>
  <c r="J323" i="16"/>
  <c r="J330" i="16" s="1"/>
  <c r="H323" i="16"/>
  <c r="H330" i="16" s="1"/>
  <c r="W323" i="16"/>
  <c r="W330" i="16" s="1"/>
  <c r="T323" i="16"/>
  <c r="T330" i="16" s="1"/>
  <c r="F323" i="16"/>
  <c r="F330" i="16" s="1"/>
  <c r="X323" i="16"/>
  <c r="X330" i="16" s="1"/>
  <c r="S323" i="16"/>
  <c r="S330" i="16" s="1"/>
  <c r="O323" i="16"/>
  <c r="O330" i="16" s="1"/>
  <c r="U323" i="16"/>
  <c r="U330" i="16" s="1"/>
  <c r="I323" i="16"/>
  <c r="I330" i="16" s="1"/>
  <c r="M323" i="16"/>
  <c r="M330" i="16" s="1"/>
  <c r="K375" i="16"/>
  <c r="H375" i="16"/>
  <c r="O375" i="16"/>
  <c r="N375" i="16"/>
  <c r="W375" i="16"/>
  <c r="R375" i="16"/>
  <c r="Q375" i="16"/>
  <c r="G375" i="16"/>
  <c r="M375" i="16"/>
  <c r="S375" i="16"/>
  <c r="I375" i="16"/>
  <c r="T375" i="16"/>
  <c r="V375" i="16"/>
  <c r="F375" i="16"/>
  <c r="U375" i="16"/>
  <c r="L375" i="16"/>
  <c r="X375" i="16"/>
  <c r="E375" i="16"/>
  <c r="J375" i="16"/>
  <c r="P375" i="16"/>
  <c r="AR162" i="2"/>
  <c r="AS230" i="15"/>
  <c r="AS160" i="2" s="1"/>
  <c r="AS163" i="2" s="1"/>
  <c r="AR233" i="15"/>
  <c r="AR232" i="15"/>
  <c r="J196" i="1"/>
  <c r="J169" i="1"/>
  <c r="E169" i="1"/>
  <c r="E196" i="1"/>
  <c r="H169" i="1"/>
  <c r="H196" i="1"/>
  <c r="M196" i="1"/>
  <c r="M169" i="1"/>
  <c r="Q169" i="1"/>
  <c r="Q196" i="1"/>
  <c r="F169" i="1"/>
  <c r="F196" i="1"/>
  <c r="P169" i="1"/>
  <c r="P196" i="1"/>
  <c r="W169" i="1"/>
  <c r="W196" i="1"/>
  <c r="T196" i="1"/>
  <c r="T169" i="1"/>
  <c r="O169" i="1"/>
  <c r="O196" i="1"/>
  <c r="G169" i="1"/>
  <c r="G196" i="1"/>
  <c r="S196" i="1"/>
  <c r="S169" i="1"/>
  <c r="L196" i="1"/>
  <c r="L169" i="1"/>
  <c r="V169" i="1"/>
  <c r="V196" i="1"/>
  <c r="K196" i="1"/>
  <c r="K169" i="1"/>
  <c r="X169" i="1"/>
  <c r="X196" i="1"/>
  <c r="U196" i="1"/>
  <c r="U169" i="1"/>
  <c r="I169" i="1"/>
  <c r="I196" i="1"/>
  <c r="N169" i="1"/>
  <c r="N196" i="1"/>
  <c r="R196" i="1"/>
  <c r="R169" i="1"/>
  <c r="U219" i="1"/>
  <c r="U191" i="1"/>
  <c r="U164" i="1"/>
  <c r="X219" i="1"/>
  <c r="X191" i="1"/>
  <c r="X164" i="1"/>
  <c r="F219" i="1"/>
  <c r="F191" i="1"/>
  <c r="F164" i="1"/>
  <c r="J219" i="1"/>
  <c r="J191" i="1"/>
  <c r="J164" i="1"/>
  <c r="Q219" i="1"/>
  <c r="Q191" i="1"/>
  <c r="Q164" i="1"/>
  <c r="P219" i="1"/>
  <c r="P191" i="1"/>
  <c r="P164" i="1"/>
  <c r="H219" i="1"/>
  <c r="H191" i="1"/>
  <c r="H164" i="1"/>
  <c r="W219" i="1"/>
  <c r="W191" i="1"/>
  <c r="W164" i="1"/>
  <c r="T219" i="1"/>
  <c r="T164" i="1"/>
  <c r="T191" i="1"/>
  <c r="I219" i="1"/>
  <c r="I191" i="1"/>
  <c r="I164" i="1"/>
  <c r="O219" i="1"/>
  <c r="O191" i="1"/>
  <c r="O164" i="1"/>
  <c r="L219" i="1"/>
  <c r="L191" i="1"/>
  <c r="L164" i="1"/>
  <c r="G219" i="1"/>
  <c r="G191" i="1"/>
  <c r="G164" i="1"/>
  <c r="S219" i="1"/>
  <c r="S191" i="1"/>
  <c r="S164" i="1"/>
  <c r="M219" i="1"/>
  <c r="M191" i="1"/>
  <c r="M164" i="1"/>
  <c r="V219" i="1"/>
  <c r="V191" i="1"/>
  <c r="V164" i="1"/>
  <c r="K219" i="1"/>
  <c r="K191" i="1"/>
  <c r="K164" i="1"/>
  <c r="E219" i="1"/>
  <c r="E191" i="1"/>
  <c r="E164" i="1"/>
  <c r="N219" i="1"/>
  <c r="N191" i="1"/>
  <c r="N164" i="1"/>
  <c r="R219" i="1"/>
  <c r="R191" i="1"/>
  <c r="R164" i="1"/>
  <c r="N372" i="16"/>
  <c r="M372" i="16"/>
  <c r="W372" i="16"/>
  <c r="H372" i="16"/>
  <c r="Q372" i="16"/>
  <c r="L372" i="16"/>
  <c r="U372" i="16"/>
  <c r="S372" i="16"/>
  <c r="E372" i="16"/>
  <c r="K372" i="16"/>
  <c r="R372" i="16"/>
  <c r="T372" i="16"/>
  <c r="O372" i="16"/>
  <c r="G372" i="16"/>
  <c r="I372" i="16"/>
  <c r="X372" i="16"/>
  <c r="V372" i="16"/>
  <c r="P372" i="16"/>
  <c r="J372" i="16"/>
  <c r="F372" i="16"/>
  <c r="C314" i="16"/>
  <c r="C310" i="16"/>
  <c r="C49" i="2"/>
  <c r="E114" i="1"/>
  <c r="C296" i="16"/>
  <c r="D280" i="15"/>
  <c r="D283" i="15"/>
  <c r="D284" i="15"/>
  <c r="D288" i="15"/>
  <c r="D281" i="15"/>
  <c r="E204" i="1"/>
  <c r="U141" i="1"/>
  <c r="U152" i="1" s="1"/>
  <c r="H141" i="1"/>
  <c r="H152" i="1" s="1"/>
  <c r="O141" i="1"/>
  <c r="O152" i="1" s="1"/>
  <c r="L141" i="1"/>
  <c r="L152" i="1" s="1"/>
  <c r="F141" i="1"/>
  <c r="F152" i="1" s="1"/>
  <c r="Q141" i="1"/>
  <c r="Q152" i="1" s="1"/>
  <c r="I141" i="1"/>
  <c r="I152" i="1" s="1"/>
  <c r="G141" i="1"/>
  <c r="G152" i="1" s="1"/>
  <c r="S141" i="1"/>
  <c r="S152" i="1" s="1"/>
  <c r="X141" i="1"/>
  <c r="X152" i="1" s="1"/>
  <c r="E141" i="1"/>
  <c r="E152" i="1" s="1"/>
  <c r="M141" i="1"/>
  <c r="M152" i="1" s="1"/>
  <c r="V141" i="1"/>
  <c r="V152" i="1" s="1"/>
  <c r="K141" i="1"/>
  <c r="K152" i="1" s="1"/>
  <c r="J141" i="1"/>
  <c r="J152" i="1" s="1"/>
  <c r="P141" i="1"/>
  <c r="P152" i="1" s="1"/>
  <c r="W141" i="1"/>
  <c r="W152" i="1" s="1"/>
  <c r="T141" i="1"/>
  <c r="T152" i="1" s="1"/>
  <c r="N141" i="1"/>
  <c r="N152" i="1" s="1"/>
  <c r="R141" i="1"/>
  <c r="R152" i="1" s="1"/>
  <c r="C98" i="1"/>
  <c r="C93" i="1"/>
  <c r="C90" i="1"/>
  <c r="C45" i="1"/>
  <c r="C40" i="1"/>
  <c r="C37" i="1"/>
  <c r="C34" i="1"/>
  <c r="C31" i="1"/>
  <c r="C28" i="1"/>
  <c r="C20" i="1"/>
  <c r="D20" i="1"/>
  <c r="D23" i="1"/>
  <c r="I15" i="1"/>
  <c r="I18" i="1" s="1"/>
  <c r="E485" i="16" l="1"/>
  <c r="I7" i="12"/>
  <c r="G7" i="12"/>
  <c r="F15" i="12"/>
  <c r="C15" i="12"/>
  <c r="O14" i="12"/>
  <c r="H7" i="12"/>
  <c r="J18" i="12"/>
  <c r="I14" i="12"/>
  <c r="Q14" i="12"/>
  <c r="E18" i="12"/>
  <c r="G14" i="12"/>
  <c r="R7" i="12"/>
  <c r="F8" i="12"/>
  <c r="S8" i="12"/>
  <c r="L8" i="12"/>
  <c r="C8" i="12"/>
  <c r="B8" i="12"/>
  <c r="F18" i="12"/>
  <c r="U18" i="12"/>
  <c r="L15" i="12"/>
  <c r="O18" i="12"/>
  <c r="H14" i="12"/>
  <c r="P7" i="12"/>
  <c r="I18" i="12"/>
  <c r="Q7" i="12"/>
  <c r="M7" i="12"/>
  <c r="G18" i="12"/>
  <c r="R14" i="12"/>
  <c r="R8" i="12"/>
  <c r="I8" i="12"/>
  <c r="Q8" i="12"/>
  <c r="N15" i="12"/>
  <c r="G8" i="12"/>
  <c r="O7" i="12"/>
  <c r="E14" i="12"/>
  <c r="S15" i="12"/>
  <c r="B15" i="12"/>
  <c r="K7" i="12"/>
  <c r="H18" i="12"/>
  <c r="P14" i="12"/>
  <c r="L7" i="12"/>
  <c r="Q18" i="12"/>
  <c r="M14" i="12"/>
  <c r="C7" i="12"/>
  <c r="R18" i="12"/>
  <c r="R15" i="12"/>
  <c r="I15" i="12"/>
  <c r="Q15" i="12"/>
  <c r="N8" i="12"/>
  <c r="G15" i="12"/>
  <c r="B18" i="12"/>
  <c r="K14" i="12"/>
  <c r="S7" i="12"/>
  <c r="P18" i="12"/>
  <c r="L14" i="12"/>
  <c r="T7" i="12"/>
  <c r="M18" i="12"/>
  <c r="C14" i="12"/>
  <c r="O8" i="12"/>
  <c r="U15" i="12"/>
  <c r="P8" i="12"/>
  <c r="T15" i="12"/>
  <c r="J8" i="12"/>
  <c r="J14" i="12"/>
  <c r="K18" i="12"/>
  <c r="S14" i="12"/>
  <c r="D7" i="12"/>
  <c r="L18" i="12"/>
  <c r="T14" i="12"/>
  <c r="N7" i="12"/>
  <c r="C18" i="12"/>
  <c r="O15" i="12"/>
  <c r="U8" i="12"/>
  <c r="P15" i="12"/>
  <c r="T8" i="12"/>
  <c r="J15" i="12"/>
  <c r="B7" i="12"/>
  <c r="S18" i="12"/>
  <c r="D14" i="12"/>
  <c r="F7" i="12"/>
  <c r="T18" i="12"/>
  <c r="N14" i="12"/>
  <c r="U7" i="12"/>
  <c r="K15" i="12"/>
  <c r="H8" i="12"/>
  <c r="D15" i="12"/>
  <c r="M15" i="12"/>
  <c r="E15" i="12"/>
  <c r="E193" i="1"/>
  <c r="J7" i="12"/>
  <c r="D18" i="12"/>
  <c r="F14" i="12"/>
  <c r="E7" i="12"/>
  <c r="N18" i="12"/>
  <c r="U14" i="12"/>
  <c r="K8" i="12"/>
  <c r="H15" i="12"/>
  <c r="D8" i="12"/>
  <c r="M8" i="12"/>
  <c r="E8" i="12"/>
  <c r="X347" i="16"/>
  <c r="S347" i="16"/>
  <c r="F347" i="16"/>
  <c r="I347" i="16"/>
  <c r="L347" i="16"/>
  <c r="N347" i="16"/>
  <c r="Q347" i="16"/>
  <c r="T347" i="16"/>
  <c r="E347" i="16"/>
  <c r="M347" i="16"/>
  <c r="H347" i="16"/>
  <c r="V347" i="16"/>
  <c r="O347" i="16"/>
  <c r="P347" i="16"/>
  <c r="J347" i="16"/>
  <c r="R347" i="16"/>
  <c r="K347" i="16"/>
  <c r="U347" i="16"/>
  <c r="G347" i="16"/>
  <c r="W347" i="16"/>
  <c r="D287" i="15"/>
  <c r="Q516" i="16" s="1"/>
  <c r="C349" i="16"/>
  <c r="E424" i="16"/>
  <c r="C209" i="5" s="1"/>
  <c r="B23" i="17"/>
  <c r="AS162" i="2"/>
  <c r="AS233" i="15"/>
  <c r="AS232" i="15"/>
  <c r="C324" i="15"/>
  <c r="B14" i="12"/>
  <c r="X585" i="16"/>
  <c r="X476" i="16"/>
  <c r="X544" i="16"/>
  <c r="X378" i="16"/>
  <c r="X382" i="16"/>
  <c r="X385" i="16" s="1"/>
  <c r="X598" i="16" s="1"/>
  <c r="S585" i="16"/>
  <c r="S378" i="16"/>
  <c r="S476" i="16"/>
  <c r="S382" i="16"/>
  <c r="S385" i="16" s="1"/>
  <c r="S598" i="16" s="1"/>
  <c r="S544" i="16"/>
  <c r="I585" i="16"/>
  <c r="I378" i="16"/>
  <c r="I544" i="16"/>
  <c r="I476" i="16"/>
  <c r="I382" i="16"/>
  <c r="I385" i="16" s="1"/>
  <c r="I598" i="16" s="1"/>
  <c r="U585" i="16"/>
  <c r="U476" i="16"/>
  <c r="U544" i="16"/>
  <c r="U382" i="16"/>
  <c r="U385" i="16" s="1"/>
  <c r="U598" i="16" s="1"/>
  <c r="U378" i="16"/>
  <c r="G544" i="16"/>
  <c r="G585" i="16"/>
  <c r="G476" i="16"/>
  <c r="G378" i="16"/>
  <c r="G382" i="16"/>
  <c r="G385" i="16" s="1"/>
  <c r="G598" i="16" s="1"/>
  <c r="L585" i="16"/>
  <c r="L378" i="16"/>
  <c r="L476" i="16"/>
  <c r="L544" i="16"/>
  <c r="L382" i="16"/>
  <c r="L385" i="16" s="1"/>
  <c r="L598" i="16" s="1"/>
  <c r="O585" i="16"/>
  <c r="O382" i="16"/>
  <c r="O385" i="16" s="1"/>
  <c r="O598" i="16" s="1"/>
  <c r="O476" i="16"/>
  <c r="O378" i="16"/>
  <c r="O544" i="16"/>
  <c r="Q585" i="16"/>
  <c r="Q476" i="16"/>
  <c r="Q544" i="16"/>
  <c r="Q382" i="16"/>
  <c r="Q385" i="16" s="1"/>
  <c r="Q598" i="16" s="1"/>
  <c r="Q378" i="16"/>
  <c r="F585" i="16"/>
  <c r="F544" i="16"/>
  <c r="F476" i="16"/>
  <c r="F378" i="16"/>
  <c r="F382" i="16"/>
  <c r="F385" i="16" s="1"/>
  <c r="F598" i="16" s="1"/>
  <c r="T585" i="16"/>
  <c r="T476" i="16"/>
  <c r="T378" i="16"/>
  <c r="T544" i="16"/>
  <c r="T382" i="16"/>
  <c r="T385" i="16" s="1"/>
  <c r="T598" i="16" s="1"/>
  <c r="H585" i="16"/>
  <c r="H378" i="16"/>
  <c r="H476" i="16"/>
  <c r="H544" i="16"/>
  <c r="H382" i="16"/>
  <c r="H385" i="16" s="1"/>
  <c r="H598" i="16" s="1"/>
  <c r="J585" i="16"/>
  <c r="J378" i="16"/>
  <c r="J544" i="16"/>
  <c r="J382" i="16"/>
  <c r="J385" i="16" s="1"/>
  <c r="J598" i="16" s="1"/>
  <c r="J476" i="16"/>
  <c r="R585" i="16"/>
  <c r="R476" i="16"/>
  <c r="R382" i="16"/>
  <c r="R385" i="16" s="1"/>
  <c r="R598" i="16" s="1"/>
  <c r="R378" i="16"/>
  <c r="R544" i="16"/>
  <c r="W585" i="16"/>
  <c r="W378" i="16"/>
  <c r="W544" i="16"/>
  <c r="W382" i="16"/>
  <c r="W385" i="16" s="1"/>
  <c r="W598" i="16" s="1"/>
  <c r="W476" i="16"/>
  <c r="P585" i="16"/>
  <c r="P476" i="16"/>
  <c r="P544" i="16"/>
  <c r="P382" i="16"/>
  <c r="P385" i="16" s="1"/>
  <c r="P598" i="16" s="1"/>
  <c r="P378" i="16"/>
  <c r="K585" i="16"/>
  <c r="K544" i="16"/>
  <c r="K378" i="16"/>
  <c r="K476" i="16"/>
  <c r="K382" i="16"/>
  <c r="K385" i="16" s="1"/>
  <c r="K598" i="16" s="1"/>
  <c r="M585" i="16"/>
  <c r="M378" i="16"/>
  <c r="M476" i="16"/>
  <c r="M544" i="16"/>
  <c r="M382" i="16"/>
  <c r="M385" i="16" s="1"/>
  <c r="M598" i="16" s="1"/>
  <c r="V585" i="16"/>
  <c r="V476" i="16"/>
  <c r="V544" i="16"/>
  <c r="V378" i="16"/>
  <c r="V382" i="16"/>
  <c r="V385" i="16" s="1"/>
  <c r="V598" i="16" s="1"/>
  <c r="E382" i="16"/>
  <c r="E385" i="16" s="1"/>
  <c r="E598" i="16" s="1"/>
  <c r="E476" i="16"/>
  <c r="E585" i="16"/>
  <c r="E544" i="16"/>
  <c r="E378" i="16"/>
  <c r="N585" i="16"/>
  <c r="N382" i="16"/>
  <c r="N385" i="16" s="1"/>
  <c r="N598" i="16" s="1"/>
  <c r="N544" i="16"/>
  <c r="N476" i="16"/>
  <c r="N378" i="16"/>
  <c r="C299" i="16"/>
  <c r="V300" i="16" s="1"/>
  <c r="V305" i="16" s="1"/>
  <c r="F312" i="16"/>
  <c r="E312" i="16"/>
  <c r="H312" i="16"/>
  <c r="G312" i="16"/>
  <c r="I312" i="16"/>
  <c r="J312" i="16"/>
  <c r="K312" i="16"/>
  <c r="L312" i="16"/>
  <c r="M312" i="16"/>
  <c r="N312" i="16"/>
  <c r="O312" i="16"/>
  <c r="P312" i="16"/>
  <c r="Q312" i="16"/>
  <c r="R312" i="16"/>
  <c r="S312" i="16"/>
  <c r="T312" i="16"/>
  <c r="U312" i="16"/>
  <c r="V312" i="16"/>
  <c r="W312" i="16"/>
  <c r="X312" i="16"/>
  <c r="I316" i="16"/>
  <c r="G316" i="16"/>
  <c r="E316" i="16"/>
  <c r="F316" i="16"/>
  <c r="K316" i="16"/>
  <c r="J316" i="16"/>
  <c r="H316" i="16"/>
  <c r="L316" i="16"/>
  <c r="M316" i="16"/>
  <c r="N316" i="16"/>
  <c r="O316" i="16"/>
  <c r="P316" i="16"/>
  <c r="Q316" i="16"/>
  <c r="R316" i="16"/>
  <c r="S316" i="16"/>
  <c r="T316" i="16"/>
  <c r="U316" i="16"/>
  <c r="V316" i="16"/>
  <c r="W316" i="16"/>
  <c r="X316" i="16"/>
  <c r="C23" i="1"/>
  <c r="E25" i="1" s="1"/>
  <c r="C146" i="1"/>
  <c r="V198" i="1"/>
  <c r="I171" i="1"/>
  <c r="X171" i="1"/>
  <c r="H198" i="1"/>
  <c r="N193" i="1"/>
  <c r="P193" i="1"/>
  <c r="V166" i="1"/>
  <c r="X193" i="1"/>
  <c r="G193" i="1"/>
  <c r="I193" i="1"/>
  <c r="F166" i="1"/>
  <c r="L198" i="1"/>
  <c r="H193" i="1"/>
  <c r="J166" i="1"/>
  <c r="P198" i="1"/>
  <c r="L193" i="1"/>
  <c r="N171" i="1"/>
  <c r="W166" i="1"/>
  <c r="P171" i="1"/>
  <c r="K198" i="1"/>
  <c r="V171" i="1"/>
  <c r="E198" i="1"/>
  <c r="G166" i="1"/>
  <c r="F198" i="1"/>
  <c r="H171" i="1"/>
  <c r="M198" i="1"/>
  <c r="L171" i="1"/>
  <c r="T198" i="1"/>
  <c r="I166" i="1"/>
  <c r="R166" i="1"/>
  <c r="N166" i="1"/>
  <c r="W171" i="1"/>
  <c r="K166" i="1"/>
  <c r="E171" i="1"/>
  <c r="G198" i="1"/>
  <c r="Q171" i="1"/>
  <c r="F193" i="1"/>
  <c r="O171" i="1"/>
  <c r="H166" i="1"/>
  <c r="T166" i="1"/>
  <c r="N198" i="1"/>
  <c r="V193" i="1"/>
  <c r="F171" i="1"/>
  <c r="U198" i="1"/>
  <c r="R171" i="1"/>
  <c r="W193" i="1"/>
  <c r="J193" i="1"/>
  <c r="K171" i="1"/>
  <c r="M193" i="1"/>
  <c r="E166" i="1"/>
  <c r="S166" i="1"/>
  <c r="G171" i="1"/>
  <c r="Q198" i="1"/>
  <c r="O193" i="1"/>
  <c r="X198" i="1"/>
  <c r="R193" i="1"/>
  <c r="T171" i="1"/>
  <c r="W198" i="1"/>
  <c r="J171" i="1"/>
  <c r="K193" i="1"/>
  <c r="M166" i="1"/>
  <c r="S171" i="1"/>
  <c r="Q166" i="1"/>
  <c r="O198" i="1"/>
  <c r="U193" i="1"/>
  <c r="P166" i="1"/>
  <c r="S198" i="1"/>
  <c r="U171" i="1"/>
  <c r="R198" i="1"/>
  <c r="T193" i="1"/>
  <c r="J198" i="1"/>
  <c r="M171" i="1"/>
  <c r="X166" i="1"/>
  <c r="S193" i="1"/>
  <c r="I198" i="1"/>
  <c r="Q193" i="1"/>
  <c r="L166" i="1"/>
  <c r="O166" i="1"/>
  <c r="U166" i="1"/>
  <c r="D290" i="15"/>
  <c r="C479" i="15"/>
  <c r="D285" i="15"/>
  <c r="L514" i="16" s="1"/>
  <c r="H526" i="16"/>
  <c r="U499" i="16"/>
  <c r="F449" i="16"/>
  <c r="X431" i="16"/>
  <c r="W577" i="16"/>
  <c r="W535" i="16"/>
  <c r="S499" i="16"/>
  <c r="W499" i="16"/>
  <c r="X526" i="16"/>
  <c r="L577" i="16"/>
  <c r="Q517" i="16"/>
  <c r="W517" i="16"/>
  <c r="Q526" i="16"/>
  <c r="X449" i="16"/>
  <c r="I467" i="16"/>
  <c r="H577" i="16"/>
  <c r="N526" i="16"/>
  <c r="U449" i="16"/>
  <c r="P577" i="16"/>
  <c r="G449" i="16"/>
  <c r="M535" i="16"/>
  <c r="G431" i="16"/>
  <c r="J431" i="16"/>
  <c r="S517" i="16"/>
  <c r="T526" i="16"/>
  <c r="R458" i="16"/>
  <c r="P499" i="16"/>
  <c r="L535" i="16"/>
  <c r="G526" i="16"/>
  <c r="V458" i="16"/>
  <c r="M499" i="16"/>
  <c r="T499" i="16"/>
  <c r="O499" i="16"/>
  <c r="S458" i="16"/>
  <c r="I535" i="16"/>
  <c r="Q535" i="16"/>
  <c r="M517" i="16"/>
  <c r="H449" i="16"/>
  <c r="F577" i="16"/>
  <c r="Q499" i="16"/>
  <c r="N535" i="16"/>
  <c r="L458" i="16"/>
  <c r="X535" i="16"/>
  <c r="U517" i="16"/>
  <c r="P449" i="16"/>
  <c r="R517" i="16"/>
  <c r="E449" i="16"/>
  <c r="E535" i="16"/>
  <c r="E467" i="16"/>
  <c r="U431" i="16"/>
  <c r="J535" i="16"/>
  <c r="T535" i="16"/>
  <c r="K577" i="16"/>
  <c r="P431" i="16"/>
  <c r="Q458" i="16"/>
  <c r="V535" i="16"/>
  <c r="K499" i="16"/>
  <c r="O517" i="16"/>
  <c r="X517" i="16"/>
  <c r="V499" i="16"/>
  <c r="S431" i="16"/>
  <c r="W458" i="16"/>
  <c r="F458" i="16"/>
  <c r="K535" i="16"/>
  <c r="J499" i="16"/>
  <c r="Q467" i="16"/>
  <c r="W467" i="16"/>
  <c r="O535" i="16"/>
  <c r="T431" i="16"/>
  <c r="T449" i="16"/>
  <c r="G577" i="16"/>
  <c r="Q577" i="16"/>
  <c r="H467" i="16"/>
  <c r="S535" i="16"/>
  <c r="F485" i="16"/>
  <c r="V577" i="16"/>
  <c r="S526" i="16"/>
  <c r="M526" i="16"/>
  <c r="X499" i="16"/>
  <c r="P535" i="16"/>
  <c r="O526" i="16"/>
  <c r="V449" i="16"/>
  <c r="U458" i="16"/>
  <c r="L431" i="16"/>
  <c r="G499" i="16"/>
  <c r="W431" i="16"/>
  <c r="J467" i="16"/>
  <c r="I458" i="16"/>
  <c r="P526" i="16"/>
  <c r="K517" i="16"/>
  <c r="F517" i="16"/>
  <c r="F499" i="16"/>
  <c r="N577" i="16"/>
  <c r="O458" i="16"/>
  <c r="M449" i="16"/>
  <c r="X467" i="16"/>
  <c r="O577" i="16"/>
  <c r="E577" i="16"/>
  <c r="R526" i="16"/>
  <c r="T458" i="16"/>
  <c r="K431" i="16"/>
  <c r="S449" i="16"/>
  <c r="I449" i="16"/>
  <c r="G535" i="16"/>
  <c r="O467" i="16"/>
  <c r="N517" i="16"/>
  <c r="U526" i="16"/>
  <c r="P517" i="16"/>
  <c r="G467" i="16"/>
  <c r="F431" i="16"/>
  <c r="G517" i="16"/>
  <c r="M467" i="16"/>
  <c r="N458" i="16"/>
  <c r="F526" i="16"/>
  <c r="F535" i="16"/>
  <c r="N499" i="16"/>
  <c r="J449" i="16"/>
  <c r="J526" i="16"/>
  <c r="M458" i="16"/>
  <c r="U467" i="16"/>
  <c r="K449" i="16"/>
  <c r="R431" i="16"/>
  <c r="S467" i="16"/>
  <c r="W526" i="16"/>
  <c r="T517" i="16"/>
  <c r="F467" i="16"/>
  <c r="O449" i="16"/>
  <c r="L526" i="16"/>
  <c r="P467" i="16"/>
  <c r="L499" i="16"/>
  <c r="I517" i="16"/>
  <c r="L449" i="16"/>
  <c r="E526" i="16"/>
  <c r="S577" i="16"/>
  <c r="W449" i="16"/>
  <c r="R467" i="16"/>
  <c r="V526" i="16"/>
  <c r="K467" i="16"/>
  <c r="G458" i="16"/>
  <c r="P458" i="16"/>
  <c r="U535" i="16"/>
  <c r="R449" i="16"/>
  <c r="K526" i="16"/>
  <c r="M431" i="16"/>
  <c r="X458" i="16"/>
  <c r="N467" i="16"/>
  <c r="J577" i="16"/>
  <c r="H535" i="16"/>
  <c r="V431" i="16"/>
  <c r="O431" i="16"/>
  <c r="E553" i="16"/>
  <c r="H458" i="16"/>
  <c r="T467" i="16"/>
  <c r="T577" i="16"/>
  <c r="E431" i="16"/>
  <c r="I499" i="16"/>
  <c r="U577" i="16"/>
  <c r="J458" i="16"/>
  <c r="L467" i="16"/>
  <c r="L517" i="16"/>
  <c r="R535" i="16"/>
  <c r="M577" i="16"/>
  <c r="E458" i="16"/>
  <c r="Q431" i="16"/>
  <c r="N431" i="16"/>
  <c r="H499" i="16"/>
  <c r="V467" i="16"/>
  <c r="N449" i="16"/>
  <c r="R499" i="16"/>
  <c r="I526" i="16"/>
  <c r="H431" i="16"/>
  <c r="E517" i="16"/>
  <c r="I431" i="16"/>
  <c r="I577" i="16"/>
  <c r="H517" i="16"/>
  <c r="E499" i="16"/>
  <c r="X577" i="16"/>
  <c r="K458" i="16"/>
  <c r="Q449" i="16"/>
  <c r="V517" i="16"/>
  <c r="J517" i="16"/>
  <c r="F553" i="16"/>
  <c r="R577" i="16"/>
  <c r="G553" i="16"/>
  <c r="G485" i="16"/>
  <c r="H553" i="16"/>
  <c r="H485" i="16"/>
  <c r="I553" i="16"/>
  <c r="I485" i="16"/>
  <c r="J553" i="16"/>
  <c r="J485" i="16"/>
  <c r="K553" i="16"/>
  <c r="K485" i="16"/>
  <c r="L553" i="16"/>
  <c r="L485" i="16"/>
  <c r="M485" i="16"/>
  <c r="M553" i="16"/>
  <c r="N485" i="16"/>
  <c r="N553" i="16"/>
  <c r="O553" i="16"/>
  <c r="O485" i="16"/>
  <c r="P553" i="16"/>
  <c r="P485" i="16"/>
  <c r="Q553" i="16"/>
  <c r="Q485" i="16"/>
  <c r="R553" i="16"/>
  <c r="R485" i="16"/>
  <c r="S485" i="16"/>
  <c r="S553" i="16"/>
  <c r="T553" i="16"/>
  <c r="T485" i="16"/>
  <c r="U553" i="16"/>
  <c r="U485" i="16"/>
  <c r="V485" i="16"/>
  <c r="V553" i="16"/>
  <c r="W553" i="16"/>
  <c r="W485" i="16"/>
  <c r="X553" i="16"/>
  <c r="X485" i="16"/>
  <c r="D289" i="15"/>
  <c r="Q468" i="16" s="1"/>
  <c r="C399" i="16"/>
  <c r="D286" i="15"/>
  <c r="I533" i="16" s="1"/>
  <c r="C325" i="16"/>
  <c r="P297" i="16"/>
  <c r="U297" i="16"/>
  <c r="X297" i="16"/>
  <c r="F297" i="16"/>
  <c r="H297" i="16"/>
  <c r="I297" i="16"/>
  <c r="N297" i="16"/>
  <c r="E297" i="16"/>
  <c r="Q297" i="16"/>
  <c r="V297" i="16"/>
  <c r="M297" i="16"/>
  <c r="G297" i="16"/>
  <c r="R297" i="16"/>
  <c r="J297" i="16"/>
  <c r="O297" i="16"/>
  <c r="T297" i="16"/>
  <c r="K297" i="16"/>
  <c r="W297" i="16"/>
  <c r="S297" i="16"/>
  <c r="L297" i="16"/>
  <c r="I144" i="1"/>
  <c r="I179" i="1"/>
  <c r="F3" i="12"/>
  <c r="L144" i="1"/>
  <c r="I3" i="12"/>
  <c r="L179" i="1"/>
  <c r="P144" i="1"/>
  <c r="M3" i="12"/>
  <c r="P179" i="1"/>
  <c r="V144" i="1"/>
  <c r="V179" i="1"/>
  <c r="S3" i="12"/>
  <c r="N144" i="1"/>
  <c r="N179" i="1"/>
  <c r="K3" i="12"/>
  <c r="F144" i="1"/>
  <c r="F179" i="1"/>
  <c r="C3" i="12"/>
  <c r="W144" i="1"/>
  <c r="W179" i="1"/>
  <c r="T3" i="12"/>
  <c r="K144" i="1"/>
  <c r="H3" i="12"/>
  <c r="K179" i="1"/>
  <c r="R144" i="1"/>
  <c r="O3" i="12"/>
  <c r="R179" i="1"/>
  <c r="Q144" i="1"/>
  <c r="Q179" i="1"/>
  <c r="N3" i="12"/>
  <c r="O144" i="1"/>
  <c r="O179" i="1"/>
  <c r="L3" i="12"/>
  <c r="X144" i="1"/>
  <c r="X179" i="1"/>
  <c r="U3" i="12"/>
  <c r="J144" i="1"/>
  <c r="G3" i="12"/>
  <c r="J179" i="1"/>
  <c r="H144" i="1"/>
  <c r="H179" i="1"/>
  <c r="E3" i="12"/>
  <c r="E144" i="1"/>
  <c r="B3" i="12"/>
  <c r="E179" i="1"/>
  <c r="G144" i="1"/>
  <c r="G179" i="1"/>
  <c r="D3" i="12"/>
  <c r="M144" i="1"/>
  <c r="J3" i="12"/>
  <c r="M179" i="1"/>
  <c r="S144" i="1"/>
  <c r="P3" i="12"/>
  <c r="S179" i="1"/>
  <c r="T144" i="1"/>
  <c r="T179" i="1"/>
  <c r="Q3" i="12"/>
  <c r="U144" i="1"/>
  <c r="R3" i="12"/>
  <c r="U179" i="1"/>
  <c r="U206" i="1"/>
  <c r="R206" i="1"/>
  <c r="W206" i="1"/>
  <c r="O206" i="1"/>
  <c r="N206" i="1"/>
  <c r="F206" i="1"/>
  <c r="P206" i="1"/>
  <c r="M206" i="1"/>
  <c r="E206" i="1"/>
  <c r="Q206" i="1"/>
  <c r="X206" i="1"/>
  <c r="L206" i="1"/>
  <c r="V206" i="1"/>
  <c r="K206" i="1"/>
  <c r="H206" i="1"/>
  <c r="G206" i="1"/>
  <c r="T206" i="1"/>
  <c r="J206" i="1"/>
  <c r="S206" i="1"/>
  <c r="I206" i="1"/>
  <c r="V207" i="1"/>
  <c r="N207" i="1"/>
  <c r="F207" i="1"/>
  <c r="S207" i="1"/>
  <c r="K207" i="1"/>
  <c r="R207" i="1"/>
  <c r="J207" i="1"/>
  <c r="X207" i="1"/>
  <c r="P207" i="1"/>
  <c r="H207" i="1"/>
  <c r="Q207" i="1"/>
  <c r="O207" i="1"/>
  <c r="T207" i="1"/>
  <c r="M207" i="1"/>
  <c r="E207" i="1"/>
  <c r="L207" i="1"/>
  <c r="I207" i="1"/>
  <c r="U207" i="1"/>
  <c r="W207" i="1"/>
  <c r="G207" i="1"/>
  <c r="W208" i="1"/>
  <c r="O208" i="1"/>
  <c r="G208" i="1"/>
  <c r="T208" i="1"/>
  <c r="L208" i="1"/>
  <c r="S208" i="1"/>
  <c r="K208" i="1"/>
  <c r="Q208" i="1"/>
  <c r="I208" i="1"/>
  <c r="V208" i="1"/>
  <c r="F208" i="1"/>
  <c r="X208" i="1"/>
  <c r="U208" i="1"/>
  <c r="E208" i="1"/>
  <c r="R208" i="1"/>
  <c r="P208" i="1"/>
  <c r="J208" i="1"/>
  <c r="H208" i="1"/>
  <c r="N208" i="1"/>
  <c r="M208" i="1"/>
  <c r="E91" i="1"/>
  <c r="C87" i="5" s="1"/>
  <c r="I94" i="1"/>
  <c r="G88" i="5" s="1"/>
  <c r="I73" i="1"/>
  <c r="I68" i="1"/>
  <c r="F32" i="1"/>
  <c r="J38" i="1"/>
  <c r="J35" i="1"/>
  <c r="I41" i="1"/>
  <c r="I43" i="1" s="1"/>
  <c r="Q91" i="1"/>
  <c r="O87" i="5" s="1"/>
  <c r="I91" i="1"/>
  <c r="G87" i="5" s="1"/>
  <c r="U38" i="1"/>
  <c r="M38" i="1"/>
  <c r="U91" i="1"/>
  <c r="S87" i="5" s="1"/>
  <c r="M91" i="1"/>
  <c r="K87" i="5" s="1"/>
  <c r="E38" i="1"/>
  <c r="Q38" i="1"/>
  <c r="I38" i="1"/>
  <c r="T91" i="1"/>
  <c r="R87" i="5" s="1"/>
  <c r="L91" i="1"/>
  <c r="J87" i="5" s="1"/>
  <c r="X38" i="1"/>
  <c r="P38" i="1"/>
  <c r="H38" i="1"/>
  <c r="S91" i="1"/>
  <c r="Q87" i="5" s="1"/>
  <c r="K91" i="1"/>
  <c r="I87" i="5" s="1"/>
  <c r="W38" i="1"/>
  <c r="O38" i="1"/>
  <c r="G38" i="1"/>
  <c r="R91" i="1"/>
  <c r="P87" i="5" s="1"/>
  <c r="J91" i="1"/>
  <c r="H87" i="5" s="1"/>
  <c r="V38" i="1"/>
  <c r="N38" i="1"/>
  <c r="F38" i="1"/>
  <c r="X91" i="1"/>
  <c r="V87" i="5" s="1"/>
  <c r="P91" i="1"/>
  <c r="N87" i="5" s="1"/>
  <c r="H91" i="1"/>
  <c r="F87" i="5" s="1"/>
  <c r="T38" i="1"/>
  <c r="L38" i="1"/>
  <c r="W91" i="1"/>
  <c r="U87" i="5" s="1"/>
  <c r="O91" i="1"/>
  <c r="M87" i="5" s="1"/>
  <c r="G91" i="1"/>
  <c r="E87" i="5" s="1"/>
  <c r="S38" i="1"/>
  <c r="K38" i="1"/>
  <c r="V91" i="1"/>
  <c r="T87" i="5" s="1"/>
  <c r="N91" i="1"/>
  <c r="L87" i="5" s="1"/>
  <c r="F91" i="1"/>
  <c r="D87" i="5" s="1"/>
  <c r="R38" i="1"/>
  <c r="X35" i="1"/>
  <c r="W35" i="1"/>
  <c r="O35" i="1"/>
  <c r="I35" i="1"/>
  <c r="G35" i="1"/>
  <c r="E35" i="1"/>
  <c r="Q35" i="1"/>
  <c r="I46" i="1"/>
  <c r="I48" i="1" s="1"/>
  <c r="P35" i="1"/>
  <c r="H35" i="1"/>
  <c r="V35" i="1"/>
  <c r="N35" i="1"/>
  <c r="F35" i="1"/>
  <c r="U35" i="1"/>
  <c r="M35" i="1"/>
  <c r="T35" i="1"/>
  <c r="L35" i="1"/>
  <c r="S35" i="1"/>
  <c r="K35" i="1"/>
  <c r="R35" i="1"/>
  <c r="M32" i="1"/>
  <c r="I56" i="1"/>
  <c r="U32" i="1"/>
  <c r="T32" i="1"/>
  <c r="L32" i="1"/>
  <c r="S32" i="1"/>
  <c r="K32" i="1"/>
  <c r="R32" i="1"/>
  <c r="J32" i="1"/>
  <c r="E32" i="1"/>
  <c r="Q32" i="1"/>
  <c r="I32" i="1"/>
  <c r="X32" i="1"/>
  <c r="P32" i="1"/>
  <c r="H32" i="1"/>
  <c r="W32" i="1"/>
  <c r="O32" i="1"/>
  <c r="G32" i="1"/>
  <c r="V32" i="1"/>
  <c r="N32" i="1"/>
  <c r="M15" i="1"/>
  <c r="P15" i="1"/>
  <c r="W15" i="1"/>
  <c r="L15" i="1"/>
  <c r="O15" i="1"/>
  <c r="N15" i="1"/>
  <c r="X15" i="1"/>
  <c r="V15" i="1"/>
  <c r="H15" i="1"/>
  <c r="U15" i="1"/>
  <c r="G15" i="1"/>
  <c r="G94" i="1" s="1"/>
  <c r="E88" i="5" s="1"/>
  <c r="T15" i="1"/>
  <c r="F15" i="1"/>
  <c r="S15" i="1"/>
  <c r="K15" i="1"/>
  <c r="R15" i="1"/>
  <c r="J15" i="1"/>
  <c r="E15" i="1"/>
  <c r="E18" i="1" s="1"/>
  <c r="Q15" i="1"/>
  <c r="G10" i="12" l="1"/>
  <c r="D16" i="12"/>
  <c r="K10" i="12"/>
  <c r="B10" i="12"/>
  <c r="G16" i="12"/>
  <c r="N10" i="12"/>
  <c r="K16" i="12"/>
  <c r="R10" i="12"/>
  <c r="P16" i="12"/>
  <c r="N16" i="12"/>
  <c r="T10" i="12"/>
  <c r="I16" i="12"/>
  <c r="D10" i="12"/>
  <c r="M16" i="12"/>
  <c r="I10" i="12"/>
  <c r="J10" i="12"/>
  <c r="B16" i="12"/>
  <c r="U10" i="12"/>
  <c r="O10" i="12"/>
  <c r="T16" i="12"/>
  <c r="S10" i="12"/>
  <c r="Q16" i="12"/>
  <c r="P10" i="12"/>
  <c r="H16" i="12"/>
  <c r="R16" i="12"/>
  <c r="U16" i="12"/>
  <c r="S16" i="12"/>
  <c r="F10" i="12"/>
  <c r="E10" i="12"/>
  <c r="L16" i="12"/>
  <c r="J16" i="12"/>
  <c r="O16" i="12"/>
  <c r="C10" i="12"/>
  <c r="M10" i="12"/>
  <c r="F16" i="12"/>
  <c r="Q10" i="12"/>
  <c r="E16" i="12"/>
  <c r="L10" i="12"/>
  <c r="H10" i="12"/>
  <c r="C16" i="12"/>
  <c r="U579" i="16"/>
  <c r="M546" i="16"/>
  <c r="U546" i="16"/>
  <c r="F546" i="16"/>
  <c r="N546" i="16"/>
  <c r="V546" i="16"/>
  <c r="G546" i="16"/>
  <c r="O546" i="16"/>
  <c r="W546" i="16"/>
  <c r="H546" i="16"/>
  <c r="P546" i="16"/>
  <c r="X546" i="16"/>
  <c r="L546" i="16"/>
  <c r="I546" i="16"/>
  <c r="Q546" i="16"/>
  <c r="E546" i="16"/>
  <c r="T546" i="16"/>
  <c r="J546" i="16"/>
  <c r="R546" i="16"/>
  <c r="K546" i="16"/>
  <c r="S546" i="16"/>
  <c r="C327" i="15"/>
  <c r="C420" i="16" s="1"/>
  <c r="O448" i="16"/>
  <c r="Q498" i="16"/>
  <c r="F430" i="16"/>
  <c r="G466" i="16"/>
  <c r="M534" i="16"/>
  <c r="J457" i="16"/>
  <c r="V576" i="16"/>
  <c r="O498" i="16"/>
  <c r="V498" i="16"/>
  <c r="G576" i="16"/>
  <c r="N498" i="16"/>
  <c r="G457" i="16"/>
  <c r="L466" i="16"/>
  <c r="R430" i="16"/>
  <c r="J430" i="16"/>
  <c r="V466" i="16"/>
  <c r="P498" i="16"/>
  <c r="E534" i="16"/>
  <c r="V430" i="16"/>
  <c r="I457" i="16"/>
  <c r="N448" i="16"/>
  <c r="W457" i="16"/>
  <c r="F498" i="16"/>
  <c r="E466" i="16"/>
  <c r="U498" i="16"/>
  <c r="P457" i="16"/>
  <c r="O466" i="16"/>
  <c r="J466" i="16"/>
  <c r="X457" i="16"/>
  <c r="N534" i="16"/>
  <c r="V457" i="16"/>
  <c r="T466" i="16"/>
  <c r="V534" i="16"/>
  <c r="W498" i="16"/>
  <c r="P448" i="16"/>
  <c r="F448" i="16"/>
  <c r="U457" i="16"/>
  <c r="X525" i="16"/>
  <c r="X498" i="16"/>
  <c r="E457" i="16"/>
  <c r="W576" i="16"/>
  <c r="J525" i="16"/>
  <c r="W525" i="16"/>
  <c r="V516" i="16"/>
  <c r="S534" i="16"/>
  <c r="H466" i="16"/>
  <c r="H448" i="16"/>
  <c r="F466" i="16"/>
  <c r="V448" i="16"/>
  <c r="L430" i="16"/>
  <c r="W466" i="16"/>
  <c r="K448" i="16"/>
  <c r="J516" i="16"/>
  <c r="X534" i="16"/>
  <c r="T525" i="16"/>
  <c r="N516" i="16"/>
  <c r="P354" i="16"/>
  <c r="N354" i="16"/>
  <c r="L576" i="16"/>
  <c r="H525" i="16"/>
  <c r="P534" i="16"/>
  <c r="L457" i="16"/>
  <c r="P466" i="16"/>
  <c r="N525" i="16"/>
  <c r="N466" i="16"/>
  <c r="X448" i="16"/>
  <c r="L516" i="16"/>
  <c r="W534" i="16"/>
  <c r="S525" i="16"/>
  <c r="H516" i="16"/>
  <c r="T534" i="16"/>
  <c r="U525" i="16"/>
  <c r="F516" i="16"/>
  <c r="O354" i="16"/>
  <c r="L354" i="16"/>
  <c r="G498" i="16"/>
  <c r="I448" i="16"/>
  <c r="G430" i="16"/>
  <c r="I576" i="16"/>
  <c r="E576" i="16"/>
  <c r="Q576" i="16"/>
  <c r="M448" i="16"/>
  <c r="I534" i="16"/>
  <c r="E525" i="16"/>
  <c r="R466" i="16"/>
  <c r="O525" i="16"/>
  <c r="G516" i="16"/>
  <c r="Q534" i="16"/>
  <c r="P525" i="16"/>
  <c r="R516" i="16"/>
  <c r="O457" i="16"/>
  <c r="M576" i="16"/>
  <c r="W354" i="16"/>
  <c r="V354" i="16"/>
  <c r="I354" i="16"/>
  <c r="E430" i="16"/>
  <c r="N576" i="16"/>
  <c r="U430" i="16"/>
  <c r="Q448" i="16"/>
  <c r="G534" i="16"/>
  <c r="J576" i="16"/>
  <c r="J534" i="16"/>
  <c r="M525" i="16"/>
  <c r="X516" i="16"/>
  <c r="F534" i="16"/>
  <c r="H576" i="16"/>
  <c r="T498" i="16"/>
  <c r="F457" i="16"/>
  <c r="U576" i="16"/>
  <c r="G354" i="16"/>
  <c r="H354" i="16"/>
  <c r="F354" i="16"/>
  <c r="O350" i="16"/>
  <c r="O484" i="16" s="1"/>
  <c r="E350" i="16"/>
  <c r="E355" i="16" s="1"/>
  <c r="W350" i="16"/>
  <c r="W484" i="16" s="1"/>
  <c r="J350" i="16"/>
  <c r="J475" i="16" s="1"/>
  <c r="M350" i="16"/>
  <c r="M475" i="16" s="1"/>
  <c r="S350" i="16"/>
  <c r="S596" i="16" s="1"/>
  <c r="R350" i="16"/>
  <c r="R543" i="16" s="1"/>
  <c r="U350" i="16"/>
  <c r="U475" i="16" s="1"/>
  <c r="H350" i="16"/>
  <c r="H552" i="16" s="1"/>
  <c r="L350" i="16"/>
  <c r="L552" i="16" s="1"/>
  <c r="V350" i="16"/>
  <c r="V552" i="16" s="1"/>
  <c r="I350" i="16"/>
  <c r="I552" i="16" s="1"/>
  <c r="K350" i="16"/>
  <c r="K484" i="16" s="1"/>
  <c r="F350" i="16"/>
  <c r="F484" i="16" s="1"/>
  <c r="N350" i="16"/>
  <c r="N596" i="16" s="1"/>
  <c r="P350" i="16"/>
  <c r="P475" i="16" s="1"/>
  <c r="X350" i="16"/>
  <c r="X475" i="16" s="1"/>
  <c r="Q350" i="16"/>
  <c r="Q596" i="16" s="1"/>
  <c r="T350" i="16"/>
  <c r="T552" i="16" s="1"/>
  <c r="G350" i="16"/>
  <c r="G475" i="16" s="1"/>
  <c r="L525" i="16"/>
  <c r="K516" i="16"/>
  <c r="P430" i="16"/>
  <c r="K576" i="16"/>
  <c r="I516" i="16"/>
  <c r="R448" i="16"/>
  <c r="H457" i="16"/>
  <c r="O576" i="16"/>
  <c r="L534" i="16"/>
  <c r="R576" i="16"/>
  <c r="I498" i="16"/>
  <c r="T457" i="16"/>
  <c r="T576" i="16"/>
  <c r="E498" i="16"/>
  <c r="S457" i="16"/>
  <c r="Q430" i="16"/>
  <c r="U354" i="16"/>
  <c r="M354" i="16"/>
  <c r="S354" i="16"/>
  <c r="L498" i="16"/>
  <c r="O534" i="16"/>
  <c r="S466" i="16"/>
  <c r="S448" i="16"/>
  <c r="I430" i="16"/>
  <c r="U534" i="16"/>
  <c r="R525" i="16"/>
  <c r="P516" i="16"/>
  <c r="H430" i="16"/>
  <c r="K430" i="16"/>
  <c r="M516" i="16"/>
  <c r="R498" i="16"/>
  <c r="K457" i="16"/>
  <c r="N430" i="16"/>
  <c r="H534" i="16"/>
  <c r="X576" i="16"/>
  <c r="M498" i="16"/>
  <c r="R457" i="16"/>
  <c r="F576" i="16"/>
  <c r="K466" i="16"/>
  <c r="T448" i="16"/>
  <c r="S430" i="16"/>
  <c r="K354" i="16"/>
  <c r="E354" i="16"/>
  <c r="X354" i="16"/>
  <c r="M466" i="16"/>
  <c r="K525" i="16"/>
  <c r="T516" i="16"/>
  <c r="K534" i="16"/>
  <c r="G525" i="16"/>
  <c r="Q525" i="16"/>
  <c r="E516" i="16"/>
  <c r="X430" i="16"/>
  <c r="W516" i="16"/>
  <c r="S498" i="16"/>
  <c r="L448" i="16"/>
  <c r="K498" i="16"/>
  <c r="Q457" i="16"/>
  <c r="S576" i="16"/>
  <c r="I466" i="16"/>
  <c r="W448" i="16"/>
  <c r="T430" i="16"/>
  <c r="X466" i="16"/>
  <c r="J448" i="16"/>
  <c r="O430" i="16"/>
  <c r="R354" i="16"/>
  <c r="T354" i="16"/>
  <c r="R534" i="16"/>
  <c r="I525" i="16"/>
  <c r="O516" i="16"/>
  <c r="N457" i="16"/>
  <c r="P576" i="16"/>
  <c r="F525" i="16"/>
  <c r="U516" i="16"/>
  <c r="S516" i="16"/>
  <c r="M457" i="16"/>
  <c r="H498" i="16"/>
  <c r="G448" i="16"/>
  <c r="J498" i="16"/>
  <c r="U448" i="16"/>
  <c r="W430" i="16"/>
  <c r="Q466" i="16"/>
  <c r="E448" i="16"/>
  <c r="M430" i="16"/>
  <c r="U466" i="16"/>
  <c r="V525" i="16"/>
  <c r="J354" i="16"/>
  <c r="Q354" i="16"/>
  <c r="E497" i="16"/>
  <c r="J222" i="1"/>
  <c r="I222" i="1"/>
  <c r="L222" i="1"/>
  <c r="S222" i="1"/>
  <c r="W222" i="1"/>
  <c r="N222" i="1"/>
  <c r="F222" i="1"/>
  <c r="Q222" i="1"/>
  <c r="H222" i="1"/>
  <c r="O222" i="1"/>
  <c r="G222" i="1"/>
  <c r="E222" i="1"/>
  <c r="U222" i="1"/>
  <c r="T222" i="1"/>
  <c r="M222" i="1"/>
  <c r="K222" i="1"/>
  <c r="X222" i="1"/>
  <c r="R222" i="1"/>
  <c r="P222" i="1"/>
  <c r="V222" i="1"/>
  <c r="P300" i="16"/>
  <c r="P305" i="16" s="1"/>
  <c r="M300" i="16"/>
  <c r="M305" i="16" s="1"/>
  <c r="F300" i="16"/>
  <c r="F305" i="16" s="1"/>
  <c r="N300" i="16"/>
  <c r="N305" i="16" s="1"/>
  <c r="J300" i="16"/>
  <c r="J305" i="16" s="1"/>
  <c r="O300" i="16"/>
  <c r="O305" i="16" s="1"/>
  <c r="L300" i="16"/>
  <c r="L305" i="16" s="1"/>
  <c r="R300" i="16"/>
  <c r="R305" i="16" s="1"/>
  <c r="K300" i="16"/>
  <c r="K305" i="16" s="1"/>
  <c r="E300" i="16"/>
  <c r="E305" i="16" s="1"/>
  <c r="X300" i="16"/>
  <c r="X305" i="16" s="1"/>
  <c r="G300" i="16"/>
  <c r="G305" i="16" s="1"/>
  <c r="S300" i="16"/>
  <c r="S305" i="16" s="1"/>
  <c r="T300" i="16"/>
  <c r="T305" i="16" s="1"/>
  <c r="W300" i="16"/>
  <c r="W305" i="16" s="1"/>
  <c r="H300" i="16"/>
  <c r="H305" i="16" s="1"/>
  <c r="U300" i="16"/>
  <c r="U305" i="16" s="1"/>
  <c r="Q300" i="16"/>
  <c r="Q305" i="16" s="1"/>
  <c r="I300" i="16"/>
  <c r="I305" i="16" s="1"/>
  <c r="R379" i="16"/>
  <c r="R440" i="16"/>
  <c r="R508" i="16"/>
  <c r="T440" i="16"/>
  <c r="T379" i="16"/>
  <c r="T508" i="16"/>
  <c r="Q508" i="16"/>
  <c r="Q440" i="16"/>
  <c r="Q379" i="16"/>
  <c r="G508" i="16"/>
  <c r="G379" i="16"/>
  <c r="G440" i="16"/>
  <c r="E379" i="16"/>
  <c r="E508" i="16"/>
  <c r="E440" i="16"/>
  <c r="S440" i="16"/>
  <c r="S379" i="16"/>
  <c r="S508" i="16"/>
  <c r="K379" i="16"/>
  <c r="K508" i="16"/>
  <c r="K440" i="16"/>
  <c r="N379" i="16"/>
  <c r="N508" i="16"/>
  <c r="N440" i="16"/>
  <c r="H440" i="16"/>
  <c r="H379" i="16"/>
  <c r="H508" i="16"/>
  <c r="F440" i="16"/>
  <c r="F508" i="16"/>
  <c r="F379" i="16"/>
  <c r="U508" i="16"/>
  <c r="U440" i="16"/>
  <c r="U379" i="16"/>
  <c r="I379" i="16"/>
  <c r="I440" i="16"/>
  <c r="I508" i="16"/>
  <c r="X440" i="16"/>
  <c r="X379" i="16"/>
  <c r="X508" i="16"/>
  <c r="P379" i="16"/>
  <c r="P508" i="16"/>
  <c r="P440" i="16"/>
  <c r="W440" i="16"/>
  <c r="W508" i="16"/>
  <c r="W379" i="16"/>
  <c r="L440" i="16"/>
  <c r="L379" i="16"/>
  <c r="L508" i="16"/>
  <c r="M440" i="16"/>
  <c r="M508" i="16"/>
  <c r="M379" i="16"/>
  <c r="O440" i="16"/>
  <c r="O379" i="16"/>
  <c r="O508" i="16"/>
  <c r="V508" i="16"/>
  <c r="V379" i="16"/>
  <c r="V440" i="16"/>
  <c r="J440" i="16"/>
  <c r="J379" i="16"/>
  <c r="J508" i="16"/>
  <c r="F574" i="16"/>
  <c r="L574" i="16"/>
  <c r="X574" i="16"/>
  <c r="W574" i="16"/>
  <c r="H574" i="16"/>
  <c r="S574" i="16"/>
  <c r="Q574" i="16"/>
  <c r="G574" i="16"/>
  <c r="K574" i="16"/>
  <c r="I574" i="16"/>
  <c r="U574" i="16"/>
  <c r="R574" i="16"/>
  <c r="P574" i="16"/>
  <c r="M574" i="16"/>
  <c r="J574" i="16"/>
  <c r="V574" i="16"/>
  <c r="O574" i="16"/>
  <c r="N574" i="16"/>
  <c r="T574" i="16"/>
  <c r="G210" i="1"/>
  <c r="I210" i="1"/>
  <c r="F25" i="1"/>
  <c r="Q455" i="16"/>
  <c r="P496" i="16"/>
  <c r="W446" i="16"/>
  <c r="V537" i="16"/>
  <c r="Q532" i="16"/>
  <c r="K446" i="16"/>
  <c r="F523" i="16"/>
  <c r="M537" i="16"/>
  <c r="R455" i="16"/>
  <c r="V25" i="1"/>
  <c r="N25" i="1"/>
  <c r="I97" i="1"/>
  <c r="I99" i="1" s="1"/>
  <c r="I101" i="1" s="1"/>
  <c r="G98" i="5" s="1"/>
  <c r="U25" i="1"/>
  <c r="M25" i="1"/>
  <c r="T25" i="1"/>
  <c r="L25" i="1"/>
  <c r="S25" i="1"/>
  <c r="K25" i="1"/>
  <c r="R25" i="1"/>
  <c r="J25" i="1"/>
  <c r="Q25" i="1"/>
  <c r="I25" i="1"/>
  <c r="X25" i="1"/>
  <c r="P25" i="1"/>
  <c r="H25" i="1"/>
  <c r="W25" i="1"/>
  <c r="O25" i="1"/>
  <c r="G25" i="1"/>
  <c r="S19" i="17"/>
  <c r="L148" i="1"/>
  <c r="T148" i="1"/>
  <c r="F148" i="1"/>
  <c r="M148" i="1"/>
  <c r="U148" i="1"/>
  <c r="E148" i="1"/>
  <c r="N148" i="1"/>
  <c r="W148" i="1"/>
  <c r="I148" i="1"/>
  <c r="P148" i="1"/>
  <c r="V148" i="1"/>
  <c r="G148" i="1"/>
  <c r="O148" i="1"/>
  <c r="X148" i="1"/>
  <c r="H148" i="1"/>
  <c r="Q148" i="1"/>
  <c r="J148" i="1"/>
  <c r="R148" i="1"/>
  <c r="K148" i="1"/>
  <c r="S148" i="1"/>
  <c r="T209" i="1"/>
  <c r="T173" i="1"/>
  <c r="T175" i="1" s="1"/>
  <c r="H200" i="1"/>
  <c r="H202" i="1" s="1"/>
  <c r="O173" i="1"/>
  <c r="O175" i="1" s="1"/>
  <c r="F200" i="1"/>
  <c r="F202" i="1" s="1"/>
  <c r="P200" i="1"/>
  <c r="P202" i="1" s="1"/>
  <c r="T200" i="1"/>
  <c r="T202" i="1" s="1"/>
  <c r="G173" i="1"/>
  <c r="G175" i="1" s="1"/>
  <c r="O200" i="1"/>
  <c r="O202" i="1" s="1"/>
  <c r="K200" i="1"/>
  <c r="K202" i="1" s="1"/>
  <c r="P173" i="1"/>
  <c r="P175" i="1" s="1"/>
  <c r="G200" i="1"/>
  <c r="G202" i="1" s="1"/>
  <c r="J200" i="1"/>
  <c r="J202" i="1" s="1"/>
  <c r="K173" i="1"/>
  <c r="K175" i="1" s="1"/>
  <c r="N173" i="1"/>
  <c r="N175" i="1" s="1"/>
  <c r="S173" i="1"/>
  <c r="S175" i="1" s="1"/>
  <c r="Q200" i="1"/>
  <c r="Q202" i="1" s="1"/>
  <c r="W173" i="1"/>
  <c r="W175" i="1" s="1"/>
  <c r="L173" i="1"/>
  <c r="L175" i="1" s="1"/>
  <c r="S200" i="1"/>
  <c r="S202" i="1" s="1"/>
  <c r="Q173" i="1"/>
  <c r="Q175" i="1" s="1"/>
  <c r="N200" i="1"/>
  <c r="N202" i="1" s="1"/>
  <c r="U200" i="1"/>
  <c r="U202" i="1" s="1"/>
  <c r="X173" i="1"/>
  <c r="X175" i="1" s="1"/>
  <c r="W200" i="1"/>
  <c r="W202" i="1" s="1"/>
  <c r="V173" i="1"/>
  <c r="V175" i="1" s="1"/>
  <c r="V227" i="1" s="1"/>
  <c r="J173" i="1"/>
  <c r="J175" i="1" s="1"/>
  <c r="L200" i="1"/>
  <c r="L202" i="1" s="1"/>
  <c r="U173" i="1"/>
  <c r="U175" i="1" s="1"/>
  <c r="M200" i="1"/>
  <c r="M202" i="1" s="1"/>
  <c r="X200" i="1"/>
  <c r="X202" i="1" s="1"/>
  <c r="R200" i="1"/>
  <c r="R202" i="1" s="1"/>
  <c r="V200" i="1"/>
  <c r="V202" i="1" s="1"/>
  <c r="I173" i="1"/>
  <c r="I175" i="1" s="1"/>
  <c r="M173" i="1"/>
  <c r="M175" i="1" s="1"/>
  <c r="H173" i="1"/>
  <c r="H175" i="1" s="1"/>
  <c r="R173" i="1"/>
  <c r="R175" i="1" s="1"/>
  <c r="F173" i="1"/>
  <c r="F175" i="1" s="1"/>
  <c r="I200" i="1"/>
  <c r="I202" i="1" s="1"/>
  <c r="S523" i="16"/>
  <c r="W496" i="16"/>
  <c r="J532" i="16"/>
  <c r="M464" i="16"/>
  <c r="T514" i="16"/>
  <c r="E510" i="16"/>
  <c r="P537" i="16"/>
  <c r="N537" i="16"/>
  <c r="N446" i="16"/>
  <c r="R446" i="16"/>
  <c r="E428" i="16"/>
  <c r="K428" i="16"/>
  <c r="X487" i="16"/>
  <c r="S537" i="16"/>
  <c r="S555" i="16"/>
  <c r="I514" i="16"/>
  <c r="Q496" i="16"/>
  <c r="E514" i="16"/>
  <c r="W523" i="16"/>
  <c r="P428" i="16"/>
  <c r="I528" i="16"/>
  <c r="M510" i="16"/>
  <c r="S446" i="16"/>
  <c r="N523" i="16"/>
  <c r="Q428" i="16"/>
  <c r="H514" i="16"/>
  <c r="F514" i="16"/>
  <c r="Q514" i="16"/>
  <c r="N487" i="16"/>
  <c r="H537" i="16"/>
  <c r="E496" i="16"/>
  <c r="N464" i="16"/>
  <c r="Q164" i="16"/>
  <c r="Q166" i="16" s="1"/>
  <c r="I451" i="16"/>
  <c r="Q446" i="16"/>
  <c r="I464" i="16"/>
  <c r="J446" i="16"/>
  <c r="X446" i="16"/>
  <c r="I455" i="16"/>
  <c r="J537" i="16"/>
  <c r="S587" i="16"/>
  <c r="G464" i="16"/>
  <c r="O428" i="16"/>
  <c r="E433" i="16"/>
  <c r="X464" i="16"/>
  <c r="V455" i="16"/>
  <c r="O532" i="16"/>
  <c r="O455" i="16"/>
  <c r="R496" i="16"/>
  <c r="I428" i="16"/>
  <c r="W528" i="16"/>
  <c r="W469" i="16"/>
  <c r="U451" i="16"/>
  <c r="U501" i="16"/>
  <c r="V460" i="16"/>
  <c r="S242" i="16"/>
  <c r="S243" i="16" s="1"/>
  <c r="G519" i="16"/>
  <c r="P460" i="16"/>
  <c r="M460" i="16"/>
  <c r="W451" i="16"/>
  <c r="T510" i="16"/>
  <c r="G460" i="16"/>
  <c r="E555" i="16"/>
  <c r="L501" i="16"/>
  <c r="E537" i="16"/>
  <c r="L164" i="16"/>
  <c r="L166" i="16" s="1"/>
  <c r="H451" i="16"/>
  <c r="N587" i="16"/>
  <c r="O451" i="16"/>
  <c r="I460" i="16"/>
  <c r="K537" i="16"/>
  <c r="L478" i="16"/>
  <c r="W587" i="16"/>
  <c r="H478" i="16"/>
  <c r="N433" i="16"/>
  <c r="N555" i="16"/>
  <c r="L451" i="16"/>
  <c r="I555" i="16"/>
  <c r="L487" i="16"/>
  <c r="I519" i="16"/>
  <c r="H587" i="16"/>
  <c r="S460" i="16"/>
  <c r="J487" i="16"/>
  <c r="M501" i="16"/>
  <c r="W242" i="16"/>
  <c r="W243" i="16" s="1"/>
  <c r="P501" i="16"/>
  <c r="R469" i="16"/>
  <c r="J469" i="16"/>
  <c r="K451" i="16"/>
  <c r="S519" i="16"/>
  <c r="L433" i="16"/>
  <c r="P433" i="16"/>
  <c r="F242" i="16"/>
  <c r="F243" i="16" s="1"/>
  <c r="E519" i="16"/>
  <c r="O433" i="16"/>
  <c r="I487" i="16"/>
  <c r="L469" i="16"/>
  <c r="E460" i="16"/>
  <c r="N510" i="16"/>
  <c r="W478" i="16"/>
  <c r="W442" i="16"/>
  <c r="H579" i="16"/>
  <c r="O537" i="16"/>
  <c r="O242" i="16"/>
  <c r="O243" i="16" s="1"/>
  <c r="U519" i="16"/>
  <c r="H442" i="16"/>
  <c r="X579" i="16"/>
  <c r="O555" i="16"/>
  <c r="G242" i="16"/>
  <c r="G243" i="16" s="1"/>
  <c r="K519" i="16"/>
  <c r="K579" i="16"/>
  <c r="T528" i="16"/>
  <c r="G451" i="16"/>
  <c r="T242" i="16"/>
  <c r="T243" i="16" s="1"/>
  <c r="J501" i="16"/>
  <c r="Q579" i="16"/>
  <c r="P528" i="16"/>
  <c r="G555" i="16"/>
  <c r="J587" i="16"/>
  <c r="Q487" i="16"/>
  <c r="R528" i="16"/>
  <c r="V519" i="16"/>
  <c r="X478" i="16"/>
  <c r="M587" i="16"/>
  <c r="L528" i="16"/>
  <c r="X528" i="16"/>
  <c r="U478" i="16"/>
  <c r="Q433" i="16"/>
  <c r="V587" i="16"/>
  <c r="S501" i="16"/>
  <c r="U469" i="16"/>
  <c r="U442" i="16"/>
  <c r="H519" i="16"/>
  <c r="X510" i="16"/>
  <c r="H528" i="16"/>
  <c r="S442" i="16"/>
  <c r="P579" i="16"/>
  <c r="W519" i="16"/>
  <c r="L510" i="16"/>
  <c r="X537" i="16"/>
  <c r="L460" i="16"/>
  <c r="Q501" i="16"/>
  <c r="G469" i="16"/>
  <c r="M555" i="16"/>
  <c r="F460" i="16"/>
  <c r="W555" i="16"/>
  <c r="O478" i="16"/>
  <c r="P587" i="16"/>
  <c r="P519" i="16"/>
  <c r="L442" i="16"/>
  <c r="W501" i="16"/>
  <c r="J528" i="16"/>
  <c r="J442" i="16"/>
  <c r="R587" i="16"/>
  <c r="E478" i="16"/>
  <c r="W487" i="16"/>
  <c r="V528" i="16"/>
  <c r="G442" i="16"/>
  <c r="U587" i="16"/>
  <c r="T451" i="16"/>
  <c r="M487" i="16"/>
  <c r="R501" i="16"/>
  <c r="N478" i="16"/>
  <c r="H510" i="16"/>
  <c r="Q555" i="16"/>
  <c r="U487" i="16"/>
  <c r="H501" i="16"/>
  <c r="M579" i="16"/>
  <c r="G510" i="16"/>
  <c r="V433" i="16"/>
  <c r="U537" i="16"/>
  <c r="H487" i="16"/>
  <c r="G579" i="16"/>
  <c r="S510" i="16"/>
  <c r="P442" i="16"/>
  <c r="F537" i="16"/>
  <c r="V487" i="16"/>
  <c r="R579" i="16"/>
  <c r="I164" i="16"/>
  <c r="I166" i="16" s="1"/>
  <c r="N460" i="16"/>
  <c r="I501" i="16"/>
  <c r="V579" i="16"/>
  <c r="S469" i="16"/>
  <c r="W433" i="16"/>
  <c r="O501" i="16"/>
  <c r="W579" i="16"/>
  <c r="Q469" i="16"/>
  <c r="C388" i="16"/>
  <c r="P388" i="16" s="1"/>
  <c r="P390" i="16" s="1"/>
  <c r="P601" i="16" s="1"/>
  <c r="U510" i="16"/>
  <c r="T460" i="16"/>
  <c r="Q519" i="16"/>
  <c r="K442" i="16"/>
  <c r="N451" i="16"/>
  <c r="F487" i="16"/>
  <c r="V442" i="16"/>
  <c r="N442" i="16"/>
  <c r="X460" i="16"/>
  <c r="H460" i="16"/>
  <c r="T433" i="16"/>
  <c r="U528" i="16"/>
  <c r="Q587" i="16"/>
  <c r="Q460" i="16"/>
  <c r="K469" i="16"/>
  <c r="N469" i="16"/>
  <c r="M478" i="16"/>
  <c r="L587" i="16"/>
  <c r="T478" i="16"/>
  <c r="E442" i="16"/>
  <c r="P469" i="16"/>
  <c r="L519" i="16"/>
  <c r="W510" i="16"/>
  <c r="R519" i="16"/>
  <c r="Q442" i="16"/>
  <c r="I442" i="16"/>
  <c r="P451" i="16"/>
  <c r="Q510" i="16"/>
  <c r="F451" i="16"/>
  <c r="T519" i="16"/>
  <c r="T442" i="16"/>
  <c r="M451" i="16"/>
  <c r="K510" i="16"/>
  <c r="I478" i="16"/>
  <c r="I579" i="16"/>
  <c r="O442" i="16"/>
  <c r="U555" i="16"/>
  <c r="J164" i="16"/>
  <c r="J166" i="16" s="1"/>
  <c r="S433" i="16"/>
  <c r="E579" i="16"/>
  <c r="S528" i="16"/>
  <c r="G433" i="16"/>
  <c r="J579" i="16"/>
  <c r="H469" i="16"/>
  <c r="R537" i="16"/>
  <c r="M528" i="16"/>
  <c r="F478" i="16"/>
  <c r="V469" i="16"/>
  <c r="L537" i="16"/>
  <c r="E528" i="16"/>
  <c r="E469" i="16"/>
  <c r="T501" i="16"/>
  <c r="S487" i="16"/>
  <c r="K555" i="16"/>
  <c r="K528" i="16"/>
  <c r="F587" i="16"/>
  <c r="G587" i="16"/>
  <c r="L555" i="16"/>
  <c r="G528" i="16"/>
  <c r="O528" i="16"/>
  <c r="M433" i="16"/>
  <c r="V510" i="16"/>
  <c r="F579" i="16"/>
  <c r="H555" i="16"/>
  <c r="N528" i="16"/>
  <c r="Q528" i="16"/>
  <c r="F510" i="16"/>
  <c r="K478" i="16"/>
  <c r="P478" i="16"/>
  <c r="X519" i="16"/>
  <c r="K501" i="16"/>
  <c r="R510" i="16"/>
  <c r="I433" i="16"/>
  <c r="J519" i="16"/>
  <c r="S478" i="16"/>
  <c r="V501" i="16"/>
  <c r="F519" i="16"/>
  <c r="X451" i="16"/>
  <c r="J478" i="16"/>
  <c r="K487" i="16"/>
  <c r="U433" i="16"/>
  <c r="V555" i="16"/>
  <c r="N519" i="16"/>
  <c r="P487" i="16"/>
  <c r="O487" i="16"/>
  <c r="L579" i="16"/>
  <c r="N579" i="16"/>
  <c r="J460" i="16"/>
  <c r="X587" i="16"/>
  <c r="M469" i="16"/>
  <c r="F528" i="16"/>
  <c r="O579" i="16"/>
  <c r="O460" i="16"/>
  <c r="V478" i="16"/>
  <c r="Q451" i="16"/>
  <c r="R433" i="16"/>
  <c r="R451" i="16"/>
  <c r="R442" i="16"/>
  <c r="H433" i="16"/>
  <c r="G478" i="16"/>
  <c r="I537" i="16"/>
  <c r="Q537" i="16"/>
  <c r="Q478" i="16"/>
  <c r="O469" i="16"/>
  <c r="P510" i="16"/>
  <c r="T555" i="16"/>
  <c r="U460" i="16"/>
  <c r="P555" i="16"/>
  <c r="W537" i="16"/>
  <c r="O510" i="16"/>
  <c r="O519" i="16"/>
  <c r="X433" i="16"/>
  <c r="X555" i="16"/>
  <c r="I469" i="16"/>
  <c r="J510" i="16"/>
  <c r="J433" i="16"/>
  <c r="F433" i="16"/>
  <c r="K460" i="16"/>
  <c r="T469" i="16"/>
  <c r="N242" i="16"/>
  <c r="N243" i="16" s="1"/>
  <c r="R555" i="16"/>
  <c r="T537" i="16"/>
  <c r="R460" i="16"/>
  <c r="F442" i="16"/>
  <c r="I587" i="16"/>
  <c r="S451" i="16"/>
  <c r="G501" i="16"/>
  <c r="K433" i="16"/>
  <c r="M442" i="16"/>
  <c r="E587" i="16"/>
  <c r="R478" i="16"/>
  <c r="X501" i="16"/>
  <c r="E501" i="16"/>
  <c r="S579" i="16"/>
  <c r="O587" i="16"/>
  <c r="T487" i="16"/>
  <c r="J555" i="16"/>
  <c r="J451" i="16"/>
  <c r="E487" i="16"/>
  <c r="T587" i="16"/>
  <c r="F469" i="16"/>
  <c r="W460" i="16"/>
  <c r="V451" i="16"/>
  <c r="G537" i="16"/>
  <c r="X469" i="16"/>
  <c r="X442" i="16"/>
  <c r="E451" i="16"/>
  <c r="K587" i="16"/>
  <c r="M519" i="16"/>
  <c r="F501" i="16"/>
  <c r="N501" i="16"/>
  <c r="T579" i="16"/>
  <c r="I510" i="16"/>
  <c r="F555" i="16"/>
  <c r="G487" i="16"/>
  <c r="R487" i="16"/>
  <c r="T496" i="16"/>
  <c r="T523" i="16"/>
  <c r="J496" i="16"/>
  <c r="V514" i="16"/>
  <c r="P532" i="16"/>
  <c r="E446" i="16"/>
  <c r="S464" i="16"/>
  <c r="G446" i="16"/>
  <c r="H446" i="16"/>
  <c r="U532" i="16"/>
  <c r="Q464" i="16"/>
  <c r="K532" i="16"/>
  <c r="T428" i="16"/>
  <c r="R532" i="16"/>
  <c r="F496" i="16"/>
  <c r="T464" i="16"/>
  <c r="E532" i="16"/>
  <c r="E523" i="16"/>
  <c r="W455" i="16"/>
  <c r="N428" i="16"/>
  <c r="W428" i="16"/>
  <c r="X496" i="16"/>
  <c r="M455" i="16"/>
  <c r="I496" i="16"/>
  <c r="M523" i="16"/>
  <c r="J455" i="16"/>
  <c r="U496" i="16"/>
  <c r="J428" i="16"/>
  <c r="N455" i="16"/>
  <c r="M428" i="16"/>
  <c r="N496" i="16"/>
  <c r="L532" i="16"/>
  <c r="W464" i="16"/>
  <c r="G523" i="16"/>
  <c r="J523" i="16"/>
  <c r="U446" i="16"/>
  <c r="P455" i="16"/>
  <c r="H428" i="16"/>
  <c r="S514" i="16"/>
  <c r="V446" i="16"/>
  <c r="J464" i="16"/>
  <c r="M514" i="16"/>
  <c r="R523" i="16"/>
  <c r="K514" i="16"/>
  <c r="U464" i="16"/>
  <c r="G496" i="16"/>
  <c r="K455" i="16"/>
  <c r="N514" i="16"/>
  <c r="U428" i="16"/>
  <c r="F446" i="16"/>
  <c r="X428" i="16"/>
  <c r="O523" i="16"/>
  <c r="G514" i="16"/>
  <c r="W514" i="16"/>
  <c r="F532" i="16"/>
  <c r="X523" i="16"/>
  <c r="J514" i="16"/>
  <c r="X455" i="16"/>
  <c r="L455" i="16"/>
  <c r="K496" i="16"/>
  <c r="I446" i="16"/>
  <c r="S532" i="16"/>
  <c r="M496" i="16"/>
  <c r="V496" i="16"/>
  <c r="O446" i="16"/>
  <c r="X532" i="16"/>
  <c r="M532" i="16"/>
  <c r="K464" i="16"/>
  <c r="F464" i="16"/>
  <c r="I532" i="16"/>
  <c r="V428" i="16"/>
  <c r="P514" i="16"/>
  <c r="F455" i="16"/>
  <c r="R464" i="16"/>
  <c r="T532" i="16"/>
  <c r="U523" i="16"/>
  <c r="H455" i="16"/>
  <c r="P464" i="16"/>
  <c r="L428" i="16"/>
  <c r="T455" i="16"/>
  <c r="R514" i="16"/>
  <c r="L496" i="16"/>
  <c r="H496" i="16"/>
  <c r="H523" i="16"/>
  <c r="U514" i="16"/>
  <c r="F428" i="16"/>
  <c r="G455" i="16"/>
  <c r="G428" i="16"/>
  <c r="O464" i="16"/>
  <c r="L464" i="16"/>
  <c r="H464" i="16"/>
  <c r="M446" i="16"/>
  <c r="L523" i="16"/>
  <c r="G532" i="16"/>
  <c r="U455" i="16"/>
  <c r="H532" i="16"/>
  <c r="V532" i="16"/>
  <c r="W532" i="16"/>
  <c r="V523" i="16"/>
  <c r="R428" i="16"/>
  <c r="V464" i="16"/>
  <c r="N532" i="16"/>
  <c r="Q523" i="16"/>
  <c r="O496" i="16"/>
  <c r="L446" i="16"/>
  <c r="S428" i="16"/>
  <c r="S496" i="16"/>
  <c r="I523" i="16"/>
  <c r="T446" i="16"/>
  <c r="P446" i="16"/>
  <c r="P523" i="16"/>
  <c r="O514" i="16"/>
  <c r="E574" i="16"/>
  <c r="E464" i="16"/>
  <c r="E455" i="16"/>
  <c r="S455" i="16"/>
  <c r="K523" i="16"/>
  <c r="X514" i="16"/>
  <c r="K242" i="16"/>
  <c r="K243" i="16" s="1"/>
  <c r="W304" i="16"/>
  <c r="V582" i="16"/>
  <c r="V482" i="16"/>
  <c r="V550" i="16"/>
  <c r="V473" i="16"/>
  <c r="V304" i="16"/>
  <c r="V541" i="16"/>
  <c r="V592" i="16"/>
  <c r="U304" i="16"/>
  <c r="K304" i="16"/>
  <c r="Q304" i="16"/>
  <c r="P304" i="16"/>
  <c r="O304" i="16"/>
  <c r="N304" i="16"/>
  <c r="V326" i="16"/>
  <c r="P326" i="16"/>
  <c r="G326" i="16"/>
  <c r="Q326" i="16"/>
  <c r="E326" i="16"/>
  <c r="T326" i="16"/>
  <c r="L326" i="16"/>
  <c r="S326" i="16"/>
  <c r="N326" i="16"/>
  <c r="K326" i="16"/>
  <c r="H326" i="16"/>
  <c r="O326" i="16"/>
  <c r="I326" i="16"/>
  <c r="M326" i="16"/>
  <c r="R326" i="16"/>
  <c r="W326" i="16"/>
  <c r="X326" i="16"/>
  <c r="U326" i="16"/>
  <c r="J326" i="16"/>
  <c r="F326" i="16"/>
  <c r="F450" i="16"/>
  <c r="S500" i="16"/>
  <c r="R468" i="16"/>
  <c r="X450" i="16"/>
  <c r="P518" i="16"/>
  <c r="O459" i="16"/>
  <c r="E527" i="16"/>
  <c r="I518" i="16"/>
  <c r="W578" i="16"/>
  <c r="Q518" i="16"/>
  <c r="V578" i="16"/>
  <c r="T432" i="16"/>
  <c r="M536" i="16"/>
  <c r="W500" i="16"/>
  <c r="O518" i="16"/>
  <c r="V468" i="16"/>
  <c r="X432" i="16"/>
  <c r="L459" i="16"/>
  <c r="N450" i="16"/>
  <c r="N432" i="16"/>
  <c r="S578" i="16"/>
  <c r="J500" i="16"/>
  <c r="F575" i="16"/>
  <c r="L533" i="16"/>
  <c r="P575" i="16"/>
  <c r="U465" i="16"/>
  <c r="K524" i="16"/>
  <c r="S465" i="16"/>
  <c r="I447" i="16"/>
  <c r="N456" i="16"/>
  <c r="S429" i="16"/>
  <c r="R524" i="16"/>
  <c r="K533" i="16"/>
  <c r="V515" i="16"/>
  <c r="G456" i="16"/>
  <c r="M524" i="16"/>
  <c r="Q497" i="16"/>
  <c r="E515" i="16"/>
  <c r="H515" i="16"/>
  <c r="F447" i="16"/>
  <c r="K515" i="16"/>
  <c r="O497" i="16"/>
  <c r="R515" i="16"/>
  <c r="J465" i="16"/>
  <c r="J304" i="16"/>
  <c r="I304" i="16"/>
  <c r="U500" i="16"/>
  <c r="U450" i="16"/>
  <c r="J450" i="16"/>
  <c r="J518" i="16"/>
  <c r="T459" i="16"/>
  <c r="H459" i="16"/>
  <c r="O578" i="16"/>
  <c r="W450" i="16"/>
  <c r="I450" i="16"/>
  <c r="K432" i="16"/>
  <c r="P450" i="16"/>
  <c r="J459" i="16"/>
  <c r="M518" i="16"/>
  <c r="G518" i="16"/>
  <c r="V459" i="16"/>
  <c r="K500" i="16"/>
  <c r="T518" i="16"/>
  <c r="F459" i="16"/>
  <c r="M450" i="16"/>
  <c r="L468" i="16"/>
  <c r="I459" i="16"/>
  <c r="J578" i="16"/>
  <c r="T515" i="16"/>
  <c r="V456" i="16"/>
  <c r="R533" i="16"/>
  <c r="P497" i="16"/>
  <c r="K429" i="16"/>
  <c r="W447" i="16"/>
  <c r="W533" i="16"/>
  <c r="L456" i="16"/>
  <c r="T447" i="16"/>
  <c r="E465" i="16"/>
  <c r="O429" i="16"/>
  <c r="N447" i="16"/>
  <c r="L515" i="16"/>
  <c r="O515" i="16"/>
  <c r="S497" i="16"/>
  <c r="F533" i="16"/>
  <c r="X497" i="16"/>
  <c r="X465" i="16"/>
  <c r="F524" i="16"/>
  <c r="H524" i="16"/>
  <c r="V533" i="16"/>
  <c r="V429" i="16"/>
  <c r="L447" i="16"/>
  <c r="R304" i="16"/>
  <c r="H304" i="16"/>
  <c r="R450" i="16"/>
  <c r="E450" i="16"/>
  <c r="G468" i="16"/>
  <c r="U578" i="16"/>
  <c r="Q578" i="16"/>
  <c r="W468" i="16"/>
  <c r="S527" i="16"/>
  <c r="I578" i="16"/>
  <c r="N518" i="16"/>
  <c r="U432" i="16"/>
  <c r="S459" i="16"/>
  <c r="R527" i="16"/>
  <c r="O527" i="16"/>
  <c r="X500" i="16"/>
  <c r="X578" i="16"/>
  <c r="T468" i="16"/>
  <c r="F500" i="16"/>
  <c r="L450" i="16"/>
  <c r="G450" i="16"/>
  <c r="J468" i="16"/>
  <c r="J536" i="16"/>
  <c r="K468" i="16"/>
  <c r="J575" i="16"/>
  <c r="H429" i="16"/>
  <c r="Q533" i="16"/>
  <c r="K497" i="16"/>
  <c r="V465" i="16"/>
  <c r="R429" i="16"/>
  <c r="U524" i="16"/>
  <c r="I575" i="16"/>
  <c r="R497" i="16"/>
  <c r="J447" i="16"/>
  <c r="F515" i="16"/>
  <c r="O447" i="16"/>
  <c r="Q429" i="16"/>
  <c r="H465" i="16"/>
  <c r="M515" i="16"/>
  <c r="M447" i="16"/>
  <c r="P465" i="16"/>
  <c r="K575" i="16"/>
  <c r="T524" i="16"/>
  <c r="U515" i="16"/>
  <c r="T575" i="16"/>
  <c r="G533" i="16"/>
  <c r="V524" i="16"/>
  <c r="L304" i="16"/>
  <c r="G304" i="16"/>
  <c r="F304" i="16"/>
  <c r="N400" i="16"/>
  <c r="N405" i="16" s="1"/>
  <c r="M400" i="16"/>
  <c r="M405" i="16" s="1"/>
  <c r="J400" i="16"/>
  <c r="J405" i="16" s="1"/>
  <c r="K400" i="16"/>
  <c r="K405" i="16" s="1"/>
  <c r="F400" i="16"/>
  <c r="F405" i="16" s="1"/>
  <c r="E400" i="16"/>
  <c r="E405" i="16" s="1"/>
  <c r="G400" i="16"/>
  <c r="G405" i="16" s="1"/>
  <c r="S400" i="16"/>
  <c r="S405" i="16" s="1"/>
  <c r="I400" i="16"/>
  <c r="I405" i="16" s="1"/>
  <c r="W400" i="16"/>
  <c r="W405" i="16" s="1"/>
  <c r="U400" i="16"/>
  <c r="U405" i="16" s="1"/>
  <c r="Q400" i="16"/>
  <c r="Q405" i="16" s="1"/>
  <c r="L400" i="16"/>
  <c r="L405" i="16" s="1"/>
  <c r="O400" i="16"/>
  <c r="O405" i="16" s="1"/>
  <c r="H400" i="16"/>
  <c r="H405" i="16" s="1"/>
  <c r="P400" i="16"/>
  <c r="P405" i="16" s="1"/>
  <c r="V400" i="16"/>
  <c r="V405" i="16" s="1"/>
  <c r="T400" i="16"/>
  <c r="T405" i="16" s="1"/>
  <c r="R400" i="16"/>
  <c r="R405" i="16" s="1"/>
  <c r="X400" i="16"/>
  <c r="X405" i="16" s="1"/>
  <c r="S432" i="16"/>
  <c r="Q536" i="16"/>
  <c r="K536" i="16"/>
  <c r="N500" i="16"/>
  <c r="T500" i="16"/>
  <c r="H578" i="16"/>
  <c r="T578" i="16"/>
  <c r="V536" i="16"/>
  <c r="O450" i="16"/>
  <c r="M432" i="16"/>
  <c r="G527" i="16"/>
  <c r="J527" i="16"/>
  <c r="H450" i="16"/>
  <c r="P536" i="16"/>
  <c r="U468" i="16"/>
  <c r="K527" i="16"/>
  <c r="F578" i="16"/>
  <c r="I432" i="16"/>
  <c r="E459" i="16"/>
  <c r="W518" i="16"/>
  <c r="H518" i="16"/>
  <c r="F527" i="16"/>
  <c r="P578" i="16"/>
  <c r="S515" i="16"/>
  <c r="T533" i="16"/>
  <c r="L575" i="16"/>
  <c r="J456" i="16"/>
  <c r="I515" i="16"/>
  <c r="T429" i="16"/>
  <c r="M465" i="16"/>
  <c r="Q524" i="16"/>
  <c r="I429" i="16"/>
  <c r="I456" i="16"/>
  <c r="M575" i="16"/>
  <c r="E533" i="16"/>
  <c r="P447" i="16"/>
  <c r="W465" i="16"/>
  <c r="J515" i="16"/>
  <c r="W575" i="16"/>
  <c r="G465" i="16"/>
  <c r="I497" i="16"/>
  <c r="U575" i="16"/>
  <c r="J497" i="16"/>
  <c r="N533" i="16"/>
  <c r="S533" i="16"/>
  <c r="S304" i="16"/>
  <c r="M304" i="16"/>
  <c r="X304" i="16"/>
  <c r="Q450" i="16"/>
  <c r="I527" i="16"/>
  <c r="V518" i="16"/>
  <c r="M527" i="16"/>
  <c r="S450" i="16"/>
  <c r="X459" i="16"/>
  <c r="W536" i="16"/>
  <c r="U459" i="16"/>
  <c r="V500" i="16"/>
  <c r="I468" i="16"/>
  <c r="Q500" i="16"/>
  <c r="E518" i="16"/>
  <c r="M468" i="16"/>
  <c r="K450" i="16"/>
  <c r="X518" i="16"/>
  <c r="W432" i="16"/>
  <c r="M500" i="16"/>
  <c r="N468" i="16"/>
  <c r="V527" i="16"/>
  <c r="F518" i="16"/>
  <c r="S518" i="16"/>
  <c r="R459" i="16"/>
  <c r="Q432" i="16"/>
  <c r="G497" i="16"/>
  <c r="M533" i="16"/>
  <c r="O456" i="16"/>
  <c r="F497" i="16"/>
  <c r="O575" i="16"/>
  <c r="P524" i="16"/>
  <c r="H533" i="16"/>
  <c r="U456" i="16"/>
  <c r="O533" i="16"/>
  <c r="L429" i="16"/>
  <c r="S447" i="16"/>
  <c r="X515" i="16"/>
  <c r="L524" i="16"/>
  <c r="E524" i="16"/>
  <c r="M429" i="16"/>
  <c r="G524" i="16"/>
  <c r="T497" i="16"/>
  <c r="N429" i="16"/>
  <c r="G515" i="16"/>
  <c r="J429" i="16"/>
  <c r="N515" i="16"/>
  <c r="X447" i="16"/>
  <c r="S456" i="16"/>
  <c r="E578" i="16"/>
  <c r="X536" i="16"/>
  <c r="W459" i="16"/>
  <c r="N536" i="16"/>
  <c r="P432" i="16"/>
  <c r="R500" i="16"/>
  <c r="M578" i="16"/>
  <c r="T527" i="16"/>
  <c r="U536" i="16"/>
  <c r="W527" i="16"/>
  <c r="K459" i="16"/>
  <c r="O536" i="16"/>
  <c r="L536" i="16"/>
  <c r="N527" i="16"/>
  <c r="L432" i="16"/>
  <c r="R536" i="16"/>
  <c r="F468" i="16"/>
  <c r="Q527" i="16"/>
  <c r="E536" i="16"/>
  <c r="T450" i="16"/>
  <c r="O500" i="16"/>
  <c r="P500" i="16"/>
  <c r="S468" i="16"/>
  <c r="Q447" i="16"/>
  <c r="G429" i="16"/>
  <c r="T465" i="16"/>
  <c r="K456" i="16"/>
  <c r="U533" i="16"/>
  <c r="F429" i="16"/>
  <c r="X575" i="16"/>
  <c r="W524" i="16"/>
  <c r="E429" i="16"/>
  <c r="R447" i="16"/>
  <c r="R456" i="16"/>
  <c r="H447" i="16"/>
  <c r="N497" i="16"/>
  <c r="G447" i="16"/>
  <c r="T456" i="16"/>
  <c r="H575" i="16"/>
  <c r="S524" i="16"/>
  <c r="H497" i="16"/>
  <c r="X456" i="16"/>
  <c r="W497" i="16"/>
  <c r="O524" i="16"/>
  <c r="Q465" i="16"/>
  <c r="X468" i="16"/>
  <c r="L527" i="16"/>
  <c r="I500" i="16"/>
  <c r="X527" i="16"/>
  <c r="H468" i="16"/>
  <c r="N459" i="16"/>
  <c r="P459" i="16"/>
  <c r="U518" i="16"/>
  <c r="E468" i="16"/>
  <c r="H432" i="16"/>
  <c r="L578" i="16"/>
  <c r="V450" i="16"/>
  <c r="R578" i="16"/>
  <c r="K518" i="16"/>
  <c r="L500" i="16"/>
  <c r="G578" i="16"/>
  <c r="H500" i="16"/>
  <c r="O468" i="16"/>
  <c r="L518" i="16"/>
  <c r="P527" i="16"/>
  <c r="O432" i="16"/>
  <c r="Q459" i="16"/>
  <c r="E500" i="16"/>
  <c r="J524" i="16"/>
  <c r="I524" i="16"/>
  <c r="V447" i="16"/>
  <c r="K447" i="16"/>
  <c r="X429" i="16"/>
  <c r="O465" i="16"/>
  <c r="N465" i="16"/>
  <c r="X533" i="16"/>
  <c r="E575" i="16"/>
  <c r="H456" i="16"/>
  <c r="E447" i="16"/>
  <c r="Q575" i="16"/>
  <c r="G575" i="16"/>
  <c r="N524" i="16"/>
  <c r="V575" i="16"/>
  <c r="W456" i="16"/>
  <c r="P515" i="16"/>
  <c r="Q515" i="16"/>
  <c r="R575" i="16"/>
  <c r="U447" i="16"/>
  <c r="U497" i="16"/>
  <c r="V497" i="16"/>
  <c r="T304" i="16"/>
  <c r="E304" i="16"/>
  <c r="M459" i="16"/>
  <c r="U527" i="16"/>
  <c r="G500" i="16"/>
  <c r="H536" i="16"/>
  <c r="G432" i="16"/>
  <c r="R432" i="16"/>
  <c r="F536" i="16"/>
  <c r="K578" i="16"/>
  <c r="J432" i="16"/>
  <c r="R518" i="16"/>
  <c r="G459" i="16"/>
  <c r="T536" i="16"/>
  <c r="H527" i="16"/>
  <c r="N578" i="16"/>
  <c r="E432" i="16"/>
  <c r="F432" i="16"/>
  <c r="V432" i="16"/>
  <c r="G536" i="16"/>
  <c r="S536" i="16"/>
  <c r="I536" i="16"/>
  <c r="P468" i="16"/>
  <c r="M497" i="16"/>
  <c r="W429" i="16"/>
  <c r="P456" i="16"/>
  <c r="R465" i="16"/>
  <c r="M456" i="16"/>
  <c r="U429" i="16"/>
  <c r="L497" i="16"/>
  <c r="S575" i="16"/>
  <c r="Q456" i="16"/>
  <c r="J533" i="16"/>
  <c r="K465" i="16"/>
  <c r="W515" i="16"/>
  <c r="P429" i="16"/>
  <c r="E456" i="16"/>
  <c r="X524" i="16"/>
  <c r="L465" i="16"/>
  <c r="F456" i="16"/>
  <c r="F465" i="16"/>
  <c r="I465" i="16"/>
  <c r="P533" i="16"/>
  <c r="N575" i="16"/>
  <c r="E200" i="1"/>
  <c r="E173" i="1"/>
  <c r="E205" i="1"/>
  <c r="W209" i="1"/>
  <c r="U210" i="1"/>
  <c r="S210" i="1"/>
  <c r="K210" i="1"/>
  <c r="G209" i="1"/>
  <c r="W210" i="1"/>
  <c r="E209" i="1"/>
  <c r="Q210" i="1"/>
  <c r="O210" i="1"/>
  <c r="T210" i="1"/>
  <c r="H210" i="1"/>
  <c r="R210" i="1"/>
  <c r="V210" i="1"/>
  <c r="O209" i="1"/>
  <c r="L209" i="1"/>
  <c r="J210" i="1"/>
  <c r="X210" i="1"/>
  <c r="N209" i="1"/>
  <c r="M209" i="1"/>
  <c r="H205" i="1"/>
  <c r="Q209" i="1"/>
  <c r="I209" i="1"/>
  <c r="U209" i="1"/>
  <c r="E210" i="1"/>
  <c r="M210" i="1"/>
  <c r="S209" i="1"/>
  <c r="K209" i="1"/>
  <c r="H209" i="1"/>
  <c r="Q205" i="1"/>
  <c r="F210" i="1"/>
  <c r="L210" i="1"/>
  <c r="F209" i="1"/>
  <c r="J209" i="1"/>
  <c r="P209" i="1"/>
  <c r="P210" i="1"/>
  <c r="N210" i="1"/>
  <c r="V209" i="1"/>
  <c r="R209" i="1"/>
  <c r="X209" i="1"/>
  <c r="I70" i="1"/>
  <c r="I85" i="1" s="1"/>
  <c r="I75" i="1"/>
  <c r="I86" i="1" s="1"/>
  <c r="P84" i="1"/>
  <c r="M82" i="1"/>
  <c r="W82" i="1"/>
  <c r="R82" i="1"/>
  <c r="R83" i="1"/>
  <c r="N83" i="1"/>
  <c r="I83" i="1"/>
  <c r="K84" i="1"/>
  <c r="G84" i="1"/>
  <c r="U84" i="1"/>
  <c r="H82" i="1"/>
  <c r="K82" i="1"/>
  <c r="K83" i="1"/>
  <c r="V83" i="1"/>
  <c r="O83" i="1"/>
  <c r="S84" i="1"/>
  <c r="O84" i="1"/>
  <c r="G82" i="1"/>
  <c r="U83" i="1"/>
  <c r="W84" i="1"/>
  <c r="I84" i="1"/>
  <c r="X82" i="1"/>
  <c r="L82" i="1"/>
  <c r="L83" i="1"/>
  <c r="P83" i="1"/>
  <c r="X83" i="1"/>
  <c r="F84" i="1"/>
  <c r="Q84" i="1"/>
  <c r="E82" i="1"/>
  <c r="E83" i="1"/>
  <c r="P82" i="1"/>
  <c r="S82" i="1"/>
  <c r="S83" i="1"/>
  <c r="H83" i="1"/>
  <c r="W83" i="1"/>
  <c r="N82" i="1"/>
  <c r="I82" i="1"/>
  <c r="T82" i="1"/>
  <c r="T83" i="1"/>
  <c r="R84" i="1"/>
  <c r="N84" i="1"/>
  <c r="E84" i="1"/>
  <c r="J83" i="1"/>
  <c r="V82" i="1"/>
  <c r="Q82" i="1"/>
  <c r="U82" i="1"/>
  <c r="M83" i="1"/>
  <c r="Q83" i="1"/>
  <c r="V84" i="1"/>
  <c r="H84" i="1"/>
  <c r="J84" i="1"/>
  <c r="L84" i="1"/>
  <c r="F82" i="1"/>
  <c r="O82" i="1"/>
  <c r="J82" i="1"/>
  <c r="F83" i="1"/>
  <c r="G83" i="1"/>
  <c r="T84" i="1"/>
  <c r="X84" i="1"/>
  <c r="M84" i="1"/>
  <c r="E97" i="1"/>
  <c r="E99" i="1" s="1"/>
  <c r="E68" i="1"/>
  <c r="J94" i="1"/>
  <c r="H88" i="5" s="1"/>
  <c r="J18" i="1"/>
  <c r="H94" i="1"/>
  <c r="F88" i="5" s="1"/>
  <c r="H18" i="1"/>
  <c r="M94" i="1"/>
  <c r="K88" i="5" s="1"/>
  <c r="M18" i="1"/>
  <c r="R94" i="1"/>
  <c r="P88" i="5" s="1"/>
  <c r="R18" i="1"/>
  <c r="V94" i="1"/>
  <c r="T88" i="5" s="1"/>
  <c r="V18" i="1"/>
  <c r="P94" i="1"/>
  <c r="N88" i="5" s="1"/>
  <c r="P18" i="1"/>
  <c r="X94" i="1"/>
  <c r="V88" i="5" s="1"/>
  <c r="X18" i="1"/>
  <c r="K94" i="1"/>
  <c r="I88" i="5" s="1"/>
  <c r="K18" i="1"/>
  <c r="N94" i="1"/>
  <c r="L88" i="5" s="1"/>
  <c r="N18" i="1"/>
  <c r="S94" i="1"/>
  <c r="Q88" i="5" s="1"/>
  <c r="S18" i="1"/>
  <c r="F94" i="1"/>
  <c r="D88" i="5" s="1"/>
  <c r="F18" i="1"/>
  <c r="O94" i="1"/>
  <c r="M88" i="5" s="1"/>
  <c r="O18" i="1"/>
  <c r="U94" i="1"/>
  <c r="S88" i="5" s="1"/>
  <c r="U18" i="1"/>
  <c r="T94" i="1"/>
  <c r="R88" i="5" s="1"/>
  <c r="T18" i="1"/>
  <c r="L94" i="1"/>
  <c r="J88" i="5" s="1"/>
  <c r="L18" i="1"/>
  <c r="Q94" i="1"/>
  <c r="O88" i="5" s="1"/>
  <c r="Q18" i="1"/>
  <c r="G18" i="1"/>
  <c r="W94" i="1"/>
  <c r="U88" i="5" s="1"/>
  <c r="W18" i="1"/>
  <c r="E94" i="1"/>
  <c r="C88" i="5" s="1"/>
  <c r="I29" i="1"/>
  <c r="I50" i="1" s="1"/>
  <c r="N68" i="1"/>
  <c r="N73" i="1"/>
  <c r="F73" i="1"/>
  <c r="F68" i="1"/>
  <c r="O73" i="1"/>
  <c r="O68" i="1"/>
  <c r="L73" i="1"/>
  <c r="L68" i="1"/>
  <c r="S68" i="1"/>
  <c r="S73" i="1"/>
  <c r="T97" i="1"/>
  <c r="T99" i="1" s="1"/>
  <c r="T73" i="1"/>
  <c r="T68" i="1"/>
  <c r="Q73" i="1"/>
  <c r="Q68" i="1"/>
  <c r="G73" i="1"/>
  <c r="G68" i="1"/>
  <c r="W73" i="1"/>
  <c r="W68" i="1"/>
  <c r="J68" i="1"/>
  <c r="J73" i="1"/>
  <c r="H68" i="1"/>
  <c r="H73" i="1"/>
  <c r="M97" i="1"/>
  <c r="M99" i="1" s="1"/>
  <c r="M73" i="1"/>
  <c r="M68" i="1"/>
  <c r="U97" i="1"/>
  <c r="U99" i="1" s="1"/>
  <c r="U73" i="1"/>
  <c r="U68" i="1"/>
  <c r="R68" i="1"/>
  <c r="R73" i="1"/>
  <c r="E73" i="1"/>
  <c r="P73" i="1"/>
  <c r="P68" i="1"/>
  <c r="V68" i="1"/>
  <c r="V73" i="1"/>
  <c r="K68" i="1"/>
  <c r="K73" i="1"/>
  <c r="X73" i="1"/>
  <c r="X68" i="1"/>
  <c r="J41" i="1"/>
  <c r="J43" i="1" s="1"/>
  <c r="J97" i="1"/>
  <c r="J99" i="1" s="1"/>
  <c r="H97" i="1"/>
  <c r="H99" i="1" s="1"/>
  <c r="V41" i="1"/>
  <c r="V43" i="1" s="1"/>
  <c r="V97" i="1"/>
  <c r="V99" i="1" s="1"/>
  <c r="X97" i="1"/>
  <c r="X99" i="1" s="1"/>
  <c r="Q97" i="1"/>
  <c r="Q99" i="1" s="1"/>
  <c r="G97" i="1"/>
  <c r="G99" i="1" s="1"/>
  <c r="W97" i="1"/>
  <c r="W99" i="1" s="1"/>
  <c r="R97" i="1"/>
  <c r="R99" i="1" s="1"/>
  <c r="K46" i="1"/>
  <c r="K48" i="1" s="1"/>
  <c r="K97" i="1"/>
  <c r="K99" i="1" s="1"/>
  <c r="S41" i="1"/>
  <c r="S43" i="1" s="1"/>
  <c r="S97" i="1"/>
  <c r="S99" i="1" s="1"/>
  <c r="N97" i="1"/>
  <c r="N99" i="1" s="1"/>
  <c r="F97" i="1"/>
  <c r="F99" i="1" s="1"/>
  <c r="O97" i="1"/>
  <c r="O99" i="1" s="1"/>
  <c r="I21" i="1"/>
  <c r="P97" i="1"/>
  <c r="P99" i="1" s="1"/>
  <c r="L46" i="1"/>
  <c r="L48" i="1" s="1"/>
  <c r="L97" i="1"/>
  <c r="L99" i="1" s="1"/>
  <c r="F46" i="1"/>
  <c r="F48" i="1" s="1"/>
  <c r="O46" i="1"/>
  <c r="O48" i="1" s="1"/>
  <c r="W46" i="1"/>
  <c r="W48" i="1" s="1"/>
  <c r="Q41" i="1"/>
  <c r="Q43" i="1" s="1"/>
  <c r="G41" i="1"/>
  <c r="G43" i="1" s="1"/>
  <c r="U41" i="1"/>
  <c r="U43" i="1" s="1"/>
  <c r="F41" i="1"/>
  <c r="F43" i="1" s="1"/>
  <c r="N46" i="1"/>
  <c r="N48" i="1" s="1"/>
  <c r="P41" i="1"/>
  <c r="P43" i="1" s="1"/>
  <c r="E41" i="1"/>
  <c r="E43" i="1" s="1"/>
  <c r="J46" i="1"/>
  <c r="J48" i="1" s="1"/>
  <c r="V46" i="1"/>
  <c r="V48" i="1" s="1"/>
  <c r="X41" i="1"/>
  <c r="X43" i="1" s="1"/>
  <c r="R46" i="1"/>
  <c r="R48" i="1" s="1"/>
  <c r="O41" i="1"/>
  <c r="O43" i="1" s="1"/>
  <c r="M41" i="1"/>
  <c r="M43" i="1" s="1"/>
  <c r="T46" i="1"/>
  <c r="T48" i="1" s="1"/>
  <c r="T41" i="1"/>
  <c r="T43" i="1" s="1"/>
  <c r="U46" i="1"/>
  <c r="U48" i="1" s="1"/>
  <c r="W41" i="1"/>
  <c r="W43" i="1" s="1"/>
  <c r="H46" i="1"/>
  <c r="H48" i="1" s="1"/>
  <c r="Q46" i="1"/>
  <c r="Q48" i="1" s="1"/>
  <c r="H41" i="1"/>
  <c r="H43" i="1" s="1"/>
  <c r="S46" i="1"/>
  <c r="S48" i="1" s="1"/>
  <c r="L41" i="1"/>
  <c r="L43" i="1" s="1"/>
  <c r="P46" i="1"/>
  <c r="P48" i="1" s="1"/>
  <c r="E46" i="1"/>
  <c r="E48" i="1" s="1"/>
  <c r="N41" i="1"/>
  <c r="N43" i="1" s="1"/>
  <c r="K41" i="1"/>
  <c r="K43" i="1" s="1"/>
  <c r="G46" i="1"/>
  <c r="G48" i="1" s="1"/>
  <c r="X46" i="1"/>
  <c r="X48" i="1" s="1"/>
  <c r="R41" i="1"/>
  <c r="R43" i="1" s="1"/>
  <c r="M46" i="1"/>
  <c r="M48" i="1" s="1"/>
  <c r="R19" i="12" l="1"/>
  <c r="T19" i="12"/>
  <c r="J543" i="16"/>
  <c r="S19" i="12"/>
  <c r="B19" i="12"/>
  <c r="P19" i="12"/>
  <c r="M19" i="12"/>
  <c r="O19" i="12"/>
  <c r="L19" i="12"/>
  <c r="F19" i="12"/>
  <c r="D19" i="12"/>
  <c r="I19" i="12"/>
  <c r="U19" i="12"/>
  <c r="E19" i="12"/>
  <c r="G19" i="12"/>
  <c r="H19" i="12"/>
  <c r="N19" i="12"/>
  <c r="J19" i="12"/>
  <c r="C19" i="12"/>
  <c r="Q19" i="12"/>
  <c r="K19" i="12"/>
  <c r="I355" i="16"/>
  <c r="I507" i="16" s="1"/>
  <c r="J484" i="16"/>
  <c r="K355" i="16"/>
  <c r="K358" i="16" s="1"/>
  <c r="M355" i="16"/>
  <c r="M358" i="16" s="1"/>
  <c r="K552" i="16"/>
  <c r="W355" i="16"/>
  <c r="W358" i="16" s="1"/>
  <c r="V355" i="16"/>
  <c r="V358" i="16" s="1"/>
  <c r="K543" i="16"/>
  <c r="K596" i="16"/>
  <c r="M596" i="16"/>
  <c r="M484" i="16"/>
  <c r="K475" i="16"/>
  <c r="E484" i="16"/>
  <c r="Q543" i="16"/>
  <c r="Q552" i="16"/>
  <c r="Q484" i="16"/>
  <c r="E475" i="16"/>
  <c r="E543" i="16"/>
  <c r="E596" i="16"/>
  <c r="L355" i="16"/>
  <c r="L358" i="16" s="1"/>
  <c r="Q355" i="16"/>
  <c r="Q358" i="16" s="1"/>
  <c r="Q475" i="16"/>
  <c r="X596" i="16"/>
  <c r="E420" i="16"/>
  <c r="E422" i="16" s="1"/>
  <c r="R355" i="16"/>
  <c r="R358" i="16" s="1"/>
  <c r="R484" i="16"/>
  <c r="G355" i="16"/>
  <c r="G358" i="16" s="1"/>
  <c r="S355" i="16"/>
  <c r="S358" i="16" s="1"/>
  <c r="J596" i="16"/>
  <c r="J355" i="16"/>
  <c r="J358" i="16" s="1"/>
  <c r="J552" i="16"/>
  <c r="S552" i="16"/>
  <c r="S475" i="16"/>
  <c r="S543" i="16"/>
  <c r="M543" i="16"/>
  <c r="M552" i="16"/>
  <c r="G543" i="16"/>
  <c r="U355" i="16"/>
  <c r="U507" i="16" s="1"/>
  <c r="H355" i="16"/>
  <c r="H358" i="16" s="1"/>
  <c r="R596" i="16"/>
  <c r="T475" i="16"/>
  <c r="T484" i="16"/>
  <c r="F475" i="16"/>
  <c r="T596" i="16"/>
  <c r="T355" i="16"/>
  <c r="T507" i="16" s="1"/>
  <c r="F355" i="16"/>
  <c r="F358" i="16" s="1"/>
  <c r="T543" i="16"/>
  <c r="S484" i="16"/>
  <c r="N355" i="16"/>
  <c r="N358" i="16" s="1"/>
  <c r="G484" i="16"/>
  <c r="X484" i="16"/>
  <c r="O355" i="16"/>
  <c r="O507" i="16" s="1"/>
  <c r="X552" i="16"/>
  <c r="U596" i="16"/>
  <c r="X543" i="16"/>
  <c r="U484" i="16"/>
  <c r="F596" i="16"/>
  <c r="G596" i="16"/>
  <c r="P355" i="16"/>
  <c r="P358" i="16" s="1"/>
  <c r="U552" i="16"/>
  <c r="F543" i="16"/>
  <c r="G552" i="16"/>
  <c r="X355" i="16"/>
  <c r="X507" i="16" s="1"/>
  <c r="R552" i="16"/>
  <c r="F552" i="16"/>
  <c r="R475" i="16"/>
  <c r="H484" i="16"/>
  <c r="I543" i="16"/>
  <c r="W552" i="16"/>
  <c r="L596" i="16"/>
  <c r="O543" i="16"/>
  <c r="P543" i="16"/>
  <c r="W596" i="16"/>
  <c r="L475" i="16"/>
  <c r="O552" i="16"/>
  <c r="P552" i="16"/>
  <c r="H475" i="16"/>
  <c r="V543" i="16"/>
  <c r="W475" i="16"/>
  <c r="L543" i="16"/>
  <c r="N475" i="16"/>
  <c r="P484" i="16"/>
  <c r="V484" i="16"/>
  <c r="W543" i="16"/>
  <c r="L484" i="16"/>
  <c r="N543" i="16"/>
  <c r="P596" i="16"/>
  <c r="H439" i="16"/>
  <c r="S439" i="16"/>
  <c r="O439" i="16"/>
  <c r="T439" i="16"/>
  <c r="E507" i="16"/>
  <c r="W439" i="16"/>
  <c r="E439" i="16"/>
  <c r="F439" i="16"/>
  <c r="N439" i="16"/>
  <c r="I439" i="16"/>
  <c r="X439" i="16"/>
  <c r="R439" i="16"/>
  <c r="L439" i="16"/>
  <c r="P439" i="16"/>
  <c r="Q439" i="16"/>
  <c r="K439" i="16"/>
  <c r="U439" i="16"/>
  <c r="M439" i="16"/>
  <c r="V439" i="16"/>
  <c r="J439" i="16"/>
  <c r="G439" i="16"/>
  <c r="E358" i="16"/>
  <c r="H596" i="16"/>
  <c r="I475" i="16"/>
  <c r="V475" i="16"/>
  <c r="N484" i="16"/>
  <c r="E552" i="16"/>
  <c r="U543" i="16"/>
  <c r="H543" i="16"/>
  <c r="I484" i="16"/>
  <c r="V596" i="16"/>
  <c r="O596" i="16"/>
  <c r="N552" i="16"/>
  <c r="I596" i="16"/>
  <c r="O475" i="16"/>
  <c r="H482" i="16"/>
  <c r="U592" i="16"/>
  <c r="P592" i="16"/>
  <c r="K592" i="16"/>
  <c r="X592" i="16"/>
  <c r="F482" i="16"/>
  <c r="X473" i="16"/>
  <c r="F582" i="16"/>
  <c r="I592" i="16"/>
  <c r="P582" i="16"/>
  <c r="X541" i="16"/>
  <c r="X582" i="16"/>
  <c r="I473" i="16"/>
  <c r="K582" i="16"/>
  <c r="F19" i="17"/>
  <c r="E541" i="16"/>
  <c r="M592" i="16"/>
  <c r="E592" i="16"/>
  <c r="M482" i="16"/>
  <c r="P550" i="16"/>
  <c r="K473" i="16"/>
  <c r="U473" i="16"/>
  <c r="E482" i="16"/>
  <c r="M473" i="16"/>
  <c r="P473" i="16"/>
  <c r="K482" i="16"/>
  <c r="U541" i="16"/>
  <c r="E473" i="16"/>
  <c r="M550" i="16"/>
  <c r="P541" i="16"/>
  <c r="K550" i="16"/>
  <c r="U482" i="16"/>
  <c r="M541" i="16"/>
  <c r="E582" i="16"/>
  <c r="M582" i="16"/>
  <c r="P482" i="16"/>
  <c r="K541" i="16"/>
  <c r="U550" i="16"/>
  <c r="E550" i="16"/>
  <c r="U582" i="16"/>
  <c r="H19" i="17"/>
  <c r="N482" i="16"/>
  <c r="Q482" i="16"/>
  <c r="M19" i="17"/>
  <c r="Q582" i="16"/>
  <c r="B19" i="17"/>
  <c r="R19" i="17"/>
  <c r="N550" i="16"/>
  <c r="K19" i="17"/>
  <c r="L582" i="16"/>
  <c r="N582" i="16"/>
  <c r="N592" i="16"/>
  <c r="N541" i="16"/>
  <c r="N473" i="16"/>
  <c r="O550" i="16"/>
  <c r="O582" i="16"/>
  <c r="L19" i="17"/>
  <c r="S592" i="16"/>
  <c r="J482" i="16"/>
  <c r="J582" i="16"/>
  <c r="R473" i="16"/>
  <c r="R550" i="16"/>
  <c r="E19" i="17"/>
  <c r="O19" i="17"/>
  <c r="H592" i="16"/>
  <c r="Q550" i="16"/>
  <c r="W550" i="16"/>
  <c r="M21" i="17"/>
  <c r="Q592" i="16"/>
  <c r="J19" i="17"/>
  <c r="Q473" i="16"/>
  <c r="Q541" i="16"/>
  <c r="W592" i="16"/>
  <c r="F541" i="16"/>
  <c r="L482" i="16"/>
  <c r="F550" i="16"/>
  <c r="I582" i="16"/>
  <c r="O541" i="16"/>
  <c r="W473" i="16"/>
  <c r="T19" i="17"/>
  <c r="W482" i="16"/>
  <c r="F592" i="16"/>
  <c r="L592" i="16"/>
  <c r="I541" i="16"/>
  <c r="O592" i="16"/>
  <c r="W582" i="16"/>
  <c r="C19" i="17"/>
  <c r="N19" i="17"/>
  <c r="I19" i="17"/>
  <c r="X550" i="16"/>
  <c r="L541" i="16"/>
  <c r="O482" i="16"/>
  <c r="U19" i="17"/>
  <c r="X482" i="16"/>
  <c r="F473" i="16"/>
  <c r="L473" i="16"/>
  <c r="I482" i="16"/>
  <c r="W541" i="16"/>
  <c r="L550" i="16"/>
  <c r="I550" i="16"/>
  <c r="O473" i="16"/>
  <c r="T482" i="16"/>
  <c r="T541" i="16"/>
  <c r="T473" i="16"/>
  <c r="T592" i="16"/>
  <c r="T550" i="16"/>
  <c r="T582" i="16"/>
  <c r="Q19" i="17"/>
  <c r="S582" i="16"/>
  <c r="H473" i="16"/>
  <c r="R541" i="16"/>
  <c r="H541" i="16"/>
  <c r="R482" i="16"/>
  <c r="J592" i="16"/>
  <c r="S482" i="16"/>
  <c r="H550" i="16"/>
  <c r="S541" i="16"/>
  <c r="R582" i="16"/>
  <c r="J550" i="16"/>
  <c r="P19" i="17"/>
  <c r="S550" i="16"/>
  <c r="H582" i="16"/>
  <c r="J473" i="16"/>
  <c r="S473" i="16"/>
  <c r="R592" i="16"/>
  <c r="J541" i="16"/>
  <c r="G19" i="17"/>
  <c r="G592" i="16"/>
  <c r="D19" i="17"/>
  <c r="G550" i="16"/>
  <c r="G473" i="16"/>
  <c r="G541" i="16"/>
  <c r="G482" i="16"/>
  <c r="G582" i="16"/>
  <c r="L242" i="16"/>
  <c r="L243" i="16" s="1"/>
  <c r="S224" i="1"/>
  <c r="S226" i="1" s="1"/>
  <c r="Q224" i="1"/>
  <c r="Q226" i="1" s="1"/>
  <c r="F224" i="1"/>
  <c r="F226" i="1" s="1"/>
  <c r="T224" i="1"/>
  <c r="T226" i="1" s="1"/>
  <c r="O224" i="1"/>
  <c r="O226" i="1" s="1"/>
  <c r="N224" i="1"/>
  <c r="N226" i="1" s="1"/>
  <c r="L224" i="1"/>
  <c r="L226" i="1" s="1"/>
  <c r="H224" i="1"/>
  <c r="H226" i="1" s="1"/>
  <c r="V224" i="1"/>
  <c r="V226" i="1" s="1"/>
  <c r="V228" i="1" s="1"/>
  <c r="P224" i="1"/>
  <c r="P226" i="1" s="1"/>
  <c r="J224" i="1"/>
  <c r="J226" i="1" s="1"/>
  <c r="K224" i="1"/>
  <c r="K226" i="1" s="1"/>
  <c r="E224" i="1"/>
  <c r="E226" i="1" s="1"/>
  <c r="X224" i="1"/>
  <c r="X226" i="1" s="1"/>
  <c r="I224" i="1"/>
  <c r="I226" i="1" s="1"/>
  <c r="M224" i="1"/>
  <c r="M226" i="1" s="1"/>
  <c r="G224" i="1"/>
  <c r="G226" i="1" s="1"/>
  <c r="R224" i="1"/>
  <c r="R226" i="1" s="1"/>
  <c r="U224" i="1"/>
  <c r="U226" i="1" s="1"/>
  <c r="W224" i="1"/>
  <c r="W226" i="1" s="1"/>
  <c r="Q242" i="16"/>
  <c r="Q243" i="16" s="1"/>
  <c r="S164" i="16"/>
  <c r="S166" i="16" s="1"/>
  <c r="M242" i="16"/>
  <c r="M243" i="16" s="1"/>
  <c r="M164" i="16"/>
  <c r="M166" i="16" s="1"/>
  <c r="G470" i="16"/>
  <c r="R388" i="16"/>
  <c r="R390" i="16" s="1"/>
  <c r="R601" i="16" s="1"/>
  <c r="O580" i="16"/>
  <c r="M197" i="5" s="1"/>
  <c r="I470" i="16"/>
  <c r="P164" i="16"/>
  <c r="P166" i="16" s="1"/>
  <c r="J470" i="16"/>
  <c r="H461" i="16"/>
  <c r="W388" i="16"/>
  <c r="W390" i="16" s="1"/>
  <c r="W601" i="16" s="1"/>
  <c r="O388" i="16"/>
  <c r="O390" i="16" s="1"/>
  <c r="O601" i="16" s="1"/>
  <c r="H580" i="16"/>
  <c r="F197" i="5" s="1"/>
  <c r="V388" i="16"/>
  <c r="V390" i="16" s="1"/>
  <c r="V601" i="16" s="1"/>
  <c r="M388" i="16"/>
  <c r="M390" i="16" s="1"/>
  <c r="M601" i="16" s="1"/>
  <c r="X164" i="16"/>
  <c r="X166" i="16" s="1"/>
  <c r="N388" i="16"/>
  <c r="N390" i="16" s="1"/>
  <c r="N601" i="16" s="1"/>
  <c r="K388" i="16"/>
  <c r="K390" i="16" s="1"/>
  <c r="K601" i="16" s="1"/>
  <c r="Q502" i="16"/>
  <c r="F388" i="16"/>
  <c r="F390" i="16" s="1"/>
  <c r="F601" i="16" s="1"/>
  <c r="P242" i="16"/>
  <c r="P243" i="16" s="1"/>
  <c r="H520" i="16"/>
  <c r="G164" i="16"/>
  <c r="G166" i="16" s="1"/>
  <c r="W164" i="16"/>
  <c r="W166" i="16" s="1"/>
  <c r="I538" i="16"/>
  <c r="H434" i="16"/>
  <c r="S529" i="16"/>
  <c r="F580" i="16"/>
  <c r="D197" i="5" s="1"/>
  <c r="N452" i="16"/>
  <c r="W452" i="16"/>
  <c r="F164" i="16"/>
  <c r="F166" i="16" s="1"/>
  <c r="E242" i="16"/>
  <c r="U164" i="16"/>
  <c r="U166" i="16" s="1"/>
  <c r="E452" i="16"/>
  <c r="U242" i="16"/>
  <c r="U243" i="16" s="1"/>
  <c r="K434" i="16"/>
  <c r="H164" i="16"/>
  <c r="H166" i="16" s="1"/>
  <c r="V580" i="16"/>
  <c r="T197" i="5" s="1"/>
  <c r="I242" i="16"/>
  <c r="I243" i="16" s="1"/>
  <c r="H452" i="16"/>
  <c r="P434" i="16"/>
  <c r="E388" i="16"/>
  <c r="E390" i="16" s="1"/>
  <c r="E601" i="16" s="1"/>
  <c r="T388" i="16"/>
  <c r="T390" i="16" s="1"/>
  <c r="T601" i="16" s="1"/>
  <c r="P470" i="16"/>
  <c r="X242" i="16"/>
  <c r="X243" i="16" s="1"/>
  <c r="Q388" i="16"/>
  <c r="Q390" i="16" s="1"/>
  <c r="Q601" i="16" s="1"/>
  <c r="U388" i="16"/>
  <c r="U390" i="16" s="1"/>
  <c r="U601" i="16" s="1"/>
  <c r="K164" i="16"/>
  <c r="K166" i="16" s="1"/>
  <c r="N470" i="16"/>
  <c r="K520" i="16"/>
  <c r="X580" i="16"/>
  <c r="V197" i="5" s="1"/>
  <c r="F520" i="16"/>
  <c r="G388" i="16"/>
  <c r="G390" i="16" s="1"/>
  <c r="G601" i="16" s="1"/>
  <c r="X388" i="16"/>
  <c r="X390" i="16" s="1"/>
  <c r="X601" i="16" s="1"/>
  <c r="H388" i="16"/>
  <c r="H390" i="16" s="1"/>
  <c r="H601" i="16" s="1"/>
  <c r="I388" i="16"/>
  <c r="I390" i="16" s="1"/>
  <c r="I601" i="16" s="1"/>
  <c r="S388" i="16"/>
  <c r="S390" i="16" s="1"/>
  <c r="S601" i="16" s="1"/>
  <c r="J388" i="16"/>
  <c r="J390" i="16" s="1"/>
  <c r="J601" i="16" s="1"/>
  <c r="L388" i="16"/>
  <c r="L390" i="16" s="1"/>
  <c r="L601" i="16" s="1"/>
  <c r="J242" i="16"/>
  <c r="J243" i="16" s="1"/>
  <c r="W580" i="16"/>
  <c r="U197" i="5" s="1"/>
  <c r="R580" i="16"/>
  <c r="P197" i="5" s="1"/>
  <c r="G520" i="16"/>
  <c r="K502" i="16"/>
  <c r="O164" i="16"/>
  <c r="O166" i="16" s="1"/>
  <c r="I452" i="16"/>
  <c r="R164" i="16"/>
  <c r="R166" i="16" s="1"/>
  <c r="R452" i="16"/>
  <c r="M452" i="16"/>
  <c r="N164" i="16"/>
  <c r="N166" i="16" s="1"/>
  <c r="E529" i="16"/>
  <c r="S502" i="16"/>
  <c r="J580" i="16"/>
  <c r="H197" i="5" s="1"/>
  <c r="H242" i="16"/>
  <c r="H243" i="16" s="1"/>
  <c r="U529" i="16"/>
  <c r="Q470" i="16"/>
  <c r="L452" i="16"/>
  <c r="L461" i="16"/>
  <c r="J520" i="16"/>
  <c r="T164" i="16"/>
  <c r="T166" i="16" s="1"/>
  <c r="Q461" i="16"/>
  <c r="M502" i="16"/>
  <c r="X434" i="16"/>
  <c r="N529" i="16"/>
  <c r="R242" i="16"/>
  <c r="R243" i="16" s="1"/>
  <c r="T502" i="16"/>
  <c r="I520" i="16"/>
  <c r="I580" i="16"/>
  <c r="G197" i="5" s="1"/>
  <c r="V242" i="16"/>
  <c r="V243" i="16" s="1"/>
  <c r="K461" i="16"/>
  <c r="J529" i="16"/>
  <c r="V164" i="16"/>
  <c r="V166" i="16" s="1"/>
  <c r="F502" i="16"/>
  <c r="P580" i="16"/>
  <c r="N197" i="5" s="1"/>
  <c r="E580" i="16"/>
  <c r="C197" i="5" s="1"/>
  <c r="K470" i="16"/>
  <c r="J538" i="16"/>
  <c r="F461" i="16"/>
  <c r="M538" i="16"/>
  <c r="S434" i="16"/>
  <c r="F452" i="16"/>
  <c r="G529" i="16"/>
  <c r="J461" i="16"/>
  <c r="E461" i="16"/>
  <c r="S580" i="16"/>
  <c r="Q197" i="5" s="1"/>
  <c r="Q580" i="16"/>
  <c r="O197" i="5" s="1"/>
  <c r="K452" i="16"/>
  <c r="R461" i="16"/>
  <c r="L470" i="16"/>
  <c r="H529" i="16"/>
  <c r="I461" i="16"/>
  <c r="O452" i="16"/>
  <c r="M520" i="16"/>
  <c r="X520" i="16"/>
  <c r="V520" i="16"/>
  <c r="R529" i="16"/>
  <c r="U434" i="16"/>
  <c r="U452" i="16"/>
  <c r="O529" i="16"/>
  <c r="U538" i="16"/>
  <c r="U470" i="16"/>
  <c r="V470" i="16"/>
  <c r="V461" i="16"/>
  <c r="P538" i="16"/>
  <c r="W520" i="16"/>
  <c r="R470" i="16"/>
  <c r="Q520" i="16"/>
  <c r="I529" i="16"/>
  <c r="X461" i="16"/>
  <c r="F470" i="16"/>
  <c r="W461" i="16"/>
  <c r="X538" i="16"/>
  <c r="Q452" i="16"/>
  <c r="T529" i="16"/>
  <c r="S461" i="16"/>
  <c r="K538" i="16"/>
  <c r="L580" i="16"/>
  <c r="J197" i="5" s="1"/>
  <c r="M434" i="16"/>
  <c r="P452" i="16"/>
  <c r="L538" i="16"/>
  <c r="T461" i="16"/>
  <c r="N520" i="16"/>
  <c r="E520" i="16"/>
  <c r="P520" i="16"/>
  <c r="G452" i="16"/>
  <c r="I434" i="16"/>
  <c r="G434" i="16"/>
  <c r="O461" i="16"/>
  <c r="W502" i="16"/>
  <c r="M470" i="16"/>
  <c r="V502" i="16"/>
  <c r="O470" i="16"/>
  <c r="T470" i="16"/>
  <c r="W470" i="16"/>
  <c r="N580" i="16"/>
  <c r="L197" i="5" s="1"/>
  <c r="J452" i="16"/>
  <c r="L520" i="16"/>
  <c r="J502" i="16"/>
  <c r="O520" i="16"/>
  <c r="G461" i="16"/>
  <c r="R520" i="16"/>
  <c r="E470" i="16"/>
  <c r="X470" i="16"/>
  <c r="K529" i="16"/>
  <c r="Q529" i="16"/>
  <c r="H470" i="16"/>
  <c r="F529" i="16"/>
  <c r="R538" i="16"/>
  <c r="T520" i="16"/>
  <c r="M529" i="16"/>
  <c r="T434" i="16"/>
  <c r="X452" i="16"/>
  <c r="Q538" i="16"/>
  <c r="O434" i="16"/>
  <c r="P461" i="16"/>
  <c r="U502" i="16"/>
  <c r="W434" i="16"/>
  <c r="R434" i="16"/>
  <c r="U580" i="16"/>
  <c r="S197" i="5" s="1"/>
  <c r="N502" i="16"/>
  <c r="S452" i="16"/>
  <c r="X529" i="16"/>
  <c r="N434" i="16"/>
  <c r="L434" i="16"/>
  <c r="M461" i="16"/>
  <c r="W529" i="16"/>
  <c r="P529" i="16"/>
  <c r="N538" i="16"/>
  <c r="U520" i="16"/>
  <c r="S470" i="16"/>
  <c r="L529" i="16"/>
  <c r="E538" i="16"/>
  <c r="X502" i="16"/>
  <c r="T452" i="16"/>
  <c r="F434" i="16"/>
  <c r="J434" i="16"/>
  <c r="M580" i="16"/>
  <c r="K197" i="5" s="1"/>
  <c r="K580" i="16"/>
  <c r="I197" i="5" s="1"/>
  <c r="F538" i="16"/>
  <c r="O502" i="16"/>
  <c r="I502" i="16"/>
  <c r="T538" i="16"/>
  <c r="R502" i="16"/>
  <c r="W538" i="16"/>
  <c r="S520" i="16"/>
  <c r="V434" i="16"/>
  <c r="G580" i="16"/>
  <c r="E197" i="5" s="1"/>
  <c r="O538" i="16"/>
  <c r="G502" i="16"/>
  <c r="V529" i="16"/>
  <c r="V538" i="16"/>
  <c r="L502" i="16"/>
  <c r="H502" i="16"/>
  <c r="U461" i="16"/>
  <c r="S538" i="16"/>
  <c r="G538" i="16"/>
  <c r="P502" i="16"/>
  <c r="N461" i="16"/>
  <c r="V452" i="16"/>
  <c r="E434" i="16"/>
  <c r="H538" i="16"/>
  <c r="E502" i="16"/>
  <c r="T580" i="16"/>
  <c r="R197" i="5" s="1"/>
  <c r="Q434" i="16"/>
  <c r="L586" i="16"/>
  <c r="L412" i="16"/>
  <c r="F586" i="16"/>
  <c r="F412" i="16"/>
  <c r="I583" i="16"/>
  <c r="I331" i="16"/>
  <c r="I474" i="16"/>
  <c r="I483" i="16"/>
  <c r="I542" i="16"/>
  <c r="I551" i="16"/>
  <c r="I594" i="16"/>
  <c r="E331" i="16"/>
  <c r="E583" i="16"/>
  <c r="E542" i="16"/>
  <c r="E474" i="16"/>
  <c r="E483" i="16"/>
  <c r="E551" i="16"/>
  <c r="E594" i="16"/>
  <c r="X586" i="16"/>
  <c r="X412" i="16"/>
  <c r="Q586" i="16"/>
  <c r="Q412" i="16"/>
  <c r="K586" i="16"/>
  <c r="K412" i="16"/>
  <c r="F331" i="16"/>
  <c r="F583" i="16"/>
  <c r="F594" i="16"/>
  <c r="F551" i="16"/>
  <c r="F542" i="16"/>
  <c r="F483" i="16"/>
  <c r="F474" i="16"/>
  <c r="O583" i="16"/>
  <c r="O331" i="16"/>
  <c r="O594" i="16"/>
  <c r="O483" i="16"/>
  <c r="O551" i="16"/>
  <c r="O474" i="16"/>
  <c r="O542" i="16"/>
  <c r="Q583" i="16"/>
  <c r="Q331" i="16"/>
  <c r="Q542" i="16"/>
  <c r="Q551" i="16"/>
  <c r="Q474" i="16"/>
  <c r="Q594" i="16"/>
  <c r="N22" i="17" s="1"/>
  <c r="Q483" i="16"/>
  <c r="E437" i="16"/>
  <c r="E308" i="16"/>
  <c r="E505" i="16"/>
  <c r="R586" i="16"/>
  <c r="R412" i="16"/>
  <c r="U586" i="16"/>
  <c r="U412" i="16"/>
  <c r="J586" i="16"/>
  <c r="J412" i="16"/>
  <c r="R308" i="16"/>
  <c r="R505" i="16"/>
  <c r="R437" i="16"/>
  <c r="J331" i="16"/>
  <c r="J583" i="16"/>
  <c r="J542" i="16"/>
  <c r="J474" i="16"/>
  <c r="J483" i="16"/>
  <c r="J551" i="16"/>
  <c r="J594" i="16"/>
  <c r="H331" i="16"/>
  <c r="H583" i="16"/>
  <c r="H474" i="16"/>
  <c r="H542" i="16"/>
  <c r="H483" i="16"/>
  <c r="H551" i="16"/>
  <c r="H594" i="16"/>
  <c r="G331" i="16"/>
  <c r="G583" i="16"/>
  <c r="G474" i="16"/>
  <c r="G551" i="16"/>
  <c r="G542" i="16"/>
  <c r="G483" i="16"/>
  <c r="G594" i="16"/>
  <c r="K308" i="16"/>
  <c r="K437" i="16"/>
  <c r="K505" i="16"/>
  <c r="T586" i="16"/>
  <c r="T412" i="16"/>
  <c r="W586" i="16"/>
  <c r="W412" i="16"/>
  <c r="M586" i="16"/>
  <c r="M412" i="16"/>
  <c r="F308" i="16"/>
  <c r="F505" i="16"/>
  <c r="F437" i="16"/>
  <c r="H308" i="16"/>
  <c r="H437" i="16"/>
  <c r="H505" i="16"/>
  <c r="U583" i="16"/>
  <c r="U331" i="16"/>
  <c r="U474" i="16"/>
  <c r="U542" i="16"/>
  <c r="U483" i="16"/>
  <c r="U551" i="16"/>
  <c r="U594" i="16"/>
  <c r="K583" i="16"/>
  <c r="K331" i="16"/>
  <c r="K594" i="16"/>
  <c r="K483" i="16"/>
  <c r="K551" i="16"/>
  <c r="K474" i="16"/>
  <c r="K542" i="16"/>
  <c r="P583" i="16"/>
  <c r="P331" i="16"/>
  <c r="P551" i="16"/>
  <c r="P483" i="16"/>
  <c r="P474" i="16"/>
  <c r="P542" i="16"/>
  <c r="P594" i="16"/>
  <c r="Q308" i="16"/>
  <c r="Q437" i="16"/>
  <c r="Q505" i="16"/>
  <c r="M308" i="16"/>
  <c r="M437" i="16"/>
  <c r="M505" i="16"/>
  <c r="V586" i="16"/>
  <c r="V412" i="16"/>
  <c r="I586" i="16"/>
  <c r="I412" i="16"/>
  <c r="N586" i="16"/>
  <c r="N412" i="16"/>
  <c r="X583" i="16"/>
  <c r="X331" i="16"/>
  <c r="X483" i="16"/>
  <c r="X474" i="16"/>
  <c r="X542" i="16"/>
  <c r="X551" i="16"/>
  <c r="X594" i="16"/>
  <c r="N583" i="16"/>
  <c r="N331" i="16"/>
  <c r="N594" i="16"/>
  <c r="K22" i="17" s="1"/>
  <c r="N483" i="16"/>
  <c r="N551" i="16"/>
  <c r="N542" i="16"/>
  <c r="N474" i="16"/>
  <c r="V583" i="16"/>
  <c r="V331" i="16"/>
  <c r="V551" i="16"/>
  <c r="V556" i="16" s="1"/>
  <c r="V474" i="16"/>
  <c r="V483" i="16"/>
  <c r="V542" i="16"/>
  <c r="V594" i="16"/>
  <c r="P308" i="16"/>
  <c r="P505" i="16"/>
  <c r="P437" i="16"/>
  <c r="P586" i="16"/>
  <c r="P412" i="16"/>
  <c r="S586" i="16"/>
  <c r="S412" i="16"/>
  <c r="L308" i="16"/>
  <c r="L505" i="16"/>
  <c r="L437" i="16"/>
  <c r="J308" i="16"/>
  <c r="J437" i="16"/>
  <c r="J505" i="16"/>
  <c r="W583" i="16"/>
  <c r="W331" i="16"/>
  <c r="W551" i="16"/>
  <c r="W474" i="16"/>
  <c r="W483" i="16"/>
  <c r="W542" i="16"/>
  <c r="W594" i="16"/>
  <c r="S583" i="16"/>
  <c r="S331" i="16"/>
  <c r="S542" i="16"/>
  <c r="S483" i="16"/>
  <c r="S474" i="16"/>
  <c r="S551" i="16"/>
  <c r="S594" i="16"/>
  <c r="P22" i="17" s="1"/>
  <c r="X308" i="16"/>
  <c r="X505" i="16"/>
  <c r="X437" i="16"/>
  <c r="H586" i="16"/>
  <c r="H412" i="16"/>
  <c r="G586" i="16"/>
  <c r="G412" i="16"/>
  <c r="G308" i="16"/>
  <c r="G505" i="16"/>
  <c r="G437" i="16"/>
  <c r="I308" i="16"/>
  <c r="I505" i="16"/>
  <c r="I437" i="16"/>
  <c r="R583" i="16"/>
  <c r="R331" i="16"/>
  <c r="R483" i="16"/>
  <c r="R542" i="16"/>
  <c r="R474" i="16"/>
  <c r="R551" i="16"/>
  <c r="R594" i="16"/>
  <c r="L583" i="16"/>
  <c r="L331" i="16"/>
  <c r="L483" i="16"/>
  <c r="L542" i="16"/>
  <c r="L474" i="16"/>
  <c r="L551" i="16"/>
  <c r="L594" i="16"/>
  <c r="W308" i="16"/>
  <c r="W437" i="16"/>
  <c r="W505" i="16"/>
  <c r="T308" i="16"/>
  <c r="T437" i="16"/>
  <c r="T505" i="16"/>
  <c r="S308" i="16"/>
  <c r="S505" i="16"/>
  <c r="S437" i="16"/>
  <c r="O586" i="16"/>
  <c r="O412" i="16"/>
  <c r="E412" i="16"/>
  <c r="E586" i="16"/>
  <c r="M583" i="16"/>
  <c r="M331" i="16"/>
  <c r="M483" i="16"/>
  <c r="M542" i="16"/>
  <c r="M474" i="16"/>
  <c r="M594" i="16"/>
  <c r="M551" i="16"/>
  <c r="T583" i="16"/>
  <c r="T331" i="16"/>
  <c r="T474" i="16"/>
  <c r="T551" i="16"/>
  <c r="T542" i="16"/>
  <c r="T483" i="16"/>
  <c r="T594" i="16"/>
  <c r="N308" i="16"/>
  <c r="N437" i="16"/>
  <c r="N505" i="16"/>
  <c r="O308" i="16"/>
  <c r="O505" i="16"/>
  <c r="O437" i="16"/>
  <c r="U308" i="16"/>
  <c r="U505" i="16"/>
  <c r="U437" i="16"/>
  <c r="V308" i="16"/>
  <c r="V437" i="16"/>
  <c r="V505" i="16"/>
  <c r="E175" i="1"/>
  <c r="E227" i="1" s="1"/>
  <c r="E202" i="1"/>
  <c r="Q211" i="1"/>
  <c r="E211" i="1"/>
  <c r="H211" i="1"/>
  <c r="U205" i="1"/>
  <c r="W227" i="1"/>
  <c r="F227" i="1"/>
  <c r="T227" i="1"/>
  <c r="I227" i="1"/>
  <c r="N205" i="1"/>
  <c r="W205" i="1"/>
  <c r="U227" i="1"/>
  <c r="N227" i="1"/>
  <c r="H227" i="1"/>
  <c r="K227" i="1"/>
  <c r="K205" i="1"/>
  <c r="X227" i="1"/>
  <c r="X205" i="1"/>
  <c r="R227" i="1"/>
  <c r="R205" i="1"/>
  <c r="Q227" i="1"/>
  <c r="J205" i="1"/>
  <c r="J227" i="1"/>
  <c r="F205" i="1"/>
  <c r="T205" i="1"/>
  <c r="S227" i="1"/>
  <c r="S205" i="1"/>
  <c r="L227" i="1"/>
  <c r="G227" i="1"/>
  <c r="G205" i="1"/>
  <c r="I205" i="1"/>
  <c r="V205" i="1"/>
  <c r="O227" i="1"/>
  <c r="O205" i="1"/>
  <c r="P227" i="1"/>
  <c r="P205" i="1"/>
  <c r="L205" i="1"/>
  <c r="M205" i="1"/>
  <c r="M227" i="1"/>
  <c r="I77" i="1"/>
  <c r="K70" i="1"/>
  <c r="K85" i="1" s="1"/>
  <c r="U70" i="1"/>
  <c r="U85" i="1" s="1"/>
  <c r="J75" i="1"/>
  <c r="J86" i="1" s="1"/>
  <c r="T70" i="1"/>
  <c r="T85" i="1" s="1"/>
  <c r="O75" i="1"/>
  <c r="O86" i="1" s="1"/>
  <c r="V75" i="1"/>
  <c r="V86" i="1" s="1"/>
  <c r="V70" i="1"/>
  <c r="V85" i="1" s="1"/>
  <c r="W70" i="1"/>
  <c r="W85" i="1" s="1"/>
  <c r="F75" i="1"/>
  <c r="F86" i="1" s="1"/>
  <c r="F70" i="1"/>
  <c r="F85" i="1" s="1"/>
  <c r="P70" i="1"/>
  <c r="P85" i="1" s="1"/>
  <c r="M70" i="1"/>
  <c r="M85" i="1" s="1"/>
  <c r="W75" i="1"/>
  <c r="W86" i="1" s="1"/>
  <c r="S75" i="1"/>
  <c r="S86" i="1" s="1"/>
  <c r="N75" i="1"/>
  <c r="N86" i="1" s="1"/>
  <c r="E70" i="1"/>
  <c r="E85" i="1" s="1"/>
  <c r="T75" i="1"/>
  <c r="T86" i="1" s="1"/>
  <c r="P75" i="1"/>
  <c r="P86" i="1" s="1"/>
  <c r="M75" i="1"/>
  <c r="M86" i="1" s="1"/>
  <c r="G70" i="1"/>
  <c r="G85" i="1" s="1"/>
  <c r="S70" i="1"/>
  <c r="S85" i="1" s="1"/>
  <c r="N70" i="1"/>
  <c r="N85" i="1" s="1"/>
  <c r="U75" i="1"/>
  <c r="U86" i="1" s="1"/>
  <c r="X70" i="1"/>
  <c r="X85" i="1" s="1"/>
  <c r="E75" i="1"/>
  <c r="E86" i="1" s="1"/>
  <c r="G75" i="1"/>
  <c r="G86" i="1" s="1"/>
  <c r="L70" i="1"/>
  <c r="L85" i="1" s="1"/>
  <c r="X75" i="1"/>
  <c r="X86" i="1" s="1"/>
  <c r="R75" i="1"/>
  <c r="R86" i="1" s="1"/>
  <c r="H75" i="1"/>
  <c r="H86" i="1" s="1"/>
  <c r="Q70" i="1"/>
  <c r="Q85" i="1" s="1"/>
  <c r="L75" i="1"/>
  <c r="L86" i="1" s="1"/>
  <c r="J70" i="1"/>
  <c r="J85" i="1" s="1"/>
  <c r="K75" i="1"/>
  <c r="K86" i="1" s="1"/>
  <c r="R70" i="1"/>
  <c r="R85" i="1" s="1"/>
  <c r="H70" i="1"/>
  <c r="H85" i="1" s="1"/>
  <c r="Q75" i="1"/>
  <c r="Q86" i="1" s="1"/>
  <c r="O70" i="1"/>
  <c r="O85" i="1" s="1"/>
  <c r="I81" i="1"/>
  <c r="I87" i="1" s="1"/>
  <c r="H101" i="1"/>
  <c r="F98" i="5" s="1"/>
  <c r="F101" i="1"/>
  <c r="D98" i="5" s="1"/>
  <c r="R101" i="1"/>
  <c r="P98" i="5" s="1"/>
  <c r="Q101" i="1"/>
  <c r="O98" i="5" s="1"/>
  <c r="J101" i="1"/>
  <c r="H98" i="5" s="1"/>
  <c r="L101" i="1"/>
  <c r="J98" i="5" s="1"/>
  <c r="K101" i="1"/>
  <c r="I98" i="5" s="1"/>
  <c r="N101" i="1"/>
  <c r="L98" i="5" s="1"/>
  <c r="E101" i="1"/>
  <c r="C98" i="5" s="1"/>
  <c r="X101" i="1"/>
  <c r="V98" i="5" s="1"/>
  <c r="P101" i="1"/>
  <c r="N98" i="5" s="1"/>
  <c r="O101" i="1"/>
  <c r="M98" i="5" s="1"/>
  <c r="S101" i="1"/>
  <c r="Q98" i="5" s="1"/>
  <c r="W101" i="1"/>
  <c r="U98" i="5" s="1"/>
  <c r="V101" i="1"/>
  <c r="T98" i="5" s="1"/>
  <c r="G101" i="1"/>
  <c r="E98" i="5" s="1"/>
  <c r="J56" i="1"/>
  <c r="J29" i="1"/>
  <c r="J50" i="1" s="1"/>
  <c r="U56" i="1"/>
  <c r="U29" i="1"/>
  <c r="U50" i="1" s="1"/>
  <c r="O56" i="1"/>
  <c r="O29" i="1"/>
  <c r="O50" i="1" s="1"/>
  <c r="G56" i="1"/>
  <c r="G29" i="1"/>
  <c r="G50" i="1" s="1"/>
  <c r="H56" i="1"/>
  <c r="H29" i="1"/>
  <c r="H50" i="1" s="1"/>
  <c r="M56" i="1"/>
  <c r="M29" i="1"/>
  <c r="M50" i="1" s="1"/>
  <c r="F56" i="1"/>
  <c r="F29" i="1"/>
  <c r="F50" i="1" s="1"/>
  <c r="R56" i="1"/>
  <c r="R29" i="1"/>
  <c r="R50" i="1" s="1"/>
  <c r="Q56" i="1"/>
  <c r="Q29" i="1"/>
  <c r="Q50" i="1" s="1"/>
  <c r="U101" i="1"/>
  <c r="S98" i="5" s="1"/>
  <c r="T101" i="1"/>
  <c r="R98" i="5" s="1"/>
  <c r="K56" i="1"/>
  <c r="K29" i="1"/>
  <c r="K50" i="1" s="1"/>
  <c r="L56" i="1"/>
  <c r="L29" i="1"/>
  <c r="L50" i="1" s="1"/>
  <c r="S56" i="1"/>
  <c r="S29" i="1"/>
  <c r="S50" i="1" s="1"/>
  <c r="T56" i="1"/>
  <c r="T29" i="1"/>
  <c r="T50" i="1" s="1"/>
  <c r="N56" i="1"/>
  <c r="N29" i="1"/>
  <c r="N50" i="1" s="1"/>
  <c r="E56" i="1"/>
  <c r="E29" i="1"/>
  <c r="E50" i="1" s="1"/>
  <c r="X56" i="1"/>
  <c r="X29" i="1"/>
  <c r="X50" i="1" s="1"/>
  <c r="W56" i="1"/>
  <c r="W29" i="1"/>
  <c r="W50" i="1" s="1"/>
  <c r="V56" i="1"/>
  <c r="V29" i="1"/>
  <c r="V50" i="1" s="1"/>
  <c r="P56" i="1"/>
  <c r="P29" i="1"/>
  <c r="P50" i="1" s="1"/>
  <c r="M101" i="1"/>
  <c r="K98" i="5" s="1"/>
  <c r="S21" i="1"/>
  <c r="F21" i="1"/>
  <c r="M21" i="1"/>
  <c r="V21" i="1"/>
  <c r="P21" i="1"/>
  <c r="X21" i="1"/>
  <c r="N21" i="1"/>
  <c r="J21" i="1"/>
  <c r="T21" i="1"/>
  <c r="O21" i="1"/>
  <c r="G21" i="1"/>
  <c r="H21" i="1"/>
  <c r="W21" i="1"/>
  <c r="E21" i="1"/>
  <c r="L21" i="1"/>
  <c r="U21" i="1"/>
  <c r="K21" i="1"/>
  <c r="R21" i="1"/>
  <c r="Q21" i="1"/>
  <c r="M507" i="16" l="1"/>
  <c r="J22" i="17"/>
  <c r="T22" i="17"/>
  <c r="H22" i="17"/>
  <c r="I358" i="16"/>
  <c r="K507" i="16"/>
  <c r="O22" i="17"/>
  <c r="C22" i="17"/>
  <c r="N507" i="16"/>
  <c r="U22" i="17"/>
  <c r="R507" i="16"/>
  <c r="F22" i="17"/>
  <c r="M22" i="17"/>
  <c r="L22" i="17"/>
  <c r="V507" i="16"/>
  <c r="G22" i="17"/>
  <c r="T358" i="16"/>
  <c r="Q507" i="16"/>
  <c r="W507" i="16"/>
  <c r="V547" i="16"/>
  <c r="S14" i="17" s="1"/>
  <c r="I22" i="17"/>
  <c r="E22" i="17"/>
  <c r="R22" i="17"/>
  <c r="S22" i="17"/>
  <c r="B22" i="17"/>
  <c r="G507" i="16"/>
  <c r="D22" i="17"/>
  <c r="S507" i="16"/>
  <c r="L507" i="16"/>
  <c r="Q22" i="17"/>
  <c r="W547" i="16"/>
  <c r="T14" i="17" s="1"/>
  <c r="V479" i="16"/>
  <c r="S7" i="17" s="1"/>
  <c r="J507" i="16"/>
  <c r="X358" i="16"/>
  <c r="F507" i="16"/>
  <c r="H507" i="16"/>
  <c r="U358" i="16"/>
  <c r="I479" i="16"/>
  <c r="F7" i="17" s="1"/>
  <c r="M556" i="16"/>
  <c r="J15" i="17" s="1"/>
  <c r="N547" i="16"/>
  <c r="K14" i="17" s="1"/>
  <c r="P507" i="16"/>
  <c r="L488" i="16"/>
  <c r="I8" i="17" s="1"/>
  <c r="H488" i="16"/>
  <c r="E8" i="17" s="1"/>
  <c r="O358" i="16"/>
  <c r="V606" i="16"/>
  <c r="T208" i="5" s="1"/>
  <c r="V488" i="16"/>
  <c r="S8" i="17" s="1"/>
  <c r="E556" i="16"/>
  <c r="B15" i="17" s="1"/>
  <c r="T606" i="16"/>
  <c r="R208" i="5" s="1"/>
  <c r="W606" i="16"/>
  <c r="U208" i="5" s="1"/>
  <c r="H606" i="16"/>
  <c r="F208" i="5" s="1"/>
  <c r="M606" i="16"/>
  <c r="K208" i="5" s="1"/>
  <c r="I606" i="16"/>
  <c r="G208" i="5" s="1"/>
  <c r="R606" i="16"/>
  <c r="P208" i="5" s="1"/>
  <c r="O606" i="16"/>
  <c r="M208" i="5" s="1"/>
  <c r="Q606" i="16"/>
  <c r="O208" i="5" s="1"/>
  <c r="X606" i="16"/>
  <c r="V208" i="5" s="1"/>
  <c r="G606" i="16"/>
  <c r="E208" i="5" s="1"/>
  <c r="N606" i="16"/>
  <c r="L208" i="5" s="1"/>
  <c r="K606" i="16"/>
  <c r="I208" i="5" s="1"/>
  <c r="L606" i="16"/>
  <c r="J208" i="5" s="1"/>
  <c r="P606" i="16"/>
  <c r="N208" i="5" s="1"/>
  <c r="J606" i="16"/>
  <c r="H208" i="5" s="1"/>
  <c r="F606" i="16"/>
  <c r="D208" i="5" s="1"/>
  <c r="S606" i="16"/>
  <c r="Q208" i="5" s="1"/>
  <c r="E606" i="16"/>
  <c r="C208" i="5" s="1"/>
  <c r="U606" i="16"/>
  <c r="S208" i="5" s="1"/>
  <c r="E562" i="16"/>
  <c r="X556" i="16"/>
  <c r="U15" i="17" s="1"/>
  <c r="F547" i="16"/>
  <c r="C14" i="17" s="1"/>
  <c r="J228" i="1"/>
  <c r="F228" i="1"/>
  <c r="K488" i="16"/>
  <c r="H8" i="17" s="1"/>
  <c r="N488" i="16"/>
  <c r="K8" i="17" s="1"/>
  <c r="T556" i="16"/>
  <c r="Q15" i="17" s="1"/>
  <c r="G92" i="5"/>
  <c r="G93" i="5" s="1"/>
  <c r="N556" i="16"/>
  <c r="K15" i="17" s="1"/>
  <c r="E547" i="16"/>
  <c r="B14" i="17" s="1"/>
  <c r="M479" i="16"/>
  <c r="J7" i="17" s="1"/>
  <c r="F488" i="16"/>
  <c r="C8" i="17" s="1"/>
  <c r="P479" i="16"/>
  <c r="M7" i="17" s="1"/>
  <c r="M547" i="16"/>
  <c r="J14" i="17" s="1"/>
  <c r="K556" i="16"/>
  <c r="E488" i="16"/>
  <c r="X479" i="16"/>
  <c r="U7" i="17" s="1"/>
  <c r="J556" i="16"/>
  <c r="L547" i="16"/>
  <c r="I14" i="17" s="1"/>
  <c r="U547" i="16"/>
  <c r="R14" i="17" s="1"/>
  <c r="S479" i="16"/>
  <c r="P7" i="17" s="1"/>
  <c r="X547" i="16"/>
  <c r="U14" i="17" s="1"/>
  <c r="P556" i="16"/>
  <c r="M15" i="17" s="1"/>
  <c r="E479" i="16"/>
  <c r="M488" i="16"/>
  <c r="X588" i="16"/>
  <c r="V198" i="5" s="1"/>
  <c r="U488" i="16"/>
  <c r="R8" i="17" s="1"/>
  <c r="J479" i="16"/>
  <c r="G7" i="17" s="1"/>
  <c r="I556" i="16"/>
  <c r="F15" i="17" s="1"/>
  <c r="G547" i="16"/>
  <c r="D14" i="17" s="1"/>
  <c r="L556" i="16"/>
  <c r="P488" i="16"/>
  <c r="M8" i="17" s="1"/>
  <c r="G479" i="16"/>
  <c r="Q488" i="16"/>
  <c r="N8" i="17" s="1"/>
  <c r="U479" i="16"/>
  <c r="R7" i="17" s="1"/>
  <c r="K547" i="16"/>
  <c r="H14" i="17" s="1"/>
  <c r="U556" i="16"/>
  <c r="R15" i="17" s="1"/>
  <c r="K479" i="16"/>
  <c r="H7" i="17" s="1"/>
  <c r="G488" i="16"/>
  <c r="D8" i="17" s="1"/>
  <c r="P547" i="16"/>
  <c r="Q228" i="1"/>
  <c r="S488" i="16"/>
  <c r="P8" i="17" s="1"/>
  <c r="W556" i="16"/>
  <c r="T15" i="17" s="1"/>
  <c r="L479" i="16"/>
  <c r="I7" i="17" s="1"/>
  <c r="J488" i="16"/>
  <c r="G8" i="17" s="1"/>
  <c r="Q547" i="16"/>
  <c r="N14" i="17" s="1"/>
  <c r="T488" i="16"/>
  <c r="X488" i="16"/>
  <c r="N479" i="16"/>
  <c r="K7" i="17" s="1"/>
  <c r="O556" i="16"/>
  <c r="L15" i="17" s="1"/>
  <c r="Q479" i="16"/>
  <c r="N7" i="17" s="1"/>
  <c r="R479" i="16"/>
  <c r="O7" i="17" s="1"/>
  <c r="O479" i="16"/>
  <c r="L7" i="17" s="1"/>
  <c r="R556" i="16"/>
  <c r="O15" i="17" s="1"/>
  <c r="I547" i="16"/>
  <c r="F14" i="17" s="1"/>
  <c r="F556" i="16"/>
  <c r="C15" i="17" s="1"/>
  <c r="O488" i="16"/>
  <c r="L8" i="17" s="1"/>
  <c r="Q556" i="16"/>
  <c r="S228" i="1"/>
  <c r="O228" i="1"/>
  <c r="E228" i="1"/>
  <c r="E229" i="1" s="1"/>
  <c r="W488" i="16"/>
  <c r="T8" i="17" s="1"/>
  <c r="T479" i="16"/>
  <c r="Q7" i="17" s="1"/>
  <c r="H547" i="16"/>
  <c r="E14" i="17" s="1"/>
  <c r="G228" i="1"/>
  <c r="I488" i="16"/>
  <c r="F8" i="17" s="1"/>
  <c r="S13" i="17"/>
  <c r="O9" i="17"/>
  <c r="C2" i="17"/>
  <c r="M12" i="17"/>
  <c r="Q2" i="17"/>
  <c r="U6" i="17"/>
  <c r="D2" i="17"/>
  <c r="M4" i="17"/>
  <c r="T5" i="17"/>
  <c r="S5" i="17"/>
  <c r="S11" i="17"/>
  <c r="H4" i="17"/>
  <c r="J13" i="17"/>
  <c r="G12" i="17"/>
  <c r="U2" i="17"/>
  <c r="R12" i="17"/>
  <c r="I21" i="17"/>
  <c r="Q21" i="17"/>
  <c r="P12" i="17"/>
  <c r="N9" i="17"/>
  <c r="T21" i="17"/>
  <c r="K5" i="17"/>
  <c r="S12" i="17"/>
  <c r="Q13" i="17"/>
  <c r="Q4" i="17"/>
  <c r="T12" i="17"/>
  <c r="O2" i="17"/>
  <c r="J12" i="17"/>
  <c r="B6" i="17"/>
  <c r="T6" i="17"/>
  <c r="F2" i="17"/>
  <c r="J2" i="17"/>
  <c r="C6" i="17"/>
  <c r="S6" i="17"/>
  <c r="U11" i="17"/>
  <c r="C5" i="17"/>
  <c r="H5" i="17"/>
  <c r="J9" i="17"/>
  <c r="F4" i="17"/>
  <c r="G21" i="17"/>
  <c r="H11" i="17"/>
  <c r="B21" i="17"/>
  <c r="B4" i="17"/>
  <c r="E2" i="17"/>
  <c r="H21" i="17"/>
  <c r="E5" i="17"/>
  <c r="M9" i="17"/>
  <c r="D9" i="17"/>
  <c r="F9" i="17"/>
  <c r="U9" i="17"/>
  <c r="J5" i="17"/>
  <c r="T2" i="17"/>
  <c r="Q11" i="17"/>
  <c r="O11" i="17"/>
  <c r="Q6" i="17"/>
  <c r="D4" i="17"/>
  <c r="U5" i="17"/>
  <c r="R6" i="17"/>
  <c r="J11" i="17"/>
  <c r="N5" i="17"/>
  <c r="P21" i="17"/>
  <c r="K6" i="17"/>
  <c r="M2" i="17"/>
  <c r="F13" i="17"/>
  <c r="K21" i="17"/>
  <c r="G6" i="17"/>
  <c r="N2" i="17"/>
  <c r="L13" i="17"/>
  <c r="L9" i="17"/>
  <c r="B13" i="17"/>
  <c r="I2" i="17"/>
  <c r="R9" i="17"/>
  <c r="O13" i="17"/>
  <c r="D5" i="17"/>
  <c r="L6" i="17"/>
  <c r="M11" i="17"/>
  <c r="H13" i="17"/>
  <c r="F12" i="17"/>
  <c r="R13" i="17"/>
  <c r="L4" i="17"/>
  <c r="B5" i="17"/>
  <c r="H6" i="17"/>
  <c r="P9" i="17"/>
  <c r="H9" i="17"/>
  <c r="F21" i="17"/>
  <c r="E4" i="17"/>
  <c r="P13" i="17"/>
  <c r="C13" i="17"/>
  <c r="I12" i="17"/>
  <c r="K2" i="17"/>
  <c r="M5" i="17"/>
  <c r="C12" i="17"/>
  <c r="L11" i="17"/>
  <c r="S9" i="17"/>
  <c r="N11" i="17"/>
  <c r="L12" i="17"/>
  <c r="F5" i="17"/>
  <c r="G5" i="17"/>
  <c r="F11" i="17"/>
  <c r="G11" i="17"/>
  <c r="B12" i="17"/>
  <c r="D11" i="17"/>
  <c r="E21" i="17"/>
  <c r="R21" i="17"/>
  <c r="J21" i="17"/>
  <c r="F6" i="17"/>
  <c r="B9" i="17"/>
  <c r="R5" i="17"/>
  <c r="S2" i="17"/>
  <c r="P6" i="17"/>
  <c r="U12" i="17"/>
  <c r="L2" i="17"/>
  <c r="E6" i="17"/>
  <c r="G9" i="17"/>
  <c r="J6" i="17"/>
  <c r="K11" i="17"/>
  <c r="Q12" i="17"/>
  <c r="O6" i="17"/>
  <c r="R4" i="17"/>
  <c r="D12" i="17"/>
  <c r="Q9" i="17"/>
  <c r="I5" i="17"/>
  <c r="U21" i="17"/>
  <c r="N21" i="17"/>
  <c r="T4" i="17"/>
  <c r="E11" i="17"/>
  <c r="S21" i="17"/>
  <c r="S15" i="17"/>
  <c r="E13" i="17"/>
  <c r="E9" i="17"/>
  <c r="P11" i="17"/>
  <c r="R11" i="17"/>
  <c r="P4" i="17"/>
  <c r="N13" i="17"/>
  <c r="N12" i="17"/>
  <c r="I11" i="17"/>
  <c r="T9" i="17"/>
  <c r="Q5" i="17"/>
  <c r="N4" i="17"/>
  <c r="T11" i="17"/>
  <c r="R2" i="17"/>
  <c r="I6" i="17"/>
  <c r="C4" i="17"/>
  <c r="C9" i="17"/>
  <c r="I4" i="17"/>
  <c r="J4" i="17"/>
  <c r="D21" i="17"/>
  <c r="K4" i="17"/>
  <c r="O21" i="17"/>
  <c r="B2" i="17"/>
  <c r="I9" i="17"/>
  <c r="T13" i="17"/>
  <c r="G2" i="17"/>
  <c r="K13" i="17"/>
  <c r="K9" i="17"/>
  <c r="U4" i="17"/>
  <c r="H12" i="17"/>
  <c r="G4" i="17"/>
  <c r="L5" i="17"/>
  <c r="I13" i="17"/>
  <c r="U13" i="17"/>
  <c r="M13" i="17"/>
  <c r="O12" i="17"/>
  <c r="O5" i="17"/>
  <c r="P2" i="17"/>
  <c r="K12" i="17"/>
  <c r="N6" i="17"/>
  <c r="O4" i="17"/>
  <c r="C11" i="17"/>
  <c r="M6" i="17"/>
  <c r="H2" i="17"/>
  <c r="C21" i="17"/>
  <c r="L21" i="17"/>
  <c r="D6" i="17"/>
  <c r="W479" i="16"/>
  <c r="J547" i="16"/>
  <c r="F479" i="16"/>
  <c r="H479" i="16"/>
  <c r="O547" i="16"/>
  <c r="T547" i="16"/>
  <c r="R547" i="16"/>
  <c r="G556" i="16"/>
  <c r="S547" i="16"/>
  <c r="X228" i="1"/>
  <c r="R488" i="16"/>
  <c r="H556" i="16"/>
  <c r="S556" i="16"/>
  <c r="W228" i="1"/>
  <c r="L228" i="1"/>
  <c r="P228" i="1"/>
  <c r="T228" i="1"/>
  <c r="M228" i="1"/>
  <c r="K228" i="1"/>
  <c r="R228" i="1"/>
  <c r="H228" i="1"/>
  <c r="U228" i="1"/>
  <c r="I228" i="1"/>
  <c r="N228" i="1"/>
  <c r="O414" i="16"/>
  <c r="O416" i="16" s="1"/>
  <c r="M219" i="5" s="1"/>
  <c r="L24" i="17"/>
  <c r="G414" i="16"/>
  <c r="G416" i="16" s="1"/>
  <c r="E219" i="5" s="1"/>
  <c r="D24" i="17"/>
  <c r="P414" i="16"/>
  <c r="P416" i="16" s="1"/>
  <c r="N219" i="5" s="1"/>
  <c r="M24" i="17"/>
  <c r="W414" i="16"/>
  <c r="W416" i="16" s="1"/>
  <c r="U219" i="5" s="1"/>
  <c r="T24" i="17"/>
  <c r="X414" i="16"/>
  <c r="X416" i="16" s="1"/>
  <c r="V219" i="5" s="1"/>
  <c r="U24" i="17"/>
  <c r="Q17" i="17"/>
  <c r="D17" i="17"/>
  <c r="E564" i="16"/>
  <c r="B11" i="17"/>
  <c r="S565" i="16"/>
  <c r="P5" i="17"/>
  <c r="B17" i="17"/>
  <c r="V414" i="16"/>
  <c r="V416" i="16" s="1"/>
  <c r="T219" i="5" s="1"/>
  <c r="S24" i="17"/>
  <c r="J414" i="16"/>
  <c r="J416" i="16" s="1"/>
  <c r="H219" i="5" s="1"/>
  <c r="G24" i="17"/>
  <c r="F414" i="16"/>
  <c r="F416" i="16" s="1"/>
  <c r="D219" i="5" s="1"/>
  <c r="C24" i="17"/>
  <c r="H17" i="17"/>
  <c r="H565" i="16"/>
  <c r="E12" i="17"/>
  <c r="M17" i="17"/>
  <c r="O17" i="17"/>
  <c r="S17" i="17"/>
  <c r="L17" i="17"/>
  <c r="K414" i="16"/>
  <c r="K416" i="16" s="1"/>
  <c r="I219" i="5" s="1"/>
  <c r="H24" i="17"/>
  <c r="J17" i="17"/>
  <c r="T17" i="17"/>
  <c r="E17" i="17"/>
  <c r="H414" i="16"/>
  <c r="H416" i="16" s="1"/>
  <c r="F219" i="5" s="1"/>
  <c r="E24" i="17"/>
  <c r="N414" i="16"/>
  <c r="N416" i="16" s="1"/>
  <c r="L219" i="5" s="1"/>
  <c r="K24" i="17"/>
  <c r="T414" i="16"/>
  <c r="T416" i="16" s="1"/>
  <c r="R219" i="5" s="1"/>
  <c r="Q24" i="17"/>
  <c r="C17" i="17"/>
  <c r="U414" i="16"/>
  <c r="U416" i="16" s="1"/>
  <c r="S219" i="5" s="1"/>
  <c r="R24" i="17"/>
  <c r="L414" i="16"/>
  <c r="L416" i="16" s="1"/>
  <c r="J219" i="5" s="1"/>
  <c r="I24" i="17"/>
  <c r="V564" i="16"/>
  <c r="S4" i="17"/>
  <c r="R17" i="17"/>
  <c r="K17" i="17"/>
  <c r="U17" i="17"/>
  <c r="S414" i="16"/>
  <c r="S416" i="16" s="1"/>
  <c r="Q219" i="5" s="1"/>
  <c r="P24" i="17"/>
  <c r="M414" i="16"/>
  <c r="M416" i="16" s="1"/>
  <c r="K219" i="5" s="1"/>
  <c r="J24" i="17"/>
  <c r="Q414" i="16"/>
  <c r="Q416" i="16" s="1"/>
  <c r="O219" i="5" s="1"/>
  <c r="N24" i="17"/>
  <c r="N17" i="17"/>
  <c r="E414" i="16"/>
  <c r="B24" i="17"/>
  <c r="I414" i="16"/>
  <c r="I416" i="16" s="1"/>
  <c r="G219" i="5" s="1"/>
  <c r="F24" i="17"/>
  <c r="I17" i="17"/>
  <c r="P17" i="17"/>
  <c r="J566" i="16"/>
  <c r="G13" i="17"/>
  <c r="G17" i="17"/>
  <c r="R414" i="16"/>
  <c r="R416" i="16" s="1"/>
  <c r="P219" i="5" s="1"/>
  <c r="O24" i="17"/>
  <c r="G566" i="16"/>
  <c r="D13" i="17"/>
  <c r="F17" i="17"/>
  <c r="N566" i="16"/>
  <c r="I566" i="16"/>
  <c r="W565" i="16"/>
  <c r="M562" i="16"/>
  <c r="Q566" i="16"/>
  <c r="Q562" i="16"/>
  <c r="P562" i="16"/>
  <c r="K562" i="16"/>
  <c r="E565" i="16"/>
  <c r="H562" i="16"/>
  <c r="J565" i="16"/>
  <c r="X565" i="16"/>
  <c r="I564" i="16"/>
  <c r="U565" i="16"/>
  <c r="N564" i="16"/>
  <c r="V566" i="16"/>
  <c r="W564" i="16"/>
  <c r="F564" i="16"/>
  <c r="H564" i="16"/>
  <c r="P566" i="16"/>
  <c r="X562" i="16"/>
  <c r="K564" i="16"/>
  <c r="M564" i="16"/>
  <c r="G588" i="16"/>
  <c r="E198" i="5" s="1"/>
  <c r="Q565" i="16"/>
  <c r="M566" i="16"/>
  <c r="R565" i="16"/>
  <c r="R564" i="16"/>
  <c r="O564" i="16"/>
  <c r="I565" i="16"/>
  <c r="N565" i="16"/>
  <c r="F562" i="16"/>
  <c r="G564" i="16"/>
  <c r="Q564" i="16"/>
  <c r="S562" i="16"/>
  <c r="L565" i="16"/>
  <c r="L564" i="16"/>
  <c r="K566" i="16"/>
  <c r="T565" i="16"/>
  <c r="J564" i="16"/>
  <c r="O565" i="16"/>
  <c r="T588" i="16"/>
  <c r="R198" i="5" s="1"/>
  <c r="W562" i="16"/>
  <c r="T562" i="16"/>
  <c r="U564" i="16"/>
  <c r="J562" i="16"/>
  <c r="R566" i="16"/>
  <c r="G565" i="16"/>
  <c r="F565" i="16"/>
  <c r="O566" i="16"/>
  <c r="K565" i="16"/>
  <c r="L566" i="16"/>
  <c r="P564" i="16"/>
  <c r="X566" i="16"/>
  <c r="U562" i="16"/>
  <c r="K588" i="16"/>
  <c r="I198" i="5" s="1"/>
  <c r="T566" i="16"/>
  <c r="U566" i="16"/>
  <c r="V565" i="16"/>
  <c r="O562" i="16"/>
  <c r="F566" i="16"/>
  <c r="M588" i="16"/>
  <c r="K198" i="5" s="1"/>
  <c r="V562" i="16"/>
  <c r="X564" i="16"/>
  <c r="G562" i="16"/>
  <c r="L588" i="16"/>
  <c r="J198" i="5" s="1"/>
  <c r="I562" i="16"/>
  <c r="T564" i="16"/>
  <c r="E566" i="16"/>
  <c r="R588" i="16"/>
  <c r="P198" i="5" s="1"/>
  <c r="W566" i="16"/>
  <c r="P565" i="16"/>
  <c r="L562" i="16"/>
  <c r="H566" i="16"/>
  <c r="P588" i="16"/>
  <c r="N198" i="5" s="1"/>
  <c r="R562" i="16"/>
  <c r="V588" i="16"/>
  <c r="T198" i="5" s="1"/>
  <c r="J588" i="16"/>
  <c r="H198" i="5" s="1"/>
  <c r="S564" i="16"/>
  <c r="M565" i="16"/>
  <c r="N562" i="16"/>
  <c r="O588" i="16"/>
  <c r="M198" i="5" s="1"/>
  <c r="Q588" i="16"/>
  <c r="O198" i="5" s="1"/>
  <c r="N588" i="16"/>
  <c r="L198" i="5" s="1"/>
  <c r="U588" i="16"/>
  <c r="S198" i="5" s="1"/>
  <c r="F588" i="16"/>
  <c r="D198" i="5" s="1"/>
  <c r="S588" i="16"/>
  <c r="Q198" i="5" s="1"/>
  <c r="W588" i="16"/>
  <c r="U198" i="5" s="1"/>
  <c r="H588" i="16"/>
  <c r="F198" i="5" s="1"/>
  <c r="E588" i="16"/>
  <c r="C198" i="5" s="1"/>
  <c r="I588" i="16"/>
  <c r="G198" i="5" s="1"/>
  <c r="S566" i="16"/>
  <c r="M506" i="16"/>
  <c r="M438" i="16"/>
  <c r="M334" i="16"/>
  <c r="K506" i="16"/>
  <c r="K334" i="16"/>
  <c r="K438" i="16"/>
  <c r="J506" i="16"/>
  <c r="J334" i="16"/>
  <c r="J438" i="16"/>
  <c r="R441" i="16"/>
  <c r="R408" i="16"/>
  <c r="R509" i="16"/>
  <c r="K509" i="16"/>
  <c r="K441" i="16"/>
  <c r="K408" i="16"/>
  <c r="T506" i="16"/>
  <c r="T438" i="16"/>
  <c r="T334" i="16"/>
  <c r="W506" i="16"/>
  <c r="W334" i="16"/>
  <c r="W438" i="16"/>
  <c r="P506" i="16"/>
  <c r="P334" i="16"/>
  <c r="P438" i="16"/>
  <c r="H506" i="16"/>
  <c r="H438" i="16"/>
  <c r="H334" i="16"/>
  <c r="E506" i="16"/>
  <c r="E334" i="16"/>
  <c r="E438" i="16"/>
  <c r="E408" i="16"/>
  <c r="E441" i="16"/>
  <c r="E509" i="16"/>
  <c r="S506" i="16"/>
  <c r="S438" i="16"/>
  <c r="S334" i="16"/>
  <c r="P441" i="16"/>
  <c r="P408" i="16"/>
  <c r="P509" i="16"/>
  <c r="I509" i="16"/>
  <c r="I408" i="16"/>
  <c r="I441" i="16"/>
  <c r="T441" i="16"/>
  <c r="T408" i="16"/>
  <c r="T509" i="16"/>
  <c r="G334" i="16"/>
  <c r="G438" i="16"/>
  <c r="G506" i="16"/>
  <c r="F441" i="16"/>
  <c r="F509" i="16"/>
  <c r="F408" i="16"/>
  <c r="G408" i="16"/>
  <c r="G509" i="16"/>
  <c r="G441" i="16"/>
  <c r="J441" i="16"/>
  <c r="J509" i="16"/>
  <c r="J408" i="16"/>
  <c r="Q509" i="16"/>
  <c r="Q441" i="16"/>
  <c r="Q408" i="16"/>
  <c r="O441" i="16"/>
  <c r="O408" i="16"/>
  <c r="O509" i="16"/>
  <c r="R438" i="16"/>
  <c r="R506" i="16"/>
  <c r="R334" i="16"/>
  <c r="V408" i="16"/>
  <c r="V509" i="16"/>
  <c r="V441" i="16"/>
  <c r="M509" i="16"/>
  <c r="M408" i="16"/>
  <c r="M441" i="16"/>
  <c r="L408" i="16"/>
  <c r="L509" i="16"/>
  <c r="L441" i="16"/>
  <c r="L438" i="16"/>
  <c r="L334" i="16"/>
  <c r="L506" i="16"/>
  <c r="X334" i="16"/>
  <c r="X506" i="16"/>
  <c r="X438" i="16"/>
  <c r="U509" i="16"/>
  <c r="U408" i="16"/>
  <c r="U441" i="16"/>
  <c r="H408" i="16"/>
  <c r="H509" i="16"/>
  <c r="H441" i="16"/>
  <c r="N438" i="16"/>
  <c r="N334" i="16"/>
  <c r="N506" i="16"/>
  <c r="N408" i="16"/>
  <c r="N509" i="16"/>
  <c r="N441" i="16"/>
  <c r="O506" i="16"/>
  <c r="O438" i="16"/>
  <c r="O334" i="16"/>
  <c r="F334" i="16"/>
  <c r="F438" i="16"/>
  <c r="F506" i="16"/>
  <c r="X408" i="16"/>
  <c r="X509" i="16"/>
  <c r="X441" i="16"/>
  <c r="S408" i="16"/>
  <c r="S441" i="16"/>
  <c r="S509" i="16"/>
  <c r="V334" i="16"/>
  <c r="V438" i="16"/>
  <c r="V506" i="16"/>
  <c r="U334" i="16"/>
  <c r="U506" i="16"/>
  <c r="U438" i="16"/>
  <c r="W441" i="16"/>
  <c r="W408" i="16"/>
  <c r="W509" i="16"/>
  <c r="Q506" i="16"/>
  <c r="Q334" i="16"/>
  <c r="Q572" i="16" s="1"/>
  <c r="Q438" i="16"/>
  <c r="I334" i="16"/>
  <c r="I506" i="16"/>
  <c r="I438" i="16"/>
  <c r="C259" i="5"/>
  <c r="H212" i="1"/>
  <c r="E212" i="1"/>
  <c r="Q212" i="1"/>
  <c r="I211" i="1"/>
  <c r="F211" i="1"/>
  <c r="T211" i="1"/>
  <c r="M211" i="1"/>
  <c r="G211" i="1"/>
  <c r="K211" i="1"/>
  <c r="L211" i="1"/>
  <c r="J211" i="1"/>
  <c r="X211" i="1"/>
  <c r="S211" i="1"/>
  <c r="P211" i="1"/>
  <c r="O211" i="1"/>
  <c r="R211" i="1"/>
  <c r="U211" i="1"/>
  <c r="V211" i="1"/>
  <c r="N211" i="1"/>
  <c r="W211" i="1"/>
  <c r="C99" i="5"/>
  <c r="T77" i="1"/>
  <c r="U77" i="1"/>
  <c r="E77" i="1"/>
  <c r="L77" i="1"/>
  <c r="J77" i="1"/>
  <c r="M77" i="1"/>
  <c r="W77" i="1"/>
  <c r="X77" i="1"/>
  <c r="S77" i="1"/>
  <c r="Q77" i="1"/>
  <c r="H77" i="1"/>
  <c r="R77" i="1"/>
  <c r="G77" i="1"/>
  <c r="P77" i="1"/>
  <c r="V77" i="1"/>
  <c r="N77" i="1"/>
  <c r="K77" i="1"/>
  <c r="F77" i="1"/>
  <c r="O77" i="1"/>
  <c r="V81" i="1"/>
  <c r="V87" i="1" s="1"/>
  <c r="T92" i="5" s="1"/>
  <c r="T93" i="5" s="1"/>
  <c r="N81" i="1"/>
  <c r="N87" i="1" s="1"/>
  <c r="L92" i="5" s="1"/>
  <c r="L93" i="5" s="1"/>
  <c r="K81" i="1"/>
  <c r="K87" i="1" s="1"/>
  <c r="I92" i="5" s="1"/>
  <c r="I93" i="5" s="1"/>
  <c r="F81" i="1"/>
  <c r="F87" i="1" s="1"/>
  <c r="D92" i="5" s="1"/>
  <c r="D93" i="5" s="1"/>
  <c r="O81" i="1"/>
  <c r="O87" i="1" s="1"/>
  <c r="M92" i="5" s="1"/>
  <c r="M93" i="5" s="1"/>
  <c r="W81" i="1"/>
  <c r="W87" i="1" s="1"/>
  <c r="U92" i="5" s="1"/>
  <c r="U93" i="5" s="1"/>
  <c r="T81" i="1"/>
  <c r="T87" i="1" s="1"/>
  <c r="R92" i="5" s="1"/>
  <c r="R93" i="5" s="1"/>
  <c r="M81" i="1"/>
  <c r="M87" i="1" s="1"/>
  <c r="K92" i="5" s="1"/>
  <c r="K93" i="5" s="1"/>
  <c r="U81" i="1"/>
  <c r="U87" i="1" s="1"/>
  <c r="S92" i="5" s="1"/>
  <c r="S93" i="5" s="1"/>
  <c r="X81" i="1"/>
  <c r="X87" i="1" s="1"/>
  <c r="V92" i="5" s="1"/>
  <c r="V93" i="5" s="1"/>
  <c r="S81" i="1"/>
  <c r="S87" i="1" s="1"/>
  <c r="Q92" i="5" s="1"/>
  <c r="Q93" i="5" s="1"/>
  <c r="Q81" i="1"/>
  <c r="Q87" i="1" s="1"/>
  <c r="O92" i="5" s="1"/>
  <c r="O93" i="5" s="1"/>
  <c r="H81" i="1"/>
  <c r="H87" i="1" s="1"/>
  <c r="F92" i="5" s="1"/>
  <c r="F93" i="5" s="1"/>
  <c r="J81" i="1"/>
  <c r="J87" i="1" s="1"/>
  <c r="H92" i="5" s="1"/>
  <c r="H93" i="5" s="1"/>
  <c r="P81" i="1"/>
  <c r="P87" i="1" s="1"/>
  <c r="N92" i="5" s="1"/>
  <c r="N93" i="5" s="1"/>
  <c r="E81" i="1"/>
  <c r="E87" i="1" s="1"/>
  <c r="L81" i="1"/>
  <c r="L87" i="1" s="1"/>
  <c r="J92" i="5" s="1"/>
  <c r="J93" i="5" s="1"/>
  <c r="R81" i="1"/>
  <c r="R87" i="1" s="1"/>
  <c r="P92" i="5" s="1"/>
  <c r="P93" i="5" s="1"/>
  <c r="G81" i="1"/>
  <c r="G87" i="1" s="1"/>
  <c r="E92" i="5" s="1"/>
  <c r="E93" i="5" s="1"/>
  <c r="I79" i="1"/>
  <c r="I52" i="1"/>
  <c r="L568" i="16" l="1"/>
  <c r="V567" i="16"/>
  <c r="W567" i="16"/>
  <c r="U572" i="16"/>
  <c r="S196" i="5" s="1"/>
  <c r="V572" i="16"/>
  <c r="T196" i="5" s="1"/>
  <c r="R572" i="16"/>
  <c r="P196" i="5" s="1"/>
  <c r="I572" i="16"/>
  <c r="G196" i="5" s="1"/>
  <c r="L572" i="16"/>
  <c r="J196" i="5" s="1"/>
  <c r="V568" i="16"/>
  <c r="M568" i="16"/>
  <c r="E568" i="16"/>
  <c r="O572" i="16"/>
  <c r="M196" i="5" s="1"/>
  <c r="E572" i="16"/>
  <c r="C196" i="5" s="1"/>
  <c r="K572" i="16"/>
  <c r="I196" i="5" s="1"/>
  <c r="P572" i="16"/>
  <c r="N196" i="5" s="1"/>
  <c r="S572" i="16"/>
  <c r="Q196" i="5" s="1"/>
  <c r="W572" i="16"/>
  <c r="U196" i="5" s="1"/>
  <c r="J572" i="16"/>
  <c r="H196" i="5" s="1"/>
  <c r="F572" i="16"/>
  <c r="D196" i="5" s="1"/>
  <c r="H572" i="16"/>
  <c r="F196" i="5" s="1"/>
  <c r="M572" i="16"/>
  <c r="K196" i="5" s="1"/>
  <c r="T572" i="16"/>
  <c r="R196" i="5" s="1"/>
  <c r="N572" i="16"/>
  <c r="L196" i="5" s="1"/>
  <c r="X572" i="16"/>
  <c r="V196" i="5" s="1"/>
  <c r="G572" i="16"/>
  <c r="E196" i="5" s="1"/>
  <c r="F567" i="16"/>
  <c r="X568" i="16"/>
  <c r="T568" i="16"/>
  <c r="S567" i="16"/>
  <c r="K568" i="16"/>
  <c r="N568" i="16"/>
  <c r="J568" i="16"/>
  <c r="G15" i="17"/>
  <c r="E567" i="16"/>
  <c r="F229" i="1"/>
  <c r="G229" i="1" s="1"/>
  <c r="H229" i="1" s="1"/>
  <c r="I229" i="1" s="1"/>
  <c r="J229" i="1" s="1"/>
  <c r="K229" i="1" s="1"/>
  <c r="L229" i="1" s="1"/>
  <c r="M229" i="1" s="1"/>
  <c r="N229" i="1" s="1"/>
  <c r="O229" i="1" s="1"/>
  <c r="P229" i="1" s="1"/>
  <c r="Q229" i="1" s="1"/>
  <c r="R229" i="1" s="1"/>
  <c r="S229" i="1" s="1"/>
  <c r="T229" i="1" s="1"/>
  <c r="U229" i="1" s="1"/>
  <c r="V229" i="1" s="1"/>
  <c r="W229" i="1" s="1"/>
  <c r="X229" i="1" s="1"/>
  <c r="P567" i="16"/>
  <c r="B8" i="17"/>
  <c r="U18" i="17"/>
  <c r="G210" i="5"/>
  <c r="M210" i="5"/>
  <c r="F210" i="5"/>
  <c r="J210" i="5"/>
  <c r="T210" i="5"/>
  <c r="R210" i="5"/>
  <c r="S210" i="5"/>
  <c r="L210" i="5"/>
  <c r="N210" i="5"/>
  <c r="Q210" i="5"/>
  <c r="O210" i="5"/>
  <c r="C260" i="5"/>
  <c r="I210" i="5"/>
  <c r="H210" i="5"/>
  <c r="U210" i="5"/>
  <c r="P210" i="5"/>
  <c r="V210" i="5"/>
  <c r="D210" i="5"/>
  <c r="K210" i="5"/>
  <c r="H15" i="17"/>
  <c r="M567" i="16"/>
  <c r="G567" i="16"/>
  <c r="X567" i="16"/>
  <c r="I15" i="17"/>
  <c r="M14" i="17"/>
  <c r="B7" i="17"/>
  <c r="D7" i="17"/>
  <c r="J8" i="17"/>
  <c r="U568" i="16"/>
  <c r="U567" i="16"/>
  <c r="Q568" i="16"/>
  <c r="K567" i="16"/>
  <c r="L567" i="16"/>
  <c r="J567" i="16"/>
  <c r="G568" i="16"/>
  <c r="P568" i="16"/>
  <c r="S568" i="16"/>
  <c r="N567" i="16"/>
  <c r="R568" i="16"/>
  <c r="Q8" i="17"/>
  <c r="W568" i="16"/>
  <c r="U8" i="17"/>
  <c r="Q567" i="16"/>
  <c r="O567" i="16"/>
  <c r="I567" i="16"/>
  <c r="F568" i="16"/>
  <c r="H567" i="16"/>
  <c r="O568" i="16"/>
  <c r="N15" i="17"/>
  <c r="I568" i="16"/>
  <c r="Q14" i="17"/>
  <c r="P15" i="17"/>
  <c r="L14" i="17"/>
  <c r="E15" i="17"/>
  <c r="E7" i="17"/>
  <c r="O8" i="17"/>
  <c r="C7" i="17"/>
  <c r="G14" i="17"/>
  <c r="P14" i="17"/>
  <c r="T7" i="17"/>
  <c r="D15" i="17"/>
  <c r="O14" i="17"/>
  <c r="T567" i="16"/>
  <c r="R567" i="16"/>
  <c r="H568" i="16"/>
  <c r="T603" i="16"/>
  <c r="T607" i="16" s="1"/>
  <c r="E416" i="16"/>
  <c r="C219" i="5" s="1"/>
  <c r="L603" i="16"/>
  <c r="L607" i="16" s="1"/>
  <c r="J603" i="16"/>
  <c r="J607" i="16" s="1"/>
  <c r="X603" i="16"/>
  <c r="X607" i="16" s="1"/>
  <c r="O603" i="16"/>
  <c r="O607" i="16" s="1"/>
  <c r="Q603" i="16"/>
  <c r="Q607" i="16" s="1"/>
  <c r="F603" i="16"/>
  <c r="F607" i="16" s="1"/>
  <c r="I417" i="16"/>
  <c r="G220" i="5" s="1"/>
  <c r="M603" i="16"/>
  <c r="M607" i="16" s="1"/>
  <c r="H603" i="16"/>
  <c r="H607" i="16" s="1"/>
  <c r="K603" i="16"/>
  <c r="K607" i="16" s="1"/>
  <c r="V603" i="16"/>
  <c r="V607" i="16" s="1"/>
  <c r="P603" i="16"/>
  <c r="P607" i="16" s="1"/>
  <c r="R417" i="16"/>
  <c r="P220" i="5" s="1"/>
  <c r="G417" i="16"/>
  <c r="E220" i="5" s="1"/>
  <c r="V417" i="16"/>
  <c r="T220" i="5" s="1"/>
  <c r="J511" i="16"/>
  <c r="O417" i="16"/>
  <c r="M220" i="5" s="1"/>
  <c r="L417" i="16"/>
  <c r="J220" i="5" s="1"/>
  <c r="K417" i="16"/>
  <c r="I220" i="5" s="1"/>
  <c r="T417" i="16"/>
  <c r="R220" i="5" s="1"/>
  <c r="H417" i="16"/>
  <c r="F220" i="5" s="1"/>
  <c r="G603" i="16"/>
  <c r="G607" i="16" s="1"/>
  <c r="S603" i="16"/>
  <c r="S607" i="16" s="1"/>
  <c r="X417" i="16"/>
  <c r="V220" i="5" s="1"/>
  <c r="P417" i="16"/>
  <c r="N220" i="5" s="1"/>
  <c r="U417" i="16"/>
  <c r="S220" i="5" s="1"/>
  <c r="M417" i="16"/>
  <c r="K220" i="5" s="1"/>
  <c r="S417" i="16"/>
  <c r="Q220" i="5" s="1"/>
  <c r="R603" i="16"/>
  <c r="R607" i="16" s="1"/>
  <c r="W417" i="16"/>
  <c r="U220" i="5" s="1"/>
  <c r="T511" i="16"/>
  <c r="U603" i="16"/>
  <c r="U607" i="16" s="1"/>
  <c r="W603" i="16"/>
  <c r="W607" i="16" s="1"/>
  <c r="Q417" i="16"/>
  <c r="O220" i="5" s="1"/>
  <c r="N417" i="16"/>
  <c r="L220" i="5" s="1"/>
  <c r="N603" i="16"/>
  <c r="N607" i="16" s="1"/>
  <c r="J417" i="16"/>
  <c r="H220" i="5" s="1"/>
  <c r="I603" i="16"/>
  <c r="I607" i="16" s="1"/>
  <c r="C18" i="17"/>
  <c r="M18" i="17"/>
  <c r="I18" i="17"/>
  <c r="Q18" i="17"/>
  <c r="D18" i="17"/>
  <c r="R18" i="17"/>
  <c r="G18" i="17"/>
  <c r="E18" i="17"/>
  <c r="K18" i="17"/>
  <c r="H18" i="17"/>
  <c r="F18" i="17"/>
  <c r="N18" i="17"/>
  <c r="S18" i="17"/>
  <c r="B18" i="17"/>
  <c r="T18" i="17"/>
  <c r="L18" i="17"/>
  <c r="O18" i="17"/>
  <c r="J18" i="17"/>
  <c r="P18" i="17"/>
  <c r="K511" i="16"/>
  <c r="I511" i="16"/>
  <c r="H443" i="16"/>
  <c r="I443" i="16"/>
  <c r="Q443" i="16"/>
  <c r="O443" i="16"/>
  <c r="R443" i="16"/>
  <c r="U511" i="16"/>
  <c r="V511" i="16"/>
  <c r="G511" i="16"/>
  <c r="R511" i="16"/>
  <c r="V443" i="16"/>
  <c r="O196" i="5"/>
  <c r="U443" i="16"/>
  <c r="Q511" i="16"/>
  <c r="O511" i="16"/>
  <c r="F511" i="16"/>
  <c r="P511" i="16"/>
  <c r="P443" i="16"/>
  <c r="K443" i="16"/>
  <c r="M511" i="16"/>
  <c r="E511" i="16"/>
  <c r="H511" i="16"/>
  <c r="W511" i="16"/>
  <c r="G443" i="16"/>
  <c r="J443" i="16"/>
  <c r="F443" i="16"/>
  <c r="E443" i="16"/>
  <c r="X443" i="16"/>
  <c r="X511" i="16"/>
  <c r="M443" i="16"/>
  <c r="N511" i="16"/>
  <c r="L511" i="16"/>
  <c r="N443" i="16"/>
  <c r="W443" i="16"/>
  <c r="L443" i="16"/>
  <c r="C210" i="5"/>
  <c r="C211" i="5" s="1"/>
  <c r="S443" i="16"/>
  <c r="T443" i="16"/>
  <c r="S511" i="16"/>
  <c r="N212" i="1"/>
  <c r="J212" i="1"/>
  <c r="V212" i="1"/>
  <c r="L212" i="1"/>
  <c r="K212" i="1"/>
  <c r="R212" i="1"/>
  <c r="G212" i="1"/>
  <c r="U212" i="1"/>
  <c r="O212" i="1"/>
  <c r="M212" i="1"/>
  <c r="P212" i="1"/>
  <c r="T212" i="1"/>
  <c r="S212" i="1"/>
  <c r="F212" i="1"/>
  <c r="W212" i="1"/>
  <c r="X212" i="1"/>
  <c r="I212" i="1"/>
  <c r="D99" i="5"/>
  <c r="E99" i="5" s="1"/>
  <c r="F99" i="5" s="1"/>
  <c r="G99" i="5" s="1"/>
  <c r="H99" i="5" s="1"/>
  <c r="I99" i="5" s="1"/>
  <c r="J99" i="5" s="1"/>
  <c r="K99" i="5" s="1"/>
  <c r="L99" i="5" s="1"/>
  <c r="M99" i="5" s="1"/>
  <c r="N99" i="5" s="1"/>
  <c r="O99" i="5" s="1"/>
  <c r="P99" i="5" s="1"/>
  <c r="Q99" i="5" s="1"/>
  <c r="R99" i="5" s="1"/>
  <c r="S99" i="5" s="1"/>
  <c r="T99" i="5" s="1"/>
  <c r="U99" i="5" s="1"/>
  <c r="V99" i="5" s="1"/>
  <c r="H52" i="1"/>
  <c r="Q52" i="1"/>
  <c r="G52" i="1"/>
  <c r="T79" i="1"/>
  <c r="E52" i="1"/>
  <c r="E79" i="1"/>
  <c r="R52" i="1"/>
  <c r="J79" i="1"/>
  <c r="U79" i="1"/>
  <c r="W52" i="1"/>
  <c r="L79" i="1"/>
  <c r="H79" i="1"/>
  <c r="O79" i="1"/>
  <c r="R79" i="1"/>
  <c r="I102" i="1"/>
  <c r="I103" i="1" s="1"/>
  <c r="Q79" i="1"/>
  <c r="F79" i="1"/>
  <c r="N52" i="1"/>
  <c r="X52" i="1"/>
  <c r="F52" i="1"/>
  <c r="P79" i="1"/>
  <c r="S79" i="1"/>
  <c r="W79" i="1"/>
  <c r="M52" i="1"/>
  <c r="X79" i="1"/>
  <c r="P52" i="1"/>
  <c r="S52" i="1"/>
  <c r="O52" i="1"/>
  <c r="L52" i="1"/>
  <c r="K79" i="1"/>
  <c r="J52" i="1"/>
  <c r="T52" i="1"/>
  <c r="U52" i="1"/>
  <c r="V52" i="1"/>
  <c r="K52" i="1"/>
  <c r="V79" i="1"/>
  <c r="N79" i="1"/>
  <c r="M79" i="1"/>
  <c r="G79" i="1"/>
  <c r="E210" i="5" l="1"/>
  <c r="D211" i="5"/>
  <c r="Q16" i="17"/>
  <c r="C3" i="17"/>
  <c r="S3" i="17"/>
  <c r="F3" i="17"/>
  <c r="E16" i="17"/>
  <c r="B16" i="17"/>
  <c r="T558" i="16"/>
  <c r="T560" i="16" s="1"/>
  <c r="Q3" i="17"/>
  <c r="R3" i="17"/>
  <c r="J558" i="16"/>
  <c r="J560" i="16" s="1"/>
  <c r="P3" i="17"/>
  <c r="J16" i="17"/>
  <c r="F417" i="16"/>
  <c r="D220" i="5" s="1"/>
  <c r="W604" i="16"/>
  <c r="I604" i="16"/>
  <c r="S604" i="16"/>
  <c r="V604" i="16"/>
  <c r="J604" i="16"/>
  <c r="N604" i="16"/>
  <c r="M604" i="16"/>
  <c r="H604" i="16"/>
  <c r="G604" i="16"/>
  <c r="Q604" i="16"/>
  <c r="U604" i="16"/>
  <c r="T604" i="16"/>
  <c r="K604" i="16"/>
  <c r="R604" i="16"/>
  <c r="P604" i="16"/>
  <c r="L604" i="16"/>
  <c r="X604" i="16"/>
  <c r="O604" i="16"/>
  <c r="E603" i="16"/>
  <c r="E607" i="16" s="1"/>
  <c r="F199" i="5"/>
  <c r="G10" i="17"/>
  <c r="K199" i="5"/>
  <c r="Q10" i="17"/>
  <c r="S558" i="16"/>
  <c r="S560" i="16" s="1"/>
  <c r="P10" i="17"/>
  <c r="F558" i="16"/>
  <c r="F560" i="16" s="1"/>
  <c r="C10" i="17"/>
  <c r="Q199" i="5"/>
  <c r="P16" i="17"/>
  <c r="M490" i="16"/>
  <c r="M492" i="16" s="1"/>
  <c r="J3" i="17"/>
  <c r="I199" i="5"/>
  <c r="H16" i="17"/>
  <c r="J199" i="5"/>
  <c r="I16" i="17"/>
  <c r="T199" i="5"/>
  <c r="S16" i="17"/>
  <c r="E199" i="5"/>
  <c r="D16" i="17"/>
  <c r="E558" i="16"/>
  <c r="E560" i="16" s="1"/>
  <c r="B10" i="17"/>
  <c r="Q490" i="16"/>
  <c r="Q492" i="16" s="1"/>
  <c r="N3" i="17"/>
  <c r="L490" i="16"/>
  <c r="L492" i="16" s="1"/>
  <c r="I3" i="17"/>
  <c r="X558" i="16"/>
  <c r="X560" i="16" s="1"/>
  <c r="U10" i="17"/>
  <c r="G563" i="16"/>
  <c r="G569" i="16" s="1"/>
  <c r="D3" i="17"/>
  <c r="G199" i="5"/>
  <c r="F16" i="17"/>
  <c r="O558" i="16"/>
  <c r="O560" i="16" s="1"/>
  <c r="L10" i="17"/>
  <c r="G558" i="16"/>
  <c r="G560" i="16" s="1"/>
  <c r="D10" i="17"/>
  <c r="H490" i="16"/>
  <c r="H492" i="16" s="1"/>
  <c r="E3" i="17"/>
  <c r="J563" i="16"/>
  <c r="J569" i="16" s="1"/>
  <c r="G3" i="17"/>
  <c r="S199" i="5"/>
  <c r="R16" i="17"/>
  <c r="X490" i="16"/>
  <c r="X492" i="16" s="1"/>
  <c r="U3" i="17"/>
  <c r="M558" i="16"/>
  <c r="M560" i="16" s="1"/>
  <c r="J10" i="17"/>
  <c r="Q558" i="16"/>
  <c r="Q560" i="16" s="1"/>
  <c r="N10" i="17"/>
  <c r="V558" i="16"/>
  <c r="V560" i="16" s="1"/>
  <c r="S10" i="17"/>
  <c r="I558" i="16"/>
  <c r="I560" i="16" s="1"/>
  <c r="F10" i="17"/>
  <c r="W490" i="16"/>
  <c r="W492" i="16" s="1"/>
  <c r="T3" i="17"/>
  <c r="E490" i="16"/>
  <c r="E492" i="16" s="1"/>
  <c r="B3" i="17"/>
  <c r="N199" i="5"/>
  <c r="M16" i="17"/>
  <c r="K563" i="16"/>
  <c r="K569" i="16" s="1"/>
  <c r="H3" i="17"/>
  <c r="U558" i="16"/>
  <c r="U560" i="16" s="1"/>
  <c r="R10" i="17"/>
  <c r="K558" i="16"/>
  <c r="K560" i="16" s="1"/>
  <c r="H10" i="17"/>
  <c r="N558" i="16"/>
  <c r="N560" i="16" s="1"/>
  <c r="K10" i="17"/>
  <c r="N490" i="16"/>
  <c r="N492" i="16" s="1"/>
  <c r="K3" i="17"/>
  <c r="U199" i="5"/>
  <c r="T16" i="17"/>
  <c r="W558" i="16"/>
  <c r="W560" i="16" s="1"/>
  <c r="T10" i="17"/>
  <c r="P490" i="16"/>
  <c r="P492" i="16" s="1"/>
  <c r="M3" i="17"/>
  <c r="P199" i="5"/>
  <c r="O16" i="17"/>
  <c r="D199" i="5"/>
  <c r="C16" i="17"/>
  <c r="I490" i="16"/>
  <c r="I492" i="16" s="1"/>
  <c r="L558" i="16"/>
  <c r="L560" i="16" s="1"/>
  <c r="I10" i="17"/>
  <c r="M199" i="5"/>
  <c r="L16" i="17"/>
  <c r="H558" i="16"/>
  <c r="H560" i="16" s="1"/>
  <c r="E10" i="17"/>
  <c r="V199" i="5"/>
  <c r="U16" i="17"/>
  <c r="O199" i="5"/>
  <c r="N16" i="17"/>
  <c r="R490" i="16"/>
  <c r="R492" i="16" s="1"/>
  <c r="O3" i="17"/>
  <c r="R558" i="16"/>
  <c r="R560" i="16" s="1"/>
  <c r="O10" i="17"/>
  <c r="L199" i="5"/>
  <c r="K16" i="17"/>
  <c r="H199" i="5"/>
  <c r="G16" i="17"/>
  <c r="P558" i="16"/>
  <c r="P560" i="16" s="1"/>
  <c r="M10" i="17"/>
  <c r="O490" i="16"/>
  <c r="O492" i="16" s="1"/>
  <c r="L3" i="17"/>
  <c r="I563" i="16"/>
  <c r="I569" i="16" s="1"/>
  <c r="M563" i="16"/>
  <c r="M569" i="16" s="1"/>
  <c r="U563" i="16"/>
  <c r="U569" i="16" s="1"/>
  <c r="Q563" i="16"/>
  <c r="Q569" i="16" s="1"/>
  <c r="V563" i="16"/>
  <c r="V569" i="16" s="1"/>
  <c r="V490" i="16"/>
  <c r="V492" i="16" s="1"/>
  <c r="K490" i="16"/>
  <c r="K492" i="16" s="1"/>
  <c r="U490" i="16"/>
  <c r="U492" i="16" s="1"/>
  <c r="O563" i="16"/>
  <c r="O569" i="16" s="1"/>
  <c r="R563" i="16"/>
  <c r="R569" i="16" s="1"/>
  <c r="C199" i="5"/>
  <c r="J490" i="16"/>
  <c r="J492" i="16" s="1"/>
  <c r="E563" i="16"/>
  <c r="E569" i="16" s="1"/>
  <c r="C202" i="5" s="1"/>
  <c r="C203" i="5" s="1"/>
  <c r="G490" i="16"/>
  <c r="G492" i="16" s="1"/>
  <c r="F563" i="16"/>
  <c r="F569" i="16" s="1"/>
  <c r="W563" i="16"/>
  <c r="W569" i="16" s="1"/>
  <c r="P563" i="16"/>
  <c r="P569" i="16" s="1"/>
  <c r="H563" i="16"/>
  <c r="H569" i="16" s="1"/>
  <c r="F490" i="16"/>
  <c r="F492" i="16" s="1"/>
  <c r="N563" i="16"/>
  <c r="N569" i="16" s="1"/>
  <c r="X563" i="16"/>
  <c r="X569" i="16" s="1"/>
  <c r="L563" i="16"/>
  <c r="L569" i="16" s="1"/>
  <c r="R199" i="5"/>
  <c r="T563" i="16"/>
  <c r="T569" i="16" s="1"/>
  <c r="T490" i="16"/>
  <c r="T492" i="16" s="1"/>
  <c r="S490" i="16"/>
  <c r="S492" i="16" s="1"/>
  <c r="S563" i="16"/>
  <c r="S569" i="16" s="1"/>
  <c r="G102" i="1"/>
  <c r="G103" i="1" s="1"/>
  <c r="H102" i="1"/>
  <c r="H103" i="1" s="1"/>
  <c r="Q102" i="1"/>
  <c r="Q103" i="1" s="1"/>
  <c r="E102" i="1"/>
  <c r="E103" i="1" s="1"/>
  <c r="R102" i="1"/>
  <c r="R103" i="1" s="1"/>
  <c r="W102" i="1"/>
  <c r="W103" i="1" s="1"/>
  <c r="O102" i="1"/>
  <c r="O103" i="1" s="1"/>
  <c r="F102" i="1"/>
  <c r="F103" i="1" s="1"/>
  <c r="V102" i="1"/>
  <c r="V103" i="1" s="1"/>
  <c r="S102" i="1"/>
  <c r="S103" i="1" s="1"/>
  <c r="X102" i="1"/>
  <c r="X103" i="1" s="1"/>
  <c r="P102" i="1"/>
  <c r="P103" i="1" s="1"/>
  <c r="N102" i="1"/>
  <c r="N103" i="1" s="1"/>
  <c r="M102" i="1"/>
  <c r="M103" i="1" s="1"/>
  <c r="L102" i="1"/>
  <c r="L103" i="1" s="1"/>
  <c r="U102" i="1"/>
  <c r="U103" i="1" s="1"/>
  <c r="K102" i="1"/>
  <c r="K103" i="1" s="1"/>
  <c r="T102" i="1"/>
  <c r="T103" i="1" s="1"/>
  <c r="J102" i="1"/>
  <c r="J103" i="1" s="1"/>
  <c r="X608" i="16" l="1"/>
  <c r="X609" i="16" s="1"/>
  <c r="F604" i="16"/>
  <c r="J202" i="5"/>
  <c r="I202" i="5"/>
  <c r="T202" i="5"/>
  <c r="D202" i="5"/>
  <c r="D203" i="5" s="1"/>
  <c r="L202" i="5"/>
  <c r="O202" i="5"/>
  <c r="V202" i="5"/>
  <c r="Q202" i="5"/>
  <c r="S202" i="5"/>
  <c r="P202" i="5"/>
  <c r="H202" i="5"/>
  <c r="F202" i="5"/>
  <c r="N202" i="5"/>
  <c r="M202" i="5"/>
  <c r="G202" i="5"/>
  <c r="K202" i="5"/>
  <c r="R202" i="5"/>
  <c r="U202" i="5"/>
  <c r="E202" i="5"/>
  <c r="E211" i="5"/>
  <c r="F211" i="5" s="1"/>
  <c r="G211" i="5" s="1"/>
  <c r="H211" i="5" s="1"/>
  <c r="I211" i="5" s="1"/>
  <c r="J211" i="5" s="1"/>
  <c r="K211" i="5" s="1"/>
  <c r="L211" i="5" s="1"/>
  <c r="M211" i="5" s="1"/>
  <c r="N211" i="5" s="1"/>
  <c r="O211" i="5" s="1"/>
  <c r="P211" i="5" s="1"/>
  <c r="Q211" i="5" s="1"/>
  <c r="R211" i="5" s="1"/>
  <c r="S211" i="5" s="1"/>
  <c r="T211" i="5" s="1"/>
  <c r="U211" i="5" s="1"/>
  <c r="V211" i="5" s="1"/>
  <c r="M608" i="16"/>
  <c r="M609" i="16" s="1"/>
  <c r="J608" i="16"/>
  <c r="J609" i="16" s="1"/>
  <c r="T608" i="16"/>
  <c r="T609" i="16" s="1"/>
  <c r="S608" i="16"/>
  <c r="S609" i="16" s="1"/>
  <c r="C204" i="5"/>
  <c r="C212" i="5" s="1"/>
  <c r="E608" i="16"/>
  <c r="E609" i="16" s="1"/>
  <c r="Q608" i="16"/>
  <c r="Q609" i="16" s="1"/>
  <c r="P608" i="16"/>
  <c r="P609" i="16" s="1"/>
  <c r="F608" i="16"/>
  <c r="F609" i="16" s="1"/>
  <c r="I608" i="16"/>
  <c r="I609" i="16" s="1"/>
  <c r="N608" i="16"/>
  <c r="N609" i="16" s="1"/>
  <c r="G608" i="16"/>
  <c r="G609" i="16" s="1"/>
  <c r="L608" i="16"/>
  <c r="L609" i="16" s="1"/>
  <c r="W608" i="16"/>
  <c r="W609" i="16" s="1"/>
  <c r="U608" i="16"/>
  <c r="U609" i="16" s="1"/>
  <c r="E104" i="1"/>
  <c r="F104" i="1" s="1"/>
  <c r="G104" i="1" s="1"/>
  <c r="H104" i="1" s="1"/>
  <c r="I104" i="1" s="1"/>
  <c r="J104" i="1" s="1"/>
  <c r="K104" i="1" s="1"/>
  <c r="L104" i="1" s="1"/>
  <c r="M104" i="1" s="1"/>
  <c r="N104" i="1" s="1"/>
  <c r="O104" i="1" s="1"/>
  <c r="P104" i="1" s="1"/>
  <c r="Q104" i="1" s="1"/>
  <c r="R104" i="1" s="1"/>
  <c r="S104" i="1" s="1"/>
  <c r="T104" i="1" s="1"/>
  <c r="U104" i="1" s="1"/>
  <c r="V104" i="1" s="1"/>
  <c r="W104" i="1" s="1"/>
  <c r="X104" i="1" s="1"/>
  <c r="V608" i="16"/>
  <c r="V609" i="16" s="1"/>
  <c r="O608" i="16"/>
  <c r="O609" i="16" s="1"/>
  <c r="R608" i="16"/>
  <c r="R609" i="16" s="1"/>
  <c r="H608" i="16"/>
  <c r="H609" i="16" s="1"/>
  <c r="K608" i="16"/>
  <c r="K609" i="16" s="1"/>
  <c r="M203" i="5" l="1"/>
  <c r="M204" i="5" s="1"/>
  <c r="M212" i="5" s="1"/>
  <c r="O203" i="5"/>
  <c r="O204" i="5" s="1"/>
  <c r="O212" i="5" s="1"/>
  <c r="V203" i="5"/>
  <c r="V204" i="5" s="1"/>
  <c r="V212" i="5" s="1"/>
  <c r="N203" i="5"/>
  <c r="N204" i="5" s="1"/>
  <c r="N212" i="5" s="1"/>
  <c r="L203" i="5"/>
  <c r="L204" i="5" s="1"/>
  <c r="L212" i="5" s="1"/>
  <c r="F203" i="5"/>
  <c r="F204" i="5" s="1"/>
  <c r="F212" i="5" s="1"/>
  <c r="G203" i="5"/>
  <c r="G204" i="5" s="1"/>
  <c r="G212" i="5" s="1"/>
  <c r="E203" i="5"/>
  <c r="E204" i="5" s="1"/>
  <c r="E212" i="5" s="1"/>
  <c r="H203" i="5"/>
  <c r="H204" i="5" s="1"/>
  <c r="H212" i="5" s="1"/>
  <c r="T203" i="5"/>
  <c r="T204" i="5" s="1"/>
  <c r="T212" i="5" s="1"/>
  <c r="U203" i="5"/>
  <c r="U204" i="5" s="1"/>
  <c r="U212" i="5" s="1"/>
  <c r="P203" i="5"/>
  <c r="P204" i="5" s="1"/>
  <c r="P212" i="5" s="1"/>
  <c r="I203" i="5"/>
  <c r="I204" i="5" s="1"/>
  <c r="I212" i="5" s="1"/>
  <c r="R203" i="5"/>
  <c r="R204" i="5" s="1"/>
  <c r="R212" i="5" s="1"/>
  <c r="S203" i="5"/>
  <c r="S204" i="5" s="1"/>
  <c r="S212" i="5" s="1"/>
  <c r="J203" i="5"/>
  <c r="J204" i="5" s="1"/>
  <c r="J212" i="5" s="1"/>
  <c r="K203" i="5"/>
  <c r="K204" i="5" s="1"/>
  <c r="K212" i="5" s="1"/>
  <c r="Q203" i="5"/>
  <c r="Q204" i="5" s="1"/>
  <c r="Q212" i="5" s="1"/>
  <c r="C264" i="5"/>
  <c r="C266" i="5" s="1"/>
  <c r="D204" i="5"/>
  <c r="D212" i="5" s="1"/>
  <c r="D215" i="5" s="1"/>
  <c r="C205" i="5"/>
  <c r="C221" i="5"/>
  <c r="C215" i="5"/>
  <c r="C216" i="5" s="1"/>
  <c r="C214" i="5"/>
  <c r="D205" i="5" l="1"/>
  <c r="E205" i="5" s="1"/>
  <c r="F205" i="5" s="1"/>
  <c r="G205" i="5" s="1"/>
  <c r="H205" i="5" s="1"/>
  <c r="I205" i="5" s="1"/>
  <c r="J205" i="5" s="1"/>
  <c r="K205" i="5" s="1"/>
  <c r="L205" i="5" s="1"/>
  <c r="M205" i="5" s="1"/>
  <c r="N205" i="5" s="1"/>
  <c r="O205" i="5" s="1"/>
  <c r="P205" i="5" s="1"/>
  <c r="Q205" i="5" s="1"/>
  <c r="R205" i="5" s="1"/>
  <c r="S205" i="5" s="1"/>
  <c r="T205" i="5" s="1"/>
  <c r="U205" i="5" s="1"/>
  <c r="V205" i="5" s="1"/>
  <c r="G221" i="5"/>
  <c r="G223" i="5" s="1"/>
  <c r="G215" i="5"/>
  <c r="F215" i="5"/>
  <c r="F221" i="5"/>
  <c r="F223" i="5" s="1"/>
  <c r="N215" i="5"/>
  <c r="N221" i="5"/>
  <c r="N223" i="5" s="1"/>
  <c r="E221" i="5"/>
  <c r="E223" i="5" s="1"/>
  <c r="E215" i="5"/>
  <c r="R221" i="5"/>
  <c r="R223" i="5" s="1"/>
  <c r="R215" i="5"/>
  <c r="P215" i="5"/>
  <c r="P221" i="5"/>
  <c r="P223" i="5" s="1"/>
  <c r="U221" i="5"/>
  <c r="U223" i="5" s="1"/>
  <c r="U215" i="5"/>
  <c r="V221" i="5"/>
  <c r="V223" i="5" s="1"/>
  <c r="V215" i="5"/>
  <c r="S221" i="5"/>
  <c r="S223" i="5" s="1"/>
  <c r="S215" i="5"/>
  <c r="I215" i="5"/>
  <c r="I221" i="5"/>
  <c r="I223" i="5" s="1"/>
  <c r="T215" i="5"/>
  <c r="T221" i="5"/>
  <c r="T223" i="5" s="1"/>
  <c r="O215" i="5"/>
  <c r="O221" i="5"/>
  <c r="O223" i="5" s="1"/>
  <c r="J215" i="5"/>
  <c r="J221" i="5"/>
  <c r="J223" i="5" s="1"/>
  <c r="L221" i="5"/>
  <c r="L223" i="5" s="1"/>
  <c r="L215" i="5"/>
  <c r="Q215" i="5"/>
  <c r="Q221" i="5"/>
  <c r="Q223" i="5" s="1"/>
  <c r="K215" i="5"/>
  <c r="K221" i="5"/>
  <c r="K223" i="5" s="1"/>
  <c r="H215" i="5"/>
  <c r="H221" i="5"/>
  <c r="H223" i="5" s="1"/>
  <c r="M215" i="5"/>
  <c r="M221" i="5"/>
  <c r="M223" i="5" s="1"/>
  <c r="C274" i="5"/>
  <c r="C270" i="5"/>
  <c r="D216" i="5"/>
  <c r="D221" i="5"/>
  <c r="D223" i="5" s="1"/>
  <c r="D214" i="5"/>
  <c r="E214" i="5" s="1"/>
  <c r="F214" i="5" s="1"/>
  <c r="G214" i="5" s="1"/>
  <c r="H214" i="5" s="1"/>
  <c r="I214" i="5" s="1"/>
  <c r="J214" i="5" s="1"/>
  <c r="K214" i="5" s="1"/>
  <c r="L214" i="5" s="1"/>
  <c r="M214" i="5" s="1"/>
  <c r="N214" i="5" s="1"/>
  <c r="O214" i="5" s="1"/>
  <c r="P214" i="5" s="1"/>
  <c r="Q214" i="5" s="1"/>
  <c r="R214" i="5" s="1"/>
  <c r="S214" i="5" s="1"/>
  <c r="T214" i="5" s="1"/>
  <c r="U214" i="5" s="1"/>
  <c r="V214" i="5" s="1"/>
  <c r="C223" i="5"/>
  <c r="C224" i="5" s="1"/>
  <c r="C222" i="5"/>
  <c r="E20" i="16"/>
  <c r="E111" i="16"/>
  <c r="E36" i="16"/>
  <c r="E112" i="16"/>
  <c r="O20" i="16"/>
  <c r="G20" i="16"/>
  <c r="T20" i="16"/>
  <c r="M20" i="16"/>
  <c r="I20" i="16"/>
  <c r="P20" i="16"/>
  <c r="L20" i="16"/>
  <c r="F20" i="16"/>
  <c r="H20" i="16"/>
  <c r="J20" i="16"/>
  <c r="R20" i="16"/>
  <c r="S20" i="16"/>
  <c r="U20" i="16"/>
  <c r="V20" i="16"/>
  <c r="N20" i="16"/>
  <c r="Q20" i="16"/>
  <c r="W20" i="16"/>
  <c r="X20" i="16"/>
  <c r="K20" i="16"/>
  <c r="T36" i="16"/>
  <c r="O36" i="16"/>
  <c r="W36" i="16"/>
  <c r="S36" i="16"/>
  <c r="I36" i="16"/>
  <c r="U36" i="16"/>
  <c r="L36" i="16"/>
  <c r="Q36" i="16"/>
  <c r="J36" i="16"/>
  <c r="V36" i="16"/>
  <c r="H36" i="16"/>
  <c r="G36" i="16"/>
  <c r="F36" i="16"/>
  <c r="N36" i="16"/>
  <c r="K36" i="16"/>
  <c r="M36" i="16"/>
  <c r="X36" i="16"/>
  <c r="P36" i="16"/>
  <c r="R36" i="16"/>
  <c r="V246" i="16" l="1"/>
  <c r="T86" i="5" s="1"/>
  <c r="P246" i="16"/>
  <c r="N86" i="5" s="1"/>
  <c r="E216" i="5"/>
  <c r="F216" i="5" s="1"/>
  <c r="G216" i="5" s="1"/>
  <c r="H216" i="5" s="1"/>
  <c r="I216" i="5" s="1"/>
  <c r="J216" i="5" s="1"/>
  <c r="K216" i="5" s="1"/>
  <c r="L216" i="5" s="1"/>
  <c r="M216" i="5" s="1"/>
  <c r="N216" i="5" s="1"/>
  <c r="O216" i="5" s="1"/>
  <c r="P216" i="5" s="1"/>
  <c r="Q216" i="5" s="1"/>
  <c r="R216" i="5" s="1"/>
  <c r="S216" i="5" s="1"/>
  <c r="T216" i="5" s="1"/>
  <c r="U216" i="5" s="1"/>
  <c r="V216" i="5" s="1"/>
  <c r="C217" i="5" s="1"/>
  <c r="C278" i="5" s="1"/>
  <c r="N246" i="16"/>
  <c r="X246" i="16"/>
  <c r="V86" i="5" s="1"/>
  <c r="J246" i="16"/>
  <c r="H86" i="5" s="1"/>
  <c r="Q246" i="16"/>
  <c r="O86" i="5" s="1"/>
  <c r="F246" i="16"/>
  <c r="D86" i="5" s="1"/>
  <c r="L246" i="16"/>
  <c r="J86" i="5" s="1"/>
  <c r="U246" i="16"/>
  <c r="S86" i="5" s="1"/>
  <c r="I246" i="16"/>
  <c r="G86" i="5" s="1"/>
  <c r="E246" i="16"/>
  <c r="C86" i="5" s="1"/>
  <c r="S246" i="16"/>
  <c r="Q86" i="5" s="1"/>
  <c r="M246" i="16"/>
  <c r="K86" i="5" s="1"/>
  <c r="K246" i="16"/>
  <c r="I86" i="5" s="1"/>
  <c r="R246" i="16"/>
  <c r="P86" i="5" s="1"/>
  <c r="T246" i="16"/>
  <c r="R86" i="5" s="1"/>
  <c r="G246" i="16"/>
  <c r="E86" i="5" s="1"/>
  <c r="W246" i="16"/>
  <c r="H246" i="16"/>
  <c r="F86" i="5" s="1"/>
  <c r="O246" i="16"/>
  <c r="M86" i="5" s="1"/>
  <c r="E117" i="16"/>
  <c r="E164" i="16" s="1"/>
  <c r="E166" i="16" s="1"/>
  <c r="E282" i="16" s="1"/>
  <c r="E283" i="16" s="1"/>
  <c r="D224" i="5"/>
  <c r="E224" i="5" s="1"/>
  <c r="F224" i="5" s="1"/>
  <c r="G224" i="5" s="1"/>
  <c r="H224" i="5" s="1"/>
  <c r="I224" i="5" s="1"/>
  <c r="J224" i="5" s="1"/>
  <c r="K224" i="5" s="1"/>
  <c r="L224" i="5" s="1"/>
  <c r="M224" i="5" s="1"/>
  <c r="N224" i="5" s="1"/>
  <c r="O224" i="5" s="1"/>
  <c r="P224" i="5" s="1"/>
  <c r="Q224" i="5" s="1"/>
  <c r="R224" i="5" s="1"/>
  <c r="S224" i="5" s="1"/>
  <c r="T224" i="5" s="1"/>
  <c r="U224" i="5" s="1"/>
  <c r="V224" i="5" s="1"/>
  <c r="C225" i="5" s="1"/>
  <c r="C282" i="5" s="1"/>
  <c r="D222" i="5"/>
  <c r="E222" i="5" s="1"/>
  <c r="F222" i="5" s="1"/>
  <c r="G222" i="5" s="1"/>
  <c r="H222" i="5" s="1"/>
  <c r="I222" i="5" s="1"/>
  <c r="J222" i="5" s="1"/>
  <c r="K222" i="5" s="1"/>
  <c r="L222" i="5" s="1"/>
  <c r="M222" i="5" s="1"/>
  <c r="N222" i="5" s="1"/>
  <c r="O222" i="5" s="1"/>
  <c r="P222" i="5" s="1"/>
  <c r="Q222" i="5" s="1"/>
  <c r="R222" i="5" s="1"/>
  <c r="S222" i="5" s="1"/>
  <c r="T222" i="5" s="1"/>
  <c r="U222" i="5" s="1"/>
  <c r="V222" i="5" s="1"/>
  <c r="R282" i="16"/>
  <c r="R283" i="16" s="1"/>
  <c r="T282" i="16"/>
  <c r="T283" i="16" s="1"/>
  <c r="W282" i="16"/>
  <c r="W283" i="16" s="1"/>
  <c r="H282" i="16"/>
  <c r="H283" i="16" s="1"/>
  <c r="O282" i="16"/>
  <c r="O283" i="16" s="1"/>
  <c r="K282" i="16"/>
  <c r="K283" i="16" s="1"/>
  <c r="Q282" i="16"/>
  <c r="Q283" i="16" s="1"/>
  <c r="F282" i="16"/>
  <c r="F283" i="16" s="1"/>
  <c r="N282" i="16"/>
  <c r="N283" i="16" s="1"/>
  <c r="L282" i="16"/>
  <c r="L283" i="16" s="1"/>
  <c r="V282" i="16"/>
  <c r="V283" i="16" s="1"/>
  <c r="P282" i="16"/>
  <c r="P283" i="16" s="1"/>
  <c r="U282" i="16"/>
  <c r="U283" i="16" s="1"/>
  <c r="I282" i="16"/>
  <c r="I283" i="16" s="1"/>
  <c r="S282" i="16"/>
  <c r="S283" i="16" s="1"/>
  <c r="M282" i="16"/>
  <c r="M283" i="16" s="1"/>
  <c r="X282" i="16"/>
  <c r="X283" i="16" s="1"/>
  <c r="J282" i="16"/>
  <c r="J283" i="16" s="1"/>
  <c r="G282" i="16"/>
  <c r="G283" i="16" s="1"/>
  <c r="L86" i="5"/>
  <c r="E237" i="16" l="1"/>
  <c r="E243" i="16" s="1"/>
  <c r="C92" i="5" s="1"/>
  <c r="C93" i="5" s="1"/>
  <c r="U86" i="5"/>
  <c r="U89" i="5" s="1"/>
  <c r="U94" i="5" s="1"/>
  <c r="U100" i="5" s="1"/>
  <c r="E89" i="5"/>
  <c r="E94" i="5" s="1"/>
  <c r="E100" i="5" s="1"/>
  <c r="F89" i="5"/>
  <c r="F94" i="5" s="1"/>
  <c r="F100" i="5" s="1"/>
  <c r="O89" i="5"/>
  <c r="O94" i="5" s="1"/>
  <c r="O100" i="5" s="1"/>
  <c r="I89" i="5"/>
  <c r="I94" i="5" s="1"/>
  <c r="I100" i="5" s="1"/>
  <c r="G89" i="5"/>
  <c r="G94" i="5" s="1"/>
  <c r="G100" i="5" s="1"/>
  <c r="P89" i="5"/>
  <c r="P94" i="5" s="1"/>
  <c r="P100" i="5" s="1"/>
  <c r="S89" i="5"/>
  <c r="S94" i="5" s="1"/>
  <c r="S100" i="5" s="1"/>
  <c r="S109" i="5" s="1"/>
  <c r="H89" i="5"/>
  <c r="H94" i="5" s="1"/>
  <c r="H100" i="5" s="1"/>
  <c r="H109" i="5" s="1"/>
  <c r="Q89" i="5"/>
  <c r="Q94" i="5" s="1"/>
  <c r="Q100" i="5" s="1"/>
  <c r="Q109" i="5" s="1"/>
  <c r="N89" i="5"/>
  <c r="N94" i="5" s="1"/>
  <c r="N100" i="5" s="1"/>
  <c r="N109" i="5" s="1"/>
  <c r="M89" i="5"/>
  <c r="M94" i="5" s="1"/>
  <c r="M100" i="5" s="1"/>
  <c r="M109" i="5" s="1"/>
  <c r="T89" i="5"/>
  <c r="T94" i="5" s="1"/>
  <c r="T100" i="5" s="1"/>
  <c r="T109" i="5" s="1"/>
  <c r="R89" i="5"/>
  <c r="R94" i="5" s="1"/>
  <c r="R100" i="5" s="1"/>
  <c r="R109" i="5" s="1"/>
  <c r="J89" i="5"/>
  <c r="J94" i="5" s="1"/>
  <c r="J100" i="5" s="1"/>
  <c r="J109" i="5" s="1"/>
  <c r="C89" i="5"/>
  <c r="L89" i="5"/>
  <c r="L94" i="5" s="1"/>
  <c r="L100" i="5" s="1"/>
  <c r="L109" i="5" s="1"/>
  <c r="K89" i="5"/>
  <c r="K94" i="5" s="1"/>
  <c r="K100" i="5" s="1"/>
  <c r="K109" i="5" s="1"/>
  <c r="D89" i="5"/>
  <c r="D94" i="5" s="1"/>
  <c r="D100" i="5" s="1"/>
  <c r="D109" i="5" s="1"/>
  <c r="V89" i="5"/>
  <c r="V94" i="5" s="1"/>
  <c r="V100" i="5" s="1"/>
  <c r="V109" i="5" s="1"/>
  <c r="C94" i="5" l="1"/>
  <c r="C100" i="5" s="1"/>
  <c r="C103" i="5" s="1"/>
  <c r="U109" i="5"/>
  <c r="U111" i="5" s="1"/>
  <c r="U103" i="5"/>
  <c r="G109" i="5"/>
  <c r="G111" i="5" s="1"/>
  <c r="G103" i="5"/>
  <c r="O109" i="5"/>
  <c r="O111" i="5" s="1"/>
  <c r="O103" i="5"/>
  <c r="F109" i="5"/>
  <c r="F111" i="5" s="1"/>
  <c r="F103" i="5"/>
  <c r="P109" i="5"/>
  <c r="P111" i="5" s="1"/>
  <c r="P103" i="5"/>
  <c r="I109" i="5"/>
  <c r="I111" i="5" s="1"/>
  <c r="I103" i="5"/>
  <c r="E109" i="5"/>
  <c r="E111" i="5" s="1"/>
  <c r="E103" i="5"/>
  <c r="R103" i="5"/>
  <c r="R111" i="5"/>
  <c r="T103" i="5"/>
  <c r="T111" i="5"/>
  <c r="H103" i="5"/>
  <c r="H111" i="5"/>
  <c r="J103" i="5"/>
  <c r="J111" i="5"/>
  <c r="V103" i="5"/>
  <c r="V111" i="5"/>
  <c r="M103" i="5"/>
  <c r="M111" i="5"/>
  <c r="L103" i="5"/>
  <c r="L111" i="5"/>
  <c r="D103" i="5"/>
  <c r="N103" i="5"/>
  <c r="N111" i="5"/>
  <c r="S103" i="5"/>
  <c r="S111" i="5"/>
  <c r="K103" i="5"/>
  <c r="K111" i="5"/>
  <c r="Q103" i="5"/>
  <c r="Q111" i="5"/>
  <c r="C263" i="5"/>
  <c r="C109" i="5" l="1"/>
  <c r="C110" i="5" s="1"/>
  <c r="D111" i="5"/>
  <c r="C269" i="5"/>
  <c r="C95" i="5" l="1"/>
  <c r="D95" i="5" s="1"/>
  <c r="E95" i="5" s="1"/>
  <c r="F95" i="5" s="1"/>
  <c r="G95" i="5" s="1"/>
  <c r="H95" i="5" s="1"/>
  <c r="I95" i="5" s="1"/>
  <c r="J95" i="5" s="1"/>
  <c r="K95" i="5" s="1"/>
  <c r="L95" i="5" s="1"/>
  <c r="M95" i="5" s="1"/>
  <c r="N95" i="5" s="1"/>
  <c r="O95" i="5" s="1"/>
  <c r="P95" i="5" s="1"/>
  <c r="Q95" i="5" s="1"/>
  <c r="R95" i="5" s="1"/>
  <c r="S95" i="5" s="1"/>
  <c r="T95" i="5" s="1"/>
  <c r="U95" i="5" s="1"/>
  <c r="V95" i="5" s="1"/>
  <c r="C102" i="5" l="1"/>
  <c r="D102" i="5" s="1"/>
  <c r="E102" i="5" s="1"/>
  <c r="F102" i="5" s="1"/>
  <c r="G102" i="5" s="1"/>
  <c r="H102" i="5" s="1"/>
  <c r="I102" i="5" s="1"/>
  <c r="J102" i="5" s="1"/>
  <c r="K102" i="5" s="1"/>
  <c r="L102" i="5" s="1"/>
  <c r="M102" i="5" s="1"/>
  <c r="N102" i="5" s="1"/>
  <c r="O102" i="5" s="1"/>
  <c r="P102" i="5" s="1"/>
  <c r="Q102" i="5" s="1"/>
  <c r="R102" i="5" s="1"/>
  <c r="S102" i="5" s="1"/>
  <c r="T102" i="5" s="1"/>
  <c r="U102" i="5" s="1"/>
  <c r="V102" i="5" s="1"/>
  <c r="C104" i="5"/>
  <c r="D104" i="5" s="1"/>
  <c r="E104" i="5" s="1"/>
  <c r="F104" i="5" s="1"/>
  <c r="G104" i="5" s="1"/>
  <c r="H104" i="5" s="1"/>
  <c r="I104" i="5" s="1"/>
  <c r="J104" i="5" s="1"/>
  <c r="K104" i="5" s="1"/>
  <c r="L104" i="5" s="1"/>
  <c r="M104" i="5" s="1"/>
  <c r="N104" i="5" s="1"/>
  <c r="O104" i="5" s="1"/>
  <c r="P104" i="5" s="1"/>
  <c r="Q104" i="5" s="1"/>
  <c r="R104" i="5" s="1"/>
  <c r="S104" i="5" s="1"/>
  <c r="T104" i="5" s="1"/>
  <c r="U104" i="5" s="1"/>
  <c r="V104" i="5" s="1"/>
  <c r="C105" i="5" s="1"/>
  <c r="C277" i="5" s="1"/>
  <c r="C273" i="5"/>
  <c r="D110" i="5" l="1"/>
  <c r="E110" i="5" s="1"/>
  <c r="F110" i="5" s="1"/>
  <c r="G110" i="5" s="1"/>
  <c r="H110" i="5" s="1"/>
  <c r="I110" i="5" s="1"/>
  <c r="J110" i="5" s="1"/>
  <c r="K110" i="5" s="1"/>
  <c r="L110" i="5" s="1"/>
  <c r="M110" i="5" s="1"/>
  <c r="N110" i="5" s="1"/>
  <c r="O110" i="5" s="1"/>
  <c r="P110" i="5" s="1"/>
  <c r="Q110" i="5" s="1"/>
  <c r="R110" i="5" s="1"/>
  <c r="S110" i="5" s="1"/>
  <c r="T110" i="5" s="1"/>
  <c r="U110" i="5" s="1"/>
  <c r="V110" i="5" s="1"/>
  <c r="C111" i="5"/>
  <c r="C112" i="5" s="1"/>
  <c r="D112" i="5" s="1"/>
  <c r="E112" i="5" s="1"/>
  <c r="F112" i="5" s="1"/>
  <c r="G112" i="5" s="1"/>
  <c r="H112" i="5" s="1"/>
  <c r="I112" i="5" s="1"/>
  <c r="J112" i="5" s="1"/>
  <c r="K112" i="5" s="1"/>
  <c r="L112" i="5" s="1"/>
  <c r="M112" i="5" s="1"/>
  <c r="N112" i="5" s="1"/>
  <c r="O112" i="5" s="1"/>
  <c r="P112" i="5" s="1"/>
  <c r="Q112" i="5" s="1"/>
  <c r="R112" i="5" s="1"/>
  <c r="S112" i="5" s="1"/>
  <c r="T112" i="5" s="1"/>
  <c r="U112" i="5" s="1"/>
  <c r="V112" i="5" s="1"/>
  <c r="C113" i="5" s="1"/>
  <c r="C281"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<sst xmlns="http://schemas.openxmlformats.org/spreadsheetml/2006/main" count="4883" uniqueCount="872">
  <si>
    <t>Year</t>
  </si>
  <si>
    <t>Rp/Ha</t>
  </si>
  <si>
    <t>Rp</t>
  </si>
  <si>
    <t>kg</t>
  </si>
  <si>
    <t>Rp/kg</t>
  </si>
  <si>
    <t>#</t>
  </si>
  <si>
    <t>Kg</t>
  </si>
  <si>
    <t>Discount rate</t>
  </si>
  <si>
    <t>%</t>
  </si>
  <si>
    <t xml:space="preserve">Ha </t>
  </si>
  <si>
    <t>Rupiah/kg</t>
  </si>
  <si>
    <t>Lf_l</t>
  </si>
  <si>
    <t>Lf_p</t>
  </si>
  <si>
    <t>Lf_w</t>
  </si>
  <si>
    <t>Lf_f</t>
  </si>
  <si>
    <t>Lf_c</t>
  </si>
  <si>
    <t>Lf_h</t>
  </si>
  <si>
    <t>Lf_ph</t>
  </si>
  <si>
    <t>Lh_l</t>
  </si>
  <si>
    <t>Lh_p</t>
  </si>
  <si>
    <t>Lh_w</t>
  </si>
  <si>
    <t>Lh_f</t>
  </si>
  <si>
    <t>Lh_c</t>
  </si>
  <si>
    <t>Lh_h</t>
  </si>
  <si>
    <t>Lh_ph</t>
  </si>
  <si>
    <t>Ks</t>
  </si>
  <si>
    <t>Kf</t>
  </si>
  <si>
    <t>Kc</t>
  </si>
  <si>
    <t>t</t>
  </si>
  <si>
    <t>Yes/no</t>
  </si>
  <si>
    <t>m3</t>
  </si>
  <si>
    <t>Rp/m3</t>
  </si>
  <si>
    <t>Rostiana et al 2020</t>
  </si>
  <si>
    <t>Age of tree</t>
  </si>
  <si>
    <t>Volume of tree</t>
  </si>
  <si>
    <t xml:space="preserve">% </t>
  </si>
  <si>
    <t>Previous land use</t>
  </si>
  <si>
    <t>Rupiah</t>
  </si>
  <si>
    <t>Rp/ha</t>
  </si>
  <si>
    <t>Kg/ha</t>
  </si>
  <si>
    <t>Kg/Ha</t>
  </si>
  <si>
    <t>kg/Ha</t>
  </si>
  <si>
    <t>Total</t>
  </si>
  <si>
    <t/>
  </si>
  <si>
    <r>
      <t xml:space="preserve">Volume of tree based on </t>
    </r>
    <r>
      <rPr>
        <i/>
        <sz val="11"/>
        <color theme="1"/>
        <rFont val="Calibri"/>
        <family val="2"/>
        <scheme val="minor"/>
      </rPr>
      <t xml:space="preserve">Krisnawati, H., Kallio, M. and Kanninen, M. 2011 Anthocephalus cadamba Miq.: ecology, silviculture and productivity, </t>
    </r>
    <r>
      <rPr>
        <sz val="11"/>
        <color theme="1"/>
        <rFont val="Calibri"/>
        <family val="2"/>
        <scheme val="minor"/>
      </rPr>
      <t>CIFOR, Bogor, Indonesia. Based on Kadam growth</t>
    </r>
  </si>
  <si>
    <t>rupiah/m3</t>
  </si>
  <si>
    <t>Y_coff</t>
  </si>
  <si>
    <t>Y_rice</t>
  </si>
  <si>
    <t>Y_veg</t>
  </si>
  <si>
    <t>Y_fru</t>
  </si>
  <si>
    <t>V_tim</t>
  </si>
  <si>
    <t>Y_tim</t>
  </si>
  <si>
    <t>Biaya tenaga kerja - disewa</t>
  </si>
  <si>
    <t>Biaya tenaga kerja - keluarga</t>
  </si>
  <si>
    <t>Kemiringan plot</t>
  </si>
  <si>
    <t>Biaya tenaga kerja</t>
  </si>
  <si>
    <t>Pohon kopi</t>
  </si>
  <si>
    <t>Jumlah pohon per Ha</t>
  </si>
  <si>
    <t>Jumlah pohon produktif per Ha</t>
  </si>
  <si>
    <t>Jumlah pohon yang aktif</t>
  </si>
  <si>
    <t>pohon</t>
  </si>
  <si>
    <t>Rp/per hari kerja</t>
  </si>
  <si>
    <t>Satuan</t>
  </si>
  <si>
    <t>Satuans</t>
  </si>
  <si>
    <t>Number of productive pohon per Ha</t>
  </si>
  <si>
    <t>Hari kerja rata-rata di dataset Bandung</t>
  </si>
  <si>
    <t>Pupuk</t>
  </si>
  <si>
    <t>Pestisida dan herbisida</t>
  </si>
  <si>
    <t>Biaya bibit (kopi)</t>
  </si>
  <si>
    <t>Biaya masukan</t>
  </si>
  <si>
    <t>Biaya masukan - tree crops</t>
  </si>
  <si>
    <t>Masukan tenaga kerja - keluarga</t>
  </si>
  <si>
    <t>Masukan tenaga kerja - disewa</t>
  </si>
  <si>
    <t>Penanaman</t>
  </si>
  <si>
    <t>Penyiangan</t>
  </si>
  <si>
    <t>Memanen</t>
  </si>
  <si>
    <t>Pasca panen (transportasi)</t>
  </si>
  <si>
    <t>Harga per kg kopi</t>
  </si>
  <si>
    <t>Potensi hasil kopi per pohon produktif</t>
  </si>
  <si>
    <t>Hari kerja/per bibit</t>
  </si>
  <si>
    <t>Hari kerja/per hektar</t>
  </si>
  <si>
    <t>Hari kerja/per pohon</t>
  </si>
  <si>
    <t>Hari kerja/per Ha</t>
  </si>
  <si>
    <t>Rp/bibit</t>
  </si>
  <si>
    <t>Rp/pohon/tahun</t>
  </si>
  <si>
    <t>Tingkat kelangsungan hidup - bibit kopi</t>
  </si>
  <si>
    <t>Produksi kopi (% dari potensi hasil)</t>
  </si>
  <si>
    <t>Rata-rata umur pohon kopi (tanpa penggantian)</t>
  </si>
  <si>
    <t>Usia rata-rata pohon kopi (dengan penggantian)</t>
  </si>
  <si>
    <t>Memasukkan</t>
  </si>
  <si>
    <t>Input variabel - kopi</t>
  </si>
  <si>
    <t>Akhir lembar</t>
  </si>
  <si>
    <t>Produksi kopi (% dari potensi hasil - untuk model)</t>
  </si>
  <si>
    <t>Biaya masukan - Pohon kopi</t>
  </si>
  <si>
    <t>Harga upah rata-rata untuk pekerja laki-laki yang dipekerjakan</t>
  </si>
  <si>
    <t>Asumsi harga untuk pekerja keluarga biaya tenaga kerja</t>
  </si>
  <si>
    <t>kopi</t>
  </si>
  <si>
    <t>Masukan tetap - kopi</t>
  </si>
  <si>
    <t>Keluaran</t>
  </si>
  <si>
    <t>Horticultural Keluaran</t>
  </si>
  <si>
    <t>Harga rata-rata yang diterima di dataset Bandung untuk ceri basah</t>
  </si>
  <si>
    <t>Harga rata-rata bibit di dataset Bandung</t>
  </si>
  <si>
    <t>Penggunaan input median per pohon produktif</t>
  </si>
  <si>
    <t>Penggunaan input median per Ha untuk plot yang sepenuhnya produktif</t>
  </si>
  <si>
    <t>Rata-rata jumlah pohon robusta per ha untuk petak produktif penuh di Indonesia. Perhatikan variabel ini tidak lagi digunakan dalam model.</t>
  </si>
  <si>
    <t>Pohon baru</t>
  </si>
  <si>
    <t>Pohon tua</t>
  </si>
  <si>
    <t>Pohon tua kopi</t>
  </si>
  <si>
    <t>Pohon baru kopi</t>
  </si>
  <si>
    <t>Bagian ini menyediakan Masukan tetap untuk plot kopi.</t>
  </si>
  <si>
    <t>Penggunaan Masukan median per Ha untuk plot yang sepenuhnya produktif</t>
  </si>
  <si>
    <t>Penggunaan Masukan median per pohon produktif</t>
  </si>
  <si>
    <t>Persentil ke-90 produksi ceri untuk berbagai lereng di dataset Bandung. Disesuaikan dengan penalti hasil dari lembar Masukan variabel. Untuk lereng curam, persentil ke-75 digunakan karena outlier yang tidak masuk akal</t>
  </si>
  <si>
    <t>Masukan variabel - kopi</t>
  </si>
  <si>
    <t>Bagian ini menyediakan Masukan variabel untuk plot kopi.</t>
  </si>
  <si>
    <t>Jumlah pohon per tahun</t>
  </si>
  <si>
    <t xml:space="preserve">Bibit baru </t>
  </si>
  <si>
    <t>Bibit baru - Pohon tua</t>
  </si>
  <si>
    <t>Bibit baru - Pohon baru</t>
  </si>
  <si>
    <t>Bibit baru (Pohon tua)</t>
  </si>
  <si>
    <t>Bibit baru (Pohon baru)</t>
  </si>
  <si>
    <t>Biaya bibits</t>
  </si>
  <si>
    <t>Biaya bibit (Total)</t>
  </si>
  <si>
    <t>Biaya bibit - pohon</t>
  </si>
  <si>
    <t>Hasil rata-rata per pohon</t>
  </si>
  <si>
    <t>Tenaga kerja per tahun (tanam)</t>
  </si>
  <si>
    <t>Penyiangan dan pemangkasan</t>
  </si>
  <si>
    <t>Tenaga kerja per tahun (Penyiangan)</t>
  </si>
  <si>
    <t>Tenaga kerja per tahun (Pupuk)</t>
  </si>
  <si>
    <t>Tenaga kerja per tahun (Memanen)</t>
  </si>
  <si>
    <t>Tenaga kerja per tahun (establishment)</t>
  </si>
  <si>
    <t>Tenaga kerja per tahun (bahan kimia)</t>
  </si>
  <si>
    <t>Tenaga kerja per tahun (pasca panen)</t>
  </si>
  <si>
    <t xml:space="preserve">Tenaga kerja per tahun (Memanen) - disesuaikan </t>
  </si>
  <si>
    <t xml:space="preserve">Tenaga kerja per tahun (pasca panen) - disesuaikan </t>
  </si>
  <si>
    <t>Rp/hari kerja</t>
  </si>
  <si>
    <t>proporsi</t>
  </si>
  <si>
    <t>persen</t>
  </si>
  <si>
    <t>Jumlah tenaga kerja</t>
  </si>
  <si>
    <t xml:space="preserve">Biaya tenaga kerja per Ha - keluarga </t>
  </si>
  <si>
    <t>Biaya tenaga kerja per Ha - disewa</t>
  </si>
  <si>
    <t>Biaya pupuk per Ha</t>
  </si>
  <si>
    <t>Biaya bahan kimia per Ha</t>
  </si>
  <si>
    <t>Produksi Kopi (per Ha)</t>
  </si>
  <si>
    <t>Pendapatan dari kopi</t>
  </si>
  <si>
    <t>Total pendapatan</t>
  </si>
  <si>
    <t>Biaya total</t>
  </si>
  <si>
    <t>Batas pemasukan</t>
  </si>
  <si>
    <t>Pendapatan kumulatif</t>
  </si>
  <si>
    <t>Penyesuaian tenaga kerja untuk panen</t>
  </si>
  <si>
    <t>Biaya tenaga kerja per Ha</t>
  </si>
  <si>
    <t>volume kayu yang ditebang</t>
  </si>
  <si>
    <t xml:space="preserve">Tenaga kerja per tahun (Persiapan lahan) </t>
  </si>
  <si>
    <t>Total Tenaga kerja per tahun (Persiapan lahan)</t>
  </si>
  <si>
    <t>Biaya Tenaga kerja per tahun (Persiapan lahan)</t>
  </si>
  <si>
    <t>Active Biaya Persiapan lahan</t>
  </si>
  <si>
    <t>Biaya Persiapan lahan</t>
  </si>
  <si>
    <t>Hari kerja</t>
  </si>
  <si>
    <t>usia</t>
  </si>
  <si>
    <t>This is based on an optimised pruning cycle. After 42 usia it is assumed the tree is removed and replanted</t>
  </si>
  <si>
    <t>Assumes 15 usia old if cell is left blank</t>
  </si>
  <si>
    <t>Masukan tetap</t>
  </si>
  <si>
    <t>Kemiringan rata-rata plot</t>
  </si>
  <si>
    <t>Luas plot yang ditanami dalam hektar</t>
  </si>
  <si>
    <t>Apa guna lahan tersebut saat ini?</t>
  </si>
  <si>
    <t>Kopi</t>
  </si>
  <si>
    <t>Berapa upah harian</t>
  </si>
  <si>
    <t>Masukan aktif</t>
  </si>
  <si>
    <t>Harga upah rata-rata untuk pekerja laki-laki yang dipekerjakan)</t>
  </si>
  <si>
    <t>Median penggunaan input per Ha dari dataset Bandung</t>
  </si>
  <si>
    <t>Perisiapan lahan</t>
  </si>
  <si>
    <t>Perisiapan lahan - keluarga</t>
  </si>
  <si>
    <t>Penanaman - keluarga</t>
  </si>
  <si>
    <t>Penyiangan - keluarga</t>
  </si>
  <si>
    <t>Pupuk - keluarga</t>
  </si>
  <si>
    <t>Pestisida dan herbisida - keluarga</t>
  </si>
  <si>
    <t>Memanen - keluarga</t>
  </si>
  <si>
    <t>Pasca panen (transportasi) - keluarga</t>
  </si>
  <si>
    <t>Jumlah tenaga kerja (keluarga)</t>
  </si>
  <si>
    <t>Tenaga kerja per tahun (tanam) - keluarga</t>
  </si>
  <si>
    <t>Tenaga kerja per tahun (Penyiangan) - keluarga</t>
  </si>
  <si>
    <t>Tenaga kerja per tahun (Pupuk) - keluarga</t>
  </si>
  <si>
    <t>Tenaga kerja per tahun (bahan kimia) - keluarga</t>
  </si>
  <si>
    <t>Tenaga kerja per tahun (Memanen) - keluarga</t>
  </si>
  <si>
    <t>Tenaga kerja per tahun (transport and pasca panen) - keluarga</t>
  </si>
  <si>
    <t>Tenaga kerja per tahun (Persiapan lahan) (keluarga)</t>
  </si>
  <si>
    <t>Tenaga kerja per tahun (Persiapan lahan) - keluarga</t>
  </si>
  <si>
    <t>Tumpukan - keluarga</t>
  </si>
  <si>
    <t>Tenaga kerja per tahun (Tumpukan) - keluarga</t>
  </si>
  <si>
    <t>Perisiapan lahan - disewa</t>
  </si>
  <si>
    <t>Penanaman - disewa</t>
  </si>
  <si>
    <t>Tumpukan - disewa</t>
  </si>
  <si>
    <t>Penyiangan - disewa</t>
  </si>
  <si>
    <t>Pupuk - disewa</t>
  </si>
  <si>
    <t>Pestisida dan herbisida - disewa</t>
  </si>
  <si>
    <t>Memanen - disewa</t>
  </si>
  <si>
    <t>Pasca panen (transportasi) - disewa</t>
  </si>
  <si>
    <t>Jumlah tenaga kerja (disewa)</t>
  </si>
  <si>
    <t>Tenaga kerja per tahun (tanam) - disewa</t>
  </si>
  <si>
    <t>Tenaga kerja per tahun (Tumpukan) - disewa</t>
  </si>
  <si>
    <t>Tenaga kerja per tahun (Penyiangan) - disewa</t>
  </si>
  <si>
    <t>Tenaga kerja per tahun (Pupuk) - disewa</t>
  </si>
  <si>
    <t>Tenaga kerja per tahun (bahan kimia) - disewa</t>
  </si>
  <si>
    <t>Tenaga kerja per tahun (Memanen) - disewa</t>
  </si>
  <si>
    <t>Tenaga kerja per tahun (transport and pasca panen) - disewa</t>
  </si>
  <si>
    <t>Irigasi - keluarga</t>
  </si>
  <si>
    <t>Irigasi - disewa</t>
  </si>
  <si>
    <t>Tenaga kerja per tahun (Irigasi) - keluarga</t>
  </si>
  <si>
    <t>Tenaga kerja per tahun (Irigasi) - disewa</t>
  </si>
  <si>
    <t>Biaya benih (tanaman utama)</t>
  </si>
  <si>
    <t>Biaya benih (tanaman sekunder)</t>
  </si>
  <si>
    <t>Harga rata-rata benih di kumpulan data Bandung</t>
  </si>
  <si>
    <t>Median untuk tanaman utama</t>
  </si>
  <si>
    <t>Median untuk tanaman sekunder</t>
  </si>
  <si>
    <t>Pendapatan per Ha tanaman primer</t>
  </si>
  <si>
    <t>Pendapatan per Ha tanaman sekunder</t>
  </si>
  <si>
    <t>Produksi</t>
  </si>
  <si>
    <t>Based on Produksi penalties from Schreinemachers P and Berger T, 2011, MP-MAS overview, ENVRIO MODELLING and SOFTWARE.pdf</t>
  </si>
  <si>
    <t xml:space="preserve">Based on Produksi penalties from Schreinemachers P and Berger T, 2011, MP-MAS overview, ENVRIO MODELLING and SOFTWARE.pdf. Modified to reflect a more conservative pruming schedule. </t>
  </si>
  <si>
    <t>Produksis</t>
  </si>
  <si>
    <t>Total Tenaga kerja (Memanen)</t>
  </si>
  <si>
    <t>Tenaga kerja (Memanen)</t>
  </si>
  <si>
    <t>Biaya benih</t>
  </si>
  <si>
    <t>Pendapatan hortikultura</t>
  </si>
  <si>
    <t>Batas pemsukan</t>
  </si>
  <si>
    <t xml:space="preserve">Pendapatan kumulatif </t>
  </si>
  <si>
    <t>Pendapatan kayu</t>
  </si>
  <si>
    <t>Perubahan penggunaan lahan</t>
  </si>
  <si>
    <t>50kg per Ha menurut Connor et al, 2021, Pertanian Padi di Jawa Tengah, Indonesia—Penerapan
Praktik Pertanian Berkelanjutan, Dampak dan Implikasinya, AGRONOMI”
Hari kerja rata-rata di dataset Bandung
Hari kerja rata-rata di dataset Bandung
Hari kerja rata-rata di dataset Bandung
Hari kerja rata-rata di dataset Bandung
Hari kerja rata-rata di dataset Bandung
Pengendalian hama dianggap sebagai bagian dari penyiangan dan persiapan lahan
Irigasi dianggap sebagai bagian dari pekerjaan persiapan lahan
Hari kerja rata-rata di dataset Bandung
Hari kerja rata-rata di dataset Bandung
Hari kerja rata-rata di dataset Bandung
Hari kerja rata-rata di dataset Bandung
Hari kerja rata-rata di dataset Bandung
Hari kerja rata-rata di dataset Bandung
Hari kerja rata-rata di dataset Bandung
Hari kerja rata-rata di dataset Bandung
Pengendalian hama dianggap sebagai bagian dari penyiangan dan persiapan lahan
Irigasi dianggap sebagai bagian dari pekerjaan persiapan lahan
Hari kerja rata-rata di dataset Bandung
Hari kerja rata-rata di dataset Bandung
Hari kerja rata-rata di dataset Bandung
Median untuk tanaman padi
Hasil tahunan rata-rata dalam kumpulan data Bandung</t>
  </si>
  <si>
    <t>Kg benih per Ha</t>
  </si>
  <si>
    <t>kg benih per Ha</t>
  </si>
  <si>
    <t xml:space="preserve">Hasil per Ha </t>
  </si>
  <si>
    <t>Harga per kg beras</t>
  </si>
  <si>
    <t>Termasuk dalam Penyiangan</t>
  </si>
  <si>
    <t>Termasuk dalam Perisiapan lahan</t>
  </si>
  <si>
    <t>Penyesuaian karena perubahan penggunaan lahan</t>
  </si>
  <si>
    <t xml:space="preserve">100-% </t>
  </si>
  <si>
    <t>Persentase tersedia untuk hortikultura</t>
  </si>
  <si>
    <t>Jumlah pohon kayu</t>
  </si>
  <si>
    <t>Jumlah pohon buah-buahan</t>
  </si>
  <si>
    <t xml:space="preserve">Jumlah pohon kopi </t>
  </si>
  <si>
    <t>Jumlah pohon maksimum</t>
  </si>
  <si>
    <t>Jumlah pohon maksimum per ha</t>
  </si>
  <si>
    <t>Jumlah pohon</t>
  </si>
  <si>
    <t>Active Jumlah pohon</t>
  </si>
  <si>
    <t xml:space="preserve">Jumlah pohon baru </t>
  </si>
  <si>
    <t xml:space="preserve">Jumlah pohon tua kopi </t>
  </si>
  <si>
    <t>Jumlah pohon baru kopi</t>
  </si>
  <si>
    <t>Jumlah pohon tua per Ha</t>
  </si>
  <si>
    <t>Jumlah pohon baru per Ha</t>
  </si>
  <si>
    <t>Jumlah pohon kayu manis</t>
  </si>
  <si>
    <t xml:space="preserve">Tenaga kerja (keluarga and disewa) </t>
  </si>
  <si>
    <t xml:space="preserve">Tenaga kerja memanen - Pohon kayu </t>
  </si>
  <si>
    <t xml:space="preserve">Rata-rata umur pohon kopi </t>
  </si>
  <si>
    <t>Rata-rata umur pohon kayu</t>
  </si>
  <si>
    <t>Rata-rata umur pohon kayu manis</t>
  </si>
  <si>
    <t>Rata-rata umur pohon buah buahan</t>
  </si>
  <si>
    <t>Produksi kayu manis</t>
  </si>
  <si>
    <t>Pendapatan per pohon</t>
  </si>
  <si>
    <t>Setiap X tahun</t>
  </si>
  <si>
    <t xml:space="preserve">Tingkat kelangsungan hidup - bibit </t>
  </si>
  <si>
    <t>Tingkat kelangsungan hidup</t>
  </si>
  <si>
    <t>Produksi buah-buahan (% dari potensi hasil)</t>
  </si>
  <si>
    <t>Usia rata-rata pohon  (dengan penggantian)</t>
  </si>
  <si>
    <t>Rata-rata umur pohon (tanpa penggantian)</t>
  </si>
  <si>
    <t>Produksi pohon kayu</t>
  </si>
  <si>
    <t>Produksi (% dari pendapatan)- kopi</t>
  </si>
  <si>
    <t>Tingkat pertumbuhan - Kayu</t>
  </si>
  <si>
    <t>Penanaman Pohon kopi</t>
  </si>
  <si>
    <t>Penanaman Pohon kayu</t>
  </si>
  <si>
    <t>Jumlah pohon tua kayu manis</t>
  </si>
  <si>
    <t>Jumlah pohon tua buah buahan</t>
  </si>
  <si>
    <t xml:space="preserve">Jumlah pohon tua kayu </t>
  </si>
  <si>
    <t>Jumlah pohon baru buah buahan</t>
  </si>
  <si>
    <t>Jumlah pohon baru kayu manis</t>
  </si>
  <si>
    <t>Rp/pohon</t>
  </si>
  <si>
    <t>Rata-rata umur pohon</t>
  </si>
  <si>
    <t>Rata-rata umur pohon baru</t>
  </si>
  <si>
    <t>Rata-rata umur pohon tua</t>
  </si>
  <si>
    <t>indeks</t>
  </si>
  <si>
    <t>Indeks pengganti</t>
  </si>
  <si>
    <t>Buah buahan</t>
  </si>
  <si>
    <t>Kayu manis</t>
  </si>
  <si>
    <t>Produksi (% dari pendapatan)</t>
  </si>
  <si>
    <t>Rata-rata pendapatan per pohon</t>
  </si>
  <si>
    <t>Jumlah pohon kayu manis per Ha</t>
  </si>
  <si>
    <t>Produksi per pohon</t>
  </si>
  <si>
    <t>Produksi per ha - kayu manis</t>
  </si>
  <si>
    <t>Rupiah per kg</t>
  </si>
  <si>
    <t>Total Pendapatan - kayu manis</t>
  </si>
  <si>
    <t>Pendapatan per Ha</t>
  </si>
  <si>
    <t>Kg/pohon</t>
  </si>
  <si>
    <t xml:space="preserve">Total produksi </t>
  </si>
  <si>
    <t>Tenaga kerja</t>
  </si>
  <si>
    <t>Tenaga kerja input adjustments</t>
  </si>
  <si>
    <t>Total Penanaman Tenaga kerja</t>
  </si>
  <si>
    <t>Total Penyiangan dan pemangkasan Tenaga kerja</t>
  </si>
  <si>
    <t>Total Pupuk Tenaga kerja</t>
  </si>
  <si>
    <t>Total pesticides and herbcides Tenaga kerja</t>
  </si>
  <si>
    <t>Total pasca panen Tenaga kerja</t>
  </si>
  <si>
    <t>Tenaga kerja - Penanaman - keluarga</t>
  </si>
  <si>
    <t>Tenaga kerja - Penyiangan dan pemangkasan - keluarga</t>
  </si>
  <si>
    <t>Tenaga kerja - Pupuk - keluarga</t>
  </si>
  <si>
    <t>Tenaga kerja - bahan kimia - keluarga</t>
  </si>
  <si>
    <t>Tenaga kerja - Memanen - keluarga</t>
  </si>
  <si>
    <t>Tenaga kerja - pasca panen - keluarga</t>
  </si>
  <si>
    <t>Tenaga kerja - Penanaman - disewa</t>
  </si>
  <si>
    <t>Tenaga kerja - Penyiangan dan pemangkasan - disewa</t>
  </si>
  <si>
    <t>Tenaga kerja - Pupuk - disewa</t>
  </si>
  <si>
    <t>Tenaga kerja - bahan kimia - disewa</t>
  </si>
  <si>
    <t>Tenaga kerja - Memanen - disewa</t>
  </si>
  <si>
    <t>Tenaga kerja - pasca panen - disewa</t>
  </si>
  <si>
    <t>Total Perisiapan lahan Tenaga kerja</t>
  </si>
  <si>
    <t>Tenaga kerja cost - keluarga</t>
  </si>
  <si>
    <t>Tenaga kerja per tahun (Perisiapan lahan) - keluarga</t>
  </si>
  <si>
    <t>Tenaga kerja per tahun (Perisiapan lahan) - disewa</t>
  </si>
  <si>
    <t>Tenaga kerja - Perisiapan lahan - keluarga</t>
  </si>
  <si>
    <t>Tenaga kerja - Perisiapan lahan - disewa</t>
  </si>
  <si>
    <t>Pendapatan per kg</t>
  </si>
  <si>
    <t xml:space="preserve">Rata-rata umur pohon tua kopi </t>
  </si>
  <si>
    <t xml:space="preserve">Rata-rata umur pohon baru kopi </t>
  </si>
  <si>
    <t xml:space="preserve">Tingkat kelangsungan hidup - bibit (pohon tua) </t>
  </si>
  <si>
    <t>Tingkat kelangsungan hidup - bibit (pohon baru)</t>
  </si>
  <si>
    <t>Hasil rata-rata per pohon tua</t>
  </si>
  <si>
    <t>Hasil rata-rata per pohon baru</t>
  </si>
  <si>
    <t xml:space="preserve">Potensi hasil kopi per pohon </t>
  </si>
  <si>
    <t>Buah-buahan</t>
  </si>
  <si>
    <t xml:space="preserve">Rata-rata umur pohon tua  </t>
  </si>
  <si>
    <t>Jumlah pohon tua per tahun</t>
  </si>
  <si>
    <t>Jumlah pohon baru per Ha per tahun</t>
  </si>
  <si>
    <t>Produksi buah-buahan (% dari potensi hasil) - pohon tua</t>
  </si>
  <si>
    <t>Produksi buah-buahan (% dari potensi hasil) - pohon baru</t>
  </si>
  <si>
    <t>Pendapatan per pohon - Pohon tua</t>
  </si>
  <si>
    <t>Pendapatan per pohon - Pohon baru</t>
  </si>
  <si>
    <t>Indeks pengganti - pohon tua</t>
  </si>
  <si>
    <t>Indeks pengganti - pohon baru</t>
  </si>
  <si>
    <t>Jumlah pohon tua kayu manis per Ha</t>
  </si>
  <si>
    <t xml:space="preserve">Jumlah pohon tua </t>
  </si>
  <si>
    <t>Jumlah pohon baru kayu manis per Ha</t>
  </si>
  <si>
    <t>Total Produksi</t>
  </si>
  <si>
    <t>Total pendapatan - kayo manis</t>
  </si>
  <si>
    <t>Produksi per pohon (Pohon baru)</t>
  </si>
  <si>
    <t>Produksi per pohon (Pohon tua)</t>
  </si>
  <si>
    <t xml:space="preserve">Total Produksi </t>
  </si>
  <si>
    <t>Tenaga kerja per tahun (Persiapan lahan)</t>
  </si>
  <si>
    <t xml:space="preserve">Pohon yang dipanen - Pohon kayu </t>
  </si>
  <si>
    <t>Daftar</t>
  </si>
  <si>
    <t>Menyediakan daftar yang digunakan dalam kotak dropdown di dasbor.</t>
  </si>
  <si>
    <t>Hortikultura</t>
  </si>
  <si>
    <t>Beras</t>
  </si>
  <si>
    <t>Agroforestri</t>
  </si>
  <si>
    <t>Hutan</t>
  </si>
  <si>
    <t>Lahan yang dibersihkan</t>
  </si>
  <si>
    <t>Datar</t>
  </si>
  <si>
    <t>Sedang</t>
  </si>
  <si>
    <t>Curam</t>
  </si>
  <si>
    <t>Ya</t>
  </si>
  <si>
    <t>Tidak</t>
  </si>
  <si>
    <t>Daftar penggunaan lahan</t>
  </si>
  <si>
    <t>Daftar lereng</t>
  </si>
  <si>
    <t>Model - kopi</t>
  </si>
  <si>
    <t>Pupuk - kopi</t>
  </si>
  <si>
    <t>Pestisida dan herbisida - kopi</t>
  </si>
  <si>
    <t>Pendapatan - kopi</t>
  </si>
  <si>
    <t>kopi - Pohon tua</t>
  </si>
  <si>
    <t>kopi - Pohon baru</t>
  </si>
  <si>
    <t>Masukan tetap - Hortikultura</t>
  </si>
  <si>
    <t>Model - Hortikultura</t>
  </si>
  <si>
    <t>Based on Jumlah pohon, how much area is available for Hortikultura crops</t>
  </si>
  <si>
    <t>Biaya masukan - Hortikultura</t>
  </si>
  <si>
    <t>Produksi (% dari pendapatan)- Hortikultura</t>
  </si>
  <si>
    <t xml:space="preserve">Hortikultura </t>
  </si>
  <si>
    <t>Pendapatan - Hortikultura</t>
  </si>
  <si>
    <t>Pupuk - Hortikultura</t>
  </si>
  <si>
    <t>Pestisida dan herbisida - Hortikultura</t>
  </si>
  <si>
    <t>Hortikultura Produksis</t>
  </si>
  <si>
    <t>Masukan tetap - Beras</t>
  </si>
  <si>
    <t>Model - Beras</t>
  </si>
  <si>
    <t>Spreadsheet ini adalah model arus kas tahunan untuk kopi, hortikultura, agroforestri dan sawah untuk Bandung Indonesia.</t>
  </si>
  <si>
    <t>Model arus kas didasarkan pada median penggunaan input dan hasil untuk informasi plot yang dikumpulkan berdasarkan SURVEI ACIAR ADP043 BANDUNG 2019. Semua input dan output diperlakukan setiap tahun.</t>
  </si>
  <si>
    <t>Pengguna untuk memasukkan penggunaan lahan plot dan karakteristik plot di bawah ini.</t>
  </si>
  <si>
    <t>nama</t>
  </si>
  <si>
    <t>Rp/hari</t>
  </si>
  <si>
    <t>Jumlah tenaga kerja cost per hari - keluarga</t>
  </si>
  <si>
    <t>Jumlah tenaga kerja cost per hari - disewa</t>
  </si>
  <si>
    <t>kategori</t>
  </si>
  <si>
    <t>Nilai diskon</t>
  </si>
  <si>
    <t>Lereng datar memiliki kemiringan kurang dari 15%, lereng sedang memiliki kemiringan antara 15-30%, dan di atas 30% dianggap sebagai plot curam. Kemiringan yang tidak ditentukan memberikan rata-rata di seluruh kumpulan data.</t>
  </si>
  <si>
    <t>Pengguna untuk memasukkan. Menyesuaikan arus kas untuk ukuran plot secara linier (tidak ada peningkatan produktivitas dari perbedaan ukuran plot)</t>
  </si>
  <si>
    <t>Rata-rata umur pohon kopi. Hanya relevan untuk opsi penggunaan lahan Kopi (yang sudah mapan). Masukan tidak boleh lebih dari 42 tahun karena model akan mengasumsikan plot perlu ditanam kembali.</t>
  </si>
  <si>
    <t>Harga per kg buah kopi merah</t>
  </si>
  <si>
    <t>Tenaga kerja - memanen</t>
  </si>
  <si>
    <t>Rata-rata umur pohon kopi</t>
  </si>
  <si>
    <t xml:space="preserve">Beras </t>
  </si>
  <si>
    <t>Jumlah pohon tua from Agroforestri land use</t>
  </si>
  <si>
    <t xml:space="preserve">Agroforestri </t>
  </si>
  <si>
    <t>Kayu manis Keluaran</t>
  </si>
  <si>
    <t>Kayu manis - Pohon tua</t>
  </si>
  <si>
    <t>Kayu manis - Pohon baru</t>
  </si>
  <si>
    <t xml:space="preserve">For Kayu manis it is assumed that clearcutting occurs every 10 usia, with half the pohon clear cut every Memanen cycle. </t>
  </si>
  <si>
    <t>Pupuk - Kayu manis</t>
  </si>
  <si>
    <t>Pestisida dan herbisida - Kayu manis</t>
  </si>
  <si>
    <t>Pendapatan - Kayu manis</t>
  </si>
  <si>
    <t>price per m3 of Kayu</t>
  </si>
  <si>
    <t>Kayu</t>
  </si>
  <si>
    <t>Kayu Keluaran</t>
  </si>
  <si>
    <t>Kayu - Pohon tua</t>
  </si>
  <si>
    <t>Kayu - Pohon baru</t>
  </si>
  <si>
    <t xml:space="preserve">Kayu </t>
  </si>
  <si>
    <t>Pupuk - Kayu</t>
  </si>
  <si>
    <t>Pestisida dan herbisida - Kayu</t>
  </si>
  <si>
    <t>Produksi (% dari pendapatan)- Buah-buahan</t>
  </si>
  <si>
    <t>Buah-buahan - Pohon tua</t>
  </si>
  <si>
    <t>Buah-buahan - Pohon baru</t>
  </si>
  <si>
    <t>Pendapatan - Buah-buahan</t>
  </si>
  <si>
    <t>Kopi Keluaran</t>
  </si>
  <si>
    <t>Buah Keluaran</t>
  </si>
  <si>
    <t>Jumlah pohon Buah</t>
  </si>
  <si>
    <t>Penanaman Pohon Buah</t>
  </si>
  <si>
    <t>Rata-rata umur pohon Buah</t>
  </si>
  <si>
    <t>Pupuk - Buah</t>
  </si>
  <si>
    <t>Pestisida dan herbisida -Buah</t>
  </si>
  <si>
    <t>Nilai dasbor</t>
  </si>
  <si>
    <t xml:space="preserve">Active Produksi potential is either what is observed by the dashboard Masukans, or what is observed in bandung dataset. Note the Nilai dasbors are disesuaikan  based on the expected productivity of the pohon at their indicated age. </t>
  </si>
  <si>
    <t>Results</t>
  </si>
  <si>
    <t>Daftar lereng - analysis</t>
  </si>
  <si>
    <t>Sedang dan Curam</t>
  </si>
  <si>
    <t xml:space="preserve">Daftar lereng </t>
  </si>
  <si>
    <t>Yes/no - analysis</t>
  </si>
  <si>
    <t>Jumlah musim panen</t>
  </si>
  <si>
    <t>1 musim panen</t>
  </si>
  <si>
    <t>beberapa musim panen</t>
  </si>
  <si>
    <t>Crop rotation - beras</t>
  </si>
  <si>
    <t>Ya - dengan jagung</t>
  </si>
  <si>
    <t>Ya - dengan hortikultura</t>
  </si>
  <si>
    <t>Ya - dengan kacang atau umbi-umbian</t>
  </si>
  <si>
    <t>Praktek konservasi tanah dan lahan</t>
  </si>
  <si>
    <t>Tumpangsari dengan hortikultura</t>
  </si>
  <si>
    <t>Tumpang sari</t>
  </si>
  <si>
    <t>Rotasi tanaman</t>
  </si>
  <si>
    <t>Crop rotation - jagung</t>
  </si>
  <si>
    <t>Ya - dengan beras</t>
  </si>
  <si>
    <t>Jagung</t>
  </si>
  <si>
    <t>Hortiultur dengan agroforestri</t>
  </si>
  <si>
    <t>Tumpangsari dengan tanaman tahunan multipel lainnya</t>
  </si>
  <si>
    <t>Horticulture main crops</t>
  </si>
  <si>
    <t>Cabe</t>
  </si>
  <si>
    <t>Tomat</t>
  </si>
  <si>
    <t>Kubis</t>
  </si>
  <si>
    <t>Kentang</t>
  </si>
  <si>
    <t>Wortel</t>
  </si>
  <si>
    <t>Daun bawang/bawang merah</t>
  </si>
  <si>
    <t>Sayuran lainnya</t>
  </si>
  <si>
    <t>Komoditas Utama</t>
  </si>
  <si>
    <t>Plot id</t>
  </si>
  <si>
    <t>Revenue</t>
  </si>
  <si>
    <t>Costs - excl hire labour</t>
  </si>
  <si>
    <t>Costs - incl hire labour</t>
  </si>
  <si>
    <t>Profit incl hire labour</t>
  </si>
  <si>
    <t>Labour days total</t>
  </si>
  <si>
    <t>Profit with cost of HH labour</t>
  </si>
  <si>
    <t>Season 1 Crop 1</t>
  </si>
  <si>
    <t>Season 1 Crop 2</t>
  </si>
  <si>
    <t>Season 1 Crop 3</t>
  </si>
  <si>
    <t>Season 2 Crop 1</t>
  </si>
  <si>
    <t>Season 2 Crop 2</t>
  </si>
  <si>
    <t>Season 2 Crop 3</t>
  </si>
  <si>
    <t>Season 3 Crop 1</t>
  </si>
  <si>
    <t>Season 3 Crop 2</t>
  </si>
  <si>
    <t>Season 3 Crop 3</t>
  </si>
  <si>
    <t>Horticulture main crop</t>
  </si>
  <si>
    <t>Tuber/legume main crop</t>
  </si>
  <si>
    <t>Corn main crop</t>
  </si>
  <si>
    <t>Horticulture second crop</t>
  </si>
  <si>
    <t>Agroforestry as second crop</t>
  </si>
  <si>
    <t>Legumes or tubers as secondary crop</t>
  </si>
  <si>
    <t>Rice as second crop</t>
  </si>
  <si>
    <t>Corn as second crop</t>
  </si>
  <si>
    <t>Fruit as second crop</t>
  </si>
  <si>
    <t>Other as second crop</t>
  </si>
  <si>
    <t>Rice</t>
  </si>
  <si>
    <t>1 season rice</t>
  </si>
  <si>
    <t>Rice with intercropping</t>
  </si>
  <si>
    <t>Rice and horticulture rotation</t>
  </si>
  <si>
    <t>Rice and corn rotation</t>
  </si>
  <si>
    <t>Rice and tuber/legume rotation</t>
  </si>
  <si>
    <t>Corn with intercropping</t>
  </si>
  <si>
    <t>Corn with multiple seasons</t>
  </si>
  <si>
    <t>Corn and horticulture rotation</t>
  </si>
  <si>
    <t>Corn and rice rotation</t>
  </si>
  <si>
    <t>Corn and tuber/legume rotation</t>
  </si>
  <si>
    <t>Vegetable as a main crop</t>
  </si>
  <si>
    <t>Multiple seasons?</t>
  </si>
  <si>
    <t>Vegetables with agroforestry</t>
  </si>
  <si>
    <t>Multiple vegetable and annual crops per season</t>
  </si>
  <si>
    <t>Has chilli as a main crop</t>
  </si>
  <si>
    <t>has tomato as a main crop</t>
  </si>
  <si>
    <t>Has cabbage as a main crop</t>
  </si>
  <si>
    <t>Has potato as a main crop</t>
  </si>
  <si>
    <t>Has carrot as a main crop</t>
  </si>
  <si>
    <t>Has shallot or onion a main crop</t>
  </si>
  <si>
    <t>Has other vegetables as a main crop</t>
  </si>
  <si>
    <t>Lewati opsi filter data</t>
  </si>
  <si>
    <t>FLAG FOR ACTIVE PLOT</t>
  </si>
  <si>
    <t>Mutliple season rice</t>
  </si>
  <si>
    <t>ACTIVE IF RICE</t>
  </si>
  <si>
    <t>ACTIVE IF CORN</t>
  </si>
  <si>
    <t>ACTIVE IF HORTICULTURE</t>
  </si>
  <si>
    <t>FOR REVENUE CHART</t>
  </si>
  <si>
    <t>Plot slope</t>
  </si>
  <si>
    <t>Soil conservation</t>
  </si>
  <si>
    <t>Plot slope steep</t>
  </si>
  <si>
    <t>Plot slope flat/moderate</t>
  </si>
  <si>
    <t>Rice with no intercropping</t>
  </si>
  <si>
    <t>No rotations</t>
  </si>
  <si>
    <t>Corn with no intercropping</t>
  </si>
  <si>
    <t>Corn with only one season</t>
  </si>
  <si>
    <t>Corn with no rotation</t>
  </si>
  <si>
    <t>One season</t>
  </si>
  <si>
    <t>vegetables with no agroforestry</t>
  </si>
  <si>
    <t>Only one annual crop per season</t>
  </si>
  <si>
    <t>Multiple seasons with other crops</t>
  </si>
  <si>
    <t>No soil conservation</t>
  </si>
  <si>
    <t>Plot slope flat</t>
  </si>
  <si>
    <t>Plot slope moderate/steep</t>
  </si>
  <si>
    <t>Fertilisers</t>
  </si>
  <si>
    <t>Pesticides</t>
  </si>
  <si>
    <t>Pruning</t>
  </si>
  <si>
    <t>Number of trees per Ha</t>
  </si>
  <si>
    <t>slope</t>
  </si>
  <si>
    <t>soil conservation</t>
  </si>
  <si>
    <t>Annual crops</t>
  </si>
  <si>
    <t>Chemicals</t>
  </si>
  <si>
    <t>Timber trees</t>
  </si>
  <si>
    <t>Fruit trees</t>
  </si>
  <si>
    <t>No timber trees</t>
  </si>
  <si>
    <t>No fruit trees</t>
  </si>
  <si>
    <t>No annuals</t>
  </si>
  <si>
    <t>Annuals</t>
  </si>
  <si>
    <t>Fertiliser use</t>
  </si>
  <si>
    <t>No fertilisers</t>
  </si>
  <si>
    <t>No pesticides</t>
  </si>
  <si>
    <t>No pruning</t>
  </si>
  <si>
    <t>Low tree density</t>
  </si>
  <si>
    <t>High tree density</t>
  </si>
  <si>
    <t>FLAG</t>
  </si>
  <si>
    <t>Tree density</t>
  </si>
  <si>
    <t>kerapatan pohon rendah</t>
  </si>
  <si>
    <t>kerapatan pohon tinggi</t>
  </si>
  <si>
    <t xml:space="preserve">FLAG </t>
  </si>
  <si>
    <t>For chart</t>
  </si>
  <si>
    <t>KopiMod</t>
  </si>
  <si>
    <t>KopiMod - Dasbor</t>
  </si>
  <si>
    <t xml:space="preserve">Alat pengambilan keputusan bagi petani kecil Jawa Barat. </t>
  </si>
  <si>
    <t>KopiMod - Perbandingan Pertanian - Kopi</t>
  </si>
  <si>
    <t>KopiMod - Perbandingan Pertanian - komoditas musiman</t>
  </si>
  <si>
    <t>Spreadsheet ini adalah model arus kas tahunan untuk plot kebun kopi, Hortikultura, Beras dan Agroforestri - untuk menginformasikan pengambilan keputusan bagi rumah tangga yang berlokasi di Jawa Tengah dan Jawa Barat, Indonesia.</t>
  </si>
  <si>
    <t>Arus kas didasarkan pada penggunaan Masukan dan Produksi median untuk informasi plot yang dikumpulkan berdasarkan SURVEI ACIAR ADP043 BANDUNG 2019. Asumsi lain juga disertakan dan dirujuk jika sesuai.</t>
  </si>
  <si>
    <t>Pengguna memiliki akses ke Dasbor yang memungkinkan perbandingan antara penggunaan lahan saat ini dan alternatif.</t>
  </si>
  <si>
    <t>Semua Pasukan dan Keluaran dilakukan setiap tahun, menyadari bahwa beberapa penggunaan lahan akan memiliki beberapa musim dalam satu tahun.</t>
  </si>
  <si>
    <t>Saat diminta, sel akan terlihat saat informasi tertentu dimasukkan. Bagian pertama dari dasbor akan membutuhkan Pasukan tertentu untuk penggunaan lahan saat ini.</t>
  </si>
  <si>
    <t>Hasil untuk penggunaan lahan saat ini disajikan termasuk Pendapatan, kebutuhan Tenaga kerja, biaya dan nilai sekarang bersih.</t>
  </si>
  <si>
    <t>Salah satu alternatif penggunaan lahan dapat dibandingkan pada satu waktu, dari pilihan kebun kopi, Hortikultura, Beras, dan Agroforestri. Kebun agroforestri dapat memiliki kombinasi produksi kopi, Buah, Kayu manis, Hortikultura dan Kayu.</t>
  </si>
  <si>
    <t>Pengguna juga dapat menguji skenario untuk penggunaan lahan yang sama termasuk:
 - Harga berbeda untuk kopi atau Beras,
 - Perubahan Jumlah pohon di dalam kebun Agroforestri,
 - Untuk menguji hasil dari Memanening hanya buah kopi merah yang matang.</t>
  </si>
  <si>
    <t>Saat diminta, sel juga akan terlihat untuk skenario penggunaan lahan alternatif.</t>
  </si>
  <si>
    <t>Silakan masukkan nilai yang diminta dengan sel biru seperti yang ditunjukkan di sebelah kanan.</t>
  </si>
  <si>
    <t>Sel putih berisi perhitungan yang tidak boleh diubah.</t>
  </si>
  <si>
    <t>Lembar tersembunyi dalam model</t>
  </si>
  <si>
    <t>lembaran tetap</t>
  </si>
  <si>
    <t>Lembar model</t>
  </si>
  <si>
    <t>Data untuk ekspor</t>
  </si>
  <si>
    <t>Profil produksi kayu</t>
  </si>
  <si>
    <t>Menyediakan Pasukan dan Produksi Pasukan tetap untuk penggunaan lahan yang berbeda. Satu untuk kebun kopi, Beras, Hortikultura, dan Agroforestri</t>
  </si>
  <si>
    <t>Hasil model untuk setiap penggunaan lahan. Hasil yang relevan disajikan di dasbor.</t>
  </si>
  <si>
    <t>Mengekspor data untuk proyek ACIAR ADP043 lainnya</t>
  </si>
  <si>
    <t>Menyediakan daftar untuk menu drop-down</t>
  </si>
  <si>
    <t>Menyediakan profil produksi Kayu untuk model kebun Agroforestri.</t>
  </si>
  <si>
    <t>Cara menggunakan Dasbor</t>
  </si>
  <si>
    <r>
      <t xml:space="preserve">Cara menggunakan </t>
    </r>
    <r>
      <rPr>
        <b/>
        <i/>
        <sz val="14"/>
        <color theme="1"/>
        <rFont val="Arial"/>
        <family val="2"/>
      </rPr>
      <t xml:space="preserve">Perbandingan Pertanian - Kopi/Lainnya </t>
    </r>
  </si>
  <si>
    <t>Lembar kerja ini memungkinkan pengguna untuk membandingkan pendapatan, biaya, dan tenaga kerja dari berbagai petak yang membudidayakan tanaman tahunan berdasarkan hasil nyata dari petani di SURVEI ACIAR ADP043 BANDUNG 2019. Proyek ini mengumpulkan informasi terperinci di lebih dari 500 petak, dan lembaran-lembaran ini dirancang untuk menunjukkan kinerja plot tertentu dengan penggunaan lahan dan praktik pengelolaan yang berbeda.</t>
  </si>
  <si>
    <t>Pengguna dapat memilih karakteristik plot tertentu seperti tanaman utama yang dibudidayakan, kemiringan plot dan kegiatan konservasi tanah, jumlah panen dalam satu musim, dan rotasi tanaman. Hasilnya menunjukkan median output dan biaya dari plot yang cocok dengan karakteristik ini dalam kumpulan data, dan bagaimana ini dibandingkan dengan plot lain dalam data.</t>
  </si>
  <si>
    <t>Data dan fungsi yang digunakan untuk lembar Perbandingan Pertanian</t>
  </si>
  <si>
    <t>Analisis</t>
  </si>
  <si>
    <t>Lembar berikut disembunyikan di buku kerja dan tidak perlu dilihat atau diedit oleh pengguna.</t>
  </si>
  <si>
    <t>Bagan akan menyajikan informasi ini dalam warna oranye untuk plot yang sesuai dengan kriteria yang ditetapkan oleh pengguna, dan biru muda untuk plot yang tersisa.</t>
  </si>
  <si>
    <t>Ini akan secara otomatis menyaring data, dan akan menyajikan pendapatan rata-rata, biaya, keuntungan dan kebutuhan tenaga kerja untuk plot ini.</t>
  </si>
  <si>
    <t>Seperti halnya dasbor, pengguna dapat memilih opsi dari daftar drop-down di kotak biru.</t>
  </si>
  <si>
    <t>Informasi plot umum</t>
  </si>
  <si>
    <t>Keterangan</t>
  </si>
  <si>
    <t>Harga</t>
  </si>
  <si>
    <t>Harga per m3</t>
  </si>
  <si>
    <t>Calculated Harga</t>
  </si>
  <si>
    <t xml:space="preserve">Tolong beri nama untuk plot </t>
  </si>
  <si>
    <t>Tingkat upah rata-rata per hari untuk mempekerjakan Tenaga kerja untuk bekerja di plot untuk penggunaan lahan apa pun.</t>
  </si>
  <si>
    <t>Tingkat inflasi</t>
  </si>
  <si>
    <t>Tingkat diskonto untuk memperkirakan Harga sekarang bersih (nominal).</t>
  </si>
  <si>
    <t>Tingkat inflasi rata-rata untuk harga lebih dari 30 tahun.</t>
  </si>
  <si>
    <t>Informasi penggunaan lahan saat ini</t>
  </si>
  <si>
    <t>Harap tunjukkan penggunaan lahan saat ini dari plot Anda dari daftar drop-down.</t>
  </si>
  <si>
    <t>Berapa banyak pohon kopi yang Anda miliki?</t>
  </si>
  <si>
    <t>Berapa persen dari pohon-pohon tersebut yang produktif?</t>
  </si>
  <si>
    <t>Berapa kilogram kopi ceri yang Anda hasilkan di Memenen terakhir Anda?</t>
  </si>
  <si>
    <t>Apakah Anda hanya memetik buah ceri merah yang matang?</t>
  </si>
  <si>
    <t>Mohon cantumkan Jumlah pohon di plot Anda.</t>
  </si>
  <si>
    <t>Berapa persentase yang sepenuhnya produktif di plot Anda? Dataset bandung menunjukkan 65% untuk lereng Datar/sedang, dan 58% untuk lereng Curam</t>
  </si>
  <si>
    <t>Tolong tunjukkan jumlah kilogram yang Anda hasilkan di Memanen terakhir Anda di seluruh plot Anda</t>
  </si>
  <si>
    <t>Jika pilih tidak, diasumsikan bahwa strategi Memanen yang digunakan kurang selektif yang mencakup kopi ceri mentah dan terlalu matang.</t>
  </si>
  <si>
    <t>Sudah berapa lama Anda menanam Hortikultura di lahan ini?</t>
  </si>
  <si>
    <t>Jika ini tidak diketahui, silakan kosongkan dan model akan mengasumsikan Harga median.</t>
  </si>
  <si>
    <t>Sudah berapa lama Anda menanam Beras di lahan ini?</t>
  </si>
  <si>
    <t>Berapa banyak Beras yang Anda hasilkan tahun lalu di semua musim - termasuk yang Anda jual atau konsumsi dalam rumah tangga?</t>
  </si>
  <si>
    <t>Harga per kg untuk Beras. Jika ini tidak diketahui, silakan kosongkan dan model akan mengasumsikan Harga median.</t>
  </si>
  <si>
    <t>Silakan pilih tanaman yang Anda tanam di plot agroforestri Agroforestri Anda</t>
  </si>
  <si>
    <t>Apakah Anda menanam kopi di lahan ini?</t>
  </si>
  <si>
    <t>Apakah Anda menanam hortikultura di lahan ini?</t>
  </si>
  <si>
    <t>Apakah Anda menanam buah pohon di lahan ini?</t>
  </si>
  <si>
    <t>Apakah Anda menanam kayu manis di lahan ini?</t>
  </si>
  <si>
    <t>Apakah Anda menanam kayu pohon di lahan ini?</t>
  </si>
  <si>
    <t>Berapa persen Rata-rata umur pohon kopi (tanpa penggantian) yang sepenuhnya produktif di lahan Anda?</t>
  </si>
  <si>
    <t>Harap tunjukkan usia rata-rata Pohon kopi Anda. Jika tidak diketahui, biarkan kosong dan model akan diasumsikan berusia 15 tahun</t>
  </si>
  <si>
    <t>Harga per kg kopi cherry</t>
  </si>
  <si>
    <t>Berapa persentase Buah pohon yang berproduksi penuh di petak Anda?</t>
  </si>
  <si>
    <t>Mohon cantumkan usia rata-rata Buah pohon Anda.</t>
  </si>
  <si>
    <t>Mohon cantumkan usia rata-rata Kayu manis pohon Anda.</t>
  </si>
  <si>
    <t>Harga per kg kulit kayu manis basah yang belum diproses</t>
  </si>
  <si>
    <t>Mohon cantumkan usia rata-rata Kayu pohon anda</t>
  </si>
  <si>
    <t>Mohon cantumkan harga rata-rata per m3 Kayu. Jika tidak diketahui, harap dikosongkan.</t>
  </si>
  <si>
    <t>Harga per m3 Kayu</t>
  </si>
  <si>
    <t>Berapa rata-rata umur Kayu pohon Anda?</t>
  </si>
  <si>
    <t>Berapa banyak Kayu pohon yang anda miliki?</t>
  </si>
  <si>
    <t>harga per kg kulit kayu manis basah</t>
  </si>
  <si>
    <t>Berapa rata-rata umur Kayu manis pohon Anda?</t>
  </si>
  <si>
    <t>Berapa banyak Kayu manis pohon yang kamu punya?</t>
  </si>
  <si>
    <t>Berapa rata-rata umur Buah pohon Anda?</t>
  </si>
  <si>
    <t>Berapa banyak Buah pohon yang anda miliki?</t>
  </si>
  <si>
    <t>Berapa usia rata-rata Pohon kopi Anda?</t>
  </si>
  <si>
    <t>Berapa persentase pohon kopi ini yang produktif?</t>
  </si>
  <si>
    <t>Berapa banyak pohon kopi yang kamu punya?</t>
  </si>
  <si>
    <t>Pendapatan dan biaya - Penggunaan lahan saat ini</t>
  </si>
  <si>
    <t>Tahun</t>
  </si>
  <si>
    <t>Biaya (rupiah/tahun)</t>
  </si>
  <si>
    <t>Biaya pupuk</t>
  </si>
  <si>
    <t>Biaya kimia</t>
  </si>
  <si>
    <t>Jumlah tenaga kerja (total haris keluarga dan disewa)</t>
  </si>
  <si>
    <t>Biaya tenaga kerja per Ha (jika disewa - rupiah/tahun)</t>
  </si>
  <si>
    <t>Biaya total per tahun (termasuk Tenaga kerja)</t>
  </si>
  <si>
    <t>Biaya kumulatif (termasuk Tenaga kerja)</t>
  </si>
  <si>
    <t>PENGHASILAN (rupiah/tahun)</t>
  </si>
  <si>
    <t>Pendapatan dari produksi (jika semua terjual)</t>
  </si>
  <si>
    <t>Batas Pendapatan Kumulatif (rupiah)</t>
  </si>
  <si>
    <t>Arus kas kumulatif (diskon - rupiah)</t>
  </si>
  <si>
    <t>Nilai bersih sekarang - dengan Kayu</t>
  </si>
  <si>
    <t>Pendapatan kumulatif (jika semua terjual)</t>
  </si>
  <si>
    <t>Pendapatan penjualan kayu</t>
  </si>
  <si>
    <t>Hasil - Penggunaan lahan alternatif</t>
  </si>
  <si>
    <t>Penggunaan lahan baru apa di plot ini yang ingin Anda pertimbangkan?</t>
  </si>
  <si>
    <t>Harap tunjukkan penggunaan lahan baru dari plot Anda dari daftar drop-down. Jika Anda ingin membandingkan penggunaan lahan yang sama (misalnya kopi dengan harga berbeda), pilih penggunaan lahan yang sama dengan penggunaan lahan saat ini.</t>
  </si>
  <si>
    <t>Untuk skenario ini, apakah Anda hanya akan memilih ceri merah yang matang?</t>
  </si>
  <si>
    <t>Harga per kg kopi cherry untuk skenario ini</t>
  </si>
  <si>
    <t>Harga per kg kopi cherry. Ceri merah menarik harga yang lebih tinggi karena kualitasnya lebih tinggi.</t>
  </si>
  <si>
    <t>Harga per kg untuk Beras untuk skenario baru</t>
  </si>
  <si>
    <t>Harga per kg untuk Beras. Biarkan kosong dan akan menganggap harga rata-rata dari dataset Bandung</t>
  </si>
  <si>
    <t>Apakah Anda ingin menguji Pendapatan dan biaya jika Anda menebang atau menanam kembali salah satu pohon Anda?</t>
  </si>
  <si>
    <t>Silakan pilih opsi</t>
  </si>
  <si>
    <t>Berapa persentase plot yang Anda inginkan untuk memiliki Pohon kopi?</t>
  </si>
  <si>
    <t>Berapa persentase plot yang Anda inginkan untuk memiliki Buah pohon?</t>
  </si>
  <si>
    <t>Berapa persentase plot yang Anda inginkan untuk memiliki Kayu manis pohon?</t>
  </si>
  <si>
    <t>Berapa persentase plot yang Anda inginkan untuk memiliki Kayu pohon?</t>
  </si>
  <si>
    <t>Berapa persentase plot yang ingin Anda tanami Hortikultura?</t>
  </si>
  <si>
    <t>Harap tunjukkan persentase plot yang Anda inginkan di Pohon kopi.</t>
  </si>
  <si>
    <t xml:space="preserve">Harap tunjukkan persentase plot yang Anda inginkan di buah pohon. </t>
  </si>
  <si>
    <t xml:space="preserve">Harap tunjukkan persentase plot yang Anda inginkan di kayu manis pohon. </t>
  </si>
  <si>
    <t>Harap tunjukkan persentase plot yang Anda inginkan di kayu pohon.</t>
  </si>
  <si>
    <t>Harap tunjukkan persentase plot yang Anda inginkan di horticulture</t>
  </si>
  <si>
    <t>Jika di atas 100%, mohon revisi angka di atas</t>
  </si>
  <si>
    <t>Apakah Anda ingin Memanen dan menanam kembali Kayu pohon Anda (jika ada)?</t>
  </si>
  <si>
    <t>Harap tunjukkan apakah Anda ingin menanam kembali Pohon kopi</t>
  </si>
  <si>
    <t>Mohon sebutkan apakah Anda ingin menanam kembali Buah pohon Anda</t>
  </si>
  <si>
    <t>Mohon sebutkan apakah Anda ingin menanam kembali Kayu pohon Anda. Ini juga termasuk Batas pemsukan dari Memanening the Kayu.</t>
  </si>
  <si>
    <t>Pakah Anda ingin memotong atau menanam kembali Pohon kopi Anda (jika ada)?</t>
  </si>
  <si>
    <t>Pakah Anda ingin menanam kembali Buah pohon Anda (jika ada)?</t>
  </si>
  <si>
    <t>Dalam skenario ini, apakah Anda hanya akan memilih ceri merah yang matang?</t>
  </si>
  <si>
    <t>Harga per kg kopi cherry.</t>
  </si>
  <si>
    <t>Harga baru per kg kulit kayu manis basah</t>
  </si>
  <si>
    <t>Perbandingan penggunaan lahan</t>
  </si>
  <si>
    <t>Pendapatan tahunan rata-rata</t>
  </si>
  <si>
    <t>Persyaratan Tenaga kerja rata-rata</t>
  </si>
  <si>
    <t>Hari kerja beralih antara Kopi dan di tahun pertama</t>
  </si>
  <si>
    <t>Biaya tahunan rata-rata</t>
  </si>
  <si>
    <t>Penggunaan lahan baru untuk perbandingan</t>
  </si>
  <si>
    <t>Curam (&gt;30%)</t>
  </si>
  <si>
    <t>Datar dan sedang (&lt;30%)</t>
  </si>
  <si>
    <t>Flat /moderate slope</t>
  </si>
  <si>
    <t>Steep</t>
  </si>
  <si>
    <t>Lembar kerja ini memungkinkan pengguna untuk membandingkan pendapatan, biaya, dan tenaga kerja dari berbagai petak yang membudidayakan kopi berdasarkan hasil kehidupan nyata dari para petani. Proyek ini mengumpulkan informasi tentang 113 petak yang menanam kopi sebagai tanaman utama mereka.</t>
  </si>
  <si>
    <t>Pengguna dapat memilih karakteristik plot tertentu seperti kemiringan plot, konservasi tanah, jumlah pohon, tumpangsari dengan kayu dan hortikultura, dan penggunaan input. Hasilnya menunjukkan median output dan biaya dari plot yang cocok dengan karakteristik ini dalam kumpulan data, dan bagaimana ini dibandingkan dengan plot lain dalam data.</t>
  </si>
  <si>
    <t>Gunakan daftar drop-down untuk memfilter plot berdasarkan karakteristik plotnya. Anda dapat mengosongkan filter atau memilih "lewati opsi filter data" untuk mengabaikan filter data.</t>
  </si>
  <si>
    <t>Anda dapat menggunakan tombol di bawah ini untuk menghapus semua informasi yang ada di sel.</t>
  </si>
  <si>
    <t>Kopi dengan pohon kayu</t>
  </si>
  <si>
    <t>Kopi dengan pohon buah-buahan</t>
  </si>
  <si>
    <t>Kopi dengan komoditas lain musiman (Sayuran, Kacang-kacangan)</t>
  </si>
  <si>
    <t>Gunakan pupuk</t>
  </si>
  <si>
    <t>Gunakan bahan kimia</t>
  </si>
  <si>
    <t>Pangkas pohon</t>
  </si>
  <si>
    <t>Kepadatan pohon</t>
  </si>
  <si>
    <t>Bagian ini menunjukkan hasil untuk karakter plot yang dipilih. Perhatikan jika tidak ada plot dalam data dengan karakteristik yang dipilih, semua Harga akan sama dengan nol.</t>
  </si>
  <si>
    <t>Jumlah plot dengan karakteristik yang dipilih</t>
  </si>
  <si>
    <t>dari 113 plot</t>
  </si>
  <si>
    <t>Pendapatan Rata-rata per tahun</t>
  </si>
  <si>
    <t>Rata-rata biaya tunai per tahun (termasuk biaya sewa tenaga kerja)</t>
  </si>
  <si>
    <t>Keuntungan rata-rata (termasuk biaya tenaga kerja sewa)</t>
  </si>
  <si>
    <t>Penggunaan tenaga kerja rata-rata per tahun (rumah tangga dan tenaga kerja sewaan)</t>
  </si>
  <si>
    <t>Plot dengan karakteristik plot yang dipilih ditampilkan dalam warna oranye, terhadap semua plot yang tersisa dengan warna biru. Jika tidak ada batang oranye, tidak ada data untuk dilaporkan.</t>
  </si>
  <si>
    <t>Rupiah / hektar / tahun</t>
  </si>
  <si>
    <t>Hari kerja / hektar / tahun</t>
  </si>
  <si>
    <t>Lembar kerja ini memungkinkan pengguna untuk membandingkan pendapatan, biaya, dan tenaga kerja dari berbagai petak yang membudidayakan tanaman tahunan berdasarkan hasil kehidupan nyata dari petani. Proyek ini mengumpulkan informasi tentang 442 petak yang menanam padi, hortikultura, jagung, dan tanaman tahunan lainnya di Bandung wilayah.</t>
  </si>
  <si>
    <t>Pengguna dapat memilih karakteristik plot tertentu seperti tanaman utama yang dibudidayakan, kemiringan plot dan kegiatan konservasi tanah, jumlah panen dalam satu musim, dan rotasi tanaman. Pendapatan, biaya dan tenaga kerja untuk karakteristik plot yang dipilih ditampilkan di bagian hasil.</t>
  </si>
  <si>
    <t>Gunakan daftar drop-down untuk memfilter plot berdasarkan karakteristik tanaman dan plotnya. Anda dapat mengosongkan filter atau memilih "lewati opsi filter data" untuk mengabaikan filter data. Anda harus terlebih dahulu memilih jenis tanaman (beras, Jagung atau hortikultura) sebelum memilih karakteristik plot lainnya.</t>
  </si>
  <si>
    <t>Filter menurut karakteristik plot</t>
  </si>
  <si>
    <t>Harap berikan musiman komoditas yang ingin Anda pertimbangkan?</t>
  </si>
  <si>
    <t>Silakan gulir ke kanan untuk menemukan sel yang relevan dengan penggunaan lahan yang dipilih</t>
  </si>
  <si>
    <t>dari 442 plot</t>
  </si>
  <si>
    <t>PENGGUNAAN LAHAN SAAT INI - kopi</t>
  </si>
  <si>
    <t>Bagian ini memberikan variabel tetap dan variabel jika pengguna menunjukkan kopi sebagai penggunaan lahan mereka saat ini untuk plot mereka.</t>
  </si>
  <si>
    <t>Asumsi dari intervensi rantai Harga</t>
  </si>
  <si>
    <t>Dibutuhkan Tenaga Kerja (Memanen) tambahan?</t>
  </si>
  <si>
    <t>Tenaga kerja tambahan (Memanen) diperlukan untuk memetik buah ceri merah yang matang</t>
  </si>
  <si>
    <t>90 persen produksi ceri untuk berbagai lereng di dataset Bandung. disesuaikan dengan produksi pinalti dari lembar variabel Input. Untuk lereng Curam persentil ke-75 digunakan karena outlier yang tidak masuk akal</t>
  </si>
  <si>
    <t>Jika penggunaan lahan sebelumnya memiliki kopi, pohon ini akan dipertahankan. Jika skenario menganggap rePenanaman, Harga ini akan sama dengan 0</t>
  </si>
  <si>
    <t>Perbedaan antara Jumlah pohon baru, dan sisa Pohon tua dari penggunaan lahan campuran.</t>
  </si>
  <si>
    <t>Berdasarkan Tenaga kerja yang dibutuhkan untuk membersihkan lahan dan menyiapkan tempat tidur untuk penggunaan lahan alternatif. Untuk tanaman pohon dan Kayu, juga termasuk waktu menebang/Memanen pohon.</t>
  </si>
  <si>
    <t>Jumlah rata-rata yang diamati dalam data</t>
  </si>
  <si>
    <t>Jumlah pohon per Ha yang digunakan dalam model</t>
  </si>
  <si>
    <t>PENGGUNAAN LAHAN BARU - kopi</t>
  </si>
  <si>
    <t>Bagian ini memberikan variabel tetap dan variabel jika pengguna menunjukkan kopi sebagai alternatif penggunaan lahan untuk plot mereka. Ini mungkin termasuk perubahan pada variabel kunci seperti harga dan Produksi.</t>
  </si>
  <si>
    <t>Bagian ini memberikan Masukan yang tetap untuk plot kopi.</t>
  </si>
  <si>
    <t>Apakah ini plot kopi yang baru didirikan?</t>
  </si>
  <si>
    <t>Apakah kita menguji asumsi baru pada plot kopi?</t>
  </si>
  <si>
    <t>Penggunaan lahan sebelumnya</t>
  </si>
  <si>
    <t>Model memperkirakan biaya dan Pendapatan untuk kopi berdasarkan input yang dipilih dari dasbor dan lembar input.</t>
  </si>
  <si>
    <t>Jika kopi adalah penggunaan lahan saat ini, model di bawah ini memprofilkan input dan Keluaran berdasarkan asumsi yang diberikan</t>
  </si>
  <si>
    <t>Model kopi - penggunaan lahan saat ini</t>
  </si>
  <si>
    <t>Jika kopi akan diuji sebagai penggunaan lahan alternatif (termasuk perubahan dalam sistem kopi yang ada), model di bawah ini memprofilkan input dan Keluaran berdasarkan asumsi yang diberikan</t>
  </si>
  <si>
    <t>Model kopi - penggunaan lahan alternatif</t>
  </si>
  <si>
    <t>Memberikan masukan yang Masukan Tetap dan Produksi untuk petak Hortikultura</t>
  </si>
  <si>
    <t>Bagian ini memberikan variabel tetap dan Input jika pengguna menunjukkan Hortikultura sebagai penggunaan lahan mereka saat ini untuk plot mereka.</t>
  </si>
  <si>
    <t>PENGGUNAAN LAHAN SAAT INI - Hortikultura</t>
  </si>
  <si>
    <t>PENGGUNAAN LAHAN ALTERNATIF - Hortikultura</t>
  </si>
  <si>
    <t>Bagian ini menyediakan variabel tetap dan masukan jika pengguna menunjukkan Hortikultura sebagai alternatif penggunaan lahan untuk plot mereka.</t>
  </si>
  <si>
    <t>Memberikan Masukan yang Tetap dan Produksi untuk petak Hortikultura</t>
  </si>
  <si>
    <t>Mengasumsikan musim yang terlewat dari Perubahan penggunaan lahan (2 musim setahun)</t>
  </si>
  <si>
    <t>Model memperkirakan biaya dan Pendapatan Hortikultura berdasarkan input yang dipilih dari dashboard dan lembar input.</t>
  </si>
  <si>
    <t>Model - Hortikultura penggunaan lahan saat ini</t>
  </si>
  <si>
    <t>Model - Penggunaan lahan alternatif Hortikultura</t>
  </si>
  <si>
    <t>Bagian ini memberikan variabel tetap dan Input jika pengguna menunjukkan Beras sebagai penggunaan lahan mereka saat ini untuk plot mereka.</t>
  </si>
  <si>
    <t>PENGGUNAAN LAHAN SAAT INI - Beras</t>
  </si>
  <si>
    <t>Memberikan masukan yang Masukan Tetap dan Produksi untuk petak sawah</t>
  </si>
  <si>
    <t>Perhatikan bahwa karena ada sedikit plot Beras pada plot Curam, Keluaran dan inputnya sama untuk plot Curam dan Sedang dalam model.</t>
  </si>
  <si>
    <t>Median untuk crop Beras, kecuali ditentukan di dashboard</t>
  </si>
  <si>
    <t>Dataset Produksi tahunan rata-rata di Bandung, kecuali ditentukan di dasbor</t>
  </si>
  <si>
    <t>PENGGUNAAN LAHAN ALTERNATIF - Beras</t>
  </si>
  <si>
    <t>Bagian ini memberikan variabel tetap dan Input jika pengguna menunjukkan Beras sebagai alternatif penggunaan lahan untuk plot mereka.</t>
  </si>
  <si>
    <t>Mengasumsikan musim yang terlewat dari Perubahan penggunaan lahan (3 musim setahun)</t>
  </si>
  <si>
    <t>Mengasumsikan adanya musim yang terlewat dari Perubahan penggunaan lahan (3 musim dalam setahun), dengan penalti inefisiensi Memanen pada tahun pertama.</t>
  </si>
  <si>
    <t xml:space="preserve">50kg per Ha menurut Connor et al, 2021, Pertanian Padi di Jawa Tengah, Indonesia—Penerapan
Praktik Pertanian Berkelanjutan, Dampak dan Implikasinya, AGRONOMI”
</t>
  </si>
  <si>
    <t>Model memperkirakan biaya dan Pendapatan Beras berdasarkan input yang dipilih dari dashboard dan lembar input.</t>
  </si>
  <si>
    <t>Model penggunaan lahan saat ini - Beras</t>
  </si>
  <si>
    <t>Model penggunaan lahan alternatif - Beras</t>
  </si>
  <si>
    <t>Model - agroforestri</t>
  </si>
  <si>
    <t>Model memperkirakan biaya dan pendapatan untuk sistem agroforestri pada input yang dipilih dari dashboard dan lembar input.</t>
  </si>
  <si>
    <t>Model penggunaan lahan saat ini - agroforestri</t>
  </si>
  <si>
    <t>Nilai total Kayu</t>
  </si>
  <si>
    <t>Biaya Kayu Memanen</t>
  </si>
  <si>
    <t>nilai bersih kayu</t>
  </si>
  <si>
    <t>Kenaikan marjinal dalam Harga Kayu bersih</t>
  </si>
  <si>
    <t>Model memperkirakan biaya dan Pendapatan untuk sistem campuran pada input yang dipilih dari dasbor dan lembar input.</t>
  </si>
  <si>
    <t>Model penggunaan lahan alternatif - agroforestri</t>
  </si>
  <si>
    <t>Masukan agroforestri campuran</t>
  </si>
  <si>
    <t>Bagian ini menyediakan variabel tetap dan Input untuk sistem campuran yang dapat mencakup kopi, Buah-buahan, Kayu, Hortikultura atau Kayu manis.</t>
  </si>
  <si>
    <t>PENGGUNAAN LAHAN SAAT INI</t>
  </si>
  <si>
    <t>Masukan umum</t>
  </si>
  <si>
    <t>PENGGUNAAN LAHAN ALTERNATIF</t>
  </si>
  <si>
    <t>Biaya Masukan Tetap</t>
  </si>
  <si>
    <t>Disediakan dari dasbor</t>
  </si>
  <si>
    <t>Dengan asumsi spasi median di dataset Bandung</t>
  </si>
  <si>
    <t>disesuaikan maksimum berdasarkan luas plot yang ditunjukkan</t>
  </si>
  <si>
    <t>Berdasarkan Jumlah pohon, berapa luas areal yang tersedia untuk tanaman Hortikultura</t>
  </si>
  <si>
    <t>Diasumsikan tidak ada Perisiapan lahan setelah pendirian</t>
  </si>
  <si>
    <t>Diasumsikan sama dengan persyaratan kopi Tenaga kerja</t>
  </si>
  <si>
    <t>Asumsi, berdasarkan sesekali Penyiangan dan pemangkasan pohon</t>
  </si>
  <si>
    <t>Diasumsikan semua keluarga Tenaga kerja</t>
  </si>
  <si>
    <t>Berdasarkan Menggala et al 2019. Makalah tersebut menyarankan hingga 50 pohon per hari dapat dimanenkan melalui tebang habis. Model ini mengasumsikan setengah jumlah ini untuk metode Memanen yang lebih memakan waktu dan waktu untuk mengangkut kulit kayu.</t>
  </si>
  <si>
    <t>Berdasarkan kg, diasumsikan beberapa hari untuk mengangkut dan menjual Kayu manis.</t>
  </si>
  <si>
    <t>Diasumsikan tidak ada Memanen dalam model - hanya Harga Kayu net satu pohon Memanen biaya yang dijelaskan di bawah ini</t>
  </si>
  <si>
    <t>Parameter keluaran tetap lainnya</t>
  </si>
  <si>
    <t>Persentil ke-90 produksi ceri untuk berbagai lereng di dataset Bandung. disesuaikan dengan produksi pinalti dari lembar variabel Input. Untuk lereng Curam persentil ke-75 digunakan karena outlier yang tidak masuk akal</t>
  </si>
  <si>
    <t>Potensi Produksi aktif baik yang terpantau pada input dashboard, maupun yang terpantau pada dataset bandung. Perhatikan bahwa Nilai dasbor disesuaikan berdasarkan produktivitas yang diharapkan dari pohon pada usia yang ditunjukkan.</t>
  </si>
  <si>
    <t>Nilai dasbor, sebaliknya menganggap semua produktif.</t>
  </si>
  <si>
    <t>Nilai dasbor - sebaliknya mengasumsikan 8000 rupiah seperti yang ditunjukkan oleh data Bandung</t>
  </si>
  <si>
    <t>Nilai dasbor - jika tidak, diasumsikan usia 15 tahun</t>
  </si>
  <si>
    <t>Nilai dasbor disediakan oleh pengguna, jika tidak diasumsikan 2000 rupiah per kg</t>
  </si>
  <si>
    <t>Frekuensi Kayu manis Memanen</t>
  </si>
  <si>
    <t>harga per kg kayu manis basah</t>
  </si>
  <si>
    <t>Data persentil ke-80 Pendapatan pohon Buah di Kota Bandung. Catatan ukuran sampel kecil, tetapi divalidasi berdasarkan Produksi, harga dan perkiraan Pendapatan per pohon sebagai kopi.</t>
  </si>
  <si>
    <t>Harga Khas sebagaimana disajikan dalam Irawanti, S., Race, D., Stewart, H., Parlinah, N. and Suka, A.P., 2017. Memahami Rantai Harga Kayu dalam Satuany Perhutanan Berbasis Masyarakat di Indonesia: Analisis Sengon di Jawa Tengah . Jurnal Kehutanan Berkelanjutan, 36(8), pp.847-862.</t>
  </si>
  <si>
    <t>Bagian ini menyediakan parameter input variabel untuk plot campuran.</t>
  </si>
  <si>
    <t>Parameter input variabel - wanatani campuran</t>
  </si>
  <si>
    <t>Mencakup aktivitas Tenaga kerja dan Pasca panen Tenaga kerja yang diasumsikan. Ini adalah asumsi yang sama dengan pembukaan lahan agroforestri.</t>
  </si>
  <si>
    <t>Dihitung berdasarkan opsi yang dipilih</t>
  </si>
  <si>
    <t>Berdasarkan umur penggunaan lahan sebelumnya</t>
  </si>
  <si>
    <t>Nilai dasbor disediakan oleh pengguna, jika tidak mengalihkan 2000 rupiah per kg</t>
  </si>
  <si>
    <t>Bagian ini menyediakan variabel Input untuk plot kopi.</t>
  </si>
  <si>
    <t>indeks inflasi</t>
  </si>
  <si>
    <t>Ikhtisar model</t>
  </si>
  <si>
    <t>Agricultural Policy Research to Support Natural Resource Management in Indonesia’s Upland Landscapes
(Aciar project #ADP/2015/043)</t>
  </si>
  <si>
    <t>Oktober 2022</t>
  </si>
  <si>
    <t>Dikembangkan untuk proyek:</t>
  </si>
  <si>
    <t>Berapa total pendapatan dari tanaman yang Anda panen di semua musim tahun lalu? Sertakan nilai tanaman apa pun yang dikonsumsi dalam rumah tangga jika diketahui</t>
  </si>
  <si>
    <t>Penghasilan bersih yang didiskon</t>
  </si>
  <si>
    <t>Batas Pendapatan per tahun (rupiah/tahun)</t>
  </si>
  <si>
    <t>Nilai pohon kayu</t>
  </si>
  <si>
    <t xml:space="preserve">Kenaikan marjinal Nilai pohon kayu </t>
  </si>
  <si>
    <t>Pendapatan bersih setahun, termasuk nilai pohon kayu (rupiah/tahun)</t>
  </si>
  <si>
    <t>Batas Pendapata Kumulatif - dengan nilai pohon kayu</t>
  </si>
  <si>
    <t>Penghasilan bersih yang didiskon- dengan Kayu Harga (rupiah/tahun)</t>
  </si>
  <si>
    <t>Kumulatif diskon Batas pemasukan dengan nilai pohon kayu (rupiah)</t>
  </si>
  <si>
    <t>Untuk skenario ini, apakah Anda ingin menguji apa yang akan terjadi jika Anda tunggul atau mengganti semua Pohon Kopi Anda?</t>
  </si>
  <si>
    <t>Pendapatan bersih rata-rata</t>
  </si>
  <si>
    <t>Laba bersih selama 20 tahun</t>
  </si>
  <si>
    <t>Laba bersih selama 20 tahun - dengan nilai pohon kayu</t>
  </si>
  <si>
    <t>Nilai kayu</t>
  </si>
  <si>
    <t>D</t>
  </si>
  <si>
    <t>Alpukat</t>
  </si>
  <si>
    <t>Produksi (% dari pendapatan)- Alpukat</t>
  </si>
  <si>
    <t>Rata-rata umur pohon Alpukat</t>
  </si>
  <si>
    <t>Biaya masukan - Alpukat</t>
  </si>
  <si>
    <t>Jumlah pohon alpukat</t>
  </si>
  <si>
    <t>Jumlah pohon tua alpukat</t>
  </si>
  <si>
    <t>Jumlah pohon baru alpukat</t>
  </si>
  <si>
    <t>Biaya masukan - alpukat</t>
  </si>
  <si>
    <t>Rata-rata umur pohon alpukat</t>
  </si>
  <si>
    <t>Alpukat - Pohon tua</t>
  </si>
  <si>
    <t>Alpukat - Pohon baru</t>
  </si>
  <si>
    <t>Total Pestisida dan herbisida Tenaga kerja</t>
  </si>
  <si>
    <t>Pendapatan - Alpukat</t>
  </si>
  <si>
    <t>Pestisida dan herbisida - Alpukat</t>
  </si>
  <si>
    <t>Pupuk - Alpukat</t>
  </si>
  <si>
    <t>Apakah Anda menanam alpukat pohon di lahan ini?</t>
  </si>
  <si>
    <t>Berapa banyak alpukat pohon yang anda miliki?</t>
  </si>
  <si>
    <t>Mohon cantumkan usia rata-rata alpukat pohon Anda.</t>
  </si>
  <si>
    <t>Berapa kilogram alpukat yang dihasilkan rata-rata setiap pohon?</t>
  </si>
  <si>
    <t>Apakah Anda ingin mengganti jumlah kopi, Buah, Alpukat, Kayu manis, dan/atau Kayu pohon di plot ini?</t>
  </si>
  <si>
    <t>Mohon sebutkan apakah Anda ingin menanam kembali alpukat pohon Anda</t>
  </si>
  <si>
    <t>Pakah Anda ingin menanam kembali alpukat pohon Anda (jika ada)?</t>
  </si>
  <si>
    <t xml:space="preserve">Harap tunjukkan persentase plot yang Anda inginkan di alpukat pohon. </t>
  </si>
  <si>
    <t>Berapa persentase plot yang Anda inginkan untuk memiliki alpukat pohon?</t>
  </si>
  <si>
    <t>Harga per kilogram alpukat</t>
  </si>
  <si>
    <t>rupiah/kg</t>
  </si>
  <si>
    <t>Harga per kg alpukat</t>
  </si>
  <si>
    <t>Hasil maksimal per pohon</t>
  </si>
  <si>
    <t>kg/pohon</t>
  </si>
  <si>
    <t>Asumsi dari wawancara petani</t>
  </si>
  <si>
    <t>Produksi alpukat (% dari potensi hasil)</t>
  </si>
  <si>
    <t>Penanaman Pohon alpokat</t>
  </si>
  <si>
    <t>Rata-rata umur pohon tua Buah</t>
  </si>
  <si>
    <t>Rata-rata umur pohon baru Buah</t>
  </si>
  <si>
    <t>Pupuk - Alputak</t>
  </si>
  <si>
    <t>Pestisida dan herbisida -Alpotek</t>
  </si>
  <si>
    <t>Pendapatan - Alputak</t>
  </si>
  <si>
    <t>Penggunaan input median per pohon</t>
  </si>
  <si>
    <t>Wawancara lanjutan dengan petani</t>
  </si>
  <si>
    <t xml:space="preserve">Jumlah pohon baru kayu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</si>
</sst>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0_);_(* \(#,##0\);_(* &quot;-&quot;??_);_(@_)"/>
    <numFmt numFmtId="165" formatCode="0.0"/>
    <numFmt numFmtId="166" formatCode="_-* #,##0_-;\-* #,##0_-;_-* &quot;-&quot;??_-;_-@_-"/>
    <numFmt numFmtId="167" formatCode="0.000000000"/>
    <numFmt numFmtId="168" formatCode="0.000"/>
    <numFmt numFmtId="169" formatCode="0.0000"/>
    <numFmt numFmtId="170" formatCode="_-* #,##0.0_-;\-* #,##0.0_-;_-* &quot;-&quot;??_-;_-@_-"/>
    <numFmt numFmtId="171" formatCode="0.00000"/>
    <numFmt numFmtId="172" formatCode="0.000%"/>
    <numFmt numFmtId="173" formatCode="0.0000%"/>
    <numFmt numFmtId="174" formatCode="0.0000000"/>
  </numFmts>
  <fonts count="35">
    <font>
      <sz val="11"/>
      <color theme="1"/>
      <name val="Calibri"/>
      <family val="2"/>
      <scheme val="minor"/>
    </font>
    <font>
      <b/>
      <sz val="10"/>
      <name val="Arial"/>
      <family val="2"/>
    </font>
    <font>
      <sz val="11"/>
      <color theme="1"/>
      <name val="Calibri"/>
      <family val="2"/>
      <scheme val="minor"/>
    </font>
    <font>
      <b/>
      <sz val="20"/>
      <color theme="1"/>
      <name val="Arial"/>
      <family val="2"/>
    </font>
    <font>
      <sz val="11"/>
      <color theme="1"/>
      <name val="Arial"/>
      <family val="2"/>
    </font>
    <font>
      <b/>
      <sz val="14"/>
      <color theme="1"/>
      <name val="Arial"/>
      <family val="2"/>
    </font>
    <font>
      <b/>
      <sz val="11"/>
      <color theme="1"/>
      <name val="Arial"/>
      <family val="2"/>
    </font>
    <font>
      <i/>
      <sz val="11"/>
      <color theme="0" tint="-0.34998626667073579"/>
      <name val="Arial"/>
      <family val="2"/>
    </font>
    <font>
      <sz val="11"/>
      <name val="Arial"/>
      <family val="2"/>
    </font>
    <font>
      <sz val="11"/>
      <color theme="0" tint="-4.9989318521683403E-2"/>
      <name val="Arial"/>
      <family val="2"/>
    </font>
    <font>
      <i/>
      <sz val="11"/>
      <color theme="1"/>
      <name val="Arial"/>
      <family val="2"/>
    </font>
    <font>
      <b/>
      <i/>
      <sz val="11"/>
      <color theme="1"/>
      <name val="Arial"/>
      <family val="2"/>
    </font>
    <font>
      <sz val="11"/>
      <color theme="0" tint="-0.14999847407452621"/>
      <name val="Arial"/>
      <family val="2"/>
    </font>
    <font>
      <sz val="8"/>
      <name val="Calibri"/>
      <family val="2"/>
      <scheme val="minor"/>
    </font>
    <font>
      <b/>
      <sz val="14"/>
      <color rgb="FF000000"/>
      <name val="Calibri"/>
      <family val="2"/>
    </font>
    <font>
      <b/>
      <sz val="16"/>
      <color rgb="FF000000"/>
      <name val="Calibri"/>
      <family val="2"/>
    </font>
    <font>
      <i/>
      <sz val="11"/>
      <color theme="1"/>
      <name val="Calibri"/>
      <family val="2"/>
      <scheme val="minor"/>
    </font>
    <font>
      <sz val="10"/>
      <color theme="1"/>
      <name val="Arial"/>
      <family val="2"/>
    </font>
    <font>
      <sz val="10"/>
      <name val="Arial"/>
      <family val="2"/>
    </font>
    <font>
      <sz val="11"/>
      <color theme="0" tint="-0.34998626667073579"/>
      <name val="Arial"/>
      <family val="2"/>
    </font>
    <font>
      <b/>
      <sz val="11"/>
      <color theme="1"/>
      <name val="Calibri"/>
      <family val="2"/>
      <scheme val="minor"/>
    </font>
    <font>
      <sz val="14"/>
      <color rgb="FF202124"/>
      <name val="Inherit"/>
    </font>
    <font>
      <b/>
      <sz val="12"/>
      <color theme="1"/>
      <name val="Calibri"/>
      <family val="2"/>
      <scheme val="minor"/>
    </font>
    <font>
      <sz val="12"/>
      <color theme="1"/>
      <name val="Calibri"/>
      <family val="2"/>
      <scheme val="minor"/>
    </font>
    <font>
      <sz val="21"/>
      <color rgb="FF202124"/>
      <name val="Inherit"/>
    </font>
    <font>
      <sz val="16"/>
      <color rgb="FF202124"/>
      <name val="Inherit"/>
    </font>
    <font>
      <b/>
      <sz val="12"/>
      <color rgb="FF202124"/>
      <name val="Arial"/>
      <family val="2"/>
    </font>
    <font>
      <b/>
      <i/>
      <sz val="14"/>
      <color theme="1"/>
      <name val="Arial"/>
      <family val="2"/>
    </font>
    <font>
      <sz val="21"/>
      <color rgb="FF202124"/>
      <name val="Arial"/>
      <family val="2"/>
    </font>
    <font>
      <sz val="16"/>
      <color theme="1"/>
      <name val="Calibri"/>
      <family val="2"/>
      <scheme val="minor"/>
    </font>
    <font>
      <b/>
      <sz val="72"/>
      <color theme="1"/>
      <name val="Calibri"/>
      <family val="2"/>
      <scheme val="minor"/>
    </font>
    <font>
      <sz val="18"/>
      <color rgb="FF202124"/>
      <name val="Inherit"/>
    </font>
    <font>
      <sz val="16"/>
      <color theme="1"/>
      <name val="Source Sans Pro"/>
      <family val="2"/>
    </font>
    <font>
      <i/>
      <sz val="16"/>
      <color theme="1"/>
      <name val="Calibri"/>
      <family val="2"/>
      <scheme val="minor"/>
    </font>
    <font>
      <sz val="11"/>
      <color rgb="FF000000"/>
      <name val="Arial"/>
      <family val="2"/>
    </font>
  </fonts>
  <fills count="13">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EDEDED"/>
        <bgColor indexed="64"/>
      </patternFill>
    </fill>
    <fill>
      <patternFill patternType="solid">
        <fgColor rgb="FFFFFFFF"/>
        <bgColor indexed="64"/>
      </patternFill>
    </fill>
    <fill>
      <patternFill patternType="solid">
        <fgColor rgb="FFDDEBF7"/>
        <bgColor indexed="64"/>
      </patternFill>
    </fill>
    <fill>
      <patternFill patternType="solid">
        <fgColor theme="0" tint="-4.9989318521683403E-2"/>
        <bgColor indexed="64"/>
      </patternFill>
    </fill>
    <fill>
      <patternFill patternType="solid">
        <fgColor rgb="FFC6E0B4"/>
        <bgColor indexed="64"/>
      </patternFill>
    </fill>
    <fill>
      <patternFill patternType="solid">
        <fgColor rgb="FFE2EFDA"/>
        <bgColor indexed="64"/>
      </patternFill>
    </fill>
    <fill>
      <patternFill patternType="solid">
        <fgColor rgb="FFF2F2F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229">
    <xf numFmtId="0" fontId="0" fillId="0" borderId="0" xfId="0"/>
    <xf numFmtId="0" fontId="1" fillId="0" borderId="0" xfId="0" applyFont="1"/>
    <xf numFmtId="0" fontId="3" fillId="3" borderId="0" xfId="0" applyFont="1" applyFill="1"/>
    <xf numFmtId="0" fontId="4" fillId="3" borderId="0" xfId="0" applyFont="1" applyFill="1"/>
    <xf numFmtId="0" fontId="4" fillId="0" borderId="0" xfId="0" applyFont="1"/>
    <xf numFmtId="0" fontId="5" fillId="3" borderId="0" xfId="0" applyFont="1" applyFill="1"/>
    <xf numFmtId="0" fontId="6" fillId="0" borderId="0" xfId="0" applyFont="1"/>
    <xf numFmtId="0" fontId="4" fillId="4" borderId="1" xfId="0" applyFont="1" applyFill="1" applyBorder="1"/>
    <xf numFmtId="0" fontId="7" fillId="0" borderId="0" xfId="0" applyFont="1"/>
    <xf numFmtId="0" fontId="7" fillId="3" borderId="0" xfId="0" applyFont="1" applyFill="1"/>
    <xf numFmtId="0" fontId="6" fillId="3" borderId="1" xfId="0" applyFont="1" applyFill="1" applyBorder="1"/>
    <xf numFmtId="164" fontId="4" fillId="0" borderId="1" xfId="0" applyNumberFormat="1" applyFont="1" applyBorder="1"/>
    <xf numFmtId="9" fontId="4" fillId="0" borderId="1" xfId="0" applyNumberFormat="1" applyFont="1" applyBorder="1"/>
    <xf numFmtId="0" fontId="8" fillId="2" borderId="1" xfId="0" applyFont="1" applyFill="1" applyBorder="1"/>
    <xf numFmtId="0" fontId="4" fillId="0" borderId="1" xfId="0" applyFont="1" applyBorder="1"/>
    <xf numFmtId="0" fontId="4" fillId="2" borderId="1" xfId="0" applyFont="1" applyFill="1" applyBorder="1"/>
    <xf numFmtId="0" fontId="4" fillId="5" borderId="1" xfId="0" applyFont="1" applyFill="1" applyBorder="1"/>
    <xf numFmtId="0" fontId="6" fillId="0" borderId="1" xfId="0" applyFont="1" applyBorder="1"/>
    <xf numFmtId="0" fontId="4" fillId="0" borderId="1" xfId="0" applyNumberFormat="1" applyFont="1" applyBorder="1"/>
    <xf numFmtId="165" fontId="4" fillId="0" borderId="1" xfId="0" applyNumberFormat="1" applyFont="1" applyBorder="1"/>
    <xf numFmtId="1" fontId="4" fillId="0" borderId="1" xfId="0" applyNumberFormat="1" applyFont="1" applyBorder="1"/>
    <xf numFmtId="166" fontId="4" fillId="0" borderId="1" xfId="2" applyNumberFormat="1" applyFont="1" applyBorder="1"/>
    <xf numFmtId="0" fontId="4" fillId="0" borderId="0" xfId="0" applyFont="1" applyBorder="1"/>
    <xf numFmtId="9" fontId="4" fillId="2" borderId="1" xfId="1" applyFont="1" applyFill="1" applyBorder="1"/>
    <xf numFmtId="0" fontId="9" fillId="0" borderId="0" xfId="0" applyFont="1"/>
    <xf numFmtId="0" fontId="4" fillId="2" borderId="1" xfId="1" applyNumberFormat="1" applyFont="1" applyFill="1" applyBorder="1"/>
    <xf numFmtId="9" fontId="4" fillId="2" borderId="0" xfId="1" applyFont="1" applyFill="1" applyBorder="1"/>
    <xf numFmtId="0" fontId="4" fillId="0" borderId="0" xfId="0" applyFont="1" applyAlignment="1">
      <alignment wrapText="1"/>
    </xf>
    <xf numFmtId="0" fontId="4" fillId="0" borderId="0" xfId="0" applyFont="1" applyAlignment="1"/>
    <xf numFmtId="0" fontId="4" fillId="0" borderId="1" xfId="0" applyFont="1" applyFill="1" applyBorder="1"/>
    <xf numFmtId="165" fontId="4" fillId="0" borderId="1" xfId="0" applyNumberFormat="1" applyFont="1" applyFill="1" applyBorder="1"/>
    <xf numFmtId="1" fontId="4" fillId="0" borderId="1" xfId="0" applyNumberFormat="1" applyFont="1" applyFill="1" applyBorder="1"/>
    <xf numFmtId="0" fontId="4" fillId="6" borderId="1" xfId="0" applyFont="1" applyFill="1" applyBorder="1"/>
    <xf numFmtId="9" fontId="4" fillId="7" borderId="1" xfId="1" applyFont="1" applyFill="1" applyBorder="1"/>
    <xf numFmtId="0" fontId="6" fillId="0" borderId="0" xfId="0" applyFont="1" applyFill="1"/>
    <xf numFmtId="1" fontId="0" fillId="0" borderId="0" xfId="0" applyNumberFormat="1"/>
    <xf numFmtId="0" fontId="0" fillId="0" borderId="0" xfId="0" applyFill="1"/>
    <xf numFmtId="0" fontId="4" fillId="7" borderId="1" xfId="1" applyNumberFormat="1" applyFont="1" applyFill="1" applyBorder="1"/>
    <xf numFmtId="9" fontId="4" fillId="0" borderId="1" xfId="0" applyNumberFormat="1" applyFont="1" applyFill="1" applyBorder="1"/>
    <xf numFmtId="0" fontId="4" fillId="8" borderId="1" xfId="0" applyFont="1" applyFill="1" applyBorder="1"/>
    <xf numFmtId="1" fontId="0" fillId="0" borderId="0" xfId="0" applyNumberFormat="1" applyFill="1"/>
    <xf numFmtId="0" fontId="11" fillId="0" borderId="0" xfId="0" applyFont="1"/>
    <xf numFmtId="0" fontId="4" fillId="0" borderId="0" xfId="0" applyFont="1" applyFill="1"/>
    <xf numFmtId="0" fontId="6" fillId="0" borderId="0" xfId="0" applyFont="1" applyBorder="1"/>
    <xf numFmtId="0" fontId="4" fillId="3" borderId="0" xfId="0" applyFont="1" applyFill="1" applyBorder="1"/>
    <xf numFmtId="0" fontId="4" fillId="0" borderId="1" xfId="0" applyFont="1" applyBorder="1" applyAlignment="1">
      <alignment wrapText="1"/>
    </xf>
    <xf numFmtId="0" fontId="9" fillId="0" borderId="0" xfId="0" applyFont="1" applyAlignment="1">
      <alignment wrapText="1"/>
    </xf>
    <xf numFmtId="0" fontId="4" fillId="0" borderId="1" xfId="0" applyFont="1" applyFill="1" applyBorder="1" applyAlignment="1">
      <alignment wrapText="1"/>
    </xf>
    <xf numFmtId="0" fontId="4" fillId="0" borderId="1" xfId="0" applyNumberFormat="1" applyFont="1" applyFill="1" applyBorder="1"/>
    <xf numFmtId="166" fontId="4" fillId="5" borderId="1" xfId="2" applyNumberFormat="1" applyFont="1" applyFill="1" applyBorder="1"/>
    <xf numFmtId="167" fontId="0" fillId="0" borderId="0" xfId="0" applyNumberFormat="1"/>
    <xf numFmtId="0" fontId="4" fillId="7" borderId="1" xfId="0" applyFont="1" applyFill="1" applyBorder="1"/>
    <xf numFmtId="0" fontId="4" fillId="2" borderId="0" xfId="0" applyFont="1" applyFill="1" applyBorder="1"/>
    <xf numFmtId="1" fontId="4" fillId="6" borderId="1" xfId="0" applyNumberFormat="1" applyFont="1" applyFill="1" applyBorder="1"/>
    <xf numFmtId="0" fontId="9" fillId="0" borderId="0" xfId="0" applyFont="1" applyFill="1"/>
    <xf numFmtId="9" fontId="4" fillId="9" borderId="1" xfId="1" applyFont="1" applyFill="1" applyBorder="1"/>
    <xf numFmtId="0" fontId="4" fillId="8" borderId="1" xfId="0" applyFont="1" applyFill="1" applyBorder="1" applyAlignment="1">
      <alignment horizontal="center"/>
    </xf>
    <xf numFmtId="0" fontId="4" fillId="4" borderId="1" xfId="0" applyFont="1" applyFill="1" applyBorder="1" applyAlignment="1">
      <alignment horizontal="center"/>
    </xf>
    <xf numFmtId="9" fontId="4" fillId="4" borderId="1" xfId="1" applyFont="1" applyFill="1" applyBorder="1" applyAlignment="1">
      <alignment horizontal="center"/>
    </xf>
    <xf numFmtId="0" fontId="0" fillId="0" borderId="0" xfId="0" applyAlignment="1">
      <alignment horizontal="center"/>
    </xf>
    <xf numFmtId="0" fontId="4" fillId="0" borderId="0" xfId="0" applyFont="1" applyAlignment="1">
      <alignment horizontal="center"/>
    </xf>
    <xf numFmtId="0" fontId="6" fillId="0" borderId="0" xfId="0" applyFont="1" applyAlignment="1">
      <alignment wrapText="1"/>
    </xf>
    <xf numFmtId="0" fontId="4" fillId="0" borderId="1" xfId="0" applyFont="1" applyFill="1" applyBorder="1" applyAlignment="1">
      <alignment horizontal="center"/>
    </xf>
    <xf numFmtId="0" fontId="0" fillId="0" borderId="1" xfId="0" applyBorder="1" applyAlignment="1">
      <alignment horizontal="center"/>
    </xf>
    <xf numFmtId="168" fontId="4" fillId="0" borderId="1" xfId="0" applyNumberFormat="1" applyFont="1" applyFill="1" applyBorder="1"/>
    <xf numFmtId="168" fontId="4" fillId="0" borderId="1" xfId="1" applyNumberFormat="1" applyFont="1" applyFill="1" applyBorder="1"/>
    <xf numFmtId="0" fontId="4" fillId="0" borderId="0" xfId="0" applyFont="1" applyFill="1" applyBorder="1"/>
    <xf numFmtId="0" fontId="4" fillId="7" borderId="0" xfId="0" applyFont="1" applyFill="1" applyBorder="1"/>
    <xf numFmtId="166" fontId="4" fillId="6" borderId="1" xfId="2" applyNumberFormat="1" applyFont="1" applyFill="1" applyBorder="1"/>
    <xf numFmtId="166" fontId="4" fillId="0" borderId="1" xfId="2" applyNumberFormat="1" applyFont="1" applyFill="1" applyBorder="1"/>
    <xf numFmtId="0" fontId="4" fillId="0" borderId="1" xfId="0" applyFont="1" applyBorder="1" applyAlignment="1"/>
    <xf numFmtId="9" fontId="4" fillId="9" borderId="1" xfId="1" applyFont="1" applyFill="1" applyBorder="1" applyAlignment="1"/>
    <xf numFmtId="2" fontId="4" fillId="5" borderId="1" xfId="0" applyNumberFormat="1" applyFont="1" applyFill="1" applyBorder="1"/>
    <xf numFmtId="1" fontId="4" fillId="5" borderId="1" xfId="0" applyNumberFormat="1" applyFont="1" applyFill="1" applyBorder="1"/>
    <xf numFmtId="168" fontId="4" fillId="6" borderId="1" xfId="0" applyNumberFormat="1" applyFont="1" applyFill="1" applyBorder="1"/>
    <xf numFmtId="169" fontId="4" fillId="0" borderId="1" xfId="0" applyNumberFormat="1" applyFont="1" applyBorder="1"/>
    <xf numFmtId="2" fontId="4" fillId="0" borderId="1" xfId="0" applyNumberFormat="1" applyFont="1" applyBorder="1"/>
    <xf numFmtId="166" fontId="4" fillId="0" borderId="0" xfId="2" applyNumberFormat="1" applyFont="1" applyBorder="1"/>
    <xf numFmtId="170" fontId="4" fillId="0" borderId="1" xfId="2" applyNumberFormat="1" applyFont="1" applyBorder="1"/>
    <xf numFmtId="166" fontId="4" fillId="0" borderId="3" xfId="2" applyNumberFormat="1" applyFont="1" applyBorder="1"/>
    <xf numFmtId="9" fontId="12" fillId="0" borderId="0" xfId="1" applyFont="1"/>
    <xf numFmtId="169" fontId="4" fillId="0" borderId="1" xfId="0" applyNumberFormat="1" applyFont="1" applyFill="1" applyBorder="1"/>
    <xf numFmtId="9" fontId="12" fillId="0" borderId="0" xfId="1" applyFont="1" applyFill="1"/>
    <xf numFmtId="0" fontId="6" fillId="10" borderId="1" xfId="0" applyFont="1" applyFill="1" applyBorder="1"/>
    <xf numFmtId="166" fontId="4" fillId="0" borderId="3" xfId="2" applyNumberFormat="1" applyFont="1" applyFill="1" applyBorder="1"/>
    <xf numFmtId="170" fontId="4" fillId="0" borderId="1" xfId="2" applyNumberFormat="1" applyFont="1" applyFill="1" applyBorder="1"/>
    <xf numFmtId="2" fontId="4" fillId="0" borderId="3" xfId="0" applyNumberFormat="1" applyFont="1" applyFill="1" applyBorder="1"/>
    <xf numFmtId="1" fontId="4" fillId="0" borderId="0" xfId="0" applyNumberFormat="1" applyFont="1" applyFill="1" applyBorder="1"/>
    <xf numFmtId="0" fontId="4" fillId="2" borderId="0" xfId="0" applyFont="1" applyFill="1"/>
    <xf numFmtId="166" fontId="4" fillId="0" borderId="0" xfId="2" applyNumberFormat="1" applyFont="1"/>
    <xf numFmtId="43" fontId="4" fillId="0" borderId="1" xfId="2" applyFont="1" applyFill="1" applyBorder="1"/>
    <xf numFmtId="0" fontId="4" fillId="0" borderId="0" xfId="0" applyFont="1" applyBorder="1" applyAlignment="1">
      <alignment wrapText="1"/>
    </xf>
    <xf numFmtId="168" fontId="4" fillId="0" borderId="0" xfId="0" applyNumberFormat="1" applyFont="1" applyFill="1" applyBorder="1"/>
    <xf numFmtId="9" fontId="4" fillId="8" borderId="1" xfId="1" applyFont="1" applyFill="1" applyBorder="1" applyAlignment="1">
      <alignment horizontal="center"/>
    </xf>
    <xf numFmtId="9" fontId="4" fillId="0" borderId="1" xfId="1" applyFont="1" applyFill="1" applyBorder="1"/>
    <xf numFmtId="2" fontId="4" fillId="0" borderId="3" xfId="0" applyNumberFormat="1" applyFont="1" applyBorder="1"/>
    <xf numFmtId="166" fontId="4" fillId="0" borderId="1" xfId="2" quotePrefix="1" applyNumberFormat="1" applyFont="1" applyBorder="1"/>
    <xf numFmtId="43" fontId="4" fillId="0" borderId="1" xfId="0" applyNumberFormat="1" applyFont="1" applyFill="1" applyBorder="1"/>
    <xf numFmtId="171" fontId="0" fillId="0" borderId="0" xfId="0" applyNumberFormat="1"/>
    <xf numFmtId="168" fontId="0" fillId="0" borderId="0" xfId="0" applyNumberFormat="1"/>
    <xf numFmtId="168" fontId="0" fillId="0" borderId="0" xfId="0" applyNumberFormat="1" applyFill="1"/>
    <xf numFmtId="165" fontId="0" fillId="0" borderId="0" xfId="0" applyNumberFormat="1"/>
    <xf numFmtId="0" fontId="0" fillId="9" borderId="1" xfId="0" applyFill="1" applyBorder="1"/>
    <xf numFmtId="0" fontId="7" fillId="0" borderId="0" xfId="0" applyFont="1" applyFill="1"/>
    <xf numFmtId="0" fontId="0" fillId="0" borderId="0" xfId="0" applyAlignment="1"/>
    <xf numFmtId="166" fontId="4" fillId="0" borderId="1" xfId="0" applyNumberFormat="1" applyFont="1" applyBorder="1"/>
    <xf numFmtId="0" fontId="10" fillId="0" borderId="0" xfId="0" applyFont="1"/>
    <xf numFmtId="166" fontId="4" fillId="0" borderId="1" xfId="0" applyNumberFormat="1" applyFont="1" applyFill="1" applyBorder="1"/>
    <xf numFmtId="0" fontId="8" fillId="2" borderId="0" xfId="0" applyFont="1" applyFill="1" applyBorder="1"/>
    <xf numFmtId="164" fontId="17" fillId="0" borderId="1" xfId="2" applyNumberFormat="1" applyFont="1" applyFill="1" applyBorder="1"/>
    <xf numFmtId="164" fontId="18" fillId="2" borderId="1" xfId="0" applyNumberFormat="1" applyFont="1" applyFill="1" applyBorder="1"/>
    <xf numFmtId="0" fontId="17" fillId="0" borderId="0" xfId="0" applyFont="1"/>
    <xf numFmtId="164" fontId="17" fillId="0" borderId="1" xfId="2" applyNumberFormat="1" applyFont="1" applyBorder="1"/>
    <xf numFmtId="164" fontId="17" fillId="0" borderId="1" xfId="0" applyNumberFormat="1" applyFont="1" applyBorder="1"/>
    <xf numFmtId="166" fontId="17" fillId="0" borderId="1" xfId="2" applyNumberFormat="1" applyFont="1" applyFill="1" applyBorder="1"/>
    <xf numFmtId="166" fontId="17" fillId="0" borderId="1" xfId="2" applyNumberFormat="1" applyFont="1" applyBorder="1"/>
    <xf numFmtId="43" fontId="17" fillId="0" borderId="1" xfId="2" applyNumberFormat="1" applyFont="1" applyBorder="1"/>
    <xf numFmtId="164" fontId="17" fillId="0" borderId="0" xfId="2" applyNumberFormat="1" applyFont="1" applyBorder="1"/>
    <xf numFmtId="166" fontId="17" fillId="0" borderId="1" xfId="0" applyNumberFormat="1" applyFont="1" applyBorder="1"/>
    <xf numFmtId="164" fontId="17" fillId="0" borderId="1" xfId="0" applyNumberFormat="1" applyFont="1" applyFill="1" applyBorder="1"/>
    <xf numFmtId="166" fontId="17" fillId="0" borderId="0" xfId="2" applyNumberFormat="1" applyFont="1" applyBorder="1"/>
    <xf numFmtId="166" fontId="4" fillId="8" borderId="1" xfId="2" applyNumberFormat="1" applyFont="1" applyFill="1" applyBorder="1" applyAlignment="1">
      <alignment horizontal="center"/>
    </xf>
    <xf numFmtId="164" fontId="18" fillId="7" borderId="1" xfId="0" applyNumberFormat="1" applyFont="1" applyFill="1" applyBorder="1"/>
    <xf numFmtId="165" fontId="4" fillId="7" borderId="1" xfId="0" applyNumberFormat="1" applyFont="1" applyFill="1" applyBorder="1"/>
    <xf numFmtId="2" fontId="4" fillId="0" borderId="1" xfId="0" applyNumberFormat="1" applyFont="1" applyFill="1" applyBorder="1"/>
    <xf numFmtId="172" fontId="4" fillId="0" borderId="1" xfId="1" applyNumberFormat="1" applyFont="1" applyFill="1" applyBorder="1"/>
    <xf numFmtId="9" fontId="4" fillId="0" borderId="0" xfId="0" applyNumberFormat="1" applyFont="1"/>
    <xf numFmtId="2" fontId="0" fillId="0" borderId="0" xfId="0" applyNumberFormat="1"/>
    <xf numFmtId="43" fontId="0" fillId="0" borderId="0" xfId="0" applyNumberFormat="1"/>
    <xf numFmtId="166" fontId="0" fillId="0" borderId="0" xfId="0" applyNumberFormat="1"/>
    <xf numFmtId="1" fontId="4" fillId="0" borderId="0" xfId="0" applyNumberFormat="1" applyFont="1"/>
    <xf numFmtId="9" fontId="4" fillId="0" borderId="0" xfId="0" applyNumberFormat="1" applyFont="1" applyFill="1"/>
    <xf numFmtId="0" fontId="4" fillId="0" borderId="4" xfId="0" applyFont="1" applyBorder="1"/>
    <xf numFmtId="166" fontId="4" fillId="0" borderId="0" xfId="0" applyNumberFormat="1" applyFont="1" applyFill="1"/>
    <xf numFmtId="0" fontId="6" fillId="0" borderId="0" xfId="0" applyFont="1" applyBorder="1" applyAlignment="1">
      <alignment wrapText="1"/>
    </xf>
    <xf numFmtId="43" fontId="4" fillId="5" borderId="1" xfId="2" applyNumberFormat="1" applyFont="1" applyFill="1" applyBorder="1"/>
    <xf numFmtId="165" fontId="4" fillId="0" borderId="0" xfId="0" applyNumberFormat="1" applyFont="1" applyFill="1"/>
    <xf numFmtId="9" fontId="8" fillId="11" borderId="1" xfId="0" applyNumberFormat="1" applyFont="1" applyFill="1" applyBorder="1"/>
    <xf numFmtId="173" fontId="4" fillId="0" borderId="0" xfId="0" applyNumberFormat="1" applyFont="1"/>
    <xf numFmtId="9" fontId="19" fillId="0" borderId="0" xfId="1" applyFont="1"/>
    <xf numFmtId="0" fontId="0" fillId="0" borderId="1" xfId="0" applyFill="1" applyBorder="1" applyAlignment="1">
      <alignment horizontal="center"/>
    </xf>
    <xf numFmtId="9" fontId="4" fillId="12" borderId="1" xfId="1" applyFont="1" applyFill="1" applyBorder="1"/>
    <xf numFmtId="0" fontId="6" fillId="0" borderId="0" xfId="0" applyFont="1" applyFill="1" applyBorder="1"/>
    <xf numFmtId="9" fontId="4" fillId="7" borderId="2" xfId="1" applyFont="1" applyFill="1" applyBorder="1"/>
    <xf numFmtId="0" fontId="4" fillId="7" borderId="2" xfId="1" applyNumberFormat="1" applyFont="1" applyFill="1" applyBorder="1"/>
    <xf numFmtId="0" fontId="4" fillId="0" borderId="2" xfId="0" applyFont="1" applyFill="1" applyBorder="1"/>
    <xf numFmtId="0" fontId="20" fillId="0" borderId="0" xfId="0" applyFont="1"/>
    <xf numFmtId="0" fontId="0" fillId="0" borderId="0" xfId="0" applyAlignment="1">
      <alignment wrapText="1"/>
    </xf>
    <xf numFmtId="0" fontId="16" fillId="0" borderId="0" xfId="0" applyFont="1" applyAlignment="1">
      <alignment wrapText="1"/>
    </xf>
    <xf numFmtId="0" fontId="6" fillId="3" borderId="0" xfId="0" applyFont="1" applyFill="1"/>
    <xf numFmtId="0" fontId="21" fillId="0" borderId="0" xfId="0" applyFont="1" applyAlignment="1">
      <alignment horizontal="left" vertical="center"/>
    </xf>
    <xf numFmtId="0" fontId="4" fillId="0" borderId="0" xfId="0" applyFont="1" applyFill="1" applyAlignment="1">
      <alignment wrapText="1"/>
    </xf>
    <xf numFmtId="0" fontId="4" fillId="3" borderId="0" xfId="0" applyFont="1" applyFill="1" applyAlignment="1">
      <alignment wrapText="1"/>
    </xf>
    <xf numFmtId="0" fontId="4" fillId="8" borderId="1" xfId="0" applyFont="1" applyFill="1" applyBorder="1" applyAlignment="1">
      <alignment horizontal="center" wrapText="1"/>
    </xf>
    <xf numFmtId="0" fontId="0" fillId="0" borderId="0" xfId="0" applyAlignment="1">
      <alignment vertical="center" wrapText="1"/>
    </xf>
    <xf numFmtId="0" fontId="0" fillId="0" borderId="0" xfId="0" applyAlignment="1">
      <alignment horizontal="center" wrapText="1"/>
    </xf>
    <xf numFmtId="0" fontId="0" fillId="0" borderId="7" xfId="0" applyBorder="1" applyAlignment="1">
      <alignment horizontal="center"/>
    </xf>
    <xf numFmtId="0" fontId="0" fillId="0" borderId="4" xfId="0" applyBorder="1" applyAlignment="1">
      <alignment horizontal="center"/>
    </xf>
    <xf numFmtId="0" fontId="0" fillId="0" borderId="4" xfId="0" applyBorder="1" applyAlignment="1">
      <alignment horizontal="center" wrapText="1"/>
    </xf>
    <xf numFmtId="0" fontId="0" fillId="0" borderId="8" xfId="0" applyBorder="1" applyAlignment="1">
      <alignment horizontal="center" wrapText="1"/>
    </xf>
    <xf numFmtId="166" fontId="0" fillId="0" borderId="0" xfId="2" applyNumberFormat="1" applyFont="1" applyAlignment="1">
      <alignment horizontal="center"/>
    </xf>
    <xf numFmtId="11" fontId="0" fillId="0" borderId="0" xfId="0" applyNumberFormat="1" applyAlignment="1">
      <alignment horizontal="center"/>
    </xf>
    <xf numFmtId="0" fontId="22" fillId="0" borderId="0" xfId="0" applyFont="1" applyAlignment="1"/>
    <xf numFmtId="0" fontId="23" fillId="0" borderId="0" xfId="0" applyFont="1" applyAlignment="1"/>
    <xf numFmtId="0" fontId="23" fillId="0" borderId="0" xfId="0" applyFont="1"/>
    <xf numFmtId="0" fontId="0" fillId="0" borderId="0" xfId="0" applyFill="1" applyAlignment="1">
      <alignment horizontal="center"/>
    </xf>
    <xf numFmtId="0" fontId="0" fillId="0" borderId="5" xfId="0" applyFill="1" applyBorder="1" applyAlignment="1">
      <alignment horizontal="center"/>
    </xf>
    <xf numFmtId="0" fontId="0" fillId="0" borderId="6" xfId="0" applyFill="1" applyBorder="1"/>
    <xf numFmtId="0" fontId="0" fillId="0" borderId="0" xfId="0" applyFill="1" applyBorder="1" applyAlignment="1">
      <alignment horizontal="center" wrapText="1"/>
    </xf>
    <xf numFmtId="0" fontId="0" fillId="0" borderId="0" xfId="0" applyFill="1" applyBorder="1"/>
    <xf numFmtId="0" fontId="0" fillId="0" borderId="9" xfId="0" applyFill="1" applyBorder="1" applyAlignment="1">
      <alignment horizontal="center"/>
    </xf>
    <xf numFmtId="0" fontId="0" fillId="0" borderId="10" xfId="0" applyFill="1" applyBorder="1"/>
    <xf numFmtId="0" fontId="0" fillId="0" borderId="11" xfId="0" applyFill="1" applyBorder="1"/>
    <xf numFmtId="0" fontId="22" fillId="0" borderId="0" xfId="0" applyFont="1" applyAlignment="1">
      <alignment vertical="center" wrapText="1"/>
    </xf>
    <xf numFmtId="0" fontId="0" fillId="0" borderId="0" xfId="0" applyAlignment="1">
      <alignment vertical="top" wrapText="1"/>
    </xf>
    <xf numFmtId="0" fontId="20" fillId="0" borderId="0" xfId="0" applyFont="1" applyAlignment="1">
      <alignment wrapText="1"/>
    </xf>
    <xf numFmtId="164" fontId="17" fillId="0" borderId="0" xfId="2" applyNumberFormat="1" applyFont="1" applyFill="1" applyBorder="1"/>
    <xf numFmtId="0" fontId="22" fillId="0" borderId="0" xfId="0" applyFont="1" applyAlignment="1">
      <alignment wrapText="1"/>
    </xf>
    <xf numFmtId="0" fontId="22" fillId="0" borderId="0" xfId="0" applyFont="1" applyFill="1" applyBorder="1" applyAlignment="1">
      <alignment vertical="center" wrapText="1"/>
    </xf>
    <xf numFmtId="11" fontId="0" fillId="0" borderId="0" xfId="0" applyNumberFormat="1"/>
    <xf numFmtId="0" fontId="20" fillId="0" borderId="7" xfId="0" applyFont="1" applyBorder="1"/>
    <xf numFmtId="0" fontId="20" fillId="0" borderId="4" xfId="0" applyFont="1" applyBorder="1"/>
    <xf numFmtId="0" fontId="20" fillId="0" borderId="8" xfId="0" applyFont="1" applyBorder="1"/>
    <xf numFmtId="0" fontId="20" fillId="0" borderId="5" xfId="0" applyFont="1" applyBorder="1"/>
    <xf numFmtId="0" fontId="20" fillId="0" borderId="0" xfId="0" applyFont="1" applyBorder="1"/>
    <xf numFmtId="0" fontId="0" fillId="0" borderId="5" xfId="0" applyBorder="1" applyAlignment="1">
      <alignment wrapText="1"/>
    </xf>
    <xf numFmtId="0" fontId="0" fillId="0" borderId="0" xfId="0" applyBorder="1" applyAlignment="1">
      <alignment wrapText="1"/>
    </xf>
    <xf numFmtId="0" fontId="0" fillId="0" borderId="6" xfId="0" applyBorder="1" applyAlignment="1">
      <alignment wrapText="1"/>
    </xf>
    <xf numFmtId="0" fontId="0" fillId="0" borderId="5" xfId="0" applyBorder="1"/>
    <xf numFmtId="0" fontId="0" fillId="0" borderId="0" xfId="0" applyBorder="1"/>
    <xf numFmtId="0" fontId="0" fillId="0" borderId="6" xfId="0" applyBorder="1"/>
    <xf numFmtId="0" fontId="0" fillId="0" borderId="10" xfId="0" applyBorder="1"/>
    <xf numFmtId="0" fontId="20" fillId="0" borderId="0" xfId="0" applyFont="1" applyFill="1" applyBorder="1"/>
    <xf numFmtId="0" fontId="24" fillId="0" borderId="0" xfId="0" applyFont="1" applyAlignment="1">
      <alignment horizontal="left" vertical="center"/>
    </xf>
    <xf numFmtId="0" fontId="0" fillId="0" borderId="0" xfId="0" applyFill="1" applyBorder="1" applyAlignment="1">
      <alignment wrapText="1"/>
    </xf>
    <xf numFmtId="11" fontId="0" fillId="0" borderId="0" xfId="0" applyNumberFormat="1" applyFill="1"/>
    <xf numFmtId="0" fontId="25" fillId="0" borderId="0" xfId="0" applyFont="1" applyAlignment="1">
      <alignment horizontal="left" vertical="center"/>
    </xf>
    <xf numFmtId="0" fontId="26" fillId="0" borderId="0" xfId="0" applyFont="1"/>
    <xf numFmtId="0" fontId="6" fillId="2" borderId="0" xfId="0" applyFont="1" applyFill="1"/>
    <xf numFmtId="0" fontId="6" fillId="0" borderId="0" xfId="0" applyFont="1" applyAlignment="1">
      <alignment horizontal="center"/>
    </xf>
    <xf numFmtId="0" fontId="4" fillId="2" borderId="0" xfId="0" applyFont="1" applyFill="1" applyBorder="1" applyAlignment="1">
      <alignment horizontal="left"/>
    </xf>
    <xf numFmtId="9" fontId="4" fillId="2" borderId="0" xfId="1" applyFont="1" applyFill="1" applyBorder="1" applyAlignment="1">
      <alignment horizontal="left"/>
    </xf>
    <xf numFmtId="0" fontId="4" fillId="2" borderId="0" xfId="0" applyFont="1" applyFill="1" applyBorder="1" applyAlignment="1">
      <alignment horizontal="left" wrapText="1"/>
    </xf>
    <xf numFmtId="9" fontId="4" fillId="2" borderId="0" xfId="1" applyFont="1" applyFill="1" applyBorder="1" applyAlignment="1">
      <alignment horizontal="left" wrapText="1"/>
    </xf>
    <xf numFmtId="166" fontId="4" fillId="2" borderId="0" xfId="2" applyNumberFormat="1" applyFont="1" applyFill="1" applyBorder="1" applyAlignment="1">
      <alignment horizontal="left"/>
    </xf>
    <xf numFmtId="0" fontId="4" fillId="2" borderId="0" xfId="0" applyFont="1" applyFill="1" applyBorder="1" applyAlignment="1">
      <alignment horizontal="left" vertical="top" wrapText="1"/>
    </xf>
    <xf numFmtId="166" fontId="4" fillId="2" borderId="0" xfId="2" applyNumberFormat="1" applyFont="1" applyFill="1" applyBorder="1" applyAlignment="1">
      <alignment horizontal="left" vertical="top" wrapText="1"/>
    </xf>
    <xf numFmtId="0" fontId="4" fillId="2" borderId="1" xfId="0" applyFont="1" applyFill="1" applyBorder="1" applyAlignment="1">
      <alignment wrapText="1"/>
    </xf>
    <xf numFmtId="0" fontId="8" fillId="2" borderId="1" xfId="0" applyFont="1" applyFill="1" applyBorder="1" applyAlignment="1">
      <alignment wrapText="1"/>
    </xf>
    <xf numFmtId="0" fontId="28" fillId="0" borderId="0" xfId="0" applyFont="1"/>
    <xf numFmtId="0" fontId="11" fillId="0" borderId="0" xfId="0" applyFont="1" applyFill="1"/>
    <xf numFmtId="0" fontId="6" fillId="0" borderId="0" xfId="0" applyFont="1" applyFill="1" applyAlignment="1">
      <alignment wrapText="1"/>
    </xf>
    <xf numFmtId="0" fontId="6" fillId="2" borderId="1" xfId="0" applyFont="1" applyFill="1" applyBorder="1"/>
    <xf numFmtId="0" fontId="20" fillId="0" borderId="5" xfId="0" applyFont="1" applyFill="1" applyBorder="1"/>
    <xf numFmtId="0" fontId="6" fillId="2" borderId="0" xfId="0" applyFont="1" applyFill="1" applyAlignment="1">
      <alignment wrapText="1"/>
    </xf>
    <xf numFmtId="0" fontId="4" fillId="2" borderId="0" xfId="0" applyFont="1" applyFill="1" applyAlignment="1"/>
    <xf numFmtId="0" fontId="1" fillId="2" borderId="0" xfId="0" applyFont="1" applyFill="1"/>
    <xf numFmtId="0" fontId="8" fillId="2" borderId="0" xfId="0" applyFont="1" applyFill="1"/>
    <xf numFmtId="0" fontId="29" fillId="0" borderId="0" xfId="0" applyFont="1"/>
    <xf numFmtId="0" fontId="30" fillId="0" borderId="0" xfId="0" applyFont="1"/>
    <xf numFmtId="0" fontId="31" fillId="0" borderId="0" xfId="0" applyFont="1" applyAlignment="1">
      <alignment horizontal="left" vertical="center"/>
    </xf>
    <xf numFmtId="0" fontId="0" fillId="0" borderId="0" xfId="0" applyAlignment="1">
      <alignment horizontal="left"/>
    </xf>
    <xf numFmtId="0" fontId="33" fillId="0" borderId="0" xfId="0" applyFont="1" applyAlignment="1">
      <alignment wrapText="1"/>
    </xf>
    <xf numFmtId="17" fontId="32" fillId="0" borderId="0" xfId="0" quotePrefix="1" applyNumberFormat="1" applyFont="1" applyAlignment="1">
      <alignment horizontal="left"/>
    </xf>
    <xf numFmtId="0" fontId="34" fillId="0" borderId="0" xfId="0" applyFont="1"/>
    <xf numFmtId="43" fontId="17" fillId="0" borderId="1" xfId="2" applyNumberFormat="1" applyFont="1" applyFill="1" applyBorder="1"/>
    <xf numFmtId="0" fontId="4" fillId="9" borderId="1" xfId="0" applyFont="1" applyFill="1" applyBorder="1"/>
    <xf numFmtId="166" fontId="4" fillId="0" borderId="0" xfId="0" applyNumberFormat="1" applyFont="1"/>
    <xf numFmtId="174" fontId="4" fillId="6" borderId="1" xfId="0" applyNumberFormat="1" applyFont="1" applyFill="1" applyBorder="1"/>
  </cellXfs>
  <cellStyles count="3">
    <cellStyle name="Comma" xfId="2" builtinId="3"/>
    <cellStyle name="Normal" xfId="0" builtinId="0"/>
    <cellStyle name="Percent" xfId="1" builtinId="5"/>
  </cellStyles>
  <dxfs count="41">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border>
    </dxf>
    <dxf>
      <font>
        <color theme="0"/>
      </font>
      <fill>
        <patternFill>
          <bgColor theme="0"/>
        </patternFill>
      </fill>
      <border>
        <left/>
        <right/>
        <top/>
        <bottom/>
        <vertical/>
        <horizontal/>
      </border>
    </dxf>
    <dxf>
      <font>
        <b val="0"/>
        <i val="0"/>
        <color theme="0"/>
      </font>
      <fill>
        <patternFill>
          <bgColor theme="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AU" sz="1600">
                <a:solidFill>
                  <a:sysClr val="windowText" lastClr="000000"/>
                </a:solidFill>
              </a:rPr>
              <a:t>Penghasilan, biaya</a:t>
            </a:r>
            <a:r>
              <a:rPr lang="en-AU" sz="1600" baseline="0">
                <a:solidFill>
                  <a:sysClr val="windowText" lastClr="000000"/>
                </a:solidFill>
              </a:rPr>
              <a:t> dan </a:t>
            </a:r>
            <a:r>
              <a:rPr lang="id-ID" sz="1600" b="0" i="0" u="none" strike="noStrike" baseline="0">
                <a:solidFill>
                  <a:sysClr val="windowText" lastClr="000000"/>
                </a:solidFill>
              </a:rPr>
              <a:t>batas pemasukan</a:t>
            </a:r>
            <a:r>
              <a:rPr lang="en-AU" sz="1600" b="0" i="0" u="none" strike="noStrike" baseline="0">
                <a:solidFill>
                  <a:sysClr val="windowText" lastClr="000000"/>
                </a:solidFill>
              </a:rPr>
              <a:t> </a:t>
            </a:r>
            <a:r>
              <a:rPr lang="en-AU" sz="1600" baseline="0">
                <a:solidFill>
                  <a:sysClr val="windowText" lastClr="000000"/>
                </a:solidFill>
              </a:rPr>
              <a:t>(per tahun)</a:t>
            </a:r>
          </a:p>
          <a:p>
            <a:pPr>
              <a:defRPr sz="1600"/>
            </a:pPr>
            <a:endParaRPr lang="en-AU" sz="1600"/>
          </a:p>
        </c:rich>
      </c:tx>
      <c:layout>
        <c:manualLayout>
          <c:xMode val="edge"/>
          <c:yMode val="edge"/>
          <c:x val="0.24556601253475602"/>
          <c:y val="1.803375726725927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Dasbor!$B$94</c:f>
              <c:strCache>
                <c:ptCount val="1"/>
                <c:pt idx="0">
                  <c:v>Biaya total per tahun (termasuk Tenaga kerja)</c:v>
                </c:pt>
              </c:strCache>
            </c:strRef>
          </c:tx>
          <c:spPr>
            <a:ln w="28575" cap="rnd">
              <a:solidFill>
                <a:schemeClr val="accent1"/>
              </a:solidFill>
              <a:round/>
            </a:ln>
            <a:effectLst/>
          </c:spPr>
          <c:marker>
            <c:symbol val="none"/>
          </c:marker>
          <c:val>
            <c:numRef>
              <c:f>Dasbor!$C$94:$V$94</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F5D6-480D-94AA-556F430450E2}"/>
            </c:ext>
          </c:extLst>
        </c:ser>
        <c:ser>
          <c:idx val="1"/>
          <c:order val="1"/>
          <c:tx>
            <c:strRef>
              <c:f>Dasbor!$B$98</c:f>
              <c:strCache>
                <c:ptCount val="1"/>
                <c:pt idx="0">
                  <c:v>Pendapatan dari produksi (jika semua terjual)</c:v>
                </c:pt>
              </c:strCache>
            </c:strRef>
          </c:tx>
          <c:spPr>
            <a:ln w="28575" cap="rnd">
              <a:solidFill>
                <a:schemeClr val="accent2"/>
              </a:solidFill>
              <a:round/>
            </a:ln>
            <a:effectLst/>
          </c:spPr>
          <c:marker>
            <c:symbol val="none"/>
          </c:marker>
          <c:val>
            <c:numRef>
              <c:f>Dasbor!$C$98:$V$98</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F5D6-480D-94AA-556F430450E2}"/>
            </c:ext>
          </c:extLst>
        </c:ser>
        <c:ser>
          <c:idx val="2"/>
          <c:order val="2"/>
          <c:tx>
            <c:strRef>
              <c:f>Dasbor!$B$100</c:f>
              <c:strCache>
                <c:ptCount val="1"/>
                <c:pt idx="0">
                  <c:v>Batas Pendapatan per tahun (rupiah/tahun)</c:v>
                </c:pt>
              </c:strCache>
            </c:strRef>
          </c:tx>
          <c:spPr>
            <a:ln w="28575" cap="rnd">
              <a:solidFill>
                <a:schemeClr val="accent4"/>
              </a:solidFill>
              <a:round/>
            </a:ln>
            <a:effectLst/>
          </c:spPr>
          <c:marker>
            <c:symbol val="none"/>
          </c:marker>
          <c:val>
            <c:numRef>
              <c:f>Dasbor!$C$100:$V$100</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F5D6-480D-94AA-556F430450E2}"/>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r>
                  <a:rPr lang="en-AU" sz="1400"/>
                  <a:t>Tahun</a:t>
                </a:r>
              </a:p>
            </c:rich>
          </c:tx>
          <c:overlay val="0"/>
          <c:spPr>
            <a:noFill/>
            <a:ln>
              <a:noFill/>
            </a:ln>
            <a:effectLst/>
          </c:spPr>
          <c:txPr>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AU" sz="1400"/>
                  <a:t>Rupiah</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AU" sz="1600" b="0" i="0" u="none" strike="noStrike" baseline="0">
                <a:solidFill>
                  <a:sysClr val="windowText" lastClr="000000"/>
                </a:solidFill>
                <a:effectLst/>
              </a:rPr>
              <a:t>Penghasilan, biaya dan </a:t>
            </a:r>
            <a:r>
              <a:rPr lang="id-ID" sz="1600" b="0" i="0" u="none" strike="noStrike" baseline="0">
                <a:solidFill>
                  <a:sysClr val="windowText" lastClr="000000"/>
                </a:solidFill>
                <a:effectLst/>
              </a:rPr>
              <a:t>batas pemasukan</a:t>
            </a:r>
            <a:r>
              <a:rPr lang="en-AU" sz="1600" b="0" i="0" u="none" strike="noStrike" baseline="0">
                <a:solidFill>
                  <a:sysClr val="windowText" lastClr="000000"/>
                </a:solidFill>
                <a:effectLst/>
              </a:rPr>
              <a:t> </a:t>
            </a:r>
            <a:r>
              <a:rPr lang="en-AU" sz="1600" baseline="0">
                <a:solidFill>
                  <a:sysClr val="windowText" lastClr="000000"/>
                </a:solidFill>
              </a:rPr>
              <a:t>(kumulatif)</a:t>
            </a:r>
            <a:endParaRPr lang="en-AU" sz="1600">
              <a:solidFill>
                <a:sysClr val="windowText" lastClr="000000"/>
              </a:solidFill>
            </a:endParaRPr>
          </a:p>
        </c:rich>
      </c:tx>
      <c:layout>
        <c:manualLayout>
          <c:xMode val="edge"/>
          <c:yMode val="edge"/>
          <c:x val="0.28515456861163818"/>
          <c:y val="1.5511027281902132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Dasbor!$B$95</c:f>
              <c:strCache>
                <c:ptCount val="1"/>
                <c:pt idx="0">
                  <c:v>Biaya kumulatif (termasuk Tenaga kerja)</c:v>
                </c:pt>
              </c:strCache>
            </c:strRef>
          </c:tx>
          <c:spPr>
            <a:ln w="28575" cap="rnd">
              <a:solidFill>
                <a:schemeClr val="accent1"/>
              </a:solidFill>
              <a:round/>
            </a:ln>
            <a:effectLst/>
          </c:spPr>
          <c:marker>
            <c:symbol val="none"/>
          </c:marker>
          <c:val>
            <c:numRef>
              <c:f>Dasbor!$C$95:$V$95</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8B91-43ED-9F9A-52BCBECDC80C}"/>
            </c:ext>
          </c:extLst>
        </c:ser>
        <c:ser>
          <c:idx val="1"/>
          <c:order val="1"/>
          <c:tx>
            <c:strRef>
              <c:f>Dasbor!$B$99</c:f>
              <c:strCache>
                <c:ptCount val="1"/>
                <c:pt idx="0">
                  <c:v>Pendapatan kumulatif (jika semua terjual)</c:v>
                </c:pt>
              </c:strCache>
            </c:strRef>
          </c:tx>
          <c:spPr>
            <a:ln w="28575" cap="rnd">
              <a:solidFill>
                <a:schemeClr val="accent2"/>
              </a:solidFill>
              <a:round/>
            </a:ln>
            <a:effectLst/>
          </c:spPr>
          <c:marker>
            <c:symbol val="none"/>
          </c:marker>
          <c:val>
            <c:numRef>
              <c:f>Dasbor!$C$99:$V$99</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8B91-43ED-9F9A-52BCBECDC80C}"/>
            </c:ext>
          </c:extLst>
        </c:ser>
        <c:ser>
          <c:idx val="2"/>
          <c:order val="2"/>
          <c:tx>
            <c:strRef>
              <c:f>Dasbor!$B$102</c:f>
              <c:strCache>
                <c:ptCount val="1"/>
                <c:pt idx="0">
                  <c:v>Batas Pendapatan Kumulatif (rupiah)</c:v>
                </c:pt>
              </c:strCache>
            </c:strRef>
          </c:tx>
          <c:spPr>
            <a:ln w="28575" cap="rnd">
              <a:solidFill>
                <a:schemeClr val="accent4"/>
              </a:solidFill>
              <a:round/>
            </a:ln>
            <a:effectLst/>
          </c:spPr>
          <c:marker>
            <c:symbol val="none"/>
          </c:marker>
          <c:val>
            <c:numRef>
              <c:f>Dasbor!$C$102:$V$102</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8B91-43ED-9F9A-52BCBECDC80C}"/>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r>
                  <a:rPr lang="en-AU" sz="1400"/>
                  <a:t>Tahun</a:t>
                </a:r>
              </a:p>
            </c:rich>
          </c:tx>
          <c:overlay val="0"/>
          <c:spPr>
            <a:noFill/>
            <a:ln>
              <a:noFill/>
            </a:ln>
            <a:effectLst/>
          </c:spPr>
          <c:txPr>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AU" sz="1400"/>
                  <a:t>Rupiah</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r>
              <a:rPr lang="en-AU" sz="1800" b="0" i="0" baseline="0">
                <a:solidFill>
                  <a:sysClr val="windowText" lastClr="000000"/>
                </a:solidFill>
                <a:effectLst/>
              </a:rPr>
              <a:t>Penghasilan, biaya dan </a:t>
            </a:r>
            <a:r>
              <a:rPr lang="id-ID" sz="1800" b="0" i="0" baseline="0">
                <a:solidFill>
                  <a:sysClr val="windowText" lastClr="000000"/>
                </a:solidFill>
                <a:effectLst/>
              </a:rPr>
              <a:t>batas pemasukan</a:t>
            </a:r>
            <a:r>
              <a:rPr lang="en-AU" sz="1800" b="0" i="0" baseline="0">
                <a:solidFill>
                  <a:sysClr val="windowText" lastClr="000000"/>
                </a:solidFill>
                <a:effectLst/>
              </a:rPr>
              <a:t> (per tahun)</a:t>
            </a:r>
            <a:endParaRPr lang="en-AU">
              <a:solidFill>
                <a:sysClr val="windowText" lastClr="000000"/>
              </a:solidFill>
              <a:effectLst/>
            </a:endParaRPr>
          </a:p>
          <a:p>
            <a:pPr>
              <a:defRPr sz="1800">
                <a:solidFill>
                  <a:sysClr val="windowText" lastClr="000000"/>
                </a:solidFill>
              </a:defRPr>
            </a:pPr>
            <a:endParaRPr lang="en-AU" sz="1800">
              <a:solidFill>
                <a:sysClr val="windowText" lastClr="000000"/>
              </a:solidFill>
            </a:endParaRPr>
          </a:p>
        </c:rich>
      </c:tx>
      <c:layout>
        <c:manualLayout>
          <c:xMode val="edge"/>
          <c:yMode val="edge"/>
          <c:x val="0.24152365412698831"/>
          <c:y val="1.0322729391480427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Dasbor!$B$204</c:f>
              <c:strCache>
                <c:ptCount val="1"/>
                <c:pt idx="0">
                  <c:v>Biaya total per tahun (termasuk Tenaga kerja)</c:v>
                </c:pt>
              </c:strCache>
            </c:strRef>
          </c:tx>
          <c:spPr>
            <a:ln w="28575" cap="rnd">
              <a:solidFill>
                <a:schemeClr val="accent1"/>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Dasbor!$C$204:$V$204</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6D86-4607-9845-D74CA50EB1B5}"/>
            </c:ext>
          </c:extLst>
        </c:ser>
        <c:ser>
          <c:idx val="1"/>
          <c:order val="1"/>
          <c:tx>
            <c:strRef>
              <c:f>Dasbor!$B$210</c:f>
              <c:strCache>
                <c:ptCount val="1"/>
                <c:pt idx="0">
                  <c:v>Total pendapatan</c:v>
                </c:pt>
              </c:strCache>
            </c:strRef>
          </c:tx>
          <c:spPr>
            <a:ln w="28575" cap="rnd">
              <a:solidFill>
                <a:schemeClr val="accent2"/>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Dasbor!$C$210:$V$210</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6D86-4607-9845-D74CA50EB1B5}"/>
            </c:ext>
          </c:extLst>
        </c:ser>
        <c:ser>
          <c:idx val="2"/>
          <c:order val="2"/>
          <c:tx>
            <c:strRef>
              <c:f>Dasbor!$B$212</c:f>
              <c:strCache>
                <c:ptCount val="1"/>
                <c:pt idx="0">
                  <c:v>Batas Pendapatan per tahun (rupiah/tahun)</c:v>
                </c:pt>
              </c:strCache>
            </c:strRef>
          </c:tx>
          <c:spPr>
            <a:ln w="28575" cap="rnd">
              <a:solidFill>
                <a:schemeClr val="accent4"/>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Dasbor!$C$212:$V$212</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6D86-4607-9845-D74CA50EB1B5}"/>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r>
                  <a:rPr lang="en-AU" sz="1400"/>
                  <a:t>Tahun</a:t>
                </a:r>
              </a:p>
            </c:rich>
          </c:tx>
          <c:overlay val="0"/>
          <c:spPr>
            <a:noFill/>
            <a:ln>
              <a:noFill/>
            </a:ln>
            <a:effectLst/>
          </c:spPr>
          <c:txPr>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AU" sz="1400"/>
                  <a:t>Rupiah</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layout>
        <c:manualLayout>
          <c:xMode val="edge"/>
          <c:yMode val="edge"/>
          <c:x val="5.6046199910378784E-2"/>
          <c:y val="0.87183207445982047"/>
          <c:w val="0.92068595874425074"/>
          <c:h val="0.1128910318418981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spc="0" baseline="0">
                <a:solidFill>
                  <a:sysClr val="windowText" lastClr="000000"/>
                </a:solidFill>
                <a:latin typeface="+mn-lt"/>
                <a:ea typeface="+mn-ea"/>
                <a:cs typeface="+mn-cs"/>
              </a:defRPr>
            </a:pPr>
            <a:r>
              <a:rPr lang="en-AU" sz="1800" b="0" i="0" baseline="0">
                <a:solidFill>
                  <a:sysClr val="windowText" lastClr="000000"/>
                </a:solidFill>
                <a:effectLst/>
              </a:rPr>
              <a:t>Penghasilan, biaya dan </a:t>
            </a:r>
            <a:r>
              <a:rPr lang="id-ID" sz="1800" b="0" i="0" baseline="0">
                <a:solidFill>
                  <a:sysClr val="windowText" lastClr="000000"/>
                </a:solidFill>
                <a:effectLst/>
              </a:rPr>
              <a:t>batas pemasukan</a:t>
            </a:r>
            <a:r>
              <a:rPr lang="en-AU" sz="1800" b="0" i="0" baseline="0">
                <a:solidFill>
                  <a:sysClr val="windowText" lastClr="000000"/>
                </a:solidFill>
                <a:effectLst/>
              </a:rPr>
              <a:t> (kumulatif</a:t>
            </a:r>
            <a:r>
              <a:rPr lang="en-AU" sz="1600" baseline="0">
                <a:solidFill>
                  <a:sysClr val="windowText" lastClr="000000"/>
                </a:solidFill>
              </a:rPr>
              <a:t>)</a:t>
            </a:r>
            <a:endParaRPr lang="en-AU" sz="1600">
              <a:solidFill>
                <a:sysClr val="windowText" lastClr="000000"/>
              </a:solidFill>
            </a:endParaRPr>
          </a:p>
        </c:rich>
      </c:tx>
      <c:layout>
        <c:manualLayout>
          <c:xMode val="edge"/>
          <c:yMode val="edge"/>
          <c:x val="0.20936388733806169"/>
          <c:y val="1.542132704769217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Dasbor!$B$205</c:f>
              <c:strCache>
                <c:ptCount val="1"/>
                <c:pt idx="0">
                  <c:v>Biaya kumulatif (termasuk Tenaga kerja)</c:v>
                </c:pt>
              </c:strCache>
            </c:strRef>
          </c:tx>
          <c:spPr>
            <a:ln w="28575" cap="rnd">
              <a:solidFill>
                <a:schemeClr val="accent1"/>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Dasbor!$C$205:$V$205</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9B71-4A89-946A-65D8CC053B3B}"/>
            </c:ext>
          </c:extLst>
        </c:ser>
        <c:ser>
          <c:idx val="1"/>
          <c:order val="1"/>
          <c:tx>
            <c:strRef>
              <c:f>Dasbor!$B$211</c:f>
              <c:strCache>
                <c:ptCount val="1"/>
                <c:pt idx="0">
                  <c:v>Pendapatan kumulatif (jika semua terjual)</c:v>
                </c:pt>
              </c:strCache>
            </c:strRef>
          </c:tx>
          <c:spPr>
            <a:ln w="28575" cap="rnd">
              <a:solidFill>
                <a:schemeClr val="accent2"/>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Dasbor!$C$211:$V$211</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9B71-4A89-946A-65D8CC053B3B}"/>
            </c:ext>
          </c:extLst>
        </c:ser>
        <c:ser>
          <c:idx val="2"/>
          <c:order val="2"/>
          <c:tx>
            <c:strRef>
              <c:f>Dasbor!$B$214</c:f>
              <c:strCache>
                <c:ptCount val="1"/>
                <c:pt idx="0">
                  <c:v>Batas Pendapatan Kumulatif (rupiah)</c:v>
                </c:pt>
              </c:strCache>
            </c:strRef>
          </c:tx>
          <c:spPr>
            <a:ln w="28575" cap="rnd">
              <a:solidFill>
                <a:schemeClr val="accent4"/>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Dasbor!$C$214:$V$214</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9B71-4A89-946A-65D8CC053B3B}"/>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r>
                  <a:rPr lang="en-AU" sz="1400"/>
                  <a:t>Tahun</a:t>
                </a:r>
              </a:p>
            </c:rich>
          </c:tx>
          <c:overlay val="0"/>
          <c:spPr>
            <a:noFill/>
            <a:ln>
              <a:noFill/>
            </a:ln>
            <a:effectLst/>
          </c:spPr>
          <c:txPr>
            <a:bodyPr rot="0" spcFirstLastPara="1" vertOverflow="ellipsis" vert="horz" wrap="square" anchor="t"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AU" sz="1400"/>
                  <a:t>Rupiah</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sz="1400" b="0" i="0" u="none" strike="noStrike" baseline="0"/>
              <a:t>Perbandingan pendapatan total</a:t>
            </a:r>
            <a:endParaRPr lang="en-AU" baseline="0"/>
          </a:p>
        </c:rich>
      </c:tx>
      <c:layout>
        <c:manualLayout>
          <c:xMode val="edge"/>
          <c:yMode val="edge"/>
          <c:x val="0.34321819472729814"/>
          <c:y val="1.28771371609239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Dasbor!$B$259</c:f>
              <c:strCache>
                <c:ptCount val="1"/>
                <c:pt idx="0">
                  <c:v>Penggunaan lahan saat ini - </c:v>
                </c:pt>
              </c:strCache>
            </c:strRef>
          </c:tx>
          <c:spPr>
            <a:ln w="28575" cap="rnd">
              <a:solidFill>
                <a:schemeClr val="accent1"/>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Dasbor!$C$98:$W$98</c:f>
              <c:numCache>
                <c:formatCode>_-* #,##0_-;\-* #,##0_-;_-* "-"??_-;_-@_-</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CDBB-40D6-9858-47B73A8BB9DB}"/>
            </c:ext>
          </c:extLst>
        </c:ser>
        <c:ser>
          <c:idx val="1"/>
          <c:order val="1"/>
          <c:tx>
            <c:strRef>
              <c:f>Dasbor!$B$260</c:f>
              <c:strCache>
                <c:ptCount val="1"/>
                <c:pt idx="0">
                  <c:v>Penggunaan lahan alternatif - </c:v>
                </c:pt>
              </c:strCache>
            </c:strRef>
          </c:tx>
          <c:spPr>
            <a:ln w="28575" cap="rnd">
              <a:solidFill>
                <a:schemeClr val="accent2"/>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Dasbor!$C$208:$V$208</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CDBB-40D6-9858-47B73A8BB9DB}"/>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r>
                  <a:rPr lang="en-AU"/>
                  <a:t>Tahun</a:t>
                </a:r>
              </a:p>
            </c:rich>
          </c:tx>
          <c:overlay val="0"/>
          <c:spPr>
            <a:noFill/>
            <a:ln>
              <a:noFill/>
            </a:ln>
            <a:effectLst/>
          </c:spPr>
          <c:txPr>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AU" sz="1200"/>
                  <a:t>Rupiah</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sz="1400" b="0" i="0" u="none" strike="noStrike" baseline="0"/>
              <a:t>Perbandingan pendapatan bersih</a:t>
            </a:r>
            <a:endParaRPr lang="en-AU" baseline="0"/>
          </a:p>
        </c:rich>
      </c:tx>
      <c:layout>
        <c:manualLayout>
          <c:xMode val="edge"/>
          <c:yMode val="edge"/>
          <c:x val="0.33972733460992816"/>
          <c:y val="7.761966364812419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Dasbor!$B$259</c:f>
              <c:strCache>
                <c:ptCount val="1"/>
                <c:pt idx="0">
                  <c:v>Penggunaan lahan saat ini - </c:v>
                </c:pt>
              </c:strCache>
            </c:strRef>
          </c:tx>
          <c:spPr>
            <a:ln w="28575" cap="rnd">
              <a:solidFill>
                <a:schemeClr val="accent1"/>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Dasbor!$C$100:$V$100</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5B16-42A5-B5E1-17F4490327A9}"/>
            </c:ext>
          </c:extLst>
        </c:ser>
        <c:ser>
          <c:idx val="1"/>
          <c:order val="1"/>
          <c:tx>
            <c:strRef>
              <c:f>Dasbor!$B$260</c:f>
              <c:strCache>
                <c:ptCount val="1"/>
                <c:pt idx="0">
                  <c:v>Penggunaan lahan alternatif - </c:v>
                </c:pt>
              </c:strCache>
            </c:strRef>
          </c:tx>
          <c:spPr>
            <a:ln w="28575" cap="rnd">
              <a:solidFill>
                <a:schemeClr val="accent2"/>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Dasbor!$C$212:$V$212</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5B16-42A5-B5E1-17F4490327A9}"/>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r>
                  <a:rPr lang="en-AU"/>
                  <a:t>Tahun</a:t>
                </a:r>
              </a:p>
            </c:rich>
          </c:tx>
          <c:overlay val="0"/>
          <c:spPr>
            <a:noFill/>
            <a:ln>
              <a:noFill/>
            </a:ln>
            <a:effectLst/>
          </c:spPr>
          <c:txPr>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AU" sz="1200"/>
                  <a:t>Rupiah</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sz="1400" b="0" i="0" u="none" strike="noStrike" baseline="0"/>
              <a:t>Perbandingan pendapatan bersih - dengan nilai kayu</a:t>
            </a:r>
            <a:endParaRPr lang="en-AU" baseline="0"/>
          </a:p>
        </c:rich>
      </c:tx>
      <c:layout>
        <c:manualLayout>
          <c:xMode val="edge"/>
          <c:yMode val="edge"/>
          <c:x val="0.33972733460992816"/>
          <c:y val="7.761966364812419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Dasbor!$B$281</c:f>
              <c:strCache>
                <c:ptCount val="1"/>
                <c:pt idx="0">
                  <c:v>Penggunaan lahan saat ini - </c:v>
                </c:pt>
              </c:strCache>
            </c:strRef>
          </c:tx>
          <c:spPr>
            <a:ln w="28575" cap="rnd">
              <a:solidFill>
                <a:schemeClr val="accent1"/>
              </a:solidFill>
              <a:round/>
            </a:ln>
            <a:effectLst/>
          </c:spPr>
          <c:marker>
            <c:symbol val="none"/>
          </c:marker>
          <c:val>
            <c:numRef>
              <c:f>Dasbor!$C$109:$V$109</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02A6-4476-B134-D3F0D2F2B7C8}"/>
            </c:ext>
          </c:extLst>
        </c:ser>
        <c:ser>
          <c:idx val="3"/>
          <c:order val="1"/>
          <c:tx>
            <c:strRef>
              <c:f>Dasbor!$B$282</c:f>
              <c:strCache>
                <c:ptCount val="1"/>
                <c:pt idx="0">
                  <c:v>Penggunaan lahan alternatif - </c:v>
                </c:pt>
              </c:strCache>
            </c:strRef>
          </c:tx>
          <c:spPr>
            <a:ln w="28575" cap="rnd">
              <a:solidFill>
                <a:schemeClr val="accent2"/>
              </a:solidFill>
              <a:round/>
            </a:ln>
            <a:effectLst/>
          </c:spPr>
          <c:marker>
            <c:symbol val="none"/>
          </c:marker>
          <c:val>
            <c:numRef>
              <c:f>Dasbor!$C$221:$V$221</c:f>
              <c:numCache>
                <c:formatCode>_-* #,##0_-;\-* #,##0_-;_-*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3-02A6-4476-B134-D3F0D2F2B7C8}"/>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r>
                  <a:rPr lang="en-AU"/>
                  <a:t>Tahun</a:t>
                </a:r>
              </a:p>
            </c:rich>
          </c:tx>
          <c:overlay val="0"/>
          <c:spPr>
            <a:noFill/>
            <a:ln>
              <a:noFill/>
            </a:ln>
            <a:effectLst/>
          </c:spPr>
          <c:txPr>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AU" sz="1200"/>
                  <a:t>Rupiah</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sz="1400" b="0" i="0" u="none" strike="noStrike" baseline="0"/>
              <a:t>Perbandingan total kebutuhan tenaga kerja</a:t>
            </a:r>
            <a:endParaRPr lang="en-AU" baseline="0"/>
          </a:p>
        </c:rich>
      </c:tx>
      <c:layout>
        <c:manualLayout>
          <c:xMode val="edge"/>
          <c:yMode val="edge"/>
          <c:x val="0.33972733460992816"/>
          <c:y val="7.761966364812419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Dasbor!$B$259</c:f>
              <c:strCache>
                <c:ptCount val="1"/>
                <c:pt idx="0">
                  <c:v>Penggunaan lahan saat ini - </c:v>
                </c:pt>
              </c:strCache>
            </c:strRef>
          </c:tx>
          <c:spPr>
            <a:ln w="28575" cap="rnd">
              <a:solidFill>
                <a:schemeClr val="accent1"/>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Dasbor!$C$92:$V$92</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5003-44BC-BC91-0B56B18B951C}"/>
            </c:ext>
          </c:extLst>
        </c:ser>
        <c:ser>
          <c:idx val="2"/>
          <c:order val="1"/>
          <c:tx>
            <c:strRef>
              <c:f>Dasbor!$B$260</c:f>
              <c:strCache>
                <c:ptCount val="1"/>
                <c:pt idx="0">
                  <c:v>Penggunaan lahan alternatif - </c:v>
                </c:pt>
              </c:strCache>
            </c:strRef>
          </c:tx>
          <c:spPr>
            <a:ln w="28575" cap="rnd">
              <a:solidFill>
                <a:schemeClr val="accent2"/>
              </a:solidFill>
              <a:round/>
            </a:ln>
            <a:effectLst/>
          </c:spPr>
          <c:marker>
            <c:symbol val="none"/>
          </c:marker>
          <c:cat>
            <c:numRef>
              <c:f>Dasbor!$C$193:$V$193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Dasbor!$C$202:$V$202</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5003-44BC-BC91-0B56B18B951C}"/>
            </c:ext>
          </c:extLst>
        </c:ser>
        <c:dLbls>
          <c:showLegendKey val="0"/>
          <c:showVal val="0"/>
          <c:showCatName val="0"/>
          <c:showSerName val="0"/>
          <c:showPercent val="0"/>
          <c:showBubbleSize val="0"/>
        </c:dLbls>
        <c:smooth val="0"/>
        <c:axId val="1825928175"/>
        <c:axId val="1825926511"/>
      </c:lineChart>
      <c:catAx>
        <c:axId val="1825928175"/>
        <c:scaling>
          <c:orientation val="minMax"/>
        </c:scaling>
        <c:delete val="0"/>
        <c:axPos val="b"/>
        <c:title>
          <c:tx>
            <c:rich>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r>
                  <a:rPr lang="en-AU"/>
                  <a:t>Tahun</a:t>
                </a:r>
              </a:p>
            </c:rich>
          </c:tx>
          <c:overlay val="0"/>
          <c:spPr>
            <a:noFill/>
            <a:ln>
              <a:noFill/>
            </a:ln>
            <a:effectLst/>
          </c:spPr>
          <c:txPr>
            <a:bodyPr rot="0" spcFirstLastPara="1" vertOverflow="ellipsis" vert="horz" wrap="square" anchor="t"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6511"/>
        <c:crosses val="autoZero"/>
        <c:auto val="1"/>
        <c:lblAlgn val="ctr"/>
        <c:lblOffset val="100"/>
        <c:noMultiLvlLbl val="0"/>
      </c:catAx>
      <c:valAx>
        <c:axId val="182592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Labour days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928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600" b="0" i="0" u="none" strike="noStrike" baseline="0"/>
              <a:t>Pendapatan (rupiah/hektar/tahun)</a:t>
            </a:r>
            <a:endParaRPr lang="en-AU" sz="1600" b="0" i="0" u="none" strike="noStrike" kern="1200" spc="0" baseline="0">
              <a:solidFill>
                <a:sysClr val="windowText" lastClr="000000">
                  <a:lumMod val="65000"/>
                  <a:lumOff val="3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Revenue</c:v>
          </c:tx>
          <c:spPr>
            <a:solidFill>
              <a:schemeClr val="accent1">
                <a:lumMod val="20000"/>
                <a:lumOff val="80000"/>
              </a:schemeClr>
            </a:solidFill>
            <a:ln>
              <a:noFill/>
            </a:ln>
            <a:effectLst/>
          </c:spPr>
          <c:invertIfNegative val="0"/>
          <c:val>
            <c:numRef>
              <c:f>'Kopi analysis - revenue'!$C$4:$C$116</c:f>
              <c:numCache>
                <c:formatCode>General</c:formatCode>
                <c:ptCount val="1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93333.329624599995</c:v>
                </c:pt>
                <c:pt idx="19">
                  <c:v>100000.00170299</c:v>
                </c:pt>
                <c:pt idx="20">
                  <c:v>228571.43246397699</c:v>
                </c:pt>
                <c:pt idx="21">
                  <c:v>360000</c:v>
                </c:pt>
                <c:pt idx="22">
                  <c:v>421428.55917118001</c:v>
                </c:pt>
                <c:pt idx="23">
                  <c:v>666666.64017571497</c:v>
                </c:pt>
                <c:pt idx="24">
                  <c:v>666666.64017571497</c:v>
                </c:pt>
                <c:pt idx="25">
                  <c:v>750000</c:v>
                </c:pt>
                <c:pt idx="26">
                  <c:v>1000000.02235174</c:v>
                </c:pt>
                <c:pt idx="27">
                  <c:v>1200000</c:v>
                </c:pt>
                <c:pt idx="28">
                  <c:v>1400000</c:v>
                </c:pt>
                <c:pt idx="29">
                  <c:v>1457142.8509391099</c:v>
                </c:pt>
                <c:pt idx="30">
                  <c:v>1592857.16998334</c:v>
                </c:pt>
                <c:pt idx="31">
                  <c:v>1619500.0683593799</c:v>
                </c:pt>
                <c:pt idx="32">
                  <c:v>1750000</c:v>
                </c:pt>
                <c:pt idx="33">
                  <c:v>1785714.2305952001</c:v>
                </c:pt>
                <c:pt idx="34">
                  <c:v>1999999.9914850499</c:v>
                </c:pt>
                <c:pt idx="35">
                  <c:v>2053571.4198284</c:v>
                </c:pt>
                <c:pt idx="36">
                  <c:v>2310000</c:v>
                </c:pt>
                <c:pt idx="37">
                  <c:v>2500000.0558793601</c:v>
                </c:pt>
                <c:pt idx="38">
                  <c:v>2812500.0628642798</c:v>
                </c:pt>
                <c:pt idx="39">
                  <c:v>2857142.9463470899</c:v>
                </c:pt>
                <c:pt idx="40">
                  <c:v>2880000</c:v>
                </c:pt>
                <c:pt idx="41">
                  <c:v>3095238.19187601</c:v>
                </c:pt>
                <c:pt idx="42">
                  <c:v>3642857.1273477701</c:v>
                </c:pt>
                <c:pt idx="43">
                  <c:v>3819999.9430775698</c:v>
                </c:pt>
                <c:pt idx="44">
                  <c:v>3832000</c:v>
                </c:pt>
                <c:pt idx="45">
                  <c:v>4285714.2023025397</c:v>
                </c:pt>
                <c:pt idx="46">
                  <c:v>4285714.4195206398</c:v>
                </c:pt>
                <c:pt idx="47">
                  <c:v>4500000.1005828399</c:v>
                </c:pt>
                <c:pt idx="48">
                  <c:v>4571428.5519658299</c:v>
                </c:pt>
                <c:pt idx="49">
                  <c:v>5190476.21395123</c:v>
                </c:pt>
                <c:pt idx="50">
                  <c:v>5399999.9770096401</c:v>
                </c:pt>
                <c:pt idx="51">
                  <c:v>5714285.8926941799</c:v>
                </c:pt>
                <c:pt idx="52">
                  <c:v>6295000</c:v>
                </c:pt>
                <c:pt idx="53">
                  <c:v>6400000</c:v>
                </c:pt>
                <c:pt idx="54">
                  <c:v>6428571.5380493496</c:v>
                </c:pt>
                <c:pt idx="55">
                  <c:v>6499999.97232641</c:v>
                </c:pt>
                <c:pt idx="56">
                  <c:v>6629999.9012053004</c:v>
                </c:pt>
                <c:pt idx="57">
                  <c:v>7350000.1642853096</c:v>
                </c:pt>
                <c:pt idx="58">
                  <c:v>8333333.5195978498</c:v>
                </c:pt>
                <c:pt idx="59">
                  <c:v>8399999.8748302497</c:v>
                </c:pt>
                <c:pt idx="60">
                  <c:v>8445312.6887674499</c:v>
                </c:pt>
                <c:pt idx="61">
                  <c:v>8880952.6582288705</c:v>
                </c:pt>
                <c:pt idx="62">
                  <c:v>8999999.8658895493</c:v>
                </c:pt>
                <c:pt idx="63">
                  <c:v>10000000.223517399</c:v>
                </c:pt>
                <c:pt idx="64">
                  <c:v>11249999.832361899</c:v>
                </c:pt>
                <c:pt idx="65">
                  <c:v>11280000</c:v>
                </c:pt>
                <c:pt idx="66">
                  <c:v>11333333.3333333</c:v>
                </c:pt>
                <c:pt idx="67">
                  <c:v>11566666.40625</c:v>
                </c:pt>
                <c:pt idx="68">
                  <c:v>11920000</c:v>
                </c:pt>
                <c:pt idx="69">
                  <c:v>12800000</c:v>
                </c:pt>
                <c:pt idx="70">
                  <c:v>13333333.3333333</c:v>
                </c:pt>
                <c:pt idx="71">
                  <c:v>14285714.224893199</c:v>
                </c:pt>
                <c:pt idx="72">
                  <c:v>14285714.224893199</c:v>
                </c:pt>
                <c:pt idx="73">
                  <c:v>15000000.335276101</c:v>
                </c:pt>
                <c:pt idx="74">
                  <c:v>15000000.335276101</c:v>
                </c:pt>
                <c:pt idx="75">
                  <c:v>15416667.011256</c:v>
                </c:pt>
                <c:pt idx="76" formatCode="0.00E+00">
                  <c:v>16000000</c:v>
                </c:pt>
                <c:pt idx="77">
                  <c:v>16578906.583946301</c:v>
                </c:pt>
                <c:pt idx="78">
                  <c:v>16800000</c:v>
                </c:pt>
                <c:pt idx="79" formatCode="0.00E+00">
                  <c:v>17000000</c:v>
                </c:pt>
                <c:pt idx="80">
                  <c:v>17971428.877480201</c:v>
                </c:pt>
                <c:pt idx="81">
                  <c:v>18125000</c:v>
                </c:pt>
                <c:pt idx="82">
                  <c:v>18285714.597118199</c:v>
                </c:pt>
                <c:pt idx="83">
                  <c:v>18749999.720603202</c:v>
                </c:pt>
                <c:pt idx="84">
                  <c:v>22499999.105930399</c:v>
                </c:pt>
                <c:pt idx="85">
                  <c:v>22500000</c:v>
                </c:pt>
                <c:pt idx="86">
                  <c:v>23809524.320377499</c:v>
                </c:pt>
                <c:pt idx="87">
                  <c:v>23937720.1217064</c:v>
                </c:pt>
                <c:pt idx="88" formatCode="0.00E+00">
                  <c:v>24000000</c:v>
                </c:pt>
                <c:pt idx="89">
                  <c:v>24749999.8946275</c:v>
                </c:pt>
                <c:pt idx="90">
                  <c:v>25056000</c:v>
                </c:pt>
                <c:pt idx="91">
                  <c:v>26785714.171674799</c:v>
                </c:pt>
                <c:pt idx="92">
                  <c:v>29166666.016509101</c:v>
                </c:pt>
                <c:pt idx="93">
                  <c:v>29500000</c:v>
                </c:pt>
                <c:pt idx="94">
                  <c:v>30500000</c:v>
                </c:pt>
                <c:pt idx="95">
                  <c:v>30535714.1557093</c:v>
                </c:pt>
                <c:pt idx="96">
                  <c:v>31459998.749892</c:v>
                </c:pt>
                <c:pt idx="97" formatCode="0.00E+00">
                  <c:v>32000000</c:v>
                </c:pt>
                <c:pt idx="98">
                  <c:v>35514286.823094301</c:v>
                </c:pt>
                <c:pt idx="99">
                  <c:v>35624999.074760303</c:v>
                </c:pt>
                <c:pt idx="100">
                  <c:v>38095239.2846279</c:v>
                </c:pt>
                <c:pt idx="101">
                  <c:v>42549999.365955599</c:v>
                </c:pt>
                <c:pt idx="102">
                  <c:v>47619049.105784804</c:v>
                </c:pt>
                <c:pt idx="103">
                  <c:v>54285715.210194498</c:v>
                </c:pt>
                <c:pt idx="104" formatCode="0.00E+00">
                  <c:v>68000000</c:v>
                </c:pt>
                <c:pt idx="105">
                  <c:v>74999999.680689394</c:v>
                </c:pt>
                <c:pt idx="106">
                  <c:v>78571428.236912698</c:v>
                </c:pt>
                <c:pt idx="107">
                  <c:v>82857143.989173695</c:v>
                </c:pt>
                <c:pt idx="108">
                  <c:v>85714288.390412703</c:v>
                </c:pt>
                <c:pt idx="109">
                  <c:v>86964285.344037503</c:v>
                </c:pt>
                <c:pt idx="110">
                  <c:v>88571431.729562595</c:v>
                </c:pt>
                <c:pt idx="111">
                  <c:v>97750000.659003899</c:v>
                </c:pt>
                <c:pt idx="112">
                  <c:v>119047622.76446199</c:v>
                </c:pt>
              </c:numCache>
            </c:numRef>
          </c:val>
          <c:extLst>
            <c:ext xmlns:c16="http://schemas.microsoft.com/office/drawing/2014/chart" uri="{C3380CC4-5D6E-409C-BE32-E72D297353CC}">
              <c16:uniqueId val="{00000000-E90A-461A-B870-C3C0F6EEB674}"/>
            </c:ext>
          </c:extLst>
        </c:ser>
        <c:ser>
          <c:idx val="1"/>
          <c:order val="1"/>
          <c:tx>
            <c:v>Selected data</c:v>
          </c:tx>
          <c:spPr>
            <a:solidFill>
              <a:schemeClr val="accent2"/>
            </a:solidFill>
            <a:ln>
              <a:noFill/>
            </a:ln>
            <a:effectLst/>
          </c:spPr>
          <c:invertIfNegative val="0"/>
          <c:val>
            <c:numRef>
              <c:f>'Kopi analysis - revenue'!$AJ$4:$AJ$116</c:f>
              <c:numCache>
                <c:formatCode>General</c:formatCode>
                <c:ptCount val="1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93333.329624599995</c:v>
                </c:pt>
                <c:pt idx="19">
                  <c:v>100000.00170299</c:v>
                </c:pt>
                <c:pt idx="20">
                  <c:v>228571.43246397699</c:v>
                </c:pt>
                <c:pt idx="21">
                  <c:v>360000</c:v>
                </c:pt>
                <c:pt idx="22">
                  <c:v>421428.55917118001</c:v>
                </c:pt>
                <c:pt idx="23">
                  <c:v>666666.64017571497</c:v>
                </c:pt>
                <c:pt idx="24">
                  <c:v>666666.64017571497</c:v>
                </c:pt>
                <c:pt idx="25">
                  <c:v>750000</c:v>
                </c:pt>
                <c:pt idx="26">
                  <c:v>1000000.02235174</c:v>
                </c:pt>
                <c:pt idx="27">
                  <c:v>1200000</c:v>
                </c:pt>
                <c:pt idx="28">
                  <c:v>1400000</c:v>
                </c:pt>
                <c:pt idx="29">
                  <c:v>1457142.8509391099</c:v>
                </c:pt>
                <c:pt idx="30">
                  <c:v>1592857.16998334</c:v>
                </c:pt>
                <c:pt idx="31">
                  <c:v>1619500.0683593799</c:v>
                </c:pt>
                <c:pt idx="32">
                  <c:v>1750000</c:v>
                </c:pt>
                <c:pt idx="33">
                  <c:v>1785714.2305952001</c:v>
                </c:pt>
                <c:pt idx="34">
                  <c:v>1999999.9914850499</c:v>
                </c:pt>
                <c:pt idx="35">
                  <c:v>2053571.4198284</c:v>
                </c:pt>
                <c:pt idx="36">
                  <c:v>2310000</c:v>
                </c:pt>
                <c:pt idx="37">
                  <c:v>2500000.0558793601</c:v>
                </c:pt>
                <c:pt idx="38">
                  <c:v>2812500.0628642798</c:v>
                </c:pt>
                <c:pt idx="39">
                  <c:v>2857142.9463470899</c:v>
                </c:pt>
                <c:pt idx="40">
                  <c:v>2880000</c:v>
                </c:pt>
                <c:pt idx="41">
                  <c:v>3095238.19187601</c:v>
                </c:pt>
                <c:pt idx="42">
                  <c:v>3642857.1273477701</c:v>
                </c:pt>
                <c:pt idx="43">
                  <c:v>3819999.9430775698</c:v>
                </c:pt>
                <c:pt idx="44">
                  <c:v>3832000</c:v>
                </c:pt>
                <c:pt idx="45">
                  <c:v>4285714.2023025397</c:v>
                </c:pt>
                <c:pt idx="46">
                  <c:v>4285714.4195206398</c:v>
                </c:pt>
                <c:pt idx="47">
                  <c:v>4500000.1005828399</c:v>
                </c:pt>
                <c:pt idx="48">
                  <c:v>4571428.5519658299</c:v>
                </c:pt>
                <c:pt idx="49">
                  <c:v>5190476.21395123</c:v>
                </c:pt>
                <c:pt idx="50">
                  <c:v>5399999.9770096401</c:v>
                </c:pt>
                <c:pt idx="51">
                  <c:v>5714285.8926941799</c:v>
                </c:pt>
                <c:pt idx="52">
                  <c:v>6295000</c:v>
                </c:pt>
                <c:pt idx="53">
                  <c:v>6400000</c:v>
                </c:pt>
                <c:pt idx="54">
                  <c:v>6428571.5380493496</c:v>
                </c:pt>
                <c:pt idx="55">
                  <c:v>6499999.97232641</c:v>
                </c:pt>
                <c:pt idx="56">
                  <c:v>6629999.9012053004</c:v>
                </c:pt>
                <c:pt idx="57">
                  <c:v>7350000.1642853096</c:v>
                </c:pt>
                <c:pt idx="58">
                  <c:v>8333333.5195978498</c:v>
                </c:pt>
                <c:pt idx="59">
                  <c:v>8399999.8748302497</c:v>
                </c:pt>
                <c:pt idx="60">
                  <c:v>8445312.6887674499</c:v>
                </c:pt>
                <c:pt idx="61">
                  <c:v>8880952.6582288705</c:v>
                </c:pt>
                <c:pt idx="62">
                  <c:v>8999999.8658895493</c:v>
                </c:pt>
                <c:pt idx="63">
                  <c:v>10000000.223517399</c:v>
                </c:pt>
                <c:pt idx="64">
                  <c:v>11249999.832361899</c:v>
                </c:pt>
                <c:pt idx="65">
                  <c:v>11280000</c:v>
                </c:pt>
                <c:pt idx="66">
                  <c:v>11333333.3333333</c:v>
                </c:pt>
                <c:pt idx="67">
                  <c:v>11566666.40625</c:v>
                </c:pt>
                <c:pt idx="68">
                  <c:v>11920000</c:v>
                </c:pt>
                <c:pt idx="69">
                  <c:v>12800000</c:v>
                </c:pt>
                <c:pt idx="70">
                  <c:v>13333333.3333333</c:v>
                </c:pt>
                <c:pt idx="71">
                  <c:v>14285714.224893199</c:v>
                </c:pt>
                <c:pt idx="72">
                  <c:v>14285714.224893199</c:v>
                </c:pt>
                <c:pt idx="73">
                  <c:v>15000000.335276101</c:v>
                </c:pt>
                <c:pt idx="74">
                  <c:v>15000000.335276101</c:v>
                </c:pt>
                <c:pt idx="75">
                  <c:v>15416667.011256</c:v>
                </c:pt>
                <c:pt idx="76">
                  <c:v>16000000</c:v>
                </c:pt>
                <c:pt idx="77">
                  <c:v>16578906.583946301</c:v>
                </c:pt>
                <c:pt idx="78">
                  <c:v>16800000</c:v>
                </c:pt>
                <c:pt idx="79">
                  <c:v>17000000</c:v>
                </c:pt>
                <c:pt idx="80">
                  <c:v>17971428.877480201</c:v>
                </c:pt>
                <c:pt idx="81">
                  <c:v>18125000</c:v>
                </c:pt>
                <c:pt idx="82">
                  <c:v>18285714.597118199</c:v>
                </c:pt>
                <c:pt idx="83">
                  <c:v>18749999.720603202</c:v>
                </c:pt>
                <c:pt idx="84">
                  <c:v>22499999.105930399</c:v>
                </c:pt>
                <c:pt idx="85">
                  <c:v>22500000</c:v>
                </c:pt>
                <c:pt idx="86">
                  <c:v>23809524.320377499</c:v>
                </c:pt>
                <c:pt idx="87">
                  <c:v>23937720.1217064</c:v>
                </c:pt>
                <c:pt idx="88">
                  <c:v>24000000</c:v>
                </c:pt>
                <c:pt idx="89">
                  <c:v>24749999.8946275</c:v>
                </c:pt>
                <c:pt idx="90">
                  <c:v>25056000</c:v>
                </c:pt>
                <c:pt idx="91">
                  <c:v>26785714.171674799</c:v>
                </c:pt>
                <c:pt idx="92">
                  <c:v>29166666.016509101</c:v>
                </c:pt>
                <c:pt idx="93">
                  <c:v>29500000</c:v>
                </c:pt>
                <c:pt idx="94">
                  <c:v>30500000</c:v>
                </c:pt>
                <c:pt idx="95">
                  <c:v>30535714.1557093</c:v>
                </c:pt>
                <c:pt idx="96">
                  <c:v>31459998.749892</c:v>
                </c:pt>
                <c:pt idx="97">
                  <c:v>32000000</c:v>
                </c:pt>
                <c:pt idx="98">
                  <c:v>35514286.823094301</c:v>
                </c:pt>
                <c:pt idx="99">
                  <c:v>35624999.074760303</c:v>
                </c:pt>
                <c:pt idx="100">
                  <c:v>38095239.2846279</c:v>
                </c:pt>
                <c:pt idx="101">
                  <c:v>42549999.365955599</c:v>
                </c:pt>
                <c:pt idx="102">
                  <c:v>47619049.105784804</c:v>
                </c:pt>
                <c:pt idx="103">
                  <c:v>54285715.210194498</c:v>
                </c:pt>
                <c:pt idx="104">
                  <c:v>68000000</c:v>
                </c:pt>
                <c:pt idx="105">
                  <c:v>74999999.680689394</c:v>
                </c:pt>
                <c:pt idx="106">
                  <c:v>78571428.236912698</c:v>
                </c:pt>
                <c:pt idx="107">
                  <c:v>82857143.989173695</c:v>
                </c:pt>
                <c:pt idx="108">
                  <c:v>85714288.390412703</c:v>
                </c:pt>
                <c:pt idx="109">
                  <c:v>86964285.344037503</c:v>
                </c:pt>
                <c:pt idx="110">
                  <c:v>88571431.729562595</c:v>
                </c:pt>
                <c:pt idx="111">
                  <c:v>97750000.659003899</c:v>
                </c:pt>
                <c:pt idx="112">
                  <c:v>119047622.76446199</c:v>
                </c:pt>
              </c:numCache>
            </c:numRef>
          </c:val>
          <c:extLst>
            <c:ext xmlns:c16="http://schemas.microsoft.com/office/drawing/2014/chart" uri="{C3380CC4-5D6E-409C-BE32-E72D297353CC}">
              <c16:uniqueId val="{00000001-E90A-461A-B870-C3C0F6EEB674}"/>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en-AU" sz="1600" b="0" i="0" u="none" strike="noStrike" baseline="0">
                <a:effectLst/>
              </a:rPr>
              <a:t>Biaya (rupiah/hektar/tahun)</a:t>
            </a:r>
            <a:endParaRPr lang="en-AU" sz="1600" b="0" i="0" u="none" strike="noStrike" kern="1200" spc="0" baseline="0">
              <a:solidFill>
                <a:sysClr val="windowText" lastClr="000000">
                  <a:lumMod val="65000"/>
                  <a:lumOff val="3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Costs</c:v>
          </c:tx>
          <c:spPr>
            <a:solidFill>
              <a:schemeClr val="accent1">
                <a:lumMod val="20000"/>
                <a:lumOff val="80000"/>
              </a:schemeClr>
            </a:solidFill>
            <a:ln>
              <a:noFill/>
            </a:ln>
            <a:effectLst/>
          </c:spPr>
          <c:invertIfNegative val="0"/>
          <c:val>
            <c:numRef>
              <c:f>'Kopi analysis - costs'!$E$4:$E$116</c:f>
              <c:numCache>
                <c:formatCode>General</c:formatCode>
                <c:ptCount val="1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71428.5703125</c:v>
                </c:pt>
                <c:pt idx="16">
                  <c:v>80000</c:v>
                </c:pt>
                <c:pt idx="17" formatCode="0.00E+00">
                  <c:v>100000</c:v>
                </c:pt>
                <c:pt idx="18">
                  <c:v>250000</c:v>
                </c:pt>
                <c:pt idx="19">
                  <c:v>283333.34375</c:v>
                </c:pt>
                <c:pt idx="20">
                  <c:v>625000</c:v>
                </c:pt>
                <c:pt idx="21">
                  <c:v>781250</c:v>
                </c:pt>
                <c:pt idx="22">
                  <c:v>867857.125</c:v>
                </c:pt>
                <c:pt idx="23">
                  <c:v>909090.875</c:v>
                </c:pt>
                <c:pt idx="24" formatCode="0.00E+00">
                  <c:v>1000000</c:v>
                </c:pt>
                <c:pt idx="25">
                  <c:v>1071428.625</c:v>
                </c:pt>
                <c:pt idx="26">
                  <c:v>1250000</c:v>
                </c:pt>
                <c:pt idx="27">
                  <c:v>1333333.375</c:v>
                </c:pt>
                <c:pt idx="28">
                  <c:v>1375000</c:v>
                </c:pt>
                <c:pt idx="29">
                  <c:v>1428571.375</c:v>
                </c:pt>
                <c:pt idx="30">
                  <c:v>1455000</c:v>
                </c:pt>
                <c:pt idx="31">
                  <c:v>1600000</c:v>
                </c:pt>
                <c:pt idx="32">
                  <c:v>1666666.75</c:v>
                </c:pt>
                <c:pt idx="33">
                  <c:v>1714285.75</c:v>
                </c:pt>
                <c:pt idx="34">
                  <c:v>1714285.75</c:v>
                </c:pt>
                <c:pt idx="35" formatCode="0.00E+00">
                  <c:v>2000000</c:v>
                </c:pt>
                <c:pt idx="36">
                  <c:v>2040816.25</c:v>
                </c:pt>
                <c:pt idx="37">
                  <c:v>2142857.25</c:v>
                </c:pt>
                <c:pt idx="38">
                  <c:v>2500000</c:v>
                </c:pt>
                <c:pt idx="39">
                  <c:v>2500000</c:v>
                </c:pt>
                <c:pt idx="40">
                  <c:v>2678571.25</c:v>
                </c:pt>
                <c:pt idx="41">
                  <c:v>2857142.75</c:v>
                </c:pt>
                <c:pt idx="42">
                  <c:v>2857143</c:v>
                </c:pt>
                <c:pt idx="43" formatCode="0.00E+00">
                  <c:v>3000000</c:v>
                </c:pt>
                <c:pt idx="44" formatCode="0.00E+00">
                  <c:v>3000000</c:v>
                </c:pt>
                <c:pt idx="45" formatCode="0.00E+00">
                  <c:v>3000000</c:v>
                </c:pt>
                <c:pt idx="46" formatCode="0.00E+00">
                  <c:v>3000000</c:v>
                </c:pt>
                <c:pt idx="47">
                  <c:v>3125000</c:v>
                </c:pt>
                <c:pt idx="48">
                  <c:v>3333333.25</c:v>
                </c:pt>
                <c:pt idx="49">
                  <c:v>3500000</c:v>
                </c:pt>
                <c:pt idx="50">
                  <c:v>3500000</c:v>
                </c:pt>
                <c:pt idx="51">
                  <c:v>3571428.5</c:v>
                </c:pt>
                <c:pt idx="52">
                  <c:v>3571428.75</c:v>
                </c:pt>
                <c:pt idx="53" formatCode="0.00E+00">
                  <c:v>4000000</c:v>
                </c:pt>
                <c:pt idx="54" formatCode="0.00E+00">
                  <c:v>4000000</c:v>
                </c:pt>
                <c:pt idx="55" formatCode="0.00E+00">
                  <c:v>4000000</c:v>
                </c:pt>
                <c:pt idx="56" formatCode="0.00E+00">
                  <c:v>4000000</c:v>
                </c:pt>
                <c:pt idx="57" formatCode="0.00E+00">
                  <c:v>4000000</c:v>
                </c:pt>
                <c:pt idx="58">
                  <c:v>4761905</c:v>
                </c:pt>
                <c:pt idx="59" formatCode="0.00E+00">
                  <c:v>5000000</c:v>
                </c:pt>
                <c:pt idx="60" formatCode="0.00E+00">
                  <c:v>5000000</c:v>
                </c:pt>
                <c:pt idx="61" formatCode="0.00E+00">
                  <c:v>5000000</c:v>
                </c:pt>
                <c:pt idx="62" formatCode="0.00E+00">
                  <c:v>5000000</c:v>
                </c:pt>
                <c:pt idx="63" formatCode="0.00E+00">
                  <c:v>5000000</c:v>
                </c:pt>
                <c:pt idx="64">
                  <c:v>5200000</c:v>
                </c:pt>
                <c:pt idx="65">
                  <c:v>5555555.5</c:v>
                </c:pt>
                <c:pt idx="66">
                  <c:v>5714286</c:v>
                </c:pt>
                <c:pt idx="67" formatCode="0.00E+00">
                  <c:v>6000000</c:v>
                </c:pt>
                <c:pt idx="68">
                  <c:v>6250000</c:v>
                </c:pt>
                <c:pt idx="69">
                  <c:v>6250000</c:v>
                </c:pt>
                <c:pt idx="70">
                  <c:v>6400000</c:v>
                </c:pt>
                <c:pt idx="71">
                  <c:v>6666666.5</c:v>
                </c:pt>
                <c:pt idx="72">
                  <c:v>7142857</c:v>
                </c:pt>
                <c:pt idx="73">
                  <c:v>7500000</c:v>
                </c:pt>
                <c:pt idx="74">
                  <c:v>7500000</c:v>
                </c:pt>
                <c:pt idx="75">
                  <c:v>7800000</c:v>
                </c:pt>
                <c:pt idx="76" formatCode="0.00E+00">
                  <c:v>8000000</c:v>
                </c:pt>
                <c:pt idx="77" formatCode="0.00E+00">
                  <c:v>8000000</c:v>
                </c:pt>
                <c:pt idx="78">
                  <c:v>8333333.5</c:v>
                </c:pt>
                <c:pt idx="79">
                  <c:v>8333333.5</c:v>
                </c:pt>
                <c:pt idx="80" formatCode="0.00E+00">
                  <c:v>9000000</c:v>
                </c:pt>
                <c:pt idx="81">
                  <c:v>9375000</c:v>
                </c:pt>
                <c:pt idx="82">
                  <c:v>9375000</c:v>
                </c:pt>
                <c:pt idx="83">
                  <c:v>10526316</c:v>
                </c:pt>
                <c:pt idx="84" formatCode="0.00E+00">
                  <c:v>11000000</c:v>
                </c:pt>
                <c:pt idx="85">
                  <c:v>11904762</c:v>
                </c:pt>
                <c:pt idx="86" formatCode="0.00E+00">
                  <c:v>12000000</c:v>
                </c:pt>
                <c:pt idx="87">
                  <c:v>12500000</c:v>
                </c:pt>
                <c:pt idx="88">
                  <c:v>12500000</c:v>
                </c:pt>
                <c:pt idx="89">
                  <c:v>12857143</c:v>
                </c:pt>
                <c:pt idx="90">
                  <c:v>13095239</c:v>
                </c:pt>
                <c:pt idx="91">
                  <c:v>13333333</c:v>
                </c:pt>
                <c:pt idx="92">
                  <c:v>14285714</c:v>
                </c:pt>
                <c:pt idx="93">
                  <c:v>14285715</c:v>
                </c:pt>
                <c:pt idx="94" formatCode="0.00E+00">
                  <c:v>15000000</c:v>
                </c:pt>
                <c:pt idx="95">
                  <c:v>16666666</c:v>
                </c:pt>
                <c:pt idx="96">
                  <c:v>17857144</c:v>
                </c:pt>
                <c:pt idx="97">
                  <c:v>18750000</c:v>
                </c:pt>
                <c:pt idx="98" formatCode="0.00E+00">
                  <c:v>20000000</c:v>
                </c:pt>
                <c:pt idx="99">
                  <c:v>21428572</c:v>
                </c:pt>
                <c:pt idx="100">
                  <c:v>23333334</c:v>
                </c:pt>
                <c:pt idx="101">
                  <c:v>23809524</c:v>
                </c:pt>
                <c:pt idx="102">
                  <c:v>28571430</c:v>
                </c:pt>
                <c:pt idx="103">
                  <c:v>35714284</c:v>
                </c:pt>
                <c:pt idx="104">
                  <c:v>35714284</c:v>
                </c:pt>
                <c:pt idx="105">
                  <c:v>35714288</c:v>
                </c:pt>
                <c:pt idx="106">
                  <c:v>40476192</c:v>
                </c:pt>
                <c:pt idx="107">
                  <c:v>47619048</c:v>
                </c:pt>
                <c:pt idx="108">
                  <c:v>48214284</c:v>
                </c:pt>
                <c:pt idx="109">
                  <c:v>53571428</c:v>
                </c:pt>
                <c:pt idx="110">
                  <c:v>68750000</c:v>
                </c:pt>
                <c:pt idx="111">
                  <c:v>85714288</c:v>
                </c:pt>
                <c:pt idx="112">
                  <c:v>87500000</c:v>
                </c:pt>
              </c:numCache>
            </c:numRef>
          </c:val>
          <c:extLst>
            <c:ext xmlns:c16="http://schemas.microsoft.com/office/drawing/2014/chart" uri="{C3380CC4-5D6E-409C-BE32-E72D297353CC}">
              <c16:uniqueId val="{00000000-F015-4515-88DF-27E6132A169C}"/>
            </c:ext>
          </c:extLst>
        </c:ser>
        <c:ser>
          <c:idx val="1"/>
          <c:order val="1"/>
          <c:tx>
            <c:v>Selected data</c:v>
          </c:tx>
          <c:spPr>
            <a:solidFill>
              <a:schemeClr val="accent2"/>
            </a:solidFill>
            <a:ln>
              <a:noFill/>
            </a:ln>
            <a:effectLst/>
          </c:spPr>
          <c:invertIfNegative val="0"/>
          <c:val>
            <c:numRef>
              <c:f>'Kopi analysis - costs'!$AJ$4:$AJ$116</c:f>
              <c:numCache>
                <c:formatCode>General</c:formatCode>
                <c:ptCount val="1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71428.5703125</c:v>
                </c:pt>
                <c:pt idx="16">
                  <c:v>80000</c:v>
                </c:pt>
                <c:pt idx="17">
                  <c:v>100000</c:v>
                </c:pt>
                <c:pt idx="18">
                  <c:v>250000</c:v>
                </c:pt>
                <c:pt idx="19">
                  <c:v>283333.34375</c:v>
                </c:pt>
                <c:pt idx="20">
                  <c:v>625000</c:v>
                </c:pt>
                <c:pt idx="21">
                  <c:v>781250</c:v>
                </c:pt>
                <c:pt idx="22">
                  <c:v>867857.125</c:v>
                </c:pt>
                <c:pt idx="23">
                  <c:v>909090.875</c:v>
                </c:pt>
                <c:pt idx="24">
                  <c:v>1000000</c:v>
                </c:pt>
                <c:pt idx="25">
                  <c:v>1071428.625</c:v>
                </c:pt>
                <c:pt idx="26">
                  <c:v>1250000</c:v>
                </c:pt>
                <c:pt idx="27">
                  <c:v>1333333.375</c:v>
                </c:pt>
                <c:pt idx="28">
                  <c:v>1375000</c:v>
                </c:pt>
                <c:pt idx="29">
                  <c:v>1428571.375</c:v>
                </c:pt>
                <c:pt idx="30">
                  <c:v>1455000</c:v>
                </c:pt>
                <c:pt idx="31">
                  <c:v>1600000</c:v>
                </c:pt>
                <c:pt idx="32">
                  <c:v>1666666.75</c:v>
                </c:pt>
                <c:pt idx="33">
                  <c:v>1714285.75</c:v>
                </c:pt>
                <c:pt idx="34">
                  <c:v>1714285.75</c:v>
                </c:pt>
                <c:pt idx="35">
                  <c:v>2000000</c:v>
                </c:pt>
                <c:pt idx="36">
                  <c:v>2040816.25</c:v>
                </c:pt>
                <c:pt idx="37">
                  <c:v>2142857.25</c:v>
                </c:pt>
                <c:pt idx="38">
                  <c:v>2500000</c:v>
                </c:pt>
                <c:pt idx="39">
                  <c:v>2500000</c:v>
                </c:pt>
                <c:pt idx="40">
                  <c:v>2678571.25</c:v>
                </c:pt>
                <c:pt idx="41">
                  <c:v>2857142.75</c:v>
                </c:pt>
                <c:pt idx="42">
                  <c:v>2857143</c:v>
                </c:pt>
                <c:pt idx="43">
                  <c:v>3000000</c:v>
                </c:pt>
                <c:pt idx="44">
                  <c:v>3000000</c:v>
                </c:pt>
                <c:pt idx="45">
                  <c:v>3000000</c:v>
                </c:pt>
                <c:pt idx="46">
                  <c:v>3000000</c:v>
                </c:pt>
                <c:pt idx="47">
                  <c:v>3125000</c:v>
                </c:pt>
                <c:pt idx="48">
                  <c:v>3333333.25</c:v>
                </c:pt>
                <c:pt idx="49">
                  <c:v>3500000</c:v>
                </c:pt>
                <c:pt idx="50">
                  <c:v>3500000</c:v>
                </c:pt>
                <c:pt idx="51">
                  <c:v>3571428.5</c:v>
                </c:pt>
                <c:pt idx="52">
                  <c:v>3571428.75</c:v>
                </c:pt>
                <c:pt idx="53">
                  <c:v>4000000</c:v>
                </c:pt>
                <c:pt idx="54">
                  <c:v>4000000</c:v>
                </c:pt>
                <c:pt idx="55">
                  <c:v>4000000</c:v>
                </c:pt>
                <c:pt idx="56">
                  <c:v>4000000</c:v>
                </c:pt>
                <c:pt idx="57">
                  <c:v>4000000</c:v>
                </c:pt>
                <c:pt idx="58">
                  <c:v>4761905</c:v>
                </c:pt>
                <c:pt idx="59">
                  <c:v>5000000</c:v>
                </c:pt>
                <c:pt idx="60">
                  <c:v>5000000</c:v>
                </c:pt>
                <c:pt idx="61">
                  <c:v>5000000</c:v>
                </c:pt>
                <c:pt idx="62">
                  <c:v>5000000</c:v>
                </c:pt>
                <c:pt idx="63">
                  <c:v>5000000</c:v>
                </c:pt>
                <c:pt idx="64">
                  <c:v>5200000</c:v>
                </c:pt>
                <c:pt idx="65">
                  <c:v>5555555.5</c:v>
                </c:pt>
                <c:pt idx="66">
                  <c:v>5714286</c:v>
                </c:pt>
                <c:pt idx="67">
                  <c:v>6000000</c:v>
                </c:pt>
                <c:pt idx="68">
                  <c:v>6250000</c:v>
                </c:pt>
                <c:pt idx="69">
                  <c:v>6250000</c:v>
                </c:pt>
                <c:pt idx="70">
                  <c:v>6400000</c:v>
                </c:pt>
                <c:pt idx="71">
                  <c:v>6666666.5</c:v>
                </c:pt>
                <c:pt idx="72">
                  <c:v>7142857</c:v>
                </c:pt>
                <c:pt idx="73">
                  <c:v>7500000</c:v>
                </c:pt>
                <c:pt idx="74">
                  <c:v>7500000</c:v>
                </c:pt>
                <c:pt idx="75">
                  <c:v>7800000</c:v>
                </c:pt>
                <c:pt idx="76">
                  <c:v>8000000</c:v>
                </c:pt>
                <c:pt idx="77">
                  <c:v>8000000</c:v>
                </c:pt>
                <c:pt idx="78">
                  <c:v>8333333.5</c:v>
                </c:pt>
                <c:pt idx="79">
                  <c:v>8333333.5</c:v>
                </c:pt>
                <c:pt idx="80">
                  <c:v>9000000</c:v>
                </c:pt>
                <c:pt idx="81">
                  <c:v>9375000</c:v>
                </c:pt>
                <c:pt idx="82">
                  <c:v>9375000</c:v>
                </c:pt>
                <c:pt idx="83">
                  <c:v>10526316</c:v>
                </c:pt>
                <c:pt idx="84">
                  <c:v>11000000</c:v>
                </c:pt>
                <c:pt idx="85">
                  <c:v>11904762</c:v>
                </c:pt>
                <c:pt idx="86">
                  <c:v>12000000</c:v>
                </c:pt>
                <c:pt idx="87">
                  <c:v>12500000</c:v>
                </c:pt>
                <c:pt idx="88">
                  <c:v>12500000</c:v>
                </c:pt>
                <c:pt idx="89">
                  <c:v>12857143</c:v>
                </c:pt>
                <c:pt idx="90">
                  <c:v>13095239</c:v>
                </c:pt>
                <c:pt idx="91">
                  <c:v>13333333</c:v>
                </c:pt>
                <c:pt idx="92">
                  <c:v>14285714</c:v>
                </c:pt>
                <c:pt idx="93">
                  <c:v>14285715</c:v>
                </c:pt>
                <c:pt idx="94">
                  <c:v>15000000</c:v>
                </c:pt>
                <c:pt idx="95">
                  <c:v>16666666</c:v>
                </c:pt>
                <c:pt idx="96">
                  <c:v>17857144</c:v>
                </c:pt>
                <c:pt idx="97">
                  <c:v>18750000</c:v>
                </c:pt>
                <c:pt idx="98">
                  <c:v>20000000</c:v>
                </c:pt>
                <c:pt idx="99">
                  <c:v>21428572</c:v>
                </c:pt>
                <c:pt idx="100">
                  <c:v>23333334</c:v>
                </c:pt>
                <c:pt idx="101">
                  <c:v>23809524</c:v>
                </c:pt>
                <c:pt idx="102">
                  <c:v>28571430</c:v>
                </c:pt>
                <c:pt idx="103">
                  <c:v>35714284</c:v>
                </c:pt>
                <c:pt idx="104">
                  <c:v>35714284</c:v>
                </c:pt>
                <c:pt idx="105">
                  <c:v>35714288</c:v>
                </c:pt>
                <c:pt idx="106">
                  <c:v>40476192</c:v>
                </c:pt>
                <c:pt idx="107">
                  <c:v>47619048</c:v>
                </c:pt>
                <c:pt idx="108">
                  <c:v>48214284</c:v>
                </c:pt>
                <c:pt idx="109">
                  <c:v>53571428</c:v>
                </c:pt>
                <c:pt idx="110">
                  <c:v>68750000</c:v>
                </c:pt>
                <c:pt idx="111">
                  <c:v>85714288</c:v>
                </c:pt>
                <c:pt idx="112">
                  <c:v>87500000</c:v>
                </c:pt>
              </c:numCache>
            </c:numRef>
          </c:val>
          <c:extLst>
            <c:ext xmlns:c16="http://schemas.microsoft.com/office/drawing/2014/chart" uri="{C3380CC4-5D6E-409C-BE32-E72D297353CC}">
              <c16:uniqueId val="{00000001-F015-4515-88DF-27E6132A169C}"/>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600" b="0" i="0" u="none" strike="noStrike" baseline="0"/>
              <a:t>Keuntungan (rupiah/hektar/tahun)</a:t>
            </a:r>
            <a:endParaRPr lang="en-AU" sz="1600" b="0" i="0" u="none" strike="noStrike" kern="1200" spc="0" baseline="0">
              <a:solidFill>
                <a:sysClr val="windowText" lastClr="000000">
                  <a:lumMod val="65000"/>
                  <a:lumOff val="3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Profits</c:v>
          </c:tx>
          <c:spPr>
            <a:solidFill>
              <a:schemeClr val="accent1">
                <a:lumMod val="20000"/>
                <a:lumOff val="80000"/>
              </a:schemeClr>
            </a:solidFill>
            <a:ln>
              <a:noFill/>
            </a:ln>
            <a:effectLst/>
          </c:spPr>
          <c:invertIfNegative val="0"/>
          <c:val>
            <c:numRef>
              <c:f>'Kopi analysis - profits'!$F$4:$F$116</c:f>
              <c:numCache>
                <c:formatCode>General</c:formatCode>
                <c:ptCount val="113"/>
                <c:pt idx="0">
                  <c:v>-68750000</c:v>
                </c:pt>
                <c:pt idx="1">
                  <c:v>-43333333.580479398</c:v>
                </c:pt>
                <c:pt idx="2">
                  <c:v>-37619049.053652897</c:v>
                </c:pt>
                <c:pt idx="3">
                  <c:v>-16857143.448034201</c:v>
                </c:pt>
                <c:pt idx="4">
                  <c:v>-16573332.670375399</c:v>
                </c:pt>
                <c:pt idx="5">
                  <c:v>-14285714</c:v>
                </c:pt>
                <c:pt idx="6">
                  <c:v>-14057143.567536</c:v>
                </c:pt>
                <c:pt idx="7">
                  <c:v>-12757142.998297</c:v>
                </c:pt>
                <c:pt idx="8">
                  <c:v>-12500000</c:v>
                </c:pt>
                <c:pt idx="9">
                  <c:v>-9375000</c:v>
                </c:pt>
                <c:pt idx="10">
                  <c:v>-8333333.6647238703</c:v>
                </c:pt>
                <c:pt idx="11">
                  <c:v>-8168000</c:v>
                </c:pt>
                <c:pt idx="12" formatCode="0.00E+00">
                  <c:v>-8000000</c:v>
                </c:pt>
                <c:pt idx="13">
                  <c:v>-7800000</c:v>
                </c:pt>
                <c:pt idx="14">
                  <c:v>-6400000</c:v>
                </c:pt>
                <c:pt idx="15">
                  <c:v>-5178569.8442907399</c:v>
                </c:pt>
                <c:pt idx="16" formatCode="0.00E+00">
                  <c:v>-5000000</c:v>
                </c:pt>
                <c:pt idx="17">
                  <c:v>-4888888.8598242896</c:v>
                </c:pt>
                <c:pt idx="18" formatCode="0.00E+00">
                  <c:v>-4000000</c:v>
                </c:pt>
                <c:pt idx="19" formatCode="0.00E+00">
                  <c:v>-4000000</c:v>
                </c:pt>
                <c:pt idx="20">
                  <c:v>-3800000</c:v>
                </c:pt>
                <c:pt idx="21">
                  <c:v>-3571428.5</c:v>
                </c:pt>
                <c:pt idx="22">
                  <c:v>-3499999.8726522299</c:v>
                </c:pt>
                <c:pt idx="23" formatCode="0.00E+00">
                  <c:v>-3000000</c:v>
                </c:pt>
                <c:pt idx="24">
                  <c:v>-2857144.0108262599</c:v>
                </c:pt>
                <c:pt idx="25">
                  <c:v>-2619047.6073058201</c:v>
                </c:pt>
                <c:pt idx="26">
                  <c:v>-2430000.0569224302</c:v>
                </c:pt>
                <c:pt idx="27">
                  <c:v>-2250000</c:v>
                </c:pt>
                <c:pt idx="28">
                  <c:v>-1205000</c:v>
                </c:pt>
                <c:pt idx="29">
                  <c:v>-929687.31123255205</c:v>
                </c:pt>
                <c:pt idx="30">
                  <c:v>-909090.875</c:v>
                </c:pt>
                <c:pt idx="31">
                  <c:v>-867857.125</c:v>
                </c:pt>
                <c:pt idx="32">
                  <c:v>-690000</c:v>
                </c:pt>
                <c:pt idx="33">
                  <c:v>-625000</c:v>
                </c:pt>
                <c:pt idx="34" formatCode="0.00E+00">
                  <c:v>-200000</c:v>
                </c:pt>
                <c:pt idx="35">
                  <c:v>-142857.258514949</c:v>
                </c:pt>
                <c:pt idx="36">
                  <c:v>-121428.580016661</c:v>
                </c:pt>
                <c:pt idx="37">
                  <c:v>0</c:v>
                </c:pt>
                <c:pt idx="38">
                  <c:v>0</c:v>
                </c:pt>
                <c:pt idx="39">
                  <c:v>0</c:v>
                </c:pt>
                <c:pt idx="40">
                  <c:v>0</c:v>
                </c:pt>
                <c:pt idx="41">
                  <c:v>0.32037752866745001</c:v>
                </c:pt>
                <c:pt idx="42">
                  <c:v>312500.06286427501</c:v>
                </c:pt>
                <c:pt idx="43">
                  <c:v>360000</c:v>
                </c:pt>
                <c:pt idx="44">
                  <c:v>421428.55917118001</c:v>
                </c:pt>
                <c:pt idx="45">
                  <c:v>466666.65625</c:v>
                </c:pt>
                <c:pt idx="46">
                  <c:v>619500.068359375</c:v>
                </c:pt>
                <c:pt idx="47">
                  <c:v>666666.64017571497</c:v>
                </c:pt>
                <c:pt idx="48">
                  <c:v>1000000.02235174</c:v>
                </c:pt>
                <c:pt idx="49">
                  <c:v>1457142.8509391099</c:v>
                </c:pt>
                <c:pt idx="50">
                  <c:v>1499999.86588955</c:v>
                </c:pt>
                <c:pt idx="51">
                  <c:v>1785714.2305952001</c:v>
                </c:pt>
                <c:pt idx="52">
                  <c:v>1982142.8495159</c:v>
                </c:pt>
                <c:pt idx="53">
                  <c:v>2244897.9523025402</c:v>
                </c:pt>
                <c:pt idx="54">
                  <c:v>2500000.0558793601</c:v>
                </c:pt>
                <c:pt idx="55">
                  <c:v>2629999.9012052999</c:v>
                </c:pt>
                <c:pt idx="56">
                  <c:v>2800000</c:v>
                </c:pt>
                <c:pt idx="57">
                  <c:v>3095238.19187601</c:v>
                </c:pt>
                <c:pt idx="58">
                  <c:v>3571428.53804935</c:v>
                </c:pt>
                <c:pt idx="59">
                  <c:v>3642857.22232641</c:v>
                </c:pt>
                <c:pt idx="60">
                  <c:v>4119047.65822887</c:v>
                </c:pt>
                <c:pt idx="61">
                  <c:v>4250000.1005828399</c:v>
                </c:pt>
                <c:pt idx="62">
                  <c:v>4328571.3520096401</c:v>
                </c:pt>
                <c:pt idx="63">
                  <c:v>4666666.8333333302</c:v>
                </c:pt>
                <c:pt idx="64">
                  <c:v>4945000</c:v>
                </c:pt>
                <c:pt idx="65">
                  <c:v>5190476.21395123</c:v>
                </c:pt>
                <c:pt idx="66">
                  <c:v>5975000.1642853096</c:v>
                </c:pt>
                <c:pt idx="67">
                  <c:v>6080000</c:v>
                </c:pt>
                <c:pt idx="68">
                  <c:v>6666666.7695978498</c:v>
                </c:pt>
                <c:pt idx="69">
                  <c:v>6800000</c:v>
                </c:pt>
                <c:pt idx="70">
                  <c:v>7149999.8748302497</c:v>
                </c:pt>
                <c:pt idx="71">
                  <c:v>7666666.5</c:v>
                </c:pt>
                <c:pt idx="72">
                  <c:v>8249999.8323619403</c:v>
                </c:pt>
                <c:pt idx="73">
                  <c:v>8420000</c:v>
                </c:pt>
                <c:pt idx="74">
                  <c:v>9166666.1059303693</c:v>
                </c:pt>
                <c:pt idx="75">
                  <c:v>9900000.2235174198</c:v>
                </c:pt>
                <c:pt idx="76">
                  <c:v>9971428.8774801791</c:v>
                </c:pt>
                <c:pt idx="77">
                  <c:v>10000000.0833333</c:v>
                </c:pt>
                <c:pt idx="78">
                  <c:v>10233333.03125</c:v>
                </c:pt>
                <c:pt idx="79">
                  <c:v>10250000.6590039</c:v>
                </c:pt>
                <c:pt idx="80">
                  <c:v>11800000</c:v>
                </c:pt>
                <c:pt idx="81">
                  <c:v>11875000.335276101</c:v>
                </c:pt>
                <c:pt idx="82">
                  <c:v>12499999.7206032</c:v>
                </c:pt>
                <c:pt idx="83">
                  <c:v>12571428.597118201</c:v>
                </c:pt>
                <c:pt idx="84">
                  <c:v>12857142.849893199</c:v>
                </c:pt>
                <c:pt idx="85">
                  <c:v>13411404.1217064</c:v>
                </c:pt>
                <c:pt idx="86">
                  <c:v>13500000</c:v>
                </c:pt>
                <c:pt idx="87">
                  <c:v>14285714.224893199</c:v>
                </c:pt>
                <c:pt idx="88">
                  <c:v>14500000</c:v>
                </c:pt>
                <c:pt idx="89">
                  <c:v>14791667.011256</c:v>
                </c:pt>
                <c:pt idx="90">
                  <c:v>15797656.583946301</c:v>
                </c:pt>
                <c:pt idx="91">
                  <c:v>16666666.016509101</c:v>
                </c:pt>
                <c:pt idx="92" formatCode="0.00E+00">
                  <c:v>17000000</c:v>
                </c:pt>
                <c:pt idx="93">
                  <c:v>17657142.823094301</c:v>
                </c:pt>
                <c:pt idx="94">
                  <c:v>19047619.1057848</c:v>
                </c:pt>
                <c:pt idx="95">
                  <c:v>20500000</c:v>
                </c:pt>
                <c:pt idx="96">
                  <c:v>21056000</c:v>
                </c:pt>
                <c:pt idx="97">
                  <c:v>21428571.680689398</c:v>
                </c:pt>
                <c:pt idx="98">
                  <c:v>21785714.171674799</c:v>
                </c:pt>
                <c:pt idx="99">
                  <c:v>24749999.8946275</c:v>
                </c:pt>
                <c:pt idx="100">
                  <c:v>25000000.2846279</c:v>
                </c:pt>
                <c:pt idx="101">
                  <c:v>26459998.749892</c:v>
                </c:pt>
                <c:pt idx="102">
                  <c:v>26500000</c:v>
                </c:pt>
                <c:pt idx="103">
                  <c:v>28500000</c:v>
                </c:pt>
                <c:pt idx="104">
                  <c:v>31549999.365955599</c:v>
                </c:pt>
                <c:pt idx="105">
                  <c:v>32946427.824760299</c:v>
                </c:pt>
                <c:pt idx="106">
                  <c:v>38750001.344037503</c:v>
                </c:pt>
                <c:pt idx="107">
                  <c:v>42857144.236912698</c:v>
                </c:pt>
                <c:pt idx="108" formatCode="0.00E+00">
                  <c:v>48000000</c:v>
                </c:pt>
                <c:pt idx="109">
                  <c:v>50000000.390412703</c:v>
                </c:pt>
                <c:pt idx="110">
                  <c:v>52571429.460194498</c:v>
                </c:pt>
                <c:pt idx="111">
                  <c:v>85000002.979562595</c:v>
                </c:pt>
                <c:pt idx="112">
                  <c:v>107142860.76446199</c:v>
                </c:pt>
              </c:numCache>
            </c:numRef>
          </c:val>
          <c:extLst>
            <c:ext xmlns:c16="http://schemas.microsoft.com/office/drawing/2014/chart" uri="{C3380CC4-5D6E-409C-BE32-E72D297353CC}">
              <c16:uniqueId val="{00000000-8D1D-4F2C-82A3-52489D2D97F8}"/>
            </c:ext>
          </c:extLst>
        </c:ser>
        <c:ser>
          <c:idx val="1"/>
          <c:order val="1"/>
          <c:tx>
            <c:v>Selected data</c:v>
          </c:tx>
          <c:spPr>
            <a:solidFill>
              <a:schemeClr val="accent2"/>
            </a:solidFill>
            <a:ln>
              <a:noFill/>
            </a:ln>
            <a:effectLst/>
          </c:spPr>
          <c:invertIfNegative val="0"/>
          <c:val>
            <c:numRef>
              <c:f>'Kopi analysis - profits'!$AJ$4:$AJ$116</c:f>
              <c:numCache>
                <c:formatCode>General</c:formatCode>
                <c:ptCount val="113"/>
                <c:pt idx="0">
                  <c:v>-68750000</c:v>
                </c:pt>
                <c:pt idx="1">
                  <c:v>-43333333.580479398</c:v>
                </c:pt>
                <c:pt idx="2">
                  <c:v>-37619049.053652897</c:v>
                </c:pt>
                <c:pt idx="3">
                  <c:v>-16857143.448034201</c:v>
                </c:pt>
                <c:pt idx="4">
                  <c:v>-16573332.670375399</c:v>
                </c:pt>
                <c:pt idx="5">
                  <c:v>-14285714</c:v>
                </c:pt>
                <c:pt idx="6">
                  <c:v>-14057143.567536</c:v>
                </c:pt>
                <c:pt idx="7">
                  <c:v>-12757142.998297</c:v>
                </c:pt>
                <c:pt idx="8">
                  <c:v>-12500000</c:v>
                </c:pt>
                <c:pt idx="9">
                  <c:v>-9375000</c:v>
                </c:pt>
                <c:pt idx="10">
                  <c:v>-8333333.6647238703</c:v>
                </c:pt>
                <c:pt idx="11">
                  <c:v>-8168000</c:v>
                </c:pt>
                <c:pt idx="12">
                  <c:v>-8000000</c:v>
                </c:pt>
                <c:pt idx="13">
                  <c:v>-7800000</c:v>
                </c:pt>
                <c:pt idx="14">
                  <c:v>-6400000</c:v>
                </c:pt>
                <c:pt idx="15">
                  <c:v>-5178569.8442907399</c:v>
                </c:pt>
                <c:pt idx="16">
                  <c:v>-5000000</c:v>
                </c:pt>
                <c:pt idx="17">
                  <c:v>-4888888.8598242896</c:v>
                </c:pt>
                <c:pt idx="18">
                  <c:v>-4000000</c:v>
                </c:pt>
                <c:pt idx="19">
                  <c:v>-4000000</c:v>
                </c:pt>
                <c:pt idx="20">
                  <c:v>-3800000</c:v>
                </c:pt>
                <c:pt idx="21">
                  <c:v>-3571428.5</c:v>
                </c:pt>
                <c:pt idx="22">
                  <c:v>-3499999.8726522299</c:v>
                </c:pt>
                <c:pt idx="23">
                  <c:v>-3000000</c:v>
                </c:pt>
                <c:pt idx="24">
                  <c:v>-2857144.0108262599</c:v>
                </c:pt>
                <c:pt idx="25">
                  <c:v>-2619047.6073058201</c:v>
                </c:pt>
                <c:pt idx="26">
                  <c:v>-2430000.0569224302</c:v>
                </c:pt>
                <c:pt idx="27">
                  <c:v>-2250000</c:v>
                </c:pt>
                <c:pt idx="28">
                  <c:v>-1205000</c:v>
                </c:pt>
                <c:pt idx="29">
                  <c:v>-929687.31123255205</c:v>
                </c:pt>
                <c:pt idx="30">
                  <c:v>-909090.875</c:v>
                </c:pt>
                <c:pt idx="31">
                  <c:v>-867857.125</c:v>
                </c:pt>
                <c:pt idx="32">
                  <c:v>-690000</c:v>
                </c:pt>
                <c:pt idx="33">
                  <c:v>-625000</c:v>
                </c:pt>
                <c:pt idx="34">
                  <c:v>-200000</c:v>
                </c:pt>
                <c:pt idx="35">
                  <c:v>-142857.258514949</c:v>
                </c:pt>
                <c:pt idx="36">
                  <c:v>-121428.580016661</c:v>
                </c:pt>
                <c:pt idx="37">
                  <c:v>0</c:v>
                </c:pt>
                <c:pt idx="38">
                  <c:v>0</c:v>
                </c:pt>
                <c:pt idx="39">
                  <c:v>0</c:v>
                </c:pt>
                <c:pt idx="40">
                  <c:v>0</c:v>
                </c:pt>
                <c:pt idx="41">
                  <c:v>0.32037752866745001</c:v>
                </c:pt>
                <c:pt idx="42">
                  <c:v>312500.06286427501</c:v>
                </c:pt>
                <c:pt idx="43">
                  <c:v>360000</c:v>
                </c:pt>
                <c:pt idx="44">
                  <c:v>421428.55917118001</c:v>
                </c:pt>
                <c:pt idx="45">
                  <c:v>466666.65625</c:v>
                </c:pt>
                <c:pt idx="46">
                  <c:v>619500.068359375</c:v>
                </c:pt>
                <c:pt idx="47">
                  <c:v>666666.64017571497</c:v>
                </c:pt>
                <c:pt idx="48">
                  <c:v>1000000.02235174</c:v>
                </c:pt>
                <c:pt idx="49">
                  <c:v>1457142.8509391099</c:v>
                </c:pt>
                <c:pt idx="50">
                  <c:v>1499999.86588955</c:v>
                </c:pt>
                <c:pt idx="51">
                  <c:v>1785714.2305952001</c:v>
                </c:pt>
                <c:pt idx="52">
                  <c:v>1982142.8495159</c:v>
                </c:pt>
                <c:pt idx="53">
                  <c:v>2244897.9523025402</c:v>
                </c:pt>
                <c:pt idx="54">
                  <c:v>2500000.0558793601</c:v>
                </c:pt>
                <c:pt idx="55">
                  <c:v>2629999.9012052999</c:v>
                </c:pt>
                <c:pt idx="56">
                  <c:v>2800000</c:v>
                </c:pt>
                <c:pt idx="57">
                  <c:v>3095238.19187601</c:v>
                </c:pt>
                <c:pt idx="58">
                  <c:v>3571428.53804935</c:v>
                </c:pt>
                <c:pt idx="59">
                  <c:v>3642857.22232641</c:v>
                </c:pt>
                <c:pt idx="60">
                  <c:v>4119047.65822887</c:v>
                </c:pt>
                <c:pt idx="61">
                  <c:v>4250000.1005828399</c:v>
                </c:pt>
                <c:pt idx="62">
                  <c:v>4328571.3520096401</c:v>
                </c:pt>
                <c:pt idx="63">
                  <c:v>4666666.8333333302</c:v>
                </c:pt>
                <c:pt idx="64">
                  <c:v>4945000</c:v>
                </c:pt>
                <c:pt idx="65">
                  <c:v>5190476.21395123</c:v>
                </c:pt>
                <c:pt idx="66">
                  <c:v>5975000.1642853096</c:v>
                </c:pt>
                <c:pt idx="67">
                  <c:v>6080000</c:v>
                </c:pt>
                <c:pt idx="68">
                  <c:v>6666666.7695978498</c:v>
                </c:pt>
                <c:pt idx="69">
                  <c:v>6800000</c:v>
                </c:pt>
                <c:pt idx="70">
                  <c:v>7149999.8748302497</c:v>
                </c:pt>
                <c:pt idx="71">
                  <c:v>7666666.5</c:v>
                </c:pt>
                <c:pt idx="72">
                  <c:v>8249999.8323619403</c:v>
                </c:pt>
                <c:pt idx="73">
                  <c:v>8420000</c:v>
                </c:pt>
                <c:pt idx="74">
                  <c:v>9166666.1059303693</c:v>
                </c:pt>
                <c:pt idx="75">
                  <c:v>9900000.2235174198</c:v>
                </c:pt>
                <c:pt idx="76">
                  <c:v>9971428.8774801791</c:v>
                </c:pt>
                <c:pt idx="77">
                  <c:v>10000000.0833333</c:v>
                </c:pt>
                <c:pt idx="78">
                  <c:v>10233333.03125</c:v>
                </c:pt>
                <c:pt idx="79">
                  <c:v>10250000.6590039</c:v>
                </c:pt>
                <c:pt idx="80">
                  <c:v>11800000</c:v>
                </c:pt>
                <c:pt idx="81">
                  <c:v>11875000.335276101</c:v>
                </c:pt>
                <c:pt idx="82">
                  <c:v>12499999.7206032</c:v>
                </c:pt>
                <c:pt idx="83">
                  <c:v>12571428.597118201</c:v>
                </c:pt>
                <c:pt idx="84">
                  <c:v>12857142.849893199</c:v>
                </c:pt>
                <c:pt idx="85">
                  <c:v>13411404.1217064</c:v>
                </c:pt>
                <c:pt idx="86">
                  <c:v>13500000</c:v>
                </c:pt>
                <c:pt idx="87">
                  <c:v>14285714.224893199</c:v>
                </c:pt>
                <c:pt idx="88">
                  <c:v>14500000</c:v>
                </c:pt>
                <c:pt idx="89">
                  <c:v>14791667.011256</c:v>
                </c:pt>
                <c:pt idx="90">
                  <c:v>15797656.583946301</c:v>
                </c:pt>
                <c:pt idx="91">
                  <c:v>16666666.016509101</c:v>
                </c:pt>
                <c:pt idx="92">
                  <c:v>17000000</c:v>
                </c:pt>
                <c:pt idx="93">
                  <c:v>17657142.823094301</c:v>
                </c:pt>
                <c:pt idx="94">
                  <c:v>19047619.1057848</c:v>
                </c:pt>
                <c:pt idx="95">
                  <c:v>20500000</c:v>
                </c:pt>
                <c:pt idx="96">
                  <c:v>21056000</c:v>
                </c:pt>
                <c:pt idx="97">
                  <c:v>21428571.680689398</c:v>
                </c:pt>
                <c:pt idx="98">
                  <c:v>21785714.171674799</c:v>
                </c:pt>
                <c:pt idx="99">
                  <c:v>24749999.8946275</c:v>
                </c:pt>
                <c:pt idx="100">
                  <c:v>25000000.2846279</c:v>
                </c:pt>
                <c:pt idx="101">
                  <c:v>26459998.749892</c:v>
                </c:pt>
                <c:pt idx="102">
                  <c:v>26500000</c:v>
                </c:pt>
                <c:pt idx="103">
                  <c:v>28500000</c:v>
                </c:pt>
                <c:pt idx="104">
                  <c:v>31549999.365955599</c:v>
                </c:pt>
                <c:pt idx="105">
                  <c:v>32946427.824760299</c:v>
                </c:pt>
                <c:pt idx="106">
                  <c:v>38750001.344037503</c:v>
                </c:pt>
                <c:pt idx="107">
                  <c:v>42857144.236912698</c:v>
                </c:pt>
                <c:pt idx="108">
                  <c:v>48000000</c:v>
                </c:pt>
                <c:pt idx="109">
                  <c:v>50000000.390412703</c:v>
                </c:pt>
                <c:pt idx="110">
                  <c:v>52571429.460194498</c:v>
                </c:pt>
                <c:pt idx="111">
                  <c:v>85000002.979562595</c:v>
                </c:pt>
                <c:pt idx="112">
                  <c:v>107142860.76446199</c:v>
                </c:pt>
              </c:numCache>
            </c:numRef>
          </c:val>
          <c:extLst>
            <c:ext xmlns:c16="http://schemas.microsoft.com/office/drawing/2014/chart" uri="{C3380CC4-5D6E-409C-BE32-E72D297353CC}">
              <c16:uniqueId val="{00000001-8D1D-4F2C-82A3-52489D2D97F8}"/>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600" b="0" i="0" u="none" strike="noStrike" baseline="0"/>
              <a:t>Hari kerja/hektar/tahun</a:t>
            </a:r>
            <a:endParaRPr lang="en-AU" sz="1600" b="0" i="0" u="none" strike="noStrike" kern="1200" spc="0" baseline="0">
              <a:solidFill>
                <a:sysClr val="windowText" lastClr="000000">
                  <a:lumMod val="65000"/>
                  <a:lumOff val="3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Labour days</c:v>
          </c:tx>
          <c:spPr>
            <a:solidFill>
              <a:schemeClr val="accent1">
                <a:lumMod val="20000"/>
                <a:lumOff val="80000"/>
              </a:schemeClr>
            </a:solidFill>
            <a:ln>
              <a:noFill/>
            </a:ln>
            <a:effectLst/>
          </c:spPr>
          <c:invertIfNegative val="0"/>
          <c:val>
            <c:numRef>
              <c:f>'Kopi analysis - labour'!$G$4:$G$116</c:f>
              <c:numCache>
                <c:formatCode>General</c:formatCode>
                <c:ptCount val="113"/>
                <c:pt idx="0">
                  <c:v>0</c:v>
                </c:pt>
                <c:pt idx="1">
                  <c:v>0</c:v>
                </c:pt>
                <c:pt idx="2">
                  <c:v>3.3333332008785699</c:v>
                </c:pt>
                <c:pt idx="3">
                  <c:v>3.3333333333333299</c:v>
                </c:pt>
                <c:pt idx="4">
                  <c:v>8.9285711529759801</c:v>
                </c:pt>
                <c:pt idx="5">
                  <c:v>14.2857142248932</c:v>
                </c:pt>
                <c:pt idx="6">
                  <c:v>31</c:v>
                </c:pt>
                <c:pt idx="7">
                  <c:v>35.714285562233101</c:v>
                </c:pt>
                <c:pt idx="8">
                  <c:v>42.857142023025403</c:v>
                </c:pt>
                <c:pt idx="9">
                  <c:v>46.428571230903003</c:v>
                </c:pt>
                <c:pt idx="10">
                  <c:v>49.999999787126299</c:v>
                </c:pt>
                <c:pt idx="11">
                  <c:v>52.5</c:v>
                </c:pt>
                <c:pt idx="12">
                  <c:v>55.714286663094398</c:v>
                </c:pt>
                <c:pt idx="13">
                  <c:v>67</c:v>
                </c:pt>
                <c:pt idx="14">
                  <c:v>69</c:v>
                </c:pt>
                <c:pt idx="15">
                  <c:v>71</c:v>
                </c:pt>
                <c:pt idx="16">
                  <c:v>71.428572644992798</c:v>
                </c:pt>
                <c:pt idx="17">
                  <c:v>73.3333333333333</c:v>
                </c:pt>
                <c:pt idx="18">
                  <c:v>74.285715550792503</c:v>
                </c:pt>
                <c:pt idx="19">
                  <c:v>76</c:v>
                </c:pt>
                <c:pt idx="20">
                  <c:v>77.5</c:v>
                </c:pt>
                <c:pt idx="21">
                  <c:v>78</c:v>
                </c:pt>
                <c:pt idx="22">
                  <c:v>78.400000000000006</c:v>
                </c:pt>
                <c:pt idx="23">
                  <c:v>79</c:v>
                </c:pt>
                <c:pt idx="24">
                  <c:v>81.250001816079106</c:v>
                </c:pt>
                <c:pt idx="25">
                  <c:v>83.3333359351235</c:v>
                </c:pt>
                <c:pt idx="26">
                  <c:v>84</c:v>
                </c:pt>
                <c:pt idx="27">
                  <c:v>89</c:v>
                </c:pt>
                <c:pt idx="28">
                  <c:v>89.285711529759794</c:v>
                </c:pt>
                <c:pt idx="29">
                  <c:v>99.999999574252499</c:v>
                </c:pt>
                <c:pt idx="30">
                  <c:v>110</c:v>
                </c:pt>
                <c:pt idx="31">
                  <c:v>111.66666222943201</c:v>
                </c:pt>
                <c:pt idx="32">
                  <c:v>113.888884363351</c:v>
                </c:pt>
                <c:pt idx="33">
                  <c:v>125.00000279396799</c:v>
                </c:pt>
                <c:pt idx="34">
                  <c:v>125.714287855187</c:v>
                </c:pt>
                <c:pt idx="35">
                  <c:v>130</c:v>
                </c:pt>
                <c:pt idx="36">
                  <c:v>132</c:v>
                </c:pt>
                <c:pt idx="37">
                  <c:v>150.00000255448501</c:v>
                </c:pt>
                <c:pt idx="38">
                  <c:v>156</c:v>
                </c:pt>
                <c:pt idx="39">
                  <c:v>157</c:v>
                </c:pt>
                <c:pt idx="40">
                  <c:v>157.499997653067</c:v>
                </c:pt>
                <c:pt idx="41">
                  <c:v>165</c:v>
                </c:pt>
                <c:pt idx="42">
                  <c:v>167.85714214249501</c:v>
                </c:pt>
                <c:pt idx="43">
                  <c:v>169.99999746680299</c:v>
                </c:pt>
                <c:pt idx="44">
                  <c:v>171.428570698719</c:v>
                </c:pt>
                <c:pt idx="45">
                  <c:v>171.87500384170599</c:v>
                </c:pt>
                <c:pt idx="46">
                  <c:v>172</c:v>
                </c:pt>
                <c:pt idx="47">
                  <c:v>173</c:v>
                </c:pt>
                <c:pt idx="48">
                  <c:v>175</c:v>
                </c:pt>
                <c:pt idx="49">
                  <c:v>176.19048169140399</c:v>
                </c:pt>
                <c:pt idx="50">
                  <c:v>180.952386601982</c:v>
                </c:pt>
                <c:pt idx="51">
                  <c:v>183.33333905727201</c:v>
                </c:pt>
                <c:pt idx="52">
                  <c:v>185.714291512561</c:v>
                </c:pt>
                <c:pt idx="53">
                  <c:v>192.85714203605801</c:v>
                </c:pt>
                <c:pt idx="54">
                  <c:v>192.857148878429</c:v>
                </c:pt>
                <c:pt idx="55">
                  <c:v>200.00000340598001</c:v>
                </c:pt>
                <c:pt idx="56">
                  <c:v>200.5</c:v>
                </c:pt>
                <c:pt idx="57">
                  <c:v>207.333333333333</c:v>
                </c:pt>
                <c:pt idx="58">
                  <c:v>210.71428481717501</c:v>
                </c:pt>
                <c:pt idx="59">
                  <c:v>214</c:v>
                </c:pt>
                <c:pt idx="60">
                  <c:v>220.00000374657799</c:v>
                </c:pt>
                <c:pt idx="61">
                  <c:v>222.499996684492</c:v>
                </c:pt>
                <c:pt idx="62">
                  <c:v>227.083338409041</c:v>
                </c:pt>
                <c:pt idx="63">
                  <c:v>238</c:v>
                </c:pt>
                <c:pt idx="64">
                  <c:v>238.095241305239</c:v>
                </c:pt>
                <c:pt idx="65">
                  <c:v>240.62500537838801</c:v>
                </c:pt>
                <c:pt idx="66">
                  <c:v>250.00000558793599</c:v>
                </c:pt>
                <c:pt idx="67">
                  <c:v>257.14285604807799</c:v>
                </c:pt>
                <c:pt idx="68">
                  <c:v>258.33333910753299</c:v>
                </c:pt>
                <c:pt idx="69">
                  <c:v>260.71428460430099</c:v>
                </c:pt>
                <c:pt idx="70">
                  <c:v>266.66667262713099</c:v>
                </c:pt>
                <c:pt idx="71">
                  <c:v>272</c:v>
                </c:pt>
                <c:pt idx="72">
                  <c:v>278.57142738541802</c:v>
                </c:pt>
                <c:pt idx="73">
                  <c:v>283.33333966632699</c:v>
                </c:pt>
                <c:pt idx="74">
                  <c:v>296</c:v>
                </c:pt>
                <c:pt idx="75">
                  <c:v>309</c:v>
                </c:pt>
                <c:pt idx="76">
                  <c:v>314.28571294765101</c:v>
                </c:pt>
                <c:pt idx="77">
                  <c:v>326.66665368610001</c:v>
                </c:pt>
                <c:pt idx="78">
                  <c:v>333.333343740494</c:v>
                </c:pt>
                <c:pt idx="79">
                  <c:v>336</c:v>
                </c:pt>
                <c:pt idx="80">
                  <c:v>351.51513754719502</c:v>
                </c:pt>
                <c:pt idx="81">
                  <c:v>357.14285562233101</c:v>
                </c:pt>
                <c:pt idx="82">
                  <c:v>374.99999441206501</c:v>
                </c:pt>
                <c:pt idx="83">
                  <c:v>375.000008381903</c:v>
                </c:pt>
                <c:pt idx="84">
                  <c:v>376.19048793569999</c:v>
                </c:pt>
                <c:pt idx="85">
                  <c:v>383.333341901501</c:v>
                </c:pt>
                <c:pt idx="86">
                  <c:v>404.99998390674699</c:v>
                </c:pt>
                <c:pt idx="87">
                  <c:v>412</c:v>
                </c:pt>
                <c:pt idx="88">
                  <c:v>412.500009220094</c:v>
                </c:pt>
                <c:pt idx="89">
                  <c:v>446.5</c:v>
                </c:pt>
                <c:pt idx="90">
                  <c:v>454</c:v>
                </c:pt>
                <c:pt idx="91">
                  <c:v>457.14285519658301</c:v>
                </c:pt>
                <c:pt idx="92">
                  <c:v>464.99999307095999</c:v>
                </c:pt>
                <c:pt idx="93">
                  <c:v>506.57895372514901</c:v>
                </c:pt>
                <c:pt idx="94">
                  <c:v>542.85715210194496</c:v>
                </c:pt>
                <c:pt idx="95">
                  <c:v>566</c:v>
                </c:pt>
                <c:pt idx="96">
                  <c:v>587.50001313164898</c:v>
                </c:pt>
                <c:pt idx="97">
                  <c:v>589.99999120831501</c:v>
                </c:pt>
                <c:pt idx="98">
                  <c:v>600.00001341104496</c:v>
                </c:pt>
                <c:pt idx="99">
                  <c:v>607.14285455796198</c:v>
                </c:pt>
                <c:pt idx="100">
                  <c:v>632.14285445152495</c:v>
                </c:pt>
                <c:pt idx="101">
                  <c:v>664.99999009072803</c:v>
                </c:pt>
                <c:pt idx="102">
                  <c:v>688.09525957859103</c:v>
                </c:pt>
                <c:pt idx="103">
                  <c:v>707.14285413221398</c:v>
                </c:pt>
                <c:pt idx="104">
                  <c:v>867.85713916226302</c:v>
                </c:pt>
                <c:pt idx="105">
                  <c:v>1064.2857475142901</c:v>
                </c:pt>
                <c:pt idx="106">
                  <c:v>1123.80955889652</c:v>
                </c:pt>
                <c:pt idx="107">
                  <c:v>1223.2142479577101</c:v>
                </c:pt>
                <c:pt idx="108">
                  <c:v>1308</c:v>
                </c:pt>
                <c:pt idx="109">
                  <c:v>1375.00003073365</c:v>
                </c:pt>
                <c:pt idx="110">
                  <c:v>1612.50003604218</c:v>
                </c:pt>
                <c:pt idx="111">
                  <c:v>2738.0953357257199</c:v>
                </c:pt>
                <c:pt idx="112">
                  <c:v>3085.7142725769399</c:v>
                </c:pt>
              </c:numCache>
            </c:numRef>
          </c:val>
          <c:extLst>
            <c:ext xmlns:c16="http://schemas.microsoft.com/office/drawing/2014/chart" uri="{C3380CC4-5D6E-409C-BE32-E72D297353CC}">
              <c16:uniqueId val="{00000000-32E2-4110-9BF8-A665AB669F7D}"/>
            </c:ext>
          </c:extLst>
        </c:ser>
        <c:ser>
          <c:idx val="1"/>
          <c:order val="1"/>
          <c:tx>
            <c:v>Selected data</c:v>
          </c:tx>
          <c:spPr>
            <a:solidFill>
              <a:schemeClr val="accent2"/>
            </a:solidFill>
            <a:ln>
              <a:noFill/>
            </a:ln>
            <a:effectLst/>
          </c:spPr>
          <c:invertIfNegative val="0"/>
          <c:val>
            <c:numRef>
              <c:f>'Kopi analysis - labour'!$AJ$4:$AJ$116</c:f>
              <c:numCache>
                <c:formatCode>General</c:formatCode>
                <c:ptCount val="113"/>
                <c:pt idx="0">
                  <c:v>0</c:v>
                </c:pt>
                <c:pt idx="1">
                  <c:v>0</c:v>
                </c:pt>
                <c:pt idx="2">
                  <c:v>3.3333332008785699</c:v>
                </c:pt>
                <c:pt idx="3">
                  <c:v>3.3333333333333299</c:v>
                </c:pt>
                <c:pt idx="4">
                  <c:v>8.9285711529759801</c:v>
                </c:pt>
                <c:pt idx="5">
                  <c:v>14.2857142248932</c:v>
                </c:pt>
                <c:pt idx="6">
                  <c:v>31</c:v>
                </c:pt>
                <c:pt idx="7">
                  <c:v>35.714285562233101</c:v>
                </c:pt>
                <c:pt idx="8">
                  <c:v>42.857142023025403</c:v>
                </c:pt>
                <c:pt idx="9">
                  <c:v>46.428571230903003</c:v>
                </c:pt>
                <c:pt idx="10">
                  <c:v>49.999999787126299</c:v>
                </c:pt>
                <c:pt idx="11">
                  <c:v>52.5</c:v>
                </c:pt>
                <c:pt idx="12">
                  <c:v>55.714286663094398</c:v>
                </c:pt>
                <c:pt idx="13">
                  <c:v>67</c:v>
                </c:pt>
                <c:pt idx="14">
                  <c:v>69</c:v>
                </c:pt>
                <c:pt idx="15">
                  <c:v>71</c:v>
                </c:pt>
                <c:pt idx="16">
                  <c:v>71.428572644992798</c:v>
                </c:pt>
                <c:pt idx="17">
                  <c:v>73.3333333333333</c:v>
                </c:pt>
                <c:pt idx="18">
                  <c:v>74.285715550792503</c:v>
                </c:pt>
                <c:pt idx="19">
                  <c:v>76</c:v>
                </c:pt>
                <c:pt idx="20">
                  <c:v>77.5</c:v>
                </c:pt>
                <c:pt idx="21">
                  <c:v>78</c:v>
                </c:pt>
                <c:pt idx="22">
                  <c:v>78.400000000000006</c:v>
                </c:pt>
                <c:pt idx="23">
                  <c:v>79</c:v>
                </c:pt>
                <c:pt idx="24">
                  <c:v>81.250001816079106</c:v>
                </c:pt>
                <c:pt idx="25">
                  <c:v>83.3333359351235</c:v>
                </c:pt>
                <c:pt idx="26">
                  <c:v>84</c:v>
                </c:pt>
                <c:pt idx="27">
                  <c:v>89</c:v>
                </c:pt>
                <c:pt idx="28">
                  <c:v>89.285711529759794</c:v>
                </c:pt>
                <c:pt idx="29">
                  <c:v>99.999999574252499</c:v>
                </c:pt>
                <c:pt idx="30">
                  <c:v>110</c:v>
                </c:pt>
                <c:pt idx="31">
                  <c:v>111.66666222943201</c:v>
                </c:pt>
                <c:pt idx="32">
                  <c:v>113.888884363351</c:v>
                </c:pt>
                <c:pt idx="33">
                  <c:v>125.00000279396799</c:v>
                </c:pt>
                <c:pt idx="34">
                  <c:v>125.714287855187</c:v>
                </c:pt>
                <c:pt idx="35">
                  <c:v>130</c:v>
                </c:pt>
                <c:pt idx="36">
                  <c:v>132</c:v>
                </c:pt>
                <c:pt idx="37">
                  <c:v>150.00000255448501</c:v>
                </c:pt>
                <c:pt idx="38">
                  <c:v>156</c:v>
                </c:pt>
                <c:pt idx="39">
                  <c:v>157</c:v>
                </c:pt>
                <c:pt idx="40">
                  <c:v>157.499997653067</c:v>
                </c:pt>
                <c:pt idx="41">
                  <c:v>165</c:v>
                </c:pt>
                <c:pt idx="42">
                  <c:v>167.85714214249501</c:v>
                </c:pt>
                <c:pt idx="43">
                  <c:v>169.99999746680299</c:v>
                </c:pt>
                <c:pt idx="44">
                  <c:v>171.428570698719</c:v>
                </c:pt>
                <c:pt idx="45">
                  <c:v>171.87500384170599</c:v>
                </c:pt>
                <c:pt idx="46">
                  <c:v>172</c:v>
                </c:pt>
                <c:pt idx="47">
                  <c:v>173</c:v>
                </c:pt>
                <c:pt idx="48">
                  <c:v>175</c:v>
                </c:pt>
                <c:pt idx="49">
                  <c:v>176.19048169140399</c:v>
                </c:pt>
                <c:pt idx="50">
                  <c:v>180.952386601982</c:v>
                </c:pt>
                <c:pt idx="51">
                  <c:v>183.33333905727201</c:v>
                </c:pt>
                <c:pt idx="52">
                  <c:v>185.714291512561</c:v>
                </c:pt>
                <c:pt idx="53">
                  <c:v>192.85714203605801</c:v>
                </c:pt>
                <c:pt idx="54">
                  <c:v>192.857148878429</c:v>
                </c:pt>
                <c:pt idx="55">
                  <c:v>200.00000340598001</c:v>
                </c:pt>
                <c:pt idx="56">
                  <c:v>200.5</c:v>
                </c:pt>
                <c:pt idx="57">
                  <c:v>207.333333333333</c:v>
                </c:pt>
                <c:pt idx="58">
                  <c:v>210.71428481717501</c:v>
                </c:pt>
                <c:pt idx="59">
                  <c:v>214</c:v>
                </c:pt>
                <c:pt idx="60">
                  <c:v>220.00000374657799</c:v>
                </c:pt>
                <c:pt idx="61">
                  <c:v>222.499996684492</c:v>
                </c:pt>
                <c:pt idx="62">
                  <c:v>227.083338409041</c:v>
                </c:pt>
                <c:pt idx="63">
                  <c:v>238</c:v>
                </c:pt>
                <c:pt idx="64">
                  <c:v>238.095241305239</c:v>
                </c:pt>
                <c:pt idx="65">
                  <c:v>240.62500537838801</c:v>
                </c:pt>
                <c:pt idx="66">
                  <c:v>250.00000558793599</c:v>
                </c:pt>
                <c:pt idx="67">
                  <c:v>257.14285604807799</c:v>
                </c:pt>
                <c:pt idx="68">
                  <c:v>258.33333910753299</c:v>
                </c:pt>
                <c:pt idx="69">
                  <c:v>260.71428460430099</c:v>
                </c:pt>
                <c:pt idx="70">
                  <c:v>266.66667262713099</c:v>
                </c:pt>
                <c:pt idx="71">
                  <c:v>272</c:v>
                </c:pt>
                <c:pt idx="72">
                  <c:v>278.57142738541802</c:v>
                </c:pt>
                <c:pt idx="73">
                  <c:v>283.33333966632699</c:v>
                </c:pt>
                <c:pt idx="74">
                  <c:v>296</c:v>
                </c:pt>
                <c:pt idx="75">
                  <c:v>309</c:v>
                </c:pt>
                <c:pt idx="76">
                  <c:v>314.28571294765101</c:v>
                </c:pt>
                <c:pt idx="77">
                  <c:v>326.66665368610001</c:v>
                </c:pt>
                <c:pt idx="78">
                  <c:v>333.333343740494</c:v>
                </c:pt>
                <c:pt idx="79">
                  <c:v>336</c:v>
                </c:pt>
                <c:pt idx="80">
                  <c:v>351.51513754719502</c:v>
                </c:pt>
                <c:pt idx="81">
                  <c:v>357.14285562233101</c:v>
                </c:pt>
                <c:pt idx="82">
                  <c:v>374.99999441206501</c:v>
                </c:pt>
                <c:pt idx="83">
                  <c:v>375.000008381903</c:v>
                </c:pt>
                <c:pt idx="84">
                  <c:v>376.19048793569999</c:v>
                </c:pt>
                <c:pt idx="85">
                  <c:v>383.333341901501</c:v>
                </c:pt>
                <c:pt idx="86">
                  <c:v>404.99998390674699</c:v>
                </c:pt>
                <c:pt idx="87">
                  <c:v>412</c:v>
                </c:pt>
                <c:pt idx="88">
                  <c:v>412.500009220094</c:v>
                </c:pt>
                <c:pt idx="89">
                  <c:v>446.5</c:v>
                </c:pt>
                <c:pt idx="90">
                  <c:v>454</c:v>
                </c:pt>
                <c:pt idx="91">
                  <c:v>457.14285519658301</c:v>
                </c:pt>
                <c:pt idx="92">
                  <c:v>464.99999307095999</c:v>
                </c:pt>
                <c:pt idx="93">
                  <c:v>506.57895372514901</c:v>
                </c:pt>
                <c:pt idx="94">
                  <c:v>542.85715210194496</c:v>
                </c:pt>
                <c:pt idx="95">
                  <c:v>566</c:v>
                </c:pt>
                <c:pt idx="96">
                  <c:v>587.50001313164898</c:v>
                </c:pt>
                <c:pt idx="97">
                  <c:v>589.99999120831501</c:v>
                </c:pt>
                <c:pt idx="98">
                  <c:v>600.00001341104496</c:v>
                </c:pt>
                <c:pt idx="99">
                  <c:v>607.14285455796198</c:v>
                </c:pt>
                <c:pt idx="100">
                  <c:v>632.14285445152495</c:v>
                </c:pt>
                <c:pt idx="101">
                  <c:v>664.99999009072803</c:v>
                </c:pt>
                <c:pt idx="102">
                  <c:v>688.09525957859103</c:v>
                </c:pt>
                <c:pt idx="103">
                  <c:v>707.14285413221398</c:v>
                </c:pt>
                <c:pt idx="104">
                  <c:v>867.85713916226302</c:v>
                </c:pt>
                <c:pt idx="105">
                  <c:v>1064.2857475142901</c:v>
                </c:pt>
                <c:pt idx="106">
                  <c:v>1123.80955889652</c:v>
                </c:pt>
                <c:pt idx="107">
                  <c:v>1223.2142479577101</c:v>
                </c:pt>
                <c:pt idx="108">
                  <c:v>1308</c:v>
                </c:pt>
                <c:pt idx="109">
                  <c:v>1375.00003073365</c:v>
                </c:pt>
                <c:pt idx="110">
                  <c:v>1612.50003604218</c:v>
                </c:pt>
                <c:pt idx="111">
                  <c:v>2738.0953357257199</c:v>
                </c:pt>
                <c:pt idx="112">
                  <c:v>3085.7142725769399</c:v>
                </c:pt>
              </c:numCache>
            </c:numRef>
          </c:val>
          <c:extLst>
            <c:ext xmlns:c16="http://schemas.microsoft.com/office/drawing/2014/chart" uri="{C3380CC4-5D6E-409C-BE32-E72D297353CC}">
              <c16:uniqueId val="{00000001-32E2-4110-9BF8-A665AB669F7D}"/>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800" b="0" i="0" baseline="0">
                <a:effectLst/>
              </a:rPr>
              <a:t>Pendapatan (rupiah/hektar/tahun)</a:t>
            </a:r>
            <a:endParaRPr lang="en-AU" sz="1600">
              <a:effectLst/>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Revenue</c:v>
          </c:tx>
          <c:spPr>
            <a:solidFill>
              <a:schemeClr val="accent1">
                <a:lumMod val="20000"/>
                <a:lumOff val="80000"/>
              </a:schemeClr>
            </a:solidFill>
            <a:ln>
              <a:noFill/>
            </a:ln>
            <a:effectLst/>
          </c:spPr>
          <c:invertIfNegative val="0"/>
          <c:val>
            <c:numRef>
              <c:f>'Data - annual crops - revenue'!$C$4:$C$445</c:f>
              <c:numCache>
                <c:formatCode>_-* #,##0_-;\-* #,##0_-;_-* "-"??_-;_-@_-</c:formatCode>
                <c:ptCount val="442"/>
                <c:pt idx="0">
                  <c:v>1071428.5668669899</c:v>
                </c:pt>
                <c:pt idx="1">
                  <c:v>1166666.6927437</c:v>
                </c:pt>
                <c:pt idx="2">
                  <c:v>1814285.7451828199</c:v>
                </c:pt>
                <c:pt idx="3">
                  <c:v>2374169.0002502599</c:v>
                </c:pt>
                <c:pt idx="4">
                  <c:v>2435064.9482595902</c:v>
                </c:pt>
                <c:pt idx="5">
                  <c:v>3571428.5562232998</c:v>
                </c:pt>
                <c:pt idx="6">
                  <c:v>4008908.67745391</c:v>
                </c:pt>
                <c:pt idx="7">
                  <c:v>4285714.3586995704</c:v>
                </c:pt>
                <c:pt idx="8">
                  <c:v>4285714.3586995704</c:v>
                </c:pt>
                <c:pt idx="9">
                  <c:v>4755664.99265745</c:v>
                </c:pt>
                <c:pt idx="10">
                  <c:v>4812500.1075677602</c:v>
                </c:pt>
                <c:pt idx="11">
                  <c:v>5000000.1561074099</c:v>
                </c:pt>
                <c:pt idx="12">
                  <c:v>5178571.4065237902</c:v>
                </c:pt>
                <c:pt idx="13">
                  <c:v>5250000.0707805203</c:v>
                </c:pt>
                <c:pt idx="14">
                  <c:v>5357143.0244007902</c:v>
                </c:pt>
                <c:pt idx="15">
                  <c:v>5357143.0244007902</c:v>
                </c:pt>
                <c:pt idx="16">
                  <c:v>5523809.6962710395</c:v>
                </c:pt>
                <c:pt idx="17">
                  <c:v>6000000.1021793904</c:v>
                </c:pt>
                <c:pt idx="18">
                  <c:v>6526785.5128254397</c:v>
                </c:pt>
                <c:pt idx="19">
                  <c:v>6562500.1466833102</c:v>
                </c:pt>
                <c:pt idx="20">
                  <c:v>6628571.6355252499</c:v>
                </c:pt>
                <c:pt idx="21">
                  <c:v>6709620.3127208902</c:v>
                </c:pt>
                <c:pt idx="22">
                  <c:v>6857143.0712330202</c:v>
                </c:pt>
                <c:pt idx="23">
                  <c:v>6874999.9707298595</c:v>
                </c:pt>
                <c:pt idx="24">
                  <c:v>7142857.1124466099</c:v>
                </c:pt>
                <c:pt idx="25">
                  <c:v>7397959.0959328804</c:v>
                </c:pt>
                <c:pt idx="26">
                  <c:v>7857142.8236912703</c:v>
                </c:pt>
                <c:pt idx="27">
                  <c:v>8035714.2515024403</c:v>
                </c:pt>
                <c:pt idx="28">
                  <c:v>8048979.4351815302</c:v>
                </c:pt>
                <c:pt idx="29">
                  <c:v>8699999.9629599694</c:v>
                </c:pt>
                <c:pt idx="30">
                  <c:v>8720000</c:v>
                </c:pt>
                <c:pt idx="31">
                  <c:v>8999999.8658895493</c:v>
                </c:pt>
                <c:pt idx="32">
                  <c:v>9107142.8183694296</c:v>
                </c:pt>
                <c:pt idx="33">
                  <c:v>9914285.67207589</c:v>
                </c:pt>
                <c:pt idx="34">
                  <c:v>9999999.6026357207</c:v>
                </c:pt>
                <c:pt idx="35">
                  <c:v>9999999.8509883899</c:v>
                </c:pt>
                <c:pt idx="36">
                  <c:v>10357142.5374521</c:v>
                </c:pt>
                <c:pt idx="37">
                  <c:v>10476190.8032727</c:v>
                </c:pt>
                <c:pt idx="38">
                  <c:v>10714285.6686699</c:v>
                </c:pt>
                <c:pt idx="39">
                  <c:v>10714285.6686699</c:v>
                </c:pt>
                <c:pt idx="40">
                  <c:v>11107142.8098545</c:v>
                </c:pt>
                <c:pt idx="41">
                  <c:v>11249999.952103401</c:v>
                </c:pt>
                <c:pt idx="42">
                  <c:v>11250000.251457101</c:v>
                </c:pt>
                <c:pt idx="43">
                  <c:v>11428571.3799146</c:v>
                </c:pt>
                <c:pt idx="44">
                  <c:v>11688311.977840099</c:v>
                </c:pt>
                <c:pt idx="45">
                  <c:v>11710714.2358562</c:v>
                </c:pt>
                <c:pt idx="46">
                  <c:v>11831103.877042999</c:v>
                </c:pt>
                <c:pt idx="47">
                  <c:v>11836735.0034444</c:v>
                </c:pt>
                <c:pt idx="48">
                  <c:v>12000000</c:v>
                </c:pt>
                <c:pt idx="49">
                  <c:v>12043189.70503</c:v>
                </c:pt>
                <c:pt idx="50">
                  <c:v>12052381.0961593</c:v>
                </c:pt>
                <c:pt idx="51">
                  <c:v>12137500.2712943</c:v>
                </c:pt>
                <c:pt idx="52">
                  <c:v>12142857.0911592</c:v>
                </c:pt>
                <c:pt idx="53">
                  <c:v>12321428.7369531</c:v>
                </c:pt>
                <c:pt idx="54">
                  <c:v>12428571.3756571</c:v>
                </c:pt>
                <c:pt idx="55">
                  <c:v>12456140.507181199</c:v>
                </c:pt>
                <c:pt idx="56">
                  <c:v>12571428.517906001</c:v>
                </c:pt>
                <c:pt idx="57">
                  <c:v>12892857.087966099</c:v>
                </c:pt>
                <c:pt idx="58">
                  <c:v>13020408.503788801</c:v>
                </c:pt>
                <c:pt idx="59">
                  <c:v>13285714.229150699</c:v>
                </c:pt>
                <c:pt idx="60">
                  <c:v>13348214.501363</c:v>
                </c:pt>
                <c:pt idx="61">
                  <c:v>13660714.2275541</c:v>
                </c:pt>
                <c:pt idx="62">
                  <c:v>13714286.142465999</c:v>
                </c:pt>
                <c:pt idx="63">
                  <c:v>13809523.9957039</c:v>
                </c:pt>
                <c:pt idx="64">
                  <c:v>13809523.9957039</c:v>
                </c:pt>
                <c:pt idx="65">
                  <c:v>13999999.9403954</c:v>
                </c:pt>
                <c:pt idx="66">
                  <c:v>14000000.190429701</c:v>
                </c:pt>
                <c:pt idx="67">
                  <c:v>14168000</c:v>
                </c:pt>
                <c:pt idx="68">
                  <c:v>14202380.8517607</c:v>
                </c:pt>
                <c:pt idx="69">
                  <c:v>14285714.224893199</c:v>
                </c:pt>
                <c:pt idx="70">
                  <c:v>14285714.7317355</c:v>
                </c:pt>
                <c:pt idx="71">
                  <c:v>14399999.609375</c:v>
                </c:pt>
                <c:pt idx="72">
                  <c:v>14435042.0714883</c:v>
                </c:pt>
                <c:pt idx="73">
                  <c:v>14500000.324100301</c:v>
                </c:pt>
                <c:pt idx="74">
                  <c:v>14500000.324100301</c:v>
                </c:pt>
                <c:pt idx="75">
                  <c:v>14500000.324100301</c:v>
                </c:pt>
                <c:pt idx="76">
                  <c:v>14610389.6895575</c:v>
                </c:pt>
                <c:pt idx="77">
                  <c:v>14763158.0799901</c:v>
                </c:pt>
                <c:pt idx="78">
                  <c:v>14880952.7282332</c:v>
                </c:pt>
                <c:pt idx="79">
                  <c:v>14914285.650788501</c:v>
                </c:pt>
                <c:pt idx="80">
                  <c:v>15000000.335276101</c:v>
                </c:pt>
                <c:pt idx="81">
                  <c:v>15178571.363949001</c:v>
                </c:pt>
                <c:pt idx="82">
                  <c:v>15535713.806178199</c:v>
                </c:pt>
                <c:pt idx="83">
                  <c:v>15535713.806178199</c:v>
                </c:pt>
                <c:pt idx="84">
                  <c:v>15535713.806178199</c:v>
                </c:pt>
                <c:pt idx="85">
                  <c:v>15714285.6473825</c:v>
                </c:pt>
                <c:pt idx="86">
                  <c:v>15833332.7041732</c:v>
                </c:pt>
                <c:pt idx="87">
                  <c:v>15923214.2179216</c:v>
                </c:pt>
                <c:pt idx="88">
                  <c:v>15949999.762326499</c:v>
                </c:pt>
                <c:pt idx="89">
                  <c:v>16071428.503004899</c:v>
                </c:pt>
                <c:pt idx="90">
                  <c:v>16125901.261175601</c:v>
                </c:pt>
                <c:pt idx="91">
                  <c:v>16312500.364612799</c:v>
                </c:pt>
                <c:pt idx="92">
                  <c:v>16666667.1870247</c:v>
                </c:pt>
                <c:pt idx="93">
                  <c:v>17023809.660318598</c:v>
                </c:pt>
                <c:pt idx="94">
                  <c:v>17053571.3559663</c:v>
                </c:pt>
                <c:pt idx="95">
                  <c:v>17142857.069871899</c:v>
                </c:pt>
                <c:pt idx="96">
                  <c:v>17142857.567498799</c:v>
                </c:pt>
                <c:pt idx="97">
                  <c:v>17142857.6199538</c:v>
                </c:pt>
                <c:pt idx="98">
                  <c:v>17199999.743700001</c:v>
                </c:pt>
                <c:pt idx="99">
                  <c:v>17846154.500746898</c:v>
                </c:pt>
                <c:pt idx="100">
                  <c:v>17857142.652506702</c:v>
                </c:pt>
                <c:pt idx="101">
                  <c:v>18465306.6053732</c:v>
                </c:pt>
                <c:pt idx="102">
                  <c:v>18571428.492361199</c:v>
                </c:pt>
                <c:pt idx="103">
                  <c:v>18961038.8248263</c:v>
                </c:pt>
                <c:pt idx="104">
                  <c:v>19199999.237060599</c:v>
                </c:pt>
                <c:pt idx="105">
                  <c:v>19299999.917830698</c:v>
                </c:pt>
                <c:pt idx="106">
                  <c:v>19333332.5650957</c:v>
                </c:pt>
                <c:pt idx="107">
                  <c:v>19375000.392374899</c:v>
                </c:pt>
                <c:pt idx="108">
                  <c:v>19846022.751231201</c:v>
                </c:pt>
                <c:pt idx="109">
                  <c:v>19890110.293976199</c:v>
                </c:pt>
                <c:pt idx="110">
                  <c:v>20000000</c:v>
                </c:pt>
                <c:pt idx="111">
                  <c:v>20192857.056886598</c:v>
                </c:pt>
                <c:pt idx="112">
                  <c:v>20300000.453740399</c:v>
                </c:pt>
                <c:pt idx="113">
                  <c:v>20357142.770472798</c:v>
                </c:pt>
                <c:pt idx="114">
                  <c:v>20398671.2649947</c:v>
                </c:pt>
                <c:pt idx="115">
                  <c:v>20485714.1984969</c:v>
                </c:pt>
                <c:pt idx="116">
                  <c:v>20523810.164593302</c:v>
                </c:pt>
                <c:pt idx="117">
                  <c:v>20714285.993555799</c:v>
                </c:pt>
                <c:pt idx="118">
                  <c:v>20714286.3610164</c:v>
                </c:pt>
                <c:pt idx="119">
                  <c:v>20857143.2123379</c:v>
                </c:pt>
                <c:pt idx="120">
                  <c:v>20999999.910592999</c:v>
                </c:pt>
                <c:pt idx="121">
                  <c:v>21249999.344082799</c:v>
                </c:pt>
                <c:pt idx="122">
                  <c:v>21280000</c:v>
                </c:pt>
                <c:pt idx="123">
                  <c:v>21428571.988994099</c:v>
                </c:pt>
                <c:pt idx="124">
                  <c:v>21428572.2469019</c:v>
                </c:pt>
                <c:pt idx="125">
                  <c:v>21447619.717245501</c:v>
                </c:pt>
                <c:pt idx="126">
                  <c:v>21868132.312161598</c:v>
                </c:pt>
                <c:pt idx="127">
                  <c:v>22119048.3096371</c:v>
                </c:pt>
                <c:pt idx="128">
                  <c:v>22205627.1097399</c:v>
                </c:pt>
                <c:pt idx="129">
                  <c:v>22455346.263213899</c:v>
                </c:pt>
                <c:pt idx="130">
                  <c:v>22489796.506544299</c:v>
                </c:pt>
                <c:pt idx="131">
                  <c:v>22833333.843698099</c:v>
                </c:pt>
                <c:pt idx="132">
                  <c:v>23338095.552739501</c:v>
                </c:pt>
                <c:pt idx="133">
                  <c:v>23571428.889218599</c:v>
                </c:pt>
                <c:pt idx="134">
                  <c:v>23857143.020711001</c:v>
                </c:pt>
                <c:pt idx="135">
                  <c:v>23925000.5347654</c:v>
                </c:pt>
                <c:pt idx="136">
                  <c:v>24000000.536441799</c:v>
                </c:pt>
                <c:pt idx="137">
                  <c:v>24126191.229445901</c:v>
                </c:pt>
                <c:pt idx="138">
                  <c:v>24166667.706988499</c:v>
                </c:pt>
                <c:pt idx="139">
                  <c:v>24285714.112564001</c:v>
                </c:pt>
                <c:pt idx="140">
                  <c:v>24619049.154989898</c:v>
                </c:pt>
                <c:pt idx="141">
                  <c:v>24650000.550970402</c:v>
                </c:pt>
                <c:pt idx="142">
                  <c:v>24857142.7513142</c:v>
                </c:pt>
                <c:pt idx="143">
                  <c:v>24999999.893563099</c:v>
                </c:pt>
                <c:pt idx="144">
                  <c:v>25049999.626725901</c:v>
                </c:pt>
                <c:pt idx="145">
                  <c:v>25375000.5671755</c:v>
                </c:pt>
                <c:pt idx="146">
                  <c:v>25375000.5671755</c:v>
                </c:pt>
                <c:pt idx="147">
                  <c:v>25892857.4919447</c:v>
                </c:pt>
                <c:pt idx="148">
                  <c:v>26083928.4603769</c:v>
                </c:pt>
                <c:pt idx="149">
                  <c:v>26085714.174655002</c:v>
                </c:pt>
                <c:pt idx="150">
                  <c:v>26190477.008181699</c:v>
                </c:pt>
                <c:pt idx="151">
                  <c:v>26249999.189749401</c:v>
                </c:pt>
                <c:pt idx="152">
                  <c:v>26600000</c:v>
                </c:pt>
                <c:pt idx="153">
                  <c:v>26640000</c:v>
                </c:pt>
                <c:pt idx="154">
                  <c:v>26702501.240592699</c:v>
                </c:pt>
                <c:pt idx="155">
                  <c:v>27499999.590218101</c:v>
                </c:pt>
                <c:pt idx="156">
                  <c:v>27550000.615790501</c:v>
                </c:pt>
                <c:pt idx="157">
                  <c:v>27884615.308704302</c:v>
                </c:pt>
                <c:pt idx="158">
                  <c:v>28061225.223682798</c:v>
                </c:pt>
                <c:pt idx="159">
                  <c:v>28125000.628642801</c:v>
                </c:pt>
                <c:pt idx="160">
                  <c:v>28303571.308069699</c:v>
                </c:pt>
                <c:pt idx="161">
                  <c:v>28333333.966632701</c:v>
                </c:pt>
                <c:pt idx="162">
                  <c:v>28571428.449786399</c:v>
                </c:pt>
                <c:pt idx="163">
                  <c:v>28571428.449786399</c:v>
                </c:pt>
                <c:pt idx="164">
                  <c:v>28571428.449786399</c:v>
                </c:pt>
                <c:pt idx="165">
                  <c:v>28769840.8071131</c:v>
                </c:pt>
                <c:pt idx="166">
                  <c:v>28799999.570846599</c:v>
                </c:pt>
                <c:pt idx="167">
                  <c:v>28857143.758105598</c:v>
                </c:pt>
                <c:pt idx="168">
                  <c:v>28999999.876533199</c:v>
                </c:pt>
                <c:pt idx="169">
                  <c:v>29000000.648200501</c:v>
                </c:pt>
                <c:pt idx="170">
                  <c:v>29464285.588842299</c:v>
                </c:pt>
                <c:pt idx="171">
                  <c:v>29591837.5086109</c:v>
                </c:pt>
                <c:pt idx="172">
                  <c:v>29761905.1631549</c:v>
                </c:pt>
                <c:pt idx="173">
                  <c:v>29999999.8722758</c:v>
                </c:pt>
                <c:pt idx="174">
                  <c:v>30333334.0113362</c:v>
                </c:pt>
                <c:pt idx="175">
                  <c:v>30851427.980753802</c:v>
                </c:pt>
                <c:pt idx="176">
                  <c:v>31428571.2947651</c:v>
                </c:pt>
                <c:pt idx="177">
                  <c:v>31845238.524575699</c:v>
                </c:pt>
                <c:pt idx="178">
                  <c:v>31899999.524652999</c:v>
                </c:pt>
                <c:pt idx="179">
                  <c:v>31904762.900875799</c:v>
                </c:pt>
                <c:pt idx="180">
                  <c:v>31964285.578198601</c:v>
                </c:pt>
                <c:pt idx="181">
                  <c:v>32142856.657237399</c:v>
                </c:pt>
                <c:pt idx="182">
                  <c:v>32199999.520182598</c:v>
                </c:pt>
                <c:pt idx="183">
                  <c:v>32479999.516010299</c:v>
                </c:pt>
                <c:pt idx="184">
                  <c:v>33124999.506398998</c:v>
                </c:pt>
                <c:pt idx="185">
                  <c:v>33142857.001752298</c:v>
                </c:pt>
                <c:pt idx="186">
                  <c:v>33142857.001752298</c:v>
                </c:pt>
                <c:pt idx="187">
                  <c:v>33250000.7431954</c:v>
                </c:pt>
                <c:pt idx="188">
                  <c:v>33833334.089567304</c:v>
                </c:pt>
                <c:pt idx="189">
                  <c:v>34523809.989259601</c:v>
                </c:pt>
                <c:pt idx="190">
                  <c:v>34523810.601694003</c:v>
                </c:pt>
                <c:pt idx="191">
                  <c:v>34523810.601694003</c:v>
                </c:pt>
                <c:pt idx="192">
                  <c:v>34799999.481439598</c:v>
                </c:pt>
                <c:pt idx="193">
                  <c:v>34803571.8977933</c:v>
                </c:pt>
                <c:pt idx="194">
                  <c:v>34999999.478459403</c:v>
                </c:pt>
                <c:pt idx="195">
                  <c:v>35357143.459271401</c:v>
                </c:pt>
                <c:pt idx="196">
                  <c:v>35357143.961045198</c:v>
                </c:pt>
                <c:pt idx="197">
                  <c:v>35615763.877043799</c:v>
                </c:pt>
                <c:pt idx="198">
                  <c:v>35714285.562233001</c:v>
                </c:pt>
                <c:pt idx="199">
                  <c:v>35714285.562233098</c:v>
                </c:pt>
                <c:pt idx="200">
                  <c:v>35833334.134270802</c:v>
                </c:pt>
                <c:pt idx="201">
                  <c:v>35880000</c:v>
                </c:pt>
                <c:pt idx="202">
                  <c:v>35904763.025761798</c:v>
                </c:pt>
                <c:pt idx="203">
                  <c:v>36000000.1950697</c:v>
                </c:pt>
                <c:pt idx="204">
                  <c:v>36249999.845666498</c:v>
                </c:pt>
                <c:pt idx="205">
                  <c:v>36544851.518711798</c:v>
                </c:pt>
                <c:pt idx="206">
                  <c:v>36607141.727201499</c:v>
                </c:pt>
                <c:pt idx="207">
                  <c:v>36666667.811454304</c:v>
                </c:pt>
                <c:pt idx="208">
                  <c:v>36733334.154387303</c:v>
                </c:pt>
                <c:pt idx="209">
                  <c:v>37193617.115613297</c:v>
                </c:pt>
                <c:pt idx="210">
                  <c:v>37267081.104059398</c:v>
                </c:pt>
                <c:pt idx="211">
                  <c:v>37419354.5509203</c:v>
                </c:pt>
                <c:pt idx="212">
                  <c:v>37976189.865389302</c:v>
                </c:pt>
                <c:pt idx="213">
                  <c:v>37976190.988185599</c:v>
                </c:pt>
                <c:pt idx="214">
                  <c:v>38057142.695115499</c:v>
                </c:pt>
                <c:pt idx="215">
                  <c:v>38095238.608838201</c:v>
                </c:pt>
                <c:pt idx="216">
                  <c:v>38095239.2846279</c:v>
                </c:pt>
                <c:pt idx="217">
                  <c:v>38666666.044760004</c:v>
                </c:pt>
                <c:pt idx="218">
                  <c:v>38666667.530933999</c:v>
                </c:pt>
                <c:pt idx="219">
                  <c:v>39061225.511366397</c:v>
                </c:pt>
                <c:pt idx="220">
                  <c:v>39085714.119307898</c:v>
                </c:pt>
                <c:pt idx="221">
                  <c:v>39612021.484375</c:v>
                </c:pt>
                <c:pt idx="222">
                  <c:v>39714286.954224497</c:v>
                </c:pt>
                <c:pt idx="223">
                  <c:v>39771428.402102701</c:v>
                </c:pt>
                <c:pt idx="224">
                  <c:v>39875000.891275696</c:v>
                </c:pt>
                <c:pt idx="225">
                  <c:v>40000001.248859301</c:v>
                </c:pt>
                <c:pt idx="226">
                  <c:v>40099999.402463503</c:v>
                </c:pt>
                <c:pt idx="227">
                  <c:v>40399999.397993103</c:v>
                </c:pt>
                <c:pt idx="228">
                  <c:v>40599999.3950129</c:v>
                </c:pt>
                <c:pt idx="229">
                  <c:v>40799999.392032601</c:v>
                </c:pt>
                <c:pt idx="230">
                  <c:v>41142856.967692502</c:v>
                </c:pt>
                <c:pt idx="231">
                  <c:v>41142858.4273981</c:v>
                </c:pt>
                <c:pt idx="232">
                  <c:v>41208334.254411399</c:v>
                </c:pt>
                <c:pt idx="233">
                  <c:v>41547461.1163605</c:v>
                </c:pt>
                <c:pt idx="234">
                  <c:v>41596637.697056897</c:v>
                </c:pt>
                <c:pt idx="235">
                  <c:v>41904763.213090703</c:v>
                </c:pt>
                <c:pt idx="236">
                  <c:v>41999999.3741512</c:v>
                </c:pt>
                <c:pt idx="237">
                  <c:v>42857142.674679697</c:v>
                </c:pt>
                <c:pt idx="238">
                  <c:v>42857142.674679697</c:v>
                </c:pt>
                <c:pt idx="239">
                  <c:v>42857143.434942998</c:v>
                </c:pt>
                <c:pt idx="240">
                  <c:v>42942856.960028999</c:v>
                </c:pt>
                <c:pt idx="241">
                  <c:v>43085714.102277897</c:v>
                </c:pt>
                <c:pt idx="242">
                  <c:v>43255000.966824599</c:v>
                </c:pt>
                <c:pt idx="243">
                  <c:v>43367348.072964303</c:v>
                </c:pt>
                <c:pt idx="244">
                  <c:v>43500000.972300798</c:v>
                </c:pt>
                <c:pt idx="245">
                  <c:v>43571429.313445598</c:v>
                </c:pt>
                <c:pt idx="246">
                  <c:v>43956044.8485661</c:v>
                </c:pt>
                <c:pt idx="247">
                  <c:v>45571428.377409399</c:v>
                </c:pt>
                <c:pt idx="248">
                  <c:v>45714286.330605902</c:v>
                </c:pt>
                <c:pt idx="249">
                  <c:v>45714287.141553402</c:v>
                </c:pt>
                <c:pt idx="250">
                  <c:v>46399999.308586098</c:v>
                </c:pt>
                <c:pt idx="251">
                  <c:v>46607141.418534599</c:v>
                </c:pt>
                <c:pt idx="252">
                  <c:v>46874999.800430901</c:v>
                </c:pt>
                <c:pt idx="253">
                  <c:v>47125000</c:v>
                </c:pt>
                <c:pt idx="254">
                  <c:v>47142856.942147598</c:v>
                </c:pt>
                <c:pt idx="255">
                  <c:v>47691031.231918901</c:v>
                </c:pt>
                <c:pt idx="256">
                  <c:v>48333332.555950001</c:v>
                </c:pt>
                <c:pt idx="257">
                  <c:v>48419641.362588704</c:v>
                </c:pt>
                <c:pt idx="258">
                  <c:v>49333334.873593099</c:v>
                </c:pt>
                <c:pt idx="259">
                  <c:v>49408334.437695697</c:v>
                </c:pt>
                <c:pt idx="260">
                  <c:v>49468751.105712697</c:v>
                </c:pt>
                <c:pt idx="261">
                  <c:v>49571428.360379502</c:v>
                </c:pt>
                <c:pt idx="262">
                  <c:v>49714285.502628401</c:v>
                </c:pt>
                <c:pt idx="263">
                  <c:v>49895148.780772403</c:v>
                </c:pt>
                <c:pt idx="264">
                  <c:v>50000000.851494901</c:v>
                </c:pt>
                <c:pt idx="265">
                  <c:v>50000000.938688003</c:v>
                </c:pt>
                <c:pt idx="266">
                  <c:v>50071428.3582507</c:v>
                </c:pt>
                <c:pt idx="267">
                  <c:v>50089285.095583998</c:v>
                </c:pt>
                <c:pt idx="268">
                  <c:v>50285714.0716241</c:v>
                </c:pt>
                <c:pt idx="269">
                  <c:v>50595238.7773633</c:v>
                </c:pt>
                <c:pt idx="270">
                  <c:v>51190476.880626403</c:v>
                </c:pt>
                <c:pt idx="271">
                  <c:v>51428571.209615603</c:v>
                </c:pt>
                <c:pt idx="272">
                  <c:v>51632654.411576301</c:v>
                </c:pt>
                <c:pt idx="273">
                  <c:v>51785712.687260702</c:v>
                </c:pt>
                <c:pt idx="274">
                  <c:v>51785713.671530098</c:v>
                </c:pt>
                <c:pt idx="275">
                  <c:v>52190478.28497</c:v>
                </c:pt>
                <c:pt idx="276">
                  <c:v>52619049.2618922</c:v>
                </c:pt>
                <c:pt idx="277">
                  <c:v>52857142.632104903</c:v>
                </c:pt>
                <c:pt idx="278">
                  <c:v>52857143.7572947</c:v>
                </c:pt>
                <c:pt idx="279">
                  <c:v>53199999.207258202</c:v>
                </c:pt>
                <c:pt idx="280">
                  <c:v>53546426.918627597</c:v>
                </c:pt>
                <c:pt idx="281">
                  <c:v>53571429.293678701</c:v>
                </c:pt>
                <c:pt idx="282">
                  <c:v>53781818.473240599</c:v>
                </c:pt>
                <c:pt idx="283">
                  <c:v>53928569.763974898</c:v>
                </c:pt>
                <c:pt idx="284">
                  <c:v>54000001.790591702</c:v>
                </c:pt>
                <c:pt idx="285">
                  <c:v>54285715.980594702</c:v>
                </c:pt>
                <c:pt idx="286">
                  <c:v>55238095.9828154</c:v>
                </c:pt>
                <c:pt idx="287">
                  <c:v>55776316.489374198</c:v>
                </c:pt>
                <c:pt idx="288">
                  <c:v>55873017.176939502</c:v>
                </c:pt>
                <c:pt idx="289">
                  <c:v>56249999.161809698</c:v>
                </c:pt>
                <c:pt idx="290">
                  <c:v>56547619.809994198</c:v>
                </c:pt>
                <c:pt idx="291">
                  <c:v>57142856.899572901</c:v>
                </c:pt>
                <c:pt idx="292">
                  <c:v>57142858.926941797</c:v>
                </c:pt>
                <c:pt idx="293">
                  <c:v>57375001.2824312</c:v>
                </c:pt>
                <c:pt idx="294">
                  <c:v>57380954.463114299</c:v>
                </c:pt>
                <c:pt idx="295">
                  <c:v>57857143.637172997</c:v>
                </c:pt>
                <c:pt idx="296">
                  <c:v>57999999.135732703</c:v>
                </c:pt>
                <c:pt idx="297">
                  <c:v>57999999.753066503</c:v>
                </c:pt>
                <c:pt idx="298">
                  <c:v>58000001.296401098</c:v>
                </c:pt>
                <c:pt idx="299">
                  <c:v>58000001.296401098</c:v>
                </c:pt>
                <c:pt idx="300">
                  <c:v>58000001.296401098</c:v>
                </c:pt>
                <c:pt idx="301">
                  <c:v>58424908.016715497</c:v>
                </c:pt>
                <c:pt idx="302">
                  <c:v>58730156.3517133</c:v>
                </c:pt>
                <c:pt idx="303">
                  <c:v>59059524.605764501</c:v>
                </c:pt>
                <c:pt idx="304">
                  <c:v>59183675.017221898</c:v>
                </c:pt>
                <c:pt idx="305">
                  <c:v>59946428.316208199</c:v>
                </c:pt>
                <c:pt idx="306">
                  <c:v>60038096.563585803</c:v>
                </c:pt>
                <c:pt idx="307">
                  <c:v>60071426.7172224</c:v>
                </c:pt>
                <c:pt idx="308">
                  <c:v>60714286.748243898</c:v>
                </c:pt>
                <c:pt idx="309">
                  <c:v>61285714.024791896</c:v>
                </c:pt>
                <c:pt idx="310">
                  <c:v>61314285.453241698</c:v>
                </c:pt>
                <c:pt idx="311">
                  <c:v>62142857.980667301</c:v>
                </c:pt>
                <c:pt idx="312">
                  <c:v>62448981.225068599</c:v>
                </c:pt>
                <c:pt idx="313">
                  <c:v>62461539.729812503</c:v>
                </c:pt>
                <c:pt idx="314">
                  <c:v>62857143.025495604</c:v>
                </c:pt>
                <c:pt idx="315">
                  <c:v>63799999.049305901</c:v>
                </c:pt>
                <c:pt idx="316">
                  <c:v>63799999.049305901</c:v>
                </c:pt>
                <c:pt idx="317">
                  <c:v>64214285.440894999</c:v>
                </c:pt>
                <c:pt idx="318">
                  <c:v>64285716.292809501</c:v>
                </c:pt>
                <c:pt idx="319">
                  <c:v>65595238.979593299</c:v>
                </c:pt>
                <c:pt idx="320">
                  <c:v>67500000.910035193</c:v>
                </c:pt>
                <c:pt idx="321">
                  <c:v>67857140.762617499</c:v>
                </c:pt>
                <c:pt idx="322">
                  <c:v>68303571.137770697</c:v>
                </c:pt>
                <c:pt idx="323">
                  <c:v>68357140.747184098</c:v>
                </c:pt>
                <c:pt idx="324">
                  <c:v>68571428.279487506</c:v>
                </c:pt>
                <c:pt idx="325">
                  <c:v>68875001.539476201</c:v>
                </c:pt>
                <c:pt idx="326">
                  <c:v>69387755.158310696</c:v>
                </c:pt>
                <c:pt idx="327">
                  <c:v>69642854.9932127</c:v>
                </c:pt>
                <c:pt idx="328">
                  <c:v>69999998.956918702</c:v>
                </c:pt>
                <c:pt idx="329">
                  <c:v>70252653.467573404</c:v>
                </c:pt>
                <c:pt idx="330">
                  <c:v>70428571.128723606</c:v>
                </c:pt>
                <c:pt idx="331">
                  <c:v>70714283.531569794</c:v>
                </c:pt>
                <c:pt idx="332">
                  <c:v>71333335.560465693</c:v>
                </c:pt>
                <c:pt idx="333">
                  <c:v>71875003.132410407</c:v>
                </c:pt>
                <c:pt idx="334">
                  <c:v>72527474.000134096</c:v>
                </c:pt>
                <c:pt idx="335">
                  <c:v>72916666.032849893</c:v>
                </c:pt>
                <c:pt idx="336">
                  <c:v>73718485.6964508</c:v>
                </c:pt>
                <c:pt idx="337">
                  <c:v>74240000</c:v>
                </c:pt>
                <c:pt idx="338">
                  <c:v>74821429.124808997</c:v>
                </c:pt>
                <c:pt idx="339">
                  <c:v>74999998.882412896</c:v>
                </c:pt>
                <c:pt idx="340">
                  <c:v>75714287.003692299</c:v>
                </c:pt>
                <c:pt idx="341">
                  <c:v>75952381.976371199</c:v>
                </c:pt>
                <c:pt idx="342">
                  <c:v>76409998.861402303</c:v>
                </c:pt>
                <c:pt idx="343">
                  <c:v>79285713.9481574</c:v>
                </c:pt>
                <c:pt idx="344">
                  <c:v>80833335.140099198</c:v>
                </c:pt>
                <c:pt idx="345">
                  <c:v>82142856.793136001</c:v>
                </c:pt>
                <c:pt idx="346">
                  <c:v>82285716.854796201</c:v>
                </c:pt>
                <c:pt idx="347">
                  <c:v>83333335.195978507</c:v>
                </c:pt>
                <c:pt idx="348">
                  <c:v>83625001.869164497</c:v>
                </c:pt>
                <c:pt idx="349">
                  <c:v>85523812.193989605</c:v>
                </c:pt>
                <c:pt idx="350">
                  <c:v>85625001.913867906</c:v>
                </c:pt>
                <c:pt idx="351">
                  <c:v>85714285.349359304</c:v>
                </c:pt>
                <c:pt idx="352">
                  <c:v>86142856.776106104</c:v>
                </c:pt>
                <c:pt idx="353">
                  <c:v>86285715.755151302</c:v>
                </c:pt>
                <c:pt idx="354">
                  <c:v>86428571.044909194</c:v>
                </c:pt>
                <c:pt idx="355">
                  <c:v>90189871.09375</c:v>
                </c:pt>
                <c:pt idx="356">
                  <c:v>90535711.491176501</c:v>
                </c:pt>
                <c:pt idx="357">
                  <c:v>91314282.895715997</c:v>
                </c:pt>
                <c:pt idx="358">
                  <c:v>91665178.181166396</c:v>
                </c:pt>
                <c:pt idx="359">
                  <c:v>91857145.725058898</c:v>
                </c:pt>
                <c:pt idx="360">
                  <c:v>92857142.461805895</c:v>
                </c:pt>
                <c:pt idx="361">
                  <c:v>93750002.095475897</c:v>
                </c:pt>
                <c:pt idx="362">
                  <c:v>93764285.315086693</c:v>
                </c:pt>
                <c:pt idx="363">
                  <c:v>96114285.305081606</c:v>
                </c:pt>
                <c:pt idx="364">
                  <c:v>97399997.265625</c:v>
                </c:pt>
                <c:pt idx="365">
                  <c:v>97755104.597411305</c:v>
                </c:pt>
                <c:pt idx="366">
                  <c:v>99800000</c:v>
                </c:pt>
                <c:pt idx="367">
                  <c:v>99999999.574252501</c:v>
                </c:pt>
                <c:pt idx="368">
                  <c:v>100119048.968853</c:v>
                </c:pt>
                <c:pt idx="369">
                  <c:v>101666662.62679601</c:v>
                </c:pt>
                <c:pt idx="370">
                  <c:v>102079995.94370501</c:v>
                </c:pt>
                <c:pt idx="371">
                  <c:v>102380952.93571401</c:v>
                </c:pt>
                <c:pt idx="372">
                  <c:v>106091776.815916</c:v>
                </c:pt>
                <c:pt idx="373">
                  <c:v>106703998.409987</c:v>
                </c:pt>
                <c:pt idx="374">
                  <c:v>107843752.029026</c:v>
                </c:pt>
                <c:pt idx="375">
                  <c:v>109999998.32181001</c:v>
                </c:pt>
                <c:pt idx="376">
                  <c:v>110250000</c:v>
                </c:pt>
                <c:pt idx="377">
                  <c:v>110357142.3873</c:v>
                </c:pt>
                <c:pt idx="378">
                  <c:v>112142856.66541199</c:v>
                </c:pt>
                <c:pt idx="379">
                  <c:v>112285713.807661</c:v>
                </c:pt>
                <c:pt idx="380">
                  <c:v>113888884.363351</c:v>
                </c:pt>
                <c:pt idx="381">
                  <c:v>114285713.799146</c:v>
                </c:pt>
                <c:pt idx="382">
                  <c:v>114285717.274635</c:v>
                </c:pt>
                <c:pt idx="383">
                  <c:v>115357142.36601301</c:v>
                </c:pt>
                <c:pt idx="384">
                  <c:v>115625002.58442</c:v>
                </c:pt>
                <c:pt idx="385">
                  <c:v>116071428.07725701</c:v>
                </c:pt>
                <c:pt idx="386">
                  <c:v>116666669.27437</c:v>
                </c:pt>
                <c:pt idx="387">
                  <c:v>118367345.534926</c:v>
                </c:pt>
                <c:pt idx="388">
                  <c:v>118857142.35111199</c:v>
                </c:pt>
                <c:pt idx="389">
                  <c:v>120833336.034169</c:v>
                </c:pt>
                <c:pt idx="390">
                  <c:v>120833336.034169</c:v>
                </c:pt>
                <c:pt idx="391">
                  <c:v>121607142.339404</c:v>
                </c:pt>
                <c:pt idx="392">
                  <c:v>124999999.03185</c:v>
                </c:pt>
                <c:pt idx="393">
                  <c:v>131250002.93366601</c:v>
                </c:pt>
                <c:pt idx="394">
                  <c:v>131999999.438013</c:v>
                </c:pt>
                <c:pt idx="395">
                  <c:v>132142855.49034899</c:v>
                </c:pt>
                <c:pt idx="396">
                  <c:v>132416669.62640999</c:v>
                </c:pt>
                <c:pt idx="397">
                  <c:v>134642858.95811301</c:v>
                </c:pt>
                <c:pt idx="398">
                  <c:v>136149069.633497</c:v>
                </c:pt>
                <c:pt idx="399">
                  <c:v>136199999.191165</c:v>
                </c:pt>
                <c:pt idx="400">
                  <c:v>139285713.692709</c:v>
                </c:pt>
                <c:pt idx="401">
                  <c:v>140129870.88917801</c:v>
                </c:pt>
                <c:pt idx="402">
                  <c:v>142857142.248932</c:v>
                </c:pt>
                <c:pt idx="403">
                  <c:v>142857144.78314301</c:v>
                </c:pt>
                <c:pt idx="404">
                  <c:v>142857147.31735501</c:v>
                </c:pt>
                <c:pt idx="405">
                  <c:v>143081634.142508</c:v>
                </c:pt>
                <c:pt idx="406">
                  <c:v>143214285.10455501</c:v>
                </c:pt>
                <c:pt idx="407">
                  <c:v>145625003.25497201</c:v>
                </c:pt>
                <c:pt idx="408">
                  <c:v>148000003.30805799</c:v>
                </c:pt>
                <c:pt idx="409">
                  <c:v>153571427.917602</c:v>
                </c:pt>
                <c:pt idx="410">
                  <c:v>157142862.04909</c:v>
                </c:pt>
                <c:pt idx="411">
                  <c:v>158437503.541354</c:v>
                </c:pt>
                <c:pt idx="412">
                  <c:v>162714285.021534</c:v>
                </c:pt>
                <c:pt idx="413">
                  <c:v>165714287.94844601</c:v>
                </c:pt>
                <c:pt idx="414">
                  <c:v>165714290.88813099</c:v>
                </c:pt>
                <c:pt idx="415">
                  <c:v>170416670.47577599</c:v>
                </c:pt>
                <c:pt idx="416">
                  <c:v>173830598.84773099</c:v>
                </c:pt>
                <c:pt idx="417">
                  <c:v>176190481.69140401</c:v>
                </c:pt>
                <c:pt idx="418">
                  <c:v>185714284.923612</c:v>
                </c:pt>
                <c:pt idx="419">
                  <c:v>186160708.53954899</c:v>
                </c:pt>
                <c:pt idx="420">
                  <c:v>186904765.58718699</c:v>
                </c:pt>
                <c:pt idx="421">
                  <c:v>192607142.03712299</c:v>
                </c:pt>
                <c:pt idx="422">
                  <c:v>193846149.84664699</c:v>
                </c:pt>
                <c:pt idx="423">
                  <c:v>197321422.48076901</c:v>
                </c:pt>
                <c:pt idx="424">
                  <c:v>211749996.844679</c:v>
                </c:pt>
                <c:pt idx="425">
                  <c:v>217500004.86150399</c:v>
                </c:pt>
                <c:pt idx="426">
                  <c:v>225000000</c:v>
                </c:pt>
                <c:pt idx="427">
                  <c:v>230714284.73202601</c:v>
                </c:pt>
                <c:pt idx="428">
                  <c:v>232142860.27260801</c:v>
                </c:pt>
                <c:pt idx="429">
                  <c:v>242857150.43950301</c:v>
                </c:pt>
                <c:pt idx="430">
                  <c:v>243154769.49641401</c:v>
                </c:pt>
                <c:pt idx="431">
                  <c:v>248214284.65752</c:v>
                </c:pt>
                <c:pt idx="432">
                  <c:v>248571420.89885101</c:v>
                </c:pt>
                <c:pt idx="433">
                  <c:v>253428575.744434</c:v>
                </c:pt>
                <c:pt idx="434">
                  <c:v>254520403.20960101</c:v>
                </c:pt>
                <c:pt idx="435">
                  <c:v>255714284.62558901</c:v>
                </c:pt>
                <c:pt idx="436">
                  <c:v>257142856.048078</c:v>
                </c:pt>
                <c:pt idx="437">
                  <c:v>306412338.68853301</c:v>
                </c:pt>
                <c:pt idx="438">
                  <c:v>317857141.503874</c:v>
                </c:pt>
                <c:pt idx="439">
                  <c:v>320714290.03815699</c:v>
                </c:pt>
                <c:pt idx="440">
                  <c:v>330357156.81629997</c:v>
                </c:pt>
                <c:pt idx="441">
                  <c:v>338428569.98772001</c:v>
                </c:pt>
              </c:numCache>
            </c:numRef>
          </c:val>
          <c:extLst>
            <c:ext xmlns:c16="http://schemas.microsoft.com/office/drawing/2014/chart" uri="{C3380CC4-5D6E-409C-BE32-E72D297353CC}">
              <c16:uniqueId val="{00000000-1395-415F-836D-6922E7405671}"/>
            </c:ext>
          </c:extLst>
        </c:ser>
        <c:ser>
          <c:idx val="1"/>
          <c:order val="1"/>
          <c:tx>
            <c:v>Selected data</c:v>
          </c:tx>
          <c:spPr>
            <a:solidFill>
              <a:schemeClr val="accent2"/>
            </a:solidFill>
            <a:ln>
              <a:noFill/>
            </a:ln>
            <a:effectLst/>
          </c:spPr>
          <c:invertIfNegative val="0"/>
          <c:val>
            <c:numRef>
              <c:f>'Data - annual crops - revenue'!$BS$4:$BS$445</c:f>
              <c:numCache>
                <c:formatCode>General</c:formatCode>
                <c:ptCount val="4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numCache>
            </c:numRef>
          </c:val>
          <c:extLst>
            <c:ext xmlns:c16="http://schemas.microsoft.com/office/drawing/2014/chart" uri="{C3380CC4-5D6E-409C-BE32-E72D297353CC}">
              <c16:uniqueId val="{00000001-1395-415F-836D-6922E7405671}"/>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en-AU" sz="1800" b="0" i="0" baseline="0">
                <a:effectLst/>
              </a:rPr>
              <a:t>Biaya (rupiah/hektar/tahun)</a:t>
            </a:r>
            <a:endParaRPr lang="en-AU" sz="1600">
              <a:effectLst/>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Costs</c:v>
          </c:tx>
          <c:spPr>
            <a:solidFill>
              <a:schemeClr val="accent1">
                <a:lumMod val="20000"/>
                <a:lumOff val="80000"/>
              </a:schemeClr>
            </a:solidFill>
            <a:ln>
              <a:noFill/>
            </a:ln>
            <a:effectLst/>
          </c:spPr>
          <c:invertIfNegative val="0"/>
          <c:val>
            <c:numRef>
              <c:f>'Data - annual crops - costs'!$E$4:$E$438</c:f>
              <c:numCache>
                <c:formatCode>General</c:formatCode>
                <c:ptCount val="435"/>
                <c:pt idx="0">
                  <c:v>0</c:v>
                </c:pt>
                <c:pt idx="1">
                  <c:v>480357.15625</c:v>
                </c:pt>
                <c:pt idx="2">
                  <c:v>543209.875</c:v>
                </c:pt>
                <c:pt idx="3">
                  <c:v>771428.5625</c:v>
                </c:pt>
                <c:pt idx="4">
                  <c:v>803750</c:v>
                </c:pt>
                <c:pt idx="5">
                  <c:v>1331250</c:v>
                </c:pt>
                <c:pt idx="6">
                  <c:v>1338775.375</c:v>
                </c:pt>
                <c:pt idx="7">
                  <c:v>1517857</c:v>
                </c:pt>
                <c:pt idx="8">
                  <c:v>1593750</c:v>
                </c:pt>
                <c:pt idx="9">
                  <c:v>1594387.75</c:v>
                </c:pt>
                <c:pt idx="10">
                  <c:v>1607142.875</c:v>
                </c:pt>
                <c:pt idx="11">
                  <c:v>1691666.625</c:v>
                </c:pt>
                <c:pt idx="12">
                  <c:v>1966152.25</c:v>
                </c:pt>
                <c:pt idx="13">
                  <c:v>2191428.625</c:v>
                </c:pt>
                <c:pt idx="14">
                  <c:v>2446428.5</c:v>
                </c:pt>
                <c:pt idx="15">
                  <c:v>2450000</c:v>
                </c:pt>
                <c:pt idx="16">
                  <c:v>2500000</c:v>
                </c:pt>
                <c:pt idx="17">
                  <c:v>2521428.5</c:v>
                </c:pt>
                <c:pt idx="18">
                  <c:v>2567857.25</c:v>
                </c:pt>
                <c:pt idx="19">
                  <c:v>2585714.5</c:v>
                </c:pt>
                <c:pt idx="20">
                  <c:v>2592857.0625</c:v>
                </c:pt>
                <c:pt idx="21">
                  <c:v>2675000</c:v>
                </c:pt>
                <c:pt idx="22">
                  <c:v>2678571.25</c:v>
                </c:pt>
                <c:pt idx="23">
                  <c:v>2729592</c:v>
                </c:pt>
                <c:pt idx="24">
                  <c:v>2750000</c:v>
                </c:pt>
                <c:pt idx="25">
                  <c:v>2761904.875</c:v>
                </c:pt>
                <c:pt idx="26">
                  <c:v>2840000</c:v>
                </c:pt>
                <c:pt idx="27">
                  <c:v>2866666.75</c:v>
                </c:pt>
                <c:pt idx="28">
                  <c:v>2896428.75</c:v>
                </c:pt>
                <c:pt idx="29">
                  <c:v>2910714</c:v>
                </c:pt>
                <c:pt idx="30">
                  <c:v>2919254.75</c:v>
                </c:pt>
                <c:pt idx="31">
                  <c:v>2937500</c:v>
                </c:pt>
                <c:pt idx="32">
                  <c:v>2950000</c:v>
                </c:pt>
                <c:pt idx="33">
                  <c:v>2964285.75</c:v>
                </c:pt>
                <c:pt idx="34">
                  <c:v>3011120.75</c:v>
                </c:pt>
                <c:pt idx="35">
                  <c:v>3026785.75</c:v>
                </c:pt>
                <c:pt idx="36">
                  <c:v>3071428.5</c:v>
                </c:pt>
                <c:pt idx="37">
                  <c:v>3085714.5</c:v>
                </c:pt>
                <c:pt idx="38">
                  <c:v>3114583.5</c:v>
                </c:pt>
                <c:pt idx="39">
                  <c:v>3296703.25</c:v>
                </c:pt>
                <c:pt idx="40">
                  <c:v>3354166.75</c:v>
                </c:pt>
                <c:pt idx="41">
                  <c:v>3357143</c:v>
                </c:pt>
                <c:pt idx="42">
                  <c:v>3516483.625</c:v>
                </c:pt>
                <c:pt idx="43">
                  <c:v>3525747.5</c:v>
                </c:pt>
                <c:pt idx="44">
                  <c:v>3537500.125</c:v>
                </c:pt>
                <c:pt idx="45">
                  <c:v>3590476.25</c:v>
                </c:pt>
                <c:pt idx="46">
                  <c:v>3654545.4375</c:v>
                </c:pt>
                <c:pt idx="47">
                  <c:v>3678571.5</c:v>
                </c:pt>
                <c:pt idx="48">
                  <c:v>3708333.5</c:v>
                </c:pt>
                <c:pt idx="49">
                  <c:v>3761905</c:v>
                </c:pt>
                <c:pt idx="50">
                  <c:v>3888888.75</c:v>
                </c:pt>
                <c:pt idx="51">
                  <c:v>3987500</c:v>
                </c:pt>
                <c:pt idx="52">
                  <c:v>4042857</c:v>
                </c:pt>
                <c:pt idx="53">
                  <c:v>4047619.25</c:v>
                </c:pt>
                <c:pt idx="54">
                  <c:v>4071428.625</c:v>
                </c:pt>
                <c:pt idx="55">
                  <c:v>4071428.75</c:v>
                </c:pt>
                <c:pt idx="56">
                  <c:v>4119047.75</c:v>
                </c:pt>
                <c:pt idx="57">
                  <c:v>4195238.125</c:v>
                </c:pt>
                <c:pt idx="58">
                  <c:v>4246428.5</c:v>
                </c:pt>
                <c:pt idx="59">
                  <c:v>4266827</c:v>
                </c:pt>
                <c:pt idx="60">
                  <c:v>4357142.75</c:v>
                </c:pt>
                <c:pt idx="61">
                  <c:v>4374999.875</c:v>
                </c:pt>
                <c:pt idx="62">
                  <c:v>4464285.5</c:v>
                </c:pt>
                <c:pt idx="63">
                  <c:v>4583571</c:v>
                </c:pt>
                <c:pt idx="64">
                  <c:v>4642857</c:v>
                </c:pt>
                <c:pt idx="65">
                  <c:v>4718750</c:v>
                </c:pt>
                <c:pt idx="66">
                  <c:v>4723000</c:v>
                </c:pt>
                <c:pt idx="67">
                  <c:v>4750000.125</c:v>
                </c:pt>
                <c:pt idx="68">
                  <c:v>4790163.875</c:v>
                </c:pt>
                <c:pt idx="69">
                  <c:v>4844285.625</c:v>
                </c:pt>
                <c:pt idx="70">
                  <c:v>4877551.125</c:v>
                </c:pt>
                <c:pt idx="71">
                  <c:v>4881667</c:v>
                </c:pt>
                <c:pt idx="72">
                  <c:v>4900000</c:v>
                </c:pt>
                <c:pt idx="73">
                  <c:v>4957143</c:v>
                </c:pt>
                <c:pt idx="74">
                  <c:v>4988095</c:v>
                </c:pt>
                <c:pt idx="75">
                  <c:v>5086580.25</c:v>
                </c:pt>
                <c:pt idx="76">
                  <c:v>5091250</c:v>
                </c:pt>
                <c:pt idx="77">
                  <c:v>5227272.5</c:v>
                </c:pt>
                <c:pt idx="78">
                  <c:v>5250000</c:v>
                </c:pt>
                <c:pt idx="79">
                  <c:v>5250000</c:v>
                </c:pt>
                <c:pt idx="80">
                  <c:v>5285714.5</c:v>
                </c:pt>
                <c:pt idx="81">
                  <c:v>5300000</c:v>
                </c:pt>
                <c:pt idx="82">
                  <c:v>5312500</c:v>
                </c:pt>
                <c:pt idx="83">
                  <c:v>5357142.75</c:v>
                </c:pt>
                <c:pt idx="84">
                  <c:v>5400000</c:v>
                </c:pt>
                <c:pt idx="85">
                  <c:v>5442857</c:v>
                </c:pt>
                <c:pt idx="86">
                  <c:v>5443750</c:v>
                </c:pt>
                <c:pt idx="87">
                  <c:v>5454285.5</c:v>
                </c:pt>
                <c:pt idx="88">
                  <c:v>5500000</c:v>
                </c:pt>
                <c:pt idx="89">
                  <c:v>5512249.75</c:v>
                </c:pt>
                <c:pt idx="90">
                  <c:v>5557142.75</c:v>
                </c:pt>
                <c:pt idx="91">
                  <c:v>5595238</c:v>
                </c:pt>
                <c:pt idx="92">
                  <c:v>5678571.5</c:v>
                </c:pt>
                <c:pt idx="93">
                  <c:v>5742857.5</c:v>
                </c:pt>
                <c:pt idx="94">
                  <c:v>5857678.5</c:v>
                </c:pt>
                <c:pt idx="95">
                  <c:v>5887500</c:v>
                </c:pt>
                <c:pt idx="96">
                  <c:v>5962500</c:v>
                </c:pt>
                <c:pt idx="97">
                  <c:v>6032000</c:v>
                </c:pt>
                <c:pt idx="98">
                  <c:v>6062500</c:v>
                </c:pt>
                <c:pt idx="99">
                  <c:v>6084183.5</c:v>
                </c:pt>
                <c:pt idx="100">
                  <c:v>6116666.5</c:v>
                </c:pt>
                <c:pt idx="101">
                  <c:v>6120000</c:v>
                </c:pt>
                <c:pt idx="102">
                  <c:v>6142857.25</c:v>
                </c:pt>
                <c:pt idx="103">
                  <c:v>6150000</c:v>
                </c:pt>
                <c:pt idx="104">
                  <c:v>6153143</c:v>
                </c:pt>
                <c:pt idx="105">
                  <c:v>6158730</c:v>
                </c:pt>
                <c:pt idx="106">
                  <c:v>6202597.5</c:v>
                </c:pt>
                <c:pt idx="107">
                  <c:v>6323077</c:v>
                </c:pt>
                <c:pt idx="108">
                  <c:v>6339286</c:v>
                </c:pt>
                <c:pt idx="109">
                  <c:v>6428571.5</c:v>
                </c:pt>
                <c:pt idx="110">
                  <c:v>6496428.5</c:v>
                </c:pt>
                <c:pt idx="111">
                  <c:v>6528571.5</c:v>
                </c:pt>
                <c:pt idx="112">
                  <c:v>6650000.25</c:v>
                </c:pt>
                <c:pt idx="113">
                  <c:v>6688000</c:v>
                </c:pt>
                <c:pt idx="114">
                  <c:v>6714286</c:v>
                </c:pt>
                <c:pt idx="115">
                  <c:v>6725000.25</c:v>
                </c:pt>
                <c:pt idx="116">
                  <c:v>6750000</c:v>
                </c:pt>
                <c:pt idx="117">
                  <c:v>6845238.25</c:v>
                </c:pt>
                <c:pt idx="118">
                  <c:v>6857143.25</c:v>
                </c:pt>
                <c:pt idx="119">
                  <c:v>6921875</c:v>
                </c:pt>
                <c:pt idx="120">
                  <c:v>6956250</c:v>
                </c:pt>
                <c:pt idx="121">
                  <c:v>6978022</c:v>
                </c:pt>
                <c:pt idx="122">
                  <c:v>7206250</c:v>
                </c:pt>
                <c:pt idx="123">
                  <c:v>7216000</c:v>
                </c:pt>
                <c:pt idx="124">
                  <c:v>7221428.75</c:v>
                </c:pt>
                <c:pt idx="125">
                  <c:v>7242856.5</c:v>
                </c:pt>
                <c:pt idx="126">
                  <c:v>7267856.75</c:v>
                </c:pt>
                <c:pt idx="127">
                  <c:v>7273809.75</c:v>
                </c:pt>
                <c:pt idx="128">
                  <c:v>7309524</c:v>
                </c:pt>
                <c:pt idx="129">
                  <c:v>7321428.75</c:v>
                </c:pt>
                <c:pt idx="130">
                  <c:v>7378571.5</c:v>
                </c:pt>
                <c:pt idx="131">
                  <c:v>7432142.75</c:v>
                </c:pt>
                <c:pt idx="132">
                  <c:v>7462374.5</c:v>
                </c:pt>
                <c:pt idx="133">
                  <c:v>7500000</c:v>
                </c:pt>
                <c:pt idx="134">
                  <c:v>7500000</c:v>
                </c:pt>
                <c:pt idx="135">
                  <c:v>7585714</c:v>
                </c:pt>
                <c:pt idx="136">
                  <c:v>7688071.5</c:v>
                </c:pt>
                <c:pt idx="137">
                  <c:v>7697478.5</c:v>
                </c:pt>
                <c:pt idx="138">
                  <c:v>7700000</c:v>
                </c:pt>
                <c:pt idx="139">
                  <c:v>7723214</c:v>
                </c:pt>
                <c:pt idx="140">
                  <c:v>7750000</c:v>
                </c:pt>
                <c:pt idx="141">
                  <c:v>7750000</c:v>
                </c:pt>
                <c:pt idx="142">
                  <c:v>7753968.25</c:v>
                </c:pt>
                <c:pt idx="143">
                  <c:v>7857619.5</c:v>
                </c:pt>
                <c:pt idx="144">
                  <c:v>8035714.5</c:v>
                </c:pt>
                <c:pt idx="145">
                  <c:v>8109677.5</c:v>
                </c:pt>
                <c:pt idx="146">
                  <c:v>8237500</c:v>
                </c:pt>
                <c:pt idx="147">
                  <c:v>8285714.25</c:v>
                </c:pt>
                <c:pt idx="148">
                  <c:v>8385714.5</c:v>
                </c:pt>
                <c:pt idx="149">
                  <c:v>8428571.5</c:v>
                </c:pt>
                <c:pt idx="150">
                  <c:v>8450000</c:v>
                </c:pt>
                <c:pt idx="151">
                  <c:v>8500000</c:v>
                </c:pt>
                <c:pt idx="152">
                  <c:v>8505000</c:v>
                </c:pt>
                <c:pt idx="153">
                  <c:v>8533333.25</c:v>
                </c:pt>
                <c:pt idx="154">
                  <c:v>8538571.5</c:v>
                </c:pt>
                <c:pt idx="155">
                  <c:v>8553571.5</c:v>
                </c:pt>
                <c:pt idx="156">
                  <c:v>8559523.5</c:v>
                </c:pt>
                <c:pt idx="157">
                  <c:v>8636363</c:v>
                </c:pt>
                <c:pt idx="158">
                  <c:v>8640909</c:v>
                </c:pt>
                <c:pt idx="159">
                  <c:v>8660714</c:v>
                </c:pt>
                <c:pt idx="160">
                  <c:v>8714286</c:v>
                </c:pt>
                <c:pt idx="161">
                  <c:v>8745000</c:v>
                </c:pt>
                <c:pt idx="162">
                  <c:v>8829762.5</c:v>
                </c:pt>
                <c:pt idx="163">
                  <c:v>8885714.25</c:v>
                </c:pt>
                <c:pt idx="164">
                  <c:v>8895833</c:v>
                </c:pt>
                <c:pt idx="165">
                  <c:v>9061225</c:v>
                </c:pt>
                <c:pt idx="166">
                  <c:v>9100000</c:v>
                </c:pt>
                <c:pt idx="167">
                  <c:v>9175439</c:v>
                </c:pt>
                <c:pt idx="168">
                  <c:v>9207143</c:v>
                </c:pt>
                <c:pt idx="169">
                  <c:v>9225000</c:v>
                </c:pt>
                <c:pt idx="170">
                  <c:v>9285714</c:v>
                </c:pt>
                <c:pt idx="171">
                  <c:v>9321429</c:v>
                </c:pt>
                <c:pt idx="172">
                  <c:v>9385383</c:v>
                </c:pt>
                <c:pt idx="173">
                  <c:v>9420000</c:v>
                </c:pt>
                <c:pt idx="174">
                  <c:v>9507143.5</c:v>
                </c:pt>
                <c:pt idx="175">
                  <c:v>9619048</c:v>
                </c:pt>
                <c:pt idx="176">
                  <c:v>9642857.5</c:v>
                </c:pt>
                <c:pt idx="177">
                  <c:v>9761905</c:v>
                </c:pt>
                <c:pt idx="178">
                  <c:v>9870000</c:v>
                </c:pt>
                <c:pt idx="179">
                  <c:v>9910713.75</c:v>
                </c:pt>
                <c:pt idx="180">
                  <c:v>9950000</c:v>
                </c:pt>
                <c:pt idx="181">
                  <c:v>10357143</c:v>
                </c:pt>
                <c:pt idx="182">
                  <c:v>10408163</c:v>
                </c:pt>
                <c:pt idx="183">
                  <c:v>10459524.5</c:v>
                </c:pt>
                <c:pt idx="184">
                  <c:v>10476191</c:v>
                </c:pt>
                <c:pt idx="185">
                  <c:v>10587500</c:v>
                </c:pt>
                <c:pt idx="186">
                  <c:v>10597619.5</c:v>
                </c:pt>
                <c:pt idx="187">
                  <c:v>10654545.5</c:v>
                </c:pt>
                <c:pt idx="188">
                  <c:v>10952381</c:v>
                </c:pt>
                <c:pt idx="189">
                  <c:v>11033333</c:v>
                </c:pt>
                <c:pt idx="190">
                  <c:v>11142857.25</c:v>
                </c:pt>
                <c:pt idx="191">
                  <c:v>11150000</c:v>
                </c:pt>
                <c:pt idx="192">
                  <c:v>11196429</c:v>
                </c:pt>
                <c:pt idx="193">
                  <c:v>11357142.75</c:v>
                </c:pt>
                <c:pt idx="194">
                  <c:v>11458334</c:v>
                </c:pt>
                <c:pt idx="195">
                  <c:v>11547619.5</c:v>
                </c:pt>
                <c:pt idx="196">
                  <c:v>11620000</c:v>
                </c:pt>
                <c:pt idx="197">
                  <c:v>11735714</c:v>
                </c:pt>
                <c:pt idx="198">
                  <c:v>11785714.5</c:v>
                </c:pt>
                <c:pt idx="199">
                  <c:v>12091667</c:v>
                </c:pt>
                <c:pt idx="200">
                  <c:v>12314286.5625</c:v>
                </c:pt>
                <c:pt idx="201">
                  <c:v>12328572</c:v>
                </c:pt>
                <c:pt idx="202">
                  <c:v>12372449</c:v>
                </c:pt>
                <c:pt idx="203">
                  <c:v>12397021.25</c:v>
                </c:pt>
                <c:pt idx="204">
                  <c:v>12437500</c:v>
                </c:pt>
                <c:pt idx="205">
                  <c:v>12500000</c:v>
                </c:pt>
                <c:pt idx="206">
                  <c:v>12785714.5</c:v>
                </c:pt>
                <c:pt idx="207">
                  <c:v>13200000</c:v>
                </c:pt>
                <c:pt idx="208">
                  <c:v>13217856.5</c:v>
                </c:pt>
                <c:pt idx="209">
                  <c:v>13267857</c:v>
                </c:pt>
                <c:pt idx="210">
                  <c:v>13303571</c:v>
                </c:pt>
                <c:pt idx="211">
                  <c:v>13488453</c:v>
                </c:pt>
                <c:pt idx="212">
                  <c:v>13500000</c:v>
                </c:pt>
                <c:pt idx="213">
                  <c:v>13557143</c:v>
                </c:pt>
                <c:pt idx="214">
                  <c:v>13812500</c:v>
                </c:pt>
                <c:pt idx="215">
                  <c:v>13950000</c:v>
                </c:pt>
                <c:pt idx="216">
                  <c:v>14050000.25</c:v>
                </c:pt>
                <c:pt idx="217">
                  <c:v>14285714</c:v>
                </c:pt>
                <c:pt idx="218">
                  <c:v>14300000</c:v>
                </c:pt>
                <c:pt idx="219">
                  <c:v>14464285.5</c:v>
                </c:pt>
                <c:pt idx="220">
                  <c:v>14580356.5</c:v>
                </c:pt>
                <c:pt idx="221">
                  <c:v>14590476</c:v>
                </c:pt>
                <c:pt idx="222">
                  <c:v>14613095</c:v>
                </c:pt>
                <c:pt idx="223">
                  <c:v>14735116</c:v>
                </c:pt>
                <c:pt idx="224">
                  <c:v>14876190.5</c:v>
                </c:pt>
                <c:pt idx="225">
                  <c:v>14964285</c:v>
                </c:pt>
                <c:pt idx="226">
                  <c:v>15300000</c:v>
                </c:pt>
                <c:pt idx="227">
                  <c:v>15300000</c:v>
                </c:pt>
                <c:pt idx="228">
                  <c:v>15342857.5</c:v>
                </c:pt>
                <c:pt idx="229">
                  <c:v>15571428</c:v>
                </c:pt>
                <c:pt idx="230">
                  <c:v>15635000</c:v>
                </c:pt>
                <c:pt idx="231">
                  <c:v>15833333.5</c:v>
                </c:pt>
                <c:pt idx="232">
                  <c:v>15894856.375</c:v>
                </c:pt>
                <c:pt idx="233">
                  <c:v>15900000.5</c:v>
                </c:pt>
                <c:pt idx="234">
                  <c:v>16242857.5</c:v>
                </c:pt>
                <c:pt idx="235">
                  <c:v>16303572</c:v>
                </c:pt>
                <c:pt idx="236">
                  <c:v>16428571</c:v>
                </c:pt>
                <c:pt idx="237">
                  <c:v>16464286</c:v>
                </c:pt>
                <c:pt idx="238">
                  <c:v>16569264</c:v>
                </c:pt>
                <c:pt idx="239">
                  <c:v>16595239</c:v>
                </c:pt>
                <c:pt idx="240">
                  <c:v>16604911</c:v>
                </c:pt>
                <c:pt idx="241">
                  <c:v>16725001</c:v>
                </c:pt>
                <c:pt idx="242">
                  <c:v>17333334</c:v>
                </c:pt>
                <c:pt idx="243">
                  <c:v>17535714</c:v>
                </c:pt>
                <c:pt idx="244">
                  <c:v>17607142</c:v>
                </c:pt>
                <c:pt idx="245">
                  <c:v>17723810</c:v>
                </c:pt>
                <c:pt idx="246">
                  <c:v>17999999.5</c:v>
                </c:pt>
                <c:pt idx="247">
                  <c:v>18142858</c:v>
                </c:pt>
                <c:pt idx="248">
                  <c:v>18196428</c:v>
                </c:pt>
                <c:pt idx="249">
                  <c:v>18380952</c:v>
                </c:pt>
                <c:pt idx="250">
                  <c:v>18464286</c:v>
                </c:pt>
                <c:pt idx="251">
                  <c:v>18625000</c:v>
                </c:pt>
                <c:pt idx="252">
                  <c:v>18750000.5</c:v>
                </c:pt>
                <c:pt idx="253">
                  <c:v>18813187.1875</c:v>
                </c:pt>
                <c:pt idx="254">
                  <c:v>18857164</c:v>
                </c:pt>
                <c:pt idx="255">
                  <c:v>18928572</c:v>
                </c:pt>
                <c:pt idx="256">
                  <c:v>19285714</c:v>
                </c:pt>
                <c:pt idx="257">
                  <c:v>19571428.5</c:v>
                </c:pt>
                <c:pt idx="258">
                  <c:v>20059523.5</c:v>
                </c:pt>
                <c:pt idx="259">
                  <c:v>20425715</c:v>
                </c:pt>
                <c:pt idx="260">
                  <c:v>20485715</c:v>
                </c:pt>
                <c:pt idx="261">
                  <c:v>20562500</c:v>
                </c:pt>
                <c:pt idx="262">
                  <c:v>20639642.5</c:v>
                </c:pt>
                <c:pt idx="263">
                  <c:v>20668572</c:v>
                </c:pt>
                <c:pt idx="264">
                  <c:v>20678572</c:v>
                </c:pt>
                <c:pt idx="265">
                  <c:v>20700000</c:v>
                </c:pt>
                <c:pt idx="266">
                  <c:v>20718750</c:v>
                </c:pt>
                <c:pt idx="267">
                  <c:v>21357142.5</c:v>
                </c:pt>
                <c:pt idx="268">
                  <c:v>21488095.5</c:v>
                </c:pt>
                <c:pt idx="269">
                  <c:v>21535714</c:v>
                </c:pt>
                <c:pt idx="270">
                  <c:v>21540000</c:v>
                </c:pt>
                <c:pt idx="271">
                  <c:v>21714286</c:v>
                </c:pt>
                <c:pt idx="272">
                  <c:v>21738097</c:v>
                </c:pt>
                <c:pt idx="273">
                  <c:v>22286178</c:v>
                </c:pt>
                <c:pt idx="274">
                  <c:v>22486774</c:v>
                </c:pt>
                <c:pt idx="275">
                  <c:v>22690000</c:v>
                </c:pt>
                <c:pt idx="276">
                  <c:v>22707144</c:v>
                </c:pt>
                <c:pt idx="277">
                  <c:v>22828572</c:v>
                </c:pt>
                <c:pt idx="278">
                  <c:v>22830000</c:v>
                </c:pt>
                <c:pt idx="279">
                  <c:v>22961905.5</c:v>
                </c:pt>
                <c:pt idx="280">
                  <c:v>23085714</c:v>
                </c:pt>
                <c:pt idx="281">
                  <c:v>23166668</c:v>
                </c:pt>
                <c:pt idx="282">
                  <c:v>23279762.5</c:v>
                </c:pt>
                <c:pt idx="283">
                  <c:v>23358572</c:v>
                </c:pt>
                <c:pt idx="284">
                  <c:v>23437500</c:v>
                </c:pt>
                <c:pt idx="285">
                  <c:v>23458334</c:v>
                </c:pt>
                <c:pt idx="286">
                  <c:v>23578572.5</c:v>
                </c:pt>
                <c:pt idx="287">
                  <c:v>23877552</c:v>
                </c:pt>
                <c:pt idx="288">
                  <c:v>24228572</c:v>
                </c:pt>
                <c:pt idx="289">
                  <c:v>24238096</c:v>
                </c:pt>
                <c:pt idx="290">
                  <c:v>24260000</c:v>
                </c:pt>
                <c:pt idx="291">
                  <c:v>24821428</c:v>
                </c:pt>
                <c:pt idx="292">
                  <c:v>25080500</c:v>
                </c:pt>
                <c:pt idx="293">
                  <c:v>25125000</c:v>
                </c:pt>
                <c:pt idx="294">
                  <c:v>25158572.25</c:v>
                </c:pt>
                <c:pt idx="295">
                  <c:v>25200000</c:v>
                </c:pt>
                <c:pt idx="296">
                  <c:v>25714285</c:v>
                </c:pt>
                <c:pt idx="297">
                  <c:v>25738095</c:v>
                </c:pt>
                <c:pt idx="298">
                  <c:v>25827083</c:v>
                </c:pt>
                <c:pt idx="299">
                  <c:v>26085714.25</c:v>
                </c:pt>
                <c:pt idx="300">
                  <c:v>26285714</c:v>
                </c:pt>
                <c:pt idx="301">
                  <c:v>26321428</c:v>
                </c:pt>
                <c:pt idx="302">
                  <c:v>26339285</c:v>
                </c:pt>
                <c:pt idx="303">
                  <c:v>26680000</c:v>
                </c:pt>
                <c:pt idx="304">
                  <c:v>27075000</c:v>
                </c:pt>
                <c:pt idx="305">
                  <c:v>27244898</c:v>
                </c:pt>
                <c:pt idx="306">
                  <c:v>28166666.5</c:v>
                </c:pt>
                <c:pt idx="307">
                  <c:v>28500000</c:v>
                </c:pt>
                <c:pt idx="308">
                  <c:v>28794642.5</c:v>
                </c:pt>
                <c:pt idx="309">
                  <c:v>29047620</c:v>
                </c:pt>
                <c:pt idx="310">
                  <c:v>29400000</c:v>
                </c:pt>
                <c:pt idx="311">
                  <c:v>29857143</c:v>
                </c:pt>
                <c:pt idx="312">
                  <c:v>30071429</c:v>
                </c:pt>
                <c:pt idx="313">
                  <c:v>30162338.300781202</c:v>
                </c:pt>
                <c:pt idx="314">
                  <c:v>30565715</c:v>
                </c:pt>
                <c:pt idx="315">
                  <c:v>31190476.25</c:v>
                </c:pt>
                <c:pt idx="316">
                  <c:v>31523810</c:v>
                </c:pt>
                <c:pt idx="317">
                  <c:v>31684287</c:v>
                </c:pt>
                <c:pt idx="318">
                  <c:v>32357144</c:v>
                </c:pt>
                <c:pt idx="319">
                  <c:v>32833334</c:v>
                </c:pt>
                <c:pt idx="320">
                  <c:v>32904763</c:v>
                </c:pt>
                <c:pt idx="321">
                  <c:v>32964286</c:v>
                </c:pt>
                <c:pt idx="322">
                  <c:v>33187499</c:v>
                </c:pt>
                <c:pt idx="323">
                  <c:v>33285713</c:v>
                </c:pt>
                <c:pt idx="324">
                  <c:v>33357144</c:v>
                </c:pt>
                <c:pt idx="325">
                  <c:v>33412088.5</c:v>
                </c:pt>
                <c:pt idx="326">
                  <c:v>33928573</c:v>
                </c:pt>
                <c:pt idx="327">
                  <c:v>34099378</c:v>
                </c:pt>
                <c:pt idx="328">
                  <c:v>34428572</c:v>
                </c:pt>
                <c:pt idx="329">
                  <c:v>34500000</c:v>
                </c:pt>
                <c:pt idx="330">
                  <c:v>34687498</c:v>
                </c:pt>
                <c:pt idx="331">
                  <c:v>35249999</c:v>
                </c:pt>
                <c:pt idx="332">
                  <c:v>35412687.5</c:v>
                </c:pt>
                <c:pt idx="333">
                  <c:v>35618393</c:v>
                </c:pt>
                <c:pt idx="334">
                  <c:v>36160715</c:v>
                </c:pt>
                <c:pt idx="335">
                  <c:v>36998906</c:v>
                </c:pt>
                <c:pt idx="336">
                  <c:v>37678572</c:v>
                </c:pt>
                <c:pt idx="337">
                  <c:v>38083332</c:v>
                </c:pt>
                <c:pt idx="338">
                  <c:v>38214286</c:v>
                </c:pt>
                <c:pt idx="339">
                  <c:v>38307589</c:v>
                </c:pt>
                <c:pt idx="340">
                  <c:v>39714287</c:v>
                </c:pt>
                <c:pt idx="341">
                  <c:v>39750000</c:v>
                </c:pt>
                <c:pt idx="342">
                  <c:v>41107144</c:v>
                </c:pt>
                <c:pt idx="343">
                  <c:v>41500000</c:v>
                </c:pt>
                <c:pt idx="344">
                  <c:v>41803571</c:v>
                </c:pt>
                <c:pt idx="345">
                  <c:v>41964284</c:v>
                </c:pt>
                <c:pt idx="346">
                  <c:v>42150000</c:v>
                </c:pt>
                <c:pt idx="347">
                  <c:v>42321428</c:v>
                </c:pt>
                <c:pt idx="348">
                  <c:v>42675312.5</c:v>
                </c:pt>
                <c:pt idx="349">
                  <c:v>42803572</c:v>
                </c:pt>
                <c:pt idx="350">
                  <c:v>42857144</c:v>
                </c:pt>
                <c:pt idx="351">
                  <c:v>43333336</c:v>
                </c:pt>
                <c:pt idx="352">
                  <c:v>43666667</c:v>
                </c:pt>
                <c:pt idx="353">
                  <c:v>43888752</c:v>
                </c:pt>
                <c:pt idx="354" formatCode="0.00E+00">
                  <c:v>44000000</c:v>
                </c:pt>
                <c:pt idx="355">
                  <c:v>44107144</c:v>
                </c:pt>
                <c:pt idx="356">
                  <c:v>44518273.5</c:v>
                </c:pt>
                <c:pt idx="357">
                  <c:v>44714284</c:v>
                </c:pt>
                <c:pt idx="358">
                  <c:v>44800000</c:v>
                </c:pt>
                <c:pt idx="359">
                  <c:v>45535716</c:v>
                </c:pt>
                <c:pt idx="360">
                  <c:v>45642854.5</c:v>
                </c:pt>
                <c:pt idx="361">
                  <c:v>46530612</c:v>
                </c:pt>
                <c:pt idx="362">
                  <c:v>47428570</c:v>
                </c:pt>
                <c:pt idx="363">
                  <c:v>48000002</c:v>
                </c:pt>
                <c:pt idx="364">
                  <c:v>48896426.5</c:v>
                </c:pt>
                <c:pt idx="365">
                  <c:v>48942860</c:v>
                </c:pt>
                <c:pt idx="366">
                  <c:v>49594859</c:v>
                </c:pt>
                <c:pt idx="367">
                  <c:v>52261906</c:v>
                </c:pt>
                <c:pt idx="368">
                  <c:v>52275000</c:v>
                </c:pt>
                <c:pt idx="369">
                  <c:v>52488098</c:v>
                </c:pt>
                <c:pt idx="370">
                  <c:v>52785712</c:v>
                </c:pt>
                <c:pt idx="371">
                  <c:v>53356120</c:v>
                </c:pt>
                <c:pt idx="372">
                  <c:v>53502857.5</c:v>
                </c:pt>
                <c:pt idx="373">
                  <c:v>54800000</c:v>
                </c:pt>
                <c:pt idx="374">
                  <c:v>55404764.5</c:v>
                </c:pt>
                <c:pt idx="375">
                  <c:v>57721430</c:v>
                </c:pt>
                <c:pt idx="376">
                  <c:v>57886431</c:v>
                </c:pt>
                <c:pt idx="377">
                  <c:v>60857148</c:v>
                </c:pt>
                <c:pt idx="378">
                  <c:v>61357144</c:v>
                </c:pt>
                <c:pt idx="379">
                  <c:v>61401784</c:v>
                </c:pt>
                <c:pt idx="380">
                  <c:v>61573960</c:v>
                </c:pt>
                <c:pt idx="381">
                  <c:v>62364284</c:v>
                </c:pt>
                <c:pt idx="382">
                  <c:v>62380952</c:v>
                </c:pt>
                <c:pt idx="383">
                  <c:v>62849704</c:v>
                </c:pt>
                <c:pt idx="384">
                  <c:v>62892854</c:v>
                </c:pt>
                <c:pt idx="385">
                  <c:v>63781248</c:v>
                </c:pt>
                <c:pt idx="386">
                  <c:v>64598209</c:v>
                </c:pt>
                <c:pt idx="387">
                  <c:v>64707500</c:v>
                </c:pt>
                <c:pt idx="388">
                  <c:v>65452384</c:v>
                </c:pt>
                <c:pt idx="389">
                  <c:v>67488754</c:v>
                </c:pt>
                <c:pt idx="390">
                  <c:v>68291668</c:v>
                </c:pt>
                <c:pt idx="391">
                  <c:v>68525533</c:v>
                </c:pt>
                <c:pt idx="392">
                  <c:v>68928570</c:v>
                </c:pt>
                <c:pt idx="393">
                  <c:v>73023815</c:v>
                </c:pt>
                <c:pt idx="394">
                  <c:v>73931250</c:v>
                </c:pt>
                <c:pt idx="395">
                  <c:v>74044540</c:v>
                </c:pt>
                <c:pt idx="396">
                  <c:v>74392859.5</c:v>
                </c:pt>
                <c:pt idx="397">
                  <c:v>75035712</c:v>
                </c:pt>
                <c:pt idx="398">
                  <c:v>75384616</c:v>
                </c:pt>
                <c:pt idx="399">
                  <c:v>75918940</c:v>
                </c:pt>
                <c:pt idx="400">
                  <c:v>77485714</c:v>
                </c:pt>
                <c:pt idx="401">
                  <c:v>77904764</c:v>
                </c:pt>
                <c:pt idx="402">
                  <c:v>78058928</c:v>
                </c:pt>
                <c:pt idx="403">
                  <c:v>78191670.5</c:v>
                </c:pt>
                <c:pt idx="404">
                  <c:v>78494898.5</c:v>
                </c:pt>
                <c:pt idx="405">
                  <c:v>78571430</c:v>
                </c:pt>
                <c:pt idx="406">
                  <c:v>79161182</c:v>
                </c:pt>
                <c:pt idx="407">
                  <c:v>79485714.5</c:v>
                </c:pt>
                <c:pt idx="408">
                  <c:v>80666656.5</c:v>
                </c:pt>
                <c:pt idx="409">
                  <c:v>80750420</c:v>
                </c:pt>
                <c:pt idx="410">
                  <c:v>81285720</c:v>
                </c:pt>
                <c:pt idx="411">
                  <c:v>81323124</c:v>
                </c:pt>
                <c:pt idx="412">
                  <c:v>82571430</c:v>
                </c:pt>
                <c:pt idx="413" formatCode="0.00E+00">
                  <c:v>84000000</c:v>
                </c:pt>
                <c:pt idx="414">
                  <c:v>84620000</c:v>
                </c:pt>
                <c:pt idx="415">
                  <c:v>86384060</c:v>
                </c:pt>
                <c:pt idx="416">
                  <c:v>86455000</c:v>
                </c:pt>
                <c:pt idx="417">
                  <c:v>86904764</c:v>
                </c:pt>
                <c:pt idx="418">
                  <c:v>89321870.5</c:v>
                </c:pt>
                <c:pt idx="419">
                  <c:v>90714288</c:v>
                </c:pt>
                <c:pt idx="420">
                  <c:v>90822572</c:v>
                </c:pt>
                <c:pt idx="421">
                  <c:v>93414252</c:v>
                </c:pt>
                <c:pt idx="422">
                  <c:v>93785720</c:v>
                </c:pt>
                <c:pt idx="423">
                  <c:v>94250000</c:v>
                </c:pt>
                <c:pt idx="424">
                  <c:v>97928568</c:v>
                </c:pt>
                <c:pt idx="425">
                  <c:v>104021376</c:v>
                </c:pt>
                <c:pt idx="426">
                  <c:v>113392854</c:v>
                </c:pt>
                <c:pt idx="427">
                  <c:v>122639991.875</c:v>
                </c:pt>
                <c:pt idx="428">
                  <c:v>130735500</c:v>
                </c:pt>
                <c:pt idx="429">
                  <c:v>136609520</c:v>
                </c:pt>
                <c:pt idx="430">
                  <c:v>140402400</c:v>
                </c:pt>
                <c:pt idx="431">
                  <c:v>142674597</c:v>
                </c:pt>
                <c:pt idx="432">
                  <c:v>150878567</c:v>
                </c:pt>
                <c:pt idx="433">
                  <c:v>184392872</c:v>
                </c:pt>
                <c:pt idx="434">
                  <c:v>191629472</c:v>
                </c:pt>
              </c:numCache>
            </c:numRef>
          </c:val>
          <c:extLst>
            <c:ext xmlns:c16="http://schemas.microsoft.com/office/drawing/2014/chart" uri="{C3380CC4-5D6E-409C-BE32-E72D297353CC}">
              <c16:uniqueId val="{00000000-43F6-4C8A-B25B-9209767F5AFD}"/>
            </c:ext>
          </c:extLst>
        </c:ser>
        <c:ser>
          <c:idx val="1"/>
          <c:order val="1"/>
          <c:tx>
            <c:v>Selected data</c:v>
          </c:tx>
          <c:spPr>
            <a:solidFill>
              <a:schemeClr val="accent2"/>
            </a:solidFill>
            <a:ln>
              <a:noFill/>
            </a:ln>
            <a:effectLst/>
          </c:spPr>
          <c:invertIfNegative val="0"/>
          <c:val>
            <c:numRef>
              <c:f>'Data - annual crops - costs'!$BS$4:$BS$438</c:f>
              <c:numCache>
                <c:formatCode>General</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numCache>
            </c:numRef>
          </c:val>
          <c:extLst>
            <c:ext xmlns:c16="http://schemas.microsoft.com/office/drawing/2014/chart" uri="{C3380CC4-5D6E-409C-BE32-E72D297353CC}">
              <c16:uniqueId val="{00000001-43F6-4C8A-B25B-9209767F5AFD}"/>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800" b="0" i="0" baseline="0">
                <a:effectLst/>
              </a:rPr>
              <a:t>Keuntungan (rupiah/hektar/tahun)</a:t>
            </a:r>
            <a:endParaRPr lang="en-AU" sz="1600">
              <a:effectLst/>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Profits</c:v>
          </c:tx>
          <c:spPr>
            <a:solidFill>
              <a:schemeClr val="accent1">
                <a:lumMod val="20000"/>
                <a:lumOff val="80000"/>
              </a:schemeClr>
            </a:solidFill>
            <a:ln>
              <a:noFill/>
            </a:ln>
            <a:effectLst/>
          </c:spPr>
          <c:invertIfNegative val="0"/>
          <c:val>
            <c:numRef>
              <c:f>'Data - annual crops - profit'!$F$4:$F$438</c:f>
              <c:numCache>
                <c:formatCode>General</c:formatCode>
                <c:ptCount val="435"/>
                <c:pt idx="0">
                  <c:v>-54976193.196727298</c:v>
                </c:pt>
                <c:pt idx="1">
                  <c:v>-52250016.509651199</c:v>
                </c:pt>
                <c:pt idx="2">
                  <c:v>-51202262.759407297</c:v>
                </c:pt>
                <c:pt idx="3">
                  <c:v>-46842978.515625</c:v>
                </c:pt>
                <c:pt idx="4">
                  <c:v>-40545628.90625</c:v>
                </c:pt>
                <c:pt idx="5">
                  <c:v>-38067500</c:v>
                </c:pt>
                <c:pt idx="6">
                  <c:v>-32178569.3253203</c:v>
                </c:pt>
                <c:pt idx="7">
                  <c:v>-31773811.6389836</c:v>
                </c:pt>
                <c:pt idx="8">
                  <c:v>-30821429.770849299</c:v>
                </c:pt>
                <c:pt idx="9">
                  <c:v>-29928572.7052349</c:v>
                </c:pt>
                <c:pt idx="10">
                  <c:v>-25668390.3253203</c:v>
                </c:pt>
                <c:pt idx="11">
                  <c:v>-23942860.106436901</c:v>
                </c:pt>
                <c:pt idx="12">
                  <c:v>-22374996.8675896</c:v>
                </c:pt>
                <c:pt idx="13">
                  <c:v>-21607141.229527202</c:v>
                </c:pt>
                <c:pt idx="14">
                  <c:v>-21253571.764143799</c:v>
                </c:pt>
                <c:pt idx="15">
                  <c:v>-19809523.979288999</c:v>
                </c:pt>
                <c:pt idx="16">
                  <c:v>-18075000.134110499</c:v>
                </c:pt>
                <c:pt idx="17">
                  <c:v>-17699964.996307701</c:v>
                </c:pt>
                <c:pt idx="18">
                  <c:v>-17275000.521540601</c:v>
                </c:pt>
                <c:pt idx="19">
                  <c:v>-16666665.6693941</c:v>
                </c:pt>
                <c:pt idx="20">
                  <c:v>-14392856.887553399</c:v>
                </c:pt>
                <c:pt idx="21">
                  <c:v>-13521978.206023799</c:v>
                </c:pt>
                <c:pt idx="22">
                  <c:v>-12607143.1816306</c:v>
                </c:pt>
                <c:pt idx="23">
                  <c:v>-12576785.7820784</c:v>
                </c:pt>
                <c:pt idx="24">
                  <c:v>-11330355.6417493</c:v>
                </c:pt>
                <c:pt idx="25">
                  <c:v>-10192856.912033901</c:v>
                </c:pt>
                <c:pt idx="26">
                  <c:v>-9278274.7063212506</c:v>
                </c:pt>
                <c:pt idx="27">
                  <c:v>-9046429.7724458594</c:v>
                </c:pt>
                <c:pt idx="28">
                  <c:v>-8914285.80150312</c:v>
                </c:pt>
                <c:pt idx="29">
                  <c:v>-7605821.2717668302</c:v>
                </c:pt>
                <c:pt idx="30">
                  <c:v>-6383928.6440337198</c:v>
                </c:pt>
                <c:pt idx="31">
                  <c:v>-5953569.53997098</c:v>
                </c:pt>
                <c:pt idx="32">
                  <c:v>-5535715.3427625699</c:v>
                </c:pt>
                <c:pt idx="33">
                  <c:v>-5508949.4986370197</c:v>
                </c:pt>
                <c:pt idx="34">
                  <c:v>-5333332.9918183396</c:v>
                </c:pt>
                <c:pt idx="35">
                  <c:v>-5333332.6563018803</c:v>
                </c:pt>
                <c:pt idx="36">
                  <c:v>-5209524.4292194797</c:v>
                </c:pt>
                <c:pt idx="37">
                  <c:v>-5157142.8644747501</c:v>
                </c:pt>
                <c:pt idx="38">
                  <c:v>-4726328.7350053098</c:v>
                </c:pt>
                <c:pt idx="39">
                  <c:v>-3892857.4820939698</c:v>
                </c:pt>
                <c:pt idx="40">
                  <c:v>-3712500.02927014</c:v>
                </c:pt>
                <c:pt idx="41">
                  <c:v>-2792207.5517404098</c:v>
                </c:pt>
                <c:pt idx="42">
                  <c:v>-2622906.50734255</c:v>
                </c:pt>
                <c:pt idx="43">
                  <c:v>-2392856.9755992098</c:v>
                </c:pt>
                <c:pt idx="44">
                  <c:v>-2333332.49189439</c:v>
                </c:pt>
                <c:pt idx="45">
                  <c:v>-2261904.33968138</c:v>
                </c:pt>
                <c:pt idx="46">
                  <c:v>-1947916.8072563</c:v>
                </c:pt>
                <c:pt idx="47">
                  <c:v>-1717533.1751736801</c:v>
                </c:pt>
                <c:pt idx="48">
                  <c:v>-1690479.43953431</c:v>
                </c:pt>
                <c:pt idx="49">
                  <c:v>-1503341.07254609</c:v>
                </c:pt>
                <c:pt idx="50">
                  <c:v>-1214286.83540674</c:v>
                </c:pt>
                <c:pt idx="51">
                  <c:v>-1196428.4871745601</c:v>
                </c:pt>
                <c:pt idx="52">
                  <c:v>-1071429.1193736501</c:v>
                </c:pt>
                <c:pt idx="53">
                  <c:v>-928571.09912416001</c:v>
                </c:pt>
                <c:pt idx="54">
                  <c:v>-357141.72051253897</c:v>
                </c:pt>
                <c:pt idx="55">
                  <c:v>-285714.34389259201</c:v>
                </c:pt>
                <c:pt idx="56">
                  <c:v>93750.107567760206</c:v>
                </c:pt>
                <c:pt idx="57">
                  <c:v>242857.358699567</c:v>
                </c:pt>
                <c:pt idx="58">
                  <c:v>270000</c:v>
                </c:pt>
                <c:pt idx="59">
                  <c:v>300000.00436699198</c:v>
                </c:pt>
                <c:pt idx="60">
                  <c:v>321428.602179393</c:v>
                </c:pt>
                <c:pt idx="61">
                  <c:v>535714.25150243705</c:v>
                </c:pt>
                <c:pt idx="62">
                  <c:v>714285.16315485502</c:v>
                </c:pt>
                <c:pt idx="63">
                  <c:v>1017857.22489322</c:v>
                </c:pt>
                <c:pt idx="64">
                  <c:v>1035714.49236119</c:v>
                </c:pt>
                <c:pt idx="65">
                  <c:v>1309620.3127208899</c:v>
                </c:pt>
                <c:pt idx="66">
                  <c:v>1333928.5889328199</c:v>
                </c:pt>
                <c:pt idx="67">
                  <c:v>1785714.0911592401</c:v>
                </c:pt>
                <c:pt idx="68">
                  <c:v>1785714.3586995699</c:v>
                </c:pt>
                <c:pt idx="69">
                  <c:v>1830959.1252502601</c:v>
                </c:pt>
                <c:pt idx="70">
                  <c:v>2107142.3799145799</c:v>
                </c:pt>
                <c:pt idx="71">
                  <c:v>2241071.4065237902</c:v>
                </c:pt>
                <c:pt idx="72">
                  <c:v>2266667.11995382</c:v>
                </c:pt>
                <c:pt idx="73">
                  <c:v>2449999.7623264799</c:v>
                </c:pt>
                <c:pt idx="74">
                  <c:v>2738095.3212330202</c:v>
                </c:pt>
                <c:pt idx="75">
                  <c:v>2761904.82127104</c:v>
                </c:pt>
                <c:pt idx="76">
                  <c:v>2767678.5562232998</c:v>
                </c:pt>
                <c:pt idx="77">
                  <c:v>2771428.5244007902</c:v>
                </c:pt>
                <c:pt idx="78">
                  <c:v>2853572.0030048699</c:v>
                </c:pt>
                <c:pt idx="79">
                  <c:v>2928571.1473825402</c:v>
                </c:pt>
                <c:pt idx="80">
                  <c:v>3000000.0257617701</c:v>
                </c:pt>
                <c:pt idx="81">
                  <c:v>3172757.7319188798</c:v>
                </c:pt>
                <c:pt idx="82">
                  <c:v>3273571.8236912698</c:v>
                </c:pt>
                <c:pt idx="83">
                  <c:v>3280701.5071811602</c:v>
                </c:pt>
                <c:pt idx="84">
                  <c:v>3333332.9957038499</c:v>
                </c:pt>
                <c:pt idx="85">
                  <c:v>3357141.5622330499</c:v>
                </c:pt>
                <c:pt idx="86">
                  <c:v>3495000</c:v>
                </c:pt>
                <c:pt idx="87">
                  <c:v>3672856.4592714198</c:v>
                </c:pt>
                <c:pt idx="88">
                  <c:v>3817857.2021034099</c:v>
                </c:pt>
                <c:pt idx="89">
                  <c:v>4016076.2726078602</c:v>
                </c:pt>
                <c:pt idx="90">
                  <c:v>4037499.8509883899</c:v>
                </c:pt>
                <c:pt idx="91">
                  <c:v>4365000</c:v>
                </c:pt>
                <c:pt idx="92">
                  <c:v>4368729.3770429902</c:v>
                </c:pt>
                <c:pt idx="93">
                  <c:v>4628571.2129599703</c:v>
                </c:pt>
                <c:pt idx="94">
                  <c:v>4738095.2846278697</c:v>
                </c:pt>
                <c:pt idx="95">
                  <c:v>4767856.8098544804</c:v>
                </c:pt>
                <c:pt idx="96">
                  <c:v>4968750.1466833102</c:v>
                </c:pt>
                <c:pt idx="97">
                  <c:v>4979999.609375</c:v>
                </c:pt>
                <c:pt idx="98">
                  <c:v>5044645.9932126598</c:v>
                </c:pt>
                <c:pt idx="99">
                  <c:v>5423000</c:v>
                </c:pt>
                <c:pt idx="100">
                  <c:v>5433331.3691644501</c:v>
                </c:pt>
                <c:pt idx="101">
                  <c:v>5636363.1097398903</c:v>
                </c:pt>
                <c:pt idx="102">
                  <c:v>5803571.3459328804</c:v>
                </c:pt>
                <c:pt idx="103">
                  <c:v>5806250.2514570998</c:v>
                </c:pt>
                <c:pt idx="104">
                  <c:v>5842857.04707589</c:v>
                </c:pt>
                <c:pt idx="105">
                  <c:v>5974026.68955753</c:v>
                </c:pt>
                <c:pt idx="106">
                  <c:v>6104167.3352761297</c:v>
                </c:pt>
                <c:pt idx="107">
                  <c:v>6121428.6525067296</c:v>
                </c:pt>
                <c:pt idx="108">
                  <c:v>6142856.8068865696</c:v>
                </c:pt>
                <c:pt idx="109">
                  <c:v>6151774.2632138999</c:v>
                </c:pt>
                <c:pt idx="110">
                  <c:v>6247624.7831433099</c:v>
                </c:pt>
                <c:pt idx="111">
                  <c:v>6710204.0601815302</c:v>
                </c:pt>
                <c:pt idx="112">
                  <c:v>6974285.8756571002</c:v>
                </c:pt>
                <c:pt idx="113">
                  <c:v>7000000.1424660301</c:v>
                </c:pt>
                <c:pt idx="114">
                  <c:v>7035714.1686699102</c:v>
                </c:pt>
                <c:pt idx="115">
                  <c:v>7329999.7437000303</c:v>
                </c:pt>
                <c:pt idx="116">
                  <c:v>7357142.6017606696</c:v>
                </c:pt>
                <c:pt idx="117">
                  <c:v>7642857.1686699102</c:v>
                </c:pt>
                <c:pt idx="118">
                  <c:v>7910714.0374521399</c:v>
                </c:pt>
                <c:pt idx="119">
                  <c:v>8033766.5403400799</c:v>
                </c:pt>
                <c:pt idx="120">
                  <c:v>8038157.8299900601</c:v>
                </c:pt>
                <c:pt idx="121">
                  <c:v>8057143.6053732196</c:v>
                </c:pt>
                <c:pt idx="122">
                  <c:v>8142857.3787888102</c:v>
                </c:pt>
                <c:pt idx="123">
                  <c:v>8150000.2712942697</c:v>
                </c:pt>
                <c:pt idx="124">
                  <c:v>8166666.2370605804</c:v>
                </c:pt>
                <c:pt idx="125">
                  <c:v>8285715.2639749302</c:v>
                </c:pt>
                <c:pt idx="126">
                  <c:v>8290476.0961592495</c:v>
                </c:pt>
                <c:pt idx="127">
                  <c:v>8308332.9776357198</c:v>
                </c:pt>
                <c:pt idx="128">
                  <c:v>8350000.3241002597</c:v>
                </c:pt>
                <c:pt idx="129">
                  <c:v>8437500.3241002597</c:v>
                </c:pt>
                <c:pt idx="130">
                  <c:v>8517442.2050300203</c:v>
                </c:pt>
                <c:pt idx="131">
                  <c:v>9042856.9403953608</c:v>
                </c:pt>
                <c:pt idx="132">
                  <c:v>9100000.1904296894</c:v>
                </c:pt>
                <c:pt idx="133">
                  <c:v>9100000.2469018493</c:v>
                </c:pt>
                <c:pt idx="134">
                  <c:v>9107143.0034443699</c:v>
                </c:pt>
                <c:pt idx="135">
                  <c:v>9166666.9957038499</c:v>
                </c:pt>
                <c:pt idx="136">
                  <c:v>9320892.8639490493</c:v>
                </c:pt>
                <c:pt idx="137">
                  <c:v>9356250.3646127991</c:v>
                </c:pt>
                <c:pt idx="138">
                  <c:v>9428571.5622330494</c:v>
                </c:pt>
                <c:pt idx="139">
                  <c:v>9454785.5698718708</c:v>
                </c:pt>
                <c:pt idx="140">
                  <c:v>9583333.4666326996</c:v>
                </c:pt>
                <c:pt idx="141">
                  <c:v>9716666.2041732203</c:v>
                </c:pt>
                <c:pt idx="142">
                  <c:v>10050000.536441799</c:v>
                </c:pt>
                <c:pt idx="143">
                  <c:v>10130000.1119531</c:v>
                </c:pt>
                <c:pt idx="144">
                  <c:v>10182855.9807538</c:v>
                </c:pt>
                <c:pt idx="145">
                  <c:v>10539999.4814396</c:v>
                </c:pt>
                <c:pt idx="146">
                  <c:v>10695238.4817355</c:v>
                </c:pt>
                <c:pt idx="147">
                  <c:v>10791666.824100301</c:v>
                </c:pt>
                <c:pt idx="148">
                  <c:v>10940260.067498799</c:v>
                </c:pt>
                <c:pt idx="149">
                  <c:v>11015937.265625</c:v>
                </c:pt>
                <c:pt idx="150">
                  <c:v>11178571.056178199</c:v>
                </c:pt>
                <c:pt idx="151">
                  <c:v>11335737.386175601</c:v>
                </c:pt>
                <c:pt idx="152">
                  <c:v>11481249.5201826</c:v>
                </c:pt>
                <c:pt idx="153">
                  <c:v>11514883.189749399</c:v>
                </c:pt>
                <c:pt idx="154">
                  <c:v>11523077.5007469</c:v>
                </c:pt>
                <c:pt idx="155">
                  <c:v>11607143.4919447</c:v>
                </c:pt>
                <c:pt idx="156">
                  <c:v>11693751.9138679</c:v>
                </c:pt>
                <c:pt idx="157">
                  <c:v>11785000.1870247</c:v>
                </c:pt>
                <c:pt idx="158">
                  <c:v>12021427.8456665</c:v>
                </c:pt>
                <c:pt idx="159">
                  <c:v>12271428.4603769</c:v>
                </c:pt>
                <c:pt idx="160">
                  <c:v>12285713.910592999</c:v>
                </c:pt>
                <c:pt idx="161">
                  <c:v>12333334.5113362</c:v>
                </c:pt>
                <c:pt idx="162">
                  <c:v>12346428.400788501</c:v>
                </c:pt>
                <c:pt idx="163">
                  <c:v>12361247.1618097</c:v>
                </c:pt>
                <c:pt idx="164">
                  <c:v>12367346.988994099</c:v>
                </c:pt>
                <c:pt idx="165">
                  <c:v>12468889.8214883</c:v>
                </c:pt>
                <c:pt idx="166">
                  <c:v>12612499.626725901</c:v>
                </c:pt>
                <c:pt idx="167">
                  <c:v>12619047.8892186</c:v>
                </c:pt>
                <c:pt idx="168">
                  <c:v>12857142.556178199</c:v>
                </c:pt>
                <c:pt idx="169">
                  <c:v>13000000.4497864</c:v>
                </c:pt>
                <c:pt idx="170">
                  <c:v>13199999.135732699</c:v>
                </c:pt>
                <c:pt idx="171">
                  <c:v>13499999.5708466</c:v>
                </c:pt>
                <c:pt idx="172">
                  <c:v>13569429.213842301</c:v>
                </c:pt>
                <c:pt idx="173">
                  <c:v>13857142.9178307</c:v>
                </c:pt>
                <c:pt idx="174">
                  <c:v>14017856.806178199</c:v>
                </c:pt>
                <c:pt idx="175">
                  <c:v>14173809.967245501</c:v>
                </c:pt>
                <c:pt idx="176">
                  <c:v>14592000</c:v>
                </c:pt>
                <c:pt idx="177">
                  <c:v>14704000.2123379</c:v>
                </c:pt>
                <c:pt idx="178">
                  <c:v>14809524.3096371</c:v>
                </c:pt>
                <c:pt idx="179">
                  <c:v>14890110.3121616</c:v>
                </c:pt>
                <c:pt idx="180">
                  <c:v>15000000.453740399</c:v>
                </c:pt>
                <c:pt idx="181">
                  <c:v>15319999.3741512</c:v>
                </c:pt>
                <c:pt idx="182">
                  <c:v>15595237.989259601</c:v>
                </c:pt>
                <c:pt idx="183">
                  <c:v>15726190.993555799</c:v>
                </c:pt>
                <c:pt idx="184">
                  <c:v>16020833.642374899</c:v>
                </c:pt>
                <c:pt idx="185">
                  <c:v>16150000.5671755</c:v>
                </c:pt>
                <c:pt idx="186">
                  <c:v>16346939.256544299</c:v>
                </c:pt>
                <c:pt idx="187">
                  <c:v>16811960.034168899</c:v>
                </c:pt>
                <c:pt idx="188">
                  <c:v>16821428.2513142</c:v>
                </c:pt>
                <c:pt idx="189">
                  <c:v>16834902.001231201</c:v>
                </c:pt>
                <c:pt idx="190">
                  <c:v>16904762.479445901</c:v>
                </c:pt>
                <c:pt idx="191">
                  <c:v>17428571.926941801</c:v>
                </c:pt>
                <c:pt idx="192">
                  <c:v>17443750.550970402</c:v>
                </c:pt>
                <c:pt idx="193">
                  <c:v>17549999.590218101</c:v>
                </c:pt>
                <c:pt idx="194">
                  <c:v>17564284.467692502</c:v>
                </c:pt>
                <c:pt idx="195">
                  <c:v>17569999.397993099</c:v>
                </c:pt>
                <c:pt idx="196">
                  <c:v>17625000.5671755</c:v>
                </c:pt>
                <c:pt idx="197">
                  <c:v>17633333.961045198</c:v>
                </c:pt>
                <c:pt idx="198">
                  <c:v>17742857.552739501</c:v>
                </c:pt>
                <c:pt idx="199">
                  <c:v>17928571.601693999</c:v>
                </c:pt>
                <c:pt idx="200">
                  <c:v>18142858.209615599</c:v>
                </c:pt>
                <c:pt idx="201">
                  <c:v>18180952.9273981</c:v>
                </c:pt>
                <c:pt idx="202">
                  <c:v>18250001.296401098</c:v>
                </c:pt>
                <c:pt idx="203">
                  <c:v>18339285.344082799</c:v>
                </c:pt>
                <c:pt idx="204">
                  <c:v>18412857.063445602</c:v>
                </c:pt>
                <c:pt idx="205">
                  <c:v>18464282.961805899</c:v>
                </c:pt>
                <c:pt idx="206">
                  <c:v>19259999.392032601</c:v>
                </c:pt>
                <c:pt idx="207">
                  <c:v>19434285.851494901</c:v>
                </c:pt>
                <c:pt idx="208">
                  <c:v>19714285.360379498</c:v>
                </c:pt>
                <c:pt idx="209">
                  <c:v>20071428.449786399</c:v>
                </c:pt>
                <c:pt idx="210">
                  <c:v>21015872.5571131</c:v>
                </c:pt>
                <c:pt idx="211">
                  <c:v>21203125.628642801</c:v>
                </c:pt>
                <c:pt idx="212">
                  <c:v>21241428.549655002</c:v>
                </c:pt>
                <c:pt idx="213">
                  <c:v>21428568.6654118</c:v>
                </c:pt>
                <c:pt idx="214">
                  <c:v>21491667.706988499</c:v>
                </c:pt>
                <c:pt idx="215">
                  <c:v>21533334.654989898</c:v>
                </c:pt>
                <c:pt idx="216">
                  <c:v>21692857.050064001</c:v>
                </c:pt>
                <c:pt idx="217">
                  <c:v>21728571.602277901</c:v>
                </c:pt>
                <c:pt idx="218">
                  <c:v>22261905.108838201</c:v>
                </c:pt>
                <c:pt idx="219">
                  <c:v>22593750.5347654</c:v>
                </c:pt>
                <c:pt idx="220">
                  <c:v>22666667.248859301</c:v>
                </c:pt>
                <c:pt idx="221">
                  <c:v>22746428.558069699</c:v>
                </c:pt>
                <c:pt idx="222">
                  <c:v>22766667.030933999</c:v>
                </c:pt>
                <c:pt idx="223">
                  <c:v>22800000.490790501</c:v>
                </c:pt>
                <c:pt idx="224">
                  <c:v>22857143.1583107</c:v>
                </c:pt>
                <c:pt idx="225">
                  <c:v>23163266.0086109</c:v>
                </c:pt>
                <c:pt idx="226">
                  <c:v>23363095.988185599</c:v>
                </c:pt>
                <c:pt idx="227">
                  <c:v>23617788.308704302</c:v>
                </c:pt>
                <c:pt idx="228">
                  <c:v>23750000.648200501</c:v>
                </c:pt>
                <c:pt idx="229">
                  <c:v>24150000</c:v>
                </c:pt>
                <c:pt idx="230">
                  <c:v>24375000.134270798</c:v>
                </c:pt>
                <c:pt idx="231">
                  <c:v>24660715.434943002</c:v>
                </c:pt>
                <c:pt idx="232">
                  <c:v>24796595.8656133</c:v>
                </c:pt>
                <c:pt idx="233">
                  <c:v>25018144.377043799</c:v>
                </c:pt>
                <c:pt idx="234">
                  <c:v>25467857.078198601</c:v>
                </c:pt>
                <c:pt idx="235">
                  <c:v>25535714.3722758</c:v>
                </c:pt>
                <c:pt idx="236">
                  <c:v>25550000.7431954</c:v>
                </c:pt>
                <c:pt idx="237">
                  <c:v>25630000</c:v>
                </c:pt>
                <c:pt idx="238">
                  <c:v>25674999.699786399</c:v>
                </c:pt>
                <c:pt idx="239">
                  <c:v>25982142.980667301</c:v>
                </c:pt>
                <c:pt idx="240">
                  <c:v>26071430.292809501</c:v>
                </c:pt>
                <c:pt idx="241">
                  <c:v>26454082.348682798</c:v>
                </c:pt>
                <c:pt idx="242">
                  <c:v>26478571.376533199</c:v>
                </c:pt>
                <c:pt idx="243">
                  <c:v>26614285.501752298</c:v>
                </c:pt>
                <c:pt idx="244">
                  <c:v>26666191.101693999</c:v>
                </c:pt>
                <c:pt idx="245">
                  <c:v>26885713.453241698</c:v>
                </c:pt>
                <c:pt idx="246">
                  <c:v>26979999.516010299</c:v>
                </c:pt>
                <c:pt idx="247">
                  <c:v>27159468.518711802</c:v>
                </c:pt>
                <c:pt idx="248">
                  <c:v>27359091.1950697</c:v>
                </c:pt>
                <c:pt idx="249">
                  <c:v>27457142.0716241</c:v>
                </c:pt>
                <c:pt idx="250">
                  <c:v>27755102.411576301</c:v>
                </c:pt>
                <c:pt idx="251">
                  <c:v>27849998.956918702</c:v>
                </c:pt>
                <c:pt idx="252">
                  <c:v>28053570.227201499</c:v>
                </c:pt>
                <c:pt idx="253">
                  <c:v>28357143.0254956</c:v>
                </c:pt>
                <c:pt idx="254">
                  <c:v>28500000</c:v>
                </c:pt>
                <c:pt idx="255">
                  <c:v>28664000</c:v>
                </c:pt>
                <c:pt idx="256">
                  <c:v>28849999.695115499</c:v>
                </c:pt>
                <c:pt idx="257">
                  <c:v>28949999.524652999</c:v>
                </c:pt>
                <c:pt idx="258">
                  <c:v>28955000.966824599</c:v>
                </c:pt>
                <c:pt idx="259">
                  <c:v>29107143.2773633</c:v>
                </c:pt>
                <c:pt idx="260">
                  <c:v>29142857.377409399</c:v>
                </c:pt>
                <c:pt idx="261">
                  <c:v>29267857.800430901</c:v>
                </c:pt>
                <c:pt idx="262">
                  <c:v>29309677.0509203</c:v>
                </c:pt>
                <c:pt idx="263">
                  <c:v>29574285.938687999</c:v>
                </c:pt>
                <c:pt idx="264">
                  <c:v>29690475.615389299</c:v>
                </c:pt>
                <c:pt idx="265">
                  <c:v>29968754.095475901</c:v>
                </c:pt>
                <c:pt idx="266">
                  <c:v>30014270.475776099</c:v>
                </c:pt>
                <c:pt idx="267">
                  <c:v>30107142.54476</c:v>
                </c:pt>
                <c:pt idx="268">
                  <c:v>30119047.693989601</c:v>
                </c:pt>
                <c:pt idx="269">
                  <c:v>30284999.506398998</c:v>
                </c:pt>
                <c:pt idx="270">
                  <c:v>30295833.9645673</c:v>
                </c:pt>
                <c:pt idx="271">
                  <c:v>30351032.1163605</c:v>
                </c:pt>
                <c:pt idx="272">
                  <c:v>30755952.6477933</c:v>
                </c:pt>
                <c:pt idx="273">
                  <c:v>30827381.980594698</c:v>
                </c:pt>
                <c:pt idx="274">
                  <c:v>30867348.072964299</c:v>
                </c:pt>
                <c:pt idx="275">
                  <c:v>30884524.454224501</c:v>
                </c:pt>
                <c:pt idx="276">
                  <c:v>30999999.402463499</c:v>
                </c:pt>
                <c:pt idx="277">
                  <c:v>31585714.119307902</c:v>
                </c:pt>
                <c:pt idx="278">
                  <c:v>31704763.28497</c:v>
                </c:pt>
                <c:pt idx="279">
                  <c:v>32471429.6864543</c:v>
                </c:pt>
                <c:pt idx="280">
                  <c:v>32782858.255151302</c:v>
                </c:pt>
                <c:pt idx="281">
                  <c:v>33142857.001752298</c:v>
                </c:pt>
                <c:pt idx="282">
                  <c:v>33142858.463114299</c:v>
                </c:pt>
                <c:pt idx="283">
                  <c:v>33267857.309994198</c:v>
                </c:pt>
                <c:pt idx="284">
                  <c:v>33290237.780772399</c:v>
                </c:pt>
                <c:pt idx="285">
                  <c:v>33866667.404387303</c:v>
                </c:pt>
                <c:pt idx="286">
                  <c:v>33899159.197056897</c:v>
                </c:pt>
                <c:pt idx="287">
                  <c:v>33987500.891275696</c:v>
                </c:pt>
                <c:pt idx="288">
                  <c:v>34028570.902102701</c:v>
                </c:pt>
                <c:pt idx="289">
                  <c:v>34081058.321809798</c:v>
                </c:pt>
                <c:pt idx="290">
                  <c:v>34301878.584420197</c:v>
                </c:pt>
                <c:pt idx="291">
                  <c:v>34347826.354059398</c:v>
                </c:pt>
                <c:pt idx="292">
                  <c:v>34479999.3950129</c:v>
                </c:pt>
                <c:pt idx="293">
                  <c:v>34558334.004411399</c:v>
                </c:pt>
                <c:pt idx="294">
                  <c:v>34669641.762617499</c:v>
                </c:pt>
                <c:pt idx="295">
                  <c:v>34742858.873593099</c:v>
                </c:pt>
                <c:pt idx="296">
                  <c:v>34779999.308586098</c:v>
                </c:pt>
                <c:pt idx="297">
                  <c:v>35204083.225068599</c:v>
                </c:pt>
                <c:pt idx="298">
                  <c:v>35249998.7172224</c:v>
                </c:pt>
                <c:pt idx="299">
                  <c:v>35527473.3485661</c:v>
                </c:pt>
                <c:pt idx="300">
                  <c:v>35704082.511366397</c:v>
                </c:pt>
                <c:pt idx="301">
                  <c:v>35790818.7746353</c:v>
                </c:pt>
                <c:pt idx="302">
                  <c:v>36095239.141553402</c:v>
                </c:pt>
                <c:pt idx="303">
                  <c:v>36513840.124808997</c:v>
                </c:pt>
                <c:pt idx="304">
                  <c:v>37437501.296401098</c:v>
                </c:pt>
                <c:pt idx="305">
                  <c:v>37514285.132104903</c:v>
                </c:pt>
                <c:pt idx="306">
                  <c:v>38128571.190894999</c:v>
                </c:pt>
                <c:pt idx="307">
                  <c:v>38408750.972300798</c:v>
                </c:pt>
                <c:pt idx="308">
                  <c:v>38482141.687260702</c:v>
                </c:pt>
                <c:pt idx="309">
                  <c:v>38604285.442147598</c:v>
                </c:pt>
                <c:pt idx="310">
                  <c:v>38940477.463090703</c:v>
                </c:pt>
                <c:pt idx="311">
                  <c:v>38966070.418627597</c:v>
                </c:pt>
                <c:pt idx="312">
                  <c:v>39130596.2618922</c:v>
                </c:pt>
                <c:pt idx="313">
                  <c:v>39306785.816208199</c:v>
                </c:pt>
                <c:pt idx="314">
                  <c:v>39333335.1959785</c:v>
                </c:pt>
                <c:pt idx="315">
                  <c:v>39339284.668534599</c:v>
                </c:pt>
                <c:pt idx="316">
                  <c:v>39587311.382412903</c:v>
                </c:pt>
                <c:pt idx="317">
                  <c:v>39758927.362588704</c:v>
                </c:pt>
                <c:pt idx="318">
                  <c:v>39821428.793136001</c:v>
                </c:pt>
                <c:pt idx="319">
                  <c:v>40014286.748243898</c:v>
                </c:pt>
                <c:pt idx="320">
                  <c:v>41109999.049305901</c:v>
                </c:pt>
                <c:pt idx="321">
                  <c:v>41275000.296401098</c:v>
                </c:pt>
                <c:pt idx="322">
                  <c:v>41728575.037122801</c:v>
                </c:pt>
                <c:pt idx="323">
                  <c:v>41761905.9100352</c:v>
                </c:pt>
                <c:pt idx="324">
                  <c:v>42174602.555950001</c:v>
                </c:pt>
                <c:pt idx="325">
                  <c:v>42471429.002628401</c:v>
                </c:pt>
                <c:pt idx="326">
                  <c:v>42718751.105712697</c:v>
                </c:pt>
                <c:pt idx="327">
                  <c:v>43127272.973240599</c:v>
                </c:pt>
                <c:pt idx="328">
                  <c:v>43795239.063585803</c:v>
                </c:pt>
                <c:pt idx="329">
                  <c:v>44471429.2572947</c:v>
                </c:pt>
                <c:pt idx="330">
                  <c:v>44607141.349359304</c:v>
                </c:pt>
                <c:pt idx="331">
                  <c:v>44625000.044909202</c:v>
                </c:pt>
                <c:pt idx="332">
                  <c:v>45199999.574252501</c:v>
                </c:pt>
                <c:pt idx="333">
                  <c:v>45701530.171530098</c:v>
                </c:pt>
                <c:pt idx="334">
                  <c:v>46309524.137172997</c:v>
                </c:pt>
                <c:pt idx="335">
                  <c:v>46811226.017221898</c:v>
                </c:pt>
                <c:pt idx="336">
                  <c:v>47062499.345583998</c:v>
                </c:pt>
                <c:pt idx="337">
                  <c:v>47142858.540591702</c:v>
                </c:pt>
                <c:pt idx="338">
                  <c:v>47635713.399572901</c:v>
                </c:pt>
                <c:pt idx="339">
                  <c:v>47916667.2328154</c:v>
                </c:pt>
                <c:pt idx="340">
                  <c:v>47916667.355764501</c:v>
                </c:pt>
                <c:pt idx="341">
                  <c:v>47949999.207258202</c:v>
                </c:pt>
                <c:pt idx="342">
                  <c:v>48499999.049305901</c:v>
                </c:pt>
                <c:pt idx="343">
                  <c:v>49928571.274791896</c:v>
                </c:pt>
                <c:pt idx="344">
                  <c:v>50414285.753066503</c:v>
                </c:pt>
                <c:pt idx="345">
                  <c:v>51130953.479593299</c:v>
                </c:pt>
                <c:pt idx="346">
                  <c:v>51871701.467573397</c:v>
                </c:pt>
                <c:pt idx="347">
                  <c:v>51984128.426939502</c:v>
                </c:pt>
                <c:pt idx="348">
                  <c:v>52062501.2824312</c:v>
                </c:pt>
                <c:pt idx="349">
                  <c:v>52514284.9380133</c:v>
                </c:pt>
                <c:pt idx="350">
                  <c:v>53344582.034168899</c:v>
                </c:pt>
                <c:pt idx="351">
                  <c:v>53373013.6017133</c:v>
                </c:pt>
                <c:pt idx="352">
                  <c:v>53392855.747184098</c:v>
                </c:pt>
                <c:pt idx="353">
                  <c:v>53714286.812634103</c:v>
                </c:pt>
                <c:pt idx="354">
                  <c:v>54908424.391715497</c:v>
                </c:pt>
                <c:pt idx="355">
                  <c:v>55848213.491176501</c:v>
                </c:pt>
                <c:pt idx="356">
                  <c:v>55927141.9481574</c:v>
                </c:pt>
                <c:pt idx="357">
                  <c:v>55964288.351111598</c:v>
                </c:pt>
                <c:pt idx="358">
                  <c:v>57725001.539476201</c:v>
                </c:pt>
                <c:pt idx="359">
                  <c:v>58145892.3150867</c:v>
                </c:pt>
                <c:pt idx="360">
                  <c:v>59164836.479812503</c:v>
                </c:pt>
                <c:pt idx="361">
                  <c:v>60510204.142507702</c:v>
                </c:pt>
                <c:pt idx="362">
                  <c:v>60785713.628723599</c:v>
                </c:pt>
                <c:pt idx="363">
                  <c:v>60803569.781569801</c:v>
                </c:pt>
                <c:pt idx="364">
                  <c:v>61593749.181166403</c:v>
                </c:pt>
                <c:pt idx="365">
                  <c:v>63209998.861402303</c:v>
                </c:pt>
                <c:pt idx="366">
                  <c:v>63583330.626796499</c:v>
                </c:pt>
                <c:pt idx="367">
                  <c:v>63826531.597411297</c:v>
                </c:pt>
                <c:pt idx="368">
                  <c:v>64053103.104554601</c:v>
                </c:pt>
                <c:pt idx="369">
                  <c:v>64057142.637770697</c:v>
                </c:pt>
                <c:pt idx="370">
                  <c:v>64125001.626409903</c:v>
                </c:pt>
                <c:pt idx="371">
                  <c:v>64432771.6964508</c:v>
                </c:pt>
                <c:pt idx="372">
                  <c:v>64857143.807660699</c:v>
                </c:pt>
                <c:pt idx="373">
                  <c:v>64874583.254972503</c:v>
                </c:pt>
                <c:pt idx="374">
                  <c:v>64974997.895715997</c:v>
                </c:pt>
                <c:pt idx="375">
                  <c:v>66190476.976371199</c:v>
                </c:pt>
                <c:pt idx="376">
                  <c:v>68208000</c:v>
                </c:pt>
                <c:pt idx="377">
                  <c:v>68541666.157849893</c:v>
                </c:pt>
                <c:pt idx="378">
                  <c:v>68690477.725058898</c:v>
                </c:pt>
                <c:pt idx="379">
                  <c:v>68728573.854796201</c:v>
                </c:pt>
                <c:pt idx="380">
                  <c:v>68741668.140099198</c:v>
                </c:pt>
                <c:pt idx="381">
                  <c:v>70844846.029026002</c:v>
                </c:pt>
                <c:pt idx="382">
                  <c:v>73267856.077257395</c:v>
                </c:pt>
                <c:pt idx="383">
                  <c:v>73333333.274369895</c:v>
                </c:pt>
                <c:pt idx="384">
                  <c:v>75107143.387300104</c:v>
                </c:pt>
                <c:pt idx="385">
                  <c:v>76085713.917602107</c:v>
                </c:pt>
                <c:pt idx="386">
                  <c:v>76921429.692708895</c:v>
                </c:pt>
                <c:pt idx="387">
                  <c:v>77257142.526106104</c:v>
                </c:pt>
                <c:pt idx="388">
                  <c:v>78809526.888131201</c:v>
                </c:pt>
                <c:pt idx="389">
                  <c:v>80107142.339403495</c:v>
                </c:pt>
                <c:pt idx="390">
                  <c:v>80285715.031850293</c:v>
                </c:pt>
                <c:pt idx="391">
                  <c:v>80547620.468852907</c:v>
                </c:pt>
                <c:pt idx="392">
                  <c:v>81999999.3173545</c:v>
                </c:pt>
                <c:pt idx="393">
                  <c:v>83799998.742581606</c:v>
                </c:pt>
                <c:pt idx="394">
                  <c:v>83928568.480769202</c:v>
                </c:pt>
                <c:pt idx="395">
                  <c:v>84142855.021533802</c:v>
                </c:pt>
                <c:pt idx="396">
                  <c:v>87964285.799145803</c:v>
                </c:pt>
                <c:pt idx="397">
                  <c:v>88061801.363351196</c:v>
                </c:pt>
                <c:pt idx="398">
                  <c:v>90071430.248932198</c:v>
                </c:pt>
                <c:pt idx="399">
                  <c:v>92653060.534925997</c:v>
                </c:pt>
                <c:pt idx="400">
                  <c:v>93546662.693705395</c:v>
                </c:pt>
                <c:pt idx="401">
                  <c:v>95077000</c:v>
                </c:pt>
                <c:pt idx="402">
                  <c:v>96892856.366012797</c:v>
                </c:pt>
                <c:pt idx="403">
                  <c:v>97294372.6857142</c:v>
                </c:pt>
                <c:pt idx="404">
                  <c:v>102049691.633497</c:v>
                </c:pt>
                <c:pt idx="405">
                  <c:v>103953998.409987</c:v>
                </c:pt>
                <c:pt idx="406">
                  <c:v>104428564.923612</c:v>
                </c:pt>
                <c:pt idx="407">
                  <c:v>107548003.04909</c:v>
                </c:pt>
                <c:pt idx="408">
                  <c:v>108101780.53954899</c:v>
                </c:pt>
                <c:pt idx="409">
                  <c:v>109967532.588397</c:v>
                </c:pt>
                <c:pt idx="410">
                  <c:v>111119499.191165</c:v>
                </c:pt>
                <c:pt idx="411">
                  <c:v>112256638.84773099</c:v>
                </c:pt>
                <c:pt idx="412">
                  <c:v>114583335.458113</c:v>
                </c:pt>
                <c:pt idx="413">
                  <c:v>118304050.691404</c:v>
                </c:pt>
                <c:pt idx="414">
                  <c:v>118461533.84664699</c:v>
                </c:pt>
                <c:pt idx="415">
                  <c:v>122800003.30805799</c:v>
                </c:pt>
                <c:pt idx="416">
                  <c:v>123012502.93366601</c:v>
                </c:pt>
                <c:pt idx="417">
                  <c:v>129183335.58718701</c:v>
                </c:pt>
                <c:pt idx="418">
                  <c:v>133500004.861504</c:v>
                </c:pt>
                <c:pt idx="419">
                  <c:v>138727684.8163</c:v>
                </c:pt>
                <c:pt idx="420">
                  <c:v>147571429.94844601</c:v>
                </c:pt>
                <c:pt idx="421">
                  <c:v>149369049.49641401</c:v>
                </c:pt>
                <c:pt idx="422">
                  <c:v>150955460</c:v>
                </c:pt>
                <c:pt idx="423">
                  <c:v>158892414.15752</c:v>
                </c:pt>
                <c:pt idx="424">
                  <c:v>159214288.048078</c:v>
                </c:pt>
                <c:pt idx="425">
                  <c:v>169074684.344679</c:v>
                </c:pt>
                <c:pt idx="426">
                  <c:v>175047628.12558901</c:v>
                </c:pt>
                <c:pt idx="427">
                  <c:v>178039693.03815699</c:v>
                </c:pt>
                <c:pt idx="428">
                  <c:v>182714282.73202601</c:v>
                </c:pt>
                <c:pt idx="429">
                  <c:v>200000006.43950301</c:v>
                </c:pt>
                <c:pt idx="430">
                  <c:v>201164283.20960101</c:v>
                </c:pt>
                <c:pt idx="431">
                  <c:v>219776778.39885101</c:v>
                </c:pt>
                <c:pt idx="432">
                  <c:v>247605997.98772001</c:v>
                </c:pt>
                <c:pt idx="433">
                  <c:v>260876622.68853301</c:v>
                </c:pt>
                <c:pt idx="434">
                  <c:v>295570963.503874</c:v>
                </c:pt>
              </c:numCache>
            </c:numRef>
          </c:val>
          <c:extLst>
            <c:ext xmlns:c16="http://schemas.microsoft.com/office/drawing/2014/chart" uri="{C3380CC4-5D6E-409C-BE32-E72D297353CC}">
              <c16:uniqueId val="{00000000-10A5-4C4F-82DE-6ADFCB8FAC63}"/>
            </c:ext>
          </c:extLst>
        </c:ser>
        <c:ser>
          <c:idx val="1"/>
          <c:order val="1"/>
          <c:tx>
            <c:v>Selected data</c:v>
          </c:tx>
          <c:spPr>
            <a:solidFill>
              <a:schemeClr val="accent2"/>
            </a:solidFill>
            <a:ln>
              <a:noFill/>
            </a:ln>
            <a:effectLst/>
          </c:spPr>
          <c:invertIfNegative val="0"/>
          <c:val>
            <c:numRef>
              <c:f>'Data - annual crops - profit'!$BS$4:$BS$438</c:f>
              <c:numCache>
                <c:formatCode>General</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numCache>
            </c:numRef>
          </c:val>
          <c:extLst>
            <c:ext xmlns:c16="http://schemas.microsoft.com/office/drawing/2014/chart" uri="{C3380CC4-5D6E-409C-BE32-E72D297353CC}">
              <c16:uniqueId val="{00000001-10A5-4C4F-82DE-6ADFCB8FAC63}"/>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r>
              <a:rPr lang="id-ID" sz="1800" b="0" i="0" baseline="0">
                <a:effectLst/>
              </a:rPr>
              <a:t>Hari kerja/hektar/tahun</a:t>
            </a:r>
            <a:endParaRPr lang="en-AU" sz="1600">
              <a:effectLst/>
            </a:endParaRPr>
          </a:p>
        </c:rich>
      </c:tx>
      <c:overlay val="0"/>
      <c:spPr>
        <a:noFill/>
        <a:ln>
          <a:noFill/>
        </a:ln>
        <a:effectLst/>
      </c:spPr>
      <c:txPr>
        <a:bodyPr rot="0" spcFirstLastPara="1" vertOverflow="ellipsis" vert="horz" wrap="square" anchor="ctr" anchorCtr="1"/>
        <a:lstStyle/>
        <a:p>
          <a:pPr>
            <a:defRPr lang="en-AU" sz="16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v>Labour days</c:v>
          </c:tx>
          <c:spPr>
            <a:solidFill>
              <a:schemeClr val="accent1">
                <a:lumMod val="20000"/>
                <a:lumOff val="80000"/>
              </a:schemeClr>
            </a:solidFill>
            <a:ln>
              <a:noFill/>
            </a:ln>
            <a:effectLst/>
          </c:spPr>
          <c:invertIfNegative val="0"/>
          <c:val>
            <c:numRef>
              <c:f>'Data - annual crops - labour'!$G$4:$G$365</c:f>
              <c:numCache>
                <c:formatCode>General</c:formatCode>
                <c:ptCount val="362"/>
                <c:pt idx="0">
                  <c:v>3.125</c:v>
                </c:pt>
                <c:pt idx="1">
                  <c:v>9.5238094329834002</c:v>
                </c:pt>
                <c:pt idx="2">
                  <c:v>10.7142856121063</c:v>
                </c:pt>
                <c:pt idx="3">
                  <c:v>11.4285712242126</c:v>
                </c:pt>
                <c:pt idx="4">
                  <c:v>12.142856836319</c:v>
                </c:pt>
                <c:pt idx="5">
                  <c:v>12.5</c:v>
                </c:pt>
                <c:pt idx="6">
                  <c:v>14.285714149475099</c:v>
                </c:pt>
                <c:pt idx="7">
                  <c:v>16.666667938232401</c:v>
                </c:pt>
                <c:pt idx="8">
                  <c:v>18.75</c:v>
                </c:pt>
                <c:pt idx="9">
                  <c:v>19.0476188659668</c:v>
                </c:pt>
                <c:pt idx="10">
                  <c:v>19.0476188659668</c:v>
                </c:pt>
                <c:pt idx="11">
                  <c:v>20</c:v>
                </c:pt>
                <c:pt idx="12">
                  <c:v>21.1640224456787</c:v>
                </c:pt>
                <c:pt idx="13">
                  <c:v>21.978021621704102</c:v>
                </c:pt>
                <c:pt idx="14">
                  <c:v>22.271715164184599</c:v>
                </c:pt>
                <c:pt idx="15">
                  <c:v>22.857143402099599</c:v>
                </c:pt>
                <c:pt idx="16">
                  <c:v>23.809524536132798</c:v>
                </c:pt>
                <c:pt idx="17">
                  <c:v>23.809524536132798</c:v>
                </c:pt>
                <c:pt idx="18">
                  <c:v>25</c:v>
                </c:pt>
                <c:pt idx="19">
                  <c:v>25</c:v>
                </c:pt>
                <c:pt idx="20">
                  <c:v>25.662960052490199</c:v>
                </c:pt>
                <c:pt idx="21">
                  <c:v>26.6666660308838</c:v>
                </c:pt>
                <c:pt idx="22">
                  <c:v>28.571428298950199</c:v>
                </c:pt>
                <c:pt idx="23">
                  <c:v>28.5714302062988</c:v>
                </c:pt>
                <c:pt idx="24">
                  <c:v>30.263158798217798</c:v>
                </c:pt>
                <c:pt idx="25">
                  <c:v>30.769231796264599</c:v>
                </c:pt>
                <c:pt idx="26">
                  <c:v>31.428570747375499</c:v>
                </c:pt>
                <c:pt idx="27">
                  <c:v>31.428571701049801</c:v>
                </c:pt>
                <c:pt idx="28">
                  <c:v>32.142856597900398</c:v>
                </c:pt>
                <c:pt idx="29">
                  <c:v>32.467533111572301</c:v>
                </c:pt>
                <c:pt idx="30">
                  <c:v>33.333333969116197</c:v>
                </c:pt>
                <c:pt idx="31">
                  <c:v>33.333335876464801</c:v>
                </c:pt>
                <c:pt idx="32">
                  <c:v>33.7662353515625</c:v>
                </c:pt>
                <c:pt idx="33">
                  <c:v>35.714286804199197</c:v>
                </c:pt>
                <c:pt idx="34">
                  <c:v>35.714286804199197</c:v>
                </c:pt>
                <c:pt idx="35">
                  <c:v>37.5</c:v>
                </c:pt>
                <c:pt idx="36">
                  <c:v>37.5</c:v>
                </c:pt>
                <c:pt idx="37">
                  <c:v>38.095237731933601</c:v>
                </c:pt>
                <c:pt idx="38">
                  <c:v>38.095237731933601</c:v>
                </c:pt>
                <c:pt idx="39">
                  <c:v>38.095237731933601</c:v>
                </c:pt>
                <c:pt idx="40">
                  <c:v>39.2857151031494</c:v>
                </c:pt>
                <c:pt idx="41">
                  <c:v>40</c:v>
                </c:pt>
                <c:pt idx="42">
                  <c:v>40</c:v>
                </c:pt>
                <c:pt idx="43">
                  <c:v>40.816326141357401</c:v>
                </c:pt>
                <c:pt idx="44">
                  <c:v>42.8571424484253</c:v>
                </c:pt>
                <c:pt idx="45">
                  <c:v>42.857143402099602</c:v>
                </c:pt>
                <c:pt idx="46">
                  <c:v>42.857143402099602</c:v>
                </c:pt>
                <c:pt idx="47">
                  <c:v>43.290042877197301</c:v>
                </c:pt>
                <c:pt idx="48">
                  <c:v>47.619049072265597</c:v>
                </c:pt>
                <c:pt idx="49">
                  <c:v>48.0769233703613</c:v>
                </c:pt>
                <c:pt idx="50">
                  <c:v>49.833889007568402</c:v>
                </c:pt>
                <c:pt idx="51">
                  <c:v>50</c:v>
                </c:pt>
                <c:pt idx="52">
                  <c:v>50</c:v>
                </c:pt>
                <c:pt idx="53">
                  <c:v>50</c:v>
                </c:pt>
                <c:pt idx="54">
                  <c:v>50</c:v>
                </c:pt>
                <c:pt idx="55">
                  <c:v>53.5714302062988</c:v>
                </c:pt>
                <c:pt idx="56">
                  <c:v>54.761907577514599</c:v>
                </c:pt>
                <c:pt idx="57">
                  <c:v>55.357142925262501</c:v>
                </c:pt>
                <c:pt idx="58">
                  <c:v>57.142856597900398</c:v>
                </c:pt>
                <c:pt idx="59">
                  <c:v>57.142856597900398</c:v>
                </c:pt>
                <c:pt idx="60">
                  <c:v>57.142856597900398</c:v>
                </c:pt>
                <c:pt idx="61">
                  <c:v>57.142856597900398</c:v>
                </c:pt>
                <c:pt idx="62">
                  <c:v>57.142856597900398</c:v>
                </c:pt>
                <c:pt idx="63">
                  <c:v>57.1428575515747</c:v>
                </c:pt>
                <c:pt idx="64">
                  <c:v>58.75</c:v>
                </c:pt>
                <c:pt idx="65">
                  <c:v>62.857143402099602</c:v>
                </c:pt>
                <c:pt idx="66">
                  <c:v>64.285713195800795</c:v>
                </c:pt>
                <c:pt idx="67">
                  <c:v>65.625</c:v>
                </c:pt>
                <c:pt idx="68">
                  <c:v>66.666667938232393</c:v>
                </c:pt>
                <c:pt idx="69">
                  <c:v>66.666671752929702</c:v>
                </c:pt>
                <c:pt idx="70">
                  <c:v>66.666671752929702</c:v>
                </c:pt>
                <c:pt idx="71">
                  <c:v>68.852457046508803</c:v>
                </c:pt>
                <c:pt idx="72">
                  <c:v>71.428565979003906</c:v>
                </c:pt>
                <c:pt idx="73">
                  <c:v>71.428571701049805</c:v>
                </c:pt>
                <c:pt idx="74">
                  <c:v>71.428573608398395</c:v>
                </c:pt>
                <c:pt idx="75">
                  <c:v>72</c:v>
                </c:pt>
                <c:pt idx="76">
                  <c:v>73.809524536132798</c:v>
                </c:pt>
                <c:pt idx="77">
                  <c:v>75</c:v>
                </c:pt>
                <c:pt idx="78">
                  <c:v>76.190479278564496</c:v>
                </c:pt>
                <c:pt idx="79">
                  <c:v>77.142859458923297</c:v>
                </c:pt>
                <c:pt idx="80">
                  <c:v>78.571426391601605</c:v>
                </c:pt>
                <c:pt idx="81">
                  <c:v>78.571426391601605</c:v>
                </c:pt>
                <c:pt idx="82">
                  <c:v>79</c:v>
                </c:pt>
                <c:pt idx="83">
                  <c:v>80</c:v>
                </c:pt>
                <c:pt idx="84">
                  <c:v>80.357139587402301</c:v>
                </c:pt>
                <c:pt idx="85">
                  <c:v>80.357139587402301</c:v>
                </c:pt>
                <c:pt idx="86">
                  <c:v>80.952384948730497</c:v>
                </c:pt>
                <c:pt idx="87">
                  <c:v>82.142860412597699</c:v>
                </c:pt>
                <c:pt idx="88">
                  <c:v>84.210525512695298</c:v>
                </c:pt>
                <c:pt idx="89">
                  <c:v>85.714286804199205</c:v>
                </c:pt>
                <c:pt idx="90">
                  <c:v>85.714286804199205</c:v>
                </c:pt>
                <c:pt idx="91">
                  <c:v>87.912086486816406</c:v>
                </c:pt>
                <c:pt idx="92">
                  <c:v>87.912086486816406</c:v>
                </c:pt>
                <c:pt idx="93">
                  <c:v>89.285709381103501</c:v>
                </c:pt>
                <c:pt idx="94">
                  <c:v>89.285713195800795</c:v>
                </c:pt>
                <c:pt idx="95">
                  <c:v>90.476192474365206</c:v>
                </c:pt>
                <c:pt idx="96">
                  <c:v>91.4285697937012</c:v>
                </c:pt>
                <c:pt idx="97">
                  <c:v>92.857141494751005</c:v>
                </c:pt>
                <c:pt idx="98">
                  <c:v>92.8571453094482</c:v>
                </c:pt>
                <c:pt idx="99">
                  <c:v>93.617023468017607</c:v>
                </c:pt>
                <c:pt idx="100">
                  <c:v>100</c:v>
                </c:pt>
                <c:pt idx="101">
                  <c:v>100</c:v>
                </c:pt>
                <c:pt idx="102">
                  <c:v>100</c:v>
                </c:pt>
                <c:pt idx="103">
                  <c:v>102.38095664978</c:v>
                </c:pt>
                <c:pt idx="104">
                  <c:v>104</c:v>
                </c:pt>
                <c:pt idx="105">
                  <c:v>106.25</c:v>
                </c:pt>
                <c:pt idx="106">
                  <c:v>107.142857074738</c:v>
                </c:pt>
                <c:pt idx="107">
                  <c:v>107.142862319946</c:v>
                </c:pt>
                <c:pt idx="108">
                  <c:v>114.28571319580099</c:v>
                </c:pt>
                <c:pt idx="109">
                  <c:v>114.28571319580099</c:v>
                </c:pt>
                <c:pt idx="110">
                  <c:v>114.28571319580099</c:v>
                </c:pt>
                <c:pt idx="111">
                  <c:v>114.28571891784701</c:v>
                </c:pt>
                <c:pt idx="112">
                  <c:v>114.484817504883</c:v>
                </c:pt>
                <c:pt idx="113">
                  <c:v>116.27907562255901</c:v>
                </c:pt>
                <c:pt idx="114">
                  <c:v>116.66667175293</c:v>
                </c:pt>
                <c:pt idx="115">
                  <c:v>122.448978424072</c:v>
                </c:pt>
                <c:pt idx="116">
                  <c:v>123.809524536133</c:v>
                </c:pt>
                <c:pt idx="117">
                  <c:v>123.809532165527</c:v>
                </c:pt>
                <c:pt idx="118">
                  <c:v>124.999992370605</c:v>
                </c:pt>
                <c:pt idx="119">
                  <c:v>126.98412322998</c:v>
                </c:pt>
                <c:pt idx="120">
                  <c:v>128.57142639160199</c:v>
                </c:pt>
                <c:pt idx="121">
                  <c:v>128.57142639160199</c:v>
                </c:pt>
                <c:pt idx="122">
                  <c:v>128.57142639160199</c:v>
                </c:pt>
                <c:pt idx="123">
                  <c:v>128.571430206299</c:v>
                </c:pt>
                <c:pt idx="124">
                  <c:v>132</c:v>
                </c:pt>
                <c:pt idx="125">
                  <c:v>132.14285278320301</c:v>
                </c:pt>
                <c:pt idx="126">
                  <c:v>133.33332824707</c:v>
                </c:pt>
                <c:pt idx="127">
                  <c:v>133.33334350585901</c:v>
                </c:pt>
                <c:pt idx="128">
                  <c:v>133.33334350585901</c:v>
                </c:pt>
                <c:pt idx="129">
                  <c:v>134</c:v>
                </c:pt>
                <c:pt idx="130">
                  <c:v>135.714279174805</c:v>
                </c:pt>
                <c:pt idx="131">
                  <c:v>137.5</c:v>
                </c:pt>
                <c:pt idx="132">
                  <c:v>138.09524536132801</c:v>
                </c:pt>
                <c:pt idx="133">
                  <c:v>142.85713195800801</c:v>
                </c:pt>
                <c:pt idx="134">
                  <c:v>142.857139587402</c:v>
                </c:pt>
                <c:pt idx="135">
                  <c:v>142.85714721679699</c:v>
                </c:pt>
                <c:pt idx="136">
                  <c:v>142.85714721679699</c:v>
                </c:pt>
                <c:pt idx="137">
                  <c:v>142.85714721679699</c:v>
                </c:pt>
                <c:pt idx="138">
                  <c:v>142.85714721679699</c:v>
                </c:pt>
                <c:pt idx="139">
                  <c:v>148.57142448425299</c:v>
                </c:pt>
                <c:pt idx="140">
                  <c:v>149.50166702270499</c:v>
                </c:pt>
                <c:pt idx="141">
                  <c:v>150</c:v>
                </c:pt>
                <c:pt idx="142">
                  <c:v>150</c:v>
                </c:pt>
                <c:pt idx="143">
                  <c:v>150.50167465210001</c:v>
                </c:pt>
                <c:pt idx="144">
                  <c:v>152.38095092773401</c:v>
                </c:pt>
                <c:pt idx="145">
                  <c:v>153.06121826171901</c:v>
                </c:pt>
                <c:pt idx="146">
                  <c:v>154.16667175293</c:v>
                </c:pt>
                <c:pt idx="147">
                  <c:v>163.26530456543</c:v>
                </c:pt>
                <c:pt idx="148">
                  <c:v>163.26530456543</c:v>
                </c:pt>
                <c:pt idx="149">
                  <c:v>163.636360168457</c:v>
                </c:pt>
                <c:pt idx="150">
                  <c:v>164.28571701049799</c:v>
                </c:pt>
                <c:pt idx="151">
                  <c:v>171.42856597900399</c:v>
                </c:pt>
                <c:pt idx="152">
                  <c:v>171.42857360839801</c:v>
                </c:pt>
                <c:pt idx="153">
                  <c:v>171.42857360839801</c:v>
                </c:pt>
                <c:pt idx="154">
                  <c:v>171.42857360839801</c:v>
                </c:pt>
                <c:pt idx="155">
                  <c:v>171.42857360839801</c:v>
                </c:pt>
                <c:pt idx="156">
                  <c:v>172.85714530944799</c:v>
                </c:pt>
                <c:pt idx="157">
                  <c:v>178.571418762207</c:v>
                </c:pt>
                <c:pt idx="158">
                  <c:v>180</c:v>
                </c:pt>
                <c:pt idx="159">
                  <c:v>180</c:v>
                </c:pt>
                <c:pt idx="160">
                  <c:v>183.673469543457</c:v>
                </c:pt>
                <c:pt idx="161">
                  <c:v>185.714279174805</c:v>
                </c:pt>
                <c:pt idx="162">
                  <c:v>187.5</c:v>
                </c:pt>
                <c:pt idx="163">
                  <c:v>190.476203918457</c:v>
                </c:pt>
                <c:pt idx="164">
                  <c:v>192.85714721679699</c:v>
                </c:pt>
                <c:pt idx="165">
                  <c:v>196.42857742309599</c:v>
                </c:pt>
                <c:pt idx="166">
                  <c:v>199.99999237060501</c:v>
                </c:pt>
                <c:pt idx="167">
                  <c:v>200.000001907349</c:v>
                </c:pt>
                <c:pt idx="168">
                  <c:v>204</c:v>
                </c:pt>
                <c:pt idx="169">
                  <c:v>204.76191711425801</c:v>
                </c:pt>
                <c:pt idx="170">
                  <c:v>207.79220581054699</c:v>
                </c:pt>
                <c:pt idx="171">
                  <c:v>208.33333587646499</c:v>
                </c:pt>
                <c:pt idx="172">
                  <c:v>208.59672546386699</c:v>
                </c:pt>
                <c:pt idx="173">
                  <c:v>210.40000629425001</c:v>
                </c:pt>
                <c:pt idx="174">
                  <c:v>211.640213012695</c:v>
                </c:pt>
                <c:pt idx="175">
                  <c:v>212.5</c:v>
                </c:pt>
                <c:pt idx="176">
                  <c:v>214.28570556640599</c:v>
                </c:pt>
                <c:pt idx="177">
                  <c:v>214.285709381104</c:v>
                </c:pt>
                <c:pt idx="178">
                  <c:v>214.285720825195</c:v>
                </c:pt>
                <c:pt idx="179">
                  <c:v>219.780223846436</c:v>
                </c:pt>
                <c:pt idx="180">
                  <c:v>222</c:v>
                </c:pt>
                <c:pt idx="181">
                  <c:v>222.22221374511699</c:v>
                </c:pt>
                <c:pt idx="182">
                  <c:v>228.57142639160199</c:v>
                </c:pt>
                <c:pt idx="183">
                  <c:v>233.33334350585901</c:v>
                </c:pt>
                <c:pt idx="184">
                  <c:v>238.09524536132801</c:v>
                </c:pt>
                <c:pt idx="185">
                  <c:v>238.09524536132801</c:v>
                </c:pt>
                <c:pt idx="186">
                  <c:v>239.285720825195</c:v>
                </c:pt>
                <c:pt idx="187">
                  <c:v>240</c:v>
                </c:pt>
                <c:pt idx="188">
                  <c:v>240</c:v>
                </c:pt>
                <c:pt idx="189">
                  <c:v>245.23809814453099</c:v>
                </c:pt>
                <c:pt idx="190">
                  <c:v>247.61904907226599</c:v>
                </c:pt>
                <c:pt idx="191">
                  <c:v>250</c:v>
                </c:pt>
                <c:pt idx="192">
                  <c:v>253.24675750732399</c:v>
                </c:pt>
                <c:pt idx="193">
                  <c:v>256</c:v>
                </c:pt>
                <c:pt idx="194">
                  <c:v>259.74025726318399</c:v>
                </c:pt>
                <c:pt idx="195">
                  <c:v>260.869575500488</c:v>
                </c:pt>
                <c:pt idx="196">
                  <c:v>261.90476989746099</c:v>
                </c:pt>
                <c:pt idx="197">
                  <c:v>261.90476989746099</c:v>
                </c:pt>
                <c:pt idx="198">
                  <c:v>261.90477371215798</c:v>
                </c:pt>
                <c:pt idx="199">
                  <c:v>261.90478515625</c:v>
                </c:pt>
                <c:pt idx="200">
                  <c:v>267.85714721679699</c:v>
                </c:pt>
                <c:pt idx="201">
                  <c:v>267.85714721679699</c:v>
                </c:pt>
                <c:pt idx="202">
                  <c:v>271.42855834960898</c:v>
                </c:pt>
                <c:pt idx="203">
                  <c:v>271.42855834960898</c:v>
                </c:pt>
                <c:pt idx="204">
                  <c:v>272.72727203369101</c:v>
                </c:pt>
                <c:pt idx="205">
                  <c:v>273.80953979492199</c:v>
                </c:pt>
                <c:pt idx="206">
                  <c:v>275</c:v>
                </c:pt>
                <c:pt idx="207">
                  <c:v>276.19049453735403</c:v>
                </c:pt>
                <c:pt idx="208">
                  <c:v>278.57142639160202</c:v>
                </c:pt>
                <c:pt idx="209">
                  <c:v>280</c:v>
                </c:pt>
                <c:pt idx="210">
                  <c:v>280</c:v>
                </c:pt>
                <c:pt idx="211">
                  <c:v>280</c:v>
                </c:pt>
                <c:pt idx="212">
                  <c:v>280</c:v>
                </c:pt>
                <c:pt idx="213">
                  <c:v>280.952392578125</c:v>
                </c:pt>
                <c:pt idx="214">
                  <c:v>285.71429443359398</c:v>
                </c:pt>
                <c:pt idx="215">
                  <c:v>285.71429443359398</c:v>
                </c:pt>
                <c:pt idx="216">
                  <c:v>285.71429443359398</c:v>
                </c:pt>
                <c:pt idx="217">
                  <c:v>285.71429443359398</c:v>
                </c:pt>
                <c:pt idx="218">
                  <c:v>291.42858123779303</c:v>
                </c:pt>
                <c:pt idx="219">
                  <c:v>295.23809814453102</c:v>
                </c:pt>
                <c:pt idx="220">
                  <c:v>297.61904907226602</c:v>
                </c:pt>
                <c:pt idx="221">
                  <c:v>300</c:v>
                </c:pt>
                <c:pt idx="222">
                  <c:v>300</c:v>
                </c:pt>
                <c:pt idx="223">
                  <c:v>300</c:v>
                </c:pt>
                <c:pt idx="224">
                  <c:v>300.00000762939499</c:v>
                </c:pt>
                <c:pt idx="225">
                  <c:v>306.12245178222702</c:v>
                </c:pt>
                <c:pt idx="226">
                  <c:v>307.69232177734398</c:v>
                </c:pt>
                <c:pt idx="227">
                  <c:v>314.28573608398398</c:v>
                </c:pt>
                <c:pt idx="228">
                  <c:v>316.32653808593801</c:v>
                </c:pt>
                <c:pt idx="229">
                  <c:v>320</c:v>
                </c:pt>
                <c:pt idx="230">
                  <c:v>320</c:v>
                </c:pt>
                <c:pt idx="231">
                  <c:v>321.42855072021501</c:v>
                </c:pt>
                <c:pt idx="232">
                  <c:v>325</c:v>
                </c:pt>
                <c:pt idx="233">
                  <c:v>325</c:v>
                </c:pt>
                <c:pt idx="234">
                  <c:v>327.380962371826</c:v>
                </c:pt>
                <c:pt idx="235">
                  <c:v>332.14286804199202</c:v>
                </c:pt>
                <c:pt idx="236">
                  <c:v>333.33334350585898</c:v>
                </c:pt>
                <c:pt idx="237">
                  <c:v>333.33334350585898</c:v>
                </c:pt>
                <c:pt idx="238">
                  <c:v>333.33334350585898</c:v>
                </c:pt>
                <c:pt idx="239">
                  <c:v>333.33335113525402</c:v>
                </c:pt>
                <c:pt idx="240">
                  <c:v>339.28570556640602</c:v>
                </c:pt>
                <c:pt idx="241">
                  <c:v>340</c:v>
                </c:pt>
                <c:pt idx="242">
                  <c:v>342.85714721679699</c:v>
                </c:pt>
                <c:pt idx="243">
                  <c:v>346.93878364563</c:v>
                </c:pt>
                <c:pt idx="244">
                  <c:v>350</c:v>
                </c:pt>
                <c:pt idx="245">
                  <c:v>350.00001525878901</c:v>
                </c:pt>
                <c:pt idx="246">
                  <c:v>357.142834663391</c:v>
                </c:pt>
                <c:pt idx="247">
                  <c:v>357.14286804199202</c:v>
                </c:pt>
                <c:pt idx="248">
                  <c:v>365.07937240600597</c:v>
                </c:pt>
                <c:pt idx="249">
                  <c:v>366.66667175292997</c:v>
                </c:pt>
                <c:pt idx="250">
                  <c:v>367.142862319946</c:v>
                </c:pt>
                <c:pt idx="251">
                  <c:v>371.42855834960898</c:v>
                </c:pt>
                <c:pt idx="252">
                  <c:v>371.42857360839798</c:v>
                </c:pt>
                <c:pt idx="253">
                  <c:v>378.57142639160202</c:v>
                </c:pt>
                <c:pt idx="254">
                  <c:v>380</c:v>
                </c:pt>
                <c:pt idx="255">
                  <c:v>385.71427917480497</c:v>
                </c:pt>
                <c:pt idx="256">
                  <c:v>400</c:v>
                </c:pt>
                <c:pt idx="257">
                  <c:v>400</c:v>
                </c:pt>
                <c:pt idx="258">
                  <c:v>400.00002288818399</c:v>
                </c:pt>
                <c:pt idx="259">
                  <c:v>412.5</c:v>
                </c:pt>
                <c:pt idx="260">
                  <c:v>412.5</c:v>
                </c:pt>
                <c:pt idx="261">
                  <c:v>415.71429443359398</c:v>
                </c:pt>
                <c:pt idx="262">
                  <c:v>416.66668701171898</c:v>
                </c:pt>
                <c:pt idx="263">
                  <c:v>421.42857742309599</c:v>
                </c:pt>
                <c:pt idx="264">
                  <c:v>428.57141494750999</c:v>
                </c:pt>
                <c:pt idx="265">
                  <c:v>433.33334350585898</c:v>
                </c:pt>
                <c:pt idx="266">
                  <c:v>440</c:v>
                </c:pt>
                <c:pt idx="267">
                  <c:v>442.85714721679699</c:v>
                </c:pt>
                <c:pt idx="268">
                  <c:v>450</c:v>
                </c:pt>
                <c:pt idx="269">
                  <c:v>450</c:v>
                </c:pt>
                <c:pt idx="270">
                  <c:v>452.38095092773398</c:v>
                </c:pt>
                <c:pt idx="271">
                  <c:v>457.14285278320301</c:v>
                </c:pt>
                <c:pt idx="272">
                  <c:v>457.14285278320301</c:v>
                </c:pt>
                <c:pt idx="273">
                  <c:v>457.14285278320301</c:v>
                </c:pt>
                <c:pt idx="274">
                  <c:v>457.142860412598</c:v>
                </c:pt>
                <c:pt idx="275">
                  <c:v>457.14286804199202</c:v>
                </c:pt>
                <c:pt idx="276">
                  <c:v>457.14286804199202</c:v>
                </c:pt>
                <c:pt idx="277">
                  <c:v>467.857139587402</c:v>
                </c:pt>
                <c:pt idx="278">
                  <c:v>471.42855834960898</c:v>
                </c:pt>
                <c:pt idx="279">
                  <c:v>471.42856597900402</c:v>
                </c:pt>
                <c:pt idx="280">
                  <c:v>480</c:v>
                </c:pt>
                <c:pt idx="281">
                  <c:v>485.71429443359398</c:v>
                </c:pt>
                <c:pt idx="282">
                  <c:v>489.79592895507801</c:v>
                </c:pt>
                <c:pt idx="283">
                  <c:v>512.5</c:v>
                </c:pt>
                <c:pt idx="284">
                  <c:v>517.85710525512695</c:v>
                </c:pt>
                <c:pt idx="285">
                  <c:v>517.85713863372803</c:v>
                </c:pt>
                <c:pt idx="286">
                  <c:v>535.71427154541004</c:v>
                </c:pt>
                <c:pt idx="287">
                  <c:v>535.71429443359398</c:v>
                </c:pt>
                <c:pt idx="288">
                  <c:v>541.66667175293003</c:v>
                </c:pt>
                <c:pt idx="289">
                  <c:v>542.85714721679699</c:v>
                </c:pt>
                <c:pt idx="290">
                  <c:v>550</c:v>
                </c:pt>
                <c:pt idx="291">
                  <c:v>552.38096618652298</c:v>
                </c:pt>
                <c:pt idx="292">
                  <c:v>560.41668701171898</c:v>
                </c:pt>
                <c:pt idx="293">
                  <c:v>566.66668701171898</c:v>
                </c:pt>
                <c:pt idx="294">
                  <c:v>571.42858886718795</c:v>
                </c:pt>
                <c:pt idx="295">
                  <c:v>575</c:v>
                </c:pt>
                <c:pt idx="296">
                  <c:v>575</c:v>
                </c:pt>
                <c:pt idx="297">
                  <c:v>575</c:v>
                </c:pt>
                <c:pt idx="298">
                  <c:v>582.14288330078102</c:v>
                </c:pt>
                <c:pt idx="299">
                  <c:v>585.71427917480503</c:v>
                </c:pt>
                <c:pt idx="300">
                  <c:v>590.47621154785202</c:v>
                </c:pt>
                <c:pt idx="301">
                  <c:v>612.90319824218795</c:v>
                </c:pt>
                <c:pt idx="302">
                  <c:v>616.66667938232399</c:v>
                </c:pt>
                <c:pt idx="303">
                  <c:v>642.85713195800804</c:v>
                </c:pt>
                <c:pt idx="304">
                  <c:v>642.85714721679699</c:v>
                </c:pt>
                <c:pt idx="305">
                  <c:v>657.14284896850597</c:v>
                </c:pt>
                <c:pt idx="306">
                  <c:v>657.14285278320301</c:v>
                </c:pt>
                <c:pt idx="307">
                  <c:v>660</c:v>
                </c:pt>
                <c:pt idx="308">
                  <c:v>666.66668701171898</c:v>
                </c:pt>
                <c:pt idx="309">
                  <c:v>676.31579828262295</c:v>
                </c:pt>
                <c:pt idx="310">
                  <c:v>702.38095855712902</c:v>
                </c:pt>
                <c:pt idx="311">
                  <c:v>714.28570556640602</c:v>
                </c:pt>
                <c:pt idx="312">
                  <c:v>714.28573608398403</c:v>
                </c:pt>
                <c:pt idx="313">
                  <c:v>721.42855834960903</c:v>
                </c:pt>
                <c:pt idx="314">
                  <c:v>742.85714721679699</c:v>
                </c:pt>
                <c:pt idx="315">
                  <c:v>749.99999618530296</c:v>
                </c:pt>
                <c:pt idx="316">
                  <c:v>750.00003051757801</c:v>
                </c:pt>
                <c:pt idx="317">
                  <c:v>757.14288330078102</c:v>
                </c:pt>
                <c:pt idx="318">
                  <c:v>758.33337402343795</c:v>
                </c:pt>
                <c:pt idx="319">
                  <c:v>761.90478515625</c:v>
                </c:pt>
                <c:pt idx="320">
                  <c:v>774</c:v>
                </c:pt>
                <c:pt idx="321">
                  <c:v>785.71423339843795</c:v>
                </c:pt>
                <c:pt idx="322">
                  <c:v>785.71429443359398</c:v>
                </c:pt>
                <c:pt idx="323">
                  <c:v>792.85711669921898</c:v>
                </c:pt>
                <c:pt idx="324">
                  <c:v>800</c:v>
                </c:pt>
                <c:pt idx="325">
                  <c:v>804.76193237304699</c:v>
                </c:pt>
                <c:pt idx="326">
                  <c:v>809.52380371093795</c:v>
                </c:pt>
                <c:pt idx="327">
                  <c:v>809.52383422851597</c:v>
                </c:pt>
                <c:pt idx="328">
                  <c:v>823.8095703125</c:v>
                </c:pt>
                <c:pt idx="329">
                  <c:v>826.53064346313499</c:v>
                </c:pt>
                <c:pt idx="330">
                  <c:v>835.71426010131802</c:v>
                </c:pt>
                <c:pt idx="331">
                  <c:v>853.33331298828102</c:v>
                </c:pt>
                <c:pt idx="332">
                  <c:v>857.142822265625</c:v>
                </c:pt>
                <c:pt idx="333">
                  <c:v>857.14288330078102</c:v>
                </c:pt>
                <c:pt idx="334">
                  <c:v>865</c:v>
                </c:pt>
                <c:pt idx="335">
                  <c:v>940.47619628906205</c:v>
                </c:pt>
                <c:pt idx="336">
                  <c:v>992.85711669921898</c:v>
                </c:pt>
                <c:pt idx="337">
                  <c:v>1000</c:v>
                </c:pt>
                <c:pt idx="338">
                  <c:v>1000.00001525879</c:v>
                </c:pt>
                <c:pt idx="339">
                  <c:v>1012.5</c:v>
                </c:pt>
                <c:pt idx="340">
                  <c:v>1014.2857360839801</c:v>
                </c:pt>
                <c:pt idx="341">
                  <c:v>1020.408203125</c:v>
                </c:pt>
                <c:pt idx="342">
                  <c:v>1023.80955123901</c:v>
                </c:pt>
                <c:pt idx="343">
                  <c:v>1142.85717773438</c:v>
                </c:pt>
                <c:pt idx="344">
                  <c:v>1180.95239257812</c:v>
                </c:pt>
                <c:pt idx="345">
                  <c:v>1184</c:v>
                </c:pt>
                <c:pt idx="346">
                  <c:v>1242.8571166992199</c:v>
                </c:pt>
                <c:pt idx="347">
                  <c:v>1257.1428527831999</c:v>
                </c:pt>
                <c:pt idx="348">
                  <c:v>1271.42858886719</c:v>
                </c:pt>
                <c:pt idx="349">
                  <c:v>1297.6190948486301</c:v>
                </c:pt>
                <c:pt idx="350">
                  <c:v>1308.33335876465</c:v>
                </c:pt>
                <c:pt idx="351">
                  <c:v>1500.0000457763699</c:v>
                </c:pt>
                <c:pt idx="352">
                  <c:v>1535.7143096923801</c:v>
                </c:pt>
                <c:pt idx="353">
                  <c:v>1657.1428833007801</c:v>
                </c:pt>
                <c:pt idx="354">
                  <c:v>1700</c:v>
                </c:pt>
                <c:pt idx="355">
                  <c:v>1767.8571166992199</c:v>
                </c:pt>
                <c:pt idx="356">
                  <c:v>1942.85717773438</c:v>
                </c:pt>
                <c:pt idx="357">
                  <c:v>2257.14282226562</c:v>
                </c:pt>
                <c:pt idx="358">
                  <c:v>2314.2857666015602</c:v>
                </c:pt>
                <c:pt idx="359">
                  <c:v>2885.7142333984398</c:v>
                </c:pt>
                <c:pt idx="360">
                  <c:v>2960</c:v>
                </c:pt>
                <c:pt idx="361">
                  <c:v>3120</c:v>
                </c:pt>
              </c:numCache>
            </c:numRef>
          </c:val>
          <c:extLst>
            <c:ext xmlns:c16="http://schemas.microsoft.com/office/drawing/2014/chart" uri="{C3380CC4-5D6E-409C-BE32-E72D297353CC}">
              <c16:uniqueId val="{00000000-9C68-4D3A-8496-CD756F968C96}"/>
            </c:ext>
          </c:extLst>
        </c:ser>
        <c:ser>
          <c:idx val="1"/>
          <c:order val="1"/>
          <c:tx>
            <c:v>Selected data</c:v>
          </c:tx>
          <c:spPr>
            <a:solidFill>
              <a:schemeClr val="accent2"/>
            </a:solidFill>
            <a:ln>
              <a:noFill/>
            </a:ln>
            <a:effectLst/>
          </c:spPr>
          <c:invertIfNegative val="0"/>
          <c:val>
            <c:numRef>
              <c:f>'Data - annual crops - labour'!$BS$4:$BS$365</c:f>
              <c:numCache>
                <c:formatCode>General</c:formatCode>
                <c:ptCount val="36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numCache>
            </c:numRef>
          </c:val>
          <c:extLst>
            <c:ext xmlns:c16="http://schemas.microsoft.com/office/drawing/2014/chart" uri="{C3380CC4-5D6E-409C-BE32-E72D297353CC}">
              <c16:uniqueId val="{00000001-9C68-4D3A-8496-CD756F968C96}"/>
            </c:ext>
          </c:extLst>
        </c:ser>
        <c:dLbls>
          <c:showLegendKey val="0"/>
          <c:showVal val="0"/>
          <c:showCatName val="0"/>
          <c:showSerName val="0"/>
          <c:showPercent val="0"/>
          <c:showBubbleSize val="0"/>
        </c:dLbls>
        <c:gapWidth val="36"/>
        <c:overlap val="100"/>
        <c:axId val="1717838624"/>
        <c:axId val="1717839872"/>
      </c:barChart>
      <c:catAx>
        <c:axId val="1717838624"/>
        <c:scaling>
          <c:orientation val="minMax"/>
        </c:scaling>
        <c:delete val="1"/>
        <c:axPos val="b"/>
        <c:majorTickMark val="none"/>
        <c:minorTickMark val="none"/>
        <c:tickLblPos val="nextTo"/>
        <c:crossAx val="1717839872"/>
        <c:crosses val="autoZero"/>
        <c:auto val="1"/>
        <c:lblAlgn val="ctr"/>
        <c:lblOffset val="100"/>
        <c:noMultiLvlLbl val="0"/>
      </c:catAx>
      <c:valAx>
        <c:axId val="171783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71783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xdr:col>
      <xdr:colOff>557213</xdr:colOff>
      <xdr:row>11</xdr:row>
      <xdr:rowOff>119063</xdr:rowOff>
    </xdr:from>
    <xdr:to>
      <xdr:col>4</xdr:col>
      <xdr:colOff>333376</xdr:colOff>
      <xdr:row>17</xdr:row>
      <xdr:rowOff>139114</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771651" y="4262438"/>
          <a:ext cx="7550944" cy="1163051"/>
          <a:chOff x="0" y="3340100"/>
          <a:chExt cx="5730875" cy="989012"/>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900" y="3419475"/>
            <a:ext cx="847725" cy="8461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1038" y="3421062"/>
            <a:ext cx="823912" cy="83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83025" y="3425825"/>
            <a:ext cx="700088" cy="8397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19638" y="3422650"/>
            <a:ext cx="1011237" cy="7985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906713" y="3416300"/>
            <a:ext cx="83820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0" y="3340100"/>
            <a:ext cx="903288" cy="989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5865397</xdr:colOff>
      <xdr:row>0</xdr:row>
      <xdr:rowOff>0</xdr:rowOff>
    </xdr:from>
    <xdr:to>
      <xdr:col>3</xdr:col>
      <xdr:colOff>3799975</xdr:colOff>
      <xdr:row>3</xdr:row>
      <xdr:rowOff>50130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6477002" y="0"/>
          <a:ext cx="6617368" cy="1163051"/>
          <a:chOff x="0" y="3340100"/>
          <a:chExt cx="5730875" cy="989012"/>
        </a:xfrm>
      </xdr:grpSpPr>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900" y="3419475"/>
            <a:ext cx="847725" cy="8461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1038" y="3421062"/>
            <a:ext cx="823912" cy="83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883025" y="3425825"/>
            <a:ext cx="700088" cy="8397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19638" y="3422650"/>
            <a:ext cx="1011237" cy="7985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906713" y="3416300"/>
            <a:ext cx="83820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0" y="3340100"/>
            <a:ext cx="903288" cy="989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540016</xdr:colOff>
      <xdr:row>113</xdr:row>
      <xdr:rowOff>152135</xdr:rowOff>
    </xdr:from>
    <xdr:to>
      <xdr:col>5</xdr:col>
      <xdr:colOff>338667</xdr:colOff>
      <xdr:row>141</xdr:row>
      <xdr:rowOff>60060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584730</xdr:colOff>
      <xdr:row>114</xdr:row>
      <xdr:rowOff>9258</xdr:rowOff>
    </xdr:from>
    <xdr:to>
      <xdr:col>13</xdr:col>
      <xdr:colOff>465668</xdr:colOff>
      <xdr:row>141</xdr:row>
      <xdr:rowOff>64142</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530225</xdr:colOff>
      <xdr:row>226</xdr:row>
      <xdr:rowOff>42333</xdr:rowOff>
    </xdr:from>
    <xdr:to>
      <xdr:col>5</xdr:col>
      <xdr:colOff>779991</xdr:colOff>
      <xdr:row>253</xdr:row>
      <xdr:rowOff>143933</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86783</xdr:colOff>
      <xdr:row>226</xdr:row>
      <xdr:rowOff>8467</xdr:rowOff>
    </xdr:from>
    <xdr:to>
      <xdr:col>13</xdr:col>
      <xdr:colOff>889000</xdr:colOff>
      <xdr:row>253</xdr:row>
      <xdr:rowOff>63351</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18</xdr:row>
          <xdr:rowOff>171450</xdr:rowOff>
        </xdr:from>
        <xdr:to>
          <xdr:col>1</xdr:col>
          <xdr:colOff>2933700</xdr:colOff>
          <xdr:row>21</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ea typeface="Calibri"/>
                  <a:cs typeface="Calibri"/>
                </a:rPr>
                <a:t>Hapus semua informasi penggunaan lahan saat ini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145</xdr:row>
          <xdr:rowOff>66675</xdr:rowOff>
        </xdr:from>
        <xdr:to>
          <xdr:col>1</xdr:col>
          <xdr:colOff>3276600</xdr:colOff>
          <xdr:row>149</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1" i="0" u="none" strike="noStrike" baseline="0">
                  <a:solidFill>
                    <a:srgbClr val="000000"/>
                  </a:solidFill>
                  <a:latin typeface="Calibri"/>
                  <a:ea typeface="Calibri"/>
                  <a:cs typeface="Calibri"/>
                </a:rPr>
                <a:t>Hapus data skenario penggunaan lahan baru</a:t>
              </a:r>
            </a:p>
          </xdr:txBody>
        </xdr:sp>
        <xdr:clientData fPrintsWithSheet="0"/>
      </xdr:twoCellAnchor>
    </mc:Choice>
    <mc:Fallback/>
  </mc:AlternateContent>
  <xdr:twoCellAnchor>
    <xdr:from>
      <xdr:col>0</xdr:col>
      <xdr:colOff>529167</xdr:colOff>
      <xdr:row>283</xdr:row>
      <xdr:rowOff>42334</xdr:rowOff>
    </xdr:from>
    <xdr:to>
      <xdr:col>4</xdr:col>
      <xdr:colOff>899584</xdr:colOff>
      <xdr:row>310</xdr:row>
      <xdr:rowOff>121709</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137584</xdr:colOff>
      <xdr:row>283</xdr:row>
      <xdr:rowOff>74083</xdr:rowOff>
    </xdr:from>
    <xdr:to>
      <xdr:col>12</xdr:col>
      <xdr:colOff>529168</xdr:colOff>
      <xdr:row>310</xdr:row>
      <xdr:rowOff>153458</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518583</xdr:colOff>
      <xdr:row>311</xdr:row>
      <xdr:rowOff>63499</xdr:rowOff>
    </xdr:from>
    <xdr:to>
      <xdr:col>4</xdr:col>
      <xdr:colOff>889000</xdr:colOff>
      <xdr:row>338</xdr:row>
      <xdr:rowOff>142874</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116417</xdr:colOff>
      <xdr:row>311</xdr:row>
      <xdr:rowOff>84666</xdr:rowOff>
    </xdr:from>
    <xdr:to>
      <xdr:col>12</xdr:col>
      <xdr:colOff>508001</xdr:colOff>
      <xdr:row>338</xdr:row>
      <xdr:rowOff>164041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254000</xdr:colOff>
      <xdr:row>36</xdr:row>
      <xdr:rowOff>18143</xdr:rowOff>
    </xdr:from>
    <xdr:to>
      <xdr:col>4</xdr:col>
      <xdr:colOff>1641132</xdr:colOff>
      <xdr:row>60</xdr:row>
      <xdr:rowOff>54430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142875</xdr:rowOff>
        </xdr:from>
        <xdr:to>
          <xdr:col>1</xdr:col>
          <xdr:colOff>3019425</xdr:colOff>
          <xdr:row>12</xdr:row>
          <xdr:rowOff>104775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ea typeface="Calibri"/>
                  <a:cs typeface="Calibri"/>
                </a:rPr>
                <a:t>Hapus semua informasi plot di sini</a:t>
              </a:r>
            </a:p>
          </xdr:txBody>
        </xdr:sp>
        <xdr:clientData fPrintsWithSheet="0"/>
      </xdr:twoCellAnchor>
    </mc:Choice>
    <mc:Fallback/>
  </mc:AlternateContent>
  <xdr:twoCellAnchor>
    <xdr:from>
      <xdr:col>4</xdr:col>
      <xdr:colOff>1696357</xdr:colOff>
      <xdr:row>36</xdr:row>
      <xdr:rowOff>9072</xdr:rowOff>
    </xdr:from>
    <xdr:to>
      <xdr:col>9</xdr:col>
      <xdr:colOff>280417</xdr:colOff>
      <xdr:row>60</xdr:row>
      <xdr:rowOff>45359</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224971</xdr:colOff>
      <xdr:row>60</xdr:row>
      <xdr:rowOff>132443</xdr:rowOff>
    </xdr:from>
    <xdr:to>
      <xdr:col>4</xdr:col>
      <xdr:colOff>1630246</xdr:colOff>
      <xdr:row>84</xdr:row>
      <xdr:rowOff>168730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1685472</xdr:colOff>
      <xdr:row>60</xdr:row>
      <xdr:rowOff>114300</xdr:rowOff>
    </xdr:from>
    <xdr:to>
      <xdr:col>9</xdr:col>
      <xdr:colOff>265903</xdr:colOff>
      <xdr:row>84</xdr:row>
      <xdr:rowOff>150587</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254000</xdr:colOff>
      <xdr:row>33</xdr:row>
      <xdr:rowOff>18143</xdr:rowOff>
    </xdr:from>
    <xdr:to>
      <xdr:col>4</xdr:col>
      <xdr:colOff>1641132</xdr:colOff>
      <xdr:row>57</xdr:row>
      <xdr:rowOff>54430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142875</xdr:rowOff>
        </xdr:from>
        <xdr:to>
          <xdr:col>1</xdr:col>
          <xdr:colOff>3019425</xdr:colOff>
          <xdr:row>12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C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ea typeface="Calibri"/>
                  <a:cs typeface="Calibri"/>
                </a:rPr>
                <a:t>Hapus semua informasi plot di sini</a:t>
              </a:r>
            </a:p>
          </xdr:txBody>
        </xdr:sp>
        <xdr:clientData fPrintsWithSheet="0"/>
      </xdr:twoCellAnchor>
    </mc:Choice>
    <mc:Fallback/>
  </mc:AlternateContent>
  <xdr:twoCellAnchor>
    <xdr:from>
      <xdr:col>4</xdr:col>
      <xdr:colOff>1696357</xdr:colOff>
      <xdr:row>33</xdr:row>
      <xdr:rowOff>9072</xdr:rowOff>
    </xdr:from>
    <xdr:to>
      <xdr:col>9</xdr:col>
      <xdr:colOff>280417</xdr:colOff>
      <xdr:row>57</xdr:row>
      <xdr:rowOff>45359</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224971</xdr:colOff>
      <xdr:row>57</xdr:row>
      <xdr:rowOff>132443</xdr:rowOff>
    </xdr:from>
    <xdr:to>
      <xdr:col>4</xdr:col>
      <xdr:colOff>1630246</xdr:colOff>
      <xdr:row>81</xdr:row>
      <xdr:rowOff>168730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1685472</xdr:colOff>
      <xdr:row>57</xdr:row>
      <xdr:rowOff>114300</xdr:rowOff>
    </xdr:from>
    <xdr:to>
      <xdr:col>9</xdr:col>
      <xdr:colOff>265903</xdr:colOff>
      <xdr:row>81</xdr:row>
      <xdr:rowOff>150587</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ill8/Documents/PhD%20-%20INDOGREEN%20model%20sandbox/Cash%20flow%20spreadsheets/Cinnamon%20coffee.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Masukans%20-%20kop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InOut"/>
      <sheetName val="Econ"/>
    </sheetNames>
    <sheetDataSet>
      <sheetData sheetId="0">
        <row r="3">
          <cell r="C3">
            <v>0.2</v>
          </cell>
        </row>
        <row r="7">
          <cell r="C7">
            <v>1200</v>
          </cell>
        </row>
        <row r="9">
          <cell r="C9">
            <v>1578</v>
          </cell>
        </row>
        <row r="15">
          <cell r="C15">
            <v>100</v>
          </cell>
        </row>
        <row r="17">
          <cell r="C17">
            <v>0</v>
          </cell>
        </row>
        <row r="18">
          <cell r="C18">
            <v>5055</v>
          </cell>
        </row>
        <row r="20">
          <cell r="C20">
            <v>2143</v>
          </cell>
        </row>
        <row r="21">
          <cell r="C21">
            <v>290</v>
          </cell>
        </row>
        <row r="22">
          <cell r="C22">
            <v>450</v>
          </cell>
        </row>
        <row r="23">
          <cell r="C23">
            <v>15500</v>
          </cell>
        </row>
        <row r="25">
          <cell r="C25">
            <v>3</v>
          </cell>
        </row>
        <row r="26">
          <cell r="C26">
            <v>0</v>
          </cell>
        </row>
      </sheetData>
      <sheetData sheetId="1">
        <row r="6">
          <cell r="D6">
            <v>0</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ukans - kop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8A0B-F163-44C1-B398-94A72FB2AA3D}">
  <sheetPr codeName="Sheet27"/>
  <dimension ref="A1:G23"/>
  <sheetViews>
    <sheetView showGridLines="0" tabSelected="1" zoomScale="80" zoomScaleNormal="80" workbookViewId="0"/>
  </sheetViews>
  <sheetFormatPr defaultColWidth="0" defaultRowHeight="15" zeroHeight="1"/>
  <cols>
    <col min="1" max="3" width="9.140625" customWidth="1"/>
    <col min="4" max="4" width="107.42578125" customWidth="1"/>
    <col min="5" max="7" width="9.140625" customWidth="1"/>
    <col min="8" max="15" width="9.140625" hidden="1" customWidth="1"/>
    <col min="16" max="16384" width="9.140625" hidden="1"/>
  </cols>
  <sheetData>
    <row r="1" spans="4:4"/>
    <row r="2" spans="4:4"/>
    <row r="3" spans="4:4" ht="92.25">
      <c r="D3" s="219" t="s">
        <v>551</v>
      </c>
    </row>
    <row r="4" spans="4:4"/>
    <row r="5" spans="4:4" ht="23.25">
      <c r="D5" s="220" t="s">
        <v>553</v>
      </c>
    </row>
    <row r="6" spans="4:4"/>
    <row r="7" spans="4:4" ht="21">
      <c r="D7" s="218" t="s">
        <v>816</v>
      </c>
    </row>
    <row r="8" spans="4:4" ht="79.5" customHeight="1">
      <c r="D8" s="222" t="s">
        <v>814</v>
      </c>
    </row>
    <row r="9" spans="4:4"/>
    <row r="10" spans="4:4" ht="20.25">
      <c r="D10" s="223" t="s">
        <v>815</v>
      </c>
    </row>
    <row r="11" spans="4:4">
      <c r="D11" s="221"/>
    </row>
    <row r="12" spans="4:4"/>
    <row r="13" spans="4:4"/>
    <row r="14" spans="4:4"/>
    <row r="15" spans="4:4"/>
    <row r="16" spans="4:4"/>
    <row r="17" spans="4:4"/>
    <row r="18" spans="4:4"/>
    <row r="19" spans="4:4"/>
    <row r="20" spans="4:4">
      <c r="D20" s="224"/>
    </row>
    <row r="21" spans="4:4"/>
    <row r="22" spans="4:4">
      <c r="D22" s="224"/>
    </row>
    <row r="23" spans="4:4">
      <c r="D23" s="22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3911E-B698-4491-ACC0-498AD12EC992}">
  <sheetPr codeName="Sheet1">
    <tabColor theme="0" tint="-0.14999847407452621"/>
  </sheetPr>
  <dimension ref="A1:P66"/>
  <sheetViews>
    <sheetView showGridLines="0" zoomScale="95" zoomScaleNormal="95" workbookViewId="0"/>
  </sheetViews>
  <sheetFormatPr defaultColWidth="0" defaultRowHeight="14.25" zeroHeight="1"/>
  <cols>
    <col min="1" max="1" width="9.140625" style="4" customWidth="1"/>
    <col min="2" max="2" width="121" style="4" customWidth="1"/>
    <col min="3" max="3" width="9.140625" style="4" customWidth="1"/>
    <col min="4" max="4" width="90.28515625" style="4" customWidth="1"/>
    <col min="5" max="16" width="9.140625" style="4" customWidth="1"/>
    <col min="17" max="31" width="9.140625" style="4" hidden="1" customWidth="1"/>
    <col min="32" max="16384" width="9.140625" style="4" hidden="1"/>
  </cols>
  <sheetData>
    <row r="1" spans="2:2" s="3" customFormat="1" ht="46.5" customHeight="1">
      <c r="B1" s="2" t="s">
        <v>551</v>
      </c>
    </row>
    <row r="2" spans="2:2" ht="11.25" customHeight="1"/>
    <row r="3" spans="2:2" ht="30" customHeight="1">
      <c r="B3" s="196" t="s">
        <v>553</v>
      </c>
    </row>
    <row r="4" spans="2:2" ht="11.25" customHeight="1">
      <c r="B4" s="193"/>
    </row>
    <row r="5" spans="2:2" s="3" customFormat="1" ht="18">
      <c r="B5" s="5" t="s">
        <v>813</v>
      </c>
    </row>
    <row r="6" spans="2:2" ht="11.25" customHeight="1"/>
    <row r="7" spans="2:2">
      <c r="B7" s="4" t="s">
        <v>556</v>
      </c>
    </row>
    <row r="8" spans="2:2">
      <c r="B8" s="4" t="s">
        <v>557</v>
      </c>
    </row>
    <row r="9" spans="2:2"/>
    <row r="10" spans="2:2" s="3" customFormat="1" ht="18">
      <c r="B10" s="5" t="s">
        <v>577</v>
      </c>
    </row>
    <row r="11" spans="2:2"/>
    <row r="12" spans="2:2">
      <c r="B12" s="4" t="s">
        <v>558</v>
      </c>
    </row>
    <row r="13" spans="2:2">
      <c r="B13" s="4" t="s">
        <v>559</v>
      </c>
    </row>
    <row r="14" spans="2:2"/>
    <row r="15" spans="2:2">
      <c r="B15" s="4" t="s">
        <v>560</v>
      </c>
    </row>
    <row r="16" spans="2:2">
      <c r="B16" s="4" t="s">
        <v>561</v>
      </c>
    </row>
    <row r="17" spans="2:3"/>
    <row r="18" spans="2:3">
      <c r="B18" s="4" t="s">
        <v>562</v>
      </c>
    </row>
    <row r="19" spans="2:3" ht="57">
      <c r="B19" s="27" t="s">
        <v>563</v>
      </c>
    </row>
    <row r="20" spans="2:3">
      <c r="B20" s="27"/>
    </row>
    <row r="21" spans="2:3">
      <c r="B21" s="4" t="s">
        <v>564</v>
      </c>
    </row>
    <row r="22" spans="2:3"/>
    <row r="23" spans="2:3">
      <c r="B23" s="4" t="s">
        <v>565</v>
      </c>
      <c r="C23" s="7"/>
    </row>
    <row r="24" spans="2:3">
      <c r="B24" s="4" t="s">
        <v>566</v>
      </c>
      <c r="C24" s="14"/>
    </row>
    <row r="25" spans="2:3"/>
    <row r="26" spans="2:3" s="3" customFormat="1" ht="18.75">
      <c r="B26" s="5" t="s">
        <v>578</v>
      </c>
    </row>
    <row r="27" spans="2:3"/>
    <row r="28" spans="2:3" ht="72" customHeight="1">
      <c r="B28" s="27" t="s">
        <v>579</v>
      </c>
    </row>
    <row r="29" spans="2:3" ht="54.75" customHeight="1">
      <c r="B29" s="27" t="s">
        <v>580</v>
      </c>
    </row>
    <row r="30" spans="2:3" ht="15.75">
      <c r="B30" s="197"/>
    </row>
    <row r="31" spans="2:3" ht="17.25" customHeight="1">
      <c r="B31" s="27" t="s">
        <v>586</v>
      </c>
      <c r="C31" s="7"/>
    </row>
    <row r="32" spans="2:3" ht="37.5" customHeight="1">
      <c r="B32" s="27" t="s">
        <v>585</v>
      </c>
    </row>
    <row r="33" spans="1:4" ht="31.5" customHeight="1">
      <c r="B33" s="27" t="s">
        <v>584</v>
      </c>
    </row>
    <row r="34" spans="1:4" ht="15">
      <c r="B34" s="174"/>
    </row>
    <row r="35" spans="1:4" s="3" customFormat="1" ht="18">
      <c r="B35" s="5" t="s">
        <v>567</v>
      </c>
    </row>
    <row r="36" spans="1:4" ht="15.75">
      <c r="B36" s="197"/>
    </row>
    <row r="37" spans="1:4" ht="15">
      <c r="A37" s="174"/>
      <c r="B37" s="27" t="s">
        <v>583</v>
      </c>
    </row>
    <row r="38" spans="1:4" s="42" customFormat="1" ht="28.5">
      <c r="B38" s="4" t="s">
        <v>568</v>
      </c>
      <c r="D38" s="27" t="s">
        <v>572</v>
      </c>
    </row>
    <row r="39" spans="1:4" s="42" customFormat="1">
      <c r="B39" s="4" t="s">
        <v>569</v>
      </c>
      <c r="D39" s="27" t="s">
        <v>573</v>
      </c>
    </row>
    <row r="40" spans="1:4" s="42" customFormat="1">
      <c r="B40" s="4" t="s">
        <v>570</v>
      </c>
      <c r="D40" s="27" t="s">
        <v>574</v>
      </c>
    </row>
    <row r="41" spans="1:4" s="42" customFormat="1">
      <c r="B41" s="4" t="s">
        <v>346</v>
      </c>
      <c r="D41" s="27" t="s">
        <v>575</v>
      </c>
    </row>
    <row r="42" spans="1:4" s="42" customFormat="1">
      <c r="B42" s="4" t="s">
        <v>571</v>
      </c>
      <c r="D42" s="27" t="s">
        <v>576</v>
      </c>
    </row>
    <row r="43" spans="1:4" s="42" customFormat="1">
      <c r="B43" s="4" t="s">
        <v>582</v>
      </c>
      <c r="C43" s="4"/>
      <c r="D43" s="27" t="s">
        <v>581</v>
      </c>
    </row>
    <row r="44" spans="1:4" s="42" customFormat="1"/>
    <row r="45" spans="1:4" s="3" customFormat="1" ht="18">
      <c r="B45" s="5" t="s">
        <v>91</v>
      </c>
    </row>
    <row r="46" spans="1:4"/>
    <row r="49"/>
    <row r="66"/>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1CC7F-E485-46E3-98E7-E9ACDF8AC271}">
  <sheetPr codeName="Sheet18"/>
  <dimension ref="A1:BS445"/>
  <sheetViews>
    <sheetView topLeftCell="A394" zoomScale="70" zoomScaleNormal="70" workbookViewId="0">
      <selection activeCell="B4" sqref="B4:B445"/>
    </sheetView>
  </sheetViews>
  <sheetFormatPr defaultRowHeight="15"/>
  <cols>
    <col min="8" max="8" width="14.42578125" customWidth="1"/>
  </cols>
  <sheetData>
    <row r="1" spans="1:71">
      <c r="AD1" s="146" t="s">
        <v>503</v>
      </c>
    </row>
    <row r="2" spans="1:71">
      <c r="I2">
        <f>COUNTIF(I4:I445, 406)</f>
        <v>2</v>
      </c>
      <c r="L2">
        <f>COUNTIF(L4:L445, 406)</f>
        <v>31</v>
      </c>
      <c r="O2">
        <f t="shared" ref="O2" si="0">COUNTIF(O4:O445, 406)</f>
        <v>4</v>
      </c>
      <c r="AD2" s="36">
        <f>IF('Perbandingan Pertanian-Lainnya'!C14 = Daftar!M7, 1, 0)</f>
        <v>0</v>
      </c>
      <c r="AE2" s="36">
        <f>IF('Perbandingan Pertanian-Lainnya'!F15 &lt;&gt; Daftar!O7, 1,0)</f>
        <v>1</v>
      </c>
      <c r="AF2" s="36">
        <f>IF('Perbandingan Pertanian-Lainnya'!G16 &lt;&gt; Daftar!O6, 1,0)</f>
        <v>1</v>
      </c>
      <c r="AG2" s="36">
        <f>IF('Perbandingan Pertanian-Lainnya'!F16&lt;&gt;Daftar!S7, 1, 0)</f>
        <v>1</v>
      </c>
      <c r="AH2" s="36">
        <f>IF('Perbandingan Pertanian-Lainnya'!F16&lt;&gt;Daftar!S6,1,0)</f>
        <v>1</v>
      </c>
      <c r="AI2" s="36">
        <f xml:space="preserve"> IF(AND('Perbandingan Pertanian-Lainnya'!F17&lt;&gt;Daftar!U7, 'Perbandingan Pertanian-Lainnya'!F17&lt;&gt;Daftar!U8), 1,0)</f>
        <v>1</v>
      </c>
      <c r="AJ2" s="36">
        <f xml:space="preserve"> IF(AND('Perbandingan Pertanian-Lainnya'!F17&lt;&gt;Daftar!U6, 'Perbandingan Pertanian-Lainnya'!F17&lt;&gt;Daftar!U8), 1,0)</f>
        <v>1</v>
      </c>
      <c r="AK2" s="36">
        <f xml:space="preserve"> IF(AND('Perbandingan Pertanian-Lainnya'!F17&lt;&gt;Daftar!U6, 'Perbandingan Pertanian-Lainnya'!F17&lt;&gt;Daftar!U7), 1,0)</f>
        <v>1</v>
      </c>
      <c r="AL2" s="36">
        <f>IF(SUM(AI2:AK2) = 3, 1, 0)</f>
        <v>1</v>
      </c>
      <c r="AM2" s="36">
        <f>IF('Perbandingan Pertanian-Lainnya'!C14 = Daftar!M8, 1, 0)</f>
        <v>0</v>
      </c>
      <c r="AN2" s="36">
        <f>IF('Perbandingan Pertanian-Lainnya'!I16&lt;&gt;Daftar!S7, 1,0)</f>
        <v>1</v>
      </c>
      <c r="AO2" s="36">
        <f>IF('Perbandingan Pertanian-Lainnya'!I16&lt;&gt;Daftar!Z6,1,0)</f>
        <v>0</v>
      </c>
      <c r="AP2" s="36">
        <f>IF('Perbandingan Pertanian-Lainnya'!I15&lt;&gt;Daftar!O6,1,0)</f>
        <v>1</v>
      </c>
      <c r="AQ2" s="36">
        <f>IF('Perbandingan Pertanian-Lainnya'!I15&lt;&gt;Daftar!O7,1,0)</f>
        <v>1</v>
      </c>
      <c r="AR2" s="36">
        <f>AP2</f>
        <v>1</v>
      </c>
      <c r="AS2" s="36">
        <f>IF(AND('Perbandingan Pertanian-Lainnya'!$I17&lt;&gt;Daftar!$X7, 'Perbandingan Pertanian-Lainnya'!$I17&lt;&gt;Daftar!$X8),1,0)</f>
        <v>1</v>
      </c>
      <c r="AT2" s="36">
        <f>IF(AND('Perbandingan Pertanian-Lainnya'!$I17&lt;&gt;Daftar!$X6, 'Perbandingan Pertanian-Lainnya'!$I17&lt;&gt;Daftar!$X8),1,0)</f>
        <v>1</v>
      </c>
      <c r="AU2" s="36">
        <f>IF(AND('Perbandingan Pertanian-Lainnya'!$I17&lt;&gt;Daftar!$X6, 'Perbandingan Pertanian-Lainnya'!$I17&lt;&gt;Daftar!$X7),1,0)</f>
        <v>1</v>
      </c>
      <c r="AV2" s="36">
        <f>IF(SUM(AS2:AU2) = 3, 1, 0)</f>
        <v>1</v>
      </c>
      <c r="AW2" s="36">
        <f>IF('Perbandingan Pertanian-Lainnya'!C14 = Daftar!M6,1,0)</f>
        <v>0</v>
      </c>
      <c r="AX2" s="36">
        <f>IF('Perbandingan Pertanian-Lainnya'!L15&lt;&gt;Daftar!O6,1,0)</f>
        <v>1</v>
      </c>
      <c r="AY2" s="36">
        <f>IF('Perbandingan Pertanian-Lainnya'!L15&lt;&gt;Daftar!O7,1,0)</f>
        <v>1</v>
      </c>
      <c r="AZ2" s="36">
        <f>AX2</f>
        <v>1</v>
      </c>
      <c r="BA2" s="36">
        <f>IF('Perbandingan Pertanian-Lainnya'!L16&lt;&gt;Daftar!S7,1,0)</f>
        <v>1</v>
      </c>
      <c r="BB2" s="36">
        <f>IF('Perbandingan Pertanian-Lainnya'!L16&lt;&gt;Daftar!S6, 1,0)</f>
        <v>1</v>
      </c>
      <c r="BC2" s="36">
        <f>IF('Perbandingan Pertanian-Lainnya'!L17&lt;&gt;Daftar!S7,1,0)</f>
        <v>1</v>
      </c>
      <c r="BD2" s="36">
        <f>IF('Perbandingan Pertanian-Lainnya'!L17&lt;&gt;Daftar!S6, 1,0)</f>
        <v>1</v>
      </c>
      <c r="BE2" s="36">
        <f>IF(AND('Perbandingan Pertanian-Lainnya'!$L18&lt;&gt;Daftar!$AB7, 'Perbandingan Pertanian-Lainnya'!$L18&lt;&gt;Daftar!$AB8, 'Perbandingan Pertanian-Lainnya'!$L18&lt;&gt;Daftar!$AB9, 'Perbandingan Pertanian-Lainnya'!$L18&lt;&gt;Daftar!$AB10, 'Perbandingan Pertanian-Lainnya'!$L18&lt;&gt;Daftar!$AB11, 'Perbandingan Pertanian-Lainnya'!$L18&lt;&gt;Daftar!$AB12), 1, 0)</f>
        <v>1</v>
      </c>
      <c r="BF2" s="36">
        <f>IF(AND('Perbandingan Pertanian-Lainnya'!$L18&lt;&gt;Daftar!$AB6, 'Perbandingan Pertanian-Lainnya'!$L18&lt;&gt;Daftar!$AB8, 'Perbandingan Pertanian-Lainnya'!$L18&lt;&gt;Daftar!$AB9, 'Perbandingan Pertanian-Lainnya'!$L18&lt;&gt;Daftar!$AB10, 'Perbandingan Pertanian-Lainnya'!$L18&lt;&gt;Daftar!$AB11, 'Perbandingan Pertanian-Lainnya'!$L18&lt;&gt;Daftar!$AB12), 1, 0)</f>
        <v>1</v>
      </c>
      <c r="BG2" s="36">
        <f>IF(AND('Perbandingan Pertanian-Lainnya'!$L18&lt;&gt;Daftar!$AB6, 'Perbandingan Pertanian-Lainnya'!$L18&lt;&gt;Daftar!$AB7, 'Perbandingan Pertanian-Lainnya'!$L18&lt;&gt;Daftar!$AB9, 'Perbandingan Pertanian-Lainnya'!$L18&lt;&gt;Daftar!$AB10, 'Perbandingan Pertanian-Lainnya'!$L18&lt;&gt;Daftar!$AB11, 'Perbandingan Pertanian-Lainnya'!$L18&lt;&gt;Daftar!$AB12), 1, 0)</f>
        <v>1</v>
      </c>
      <c r="BH2" s="36">
        <f>IF(AND('Perbandingan Pertanian-Lainnya'!$L18&lt;&gt;Daftar!$AB6, 'Perbandingan Pertanian-Lainnya'!$L18&lt;&gt;Daftar!$AB7, 'Perbandingan Pertanian-Lainnya'!$L18&lt;&gt;Daftar!$AB8, 'Perbandingan Pertanian-Lainnya'!$L18&lt;&gt;Daftar!$AB10, 'Perbandingan Pertanian-Lainnya'!$L18&lt;&gt;Daftar!$AB11, 'Perbandingan Pertanian-Lainnya'!$L18&lt;&gt;Daftar!$AB12), 1, 0)</f>
        <v>1</v>
      </c>
      <c r="BI2" s="36">
        <f>IF(AND('Perbandingan Pertanian-Lainnya'!$L18&lt;&gt;Daftar!$AB6, 'Perbandingan Pertanian-Lainnya'!$L18&lt;&gt;Daftar!$AB7, 'Perbandingan Pertanian-Lainnya'!$L18&lt;&gt;Daftar!$AB8, 'Perbandingan Pertanian-Lainnya'!$L18&lt;&gt;Daftar!$AB9, 'Perbandingan Pertanian-Lainnya'!$L18&lt;&gt;Daftar!$AB11, 'Perbandingan Pertanian-Lainnya'!$L18&lt;&gt;Daftar!$AB12), 1, 0)</f>
        <v>1</v>
      </c>
      <c r="BJ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Pertanian-Lainnya'!$L18&lt;&gt;Daftar!$AB12), 1, 0)</f>
        <v>1</v>
      </c>
      <c r="BK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Pertanian-Lainnya'!$L18&lt;&gt;Daftar!$AB11), 1, 0)</f>
        <v>1</v>
      </c>
      <c r="BL2" s="36">
        <f>IF('Perbandingan Pertanian-Lainnya'!C15&lt;&gt;Daftar!Q7,1,0)</f>
        <v>1</v>
      </c>
      <c r="BM2" s="36">
        <f>IF('Perbandingan Pertanian-Lainnya'!C15&lt;&gt;Daftar!Q6,1,0)</f>
        <v>1</v>
      </c>
      <c r="BN2" s="36">
        <f>IF('Perbandingan Pertanian-Lainnya'!C16&lt;&gt;Daftar!S6, 1,0)</f>
        <v>1</v>
      </c>
      <c r="BO2" s="36">
        <f>IF('Perbandingan Pertanian-Lainnya'!C16&lt;&gt;Daftar!S7, 1,0)</f>
        <v>1</v>
      </c>
      <c r="BP2" s="146"/>
    </row>
    <row r="3" spans="1:71" ht="90">
      <c r="A3" s="59"/>
      <c r="B3" s="59" t="s">
        <v>454</v>
      </c>
      <c r="C3" s="59" t="s">
        <v>455</v>
      </c>
      <c r="D3" s="59" t="s">
        <v>456</v>
      </c>
      <c r="E3" s="59" t="s">
        <v>457</v>
      </c>
      <c r="F3" s="59" t="s">
        <v>458</v>
      </c>
      <c r="G3" s="59" t="s">
        <v>459</v>
      </c>
      <c r="H3" s="59" t="s">
        <v>460</v>
      </c>
      <c r="I3" s="59" t="s">
        <v>461</v>
      </c>
      <c r="J3" s="59" t="s">
        <v>462</v>
      </c>
      <c r="K3" s="59" t="s">
        <v>463</v>
      </c>
      <c r="L3" s="59" t="s">
        <v>464</v>
      </c>
      <c r="M3" s="59" t="s">
        <v>465</v>
      </c>
      <c r="N3" s="59" t="s">
        <v>466</v>
      </c>
      <c r="O3" s="59" t="s">
        <v>467</v>
      </c>
      <c r="P3" s="59" t="s">
        <v>468</v>
      </c>
      <c r="Q3" s="59" t="s">
        <v>469</v>
      </c>
      <c r="R3" s="59" t="s">
        <v>509</v>
      </c>
      <c r="S3" s="59" t="s">
        <v>510</v>
      </c>
      <c r="T3" s="155" t="s">
        <v>470</v>
      </c>
      <c r="U3" s="155" t="s">
        <v>471</v>
      </c>
      <c r="V3" s="59" t="s">
        <v>472</v>
      </c>
      <c r="W3" s="155" t="s">
        <v>473</v>
      </c>
      <c r="X3" s="155" t="s">
        <v>474</v>
      </c>
      <c r="Y3" s="155" t="s">
        <v>475</v>
      </c>
      <c r="Z3" s="155" t="s">
        <v>476</v>
      </c>
      <c r="AA3" s="155" t="s">
        <v>477</v>
      </c>
      <c r="AB3" s="155" t="s">
        <v>478</v>
      </c>
      <c r="AC3" s="155" t="s">
        <v>479</v>
      </c>
      <c r="AD3" s="156" t="s">
        <v>480</v>
      </c>
      <c r="AE3" s="157" t="s">
        <v>481</v>
      </c>
      <c r="AF3" s="157" t="s">
        <v>504</v>
      </c>
      <c r="AG3" s="158" t="s">
        <v>482</v>
      </c>
      <c r="AH3" s="158" t="s">
        <v>513</v>
      </c>
      <c r="AI3" s="158" t="s">
        <v>483</v>
      </c>
      <c r="AJ3" s="158" t="s">
        <v>484</v>
      </c>
      <c r="AK3" s="158" t="s">
        <v>485</v>
      </c>
      <c r="AL3" s="158" t="s">
        <v>514</v>
      </c>
      <c r="AM3" s="158" t="s">
        <v>472</v>
      </c>
      <c r="AN3" s="158" t="s">
        <v>486</v>
      </c>
      <c r="AO3" s="158" t="s">
        <v>515</v>
      </c>
      <c r="AP3" s="158" t="s">
        <v>487</v>
      </c>
      <c r="AQ3" s="158" t="s">
        <v>516</v>
      </c>
      <c r="AR3" s="158" t="s">
        <v>521</v>
      </c>
      <c r="AS3" s="158" t="s">
        <v>488</v>
      </c>
      <c r="AT3" s="158" t="s">
        <v>489</v>
      </c>
      <c r="AU3" s="158" t="s">
        <v>490</v>
      </c>
      <c r="AV3" s="158" t="s">
        <v>517</v>
      </c>
      <c r="AW3" s="158" t="s">
        <v>491</v>
      </c>
      <c r="AX3" s="158" t="s">
        <v>492</v>
      </c>
      <c r="AY3" s="158" t="s">
        <v>518</v>
      </c>
      <c r="AZ3" s="158" t="s">
        <v>521</v>
      </c>
      <c r="BA3" s="158" t="s">
        <v>493</v>
      </c>
      <c r="BB3" s="158" t="s">
        <v>519</v>
      </c>
      <c r="BC3" s="158" t="s">
        <v>494</v>
      </c>
      <c r="BD3" s="158" t="s">
        <v>520</v>
      </c>
      <c r="BE3" s="158" t="s">
        <v>495</v>
      </c>
      <c r="BF3" s="158" t="s">
        <v>496</v>
      </c>
      <c r="BG3" s="158" t="s">
        <v>497</v>
      </c>
      <c r="BH3" s="158" t="s">
        <v>498</v>
      </c>
      <c r="BI3" s="158" t="s">
        <v>499</v>
      </c>
      <c r="BJ3" s="158" t="s">
        <v>500</v>
      </c>
      <c r="BK3" s="159" t="s">
        <v>501</v>
      </c>
      <c r="BL3" s="158" t="s">
        <v>523</v>
      </c>
      <c r="BM3" s="158" t="s">
        <v>524</v>
      </c>
      <c r="BN3" s="158" t="s">
        <v>522</v>
      </c>
      <c r="BO3" s="159" t="s">
        <v>510</v>
      </c>
      <c r="BP3" s="168" t="s">
        <v>505</v>
      </c>
      <c r="BQ3" s="168" t="s">
        <v>506</v>
      </c>
      <c r="BR3" s="168" t="s">
        <v>507</v>
      </c>
      <c r="BS3" s="168" t="s">
        <v>508</v>
      </c>
    </row>
    <row r="4" spans="1:71">
      <c r="A4" s="59">
        <v>158</v>
      </c>
      <c r="B4" s="59">
        <v>121231</v>
      </c>
      <c r="C4" s="160">
        <v>1071428.5668669899</v>
      </c>
      <c r="D4" s="59">
        <v>450000</v>
      </c>
      <c r="E4" s="59">
        <v>771428.5625</v>
      </c>
      <c r="F4" s="59">
        <v>300000.00436699198</v>
      </c>
      <c r="G4" s="59">
        <v>10.7142856121063</v>
      </c>
      <c r="H4" s="59">
        <v>-2386617162.1112099</v>
      </c>
      <c r="I4" s="59">
        <v>0</v>
      </c>
      <c r="J4" s="59">
        <v>0</v>
      </c>
      <c r="K4" s="59">
        <v>0</v>
      </c>
      <c r="L4" s="165">
        <v>301</v>
      </c>
      <c r="M4" s="59">
        <v>0</v>
      </c>
      <c r="N4" s="59">
        <v>0</v>
      </c>
      <c r="O4" s="59">
        <v>0</v>
      </c>
      <c r="P4" s="59">
        <v>0</v>
      </c>
      <c r="Q4" s="59">
        <v>0</v>
      </c>
      <c r="R4" s="59">
        <v>2</v>
      </c>
      <c r="S4" s="59">
        <v>0</v>
      </c>
      <c r="T4" s="165">
        <f>COUNTIFS(I4, "&gt;400", I4, "&lt;500")+COUNTIFS(L4, "&gt;400", L4, "&lt;500")+COUNTIFS(O4, "&gt;400", O4, "&lt;500")</f>
        <v>0</v>
      </c>
      <c r="U4" s="59">
        <f t="shared" ref="U4:U67" si="1">COUNTIFS(J4, "&gt;200", J4, "&lt;400")+COUNTIFS(L4, "&gt;200", L4, "&lt;400")+COUNTIFS(O4, "&gt;200", O4, "&lt;400")</f>
        <v>1</v>
      </c>
      <c r="V4" s="165">
        <f t="shared" ref="V4:V67" si="2">COUNTIF($I4, 102)+COUNTIF($L4, 102)+COUNTIF($O4, 102)</f>
        <v>0</v>
      </c>
      <c r="W4" s="59">
        <f t="shared" ref="W4:W67" si="3">IF(AND(J4&gt;399, J4&lt;500), 1,0) + IF(AND(K4&gt;399, K4&lt;500), 1,0) +IF(AND(M4&gt;399, M4&lt;500), 1,0) +IF(AND(N4&gt;399, N4&lt;500), 1,0) +IF(AND(P4&gt;399, P4&lt;500), 1,0) +IF(AND(Q4&gt;399, Q4&lt;500), 1,0)</f>
        <v>0</v>
      </c>
      <c r="X4" s="59">
        <f t="shared" ref="X4:X67" si="4">IF(AND(J4&gt;700, J4&lt;890), 1,0) + IF(AND(K4&gt;700, K4&lt;890), 1,0) +IF(AND(M4&gt;700, M4&lt;890), 1,0) +IF(AND(N4&gt;700, N4&lt;890), 1,0) +IF(AND(P4&gt;700, P4&lt;890), 1,0) +IF(AND(Q4&gt;700, Q4&lt;890), 1,0)</f>
        <v>0</v>
      </c>
      <c r="Y4" s="59">
        <f t="shared" ref="Y4:Y67" si="5">IF(AND(J4&gt;200, J4&lt;400), 1,0) + IF(AND(K4&gt;200, K4&lt;400), 1,0) +IF(AND(M4&gt;200, M4&lt;400), 1,0) +IF(AND(N4&gt;200, N4&lt;400), 1,0) +IF(AND(P4&gt;200, P4&lt;400), 1,0) +IF(AND(Q4&gt;200, Q4&lt;400), 1,0)</f>
        <v>0</v>
      </c>
      <c r="Z4" s="59">
        <f t="shared" ref="Z4:Z67" si="6">IF(J4=101, 1,0) + IF(K4=101, 1,0) +IF(M4=101, 1,0) +IF(N4=101, 1,0) +IF(P4=101, 1,0) +IF(Q4=101, 1,0)</f>
        <v>0</v>
      </c>
      <c r="AA4" s="59">
        <f t="shared" ref="AA4:AA67" si="7">IF(J4=102, 1,0) + IF(K4=102, 1,0) +IF(M4=102, 1,0) +IF(N4=102, 1,0) +IF(P4=102, 1,0) +IF(Q4=102, 1,0)</f>
        <v>0</v>
      </c>
      <c r="AB4" s="59">
        <f t="shared" ref="AB4:AB67" si="8">IF(AND(J4&gt;500, J4&lt;600), 1,0) + IF(AND(K4&gt;500, K4&lt;600), 1,0) +IF(AND(M4&gt;500, M4&lt;600), 1,0) +IF(AND(N4&gt;500, N4&lt;600), 1,0) +IF(AND(P4&gt;500, P4&lt;600), 1,0) +IF(AND(Q4&gt;500, Q4&lt;600), 1,0)</f>
        <v>0</v>
      </c>
      <c r="AC4" s="59">
        <f t="shared" ref="AC4:AC67" si="9">IF(AND(J4&gt;0, SUM(W4:AB4)=0), 1,0) + IF(AND(K4&gt;0, SUM(W4:AB4)=0), 1,0) +IF(AND(M4&gt;0, SUM(W4:AB4)=0), 1,0) +IF(AND(N4&gt;0, SUM(W4:AB4)=0), 1,0) +IF(AND(P4&gt;0, SUM(W4:AB4)=0), 1,0) +IF(AND(Q4&gt;0, SUM(W4:AB4)=0), 1,0)</f>
        <v>0</v>
      </c>
      <c r="AD4" s="166">
        <f>IF(COUNTIF(I4, 101)+COUNTIF(L4, 101)+COUNTIF(O4, 101)&gt;0, 1, 0)</f>
        <v>0</v>
      </c>
      <c r="AE4" s="169">
        <f t="shared" ref="AE4:AE67" si="10">IF(AD4=1, 1,0)</f>
        <v>0</v>
      </c>
      <c r="AF4" s="169">
        <f t="shared" ref="AF4:AF67" si="11">IF(AD4&gt;=2, 1,0)</f>
        <v>0</v>
      </c>
      <c r="AG4" s="169">
        <f t="shared" ref="AG4:AG67" si="12">IF(IF(I4=101,1,0) * IF(J4&lt;&gt;0, 1,0) +IF(I4=101,1,0)* IF(K4&lt;&gt;0, 1,0) + IF(L4=101,1,0) * IF(M4&lt;&gt;0, 1,0) +IF(L4=101,1,0)* IF(N4&lt;&gt;0, 1,0) + IF(O4=101,1,0) * IF(P4&lt;&gt;0, 1,0) +IF(O4=101,1,0)* IF(Q4&lt;&gt;0, 1,0)&gt;0, 1,0)</f>
        <v>0</v>
      </c>
      <c r="AH4" s="169">
        <f t="shared" ref="AH4:AH67" si="13">IF(AG4=0, 1,0)</f>
        <v>1</v>
      </c>
      <c r="AI4" s="169">
        <f>IF(AND(AD4&gt;0, T4&gt;0), 1, 0)</f>
        <v>0</v>
      </c>
      <c r="AJ4" s="169">
        <f t="shared" ref="AJ4:AJ67" si="14">IF(AND(AD4&gt;0, V4&gt;0), 1, 0)</f>
        <v>0</v>
      </c>
      <c r="AK4" s="169">
        <f t="shared" ref="AK4:AK67" si="15">IF(AND(AD4&gt;0, U4&gt;0), 1, 0)</f>
        <v>0</v>
      </c>
      <c r="AL4" s="169">
        <f t="shared" ref="AL4:AL67" si="16">IF(SUM(AI4:AK4)&gt;0,0,1)</f>
        <v>1</v>
      </c>
      <c r="AM4" s="169">
        <f t="shared" ref="AM4:AM67" si="17">IF(V4&gt;0, 1,0)</f>
        <v>0</v>
      </c>
      <c r="AN4" s="169">
        <f t="shared" ref="AN4:AN67" si="18">IF(I4=102,1,0) * IF(J4&lt;&gt;0, 1,0) +IF(I4=102,1,0)* IF(K4&lt;&gt;0, 1,0) + IF(L4=102,1,0) * IF(M4&lt;&gt;0, 1,0) +IF(L4=102,1,0)* IF(N4&lt;&gt;0, 1,0) + IF(O4=102,1,0) * IF(P4&lt;&gt;0, 1,0) +IF(O4=102,1,0)* IF(Q4&lt;&gt;0, 1,0)</f>
        <v>0</v>
      </c>
      <c r="AO4" s="169">
        <f t="shared" ref="AO4:AO67" si="19">IF(AN4=0, 1,0)</f>
        <v>1</v>
      </c>
      <c r="AP4" s="169">
        <f t="shared" ref="AP4:AP67" si="20">IF(V4&gt;1,1,0)</f>
        <v>0</v>
      </c>
      <c r="AQ4" s="169">
        <f t="shared" ref="AQ4:AQ67" si="21">IF(V4 = 1, 1, 0)</f>
        <v>0</v>
      </c>
      <c r="AR4" s="169">
        <f t="shared" ref="AR4:AR67" si="22">IF(SUM(AS4:AU4)&gt;0, 1,0)</f>
        <v>0</v>
      </c>
      <c r="AS4" s="169">
        <f t="shared" ref="AS4:AS67" si="23">IF(AND(T4&gt;0, V4&gt;0), 1,0)</f>
        <v>0</v>
      </c>
      <c r="AT4" s="169">
        <f t="shared" ref="AT4:AT67" si="24">AJ4</f>
        <v>0</v>
      </c>
      <c r="AU4" s="169">
        <f t="shared" ref="AU4:AU67" si="25">IF(AND(V4&gt;0, U4&gt;0),1,0)</f>
        <v>0</v>
      </c>
      <c r="AV4" s="169">
        <f t="shared" ref="AV4:AV67" si="26">IF(SUM(AS4:AU4)&gt;0,0,1)</f>
        <v>1</v>
      </c>
      <c r="AW4" s="169">
        <f t="shared" ref="AW4:AW67" si="27">IF(T4&gt;0,1,0)</f>
        <v>0</v>
      </c>
      <c r="AX4" s="169">
        <f t="shared" ref="AX4:AX67" si="28">IF(T4&gt;1, 1,0)</f>
        <v>0</v>
      </c>
      <c r="AY4" s="169">
        <f t="shared" ref="AY4:AY67" si="29">IF(T4=1, 1, 0)</f>
        <v>0</v>
      </c>
      <c r="AZ4" s="169">
        <f t="shared" ref="AZ4:AZ67" si="30">IF(SUM(AS4,AI4)&gt;0,1,0)</f>
        <v>0</v>
      </c>
      <c r="BA4" s="169">
        <f t="shared" ref="BA4:BA67" si="31">IF(AND(AW4&gt;0, X4&gt;0),1,0)+IF(AND(AW4&gt;0, (COUNTIFS(I4, "&gt;700", L4, "&gt;700", O4, "&gt;700")&gt;0)),1,0)</f>
        <v>0</v>
      </c>
      <c r="BB4" s="169">
        <f t="shared" ref="BB4:BB67" si="32">IF(BA4 = 0, 1,0)</f>
        <v>1</v>
      </c>
      <c r="BC4" s="169">
        <f t="shared" ref="BC4:BC67" si="33">IF(COUNTIFS(I4, "&gt;400", I4,"&lt;600"),1,0) * IF(COUNTIFS(J4,"&gt;0", J4,"&lt;700")+  COUNTIFS(K4,"&gt;0", K4,"&lt;700")&gt;0,1,0) + IF(COUNTIFS(L4, "&gt;400", L4,"&lt;600"),1,0) * IF(COUNTIFS(M4,"&gt;0", M4,"&lt;700")+ COUNTIFS(N4,"&gt;0", N4,"&lt;700")&gt;0,1,0) + IF(COUNTIFS(O4, "&gt;400", O4,"&lt;600"),1,0) * IF(COUNTIFS(P4,"&gt;0", P4,"&lt;700")+  COUNTIFS(Q4,"&gt;0", Q4,"&lt;700")&gt;0,1,0)</f>
        <v>0</v>
      </c>
      <c r="BD4" s="169">
        <f t="shared" ref="BD4:BD67" si="34">IF(BC4 = 0, 1,0)</f>
        <v>1</v>
      </c>
      <c r="BE4" s="169">
        <f t="shared" ref="BE4:BE67" si="35">COUNTIF(I4, 406)+COUNTIF(L4, 406)+COUNTIF(O4, 406)</f>
        <v>0</v>
      </c>
      <c r="BF4" s="169">
        <f t="shared" ref="BF4:BF67" si="36">COUNTIF(I4, 417)+COUNTIF(L4, 417)+COUNTIF(O4, 417)</f>
        <v>0</v>
      </c>
      <c r="BG4" s="169">
        <f t="shared" ref="BG4:BG67" si="37">COUNTIF(I4, 403)+COUNTIF(L4, 403)+COUNTIF(O4, 403)</f>
        <v>0</v>
      </c>
      <c r="BH4" s="169">
        <f t="shared" ref="BH4:BH67" si="38">COUNTIF(I4, 415)+COUNTIF(L4, 415)+COUNTIF(O4, 415)</f>
        <v>0</v>
      </c>
      <c r="BI4" s="169">
        <f t="shared" ref="BI4:BI67" si="39">COUNTIF(I4, 405)+COUNTIF(L4, 405)+COUNTIF(O4, 405)</f>
        <v>0</v>
      </c>
      <c r="BJ4" s="169">
        <f t="shared" ref="BJ4:BJ67" si="40">IF(OR(COUNTIF(I4, 416)=1, COUNTIF(I4, 412)=1), 1,0)   +IF(OR(COUNTIF(L4, 416)=1, COUNTIF(L4, 412)=1), 1,0)+IF(OR(COUNTIF(O4, 416)=1, COUNTIF(O4, 412)=1), 1,0)</f>
        <v>0</v>
      </c>
      <c r="BK4" s="167">
        <f t="shared" ref="BK4:BK67" si="41">IF(AND(AW4&gt;0, SUM(BE4:BJ4) = 0), 1,0)</f>
        <v>0</v>
      </c>
      <c r="BL4" s="169">
        <f t="shared" ref="BL4:BL67" si="42">IF(R4 = 1, 1,0)</f>
        <v>0</v>
      </c>
      <c r="BM4" s="169">
        <f t="shared" ref="BM4:BM67" si="43">IF(R4 = 2, 1,0)</f>
        <v>1</v>
      </c>
      <c r="BN4" s="169">
        <f t="shared" ref="BN4:BN67" si="44">IF(S4 = 1, 0,1)</f>
        <v>1</v>
      </c>
      <c r="BO4" s="169">
        <f t="shared" ref="BO4:BO67" si="45">IF(S4 = 1, 1,0)</f>
        <v>0</v>
      </c>
      <c r="BP4" s="36">
        <f t="shared" ref="BP4:BP67" si="46">IF(SUM($AE$2:$AF$2)&gt;0, SUMPRODUCT($AE$2:$AF$2, AE4:AF4),IF(SUM(AE4:AF4)&gt;0, 0,1))*SUMPRODUCT($AG$2:$AH$2, AG4:AH4)*SUMPRODUCT($AI$2:$AL$2, AI4:AL4)*SUMPRODUCT($BL$2:$BM$2,BL4:BM4)*SUMPRODUCT($BN$2:$BO$2,BN4:BO4)</f>
        <v>0</v>
      </c>
      <c r="BQ4">
        <f t="shared" ref="BQ4:BQ67" si="47">(SUMPRODUCT($AN$2:$AO$2, AN4:AO4)*SUMPRODUCT($AP$2:$AR$2, AP4:AR4)*SUMPRODUCT($AS$2:$AV$2, AS4:AV4))*SUMPRODUCT($BL$2:$BM$2,BL4:BM4)*SUMPRODUCT($BN$2:$BO$2,BN4:BO4)</f>
        <v>0</v>
      </c>
      <c r="BR4" s="36">
        <f t="shared" ref="BR4:BR67" si="48">SUMPRODUCT($AX$2:$AZ$2, AX4:AZ4)*SUMPRODUCT($BA$2:$BB$2, BA4:BB4)*SUMPRODUCT($BC$2:$BD$2, BC4:BD4)*SUMPRODUCT($BE$2:$BK$2, BE4:BK4)*SUMPRODUCT($BL$2:$BM$2,BL4:BM4)*SUMPRODUCT($BN$2:$BO$2,BN4:BO4)</f>
        <v>0</v>
      </c>
      <c r="BS4" t="e">
        <f t="shared" ref="BS4:BS67" si="49">IF((BP4*$AD$2+BQ4*$AM$2+BR4*$AW$2)&gt;0, C4,NA())</f>
        <v>#N/A</v>
      </c>
    </row>
    <row r="5" spans="1:71">
      <c r="A5" s="59">
        <v>423</v>
      </c>
      <c r="B5" s="59">
        <v>241241</v>
      </c>
      <c r="C5" s="160">
        <v>1166666.6927437</v>
      </c>
      <c r="D5" s="59">
        <v>3114583.5</v>
      </c>
      <c r="E5" s="59">
        <v>3114583.5</v>
      </c>
      <c r="F5" s="59">
        <v>-1947916.8072563</v>
      </c>
      <c r="G5" s="59">
        <v>154.16667175293</v>
      </c>
      <c r="H5" s="59">
        <v>-6628130690.3997297</v>
      </c>
      <c r="I5" s="59">
        <v>0</v>
      </c>
      <c r="J5" s="59">
        <v>0</v>
      </c>
      <c r="K5" s="59">
        <v>0</v>
      </c>
      <c r="L5" s="59">
        <v>102</v>
      </c>
      <c r="M5" s="59">
        <v>301</v>
      </c>
      <c r="N5" s="59">
        <v>302</v>
      </c>
      <c r="O5" s="59">
        <v>0</v>
      </c>
      <c r="P5" s="59">
        <v>0</v>
      </c>
      <c r="Q5" s="59">
        <v>0</v>
      </c>
      <c r="R5" s="59">
        <v>2</v>
      </c>
      <c r="S5" s="59">
        <v>0</v>
      </c>
      <c r="T5" s="59">
        <f t="shared" ref="T5:T67" si="50">COUNTIFS(I5, "&gt;400", I5, "&lt;500")+COUNTIFS(L5, "&gt;400", L5, "&lt;500")+COUNTIFS(O5, "&gt;400", O5, "&lt;500")</f>
        <v>0</v>
      </c>
      <c r="U5" s="59">
        <f t="shared" si="1"/>
        <v>0</v>
      </c>
      <c r="V5" s="59">
        <f t="shared" si="2"/>
        <v>1</v>
      </c>
      <c r="W5" s="59">
        <f t="shared" si="3"/>
        <v>0</v>
      </c>
      <c r="X5" s="59">
        <f t="shared" si="4"/>
        <v>0</v>
      </c>
      <c r="Y5" s="59">
        <f t="shared" si="5"/>
        <v>2</v>
      </c>
      <c r="Z5" s="59">
        <f t="shared" si="6"/>
        <v>0</v>
      </c>
      <c r="AA5" s="59">
        <f t="shared" si="7"/>
        <v>0</v>
      </c>
      <c r="AB5" s="59">
        <f t="shared" si="8"/>
        <v>0</v>
      </c>
      <c r="AC5" s="59">
        <f t="shared" si="9"/>
        <v>0</v>
      </c>
      <c r="AD5" s="166">
        <f t="shared" ref="AD5:AD68" si="51">COUNTIF(I5, 101)+COUNTIF(L5, 101)+COUNTIF(O5, 101)</f>
        <v>0</v>
      </c>
      <c r="AE5" s="169">
        <f t="shared" si="10"/>
        <v>0</v>
      </c>
      <c r="AF5" s="169">
        <f t="shared" si="11"/>
        <v>0</v>
      </c>
      <c r="AG5" s="169">
        <f t="shared" si="12"/>
        <v>0</v>
      </c>
      <c r="AH5" s="169">
        <f t="shared" si="13"/>
        <v>1</v>
      </c>
      <c r="AI5" s="169">
        <f t="shared" ref="AI5:AI67" si="52">IF(AND(AD5&gt;0, T5&gt;0), 1, 0)</f>
        <v>0</v>
      </c>
      <c r="AJ5" s="169">
        <f t="shared" si="14"/>
        <v>0</v>
      </c>
      <c r="AK5" s="169">
        <f t="shared" si="15"/>
        <v>0</v>
      </c>
      <c r="AL5" s="169">
        <f t="shared" si="16"/>
        <v>1</v>
      </c>
      <c r="AM5" s="169">
        <f t="shared" si="17"/>
        <v>1</v>
      </c>
      <c r="AN5" s="169">
        <f t="shared" si="18"/>
        <v>2</v>
      </c>
      <c r="AO5" s="169">
        <f t="shared" si="19"/>
        <v>0</v>
      </c>
      <c r="AP5" s="169">
        <f t="shared" si="20"/>
        <v>0</v>
      </c>
      <c r="AQ5" s="169">
        <f t="shared" si="21"/>
        <v>1</v>
      </c>
      <c r="AR5" s="169">
        <f t="shared" si="22"/>
        <v>0</v>
      </c>
      <c r="AS5" s="169">
        <f t="shared" si="23"/>
        <v>0</v>
      </c>
      <c r="AT5" s="169">
        <f t="shared" si="24"/>
        <v>0</v>
      </c>
      <c r="AU5" s="169">
        <f t="shared" si="25"/>
        <v>0</v>
      </c>
      <c r="AV5" s="169">
        <f t="shared" si="26"/>
        <v>1</v>
      </c>
      <c r="AW5" s="169">
        <f t="shared" si="27"/>
        <v>0</v>
      </c>
      <c r="AX5" s="169">
        <f t="shared" si="28"/>
        <v>0</v>
      </c>
      <c r="AY5" s="169">
        <f t="shared" si="29"/>
        <v>0</v>
      </c>
      <c r="AZ5" s="169">
        <f t="shared" si="30"/>
        <v>0</v>
      </c>
      <c r="BA5" s="169">
        <f t="shared" si="31"/>
        <v>0</v>
      </c>
      <c r="BB5" s="169">
        <f t="shared" si="32"/>
        <v>1</v>
      </c>
      <c r="BC5" s="169">
        <f t="shared" si="33"/>
        <v>0</v>
      </c>
      <c r="BD5" s="169">
        <f t="shared" si="34"/>
        <v>1</v>
      </c>
      <c r="BE5" s="169">
        <f t="shared" si="35"/>
        <v>0</v>
      </c>
      <c r="BF5" s="169">
        <f t="shared" si="36"/>
        <v>0</v>
      </c>
      <c r="BG5" s="169">
        <f t="shared" si="37"/>
        <v>0</v>
      </c>
      <c r="BH5" s="169">
        <f t="shared" si="38"/>
        <v>0</v>
      </c>
      <c r="BI5" s="169">
        <f t="shared" si="39"/>
        <v>0</v>
      </c>
      <c r="BJ5" s="169">
        <f t="shared" si="40"/>
        <v>0</v>
      </c>
      <c r="BK5" s="167">
        <f t="shared" si="41"/>
        <v>0</v>
      </c>
      <c r="BL5" s="169">
        <f t="shared" si="42"/>
        <v>0</v>
      </c>
      <c r="BM5" s="169">
        <f t="shared" si="43"/>
        <v>1</v>
      </c>
      <c r="BN5" s="169">
        <f t="shared" si="44"/>
        <v>1</v>
      </c>
      <c r="BO5" s="169">
        <f t="shared" si="45"/>
        <v>0</v>
      </c>
      <c r="BP5" s="36">
        <f t="shared" si="46"/>
        <v>0</v>
      </c>
      <c r="BQ5">
        <f t="shared" si="47"/>
        <v>2</v>
      </c>
      <c r="BR5" s="36">
        <f t="shared" si="48"/>
        <v>0</v>
      </c>
      <c r="BS5" t="e">
        <f t="shared" si="49"/>
        <v>#N/A</v>
      </c>
    </row>
    <row r="6" spans="1:71">
      <c r="A6" s="59">
        <v>114</v>
      </c>
      <c r="B6" s="59">
        <v>25131</v>
      </c>
      <c r="C6" s="160">
        <v>1814285.7451828199</v>
      </c>
      <c r="D6" s="59">
        <v>480357.15625</v>
      </c>
      <c r="E6" s="59">
        <v>480357.15625</v>
      </c>
      <c r="F6" s="59">
        <v>1333928.5889328199</v>
      </c>
      <c r="G6" s="59">
        <v>12.142856836319</v>
      </c>
      <c r="H6" s="59">
        <v>-1838390254.4912601</v>
      </c>
      <c r="I6" s="59">
        <v>407</v>
      </c>
      <c r="J6" s="59">
        <v>0</v>
      </c>
      <c r="K6" s="59">
        <v>0</v>
      </c>
      <c r="L6" s="59">
        <v>0</v>
      </c>
      <c r="M6" s="59">
        <v>0</v>
      </c>
      <c r="N6" s="59">
        <v>0</v>
      </c>
      <c r="O6" s="59">
        <v>101</v>
      </c>
      <c r="P6" s="59">
        <v>0</v>
      </c>
      <c r="Q6" s="59">
        <v>0</v>
      </c>
      <c r="R6" s="59">
        <v>2</v>
      </c>
      <c r="S6" s="59">
        <v>0</v>
      </c>
      <c r="T6" s="59">
        <f t="shared" si="50"/>
        <v>1</v>
      </c>
      <c r="U6" s="59">
        <f t="shared" si="1"/>
        <v>0</v>
      </c>
      <c r="V6" s="59">
        <f t="shared" si="2"/>
        <v>0</v>
      </c>
      <c r="W6" s="59">
        <f t="shared" si="3"/>
        <v>0</v>
      </c>
      <c r="X6" s="59">
        <f t="shared" si="4"/>
        <v>0</v>
      </c>
      <c r="Y6" s="59">
        <f t="shared" si="5"/>
        <v>0</v>
      </c>
      <c r="Z6" s="59">
        <f t="shared" si="6"/>
        <v>0</v>
      </c>
      <c r="AA6" s="59">
        <f t="shared" si="7"/>
        <v>0</v>
      </c>
      <c r="AB6" s="59">
        <f t="shared" si="8"/>
        <v>0</v>
      </c>
      <c r="AC6" s="59">
        <f t="shared" si="9"/>
        <v>0</v>
      </c>
      <c r="AD6" s="166">
        <f t="shared" si="51"/>
        <v>1</v>
      </c>
      <c r="AE6" s="169">
        <f t="shared" si="10"/>
        <v>1</v>
      </c>
      <c r="AF6" s="169">
        <f t="shared" si="11"/>
        <v>0</v>
      </c>
      <c r="AG6" s="169">
        <f t="shared" si="12"/>
        <v>0</v>
      </c>
      <c r="AH6" s="169">
        <f t="shared" si="13"/>
        <v>1</v>
      </c>
      <c r="AI6" s="169">
        <f t="shared" si="52"/>
        <v>1</v>
      </c>
      <c r="AJ6" s="169">
        <f t="shared" si="14"/>
        <v>0</v>
      </c>
      <c r="AK6" s="169">
        <f t="shared" si="15"/>
        <v>0</v>
      </c>
      <c r="AL6" s="169">
        <f t="shared" si="16"/>
        <v>0</v>
      </c>
      <c r="AM6" s="169">
        <f t="shared" si="17"/>
        <v>0</v>
      </c>
      <c r="AN6" s="169">
        <f t="shared" si="18"/>
        <v>0</v>
      </c>
      <c r="AO6" s="169">
        <f t="shared" si="19"/>
        <v>1</v>
      </c>
      <c r="AP6" s="169">
        <f t="shared" si="20"/>
        <v>0</v>
      </c>
      <c r="AQ6" s="169">
        <f t="shared" si="21"/>
        <v>0</v>
      </c>
      <c r="AR6" s="169">
        <f t="shared" si="22"/>
        <v>0</v>
      </c>
      <c r="AS6" s="169">
        <f t="shared" si="23"/>
        <v>0</v>
      </c>
      <c r="AT6" s="169">
        <f t="shared" si="24"/>
        <v>0</v>
      </c>
      <c r="AU6" s="169">
        <f t="shared" si="25"/>
        <v>0</v>
      </c>
      <c r="AV6" s="169">
        <f t="shared" si="26"/>
        <v>1</v>
      </c>
      <c r="AW6" s="169">
        <f t="shared" si="27"/>
        <v>1</v>
      </c>
      <c r="AX6" s="169">
        <f t="shared" si="28"/>
        <v>0</v>
      </c>
      <c r="AY6" s="169">
        <f t="shared" si="29"/>
        <v>1</v>
      </c>
      <c r="AZ6" s="169">
        <f t="shared" si="30"/>
        <v>1</v>
      </c>
      <c r="BA6" s="169">
        <f t="shared" si="31"/>
        <v>0</v>
      </c>
      <c r="BB6" s="169">
        <f t="shared" si="32"/>
        <v>1</v>
      </c>
      <c r="BC6" s="169">
        <f t="shared" si="33"/>
        <v>0</v>
      </c>
      <c r="BD6" s="169">
        <f t="shared" si="34"/>
        <v>1</v>
      </c>
      <c r="BE6" s="169">
        <f t="shared" si="35"/>
        <v>0</v>
      </c>
      <c r="BF6" s="169">
        <f t="shared" si="36"/>
        <v>0</v>
      </c>
      <c r="BG6" s="169">
        <f t="shared" si="37"/>
        <v>0</v>
      </c>
      <c r="BH6" s="169">
        <f t="shared" si="38"/>
        <v>0</v>
      </c>
      <c r="BI6" s="169">
        <f t="shared" si="39"/>
        <v>0</v>
      </c>
      <c r="BJ6" s="169">
        <f t="shared" si="40"/>
        <v>0</v>
      </c>
      <c r="BK6" s="167">
        <f t="shared" si="41"/>
        <v>1</v>
      </c>
      <c r="BL6" s="169">
        <f t="shared" si="42"/>
        <v>0</v>
      </c>
      <c r="BM6" s="169">
        <f t="shared" si="43"/>
        <v>1</v>
      </c>
      <c r="BN6" s="169">
        <f t="shared" si="44"/>
        <v>1</v>
      </c>
      <c r="BO6" s="169">
        <f t="shared" si="45"/>
        <v>0</v>
      </c>
      <c r="BP6" s="36">
        <f t="shared" si="46"/>
        <v>1</v>
      </c>
      <c r="BQ6">
        <f t="shared" si="47"/>
        <v>0</v>
      </c>
      <c r="BR6" s="36">
        <f t="shared" si="48"/>
        <v>2</v>
      </c>
      <c r="BS6" s="36" t="e">
        <f t="shared" si="49"/>
        <v>#N/A</v>
      </c>
    </row>
    <row r="7" spans="1:71">
      <c r="A7" s="59">
        <v>378</v>
      </c>
      <c r="B7" s="59">
        <v>222111</v>
      </c>
      <c r="C7" s="160">
        <v>2374169.0002502599</v>
      </c>
      <c r="D7" s="59">
        <v>543209.875</v>
      </c>
      <c r="E7" s="59">
        <v>543209.875</v>
      </c>
      <c r="F7" s="59">
        <v>1830959.1252502601</v>
      </c>
      <c r="G7" s="59">
        <v>0</v>
      </c>
      <c r="H7" s="59">
        <v>-5679402690.66504</v>
      </c>
      <c r="I7" s="59">
        <v>0</v>
      </c>
      <c r="J7" s="59">
        <v>0</v>
      </c>
      <c r="K7" s="59">
        <v>0</v>
      </c>
      <c r="L7" s="59">
        <v>102</v>
      </c>
      <c r="M7" s="59">
        <v>413</v>
      </c>
      <c r="N7" s="59">
        <v>0</v>
      </c>
      <c r="O7" s="59">
        <v>0</v>
      </c>
      <c r="P7" s="59">
        <v>0</v>
      </c>
      <c r="Q7" s="59">
        <v>0</v>
      </c>
      <c r="R7" s="59">
        <v>2</v>
      </c>
      <c r="S7" s="59">
        <v>0</v>
      </c>
      <c r="T7" s="59">
        <f t="shared" si="50"/>
        <v>0</v>
      </c>
      <c r="U7" s="59">
        <f t="shared" si="1"/>
        <v>0</v>
      </c>
      <c r="V7" s="59">
        <f t="shared" si="2"/>
        <v>1</v>
      </c>
      <c r="W7" s="59">
        <f t="shared" si="3"/>
        <v>1</v>
      </c>
      <c r="X7" s="59">
        <f t="shared" si="4"/>
        <v>0</v>
      </c>
      <c r="Y7" s="59">
        <f t="shared" si="5"/>
        <v>0</v>
      </c>
      <c r="Z7" s="59">
        <f t="shared" si="6"/>
        <v>0</v>
      </c>
      <c r="AA7" s="59">
        <f t="shared" si="7"/>
        <v>0</v>
      </c>
      <c r="AB7" s="59">
        <f t="shared" si="8"/>
        <v>0</v>
      </c>
      <c r="AC7" s="59">
        <f t="shared" si="9"/>
        <v>0</v>
      </c>
      <c r="AD7" s="166">
        <f t="shared" si="51"/>
        <v>0</v>
      </c>
      <c r="AE7" s="169">
        <f t="shared" si="10"/>
        <v>0</v>
      </c>
      <c r="AF7" s="169">
        <f t="shared" si="11"/>
        <v>0</v>
      </c>
      <c r="AG7" s="169">
        <f t="shared" si="12"/>
        <v>0</v>
      </c>
      <c r="AH7" s="169">
        <f t="shared" si="13"/>
        <v>1</v>
      </c>
      <c r="AI7" s="169">
        <f t="shared" si="52"/>
        <v>0</v>
      </c>
      <c r="AJ7" s="169">
        <f t="shared" si="14"/>
        <v>0</v>
      </c>
      <c r="AK7" s="169">
        <f t="shared" si="15"/>
        <v>0</v>
      </c>
      <c r="AL7" s="169">
        <f t="shared" si="16"/>
        <v>1</v>
      </c>
      <c r="AM7" s="169">
        <f t="shared" si="17"/>
        <v>1</v>
      </c>
      <c r="AN7" s="169">
        <f t="shared" si="18"/>
        <v>1</v>
      </c>
      <c r="AO7" s="169">
        <f t="shared" si="19"/>
        <v>0</v>
      </c>
      <c r="AP7" s="169">
        <f t="shared" si="20"/>
        <v>0</v>
      </c>
      <c r="AQ7" s="169">
        <f t="shared" si="21"/>
        <v>1</v>
      </c>
      <c r="AR7" s="169">
        <f t="shared" si="22"/>
        <v>0</v>
      </c>
      <c r="AS7" s="169">
        <f t="shared" si="23"/>
        <v>0</v>
      </c>
      <c r="AT7" s="169">
        <f t="shared" si="24"/>
        <v>0</v>
      </c>
      <c r="AU7" s="169">
        <f t="shared" si="25"/>
        <v>0</v>
      </c>
      <c r="AV7" s="169">
        <f t="shared" si="26"/>
        <v>1</v>
      </c>
      <c r="AW7" s="169">
        <f t="shared" si="27"/>
        <v>0</v>
      </c>
      <c r="AX7" s="169">
        <f t="shared" si="28"/>
        <v>0</v>
      </c>
      <c r="AY7" s="169">
        <f t="shared" si="29"/>
        <v>0</v>
      </c>
      <c r="AZ7" s="169">
        <f t="shared" si="30"/>
        <v>0</v>
      </c>
      <c r="BA7" s="169">
        <f t="shared" si="31"/>
        <v>0</v>
      </c>
      <c r="BB7" s="169">
        <f t="shared" si="32"/>
        <v>1</v>
      </c>
      <c r="BC7" s="169">
        <f t="shared" si="33"/>
        <v>0</v>
      </c>
      <c r="BD7" s="169">
        <f t="shared" si="34"/>
        <v>1</v>
      </c>
      <c r="BE7" s="169">
        <f t="shared" si="35"/>
        <v>0</v>
      </c>
      <c r="BF7" s="169">
        <f t="shared" si="36"/>
        <v>0</v>
      </c>
      <c r="BG7" s="169">
        <f t="shared" si="37"/>
        <v>0</v>
      </c>
      <c r="BH7" s="169">
        <f t="shared" si="38"/>
        <v>0</v>
      </c>
      <c r="BI7" s="169">
        <f t="shared" si="39"/>
        <v>0</v>
      </c>
      <c r="BJ7" s="169">
        <f t="shared" si="40"/>
        <v>0</v>
      </c>
      <c r="BK7" s="167">
        <f t="shared" si="41"/>
        <v>0</v>
      </c>
      <c r="BL7" s="169">
        <f t="shared" si="42"/>
        <v>0</v>
      </c>
      <c r="BM7" s="169">
        <f t="shared" si="43"/>
        <v>1</v>
      </c>
      <c r="BN7" s="169">
        <f t="shared" si="44"/>
        <v>1</v>
      </c>
      <c r="BO7" s="169">
        <f t="shared" si="45"/>
        <v>0</v>
      </c>
      <c r="BP7" s="36">
        <f t="shared" si="46"/>
        <v>0</v>
      </c>
      <c r="BQ7">
        <f t="shared" si="47"/>
        <v>1</v>
      </c>
      <c r="BR7" s="36">
        <f t="shared" si="48"/>
        <v>0</v>
      </c>
      <c r="BS7" t="e">
        <f t="shared" si="49"/>
        <v>#N/A</v>
      </c>
    </row>
    <row r="8" spans="1:71">
      <c r="A8" s="59">
        <v>192</v>
      </c>
      <c r="B8" s="59">
        <v>131153</v>
      </c>
      <c r="C8" s="160">
        <v>2435064.9482595902</v>
      </c>
      <c r="D8" s="59">
        <v>5227272.5</v>
      </c>
      <c r="E8" s="59">
        <v>5227272.5</v>
      </c>
      <c r="F8" s="59">
        <v>-2792207.5517404098</v>
      </c>
      <c r="G8" s="59">
        <v>32.467533111572301</v>
      </c>
      <c r="H8" s="59">
        <v>-2917255993.0880299</v>
      </c>
      <c r="I8" s="59">
        <v>0</v>
      </c>
      <c r="J8" s="59">
        <v>0</v>
      </c>
      <c r="K8" s="59">
        <v>0</v>
      </c>
      <c r="L8" s="59">
        <v>102</v>
      </c>
      <c r="M8" s="59">
        <v>201</v>
      </c>
      <c r="N8" s="59">
        <v>0</v>
      </c>
      <c r="O8" s="59">
        <v>0</v>
      </c>
      <c r="P8" s="59">
        <v>0</v>
      </c>
      <c r="Q8" s="59">
        <v>0</v>
      </c>
      <c r="R8" s="59">
        <v>1</v>
      </c>
      <c r="S8" s="59">
        <v>0</v>
      </c>
      <c r="T8" s="59">
        <f t="shared" si="50"/>
        <v>0</v>
      </c>
      <c r="U8" s="59">
        <f t="shared" si="1"/>
        <v>0</v>
      </c>
      <c r="V8" s="59">
        <f t="shared" si="2"/>
        <v>1</v>
      </c>
      <c r="W8" s="59">
        <f t="shared" si="3"/>
        <v>0</v>
      </c>
      <c r="X8" s="59">
        <f t="shared" si="4"/>
        <v>0</v>
      </c>
      <c r="Y8" s="59">
        <f t="shared" si="5"/>
        <v>1</v>
      </c>
      <c r="Z8" s="59">
        <f t="shared" si="6"/>
        <v>0</v>
      </c>
      <c r="AA8" s="59">
        <f t="shared" si="7"/>
        <v>0</v>
      </c>
      <c r="AB8" s="59">
        <f t="shared" si="8"/>
        <v>0</v>
      </c>
      <c r="AC8" s="59">
        <f t="shared" si="9"/>
        <v>0</v>
      </c>
      <c r="AD8" s="166">
        <f t="shared" si="51"/>
        <v>0</v>
      </c>
      <c r="AE8" s="169">
        <f t="shared" si="10"/>
        <v>0</v>
      </c>
      <c r="AF8" s="169">
        <f t="shared" si="11"/>
        <v>0</v>
      </c>
      <c r="AG8" s="169">
        <f t="shared" si="12"/>
        <v>0</v>
      </c>
      <c r="AH8" s="169">
        <f t="shared" si="13"/>
        <v>1</v>
      </c>
      <c r="AI8" s="169">
        <f t="shared" si="52"/>
        <v>0</v>
      </c>
      <c r="AJ8" s="169">
        <f t="shared" si="14"/>
        <v>0</v>
      </c>
      <c r="AK8" s="169">
        <f t="shared" si="15"/>
        <v>0</v>
      </c>
      <c r="AL8" s="169">
        <f t="shared" si="16"/>
        <v>1</v>
      </c>
      <c r="AM8" s="169">
        <f t="shared" si="17"/>
        <v>1</v>
      </c>
      <c r="AN8" s="169">
        <f t="shared" si="18"/>
        <v>1</v>
      </c>
      <c r="AO8" s="169">
        <f t="shared" si="19"/>
        <v>0</v>
      </c>
      <c r="AP8" s="169">
        <f t="shared" si="20"/>
        <v>0</v>
      </c>
      <c r="AQ8" s="169">
        <f t="shared" si="21"/>
        <v>1</v>
      </c>
      <c r="AR8" s="169">
        <f t="shared" si="22"/>
        <v>0</v>
      </c>
      <c r="AS8" s="169">
        <f t="shared" si="23"/>
        <v>0</v>
      </c>
      <c r="AT8" s="169">
        <f t="shared" si="24"/>
        <v>0</v>
      </c>
      <c r="AU8" s="169">
        <f t="shared" si="25"/>
        <v>0</v>
      </c>
      <c r="AV8" s="169">
        <f t="shared" si="26"/>
        <v>1</v>
      </c>
      <c r="AW8" s="169">
        <f t="shared" si="27"/>
        <v>0</v>
      </c>
      <c r="AX8" s="169">
        <f t="shared" si="28"/>
        <v>0</v>
      </c>
      <c r="AY8" s="169">
        <f t="shared" si="29"/>
        <v>0</v>
      </c>
      <c r="AZ8" s="169">
        <f t="shared" si="30"/>
        <v>0</v>
      </c>
      <c r="BA8" s="169">
        <f t="shared" si="31"/>
        <v>0</v>
      </c>
      <c r="BB8" s="169">
        <f t="shared" si="32"/>
        <v>1</v>
      </c>
      <c r="BC8" s="169">
        <f t="shared" si="33"/>
        <v>0</v>
      </c>
      <c r="BD8" s="169">
        <f t="shared" si="34"/>
        <v>1</v>
      </c>
      <c r="BE8" s="169">
        <f t="shared" si="35"/>
        <v>0</v>
      </c>
      <c r="BF8" s="169">
        <f t="shared" si="36"/>
        <v>0</v>
      </c>
      <c r="BG8" s="169">
        <f t="shared" si="37"/>
        <v>0</v>
      </c>
      <c r="BH8" s="169">
        <f t="shared" si="38"/>
        <v>0</v>
      </c>
      <c r="BI8" s="169">
        <f t="shared" si="39"/>
        <v>0</v>
      </c>
      <c r="BJ8" s="169">
        <f t="shared" si="40"/>
        <v>0</v>
      </c>
      <c r="BK8" s="167">
        <f t="shared" si="41"/>
        <v>0</v>
      </c>
      <c r="BL8" s="169">
        <f t="shared" si="42"/>
        <v>1</v>
      </c>
      <c r="BM8" s="169">
        <f t="shared" si="43"/>
        <v>0</v>
      </c>
      <c r="BN8" s="169">
        <f t="shared" si="44"/>
        <v>1</v>
      </c>
      <c r="BO8" s="169">
        <f t="shared" si="45"/>
        <v>0</v>
      </c>
      <c r="BP8" s="36">
        <f t="shared" si="46"/>
        <v>0</v>
      </c>
      <c r="BQ8">
        <f t="shared" si="47"/>
        <v>1</v>
      </c>
      <c r="BR8" s="36">
        <f t="shared" si="48"/>
        <v>0</v>
      </c>
      <c r="BS8" t="e">
        <f t="shared" si="49"/>
        <v>#N/A</v>
      </c>
    </row>
    <row r="9" spans="1:71">
      <c r="A9" s="59">
        <v>159</v>
      </c>
      <c r="B9" s="59">
        <v>121232</v>
      </c>
      <c r="C9" s="160">
        <v>3571428.5562232998</v>
      </c>
      <c r="D9" s="59">
        <v>803750</v>
      </c>
      <c r="E9" s="59">
        <v>803750</v>
      </c>
      <c r="F9" s="59">
        <v>2767678.5562232998</v>
      </c>
      <c r="G9" s="59">
        <v>50</v>
      </c>
      <c r="H9" s="59">
        <v>-2387149483.55935</v>
      </c>
      <c r="I9" s="59">
        <v>444</v>
      </c>
      <c r="J9" s="59">
        <v>0</v>
      </c>
      <c r="K9" s="59">
        <v>0</v>
      </c>
      <c r="L9" s="59">
        <v>0</v>
      </c>
      <c r="M9" s="59">
        <v>0</v>
      </c>
      <c r="N9" s="59">
        <v>0</v>
      </c>
      <c r="O9" s="59">
        <v>0</v>
      </c>
      <c r="P9" s="59">
        <v>0</v>
      </c>
      <c r="Q9" s="59">
        <v>0</v>
      </c>
      <c r="R9" s="59">
        <v>1</v>
      </c>
      <c r="S9" s="59">
        <v>0</v>
      </c>
      <c r="T9" s="59">
        <f t="shared" si="50"/>
        <v>1</v>
      </c>
      <c r="U9" s="59">
        <f t="shared" si="1"/>
        <v>0</v>
      </c>
      <c r="V9" s="59">
        <f t="shared" si="2"/>
        <v>0</v>
      </c>
      <c r="W9" s="59">
        <f t="shared" si="3"/>
        <v>0</v>
      </c>
      <c r="X9" s="59">
        <f t="shared" si="4"/>
        <v>0</v>
      </c>
      <c r="Y9" s="59">
        <f t="shared" si="5"/>
        <v>0</v>
      </c>
      <c r="Z9" s="59">
        <f t="shared" si="6"/>
        <v>0</v>
      </c>
      <c r="AA9" s="59">
        <f t="shared" si="7"/>
        <v>0</v>
      </c>
      <c r="AB9" s="59">
        <f t="shared" si="8"/>
        <v>0</v>
      </c>
      <c r="AC9" s="59">
        <f t="shared" si="9"/>
        <v>0</v>
      </c>
      <c r="AD9" s="166">
        <f t="shared" si="51"/>
        <v>0</v>
      </c>
      <c r="AE9" s="169">
        <f t="shared" si="10"/>
        <v>0</v>
      </c>
      <c r="AF9" s="169">
        <f t="shared" si="11"/>
        <v>0</v>
      </c>
      <c r="AG9" s="169">
        <f t="shared" si="12"/>
        <v>0</v>
      </c>
      <c r="AH9" s="169">
        <f t="shared" si="13"/>
        <v>1</v>
      </c>
      <c r="AI9" s="169">
        <f t="shared" si="52"/>
        <v>0</v>
      </c>
      <c r="AJ9" s="169">
        <f t="shared" si="14"/>
        <v>0</v>
      </c>
      <c r="AK9" s="169">
        <f t="shared" si="15"/>
        <v>0</v>
      </c>
      <c r="AL9" s="169">
        <f t="shared" si="16"/>
        <v>1</v>
      </c>
      <c r="AM9" s="169">
        <f t="shared" si="17"/>
        <v>0</v>
      </c>
      <c r="AN9" s="169">
        <f t="shared" si="18"/>
        <v>0</v>
      </c>
      <c r="AO9" s="169">
        <f t="shared" si="19"/>
        <v>1</v>
      </c>
      <c r="AP9" s="169">
        <f t="shared" si="20"/>
        <v>0</v>
      </c>
      <c r="AQ9" s="169">
        <f t="shared" si="21"/>
        <v>0</v>
      </c>
      <c r="AR9" s="169">
        <f t="shared" si="22"/>
        <v>0</v>
      </c>
      <c r="AS9" s="169">
        <f t="shared" si="23"/>
        <v>0</v>
      </c>
      <c r="AT9" s="169">
        <f t="shared" si="24"/>
        <v>0</v>
      </c>
      <c r="AU9" s="169">
        <f t="shared" si="25"/>
        <v>0</v>
      </c>
      <c r="AV9" s="169">
        <f t="shared" si="26"/>
        <v>1</v>
      </c>
      <c r="AW9" s="169">
        <f t="shared" si="27"/>
        <v>1</v>
      </c>
      <c r="AX9" s="169">
        <f t="shared" si="28"/>
        <v>0</v>
      </c>
      <c r="AY9" s="169">
        <f t="shared" si="29"/>
        <v>1</v>
      </c>
      <c r="AZ9" s="169">
        <f t="shared" si="30"/>
        <v>0</v>
      </c>
      <c r="BA9" s="169">
        <f t="shared" si="31"/>
        <v>0</v>
      </c>
      <c r="BB9" s="169">
        <f t="shared" si="32"/>
        <v>1</v>
      </c>
      <c r="BC9" s="169">
        <f t="shared" si="33"/>
        <v>0</v>
      </c>
      <c r="BD9" s="169">
        <f t="shared" si="34"/>
        <v>1</v>
      </c>
      <c r="BE9" s="169">
        <f t="shared" si="35"/>
        <v>0</v>
      </c>
      <c r="BF9" s="169">
        <f t="shared" si="36"/>
        <v>0</v>
      </c>
      <c r="BG9" s="169">
        <f t="shared" si="37"/>
        <v>0</v>
      </c>
      <c r="BH9" s="169">
        <f t="shared" si="38"/>
        <v>0</v>
      </c>
      <c r="BI9" s="169">
        <f t="shared" si="39"/>
        <v>0</v>
      </c>
      <c r="BJ9" s="169">
        <f t="shared" si="40"/>
        <v>0</v>
      </c>
      <c r="BK9" s="167">
        <f t="shared" si="41"/>
        <v>1</v>
      </c>
      <c r="BL9" s="169">
        <f t="shared" si="42"/>
        <v>1</v>
      </c>
      <c r="BM9" s="169">
        <f t="shared" si="43"/>
        <v>0</v>
      </c>
      <c r="BN9" s="169">
        <f t="shared" si="44"/>
        <v>1</v>
      </c>
      <c r="BO9" s="169">
        <f t="shared" si="45"/>
        <v>0</v>
      </c>
      <c r="BP9" s="36">
        <f t="shared" si="46"/>
        <v>0</v>
      </c>
      <c r="BQ9">
        <f t="shared" si="47"/>
        <v>0</v>
      </c>
      <c r="BR9" s="36">
        <f t="shared" si="48"/>
        <v>1</v>
      </c>
      <c r="BS9" s="36" t="e">
        <f t="shared" si="49"/>
        <v>#N/A</v>
      </c>
    </row>
    <row r="10" spans="1:71">
      <c r="A10" s="59">
        <v>419</v>
      </c>
      <c r="B10" s="59">
        <v>241191</v>
      </c>
      <c r="C10" s="160">
        <v>4008908.67745391</v>
      </c>
      <c r="D10" s="59">
        <v>5512249.75</v>
      </c>
      <c r="E10" s="59">
        <v>5512249.75</v>
      </c>
      <c r="F10" s="59">
        <v>-1503341.07254609</v>
      </c>
      <c r="G10" s="59">
        <v>22.271715164184599</v>
      </c>
      <c r="H10" s="59">
        <v>-6582767025.3095503</v>
      </c>
      <c r="I10" s="59">
        <v>413</v>
      </c>
      <c r="J10" s="59">
        <v>408</v>
      </c>
      <c r="K10" s="59">
        <v>0</v>
      </c>
      <c r="L10" s="59">
        <v>406</v>
      </c>
      <c r="M10" s="59">
        <v>0</v>
      </c>
      <c r="N10" s="59">
        <v>0</v>
      </c>
      <c r="O10" s="59">
        <v>0</v>
      </c>
      <c r="P10" s="59">
        <v>0</v>
      </c>
      <c r="Q10" s="59">
        <v>0</v>
      </c>
      <c r="R10" s="59">
        <v>2</v>
      </c>
      <c r="S10" s="59">
        <v>1</v>
      </c>
      <c r="T10" s="59">
        <f t="shared" si="50"/>
        <v>2</v>
      </c>
      <c r="U10" s="59">
        <f t="shared" si="1"/>
        <v>0</v>
      </c>
      <c r="V10" s="59">
        <f t="shared" si="2"/>
        <v>0</v>
      </c>
      <c r="W10" s="59">
        <f t="shared" si="3"/>
        <v>1</v>
      </c>
      <c r="X10" s="59">
        <f t="shared" si="4"/>
        <v>0</v>
      </c>
      <c r="Y10" s="59">
        <f t="shared" si="5"/>
        <v>0</v>
      </c>
      <c r="Z10" s="59">
        <f t="shared" si="6"/>
        <v>0</v>
      </c>
      <c r="AA10" s="59">
        <f t="shared" si="7"/>
        <v>0</v>
      </c>
      <c r="AB10" s="59">
        <f t="shared" si="8"/>
        <v>0</v>
      </c>
      <c r="AC10" s="59">
        <f t="shared" si="9"/>
        <v>0</v>
      </c>
      <c r="AD10" s="166">
        <f t="shared" si="51"/>
        <v>0</v>
      </c>
      <c r="AE10" s="169">
        <f t="shared" si="10"/>
        <v>0</v>
      </c>
      <c r="AF10" s="169">
        <f t="shared" si="11"/>
        <v>0</v>
      </c>
      <c r="AG10" s="169">
        <f t="shared" si="12"/>
        <v>0</v>
      </c>
      <c r="AH10" s="169">
        <f t="shared" si="13"/>
        <v>1</v>
      </c>
      <c r="AI10" s="169">
        <f t="shared" si="52"/>
        <v>0</v>
      </c>
      <c r="AJ10" s="169">
        <f t="shared" si="14"/>
        <v>0</v>
      </c>
      <c r="AK10" s="169">
        <f t="shared" si="15"/>
        <v>0</v>
      </c>
      <c r="AL10" s="169">
        <f t="shared" si="16"/>
        <v>1</v>
      </c>
      <c r="AM10" s="169">
        <f t="shared" si="17"/>
        <v>0</v>
      </c>
      <c r="AN10" s="169">
        <f t="shared" si="18"/>
        <v>0</v>
      </c>
      <c r="AO10" s="169">
        <f t="shared" si="19"/>
        <v>1</v>
      </c>
      <c r="AP10" s="169">
        <f t="shared" si="20"/>
        <v>0</v>
      </c>
      <c r="AQ10" s="169">
        <f t="shared" si="21"/>
        <v>0</v>
      </c>
      <c r="AR10" s="169">
        <f t="shared" si="22"/>
        <v>0</v>
      </c>
      <c r="AS10" s="169">
        <f t="shared" si="23"/>
        <v>0</v>
      </c>
      <c r="AT10" s="169">
        <f t="shared" si="24"/>
        <v>0</v>
      </c>
      <c r="AU10" s="169">
        <f t="shared" si="25"/>
        <v>0</v>
      </c>
      <c r="AV10" s="169">
        <f t="shared" si="26"/>
        <v>1</v>
      </c>
      <c r="AW10" s="169">
        <f t="shared" si="27"/>
        <v>1</v>
      </c>
      <c r="AX10" s="169">
        <f t="shared" si="28"/>
        <v>1</v>
      </c>
      <c r="AY10" s="169">
        <f t="shared" si="29"/>
        <v>0</v>
      </c>
      <c r="AZ10" s="169">
        <f t="shared" si="30"/>
        <v>0</v>
      </c>
      <c r="BA10" s="169">
        <f t="shared" si="31"/>
        <v>0</v>
      </c>
      <c r="BB10" s="169">
        <f t="shared" si="32"/>
        <v>1</v>
      </c>
      <c r="BC10" s="169">
        <f t="shared" si="33"/>
        <v>1</v>
      </c>
      <c r="BD10" s="169">
        <f t="shared" si="34"/>
        <v>0</v>
      </c>
      <c r="BE10" s="169">
        <f t="shared" si="35"/>
        <v>1</v>
      </c>
      <c r="BF10" s="169">
        <f t="shared" si="36"/>
        <v>0</v>
      </c>
      <c r="BG10" s="169">
        <f t="shared" si="37"/>
        <v>0</v>
      </c>
      <c r="BH10" s="169">
        <f t="shared" si="38"/>
        <v>0</v>
      </c>
      <c r="BI10" s="169">
        <f t="shared" si="39"/>
        <v>0</v>
      </c>
      <c r="BJ10" s="169">
        <f t="shared" si="40"/>
        <v>0</v>
      </c>
      <c r="BK10" s="167">
        <f t="shared" si="41"/>
        <v>0</v>
      </c>
      <c r="BL10" s="169">
        <f t="shared" si="42"/>
        <v>0</v>
      </c>
      <c r="BM10" s="169">
        <f t="shared" si="43"/>
        <v>1</v>
      </c>
      <c r="BN10" s="169">
        <f t="shared" si="44"/>
        <v>0</v>
      </c>
      <c r="BO10" s="169">
        <f t="shared" si="45"/>
        <v>1</v>
      </c>
      <c r="BP10" s="36">
        <f t="shared" si="46"/>
        <v>0</v>
      </c>
      <c r="BQ10">
        <f t="shared" si="47"/>
        <v>0</v>
      </c>
      <c r="BR10" s="36">
        <f t="shared" si="48"/>
        <v>1</v>
      </c>
      <c r="BS10" s="36" t="e">
        <f t="shared" si="49"/>
        <v>#N/A</v>
      </c>
    </row>
    <row r="11" spans="1:71">
      <c r="A11" s="59">
        <v>189</v>
      </c>
      <c r="B11" s="59">
        <v>131101</v>
      </c>
      <c r="C11" s="160">
        <v>4285714.3586995704</v>
      </c>
      <c r="D11" s="59">
        <v>4042857</v>
      </c>
      <c r="E11" s="59">
        <v>4042857</v>
      </c>
      <c r="F11" s="59">
        <v>242857.358699567</v>
      </c>
      <c r="G11" s="59">
        <v>0</v>
      </c>
      <c r="H11" s="59">
        <v>-2854558589.9970498</v>
      </c>
      <c r="I11" s="59">
        <v>0</v>
      </c>
      <c r="J11" s="59">
        <v>0</v>
      </c>
      <c r="K11" s="59">
        <v>0</v>
      </c>
      <c r="L11" s="59">
        <v>603</v>
      </c>
      <c r="M11" s="59">
        <v>0</v>
      </c>
      <c r="N11" s="59">
        <v>0</v>
      </c>
      <c r="O11" s="59">
        <v>0</v>
      </c>
      <c r="P11" s="59">
        <v>0</v>
      </c>
      <c r="Q11" s="59">
        <v>0</v>
      </c>
      <c r="R11" s="59">
        <v>2</v>
      </c>
      <c r="S11" s="59">
        <v>0</v>
      </c>
      <c r="T11" s="59">
        <f t="shared" si="50"/>
        <v>0</v>
      </c>
      <c r="U11" s="59">
        <f t="shared" si="1"/>
        <v>0</v>
      </c>
      <c r="V11" s="59">
        <f t="shared" si="2"/>
        <v>0</v>
      </c>
      <c r="W11" s="59">
        <f t="shared" si="3"/>
        <v>0</v>
      </c>
      <c r="X11" s="59">
        <f t="shared" si="4"/>
        <v>0</v>
      </c>
      <c r="Y11" s="59">
        <f t="shared" si="5"/>
        <v>0</v>
      </c>
      <c r="Z11" s="59">
        <f t="shared" si="6"/>
        <v>0</v>
      </c>
      <c r="AA11" s="59">
        <f t="shared" si="7"/>
        <v>0</v>
      </c>
      <c r="AB11" s="59">
        <f t="shared" si="8"/>
        <v>0</v>
      </c>
      <c r="AC11" s="59">
        <f t="shared" si="9"/>
        <v>0</v>
      </c>
      <c r="AD11" s="166">
        <f t="shared" si="51"/>
        <v>0</v>
      </c>
      <c r="AE11" s="169">
        <f t="shared" si="10"/>
        <v>0</v>
      </c>
      <c r="AF11" s="169">
        <f t="shared" si="11"/>
        <v>0</v>
      </c>
      <c r="AG11" s="169">
        <f t="shared" si="12"/>
        <v>0</v>
      </c>
      <c r="AH11" s="169">
        <f t="shared" si="13"/>
        <v>1</v>
      </c>
      <c r="AI11" s="169">
        <f t="shared" si="52"/>
        <v>0</v>
      </c>
      <c r="AJ11" s="169">
        <f t="shared" si="14"/>
        <v>0</v>
      </c>
      <c r="AK11" s="169">
        <f t="shared" si="15"/>
        <v>0</v>
      </c>
      <c r="AL11" s="169">
        <f t="shared" si="16"/>
        <v>1</v>
      </c>
      <c r="AM11" s="169">
        <f t="shared" si="17"/>
        <v>0</v>
      </c>
      <c r="AN11" s="169">
        <f t="shared" si="18"/>
        <v>0</v>
      </c>
      <c r="AO11" s="169">
        <f t="shared" si="19"/>
        <v>1</v>
      </c>
      <c r="AP11" s="169">
        <f t="shared" si="20"/>
        <v>0</v>
      </c>
      <c r="AQ11" s="169">
        <f t="shared" si="21"/>
        <v>0</v>
      </c>
      <c r="AR11" s="169">
        <f t="shared" si="22"/>
        <v>0</v>
      </c>
      <c r="AS11" s="169">
        <f t="shared" si="23"/>
        <v>0</v>
      </c>
      <c r="AT11" s="169">
        <f t="shared" si="24"/>
        <v>0</v>
      </c>
      <c r="AU11" s="169">
        <f t="shared" si="25"/>
        <v>0</v>
      </c>
      <c r="AV11" s="169">
        <f t="shared" si="26"/>
        <v>1</v>
      </c>
      <c r="AW11" s="169">
        <f t="shared" si="27"/>
        <v>0</v>
      </c>
      <c r="AX11" s="169">
        <f t="shared" si="28"/>
        <v>0</v>
      </c>
      <c r="AY11" s="169">
        <f t="shared" si="29"/>
        <v>0</v>
      </c>
      <c r="AZ11" s="169">
        <f t="shared" si="30"/>
        <v>0</v>
      </c>
      <c r="BA11" s="169">
        <f t="shared" si="31"/>
        <v>0</v>
      </c>
      <c r="BB11" s="169">
        <f t="shared" si="32"/>
        <v>1</v>
      </c>
      <c r="BC11" s="169">
        <f t="shared" si="33"/>
        <v>0</v>
      </c>
      <c r="BD11" s="169">
        <f t="shared" si="34"/>
        <v>1</v>
      </c>
      <c r="BE11" s="169">
        <f t="shared" si="35"/>
        <v>0</v>
      </c>
      <c r="BF11" s="169">
        <f t="shared" si="36"/>
        <v>0</v>
      </c>
      <c r="BG11" s="169">
        <f t="shared" si="37"/>
        <v>0</v>
      </c>
      <c r="BH11" s="169">
        <f t="shared" si="38"/>
        <v>0</v>
      </c>
      <c r="BI11" s="169">
        <f t="shared" si="39"/>
        <v>0</v>
      </c>
      <c r="BJ11" s="169">
        <f t="shared" si="40"/>
        <v>0</v>
      </c>
      <c r="BK11" s="167">
        <f t="shared" si="41"/>
        <v>0</v>
      </c>
      <c r="BL11" s="169">
        <f t="shared" si="42"/>
        <v>0</v>
      </c>
      <c r="BM11" s="169">
        <f t="shared" si="43"/>
        <v>1</v>
      </c>
      <c r="BN11" s="169">
        <f t="shared" si="44"/>
        <v>1</v>
      </c>
      <c r="BO11" s="169">
        <f t="shared" si="45"/>
        <v>0</v>
      </c>
      <c r="BP11" s="36">
        <f t="shared" si="46"/>
        <v>0</v>
      </c>
      <c r="BQ11">
        <f t="shared" si="47"/>
        <v>0</v>
      </c>
      <c r="BR11" s="36">
        <f t="shared" si="48"/>
        <v>0</v>
      </c>
      <c r="BS11" t="e">
        <f t="shared" si="49"/>
        <v>#N/A</v>
      </c>
    </row>
    <row r="12" spans="1:71">
      <c r="A12" s="59">
        <v>217</v>
      </c>
      <c r="B12" s="59">
        <v>132291</v>
      </c>
      <c r="C12" s="160">
        <v>4285714.3586995704</v>
      </c>
      <c r="D12" s="59">
        <v>2500000</v>
      </c>
      <c r="E12" s="59">
        <v>2500000</v>
      </c>
      <c r="F12" s="59">
        <v>1785714.3586995699</v>
      </c>
      <c r="G12" s="59">
        <v>62.857143402099602</v>
      </c>
      <c r="H12" s="59">
        <v>-3355862554.4387002</v>
      </c>
      <c r="I12" s="59">
        <v>0</v>
      </c>
      <c r="J12" s="59">
        <v>0</v>
      </c>
      <c r="K12" s="59">
        <v>0</v>
      </c>
      <c r="L12" s="59">
        <v>102</v>
      </c>
      <c r="M12" s="59">
        <v>201</v>
      </c>
      <c r="N12" s="59">
        <v>0</v>
      </c>
      <c r="O12" s="59">
        <v>0</v>
      </c>
      <c r="P12" s="59">
        <v>0</v>
      </c>
      <c r="Q12" s="59">
        <v>0</v>
      </c>
      <c r="R12" s="59">
        <v>2</v>
      </c>
      <c r="S12" s="59">
        <v>1</v>
      </c>
      <c r="T12" s="59">
        <f t="shared" si="50"/>
        <v>0</v>
      </c>
      <c r="U12" s="59">
        <f t="shared" si="1"/>
        <v>0</v>
      </c>
      <c r="V12" s="59">
        <f t="shared" si="2"/>
        <v>1</v>
      </c>
      <c r="W12" s="59">
        <f t="shared" si="3"/>
        <v>0</v>
      </c>
      <c r="X12" s="59">
        <f t="shared" si="4"/>
        <v>0</v>
      </c>
      <c r="Y12" s="59">
        <f t="shared" si="5"/>
        <v>1</v>
      </c>
      <c r="Z12" s="59">
        <f t="shared" si="6"/>
        <v>0</v>
      </c>
      <c r="AA12" s="59">
        <f t="shared" si="7"/>
        <v>0</v>
      </c>
      <c r="AB12" s="59">
        <f t="shared" si="8"/>
        <v>0</v>
      </c>
      <c r="AC12" s="59">
        <f t="shared" si="9"/>
        <v>0</v>
      </c>
      <c r="AD12" s="166">
        <f t="shared" si="51"/>
        <v>0</v>
      </c>
      <c r="AE12" s="169">
        <f t="shared" si="10"/>
        <v>0</v>
      </c>
      <c r="AF12" s="169">
        <f t="shared" si="11"/>
        <v>0</v>
      </c>
      <c r="AG12" s="169">
        <f t="shared" si="12"/>
        <v>0</v>
      </c>
      <c r="AH12" s="169">
        <f t="shared" si="13"/>
        <v>1</v>
      </c>
      <c r="AI12" s="169">
        <f t="shared" si="52"/>
        <v>0</v>
      </c>
      <c r="AJ12" s="169">
        <f t="shared" si="14"/>
        <v>0</v>
      </c>
      <c r="AK12" s="169">
        <f t="shared" si="15"/>
        <v>0</v>
      </c>
      <c r="AL12" s="169">
        <f t="shared" si="16"/>
        <v>1</v>
      </c>
      <c r="AM12" s="169">
        <f t="shared" si="17"/>
        <v>1</v>
      </c>
      <c r="AN12" s="169">
        <f t="shared" si="18"/>
        <v>1</v>
      </c>
      <c r="AO12" s="169">
        <f t="shared" si="19"/>
        <v>0</v>
      </c>
      <c r="AP12" s="169">
        <f t="shared" si="20"/>
        <v>0</v>
      </c>
      <c r="AQ12" s="169">
        <f t="shared" si="21"/>
        <v>1</v>
      </c>
      <c r="AR12" s="169">
        <f t="shared" si="22"/>
        <v>0</v>
      </c>
      <c r="AS12" s="169">
        <f t="shared" si="23"/>
        <v>0</v>
      </c>
      <c r="AT12" s="169">
        <f t="shared" si="24"/>
        <v>0</v>
      </c>
      <c r="AU12" s="169">
        <f t="shared" si="25"/>
        <v>0</v>
      </c>
      <c r="AV12" s="169">
        <f t="shared" si="26"/>
        <v>1</v>
      </c>
      <c r="AW12" s="169">
        <f t="shared" si="27"/>
        <v>0</v>
      </c>
      <c r="AX12" s="169">
        <f t="shared" si="28"/>
        <v>0</v>
      </c>
      <c r="AY12" s="169">
        <f t="shared" si="29"/>
        <v>0</v>
      </c>
      <c r="AZ12" s="169">
        <f t="shared" si="30"/>
        <v>0</v>
      </c>
      <c r="BA12" s="169">
        <f t="shared" si="31"/>
        <v>0</v>
      </c>
      <c r="BB12" s="169">
        <f t="shared" si="32"/>
        <v>1</v>
      </c>
      <c r="BC12" s="169">
        <f t="shared" si="33"/>
        <v>0</v>
      </c>
      <c r="BD12" s="169">
        <f t="shared" si="34"/>
        <v>1</v>
      </c>
      <c r="BE12" s="169">
        <f t="shared" si="35"/>
        <v>0</v>
      </c>
      <c r="BF12" s="169">
        <f t="shared" si="36"/>
        <v>0</v>
      </c>
      <c r="BG12" s="169">
        <f t="shared" si="37"/>
        <v>0</v>
      </c>
      <c r="BH12" s="169">
        <f t="shared" si="38"/>
        <v>0</v>
      </c>
      <c r="BI12" s="169">
        <f t="shared" si="39"/>
        <v>0</v>
      </c>
      <c r="BJ12" s="169">
        <f t="shared" si="40"/>
        <v>0</v>
      </c>
      <c r="BK12" s="167">
        <f t="shared" si="41"/>
        <v>0</v>
      </c>
      <c r="BL12" s="169">
        <f t="shared" si="42"/>
        <v>0</v>
      </c>
      <c r="BM12" s="169">
        <f t="shared" si="43"/>
        <v>1</v>
      </c>
      <c r="BN12" s="169">
        <f t="shared" si="44"/>
        <v>0</v>
      </c>
      <c r="BO12" s="169">
        <f t="shared" si="45"/>
        <v>1</v>
      </c>
      <c r="BP12" s="36">
        <f t="shared" si="46"/>
        <v>0</v>
      </c>
      <c r="BQ12">
        <f t="shared" si="47"/>
        <v>1</v>
      </c>
      <c r="BR12" s="36">
        <f t="shared" si="48"/>
        <v>0</v>
      </c>
      <c r="BS12" t="e">
        <f t="shared" si="49"/>
        <v>#N/A</v>
      </c>
    </row>
    <row r="13" spans="1:71">
      <c r="A13" s="59">
        <v>8</v>
      </c>
      <c r="B13" s="59">
        <v>11212</v>
      </c>
      <c r="C13" s="160">
        <v>4755664.99265745</v>
      </c>
      <c r="D13" s="59">
        <v>7378571.5</v>
      </c>
      <c r="E13" s="59">
        <v>7378571.5</v>
      </c>
      <c r="F13" s="59">
        <v>-2622906.50734255</v>
      </c>
      <c r="G13" s="59">
        <v>92.857141494751005</v>
      </c>
      <c r="H13" s="59">
        <v>-28398416.951983701</v>
      </c>
      <c r="I13" s="59">
        <v>0</v>
      </c>
      <c r="J13" s="59">
        <v>0</v>
      </c>
      <c r="K13" s="59">
        <v>0</v>
      </c>
      <c r="L13" s="59">
        <v>101</v>
      </c>
      <c r="M13" s="59">
        <v>202</v>
      </c>
      <c r="N13" s="59">
        <v>201</v>
      </c>
      <c r="O13" s="59">
        <v>101</v>
      </c>
      <c r="P13" s="59">
        <v>201</v>
      </c>
      <c r="Q13" s="59">
        <v>0</v>
      </c>
      <c r="R13" s="59">
        <v>2</v>
      </c>
      <c r="S13" s="59">
        <v>0</v>
      </c>
      <c r="T13" s="59">
        <f t="shared" si="50"/>
        <v>0</v>
      </c>
      <c r="U13" s="59">
        <f t="shared" si="1"/>
        <v>0</v>
      </c>
      <c r="V13" s="59">
        <f t="shared" si="2"/>
        <v>0</v>
      </c>
      <c r="W13" s="59">
        <f t="shared" si="3"/>
        <v>0</v>
      </c>
      <c r="X13" s="59">
        <f t="shared" si="4"/>
        <v>0</v>
      </c>
      <c r="Y13" s="59">
        <f t="shared" si="5"/>
        <v>3</v>
      </c>
      <c r="Z13" s="59">
        <f t="shared" si="6"/>
        <v>0</v>
      </c>
      <c r="AA13" s="59">
        <f t="shared" si="7"/>
        <v>0</v>
      </c>
      <c r="AB13" s="59">
        <f t="shared" si="8"/>
        <v>0</v>
      </c>
      <c r="AC13" s="59">
        <f t="shared" si="9"/>
        <v>0</v>
      </c>
      <c r="AD13" s="166">
        <f t="shared" si="51"/>
        <v>2</v>
      </c>
      <c r="AE13" s="169">
        <f t="shared" si="10"/>
        <v>0</v>
      </c>
      <c r="AF13" s="169">
        <f t="shared" si="11"/>
        <v>1</v>
      </c>
      <c r="AG13" s="169">
        <f t="shared" si="12"/>
        <v>1</v>
      </c>
      <c r="AH13" s="169">
        <f t="shared" si="13"/>
        <v>0</v>
      </c>
      <c r="AI13" s="169">
        <f t="shared" si="52"/>
        <v>0</v>
      </c>
      <c r="AJ13" s="169">
        <f t="shared" si="14"/>
        <v>0</v>
      </c>
      <c r="AK13" s="169">
        <f t="shared" si="15"/>
        <v>0</v>
      </c>
      <c r="AL13" s="169">
        <f t="shared" si="16"/>
        <v>1</v>
      </c>
      <c r="AM13" s="169">
        <f t="shared" si="17"/>
        <v>0</v>
      </c>
      <c r="AN13" s="169">
        <f t="shared" si="18"/>
        <v>0</v>
      </c>
      <c r="AO13" s="169">
        <f t="shared" si="19"/>
        <v>1</v>
      </c>
      <c r="AP13" s="169">
        <f t="shared" si="20"/>
        <v>0</v>
      </c>
      <c r="AQ13" s="169">
        <f t="shared" si="21"/>
        <v>0</v>
      </c>
      <c r="AR13" s="169">
        <f t="shared" si="22"/>
        <v>0</v>
      </c>
      <c r="AS13" s="169">
        <f t="shared" si="23"/>
        <v>0</v>
      </c>
      <c r="AT13" s="169">
        <f t="shared" si="24"/>
        <v>0</v>
      </c>
      <c r="AU13" s="169">
        <f t="shared" si="25"/>
        <v>0</v>
      </c>
      <c r="AV13" s="169">
        <f t="shared" si="26"/>
        <v>1</v>
      </c>
      <c r="AW13" s="169">
        <f t="shared" si="27"/>
        <v>0</v>
      </c>
      <c r="AX13" s="169">
        <f t="shared" si="28"/>
        <v>0</v>
      </c>
      <c r="AY13" s="169">
        <f t="shared" si="29"/>
        <v>0</v>
      </c>
      <c r="AZ13" s="169">
        <f t="shared" si="30"/>
        <v>0</v>
      </c>
      <c r="BA13" s="169">
        <f t="shared" si="31"/>
        <v>0</v>
      </c>
      <c r="BB13" s="169">
        <f t="shared" si="32"/>
        <v>1</v>
      </c>
      <c r="BC13" s="169">
        <f t="shared" si="33"/>
        <v>0</v>
      </c>
      <c r="BD13" s="169">
        <f t="shared" si="34"/>
        <v>1</v>
      </c>
      <c r="BE13" s="169">
        <f t="shared" si="35"/>
        <v>0</v>
      </c>
      <c r="BF13" s="169">
        <f t="shared" si="36"/>
        <v>0</v>
      </c>
      <c r="BG13" s="169">
        <f t="shared" si="37"/>
        <v>0</v>
      </c>
      <c r="BH13" s="169">
        <f t="shared" si="38"/>
        <v>0</v>
      </c>
      <c r="BI13" s="169">
        <f t="shared" si="39"/>
        <v>0</v>
      </c>
      <c r="BJ13" s="169">
        <f t="shared" si="40"/>
        <v>0</v>
      </c>
      <c r="BK13" s="167">
        <f t="shared" si="41"/>
        <v>0</v>
      </c>
      <c r="BL13" s="169">
        <f t="shared" si="42"/>
        <v>0</v>
      </c>
      <c r="BM13" s="169">
        <f t="shared" si="43"/>
        <v>1</v>
      </c>
      <c r="BN13" s="169">
        <f t="shared" si="44"/>
        <v>1</v>
      </c>
      <c r="BO13" s="169">
        <f t="shared" si="45"/>
        <v>0</v>
      </c>
      <c r="BP13" s="36">
        <f t="shared" si="46"/>
        <v>1</v>
      </c>
      <c r="BQ13">
        <f t="shared" si="47"/>
        <v>0</v>
      </c>
      <c r="BR13" s="36">
        <f t="shared" si="48"/>
        <v>0</v>
      </c>
      <c r="BS13" t="e">
        <f t="shared" si="49"/>
        <v>#N/A</v>
      </c>
    </row>
    <row r="14" spans="1:71">
      <c r="A14" s="59">
        <v>260</v>
      </c>
      <c r="B14" s="59">
        <v>161101</v>
      </c>
      <c r="C14" s="160">
        <v>4812500.1075677602</v>
      </c>
      <c r="D14" s="59">
        <v>4718750</v>
      </c>
      <c r="E14" s="59">
        <v>4718750</v>
      </c>
      <c r="F14" s="59">
        <v>93750.107567760206</v>
      </c>
      <c r="G14" s="59">
        <v>212.5</v>
      </c>
      <c r="H14" s="59">
        <v>-3895750418.92977</v>
      </c>
      <c r="I14" s="59">
        <v>0</v>
      </c>
      <c r="J14" s="59">
        <v>0</v>
      </c>
      <c r="K14" s="59">
        <v>0</v>
      </c>
      <c r="L14" s="59">
        <v>0</v>
      </c>
      <c r="M14" s="59">
        <v>0</v>
      </c>
      <c r="N14" s="59">
        <v>0</v>
      </c>
      <c r="O14" s="59">
        <v>405</v>
      </c>
      <c r="P14" s="59">
        <v>801</v>
      </c>
      <c r="Q14" s="59">
        <v>0</v>
      </c>
      <c r="R14" s="59">
        <v>1</v>
      </c>
      <c r="S14" s="59">
        <v>0</v>
      </c>
      <c r="T14" s="59">
        <f t="shared" si="50"/>
        <v>1</v>
      </c>
      <c r="U14" s="59">
        <f t="shared" si="1"/>
        <v>0</v>
      </c>
      <c r="V14" s="59">
        <f t="shared" si="2"/>
        <v>0</v>
      </c>
      <c r="W14" s="59">
        <f t="shared" si="3"/>
        <v>0</v>
      </c>
      <c r="X14" s="59">
        <f t="shared" si="4"/>
        <v>1</v>
      </c>
      <c r="Y14" s="59">
        <f t="shared" si="5"/>
        <v>0</v>
      </c>
      <c r="Z14" s="59">
        <f t="shared" si="6"/>
        <v>0</v>
      </c>
      <c r="AA14" s="59">
        <f t="shared" si="7"/>
        <v>0</v>
      </c>
      <c r="AB14" s="59">
        <f t="shared" si="8"/>
        <v>0</v>
      </c>
      <c r="AC14" s="59">
        <f t="shared" si="9"/>
        <v>0</v>
      </c>
      <c r="AD14" s="166">
        <f t="shared" si="51"/>
        <v>0</v>
      </c>
      <c r="AE14" s="169">
        <f t="shared" si="10"/>
        <v>0</v>
      </c>
      <c r="AF14" s="169">
        <f t="shared" si="11"/>
        <v>0</v>
      </c>
      <c r="AG14" s="169">
        <f t="shared" si="12"/>
        <v>0</v>
      </c>
      <c r="AH14" s="169">
        <f t="shared" si="13"/>
        <v>1</v>
      </c>
      <c r="AI14" s="169">
        <f t="shared" si="52"/>
        <v>0</v>
      </c>
      <c r="AJ14" s="169">
        <f t="shared" si="14"/>
        <v>0</v>
      </c>
      <c r="AK14" s="169">
        <f t="shared" si="15"/>
        <v>0</v>
      </c>
      <c r="AL14" s="169">
        <f t="shared" si="16"/>
        <v>1</v>
      </c>
      <c r="AM14" s="169">
        <f t="shared" si="17"/>
        <v>0</v>
      </c>
      <c r="AN14" s="169">
        <f t="shared" si="18"/>
        <v>0</v>
      </c>
      <c r="AO14" s="169">
        <f t="shared" si="19"/>
        <v>1</v>
      </c>
      <c r="AP14" s="169">
        <f t="shared" si="20"/>
        <v>0</v>
      </c>
      <c r="AQ14" s="169">
        <f t="shared" si="21"/>
        <v>0</v>
      </c>
      <c r="AR14" s="169">
        <f t="shared" si="22"/>
        <v>0</v>
      </c>
      <c r="AS14" s="169">
        <f t="shared" si="23"/>
        <v>0</v>
      </c>
      <c r="AT14" s="169">
        <f t="shared" si="24"/>
        <v>0</v>
      </c>
      <c r="AU14" s="169">
        <f t="shared" si="25"/>
        <v>0</v>
      </c>
      <c r="AV14" s="169">
        <f t="shared" si="26"/>
        <v>1</v>
      </c>
      <c r="AW14" s="169">
        <f t="shared" si="27"/>
        <v>1</v>
      </c>
      <c r="AX14" s="169">
        <f t="shared" si="28"/>
        <v>0</v>
      </c>
      <c r="AY14" s="169">
        <f t="shared" si="29"/>
        <v>1</v>
      </c>
      <c r="AZ14" s="169">
        <f t="shared" si="30"/>
        <v>0</v>
      </c>
      <c r="BA14" s="169">
        <f t="shared" si="31"/>
        <v>1</v>
      </c>
      <c r="BB14" s="169">
        <f t="shared" si="32"/>
        <v>0</v>
      </c>
      <c r="BC14" s="169">
        <f t="shared" si="33"/>
        <v>0</v>
      </c>
      <c r="BD14" s="169">
        <f t="shared" si="34"/>
        <v>1</v>
      </c>
      <c r="BE14" s="169">
        <f t="shared" si="35"/>
        <v>0</v>
      </c>
      <c r="BF14" s="169">
        <f t="shared" si="36"/>
        <v>0</v>
      </c>
      <c r="BG14" s="169">
        <f t="shared" si="37"/>
        <v>0</v>
      </c>
      <c r="BH14" s="169">
        <f t="shared" si="38"/>
        <v>0</v>
      </c>
      <c r="BI14" s="169">
        <f t="shared" si="39"/>
        <v>1</v>
      </c>
      <c r="BJ14" s="169">
        <f t="shared" si="40"/>
        <v>0</v>
      </c>
      <c r="BK14" s="167">
        <f t="shared" si="41"/>
        <v>0</v>
      </c>
      <c r="BL14" s="169">
        <f t="shared" si="42"/>
        <v>1</v>
      </c>
      <c r="BM14" s="169">
        <f t="shared" si="43"/>
        <v>0</v>
      </c>
      <c r="BN14" s="169">
        <f t="shared" si="44"/>
        <v>1</v>
      </c>
      <c r="BO14" s="169">
        <f t="shared" si="45"/>
        <v>0</v>
      </c>
      <c r="BP14" s="36">
        <f t="shared" si="46"/>
        <v>0</v>
      </c>
      <c r="BQ14">
        <f t="shared" si="47"/>
        <v>0</v>
      </c>
      <c r="BR14" s="36">
        <f t="shared" si="48"/>
        <v>1</v>
      </c>
      <c r="BS14" s="36" t="e">
        <f t="shared" si="49"/>
        <v>#N/A</v>
      </c>
    </row>
    <row r="15" spans="1:71">
      <c r="A15" s="59">
        <v>291</v>
      </c>
      <c r="B15" s="59">
        <v>171111</v>
      </c>
      <c r="C15" s="160">
        <v>5000000.1561074099</v>
      </c>
      <c r="D15" s="59">
        <v>5285714.5</v>
      </c>
      <c r="E15" s="59">
        <v>5285714.5</v>
      </c>
      <c r="F15" s="59">
        <v>-285714.34389259201</v>
      </c>
      <c r="G15" s="59">
        <v>0</v>
      </c>
      <c r="H15" s="59">
        <v>-4184210399.46209</v>
      </c>
      <c r="I15" s="59">
        <v>0</v>
      </c>
      <c r="J15" s="59">
        <v>0</v>
      </c>
      <c r="K15" s="59">
        <v>0</v>
      </c>
      <c r="L15" s="59">
        <v>405</v>
      </c>
      <c r="M15" s="59">
        <v>0</v>
      </c>
      <c r="N15" s="59">
        <v>0</v>
      </c>
      <c r="O15" s="59">
        <v>0</v>
      </c>
      <c r="P15" s="59">
        <v>0</v>
      </c>
      <c r="Q15" s="59">
        <v>0</v>
      </c>
      <c r="R15" s="59">
        <v>2</v>
      </c>
      <c r="S15" s="59">
        <v>1</v>
      </c>
      <c r="T15" s="59">
        <f t="shared" si="50"/>
        <v>1</v>
      </c>
      <c r="U15" s="59">
        <f t="shared" si="1"/>
        <v>0</v>
      </c>
      <c r="V15" s="59">
        <f t="shared" si="2"/>
        <v>0</v>
      </c>
      <c r="W15" s="59">
        <f t="shared" si="3"/>
        <v>0</v>
      </c>
      <c r="X15" s="59">
        <f t="shared" si="4"/>
        <v>0</v>
      </c>
      <c r="Y15" s="59">
        <f t="shared" si="5"/>
        <v>0</v>
      </c>
      <c r="Z15" s="59">
        <f t="shared" si="6"/>
        <v>0</v>
      </c>
      <c r="AA15" s="59">
        <f t="shared" si="7"/>
        <v>0</v>
      </c>
      <c r="AB15" s="59">
        <f t="shared" si="8"/>
        <v>0</v>
      </c>
      <c r="AC15" s="59">
        <f t="shared" si="9"/>
        <v>0</v>
      </c>
      <c r="AD15" s="166">
        <f t="shared" si="51"/>
        <v>0</v>
      </c>
      <c r="AE15" s="169">
        <f t="shared" si="10"/>
        <v>0</v>
      </c>
      <c r="AF15" s="169">
        <f t="shared" si="11"/>
        <v>0</v>
      </c>
      <c r="AG15" s="169">
        <f t="shared" si="12"/>
        <v>0</v>
      </c>
      <c r="AH15" s="169">
        <f t="shared" si="13"/>
        <v>1</v>
      </c>
      <c r="AI15" s="169">
        <f t="shared" si="52"/>
        <v>0</v>
      </c>
      <c r="AJ15" s="169">
        <f t="shared" si="14"/>
        <v>0</v>
      </c>
      <c r="AK15" s="169">
        <f t="shared" si="15"/>
        <v>0</v>
      </c>
      <c r="AL15" s="169">
        <f t="shared" si="16"/>
        <v>1</v>
      </c>
      <c r="AM15" s="169">
        <f t="shared" si="17"/>
        <v>0</v>
      </c>
      <c r="AN15" s="169">
        <f t="shared" si="18"/>
        <v>0</v>
      </c>
      <c r="AO15" s="169">
        <f t="shared" si="19"/>
        <v>1</v>
      </c>
      <c r="AP15" s="169">
        <f t="shared" si="20"/>
        <v>0</v>
      </c>
      <c r="AQ15" s="169">
        <f t="shared" si="21"/>
        <v>0</v>
      </c>
      <c r="AR15" s="169">
        <f t="shared" si="22"/>
        <v>0</v>
      </c>
      <c r="AS15" s="169">
        <f t="shared" si="23"/>
        <v>0</v>
      </c>
      <c r="AT15" s="169">
        <f t="shared" si="24"/>
        <v>0</v>
      </c>
      <c r="AU15" s="169">
        <f t="shared" si="25"/>
        <v>0</v>
      </c>
      <c r="AV15" s="169">
        <f t="shared" si="26"/>
        <v>1</v>
      </c>
      <c r="AW15" s="169">
        <f t="shared" si="27"/>
        <v>1</v>
      </c>
      <c r="AX15" s="169">
        <f t="shared" si="28"/>
        <v>0</v>
      </c>
      <c r="AY15" s="169">
        <f t="shared" si="29"/>
        <v>1</v>
      </c>
      <c r="AZ15" s="169">
        <f t="shared" si="30"/>
        <v>0</v>
      </c>
      <c r="BA15" s="169">
        <f t="shared" si="31"/>
        <v>0</v>
      </c>
      <c r="BB15" s="169">
        <f t="shared" si="32"/>
        <v>1</v>
      </c>
      <c r="BC15" s="169">
        <f t="shared" si="33"/>
        <v>0</v>
      </c>
      <c r="BD15" s="169">
        <f t="shared" si="34"/>
        <v>1</v>
      </c>
      <c r="BE15" s="169">
        <f t="shared" si="35"/>
        <v>0</v>
      </c>
      <c r="BF15" s="169">
        <f t="shared" si="36"/>
        <v>0</v>
      </c>
      <c r="BG15" s="169">
        <f t="shared" si="37"/>
        <v>0</v>
      </c>
      <c r="BH15" s="169">
        <f t="shared" si="38"/>
        <v>0</v>
      </c>
      <c r="BI15" s="169">
        <f t="shared" si="39"/>
        <v>1</v>
      </c>
      <c r="BJ15" s="169">
        <f t="shared" si="40"/>
        <v>0</v>
      </c>
      <c r="BK15" s="167">
        <f t="shared" si="41"/>
        <v>0</v>
      </c>
      <c r="BL15" s="169">
        <f t="shared" si="42"/>
        <v>0</v>
      </c>
      <c r="BM15" s="169">
        <f t="shared" si="43"/>
        <v>1</v>
      </c>
      <c r="BN15" s="169">
        <f t="shared" si="44"/>
        <v>0</v>
      </c>
      <c r="BO15" s="169">
        <f t="shared" si="45"/>
        <v>1</v>
      </c>
      <c r="BP15" s="36">
        <f t="shared" si="46"/>
        <v>0</v>
      </c>
      <c r="BQ15">
        <f t="shared" si="47"/>
        <v>0</v>
      </c>
      <c r="BR15" s="36">
        <f t="shared" si="48"/>
        <v>1</v>
      </c>
      <c r="BS15" s="36" t="e">
        <f t="shared" si="49"/>
        <v>#N/A</v>
      </c>
    </row>
    <row r="16" spans="1:71">
      <c r="A16" s="59">
        <v>64</v>
      </c>
      <c r="B16" s="59">
        <v>19121</v>
      </c>
      <c r="C16" s="160">
        <v>5178571.4065237902</v>
      </c>
      <c r="D16" s="59">
        <v>2937500</v>
      </c>
      <c r="E16" s="59">
        <v>2937500</v>
      </c>
      <c r="F16" s="59">
        <v>2241071.4065237902</v>
      </c>
      <c r="G16" s="59">
        <v>35.714286804199197</v>
      </c>
      <c r="H16" s="59">
        <v>-621011048.63293898</v>
      </c>
      <c r="I16" s="59">
        <v>0</v>
      </c>
      <c r="J16" s="59">
        <v>0</v>
      </c>
      <c r="K16" s="59">
        <v>0</v>
      </c>
      <c r="L16" s="59">
        <v>101</v>
      </c>
      <c r="M16" s="59">
        <v>0</v>
      </c>
      <c r="N16" s="59">
        <v>0</v>
      </c>
      <c r="O16" s="59">
        <v>0</v>
      </c>
      <c r="P16" s="59">
        <v>0</v>
      </c>
      <c r="Q16" s="59">
        <v>0</v>
      </c>
      <c r="R16" s="59">
        <v>2</v>
      </c>
      <c r="S16" s="59">
        <v>0</v>
      </c>
      <c r="T16" s="59">
        <f t="shared" si="50"/>
        <v>0</v>
      </c>
      <c r="U16" s="59">
        <f t="shared" si="1"/>
        <v>0</v>
      </c>
      <c r="V16" s="59">
        <f t="shared" si="2"/>
        <v>0</v>
      </c>
      <c r="W16" s="59">
        <f t="shared" si="3"/>
        <v>0</v>
      </c>
      <c r="X16" s="59">
        <f t="shared" si="4"/>
        <v>0</v>
      </c>
      <c r="Y16" s="59">
        <f t="shared" si="5"/>
        <v>0</v>
      </c>
      <c r="Z16" s="59">
        <f t="shared" si="6"/>
        <v>0</v>
      </c>
      <c r="AA16" s="59">
        <f t="shared" si="7"/>
        <v>0</v>
      </c>
      <c r="AB16" s="59">
        <f t="shared" si="8"/>
        <v>0</v>
      </c>
      <c r="AC16" s="59">
        <f t="shared" si="9"/>
        <v>0</v>
      </c>
      <c r="AD16" s="166">
        <f t="shared" si="51"/>
        <v>1</v>
      </c>
      <c r="AE16" s="169">
        <f t="shared" si="10"/>
        <v>1</v>
      </c>
      <c r="AF16" s="169">
        <f t="shared" si="11"/>
        <v>0</v>
      </c>
      <c r="AG16" s="169">
        <f t="shared" si="12"/>
        <v>0</v>
      </c>
      <c r="AH16" s="169">
        <f t="shared" si="13"/>
        <v>1</v>
      </c>
      <c r="AI16" s="169">
        <f t="shared" si="52"/>
        <v>0</v>
      </c>
      <c r="AJ16" s="169">
        <f t="shared" si="14"/>
        <v>0</v>
      </c>
      <c r="AK16" s="169">
        <f t="shared" si="15"/>
        <v>0</v>
      </c>
      <c r="AL16" s="169">
        <f t="shared" si="16"/>
        <v>1</v>
      </c>
      <c r="AM16" s="169">
        <f t="shared" si="17"/>
        <v>0</v>
      </c>
      <c r="AN16" s="169">
        <f t="shared" si="18"/>
        <v>0</v>
      </c>
      <c r="AO16" s="169">
        <f t="shared" si="19"/>
        <v>1</v>
      </c>
      <c r="AP16" s="169">
        <f t="shared" si="20"/>
        <v>0</v>
      </c>
      <c r="AQ16" s="169">
        <f t="shared" si="21"/>
        <v>0</v>
      </c>
      <c r="AR16" s="169">
        <f t="shared" si="22"/>
        <v>0</v>
      </c>
      <c r="AS16" s="169">
        <f t="shared" si="23"/>
        <v>0</v>
      </c>
      <c r="AT16" s="169">
        <f t="shared" si="24"/>
        <v>0</v>
      </c>
      <c r="AU16" s="169">
        <f t="shared" si="25"/>
        <v>0</v>
      </c>
      <c r="AV16" s="169">
        <f t="shared" si="26"/>
        <v>1</v>
      </c>
      <c r="AW16" s="169">
        <f t="shared" si="27"/>
        <v>0</v>
      </c>
      <c r="AX16" s="169">
        <f t="shared" si="28"/>
        <v>0</v>
      </c>
      <c r="AY16" s="169">
        <f t="shared" si="29"/>
        <v>0</v>
      </c>
      <c r="AZ16" s="169">
        <f t="shared" si="30"/>
        <v>0</v>
      </c>
      <c r="BA16" s="169">
        <f t="shared" si="31"/>
        <v>0</v>
      </c>
      <c r="BB16" s="169">
        <f t="shared" si="32"/>
        <v>1</v>
      </c>
      <c r="BC16" s="169">
        <f t="shared" si="33"/>
        <v>0</v>
      </c>
      <c r="BD16" s="169">
        <f t="shared" si="34"/>
        <v>1</v>
      </c>
      <c r="BE16" s="169">
        <f t="shared" si="35"/>
        <v>0</v>
      </c>
      <c r="BF16" s="169">
        <f t="shared" si="36"/>
        <v>0</v>
      </c>
      <c r="BG16" s="169">
        <f t="shared" si="37"/>
        <v>0</v>
      </c>
      <c r="BH16" s="169">
        <f t="shared" si="38"/>
        <v>0</v>
      </c>
      <c r="BI16" s="169">
        <f t="shared" si="39"/>
        <v>0</v>
      </c>
      <c r="BJ16" s="169">
        <f t="shared" si="40"/>
        <v>0</v>
      </c>
      <c r="BK16" s="167">
        <f t="shared" si="41"/>
        <v>0</v>
      </c>
      <c r="BL16" s="169">
        <f t="shared" si="42"/>
        <v>0</v>
      </c>
      <c r="BM16" s="169">
        <f t="shared" si="43"/>
        <v>1</v>
      </c>
      <c r="BN16" s="169">
        <f t="shared" si="44"/>
        <v>1</v>
      </c>
      <c r="BO16" s="169">
        <f t="shared" si="45"/>
        <v>0</v>
      </c>
      <c r="BP16" s="36">
        <f t="shared" si="46"/>
        <v>1</v>
      </c>
      <c r="BQ16">
        <f t="shared" si="47"/>
        <v>0</v>
      </c>
      <c r="BR16" s="36">
        <f t="shared" si="48"/>
        <v>0</v>
      </c>
      <c r="BS16" t="e">
        <f t="shared" si="49"/>
        <v>#N/A</v>
      </c>
    </row>
    <row r="17" spans="1:71">
      <c r="A17" s="59">
        <v>354</v>
      </c>
      <c r="B17" s="59">
        <v>212152</v>
      </c>
      <c r="C17" s="160">
        <v>5250000.0707805203</v>
      </c>
      <c r="D17" s="59">
        <v>10459524.5</v>
      </c>
      <c r="E17" s="59">
        <v>10459524.5</v>
      </c>
      <c r="F17" s="59">
        <v>-5209524.4292194797</v>
      </c>
      <c r="G17" s="59">
        <v>940.47619628906205</v>
      </c>
      <c r="H17" s="59">
        <v>-5009469165.4304399</v>
      </c>
      <c r="I17" s="59">
        <v>0</v>
      </c>
      <c r="J17" s="59">
        <v>0</v>
      </c>
      <c r="K17" s="59">
        <v>0</v>
      </c>
      <c r="L17" s="59">
        <v>411</v>
      </c>
      <c r="M17" s="59">
        <v>202</v>
      </c>
      <c r="N17" s="59">
        <v>0</v>
      </c>
      <c r="O17" s="59">
        <v>0</v>
      </c>
      <c r="P17" s="59">
        <v>0</v>
      </c>
      <c r="Q17" s="59">
        <v>0</v>
      </c>
      <c r="R17" s="59">
        <v>1</v>
      </c>
      <c r="S17" s="59">
        <v>1</v>
      </c>
      <c r="T17" s="59">
        <f t="shared" si="50"/>
        <v>1</v>
      </c>
      <c r="U17" s="59">
        <f t="shared" si="1"/>
        <v>0</v>
      </c>
      <c r="V17" s="59">
        <f t="shared" si="2"/>
        <v>0</v>
      </c>
      <c r="W17" s="59">
        <f t="shared" si="3"/>
        <v>0</v>
      </c>
      <c r="X17" s="59">
        <f t="shared" si="4"/>
        <v>0</v>
      </c>
      <c r="Y17" s="59">
        <f t="shared" si="5"/>
        <v>1</v>
      </c>
      <c r="Z17" s="59">
        <f t="shared" si="6"/>
        <v>0</v>
      </c>
      <c r="AA17" s="59">
        <f t="shared" si="7"/>
        <v>0</v>
      </c>
      <c r="AB17" s="59">
        <f t="shared" si="8"/>
        <v>0</v>
      </c>
      <c r="AC17" s="59">
        <f t="shared" si="9"/>
        <v>0</v>
      </c>
      <c r="AD17" s="166">
        <f t="shared" si="51"/>
        <v>0</v>
      </c>
      <c r="AE17" s="169">
        <f t="shared" si="10"/>
        <v>0</v>
      </c>
      <c r="AF17" s="169">
        <f t="shared" si="11"/>
        <v>0</v>
      </c>
      <c r="AG17" s="169">
        <f t="shared" si="12"/>
        <v>0</v>
      </c>
      <c r="AH17" s="169">
        <f t="shared" si="13"/>
        <v>1</v>
      </c>
      <c r="AI17" s="169">
        <f t="shared" si="52"/>
        <v>0</v>
      </c>
      <c r="AJ17" s="169">
        <f t="shared" si="14"/>
        <v>0</v>
      </c>
      <c r="AK17" s="169">
        <f t="shared" si="15"/>
        <v>0</v>
      </c>
      <c r="AL17" s="169">
        <f t="shared" si="16"/>
        <v>1</v>
      </c>
      <c r="AM17" s="169">
        <f t="shared" si="17"/>
        <v>0</v>
      </c>
      <c r="AN17" s="169">
        <f t="shared" si="18"/>
        <v>0</v>
      </c>
      <c r="AO17" s="169">
        <f t="shared" si="19"/>
        <v>1</v>
      </c>
      <c r="AP17" s="169">
        <f t="shared" si="20"/>
        <v>0</v>
      </c>
      <c r="AQ17" s="169">
        <f t="shared" si="21"/>
        <v>0</v>
      </c>
      <c r="AR17" s="169">
        <f t="shared" si="22"/>
        <v>0</v>
      </c>
      <c r="AS17" s="169">
        <f t="shared" si="23"/>
        <v>0</v>
      </c>
      <c r="AT17" s="169">
        <f t="shared" si="24"/>
        <v>0</v>
      </c>
      <c r="AU17" s="169">
        <f t="shared" si="25"/>
        <v>0</v>
      </c>
      <c r="AV17" s="169">
        <f t="shared" si="26"/>
        <v>1</v>
      </c>
      <c r="AW17" s="169">
        <f t="shared" si="27"/>
        <v>1</v>
      </c>
      <c r="AX17" s="169">
        <f t="shared" si="28"/>
        <v>0</v>
      </c>
      <c r="AY17" s="169">
        <f t="shared" si="29"/>
        <v>1</v>
      </c>
      <c r="AZ17" s="169">
        <f t="shared" si="30"/>
        <v>0</v>
      </c>
      <c r="BA17" s="169">
        <f t="shared" si="31"/>
        <v>0</v>
      </c>
      <c r="BB17" s="169">
        <f t="shared" si="32"/>
        <v>1</v>
      </c>
      <c r="BC17" s="169">
        <f t="shared" si="33"/>
        <v>1</v>
      </c>
      <c r="BD17" s="169">
        <f t="shared" si="34"/>
        <v>0</v>
      </c>
      <c r="BE17" s="169">
        <f t="shared" si="35"/>
        <v>0</v>
      </c>
      <c r="BF17" s="169">
        <f t="shared" si="36"/>
        <v>0</v>
      </c>
      <c r="BG17" s="169">
        <f t="shared" si="37"/>
        <v>0</v>
      </c>
      <c r="BH17" s="169">
        <f t="shared" si="38"/>
        <v>0</v>
      </c>
      <c r="BI17" s="169">
        <f t="shared" si="39"/>
        <v>0</v>
      </c>
      <c r="BJ17" s="169">
        <f t="shared" si="40"/>
        <v>0</v>
      </c>
      <c r="BK17" s="167">
        <f t="shared" si="41"/>
        <v>1</v>
      </c>
      <c r="BL17" s="169">
        <f t="shared" si="42"/>
        <v>1</v>
      </c>
      <c r="BM17" s="169">
        <f t="shared" si="43"/>
        <v>0</v>
      </c>
      <c r="BN17" s="169">
        <f t="shared" si="44"/>
        <v>0</v>
      </c>
      <c r="BO17" s="169">
        <f t="shared" si="45"/>
        <v>1</v>
      </c>
      <c r="BP17" s="36">
        <f t="shared" si="46"/>
        <v>0</v>
      </c>
      <c r="BQ17">
        <f t="shared" si="47"/>
        <v>0</v>
      </c>
      <c r="BR17" s="36">
        <f t="shared" si="48"/>
        <v>1</v>
      </c>
      <c r="BS17" s="36" t="e">
        <f t="shared" si="49"/>
        <v>#N/A</v>
      </c>
    </row>
    <row r="18" spans="1:71">
      <c r="A18" s="59">
        <v>161</v>
      </c>
      <c r="B18" s="59">
        <v>121281</v>
      </c>
      <c r="C18" s="160">
        <v>5357143.0244007902</v>
      </c>
      <c r="D18" s="59">
        <v>2585714.5</v>
      </c>
      <c r="E18" s="59">
        <v>2585714.5</v>
      </c>
      <c r="F18" s="59">
        <v>2771428.5244007902</v>
      </c>
      <c r="G18" s="59">
        <v>128.57142639160199</v>
      </c>
      <c r="H18" s="59">
        <v>-2402860019.7850199</v>
      </c>
      <c r="I18" s="59">
        <v>0</v>
      </c>
      <c r="J18" s="59">
        <v>0</v>
      </c>
      <c r="K18" s="59">
        <v>0</v>
      </c>
      <c r="L18" s="59">
        <v>102</v>
      </c>
      <c r="M18" s="59">
        <v>301</v>
      </c>
      <c r="N18" s="59">
        <v>0</v>
      </c>
      <c r="O18" s="59">
        <v>0</v>
      </c>
      <c r="P18" s="59">
        <v>0</v>
      </c>
      <c r="Q18" s="59">
        <v>0</v>
      </c>
      <c r="R18" s="59">
        <v>2</v>
      </c>
      <c r="S18" s="59">
        <v>0</v>
      </c>
      <c r="T18" s="59">
        <f t="shared" si="50"/>
        <v>0</v>
      </c>
      <c r="U18" s="59">
        <f t="shared" si="1"/>
        <v>0</v>
      </c>
      <c r="V18" s="59">
        <f t="shared" si="2"/>
        <v>1</v>
      </c>
      <c r="W18" s="59">
        <f t="shared" si="3"/>
        <v>0</v>
      </c>
      <c r="X18" s="59">
        <f t="shared" si="4"/>
        <v>0</v>
      </c>
      <c r="Y18" s="59">
        <f t="shared" si="5"/>
        <v>1</v>
      </c>
      <c r="Z18" s="59">
        <f t="shared" si="6"/>
        <v>0</v>
      </c>
      <c r="AA18" s="59">
        <f t="shared" si="7"/>
        <v>0</v>
      </c>
      <c r="AB18" s="59">
        <f t="shared" si="8"/>
        <v>0</v>
      </c>
      <c r="AC18" s="59">
        <f t="shared" si="9"/>
        <v>0</v>
      </c>
      <c r="AD18" s="166">
        <f t="shared" si="51"/>
        <v>0</v>
      </c>
      <c r="AE18" s="169">
        <f t="shared" si="10"/>
        <v>0</v>
      </c>
      <c r="AF18" s="169">
        <f t="shared" si="11"/>
        <v>0</v>
      </c>
      <c r="AG18" s="169">
        <f t="shared" si="12"/>
        <v>0</v>
      </c>
      <c r="AH18" s="169">
        <f t="shared" si="13"/>
        <v>1</v>
      </c>
      <c r="AI18" s="169">
        <f t="shared" si="52"/>
        <v>0</v>
      </c>
      <c r="AJ18" s="169">
        <f t="shared" si="14"/>
        <v>0</v>
      </c>
      <c r="AK18" s="169">
        <f t="shared" si="15"/>
        <v>0</v>
      </c>
      <c r="AL18" s="169">
        <f t="shared" si="16"/>
        <v>1</v>
      </c>
      <c r="AM18" s="169">
        <f t="shared" si="17"/>
        <v>1</v>
      </c>
      <c r="AN18" s="169">
        <f t="shared" si="18"/>
        <v>1</v>
      </c>
      <c r="AO18" s="169">
        <f t="shared" si="19"/>
        <v>0</v>
      </c>
      <c r="AP18" s="169">
        <f t="shared" si="20"/>
        <v>0</v>
      </c>
      <c r="AQ18" s="169">
        <f t="shared" si="21"/>
        <v>1</v>
      </c>
      <c r="AR18" s="169">
        <f t="shared" si="22"/>
        <v>0</v>
      </c>
      <c r="AS18" s="169">
        <f t="shared" si="23"/>
        <v>0</v>
      </c>
      <c r="AT18" s="169">
        <f t="shared" si="24"/>
        <v>0</v>
      </c>
      <c r="AU18" s="169">
        <f t="shared" si="25"/>
        <v>0</v>
      </c>
      <c r="AV18" s="169">
        <f t="shared" si="26"/>
        <v>1</v>
      </c>
      <c r="AW18" s="169">
        <f t="shared" si="27"/>
        <v>0</v>
      </c>
      <c r="AX18" s="169">
        <f t="shared" si="28"/>
        <v>0</v>
      </c>
      <c r="AY18" s="169">
        <f t="shared" si="29"/>
        <v>0</v>
      </c>
      <c r="AZ18" s="169">
        <f t="shared" si="30"/>
        <v>0</v>
      </c>
      <c r="BA18" s="169">
        <f t="shared" si="31"/>
        <v>0</v>
      </c>
      <c r="BB18" s="169">
        <f t="shared" si="32"/>
        <v>1</v>
      </c>
      <c r="BC18" s="169">
        <f t="shared" si="33"/>
        <v>0</v>
      </c>
      <c r="BD18" s="169">
        <f t="shared" si="34"/>
        <v>1</v>
      </c>
      <c r="BE18" s="169">
        <f t="shared" si="35"/>
        <v>0</v>
      </c>
      <c r="BF18" s="169">
        <f t="shared" si="36"/>
        <v>0</v>
      </c>
      <c r="BG18" s="169">
        <f t="shared" si="37"/>
        <v>0</v>
      </c>
      <c r="BH18" s="169">
        <f t="shared" si="38"/>
        <v>0</v>
      </c>
      <c r="BI18" s="169">
        <f t="shared" si="39"/>
        <v>0</v>
      </c>
      <c r="BJ18" s="169">
        <f t="shared" si="40"/>
        <v>0</v>
      </c>
      <c r="BK18" s="167">
        <f t="shared" si="41"/>
        <v>0</v>
      </c>
      <c r="BL18" s="169">
        <f t="shared" si="42"/>
        <v>0</v>
      </c>
      <c r="BM18" s="169">
        <f t="shared" si="43"/>
        <v>1</v>
      </c>
      <c r="BN18" s="169">
        <f t="shared" si="44"/>
        <v>1</v>
      </c>
      <c r="BO18" s="169">
        <f t="shared" si="45"/>
        <v>0</v>
      </c>
      <c r="BP18" s="36">
        <f t="shared" si="46"/>
        <v>0</v>
      </c>
      <c r="BQ18">
        <f t="shared" si="47"/>
        <v>1</v>
      </c>
      <c r="BR18" s="36">
        <f t="shared" si="48"/>
        <v>0</v>
      </c>
      <c r="BS18" t="e">
        <f t="shared" si="49"/>
        <v>#N/A</v>
      </c>
    </row>
    <row r="19" spans="1:71">
      <c r="A19" s="59">
        <v>178</v>
      </c>
      <c r="B19" s="59">
        <v>122281</v>
      </c>
      <c r="C19" s="160">
        <v>5357143.0244007902</v>
      </c>
      <c r="D19" s="59">
        <v>7750000</v>
      </c>
      <c r="E19" s="59">
        <v>7750000</v>
      </c>
      <c r="F19" s="59">
        <v>-2392856.9755992098</v>
      </c>
      <c r="G19" s="59">
        <v>73.809524536132798</v>
      </c>
      <c r="H19" s="59">
        <v>-2751394301.8899398</v>
      </c>
      <c r="I19" s="59">
        <v>0</v>
      </c>
      <c r="J19" s="59">
        <v>0</v>
      </c>
      <c r="K19" s="59">
        <v>0</v>
      </c>
      <c r="L19" s="59">
        <v>403</v>
      </c>
      <c r="M19" s="59">
        <v>406</v>
      </c>
      <c r="N19" s="59">
        <v>0</v>
      </c>
      <c r="O19" s="59">
        <v>0</v>
      </c>
      <c r="P19" s="59">
        <v>0</v>
      </c>
      <c r="Q19" s="59">
        <v>0</v>
      </c>
      <c r="R19" s="59">
        <v>2</v>
      </c>
      <c r="S19" s="59">
        <v>1</v>
      </c>
      <c r="T19" s="59">
        <f t="shared" si="50"/>
        <v>1</v>
      </c>
      <c r="U19" s="59">
        <f t="shared" si="1"/>
        <v>0</v>
      </c>
      <c r="V19" s="59">
        <f t="shared" si="2"/>
        <v>0</v>
      </c>
      <c r="W19" s="59">
        <f t="shared" si="3"/>
        <v>1</v>
      </c>
      <c r="X19" s="59">
        <f t="shared" si="4"/>
        <v>0</v>
      </c>
      <c r="Y19" s="59">
        <f t="shared" si="5"/>
        <v>0</v>
      </c>
      <c r="Z19" s="59">
        <f t="shared" si="6"/>
        <v>0</v>
      </c>
      <c r="AA19" s="59">
        <f t="shared" si="7"/>
        <v>0</v>
      </c>
      <c r="AB19" s="59">
        <f t="shared" si="8"/>
        <v>0</v>
      </c>
      <c r="AC19" s="59">
        <f t="shared" si="9"/>
        <v>0</v>
      </c>
      <c r="AD19" s="166">
        <f t="shared" si="51"/>
        <v>0</v>
      </c>
      <c r="AE19" s="169">
        <f t="shared" si="10"/>
        <v>0</v>
      </c>
      <c r="AF19" s="169">
        <f t="shared" si="11"/>
        <v>0</v>
      </c>
      <c r="AG19" s="169">
        <f t="shared" si="12"/>
        <v>0</v>
      </c>
      <c r="AH19" s="169">
        <f t="shared" si="13"/>
        <v>1</v>
      </c>
      <c r="AI19" s="169">
        <f t="shared" si="52"/>
        <v>0</v>
      </c>
      <c r="AJ19" s="169">
        <f t="shared" si="14"/>
        <v>0</v>
      </c>
      <c r="AK19" s="169">
        <f t="shared" si="15"/>
        <v>0</v>
      </c>
      <c r="AL19" s="169">
        <f t="shared" si="16"/>
        <v>1</v>
      </c>
      <c r="AM19" s="169">
        <f t="shared" si="17"/>
        <v>0</v>
      </c>
      <c r="AN19" s="169">
        <f t="shared" si="18"/>
        <v>0</v>
      </c>
      <c r="AO19" s="169">
        <f t="shared" si="19"/>
        <v>1</v>
      </c>
      <c r="AP19" s="169">
        <f t="shared" si="20"/>
        <v>0</v>
      </c>
      <c r="AQ19" s="169">
        <f t="shared" si="21"/>
        <v>0</v>
      </c>
      <c r="AR19" s="169">
        <f t="shared" si="22"/>
        <v>0</v>
      </c>
      <c r="AS19" s="169">
        <f t="shared" si="23"/>
        <v>0</v>
      </c>
      <c r="AT19" s="169">
        <f t="shared" si="24"/>
        <v>0</v>
      </c>
      <c r="AU19" s="169">
        <f t="shared" si="25"/>
        <v>0</v>
      </c>
      <c r="AV19" s="169">
        <f t="shared" si="26"/>
        <v>1</v>
      </c>
      <c r="AW19" s="169">
        <f t="shared" si="27"/>
        <v>1</v>
      </c>
      <c r="AX19" s="169">
        <f t="shared" si="28"/>
        <v>0</v>
      </c>
      <c r="AY19" s="169">
        <f t="shared" si="29"/>
        <v>1</v>
      </c>
      <c r="AZ19" s="169">
        <f t="shared" si="30"/>
        <v>0</v>
      </c>
      <c r="BA19" s="169">
        <f t="shared" si="31"/>
        <v>0</v>
      </c>
      <c r="BB19" s="169">
        <f t="shared" si="32"/>
        <v>1</v>
      </c>
      <c r="BC19" s="169">
        <f t="shared" si="33"/>
        <v>1</v>
      </c>
      <c r="BD19" s="169">
        <f t="shared" si="34"/>
        <v>0</v>
      </c>
      <c r="BE19" s="169">
        <f t="shared" si="35"/>
        <v>0</v>
      </c>
      <c r="BF19" s="169">
        <f t="shared" si="36"/>
        <v>0</v>
      </c>
      <c r="BG19" s="169">
        <f t="shared" si="37"/>
        <v>1</v>
      </c>
      <c r="BH19" s="169">
        <f t="shared" si="38"/>
        <v>0</v>
      </c>
      <c r="BI19" s="169">
        <f t="shared" si="39"/>
        <v>0</v>
      </c>
      <c r="BJ19" s="169">
        <f t="shared" si="40"/>
        <v>0</v>
      </c>
      <c r="BK19" s="167">
        <f t="shared" si="41"/>
        <v>0</v>
      </c>
      <c r="BL19" s="169">
        <f t="shared" si="42"/>
        <v>0</v>
      </c>
      <c r="BM19" s="169">
        <f t="shared" si="43"/>
        <v>1</v>
      </c>
      <c r="BN19" s="169">
        <f t="shared" si="44"/>
        <v>0</v>
      </c>
      <c r="BO19" s="169">
        <f t="shared" si="45"/>
        <v>1</v>
      </c>
      <c r="BP19" s="36">
        <f t="shared" si="46"/>
        <v>0</v>
      </c>
      <c r="BQ19">
        <f t="shared" si="47"/>
        <v>0</v>
      </c>
      <c r="BR19" s="36">
        <f t="shared" si="48"/>
        <v>1</v>
      </c>
      <c r="BS19" s="36" t="e">
        <f t="shared" si="49"/>
        <v>#N/A</v>
      </c>
    </row>
    <row r="20" spans="1:71">
      <c r="A20" s="59">
        <v>342</v>
      </c>
      <c r="B20" s="59">
        <v>211252</v>
      </c>
      <c r="C20" s="160">
        <v>5523809.6962710395</v>
      </c>
      <c r="D20" s="59">
        <v>2761904.875</v>
      </c>
      <c r="E20" s="59">
        <v>2761904.875</v>
      </c>
      <c r="F20" s="59">
        <v>2761904.82127104</v>
      </c>
      <c r="G20" s="59">
        <v>76.190479278564496</v>
      </c>
      <c r="H20" s="59">
        <v>-4816454344.1511402</v>
      </c>
      <c r="I20" s="59">
        <v>101</v>
      </c>
      <c r="J20" s="59">
        <v>0</v>
      </c>
      <c r="K20" s="59">
        <v>0</v>
      </c>
      <c r="L20" s="59">
        <v>101</v>
      </c>
      <c r="M20" s="59">
        <v>0</v>
      </c>
      <c r="N20" s="59">
        <v>0</v>
      </c>
      <c r="O20" s="59">
        <v>0</v>
      </c>
      <c r="P20" s="59">
        <v>0</v>
      </c>
      <c r="Q20" s="59">
        <v>0</v>
      </c>
      <c r="R20" s="59">
        <v>2</v>
      </c>
      <c r="S20" s="59">
        <v>0</v>
      </c>
      <c r="T20" s="59">
        <f t="shared" si="50"/>
        <v>0</v>
      </c>
      <c r="U20" s="59">
        <f t="shared" si="1"/>
        <v>0</v>
      </c>
      <c r="V20" s="59">
        <f t="shared" si="2"/>
        <v>0</v>
      </c>
      <c r="W20" s="59">
        <f t="shared" si="3"/>
        <v>0</v>
      </c>
      <c r="X20" s="59">
        <f t="shared" si="4"/>
        <v>0</v>
      </c>
      <c r="Y20" s="59">
        <f t="shared" si="5"/>
        <v>0</v>
      </c>
      <c r="Z20" s="59">
        <f t="shared" si="6"/>
        <v>0</v>
      </c>
      <c r="AA20" s="59">
        <f t="shared" si="7"/>
        <v>0</v>
      </c>
      <c r="AB20" s="59">
        <f t="shared" si="8"/>
        <v>0</v>
      </c>
      <c r="AC20" s="59">
        <f t="shared" si="9"/>
        <v>0</v>
      </c>
      <c r="AD20" s="166">
        <f t="shared" si="51"/>
        <v>2</v>
      </c>
      <c r="AE20" s="169">
        <f t="shared" si="10"/>
        <v>0</v>
      </c>
      <c r="AF20" s="169">
        <f t="shared" si="11"/>
        <v>1</v>
      </c>
      <c r="AG20" s="169">
        <f t="shared" si="12"/>
        <v>0</v>
      </c>
      <c r="AH20" s="169">
        <f t="shared" si="13"/>
        <v>1</v>
      </c>
      <c r="AI20" s="169">
        <f t="shared" si="52"/>
        <v>0</v>
      </c>
      <c r="AJ20" s="169">
        <f t="shared" si="14"/>
        <v>0</v>
      </c>
      <c r="AK20" s="169">
        <f t="shared" si="15"/>
        <v>0</v>
      </c>
      <c r="AL20" s="169">
        <f t="shared" si="16"/>
        <v>1</v>
      </c>
      <c r="AM20" s="169">
        <f t="shared" si="17"/>
        <v>0</v>
      </c>
      <c r="AN20" s="169">
        <f t="shared" si="18"/>
        <v>0</v>
      </c>
      <c r="AO20" s="169">
        <f t="shared" si="19"/>
        <v>1</v>
      </c>
      <c r="AP20" s="169">
        <f t="shared" si="20"/>
        <v>0</v>
      </c>
      <c r="AQ20" s="169">
        <f t="shared" si="21"/>
        <v>0</v>
      </c>
      <c r="AR20" s="169">
        <f t="shared" si="22"/>
        <v>0</v>
      </c>
      <c r="AS20" s="169">
        <f t="shared" si="23"/>
        <v>0</v>
      </c>
      <c r="AT20" s="169">
        <f t="shared" si="24"/>
        <v>0</v>
      </c>
      <c r="AU20" s="169">
        <f t="shared" si="25"/>
        <v>0</v>
      </c>
      <c r="AV20" s="169">
        <f t="shared" si="26"/>
        <v>1</v>
      </c>
      <c r="AW20" s="169">
        <f t="shared" si="27"/>
        <v>0</v>
      </c>
      <c r="AX20" s="169">
        <f t="shared" si="28"/>
        <v>0</v>
      </c>
      <c r="AY20" s="169">
        <f t="shared" si="29"/>
        <v>0</v>
      </c>
      <c r="AZ20" s="169">
        <f t="shared" si="30"/>
        <v>0</v>
      </c>
      <c r="BA20" s="169">
        <f t="shared" si="31"/>
        <v>0</v>
      </c>
      <c r="BB20" s="169">
        <f t="shared" si="32"/>
        <v>1</v>
      </c>
      <c r="BC20" s="169">
        <f t="shared" si="33"/>
        <v>0</v>
      </c>
      <c r="BD20" s="169">
        <f t="shared" si="34"/>
        <v>1</v>
      </c>
      <c r="BE20" s="169">
        <f t="shared" si="35"/>
        <v>0</v>
      </c>
      <c r="BF20" s="169">
        <f t="shared" si="36"/>
        <v>0</v>
      </c>
      <c r="BG20" s="169">
        <f t="shared" si="37"/>
        <v>0</v>
      </c>
      <c r="BH20" s="169">
        <f t="shared" si="38"/>
        <v>0</v>
      </c>
      <c r="BI20" s="169">
        <f t="shared" si="39"/>
        <v>0</v>
      </c>
      <c r="BJ20" s="169">
        <f t="shared" si="40"/>
        <v>0</v>
      </c>
      <c r="BK20" s="167">
        <f t="shared" si="41"/>
        <v>0</v>
      </c>
      <c r="BL20" s="169">
        <f t="shared" si="42"/>
        <v>0</v>
      </c>
      <c r="BM20" s="169">
        <f t="shared" si="43"/>
        <v>1</v>
      </c>
      <c r="BN20" s="169">
        <f t="shared" si="44"/>
        <v>1</v>
      </c>
      <c r="BO20" s="169">
        <f t="shared" si="45"/>
        <v>0</v>
      </c>
      <c r="BP20" s="36">
        <f t="shared" si="46"/>
        <v>1</v>
      </c>
      <c r="BQ20">
        <f t="shared" si="47"/>
        <v>0</v>
      </c>
      <c r="BR20" s="36">
        <f t="shared" si="48"/>
        <v>0</v>
      </c>
      <c r="BS20" t="e">
        <f t="shared" si="49"/>
        <v>#N/A</v>
      </c>
    </row>
    <row r="21" spans="1:71">
      <c r="A21" s="59">
        <v>123</v>
      </c>
      <c r="B21" s="59">
        <v>111151</v>
      </c>
      <c r="C21" s="160">
        <v>6000000.1021793904</v>
      </c>
      <c r="D21" s="59">
        <v>5678571.5</v>
      </c>
      <c r="E21" s="59">
        <v>5678571.5</v>
      </c>
      <c r="F21" s="59">
        <v>321428.602179393</v>
      </c>
      <c r="G21" s="59">
        <v>22.857143402099599</v>
      </c>
      <c r="H21" s="59">
        <v>-1886306836.8621299</v>
      </c>
      <c r="I21" s="59">
        <v>102</v>
      </c>
      <c r="J21" s="59">
        <v>0</v>
      </c>
      <c r="K21" s="59">
        <v>0</v>
      </c>
      <c r="L21" s="59">
        <v>0</v>
      </c>
      <c r="M21" s="59">
        <v>0</v>
      </c>
      <c r="N21" s="59">
        <v>0</v>
      </c>
      <c r="O21" s="59">
        <v>0</v>
      </c>
      <c r="P21" s="59">
        <v>0</v>
      </c>
      <c r="Q21" s="59">
        <v>0</v>
      </c>
      <c r="R21" s="59">
        <v>2</v>
      </c>
      <c r="S21" s="59">
        <v>0</v>
      </c>
      <c r="T21" s="59">
        <f t="shared" si="50"/>
        <v>0</v>
      </c>
      <c r="U21" s="59">
        <f t="shared" si="1"/>
        <v>0</v>
      </c>
      <c r="V21" s="59">
        <f t="shared" si="2"/>
        <v>1</v>
      </c>
      <c r="W21" s="59">
        <f t="shared" si="3"/>
        <v>0</v>
      </c>
      <c r="X21" s="59">
        <f t="shared" si="4"/>
        <v>0</v>
      </c>
      <c r="Y21" s="59">
        <f t="shared" si="5"/>
        <v>0</v>
      </c>
      <c r="Z21" s="59">
        <f t="shared" si="6"/>
        <v>0</v>
      </c>
      <c r="AA21" s="59">
        <f t="shared" si="7"/>
        <v>0</v>
      </c>
      <c r="AB21" s="59">
        <f t="shared" si="8"/>
        <v>0</v>
      </c>
      <c r="AC21" s="59">
        <f t="shared" si="9"/>
        <v>0</v>
      </c>
      <c r="AD21" s="166">
        <f t="shared" si="51"/>
        <v>0</v>
      </c>
      <c r="AE21" s="169">
        <f t="shared" si="10"/>
        <v>0</v>
      </c>
      <c r="AF21" s="169">
        <f t="shared" si="11"/>
        <v>0</v>
      </c>
      <c r="AG21" s="169">
        <f t="shared" si="12"/>
        <v>0</v>
      </c>
      <c r="AH21" s="169">
        <f t="shared" si="13"/>
        <v>1</v>
      </c>
      <c r="AI21" s="169">
        <f t="shared" si="52"/>
        <v>0</v>
      </c>
      <c r="AJ21" s="169">
        <f t="shared" si="14"/>
        <v>0</v>
      </c>
      <c r="AK21" s="169">
        <f t="shared" si="15"/>
        <v>0</v>
      </c>
      <c r="AL21" s="169">
        <f t="shared" si="16"/>
        <v>1</v>
      </c>
      <c r="AM21" s="169">
        <f t="shared" si="17"/>
        <v>1</v>
      </c>
      <c r="AN21" s="169">
        <f t="shared" si="18"/>
        <v>0</v>
      </c>
      <c r="AO21" s="169">
        <f t="shared" si="19"/>
        <v>1</v>
      </c>
      <c r="AP21" s="169">
        <f t="shared" si="20"/>
        <v>0</v>
      </c>
      <c r="AQ21" s="169">
        <f t="shared" si="21"/>
        <v>1</v>
      </c>
      <c r="AR21" s="169">
        <f t="shared" si="22"/>
        <v>0</v>
      </c>
      <c r="AS21" s="169">
        <f t="shared" si="23"/>
        <v>0</v>
      </c>
      <c r="AT21" s="169">
        <f t="shared" si="24"/>
        <v>0</v>
      </c>
      <c r="AU21" s="169">
        <f t="shared" si="25"/>
        <v>0</v>
      </c>
      <c r="AV21" s="169">
        <f t="shared" si="26"/>
        <v>1</v>
      </c>
      <c r="AW21" s="169">
        <f t="shared" si="27"/>
        <v>0</v>
      </c>
      <c r="AX21" s="169">
        <f t="shared" si="28"/>
        <v>0</v>
      </c>
      <c r="AY21" s="169">
        <f t="shared" si="29"/>
        <v>0</v>
      </c>
      <c r="AZ21" s="169">
        <f t="shared" si="30"/>
        <v>0</v>
      </c>
      <c r="BA21" s="169">
        <f t="shared" si="31"/>
        <v>0</v>
      </c>
      <c r="BB21" s="169">
        <f t="shared" si="32"/>
        <v>1</v>
      </c>
      <c r="BC21" s="169">
        <f t="shared" si="33"/>
        <v>0</v>
      </c>
      <c r="BD21" s="169">
        <f t="shared" si="34"/>
        <v>1</v>
      </c>
      <c r="BE21" s="169">
        <f t="shared" si="35"/>
        <v>0</v>
      </c>
      <c r="BF21" s="169">
        <f t="shared" si="36"/>
        <v>0</v>
      </c>
      <c r="BG21" s="169">
        <f t="shared" si="37"/>
        <v>0</v>
      </c>
      <c r="BH21" s="169">
        <f t="shared" si="38"/>
        <v>0</v>
      </c>
      <c r="BI21" s="169">
        <f t="shared" si="39"/>
        <v>0</v>
      </c>
      <c r="BJ21" s="169">
        <f t="shared" si="40"/>
        <v>0</v>
      </c>
      <c r="BK21" s="167">
        <f t="shared" si="41"/>
        <v>0</v>
      </c>
      <c r="BL21" s="169">
        <f t="shared" si="42"/>
        <v>0</v>
      </c>
      <c r="BM21" s="169">
        <f t="shared" si="43"/>
        <v>1</v>
      </c>
      <c r="BN21" s="169">
        <f t="shared" si="44"/>
        <v>1</v>
      </c>
      <c r="BO21" s="169">
        <f t="shared" si="45"/>
        <v>0</v>
      </c>
      <c r="BP21" s="36">
        <f t="shared" si="46"/>
        <v>0</v>
      </c>
      <c r="BQ21">
        <f t="shared" si="47"/>
        <v>0</v>
      </c>
      <c r="BR21" s="36">
        <f t="shared" si="48"/>
        <v>0</v>
      </c>
      <c r="BS21" t="e">
        <f t="shared" si="49"/>
        <v>#N/A</v>
      </c>
    </row>
    <row r="22" spans="1:71">
      <c r="A22" s="59">
        <v>78</v>
      </c>
      <c r="B22" s="59">
        <v>21251</v>
      </c>
      <c r="C22" s="160">
        <v>6526785.5128254397</v>
      </c>
      <c r="D22" s="59">
        <v>7723214</v>
      </c>
      <c r="E22" s="59">
        <v>7723214</v>
      </c>
      <c r="F22" s="59">
        <v>-1196428.4871745601</v>
      </c>
      <c r="G22" s="59">
        <v>339.28570556640602</v>
      </c>
      <c r="H22" s="59">
        <v>-1296886282.29129</v>
      </c>
      <c r="I22" s="59">
        <v>0</v>
      </c>
      <c r="J22" s="59">
        <v>0</v>
      </c>
      <c r="K22" s="59">
        <v>0</v>
      </c>
      <c r="L22" s="59">
        <v>406</v>
      </c>
      <c r="M22" s="59">
        <v>301</v>
      </c>
      <c r="N22" s="59">
        <v>0</v>
      </c>
      <c r="O22" s="59">
        <v>0</v>
      </c>
      <c r="P22" s="59">
        <v>0</v>
      </c>
      <c r="Q22" s="59">
        <v>0</v>
      </c>
      <c r="R22" s="59">
        <v>2</v>
      </c>
      <c r="S22" s="59">
        <v>0</v>
      </c>
      <c r="T22" s="59">
        <f t="shared" si="50"/>
        <v>1</v>
      </c>
      <c r="U22" s="59">
        <f t="shared" si="1"/>
        <v>0</v>
      </c>
      <c r="V22" s="59">
        <f t="shared" si="2"/>
        <v>0</v>
      </c>
      <c r="W22" s="59">
        <f t="shared" si="3"/>
        <v>0</v>
      </c>
      <c r="X22" s="59">
        <f t="shared" si="4"/>
        <v>0</v>
      </c>
      <c r="Y22" s="59">
        <f t="shared" si="5"/>
        <v>1</v>
      </c>
      <c r="Z22" s="59">
        <f t="shared" si="6"/>
        <v>0</v>
      </c>
      <c r="AA22" s="59">
        <f t="shared" si="7"/>
        <v>0</v>
      </c>
      <c r="AB22" s="59">
        <f t="shared" si="8"/>
        <v>0</v>
      </c>
      <c r="AC22" s="59">
        <f t="shared" si="9"/>
        <v>0</v>
      </c>
      <c r="AD22" s="166">
        <f t="shared" si="51"/>
        <v>0</v>
      </c>
      <c r="AE22" s="169">
        <f t="shared" si="10"/>
        <v>0</v>
      </c>
      <c r="AF22" s="169">
        <f t="shared" si="11"/>
        <v>0</v>
      </c>
      <c r="AG22" s="169">
        <f t="shared" si="12"/>
        <v>0</v>
      </c>
      <c r="AH22" s="169">
        <f t="shared" si="13"/>
        <v>1</v>
      </c>
      <c r="AI22" s="169">
        <f t="shared" si="52"/>
        <v>0</v>
      </c>
      <c r="AJ22" s="169">
        <f t="shared" si="14"/>
        <v>0</v>
      </c>
      <c r="AK22" s="169">
        <f t="shared" si="15"/>
        <v>0</v>
      </c>
      <c r="AL22" s="169">
        <f t="shared" si="16"/>
        <v>1</v>
      </c>
      <c r="AM22" s="169">
        <f t="shared" si="17"/>
        <v>0</v>
      </c>
      <c r="AN22" s="169">
        <f t="shared" si="18"/>
        <v>0</v>
      </c>
      <c r="AO22" s="169">
        <f t="shared" si="19"/>
        <v>1</v>
      </c>
      <c r="AP22" s="169">
        <f t="shared" si="20"/>
        <v>0</v>
      </c>
      <c r="AQ22" s="169">
        <f t="shared" si="21"/>
        <v>0</v>
      </c>
      <c r="AR22" s="169">
        <f t="shared" si="22"/>
        <v>0</v>
      </c>
      <c r="AS22" s="169">
        <f t="shared" si="23"/>
        <v>0</v>
      </c>
      <c r="AT22" s="169">
        <f t="shared" si="24"/>
        <v>0</v>
      </c>
      <c r="AU22" s="169">
        <f t="shared" si="25"/>
        <v>0</v>
      </c>
      <c r="AV22" s="169">
        <f t="shared" si="26"/>
        <v>1</v>
      </c>
      <c r="AW22" s="169">
        <f t="shared" si="27"/>
        <v>1</v>
      </c>
      <c r="AX22" s="169">
        <f t="shared" si="28"/>
        <v>0</v>
      </c>
      <c r="AY22" s="169">
        <f t="shared" si="29"/>
        <v>1</v>
      </c>
      <c r="AZ22" s="169">
        <f t="shared" si="30"/>
        <v>0</v>
      </c>
      <c r="BA22" s="169">
        <f t="shared" si="31"/>
        <v>0</v>
      </c>
      <c r="BB22" s="169">
        <f t="shared" si="32"/>
        <v>1</v>
      </c>
      <c r="BC22" s="169">
        <f t="shared" si="33"/>
        <v>1</v>
      </c>
      <c r="BD22" s="169">
        <f t="shared" si="34"/>
        <v>0</v>
      </c>
      <c r="BE22" s="169">
        <f t="shared" si="35"/>
        <v>1</v>
      </c>
      <c r="BF22" s="169">
        <f t="shared" si="36"/>
        <v>0</v>
      </c>
      <c r="BG22" s="169">
        <f t="shared" si="37"/>
        <v>0</v>
      </c>
      <c r="BH22" s="169">
        <f t="shared" si="38"/>
        <v>0</v>
      </c>
      <c r="BI22" s="169">
        <f t="shared" si="39"/>
        <v>0</v>
      </c>
      <c r="BJ22" s="169">
        <f t="shared" si="40"/>
        <v>0</v>
      </c>
      <c r="BK22" s="167">
        <f t="shared" si="41"/>
        <v>0</v>
      </c>
      <c r="BL22" s="169">
        <f t="shared" si="42"/>
        <v>0</v>
      </c>
      <c r="BM22" s="169">
        <f t="shared" si="43"/>
        <v>1</v>
      </c>
      <c r="BN22" s="169">
        <f t="shared" si="44"/>
        <v>1</v>
      </c>
      <c r="BO22" s="169">
        <f t="shared" si="45"/>
        <v>0</v>
      </c>
      <c r="BP22" s="36">
        <f t="shared" si="46"/>
        <v>0</v>
      </c>
      <c r="BQ22">
        <f t="shared" si="47"/>
        <v>0</v>
      </c>
      <c r="BR22" s="36">
        <f t="shared" si="48"/>
        <v>1</v>
      </c>
      <c r="BS22" s="36" t="e">
        <f t="shared" si="49"/>
        <v>#N/A</v>
      </c>
    </row>
    <row r="23" spans="1:71">
      <c r="A23" s="59">
        <v>261</v>
      </c>
      <c r="B23" s="59">
        <v>161111</v>
      </c>
      <c r="C23" s="160">
        <v>6562500.1466833102</v>
      </c>
      <c r="D23" s="59">
        <v>1593750</v>
      </c>
      <c r="E23" s="59">
        <v>1593750</v>
      </c>
      <c r="F23" s="59">
        <v>4968750.1466833102</v>
      </c>
      <c r="G23" s="59">
        <v>12.5</v>
      </c>
      <c r="H23" s="59">
        <v>-3891625418.8906598</v>
      </c>
      <c r="I23" s="59">
        <v>0</v>
      </c>
      <c r="J23" s="59">
        <v>0</v>
      </c>
      <c r="K23" s="59">
        <v>0</v>
      </c>
      <c r="L23" s="59">
        <v>405</v>
      </c>
      <c r="M23" s="59">
        <v>0</v>
      </c>
      <c r="N23" s="59">
        <v>0</v>
      </c>
      <c r="O23" s="59">
        <v>0</v>
      </c>
      <c r="P23" s="59">
        <v>0</v>
      </c>
      <c r="Q23" s="59">
        <v>0</v>
      </c>
      <c r="R23" s="59">
        <v>2</v>
      </c>
      <c r="S23" s="59">
        <v>0</v>
      </c>
      <c r="T23" s="59">
        <f t="shared" si="50"/>
        <v>1</v>
      </c>
      <c r="U23" s="59">
        <f t="shared" si="1"/>
        <v>0</v>
      </c>
      <c r="V23" s="59">
        <f t="shared" si="2"/>
        <v>0</v>
      </c>
      <c r="W23" s="59">
        <f t="shared" si="3"/>
        <v>0</v>
      </c>
      <c r="X23" s="59">
        <f t="shared" si="4"/>
        <v>0</v>
      </c>
      <c r="Y23" s="59">
        <f t="shared" si="5"/>
        <v>0</v>
      </c>
      <c r="Z23" s="59">
        <f t="shared" si="6"/>
        <v>0</v>
      </c>
      <c r="AA23" s="59">
        <f t="shared" si="7"/>
        <v>0</v>
      </c>
      <c r="AB23" s="59">
        <f t="shared" si="8"/>
        <v>0</v>
      </c>
      <c r="AC23" s="59">
        <f t="shared" si="9"/>
        <v>0</v>
      </c>
      <c r="AD23" s="166">
        <f t="shared" si="51"/>
        <v>0</v>
      </c>
      <c r="AE23" s="169">
        <f t="shared" si="10"/>
        <v>0</v>
      </c>
      <c r="AF23" s="169">
        <f t="shared" si="11"/>
        <v>0</v>
      </c>
      <c r="AG23" s="169">
        <f t="shared" si="12"/>
        <v>0</v>
      </c>
      <c r="AH23" s="169">
        <f t="shared" si="13"/>
        <v>1</v>
      </c>
      <c r="AI23" s="169">
        <f t="shared" si="52"/>
        <v>0</v>
      </c>
      <c r="AJ23" s="169">
        <f t="shared" si="14"/>
        <v>0</v>
      </c>
      <c r="AK23" s="169">
        <f t="shared" si="15"/>
        <v>0</v>
      </c>
      <c r="AL23" s="169">
        <f t="shared" si="16"/>
        <v>1</v>
      </c>
      <c r="AM23" s="169">
        <f t="shared" si="17"/>
        <v>0</v>
      </c>
      <c r="AN23" s="169">
        <f t="shared" si="18"/>
        <v>0</v>
      </c>
      <c r="AO23" s="169">
        <f t="shared" si="19"/>
        <v>1</v>
      </c>
      <c r="AP23" s="169">
        <f t="shared" si="20"/>
        <v>0</v>
      </c>
      <c r="AQ23" s="169">
        <f t="shared" si="21"/>
        <v>0</v>
      </c>
      <c r="AR23" s="169">
        <f t="shared" si="22"/>
        <v>0</v>
      </c>
      <c r="AS23" s="169">
        <f t="shared" si="23"/>
        <v>0</v>
      </c>
      <c r="AT23" s="169">
        <f t="shared" si="24"/>
        <v>0</v>
      </c>
      <c r="AU23" s="169">
        <f t="shared" si="25"/>
        <v>0</v>
      </c>
      <c r="AV23" s="169">
        <f t="shared" si="26"/>
        <v>1</v>
      </c>
      <c r="AW23" s="169">
        <f t="shared" si="27"/>
        <v>1</v>
      </c>
      <c r="AX23" s="169">
        <f t="shared" si="28"/>
        <v>0</v>
      </c>
      <c r="AY23" s="169">
        <f t="shared" si="29"/>
        <v>1</v>
      </c>
      <c r="AZ23" s="169">
        <f t="shared" si="30"/>
        <v>0</v>
      </c>
      <c r="BA23" s="169">
        <f t="shared" si="31"/>
        <v>0</v>
      </c>
      <c r="BB23" s="169">
        <f t="shared" si="32"/>
        <v>1</v>
      </c>
      <c r="BC23" s="169">
        <f t="shared" si="33"/>
        <v>0</v>
      </c>
      <c r="BD23" s="169">
        <f t="shared" si="34"/>
        <v>1</v>
      </c>
      <c r="BE23" s="169">
        <f t="shared" si="35"/>
        <v>0</v>
      </c>
      <c r="BF23" s="169">
        <f t="shared" si="36"/>
        <v>0</v>
      </c>
      <c r="BG23" s="169">
        <f t="shared" si="37"/>
        <v>0</v>
      </c>
      <c r="BH23" s="169">
        <f t="shared" si="38"/>
        <v>0</v>
      </c>
      <c r="BI23" s="169">
        <f t="shared" si="39"/>
        <v>1</v>
      </c>
      <c r="BJ23" s="169">
        <f t="shared" si="40"/>
        <v>0</v>
      </c>
      <c r="BK23" s="167">
        <f t="shared" si="41"/>
        <v>0</v>
      </c>
      <c r="BL23" s="169">
        <f t="shared" si="42"/>
        <v>0</v>
      </c>
      <c r="BM23" s="169">
        <f t="shared" si="43"/>
        <v>1</v>
      </c>
      <c r="BN23" s="169">
        <f t="shared" si="44"/>
        <v>1</v>
      </c>
      <c r="BO23" s="169">
        <f t="shared" si="45"/>
        <v>0</v>
      </c>
      <c r="BP23" s="36">
        <f t="shared" si="46"/>
        <v>0</v>
      </c>
      <c r="BQ23">
        <f t="shared" si="47"/>
        <v>0</v>
      </c>
      <c r="BR23" s="36">
        <f t="shared" si="48"/>
        <v>1</v>
      </c>
      <c r="BS23" s="36" t="e">
        <f t="shared" si="49"/>
        <v>#N/A</v>
      </c>
    </row>
    <row r="24" spans="1:71">
      <c r="A24" s="59">
        <v>328</v>
      </c>
      <c r="B24" s="59">
        <v>191151</v>
      </c>
      <c r="C24" s="160">
        <v>6628571.6355252499</v>
      </c>
      <c r="D24" s="59">
        <v>11785714.5</v>
      </c>
      <c r="E24" s="59">
        <v>11785714.5</v>
      </c>
      <c r="F24" s="59">
        <v>-5157142.8644747501</v>
      </c>
      <c r="G24" s="59">
        <v>138.09524536132801</v>
      </c>
      <c r="H24" s="59">
        <v>-4643777548.10215</v>
      </c>
      <c r="I24" s="59">
        <v>102</v>
      </c>
      <c r="J24" s="59">
        <v>0</v>
      </c>
      <c r="K24" s="59">
        <v>0</v>
      </c>
      <c r="L24" s="59">
        <v>0</v>
      </c>
      <c r="M24" s="59">
        <v>0</v>
      </c>
      <c r="N24" s="59">
        <v>0</v>
      </c>
      <c r="O24" s="59">
        <v>102</v>
      </c>
      <c r="P24" s="59">
        <v>0</v>
      </c>
      <c r="Q24" s="59">
        <v>0</v>
      </c>
      <c r="R24" s="59">
        <v>2</v>
      </c>
      <c r="S24" s="59">
        <v>0</v>
      </c>
      <c r="T24" s="59">
        <f t="shared" si="50"/>
        <v>0</v>
      </c>
      <c r="U24" s="59">
        <f t="shared" si="1"/>
        <v>0</v>
      </c>
      <c r="V24" s="59">
        <f t="shared" si="2"/>
        <v>2</v>
      </c>
      <c r="W24" s="59">
        <f t="shared" si="3"/>
        <v>0</v>
      </c>
      <c r="X24" s="59">
        <f t="shared" si="4"/>
        <v>0</v>
      </c>
      <c r="Y24" s="59">
        <f t="shared" si="5"/>
        <v>0</v>
      </c>
      <c r="Z24" s="59">
        <f t="shared" si="6"/>
        <v>0</v>
      </c>
      <c r="AA24" s="59">
        <f t="shared" si="7"/>
        <v>0</v>
      </c>
      <c r="AB24" s="59">
        <f t="shared" si="8"/>
        <v>0</v>
      </c>
      <c r="AC24" s="59">
        <f t="shared" si="9"/>
        <v>0</v>
      </c>
      <c r="AD24" s="166">
        <f t="shared" si="51"/>
        <v>0</v>
      </c>
      <c r="AE24" s="169">
        <f t="shared" si="10"/>
        <v>0</v>
      </c>
      <c r="AF24" s="169">
        <f t="shared" si="11"/>
        <v>0</v>
      </c>
      <c r="AG24" s="169">
        <f t="shared" si="12"/>
        <v>0</v>
      </c>
      <c r="AH24" s="169">
        <f t="shared" si="13"/>
        <v>1</v>
      </c>
      <c r="AI24" s="169">
        <f t="shared" si="52"/>
        <v>0</v>
      </c>
      <c r="AJ24" s="169">
        <f t="shared" si="14"/>
        <v>0</v>
      </c>
      <c r="AK24" s="169">
        <f t="shared" si="15"/>
        <v>0</v>
      </c>
      <c r="AL24" s="169">
        <f t="shared" si="16"/>
        <v>1</v>
      </c>
      <c r="AM24" s="169">
        <f t="shared" si="17"/>
        <v>1</v>
      </c>
      <c r="AN24" s="169">
        <f t="shared" si="18"/>
        <v>0</v>
      </c>
      <c r="AO24" s="169">
        <f t="shared" si="19"/>
        <v>1</v>
      </c>
      <c r="AP24" s="169">
        <f t="shared" si="20"/>
        <v>1</v>
      </c>
      <c r="AQ24" s="169">
        <f t="shared" si="21"/>
        <v>0</v>
      </c>
      <c r="AR24" s="169">
        <f t="shared" si="22"/>
        <v>0</v>
      </c>
      <c r="AS24" s="169">
        <f t="shared" si="23"/>
        <v>0</v>
      </c>
      <c r="AT24" s="169">
        <f t="shared" si="24"/>
        <v>0</v>
      </c>
      <c r="AU24" s="169">
        <f t="shared" si="25"/>
        <v>0</v>
      </c>
      <c r="AV24" s="169">
        <f t="shared" si="26"/>
        <v>1</v>
      </c>
      <c r="AW24" s="169">
        <f t="shared" si="27"/>
        <v>0</v>
      </c>
      <c r="AX24" s="169">
        <f t="shared" si="28"/>
        <v>0</v>
      </c>
      <c r="AY24" s="169">
        <f t="shared" si="29"/>
        <v>0</v>
      </c>
      <c r="AZ24" s="169">
        <f t="shared" si="30"/>
        <v>0</v>
      </c>
      <c r="BA24" s="169">
        <f t="shared" si="31"/>
        <v>0</v>
      </c>
      <c r="BB24" s="169">
        <f t="shared" si="32"/>
        <v>1</v>
      </c>
      <c r="BC24" s="169">
        <f t="shared" si="33"/>
        <v>0</v>
      </c>
      <c r="BD24" s="169">
        <f t="shared" si="34"/>
        <v>1</v>
      </c>
      <c r="BE24" s="169">
        <f t="shared" si="35"/>
        <v>0</v>
      </c>
      <c r="BF24" s="169">
        <f t="shared" si="36"/>
        <v>0</v>
      </c>
      <c r="BG24" s="169">
        <f t="shared" si="37"/>
        <v>0</v>
      </c>
      <c r="BH24" s="169">
        <f t="shared" si="38"/>
        <v>0</v>
      </c>
      <c r="BI24" s="169">
        <f t="shared" si="39"/>
        <v>0</v>
      </c>
      <c r="BJ24" s="169">
        <f t="shared" si="40"/>
        <v>0</v>
      </c>
      <c r="BK24" s="167">
        <f t="shared" si="41"/>
        <v>0</v>
      </c>
      <c r="BL24" s="169">
        <f t="shared" si="42"/>
        <v>0</v>
      </c>
      <c r="BM24" s="169">
        <f t="shared" si="43"/>
        <v>1</v>
      </c>
      <c r="BN24" s="169">
        <f t="shared" si="44"/>
        <v>1</v>
      </c>
      <c r="BO24" s="169">
        <f t="shared" si="45"/>
        <v>0</v>
      </c>
      <c r="BP24" s="36">
        <f t="shared" si="46"/>
        <v>0</v>
      </c>
      <c r="BQ24">
        <f t="shared" si="47"/>
        <v>0</v>
      </c>
      <c r="BR24" s="36">
        <f t="shared" si="48"/>
        <v>0</v>
      </c>
      <c r="BS24" t="e">
        <f t="shared" si="49"/>
        <v>#N/A</v>
      </c>
    </row>
    <row r="25" spans="1:71">
      <c r="A25" s="59">
        <v>239</v>
      </c>
      <c r="B25" s="59">
        <v>151351</v>
      </c>
      <c r="C25" s="160">
        <v>6709620.3127208902</v>
      </c>
      <c r="D25" s="59">
        <v>5400000</v>
      </c>
      <c r="E25" s="59">
        <v>5400000</v>
      </c>
      <c r="F25" s="59">
        <v>1309620.3127208899</v>
      </c>
      <c r="G25" s="59">
        <v>133.33334350585901</v>
      </c>
      <c r="H25" s="59">
        <v>-3797938647.8552499</v>
      </c>
      <c r="I25" s="59">
        <v>0</v>
      </c>
      <c r="J25" s="59">
        <v>0</v>
      </c>
      <c r="K25" s="59">
        <v>0</v>
      </c>
      <c r="L25" s="59">
        <v>102</v>
      </c>
      <c r="M25" s="59">
        <v>202</v>
      </c>
      <c r="N25" s="59">
        <v>0</v>
      </c>
      <c r="O25" s="59">
        <v>0</v>
      </c>
      <c r="P25" s="59">
        <v>0</v>
      </c>
      <c r="Q25" s="59">
        <v>0</v>
      </c>
      <c r="R25" s="59">
        <v>1</v>
      </c>
      <c r="S25" s="59">
        <v>0</v>
      </c>
      <c r="T25" s="59">
        <f t="shared" si="50"/>
        <v>0</v>
      </c>
      <c r="U25" s="59">
        <f t="shared" si="1"/>
        <v>0</v>
      </c>
      <c r="V25" s="59">
        <f t="shared" si="2"/>
        <v>1</v>
      </c>
      <c r="W25" s="59">
        <f t="shared" si="3"/>
        <v>0</v>
      </c>
      <c r="X25" s="59">
        <f t="shared" si="4"/>
        <v>0</v>
      </c>
      <c r="Y25" s="59">
        <f t="shared" si="5"/>
        <v>1</v>
      </c>
      <c r="Z25" s="59">
        <f t="shared" si="6"/>
        <v>0</v>
      </c>
      <c r="AA25" s="59">
        <f t="shared" si="7"/>
        <v>0</v>
      </c>
      <c r="AB25" s="59">
        <f t="shared" si="8"/>
        <v>0</v>
      </c>
      <c r="AC25" s="59">
        <f t="shared" si="9"/>
        <v>0</v>
      </c>
      <c r="AD25" s="166">
        <f t="shared" si="51"/>
        <v>0</v>
      </c>
      <c r="AE25" s="169">
        <f t="shared" si="10"/>
        <v>0</v>
      </c>
      <c r="AF25" s="169">
        <f t="shared" si="11"/>
        <v>0</v>
      </c>
      <c r="AG25" s="169">
        <f t="shared" si="12"/>
        <v>0</v>
      </c>
      <c r="AH25" s="169">
        <f t="shared" si="13"/>
        <v>1</v>
      </c>
      <c r="AI25" s="169">
        <f t="shared" si="52"/>
        <v>0</v>
      </c>
      <c r="AJ25" s="169">
        <f t="shared" si="14"/>
        <v>0</v>
      </c>
      <c r="AK25" s="169">
        <f t="shared" si="15"/>
        <v>0</v>
      </c>
      <c r="AL25" s="169">
        <f t="shared" si="16"/>
        <v>1</v>
      </c>
      <c r="AM25" s="169">
        <f t="shared" si="17"/>
        <v>1</v>
      </c>
      <c r="AN25" s="169">
        <f t="shared" si="18"/>
        <v>1</v>
      </c>
      <c r="AO25" s="169">
        <f t="shared" si="19"/>
        <v>0</v>
      </c>
      <c r="AP25" s="169">
        <f t="shared" si="20"/>
        <v>0</v>
      </c>
      <c r="AQ25" s="169">
        <f t="shared" si="21"/>
        <v>1</v>
      </c>
      <c r="AR25" s="169">
        <f t="shared" si="22"/>
        <v>0</v>
      </c>
      <c r="AS25" s="169">
        <f t="shared" si="23"/>
        <v>0</v>
      </c>
      <c r="AT25" s="169">
        <f t="shared" si="24"/>
        <v>0</v>
      </c>
      <c r="AU25" s="169">
        <f t="shared" si="25"/>
        <v>0</v>
      </c>
      <c r="AV25" s="169">
        <f t="shared" si="26"/>
        <v>1</v>
      </c>
      <c r="AW25" s="169">
        <f t="shared" si="27"/>
        <v>0</v>
      </c>
      <c r="AX25" s="169">
        <f t="shared" si="28"/>
        <v>0</v>
      </c>
      <c r="AY25" s="169">
        <f t="shared" si="29"/>
        <v>0</v>
      </c>
      <c r="AZ25" s="169">
        <f t="shared" si="30"/>
        <v>0</v>
      </c>
      <c r="BA25" s="169">
        <f t="shared" si="31"/>
        <v>0</v>
      </c>
      <c r="BB25" s="169">
        <f t="shared" si="32"/>
        <v>1</v>
      </c>
      <c r="BC25" s="169">
        <f t="shared" si="33"/>
        <v>0</v>
      </c>
      <c r="BD25" s="169">
        <f t="shared" si="34"/>
        <v>1</v>
      </c>
      <c r="BE25" s="169">
        <f t="shared" si="35"/>
        <v>0</v>
      </c>
      <c r="BF25" s="169">
        <f t="shared" si="36"/>
        <v>0</v>
      </c>
      <c r="BG25" s="169">
        <f t="shared" si="37"/>
        <v>0</v>
      </c>
      <c r="BH25" s="169">
        <f t="shared" si="38"/>
        <v>0</v>
      </c>
      <c r="BI25" s="169">
        <f t="shared" si="39"/>
        <v>0</v>
      </c>
      <c r="BJ25" s="169">
        <f t="shared" si="40"/>
        <v>0</v>
      </c>
      <c r="BK25" s="167">
        <f t="shared" si="41"/>
        <v>0</v>
      </c>
      <c r="BL25" s="169">
        <f t="shared" si="42"/>
        <v>1</v>
      </c>
      <c r="BM25" s="169">
        <f t="shared" si="43"/>
        <v>0</v>
      </c>
      <c r="BN25" s="169">
        <f t="shared" si="44"/>
        <v>1</v>
      </c>
      <c r="BO25" s="169">
        <f t="shared" si="45"/>
        <v>0</v>
      </c>
      <c r="BP25" s="36">
        <f t="shared" si="46"/>
        <v>0</v>
      </c>
      <c r="BQ25">
        <f t="shared" si="47"/>
        <v>1</v>
      </c>
      <c r="BR25" s="36">
        <f t="shared" si="48"/>
        <v>0</v>
      </c>
      <c r="BS25" t="e">
        <f t="shared" si="49"/>
        <v>#N/A</v>
      </c>
    </row>
    <row r="26" spans="1:71">
      <c r="A26" s="59">
        <v>321</v>
      </c>
      <c r="B26" s="59">
        <v>181411</v>
      </c>
      <c r="C26" s="160">
        <v>6857143.0712330202</v>
      </c>
      <c r="D26" s="59">
        <v>4119047.75</v>
      </c>
      <c r="E26" s="59">
        <v>4119047.75</v>
      </c>
      <c r="F26" s="59">
        <v>2738095.3212330202</v>
      </c>
      <c r="G26" s="59">
        <v>123.809524536133</v>
      </c>
      <c r="H26" s="59">
        <v>-4573882310.9082603</v>
      </c>
      <c r="I26" s="59">
        <v>0</v>
      </c>
      <c r="J26" s="59">
        <v>0</v>
      </c>
      <c r="K26" s="59">
        <v>0</v>
      </c>
      <c r="L26" s="59">
        <v>0</v>
      </c>
      <c r="M26" s="59">
        <v>0</v>
      </c>
      <c r="N26" s="59">
        <v>0</v>
      </c>
      <c r="O26" s="59">
        <v>444</v>
      </c>
      <c r="P26" s="59">
        <v>0</v>
      </c>
      <c r="Q26" s="59">
        <v>0</v>
      </c>
      <c r="R26" s="59">
        <v>1</v>
      </c>
      <c r="S26" s="59">
        <v>0</v>
      </c>
      <c r="T26" s="59">
        <f t="shared" si="50"/>
        <v>1</v>
      </c>
      <c r="U26" s="59">
        <f t="shared" si="1"/>
        <v>0</v>
      </c>
      <c r="V26" s="59">
        <f t="shared" si="2"/>
        <v>0</v>
      </c>
      <c r="W26" s="59">
        <f t="shared" si="3"/>
        <v>0</v>
      </c>
      <c r="X26" s="59">
        <f t="shared" si="4"/>
        <v>0</v>
      </c>
      <c r="Y26" s="59">
        <f t="shared" si="5"/>
        <v>0</v>
      </c>
      <c r="Z26" s="59">
        <f t="shared" si="6"/>
        <v>0</v>
      </c>
      <c r="AA26" s="59">
        <f t="shared" si="7"/>
        <v>0</v>
      </c>
      <c r="AB26" s="59">
        <f t="shared" si="8"/>
        <v>0</v>
      </c>
      <c r="AC26" s="59">
        <f t="shared" si="9"/>
        <v>0</v>
      </c>
      <c r="AD26" s="166">
        <f t="shared" si="51"/>
        <v>0</v>
      </c>
      <c r="AE26" s="169">
        <f t="shared" si="10"/>
        <v>0</v>
      </c>
      <c r="AF26" s="169">
        <f t="shared" si="11"/>
        <v>0</v>
      </c>
      <c r="AG26" s="169">
        <f t="shared" si="12"/>
        <v>0</v>
      </c>
      <c r="AH26" s="169">
        <f t="shared" si="13"/>
        <v>1</v>
      </c>
      <c r="AI26" s="169">
        <f t="shared" si="52"/>
        <v>0</v>
      </c>
      <c r="AJ26" s="169">
        <f t="shared" si="14"/>
        <v>0</v>
      </c>
      <c r="AK26" s="169">
        <f t="shared" si="15"/>
        <v>0</v>
      </c>
      <c r="AL26" s="169">
        <f t="shared" si="16"/>
        <v>1</v>
      </c>
      <c r="AM26" s="169">
        <f t="shared" si="17"/>
        <v>0</v>
      </c>
      <c r="AN26" s="169">
        <f t="shared" si="18"/>
        <v>0</v>
      </c>
      <c r="AO26" s="169">
        <f t="shared" si="19"/>
        <v>1</v>
      </c>
      <c r="AP26" s="169">
        <f t="shared" si="20"/>
        <v>0</v>
      </c>
      <c r="AQ26" s="169">
        <f t="shared" si="21"/>
        <v>0</v>
      </c>
      <c r="AR26" s="169">
        <f t="shared" si="22"/>
        <v>0</v>
      </c>
      <c r="AS26" s="169">
        <f t="shared" si="23"/>
        <v>0</v>
      </c>
      <c r="AT26" s="169">
        <f t="shared" si="24"/>
        <v>0</v>
      </c>
      <c r="AU26" s="169">
        <f t="shared" si="25"/>
        <v>0</v>
      </c>
      <c r="AV26" s="169">
        <f t="shared" si="26"/>
        <v>1</v>
      </c>
      <c r="AW26" s="169">
        <f t="shared" si="27"/>
        <v>1</v>
      </c>
      <c r="AX26" s="169">
        <f t="shared" si="28"/>
        <v>0</v>
      </c>
      <c r="AY26" s="169">
        <f t="shared" si="29"/>
        <v>1</v>
      </c>
      <c r="AZ26" s="169">
        <f t="shared" si="30"/>
        <v>0</v>
      </c>
      <c r="BA26" s="169">
        <f t="shared" si="31"/>
        <v>0</v>
      </c>
      <c r="BB26" s="169">
        <f t="shared" si="32"/>
        <v>1</v>
      </c>
      <c r="BC26" s="169">
        <f t="shared" si="33"/>
        <v>0</v>
      </c>
      <c r="BD26" s="169">
        <f t="shared" si="34"/>
        <v>1</v>
      </c>
      <c r="BE26" s="169">
        <f t="shared" si="35"/>
        <v>0</v>
      </c>
      <c r="BF26" s="169">
        <f t="shared" si="36"/>
        <v>0</v>
      </c>
      <c r="BG26" s="169">
        <f t="shared" si="37"/>
        <v>0</v>
      </c>
      <c r="BH26" s="169">
        <f t="shared" si="38"/>
        <v>0</v>
      </c>
      <c r="BI26" s="169">
        <f t="shared" si="39"/>
        <v>0</v>
      </c>
      <c r="BJ26" s="169">
        <f t="shared" si="40"/>
        <v>0</v>
      </c>
      <c r="BK26" s="167">
        <f t="shared" si="41"/>
        <v>1</v>
      </c>
      <c r="BL26" s="169">
        <f t="shared" si="42"/>
        <v>1</v>
      </c>
      <c r="BM26" s="169">
        <f t="shared" si="43"/>
        <v>0</v>
      </c>
      <c r="BN26" s="169">
        <f t="shared" si="44"/>
        <v>1</v>
      </c>
      <c r="BO26" s="169">
        <f t="shared" si="45"/>
        <v>0</v>
      </c>
      <c r="BP26" s="36">
        <f t="shared" si="46"/>
        <v>0</v>
      </c>
      <c r="BQ26">
        <f t="shared" si="47"/>
        <v>0</v>
      </c>
      <c r="BR26" s="36">
        <f t="shared" si="48"/>
        <v>1</v>
      </c>
      <c r="BS26" s="36" t="e">
        <f t="shared" si="49"/>
        <v>#N/A</v>
      </c>
    </row>
    <row r="27" spans="1:71">
      <c r="A27" s="59">
        <v>153</v>
      </c>
      <c r="B27" s="59">
        <v>121161</v>
      </c>
      <c r="C27" s="160">
        <v>6874999.9707298595</v>
      </c>
      <c r="D27" s="59">
        <v>5873214.5</v>
      </c>
      <c r="E27" s="59">
        <v>10587500</v>
      </c>
      <c r="F27" s="59">
        <v>-3712500.02927014</v>
      </c>
      <c r="G27" s="59">
        <v>82.142860412597699</v>
      </c>
      <c r="H27" s="59">
        <v>-2359002676.6569099</v>
      </c>
      <c r="I27" s="59">
        <v>0</v>
      </c>
      <c r="J27" s="59">
        <v>0</v>
      </c>
      <c r="K27" s="59">
        <v>0</v>
      </c>
      <c r="L27" s="59">
        <v>301</v>
      </c>
      <c r="M27" s="59">
        <v>444</v>
      </c>
      <c r="N27" s="59">
        <v>0</v>
      </c>
      <c r="O27" s="59">
        <v>201</v>
      </c>
      <c r="P27" s="59">
        <v>701</v>
      </c>
      <c r="Q27" s="59">
        <v>0</v>
      </c>
      <c r="R27" s="59">
        <v>2</v>
      </c>
      <c r="S27" s="59">
        <v>0</v>
      </c>
      <c r="T27" s="59">
        <f t="shared" si="50"/>
        <v>0</v>
      </c>
      <c r="U27" s="59">
        <f t="shared" si="1"/>
        <v>2</v>
      </c>
      <c r="V27" s="59">
        <f t="shared" si="2"/>
        <v>0</v>
      </c>
      <c r="W27" s="59">
        <f t="shared" si="3"/>
        <v>1</v>
      </c>
      <c r="X27" s="59">
        <f t="shared" si="4"/>
        <v>1</v>
      </c>
      <c r="Y27" s="59">
        <f t="shared" si="5"/>
        <v>0</v>
      </c>
      <c r="Z27" s="59">
        <f t="shared" si="6"/>
        <v>0</v>
      </c>
      <c r="AA27" s="59">
        <f t="shared" si="7"/>
        <v>0</v>
      </c>
      <c r="AB27" s="59">
        <f t="shared" si="8"/>
        <v>0</v>
      </c>
      <c r="AC27" s="59">
        <f t="shared" si="9"/>
        <v>0</v>
      </c>
      <c r="AD27" s="166">
        <f t="shared" si="51"/>
        <v>0</v>
      </c>
      <c r="AE27" s="169">
        <f t="shared" si="10"/>
        <v>0</v>
      </c>
      <c r="AF27" s="169">
        <f t="shared" si="11"/>
        <v>0</v>
      </c>
      <c r="AG27" s="169">
        <f t="shared" si="12"/>
        <v>0</v>
      </c>
      <c r="AH27" s="169">
        <f t="shared" si="13"/>
        <v>1</v>
      </c>
      <c r="AI27" s="169">
        <f t="shared" si="52"/>
        <v>0</v>
      </c>
      <c r="AJ27" s="169">
        <f t="shared" si="14"/>
        <v>0</v>
      </c>
      <c r="AK27" s="169">
        <f t="shared" si="15"/>
        <v>0</v>
      </c>
      <c r="AL27" s="169">
        <f t="shared" si="16"/>
        <v>1</v>
      </c>
      <c r="AM27" s="169">
        <f t="shared" si="17"/>
        <v>0</v>
      </c>
      <c r="AN27" s="169">
        <f t="shared" si="18"/>
        <v>0</v>
      </c>
      <c r="AO27" s="169">
        <f t="shared" si="19"/>
        <v>1</v>
      </c>
      <c r="AP27" s="169">
        <f t="shared" si="20"/>
        <v>0</v>
      </c>
      <c r="AQ27" s="169">
        <f t="shared" si="21"/>
        <v>0</v>
      </c>
      <c r="AR27" s="169">
        <f t="shared" si="22"/>
        <v>0</v>
      </c>
      <c r="AS27" s="169">
        <f t="shared" si="23"/>
        <v>0</v>
      </c>
      <c r="AT27" s="169">
        <f t="shared" si="24"/>
        <v>0</v>
      </c>
      <c r="AU27" s="169">
        <f t="shared" si="25"/>
        <v>0</v>
      </c>
      <c r="AV27" s="169">
        <f t="shared" si="26"/>
        <v>1</v>
      </c>
      <c r="AW27" s="169">
        <f t="shared" si="27"/>
        <v>0</v>
      </c>
      <c r="AX27" s="169">
        <f t="shared" si="28"/>
        <v>0</v>
      </c>
      <c r="AY27" s="169">
        <f t="shared" si="29"/>
        <v>0</v>
      </c>
      <c r="AZ27" s="169">
        <f t="shared" si="30"/>
        <v>0</v>
      </c>
      <c r="BA27" s="169">
        <f t="shared" si="31"/>
        <v>0</v>
      </c>
      <c r="BB27" s="169">
        <f t="shared" si="32"/>
        <v>1</v>
      </c>
      <c r="BC27" s="169">
        <f t="shared" si="33"/>
        <v>0</v>
      </c>
      <c r="BD27" s="169">
        <f t="shared" si="34"/>
        <v>1</v>
      </c>
      <c r="BE27" s="169">
        <f t="shared" si="35"/>
        <v>0</v>
      </c>
      <c r="BF27" s="169">
        <f t="shared" si="36"/>
        <v>0</v>
      </c>
      <c r="BG27" s="169">
        <f t="shared" si="37"/>
        <v>0</v>
      </c>
      <c r="BH27" s="169">
        <f t="shared" si="38"/>
        <v>0</v>
      </c>
      <c r="BI27" s="169">
        <f t="shared" si="39"/>
        <v>0</v>
      </c>
      <c r="BJ27" s="169">
        <f t="shared" si="40"/>
        <v>0</v>
      </c>
      <c r="BK27" s="167">
        <f t="shared" si="41"/>
        <v>0</v>
      </c>
      <c r="BL27" s="169">
        <f t="shared" si="42"/>
        <v>0</v>
      </c>
      <c r="BM27" s="169">
        <f t="shared" si="43"/>
        <v>1</v>
      </c>
      <c r="BN27" s="169">
        <f t="shared" si="44"/>
        <v>1</v>
      </c>
      <c r="BO27" s="169">
        <f t="shared" si="45"/>
        <v>0</v>
      </c>
      <c r="BP27" s="36">
        <f t="shared" si="46"/>
        <v>0</v>
      </c>
      <c r="BQ27">
        <f t="shared" si="47"/>
        <v>0</v>
      </c>
      <c r="BR27" s="36">
        <f t="shared" si="48"/>
        <v>0</v>
      </c>
      <c r="BS27" t="e">
        <f t="shared" si="49"/>
        <v>#N/A</v>
      </c>
    </row>
    <row r="28" spans="1:71">
      <c r="A28" s="59">
        <v>99</v>
      </c>
      <c r="B28" s="59">
        <v>23192</v>
      </c>
      <c r="C28" s="160">
        <v>7142857.1124466099</v>
      </c>
      <c r="D28" s="59">
        <v>21535714</v>
      </c>
      <c r="E28" s="59">
        <v>21535714</v>
      </c>
      <c r="F28" s="59">
        <v>-14392856.887553399</v>
      </c>
      <c r="G28" s="59">
        <v>171.42857360839801</v>
      </c>
      <c r="H28" s="59">
        <v>-1702545609.36568</v>
      </c>
      <c r="I28" s="59">
        <v>0</v>
      </c>
      <c r="J28" s="59">
        <v>0</v>
      </c>
      <c r="K28" s="59">
        <v>0</v>
      </c>
      <c r="L28" s="59">
        <v>444</v>
      </c>
      <c r="M28" s="59">
        <v>0</v>
      </c>
      <c r="N28" s="59">
        <v>0</v>
      </c>
      <c r="O28" s="59">
        <v>0</v>
      </c>
      <c r="P28" s="59">
        <v>0</v>
      </c>
      <c r="Q28" s="59">
        <v>0</v>
      </c>
      <c r="R28" s="59">
        <v>1</v>
      </c>
      <c r="S28" s="59">
        <v>0</v>
      </c>
      <c r="T28" s="59">
        <f t="shared" si="50"/>
        <v>1</v>
      </c>
      <c r="U28" s="59">
        <f t="shared" si="1"/>
        <v>0</v>
      </c>
      <c r="V28" s="59">
        <f t="shared" si="2"/>
        <v>0</v>
      </c>
      <c r="W28" s="59">
        <f t="shared" si="3"/>
        <v>0</v>
      </c>
      <c r="X28" s="59">
        <f t="shared" si="4"/>
        <v>0</v>
      </c>
      <c r="Y28" s="59">
        <f t="shared" si="5"/>
        <v>0</v>
      </c>
      <c r="Z28" s="59">
        <f t="shared" si="6"/>
        <v>0</v>
      </c>
      <c r="AA28" s="59">
        <f t="shared" si="7"/>
        <v>0</v>
      </c>
      <c r="AB28" s="59">
        <f t="shared" si="8"/>
        <v>0</v>
      </c>
      <c r="AC28" s="59">
        <f t="shared" si="9"/>
        <v>0</v>
      </c>
      <c r="AD28" s="166">
        <f t="shared" si="51"/>
        <v>0</v>
      </c>
      <c r="AE28" s="169">
        <f t="shared" si="10"/>
        <v>0</v>
      </c>
      <c r="AF28" s="169">
        <f t="shared" si="11"/>
        <v>0</v>
      </c>
      <c r="AG28" s="169">
        <f t="shared" si="12"/>
        <v>0</v>
      </c>
      <c r="AH28" s="169">
        <f t="shared" si="13"/>
        <v>1</v>
      </c>
      <c r="AI28" s="169">
        <f t="shared" si="52"/>
        <v>0</v>
      </c>
      <c r="AJ28" s="169">
        <f t="shared" si="14"/>
        <v>0</v>
      </c>
      <c r="AK28" s="169">
        <f t="shared" si="15"/>
        <v>0</v>
      </c>
      <c r="AL28" s="169">
        <f t="shared" si="16"/>
        <v>1</v>
      </c>
      <c r="AM28" s="169">
        <f t="shared" si="17"/>
        <v>0</v>
      </c>
      <c r="AN28" s="169">
        <f t="shared" si="18"/>
        <v>0</v>
      </c>
      <c r="AO28" s="169">
        <f t="shared" si="19"/>
        <v>1</v>
      </c>
      <c r="AP28" s="169">
        <f t="shared" si="20"/>
        <v>0</v>
      </c>
      <c r="AQ28" s="169">
        <f t="shared" si="21"/>
        <v>0</v>
      </c>
      <c r="AR28" s="169">
        <f t="shared" si="22"/>
        <v>0</v>
      </c>
      <c r="AS28" s="169">
        <f t="shared" si="23"/>
        <v>0</v>
      </c>
      <c r="AT28" s="169">
        <f t="shared" si="24"/>
        <v>0</v>
      </c>
      <c r="AU28" s="169">
        <f t="shared" si="25"/>
        <v>0</v>
      </c>
      <c r="AV28" s="169">
        <f t="shared" si="26"/>
        <v>1</v>
      </c>
      <c r="AW28" s="169">
        <f t="shared" si="27"/>
        <v>1</v>
      </c>
      <c r="AX28" s="169">
        <f t="shared" si="28"/>
        <v>0</v>
      </c>
      <c r="AY28" s="169">
        <f t="shared" si="29"/>
        <v>1</v>
      </c>
      <c r="AZ28" s="169">
        <f t="shared" si="30"/>
        <v>0</v>
      </c>
      <c r="BA28" s="169">
        <f t="shared" si="31"/>
        <v>0</v>
      </c>
      <c r="BB28" s="169">
        <f t="shared" si="32"/>
        <v>1</v>
      </c>
      <c r="BC28" s="169">
        <f t="shared" si="33"/>
        <v>0</v>
      </c>
      <c r="BD28" s="169">
        <f t="shared" si="34"/>
        <v>1</v>
      </c>
      <c r="BE28" s="169">
        <f t="shared" si="35"/>
        <v>0</v>
      </c>
      <c r="BF28" s="169">
        <f t="shared" si="36"/>
        <v>0</v>
      </c>
      <c r="BG28" s="169">
        <f t="shared" si="37"/>
        <v>0</v>
      </c>
      <c r="BH28" s="169">
        <f t="shared" si="38"/>
        <v>0</v>
      </c>
      <c r="BI28" s="169">
        <f t="shared" si="39"/>
        <v>0</v>
      </c>
      <c r="BJ28" s="169">
        <f t="shared" si="40"/>
        <v>0</v>
      </c>
      <c r="BK28" s="167">
        <f t="shared" si="41"/>
        <v>1</v>
      </c>
      <c r="BL28" s="169">
        <f t="shared" si="42"/>
        <v>1</v>
      </c>
      <c r="BM28" s="169">
        <f t="shared" si="43"/>
        <v>0</v>
      </c>
      <c r="BN28" s="169">
        <f t="shared" si="44"/>
        <v>1</v>
      </c>
      <c r="BO28" s="169">
        <f t="shared" si="45"/>
        <v>0</v>
      </c>
      <c r="BP28" s="36">
        <f t="shared" si="46"/>
        <v>0</v>
      </c>
      <c r="BQ28">
        <f t="shared" si="47"/>
        <v>0</v>
      </c>
      <c r="BR28" s="36">
        <f t="shared" si="48"/>
        <v>1</v>
      </c>
      <c r="BS28" s="36" t="e">
        <f t="shared" si="49"/>
        <v>#N/A</v>
      </c>
    </row>
    <row r="29" spans="1:71">
      <c r="A29" s="59">
        <v>429</v>
      </c>
      <c r="B29" s="59">
        <v>242142</v>
      </c>
      <c r="C29" s="160">
        <v>7397959.0959328804</v>
      </c>
      <c r="D29" s="59">
        <v>1594387.75</v>
      </c>
      <c r="E29" s="59">
        <v>1594387.75</v>
      </c>
      <c r="F29" s="59">
        <v>5803571.3459328804</v>
      </c>
      <c r="G29" s="59">
        <v>0</v>
      </c>
      <c r="H29" s="59">
        <v>-6693879202.2465401</v>
      </c>
      <c r="I29" s="59">
        <v>101</v>
      </c>
      <c r="J29" s="59">
        <v>0</v>
      </c>
      <c r="K29" s="59">
        <v>0</v>
      </c>
      <c r="L29" s="59">
        <v>0</v>
      </c>
      <c r="M29" s="59">
        <v>0</v>
      </c>
      <c r="N29" s="59">
        <v>0</v>
      </c>
      <c r="O29" s="59">
        <v>0</v>
      </c>
      <c r="P29" s="59">
        <v>0</v>
      </c>
      <c r="Q29" s="59">
        <v>0</v>
      </c>
      <c r="R29" s="59">
        <v>1</v>
      </c>
      <c r="S29" s="59">
        <v>0</v>
      </c>
      <c r="T29" s="59">
        <f t="shared" si="50"/>
        <v>0</v>
      </c>
      <c r="U29" s="59">
        <f t="shared" si="1"/>
        <v>0</v>
      </c>
      <c r="V29" s="59">
        <f t="shared" si="2"/>
        <v>0</v>
      </c>
      <c r="W29" s="59">
        <f t="shared" si="3"/>
        <v>0</v>
      </c>
      <c r="X29" s="59">
        <f t="shared" si="4"/>
        <v>0</v>
      </c>
      <c r="Y29" s="59">
        <f t="shared" si="5"/>
        <v>0</v>
      </c>
      <c r="Z29" s="59">
        <f t="shared" si="6"/>
        <v>0</v>
      </c>
      <c r="AA29" s="59">
        <f t="shared" si="7"/>
        <v>0</v>
      </c>
      <c r="AB29" s="59">
        <f t="shared" si="8"/>
        <v>0</v>
      </c>
      <c r="AC29" s="59">
        <f t="shared" si="9"/>
        <v>0</v>
      </c>
      <c r="AD29" s="166">
        <f t="shared" si="51"/>
        <v>1</v>
      </c>
      <c r="AE29" s="169">
        <f t="shared" si="10"/>
        <v>1</v>
      </c>
      <c r="AF29" s="169">
        <f t="shared" si="11"/>
        <v>0</v>
      </c>
      <c r="AG29" s="169">
        <f t="shared" si="12"/>
        <v>0</v>
      </c>
      <c r="AH29" s="169">
        <f t="shared" si="13"/>
        <v>1</v>
      </c>
      <c r="AI29" s="169">
        <f t="shared" si="52"/>
        <v>0</v>
      </c>
      <c r="AJ29" s="169">
        <f t="shared" si="14"/>
        <v>0</v>
      </c>
      <c r="AK29" s="169">
        <f t="shared" si="15"/>
        <v>0</v>
      </c>
      <c r="AL29" s="169">
        <f t="shared" si="16"/>
        <v>1</v>
      </c>
      <c r="AM29" s="169">
        <f t="shared" si="17"/>
        <v>0</v>
      </c>
      <c r="AN29" s="169">
        <f t="shared" si="18"/>
        <v>0</v>
      </c>
      <c r="AO29" s="169">
        <f t="shared" si="19"/>
        <v>1</v>
      </c>
      <c r="AP29" s="169">
        <f t="shared" si="20"/>
        <v>0</v>
      </c>
      <c r="AQ29" s="169">
        <f t="shared" si="21"/>
        <v>0</v>
      </c>
      <c r="AR29" s="169">
        <f t="shared" si="22"/>
        <v>0</v>
      </c>
      <c r="AS29" s="169">
        <f t="shared" si="23"/>
        <v>0</v>
      </c>
      <c r="AT29" s="169">
        <f t="shared" si="24"/>
        <v>0</v>
      </c>
      <c r="AU29" s="169">
        <f t="shared" si="25"/>
        <v>0</v>
      </c>
      <c r="AV29" s="169">
        <f t="shared" si="26"/>
        <v>1</v>
      </c>
      <c r="AW29" s="169">
        <f t="shared" si="27"/>
        <v>0</v>
      </c>
      <c r="AX29" s="169">
        <f t="shared" si="28"/>
        <v>0</v>
      </c>
      <c r="AY29" s="169">
        <f t="shared" si="29"/>
        <v>0</v>
      </c>
      <c r="AZ29" s="169">
        <f t="shared" si="30"/>
        <v>0</v>
      </c>
      <c r="BA29" s="169">
        <f t="shared" si="31"/>
        <v>0</v>
      </c>
      <c r="BB29" s="169">
        <f t="shared" si="32"/>
        <v>1</v>
      </c>
      <c r="BC29" s="169">
        <f t="shared" si="33"/>
        <v>0</v>
      </c>
      <c r="BD29" s="169">
        <f t="shared" si="34"/>
        <v>1</v>
      </c>
      <c r="BE29" s="169">
        <f t="shared" si="35"/>
        <v>0</v>
      </c>
      <c r="BF29" s="169">
        <f t="shared" si="36"/>
        <v>0</v>
      </c>
      <c r="BG29" s="169">
        <f t="shared" si="37"/>
        <v>0</v>
      </c>
      <c r="BH29" s="169">
        <f t="shared" si="38"/>
        <v>0</v>
      </c>
      <c r="BI29" s="169">
        <f t="shared" si="39"/>
        <v>0</v>
      </c>
      <c r="BJ29" s="169">
        <f t="shared" si="40"/>
        <v>0</v>
      </c>
      <c r="BK29" s="167">
        <f t="shared" si="41"/>
        <v>0</v>
      </c>
      <c r="BL29" s="169">
        <f t="shared" si="42"/>
        <v>1</v>
      </c>
      <c r="BM29" s="169">
        <f t="shared" si="43"/>
        <v>0</v>
      </c>
      <c r="BN29" s="169">
        <f t="shared" si="44"/>
        <v>1</v>
      </c>
      <c r="BO29" s="169">
        <f t="shared" si="45"/>
        <v>0</v>
      </c>
      <c r="BP29" s="36">
        <f t="shared" si="46"/>
        <v>1</v>
      </c>
      <c r="BQ29">
        <f t="shared" si="47"/>
        <v>0</v>
      </c>
      <c r="BR29" s="36">
        <f t="shared" si="48"/>
        <v>0</v>
      </c>
      <c r="BS29" t="e">
        <f t="shared" si="49"/>
        <v>#N/A</v>
      </c>
    </row>
    <row r="30" spans="1:71">
      <c r="A30" s="59">
        <v>251</v>
      </c>
      <c r="B30" s="59">
        <v>152221</v>
      </c>
      <c r="C30" s="160">
        <v>7857142.8236912703</v>
      </c>
      <c r="D30" s="59">
        <v>4583571</v>
      </c>
      <c r="E30" s="59">
        <v>4583571</v>
      </c>
      <c r="F30" s="59">
        <v>3273571.8236912698</v>
      </c>
      <c r="G30" s="59">
        <v>57.142856597900398</v>
      </c>
      <c r="H30" s="59">
        <v>-3862749168.7621102</v>
      </c>
      <c r="I30" s="59">
        <v>0</v>
      </c>
      <c r="J30" s="59">
        <v>0</v>
      </c>
      <c r="K30" s="59">
        <v>0</v>
      </c>
      <c r="L30" s="59">
        <v>101</v>
      </c>
      <c r="M30" s="59">
        <v>0</v>
      </c>
      <c r="N30" s="59">
        <v>0</v>
      </c>
      <c r="O30" s="59">
        <v>0</v>
      </c>
      <c r="P30" s="59">
        <v>0</v>
      </c>
      <c r="Q30" s="59">
        <v>0</v>
      </c>
      <c r="R30" s="59">
        <v>2</v>
      </c>
      <c r="S30" s="59">
        <v>1</v>
      </c>
      <c r="T30" s="59">
        <f t="shared" si="50"/>
        <v>0</v>
      </c>
      <c r="U30" s="59">
        <f t="shared" si="1"/>
        <v>0</v>
      </c>
      <c r="V30" s="59">
        <f t="shared" si="2"/>
        <v>0</v>
      </c>
      <c r="W30" s="59">
        <f t="shared" si="3"/>
        <v>0</v>
      </c>
      <c r="X30" s="59">
        <f t="shared" si="4"/>
        <v>0</v>
      </c>
      <c r="Y30" s="59">
        <f t="shared" si="5"/>
        <v>0</v>
      </c>
      <c r="Z30" s="59">
        <f t="shared" si="6"/>
        <v>0</v>
      </c>
      <c r="AA30" s="59">
        <f t="shared" si="7"/>
        <v>0</v>
      </c>
      <c r="AB30" s="59">
        <f t="shared" si="8"/>
        <v>0</v>
      </c>
      <c r="AC30" s="59">
        <f t="shared" si="9"/>
        <v>0</v>
      </c>
      <c r="AD30" s="166">
        <f t="shared" si="51"/>
        <v>1</v>
      </c>
      <c r="AE30" s="169">
        <f t="shared" si="10"/>
        <v>1</v>
      </c>
      <c r="AF30" s="169">
        <f t="shared" si="11"/>
        <v>0</v>
      </c>
      <c r="AG30" s="169">
        <f t="shared" si="12"/>
        <v>0</v>
      </c>
      <c r="AH30" s="169">
        <f t="shared" si="13"/>
        <v>1</v>
      </c>
      <c r="AI30" s="169">
        <f t="shared" si="52"/>
        <v>0</v>
      </c>
      <c r="AJ30" s="169">
        <f t="shared" si="14"/>
        <v>0</v>
      </c>
      <c r="AK30" s="169">
        <f t="shared" si="15"/>
        <v>0</v>
      </c>
      <c r="AL30" s="169">
        <f t="shared" si="16"/>
        <v>1</v>
      </c>
      <c r="AM30" s="169">
        <f t="shared" si="17"/>
        <v>0</v>
      </c>
      <c r="AN30" s="169">
        <f t="shared" si="18"/>
        <v>0</v>
      </c>
      <c r="AO30" s="169">
        <f t="shared" si="19"/>
        <v>1</v>
      </c>
      <c r="AP30" s="169">
        <f t="shared" si="20"/>
        <v>0</v>
      </c>
      <c r="AQ30" s="169">
        <f t="shared" si="21"/>
        <v>0</v>
      </c>
      <c r="AR30" s="169">
        <f t="shared" si="22"/>
        <v>0</v>
      </c>
      <c r="AS30" s="169">
        <f t="shared" si="23"/>
        <v>0</v>
      </c>
      <c r="AT30" s="169">
        <f t="shared" si="24"/>
        <v>0</v>
      </c>
      <c r="AU30" s="169">
        <f t="shared" si="25"/>
        <v>0</v>
      </c>
      <c r="AV30" s="169">
        <f t="shared" si="26"/>
        <v>1</v>
      </c>
      <c r="AW30" s="169">
        <f t="shared" si="27"/>
        <v>0</v>
      </c>
      <c r="AX30" s="169">
        <f t="shared" si="28"/>
        <v>0</v>
      </c>
      <c r="AY30" s="169">
        <f t="shared" si="29"/>
        <v>0</v>
      </c>
      <c r="AZ30" s="169">
        <f t="shared" si="30"/>
        <v>0</v>
      </c>
      <c r="BA30" s="169">
        <f t="shared" si="31"/>
        <v>0</v>
      </c>
      <c r="BB30" s="169">
        <f t="shared" si="32"/>
        <v>1</v>
      </c>
      <c r="BC30" s="169">
        <f t="shared" si="33"/>
        <v>0</v>
      </c>
      <c r="BD30" s="169">
        <f t="shared" si="34"/>
        <v>1</v>
      </c>
      <c r="BE30" s="169">
        <f t="shared" si="35"/>
        <v>0</v>
      </c>
      <c r="BF30" s="169">
        <f t="shared" si="36"/>
        <v>0</v>
      </c>
      <c r="BG30" s="169">
        <f t="shared" si="37"/>
        <v>0</v>
      </c>
      <c r="BH30" s="169">
        <f t="shared" si="38"/>
        <v>0</v>
      </c>
      <c r="BI30" s="169">
        <f t="shared" si="39"/>
        <v>0</v>
      </c>
      <c r="BJ30" s="169">
        <f t="shared" si="40"/>
        <v>0</v>
      </c>
      <c r="BK30" s="167">
        <f t="shared" si="41"/>
        <v>0</v>
      </c>
      <c r="BL30" s="169">
        <f t="shared" si="42"/>
        <v>0</v>
      </c>
      <c r="BM30" s="169">
        <f t="shared" si="43"/>
        <v>1</v>
      </c>
      <c r="BN30" s="169">
        <f t="shared" si="44"/>
        <v>0</v>
      </c>
      <c r="BO30" s="169">
        <f t="shared" si="45"/>
        <v>1</v>
      </c>
      <c r="BP30" s="36">
        <f t="shared" si="46"/>
        <v>1</v>
      </c>
      <c r="BQ30">
        <f t="shared" si="47"/>
        <v>0</v>
      </c>
      <c r="BR30" s="36">
        <f t="shared" si="48"/>
        <v>0</v>
      </c>
      <c r="BS30" t="e">
        <f t="shared" si="49"/>
        <v>#N/A</v>
      </c>
    </row>
    <row r="31" spans="1:71">
      <c r="A31" s="59">
        <v>255</v>
      </c>
      <c r="B31" s="59">
        <v>152271</v>
      </c>
      <c r="C31" s="160">
        <v>8035714.2515024403</v>
      </c>
      <c r="D31" s="59">
        <v>7500000</v>
      </c>
      <c r="E31" s="59">
        <v>7500000</v>
      </c>
      <c r="F31" s="59">
        <v>535714.25150243705</v>
      </c>
      <c r="G31" s="59">
        <v>78.571426391601605</v>
      </c>
      <c r="H31" s="59">
        <v>-3872487026.1817098</v>
      </c>
      <c r="I31" s="59">
        <v>0</v>
      </c>
      <c r="J31" s="59">
        <v>0</v>
      </c>
      <c r="K31" s="59">
        <v>0</v>
      </c>
      <c r="L31" s="59">
        <v>406</v>
      </c>
      <c r="M31" s="59">
        <v>0</v>
      </c>
      <c r="N31" s="59">
        <v>0</v>
      </c>
      <c r="O31" s="59">
        <v>0</v>
      </c>
      <c r="P31" s="59">
        <v>0</v>
      </c>
      <c r="Q31" s="59">
        <v>0</v>
      </c>
      <c r="R31" s="59">
        <v>2</v>
      </c>
      <c r="S31" s="59">
        <v>0</v>
      </c>
      <c r="T31" s="59">
        <f t="shared" si="50"/>
        <v>1</v>
      </c>
      <c r="U31" s="59">
        <f t="shared" si="1"/>
        <v>0</v>
      </c>
      <c r="V31" s="59">
        <f t="shared" si="2"/>
        <v>0</v>
      </c>
      <c r="W31" s="59">
        <f t="shared" si="3"/>
        <v>0</v>
      </c>
      <c r="X31" s="59">
        <f t="shared" si="4"/>
        <v>0</v>
      </c>
      <c r="Y31" s="59">
        <f t="shared" si="5"/>
        <v>0</v>
      </c>
      <c r="Z31" s="59">
        <f t="shared" si="6"/>
        <v>0</v>
      </c>
      <c r="AA31" s="59">
        <f t="shared" si="7"/>
        <v>0</v>
      </c>
      <c r="AB31" s="59">
        <f t="shared" si="8"/>
        <v>0</v>
      </c>
      <c r="AC31" s="59">
        <f t="shared" si="9"/>
        <v>0</v>
      </c>
      <c r="AD31" s="166">
        <f t="shared" si="51"/>
        <v>0</v>
      </c>
      <c r="AE31" s="169">
        <f t="shared" si="10"/>
        <v>0</v>
      </c>
      <c r="AF31" s="169">
        <f t="shared" si="11"/>
        <v>0</v>
      </c>
      <c r="AG31" s="169">
        <f t="shared" si="12"/>
        <v>0</v>
      </c>
      <c r="AH31" s="169">
        <f t="shared" si="13"/>
        <v>1</v>
      </c>
      <c r="AI31" s="169">
        <f t="shared" si="52"/>
        <v>0</v>
      </c>
      <c r="AJ31" s="169">
        <f t="shared" si="14"/>
        <v>0</v>
      </c>
      <c r="AK31" s="169">
        <f t="shared" si="15"/>
        <v>0</v>
      </c>
      <c r="AL31" s="169">
        <f t="shared" si="16"/>
        <v>1</v>
      </c>
      <c r="AM31" s="169">
        <f t="shared" si="17"/>
        <v>0</v>
      </c>
      <c r="AN31" s="169">
        <f t="shared" si="18"/>
        <v>0</v>
      </c>
      <c r="AO31" s="169">
        <f t="shared" si="19"/>
        <v>1</v>
      </c>
      <c r="AP31" s="169">
        <f t="shared" si="20"/>
        <v>0</v>
      </c>
      <c r="AQ31" s="169">
        <f t="shared" si="21"/>
        <v>0</v>
      </c>
      <c r="AR31" s="169">
        <f t="shared" si="22"/>
        <v>0</v>
      </c>
      <c r="AS31" s="169">
        <f t="shared" si="23"/>
        <v>0</v>
      </c>
      <c r="AT31" s="169">
        <f t="shared" si="24"/>
        <v>0</v>
      </c>
      <c r="AU31" s="169">
        <f t="shared" si="25"/>
        <v>0</v>
      </c>
      <c r="AV31" s="169">
        <f t="shared" si="26"/>
        <v>1</v>
      </c>
      <c r="AW31" s="169">
        <f t="shared" si="27"/>
        <v>1</v>
      </c>
      <c r="AX31" s="169">
        <f t="shared" si="28"/>
        <v>0</v>
      </c>
      <c r="AY31" s="169">
        <f t="shared" si="29"/>
        <v>1</v>
      </c>
      <c r="AZ31" s="169">
        <f t="shared" si="30"/>
        <v>0</v>
      </c>
      <c r="BA31" s="169">
        <f t="shared" si="31"/>
        <v>0</v>
      </c>
      <c r="BB31" s="169">
        <f t="shared" si="32"/>
        <v>1</v>
      </c>
      <c r="BC31" s="169">
        <f t="shared" si="33"/>
        <v>0</v>
      </c>
      <c r="BD31" s="169">
        <f t="shared" si="34"/>
        <v>1</v>
      </c>
      <c r="BE31" s="169">
        <f t="shared" si="35"/>
        <v>1</v>
      </c>
      <c r="BF31" s="169">
        <f t="shared" si="36"/>
        <v>0</v>
      </c>
      <c r="BG31" s="169">
        <f t="shared" si="37"/>
        <v>0</v>
      </c>
      <c r="BH31" s="169">
        <f t="shared" si="38"/>
        <v>0</v>
      </c>
      <c r="BI31" s="169">
        <f t="shared" si="39"/>
        <v>0</v>
      </c>
      <c r="BJ31" s="169">
        <f t="shared" si="40"/>
        <v>0</v>
      </c>
      <c r="BK31" s="167">
        <f t="shared" si="41"/>
        <v>0</v>
      </c>
      <c r="BL31" s="169">
        <f t="shared" si="42"/>
        <v>0</v>
      </c>
      <c r="BM31" s="169">
        <f t="shared" si="43"/>
        <v>1</v>
      </c>
      <c r="BN31" s="169">
        <f t="shared" si="44"/>
        <v>1</v>
      </c>
      <c r="BO31" s="169">
        <f t="shared" si="45"/>
        <v>0</v>
      </c>
      <c r="BP31" s="36">
        <f t="shared" si="46"/>
        <v>0</v>
      </c>
      <c r="BQ31">
        <f t="shared" si="47"/>
        <v>0</v>
      </c>
      <c r="BR31" s="36">
        <f t="shared" si="48"/>
        <v>1</v>
      </c>
      <c r="BS31" s="36" t="e">
        <f t="shared" si="49"/>
        <v>#N/A</v>
      </c>
    </row>
    <row r="32" spans="1:71">
      <c r="A32" s="59">
        <v>134</v>
      </c>
      <c r="B32" s="59">
        <v>111361</v>
      </c>
      <c r="C32" s="160">
        <v>8048979.4351815302</v>
      </c>
      <c r="D32" s="59">
        <v>1338775.375</v>
      </c>
      <c r="E32" s="59">
        <v>1338775.375</v>
      </c>
      <c r="F32" s="59">
        <v>6710204.0601815302</v>
      </c>
      <c r="G32" s="59">
        <v>0</v>
      </c>
      <c r="H32" s="59">
        <v>-1991508538.88978</v>
      </c>
      <c r="I32" s="59">
        <v>101</v>
      </c>
      <c r="J32" s="59">
        <v>0</v>
      </c>
      <c r="K32" s="59">
        <v>0</v>
      </c>
      <c r="L32" s="59">
        <v>0</v>
      </c>
      <c r="M32" s="59">
        <v>0</v>
      </c>
      <c r="N32" s="59">
        <v>0</v>
      </c>
      <c r="O32" s="59">
        <v>101</v>
      </c>
      <c r="P32" s="59">
        <v>0</v>
      </c>
      <c r="Q32" s="59">
        <v>0</v>
      </c>
      <c r="R32" s="59">
        <v>1</v>
      </c>
      <c r="S32" s="59">
        <v>0</v>
      </c>
      <c r="T32" s="59">
        <f t="shared" si="50"/>
        <v>0</v>
      </c>
      <c r="U32" s="59">
        <f t="shared" si="1"/>
        <v>0</v>
      </c>
      <c r="V32" s="59">
        <f t="shared" si="2"/>
        <v>0</v>
      </c>
      <c r="W32" s="59">
        <f t="shared" si="3"/>
        <v>0</v>
      </c>
      <c r="X32" s="59">
        <f t="shared" si="4"/>
        <v>0</v>
      </c>
      <c r="Y32" s="59">
        <f t="shared" si="5"/>
        <v>0</v>
      </c>
      <c r="Z32" s="59">
        <f t="shared" si="6"/>
        <v>0</v>
      </c>
      <c r="AA32" s="59">
        <f t="shared" si="7"/>
        <v>0</v>
      </c>
      <c r="AB32" s="59">
        <f t="shared" si="8"/>
        <v>0</v>
      </c>
      <c r="AC32" s="59">
        <f t="shared" si="9"/>
        <v>0</v>
      </c>
      <c r="AD32" s="166">
        <f t="shared" si="51"/>
        <v>2</v>
      </c>
      <c r="AE32" s="169">
        <f t="shared" si="10"/>
        <v>0</v>
      </c>
      <c r="AF32" s="169">
        <f t="shared" si="11"/>
        <v>1</v>
      </c>
      <c r="AG32" s="169">
        <f t="shared" si="12"/>
        <v>0</v>
      </c>
      <c r="AH32" s="169">
        <f t="shared" si="13"/>
        <v>1</v>
      </c>
      <c r="AI32" s="169">
        <f t="shared" si="52"/>
        <v>0</v>
      </c>
      <c r="AJ32" s="169">
        <f t="shared" si="14"/>
        <v>0</v>
      </c>
      <c r="AK32" s="169">
        <f t="shared" si="15"/>
        <v>0</v>
      </c>
      <c r="AL32" s="169">
        <f t="shared" si="16"/>
        <v>1</v>
      </c>
      <c r="AM32" s="169">
        <f t="shared" si="17"/>
        <v>0</v>
      </c>
      <c r="AN32" s="169">
        <f t="shared" si="18"/>
        <v>0</v>
      </c>
      <c r="AO32" s="169">
        <f t="shared" si="19"/>
        <v>1</v>
      </c>
      <c r="AP32" s="169">
        <f t="shared" si="20"/>
        <v>0</v>
      </c>
      <c r="AQ32" s="169">
        <f t="shared" si="21"/>
        <v>0</v>
      </c>
      <c r="AR32" s="169">
        <f t="shared" si="22"/>
        <v>0</v>
      </c>
      <c r="AS32" s="169">
        <f t="shared" si="23"/>
        <v>0</v>
      </c>
      <c r="AT32" s="169">
        <f t="shared" si="24"/>
        <v>0</v>
      </c>
      <c r="AU32" s="169">
        <f t="shared" si="25"/>
        <v>0</v>
      </c>
      <c r="AV32" s="169">
        <f t="shared" si="26"/>
        <v>1</v>
      </c>
      <c r="AW32" s="169">
        <f t="shared" si="27"/>
        <v>0</v>
      </c>
      <c r="AX32" s="169">
        <f t="shared" si="28"/>
        <v>0</v>
      </c>
      <c r="AY32" s="169">
        <f t="shared" si="29"/>
        <v>0</v>
      </c>
      <c r="AZ32" s="169">
        <f t="shared" si="30"/>
        <v>0</v>
      </c>
      <c r="BA32" s="169">
        <f t="shared" si="31"/>
        <v>0</v>
      </c>
      <c r="BB32" s="169">
        <f t="shared" si="32"/>
        <v>1</v>
      </c>
      <c r="BC32" s="169">
        <f t="shared" si="33"/>
        <v>0</v>
      </c>
      <c r="BD32" s="169">
        <f t="shared" si="34"/>
        <v>1</v>
      </c>
      <c r="BE32" s="169">
        <f t="shared" si="35"/>
        <v>0</v>
      </c>
      <c r="BF32" s="169">
        <f t="shared" si="36"/>
        <v>0</v>
      </c>
      <c r="BG32" s="169">
        <f t="shared" si="37"/>
        <v>0</v>
      </c>
      <c r="BH32" s="169">
        <f t="shared" si="38"/>
        <v>0</v>
      </c>
      <c r="BI32" s="169">
        <f t="shared" si="39"/>
        <v>0</v>
      </c>
      <c r="BJ32" s="169">
        <f t="shared" si="40"/>
        <v>0</v>
      </c>
      <c r="BK32" s="167">
        <f t="shared" si="41"/>
        <v>0</v>
      </c>
      <c r="BL32" s="169">
        <f t="shared" si="42"/>
        <v>1</v>
      </c>
      <c r="BM32" s="169">
        <f t="shared" si="43"/>
        <v>0</v>
      </c>
      <c r="BN32" s="169">
        <f t="shared" si="44"/>
        <v>1</v>
      </c>
      <c r="BO32" s="169">
        <f t="shared" si="45"/>
        <v>0</v>
      </c>
      <c r="BP32" s="36">
        <f t="shared" si="46"/>
        <v>1</v>
      </c>
      <c r="BQ32">
        <f t="shared" si="47"/>
        <v>0</v>
      </c>
      <c r="BR32" s="36">
        <f t="shared" si="48"/>
        <v>0</v>
      </c>
      <c r="BS32" t="e">
        <f t="shared" si="49"/>
        <v>#N/A</v>
      </c>
    </row>
    <row r="33" spans="1:71">
      <c r="A33" s="59">
        <v>124</v>
      </c>
      <c r="B33" s="59">
        <v>111181</v>
      </c>
      <c r="C33" s="160">
        <v>8699999.9629599694</v>
      </c>
      <c r="D33" s="59">
        <v>4071428.75</v>
      </c>
      <c r="E33" s="59">
        <v>4071428.75</v>
      </c>
      <c r="F33" s="59">
        <v>4628571.2129599703</v>
      </c>
      <c r="G33" s="59">
        <v>571.42858886718795</v>
      </c>
      <c r="H33" s="59">
        <v>-1916285409.58338</v>
      </c>
      <c r="I33" s="59">
        <v>0</v>
      </c>
      <c r="J33" s="59">
        <v>0</v>
      </c>
      <c r="K33" s="59">
        <v>0</v>
      </c>
      <c r="L33" s="59">
        <v>101</v>
      </c>
      <c r="M33" s="59">
        <v>0</v>
      </c>
      <c r="N33" s="59">
        <v>0</v>
      </c>
      <c r="O33" s="59">
        <v>0</v>
      </c>
      <c r="P33" s="59">
        <v>0</v>
      </c>
      <c r="Q33" s="59">
        <v>0</v>
      </c>
      <c r="R33" s="59">
        <v>2</v>
      </c>
      <c r="S33" s="59">
        <v>0</v>
      </c>
      <c r="T33" s="59">
        <f t="shared" si="50"/>
        <v>0</v>
      </c>
      <c r="U33" s="59">
        <f t="shared" si="1"/>
        <v>0</v>
      </c>
      <c r="V33" s="59">
        <f t="shared" si="2"/>
        <v>0</v>
      </c>
      <c r="W33" s="59">
        <f t="shared" si="3"/>
        <v>0</v>
      </c>
      <c r="X33" s="59">
        <f t="shared" si="4"/>
        <v>0</v>
      </c>
      <c r="Y33" s="59">
        <f t="shared" si="5"/>
        <v>0</v>
      </c>
      <c r="Z33" s="59">
        <f t="shared" si="6"/>
        <v>0</v>
      </c>
      <c r="AA33" s="59">
        <f t="shared" si="7"/>
        <v>0</v>
      </c>
      <c r="AB33" s="59">
        <f t="shared" si="8"/>
        <v>0</v>
      </c>
      <c r="AC33" s="59">
        <f t="shared" si="9"/>
        <v>0</v>
      </c>
      <c r="AD33" s="166">
        <f t="shared" si="51"/>
        <v>1</v>
      </c>
      <c r="AE33" s="169">
        <f t="shared" si="10"/>
        <v>1</v>
      </c>
      <c r="AF33" s="169">
        <f t="shared" si="11"/>
        <v>0</v>
      </c>
      <c r="AG33" s="169">
        <f t="shared" si="12"/>
        <v>0</v>
      </c>
      <c r="AH33" s="169">
        <f t="shared" si="13"/>
        <v>1</v>
      </c>
      <c r="AI33" s="169">
        <f t="shared" si="52"/>
        <v>0</v>
      </c>
      <c r="AJ33" s="169">
        <f t="shared" si="14"/>
        <v>0</v>
      </c>
      <c r="AK33" s="169">
        <f t="shared" si="15"/>
        <v>0</v>
      </c>
      <c r="AL33" s="169">
        <f t="shared" si="16"/>
        <v>1</v>
      </c>
      <c r="AM33" s="169">
        <f t="shared" si="17"/>
        <v>0</v>
      </c>
      <c r="AN33" s="169">
        <f t="shared" si="18"/>
        <v>0</v>
      </c>
      <c r="AO33" s="169">
        <f t="shared" si="19"/>
        <v>1</v>
      </c>
      <c r="AP33" s="169">
        <f t="shared" si="20"/>
        <v>0</v>
      </c>
      <c r="AQ33" s="169">
        <f t="shared" si="21"/>
        <v>0</v>
      </c>
      <c r="AR33" s="169">
        <f t="shared" si="22"/>
        <v>0</v>
      </c>
      <c r="AS33" s="169">
        <f t="shared" si="23"/>
        <v>0</v>
      </c>
      <c r="AT33" s="169">
        <f t="shared" si="24"/>
        <v>0</v>
      </c>
      <c r="AU33" s="169">
        <f t="shared" si="25"/>
        <v>0</v>
      </c>
      <c r="AV33" s="169">
        <f t="shared" si="26"/>
        <v>1</v>
      </c>
      <c r="AW33" s="169">
        <f t="shared" si="27"/>
        <v>0</v>
      </c>
      <c r="AX33" s="169">
        <f t="shared" si="28"/>
        <v>0</v>
      </c>
      <c r="AY33" s="169">
        <f t="shared" si="29"/>
        <v>0</v>
      </c>
      <c r="AZ33" s="169">
        <f t="shared" si="30"/>
        <v>0</v>
      </c>
      <c r="BA33" s="169">
        <f t="shared" si="31"/>
        <v>0</v>
      </c>
      <c r="BB33" s="169">
        <f t="shared" si="32"/>
        <v>1</v>
      </c>
      <c r="BC33" s="169">
        <f t="shared" si="33"/>
        <v>0</v>
      </c>
      <c r="BD33" s="169">
        <f t="shared" si="34"/>
        <v>1</v>
      </c>
      <c r="BE33" s="169">
        <f t="shared" si="35"/>
        <v>0</v>
      </c>
      <c r="BF33" s="169">
        <f t="shared" si="36"/>
        <v>0</v>
      </c>
      <c r="BG33" s="169">
        <f t="shared" si="37"/>
        <v>0</v>
      </c>
      <c r="BH33" s="169">
        <f t="shared" si="38"/>
        <v>0</v>
      </c>
      <c r="BI33" s="169">
        <f t="shared" si="39"/>
        <v>0</v>
      </c>
      <c r="BJ33" s="169">
        <f t="shared" si="40"/>
        <v>0</v>
      </c>
      <c r="BK33" s="167">
        <f t="shared" si="41"/>
        <v>0</v>
      </c>
      <c r="BL33" s="169">
        <f t="shared" si="42"/>
        <v>0</v>
      </c>
      <c r="BM33" s="169">
        <f t="shared" si="43"/>
        <v>1</v>
      </c>
      <c r="BN33" s="169">
        <f t="shared" si="44"/>
        <v>1</v>
      </c>
      <c r="BO33" s="169">
        <f t="shared" si="45"/>
        <v>0</v>
      </c>
      <c r="BP33" s="36">
        <f t="shared" si="46"/>
        <v>1</v>
      </c>
      <c r="BQ33">
        <f t="shared" si="47"/>
        <v>0</v>
      </c>
      <c r="BR33" s="36">
        <f t="shared" si="48"/>
        <v>0</v>
      </c>
      <c r="BS33" t="e">
        <f t="shared" si="49"/>
        <v>#N/A</v>
      </c>
    </row>
    <row r="34" spans="1:71">
      <c r="A34" s="59">
        <v>82</v>
      </c>
      <c r="B34" s="59">
        <v>22111</v>
      </c>
      <c r="C34" s="160">
        <v>8720000</v>
      </c>
      <c r="D34" s="59">
        <v>6050000</v>
      </c>
      <c r="E34" s="59">
        <v>8450000</v>
      </c>
      <c r="F34" s="59">
        <v>270000</v>
      </c>
      <c r="G34" s="59">
        <v>72</v>
      </c>
      <c r="H34" s="59">
        <v>-1403625570.0516701</v>
      </c>
      <c r="I34" s="59">
        <v>0</v>
      </c>
      <c r="J34" s="59">
        <v>0</v>
      </c>
      <c r="K34" s="59">
        <v>0</v>
      </c>
      <c r="L34" s="59">
        <v>101</v>
      </c>
      <c r="M34" s="59">
        <v>102</v>
      </c>
      <c r="N34" s="59">
        <v>0</v>
      </c>
      <c r="O34" s="59">
        <v>0</v>
      </c>
      <c r="P34" s="59">
        <v>0</v>
      </c>
      <c r="Q34" s="59">
        <v>0</v>
      </c>
      <c r="R34" s="59">
        <v>2</v>
      </c>
      <c r="S34" s="59">
        <v>1</v>
      </c>
      <c r="T34" s="59">
        <f t="shared" si="50"/>
        <v>0</v>
      </c>
      <c r="U34" s="59">
        <f t="shared" si="1"/>
        <v>0</v>
      </c>
      <c r="V34" s="59">
        <f t="shared" si="2"/>
        <v>0</v>
      </c>
      <c r="W34" s="59">
        <f t="shared" si="3"/>
        <v>0</v>
      </c>
      <c r="X34" s="59">
        <f t="shared" si="4"/>
        <v>0</v>
      </c>
      <c r="Y34" s="59">
        <f t="shared" si="5"/>
        <v>0</v>
      </c>
      <c r="Z34" s="59">
        <f t="shared" si="6"/>
        <v>0</v>
      </c>
      <c r="AA34" s="59">
        <f t="shared" si="7"/>
        <v>1</v>
      </c>
      <c r="AB34" s="59">
        <f t="shared" si="8"/>
        <v>0</v>
      </c>
      <c r="AC34" s="59">
        <f t="shared" si="9"/>
        <v>0</v>
      </c>
      <c r="AD34" s="166">
        <f t="shared" si="51"/>
        <v>1</v>
      </c>
      <c r="AE34" s="169">
        <f t="shared" si="10"/>
        <v>1</v>
      </c>
      <c r="AF34" s="169">
        <f t="shared" si="11"/>
        <v>0</v>
      </c>
      <c r="AG34" s="169">
        <f t="shared" si="12"/>
        <v>1</v>
      </c>
      <c r="AH34" s="169">
        <f t="shared" si="13"/>
        <v>0</v>
      </c>
      <c r="AI34" s="169">
        <f t="shared" si="52"/>
        <v>0</v>
      </c>
      <c r="AJ34" s="169">
        <f t="shared" si="14"/>
        <v>0</v>
      </c>
      <c r="AK34" s="169">
        <f t="shared" si="15"/>
        <v>0</v>
      </c>
      <c r="AL34" s="169">
        <f t="shared" si="16"/>
        <v>1</v>
      </c>
      <c r="AM34" s="169">
        <f t="shared" si="17"/>
        <v>0</v>
      </c>
      <c r="AN34" s="169">
        <f t="shared" si="18"/>
        <v>0</v>
      </c>
      <c r="AO34" s="169">
        <f t="shared" si="19"/>
        <v>1</v>
      </c>
      <c r="AP34" s="169">
        <f t="shared" si="20"/>
        <v>0</v>
      </c>
      <c r="AQ34" s="169">
        <f t="shared" si="21"/>
        <v>0</v>
      </c>
      <c r="AR34" s="169">
        <f t="shared" si="22"/>
        <v>0</v>
      </c>
      <c r="AS34" s="169">
        <f t="shared" si="23"/>
        <v>0</v>
      </c>
      <c r="AT34" s="169">
        <f t="shared" si="24"/>
        <v>0</v>
      </c>
      <c r="AU34" s="169">
        <f t="shared" si="25"/>
        <v>0</v>
      </c>
      <c r="AV34" s="169">
        <f t="shared" si="26"/>
        <v>1</v>
      </c>
      <c r="AW34" s="169">
        <f t="shared" si="27"/>
        <v>0</v>
      </c>
      <c r="AX34" s="169">
        <f t="shared" si="28"/>
        <v>0</v>
      </c>
      <c r="AY34" s="169">
        <f t="shared" si="29"/>
        <v>0</v>
      </c>
      <c r="AZ34" s="169">
        <f t="shared" si="30"/>
        <v>0</v>
      </c>
      <c r="BA34" s="169">
        <f t="shared" si="31"/>
        <v>0</v>
      </c>
      <c r="BB34" s="169">
        <f t="shared" si="32"/>
        <v>1</v>
      </c>
      <c r="BC34" s="169">
        <f t="shared" si="33"/>
        <v>0</v>
      </c>
      <c r="BD34" s="169">
        <f t="shared" si="34"/>
        <v>1</v>
      </c>
      <c r="BE34" s="169">
        <f t="shared" si="35"/>
        <v>0</v>
      </c>
      <c r="BF34" s="169">
        <f t="shared" si="36"/>
        <v>0</v>
      </c>
      <c r="BG34" s="169">
        <f t="shared" si="37"/>
        <v>0</v>
      </c>
      <c r="BH34" s="169">
        <f t="shared" si="38"/>
        <v>0</v>
      </c>
      <c r="BI34" s="169">
        <f t="shared" si="39"/>
        <v>0</v>
      </c>
      <c r="BJ34" s="169">
        <f t="shared" si="40"/>
        <v>0</v>
      </c>
      <c r="BK34" s="167">
        <f t="shared" si="41"/>
        <v>0</v>
      </c>
      <c r="BL34" s="169">
        <f t="shared" si="42"/>
        <v>0</v>
      </c>
      <c r="BM34" s="169">
        <f t="shared" si="43"/>
        <v>1</v>
      </c>
      <c r="BN34" s="169">
        <f t="shared" si="44"/>
        <v>0</v>
      </c>
      <c r="BO34" s="169">
        <f t="shared" si="45"/>
        <v>1</v>
      </c>
      <c r="BP34" s="36">
        <f t="shared" si="46"/>
        <v>1</v>
      </c>
      <c r="BQ34">
        <f t="shared" si="47"/>
        <v>0</v>
      </c>
      <c r="BR34" s="36">
        <f t="shared" si="48"/>
        <v>0</v>
      </c>
      <c r="BS34" t="e">
        <f t="shared" si="49"/>
        <v>#N/A</v>
      </c>
    </row>
    <row r="35" spans="1:71">
      <c r="A35" s="59">
        <v>58</v>
      </c>
      <c r="B35" s="59">
        <v>16291</v>
      </c>
      <c r="C35" s="160">
        <v>8999999.8658895493</v>
      </c>
      <c r="D35" s="59">
        <v>26375000</v>
      </c>
      <c r="E35" s="59">
        <v>27075000</v>
      </c>
      <c r="F35" s="59">
        <v>-18075000.134110499</v>
      </c>
      <c r="G35" s="59">
        <v>40</v>
      </c>
      <c r="H35" s="59">
        <v>-595525601.39000404</v>
      </c>
      <c r="I35" s="59">
        <v>0</v>
      </c>
      <c r="J35" s="59">
        <v>0</v>
      </c>
      <c r="K35" s="59">
        <v>0</v>
      </c>
      <c r="L35" s="59">
        <v>415</v>
      </c>
      <c r="M35" s="59">
        <v>0</v>
      </c>
      <c r="N35" s="59">
        <v>0</v>
      </c>
      <c r="O35" s="59">
        <v>405</v>
      </c>
      <c r="P35" s="59">
        <v>0</v>
      </c>
      <c r="Q35" s="59">
        <v>0</v>
      </c>
      <c r="R35" s="59">
        <v>2</v>
      </c>
      <c r="S35" s="59">
        <v>1</v>
      </c>
      <c r="T35" s="59">
        <f t="shared" si="50"/>
        <v>2</v>
      </c>
      <c r="U35" s="59">
        <f t="shared" si="1"/>
        <v>0</v>
      </c>
      <c r="V35" s="59">
        <f t="shared" si="2"/>
        <v>0</v>
      </c>
      <c r="W35" s="59">
        <f t="shared" si="3"/>
        <v>0</v>
      </c>
      <c r="X35" s="59">
        <f t="shared" si="4"/>
        <v>0</v>
      </c>
      <c r="Y35" s="59">
        <f t="shared" si="5"/>
        <v>0</v>
      </c>
      <c r="Z35" s="59">
        <f t="shared" si="6"/>
        <v>0</v>
      </c>
      <c r="AA35" s="59">
        <f t="shared" si="7"/>
        <v>0</v>
      </c>
      <c r="AB35" s="59">
        <f t="shared" si="8"/>
        <v>0</v>
      </c>
      <c r="AC35" s="59">
        <f t="shared" si="9"/>
        <v>0</v>
      </c>
      <c r="AD35" s="166">
        <f t="shared" si="51"/>
        <v>0</v>
      </c>
      <c r="AE35" s="169">
        <f t="shared" si="10"/>
        <v>0</v>
      </c>
      <c r="AF35" s="169">
        <f t="shared" si="11"/>
        <v>0</v>
      </c>
      <c r="AG35" s="169">
        <f t="shared" si="12"/>
        <v>0</v>
      </c>
      <c r="AH35" s="169">
        <f t="shared" si="13"/>
        <v>1</v>
      </c>
      <c r="AI35" s="169">
        <f t="shared" si="52"/>
        <v>0</v>
      </c>
      <c r="AJ35" s="169">
        <f t="shared" si="14"/>
        <v>0</v>
      </c>
      <c r="AK35" s="169">
        <f t="shared" si="15"/>
        <v>0</v>
      </c>
      <c r="AL35" s="169">
        <f t="shared" si="16"/>
        <v>1</v>
      </c>
      <c r="AM35" s="169">
        <f t="shared" si="17"/>
        <v>0</v>
      </c>
      <c r="AN35" s="169">
        <f t="shared" si="18"/>
        <v>0</v>
      </c>
      <c r="AO35" s="169">
        <f t="shared" si="19"/>
        <v>1</v>
      </c>
      <c r="AP35" s="169">
        <f t="shared" si="20"/>
        <v>0</v>
      </c>
      <c r="AQ35" s="169">
        <f t="shared" si="21"/>
        <v>0</v>
      </c>
      <c r="AR35" s="169">
        <f t="shared" si="22"/>
        <v>0</v>
      </c>
      <c r="AS35" s="169">
        <f t="shared" si="23"/>
        <v>0</v>
      </c>
      <c r="AT35" s="169">
        <f t="shared" si="24"/>
        <v>0</v>
      </c>
      <c r="AU35" s="169">
        <f t="shared" si="25"/>
        <v>0</v>
      </c>
      <c r="AV35" s="169">
        <f t="shared" si="26"/>
        <v>1</v>
      </c>
      <c r="AW35" s="169">
        <f t="shared" si="27"/>
        <v>1</v>
      </c>
      <c r="AX35" s="169">
        <f t="shared" si="28"/>
        <v>1</v>
      </c>
      <c r="AY35" s="169">
        <f t="shared" si="29"/>
        <v>0</v>
      </c>
      <c r="AZ35" s="169">
        <f t="shared" si="30"/>
        <v>0</v>
      </c>
      <c r="BA35" s="169">
        <f t="shared" si="31"/>
        <v>0</v>
      </c>
      <c r="BB35" s="169">
        <f t="shared" si="32"/>
        <v>1</v>
      </c>
      <c r="BC35" s="169">
        <f t="shared" si="33"/>
        <v>0</v>
      </c>
      <c r="BD35" s="169">
        <f t="shared" si="34"/>
        <v>1</v>
      </c>
      <c r="BE35" s="169">
        <f t="shared" si="35"/>
        <v>0</v>
      </c>
      <c r="BF35" s="169">
        <f t="shared" si="36"/>
        <v>0</v>
      </c>
      <c r="BG35" s="169">
        <f t="shared" si="37"/>
        <v>0</v>
      </c>
      <c r="BH35" s="169">
        <f t="shared" si="38"/>
        <v>1</v>
      </c>
      <c r="BI35" s="169">
        <f t="shared" si="39"/>
        <v>1</v>
      </c>
      <c r="BJ35" s="169">
        <f t="shared" si="40"/>
        <v>0</v>
      </c>
      <c r="BK35" s="167">
        <f t="shared" si="41"/>
        <v>0</v>
      </c>
      <c r="BL35" s="169">
        <f t="shared" si="42"/>
        <v>0</v>
      </c>
      <c r="BM35" s="169">
        <f t="shared" si="43"/>
        <v>1</v>
      </c>
      <c r="BN35" s="169">
        <f t="shared" si="44"/>
        <v>0</v>
      </c>
      <c r="BO35" s="169">
        <f t="shared" si="45"/>
        <v>1</v>
      </c>
      <c r="BP35" s="36">
        <f t="shared" si="46"/>
        <v>0</v>
      </c>
      <c r="BQ35">
        <f t="shared" si="47"/>
        <v>0</v>
      </c>
      <c r="BR35" s="36">
        <f t="shared" si="48"/>
        <v>2</v>
      </c>
      <c r="BS35" s="36" t="e">
        <f t="shared" si="49"/>
        <v>#N/A</v>
      </c>
    </row>
    <row r="36" spans="1:71">
      <c r="A36" s="59">
        <v>326</v>
      </c>
      <c r="B36" s="59">
        <v>191113</v>
      </c>
      <c r="C36" s="160">
        <v>9107142.8183694296</v>
      </c>
      <c r="D36" s="59">
        <v>21714286</v>
      </c>
      <c r="E36" s="59">
        <v>21714286</v>
      </c>
      <c r="F36" s="59">
        <v>-12607143.1816306</v>
      </c>
      <c r="G36" s="59">
        <v>57.142856597900398</v>
      </c>
      <c r="H36" s="59">
        <v>-4618298978.3204298</v>
      </c>
      <c r="I36" s="59">
        <v>0</v>
      </c>
      <c r="J36" s="59">
        <v>0</v>
      </c>
      <c r="K36" s="59">
        <v>0</v>
      </c>
      <c r="L36" s="59">
        <v>102</v>
      </c>
      <c r="M36" s="59">
        <v>0</v>
      </c>
      <c r="N36" s="59">
        <v>0</v>
      </c>
      <c r="O36" s="59">
        <v>0</v>
      </c>
      <c r="P36" s="59">
        <v>0</v>
      </c>
      <c r="Q36" s="59">
        <v>0</v>
      </c>
      <c r="R36" s="59">
        <v>2</v>
      </c>
      <c r="S36" s="59">
        <v>1</v>
      </c>
      <c r="T36" s="59">
        <f t="shared" si="50"/>
        <v>0</v>
      </c>
      <c r="U36" s="59">
        <f t="shared" si="1"/>
        <v>0</v>
      </c>
      <c r="V36" s="59">
        <f t="shared" si="2"/>
        <v>1</v>
      </c>
      <c r="W36" s="59">
        <f t="shared" si="3"/>
        <v>0</v>
      </c>
      <c r="X36" s="59">
        <f t="shared" si="4"/>
        <v>0</v>
      </c>
      <c r="Y36" s="59">
        <f t="shared" si="5"/>
        <v>0</v>
      </c>
      <c r="Z36" s="59">
        <f t="shared" si="6"/>
        <v>0</v>
      </c>
      <c r="AA36" s="59">
        <f t="shared" si="7"/>
        <v>0</v>
      </c>
      <c r="AB36" s="59">
        <f t="shared" si="8"/>
        <v>0</v>
      </c>
      <c r="AC36" s="59">
        <f t="shared" si="9"/>
        <v>0</v>
      </c>
      <c r="AD36" s="166">
        <f t="shared" si="51"/>
        <v>0</v>
      </c>
      <c r="AE36" s="169">
        <f t="shared" si="10"/>
        <v>0</v>
      </c>
      <c r="AF36" s="169">
        <f t="shared" si="11"/>
        <v>0</v>
      </c>
      <c r="AG36" s="169">
        <f t="shared" si="12"/>
        <v>0</v>
      </c>
      <c r="AH36" s="169">
        <f t="shared" si="13"/>
        <v>1</v>
      </c>
      <c r="AI36" s="169">
        <f t="shared" si="52"/>
        <v>0</v>
      </c>
      <c r="AJ36" s="169">
        <f t="shared" si="14"/>
        <v>0</v>
      </c>
      <c r="AK36" s="169">
        <f t="shared" si="15"/>
        <v>0</v>
      </c>
      <c r="AL36" s="169">
        <f t="shared" si="16"/>
        <v>1</v>
      </c>
      <c r="AM36" s="169">
        <f t="shared" si="17"/>
        <v>1</v>
      </c>
      <c r="AN36" s="169">
        <f t="shared" si="18"/>
        <v>0</v>
      </c>
      <c r="AO36" s="169">
        <f t="shared" si="19"/>
        <v>1</v>
      </c>
      <c r="AP36" s="169">
        <f t="shared" si="20"/>
        <v>0</v>
      </c>
      <c r="AQ36" s="169">
        <f t="shared" si="21"/>
        <v>1</v>
      </c>
      <c r="AR36" s="169">
        <f t="shared" si="22"/>
        <v>0</v>
      </c>
      <c r="AS36" s="169">
        <f t="shared" si="23"/>
        <v>0</v>
      </c>
      <c r="AT36" s="169">
        <f t="shared" si="24"/>
        <v>0</v>
      </c>
      <c r="AU36" s="169">
        <f t="shared" si="25"/>
        <v>0</v>
      </c>
      <c r="AV36" s="169">
        <f t="shared" si="26"/>
        <v>1</v>
      </c>
      <c r="AW36" s="169">
        <f t="shared" si="27"/>
        <v>0</v>
      </c>
      <c r="AX36" s="169">
        <f t="shared" si="28"/>
        <v>0</v>
      </c>
      <c r="AY36" s="169">
        <f t="shared" si="29"/>
        <v>0</v>
      </c>
      <c r="AZ36" s="169">
        <f t="shared" si="30"/>
        <v>0</v>
      </c>
      <c r="BA36" s="169">
        <f t="shared" si="31"/>
        <v>0</v>
      </c>
      <c r="BB36" s="169">
        <f t="shared" si="32"/>
        <v>1</v>
      </c>
      <c r="BC36" s="169">
        <f t="shared" si="33"/>
        <v>0</v>
      </c>
      <c r="BD36" s="169">
        <f t="shared" si="34"/>
        <v>1</v>
      </c>
      <c r="BE36" s="169">
        <f t="shared" si="35"/>
        <v>0</v>
      </c>
      <c r="BF36" s="169">
        <f t="shared" si="36"/>
        <v>0</v>
      </c>
      <c r="BG36" s="169">
        <f t="shared" si="37"/>
        <v>0</v>
      </c>
      <c r="BH36" s="169">
        <f t="shared" si="38"/>
        <v>0</v>
      </c>
      <c r="BI36" s="169">
        <f t="shared" si="39"/>
        <v>0</v>
      </c>
      <c r="BJ36" s="169">
        <f t="shared" si="40"/>
        <v>0</v>
      </c>
      <c r="BK36" s="167">
        <f t="shared" si="41"/>
        <v>0</v>
      </c>
      <c r="BL36" s="169">
        <f t="shared" si="42"/>
        <v>0</v>
      </c>
      <c r="BM36" s="169">
        <f t="shared" si="43"/>
        <v>1</v>
      </c>
      <c r="BN36" s="169">
        <f t="shared" si="44"/>
        <v>0</v>
      </c>
      <c r="BO36" s="169">
        <f t="shared" si="45"/>
        <v>1</v>
      </c>
      <c r="BP36" s="36">
        <f t="shared" si="46"/>
        <v>0</v>
      </c>
      <c r="BQ36">
        <f t="shared" si="47"/>
        <v>0</v>
      </c>
      <c r="BR36" s="36">
        <f t="shared" si="48"/>
        <v>0</v>
      </c>
      <c r="BS36" t="e">
        <f t="shared" si="49"/>
        <v>#N/A</v>
      </c>
    </row>
    <row r="37" spans="1:71">
      <c r="A37" s="59">
        <v>41</v>
      </c>
      <c r="B37" s="59">
        <v>15221</v>
      </c>
      <c r="C37" s="160">
        <v>9914285.67207589</v>
      </c>
      <c r="D37" s="59">
        <v>4071428.625</v>
      </c>
      <c r="E37" s="59">
        <v>4071428.625</v>
      </c>
      <c r="F37" s="59">
        <v>5842857.04707589</v>
      </c>
      <c r="G37" s="59">
        <v>0</v>
      </c>
      <c r="H37" s="59">
        <v>-434947956.24876499</v>
      </c>
      <c r="I37" s="59">
        <v>0</v>
      </c>
      <c r="J37" s="59">
        <v>0</v>
      </c>
      <c r="K37" s="59">
        <v>0</v>
      </c>
      <c r="L37" s="59">
        <v>101</v>
      </c>
      <c r="M37" s="59">
        <v>0</v>
      </c>
      <c r="N37" s="59">
        <v>0</v>
      </c>
      <c r="O37" s="59">
        <v>202</v>
      </c>
      <c r="P37" s="59">
        <v>0</v>
      </c>
      <c r="Q37" s="59">
        <v>0</v>
      </c>
      <c r="R37" s="59">
        <v>2</v>
      </c>
      <c r="S37" s="59">
        <v>0</v>
      </c>
      <c r="T37" s="59">
        <f t="shared" si="50"/>
        <v>0</v>
      </c>
      <c r="U37" s="59">
        <f t="shared" si="1"/>
        <v>1</v>
      </c>
      <c r="V37" s="59">
        <f t="shared" si="2"/>
        <v>0</v>
      </c>
      <c r="W37" s="59">
        <f t="shared" si="3"/>
        <v>0</v>
      </c>
      <c r="X37" s="59">
        <f t="shared" si="4"/>
        <v>0</v>
      </c>
      <c r="Y37" s="59">
        <f t="shared" si="5"/>
        <v>0</v>
      </c>
      <c r="Z37" s="59">
        <f t="shared" si="6"/>
        <v>0</v>
      </c>
      <c r="AA37" s="59">
        <f t="shared" si="7"/>
        <v>0</v>
      </c>
      <c r="AB37" s="59">
        <f t="shared" si="8"/>
        <v>0</v>
      </c>
      <c r="AC37" s="59">
        <f t="shared" si="9"/>
        <v>0</v>
      </c>
      <c r="AD37" s="166">
        <f t="shared" si="51"/>
        <v>1</v>
      </c>
      <c r="AE37" s="169">
        <f t="shared" si="10"/>
        <v>1</v>
      </c>
      <c r="AF37" s="169">
        <f t="shared" si="11"/>
        <v>0</v>
      </c>
      <c r="AG37" s="169">
        <f t="shared" si="12"/>
        <v>0</v>
      </c>
      <c r="AH37" s="169">
        <f t="shared" si="13"/>
        <v>1</v>
      </c>
      <c r="AI37" s="169">
        <f t="shared" si="52"/>
        <v>0</v>
      </c>
      <c r="AJ37" s="169">
        <f t="shared" si="14"/>
        <v>0</v>
      </c>
      <c r="AK37" s="169">
        <f t="shared" si="15"/>
        <v>1</v>
      </c>
      <c r="AL37" s="169">
        <f t="shared" si="16"/>
        <v>0</v>
      </c>
      <c r="AM37" s="169">
        <f t="shared" si="17"/>
        <v>0</v>
      </c>
      <c r="AN37" s="169">
        <f t="shared" si="18"/>
        <v>0</v>
      </c>
      <c r="AO37" s="169">
        <f t="shared" si="19"/>
        <v>1</v>
      </c>
      <c r="AP37" s="169">
        <f t="shared" si="20"/>
        <v>0</v>
      </c>
      <c r="AQ37" s="169">
        <f t="shared" si="21"/>
        <v>0</v>
      </c>
      <c r="AR37" s="169">
        <f t="shared" si="22"/>
        <v>0</v>
      </c>
      <c r="AS37" s="169">
        <f t="shared" si="23"/>
        <v>0</v>
      </c>
      <c r="AT37" s="169">
        <f t="shared" si="24"/>
        <v>0</v>
      </c>
      <c r="AU37" s="169">
        <f t="shared" si="25"/>
        <v>0</v>
      </c>
      <c r="AV37" s="169">
        <f t="shared" si="26"/>
        <v>1</v>
      </c>
      <c r="AW37" s="169">
        <f t="shared" si="27"/>
        <v>0</v>
      </c>
      <c r="AX37" s="169">
        <f t="shared" si="28"/>
        <v>0</v>
      </c>
      <c r="AY37" s="169">
        <f t="shared" si="29"/>
        <v>0</v>
      </c>
      <c r="AZ37" s="169">
        <f t="shared" si="30"/>
        <v>0</v>
      </c>
      <c r="BA37" s="169">
        <f t="shared" si="31"/>
        <v>0</v>
      </c>
      <c r="BB37" s="169">
        <f t="shared" si="32"/>
        <v>1</v>
      </c>
      <c r="BC37" s="169">
        <f t="shared" si="33"/>
        <v>0</v>
      </c>
      <c r="BD37" s="169">
        <f t="shared" si="34"/>
        <v>1</v>
      </c>
      <c r="BE37" s="169">
        <f t="shared" si="35"/>
        <v>0</v>
      </c>
      <c r="BF37" s="169">
        <f t="shared" si="36"/>
        <v>0</v>
      </c>
      <c r="BG37" s="169">
        <f t="shared" si="37"/>
        <v>0</v>
      </c>
      <c r="BH37" s="169">
        <f t="shared" si="38"/>
        <v>0</v>
      </c>
      <c r="BI37" s="169">
        <f t="shared" si="39"/>
        <v>0</v>
      </c>
      <c r="BJ37" s="169">
        <f t="shared" si="40"/>
        <v>0</v>
      </c>
      <c r="BK37" s="167">
        <f t="shared" si="41"/>
        <v>0</v>
      </c>
      <c r="BL37" s="169">
        <f t="shared" si="42"/>
        <v>0</v>
      </c>
      <c r="BM37" s="169">
        <f t="shared" si="43"/>
        <v>1</v>
      </c>
      <c r="BN37" s="169">
        <f t="shared" si="44"/>
        <v>1</v>
      </c>
      <c r="BO37" s="169">
        <f t="shared" si="45"/>
        <v>0</v>
      </c>
      <c r="BP37" s="36">
        <f t="shared" si="46"/>
        <v>1</v>
      </c>
      <c r="BQ37">
        <f t="shared" si="47"/>
        <v>0</v>
      </c>
      <c r="BR37" s="36">
        <f t="shared" si="48"/>
        <v>0</v>
      </c>
      <c r="BS37" t="e">
        <f t="shared" si="49"/>
        <v>#N/A</v>
      </c>
    </row>
    <row r="38" spans="1:71">
      <c r="A38" s="59">
        <v>280</v>
      </c>
      <c r="B38" s="59">
        <v>162401</v>
      </c>
      <c r="C38" s="160">
        <v>9999999.6026357207</v>
      </c>
      <c r="D38" s="59">
        <v>1691666.625</v>
      </c>
      <c r="E38" s="59">
        <v>1691666.625</v>
      </c>
      <c r="F38" s="59">
        <v>8308332.9776357198</v>
      </c>
      <c r="G38" s="59">
        <v>26.6666660308838</v>
      </c>
      <c r="H38" s="59">
        <v>-4096842982.0176501</v>
      </c>
      <c r="I38" s="59">
        <v>0</v>
      </c>
      <c r="J38" s="59">
        <v>0</v>
      </c>
      <c r="K38" s="59">
        <v>0</v>
      </c>
      <c r="L38" s="59">
        <v>405</v>
      </c>
      <c r="M38" s="59">
        <v>0</v>
      </c>
      <c r="N38" s="59">
        <v>0</v>
      </c>
      <c r="O38" s="59">
        <v>0</v>
      </c>
      <c r="P38" s="59">
        <v>0</v>
      </c>
      <c r="Q38" s="59">
        <v>0</v>
      </c>
      <c r="R38" s="59">
        <v>2</v>
      </c>
      <c r="S38" s="59">
        <v>1</v>
      </c>
      <c r="T38" s="59">
        <f t="shared" si="50"/>
        <v>1</v>
      </c>
      <c r="U38" s="59">
        <f t="shared" si="1"/>
        <v>0</v>
      </c>
      <c r="V38" s="59">
        <f t="shared" si="2"/>
        <v>0</v>
      </c>
      <c r="W38" s="59">
        <f t="shared" si="3"/>
        <v>0</v>
      </c>
      <c r="X38" s="59">
        <f t="shared" si="4"/>
        <v>0</v>
      </c>
      <c r="Y38" s="59">
        <f t="shared" si="5"/>
        <v>0</v>
      </c>
      <c r="Z38" s="59">
        <f t="shared" si="6"/>
        <v>0</v>
      </c>
      <c r="AA38" s="59">
        <f t="shared" si="7"/>
        <v>0</v>
      </c>
      <c r="AB38" s="59">
        <f t="shared" si="8"/>
        <v>0</v>
      </c>
      <c r="AC38" s="59">
        <f t="shared" si="9"/>
        <v>0</v>
      </c>
      <c r="AD38" s="166">
        <f t="shared" si="51"/>
        <v>0</v>
      </c>
      <c r="AE38" s="169">
        <f t="shared" si="10"/>
        <v>0</v>
      </c>
      <c r="AF38" s="169">
        <f t="shared" si="11"/>
        <v>0</v>
      </c>
      <c r="AG38" s="169">
        <f t="shared" si="12"/>
        <v>0</v>
      </c>
      <c r="AH38" s="169">
        <f t="shared" si="13"/>
        <v>1</v>
      </c>
      <c r="AI38" s="169">
        <f t="shared" si="52"/>
        <v>0</v>
      </c>
      <c r="AJ38" s="169">
        <f t="shared" si="14"/>
        <v>0</v>
      </c>
      <c r="AK38" s="169">
        <f t="shared" si="15"/>
        <v>0</v>
      </c>
      <c r="AL38" s="169">
        <f t="shared" si="16"/>
        <v>1</v>
      </c>
      <c r="AM38" s="169">
        <f t="shared" si="17"/>
        <v>0</v>
      </c>
      <c r="AN38" s="169">
        <f t="shared" si="18"/>
        <v>0</v>
      </c>
      <c r="AO38" s="169">
        <f t="shared" si="19"/>
        <v>1</v>
      </c>
      <c r="AP38" s="169">
        <f t="shared" si="20"/>
        <v>0</v>
      </c>
      <c r="AQ38" s="169">
        <f t="shared" si="21"/>
        <v>0</v>
      </c>
      <c r="AR38" s="169">
        <f t="shared" si="22"/>
        <v>0</v>
      </c>
      <c r="AS38" s="169">
        <f t="shared" si="23"/>
        <v>0</v>
      </c>
      <c r="AT38" s="169">
        <f t="shared" si="24"/>
        <v>0</v>
      </c>
      <c r="AU38" s="169">
        <f t="shared" si="25"/>
        <v>0</v>
      </c>
      <c r="AV38" s="169">
        <f t="shared" si="26"/>
        <v>1</v>
      </c>
      <c r="AW38" s="169">
        <f t="shared" si="27"/>
        <v>1</v>
      </c>
      <c r="AX38" s="169">
        <f t="shared" si="28"/>
        <v>0</v>
      </c>
      <c r="AY38" s="169">
        <f t="shared" si="29"/>
        <v>1</v>
      </c>
      <c r="AZ38" s="169">
        <f t="shared" si="30"/>
        <v>0</v>
      </c>
      <c r="BA38" s="169">
        <f t="shared" si="31"/>
        <v>0</v>
      </c>
      <c r="BB38" s="169">
        <f t="shared" si="32"/>
        <v>1</v>
      </c>
      <c r="BC38" s="169">
        <f t="shared" si="33"/>
        <v>0</v>
      </c>
      <c r="BD38" s="169">
        <f t="shared" si="34"/>
        <v>1</v>
      </c>
      <c r="BE38" s="169">
        <f t="shared" si="35"/>
        <v>0</v>
      </c>
      <c r="BF38" s="169">
        <f t="shared" si="36"/>
        <v>0</v>
      </c>
      <c r="BG38" s="169">
        <f t="shared" si="37"/>
        <v>0</v>
      </c>
      <c r="BH38" s="169">
        <f t="shared" si="38"/>
        <v>0</v>
      </c>
      <c r="BI38" s="169">
        <f t="shared" si="39"/>
        <v>1</v>
      </c>
      <c r="BJ38" s="169">
        <f t="shared" si="40"/>
        <v>0</v>
      </c>
      <c r="BK38" s="167">
        <f t="shared" si="41"/>
        <v>0</v>
      </c>
      <c r="BL38" s="169">
        <f t="shared" si="42"/>
        <v>0</v>
      </c>
      <c r="BM38" s="169">
        <f t="shared" si="43"/>
        <v>1</v>
      </c>
      <c r="BN38" s="169">
        <f t="shared" si="44"/>
        <v>0</v>
      </c>
      <c r="BO38" s="169">
        <f t="shared" si="45"/>
        <v>1</v>
      </c>
      <c r="BP38" s="36">
        <f t="shared" si="46"/>
        <v>0</v>
      </c>
      <c r="BQ38">
        <f t="shared" si="47"/>
        <v>0</v>
      </c>
      <c r="BR38" s="36">
        <f t="shared" si="48"/>
        <v>1</v>
      </c>
      <c r="BS38" s="36" t="e">
        <f t="shared" si="49"/>
        <v>#N/A</v>
      </c>
    </row>
    <row r="39" spans="1:71">
      <c r="A39" s="59">
        <v>269</v>
      </c>
      <c r="B39" s="59">
        <v>161221</v>
      </c>
      <c r="C39" s="160">
        <v>9999999.8509883899</v>
      </c>
      <c r="D39" s="59">
        <v>5962500</v>
      </c>
      <c r="E39" s="59">
        <v>5962500</v>
      </c>
      <c r="F39" s="59">
        <v>4037499.8509883899</v>
      </c>
      <c r="G39" s="59">
        <v>37.5</v>
      </c>
      <c r="H39" s="59">
        <v>-4027413814.8772702</v>
      </c>
      <c r="I39" s="59">
        <v>0</v>
      </c>
      <c r="J39" s="59">
        <v>0</v>
      </c>
      <c r="K39" s="59">
        <v>0</v>
      </c>
      <c r="L39" s="59">
        <v>407</v>
      </c>
      <c r="M39" s="59">
        <v>707</v>
      </c>
      <c r="N39" s="59">
        <v>777</v>
      </c>
      <c r="O39" s="59">
        <v>0</v>
      </c>
      <c r="P39" s="59">
        <v>0</v>
      </c>
      <c r="Q39" s="59">
        <v>0</v>
      </c>
      <c r="R39" s="59">
        <v>1</v>
      </c>
      <c r="S39" s="59">
        <v>1</v>
      </c>
      <c r="T39" s="59">
        <f t="shared" si="50"/>
        <v>1</v>
      </c>
      <c r="U39" s="59">
        <f t="shared" si="1"/>
        <v>0</v>
      </c>
      <c r="V39" s="59">
        <f t="shared" si="2"/>
        <v>0</v>
      </c>
      <c r="W39" s="59">
        <f t="shared" si="3"/>
        <v>0</v>
      </c>
      <c r="X39" s="59">
        <f t="shared" si="4"/>
        <v>2</v>
      </c>
      <c r="Y39" s="59">
        <f t="shared" si="5"/>
        <v>0</v>
      </c>
      <c r="Z39" s="59">
        <f t="shared" si="6"/>
        <v>0</v>
      </c>
      <c r="AA39" s="59">
        <f t="shared" si="7"/>
        <v>0</v>
      </c>
      <c r="AB39" s="59">
        <f t="shared" si="8"/>
        <v>0</v>
      </c>
      <c r="AC39" s="59">
        <f t="shared" si="9"/>
        <v>0</v>
      </c>
      <c r="AD39" s="166">
        <f t="shared" si="51"/>
        <v>0</v>
      </c>
      <c r="AE39" s="169">
        <f t="shared" si="10"/>
        <v>0</v>
      </c>
      <c r="AF39" s="169">
        <f t="shared" si="11"/>
        <v>0</v>
      </c>
      <c r="AG39" s="169">
        <f t="shared" si="12"/>
        <v>0</v>
      </c>
      <c r="AH39" s="169">
        <f t="shared" si="13"/>
        <v>1</v>
      </c>
      <c r="AI39" s="169">
        <f t="shared" si="52"/>
        <v>0</v>
      </c>
      <c r="AJ39" s="169">
        <f t="shared" si="14"/>
        <v>0</v>
      </c>
      <c r="AK39" s="169">
        <f t="shared" si="15"/>
        <v>0</v>
      </c>
      <c r="AL39" s="169">
        <f t="shared" si="16"/>
        <v>1</v>
      </c>
      <c r="AM39" s="169">
        <f t="shared" si="17"/>
        <v>0</v>
      </c>
      <c r="AN39" s="169">
        <f t="shared" si="18"/>
        <v>0</v>
      </c>
      <c r="AO39" s="169">
        <f t="shared" si="19"/>
        <v>1</v>
      </c>
      <c r="AP39" s="169">
        <f t="shared" si="20"/>
        <v>0</v>
      </c>
      <c r="AQ39" s="169">
        <f t="shared" si="21"/>
        <v>0</v>
      </c>
      <c r="AR39" s="169">
        <f t="shared" si="22"/>
        <v>0</v>
      </c>
      <c r="AS39" s="169">
        <f t="shared" si="23"/>
        <v>0</v>
      </c>
      <c r="AT39" s="169">
        <f t="shared" si="24"/>
        <v>0</v>
      </c>
      <c r="AU39" s="169">
        <f t="shared" si="25"/>
        <v>0</v>
      </c>
      <c r="AV39" s="169">
        <f t="shared" si="26"/>
        <v>1</v>
      </c>
      <c r="AW39" s="169">
        <f t="shared" si="27"/>
        <v>1</v>
      </c>
      <c r="AX39" s="169">
        <f t="shared" si="28"/>
        <v>0</v>
      </c>
      <c r="AY39" s="169">
        <f t="shared" si="29"/>
        <v>1</v>
      </c>
      <c r="AZ39" s="169">
        <f t="shared" si="30"/>
        <v>0</v>
      </c>
      <c r="BA39" s="169">
        <f t="shared" si="31"/>
        <v>1</v>
      </c>
      <c r="BB39" s="169">
        <f t="shared" si="32"/>
        <v>0</v>
      </c>
      <c r="BC39" s="169">
        <f t="shared" si="33"/>
        <v>0</v>
      </c>
      <c r="BD39" s="169">
        <f t="shared" si="34"/>
        <v>1</v>
      </c>
      <c r="BE39" s="169">
        <f t="shared" si="35"/>
        <v>0</v>
      </c>
      <c r="BF39" s="169">
        <f t="shared" si="36"/>
        <v>0</v>
      </c>
      <c r="BG39" s="169">
        <f t="shared" si="37"/>
        <v>0</v>
      </c>
      <c r="BH39" s="169">
        <f t="shared" si="38"/>
        <v>0</v>
      </c>
      <c r="BI39" s="169">
        <f t="shared" si="39"/>
        <v>0</v>
      </c>
      <c r="BJ39" s="169">
        <f t="shared" si="40"/>
        <v>0</v>
      </c>
      <c r="BK39" s="167">
        <f t="shared" si="41"/>
        <v>1</v>
      </c>
      <c r="BL39" s="169">
        <f t="shared" si="42"/>
        <v>1</v>
      </c>
      <c r="BM39" s="169">
        <f t="shared" si="43"/>
        <v>0</v>
      </c>
      <c r="BN39" s="169">
        <f t="shared" si="44"/>
        <v>0</v>
      </c>
      <c r="BO39" s="169">
        <f t="shared" si="45"/>
        <v>1</v>
      </c>
      <c r="BP39" s="36">
        <f t="shared" si="46"/>
        <v>0</v>
      </c>
      <c r="BQ39">
        <f t="shared" si="47"/>
        <v>0</v>
      </c>
      <c r="BR39" s="36">
        <f t="shared" si="48"/>
        <v>1</v>
      </c>
      <c r="BS39" s="36" t="e">
        <f t="shared" si="49"/>
        <v>#N/A</v>
      </c>
    </row>
    <row r="40" spans="1:71">
      <c r="A40" s="59">
        <v>305</v>
      </c>
      <c r="B40" s="59">
        <v>171601</v>
      </c>
      <c r="C40" s="160">
        <v>10357142.5374521</v>
      </c>
      <c r="D40" s="59">
        <v>2446428.5</v>
      </c>
      <c r="E40" s="59">
        <v>2446428.5</v>
      </c>
      <c r="F40" s="59">
        <v>7910714.0374521399</v>
      </c>
      <c r="G40" s="59">
        <v>71.428565979003906</v>
      </c>
      <c r="H40" s="59">
        <v>-4397478261.6996403</v>
      </c>
      <c r="I40" s="59">
        <v>0</v>
      </c>
      <c r="J40" s="59">
        <v>0</v>
      </c>
      <c r="K40" s="59">
        <v>0</v>
      </c>
      <c r="L40" s="59">
        <v>101</v>
      </c>
      <c r="M40" s="59">
        <v>0</v>
      </c>
      <c r="N40" s="59">
        <v>0</v>
      </c>
      <c r="O40" s="59">
        <v>0</v>
      </c>
      <c r="P40" s="59">
        <v>0</v>
      </c>
      <c r="Q40" s="59">
        <v>0</v>
      </c>
      <c r="R40" s="59">
        <v>2</v>
      </c>
      <c r="S40" s="59">
        <v>0</v>
      </c>
      <c r="T40" s="59">
        <f t="shared" si="50"/>
        <v>0</v>
      </c>
      <c r="U40" s="59">
        <f t="shared" si="1"/>
        <v>0</v>
      </c>
      <c r="V40" s="59">
        <f t="shared" si="2"/>
        <v>0</v>
      </c>
      <c r="W40" s="59">
        <f t="shared" si="3"/>
        <v>0</v>
      </c>
      <c r="X40" s="59">
        <f t="shared" si="4"/>
        <v>0</v>
      </c>
      <c r="Y40" s="59">
        <f t="shared" si="5"/>
        <v>0</v>
      </c>
      <c r="Z40" s="59">
        <f t="shared" si="6"/>
        <v>0</v>
      </c>
      <c r="AA40" s="59">
        <f t="shared" si="7"/>
        <v>0</v>
      </c>
      <c r="AB40" s="59">
        <f t="shared" si="8"/>
        <v>0</v>
      </c>
      <c r="AC40" s="59">
        <f t="shared" si="9"/>
        <v>0</v>
      </c>
      <c r="AD40" s="166">
        <f t="shared" si="51"/>
        <v>1</v>
      </c>
      <c r="AE40" s="169">
        <f t="shared" si="10"/>
        <v>1</v>
      </c>
      <c r="AF40" s="169">
        <f t="shared" si="11"/>
        <v>0</v>
      </c>
      <c r="AG40" s="169">
        <f t="shared" si="12"/>
        <v>0</v>
      </c>
      <c r="AH40" s="169">
        <f t="shared" si="13"/>
        <v>1</v>
      </c>
      <c r="AI40" s="169">
        <f t="shared" si="52"/>
        <v>0</v>
      </c>
      <c r="AJ40" s="169">
        <f t="shared" si="14"/>
        <v>0</v>
      </c>
      <c r="AK40" s="169">
        <f t="shared" si="15"/>
        <v>0</v>
      </c>
      <c r="AL40" s="169">
        <f t="shared" si="16"/>
        <v>1</v>
      </c>
      <c r="AM40" s="169">
        <f t="shared" si="17"/>
        <v>0</v>
      </c>
      <c r="AN40" s="169">
        <f t="shared" si="18"/>
        <v>0</v>
      </c>
      <c r="AO40" s="169">
        <f t="shared" si="19"/>
        <v>1</v>
      </c>
      <c r="AP40" s="169">
        <f t="shared" si="20"/>
        <v>0</v>
      </c>
      <c r="AQ40" s="169">
        <f t="shared" si="21"/>
        <v>0</v>
      </c>
      <c r="AR40" s="169">
        <f t="shared" si="22"/>
        <v>0</v>
      </c>
      <c r="AS40" s="169">
        <f t="shared" si="23"/>
        <v>0</v>
      </c>
      <c r="AT40" s="169">
        <f t="shared" si="24"/>
        <v>0</v>
      </c>
      <c r="AU40" s="169">
        <f t="shared" si="25"/>
        <v>0</v>
      </c>
      <c r="AV40" s="169">
        <f t="shared" si="26"/>
        <v>1</v>
      </c>
      <c r="AW40" s="169">
        <f t="shared" si="27"/>
        <v>0</v>
      </c>
      <c r="AX40" s="169">
        <f t="shared" si="28"/>
        <v>0</v>
      </c>
      <c r="AY40" s="169">
        <f t="shared" si="29"/>
        <v>0</v>
      </c>
      <c r="AZ40" s="169">
        <f t="shared" si="30"/>
        <v>0</v>
      </c>
      <c r="BA40" s="169">
        <f t="shared" si="31"/>
        <v>0</v>
      </c>
      <c r="BB40" s="169">
        <f t="shared" si="32"/>
        <v>1</v>
      </c>
      <c r="BC40" s="169">
        <f t="shared" si="33"/>
        <v>0</v>
      </c>
      <c r="BD40" s="169">
        <f t="shared" si="34"/>
        <v>1</v>
      </c>
      <c r="BE40" s="169">
        <f t="shared" si="35"/>
        <v>0</v>
      </c>
      <c r="BF40" s="169">
        <f t="shared" si="36"/>
        <v>0</v>
      </c>
      <c r="BG40" s="169">
        <f t="shared" si="37"/>
        <v>0</v>
      </c>
      <c r="BH40" s="169">
        <f t="shared" si="38"/>
        <v>0</v>
      </c>
      <c r="BI40" s="169">
        <f t="shared" si="39"/>
        <v>0</v>
      </c>
      <c r="BJ40" s="169">
        <f t="shared" si="40"/>
        <v>0</v>
      </c>
      <c r="BK40" s="167">
        <f t="shared" si="41"/>
        <v>0</v>
      </c>
      <c r="BL40" s="169">
        <f t="shared" si="42"/>
        <v>0</v>
      </c>
      <c r="BM40" s="169">
        <f t="shared" si="43"/>
        <v>1</v>
      </c>
      <c r="BN40" s="169">
        <f t="shared" si="44"/>
        <v>1</v>
      </c>
      <c r="BO40" s="169">
        <f t="shared" si="45"/>
        <v>0</v>
      </c>
      <c r="BP40" s="36">
        <f t="shared" si="46"/>
        <v>1</v>
      </c>
      <c r="BQ40">
        <f t="shared" si="47"/>
        <v>0</v>
      </c>
      <c r="BR40" s="36">
        <f t="shared" si="48"/>
        <v>0</v>
      </c>
      <c r="BS40" t="e">
        <f t="shared" si="49"/>
        <v>#N/A</v>
      </c>
    </row>
    <row r="41" spans="1:71">
      <c r="A41" s="59">
        <v>352</v>
      </c>
      <c r="B41" s="59">
        <v>212131</v>
      </c>
      <c r="C41" s="160">
        <v>10476190.8032727</v>
      </c>
      <c r="D41" s="59">
        <v>64380955.375</v>
      </c>
      <c r="E41" s="59">
        <v>65452384</v>
      </c>
      <c r="F41" s="59">
        <v>-54976193.196727298</v>
      </c>
      <c r="G41" s="59">
        <v>261.90477371215798</v>
      </c>
      <c r="H41" s="59">
        <v>-4955235835.4186602</v>
      </c>
      <c r="I41" s="59">
        <v>0</v>
      </c>
      <c r="J41" s="59">
        <v>0</v>
      </c>
      <c r="K41" s="59">
        <v>0</v>
      </c>
      <c r="L41" s="59">
        <v>406</v>
      </c>
      <c r="M41" s="59">
        <v>413</v>
      </c>
      <c r="N41" s="59">
        <v>301</v>
      </c>
      <c r="O41" s="59">
        <v>0</v>
      </c>
      <c r="P41" s="59">
        <v>0</v>
      </c>
      <c r="Q41" s="59">
        <v>0</v>
      </c>
      <c r="R41" s="59">
        <v>2</v>
      </c>
      <c r="S41" s="59">
        <v>0</v>
      </c>
      <c r="T41" s="59">
        <f t="shared" si="50"/>
        <v>1</v>
      </c>
      <c r="U41" s="59">
        <f t="shared" si="1"/>
        <v>0</v>
      </c>
      <c r="V41" s="59">
        <f t="shared" si="2"/>
        <v>0</v>
      </c>
      <c r="W41" s="59">
        <f t="shared" si="3"/>
        <v>1</v>
      </c>
      <c r="X41" s="59">
        <f t="shared" si="4"/>
        <v>0</v>
      </c>
      <c r="Y41" s="59">
        <f t="shared" si="5"/>
        <v>1</v>
      </c>
      <c r="Z41" s="59">
        <f t="shared" si="6"/>
        <v>0</v>
      </c>
      <c r="AA41" s="59">
        <f t="shared" si="7"/>
        <v>0</v>
      </c>
      <c r="AB41" s="59">
        <f t="shared" si="8"/>
        <v>0</v>
      </c>
      <c r="AC41" s="59">
        <f t="shared" si="9"/>
        <v>0</v>
      </c>
      <c r="AD41" s="166">
        <f t="shared" si="51"/>
        <v>0</v>
      </c>
      <c r="AE41" s="169">
        <f t="shared" si="10"/>
        <v>0</v>
      </c>
      <c r="AF41" s="169">
        <f t="shared" si="11"/>
        <v>0</v>
      </c>
      <c r="AG41" s="169">
        <f t="shared" si="12"/>
        <v>0</v>
      </c>
      <c r="AH41" s="169">
        <f t="shared" si="13"/>
        <v>1</v>
      </c>
      <c r="AI41" s="169">
        <f t="shared" si="52"/>
        <v>0</v>
      </c>
      <c r="AJ41" s="169">
        <f t="shared" si="14"/>
        <v>0</v>
      </c>
      <c r="AK41" s="169">
        <f t="shared" si="15"/>
        <v>0</v>
      </c>
      <c r="AL41" s="169">
        <f t="shared" si="16"/>
        <v>1</v>
      </c>
      <c r="AM41" s="169">
        <f t="shared" si="17"/>
        <v>0</v>
      </c>
      <c r="AN41" s="169">
        <f t="shared" si="18"/>
        <v>0</v>
      </c>
      <c r="AO41" s="169">
        <f t="shared" si="19"/>
        <v>1</v>
      </c>
      <c r="AP41" s="169">
        <f t="shared" si="20"/>
        <v>0</v>
      </c>
      <c r="AQ41" s="169">
        <f t="shared" si="21"/>
        <v>0</v>
      </c>
      <c r="AR41" s="169">
        <f t="shared" si="22"/>
        <v>0</v>
      </c>
      <c r="AS41" s="169">
        <f t="shared" si="23"/>
        <v>0</v>
      </c>
      <c r="AT41" s="169">
        <f t="shared" si="24"/>
        <v>0</v>
      </c>
      <c r="AU41" s="169">
        <f t="shared" si="25"/>
        <v>0</v>
      </c>
      <c r="AV41" s="169">
        <f t="shared" si="26"/>
        <v>1</v>
      </c>
      <c r="AW41" s="169">
        <f t="shared" si="27"/>
        <v>1</v>
      </c>
      <c r="AX41" s="169">
        <f t="shared" si="28"/>
        <v>0</v>
      </c>
      <c r="AY41" s="169">
        <f t="shared" si="29"/>
        <v>1</v>
      </c>
      <c r="AZ41" s="169">
        <f t="shared" si="30"/>
        <v>0</v>
      </c>
      <c r="BA41" s="169">
        <f t="shared" si="31"/>
        <v>0</v>
      </c>
      <c r="BB41" s="169">
        <f t="shared" si="32"/>
        <v>1</v>
      </c>
      <c r="BC41" s="169">
        <f t="shared" si="33"/>
        <v>1</v>
      </c>
      <c r="BD41" s="169">
        <f t="shared" si="34"/>
        <v>0</v>
      </c>
      <c r="BE41" s="169">
        <f t="shared" si="35"/>
        <v>1</v>
      </c>
      <c r="BF41" s="169">
        <f t="shared" si="36"/>
        <v>0</v>
      </c>
      <c r="BG41" s="169">
        <f t="shared" si="37"/>
        <v>0</v>
      </c>
      <c r="BH41" s="169">
        <f t="shared" si="38"/>
        <v>0</v>
      </c>
      <c r="BI41" s="169">
        <f t="shared" si="39"/>
        <v>0</v>
      </c>
      <c r="BJ41" s="169">
        <f t="shared" si="40"/>
        <v>0</v>
      </c>
      <c r="BK41" s="167">
        <f t="shared" si="41"/>
        <v>0</v>
      </c>
      <c r="BL41" s="169">
        <f t="shared" si="42"/>
        <v>0</v>
      </c>
      <c r="BM41" s="169">
        <f t="shared" si="43"/>
        <v>1</v>
      </c>
      <c r="BN41" s="169">
        <f t="shared" si="44"/>
        <v>1</v>
      </c>
      <c r="BO41" s="169">
        <f t="shared" si="45"/>
        <v>0</v>
      </c>
      <c r="BP41" s="36">
        <f t="shared" si="46"/>
        <v>0</v>
      </c>
      <c r="BQ41">
        <f t="shared" si="47"/>
        <v>0</v>
      </c>
      <c r="BR41" s="36">
        <f t="shared" si="48"/>
        <v>1</v>
      </c>
      <c r="BS41" s="36" t="e">
        <f t="shared" si="49"/>
        <v>#N/A</v>
      </c>
    </row>
    <row r="42" spans="1:71">
      <c r="A42" s="59">
        <v>69</v>
      </c>
      <c r="B42" s="59">
        <v>19191</v>
      </c>
      <c r="C42" s="160">
        <v>10714285.6686699</v>
      </c>
      <c r="D42" s="59">
        <v>3678571.5</v>
      </c>
      <c r="E42" s="59">
        <v>3678571.5</v>
      </c>
      <c r="F42" s="59">
        <v>7035714.1686699102</v>
      </c>
      <c r="G42" s="59">
        <v>114.28571319580099</v>
      </c>
      <c r="H42" s="59">
        <v>-676651779.86371303</v>
      </c>
      <c r="I42" s="59">
        <v>0</v>
      </c>
      <c r="J42" s="59">
        <v>0</v>
      </c>
      <c r="K42" s="59">
        <v>0</v>
      </c>
      <c r="L42" s="59">
        <v>102</v>
      </c>
      <c r="M42" s="59">
        <v>0</v>
      </c>
      <c r="N42" s="59">
        <v>0</v>
      </c>
      <c r="O42" s="59">
        <v>0</v>
      </c>
      <c r="P42" s="59">
        <v>0</v>
      </c>
      <c r="Q42" s="59">
        <v>0</v>
      </c>
      <c r="R42" s="59">
        <v>2</v>
      </c>
      <c r="S42" s="59">
        <v>0</v>
      </c>
      <c r="T42" s="59">
        <f t="shared" si="50"/>
        <v>0</v>
      </c>
      <c r="U42" s="59">
        <f t="shared" si="1"/>
        <v>0</v>
      </c>
      <c r="V42" s="59">
        <f t="shared" si="2"/>
        <v>1</v>
      </c>
      <c r="W42" s="59">
        <f t="shared" si="3"/>
        <v>0</v>
      </c>
      <c r="X42" s="59">
        <f t="shared" si="4"/>
        <v>0</v>
      </c>
      <c r="Y42" s="59">
        <f t="shared" si="5"/>
        <v>0</v>
      </c>
      <c r="Z42" s="59">
        <f t="shared" si="6"/>
        <v>0</v>
      </c>
      <c r="AA42" s="59">
        <f t="shared" si="7"/>
        <v>0</v>
      </c>
      <c r="AB42" s="59">
        <f t="shared" si="8"/>
        <v>0</v>
      </c>
      <c r="AC42" s="59">
        <f t="shared" si="9"/>
        <v>0</v>
      </c>
      <c r="AD42" s="166">
        <f t="shared" si="51"/>
        <v>0</v>
      </c>
      <c r="AE42" s="169">
        <f t="shared" si="10"/>
        <v>0</v>
      </c>
      <c r="AF42" s="169">
        <f t="shared" si="11"/>
        <v>0</v>
      </c>
      <c r="AG42" s="169">
        <f t="shared" si="12"/>
        <v>0</v>
      </c>
      <c r="AH42" s="169">
        <f t="shared" si="13"/>
        <v>1</v>
      </c>
      <c r="AI42" s="169">
        <f t="shared" si="52"/>
        <v>0</v>
      </c>
      <c r="AJ42" s="169">
        <f t="shared" si="14"/>
        <v>0</v>
      </c>
      <c r="AK42" s="169">
        <f t="shared" si="15"/>
        <v>0</v>
      </c>
      <c r="AL42" s="169">
        <f t="shared" si="16"/>
        <v>1</v>
      </c>
      <c r="AM42" s="169">
        <f t="shared" si="17"/>
        <v>1</v>
      </c>
      <c r="AN42" s="169">
        <f t="shared" si="18"/>
        <v>0</v>
      </c>
      <c r="AO42" s="169">
        <f t="shared" si="19"/>
        <v>1</v>
      </c>
      <c r="AP42" s="169">
        <f t="shared" si="20"/>
        <v>0</v>
      </c>
      <c r="AQ42" s="169">
        <f t="shared" si="21"/>
        <v>1</v>
      </c>
      <c r="AR42" s="169">
        <f t="shared" si="22"/>
        <v>0</v>
      </c>
      <c r="AS42" s="169">
        <f t="shared" si="23"/>
        <v>0</v>
      </c>
      <c r="AT42" s="169">
        <f t="shared" si="24"/>
        <v>0</v>
      </c>
      <c r="AU42" s="169">
        <f t="shared" si="25"/>
        <v>0</v>
      </c>
      <c r="AV42" s="169">
        <f t="shared" si="26"/>
        <v>1</v>
      </c>
      <c r="AW42" s="169">
        <f t="shared" si="27"/>
        <v>0</v>
      </c>
      <c r="AX42" s="169">
        <f t="shared" si="28"/>
        <v>0</v>
      </c>
      <c r="AY42" s="169">
        <f t="shared" si="29"/>
        <v>0</v>
      </c>
      <c r="AZ42" s="169">
        <f t="shared" si="30"/>
        <v>0</v>
      </c>
      <c r="BA42" s="169">
        <f t="shared" si="31"/>
        <v>0</v>
      </c>
      <c r="BB42" s="169">
        <f t="shared" si="32"/>
        <v>1</v>
      </c>
      <c r="BC42" s="169">
        <f t="shared" si="33"/>
        <v>0</v>
      </c>
      <c r="BD42" s="169">
        <f t="shared" si="34"/>
        <v>1</v>
      </c>
      <c r="BE42" s="169">
        <f t="shared" si="35"/>
        <v>0</v>
      </c>
      <c r="BF42" s="169">
        <f t="shared" si="36"/>
        <v>0</v>
      </c>
      <c r="BG42" s="169">
        <f t="shared" si="37"/>
        <v>0</v>
      </c>
      <c r="BH42" s="169">
        <f t="shared" si="38"/>
        <v>0</v>
      </c>
      <c r="BI42" s="169">
        <f t="shared" si="39"/>
        <v>0</v>
      </c>
      <c r="BJ42" s="169">
        <f t="shared" si="40"/>
        <v>0</v>
      </c>
      <c r="BK42" s="167">
        <f t="shared" si="41"/>
        <v>0</v>
      </c>
      <c r="BL42" s="169">
        <f t="shared" si="42"/>
        <v>0</v>
      </c>
      <c r="BM42" s="169">
        <f t="shared" si="43"/>
        <v>1</v>
      </c>
      <c r="BN42" s="169">
        <f t="shared" si="44"/>
        <v>1</v>
      </c>
      <c r="BO42" s="169">
        <f t="shared" si="45"/>
        <v>0</v>
      </c>
      <c r="BP42" s="36">
        <f t="shared" si="46"/>
        <v>0</v>
      </c>
      <c r="BQ42">
        <f t="shared" si="47"/>
        <v>0</v>
      </c>
      <c r="BR42" s="36">
        <f t="shared" si="48"/>
        <v>0</v>
      </c>
      <c r="BS42" t="e">
        <f t="shared" si="49"/>
        <v>#N/A</v>
      </c>
    </row>
    <row r="43" spans="1:71">
      <c r="A43" s="59">
        <v>191</v>
      </c>
      <c r="B43" s="59">
        <v>131131</v>
      </c>
      <c r="C43" s="160">
        <v>10714285.6686699</v>
      </c>
      <c r="D43" s="59">
        <v>3071428.5</v>
      </c>
      <c r="E43" s="59">
        <v>3071428.5</v>
      </c>
      <c r="F43" s="59">
        <v>7642857.1686699102</v>
      </c>
      <c r="G43" s="59">
        <v>371.42855834960898</v>
      </c>
      <c r="H43" s="59">
        <v>-2904872876.3809299</v>
      </c>
      <c r="I43" s="59">
        <v>0</v>
      </c>
      <c r="J43" s="59">
        <v>0</v>
      </c>
      <c r="K43" s="59">
        <v>0</v>
      </c>
      <c r="L43" s="59">
        <v>102</v>
      </c>
      <c r="M43" s="59">
        <v>501</v>
      </c>
      <c r="N43" s="59">
        <v>0</v>
      </c>
      <c r="O43" s="59">
        <v>0</v>
      </c>
      <c r="P43" s="59">
        <v>0</v>
      </c>
      <c r="Q43" s="59">
        <v>0</v>
      </c>
      <c r="R43" s="59">
        <v>2</v>
      </c>
      <c r="S43" s="59">
        <v>0</v>
      </c>
      <c r="T43" s="59">
        <f t="shared" si="50"/>
        <v>0</v>
      </c>
      <c r="U43" s="59">
        <f t="shared" si="1"/>
        <v>0</v>
      </c>
      <c r="V43" s="59">
        <f t="shared" si="2"/>
        <v>1</v>
      </c>
      <c r="W43" s="59">
        <f t="shared" si="3"/>
        <v>0</v>
      </c>
      <c r="X43" s="59">
        <f t="shared" si="4"/>
        <v>0</v>
      </c>
      <c r="Y43" s="59">
        <f t="shared" si="5"/>
        <v>0</v>
      </c>
      <c r="Z43" s="59">
        <f t="shared" si="6"/>
        <v>0</v>
      </c>
      <c r="AA43" s="59">
        <f t="shared" si="7"/>
        <v>0</v>
      </c>
      <c r="AB43" s="59">
        <f t="shared" si="8"/>
        <v>1</v>
      </c>
      <c r="AC43" s="59">
        <f t="shared" si="9"/>
        <v>0</v>
      </c>
      <c r="AD43" s="166">
        <f t="shared" si="51"/>
        <v>0</v>
      </c>
      <c r="AE43" s="169">
        <f t="shared" si="10"/>
        <v>0</v>
      </c>
      <c r="AF43" s="169">
        <f t="shared" si="11"/>
        <v>0</v>
      </c>
      <c r="AG43" s="169">
        <f t="shared" si="12"/>
        <v>0</v>
      </c>
      <c r="AH43" s="169">
        <f t="shared" si="13"/>
        <v>1</v>
      </c>
      <c r="AI43" s="169">
        <f t="shared" si="52"/>
        <v>0</v>
      </c>
      <c r="AJ43" s="169">
        <f t="shared" si="14"/>
        <v>0</v>
      </c>
      <c r="AK43" s="169">
        <f t="shared" si="15"/>
        <v>0</v>
      </c>
      <c r="AL43" s="169">
        <f t="shared" si="16"/>
        <v>1</v>
      </c>
      <c r="AM43" s="169">
        <f t="shared" si="17"/>
        <v>1</v>
      </c>
      <c r="AN43" s="169">
        <f t="shared" si="18"/>
        <v>1</v>
      </c>
      <c r="AO43" s="169">
        <f t="shared" si="19"/>
        <v>0</v>
      </c>
      <c r="AP43" s="169">
        <f t="shared" si="20"/>
        <v>0</v>
      </c>
      <c r="AQ43" s="169">
        <f t="shared" si="21"/>
        <v>1</v>
      </c>
      <c r="AR43" s="169">
        <f t="shared" si="22"/>
        <v>0</v>
      </c>
      <c r="AS43" s="169">
        <f t="shared" si="23"/>
        <v>0</v>
      </c>
      <c r="AT43" s="169">
        <f t="shared" si="24"/>
        <v>0</v>
      </c>
      <c r="AU43" s="169">
        <f t="shared" si="25"/>
        <v>0</v>
      </c>
      <c r="AV43" s="169">
        <f t="shared" si="26"/>
        <v>1</v>
      </c>
      <c r="AW43" s="169">
        <f t="shared" si="27"/>
        <v>0</v>
      </c>
      <c r="AX43" s="169">
        <f t="shared" si="28"/>
        <v>0</v>
      </c>
      <c r="AY43" s="169">
        <f t="shared" si="29"/>
        <v>0</v>
      </c>
      <c r="AZ43" s="169">
        <f t="shared" si="30"/>
        <v>0</v>
      </c>
      <c r="BA43" s="169">
        <f t="shared" si="31"/>
        <v>0</v>
      </c>
      <c r="BB43" s="169">
        <f t="shared" si="32"/>
        <v>1</v>
      </c>
      <c r="BC43" s="169">
        <f t="shared" si="33"/>
        <v>0</v>
      </c>
      <c r="BD43" s="169">
        <f t="shared" si="34"/>
        <v>1</v>
      </c>
      <c r="BE43" s="169">
        <f t="shared" si="35"/>
        <v>0</v>
      </c>
      <c r="BF43" s="169">
        <f t="shared" si="36"/>
        <v>0</v>
      </c>
      <c r="BG43" s="169">
        <f t="shared" si="37"/>
        <v>0</v>
      </c>
      <c r="BH43" s="169">
        <f t="shared" si="38"/>
        <v>0</v>
      </c>
      <c r="BI43" s="169">
        <f t="shared" si="39"/>
        <v>0</v>
      </c>
      <c r="BJ43" s="169">
        <f t="shared" si="40"/>
        <v>0</v>
      </c>
      <c r="BK43" s="167">
        <f t="shared" si="41"/>
        <v>0</v>
      </c>
      <c r="BL43" s="169">
        <f t="shared" si="42"/>
        <v>0</v>
      </c>
      <c r="BM43" s="169">
        <f t="shared" si="43"/>
        <v>1</v>
      </c>
      <c r="BN43" s="169">
        <f t="shared" si="44"/>
        <v>1</v>
      </c>
      <c r="BO43" s="169">
        <f t="shared" si="45"/>
        <v>0</v>
      </c>
      <c r="BP43" s="36">
        <f t="shared" si="46"/>
        <v>0</v>
      </c>
      <c r="BQ43">
        <f t="shared" si="47"/>
        <v>1</v>
      </c>
      <c r="BR43" s="36">
        <f t="shared" si="48"/>
        <v>0</v>
      </c>
      <c r="BS43" t="e">
        <f t="shared" si="49"/>
        <v>#N/A</v>
      </c>
    </row>
    <row r="44" spans="1:71">
      <c r="A44" s="59">
        <v>208</v>
      </c>
      <c r="B44" s="59">
        <v>132141</v>
      </c>
      <c r="C44" s="160">
        <v>11107142.8098545</v>
      </c>
      <c r="D44" s="59">
        <v>6339286</v>
      </c>
      <c r="E44" s="59">
        <v>6339286</v>
      </c>
      <c r="F44" s="59">
        <v>4767856.8098544804</v>
      </c>
      <c r="G44" s="59">
        <v>278.57142639160202</v>
      </c>
      <c r="H44" s="59">
        <v>-3127141444.32092</v>
      </c>
      <c r="I44" s="59">
        <v>102</v>
      </c>
      <c r="J44" s="59">
        <v>301</v>
      </c>
      <c r="K44" s="59">
        <v>0</v>
      </c>
      <c r="L44" s="59">
        <v>102</v>
      </c>
      <c r="M44" s="59">
        <v>301</v>
      </c>
      <c r="N44" s="59">
        <v>0</v>
      </c>
      <c r="O44" s="59">
        <v>0</v>
      </c>
      <c r="P44" s="59">
        <v>0</v>
      </c>
      <c r="Q44" s="59">
        <v>0</v>
      </c>
      <c r="R44" s="59">
        <v>2</v>
      </c>
      <c r="S44" s="59">
        <v>1</v>
      </c>
      <c r="T44" s="59">
        <f t="shared" si="50"/>
        <v>0</v>
      </c>
      <c r="U44" s="59">
        <f t="shared" si="1"/>
        <v>1</v>
      </c>
      <c r="V44" s="59">
        <f t="shared" si="2"/>
        <v>2</v>
      </c>
      <c r="W44" s="59">
        <f t="shared" si="3"/>
        <v>0</v>
      </c>
      <c r="X44" s="59">
        <f t="shared" si="4"/>
        <v>0</v>
      </c>
      <c r="Y44" s="59">
        <f t="shared" si="5"/>
        <v>2</v>
      </c>
      <c r="Z44" s="59">
        <f t="shared" si="6"/>
        <v>0</v>
      </c>
      <c r="AA44" s="59">
        <f t="shared" si="7"/>
        <v>0</v>
      </c>
      <c r="AB44" s="59">
        <f t="shared" si="8"/>
        <v>0</v>
      </c>
      <c r="AC44" s="59">
        <f t="shared" si="9"/>
        <v>0</v>
      </c>
      <c r="AD44" s="166">
        <f t="shared" si="51"/>
        <v>0</v>
      </c>
      <c r="AE44" s="169">
        <f t="shared" si="10"/>
        <v>0</v>
      </c>
      <c r="AF44" s="169">
        <f t="shared" si="11"/>
        <v>0</v>
      </c>
      <c r="AG44" s="169">
        <f t="shared" si="12"/>
        <v>0</v>
      </c>
      <c r="AH44" s="169">
        <f t="shared" si="13"/>
        <v>1</v>
      </c>
      <c r="AI44" s="169">
        <f t="shared" si="52"/>
        <v>0</v>
      </c>
      <c r="AJ44" s="169">
        <f t="shared" si="14"/>
        <v>0</v>
      </c>
      <c r="AK44" s="169">
        <f t="shared" si="15"/>
        <v>0</v>
      </c>
      <c r="AL44" s="169">
        <f t="shared" si="16"/>
        <v>1</v>
      </c>
      <c r="AM44" s="169">
        <f t="shared" si="17"/>
        <v>1</v>
      </c>
      <c r="AN44" s="169">
        <f t="shared" si="18"/>
        <v>2</v>
      </c>
      <c r="AO44" s="169">
        <f t="shared" si="19"/>
        <v>0</v>
      </c>
      <c r="AP44" s="169">
        <f t="shared" si="20"/>
        <v>1</v>
      </c>
      <c r="AQ44" s="169">
        <f t="shared" si="21"/>
        <v>0</v>
      </c>
      <c r="AR44" s="169">
        <f t="shared" si="22"/>
        <v>1</v>
      </c>
      <c r="AS44" s="169">
        <f t="shared" si="23"/>
        <v>0</v>
      </c>
      <c r="AT44" s="169">
        <f t="shared" si="24"/>
        <v>0</v>
      </c>
      <c r="AU44" s="169">
        <f t="shared" si="25"/>
        <v>1</v>
      </c>
      <c r="AV44" s="169">
        <f t="shared" si="26"/>
        <v>0</v>
      </c>
      <c r="AW44" s="169">
        <f t="shared" si="27"/>
        <v>0</v>
      </c>
      <c r="AX44" s="169">
        <f t="shared" si="28"/>
        <v>0</v>
      </c>
      <c r="AY44" s="169">
        <f t="shared" si="29"/>
        <v>0</v>
      </c>
      <c r="AZ44" s="169">
        <f t="shared" si="30"/>
        <v>0</v>
      </c>
      <c r="BA44" s="169">
        <f t="shared" si="31"/>
        <v>0</v>
      </c>
      <c r="BB44" s="169">
        <f t="shared" si="32"/>
        <v>1</v>
      </c>
      <c r="BC44" s="169">
        <f t="shared" si="33"/>
        <v>0</v>
      </c>
      <c r="BD44" s="169">
        <f t="shared" si="34"/>
        <v>1</v>
      </c>
      <c r="BE44" s="169">
        <f t="shared" si="35"/>
        <v>0</v>
      </c>
      <c r="BF44" s="169">
        <f t="shared" si="36"/>
        <v>0</v>
      </c>
      <c r="BG44" s="169">
        <f t="shared" si="37"/>
        <v>0</v>
      </c>
      <c r="BH44" s="169">
        <f t="shared" si="38"/>
        <v>0</v>
      </c>
      <c r="BI44" s="169">
        <f t="shared" si="39"/>
        <v>0</v>
      </c>
      <c r="BJ44" s="169">
        <f t="shared" si="40"/>
        <v>0</v>
      </c>
      <c r="BK44" s="167">
        <f t="shared" si="41"/>
        <v>0</v>
      </c>
      <c r="BL44" s="169">
        <f t="shared" si="42"/>
        <v>0</v>
      </c>
      <c r="BM44" s="169">
        <f t="shared" si="43"/>
        <v>1</v>
      </c>
      <c r="BN44" s="169">
        <f t="shared" si="44"/>
        <v>0</v>
      </c>
      <c r="BO44" s="169">
        <f t="shared" si="45"/>
        <v>1</v>
      </c>
      <c r="BP44" s="36">
        <f t="shared" si="46"/>
        <v>0</v>
      </c>
      <c r="BQ44">
        <f t="shared" si="47"/>
        <v>4</v>
      </c>
      <c r="BR44" s="36">
        <f t="shared" si="48"/>
        <v>0</v>
      </c>
      <c r="BS44" t="e">
        <f t="shared" si="49"/>
        <v>#N/A</v>
      </c>
    </row>
    <row r="45" spans="1:71">
      <c r="A45" s="59">
        <v>207</v>
      </c>
      <c r="B45" s="59">
        <v>132121</v>
      </c>
      <c r="C45" s="160">
        <v>11249999.952103401</v>
      </c>
      <c r="D45" s="59">
        <v>7432142.75</v>
      </c>
      <c r="E45" s="59">
        <v>7432142.75</v>
      </c>
      <c r="F45" s="59">
        <v>3817857.2021034099</v>
      </c>
      <c r="G45" s="59">
        <v>0</v>
      </c>
      <c r="H45" s="59">
        <v>-3111377158.34517</v>
      </c>
      <c r="I45" s="59">
        <v>0</v>
      </c>
      <c r="J45" s="59">
        <v>0</v>
      </c>
      <c r="K45" s="59">
        <v>0</v>
      </c>
      <c r="L45" s="59">
        <v>202</v>
      </c>
      <c r="M45" s="59">
        <v>0</v>
      </c>
      <c r="N45" s="59">
        <v>0</v>
      </c>
      <c r="O45" s="59">
        <v>0</v>
      </c>
      <c r="P45" s="59">
        <v>0</v>
      </c>
      <c r="Q45" s="59">
        <v>0</v>
      </c>
      <c r="R45" s="59">
        <v>2</v>
      </c>
      <c r="S45" s="59">
        <v>0</v>
      </c>
      <c r="T45" s="59">
        <f t="shared" si="50"/>
        <v>0</v>
      </c>
      <c r="U45" s="59">
        <f t="shared" si="1"/>
        <v>1</v>
      </c>
      <c r="V45" s="59">
        <f t="shared" si="2"/>
        <v>0</v>
      </c>
      <c r="W45" s="59">
        <f t="shared" si="3"/>
        <v>0</v>
      </c>
      <c r="X45" s="59">
        <f t="shared" si="4"/>
        <v>0</v>
      </c>
      <c r="Y45" s="59">
        <f t="shared" si="5"/>
        <v>0</v>
      </c>
      <c r="Z45" s="59">
        <f t="shared" si="6"/>
        <v>0</v>
      </c>
      <c r="AA45" s="59">
        <f t="shared" si="7"/>
        <v>0</v>
      </c>
      <c r="AB45" s="59">
        <f t="shared" si="8"/>
        <v>0</v>
      </c>
      <c r="AC45" s="59">
        <f t="shared" si="9"/>
        <v>0</v>
      </c>
      <c r="AD45" s="166">
        <f t="shared" si="51"/>
        <v>0</v>
      </c>
      <c r="AE45" s="169">
        <f t="shared" si="10"/>
        <v>0</v>
      </c>
      <c r="AF45" s="169">
        <f t="shared" si="11"/>
        <v>0</v>
      </c>
      <c r="AG45" s="169">
        <f t="shared" si="12"/>
        <v>0</v>
      </c>
      <c r="AH45" s="169">
        <f t="shared" si="13"/>
        <v>1</v>
      </c>
      <c r="AI45" s="169">
        <f t="shared" si="52"/>
        <v>0</v>
      </c>
      <c r="AJ45" s="169">
        <f t="shared" si="14"/>
        <v>0</v>
      </c>
      <c r="AK45" s="169">
        <f t="shared" si="15"/>
        <v>0</v>
      </c>
      <c r="AL45" s="169">
        <f t="shared" si="16"/>
        <v>1</v>
      </c>
      <c r="AM45" s="169">
        <f t="shared" si="17"/>
        <v>0</v>
      </c>
      <c r="AN45" s="169">
        <f t="shared" si="18"/>
        <v>0</v>
      </c>
      <c r="AO45" s="169">
        <f t="shared" si="19"/>
        <v>1</v>
      </c>
      <c r="AP45" s="169">
        <f t="shared" si="20"/>
        <v>0</v>
      </c>
      <c r="AQ45" s="169">
        <f t="shared" si="21"/>
        <v>0</v>
      </c>
      <c r="AR45" s="169">
        <f t="shared" si="22"/>
        <v>0</v>
      </c>
      <c r="AS45" s="169">
        <f t="shared" si="23"/>
        <v>0</v>
      </c>
      <c r="AT45" s="169">
        <f t="shared" si="24"/>
        <v>0</v>
      </c>
      <c r="AU45" s="169">
        <f t="shared" si="25"/>
        <v>0</v>
      </c>
      <c r="AV45" s="169">
        <f t="shared" si="26"/>
        <v>1</v>
      </c>
      <c r="AW45" s="169">
        <f t="shared" si="27"/>
        <v>0</v>
      </c>
      <c r="AX45" s="169">
        <f t="shared" si="28"/>
        <v>0</v>
      </c>
      <c r="AY45" s="169">
        <f t="shared" si="29"/>
        <v>0</v>
      </c>
      <c r="AZ45" s="169">
        <f t="shared" si="30"/>
        <v>0</v>
      </c>
      <c r="BA45" s="169">
        <f t="shared" si="31"/>
        <v>0</v>
      </c>
      <c r="BB45" s="169">
        <f t="shared" si="32"/>
        <v>1</v>
      </c>
      <c r="BC45" s="169">
        <f t="shared" si="33"/>
        <v>0</v>
      </c>
      <c r="BD45" s="169">
        <f t="shared" si="34"/>
        <v>1</v>
      </c>
      <c r="BE45" s="169">
        <f t="shared" si="35"/>
        <v>0</v>
      </c>
      <c r="BF45" s="169">
        <f t="shared" si="36"/>
        <v>0</v>
      </c>
      <c r="BG45" s="169">
        <f t="shared" si="37"/>
        <v>0</v>
      </c>
      <c r="BH45" s="169">
        <f t="shared" si="38"/>
        <v>0</v>
      </c>
      <c r="BI45" s="169">
        <f t="shared" si="39"/>
        <v>0</v>
      </c>
      <c r="BJ45" s="169">
        <f t="shared" si="40"/>
        <v>0</v>
      </c>
      <c r="BK45" s="167">
        <f t="shared" si="41"/>
        <v>0</v>
      </c>
      <c r="BL45" s="169">
        <f t="shared" si="42"/>
        <v>0</v>
      </c>
      <c r="BM45" s="169">
        <f t="shared" si="43"/>
        <v>1</v>
      </c>
      <c r="BN45" s="169">
        <f t="shared" si="44"/>
        <v>1</v>
      </c>
      <c r="BO45" s="169">
        <f t="shared" si="45"/>
        <v>0</v>
      </c>
      <c r="BP45" s="36">
        <f t="shared" si="46"/>
        <v>0</v>
      </c>
      <c r="BQ45">
        <f t="shared" si="47"/>
        <v>0</v>
      </c>
      <c r="BR45" s="36">
        <f t="shared" si="48"/>
        <v>0</v>
      </c>
      <c r="BS45" t="e">
        <f t="shared" si="49"/>
        <v>#N/A</v>
      </c>
    </row>
    <row r="46" spans="1:71">
      <c r="A46" s="59">
        <v>267</v>
      </c>
      <c r="B46" s="59">
        <v>161191</v>
      </c>
      <c r="C46" s="160">
        <v>11250000.251457101</v>
      </c>
      <c r="D46" s="59">
        <v>5443750</v>
      </c>
      <c r="E46" s="59">
        <v>5443750</v>
      </c>
      <c r="F46" s="59">
        <v>5806250.2514570998</v>
      </c>
      <c r="G46" s="59">
        <v>575</v>
      </c>
      <c r="H46" s="59">
        <v>-4023395064.4768</v>
      </c>
      <c r="I46" s="59">
        <v>0</v>
      </c>
      <c r="J46" s="59">
        <v>0</v>
      </c>
      <c r="K46" s="59">
        <v>0</v>
      </c>
      <c r="L46" s="59">
        <v>405</v>
      </c>
      <c r="M46" s="59">
        <v>403</v>
      </c>
      <c r="N46" s="59">
        <v>801</v>
      </c>
      <c r="O46" s="59">
        <v>0</v>
      </c>
      <c r="P46" s="59">
        <v>0</v>
      </c>
      <c r="Q46" s="59">
        <v>0</v>
      </c>
      <c r="R46" s="59">
        <v>2</v>
      </c>
      <c r="S46" s="59">
        <v>0</v>
      </c>
      <c r="T46" s="59">
        <f t="shared" si="50"/>
        <v>1</v>
      </c>
      <c r="U46" s="59">
        <f t="shared" si="1"/>
        <v>0</v>
      </c>
      <c r="V46" s="59">
        <f t="shared" si="2"/>
        <v>0</v>
      </c>
      <c r="W46" s="59">
        <f t="shared" si="3"/>
        <v>1</v>
      </c>
      <c r="X46" s="59">
        <f t="shared" si="4"/>
        <v>1</v>
      </c>
      <c r="Y46" s="59">
        <f t="shared" si="5"/>
        <v>0</v>
      </c>
      <c r="Z46" s="59">
        <f t="shared" si="6"/>
        <v>0</v>
      </c>
      <c r="AA46" s="59">
        <f t="shared" si="7"/>
        <v>0</v>
      </c>
      <c r="AB46" s="59">
        <f t="shared" si="8"/>
        <v>0</v>
      </c>
      <c r="AC46" s="59">
        <f t="shared" si="9"/>
        <v>0</v>
      </c>
      <c r="AD46" s="166">
        <f t="shared" si="51"/>
        <v>0</v>
      </c>
      <c r="AE46" s="169">
        <f t="shared" si="10"/>
        <v>0</v>
      </c>
      <c r="AF46" s="169">
        <f t="shared" si="11"/>
        <v>0</v>
      </c>
      <c r="AG46" s="169">
        <f t="shared" si="12"/>
        <v>0</v>
      </c>
      <c r="AH46" s="169">
        <f t="shared" si="13"/>
        <v>1</v>
      </c>
      <c r="AI46" s="169">
        <f t="shared" si="52"/>
        <v>0</v>
      </c>
      <c r="AJ46" s="169">
        <f t="shared" si="14"/>
        <v>0</v>
      </c>
      <c r="AK46" s="169">
        <f t="shared" si="15"/>
        <v>0</v>
      </c>
      <c r="AL46" s="169">
        <f t="shared" si="16"/>
        <v>1</v>
      </c>
      <c r="AM46" s="169">
        <f t="shared" si="17"/>
        <v>0</v>
      </c>
      <c r="AN46" s="169">
        <f t="shared" si="18"/>
        <v>0</v>
      </c>
      <c r="AO46" s="169">
        <f t="shared" si="19"/>
        <v>1</v>
      </c>
      <c r="AP46" s="169">
        <f t="shared" si="20"/>
        <v>0</v>
      </c>
      <c r="AQ46" s="169">
        <f t="shared" si="21"/>
        <v>0</v>
      </c>
      <c r="AR46" s="169">
        <f t="shared" si="22"/>
        <v>0</v>
      </c>
      <c r="AS46" s="169">
        <f t="shared" si="23"/>
        <v>0</v>
      </c>
      <c r="AT46" s="169">
        <f t="shared" si="24"/>
        <v>0</v>
      </c>
      <c r="AU46" s="169">
        <f t="shared" si="25"/>
        <v>0</v>
      </c>
      <c r="AV46" s="169">
        <f t="shared" si="26"/>
        <v>1</v>
      </c>
      <c r="AW46" s="169">
        <f t="shared" si="27"/>
        <v>1</v>
      </c>
      <c r="AX46" s="169">
        <f t="shared" si="28"/>
        <v>0</v>
      </c>
      <c r="AY46" s="169">
        <f t="shared" si="29"/>
        <v>1</v>
      </c>
      <c r="AZ46" s="169">
        <f t="shared" si="30"/>
        <v>0</v>
      </c>
      <c r="BA46" s="169">
        <f t="shared" si="31"/>
        <v>1</v>
      </c>
      <c r="BB46" s="169">
        <f t="shared" si="32"/>
        <v>0</v>
      </c>
      <c r="BC46" s="169">
        <f t="shared" si="33"/>
        <v>1</v>
      </c>
      <c r="BD46" s="169">
        <f t="shared" si="34"/>
        <v>0</v>
      </c>
      <c r="BE46" s="169">
        <f t="shared" si="35"/>
        <v>0</v>
      </c>
      <c r="BF46" s="169">
        <f t="shared" si="36"/>
        <v>0</v>
      </c>
      <c r="BG46" s="169">
        <f t="shared" si="37"/>
        <v>0</v>
      </c>
      <c r="BH46" s="169">
        <f t="shared" si="38"/>
        <v>0</v>
      </c>
      <c r="BI46" s="169">
        <f t="shared" si="39"/>
        <v>1</v>
      </c>
      <c r="BJ46" s="169">
        <f t="shared" si="40"/>
        <v>0</v>
      </c>
      <c r="BK46" s="167">
        <f t="shared" si="41"/>
        <v>0</v>
      </c>
      <c r="BL46" s="169">
        <f t="shared" si="42"/>
        <v>0</v>
      </c>
      <c r="BM46" s="169">
        <f t="shared" si="43"/>
        <v>1</v>
      </c>
      <c r="BN46" s="169">
        <f t="shared" si="44"/>
        <v>1</v>
      </c>
      <c r="BO46" s="169">
        <f t="shared" si="45"/>
        <v>0</v>
      </c>
      <c r="BP46" s="36">
        <f t="shared" si="46"/>
        <v>0</v>
      </c>
      <c r="BQ46">
        <f t="shared" si="47"/>
        <v>0</v>
      </c>
      <c r="BR46" s="36">
        <f t="shared" si="48"/>
        <v>1</v>
      </c>
      <c r="BS46" s="36" t="e">
        <f t="shared" si="49"/>
        <v>#N/A</v>
      </c>
    </row>
    <row r="47" spans="1:71">
      <c r="A47" s="59">
        <v>215</v>
      </c>
      <c r="B47" s="59">
        <v>132251</v>
      </c>
      <c r="C47" s="160">
        <v>11428571.3799146</v>
      </c>
      <c r="D47" s="59">
        <v>9321429</v>
      </c>
      <c r="E47" s="59">
        <v>9321429</v>
      </c>
      <c r="F47" s="59">
        <v>2107142.3799145799</v>
      </c>
      <c r="G47" s="59">
        <v>378.57142639160202</v>
      </c>
      <c r="H47" s="59">
        <v>-3331841125.7308402</v>
      </c>
      <c r="I47" s="59">
        <v>102</v>
      </c>
      <c r="J47" s="59">
        <v>0</v>
      </c>
      <c r="K47" s="59">
        <v>0</v>
      </c>
      <c r="L47" s="59">
        <v>102</v>
      </c>
      <c r="M47" s="59">
        <v>0</v>
      </c>
      <c r="N47" s="59">
        <v>0</v>
      </c>
      <c r="O47" s="59">
        <v>0</v>
      </c>
      <c r="P47" s="59">
        <v>0</v>
      </c>
      <c r="Q47" s="59">
        <v>0</v>
      </c>
      <c r="R47" s="59">
        <v>2</v>
      </c>
      <c r="S47" s="59">
        <v>1</v>
      </c>
      <c r="T47" s="59">
        <f t="shared" si="50"/>
        <v>0</v>
      </c>
      <c r="U47" s="59">
        <f t="shared" si="1"/>
        <v>0</v>
      </c>
      <c r="V47" s="59">
        <f t="shared" si="2"/>
        <v>2</v>
      </c>
      <c r="W47" s="59">
        <f t="shared" si="3"/>
        <v>0</v>
      </c>
      <c r="X47" s="59">
        <f t="shared" si="4"/>
        <v>0</v>
      </c>
      <c r="Y47" s="59">
        <f t="shared" si="5"/>
        <v>0</v>
      </c>
      <c r="Z47" s="59">
        <f t="shared" si="6"/>
        <v>0</v>
      </c>
      <c r="AA47" s="59">
        <f t="shared" si="7"/>
        <v>0</v>
      </c>
      <c r="AB47" s="59">
        <f t="shared" si="8"/>
        <v>0</v>
      </c>
      <c r="AC47" s="59">
        <f t="shared" si="9"/>
        <v>0</v>
      </c>
      <c r="AD47" s="166">
        <f t="shared" si="51"/>
        <v>0</v>
      </c>
      <c r="AE47" s="169">
        <f t="shared" si="10"/>
        <v>0</v>
      </c>
      <c r="AF47" s="169">
        <f t="shared" si="11"/>
        <v>0</v>
      </c>
      <c r="AG47" s="169">
        <f t="shared" si="12"/>
        <v>0</v>
      </c>
      <c r="AH47" s="169">
        <f t="shared" si="13"/>
        <v>1</v>
      </c>
      <c r="AI47" s="169">
        <f t="shared" si="52"/>
        <v>0</v>
      </c>
      <c r="AJ47" s="169">
        <f t="shared" si="14"/>
        <v>0</v>
      </c>
      <c r="AK47" s="169">
        <f t="shared" si="15"/>
        <v>0</v>
      </c>
      <c r="AL47" s="169">
        <f t="shared" si="16"/>
        <v>1</v>
      </c>
      <c r="AM47" s="169">
        <f t="shared" si="17"/>
        <v>1</v>
      </c>
      <c r="AN47" s="169">
        <f t="shared" si="18"/>
        <v>0</v>
      </c>
      <c r="AO47" s="169">
        <f t="shared" si="19"/>
        <v>1</v>
      </c>
      <c r="AP47" s="169">
        <f t="shared" si="20"/>
        <v>1</v>
      </c>
      <c r="AQ47" s="169">
        <f t="shared" si="21"/>
        <v>0</v>
      </c>
      <c r="AR47" s="169">
        <f t="shared" si="22"/>
        <v>0</v>
      </c>
      <c r="AS47" s="169">
        <f t="shared" si="23"/>
        <v>0</v>
      </c>
      <c r="AT47" s="169">
        <f t="shared" si="24"/>
        <v>0</v>
      </c>
      <c r="AU47" s="169">
        <f t="shared" si="25"/>
        <v>0</v>
      </c>
      <c r="AV47" s="169">
        <f t="shared" si="26"/>
        <v>1</v>
      </c>
      <c r="AW47" s="169">
        <f t="shared" si="27"/>
        <v>0</v>
      </c>
      <c r="AX47" s="169">
        <f t="shared" si="28"/>
        <v>0</v>
      </c>
      <c r="AY47" s="169">
        <f t="shared" si="29"/>
        <v>0</v>
      </c>
      <c r="AZ47" s="169">
        <f t="shared" si="30"/>
        <v>0</v>
      </c>
      <c r="BA47" s="169">
        <f t="shared" si="31"/>
        <v>0</v>
      </c>
      <c r="BB47" s="169">
        <f t="shared" si="32"/>
        <v>1</v>
      </c>
      <c r="BC47" s="169">
        <f t="shared" si="33"/>
        <v>0</v>
      </c>
      <c r="BD47" s="169">
        <f t="shared" si="34"/>
        <v>1</v>
      </c>
      <c r="BE47" s="169">
        <f t="shared" si="35"/>
        <v>0</v>
      </c>
      <c r="BF47" s="169">
        <f t="shared" si="36"/>
        <v>0</v>
      </c>
      <c r="BG47" s="169">
        <f t="shared" si="37"/>
        <v>0</v>
      </c>
      <c r="BH47" s="169">
        <f t="shared" si="38"/>
        <v>0</v>
      </c>
      <c r="BI47" s="169">
        <f t="shared" si="39"/>
        <v>0</v>
      </c>
      <c r="BJ47" s="169">
        <f t="shared" si="40"/>
        <v>0</v>
      </c>
      <c r="BK47" s="167">
        <f t="shared" si="41"/>
        <v>0</v>
      </c>
      <c r="BL47" s="169">
        <f t="shared" si="42"/>
        <v>0</v>
      </c>
      <c r="BM47" s="169">
        <f t="shared" si="43"/>
        <v>1</v>
      </c>
      <c r="BN47" s="169">
        <f t="shared" si="44"/>
        <v>0</v>
      </c>
      <c r="BO47" s="169">
        <f t="shared" si="45"/>
        <v>1</v>
      </c>
      <c r="BP47" s="36">
        <f t="shared" si="46"/>
        <v>0</v>
      </c>
      <c r="BQ47">
        <f t="shared" si="47"/>
        <v>0</v>
      </c>
      <c r="BR47" s="36">
        <f t="shared" si="48"/>
        <v>0</v>
      </c>
      <c r="BS47" t="e">
        <f t="shared" si="49"/>
        <v>#N/A</v>
      </c>
    </row>
    <row r="48" spans="1:71">
      <c r="A48" s="59">
        <v>229</v>
      </c>
      <c r="B48" s="59">
        <v>151151</v>
      </c>
      <c r="C48" s="160">
        <v>11688311.977840099</v>
      </c>
      <c r="D48" s="59">
        <v>2148051.9375</v>
      </c>
      <c r="E48" s="59">
        <v>3654545.4375</v>
      </c>
      <c r="F48" s="59">
        <v>8033766.5403400799</v>
      </c>
      <c r="G48" s="59">
        <v>33.7662353515625</v>
      </c>
      <c r="H48" s="59">
        <v>-3729900215.2048998</v>
      </c>
      <c r="I48" s="59">
        <v>0</v>
      </c>
      <c r="J48" s="59">
        <v>0</v>
      </c>
      <c r="K48" s="59">
        <v>0</v>
      </c>
      <c r="L48" s="59">
        <v>101</v>
      </c>
      <c r="M48" s="59">
        <v>0</v>
      </c>
      <c r="N48" s="59">
        <v>0</v>
      </c>
      <c r="O48" s="59">
        <v>202</v>
      </c>
      <c r="P48" s="59">
        <v>302</v>
      </c>
      <c r="Q48" s="59">
        <v>102</v>
      </c>
      <c r="R48" s="59">
        <v>2</v>
      </c>
      <c r="S48" s="59">
        <v>1</v>
      </c>
      <c r="T48" s="59">
        <f t="shared" si="50"/>
        <v>0</v>
      </c>
      <c r="U48" s="59">
        <f t="shared" si="1"/>
        <v>1</v>
      </c>
      <c r="V48" s="59">
        <f t="shared" si="2"/>
        <v>0</v>
      </c>
      <c r="W48" s="59">
        <f t="shared" si="3"/>
        <v>0</v>
      </c>
      <c r="X48" s="59">
        <f t="shared" si="4"/>
        <v>0</v>
      </c>
      <c r="Y48" s="59">
        <f t="shared" si="5"/>
        <v>1</v>
      </c>
      <c r="Z48" s="59">
        <f t="shared" si="6"/>
        <v>0</v>
      </c>
      <c r="AA48" s="59">
        <f t="shared" si="7"/>
        <v>1</v>
      </c>
      <c r="AB48" s="59">
        <f t="shared" si="8"/>
        <v>0</v>
      </c>
      <c r="AC48" s="59">
        <f t="shared" si="9"/>
        <v>0</v>
      </c>
      <c r="AD48" s="166">
        <f t="shared" si="51"/>
        <v>1</v>
      </c>
      <c r="AE48" s="169">
        <f t="shared" si="10"/>
        <v>1</v>
      </c>
      <c r="AF48" s="169">
        <f t="shared" si="11"/>
        <v>0</v>
      </c>
      <c r="AG48" s="169">
        <f t="shared" si="12"/>
        <v>0</v>
      </c>
      <c r="AH48" s="169">
        <f t="shared" si="13"/>
        <v>1</v>
      </c>
      <c r="AI48" s="169">
        <f t="shared" si="52"/>
        <v>0</v>
      </c>
      <c r="AJ48" s="169">
        <f t="shared" si="14"/>
        <v>0</v>
      </c>
      <c r="AK48" s="169">
        <f t="shared" si="15"/>
        <v>1</v>
      </c>
      <c r="AL48" s="169">
        <f t="shared" si="16"/>
        <v>0</v>
      </c>
      <c r="AM48" s="169">
        <f t="shared" si="17"/>
        <v>0</v>
      </c>
      <c r="AN48" s="169">
        <f t="shared" si="18"/>
        <v>0</v>
      </c>
      <c r="AO48" s="169">
        <f t="shared" si="19"/>
        <v>1</v>
      </c>
      <c r="AP48" s="169">
        <f t="shared" si="20"/>
        <v>0</v>
      </c>
      <c r="AQ48" s="169">
        <f t="shared" si="21"/>
        <v>0</v>
      </c>
      <c r="AR48" s="169">
        <f t="shared" si="22"/>
        <v>0</v>
      </c>
      <c r="AS48" s="169">
        <f t="shared" si="23"/>
        <v>0</v>
      </c>
      <c r="AT48" s="169">
        <f t="shared" si="24"/>
        <v>0</v>
      </c>
      <c r="AU48" s="169">
        <f t="shared" si="25"/>
        <v>0</v>
      </c>
      <c r="AV48" s="169">
        <f t="shared" si="26"/>
        <v>1</v>
      </c>
      <c r="AW48" s="169">
        <f t="shared" si="27"/>
        <v>0</v>
      </c>
      <c r="AX48" s="169">
        <f t="shared" si="28"/>
        <v>0</v>
      </c>
      <c r="AY48" s="169">
        <f t="shared" si="29"/>
        <v>0</v>
      </c>
      <c r="AZ48" s="169">
        <f t="shared" si="30"/>
        <v>0</v>
      </c>
      <c r="BA48" s="169">
        <f t="shared" si="31"/>
        <v>0</v>
      </c>
      <c r="BB48" s="169">
        <f t="shared" si="32"/>
        <v>1</v>
      </c>
      <c r="BC48" s="169">
        <f t="shared" si="33"/>
        <v>0</v>
      </c>
      <c r="BD48" s="169">
        <f t="shared" si="34"/>
        <v>1</v>
      </c>
      <c r="BE48" s="169">
        <f t="shared" si="35"/>
        <v>0</v>
      </c>
      <c r="BF48" s="169">
        <f t="shared" si="36"/>
        <v>0</v>
      </c>
      <c r="BG48" s="169">
        <f t="shared" si="37"/>
        <v>0</v>
      </c>
      <c r="BH48" s="169">
        <f t="shared" si="38"/>
        <v>0</v>
      </c>
      <c r="BI48" s="169">
        <f t="shared" si="39"/>
        <v>0</v>
      </c>
      <c r="BJ48" s="169">
        <f t="shared" si="40"/>
        <v>0</v>
      </c>
      <c r="BK48" s="167">
        <f t="shared" si="41"/>
        <v>0</v>
      </c>
      <c r="BL48" s="169">
        <f t="shared" si="42"/>
        <v>0</v>
      </c>
      <c r="BM48" s="169">
        <f t="shared" si="43"/>
        <v>1</v>
      </c>
      <c r="BN48" s="169">
        <f t="shared" si="44"/>
        <v>0</v>
      </c>
      <c r="BO48" s="169">
        <f t="shared" si="45"/>
        <v>1</v>
      </c>
      <c r="BP48" s="36">
        <f t="shared" si="46"/>
        <v>1</v>
      </c>
      <c r="BQ48">
        <f t="shared" si="47"/>
        <v>0</v>
      </c>
      <c r="BR48" s="36">
        <f t="shared" si="48"/>
        <v>0</v>
      </c>
      <c r="BS48" t="e">
        <f t="shared" si="49"/>
        <v>#N/A</v>
      </c>
    </row>
    <row r="49" spans="1:71">
      <c r="A49" s="59">
        <v>175</v>
      </c>
      <c r="B49" s="59">
        <v>122241</v>
      </c>
      <c r="C49" s="160">
        <v>11710714.2358562</v>
      </c>
      <c r="D49" s="59">
        <v>30392857.5</v>
      </c>
      <c r="E49" s="59">
        <v>32964286</v>
      </c>
      <c r="F49" s="59">
        <v>-21253571.764143799</v>
      </c>
      <c r="G49" s="59">
        <v>114.28571319580099</v>
      </c>
      <c r="H49" s="59">
        <v>-2672683587.2351298</v>
      </c>
      <c r="I49" s="59">
        <v>0</v>
      </c>
      <c r="J49" s="59">
        <v>0</v>
      </c>
      <c r="K49" s="59">
        <v>0</v>
      </c>
      <c r="L49" s="59">
        <v>403</v>
      </c>
      <c r="M49" s="59">
        <v>406</v>
      </c>
      <c r="N49" s="59">
        <v>0</v>
      </c>
      <c r="O49" s="59">
        <v>0</v>
      </c>
      <c r="P49" s="59">
        <v>0</v>
      </c>
      <c r="Q49" s="59">
        <v>0</v>
      </c>
      <c r="R49" s="59">
        <v>2</v>
      </c>
      <c r="S49" s="59">
        <v>1</v>
      </c>
      <c r="T49" s="59">
        <f t="shared" si="50"/>
        <v>1</v>
      </c>
      <c r="U49" s="59">
        <f t="shared" si="1"/>
        <v>0</v>
      </c>
      <c r="V49" s="59">
        <f t="shared" si="2"/>
        <v>0</v>
      </c>
      <c r="W49" s="59">
        <f t="shared" si="3"/>
        <v>1</v>
      </c>
      <c r="X49" s="59">
        <f t="shared" si="4"/>
        <v>0</v>
      </c>
      <c r="Y49" s="59">
        <f t="shared" si="5"/>
        <v>0</v>
      </c>
      <c r="Z49" s="59">
        <f t="shared" si="6"/>
        <v>0</v>
      </c>
      <c r="AA49" s="59">
        <f t="shared" si="7"/>
        <v>0</v>
      </c>
      <c r="AB49" s="59">
        <f t="shared" si="8"/>
        <v>0</v>
      </c>
      <c r="AC49" s="59">
        <f t="shared" si="9"/>
        <v>0</v>
      </c>
      <c r="AD49" s="166">
        <f t="shared" si="51"/>
        <v>0</v>
      </c>
      <c r="AE49" s="169">
        <f t="shared" si="10"/>
        <v>0</v>
      </c>
      <c r="AF49" s="169">
        <f t="shared" si="11"/>
        <v>0</v>
      </c>
      <c r="AG49" s="169">
        <f t="shared" si="12"/>
        <v>0</v>
      </c>
      <c r="AH49" s="169">
        <f t="shared" si="13"/>
        <v>1</v>
      </c>
      <c r="AI49" s="169">
        <f t="shared" si="52"/>
        <v>0</v>
      </c>
      <c r="AJ49" s="169">
        <f t="shared" si="14"/>
        <v>0</v>
      </c>
      <c r="AK49" s="169">
        <f t="shared" si="15"/>
        <v>0</v>
      </c>
      <c r="AL49" s="169">
        <f t="shared" si="16"/>
        <v>1</v>
      </c>
      <c r="AM49" s="169">
        <f t="shared" si="17"/>
        <v>0</v>
      </c>
      <c r="AN49" s="169">
        <f t="shared" si="18"/>
        <v>0</v>
      </c>
      <c r="AO49" s="169">
        <f t="shared" si="19"/>
        <v>1</v>
      </c>
      <c r="AP49" s="169">
        <f t="shared" si="20"/>
        <v>0</v>
      </c>
      <c r="AQ49" s="169">
        <f t="shared" si="21"/>
        <v>0</v>
      </c>
      <c r="AR49" s="169">
        <f t="shared" si="22"/>
        <v>0</v>
      </c>
      <c r="AS49" s="169">
        <f t="shared" si="23"/>
        <v>0</v>
      </c>
      <c r="AT49" s="169">
        <f t="shared" si="24"/>
        <v>0</v>
      </c>
      <c r="AU49" s="169">
        <f t="shared" si="25"/>
        <v>0</v>
      </c>
      <c r="AV49" s="169">
        <f t="shared" si="26"/>
        <v>1</v>
      </c>
      <c r="AW49" s="169">
        <f t="shared" si="27"/>
        <v>1</v>
      </c>
      <c r="AX49" s="169">
        <f t="shared" si="28"/>
        <v>0</v>
      </c>
      <c r="AY49" s="169">
        <f t="shared" si="29"/>
        <v>1</v>
      </c>
      <c r="AZ49" s="169">
        <f t="shared" si="30"/>
        <v>0</v>
      </c>
      <c r="BA49" s="169">
        <f t="shared" si="31"/>
        <v>0</v>
      </c>
      <c r="BB49" s="169">
        <f t="shared" si="32"/>
        <v>1</v>
      </c>
      <c r="BC49" s="169">
        <f t="shared" si="33"/>
        <v>1</v>
      </c>
      <c r="BD49" s="169">
        <f t="shared" si="34"/>
        <v>0</v>
      </c>
      <c r="BE49" s="169">
        <f t="shared" si="35"/>
        <v>0</v>
      </c>
      <c r="BF49" s="169">
        <f t="shared" si="36"/>
        <v>0</v>
      </c>
      <c r="BG49" s="169">
        <f t="shared" si="37"/>
        <v>1</v>
      </c>
      <c r="BH49" s="169">
        <f t="shared" si="38"/>
        <v>0</v>
      </c>
      <c r="BI49" s="169">
        <f t="shared" si="39"/>
        <v>0</v>
      </c>
      <c r="BJ49" s="169">
        <f t="shared" si="40"/>
        <v>0</v>
      </c>
      <c r="BK49" s="167">
        <f t="shared" si="41"/>
        <v>0</v>
      </c>
      <c r="BL49" s="169">
        <f t="shared" si="42"/>
        <v>0</v>
      </c>
      <c r="BM49" s="169">
        <f t="shared" si="43"/>
        <v>1</v>
      </c>
      <c r="BN49" s="169">
        <f t="shared" si="44"/>
        <v>0</v>
      </c>
      <c r="BO49" s="169">
        <f t="shared" si="45"/>
        <v>1</v>
      </c>
      <c r="BP49" s="36">
        <f t="shared" si="46"/>
        <v>0</v>
      </c>
      <c r="BQ49">
        <f t="shared" si="47"/>
        <v>0</v>
      </c>
      <c r="BR49" s="36">
        <f t="shared" si="48"/>
        <v>1</v>
      </c>
      <c r="BS49" s="36" t="e">
        <f t="shared" si="49"/>
        <v>#N/A</v>
      </c>
    </row>
    <row r="50" spans="1:71">
      <c r="A50" s="59">
        <v>386</v>
      </c>
      <c r="B50" s="59">
        <v>222212</v>
      </c>
      <c r="C50" s="160">
        <v>11831103.877042999</v>
      </c>
      <c r="D50" s="59">
        <v>5873745.75</v>
      </c>
      <c r="E50" s="59">
        <v>7462374.5</v>
      </c>
      <c r="F50" s="59">
        <v>4368729.3770429902</v>
      </c>
      <c r="G50" s="59">
        <v>150.50167465210001</v>
      </c>
      <c r="H50" s="59">
        <v>-5764048331.8970098</v>
      </c>
      <c r="I50" s="59">
        <v>0</v>
      </c>
      <c r="J50" s="59">
        <v>0</v>
      </c>
      <c r="K50" s="59">
        <v>0</v>
      </c>
      <c r="L50" s="59">
        <v>101</v>
      </c>
      <c r="M50" s="59">
        <v>102</v>
      </c>
      <c r="N50" s="59">
        <v>0</v>
      </c>
      <c r="O50" s="59">
        <v>101</v>
      </c>
      <c r="P50" s="59">
        <v>102</v>
      </c>
      <c r="Q50" s="59">
        <v>0</v>
      </c>
      <c r="R50" s="59">
        <v>1</v>
      </c>
      <c r="S50" s="59">
        <v>0</v>
      </c>
      <c r="T50" s="59">
        <f t="shared" si="50"/>
        <v>0</v>
      </c>
      <c r="U50" s="59">
        <f t="shared" si="1"/>
        <v>0</v>
      </c>
      <c r="V50" s="59">
        <f t="shared" si="2"/>
        <v>0</v>
      </c>
      <c r="W50" s="59">
        <f t="shared" si="3"/>
        <v>0</v>
      </c>
      <c r="X50" s="59">
        <f t="shared" si="4"/>
        <v>0</v>
      </c>
      <c r="Y50" s="59">
        <f t="shared" si="5"/>
        <v>0</v>
      </c>
      <c r="Z50" s="59">
        <f t="shared" si="6"/>
        <v>0</v>
      </c>
      <c r="AA50" s="59">
        <f t="shared" si="7"/>
        <v>2</v>
      </c>
      <c r="AB50" s="59">
        <f t="shared" si="8"/>
        <v>0</v>
      </c>
      <c r="AC50" s="59">
        <f t="shared" si="9"/>
        <v>0</v>
      </c>
      <c r="AD50" s="166">
        <f t="shared" si="51"/>
        <v>2</v>
      </c>
      <c r="AE50" s="169">
        <f t="shared" si="10"/>
        <v>0</v>
      </c>
      <c r="AF50" s="169">
        <f t="shared" si="11"/>
        <v>1</v>
      </c>
      <c r="AG50" s="169">
        <f t="shared" si="12"/>
        <v>1</v>
      </c>
      <c r="AH50" s="169">
        <f t="shared" si="13"/>
        <v>0</v>
      </c>
      <c r="AI50" s="169">
        <f t="shared" si="52"/>
        <v>0</v>
      </c>
      <c r="AJ50" s="169">
        <f t="shared" si="14"/>
        <v>0</v>
      </c>
      <c r="AK50" s="169">
        <f t="shared" si="15"/>
        <v>0</v>
      </c>
      <c r="AL50" s="169">
        <f t="shared" si="16"/>
        <v>1</v>
      </c>
      <c r="AM50" s="169">
        <f t="shared" si="17"/>
        <v>0</v>
      </c>
      <c r="AN50" s="169">
        <f t="shared" si="18"/>
        <v>0</v>
      </c>
      <c r="AO50" s="169">
        <f t="shared" si="19"/>
        <v>1</v>
      </c>
      <c r="AP50" s="169">
        <f t="shared" si="20"/>
        <v>0</v>
      </c>
      <c r="AQ50" s="169">
        <f t="shared" si="21"/>
        <v>0</v>
      </c>
      <c r="AR50" s="169">
        <f t="shared" si="22"/>
        <v>0</v>
      </c>
      <c r="AS50" s="169">
        <f t="shared" si="23"/>
        <v>0</v>
      </c>
      <c r="AT50" s="169">
        <f t="shared" si="24"/>
        <v>0</v>
      </c>
      <c r="AU50" s="169">
        <f t="shared" si="25"/>
        <v>0</v>
      </c>
      <c r="AV50" s="169">
        <f t="shared" si="26"/>
        <v>1</v>
      </c>
      <c r="AW50" s="169">
        <f t="shared" si="27"/>
        <v>0</v>
      </c>
      <c r="AX50" s="169">
        <f t="shared" si="28"/>
        <v>0</v>
      </c>
      <c r="AY50" s="169">
        <f t="shared" si="29"/>
        <v>0</v>
      </c>
      <c r="AZ50" s="169">
        <f t="shared" si="30"/>
        <v>0</v>
      </c>
      <c r="BA50" s="169">
        <f t="shared" si="31"/>
        <v>0</v>
      </c>
      <c r="BB50" s="169">
        <f t="shared" si="32"/>
        <v>1</v>
      </c>
      <c r="BC50" s="169">
        <f t="shared" si="33"/>
        <v>0</v>
      </c>
      <c r="BD50" s="169">
        <f t="shared" si="34"/>
        <v>1</v>
      </c>
      <c r="BE50" s="169">
        <f t="shared" si="35"/>
        <v>0</v>
      </c>
      <c r="BF50" s="169">
        <f t="shared" si="36"/>
        <v>0</v>
      </c>
      <c r="BG50" s="169">
        <f t="shared" si="37"/>
        <v>0</v>
      </c>
      <c r="BH50" s="169">
        <f t="shared" si="38"/>
        <v>0</v>
      </c>
      <c r="BI50" s="169">
        <f t="shared" si="39"/>
        <v>0</v>
      </c>
      <c r="BJ50" s="169">
        <f t="shared" si="40"/>
        <v>0</v>
      </c>
      <c r="BK50" s="167">
        <f t="shared" si="41"/>
        <v>0</v>
      </c>
      <c r="BL50" s="169">
        <f t="shared" si="42"/>
        <v>1</v>
      </c>
      <c r="BM50" s="169">
        <f t="shared" si="43"/>
        <v>0</v>
      </c>
      <c r="BN50" s="169">
        <f t="shared" si="44"/>
        <v>1</v>
      </c>
      <c r="BO50" s="169">
        <f t="shared" si="45"/>
        <v>0</v>
      </c>
      <c r="BP50" s="36">
        <f t="shared" si="46"/>
        <v>1</v>
      </c>
      <c r="BQ50">
        <f t="shared" si="47"/>
        <v>0</v>
      </c>
      <c r="BR50" s="36">
        <f t="shared" si="48"/>
        <v>0</v>
      </c>
      <c r="BS50" t="e">
        <f t="shared" si="49"/>
        <v>#N/A</v>
      </c>
    </row>
    <row r="51" spans="1:71">
      <c r="A51" s="59">
        <v>363</v>
      </c>
      <c r="B51" s="59">
        <v>212241</v>
      </c>
      <c r="C51" s="160">
        <v>11836735.0034444</v>
      </c>
      <c r="D51" s="59">
        <v>2729592</v>
      </c>
      <c r="E51" s="59">
        <v>2729592</v>
      </c>
      <c r="F51" s="59">
        <v>9107143.0034443699</v>
      </c>
      <c r="G51" s="59">
        <v>163.26530456543</v>
      </c>
      <c r="H51" s="59">
        <v>-5391862704.6017799</v>
      </c>
      <c r="I51" s="59">
        <v>0</v>
      </c>
      <c r="J51" s="59">
        <v>0</v>
      </c>
      <c r="K51" s="59">
        <v>0</v>
      </c>
      <c r="L51" s="59">
        <v>101</v>
      </c>
      <c r="M51" s="59">
        <v>0</v>
      </c>
      <c r="N51" s="59">
        <v>0</v>
      </c>
      <c r="O51" s="59">
        <v>0</v>
      </c>
      <c r="P51" s="59">
        <v>0</v>
      </c>
      <c r="Q51" s="59">
        <v>0</v>
      </c>
      <c r="R51" s="59">
        <v>2</v>
      </c>
      <c r="S51" s="59">
        <v>1</v>
      </c>
      <c r="T51" s="59">
        <f t="shared" si="50"/>
        <v>0</v>
      </c>
      <c r="U51" s="59">
        <f t="shared" si="1"/>
        <v>0</v>
      </c>
      <c r="V51" s="59">
        <f t="shared" si="2"/>
        <v>0</v>
      </c>
      <c r="W51" s="59">
        <f t="shared" si="3"/>
        <v>0</v>
      </c>
      <c r="X51" s="59">
        <f t="shared" si="4"/>
        <v>0</v>
      </c>
      <c r="Y51" s="59">
        <f t="shared" si="5"/>
        <v>0</v>
      </c>
      <c r="Z51" s="59">
        <f t="shared" si="6"/>
        <v>0</v>
      </c>
      <c r="AA51" s="59">
        <f t="shared" si="7"/>
        <v>0</v>
      </c>
      <c r="AB51" s="59">
        <f t="shared" si="8"/>
        <v>0</v>
      </c>
      <c r="AC51" s="59">
        <f t="shared" si="9"/>
        <v>0</v>
      </c>
      <c r="AD51" s="166">
        <f t="shared" si="51"/>
        <v>1</v>
      </c>
      <c r="AE51" s="169">
        <f t="shared" si="10"/>
        <v>1</v>
      </c>
      <c r="AF51" s="169">
        <f t="shared" si="11"/>
        <v>0</v>
      </c>
      <c r="AG51" s="169">
        <f t="shared" si="12"/>
        <v>0</v>
      </c>
      <c r="AH51" s="169">
        <f t="shared" si="13"/>
        <v>1</v>
      </c>
      <c r="AI51" s="169">
        <f t="shared" si="52"/>
        <v>0</v>
      </c>
      <c r="AJ51" s="169">
        <f t="shared" si="14"/>
        <v>0</v>
      </c>
      <c r="AK51" s="169">
        <f t="shared" si="15"/>
        <v>0</v>
      </c>
      <c r="AL51" s="169">
        <f t="shared" si="16"/>
        <v>1</v>
      </c>
      <c r="AM51" s="169">
        <f t="shared" si="17"/>
        <v>0</v>
      </c>
      <c r="AN51" s="169">
        <f t="shared" si="18"/>
        <v>0</v>
      </c>
      <c r="AO51" s="169">
        <f t="shared" si="19"/>
        <v>1</v>
      </c>
      <c r="AP51" s="169">
        <f t="shared" si="20"/>
        <v>0</v>
      </c>
      <c r="AQ51" s="169">
        <f t="shared" si="21"/>
        <v>0</v>
      </c>
      <c r="AR51" s="169">
        <f t="shared" si="22"/>
        <v>0</v>
      </c>
      <c r="AS51" s="169">
        <f t="shared" si="23"/>
        <v>0</v>
      </c>
      <c r="AT51" s="169">
        <f t="shared" si="24"/>
        <v>0</v>
      </c>
      <c r="AU51" s="169">
        <f t="shared" si="25"/>
        <v>0</v>
      </c>
      <c r="AV51" s="169">
        <f t="shared" si="26"/>
        <v>1</v>
      </c>
      <c r="AW51" s="169">
        <f t="shared" si="27"/>
        <v>0</v>
      </c>
      <c r="AX51" s="169">
        <f t="shared" si="28"/>
        <v>0</v>
      </c>
      <c r="AY51" s="169">
        <f t="shared" si="29"/>
        <v>0</v>
      </c>
      <c r="AZ51" s="169">
        <f t="shared" si="30"/>
        <v>0</v>
      </c>
      <c r="BA51" s="169">
        <f t="shared" si="31"/>
        <v>0</v>
      </c>
      <c r="BB51" s="169">
        <f t="shared" si="32"/>
        <v>1</v>
      </c>
      <c r="BC51" s="169">
        <f t="shared" si="33"/>
        <v>0</v>
      </c>
      <c r="BD51" s="169">
        <f t="shared" si="34"/>
        <v>1</v>
      </c>
      <c r="BE51" s="169">
        <f t="shared" si="35"/>
        <v>0</v>
      </c>
      <c r="BF51" s="169">
        <f t="shared" si="36"/>
        <v>0</v>
      </c>
      <c r="BG51" s="169">
        <f t="shared" si="37"/>
        <v>0</v>
      </c>
      <c r="BH51" s="169">
        <f t="shared" si="38"/>
        <v>0</v>
      </c>
      <c r="BI51" s="169">
        <f t="shared" si="39"/>
        <v>0</v>
      </c>
      <c r="BJ51" s="169">
        <f t="shared" si="40"/>
        <v>0</v>
      </c>
      <c r="BK51" s="167">
        <f t="shared" si="41"/>
        <v>0</v>
      </c>
      <c r="BL51" s="169">
        <f t="shared" si="42"/>
        <v>0</v>
      </c>
      <c r="BM51" s="169">
        <f t="shared" si="43"/>
        <v>1</v>
      </c>
      <c r="BN51" s="169">
        <f t="shared" si="44"/>
        <v>0</v>
      </c>
      <c r="BO51" s="169">
        <f t="shared" si="45"/>
        <v>1</v>
      </c>
      <c r="BP51" s="36">
        <f t="shared" si="46"/>
        <v>1</v>
      </c>
      <c r="BQ51">
        <f t="shared" si="47"/>
        <v>0</v>
      </c>
      <c r="BR51" s="36">
        <f t="shared" si="48"/>
        <v>0</v>
      </c>
      <c r="BS51" t="e">
        <f t="shared" si="49"/>
        <v>#N/A</v>
      </c>
    </row>
    <row r="52" spans="1:71">
      <c r="A52" s="59">
        <v>268</v>
      </c>
      <c r="B52" s="59">
        <v>161211</v>
      </c>
      <c r="C52" s="160">
        <v>12000000</v>
      </c>
      <c r="D52" s="59">
        <v>3685000</v>
      </c>
      <c r="E52" s="59">
        <v>8505000</v>
      </c>
      <c r="F52" s="59">
        <v>3495000</v>
      </c>
      <c r="G52" s="59">
        <v>132</v>
      </c>
      <c r="H52" s="59">
        <v>-4025706314.72826</v>
      </c>
      <c r="I52" s="59">
        <v>0</v>
      </c>
      <c r="J52" s="59">
        <v>0</v>
      </c>
      <c r="K52" s="59">
        <v>0</v>
      </c>
      <c r="L52" s="59">
        <v>405</v>
      </c>
      <c r="M52" s="59">
        <v>801</v>
      </c>
      <c r="N52" s="59">
        <v>0</v>
      </c>
      <c r="O52" s="59">
        <v>0</v>
      </c>
      <c r="P52" s="59">
        <v>0</v>
      </c>
      <c r="Q52" s="59">
        <v>0</v>
      </c>
      <c r="R52" s="59">
        <v>2</v>
      </c>
      <c r="S52" s="59">
        <v>1</v>
      </c>
      <c r="T52" s="59">
        <f t="shared" si="50"/>
        <v>1</v>
      </c>
      <c r="U52" s="59">
        <f t="shared" si="1"/>
        <v>0</v>
      </c>
      <c r="V52" s="59">
        <f t="shared" si="2"/>
        <v>0</v>
      </c>
      <c r="W52" s="59">
        <f t="shared" si="3"/>
        <v>0</v>
      </c>
      <c r="X52" s="59">
        <f t="shared" si="4"/>
        <v>1</v>
      </c>
      <c r="Y52" s="59">
        <f t="shared" si="5"/>
        <v>0</v>
      </c>
      <c r="Z52" s="59">
        <f t="shared" si="6"/>
        <v>0</v>
      </c>
      <c r="AA52" s="59">
        <f t="shared" si="7"/>
        <v>0</v>
      </c>
      <c r="AB52" s="59">
        <f t="shared" si="8"/>
        <v>0</v>
      </c>
      <c r="AC52" s="59">
        <f t="shared" si="9"/>
        <v>0</v>
      </c>
      <c r="AD52" s="166">
        <f t="shared" si="51"/>
        <v>0</v>
      </c>
      <c r="AE52" s="169">
        <f t="shared" si="10"/>
        <v>0</v>
      </c>
      <c r="AF52" s="169">
        <f t="shared" si="11"/>
        <v>0</v>
      </c>
      <c r="AG52" s="169">
        <f t="shared" si="12"/>
        <v>0</v>
      </c>
      <c r="AH52" s="169">
        <f t="shared" si="13"/>
        <v>1</v>
      </c>
      <c r="AI52" s="169">
        <f t="shared" si="52"/>
        <v>0</v>
      </c>
      <c r="AJ52" s="169">
        <f t="shared" si="14"/>
        <v>0</v>
      </c>
      <c r="AK52" s="169">
        <f t="shared" si="15"/>
        <v>0</v>
      </c>
      <c r="AL52" s="169">
        <f t="shared" si="16"/>
        <v>1</v>
      </c>
      <c r="AM52" s="169">
        <f t="shared" si="17"/>
        <v>0</v>
      </c>
      <c r="AN52" s="169">
        <f t="shared" si="18"/>
        <v>0</v>
      </c>
      <c r="AO52" s="169">
        <f t="shared" si="19"/>
        <v>1</v>
      </c>
      <c r="AP52" s="169">
        <f t="shared" si="20"/>
        <v>0</v>
      </c>
      <c r="AQ52" s="169">
        <f t="shared" si="21"/>
        <v>0</v>
      </c>
      <c r="AR52" s="169">
        <f t="shared" si="22"/>
        <v>0</v>
      </c>
      <c r="AS52" s="169">
        <f t="shared" si="23"/>
        <v>0</v>
      </c>
      <c r="AT52" s="169">
        <f t="shared" si="24"/>
        <v>0</v>
      </c>
      <c r="AU52" s="169">
        <f t="shared" si="25"/>
        <v>0</v>
      </c>
      <c r="AV52" s="169">
        <f t="shared" si="26"/>
        <v>1</v>
      </c>
      <c r="AW52" s="169">
        <f t="shared" si="27"/>
        <v>1</v>
      </c>
      <c r="AX52" s="169">
        <f t="shared" si="28"/>
        <v>0</v>
      </c>
      <c r="AY52" s="169">
        <f t="shared" si="29"/>
        <v>1</v>
      </c>
      <c r="AZ52" s="169">
        <f t="shared" si="30"/>
        <v>0</v>
      </c>
      <c r="BA52" s="169">
        <f t="shared" si="31"/>
        <v>1</v>
      </c>
      <c r="BB52" s="169">
        <f t="shared" si="32"/>
        <v>0</v>
      </c>
      <c r="BC52" s="169">
        <f t="shared" si="33"/>
        <v>0</v>
      </c>
      <c r="BD52" s="169">
        <f t="shared" si="34"/>
        <v>1</v>
      </c>
      <c r="BE52" s="169">
        <f t="shared" si="35"/>
        <v>0</v>
      </c>
      <c r="BF52" s="169">
        <f t="shared" si="36"/>
        <v>0</v>
      </c>
      <c r="BG52" s="169">
        <f t="shared" si="37"/>
        <v>0</v>
      </c>
      <c r="BH52" s="169">
        <f t="shared" si="38"/>
        <v>0</v>
      </c>
      <c r="BI52" s="169">
        <f t="shared" si="39"/>
        <v>1</v>
      </c>
      <c r="BJ52" s="169">
        <f t="shared" si="40"/>
        <v>0</v>
      </c>
      <c r="BK52" s="167">
        <f t="shared" si="41"/>
        <v>0</v>
      </c>
      <c r="BL52" s="169">
        <f t="shared" si="42"/>
        <v>0</v>
      </c>
      <c r="BM52" s="169">
        <f t="shared" si="43"/>
        <v>1</v>
      </c>
      <c r="BN52" s="169">
        <f t="shared" si="44"/>
        <v>0</v>
      </c>
      <c r="BO52" s="169">
        <f t="shared" si="45"/>
        <v>1</v>
      </c>
      <c r="BP52" s="36">
        <f t="shared" si="46"/>
        <v>0</v>
      </c>
      <c r="BQ52">
        <f t="shared" si="47"/>
        <v>0</v>
      </c>
      <c r="BR52" s="36">
        <f t="shared" si="48"/>
        <v>1</v>
      </c>
      <c r="BS52" s="36" t="e">
        <f t="shared" si="49"/>
        <v>#N/A</v>
      </c>
    </row>
    <row r="53" spans="1:71">
      <c r="A53" s="59">
        <v>197</v>
      </c>
      <c r="B53" s="59">
        <v>131241</v>
      </c>
      <c r="C53" s="160">
        <v>12043189.70503</v>
      </c>
      <c r="D53" s="59">
        <v>1283222.5</v>
      </c>
      <c r="E53" s="59">
        <v>3525747.5</v>
      </c>
      <c r="F53" s="59">
        <v>8517442.2050300203</v>
      </c>
      <c r="G53" s="59">
        <v>49.833889007568402</v>
      </c>
      <c r="H53" s="59">
        <v>-2921434715.8288202</v>
      </c>
      <c r="I53" s="59">
        <v>0</v>
      </c>
      <c r="J53" s="59">
        <v>0</v>
      </c>
      <c r="K53" s="59">
        <v>0</v>
      </c>
      <c r="L53" s="59">
        <v>101</v>
      </c>
      <c r="M53" s="59">
        <v>0</v>
      </c>
      <c r="N53" s="59">
        <v>0</v>
      </c>
      <c r="O53" s="59">
        <v>0</v>
      </c>
      <c r="P53" s="59">
        <v>0</v>
      </c>
      <c r="Q53" s="59">
        <v>0</v>
      </c>
      <c r="R53" s="59">
        <v>2</v>
      </c>
      <c r="S53" s="59">
        <v>0</v>
      </c>
      <c r="T53" s="59">
        <f t="shared" si="50"/>
        <v>0</v>
      </c>
      <c r="U53" s="59">
        <f t="shared" si="1"/>
        <v>0</v>
      </c>
      <c r="V53" s="59">
        <f t="shared" si="2"/>
        <v>0</v>
      </c>
      <c r="W53" s="59">
        <f t="shared" si="3"/>
        <v>0</v>
      </c>
      <c r="X53" s="59">
        <f t="shared" si="4"/>
        <v>0</v>
      </c>
      <c r="Y53" s="59">
        <f t="shared" si="5"/>
        <v>0</v>
      </c>
      <c r="Z53" s="59">
        <f t="shared" si="6"/>
        <v>0</v>
      </c>
      <c r="AA53" s="59">
        <f t="shared" si="7"/>
        <v>0</v>
      </c>
      <c r="AB53" s="59">
        <f t="shared" si="8"/>
        <v>0</v>
      </c>
      <c r="AC53" s="59">
        <f t="shared" si="9"/>
        <v>0</v>
      </c>
      <c r="AD53" s="166">
        <f t="shared" si="51"/>
        <v>1</v>
      </c>
      <c r="AE53" s="169">
        <f t="shared" si="10"/>
        <v>1</v>
      </c>
      <c r="AF53" s="169">
        <f t="shared" si="11"/>
        <v>0</v>
      </c>
      <c r="AG53" s="169">
        <f t="shared" si="12"/>
        <v>0</v>
      </c>
      <c r="AH53" s="169">
        <f t="shared" si="13"/>
        <v>1</v>
      </c>
      <c r="AI53" s="169">
        <f t="shared" si="52"/>
        <v>0</v>
      </c>
      <c r="AJ53" s="169">
        <f t="shared" si="14"/>
        <v>0</v>
      </c>
      <c r="AK53" s="169">
        <f t="shared" si="15"/>
        <v>0</v>
      </c>
      <c r="AL53" s="169">
        <f t="shared" si="16"/>
        <v>1</v>
      </c>
      <c r="AM53" s="169">
        <f t="shared" si="17"/>
        <v>0</v>
      </c>
      <c r="AN53" s="169">
        <f t="shared" si="18"/>
        <v>0</v>
      </c>
      <c r="AO53" s="169">
        <f t="shared" si="19"/>
        <v>1</v>
      </c>
      <c r="AP53" s="169">
        <f t="shared" si="20"/>
        <v>0</v>
      </c>
      <c r="AQ53" s="169">
        <f t="shared" si="21"/>
        <v>0</v>
      </c>
      <c r="AR53" s="169">
        <f t="shared" si="22"/>
        <v>0</v>
      </c>
      <c r="AS53" s="169">
        <f t="shared" si="23"/>
        <v>0</v>
      </c>
      <c r="AT53" s="169">
        <f t="shared" si="24"/>
        <v>0</v>
      </c>
      <c r="AU53" s="169">
        <f t="shared" si="25"/>
        <v>0</v>
      </c>
      <c r="AV53" s="169">
        <f t="shared" si="26"/>
        <v>1</v>
      </c>
      <c r="AW53" s="169">
        <f t="shared" si="27"/>
        <v>0</v>
      </c>
      <c r="AX53" s="169">
        <f t="shared" si="28"/>
        <v>0</v>
      </c>
      <c r="AY53" s="169">
        <f t="shared" si="29"/>
        <v>0</v>
      </c>
      <c r="AZ53" s="169">
        <f t="shared" si="30"/>
        <v>0</v>
      </c>
      <c r="BA53" s="169">
        <f t="shared" si="31"/>
        <v>0</v>
      </c>
      <c r="BB53" s="169">
        <f t="shared" si="32"/>
        <v>1</v>
      </c>
      <c r="BC53" s="169">
        <f t="shared" si="33"/>
        <v>0</v>
      </c>
      <c r="BD53" s="169">
        <f t="shared" si="34"/>
        <v>1</v>
      </c>
      <c r="BE53" s="169">
        <f t="shared" si="35"/>
        <v>0</v>
      </c>
      <c r="BF53" s="169">
        <f t="shared" si="36"/>
        <v>0</v>
      </c>
      <c r="BG53" s="169">
        <f t="shared" si="37"/>
        <v>0</v>
      </c>
      <c r="BH53" s="169">
        <f t="shared" si="38"/>
        <v>0</v>
      </c>
      <c r="BI53" s="169">
        <f t="shared" si="39"/>
        <v>0</v>
      </c>
      <c r="BJ53" s="169">
        <f t="shared" si="40"/>
        <v>0</v>
      </c>
      <c r="BK53" s="167">
        <f t="shared" si="41"/>
        <v>0</v>
      </c>
      <c r="BL53" s="169">
        <f t="shared" si="42"/>
        <v>0</v>
      </c>
      <c r="BM53" s="169">
        <f t="shared" si="43"/>
        <v>1</v>
      </c>
      <c r="BN53" s="169">
        <f t="shared" si="44"/>
        <v>1</v>
      </c>
      <c r="BO53" s="169">
        <f t="shared" si="45"/>
        <v>0</v>
      </c>
      <c r="BP53" s="36">
        <f t="shared" si="46"/>
        <v>1</v>
      </c>
      <c r="BQ53">
        <f t="shared" si="47"/>
        <v>0</v>
      </c>
      <c r="BR53" s="36">
        <f t="shared" si="48"/>
        <v>0</v>
      </c>
      <c r="BS53" t="e">
        <f t="shared" si="49"/>
        <v>#N/A</v>
      </c>
    </row>
    <row r="54" spans="1:71">
      <c r="A54" s="59">
        <v>195</v>
      </c>
      <c r="B54" s="59">
        <v>131202</v>
      </c>
      <c r="C54" s="160">
        <v>12052381.0961593</v>
      </c>
      <c r="D54" s="59">
        <v>3761905</v>
      </c>
      <c r="E54" s="59">
        <v>3761905</v>
      </c>
      <c r="F54" s="59">
        <v>8290476.0961592495</v>
      </c>
      <c r="G54" s="59">
        <v>38.095237731933601</v>
      </c>
      <c r="H54" s="59">
        <v>-2920518824.8057299</v>
      </c>
      <c r="I54" s="59">
        <v>0</v>
      </c>
      <c r="J54" s="59">
        <v>0</v>
      </c>
      <c r="K54" s="59">
        <v>0</v>
      </c>
      <c r="L54" s="59">
        <v>102</v>
      </c>
      <c r="M54" s="59">
        <v>301</v>
      </c>
      <c r="N54" s="59">
        <v>0</v>
      </c>
      <c r="O54" s="59">
        <v>0</v>
      </c>
      <c r="P54" s="59">
        <v>0</v>
      </c>
      <c r="Q54" s="59">
        <v>0</v>
      </c>
      <c r="R54" s="59">
        <v>2</v>
      </c>
      <c r="S54" s="59">
        <v>0</v>
      </c>
      <c r="T54" s="59">
        <f t="shared" si="50"/>
        <v>0</v>
      </c>
      <c r="U54" s="59">
        <f t="shared" si="1"/>
        <v>0</v>
      </c>
      <c r="V54" s="59">
        <f t="shared" si="2"/>
        <v>1</v>
      </c>
      <c r="W54" s="59">
        <f t="shared" si="3"/>
        <v>0</v>
      </c>
      <c r="X54" s="59">
        <f t="shared" si="4"/>
        <v>0</v>
      </c>
      <c r="Y54" s="59">
        <f t="shared" si="5"/>
        <v>1</v>
      </c>
      <c r="Z54" s="59">
        <f t="shared" si="6"/>
        <v>0</v>
      </c>
      <c r="AA54" s="59">
        <f t="shared" si="7"/>
        <v>0</v>
      </c>
      <c r="AB54" s="59">
        <f t="shared" si="8"/>
        <v>0</v>
      </c>
      <c r="AC54" s="59">
        <f t="shared" si="9"/>
        <v>0</v>
      </c>
      <c r="AD54" s="166">
        <f t="shared" si="51"/>
        <v>0</v>
      </c>
      <c r="AE54" s="169">
        <f t="shared" si="10"/>
        <v>0</v>
      </c>
      <c r="AF54" s="169">
        <f t="shared" si="11"/>
        <v>0</v>
      </c>
      <c r="AG54" s="169">
        <f t="shared" si="12"/>
        <v>0</v>
      </c>
      <c r="AH54" s="169">
        <f t="shared" si="13"/>
        <v>1</v>
      </c>
      <c r="AI54" s="169">
        <f t="shared" si="52"/>
        <v>0</v>
      </c>
      <c r="AJ54" s="169">
        <f t="shared" si="14"/>
        <v>0</v>
      </c>
      <c r="AK54" s="169">
        <f t="shared" si="15"/>
        <v>0</v>
      </c>
      <c r="AL54" s="169">
        <f t="shared" si="16"/>
        <v>1</v>
      </c>
      <c r="AM54" s="169">
        <f t="shared" si="17"/>
        <v>1</v>
      </c>
      <c r="AN54" s="169">
        <f t="shared" si="18"/>
        <v>1</v>
      </c>
      <c r="AO54" s="169">
        <f t="shared" si="19"/>
        <v>0</v>
      </c>
      <c r="AP54" s="169">
        <f t="shared" si="20"/>
        <v>0</v>
      </c>
      <c r="AQ54" s="169">
        <f t="shared" si="21"/>
        <v>1</v>
      </c>
      <c r="AR54" s="169">
        <f t="shared" si="22"/>
        <v>0</v>
      </c>
      <c r="AS54" s="169">
        <f t="shared" si="23"/>
        <v>0</v>
      </c>
      <c r="AT54" s="169">
        <f t="shared" si="24"/>
        <v>0</v>
      </c>
      <c r="AU54" s="169">
        <f t="shared" si="25"/>
        <v>0</v>
      </c>
      <c r="AV54" s="169">
        <f t="shared" si="26"/>
        <v>1</v>
      </c>
      <c r="AW54" s="169">
        <f t="shared" si="27"/>
        <v>0</v>
      </c>
      <c r="AX54" s="169">
        <f t="shared" si="28"/>
        <v>0</v>
      </c>
      <c r="AY54" s="169">
        <f t="shared" si="29"/>
        <v>0</v>
      </c>
      <c r="AZ54" s="169">
        <f t="shared" si="30"/>
        <v>0</v>
      </c>
      <c r="BA54" s="169">
        <f t="shared" si="31"/>
        <v>0</v>
      </c>
      <c r="BB54" s="169">
        <f t="shared" si="32"/>
        <v>1</v>
      </c>
      <c r="BC54" s="169">
        <f t="shared" si="33"/>
        <v>0</v>
      </c>
      <c r="BD54" s="169">
        <f t="shared" si="34"/>
        <v>1</v>
      </c>
      <c r="BE54" s="169">
        <f t="shared" si="35"/>
        <v>0</v>
      </c>
      <c r="BF54" s="169">
        <f t="shared" si="36"/>
        <v>0</v>
      </c>
      <c r="BG54" s="169">
        <f t="shared" si="37"/>
        <v>0</v>
      </c>
      <c r="BH54" s="169">
        <f t="shared" si="38"/>
        <v>0</v>
      </c>
      <c r="BI54" s="169">
        <f t="shared" si="39"/>
        <v>0</v>
      </c>
      <c r="BJ54" s="169">
        <f t="shared" si="40"/>
        <v>0</v>
      </c>
      <c r="BK54" s="167">
        <f t="shared" si="41"/>
        <v>0</v>
      </c>
      <c r="BL54" s="169">
        <f t="shared" si="42"/>
        <v>0</v>
      </c>
      <c r="BM54" s="169">
        <f t="shared" si="43"/>
        <v>1</v>
      </c>
      <c r="BN54" s="169">
        <f t="shared" si="44"/>
        <v>1</v>
      </c>
      <c r="BO54" s="169">
        <f t="shared" si="45"/>
        <v>0</v>
      </c>
      <c r="BP54" s="36">
        <f t="shared" si="46"/>
        <v>0</v>
      </c>
      <c r="BQ54">
        <f t="shared" si="47"/>
        <v>1</v>
      </c>
      <c r="BR54" s="36">
        <f t="shared" si="48"/>
        <v>0</v>
      </c>
      <c r="BS54" t="e">
        <f t="shared" si="49"/>
        <v>#N/A</v>
      </c>
    </row>
    <row r="55" spans="1:71">
      <c r="A55" s="59">
        <v>431</v>
      </c>
      <c r="B55" s="59">
        <v>242171</v>
      </c>
      <c r="C55" s="160">
        <v>12137500.2712943</v>
      </c>
      <c r="D55" s="59">
        <v>3987500</v>
      </c>
      <c r="E55" s="59">
        <v>3987500</v>
      </c>
      <c r="F55" s="59">
        <v>8150000.2712942697</v>
      </c>
      <c r="G55" s="59">
        <v>300</v>
      </c>
      <c r="H55" s="59">
        <v>-6709848562.7918501</v>
      </c>
      <c r="I55" s="59">
        <v>0</v>
      </c>
      <c r="J55" s="59">
        <v>0</v>
      </c>
      <c r="K55" s="59">
        <v>0</v>
      </c>
      <c r="L55" s="59">
        <v>406</v>
      </c>
      <c r="M55" s="59">
        <v>412</v>
      </c>
      <c r="N55" s="59">
        <v>0</v>
      </c>
      <c r="O55" s="59">
        <v>0</v>
      </c>
      <c r="P55" s="59">
        <v>0</v>
      </c>
      <c r="Q55" s="59">
        <v>0</v>
      </c>
      <c r="R55" s="59">
        <v>1</v>
      </c>
      <c r="S55" s="59">
        <v>0</v>
      </c>
      <c r="T55" s="59">
        <f t="shared" si="50"/>
        <v>1</v>
      </c>
      <c r="U55" s="59">
        <f t="shared" si="1"/>
        <v>0</v>
      </c>
      <c r="V55" s="59">
        <f t="shared" si="2"/>
        <v>0</v>
      </c>
      <c r="W55" s="59">
        <f t="shared" si="3"/>
        <v>1</v>
      </c>
      <c r="X55" s="59">
        <f t="shared" si="4"/>
        <v>0</v>
      </c>
      <c r="Y55" s="59">
        <f t="shared" si="5"/>
        <v>0</v>
      </c>
      <c r="Z55" s="59">
        <f t="shared" si="6"/>
        <v>0</v>
      </c>
      <c r="AA55" s="59">
        <f t="shared" si="7"/>
        <v>0</v>
      </c>
      <c r="AB55" s="59">
        <f t="shared" si="8"/>
        <v>0</v>
      </c>
      <c r="AC55" s="59">
        <f t="shared" si="9"/>
        <v>0</v>
      </c>
      <c r="AD55" s="166">
        <f t="shared" si="51"/>
        <v>0</v>
      </c>
      <c r="AE55" s="169">
        <f t="shared" si="10"/>
        <v>0</v>
      </c>
      <c r="AF55" s="169">
        <f t="shared" si="11"/>
        <v>0</v>
      </c>
      <c r="AG55" s="169">
        <f t="shared" si="12"/>
        <v>0</v>
      </c>
      <c r="AH55" s="169">
        <f t="shared" si="13"/>
        <v>1</v>
      </c>
      <c r="AI55" s="169">
        <f t="shared" si="52"/>
        <v>0</v>
      </c>
      <c r="AJ55" s="169">
        <f t="shared" si="14"/>
        <v>0</v>
      </c>
      <c r="AK55" s="169">
        <f t="shared" si="15"/>
        <v>0</v>
      </c>
      <c r="AL55" s="169">
        <f t="shared" si="16"/>
        <v>1</v>
      </c>
      <c r="AM55" s="169">
        <f t="shared" si="17"/>
        <v>0</v>
      </c>
      <c r="AN55" s="169">
        <f t="shared" si="18"/>
        <v>0</v>
      </c>
      <c r="AO55" s="169">
        <f t="shared" si="19"/>
        <v>1</v>
      </c>
      <c r="AP55" s="169">
        <f t="shared" si="20"/>
        <v>0</v>
      </c>
      <c r="AQ55" s="169">
        <f t="shared" si="21"/>
        <v>0</v>
      </c>
      <c r="AR55" s="169">
        <f t="shared" si="22"/>
        <v>0</v>
      </c>
      <c r="AS55" s="169">
        <f t="shared" si="23"/>
        <v>0</v>
      </c>
      <c r="AT55" s="169">
        <f t="shared" si="24"/>
        <v>0</v>
      </c>
      <c r="AU55" s="169">
        <f t="shared" si="25"/>
        <v>0</v>
      </c>
      <c r="AV55" s="169">
        <f t="shared" si="26"/>
        <v>1</v>
      </c>
      <c r="AW55" s="169">
        <f t="shared" si="27"/>
        <v>1</v>
      </c>
      <c r="AX55" s="169">
        <f t="shared" si="28"/>
        <v>0</v>
      </c>
      <c r="AY55" s="169">
        <f t="shared" si="29"/>
        <v>1</v>
      </c>
      <c r="AZ55" s="169">
        <f t="shared" si="30"/>
        <v>0</v>
      </c>
      <c r="BA55" s="169">
        <f t="shared" si="31"/>
        <v>0</v>
      </c>
      <c r="BB55" s="169">
        <f t="shared" si="32"/>
        <v>1</v>
      </c>
      <c r="BC55" s="169">
        <f t="shared" si="33"/>
        <v>1</v>
      </c>
      <c r="BD55" s="169">
        <f t="shared" si="34"/>
        <v>0</v>
      </c>
      <c r="BE55" s="169">
        <f t="shared" si="35"/>
        <v>1</v>
      </c>
      <c r="BF55" s="169">
        <f t="shared" si="36"/>
        <v>0</v>
      </c>
      <c r="BG55" s="169">
        <f t="shared" si="37"/>
        <v>0</v>
      </c>
      <c r="BH55" s="169">
        <f t="shared" si="38"/>
        <v>0</v>
      </c>
      <c r="BI55" s="169">
        <f t="shared" si="39"/>
        <v>0</v>
      </c>
      <c r="BJ55" s="169">
        <f t="shared" si="40"/>
        <v>0</v>
      </c>
      <c r="BK55" s="167">
        <f t="shared" si="41"/>
        <v>0</v>
      </c>
      <c r="BL55" s="169">
        <f t="shared" si="42"/>
        <v>1</v>
      </c>
      <c r="BM55" s="169">
        <f t="shared" si="43"/>
        <v>0</v>
      </c>
      <c r="BN55" s="169">
        <f t="shared" si="44"/>
        <v>1</v>
      </c>
      <c r="BO55" s="169">
        <f t="shared" si="45"/>
        <v>0</v>
      </c>
      <c r="BP55" s="36">
        <f t="shared" si="46"/>
        <v>0</v>
      </c>
      <c r="BQ55">
        <f t="shared" si="47"/>
        <v>0</v>
      </c>
      <c r="BR55" s="36">
        <f t="shared" si="48"/>
        <v>1</v>
      </c>
      <c r="BS55" s="36" t="e">
        <f t="shared" si="49"/>
        <v>#N/A</v>
      </c>
    </row>
    <row r="56" spans="1:71">
      <c r="A56" s="59">
        <v>206</v>
      </c>
      <c r="B56" s="59">
        <v>132111</v>
      </c>
      <c r="C56" s="160">
        <v>12142857.0911592</v>
      </c>
      <c r="D56" s="59">
        <v>10357143</v>
      </c>
      <c r="E56" s="59">
        <v>10357143</v>
      </c>
      <c r="F56" s="59">
        <v>1785714.0911592401</v>
      </c>
      <c r="G56" s="59">
        <v>992.85711669921898</v>
      </c>
      <c r="H56" s="59">
        <v>-3113409301.45612</v>
      </c>
      <c r="I56" s="59">
        <v>0</v>
      </c>
      <c r="J56" s="59">
        <v>0</v>
      </c>
      <c r="K56" s="59">
        <v>0</v>
      </c>
      <c r="L56" s="59">
        <v>406</v>
      </c>
      <c r="M56" s="59">
        <v>102</v>
      </c>
      <c r="N56" s="59">
        <v>0</v>
      </c>
      <c r="O56" s="59">
        <v>0</v>
      </c>
      <c r="P56" s="59">
        <v>0</v>
      </c>
      <c r="Q56" s="59">
        <v>0</v>
      </c>
      <c r="R56" s="59">
        <v>2</v>
      </c>
      <c r="S56" s="59">
        <v>1</v>
      </c>
      <c r="T56" s="59">
        <f t="shared" si="50"/>
        <v>1</v>
      </c>
      <c r="U56" s="59">
        <f t="shared" si="1"/>
        <v>0</v>
      </c>
      <c r="V56" s="59">
        <f t="shared" si="2"/>
        <v>0</v>
      </c>
      <c r="W56" s="59">
        <f t="shared" si="3"/>
        <v>0</v>
      </c>
      <c r="X56" s="59">
        <f t="shared" si="4"/>
        <v>0</v>
      </c>
      <c r="Y56" s="59">
        <f t="shared" si="5"/>
        <v>0</v>
      </c>
      <c r="Z56" s="59">
        <f t="shared" si="6"/>
        <v>0</v>
      </c>
      <c r="AA56" s="59">
        <f t="shared" si="7"/>
        <v>1</v>
      </c>
      <c r="AB56" s="59">
        <f t="shared" si="8"/>
        <v>0</v>
      </c>
      <c r="AC56" s="59">
        <f t="shared" si="9"/>
        <v>0</v>
      </c>
      <c r="AD56" s="166">
        <f t="shared" si="51"/>
        <v>0</v>
      </c>
      <c r="AE56" s="169">
        <f t="shared" si="10"/>
        <v>0</v>
      </c>
      <c r="AF56" s="169">
        <f t="shared" si="11"/>
        <v>0</v>
      </c>
      <c r="AG56" s="169">
        <f t="shared" si="12"/>
        <v>0</v>
      </c>
      <c r="AH56" s="169">
        <f t="shared" si="13"/>
        <v>1</v>
      </c>
      <c r="AI56" s="169">
        <f t="shared" si="52"/>
        <v>0</v>
      </c>
      <c r="AJ56" s="169">
        <f t="shared" si="14"/>
        <v>0</v>
      </c>
      <c r="AK56" s="169">
        <f t="shared" si="15"/>
        <v>0</v>
      </c>
      <c r="AL56" s="169">
        <f t="shared" si="16"/>
        <v>1</v>
      </c>
      <c r="AM56" s="169">
        <f t="shared" si="17"/>
        <v>0</v>
      </c>
      <c r="AN56" s="169">
        <f t="shared" si="18"/>
        <v>0</v>
      </c>
      <c r="AO56" s="169">
        <f t="shared" si="19"/>
        <v>1</v>
      </c>
      <c r="AP56" s="169">
        <f t="shared" si="20"/>
        <v>0</v>
      </c>
      <c r="AQ56" s="169">
        <f t="shared" si="21"/>
        <v>0</v>
      </c>
      <c r="AR56" s="169">
        <f t="shared" si="22"/>
        <v>0</v>
      </c>
      <c r="AS56" s="169">
        <f t="shared" si="23"/>
        <v>0</v>
      </c>
      <c r="AT56" s="169">
        <f t="shared" si="24"/>
        <v>0</v>
      </c>
      <c r="AU56" s="169">
        <f t="shared" si="25"/>
        <v>0</v>
      </c>
      <c r="AV56" s="169">
        <f t="shared" si="26"/>
        <v>1</v>
      </c>
      <c r="AW56" s="169">
        <f t="shared" si="27"/>
        <v>1</v>
      </c>
      <c r="AX56" s="169">
        <f t="shared" si="28"/>
        <v>0</v>
      </c>
      <c r="AY56" s="169">
        <f t="shared" si="29"/>
        <v>1</v>
      </c>
      <c r="AZ56" s="169">
        <f t="shared" si="30"/>
        <v>0</v>
      </c>
      <c r="BA56" s="169">
        <f t="shared" si="31"/>
        <v>0</v>
      </c>
      <c r="BB56" s="169">
        <f t="shared" si="32"/>
        <v>1</v>
      </c>
      <c r="BC56" s="169">
        <f t="shared" si="33"/>
        <v>1</v>
      </c>
      <c r="BD56" s="169">
        <f t="shared" si="34"/>
        <v>0</v>
      </c>
      <c r="BE56" s="169">
        <f t="shared" si="35"/>
        <v>1</v>
      </c>
      <c r="BF56" s="169">
        <f t="shared" si="36"/>
        <v>0</v>
      </c>
      <c r="BG56" s="169">
        <f t="shared" si="37"/>
        <v>0</v>
      </c>
      <c r="BH56" s="169">
        <f t="shared" si="38"/>
        <v>0</v>
      </c>
      <c r="BI56" s="169">
        <f t="shared" si="39"/>
        <v>0</v>
      </c>
      <c r="BJ56" s="169">
        <f t="shared" si="40"/>
        <v>0</v>
      </c>
      <c r="BK56" s="167">
        <f t="shared" si="41"/>
        <v>0</v>
      </c>
      <c r="BL56" s="169">
        <f t="shared" si="42"/>
        <v>0</v>
      </c>
      <c r="BM56" s="169">
        <f t="shared" si="43"/>
        <v>1</v>
      </c>
      <c r="BN56" s="169">
        <f t="shared" si="44"/>
        <v>0</v>
      </c>
      <c r="BO56" s="169">
        <f t="shared" si="45"/>
        <v>1</v>
      </c>
      <c r="BP56" s="36">
        <f t="shared" si="46"/>
        <v>0</v>
      </c>
      <c r="BQ56">
        <f t="shared" si="47"/>
        <v>0</v>
      </c>
      <c r="BR56" s="36">
        <f t="shared" si="48"/>
        <v>1</v>
      </c>
      <c r="BS56" s="36" t="e">
        <f t="shared" si="49"/>
        <v>#N/A</v>
      </c>
    </row>
    <row r="57" spans="1:71">
      <c r="A57" s="59">
        <v>11</v>
      </c>
      <c r="B57" s="59">
        <v>11251</v>
      </c>
      <c r="C57" s="160">
        <v>12321428.7369531</v>
      </c>
      <c r="D57" s="59">
        <v>2191428.625</v>
      </c>
      <c r="E57" s="59">
        <v>2191428.625</v>
      </c>
      <c r="F57" s="59">
        <v>10130000.1119531</v>
      </c>
      <c r="G57" s="59">
        <v>0</v>
      </c>
      <c r="H57" s="59">
        <v>-67074083.330734901</v>
      </c>
      <c r="I57" s="59">
        <v>0</v>
      </c>
      <c r="J57" s="59">
        <v>0</v>
      </c>
      <c r="K57" s="59">
        <v>0</v>
      </c>
      <c r="L57" s="59">
        <v>101</v>
      </c>
      <c r="M57" s="59">
        <v>0</v>
      </c>
      <c r="N57" s="59">
        <v>0</v>
      </c>
      <c r="O57" s="59">
        <v>202</v>
      </c>
      <c r="P57" s="59">
        <v>0</v>
      </c>
      <c r="Q57" s="59">
        <v>0</v>
      </c>
      <c r="R57" s="59">
        <v>2</v>
      </c>
      <c r="S57" s="59">
        <v>0</v>
      </c>
      <c r="T57" s="59">
        <f t="shared" si="50"/>
        <v>0</v>
      </c>
      <c r="U57" s="59">
        <f t="shared" si="1"/>
        <v>1</v>
      </c>
      <c r="V57" s="59">
        <f t="shared" si="2"/>
        <v>0</v>
      </c>
      <c r="W57" s="59">
        <f t="shared" si="3"/>
        <v>0</v>
      </c>
      <c r="X57" s="59">
        <f t="shared" si="4"/>
        <v>0</v>
      </c>
      <c r="Y57" s="59">
        <f t="shared" si="5"/>
        <v>0</v>
      </c>
      <c r="Z57" s="59">
        <f t="shared" si="6"/>
        <v>0</v>
      </c>
      <c r="AA57" s="59">
        <f t="shared" si="7"/>
        <v>0</v>
      </c>
      <c r="AB57" s="59">
        <f t="shared" si="8"/>
        <v>0</v>
      </c>
      <c r="AC57" s="59">
        <f t="shared" si="9"/>
        <v>0</v>
      </c>
      <c r="AD57" s="166">
        <f t="shared" si="51"/>
        <v>1</v>
      </c>
      <c r="AE57" s="169">
        <f t="shared" si="10"/>
        <v>1</v>
      </c>
      <c r="AF57" s="169">
        <f t="shared" si="11"/>
        <v>0</v>
      </c>
      <c r="AG57" s="169">
        <f t="shared" si="12"/>
        <v>0</v>
      </c>
      <c r="AH57" s="169">
        <f t="shared" si="13"/>
        <v>1</v>
      </c>
      <c r="AI57" s="169">
        <f t="shared" si="52"/>
        <v>0</v>
      </c>
      <c r="AJ57" s="169">
        <f t="shared" si="14"/>
        <v>0</v>
      </c>
      <c r="AK57" s="169">
        <f t="shared" si="15"/>
        <v>1</v>
      </c>
      <c r="AL57" s="169">
        <f t="shared" si="16"/>
        <v>0</v>
      </c>
      <c r="AM57" s="169">
        <f t="shared" si="17"/>
        <v>0</v>
      </c>
      <c r="AN57" s="169">
        <f t="shared" si="18"/>
        <v>0</v>
      </c>
      <c r="AO57" s="169">
        <f t="shared" si="19"/>
        <v>1</v>
      </c>
      <c r="AP57" s="169">
        <f t="shared" si="20"/>
        <v>0</v>
      </c>
      <c r="AQ57" s="169">
        <f t="shared" si="21"/>
        <v>0</v>
      </c>
      <c r="AR57" s="169">
        <f t="shared" si="22"/>
        <v>0</v>
      </c>
      <c r="AS57" s="169">
        <f t="shared" si="23"/>
        <v>0</v>
      </c>
      <c r="AT57" s="169">
        <f t="shared" si="24"/>
        <v>0</v>
      </c>
      <c r="AU57" s="169">
        <f t="shared" si="25"/>
        <v>0</v>
      </c>
      <c r="AV57" s="169">
        <f t="shared" si="26"/>
        <v>1</v>
      </c>
      <c r="AW57" s="169">
        <f t="shared" si="27"/>
        <v>0</v>
      </c>
      <c r="AX57" s="169">
        <f t="shared" si="28"/>
        <v>0</v>
      </c>
      <c r="AY57" s="169">
        <f t="shared" si="29"/>
        <v>0</v>
      </c>
      <c r="AZ57" s="169">
        <f t="shared" si="30"/>
        <v>0</v>
      </c>
      <c r="BA57" s="169">
        <f t="shared" si="31"/>
        <v>0</v>
      </c>
      <c r="BB57" s="169">
        <f t="shared" si="32"/>
        <v>1</v>
      </c>
      <c r="BC57" s="169">
        <f t="shared" si="33"/>
        <v>0</v>
      </c>
      <c r="BD57" s="169">
        <f t="shared" si="34"/>
        <v>1</v>
      </c>
      <c r="BE57" s="169">
        <f t="shared" si="35"/>
        <v>0</v>
      </c>
      <c r="BF57" s="169">
        <f t="shared" si="36"/>
        <v>0</v>
      </c>
      <c r="BG57" s="169">
        <f t="shared" si="37"/>
        <v>0</v>
      </c>
      <c r="BH57" s="169">
        <f t="shared" si="38"/>
        <v>0</v>
      </c>
      <c r="BI57" s="169">
        <f t="shared" si="39"/>
        <v>0</v>
      </c>
      <c r="BJ57" s="169">
        <f t="shared" si="40"/>
        <v>0</v>
      </c>
      <c r="BK57" s="167">
        <f t="shared" si="41"/>
        <v>0</v>
      </c>
      <c r="BL57" s="169">
        <f t="shared" si="42"/>
        <v>0</v>
      </c>
      <c r="BM57" s="169">
        <f t="shared" si="43"/>
        <v>1</v>
      </c>
      <c r="BN57" s="169">
        <f t="shared" si="44"/>
        <v>1</v>
      </c>
      <c r="BO57" s="169">
        <f t="shared" si="45"/>
        <v>0</v>
      </c>
      <c r="BP57" s="36">
        <f t="shared" si="46"/>
        <v>1</v>
      </c>
      <c r="BQ57">
        <f t="shared" si="47"/>
        <v>0</v>
      </c>
      <c r="BR57" s="36">
        <f t="shared" si="48"/>
        <v>0</v>
      </c>
      <c r="BS57" t="e">
        <f t="shared" si="49"/>
        <v>#N/A</v>
      </c>
    </row>
    <row r="58" spans="1:71">
      <c r="A58" s="59">
        <v>340</v>
      </c>
      <c r="B58" s="59">
        <v>211191</v>
      </c>
      <c r="C58" s="160">
        <v>12428571.3756571</v>
      </c>
      <c r="D58" s="59">
        <v>5454285.5</v>
      </c>
      <c r="E58" s="59">
        <v>5454285.5</v>
      </c>
      <c r="F58" s="59">
        <v>6974285.8756571002</v>
      </c>
      <c r="G58" s="59">
        <v>657.14285278320301</v>
      </c>
      <c r="H58" s="59">
        <v>-4799630534.3400402</v>
      </c>
      <c r="I58" s="59">
        <v>0</v>
      </c>
      <c r="J58" s="59">
        <v>0</v>
      </c>
      <c r="K58" s="59">
        <v>0</v>
      </c>
      <c r="L58" s="59">
        <v>101</v>
      </c>
      <c r="M58" s="59">
        <v>777</v>
      </c>
      <c r="N58" s="59">
        <v>0</v>
      </c>
      <c r="O58" s="59">
        <v>101</v>
      </c>
      <c r="P58" s="59">
        <v>0</v>
      </c>
      <c r="Q58" s="59">
        <v>0</v>
      </c>
      <c r="R58" s="59">
        <v>2</v>
      </c>
      <c r="S58" s="59">
        <v>0</v>
      </c>
      <c r="T58" s="59">
        <f t="shared" si="50"/>
        <v>0</v>
      </c>
      <c r="U58" s="59">
        <f t="shared" si="1"/>
        <v>0</v>
      </c>
      <c r="V58" s="59">
        <f t="shared" si="2"/>
        <v>0</v>
      </c>
      <c r="W58" s="59">
        <f t="shared" si="3"/>
        <v>0</v>
      </c>
      <c r="X58" s="59">
        <f t="shared" si="4"/>
        <v>1</v>
      </c>
      <c r="Y58" s="59">
        <f t="shared" si="5"/>
        <v>0</v>
      </c>
      <c r="Z58" s="59">
        <f t="shared" si="6"/>
        <v>0</v>
      </c>
      <c r="AA58" s="59">
        <f t="shared" si="7"/>
        <v>0</v>
      </c>
      <c r="AB58" s="59">
        <f t="shared" si="8"/>
        <v>0</v>
      </c>
      <c r="AC58" s="59">
        <f t="shared" si="9"/>
        <v>0</v>
      </c>
      <c r="AD58" s="166">
        <f t="shared" si="51"/>
        <v>2</v>
      </c>
      <c r="AE58" s="169">
        <f t="shared" si="10"/>
        <v>0</v>
      </c>
      <c r="AF58" s="169">
        <f t="shared" si="11"/>
        <v>1</v>
      </c>
      <c r="AG58" s="169">
        <f t="shared" si="12"/>
        <v>1</v>
      </c>
      <c r="AH58" s="169">
        <f t="shared" si="13"/>
        <v>0</v>
      </c>
      <c r="AI58" s="169">
        <f t="shared" si="52"/>
        <v>0</v>
      </c>
      <c r="AJ58" s="169">
        <f t="shared" si="14"/>
        <v>0</v>
      </c>
      <c r="AK58" s="169">
        <f t="shared" si="15"/>
        <v>0</v>
      </c>
      <c r="AL58" s="169">
        <f t="shared" si="16"/>
        <v>1</v>
      </c>
      <c r="AM58" s="169">
        <f t="shared" si="17"/>
        <v>0</v>
      </c>
      <c r="AN58" s="169">
        <f t="shared" si="18"/>
        <v>0</v>
      </c>
      <c r="AO58" s="169">
        <f t="shared" si="19"/>
        <v>1</v>
      </c>
      <c r="AP58" s="169">
        <f t="shared" si="20"/>
        <v>0</v>
      </c>
      <c r="AQ58" s="169">
        <f t="shared" si="21"/>
        <v>0</v>
      </c>
      <c r="AR58" s="169">
        <f t="shared" si="22"/>
        <v>0</v>
      </c>
      <c r="AS58" s="169">
        <f t="shared" si="23"/>
        <v>0</v>
      </c>
      <c r="AT58" s="169">
        <f t="shared" si="24"/>
        <v>0</v>
      </c>
      <c r="AU58" s="169">
        <f t="shared" si="25"/>
        <v>0</v>
      </c>
      <c r="AV58" s="169">
        <f t="shared" si="26"/>
        <v>1</v>
      </c>
      <c r="AW58" s="169">
        <f t="shared" si="27"/>
        <v>0</v>
      </c>
      <c r="AX58" s="169">
        <f t="shared" si="28"/>
        <v>0</v>
      </c>
      <c r="AY58" s="169">
        <f t="shared" si="29"/>
        <v>0</v>
      </c>
      <c r="AZ58" s="169">
        <f t="shared" si="30"/>
        <v>0</v>
      </c>
      <c r="BA58" s="169">
        <f t="shared" si="31"/>
        <v>0</v>
      </c>
      <c r="BB58" s="169">
        <f t="shared" si="32"/>
        <v>1</v>
      </c>
      <c r="BC58" s="169">
        <f t="shared" si="33"/>
        <v>0</v>
      </c>
      <c r="BD58" s="169">
        <f t="shared" si="34"/>
        <v>1</v>
      </c>
      <c r="BE58" s="169">
        <f t="shared" si="35"/>
        <v>0</v>
      </c>
      <c r="BF58" s="169">
        <f t="shared" si="36"/>
        <v>0</v>
      </c>
      <c r="BG58" s="169">
        <f t="shared" si="37"/>
        <v>0</v>
      </c>
      <c r="BH58" s="169">
        <f t="shared" si="38"/>
        <v>0</v>
      </c>
      <c r="BI58" s="169">
        <f t="shared" si="39"/>
        <v>0</v>
      </c>
      <c r="BJ58" s="169">
        <f t="shared" si="40"/>
        <v>0</v>
      </c>
      <c r="BK58" s="167">
        <f t="shared" si="41"/>
        <v>0</v>
      </c>
      <c r="BL58" s="169">
        <f t="shared" si="42"/>
        <v>0</v>
      </c>
      <c r="BM58" s="169">
        <f t="shared" si="43"/>
        <v>1</v>
      </c>
      <c r="BN58" s="169">
        <f t="shared" si="44"/>
        <v>1</v>
      </c>
      <c r="BO58" s="169">
        <f t="shared" si="45"/>
        <v>0</v>
      </c>
      <c r="BP58" s="36">
        <f t="shared" si="46"/>
        <v>1</v>
      </c>
      <c r="BQ58">
        <f t="shared" si="47"/>
        <v>0</v>
      </c>
      <c r="BR58" s="36">
        <f t="shared" si="48"/>
        <v>0</v>
      </c>
      <c r="BS58" t="e">
        <f t="shared" si="49"/>
        <v>#N/A</v>
      </c>
    </row>
    <row r="59" spans="1:71">
      <c r="A59" s="59">
        <v>390</v>
      </c>
      <c r="B59" s="59">
        <v>222251</v>
      </c>
      <c r="C59" s="160">
        <v>12456140.507181199</v>
      </c>
      <c r="D59" s="59">
        <v>9175439</v>
      </c>
      <c r="E59" s="59">
        <v>9175439</v>
      </c>
      <c r="F59" s="59">
        <v>3280701.5071811602</v>
      </c>
      <c r="G59" s="59">
        <v>84.210525512695298</v>
      </c>
      <c r="H59" s="59">
        <v>-5953406012.7057104</v>
      </c>
      <c r="I59" s="59">
        <v>102</v>
      </c>
      <c r="J59" s="59">
        <v>0</v>
      </c>
      <c r="K59" s="59">
        <v>0</v>
      </c>
      <c r="L59" s="59">
        <v>102</v>
      </c>
      <c r="M59" s="59">
        <v>0</v>
      </c>
      <c r="N59" s="59">
        <v>0</v>
      </c>
      <c r="O59" s="59">
        <v>0</v>
      </c>
      <c r="P59" s="59">
        <v>0</v>
      </c>
      <c r="Q59" s="59">
        <v>0</v>
      </c>
      <c r="R59" s="59">
        <v>2</v>
      </c>
      <c r="S59" s="59">
        <v>0</v>
      </c>
      <c r="T59" s="59">
        <f t="shared" si="50"/>
        <v>0</v>
      </c>
      <c r="U59" s="59">
        <f t="shared" si="1"/>
        <v>0</v>
      </c>
      <c r="V59" s="59">
        <f t="shared" si="2"/>
        <v>2</v>
      </c>
      <c r="W59" s="59">
        <f t="shared" si="3"/>
        <v>0</v>
      </c>
      <c r="X59" s="59">
        <f t="shared" si="4"/>
        <v>0</v>
      </c>
      <c r="Y59" s="59">
        <f t="shared" si="5"/>
        <v>0</v>
      </c>
      <c r="Z59" s="59">
        <f t="shared" si="6"/>
        <v>0</v>
      </c>
      <c r="AA59" s="59">
        <f t="shared" si="7"/>
        <v>0</v>
      </c>
      <c r="AB59" s="59">
        <f t="shared" si="8"/>
        <v>0</v>
      </c>
      <c r="AC59" s="59">
        <f t="shared" si="9"/>
        <v>0</v>
      </c>
      <c r="AD59" s="166">
        <f t="shared" si="51"/>
        <v>0</v>
      </c>
      <c r="AE59" s="169">
        <f t="shared" si="10"/>
        <v>0</v>
      </c>
      <c r="AF59" s="169">
        <f t="shared" si="11"/>
        <v>0</v>
      </c>
      <c r="AG59" s="169">
        <f t="shared" si="12"/>
        <v>0</v>
      </c>
      <c r="AH59" s="169">
        <f t="shared" si="13"/>
        <v>1</v>
      </c>
      <c r="AI59" s="169">
        <f t="shared" si="52"/>
        <v>0</v>
      </c>
      <c r="AJ59" s="169">
        <f t="shared" si="14"/>
        <v>0</v>
      </c>
      <c r="AK59" s="169">
        <f t="shared" si="15"/>
        <v>0</v>
      </c>
      <c r="AL59" s="169">
        <f t="shared" si="16"/>
        <v>1</v>
      </c>
      <c r="AM59" s="169">
        <f t="shared" si="17"/>
        <v>1</v>
      </c>
      <c r="AN59" s="169">
        <f t="shared" si="18"/>
        <v>0</v>
      </c>
      <c r="AO59" s="169">
        <f t="shared" si="19"/>
        <v>1</v>
      </c>
      <c r="AP59" s="169">
        <f t="shared" si="20"/>
        <v>1</v>
      </c>
      <c r="AQ59" s="169">
        <f t="shared" si="21"/>
        <v>0</v>
      </c>
      <c r="AR59" s="169">
        <f t="shared" si="22"/>
        <v>0</v>
      </c>
      <c r="AS59" s="169">
        <f t="shared" si="23"/>
        <v>0</v>
      </c>
      <c r="AT59" s="169">
        <f t="shared" si="24"/>
        <v>0</v>
      </c>
      <c r="AU59" s="169">
        <f t="shared" si="25"/>
        <v>0</v>
      </c>
      <c r="AV59" s="169">
        <f t="shared" si="26"/>
        <v>1</v>
      </c>
      <c r="AW59" s="169">
        <f t="shared" si="27"/>
        <v>0</v>
      </c>
      <c r="AX59" s="169">
        <f t="shared" si="28"/>
        <v>0</v>
      </c>
      <c r="AY59" s="169">
        <f t="shared" si="29"/>
        <v>0</v>
      </c>
      <c r="AZ59" s="169">
        <f t="shared" si="30"/>
        <v>0</v>
      </c>
      <c r="BA59" s="169">
        <f t="shared" si="31"/>
        <v>0</v>
      </c>
      <c r="BB59" s="169">
        <f t="shared" si="32"/>
        <v>1</v>
      </c>
      <c r="BC59" s="169">
        <f t="shared" si="33"/>
        <v>0</v>
      </c>
      <c r="BD59" s="169">
        <f t="shared" si="34"/>
        <v>1</v>
      </c>
      <c r="BE59" s="169">
        <f t="shared" si="35"/>
        <v>0</v>
      </c>
      <c r="BF59" s="169">
        <f t="shared" si="36"/>
        <v>0</v>
      </c>
      <c r="BG59" s="169">
        <f t="shared" si="37"/>
        <v>0</v>
      </c>
      <c r="BH59" s="169">
        <f t="shared" si="38"/>
        <v>0</v>
      </c>
      <c r="BI59" s="169">
        <f t="shared" si="39"/>
        <v>0</v>
      </c>
      <c r="BJ59" s="169">
        <f t="shared" si="40"/>
        <v>0</v>
      </c>
      <c r="BK59" s="167">
        <f t="shared" si="41"/>
        <v>0</v>
      </c>
      <c r="BL59" s="169">
        <f t="shared" si="42"/>
        <v>0</v>
      </c>
      <c r="BM59" s="169">
        <f t="shared" si="43"/>
        <v>1</v>
      </c>
      <c r="BN59" s="169">
        <f t="shared" si="44"/>
        <v>1</v>
      </c>
      <c r="BO59" s="169">
        <f t="shared" si="45"/>
        <v>0</v>
      </c>
      <c r="BP59" s="36">
        <f t="shared" si="46"/>
        <v>0</v>
      </c>
      <c r="BQ59">
        <f t="shared" si="47"/>
        <v>0</v>
      </c>
      <c r="BR59" s="36">
        <f t="shared" si="48"/>
        <v>0</v>
      </c>
      <c r="BS59" t="e">
        <f t="shared" si="49"/>
        <v>#N/A</v>
      </c>
    </row>
    <row r="60" spans="1:71">
      <c r="A60" s="59">
        <v>186</v>
      </c>
      <c r="B60" s="59">
        <v>122501</v>
      </c>
      <c r="C60" s="160">
        <v>12571428.517906001</v>
      </c>
      <c r="D60" s="59">
        <v>14035714.5</v>
      </c>
      <c r="E60" s="59">
        <v>16464286</v>
      </c>
      <c r="F60" s="59">
        <v>-3892857.4820939698</v>
      </c>
      <c r="G60" s="59">
        <v>57.142856597900398</v>
      </c>
      <c r="H60" s="59">
        <v>-2843837161.8935099</v>
      </c>
      <c r="I60" s="59">
        <v>102</v>
      </c>
      <c r="J60" s="59">
        <v>0</v>
      </c>
      <c r="K60" s="59">
        <v>0</v>
      </c>
      <c r="L60" s="59">
        <v>102</v>
      </c>
      <c r="M60" s="59">
        <v>301</v>
      </c>
      <c r="N60" s="59">
        <v>406</v>
      </c>
      <c r="O60" s="59">
        <v>0</v>
      </c>
      <c r="P60" s="59">
        <v>0</v>
      </c>
      <c r="Q60" s="59">
        <v>0</v>
      </c>
      <c r="R60" s="59">
        <v>2</v>
      </c>
      <c r="S60" s="59">
        <v>1</v>
      </c>
      <c r="T60" s="59">
        <f t="shared" si="50"/>
        <v>0</v>
      </c>
      <c r="U60" s="59">
        <f t="shared" si="1"/>
        <v>0</v>
      </c>
      <c r="V60" s="59">
        <f t="shared" si="2"/>
        <v>2</v>
      </c>
      <c r="W60" s="59">
        <f t="shared" si="3"/>
        <v>1</v>
      </c>
      <c r="X60" s="59">
        <f t="shared" si="4"/>
        <v>0</v>
      </c>
      <c r="Y60" s="59">
        <f t="shared" si="5"/>
        <v>1</v>
      </c>
      <c r="Z60" s="59">
        <f t="shared" si="6"/>
        <v>0</v>
      </c>
      <c r="AA60" s="59">
        <f t="shared" si="7"/>
        <v>0</v>
      </c>
      <c r="AB60" s="59">
        <f t="shared" si="8"/>
        <v>0</v>
      </c>
      <c r="AC60" s="59">
        <f t="shared" si="9"/>
        <v>0</v>
      </c>
      <c r="AD60" s="166">
        <f t="shared" si="51"/>
        <v>0</v>
      </c>
      <c r="AE60" s="169">
        <f t="shared" si="10"/>
        <v>0</v>
      </c>
      <c r="AF60" s="169">
        <f t="shared" si="11"/>
        <v>0</v>
      </c>
      <c r="AG60" s="169">
        <f t="shared" si="12"/>
        <v>0</v>
      </c>
      <c r="AH60" s="169">
        <f t="shared" si="13"/>
        <v>1</v>
      </c>
      <c r="AI60" s="169">
        <f t="shared" si="52"/>
        <v>0</v>
      </c>
      <c r="AJ60" s="169">
        <f t="shared" si="14"/>
        <v>0</v>
      </c>
      <c r="AK60" s="169">
        <f t="shared" si="15"/>
        <v>0</v>
      </c>
      <c r="AL60" s="169">
        <f t="shared" si="16"/>
        <v>1</v>
      </c>
      <c r="AM60" s="169">
        <f t="shared" si="17"/>
        <v>1</v>
      </c>
      <c r="AN60" s="169">
        <f t="shared" si="18"/>
        <v>2</v>
      </c>
      <c r="AO60" s="169">
        <f t="shared" si="19"/>
        <v>0</v>
      </c>
      <c r="AP60" s="169">
        <f t="shared" si="20"/>
        <v>1</v>
      </c>
      <c r="AQ60" s="169">
        <f t="shared" si="21"/>
        <v>0</v>
      </c>
      <c r="AR60" s="169">
        <f t="shared" si="22"/>
        <v>0</v>
      </c>
      <c r="AS60" s="169">
        <f t="shared" si="23"/>
        <v>0</v>
      </c>
      <c r="AT60" s="169">
        <f t="shared" si="24"/>
        <v>0</v>
      </c>
      <c r="AU60" s="169">
        <f t="shared" si="25"/>
        <v>0</v>
      </c>
      <c r="AV60" s="169">
        <f t="shared" si="26"/>
        <v>1</v>
      </c>
      <c r="AW60" s="169">
        <f t="shared" si="27"/>
        <v>0</v>
      </c>
      <c r="AX60" s="169">
        <f t="shared" si="28"/>
        <v>0</v>
      </c>
      <c r="AY60" s="169">
        <f t="shared" si="29"/>
        <v>0</v>
      </c>
      <c r="AZ60" s="169">
        <f t="shared" si="30"/>
        <v>0</v>
      </c>
      <c r="BA60" s="169">
        <f t="shared" si="31"/>
        <v>0</v>
      </c>
      <c r="BB60" s="169">
        <f t="shared" si="32"/>
        <v>1</v>
      </c>
      <c r="BC60" s="169">
        <f t="shared" si="33"/>
        <v>0</v>
      </c>
      <c r="BD60" s="169">
        <f t="shared" si="34"/>
        <v>1</v>
      </c>
      <c r="BE60" s="169">
        <f t="shared" si="35"/>
        <v>0</v>
      </c>
      <c r="BF60" s="169">
        <f t="shared" si="36"/>
        <v>0</v>
      </c>
      <c r="BG60" s="169">
        <f t="shared" si="37"/>
        <v>0</v>
      </c>
      <c r="BH60" s="169">
        <f t="shared" si="38"/>
        <v>0</v>
      </c>
      <c r="BI60" s="169">
        <f t="shared" si="39"/>
        <v>0</v>
      </c>
      <c r="BJ60" s="169">
        <f t="shared" si="40"/>
        <v>0</v>
      </c>
      <c r="BK60" s="167">
        <f t="shared" si="41"/>
        <v>0</v>
      </c>
      <c r="BL60" s="169">
        <f t="shared" si="42"/>
        <v>0</v>
      </c>
      <c r="BM60" s="169">
        <f t="shared" si="43"/>
        <v>1</v>
      </c>
      <c r="BN60" s="169">
        <f t="shared" si="44"/>
        <v>0</v>
      </c>
      <c r="BO60" s="169">
        <f t="shared" si="45"/>
        <v>1</v>
      </c>
      <c r="BP60" s="36">
        <f t="shared" si="46"/>
        <v>0</v>
      </c>
      <c r="BQ60">
        <f t="shared" si="47"/>
        <v>2</v>
      </c>
      <c r="BR60" s="36">
        <f t="shared" si="48"/>
        <v>0</v>
      </c>
      <c r="BS60" t="e">
        <f t="shared" si="49"/>
        <v>#N/A</v>
      </c>
    </row>
    <row r="61" spans="1:71">
      <c r="A61" s="59">
        <v>358</v>
      </c>
      <c r="B61" s="59">
        <v>212191</v>
      </c>
      <c r="C61" s="160">
        <v>12892857.087966099</v>
      </c>
      <c r="D61" s="59">
        <v>23085714</v>
      </c>
      <c r="E61" s="59">
        <v>23085714</v>
      </c>
      <c r="F61" s="59">
        <v>-10192856.912033901</v>
      </c>
      <c r="G61" s="59">
        <v>0</v>
      </c>
      <c r="H61" s="59">
        <v>-5167023928.5773201</v>
      </c>
      <c r="I61" s="59">
        <v>0</v>
      </c>
      <c r="J61" s="59">
        <v>0</v>
      </c>
      <c r="K61" s="59">
        <v>0</v>
      </c>
      <c r="L61" s="59">
        <v>406</v>
      </c>
      <c r="M61" s="59">
        <v>444</v>
      </c>
      <c r="N61" s="59">
        <v>102</v>
      </c>
      <c r="O61" s="59">
        <v>0</v>
      </c>
      <c r="P61" s="59">
        <v>0</v>
      </c>
      <c r="Q61" s="59">
        <v>0</v>
      </c>
      <c r="R61" s="59">
        <v>2</v>
      </c>
      <c r="S61" s="59">
        <v>1</v>
      </c>
      <c r="T61" s="59">
        <f t="shared" si="50"/>
        <v>1</v>
      </c>
      <c r="U61" s="59">
        <f t="shared" si="1"/>
        <v>0</v>
      </c>
      <c r="V61" s="59">
        <f t="shared" si="2"/>
        <v>0</v>
      </c>
      <c r="W61" s="59">
        <f t="shared" si="3"/>
        <v>1</v>
      </c>
      <c r="X61" s="59">
        <f t="shared" si="4"/>
        <v>0</v>
      </c>
      <c r="Y61" s="59">
        <f t="shared" si="5"/>
        <v>0</v>
      </c>
      <c r="Z61" s="59">
        <f t="shared" si="6"/>
        <v>0</v>
      </c>
      <c r="AA61" s="59">
        <f t="shared" si="7"/>
        <v>1</v>
      </c>
      <c r="AB61" s="59">
        <f t="shared" si="8"/>
        <v>0</v>
      </c>
      <c r="AC61" s="59">
        <f t="shared" si="9"/>
        <v>0</v>
      </c>
      <c r="AD61" s="166">
        <f t="shared" si="51"/>
        <v>0</v>
      </c>
      <c r="AE61" s="169">
        <f t="shared" si="10"/>
        <v>0</v>
      </c>
      <c r="AF61" s="169">
        <f t="shared" si="11"/>
        <v>0</v>
      </c>
      <c r="AG61" s="169">
        <f t="shared" si="12"/>
        <v>0</v>
      </c>
      <c r="AH61" s="169">
        <f t="shared" si="13"/>
        <v>1</v>
      </c>
      <c r="AI61" s="169">
        <f t="shared" si="52"/>
        <v>0</v>
      </c>
      <c r="AJ61" s="169">
        <f t="shared" si="14"/>
        <v>0</v>
      </c>
      <c r="AK61" s="169">
        <f t="shared" si="15"/>
        <v>0</v>
      </c>
      <c r="AL61" s="169">
        <f t="shared" si="16"/>
        <v>1</v>
      </c>
      <c r="AM61" s="169">
        <f t="shared" si="17"/>
        <v>0</v>
      </c>
      <c r="AN61" s="169">
        <f t="shared" si="18"/>
        <v>0</v>
      </c>
      <c r="AO61" s="169">
        <f t="shared" si="19"/>
        <v>1</v>
      </c>
      <c r="AP61" s="169">
        <f t="shared" si="20"/>
        <v>0</v>
      </c>
      <c r="AQ61" s="169">
        <f t="shared" si="21"/>
        <v>0</v>
      </c>
      <c r="AR61" s="169">
        <f t="shared" si="22"/>
        <v>0</v>
      </c>
      <c r="AS61" s="169">
        <f t="shared" si="23"/>
        <v>0</v>
      </c>
      <c r="AT61" s="169">
        <f t="shared" si="24"/>
        <v>0</v>
      </c>
      <c r="AU61" s="169">
        <f t="shared" si="25"/>
        <v>0</v>
      </c>
      <c r="AV61" s="169">
        <f t="shared" si="26"/>
        <v>1</v>
      </c>
      <c r="AW61" s="169">
        <f t="shared" si="27"/>
        <v>1</v>
      </c>
      <c r="AX61" s="169">
        <f t="shared" si="28"/>
        <v>0</v>
      </c>
      <c r="AY61" s="169">
        <f t="shared" si="29"/>
        <v>1</v>
      </c>
      <c r="AZ61" s="169">
        <f t="shared" si="30"/>
        <v>0</v>
      </c>
      <c r="BA61" s="169">
        <f t="shared" si="31"/>
        <v>0</v>
      </c>
      <c r="BB61" s="169">
        <f t="shared" si="32"/>
        <v>1</v>
      </c>
      <c r="BC61" s="169">
        <f t="shared" si="33"/>
        <v>1</v>
      </c>
      <c r="BD61" s="169">
        <f t="shared" si="34"/>
        <v>0</v>
      </c>
      <c r="BE61" s="169">
        <f t="shared" si="35"/>
        <v>1</v>
      </c>
      <c r="BF61" s="169">
        <f t="shared" si="36"/>
        <v>0</v>
      </c>
      <c r="BG61" s="169">
        <f t="shared" si="37"/>
        <v>0</v>
      </c>
      <c r="BH61" s="169">
        <f t="shared" si="38"/>
        <v>0</v>
      </c>
      <c r="BI61" s="169">
        <f t="shared" si="39"/>
        <v>0</v>
      </c>
      <c r="BJ61" s="169">
        <f t="shared" si="40"/>
        <v>0</v>
      </c>
      <c r="BK61" s="167">
        <f t="shared" si="41"/>
        <v>0</v>
      </c>
      <c r="BL61" s="169">
        <f t="shared" si="42"/>
        <v>0</v>
      </c>
      <c r="BM61" s="169">
        <f t="shared" si="43"/>
        <v>1</v>
      </c>
      <c r="BN61" s="169">
        <f t="shared" si="44"/>
        <v>0</v>
      </c>
      <c r="BO61" s="169">
        <f t="shared" si="45"/>
        <v>1</v>
      </c>
      <c r="BP61" s="36">
        <f t="shared" si="46"/>
        <v>0</v>
      </c>
      <c r="BQ61">
        <f t="shared" si="47"/>
        <v>0</v>
      </c>
      <c r="BR61" s="36">
        <f t="shared" si="48"/>
        <v>1</v>
      </c>
      <c r="BS61" s="36" t="e">
        <f t="shared" si="49"/>
        <v>#N/A</v>
      </c>
    </row>
    <row r="62" spans="1:71">
      <c r="A62" s="59">
        <v>147</v>
      </c>
      <c r="B62" s="59">
        <v>112293</v>
      </c>
      <c r="C62" s="160">
        <v>13020408.503788801</v>
      </c>
      <c r="D62" s="59">
        <v>4877551.125</v>
      </c>
      <c r="E62" s="59">
        <v>4877551.125</v>
      </c>
      <c r="F62" s="59">
        <v>8142857.3787888102</v>
      </c>
      <c r="G62" s="59">
        <v>1020.408203125</v>
      </c>
      <c r="H62" s="59">
        <v>-2321790175.8467498</v>
      </c>
      <c r="I62" s="59">
        <v>101</v>
      </c>
      <c r="J62" s="59">
        <v>0</v>
      </c>
      <c r="K62" s="59">
        <v>0</v>
      </c>
      <c r="L62" s="59">
        <v>101</v>
      </c>
      <c r="M62" s="59">
        <v>0</v>
      </c>
      <c r="N62" s="59">
        <v>0</v>
      </c>
      <c r="O62" s="59">
        <v>0</v>
      </c>
      <c r="P62" s="59">
        <v>0</v>
      </c>
      <c r="Q62" s="59">
        <v>0</v>
      </c>
      <c r="R62" s="59">
        <v>1</v>
      </c>
      <c r="S62" s="59">
        <v>0</v>
      </c>
      <c r="T62" s="59">
        <f t="shared" si="50"/>
        <v>0</v>
      </c>
      <c r="U62" s="59">
        <f t="shared" si="1"/>
        <v>0</v>
      </c>
      <c r="V62" s="59">
        <f t="shared" si="2"/>
        <v>0</v>
      </c>
      <c r="W62" s="59">
        <f t="shared" si="3"/>
        <v>0</v>
      </c>
      <c r="X62" s="59">
        <f t="shared" si="4"/>
        <v>0</v>
      </c>
      <c r="Y62" s="59">
        <f t="shared" si="5"/>
        <v>0</v>
      </c>
      <c r="Z62" s="59">
        <f t="shared" si="6"/>
        <v>0</v>
      </c>
      <c r="AA62" s="59">
        <f t="shared" si="7"/>
        <v>0</v>
      </c>
      <c r="AB62" s="59">
        <f t="shared" si="8"/>
        <v>0</v>
      </c>
      <c r="AC62" s="59">
        <f t="shared" si="9"/>
        <v>0</v>
      </c>
      <c r="AD62" s="166">
        <f t="shared" si="51"/>
        <v>2</v>
      </c>
      <c r="AE62" s="169">
        <f t="shared" si="10"/>
        <v>0</v>
      </c>
      <c r="AF62" s="169">
        <f t="shared" si="11"/>
        <v>1</v>
      </c>
      <c r="AG62" s="169">
        <f t="shared" si="12"/>
        <v>0</v>
      </c>
      <c r="AH62" s="169">
        <f t="shared" si="13"/>
        <v>1</v>
      </c>
      <c r="AI62" s="169">
        <f t="shared" si="52"/>
        <v>0</v>
      </c>
      <c r="AJ62" s="169">
        <f t="shared" si="14"/>
        <v>0</v>
      </c>
      <c r="AK62" s="169">
        <f t="shared" si="15"/>
        <v>0</v>
      </c>
      <c r="AL62" s="169">
        <f t="shared" si="16"/>
        <v>1</v>
      </c>
      <c r="AM62" s="169">
        <f t="shared" si="17"/>
        <v>0</v>
      </c>
      <c r="AN62" s="169">
        <f t="shared" si="18"/>
        <v>0</v>
      </c>
      <c r="AO62" s="169">
        <f t="shared" si="19"/>
        <v>1</v>
      </c>
      <c r="AP62" s="169">
        <f t="shared" si="20"/>
        <v>0</v>
      </c>
      <c r="AQ62" s="169">
        <f t="shared" si="21"/>
        <v>0</v>
      </c>
      <c r="AR62" s="169">
        <f t="shared" si="22"/>
        <v>0</v>
      </c>
      <c r="AS62" s="169">
        <f t="shared" si="23"/>
        <v>0</v>
      </c>
      <c r="AT62" s="169">
        <f t="shared" si="24"/>
        <v>0</v>
      </c>
      <c r="AU62" s="169">
        <f t="shared" si="25"/>
        <v>0</v>
      </c>
      <c r="AV62" s="169">
        <f t="shared" si="26"/>
        <v>1</v>
      </c>
      <c r="AW62" s="169">
        <f t="shared" si="27"/>
        <v>0</v>
      </c>
      <c r="AX62" s="169">
        <f t="shared" si="28"/>
        <v>0</v>
      </c>
      <c r="AY62" s="169">
        <f t="shared" si="29"/>
        <v>0</v>
      </c>
      <c r="AZ62" s="169">
        <f t="shared" si="30"/>
        <v>0</v>
      </c>
      <c r="BA62" s="169">
        <f t="shared" si="31"/>
        <v>0</v>
      </c>
      <c r="BB62" s="169">
        <f t="shared" si="32"/>
        <v>1</v>
      </c>
      <c r="BC62" s="169">
        <f t="shared" si="33"/>
        <v>0</v>
      </c>
      <c r="BD62" s="169">
        <f t="shared" si="34"/>
        <v>1</v>
      </c>
      <c r="BE62" s="169">
        <f t="shared" si="35"/>
        <v>0</v>
      </c>
      <c r="BF62" s="169">
        <f t="shared" si="36"/>
        <v>0</v>
      </c>
      <c r="BG62" s="169">
        <f t="shared" si="37"/>
        <v>0</v>
      </c>
      <c r="BH62" s="169">
        <f t="shared" si="38"/>
        <v>0</v>
      </c>
      <c r="BI62" s="169">
        <f t="shared" si="39"/>
        <v>0</v>
      </c>
      <c r="BJ62" s="169">
        <f t="shared" si="40"/>
        <v>0</v>
      </c>
      <c r="BK62" s="167">
        <f t="shared" si="41"/>
        <v>0</v>
      </c>
      <c r="BL62" s="169">
        <f t="shared" si="42"/>
        <v>1</v>
      </c>
      <c r="BM62" s="169">
        <f t="shared" si="43"/>
        <v>0</v>
      </c>
      <c r="BN62" s="169">
        <f t="shared" si="44"/>
        <v>1</v>
      </c>
      <c r="BO62" s="169">
        <f t="shared" si="45"/>
        <v>0</v>
      </c>
      <c r="BP62" s="36">
        <f t="shared" si="46"/>
        <v>1</v>
      </c>
      <c r="BQ62">
        <f t="shared" si="47"/>
        <v>0</v>
      </c>
      <c r="BR62" s="36">
        <f t="shared" si="48"/>
        <v>0</v>
      </c>
      <c r="BS62" t="e">
        <f t="shared" si="49"/>
        <v>#N/A</v>
      </c>
    </row>
    <row r="63" spans="1:71">
      <c r="A63" s="59">
        <v>212</v>
      </c>
      <c r="B63" s="59">
        <v>132221</v>
      </c>
      <c r="C63" s="160">
        <v>13285714.229150699</v>
      </c>
      <c r="D63" s="59">
        <v>44107144</v>
      </c>
      <c r="E63" s="59">
        <v>44107144</v>
      </c>
      <c r="F63" s="59">
        <v>-30821429.770849299</v>
      </c>
      <c r="G63" s="59">
        <v>757.14288330078102</v>
      </c>
      <c r="H63" s="59">
        <v>-3263483980.4133401</v>
      </c>
      <c r="I63" s="59">
        <v>0</v>
      </c>
      <c r="J63" s="59">
        <v>0</v>
      </c>
      <c r="K63" s="59">
        <v>0</v>
      </c>
      <c r="L63" s="59">
        <v>409</v>
      </c>
      <c r="M63" s="59">
        <v>406</v>
      </c>
      <c r="N63" s="59">
        <v>403</v>
      </c>
      <c r="O63" s="59">
        <v>0</v>
      </c>
      <c r="P63" s="59">
        <v>0</v>
      </c>
      <c r="Q63" s="59">
        <v>0</v>
      </c>
      <c r="R63" s="59">
        <v>1</v>
      </c>
      <c r="S63" s="59">
        <v>0</v>
      </c>
      <c r="T63" s="59">
        <f t="shared" si="50"/>
        <v>1</v>
      </c>
      <c r="U63" s="59">
        <f t="shared" si="1"/>
        <v>0</v>
      </c>
      <c r="V63" s="59">
        <f t="shared" si="2"/>
        <v>0</v>
      </c>
      <c r="W63" s="59">
        <f t="shared" si="3"/>
        <v>2</v>
      </c>
      <c r="X63" s="59">
        <f t="shared" si="4"/>
        <v>0</v>
      </c>
      <c r="Y63" s="59">
        <f t="shared" si="5"/>
        <v>0</v>
      </c>
      <c r="Z63" s="59">
        <f t="shared" si="6"/>
        <v>0</v>
      </c>
      <c r="AA63" s="59">
        <f t="shared" si="7"/>
        <v>0</v>
      </c>
      <c r="AB63" s="59">
        <f t="shared" si="8"/>
        <v>0</v>
      </c>
      <c r="AC63" s="59">
        <f t="shared" si="9"/>
        <v>0</v>
      </c>
      <c r="AD63" s="166">
        <f t="shared" si="51"/>
        <v>0</v>
      </c>
      <c r="AE63" s="169">
        <f t="shared" si="10"/>
        <v>0</v>
      </c>
      <c r="AF63" s="169">
        <f t="shared" si="11"/>
        <v>0</v>
      </c>
      <c r="AG63" s="169">
        <f t="shared" si="12"/>
        <v>0</v>
      </c>
      <c r="AH63" s="169">
        <f t="shared" si="13"/>
        <v>1</v>
      </c>
      <c r="AI63" s="169">
        <f t="shared" si="52"/>
        <v>0</v>
      </c>
      <c r="AJ63" s="169">
        <f t="shared" si="14"/>
        <v>0</v>
      </c>
      <c r="AK63" s="169">
        <f t="shared" si="15"/>
        <v>0</v>
      </c>
      <c r="AL63" s="169">
        <f t="shared" si="16"/>
        <v>1</v>
      </c>
      <c r="AM63" s="169">
        <f t="shared" si="17"/>
        <v>0</v>
      </c>
      <c r="AN63" s="169">
        <f t="shared" si="18"/>
        <v>0</v>
      </c>
      <c r="AO63" s="169">
        <f t="shared" si="19"/>
        <v>1</v>
      </c>
      <c r="AP63" s="169">
        <f t="shared" si="20"/>
        <v>0</v>
      </c>
      <c r="AQ63" s="169">
        <f t="shared" si="21"/>
        <v>0</v>
      </c>
      <c r="AR63" s="169">
        <f t="shared" si="22"/>
        <v>0</v>
      </c>
      <c r="AS63" s="169">
        <f t="shared" si="23"/>
        <v>0</v>
      </c>
      <c r="AT63" s="169">
        <f t="shared" si="24"/>
        <v>0</v>
      </c>
      <c r="AU63" s="169">
        <f t="shared" si="25"/>
        <v>0</v>
      </c>
      <c r="AV63" s="169">
        <f t="shared" si="26"/>
        <v>1</v>
      </c>
      <c r="AW63" s="169">
        <f t="shared" si="27"/>
        <v>1</v>
      </c>
      <c r="AX63" s="169">
        <f t="shared" si="28"/>
        <v>0</v>
      </c>
      <c r="AY63" s="169">
        <f t="shared" si="29"/>
        <v>1</v>
      </c>
      <c r="AZ63" s="169">
        <f t="shared" si="30"/>
        <v>0</v>
      </c>
      <c r="BA63" s="169">
        <f t="shared" si="31"/>
        <v>0</v>
      </c>
      <c r="BB63" s="169">
        <f t="shared" si="32"/>
        <v>1</v>
      </c>
      <c r="BC63" s="169">
        <f t="shared" si="33"/>
        <v>1</v>
      </c>
      <c r="BD63" s="169">
        <f t="shared" si="34"/>
        <v>0</v>
      </c>
      <c r="BE63" s="169">
        <f t="shared" si="35"/>
        <v>0</v>
      </c>
      <c r="BF63" s="169">
        <f t="shared" si="36"/>
        <v>0</v>
      </c>
      <c r="BG63" s="169">
        <f t="shared" si="37"/>
        <v>0</v>
      </c>
      <c r="BH63" s="169">
        <f t="shared" si="38"/>
        <v>0</v>
      </c>
      <c r="BI63" s="169">
        <f t="shared" si="39"/>
        <v>0</v>
      </c>
      <c r="BJ63" s="169">
        <f t="shared" si="40"/>
        <v>0</v>
      </c>
      <c r="BK63" s="167">
        <f t="shared" si="41"/>
        <v>1</v>
      </c>
      <c r="BL63" s="169">
        <f t="shared" si="42"/>
        <v>1</v>
      </c>
      <c r="BM63" s="169">
        <f t="shared" si="43"/>
        <v>0</v>
      </c>
      <c r="BN63" s="169">
        <f t="shared" si="44"/>
        <v>1</v>
      </c>
      <c r="BO63" s="169">
        <f t="shared" si="45"/>
        <v>0</v>
      </c>
      <c r="BP63" s="36">
        <f t="shared" si="46"/>
        <v>0</v>
      </c>
      <c r="BQ63">
        <f t="shared" si="47"/>
        <v>0</v>
      </c>
      <c r="BR63" s="36">
        <f t="shared" si="48"/>
        <v>1</v>
      </c>
      <c r="BS63" s="36" t="e">
        <f t="shared" si="49"/>
        <v>#N/A</v>
      </c>
    </row>
    <row r="64" spans="1:71">
      <c r="A64" s="59">
        <v>182</v>
      </c>
      <c r="B64" s="59">
        <v>122441</v>
      </c>
      <c r="C64" s="160">
        <v>13348214.501363</v>
      </c>
      <c r="D64" s="59">
        <v>17919664</v>
      </c>
      <c r="E64" s="59">
        <v>18857164</v>
      </c>
      <c r="F64" s="59">
        <v>-5508949.4986370197</v>
      </c>
      <c r="G64" s="59">
        <v>53.5714302062988</v>
      </c>
      <c r="H64" s="59">
        <v>-2783024681.2171798</v>
      </c>
      <c r="I64" s="59">
        <v>0</v>
      </c>
      <c r="J64" s="59">
        <v>0</v>
      </c>
      <c r="K64" s="59">
        <v>0</v>
      </c>
      <c r="L64" s="59">
        <v>403</v>
      </c>
      <c r="M64" s="59">
        <v>0</v>
      </c>
      <c r="N64" s="59">
        <v>0</v>
      </c>
      <c r="O64" s="59">
        <v>0</v>
      </c>
      <c r="P64" s="59">
        <v>0</v>
      </c>
      <c r="Q64" s="59">
        <v>0</v>
      </c>
      <c r="R64" s="59">
        <v>2</v>
      </c>
      <c r="S64" s="59">
        <v>1</v>
      </c>
      <c r="T64" s="59">
        <f t="shared" si="50"/>
        <v>1</v>
      </c>
      <c r="U64" s="59">
        <f t="shared" si="1"/>
        <v>0</v>
      </c>
      <c r="V64" s="59">
        <f t="shared" si="2"/>
        <v>0</v>
      </c>
      <c r="W64" s="59">
        <f t="shared" si="3"/>
        <v>0</v>
      </c>
      <c r="X64" s="59">
        <f t="shared" si="4"/>
        <v>0</v>
      </c>
      <c r="Y64" s="59">
        <f t="shared" si="5"/>
        <v>0</v>
      </c>
      <c r="Z64" s="59">
        <f t="shared" si="6"/>
        <v>0</v>
      </c>
      <c r="AA64" s="59">
        <f t="shared" si="7"/>
        <v>0</v>
      </c>
      <c r="AB64" s="59">
        <f t="shared" si="8"/>
        <v>0</v>
      </c>
      <c r="AC64" s="59">
        <f t="shared" si="9"/>
        <v>0</v>
      </c>
      <c r="AD64" s="166">
        <f t="shared" si="51"/>
        <v>0</v>
      </c>
      <c r="AE64" s="169">
        <f t="shared" si="10"/>
        <v>0</v>
      </c>
      <c r="AF64" s="169">
        <f t="shared" si="11"/>
        <v>0</v>
      </c>
      <c r="AG64" s="169">
        <f t="shared" si="12"/>
        <v>0</v>
      </c>
      <c r="AH64" s="169">
        <f t="shared" si="13"/>
        <v>1</v>
      </c>
      <c r="AI64" s="169">
        <f t="shared" si="52"/>
        <v>0</v>
      </c>
      <c r="AJ64" s="169">
        <f t="shared" si="14"/>
        <v>0</v>
      </c>
      <c r="AK64" s="169">
        <f t="shared" si="15"/>
        <v>0</v>
      </c>
      <c r="AL64" s="169">
        <f t="shared" si="16"/>
        <v>1</v>
      </c>
      <c r="AM64" s="169">
        <f t="shared" si="17"/>
        <v>0</v>
      </c>
      <c r="AN64" s="169">
        <f t="shared" si="18"/>
        <v>0</v>
      </c>
      <c r="AO64" s="169">
        <f t="shared" si="19"/>
        <v>1</v>
      </c>
      <c r="AP64" s="169">
        <f t="shared" si="20"/>
        <v>0</v>
      </c>
      <c r="AQ64" s="169">
        <f t="shared" si="21"/>
        <v>0</v>
      </c>
      <c r="AR64" s="169">
        <f t="shared" si="22"/>
        <v>0</v>
      </c>
      <c r="AS64" s="169">
        <f t="shared" si="23"/>
        <v>0</v>
      </c>
      <c r="AT64" s="169">
        <f t="shared" si="24"/>
        <v>0</v>
      </c>
      <c r="AU64" s="169">
        <f t="shared" si="25"/>
        <v>0</v>
      </c>
      <c r="AV64" s="169">
        <f t="shared" si="26"/>
        <v>1</v>
      </c>
      <c r="AW64" s="169">
        <f t="shared" si="27"/>
        <v>1</v>
      </c>
      <c r="AX64" s="169">
        <f t="shared" si="28"/>
        <v>0</v>
      </c>
      <c r="AY64" s="169">
        <f t="shared" si="29"/>
        <v>1</v>
      </c>
      <c r="AZ64" s="169">
        <f t="shared" si="30"/>
        <v>0</v>
      </c>
      <c r="BA64" s="169">
        <f t="shared" si="31"/>
        <v>0</v>
      </c>
      <c r="BB64" s="169">
        <f t="shared" si="32"/>
        <v>1</v>
      </c>
      <c r="BC64" s="169">
        <f t="shared" si="33"/>
        <v>0</v>
      </c>
      <c r="BD64" s="169">
        <f t="shared" si="34"/>
        <v>1</v>
      </c>
      <c r="BE64" s="169">
        <f t="shared" si="35"/>
        <v>0</v>
      </c>
      <c r="BF64" s="169">
        <f t="shared" si="36"/>
        <v>0</v>
      </c>
      <c r="BG64" s="169">
        <f t="shared" si="37"/>
        <v>1</v>
      </c>
      <c r="BH64" s="169">
        <f t="shared" si="38"/>
        <v>0</v>
      </c>
      <c r="BI64" s="169">
        <f t="shared" si="39"/>
        <v>0</v>
      </c>
      <c r="BJ64" s="169">
        <f t="shared" si="40"/>
        <v>0</v>
      </c>
      <c r="BK64" s="167">
        <f t="shared" si="41"/>
        <v>0</v>
      </c>
      <c r="BL64" s="169">
        <f t="shared" si="42"/>
        <v>0</v>
      </c>
      <c r="BM64" s="169">
        <f t="shared" si="43"/>
        <v>1</v>
      </c>
      <c r="BN64" s="169">
        <f t="shared" si="44"/>
        <v>0</v>
      </c>
      <c r="BO64" s="169">
        <f t="shared" si="45"/>
        <v>1</v>
      </c>
      <c r="BP64" s="36">
        <f t="shared" si="46"/>
        <v>0</v>
      </c>
      <c r="BQ64">
        <f t="shared" si="47"/>
        <v>0</v>
      </c>
      <c r="BR64" s="36">
        <f t="shared" si="48"/>
        <v>1</v>
      </c>
      <c r="BS64" s="36" t="e">
        <f t="shared" si="49"/>
        <v>#N/A</v>
      </c>
    </row>
    <row r="65" spans="1:71">
      <c r="A65" s="59">
        <v>451</v>
      </c>
      <c r="B65" s="59">
        <v>251251</v>
      </c>
      <c r="C65" s="160">
        <v>13660714.2275541</v>
      </c>
      <c r="D65" s="59">
        <v>22707144</v>
      </c>
      <c r="E65" s="59">
        <v>22707144</v>
      </c>
      <c r="F65" s="59">
        <v>-9046429.7724458594</v>
      </c>
      <c r="G65" s="59">
        <v>271.42855834960898</v>
      </c>
      <c r="H65" s="59">
        <v>-7085223565.8336401</v>
      </c>
      <c r="I65" s="59">
        <v>0</v>
      </c>
      <c r="J65" s="59">
        <v>0</v>
      </c>
      <c r="K65" s="59">
        <v>0</v>
      </c>
      <c r="L65" s="59">
        <v>417</v>
      </c>
      <c r="M65" s="59">
        <v>404</v>
      </c>
      <c r="N65" s="59">
        <v>0</v>
      </c>
      <c r="O65" s="59">
        <v>0</v>
      </c>
      <c r="P65" s="59">
        <v>0</v>
      </c>
      <c r="Q65" s="59">
        <v>0</v>
      </c>
      <c r="R65" s="59">
        <v>1</v>
      </c>
      <c r="S65" s="59">
        <v>0</v>
      </c>
      <c r="T65" s="59">
        <f t="shared" si="50"/>
        <v>1</v>
      </c>
      <c r="U65" s="59">
        <f t="shared" si="1"/>
        <v>0</v>
      </c>
      <c r="V65" s="59">
        <f t="shared" si="2"/>
        <v>0</v>
      </c>
      <c r="W65" s="59">
        <f t="shared" si="3"/>
        <v>1</v>
      </c>
      <c r="X65" s="59">
        <f t="shared" si="4"/>
        <v>0</v>
      </c>
      <c r="Y65" s="59">
        <f t="shared" si="5"/>
        <v>0</v>
      </c>
      <c r="Z65" s="59">
        <f t="shared" si="6"/>
        <v>0</v>
      </c>
      <c r="AA65" s="59">
        <f t="shared" si="7"/>
        <v>0</v>
      </c>
      <c r="AB65" s="59">
        <f t="shared" si="8"/>
        <v>0</v>
      </c>
      <c r="AC65" s="59">
        <f t="shared" si="9"/>
        <v>0</v>
      </c>
      <c r="AD65" s="166">
        <f t="shared" si="51"/>
        <v>0</v>
      </c>
      <c r="AE65" s="169">
        <f t="shared" si="10"/>
        <v>0</v>
      </c>
      <c r="AF65" s="169">
        <f t="shared" si="11"/>
        <v>0</v>
      </c>
      <c r="AG65" s="169">
        <f t="shared" si="12"/>
        <v>0</v>
      </c>
      <c r="AH65" s="169">
        <f t="shared" si="13"/>
        <v>1</v>
      </c>
      <c r="AI65" s="169">
        <f t="shared" si="52"/>
        <v>0</v>
      </c>
      <c r="AJ65" s="169">
        <f t="shared" si="14"/>
        <v>0</v>
      </c>
      <c r="AK65" s="169">
        <f t="shared" si="15"/>
        <v>0</v>
      </c>
      <c r="AL65" s="169">
        <f t="shared" si="16"/>
        <v>1</v>
      </c>
      <c r="AM65" s="169">
        <f t="shared" si="17"/>
        <v>0</v>
      </c>
      <c r="AN65" s="169">
        <f t="shared" si="18"/>
        <v>0</v>
      </c>
      <c r="AO65" s="169">
        <f t="shared" si="19"/>
        <v>1</v>
      </c>
      <c r="AP65" s="169">
        <f t="shared" si="20"/>
        <v>0</v>
      </c>
      <c r="AQ65" s="169">
        <f t="shared" si="21"/>
        <v>0</v>
      </c>
      <c r="AR65" s="169">
        <f t="shared" si="22"/>
        <v>0</v>
      </c>
      <c r="AS65" s="169">
        <f t="shared" si="23"/>
        <v>0</v>
      </c>
      <c r="AT65" s="169">
        <f t="shared" si="24"/>
        <v>0</v>
      </c>
      <c r="AU65" s="169">
        <f t="shared" si="25"/>
        <v>0</v>
      </c>
      <c r="AV65" s="169">
        <f t="shared" si="26"/>
        <v>1</v>
      </c>
      <c r="AW65" s="169">
        <f t="shared" si="27"/>
        <v>1</v>
      </c>
      <c r="AX65" s="169">
        <f t="shared" si="28"/>
        <v>0</v>
      </c>
      <c r="AY65" s="169">
        <f t="shared" si="29"/>
        <v>1</v>
      </c>
      <c r="AZ65" s="169">
        <f t="shared" si="30"/>
        <v>0</v>
      </c>
      <c r="BA65" s="169">
        <f t="shared" si="31"/>
        <v>0</v>
      </c>
      <c r="BB65" s="169">
        <f t="shared" si="32"/>
        <v>1</v>
      </c>
      <c r="BC65" s="169">
        <f t="shared" si="33"/>
        <v>1</v>
      </c>
      <c r="BD65" s="169">
        <f t="shared" si="34"/>
        <v>0</v>
      </c>
      <c r="BE65" s="169">
        <f t="shared" si="35"/>
        <v>0</v>
      </c>
      <c r="BF65" s="169">
        <f t="shared" si="36"/>
        <v>1</v>
      </c>
      <c r="BG65" s="169">
        <f t="shared" si="37"/>
        <v>0</v>
      </c>
      <c r="BH65" s="169">
        <f t="shared" si="38"/>
        <v>0</v>
      </c>
      <c r="BI65" s="169">
        <f t="shared" si="39"/>
        <v>0</v>
      </c>
      <c r="BJ65" s="169">
        <f t="shared" si="40"/>
        <v>0</v>
      </c>
      <c r="BK65" s="167">
        <f t="shared" si="41"/>
        <v>0</v>
      </c>
      <c r="BL65" s="169">
        <f t="shared" si="42"/>
        <v>1</v>
      </c>
      <c r="BM65" s="169">
        <f t="shared" si="43"/>
        <v>0</v>
      </c>
      <c r="BN65" s="169">
        <f t="shared" si="44"/>
        <v>1</v>
      </c>
      <c r="BO65" s="169">
        <f t="shared" si="45"/>
        <v>0</v>
      </c>
      <c r="BP65" s="36">
        <f t="shared" si="46"/>
        <v>0</v>
      </c>
      <c r="BQ65">
        <f t="shared" si="47"/>
        <v>0</v>
      </c>
      <c r="BR65" s="36">
        <f t="shared" si="48"/>
        <v>1</v>
      </c>
      <c r="BS65" s="36" t="e">
        <f t="shared" si="49"/>
        <v>#N/A</v>
      </c>
    </row>
    <row r="66" spans="1:71">
      <c r="A66" s="59">
        <v>183</v>
      </c>
      <c r="B66" s="59">
        <v>122462</v>
      </c>
      <c r="C66" s="160">
        <v>13714286.142465999</v>
      </c>
      <c r="D66" s="59">
        <v>6714286</v>
      </c>
      <c r="E66" s="59">
        <v>6714286</v>
      </c>
      <c r="F66" s="59">
        <v>7000000.1424660301</v>
      </c>
      <c r="G66" s="59">
        <v>261.90478515625</v>
      </c>
      <c r="H66" s="59">
        <v>-2786230018.6854501</v>
      </c>
      <c r="I66" s="59">
        <v>0</v>
      </c>
      <c r="J66" s="59">
        <v>0</v>
      </c>
      <c r="K66" s="59">
        <v>0</v>
      </c>
      <c r="L66" s="59">
        <v>102</v>
      </c>
      <c r="M66" s="59">
        <v>0</v>
      </c>
      <c r="N66" s="59">
        <v>0</v>
      </c>
      <c r="O66" s="59">
        <v>0</v>
      </c>
      <c r="P66" s="59">
        <v>0</v>
      </c>
      <c r="Q66" s="59">
        <v>0</v>
      </c>
      <c r="R66" s="59">
        <v>2</v>
      </c>
      <c r="S66" s="59">
        <v>1</v>
      </c>
      <c r="T66" s="59">
        <f t="shared" si="50"/>
        <v>0</v>
      </c>
      <c r="U66" s="59">
        <f t="shared" si="1"/>
        <v>0</v>
      </c>
      <c r="V66" s="59">
        <f t="shared" si="2"/>
        <v>1</v>
      </c>
      <c r="W66" s="59">
        <f t="shared" si="3"/>
        <v>0</v>
      </c>
      <c r="X66" s="59">
        <f t="shared" si="4"/>
        <v>0</v>
      </c>
      <c r="Y66" s="59">
        <f t="shared" si="5"/>
        <v>0</v>
      </c>
      <c r="Z66" s="59">
        <f t="shared" si="6"/>
        <v>0</v>
      </c>
      <c r="AA66" s="59">
        <f t="shared" si="7"/>
        <v>0</v>
      </c>
      <c r="AB66" s="59">
        <f t="shared" si="8"/>
        <v>0</v>
      </c>
      <c r="AC66" s="59">
        <f t="shared" si="9"/>
        <v>0</v>
      </c>
      <c r="AD66" s="166">
        <f t="shared" si="51"/>
        <v>0</v>
      </c>
      <c r="AE66" s="169">
        <f t="shared" si="10"/>
        <v>0</v>
      </c>
      <c r="AF66" s="169">
        <f t="shared" si="11"/>
        <v>0</v>
      </c>
      <c r="AG66" s="169">
        <f t="shared" si="12"/>
        <v>0</v>
      </c>
      <c r="AH66" s="169">
        <f t="shared" si="13"/>
        <v>1</v>
      </c>
      <c r="AI66" s="169">
        <f t="shared" si="52"/>
        <v>0</v>
      </c>
      <c r="AJ66" s="169">
        <f t="shared" si="14"/>
        <v>0</v>
      </c>
      <c r="AK66" s="169">
        <f t="shared" si="15"/>
        <v>0</v>
      </c>
      <c r="AL66" s="169">
        <f t="shared" si="16"/>
        <v>1</v>
      </c>
      <c r="AM66" s="169">
        <f t="shared" si="17"/>
        <v>1</v>
      </c>
      <c r="AN66" s="169">
        <f t="shared" si="18"/>
        <v>0</v>
      </c>
      <c r="AO66" s="169">
        <f t="shared" si="19"/>
        <v>1</v>
      </c>
      <c r="AP66" s="169">
        <f t="shared" si="20"/>
        <v>0</v>
      </c>
      <c r="AQ66" s="169">
        <f t="shared" si="21"/>
        <v>1</v>
      </c>
      <c r="AR66" s="169">
        <f t="shared" si="22"/>
        <v>0</v>
      </c>
      <c r="AS66" s="169">
        <f t="shared" si="23"/>
        <v>0</v>
      </c>
      <c r="AT66" s="169">
        <f t="shared" si="24"/>
        <v>0</v>
      </c>
      <c r="AU66" s="169">
        <f t="shared" si="25"/>
        <v>0</v>
      </c>
      <c r="AV66" s="169">
        <f t="shared" si="26"/>
        <v>1</v>
      </c>
      <c r="AW66" s="169">
        <f t="shared" si="27"/>
        <v>0</v>
      </c>
      <c r="AX66" s="169">
        <f t="shared" si="28"/>
        <v>0</v>
      </c>
      <c r="AY66" s="169">
        <f t="shared" si="29"/>
        <v>0</v>
      </c>
      <c r="AZ66" s="169">
        <f t="shared" si="30"/>
        <v>0</v>
      </c>
      <c r="BA66" s="169">
        <f t="shared" si="31"/>
        <v>0</v>
      </c>
      <c r="BB66" s="169">
        <f t="shared" si="32"/>
        <v>1</v>
      </c>
      <c r="BC66" s="169">
        <f t="shared" si="33"/>
        <v>0</v>
      </c>
      <c r="BD66" s="169">
        <f t="shared" si="34"/>
        <v>1</v>
      </c>
      <c r="BE66" s="169">
        <f t="shared" si="35"/>
        <v>0</v>
      </c>
      <c r="BF66" s="169">
        <f t="shared" si="36"/>
        <v>0</v>
      </c>
      <c r="BG66" s="169">
        <f t="shared" si="37"/>
        <v>0</v>
      </c>
      <c r="BH66" s="169">
        <f t="shared" si="38"/>
        <v>0</v>
      </c>
      <c r="BI66" s="169">
        <f t="shared" si="39"/>
        <v>0</v>
      </c>
      <c r="BJ66" s="169">
        <f t="shared" si="40"/>
        <v>0</v>
      </c>
      <c r="BK66" s="167">
        <f t="shared" si="41"/>
        <v>0</v>
      </c>
      <c r="BL66" s="169">
        <f t="shared" si="42"/>
        <v>0</v>
      </c>
      <c r="BM66" s="169">
        <f t="shared" si="43"/>
        <v>1</v>
      </c>
      <c r="BN66" s="169">
        <f t="shared" si="44"/>
        <v>0</v>
      </c>
      <c r="BO66" s="169">
        <f t="shared" si="45"/>
        <v>1</v>
      </c>
      <c r="BP66" s="36">
        <f t="shared" si="46"/>
        <v>0</v>
      </c>
      <c r="BQ66">
        <f t="shared" si="47"/>
        <v>0</v>
      </c>
      <c r="BR66" s="36">
        <f t="shared" si="48"/>
        <v>0</v>
      </c>
      <c r="BS66" t="e">
        <f t="shared" si="49"/>
        <v>#N/A</v>
      </c>
    </row>
    <row r="67" spans="1:71">
      <c r="A67" s="59">
        <v>81</v>
      </c>
      <c r="B67" s="59">
        <v>21293</v>
      </c>
      <c r="C67" s="160">
        <v>13809523.9957039</v>
      </c>
      <c r="D67" s="59">
        <v>10476191</v>
      </c>
      <c r="E67" s="59">
        <v>10476191</v>
      </c>
      <c r="F67" s="59">
        <v>3333332.9957038499</v>
      </c>
      <c r="G67" s="59">
        <v>238.09524536132801</v>
      </c>
      <c r="H67" s="59">
        <v>-1398642237.05597</v>
      </c>
      <c r="I67" s="59">
        <v>0</v>
      </c>
      <c r="J67" s="59">
        <v>0</v>
      </c>
      <c r="K67" s="59">
        <v>0</v>
      </c>
      <c r="L67" s="59">
        <v>101</v>
      </c>
      <c r="M67" s="59">
        <v>0</v>
      </c>
      <c r="N67" s="59">
        <v>0</v>
      </c>
      <c r="O67" s="59">
        <v>0</v>
      </c>
      <c r="P67" s="59">
        <v>0</v>
      </c>
      <c r="Q67" s="59">
        <v>0</v>
      </c>
      <c r="R67" s="59">
        <v>2</v>
      </c>
      <c r="S67" s="59">
        <v>0</v>
      </c>
      <c r="T67" s="59">
        <f t="shared" si="50"/>
        <v>0</v>
      </c>
      <c r="U67" s="59">
        <f t="shared" si="1"/>
        <v>0</v>
      </c>
      <c r="V67" s="59">
        <f t="shared" si="2"/>
        <v>0</v>
      </c>
      <c r="W67" s="59">
        <f t="shared" si="3"/>
        <v>0</v>
      </c>
      <c r="X67" s="59">
        <f t="shared" si="4"/>
        <v>0</v>
      </c>
      <c r="Y67" s="59">
        <f t="shared" si="5"/>
        <v>0</v>
      </c>
      <c r="Z67" s="59">
        <f t="shared" si="6"/>
        <v>0</v>
      </c>
      <c r="AA67" s="59">
        <f t="shared" si="7"/>
        <v>0</v>
      </c>
      <c r="AB67" s="59">
        <f t="shared" si="8"/>
        <v>0</v>
      </c>
      <c r="AC67" s="59">
        <f t="shared" si="9"/>
        <v>0</v>
      </c>
      <c r="AD67" s="166">
        <f t="shared" si="51"/>
        <v>1</v>
      </c>
      <c r="AE67" s="169">
        <f t="shared" si="10"/>
        <v>1</v>
      </c>
      <c r="AF67" s="169">
        <f t="shared" si="11"/>
        <v>0</v>
      </c>
      <c r="AG67" s="169">
        <f t="shared" si="12"/>
        <v>0</v>
      </c>
      <c r="AH67" s="169">
        <f t="shared" si="13"/>
        <v>1</v>
      </c>
      <c r="AI67" s="169">
        <f t="shared" si="52"/>
        <v>0</v>
      </c>
      <c r="AJ67" s="169">
        <f t="shared" si="14"/>
        <v>0</v>
      </c>
      <c r="AK67" s="169">
        <f t="shared" si="15"/>
        <v>0</v>
      </c>
      <c r="AL67" s="169">
        <f t="shared" si="16"/>
        <v>1</v>
      </c>
      <c r="AM67" s="169">
        <f t="shared" si="17"/>
        <v>0</v>
      </c>
      <c r="AN67" s="169">
        <f t="shared" si="18"/>
        <v>0</v>
      </c>
      <c r="AO67" s="169">
        <f t="shared" si="19"/>
        <v>1</v>
      </c>
      <c r="AP67" s="169">
        <f t="shared" si="20"/>
        <v>0</v>
      </c>
      <c r="AQ67" s="169">
        <f t="shared" si="21"/>
        <v>0</v>
      </c>
      <c r="AR67" s="169">
        <f t="shared" si="22"/>
        <v>0</v>
      </c>
      <c r="AS67" s="169">
        <f t="shared" si="23"/>
        <v>0</v>
      </c>
      <c r="AT67" s="169">
        <f t="shared" si="24"/>
        <v>0</v>
      </c>
      <c r="AU67" s="169">
        <f t="shared" si="25"/>
        <v>0</v>
      </c>
      <c r="AV67" s="169">
        <f t="shared" si="26"/>
        <v>1</v>
      </c>
      <c r="AW67" s="169">
        <f t="shared" si="27"/>
        <v>0</v>
      </c>
      <c r="AX67" s="169">
        <f t="shared" si="28"/>
        <v>0</v>
      </c>
      <c r="AY67" s="169">
        <f t="shared" si="29"/>
        <v>0</v>
      </c>
      <c r="AZ67" s="169">
        <f t="shared" si="30"/>
        <v>0</v>
      </c>
      <c r="BA67" s="169">
        <f t="shared" si="31"/>
        <v>0</v>
      </c>
      <c r="BB67" s="169">
        <f t="shared" si="32"/>
        <v>1</v>
      </c>
      <c r="BC67" s="169">
        <f t="shared" si="33"/>
        <v>0</v>
      </c>
      <c r="BD67" s="169">
        <f t="shared" si="34"/>
        <v>1</v>
      </c>
      <c r="BE67" s="169">
        <f t="shared" si="35"/>
        <v>0</v>
      </c>
      <c r="BF67" s="169">
        <f t="shared" si="36"/>
        <v>0</v>
      </c>
      <c r="BG67" s="169">
        <f t="shared" si="37"/>
        <v>0</v>
      </c>
      <c r="BH67" s="169">
        <f t="shared" si="38"/>
        <v>0</v>
      </c>
      <c r="BI67" s="169">
        <f t="shared" si="39"/>
        <v>0</v>
      </c>
      <c r="BJ67" s="169">
        <f t="shared" si="40"/>
        <v>0</v>
      </c>
      <c r="BK67" s="167">
        <f t="shared" si="41"/>
        <v>0</v>
      </c>
      <c r="BL67" s="169">
        <f t="shared" si="42"/>
        <v>0</v>
      </c>
      <c r="BM67" s="169">
        <f t="shared" si="43"/>
        <v>1</v>
      </c>
      <c r="BN67" s="169">
        <f t="shared" si="44"/>
        <v>1</v>
      </c>
      <c r="BO67" s="169">
        <f t="shared" si="45"/>
        <v>0</v>
      </c>
      <c r="BP67" s="36">
        <f t="shared" si="46"/>
        <v>1</v>
      </c>
      <c r="BQ67">
        <f t="shared" si="47"/>
        <v>0</v>
      </c>
      <c r="BR67" s="36">
        <f t="shared" si="48"/>
        <v>0</v>
      </c>
      <c r="BS67" t="e">
        <f t="shared" si="49"/>
        <v>#N/A</v>
      </c>
    </row>
    <row r="68" spans="1:71">
      <c r="A68" s="59">
        <v>157</v>
      </c>
      <c r="B68" s="59">
        <v>121212</v>
      </c>
      <c r="C68" s="160">
        <v>13809523.9957039</v>
      </c>
      <c r="D68" s="59">
        <v>4642857</v>
      </c>
      <c r="E68" s="59">
        <v>4642857</v>
      </c>
      <c r="F68" s="59">
        <v>9166666.9957038499</v>
      </c>
      <c r="G68" s="59">
        <v>273.80953979492199</v>
      </c>
      <c r="H68" s="59">
        <v>-2377536209.40763</v>
      </c>
      <c r="I68" s="59">
        <v>0</v>
      </c>
      <c r="J68" s="59">
        <v>0</v>
      </c>
      <c r="K68" s="59">
        <v>0</v>
      </c>
      <c r="L68" s="59">
        <v>101</v>
      </c>
      <c r="M68" s="59">
        <v>0</v>
      </c>
      <c r="N68" s="59">
        <v>0</v>
      </c>
      <c r="O68" s="59">
        <v>0</v>
      </c>
      <c r="P68" s="59">
        <v>0</v>
      </c>
      <c r="Q68" s="59">
        <v>0</v>
      </c>
      <c r="R68" s="59">
        <v>2</v>
      </c>
      <c r="S68" s="59">
        <v>0</v>
      </c>
      <c r="T68" s="59">
        <f t="shared" ref="T68:T131" si="53">COUNTIFS(I68, "&gt;400", I68, "&lt;500")+COUNTIFS(L68, "&gt;400", L68, "&lt;500")+COUNTIFS(O68, "&gt;400", O68, "&lt;500")</f>
        <v>0</v>
      </c>
      <c r="U68" s="59">
        <f t="shared" ref="U68:U131" si="54">COUNTIFS(J68, "&gt;200", J68, "&lt;400")+COUNTIFS(L68, "&gt;200", L68, "&lt;400")+COUNTIFS(O68, "&gt;200", O68, "&lt;400")</f>
        <v>0</v>
      </c>
      <c r="V68" s="59">
        <f t="shared" ref="V68:V131" si="55">COUNTIF($I68, 102)+COUNTIF($L68, 102)+COUNTIF($O68, 102)</f>
        <v>0</v>
      </c>
      <c r="W68" s="59">
        <f t="shared" ref="W68:W131" si="56">IF(AND(J68&gt;399, J68&lt;500), 1,0) + IF(AND(K68&gt;399, K68&lt;500), 1,0) +IF(AND(M68&gt;399, M68&lt;500), 1,0) +IF(AND(N68&gt;399, N68&lt;500), 1,0) +IF(AND(P68&gt;399, P68&lt;500), 1,0) +IF(AND(Q68&gt;399, Q68&lt;500), 1,0)</f>
        <v>0</v>
      </c>
      <c r="X68" s="59">
        <f t="shared" ref="X68:X131" si="57">IF(AND(J68&gt;700, J68&lt;890), 1,0) + IF(AND(K68&gt;700, K68&lt;890), 1,0) +IF(AND(M68&gt;700, M68&lt;890), 1,0) +IF(AND(N68&gt;700, N68&lt;890), 1,0) +IF(AND(P68&gt;700, P68&lt;890), 1,0) +IF(AND(Q68&gt;700, Q68&lt;890), 1,0)</f>
        <v>0</v>
      </c>
      <c r="Y68" s="59">
        <f t="shared" ref="Y68:Y131" si="58">IF(AND(J68&gt;200, J68&lt;400), 1,0) + IF(AND(K68&gt;200, K68&lt;400), 1,0) +IF(AND(M68&gt;200, M68&lt;400), 1,0) +IF(AND(N68&gt;200, N68&lt;400), 1,0) +IF(AND(P68&gt;200, P68&lt;400), 1,0) +IF(AND(Q68&gt;200, Q68&lt;400), 1,0)</f>
        <v>0</v>
      </c>
      <c r="Z68" s="59">
        <f t="shared" ref="Z68:Z131" si="59">IF(J68=101, 1,0) + IF(K68=101, 1,0) +IF(M68=101, 1,0) +IF(N68=101, 1,0) +IF(P68=101, 1,0) +IF(Q68=101, 1,0)</f>
        <v>0</v>
      </c>
      <c r="AA68" s="59">
        <f t="shared" ref="AA68:AA131" si="60">IF(J68=102, 1,0) + IF(K68=102, 1,0) +IF(M68=102, 1,0) +IF(N68=102, 1,0) +IF(P68=102, 1,0) +IF(Q68=102, 1,0)</f>
        <v>0</v>
      </c>
      <c r="AB68" s="59">
        <f t="shared" ref="AB68:AB131" si="61">IF(AND(J68&gt;500, J68&lt;600), 1,0) + IF(AND(K68&gt;500, K68&lt;600), 1,0) +IF(AND(M68&gt;500, M68&lt;600), 1,0) +IF(AND(N68&gt;500, N68&lt;600), 1,0) +IF(AND(P68&gt;500, P68&lt;600), 1,0) +IF(AND(Q68&gt;500, Q68&lt;600), 1,0)</f>
        <v>0</v>
      </c>
      <c r="AC68" s="59">
        <f t="shared" ref="AC68:AC131" si="62">IF(AND(J68&gt;0, SUM(W68:AB68)=0), 1,0) + IF(AND(K68&gt;0, SUM(W68:AB68)=0), 1,0) +IF(AND(M68&gt;0, SUM(W68:AB68)=0), 1,0) +IF(AND(N68&gt;0, SUM(W68:AB68)=0), 1,0) +IF(AND(P68&gt;0, SUM(W68:AB68)=0), 1,0) +IF(AND(Q68&gt;0, SUM(W68:AB68)=0), 1,0)</f>
        <v>0</v>
      </c>
      <c r="AD68" s="166">
        <f t="shared" si="51"/>
        <v>1</v>
      </c>
      <c r="AE68" s="169">
        <f t="shared" ref="AE68:AE131" si="63">IF(AD68=1, 1,0)</f>
        <v>1</v>
      </c>
      <c r="AF68" s="169">
        <f t="shared" ref="AF68:AF131" si="64">IF(AD68&gt;=2, 1,0)</f>
        <v>0</v>
      </c>
      <c r="AG68" s="169">
        <f t="shared" ref="AG68:AG131" si="65">IF(IF(I68=101,1,0) * IF(J68&lt;&gt;0, 1,0) +IF(I68=101,1,0)* IF(K68&lt;&gt;0, 1,0) + IF(L68=101,1,0) * IF(M68&lt;&gt;0, 1,0) +IF(L68=101,1,0)* IF(N68&lt;&gt;0, 1,0) + IF(O68=101,1,0) * IF(P68&lt;&gt;0, 1,0) +IF(O68=101,1,0)* IF(Q68&lt;&gt;0, 1,0)&gt;0, 1,0)</f>
        <v>0</v>
      </c>
      <c r="AH68" s="169">
        <f t="shared" ref="AH68:AH131" si="66">IF(AG68=0, 1,0)</f>
        <v>1</v>
      </c>
      <c r="AI68" s="169">
        <f t="shared" ref="AI68:AI131" si="67">IF(AND(AD68&gt;0, T68&gt;0), 1, 0)</f>
        <v>0</v>
      </c>
      <c r="AJ68" s="169">
        <f t="shared" ref="AJ68:AJ131" si="68">IF(AND(AD68&gt;0, V68&gt;0), 1, 0)</f>
        <v>0</v>
      </c>
      <c r="AK68" s="169">
        <f t="shared" ref="AK68:AK131" si="69">IF(AND(AD68&gt;0, U68&gt;0), 1, 0)</f>
        <v>0</v>
      </c>
      <c r="AL68" s="169">
        <f t="shared" ref="AL68:AL131" si="70">IF(SUM(AI68:AK68)&gt;0,0,1)</f>
        <v>1</v>
      </c>
      <c r="AM68" s="169">
        <f t="shared" ref="AM68:AM131" si="71">IF(V68&gt;0, 1,0)</f>
        <v>0</v>
      </c>
      <c r="AN68" s="169">
        <f t="shared" ref="AN68:AN131" si="72">IF(I68=102,1,0) * IF(J68&lt;&gt;0, 1,0) +IF(I68=102,1,0)* IF(K68&lt;&gt;0, 1,0) + IF(L68=102,1,0) * IF(M68&lt;&gt;0, 1,0) +IF(L68=102,1,0)* IF(N68&lt;&gt;0, 1,0) + IF(O68=102,1,0) * IF(P68&lt;&gt;0, 1,0) +IF(O68=102,1,0)* IF(Q68&lt;&gt;0, 1,0)</f>
        <v>0</v>
      </c>
      <c r="AO68" s="169">
        <f t="shared" ref="AO68:AO131" si="73">IF(AN68=0, 1,0)</f>
        <v>1</v>
      </c>
      <c r="AP68" s="169">
        <f t="shared" ref="AP68:AP131" si="74">IF(V68&gt;1,1,0)</f>
        <v>0</v>
      </c>
      <c r="AQ68" s="169">
        <f t="shared" ref="AQ68:AQ131" si="75">IF(V68 = 1, 1, 0)</f>
        <v>0</v>
      </c>
      <c r="AR68" s="169">
        <f t="shared" ref="AR68:AR131" si="76">IF(SUM(AS68:AU68)&gt;0, 1,0)</f>
        <v>0</v>
      </c>
      <c r="AS68" s="169">
        <f t="shared" ref="AS68:AS131" si="77">IF(AND(T68&gt;0, V68&gt;0), 1,0)</f>
        <v>0</v>
      </c>
      <c r="AT68" s="169">
        <f t="shared" ref="AT68:AT131" si="78">AJ68</f>
        <v>0</v>
      </c>
      <c r="AU68" s="169">
        <f t="shared" ref="AU68:AU131" si="79">IF(AND(V68&gt;0, U68&gt;0),1,0)</f>
        <v>0</v>
      </c>
      <c r="AV68" s="169">
        <f t="shared" ref="AV68:AV131" si="80">IF(SUM(AS68:AU68)&gt;0,0,1)</f>
        <v>1</v>
      </c>
      <c r="AW68" s="169">
        <f t="shared" ref="AW68:AW131" si="81">IF(T68&gt;0,1,0)</f>
        <v>0</v>
      </c>
      <c r="AX68" s="169">
        <f t="shared" ref="AX68:AX131" si="82">IF(T68&gt;1, 1,0)</f>
        <v>0</v>
      </c>
      <c r="AY68" s="169">
        <f t="shared" ref="AY68:AY131" si="83">IF(T68=1, 1, 0)</f>
        <v>0</v>
      </c>
      <c r="AZ68" s="169">
        <f t="shared" ref="AZ68:AZ131" si="84">IF(SUM(AS68,AI68)&gt;0,1,0)</f>
        <v>0</v>
      </c>
      <c r="BA68" s="169">
        <f t="shared" ref="BA68:BA131" si="85">IF(AND(AW68&gt;0, X68&gt;0),1,0)+IF(AND(AW68&gt;0, (COUNTIFS(I68, "&gt;700", L68, "&gt;700", O68, "&gt;700")&gt;0)),1,0)</f>
        <v>0</v>
      </c>
      <c r="BB68" s="169">
        <f t="shared" ref="BB68:BB131" si="86">IF(BA68 = 0, 1,0)</f>
        <v>1</v>
      </c>
      <c r="BC68" s="169">
        <f t="shared" ref="BC68:BC131" si="87">IF(COUNTIFS(I68, "&gt;400", I68,"&lt;600"),1,0) * IF(COUNTIFS(J68,"&gt;0", J68,"&lt;700")+  COUNTIFS(K68,"&gt;0", K68,"&lt;700")&gt;0,1,0) + IF(COUNTIFS(L68, "&gt;400", L68,"&lt;600"),1,0) * IF(COUNTIFS(M68,"&gt;0", M68,"&lt;700")+ COUNTIFS(N68,"&gt;0", N68,"&lt;700")&gt;0,1,0) + IF(COUNTIFS(O68, "&gt;400", O68,"&lt;600"),1,0) * IF(COUNTIFS(P68,"&gt;0", P68,"&lt;700")+  COUNTIFS(Q68,"&gt;0", Q68,"&lt;700")&gt;0,1,0)</f>
        <v>0</v>
      </c>
      <c r="BD68" s="169">
        <f t="shared" ref="BD68:BD131" si="88">IF(BC68 = 0, 1,0)</f>
        <v>1</v>
      </c>
      <c r="BE68" s="169">
        <f t="shared" ref="BE68:BE131" si="89">COUNTIF(I68, 406)+COUNTIF(L68, 406)+COUNTIF(O68, 406)</f>
        <v>0</v>
      </c>
      <c r="BF68" s="169">
        <f t="shared" ref="BF68:BF131" si="90">COUNTIF(I68, 417)+COUNTIF(L68, 417)+COUNTIF(O68, 417)</f>
        <v>0</v>
      </c>
      <c r="BG68" s="169">
        <f t="shared" ref="BG68:BG131" si="91">COUNTIF(I68, 403)+COUNTIF(L68, 403)+COUNTIF(O68, 403)</f>
        <v>0</v>
      </c>
      <c r="BH68" s="169">
        <f t="shared" ref="BH68:BH131" si="92">COUNTIF(I68, 415)+COUNTIF(L68, 415)+COUNTIF(O68, 415)</f>
        <v>0</v>
      </c>
      <c r="BI68" s="169">
        <f t="shared" ref="BI68:BI131" si="93">COUNTIF(I68, 405)+COUNTIF(L68, 405)+COUNTIF(O68, 405)</f>
        <v>0</v>
      </c>
      <c r="BJ68" s="169">
        <f t="shared" ref="BJ68:BJ131" si="94">IF(OR(COUNTIF(I68, 416)=1, COUNTIF(I68, 412)=1), 1,0)   +IF(OR(COUNTIF(L68, 416)=1, COUNTIF(L68, 412)=1), 1,0)+IF(OR(COUNTIF(O68, 416)=1, COUNTIF(O68, 412)=1), 1,0)</f>
        <v>0</v>
      </c>
      <c r="BK68" s="167">
        <f t="shared" ref="BK68:BK131" si="95">IF(AND(AW68&gt;0, SUM(BE68:BJ68) = 0), 1,0)</f>
        <v>0</v>
      </c>
      <c r="BL68" s="169">
        <f t="shared" ref="BL68:BL131" si="96">IF(R68 = 1, 1,0)</f>
        <v>0</v>
      </c>
      <c r="BM68" s="169">
        <f t="shared" ref="BM68:BM131" si="97">IF(R68 = 2, 1,0)</f>
        <v>1</v>
      </c>
      <c r="BN68" s="169">
        <f t="shared" ref="BN68:BN131" si="98">IF(S68 = 1, 0,1)</f>
        <v>1</v>
      </c>
      <c r="BO68" s="169">
        <f t="shared" ref="BO68:BO131" si="99">IF(S68 = 1, 1,0)</f>
        <v>0</v>
      </c>
      <c r="BP68" s="36">
        <f t="shared" ref="BP68:BP131" si="100">IF(SUM($AE$2:$AF$2)&gt;0, SUMPRODUCT($AE$2:$AF$2, AE68:AF68),IF(SUM(AE68:AF68)&gt;0, 0,1))*SUMPRODUCT($AG$2:$AH$2, AG68:AH68)*SUMPRODUCT($AI$2:$AL$2, AI68:AL68)*SUMPRODUCT($BL$2:$BM$2,BL68:BM68)*SUMPRODUCT($BN$2:$BO$2,BN68:BO68)</f>
        <v>1</v>
      </c>
      <c r="BQ68">
        <f t="shared" ref="BQ68:BQ131" si="101">(SUMPRODUCT($AN$2:$AO$2, AN68:AO68)*SUMPRODUCT($AP$2:$AR$2, AP68:AR68)*SUMPRODUCT($AS$2:$AV$2, AS68:AV68))*SUMPRODUCT($BL$2:$BM$2,BL68:BM68)*SUMPRODUCT($BN$2:$BO$2,BN68:BO68)</f>
        <v>0</v>
      </c>
      <c r="BR68" s="36">
        <f t="shared" ref="BR68:BR131" si="102">SUMPRODUCT($AX$2:$AZ$2, AX68:AZ68)*SUMPRODUCT($BA$2:$BB$2, BA68:BB68)*SUMPRODUCT($BC$2:$BD$2, BC68:BD68)*SUMPRODUCT($BE$2:$BK$2, BE68:BK68)*SUMPRODUCT($BL$2:$BM$2,BL68:BM68)*SUMPRODUCT($BN$2:$BO$2,BN68:BO68)</f>
        <v>0</v>
      </c>
      <c r="BS68" t="e">
        <f t="shared" ref="BS68:BS131" si="103">IF((BP68*$AD$2+BQ68*$AM$2+BR68*$AW$2)&gt;0, C68,NA())</f>
        <v>#N/A</v>
      </c>
    </row>
    <row r="69" spans="1:71">
      <c r="A69" s="59">
        <v>245</v>
      </c>
      <c r="B69" s="59">
        <v>152101</v>
      </c>
      <c r="C69" s="160">
        <v>13999999.9403954</v>
      </c>
      <c r="D69" s="59">
        <v>4957143</v>
      </c>
      <c r="E69" s="59">
        <v>4957143</v>
      </c>
      <c r="F69" s="59">
        <v>9042856.9403953608</v>
      </c>
      <c r="G69" s="59">
        <v>285.71429443359398</v>
      </c>
      <c r="H69" s="59">
        <v>-3847725820.3443198</v>
      </c>
      <c r="I69" s="59">
        <v>201</v>
      </c>
      <c r="J69" s="59">
        <v>406</v>
      </c>
      <c r="K69" s="59">
        <v>0</v>
      </c>
      <c r="L69" s="59">
        <v>0</v>
      </c>
      <c r="M69" s="59">
        <v>0</v>
      </c>
      <c r="N69" s="59">
        <v>0</v>
      </c>
      <c r="O69" s="59">
        <v>0</v>
      </c>
      <c r="P69" s="59">
        <v>0</v>
      </c>
      <c r="Q69" s="59">
        <v>0</v>
      </c>
      <c r="R69" s="59">
        <v>2</v>
      </c>
      <c r="S69" s="59">
        <v>1</v>
      </c>
      <c r="T69" s="59">
        <f t="shared" si="53"/>
        <v>0</v>
      </c>
      <c r="U69" s="59">
        <f t="shared" si="54"/>
        <v>0</v>
      </c>
      <c r="V69" s="59">
        <f t="shared" si="55"/>
        <v>0</v>
      </c>
      <c r="W69" s="59">
        <f t="shared" si="56"/>
        <v>1</v>
      </c>
      <c r="X69" s="59">
        <f t="shared" si="57"/>
        <v>0</v>
      </c>
      <c r="Y69" s="59">
        <f t="shared" si="58"/>
        <v>0</v>
      </c>
      <c r="Z69" s="59">
        <f t="shared" si="59"/>
        <v>0</v>
      </c>
      <c r="AA69" s="59">
        <f t="shared" si="60"/>
        <v>0</v>
      </c>
      <c r="AB69" s="59">
        <f t="shared" si="61"/>
        <v>0</v>
      </c>
      <c r="AC69" s="59">
        <f t="shared" si="62"/>
        <v>0</v>
      </c>
      <c r="AD69" s="166">
        <f t="shared" ref="AD69:AD132" si="104">COUNTIF(I69, 101)+COUNTIF(L69, 101)+COUNTIF(O69, 101)</f>
        <v>0</v>
      </c>
      <c r="AE69" s="169">
        <f t="shared" si="63"/>
        <v>0</v>
      </c>
      <c r="AF69" s="169">
        <f t="shared" si="64"/>
        <v>0</v>
      </c>
      <c r="AG69" s="169">
        <f t="shared" si="65"/>
        <v>0</v>
      </c>
      <c r="AH69" s="169">
        <f t="shared" si="66"/>
        <v>1</v>
      </c>
      <c r="AI69" s="169">
        <f t="shared" si="67"/>
        <v>0</v>
      </c>
      <c r="AJ69" s="169">
        <f t="shared" si="68"/>
        <v>0</v>
      </c>
      <c r="AK69" s="169">
        <f t="shared" si="69"/>
        <v>0</v>
      </c>
      <c r="AL69" s="169">
        <f t="shared" si="70"/>
        <v>1</v>
      </c>
      <c r="AM69" s="169">
        <f t="shared" si="71"/>
        <v>0</v>
      </c>
      <c r="AN69" s="169">
        <f t="shared" si="72"/>
        <v>0</v>
      </c>
      <c r="AO69" s="169">
        <f t="shared" si="73"/>
        <v>1</v>
      </c>
      <c r="AP69" s="169">
        <f t="shared" si="74"/>
        <v>0</v>
      </c>
      <c r="AQ69" s="169">
        <f t="shared" si="75"/>
        <v>0</v>
      </c>
      <c r="AR69" s="169">
        <f t="shared" si="76"/>
        <v>0</v>
      </c>
      <c r="AS69" s="169">
        <f t="shared" si="77"/>
        <v>0</v>
      </c>
      <c r="AT69" s="169">
        <f t="shared" si="78"/>
        <v>0</v>
      </c>
      <c r="AU69" s="169">
        <f t="shared" si="79"/>
        <v>0</v>
      </c>
      <c r="AV69" s="169">
        <f t="shared" si="80"/>
        <v>1</v>
      </c>
      <c r="AW69" s="169">
        <f t="shared" si="81"/>
        <v>0</v>
      </c>
      <c r="AX69" s="169">
        <f t="shared" si="82"/>
        <v>0</v>
      </c>
      <c r="AY69" s="169">
        <f t="shared" si="83"/>
        <v>0</v>
      </c>
      <c r="AZ69" s="169">
        <f t="shared" si="84"/>
        <v>0</v>
      </c>
      <c r="BA69" s="169">
        <f t="shared" si="85"/>
        <v>0</v>
      </c>
      <c r="BB69" s="169">
        <f t="shared" si="86"/>
        <v>1</v>
      </c>
      <c r="BC69" s="169">
        <f t="shared" si="87"/>
        <v>0</v>
      </c>
      <c r="BD69" s="169">
        <f t="shared" si="88"/>
        <v>1</v>
      </c>
      <c r="BE69" s="169">
        <f t="shared" si="89"/>
        <v>0</v>
      </c>
      <c r="BF69" s="169">
        <f t="shared" si="90"/>
        <v>0</v>
      </c>
      <c r="BG69" s="169">
        <f t="shared" si="91"/>
        <v>0</v>
      </c>
      <c r="BH69" s="169">
        <f t="shared" si="92"/>
        <v>0</v>
      </c>
      <c r="BI69" s="169">
        <f t="shared" si="93"/>
        <v>0</v>
      </c>
      <c r="BJ69" s="169">
        <f t="shared" si="94"/>
        <v>0</v>
      </c>
      <c r="BK69" s="167">
        <f t="shared" si="95"/>
        <v>0</v>
      </c>
      <c r="BL69" s="169">
        <f t="shared" si="96"/>
        <v>0</v>
      </c>
      <c r="BM69" s="169">
        <f t="shared" si="97"/>
        <v>1</v>
      </c>
      <c r="BN69" s="169">
        <f t="shared" si="98"/>
        <v>0</v>
      </c>
      <c r="BO69" s="169">
        <f t="shared" si="99"/>
        <v>1</v>
      </c>
      <c r="BP69" s="36">
        <f t="shared" si="100"/>
        <v>0</v>
      </c>
      <c r="BQ69">
        <f t="shared" si="101"/>
        <v>0</v>
      </c>
      <c r="BR69" s="36">
        <f t="shared" si="102"/>
        <v>0</v>
      </c>
      <c r="BS69" t="e">
        <f t="shared" si="103"/>
        <v>#N/A</v>
      </c>
    </row>
    <row r="70" spans="1:71">
      <c r="A70" s="59">
        <v>383</v>
      </c>
      <c r="B70" s="59">
        <v>222181</v>
      </c>
      <c r="C70" s="160">
        <v>14000000.190429701</v>
      </c>
      <c r="D70" s="59">
        <v>4900000</v>
      </c>
      <c r="E70" s="59">
        <v>4900000</v>
      </c>
      <c r="F70" s="59">
        <v>9100000.1904296894</v>
      </c>
      <c r="G70" s="59">
        <v>0</v>
      </c>
      <c r="H70" s="59">
        <v>-5752293649.5998602</v>
      </c>
      <c r="I70" s="59">
        <v>0</v>
      </c>
      <c r="J70" s="59">
        <v>0</v>
      </c>
      <c r="K70" s="59">
        <v>0</v>
      </c>
      <c r="L70" s="59">
        <v>102</v>
      </c>
      <c r="M70" s="59">
        <v>413</v>
      </c>
      <c r="N70" s="59">
        <v>0</v>
      </c>
      <c r="O70" s="59">
        <v>102</v>
      </c>
      <c r="P70" s="59">
        <v>0</v>
      </c>
      <c r="Q70" s="59">
        <v>0</v>
      </c>
      <c r="R70" s="59">
        <v>2</v>
      </c>
      <c r="S70" s="59">
        <v>1</v>
      </c>
      <c r="T70" s="59">
        <f t="shared" si="53"/>
        <v>0</v>
      </c>
      <c r="U70" s="59">
        <f t="shared" si="54"/>
        <v>0</v>
      </c>
      <c r="V70" s="59">
        <f t="shared" si="55"/>
        <v>2</v>
      </c>
      <c r="W70" s="59">
        <f t="shared" si="56"/>
        <v>1</v>
      </c>
      <c r="X70" s="59">
        <f t="shared" si="57"/>
        <v>0</v>
      </c>
      <c r="Y70" s="59">
        <f t="shared" si="58"/>
        <v>0</v>
      </c>
      <c r="Z70" s="59">
        <f t="shared" si="59"/>
        <v>0</v>
      </c>
      <c r="AA70" s="59">
        <f t="shared" si="60"/>
        <v>0</v>
      </c>
      <c r="AB70" s="59">
        <f t="shared" si="61"/>
        <v>0</v>
      </c>
      <c r="AC70" s="59">
        <f t="shared" si="62"/>
        <v>0</v>
      </c>
      <c r="AD70" s="166">
        <f t="shared" si="104"/>
        <v>0</v>
      </c>
      <c r="AE70" s="169">
        <f t="shared" si="63"/>
        <v>0</v>
      </c>
      <c r="AF70" s="169">
        <f t="shared" si="64"/>
        <v>0</v>
      </c>
      <c r="AG70" s="169">
        <f t="shared" si="65"/>
        <v>0</v>
      </c>
      <c r="AH70" s="169">
        <f t="shared" si="66"/>
        <v>1</v>
      </c>
      <c r="AI70" s="169">
        <f t="shared" si="67"/>
        <v>0</v>
      </c>
      <c r="AJ70" s="169">
        <f t="shared" si="68"/>
        <v>0</v>
      </c>
      <c r="AK70" s="169">
        <f t="shared" si="69"/>
        <v>0</v>
      </c>
      <c r="AL70" s="169">
        <f t="shared" si="70"/>
        <v>1</v>
      </c>
      <c r="AM70" s="169">
        <f t="shared" si="71"/>
        <v>1</v>
      </c>
      <c r="AN70" s="169">
        <f t="shared" si="72"/>
        <v>1</v>
      </c>
      <c r="AO70" s="169">
        <f t="shared" si="73"/>
        <v>0</v>
      </c>
      <c r="AP70" s="169">
        <f t="shared" si="74"/>
        <v>1</v>
      </c>
      <c r="AQ70" s="169">
        <f t="shared" si="75"/>
        <v>0</v>
      </c>
      <c r="AR70" s="169">
        <f t="shared" si="76"/>
        <v>0</v>
      </c>
      <c r="AS70" s="169">
        <f t="shared" si="77"/>
        <v>0</v>
      </c>
      <c r="AT70" s="169">
        <f t="shared" si="78"/>
        <v>0</v>
      </c>
      <c r="AU70" s="169">
        <f t="shared" si="79"/>
        <v>0</v>
      </c>
      <c r="AV70" s="169">
        <f t="shared" si="80"/>
        <v>1</v>
      </c>
      <c r="AW70" s="169">
        <f t="shared" si="81"/>
        <v>0</v>
      </c>
      <c r="AX70" s="169">
        <f t="shared" si="82"/>
        <v>0</v>
      </c>
      <c r="AY70" s="169">
        <f t="shared" si="83"/>
        <v>0</v>
      </c>
      <c r="AZ70" s="169">
        <f t="shared" si="84"/>
        <v>0</v>
      </c>
      <c r="BA70" s="169">
        <f t="shared" si="85"/>
        <v>0</v>
      </c>
      <c r="BB70" s="169">
        <f t="shared" si="86"/>
        <v>1</v>
      </c>
      <c r="BC70" s="169">
        <f t="shared" si="87"/>
        <v>0</v>
      </c>
      <c r="BD70" s="169">
        <f t="shared" si="88"/>
        <v>1</v>
      </c>
      <c r="BE70" s="169">
        <f t="shared" si="89"/>
        <v>0</v>
      </c>
      <c r="BF70" s="169">
        <f t="shared" si="90"/>
        <v>0</v>
      </c>
      <c r="BG70" s="169">
        <f t="shared" si="91"/>
        <v>0</v>
      </c>
      <c r="BH70" s="169">
        <f t="shared" si="92"/>
        <v>0</v>
      </c>
      <c r="BI70" s="169">
        <f t="shared" si="93"/>
        <v>0</v>
      </c>
      <c r="BJ70" s="169">
        <f t="shared" si="94"/>
        <v>0</v>
      </c>
      <c r="BK70" s="167">
        <f t="shared" si="95"/>
        <v>0</v>
      </c>
      <c r="BL70" s="169">
        <f t="shared" si="96"/>
        <v>0</v>
      </c>
      <c r="BM70" s="169">
        <f t="shared" si="97"/>
        <v>1</v>
      </c>
      <c r="BN70" s="169">
        <f t="shared" si="98"/>
        <v>0</v>
      </c>
      <c r="BO70" s="169">
        <f t="shared" si="99"/>
        <v>1</v>
      </c>
      <c r="BP70" s="36">
        <f t="shared" si="100"/>
        <v>0</v>
      </c>
      <c r="BQ70">
        <f t="shared" si="101"/>
        <v>1</v>
      </c>
      <c r="BR70" s="36">
        <f t="shared" si="102"/>
        <v>0</v>
      </c>
      <c r="BS70" t="e">
        <f t="shared" si="103"/>
        <v>#N/A</v>
      </c>
    </row>
    <row r="71" spans="1:71">
      <c r="A71" s="59">
        <v>179</v>
      </c>
      <c r="B71" s="59">
        <v>122331</v>
      </c>
      <c r="C71" s="160">
        <v>14168000</v>
      </c>
      <c r="D71" s="59">
        <v>8745000</v>
      </c>
      <c r="E71" s="59">
        <v>8745000</v>
      </c>
      <c r="F71" s="59">
        <v>5423000</v>
      </c>
      <c r="G71" s="59">
        <v>80</v>
      </c>
      <c r="H71" s="59">
        <v>-2748378444.91434</v>
      </c>
      <c r="I71" s="59">
        <v>403</v>
      </c>
      <c r="J71" s="59">
        <v>301</v>
      </c>
      <c r="K71" s="59">
        <v>0</v>
      </c>
      <c r="L71" s="59">
        <v>101</v>
      </c>
      <c r="M71" s="59">
        <v>102</v>
      </c>
      <c r="N71" s="59">
        <v>406</v>
      </c>
      <c r="O71" s="59">
        <v>0</v>
      </c>
      <c r="P71" s="59">
        <v>0</v>
      </c>
      <c r="Q71" s="59">
        <v>0</v>
      </c>
      <c r="R71" s="59">
        <v>2</v>
      </c>
      <c r="S71" s="59">
        <v>1</v>
      </c>
      <c r="T71" s="59">
        <f t="shared" si="53"/>
        <v>1</v>
      </c>
      <c r="U71" s="59">
        <f t="shared" si="54"/>
        <v>1</v>
      </c>
      <c r="V71" s="59">
        <f t="shared" si="55"/>
        <v>0</v>
      </c>
      <c r="W71" s="59">
        <f t="shared" si="56"/>
        <v>1</v>
      </c>
      <c r="X71" s="59">
        <f t="shared" si="57"/>
        <v>0</v>
      </c>
      <c r="Y71" s="59">
        <f t="shared" si="58"/>
        <v>1</v>
      </c>
      <c r="Z71" s="59">
        <f t="shared" si="59"/>
        <v>0</v>
      </c>
      <c r="AA71" s="59">
        <f t="shared" si="60"/>
        <v>1</v>
      </c>
      <c r="AB71" s="59">
        <f t="shared" si="61"/>
        <v>0</v>
      </c>
      <c r="AC71" s="59">
        <f t="shared" si="62"/>
        <v>0</v>
      </c>
      <c r="AD71" s="166">
        <f t="shared" si="104"/>
        <v>1</v>
      </c>
      <c r="AE71" s="169">
        <f t="shared" si="63"/>
        <v>1</v>
      </c>
      <c r="AF71" s="169">
        <f t="shared" si="64"/>
        <v>0</v>
      </c>
      <c r="AG71" s="169">
        <f t="shared" si="65"/>
        <v>1</v>
      </c>
      <c r="AH71" s="169">
        <f t="shared" si="66"/>
        <v>0</v>
      </c>
      <c r="AI71" s="169">
        <f t="shared" si="67"/>
        <v>1</v>
      </c>
      <c r="AJ71" s="169">
        <f t="shared" si="68"/>
        <v>0</v>
      </c>
      <c r="AK71" s="169">
        <f t="shared" si="69"/>
        <v>1</v>
      </c>
      <c r="AL71" s="169">
        <f t="shared" si="70"/>
        <v>0</v>
      </c>
      <c r="AM71" s="169">
        <f t="shared" si="71"/>
        <v>0</v>
      </c>
      <c r="AN71" s="169">
        <f t="shared" si="72"/>
        <v>0</v>
      </c>
      <c r="AO71" s="169">
        <f t="shared" si="73"/>
        <v>1</v>
      </c>
      <c r="AP71" s="169">
        <f t="shared" si="74"/>
        <v>0</v>
      </c>
      <c r="AQ71" s="169">
        <f t="shared" si="75"/>
        <v>0</v>
      </c>
      <c r="AR71" s="169">
        <f t="shared" si="76"/>
        <v>0</v>
      </c>
      <c r="AS71" s="169">
        <f t="shared" si="77"/>
        <v>0</v>
      </c>
      <c r="AT71" s="169">
        <f t="shared" si="78"/>
        <v>0</v>
      </c>
      <c r="AU71" s="169">
        <f t="shared" si="79"/>
        <v>0</v>
      </c>
      <c r="AV71" s="169">
        <f t="shared" si="80"/>
        <v>1</v>
      </c>
      <c r="AW71" s="169">
        <f t="shared" si="81"/>
        <v>1</v>
      </c>
      <c r="AX71" s="169">
        <f t="shared" si="82"/>
        <v>0</v>
      </c>
      <c r="AY71" s="169">
        <f t="shared" si="83"/>
        <v>1</v>
      </c>
      <c r="AZ71" s="169">
        <f t="shared" si="84"/>
        <v>1</v>
      </c>
      <c r="BA71" s="169">
        <f t="shared" si="85"/>
        <v>0</v>
      </c>
      <c r="BB71" s="169">
        <f t="shared" si="86"/>
        <v>1</v>
      </c>
      <c r="BC71" s="169">
        <f t="shared" si="87"/>
        <v>1</v>
      </c>
      <c r="BD71" s="169">
        <f t="shared" si="88"/>
        <v>0</v>
      </c>
      <c r="BE71" s="169">
        <f t="shared" si="89"/>
        <v>0</v>
      </c>
      <c r="BF71" s="169">
        <f t="shared" si="90"/>
        <v>0</v>
      </c>
      <c r="BG71" s="169">
        <f t="shared" si="91"/>
        <v>1</v>
      </c>
      <c r="BH71" s="169">
        <f t="shared" si="92"/>
        <v>0</v>
      </c>
      <c r="BI71" s="169">
        <f t="shared" si="93"/>
        <v>0</v>
      </c>
      <c r="BJ71" s="169">
        <f t="shared" si="94"/>
        <v>0</v>
      </c>
      <c r="BK71" s="167">
        <f t="shared" si="95"/>
        <v>0</v>
      </c>
      <c r="BL71" s="169">
        <f t="shared" si="96"/>
        <v>0</v>
      </c>
      <c r="BM71" s="169">
        <f t="shared" si="97"/>
        <v>1</v>
      </c>
      <c r="BN71" s="169">
        <f t="shared" si="98"/>
        <v>0</v>
      </c>
      <c r="BO71" s="169">
        <f t="shared" si="99"/>
        <v>1</v>
      </c>
      <c r="BP71" s="36">
        <f t="shared" si="100"/>
        <v>2</v>
      </c>
      <c r="BQ71">
        <f t="shared" si="101"/>
        <v>0</v>
      </c>
      <c r="BR71" s="36">
        <f t="shared" si="102"/>
        <v>2</v>
      </c>
      <c r="BS71" s="36" t="e">
        <f t="shared" si="103"/>
        <v>#N/A</v>
      </c>
    </row>
    <row r="72" spans="1:71">
      <c r="A72" s="59">
        <v>202</v>
      </c>
      <c r="B72" s="59">
        <v>131322</v>
      </c>
      <c r="C72" s="160">
        <v>14202380.8517607</v>
      </c>
      <c r="D72" s="59">
        <v>6845238.25</v>
      </c>
      <c r="E72" s="59">
        <v>6845238.25</v>
      </c>
      <c r="F72" s="59">
        <v>7357142.6017606696</v>
      </c>
      <c r="G72" s="59">
        <v>333.33334350585898</v>
      </c>
      <c r="H72" s="59">
        <v>-2971666444.4939799</v>
      </c>
      <c r="I72" s="59">
        <v>0</v>
      </c>
      <c r="J72" s="59">
        <v>0</v>
      </c>
      <c r="K72" s="59">
        <v>0</v>
      </c>
      <c r="L72" s="59">
        <v>603</v>
      </c>
      <c r="M72" s="59">
        <v>0</v>
      </c>
      <c r="N72" s="59">
        <v>0</v>
      </c>
      <c r="O72" s="59">
        <v>102</v>
      </c>
      <c r="P72" s="59">
        <v>301</v>
      </c>
      <c r="Q72" s="59">
        <v>0</v>
      </c>
      <c r="R72" s="59">
        <v>2</v>
      </c>
      <c r="S72" s="59">
        <v>0</v>
      </c>
      <c r="T72" s="59">
        <f t="shared" si="53"/>
        <v>0</v>
      </c>
      <c r="U72" s="59">
        <f t="shared" si="54"/>
        <v>0</v>
      </c>
      <c r="V72" s="59">
        <f t="shared" si="55"/>
        <v>1</v>
      </c>
      <c r="W72" s="59">
        <f t="shared" si="56"/>
        <v>0</v>
      </c>
      <c r="X72" s="59">
        <f t="shared" si="57"/>
        <v>0</v>
      </c>
      <c r="Y72" s="59">
        <f t="shared" si="58"/>
        <v>1</v>
      </c>
      <c r="Z72" s="59">
        <f t="shared" si="59"/>
        <v>0</v>
      </c>
      <c r="AA72" s="59">
        <f t="shared" si="60"/>
        <v>0</v>
      </c>
      <c r="AB72" s="59">
        <f t="shared" si="61"/>
        <v>0</v>
      </c>
      <c r="AC72" s="59">
        <f t="shared" si="62"/>
        <v>0</v>
      </c>
      <c r="AD72" s="166">
        <f t="shared" si="104"/>
        <v>0</v>
      </c>
      <c r="AE72" s="169">
        <f t="shared" si="63"/>
        <v>0</v>
      </c>
      <c r="AF72" s="169">
        <f t="shared" si="64"/>
        <v>0</v>
      </c>
      <c r="AG72" s="169">
        <f t="shared" si="65"/>
        <v>0</v>
      </c>
      <c r="AH72" s="169">
        <f t="shared" si="66"/>
        <v>1</v>
      </c>
      <c r="AI72" s="169">
        <f t="shared" si="67"/>
        <v>0</v>
      </c>
      <c r="AJ72" s="169">
        <f t="shared" si="68"/>
        <v>0</v>
      </c>
      <c r="AK72" s="169">
        <f t="shared" si="69"/>
        <v>0</v>
      </c>
      <c r="AL72" s="169">
        <f t="shared" si="70"/>
        <v>1</v>
      </c>
      <c r="AM72" s="169">
        <f t="shared" si="71"/>
        <v>1</v>
      </c>
      <c r="AN72" s="169">
        <f t="shared" si="72"/>
        <v>1</v>
      </c>
      <c r="AO72" s="169">
        <f t="shared" si="73"/>
        <v>0</v>
      </c>
      <c r="AP72" s="169">
        <f t="shared" si="74"/>
        <v>0</v>
      </c>
      <c r="AQ72" s="169">
        <f t="shared" si="75"/>
        <v>1</v>
      </c>
      <c r="AR72" s="169">
        <f t="shared" si="76"/>
        <v>0</v>
      </c>
      <c r="AS72" s="169">
        <f t="shared" si="77"/>
        <v>0</v>
      </c>
      <c r="AT72" s="169">
        <f t="shared" si="78"/>
        <v>0</v>
      </c>
      <c r="AU72" s="169">
        <f t="shared" si="79"/>
        <v>0</v>
      </c>
      <c r="AV72" s="169">
        <f t="shared" si="80"/>
        <v>1</v>
      </c>
      <c r="AW72" s="169">
        <f t="shared" si="81"/>
        <v>0</v>
      </c>
      <c r="AX72" s="169">
        <f t="shared" si="82"/>
        <v>0</v>
      </c>
      <c r="AY72" s="169">
        <f t="shared" si="83"/>
        <v>0</v>
      </c>
      <c r="AZ72" s="169">
        <f t="shared" si="84"/>
        <v>0</v>
      </c>
      <c r="BA72" s="169">
        <f t="shared" si="85"/>
        <v>0</v>
      </c>
      <c r="BB72" s="169">
        <f t="shared" si="86"/>
        <v>1</v>
      </c>
      <c r="BC72" s="169">
        <f t="shared" si="87"/>
        <v>0</v>
      </c>
      <c r="BD72" s="169">
        <f t="shared" si="88"/>
        <v>1</v>
      </c>
      <c r="BE72" s="169">
        <f t="shared" si="89"/>
        <v>0</v>
      </c>
      <c r="BF72" s="169">
        <f t="shared" si="90"/>
        <v>0</v>
      </c>
      <c r="BG72" s="169">
        <f t="shared" si="91"/>
        <v>0</v>
      </c>
      <c r="BH72" s="169">
        <f t="shared" si="92"/>
        <v>0</v>
      </c>
      <c r="BI72" s="169">
        <f t="shared" si="93"/>
        <v>0</v>
      </c>
      <c r="BJ72" s="169">
        <f t="shared" si="94"/>
        <v>0</v>
      </c>
      <c r="BK72" s="167">
        <f t="shared" si="95"/>
        <v>0</v>
      </c>
      <c r="BL72" s="169">
        <f t="shared" si="96"/>
        <v>0</v>
      </c>
      <c r="BM72" s="169">
        <f t="shared" si="97"/>
        <v>1</v>
      </c>
      <c r="BN72" s="169">
        <f t="shared" si="98"/>
        <v>1</v>
      </c>
      <c r="BO72" s="169">
        <f t="shared" si="99"/>
        <v>0</v>
      </c>
      <c r="BP72" s="36">
        <f t="shared" si="100"/>
        <v>0</v>
      </c>
      <c r="BQ72">
        <f t="shared" si="101"/>
        <v>1</v>
      </c>
      <c r="BR72" s="36">
        <f t="shared" si="102"/>
        <v>0</v>
      </c>
      <c r="BS72" t="e">
        <f t="shared" si="103"/>
        <v>#N/A</v>
      </c>
    </row>
    <row r="73" spans="1:71">
      <c r="A73" s="59">
        <v>200</v>
      </c>
      <c r="B73" s="59">
        <v>131284</v>
      </c>
      <c r="C73" s="160">
        <v>14285714.224893199</v>
      </c>
      <c r="D73" s="59">
        <v>13267857</v>
      </c>
      <c r="E73" s="59">
        <v>13267857</v>
      </c>
      <c r="F73" s="59">
        <v>1017857.22489322</v>
      </c>
      <c r="G73" s="59">
        <v>32.142856597900398</v>
      </c>
      <c r="H73" s="59">
        <v>-2950291443.677</v>
      </c>
      <c r="I73" s="59">
        <v>0</v>
      </c>
      <c r="J73" s="59">
        <v>0</v>
      </c>
      <c r="K73" s="59">
        <v>0</v>
      </c>
      <c r="L73" s="59">
        <v>403</v>
      </c>
      <c r="M73" s="59">
        <v>0</v>
      </c>
      <c r="N73" s="59">
        <v>0</v>
      </c>
      <c r="O73" s="59">
        <v>0</v>
      </c>
      <c r="P73" s="59">
        <v>0</v>
      </c>
      <c r="Q73" s="59">
        <v>0</v>
      </c>
      <c r="R73" s="59">
        <v>1</v>
      </c>
      <c r="S73" s="59">
        <v>1</v>
      </c>
      <c r="T73" s="59">
        <f t="shared" si="53"/>
        <v>1</v>
      </c>
      <c r="U73" s="59">
        <f t="shared" si="54"/>
        <v>0</v>
      </c>
      <c r="V73" s="59">
        <f t="shared" si="55"/>
        <v>0</v>
      </c>
      <c r="W73" s="59">
        <f t="shared" si="56"/>
        <v>0</v>
      </c>
      <c r="X73" s="59">
        <f t="shared" si="57"/>
        <v>0</v>
      </c>
      <c r="Y73" s="59">
        <f t="shared" si="58"/>
        <v>0</v>
      </c>
      <c r="Z73" s="59">
        <f t="shared" si="59"/>
        <v>0</v>
      </c>
      <c r="AA73" s="59">
        <f t="shared" si="60"/>
        <v>0</v>
      </c>
      <c r="AB73" s="59">
        <f t="shared" si="61"/>
        <v>0</v>
      </c>
      <c r="AC73" s="59">
        <f t="shared" si="62"/>
        <v>0</v>
      </c>
      <c r="AD73" s="166">
        <f t="shared" si="104"/>
        <v>0</v>
      </c>
      <c r="AE73" s="169">
        <f t="shared" si="63"/>
        <v>0</v>
      </c>
      <c r="AF73" s="169">
        <f t="shared" si="64"/>
        <v>0</v>
      </c>
      <c r="AG73" s="169">
        <f t="shared" si="65"/>
        <v>0</v>
      </c>
      <c r="AH73" s="169">
        <f t="shared" si="66"/>
        <v>1</v>
      </c>
      <c r="AI73" s="169">
        <f t="shared" si="67"/>
        <v>0</v>
      </c>
      <c r="AJ73" s="169">
        <f t="shared" si="68"/>
        <v>0</v>
      </c>
      <c r="AK73" s="169">
        <f t="shared" si="69"/>
        <v>0</v>
      </c>
      <c r="AL73" s="169">
        <f t="shared" si="70"/>
        <v>1</v>
      </c>
      <c r="AM73" s="169">
        <f t="shared" si="71"/>
        <v>0</v>
      </c>
      <c r="AN73" s="169">
        <f t="shared" si="72"/>
        <v>0</v>
      </c>
      <c r="AO73" s="169">
        <f t="shared" si="73"/>
        <v>1</v>
      </c>
      <c r="AP73" s="169">
        <f t="shared" si="74"/>
        <v>0</v>
      </c>
      <c r="AQ73" s="169">
        <f t="shared" si="75"/>
        <v>0</v>
      </c>
      <c r="AR73" s="169">
        <f t="shared" si="76"/>
        <v>0</v>
      </c>
      <c r="AS73" s="169">
        <f t="shared" si="77"/>
        <v>0</v>
      </c>
      <c r="AT73" s="169">
        <f t="shared" si="78"/>
        <v>0</v>
      </c>
      <c r="AU73" s="169">
        <f t="shared" si="79"/>
        <v>0</v>
      </c>
      <c r="AV73" s="169">
        <f t="shared" si="80"/>
        <v>1</v>
      </c>
      <c r="AW73" s="169">
        <f t="shared" si="81"/>
        <v>1</v>
      </c>
      <c r="AX73" s="169">
        <f t="shared" si="82"/>
        <v>0</v>
      </c>
      <c r="AY73" s="169">
        <f t="shared" si="83"/>
        <v>1</v>
      </c>
      <c r="AZ73" s="169">
        <f t="shared" si="84"/>
        <v>0</v>
      </c>
      <c r="BA73" s="169">
        <f t="shared" si="85"/>
        <v>0</v>
      </c>
      <c r="BB73" s="169">
        <f t="shared" si="86"/>
        <v>1</v>
      </c>
      <c r="BC73" s="169">
        <f t="shared" si="87"/>
        <v>0</v>
      </c>
      <c r="BD73" s="169">
        <f t="shared" si="88"/>
        <v>1</v>
      </c>
      <c r="BE73" s="169">
        <f t="shared" si="89"/>
        <v>0</v>
      </c>
      <c r="BF73" s="169">
        <f t="shared" si="90"/>
        <v>0</v>
      </c>
      <c r="BG73" s="169">
        <f t="shared" si="91"/>
        <v>1</v>
      </c>
      <c r="BH73" s="169">
        <f t="shared" si="92"/>
        <v>0</v>
      </c>
      <c r="BI73" s="169">
        <f t="shared" si="93"/>
        <v>0</v>
      </c>
      <c r="BJ73" s="169">
        <f t="shared" si="94"/>
        <v>0</v>
      </c>
      <c r="BK73" s="167">
        <f t="shared" si="95"/>
        <v>0</v>
      </c>
      <c r="BL73" s="169">
        <f t="shared" si="96"/>
        <v>1</v>
      </c>
      <c r="BM73" s="169">
        <f t="shared" si="97"/>
        <v>0</v>
      </c>
      <c r="BN73" s="169">
        <f t="shared" si="98"/>
        <v>0</v>
      </c>
      <c r="BO73" s="169">
        <f t="shared" si="99"/>
        <v>1</v>
      </c>
      <c r="BP73" s="36">
        <f t="shared" si="100"/>
        <v>0</v>
      </c>
      <c r="BQ73">
        <f t="shared" si="101"/>
        <v>0</v>
      </c>
      <c r="BR73" s="36">
        <f t="shared" si="102"/>
        <v>1</v>
      </c>
      <c r="BS73" s="36" t="e">
        <f t="shared" si="103"/>
        <v>#N/A</v>
      </c>
    </row>
    <row r="74" spans="1:71">
      <c r="A74" s="59">
        <v>43</v>
      </c>
      <c r="B74" s="59">
        <v>15242</v>
      </c>
      <c r="C74" s="160">
        <v>14285714.7317355</v>
      </c>
      <c r="D74" s="59">
        <v>3590476.25</v>
      </c>
      <c r="E74" s="59">
        <v>3590476.25</v>
      </c>
      <c r="F74" s="59">
        <v>10695238.4817355</v>
      </c>
      <c r="G74" s="59">
        <v>171.42857360839801</v>
      </c>
      <c r="H74" s="59">
        <v>-440381289.23061001</v>
      </c>
      <c r="I74" s="59">
        <v>0</v>
      </c>
      <c r="J74" s="59">
        <v>0</v>
      </c>
      <c r="K74" s="59">
        <v>0</v>
      </c>
      <c r="L74" s="59">
        <v>101</v>
      </c>
      <c r="M74" s="59">
        <v>0</v>
      </c>
      <c r="N74" s="59">
        <v>0</v>
      </c>
      <c r="O74" s="59">
        <v>0</v>
      </c>
      <c r="P74" s="59">
        <v>0</v>
      </c>
      <c r="Q74" s="59">
        <v>0</v>
      </c>
      <c r="R74" s="59">
        <v>2</v>
      </c>
      <c r="S74" s="59">
        <v>0</v>
      </c>
      <c r="T74" s="59">
        <f t="shared" si="53"/>
        <v>0</v>
      </c>
      <c r="U74" s="59">
        <f t="shared" si="54"/>
        <v>0</v>
      </c>
      <c r="V74" s="59">
        <f t="shared" si="55"/>
        <v>0</v>
      </c>
      <c r="W74" s="59">
        <f t="shared" si="56"/>
        <v>0</v>
      </c>
      <c r="X74" s="59">
        <f t="shared" si="57"/>
        <v>0</v>
      </c>
      <c r="Y74" s="59">
        <f t="shared" si="58"/>
        <v>0</v>
      </c>
      <c r="Z74" s="59">
        <f t="shared" si="59"/>
        <v>0</v>
      </c>
      <c r="AA74" s="59">
        <f t="shared" si="60"/>
        <v>0</v>
      </c>
      <c r="AB74" s="59">
        <f t="shared" si="61"/>
        <v>0</v>
      </c>
      <c r="AC74" s="59">
        <f t="shared" si="62"/>
        <v>0</v>
      </c>
      <c r="AD74" s="166">
        <f t="shared" si="104"/>
        <v>1</v>
      </c>
      <c r="AE74" s="169">
        <f t="shared" si="63"/>
        <v>1</v>
      </c>
      <c r="AF74" s="169">
        <f t="shared" si="64"/>
        <v>0</v>
      </c>
      <c r="AG74" s="169">
        <f t="shared" si="65"/>
        <v>0</v>
      </c>
      <c r="AH74" s="169">
        <f t="shared" si="66"/>
        <v>1</v>
      </c>
      <c r="AI74" s="169">
        <f t="shared" si="67"/>
        <v>0</v>
      </c>
      <c r="AJ74" s="169">
        <f t="shared" si="68"/>
        <v>0</v>
      </c>
      <c r="AK74" s="169">
        <f t="shared" si="69"/>
        <v>0</v>
      </c>
      <c r="AL74" s="169">
        <f t="shared" si="70"/>
        <v>1</v>
      </c>
      <c r="AM74" s="169">
        <f t="shared" si="71"/>
        <v>0</v>
      </c>
      <c r="AN74" s="169">
        <f t="shared" si="72"/>
        <v>0</v>
      </c>
      <c r="AO74" s="169">
        <f t="shared" si="73"/>
        <v>1</v>
      </c>
      <c r="AP74" s="169">
        <f t="shared" si="74"/>
        <v>0</v>
      </c>
      <c r="AQ74" s="169">
        <f t="shared" si="75"/>
        <v>0</v>
      </c>
      <c r="AR74" s="169">
        <f t="shared" si="76"/>
        <v>0</v>
      </c>
      <c r="AS74" s="169">
        <f t="shared" si="77"/>
        <v>0</v>
      </c>
      <c r="AT74" s="169">
        <f t="shared" si="78"/>
        <v>0</v>
      </c>
      <c r="AU74" s="169">
        <f t="shared" si="79"/>
        <v>0</v>
      </c>
      <c r="AV74" s="169">
        <f t="shared" si="80"/>
        <v>1</v>
      </c>
      <c r="AW74" s="169">
        <f t="shared" si="81"/>
        <v>0</v>
      </c>
      <c r="AX74" s="169">
        <f t="shared" si="82"/>
        <v>0</v>
      </c>
      <c r="AY74" s="169">
        <f t="shared" si="83"/>
        <v>0</v>
      </c>
      <c r="AZ74" s="169">
        <f t="shared" si="84"/>
        <v>0</v>
      </c>
      <c r="BA74" s="169">
        <f t="shared" si="85"/>
        <v>0</v>
      </c>
      <c r="BB74" s="169">
        <f t="shared" si="86"/>
        <v>1</v>
      </c>
      <c r="BC74" s="169">
        <f t="shared" si="87"/>
        <v>0</v>
      </c>
      <c r="BD74" s="169">
        <f t="shared" si="88"/>
        <v>1</v>
      </c>
      <c r="BE74" s="169">
        <f t="shared" si="89"/>
        <v>0</v>
      </c>
      <c r="BF74" s="169">
        <f t="shared" si="90"/>
        <v>0</v>
      </c>
      <c r="BG74" s="169">
        <f t="shared" si="91"/>
        <v>0</v>
      </c>
      <c r="BH74" s="169">
        <f t="shared" si="92"/>
        <v>0</v>
      </c>
      <c r="BI74" s="169">
        <f t="shared" si="93"/>
        <v>0</v>
      </c>
      <c r="BJ74" s="169">
        <f t="shared" si="94"/>
        <v>0</v>
      </c>
      <c r="BK74" s="167">
        <f t="shared" si="95"/>
        <v>0</v>
      </c>
      <c r="BL74" s="169">
        <f t="shared" si="96"/>
        <v>0</v>
      </c>
      <c r="BM74" s="169">
        <f t="shared" si="97"/>
        <v>1</v>
      </c>
      <c r="BN74" s="169">
        <f t="shared" si="98"/>
        <v>1</v>
      </c>
      <c r="BO74" s="169">
        <f t="shared" si="99"/>
        <v>0</v>
      </c>
      <c r="BP74" s="36">
        <f t="shared" si="100"/>
        <v>1</v>
      </c>
      <c r="BQ74">
        <f t="shared" si="101"/>
        <v>0</v>
      </c>
      <c r="BR74" s="36">
        <f t="shared" si="102"/>
        <v>0</v>
      </c>
      <c r="BS74" t="e">
        <f t="shared" si="103"/>
        <v>#N/A</v>
      </c>
    </row>
    <row r="75" spans="1:71">
      <c r="A75" s="59">
        <v>381</v>
      </c>
      <c r="B75" s="59">
        <v>222151</v>
      </c>
      <c r="C75" s="160">
        <v>14399999.609375</v>
      </c>
      <c r="D75" s="59">
        <v>9420000</v>
      </c>
      <c r="E75" s="59">
        <v>9420000</v>
      </c>
      <c r="F75" s="59">
        <v>4979999.609375</v>
      </c>
      <c r="G75" s="59">
        <v>256</v>
      </c>
      <c r="H75" s="59">
        <v>-5742013650.1809101</v>
      </c>
      <c r="I75" s="59">
        <v>0</v>
      </c>
      <c r="J75" s="59">
        <v>0</v>
      </c>
      <c r="K75" s="59">
        <v>0</v>
      </c>
      <c r="L75" s="59">
        <v>102</v>
      </c>
      <c r="M75" s="59">
        <v>0</v>
      </c>
      <c r="N75" s="59">
        <v>0</v>
      </c>
      <c r="O75" s="59">
        <v>102</v>
      </c>
      <c r="P75" s="59">
        <v>0</v>
      </c>
      <c r="Q75" s="59">
        <v>0</v>
      </c>
      <c r="R75" s="59">
        <v>1</v>
      </c>
      <c r="S75" s="59">
        <v>0</v>
      </c>
      <c r="T75" s="59">
        <f t="shared" si="53"/>
        <v>0</v>
      </c>
      <c r="U75" s="59">
        <f t="shared" si="54"/>
        <v>0</v>
      </c>
      <c r="V75" s="59">
        <f t="shared" si="55"/>
        <v>2</v>
      </c>
      <c r="W75" s="59">
        <f t="shared" si="56"/>
        <v>0</v>
      </c>
      <c r="X75" s="59">
        <f t="shared" si="57"/>
        <v>0</v>
      </c>
      <c r="Y75" s="59">
        <f t="shared" si="58"/>
        <v>0</v>
      </c>
      <c r="Z75" s="59">
        <f t="shared" si="59"/>
        <v>0</v>
      </c>
      <c r="AA75" s="59">
        <f t="shared" si="60"/>
        <v>0</v>
      </c>
      <c r="AB75" s="59">
        <f t="shared" si="61"/>
        <v>0</v>
      </c>
      <c r="AC75" s="59">
        <f t="shared" si="62"/>
        <v>0</v>
      </c>
      <c r="AD75" s="166">
        <f t="shared" si="104"/>
        <v>0</v>
      </c>
      <c r="AE75" s="169">
        <f t="shared" si="63"/>
        <v>0</v>
      </c>
      <c r="AF75" s="169">
        <f t="shared" si="64"/>
        <v>0</v>
      </c>
      <c r="AG75" s="169">
        <f t="shared" si="65"/>
        <v>0</v>
      </c>
      <c r="AH75" s="169">
        <f t="shared" si="66"/>
        <v>1</v>
      </c>
      <c r="AI75" s="169">
        <f t="shared" si="67"/>
        <v>0</v>
      </c>
      <c r="AJ75" s="169">
        <f t="shared" si="68"/>
        <v>0</v>
      </c>
      <c r="AK75" s="169">
        <f t="shared" si="69"/>
        <v>0</v>
      </c>
      <c r="AL75" s="169">
        <f t="shared" si="70"/>
        <v>1</v>
      </c>
      <c r="AM75" s="169">
        <f t="shared" si="71"/>
        <v>1</v>
      </c>
      <c r="AN75" s="169">
        <f t="shared" si="72"/>
        <v>0</v>
      </c>
      <c r="AO75" s="169">
        <f t="shared" si="73"/>
        <v>1</v>
      </c>
      <c r="AP75" s="169">
        <f t="shared" si="74"/>
        <v>1</v>
      </c>
      <c r="AQ75" s="169">
        <f t="shared" si="75"/>
        <v>0</v>
      </c>
      <c r="AR75" s="169">
        <f t="shared" si="76"/>
        <v>0</v>
      </c>
      <c r="AS75" s="169">
        <f t="shared" si="77"/>
        <v>0</v>
      </c>
      <c r="AT75" s="169">
        <f t="shared" si="78"/>
        <v>0</v>
      </c>
      <c r="AU75" s="169">
        <f t="shared" si="79"/>
        <v>0</v>
      </c>
      <c r="AV75" s="169">
        <f t="shared" si="80"/>
        <v>1</v>
      </c>
      <c r="AW75" s="169">
        <f t="shared" si="81"/>
        <v>0</v>
      </c>
      <c r="AX75" s="169">
        <f t="shared" si="82"/>
        <v>0</v>
      </c>
      <c r="AY75" s="169">
        <f t="shared" si="83"/>
        <v>0</v>
      </c>
      <c r="AZ75" s="169">
        <f t="shared" si="84"/>
        <v>0</v>
      </c>
      <c r="BA75" s="169">
        <f t="shared" si="85"/>
        <v>0</v>
      </c>
      <c r="BB75" s="169">
        <f t="shared" si="86"/>
        <v>1</v>
      </c>
      <c r="BC75" s="169">
        <f t="shared" si="87"/>
        <v>0</v>
      </c>
      <c r="BD75" s="169">
        <f t="shared" si="88"/>
        <v>1</v>
      </c>
      <c r="BE75" s="169">
        <f t="shared" si="89"/>
        <v>0</v>
      </c>
      <c r="BF75" s="169">
        <f t="shared" si="90"/>
        <v>0</v>
      </c>
      <c r="BG75" s="169">
        <f t="shared" si="91"/>
        <v>0</v>
      </c>
      <c r="BH75" s="169">
        <f t="shared" si="92"/>
        <v>0</v>
      </c>
      <c r="BI75" s="169">
        <f t="shared" si="93"/>
        <v>0</v>
      </c>
      <c r="BJ75" s="169">
        <f t="shared" si="94"/>
        <v>0</v>
      </c>
      <c r="BK75" s="167">
        <f t="shared" si="95"/>
        <v>0</v>
      </c>
      <c r="BL75" s="169">
        <f t="shared" si="96"/>
        <v>1</v>
      </c>
      <c r="BM75" s="169">
        <f t="shared" si="97"/>
        <v>0</v>
      </c>
      <c r="BN75" s="169">
        <f t="shared" si="98"/>
        <v>1</v>
      </c>
      <c r="BO75" s="169">
        <f t="shared" si="99"/>
        <v>0</v>
      </c>
      <c r="BP75" s="36">
        <f t="shared" si="100"/>
        <v>0</v>
      </c>
      <c r="BQ75">
        <f t="shared" si="101"/>
        <v>0</v>
      </c>
      <c r="BR75" s="36">
        <f t="shared" si="102"/>
        <v>0</v>
      </c>
      <c r="BS75" t="e">
        <f t="shared" si="103"/>
        <v>#N/A</v>
      </c>
    </row>
    <row r="76" spans="1:71">
      <c r="A76" s="59">
        <v>421</v>
      </c>
      <c r="B76" s="59">
        <v>241211</v>
      </c>
      <c r="C76" s="160">
        <v>14435042.0714883</v>
      </c>
      <c r="D76" s="59">
        <v>1966152.25</v>
      </c>
      <c r="E76" s="59">
        <v>1966152.25</v>
      </c>
      <c r="F76" s="59">
        <v>12468889.8214883</v>
      </c>
      <c r="G76" s="59">
        <v>114.484817504883</v>
      </c>
      <c r="H76" s="59">
        <v>-6590063883.4658098</v>
      </c>
      <c r="I76" s="59">
        <v>0</v>
      </c>
      <c r="J76" s="59">
        <v>0</v>
      </c>
      <c r="K76" s="59">
        <v>0</v>
      </c>
      <c r="L76" s="59">
        <v>101</v>
      </c>
      <c r="M76" s="59">
        <v>0</v>
      </c>
      <c r="N76" s="59">
        <v>0</v>
      </c>
      <c r="O76" s="59">
        <v>0</v>
      </c>
      <c r="P76" s="59">
        <v>0</v>
      </c>
      <c r="Q76" s="59">
        <v>0</v>
      </c>
      <c r="R76" s="59">
        <v>1</v>
      </c>
      <c r="S76" s="59">
        <v>0</v>
      </c>
      <c r="T76" s="59">
        <f t="shared" si="53"/>
        <v>0</v>
      </c>
      <c r="U76" s="59">
        <f t="shared" si="54"/>
        <v>0</v>
      </c>
      <c r="V76" s="59">
        <f t="shared" si="55"/>
        <v>0</v>
      </c>
      <c r="W76" s="59">
        <f t="shared" si="56"/>
        <v>0</v>
      </c>
      <c r="X76" s="59">
        <f t="shared" si="57"/>
        <v>0</v>
      </c>
      <c r="Y76" s="59">
        <f t="shared" si="58"/>
        <v>0</v>
      </c>
      <c r="Z76" s="59">
        <f t="shared" si="59"/>
        <v>0</v>
      </c>
      <c r="AA76" s="59">
        <f t="shared" si="60"/>
        <v>0</v>
      </c>
      <c r="AB76" s="59">
        <f t="shared" si="61"/>
        <v>0</v>
      </c>
      <c r="AC76" s="59">
        <f t="shared" si="62"/>
        <v>0</v>
      </c>
      <c r="AD76" s="166">
        <f t="shared" si="104"/>
        <v>1</v>
      </c>
      <c r="AE76" s="169">
        <f t="shared" si="63"/>
        <v>1</v>
      </c>
      <c r="AF76" s="169">
        <f t="shared" si="64"/>
        <v>0</v>
      </c>
      <c r="AG76" s="169">
        <f t="shared" si="65"/>
        <v>0</v>
      </c>
      <c r="AH76" s="169">
        <f t="shared" si="66"/>
        <v>1</v>
      </c>
      <c r="AI76" s="169">
        <f t="shared" si="67"/>
        <v>0</v>
      </c>
      <c r="AJ76" s="169">
        <f t="shared" si="68"/>
        <v>0</v>
      </c>
      <c r="AK76" s="169">
        <f t="shared" si="69"/>
        <v>0</v>
      </c>
      <c r="AL76" s="169">
        <f t="shared" si="70"/>
        <v>1</v>
      </c>
      <c r="AM76" s="169">
        <f t="shared" si="71"/>
        <v>0</v>
      </c>
      <c r="AN76" s="169">
        <f t="shared" si="72"/>
        <v>0</v>
      </c>
      <c r="AO76" s="169">
        <f t="shared" si="73"/>
        <v>1</v>
      </c>
      <c r="AP76" s="169">
        <f t="shared" si="74"/>
        <v>0</v>
      </c>
      <c r="AQ76" s="169">
        <f t="shared" si="75"/>
        <v>0</v>
      </c>
      <c r="AR76" s="169">
        <f t="shared" si="76"/>
        <v>0</v>
      </c>
      <c r="AS76" s="169">
        <f t="shared" si="77"/>
        <v>0</v>
      </c>
      <c r="AT76" s="169">
        <f t="shared" si="78"/>
        <v>0</v>
      </c>
      <c r="AU76" s="169">
        <f t="shared" si="79"/>
        <v>0</v>
      </c>
      <c r="AV76" s="169">
        <f t="shared" si="80"/>
        <v>1</v>
      </c>
      <c r="AW76" s="169">
        <f t="shared" si="81"/>
        <v>0</v>
      </c>
      <c r="AX76" s="169">
        <f t="shared" si="82"/>
        <v>0</v>
      </c>
      <c r="AY76" s="169">
        <f t="shared" si="83"/>
        <v>0</v>
      </c>
      <c r="AZ76" s="169">
        <f t="shared" si="84"/>
        <v>0</v>
      </c>
      <c r="BA76" s="169">
        <f t="shared" si="85"/>
        <v>0</v>
      </c>
      <c r="BB76" s="169">
        <f t="shared" si="86"/>
        <v>1</v>
      </c>
      <c r="BC76" s="169">
        <f t="shared" si="87"/>
        <v>0</v>
      </c>
      <c r="BD76" s="169">
        <f t="shared" si="88"/>
        <v>1</v>
      </c>
      <c r="BE76" s="169">
        <f t="shared" si="89"/>
        <v>0</v>
      </c>
      <c r="BF76" s="169">
        <f t="shared" si="90"/>
        <v>0</v>
      </c>
      <c r="BG76" s="169">
        <f t="shared" si="91"/>
        <v>0</v>
      </c>
      <c r="BH76" s="169">
        <f t="shared" si="92"/>
        <v>0</v>
      </c>
      <c r="BI76" s="169">
        <f t="shared" si="93"/>
        <v>0</v>
      </c>
      <c r="BJ76" s="169">
        <f t="shared" si="94"/>
        <v>0</v>
      </c>
      <c r="BK76" s="167">
        <f t="shared" si="95"/>
        <v>0</v>
      </c>
      <c r="BL76" s="169">
        <f t="shared" si="96"/>
        <v>1</v>
      </c>
      <c r="BM76" s="169">
        <f t="shared" si="97"/>
        <v>0</v>
      </c>
      <c r="BN76" s="169">
        <f t="shared" si="98"/>
        <v>1</v>
      </c>
      <c r="BO76" s="169">
        <f t="shared" si="99"/>
        <v>0</v>
      </c>
      <c r="BP76" s="36">
        <f t="shared" si="100"/>
        <v>1</v>
      </c>
      <c r="BQ76">
        <f t="shared" si="101"/>
        <v>0</v>
      </c>
      <c r="BR76" s="36">
        <f t="shared" si="102"/>
        <v>0</v>
      </c>
      <c r="BS76" t="e">
        <f t="shared" si="103"/>
        <v>#N/A</v>
      </c>
    </row>
    <row r="77" spans="1:71">
      <c r="A77" s="59">
        <v>103</v>
      </c>
      <c r="B77" s="59">
        <v>24152</v>
      </c>
      <c r="C77" s="160">
        <v>14500000.324100301</v>
      </c>
      <c r="D77" s="59">
        <v>3125000.125</v>
      </c>
      <c r="E77" s="59">
        <v>3708333.5</v>
      </c>
      <c r="F77" s="59">
        <v>10791666.824100301</v>
      </c>
      <c r="G77" s="59">
        <v>16.666667938232401</v>
      </c>
      <c r="H77" s="59">
        <v>-1689361085.6540201</v>
      </c>
      <c r="I77" s="59">
        <v>0</v>
      </c>
      <c r="J77" s="59">
        <v>0</v>
      </c>
      <c r="K77" s="59">
        <v>0</v>
      </c>
      <c r="L77" s="59">
        <v>101</v>
      </c>
      <c r="M77" s="59">
        <v>0</v>
      </c>
      <c r="N77" s="59">
        <v>0</v>
      </c>
      <c r="O77" s="59">
        <v>0</v>
      </c>
      <c r="P77" s="59">
        <v>0</v>
      </c>
      <c r="Q77" s="59">
        <v>0</v>
      </c>
      <c r="R77" s="59">
        <v>2</v>
      </c>
      <c r="S77" s="59">
        <v>0</v>
      </c>
      <c r="T77" s="59">
        <f t="shared" si="53"/>
        <v>0</v>
      </c>
      <c r="U77" s="59">
        <f t="shared" si="54"/>
        <v>0</v>
      </c>
      <c r="V77" s="59">
        <f t="shared" si="55"/>
        <v>0</v>
      </c>
      <c r="W77" s="59">
        <f t="shared" si="56"/>
        <v>0</v>
      </c>
      <c r="X77" s="59">
        <f t="shared" si="57"/>
        <v>0</v>
      </c>
      <c r="Y77" s="59">
        <f t="shared" si="58"/>
        <v>0</v>
      </c>
      <c r="Z77" s="59">
        <f t="shared" si="59"/>
        <v>0</v>
      </c>
      <c r="AA77" s="59">
        <f t="shared" si="60"/>
        <v>0</v>
      </c>
      <c r="AB77" s="59">
        <f t="shared" si="61"/>
        <v>0</v>
      </c>
      <c r="AC77" s="59">
        <f t="shared" si="62"/>
        <v>0</v>
      </c>
      <c r="AD77" s="166">
        <f t="shared" si="104"/>
        <v>1</v>
      </c>
      <c r="AE77" s="169">
        <f t="shared" si="63"/>
        <v>1</v>
      </c>
      <c r="AF77" s="169">
        <f t="shared" si="64"/>
        <v>0</v>
      </c>
      <c r="AG77" s="169">
        <f t="shared" si="65"/>
        <v>0</v>
      </c>
      <c r="AH77" s="169">
        <f t="shared" si="66"/>
        <v>1</v>
      </c>
      <c r="AI77" s="169">
        <f t="shared" si="67"/>
        <v>0</v>
      </c>
      <c r="AJ77" s="169">
        <f t="shared" si="68"/>
        <v>0</v>
      </c>
      <c r="AK77" s="169">
        <f t="shared" si="69"/>
        <v>0</v>
      </c>
      <c r="AL77" s="169">
        <f t="shared" si="70"/>
        <v>1</v>
      </c>
      <c r="AM77" s="169">
        <f t="shared" si="71"/>
        <v>0</v>
      </c>
      <c r="AN77" s="169">
        <f t="shared" si="72"/>
        <v>0</v>
      </c>
      <c r="AO77" s="169">
        <f t="shared" si="73"/>
        <v>1</v>
      </c>
      <c r="AP77" s="169">
        <f t="shared" si="74"/>
        <v>0</v>
      </c>
      <c r="AQ77" s="169">
        <f t="shared" si="75"/>
        <v>0</v>
      </c>
      <c r="AR77" s="169">
        <f t="shared" si="76"/>
        <v>0</v>
      </c>
      <c r="AS77" s="169">
        <f t="shared" si="77"/>
        <v>0</v>
      </c>
      <c r="AT77" s="169">
        <f t="shared" si="78"/>
        <v>0</v>
      </c>
      <c r="AU77" s="169">
        <f t="shared" si="79"/>
        <v>0</v>
      </c>
      <c r="AV77" s="169">
        <f t="shared" si="80"/>
        <v>1</v>
      </c>
      <c r="AW77" s="169">
        <f t="shared" si="81"/>
        <v>0</v>
      </c>
      <c r="AX77" s="169">
        <f t="shared" si="82"/>
        <v>0</v>
      </c>
      <c r="AY77" s="169">
        <f t="shared" si="83"/>
        <v>0</v>
      </c>
      <c r="AZ77" s="169">
        <f t="shared" si="84"/>
        <v>0</v>
      </c>
      <c r="BA77" s="169">
        <f t="shared" si="85"/>
        <v>0</v>
      </c>
      <c r="BB77" s="169">
        <f t="shared" si="86"/>
        <v>1</v>
      </c>
      <c r="BC77" s="169">
        <f t="shared" si="87"/>
        <v>0</v>
      </c>
      <c r="BD77" s="169">
        <f t="shared" si="88"/>
        <v>1</v>
      </c>
      <c r="BE77" s="169">
        <f t="shared" si="89"/>
        <v>0</v>
      </c>
      <c r="BF77" s="169">
        <f t="shared" si="90"/>
        <v>0</v>
      </c>
      <c r="BG77" s="169">
        <f t="shared" si="91"/>
        <v>0</v>
      </c>
      <c r="BH77" s="169">
        <f t="shared" si="92"/>
        <v>0</v>
      </c>
      <c r="BI77" s="169">
        <f t="shared" si="93"/>
        <v>0</v>
      </c>
      <c r="BJ77" s="169">
        <f t="shared" si="94"/>
        <v>0</v>
      </c>
      <c r="BK77" s="167">
        <f t="shared" si="95"/>
        <v>0</v>
      </c>
      <c r="BL77" s="169">
        <f t="shared" si="96"/>
        <v>0</v>
      </c>
      <c r="BM77" s="169">
        <f t="shared" si="97"/>
        <v>1</v>
      </c>
      <c r="BN77" s="169">
        <f t="shared" si="98"/>
        <v>1</v>
      </c>
      <c r="BO77" s="169">
        <f t="shared" si="99"/>
        <v>0</v>
      </c>
      <c r="BP77" s="36">
        <f t="shared" si="100"/>
        <v>1</v>
      </c>
      <c r="BQ77">
        <f t="shared" si="101"/>
        <v>0</v>
      </c>
      <c r="BR77" s="36">
        <f t="shared" si="102"/>
        <v>0</v>
      </c>
      <c r="BS77" t="e">
        <f t="shared" si="103"/>
        <v>#N/A</v>
      </c>
    </row>
    <row r="78" spans="1:71">
      <c r="A78" s="59">
        <v>106</v>
      </c>
      <c r="B78" s="59">
        <v>24181</v>
      </c>
      <c r="C78" s="160">
        <v>14500000.324100301</v>
      </c>
      <c r="D78" s="59">
        <v>6062500</v>
      </c>
      <c r="E78" s="59">
        <v>6062500</v>
      </c>
      <c r="F78" s="59">
        <v>8437500.3241002597</v>
      </c>
      <c r="G78" s="59">
        <v>100</v>
      </c>
      <c r="H78" s="59">
        <v>-1732215252.1540201</v>
      </c>
      <c r="I78" s="59">
        <v>0</v>
      </c>
      <c r="J78" s="59">
        <v>0</v>
      </c>
      <c r="K78" s="59">
        <v>0</v>
      </c>
      <c r="L78" s="59">
        <v>101</v>
      </c>
      <c r="M78" s="59">
        <v>0</v>
      </c>
      <c r="N78" s="59">
        <v>0</v>
      </c>
      <c r="O78" s="59">
        <v>0</v>
      </c>
      <c r="P78" s="59">
        <v>0</v>
      </c>
      <c r="Q78" s="59">
        <v>0</v>
      </c>
      <c r="R78" s="59">
        <v>2</v>
      </c>
      <c r="S78" s="59">
        <v>0</v>
      </c>
      <c r="T78" s="59">
        <f t="shared" si="53"/>
        <v>0</v>
      </c>
      <c r="U78" s="59">
        <f t="shared" si="54"/>
        <v>0</v>
      </c>
      <c r="V78" s="59">
        <f t="shared" si="55"/>
        <v>0</v>
      </c>
      <c r="W78" s="59">
        <f t="shared" si="56"/>
        <v>0</v>
      </c>
      <c r="X78" s="59">
        <f t="shared" si="57"/>
        <v>0</v>
      </c>
      <c r="Y78" s="59">
        <f t="shared" si="58"/>
        <v>0</v>
      </c>
      <c r="Z78" s="59">
        <f t="shared" si="59"/>
        <v>0</v>
      </c>
      <c r="AA78" s="59">
        <f t="shared" si="60"/>
        <v>0</v>
      </c>
      <c r="AB78" s="59">
        <f t="shared" si="61"/>
        <v>0</v>
      </c>
      <c r="AC78" s="59">
        <f t="shared" si="62"/>
        <v>0</v>
      </c>
      <c r="AD78" s="166">
        <f t="shared" si="104"/>
        <v>1</v>
      </c>
      <c r="AE78" s="169">
        <f t="shared" si="63"/>
        <v>1</v>
      </c>
      <c r="AF78" s="169">
        <f t="shared" si="64"/>
        <v>0</v>
      </c>
      <c r="AG78" s="169">
        <f t="shared" si="65"/>
        <v>0</v>
      </c>
      <c r="AH78" s="169">
        <f t="shared" si="66"/>
        <v>1</v>
      </c>
      <c r="AI78" s="169">
        <f t="shared" si="67"/>
        <v>0</v>
      </c>
      <c r="AJ78" s="169">
        <f t="shared" si="68"/>
        <v>0</v>
      </c>
      <c r="AK78" s="169">
        <f t="shared" si="69"/>
        <v>0</v>
      </c>
      <c r="AL78" s="169">
        <f t="shared" si="70"/>
        <v>1</v>
      </c>
      <c r="AM78" s="169">
        <f t="shared" si="71"/>
        <v>0</v>
      </c>
      <c r="AN78" s="169">
        <f t="shared" si="72"/>
        <v>0</v>
      </c>
      <c r="AO78" s="169">
        <f t="shared" si="73"/>
        <v>1</v>
      </c>
      <c r="AP78" s="169">
        <f t="shared" si="74"/>
        <v>0</v>
      </c>
      <c r="AQ78" s="169">
        <f t="shared" si="75"/>
        <v>0</v>
      </c>
      <c r="AR78" s="169">
        <f t="shared" si="76"/>
        <v>0</v>
      </c>
      <c r="AS78" s="169">
        <f t="shared" si="77"/>
        <v>0</v>
      </c>
      <c r="AT78" s="169">
        <f t="shared" si="78"/>
        <v>0</v>
      </c>
      <c r="AU78" s="169">
        <f t="shared" si="79"/>
        <v>0</v>
      </c>
      <c r="AV78" s="169">
        <f t="shared" si="80"/>
        <v>1</v>
      </c>
      <c r="AW78" s="169">
        <f t="shared" si="81"/>
        <v>0</v>
      </c>
      <c r="AX78" s="169">
        <f t="shared" si="82"/>
        <v>0</v>
      </c>
      <c r="AY78" s="169">
        <f t="shared" si="83"/>
        <v>0</v>
      </c>
      <c r="AZ78" s="169">
        <f t="shared" si="84"/>
        <v>0</v>
      </c>
      <c r="BA78" s="169">
        <f t="shared" si="85"/>
        <v>0</v>
      </c>
      <c r="BB78" s="169">
        <f t="shared" si="86"/>
        <v>1</v>
      </c>
      <c r="BC78" s="169">
        <f t="shared" si="87"/>
        <v>0</v>
      </c>
      <c r="BD78" s="169">
        <f t="shared" si="88"/>
        <v>1</v>
      </c>
      <c r="BE78" s="169">
        <f t="shared" si="89"/>
        <v>0</v>
      </c>
      <c r="BF78" s="169">
        <f t="shared" si="90"/>
        <v>0</v>
      </c>
      <c r="BG78" s="169">
        <f t="shared" si="91"/>
        <v>0</v>
      </c>
      <c r="BH78" s="169">
        <f t="shared" si="92"/>
        <v>0</v>
      </c>
      <c r="BI78" s="169">
        <f t="shared" si="93"/>
        <v>0</v>
      </c>
      <c r="BJ78" s="169">
        <f t="shared" si="94"/>
        <v>0</v>
      </c>
      <c r="BK78" s="167">
        <f t="shared" si="95"/>
        <v>0</v>
      </c>
      <c r="BL78" s="169">
        <f t="shared" si="96"/>
        <v>0</v>
      </c>
      <c r="BM78" s="169">
        <f t="shared" si="97"/>
        <v>1</v>
      </c>
      <c r="BN78" s="169">
        <f t="shared" si="98"/>
        <v>1</v>
      </c>
      <c r="BO78" s="169">
        <f t="shared" si="99"/>
        <v>0</v>
      </c>
      <c r="BP78" s="36">
        <f t="shared" si="100"/>
        <v>1</v>
      </c>
      <c r="BQ78">
        <f t="shared" si="101"/>
        <v>0</v>
      </c>
      <c r="BR78" s="36">
        <f t="shared" si="102"/>
        <v>0</v>
      </c>
      <c r="BS78" t="e">
        <f t="shared" si="103"/>
        <v>#N/A</v>
      </c>
    </row>
    <row r="79" spans="1:71">
      <c r="A79" s="59">
        <v>418</v>
      </c>
      <c r="B79" s="59">
        <v>241183</v>
      </c>
      <c r="C79" s="160">
        <v>14500000.324100301</v>
      </c>
      <c r="D79" s="59">
        <v>6150000</v>
      </c>
      <c r="E79" s="59">
        <v>6150000</v>
      </c>
      <c r="F79" s="59">
        <v>8350000.3241002597</v>
      </c>
      <c r="G79" s="59">
        <v>275</v>
      </c>
      <c r="H79" s="59">
        <v>-6571577381.0030499</v>
      </c>
      <c r="I79" s="59">
        <v>0</v>
      </c>
      <c r="J79" s="59">
        <v>0</v>
      </c>
      <c r="K79" s="59">
        <v>0</v>
      </c>
      <c r="L79" s="59">
        <v>101</v>
      </c>
      <c r="M79" s="59">
        <v>0</v>
      </c>
      <c r="N79" s="59">
        <v>0</v>
      </c>
      <c r="O79" s="59">
        <v>0</v>
      </c>
      <c r="P79" s="59">
        <v>0</v>
      </c>
      <c r="Q79" s="59">
        <v>0</v>
      </c>
      <c r="R79" s="59">
        <v>2</v>
      </c>
      <c r="S79" s="59">
        <v>0</v>
      </c>
      <c r="T79" s="59">
        <f t="shared" si="53"/>
        <v>0</v>
      </c>
      <c r="U79" s="59">
        <f t="shared" si="54"/>
        <v>0</v>
      </c>
      <c r="V79" s="59">
        <f t="shared" si="55"/>
        <v>0</v>
      </c>
      <c r="W79" s="59">
        <f t="shared" si="56"/>
        <v>0</v>
      </c>
      <c r="X79" s="59">
        <f t="shared" si="57"/>
        <v>0</v>
      </c>
      <c r="Y79" s="59">
        <f t="shared" si="58"/>
        <v>0</v>
      </c>
      <c r="Z79" s="59">
        <f t="shared" si="59"/>
        <v>0</v>
      </c>
      <c r="AA79" s="59">
        <f t="shared" si="60"/>
        <v>0</v>
      </c>
      <c r="AB79" s="59">
        <f t="shared" si="61"/>
        <v>0</v>
      </c>
      <c r="AC79" s="59">
        <f t="shared" si="62"/>
        <v>0</v>
      </c>
      <c r="AD79" s="166">
        <f t="shared" si="104"/>
        <v>1</v>
      </c>
      <c r="AE79" s="169">
        <f t="shared" si="63"/>
        <v>1</v>
      </c>
      <c r="AF79" s="169">
        <f t="shared" si="64"/>
        <v>0</v>
      </c>
      <c r="AG79" s="169">
        <f t="shared" si="65"/>
        <v>0</v>
      </c>
      <c r="AH79" s="169">
        <f t="shared" si="66"/>
        <v>1</v>
      </c>
      <c r="AI79" s="169">
        <f t="shared" si="67"/>
        <v>0</v>
      </c>
      <c r="AJ79" s="169">
        <f t="shared" si="68"/>
        <v>0</v>
      </c>
      <c r="AK79" s="169">
        <f t="shared" si="69"/>
        <v>0</v>
      </c>
      <c r="AL79" s="169">
        <f t="shared" si="70"/>
        <v>1</v>
      </c>
      <c r="AM79" s="169">
        <f t="shared" si="71"/>
        <v>0</v>
      </c>
      <c r="AN79" s="169">
        <f t="shared" si="72"/>
        <v>0</v>
      </c>
      <c r="AO79" s="169">
        <f t="shared" si="73"/>
        <v>1</v>
      </c>
      <c r="AP79" s="169">
        <f t="shared" si="74"/>
        <v>0</v>
      </c>
      <c r="AQ79" s="169">
        <f t="shared" si="75"/>
        <v>0</v>
      </c>
      <c r="AR79" s="169">
        <f t="shared" si="76"/>
        <v>0</v>
      </c>
      <c r="AS79" s="169">
        <f t="shared" si="77"/>
        <v>0</v>
      </c>
      <c r="AT79" s="169">
        <f t="shared" si="78"/>
        <v>0</v>
      </c>
      <c r="AU79" s="169">
        <f t="shared" si="79"/>
        <v>0</v>
      </c>
      <c r="AV79" s="169">
        <f t="shared" si="80"/>
        <v>1</v>
      </c>
      <c r="AW79" s="169">
        <f t="shared" si="81"/>
        <v>0</v>
      </c>
      <c r="AX79" s="169">
        <f t="shared" si="82"/>
        <v>0</v>
      </c>
      <c r="AY79" s="169">
        <f t="shared" si="83"/>
        <v>0</v>
      </c>
      <c r="AZ79" s="169">
        <f t="shared" si="84"/>
        <v>0</v>
      </c>
      <c r="BA79" s="169">
        <f t="shared" si="85"/>
        <v>0</v>
      </c>
      <c r="BB79" s="169">
        <f t="shared" si="86"/>
        <v>1</v>
      </c>
      <c r="BC79" s="169">
        <f t="shared" si="87"/>
        <v>0</v>
      </c>
      <c r="BD79" s="169">
        <f t="shared" si="88"/>
        <v>1</v>
      </c>
      <c r="BE79" s="169">
        <f t="shared" si="89"/>
        <v>0</v>
      </c>
      <c r="BF79" s="169">
        <f t="shared" si="90"/>
        <v>0</v>
      </c>
      <c r="BG79" s="169">
        <f t="shared" si="91"/>
        <v>0</v>
      </c>
      <c r="BH79" s="169">
        <f t="shared" si="92"/>
        <v>0</v>
      </c>
      <c r="BI79" s="169">
        <f t="shared" si="93"/>
        <v>0</v>
      </c>
      <c r="BJ79" s="169">
        <f t="shared" si="94"/>
        <v>0</v>
      </c>
      <c r="BK79" s="167">
        <f t="shared" si="95"/>
        <v>0</v>
      </c>
      <c r="BL79" s="169">
        <f t="shared" si="96"/>
        <v>0</v>
      </c>
      <c r="BM79" s="169">
        <f t="shared" si="97"/>
        <v>1</v>
      </c>
      <c r="BN79" s="169">
        <f t="shared" si="98"/>
        <v>1</v>
      </c>
      <c r="BO79" s="169">
        <f t="shared" si="99"/>
        <v>0</v>
      </c>
      <c r="BP79" s="36">
        <f t="shared" si="100"/>
        <v>1</v>
      </c>
      <c r="BQ79">
        <f t="shared" si="101"/>
        <v>0</v>
      </c>
      <c r="BR79" s="36">
        <f t="shared" si="102"/>
        <v>0</v>
      </c>
      <c r="BS79" t="e">
        <f t="shared" si="103"/>
        <v>#N/A</v>
      </c>
    </row>
    <row r="80" spans="1:71">
      <c r="A80" s="59">
        <v>210</v>
      </c>
      <c r="B80" s="59">
        <v>132161</v>
      </c>
      <c r="C80" s="160">
        <v>14610389.6895575</v>
      </c>
      <c r="D80" s="59">
        <v>8636363</v>
      </c>
      <c r="E80" s="59">
        <v>8636363</v>
      </c>
      <c r="F80" s="59">
        <v>5974026.68955753</v>
      </c>
      <c r="G80" s="59">
        <v>207.79220581054699</v>
      </c>
      <c r="H80" s="59">
        <v>-3138402806.7898502</v>
      </c>
      <c r="I80" s="59">
        <v>0</v>
      </c>
      <c r="J80" s="59">
        <v>0</v>
      </c>
      <c r="K80" s="59">
        <v>0</v>
      </c>
      <c r="L80" s="59">
        <v>102</v>
      </c>
      <c r="M80" s="59">
        <v>301</v>
      </c>
      <c r="N80" s="59">
        <v>0</v>
      </c>
      <c r="O80" s="59">
        <v>0</v>
      </c>
      <c r="P80" s="59">
        <v>0</v>
      </c>
      <c r="Q80" s="59">
        <v>0</v>
      </c>
      <c r="R80" s="59">
        <v>2</v>
      </c>
      <c r="S80" s="59">
        <v>0</v>
      </c>
      <c r="T80" s="59">
        <f t="shared" si="53"/>
        <v>0</v>
      </c>
      <c r="U80" s="59">
        <f t="shared" si="54"/>
        <v>0</v>
      </c>
      <c r="V80" s="59">
        <f t="shared" si="55"/>
        <v>1</v>
      </c>
      <c r="W80" s="59">
        <f t="shared" si="56"/>
        <v>0</v>
      </c>
      <c r="X80" s="59">
        <f t="shared" si="57"/>
        <v>0</v>
      </c>
      <c r="Y80" s="59">
        <f t="shared" si="58"/>
        <v>1</v>
      </c>
      <c r="Z80" s="59">
        <f t="shared" si="59"/>
        <v>0</v>
      </c>
      <c r="AA80" s="59">
        <f t="shared" si="60"/>
        <v>0</v>
      </c>
      <c r="AB80" s="59">
        <f t="shared" si="61"/>
        <v>0</v>
      </c>
      <c r="AC80" s="59">
        <f t="shared" si="62"/>
        <v>0</v>
      </c>
      <c r="AD80" s="166">
        <f t="shared" si="104"/>
        <v>0</v>
      </c>
      <c r="AE80" s="169">
        <f t="shared" si="63"/>
        <v>0</v>
      </c>
      <c r="AF80" s="169">
        <f t="shared" si="64"/>
        <v>0</v>
      </c>
      <c r="AG80" s="169">
        <f t="shared" si="65"/>
        <v>0</v>
      </c>
      <c r="AH80" s="169">
        <f t="shared" si="66"/>
        <v>1</v>
      </c>
      <c r="AI80" s="169">
        <f t="shared" si="67"/>
        <v>0</v>
      </c>
      <c r="AJ80" s="169">
        <f t="shared" si="68"/>
        <v>0</v>
      </c>
      <c r="AK80" s="169">
        <f t="shared" si="69"/>
        <v>0</v>
      </c>
      <c r="AL80" s="169">
        <f t="shared" si="70"/>
        <v>1</v>
      </c>
      <c r="AM80" s="169">
        <f t="shared" si="71"/>
        <v>1</v>
      </c>
      <c r="AN80" s="169">
        <f t="shared" si="72"/>
        <v>1</v>
      </c>
      <c r="AO80" s="169">
        <f t="shared" si="73"/>
        <v>0</v>
      </c>
      <c r="AP80" s="169">
        <f t="shared" si="74"/>
        <v>0</v>
      </c>
      <c r="AQ80" s="169">
        <f t="shared" si="75"/>
        <v>1</v>
      </c>
      <c r="AR80" s="169">
        <f t="shared" si="76"/>
        <v>0</v>
      </c>
      <c r="AS80" s="169">
        <f t="shared" si="77"/>
        <v>0</v>
      </c>
      <c r="AT80" s="169">
        <f t="shared" si="78"/>
        <v>0</v>
      </c>
      <c r="AU80" s="169">
        <f t="shared" si="79"/>
        <v>0</v>
      </c>
      <c r="AV80" s="169">
        <f t="shared" si="80"/>
        <v>1</v>
      </c>
      <c r="AW80" s="169">
        <f t="shared" si="81"/>
        <v>0</v>
      </c>
      <c r="AX80" s="169">
        <f t="shared" si="82"/>
        <v>0</v>
      </c>
      <c r="AY80" s="169">
        <f t="shared" si="83"/>
        <v>0</v>
      </c>
      <c r="AZ80" s="169">
        <f t="shared" si="84"/>
        <v>0</v>
      </c>
      <c r="BA80" s="169">
        <f t="shared" si="85"/>
        <v>0</v>
      </c>
      <c r="BB80" s="169">
        <f t="shared" si="86"/>
        <v>1</v>
      </c>
      <c r="BC80" s="169">
        <f t="shared" si="87"/>
        <v>0</v>
      </c>
      <c r="BD80" s="169">
        <f t="shared" si="88"/>
        <v>1</v>
      </c>
      <c r="BE80" s="169">
        <f t="shared" si="89"/>
        <v>0</v>
      </c>
      <c r="BF80" s="169">
        <f t="shared" si="90"/>
        <v>0</v>
      </c>
      <c r="BG80" s="169">
        <f t="shared" si="91"/>
        <v>0</v>
      </c>
      <c r="BH80" s="169">
        <f t="shared" si="92"/>
        <v>0</v>
      </c>
      <c r="BI80" s="169">
        <f t="shared" si="93"/>
        <v>0</v>
      </c>
      <c r="BJ80" s="169">
        <f t="shared" si="94"/>
        <v>0</v>
      </c>
      <c r="BK80" s="167">
        <f t="shared" si="95"/>
        <v>0</v>
      </c>
      <c r="BL80" s="169">
        <f t="shared" si="96"/>
        <v>0</v>
      </c>
      <c r="BM80" s="169">
        <f t="shared" si="97"/>
        <v>1</v>
      </c>
      <c r="BN80" s="169">
        <f t="shared" si="98"/>
        <v>1</v>
      </c>
      <c r="BO80" s="169">
        <f t="shared" si="99"/>
        <v>0</v>
      </c>
      <c r="BP80" s="36">
        <f t="shared" si="100"/>
        <v>0</v>
      </c>
      <c r="BQ80">
        <f t="shared" si="101"/>
        <v>1</v>
      </c>
      <c r="BR80" s="36">
        <f t="shared" si="102"/>
        <v>0</v>
      </c>
      <c r="BS80" t="e">
        <f t="shared" si="103"/>
        <v>#N/A</v>
      </c>
    </row>
    <row r="81" spans="1:71">
      <c r="A81" s="59">
        <v>430</v>
      </c>
      <c r="B81" s="59">
        <v>242162</v>
      </c>
      <c r="C81" s="160">
        <v>14763158.0799901</v>
      </c>
      <c r="D81" s="59">
        <v>5896052.875</v>
      </c>
      <c r="E81" s="59">
        <v>6725000.25</v>
      </c>
      <c r="F81" s="59">
        <v>8038157.8299900601</v>
      </c>
      <c r="G81" s="59">
        <v>30.263158798217798</v>
      </c>
      <c r="H81" s="59">
        <v>-6691960405.2331495</v>
      </c>
      <c r="I81" s="59">
        <v>0</v>
      </c>
      <c r="J81" s="59">
        <v>0</v>
      </c>
      <c r="K81" s="59">
        <v>0</v>
      </c>
      <c r="L81" s="59">
        <v>101</v>
      </c>
      <c r="M81" s="59">
        <v>0</v>
      </c>
      <c r="N81" s="59">
        <v>0</v>
      </c>
      <c r="O81" s="59">
        <v>101</v>
      </c>
      <c r="P81" s="59">
        <v>0</v>
      </c>
      <c r="Q81" s="59">
        <v>0</v>
      </c>
      <c r="R81" s="59">
        <v>1</v>
      </c>
      <c r="S81" s="59">
        <v>0</v>
      </c>
      <c r="T81" s="59">
        <f t="shared" si="53"/>
        <v>0</v>
      </c>
      <c r="U81" s="59">
        <f t="shared" si="54"/>
        <v>0</v>
      </c>
      <c r="V81" s="59">
        <f t="shared" si="55"/>
        <v>0</v>
      </c>
      <c r="W81" s="59">
        <f t="shared" si="56"/>
        <v>0</v>
      </c>
      <c r="X81" s="59">
        <f t="shared" si="57"/>
        <v>0</v>
      </c>
      <c r="Y81" s="59">
        <f t="shared" si="58"/>
        <v>0</v>
      </c>
      <c r="Z81" s="59">
        <f t="shared" si="59"/>
        <v>0</v>
      </c>
      <c r="AA81" s="59">
        <f t="shared" si="60"/>
        <v>0</v>
      </c>
      <c r="AB81" s="59">
        <f t="shared" si="61"/>
        <v>0</v>
      </c>
      <c r="AC81" s="59">
        <f t="shared" si="62"/>
        <v>0</v>
      </c>
      <c r="AD81" s="166">
        <f t="shared" si="104"/>
        <v>2</v>
      </c>
      <c r="AE81" s="169">
        <f t="shared" si="63"/>
        <v>0</v>
      </c>
      <c r="AF81" s="169">
        <f t="shared" si="64"/>
        <v>1</v>
      </c>
      <c r="AG81" s="169">
        <f t="shared" si="65"/>
        <v>0</v>
      </c>
      <c r="AH81" s="169">
        <f t="shared" si="66"/>
        <v>1</v>
      </c>
      <c r="AI81" s="169">
        <f t="shared" si="67"/>
        <v>0</v>
      </c>
      <c r="AJ81" s="169">
        <f t="shared" si="68"/>
        <v>0</v>
      </c>
      <c r="AK81" s="169">
        <f t="shared" si="69"/>
        <v>0</v>
      </c>
      <c r="AL81" s="169">
        <f t="shared" si="70"/>
        <v>1</v>
      </c>
      <c r="AM81" s="169">
        <f t="shared" si="71"/>
        <v>0</v>
      </c>
      <c r="AN81" s="169">
        <f t="shared" si="72"/>
        <v>0</v>
      </c>
      <c r="AO81" s="169">
        <f t="shared" si="73"/>
        <v>1</v>
      </c>
      <c r="AP81" s="169">
        <f t="shared" si="74"/>
        <v>0</v>
      </c>
      <c r="AQ81" s="169">
        <f t="shared" si="75"/>
        <v>0</v>
      </c>
      <c r="AR81" s="169">
        <f t="shared" si="76"/>
        <v>0</v>
      </c>
      <c r="AS81" s="169">
        <f t="shared" si="77"/>
        <v>0</v>
      </c>
      <c r="AT81" s="169">
        <f t="shared" si="78"/>
        <v>0</v>
      </c>
      <c r="AU81" s="169">
        <f t="shared" si="79"/>
        <v>0</v>
      </c>
      <c r="AV81" s="169">
        <f t="shared" si="80"/>
        <v>1</v>
      </c>
      <c r="AW81" s="169">
        <f t="shared" si="81"/>
        <v>0</v>
      </c>
      <c r="AX81" s="169">
        <f t="shared" si="82"/>
        <v>0</v>
      </c>
      <c r="AY81" s="169">
        <f t="shared" si="83"/>
        <v>0</v>
      </c>
      <c r="AZ81" s="169">
        <f t="shared" si="84"/>
        <v>0</v>
      </c>
      <c r="BA81" s="169">
        <f t="shared" si="85"/>
        <v>0</v>
      </c>
      <c r="BB81" s="169">
        <f t="shared" si="86"/>
        <v>1</v>
      </c>
      <c r="BC81" s="169">
        <f t="shared" si="87"/>
        <v>0</v>
      </c>
      <c r="BD81" s="169">
        <f t="shared" si="88"/>
        <v>1</v>
      </c>
      <c r="BE81" s="169">
        <f t="shared" si="89"/>
        <v>0</v>
      </c>
      <c r="BF81" s="169">
        <f t="shared" si="90"/>
        <v>0</v>
      </c>
      <c r="BG81" s="169">
        <f t="shared" si="91"/>
        <v>0</v>
      </c>
      <c r="BH81" s="169">
        <f t="shared" si="92"/>
        <v>0</v>
      </c>
      <c r="BI81" s="169">
        <f t="shared" si="93"/>
        <v>0</v>
      </c>
      <c r="BJ81" s="169">
        <f t="shared" si="94"/>
        <v>0</v>
      </c>
      <c r="BK81" s="167">
        <f t="shared" si="95"/>
        <v>0</v>
      </c>
      <c r="BL81" s="169">
        <f t="shared" si="96"/>
        <v>1</v>
      </c>
      <c r="BM81" s="169">
        <f t="shared" si="97"/>
        <v>0</v>
      </c>
      <c r="BN81" s="169">
        <f t="shared" si="98"/>
        <v>1</v>
      </c>
      <c r="BO81" s="169">
        <f t="shared" si="99"/>
        <v>0</v>
      </c>
      <c r="BP81" s="36">
        <f t="shared" si="100"/>
        <v>1</v>
      </c>
      <c r="BQ81">
        <f t="shared" si="101"/>
        <v>0</v>
      </c>
      <c r="BR81" s="36">
        <f t="shared" si="102"/>
        <v>0</v>
      </c>
      <c r="BS81" t="e">
        <f t="shared" si="103"/>
        <v>#N/A</v>
      </c>
    </row>
    <row r="82" spans="1:71">
      <c r="A82" s="59">
        <v>67</v>
      </c>
      <c r="B82" s="59">
        <v>19171</v>
      </c>
      <c r="C82" s="160">
        <v>14880952.7282332</v>
      </c>
      <c r="D82" s="59">
        <v>13201059</v>
      </c>
      <c r="E82" s="59">
        <v>22486774</v>
      </c>
      <c r="F82" s="59">
        <v>-7605821.2717668302</v>
      </c>
      <c r="G82" s="59">
        <v>211.640213012695</v>
      </c>
      <c r="H82" s="59">
        <v>-655048416.77509701</v>
      </c>
      <c r="I82" s="59">
        <v>0</v>
      </c>
      <c r="J82" s="59">
        <v>0</v>
      </c>
      <c r="K82" s="59">
        <v>0</v>
      </c>
      <c r="L82" s="59">
        <v>102</v>
      </c>
      <c r="M82" s="59">
        <v>408</v>
      </c>
      <c r="N82" s="59">
        <v>0</v>
      </c>
      <c r="O82" s="59">
        <v>0</v>
      </c>
      <c r="P82" s="59">
        <v>0</v>
      </c>
      <c r="Q82" s="59">
        <v>0</v>
      </c>
      <c r="R82" s="59">
        <v>2</v>
      </c>
      <c r="S82" s="59">
        <v>0</v>
      </c>
      <c r="T82" s="59">
        <f t="shared" si="53"/>
        <v>0</v>
      </c>
      <c r="U82" s="59">
        <f t="shared" si="54"/>
        <v>0</v>
      </c>
      <c r="V82" s="59">
        <f t="shared" si="55"/>
        <v>1</v>
      </c>
      <c r="W82" s="59">
        <f t="shared" si="56"/>
        <v>1</v>
      </c>
      <c r="X82" s="59">
        <f t="shared" si="57"/>
        <v>0</v>
      </c>
      <c r="Y82" s="59">
        <f t="shared" si="58"/>
        <v>0</v>
      </c>
      <c r="Z82" s="59">
        <f t="shared" si="59"/>
        <v>0</v>
      </c>
      <c r="AA82" s="59">
        <f t="shared" si="60"/>
        <v>0</v>
      </c>
      <c r="AB82" s="59">
        <f t="shared" si="61"/>
        <v>0</v>
      </c>
      <c r="AC82" s="59">
        <f t="shared" si="62"/>
        <v>0</v>
      </c>
      <c r="AD82" s="166">
        <f t="shared" si="104"/>
        <v>0</v>
      </c>
      <c r="AE82" s="169">
        <f t="shared" si="63"/>
        <v>0</v>
      </c>
      <c r="AF82" s="169">
        <f t="shared" si="64"/>
        <v>0</v>
      </c>
      <c r="AG82" s="169">
        <f t="shared" si="65"/>
        <v>0</v>
      </c>
      <c r="AH82" s="169">
        <f t="shared" si="66"/>
        <v>1</v>
      </c>
      <c r="AI82" s="169">
        <f t="shared" si="67"/>
        <v>0</v>
      </c>
      <c r="AJ82" s="169">
        <f t="shared" si="68"/>
        <v>0</v>
      </c>
      <c r="AK82" s="169">
        <f t="shared" si="69"/>
        <v>0</v>
      </c>
      <c r="AL82" s="169">
        <f t="shared" si="70"/>
        <v>1</v>
      </c>
      <c r="AM82" s="169">
        <f t="shared" si="71"/>
        <v>1</v>
      </c>
      <c r="AN82" s="169">
        <f t="shared" si="72"/>
        <v>1</v>
      </c>
      <c r="AO82" s="169">
        <f t="shared" si="73"/>
        <v>0</v>
      </c>
      <c r="AP82" s="169">
        <f t="shared" si="74"/>
        <v>0</v>
      </c>
      <c r="AQ82" s="169">
        <f t="shared" si="75"/>
        <v>1</v>
      </c>
      <c r="AR82" s="169">
        <f t="shared" si="76"/>
        <v>0</v>
      </c>
      <c r="AS82" s="169">
        <f t="shared" si="77"/>
        <v>0</v>
      </c>
      <c r="AT82" s="169">
        <f t="shared" si="78"/>
        <v>0</v>
      </c>
      <c r="AU82" s="169">
        <f t="shared" si="79"/>
        <v>0</v>
      </c>
      <c r="AV82" s="169">
        <f t="shared" si="80"/>
        <v>1</v>
      </c>
      <c r="AW82" s="169">
        <f t="shared" si="81"/>
        <v>0</v>
      </c>
      <c r="AX82" s="169">
        <f t="shared" si="82"/>
        <v>0</v>
      </c>
      <c r="AY82" s="169">
        <f t="shared" si="83"/>
        <v>0</v>
      </c>
      <c r="AZ82" s="169">
        <f t="shared" si="84"/>
        <v>0</v>
      </c>
      <c r="BA82" s="169">
        <f t="shared" si="85"/>
        <v>0</v>
      </c>
      <c r="BB82" s="169">
        <f t="shared" si="86"/>
        <v>1</v>
      </c>
      <c r="BC82" s="169">
        <f t="shared" si="87"/>
        <v>0</v>
      </c>
      <c r="BD82" s="169">
        <f t="shared" si="88"/>
        <v>1</v>
      </c>
      <c r="BE82" s="169">
        <f t="shared" si="89"/>
        <v>0</v>
      </c>
      <c r="BF82" s="169">
        <f t="shared" si="90"/>
        <v>0</v>
      </c>
      <c r="BG82" s="169">
        <f t="shared" si="91"/>
        <v>0</v>
      </c>
      <c r="BH82" s="169">
        <f t="shared" si="92"/>
        <v>0</v>
      </c>
      <c r="BI82" s="169">
        <f t="shared" si="93"/>
        <v>0</v>
      </c>
      <c r="BJ82" s="169">
        <f t="shared" si="94"/>
        <v>0</v>
      </c>
      <c r="BK82" s="167">
        <f t="shared" si="95"/>
        <v>0</v>
      </c>
      <c r="BL82" s="169">
        <f t="shared" si="96"/>
        <v>0</v>
      </c>
      <c r="BM82" s="169">
        <f t="shared" si="97"/>
        <v>1</v>
      </c>
      <c r="BN82" s="169">
        <f t="shared" si="98"/>
        <v>1</v>
      </c>
      <c r="BO82" s="169">
        <f t="shared" si="99"/>
        <v>0</v>
      </c>
      <c r="BP82" s="36">
        <f t="shared" si="100"/>
        <v>0</v>
      </c>
      <c r="BQ82">
        <f t="shared" si="101"/>
        <v>1</v>
      </c>
      <c r="BR82" s="36">
        <f t="shared" si="102"/>
        <v>0</v>
      </c>
      <c r="BS82" t="e">
        <f t="shared" si="103"/>
        <v>#N/A</v>
      </c>
    </row>
    <row r="83" spans="1:71">
      <c r="A83" s="59">
        <v>246</v>
      </c>
      <c r="B83" s="59">
        <v>152112</v>
      </c>
      <c r="C83" s="160">
        <v>14914285.650788501</v>
      </c>
      <c r="D83" s="59">
        <v>2567857.25</v>
      </c>
      <c r="E83" s="59">
        <v>2567857.25</v>
      </c>
      <c r="F83" s="59">
        <v>12346428.400788501</v>
      </c>
      <c r="G83" s="59">
        <v>0</v>
      </c>
      <c r="H83" s="59">
        <v>-3844422248.8839302</v>
      </c>
      <c r="I83" s="59">
        <v>0</v>
      </c>
      <c r="J83" s="59">
        <v>0</v>
      </c>
      <c r="K83" s="59">
        <v>0</v>
      </c>
      <c r="L83" s="59">
        <v>0</v>
      </c>
      <c r="M83" s="59">
        <v>0</v>
      </c>
      <c r="N83" s="59">
        <v>0</v>
      </c>
      <c r="O83" s="59">
        <v>101</v>
      </c>
      <c r="P83" s="59">
        <v>0</v>
      </c>
      <c r="Q83" s="59">
        <v>0</v>
      </c>
      <c r="R83" s="59">
        <v>2</v>
      </c>
      <c r="S83" s="59">
        <v>1</v>
      </c>
      <c r="T83" s="59">
        <f t="shared" si="53"/>
        <v>0</v>
      </c>
      <c r="U83" s="59">
        <f t="shared" si="54"/>
        <v>0</v>
      </c>
      <c r="V83" s="59">
        <f t="shared" si="55"/>
        <v>0</v>
      </c>
      <c r="W83" s="59">
        <f t="shared" si="56"/>
        <v>0</v>
      </c>
      <c r="X83" s="59">
        <f t="shared" si="57"/>
        <v>0</v>
      </c>
      <c r="Y83" s="59">
        <f t="shared" si="58"/>
        <v>0</v>
      </c>
      <c r="Z83" s="59">
        <f t="shared" si="59"/>
        <v>0</v>
      </c>
      <c r="AA83" s="59">
        <f t="shared" si="60"/>
        <v>0</v>
      </c>
      <c r="AB83" s="59">
        <f t="shared" si="61"/>
        <v>0</v>
      </c>
      <c r="AC83" s="59">
        <f t="shared" si="62"/>
        <v>0</v>
      </c>
      <c r="AD83" s="166">
        <f t="shared" si="104"/>
        <v>1</v>
      </c>
      <c r="AE83" s="169">
        <f t="shared" si="63"/>
        <v>1</v>
      </c>
      <c r="AF83" s="169">
        <f t="shared" si="64"/>
        <v>0</v>
      </c>
      <c r="AG83" s="169">
        <f t="shared" si="65"/>
        <v>0</v>
      </c>
      <c r="AH83" s="169">
        <f t="shared" si="66"/>
        <v>1</v>
      </c>
      <c r="AI83" s="169">
        <f t="shared" si="67"/>
        <v>0</v>
      </c>
      <c r="AJ83" s="169">
        <f t="shared" si="68"/>
        <v>0</v>
      </c>
      <c r="AK83" s="169">
        <f t="shared" si="69"/>
        <v>0</v>
      </c>
      <c r="AL83" s="169">
        <f t="shared" si="70"/>
        <v>1</v>
      </c>
      <c r="AM83" s="169">
        <f t="shared" si="71"/>
        <v>0</v>
      </c>
      <c r="AN83" s="169">
        <f t="shared" si="72"/>
        <v>0</v>
      </c>
      <c r="AO83" s="169">
        <f t="shared" si="73"/>
        <v>1</v>
      </c>
      <c r="AP83" s="169">
        <f t="shared" si="74"/>
        <v>0</v>
      </c>
      <c r="AQ83" s="169">
        <f t="shared" si="75"/>
        <v>0</v>
      </c>
      <c r="AR83" s="169">
        <f t="shared" si="76"/>
        <v>0</v>
      </c>
      <c r="AS83" s="169">
        <f t="shared" si="77"/>
        <v>0</v>
      </c>
      <c r="AT83" s="169">
        <f t="shared" si="78"/>
        <v>0</v>
      </c>
      <c r="AU83" s="169">
        <f t="shared" si="79"/>
        <v>0</v>
      </c>
      <c r="AV83" s="169">
        <f t="shared" si="80"/>
        <v>1</v>
      </c>
      <c r="AW83" s="169">
        <f t="shared" si="81"/>
        <v>0</v>
      </c>
      <c r="AX83" s="169">
        <f t="shared" si="82"/>
        <v>0</v>
      </c>
      <c r="AY83" s="169">
        <f t="shared" si="83"/>
        <v>0</v>
      </c>
      <c r="AZ83" s="169">
        <f t="shared" si="84"/>
        <v>0</v>
      </c>
      <c r="BA83" s="169">
        <f t="shared" si="85"/>
        <v>0</v>
      </c>
      <c r="BB83" s="169">
        <f t="shared" si="86"/>
        <v>1</v>
      </c>
      <c r="BC83" s="169">
        <f t="shared" si="87"/>
        <v>0</v>
      </c>
      <c r="BD83" s="169">
        <f t="shared" si="88"/>
        <v>1</v>
      </c>
      <c r="BE83" s="169">
        <f t="shared" si="89"/>
        <v>0</v>
      </c>
      <c r="BF83" s="169">
        <f t="shared" si="90"/>
        <v>0</v>
      </c>
      <c r="BG83" s="169">
        <f t="shared" si="91"/>
        <v>0</v>
      </c>
      <c r="BH83" s="169">
        <f t="shared" si="92"/>
        <v>0</v>
      </c>
      <c r="BI83" s="169">
        <f t="shared" si="93"/>
        <v>0</v>
      </c>
      <c r="BJ83" s="169">
        <f t="shared" si="94"/>
        <v>0</v>
      </c>
      <c r="BK83" s="167">
        <f t="shared" si="95"/>
        <v>0</v>
      </c>
      <c r="BL83" s="169">
        <f t="shared" si="96"/>
        <v>0</v>
      </c>
      <c r="BM83" s="169">
        <f t="shared" si="97"/>
        <v>1</v>
      </c>
      <c r="BN83" s="169">
        <f t="shared" si="98"/>
        <v>0</v>
      </c>
      <c r="BO83" s="169">
        <f t="shared" si="99"/>
        <v>1</v>
      </c>
      <c r="BP83" s="36">
        <f t="shared" si="100"/>
        <v>1</v>
      </c>
      <c r="BQ83">
        <f t="shared" si="101"/>
        <v>0</v>
      </c>
      <c r="BR83" s="36">
        <f t="shared" si="102"/>
        <v>0</v>
      </c>
      <c r="BS83" t="e">
        <f t="shared" si="103"/>
        <v>#N/A</v>
      </c>
    </row>
    <row r="84" spans="1:71">
      <c r="A84" s="59">
        <v>266</v>
      </c>
      <c r="B84" s="59">
        <v>161161</v>
      </c>
      <c r="C84" s="160">
        <v>15000000.335276101</v>
      </c>
      <c r="D84" s="59">
        <v>8895833</v>
      </c>
      <c r="E84" s="59">
        <v>8895833</v>
      </c>
      <c r="F84" s="59">
        <v>6104167.3352761297</v>
      </c>
      <c r="G84" s="59">
        <v>0</v>
      </c>
      <c r="H84" s="59">
        <v>-3988597147.3929801</v>
      </c>
      <c r="I84" s="59">
        <v>0</v>
      </c>
      <c r="J84" s="59">
        <v>0</v>
      </c>
      <c r="K84" s="59">
        <v>0</v>
      </c>
      <c r="L84" s="59">
        <v>405</v>
      </c>
      <c r="M84" s="59">
        <v>0</v>
      </c>
      <c r="N84" s="59">
        <v>0</v>
      </c>
      <c r="O84" s="59">
        <v>0</v>
      </c>
      <c r="P84" s="59">
        <v>0</v>
      </c>
      <c r="Q84" s="59">
        <v>0</v>
      </c>
      <c r="R84" s="59">
        <v>2</v>
      </c>
      <c r="S84" s="59">
        <v>0</v>
      </c>
      <c r="T84" s="59">
        <f t="shared" si="53"/>
        <v>1</v>
      </c>
      <c r="U84" s="59">
        <f t="shared" si="54"/>
        <v>0</v>
      </c>
      <c r="V84" s="59">
        <f t="shared" si="55"/>
        <v>0</v>
      </c>
      <c r="W84" s="59">
        <f t="shared" si="56"/>
        <v>0</v>
      </c>
      <c r="X84" s="59">
        <f t="shared" si="57"/>
        <v>0</v>
      </c>
      <c r="Y84" s="59">
        <f t="shared" si="58"/>
        <v>0</v>
      </c>
      <c r="Z84" s="59">
        <f t="shared" si="59"/>
        <v>0</v>
      </c>
      <c r="AA84" s="59">
        <f t="shared" si="60"/>
        <v>0</v>
      </c>
      <c r="AB84" s="59">
        <f t="shared" si="61"/>
        <v>0</v>
      </c>
      <c r="AC84" s="59">
        <f t="shared" si="62"/>
        <v>0</v>
      </c>
      <c r="AD84" s="166">
        <f t="shared" si="104"/>
        <v>0</v>
      </c>
      <c r="AE84" s="169">
        <f t="shared" si="63"/>
        <v>0</v>
      </c>
      <c r="AF84" s="169">
        <f t="shared" si="64"/>
        <v>0</v>
      </c>
      <c r="AG84" s="169">
        <f t="shared" si="65"/>
        <v>0</v>
      </c>
      <c r="AH84" s="169">
        <f t="shared" si="66"/>
        <v>1</v>
      </c>
      <c r="AI84" s="169">
        <f t="shared" si="67"/>
        <v>0</v>
      </c>
      <c r="AJ84" s="169">
        <f t="shared" si="68"/>
        <v>0</v>
      </c>
      <c r="AK84" s="169">
        <f t="shared" si="69"/>
        <v>0</v>
      </c>
      <c r="AL84" s="169">
        <f t="shared" si="70"/>
        <v>1</v>
      </c>
      <c r="AM84" s="169">
        <f t="shared" si="71"/>
        <v>0</v>
      </c>
      <c r="AN84" s="169">
        <f t="shared" si="72"/>
        <v>0</v>
      </c>
      <c r="AO84" s="169">
        <f t="shared" si="73"/>
        <v>1</v>
      </c>
      <c r="AP84" s="169">
        <f t="shared" si="74"/>
        <v>0</v>
      </c>
      <c r="AQ84" s="169">
        <f t="shared" si="75"/>
        <v>0</v>
      </c>
      <c r="AR84" s="169">
        <f t="shared" si="76"/>
        <v>0</v>
      </c>
      <c r="AS84" s="169">
        <f t="shared" si="77"/>
        <v>0</v>
      </c>
      <c r="AT84" s="169">
        <f t="shared" si="78"/>
        <v>0</v>
      </c>
      <c r="AU84" s="169">
        <f t="shared" si="79"/>
        <v>0</v>
      </c>
      <c r="AV84" s="169">
        <f t="shared" si="80"/>
        <v>1</v>
      </c>
      <c r="AW84" s="169">
        <f t="shared" si="81"/>
        <v>1</v>
      </c>
      <c r="AX84" s="169">
        <f t="shared" si="82"/>
        <v>0</v>
      </c>
      <c r="AY84" s="169">
        <f t="shared" si="83"/>
        <v>1</v>
      </c>
      <c r="AZ84" s="169">
        <f t="shared" si="84"/>
        <v>0</v>
      </c>
      <c r="BA84" s="169">
        <f t="shared" si="85"/>
        <v>0</v>
      </c>
      <c r="BB84" s="169">
        <f t="shared" si="86"/>
        <v>1</v>
      </c>
      <c r="BC84" s="169">
        <f t="shared" si="87"/>
        <v>0</v>
      </c>
      <c r="BD84" s="169">
        <f t="shared" si="88"/>
        <v>1</v>
      </c>
      <c r="BE84" s="169">
        <f t="shared" si="89"/>
        <v>0</v>
      </c>
      <c r="BF84" s="169">
        <f t="shared" si="90"/>
        <v>0</v>
      </c>
      <c r="BG84" s="169">
        <f t="shared" si="91"/>
        <v>0</v>
      </c>
      <c r="BH84" s="169">
        <f t="shared" si="92"/>
        <v>0</v>
      </c>
      <c r="BI84" s="169">
        <f t="shared" si="93"/>
        <v>1</v>
      </c>
      <c r="BJ84" s="169">
        <f t="shared" si="94"/>
        <v>0</v>
      </c>
      <c r="BK84" s="167">
        <f t="shared" si="95"/>
        <v>0</v>
      </c>
      <c r="BL84" s="169">
        <f t="shared" si="96"/>
        <v>0</v>
      </c>
      <c r="BM84" s="169">
        <f t="shared" si="97"/>
        <v>1</v>
      </c>
      <c r="BN84" s="169">
        <f t="shared" si="98"/>
        <v>1</v>
      </c>
      <c r="BO84" s="169">
        <f t="shared" si="99"/>
        <v>0</v>
      </c>
      <c r="BP84" s="36">
        <f t="shared" si="100"/>
        <v>0</v>
      </c>
      <c r="BQ84">
        <f t="shared" si="101"/>
        <v>0</v>
      </c>
      <c r="BR84" s="36">
        <f t="shared" si="102"/>
        <v>1</v>
      </c>
      <c r="BS84" s="36" t="e">
        <f t="shared" si="103"/>
        <v>#N/A</v>
      </c>
    </row>
    <row r="85" spans="1:71">
      <c r="A85" s="59">
        <v>201</v>
      </c>
      <c r="B85" s="59">
        <v>131291</v>
      </c>
      <c r="C85" s="160">
        <v>15178571.363949001</v>
      </c>
      <c r="D85" s="59">
        <v>5857678.5</v>
      </c>
      <c r="E85" s="59">
        <v>5857678.5</v>
      </c>
      <c r="F85" s="59">
        <v>9320892.8639490493</v>
      </c>
      <c r="G85" s="59">
        <v>128.57142639160199</v>
      </c>
      <c r="H85" s="59">
        <v>-2949702693.6214399</v>
      </c>
      <c r="I85" s="59">
        <v>0</v>
      </c>
      <c r="J85" s="59">
        <v>0</v>
      </c>
      <c r="K85" s="59">
        <v>0</v>
      </c>
      <c r="L85" s="59">
        <v>444</v>
      </c>
      <c r="M85" s="59">
        <v>406</v>
      </c>
      <c r="N85" s="59">
        <v>0</v>
      </c>
      <c r="O85" s="59">
        <v>0</v>
      </c>
      <c r="P85" s="59">
        <v>0</v>
      </c>
      <c r="Q85" s="59">
        <v>0</v>
      </c>
      <c r="R85" s="59">
        <v>2</v>
      </c>
      <c r="S85" s="59">
        <v>0</v>
      </c>
      <c r="T85" s="59">
        <f t="shared" si="53"/>
        <v>1</v>
      </c>
      <c r="U85" s="59">
        <f t="shared" si="54"/>
        <v>0</v>
      </c>
      <c r="V85" s="59">
        <f t="shared" si="55"/>
        <v>0</v>
      </c>
      <c r="W85" s="59">
        <f t="shared" si="56"/>
        <v>1</v>
      </c>
      <c r="X85" s="59">
        <f t="shared" si="57"/>
        <v>0</v>
      </c>
      <c r="Y85" s="59">
        <f t="shared" si="58"/>
        <v>0</v>
      </c>
      <c r="Z85" s="59">
        <f t="shared" si="59"/>
        <v>0</v>
      </c>
      <c r="AA85" s="59">
        <f t="shared" si="60"/>
        <v>0</v>
      </c>
      <c r="AB85" s="59">
        <f t="shared" si="61"/>
        <v>0</v>
      </c>
      <c r="AC85" s="59">
        <f t="shared" si="62"/>
        <v>0</v>
      </c>
      <c r="AD85" s="166">
        <f t="shared" si="104"/>
        <v>0</v>
      </c>
      <c r="AE85" s="169">
        <f t="shared" si="63"/>
        <v>0</v>
      </c>
      <c r="AF85" s="169">
        <f t="shared" si="64"/>
        <v>0</v>
      </c>
      <c r="AG85" s="169">
        <f t="shared" si="65"/>
        <v>0</v>
      </c>
      <c r="AH85" s="169">
        <f t="shared" si="66"/>
        <v>1</v>
      </c>
      <c r="AI85" s="169">
        <f t="shared" si="67"/>
        <v>0</v>
      </c>
      <c r="AJ85" s="169">
        <f t="shared" si="68"/>
        <v>0</v>
      </c>
      <c r="AK85" s="169">
        <f t="shared" si="69"/>
        <v>0</v>
      </c>
      <c r="AL85" s="169">
        <f t="shared" si="70"/>
        <v>1</v>
      </c>
      <c r="AM85" s="169">
        <f t="shared" si="71"/>
        <v>0</v>
      </c>
      <c r="AN85" s="169">
        <f t="shared" si="72"/>
        <v>0</v>
      </c>
      <c r="AO85" s="169">
        <f t="shared" si="73"/>
        <v>1</v>
      </c>
      <c r="AP85" s="169">
        <f t="shared" si="74"/>
        <v>0</v>
      </c>
      <c r="AQ85" s="169">
        <f t="shared" si="75"/>
        <v>0</v>
      </c>
      <c r="AR85" s="169">
        <f t="shared" si="76"/>
        <v>0</v>
      </c>
      <c r="AS85" s="169">
        <f t="shared" si="77"/>
        <v>0</v>
      </c>
      <c r="AT85" s="169">
        <f t="shared" si="78"/>
        <v>0</v>
      </c>
      <c r="AU85" s="169">
        <f t="shared" si="79"/>
        <v>0</v>
      </c>
      <c r="AV85" s="169">
        <f t="shared" si="80"/>
        <v>1</v>
      </c>
      <c r="AW85" s="169">
        <f t="shared" si="81"/>
        <v>1</v>
      </c>
      <c r="AX85" s="169">
        <f t="shared" si="82"/>
        <v>0</v>
      </c>
      <c r="AY85" s="169">
        <f t="shared" si="83"/>
        <v>1</v>
      </c>
      <c r="AZ85" s="169">
        <f t="shared" si="84"/>
        <v>0</v>
      </c>
      <c r="BA85" s="169">
        <f t="shared" si="85"/>
        <v>0</v>
      </c>
      <c r="BB85" s="169">
        <f t="shared" si="86"/>
        <v>1</v>
      </c>
      <c r="BC85" s="169">
        <f t="shared" si="87"/>
        <v>1</v>
      </c>
      <c r="BD85" s="169">
        <f t="shared" si="88"/>
        <v>0</v>
      </c>
      <c r="BE85" s="169">
        <f t="shared" si="89"/>
        <v>0</v>
      </c>
      <c r="BF85" s="169">
        <f t="shared" si="90"/>
        <v>0</v>
      </c>
      <c r="BG85" s="169">
        <f t="shared" si="91"/>
        <v>0</v>
      </c>
      <c r="BH85" s="169">
        <f t="shared" si="92"/>
        <v>0</v>
      </c>
      <c r="BI85" s="169">
        <f t="shared" si="93"/>
        <v>0</v>
      </c>
      <c r="BJ85" s="169">
        <f t="shared" si="94"/>
        <v>0</v>
      </c>
      <c r="BK85" s="167">
        <f t="shared" si="95"/>
        <v>1</v>
      </c>
      <c r="BL85" s="169">
        <f t="shared" si="96"/>
        <v>0</v>
      </c>
      <c r="BM85" s="169">
        <f t="shared" si="97"/>
        <v>1</v>
      </c>
      <c r="BN85" s="169">
        <f t="shared" si="98"/>
        <v>1</v>
      </c>
      <c r="BO85" s="169">
        <f t="shared" si="99"/>
        <v>0</v>
      </c>
      <c r="BP85" s="36">
        <f t="shared" si="100"/>
        <v>0</v>
      </c>
      <c r="BQ85">
        <f t="shared" si="101"/>
        <v>0</v>
      </c>
      <c r="BR85" s="36">
        <f t="shared" si="102"/>
        <v>1</v>
      </c>
      <c r="BS85" s="36" t="e">
        <f t="shared" si="103"/>
        <v>#N/A</v>
      </c>
    </row>
    <row r="86" spans="1:71">
      <c r="A86" s="59">
        <v>162</v>
      </c>
      <c r="B86" s="59">
        <v>121291</v>
      </c>
      <c r="C86" s="160">
        <v>15535713.806178199</v>
      </c>
      <c r="D86" s="59">
        <v>2678571.25</v>
      </c>
      <c r="E86" s="59">
        <v>2678571.25</v>
      </c>
      <c r="F86" s="59">
        <v>12857142.556178199</v>
      </c>
      <c r="G86" s="59">
        <v>857.142822265625</v>
      </c>
      <c r="H86" s="59">
        <v>-2444202875.08918</v>
      </c>
      <c r="I86" s="59">
        <v>0</v>
      </c>
      <c r="J86" s="59">
        <v>0</v>
      </c>
      <c r="K86" s="59">
        <v>0</v>
      </c>
      <c r="L86" s="59">
        <v>0</v>
      </c>
      <c r="M86" s="59">
        <v>0</v>
      </c>
      <c r="N86" s="59">
        <v>0</v>
      </c>
      <c r="O86" s="59">
        <v>101</v>
      </c>
      <c r="P86" s="59">
        <v>0</v>
      </c>
      <c r="Q86" s="59">
        <v>0</v>
      </c>
      <c r="R86" s="59">
        <v>2</v>
      </c>
      <c r="S86" s="59">
        <v>0</v>
      </c>
      <c r="T86" s="59">
        <f t="shared" si="53"/>
        <v>0</v>
      </c>
      <c r="U86" s="59">
        <f t="shared" si="54"/>
        <v>0</v>
      </c>
      <c r="V86" s="59">
        <f t="shared" si="55"/>
        <v>0</v>
      </c>
      <c r="W86" s="59">
        <f t="shared" si="56"/>
        <v>0</v>
      </c>
      <c r="X86" s="59">
        <f t="shared" si="57"/>
        <v>0</v>
      </c>
      <c r="Y86" s="59">
        <f t="shared" si="58"/>
        <v>0</v>
      </c>
      <c r="Z86" s="59">
        <f t="shared" si="59"/>
        <v>0</v>
      </c>
      <c r="AA86" s="59">
        <f t="shared" si="60"/>
        <v>0</v>
      </c>
      <c r="AB86" s="59">
        <f t="shared" si="61"/>
        <v>0</v>
      </c>
      <c r="AC86" s="59">
        <f t="shared" si="62"/>
        <v>0</v>
      </c>
      <c r="AD86" s="166">
        <f t="shared" si="104"/>
        <v>1</v>
      </c>
      <c r="AE86" s="169">
        <f t="shared" si="63"/>
        <v>1</v>
      </c>
      <c r="AF86" s="169">
        <f t="shared" si="64"/>
        <v>0</v>
      </c>
      <c r="AG86" s="169">
        <f t="shared" si="65"/>
        <v>0</v>
      </c>
      <c r="AH86" s="169">
        <f t="shared" si="66"/>
        <v>1</v>
      </c>
      <c r="AI86" s="169">
        <f t="shared" si="67"/>
        <v>0</v>
      </c>
      <c r="AJ86" s="169">
        <f t="shared" si="68"/>
        <v>0</v>
      </c>
      <c r="AK86" s="169">
        <f t="shared" si="69"/>
        <v>0</v>
      </c>
      <c r="AL86" s="169">
        <f t="shared" si="70"/>
        <v>1</v>
      </c>
      <c r="AM86" s="169">
        <f t="shared" si="71"/>
        <v>0</v>
      </c>
      <c r="AN86" s="169">
        <f t="shared" si="72"/>
        <v>0</v>
      </c>
      <c r="AO86" s="169">
        <f t="shared" si="73"/>
        <v>1</v>
      </c>
      <c r="AP86" s="169">
        <f t="shared" si="74"/>
        <v>0</v>
      </c>
      <c r="AQ86" s="169">
        <f t="shared" si="75"/>
        <v>0</v>
      </c>
      <c r="AR86" s="169">
        <f t="shared" si="76"/>
        <v>0</v>
      </c>
      <c r="AS86" s="169">
        <f t="shared" si="77"/>
        <v>0</v>
      </c>
      <c r="AT86" s="169">
        <f t="shared" si="78"/>
        <v>0</v>
      </c>
      <c r="AU86" s="169">
        <f t="shared" si="79"/>
        <v>0</v>
      </c>
      <c r="AV86" s="169">
        <f t="shared" si="80"/>
        <v>1</v>
      </c>
      <c r="AW86" s="169">
        <f t="shared" si="81"/>
        <v>0</v>
      </c>
      <c r="AX86" s="169">
        <f t="shared" si="82"/>
        <v>0</v>
      </c>
      <c r="AY86" s="169">
        <f t="shared" si="83"/>
        <v>0</v>
      </c>
      <c r="AZ86" s="169">
        <f t="shared" si="84"/>
        <v>0</v>
      </c>
      <c r="BA86" s="169">
        <f t="shared" si="85"/>
        <v>0</v>
      </c>
      <c r="BB86" s="169">
        <f t="shared" si="86"/>
        <v>1</v>
      </c>
      <c r="BC86" s="169">
        <f t="shared" si="87"/>
        <v>0</v>
      </c>
      <c r="BD86" s="169">
        <f t="shared" si="88"/>
        <v>1</v>
      </c>
      <c r="BE86" s="169">
        <f t="shared" si="89"/>
        <v>0</v>
      </c>
      <c r="BF86" s="169">
        <f t="shared" si="90"/>
        <v>0</v>
      </c>
      <c r="BG86" s="169">
        <f t="shared" si="91"/>
        <v>0</v>
      </c>
      <c r="BH86" s="169">
        <f t="shared" si="92"/>
        <v>0</v>
      </c>
      <c r="BI86" s="169">
        <f t="shared" si="93"/>
        <v>0</v>
      </c>
      <c r="BJ86" s="169">
        <f t="shared" si="94"/>
        <v>0</v>
      </c>
      <c r="BK86" s="167">
        <f t="shared" si="95"/>
        <v>0</v>
      </c>
      <c r="BL86" s="169">
        <f t="shared" si="96"/>
        <v>0</v>
      </c>
      <c r="BM86" s="169">
        <f t="shared" si="97"/>
        <v>1</v>
      </c>
      <c r="BN86" s="169">
        <f t="shared" si="98"/>
        <v>1</v>
      </c>
      <c r="BO86" s="169">
        <f t="shared" si="99"/>
        <v>0</v>
      </c>
      <c r="BP86" s="36">
        <f t="shared" si="100"/>
        <v>1</v>
      </c>
      <c r="BQ86">
        <f t="shared" si="101"/>
        <v>0</v>
      </c>
      <c r="BR86" s="36">
        <f t="shared" si="102"/>
        <v>0</v>
      </c>
      <c r="BS86" t="e">
        <f t="shared" si="103"/>
        <v>#N/A</v>
      </c>
    </row>
    <row r="87" spans="1:71">
      <c r="A87" s="59">
        <v>163</v>
      </c>
      <c r="B87" s="59">
        <v>121292</v>
      </c>
      <c r="C87" s="160">
        <v>15535713.806178199</v>
      </c>
      <c r="D87" s="59">
        <v>1517857</v>
      </c>
      <c r="E87" s="59">
        <v>1517857</v>
      </c>
      <c r="F87" s="59">
        <v>14017856.806178199</v>
      </c>
      <c r="G87" s="59">
        <v>785.71423339843795</v>
      </c>
      <c r="H87" s="59">
        <v>-2490185014.8430901</v>
      </c>
      <c r="I87" s="59">
        <v>0</v>
      </c>
      <c r="J87" s="59">
        <v>0</v>
      </c>
      <c r="K87" s="59">
        <v>0</v>
      </c>
      <c r="L87" s="59">
        <v>101</v>
      </c>
      <c r="M87" s="59">
        <v>0</v>
      </c>
      <c r="N87" s="59">
        <v>0</v>
      </c>
      <c r="O87" s="59">
        <v>0</v>
      </c>
      <c r="P87" s="59">
        <v>0</v>
      </c>
      <c r="Q87" s="59">
        <v>0</v>
      </c>
      <c r="R87" s="59">
        <v>2</v>
      </c>
      <c r="S87" s="59">
        <v>0</v>
      </c>
      <c r="T87" s="59">
        <f t="shared" si="53"/>
        <v>0</v>
      </c>
      <c r="U87" s="59">
        <f t="shared" si="54"/>
        <v>0</v>
      </c>
      <c r="V87" s="59">
        <f t="shared" si="55"/>
        <v>0</v>
      </c>
      <c r="W87" s="59">
        <f t="shared" si="56"/>
        <v>0</v>
      </c>
      <c r="X87" s="59">
        <f t="shared" si="57"/>
        <v>0</v>
      </c>
      <c r="Y87" s="59">
        <f t="shared" si="58"/>
        <v>0</v>
      </c>
      <c r="Z87" s="59">
        <f t="shared" si="59"/>
        <v>0</v>
      </c>
      <c r="AA87" s="59">
        <f t="shared" si="60"/>
        <v>0</v>
      </c>
      <c r="AB87" s="59">
        <f t="shared" si="61"/>
        <v>0</v>
      </c>
      <c r="AC87" s="59">
        <f t="shared" si="62"/>
        <v>0</v>
      </c>
      <c r="AD87" s="166">
        <f t="shared" si="104"/>
        <v>1</v>
      </c>
      <c r="AE87" s="169">
        <f t="shared" si="63"/>
        <v>1</v>
      </c>
      <c r="AF87" s="169">
        <f t="shared" si="64"/>
        <v>0</v>
      </c>
      <c r="AG87" s="169">
        <f t="shared" si="65"/>
        <v>0</v>
      </c>
      <c r="AH87" s="169">
        <f t="shared" si="66"/>
        <v>1</v>
      </c>
      <c r="AI87" s="169">
        <f t="shared" si="67"/>
        <v>0</v>
      </c>
      <c r="AJ87" s="169">
        <f t="shared" si="68"/>
        <v>0</v>
      </c>
      <c r="AK87" s="169">
        <f t="shared" si="69"/>
        <v>0</v>
      </c>
      <c r="AL87" s="169">
        <f t="shared" si="70"/>
        <v>1</v>
      </c>
      <c r="AM87" s="169">
        <f t="shared" si="71"/>
        <v>0</v>
      </c>
      <c r="AN87" s="169">
        <f t="shared" si="72"/>
        <v>0</v>
      </c>
      <c r="AO87" s="169">
        <f t="shared" si="73"/>
        <v>1</v>
      </c>
      <c r="AP87" s="169">
        <f t="shared" si="74"/>
        <v>0</v>
      </c>
      <c r="AQ87" s="169">
        <f t="shared" si="75"/>
        <v>0</v>
      </c>
      <c r="AR87" s="169">
        <f t="shared" si="76"/>
        <v>0</v>
      </c>
      <c r="AS87" s="169">
        <f t="shared" si="77"/>
        <v>0</v>
      </c>
      <c r="AT87" s="169">
        <f t="shared" si="78"/>
        <v>0</v>
      </c>
      <c r="AU87" s="169">
        <f t="shared" si="79"/>
        <v>0</v>
      </c>
      <c r="AV87" s="169">
        <f t="shared" si="80"/>
        <v>1</v>
      </c>
      <c r="AW87" s="169">
        <f t="shared" si="81"/>
        <v>0</v>
      </c>
      <c r="AX87" s="169">
        <f t="shared" si="82"/>
        <v>0</v>
      </c>
      <c r="AY87" s="169">
        <f t="shared" si="83"/>
        <v>0</v>
      </c>
      <c r="AZ87" s="169">
        <f t="shared" si="84"/>
        <v>0</v>
      </c>
      <c r="BA87" s="169">
        <f t="shared" si="85"/>
        <v>0</v>
      </c>
      <c r="BB87" s="169">
        <f t="shared" si="86"/>
        <v>1</v>
      </c>
      <c r="BC87" s="169">
        <f t="shared" si="87"/>
        <v>0</v>
      </c>
      <c r="BD87" s="169">
        <f t="shared" si="88"/>
        <v>1</v>
      </c>
      <c r="BE87" s="169">
        <f t="shared" si="89"/>
        <v>0</v>
      </c>
      <c r="BF87" s="169">
        <f t="shared" si="90"/>
        <v>0</v>
      </c>
      <c r="BG87" s="169">
        <f t="shared" si="91"/>
        <v>0</v>
      </c>
      <c r="BH87" s="169">
        <f t="shared" si="92"/>
        <v>0</v>
      </c>
      <c r="BI87" s="169">
        <f t="shared" si="93"/>
        <v>0</v>
      </c>
      <c r="BJ87" s="169">
        <f t="shared" si="94"/>
        <v>0</v>
      </c>
      <c r="BK87" s="167">
        <f t="shared" si="95"/>
        <v>0</v>
      </c>
      <c r="BL87" s="169">
        <f t="shared" si="96"/>
        <v>0</v>
      </c>
      <c r="BM87" s="169">
        <f t="shared" si="97"/>
        <v>1</v>
      </c>
      <c r="BN87" s="169">
        <f t="shared" si="98"/>
        <v>1</v>
      </c>
      <c r="BO87" s="169">
        <f t="shared" si="99"/>
        <v>0</v>
      </c>
      <c r="BP87" s="36">
        <f t="shared" si="100"/>
        <v>1</v>
      </c>
      <c r="BQ87">
        <f t="shared" si="101"/>
        <v>0</v>
      </c>
      <c r="BR87" s="36">
        <f t="shared" si="102"/>
        <v>0</v>
      </c>
      <c r="BS87" t="e">
        <f t="shared" si="103"/>
        <v>#N/A</v>
      </c>
    </row>
    <row r="88" spans="1:71">
      <c r="A88" s="59">
        <v>230</v>
      </c>
      <c r="B88" s="59">
        <v>151192</v>
      </c>
      <c r="C88" s="160">
        <v>15535713.806178199</v>
      </c>
      <c r="D88" s="59">
        <v>4357142.75</v>
      </c>
      <c r="E88" s="59">
        <v>4357142.75</v>
      </c>
      <c r="F88" s="59">
        <v>11178571.056178199</v>
      </c>
      <c r="G88" s="59">
        <v>0</v>
      </c>
      <c r="H88" s="59">
        <v>-3726755410.6890602</v>
      </c>
      <c r="I88" s="59">
        <v>444</v>
      </c>
      <c r="J88" s="59">
        <v>0</v>
      </c>
      <c r="K88" s="59">
        <v>0</v>
      </c>
      <c r="L88" s="59">
        <v>0</v>
      </c>
      <c r="M88" s="59">
        <v>0</v>
      </c>
      <c r="N88" s="59">
        <v>0</v>
      </c>
      <c r="O88" s="59">
        <v>408</v>
      </c>
      <c r="P88" s="59">
        <v>0</v>
      </c>
      <c r="Q88" s="59">
        <v>0</v>
      </c>
      <c r="R88" s="59">
        <v>1</v>
      </c>
      <c r="S88" s="59">
        <v>1</v>
      </c>
      <c r="T88" s="59">
        <f t="shared" si="53"/>
        <v>2</v>
      </c>
      <c r="U88" s="59">
        <f t="shared" si="54"/>
        <v>0</v>
      </c>
      <c r="V88" s="59">
        <f t="shared" si="55"/>
        <v>0</v>
      </c>
      <c r="W88" s="59">
        <f t="shared" si="56"/>
        <v>0</v>
      </c>
      <c r="X88" s="59">
        <f t="shared" si="57"/>
        <v>0</v>
      </c>
      <c r="Y88" s="59">
        <f t="shared" si="58"/>
        <v>0</v>
      </c>
      <c r="Z88" s="59">
        <f t="shared" si="59"/>
        <v>0</v>
      </c>
      <c r="AA88" s="59">
        <f t="shared" si="60"/>
        <v>0</v>
      </c>
      <c r="AB88" s="59">
        <f t="shared" si="61"/>
        <v>0</v>
      </c>
      <c r="AC88" s="59">
        <f t="shared" si="62"/>
        <v>0</v>
      </c>
      <c r="AD88" s="166">
        <f t="shared" si="104"/>
        <v>0</v>
      </c>
      <c r="AE88" s="169">
        <f t="shared" si="63"/>
        <v>0</v>
      </c>
      <c r="AF88" s="169">
        <f t="shared" si="64"/>
        <v>0</v>
      </c>
      <c r="AG88" s="169">
        <f t="shared" si="65"/>
        <v>0</v>
      </c>
      <c r="AH88" s="169">
        <f t="shared" si="66"/>
        <v>1</v>
      </c>
      <c r="AI88" s="169">
        <f t="shared" si="67"/>
        <v>0</v>
      </c>
      <c r="AJ88" s="169">
        <f t="shared" si="68"/>
        <v>0</v>
      </c>
      <c r="AK88" s="169">
        <f t="shared" si="69"/>
        <v>0</v>
      </c>
      <c r="AL88" s="169">
        <f t="shared" si="70"/>
        <v>1</v>
      </c>
      <c r="AM88" s="169">
        <f t="shared" si="71"/>
        <v>0</v>
      </c>
      <c r="AN88" s="169">
        <f t="shared" si="72"/>
        <v>0</v>
      </c>
      <c r="AO88" s="169">
        <f t="shared" si="73"/>
        <v>1</v>
      </c>
      <c r="AP88" s="169">
        <f t="shared" si="74"/>
        <v>0</v>
      </c>
      <c r="AQ88" s="169">
        <f t="shared" si="75"/>
        <v>0</v>
      </c>
      <c r="AR88" s="169">
        <f t="shared" si="76"/>
        <v>0</v>
      </c>
      <c r="AS88" s="169">
        <f t="shared" si="77"/>
        <v>0</v>
      </c>
      <c r="AT88" s="169">
        <f t="shared" si="78"/>
        <v>0</v>
      </c>
      <c r="AU88" s="169">
        <f t="shared" si="79"/>
        <v>0</v>
      </c>
      <c r="AV88" s="169">
        <f t="shared" si="80"/>
        <v>1</v>
      </c>
      <c r="AW88" s="169">
        <f t="shared" si="81"/>
        <v>1</v>
      </c>
      <c r="AX88" s="169">
        <f t="shared" si="82"/>
        <v>1</v>
      </c>
      <c r="AY88" s="169">
        <f t="shared" si="83"/>
        <v>0</v>
      </c>
      <c r="AZ88" s="169">
        <f t="shared" si="84"/>
        <v>0</v>
      </c>
      <c r="BA88" s="169">
        <f t="shared" si="85"/>
        <v>0</v>
      </c>
      <c r="BB88" s="169">
        <f t="shared" si="86"/>
        <v>1</v>
      </c>
      <c r="BC88" s="169">
        <f t="shared" si="87"/>
        <v>0</v>
      </c>
      <c r="BD88" s="169">
        <f t="shared" si="88"/>
        <v>1</v>
      </c>
      <c r="BE88" s="169">
        <f t="shared" si="89"/>
        <v>0</v>
      </c>
      <c r="BF88" s="169">
        <f t="shared" si="90"/>
        <v>0</v>
      </c>
      <c r="BG88" s="169">
        <f t="shared" si="91"/>
        <v>0</v>
      </c>
      <c r="BH88" s="169">
        <f t="shared" si="92"/>
        <v>0</v>
      </c>
      <c r="BI88" s="169">
        <f t="shared" si="93"/>
        <v>0</v>
      </c>
      <c r="BJ88" s="169">
        <f t="shared" si="94"/>
        <v>0</v>
      </c>
      <c r="BK88" s="167">
        <f t="shared" si="95"/>
        <v>1</v>
      </c>
      <c r="BL88" s="169">
        <f t="shared" si="96"/>
        <v>1</v>
      </c>
      <c r="BM88" s="169">
        <f t="shared" si="97"/>
        <v>0</v>
      </c>
      <c r="BN88" s="169">
        <f t="shared" si="98"/>
        <v>0</v>
      </c>
      <c r="BO88" s="169">
        <f t="shared" si="99"/>
        <v>1</v>
      </c>
      <c r="BP88" s="36">
        <f t="shared" si="100"/>
        <v>0</v>
      </c>
      <c r="BQ88">
        <f t="shared" si="101"/>
        <v>0</v>
      </c>
      <c r="BR88" s="36">
        <f t="shared" si="102"/>
        <v>1</v>
      </c>
      <c r="BS88" s="36" t="e">
        <f t="shared" si="103"/>
        <v>#N/A</v>
      </c>
    </row>
    <row r="89" spans="1:71">
      <c r="A89" s="59">
        <v>209</v>
      </c>
      <c r="B89" s="59">
        <v>132151</v>
      </c>
      <c r="C89" s="160">
        <v>15714285.6473825</v>
      </c>
      <c r="D89" s="59">
        <v>12785714.5</v>
      </c>
      <c r="E89" s="59">
        <v>12785714.5</v>
      </c>
      <c r="F89" s="59">
        <v>2928571.1473825402</v>
      </c>
      <c r="G89" s="59">
        <v>0</v>
      </c>
      <c r="H89" s="59">
        <v>-3128980729.9833899</v>
      </c>
      <c r="I89" s="59">
        <v>0</v>
      </c>
      <c r="J89" s="59">
        <v>0</v>
      </c>
      <c r="K89" s="59">
        <v>0</v>
      </c>
      <c r="L89" s="59">
        <v>102</v>
      </c>
      <c r="M89" s="59">
        <v>0</v>
      </c>
      <c r="N89" s="59">
        <v>0</v>
      </c>
      <c r="O89" s="59">
        <v>0</v>
      </c>
      <c r="P89" s="59">
        <v>0</v>
      </c>
      <c r="Q89" s="59">
        <v>0</v>
      </c>
      <c r="R89" s="59">
        <v>1</v>
      </c>
      <c r="S89" s="59">
        <v>0</v>
      </c>
      <c r="T89" s="59">
        <f t="shared" si="53"/>
        <v>0</v>
      </c>
      <c r="U89" s="59">
        <f t="shared" si="54"/>
        <v>0</v>
      </c>
      <c r="V89" s="59">
        <f t="shared" si="55"/>
        <v>1</v>
      </c>
      <c r="W89" s="59">
        <f t="shared" si="56"/>
        <v>0</v>
      </c>
      <c r="X89" s="59">
        <f t="shared" si="57"/>
        <v>0</v>
      </c>
      <c r="Y89" s="59">
        <f t="shared" si="58"/>
        <v>0</v>
      </c>
      <c r="Z89" s="59">
        <f t="shared" si="59"/>
        <v>0</v>
      </c>
      <c r="AA89" s="59">
        <f t="shared" si="60"/>
        <v>0</v>
      </c>
      <c r="AB89" s="59">
        <f t="shared" si="61"/>
        <v>0</v>
      </c>
      <c r="AC89" s="59">
        <f t="shared" si="62"/>
        <v>0</v>
      </c>
      <c r="AD89" s="166">
        <f t="shared" si="104"/>
        <v>0</v>
      </c>
      <c r="AE89" s="169">
        <f t="shared" si="63"/>
        <v>0</v>
      </c>
      <c r="AF89" s="169">
        <f t="shared" si="64"/>
        <v>0</v>
      </c>
      <c r="AG89" s="169">
        <f t="shared" si="65"/>
        <v>0</v>
      </c>
      <c r="AH89" s="169">
        <f t="shared" si="66"/>
        <v>1</v>
      </c>
      <c r="AI89" s="169">
        <f t="shared" si="67"/>
        <v>0</v>
      </c>
      <c r="AJ89" s="169">
        <f t="shared" si="68"/>
        <v>0</v>
      </c>
      <c r="AK89" s="169">
        <f t="shared" si="69"/>
        <v>0</v>
      </c>
      <c r="AL89" s="169">
        <f t="shared" si="70"/>
        <v>1</v>
      </c>
      <c r="AM89" s="169">
        <f t="shared" si="71"/>
        <v>1</v>
      </c>
      <c r="AN89" s="169">
        <f t="shared" si="72"/>
        <v>0</v>
      </c>
      <c r="AO89" s="169">
        <f t="shared" si="73"/>
        <v>1</v>
      </c>
      <c r="AP89" s="169">
        <f t="shared" si="74"/>
        <v>0</v>
      </c>
      <c r="AQ89" s="169">
        <f t="shared" si="75"/>
        <v>1</v>
      </c>
      <c r="AR89" s="169">
        <f t="shared" si="76"/>
        <v>0</v>
      </c>
      <c r="AS89" s="169">
        <f t="shared" si="77"/>
        <v>0</v>
      </c>
      <c r="AT89" s="169">
        <f t="shared" si="78"/>
        <v>0</v>
      </c>
      <c r="AU89" s="169">
        <f t="shared" si="79"/>
        <v>0</v>
      </c>
      <c r="AV89" s="169">
        <f t="shared" si="80"/>
        <v>1</v>
      </c>
      <c r="AW89" s="169">
        <f t="shared" si="81"/>
        <v>0</v>
      </c>
      <c r="AX89" s="169">
        <f t="shared" si="82"/>
        <v>0</v>
      </c>
      <c r="AY89" s="169">
        <f t="shared" si="83"/>
        <v>0</v>
      </c>
      <c r="AZ89" s="169">
        <f t="shared" si="84"/>
        <v>0</v>
      </c>
      <c r="BA89" s="169">
        <f t="shared" si="85"/>
        <v>0</v>
      </c>
      <c r="BB89" s="169">
        <f t="shared" si="86"/>
        <v>1</v>
      </c>
      <c r="BC89" s="169">
        <f t="shared" si="87"/>
        <v>0</v>
      </c>
      <c r="BD89" s="169">
        <f t="shared" si="88"/>
        <v>1</v>
      </c>
      <c r="BE89" s="169">
        <f t="shared" si="89"/>
        <v>0</v>
      </c>
      <c r="BF89" s="169">
        <f t="shared" si="90"/>
        <v>0</v>
      </c>
      <c r="BG89" s="169">
        <f t="shared" si="91"/>
        <v>0</v>
      </c>
      <c r="BH89" s="169">
        <f t="shared" si="92"/>
        <v>0</v>
      </c>
      <c r="BI89" s="169">
        <f t="shared" si="93"/>
        <v>0</v>
      </c>
      <c r="BJ89" s="169">
        <f t="shared" si="94"/>
        <v>0</v>
      </c>
      <c r="BK89" s="167">
        <f t="shared" si="95"/>
        <v>0</v>
      </c>
      <c r="BL89" s="169">
        <f t="shared" si="96"/>
        <v>1</v>
      </c>
      <c r="BM89" s="169">
        <f t="shared" si="97"/>
        <v>0</v>
      </c>
      <c r="BN89" s="169">
        <f t="shared" si="98"/>
        <v>1</v>
      </c>
      <c r="BO89" s="169">
        <f t="shared" si="99"/>
        <v>0</v>
      </c>
      <c r="BP89" s="36">
        <f t="shared" si="100"/>
        <v>0</v>
      </c>
      <c r="BQ89">
        <f t="shared" si="101"/>
        <v>0</v>
      </c>
      <c r="BR89" s="36">
        <f t="shared" si="102"/>
        <v>0</v>
      </c>
      <c r="BS89" t="e">
        <f t="shared" si="103"/>
        <v>#N/A</v>
      </c>
    </row>
    <row r="90" spans="1:71">
      <c r="A90" s="59">
        <v>344</v>
      </c>
      <c r="B90" s="59">
        <v>211341</v>
      </c>
      <c r="C90" s="160">
        <v>15833332.7041732</v>
      </c>
      <c r="D90" s="59">
        <v>6116666.5</v>
      </c>
      <c r="E90" s="59">
        <v>6116666.5</v>
      </c>
      <c r="F90" s="59">
        <v>9716666.2041732203</v>
      </c>
      <c r="G90" s="59">
        <v>280</v>
      </c>
      <c r="H90" s="59">
        <v>-4830430730.1910295</v>
      </c>
      <c r="I90" s="59">
        <v>0</v>
      </c>
      <c r="J90" s="59">
        <v>0</v>
      </c>
      <c r="K90" s="59">
        <v>0</v>
      </c>
      <c r="L90" s="59">
        <v>406</v>
      </c>
      <c r="M90" s="59">
        <v>412</v>
      </c>
      <c r="N90" s="59">
        <v>0</v>
      </c>
      <c r="O90" s="59">
        <v>0</v>
      </c>
      <c r="P90" s="59">
        <v>0</v>
      </c>
      <c r="Q90" s="59">
        <v>0</v>
      </c>
      <c r="R90" s="59">
        <v>2</v>
      </c>
      <c r="S90" s="59">
        <v>0</v>
      </c>
      <c r="T90" s="59">
        <f t="shared" si="53"/>
        <v>1</v>
      </c>
      <c r="U90" s="59">
        <f t="shared" si="54"/>
        <v>0</v>
      </c>
      <c r="V90" s="59">
        <f t="shared" si="55"/>
        <v>0</v>
      </c>
      <c r="W90" s="59">
        <f t="shared" si="56"/>
        <v>1</v>
      </c>
      <c r="X90" s="59">
        <f t="shared" si="57"/>
        <v>0</v>
      </c>
      <c r="Y90" s="59">
        <f t="shared" si="58"/>
        <v>0</v>
      </c>
      <c r="Z90" s="59">
        <f t="shared" si="59"/>
        <v>0</v>
      </c>
      <c r="AA90" s="59">
        <f t="shared" si="60"/>
        <v>0</v>
      </c>
      <c r="AB90" s="59">
        <f t="shared" si="61"/>
        <v>0</v>
      </c>
      <c r="AC90" s="59">
        <f t="shared" si="62"/>
        <v>0</v>
      </c>
      <c r="AD90" s="166">
        <f t="shared" si="104"/>
        <v>0</v>
      </c>
      <c r="AE90" s="169">
        <f t="shared" si="63"/>
        <v>0</v>
      </c>
      <c r="AF90" s="169">
        <f t="shared" si="64"/>
        <v>0</v>
      </c>
      <c r="AG90" s="169">
        <f t="shared" si="65"/>
        <v>0</v>
      </c>
      <c r="AH90" s="169">
        <f t="shared" si="66"/>
        <v>1</v>
      </c>
      <c r="AI90" s="169">
        <f t="shared" si="67"/>
        <v>0</v>
      </c>
      <c r="AJ90" s="169">
        <f t="shared" si="68"/>
        <v>0</v>
      </c>
      <c r="AK90" s="169">
        <f t="shared" si="69"/>
        <v>0</v>
      </c>
      <c r="AL90" s="169">
        <f t="shared" si="70"/>
        <v>1</v>
      </c>
      <c r="AM90" s="169">
        <f t="shared" si="71"/>
        <v>0</v>
      </c>
      <c r="AN90" s="169">
        <f t="shared" si="72"/>
        <v>0</v>
      </c>
      <c r="AO90" s="169">
        <f t="shared" si="73"/>
        <v>1</v>
      </c>
      <c r="AP90" s="169">
        <f t="shared" si="74"/>
        <v>0</v>
      </c>
      <c r="AQ90" s="169">
        <f t="shared" si="75"/>
        <v>0</v>
      </c>
      <c r="AR90" s="169">
        <f t="shared" si="76"/>
        <v>0</v>
      </c>
      <c r="AS90" s="169">
        <f t="shared" si="77"/>
        <v>0</v>
      </c>
      <c r="AT90" s="169">
        <f t="shared" si="78"/>
        <v>0</v>
      </c>
      <c r="AU90" s="169">
        <f t="shared" si="79"/>
        <v>0</v>
      </c>
      <c r="AV90" s="169">
        <f t="shared" si="80"/>
        <v>1</v>
      </c>
      <c r="AW90" s="169">
        <f t="shared" si="81"/>
        <v>1</v>
      </c>
      <c r="AX90" s="169">
        <f t="shared" si="82"/>
        <v>0</v>
      </c>
      <c r="AY90" s="169">
        <f t="shared" si="83"/>
        <v>1</v>
      </c>
      <c r="AZ90" s="169">
        <f t="shared" si="84"/>
        <v>0</v>
      </c>
      <c r="BA90" s="169">
        <f t="shared" si="85"/>
        <v>0</v>
      </c>
      <c r="BB90" s="169">
        <f t="shared" si="86"/>
        <v>1</v>
      </c>
      <c r="BC90" s="169">
        <f t="shared" si="87"/>
        <v>1</v>
      </c>
      <c r="BD90" s="169">
        <f t="shared" si="88"/>
        <v>0</v>
      </c>
      <c r="BE90" s="169">
        <f t="shared" si="89"/>
        <v>1</v>
      </c>
      <c r="BF90" s="169">
        <f t="shared" si="90"/>
        <v>0</v>
      </c>
      <c r="BG90" s="169">
        <f t="shared" si="91"/>
        <v>0</v>
      </c>
      <c r="BH90" s="169">
        <f t="shared" si="92"/>
        <v>0</v>
      </c>
      <c r="BI90" s="169">
        <f t="shared" si="93"/>
        <v>0</v>
      </c>
      <c r="BJ90" s="169">
        <f t="shared" si="94"/>
        <v>0</v>
      </c>
      <c r="BK90" s="167">
        <f t="shared" si="95"/>
        <v>0</v>
      </c>
      <c r="BL90" s="169">
        <f t="shared" si="96"/>
        <v>0</v>
      </c>
      <c r="BM90" s="169">
        <f t="shared" si="97"/>
        <v>1</v>
      </c>
      <c r="BN90" s="169">
        <f t="shared" si="98"/>
        <v>1</v>
      </c>
      <c r="BO90" s="169">
        <f t="shared" si="99"/>
        <v>0</v>
      </c>
      <c r="BP90" s="36">
        <f t="shared" si="100"/>
        <v>0</v>
      </c>
      <c r="BQ90">
        <f t="shared" si="101"/>
        <v>0</v>
      </c>
      <c r="BR90" s="36">
        <f t="shared" si="102"/>
        <v>1</v>
      </c>
      <c r="BS90" s="36" t="e">
        <f t="shared" si="103"/>
        <v>#N/A</v>
      </c>
    </row>
    <row r="91" spans="1:71">
      <c r="A91" s="59">
        <v>29</v>
      </c>
      <c r="B91" s="59">
        <v>13221</v>
      </c>
      <c r="C91" s="160">
        <v>15923214.2179216</v>
      </c>
      <c r="D91" s="161">
        <v>26000000</v>
      </c>
      <c r="E91" s="59">
        <v>28500000</v>
      </c>
      <c r="F91" s="59">
        <v>-12576785.7820784</v>
      </c>
      <c r="G91" s="59">
        <v>35.714286804199197</v>
      </c>
      <c r="H91" s="59">
        <v>-328939028.17795599</v>
      </c>
      <c r="I91" s="59">
        <v>0</v>
      </c>
      <c r="J91" s="59">
        <v>0</v>
      </c>
      <c r="K91" s="59">
        <v>0</v>
      </c>
      <c r="L91" s="59">
        <v>406</v>
      </c>
      <c r="M91" s="59">
        <v>444</v>
      </c>
      <c r="N91" s="59">
        <v>301</v>
      </c>
      <c r="O91" s="59">
        <v>0</v>
      </c>
      <c r="P91" s="59">
        <v>0</v>
      </c>
      <c r="Q91" s="59">
        <v>0</v>
      </c>
      <c r="R91" s="59">
        <v>2</v>
      </c>
      <c r="S91" s="59">
        <v>1</v>
      </c>
      <c r="T91" s="59">
        <f t="shared" si="53"/>
        <v>1</v>
      </c>
      <c r="U91" s="59">
        <f t="shared" si="54"/>
        <v>0</v>
      </c>
      <c r="V91" s="59">
        <f t="shared" si="55"/>
        <v>0</v>
      </c>
      <c r="W91" s="59">
        <f t="shared" si="56"/>
        <v>1</v>
      </c>
      <c r="X91" s="59">
        <f t="shared" si="57"/>
        <v>0</v>
      </c>
      <c r="Y91" s="59">
        <f t="shared" si="58"/>
        <v>1</v>
      </c>
      <c r="Z91" s="59">
        <f t="shared" si="59"/>
        <v>0</v>
      </c>
      <c r="AA91" s="59">
        <f t="shared" si="60"/>
        <v>0</v>
      </c>
      <c r="AB91" s="59">
        <f t="shared" si="61"/>
        <v>0</v>
      </c>
      <c r="AC91" s="59">
        <f t="shared" si="62"/>
        <v>0</v>
      </c>
      <c r="AD91" s="166">
        <f t="shared" si="104"/>
        <v>0</v>
      </c>
      <c r="AE91" s="169">
        <f t="shared" si="63"/>
        <v>0</v>
      </c>
      <c r="AF91" s="169">
        <f t="shared" si="64"/>
        <v>0</v>
      </c>
      <c r="AG91" s="169">
        <f t="shared" si="65"/>
        <v>0</v>
      </c>
      <c r="AH91" s="169">
        <f t="shared" si="66"/>
        <v>1</v>
      </c>
      <c r="AI91" s="169">
        <f t="shared" si="67"/>
        <v>0</v>
      </c>
      <c r="AJ91" s="169">
        <f t="shared" si="68"/>
        <v>0</v>
      </c>
      <c r="AK91" s="169">
        <f t="shared" si="69"/>
        <v>0</v>
      </c>
      <c r="AL91" s="169">
        <f t="shared" si="70"/>
        <v>1</v>
      </c>
      <c r="AM91" s="169">
        <f t="shared" si="71"/>
        <v>0</v>
      </c>
      <c r="AN91" s="169">
        <f t="shared" si="72"/>
        <v>0</v>
      </c>
      <c r="AO91" s="169">
        <f t="shared" si="73"/>
        <v>1</v>
      </c>
      <c r="AP91" s="169">
        <f t="shared" si="74"/>
        <v>0</v>
      </c>
      <c r="AQ91" s="169">
        <f t="shared" si="75"/>
        <v>0</v>
      </c>
      <c r="AR91" s="169">
        <f t="shared" si="76"/>
        <v>0</v>
      </c>
      <c r="AS91" s="169">
        <f t="shared" si="77"/>
        <v>0</v>
      </c>
      <c r="AT91" s="169">
        <f t="shared" si="78"/>
        <v>0</v>
      </c>
      <c r="AU91" s="169">
        <f t="shared" si="79"/>
        <v>0</v>
      </c>
      <c r="AV91" s="169">
        <f t="shared" si="80"/>
        <v>1</v>
      </c>
      <c r="AW91" s="169">
        <f t="shared" si="81"/>
        <v>1</v>
      </c>
      <c r="AX91" s="169">
        <f t="shared" si="82"/>
        <v>0</v>
      </c>
      <c r="AY91" s="169">
        <f t="shared" si="83"/>
        <v>1</v>
      </c>
      <c r="AZ91" s="169">
        <f t="shared" si="84"/>
        <v>0</v>
      </c>
      <c r="BA91" s="169">
        <f t="shared" si="85"/>
        <v>0</v>
      </c>
      <c r="BB91" s="169">
        <f t="shared" si="86"/>
        <v>1</v>
      </c>
      <c r="BC91" s="169">
        <f t="shared" si="87"/>
        <v>1</v>
      </c>
      <c r="BD91" s="169">
        <f t="shared" si="88"/>
        <v>0</v>
      </c>
      <c r="BE91" s="169">
        <f t="shared" si="89"/>
        <v>1</v>
      </c>
      <c r="BF91" s="169">
        <f t="shared" si="90"/>
        <v>0</v>
      </c>
      <c r="BG91" s="169">
        <f t="shared" si="91"/>
        <v>0</v>
      </c>
      <c r="BH91" s="169">
        <f t="shared" si="92"/>
        <v>0</v>
      </c>
      <c r="BI91" s="169">
        <f t="shared" si="93"/>
        <v>0</v>
      </c>
      <c r="BJ91" s="169">
        <f t="shared" si="94"/>
        <v>0</v>
      </c>
      <c r="BK91" s="167">
        <f t="shared" si="95"/>
        <v>0</v>
      </c>
      <c r="BL91" s="169">
        <f t="shared" si="96"/>
        <v>0</v>
      </c>
      <c r="BM91" s="169">
        <f t="shared" si="97"/>
        <v>1</v>
      </c>
      <c r="BN91" s="169">
        <f t="shared" si="98"/>
        <v>0</v>
      </c>
      <c r="BO91" s="169">
        <f t="shared" si="99"/>
        <v>1</v>
      </c>
      <c r="BP91" s="36">
        <f t="shared" si="100"/>
        <v>0</v>
      </c>
      <c r="BQ91">
        <f t="shared" si="101"/>
        <v>0</v>
      </c>
      <c r="BR91" s="36">
        <f t="shared" si="102"/>
        <v>1</v>
      </c>
      <c r="BS91" s="36" t="e">
        <f t="shared" si="103"/>
        <v>#N/A</v>
      </c>
    </row>
    <row r="92" spans="1:71">
      <c r="A92" s="59">
        <v>442</v>
      </c>
      <c r="B92" s="59">
        <v>242441</v>
      </c>
      <c r="C92" s="160">
        <v>15949999.762326499</v>
      </c>
      <c r="D92" s="59">
        <v>8500000</v>
      </c>
      <c r="E92" s="59">
        <v>13500000</v>
      </c>
      <c r="F92" s="59">
        <v>2449999.7623264799</v>
      </c>
      <c r="G92" s="59">
        <v>380</v>
      </c>
      <c r="H92" s="59">
        <v>-6825548562.0801201</v>
      </c>
      <c r="I92" s="59">
        <v>0</v>
      </c>
      <c r="J92" s="59">
        <v>0</v>
      </c>
      <c r="K92" s="59">
        <v>0</v>
      </c>
      <c r="L92" s="59">
        <v>101</v>
      </c>
      <c r="M92" s="59">
        <v>0</v>
      </c>
      <c r="N92" s="59">
        <v>0</v>
      </c>
      <c r="O92" s="59">
        <v>101</v>
      </c>
      <c r="P92" s="59">
        <v>0</v>
      </c>
      <c r="Q92" s="59">
        <v>0</v>
      </c>
      <c r="R92" s="59">
        <v>2</v>
      </c>
      <c r="S92" s="59">
        <v>0</v>
      </c>
      <c r="T92" s="59">
        <f t="shared" si="53"/>
        <v>0</v>
      </c>
      <c r="U92" s="59">
        <f t="shared" si="54"/>
        <v>0</v>
      </c>
      <c r="V92" s="59">
        <f t="shared" si="55"/>
        <v>0</v>
      </c>
      <c r="W92" s="59">
        <f t="shared" si="56"/>
        <v>0</v>
      </c>
      <c r="X92" s="59">
        <f t="shared" si="57"/>
        <v>0</v>
      </c>
      <c r="Y92" s="59">
        <f t="shared" si="58"/>
        <v>0</v>
      </c>
      <c r="Z92" s="59">
        <f t="shared" si="59"/>
        <v>0</v>
      </c>
      <c r="AA92" s="59">
        <f t="shared" si="60"/>
        <v>0</v>
      </c>
      <c r="AB92" s="59">
        <f t="shared" si="61"/>
        <v>0</v>
      </c>
      <c r="AC92" s="59">
        <f t="shared" si="62"/>
        <v>0</v>
      </c>
      <c r="AD92" s="166">
        <f t="shared" si="104"/>
        <v>2</v>
      </c>
      <c r="AE92" s="169">
        <f t="shared" si="63"/>
        <v>0</v>
      </c>
      <c r="AF92" s="169">
        <f t="shared" si="64"/>
        <v>1</v>
      </c>
      <c r="AG92" s="169">
        <f t="shared" si="65"/>
        <v>0</v>
      </c>
      <c r="AH92" s="169">
        <f t="shared" si="66"/>
        <v>1</v>
      </c>
      <c r="AI92" s="169">
        <f t="shared" si="67"/>
        <v>0</v>
      </c>
      <c r="AJ92" s="169">
        <f t="shared" si="68"/>
        <v>0</v>
      </c>
      <c r="AK92" s="169">
        <f t="shared" si="69"/>
        <v>0</v>
      </c>
      <c r="AL92" s="169">
        <f t="shared" si="70"/>
        <v>1</v>
      </c>
      <c r="AM92" s="169">
        <f t="shared" si="71"/>
        <v>0</v>
      </c>
      <c r="AN92" s="169">
        <f t="shared" si="72"/>
        <v>0</v>
      </c>
      <c r="AO92" s="169">
        <f t="shared" si="73"/>
        <v>1</v>
      </c>
      <c r="AP92" s="169">
        <f t="shared" si="74"/>
        <v>0</v>
      </c>
      <c r="AQ92" s="169">
        <f t="shared" si="75"/>
        <v>0</v>
      </c>
      <c r="AR92" s="169">
        <f t="shared" si="76"/>
        <v>0</v>
      </c>
      <c r="AS92" s="169">
        <f t="shared" si="77"/>
        <v>0</v>
      </c>
      <c r="AT92" s="169">
        <f t="shared" si="78"/>
        <v>0</v>
      </c>
      <c r="AU92" s="169">
        <f t="shared" si="79"/>
        <v>0</v>
      </c>
      <c r="AV92" s="169">
        <f t="shared" si="80"/>
        <v>1</v>
      </c>
      <c r="AW92" s="169">
        <f t="shared" si="81"/>
        <v>0</v>
      </c>
      <c r="AX92" s="169">
        <f t="shared" si="82"/>
        <v>0</v>
      </c>
      <c r="AY92" s="169">
        <f t="shared" si="83"/>
        <v>0</v>
      </c>
      <c r="AZ92" s="169">
        <f t="shared" si="84"/>
        <v>0</v>
      </c>
      <c r="BA92" s="169">
        <f t="shared" si="85"/>
        <v>0</v>
      </c>
      <c r="BB92" s="169">
        <f t="shared" si="86"/>
        <v>1</v>
      </c>
      <c r="BC92" s="169">
        <f t="shared" si="87"/>
        <v>0</v>
      </c>
      <c r="BD92" s="169">
        <f t="shared" si="88"/>
        <v>1</v>
      </c>
      <c r="BE92" s="169">
        <f t="shared" si="89"/>
        <v>0</v>
      </c>
      <c r="BF92" s="169">
        <f t="shared" si="90"/>
        <v>0</v>
      </c>
      <c r="BG92" s="169">
        <f t="shared" si="91"/>
        <v>0</v>
      </c>
      <c r="BH92" s="169">
        <f t="shared" si="92"/>
        <v>0</v>
      </c>
      <c r="BI92" s="169">
        <f t="shared" si="93"/>
        <v>0</v>
      </c>
      <c r="BJ92" s="169">
        <f t="shared" si="94"/>
        <v>0</v>
      </c>
      <c r="BK92" s="167">
        <f t="shared" si="95"/>
        <v>0</v>
      </c>
      <c r="BL92" s="169">
        <f t="shared" si="96"/>
        <v>0</v>
      </c>
      <c r="BM92" s="169">
        <f t="shared" si="97"/>
        <v>1</v>
      </c>
      <c r="BN92" s="169">
        <f t="shared" si="98"/>
        <v>1</v>
      </c>
      <c r="BO92" s="169">
        <f t="shared" si="99"/>
        <v>0</v>
      </c>
      <c r="BP92" s="36">
        <f t="shared" si="100"/>
        <v>1</v>
      </c>
      <c r="BQ92">
        <f t="shared" si="101"/>
        <v>0</v>
      </c>
      <c r="BR92" s="36">
        <f t="shared" si="102"/>
        <v>0</v>
      </c>
      <c r="BS92" t="e">
        <f t="shared" si="103"/>
        <v>#N/A</v>
      </c>
    </row>
    <row r="93" spans="1:71">
      <c r="A93" s="59">
        <v>350</v>
      </c>
      <c r="B93" s="59">
        <v>211502</v>
      </c>
      <c r="C93" s="160">
        <v>16071428.503004899</v>
      </c>
      <c r="D93" s="59">
        <v>13217856.5</v>
      </c>
      <c r="E93" s="59">
        <v>13217856.5</v>
      </c>
      <c r="F93" s="59">
        <v>2853572.0030048699</v>
      </c>
      <c r="G93" s="59">
        <v>89.285713195800795</v>
      </c>
      <c r="H93" s="59">
        <v>-4873120355.19207</v>
      </c>
      <c r="I93" s="59">
        <v>101</v>
      </c>
      <c r="J93" s="59">
        <v>0</v>
      </c>
      <c r="K93" s="59">
        <v>0</v>
      </c>
      <c r="L93" s="59">
        <v>101</v>
      </c>
      <c r="M93" s="59">
        <v>0</v>
      </c>
      <c r="N93" s="59">
        <v>0</v>
      </c>
      <c r="O93" s="59">
        <v>0</v>
      </c>
      <c r="P93" s="59">
        <v>0</v>
      </c>
      <c r="Q93" s="59">
        <v>0</v>
      </c>
      <c r="R93" s="59">
        <v>2</v>
      </c>
      <c r="S93" s="59">
        <v>0</v>
      </c>
      <c r="T93" s="59">
        <f t="shared" si="53"/>
        <v>0</v>
      </c>
      <c r="U93" s="59">
        <f t="shared" si="54"/>
        <v>0</v>
      </c>
      <c r="V93" s="59">
        <f t="shared" si="55"/>
        <v>0</v>
      </c>
      <c r="W93" s="59">
        <f t="shared" si="56"/>
        <v>0</v>
      </c>
      <c r="X93" s="59">
        <f t="shared" si="57"/>
        <v>0</v>
      </c>
      <c r="Y93" s="59">
        <f t="shared" si="58"/>
        <v>0</v>
      </c>
      <c r="Z93" s="59">
        <f t="shared" si="59"/>
        <v>0</v>
      </c>
      <c r="AA93" s="59">
        <f t="shared" si="60"/>
        <v>0</v>
      </c>
      <c r="AB93" s="59">
        <f t="shared" si="61"/>
        <v>0</v>
      </c>
      <c r="AC93" s="59">
        <f t="shared" si="62"/>
        <v>0</v>
      </c>
      <c r="AD93" s="166">
        <f t="shared" si="104"/>
        <v>2</v>
      </c>
      <c r="AE93" s="169">
        <f t="shared" si="63"/>
        <v>0</v>
      </c>
      <c r="AF93" s="169">
        <f t="shared" si="64"/>
        <v>1</v>
      </c>
      <c r="AG93" s="169">
        <f t="shared" si="65"/>
        <v>0</v>
      </c>
      <c r="AH93" s="169">
        <f t="shared" si="66"/>
        <v>1</v>
      </c>
      <c r="AI93" s="169">
        <f t="shared" si="67"/>
        <v>0</v>
      </c>
      <c r="AJ93" s="169">
        <f t="shared" si="68"/>
        <v>0</v>
      </c>
      <c r="AK93" s="169">
        <f t="shared" si="69"/>
        <v>0</v>
      </c>
      <c r="AL93" s="169">
        <f t="shared" si="70"/>
        <v>1</v>
      </c>
      <c r="AM93" s="169">
        <f t="shared" si="71"/>
        <v>0</v>
      </c>
      <c r="AN93" s="169">
        <f t="shared" si="72"/>
        <v>0</v>
      </c>
      <c r="AO93" s="169">
        <f t="shared" si="73"/>
        <v>1</v>
      </c>
      <c r="AP93" s="169">
        <f t="shared" si="74"/>
        <v>0</v>
      </c>
      <c r="AQ93" s="169">
        <f t="shared" si="75"/>
        <v>0</v>
      </c>
      <c r="AR93" s="169">
        <f t="shared" si="76"/>
        <v>0</v>
      </c>
      <c r="AS93" s="169">
        <f t="shared" si="77"/>
        <v>0</v>
      </c>
      <c r="AT93" s="169">
        <f t="shared" si="78"/>
        <v>0</v>
      </c>
      <c r="AU93" s="169">
        <f t="shared" si="79"/>
        <v>0</v>
      </c>
      <c r="AV93" s="169">
        <f t="shared" si="80"/>
        <v>1</v>
      </c>
      <c r="AW93" s="169">
        <f t="shared" si="81"/>
        <v>0</v>
      </c>
      <c r="AX93" s="169">
        <f t="shared" si="82"/>
        <v>0</v>
      </c>
      <c r="AY93" s="169">
        <f t="shared" si="83"/>
        <v>0</v>
      </c>
      <c r="AZ93" s="169">
        <f t="shared" si="84"/>
        <v>0</v>
      </c>
      <c r="BA93" s="169">
        <f t="shared" si="85"/>
        <v>0</v>
      </c>
      <c r="BB93" s="169">
        <f t="shared" si="86"/>
        <v>1</v>
      </c>
      <c r="BC93" s="169">
        <f t="shared" si="87"/>
        <v>0</v>
      </c>
      <c r="BD93" s="169">
        <f t="shared" si="88"/>
        <v>1</v>
      </c>
      <c r="BE93" s="169">
        <f t="shared" si="89"/>
        <v>0</v>
      </c>
      <c r="BF93" s="169">
        <f t="shared" si="90"/>
        <v>0</v>
      </c>
      <c r="BG93" s="169">
        <f t="shared" si="91"/>
        <v>0</v>
      </c>
      <c r="BH93" s="169">
        <f t="shared" si="92"/>
        <v>0</v>
      </c>
      <c r="BI93" s="169">
        <f t="shared" si="93"/>
        <v>0</v>
      </c>
      <c r="BJ93" s="169">
        <f t="shared" si="94"/>
        <v>0</v>
      </c>
      <c r="BK93" s="167">
        <f t="shared" si="95"/>
        <v>0</v>
      </c>
      <c r="BL93" s="169">
        <f t="shared" si="96"/>
        <v>0</v>
      </c>
      <c r="BM93" s="169">
        <f t="shared" si="97"/>
        <v>1</v>
      </c>
      <c r="BN93" s="169">
        <f t="shared" si="98"/>
        <v>1</v>
      </c>
      <c r="BO93" s="169">
        <f t="shared" si="99"/>
        <v>0</v>
      </c>
      <c r="BP93" s="36">
        <f t="shared" si="100"/>
        <v>1</v>
      </c>
      <c r="BQ93">
        <f t="shared" si="101"/>
        <v>0</v>
      </c>
      <c r="BR93" s="36">
        <f t="shared" si="102"/>
        <v>0</v>
      </c>
      <c r="BS93" t="e">
        <f t="shared" si="103"/>
        <v>#N/A</v>
      </c>
    </row>
    <row r="94" spans="1:71">
      <c r="A94" s="59">
        <v>343</v>
      </c>
      <c r="B94" s="59">
        <v>211332</v>
      </c>
      <c r="C94" s="160">
        <v>16125901.261175601</v>
      </c>
      <c r="D94" s="59">
        <v>4790163.875</v>
      </c>
      <c r="E94" s="59">
        <v>4790163.875</v>
      </c>
      <c r="F94" s="59">
        <v>11335737.386175601</v>
      </c>
      <c r="G94" s="59">
        <v>68.852457046508803</v>
      </c>
      <c r="H94" s="59">
        <v>-4812011659.0090303</v>
      </c>
      <c r="I94" s="59">
        <v>101</v>
      </c>
      <c r="J94" s="59">
        <v>0</v>
      </c>
      <c r="K94" s="59">
        <v>0</v>
      </c>
      <c r="L94" s="59">
        <v>101</v>
      </c>
      <c r="M94" s="59">
        <v>0</v>
      </c>
      <c r="N94" s="59">
        <v>0</v>
      </c>
      <c r="O94" s="59">
        <v>101</v>
      </c>
      <c r="P94" s="59">
        <v>0</v>
      </c>
      <c r="Q94" s="59">
        <v>0</v>
      </c>
      <c r="R94" s="59">
        <v>2</v>
      </c>
      <c r="S94" s="59">
        <v>0</v>
      </c>
      <c r="T94" s="59">
        <f t="shared" si="53"/>
        <v>0</v>
      </c>
      <c r="U94" s="59">
        <f t="shared" si="54"/>
        <v>0</v>
      </c>
      <c r="V94" s="59">
        <f t="shared" si="55"/>
        <v>0</v>
      </c>
      <c r="W94" s="59">
        <f t="shared" si="56"/>
        <v>0</v>
      </c>
      <c r="X94" s="59">
        <f t="shared" si="57"/>
        <v>0</v>
      </c>
      <c r="Y94" s="59">
        <f t="shared" si="58"/>
        <v>0</v>
      </c>
      <c r="Z94" s="59">
        <f t="shared" si="59"/>
        <v>0</v>
      </c>
      <c r="AA94" s="59">
        <f t="shared" si="60"/>
        <v>0</v>
      </c>
      <c r="AB94" s="59">
        <f t="shared" si="61"/>
        <v>0</v>
      </c>
      <c r="AC94" s="59">
        <f t="shared" si="62"/>
        <v>0</v>
      </c>
      <c r="AD94" s="166">
        <f t="shared" si="104"/>
        <v>3</v>
      </c>
      <c r="AE94" s="169">
        <f t="shared" si="63"/>
        <v>0</v>
      </c>
      <c r="AF94" s="169">
        <f t="shared" si="64"/>
        <v>1</v>
      </c>
      <c r="AG94" s="169">
        <f t="shared" si="65"/>
        <v>0</v>
      </c>
      <c r="AH94" s="169">
        <f t="shared" si="66"/>
        <v>1</v>
      </c>
      <c r="AI94" s="169">
        <f t="shared" si="67"/>
        <v>0</v>
      </c>
      <c r="AJ94" s="169">
        <f t="shared" si="68"/>
        <v>0</v>
      </c>
      <c r="AK94" s="169">
        <f t="shared" si="69"/>
        <v>0</v>
      </c>
      <c r="AL94" s="169">
        <f t="shared" si="70"/>
        <v>1</v>
      </c>
      <c r="AM94" s="169">
        <f t="shared" si="71"/>
        <v>0</v>
      </c>
      <c r="AN94" s="169">
        <f t="shared" si="72"/>
        <v>0</v>
      </c>
      <c r="AO94" s="169">
        <f t="shared" si="73"/>
        <v>1</v>
      </c>
      <c r="AP94" s="169">
        <f t="shared" si="74"/>
        <v>0</v>
      </c>
      <c r="AQ94" s="169">
        <f t="shared" si="75"/>
        <v>0</v>
      </c>
      <c r="AR94" s="169">
        <f t="shared" si="76"/>
        <v>0</v>
      </c>
      <c r="AS94" s="169">
        <f t="shared" si="77"/>
        <v>0</v>
      </c>
      <c r="AT94" s="169">
        <f t="shared" si="78"/>
        <v>0</v>
      </c>
      <c r="AU94" s="169">
        <f t="shared" si="79"/>
        <v>0</v>
      </c>
      <c r="AV94" s="169">
        <f t="shared" si="80"/>
        <v>1</v>
      </c>
      <c r="AW94" s="169">
        <f t="shared" si="81"/>
        <v>0</v>
      </c>
      <c r="AX94" s="169">
        <f t="shared" si="82"/>
        <v>0</v>
      </c>
      <c r="AY94" s="169">
        <f t="shared" si="83"/>
        <v>0</v>
      </c>
      <c r="AZ94" s="169">
        <f t="shared" si="84"/>
        <v>0</v>
      </c>
      <c r="BA94" s="169">
        <f t="shared" si="85"/>
        <v>0</v>
      </c>
      <c r="BB94" s="169">
        <f t="shared" si="86"/>
        <v>1</v>
      </c>
      <c r="BC94" s="169">
        <f t="shared" si="87"/>
        <v>0</v>
      </c>
      <c r="BD94" s="169">
        <f t="shared" si="88"/>
        <v>1</v>
      </c>
      <c r="BE94" s="169">
        <f t="shared" si="89"/>
        <v>0</v>
      </c>
      <c r="BF94" s="169">
        <f t="shared" si="90"/>
        <v>0</v>
      </c>
      <c r="BG94" s="169">
        <f t="shared" si="91"/>
        <v>0</v>
      </c>
      <c r="BH94" s="169">
        <f t="shared" si="92"/>
        <v>0</v>
      </c>
      <c r="BI94" s="169">
        <f t="shared" si="93"/>
        <v>0</v>
      </c>
      <c r="BJ94" s="169">
        <f t="shared" si="94"/>
        <v>0</v>
      </c>
      <c r="BK94" s="167">
        <f t="shared" si="95"/>
        <v>0</v>
      </c>
      <c r="BL94" s="169">
        <f t="shared" si="96"/>
        <v>0</v>
      </c>
      <c r="BM94" s="169">
        <f t="shared" si="97"/>
        <v>1</v>
      </c>
      <c r="BN94" s="169">
        <f t="shared" si="98"/>
        <v>1</v>
      </c>
      <c r="BO94" s="169">
        <f t="shared" si="99"/>
        <v>0</v>
      </c>
      <c r="BP94" s="36">
        <f t="shared" si="100"/>
        <v>1</v>
      </c>
      <c r="BQ94">
        <f t="shared" si="101"/>
        <v>0</v>
      </c>
      <c r="BR94" s="36">
        <f t="shared" si="102"/>
        <v>0</v>
      </c>
      <c r="BS94" t="e">
        <f t="shared" si="103"/>
        <v>#N/A</v>
      </c>
    </row>
    <row r="95" spans="1:71">
      <c r="A95" s="59">
        <v>110</v>
      </c>
      <c r="B95" s="59">
        <v>24241</v>
      </c>
      <c r="C95" s="160">
        <v>16312500.364612799</v>
      </c>
      <c r="D95" s="59">
        <v>6956250</v>
      </c>
      <c r="E95" s="59">
        <v>6956250</v>
      </c>
      <c r="F95" s="59">
        <v>9356250.3646127991</v>
      </c>
      <c r="G95" s="59">
        <v>137.5</v>
      </c>
      <c r="H95" s="59">
        <v>-1778725073.8908501</v>
      </c>
      <c r="I95" s="59">
        <v>0</v>
      </c>
      <c r="J95" s="59">
        <v>0</v>
      </c>
      <c r="K95" s="59">
        <v>0</v>
      </c>
      <c r="L95" s="59">
        <v>0</v>
      </c>
      <c r="M95" s="59">
        <v>0</v>
      </c>
      <c r="N95" s="59">
        <v>0</v>
      </c>
      <c r="O95" s="59">
        <v>101</v>
      </c>
      <c r="P95" s="59">
        <v>0</v>
      </c>
      <c r="Q95" s="59">
        <v>0</v>
      </c>
      <c r="R95" s="59">
        <v>2</v>
      </c>
      <c r="S95" s="59">
        <v>0</v>
      </c>
      <c r="T95" s="59">
        <f t="shared" si="53"/>
        <v>0</v>
      </c>
      <c r="U95" s="59">
        <f t="shared" si="54"/>
        <v>0</v>
      </c>
      <c r="V95" s="59">
        <f t="shared" si="55"/>
        <v>0</v>
      </c>
      <c r="W95" s="59">
        <f t="shared" si="56"/>
        <v>0</v>
      </c>
      <c r="X95" s="59">
        <f t="shared" si="57"/>
        <v>0</v>
      </c>
      <c r="Y95" s="59">
        <f t="shared" si="58"/>
        <v>0</v>
      </c>
      <c r="Z95" s="59">
        <f t="shared" si="59"/>
        <v>0</v>
      </c>
      <c r="AA95" s="59">
        <f t="shared" si="60"/>
        <v>0</v>
      </c>
      <c r="AB95" s="59">
        <f t="shared" si="61"/>
        <v>0</v>
      </c>
      <c r="AC95" s="59">
        <f t="shared" si="62"/>
        <v>0</v>
      </c>
      <c r="AD95" s="166">
        <f t="shared" si="104"/>
        <v>1</v>
      </c>
      <c r="AE95" s="169">
        <f t="shared" si="63"/>
        <v>1</v>
      </c>
      <c r="AF95" s="169">
        <f t="shared" si="64"/>
        <v>0</v>
      </c>
      <c r="AG95" s="169">
        <f t="shared" si="65"/>
        <v>0</v>
      </c>
      <c r="AH95" s="169">
        <f t="shared" si="66"/>
        <v>1</v>
      </c>
      <c r="AI95" s="169">
        <f t="shared" si="67"/>
        <v>0</v>
      </c>
      <c r="AJ95" s="169">
        <f t="shared" si="68"/>
        <v>0</v>
      </c>
      <c r="AK95" s="169">
        <f t="shared" si="69"/>
        <v>0</v>
      </c>
      <c r="AL95" s="169">
        <f t="shared" si="70"/>
        <v>1</v>
      </c>
      <c r="AM95" s="169">
        <f t="shared" si="71"/>
        <v>0</v>
      </c>
      <c r="AN95" s="169">
        <f t="shared" si="72"/>
        <v>0</v>
      </c>
      <c r="AO95" s="169">
        <f t="shared" si="73"/>
        <v>1</v>
      </c>
      <c r="AP95" s="169">
        <f t="shared" si="74"/>
        <v>0</v>
      </c>
      <c r="AQ95" s="169">
        <f t="shared" si="75"/>
        <v>0</v>
      </c>
      <c r="AR95" s="169">
        <f t="shared" si="76"/>
        <v>0</v>
      </c>
      <c r="AS95" s="169">
        <f t="shared" si="77"/>
        <v>0</v>
      </c>
      <c r="AT95" s="169">
        <f t="shared" si="78"/>
        <v>0</v>
      </c>
      <c r="AU95" s="169">
        <f t="shared" si="79"/>
        <v>0</v>
      </c>
      <c r="AV95" s="169">
        <f t="shared" si="80"/>
        <v>1</v>
      </c>
      <c r="AW95" s="169">
        <f t="shared" si="81"/>
        <v>0</v>
      </c>
      <c r="AX95" s="169">
        <f t="shared" si="82"/>
        <v>0</v>
      </c>
      <c r="AY95" s="169">
        <f t="shared" si="83"/>
        <v>0</v>
      </c>
      <c r="AZ95" s="169">
        <f t="shared" si="84"/>
        <v>0</v>
      </c>
      <c r="BA95" s="169">
        <f t="shared" si="85"/>
        <v>0</v>
      </c>
      <c r="BB95" s="169">
        <f t="shared" si="86"/>
        <v>1</v>
      </c>
      <c r="BC95" s="169">
        <f t="shared" si="87"/>
        <v>0</v>
      </c>
      <c r="BD95" s="169">
        <f t="shared" si="88"/>
        <v>1</v>
      </c>
      <c r="BE95" s="169">
        <f t="shared" si="89"/>
        <v>0</v>
      </c>
      <c r="BF95" s="169">
        <f t="shared" si="90"/>
        <v>0</v>
      </c>
      <c r="BG95" s="169">
        <f t="shared" si="91"/>
        <v>0</v>
      </c>
      <c r="BH95" s="169">
        <f t="shared" si="92"/>
        <v>0</v>
      </c>
      <c r="BI95" s="169">
        <f t="shared" si="93"/>
        <v>0</v>
      </c>
      <c r="BJ95" s="169">
        <f t="shared" si="94"/>
        <v>0</v>
      </c>
      <c r="BK95" s="167">
        <f t="shared" si="95"/>
        <v>0</v>
      </c>
      <c r="BL95" s="169">
        <f t="shared" si="96"/>
        <v>0</v>
      </c>
      <c r="BM95" s="169">
        <f t="shared" si="97"/>
        <v>1</v>
      </c>
      <c r="BN95" s="169">
        <f t="shared" si="98"/>
        <v>1</v>
      </c>
      <c r="BO95" s="169">
        <f t="shared" si="99"/>
        <v>0</v>
      </c>
      <c r="BP95" s="36">
        <f t="shared" si="100"/>
        <v>1</v>
      </c>
      <c r="BQ95">
        <f t="shared" si="101"/>
        <v>0</v>
      </c>
      <c r="BR95" s="36">
        <f t="shared" si="102"/>
        <v>0</v>
      </c>
      <c r="BS95" t="e">
        <f t="shared" si="103"/>
        <v>#N/A</v>
      </c>
    </row>
    <row r="96" spans="1:71">
      <c r="A96" s="59">
        <v>196</v>
      </c>
      <c r="B96" s="59">
        <v>131221</v>
      </c>
      <c r="C96" s="160">
        <v>16666667.1870247</v>
      </c>
      <c r="D96" s="59">
        <v>4881667</v>
      </c>
      <c r="E96" s="59">
        <v>4881667</v>
      </c>
      <c r="F96" s="59">
        <v>11785000.1870247</v>
      </c>
      <c r="G96" s="59">
        <v>19.0476188659668</v>
      </c>
      <c r="H96" s="59">
        <v>-2918167157.8468199</v>
      </c>
      <c r="I96" s="59">
        <v>0</v>
      </c>
      <c r="J96" s="59">
        <v>0</v>
      </c>
      <c r="K96" s="59">
        <v>0</v>
      </c>
      <c r="L96" s="59">
        <v>402</v>
      </c>
      <c r="M96" s="59">
        <v>707</v>
      </c>
      <c r="N96" s="59">
        <v>706</v>
      </c>
      <c r="O96" s="59">
        <v>0</v>
      </c>
      <c r="P96" s="59">
        <v>0</v>
      </c>
      <c r="Q96" s="59">
        <v>0</v>
      </c>
      <c r="R96" s="59">
        <v>1</v>
      </c>
      <c r="S96" s="59">
        <v>1</v>
      </c>
      <c r="T96" s="59">
        <f t="shared" si="53"/>
        <v>1</v>
      </c>
      <c r="U96" s="59">
        <f t="shared" si="54"/>
        <v>0</v>
      </c>
      <c r="V96" s="59">
        <f t="shared" si="55"/>
        <v>0</v>
      </c>
      <c r="W96" s="59">
        <f t="shared" si="56"/>
        <v>0</v>
      </c>
      <c r="X96" s="59">
        <f t="shared" si="57"/>
        <v>2</v>
      </c>
      <c r="Y96" s="59">
        <f t="shared" si="58"/>
        <v>0</v>
      </c>
      <c r="Z96" s="59">
        <f t="shared" si="59"/>
        <v>0</v>
      </c>
      <c r="AA96" s="59">
        <f t="shared" si="60"/>
        <v>0</v>
      </c>
      <c r="AB96" s="59">
        <f t="shared" si="61"/>
        <v>0</v>
      </c>
      <c r="AC96" s="59">
        <f t="shared" si="62"/>
        <v>0</v>
      </c>
      <c r="AD96" s="166">
        <f t="shared" si="104"/>
        <v>0</v>
      </c>
      <c r="AE96" s="169">
        <f t="shared" si="63"/>
        <v>0</v>
      </c>
      <c r="AF96" s="169">
        <f t="shared" si="64"/>
        <v>0</v>
      </c>
      <c r="AG96" s="169">
        <f t="shared" si="65"/>
        <v>0</v>
      </c>
      <c r="AH96" s="169">
        <f t="shared" si="66"/>
        <v>1</v>
      </c>
      <c r="AI96" s="169">
        <f t="shared" si="67"/>
        <v>0</v>
      </c>
      <c r="AJ96" s="169">
        <f t="shared" si="68"/>
        <v>0</v>
      </c>
      <c r="AK96" s="169">
        <f t="shared" si="69"/>
        <v>0</v>
      </c>
      <c r="AL96" s="169">
        <f t="shared" si="70"/>
        <v>1</v>
      </c>
      <c r="AM96" s="169">
        <f t="shared" si="71"/>
        <v>0</v>
      </c>
      <c r="AN96" s="169">
        <f t="shared" si="72"/>
        <v>0</v>
      </c>
      <c r="AO96" s="169">
        <f t="shared" si="73"/>
        <v>1</v>
      </c>
      <c r="AP96" s="169">
        <f t="shared" si="74"/>
        <v>0</v>
      </c>
      <c r="AQ96" s="169">
        <f t="shared" si="75"/>
        <v>0</v>
      </c>
      <c r="AR96" s="169">
        <f t="shared" si="76"/>
        <v>0</v>
      </c>
      <c r="AS96" s="169">
        <f t="shared" si="77"/>
        <v>0</v>
      </c>
      <c r="AT96" s="169">
        <f t="shared" si="78"/>
        <v>0</v>
      </c>
      <c r="AU96" s="169">
        <f t="shared" si="79"/>
        <v>0</v>
      </c>
      <c r="AV96" s="169">
        <f t="shared" si="80"/>
        <v>1</v>
      </c>
      <c r="AW96" s="169">
        <f t="shared" si="81"/>
        <v>1</v>
      </c>
      <c r="AX96" s="169">
        <f t="shared" si="82"/>
        <v>0</v>
      </c>
      <c r="AY96" s="169">
        <f t="shared" si="83"/>
        <v>1</v>
      </c>
      <c r="AZ96" s="169">
        <f t="shared" si="84"/>
        <v>0</v>
      </c>
      <c r="BA96" s="169">
        <f t="shared" si="85"/>
        <v>1</v>
      </c>
      <c r="BB96" s="169">
        <f t="shared" si="86"/>
        <v>0</v>
      </c>
      <c r="BC96" s="169">
        <f t="shared" si="87"/>
        <v>0</v>
      </c>
      <c r="BD96" s="169">
        <f t="shared" si="88"/>
        <v>1</v>
      </c>
      <c r="BE96" s="169">
        <f t="shared" si="89"/>
        <v>0</v>
      </c>
      <c r="BF96" s="169">
        <f t="shared" si="90"/>
        <v>0</v>
      </c>
      <c r="BG96" s="169">
        <f t="shared" si="91"/>
        <v>0</v>
      </c>
      <c r="BH96" s="169">
        <f t="shared" si="92"/>
        <v>0</v>
      </c>
      <c r="BI96" s="169">
        <f t="shared" si="93"/>
        <v>0</v>
      </c>
      <c r="BJ96" s="169">
        <f t="shared" si="94"/>
        <v>0</v>
      </c>
      <c r="BK96" s="167">
        <f t="shared" si="95"/>
        <v>1</v>
      </c>
      <c r="BL96" s="169">
        <f t="shared" si="96"/>
        <v>1</v>
      </c>
      <c r="BM96" s="169">
        <f t="shared" si="97"/>
        <v>0</v>
      </c>
      <c r="BN96" s="169">
        <f t="shared" si="98"/>
        <v>0</v>
      </c>
      <c r="BO96" s="169">
        <f t="shared" si="99"/>
        <v>1</v>
      </c>
      <c r="BP96" s="36">
        <f t="shared" si="100"/>
        <v>0</v>
      </c>
      <c r="BQ96">
        <f t="shared" si="101"/>
        <v>0</v>
      </c>
      <c r="BR96" s="36">
        <f t="shared" si="102"/>
        <v>1</v>
      </c>
      <c r="BS96" s="36" t="e">
        <f t="shared" si="103"/>
        <v>#N/A</v>
      </c>
    </row>
    <row r="97" spans="1:71">
      <c r="A97" s="59">
        <v>362</v>
      </c>
      <c r="B97" s="59">
        <v>212231</v>
      </c>
      <c r="C97" s="160">
        <v>17023809.660318598</v>
      </c>
      <c r="D97" s="59">
        <v>19285714</v>
      </c>
      <c r="E97" s="59">
        <v>19285714</v>
      </c>
      <c r="F97" s="59">
        <v>-2261904.33968138</v>
      </c>
      <c r="G97" s="59">
        <v>0</v>
      </c>
      <c r="H97" s="59">
        <v>-5393435833.6709805</v>
      </c>
      <c r="I97" s="59">
        <v>0</v>
      </c>
      <c r="J97" s="59">
        <v>0</v>
      </c>
      <c r="K97" s="59">
        <v>0</v>
      </c>
      <c r="L97" s="59">
        <v>406</v>
      </c>
      <c r="M97" s="59">
        <v>412</v>
      </c>
      <c r="N97" s="59">
        <v>0</v>
      </c>
      <c r="O97" s="59">
        <v>0</v>
      </c>
      <c r="P97" s="59">
        <v>0</v>
      </c>
      <c r="Q97" s="59">
        <v>0</v>
      </c>
      <c r="R97" s="59">
        <v>2</v>
      </c>
      <c r="S97" s="59">
        <v>0</v>
      </c>
      <c r="T97" s="59">
        <f t="shared" si="53"/>
        <v>1</v>
      </c>
      <c r="U97" s="59">
        <f t="shared" si="54"/>
        <v>0</v>
      </c>
      <c r="V97" s="59">
        <f t="shared" si="55"/>
        <v>0</v>
      </c>
      <c r="W97" s="59">
        <f t="shared" si="56"/>
        <v>1</v>
      </c>
      <c r="X97" s="59">
        <f t="shared" si="57"/>
        <v>0</v>
      </c>
      <c r="Y97" s="59">
        <f t="shared" si="58"/>
        <v>0</v>
      </c>
      <c r="Z97" s="59">
        <f t="shared" si="59"/>
        <v>0</v>
      </c>
      <c r="AA97" s="59">
        <f t="shared" si="60"/>
        <v>0</v>
      </c>
      <c r="AB97" s="59">
        <f t="shared" si="61"/>
        <v>0</v>
      </c>
      <c r="AC97" s="59">
        <f t="shared" si="62"/>
        <v>0</v>
      </c>
      <c r="AD97" s="166">
        <f t="shared" si="104"/>
        <v>0</v>
      </c>
      <c r="AE97" s="169">
        <f t="shared" si="63"/>
        <v>0</v>
      </c>
      <c r="AF97" s="169">
        <f t="shared" si="64"/>
        <v>0</v>
      </c>
      <c r="AG97" s="169">
        <f t="shared" si="65"/>
        <v>0</v>
      </c>
      <c r="AH97" s="169">
        <f t="shared" si="66"/>
        <v>1</v>
      </c>
      <c r="AI97" s="169">
        <f t="shared" si="67"/>
        <v>0</v>
      </c>
      <c r="AJ97" s="169">
        <f t="shared" si="68"/>
        <v>0</v>
      </c>
      <c r="AK97" s="169">
        <f t="shared" si="69"/>
        <v>0</v>
      </c>
      <c r="AL97" s="169">
        <f t="shared" si="70"/>
        <v>1</v>
      </c>
      <c r="AM97" s="169">
        <f t="shared" si="71"/>
        <v>0</v>
      </c>
      <c r="AN97" s="169">
        <f t="shared" si="72"/>
        <v>0</v>
      </c>
      <c r="AO97" s="169">
        <f t="shared" si="73"/>
        <v>1</v>
      </c>
      <c r="AP97" s="169">
        <f t="shared" si="74"/>
        <v>0</v>
      </c>
      <c r="AQ97" s="169">
        <f t="shared" si="75"/>
        <v>0</v>
      </c>
      <c r="AR97" s="169">
        <f t="shared" si="76"/>
        <v>0</v>
      </c>
      <c r="AS97" s="169">
        <f t="shared" si="77"/>
        <v>0</v>
      </c>
      <c r="AT97" s="169">
        <f t="shared" si="78"/>
        <v>0</v>
      </c>
      <c r="AU97" s="169">
        <f t="shared" si="79"/>
        <v>0</v>
      </c>
      <c r="AV97" s="169">
        <f t="shared" si="80"/>
        <v>1</v>
      </c>
      <c r="AW97" s="169">
        <f t="shared" si="81"/>
        <v>1</v>
      </c>
      <c r="AX97" s="169">
        <f t="shared" si="82"/>
        <v>0</v>
      </c>
      <c r="AY97" s="169">
        <f t="shared" si="83"/>
        <v>1</v>
      </c>
      <c r="AZ97" s="169">
        <f t="shared" si="84"/>
        <v>0</v>
      </c>
      <c r="BA97" s="169">
        <f t="shared" si="85"/>
        <v>0</v>
      </c>
      <c r="BB97" s="169">
        <f t="shared" si="86"/>
        <v>1</v>
      </c>
      <c r="BC97" s="169">
        <f t="shared" si="87"/>
        <v>1</v>
      </c>
      <c r="BD97" s="169">
        <f t="shared" si="88"/>
        <v>0</v>
      </c>
      <c r="BE97" s="169">
        <f t="shared" si="89"/>
        <v>1</v>
      </c>
      <c r="BF97" s="169">
        <f t="shared" si="90"/>
        <v>0</v>
      </c>
      <c r="BG97" s="169">
        <f t="shared" si="91"/>
        <v>0</v>
      </c>
      <c r="BH97" s="169">
        <f t="shared" si="92"/>
        <v>0</v>
      </c>
      <c r="BI97" s="169">
        <f t="shared" si="93"/>
        <v>0</v>
      </c>
      <c r="BJ97" s="169">
        <f t="shared" si="94"/>
        <v>0</v>
      </c>
      <c r="BK97" s="167">
        <f t="shared" si="95"/>
        <v>0</v>
      </c>
      <c r="BL97" s="169">
        <f t="shared" si="96"/>
        <v>0</v>
      </c>
      <c r="BM97" s="169">
        <f t="shared" si="97"/>
        <v>1</v>
      </c>
      <c r="BN97" s="169">
        <f t="shared" si="98"/>
        <v>1</v>
      </c>
      <c r="BO97" s="169">
        <f t="shared" si="99"/>
        <v>0</v>
      </c>
      <c r="BP97" s="36">
        <f t="shared" si="100"/>
        <v>0</v>
      </c>
      <c r="BQ97">
        <f t="shared" si="101"/>
        <v>0</v>
      </c>
      <c r="BR97" s="36">
        <f t="shared" si="102"/>
        <v>1</v>
      </c>
      <c r="BS97" s="36" t="e">
        <f t="shared" si="103"/>
        <v>#N/A</v>
      </c>
    </row>
    <row r="98" spans="1:71">
      <c r="A98" s="59">
        <v>332</v>
      </c>
      <c r="B98" s="59">
        <v>191211</v>
      </c>
      <c r="C98" s="160">
        <v>17053571.3559663</v>
      </c>
      <c r="D98" s="59">
        <v>23437500</v>
      </c>
      <c r="E98" s="59">
        <v>23437500</v>
      </c>
      <c r="F98" s="59">
        <v>-6383928.6440337198</v>
      </c>
      <c r="G98" s="59">
        <v>57.142856597900398</v>
      </c>
      <c r="H98" s="59">
        <v>-4674131606.98351</v>
      </c>
      <c r="I98" s="59">
        <v>0</v>
      </c>
      <c r="J98" s="59">
        <v>0</v>
      </c>
      <c r="K98" s="59">
        <v>0</v>
      </c>
      <c r="L98" s="59">
        <v>102</v>
      </c>
      <c r="M98" s="59">
        <v>417</v>
      </c>
      <c r="N98" s="59">
        <v>403</v>
      </c>
      <c r="O98" s="59">
        <v>0</v>
      </c>
      <c r="P98" s="59">
        <v>0</v>
      </c>
      <c r="Q98" s="59">
        <v>0</v>
      </c>
      <c r="R98" s="59">
        <v>2</v>
      </c>
      <c r="S98" s="59">
        <v>0</v>
      </c>
      <c r="T98" s="59">
        <f t="shared" si="53"/>
        <v>0</v>
      </c>
      <c r="U98" s="59">
        <f t="shared" si="54"/>
        <v>0</v>
      </c>
      <c r="V98" s="59">
        <f t="shared" si="55"/>
        <v>1</v>
      </c>
      <c r="W98" s="59">
        <f t="shared" si="56"/>
        <v>2</v>
      </c>
      <c r="X98" s="59">
        <f t="shared" si="57"/>
        <v>0</v>
      </c>
      <c r="Y98" s="59">
        <f t="shared" si="58"/>
        <v>0</v>
      </c>
      <c r="Z98" s="59">
        <f t="shared" si="59"/>
        <v>0</v>
      </c>
      <c r="AA98" s="59">
        <f t="shared" si="60"/>
        <v>0</v>
      </c>
      <c r="AB98" s="59">
        <f t="shared" si="61"/>
        <v>0</v>
      </c>
      <c r="AC98" s="59">
        <f t="shared" si="62"/>
        <v>0</v>
      </c>
      <c r="AD98" s="166">
        <f t="shared" si="104"/>
        <v>0</v>
      </c>
      <c r="AE98" s="169">
        <f t="shared" si="63"/>
        <v>0</v>
      </c>
      <c r="AF98" s="169">
        <f t="shared" si="64"/>
        <v>0</v>
      </c>
      <c r="AG98" s="169">
        <f t="shared" si="65"/>
        <v>0</v>
      </c>
      <c r="AH98" s="169">
        <f t="shared" si="66"/>
        <v>1</v>
      </c>
      <c r="AI98" s="169">
        <f t="shared" si="67"/>
        <v>0</v>
      </c>
      <c r="AJ98" s="169">
        <f t="shared" si="68"/>
        <v>0</v>
      </c>
      <c r="AK98" s="169">
        <f t="shared" si="69"/>
        <v>0</v>
      </c>
      <c r="AL98" s="169">
        <f t="shared" si="70"/>
        <v>1</v>
      </c>
      <c r="AM98" s="169">
        <f t="shared" si="71"/>
        <v>1</v>
      </c>
      <c r="AN98" s="169">
        <f t="shared" si="72"/>
        <v>2</v>
      </c>
      <c r="AO98" s="169">
        <f t="shared" si="73"/>
        <v>0</v>
      </c>
      <c r="AP98" s="169">
        <f t="shared" si="74"/>
        <v>0</v>
      </c>
      <c r="AQ98" s="169">
        <f t="shared" si="75"/>
        <v>1</v>
      </c>
      <c r="AR98" s="169">
        <f t="shared" si="76"/>
        <v>0</v>
      </c>
      <c r="AS98" s="169">
        <f t="shared" si="77"/>
        <v>0</v>
      </c>
      <c r="AT98" s="169">
        <f t="shared" si="78"/>
        <v>0</v>
      </c>
      <c r="AU98" s="169">
        <f t="shared" si="79"/>
        <v>0</v>
      </c>
      <c r="AV98" s="169">
        <f t="shared" si="80"/>
        <v>1</v>
      </c>
      <c r="AW98" s="169">
        <f t="shared" si="81"/>
        <v>0</v>
      </c>
      <c r="AX98" s="169">
        <f t="shared" si="82"/>
        <v>0</v>
      </c>
      <c r="AY98" s="169">
        <f t="shared" si="83"/>
        <v>0</v>
      </c>
      <c r="AZ98" s="169">
        <f t="shared" si="84"/>
        <v>0</v>
      </c>
      <c r="BA98" s="169">
        <f t="shared" si="85"/>
        <v>0</v>
      </c>
      <c r="BB98" s="169">
        <f t="shared" si="86"/>
        <v>1</v>
      </c>
      <c r="BC98" s="169">
        <f t="shared" si="87"/>
        <v>0</v>
      </c>
      <c r="BD98" s="169">
        <f t="shared" si="88"/>
        <v>1</v>
      </c>
      <c r="BE98" s="169">
        <f t="shared" si="89"/>
        <v>0</v>
      </c>
      <c r="BF98" s="169">
        <f t="shared" si="90"/>
        <v>0</v>
      </c>
      <c r="BG98" s="169">
        <f t="shared" si="91"/>
        <v>0</v>
      </c>
      <c r="BH98" s="169">
        <f t="shared" si="92"/>
        <v>0</v>
      </c>
      <c r="BI98" s="169">
        <f t="shared" si="93"/>
        <v>0</v>
      </c>
      <c r="BJ98" s="169">
        <f t="shared" si="94"/>
        <v>0</v>
      </c>
      <c r="BK98" s="167">
        <f t="shared" si="95"/>
        <v>0</v>
      </c>
      <c r="BL98" s="169">
        <f t="shared" si="96"/>
        <v>0</v>
      </c>
      <c r="BM98" s="169">
        <f t="shared" si="97"/>
        <v>1</v>
      </c>
      <c r="BN98" s="169">
        <f t="shared" si="98"/>
        <v>1</v>
      </c>
      <c r="BO98" s="169">
        <f t="shared" si="99"/>
        <v>0</v>
      </c>
      <c r="BP98" s="36">
        <f t="shared" si="100"/>
        <v>0</v>
      </c>
      <c r="BQ98">
        <f t="shared" si="101"/>
        <v>2</v>
      </c>
      <c r="BR98" s="36">
        <f t="shared" si="102"/>
        <v>0</v>
      </c>
      <c r="BS98" t="e">
        <f t="shared" si="103"/>
        <v>#N/A</v>
      </c>
    </row>
    <row r="99" spans="1:71">
      <c r="A99" s="59">
        <v>39</v>
      </c>
      <c r="B99" s="59">
        <v>15151</v>
      </c>
      <c r="C99" s="160">
        <v>17142857.069871899</v>
      </c>
      <c r="D99" s="59">
        <v>4473785.75</v>
      </c>
      <c r="E99" s="59">
        <v>7688071.5</v>
      </c>
      <c r="F99" s="59">
        <v>9454785.5698718708</v>
      </c>
      <c r="G99" s="59">
        <v>92.8571453094482</v>
      </c>
      <c r="H99" s="59">
        <v>-412050314.68275601</v>
      </c>
      <c r="I99" s="59">
        <v>0</v>
      </c>
      <c r="J99" s="59">
        <v>0</v>
      </c>
      <c r="K99" s="59">
        <v>0</v>
      </c>
      <c r="L99" s="59">
        <v>101</v>
      </c>
      <c r="M99" s="59">
        <v>0</v>
      </c>
      <c r="N99" s="59">
        <v>0</v>
      </c>
      <c r="O99" s="59">
        <v>0</v>
      </c>
      <c r="P99" s="59">
        <v>0</v>
      </c>
      <c r="Q99" s="59">
        <v>0</v>
      </c>
      <c r="R99" s="59">
        <v>1</v>
      </c>
      <c r="S99" s="59">
        <v>0</v>
      </c>
      <c r="T99" s="59">
        <f t="shared" si="53"/>
        <v>0</v>
      </c>
      <c r="U99" s="59">
        <f t="shared" si="54"/>
        <v>0</v>
      </c>
      <c r="V99" s="59">
        <f t="shared" si="55"/>
        <v>0</v>
      </c>
      <c r="W99" s="59">
        <f t="shared" si="56"/>
        <v>0</v>
      </c>
      <c r="X99" s="59">
        <f t="shared" si="57"/>
        <v>0</v>
      </c>
      <c r="Y99" s="59">
        <f t="shared" si="58"/>
        <v>0</v>
      </c>
      <c r="Z99" s="59">
        <f t="shared" si="59"/>
        <v>0</v>
      </c>
      <c r="AA99" s="59">
        <f t="shared" si="60"/>
        <v>0</v>
      </c>
      <c r="AB99" s="59">
        <f t="shared" si="61"/>
        <v>0</v>
      </c>
      <c r="AC99" s="59">
        <f t="shared" si="62"/>
        <v>0</v>
      </c>
      <c r="AD99" s="166">
        <f t="shared" si="104"/>
        <v>1</v>
      </c>
      <c r="AE99" s="169">
        <f t="shared" si="63"/>
        <v>1</v>
      </c>
      <c r="AF99" s="169">
        <f t="shared" si="64"/>
        <v>0</v>
      </c>
      <c r="AG99" s="169">
        <f t="shared" si="65"/>
        <v>0</v>
      </c>
      <c r="AH99" s="169">
        <f t="shared" si="66"/>
        <v>1</v>
      </c>
      <c r="AI99" s="169">
        <f t="shared" si="67"/>
        <v>0</v>
      </c>
      <c r="AJ99" s="169">
        <f t="shared" si="68"/>
        <v>0</v>
      </c>
      <c r="AK99" s="169">
        <f t="shared" si="69"/>
        <v>0</v>
      </c>
      <c r="AL99" s="169">
        <f t="shared" si="70"/>
        <v>1</v>
      </c>
      <c r="AM99" s="169">
        <f t="shared" si="71"/>
        <v>0</v>
      </c>
      <c r="AN99" s="169">
        <f t="shared" si="72"/>
        <v>0</v>
      </c>
      <c r="AO99" s="169">
        <f t="shared" si="73"/>
        <v>1</v>
      </c>
      <c r="AP99" s="169">
        <f t="shared" si="74"/>
        <v>0</v>
      </c>
      <c r="AQ99" s="169">
        <f t="shared" si="75"/>
        <v>0</v>
      </c>
      <c r="AR99" s="169">
        <f t="shared" si="76"/>
        <v>0</v>
      </c>
      <c r="AS99" s="169">
        <f t="shared" si="77"/>
        <v>0</v>
      </c>
      <c r="AT99" s="169">
        <f t="shared" si="78"/>
        <v>0</v>
      </c>
      <c r="AU99" s="169">
        <f t="shared" si="79"/>
        <v>0</v>
      </c>
      <c r="AV99" s="169">
        <f t="shared" si="80"/>
        <v>1</v>
      </c>
      <c r="AW99" s="169">
        <f t="shared" si="81"/>
        <v>0</v>
      </c>
      <c r="AX99" s="169">
        <f t="shared" si="82"/>
        <v>0</v>
      </c>
      <c r="AY99" s="169">
        <f t="shared" si="83"/>
        <v>0</v>
      </c>
      <c r="AZ99" s="169">
        <f t="shared" si="84"/>
        <v>0</v>
      </c>
      <c r="BA99" s="169">
        <f t="shared" si="85"/>
        <v>0</v>
      </c>
      <c r="BB99" s="169">
        <f t="shared" si="86"/>
        <v>1</v>
      </c>
      <c r="BC99" s="169">
        <f t="shared" si="87"/>
        <v>0</v>
      </c>
      <c r="BD99" s="169">
        <f t="shared" si="88"/>
        <v>1</v>
      </c>
      <c r="BE99" s="169">
        <f t="shared" si="89"/>
        <v>0</v>
      </c>
      <c r="BF99" s="169">
        <f t="shared" si="90"/>
        <v>0</v>
      </c>
      <c r="BG99" s="169">
        <f t="shared" si="91"/>
        <v>0</v>
      </c>
      <c r="BH99" s="169">
        <f t="shared" si="92"/>
        <v>0</v>
      </c>
      <c r="BI99" s="169">
        <f t="shared" si="93"/>
        <v>0</v>
      </c>
      <c r="BJ99" s="169">
        <f t="shared" si="94"/>
        <v>0</v>
      </c>
      <c r="BK99" s="167">
        <f t="shared" si="95"/>
        <v>0</v>
      </c>
      <c r="BL99" s="169">
        <f t="shared" si="96"/>
        <v>1</v>
      </c>
      <c r="BM99" s="169">
        <f t="shared" si="97"/>
        <v>0</v>
      </c>
      <c r="BN99" s="169">
        <f t="shared" si="98"/>
        <v>1</v>
      </c>
      <c r="BO99" s="169">
        <f t="shared" si="99"/>
        <v>0</v>
      </c>
      <c r="BP99" s="36">
        <f t="shared" si="100"/>
        <v>1</v>
      </c>
      <c r="BQ99">
        <f t="shared" si="101"/>
        <v>0</v>
      </c>
      <c r="BR99" s="36">
        <f t="shared" si="102"/>
        <v>0</v>
      </c>
      <c r="BS99" t="e">
        <f t="shared" si="103"/>
        <v>#N/A</v>
      </c>
    </row>
    <row r="100" spans="1:71">
      <c r="A100" s="59">
        <v>223</v>
      </c>
      <c r="B100" s="59">
        <v>141252</v>
      </c>
      <c r="C100" s="160">
        <v>17142857.567498799</v>
      </c>
      <c r="D100" s="59">
        <v>6202597.5</v>
      </c>
      <c r="E100" s="59">
        <v>6202597.5</v>
      </c>
      <c r="F100" s="59">
        <v>10940260.067498799</v>
      </c>
      <c r="G100" s="59">
        <v>0</v>
      </c>
      <c r="H100" s="59">
        <v>-3602993721.3153501</v>
      </c>
      <c r="I100" s="59">
        <v>0</v>
      </c>
      <c r="J100" s="59">
        <v>0</v>
      </c>
      <c r="K100" s="59">
        <v>0</v>
      </c>
      <c r="L100" s="59">
        <v>0</v>
      </c>
      <c r="M100" s="59">
        <v>0</v>
      </c>
      <c r="N100" s="59">
        <v>0</v>
      </c>
      <c r="O100" s="59">
        <v>409</v>
      </c>
      <c r="P100" s="59">
        <v>0</v>
      </c>
      <c r="Q100" s="59">
        <v>0</v>
      </c>
      <c r="R100" s="59">
        <v>1</v>
      </c>
      <c r="S100" s="59">
        <v>0</v>
      </c>
      <c r="T100" s="59">
        <f t="shared" si="53"/>
        <v>1</v>
      </c>
      <c r="U100" s="59">
        <f t="shared" si="54"/>
        <v>0</v>
      </c>
      <c r="V100" s="59">
        <f t="shared" si="55"/>
        <v>0</v>
      </c>
      <c r="W100" s="59">
        <f t="shared" si="56"/>
        <v>0</v>
      </c>
      <c r="X100" s="59">
        <f t="shared" si="57"/>
        <v>0</v>
      </c>
      <c r="Y100" s="59">
        <f t="shared" si="58"/>
        <v>0</v>
      </c>
      <c r="Z100" s="59">
        <f t="shared" si="59"/>
        <v>0</v>
      </c>
      <c r="AA100" s="59">
        <f t="shared" si="60"/>
        <v>0</v>
      </c>
      <c r="AB100" s="59">
        <f t="shared" si="61"/>
        <v>0</v>
      </c>
      <c r="AC100" s="59">
        <f t="shared" si="62"/>
        <v>0</v>
      </c>
      <c r="AD100" s="166">
        <f t="shared" si="104"/>
        <v>0</v>
      </c>
      <c r="AE100" s="169">
        <f t="shared" si="63"/>
        <v>0</v>
      </c>
      <c r="AF100" s="169">
        <f t="shared" si="64"/>
        <v>0</v>
      </c>
      <c r="AG100" s="169">
        <f t="shared" si="65"/>
        <v>0</v>
      </c>
      <c r="AH100" s="169">
        <f t="shared" si="66"/>
        <v>1</v>
      </c>
      <c r="AI100" s="169">
        <f t="shared" si="67"/>
        <v>0</v>
      </c>
      <c r="AJ100" s="169">
        <f t="shared" si="68"/>
        <v>0</v>
      </c>
      <c r="AK100" s="169">
        <f t="shared" si="69"/>
        <v>0</v>
      </c>
      <c r="AL100" s="169">
        <f t="shared" si="70"/>
        <v>1</v>
      </c>
      <c r="AM100" s="169">
        <f t="shared" si="71"/>
        <v>0</v>
      </c>
      <c r="AN100" s="169">
        <f t="shared" si="72"/>
        <v>0</v>
      </c>
      <c r="AO100" s="169">
        <f t="shared" si="73"/>
        <v>1</v>
      </c>
      <c r="AP100" s="169">
        <f t="shared" si="74"/>
        <v>0</v>
      </c>
      <c r="AQ100" s="169">
        <f t="shared" si="75"/>
        <v>0</v>
      </c>
      <c r="AR100" s="169">
        <f t="shared" si="76"/>
        <v>0</v>
      </c>
      <c r="AS100" s="169">
        <f t="shared" si="77"/>
        <v>0</v>
      </c>
      <c r="AT100" s="169">
        <f t="shared" si="78"/>
        <v>0</v>
      </c>
      <c r="AU100" s="169">
        <f t="shared" si="79"/>
        <v>0</v>
      </c>
      <c r="AV100" s="169">
        <f t="shared" si="80"/>
        <v>1</v>
      </c>
      <c r="AW100" s="169">
        <f t="shared" si="81"/>
        <v>1</v>
      </c>
      <c r="AX100" s="169">
        <f t="shared" si="82"/>
        <v>0</v>
      </c>
      <c r="AY100" s="169">
        <f t="shared" si="83"/>
        <v>1</v>
      </c>
      <c r="AZ100" s="169">
        <f t="shared" si="84"/>
        <v>0</v>
      </c>
      <c r="BA100" s="169">
        <f t="shared" si="85"/>
        <v>0</v>
      </c>
      <c r="BB100" s="169">
        <f t="shared" si="86"/>
        <v>1</v>
      </c>
      <c r="BC100" s="169">
        <f t="shared" si="87"/>
        <v>0</v>
      </c>
      <c r="BD100" s="169">
        <f t="shared" si="88"/>
        <v>1</v>
      </c>
      <c r="BE100" s="169">
        <f t="shared" si="89"/>
        <v>0</v>
      </c>
      <c r="BF100" s="169">
        <f t="shared" si="90"/>
        <v>0</v>
      </c>
      <c r="BG100" s="169">
        <f t="shared" si="91"/>
        <v>0</v>
      </c>
      <c r="BH100" s="169">
        <f t="shared" si="92"/>
        <v>0</v>
      </c>
      <c r="BI100" s="169">
        <f t="shared" si="93"/>
        <v>0</v>
      </c>
      <c r="BJ100" s="169">
        <f t="shared" si="94"/>
        <v>0</v>
      </c>
      <c r="BK100" s="167">
        <f t="shared" si="95"/>
        <v>1</v>
      </c>
      <c r="BL100" s="169">
        <f t="shared" si="96"/>
        <v>1</v>
      </c>
      <c r="BM100" s="169">
        <f t="shared" si="97"/>
        <v>0</v>
      </c>
      <c r="BN100" s="169">
        <f t="shared" si="98"/>
        <v>1</v>
      </c>
      <c r="BO100" s="169">
        <f t="shared" si="99"/>
        <v>0</v>
      </c>
      <c r="BP100" s="36">
        <f t="shared" si="100"/>
        <v>0</v>
      </c>
      <c r="BQ100">
        <f t="shared" si="101"/>
        <v>0</v>
      </c>
      <c r="BR100" s="36">
        <f t="shared" si="102"/>
        <v>1</v>
      </c>
      <c r="BS100" s="36" t="e">
        <f t="shared" si="103"/>
        <v>#N/A</v>
      </c>
    </row>
    <row r="101" spans="1:71">
      <c r="A101" s="59">
        <v>131</v>
      </c>
      <c r="B101" s="59">
        <v>111291</v>
      </c>
      <c r="C101" s="160">
        <v>17142857.6199538</v>
      </c>
      <c r="D101" s="59">
        <v>13400000</v>
      </c>
      <c r="E101" s="59">
        <v>14876190.5</v>
      </c>
      <c r="F101" s="59">
        <v>2266667.11995382</v>
      </c>
      <c r="G101" s="59">
        <v>28.5714302062988</v>
      </c>
      <c r="H101" s="59">
        <v>-1967666362.32903</v>
      </c>
      <c r="I101" s="59">
        <v>0</v>
      </c>
      <c r="J101" s="59">
        <v>0</v>
      </c>
      <c r="K101" s="59">
        <v>0</v>
      </c>
      <c r="L101" s="59">
        <v>101</v>
      </c>
      <c r="M101" s="59">
        <v>0</v>
      </c>
      <c r="N101" s="59">
        <v>0</v>
      </c>
      <c r="O101" s="59">
        <v>101</v>
      </c>
      <c r="P101" s="59">
        <v>0</v>
      </c>
      <c r="Q101" s="59">
        <v>0</v>
      </c>
      <c r="R101" s="59">
        <v>2</v>
      </c>
      <c r="S101" s="59">
        <v>1</v>
      </c>
      <c r="T101" s="59">
        <f t="shared" si="53"/>
        <v>0</v>
      </c>
      <c r="U101" s="59">
        <f t="shared" si="54"/>
        <v>0</v>
      </c>
      <c r="V101" s="59">
        <f t="shared" si="55"/>
        <v>0</v>
      </c>
      <c r="W101" s="59">
        <f t="shared" si="56"/>
        <v>0</v>
      </c>
      <c r="X101" s="59">
        <f t="shared" si="57"/>
        <v>0</v>
      </c>
      <c r="Y101" s="59">
        <f t="shared" si="58"/>
        <v>0</v>
      </c>
      <c r="Z101" s="59">
        <f t="shared" si="59"/>
        <v>0</v>
      </c>
      <c r="AA101" s="59">
        <f t="shared" si="60"/>
        <v>0</v>
      </c>
      <c r="AB101" s="59">
        <f t="shared" si="61"/>
        <v>0</v>
      </c>
      <c r="AC101" s="59">
        <f t="shared" si="62"/>
        <v>0</v>
      </c>
      <c r="AD101" s="166">
        <f t="shared" si="104"/>
        <v>2</v>
      </c>
      <c r="AE101" s="169">
        <f t="shared" si="63"/>
        <v>0</v>
      </c>
      <c r="AF101" s="169">
        <f t="shared" si="64"/>
        <v>1</v>
      </c>
      <c r="AG101" s="169">
        <f t="shared" si="65"/>
        <v>0</v>
      </c>
      <c r="AH101" s="169">
        <f t="shared" si="66"/>
        <v>1</v>
      </c>
      <c r="AI101" s="169">
        <f t="shared" si="67"/>
        <v>0</v>
      </c>
      <c r="AJ101" s="169">
        <f t="shared" si="68"/>
        <v>0</v>
      </c>
      <c r="AK101" s="169">
        <f t="shared" si="69"/>
        <v>0</v>
      </c>
      <c r="AL101" s="169">
        <f t="shared" si="70"/>
        <v>1</v>
      </c>
      <c r="AM101" s="169">
        <f t="shared" si="71"/>
        <v>0</v>
      </c>
      <c r="AN101" s="169">
        <f t="shared" si="72"/>
        <v>0</v>
      </c>
      <c r="AO101" s="169">
        <f t="shared" si="73"/>
        <v>1</v>
      </c>
      <c r="AP101" s="169">
        <f t="shared" si="74"/>
        <v>0</v>
      </c>
      <c r="AQ101" s="169">
        <f t="shared" si="75"/>
        <v>0</v>
      </c>
      <c r="AR101" s="169">
        <f t="shared" si="76"/>
        <v>0</v>
      </c>
      <c r="AS101" s="169">
        <f t="shared" si="77"/>
        <v>0</v>
      </c>
      <c r="AT101" s="169">
        <f t="shared" si="78"/>
        <v>0</v>
      </c>
      <c r="AU101" s="169">
        <f t="shared" si="79"/>
        <v>0</v>
      </c>
      <c r="AV101" s="169">
        <f t="shared" si="80"/>
        <v>1</v>
      </c>
      <c r="AW101" s="169">
        <f t="shared" si="81"/>
        <v>0</v>
      </c>
      <c r="AX101" s="169">
        <f t="shared" si="82"/>
        <v>0</v>
      </c>
      <c r="AY101" s="169">
        <f t="shared" si="83"/>
        <v>0</v>
      </c>
      <c r="AZ101" s="169">
        <f t="shared" si="84"/>
        <v>0</v>
      </c>
      <c r="BA101" s="169">
        <f t="shared" si="85"/>
        <v>0</v>
      </c>
      <c r="BB101" s="169">
        <f t="shared" si="86"/>
        <v>1</v>
      </c>
      <c r="BC101" s="169">
        <f t="shared" si="87"/>
        <v>0</v>
      </c>
      <c r="BD101" s="169">
        <f t="shared" si="88"/>
        <v>1</v>
      </c>
      <c r="BE101" s="169">
        <f t="shared" si="89"/>
        <v>0</v>
      </c>
      <c r="BF101" s="169">
        <f t="shared" si="90"/>
        <v>0</v>
      </c>
      <c r="BG101" s="169">
        <f t="shared" si="91"/>
        <v>0</v>
      </c>
      <c r="BH101" s="169">
        <f t="shared" si="92"/>
        <v>0</v>
      </c>
      <c r="BI101" s="169">
        <f t="shared" si="93"/>
        <v>0</v>
      </c>
      <c r="BJ101" s="169">
        <f t="shared" si="94"/>
        <v>0</v>
      </c>
      <c r="BK101" s="167">
        <f t="shared" si="95"/>
        <v>0</v>
      </c>
      <c r="BL101" s="169">
        <f t="shared" si="96"/>
        <v>0</v>
      </c>
      <c r="BM101" s="169">
        <f t="shared" si="97"/>
        <v>1</v>
      </c>
      <c r="BN101" s="169">
        <f t="shared" si="98"/>
        <v>0</v>
      </c>
      <c r="BO101" s="169">
        <f t="shared" si="99"/>
        <v>1</v>
      </c>
      <c r="BP101" s="36">
        <f t="shared" si="100"/>
        <v>1</v>
      </c>
      <c r="BQ101">
        <f t="shared" si="101"/>
        <v>0</v>
      </c>
      <c r="BR101" s="36">
        <f t="shared" si="102"/>
        <v>0</v>
      </c>
      <c r="BS101" t="e">
        <f t="shared" si="103"/>
        <v>#N/A</v>
      </c>
    </row>
    <row r="102" spans="1:71">
      <c r="A102" s="59">
        <v>382</v>
      </c>
      <c r="B102" s="59">
        <v>222171</v>
      </c>
      <c r="C102" s="160">
        <v>17199999.743700001</v>
      </c>
      <c r="D102" s="59">
        <v>9870000</v>
      </c>
      <c r="E102" s="59">
        <v>9870000</v>
      </c>
      <c r="F102" s="59">
        <v>7329999.7437000303</v>
      </c>
      <c r="G102" s="59">
        <v>240</v>
      </c>
      <c r="H102" s="59">
        <v>-5754063650.0465899</v>
      </c>
      <c r="I102" s="59">
        <v>0</v>
      </c>
      <c r="J102" s="59">
        <v>0</v>
      </c>
      <c r="K102" s="59">
        <v>0</v>
      </c>
      <c r="L102" s="59">
        <v>102</v>
      </c>
      <c r="M102" s="59">
        <v>0</v>
      </c>
      <c r="N102" s="59">
        <v>0</v>
      </c>
      <c r="O102" s="59">
        <v>102</v>
      </c>
      <c r="P102" s="59">
        <v>0</v>
      </c>
      <c r="Q102" s="59">
        <v>0</v>
      </c>
      <c r="R102" s="59">
        <v>2</v>
      </c>
      <c r="S102" s="59">
        <v>0</v>
      </c>
      <c r="T102" s="59">
        <f t="shared" si="53"/>
        <v>0</v>
      </c>
      <c r="U102" s="59">
        <f t="shared" si="54"/>
        <v>0</v>
      </c>
      <c r="V102" s="59">
        <f t="shared" si="55"/>
        <v>2</v>
      </c>
      <c r="W102" s="59">
        <f t="shared" si="56"/>
        <v>0</v>
      </c>
      <c r="X102" s="59">
        <f t="shared" si="57"/>
        <v>0</v>
      </c>
      <c r="Y102" s="59">
        <f t="shared" si="58"/>
        <v>0</v>
      </c>
      <c r="Z102" s="59">
        <f t="shared" si="59"/>
        <v>0</v>
      </c>
      <c r="AA102" s="59">
        <f t="shared" si="60"/>
        <v>0</v>
      </c>
      <c r="AB102" s="59">
        <f t="shared" si="61"/>
        <v>0</v>
      </c>
      <c r="AC102" s="59">
        <f t="shared" si="62"/>
        <v>0</v>
      </c>
      <c r="AD102" s="166">
        <f t="shared" si="104"/>
        <v>0</v>
      </c>
      <c r="AE102" s="169">
        <f t="shared" si="63"/>
        <v>0</v>
      </c>
      <c r="AF102" s="169">
        <f t="shared" si="64"/>
        <v>0</v>
      </c>
      <c r="AG102" s="169">
        <f t="shared" si="65"/>
        <v>0</v>
      </c>
      <c r="AH102" s="169">
        <f t="shared" si="66"/>
        <v>1</v>
      </c>
      <c r="AI102" s="169">
        <f t="shared" si="67"/>
        <v>0</v>
      </c>
      <c r="AJ102" s="169">
        <f t="shared" si="68"/>
        <v>0</v>
      </c>
      <c r="AK102" s="169">
        <f t="shared" si="69"/>
        <v>0</v>
      </c>
      <c r="AL102" s="169">
        <f t="shared" si="70"/>
        <v>1</v>
      </c>
      <c r="AM102" s="169">
        <f t="shared" si="71"/>
        <v>1</v>
      </c>
      <c r="AN102" s="169">
        <f t="shared" si="72"/>
        <v>0</v>
      </c>
      <c r="AO102" s="169">
        <f t="shared" si="73"/>
        <v>1</v>
      </c>
      <c r="AP102" s="169">
        <f t="shared" si="74"/>
        <v>1</v>
      </c>
      <c r="AQ102" s="169">
        <f t="shared" si="75"/>
        <v>0</v>
      </c>
      <c r="AR102" s="169">
        <f t="shared" si="76"/>
        <v>0</v>
      </c>
      <c r="AS102" s="169">
        <f t="shared" si="77"/>
        <v>0</v>
      </c>
      <c r="AT102" s="169">
        <f t="shared" si="78"/>
        <v>0</v>
      </c>
      <c r="AU102" s="169">
        <f t="shared" si="79"/>
        <v>0</v>
      </c>
      <c r="AV102" s="169">
        <f t="shared" si="80"/>
        <v>1</v>
      </c>
      <c r="AW102" s="169">
        <f t="shared" si="81"/>
        <v>0</v>
      </c>
      <c r="AX102" s="169">
        <f t="shared" si="82"/>
        <v>0</v>
      </c>
      <c r="AY102" s="169">
        <f t="shared" si="83"/>
        <v>0</v>
      </c>
      <c r="AZ102" s="169">
        <f t="shared" si="84"/>
        <v>0</v>
      </c>
      <c r="BA102" s="169">
        <f t="shared" si="85"/>
        <v>0</v>
      </c>
      <c r="BB102" s="169">
        <f t="shared" si="86"/>
        <v>1</v>
      </c>
      <c r="BC102" s="169">
        <f t="shared" si="87"/>
        <v>0</v>
      </c>
      <c r="BD102" s="169">
        <f t="shared" si="88"/>
        <v>1</v>
      </c>
      <c r="BE102" s="169">
        <f t="shared" si="89"/>
        <v>0</v>
      </c>
      <c r="BF102" s="169">
        <f t="shared" si="90"/>
        <v>0</v>
      </c>
      <c r="BG102" s="169">
        <f t="shared" si="91"/>
        <v>0</v>
      </c>
      <c r="BH102" s="169">
        <f t="shared" si="92"/>
        <v>0</v>
      </c>
      <c r="BI102" s="169">
        <f t="shared" si="93"/>
        <v>0</v>
      </c>
      <c r="BJ102" s="169">
        <f t="shared" si="94"/>
        <v>0</v>
      </c>
      <c r="BK102" s="167">
        <f t="shared" si="95"/>
        <v>0</v>
      </c>
      <c r="BL102" s="169">
        <f t="shared" si="96"/>
        <v>0</v>
      </c>
      <c r="BM102" s="169">
        <f t="shared" si="97"/>
        <v>1</v>
      </c>
      <c r="BN102" s="169">
        <f t="shared" si="98"/>
        <v>1</v>
      </c>
      <c r="BO102" s="169">
        <f t="shared" si="99"/>
        <v>0</v>
      </c>
      <c r="BP102" s="36">
        <f t="shared" si="100"/>
        <v>0</v>
      </c>
      <c r="BQ102">
        <f t="shared" si="101"/>
        <v>0</v>
      </c>
      <c r="BR102" s="36">
        <f t="shared" si="102"/>
        <v>0</v>
      </c>
      <c r="BS102" t="e">
        <f t="shared" si="103"/>
        <v>#N/A</v>
      </c>
    </row>
    <row r="103" spans="1:71">
      <c r="A103" s="59">
        <v>102</v>
      </c>
      <c r="B103" s="59">
        <v>24133</v>
      </c>
      <c r="C103" s="160">
        <v>17846154.500746898</v>
      </c>
      <c r="D103" s="59">
        <v>4476923.125</v>
      </c>
      <c r="E103" s="59">
        <v>6323077</v>
      </c>
      <c r="F103" s="59">
        <v>11523077.5007469</v>
      </c>
      <c r="G103" s="59">
        <v>30.769231796264599</v>
      </c>
      <c r="H103" s="59">
        <v>-1688629674.97738</v>
      </c>
      <c r="I103" s="59">
        <v>0</v>
      </c>
      <c r="J103" s="59">
        <v>0</v>
      </c>
      <c r="K103" s="59">
        <v>0</v>
      </c>
      <c r="L103" s="59">
        <v>101</v>
      </c>
      <c r="M103" s="59">
        <v>0</v>
      </c>
      <c r="N103" s="59">
        <v>0</v>
      </c>
      <c r="O103" s="59">
        <v>0</v>
      </c>
      <c r="P103" s="59">
        <v>0</v>
      </c>
      <c r="Q103" s="59">
        <v>0</v>
      </c>
      <c r="R103" s="59">
        <v>1</v>
      </c>
      <c r="S103" s="59">
        <v>1</v>
      </c>
      <c r="T103" s="59">
        <f t="shared" si="53"/>
        <v>0</v>
      </c>
      <c r="U103" s="59">
        <f t="shared" si="54"/>
        <v>0</v>
      </c>
      <c r="V103" s="59">
        <f t="shared" si="55"/>
        <v>0</v>
      </c>
      <c r="W103" s="59">
        <f t="shared" si="56"/>
        <v>0</v>
      </c>
      <c r="X103" s="59">
        <f t="shared" si="57"/>
        <v>0</v>
      </c>
      <c r="Y103" s="59">
        <f t="shared" si="58"/>
        <v>0</v>
      </c>
      <c r="Z103" s="59">
        <f t="shared" si="59"/>
        <v>0</v>
      </c>
      <c r="AA103" s="59">
        <f t="shared" si="60"/>
        <v>0</v>
      </c>
      <c r="AB103" s="59">
        <f t="shared" si="61"/>
        <v>0</v>
      </c>
      <c r="AC103" s="59">
        <f t="shared" si="62"/>
        <v>0</v>
      </c>
      <c r="AD103" s="166">
        <f t="shared" si="104"/>
        <v>1</v>
      </c>
      <c r="AE103" s="169">
        <f t="shared" si="63"/>
        <v>1</v>
      </c>
      <c r="AF103" s="169">
        <f t="shared" si="64"/>
        <v>0</v>
      </c>
      <c r="AG103" s="169">
        <f t="shared" si="65"/>
        <v>0</v>
      </c>
      <c r="AH103" s="169">
        <f t="shared" si="66"/>
        <v>1</v>
      </c>
      <c r="AI103" s="169">
        <f t="shared" si="67"/>
        <v>0</v>
      </c>
      <c r="AJ103" s="169">
        <f t="shared" si="68"/>
        <v>0</v>
      </c>
      <c r="AK103" s="169">
        <f t="shared" si="69"/>
        <v>0</v>
      </c>
      <c r="AL103" s="169">
        <f t="shared" si="70"/>
        <v>1</v>
      </c>
      <c r="AM103" s="169">
        <f t="shared" si="71"/>
        <v>0</v>
      </c>
      <c r="AN103" s="169">
        <f t="shared" si="72"/>
        <v>0</v>
      </c>
      <c r="AO103" s="169">
        <f t="shared" si="73"/>
        <v>1</v>
      </c>
      <c r="AP103" s="169">
        <f t="shared" si="74"/>
        <v>0</v>
      </c>
      <c r="AQ103" s="169">
        <f t="shared" si="75"/>
        <v>0</v>
      </c>
      <c r="AR103" s="169">
        <f t="shared" si="76"/>
        <v>0</v>
      </c>
      <c r="AS103" s="169">
        <f t="shared" si="77"/>
        <v>0</v>
      </c>
      <c r="AT103" s="169">
        <f t="shared" si="78"/>
        <v>0</v>
      </c>
      <c r="AU103" s="169">
        <f t="shared" si="79"/>
        <v>0</v>
      </c>
      <c r="AV103" s="169">
        <f t="shared" si="80"/>
        <v>1</v>
      </c>
      <c r="AW103" s="169">
        <f t="shared" si="81"/>
        <v>0</v>
      </c>
      <c r="AX103" s="169">
        <f t="shared" si="82"/>
        <v>0</v>
      </c>
      <c r="AY103" s="169">
        <f t="shared" si="83"/>
        <v>0</v>
      </c>
      <c r="AZ103" s="169">
        <f t="shared" si="84"/>
        <v>0</v>
      </c>
      <c r="BA103" s="169">
        <f t="shared" si="85"/>
        <v>0</v>
      </c>
      <c r="BB103" s="169">
        <f t="shared" si="86"/>
        <v>1</v>
      </c>
      <c r="BC103" s="169">
        <f t="shared" si="87"/>
        <v>0</v>
      </c>
      <c r="BD103" s="169">
        <f t="shared" si="88"/>
        <v>1</v>
      </c>
      <c r="BE103" s="169">
        <f t="shared" si="89"/>
        <v>0</v>
      </c>
      <c r="BF103" s="169">
        <f t="shared" si="90"/>
        <v>0</v>
      </c>
      <c r="BG103" s="169">
        <f t="shared" si="91"/>
        <v>0</v>
      </c>
      <c r="BH103" s="169">
        <f t="shared" si="92"/>
        <v>0</v>
      </c>
      <c r="BI103" s="169">
        <f t="shared" si="93"/>
        <v>0</v>
      </c>
      <c r="BJ103" s="169">
        <f t="shared" si="94"/>
        <v>0</v>
      </c>
      <c r="BK103" s="167">
        <f t="shared" si="95"/>
        <v>0</v>
      </c>
      <c r="BL103" s="169">
        <f t="shared" si="96"/>
        <v>1</v>
      </c>
      <c r="BM103" s="169">
        <f t="shared" si="97"/>
        <v>0</v>
      </c>
      <c r="BN103" s="169">
        <f t="shared" si="98"/>
        <v>0</v>
      </c>
      <c r="BO103" s="169">
        <f t="shared" si="99"/>
        <v>1</v>
      </c>
      <c r="BP103" s="36">
        <f t="shared" si="100"/>
        <v>1</v>
      </c>
      <c r="BQ103">
        <f t="shared" si="101"/>
        <v>0</v>
      </c>
      <c r="BR103" s="36">
        <f t="shared" si="102"/>
        <v>0</v>
      </c>
      <c r="BS103" t="e">
        <f t="shared" si="103"/>
        <v>#N/A</v>
      </c>
    </row>
    <row r="104" spans="1:71">
      <c r="A104" s="59">
        <v>337</v>
      </c>
      <c r="B104" s="59">
        <v>191291</v>
      </c>
      <c r="C104" s="160">
        <v>17857142.652506702</v>
      </c>
      <c r="D104" s="59">
        <v>11735714</v>
      </c>
      <c r="E104" s="59">
        <v>11735714</v>
      </c>
      <c r="F104" s="59">
        <v>6121428.6525067296</v>
      </c>
      <c r="G104" s="59">
        <v>185.714279174805</v>
      </c>
      <c r="H104" s="59">
        <v>-4733626249.2292099</v>
      </c>
      <c r="I104" s="59">
        <v>0</v>
      </c>
      <c r="J104" s="59">
        <v>0</v>
      </c>
      <c r="K104" s="59">
        <v>0</v>
      </c>
      <c r="L104" s="59">
        <v>413</v>
      </c>
      <c r="M104" s="59">
        <v>411</v>
      </c>
      <c r="N104" s="59">
        <v>201</v>
      </c>
      <c r="O104" s="59">
        <v>0</v>
      </c>
      <c r="P104" s="59">
        <v>0</v>
      </c>
      <c r="Q104" s="59">
        <v>0</v>
      </c>
      <c r="R104" s="59">
        <v>2</v>
      </c>
      <c r="S104" s="59">
        <v>1</v>
      </c>
      <c r="T104" s="59">
        <f t="shared" si="53"/>
        <v>1</v>
      </c>
      <c r="U104" s="59">
        <f t="shared" si="54"/>
        <v>0</v>
      </c>
      <c r="V104" s="59">
        <f t="shared" si="55"/>
        <v>0</v>
      </c>
      <c r="W104" s="59">
        <f t="shared" si="56"/>
        <v>1</v>
      </c>
      <c r="X104" s="59">
        <f t="shared" si="57"/>
        <v>0</v>
      </c>
      <c r="Y104" s="59">
        <f t="shared" si="58"/>
        <v>1</v>
      </c>
      <c r="Z104" s="59">
        <f t="shared" si="59"/>
        <v>0</v>
      </c>
      <c r="AA104" s="59">
        <f t="shared" si="60"/>
        <v>0</v>
      </c>
      <c r="AB104" s="59">
        <f t="shared" si="61"/>
        <v>0</v>
      </c>
      <c r="AC104" s="59">
        <f t="shared" si="62"/>
        <v>0</v>
      </c>
      <c r="AD104" s="166">
        <f t="shared" si="104"/>
        <v>0</v>
      </c>
      <c r="AE104" s="169">
        <f t="shared" si="63"/>
        <v>0</v>
      </c>
      <c r="AF104" s="169">
        <f t="shared" si="64"/>
        <v>0</v>
      </c>
      <c r="AG104" s="169">
        <f t="shared" si="65"/>
        <v>0</v>
      </c>
      <c r="AH104" s="169">
        <f t="shared" si="66"/>
        <v>1</v>
      </c>
      <c r="AI104" s="169">
        <f t="shared" si="67"/>
        <v>0</v>
      </c>
      <c r="AJ104" s="169">
        <f t="shared" si="68"/>
        <v>0</v>
      </c>
      <c r="AK104" s="169">
        <f t="shared" si="69"/>
        <v>0</v>
      </c>
      <c r="AL104" s="169">
        <f t="shared" si="70"/>
        <v>1</v>
      </c>
      <c r="AM104" s="169">
        <f t="shared" si="71"/>
        <v>0</v>
      </c>
      <c r="AN104" s="169">
        <f t="shared" si="72"/>
        <v>0</v>
      </c>
      <c r="AO104" s="169">
        <f t="shared" si="73"/>
        <v>1</v>
      </c>
      <c r="AP104" s="169">
        <f t="shared" si="74"/>
        <v>0</v>
      </c>
      <c r="AQ104" s="169">
        <f t="shared" si="75"/>
        <v>0</v>
      </c>
      <c r="AR104" s="169">
        <f t="shared" si="76"/>
        <v>0</v>
      </c>
      <c r="AS104" s="169">
        <f t="shared" si="77"/>
        <v>0</v>
      </c>
      <c r="AT104" s="169">
        <f t="shared" si="78"/>
        <v>0</v>
      </c>
      <c r="AU104" s="169">
        <f t="shared" si="79"/>
        <v>0</v>
      </c>
      <c r="AV104" s="169">
        <f t="shared" si="80"/>
        <v>1</v>
      </c>
      <c r="AW104" s="169">
        <f t="shared" si="81"/>
        <v>1</v>
      </c>
      <c r="AX104" s="169">
        <f t="shared" si="82"/>
        <v>0</v>
      </c>
      <c r="AY104" s="169">
        <f t="shared" si="83"/>
        <v>1</v>
      </c>
      <c r="AZ104" s="169">
        <f t="shared" si="84"/>
        <v>0</v>
      </c>
      <c r="BA104" s="169">
        <f t="shared" si="85"/>
        <v>0</v>
      </c>
      <c r="BB104" s="169">
        <f t="shared" si="86"/>
        <v>1</v>
      </c>
      <c r="BC104" s="169">
        <f t="shared" si="87"/>
        <v>1</v>
      </c>
      <c r="BD104" s="169">
        <f t="shared" si="88"/>
        <v>0</v>
      </c>
      <c r="BE104" s="169">
        <f t="shared" si="89"/>
        <v>0</v>
      </c>
      <c r="BF104" s="169">
        <f t="shared" si="90"/>
        <v>0</v>
      </c>
      <c r="BG104" s="169">
        <f t="shared" si="91"/>
        <v>0</v>
      </c>
      <c r="BH104" s="169">
        <f t="shared" si="92"/>
        <v>0</v>
      </c>
      <c r="BI104" s="169">
        <f t="shared" si="93"/>
        <v>0</v>
      </c>
      <c r="BJ104" s="169">
        <f t="shared" si="94"/>
        <v>0</v>
      </c>
      <c r="BK104" s="167">
        <f t="shared" si="95"/>
        <v>1</v>
      </c>
      <c r="BL104" s="169">
        <f t="shared" si="96"/>
        <v>0</v>
      </c>
      <c r="BM104" s="169">
        <f t="shared" si="97"/>
        <v>1</v>
      </c>
      <c r="BN104" s="169">
        <f t="shared" si="98"/>
        <v>0</v>
      </c>
      <c r="BO104" s="169">
        <f t="shared" si="99"/>
        <v>1</v>
      </c>
      <c r="BP104" s="36">
        <f t="shared" si="100"/>
        <v>0</v>
      </c>
      <c r="BQ104">
        <f t="shared" si="101"/>
        <v>0</v>
      </c>
      <c r="BR104" s="36">
        <f t="shared" si="102"/>
        <v>1</v>
      </c>
      <c r="BS104" s="36" t="e">
        <f t="shared" si="103"/>
        <v>#N/A</v>
      </c>
    </row>
    <row r="105" spans="1:71">
      <c r="A105" s="59">
        <v>68</v>
      </c>
      <c r="B105" s="59">
        <v>19181</v>
      </c>
      <c r="C105" s="160">
        <v>18465306.6053732</v>
      </c>
      <c r="D105" s="59">
        <v>10408163</v>
      </c>
      <c r="E105" s="59">
        <v>10408163</v>
      </c>
      <c r="F105" s="59">
        <v>8057143.6053732196</v>
      </c>
      <c r="G105" s="59">
        <v>489.79592895507801</v>
      </c>
      <c r="H105" s="59">
        <v>-668773207.63526201</v>
      </c>
      <c r="I105" s="59">
        <v>0</v>
      </c>
      <c r="J105" s="59">
        <v>0</v>
      </c>
      <c r="K105" s="59">
        <v>0</v>
      </c>
      <c r="L105" s="59">
        <v>101</v>
      </c>
      <c r="M105" s="59">
        <v>0</v>
      </c>
      <c r="N105" s="59">
        <v>0</v>
      </c>
      <c r="O105" s="59">
        <v>101</v>
      </c>
      <c r="P105" s="59">
        <v>0</v>
      </c>
      <c r="Q105" s="59">
        <v>0</v>
      </c>
      <c r="R105" s="59">
        <v>2</v>
      </c>
      <c r="S105" s="59">
        <v>0</v>
      </c>
      <c r="T105" s="59">
        <f t="shared" si="53"/>
        <v>0</v>
      </c>
      <c r="U105" s="59">
        <f t="shared" si="54"/>
        <v>0</v>
      </c>
      <c r="V105" s="59">
        <f t="shared" si="55"/>
        <v>0</v>
      </c>
      <c r="W105" s="59">
        <f t="shared" si="56"/>
        <v>0</v>
      </c>
      <c r="X105" s="59">
        <f t="shared" si="57"/>
        <v>0</v>
      </c>
      <c r="Y105" s="59">
        <f t="shared" si="58"/>
        <v>0</v>
      </c>
      <c r="Z105" s="59">
        <f t="shared" si="59"/>
        <v>0</v>
      </c>
      <c r="AA105" s="59">
        <f t="shared" si="60"/>
        <v>0</v>
      </c>
      <c r="AB105" s="59">
        <f t="shared" si="61"/>
        <v>0</v>
      </c>
      <c r="AC105" s="59">
        <f t="shared" si="62"/>
        <v>0</v>
      </c>
      <c r="AD105" s="166">
        <f t="shared" si="104"/>
        <v>2</v>
      </c>
      <c r="AE105" s="169">
        <f t="shared" si="63"/>
        <v>0</v>
      </c>
      <c r="AF105" s="169">
        <f t="shared" si="64"/>
        <v>1</v>
      </c>
      <c r="AG105" s="169">
        <f t="shared" si="65"/>
        <v>0</v>
      </c>
      <c r="AH105" s="169">
        <f t="shared" si="66"/>
        <v>1</v>
      </c>
      <c r="AI105" s="169">
        <f t="shared" si="67"/>
        <v>0</v>
      </c>
      <c r="AJ105" s="169">
        <f t="shared" si="68"/>
        <v>0</v>
      </c>
      <c r="AK105" s="169">
        <f t="shared" si="69"/>
        <v>0</v>
      </c>
      <c r="AL105" s="169">
        <f t="shared" si="70"/>
        <v>1</v>
      </c>
      <c r="AM105" s="169">
        <f t="shared" si="71"/>
        <v>0</v>
      </c>
      <c r="AN105" s="169">
        <f t="shared" si="72"/>
        <v>0</v>
      </c>
      <c r="AO105" s="169">
        <f t="shared" si="73"/>
        <v>1</v>
      </c>
      <c r="AP105" s="169">
        <f t="shared" si="74"/>
        <v>0</v>
      </c>
      <c r="AQ105" s="169">
        <f t="shared" si="75"/>
        <v>0</v>
      </c>
      <c r="AR105" s="169">
        <f t="shared" si="76"/>
        <v>0</v>
      </c>
      <c r="AS105" s="169">
        <f t="shared" si="77"/>
        <v>0</v>
      </c>
      <c r="AT105" s="169">
        <f t="shared" si="78"/>
        <v>0</v>
      </c>
      <c r="AU105" s="169">
        <f t="shared" si="79"/>
        <v>0</v>
      </c>
      <c r="AV105" s="169">
        <f t="shared" si="80"/>
        <v>1</v>
      </c>
      <c r="AW105" s="169">
        <f t="shared" si="81"/>
        <v>0</v>
      </c>
      <c r="AX105" s="169">
        <f t="shared" si="82"/>
        <v>0</v>
      </c>
      <c r="AY105" s="169">
        <f t="shared" si="83"/>
        <v>0</v>
      </c>
      <c r="AZ105" s="169">
        <f t="shared" si="84"/>
        <v>0</v>
      </c>
      <c r="BA105" s="169">
        <f t="shared" si="85"/>
        <v>0</v>
      </c>
      <c r="BB105" s="169">
        <f t="shared" si="86"/>
        <v>1</v>
      </c>
      <c r="BC105" s="169">
        <f t="shared" si="87"/>
        <v>0</v>
      </c>
      <c r="BD105" s="169">
        <f t="shared" si="88"/>
        <v>1</v>
      </c>
      <c r="BE105" s="169">
        <f t="shared" si="89"/>
        <v>0</v>
      </c>
      <c r="BF105" s="169">
        <f t="shared" si="90"/>
        <v>0</v>
      </c>
      <c r="BG105" s="169">
        <f t="shared" si="91"/>
        <v>0</v>
      </c>
      <c r="BH105" s="169">
        <f t="shared" si="92"/>
        <v>0</v>
      </c>
      <c r="BI105" s="169">
        <f t="shared" si="93"/>
        <v>0</v>
      </c>
      <c r="BJ105" s="169">
        <f t="shared" si="94"/>
        <v>0</v>
      </c>
      <c r="BK105" s="167">
        <f t="shared" si="95"/>
        <v>0</v>
      </c>
      <c r="BL105" s="169">
        <f t="shared" si="96"/>
        <v>0</v>
      </c>
      <c r="BM105" s="169">
        <f t="shared" si="97"/>
        <v>1</v>
      </c>
      <c r="BN105" s="169">
        <f t="shared" si="98"/>
        <v>1</v>
      </c>
      <c r="BO105" s="169">
        <f t="shared" si="99"/>
        <v>0</v>
      </c>
      <c r="BP105" s="36">
        <f t="shared" si="100"/>
        <v>1</v>
      </c>
      <c r="BQ105">
        <f t="shared" si="101"/>
        <v>0</v>
      </c>
      <c r="BR105" s="36">
        <f t="shared" si="102"/>
        <v>0</v>
      </c>
      <c r="BS105" t="e">
        <f t="shared" si="103"/>
        <v>#N/A</v>
      </c>
    </row>
    <row r="106" spans="1:71">
      <c r="A106" s="59">
        <v>409</v>
      </c>
      <c r="B106" s="59">
        <v>231591</v>
      </c>
      <c r="C106" s="160">
        <v>18571428.492361199</v>
      </c>
      <c r="D106" s="59">
        <v>17535714</v>
      </c>
      <c r="E106" s="59">
        <v>17535714</v>
      </c>
      <c r="F106" s="59">
        <v>1035714.49236119</v>
      </c>
      <c r="G106" s="59">
        <v>835.71426010131802</v>
      </c>
      <c r="H106" s="59">
        <v>-6419441664.0882101</v>
      </c>
      <c r="I106" s="59">
        <v>0</v>
      </c>
      <c r="J106" s="59">
        <v>0</v>
      </c>
      <c r="K106" s="59">
        <v>0</v>
      </c>
      <c r="L106" s="59">
        <v>402</v>
      </c>
      <c r="M106" s="59">
        <v>102</v>
      </c>
      <c r="N106" s="59">
        <v>0</v>
      </c>
      <c r="O106" s="59">
        <v>201</v>
      </c>
      <c r="P106" s="59">
        <v>0</v>
      </c>
      <c r="Q106" s="59">
        <v>0</v>
      </c>
      <c r="R106" s="59">
        <v>2</v>
      </c>
      <c r="S106" s="59">
        <v>0</v>
      </c>
      <c r="T106" s="59">
        <f t="shared" si="53"/>
        <v>1</v>
      </c>
      <c r="U106" s="59">
        <f t="shared" si="54"/>
        <v>1</v>
      </c>
      <c r="V106" s="59">
        <f t="shared" si="55"/>
        <v>0</v>
      </c>
      <c r="W106" s="59">
        <f t="shared" si="56"/>
        <v>0</v>
      </c>
      <c r="X106" s="59">
        <f t="shared" si="57"/>
        <v>0</v>
      </c>
      <c r="Y106" s="59">
        <f t="shared" si="58"/>
        <v>0</v>
      </c>
      <c r="Z106" s="59">
        <f t="shared" si="59"/>
        <v>0</v>
      </c>
      <c r="AA106" s="59">
        <f t="shared" si="60"/>
        <v>1</v>
      </c>
      <c r="AB106" s="59">
        <f t="shared" si="61"/>
        <v>0</v>
      </c>
      <c r="AC106" s="59">
        <f t="shared" si="62"/>
        <v>0</v>
      </c>
      <c r="AD106" s="166">
        <f t="shared" si="104"/>
        <v>0</v>
      </c>
      <c r="AE106" s="169">
        <f t="shared" si="63"/>
        <v>0</v>
      </c>
      <c r="AF106" s="169">
        <f t="shared" si="64"/>
        <v>0</v>
      </c>
      <c r="AG106" s="169">
        <f t="shared" si="65"/>
        <v>0</v>
      </c>
      <c r="AH106" s="169">
        <f t="shared" si="66"/>
        <v>1</v>
      </c>
      <c r="AI106" s="169">
        <f t="shared" si="67"/>
        <v>0</v>
      </c>
      <c r="AJ106" s="169">
        <f t="shared" si="68"/>
        <v>0</v>
      </c>
      <c r="AK106" s="169">
        <f t="shared" si="69"/>
        <v>0</v>
      </c>
      <c r="AL106" s="169">
        <f t="shared" si="70"/>
        <v>1</v>
      </c>
      <c r="AM106" s="169">
        <f t="shared" si="71"/>
        <v>0</v>
      </c>
      <c r="AN106" s="169">
        <f t="shared" si="72"/>
        <v>0</v>
      </c>
      <c r="AO106" s="169">
        <f t="shared" si="73"/>
        <v>1</v>
      </c>
      <c r="AP106" s="169">
        <f t="shared" si="74"/>
        <v>0</v>
      </c>
      <c r="AQ106" s="169">
        <f t="shared" si="75"/>
        <v>0</v>
      </c>
      <c r="AR106" s="169">
        <f t="shared" si="76"/>
        <v>0</v>
      </c>
      <c r="AS106" s="169">
        <f t="shared" si="77"/>
        <v>0</v>
      </c>
      <c r="AT106" s="169">
        <f t="shared" si="78"/>
        <v>0</v>
      </c>
      <c r="AU106" s="169">
        <f t="shared" si="79"/>
        <v>0</v>
      </c>
      <c r="AV106" s="169">
        <f t="shared" si="80"/>
        <v>1</v>
      </c>
      <c r="AW106" s="169">
        <f t="shared" si="81"/>
        <v>1</v>
      </c>
      <c r="AX106" s="169">
        <f t="shared" si="82"/>
        <v>0</v>
      </c>
      <c r="AY106" s="169">
        <f t="shared" si="83"/>
        <v>1</v>
      </c>
      <c r="AZ106" s="169">
        <f t="shared" si="84"/>
        <v>0</v>
      </c>
      <c r="BA106" s="169">
        <f t="shared" si="85"/>
        <v>0</v>
      </c>
      <c r="BB106" s="169">
        <f t="shared" si="86"/>
        <v>1</v>
      </c>
      <c r="BC106" s="169">
        <f t="shared" si="87"/>
        <v>1</v>
      </c>
      <c r="BD106" s="169">
        <f t="shared" si="88"/>
        <v>0</v>
      </c>
      <c r="BE106" s="169">
        <f t="shared" si="89"/>
        <v>0</v>
      </c>
      <c r="BF106" s="169">
        <f t="shared" si="90"/>
        <v>0</v>
      </c>
      <c r="BG106" s="169">
        <f t="shared" si="91"/>
        <v>0</v>
      </c>
      <c r="BH106" s="169">
        <f t="shared" si="92"/>
        <v>0</v>
      </c>
      <c r="BI106" s="169">
        <f t="shared" si="93"/>
        <v>0</v>
      </c>
      <c r="BJ106" s="169">
        <f t="shared" si="94"/>
        <v>0</v>
      </c>
      <c r="BK106" s="167">
        <f t="shared" si="95"/>
        <v>1</v>
      </c>
      <c r="BL106" s="169">
        <f t="shared" si="96"/>
        <v>0</v>
      </c>
      <c r="BM106" s="169">
        <f t="shared" si="97"/>
        <v>1</v>
      </c>
      <c r="BN106" s="169">
        <f t="shared" si="98"/>
        <v>1</v>
      </c>
      <c r="BO106" s="169">
        <f t="shared" si="99"/>
        <v>0</v>
      </c>
      <c r="BP106" s="36">
        <f t="shared" si="100"/>
        <v>0</v>
      </c>
      <c r="BQ106">
        <f t="shared" si="101"/>
        <v>0</v>
      </c>
      <c r="BR106" s="36">
        <f t="shared" si="102"/>
        <v>1</v>
      </c>
      <c r="BS106" s="36" t="e">
        <f t="shared" si="103"/>
        <v>#N/A</v>
      </c>
    </row>
    <row r="107" spans="1:71">
      <c r="A107" s="59">
        <v>185</v>
      </c>
      <c r="B107" s="59">
        <v>122491</v>
      </c>
      <c r="C107" s="160">
        <v>18961038.8248263</v>
      </c>
      <c r="D107" s="59">
        <v>20678572</v>
      </c>
      <c r="E107" s="59">
        <v>20678572</v>
      </c>
      <c r="F107" s="59">
        <v>-1717533.1751736801</v>
      </c>
      <c r="G107" s="59">
        <v>192.85714721679699</v>
      </c>
      <c r="H107" s="59">
        <v>-2841661837.5865898</v>
      </c>
      <c r="I107" s="59">
        <v>0</v>
      </c>
      <c r="J107" s="59">
        <v>0</v>
      </c>
      <c r="K107" s="59">
        <v>0</v>
      </c>
      <c r="L107" s="59">
        <v>403</v>
      </c>
      <c r="M107" s="59">
        <v>406</v>
      </c>
      <c r="N107" s="59">
        <v>407</v>
      </c>
      <c r="O107" s="59">
        <v>0</v>
      </c>
      <c r="P107" s="59">
        <v>0</v>
      </c>
      <c r="Q107" s="59">
        <v>0</v>
      </c>
      <c r="R107" s="59">
        <v>2</v>
      </c>
      <c r="S107" s="59">
        <v>1</v>
      </c>
      <c r="T107" s="59">
        <f t="shared" si="53"/>
        <v>1</v>
      </c>
      <c r="U107" s="59">
        <f t="shared" si="54"/>
        <v>0</v>
      </c>
      <c r="V107" s="59">
        <f t="shared" si="55"/>
        <v>0</v>
      </c>
      <c r="W107" s="59">
        <f t="shared" si="56"/>
        <v>2</v>
      </c>
      <c r="X107" s="59">
        <f t="shared" si="57"/>
        <v>0</v>
      </c>
      <c r="Y107" s="59">
        <f t="shared" si="58"/>
        <v>0</v>
      </c>
      <c r="Z107" s="59">
        <f t="shared" si="59"/>
        <v>0</v>
      </c>
      <c r="AA107" s="59">
        <f t="shared" si="60"/>
        <v>0</v>
      </c>
      <c r="AB107" s="59">
        <f t="shared" si="61"/>
        <v>0</v>
      </c>
      <c r="AC107" s="59">
        <f t="shared" si="62"/>
        <v>0</v>
      </c>
      <c r="AD107" s="166">
        <f t="shared" si="104"/>
        <v>0</v>
      </c>
      <c r="AE107" s="169">
        <f t="shared" si="63"/>
        <v>0</v>
      </c>
      <c r="AF107" s="169">
        <f t="shared" si="64"/>
        <v>0</v>
      </c>
      <c r="AG107" s="169">
        <f t="shared" si="65"/>
        <v>0</v>
      </c>
      <c r="AH107" s="169">
        <f t="shared" si="66"/>
        <v>1</v>
      </c>
      <c r="AI107" s="169">
        <f t="shared" si="67"/>
        <v>0</v>
      </c>
      <c r="AJ107" s="169">
        <f t="shared" si="68"/>
        <v>0</v>
      </c>
      <c r="AK107" s="169">
        <f t="shared" si="69"/>
        <v>0</v>
      </c>
      <c r="AL107" s="169">
        <f t="shared" si="70"/>
        <v>1</v>
      </c>
      <c r="AM107" s="169">
        <f t="shared" si="71"/>
        <v>0</v>
      </c>
      <c r="AN107" s="169">
        <f t="shared" si="72"/>
        <v>0</v>
      </c>
      <c r="AO107" s="169">
        <f t="shared" si="73"/>
        <v>1</v>
      </c>
      <c r="AP107" s="169">
        <f t="shared" si="74"/>
        <v>0</v>
      </c>
      <c r="AQ107" s="169">
        <f t="shared" si="75"/>
        <v>0</v>
      </c>
      <c r="AR107" s="169">
        <f t="shared" si="76"/>
        <v>0</v>
      </c>
      <c r="AS107" s="169">
        <f t="shared" si="77"/>
        <v>0</v>
      </c>
      <c r="AT107" s="169">
        <f t="shared" si="78"/>
        <v>0</v>
      </c>
      <c r="AU107" s="169">
        <f t="shared" si="79"/>
        <v>0</v>
      </c>
      <c r="AV107" s="169">
        <f t="shared" si="80"/>
        <v>1</v>
      </c>
      <c r="AW107" s="169">
        <f t="shared" si="81"/>
        <v>1</v>
      </c>
      <c r="AX107" s="169">
        <f t="shared" si="82"/>
        <v>0</v>
      </c>
      <c r="AY107" s="169">
        <f t="shared" si="83"/>
        <v>1</v>
      </c>
      <c r="AZ107" s="169">
        <f t="shared" si="84"/>
        <v>0</v>
      </c>
      <c r="BA107" s="169">
        <f t="shared" si="85"/>
        <v>0</v>
      </c>
      <c r="BB107" s="169">
        <f t="shared" si="86"/>
        <v>1</v>
      </c>
      <c r="BC107" s="169">
        <f t="shared" si="87"/>
        <v>1</v>
      </c>
      <c r="BD107" s="169">
        <f t="shared" si="88"/>
        <v>0</v>
      </c>
      <c r="BE107" s="169">
        <f t="shared" si="89"/>
        <v>0</v>
      </c>
      <c r="BF107" s="169">
        <f t="shared" si="90"/>
        <v>0</v>
      </c>
      <c r="BG107" s="169">
        <f t="shared" si="91"/>
        <v>1</v>
      </c>
      <c r="BH107" s="169">
        <f t="shared" si="92"/>
        <v>0</v>
      </c>
      <c r="BI107" s="169">
        <f t="shared" si="93"/>
        <v>0</v>
      </c>
      <c r="BJ107" s="169">
        <f t="shared" si="94"/>
        <v>0</v>
      </c>
      <c r="BK107" s="167">
        <f t="shared" si="95"/>
        <v>0</v>
      </c>
      <c r="BL107" s="169">
        <f t="shared" si="96"/>
        <v>0</v>
      </c>
      <c r="BM107" s="169">
        <f t="shared" si="97"/>
        <v>1</v>
      </c>
      <c r="BN107" s="169">
        <f t="shared" si="98"/>
        <v>0</v>
      </c>
      <c r="BO107" s="169">
        <f t="shared" si="99"/>
        <v>1</v>
      </c>
      <c r="BP107" s="36">
        <f t="shared" si="100"/>
        <v>0</v>
      </c>
      <c r="BQ107">
        <f t="shared" si="101"/>
        <v>0</v>
      </c>
      <c r="BR107" s="36">
        <f t="shared" si="102"/>
        <v>1</v>
      </c>
      <c r="BS107" s="36" t="e">
        <f t="shared" si="103"/>
        <v>#N/A</v>
      </c>
    </row>
    <row r="108" spans="1:71">
      <c r="A108" s="59">
        <v>88</v>
      </c>
      <c r="B108" s="59">
        <v>22181</v>
      </c>
      <c r="C108" s="160">
        <v>19199999.237060599</v>
      </c>
      <c r="D108" s="59">
        <v>11033333</v>
      </c>
      <c r="E108" s="59">
        <v>11033333</v>
      </c>
      <c r="F108" s="59">
        <v>8166666.2370605804</v>
      </c>
      <c r="G108" s="59">
        <v>440</v>
      </c>
      <c r="H108" s="59">
        <v>-1484528903.81461</v>
      </c>
      <c r="I108" s="59">
        <v>102</v>
      </c>
      <c r="J108" s="59">
        <v>0</v>
      </c>
      <c r="K108" s="59">
        <v>0</v>
      </c>
      <c r="L108" s="59">
        <v>101</v>
      </c>
      <c r="M108" s="59">
        <v>0</v>
      </c>
      <c r="N108" s="59">
        <v>0</v>
      </c>
      <c r="O108" s="59">
        <v>0</v>
      </c>
      <c r="P108" s="59">
        <v>0</v>
      </c>
      <c r="Q108" s="59">
        <v>0</v>
      </c>
      <c r="R108" s="59">
        <v>2</v>
      </c>
      <c r="S108" s="59">
        <v>0</v>
      </c>
      <c r="T108" s="59">
        <f t="shared" si="53"/>
        <v>0</v>
      </c>
      <c r="U108" s="59">
        <f t="shared" si="54"/>
        <v>0</v>
      </c>
      <c r="V108" s="59">
        <f t="shared" si="55"/>
        <v>1</v>
      </c>
      <c r="W108" s="59">
        <f t="shared" si="56"/>
        <v>0</v>
      </c>
      <c r="X108" s="59">
        <f t="shared" si="57"/>
        <v>0</v>
      </c>
      <c r="Y108" s="59">
        <f t="shared" si="58"/>
        <v>0</v>
      </c>
      <c r="Z108" s="59">
        <f t="shared" si="59"/>
        <v>0</v>
      </c>
      <c r="AA108" s="59">
        <f t="shared" si="60"/>
        <v>0</v>
      </c>
      <c r="AB108" s="59">
        <f t="shared" si="61"/>
        <v>0</v>
      </c>
      <c r="AC108" s="59">
        <f t="shared" si="62"/>
        <v>0</v>
      </c>
      <c r="AD108" s="166">
        <f t="shared" si="104"/>
        <v>1</v>
      </c>
      <c r="AE108" s="169">
        <f t="shared" si="63"/>
        <v>1</v>
      </c>
      <c r="AF108" s="169">
        <f t="shared" si="64"/>
        <v>0</v>
      </c>
      <c r="AG108" s="169">
        <f t="shared" si="65"/>
        <v>0</v>
      </c>
      <c r="AH108" s="169">
        <f t="shared" si="66"/>
        <v>1</v>
      </c>
      <c r="AI108" s="169">
        <f t="shared" si="67"/>
        <v>0</v>
      </c>
      <c r="AJ108" s="169">
        <f t="shared" si="68"/>
        <v>1</v>
      </c>
      <c r="AK108" s="169">
        <f t="shared" si="69"/>
        <v>0</v>
      </c>
      <c r="AL108" s="169">
        <f t="shared" si="70"/>
        <v>0</v>
      </c>
      <c r="AM108" s="169">
        <f t="shared" si="71"/>
        <v>1</v>
      </c>
      <c r="AN108" s="169">
        <f t="shared" si="72"/>
        <v>0</v>
      </c>
      <c r="AO108" s="169">
        <f t="shared" si="73"/>
        <v>1</v>
      </c>
      <c r="AP108" s="169">
        <f t="shared" si="74"/>
        <v>0</v>
      </c>
      <c r="AQ108" s="169">
        <f t="shared" si="75"/>
        <v>1</v>
      </c>
      <c r="AR108" s="169">
        <f t="shared" si="76"/>
        <v>1</v>
      </c>
      <c r="AS108" s="169">
        <f t="shared" si="77"/>
        <v>0</v>
      </c>
      <c r="AT108" s="169">
        <f t="shared" si="78"/>
        <v>1</v>
      </c>
      <c r="AU108" s="169">
        <f t="shared" si="79"/>
        <v>0</v>
      </c>
      <c r="AV108" s="169">
        <f t="shared" si="80"/>
        <v>0</v>
      </c>
      <c r="AW108" s="169">
        <f t="shared" si="81"/>
        <v>0</v>
      </c>
      <c r="AX108" s="169">
        <f t="shared" si="82"/>
        <v>0</v>
      </c>
      <c r="AY108" s="169">
        <f t="shared" si="83"/>
        <v>0</v>
      </c>
      <c r="AZ108" s="169">
        <f t="shared" si="84"/>
        <v>0</v>
      </c>
      <c r="BA108" s="169">
        <f t="shared" si="85"/>
        <v>0</v>
      </c>
      <c r="BB108" s="169">
        <f t="shared" si="86"/>
        <v>1</v>
      </c>
      <c r="BC108" s="169">
        <f t="shared" si="87"/>
        <v>0</v>
      </c>
      <c r="BD108" s="169">
        <f t="shared" si="88"/>
        <v>1</v>
      </c>
      <c r="BE108" s="169">
        <f t="shared" si="89"/>
        <v>0</v>
      </c>
      <c r="BF108" s="169">
        <f t="shared" si="90"/>
        <v>0</v>
      </c>
      <c r="BG108" s="169">
        <f t="shared" si="91"/>
        <v>0</v>
      </c>
      <c r="BH108" s="169">
        <f t="shared" si="92"/>
        <v>0</v>
      </c>
      <c r="BI108" s="169">
        <f t="shared" si="93"/>
        <v>0</v>
      </c>
      <c r="BJ108" s="169">
        <f t="shared" si="94"/>
        <v>0</v>
      </c>
      <c r="BK108" s="167">
        <f t="shared" si="95"/>
        <v>0</v>
      </c>
      <c r="BL108" s="169">
        <f t="shared" si="96"/>
        <v>0</v>
      </c>
      <c r="BM108" s="169">
        <f t="shared" si="97"/>
        <v>1</v>
      </c>
      <c r="BN108" s="169">
        <f t="shared" si="98"/>
        <v>1</v>
      </c>
      <c r="BO108" s="169">
        <f t="shared" si="99"/>
        <v>0</v>
      </c>
      <c r="BP108" s="36">
        <f t="shared" si="100"/>
        <v>1</v>
      </c>
      <c r="BQ108">
        <f t="shared" si="101"/>
        <v>0</v>
      </c>
      <c r="BR108" s="36">
        <f t="shared" si="102"/>
        <v>0</v>
      </c>
      <c r="BS108" t="e">
        <f t="shared" si="103"/>
        <v>#N/A</v>
      </c>
    </row>
    <row r="109" spans="1:71">
      <c r="A109" s="59">
        <v>351</v>
      </c>
      <c r="B109" s="59">
        <v>212121</v>
      </c>
      <c r="C109" s="160">
        <v>19299999.917830698</v>
      </c>
      <c r="D109" s="59">
        <v>5442857</v>
      </c>
      <c r="E109" s="59">
        <v>5442857</v>
      </c>
      <c r="F109" s="59">
        <v>13857142.9178307</v>
      </c>
      <c r="G109" s="59">
        <v>171.42857360839801</v>
      </c>
      <c r="H109" s="59">
        <v>-4872402498.6937504</v>
      </c>
      <c r="I109" s="59">
        <v>411</v>
      </c>
      <c r="J109" s="59">
        <v>444</v>
      </c>
      <c r="K109" s="59">
        <v>0</v>
      </c>
      <c r="L109" s="59">
        <v>0</v>
      </c>
      <c r="M109" s="59">
        <v>0</v>
      </c>
      <c r="N109" s="59">
        <v>0</v>
      </c>
      <c r="O109" s="59">
        <v>0</v>
      </c>
      <c r="P109" s="59">
        <v>0</v>
      </c>
      <c r="Q109" s="59">
        <v>0</v>
      </c>
      <c r="R109" s="59">
        <v>2</v>
      </c>
      <c r="S109" s="59">
        <v>1</v>
      </c>
      <c r="T109" s="59">
        <f t="shared" si="53"/>
        <v>1</v>
      </c>
      <c r="U109" s="59">
        <f t="shared" si="54"/>
        <v>0</v>
      </c>
      <c r="V109" s="59">
        <f t="shared" si="55"/>
        <v>0</v>
      </c>
      <c r="W109" s="59">
        <f t="shared" si="56"/>
        <v>1</v>
      </c>
      <c r="X109" s="59">
        <f t="shared" si="57"/>
        <v>0</v>
      </c>
      <c r="Y109" s="59">
        <f t="shared" si="58"/>
        <v>0</v>
      </c>
      <c r="Z109" s="59">
        <f t="shared" si="59"/>
        <v>0</v>
      </c>
      <c r="AA109" s="59">
        <f t="shared" si="60"/>
        <v>0</v>
      </c>
      <c r="AB109" s="59">
        <f t="shared" si="61"/>
        <v>0</v>
      </c>
      <c r="AC109" s="59">
        <f t="shared" si="62"/>
        <v>0</v>
      </c>
      <c r="AD109" s="166">
        <f t="shared" si="104"/>
        <v>0</v>
      </c>
      <c r="AE109" s="169">
        <f t="shared" si="63"/>
        <v>0</v>
      </c>
      <c r="AF109" s="169">
        <f t="shared" si="64"/>
        <v>0</v>
      </c>
      <c r="AG109" s="169">
        <f t="shared" si="65"/>
        <v>0</v>
      </c>
      <c r="AH109" s="169">
        <f t="shared" si="66"/>
        <v>1</v>
      </c>
      <c r="AI109" s="169">
        <f t="shared" si="67"/>
        <v>0</v>
      </c>
      <c r="AJ109" s="169">
        <f t="shared" si="68"/>
        <v>0</v>
      </c>
      <c r="AK109" s="169">
        <f t="shared" si="69"/>
        <v>0</v>
      </c>
      <c r="AL109" s="169">
        <f t="shared" si="70"/>
        <v>1</v>
      </c>
      <c r="AM109" s="169">
        <f t="shared" si="71"/>
        <v>0</v>
      </c>
      <c r="AN109" s="169">
        <f t="shared" si="72"/>
        <v>0</v>
      </c>
      <c r="AO109" s="169">
        <f t="shared" si="73"/>
        <v>1</v>
      </c>
      <c r="AP109" s="169">
        <f t="shared" si="74"/>
        <v>0</v>
      </c>
      <c r="AQ109" s="169">
        <f t="shared" si="75"/>
        <v>0</v>
      </c>
      <c r="AR109" s="169">
        <f t="shared" si="76"/>
        <v>0</v>
      </c>
      <c r="AS109" s="169">
        <f t="shared" si="77"/>
        <v>0</v>
      </c>
      <c r="AT109" s="169">
        <f t="shared" si="78"/>
        <v>0</v>
      </c>
      <c r="AU109" s="169">
        <f t="shared" si="79"/>
        <v>0</v>
      </c>
      <c r="AV109" s="169">
        <f t="shared" si="80"/>
        <v>1</v>
      </c>
      <c r="AW109" s="169">
        <f t="shared" si="81"/>
        <v>1</v>
      </c>
      <c r="AX109" s="169">
        <f t="shared" si="82"/>
        <v>0</v>
      </c>
      <c r="AY109" s="169">
        <f t="shared" si="83"/>
        <v>1</v>
      </c>
      <c r="AZ109" s="169">
        <f t="shared" si="84"/>
        <v>0</v>
      </c>
      <c r="BA109" s="169">
        <f t="shared" si="85"/>
        <v>0</v>
      </c>
      <c r="BB109" s="169">
        <f t="shared" si="86"/>
        <v>1</v>
      </c>
      <c r="BC109" s="169">
        <f t="shared" si="87"/>
        <v>1</v>
      </c>
      <c r="BD109" s="169">
        <f t="shared" si="88"/>
        <v>0</v>
      </c>
      <c r="BE109" s="169">
        <f t="shared" si="89"/>
        <v>0</v>
      </c>
      <c r="BF109" s="169">
        <f t="shared" si="90"/>
        <v>0</v>
      </c>
      <c r="BG109" s="169">
        <f t="shared" si="91"/>
        <v>0</v>
      </c>
      <c r="BH109" s="169">
        <f t="shared" si="92"/>
        <v>0</v>
      </c>
      <c r="BI109" s="169">
        <f t="shared" si="93"/>
        <v>0</v>
      </c>
      <c r="BJ109" s="169">
        <f t="shared" si="94"/>
        <v>0</v>
      </c>
      <c r="BK109" s="167">
        <f t="shared" si="95"/>
        <v>1</v>
      </c>
      <c r="BL109" s="169">
        <f t="shared" si="96"/>
        <v>0</v>
      </c>
      <c r="BM109" s="169">
        <f t="shared" si="97"/>
        <v>1</v>
      </c>
      <c r="BN109" s="169">
        <f t="shared" si="98"/>
        <v>0</v>
      </c>
      <c r="BO109" s="169">
        <f t="shared" si="99"/>
        <v>1</v>
      </c>
      <c r="BP109" s="36">
        <f t="shared" si="100"/>
        <v>0</v>
      </c>
      <c r="BQ109">
        <f t="shared" si="101"/>
        <v>0</v>
      </c>
      <c r="BR109" s="36">
        <f t="shared" si="102"/>
        <v>1</v>
      </c>
      <c r="BS109" s="36" t="e">
        <f t="shared" si="103"/>
        <v>#N/A</v>
      </c>
    </row>
    <row r="110" spans="1:71">
      <c r="A110" s="59">
        <v>93</v>
      </c>
      <c r="B110" s="59">
        <v>22284</v>
      </c>
      <c r="C110" s="160">
        <v>19333332.5650957</v>
      </c>
      <c r="D110" s="59">
        <v>122639991.875</v>
      </c>
      <c r="E110" s="59">
        <v>122639991.875</v>
      </c>
      <c r="F110" s="59">
        <v>-103306659.30990399</v>
      </c>
      <c r="G110" s="59">
        <v>199.99999237060501</v>
      </c>
      <c r="H110" s="59">
        <v>-1665602228.90381</v>
      </c>
      <c r="I110" s="59">
        <v>101</v>
      </c>
      <c r="J110" s="59">
        <v>0</v>
      </c>
      <c r="K110" s="59">
        <v>0</v>
      </c>
      <c r="L110" s="59">
        <v>101</v>
      </c>
      <c r="M110" s="59">
        <v>0</v>
      </c>
      <c r="N110" s="59">
        <v>0</v>
      </c>
      <c r="O110" s="59">
        <v>101</v>
      </c>
      <c r="P110" s="59">
        <v>0</v>
      </c>
      <c r="Q110" s="59">
        <v>0</v>
      </c>
      <c r="R110" s="59">
        <v>2</v>
      </c>
      <c r="S110" s="59">
        <v>1</v>
      </c>
      <c r="T110" s="59">
        <f t="shared" si="53"/>
        <v>0</v>
      </c>
      <c r="U110" s="59">
        <f t="shared" si="54"/>
        <v>0</v>
      </c>
      <c r="V110" s="59">
        <f t="shared" si="55"/>
        <v>0</v>
      </c>
      <c r="W110" s="59">
        <f t="shared" si="56"/>
        <v>0</v>
      </c>
      <c r="X110" s="59">
        <f t="shared" si="57"/>
        <v>0</v>
      </c>
      <c r="Y110" s="59">
        <f t="shared" si="58"/>
        <v>0</v>
      </c>
      <c r="Z110" s="59">
        <f t="shared" si="59"/>
        <v>0</v>
      </c>
      <c r="AA110" s="59">
        <f t="shared" si="60"/>
        <v>0</v>
      </c>
      <c r="AB110" s="59">
        <f t="shared" si="61"/>
        <v>0</v>
      </c>
      <c r="AC110" s="59">
        <f t="shared" si="62"/>
        <v>0</v>
      </c>
      <c r="AD110" s="166">
        <f t="shared" si="104"/>
        <v>3</v>
      </c>
      <c r="AE110" s="169">
        <f t="shared" si="63"/>
        <v>0</v>
      </c>
      <c r="AF110" s="169">
        <f t="shared" si="64"/>
        <v>1</v>
      </c>
      <c r="AG110" s="169">
        <f t="shared" si="65"/>
        <v>0</v>
      </c>
      <c r="AH110" s="169">
        <f t="shared" si="66"/>
        <v>1</v>
      </c>
      <c r="AI110" s="169">
        <f t="shared" si="67"/>
        <v>0</v>
      </c>
      <c r="AJ110" s="169">
        <f t="shared" si="68"/>
        <v>0</v>
      </c>
      <c r="AK110" s="169">
        <f t="shared" si="69"/>
        <v>0</v>
      </c>
      <c r="AL110" s="169">
        <f t="shared" si="70"/>
        <v>1</v>
      </c>
      <c r="AM110" s="169">
        <f t="shared" si="71"/>
        <v>0</v>
      </c>
      <c r="AN110" s="169">
        <f t="shared" si="72"/>
        <v>0</v>
      </c>
      <c r="AO110" s="169">
        <f t="shared" si="73"/>
        <v>1</v>
      </c>
      <c r="AP110" s="169">
        <f t="shared" si="74"/>
        <v>0</v>
      </c>
      <c r="AQ110" s="169">
        <f t="shared" si="75"/>
        <v>0</v>
      </c>
      <c r="AR110" s="169">
        <f t="shared" si="76"/>
        <v>0</v>
      </c>
      <c r="AS110" s="169">
        <f t="shared" si="77"/>
        <v>0</v>
      </c>
      <c r="AT110" s="169">
        <f t="shared" si="78"/>
        <v>0</v>
      </c>
      <c r="AU110" s="169">
        <f t="shared" si="79"/>
        <v>0</v>
      </c>
      <c r="AV110" s="169">
        <f t="shared" si="80"/>
        <v>1</v>
      </c>
      <c r="AW110" s="169">
        <f t="shared" si="81"/>
        <v>0</v>
      </c>
      <c r="AX110" s="169">
        <f t="shared" si="82"/>
        <v>0</v>
      </c>
      <c r="AY110" s="169">
        <f t="shared" si="83"/>
        <v>0</v>
      </c>
      <c r="AZ110" s="169">
        <f t="shared" si="84"/>
        <v>0</v>
      </c>
      <c r="BA110" s="169">
        <f t="shared" si="85"/>
        <v>0</v>
      </c>
      <c r="BB110" s="169">
        <f t="shared" si="86"/>
        <v>1</v>
      </c>
      <c r="BC110" s="169">
        <f t="shared" si="87"/>
        <v>0</v>
      </c>
      <c r="BD110" s="169">
        <f t="shared" si="88"/>
        <v>1</v>
      </c>
      <c r="BE110" s="169">
        <f t="shared" si="89"/>
        <v>0</v>
      </c>
      <c r="BF110" s="169">
        <f t="shared" si="90"/>
        <v>0</v>
      </c>
      <c r="BG110" s="169">
        <f t="shared" si="91"/>
        <v>0</v>
      </c>
      <c r="BH110" s="169">
        <f t="shared" si="92"/>
        <v>0</v>
      </c>
      <c r="BI110" s="169">
        <f t="shared" si="93"/>
        <v>0</v>
      </c>
      <c r="BJ110" s="169">
        <f t="shared" si="94"/>
        <v>0</v>
      </c>
      <c r="BK110" s="167">
        <f t="shared" si="95"/>
        <v>0</v>
      </c>
      <c r="BL110" s="169">
        <f t="shared" si="96"/>
        <v>0</v>
      </c>
      <c r="BM110" s="169">
        <f t="shared" si="97"/>
        <v>1</v>
      </c>
      <c r="BN110" s="169">
        <f t="shared" si="98"/>
        <v>0</v>
      </c>
      <c r="BO110" s="169">
        <f t="shared" si="99"/>
        <v>1</v>
      </c>
      <c r="BP110" s="36">
        <f t="shared" si="100"/>
        <v>1</v>
      </c>
      <c r="BQ110">
        <f t="shared" si="101"/>
        <v>0</v>
      </c>
      <c r="BR110" s="36">
        <f t="shared" si="102"/>
        <v>0</v>
      </c>
      <c r="BS110" t="e">
        <f t="shared" si="103"/>
        <v>#N/A</v>
      </c>
    </row>
    <row r="111" spans="1:71">
      <c r="A111" s="59">
        <v>54</v>
      </c>
      <c r="B111" s="59">
        <v>16171</v>
      </c>
      <c r="C111" s="160">
        <v>19375000.392374899</v>
      </c>
      <c r="D111" s="59">
        <v>3354166.75</v>
      </c>
      <c r="E111" s="59">
        <v>3354166.75</v>
      </c>
      <c r="F111" s="59">
        <v>16020833.642374899</v>
      </c>
      <c r="G111" s="59">
        <v>325</v>
      </c>
      <c r="H111" s="59">
        <v>-530284266.38137197</v>
      </c>
      <c r="I111" s="59">
        <v>0</v>
      </c>
      <c r="J111" s="59">
        <v>0</v>
      </c>
      <c r="K111" s="59">
        <v>0</v>
      </c>
      <c r="L111" s="59">
        <v>405</v>
      </c>
      <c r="M111" s="59">
        <v>801</v>
      </c>
      <c r="N111" s="59">
        <v>0</v>
      </c>
      <c r="O111" s="59">
        <v>0</v>
      </c>
      <c r="P111" s="59">
        <v>0</v>
      </c>
      <c r="Q111" s="59">
        <v>0</v>
      </c>
      <c r="R111" s="59">
        <v>2</v>
      </c>
      <c r="S111" s="59">
        <v>0</v>
      </c>
      <c r="T111" s="59">
        <f t="shared" si="53"/>
        <v>1</v>
      </c>
      <c r="U111" s="59">
        <f t="shared" si="54"/>
        <v>0</v>
      </c>
      <c r="V111" s="59">
        <f t="shared" si="55"/>
        <v>0</v>
      </c>
      <c r="W111" s="59">
        <f t="shared" si="56"/>
        <v>0</v>
      </c>
      <c r="X111" s="59">
        <f t="shared" si="57"/>
        <v>1</v>
      </c>
      <c r="Y111" s="59">
        <f t="shared" si="58"/>
        <v>0</v>
      </c>
      <c r="Z111" s="59">
        <f t="shared" si="59"/>
        <v>0</v>
      </c>
      <c r="AA111" s="59">
        <f t="shared" si="60"/>
        <v>0</v>
      </c>
      <c r="AB111" s="59">
        <f t="shared" si="61"/>
        <v>0</v>
      </c>
      <c r="AC111" s="59">
        <f t="shared" si="62"/>
        <v>0</v>
      </c>
      <c r="AD111" s="166">
        <f t="shared" si="104"/>
        <v>0</v>
      </c>
      <c r="AE111" s="169">
        <f t="shared" si="63"/>
        <v>0</v>
      </c>
      <c r="AF111" s="169">
        <f t="shared" si="64"/>
        <v>0</v>
      </c>
      <c r="AG111" s="169">
        <f t="shared" si="65"/>
        <v>0</v>
      </c>
      <c r="AH111" s="169">
        <f t="shared" si="66"/>
        <v>1</v>
      </c>
      <c r="AI111" s="169">
        <f t="shared" si="67"/>
        <v>0</v>
      </c>
      <c r="AJ111" s="169">
        <f t="shared" si="68"/>
        <v>0</v>
      </c>
      <c r="AK111" s="169">
        <f t="shared" si="69"/>
        <v>0</v>
      </c>
      <c r="AL111" s="169">
        <f t="shared" si="70"/>
        <v>1</v>
      </c>
      <c r="AM111" s="169">
        <f t="shared" si="71"/>
        <v>0</v>
      </c>
      <c r="AN111" s="169">
        <f t="shared" si="72"/>
        <v>0</v>
      </c>
      <c r="AO111" s="169">
        <f t="shared" si="73"/>
        <v>1</v>
      </c>
      <c r="AP111" s="169">
        <f t="shared" si="74"/>
        <v>0</v>
      </c>
      <c r="AQ111" s="169">
        <f t="shared" si="75"/>
        <v>0</v>
      </c>
      <c r="AR111" s="169">
        <f t="shared" si="76"/>
        <v>0</v>
      </c>
      <c r="AS111" s="169">
        <f t="shared" si="77"/>
        <v>0</v>
      </c>
      <c r="AT111" s="169">
        <f t="shared" si="78"/>
        <v>0</v>
      </c>
      <c r="AU111" s="169">
        <f t="shared" si="79"/>
        <v>0</v>
      </c>
      <c r="AV111" s="169">
        <f t="shared" si="80"/>
        <v>1</v>
      </c>
      <c r="AW111" s="169">
        <f t="shared" si="81"/>
        <v>1</v>
      </c>
      <c r="AX111" s="169">
        <f t="shared" si="82"/>
        <v>0</v>
      </c>
      <c r="AY111" s="169">
        <f t="shared" si="83"/>
        <v>1</v>
      </c>
      <c r="AZ111" s="169">
        <f t="shared" si="84"/>
        <v>0</v>
      </c>
      <c r="BA111" s="169">
        <f t="shared" si="85"/>
        <v>1</v>
      </c>
      <c r="BB111" s="169">
        <f t="shared" si="86"/>
        <v>0</v>
      </c>
      <c r="BC111" s="169">
        <f t="shared" si="87"/>
        <v>0</v>
      </c>
      <c r="BD111" s="169">
        <f t="shared" si="88"/>
        <v>1</v>
      </c>
      <c r="BE111" s="169">
        <f t="shared" si="89"/>
        <v>0</v>
      </c>
      <c r="BF111" s="169">
        <f t="shared" si="90"/>
        <v>0</v>
      </c>
      <c r="BG111" s="169">
        <f t="shared" si="91"/>
        <v>0</v>
      </c>
      <c r="BH111" s="169">
        <f t="shared" si="92"/>
        <v>0</v>
      </c>
      <c r="BI111" s="169">
        <f t="shared" si="93"/>
        <v>1</v>
      </c>
      <c r="BJ111" s="169">
        <f t="shared" si="94"/>
        <v>0</v>
      </c>
      <c r="BK111" s="167">
        <f t="shared" si="95"/>
        <v>0</v>
      </c>
      <c r="BL111" s="169">
        <f t="shared" si="96"/>
        <v>0</v>
      </c>
      <c r="BM111" s="169">
        <f t="shared" si="97"/>
        <v>1</v>
      </c>
      <c r="BN111" s="169">
        <f t="shared" si="98"/>
        <v>1</v>
      </c>
      <c r="BO111" s="169">
        <f t="shared" si="99"/>
        <v>0</v>
      </c>
      <c r="BP111" s="36">
        <f t="shared" si="100"/>
        <v>0</v>
      </c>
      <c r="BQ111">
        <f t="shared" si="101"/>
        <v>0</v>
      </c>
      <c r="BR111" s="36">
        <f t="shared" si="102"/>
        <v>1</v>
      </c>
      <c r="BS111" s="36" t="e">
        <f t="shared" si="103"/>
        <v>#N/A</v>
      </c>
    </row>
    <row r="112" spans="1:71">
      <c r="A112" s="59">
        <v>249</v>
      </c>
      <c r="B112" s="59">
        <v>152182</v>
      </c>
      <c r="C112" s="160">
        <v>19846022.751231201</v>
      </c>
      <c r="D112" s="59">
        <v>3011120.75</v>
      </c>
      <c r="E112" s="59">
        <v>3011120.75</v>
      </c>
      <c r="F112" s="59">
        <v>16834902.001231201</v>
      </c>
      <c r="G112" s="59">
        <v>25.662960052490199</v>
      </c>
      <c r="H112" s="59">
        <v>-3841473552.8866401</v>
      </c>
      <c r="I112" s="59">
        <v>0</v>
      </c>
      <c r="J112" s="59">
        <v>0</v>
      </c>
      <c r="K112" s="59">
        <v>0</v>
      </c>
      <c r="L112" s="59">
        <v>101</v>
      </c>
      <c r="M112" s="59">
        <v>0</v>
      </c>
      <c r="N112" s="59">
        <v>0</v>
      </c>
      <c r="O112" s="59">
        <v>0</v>
      </c>
      <c r="P112" s="59">
        <v>0</v>
      </c>
      <c r="Q112" s="59">
        <v>0</v>
      </c>
      <c r="R112" s="59">
        <v>2</v>
      </c>
      <c r="S112" s="59">
        <v>1</v>
      </c>
      <c r="T112" s="59">
        <f t="shared" si="53"/>
        <v>0</v>
      </c>
      <c r="U112" s="59">
        <f t="shared" si="54"/>
        <v>0</v>
      </c>
      <c r="V112" s="59">
        <f t="shared" si="55"/>
        <v>0</v>
      </c>
      <c r="W112" s="59">
        <f t="shared" si="56"/>
        <v>0</v>
      </c>
      <c r="X112" s="59">
        <f t="shared" si="57"/>
        <v>0</v>
      </c>
      <c r="Y112" s="59">
        <f t="shared" si="58"/>
        <v>0</v>
      </c>
      <c r="Z112" s="59">
        <f t="shared" si="59"/>
        <v>0</v>
      </c>
      <c r="AA112" s="59">
        <f t="shared" si="60"/>
        <v>0</v>
      </c>
      <c r="AB112" s="59">
        <f t="shared" si="61"/>
        <v>0</v>
      </c>
      <c r="AC112" s="59">
        <f t="shared" si="62"/>
        <v>0</v>
      </c>
      <c r="AD112" s="166">
        <f t="shared" si="104"/>
        <v>1</v>
      </c>
      <c r="AE112" s="169">
        <f t="shared" si="63"/>
        <v>1</v>
      </c>
      <c r="AF112" s="169">
        <f t="shared" si="64"/>
        <v>0</v>
      </c>
      <c r="AG112" s="169">
        <f t="shared" si="65"/>
        <v>0</v>
      </c>
      <c r="AH112" s="169">
        <f t="shared" si="66"/>
        <v>1</v>
      </c>
      <c r="AI112" s="169">
        <f t="shared" si="67"/>
        <v>0</v>
      </c>
      <c r="AJ112" s="169">
        <f t="shared" si="68"/>
        <v>0</v>
      </c>
      <c r="AK112" s="169">
        <f t="shared" si="69"/>
        <v>0</v>
      </c>
      <c r="AL112" s="169">
        <f t="shared" si="70"/>
        <v>1</v>
      </c>
      <c r="AM112" s="169">
        <f t="shared" si="71"/>
        <v>0</v>
      </c>
      <c r="AN112" s="169">
        <f t="shared" si="72"/>
        <v>0</v>
      </c>
      <c r="AO112" s="169">
        <f t="shared" si="73"/>
        <v>1</v>
      </c>
      <c r="AP112" s="169">
        <f t="shared" si="74"/>
        <v>0</v>
      </c>
      <c r="AQ112" s="169">
        <f t="shared" si="75"/>
        <v>0</v>
      </c>
      <c r="AR112" s="169">
        <f t="shared" si="76"/>
        <v>0</v>
      </c>
      <c r="AS112" s="169">
        <f t="shared" si="77"/>
        <v>0</v>
      </c>
      <c r="AT112" s="169">
        <f t="shared" si="78"/>
        <v>0</v>
      </c>
      <c r="AU112" s="169">
        <f t="shared" si="79"/>
        <v>0</v>
      </c>
      <c r="AV112" s="169">
        <f t="shared" si="80"/>
        <v>1</v>
      </c>
      <c r="AW112" s="169">
        <f t="shared" si="81"/>
        <v>0</v>
      </c>
      <c r="AX112" s="169">
        <f t="shared" si="82"/>
        <v>0</v>
      </c>
      <c r="AY112" s="169">
        <f t="shared" si="83"/>
        <v>0</v>
      </c>
      <c r="AZ112" s="169">
        <f t="shared" si="84"/>
        <v>0</v>
      </c>
      <c r="BA112" s="169">
        <f t="shared" si="85"/>
        <v>0</v>
      </c>
      <c r="BB112" s="169">
        <f t="shared" si="86"/>
        <v>1</v>
      </c>
      <c r="BC112" s="169">
        <f t="shared" si="87"/>
        <v>0</v>
      </c>
      <c r="BD112" s="169">
        <f t="shared" si="88"/>
        <v>1</v>
      </c>
      <c r="BE112" s="169">
        <f t="shared" si="89"/>
        <v>0</v>
      </c>
      <c r="BF112" s="169">
        <f t="shared" si="90"/>
        <v>0</v>
      </c>
      <c r="BG112" s="169">
        <f t="shared" si="91"/>
        <v>0</v>
      </c>
      <c r="BH112" s="169">
        <f t="shared" si="92"/>
        <v>0</v>
      </c>
      <c r="BI112" s="169">
        <f t="shared" si="93"/>
        <v>0</v>
      </c>
      <c r="BJ112" s="169">
        <f t="shared" si="94"/>
        <v>0</v>
      </c>
      <c r="BK112" s="167">
        <f t="shared" si="95"/>
        <v>0</v>
      </c>
      <c r="BL112" s="169">
        <f t="shared" si="96"/>
        <v>0</v>
      </c>
      <c r="BM112" s="169">
        <f t="shared" si="97"/>
        <v>1</v>
      </c>
      <c r="BN112" s="169">
        <f t="shared" si="98"/>
        <v>0</v>
      </c>
      <c r="BO112" s="169">
        <f t="shared" si="99"/>
        <v>1</v>
      </c>
      <c r="BP112" s="36">
        <f t="shared" si="100"/>
        <v>1</v>
      </c>
      <c r="BQ112">
        <f t="shared" si="101"/>
        <v>0</v>
      </c>
      <c r="BR112" s="36">
        <f t="shared" si="102"/>
        <v>0</v>
      </c>
      <c r="BS112" t="e">
        <f t="shared" si="103"/>
        <v>#N/A</v>
      </c>
    </row>
    <row r="113" spans="1:71">
      <c r="A113" s="59">
        <v>96</v>
      </c>
      <c r="B113" s="59">
        <v>23122</v>
      </c>
      <c r="C113" s="160">
        <v>19890110.293976199</v>
      </c>
      <c r="D113" s="59">
        <v>33412088.5</v>
      </c>
      <c r="E113" s="59">
        <v>33412088.5</v>
      </c>
      <c r="F113" s="59">
        <v>-13521978.206023799</v>
      </c>
      <c r="G113" s="59">
        <v>219.780223846436</v>
      </c>
      <c r="H113" s="59">
        <v>-1662641763.80335</v>
      </c>
      <c r="I113" s="59">
        <v>402</v>
      </c>
      <c r="J113" s="59">
        <v>0</v>
      </c>
      <c r="K113" s="59">
        <v>0</v>
      </c>
      <c r="L113" s="59">
        <v>402</v>
      </c>
      <c r="M113" s="59">
        <v>0</v>
      </c>
      <c r="N113" s="59">
        <v>0</v>
      </c>
      <c r="O113" s="59">
        <v>0</v>
      </c>
      <c r="P113" s="59">
        <v>0</v>
      </c>
      <c r="Q113" s="59">
        <v>0</v>
      </c>
      <c r="R113" s="59">
        <v>2</v>
      </c>
      <c r="S113" s="59">
        <v>0</v>
      </c>
      <c r="T113" s="59">
        <f t="shared" si="53"/>
        <v>2</v>
      </c>
      <c r="U113" s="59">
        <f t="shared" si="54"/>
        <v>0</v>
      </c>
      <c r="V113" s="59">
        <f t="shared" si="55"/>
        <v>0</v>
      </c>
      <c r="W113" s="59">
        <f t="shared" si="56"/>
        <v>0</v>
      </c>
      <c r="X113" s="59">
        <f t="shared" si="57"/>
        <v>0</v>
      </c>
      <c r="Y113" s="59">
        <f t="shared" si="58"/>
        <v>0</v>
      </c>
      <c r="Z113" s="59">
        <f t="shared" si="59"/>
        <v>0</v>
      </c>
      <c r="AA113" s="59">
        <f t="shared" si="60"/>
        <v>0</v>
      </c>
      <c r="AB113" s="59">
        <f t="shared" si="61"/>
        <v>0</v>
      </c>
      <c r="AC113" s="59">
        <f t="shared" si="62"/>
        <v>0</v>
      </c>
      <c r="AD113" s="166">
        <f t="shared" si="104"/>
        <v>0</v>
      </c>
      <c r="AE113" s="169">
        <f t="shared" si="63"/>
        <v>0</v>
      </c>
      <c r="AF113" s="169">
        <f t="shared" si="64"/>
        <v>0</v>
      </c>
      <c r="AG113" s="169">
        <f t="shared" si="65"/>
        <v>0</v>
      </c>
      <c r="AH113" s="169">
        <f t="shared" si="66"/>
        <v>1</v>
      </c>
      <c r="AI113" s="169">
        <f t="shared" si="67"/>
        <v>0</v>
      </c>
      <c r="AJ113" s="169">
        <f t="shared" si="68"/>
        <v>0</v>
      </c>
      <c r="AK113" s="169">
        <f t="shared" si="69"/>
        <v>0</v>
      </c>
      <c r="AL113" s="169">
        <f t="shared" si="70"/>
        <v>1</v>
      </c>
      <c r="AM113" s="169">
        <f t="shared" si="71"/>
        <v>0</v>
      </c>
      <c r="AN113" s="169">
        <f t="shared" si="72"/>
        <v>0</v>
      </c>
      <c r="AO113" s="169">
        <f t="shared" si="73"/>
        <v>1</v>
      </c>
      <c r="AP113" s="169">
        <f t="shared" si="74"/>
        <v>0</v>
      </c>
      <c r="AQ113" s="169">
        <f t="shared" si="75"/>
        <v>0</v>
      </c>
      <c r="AR113" s="169">
        <f t="shared" si="76"/>
        <v>0</v>
      </c>
      <c r="AS113" s="169">
        <f t="shared" si="77"/>
        <v>0</v>
      </c>
      <c r="AT113" s="169">
        <f t="shared" si="78"/>
        <v>0</v>
      </c>
      <c r="AU113" s="169">
        <f t="shared" si="79"/>
        <v>0</v>
      </c>
      <c r="AV113" s="169">
        <f t="shared" si="80"/>
        <v>1</v>
      </c>
      <c r="AW113" s="169">
        <f t="shared" si="81"/>
        <v>1</v>
      </c>
      <c r="AX113" s="169">
        <f t="shared" si="82"/>
        <v>1</v>
      </c>
      <c r="AY113" s="169">
        <f t="shared" si="83"/>
        <v>0</v>
      </c>
      <c r="AZ113" s="169">
        <f t="shared" si="84"/>
        <v>0</v>
      </c>
      <c r="BA113" s="169">
        <f t="shared" si="85"/>
        <v>0</v>
      </c>
      <c r="BB113" s="169">
        <f t="shared" si="86"/>
        <v>1</v>
      </c>
      <c r="BC113" s="169">
        <f t="shared" si="87"/>
        <v>0</v>
      </c>
      <c r="BD113" s="169">
        <f t="shared" si="88"/>
        <v>1</v>
      </c>
      <c r="BE113" s="169">
        <f t="shared" si="89"/>
        <v>0</v>
      </c>
      <c r="BF113" s="169">
        <f t="shared" si="90"/>
        <v>0</v>
      </c>
      <c r="BG113" s="169">
        <f t="shared" si="91"/>
        <v>0</v>
      </c>
      <c r="BH113" s="169">
        <f t="shared" si="92"/>
        <v>0</v>
      </c>
      <c r="BI113" s="169">
        <f t="shared" si="93"/>
        <v>0</v>
      </c>
      <c r="BJ113" s="169">
        <f t="shared" si="94"/>
        <v>0</v>
      </c>
      <c r="BK113" s="167">
        <f t="shared" si="95"/>
        <v>1</v>
      </c>
      <c r="BL113" s="169">
        <f t="shared" si="96"/>
        <v>0</v>
      </c>
      <c r="BM113" s="169">
        <f t="shared" si="97"/>
        <v>1</v>
      </c>
      <c r="BN113" s="169">
        <f t="shared" si="98"/>
        <v>1</v>
      </c>
      <c r="BO113" s="169">
        <f t="shared" si="99"/>
        <v>0</v>
      </c>
      <c r="BP113" s="36">
        <f t="shared" si="100"/>
        <v>0</v>
      </c>
      <c r="BQ113">
        <f t="shared" si="101"/>
        <v>0</v>
      </c>
      <c r="BR113" s="36">
        <f t="shared" si="102"/>
        <v>1</v>
      </c>
      <c r="BS113" s="36" t="e">
        <f t="shared" si="103"/>
        <v>#N/A</v>
      </c>
    </row>
    <row r="114" spans="1:71">
      <c r="A114" s="59">
        <v>49</v>
      </c>
      <c r="B114" s="59">
        <v>16121</v>
      </c>
      <c r="C114" s="160">
        <v>20000000</v>
      </c>
      <c r="D114" s="59">
        <v>12560000</v>
      </c>
      <c r="E114" s="59">
        <v>15635000</v>
      </c>
      <c r="F114" s="59">
        <v>4365000</v>
      </c>
      <c r="G114" s="59">
        <v>75</v>
      </c>
      <c r="H114" s="59">
        <v>-453140099.10821903</v>
      </c>
      <c r="I114" s="59">
        <v>0</v>
      </c>
      <c r="J114" s="59">
        <v>0</v>
      </c>
      <c r="K114" s="59">
        <v>0</v>
      </c>
      <c r="L114" s="59">
        <v>415</v>
      </c>
      <c r="M114" s="59">
        <v>405</v>
      </c>
      <c r="N114" s="59">
        <v>801</v>
      </c>
      <c r="O114" s="59">
        <v>0</v>
      </c>
      <c r="P114" s="59">
        <v>0</v>
      </c>
      <c r="Q114" s="59">
        <v>0</v>
      </c>
      <c r="R114" s="59">
        <v>1</v>
      </c>
      <c r="S114" s="59">
        <v>0</v>
      </c>
      <c r="T114" s="59">
        <f t="shared" si="53"/>
        <v>1</v>
      </c>
      <c r="U114" s="59">
        <f t="shared" si="54"/>
        <v>0</v>
      </c>
      <c r="V114" s="59">
        <f t="shared" si="55"/>
        <v>0</v>
      </c>
      <c r="W114" s="59">
        <f t="shared" si="56"/>
        <v>1</v>
      </c>
      <c r="X114" s="59">
        <f t="shared" si="57"/>
        <v>1</v>
      </c>
      <c r="Y114" s="59">
        <f t="shared" si="58"/>
        <v>0</v>
      </c>
      <c r="Z114" s="59">
        <f t="shared" si="59"/>
        <v>0</v>
      </c>
      <c r="AA114" s="59">
        <f t="shared" si="60"/>
        <v>0</v>
      </c>
      <c r="AB114" s="59">
        <f t="shared" si="61"/>
        <v>0</v>
      </c>
      <c r="AC114" s="59">
        <f t="shared" si="62"/>
        <v>0</v>
      </c>
      <c r="AD114" s="166">
        <f t="shared" si="104"/>
        <v>0</v>
      </c>
      <c r="AE114" s="169">
        <f t="shared" si="63"/>
        <v>0</v>
      </c>
      <c r="AF114" s="169">
        <f t="shared" si="64"/>
        <v>0</v>
      </c>
      <c r="AG114" s="169">
        <f t="shared" si="65"/>
        <v>0</v>
      </c>
      <c r="AH114" s="169">
        <f t="shared" si="66"/>
        <v>1</v>
      </c>
      <c r="AI114" s="169">
        <f t="shared" si="67"/>
        <v>0</v>
      </c>
      <c r="AJ114" s="169">
        <f t="shared" si="68"/>
        <v>0</v>
      </c>
      <c r="AK114" s="169">
        <f t="shared" si="69"/>
        <v>0</v>
      </c>
      <c r="AL114" s="169">
        <f t="shared" si="70"/>
        <v>1</v>
      </c>
      <c r="AM114" s="169">
        <f t="shared" si="71"/>
        <v>0</v>
      </c>
      <c r="AN114" s="169">
        <f t="shared" si="72"/>
        <v>0</v>
      </c>
      <c r="AO114" s="169">
        <f t="shared" si="73"/>
        <v>1</v>
      </c>
      <c r="AP114" s="169">
        <f t="shared" si="74"/>
        <v>0</v>
      </c>
      <c r="AQ114" s="169">
        <f t="shared" si="75"/>
        <v>0</v>
      </c>
      <c r="AR114" s="169">
        <f t="shared" si="76"/>
        <v>0</v>
      </c>
      <c r="AS114" s="169">
        <f t="shared" si="77"/>
        <v>0</v>
      </c>
      <c r="AT114" s="169">
        <f t="shared" si="78"/>
        <v>0</v>
      </c>
      <c r="AU114" s="169">
        <f t="shared" si="79"/>
        <v>0</v>
      </c>
      <c r="AV114" s="169">
        <f t="shared" si="80"/>
        <v>1</v>
      </c>
      <c r="AW114" s="169">
        <f t="shared" si="81"/>
        <v>1</v>
      </c>
      <c r="AX114" s="169">
        <f t="shared" si="82"/>
        <v>0</v>
      </c>
      <c r="AY114" s="169">
        <f t="shared" si="83"/>
        <v>1</v>
      </c>
      <c r="AZ114" s="169">
        <f t="shared" si="84"/>
        <v>0</v>
      </c>
      <c r="BA114" s="169">
        <f t="shared" si="85"/>
        <v>1</v>
      </c>
      <c r="BB114" s="169">
        <f t="shared" si="86"/>
        <v>0</v>
      </c>
      <c r="BC114" s="169">
        <f t="shared" si="87"/>
        <v>1</v>
      </c>
      <c r="BD114" s="169">
        <f t="shared" si="88"/>
        <v>0</v>
      </c>
      <c r="BE114" s="169">
        <f t="shared" si="89"/>
        <v>0</v>
      </c>
      <c r="BF114" s="169">
        <f t="shared" si="90"/>
        <v>0</v>
      </c>
      <c r="BG114" s="169">
        <f t="shared" si="91"/>
        <v>0</v>
      </c>
      <c r="BH114" s="169">
        <f t="shared" si="92"/>
        <v>1</v>
      </c>
      <c r="BI114" s="169">
        <f t="shared" si="93"/>
        <v>0</v>
      </c>
      <c r="BJ114" s="169">
        <f t="shared" si="94"/>
        <v>0</v>
      </c>
      <c r="BK114" s="167">
        <f t="shared" si="95"/>
        <v>0</v>
      </c>
      <c r="BL114" s="169">
        <f t="shared" si="96"/>
        <v>1</v>
      </c>
      <c r="BM114" s="169">
        <f t="shared" si="97"/>
        <v>0</v>
      </c>
      <c r="BN114" s="169">
        <f t="shared" si="98"/>
        <v>1</v>
      </c>
      <c r="BO114" s="169">
        <f t="shared" si="99"/>
        <v>0</v>
      </c>
      <c r="BP114" s="36">
        <f t="shared" si="100"/>
        <v>0</v>
      </c>
      <c r="BQ114">
        <f t="shared" si="101"/>
        <v>0</v>
      </c>
      <c r="BR114" s="36">
        <f t="shared" si="102"/>
        <v>1</v>
      </c>
      <c r="BS114" s="36" t="e">
        <f t="shared" si="103"/>
        <v>#N/A</v>
      </c>
    </row>
    <row r="115" spans="1:71">
      <c r="A115" s="59">
        <v>233</v>
      </c>
      <c r="B115" s="59">
        <v>151231</v>
      </c>
      <c r="C115" s="160">
        <v>20192857.056886598</v>
      </c>
      <c r="D115" s="59">
        <v>13014286</v>
      </c>
      <c r="E115" s="59">
        <v>14050000.25</v>
      </c>
      <c r="F115" s="59">
        <v>6142856.8068865696</v>
      </c>
      <c r="G115" s="59">
        <v>57.1428575515747</v>
      </c>
      <c r="H115" s="59">
        <v>-3740319695.8764701</v>
      </c>
      <c r="I115" s="59">
        <v>0</v>
      </c>
      <c r="J115" s="59">
        <v>0</v>
      </c>
      <c r="K115" s="59">
        <v>0</v>
      </c>
      <c r="L115" s="59">
        <v>101</v>
      </c>
      <c r="M115" s="59">
        <v>0</v>
      </c>
      <c r="N115" s="59">
        <v>0</v>
      </c>
      <c r="O115" s="59">
        <v>417</v>
      </c>
      <c r="P115" s="59">
        <v>0</v>
      </c>
      <c r="Q115" s="59">
        <v>0</v>
      </c>
      <c r="R115" s="59">
        <v>2</v>
      </c>
      <c r="S115" s="59">
        <v>0</v>
      </c>
      <c r="T115" s="59">
        <f t="shared" si="53"/>
        <v>1</v>
      </c>
      <c r="U115" s="59">
        <f t="shared" si="54"/>
        <v>0</v>
      </c>
      <c r="V115" s="59">
        <f t="shared" si="55"/>
        <v>0</v>
      </c>
      <c r="W115" s="59">
        <f t="shared" si="56"/>
        <v>0</v>
      </c>
      <c r="X115" s="59">
        <f t="shared" si="57"/>
        <v>0</v>
      </c>
      <c r="Y115" s="59">
        <f t="shared" si="58"/>
        <v>0</v>
      </c>
      <c r="Z115" s="59">
        <f t="shared" si="59"/>
        <v>0</v>
      </c>
      <c r="AA115" s="59">
        <f t="shared" si="60"/>
        <v>0</v>
      </c>
      <c r="AB115" s="59">
        <f t="shared" si="61"/>
        <v>0</v>
      </c>
      <c r="AC115" s="59">
        <f t="shared" si="62"/>
        <v>0</v>
      </c>
      <c r="AD115" s="166">
        <f t="shared" si="104"/>
        <v>1</v>
      </c>
      <c r="AE115" s="169">
        <f t="shared" si="63"/>
        <v>1</v>
      </c>
      <c r="AF115" s="169">
        <f t="shared" si="64"/>
        <v>0</v>
      </c>
      <c r="AG115" s="169">
        <f t="shared" si="65"/>
        <v>0</v>
      </c>
      <c r="AH115" s="169">
        <f t="shared" si="66"/>
        <v>1</v>
      </c>
      <c r="AI115" s="169">
        <f t="shared" si="67"/>
        <v>1</v>
      </c>
      <c r="AJ115" s="169">
        <f t="shared" si="68"/>
        <v>0</v>
      </c>
      <c r="AK115" s="169">
        <f t="shared" si="69"/>
        <v>0</v>
      </c>
      <c r="AL115" s="169">
        <f t="shared" si="70"/>
        <v>0</v>
      </c>
      <c r="AM115" s="169">
        <f t="shared" si="71"/>
        <v>0</v>
      </c>
      <c r="AN115" s="169">
        <f t="shared" si="72"/>
        <v>0</v>
      </c>
      <c r="AO115" s="169">
        <f t="shared" si="73"/>
        <v>1</v>
      </c>
      <c r="AP115" s="169">
        <f t="shared" si="74"/>
        <v>0</v>
      </c>
      <c r="AQ115" s="169">
        <f t="shared" si="75"/>
        <v>0</v>
      </c>
      <c r="AR115" s="169">
        <f t="shared" si="76"/>
        <v>0</v>
      </c>
      <c r="AS115" s="169">
        <f t="shared" si="77"/>
        <v>0</v>
      </c>
      <c r="AT115" s="169">
        <f t="shared" si="78"/>
        <v>0</v>
      </c>
      <c r="AU115" s="169">
        <f t="shared" si="79"/>
        <v>0</v>
      </c>
      <c r="AV115" s="169">
        <f t="shared" si="80"/>
        <v>1</v>
      </c>
      <c r="AW115" s="169">
        <f t="shared" si="81"/>
        <v>1</v>
      </c>
      <c r="AX115" s="169">
        <f t="shared" si="82"/>
        <v>0</v>
      </c>
      <c r="AY115" s="169">
        <f t="shared" si="83"/>
        <v>1</v>
      </c>
      <c r="AZ115" s="169">
        <f t="shared" si="84"/>
        <v>1</v>
      </c>
      <c r="BA115" s="169">
        <f t="shared" si="85"/>
        <v>0</v>
      </c>
      <c r="BB115" s="169">
        <f t="shared" si="86"/>
        <v>1</v>
      </c>
      <c r="BC115" s="169">
        <f t="shared" si="87"/>
        <v>0</v>
      </c>
      <c r="BD115" s="169">
        <f t="shared" si="88"/>
        <v>1</v>
      </c>
      <c r="BE115" s="169">
        <f t="shared" si="89"/>
        <v>0</v>
      </c>
      <c r="BF115" s="169">
        <f t="shared" si="90"/>
        <v>1</v>
      </c>
      <c r="BG115" s="169">
        <f t="shared" si="91"/>
        <v>0</v>
      </c>
      <c r="BH115" s="169">
        <f t="shared" si="92"/>
        <v>0</v>
      </c>
      <c r="BI115" s="169">
        <f t="shared" si="93"/>
        <v>0</v>
      </c>
      <c r="BJ115" s="169">
        <f t="shared" si="94"/>
        <v>0</v>
      </c>
      <c r="BK115" s="167">
        <f t="shared" si="95"/>
        <v>0</v>
      </c>
      <c r="BL115" s="169">
        <f t="shared" si="96"/>
        <v>0</v>
      </c>
      <c r="BM115" s="169">
        <f t="shared" si="97"/>
        <v>1</v>
      </c>
      <c r="BN115" s="169">
        <f t="shared" si="98"/>
        <v>1</v>
      </c>
      <c r="BO115" s="169">
        <f t="shared" si="99"/>
        <v>0</v>
      </c>
      <c r="BP115" s="36">
        <f t="shared" si="100"/>
        <v>1</v>
      </c>
      <c r="BQ115">
        <f t="shared" si="101"/>
        <v>0</v>
      </c>
      <c r="BR115" s="36">
        <f t="shared" si="102"/>
        <v>2</v>
      </c>
      <c r="BS115" s="36" t="e">
        <f t="shared" si="103"/>
        <v>#N/A</v>
      </c>
    </row>
    <row r="116" spans="1:71">
      <c r="A116" s="59">
        <v>441</v>
      </c>
      <c r="B116" s="59">
        <v>242401</v>
      </c>
      <c r="C116" s="160">
        <v>20300000.453740399</v>
      </c>
      <c r="D116" s="59">
        <v>5300000</v>
      </c>
      <c r="E116" s="59">
        <v>5300000</v>
      </c>
      <c r="F116" s="59">
        <v>15000000.453740399</v>
      </c>
      <c r="G116" s="59">
        <v>0</v>
      </c>
      <c r="H116" s="59">
        <v>-6794998561.3886995</v>
      </c>
      <c r="I116" s="59">
        <v>101</v>
      </c>
      <c r="J116" s="59">
        <v>0</v>
      </c>
      <c r="K116" s="59">
        <v>0</v>
      </c>
      <c r="L116" s="59">
        <v>101</v>
      </c>
      <c r="M116" s="59">
        <v>0</v>
      </c>
      <c r="N116" s="59">
        <v>0</v>
      </c>
      <c r="O116" s="59">
        <v>0</v>
      </c>
      <c r="P116" s="59">
        <v>0</v>
      </c>
      <c r="Q116" s="59">
        <v>0</v>
      </c>
      <c r="R116" s="59">
        <v>1</v>
      </c>
      <c r="S116" s="59">
        <v>1</v>
      </c>
      <c r="T116" s="59">
        <f t="shared" si="53"/>
        <v>0</v>
      </c>
      <c r="U116" s="59">
        <f t="shared" si="54"/>
        <v>0</v>
      </c>
      <c r="V116" s="59">
        <f t="shared" si="55"/>
        <v>0</v>
      </c>
      <c r="W116" s="59">
        <f t="shared" si="56"/>
        <v>0</v>
      </c>
      <c r="X116" s="59">
        <f t="shared" si="57"/>
        <v>0</v>
      </c>
      <c r="Y116" s="59">
        <f t="shared" si="58"/>
        <v>0</v>
      </c>
      <c r="Z116" s="59">
        <f t="shared" si="59"/>
        <v>0</v>
      </c>
      <c r="AA116" s="59">
        <f t="shared" si="60"/>
        <v>0</v>
      </c>
      <c r="AB116" s="59">
        <f t="shared" si="61"/>
        <v>0</v>
      </c>
      <c r="AC116" s="59">
        <f t="shared" si="62"/>
        <v>0</v>
      </c>
      <c r="AD116" s="166">
        <f t="shared" si="104"/>
        <v>2</v>
      </c>
      <c r="AE116" s="169">
        <f t="shared" si="63"/>
        <v>0</v>
      </c>
      <c r="AF116" s="169">
        <f t="shared" si="64"/>
        <v>1</v>
      </c>
      <c r="AG116" s="169">
        <f t="shared" si="65"/>
        <v>0</v>
      </c>
      <c r="AH116" s="169">
        <f t="shared" si="66"/>
        <v>1</v>
      </c>
      <c r="AI116" s="169">
        <f t="shared" si="67"/>
        <v>0</v>
      </c>
      <c r="AJ116" s="169">
        <f t="shared" si="68"/>
        <v>0</v>
      </c>
      <c r="AK116" s="169">
        <f t="shared" si="69"/>
        <v>0</v>
      </c>
      <c r="AL116" s="169">
        <f t="shared" si="70"/>
        <v>1</v>
      </c>
      <c r="AM116" s="169">
        <f t="shared" si="71"/>
        <v>0</v>
      </c>
      <c r="AN116" s="169">
        <f t="shared" si="72"/>
        <v>0</v>
      </c>
      <c r="AO116" s="169">
        <f t="shared" si="73"/>
        <v>1</v>
      </c>
      <c r="AP116" s="169">
        <f t="shared" si="74"/>
        <v>0</v>
      </c>
      <c r="AQ116" s="169">
        <f t="shared" si="75"/>
        <v>0</v>
      </c>
      <c r="AR116" s="169">
        <f t="shared" si="76"/>
        <v>0</v>
      </c>
      <c r="AS116" s="169">
        <f t="shared" si="77"/>
        <v>0</v>
      </c>
      <c r="AT116" s="169">
        <f t="shared" si="78"/>
        <v>0</v>
      </c>
      <c r="AU116" s="169">
        <f t="shared" si="79"/>
        <v>0</v>
      </c>
      <c r="AV116" s="169">
        <f t="shared" si="80"/>
        <v>1</v>
      </c>
      <c r="AW116" s="169">
        <f t="shared" si="81"/>
        <v>0</v>
      </c>
      <c r="AX116" s="169">
        <f t="shared" si="82"/>
        <v>0</v>
      </c>
      <c r="AY116" s="169">
        <f t="shared" si="83"/>
        <v>0</v>
      </c>
      <c r="AZ116" s="169">
        <f t="shared" si="84"/>
        <v>0</v>
      </c>
      <c r="BA116" s="169">
        <f t="shared" si="85"/>
        <v>0</v>
      </c>
      <c r="BB116" s="169">
        <f t="shared" si="86"/>
        <v>1</v>
      </c>
      <c r="BC116" s="169">
        <f t="shared" si="87"/>
        <v>0</v>
      </c>
      <c r="BD116" s="169">
        <f t="shared" si="88"/>
        <v>1</v>
      </c>
      <c r="BE116" s="169">
        <f t="shared" si="89"/>
        <v>0</v>
      </c>
      <c r="BF116" s="169">
        <f t="shared" si="90"/>
        <v>0</v>
      </c>
      <c r="BG116" s="169">
        <f t="shared" si="91"/>
        <v>0</v>
      </c>
      <c r="BH116" s="169">
        <f t="shared" si="92"/>
        <v>0</v>
      </c>
      <c r="BI116" s="169">
        <f t="shared" si="93"/>
        <v>0</v>
      </c>
      <c r="BJ116" s="169">
        <f t="shared" si="94"/>
        <v>0</v>
      </c>
      <c r="BK116" s="167">
        <f t="shared" si="95"/>
        <v>0</v>
      </c>
      <c r="BL116" s="169">
        <f t="shared" si="96"/>
        <v>1</v>
      </c>
      <c r="BM116" s="169">
        <f t="shared" si="97"/>
        <v>0</v>
      </c>
      <c r="BN116" s="169">
        <f t="shared" si="98"/>
        <v>0</v>
      </c>
      <c r="BO116" s="169">
        <f t="shared" si="99"/>
        <v>1</v>
      </c>
      <c r="BP116" s="36">
        <f t="shared" si="100"/>
        <v>1</v>
      </c>
      <c r="BQ116">
        <f t="shared" si="101"/>
        <v>0</v>
      </c>
      <c r="BR116" s="36">
        <f t="shared" si="102"/>
        <v>0</v>
      </c>
      <c r="BS116" t="e">
        <f t="shared" si="103"/>
        <v>#N/A</v>
      </c>
    </row>
    <row r="117" spans="1:71">
      <c r="A117" s="59">
        <v>360</v>
      </c>
      <c r="B117" s="59">
        <v>212211</v>
      </c>
      <c r="C117" s="160">
        <v>20357142.770472798</v>
      </c>
      <c r="D117" s="59">
        <v>41964284</v>
      </c>
      <c r="E117" s="59">
        <v>41964284</v>
      </c>
      <c r="F117" s="59">
        <v>-21607141.229527202</v>
      </c>
      <c r="G117" s="59">
        <v>785.71429443359398</v>
      </c>
      <c r="H117" s="59">
        <v>-5412781070.5608301</v>
      </c>
      <c r="I117" s="59">
        <v>0</v>
      </c>
      <c r="J117" s="59">
        <v>0</v>
      </c>
      <c r="K117" s="59">
        <v>0</v>
      </c>
      <c r="L117" s="59">
        <v>406</v>
      </c>
      <c r="M117" s="59">
        <v>417</v>
      </c>
      <c r="N117" s="59">
        <v>413</v>
      </c>
      <c r="O117" s="59">
        <v>0</v>
      </c>
      <c r="P117" s="59">
        <v>0</v>
      </c>
      <c r="Q117" s="59">
        <v>0</v>
      </c>
      <c r="R117" s="59">
        <v>2</v>
      </c>
      <c r="S117" s="59">
        <v>0</v>
      </c>
      <c r="T117" s="59">
        <f t="shared" si="53"/>
        <v>1</v>
      </c>
      <c r="U117" s="59">
        <f t="shared" si="54"/>
        <v>0</v>
      </c>
      <c r="V117" s="59">
        <f t="shared" si="55"/>
        <v>0</v>
      </c>
      <c r="W117" s="59">
        <f t="shared" si="56"/>
        <v>2</v>
      </c>
      <c r="X117" s="59">
        <f t="shared" si="57"/>
        <v>0</v>
      </c>
      <c r="Y117" s="59">
        <f t="shared" si="58"/>
        <v>0</v>
      </c>
      <c r="Z117" s="59">
        <f t="shared" si="59"/>
        <v>0</v>
      </c>
      <c r="AA117" s="59">
        <f t="shared" si="60"/>
        <v>0</v>
      </c>
      <c r="AB117" s="59">
        <f t="shared" si="61"/>
        <v>0</v>
      </c>
      <c r="AC117" s="59">
        <f t="shared" si="62"/>
        <v>0</v>
      </c>
      <c r="AD117" s="166">
        <f t="shared" si="104"/>
        <v>0</v>
      </c>
      <c r="AE117" s="169">
        <f t="shared" si="63"/>
        <v>0</v>
      </c>
      <c r="AF117" s="169">
        <f t="shared" si="64"/>
        <v>0</v>
      </c>
      <c r="AG117" s="169">
        <f t="shared" si="65"/>
        <v>0</v>
      </c>
      <c r="AH117" s="169">
        <f t="shared" si="66"/>
        <v>1</v>
      </c>
      <c r="AI117" s="169">
        <f t="shared" si="67"/>
        <v>0</v>
      </c>
      <c r="AJ117" s="169">
        <f t="shared" si="68"/>
        <v>0</v>
      </c>
      <c r="AK117" s="169">
        <f t="shared" si="69"/>
        <v>0</v>
      </c>
      <c r="AL117" s="169">
        <f t="shared" si="70"/>
        <v>1</v>
      </c>
      <c r="AM117" s="169">
        <f t="shared" si="71"/>
        <v>0</v>
      </c>
      <c r="AN117" s="169">
        <f t="shared" si="72"/>
        <v>0</v>
      </c>
      <c r="AO117" s="169">
        <f t="shared" si="73"/>
        <v>1</v>
      </c>
      <c r="AP117" s="169">
        <f t="shared" si="74"/>
        <v>0</v>
      </c>
      <c r="AQ117" s="169">
        <f t="shared" si="75"/>
        <v>0</v>
      </c>
      <c r="AR117" s="169">
        <f t="shared" si="76"/>
        <v>0</v>
      </c>
      <c r="AS117" s="169">
        <f t="shared" si="77"/>
        <v>0</v>
      </c>
      <c r="AT117" s="169">
        <f t="shared" si="78"/>
        <v>0</v>
      </c>
      <c r="AU117" s="169">
        <f t="shared" si="79"/>
        <v>0</v>
      </c>
      <c r="AV117" s="169">
        <f t="shared" si="80"/>
        <v>1</v>
      </c>
      <c r="AW117" s="169">
        <f t="shared" si="81"/>
        <v>1</v>
      </c>
      <c r="AX117" s="169">
        <f t="shared" si="82"/>
        <v>0</v>
      </c>
      <c r="AY117" s="169">
        <f t="shared" si="83"/>
        <v>1</v>
      </c>
      <c r="AZ117" s="169">
        <f t="shared" si="84"/>
        <v>0</v>
      </c>
      <c r="BA117" s="169">
        <f t="shared" si="85"/>
        <v>0</v>
      </c>
      <c r="BB117" s="169">
        <f t="shared" si="86"/>
        <v>1</v>
      </c>
      <c r="BC117" s="169">
        <f t="shared" si="87"/>
        <v>1</v>
      </c>
      <c r="BD117" s="169">
        <f t="shared" si="88"/>
        <v>0</v>
      </c>
      <c r="BE117" s="169">
        <f t="shared" si="89"/>
        <v>1</v>
      </c>
      <c r="BF117" s="169">
        <f t="shared" si="90"/>
        <v>0</v>
      </c>
      <c r="BG117" s="169">
        <f t="shared" si="91"/>
        <v>0</v>
      </c>
      <c r="BH117" s="169">
        <f t="shared" si="92"/>
        <v>0</v>
      </c>
      <c r="BI117" s="169">
        <f t="shared" si="93"/>
        <v>0</v>
      </c>
      <c r="BJ117" s="169">
        <f t="shared" si="94"/>
        <v>0</v>
      </c>
      <c r="BK117" s="167">
        <f t="shared" si="95"/>
        <v>0</v>
      </c>
      <c r="BL117" s="169">
        <f t="shared" si="96"/>
        <v>0</v>
      </c>
      <c r="BM117" s="169">
        <f t="shared" si="97"/>
        <v>1</v>
      </c>
      <c r="BN117" s="169">
        <f t="shared" si="98"/>
        <v>1</v>
      </c>
      <c r="BO117" s="169">
        <f t="shared" si="99"/>
        <v>0</v>
      </c>
      <c r="BP117" s="36">
        <f t="shared" si="100"/>
        <v>0</v>
      </c>
      <c r="BQ117">
        <f t="shared" si="101"/>
        <v>0</v>
      </c>
      <c r="BR117" s="36">
        <f t="shared" si="102"/>
        <v>1</v>
      </c>
      <c r="BS117" s="36" t="e">
        <f t="shared" si="103"/>
        <v>#N/A</v>
      </c>
    </row>
    <row r="118" spans="1:71">
      <c r="A118" s="59">
        <v>353</v>
      </c>
      <c r="B118" s="59">
        <v>212142</v>
      </c>
      <c r="C118" s="160">
        <v>20398671.2649947</v>
      </c>
      <c r="D118" s="59">
        <v>25125000</v>
      </c>
      <c r="E118" s="59">
        <v>25125000</v>
      </c>
      <c r="F118" s="59">
        <v>-4726328.7350053098</v>
      </c>
      <c r="G118" s="59">
        <v>792.85711669921898</v>
      </c>
      <c r="H118" s="59">
        <v>-4952557397.95889</v>
      </c>
      <c r="I118" s="59">
        <v>0</v>
      </c>
      <c r="J118" s="59">
        <v>0</v>
      </c>
      <c r="K118" s="59">
        <v>0</v>
      </c>
      <c r="L118" s="59">
        <v>406</v>
      </c>
      <c r="M118" s="59">
        <v>411</v>
      </c>
      <c r="N118" s="59">
        <v>0</v>
      </c>
      <c r="O118" s="59">
        <v>0</v>
      </c>
      <c r="P118" s="59">
        <v>0</v>
      </c>
      <c r="Q118" s="59">
        <v>0</v>
      </c>
      <c r="R118" s="59">
        <v>2</v>
      </c>
      <c r="S118" s="59">
        <v>0</v>
      </c>
      <c r="T118" s="59">
        <f t="shared" si="53"/>
        <v>1</v>
      </c>
      <c r="U118" s="59">
        <f t="shared" si="54"/>
        <v>0</v>
      </c>
      <c r="V118" s="59">
        <f t="shared" si="55"/>
        <v>0</v>
      </c>
      <c r="W118" s="59">
        <f t="shared" si="56"/>
        <v>1</v>
      </c>
      <c r="X118" s="59">
        <f t="shared" si="57"/>
        <v>0</v>
      </c>
      <c r="Y118" s="59">
        <f t="shared" si="58"/>
        <v>0</v>
      </c>
      <c r="Z118" s="59">
        <f t="shared" si="59"/>
        <v>0</v>
      </c>
      <c r="AA118" s="59">
        <f t="shared" si="60"/>
        <v>0</v>
      </c>
      <c r="AB118" s="59">
        <f t="shared" si="61"/>
        <v>0</v>
      </c>
      <c r="AC118" s="59">
        <f t="shared" si="62"/>
        <v>0</v>
      </c>
      <c r="AD118" s="166">
        <f t="shared" si="104"/>
        <v>0</v>
      </c>
      <c r="AE118" s="169">
        <f t="shared" si="63"/>
        <v>0</v>
      </c>
      <c r="AF118" s="169">
        <f t="shared" si="64"/>
        <v>0</v>
      </c>
      <c r="AG118" s="169">
        <f t="shared" si="65"/>
        <v>0</v>
      </c>
      <c r="AH118" s="169">
        <f t="shared" si="66"/>
        <v>1</v>
      </c>
      <c r="AI118" s="169">
        <f t="shared" si="67"/>
        <v>0</v>
      </c>
      <c r="AJ118" s="169">
        <f t="shared" si="68"/>
        <v>0</v>
      </c>
      <c r="AK118" s="169">
        <f t="shared" si="69"/>
        <v>0</v>
      </c>
      <c r="AL118" s="169">
        <f t="shared" si="70"/>
        <v>1</v>
      </c>
      <c r="AM118" s="169">
        <f t="shared" si="71"/>
        <v>0</v>
      </c>
      <c r="AN118" s="169">
        <f t="shared" si="72"/>
        <v>0</v>
      </c>
      <c r="AO118" s="169">
        <f t="shared" si="73"/>
        <v>1</v>
      </c>
      <c r="AP118" s="169">
        <f t="shared" si="74"/>
        <v>0</v>
      </c>
      <c r="AQ118" s="169">
        <f t="shared" si="75"/>
        <v>0</v>
      </c>
      <c r="AR118" s="169">
        <f t="shared" si="76"/>
        <v>0</v>
      </c>
      <c r="AS118" s="169">
        <f t="shared" si="77"/>
        <v>0</v>
      </c>
      <c r="AT118" s="169">
        <f t="shared" si="78"/>
        <v>0</v>
      </c>
      <c r="AU118" s="169">
        <f t="shared" si="79"/>
        <v>0</v>
      </c>
      <c r="AV118" s="169">
        <f t="shared" si="80"/>
        <v>1</v>
      </c>
      <c r="AW118" s="169">
        <f t="shared" si="81"/>
        <v>1</v>
      </c>
      <c r="AX118" s="169">
        <f t="shared" si="82"/>
        <v>0</v>
      </c>
      <c r="AY118" s="169">
        <f t="shared" si="83"/>
        <v>1</v>
      </c>
      <c r="AZ118" s="169">
        <f t="shared" si="84"/>
        <v>0</v>
      </c>
      <c r="BA118" s="169">
        <f t="shared" si="85"/>
        <v>0</v>
      </c>
      <c r="BB118" s="169">
        <f t="shared" si="86"/>
        <v>1</v>
      </c>
      <c r="BC118" s="169">
        <f t="shared" si="87"/>
        <v>1</v>
      </c>
      <c r="BD118" s="169">
        <f t="shared" si="88"/>
        <v>0</v>
      </c>
      <c r="BE118" s="169">
        <f t="shared" si="89"/>
        <v>1</v>
      </c>
      <c r="BF118" s="169">
        <f t="shared" si="90"/>
        <v>0</v>
      </c>
      <c r="BG118" s="169">
        <f t="shared" si="91"/>
        <v>0</v>
      </c>
      <c r="BH118" s="169">
        <f t="shared" si="92"/>
        <v>0</v>
      </c>
      <c r="BI118" s="169">
        <f t="shared" si="93"/>
        <v>0</v>
      </c>
      <c r="BJ118" s="169">
        <f t="shared" si="94"/>
        <v>0</v>
      </c>
      <c r="BK118" s="167">
        <f t="shared" si="95"/>
        <v>0</v>
      </c>
      <c r="BL118" s="169">
        <f t="shared" si="96"/>
        <v>0</v>
      </c>
      <c r="BM118" s="169">
        <f t="shared" si="97"/>
        <v>1</v>
      </c>
      <c r="BN118" s="169">
        <f t="shared" si="98"/>
        <v>1</v>
      </c>
      <c r="BO118" s="169">
        <f t="shared" si="99"/>
        <v>0</v>
      </c>
      <c r="BP118" s="36">
        <f t="shared" si="100"/>
        <v>0</v>
      </c>
      <c r="BQ118">
        <f t="shared" si="101"/>
        <v>0</v>
      </c>
      <c r="BR118" s="36">
        <f t="shared" si="102"/>
        <v>1</v>
      </c>
      <c r="BS118" s="36" t="e">
        <f t="shared" si="103"/>
        <v>#N/A</v>
      </c>
    </row>
    <row r="119" spans="1:71">
      <c r="A119" s="59">
        <v>79</v>
      </c>
      <c r="B119" s="59">
        <v>21262</v>
      </c>
      <c r="C119" s="160">
        <v>20485714.1984969</v>
      </c>
      <c r="D119" s="59">
        <v>29400000</v>
      </c>
      <c r="E119" s="59">
        <v>29400000</v>
      </c>
      <c r="F119" s="59">
        <v>-8914285.80150312</v>
      </c>
      <c r="G119" s="59">
        <v>1271.42858886719</v>
      </c>
      <c r="H119" s="59">
        <v>-1380889854.93765</v>
      </c>
      <c r="I119" s="59">
        <v>0</v>
      </c>
      <c r="J119" s="59">
        <v>0</v>
      </c>
      <c r="K119" s="59">
        <v>0</v>
      </c>
      <c r="L119" s="59">
        <v>406</v>
      </c>
      <c r="M119" s="59">
        <v>301</v>
      </c>
      <c r="N119" s="59">
        <v>413</v>
      </c>
      <c r="O119" s="59">
        <v>0</v>
      </c>
      <c r="P119" s="59">
        <v>0</v>
      </c>
      <c r="Q119" s="59">
        <v>0</v>
      </c>
      <c r="R119" s="59">
        <v>2</v>
      </c>
      <c r="S119" s="59">
        <v>1</v>
      </c>
      <c r="T119" s="59">
        <f t="shared" si="53"/>
        <v>1</v>
      </c>
      <c r="U119" s="59">
        <f t="shared" si="54"/>
        <v>0</v>
      </c>
      <c r="V119" s="59">
        <f t="shared" si="55"/>
        <v>0</v>
      </c>
      <c r="W119" s="59">
        <f t="shared" si="56"/>
        <v>1</v>
      </c>
      <c r="X119" s="59">
        <f t="shared" si="57"/>
        <v>0</v>
      </c>
      <c r="Y119" s="59">
        <f t="shared" si="58"/>
        <v>1</v>
      </c>
      <c r="Z119" s="59">
        <f t="shared" si="59"/>
        <v>0</v>
      </c>
      <c r="AA119" s="59">
        <f t="shared" si="60"/>
        <v>0</v>
      </c>
      <c r="AB119" s="59">
        <f t="shared" si="61"/>
        <v>0</v>
      </c>
      <c r="AC119" s="59">
        <f t="shared" si="62"/>
        <v>0</v>
      </c>
      <c r="AD119" s="166">
        <f t="shared" si="104"/>
        <v>0</v>
      </c>
      <c r="AE119" s="169">
        <f t="shared" si="63"/>
        <v>0</v>
      </c>
      <c r="AF119" s="169">
        <f t="shared" si="64"/>
        <v>0</v>
      </c>
      <c r="AG119" s="169">
        <f t="shared" si="65"/>
        <v>0</v>
      </c>
      <c r="AH119" s="169">
        <f t="shared" si="66"/>
        <v>1</v>
      </c>
      <c r="AI119" s="169">
        <f t="shared" si="67"/>
        <v>0</v>
      </c>
      <c r="AJ119" s="169">
        <f t="shared" si="68"/>
        <v>0</v>
      </c>
      <c r="AK119" s="169">
        <f t="shared" si="69"/>
        <v>0</v>
      </c>
      <c r="AL119" s="169">
        <f t="shared" si="70"/>
        <v>1</v>
      </c>
      <c r="AM119" s="169">
        <f t="shared" si="71"/>
        <v>0</v>
      </c>
      <c r="AN119" s="169">
        <f t="shared" si="72"/>
        <v>0</v>
      </c>
      <c r="AO119" s="169">
        <f t="shared" si="73"/>
        <v>1</v>
      </c>
      <c r="AP119" s="169">
        <f t="shared" si="74"/>
        <v>0</v>
      </c>
      <c r="AQ119" s="169">
        <f t="shared" si="75"/>
        <v>0</v>
      </c>
      <c r="AR119" s="169">
        <f t="shared" si="76"/>
        <v>0</v>
      </c>
      <c r="AS119" s="169">
        <f t="shared" si="77"/>
        <v>0</v>
      </c>
      <c r="AT119" s="169">
        <f t="shared" si="78"/>
        <v>0</v>
      </c>
      <c r="AU119" s="169">
        <f t="shared" si="79"/>
        <v>0</v>
      </c>
      <c r="AV119" s="169">
        <f t="shared" si="80"/>
        <v>1</v>
      </c>
      <c r="AW119" s="169">
        <f t="shared" si="81"/>
        <v>1</v>
      </c>
      <c r="AX119" s="169">
        <f t="shared" si="82"/>
        <v>0</v>
      </c>
      <c r="AY119" s="169">
        <f t="shared" si="83"/>
        <v>1</v>
      </c>
      <c r="AZ119" s="169">
        <f t="shared" si="84"/>
        <v>0</v>
      </c>
      <c r="BA119" s="169">
        <f t="shared" si="85"/>
        <v>0</v>
      </c>
      <c r="BB119" s="169">
        <f t="shared" si="86"/>
        <v>1</v>
      </c>
      <c r="BC119" s="169">
        <f t="shared" si="87"/>
        <v>1</v>
      </c>
      <c r="BD119" s="169">
        <f t="shared" si="88"/>
        <v>0</v>
      </c>
      <c r="BE119" s="169">
        <f t="shared" si="89"/>
        <v>1</v>
      </c>
      <c r="BF119" s="169">
        <f t="shared" si="90"/>
        <v>0</v>
      </c>
      <c r="BG119" s="169">
        <f t="shared" si="91"/>
        <v>0</v>
      </c>
      <c r="BH119" s="169">
        <f t="shared" si="92"/>
        <v>0</v>
      </c>
      <c r="BI119" s="169">
        <f t="shared" si="93"/>
        <v>0</v>
      </c>
      <c r="BJ119" s="169">
        <f t="shared" si="94"/>
        <v>0</v>
      </c>
      <c r="BK119" s="167">
        <f t="shared" si="95"/>
        <v>0</v>
      </c>
      <c r="BL119" s="169">
        <f t="shared" si="96"/>
        <v>0</v>
      </c>
      <c r="BM119" s="169">
        <f t="shared" si="97"/>
        <v>1</v>
      </c>
      <c r="BN119" s="169">
        <f t="shared" si="98"/>
        <v>0</v>
      </c>
      <c r="BO119" s="169">
        <f t="shared" si="99"/>
        <v>1</v>
      </c>
      <c r="BP119" s="36">
        <f t="shared" si="100"/>
        <v>0</v>
      </c>
      <c r="BQ119">
        <f t="shared" si="101"/>
        <v>0</v>
      </c>
      <c r="BR119" s="36">
        <f t="shared" si="102"/>
        <v>1</v>
      </c>
      <c r="BS119" s="36" t="e">
        <f t="shared" si="103"/>
        <v>#N/A</v>
      </c>
    </row>
    <row r="120" spans="1:71">
      <c r="A120" s="59">
        <v>177</v>
      </c>
      <c r="B120" s="59">
        <v>122271</v>
      </c>
      <c r="C120" s="160">
        <v>20523810.164593302</v>
      </c>
      <c r="D120" s="59">
        <v>21738097</v>
      </c>
      <c r="E120" s="59">
        <v>21738097</v>
      </c>
      <c r="F120" s="59">
        <v>-1214286.83540674</v>
      </c>
      <c r="G120" s="59">
        <v>552.38096618652298</v>
      </c>
      <c r="H120" s="59">
        <v>-2745787160.2775798</v>
      </c>
      <c r="I120" s="59">
        <v>0</v>
      </c>
      <c r="J120" s="59">
        <v>0</v>
      </c>
      <c r="K120" s="59">
        <v>0</v>
      </c>
      <c r="L120" s="59">
        <v>888</v>
      </c>
      <c r="M120" s="59">
        <v>0</v>
      </c>
      <c r="N120" s="59">
        <v>0</v>
      </c>
      <c r="O120" s="59">
        <v>444</v>
      </c>
      <c r="P120" s="59">
        <v>301</v>
      </c>
      <c r="Q120" s="59">
        <v>102</v>
      </c>
      <c r="R120" s="59">
        <v>2</v>
      </c>
      <c r="S120" s="59">
        <v>1</v>
      </c>
      <c r="T120" s="59">
        <f t="shared" si="53"/>
        <v>1</v>
      </c>
      <c r="U120" s="59">
        <f t="shared" si="54"/>
        <v>0</v>
      </c>
      <c r="V120" s="59">
        <f t="shared" si="55"/>
        <v>0</v>
      </c>
      <c r="W120" s="59">
        <f t="shared" si="56"/>
        <v>0</v>
      </c>
      <c r="X120" s="59">
        <f t="shared" si="57"/>
        <v>0</v>
      </c>
      <c r="Y120" s="59">
        <f t="shared" si="58"/>
        <v>1</v>
      </c>
      <c r="Z120" s="59">
        <f t="shared" si="59"/>
        <v>0</v>
      </c>
      <c r="AA120" s="59">
        <f t="shared" si="60"/>
        <v>1</v>
      </c>
      <c r="AB120" s="59">
        <f t="shared" si="61"/>
        <v>0</v>
      </c>
      <c r="AC120" s="59">
        <f t="shared" si="62"/>
        <v>0</v>
      </c>
      <c r="AD120" s="166">
        <f t="shared" si="104"/>
        <v>0</v>
      </c>
      <c r="AE120" s="169">
        <f t="shared" si="63"/>
        <v>0</v>
      </c>
      <c r="AF120" s="169">
        <f t="shared" si="64"/>
        <v>0</v>
      </c>
      <c r="AG120" s="169">
        <f t="shared" si="65"/>
        <v>0</v>
      </c>
      <c r="AH120" s="169">
        <f t="shared" si="66"/>
        <v>1</v>
      </c>
      <c r="AI120" s="169">
        <f t="shared" si="67"/>
        <v>0</v>
      </c>
      <c r="AJ120" s="169">
        <f t="shared" si="68"/>
        <v>0</v>
      </c>
      <c r="AK120" s="169">
        <f t="shared" si="69"/>
        <v>0</v>
      </c>
      <c r="AL120" s="169">
        <f t="shared" si="70"/>
        <v>1</v>
      </c>
      <c r="AM120" s="169">
        <f t="shared" si="71"/>
        <v>0</v>
      </c>
      <c r="AN120" s="169">
        <f t="shared" si="72"/>
        <v>0</v>
      </c>
      <c r="AO120" s="169">
        <f t="shared" si="73"/>
        <v>1</v>
      </c>
      <c r="AP120" s="169">
        <f t="shared" si="74"/>
        <v>0</v>
      </c>
      <c r="AQ120" s="169">
        <f t="shared" si="75"/>
        <v>0</v>
      </c>
      <c r="AR120" s="169">
        <f t="shared" si="76"/>
        <v>0</v>
      </c>
      <c r="AS120" s="169">
        <f t="shared" si="77"/>
        <v>0</v>
      </c>
      <c r="AT120" s="169">
        <f t="shared" si="78"/>
        <v>0</v>
      </c>
      <c r="AU120" s="169">
        <f t="shared" si="79"/>
        <v>0</v>
      </c>
      <c r="AV120" s="169">
        <f t="shared" si="80"/>
        <v>1</v>
      </c>
      <c r="AW120" s="169">
        <f t="shared" si="81"/>
        <v>1</v>
      </c>
      <c r="AX120" s="169">
        <f t="shared" si="82"/>
        <v>0</v>
      </c>
      <c r="AY120" s="169">
        <f t="shared" si="83"/>
        <v>1</v>
      </c>
      <c r="AZ120" s="169">
        <f t="shared" si="84"/>
        <v>0</v>
      </c>
      <c r="BA120" s="169">
        <f t="shared" si="85"/>
        <v>0</v>
      </c>
      <c r="BB120" s="169">
        <f t="shared" si="86"/>
        <v>1</v>
      </c>
      <c r="BC120" s="169">
        <f t="shared" si="87"/>
        <v>1</v>
      </c>
      <c r="BD120" s="169">
        <f t="shared" si="88"/>
        <v>0</v>
      </c>
      <c r="BE120" s="169">
        <f t="shared" si="89"/>
        <v>0</v>
      </c>
      <c r="BF120" s="169">
        <f t="shared" si="90"/>
        <v>0</v>
      </c>
      <c r="BG120" s="169">
        <f t="shared" si="91"/>
        <v>0</v>
      </c>
      <c r="BH120" s="169">
        <f t="shared" si="92"/>
        <v>0</v>
      </c>
      <c r="BI120" s="169">
        <f t="shared" si="93"/>
        <v>0</v>
      </c>
      <c r="BJ120" s="169">
        <f t="shared" si="94"/>
        <v>0</v>
      </c>
      <c r="BK120" s="167">
        <f t="shared" si="95"/>
        <v>1</v>
      </c>
      <c r="BL120" s="169">
        <f t="shared" si="96"/>
        <v>0</v>
      </c>
      <c r="BM120" s="169">
        <f t="shared" si="97"/>
        <v>1</v>
      </c>
      <c r="BN120" s="169">
        <f t="shared" si="98"/>
        <v>0</v>
      </c>
      <c r="BO120" s="169">
        <f t="shared" si="99"/>
        <v>1</v>
      </c>
      <c r="BP120" s="36">
        <f t="shared" si="100"/>
        <v>0</v>
      </c>
      <c r="BQ120">
        <f t="shared" si="101"/>
        <v>0</v>
      </c>
      <c r="BR120" s="36">
        <f t="shared" si="102"/>
        <v>1</v>
      </c>
      <c r="BS120" s="36" t="e">
        <f t="shared" si="103"/>
        <v>#N/A</v>
      </c>
    </row>
    <row r="121" spans="1:71">
      <c r="A121" s="59">
        <v>361</v>
      </c>
      <c r="B121" s="59">
        <v>212221</v>
      </c>
      <c r="C121" s="160">
        <v>20714285.993555799</v>
      </c>
      <c r="D121" s="59">
        <v>4988095</v>
      </c>
      <c r="E121" s="59">
        <v>4988095</v>
      </c>
      <c r="F121" s="59">
        <v>15726190.993555799</v>
      </c>
      <c r="G121" s="59">
        <v>0</v>
      </c>
      <c r="H121" s="59">
        <v>-5375447738.3377504</v>
      </c>
      <c r="I121" s="59">
        <v>0</v>
      </c>
      <c r="J121" s="59">
        <v>0</v>
      </c>
      <c r="K121" s="59">
        <v>0</v>
      </c>
      <c r="L121" s="59">
        <v>101</v>
      </c>
      <c r="M121" s="59">
        <v>0</v>
      </c>
      <c r="N121" s="59">
        <v>0</v>
      </c>
      <c r="O121" s="59">
        <v>0</v>
      </c>
      <c r="P121" s="59">
        <v>0</v>
      </c>
      <c r="Q121" s="59">
        <v>0</v>
      </c>
      <c r="R121" s="59">
        <v>2</v>
      </c>
      <c r="S121" s="59">
        <v>1</v>
      </c>
      <c r="T121" s="59">
        <f t="shared" si="53"/>
        <v>0</v>
      </c>
      <c r="U121" s="59">
        <f t="shared" si="54"/>
        <v>0</v>
      </c>
      <c r="V121" s="59">
        <f t="shared" si="55"/>
        <v>0</v>
      </c>
      <c r="W121" s="59">
        <f t="shared" si="56"/>
        <v>0</v>
      </c>
      <c r="X121" s="59">
        <f t="shared" si="57"/>
        <v>0</v>
      </c>
      <c r="Y121" s="59">
        <f t="shared" si="58"/>
        <v>0</v>
      </c>
      <c r="Z121" s="59">
        <f t="shared" si="59"/>
        <v>0</v>
      </c>
      <c r="AA121" s="59">
        <f t="shared" si="60"/>
        <v>0</v>
      </c>
      <c r="AB121" s="59">
        <f t="shared" si="61"/>
        <v>0</v>
      </c>
      <c r="AC121" s="59">
        <f t="shared" si="62"/>
        <v>0</v>
      </c>
      <c r="AD121" s="166">
        <f t="shared" si="104"/>
        <v>1</v>
      </c>
      <c r="AE121" s="169">
        <f t="shared" si="63"/>
        <v>1</v>
      </c>
      <c r="AF121" s="169">
        <f t="shared" si="64"/>
        <v>0</v>
      </c>
      <c r="AG121" s="169">
        <f t="shared" si="65"/>
        <v>0</v>
      </c>
      <c r="AH121" s="169">
        <f t="shared" si="66"/>
        <v>1</v>
      </c>
      <c r="AI121" s="169">
        <f t="shared" si="67"/>
        <v>0</v>
      </c>
      <c r="AJ121" s="169">
        <f t="shared" si="68"/>
        <v>0</v>
      </c>
      <c r="AK121" s="169">
        <f t="shared" si="69"/>
        <v>0</v>
      </c>
      <c r="AL121" s="169">
        <f t="shared" si="70"/>
        <v>1</v>
      </c>
      <c r="AM121" s="169">
        <f t="shared" si="71"/>
        <v>0</v>
      </c>
      <c r="AN121" s="169">
        <f t="shared" si="72"/>
        <v>0</v>
      </c>
      <c r="AO121" s="169">
        <f t="shared" si="73"/>
        <v>1</v>
      </c>
      <c r="AP121" s="169">
        <f t="shared" si="74"/>
        <v>0</v>
      </c>
      <c r="AQ121" s="169">
        <f t="shared" si="75"/>
        <v>0</v>
      </c>
      <c r="AR121" s="169">
        <f t="shared" si="76"/>
        <v>0</v>
      </c>
      <c r="AS121" s="169">
        <f t="shared" si="77"/>
        <v>0</v>
      </c>
      <c r="AT121" s="169">
        <f t="shared" si="78"/>
        <v>0</v>
      </c>
      <c r="AU121" s="169">
        <f t="shared" si="79"/>
        <v>0</v>
      </c>
      <c r="AV121" s="169">
        <f t="shared" si="80"/>
        <v>1</v>
      </c>
      <c r="AW121" s="169">
        <f t="shared" si="81"/>
        <v>0</v>
      </c>
      <c r="AX121" s="169">
        <f t="shared" si="82"/>
        <v>0</v>
      </c>
      <c r="AY121" s="169">
        <f t="shared" si="83"/>
        <v>0</v>
      </c>
      <c r="AZ121" s="169">
        <f t="shared" si="84"/>
        <v>0</v>
      </c>
      <c r="BA121" s="169">
        <f t="shared" si="85"/>
        <v>0</v>
      </c>
      <c r="BB121" s="169">
        <f t="shared" si="86"/>
        <v>1</v>
      </c>
      <c r="BC121" s="169">
        <f t="shared" si="87"/>
        <v>0</v>
      </c>
      <c r="BD121" s="169">
        <f t="shared" si="88"/>
        <v>1</v>
      </c>
      <c r="BE121" s="169">
        <f t="shared" si="89"/>
        <v>0</v>
      </c>
      <c r="BF121" s="169">
        <f t="shared" si="90"/>
        <v>0</v>
      </c>
      <c r="BG121" s="169">
        <f t="shared" si="91"/>
        <v>0</v>
      </c>
      <c r="BH121" s="169">
        <f t="shared" si="92"/>
        <v>0</v>
      </c>
      <c r="BI121" s="169">
        <f t="shared" si="93"/>
        <v>0</v>
      </c>
      <c r="BJ121" s="169">
        <f t="shared" si="94"/>
        <v>0</v>
      </c>
      <c r="BK121" s="167">
        <f t="shared" si="95"/>
        <v>0</v>
      </c>
      <c r="BL121" s="169">
        <f t="shared" si="96"/>
        <v>0</v>
      </c>
      <c r="BM121" s="169">
        <f t="shared" si="97"/>
        <v>1</v>
      </c>
      <c r="BN121" s="169">
        <f t="shared" si="98"/>
        <v>0</v>
      </c>
      <c r="BO121" s="169">
        <f t="shared" si="99"/>
        <v>1</v>
      </c>
      <c r="BP121" s="36">
        <f t="shared" si="100"/>
        <v>1</v>
      </c>
      <c r="BQ121">
        <f t="shared" si="101"/>
        <v>0</v>
      </c>
      <c r="BR121" s="36">
        <f t="shared" si="102"/>
        <v>0</v>
      </c>
      <c r="BS121" t="e">
        <f t="shared" si="103"/>
        <v>#N/A</v>
      </c>
    </row>
    <row r="122" spans="1:71">
      <c r="A122" s="59">
        <v>346</v>
      </c>
      <c r="B122" s="59">
        <v>211402</v>
      </c>
      <c r="C122" s="160">
        <v>20714286.3610164</v>
      </c>
      <c r="D122" s="59">
        <v>50654764.625</v>
      </c>
      <c r="E122" s="59">
        <v>52488098</v>
      </c>
      <c r="F122" s="59">
        <v>-31773811.6389836</v>
      </c>
      <c r="G122" s="59">
        <v>102.38095664978</v>
      </c>
      <c r="H122" s="59">
        <v>-4893206922.9466</v>
      </c>
      <c r="I122" s="59">
        <v>0</v>
      </c>
      <c r="J122" s="59">
        <v>0</v>
      </c>
      <c r="K122" s="59">
        <v>0</v>
      </c>
      <c r="L122" s="59">
        <v>101</v>
      </c>
      <c r="M122" s="59">
        <v>0</v>
      </c>
      <c r="N122" s="59">
        <v>0</v>
      </c>
      <c r="O122" s="59">
        <v>101</v>
      </c>
      <c r="P122" s="59">
        <v>0</v>
      </c>
      <c r="Q122" s="59">
        <v>0</v>
      </c>
      <c r="R122" s="59">
        <v>2</v>
      </c>
      <c r="S122" s="59">
        <v>0</v>
      </c>
      <c r="T122" s="59">
        <f t="shared" si="53"/>
        <v>0</v>
      </c>
      <c r="U122" s="59">
        <f t="shared" si="54"/>
        <v>0</v>
      </c>
      <c r="V122" s="59">
        <f t="shared" si="55"/>
        <v>0</v>
      </c>
      <c r="W122" s="59">
        <f t="shared" si="56"/>
        <v>0</v>
      </c>
      <c r="X122" s="59">
        <f t="shared" si="57"/>
        <v>0</v>
      </c>
      <c r="Y122" s="59">
        <f t="shared" si="58"/>
        <v>0</v>
      </c>
      <c r="Z122" s="59">
        <f t="shared" si="59"/>
        <v>0</v>
      </c>
      <c r="AA122" s="59">
        <f t="shared" si="60"/>
        <v>0</v>
      </c>
      <c r="AB122" s="59">
        <f t="shared" si="61"/>
        <v>0</v>
      </c>
      <c r="AC122" s="59">
        <f t="shared" si="62"/>
        <v>0</v>
      </c>
      <c r="AD122" s="166">
        <f t="shared" si="104"/>
        <v>2</v>
      </c>
      <c r="AE122" s="169">
        <f t="shared" si="63"/>
        <v>0</v>
      </c>
      <c r="AF122" s="169">
        <f t="shared" si="64"/>
        <v>1</v>
      </c>
      <c r="AG122" s="169">
        <f t="shared" si="65"/>
        <v>0</v>
      </c>
      <c r="AH122" s="169">
        <f t="shared" si="66"/>
        <v>1</v>
      </c>
      <c r="AI122" s="169">
        <f t="shared" si="67"/>
        <v>0</v>
      </c>
      <c r="AJ122" s="169">
        <f t="shared" si="68"/>
        <v>0</v>
      </c>
      <c r="AK122" s="169">
        <f t="shared" si="69"/>
        <v>0</v>
      </c>
      <c r="AL122" s="169">
        <f t="shared" si="70"/>
        <v>1</v>
      </c>
      <c r="AM122" s="169">
        <f t="shared" si="71"/>
        <v>0</v>
      </c>
      <c r="AN122" s="169">
        <f t="shared" si="72"/>
        <v>0</v>
      </c>
      <c r="AO122" s="169">
        <f t="shared" si="73"/>
        <v>1</v>
      </c>
      <c r="AP122" s="169">
        <f t="shared" si="74"/>
        <v>0</v>
      </c>
      <c r="AQ122" s="169">
        <f t="shared" si="75"/>
        <v>0</v>
      </c>
      <c r="AR122" s="169">
        <f t="shared" si="76"/>
        <v>0</v>
      </c>
      <c r="AS122" s="169">
        <f t="shared" si="77"/>
        <v>0</v>
      </c>
      <c r="AT122" s="169">
        <f t="shared" si="78"/>
        <v>0</v>
      </c>
      <c r="AU122" s="169">
        <f t="shared" si="79"/>
        <v>0</v>
      </c>
      <c r="AV122" s="169">
        <f t="shared" si="80"/>
        <v>1</v>
      </c>
      <c r="AW122" s="169">
        <f t="shared" si="81"/>
        <v>0</v>
      </c>
      <c r="AX122" s="169">
        <f t="shared" si="82"/>
        <v>0</v>
      </c>
      <c r="AY122" s="169">
        <f t="shared" si="83"/>
        <v>0</v>
      </c>
      <c r="AZ122" s="169">
        <f t="shared" si="84"/>
        <v>0</v>
      </c>
      <c r="BA122" s="169">
        <f t="shared" si="85"/>
        <v>0</v>
      </c>
      <c r="BB122" s="169">
        <f t="shared" si="86"/>
        <v>1</v>
      </c>
      <c r="BC122" s="169">
        <f t="shared" si="87"/>
        <v>0</v>
      </c>
      <c r="BD122" s="169">
        <f t="shared" si="88"/>
        <v>1</v>
      </c>
      <c r="BE122" s="169">
        <f t="shared" si="89"/>
        <v>0</v>
      </c>
      <c r="BF122" s="169">
        <f t="shared" si="90"/>
        <v>0</v>
      </c>
      <c r="BG122" s="169">
        <f t="shared" si="91"/>
        <v>0</v>
      </c>
      <c r="BH122" s="169">
        <f t="shared" si="92"/>
        <v>0</v>
      </c>
      <c r="BI122" s="169">
        <f t="shared" si="93"/>
        <v>0</v>
      </c>
      <c r="BJ122" s="169">
        <f t="shared" si="94"/>
        <v>0</v>
      </c>
      <c r="BK122" s="167">
        <f t="shared" si="95"/>
        <v>0</v>
      </c>
      <c r="BL122" s="169">
        <f t="shared" si="96"/>
        <v>0</v>
      </c>
      <c r="BM122" s="169">
        <f t="shared" si="97"/>
        <v>1</v>
      </c>
      <c r="BN122" s="169">
        <f t="shared" si="98"/>
        <v>1</v>
      </c>
      <c r="BO122" s="169">
        <f t="shared" si="99"/>
        <v>0</v>
      </c>
      <c r="BP122" s="36">
        <f t="shared" si="100"/>
        <v>1</v>
      </c>
      <c r="BQ122">
        <f t="shared" si="101"/>
        <v>0</v>
      </c>
      <c r="BR122" s="36">
        <f t="shared" si="102"/>
        <v>0</v>
      </c>
      <c r="BS122" t="e">
        <f t="shared" si="103"/>
        <v>#N/A</v>
      </c>
    </row>
    <row r="123" spans="1:71">
      <c r="A123" s="59">
        <v>232</v>
      </c>
      <c r="B123" s="59">
        <v>151222</v>
      </c>
      <c r="C123" s="160">
        <v>20857143.2123379</v>
      </c>
      <c r="D123" s="59">
        <v>5567428.6875</v>
      </c>
      <c r="E123" s="59">
        <v>6153143</v>
      </c>
      <c r="F123" s="59">
        <v>14704000.2123379</v>
      </c>
      <c r="G123" s="59">
        <v>31.428570747375499</v>
      </c>
      <c r="H123" s="59">
        <v>-3731758552.4710202</v>
      </c>
      <c r="I123" s="59">
        <v>0</v>
      </c>
      <c r="J123" s="59">
        <v>0</v>
      </c>
      <c r="K123" s="59">
        <v>0</v>
      </c>
      <c r="L123" s="59">
        <v>101</v>
      </c>
      <c r="M123" s="59">
        <v>0</v>
      </c>
      <c r="N123" s="59">
        <v>0</v>
      </c>
      <c r="O123" s="59">
        <v>403</v>
      </c>
      <c r="P123" s="59">
        <v>0</v>
      </c>
      <c r="Q123" s="59">
        <v>0</v>
      </c>
      <c r="R123" s="59">
        <v>2</v>
      </c>
      <c r="S123" s="59">
        <v>1</v>
      </c>
      <c r="T123" s="59">
        <f t="shared" si="53"/>
        <v>1</v>
      </c>
      <c r="U123" s="59">
        <f t="shared" si="54"/>
        <v>0</v>
      </c>
      <c r="V123" s="59">
        <f t="shared" si="55"/>
        <v>0</v>
      </c>
      <c r="W123" s="59">
        <f t="shared" si="56"/>
        <v>0</v>
      </c>
      <c r="X123" s="59">
        <f t="shared" si="57"/>
        <v>0</v>
      </c>
      <c r="Y123" s="59">
        <f t="shared" si="58"/>
        <v>0</v>
      </c>
      <c r="Z123" s="59">
        <f t="shared" si="59"/>
        <v>0</v>
      </c>
      <c r="AA123" s="59">
        <f t="shared" si="60"/>
        <v>0</v>
      </c>
      <c r="AB123" s="59">
        <f t="shared" si="61"/>
        <v>0</v>
      </c>
      <c r="AC123" s="59">
        <f t="shared" si="62"/>
        <v>0</v>
      </c>
      <c r="AD123" s="166">
        <f t="shared" si="104"/>
        <v>1</v>
      </c>
      <c r="AE123" s="169">
        <f t="shared" si="63"/>
        <v>1</v>
      </c>
      <c r="AF123" s="169">
        <f t="shared" si="64"/>
        <v>0</v>
      </c>
      <c r="AG123" s="169">
        <f t="shared" si="65"/>
        <v>0</v>
      </c>
      <c r="AH123" s="169">
        <f t="shared" si="66"/>
        <v>1</v>
      </c>
      <c r="AI123" s="169">
        <f t="shared" si="67"/>
        <v>1</v>
      </c>
      <c r="AJ123" s="169">
        <f t="shared" si="68"/>
        <v>0</v>
      </c>
      <c r="AK123" s="169">
        <f t="shared" si="69"/>
        <v>0</v>
      </c>
      <c r="AL123" s="169">
        <f t="shared" si="70"/>
        <v>0</v>
      </c>
      <c r="AM123" s="169">
        <f t="shared" si="71"/>
        <v>0</v>
      </c>
      <c r="AN123" s="169">
        <f t="shared" si="72"/>
        <v>0</v>
      </c>
      <c r="AO123" s="169">
        <f t="shared" si="73"/>
        <v>1</v>
      </c>
      <c r="AP123" s="169">
        <f t="shared" si="74"/>
        <v>0</v>
      </c>
      <c r="AQ123" s="169">
        <f t="shared" si="75"/>
        <v>0</v>
      </c>
      <c r="AR123" s="169">
        <f t="shared" si="76"/>
        <v>0</v>
      </c>
      <c r="AS123" s="169">
        <f t="shared" si="77"/>
        <v>0</v>
      </c>
      <c r="AT123" s="169">
        <f t="shared" si="78"/>
        <v>0</v>
      </c>
      <c r="AU123" s="169">
        <f t="shared" si="79"/>
        <v>0</v>
      </c>
      <c r="AV123" s="169">
        <f t="shared" si="80"/>
        <v>1</v>
      </c>
      <c r="AW123" s="169">
        <f t="shared" si="81"/>
        <v>1</v>
      </c>
      <c r="AX123" s="169">
        <f t="shared" si="82"/>
        <v>0</v>
      </c>
      <c r="AY123" s="169">
        <f t="shared" si="83"/>
        <v>1</v>
      </c>
      <c r="AZ123" s="169">
        <f t="shared" si="84"/>
        <v>1</v>
      </c>
      <c r="BA123" s="169">
        <f t="shared" si="85"/>
        <v>0</v>
      </c>
      <c r="BB123" s="169">
        <f t="shared" si="86"/>
        <v>1</v>
      </c>
      <c r="BC123" s="169">
        <f t="shared" si="87"/>
        <v>0</v>
      </c>
      <c r="BD123" s="169">
        <f t="shared" si="88"/>
        <v>1</v>
      </c>
      <c r="BE123" s="169">
        <f t="shared" si="89"/>
        <v>0</v>
      </c>
      <c r="BF123" s="169">
        <f t="shared" si="90"/>
        <v>0</v>
      </c>
      <c r="BG123" s="169">
        <f t="shared" si="91"/>
        <v>1</v>
      </c>
      <c r="BH123" s="169">
        <f t="shared" si="92"/>
        <v>0</v>
      </c>
      <c r="BI123" s="169">
        <f t="shared" si="93"/>
        <v>0</v>
      </c>
      <c r="BJ123" s="169">
        <f t="shared" si="94"/>
        <v>0</v>
      </c>
      <c r="BK123" s="167">
        <f t="shared" si="95"/>
        <v>0</v>
      </c>
      <c r="BL123" s="169">
        <f t="shared" si="96"/>
        <v>0</v>
      </c>
      <c r="BM123" s="169">
        <f t="shared" si="97"/>
        <v>1</v>
      </c>
      <c r="BN123" s="169">
        <f t="shared" si="98"/>
        <v>0</v>
      </c>
      <c r="BO123" s="169">
        <f t="shared" si="99"/>
        <v>1</v>
      </c>
      <c r="BP123" s="36">
        <f t="shared" si="100"/>
        <v>1</v>
      </c>
      <c r="BQ123">
        <f t="shared" si="101"/>
        <v>0</v>
      </c>
      <c r="BR123" s="36">
        <f t="shared" si="102"/>
        <v>2</v>
      </c>
      <c r="BS123" s="36" t="e">
        <f t="shared" si="103"/>
        <v>#N/A</v>
      </c>
    </row>
    <row r="124" spans="1:71">
      <c r="A124" s="59">
        <v>176</v>
      </c>
      <c r="B124" s="59">
        <v>122261</v>
      </c>
      <c r="C124" s="160">
        <v>20999999.910592999</v>
      </c>
      <c r="D124" s="59">
        <v>8714286</v>
      </c>
      <c r="E124" s="59">
        <v>8714286</v>
      </c>
      <c r="F124" s="59">
        <v>12285713.910592999</v>
      </c>
      <c r="G124" s="59">
        <v>1000</v>
      </c>
      <c r="H124" s="59">
        <v>-2699144301.56039</v>
      </c>
      <c r="I124" s="59">
        <v>0</v>
      </c>
      <c r="J124" s="59">
        <v>0</v>
      </c>
      <c r="K124" s="59">
        <v>0</v>
      </c>
      <c r="L124" s="59">
        <v>102</v>
      </c>
      <c r="M124" s="59">
        <v>301</v>
      </c>
      <c r="N124" s="59">
        <v>406</v>
      </c>
      <c r="O124" s="59">
        <v>0</v>
      </c>
      <c r="P124" s="59">
        <v>0</v>
      </c>
      <c r="Q124" s="59">
        <v>0</v>
      </c>
      <c r="R124" s="59">
        <v>2</v>
      </c>
      <c r="S124" s="59">
        <v>1</v>
      </c>
      <c r="T124" s="59">
        <f t="shared" si="53"/>
        <v>0</v>
      </c>
      <c r="U124" s="59">
        <f t="shared" si="54"/>
        <v>0</v>
      </c>
      <c r="V124" s="59">
        <f t="shared" si="55"/>
        <v>1</v>
      </c>
      <c r="W124" s="59">
        <f t="shared" si="56"/>
        <v>1</v>
      </c>
      <c r="X124" s="59">
        <f t="shared" si="57"/>
        <v>0</v>
      </c>
      <c r="Y124" s="59">
        <f t="shared" si="58"/>
        <v>1</v>
      </c>
      <c r="Z124" s="59">
        <f t="shared" si="59"/>
        <v>0</v>
      </c>
      <c r="AA124" s="59">
        <f t="shared" si="60"/>
        <v>0</v>
      </c>
      <c r="AB124" s="59">
        <f t="shared" si="61"/>
        <v>0</v>
      </c>
      <c r="AC124" s="59">
        <f t="shared" si="62"/>
        <v>0</v>
      </c>
      <c r="AD124" s="166">
        <f t="shared" si="104"/>
        <v>0</v>
      </c>
      <c r="AE124" s="169">
        <f t="shared" si="63"/>
        <v>0</v>
      </c>
      <c r="AF124" s="169">
        <f t="shared" si="64"/>
        <v>0</v>
      </c>
      <c r="AG124" s="169">
        <f t="shared" si="65"/>
        <v>0</v>
      </c>
      <c r="AH124" s="169">
        <f t="shared" si="66"/>
        <v>1</v>
      </c>
      <c r="AI124" s="169">
        <f t="shared" si="67"/>
        <v>0</v>
      </c>
      <c r="AJ124" s="169">
        <f t="shared" si="68"/>
        <v>0</v>
      </c>
      <c r="AK124" s="169">
        <f t="shared" si="69"/>
        <v>0</v>
      </c>
      <c r="AL124" s="169">
        <f t="shared" si="70"/>
        <v>1</v>
      </c>
      <c r="AM124" s="169">
        <f t="shared" si="71"/>
        <v>1</v>
      </c>
      <c r="AN124" s="169">
        <f t="shared" si="72"/>
        <v>2</v>
      </c>
      <c r="AO124" s="169">
        <f t="shared" si="73"/>
        <v>0</v>
      </c>
      <c r="AP124" s="169">
        <f t="shared" si="74"/>
        <v>0</v>
      </c>
      <c r="AQ124" s="169">
        <f t="shared" si="75"/>
        <v>1</v>
      </c>
      <c r="AR124" s="169">
        <f t="shared" si="76"/>
        <v>0</v>
      </c>
      <c r="AS124" s="169">
        <f t="shared" si="77"/>
        <v>0</v>
      </c>
      <c r="AT124" s="169">
        <f t="shared" si="78"/>
        <v>0</v>
      </c>
      <c r="AU124" s="169">
        <f t="shared" si="79"/>
        <v>0</v>
      </c>
      <c r="AV124" s="169">
        <f t="shared" si="80"/>
        <v>1</v>
      </c>
      <c r="AW124" s="169">
        <f t="shared" si="81"/>
        <v>0</v>
      </c>
      <c r="AX124" s="169">
        <f t="shared" si="82"/>
        <v>0</v>
      </c>
      <c r="AY124" s="169">
        <f t="shared" si="83"/>
        <v>0</v>
      </c>
      <c r="AZ124" s="169">
        <f t="shared" si="84"/>
        <v>0</v>
      </c>
      <c r="BA124" s="169">
        <f t="shared" si="85"/>
        <v>0</v>
      </c>
      <c r="BB124" s="169">
        <f t="shared" si="86"/>
        <v>1</v>
      </c>
      <c r="BC124" s="169">
        <f t="shared" si="87"/>
        <v>0</v>
      </c>
      <c r="BD124" s="169">
        <f t="shared" si="88"/>
        <v>1</v>
      </c>
      <c r="BE124" s="169">
        <f t="shared" si="89"/>
        <v>0</v>
      </c>
      <c r="BF124" s="169">
        <f t="shared" si="90"/>
        <v>0</v>
      </c>
      <c r="BG124" s="169">
        <f t="shared" si="91"/>
        <v>0</v>
      </c>
      <c r="BH124" s="169">
        <f t="shared" si="92"/>
        <v>0</v>
      </c>
      <c r="BI124" s="169">
        <f t="shared" si="93"/>
        <v>0</v>
      </c>
      <c r="BJ124" s="169">
        <f t="shared" si="94"/>
        <v>0</v>
      </c>
      <c r="BK124" s="167">
        <f t="shared" si="95"/>
        <v>0</v>
      </c>
      <c r="BL124" s="169">
        <f t="shared" si="96"/>
        <v>0</v>
      </c>
      <c r="BM124" s="169">
        <f t="shared" si="97"/>
        <v>1</v>
      </c>
      <c r="BN124" s="169">
        <f t="shared" si="98"/>
        <v>0</v>
      </c>
      <c r="BO124" s="169">
        <f t="shared" si="99"/>
        <v>1</v>
      </c>
      <c r="BP124" s="36">
        <f t="shared" si="100"/>
        <v>0</v>
      </c>
      <c r="BQ124">
        <f t="shared" si="101"/>
        <v>2</v>
      </c>
      <c r="BR124" s="36">
        <f t="shared" si="102"/>
        <v>0</v>
      </c>
      <c r="BS124" t="e">
        <f t="shared" si="103"/>
        <v>#N/A</v>
      </c>
    </row>
    <row r="125" spans="1:71">
      <c r="A125" s="59">
        <v>234</v>
      </c>
      <c r="B125" s="59">
        <v>151243</v>
      </c>
      <c r="C125" s="160">
        <v>21249999.344082799</v>
      </c>
      <c r="D125" s="59">
        <v>2910714</v>
      </c>
      <c r="E125" s="59">
        <v>2910714</v>
      </c>
      <c r="F125" s="59">
        <v>18339285.344082799</v>
      </c>
      <c r="G125" s="59">
        <v>124.999992370605</v>
      </c>
      <c r="H125" s="59">
        <v>-3735623266.8815098</v>
      </c>
      <c r="I125" s="59">
        <v>101</v>
      </c>
      <c r="J125" s="59">
        <v>0</v>
      </c>
      <c r="K125" s="59">
        <v>0</v>
      </c>
      <c r="L125" s="59">
        <v>101</v>
      </c>
      <c r="M125" s="59">
        <v>0</v>
      </c>
      <c r="N125" s="59">
        <v>0</v>
      </c>
      <c r="O125" s="59">
        <v>0</v>
      </c>
      <c r="P125" s="59">
        <v>0</v>
      </c>
      <c r="Q125" s="59">
        <v>0</v>
      </c>
      <c r="R125" s="59">
        <v>2</v>
      </c>
      <c r="S125" s="59">
        <v>0</v>
      </c>
      <c r="T125" s="59">
        <f t="shared" si="53"/>
        <v>0</v>
      </c>
      <c r="U125" s="59">
        <f t="shared" si="54"/>
        <v>0</v>
      </c>
      <c r="V125" s="59">
        <f t="shared" si="55"/>
        <v>0</v>
      </c>
      <c r="W125" s="59">
        <f t="shared" si="56"/>
        <v>0</v>
      </c>
      <c r="X125" s="59">
        <f t="shared" si="57"/>
        <v>0</v>
      </c>
      <c r="Y125" s="59">
        <f t="shared" si="58"/>
        <v>0</v>
      </c>
      <c r="Z125" s="59">
        <f t="shared" si="59"/>
        <v>0</v>
      </c>
      <c r="AA125" s="59">
        <f t="shared" si="60"/>
        <v>0</v>
      </c>
      <c r="AB125" s="59">
        <f t="shared" si="61"/>
        <v>0</v>
      </c>
      <c r="AC125" s="59">
        <f t="shared" si="62"/>
        <v>0</v>
      </c>
      <c r="AD125" s="166">
        <f t="shared" si="104"/>
        <v>2</v>
      </c>
      <c r="AE125" s="169">
        <f t="shared" si="63"/>
        <v>0</v>
      </c>
      <c r="AF125" s="169">
        <f t="shared" si="64"/>
        <v>1</v>
      </c>
      <c r="AG125" s="169">
        <f t="shared" si="65"/>
        <v>0</v>
      </c>
      <c r="AH125" s="169">
        <f t="shared" si="66"/>
        <v>1</v>
      </c>
      <c r="AI125" s="169">
        <f t="shared" si="67"/>
        <v>0</v>
      </c>
      <c r="AJ125" s="169">
        <f t="shared" si="68"/>
        <v>0</v>
      </c>
      <c r="AK125" s="169">
        <f t="shared" si="69"/>
        <v>0</v>
      </c>
      <c r="AL125" s="169">
        <f t="shared" si="70"/>
        <v>1</v>
      </c>
      <c r="AM125" s="169">
        <f t="shared" si="71"/>
        <v>0</v>
      </c>
      <c r="AN125" s="169">
        <f t="shared" si="72"/>
        <v>0</v>
      </c>
      <c r="AO125" s="169">
        <f t="shared" si="73"/>
        <v>1</v>
      </c>
      <c r="AP125" s="169">
        <f t="shared" si="74"/>
        <v>0</v>
      </c>
      <c r="AQ125" s="169">
        <f t="shared" si="75"/>
        <v>0</v>
      </c>
      <c r="AR125" s="169">
        <f t="shared" si="76"/>
        <v>0</v>
      </c>
      <c r="AS125" s="169">
        <f t="shared" si="77"/>
        <v>0</v>
      </c>
      <c r="AT125" s="169">
        <f t="shared" si="78"/>
        <v>0</v>
      </c>
      <c r="AU125" s="169">
        <f t="shared" si="79"/>
        <v>0</v>
      </c>
      <c r="AV125" s="169">
        <f t="shared" si="80"/>
        <v>1</v>
      </c>
      <c r="AW125" s="169">
        <f t="shared" si="81"/>
        <v>0</v>
      </c>
      <c r="AX125" s="169">
        <f t="shared" si="82"/>
        <v>0</v>
      </c>
      <c r="AY125" s="169">
        <f t="shared" si="83"/>
        <v>0</v>
      </c>
      <c r="AZ125" s="169">
        <f t="shared" si="84"/>
        <v>0</v>
      </c>
      <c r="BA125" s="169">
        <f t="shared" si="85"/>
        <v>0</v>
      </c>
      <c r="BB125" s="169">
        <f t="shared" si="86"/>
        <v>1</v>
      </c>
      <c r="BC125" s="169">
        <f t="shared" si="87"/>
        <v>0</v>
      </c>
      <c r="BD125" s="169">
        <f t="shared" si="88"/>
        <v>1</v>
      </c>
      <c r="BE125" s="169">
        <f t="shared" si="89"/>
        <v>0</v>
      </c>
      <c r="BF125" s="169">
        <f t="shared" si="90"/>
        <v>0</v>
      </c>
      <c r="BG125" s="169">
        <f t="shared" si="91"/>
        <v>0</v>
      </c>
      <c r="BH125" s="169">
        <f t="shared" si="92"/>
        <v>0</v>
      </c>
      <c r="BI125" s="169">
        <f t="shared" si="93"/>
        <v>0</v>
      </c>
      <c r="BJ125" s="169">
        <f t="shared" si="94"/>
        <v>0</v>
      </c>
      <c r="BK125" s="167">
        <f t="shared" si="95"/>
        <v>0</v>
      </c>
      <c r="BL125" s="169">
        <f t="shared" si="96"/>
        <v>0</v>
      </c>
      <c r="BM125" s="169">
        <f t="shared" si="97"/>
        <v>1</v>
      </c>
      <c r="BN125" s="169">
        <f t="shared" si="98"/>
        <v>1</v>
      </c>
      <c r="BO125" s="169">
        <f t="shared" si="99"/>
        <v>0</v>
      </c>
      <c r="BP125" s="36">
        <f t="shared" si="100"/>
        <v>1</v>
      </c>
      <c r="BQ125">
        <f t="shared" si="101"/>
        <v>0</v>
      </c>
      <c r="BR125" s="36">
        <f t="shared" si="102"/>
        <v>0</v>
      </c>
      <c r="BS125" t="e">
        <f t="shared" si="103"/>
        <v>#N/A</v>
      </c>
    </row>
    <row r="126" spans="1:71">
      <c r="A126" s="59">
        <v>380</v>
      </c>
      <c r="B126" s="59">
        <v>222141</v>
      </c>
      <c r="C126" s="160">
        <v>21280000</v>
      </c>
      <c r="D126" s="59">
        <v>4528000</v>
      </c>
      <c r="E126" s="59">
        <v>6688000</v>
      </c>
      <c r="F126" s="59">
        <v>14592000</v>
      </c>
      <c r="G126" s="59">
        <v>104</v>
      </c>
      <c r="H126" s="59">
        <v>-5717041649.7902899</v>
      </c>
      <c r="I126" s="59">
        <v>101</v>
      </c>
      <c r="J126" s="59">
        <v>0</v>
      </c>
      <c r="K126" s="59">
        <v>0</v>
      </c>
      <c r="L126" s="59">
        <v>101</v>
      </c>
      <c r="M126" s="59">
        <v>0</v>
      </c>
      <c r="N126" s="59">
        <v>0</v>
      </c>
      <c r="O126" s="59">
        <v>0</v>
      </c>
      <c r="P126" s="59">
        <v>0</v>
      </c>
      <c r="Q126" s="59">
        <v>0</v>
      </c>
      <c r="R126" s="59">
        <v>2</v>
      </c>
      <c r="S126" s="59">
        <v>0</v>
      </c>
      <c r="T126" s="59">
        <f t="shared" si="53"/>
        <v>0</v>
      </c>
      <c r="U126" s="59">
        <f t="shared" si="54"/>
        <v>0</v>
      </c>
      <c r="V126" s="59">
        <f t="shared" si="55"/>
        <v>0</v>
      </c>
      <c r="W126" s="59">
        <f t="shared" si="56"/>
        <v>0</v>
      </c>
      <c r="X126" s="59">
        <f t="shared" si="57"/>
        <v>0</v>
      </c>
      <c r="Y126" s="59">
        <f t="shared" si="58"/>
        <v>0</v>
      </c>
      <c r="Z126" s="59">
        <f t="shared" si="59"/>
        <v>0</v>
      </c>
      <c r="AA126" s="59">
        <f t="shared" si="60"/>
        <v>0</v>
      </c>
      <c r="AB126" s="59">
        <f t="shared" si="61"/>
        <v>0</v>
      </c>
      <c r="AC126" s="59">
        <f t="shared" si="62"/>
        <v>0</v>
      </c>
      <c r="AD126" s="166">
        <f t="shared" si="104"/>
        <v>2</v>
      </c>
      <c r="AE126" s="169">
        <f t="shared" si="63"/>
        <v>0</v>
      </c>
      <c r="AF126" s="169">
        <f t="shared" si="64"/>
        <v>1</v>
      </c>
      <c r="AG126" s="169">
        <f t="shared" si="65"/>
        <v>0</v>
      </c>
      <c r="AH126" s="169">
        <f t="shared" si="66"/>
        <v>1</v>
      </c>
      <c r="AI126" s="169">
        <f t="shared" si="67"/>
        <v>0</v>
      </c>
      <c r="AJ126" s="169">
        <f t="shared" si="68"/>
        <v>0</v>
      </c>
      <c r="AK126" s="169">
        <f t="shared" si="69"/>
        <v>0</v>
      </c>
      <c r="AL126" s="169">
        <f t="shared" si="70"/>
        <v>1</v>
      </c>
      <c r="AM126" s="169">
        <f t="shared" si="71"/>
        <v>0</v>
      </c>
      <c r="AN126" s="169">
        <f t="shared" si="72"/>
        <v>0</v>
      </c>
      <c r="AO126" s="169">
        <f t="shared" si="73"/>
        <v>1</v>
      </c>
      <c r="AP126" s="169">
        <f t="shared" si="74"/>
        <v>0</v>
      </c>
      <c r="AQ126" s="169">
        <f t="shared" si="75"/>
        <v>0</v>
      </c>
      <c r="AR126" s="169">
        <f t="shared" si="76"/>
        <v>0</v>
      </c>
      <c r="AS126" s="169">
        <f t="shared" si="77"/>
        <v>0</v>
      </c>
      <c r="AT126" s="169">
        <f t="shared" si="78"/>
        <v>0</v>
      </c>
      <c r="AU126" s="169">
        <f t="shared" si="79"/>
        <v>0</v>
      </c>
      <c r="AV126" s="169">
        <f t="shared" si="80"/>
        <v>1</v>
      </c>
      <c r="AW126" s="169">
        <f t="shared" si="81"/>
        <v>0</v>
      </c>
      <c r="AX126" s="169">
        <f t="shared" si="82"/>
        <v>0</v>
      </c>
      <c r="AY126" s="169">
        <f t="shared" si="83"/>
        <v>0</v>
      </c>
      <c r="AZ126" s="169">
        <f t="shared" si="84"/>
        <v>0</v>
      </c>
      <c r="BA126" s="169">
        <f t="shared" si="85"/>
        <v>0</v>
      </c>
      <c r="BB126" s="169">
        <f t="shared" si="86"/>
        <v>1</v>
      </c>
      <c r="BC126" s="169">
        <f t="shared" si="87"/>
        <v>0</v>
      </c>
      <c r="BD126" s="169">
        <f t="shared" si="88"/>
        <v>1</v>
      </c>
      <c r="BE126" s="169">
        <f t="shared" si="89"/>
        <v>0</v>
      </c>
      <c r="BF126" s="169">
        <f t="shared" si="90"/>
        <v>0</v>
      </c>
      <c r="BG126" s="169">
        <f t="shared" si="91"/>
        <v>0</v>
      </c>
      <c r="BH126" s="169">
        <f t="shared" si="92"/>
        <v>0</v>
      </c>
      <c r="BI126" s="169">
        <f t="shared" si="93"/>
        <v>0</v>
      </c>
      <c r="BJ126" s="169">
        <f t="shared" si="94"/>
        <v>0</v>
      </c>
      <c r="BK126" s="167">
        <f t="shared" si="95"/>
        <v>0</v>
      </c>
      <c r="BL126" s="169">
        <f t="shared" si="96"/>
        <v>0</v>
      </c>
      <c r="BM126" s="169">
        <f t="shared" si="97"/>
        <v>1</v>
      </c>
      <c r="BN126" s="169">
        <f t="shared" si="98"/>
        <v>1</v>
      </c>
      <c r="BO126" s="169">
        <f t="shared" si="99"/>
        <v>0</v>
      </c>
      <c r="BP126" s="36">
        <f t="shared" si="100"/>
        <v>1</v>
      </c>
      <c r="BQ126">
        <f t="shared" si="101"/>
        <v>0</v>
      </c>
      <c r="BR126" s="36">
        <f t="shared" si="102"/>
        <v>0</v>
      </c>
      <c r="BS126" t="e">
        <f t="shared" si="103"/>
        <v>#N/A</v>
      </c>
    </row>
    <row r="127" spans="1:71">
      <c r="A127" s="59">
        <v>36</v>
      </c>
      <c r="B127" s="59">
        <v>14143</v>
      </c>
      <c r="C127" s="160">
        <v>21428571.988994099</v>
      </c>
      <c r="D127" s="59">
        <v>9061225</v>
      </c>
      <c r="E127" s="59">
        <v>9061225</v>
      </c>
      <c r="F127" s="59">
        <v>12367346.988994099</v>
      </c>
      <c r="G127" s="59">
        <v>0</v>
      </c>
      <c r="H127" s="59">
        <v>-389852038.96157098</v>
      </c>
      <c r="I127" s="59">
        <v>0</v>
      </c>
      <c r="J127" s="59">
        <v>0</v>
      </c>
      <c r="K127" s="59">
        <v>0</v>
      </c>
      <c r="L127" s="59">
        <v>101</v>
      </c>
      <c r="M127" s="59">
        <v>0</v>
      </c>
      <c r="N127" s="59">
        <v>0</v>
      </c>
      <c r="O127" s="59">
        <v>0</v>
      </c>
      <c r="P127" s="59">
        <v>0</v>
      </c>
      <c r="Q127" s="59">
        <v>0</v>
      </c>
      <c r="R127" s="59">
        <v>2</v>
      </c>
      <c r="S127" s="59">
        <v>0</v>
      </c>
      <c r="T127" s="59">
        <f t="shared" si="53"/>
        <v>0</v>
      </c>
      <c r="U127" s="59">
        <f t="shared" si="54"/>
        <v>0</v>
      </c>
      <c r="V127" s="59">
        <f t="shared" si="55"/>
        <v>0</v>
      </c>
      <c r="W127" s="59">
        <f t="shared" si="56"/>
        <v>0</v>
      </c>
      <c r="X127" s="59">
        <f t="shared" si="57"/>
        <v>0</v>
      </c>
      <c r="Y127" s="59">
        <f t="shared" si="58"/>
        <v>0</v>
      </c>
      <c r="Z127" s="59">
        <f t="shared" si="59"/>
        <v>0</v>
      </c>
      <c r="AA127" s="59">
        <f t="shared" si="60"/>
        <v>0</v>
      </c>
      <c r="AB127" s="59">
        <f t="shared" si="61"/>
        <v>0</v>
      </c>
      <c r="AC127" s="59">
        <f t="shared" si="62"/>
        <v>0</v>
      </c>
      <c r="AD127" s="166">
        <f t="shared" si="104"/>
        <v>1</v>
      </c>
      <c r="AE127" s="169">
        <f t="shared" si="63"/>
        <v>1</v>
      </c>
      <c r="AF127" s="169">
        <f t="shared" si="64"/>
        <v>0</v>
      </c>
      <c r="AG127" s="169">
        <f t="shared" si="65"/>
        <v>0</v>
      </c>
      <c r="AH127" s="169">
        <f t="shared" si="66"/>
        <v>1</v>
      </c>
      <c r="AI127" s="169">
        <f t="shared" si="67"/>
        <v>0</v>
      </c>
      <c r="AJ127" s="169">
        <f t="shared" si="68"/>
        <v>0</v>
      </c>
      <c r="AK127" s="169">
        <f t="shared" si="69"/>
        <v>0</v>
      </c>
      <c r="AL127" s="169">
        <f t="shared" si="70"/>
        <v>1</v>
      </c>
      <c r="AM127" s="169">
        <f t="shared" si="71"/>
        <v>0</v>
      </c>
      <c r="AN127" s="169">
        <f t="shared" si="72"/>
        <v>0</v>
      </c>
      <c r="AO127" s="169">
        <f t="shared" si="73"/>
        <v>1</v>
      </c>
      <c r="AP127" s="169">
        <f t="shared" si="74"/>
        <v>0</v>
      </c>
      <c r="AQ127" s="169">
        <f t="shared" si="75"/>
        <v>0</v>
      </c>
      <c r="AR127" s="169">
        <f t="shared" si="76"/>
        <v>0</v>
      </c>
      <c r="AS127" s="169">
        <f t="shared" si="77"/>
        <v>0</v>
      </c>
      <c r="AT127" s="169">
        <f t="shared" si="78"/>
        <v>0</v>
      </c>
      <c r="AU127" s="169">
        <f t="shared" si="79"/>
        <v>0</v>
      </c>
      <c r="AV127" s="169">
        <f t="shared" si="80"/>
        <v>1</v>
      </c>
      <c r="AW127" s="169">
        <f t="shared" si="81"/>
        <v>0</v>
      </c>
      <c r="AX127" s="169">
        <f t="shared" si="82"/>
        <v>0</v>
      </c>
      <c r="AY127" s="169">
        <f t="shared" si="83"/>
        <v>0</v>
      </c>
      <c r="AZ127" s="169">
        <f t="shared" si="84"/>
        <v>0</v>
      </c>
      <c r="BA127" s="169">
        <f t="shared" si="85"/>
        <v>0</v>
      </c>
      <c r="BB127" s="169">
        <f t="shared" si="86"/>
        <v>1</v>
      </c>
      <c r="BC127" s="169">
        <f t="shared" si="87"/>
        <v>0</v>
      </c>
      <c r="BD127" s="169">
        <f t="shared" si="88"/>
        <v>1</v>
      </c>
      <c r="BE127" s="169">
        <f t="shared" si="89"/>
        <v>0</v>
      </c>
      <c r="BF127" s="169">
        <f t="shared" si="90"/>
        <v>0</v>
      </c>
      <c r="BG127" s="169">
        <f t="shared" si="91"/>
        <v>0</v>
      </c>
      <c r="BH127" s="169">
        <f t="shared" si="92"/>
        <v>0</v>
      </c>
      <c r="BI127" s="169">
        <f t="shared" si="93"/>
        <v>0</v>
      </c>
      <c r="BJ127" s="169">
        <f t="shared" si="94"/>
        <v>0</v>
      </c>
      <c r="BK127" s="167">
        <f t="shared" si="95"/>
        <v>0</v>
      </c>
      <c r="BL127" s="169">
        <f t="shared" si="96"/>
        <v>0</v>
      </c>
      <c r="BM127" s="169">
        <f t="shared" si="97"/>
        <v>1</v>
      </c>
      <c r="BN127" s="169">
        <f t="shared" si="98"/>
        <v>1</v>
      </c>
      <c r="BO127" s="169">
        <f t="shared" si="99"/>
        <v>0</v>
      </c>
      <c r="BP127" s="36">
        <f t="shared" si="100"/>
        <v>1</v>
      </c>
      <c r="BQ127">
        <f t="shared" si="101"/>
        <v>0</v>
      </c>
      <c r="BR127" s="36">
        <f t="shared" si="102"/>
        <v>0</v>
      </c>
      <c r="BS127" t="e">
        <f t="shared" si="103"/>
        <v>#N/A</v>
      </c>
    </row>
    <row r="128" spans="1:71">
      <c r="A128" s="59">
        <v>312</v>
      </c>
      <c r="B128" s="59">
        <v>181222</v>
      </c>
      <c r="C128" s="160">
        <v>21428572.2469019</v>
      </c>
      <c r="D128" s="59">
        <v>9842857.625</v>
      </c>
      <c r="E128" s="59">
        <v>12328572</v>
      </c>
      <c r="F128" s="59">
        <v>9100000.2469018493</v>
      </c>
      <c r="G128" s="59">
        <v>42.8571424484253</v>
      </c>
      <c r="H128" s="59">
        <v>-4442917546.4855204</v>
      </c>
      <c r="I128" s="59">
        <v>403</v>
      </c>
      <c r="J128" s="59">
        <v>0</v>
      </c>
      <c r="K128" s="59">
        <v>0</v>
      </c>
      <c r="L128" s="59">
        <v>0</v>
      </c>
      <c r="M128" s="59">
        <v>0</v>
      </c>
      <c r="N128" s="59">
        <v>0</v>
      </c>
      <c r="O128" s="59">
        <v>407</v>
      </c>
      <c r="P128" s="59">
        <v>0</v>
      </c>
      <c r="Q128" s="59">
        <v>0</v>
      </c>
      <c r="R128" s="59">
        <v>2</v>
      </c>
      <c r="S128" s="59">
        <v>0</v>
      </c>
      <c r="T128" s="59">
        <f t="shared" si="53"/>
        <v>2</v>
      </c>
      <c r="U128" s="59">
        <f t="shared" si="54"/>
        <v>0</v>
      </c>
      <c r="V128" s="59">
        <f t="shared" si="55"/>
        <v>0</v>
      </c>
      <c r="W128" s="59">
        <f t="shared" si="56"/>
        <v>0</v>
      </c>
      <c r="X128" s="59">
        <f t="shared" si="57"/>
        <v>0</v>
      </c>
      <c r="Y128" s="59">
        <f t="shared" si="58"/>
        <v>0</v>
      </c>
      <c r="Z128" s="59">
        <f t="shared" si="59"/>
        <v>0</v>
      </c>
      <c r="AA128" s="59">
        <f t="shared" si="60"/>
        <v>0</v>
      </c>
      <c r="AB128" s="59">
        <f t="shared" si="61"/>
        <v>0</v>
      </c>
      <c r="AC128" s="59">
        <f t="shared" si="62"/>
        <v>0</v>
      </c>
      <c r="AD128" s="166">
        <f t="shared" si="104"/>
        <v>0</v>
      </c>
      <c r="AE128" s="169">
        <f t="shared" si="63"/>
        <v>0</v>
      </c>
      <c r="AF128" s="169">
        <f t="shared" si="64"/>
        <v>0</v>
      </c>
      <c r="AG128" s="169">
        <f t="shared" si="65"/>
        <v>0</v>
      </c>
      <c r="AH128" s="169">
        <f t="shared" si="66"/>
        <v>1</v>
      </c>
      <c r="AI128" s="169">
        <f t="shared" si="67"/>
        <v>0</v>
      </c>
      <c r="AJ128" s="169">
        <f t="shared" si="68"/>
        <v>0</v>
      </c>
      <c r="AK128" s="169">
        <f t="shared" si="69"/>
        <v>0</v>
      </c>
      <c r="AL128" s="169">
        <f t="shared" si="70"/>
        <v>1</v>
      </c>
      <c r="AM128" s="169">
        <f t="shared" si="71"/>
        <v>0</v>
      </c>
      <c r="AN128" s="169">
        <f t="shared" si="72"/>
        <v>0</v>
      </c>
      <c r="AO128" s="169">
        <f t="shared" si="73"/>
        <v>1</v>
      </c>
      <c r="AP128" s="169">
        <f t="shared" si="74"/>
        <v>0</v>
      </c>
      <c r="AQ128" s="169">
        <f t="shared" si="75"/>
        <v>0</v>
      </c>
      <c r="AR128" s="169">
        <f t="shared" si="76"/>
        <v>0</v>
      </c>
      <c r="AS128" s="169">
        <f t="shared" si="77"/>
        <v>0</v>
      </c>
      <c r="AT128" s="169">
        <f t="shared" si="78"/>
        <v>0</v>
      </c>
      <c r="AU128" s="169">
        <f t="shared" si="79"/>
        <v>0</v>
      </c>
      <c r="AV128" s="169">
        <f t="shared" si="80"/>
        <v>1</v>
      </c>
      <c r="AW128" s="169">
        <f t="shared" si="81"/>
        <v>1</v>
      </c>
      <c r="AX128" s="169">
        <f t="shared" si="82"/>
        <v>1</v>
      </c>
      <c r="AY128" s="169">
        <f t="shared" si="83"/>
        <v>0</v>
      </c>
      <c r="AZ128" s="169">
        <f t="shared" si="84"/>
        <v>0</v>
      </c>
      <c r="BA128" s="169">
        <f t="shared" si="85"/>
        <v>0</v>
      </c>
      <c r="BB128" s="169">
        <f t="shared" si="86"/>
        <v>1</v>
      </c>
      <c r="BC128" s="169">
        <f t="shared" si="87"/>
        <v>0</v>
      </c>
      <c r="BD128" s="169">
        <f t="shared" si="88"/>
        <v>1</v>
      </c>
      <c r="BE128" s="169">
        <f t="shared" si="89"/>
        <v>0</v>
      </c>
      <c r="BF128" s="169">
        <f t="shared" si="90"/>
        <v>0</v>
      </c>
      <c r="BG128" s="169">
        <f t="shared" si="91"/>
        <v>1</v>
      </c>
      <c r="BH128" s="169">
        <f t="shared" si="92"/>
        <v>0</v>
      </c>
      <c r="BI128" s="169">
        <f t="shared" si="93"/>
        <v>0</v>
      </c>
      <c r="BJ128" s="169">
        <f t="shared" si="94"/>
        <v>0</v>
      </c>
      <c r="BK128" s="167">
        <f t="shared" si="95"/>
        <v>0</v>
      </c>
      <c r="BL128" s="169">
        <f t="shared" si="96"/>
        <v>0</v>
      </c>
      <c r="BM128" s="169">
        <f t="shared" si="97"/>
        <v>1</v>
      </c>
      <c r="BN128" s="169">
        <f t="shared" si="98"/>
        <v>1</v>
      </c>
      <c r="BO128" s="169">
        <f t="shared" si="99"/>
        <v>0</v>
      </c>
      <c r="BP128" s="36">
        <f t="shared" si="100"/>
        <v>0</v>
      </c>
      <c r="BQ128">
        <f t="shared" si="101"/>
        <v>0</v>
      </c>
      <c r="BR128" s="36">
        <f t="shared" si="102"/>
        <v>1</v>
      </c>
      <c r="BS128" s="36" t="e">
        <f t="shared" si="103"/>
        <v>#N/A</v>
      </c>
    </row>
    <row r="129" spans="1:71">
      <c r="A129" s="59">
        <v>214</v>
      </c>
      <c r="B129" s="59">
        <v>132241</v>
      </c>
      <c r="C129" s="160">
        <v>21447619.717245501</v>
      </c>
      <c r="D129" s="59">
        <v>7273809.75</v>
      </c>
      <c r="E129" s="59">
        <v>7273809.75</v>
      </c>
      <c r="F129" s="59">
        <v>14173809.967245501</v>
      </c>
      <c r="G129" s="59">
        <v>823.8095703125</v>
      </c>
      <c r="H129" s="59">
        <v>-3297060172.56001</v>
      </c>
      <c r="I129" s="59">
        <v>0</v>
      </c>
      <c r="J129" s="59">
        <v>0</v>
      </c>
      <c r="K129" s="59">
        <v>0</v>
      </c>
      <c r="L129" s="59">
        <v>102</v>
      </c>
      <c r="M129" s="59">
        <v>301</v>
      </c>
      <c r="N129" s="59">
        <v>0</v>
      </c>
      <c r="O129" s="59">
        <v>0</v>
      </c>
      <c r="P129" s="59">
        <v>0</v>
      </c>
      <c r="Q129" s="59">
        <v>0</v>
      </c>
      <c r="R129" s="59">
        <v>2</v>
      </c>
      <c r="S129" s="59">
        <v>1</v>
      </c>
      <c r="T129" s="59">
        <f t="shared" si="53"/>
        <v>0</v>
      </c>
      <c r="U129" s="59">
        <f t="shared" si="54"/>
        <v>0</v>
      </c>
      <c r="V129" s="59">
        <f t="shared" si="55"/>
        <v>1</v>
      </c>
      <c r="W129" s="59">
        <f t="shared" si="56"/>
        <v>0</v>
      </c>
      <c r="X129" s="59">
        <f t="shared" si="57"/>
        <v>0</v>
      </c>
      <c r="Y129" s="59">
        <f t="shared" si="58"/>
        <v>1</v>
      </c>
      <c r="Z129" s="59">
        <f t="shared" si="59"/>
        <v>0</v>
      </c>
      <c r="AA129" s="59">
        <f t="shared" si="60"/>
        <v>0</v>
      </c>
      <c r="AB129" s="59">
        <f t="shared" si="61"/>
        <v>0</v>
      </c>
      <c r="AC129" s="59">
        <f t="shared" si="62"/>
        <v>0</v>
      </c>
      <c r="AD129" s="166">
        <f t="shared" si="104"/>
        <v>0</v>
      </c>
      <c r="AE129" s="169">
        <f t="shared" si="63"/>
        <v>0</v>
      </c>
      <c r="AF129" s="169">
        <f t="shared" si="64"/>
        <v>0</v>
      </c>
      <c r="AG129" s="169">
        <f t="shared" si="65"/>
        <v>0</v>
      </c>
      <c r="AH129" s="169">
        <f t="shared" si="66"/>
        <v>1</v>
      </c>
      <c r="AI129" s="169">
        <f t="shared" si="67"/>
        <v>0</v>
      </c>
      <c r="AJ129" s="169">
        <f t="shared" si="68"/>
        <v>0</v>
      </c>
      <c r="AK129" s="169">
        <f t="shared" si="69"/>
        <v>0</v>
      </c>
      <c r="AL129" s="169">
        <f t="shared" si="70"/>
        <v>1</v>
      </c>
      <c r="AM129" s="169">
        <f t="shared" si="71"/>
        <v>1</v>
      </c>
      <c r="AN129" s="169">
        <f t="shared" si="72"/>
        <v>1</v>
      </c>
      <c r="AO129" s="169">
        <f t="shared" si="73"/>
        <v>0</v>
      </c>
      <c r="AP129" s="169">
        <f t="shared" si="74"/>
        <v>0</v>
      </c>
      <c r="AQ129" s="169">
        <f t="shared" si="75"/>
        <v>1</v>
      </c>
      <c r="AR129" s="169">
        <f t="shared" si="76"/>
        <v>0</v>
      </c>
      <c r="AS129" s="169">
        <f t="shared" si="77"/>
        <v>0</v>
      </c>
      <c r="AT129" s="169">
        <f t="shared" si="78"/>
        <v>0</v>
      </c>
      <c r="AU129" s="169">
        <f t="shared" si="79"/>
        <v>0</v>
      </c>
      <c r="AV129" s="169">
        <f t="shared" si="80"/>
        <v>1</v>
      </c>
      <c r="AW129" s="169">
        <f t="shared" si="81"/>
        <v>0</v>
      </c>
      <c r="AX129" s="169">
        <f t="shared" si="82"/>
        <v>0</v>
      </c>
      <c r="AY129" s="169">
        <f t="shared" si="83"/>
        <v>0</v>
      </c>
      <c r="AZ129" s="169">
        <f t="shared" si="84"/>
        <v>0</v>
      </c>
      <c r="BA129" s="169">
        <f t="shared" si="85"/>
        <v>0</v>
      </c>
      <c r="BB129" s="169">
        <f t="shared" si="86"/>
        <v>1</v>
      </c>
      <c r="BC129" s="169">
        <f t="shared" si="87"/>
        <v>0</v>
      </c>
      <c r="BD129" s="169">
        <f t="shared" si="88"/>
        <v>1</v>
      </c>
      <c r="BE129" s="169">
        <f t="shared" si="89"/>
        <v>0</v>
      </c>
      <c r="BF129" s="169">
        <f t="shared" si="90"/>
        <v>0</v>
      </c>
      <c r="BG129" s="169">
        <f t="shared" si="91"/>
        <v>0</v>
      </c>
      <c r="BH129" s="169">
        <f t="shared" si="92"/>
        <v>0</v>
      </c>
      <c r="BI129" s="169">
        <f t="shared" si="93"/>
        <v>0</v>
      </c>
      <c r="BJ129" s="169">
        <f t="shared" si="94"/>
        <v>0</v>
      </c>
      <c r="BK129" s="167">
        <f t="shared" si="95"/>
        <v>0</v>
      </c>
      <c r="BL129" s="169">
        <f t="shared" si="96"/>
        <v>0</v>
      </c>
      <c r="BM129" s="169">
        <f t="shared" si="97"/>
        <v>1</v>
      </c>
      <c r="BN129" s="169">
        <f t="shared" si="98"/>
        <v>0</v>
      </c>
      <c r="BO129" s="169">
        <f t="shared" si="99"/>
        <v>1</v>
      </c>
      <c r="BP129" s="36">
        <f t="shared" si="100"/>
        <v>0</v>
      </c>
      <c r="BQ129">
        <f t="shared" si="101"/>
        <v>1</v>
      </c>
      <c r="BR129" s="36">
        <f t="shared" si="102"/>
        <v>0</v>
      </c>
      <c r="BS129" t="e">
        <f t="shared" si="103"/>
        <v>#N/A</v>
      </c>
    </row>
    <row r="130" spans="1:71">
      <c r="A130" s="59">
        <v>77</v>
      </c>
      <c r="B130" s="59">
        <v>21241</v>
      </c>
      <c r="C130" s="160">
        <v>21868132.312161598</v>
      </c>
      <c r="D130" s="59">
        <v>6978022</v>
      </c>
      <c r="E130" s="59">
        <v>6978022</v>
      </c>
      <c r="F130" s="59">
        <v>14890110.3121616</v>
      </c>
      <c r="G130" s="59">
        <v>307.69232177734398</v>
      </c>
      <c r="H130" s="59">
        <v>-1260442601.15797</v>
      </c>
      <c r="I130" s="59">
        <v>0</v>
      </c>
      <c r="J130" s="59">
        <v>0</v>
      </c>
      <c r="K130" s="59">
        <v>0</v>
      </c>
      <c r="L130" s="59">
        <v>417</v>
      </c>
      <c r="M130" s="59">
        <v>406</v>
      </c>
      <c r="N130" s="59">
        <v>201</v>
      </c>
      <c r="O130" s="59">
        <v>0</v>
      </c>
      <c r="P130" s="59">
        <v>0</v>
      </c>
      <c r="Q130" s="59">
        <v>0</v>
      </c>
      <c r="R130" s="59">
        <v>2</v>
      </c>
      <c r="S130" s="59">
        <v>0</v>
      </c>
      <c r="T130" s="59">
        <f t="shared" si="53"/>
        <v>1</v>
      </c>
      <c r="U130" s="59">
        <f t="shared" si="54"/>
        <v>0</v>
      </c>
      <c r="V130" s="59">
        <f t="shared" si="55"/>
        <v>0</v>
      </c>
      <c r="W130" s="59">
        <f t="shared" si="56"/>
        <v>1</v>
      </c>
      <c r="X130" s="59">
        <f t="shared" si="57"/>
        <v>0</v>
      </c>
      <c r="Y130" s="59">
        <f t="shared" si="58"/>
        <v>1</v>
      </c>
      <c r="Z130" s="59">
        <f t="shared" si="59"/>
        <v>0</v>
      </c>
      <c r="AA130" s="59">
        <f t="shared" si="60"/>
        <v>0</v>
      </c>
      <c r="AB130" s="59">
        <f t="shared" si="61"/>
        <v>0</v>
      </c>
      <c r="AC130" s="59">
        <f t="shared" si="62"/>
        <v>0</v>
      </c>
      <c r="AD130" s="166">
        <f t="shared" si="104"/>
        <v>0</v>
      </c>
      <c r="AE130" s="169">
        <f t="shared" si="63"/>
        <v>0</v>
      </c>
      <c r="AF130" s="169">
        <f t="shared" si="64"/>
        <v>0</v>
      </c>
      <c r="AG130" s="169">
        <f t="shared" si="65"/>
        <v>0</v>
      </c>
      <c r="AH130" s="169">
        <f t="shared" si="66"/>
        <v>1</v>
      </c>
      <c r="AI130" s="169">
        <f t="shared" si="67"/>
        <v>0</v>
      </c>
      <c r="AJ130" s="169">
        <f t="shared" si="68"/>
        <v>0</v>
      </c>
      <c r="AK130" s="169">
        <f t="shared" si="69"/>
        <v>0</v>
      </c>
      <c r="AL130" s="169">
        <f t="shared" si="70"/>
        <v>1</v>
      </c>
      <c r="AM130" s="169">
        <f t="shared" si="71"/>
        <v>0</v>
      </c>
      <c r="AN130" s="169">
        <f t="shared" si="72"/>
        <v>0</v>
      </c>
      <c r="AO130" s="169">
        <f t="shared" si="73"/>
        <v>1</v>
      </c>
      <c r="AP130" s="169">
        <f t="shared" si="74"/>
        <v>0</v>
      </c>
      <c r="AQ130" s="169">
        <f t="shared" si="75"/>
        <v>0</v>
      </c>
      <c r="AR130" s="169">
        <f t="shared" si="76"/>
        <v>0</v>
      </c>
      <c r="AS130" s="169">
        <f t="shared" si="77"/>
        <v>0</v>
      </c>
      <c r="AT130" s="169">
        <f t="shared" si="78"/>
        <v>0</v>
      </c>
      <c r="AU130" s="169">
        <f t="shared" si="79"/>
        <v>0</v>
      </c>
      <c r="AV130" s="169">
        <f t="shared" si="80"/>
        <v>1</v>
      </c>
      <c r="AW130" s="169">
        <f t="shared" si="81"/>
        <v>1</v>
      </c>
      <c r="AX130" s="169">
        <f t="shared" si="82"/>
        <v>0</v>
      </c>
      <c r="AY130" s="169">
        <f t="shared" si="83"/>
        <v>1</v>
      </c>
      <c r="AZ130" s="169">
        <f t="shared" si="84"/>
        <v>0</v>
      </c>
      <c r="BA130" s="169">
        <f t="shared" si="85"/>
        <v>0</v>
      </c>
      <c r="BB130" s="169">
        <f t="shared" si="86"/>
        <v>1</v>
      </c>
      <c r="BC130" s="169">
        <f t="shared" si="87"/>
        <v>1</v>
      </c>
      <c r="BD130" s="169">
        <f t="shared" si="88"/>
        <v>0</v>
      </c>
      <c r="BE130" s="169">
        <f t="shared" si="89"/>
        <v>0</v>
      </c>
      <c r="BF130" s="169">
        <f t="shared" si="90"/>
        <v>1</v>
      </c>
      <c r="BG130" s="169">
        <f t="shared" si="91"/>
        <v>0</v>
      </c>
      <c r="BH130" s="169">
        <f t="shared" si="92"/>
        <v>0</v>
      </c>
      <c r="BI130" s="169">
        <f t="shared" si="93"/>
        <v>0</v>
      </c>
      <c r="BJ130" s="169">
        <f t="shared" si="94"/>
        <v>0</v>
      </c>
      <c r="BK130" s="167">
        <f t="shared" si="95"/>
        <v>0</v>
      </c>
      <c r="BL130" s="169">
        <f t="shared" si="96"/>
        <v>0</v>
      </c>
      <c r="BM130" s="169">
        <f t="shared" si="97"/>
        <v>1</v>
      </c>
      <c r="BN130" s="169">
        <f t="shared" si="98"/>
        <v>1</v>
      </c>
      <c r="BO130" s="169">
        <f t="shared" si="99"/>
        <v>0</v>
      </c>
      <c r="BP130" s="36">
        <f t="shared" si="100"/>
        <v>0</v>
      </c>
      <c r="BQ130">
        <f t="shared" si="101"/>
        <v>0</v>
      </c>
      <c r="BR130" s="36">
        <f t="shared" si="102"/>
        <v>1</v>
      </c>
      <c r="BS130" s="36" t="e">
        <f t="shared" si="103"/>
        <v>#N/A</v>
      </c>
    </row>
    <row r="131" spans="1:71">
      <c r="A131" s="59">
        <v>211</v>
      </c>
      <c r="B131" s="59">
        <v>132211</v>
      </c>
      <c r="C131" s="160">
        <v>22119048.3096371</v>
      </c>
      <c r="D131" s="59">
        <v>7309524</v>
      </c>
      <c r="E131" s="59">
        <v>7309524</v>
      </c>
      <c r="F131" s="59">
        <v>14809524.3096371</v>
      </c>
      <c r="G131" s="59">
        <v>714.28573608398403</v>
      </c>
      <c r="H131" s="59">
        <v>-3172424453.3348098</v>
      </c>
      <c r="I131" s="59">
        <v>0</v>
      </c>
      <c r="J131" s="59">
        <v>0</v>
      </c>
      <c r="K131" s="59">
        <v>0</v>
      </c>
      <c r="L131" s="59">
        <v>102</v>
      </c>
      <c r="M131" s="59">
        <v>301</v>
      </c>
      <c r="N131" s="59">
        <v>406</v>
      </c>
      <c r="O131" s="59">
        <v>201</v>
      </c>
      <c r="P131" s="59">
        <v>0</v>
      </c>
      <c r="Q131" s="59">
        <v>0</v>
      </c>
      <c r="R131" s="59">
        <v>2</v>
      </c>
      <c r="S131" s="59">
        <v>1</v>
      </c>
      <c r="T131" s="59">
        <f t="shared" si="53"/>
        <v>0</v>
      </c>
      <c r="U131" s="59">
        <f t="shared" si="54"/>
        <v>1</v>
      </c>
      <c r="V131" s="59">
        <f t="shared" si="55"/>
        <v>1</v>
      </c>
      <c r="W131" s="59">
        <f t="shared" si="56"/>
        <v>1</v>
      </c>
      <c r="X131" s="59">
        <f t="shared" si="57"/>
        <v>0</v>
      </c>
      <c r="Y131" s="59">
        <f t="shared" si="58"/>
        <v>1</v>
      </c>
      <c r="Z131" s="59">
        <f t="shared" si="59"/>
        <v>0</v>
      </c>
      <c r="AA131" s="59">
        <f t="shared" si="60"/>
        <v>0</v>
      </c>
      <c r="AB131" s="59">
        <f t="shared" si="61"/>
        <v>0</v>
      </c>
      <c r="AC131" s="59">
        <f t="shared" si="62"/>
        <v>0</v>
      </c>
      <c r="AD131" s="166">
        <f t="shared" si="104"/>
        <v>0</v>
      </c>
      <c r="AE131" s="169">
        <f t="shared" si="63"/>
        <v>0</v>
      </c>
      <c r="AF131" s="169">
        <f t="shared" si="64"/>
        <v>0</v>
      </c>
      <c r="AG131" s="169">
        <f t="shared" si="65"/>
        <v>0</v>
      </c>
      <c r="AH131" s="169">
        <f t="shared" si="66"/>
        <v>1</v>
      </c>
      <c r="AI131" s="169">
        <f t="shared" si="67"/>
        <v>0</v>
      </c>
      <c r="AJ131" s="169">
        <f t="shared" si="68"/>
        <v>0</v>
      </c>
      <c r="AK131" s="169">
        <f t="shared" si="69"/>
        <v>0</v>
      </c>
      <c r="AL131" s="169">
        <f t="shared" si="70"/>
        <v>1</v>
      </c>
      <c r="AM131" s="169">
        <f t="shared" si="71"/>
        <v>1</v>
      </c>
      <c r="AN131" s="169">
        <f t="shared" si="72"/>
        <v>2</v>
      </c>
      <c r="AO131" s="169">
        <f t="shared" si="73"/>
        <v>0</v>
      </c>
      <c r="AP131" s="169">
        <f t="shared" si="74"/>
        <v>0</v>
      </c>
      <c r="AQ131" s="169">
        <f t="shared" si="75"/>
        <v>1</v>
      </c>
      <c r="AR131" s="169">
        <f t="shared" si="76"/>
        <v>1</v>
      </c>
      <c r="AS131" s="169">
        <f t="shared" si="77"/>
        <v>0</v>
      </c>
      <c r="AT131" s="169">
        <f t="shared" si="78"/>
        <v>0</v>
      </c>
      <c r="AU131" s="169">
        <f t="shared" si="79"/>
        <v>1</v>
      </c>
      <c r="AV131" s="169">
        <f t="shared" si="80"/>
        <v>0</v>
      </c>
      <c r="AW131" s="169">
        <f t="shared" si="81"/>
        <v>0</v>
      </c>
      <c r="AX131" s="169">
        <f t="shared" si="82"/>
        <v>0</v>
      </c>
      <c r="AY131" s="169">
        <f t="shared" si="83"/>
        <v>0</v>
      </c>
      <c r="AZ131" s="169">
        <f t="shared" si="84"/>
        <v>0</v>
      </c>
      <c r="BA131" s="169">
        <f t="shared" si="85"/>
        <v>0</v>
      </c>
      <c r="BB131" s="169">
        <f t="shared" si="86"/>
        <v>1</v>
      </c>
      <c r="BC131" s="169">
        <f t="shared" si="87"/>
        <v>0</v>
      </c>
      <c r="BD131" s="169">
        <f t="shared" si="88"/>
        <v>1</v>
      </c>
      <c r="BE131" s="169">
        <f t="shared" si="89"/>
        <v>0</v>
      </c>
      <c r="BF131" s="169">
        <f t="shared" si="90"/>
        <v>0</v>
      </c>
      <c r="BG131" s="169">
        <f t="shared" si="91"/>
        <v>0</v>
      </c>
      <c r="BH131" s="169">
        <f t="shared" si="92"/>
        <v>0</v>
      </c>
      <c r="BI131" s="169">
        <f t="shared" si="93"/>
        <v>0</v>
      </c>
      <c r="BJ131" s="169">
        <f t="shared" si="94"/>
        <v>0</v>
      </c>
      <c r="BK131" s="167">
        <f t="shared" si="95"/>
        <v>0</v>
      </c>
      <c r="BL131" s="169">
        <f t="shared" si="96"/>
        <v>0</v>
      </c>
      <c r="BM131" s="169">
        <f t="shared" si="97"/>
        <v>1</v>
      </c>
      <c r="BN131" s="169">
        <f t="shared" si="98"/>
        <v>0</v>
      </c>
      <c r="BO131" s="169">
        <f t="shared" si="99"/>
        <v>1</v>
      </c>
      <c r="BP131" s="36">
        <f t="shared" si="100"/>
        <v>0</v>
      </c>
      <c r="BQ131">
        <f t="shared" si="101"/>
        <v>4</v>
      </c>
      <c r="BR131" s="36">
        <f t="shared" si="102"/>
        <v>0</v>
      </c>
      <c r="BS131" t="e">
        <f t="shared" si="103"/>
        <v>#N/A</v>
      </c>
    </row>
    <row r="132" spans="1:71">
      <c r="A132" s="59">
        <v>95</v>
      </c>
      <c r="B132" s="59">
        <v>23113</v>
      </c>
      <c r="C132" s="160">
        <v>22205627.1097399</v>
      </c>
      <c r="D132" s="59">
        <v>16569264</v>
      </c>
      <c r="E132" s="59">
        <v>16569264</v>
      </c>
      <c r="F132" s="59">
        <v>5636363.1097398903</v>
      </c>
      <c r="G132" s="59">
        <v>43.290042877197301</v>
      </c>
      <c r="H132" s="59">
        <v>-1630296609.0567999</v>
      </c>
      <c r="I132" s="59">
        <v>402</v>
      </c>
      <c r="J132" s="59">
        <v>444</v>
      </c>
      <c r="K132" s="59">
        <v>0</v>
      </c>
      <c r="L132" s="59">
        <v>404</v>
      </c>
      <c r="M132" s="59">
        <v>0</v>
      </c>
      <c r="N132" s="59">
        <v>0</v>
      </c>
      <c r="O132" s="59">
        <v>0</v>
      </c>
      <c r="P132" s="59">
        <v>0</v>
      </c>
      <c r="Q132" s="59">
        <v>0</v>
      </c>
      <c r="R132" s="59">
        <v>2</v>
      </c>
      <c r="S132" s="59">
        <v>0</v>
      </c>
      <c r="T132" s="59">
        <f t="shared" ref="T132:T195" si="105">COUNTIFS(I132, "&gt;400", I132, "&lt;500")+COUNTIFS(L132, "&gt;400", L132, "&lt;500")+COUNTIFS(O132, "&gt;400", O132, "&lt;500")</f>
        <v>2</v>
      </c>
      <c r="U132" s="59">
        <f t="shared" ref="U132:U195" si="106">COUNTIFS(J132, "&gt;200", J132, "&lt;400")+COUNTIFS(L132, "&gt;200", L132, "&lt;400")+COUNTIFS(O132, "&gt;200", O132, "&lt;400")</f>
        <v>0</v>
      </c>
      <c r="V132" s="59">
        <f t="shared" ref="V132:V195" si="107">COUNTIF($I132, 102)+COUNTIF($L132, 102)+COUNTIF($O132, 102)</f>
        <v>0</v>
      </c>
      <c r="W132" s="59">
        <f t="shared" ref="W132:W195" si="108">IF(AND(J132&gt;399, J132&lt;500), 1,0) + IF(AND(K132&gt;399, K132&lt;500), 1,0) +IF(AND(M132&gt;399, M132&lt;500), 1,0) +IF(AND(N132&gt;399, N132&lt;500), 1,0) +IF(AND(P132&gt;399, P132&lt;500), 1,0) +IF(AND(Q132&gt;399, Q132&lt;500), 1,0)</f>
        <v>1</v>
      </c>
      <c r="X132" s="59">
        <f t="shared" ref="X132:X195" si="109">IF(AND(J132&gt;700, J132&lt;890), 1,0) + IF(AND(K132&gt;700, K132&lt;890), 1,0) +IF(AND(M132&gt;700, M132&lt;890), 1,0) +IF(AND(N132&gt;700, N132&lt;890), 1,0) +IF(AND(P132&gt;700, P132&lt;890), 1,0) +IF(AND(Q132&gt;700, Q132&lt;890), 1,0)</f>
        <v>0</v>
      </c>
      <c r="Y132" s="59">
        <f t="shared" ref="Y132:Y195" si="110">IF(AND(J132&gt;200, J132&lt;400), 1,0) + IF(AND(K132&gt;200, K132&lt;400), 1,0) +IF(AND(M132&gt;200, M132&lt;400), 1,0) +IF(AND(N132&gt;200, N132&lt;400), 1,0) +IF(AND(P132&gt;200, P132&lt;400), 1,0) +IF(AND(Q132&gt;200, Q132&lt;400), 1,0)</f>
        <v>0</v>
      </c>
      <c r="Z132" s="59">
        <f t="shared" ref="Z132:Z195" si="111">IF(J132=101, 1,0) + IF(K132=101, 1,0) +IF(M132=101, 1,0) +IF(N132=101, 1,0) +IF(P132=101, 1,0) +IF(Q132=101, 1,0)</f>
        <v>0</v>
      </c>
      <c r="AA132" s="59">
        <f t="shared" ref="AA132:AA195" si="112">IF(J132=102, 1,0) + IF(K132=102, 1,0) +IF(M132=102, 1,0) +IF(N132=102, 1,0) +IF(P132=102, 1,0) +IF(Q132=102, 1,0)</f>
        <v>0</v>
      </c>
      <c r="AB132" s="59">
        <f t="shared" ref="AB132:AB195" si="113">IF(AND(J132&gt;500, J132&lt;600), 1,0) + IF(AND(K132&gt;500, K132&lt;600), 1,0) +IF(AND(M132&gt;500, M132&lt;600), 1,0) +IF(AND(N132&gt;500, N132&lt;600), 1,0) +IF(AND(P132&gt;500, P132&lt;600), 1,0) +IF(AND(Q132&gt;500, Q132&lt;600), 1,0)</f>
        <v>0</v>
      </c>
      <c r="AC132" s="59">
        <f t="shared" ref="AC132:AC195" si="114">IF(AND(J132&gt;0, SUM(W132:AB132)=0), 1,0) + IF(AND(K132&gt;0, SUM(W132:AB132)=0), 1,0) +IF(AND(M132&gt;0, SUM(W132:AB132)=0), 1,0) +IF(AND(N132&gt;0, SUM(W132:AB132)=0), 1,0) +IF(AND(P132&gt;0, SUM(W132:AB132)=0), 1,0) +IF(AND(Q132&gt;0, SUM(W132:AB132)=0), 1,0)</f>
        <v>0</v>
      </c>
      <c r="AD132" s="166">
        <f t="shared" si="104"/>
        <v>0</v>
      </c>
      <c r="AE132" s="169">
        <f t="shared" ref="AE132:AE195" si="115">IF(AD132=1, 1,0)</f>
        <v>0</v>
      </c>
      <c r="AF132" s="169">
        <f t="shared" ref="AF132:AF195" si="116">IF(AD132&gt;=2, 1,0)</f>
        <v>0</v>
      </c>
      <c r="AG132" s="169">
        <f t="shared" ref="AG132:AG195" si="117">IF(IF(I132=101,1,0) * IF(J132&lt;&gt;0, 1,0) +IF(I132=101,1,0)* IF(K132&lt;&gt;0, 1,0) + IF(L132=101,1,0) * IF(M132&lt;&gt;0, 1,0) +IF(L132=101,1,0)* IF(N132&lt;&gt;0, 1,0) + IF(O132=101,1,0) * IF(P132&lt;&gt;0, 1,0) +IF(O132=101,1,0)* IF(Q132&lt;&gt;0, 1,0)&gt;0, 1,0)</f>
        <v>0</v>
      </c>
      <c r="AH132" s="169">
        <f t="shared" ref="AH132:AH195" si="118">IF(AG132=0, 1,0)</f>
        <v>1</v>
      </c>
      <c r="AI132" s="169">
        <f t="shared" ref="AI132:AI195" si="119">IF(AND(AD132&gt;0, T132&gt;0), 1, 0)</f>
        <v>0</v>
      </c>
      <c r="AJ132" s="169">
        <f t="shared" ref="AJ132:AJ195" si="120">IF(AND(AD132&gt;0, V132&gt;0), 1, 0)</f>
        <v>0</v>
      </c>
      <c r="AK132" s="169">
        <f t="shared" ref="AK132:AK195" si="121">IF(AND(AD132&gt;0, U132&gt;0), 1, 0)</f>
        <v>0</v>
      </c>
      <c r="AL132" s="169">
        <f t="shared" ref="AL132:AL195" si="122">IF(SUM(AI132:AK132)&gt;0,0,1)</f>
        <v>1</v>
      </c>
      <c r="AM132" s="169">
        <f t="shared" ref="AM132:AM195" si="123">IF(V132&gt;0, 1,0)</f>
        <v>0</v>
      </c>
      <c r="AN132" s="169">
        <f t="shared" ref="AN132:AN195" si="124">IF(I132=102,1,0) * IF(J132&lt;&gt;0, 1,0) +IF(I132=102,1,0)* IF(K132&lt;&gt;0, 1,0) + IF(L132=102,1,0) * IF(M132&lt;&gt;0, 1,0) +IF(L132=102,1,0)* IF(N132&lt;&gt;0, 1,0) + IF(O132=102,1,0) * IF(P132&lt;&gt;0, 1,0) +IF(O132=102,1,0)* IF(Q132&lt;&gt;0, 1,0)</f>
        <v>0</v>
      </c>
      <c r="AO132" s="169">
        <f t="shared" ref="AO132:AO195" si="125">IF(AN132=0, 1,0)</f>
        <v>1</v>
      </c>
      <c r="AP132" s="169">
        <f t="shared" ref="AP132:AP195" si="126">IF(V132&gt;1,1,0)</f>
        <v>0</v>
      </c>
      <c r="AQ132" s="169">
        <f t="shared" ref="AQ132:AQ195" si="127">IF(V132 = 1, 1, 0)</f>
        <v>0</v>
      </c>
      <c r="AR132" s="169">
        <f t="shared" ref="AR132:AR195" si="128">IF(SUM(AS132:AU132)&gt;0, 1,0)</f>
        <v>0</v>
      </c>
      <c r="AS132" s="169">
        <f t="shared" ref="AS132:AS195" si="129">IF(AND(T132&gt;0, V132&gt;0), 1,0)</f>
        <v>0</v>
      </c>
      <c r="AT132" s="169">
        <f t="shared" ref="AT132:AT195" si="130">AJ132</f>
        <v>0</v>
      </c>
      <c r="AU132" s="169">
        <f t="shared" ref="AU132:AU195" si="131">IF(AND(V132&gt;0, U132&gt;0),1,0)</f>
        <v>0</v>
      </c>
      <c r="AV132" s="169">
        <f t="shared" ref="AV132:AV195" si="132">IF(SUM(AS132:AU132)&gt;0,0,1)</f>
        <v>1</v>
      </c>
      <c r="AW132" s="169">
        <f t="shared" ref="AW132:AW195" si="133">IF(T132&gt;0,1,0)</f>
        <v>1</v>
      </c>
      <c r="AX132" s="169">
        <f t="shared" ref="AX132:AX195" si="134">IF(T132&gt;1, 1,0)</f>
        <v>1</v>
      </c>
      <c r="AY132" s="169">
        <f t="shared" ref="AY132:AY195" si="135">IF(T132=1, 1, 0)</f>
        <v>0</v>
      </c>
      <c r="AZ132" s="169">
        <f t="shared" ref="AZ132:AZ195" si="136">IF(SUM(AS132,AI132)&gt;0,1,0)</f>
        <v>0</v>
      </c>
      <c r="BA132" s="169">
        <f t="shared" ref="BA132:BA195" si="137">IF(AND(AW132&gt;0, X132&gt;0),1,0)+IF(AND(AW132&gt;0, (COUNTIFS(I132, "&gt;700", L132, "&gt;700", O132, "&gt;700")&gt;0)),1,0)</f>
        <v>0</v>
      </c>
      <c r="BB132" s="169">
        <f t="shared" ref="BB132:BB195" si="138">IF(BA132 = 0, 1,0)</f>
        <v>1</v>
      </c>
      <c r="BC132" s="169">
        <f t="shared" ref="BC132:BC195" si="139">IF(COUNTIFS(I132, "&gt;400", I132,"&lt;600"),1,0) * IF(COUNTIFS(J132,"&gt;0", J132,"&lt;700")+  COUNTIFS(K132,"&gt;0", K132,"&lt;700")&gt;0,1,0) + IF(COUNTIFS(L132, "&gt;400", L132,"&lt;600"),1,0) * IF(COUNTIFS(M132,"&gt;0", M132,"&lt;700")+ COUNTIFS(N132,"&gt;0", N132,"&lt;700")&gt;0,1,0) + IF(COUNTIFS(O132, "&gt;400", O132,"&lt;600"),1,0) * IF(COUNTIFS(P132,"&gt;0", P132,"&lt;700")+  COUNTIFS(Q132,"&gt;0", Q132,"&lt;700")&gt;0,1,0)</f>
        <v>1</v>
      </c>
      <c r="BD132" s="169">
        <f t="shared" ref="BD132:BD195" si="140">IF(BC132 = 0, 1,0)</f>
        <v>0</v>
      </c>
      <c r="BE132" s="169">
        <f t="shared" ref="BE132:BE195" si="141">COUNTIF(I132, 406)+COUNTIF(L132, 406)+COUNTIF(O132, 406)</f>
        <v>0</v>
      </c>
      <c r="BF132" s="169">
        <f t="shared" ref="BF132:BF195" si="142">COUNTIF(I132, 417)+COUNTIF(L132, 417)+COUNTIF(O132, 417)</f>
        <v>0</v>
      </c>
      <c r="BG132" s="169">
        <f t="shared" ref="BG132:BG195" si="143">COUNTIF(I132, 403)+COUNTIF(L132, 403)+COUNTIF(O132, 403)</f>
        <v>0</v>
      </c>
      <c r="BH132" s="169">
        <f t="shared" ref="BH132:BH195" si="144">COUNTIF(I132, 415)+COUNTIF(L132, 415)+COUNTIF(O132, 415)</f>
        <v>0</v>
      </c>
      <c r="BI132" s="169">
        <f t="shared" ref="BI132:BI195" si="145">COUNTIF(I132, 405)+COUNTIF(L132, 405)+COUNTIF(O132, 405)</f>
        <v>0</v>
      </c>
      <c r="BJ132" s="169">
        <f t="shared" ref="BJ132:BJ195" si="146">IF(OR(COUNTIF(I132, 416)=1, COUNTIF(I132, 412)=1), 1,0)   +IF(OR(COUNTIF(L132, 416)=1, COUNTIF(L132, 412)=1), 1,0)+IF(OR(COUNTIF(O132, 416)=1, COUNTIF(O132, 412)=1), 1,0)</f>
        <v>0</v>
      </c>
      <c r="BK132" s="167">
        <f t="shared" ref="BK132:BK195" si="147">IF(AND(AW132&gt;0, SUM(BE132:BJ132) = 0), 1,0)</f>
        <v>1</v>
      </c>
      <c r="BL132" s="169">
        <f t="shared" ref="BL132:BL195" si="148">IF(R132 = 1, 1,0)</f>
        <v>0</v>
      </c>
      <c r="BM132" s="169">
        <f t="shared" ref="BM132:BM195" si="149">IF(R132 = 2, 1,0)</f>
        <v>1</v>
      </c>
      <c r="BN132" s="169">
        <f t="shared" ref="BN132:BN195" si="150">IF(S132 = 1, 0,1)</f>
        <v>1</v>
      </c>
      <c r="BO132" s="169">
        <f t="shared" ref="BO132:BO195" si="151">IF(S132 = 1, 1,0)</f>
        <v>0</v>
      </c>
      <c r="BP132" s="36">
        <f t="shared" ref="BP132:BP195" si="152">IF(SUM($AE$2:$AF$2)&gt;0, SUMPRODUCT($AE$2:$AF$2, AE132:AF132),IF(SUM(AE132:AF132)&gt;0, 0,1))*SUMPRODUCT($AG$2:$AH$2, AG132:AH132)*SUMPRODUCT($AI$2:$AL$2, AI132:AL132)*SUMPRODUCT($BL$2:$BM$2,BL132:BM132)*SUMPRODUCT($BN$2:$BO$2,BN132:BO132)</f>
        <v>0</v>
      </c>
      <c r="BQ132">
        <f t="shared" ref="BQ132:BQ195" si="153">(SUMPRODUCT($AN$2:$AO$2, AN132:AO132)*SUMPRODUCT($AP$2:$AR$2, AP132:AR132)*SUMPRODUCT($AS$2:$AV$2, AS132:AV132))*SUMPRODUCT($BL$2:$BM$2,BL132:BM132)*SUMPRODUCT($BN$2:$BO$2,BN132:BO132)</f>
        <v>0</v>
      </c>
      <c r="BR132" s="36">
        <f t="shared" ref="BR132:BR195" si="154">SUMPRODUCT($AX$2:$AZ$2, AX132:AZ132)*SUMPRODUCT($BA$2:$BB$2, BA132:BB132)*SUMPRODUCT($BC$2:$BD$2, BC132:BD132)*SUMPRODUCT($BE$2:$BK$2, BE132:BK132)*SUMPRODUCT($BL$2:$BM$2,BL132:BM132)*SUMPRODUCT($BN$2:$BO$2,BN132:BO132)</f>
        <v>1</v>
      </c>
      <c r="BS132" s="36" t="e">
        <f t="shared" ref="BS132:BS195" si="155">IF((BP132*$AD$2+BQ132*$AM$2+BR132*$AW$2)&gt;0, C132,NA())</f>
        <v>#N/A</v>
      </c>
    </row>
    <row r="133" spans="1:71">
      <c r="A133" s="59">
        <v>30</v>
      </c>
      <c r="B133" s="59">
        <v>13243</v>
      </c>
      <c r="C133" s="160">
        <v>22455346.263213899</v>
      </c>
      <c r="D133" s="59">
        <v>16053572</v>
      </c>
      <c r="E133" s="59">
        <v>16303572</v>
      </c>
      <c r="F133" s="59">
        <v>6151774.2632138999</v>
      </c>
      <c r="G133" s="59">
        <v>55.357142925262501</v>
      </c>
      <c r="H133" s="59">
        <v>-313210468.13266402</v>
      </c>
      <c r="I133" s="59">
        <v>0</v>
      </c>
      <c r="J133" s="59">
        <v>0</v>
      </c>
      <c r="K133" s="59">
        <v>0</v>
      </c>
      <c r="L133" s="59">
        <v>406</v>
      </c>
      <c r="M133" s="59">
        <v>0</v>
      </c>
      <c r="N133" s="59">
        <v>0</v>
      </c>
      <c r="O133" s="59">
        <v>0</v>
      </c>
      <c r="P133" s="59">
        <v>0</v>
      </c>
      <c r="Q133" s="59">
        <v>0</v>
      </c>
      <c r="R133" s="59">
        <v>2</v>
      </c>
      <c r="S133" s="59">
        <v>0</v>
      </c>
      <c r="T133" s="59">
        <f t="shared" si="105"/>
        <v>1</v>
      </c>
      <c r="U133" s="59">
        <f t="shared" si="106"/>
        <v>0</v>
      </c>
      <c r="V133" s="59">
        <f t="shared" si="107"/>
        <v>0</v>
      </c>
      <c r="W133" s="59">
        <f t="shared" si="108"/>
        <v>0</v>
      </c>
      <c r="X133" s="59">
        <f t="shared" si="109"/>
        <v>0</v>
      </c>
      <c r="Y133" s="59">
        <f t="shared" si="110"/>
        <v>0</v>
      </c>
      <c r="Z133" s="59">
        <f t="shared" si="111"/>
        <v>0</v>
      </c>
      <c r="AA133" s="59">
        <f t="shared" si="112"/>
        <v>0</v>
      </c>
      <c r="AB133" s="59">
        <f t="shared" si="113"/>
        <v>0</v>
      </c>
      <c r="AC133" s="59">
        <f t="shared" si="114"/>
        <v>0</v>
      </c>
      <c r="AD133" s="166">
        <f t="shared" ref="AD133:AD196" si="156">COUNTIF(I133, 101)+COUNTIF(L133, 101)+COUNTIF(O133, 101)</f>
        <v>0</v>
      </c>
      <c r="AE133" s="169">
        <f t="shared" si="115"/>
        <v>0</v>
      </c>
      <c r="AF133" s="169">
        <f t="shared" si="116"/>
        <v>0</v>
      </c>
      <c r="AG133" s="169">
        <f t="shared" si="117"/>
        <v>0</v>
      </c>
      <c r="AH133" s="169">
        <f t="shared" si="118"/>
        <v>1</v>
      </c>
      <c r="AI133" s="169">
        <f t="shared" si="119"/>
        <v>0</v>
      </c>
      <c r="AJ133" s="169">
        <f t="shared" si="120"/>
        <v>0</v>
      </c>
      <c r="AK133" s="169">
        <f t="shared" si="121"/>
        <v>0</v>
      </c>
      <c r="AL133" s="169">
        <f t="shared" si="122"/>
        <v>1</v>
      </c>
      <c r="AM133" s="169">
        <f t="shared" si="123"/>
        <v>0</v>
      </c>
      <c r="AN133" s="169">
        <f t="shared" si="124"/>
        <v>0</v>
      </c>
      <c r="AO133" s="169">
        <f t="shared" si="125"/>
        <v>1</v>
      </c>
      <c r="AP133" s="169">
        <f t="shared" si="126"/>
        <v>0</v>
      </c>
      <c r="AQ133" s="169">
        <f t="shared" si="127"/>
        <v>0</v>
      </c>
      <c r="AR133" s="169">
        <f t="shared" si="128"/>
        <v>0</v>
      </c>
      <c r="AS133" s="169">
        <f t="shared" si="129"/>
        <v>0</v>
      </c>
      <c r="AT133" s="169">
        <f t="shared" si="130"/>
        <v>0</v>
      </c>
      <c r="AU133" s="169">
        <f t="shared" si="131"/>
        <v>0</v>
      </c>
      <c r="AV133" s="169">
        <f t="shared" si="132"/>
        <v>1</v>
      </c>
      <c r="AW133" s="169">
        <f t="shared" si="133"/>
        <v>1</v>
      </c>
      <c r="AX133" s="169">
        <f t="shared" si="134"/>
        <v>0</v>
      </c>
      <c r="AY133" s="169">
        <f t="shared" si="135"/>
        <v>1</v>
      </c>
      <c r="AZ133" s="169">
        <f t="shared" si="136"/>
        <v>0</v>
      </c>
      <c r="BA133" s="169">
        <f t="shared" si="137"/>
        <v>0</v>
      </c>
      <c r="BB133" s="169">
        <f t="shared" si="138"/>
        <v>1</v>
      </c>
      <c r="BC133" s="169">
        <f t="shared" si="139"/>
        <v>0</v>
      </c>
      <c r="BD133" s="169">
        <f t="shared" si="140"/>
        <v>1</v>
      </c>
      <c r="BE133" s="169">
        <f t="shared" si="141"/>
        <v>1</v>
      </c>
      <c r="BF133" s="169">
        <f t="shared" si="142"/>
        <v>0</v>
      </c>
      <c r="BG133" s="169">
        <f t="shared" si="143"/>
        <v>0</v>
      </c>
      <c r="BH133" s="169">
        <f t="shared" si="144"/>
        <v>0</v>
      </c>
      <c r="BI133" s="169">
        <f t="shared" si="145"/>
        <v>0</v>
      </c>
      <c r="BJ133" s="169">
        <f t="shared" si="146"/>
        <v>0</v>
      </c>
      <c r="BK133" s="167">
        <f t="shared" si="147"/>
        <v>0</v>
      </c>
      <c r="BL133" s="169">
        <f t="shared" si="148"/>
        <v>0</v>
      </c>
      <c r="BM133" s="169">
        <f t="shared" si="149"/>
        <v>1</v>
      </c>
      <c r="BN133" s="169">
        <f t="shared" si="150"/>
        <v>1</v>
      </c>
      <c r="BO133" s="169">
        <f t="shared" si="151"/>
        <v>0</v>
      </c>
      <c r="BP133" s="36">
        <f t="shared" si="152"/>
        <v>0</v>
      </c>
      <c r="BQ133">
        <f t="shared" si="153"/>
        <v>0</v>
      </c>
      <c r="BR133" s="36">
        <f t="shared" si="154"/>
        <v>1</v>
      </c>
      <c r="BS133" s="36" t="e">
        <f t="shared" si="155"/>
        <v>#N/A</v>
      </c>
    </row>
    <row r="134" spans="1:71">
      <c r="A134" s="59">
        <v>244</v>
      </c>
      <c r="B134" s="59">
        <v>151492</v>
      </c>
      <c r="C134" s="160">
        <v>22489796.506544299</v>
      </c>
      <c r="D134" s="59">
        <v>6142857.25</v>
      </c>
      <c r="E134" s="59">
        <v>6142857.25</v>
      </c>
      <c r="F134" s="59">
        <v>16346939.256544299</v>
      </c>
      <c r="G134" s="59">
        <v>183.673469543457</v>
      </c>
      <c r="H134" s="59">
        <v>-3823278880.3621602</v>
      </c>
      <c r="I134" s="59">
        <v>101</v>
      </c>
      <c r="J134" s="59">
        <v>0</v>
      </c>
      <c r="K134" s="59">
        <v>0</v>
      </c>
      <c r="L134" s="59">
        <v>101</v>
      </c>
      <c r="M134" s="59">
        <v>0</v>
      </c>
      <c r="N134" s="59">
        <v>0</v>
      </c>
      <c r="O134" s="59">
        <v>0</v>
      </c>
      <c r="P134" s="59">
        <v>0</v>
      </c>
      <c r="Q134" s="59">
        <v>0</v>
      </c>
      <c r="R134" s="59">
        <v>2</v>
      </c>
      <c r="S134" s="59">
        <v>0</v>
      </c>
      <c r="T134" s="59">
        <f t="shared" si="105"/>
        <v>0</v>
      </c>
      <c r="U134" s="59">
        <f t="shared" si="106"/>
        <v>0</v>
      </c>
      <c r="V134" s="59">
        <f t="shared" si="107"/>
        <v>0</v>
      </c>
      <c r="W134" s="59">
        <f t="shared" si="108"/>
        <v>0</v>
      </c>
      <c r="X134" s="59">
        <f t="shared" si="109"/>
        <v>0</v>
      </c>
      <c r="Y134" s="59">
        <f t="shared" si="110"/>
        <v>0</v>
      </c>
      <c r="Z134" s="59">
        <f t="shared" si="111"/>
        <v>0</v>
      </c>
      <c r="AA134" s="59">
        <f t="shared" si="112"/>
        <v>0</v>
      </c>
      <c r="AB134" s="59">
        <f t="shared" si="113"/>
        <v>0</v>
      </c>
      <c r="AC134" s="59">
        <f t="shared" si="114"/>
        <v>0</v>
      </c>
      <c r="AD134" s="166">
        <f t="shared" si="156"/>
        <v>2</v>
      </c>
      <c r="AE134" s="169">
        <f t="shared" si="115"/>
        <v>0</v>
      </c>
      <c r="AF134" s="169">
        <f t="shared" si="116"/>
        <v>1</v>
      </c>
      <c r="AG134" s="169">
        <f t="shared" si="117"/>
        <v>0</v>
      </c>
      <c r="AH134" s="169">
        <f t="shared" si="118"/>
        <v>1</v>
      </c>
      <c r="AI134" s="169">
        <f t="shared" si="119"/>
        <v>0</v>
      </c>
      <c r="AJ134" s="169">
        <f t="shared" si="120"/>
        <v>0</v>
      </c>
      <c r="AK134" s="169">
        <f t="shared" si="121"/>
        <v>0</v>
      </c>
      <c r="AL134" s="169">
        <f t="shared" si="122"/>
        <v>1</v>
      </c>
      <c r="AM134" s="169">
        <f t="shared" si="123"/>
        <v>0</v>
      </c>
      <c r="AN134" s="169">
        <f t="shared" si="124"/>
        <v>0</v>
      </c>
      <c r="AO134" s="169">
        <f t="shared" si="125"/>
        <v>1</v>
      </c>
      <c r="AP134" s="169">
        <f t="shared" si="126"/>
        <v>0</v>
      </c>
      <c r="AQ134" s="169">
        <f t="shared" si="127"/>
        <v>0</v>
      </c>
      <c r="AR134" s="169">
        <f t="shared" si="128"/>
        <v>0</v>
      </c>
      <c r="AS134" s="169">
        <f t="shared" si="129"/>
        <v>0</v>
      </c>
      <c r="AT134" s="169">
        <f t="shared" si="130"/>
        <v>0</v>
      </c>
      <c r="AU134" s="169">
        <f t="shared" si="131"/>
        <v>0</v>
      </c>
      <c r="AV134" s="169">
        <f t="shared" si="132"/>
        <v>1</v>
      </c>
      <c r="AW134" s="169">
        <f t="shared" si="133"/>
        <v>0</v>
      </c>
      <c r="AX134" s="169">
        <f t="shared" si="134"/>
        <v>0</v>
      </c>
      <c r="AY134" s="169">
        <f t="shared" si="135"/>
        <v>0</v>
      </c>
      <c r="AZ134" s="169">
        <f t="shared" si="136"/>
        <v>0</v>
      </c>
      <c r="BA134" s="169">
        <f t="shared" si="137"/>
        <v>0</v>
      </c>
      <c r="BB134" s="169">
        <f t="shared" si="138"/>
        <v>1</v>
      </c>
      <c r="BC134" s="169">
        <f t="shared" si="139"/>
        <v>0</v>
      </c>
      <c r="BD134" s="169">
        <f t="shared" si="140"/>
        <v>1</v>
      </c>
      <c r="BE134" s="169">
        <f t="shared" si="141"/>
        <v>0</v>
      </c>
      <c r="BF134" s="169">
        <f t="shared" si="142"/>
        <v>0</v>
      </c>
      <c r="BG134" s="169">
        <f t="shared" si="143"/>
        <v>0</v>
      </c>
      <c r="BH134" s="169">
        <f t="shared" si="144"/>
        <v>0</v>
      </c>
      <c r="BI134" s="169">
        <f t="shared" si="145"/>
        <v>0</v>
      </c>
      <c r="BJ134" s="169">
        <f t="shared" si="146"/>
        <v>0</v>
      </c>
      <c r="BK134" s="167">
        <f t="shared" si="147"/>
        <v>0</v>
      </c>
      <c r="BL134" s="169">
        <f t="shared" si="148"/>
        <v>0</v>
      </c>
      <c r="BM134" s="169">
        <f t="shared" si="149"/>
        <v>1</v>
      </c>
      <c r="BN134" s="169">
        <f t="shared" si="150"/>
        <v>1</v>
      </c>
      <c r="BO134" s="169">
        <f t="shared" si="151"/>
        <v>0</v>
      </c>
      <c r="BP134" s="36">
        <f t="shared" si="152"/>
        <v>1</v>
      </c>
      <c r="BQ134">
        <f t="shared" si="153"/>
        <v>0</v>
      </c>
      <c r="BR134" s="36">
        <f t="shared" si="154"/>
        <v>0</v>
      </c>
      <c r="BS134" t="e">
        <f t="shared" si="155"/>
        <v>#N/A</v>
      </c>
    </row>
    <row r="135" spans="1:71">
      <c r="A135" s="59">
        <v>271</v>
      </c>
      <c r="B135" s="59">
        <v>161241</v>
      </c>
      <c r="C135" s="160">
        <v>22833333.843698099</v>
      </c>
      <c r="D135" s="59">
        <v>21666666.5</v>
      </c>
      <c r="E135" s="59">
        <v>28166666.5</v>
      </c>
      <c r="F135" s="59">
        <v>-5333332.6563018803</v>
      </c>
      <c r="G135" s="59">
        <v>616.66667938232399</v>
      </c>
      <c r="H135" s="59">
        <v>-4097284647.9949098</v>
      </c>
      <c r="I135" s="59">
        <v>0</v>
      </c>
      <c r="J135" s="59">
        <v>0</v>
      </c>
      <c r="K135" s="59">
        <v>0</v>
      </c>
      <c r="L135" s="59">
        <v>405</v>
      </c>
      <c r="M135" s="59">
        <v>0</v>
      </c>
      <c r="N135" s="59">
        <v>0</v>
      </c>
      <c r="O135" s="59">
        <v>405</v>
      </c>
      <c r="P135" s="59">
        <v>801</v>
      </c>
      <c r="Q135" s="59">
        <v>707</v>
      </c>
      <c r="R135" s="59">
        <v>1</v>
      </c>
      <c r="S135" s="59">
        <v>0</v>
      </c>
      <c r="T135" s="59">
        <f t="shared" si="105"/>
        <v>2</v>
      </c>
      <c r="U135" s="59">
        <f t="shared" si="106"/>
        <v>0</v>
      </c>
      <c r="V135" s="59">
        <f t="shared" si="107"/>
        <v>0</v>
      </c>
      <c r="W135" s="59">
        <f t="shared" si="108"/>
        <v>0</v>
      </c>
      <c r="X135" s="59">
        <f t="shared" si="109"/>
        <v>2</v>
      </c>
      <c r="Y135" s="59">
        <f t="shared" si="110"/>
        <v>0</v>
      </c>
      <c r="Z135" s="59">
        <f t="shared" si="111"/>
        <v>0</v>
      </c>
      <c r="AA135" s="59">
        <f t="shared" si="112"/>
        <v>0</v>
      </c>
      <c r="AB135" s="59">
        <f t="shared" si="113"/>
        <v>0</v>
      </c>
      <c r="AC135" s="59">
        <f t="shared" si="114"/>
        <v>0</v>
      </c>
      <c r="AD135" s="166">
        <f t="shared" si="156"/>
        <v>0</v>
      </c>
      <c r="AE135" s="169">
        <f t="shared" si="115"/>
        <v>0</v>
      </c>
      <c r="AF135" s="169">
        <f t="shared" si="116"/>
        <v>0</v>
      </c>
      <c r="AG135" s="169">
        <f t="shared" si="117"/>
        <v>0</v>
      </c>
      <c r="AH135" s="169">
        <f t="shared" si="118"/>
        <v>1</v>
      </c>
      <c r="AI135" s="169">
        <f t="shared" si="119"/>
        <v>0</v>
      </c>
      <c r="AJ135" s="169">
        <f t="shared" si="120"/>
        <v>0</v>
      </c>
      <c r="AK135" s="169">
        <f t="shared" si="121"/>
        <v>0</v>
      </c>
      <c r="AL135" s="169">
        <f t="shared" si="122"/>
        <v>1</v>
      </c>
      <c r="AM135" s="169">
        <f t="shared" si="123"/>
        <v>0</v>
      </c>
      <c r="AN135" s="169">
        <f t="shared" si="124"/>
        <v>0</v>
      </c>
      <c r="AO135" s="169">
        <f t="shared" si="125"/>
        <v>1</v>
      </c>
      <c r="AP135" s="169">
        <f t="shared" si="126"/>
        <v>0</v>
      </c>
      <c r="AQ135" s="169">
        <f t="shared" si="127"/>
        <v>0</v>
      </c>
      <c r="AR135" s="169">
        <f t="shared" si="128"/>
        <v>0</v>
      </c>
      <c r="AS135" s="169">
        <f t="shared" si="129"/>
        <v>0</v>
      </c>
      <c r="AT135" s="169">
        <f t="shared" si="130"/>
        <v>0</v>
      </c>
      <c r="AU135" s="169">
        <f t="shared" si="131"/>
        <v>0</v>
      </c>
      <c r="AV135" s="169">
        <f t="shared" si="132"/>
        <v>1</v>
      </c>
      <c r="AW135" s="169">
        <f t="shared" si="133"/>
        <v>1</v>
      </c>
      <c r="AX135" s="169">
        <f t="shared" si="134"/>
        <v>1</v>
      </c>
      <c r="AY135" s="169">
        <f t="shared" si="135"/>
        <v>0</v>
      </c>
      <c r="AZ135" s="169">
        <f t="shared" si="136"/>
        <v>0</v>
      </c>
      <c r="BA135" s="169">
        <f t="shared" si="137"/>
        <v>1</v>
      </c>
      <c r="BB135" s="169">
        <f t="shared" si="138"/>
        <v>0</v>
      </c>
      <c r="BC135" s="169">
        <f t="shared" si="139"/>
        <v>0</v>
      </c>
      <c r="BD135" s="169">
        <f t="shared" si="140"/>
        <v>1</v>
      </c>
      <c r="BE135" s="169">
        <f t="shared" si="141"/>
        <v>0</v>
      </c>
      <c r="BF135" s="169">
        <f t="shared" si="142"/>
        <v>0</v>
      </c>
      <c r="BG135" s="169">
        <f t="shared" si="143"/>
        <v>0</v>
      </c>
      <c r="BH135" s="169">
        <f t="shared" si="144"/>
        <v>0</v>
      </c>
      <c r="BI135" s="169">
        <f t="shared" si="145"/>
        <v>2</v>
      </c>
      <c r="BJ135" s="169">
        <f t="shared" si="146"/>
        <v>0</v>
      </c>
      <c r="BK135" s="167">
        <f t="shared" si="147"/>
        <v>0</v>
      </c>
      <c r="BL135" s="169">
        <f t="shared" si="148"/>
        <v>1</v>
      </c>
      <c r="BM135" s="169">
        <f t="shared" si="149"/>
        <v>0</v>
      </c>
      <c r="BN135" s="169">
        <f t="shared" si="150"/>
        <v>1</v>
      </c>
      <c r="BO135" s="169">
        <f t="shared" si="151"/>
        <v>0</v>
      </c>
      <c r="BP135" s="36">
        <f t="shared" si="152"/>
        <v>0</v>
      </c>
      <c r="BQ135">
        <f t="shared" si="153"/>
        <v>0</v>
      </c>
      <c r="BR135" s="36">
        <f t="shared" si="154"/>
        <v>2</v>
      </c>
      <c r="BS135" s="36" t="e">
        <f t="shared" si="155"/>
        <v>#N/A</v>
      </c>
    </row>
    <row r="136" spans="1:71">
      <c r="A136" s="59">
        <v>18</v>
      </c>
      <c r="B136" s="59">
        <v>12141</v>
      </c>
      <c r="C136" s="160">
        <v>23338095.552739501</v>
      </c>
      <c r="D136" s="59">
        <v>5595238</v>
      </c>
      <c r="E136" s="59">
        <v>5595238</v>
      </c>
      <c r="F136" s="59">
        <v>17742857.552739501</v>
      </c>
      <c r="G136" s="59">
        <v>857.14288330078102</v>
      </c>
      <c r="H136" s="59">
        <v>-254121802.13811699</v>
      </c>
      <c r="I136" s="59">
        <v>0</v>
      </c>
      <c r="J136" s="59">
        <v>0</v>
      </c>
      <c r="K136" s="59">
        <v>0</v>
      </c>
      <c r="L136" s="59">
        <v>0</v>
      </c>
      <c r="M136" s="59">
        <v>0</v>
      </c>
      <c r="N136" s="59">
        <v>0</v>
      </c>
      <c r="O136" s="59">
        <v>101</v>
      </c>
      <c r="P136" s="59">
        <v>0</v>
      </c>
      <c r="Q136" s="59">
        <v>0</v>
      </c>
      <c r="R136" s="59">
        <v>2</v>
      </c>
      <c r="S136" s="59">
        <v>0</v>
      </c>
      <c r="T136" s="59">
        <f t="shared" si="105"/>
        <v>0</v>
      </c>
      <c r="U136" s="59">
        <f t="shared" si="106"/>
        <v>0</v>
      </c>
      <c r="V136" s="59">
        <f t="shared" si="107"/>
        <v>0</v>
      </c>
      <c r="W136" s="59">
        <f t="shared" si="108"/>
        <v>0</v>
      </c>
      <c r="X136" s="59">
        <f t="shared" si="109"/>
        <v>0</v>
      </c>
      <c r="Y136" s="59">
        <f t="shared" si="110"/>
        <v>0</v>
      </c>
      <c r="Z136" s="59">
        <f t="shared" si="111"/>
        <v>0</v>
      </c>
      <c r="AA136" s="59">
        <f t="shared" si="112"/>
        <v>0</v>
      </c>
      <c r="AB136" s="59">
        <f t="shared" si="113"/>
        <v>0</v>
      </c>
      <c r="AC136" s="59">
        <f t="shared" si="114"/>
        <v>0</v>
      </c>
      <c r="AD136" s="166">
        <f t="shared" si="156"/>
        <v>1</v>
      </c>
      <c r="AE136" s="169">
        <f t="shared" si="115"/>
        <v>1</v>
      </c>
      <c r="AF136" s="169">
        <f t="shared" si="116"/>
        <v>0</v>
      </c>
      <c r="AG136" s="169">
        <f t="shared" si="117"/>
        <v>0</v>
      </c>
      <c r="AH136" s="169">
        <f t="shared" si="118"/>
        <v>1</v>
      </c>
      <c r="AI136" s="169">
        <f t="shared" si="119"/>
        <v>0</v>
      </c>
      <c r="AJ136" s="169">
        <f t="shared" si="120"/>
        <v>0</v>
      </c>
      <c r="AK136" s="169">
        <f t="shared" si="121"/>
        <v>0</v>
      </c>
      <c r="AL136" s="169">
        <f t="shared" si="122"/>
        <v>1</v>
      </c>
      <c r="AM136" s="169">
        <f t="shared" si="123"/>
        <v>0</v>
      </c>
      <c r="AN136" s="169">
        <f t="shared" si="124"/>
        <v>0</v>
      </c>
      <c r="AO136" s="169">
        <f t="shared" si="125"/>
        <v>1</v>
      </c>
      <c r="AP136" s="169">
        <f t="shared" si="126"/>
        <v>0</v>
      </c>
      <c r="AQ136" s="169">
        <f t="shared" si="127"/>
        <v>0</v>
      </c>
      <c r="AR136" s="169">
        <f t="shared" si="128"/>
        <v>0</v>
      </c>
      <c r="AS136" s="169">
        <f t="shared" si="129"/>
        <v>0</v>
      </c>
      <c r="AT136" s="169">
        <f t="shared" si="130"/>
        <v>0</v>
      </c>
      <c r="AU136" s="169">
        <f t="shared" si="131"/>
        <v>0</v>
      </c>
      <c r="AV136" s="169">
        <f t="shared" si="132"/>
        <v>1</v>
      </c>
      <c r="AW136" s="169">
        <f t="shared" si="133"/>
        <v>0</v>
      </c>
      <c r="AX136" s="169">
        <f t="shared" si="134"/>
        <v>0</v>
      </c>
      <c r="AY136" s="169">
        <f t="shared" si="135"/>
        <v>0</v>
      </c>
      <c r="AZ136" s="169">
        <f t="shared" si="136"/>
        <v>0</v>
      </c>
      <c r="BA136" s="169">
        <f t="shared" si="137"/>
        <v>0</v>
      </c>
      <c r="BB136" s="169">
        <f t="shared" si="138"/>
        <v>1</v>
      </c>
      <c r="BC136" s="169">
        <f t="shared" si="139"/>
        <v>0</v>
      </c>
      <c r="BD136" s="169">
        <f t="shared" si="140"/>
        <v>1</v>
      </c>
      <c r="BE136" s="169">
        <f t="shared" si="141"/>
        <v>0</v>
      </c>
      <c r="BF136" s="169">
        <f t="shared" si="142"/>
        <v>0</v>
      </c>
      <c r="BG136" s="169">
        <f t="shared" si="143"/>
        <v>0</v>
      </c>
      <c r="BH136" s="169">
        <f t="shared" si="144"/>
        <v>0</v>
      </c>
      <c r="BI136" s="169">
        <f t="shared" si="145"/>
        <v>0</v>
      </c>
      <c r="BJ136" s="169">
        <f t="shared" si="146"/>
        <v>0</v>
      </c>
      <c r="BK136" s="167">
        <f t="shared" si="147"/>
        <v>0</v>
      </c>
      <c r="BL136" s="169">
        <f t="shared" si="148"/>
        <v>0</v>
      </c>
      <c r="BM136" s="169">
        <f t="shared" si="149"/>
        <v>1</v>
      </c>
      <c r="BN136" s="169">
        <f t="shared" si="150"/>
        <v>1</v>
      </c>
      <c r="BO136" s="169">
        <f t="shared" si="151"/>
        <v>0</v>
      </c>
      <c r="BP136" s="36">
        <f t="shared" si="152"/>
        <v>1</v>
      </c>
      <c r="BQ136">
        <f t="shared" si="153"/>
        <v>0</v>
      </c>
      <c r="BR136" s="36">
        <f t="shared" si="154"/>
        <v>0</v>
      </c>
      <c r="BS136" t="e">
        <f t="shared" si="155"/>
        <v>#N/A</v>
      </c>
    </row>
    <row r="137" spans="1:71">
      <c r="A137" s="59">
        <v>27</v>
      </c>
      <c r="B137" s="59">
        <v>13191</v>
      </c>
      <c r="C137" s="160">
        <v>23571428.889218599</v>
      </c>
      <c r="D137" s="59">
        <v>10952381</v>
      </c>
      <c r="E137" s="59">
        <v>10952381</v>
      </c>
      <c r="F137" s="59">
        <v>12619047.8892186</v>
      </c>
      <c r="G137" s="59">
        <v>0</v>
      </c>
      <c r="H137" s="59">
        <v>-303743194.50665897</v>
      </c>
      <c r="I137" s="59">
        <v>0</v>
      </c>
      <c r="J137" s="59">
        <v>0</v>
      </c>
      <c r="K137" s="59">
        <v>0</v>
      </c>
      <c r="L137" s="59">
        <v>102</v>
      </c>
      <c r="M137" s="59">
        <v>301</v>
      </c>
      <c r="N137" s="59">
        <v>406</v>
      </c>
      <c r="O137" s="59">
        <v>0</v>
      </c>
      <c r="P137" s="59">
        <v>0</v>
      </c>
      <c r="Q137" s="59">
        <v>0</v>
      </c>
      <c r="R137" s="59">
        <v>2</v>
      </c>
      <c r="S137" s="59">
        <v>0</v>
      </c>
      <c r="T137" s="59">
        <f t="shared" si="105"/>
        <v>0</v>
      </c>
      <c r="U137" s="59">
        <f t="shared" si="106"/>
        <v>0</v>
      </c>
      <c r="V137" s="59">
        <f t="shared" si="107"/>
        <v>1</v>
      </c>
      <c r="W137" s="59">
        <f t="shared" si="108"/>
        <v>1</v>
      </c>
      <c r="X137" s="59">
        <f t="shared" si="109"/>
        <v>0</v>
      </c>
      <c r="Y137" s="59">
        <f t="shared" si="110"/>
        <v>1</v>
      </c>
      <c r="Z137" s="59">
        <f t="shared" si="111"/>
        <v>0</v>
      </c>
      <c r="AA137" s="59">
        <f t="shared" si="112"/>
        <v>0</v>
      </c>
      <c r="AB137" s="59">
        <f t="shared" si="113"/>
        <v>0</v>
      </c>
      <c r="AC137" s="59">
        <f t="shared" si="114"/>
        <v>0</v>
      </c>
      <c r="AD137" s="166">
        <f t="shared" si="156"/>
        <v>0</v>
      </c>
      <c r="AE137" s="169">
        <f t="shared" si="115"/>
        <v>0</v>
      </c>
      <c r="AF137" s="169">
        <f t="shared" si="116"/>
        <v>0</v>
      </c>
      <c r="AG137" s="169">
        <f t="shared" si="117"/>
        <v>0</v>
      </c>
      <c r="AH137" s="169">
        <f t="shared" si="118"/>
        <v>1</v>
      </c>
      <c r="AI137" s="169">
        <f t="shared" si="119"/>
        <v>0</v>
      </c>
      <c r="AJ137" s="169">
        <f t="shared" si="120"/>
        <v>0</v>
      </c>
      <c r="AK137" s="169">
        <f t="shared" si="121"/>
        <v>0</v>
      </c>
      <c r="AL137" s="169">
        <f t="shared" si="122"/>
        <v>1</v>
      </c>
      <c r="AM137" s="169">
        <f t="shared" si="123"/>
        <v>1</v>
      </c>
      <c r="AN137" s="169">
        <f t="shared" si="124"/>
        <v>2</v>
      </c>
      <c r="AO137" s="169">
        <f t="shared" si="125"/>
        <v>0</v>
      </c>
      <c r="AP137" s="169">
        <f t="shared" si="126"/>
        <v>0</v>
      </c>
      <c r="AQ137" s="169">
        <f t="shared" si="127"/>
        <v>1</v>
      </c>
      <c r="AR137" s="169">
        <f t="shared" si="128"/>
        <v>0</v>
      </c>
      <c r="AS137" s="169">
        <f t="shared" si="129"/>
        <v>0</v>
      </c>
      <c r="AT137" s="169">
        <f t="shared" si="130"/>
        <v>0</v>
      </c>
      <c r="AU137" s="169">
        <f t="shared" si="131"/>
        <v>0</v>
      </c>
      <c r="AV137" s="169">
        <f t="shared" si="132"/>
        <v>1</v>
      </c>
      <c r="AW137" s="169">
        <f t="shared" si="133"/>
        <v>0</v>
      </c>
      <c r="AX137" s="169">
        <f t="shared" si="134"/>
        <v>0</v>
      </c>
      <c r="AY137" s="169">
        <f t="shared" si="135"/>
        <v>0</v>
      </c>
      <c r="AZ137" s="169">
        <f t="shared" si="136"/>
        <v>0</v>
      </c>
      <c r="BA137" s="169">
        <f t="shared" si="137"/>
        <v>0</v>
      </c>
      <c r="BB137" s="169">
        <f t="shared" si="138"/>
        <v>1</v>
      </c>
      <c r="BC137" s="169">
        <f t="shared" si="139"/>
        <v>0</v>
      </c>
      <c r="BD137" s="169">
        <f t="shared" si="140"/>
        <v>1</v>
      </c>
      <c r="BE137" s="169">
        <f t="shared" si="141"/>
        <v>0</v>
      </c>
      <c r="BF137" s="169">
        <f t="shared" si="142"/>
        <v>0</v>
      </c>
      <c r="BG137" s="169">
        <f t="shared" si="143"/>
        <v>0</v>
      </c>
      <c r="BH137" s="169">
        <f t="shared" si="144"/>
        <v>0</v>
      </c>
      <c r="BI137" s="169">
        <f t="shared" si="145"/>
        <v>0</v>
      </c>
      <c r="BJ137" s="169">
        <f t="shared" si="146"/>
        <v>0</v>
      </c>
      <c r="BK137" s="167">
        <f t="shared" si="147"/>
        <v>0</v>
      </c>
      <c r="BL137" s="169">
        <f t="shared" si="148"/>
        <v>0</v>
      </c>
      <c r="BM137" s="169">
        <f t="shared" si="149"/>
        <v>1</v>
      </c>
      <c r="BN137" s="169">
        <f t="shared" si="150"/>
        <v>1</v>
      </c>
      <c r="BO137" s="169">
        <f t="shared" si="151"/>
        <v>0</v>
      </c>
      <c r="BP137" s="36">
        <f t="shared" si="152"/>
        <v>0</v>
      </c>
      <c r="BQ137">
        <f t="shared" si="153"/>
        <v>2</v>
      </c>
      <c r="BR137" s="36">
        <f t="shared" si="154"/>
        <v>0</v>
      </c>
      <c r="BS137" t="e">
        <f t="shared" si="155"/>
        <v>#N/A</v>
      </c>
    </row>
    <row r="138" spans="1:71">
      <c r="A138" s="59">
        <v>218</v>
      </c>
      <c r="B138" s="59">
        <v>132301</v>
      </c>
      <c r="C138" s="160">
        <v>23857143.020711001</v>
      </c>
      <c r="D138" s="59">
        <v>43666667</v>
      </c>
      <c r="E138" s="59">
        <v>43666667</v>
      </c>
      <c r="F138" s="59">
        <v>-19809523.979288999</v>
      </c>
      <c r="G138" s="59">
        <v>433.33334350585898</v>
      </c>
      <c r="H138" s="59">
        <v>-3403457793.3870401</v>
      </c>
      <c r="I138" s="59">
        <v>102</v>
      </c>
      <c r="J138" s="59">
        <v>0</v>
      </c>
      <c r="K138" s="59">
        <v>0</v>
      </c>
      <c r="L138" s="59">
        <v>406</v>
      </c>
      <c r="M138" s="59">
        <v>417</v>
      </c>
      <c r="N138" s="59">
        <v>201</v>
      </c>
      <c r="O138" s="59">
        <v>0</v>
      </c>
      <c r="P138" s="59">
        <v>0</v>
      </c>
      <c r="Q138" s="59">
        <v>0</v>
      </c>
      <c r="R138" s="59">
        <v>2</v>
      </c>
      <c r="S138" s="59">
        <v>0</v>
      </c>
      <c r="T138" s="59">
        <f t="shared" si="105"/>
        <v>1</v>
      </c>
      <c r="U138" s="59">
        <f t="shared" si="106"/>
        <v>0</v>
      </c>
      <c r="V138" s="59">
        <f t="shared" si="107"/>
        <v>1</v>
      </c>
      <c r="W138" s="59">
        <f t="shared" si="108"/>
        <v>1</v>
      </c>
      <c r="X138" s="59">
        <f t="shared" si="109"/>
        <v>0</v>
      </c>
      <c r="Y138" s="59">
        <f t="shared" si="110"/>
        <v>1</v>
      </c>
      <c r="Z138" s="59">
        <f t="shared" si="111"/>
        <v>0</v>
      </c>
      <c r="AA138" s="59">
        <f t="shared" si="112"/>
        <v>0</v>
      </c>
      <c r="AB138" s="59">
        <f t="shared" si="113"/>
        <v>0</v>
      </c>
      <c r="AC138" s="59">
        <f t="shared" si="114"/>
        <v>0</v>
      </c>
      <c r="AD138" s="166">
        <f t="shared" si="156"/>
        <v>0</v>
      </c>
      <c r="AE138" s="169">
        <f t="shared" si="115"/>
        <v>0</v>
      </c>
      <c r="AF138" s="169">
        <f t="shared" si="116"/>
        <v>0</v>
      </c>
      <c r="AG138" s="169">
        <f t="shared" si="117"/>
        <v>0</v>
      </c>
      <c r="AH138" s="169">
        <f t="shared" si="118"/>
        <v>1</v>
      </c>
      <c r="AI138" s="169">
        <f t="shared" si="119"/>
        <v>0</v>
      </c>
      <c r="AJ138" s="169">
        <f t="shared" si="120"/>
        <v>0</v>
      </c>
      <c r="AK138" s="169">
        <f t="shared" si="121"/>
        <v>0</v>
      </c>
      <c r="AL138" s="169">
        <f t="shared" si="122"/>
        <v>1</v>
      </c>
      <c r="AM138" s="169">
        <f t="shared" si="123"/>
        <v>1</v>
      </c>
      <c r="AN138" s="169">
        <f t="shared" si="124"/>
        <v>0</v>
      </c>
      <c r="AO138" s="169">
        <f t="shared" si="125"/>
        <v>1</v>
      </c>
      <c r="AP138" s="169">
        <f t="shared" si="126"/>
        <v>0</v>
      </c>
      <c r="AQ138" s="169">
        <f t="shared" si="127"/>
        <v>1</v>
      </c>
      <c r="AR138" s="169">
        <f t="shared" si="128"/>
        <v>1</v>
      </c>
      <c r="AS138" s="169">
        <f t="shared" si="129"/>
        <v>1</v>
      </c>
      <c r="AT138" s="169">
        <f t="shared" si="130"/>
        <v>0</v>
      </c>
      <c r="AU138" s="169">
        <f t="shared" si="131"/>
        <v>0</v>
      </c>
      <c r="AV138" s="169">
        <f t="shared" si="132"/>
        <v>0</v>
      </c>
      <c r="AW138" s="169">
        <f t="shared" si="133"/>
        <v>1</v>
      </c>
      <c r="AX138" s="169">
        <f t="shared" si="134"/>
        <v>0</v>
      </c>
      <c r="AY138" s="169">
        <f t="shared" si="135"/>
        <v>1</v>
      </c>
      <c r="AZ138" s="169">
        <f t="shared" si="136"/>
        <v>1</v>
      </c>
      <c r="BA138" s="169">
        <f t="shared" si="137"/>
        <v>0</v>
      </c>
      <c r="BB138" s="169">
        <f t="shared" si="138"/>
        <v>1</v>
      </c>
      <c r="BC138" s="169">
        <f t="shared" si="139"/>
        <v>1</v>
      </c>
      <c r="BD138" s="169">
        <f t="shared" si="140"/>
        <v>0</v>
      </c>
      <c r="BE138" s="169">
        <f t="shared" si="141"/>
        <v>1</v>
      </c>
      <c r="BF138" s="169">
        <f t="shared" si="142"/>
        <v>0</v>
      </c>
      <c r="BG138" s="169">
        <f t="shared" si="143"/>
        <v>0</v>
      </c>
      <c r="BH138" s="169">
        <f t="shared" si="144"/>
        <v>0</v>
      </c>
      <c r="BI138" s="169">
        <f t="shared" si="145"/>
        <v>0</v>
      </c>
      <c r="BJ138" s="169">
        <f t="shared" si="146"/>
        <v>0</v>
      </c>
      <c r="BK138" s="167">
        <f t="shared" si="147"/>
        <v>0</v>
      </c>
      <c r="BL138" s="169">
        <f t="shared" si="148"/>
        <v>0</v>
      </c>
      <c r="BM138" s="169">
        <f t="shared" si="149"/>
        <v>1</v>
      </c>
      <c r="BN138" s="169">
        <f t="shared" si="150"/>
        <v>1</v>
      </c>
      <c r="BO138" s="169">
        <f t="shared" si="151"/>
        <v>0</v>
      </c>
      <c r="BP138" s="36">
        <f t="shared" si="152"/>
        <v>0</v>
      </c>
      <c r="BQ138">
        <f t="shared" si="153"/>
        <v>0</v>
      </c>
      <c r="BR138" s="36">
        <f t="shared" si="154"/>
        <v>2</v>
      </c>
      <c r="BS138" s="36" t="e">
        <f t="shared" si="155"/>
        <v>#N/A</v>
      </c>
    </row>
    <row r="139" spans="1:71">
      <c r="A139" s="59">
        <v>427</v>
      </c>
      <c r="B139" s="59">
        <v>242111</v>
      </c>
      <c r="C139" s="160">
        <v>23925000.5347654</v>
      </c>
      <c r="D139" s="59">
        <v>1331250</v>
      </c>
      <c r="E139" s="59">
        <v>1331250</v>
      </c>
      <c r="F139" s="59">
        <v>22593750.5347654</v>
      </c>
      <c r="G139" s="59">
        <v>400</v>
      </c>
      <c r="H139" s="59">
        <v>-6652339023.0577097</v>
      </c>
      <c r="I139" s="59">
        <v>0</v>
      </c>
      <c r="J139" s="59">
        <v>0</v>
      </c>
      <c r="K139" s="59">
        <v>0</v>
      </c>
      <c r="L139" s="59">
        <v>101</v>
      </c>
      <c r="M139" s="59">
        <v>0</v>
      </c>
      <c r="N139" s="59">
        <v>0</v>
      </c>
      <c r="O139" s="59">
        <v>101</v>
      </c>
      <c r="P139" s="59">
        <v>0</v>
      </c>
      <c r="Q139" s="59">
        <v>0</v>
      </c>
      <c r="R139" s="59">
        <v>1</v>
      </c>
      <c r="S139" s="59">
        <v>1</v>
      </c>
      <c r="T139" s="59">
        <f t="shared" si="105"/>
        <v>0</v>
      </c>
      <c r="U139" s="59">
        <f t="shared" si="106"/>
        <v>0</v>
      </c>
      <c r="V139" s="59">
        <f t="shared" si="107"/>
        <v>0</v>
      </c>
      <c r="W139" s="59">
        <f t="shared" si="108"/>
        <v>0</v>
      </c>
      <c r="X139" s="59">
        <f t="shared" si="109"/>
        <v>0</v>
      </c>
      <c r="Y139" s="59">
        <f t="shared" si="110"/>
        <v>0</v>
      </c>
      <c r="Z139" s="59">
        <f t="shared" si="111"/>
        <v>0</v>
      </c>
      <c r="AA139" s="59">
        <f t="shared" si="112"/>
        <v>0</v>
      </c>
      <c r="AB139" s="59">
        <f t="shared" si="113"/>
        <v>0</v>
      </c>
      <c r="AC139" s="59">
        <f t="shared" si="114"/>
        <v>0</v>
      </c>
      <c r="AD139" s="166">
        <f t="shared" si="156"/>
        <v>2</v>
      </c>
      <c r="AE139" s="169">
        <f t="shared" si="115"/>
        <v>0</v>
      </c>
      <c r="AF139" s="169">
        <f t="shared" si="116"/>
        <v>1</v>
      </c>
      <c r="AG139" s="169">
        <f t="shared" si="117"/>
        <v>0</v>
      </c>
      <c r="AH139" s="169">
        <f t="shared" si="118"/>
        <v>1</v>
      </c>
      <c r="AI139" s="169">
        <f t="shared" si="119"/>
        <v>0</v>
      </c>
      <c r="AJ139" s="169">
        <f t="shared" si="120"/>
        <v>0</v>
      </c>
      <c r="AK139" s="169">
        <f t="shared" si="121"/>
        <v>0</v>
      </c>
      <c r="AL139" s="169">
        <f t="shared" si="122"/>
        <v>1</v>
      </c>
      <c r="AM139" s="169">
        <f t="shared" si="123"/>
        <v>0</v>
      </c>
      <c r="AN139" s="169">
        <f t="shared" si="124"/>
        <v>0</v>
      </c>
      <c r="AO139" s="169">
        <f t="shared" si="125"/>
        <v>1</v>
      </c>
      <c r="AP139" s="169">
        <f t="shared" si="126"/>
        <v>0</v>
      </c>
      <c r="AQ139" s="169">
        <f t="shared" si="127"/>
        <v>0</v>
      </c>
      <c r="AR139" s="169">
        <f t="shared" si="128"/>
        <v>0</v>
      </c>
      <c r="AS139" s="169">
        <f t="shared" si="129"/>
        <v>0</v>
      </c>
      <c r="AT139" s="169">
        <f t="shared" si="130"/>
        <v>0</v>
      </c>
      <c r="AU139" s="169">
        <f t="shared" si="131"/>
        <v>0</v>
      </c>
      <c r="AV139" s="169">
        <f t="shared" si="132"/>
        <v>1</v>
      </c>
      <c r="AW139" s="169">
        <f t="shared" si="133"/>
        <v>0</v>
      </c>
      <c r="AX139" s="169">
        <f t="shared" si="134"/>
        <v>0</v>
      </c>
      <c r="AY139" s="169">
        <f t="shared" si="135"/>
        <v>0</v>
      </c>
      <c r="AZ139" s="169">
        <f t="shared" si="136"/>
        <v>0</v>
      </c>
      <c r="BA139" s="169">
        <f t="shared" si="137"/>
        <v>0</v>
      </c>
      <c r="BB139" s="169">
        <f t="shared" si="138"/>
        <v>1</v>
      </c>
      <c r="BC139" s="169">
        <f t="shared" si="139"/>
        <v>0</v>
      </c>
      <c r="BD139" s="169">
        <f t="shared" si="140"/>
        <v>1</v>
      </c>
      <c r="BE139" s="169">
        <f t="shared" si="141"/>
        <v>0</v>
      </c>
      <c r="BF139" s="169">
        <f t="shared" si="142"/>
        <v>0</v>
      </c>
      <c r="BG139" s="169">
        <f t="shared" si="143"/>
        <v>0</v>
      </c>
      <c r="BH139" s="169">
        <f t="shared" si="144"/>
        <v>0</v>
      </c>
      <c r="BI139" s="169">
        <f t="shared" si="145"/>
        <v>0</v>
      </c>
      <c r="BJ139" s="169">
        <f t="shared" si="146"/>
        <v>0</v>
      </c>
      <c r="BK139" s="167">
        <f t="shared" si="147"/>
        <v>0</v>
      </c>
      <c r="BL139" s="169">
        <f t="shared" si="148"/>
        <v>1</v>
      </c>
      <c r="BM139" s="169">
        <f t="shared" si="149"/>
        <v>0</v>
      </c>
      <c r="BN139" s="169">
        <f t="shared" si="150"/>
        <v>0</v>
      </c>
      <c r="BO139" s="169">
        <f t="shared" si="151"/>
        <v>1</v>
      </c>
      <c r="BP139" s="36">
        <f t="shared" si="152"/>
        <v>1</v>
      </c>
      <c r="BQ139">
        <f t="shared" si="153"/>
        <v>0</v>
      </c>
      <c r="BR139" s="36">
        <f t="shared" si="154"/>
        <v>0</v>
      </c>
      <c r="BS139" t="e">
        <f t="shared" si="155"/>
        <v>#N/A</v>
      </c>
    </row>
    <row r="140" spans="1:71">
      <c r="A140" s="59">
        <v>444</v>
      </c>
      <c r="B140" s="59">
        <v>251101</v>
      </c>
      <c r="C140" s="160">
        <v>24000000.536441799</v>
      </c>
      <c r="D140" s="59">
        <v>13950000</v>
      </c>
      <c r="E140" s="59">
        <v>13950000</v>
      </c>
      <c r="F140" s="59">
        <v>10050000.536441799</v>
      </c>
      <c r="G140" s="59">
        <v>1012.5</v>
      </c>
      <c r="H140" s="59">
        <v>-6912698562.5267</v>
      </c>
      <c r="I140" s="59">
        <v>407</v>
      </c>
      <c r="J140" s="59">
        <v>0</v>
      </c>
      <c r="K140" s="59">
        <v>0</v>
      </c>
      <c r="L140" s="59">
        <v>407</v>
      </c>
      <c r="M140" s="59">
        <v>0</v>
      </c>
      <c r="N140" s="59">
        <v>0</v>
      </c>
      <c r="O140" s="59">
        <v>0</v>
      </c>
      <c r="P140" s="59">
        <v>0</v>
      </c>
      <c r="Q140" s="59">
        <v>0</v>
      </c>
      <c r="R140" s="59">
        <v>1</v>
      </c>
      <c r="S140" s="59">
        <v>0</v>
      </c>
      <c r="T140" s="59">
        <f t="shared" si="105"/>
        <v>2</v>
      </c>
      <c r="U140" s="59">
        <f t="shared" si="106"/>
        <v>0</v>
      </c>
      <c r="V140" s="59">
        <f t="shared" si="107"/>
        <v>0</v>
      </c>
      <c r="W140" s="59">
        <f t="shared" si="108"/>
        <v>0</v>
      </c>
      <c r="X140" s="59">
        <f t="shared" si="109"/>
        <v>0</v>
      </c>
      <c r="Y140" s="59">
        <f t="shared" si="110"/>
        <v>0</v>
      </c>
      <c r="Z140" s="59">
        <f t="shared" si="111"/>
        <v>0</v>
      </c>
      <c r="AA140" s="59">
        <f t="shared" si="112"/>
        <v>0</v>
      </c>
      <c r="AB140" s="59">
        <f t="shared" si="113"/>
        <v>0</v>
      </c>
      <c r="AC140" s="59">
        <f t="shared" si="114"/>
        <v>0</v>
      </c>
      <c r="AD140" s="166">
        <f t="shared" si="156"/>
        <v>0</v>
      </c>
      <c r="AE140" s="169">
        <f t="shared" si="115"/>
        <v>0</v>
      </c>
      <c r="AF140" s="169">
        <f t="shared" si="116"/>
        <v>0</v>
      </c>
      <c r="AG140" s="169">
        <f t="shared" si="117"/>
        <v>0</v>
      </c>
      <c r="AH140" s="169">
        <f t="shared" si="118"/>
        <v>1</v>
      </c>
      <c r="AI140" s="169">
        <f t="shared" si="119"/>
        <v>0</v>
      </c>
      <c r="AJ140" s="169">
        <f t="shared" si="120"/>
        <v>0</v>
      </c>
      <c r="AK140" s="169">
        <f t="shared" si="121"/>
        <v>0</v>
      </c>
      <c r="AL140" s="169">
        <f t="shared" si="122"/>
        <v>1</v>
      </c>
      <c r="AM140" s="169">
        <f t="shared" si="123"/>
        <v>0</v>
      </c>
      <c r="AN140" s="169">
        <f t="shared" si="124"/>
        <v>0</v>
      </c>
      <c r="AO140" s="169">
        <f t="shared" si="125"/>
        <v>1</v>
      </c>
      <c r="AP140" s="169">
        <f t="shared" si="126"/>
        <v>0</v>
      </c>
      <c r="AQ140" s="169">
        <f t="shared" si="127"/>
        <v>0</v>
      </c>
      <c r="AR140" s="169">
        <f t="shared" si="128"/>
        <v>0</v>
      </c>
      <c r="AS140" s="169">
        <f t="shared" si="129"/>
        <v>0</v>
      </c>
      <c r="AT140" s="169">
        <f t="shared" si="130"/>
        <v>0</v>
      </c>
      <c r="AU140" s="169">
        <f t="shared" si="131"/>
        <v>0</v>
      </c>
      <c r="AV140" s="169">
        <f t="shared" si="132"/>
        <v>1</v>
      </c>
      <c r="AW140" s="169">
        <f t="shared" si="133"/>
        <v>1</v>
      </c>
      <c r="AX140" s="169">
        <f t="shared" si="134"/>
        <v>1</v>
      </c>
      <c r="AY140" s="169">
        <f t="shared" si="135"/>
        <v>0</v>
      </c>
      <c r="AZ140" s="169">
        <f t="shared" si="136"/>
        <v>0</v>
      </c>
      <c r="BA140" s="169">
        <f t="shared" si="137"/>
        <v>0</v>
      </c>
      <c r="BB140" s="169">
        <f t="shared" si="138"/>
        <v>1</v>
      </c>
      <c r="BC140" s="169">
        <f t="shared" si="139"/>
        <v>0</v>
      </c>
      <c r="BD140" s="169">
        <f t="shared" si="140"/>
        <v>1</v>
      </c>
      <c r="BE140" s="169">
        <f t="shared" si="141"/>
        <v>0</v>
      </c>
      <c r="BF140" s="169">
        <f t="shared" si="142"/>
        <v>0</v>
      </c>
      <c r="BG140" s="169">
        <f t="shared" si="143"/>
        <v>0</v>
      </c>
      <c r="BH140" s="169">
        <f t="shared" si="144"/>
        <v>0</v>
      </c>
      <c r="BI140" s="169">
        <f t="shared" si="145"/>
        <v>0</v>
      </c>
      <c r="BJ140" s="169">
        <f t="shared" si="146"/>
        <v>0</v>
      </c>
      <c r="BK140" s="167">
        <f t="shared" si="147"/>
        <v>1</v>
      </c>
      <c r="BL140" s="169">
        <f t="shared" si="148"/>
        <v>1</v>
      </c>
      <c r="BM140" s="169">
        <f t="shared" si="149"/>
        <v>0</v>
      </c>
      <c r="BN140" s="169">
        <f t="shared" si="150"/>
        <v>1</v>
      </c>
      <c r="BO140" s="169">
        <f t="shared" si="151"/>
        <v>0</v>
      </c>
      <c r="BP140" s="36">
        <f t="shared" si="152"/>
        <v>0</v>
      </c>
      <c r="BQ140">
        <f t="shared" si="153"/>
        <v>0</v>
      </c>
      <c r="BR140" s="36">
        <f t="shared" si="154"/>
        <v>1</v>
      </c>
      <c r="BS140" s="36" t="e">
        <f t="shared" si="155"/>
        <v>#N/A</v>
      </c>
    </row>
    <row r="141" spans="1:71">
      <c r="A141" s="59">
        <v>181</v>
      </c>
      <c r="B141" s="59">
        <v>122431</v>
      </c>
      <c r="C141" s="160">
        <v>24126191.229445901</v>
      </c>
      <c r="D141" s="59">
        <v>7221428.75</v>
      </c>
      <c r="E141" s="59">
        <v>7221428.75</v>
      </c>
      <c r="F141" s="59">
        <v>16904762.479445901</v>
      </c>
      <c r="G141" s="59">
        <v>80.952384948730497</v>
      </c>
      <c r="H141" s="59">
        <v>-2758468112.0308399</v>
      </c>
      <c r="I141" s="59">
        <v>403</v>
      </c>
      <c r="J141" s="59">
        <v>0</v>
      </c>
      <c r="K141" s="59">
        <v>0</v>
      </c>
      <c r="L141" s="59">
        <v>415</v>
      </c>
      <c r="M141" s="59">
        <v>406</v>
      </c>
      <c r="N141" s="59">
        <v>0</v>
      </c>
      <c r="O141" s="59">
        <v>0</v>
      </c>
      <c r="P141" s="59">
        <v>0</v>
      </c>
      <c r="Q141" s="59">
        <v>0</v>
      </c>
      <c r="R141" s="59">
        <v>2</v>
      </c>
      <c r="S141" s="59">
        <v>1</v>
      </c>
      <c r="T141" s="59">
        <f t="shared" si="105"/>
        <v>2</v>
      </c>
      <c r="U141" s="59">
        <f t="shared" si="106"/>
        <v>0</v>
      </c>
      <c r="V141" s="59">
        <f t="shared" si="107"/>
        <v>0</v>
      </c>
      <c r="W141" s="59">
        <f t="shared" si="108"/>
        <v>1</v>
      </c>
      <c r="X141" s="59">
        <f t="shared" si="109"/>
        <v>0</v>
      </c>
      <c r="Y141" s="59">
        <f t="shared" si="110"/>
        <v>0</v>
      </c>
      <c r="Z141" s="59">
        <f t="shared" si="111"/>
        <v>0</v>
      </c>
      <c r="AA141" s="59">
        <f t="shared" si="112"/>
        <v>0</v>
      </c>
      <c r="AB141" s="59">
        <f t="shared" si="113"/>
        <v>0</v>
      </c>
      <c r="AC141" s="59">
        <f t="shared" si="114"/>
        <v>0</v>
      </c>
      <c r="AD141" s="166">
        <f t="shared" si="156"/>
        <v>0</v>
      </c>
      <c r="AE141" s="169">
        <f t="shared" si="115"/>
        <v>0</v>
      </c>
      <c r="AF141" s="169">
        <f t="shared" si="116"/>
        <v>0</v>
      </c>
      <c r="AG141" s="169">
        <f t="shared" si="117"/>
        <v>0</v>
      </c>
      <c r="AH141" s="169">
        <f t="shared" si="118"/>
        <v>1</v>
      </c>
      <c r="AI141" s="169">
        <f t="shared" si="119"/>
        <v>0</v>
      </c>
      <c r="AJ141" s="169">
        <f t="shared" si="120"/>
        <v>0</v>
      </c>
      <c r="AK141" s="169">
        <f t="shared" si="121"/>
        <v>0</v>
      </c>
      <c r="AL141" s="169">
        <f t="shared" si="122"/>
        <v>1</v>
      </c>
      <c r="AM141" s="169">
        <f t="shared" si="123"/>
        <v>0</v>
      </c>
      <c r="AN141" s="169">
        <f t="shared" si="124"/>
        <v>0</v>
      </c>
      <c r="AO141" s="169">
        <f t="shared" si="125"/>
        <v>1</v>
      </c>
      <c r="AP141" s="169">
        <f t="shared" si="126"/>
        <v>0</v>
      </c>
      <c r="AQ141" s="169">
        <f t="shared" si="127"/>
        <v>0</v>
      </c>
      <c r="AR141" s="169">
        <f t="shared" si="128"/>
        <v>0</v>
      </c>
      <c r="AS141" s="169">
        <f t="shared" si="129"/>
        <v>0</v>
      </c>
      <c r="AT141" s="169">
        <f t="shared" si="130"/>
        <v>0</v>
      </c>
      <c r="AU141" s="169">
        <f t="shared" si="131"/>
        <v>0</v>
      </c>
      <c r="AV141" s="169">
        <f t="shared" si="132"/>
        <v>1</v>
      </c>
      <c r="AW141" s="169">
        <f t="shared" si="133"/>
        <v>1</v>
      </c>
      <c r="AX141" s="169">
        <f t="shared" si="134"/>
        <v>1</v>
      </c>
      <c r="AY141" s="169">
        <f t="shared" si="135"/>
        <v>0</v>
      </c>
      <c r="AZ141" s="169">
        <f t="shared" si="136"/>
        <v>0</v>
      </c>
      <c r="BA141" s="169">
        <f t="shared" si="137"/>
        <v>0</v>
      </c>
      <c r="BB141" s="169">
        <f t="shared" si="138"/>
        <v>1</v>
      </c>
      <c r="BC141" s="169">
        <f t="shared" si="139"/>
        <v>1</v>
      </c>
      <c r="BD141" s="169">
        <f t="shared" si="140"/>
        <v>0</v>
      </c>
      <c r="BE141" s="169">
        <f t="shared" si="141"/>
        <v>0</v>
      </c>
      <c r="BF141" s="169">
        <f t="shared" si="142"/>
        <v>0</v>
      </c>
      <c r="BG141" s="169">
        <f t="shared" si="143"/>
        <v>1</v>
      </c>
      <c r="BH141" s="169">
        <f t="shared" si="144"/>
        <v>1</v>
      </c>
      <c r="BI141" s="169">
        <f t="shared" si="145"/>
        <v>0</v>
      </c>
      <c r="BJ141" s="169">
        <f t="shared" si="146"/>
        <v>0</v>
      </c>
      <c r="BK141" s="167">
        <f t="shared" si="147"/>
        <v>0</v>
      </c>
      <c r="BL141" s="169">
        <f t="shared" si="148"/>
        <v>0</v>
      </c>
      <c r="BM141" s="169">
        <f t="shared" si="149"/>
        <v>1</v>
      </c>
      <c r="BN141" s="169">
        <f t="shared" si="150"/>
        <v>0</v>
      </c>
      <c r="BO141" s="169">
        <f t="shared" si="151"/>
        <v>1</v>
      </c>
      <c r="BP141" s="36">
        <f t="shared" si="152"/>
        <v>0</v>
      </c>
      <c r="BQ141">
        <f t="shared" si="153"/>
        <v>0</v>
      </c>
      <c r="BR141" s="36">
        <f t="shared" si="154"/>
        <v>2</v>
      </c>
      <c r="BS141" s="36" t="e">
        <f t="shared" si="155"/>
        <v>#N/A</v>
      </c>
    </row>
    <row r="142" spans="1:71">
      <c r="A142" s="59">
        <v>424</v>
      </c>
      <c r="B142" s="59">
        <v>241275</v>
      </c>
      <c r="C142" s="160">
        <v>24166667.706988499</v>
      </c>
      <c r="D142" s="59">
        <v>2675000</v>
      </c>
      <c r="E142" s="59">
        <v>2675000</v>
      </c>
      <c r="F142" s="59">
        <v>21491667.706988499</v>
      </c>
      <c r="G142" s="59">
        <v>0</v>
      </c>
      <c r="H142" s="59">
        <v>-6604691105.8854799</v>
      </c>
      <c r="I142" s="59">
        <v>0</v>
      </c>
      <c r="J142" s="59">
        <v>0</v>
      </c>
      <c r="K142" s="59">
        <v>0</v>
      </c>
      <c r="L142" s="59">
        <v>101</v>
      </c>
      <c r="M142" s="59">
        <v>0</v>
      </c>
      <c r="N142" s="59">
        <v>0</v>
      </c>
      <c r="O142" s="59">
        <v>0</v>
      </c>
      <c r="P142" s="59">
        <v>0</v>
      </c>
      <c r="Q142" s="59">
        <v>0</v>
      </c>
      <c r="R142" s="59">
        <v>2</v>
      </c>
      <c r="S142" s="59">
        <v>1</v>
      </c>
      <c r="T142" s="59">
        <f t="shared" si="105"/>
        <v>0</v>
      </c>
      <c r="U142" s="59">
        <f t="shared" si="106"/>
        <v>0</v>
      </c>
      <c r="V142" s="59">
        <f t="shared" si="107"/>
        <v>0</v>
      </c>
      <c r="W142" s="59">
        <f t="shared" si="108"/>
        <v>0</v>
      </c>
      <c r="X142" s="59">
        <f t="shared" si="109"/>
        <v>0</v>
      </c>
      <c r="Y142" s="59">
        <f t="shared" si="110"/>
        <v>0</v>
      </c>
      <c r="Z142" s="59">
        <f t="shared" si="111"/>
        <v>0</v>
      </c>
      <c r="AA142" s="59">
        <f t="shared" si="112"/>
        <v>0</v>
      </c>
      <c r="AB142" s="59">
        <f t="shared" si="113"/>
        <v>0</v>
      </c>
      <c r="AC142" s="59">
        <f t="shared" si="114"/>
        <v>0</v>
      </c>
      <c r="AD142" s="166">
        <f t="shared" si="156"/>
        <v>1</v>
      </c>
      <c r="AE142" s="169">
        <f t="shared" si="115"/>
        <v>1</v>
      </c>
      <c r="AF142" s="169">
        <f t="shared" si="116"/>
        <v>0</v>
      </c>
      <c r="AG142" s="169">
        <f t="shared" si="117"/>
        <v>0</v>
      </c>
      <c r="AH142" s="169">
        <f t="shared" si="118"/>
        <v>1</v>
      </c>
      <c r="AI142" s="169">
        <f t="shared" si="119"/>
        <v>0</v>
      </c>
      <c r="AJ142" s="169">
        <f t="shared" si="120"/>
        <v>0</v>
      </c>
      <c r="AK142" s="169">
        <f t="shared" si="121"/>
        <v>0</v>
      </c>
      <c r="AL142" s="169">
        <f t="shared" si="122"/>
        <v>1</v>
      </c>
      <c r="AM142" s="169">
        <f t="shared" si="123"/>
        <v>0</v>
      </c>
      <c r="AN142" s="169">
        <f t="shared" si="124"/>
        <v>0</v>
      </c>
      <c r="AO142" s="169">
        <f t="shared" si="125"/>
        <v>1</v>
      </c>
      <c r="AP142" s="169">
        <f t="shared" si="126"/>
        <v>0</v>
      </c>
      <c r="AQ142" s="169">
        <f t="shared" si="127"/>
        <v>0</v>
      </c>
      <c r="AR142" s="169">
        <f t="shared" si="128"/>
        <v>0</v>
      </c>
      <c r="AS142" s="169">
        <f t="shared" si="129"/>
        <v>0</v>
      </c>
      <c r="AT142" s="169">
        <f t="shared" si="130"/>
        <v>0</v>
      </c>
      <c r="AU142" s="169">
        <f t="shared" si="131"/>
        <v>0</v>
      </c>
      <c r="AV142" s="169">
        <f t="shared" si="132"/>
        <v>1</v>
      </c>
      <c r="AW142" s="169">
        <f t="shared" si="133"/>
        <v>0</v>
      </c>
      <c r="AX142" s="169">
        <f t="shared" si="134"/>
        <v>0</v>
      </c>
      <c r="AY142" s="169">
        <f t="shared" si="135"/>
        <v>0</v>
      </c>
      <c r="AZ142" s="169">
        <f t="shared" si="136"/>
        <v>0</v>
      </c>
      <c r="BA142" s="169">
        <f t="shared" si="137"/>
        <v>0</v>
      </c>
      <c r="BB142" s="169">
        <f t="shared" si="138"/>
        <v>1</v>
      </c>
      <c r="BC142" s="169">
        <f t="shared" si="139"/>
        <v>0</v>
      </c>
      <c r="BD142" s="169">
        <f t="shared" si="140"/>
        <v>1</v>
      </c>
      <c r="BE142" s="169">
        <f t="shared" si="141"/>
        <v>0</v>
      </c>
      <c r="BF142" s="169">
        <f t="shared" si="142"/>
        <v>0</v>
      </c>
      <c r="BG142" s="169">
        <f t="shared" si="143"/>
        <v>0</v>
      </c>
      <c r="BH142" s="169">
        <f t="shared" si="144"/>
        <v>0</v>
      </c>
      <c r="BI142" s="169">
        <f t="shared" si="145"/>
        <v>0</v>
      </c>
      <c r="BJ142" s="169">
        <f t="shared" si="146"/>
        <v>0</v>
      </c>
      <c r="BK142" s="167">
        <f t="shared" si="147"/>
        <v>0</v>
      </c>
      <c r="BL142" s="169">
        <f t="shared" si="148"/>
        <v>0</v>
      </c>
      <c r="BM142" s="169">
        <f t="shared" si="149"/>
        <v>1</v>
      </c>
      <c r="BN142" s="169">
        <f t="shared" si="150"/>
        <v>0</v>
      </c>
      <c r="BO142" s="169">
        <f t="shared" si="151"/>
        <v>1</v>
      </c>
      <c r="BP142" s="36">
        <f t="shared" si="152"/>
        <v>1</v>
      </c>
      <c r="BQ142">
        <f t="shared" si="153"/>
        <v>0</v>
      </c>
      <c r="BR142" s="36">
        <f t="shared" si="154"/>
        <v>0</v>
      </c>
      <c r="BS142" t="e">
        <f t="shared" si="155"/>
        <v>#N/A</v>
      </c>
    </row>
    <row r="143" spans="1:71">
      <c r="A143" s="59">
        <v>137</v>
      </c>
      <c r="B143" s="59">
        <v>112151</v>
      </c>
      <c r="C143" s="160">
        <v>24285714.112564001</v>
      </c>
      <c r="D143" s="59">
        <v>2592857.0625</v>
      </c>
      <c r="E143" s="59">
        <v>2592857.0625</v>
      </c>
      <c r="F143" s="59">
        <v>21692857.050064001</v>
      </c>
      <c r="G143" s="59">
        <v>0</v>
      </c>
      <c r="H143" s="59">
        <v>-2023383029.4545901</v>
      </c>
      <c r="I143" s="59">
        <v>101</v>
      </c>
      <c r="J143" s="59">
        <v>0</v>
      </c>
      <c r="K143" s="59">
        <v>0</v>
      </c>
      <c r="L143" s="59">
        <v>101</v>
      </c>
      <c r="M143" s="59">
        <v>0</v>
      </c>
      <c r="N143" s="59">
        <v>0</v>
      </c>
      <c r="O143" s="59">
        <v>101</v>
      </c>
      <c r="P143" s="59">
        <v>0</v>
      </c>
      <c r="Q143" s="59">
        <v>0</v>
      </c>
      <c r="R143" s="59">
        <v>1</v>
      </c>
      <c r="S143" s="59">
        <v>0</v>
      </c>
      <c r="T143" s="59">
        <f t="shared" si="105"/>
        <v>0</v>
      </c>
      <c r="U143" s="59">
        <f t="shared" si="106"/>
        <v>0</v>
      </c>
      <c r="V143" s="59">
        <f t="shared" si="107"/>
        <v>0</v>
      </c>
      <c r="W143" s="59">
        <f t="shared" si="108"/>
        <v>0</v>
      </c>
      <c r="X143" s="59">
        <f t="shared" si="109"/>
        <v>0</v>
      </c>
      <c r="Y143" s="59">
        <f t="shared" si="110"/>
        <v>0</v>
      </c>
      <c r="Z143" s="59">
        <f t="shared" si="111"/>
        <v>0</v>
      </c>
      <c r="AA143" s="59">
        <f t="shared" si="112"/>
        <v>0</v>
      </c>
      <c r="AB143" s="59">
        <f t="shared" si="113"/>
        <v>0</v>
      </c>
      <c r="AC143" s="59">
        <f t="shared" si="114"/>
        <v>0</v>
      </c>
      <c r="AD143" s="166">
        <f t="shared" si="156"/>
        <v>3</v>
      </c>
      <c r="AE143" s="169">
        <f t="shared" si="115"/>
        <v>0</v>
      </c>
      <c r="AF143" s="169">
        <f t="shared" si="116"/>
        <v>1</v>
      </c>
      <c r="AG143" s="169">
        <f t="shared" si="117"/>
        <v>0</v>
      </c>
      <c r="AH143" s="169">
        <f t="shared" si="118"/>
        <v>1</v>
      </c>
      <c r="AI143" s="169">
        <f t="shared" si="119"/>
        <v>0</v>
      </c>
      <c r="AJ143" s="169">
        <f t="shared" si="120"/>
        <v>0</v>
      </c>
      <c r="AK143" s="169">
        <f t="shared" si="121"/>
        <v>0</v>
      </c>
      <c r="AL143" s="169">
        <f t="shared" si="122"/>
        <v>1</v>
      </c>
      <c r="AM143" s="169">
        <f t="shared" si="123"/>
        <v>0</v>
      </c>
      <c r="AN143" s="169">
        <f t="shared" si="124"/>
        <v>0</v>
      </c>
      <c r="AO143" s="169">
        <f t="shared" si="125"/>
        <v>1</v>
      </c>
      <c r="AP143" s="169">
        <f t="shared" si="126"/>
        <v>0</v>
      </c>
      <c r="AQ143" s="169">
        <f t="shared" si="127"/>
        <v>0</v>
      </c>
      <c r="AR143" s="169">
        <f t="shared" si="128"/>
        <v>0</v>
      </c>
      <c r="AS143" s="169">
        <f t="shared" si="129"/>
        <v>0</v>
      </c>
      <c r="AT143" s="169">
        <f t="shared" si="130"/>
        <v>0</v>
      </c>
      <c r="AU143" s="169">
        <f t="shared" si="131"/>
        <v>0</v>
      </c>
      <c r="AV143" s="169">
        <f t="shared" si="132"/>
        <v>1</v>
      </c>
      <c r="AW143" s="169">
        <f t="shared" si="133"/>
        <v>0</v>
      </c>
      <c r="AX143" s="169">
        <f t="shared" si="134"/>
        <v>0</v>
      </c>
      <c r="AY143" s="169">
        <f t="shared" si="135"/>
        <v>0</v>
      </c>
      <c r="AZ143" s="169">
        <f t="shared" si="136"/>
        <v>0</v>
      </c>
      <c r="BA143" s="169">
        <f t="shared" si="137"/>
        <v>0</v>
      </c>
      <c r="BB143" s="169">
        <f t="shared" si="138"/>
        <v>1</v>
      </c>
      <c r="BC143" s="169">
        <f t="shared" si="139"/>
        <v>0</v>
      </c>
      <c r="BD143" s="169">
        <f t="shared" si="140"/>
        <v>1</v>
      </c>
      <c r="BE143" s="169">
        <f t="shared" si="141"/>
        <v>0</v>
      </c>
      <c r="BF143" s="169">
        <f t="shared" si="142"/>
        <v>0</v>
      </c>
      <c r="BG143" s="169">
        <f t="shared" si="143"/>
        <v>0</v>
      </c>
      <c r="BH143" s="169">
        <f t="shared" si="144"/>
        <v>0</v>
      </c>
      <c r="BI143" s="169">
        <f t="shared" si="145"/>
        <v>0</v>
      </c>
      <c r="BJ143" s="169">
        <f t="shared" si="146"/>
        <v>0</v>
      </c>
      <c r="BK143" s="167">
        <f t="shared" si="147"/>
        <v>0</v>
      </c>
      <c r="BL143" s="169">
        <f t="shared" si="148"/>
        <v>1</v>
      </c>
      <c r="BM143" s="169">
        <f t="shared" si="149"/>
        <v>0</v>
      </c>
      <c r="BN143" s="169">
        <f t="shared" si="150"/>
        <v>1</v>
      </c>
      <c r="BO143" s="169">
        <f t="shared" si="151"/>
        <v>0</v>
      </c>
      <c r="BP143" s="36">
        <f t="shared" si="152"/>
        <v>1</v>
      </c>
      <c r="BQ143">
        <f t="shared" si="153"/>
        <v>0</v>
      </c>
      <c r="BR143" s="36">
        <f t="shared" si="154"/>
        <v>0</v>
      </c>
      <c r="BS143" t="e">
        <f t="shared" si="155"/>
        <v>#N/A</v>
      </c>
    </row>
    <row r="144" spans="1:71">
      <c r="A144" s="59">
        <v>10</v>
      </c>
      <c r="B144" s="59">
        <v>11231</v>
      </c>
      <c r="C144" s="160">
        <v>24619049.154989898</v>
      </c>
      <c r="D144" s="59">
        <v>3085714.5</v>
      </c>
      <c r="E144" s="59">
        <v>3085714.5</v>
      </c>
      <c r="F144" s="59">
        <v>21533334.654989898</v>
      </c>
      <c r="G144" s="59">
        <v>47.619049072265597</v>
      </c>
      <c r="H144" s="59">
        <v>-55670748.787698098</v>
      </c>
      <c r="I144" s="59">
        <v>101</v>
      </c>
      <c r="J144" s="59">
        <v>0</v>
      </c>
      <c r="K144" s="59">
        <v>0</v>
      </c>
      <c r="L144" s="59">
        <v>101</v>
      </c>
      <c r="M144" s="59">
        <v>0</v>
      </c>
      <c r="N144" s="59">
        <v>0</v>
      </c>
      <c r="O144" s="59">
        <v>0</v>
      </c>
      <c r="P144" s="59">
        <v>0</v>
      </c>
      <c r="Q144" s="59">
        <v>0</v>
      </c>
      <c r="R144" s="59">
        <v>2</v>
      </c>
      <c r="S144" s="59">
        <v>0</v>
      </c>
      <c r="T144" s="59">
        <f t="shared" si="105"/>
        <v>0</v>
      </c>
      <c r="U144" s="59">
        <f t="shared" si="106"/>
        <v>0</v>
      </c>
      <c r="V144" s="59">
        <f t="shared" si="107"/>
        <v>0</v>
      </c>
      <c r="W144" s="59">
        <f t="shared" si="108"/>
        <v>0</v>
      </c>
      <c r="X144" s="59">
        <f t="shared" si="109"/>
        <v>0</v>
      </c>
      <c r="Y144" s="59">
        <f t="shared" si="110"/>
        <v>0</v>
      </c>
      <c r="Z144" s="59">
        <f t="shared" si="111"/>
        <v>0</v>
      </c>
      <c r="AA144" s="59">
        <f t="shared" si="112"/>
        <v>0</v>
      </c>
      <c r="AB144" s="59">
        <f t="shared" si="113"/>
        <v>0</v>
      </c>
      <c r="AC144" s="59">
        <f t="shared" si="114"/>
        <v>0</v>
      </c>
      <c r="AD144" s="166">
        <f t="shared" si="156"/>
        <v>2</v>
      </c>
      <c r="AE144" s="169">
        <f t="shared" si="115"/>
        <v>0</v>
      </c>
      <c r="AF144" s="169">
        <f t="shared" si="116"/>
        <v>1</v>
      </c>
      <c r="AG144" s="169">
        <f t="shared" si="117"/>
        <v>0</v>
      </c>
      <c r="AH144" s="169">
        <f t="shared" si="118"/>
        <v>1</v>
      </c>
      <c r="AI144" s="169">
        <f t="shared" si="119"/>
        <v>0</v>
      </c>
      <c r="AJ144" s="169">
        <f t="shared" si="120"/>
        <v>0</v>
      </c>
      <c r="AK144" s="169">
        <f t="shared" si="121"/>
        <v>0</v>
      </c>
      <c r="AL144" s="169">
        <f t="shared" si="122"/>
        <v>1</v>
      </c>
      <c r="AM144" s="169">
        <f t="shared" si="123"/>
        <v>0</v>
      </c>
      <c r="AN144" s="169">
        <f t="shared" si="124"/>
        <v>0</v>
      </c>
      <c r="AO144" s="169">
        <f t="shared" si="125"/>
        <v>1</v>
      </c>
      <c r="AP144" s="169">
        <f t="shared" si="126"/>
        <v>0</v>
      </c>
      <c r="AQ144" s="169">
        <f t="shared" si="127"/>
        <v>0</v>
      </c>
      <c r="AR144" s="169">
        <f t="shared" si="128"/>
        <v>0</v>
      </c>
      <c r="AS144" s="169">
        <f t="shared" si="129"/>
        <v>0</v>
      </c>
      <c r="AT144" s="169">
        <f t="shared" si="130"/>
        <v>0</v>
      </c>
      <c r="AU144" s="169">
        <f t="shared" si="131"/>
        <v>0</v>
      </c>
      <c r="AV144" s="169">
        <f t="shared" si="132"/>
        <v>1</v>
      </c>
      <c r="AW144" s="169">
        <f t="shared" si="133"/>
        <v>0</v>
      </c>
      <c r="AX144" s="169">
        <f t="shared" si="134"/>
        <v>0</v>
      </c>
      <c r="AY144" s="169">
        <f t="shared" si="135"/>
        <v>0</v>
      </c>
      <c r="AZ144" s="169">
        <f t="shared" si="136"/>
        <v>0</v>
      </c>
      <c r="BA144" s="169">
        <f t="shared" si="137"/>
        <v>0</v>
      </c>
      <c r="BB144" s="169">
        <f t="shared" si="138"/>
        <v>1</v>
      </c>
      <c r="BC144" s="169">
        <f t="shared" si="139"/>
        <v>0</v>
      </c>
      <c r="BD144" s="169">
        <f t="shared" si="140"/>
        <v>1</v>
      </c>
      <c r="BE144" s="169">
        <f t="shared" si="141"/>
        <v>0</v>
      </c>
      <c r="BF144" s="169">
        <f t="shared" si="142"/>
        <v>0</v>
      </c>
      <c r="BG144" s="169">
        <f t="shared" si="143"/>
        <v>0</v>
      </c>
      <c r="BH144" s="169">
        <f t="shared" si="144"/>
        <v>0</v>
      </c>
      <c r="BI144" s="169">
        <f t="shared" si="145"/>
        <v>0</v>
      </c>
      <c r="BJ144" s="169">
        <f t="shared" si="146"/>
        <v>0</v>
      </c>
      <c r="BK144" s="167">
        <f t="shared" si="147"/>
        <v>0</v>
      </c>
      <c r="BL144" s="169">
        <f t="shared" si="148"/>
        <v>0</v>
      </c>
      <c r="BM144" s="169">
        <f t="shared" si="149"/>
        <v>1</v>
      </c>
      <c r="BN144" s="169">
        <f t="shared" si="150"/>
        <v>1</v>
      </c>
      <c r="BO144" s="169">
        <f t="shared" si="151"/>
        <v>0</v>
      </c>
      <c r="BP144" s="36">
        <f t="shared" si="152"/>
        <v>1</v>
      </c>
      <c r="BQ144">
        <f t="shared" si="153"/>
        <v>0</v>
      </c>
      <c r="BR144" s="36">
        <f t="shared" si="154"/>
        <v>0</v>
      </c>
      <c r="BS144" t="e">
        <f t="shared" si="155"/>
        <v>#N/A</v>
      </c>
    </row>
    <row r="145" spans="1:71">
      <c r="A145" s="59">
        <v>436</v>
      </c>
      <c r="B145" s="59">
        <v>242272</v>
      </c>
      <c r="C145" s="160">
        <v>24650000.550970402</v>
      </c>
      <c r="D145" s="59">
        <v>7206250</v>
      </c>
      <c r="E145" s="59">
        <v>7206250</v>
      </c>
      <c r="F145" s="59">
        <v>17443750.550970402</v>
      </c>
      <c r="G145" s="59">
        <v>0</v>
      </c>
      <c r="H145" s="59">
        <v>-6727554812.5121698</v>
      </c>
      <c r="I145" s="59">
        <v>101</v>
      </c>
      <c r="J145" s="59">
        <v>0</v>
      </c>
      <c r="K145" s="59">
        <v>0</v>
      </c>
      <c r="L145" s="59">
        <v>101</v>
      </c>
      <c r="M145" s="59">
        <v>0</v>
      </c>
      <c r="N145" s="59">
        <v>0</v>
      </c>
      <c r="O145" s="59">
        <v>0</v>
      </c>
      <c r="P145" s="59">
        <v>0</v>
      </c>
      <c r="Q145" s="59">
        <v>0</v>
      </c>
      <c r="R145" s="59">
        <v>2</v>
      </c>
      <c r="S145" s="59">
        <v>1</v>
      </c>
      <c r="T145" s="59">
        <f t="shared" si="105"/>
        <v>0</v>
      </c>
      <c r="U145" s="59">
        <f t="shared" si="106"/>
        <v>0</v>
      </c>
      <c r="V145" s="59">
        <f t="shared" si="107"/>
        <v>0</v>
      </c>
      <c r="W145" s="59">
        <f t="shared" si="108"/>
        <v>0</v>
      </c>
      <c r="X145" s="59">
        <f t="shared" si="109"/>
        <v>0</v>
      </c>
      <c r="Y145" s="59">
        <f t="shared" si="110"/>
        <v>0</v>
      </c>
      <c r="Z145" s="59">
        <f t="shared" si="111"/>
        <v>0</v>
      </c>
      <c r="AA145" s="59">
        <f t="shared" si="112"/>
        <v>0</v>
      </c>
      <c r="AB145" s="59">
        <f t="shared" si="113"/>
        <v>0</v>
      </c>
      <c r="AC145" s="59">
        <f t="shared" si="114"/>
        <v>0</v>
      </c>
      <c r="AD145" s="166">
        <f t="shared" si="156"/>
        <v>2</v>
      </c>
      <c r="AE145" s="169">
        <f t="shared" si="115"/>
        <v>0</v>
      </c>
      <c r="AF145" s="169">
        <f t="shared" si="116"/>
        <v>1</v>
      </c>
      <c r="AG145" s="169">
        <f t="shared" si="117"/>
        <v>0</v>
      </c>
      <c r="AH145" s="169">
        <f t="shared" si="118"/>
        <v>1</v>
      </c>
      <c r="AI145" s="169">
        <f t="shared" si="119"/>
        <v>0</v>
      </c>
      <c r="AJ145" s="169">
        <f t="shared" si="120"/>
        <v>0</v>
      </c>
      <c r="AK145" s="169">
        <f t="shared" si="121"/>
        <v>0</v>
      </c>
      <c r="AL145" s="169">
        <f t="shared" si="122"/>
        <v>1</v>
      </c>
      <c r="AM145" s="169">
        <f t="shared" si="123"/>
        <v>0</v>
      </c>
      <c r="AN145" s="169">
        <f t="shared" si="124"/>
        <v>0</v>
      </c>
      <c r="AO145" s="169">
        <f t="shared" si="125"/>
        <v>1</v>
      </c>
      <c r="AP145" s="169">
        <f t="shared" si="126"/>
        <v>0</v>
      </c>
      <c r="AQ145" s="169">
        <f t="shared" si="127"/>
        <v>0</v>
      </c>
      <c r="AR145" s="169">
        <f t="shared" si="128"/>
        <v>0</v>
      </c>
      <c r="AS145" s="169">
        <f t="shared" si="129"/>
        <v>0</v>
      </c>
      <c r="AT145" s="169">
        <f t="shared" si="130"/>
        <v>0</v>
      </c>
      <c r="AU145" s="169">
        <f t="shared" si="131"/>
        <v>0</v>
      </c>
      <c r="AV145" s="169">
        <f t="shared" si="132"/>
        <v>1</v>
      </c>
      <c r="AW145" s="169">
        <f t="shared" si="133"/>
        <v>0</v>
      </c>
      <c r="AX145" s="169">
        <f t="shared" si="134"/>
        <v>0</v>
      </c>
      <c r="AY145" s="169">
        <f t="shared" si="135"/>
        <v>0</v>
      </c>
      <c r="AZ145" s="169">
        <f t="shared" si="136"/>
        <v>0</v>
      </c>
      <c r="BA145" s="169">
        <f t="shared" si="137"/>
        <v>0</v>
      </c>
      <c r="BB145" s="169">
        <f t="shared" si="138"/>
        <v>1</v>
      </c>
      <c r="BC145" s="169">
        <f t="shared" si="139"/>
        <v>0</v>
      </c>
      <c r="BD145" s="169">
        <f t="shared" si="140"/>
        <v>1</v>
      </c>
      <c r="BE145" s="169">
        <f t="shared" si="141"/>
        <v>0</v>
      </c>
      <c r="BF145" s="169">
        <f t="shared" si="142"/>
        <v>0</v>
      </c>
      <c r="BG145" s="169">
        <f t="shared" si="143"/>
        <v>0</v>
      </c>
      <c r="BH145" s="169">
        <f t="shared" si="144"/>
        <v>0</v>
      </c>
      <c r="BI145" s="169">
        <f t="shared" si="145"/>
        <v>0</v>
      </c>
      <c r="BJ145" s="169">
        <f t="shared" si="146"/>
        <v>0</v>
      </c>
      <c r="BK145" s="167">
        <f t="shared" si="147"/>
        <v>0</v>
      </c>
      <c r="BL145" s="169">
        <f t="shared" si="148"/>
        <v>0</v>
      </c>
      <c r="BM145" s="169">
        <f t="shared" si="149"/>
        <v>1</v>
      </c>
      <c r="BN145" s="169">
        <f t="shared" si="150"/>
        <v>0</v>
      </c>
      <c r="BO145" s="169">
        <f t="shared" si="151"/>
        <v>1</v>
      </c>
      <c r="BP145" s="36">
        <f t="shared" si="152"/>
        <v>1</v>
      </c>
      <c r="BQ145">
        <f t="shared" si="153"/>
        <v>0</v>
      </c>
      <c r="BR145" s="36">
        <f t="shared" si="154"/>
        <v>0</v>
      </c>
      <c r="BS145" t="e">
        <f t="shared" si="155"/>
        <v>#N/A</v>
      </c>
    </row>
    <row r="146" spans="1:71">
      <c r="A146" s="59">
        <v>356</v>
      </c>
      <c r="B146" s="59">
        <v>212172</v>
      </c>
      <c r="C146" s="160">
        <v>24857142.7513142</v>
      </c>
      <c r="D146" s="59">
        <v>5392857.25</v>
      </c>
      <c r="E146" s="59">
        <v>8035714.5</v>
      </c>
      <c r="F146" s="59">
        <v>16821428.2513142</v>
      </c>
      <c r="G146" s="59">
        <v>214.285720825195</v>
      </c>
      <c r="H146" s="59">
        <v>-5064581072.2469797</v>
      </c>
      <c r="I146" s="59">
        <v>0</v>
      </c>
      <c r="J146" s="59">
        <v>0</v>
      </c>
      <c r="K146" s="59">
        <v>0</v>
      </c>
      <c r="L146" s="59">
        <v>101</v>
      </c>
      <c r="M146" s="59">
        <v>0</v>
      </c>
      <c r="N146" s="59">
        <v>0</v>
      </c>
      <c r="O146" s="59">
        <v>0</v>
      </c>
      <c r="P146" s="59">
        <v>0</v>
      </c>
      <c r="Q146" s="59">
        <v>0</v>
      </c>
      <c r="R146" s="59">
        <v>2</v>
      </c>
      <c r="S146" s="59">
        <v>1</v>
      </c>
      <c r="T146" s="59">
        <f t="shared" si="105"/>
        <v>0</v>
      </c>
      <c r="U146" s="59">
        <f t="shared" si="106"/>
        <v>0</v>
      </c>
      <c r="V146" s="59">
        <f t="shared" si="107"/>
        <v>0</v>
      </c>
      <c r="W146" s="59">
        <f t="shared" si="108"/>
        <v>0</v>
      </c>
      <c r="X146" s="59">
        <f t="shared" si="109"/>
        <v>0</v>
      </c>
      <c r="Y146" s="59">
        <f t="shared" si="110"/>
        <v>0</v>
      </c>
      <c r="Z146" s="59">
        <f t="shared" si="111"/>
        <v>0</v>
      </c>
      <c r="AA146" s="59">
        <f t="shared" si="112"/>
        <v>0</v>
      </c>
      <c r="AB146" s="59">
        <f t="shared" si="113"/>
        <v>0</v>
      </c>
      <c r="AC146" s="59">
        <f t="shared" si="114"/>
        <v>0</v>
      </c>
      <c r="AD146" s="166">
        <f t="shared" si="156"/>
        <v>1</v>
      </c>
      <c r="AE146" s="169">
        <f t="shared" si="115"/>
        <v>1</v>
      </c>
      <c r="AF146" s="169">
        <f t="shared" si="116"/>
        <v>0</v>
      </c>
      <c r="AG146" s="169">
        <f t="shared" si="117"/>
        <v>0</v>
      </c>
      <c r="AH146" s="169">
        <f t="shared" si="118"/>
        <v>1</v>
      </c>
      <c r="AI146" s="169">
        <f t="shared" si="119"/>
        <v>0</v>
      </c>
      <c r="AJ146" s="169">
        <f t="shared" si="120"/>
        <v>0</v>
      </c>
      <c r="AK146" s="169">
        <f t="shared" si="121"/>
        <v>0</v>
      </c>
      <c r="AL146" s="169">
        <f t="shared" si="122"/>
        <v>1</v>
      </c>
      <c r="AM146" s="169">
        <f t="shared" si="123"/>
        <v>0</v>
      </c>
      <c r="AN146" s="169">
        <f t="shared" si="124"/>
        <v>0</v>
      </c>
      <c r="AO146" s="169">
        <f t="shared" si="125"/>
        <v>1</v>
      </c>
      <c r="AP146" s="169">
        <f t="shared" si="126"/>
        <v>0</v>
      </c>
      <c r="AQ146" s="169">
        <f t="shared" si="127"/>
        <v>0</v>
      </c>
      <c r="AR146" s="169">
        <f t="shared" si="128"/>
        <v>0</v>
      </c>
      <c r="AS146" s="169">
        <f t="shared" si="129"/>
        <v>0</v>
      </c>
      <c r="AT146" s="169">
        <f t="shared" si="130"/>
        <v>0</v>
      </c>
      <c r="AU146" s="169">
        <f t="shared" si="131"/>
        <v>0</v>
      </c>
      <c r="AV146" s="169">
        <f t="shared" si="132"/>
        <v>1</v>
      </c>
      <c r="AW146" s="169">
        <f t="shared" si="133"/>
        <v>0</v>
      </c>
      <c r="AX146" s="169">
        <f t="shared" si="134"/>
        <v>0</v>
      </c>
      <c r="AY146" s="169">
        <f t="shared" si="135"/>
        <v>0</v>
      </c>
      <c r="AZ146" s="169">
        <f t="shared" si="136"/>
        <v>0</v>
      </c>
      <c r="BA146" s="169">
        <f t="shared" si="137"/>
        <v>0</v>
      </c>
      <c r="BB146" s="169">
        <f t="shared" si="138"/>
        <v>1</v>
      </c>
      <c r="BC146" s="169">
        <f t="shared" si="139"/>
        <v>0</v>
      </c>
      <c r="BD146" s="169">
        <f t="shared" si="140"/>
        <v>1</v>
      </c>
      <c r="BE146" s="169">
        <f t="shared" si="141"/>
        <v>0</v>
      </c>
      <c r="BF146" s="169">
        <f t="shared" si="142"/>
        <v>0</v>
      </c>
      <c r="BG146" s="169">
        <f t="shared" si="143"/>
        <v>0</v>
      </c>
      <c r="BH146" s="169">
        <f t="shared" si="144"/>
        <v>0</v>
      </c>
      <c r="BI146" s="169">
        <f t="shared" si="145"/>
        <v>0</v>
      </c>
      <c r="BJ146" s="169">
        <f t="shared" si="146"/>
        <v>0</v>
      </c>
      <c r="BK146" s="167">
        <f t="shared" si="147"/>
        <v>0</v>
      </c>
      <c r="BL146" s="169">
        <f t="shared" si="148"/>
        <v>0</v>
      </c>
      <c r="BM146" s="169">
        <f t="shared" si="149"/>
        <v>1</v>
      </c>
      <c r="BN146" s="169">
        <f t="shared" si="150"/>
        <v>0</v>
      </c>
      <c r="BO146" s="169">
        <f t="shared" si="151"/>
        <v>1</v>
      </c>
      <c r="BP146" s="36">
        <f t="shared" si="152"/>
        <v>1</v>
      </c>
      <c r="BQ146">
        <f t="shared" si="153"/>
        <v>0</v>
      </c>
      <c r="BR146" s="36">
        <f t="shared" si="154"/>
        <v>0</v>
      </c>
      <c r="BS146" t="e">
        <f t="shared" si="155"/>
        <v>#N/A</v>
      </c>
    </row>
    <row r="147" spans="1:71">
      <c r="A147" s="59">
        <v>345</v>
      </c>
      <c r="B147" s="59">
        <v>211372</v>
      </c>
      <c r="C147" s="160">
        <v>24999999.893563099</v>
      </c>
      <c r="D147" s="59">
        <v>48942860</v>
      </c>
      <c r="E147" s="59">
        <v>48942860</v>
      </c>
      <c r="F147" s="59">
        <v>-23942860.106436901</v>
      </c>
      <c r="G147" s="59">
        <v>285.71429443359398</v>
      </c>
      <c r="H147" s="59">
        <v>-4881233114.1676598</v>
      </c>
      <c r="I147" s="59">
        <v>0</v>
      </c>
      <c r="J147" s="59">
        <v>0</v>
      </c>
      <c r="K147" s="59">
        <v>0</v>
      </c>
      <c r="L147" s="59">
        <v>406</v>
      </c>
      <c r="M147" s="59">
        <v>301</v>
      </c>
      <c r="N147" s="59">
        <v>417</v>
      </c>
      <c r="O147" s="59">
        <v>0</v>
      </c>
      <c r="P147" s="59">
        <v>0</v>
      </c>
      <c r="Q147" s="59">
        <v>0</v>
      </c>
      <c r="R147" s="59">
        <v>2</v>
      </c>
      <c r="S147" s="59">
        <v>0</v>
      </c>
      <c r="T147" s="59">
        <f t="shared" si="105"/>
        <v>1</v>
      </c>
      <c r="U147" s="59">
        <f t="shared" si="106"/>
        <v>0</v>
      </c>
      <c r="V147" s="59">
        <f t="shared" si="107"/>
        <v>0</v>
      </c>
      <c r="W147" s="59">
        <f t="shared" si="108"/>
        <v>1</v>
      </c>
      <c r="X147" s="59">
        <f t="shared" si="109"/>
        <v>0</v>
      </c>
      <c r="Y147" s="59">
        <f t="shared" si="110"/>
        <v>1</v>
      </c>
      <c r="Z147" s="59">
        <f t="shared" si="111"/>
        <v>0</v>
      </c>
      <c r="AA147" s="59">
        <f t="shared" si="112"/>
        <v>0</v>
      </c>
      <c r="AB147" s="59">
        <f t="shared" si="113"/>
        <v>0</v>
      </c>
      <c r="AC147" s="59">
        <f t="shared" si="114"/>
        <v>0</v>
      </c>
      <c r="AD147" s="166">
        <f t="shared" si="156"/>
        <v>0</v>
      </c>
      <c r="AE147" s="169">
        <f t="shared" si="115"/>
        <v>0</v>
      </c>
      <c r="AF147" s="169">
        <f t="shared" si="116"/>
        <v>0</v>
      </c>
      <c r="AG147" s="169">
        <f t="shared" si="117"/>
        <v>0</v>
      </c>
      <c r="AH147" s="169">
        <f t="shared" si="118"/>
        <v>1</v>
      </c>
      <c r="AI147" s="169">
        <f t="shared" si="119"/>
        <v>0</v>
      </c>
      <c r="AJ147" s="169">
        <f t="shared" si="120"/>
        <v>0</v>
      </c>
      <c r="AK147" s="169">
        <f t="shared" si="121"/>
        <v>0</v>
      </c>
      <c r="AL147" s="169">
        <f t="shared" si="122"/>
        <v>1</v>
      </c>
      <c r="AM147" s="169">
        <f t="shared" si="123"/>
        <v>0</v>
      </c>
      <c r="AN147" s="169">
        <f t="shared" si="124"/>
        <v>0</v>
      </c>
      <c r="AO147" s="169">
        <f t="shared" si="125"/>
        <v>1</v>
      </c>
      <c r="AP147" s="169">
        <f t="shared" si="126"/>
        <v>0</v>
      </c>
      <c r="AQ147" s="169">
        <f t="shared" si="127"/>
        <v>0</v>
      </c>
      <c r="AR147" s="169">
        <f t="shared" si="128"/>
        <v>0</v>
      </c>
      <c r="AS147" s="169">
        <f t="shared" si="129"/>
        <v>0</v>
      </c>
      <c r="AT147" s="169">
        <f t="shared" si="130"/>
        <v>0</v>
      </c>
      <c r="AU147" s="169">
        <f t="shared" si="131"/>
        <v>0</v>
      </c>
      <c r="AV147" s="169">
        <f t="shared" si="132"/>
        <v>1</v>
      </c>
      <c r="AW147" s="169">
        <f t="shared" si="133"/>
        <v>1</v>
      </c>
      <c r="AX147" s="169">
        <f t="shared" si="134"/>
        <v>0</v>
      </c>
      <c r="AY147" s="169">
        <f t="shared" si="135"/>
        <v>1</v>
      </c>
      <c r="AZ147" s="169">
        <f t="shared" si="136"/>
        <v>0</v>
      </c>
      <c r="BA147" s="169">
        <f t="shared" si="137"/>
        <v>0</v>
      </c>
      <c r="BB147" s="169">
        <f t="shared" si="138"/>
        <v>1</v>
      </c>
      <c r="BC147" s="169">
        <f t="shared" si="139"/>
        <v>1</v>
      </c>
      <c r="BD147" s="169">
        <f t="shared" si="140"/>
        <v>0</v>
      </c>
      <c r="BE147" s="169">
        <f t="shared" si="141"/>
        <v>1</v>
      </c>
      <c r="BF147" s="169">
        <f t="shared" si="142"/>
        <v>0</v>
      </c>
      <c r="BG147" s="169">
        <f t="shared" si="143"/>
        <v>0</v>
      </c>
      <c r="BH147" s="169">
        <f t="shared" si="144"/>
        <v>0</v>
      </c>
      <c r="BI147" s="169">
        <f t="shared" si="145"/>
        <v>0</v>
      </c>
      <c r="BJ147" s="169">
        <f t="shared" si="146"/>
        <v>0</v>
      </c>
      <c r="BK147" s="167">
        <f t="shared" si="147"/>
        <v>0</v>
      </c>
      <c r="BL147" s="169">
        <f t="shared" si="148"/>
        <v>0</v>
      </c>
      <c r="BM147" s="169">
        <f t="shared" si="149"/>
        <v>1</v>
      </c>
      <c r="BN147" s="169">
        <f t="shared" si="150"/>
        <v>1</v>
      </c>
      <c r="BO147" s="169">
        <f t="shared" si="151"/>
        <v>0</v>
      </c>
      <c r="BP147" s="36">
        <f t="shared" si="152"/>
        <v>0</v>
      </c>
      <c r="BQ147">
        <f t="shared" si="153"/>
        <v>0</v>
      </c>
      <c r="BR147" s="36">
        <f t="shared" si="154"/>
        <v>1</v>
      </c>
      <c r="BS147" s="36" t="e">
        <f t="shared" si="155"/>
        <v>#N/A</v>
      </c>
    </row>
    <row r="148" spans="1:71">
      <c r="A148" s="59">
        <v>289</v>
      </c>
      <c r="B148" s="59">
        <v>162871</v>
      </c>
      <c r="C148" s="160">
        <v>25049999.626725901</v>
      </c>
      <c r="D148" s="59">
        <v>12437500</v>
      </c>
      <c r="E148" s="59">
        <v>12437500</v>
      </c>
      <c r="F148" s="59">
        <v>12612499.626725901</v>
      </c>
      <c r="G148" s="59">
        <v>0</v>
      </c>
      <c r="H148" s="59">
        <v>-4157978852.66677</v>
      </c>
      <c r="I148" s="59">
        <v>0</v>
      </c>
      <c r="J148" s="59">
        <v>0</v>
      </c>
      <c r="K148" s="59">
        <v>0</v>
      </c>
      <c r="L148" s="59">
        <v>405</v>
      </c>
      <c r="M148" s="59">
        <v>801</v>
      </c>
      <c r="N148" s="59">
        <v>777</v>
      </c>
      <c r="O148" s="59">
        <v>0</v>
      </c>
      <c r="P148" s="59">
        <v>0</v>
      </c>
      <c r="Q148" s="59">
        <v>0</v>
      </c>
      <c r="R148" s="59">
        <v>2</v>
      </c>
      <c r="S148" s="59">
        <v>1</v>
      </c>
      <c r="T148" s="59">
        <f t="shared" si="105"/>
        <v>1</v>
      </c>
      <c r="U148" s="59">
        <f t="shared" si="106"/>
        <v>0</v>
      </c>
      <c r="V148" s="59">
        <f t="shared" si="107"/>
        <v>0</v>
      </c>
      <c r="W148" s="59">
        <f t="shared" si="108"/>
        <v>0</v>
      </c>
      <c r="X148" s="59">
        <f t="shared" si="109"/>
        <v>2</v>
      </c>
      <c r="Y148" s="59">
        <f t="shared" si="110"/>
        <v>0</v>
      </c>
      <c r="Z148" s="59">
        <f t="shared" si="111"/>
        <v>0</v>
      </c>
      <c r="AA148" s="59">
        <f t="shared" si="112"/>
        <v>0</v>
      </c>
      <c r="AB148" s="59">
        <f t="shared" si="113"/>
        <v>0</v>
      </c>
      <c r="AC148" s="59">
        <f t="shared" si="114"/>
        <v>0</v>
      </c>
      <c r="AD148" s="166">
        <f t="shared" si="156"/>
        <v>0</v>
      </c>
      <c r="AE148" s="169">
        <f t="shared" si="115"/>
        <v>0</v>
      </c>
      <c r="AF148" s="169">
        <f t="shared" si="116"/>
        <v>0</v>
      </c>
      <c r="AG148" s="169">
        <f t="shared" si="117"/>
        <v>0</v>
      </c>
      <c r="AH148" s="169">
        <f t="shared" si="118"/>
        <v>1</v>
      </c>
      <c r="AI148" s="169">
        <f t="shared" si="119"/>
        <v>0</v>
      </c>
      <c r="AJ148" s="169">
        <f t="shared" si="120"/>
        <v>0</v>
      </c>
      <c r="AK148" s="169">
        <f t="shared" si="121"/>
        <v>0</v>
      </c>
      <c r="AL148" s="169">
        <f t="shared" si="122"/>
        <v>1</v>
      </c>
      <c r="AM148" s="169">
        <f t="shared" si="123"/>
        <v>0</v>
      </c>
      <c r="AN148" s="169">
        <f t="shared" si="124"/>
        <v>0</v>
      </c>
      <c r="AO148" s="169">
        <f t="shared" si="125"/>
        <v>1</v>
      </c>
      <c r="AP148" s="169">
        <f t="shared" si="126"/>
        <v>0</v>
      </c>
      <c r="AQ148" s="169">
        <f t="shared" si="127"/>
        <v>0</v>
      </c>
      <c r="AR148" s="169">
        <f t="shared" si="128"/>
        <v>0</v>
      </c>
      <c r="AS148" s="169">
        <f t="shared" si="129"/>
        <v>0</v>
      </c>
      <c r="AT148" s="169">
        <f t="shared" si="130"/>
        <v>0</v>
      </c>
      <c r="AU148" s="169">
        <f t="shared" si="131"/>
        <v>0</v>
      </c>
      <c r="AV148" s="169">
        <f t="shared" si="132"/>
        <v>1</v>
      </c>
      <c r="AW148" s="169">
        <f t="shared" si="133"/>
        <v>1</v>
      </c>
      <c r="AX148" s="169">
        <f t="shared" si="134"/>
        <v>0</v>
      </c>
      <c r="AY148" s="169">
        <f t="shared" si="135"/>
        <v>1</v>
      </c>
      <c r="AZ148" s="169">
        <f t="shared" si="136"/>
        <v>0</v>
      </c>
      <c r="BA148" s="169">
        <f t="shared" si="137"/>
        <v>1</v>
      </c>
      <c r="BB148" s="169">
        <f t="shared" si="138"/>
        <v>0</v>
      </c>
      <c r="BC148" s="169">
        <f t="shared" si="139"/>
        <v>0</v>
      </c>
      <c r="BD148" s="169">
        <f t="shared" si="140"/>
        <v>1</v>
      </c>
      <c r="BE148" s="169">
        <f t="shared" si="141"/>
        <v>0</v>
      </c>
      <c r="BF148" s="169">
        <f t="shared" si="142"/>
        <v>0</v>
      </c>
      <c r="BG148" s="169">
        <f t="shared" si="143"/>
        <v>0</v>
      </c>
      <c r="BH148" s="169">
        <f t="shared" si="144"/>
        <v>0</v>
      </c>
      <c r="BI148" s="169">
        <f t="shared" si="145"/>
        <v>1</v>
      </c>
      <c r="BJ148" s="169">
        <f t="shared" si="146"/>
        <v>0</v>
      </c>
      <c r="BK148" s="167">
        <f t="shared" si="147"/>
        <v>0</v>
      </c>
      <c r="BL148" s="169">
        <f t="shared" si="148"/>
        <v>0</v>
      </c>
      <c r="BM148" s="169">
        <f t="shared" si="149"/>
        <v>1</v>
      </c>
      <c r="BN148" s="169">
        <f t="shared" si="150"/>
        <v>0</v>
      </c>
      <c r="BO148" s="169">
        <f t="shared" si="151"/>
        <v>1</v>
      </c>
      <c r="BP148" s="36">
        <f t="shared" si="152"/>
        <v>0</v>
      </c>
      <c r="BQ148">
        <f t="shared" si="153"/>
        <v>0</v>
      </c>
      <c r="BR148" s="36">
        <f t="shared" si="154"/>
        <v>1</v>
      </c>
      <c r="BS148" s="36" t="e">
        <f t="shared" si="155"/>
        <v>#N/A</v>
      </c>
    </row>
    <row r="149" spans="1:71">
      <c r="A149" s="59">
        <v>92</v>
      </c>
      <c r="B149" s="59">
        <v>22262</v>
      </c>
      <c r="C149" s="160">
        <v>25375000.5671755</v>
      </c>
      <c r="D149" s="59">
        <v>9225000</v>
      </c>
      <c r="E149" s="59">
        <v>9225000</v>
      </c>
      <c r="F149" s="59">
        <v>16150000.5671755</v>
      </c>
      <c r="G149" s="59">
        <v>100</v>
      </c>
      <c r="H149" s="59">
        <v>-1534145569.4844899</v>
      </c>
      <c r="I149" s="59">
        <v>101</v>
      </c>
      <c r="J149" s="59">
        <v>0</v>
      </c>
      <c r="K149" s="59">
        <v>0</v>
      </c>
      <c r="L149" s="59">
        <v>101</v>
      </c>
      <c r="M149" s="59">
        <v>0</v>
      </c>
      <c r="N149" s="59">
        <v>0</v>
      </c>
      <c r="O149" s="59">
        <v>0</v>
      </c>
      <c r="P149" s="59">
        <v>0</v>
      </c>
      <c r="Q149" s="59">
        <v>0</v>
      </c>
      <c r="R149" s="59">
        <v>2</v>
      </c>
      <c r="S149" s="59">
        <v>1</v>
      </c>
      <c r="T149" s="59">
        <f t="shared" si="105"/>
        <v>0</v>
      </c>
      <c r="U149" s="59">
        <f t="shared" si="106"/>
        <v>0</v>
      </c>
      <c r="V149" s="59">
        <f t="shared" si="107"/>
        <v>0</v>
      </c>
      <c r="W149" s="59">
        <f t="shared" si="108"/>
        <v>0</v>
      </c>
      <c r="X149" s="59">
        <f t="shared" si="109"/>
        <v>0</v>
      </c>
      <c r="Y149" s="59">
        <f t="shared" si="110"/>
        <v>0</v>
      </c>
      <c r="Z149" s="59">
        <f t="shared" si="111"/>
        <v>0</v>
      </c>
      <c r="AA149" s="59">
        <f t="shared" si="112"/>
        <v>0</v>
      </c>
      <c r="AB149" s="59">
        <f t="shared" si="113"/>
        <v>0</v>
      </c>
      <c r="AC149" s="59">
        <f t="shared" si="114"/>
        <v>0</v>
      </c>
      <c r="AD149" s="166">
        <f t="shared" si="156"/>
        <v>2</v>
      </c>
      <c r="AE149" s="169">
        <f t="shared" si="115"/>
        <v>0</v>
      </c>
      <c r="AF149" s="169">
        <f t="shared" si="116"/>
        <v>1</v>
      </c>
      <c r="AG149" s="169">
        <f t="shared" si="117"/>
        <v>0</v>
      </c>
      <c r="AH149" s="169">
        <f t="shared" si="118"/>
        <v>1</v>
      </c>
      <c r="AI149" s="169">
        <f t="shared" si="119"/>
        <v>0</v>
      </c>
      <c r="AJ149" s="169">
        <f t="shared" si="120"/>
        <v>0</v>
      </c>
      <c r="AK149" s="169">
        <f t="shared" si="121"/>
        <v>0</v>
      </c>
      <c r="AL149" s="169">
        <f t="shared" si="122"/>
        <v>1</v>
      </c>
      <c r="AM149" s="169">
        <f t="shared" si="123"/>
        <v>0</v>
      </c>
      <c r="AN149" s="169">
        <f t="shared" si="124"/>
        <v>0</v>
      </c>
      <c r="AO149" s="169">
        <f t="shared" si="125"/>
        <v>1</v>
      </c>
      <c r="AP149" s="169">
        <f t="shared" si="126"/>
        <v>0</v>
      </c>
      <c r="AQ149" s="169">
        <f t="shared" si="127"/>
        <v>0</v>
      </c>
      <c r="AR149" s="169">
        <f t="shared" si="128"/>
        <v>0</v>
      </c>
      <c r="AS149" s="169">
        <f t="shared" si="129"/>
        <v>0</v>
      </c>
      <c r="AT149" s="169">
        <f t="shared" si="130"/>
        <v>0</v>
      </c>
      <c r="AU149" s="169">
        <f t="shared" si="131"/>
        <v>0</v>
      </c>
      <c r="AV149" s="169">
        <f t="shared" si="132"/>
        <v>1</v>
      </c>
      <c r="AW149" s="169">
        <f t="shared" si="133"/>
        <v>0</v>
      </c>
      <c r="AX149" s="169">
        <f t="shared" si="134"/>
        <v>0</v>
      </c>
      <c r="AY149" s="169">
        <f t="shared" si="135"/>
        <v>0</v>
      </c>
      <c r="AZ149" s="169">
        <f t="shared" si="136"/>
        <v>0</v>
      </c>
      <c r="BA149" s="169">
        <f t="shared" si="137"/>
        <v>0</v>
      </c>
      <c r="BB149" s="169">
        <f t="shared" si="138"/>
        <v>1</v>
      </c>
      <c r="BC149" s="169">
        <f t="shared" si="139"/>
        <v>0</v>
      </c>
      <c r="BD149" s="169">
        <f t="shared" si="140"/>
        <v>1</v>
      </c>
      <c r="BE149" s="169">
        <f t="shared" si="141"/>
        <v>0</v>
      </c>
      <c r="BF149" s="169">
        <f t="shared" si="142"/>
        <v>0</v>
      </c>
      <c r="BG149" s="169">
        <f t="shared" si="143"/>
        <v>0</v>
      </c>
      <c r="BH149" s="169">
        <f t="shared" si="144"/>
        <v>0</v>
      </c>
      <c r="BI149" s="169">
        <f t="shared" si="145"/>
        <v>0</v>
      </c>
      <c r="BJ149" s="169">
        <f t="shared" si="146"/>
        <v>0</v>
      </c>
      <c r="BK149" s="167">
        <f t="shared" si="147"/>
        <v>0</v>
      </c>
      <c r="BL149" s="169">
        <f t="shared" si="148"/>
        <v>0</v>
      </c>
      <c r="BM149" s="169">
        <f t="shared" si="149"/>
        <v>1</v>
      </c>
      <c r="BN149" s="169">
        <f t="shared" si="150"/>
        <v>0</v>
      </c>
      <c r="BO149" s="169">
        <f t="shared" si="151"/>
        <v>1</v>
      </c>
      <c r="BP149" s="36">
        <f t="shared" si="152"/>
        <v>1</v>
      </c>
      <c r="BQ149">
        <f t="shared" si="153"/>
        <v>0</v>
      </c>
      <c r="BR149" s="36">
        <f t="shared" si="154"/>
        <v>0</v>
      </c>
      <c r="BS149" t="e">
        <f t="shared" si="155"/>
        <v>#N/A</v>
      </c>
    </row>
    <row r="150" spans="1:71">
      <c r="A150" s="59">
        <v>104</v>
      </c>
      <c r="B150" s="59">
        <v>24163</v>
      </c>
      <c r="C150" s="160">
        <v>25375000.5671755</v>
      </c>
      <c r="D150" s="59">
        <v>7750000</v>
      </c>
      <c r="E150" s="59">
        <v>7750000</v>
      </c>
      <c r="F150" s="59">
        <v>17625000.5671755</v>
      </c>
      <c r="G150" s="59">
        <v>575</v>
      </c>
      <c r="H150" s="59">
        <v>-1717027751.9109499</v>
      </c>
      <c r="I150" s="59">
        <v>101</v>
      </c>
      <c r="J150" s="59">
        <v>0</v>
      </c>
      <c r="K150" s="59">
        <v>0</v>
      </c>
      <c r="L150" s="59">
        <v>101</v>
      </c>
      <c r="M150" s="59">
        <v>0</v>
      </c>
      <c r="N150" s="59">
        <v>0</v>
      </c>
      <c r="O150" s="59">
        <v>0</v>
      </c>
      <c r="P150" s="59">
        <v>0</v>
      </c>
      <c r="Q150" s="59">
        <v>0</v>
      </c>
      <c r="R150" s="59">
        <v>2</v>
      </c>
      <c r="S150" s="59">
        <v>0</v>
      </c>
      <c r="T150" s="59">
        <f t="shared" si="105"/>
        <v>0</v>
      </c>
      <c r="U150" s="59">
        <f t="shared" si="106"/>
        <v>0</v>
      </c>
      <c r="V150" s="59">
        <f t="shared" si="107"/>
        <v>0</v>
      </c>
      <c r="W150" s="59">
        <f t="shared" si="108"/>
        <v>0</v>
      </c>
      <c r="X150" s="59">
        <f t="shared" si="109"/>
        <v>0</v>
      </c>
      <c r="Y150" s="59">
        <f t="shared" si="110"/>
        <v>0</v>
      </c>
      <c r="Z150" s="59">
        <f t="shared" si="111"/>
        <v>0</v>
      </c>
      <c r="AA150" s="59">
        <f t="shared" si="112"/>
        <v>0</v>
      </c>
      <c r="AB150" s="59">
        <f t="shared" si="113"/>
        <v>0</v>
      </c>
      <c r="AC150" s="59">
        <f t="shared" si="114"/>
        <v>0</v>
      </c>
      <c r="AD150" s="166">
        <f t="shared" si="156"/>
        <v>2</v>
      </c>
      <c r="AE150" s="169">
        <f t="shared" si="115"/>
        <v>0</v>
      </c>
      <c r="AF150" s="169">
        <f t="shared" si="116"/>
        <v>1</v>
      </c>
      <c r="AG150" s="169">
        <f t="shared" si="117"/>
        <v>0</v>
      </c>
      <c r="AH150" s="169">
        <f t="shared" si="118"/>
        <v>1</v>
      </c>
      <c r="AI150" s="169">
        <f t="shared" si="119"/>
        <v>0</v>
      </c>
      <c r="AJ150" s="169">
        <f t="shared" si="120"/>
        <v>0</v>
      </c>
      <c r="AK150" s="169">
        <f t="shared" si="121"/>
        <v>0</v>
      </c>
      <c r="AL150" s="169">
        <f t="shared" si="122"/>
        <v>1</v>
      </c>
      <c r="AM150" s="169">
        <f t="shared" si="123"/>
        <v>0</v>
      </c>
      <c r="AN150" s="169">
        <f t="shared" si="124"/>
        <v>0</v>
      </c>
      <c r="AO150" s="169">
        <f t="shared" si="125"/>
        <v>1</v>
      </c>
      <c r="AP150" s="169">
        <f t="shared" si="126"/>
        <v>0</v>
      </c>
      <c r="AQ150" s="169">
        <f t="shared" si="127"/>
        <v>0</v>
      </c>
      <c r="AR150" s="169">
        <f t="shared" si="128"/>
        <v>0</v>
      </c>
      <c r="AS150" s="169">
        <f t="shared" si="129"/>
        <v>0</v>
      </c>
      <c r="AT150" s="169">
        <f t="shared" si="130"/>
        <v>0</v>
      </c>
      <c r="AU150" s="169">
        <f t="shared" si="131"/>
        <v>0</v>
      </c>
      <c r="AV150" s="169">
        <f t="shared" si="132"/>
        <v>1</v>
      </c>
      <c r="AW150" s="169">
        <f t="shared" si="133"/>
        <v>0</v>
      </c>
      <c r="AX150" s="169">
        <f t="shared" si="134"/>
        <v>0</v>
      </c>
      <c r="AY150" s="169">
        <f t="shared" si="135"/>
        <v>0</v>
      </c>
      <c r="AZ150" s="169">
        <f t="shared" si="136"/>
        <v>0</v>
      </c>
      <c r="BA150" s="169">
        <f t="shared" si="137"/>
        <v>0</v>
      </c>
      <c r="BB150" s="169">
        <f t="shared" si="138"/>
        <v>1</v>
      </c>
      <c r="BC150" s="169">
        <f t="shared" si="139"/>
        <v>0</v>
      </c>
      <c r="BD150" s="169">
        <f t="shared" si="140"/>
        <v>1</v>
      </c>
      <c r="BE150" s="169">
        <f t="shared" si="141"/>
        <v>0</v>
      </c>
      <c r="BF150" s="169">
        <f t="shared" si="142"/>
        <v>0</v>
      </c>
      <c r="BG150" s="169">
        <f t="shared" si="143"/>
        <v>0</v>
      </c>
      <c r="BH150" s="169">
        <f t="shared" si="144"/>
        <v>0</v>
      </c>
      <c r="BI150" s="169">
        <f t="shared" si="145"/>
        <v>0</v>
      </c>
      <c r="BJ150" s="169">
        <f t="shared" si="146"/>
        <v>0</v>
      </c>
      <c r="BK150" s="167">
        <f t="shared" si="147"/>
        <v>0</v>
      </c>
      <c r="BL150" s="169">
        <f t="shared" si="148"/>
        <v>0</v>
      </c>
      <c r="BM150" s="169">
        <f t="shared" si="149"/>
        <v>1</v>
      </c>
      <c r="BN150" s="169">
        <f t="shared" si="150"/>
        <v>1</v>
      </c>
      <c r="BO150" s="169">
        <f t="shared" si="151"/>
        <v>0</v>
      </c>
      <c r="BP150" s="36">
        <f t="shared" si="152"/>
        <v>1</v>
      </c>
      <c r="BQ150">
        <f t="shared" si="153"/>
        <v>0</v>
      </c>
      <c r="BR150" s="36">
        <f t="shared" si="154"/>
        <v>0</v>
      </c>
      <c r="BS150" t="e">
        <f t="shared" si="155"/>
        <v>#N/A</v>
      </c>
    </row>
    <row r="151" spans="1:71">
      <c r="A151" s="59">
        <v>25</v>
      </c>
      <c r="B151" s="59">
        <v>12293</v>
      </c>
      <c r="C151" s="160">
        <v>25892857.4919447</v>
      </c>
      <c r="D151" s="59">
        <v>14285714</v>
      </c>
      <c r="E151" s="59">
        <v>14285714</v>
      </c>
      <c r="F151" s="59">
        <v>11607143.4919447</v>
      </c>
      <c r="G151" s="59">
        <v>452.38095092773398</v>
      </c>
      <c r="H151" s="59">
        <v>-301326527.27917701</v>
      </c>
      <c r="I151" s="59">
        <v>0</v>
      </c>
      <c r="J151" s="59">
        <v>0</v>
      </c>
      <c r="K151" s="59">
        <v>0</v>
      </c>
      <c r="L151" s="59">
        <v>416</v>
      </c>
      <c r="M151" s="59">
        <v>102</v>
      </c>
      <c r="N151" s="59">
        <v>301</v>
      </c>
      <c r="O151" s="59">
        <v>0</v>
      </c>
      <c r="P151" s="59">
        <v>0</v>
      </c>
      <c r="Q151" s="59">
        <v>0</v>
      </c>
      <c r="R151" s="59">
        <v>2</v>
      </c>
      <c r="S151" s="59">
        <v>1</v>
      </c>
      <c r="T151" s="59">
        <f t="shared" si="105"/>
        <v>1</v>
      </c>
      <c r="U151" s="59">
        <f t="shared" si="106"/>
        <v>0</v>
      </c>
      <c r="V151" s="59">
        <f t="shared" si="107"/>
        <v>0</v>
      </c>
      <c r="W151" s="59">
        <f t="shared" si="108"/>
        <v>0</v>
      </c>
      <c r="X151" s="59">
        <f t="shared" si="109"/>
        <v>0</v>
      </c>
      <c r="Y151" s="59">
        <f t="shared" si="110"/>
        <v>1</v>
      </c>
      <c r="Z151" s="59">
        <f t="shared" si="111"/>
        <v>0</v>
      </c>
      <c r="AA151" s="59">
        <f t="shared" si="112"/>
        <v>1</v>
      </c>
      <c r="AB151" s="59">
        <f t="shared" si="113"/>
        <v>0</v>
      </c>
      <c r="AC151" s="59">
        <f t="shared" si="114"/>
        <v>0</v>
      </c>
      <c r="AD151" s="166">
        <f t="shared" si="156"/>
        <v>0</v>
      </c>
      <c r="AE151" s="169">
        <f t="shared" si="115"/>
        <v>0</v>
      </c>
      <c r="AF151" s="169">
        <f t="shared" si="116"/>
        <v>0</v>
      </c>
      <c r="AG151" s="169">
        <f t="shared" si="117"/>
        <v>0</v>
      </c>
      <c r="AH151" s="169">
        <f t="shared" si="118"/>
        <v>1</v>
      </c>
      <c r="AI151" s="169">
        <f t="shared" si="119"/>
        <v>0</v>
      </c>
      <c r="AJ151" s="169">
        <f t="shared" si="120"/>
        <v>0</v>
      </c>
      <c r="AK151" s="169">
        <f t="shared" si="121"/>
        <v>0</v>
      </c>
      <c r="AL151" s="169">
        <f t="shared" si="122"/>
        <v>1</v>
      </c>
      <c r="AM151" s="169">
        <f t="shared" si="123"/>
        <v>0</v>
      </c>
      <c r="AN151" s="169">
        <f t="shared" si="124"/>
        <v>0</v>
      </c>
      <c r="AO151" s="169">
        <f t="shared" si="125"/>
        <v>1</v>
      </c>
      <c r="AP151" s="169">
        <f t="shared" si="126"/>
        <v>0</v>
      </c>
      <c r="AQ151" s="169">
        <f t="shared" si="127"/>
        <v>0</v>
      </c>
      <c r="AR151" s="169">
        <f t="shared" si="128"/>
        <v>0</v>
      </c>
      <c r="AS151" s="169">
        <f t="shared" si="129"/>
        <v>0</v>
      </c>
      <c r="AT151" s="169">
        <f t="shared" si="130"/>
        <v>0</v>
      </c>
      <c r="AU151" s="169">
        <f t="shared" si="131"/>
        <v>0</v>
      </c>
      <c r="AV151" s="169">
        <f t="shared" si="132"/>
        <v>1</v>
      </c>
      <c r="AW151" s="169">
        <f t="shared" si="133"/>
        <v>1</v>
      </c>
      <c r="AX151" s="169">
        <f t="shared" si="134"/>
        <v>0</v>
      </c>
      <c r="AY151" s="169">
        <f t="shared" si="135"/>
        <v>1</v>
      </c>
      <c r="AZ151" s="169">
        <f t="shared" si="136"/>
        <v>0</v>
      </c>
      <c r="BA151" s="169">
        <f t="shared" si="137"/>
        <v>0</v>
      </c>
      <c r="BB151" s="169">
        <f t="shared" si="138"/>
        <v>1</v>
      </c>
      <c r="BC151" s="169">
        <f t="shared" si="139"/>
        <v>1</v>
      </c>
      <c r="BD151" s="169">
        <f t="shared" si="140"/>
        <v>0</v>
      </c>
      <c r="BE151" s="169">
        <f t="shared" si="141"/>
        <v>0</v>
      </c>
      <c r="BF151" s="169">
        <f t="shared" si="142"/>
        <v>0</v>
      </c>
      <c r="BG151" s="169">
        <f t="shared" si="143"/>
        <v>0</v>
      </c>
      <c r="BH151" s="169">
        <f t="shared" si="144"/>
        <v>0</v>
      </c>
      <c r="BI151" s="169">
        <f t="shared" si="145"/>
        <v>0</v>
      </c>
      <c r="BJ151" s="169">
        <f t="shared" si="146"/>
        <v>1</v>
      </c>
      <c r="BK151" s="167">
        <f t="shared" si="147"/>
        <v>0</v>
      </c>
      <c r="BL151" s="169">
        <f t="shared" si="148"/>
        <v>0</v>
      </c>
      <c r="BM151" s="169">
        <f t="shared" si="149"/>
        <v>1</v>
      </c>
      <c r="BN151" s="169">
        <f t="shared" si="150"/>
        <v>0</v>
      </c>
      <c r="BO151" s="169">
        <f t="shared" si="151"/>
        <v>1</v>
      </c>
      <c r="BP151" s="36">
        <f t="shared" si="152"/>
        <v>0</v>
      </c>
      <c r="BQ151">
        <f t="shared" si="153"/>
        <v>0</v>
      </c>
      <c r="BR151" s="36">
        <f t="shared" si="154"/>
        <v>1</v>
      </c>
      <c r="BS151" s="36" t="e">
        <f t="shared" si="155"/>
        <v>#N/A</v>
      </c>
    </row>
    <row r="152" spans="1:71">
      <c r="A152" s="59">
        <v>173</v>
      </c>
      <c r="B152" s="59">
        <v>122201</v>
      </c>
      <c r="C152" s="160">
        <v>26083928.4603769</v>
      </c>
      <c r="D152" s="59">
        <v>13812500</v>
      </c>
      <c r="E152" s="59">
        <v>13812500</v>
      </c>
      <c r="F152" s="59">
        <v>12271428.4603769</v>
      </c>
      <c r="G152" s="59">
        <v>164.28571701049799</v>
      </c>
      <c r="H152" s="59">
        <v>-2614837159.7797699</v>
      </c>
      <c r="I152" s="59">
        <v>403</v>
      </c>
      <c r="J152" s="59">
        <v>302</v>
      </c>
      <c r="K152" s="59">
        <v>0</v>
      </c>
      <c r="L152" s="59">
        <v>301</v>
      </c>
      <c r="M152" s="59">
        <v>0</v>
      </c>
      <c r="N152" s="59">
        <v>0</v>
      </c>
      <c r="O152" s="59">
        <v>0</v>
      </c>
      <c r="P152" s="59">
        <v>0</v>
      </c>
      <c r="Q152" s="59">
        <v>0</v>
      </c>
      <c r="R152" s="59">
        <v>1</v>
      </c>
      <c r="S152" s="59">
        <v>1</v>
      </c>
      <c r="T152" s="59">
        <f t="shared" si="105"/>
        <v>1</v>
      </c>
      <c r="U152" s="59">
        <f t="shared" si="106"/>
        <v>2</v>
      </c>
      <c r="V152" s="59">
        <f t="shared" si="107"/>
        <v>0</v>
      </c>
      <c r="W152" s="59">
        <f t="shared" si="108"/>
        <v>0</v>
      </c>
      <c r="X152" s="59">
        <f t="shared" si="109"/>
        <v>0</v>
      </c>
      <c r="Y152" s="59">
        <f t="shared" si="110"/>
        <v>1</v>
      </c>
      <c r="Z152" s="59">
        <f t="shared" si="111"/>
        <v>0</v>
      </c>
      <c r="AA152" s="59">
        <f t="shared" si="112"/>
        <v>0</v>
      </c>
      <c r="AB152" s="59">
        <f t="shared" si="113"/>
        <v>0</v>
      </c>
      <c r="AC152" s="59">
        <f t="shared" si="114"/>
        <v>0</v>
      </c>
      <c r="AD152" s="166">
        <f t="shared" si="156"/>
        <v>0</v>
      </c>
      <c r="AE152" s="169">
        <f t="shared" si="115"/>
        <v>0</v>
      </c>
      <c r="AF152" s="169">
        <f t="shared" si="116"/>
        <v>0</v>
      </c>
      <c r="AG152" s="169">
        <f t="shared" si="117"/>
        <v>0</v>
      </c>
      <c r="AH152" s="169">
        <f t="shared" si="118"/>
        <v>1</v>
      </c>
      <c r="AI152" s="169">
        <f t="shared" si="119"/>
        <v>0</v>
      </c>
      <c r="AJ152" s="169">
        <f t="shared" si="120"/>
        <v>0</v>
      </c>
      <c r="AK152" s="169">
        <f t="shared" si="121"/>
        <v>0</v>
      </c>
      <c r="AL152" s="169">
        <f t="shared" si="122"/>
        <v>1</v>
      </c>
      <c r="AM152" s="169">
        <f t="shared" si="123"/>
        <v>0</v>
      </c>
      <c r="AN152" s="169">
        <f t="shared" si="124"/>
        <v>0</v>
      </c>
      <c r="AO152" s="169">
        <f t="shared" si="125"/>
        <v>1</v>
      </c>
      <c r="AP152" s="169">
        <f t="shared" si="126"/>
        <v>0</v>
      </c>
      <c r="AQ152" s="169">
        <f t="shared" si="127"/>
        <v>0</v>
      </c>
      <c r="AR152" s="169">
        <f t="shared" si="128"/>
        <v>0</v>
      </c>
      <c r="AS152" s="169">
        <f t="shared" si="129"/>
        <v>0</v>
      </c>
      <c r="AT152" s="169">
        <f t="shared" si="130"/>
        <v>0</v>
      </c>
      <c r="AU152" s="169">
        <f t="shared" si="131"/>
        <v>0</v>
      </c>
      <c r="AV152" s="169">
        <f t="shared" si="132"/>
        <v>1</v>
      </c>
      <c r="AW152" s="169">
        <f t="shared" si="133"/>
        <v>1</v>
      </c>
      <c r="AX152" s="169">
        <f t="shared" si="134"/>
        <v>0</v>
      </c>
      <c r="AY152" s="169">
        <f t="shared" si="135"/>
        <v>1</v>
      </c>
      <c r="AZ152" s="169">
        <f t="shared" si="136"/>
        <v>0</v>
      </c>
      <c r="BA152" s="169">
        <f t="shared" si="137"/>
        <v>0</v>
      </c>
      <c r="BB152" s="169">
        <f t="shared" si="138"/>
        <v>1</v>
      </c>
      <c r="BC152" s="169">
        <f t="shared" si="139"/>
        <v>1</v>
      </c>
      <c r="BD152" s="169">
        <f t="shared" si="140"/>
        <v>0</v>
      </c>
      <c r="BE152" s="169">
        <f t="shared" si="141"/>
        <v>0</v>
      </c>
      <c r="BF152" s="169">
        <f t="shared" si="142"/>
        <v>0</v>
      </c>
      <c r="BG152" s="169">
        <f t="shared" si="143"/>
        <v>1</v>
      </c>
      <c r="BH152" s="169">
        <f t="shared" si="144"/>
        <v>0</v>
      </c>
      <c r="BI152" s="169">
        <f t="shared" si="145"/>
        <v>0</v>
      </c>
      <c r="BJ152" s="169">
        <f t="shared" si="146"/>
        <v>0</v>
      </c>
      <c r="BK152" s="167">
        <f t="shared" si="147"/>
        <v>0</v>
      </c>
      <c r="BL152" s="169">
        <f t="shared" si="148"/>
        <v>1</v>
      </c>
      <c r="BM152" s="169">
        <f t="shared" si="149"/>
        <v>0</v>
      </c>
      <c r="BN152" s="169">
        <f t="shared" si="150"/>
        <v>0</v>
      </c>
      <c r="BO152" s="169">
        <f t="shared" si="151"/>
        <v>1</v>
      </c>
      <c r="BP152" s="36">
        <f t="shared" si="152"/>
        <v>0</v>
      </c>
      <c r="BQ152">
        <f t="shared" si="153"/>
        <v>0</v>
      </c>
      <c r="BR152" s="36">
        <f t="shared" si="154"/>
        <v>1</v>
      </c>
      <c r="BS152" s="36" t="e">
        <f t="shared" si="155"/>
        <v>#N/A</v>
      </c>
    </row>
    <row r="153" spans="1:71">
      <c r="A153" s="59">
        <v>144</v>
      </c>
      <c r="B153" s="59">
        <v>112221</v>
      </c>
      <c r="C153" s="160">
        <v>26085714.174655002</v>
      </c>
      <c r="D153" s="59">
        <v>4844285.625</v>
      </c>
      <c r="E153" s="59">
        <v>4844285.625</v>
      </c>
      <c r="F153" s="59">
        <v>21241428.549655002</v>
      </c>
      <c r="G153" s="59">
        <v>1242.8571166992199</v>
      </c>
      <c r="H153" s="59">
        <v>-2245181398.2244701</v>
      </c>
      <c r="I153" s="59">
        <v>101</v>
      </c>
      <c r="J153" s="59">
        <v>0</v>
      </c>
      <c r="K153" s="59">
        <v>0</v>
      </c>
      <c r="L153" s="59">
        <v>101</v>
      </c>
      <c r="M153" s="59">
        <v>0</v>
      </c>
      <c r="N153" s="59">
        <v>0</v>
      </c>
      <c r="O153" s="59">
        <v>101</v>
      </c>
      <c r="P153" s="59">
        <v>0</v>
      </c>
      <c r="Q153" s="59">
        <v>0</v>
      </c>
      <c r="R153" s="59">
        <v>2</v>
      </c>
      <c r="S153" s="59">
        <v>1</v>
      </c>
      <c r="T153" s="59">
        <f t="shared" si="105"/>
        <v>0</v>
      </c>
      <c r="U153" s="59">
        <f t="shared" si="106"/>
        <v>0</v>
      </c>
      <c r="V153" s="59">
        <f t="shared" si="107"/>
        <v>0</v>
      </c>
      <c r="W153" s="59">
        <f t="shared" si="108"/>
        <v>0</v>
      </c>
      <c r="X153" s="59">
        <f t="shared" si="109"/>
        <v>0</v>
      </c>
      <c r="Y153" s="59">
        <f t="shared" si="110"/>
        <v>0</v>
      </c>
      <c r="Z153" s="59">
        <f t="shared" si="111"/>
        <v>0</v>
      </c>
      <c r="AA153" s="59">
        <f t="shared" si="112"/>
        <v>0</v>
      </c>
      <c r="AB153" s="59">
        <f t="shared" si="113"/>
        <v>0</v>
      </c>
      <c r="AC153" s="59">
        <f t="shared" si="114"/>
        <v>0</v>
      </c>
      <c r="AD153" s="166">
        <f t="shared" si="156"/>
        <v>3</v>
      </c>
      <c r="AE153" s="169">
        <f t="shared" si="115"/>
        <v>0</v>
      </c>
      <c r="AF153" s="169">
        <f t="shared" si="116"/>
        <v>1</v>
      </c>
      <c r="AG153" s="169">
        <f t="shared" si="117"/>
        <v>0</v>
      </c>
      <c r="AH153" s="169">
        <f t="shared" si="118"/>
        <v>1</v>
      </c>
      <c r="AI153" s="169">
        <f t="shared" si="119"/>
        <v>0</v>
      </c>
      <c r="AJ153" s="169">
        <f t="shared" si="120"/>
        <v>0</v>
      </c>
      <c r="AK153" s="169">
        <f t="shared" si="121"/>
        <v>0</v>
      </c>
      <c r="AL153" s="169">
        <f t="shared" si="122"/>
        <v>1</v>
      </c>
      <c r="AM153" s="169">
        <f t="shared" si="123"/>
        <v>0</v>
      </c>
      <c r="AN153" s="169">
        <f t="shared" si="124"/>
        <v>0</v>
      </c>
      <c r="AO153" s="169">
        <f t="shared" si="125"/>
        <v>1</v>
      </c>
      <c r="AP153" s="169">
        <f t="shared" si="126"/>
        <v>0</v>
      </c>
      <c r="AQ153" s="169">
        <f t="shared" si="127"/>
        <v>0</v>
      </c>
      <c r="AR153" s="169">
        <f t="shared" si="128"/>
        <v>0</v>
      </c>
      <c r="AS153" s="169">
        <f t="shared" si="129"/>
        <v>0</v>
      </c>
      <c r="AT153" s="169">
        <f t="shared" si="130"/>
        <v>0</v>
      </c>
      <c r="AU153" s="169">
        <f t="shared" si="131"/>
        <v>0</v>
      </c>
      <c r="AV153" s="169">
        <f t="shared" si="132"/>
        <v>1</v>
      </c>
      <c r="AW153" s="169">
        <f t="shared" si="133"/>
        <v>0</v>
      </c>
      <c r="AX153" s="169">
        <f t="shared" si="134"/>
        <v>0</v>
      </c>
      <c r="AY153" s="169">
        <f t="shared" si="135"/>
        <v>0</v>
      </c>
      <c r="AZ153" s="169">
        <f t="shared" si="136"/>
        <v>0</v>
      </c>
      <c r="BA153" s="169">
        <f t="shared" si="137"/>
        <v>0</v>
      </c>
      <c r="BB153" s="169">
        <f t="shared" si="138"/>
        <v>1</v>
      </c>
      <c r="BC153" s="169">
        <f t="shared" si="139"/>
        <v>0</v>
      </c>
      <c r="BD153" s="169">
        <f t="shared" si="140"/>
        <v>1</v>
      </c>
      <c r="BE153" s="169">
        <f t="shared" si="141"/>
        <v>0</v>
      </c>
      <c r="BF153" s="169">
        <f t="shared" si="142"/>
        <v>0</v>
      </c>
      <c r="BG153" s="169">
        <f t="shared" si="143"/>
        <v>0</v>
      </c>
      <c r="BH153" s="169">
        <f t="shared" si="144"/>
        <v>0</v>
      </c>
      <c r="BI153" s="169">
        <f t="shared" si="145"/>
        <v>0</v>
      </c>
      <c r="BJ153" s="169">
        <f t="shared" si="146"/>
        <v>0</v>
      </c>
      <c r="BK153" s="167">
        <f t="shared" si="147"/>
        <v>0</v>
      </c>
      <c r="BL153" s="169">
        <f t="shared" si="148"/>
        <v>0</v>
      </c>
      <c r="BM153" s="169">
        <f t="shared" si="149"/>
        <v>1</v>
      </c>
      <c r="BN153" s="169">
        <f t="shared" si="150"/>
        <v>0</v>
      </c>
      <c r="BO153" s="169">
        <f t="shared" si="151"/>
        <v>1</v>
      </c>
      <c r="BP153" s="36">
        <f t="shared" si="152"/>
        <v>1</v>
      </c>
      <c r="BQ153">
        <f t="shared" si="153"/>
        <v>0</v>
      </c>
      <c r="BR153" s="36">
        <f t="shared" si="154"/>
        <v>0</v>
      </c>
      <c r="BS153" t="e">
        <f t="shared" si="155"/>
        <v>#N/A</v>
      </c>
    </row>
    <row r="154" spans="1:71">
      <c r="A154" s="59">
        <v>252</v>
      </c>
      <c r="B154" s="59">
        <v>152231</v>
      </c>
      <c r="C154" s="160">
        <v>26190477.008181699</v>
      </c>
      <c r="D154" s="59">
        <v>31523810</v>
      </c>
      <c r="E154" s="59">
        <v>31523810</v>
      </c>
      <c r="F154" s="59">
        <v>-5333332.9918183396</v>
      </c>
      <c r="G154" s="59">
        <v>0</v>
      </c>
      <c r="H154" s="59">
        <v>-3871356073.57762</v>
      </c>
      <c r="I154" s="59">
        <v>0</v>
      </c>
      <c r="J154" s="59">
        <v>0</v>
      </c>
      <c r="K154" s="59">
        <v>0</v>
      </c>
      <c r="L154" s="59">
        <v>416</v>
      </c>
      <c r="M154" s="59">
        <v>0</v>
      </c>
      <c r="N154" s="59">
        <v>0</v>
      </c>
      <c r="O154" s="59">
        <v>0</v>
      </c>
      <c r="P154" s="59">
        <v>0</v>
      </c>
      <c r="Q154" s="59">
        <v>0</v>
      </c>
      <c r="R154" s="59">
        <v>2</v>
      </c>
      <c r="S154" s="59">
        <v>0</v>
      </c>
      <c r="T154" s="59">
        <f t="shared" si="105"/>
        <v>1</v>
      </c>
      <c r="U154" s="59">
        <f t="shared" si="106"/>
        <v>0</v>
      </c>
      <c r="V154" s="59">
        <f t="shared" si="107"/>
        <v>0</v>
      </c>
      <c r="W154" s="59">
        <f t="shared" si="108"/>
        <v>0</v>
      </c>
      <c r="X154" s="59">
        <f t="shared" si="109"/>
        <v>0</v>
      </c>
      <c r="Y154" s="59">
        <f t="shared" si="110"/>
        <v>0</v>
      </c>
      <c r="Z154" s="59">
        <f t="shared" si="111"/>
        <v>0</v>
      </c>
      <c r="AA154" s="59">
        <f t="shared" si="112"/>
        <v>0</v>
      </c>
      <c r="AB154" s="59">
        <f t="shared" si="113"/>
        <v>0</v>
      </c>
      <c r="AC154" s="59">
        <f t="shared" si="114"/>
        <v>0</v>
      </c>
      <c r="AD154" s="166">
        <f t="shared" si="156"/>
        <v>0</v>
      </c>
      <c r="AE154" s="169">
        <f t="shared" si="115"/>
        <v>0</v>
      </c>
      <c r="AF154" s="169">
        <f t="shared" si="116"/>
        <v>0</v>
      </c>
      <c r="AG154" s="169">
        <f t="shared" si="117"/>
        <v>0</v>
      </c>
      <c r="AH154" s="169">
        <f t="shared" si="118"/>
        <v>1</v>
      </c>
      <c r="AI154" s="169">
        <f t="shared" si="119"/>
        <v>0</v>
      </c>
      <c r="AJ154" s="169">
        <f t="shared" si="120"/>
        <v>0</v>
      </c>
      <c r="AK154" s="169">
        <f t="shared" si="121"/>
        <v>0</v>
      </c>
      <c r="AL154" s="169">
        <f t="shared" si="122"/>
        <v>1</v>
      </c>
      <c r="AM154" s="169">
        <f t="shared" si="123"/>
        <v>0</v>
      </c>
      <c r="AN154" s="169">
        <f t="shared" si="124"/>
        <v>0</v>
      </c>
      <c r="AO154" s="169">
        <f t="shared" si="125"/>
        <v>1</v>
      </c>
      <c r="AP154" s="169">
        <f t="shared" si="126"/>
        <v>0</v>
      </c>
      <c r="AQ154" s="169">
        <f t="shared" si="127"/>
        <v>0</v>
      </c>
      <c r="AR154" s="169">
        <f t="shared" si="128"/>
        <v>0</v>
      </c>
      <c r="AS154" s="169">
        <f t="shared" si="129"/>
        <v>0</v>
      </c>
      <c r="AT154" s="169">
        <f t="shared" si="130"/>
        <v>0</v>
      </c>
      <c r="AU154" s="169">
        <f t="shared" si="131"/>
        <v>0</v>
      </c>
      <c r="AV154" s="169">
        <f t="shared" si="132"/>
        <v>1</v>
      </c>
      <c r="AW154" s="169">
        <f t="shared" si="133"/>
        <v>1</v>
      </c>
      <c r="AX154" s="169">
        <f t="shared" si="134"/>
        <v>0</v>
      </c>
      <c r="AY154" s="169">
        <f t="shared" si="135"/>
        <v>1</v>
      </c>
      <c r="AZ154" s="169">
        <f t="shared" si="136"/>
        <v>0</v>
      </c>
      <c r="BA154" s="169">
        <f t="shared" si="137"/>
        <v>0</v>
      </c>
      <c r="BB154" s="169">
        <f t="shared" si="138"/>
        <v>1</v>
      </c>
      <c r="BC154" s="169">
        <f t="shared" si="139"/>
        <v>0</v>
      </c>
      <c r="BD154" s="169">
        <f t="shared" si="140"/>
        <v>1</v>
      </c>
      <c r="BE154" s="169">
        <f t="shared" si="141"/>
        <v>0</v>
      </c>
      <c r="BF154" s="169">
        <f t="shared" si="142"/>
        <v>0</v>
      </c>
      <c r="BG154" s="169">
        <f t="shared" si="143"/>
        <v>0</v>
      </c>
      <c r="BH154" s="169">
        <f t="shared" si="144"/>
        <v>0</v>
      </c>
      <c r="BI154" s="169">
        <f t="shared" si="145"/>
        <v>0</v>
      </c>
      <c r="BJ154" s="169">
        <f t="shared" si="146"/>
        <v>1</v>
      </c>
      <c r="BK154" s="167">
        <f t="shared" si="147"/>
        <v>0</v>
      </c>
      <c r="BL154" s="169">
        <f t="shared" si="148"/>
        <v>0</v>
      </c>
      <c r="BM154" s="169">
        <f t="shared" si="149"/>
        <v>1</v>
      </c>
      <c r="BN154" s="169">
        <f t="shared" si="150"/>
        <v>1</v>
      </c>
      <c r="BO154" s="169">
        <f t="shared" si="151"/>
        <v>0</v>
      </c>
      <c r="BP154" s="36">
        <f t="shared" si="152"/>
        <v>0</v>
      </c>
      <c r="BQ154">
        <f t="shared" si="153"/>
        <v>0</v>
      </c>
      <c r="BR154" s="36">
        <f t="shared" si="154"/>
        <v>1</v>
      </c>
      <c r="BS154" s="36" t="e">
        <f t="shared" si="155"/>
        <v>#N/A</v>
      </c>
    </row>
    <row r="155" spans="1:71">
      <c r="A155" s="59">
        <v>231</v>
      </c>
      <c r="B155" s="59">
        <v>151201</v>
      </c>
      <c r="C155" s="160">
        <v>26249999.189749401</v>
      </c>
      <c r="D155" s="59">
        <v>13485116</v>
      </c>
      <c r="E155" s="59">
        <v>14735116</v>
      </c>
      <c r="F155" s="59">
        <v>11514883.189749399</v>
      </c>
      <c r="G155" s="59">
        <v>178.571418762207</v>
      </c>
      <c r="H155" s="59">
        <v>-3733919098.0977302</v>
      </c>
      <c r="I155" s="59">
        <v>0</v>
      </c>
      <c r="J155" s="59">
        <v>0</v>
      </c>
      <c r="K155" s="59">
        <v>0</v>
      </c>
      <c r="L155" s="59">
        <v>101</v>
      </c>
      <c r="M155" s="59">
        <v>0</v>
      </c>
      <c r="N155" s="59">
        <v>0</v>
      </c>
      <c r="O155" s="59">
        <v>101</v>
      </c>
      <c r="P155" s="59">
        <v>0</v>
      </c>
      <c r="Q155" s="59">
        <v>0</v>
      </c>
      <c r="R155" s="59">
        <v>2</v>
      </c>
      <c r="S155" s="59">
        <v>0</v>
      </c>
      <c r="T155" s="59">
        <f t="shared" si="105"/>
        <v>0</v>
      </c>
      <c r="U155" s="59">
        <f t="shared" si="106"/>
        <v>0</v>
      </c>
      <c r="V155" s="59">
        <f t="shared" si="107"/>
        <v>0</v>
      </c>
      <c r="W155" s="59">
        <f t="shared" si="108"/>
        <v>0</v>
      </c>
      <c r="X155" s="59">
        <f t="shared" si="109"/>
        <v>0</v>
      </c>
      <c r="Y155" s="59">
        <f t="shared" si="110"/>
        <v>0</v>
      </c>
      <c r="Z155" s="59">
        <f t="shared" si="111"/>
        <v>0</v>
      </c>
      <c r="AA155" s="59">
        <f t="shared" si="112"/>
        <v>0</v>
      </c>
      <c r="AB155" s="59">
        <f t="shared" si="113"/>
        <v>0</v>
      </c>
      <c r="AC155" s="59">
        <f t="shared" si="114"/>
        <v>0</v>
      </c>
      <c r="AD155" s="166">
        <f t="shared" si="156"/>
        <v>2</v>
      </c>
      <c r="AE155" s="169">
        <f t="shared" si="115"/>
        <v>0</v>
      </c>
      <c r="AF155" s="169">
        <f t="shared" si="116"/>
        <v>1</v>
      </c>
      <c r="AG155" s="169">
        <f t="shared" si="117"/>
        <v>0</v>
      </c>
      <c r="AH155" s="169">
        <f t="shared" si="118"/>
        <v>1</v>
      </c>
      <c r="AI155" s="169">
        <f t="shared" si="119"/>
        <v>0</v>
      </c>
      <c r="AJ155" s="169">
        <f t="shared" si="120"/>
        <v>0</v>
      </c>
      <c r="AK155" s="169">
        <f t="shared" si="121"/>
        <v>0</v>
      </c>
      <c r="AL155" s="169">
        <f t="shared" si="122"/>
        <v>1</v>
      </c>
      <c r="AM155" s="169">
        <f t="shared" si="123"/>
        <v>0</v>
      </c>
      <c r="AN155" s="169">
        <f t="shared" si="124"/>
        <v>0</v>
      </c>
      <c r="AO155" s="169">
        <f t="shared" si="125"/>
        <v>1</v>
      </c>
      <c r="AP155" s="169">
        <f t="shared" si="126"/>
        <v>0</v>
      </c>
      <c r="AQ155" s="169">
        <f t="shared" si="127"/>
        <v>0</v>
      </c>
      <c r="AR155" s="169">
        <f t="shared" si="128"/>
        <v>0</v>
      </c>
      <c r="AS155" s="169">
        <f t="shared" si="129"/>
        <v>0</v>
      </c>
      <c r="AT155" s="169">
        <f t="shared" si="130"/>
        <v>0</v>
      </c>
      <c r="AU155" s="169">
        <f t="shared" si="131"/>
        <v>0</v>
      </c>
      <c r="AV155" s="169">
        <f t="shared" si="132"/>
        <v>1</v>
      </c>
      <c r="AW155" s="169">
        <f t="shared" si="133"/>
        <v>0</v>
      </c>
      <c r="AX155" s="169">
        <f t="shared" si="134"/>
        <v>0</v>
      </c>
      <c r="AY155" s="169">
        <f t="shared" si="135"/>
        <v>0</v>
      </c>
      <c r="AZ155" s="169">
        <f t="shared" si="136"/>
        <v>0</v>
      </c>
      <c r="BA155" s="169">
        <f t="shared" si="137"/>
        <v>0</v>
      </c>
      <c r="BB155" s="169">
        <f t="shared" si="138"/>
        <v>1</v>
      </c>
      <c r="BC155" s="169">
        <f t="shared" si="139"/>
        <v>0</v>
      </c>
      <c r="BD155" s="169">
        <f t="shared" si="140"/>
        <v>1</v>
      </c>
      <c r="BE155" s="169">
        <f t="shared" si="141"/>
        <v>0</v>
      </c>
      <c r="BF155" s="169">
        <f t="shared" si="142"/>
        <v>0</v>
      </c>
      <c r="BG155" s="169">
        <f t="shared" si="143"/>
        <v>0</v>
      </c>
      <c r="BH155" s="169">
        <f t="shared" si="144"/>
        <v>0</v>
      </c>
      <c r="BI155" s="169">
        <f t="shared" si="145"/>
        <v>0</v>
      </c>
      <c r="BJ155" s="169">
        <f t="shared" si="146"/>
        <v>0</v>
      </c>
      <c r="BK155" s="167">
        <f t="shared" si="147"/>
        <v>0</v>
      </c>
      <c r="BL155" s="169">
        <f t="shared" si="148"/>
        <v>0</v>
      </c>
      <c r="BM155" s="169">
        <f t="shared" si="149"/>
        <v>1</v>
      </c>
      <c r="BN155" s="169">
        <f t="shared" si="150"/>
        <v>1</v>
      </c>
      <c r="BO155" s="169">
        <f t="shared" si="151"/>
        <v>0</v>
      </c>
      <c r="BP155" s="36">
        <f t="shared" si="152"/>
        <v>1</v>
      </c>
      <c r="BQ155">
        <f t="shared" si="153"/>
        <v>0</v>
      </c>
      <c r="BR155" s="36">
        <f t="shared" si="154"/>
        <v>0</v>
      </c>
      <c r="BS155" t="e">
        <f t="shared" si="155"/>
        <v>#N/A</v>
      </c>
    </row>
    <row r="156" spans="1:71">
      <c r="A156" s="59">
        <v>372</v>
      </c>
      <c r="B156" s="59">
        <v>221181</v>
      </c>
      <c r="C156" s="160">
        <v>26600000</v>
      </c>
      <c r="D156" s="59">
        <v>2450000</v>
      </c>
      <c r="E156" s="59">
        <v>2450000</v>
      </c>
      <c r="F156" s="59">
        <v>24150000</v>
      </c>
      <c r="G156" s="59">
        <v>40</v>
      </c>
      <c r="H156" s="59">
        <v>-5587083649.4851103</v>
      </c>
      <c r="I156" s="59">
        <v>0</v>
      </c>
      <c r="J156" s="59">
        <v>0</v>
      </c>
      <c r="K156" s="59">
        <v>0</v>
      </c>
      <c r="L156" s="59">
        <v>102</v>
      </c>
      <c r="M156" s="59">
        <v>0</v>
      </c>
      <c r="N156" s="59">
        <v>0</v>
      </c>
      <c r="O156" s="59">
        <v>102</v>
      </c>
      <c r="P156" s="59">
        <v>0</v>
      </c>
      <c r="Q156" s="59">
        <v>0</v>
      </c>
      <c r="R156" s="59">
        <v>2</v>
      </c>
      <c r="S156" s="59">
        <v>0</v>
      </c>
      <c r="T156" s="59">
        <f t="shared" si="105"/>
        <v>0</v>
      </c>
      <c r="U156" s="59">
        <f t="shared" si="106"/>
        <v>0</v>
      </c>
      <c r="V156" s="59">
        <f t="shared" si="107"/>
        <v>2</v>
      </c>
      <c r="W156" s="59">
        <f t="shared" si="108"/>
        <v>0</v>
      </c>
      <c r="X156" s="59">
        <f t="shared" si="109"/>
        <v>0</v>
      </c>
      <c r="Y156" s="59">
        <f t="shared" si="110"/>
        <v>0</v>
      </c>
      <c r="Z156" s="59">
        <f t="shared" si="111"/>
        <v>0</v>
      </c>
      <c r="AA156" s="59">
        <f t="shared" si="112"/>
        <v>0</v>
      </c>
      <c r="AB156" s="59">
        <f t="shared" si="113"/>
        <v>0</v>
      </c>
      <c r="AC156" s="59">
        <f t="shared" si="114"/>
        <v>0</v>
      </c>
      <c r="AD156" s="166">
        <f t="shared" si="156"/>
        <v>0</v>
      </c>
      <c r="AE156" s="169">
        <f t="shared" si="115"/>
        <v>0</v>
      </c>
      <c r="AF156" s="169">
        <f t="shared" si="116"/>
        <v>0</v>
      </c>
      <c r="AG156" s="169">
        <f t="shared" si="117"/>
        <v>0</v>
      </c>
      <c r="AH156" s="169">
        <f t="shared" si="118"/>
        <v>1</v>
      </c>
      <c r="AI156" s="169">
        <f t="shared" si="119"/>
        <v>0</v>
      </c>
      <c r="AJ156" s="169">
        <f t="shared" si="120"/>
        <v>0</v>
      </c>
      <c r="AK156" s="169">
        <f t="shared" si="121"/>
        <v>0</v>
      </c>
      <c r="AL156" s="169">
        <f t="shared" si="122"/>
        <v>1</v>
      </c>
      <c r="AM156" s="169">
        <f t="shared" si="123"/>
        <v>1</v>
      </c>
      <c r="AN156" s="169">
        <f t="shared" si="124"/>
        <v>0</v>
      </c>
      <c r="AO156" s="169">
        <f t="shared" si="125"/>
        <v>1</v>
      </c>
      <c r="AP156" s="169">
        <f t="shared" si="126"/>
        <v>1</v>
      </c>
      <c r="AQ156" s="169">
        <f t="shared" si="127"/>
        <v>0</v>
      </c>
      <c r="AR156" s="169">
        <f t="shared" si="128"/>
        <v>0</v>
      </c>
      <c r="AS156" s="169">
        <f t="shared" si="129"/>
        <v>0</v>
      </c>
      <c r="AT156" s="169">
        <f t="shared" si="130"/>
        <v>0</v>
      </c>
      <c r="AU156" s="169">
        <f t="shared" si="131"/>
        <v>0</v>
      </c>
      <c r="AV156" s="169">
        <f t="shared" si="132"/>
        <v>1</v>
      </c>
      <c r="AW156" s="169">
        <f t="shared" si="133"/>
        <v>0</v>
      </c>
      <c r="AX156" s="169">
        <f t="shared" si="134"/>
        <v>0</v>
      </c>
      <c r="AY156" s="169">
        <f t="shared" si="135"/>
        <v>0</v>
      </c>
      <c r="AZ156" s="169">
        <f t="shared" si="136"/>
        <v>0</v>
      </c>
      <c r="BA156" s="169">
        <f t="shared" si="137"/>
        <v>0</v>
      </c>
      <c r="BB156" s="169">
        <f t="shared" si="138"/>
        <v>1</v>
      </c>
      <c r="BC156" s="169">
        <f t="shared" si="139"/>
        <v>0</v>
      </c>
      <c r="BD156" s="169">
        <f t="shared" si="140"/>
        <v>1</v>
      </c>
      <c r="BE156" s="169">
        <f t="shared" si="141"/>
        <v>0</v>
      </c>
      <c r="BF156" s="169">
        <f t="shared" si="142"/>
        <v>0</v>
      </c>
      <c r="BG156" s="169">
        <f t="shared" si="143"/>
        <v>0</v>
      </c>
      <c r="BH156" s="169">
        <f t="shared" si="144"/>
        <v>0</v>
      </c>
      <c r="BI156" s="169">
        <f t="shared" si="145"/>
        <v>0</v>
      </c>
      <c r="BJ156" s="169">
        <f t="shared" si="146"/>
        <v>0</v>
      </c>
      <c r="BK156" s="167">
        <f t="shared" si="147"/>
        <v>0</v>
      </c>
      <c r="BL156" s="169">
        <f t="shared" si="148"/>
        <v>0</v>
      </c>
      <c r="BM156" s="169">
        <f t="shared" si="149"/>
        <v>1</v>
      </c>
      <c r="BN156" s="169">
        <f t="shared" si="150"/>
        <v>1</v>
      </c>
      <c r="BO156" s="169">
        <f t="shared" si="151"/>
        <v>0</v>
      </c>
      <c r="BP156" s="36">
        <f t="shared" si="152"/>
        <v>0</v>
      </c>
      <c r="BQ156">
        <f t="shared" si="153"/>
        <v>0</v>
      </c>
      <c r="BR156" s="36">
        <f t="shared" si="154"/>
        <v>0</v>
      </c>
      <c r="BS156" t="e">
        <f t="shared" si="155"/>
        <v>#N/A</v>
      </c>
    </row>
    <row r="157" spans="1:71">
      <c r="A157" s="59">
        <v>169</v>
      </c>
      <c r="B157" s="59">
        <v>122101</v>
      </c>
      <c r="C157" s="160">
        <v>26640000</v>
      </c>
      <c r="D157" s="59">
        <v>57092500</v>
      </c>
      <c r="E157" s="59">
        <v>64707500</v>
      </c>
      <c r="F157" s="59">
        <v>-38067500</v>
      </c>
      <c r="G157" s="59">
        <v>180</v>
      </c>
      <c r="H157" s="59">
        <v>-2614176086.1802101</v>
      </c>
      <c r="I157" s="59">
        <v>0</v>
      </c>
      <c r="J157" s="59">
        <v>0</v>
      </c>
      <c r="K157" s="59">
        <v>0</v>
      </c>
      <c r="L157" s="59">
        <v>415</v>
      </c>
      <c r="M157" s="59">
        <v>403</v>
      </c>
      <c r="N157" s="59">
        <v>417</v>
      </c>
      <c r="O157" s="59">
        <v>102</v>
      </c>
      <c r="P157" s="59">
        <v>0</v>
      </c>
      <c r="Q157" s="59">
        <v>0</v>
      </c>
      <c r="R157" s="59">
        <v>2</v>
      </c>
      <c r="S157" s="59">
        <v>1</v>
      </c>
      <c r="T157" s="59">
        <f t="shared" si="105"/>
        <v>1</v>
      </c>
      <c r="U157" s="59">
        <f t="shared" si="106"/>
        <v>0</v>
      </c>
      <c r="V157" s="59">
        <f t="shared" si="107"/>
        <v>1</v>
      </c>
      <c r="W157" s="59">
        <f t="shared" si="108"/>
        <v>2</v>
      </c>
      <c r="X157" s="59">
        <f t="shared" si="109"/>
        <v>0</v>
      </c>
      <c r="Y157" s="59">
        <f t="shared" si="110"/>
        <v>0</v>
      </c>
      <c r="Z157" s="59">
        <f t="shared" si="111"/>
        <v>0</v>
      </c>
      <c r="AA157" s="59">
        <f t="shared" si="112"/>
        <v>0</v>
      </c>
      <c r="AB157" s="59">
        <f t="shared" si="113"/>
        <v>0</v>
      </c>
      <c r="AC157" s="59">
        <f t="shared" si="114"/>
        <v>0</v>
      </c>
      <c r="AD157" s="166">
        <f t="shared" si="156"/>
        <v>0</v>
      </c>
      <c r="AE157" s="169">
        <f t="shared" si="115"/>
        <v>0</v>
      </c>
      <c r="AF157" s="169">
        <f t="shared" si="116"/>
        <v>0</v>
      </c>
      <c r="AG157" s="169">
        <f t="shared" si="117"/>
        <v>0</v>
      </c>
      <c r="AH157" s="169">
        <f t="shared" si="118"/>
        <v>1</v>
      </c>
      <c r="AI157" s="169">
        <f t="shared" si="119"/>
        <v>0</v>
      </c>
      <c r="AJ157" s="169">
        <f t="shared" si="120"/>
        <v>0</v>
      </c>
      <c r="AK157" s="169">
        <f t="shared" si="121"/>
        <v>0</v>
      </c>
      <c r="AL157" s="169">
        <f t="shared" si="122"/>
        <v>1</v>
      </c>
      <c r="AM157" s="169">
        <f t="shared" si="123"/>
        <v>1</v>
      </c>
      <c r="AN157" s="169">
        <f t="shared" si="124"/>
        <v>0</v>
      </c>
      <c r="AO157" s="169">
        <f t="shared" si="125"/>
        <v>1</v>
      </c>
      <c r="AP157" s="169">
        <f t="shared" si="126"/>
        <v>0</v>
      </c>
      <c r="AQ157" s="169">
        <f t="shared" si="127"/>
        <v>1</v>
      </c>
      <c r="AR157" s="169">
        <f t="shared" si="128"/>
        <v>1</v>
      </c>
      <c r="AS157" s="169">
        <f t="shared" si="129"/>
        <v>1</v>
      </c>
      <c r="AT157" s="169">
        <f t="shared" si="130"/>
        <v>0</v>
      </c>
      <c r="AU157" s="169">
        <f t="shared" si="131"/>
        <v>0</v>
      </c>
      <c r="AV157" s="169">
        <f t="shared" si="132"/>
        <v>0</v>
      </c>
      <c r="AW157" s="169">
        <f t="shared" si="133"/>
        <v>1</v>
      </c>
      <c r="AX157" s="169">
        <f t="shared" si="134"/>
        <v>0</v>
      </c>
      <c r="AY157" s="169">
        <f t="shared" si="135"/>
        <v>1</v>
      </c>
      <c r="AZ157" s="169">
        <f t="shared" si="136"/>
        <v>1</v>
      </c>
      <c r="BA157" s="169">
        <f t="shared" si="137"/>
        <v>0</v>
      </c>
      <c r="BB157" s="169">
        <f t="shared" si="138"/>
        <v>1</v>
      </c>
      <c r="BC157" s="169">
        <f t="shared" si="139"/>
        <v>1</v>
      </c>
      <c r="BD157" s="169">
        <f t="shared" si="140"/>
        <v>0</v>
      </c>
      <c r="BE157" s="169">
        <f t="shared" si="141"/>
        <v>0</v>
      </c>
      <c r="BF157" s="169">
        <f t="shared" si="142"/>
        <v>0</v>
      </c>
      <c r="BG157" s="169">
        <f t="shared" si="143"/>
        <v>0</v>
      </c>
      <c r="BH157" s="169">
        <f t="shared" si="144"/>
        <v>1</v>
      </c>
      <c r="BI157" s="169">
        <f t="shared" si="145"/>
        <v>0</v>
      </c>
      <c r="BJ157" s="169">
        <f t="shared" si="146"/>
        <v>0</v>
      </c>
      <c r="BK157" s="167">
        <f t="shared" si="147"/>
        <v>0</v>
      </c>
      <c r="BL157" s="169">
        <f t="shared" si="148"/>
        <v>0</v>
      </c>
      <c r="BM157" s="169">
        <f t="shared" si="149"/>
        <v>1</v>
      </c>
      <c r="BN157" s="169">
        <f t="shared" si="150"/>
        <v>0</v>
      </c>
      <c r="BO157" s="169">
        <f t="shared" si="151"/>
        <v>1</v>
      </c>
      <c r="BP157" s="36">
        <f t="shared" si="152"/>
        <v>0</v>
      </c>
      <c r="BQ157">
        <f t="shared" si="153"/>
        <v>0</v>
      </c>
      <c r="BR157" s="36">
        <f t="shared" si="154"/>
        <v>2</v>
      </c>
      <c r="BS157" s="36" t="e">
        <f t="shared" si="155"/>
        <v>#N/A</v>
      </c>
    </row>
    <row r="158" spans="1:71">
      <c r="A158" s="59">
        <v>188</v>
      </c>
      <c r="B158" s="59">
        <v>122711</v>
      </c>
      <c r="C158" s="160">
        <v>26702501.240592699</v>
      </c>
      <c r="D158" s="59">
        <v>52928574</v>
      </c>
      <c r="E158" s="59">
        <v>77904764</v>
      </c>
      <c r="F158" s="59">
        <v>-51202262.759407297</v>
      </c>
      <c r="G158" s="59">
        <v>804.76193237304699</v>
      </c>
      <c r="H158" s="59">
        <v>-2906003710.11515</v>
      </c>
      <c r="I158" s="59">
        <v>417</v>
      </c>
      <c r="J158" s="59">
        <v>403</v>
      </c>
      <c r="K158" s="59">
        <v>402</v>
      </c>
      <c r="L158" s="59">
        <v>403</v>
      </c>
      <c r="M158" s="59">
        <v>411</v>
      </c>
      <c r="N158" s="59">
        <v>0</v>
      </c>
      <c r="O158" s="59">
        <v>0</v>
      </c>
      <c r="P158" s="59">
        <v>0</v>
      </c>
      <c r="Q158" s="59">
        <v>0</v>
      </c>
      <c r="R158" s="59">
        <v>2</v>
      </c>
      <c r="S158" s="59">
        <v>1</v>
      </c>
      <c r="T158" s="59">
        <f t="shared" si="105"/>
        <v>2</v>
      </c>
      <c r="U158" s="59">
        <f t="shared" si="106"/>
        <v>0</v>
      </c>
      <c r="V158" s="59">
        <f t="shared" si="107"/>
        <v>0</v>
      </c>
      <c r="W158" s="59">
        <f t="shared" si="108"/>
        <v>3</v>
      </c>
      <c r="X158" s="59">
        <f t="shared" si="109"/>
        <v>0</v>
      </c>
      <c r="Y158" s="59">
        <f t="shared" si="110"/>
        <v>0</v>
      </c>
      <c r="Z158" s="59">
        <f t="shared" si="111"/>
        <v>0</v>
      </c>
      <c r="AA158" s="59">
        <f t="shared" si="112"/>
        <v>0</v>
      </c>
      <c r="AB158" s="59">
        <f t="shared" si="113"/>
        <v>0</v>
      </c>
      <c r="AC158" s="59">
        <f t="shared" si="114"/>
        <v>0</v>
      </c>
      <c r="AD158" s="166">
        <f t="shared" si="156"/>
        <v>0</v>
      </c>
      <c r="AE158" s="169">
        <f t="shared" si="115"/>
        <v>0</v>
      </c>
      <c r="AF158" s="169">
        <f t="shared" si="116"/>
        <v>0</v>
      </c>
      <c r="AG158" s="169">
        <f t="shared" si="117"/>
        <v>0</v>
      </c>
      <c r="AH158" s="169">
        <f t="shared" si="118"/>
        <v>1</v>
      </c>
      <c r="AI158" s="169">
        <f t="shared" si="119"/>
        <v>0</v>
      </c>
      <c r="AJ158" s="169">
        <f t="shared" si="120"/>
        <v>0</v>
      </c>
      <c r="AK158" s="169">
        <f t="shared" si="121"/>
        <v>0</v>
      </c>
      <c r="AL158" s="169">
        <f t="shared" si="122"/>
        <v>1</v>
      </c>
      <c r="AM158" s="169">
        <f t="shared" si="123"/>
        <v>0</v>
      </c>
      <c r="AN158" s="169">
        <f t="shared" si="124"/>
        <v>0</v>
      </c>
      <c r="AO158" s="169">
        <f t="shared" si="125"/>
        <v>1</v>
      </c>
      <c r="AP158" s="169">
        <f t="shared" si="126"/>
        <v>0</v>
      </c>
      <c r="AQ158" s="169">
        <f t="shared" si="127"/>
        <v>0</v>
      </c>
      <c r="AR158" s="169">
        <f t="shared" si="128"/>
        <v>0</v>
      </c>
      <c r="AS158" s="169">
        <f t="shared" si="129"/>
        <v>0</v>
      </c>
      <c r="AT158" s="169">
        <f t="shared" si="130"/>
        <v>0</v>
      </c>
      <c r="AU158" s="169">
        <f t="shared" si="131"/>
        <v>0</v>
      </c>
      <c r="AV158" s="169">
        <f t="shared" si="132"/>
        <v>1</v>
      </c>
      <c r="AW158" s="169">
        <f t="shared" si="133"/>
        <v>1</v>
      </c>
      <c r="AX158" s="169">
        <f t="shared" si="134"/>
        <v>1</v>
      </c>
      <c r="AY158" s="169">
        <f t="shared" si="135"/>
        <v>0</v>
      </c>
      <c r="AZ158" s="169">
        <f t="shared" si="136"/>
        <v>0</v>
      </c>
      <c r="BA158" s="169">
        <f t="shared" si="137"/>
        <v>0</v>
      </c>
      <c r="BB158" s="169">
        <f t="shared" si="138"/>
        <v>1</v>
      </c>
      <c r="BC158" s="169">
        <f t="shared" si="139"/>
        <v>2</v>
      </c>
      <c r="BD158" s="169">
        <f t="shared" si="140"/>
        <v>0</v>
      </c>
      <c r="BE158" s="169">
        <f t="shared" si="141"/>
        <v>0</v>
      </c>
      <c r="BF158" s="169">
        <f t="shared" si="142"/>
        <v>1</v>
      </c>
      <c r="BG158" s="169">
        <f t="shared" si="143"/>
        <v>1</v>
      </c>
      <c r="BH158" s="169">
        <f t="shared" si="144"/>
        <v>0</v>
      </c>
      <c r="BI158" s="169">
        <f t="shared" si="145"/>
        <v>0</v>
      </c>
      <c r="BJ158" s="169">
        <f t="shared" si="146"/>
        <v>0</v>
      </c>
      <c r="BK158" s="167">
        <f t="shared" si="147"/>
        <v>0</v>
      </c>
      <c r="BL158" s="169">
        <f t="shared" si="148"/>
        <v>0</v>
      </c>
      <c r="BM158" s="169">
        <f t="shared" si="149"/>
        <v>1</v>
      </c>
      <c r="BN158" s="169">
        <f t="shared" si="150"/>
        <v>0</v>
      </c>
      <c r="BO158" s="169">
        <f t="shared" si="151"/>
        <v>1</v>
      </c>
      <c r="BP158" s="36">
        <f t="shared" si="152"/>
        <v>0</v>
      </c>
      <c r="BQ158">
        <f t="shared" si="153"/>
        <v>0</v>
      </c>
      <c r="BR158" s="36">
        <f t="shared" si="154"/>
        <v>4</v>
      </c>
      <c r="BS158" s="36" t="e">
        <f t="shared" si="155"/>
        <v>#N/A</v>
      </c>
    </row>
    <row r="159" spans="1:71">
      <c r="A159" s="59">
        <v>393</v>
      </c>
      <c r="B159" s="59">
        <v>222281</v>
      </c>
      <c r="C159" s="160">
        <v>27499999.590218101</v>
      </c>
      <c r="D159" s="59">
        <v>9950000</v>
      </c>
      <c r="E159" s="59">
        <v>9950000</v>
      </c>
      <c r="F159" s="59">
        <v>17549999.590218101</v>
      </c>
      <c r="G159" s="59">
        <v>0</v>
      </c>
      <c r="H159" s="59">
        <v>-5948256714.6226797</v>
      </c>
      <c r="I159" s="59">
        <v>0</v>
      </c>
      <c r="J159" s="59">
        <v>0</v>
      </c>
      <c r="K159" s="59">
        <v>0</v>
      </c>
      <c r="L159" s="59">
        <v>102</v>
      </c>
      <c r="M159" s="59">
        <v>0</v>
      </c>
      <c r="N159" s="59">
        <v>0</v>
      </c>
      <c r="O159" s="59">
        <v>102</v>
      </c>
      <c r="P159" s="59">
        <v>0</v>
      </c>
      <c r="Q159" s="59">
        <v>0</v>
      </c>
      <c r="R159" s="59">
        <v>2</v>
      </c>
      <c r="S159" s="59">
        <v>0</v>
      </c>
      <c r="T159" s="59">
        <f t="shared" si="105"/>
        <v>0</v>
      </c>
      <c r="U159" s="59">
        <f t="shared" si="106"/>
        <v>0</v>
      </c>
      <c r="V159" s="59">
        <f t="shared" si="107"/>
        <v>2</v>
      </c>
      <c r="W159" s="59">
        <f t="shared" si="108"/>
        <v>0</v>
      </c>
      <c r="X159" s="59">
        <f t="shared" si="109"/>
        <v>0</v>
      </c>
      <c r="Y159" s="59">
        <f t="shared" si="110"/>
        <v>0</v>
      </c>
      <c r="Z159" s="59">
        <f t="shared" si="111"/>
        <v>0</v>
      </c>
      <c r="AA159" s="59">
        <f t="shared" si="112"/>
        <v>0</v>
      </c>
      <c r="AB159" s="59">
        <f t="shared" si="113"/>
        <v>0</v>
      </c>
      <c r="AC159" s="59">
        <f t="shared" si="114"/>
        <v>0</v>
      </c>
      <c r="AD159" s="166">
        <f t="shared" si="156"/>
        <v>0</v>
      </c>
      <c r="AE159" s="169">
        <f t="shared" si="115"/>
        <v>0</v>
      </c>
      <c r="AF159" s="169">
        <f t="shared" si="116"/>
        <v>0</v>
      </c>
      <c r="AG159" s="169">
        <f t="shared" si="117"/>
        <v>0</v>
      </c>
      <c r="AH159" s="169">
        <f t="shared" si="118"/>
        <v>1</v>
      </c>
      <c r="AI159" s="169">
        <f t="shared" si="119"/>
        <v>0</v>
      </c>
      <c r="AJ159" s="169">
        <f t="shared" si="120"/>
        <v>0</v>
      </c>
      <c r="AK159" s="169">
        <f t="shared" si="121"/>
        <v>0</v>
      </c>
      <c r="AL159" s="169">
        <f t="shared" si="122"/>
        <v>1</v>
      </c>
      <c r="AM159" s="169">
        <f t="shared" si="123"/>
        <v>1</v>
      </c>
      <c r="AN159" s="169">
        <f t="shared" si="124"/>
        <v>0</v>
      </c>
      <c r="AO159" s="169">
        <f t="shared" si="125"/>
        <v>1</v>
      </c>
      <c r="AP159" s="169">
        <f t="shared" si="126"/>
        <v>1</v>
      </c>
      <c r="AQ159" s="169">
        <f t="shared" si="127"/>
        <v>0</v>
      </c>
      <c r="AR159" s="169">
        <f t="shared" si="128"/>
        <v>0</v>
      </c>
      <c r="AS159" s="169">
        <f t="shared" si="129"/>
        <v>0</v>
      </c>
      <c r="AT159" s="169">
        <f t="shared" si="130"/>
        <v>0</v>
      </c>
      <c r="AU159" s="169">
        <f t="shared" si="131"/>
        <v>0</v>
      </c>
      <c r="AV159" s="169">
        <f t="shared" si="132"/>
        <v>1</v>
      </c>
      <c r="AW159" s="169">
        <f t="shared" si="133"/>
        <v>0</v>
      </c>
      <c r="AX159" s="169">
        <f t="shared" si="134"/>
        <v>0</v>
      </c>
      <c r="AY159" s="169">
        <f t="shared" si="135"/>
        <v>0</v>
      </c>
      <c r="AZ159" s="169">
        <f t="shared" si="136"/>
        <v>0</v>
      </c>
      <c r="BA159" s="169">
        <f t="shared" si="137"/>
        <v>0</v>
      </c>
      <c r="BB159" s="169">
        <f t="shared" si="138"/>
        <v>1</v>
      </c>
      <c r="BC159" s="169">
        <f t="shared" si="139"/>
        <v>0</v>
      </c>
      <c r="BD159" s="169">
        <f t="shared" si="140"/>
        <v>1</v>
      </c>
      <c r="BE159" s="169">
        <f t="shared" si="141"/>
        <v>0</v>
      </c>
      <c r="BF159" s="169">
        <f t="shared" si="142"/>
        <v>0</v>
      </c>
      <c r="BG159" s="169">
        <f t="shared" si="143"/>
        <v>0</v>
      </c>
      <c r="BH159" s="169">
        <f t="shared" si="144"/>
        <v>0</v>
      </c>
      <c r="BI159" s="169">
        <f t="shared" si="145"/>
        <v>0</v>
      </c>
      <c r="BJ159" s="169">
        <f t="shared" si="146"/>
        <v>0</v>
      </c>
      <c r="BK159" s="167">
        <f t="shared" si="147"/>
        <v>0</v>
      </c>
      <c r="BL159" s="169">
        <f t="shared" si="148"/>
        <v>0</v>
      </c>
      <c r="BM159" s="169">
        <f t="shared" si="149"/>
        <v>1</v>
      </c>
      <c r="BN159" s="169">
        <f t="shared" si="150"/>
        <v>1</v>
      </c>
      <c r="BO159" s="169">
        <f t="shared" si="151"/>
        <v>0</v>
      </c>
      <c r="BP159" s="36">
        <f t="shared" si="152"/>
        <v>0</v>
      </c>
      <c r="BQ159">
        <f t="shared" si="153"/>
        <v>0</v>
      </c>
      <c r="BR159" s="36">
        <f t="shared" si="154"/>
        <v>0</v>
      </c>
      <c r="BS159" t="e">
        <f t="shared" si="155"/>
        <v>#N/A</v>
      </c>
    </row>
    <row r="160" spans="1:71">
      <c r="A160" s="59">
        <v>416</v>
      </c>
      <c r="B160" s="59">
        <v>241161</v>
      </c>
      <c r="C160" s="160">
        <v>27550000.615790501</v>
      </c>
      <c r="D160" s="59">
        <v>4750000.125</v>
      </c>
      <c r="E160" s="59">
        <v>4750000.125</v>
      </c>
      <c r="F160" s="59">
        <v>22800000.490790501</v>
      </c>
      <c r="G160" s="59">
        <v>233.33334350585901</v>
      </c>
      <c r="H160" s="59">
        <v>-6531627380.83636</v>
      </c>
      <c r="I160" s="59">
        <v>0</v>
      </c>
      <c r="J160" s="59">
        <v>0</v>
      </c>
      <c r="K160" s="59">
        <v>0</v>
      </c>
      <c r="L160" s="59">
        <v>101</v>
      </c>
      <c r="M160" s="59">
        <v>0</v>
      </c>
      <c r="N160" s="59">
        <v>0</v>
      </c>
      <c r="O160" s="59">
        <v>101</v>
      </c>
      <c r="P160" s="59">
        <v>0</v>
      </c>
      <c r="Q160" s="59">
        <v>0</v>
      </c>
      <c r="R160" s="59">
        <v>2</v>
      </c>
      <c r="S160" s="59">
        <v>1</v>
      </c>
      <c r="T160" s="59">
        <f t="shared" si="105"/>
        <v>0</v>
      </c>
      <c r="U160" s="59">
        <f t="shared" si="106"/>
        <v>0</v>
      </c>
      <c r="V160" s="59">
        <f t="shared" si="107"/>
        <v>0</v>
      </c>
      <c r="W160" s="59">
        <f t="shared" si="108"/>
        <v>0</v>
      </c>
      <c r="X160" s="59">
        <f t="shared" si="109"/>
        <v>0</v>
      </c>
      <c r="Y160" s="59">
        <f t="shared" si="110"/>
        <v>0</v>
      </c>
      <c r="Z160" s="59">
        <f t="shared" si="111"/>
        <v>0</v>
      </c>
      <c r="AA160" s="59">
        <f t="shared" si="112"/>
        <v>0</v>
      </c>
      <c r="AB160" s="59">
        <f t="shared" si="113"/>
        <v>0</v>
      </c>
      <c r="AC160" s="59">
        <f t="shared" si="114"/>
        <v>0</v>
      </c>
      <c r="AD160" s="166">
        <f t="shared" si="156"/>
        <v>2</v>
      </c>
      <c r="AE160" s="169">
        <f t="shared" si="115"/>
        <v>0</v>
      </c>
      <c r="AF160" s="169">
        <f t="shared" si="116"/>
        <v>1</v>
      </c>
      <c r="AG160" s="169">
        <f t="shared" si="117"/>
        <v>0</v>
      </c>
      <c r="AH160" s="169">
        <f t="shared" si="118"/>
        <v>1</v>
      </c>
      <c r="AI160" s="169">
        <f t="shared" si="119"/>
        <v>0</v>
      </c>
      <c r="AJ160" s="169">
        <f t="shared" si="120"/>
        <v>0</v>
      </c>
      <c r="AK160" s="169">
        <f t="shared" si="121"/>
        <v>0</v>
      </c>
      <c r="AL160" s="169">
        <f t="shared" si="122"/>
        <v>1</v>
      </c>
      <c r="AM160" s="169">
        <f t="shared" si="123"/>
        <v>0</v>
      </c>
      <c r="AN160" s="169">
        <f t="shared" si="124"/>
        <v>0</v>
      </c>
      <c r="AO160" s="169">
        <f t="shared" si="125"/>
        <v>1</v>
      </c>
      <c r="AP160" s="169">
        <f t="shared" si="126"/>
        <v>0</v>
      </c>
      <c r="AQ160" s="169">
        <f t="shared" si="127"/>
        <v>0</v>
      </c>
      <c r="AR160" s="169">
        <f t="shared" si="128"/>
        <v>0</v>
      </c>
      <c r="AS160" s="169">
        <f t="shared" si="129"/>
        <v>0</v>
      </c>
      <c r="AT160" s="169">
        <f t="shared" si="130"/>
        <v>0</v>
      </c>
      <c r="AU160" s="169">
        <f t="shared" si="131"/>
        <v>0</v>
      </c>
      <c r="AV160" s="169">
        <f t="shared" si="132"/>
        <v>1</v>
      </c>
      <c r="AW160" s="169">
        <f t="shared" si="133"/>
        <v>0</v>
      </c>
      <c r="AX160" s="169">
        <f t="shared" si="134"/>
        <v>0</v>
      </c>
      <c r="AY160" s="169">
        <f t="shared" si="135"/>
        <v>0</v>
      </c>
      <c r="AZ160" s="169">
        <f t="shared" si="136"/>
        <v>0</v>
      </c>
      <c r="BA160" s="169">
        <f t="shared" si="137"/>
        <v>0</v>
      </c>
      <c r="BB160" s="169">
        <f t="shared" si="138"/>
        <v>1</v>
      </c>
      <c r="BC160" s="169">
        <f t="shared" si="139"/>
        <v>0</v>
      </c>
      <c r="BD160" s="169">
        <f t="shared" si="140"/>
        <v>1</v>
      </c>
      <c r="BE160" s="169">
        <f t="shared" si="141"/>
        <v>0</v>
      </c>
      <c r="BF160" s="169">
        <f t="shared" si="142"/>
        <v>0</v>
      </c>
      <c r="BG160" s="169">
        <f t="shared" si="143"/>
        <v>0</v>
      </c>
      <c r="BH160" s="169">
        <f t="shared" si="144"/>
        <v>0</v>
      </c>
      <c r="BI160" s="169">
        <f t="shared" si="145"/>
        <v>0</v>
      </c>
      <c r="BJ160" s="169">
        <f t="shared" si="146"/>
        <v>0</v>
      </c>
      <c r="BK160" s="167">
        <f t="shared" si="147"/>
        <v>0</v>
      </c>
      <c r="BL160" s="169">
        <f t="shared" si="148"/>
        <v>0</v>
      </c>
      <c r="BM160" s="169">
        <f t="shared" si="149"/>
        <v>1</v>
      </c>
      <c r="BN160" s="169">
        <f t="shared" si="150"/>
        <v>0</v>
      </c>
      <c r="BO160" s="169">
        <f t="shared" si="151"/>
        <v>1</v>
      </c>
      <c r="BP160" s="36">
        <f t="shared" si="152"/>
        <v>1</v>
      </c>
      <c r="BQ160">
        <f t="shared" si="153"/>
        <v>0</v>
      </c>
      <c r="BR160" s="36">
        <f t="shared" si="154"/>
        <v>0</v>
      </c>
      <c r="BS160" t="e">
        <f t="shared" si="155"/>
        <v>#N/A</v>
      </c>
    </row>
    <row r="161" spans="1:71">
      <c r="A161" s="59">
        <v>439</v>
      </c>
      <c r="B161" s="59">
        <v>242332</v>
      </c>
      <c r="C161" s="160">
        <v>27884615.308704302</v>
      </c>
      <c r="D161" s="59">
        <v>2223557.75</v>
      </c>
      <c r="E161" s="59">
        <v>4266827</v>
      </c>
      <c r="F161" s="59">
        <v>23617788.308704302</v>
      </c>
      <c r="G161" s="59">
        <v>48.0769233703613</v>
      </c>
      <c r="H161" s="59">
        <v>-6735180774.7544403</v>
      </c>
      <c r="I161" s="59">
        <v>101</v>
      </c>
      <c r="J161" s="59">
        <v>0</v>
      </c>
      <c r="K161" s="59">
        <v>0</v>
      </c>
      <c r="L161" s="59">
        <v>0</v>
      </c>
      <c r="M161" s="59">
        <v>0</v>
      </c>
      <c r="N161" s="59">
        <v>0</v>
      </c>
      <c r="O161" s="59">
        <v>0</v>
      </c>
      <c r="P161" s="59">
        <v>0</v>
      </c>
      <c r="Q161" s="59">
        <v>0</v>
      </c>
      <c r="R161" s="59">
        <v>1</v>
      </c>
      <c r="S161" s="59">
        <v>0</v>
      </c>
      <c r="T161" s="59">
        <f t="shared" si="105"/>
        <v>0</v>
      </c>
      <c r="U161" s="59">
        <f t="shared" si="106"/>
        <v>0</v>
      </c>
      <c r="V161" s="59">
        <f t="shared" si="107"/>
        <v>0</v>
      </c>
      <c r="W161" s="59">
        <f t="shared" si="108"/>
        <v>0</v>
      </c>
      <c r="X161" s="59">
        <f t="shared" si="109"/>
        <v>0</v>
      </c>
      <c r="Y161" s="59">
        <f t="shared" si="110"/>
        <v>0</v>
      </c>
      <c r="Z161" s="59">
        <f t="shared" si="111"/>
        <v>0</v>
      </c>
      <c r="AA161" s="59">
        <f t="shared" si="112"/>
        <v>0</v>
      </c>
      <c r="AB161" s="59">
        <f t="shared" si="113"/>
        <v>0</v>
      </c>
      <c r="AC161" s="59">
        <f t="shared" si="114"/>
        <v>0</v>
      </c>
      <c r="AD161" s="166">
        <f t="shared" si="156"/>
        <v>1</v>
      </c>
      <c r="AE161" s="169">
        <f t="shared" si="115"/>
        <v>1</v>
      </c>
      <c r="AF161" s="169">
        <f t="shared" si="116"/>
        <v>0</v>
      </c>
      <c r="AG161" s="169">
        <f t="shared" si="117"/>
        <v>0</v>
      </c>
      <c r="AH161" s="169">
        <f t="shared" si="118"/>
        <v>1</v>
      </c>
      <c r="AI161" s="169">
        <f t="shared" si="119"/>
        <v>0</v>
      </c>
      <c r="AJ161" s="169">
        <f t="shared" si="120"/>
        <v>0</v>
      </c>
      <c r="AK161" s="169">
        <f t="shared" si="121"/>
        <v>0</v>
      </c>
      <c r="AL161" s="169">
        <f t="shared" si="122"/>
        <v>1</v>
      </c>
      <c r="AM161" s="169">
        <f t="shared" si="123"/>
        <v>0</v>
      </c>
      <c r="AN161" s="169">
        <f t="shared" si="124"/>
        <v>0</v>
      </c>
      <c r="AO161" s="169">
        <f t="shared" si="125"/>
        <v>1</v>
      </c>
      <c r="AP161" s="169">
        <f t="shared" si="126"/>
        <v>0</v>
      </c>
      <c r="AQ161" s="169">
        <f t="shared" si="127"/>
        <v>0</v>
      </c>
      <c r="AR161" s="169">
        <f t="shared" si="128"/>
        <v>0</v>
      </c>
      <c r="AS161" s="169">
        <f t="shared" si="129"/>
        <v>0</v>
      </c>
      <c r="AT161" s="169">
        <f t="shared" si="130"/>
        <v>0</v>
      </c>
      <c r="AU161" s="169">
        <f t="shared" si="131"/>
        <v>0</v>
      </c>
      <c r="AV161" s="169">
        <f t="shared" si="132"/>
        <v>1</v>
      </c>
      <c r="AW161" s="169">
        <f t="shared" si="133"/>
        <v>0</v>
      </c>
      <c r="AX161" s="169">
        <f t="shared" si="134"/>
        <v>0</v>
      </c>
      <c r="AY161" s="169">
        <f t="shared" si="135"/>
        <v>0</v>
      </c>
      <c r="AZ161" s="169">
        <f t="shared" si="136"/>
        <v>0</v>
      </c>
      <c r="BA161" s="169">
        <f t="shared" si="137"/>
        <v>0</v>
      </c>
      <c r="BB161" s="169">
        <f t="shared" si="138"/>
        <v>1</v>
      </c>
      <c r="BC161" s="169">
        <f t="shared" si="139"/>
        <v>0</v>
      </c>
      <c r="BD161" s="169">
        <f t="shared" si="140"/>
        <v>1</v>
      </c>
      <c r="BE161" s="169">
        <f t="shared" si="141"/>
        <v>0</v>
      </c>
      <c r="BF161" s="169">
        <f t="shared" si="142"/>
        <v>0</v>
      </c>
      <c r="BG161" s="169">
        <f t="shared" si="143"/>
        <v>0</v>
      </c>
      <c r="BH161" s="169">
        <f t="shared" si="144"/>
        <v>0</v>
      </c>
      <c r="BI161" s="169">
        <f t="shared" si="145"/>
        <v>0</v>
      </c>
      <c r="BJ161" s="169">
        <f t="shared" si="146"/>
        <v>0</v>
      </c>
      <c r="BK161" s="167">
        <f t="shared" si="147"/>
        <v>0</v>
      </c>
      <c r="BL161" s="169">
        <f t="shared" si="148"/>
        <v>1</v>
      </c>
      <c r="BM161" s="169">
        <f t="shared" si="149"/>
        <v>0</v>
      </c>
      <c r="BN161" s="169">
        <f t="shared" si="150"/>
        <v>1</v>
      </c>
      <c r="BO161" s="169">
        <f t="shared" si="151"/>
        <v>0</v>
      </c>
      <c r="BP161" s="36">
        <f t="shared" si="152"/>
        <v>1</v>
      </c>
      <c r="BQ161">
        <f t="shared" si="153"/>
        <v>0</v>
      </c>
      <c r="BR161" s="36">
        <f t="shared" si="154"/>
        <v>0</v>
      </c>
      <c r="BS161" t="e">
        <f t="shared" si="155"/>
        <v>#N/A</v>
      </c>
    </row>
    <row r="162" spans="1:71">
      <c r="A162" s="59">
        <v>4</v>
      </c>
      <c r="B162" s="59">
        <v>11172</v>
      </c>
      <c r="C162" s="160">
        <v>28061225.223682798</v>
      </c>
      <c r="D162" s="59">
        <v>1607142.875</v>
      </c>
      <c r="E162" s="59">
        <v>1607142.875</v>
      </c>
      <c r="F162" s="59">
        <v>26454082.348682798</v>
      </c>
      <c r="G162" s="59">
        <v>0</v>
      </c>
      <c r="H162" s="59">
        <v>13596939.0991711</v>
      </c>
      <c r="I162" s="59">
        <v>101</v>
      </c>
      <c r="J162" s="59">
        <v>0</v>
      </c>
      <c r="K162" s="59">
        <v>0</v>
      </c>
      <c r="L162" s="59">
        <v>0</v>
      </c>
      <c r="M162" s="59">
        <v>0</v>
      </c>
      <c r="N162" s="59">
        <v>0</v>
      </c>
      <c r="O162" s="59">
        <v>0</v>
      </c>
      <c r="P162" s="59">
        <v>0</v>
      </c>
      <c r="Q162" s="59">
        <v>0</v>
      </c>
      <c r="R162" s="59">
        <v>1</v>
      </c>
      <c r="S162" s="59">
        <v>0</v>
      </c>
      <c r="T162" s="59">
        <f t="shared" si="105"/>
        <v>0</v>
      </c>
      <c r="U162" s="59">
        <f t="shared" si="106"/>
        <v>0</v>
      </c>
      <c r="V162" s="59">
        <f t="shared" si="107"/>
        <v>0</v>
      </c>
      <c r="W162" s="59">
        <f t="shared" si="108"/>
        <v>0</v>
      </c>
      <c r="X162" s="59">
        <f t="shared" si="109"/>
        <v>0</v>
      </c>
      <c r="Y162" s="59">
        <f t="shared" si="110"/>
        <v>0</v>
      </c>
      <c r="Z162" s="59">
        <f t="shared" si="111"/>
        <v>0</v>
      </c>
      <c r="AA162" s="59">
        <f t="shared" si="112"/>
        <v>0</v>
      </c>
      <c r="AB162" s="59">
        <f t="shared" si="113"/>
        <v>0</v>
      </c>
      <c r="AC162" s="59">
        <f t="shared" si="114"/>
        <v>0</v>
      </c>
      <c r="AD162" s="166">
        <f t="shared" si="156"/>
        <v>1</v>
      </c>
      <c r="AE162" s="169">
        <f t="shared" si="115"/>
        <v>1</v>
      </c>
      <c r="AF162" s="169">
        <f t="shared" si="116"/>
        <v>0</v>
      </c>
      <c r="AG162" s="169">
        <f t="shared" si="117"/>
        <v>0</v>
      </c>
      <c r="AH162" s="169">
        <f t="shared" si="118"/>
        <v>1</v>
      </c>
      <c r="AI162" s="169">
        <f t="shared" si="119"/>
        <v>0</v>
      </c>
      <c r="AJ162" s="169">
        <f t="shared" si="120"/>
        <v>0</v>
      </c>
      <c r="AK162" s="169">
        <f t="shared" si="121"/>
        <v>0</v>
      </c>
      <c r="AL162" s="169">
        <f t="shared" si="122"/>
        <v>1</v>
      </c>
      <c r="AM162" s="169">
        <f t="shared" si="123"/>
        <v>0</v>
      </c>
      <c r="AN162" s="169">
        <f t="shared" si="124"/>
        <v>0</v>
      </c>
      <c r="AO162" s="169">
        <f t="shared" si="125"/>
        <v>1</v>
      </c>
      <c r="AP162" s="169">
        <f t="shared" si="126"/>
        <v>0</v>
      </c>
      <c r="AQ162" s="169">
        <f t="shared" si="127"/>
        <v>0</v>
      </c>
      <c r="AR162" s="169">
        <f t="shared" si="128"/>
        <v>0</v>
      </c>
      <c r="AS162" s="169">
        <f t="shared" si="129"/>
        <v>0</v>
      </c>
      <c r="AT162" s="169">
        <f t="shared" si="130"/>
        <v>0</v>
      </c>
      <c r="AU162" s="169">
        <f t="shared" si="131"/>
        <v>0</v>
      </c>
      <c r="AV162" s="169">
        <f t="shared" si="132"/>
        <v>1</v>
      </c>
      <c r="AW162" s="169">
        <f t="shared" si="133"/>
        <v>0</v>
      </c>
      <c r="AX162" s="169">
        <f t="shared" si="134"/>
        <v>0</v>
      </c>
      <c r="AY162" s="169">
        <f t="shared" si="135"/>
        <v>0</v>
      </c>
      <c r="AZ162" s="169">
        <f t="shared" si="136"/>
        <v>0</v>
      </c>
      <c r="BA162" s="169">
        <f t="shared" si="137"/>
        <v>0</v>
      </c>
      <c r="BB162" s="169">
        <f t="shared" si="138"/>
        <v>1</v>
      </c>
      <c r="BC162" s="169">
        <f t="shared" si="139"/>
        <v>0</v>
      </c>
      <c r="BD162" s="169">
        <f t="shared" si="140"/>
        <v>1</v>
      </c>
      <c r="BE162" s="169">
        <f t="shared" si="141"/>
        <v>0</v>
      </c>
      <c r="BF162" s="169">
        <f t="shared" si="142"/>
        <v>0</v>
      </c>
      <c r="BG162" s="169">
        <f t="shared" si="143"/>
        <v>0</v>
      </c>
      <c r="BH162" s="169">
        <f t="shared" si="144"/>
        <v>0</v>
      </c>
      <c r="BI162" s="169">
        <f t="shared" si="145"/>
        <v>0</v>
      </c>
      <c r="BJ162" s="169">
        <f t="shared" si="146"/>
        <v>0</v>
      </c>
      <c r="BK162" s="167">
        <f t="shared" si="147"/>
        <v>0</v>
      </c>
      <c r="BL162" s="169">
        <f t="shared" si="148"/>
        <v>1</v>
      </c>
      <c r="BM162" s="169">
        <f t="shared" si="149"/>
        <v>0</v>
      </c>
      <c r="BN162" s="169">
        <f t="shared" si="150"/>
        <v>1</v>
      </c>
      <c r="BO162" s="169">
        <f t="shared" si="151"/>
        <v>0</v>
      </c>
      <c r="BP162" s="36">
        <f t="shared" si="152"/>
        <v>1</v>
      </c>
      <c r="BQ162">
        <f t="shared" si="153"/>
        <v>0</v>
      </c>
      <c r="BR162" s="36">
        <f t="shared" si="154"/>
        <v>0</v>
      </c>
      <c r="BS162" t="e">
        <f t="shared" si="155"/>
        <v>#N/A</v>
      </c>
    </row>
    <row r="163" spans="1:71">
      <c r="A163" s="59">
        <v>56</v>
      </c>
      <c r="B163" s="59">
        <v>16191</v>
      </c>
      <c r="C163" s="160">
        <v>28125000.628642801</v>
      </c>
      <c r="D163" s="59">
        <v>6921875</v>
      </c>
      <c r="E163" s="59">
        <v>6921875</v>
      </c>
      <c r="F163" s="59">
        <v>21203125.628642801</v>
      </c>
      <c r="G163" s="59">
        <v>65.625</v>
      </c>
      <c r="H163" s="59">
        <v>-554039475.61580706</v>
      </c>
      <c r="I163" s="59">
        <v>0</v>
      </c>
      <c r="J163" s="59">
        <v>0</v>
      </c>
      <c r="K163" s="59">
        <v>0</v>
      </c>
      <c r="L163" s="59">
        <v>405</v>
      </c>
      <c r="M163" s="59">
        <v>0</v>
      </c>
      <c r="N163" s="59">
        <v>0</v>
      </c>
      <c r="O163" s="59">
        <v>0</v>
      </c>
      <c r="P163" s="59">
        <v>0</v>
      </c>
      <c r="Q163" s="59">
        <v>0</v>
      </c>
      <c r="R163" s="59">
        <v>2</v>
      </c>
      <c r="S163" s="59">
        <v>0</v>
      </c>
      <c r="T163" s="59">
        <f t="shared" si="105"/>
        <v>1</v>
      </c>
      <c r="U163" s="59">
        <f t="shared" si="106"/>
        <v>0</v>
      </c>
      <c r="V163" s="59">
        <f t="shared" si="107"/>
        <v>0</v>
      </c>
      <c r="W163" s="59">
        <f t="shared" si="108"/>
        <v>0</v>
      </c>
      <c r="X163" s="59">
        <f t="shared" si="109"/>
        <v>0</v>
      </c>
      <c r="Y163" s="59">
        <f t="shared" si="110"/>
        <v>0</v>
      </c>
      <c r="Z163" s="59">
        <f t="shared" si="111"/>
        <v>0</v>
      </c>
      <c r="AA163" s="59">
        <f t="shared" si="112"/>
        <v>0</v>
      </c>
      <c r="AB163" s="59">
        <f t="shared" si="113"/>
        <v>0</v>
      </c>
      <c r="AC163" s="59">
        <f t="shared" si="114"/>
        <v>0</v>
      </c>
      <c r="AD163" s="166">
        <f t="shared" si="156"/>
        <v>0</v>
      </c>
      <c r="AE163" s="169">
        <f t="shared" si="115"/>
        <v>0</v>
      </c>
      <c r="AF163" s="169">
        <f t="shared" si="116"/>
        <v>0</v>
      </c>
      <c r="AG163" s="169">
        <f t="shared" si="117"/>
        <v>0</v>
      </c>
      <c r="AH163" s="169">
        <f t="shared" si="118"/>
        <v>1</v>
      </c>
      <c r="AI163" s="169">
        <f t="shared" si="119"/>
        <v>0</v>
      </c>
      <c r="AJ163" s="169">
        <f t="shared" si="120"/>
        <v>0</v>
      </c>
      <c r="AK163" s="169">
        <f t="shared" si="121"/>
        <v>0</v>
      </c>
      <c r="AL163" s="169">
        <f t="shared" si="122"/>
        <v>1</v>
      </c>
      <c r="AM163" s="169">
        <f t="shared" si="123"/>
        <v>0</v>
      </c>
      <c r="AN163" s="169">
        <f t="shared" si="124"/>
        <v>0</v>
      </c>
      <c r="AO163" s="169">
        <f t="shared" si="125"/>
        <v>1</v>
      </c>
      <c r="AP163" s="169">
        <f t="shared" si="126"/>
        <v>0</v>
      </c>
      <c r="AQ163" s="169">
        <f t="shared" si="127"/>
        <v>0</v>
      </c>
      <c r="AR163" s="169">
        <f t="shared" si="128"/>
        <v>0</v>
      </c>
      <c r="AS163" s="169">
        <f t="shared" si="129"/>
        <v>0</v>
      </c>
      <c r="AT163" s="169">
        <f t="shared" si="130"/>
        <v>0</v>
      </c>
      <c r="AU163" s="169">
        <f t="shared" si="131"/>
        <v>0</v>
      </c>
      <c r="AV163" s="169">
        <f t="shared" si="132"/>
        <v>1</v>
      </c>
      <c r="AW163" s="169">
        <f t="shared" si="133"/>
        <v>1</v>
      </c>
      <c r="AX163" s="169">
        <f t="shared" si="134"/>
        <v>0</v>
      </c>
      <c r="AY163" s="169">
        <f t="shared" si="135"/>
        <v>1</v>
      </c>
      <c r="AZ163" s="169">
        <f t="shared" si="136"/>
        <v>0</v>
      </c>
      <c r="BA163" s="169">
        <f t="shared" si="137"/>
        <v>0</v>
      </c>
      <c r="BB163" s="169">
        <f t="shared" si="138"/>
        <v>1</v>
      </c>
      <c r="BC163" s="169">
        <f t="shared" si="139"/>
        <v>0</v>
      </c>
      <c r="BD163" s="169">
        <f t="shared" si="140"/>
        <v>1</v>
      </c>
      <c r="BE163" s="169">
        <f t="shared" si="141"/>
        <v>0</v>
      </c>
      <c r="BF163" s="169">
        <f t="shared" si="142"/>
        <v>0</v>
      </c>
      <c r="BG163" s="169">
        <f t="shared" si="143"/>
        <v>0</v>
      </c>
      <c r="BH163" s="169">
        <f t="shared" si="144"/>
        <v>0</v>
      </c>
      <c r="BI163" s="169">
        <f t="shared" si="145"/>
        <v>1</v>
      </c>
      <c r="BJ163" s="169">
        <f t="shared" si="146"/>
        <v>0</v>
      </c>
      <c r="BK163" s="167">
        <f t="shared" si="147"/>
        <v>0</v>
      </c>
      <c r="BL163" s="169">
        <f t="shared" si="148"/>
        <v>0</v>
      </c>
      <c r="BM163" s="169">
        <f t="shared" si="149"/>
        <v>1</v>
      </c>
      <c r="BN163" s="169">
        <f t="shared" si="150"/>
        <v>1</v>
      </c>
      <c r="BO163" s="169">
        <f t="shared" si="151"/>
        <v>0</v>
      </c>
      <c r="BP163" s="36">
        <f t="shared" si="152"/>
        <v>0</v>
      </c>
      <c r="BQ163">
        <f t="shared" si="153"/>
        <v>0</v>
      </c>
      <c r="BR163" s="36">
        <f t="shared" si="154"/>
        <v>1</v>
      </c>
      <c r="BS163" s="36" t="e">
        <f t="shared" si="155"/>
        <v>#N/A</v>
      </c>
    </row>
    <row r="164" spans="1:71">
      <c r="A164" s="59">
        <v>216</v>
      </c>
      <c r="B164" s="59">
        <v>132271</v>
      </c>
      <c r="C164" s="160">
        <v>28303571.308069699</v>
      </c>
      <c r="D164" s="59">
        <v>5557142.75</v>
      </c>
      <c r="E164" s="59">
        <v>5557142.75</v>
      </c>
      <c r="F164" s="59">
        <v>22746428.558069699</v>
      </c>
      <c r="G164" s="59">
        <v>332.14286804199202</v>
      </c>
      <c r="H164" s="59">
        <v>-3331130411.6352</v>
      </c>
      <c r="I164" s="59">
        <v>603</v>
      </c>
      <c r="J164" s="59">
        <v>406</v>
      </c>
      <c r="K164" s="59">
        <v>0</v>
      </c>
      <c r="L164" s="59">
        <v>102</v>
      </c>
      <c r="M164" s="59">
        <v>0</v>
      </c>
      <c r="N164" s="59">
        <v>0</v>
      </c>
      <c r="O164" s="59">
        <v>0</v>
      </c>
      <c r="P164" s="59">
        <v>0</v>
      </c>
      <c r="Q164" s="59">
        <v>0</v>
      </c>
      <c r="R164" s="59">
        <v>2</v>
      </c>
      <c r="S164" s="59">
        <v>0</v>
      </c>
      <c r="T164" s="59">
        <f t="shared" si="105"/>
        <v>0</v>
      </c>
      <c r="U164" s="59">
        <f t="shared" si="106"/>
        <v>0</v>
      </c>
      <c r="V164" s="59">
        <f t="shared" si="107"/>
        <v>1</v>
      </c>
      <c r="W164" s="59">
        <f t="shared" si="108"/>
        <v>1</v>
      </c>
      <c r="X164" s="59">
        <f t="shared" si="109"/>
        <v>0</v>
      </c>
      <c r="Y164" s="59">
        <f t="shared" si="110"/>
        <v>0</v>
      </c>
      <c r="Z164" s="59">
        <f t="shared" si="111"/>
        <v>0</v>
      </c>
      <c r="AA164" s="59">
        <f t="shared" si="112"/>
        <v>0</v>
      </c>
      <c r="AB164" s="59">
        <f t="shared" si="113"/>
        <v>0</v>
      </c>
      <c r="AC164" s="59">
        <f t="shared" si="114"/>
        <v>0</v>
      </c>
      <c r="AD164" s="166">
        <f t="shared" si="156"/>
        <v>0</v>
      </c>
      <c r="AE164" s="169">
        <f t="shared" si="115"/>
        <v>0</v>
      </c>
      <c r="AF164" s="169">
        <f t="shared" si="116"/>
        <v>0</v>
      </c>
      <c r="AG164" s="169">
        <f t="shared" si="117"/>
        <v>0</v>
      </c>
      <c r="AH164" s="169">
        <f t="shared" si="118"/>
        <v>1</v>
      </c>
      <c r="AI164" s="169">
        <f t="shared" si="119"/>
        <v>0</v>
      </c>
      <c r="AJ164" s="169">
        <f t="shared" si="120"/>
        <v>0</v>
      </c>
      <c r="AK164" s="169">
        <f t="shared" si="121"/>
        <v>0</v>
      </c>
      <c r="AL164" s="169">
        <f t="shared" si="122"/>
        <v>1</v>
      </c>
      <c r="AM164" s="169">
        <f t="shared" si="123"/>
        <v>1</v>
      </c>
      <c r="AN164" s="169">
        <f t="shared" si="124"/>
        <v>0</v>
      </c>
      <c r="AO164" s="169">
        <f t="shared" si="125"/>
        <v>1</v>
      </c>
      <c r="AP164" s="169">
        <f t="shared" si="126"/>
        <v>0</v>
      </c>
      <c r="AQ164" s="169">
        <f t="shared" si="127"/>
        <v>1</v>
      </c>
      <c r="AR164" s="169">
        <f t="shared" si="128"/>
        <v>0</v>
      </c>
      <c r="AS164" s="169">
        <f t="shared" si="129"/>
        <v>0</v>
      </c>
      <c r="AT164" s="169">
        <f t="shared" si="130"/>
        <v>0</v>
      </c>
      <c r="AU164" s="169">
        <f t="shared" si="131"/>
        <v>0</v>
      </c>
      <c r="AV164" s="169">
        <f t="shared" si="132"/>
        <v>1</v>
      </c>
      <c r="AW164" s="169">
        <f t="shared" si="133"/>
        <v>0</v>
      </c>
      <c r="AX164" s="169">
        <f t="shared" si="134"/>
        <v>0</v>
      </c>
      <c r="AY164" s="169">
        <f t="shared" si="135"/>
        <v>0</v>
      </c>
      <c r="AZ164" s="169">
        <f t="shared" si="136"/>
        <v>0</v>
      </c>
      <c r="BA164" s="169">
        <f t="shared" si="137"/>
        <v>0</v>
      </c>
      <c r="BB164" s="169">
        <f t="shared" si="138"/>
        <v>1</v>
      </c>
      <c r="BC164" s="169">
        <f t="shared" si="139"/>
        <v>0</v>
      </c>
      <c r="BD164" s="169">
        <f t="shared" si="140"/>
        <v>1</v>
      </c>
      <c r="BE164" s="169">
        <f t="shared" si="141"/>
        <v>0</v>
      </c>
      <c r="BF164" s="169">
        <f t="shared" si="142"/>
        <v>0</v>
      </c>
      <c r="BG164" s="169">
        <f t="shared" si="143"/>
        <v>0</v>
      </c>
      <c r="BH164" s="169">
        <f t="shared" si="144"/>
        <v>0</v>
      </c>
      <c r="BI164" s="169">
        <f t="shared" si="145"/>
        <v>0</v>
      </c>
      <c r="BJ164" s="169">
        <f t="shared" si="146"/>
        <v>0</v>
      </c>
      <c r="BK164" s="167">
        <f t="shared" si="147"/>
        <v>0</v>
      </c>
      <c r="BL164" s="169">
        <f t="shared" si="148"/>
        <v>0</v>
      </c>
      <c r="BM164" s="169">
        <f t="shared" si="149"/>
        <v>1</v>
      </c>
      <c r="BN164" s="169">
        <f t="shared" si="150"/>
        <v>1</v>
      </c>
      <c r="BO164" s="169">
        <f t="shared" si="151"/>
        <v>0</v>
      </c>
      <c r="BP164" s="36">
        <f t="shared" si="152"/>
        <v>0</v>
      </c>
      <c r="BQ164">
        <f t="shared" si="153"/>
        <v>0</v>
      </c>
      <c r="BR164" s="36">
        <f t="shared" si="154"/>
        <v>0</v>
      </c>
      <c r="BS164" t="e">
        <f t="shared" si="155"/>
        <v>#N/A</v>
      </c>
    </row>
    <row r="165" spans="1:71">
      <c r="A165" s="59">
        <v>443</v>
      </c>
      <c r="B165" s="59">
        <v>242471</v>
      </c>
      <c r="C165" s="160">
        <v>28333333.966632701</v>
      </c>
      <c r="D165" s="59">
        <v>18750000.5</v>
      </c>
      <c r="E165" s="59">
        <v>18750000.5</v>
      </c>
      <c r="F165" s="59">
        <v>9583333.4666326996</v>
      </c>
      <c r="G165" s="59">
        <v>566.66668701171898</v>
      </c>
      <c r="H165" s="59">
        <v>-6852415229.5965099</v>
      </c>
      <c r="I165" s="59">
        <v>101</v>
      </c>
      <c r="J165" s="59">
        <v>0</v>
      </c>
      <c r="K165" s="59">
        <v>0</v>
      </c>
      <c r="L165" s="59">
        <v>101</v>
      </c>
      <c r="M165" s="59">
        <v>0</v>
      </c>
      <c r="N165" s="59">
        <v>0</v>
      </c>
      <c r="O165" s="59">
        <v>0</v>
      </c>
      <c r="P165" s="59">
        <v>0</v>
      </c>
      <c r="Q165" s="59">
        <v>0</v>
      </c>
      <c r="R165" s="59">
        <v>2</v>
      </c>
      <c r="S165" s="59">
        <v>0</v>
      </c>
      <c r="T165" s="59">
        <f t="shared" si="105"/>
        <v>0</v>
      </c>
      <c r="U165" s="59">
        <f t="shared" si="106"/>
        <v>0</v>
      </c>
      <c r="V165" s="59">
        <f t="shared" si="107"/>
        <v>0</v>
      </c>
      <c r="W165" s="59">
        <f t="shared" si="108"/>
        <v>0</v>
      </c>
      <c r="X165" s="59">
        <f t="shared" si="109"/>
        <v>0</v>
      </c>
      <c r="Y165" s="59">
        <f t="shared" si="110"/>
        <v>0</v>
      </c>
      <c r="Z165" s="59">
        <f t="shared" si="111"/>
        <v>0</v>
      </c>
      <c r="AA165" s="59">
        <f t="shared" si="112"/>
        <v>0</v>
      </c>
      <c r="AB165" s="59">
        <f t="shared" si="113"/>
        <v>0</v>
      </c>
      <c r="AC165" s="59">
        <f t="shared" si="114"/>
        <v>0</v>
      </c>
      <c r="AD165" s="166">
        <f t="shared" si="156"/>
        <v>2</v>
      </c>
      <c r="AE165" s="169">
        <f t="shared" si="115"/>
        <v>0</v>
      </c>
      <c r="AF165" s="169">
        <f t="shared" si="116"/>
        <v>1</v>
      </c>
      <c r="AG165" s="169">
        <f t="shared" si="117"/>
        <v>0</v>
      </c>
      <c r="AH165" s="169">
        <f t="shared" si="118"/>
        <v>1</v>
      </c>
      <c r="AI165" s="169">
        <f t="shared" si="119"/>
        <v>0</v>
      </c>
      <c r="AJ165" s="169">
        <f t="shared" si="120"/>
        <v>0</v>
      </c>
      <c r="AK165" s="169">
        <f t="shared" si="121"/>
        <v>0</v>
      </c>
      <c r="AL165" s="169">
        <f t="shared" si="122"/>
        <v>1</v>
      </c>
      <c r="AM165" s="169">
        <f t="shared" si="123"/>
        <v>0</v>
      </c>
      <c r="AN165" s="169">
        <f t="shared" si="124"/>
        <v>0</v>
      </c>
      <c r="AO165" s="169">
        <f t="shared" si="125"/>
        <v>1</v>
      </c>
      <c r="AP165" s="169">
        <f t="shared" si="126"/>
        <v>0</v>
      </c>
      <c r="AQ165" s="169">
        <f t="shared" si="127"/>
        <v>0</v>
      </c>
      <c r="AR165" s="169">
        <f t="shared" si="128"/>
        <v>0</v>
      </c>
      <c r="AS165" s="169">
        <f t="shared" si="129"/>
        <v>0</v>
      </c>
      <c r="AT165" s="169">
        <f t="shared" si="130"/>
        <v>0</v>
      </c>
      <c r="AU165" s="169">
        <f t="shared" si="131"/>
        <v>0</v>
      </c>
      <c r="AV165" s="169">
        <f t="shared" si="132"/>
        <v>1</v>
      </c>
      <c r="AW165" s="169">
        <f t="shared" si="133"/>
        <v>0</v>
      </c>
      <c r="AX165" s="169">
        <f t="shared" si="134"/>
        <v>0</v>
      </c>
      <c r="AY165" s="169">
        <f t="shared" si="135"/>
        <v>0</v>
      </c>
      <c r="AZ165" s="169">
        <f t="shared" si="136"/>
        <v>0</v>
      </c>
      <c r="BA165" s="169">
        <f t="shared" si="137"/>
        <v>0</v>
      </c>
      <c r="BB165" s="169">
        <f t="shared" si="138"/>
        <v>1</v>
      </c>
      <c r="BC165" s="169">
        <f t="shared" si="139"/>
        <v>0</v>
      </c>
      <c r="BD165" s="169">
        <f t="shared" si="140"/>
        <v>1</v>
      </c>
      <c r="BE165" s="169">
        <f t="shared" si="141"/>
        <v>0</v>
      </c>
      <c r="BF165" s="169">
        <f t="shared" si="142"/>
        <v>0</v>
      </c>
      <c r="BG165" s="169">
        <f t="shared" si="143"/>
        <v>0</v>
      </c>
      <c r="BH165" s="169">
        <f t="shared" si="144"/>
        <v>0</v>
      </c>
      <c r="BI165" s="169">
        <f t="shared" si="145"/>
        <v>0</v>
      </c>
      <c r="BJ165" s="169">
        <f t="shared" si="146"/>
        <v>0</v>
      </c>
      <c r="BK165" s="167">
        <f t="shared" si="147"/>
        <v>0</v>
      </c>
      <c r="BL165" s="169">
        <f t="shared" si="148"/>
        <v>0</v>
      </c>
      <c r="BM165" s="169">
        <f t="shared" si="149"/>
        <v>1</v>
      </c>
      <c r="BN165" s="169">
        <f t="shared" si="150"/>
        <v>1</v>
      </c>
      <c r="BO165" s="169">
        <f t="shared" si="151"/>
        <v>0</v>
      </c>
      <c r="BP165" s="36">
        <f t="shared" si="152"/>
        <v>1</v>
      </c>
      <c r="BQ165">
        <f t="shared" si="153"/>
        <v>0</v>
      </c>
      <c r="BR165" s="36">
        <f t="shared" si="154"/>
        <v>0</v>
      </c>
      <c r="BS165" t="e">
        <f t="shared" si="155"/>
        <v>#N/A</v>
      </c>
    </row>
    <row r="166" spans="1:71">
      <c r="A166" s="59">
        <v>258</v>
      </c>
      <c r="B166" s="59">
        <v>152312</v>
      </c>
      <c r="C166" s="160">
        <v>28571428.449786399</v>
      </c>
      <c r="D166" s="59">
        <v>2896428.75</v>
      </c>
      <c r="E166" s="59">
        <v>2896428.75</v>
      </c>
      <c r="F166" s="59">
        <v>25674999.699786399</v>
      </c>
      <c r="G166" s="59">
        <v>57.142856597900398</v>
      </c>
      <c r="H166" s="59">
        <v>-3855919169.3375602</v>
      </c>
      <c r="I166" s="59">
        <v>0</v>
      </c>
      <c r="J166" s="59">
        <v>0</v>
      </c>
      <c r="K166" s="59">
        <v>0</v>
      </c>
      <c r="L166" s="59">
        <v>101</v>
      </c>
      <c r="M166" s="59">
        <v>0</v>
      </c>
      <c r="N166" s="59">
        <v>0</v>
      </c>
      <c r="O166" s="59">
        <v>0</v>
      </c>
      <c r="P166" s="59">
        <v>0</v>
      </c>
      <c r="Q166" s="59">
        <v>0</v>
      </c>
      <c r="R166" s="59">
        <v>2</v>
      </c>
      <c r="S166" s="59">
        <v>0</v>
      </c>
      <c r="T166" s="59">
        <f t="shared" si="105"/>
        <v>0</v>
      </c>
      <c r="U166" s="59">
        <f t="shared" si="106"/>
        <v>0</v>
      </c>
      <c r="V166" s="59">
        <f t="shared" si="107"/>
        <v>0</v>
      </c>
      <c r="W166" s="59">
        <f t="shared" si="108"/>
        <v>0</v>
      </c>
      <c r="X166" s="59">
        <f t="shared" si="109"/>
        <v>0</v>
      </c>
      <c r="Y166" s="59">
        <f t="shared" si="110"/>
        <v>0</v>
      </c>
      <c r="Z166" s="59">
        <f t="shared" si="111"/>
        <v>0</v>
      </c>
      <c r="AA166" s="59">
        <f t="shared" si="112"/>
        <v>0</v>
      </c>
      <c r="AB166" s="59">
        <f t="shared" si="113"/>
        <v>0</v>
      </c>
      <c r="AC166" s="59">
        <f t="shared" si="114"/>
        <v>0</v>
      </c>
      <c r="AD166" s="166">
        <f t="shared" si="156"/>
        <v>1</v>
      </c>
      <c r="AE166" s="169">
        <f t="shared" si="115"/>
        <v>1</v>
      </c>
      <c r="AF166" s="169">
        <f t="shared" si="116"/>
        <v>0</v>
      </c>
      <c r="AG166" s="169">
        <f t="shared" si="117"/>
        <v>0</v>
      </c>
      <c r="AH166" s="169">
        <f t="shared" si="118"/>
        <v>1</v>
      </c>
      <c r="AI166" s="169">
        <f t="shared" si="119"/>
        <v>0</v>
      </c>
      <c r="AJ166" s="169">
        <f t="shared" si="120"/>
        <v>0</v>
      </c>
      <c r="AK166" s="169">
        <f t="shared" si="121"/>
        <v>0</v>
      </c>
      <c r="AL166" s="169">
        <f t="shared" si="122"/>
        <v>1</v>
      </c>
      <c r="AM166" s="169">
        <f t="shared" si="123"/>
        <v>0</v>
      </c>
      <c r="AN166" s="169">
        <f t="shared" si="124"/>
        <v>0</v>
      </c>
      <c r="AO166" s="169">
        <f t="shared" si="125"/>
        <v>1</v>
      </c>
      <c r="AP166" s="169">
        <f t="shared" si="126"/>
        <v>0</v>
      </c>
      <c r="AQ166" s="169">
        <f t="shared" si="127"/>
        <v>0</v>
      </c>
      <c r="AR166" s="169">
        <f t="shared" si="128"/>
        <v>0</v>
      </c>
      <c r="AS166" s="169">
        <f t="shared" si="129"/>
        <v>0</v>
      </c>
      <c r="AT166" s="169">
        <f t="shared" si="130"/>
        <v>0</v>
      </c>
      <c r="AU166" s="169">
        <f t="shared" si="131"/>
        <v>0</v>
      </c>
      <c r="AV166" s="169">
        <f t="shared" si="132"/>
        <v>1</v>
      </c>
      <c r="AW166" s="169">
        <f t="shared" si="133"/>
        <v>0</v>
      </c>
      <c r="AX166" s="169">
        <f t="shared" si="134"/>
        <v>0</v>
      </c>
      <c r="AY166" s="169">
        <f t="shared" si="135"/>
        <v>0</v>
      </c>
      <c r="AZ166" s="169">
        <f t="shared" si="136"/>
        <v>0</v>
      </c>
      <c r="BA166" s="169">
        <f t="shared" si="137"/>
        <v>0</v>
      </c>
      <c r="BB166" s="169">
        <f t="shared" si="138"/>
        <v>1</v>
      </c>
      <c r="BC166" s="169">
        <f t="shared" si="139"/>
        <v>0</v>
      </c>
      <c r="BD166" s="169">
        <f t="shared" si="140"/>
        <v>1</v>
      </c>
      <c r="BE166" s="169">
        <f t="shared" si="141"/>
        <v>0</v>
      </c>
      <c r="BF166" s="169">
        <f t="shared" si="142"/>
        <v>0</v>
      </c>
      <c r="BG166" s="169">
        <f t="shared" si="143"/>
        <v>0</v>
      </c>
      <c r="BH166" s="169">
        <f t="shared" si="144"/>
        <v>0</v>
      </c>
      <c r="BI166" s="169">
        <f t="shared" si="145"/>
        <v>0</v>
      </c>
      <c r="BJ166" s="169">
        <f t="shared" si="146"/>
        <v>0</v>
      </c>
      <c r="BK166" s="167">
        <f t="shared" si="147"/>
        <v>0</v>
      </c>
      <c r="BL166" s="169">
        <f t="shared" si="148"/>
        <v>0</v>
      </c>
      <c r="BM166" s="169">
        <f t="shared" si="149"/>
        <v>1</v>
      </c>
      <c r="BN166" s="169">
        <f t="shared" si="150"/>
        <v>1</v>
      </c>
      <c r="BO166" s="169">
        <f t="shared" si="151"/>
        <v>0</v>
      </c>
      <c r="BP166" s="36">
        <f t="shared" si="152"/>
        <v>1</v>
      </c>
      <c r="BQ166">
        <f t="shared" si="153"/>
        <v>0</v>
      </c>
      <c r="BR166" s="36">
        <f t="shared" si="154"/>
        <v>0</v>
      </c>
      <c r="BS166" t="e">
        <f t="shared" si="155"/>
        <v>#N/A</v>
      </c>
    </row>
    <row r="167" spans="1:71">
      <c r="A167" s="59">
        <v>264</v>
      </c>
      <c r="B167" s="59">
        <v>161141</v>
      </c>
      <c r="C167" s="160">
        <v>28571428.449786399</v>
      </c>
      <c r="D167" s="59">
        <v>15571428</v>
      </c>
      <c r="E167" s="59">
        <v>15571428</v>
      </c>
      <c r="F167" s="59">
        <v>13000000.4497864</v>
      </c>
      <c r="G167" s="59">
        <v>239.285720825195</v>
      </c>
      <c r="H167" s="59">
        <v>-3937701311.83707</v>
      </c>
      <c r="I167" s="59">
        <v>0</v>
      </c>
      <c r="J167" s="59">
        <v>0</v>
      </c>
      <c r="K167" s="59">
        <v>0</v>
      </c>
      <c r="L167" s="59">
        <v>405</v>
      </c>
      <c r="M167" s="59">
        <v>0</v>
      </c>
      <c r="N167" s="59">
        <v>0</v>
      </c>
      <c r="O167" s="59">
        <v>0</v>
      </c>
      <c r="P167" s="59">
        <v>0</v>
      </c>
      <c r="Q167" s="59">
        <v>0</v>
      </c>
      <c r="R167" s="59">
        <v>1</v>
      </c>
      <c r="S167" s="59">
        <v>0</v>
      </c>
      <c r="T167" s="59">
        <f t="shared" si="105"/>
        <v>1</v>
      </c>
      <c r="U167" s="59">
        <f t="shared" si="106"/>
        <v>0</v>
      </c>
      <c r="V167" s="59">
        <f t="shared" si="107"/>
        <v>0</v>
      </c>
      <c r="W167" s="59">
        <f t="shared" si="108"/>
        <v>0</v>
      </c>
      <c r="X167" s="59">
        <f t="shared" si="109"/>
        <v>0</v>
      </c>
      <c r="Y167" s="59">
        <f t="shared" si="110"/>
        <v>0</v>
      </c>
      <c r="Z167" s="59">
        <f t="shared" si="111"/>
        <v>0</v>
      </c>
      <c r="AA167" s="59">
        <f t="shared" si="112"/>
        <v>0</v>
      </c>
      <c r="AB167" s="59">
        <f t="shared" si="113"/>
        <v>0</v>
      </c>
      <c r="AC167" s="59">
        <f t="shared" si="114"/>
        <v>0</v>
      </c>
      <c r="AD167" s="166">
        <f t="shared" si="156"/>
        <v>0</v>
      </c>
      <c r="AE167" s="169">
        <f t="shared" si="115"/>
        <v>0</v>
      </c>
      <c r="AF167" s="169">
        <f t="shared" si="116"/>
        <v>0</v>
      </c>
      <c r="AG167" s="169">
        <f t="shared" si="117"/>
        <v>0</v>
      </c>
      <c r="AH167" s="169">
        <f t="shared" si="118"/>
        <v>1</v>
      </c>
      <c r="AI167" s="169">
        <f t="shared" si="119"/>
        <v>0</v>
      </c>
      <c r="AJ167" s="169">
        <f t="shared" si="120"/>
        <v>0</v>
      </c>
      <c r="AK167" s="169">
        <f t="shared" si="121"/>
        <v>0</v>
      </c>
      <c r="AL167" s="169">
        <f t="shared" si="122"/>
        <v>1</v>
      </c>
      <c r="AM167" s="169">
        <f t="shared" si="123"/>
        <v>0</v>
      </c>
      <c r="AN167" s="169">
        <f t="shared" si="124"/>
        <v>0</v>
      </c>
      <c r="AO167" s="169">
        <f t="shared" si="125"/>
        <v>1</v>
      </c>
      <c r="AP167" s="169">
        <f t="shared" si="126"/>
        <v>0</v>
      </c>
      <c r="AQ167" s="169">
        <f t="shared" si="127"/>
        <v>0</v>
      </c>
      <c r="AR167" s="169">
        <f t="shared" si="128"/>
        <v>0</v>
      </c>
      <c r="AS167" s="169">
        <f t="shared" si="129"/>
        <v>0</v>
      </c>
      <c r="AT167" s="169">
        <f t="shared" si="130"/>
        <v>0</v>
      </c>
      <c r="AU167" s="169">
        <f t="shared" si="131"/>
        <v>0</v>
      </c>
      <c r="AV167" s="169">
        <f t="shared" si="132"/>
        <v>1</v>
      </c>
      <c r="AW167" s="169">
        <f t="shared" si="133"/>
        <v>1</v>
      </c>
      <c r="AX167" s="169">
        <f t="shared" si="134"/>
        <v>0</v>
      </c>
      <c r="AY167" s="169">
        <f t="shared" si="135"/>
        <v>1</v>
      </c>
      <c r="AZ167" s="169">
        <f t="shared" si="136"/>
        <v>0</v>
      </c>
      <c r="BA167" s="169">
        <f t="shared" si="137"/>
        <v>0</v>
      </c>
      <c r="BB167" s="169">
        <f t="shared" si="138"/>
        <v>1</v>
      </c>
      <c r="BC167" s="169">
        <f t="shared" si="139"/>
        <v>0</v>
      </c>
      <c r="BD167" s="169">
        <f t="shared" si="140"/>
        <v>1</v>
      </c>
      <c r="BE167" s="169">
        <f t="shared" si="141"/>
        <v>0</v>
      </c>
      <c r="BF167" s="169">
        <f t="shared" si="142"/>
        <v>0</v>
      </c>
      <c r="BG167" s="169">
        <f t="shared" si="143"/>
        <v>0</v>
      </c>
      <c r="BH167" s="169">
        <f t="shared" si="144"/>
        <v>0</v>
      </c>
      <c r="BI167" s="169">
        <f t="shared" si="145"/>
        <v>1</v>
      </c>
      <c r="BJ167" s="169">
        <f t="shared" si="146"/>
        <v>0</v>
      </c>
      <c r="BK167" s="167">
        <f t="shared" si="147"/>
        <v>0</v>
      </c>
      <c r="BL167" s="169">
        <f t="shared" si="148"/>
        <v>1</v>
      </c>
      <c r="BM167" s="169">
        <f t="shared" si="149"/>
        <v>0</v>
      </c>
      <c r="BN167" s="169">
        <f t="shared" si="150"/>
        <v>1</v>
      </c>
      <c r="BO167" s="169">
        <f t="shared" si="151"/>
        <v>0</v>
      </c>
      <c r="BP167" s="36">
        <f t="shared" si="152"/>
        <v>0</v>
      </c>
      <c r="BQ167">
        <f t="shared" si="153"/>
        <v>0</v>
      </c>
      <c r="BR167" s="36">
        <f t="shared" si="154"/>
        <v>1</v>
      </c>
      <c r="BS167" s="36" t="e">
        <f t="shared" si="155"/>
        <v>#N/A</v>
      </c>
    </row>
    <row r="168" spans="1:71">
      <c r="A168" s="59">
        <v>349</v>
      </c>
      <c r="B168" s="59">
        <v>211492</v>
      </c>
      <c r="C168" s="160">
        <v>28571428.449786399</v>
      </c>
      <c r="D168" s="59">
        <v>8500000</v>
      </c>
      <c r="E168" s="59">
        <v>8500000</v>
      </c>
      <c r="F168" s="59">
        <v>20071428.449786399</v>
      </c>
      <c r="G168" s="59">
        <v>0</v>
      </c>
      <c r="H168" s="59">
        <v>-4850545355.9535398</v>
      </c>
      <c r="I168" s="59">
        <v>0</v>
      </c>
      <c r="J168" s="59">
        <v>0</v>
      </c>
      <c r="K168" s="59">
        <v>0</v>
      </c>
      <c r="L168" s="59">
        <v>101</v>
      </c>
      <c r="M168" s="59">
        <v>0</v>
      </c>
      <c r="N168" s="59">
        <v>0</v>
      </c>
      <c r="O168" s="59">
        <v>0</v>
      </c>
      <c r="P168" s="59">
        <v>0</v>
      </c>
      <c r="Q168" s="59">
        <v>0</v>
      </c>
      <c r="R168" s="59">
        <v>1</v>
      </c>
      <c r="S168" s="59">
        <v>0</v>
      </c>
      <c r="T168" s="59">
        <f t="shared" si="105"/>
        <v>0</v>
      </c>
      <c r="U168" s="59">
        <f t="shared" si="106"/>
        <v>0</v>
      </c>
      <c r="V168" s="59">
        <f t="shared" si="107"/>
        <v>0</v>
      </c>
      <c r="W168" s="59">
        <f t="shared" si="108"/>
        <v>0</v>
      </c>
      <c r="X168" s="59">
        <f t="shared" si="109"/>
        <v>0</v>
      </c>
      <c r="Y168" s="59">
        <f t="shared" si="110"/>
        <v>0</v>
      </c>
      <c r="Z168" s="59">
        <f t="shared" si="111"/>
        <v>0</v>
      </c>
      <c r="AA168" s="59">
        <f t="shared" si="112"/>
        <v>0</v>
      </c>
      <c r="AB168" s="59">
        <f t="shared" si="113"/>
        <v>0</v>
      </c>
      <c r="AC168" s="59">
        <f t="shared" si="114"/>
        <v>0</v>
      </c>
      <c r="AD168" s="166">
        <f t="shared" si="156"/>
        <v>1</v>
      </c>
      <c r="AE168" s="169">
        <f t="shared" si="115"/>
        <v>1</v>
      </c>
      <c r="AF168" s="169">
        <f t="shared" si="116"/>
        <v>0</v>
      </c>
      <c r="AG168" s="169">
        <f t="shared" si="117"/>
        <v>0</v>
      </c>
      <c r="AH168" s="169">
        <f t="shared" si="118"/>
        <v>1</v>
      </c>
      <c r="AI168" s="169">
        <f t="shared" si="119"/>
        <v>0</v>
      </c>
      <c r="AJ168" s="169">
        <f t="shared" si="120"/>
        <v>0</v>
      </c>
      <c r="AK168" s="169">
        <f t="shared" si="121"/>
        <v>0</v>
      </c>
      <c r="AL168" s="169">
        <f t="shared" si="122"/>
        <v>1</v>
      </c>
      <c r="AM168" s="169">
        <f t="shared" si="123"/>
        <v>0</v>
      </c>
      <c r="AN168" s="169">
        <f t="shared" si="124"/>
        <v>0</v>
      </c>
      <c r="AO168" s="169">
        <f t="shared" si="125"/>
        <v>1</v>
      </c>
      <c r="AP168" s="169">
        <f t="shared" si="126"/>
        <v>0</v>
      </c>
      <c r="AQ168" s="169">
        <f t="shared" si="127"/>
        <v>0</v>
      </c>
      <c r="AR168" s="169">
        <f t="shared" si="128"/>
        <v>0</v>
      </c>
      <c r="AS168" s="169">
        <f t="shared" si="129"/>
        <v>0</v>
      </c>
      <c r="AT168" s="169">
        <f t="shared" si="130"/>
        <v>0</v>
      </c>
      <c r="AU168" s="169">
        <f t="shared" si="131"/>
        <v>0</v>
      </c>
      <c r="AV168" s="169">
        <f t="shared" si="132"/>
        <v>1</v>
      </c>
      <c r="AW168" s="169">
        <f t="shared" si="133"/>
        <v>0</v>
      </c>
      <c r="AX168" s="169">
        <f t="shared" si="134"/>
        <v>0</v>
      </c>
      <c r="AY168" s="169">
        <f t="shared" si="135"/>
        <v>0</v>
      </c>
      <c r="AZ168" s="169">
        <f t="shared" si="136"/>
        <v>0</v>
      </c>
      <c r="BA168" s="169">
        <f t="shared" si="137"/>
        <v>0</v>
      </c>
      <c r="BB168" s="169">
        <f t="shared" si="138"/>
        <v>1</v>
      </c>
      <c r="BC168" s="169">
        <f t="shared" si="139"/>
        <v>0</v>
      </c>
      <c r="BD168" s="169">
        <f t="shared" si="140"/>
        <v>1</v>
      </c>
      <c r="BE168" s="169">
        <f t="shared" si="141"/>
        <v>0</v>
      </c>
      <c r="BF168" s="169">
        <f t="shared" si="142"/>
        <v>0</v>
      </c>
      <c r="BG168" s="169">
        <f t="shared" si="143"/>
        <v>0</v>
      </c>
      <c r="BH168" s="169">
        <f t="shared" si="144"/>
        <v>0</v>
      </c>
      <c r="BI168" s="169">
        <f t="shared" si="145"/>
        <v>0</v>
      </c>
      <c r="BJ168" s="169">
        <f t="shared" si="146"/>
        <v>0</v>
      </c>
      <c r="BK168" s="167">
        <f t="shared" si="147"/>
        <v>0</v>
      </c>
      <c r="BL168" s="169">
        <f t="shared" si="148"/>
        <v>1</v>
      </c>
      <c r="BM168" s="169">
        <f t="shared" si="149"/>
        <v>0</v>
      </c>
      <c r="BN168" s="169">
        <f t="shared" si="150"/>
        <v>1</v>
      </c>
      <c r="BO168" s="169">
        <f t="shared" si="151"/>
        <v>0</v>
      </c>
      <c r="BP168" s="36">
        <f t="shared" si="152"/>
        <v>1</v>
      </c>
      <c r="BQ168">
        <f t="shared" si="153"/>
        <v>0</v>
      </c>
      <c r="BR168" s="36">
        <f t="shared" si="154"/>
        <v>0</v>
      </c>
      <c r="BS168" t="e">
        <f t="shared" si="155"/>
        <v>#N/A</v>
      </c>
    </row>
    <row r="169" spans="1:71">
      <c r="A169" s="59">
        <v>247</v>
      </c>
      <c r="B169" s="59">
        <v>152121</v>
      </c>
      <c r="C169" s="160">
        <v>28769840.8071131</v>
      </c>
      <c r="D169" s="59">
        <v>7753968.25</v>
      </c>
      <c r="E169" s="59">
        <v>7753968.25</v>
      </c>
      <c r="F169" s="59">
        <v>21015872.5571131</v>
      </c>
      <c r="G169" s="59">
        <v>0</v>
      </c>
      <c r="H169" s="59">
        <v>-3835752804.7276001</v>
      </c>
      <c r="I169" s="59">
        <v>0</v>
      </c>
      <c r="J169" s="59">
        <v>0</v>
      </c>
      <c r="K169" s="59">
        <v>0</v>
      </c>
      <c r="L169" s="59">
        <v>101</v>
      </c>
      <c r="M169" s="59">
        <v>0</v>
      </c>
      <c r="N169" s="59">
        <v>0</v>
      </c>
      <c r="O169" s="59">
        <v>0</v>
      </c>
      <c r="P169" s="59">
        <v>0</v>
      </c>
      <c r="Q169" s="59">
        <v>0</v>
      </c>
      <c r="R169" s="59">
        <v>2</v>
      </c>
      <c r="S169" s="59">
        <v>1</v>
      </c>
      <c r="T169" s="59">
        <f t="shared" si="105"/>
        <v>0</v>
      </c>
      <c r="U169" s="59">
        <f t="shared" si="106"/>
        <v>0</v>
      </c>
      <c r="V169" s="59">
        <f t="shared" si="107"/>
        <v>0</v>
      </c>
      <c r="W169" s="59">
        <f t="shared" si="108"/>
        <v>0</v>
      </c>
      <c r="X169" s="59">
        <f t="shared" si="109"/>
        <v>0</v>
      </c>
      <c r="Y169" s="59">
        <f t="shared" si="110"/>
        <v>0</v>
      </c>
      <c r="Z169" s="59">
        <f t="shared" si="111"/>
        <v>0</v>
      </c>
      <c r="AA169" s="59">
        <f t="shared" si="112"/>
        <v>0</v>
      </c>
      <c r="AB169" s="59">
        <f t="shared" si="113"/>
        <v>0</v>
      </c>
      <c r="AC169" s="59">
        <f t="shared" si="114"/>
        <v>0</v>
      </c>
      <c r="AD169" s="166">
        <f t="shared" si="156"/>
        <v>1</v>
      </c>
      <c r="AE169" s="169">
        <f t="shared" si="115"/>
        <v>1</v>
      </c>
      <c r="AF169" s="169">
        <f t="shared" si="116"/>
        <v>0</v>
      </c>
      <c r="AG169" s="169">
        <f t="shared" si="117"/>
        <v>0</v>
      </c>
      <c r="AH169" s="169">
        <f t="shared" si="118"/>
        <v>1</v>
      </c>
      <c r="AI169" s="169">
        <f t="shared" si="119"/>
        <v>0</v>
      </c>
      <c r="AJ169" s="169">
        <f t="shared" si="120"/>
        <v>0</v>
      </c>
      <c r="AK169" s="169">
        <f t="shared" si="121"/>
        <v>0</v>
      </c>
      <c r="AL169" s="169">
        <f t="shared" si="122"/>
        <v>1</v>
      </c>
      <c r="AM169" s="169">
        <f t="shared" si="123"/>
        <v>0</v>
      </c>
      <c r="AN169" s="169">
        <f t="shared" si="124"/>
        <v>0</v>
      </c>
      <c r="AO169" s="169">
        <f t="shared" si="125"/>
        <v>1</v>
      </c>
      <c r="AP169" s="169">
        <f t="shared" si="126"/>
        <v>0</v>
      </c>
      <c r="AQ169" s="169">
        <f t="shared" si="127"/>
        <v>0</v>
      </c>
      <c r="AR169" s="169">
        <f t="shared" si="128"/>
        <v>0</v>
      </c>
      <c r="AS169" s="169">
        <f t="shared" si="129"/>
        <v>0</v>
      </c>
      <c r="AT169" s="169">
        <f t="shared" si="130"/>
        <v>0</v>
      </c>
      <c r="AU169" s="169">
        <f t="shared" si="131"/>
        <v>0</v>
      </c>
      <c r="AV169" s="169">
        <f t="shared" si="132"/>
        <v>1</v>
      </c>
      <c r="AW169" s="169">
        <f t="shared" si="133"/>
        <v>0</v>
      </c>
      <c r="AX169" s="169">
        <f t="shared" si="134"/>
        <v>0</v>
      </c>
      <c r="AY169" s="169">
        <f t="shared" si="135"/>
        <v>0</v>
      </c>
      <c r="AZ169" s="169">
        <f t="shared" si="136"/>
        <v>0</v>
      </c>
      <c r="BA169" s="169">
        <f t="shared" si="137"/>
        <v>0</v>
      </c>
      <c r="BB169" s="169">
        <f t="shared" si="138"/>
        <v>1</v>
      </c>
      <c r="BC169" s="169">
        <f t="shared" si="139"/>
        <v>0</v>
      </c>
      <c r="BD169" s="169">
        <f t="shared" si="140"/>
        <v>1</v>
      </c>
      <c r="BE169" s="169">
        <f t="shared" si="141"/>
        <v>0</v>
      </c>
      <c r="BF169" s="169">
        <f t="shared" si="142"/>
        <v>0</v>
      </c>
      <c r="BG169" s="169">
        <f t="shared" si="143"/>
        <v>0</v>
      </c>
      <c r="BH169" s="169">
        <f t="shared" si="144"/>
        <v>0</v>
      </c>
      <c r="BI169" s="169">
        <f t="shared" si="145"/>
        <v>0</v>
      </c>
      <c r="BJ169" s="169">
        <f t="shared" si="146"/>
        <v>0</v>
      </c>
      <c r="BK169" s="167">
        <f t="shared" si="147"/>
        <v>0</v>
      </c>
      <c r="BL169" s="169">
        <f t="shared" si="148"/>
        <v>0</v>
      </c>
      <c r="BM169" s="169">
        <f t="shared" si="149"/>
        <v>1</v>
      </c>
      <c r="BN169" s="169">
        <f t="shared" si="150"/>
        <v>0</v>
      </c>
      <c r="BO169" s="169">
        <f t="shared" si="151"/>
        <v>1</v>
      </c>
      <c r="BP169" s="36">
        <f t="shared" si="152"/>
        <v>1</v>
      </c>
      <c r="BQ169">
        <f t="shared" si="153"/>
        <v>0</v>
      </c>
      <c r="BR169" s="36">
        <f t="shared" si="154"/>
        <v>0</v>
      </c>
      <c r="BS169" t="e">
        <f t="shared" si="155"/>
        <v>#N/A</v>
      </c>
    </row>
    <row r="170" spans="1:71">
      <c r="A170" s="59">
        <v>374</v>
      </c>
      <c r="B170" s="59">
        <v>221201</v>
      </c>
      <c r="C170" s="160">
        <v>28799999.570846599</v>
      </c>
      <c r="D170" s="59">
        <v>15300000</v>
      </c>
      <c r="E170" s="59">
        <v>15300000</v>
      </c>
      <c r="F170" s="59">
        <v>13499999.5708466</v>
      </c>
      <c r="G170" s="59">
        <v>0</v>
      </c>
      <c r="H170" s="59">
        <v>-5616933649.9142599</v>
      </c>
      <c r="I170" s="59">
        <v>0</v>
      </c>
      <c r="J170" s="59">
        <v>0</v>
      </c>
      <c r="K170" s="59">
        <v>0</v>
      </c>
      <c r="L170" s="59">
        <v>102</v>
      </c>
      <c r="M170" s="59">
        <v>0</v>
      </c>
      <c r="N170" s="59">
        <v>0</v>
      </c>
      <c r="O170" s="59">
        <v>0</v>
      </c>
      <c r="P170" s="59">
        <v>0</v>
      </c>
      <c r="Q170" s="59">
        <v>0</v>
      </c>
      <c r="R170" s="59">
        <v>2</v>
      </c>
      <c r="S170" s="59">
        <v>0</v>
      </c>
      <c r="T170" s="59">
        <f t="shared" si="105"/>
        <v>0</v>
      </c>
      <c r="U170" s="59">
        <f t="shared" si="106"/>
        <v>0</v>
      </c>
      <c r="V170" s="59">
        <f t="shared" si="107"/>
        <v>1</v>
      </c>
      <c r="W170" s="59">
        <f t="shared" si="108"/>
        <v>0</v>
      </c>
      <c r="X170" s="59">
        <f t="shared" si="109"/>
        <v>0</v>
      </c>
      <c r="Y170" s="59">
        <f t="shared" si="110"/>
        <v>0</v>
      </c>
      <c r="Z170" s="59">
        <f t="shared" si="111"/>
        <v>0</v>
      </c>
      <c r="AA170" s="59">
        <f t="shared" si="112"/>
        <v>0</v>
      </c>
      <c r="AB170" s="59">
        <f t="shared" si="113"/>
        <v>0</v>
      </c>
      <c r="AC170" s="59">
        <f t="shared" si="114"/>
        <v>0</v>
      </c>
      <c r="AD170" s="166">
        <f t="shared" si="156"/>
        <v>0</v>
      </c>
      <c r="AE170" s="169">
        <f t="shared" si="115"/>
        <v>0</v>
      </c>
      <c r="AF170" s="169">
        <f t="shared" si="116"/>
        <v>0</v>
      </c>
      <c r="AG170" s="169">
        <f t="shared" si="117"/>
        <v>0</v>
      </c>
      <c r="AH170" s="169">
        <f t="shared" si="118"/>
        <v>1</v>
      </c>
      <c r="AI170" s="169">
        <f t="shared" si="119"/>
        <v>0</v>
      </c>
      <c r="AJ170" s="169">
        <f t="shared" si="120"/>
        <v>0</v>
      </c>
      <c r="AK170" s="169">
        <f t="shared" si="121"/>
        <v>0</v>
      </c>
      <c r="AL170" s="169">
        <f t="shared" si="122"/>
        <v>1</v>
      </c>
      <c r="AM170" s="169">
        <f t="shared" si="123"/>
        <v>1</v>
      </c>
      <c r="AN170" s="169">
        <f t="shared" si="124"/>
        <v>0</v>
      </c>
      <c r="AO170" s="169">
        <f t="shared" si="125"/>
        <v>1</v>
      </c>
      <c r="AP170" s="169">
        <f t="shared" si="126"/>
        <v>0</v>
      </c>
      <c r="AQ170" s="169">
        <f t="shared" si="127"/>
        <v>1</v>
      </c>
      <c r="AR170" s="169">
        <f t="shared" si="128"/>
        <v>0</v>
      </c>
      <c r="AS170" s="169">
        <f t="shared" si="129"/>
        <v>0</v>
      </c>
      <c r="AT170" s="169">
        <f t="shared" si="130"/>
        <v>0</v>
      </c>
      <c r="AU170" s="169">
        <f t="shared" si="131"/>
        <v>0</v>
      </c>
      <c r="AV170" s="169">
        <f t="shared" si="132"/>
        <v>1</v>
      </c>
      <c r="AW170" s="169">
        <f t="shared" si="133"/>
        <v>0</v>
      </c>
      <c r="AX170" s="169">
        <f t="shared" si="134"/>
        <v>0</v>
      </c>
      <c r="AY170" s="169">
        <f t="shared" si="135"/>
        <v>0</v>
      </c>
      <c r="AZ170" s="169">
        <f t="shared" si="136"/>
        <v>0</v>
      </c>
      <c r="BA170" s="169">
        <f t="shared" si="137"/>
        <v>0</v>
      </c>
      <c r="BB170" s="169">
        <f t="shared" si="138"/>
        <v>1</v>
      </c>
      <c r="BC170" s="169">
        <f t="shared" si="139"/>
        <v>0</v>
      </c>
      <c r="BD170" s="169">
        <f t="shared" si="140"/>
        <v>1</v>
      </c>
      <c r="BE170" s="169">
        <f t="shared" si="141"/>
        <v>0</v>
      </c>
      <c r="BF170" s="169">
        <f t="shared" si="142"/>
        <v>0</v>
      </c>
      <c r="BG170" s="169">
        <f t="shared" si="143"/>
        <v>0</v>
      </c>
      <c r="BH170" s="169">
        <f t="shared" si="144"/>
        <v>0</v>
      </c>
      <c r="BI170" s="169">
        <f t="shared" si="145"/>
        <v>0</v>
      </c>
      <c r="BJ170" s="169">
        <f t="shared" si="146"/>
        <v>0</v>
      </c>
      <c r="BK170" s="167">
        <f t="shared" si="147"/>
        <v>0</v>
      </c>
      <c r="BL170" s="169">
        <f t="shared" si="148"/>
        <v>0</v>
      </c>
      <c r="BM170" s="169">
        <f t="shared" si="149"/>
        <v>1</v>
      </c>
      <c r="BN170" s="169">
        <f t="shared" si="150"/>
        <v>1</v>
      </c>
      <c r="BO170" s="169">
        <f t="shared" si="151"/>
        <v>0</v>
      </c>
      <c r="BP170" s="36">
        <f t="shared" si="152"/>
        <v>0</v>
      </c>
      <c r="BQ170">
        <f t="shared" si="153"/>
        <v>0</v>
      </c>
      <c r="BR170" s="36">
        <f t="shared" si="154"/>
        <v>0</v>
      </c>
      <c r="BS170" t="e">
        <f t="shared" si="155"/>
        <v>#N/A</v>
      </c>
    </row>
    <row r="171" spans="1:71">
      <c r="A171" s="59">
        <v>160</v>
      </c>
      <c r="B171" s="59">
        <v>121271</v>
      </c>
      <c r="C171" s="160">
        <v>28857143.758105598</v>
      </c>
      <c r="D171" s="59">
        <v>28333333.25</v>
      </c>
      <c r="E171" s="59">
        <v>31190476.25</v>
      </c>
      <c r="F171" s="59">
        <v>-2333332.49189439</v>
      </c>
      <c r="G171" s="59">
        <v>190.476203918457</v>
      </c>
      <c r="H171" s="59">
        <v>-2400250495.2178202</v>
      </c>
      <c r="I171" s="59">
        <v>0</v>
      </c>
      <c r="J171" s="59">
        <v>0</v>
      </c>
      <c r="K171" s="59">
        <v>0</v>
      </c>
      <c r="L171" s="59">
        <v>101</v>
      </c>
      <c r="M171" s="59">
        <v>0</v>
      </c>
      <c r="N171" s="59">
        <v>0</v>
      </c>
      <c r="O171" s="59">
        <v>101</v>
      </c>
      <c r="P171" s="59">
        <v>0</v>
      </c>
      <c r="Q171" s="59">
        <v>0</v>
      </c>
      <c r="R171" s="59">
        <v>2</v>
      </c>
      <c r="S171" s="59">
        <v>0</v>
      </c>
      <c r="T171" s="59">
        <f t="shared" si="105"/>
        <v>0</v>
      </c>
      <c r="U171" s="59">
        <f t="shared" si="106"/>
        <v>0</v>
      </c>
      <c r="V171" s="59">
        <f t="shared" si="107"/>
        <v>0</v>
      </c>
      <c r="W171" s="59">
        <f t="shared" si="108"/>
        <v>0</v>
      </c>
      <c r="X171" s="59">
        <f t="shared" si="109"/>
        <v>0</v>
      </c>
      <c r="Y171" s="59">
        <f t="shared" si="110"/>
        <v>0</v>
      </c>
      <c r="Z171" s="59">
        <f t="shared" si="111"/>
        <v>0</v>
      </c>
      <c r="AA171" s="59">
        <f t="shared" si="112"/>
        <v>0</v>
      </c>
      <c r="AB171" s="59">
        <f t="shared" si="113"/>
        <v>0</v>
      </c>
      <c r="AC171" s="59">
        <f t="shared" si="114"/>
        <v>0</v>
      </c>
      <c r="AD171" s="166">
        <f t="shared" si="156"/>
        <v>2</v>
      </c>
      <c r="AE171" s="169">
        <f t="shared" si="115"/>
        <v>0</v>
      </c>
      <c r="AF171" s="169">
        <f t="shared" si="116"/>
        <v>1</v>
      </c>
      <c r="AG171" s="169">
        <f t="shared" si="117"/>
        <v>0</v>
      </c>
      <c r="AH171" s="169">
        <f t="shared" si="118"/>
        <v>1</v>
      </c>
      <c r="AI171" s="169">
        <f t="shared" si="119"/>
        <v>0</v>
      </c>
      <c r="AJ171" s="169">
        <f t="shared" si="120"/>
        <v>0</v>
      </c>
      <c r="AK171" s="169">
        <f t="shared" si="121"/>
        <v>0</v>
      </c>
      <c r="AL171" s="169">
        <f t="shared" si="122"/>
        <v>1</v>
      </c>
      <c r="AM171" s="169">
        <f t="shared" si="123"/>
        <v>0</v>
      </c>
      <c r="AN171" s="169">
        <f t="shared" si="124"/>
        <v>0</v>
      </c>
      <c r="AO171" s="169">
        <f t="shared" si="125"/>
        <v>1</v>
      </c>
      <c r="AP171" s="169">
        <f t="shared" si="126"/>
        <v>0</v>
      </c>
      <c r="AQ171" s="169">
        <f t="shared" si="127"/>
        <v>0</v>
      </c>
      <c r="AR171" s="169">
        <f t="shared" si="128"/>
        <v>0</v>
      </c>
      <c r="AS171" s="169">
        <f t="shared" si="129"/>
        <v>0</v>
      </c>
      <c r="AT171" s="169">
        <f t="shared" si="130"/>
        <v>0</v>
      </c>
      <c r="AU171" s="169">
        <f t="shared" si="131"/>
        <v>0</v>
      </c>
      <c r="AV171" s="169">
        <f t="shared" si="132"/>
        <v>1</v>
      </c>
      <c r="AW171" s="169">
        <f t="shared" si="133"/>
        <v>0</v>
      </c>
      <c r="AX171" s="169">
        <f t="shared" si="134"/>
        <v>0</v>
      </c>
      <c r="AY171" s="169">
        <f t="shared" si="135"/>
        <v>0</v>
      </c>
      <c r="AZ171" s="169">
        <f t="shared" si="136"/>
        <v>0</v>
      </c>
      <c r="BA171" s="169">
        <f t="shared" si="137"/>
        <v>0</v>
      </c>
      <c r="BB171" s="169">
        <f t="shared" si="138"/>
        <v>1</v>
      </c>
      <c r="BC171" s="169">
        <f t="shared" si="139"/>
        <v>0</v>
      </c>
      <c r="BD171" s="169">
        <f t="shared" si="140"/>
        <v>1</v>
      </c>
      <c r="BE171" s="169">
        <f t="shared" si="141"/>
        <v>0</v>
      </c>
      <c r="BF171" s="169">
        <f t="shared" si="142"/>
        <v>0</v>
      </c>
      <c r="BG171" s="169">
        <f t="shared" si="143"/>
        <v>0</v>
      </c>
      <c r="BH171" s="169">
        <f t="shared" si="144"/>
        <v>0</v>
      </c>
      <c r="BI171" s="169">
        <f t="shared" si="145"/>
        <v>0</v>
      </c>
      <c r="BJ171" s="169">
        <f t="shared" si="146"/>
        <v>0</v>
      </c>
      <c r="BK171" s="167">
        <f t="shared" si="147"/>
        <v>0</v>
      </c>
      <c r="BL171" s="169">
        <f t="shared" si="148"/>
        <v>0</v>
      </c>
      <c r="BM171" s="169">
        <f t="shared" si="149"/>
        <v>1</v>
      </c>
      <c r="BN171" s="169">
        <f t="shared" si="150"/>
        <v>1</v>
      </c>
      <c r="BO171" s="169">
        <f t="shared" si="151"/>
        <v>0</v>
      </c>
      <c r="BP171" s="36">
        <f t="shared" si="152"/>
        <v>1</v>
      </c>
      <c r="BQ171">
        <f t="shared" si="153"/>
        <v>0</v>
      </c>
      <c r="BR171" s="36">
        <f t="shared" si="154"/>
        <v>0</v>
      </c>
      <c r="BS171" t="e">
        <f t="shared" si="155"/>
        <v>#N/A</v>
      </c>
    </row>
    <row r="172" spans="1:71">
      <c r="A172" s="59">
        <v>225</v>
      </c>
      <c r="B172" s="59">
        <v>141293</v>
      </c>
      <c r="C172" s="160">
        <v>28999999.876533199</v>
      </c>
      <c r="D172" s="59">
        <v>2521428.5</v>
      </c>
      <c r="E172" s="59">
        <v>2521428.5</v>
      </c>
      <c r="F172" s="59">
        <v>26478571.376533199</v>
      </c>
      <c r="G172" s="59">
        <v>71.428573608398395</v>
      </c>
      <c r="H172" s="59">
        <v>-3634598266.7568002</v>
      </c>
      <c r="I172" s="59">
        <v>0</v>
      </c>
      <c r="J172" s="59">
        <v>0</v>
      </c>
      <c r="K172" s="59">
        <v>0</v>
      </c>
      <c r="L172" s="59">
        <v>101</v>
      </c>
      <c r="M172" s="59">
        <v>0</v>
      </c>
      <c r="N172" s="59">
        <v>0</v>
      </c>
      <c r="O172" s="59">
        <v>0</v>
      </c>
      <c r="P172" s="59">
        <v>0</v>
      </c>
      <c r="Q172" s="59">
        <v>0</v>
      </c>
      <c r="R172" s="59">
        <v>2</v>
      </c>
      <c r="S172" s="59">
        <v>1</v>
      </c>
      <c r="T172" s="59">
        <f t="shared" si="105"/>
        <v>0</v>
      </c>
      <c r="U172" s="59">
        <f t="shared" si="106"/>
        <v>0</v>
      </c>
      <c r="V172" s="59">
        <f t="shared" si="107"/>
        <v>0</v>
      </c>
      <c r="W172" s="59">
        <f t="shared" si="108"/>
        <v>0</v>
      </c>
      <c r="X172" s="59">
        <f t="shared" si="109"/>
        <v>0</v>
      </c>
      <c r="Y172" s="59">
        <f t="shared" si="110"/>
        <v>0</v>
      </c>
      <c r="Z172" s="59">
        <f t="shared" si="111"/>
        <v>0</v>
      </c>
      <c r="AA172" s="59">
        <f t="shared" si="112"/>
        <v>0</v>
      </c>
      <c r="AB172" s="59">
        <f t="shared" si="113"/>
        <v>0</v>
      </c>
      <c r="AC172" s="59">
        <f t="shared" si="114"/>
        <v>0</v>
      </c>
      <c r="AD172" s="166">
        <f t="shared" si="156"/>
        <v>1</v>
      </c>
      <c r="AE172" s="169">
        <f t="shared" si="115"/>
        <v>1</v>
      </c>
      <c r="AF172" s="169">
        <f t="shared" si="116"/>
        <v>0</v>
      </c>
      <c r="AG172" s="169">
        <f t="shared" si="117"/>
        <v>0</v>
      </c>
      <c r="AH172" s="169">
        <f t="shared" si="118"/>
        <v>1</v>
      </c>
      <c r="AI172" s="169">
        <f t="shared" si="119"/>
        <v>0</v>
      </c>
      <c r="AJ172" s="169">
        <f t="shared" si="120"/>
        <v>0</v>
      </c>
      <c r="AK172" s="169">
        <f t="shared" si="121"/>
        <v>0</v>
      </c>
      <c r="AL172" s="169">
        <f t="shared" si="122"/>
        <v>1</v>
      </c>
      <c r="AM172" s="169">
        <f t="shared" si="123"/>
        <v>0</v>
      </c>
      <c r="AN172" s="169">
        <f t="shared" si="124"/>
        <v>0</v>
      </c>
      <c r="AO172" s="169">
        <f t="shared" si="125"/>
        <v>1</v>
      </c>
      <c r="AP172" s="169">
        <f t="shared" si="126"/>
        <v>0</v>
      </c>
      <c r="AQ172" s="169">
        <f t="shared" si="127"/>
        <v>0</v>
      </c>
      <c r="AR172" s="169">
        <f t="shared" si="128"/>
        <v>0</v>
      </c>
      <c r="AS172" s="169">
        <f t="shared" si="129"/>
        <v>0</v>
      </c>
      <c r="AT172" s="169">
        <f t="shared" si="130"/>
        <v>0</v>
      </c>
      <c r="AU172" s="169">
        <f t="shared" si="131"/>
        <v>0</v>
      </c>
      <c r="AV172" s="169">
        <f t="shared" si="132"/>
        <v>1</v>
      </c>
      <c r="AW172" s="169">
        <f t="shared" si="133"/>
        <v>0</v>
      </c>
      <c r="AX172" s="169">
        <f t="shared" si="134"/>
        <v>0</v>
      </c>
      <c r="AY172" s="169">
        <f t="shared" si="135"/>
        <v>0</v>
      </c>
      <c r="AZ172" s="169">
        <f t="shared" si="136"/>
        <v>0</v>
      </c>
      <c r="BA172" s="169">
        <f t="shared" si="137"/>
        <v>0</v>
      </c>
      <c r="BB172" s="169">
        <f t="shared" si="138"/>
        <v>1</v>
      </c>
      <c r="BC172" s="169">
        <f t="shared" si="139"/>
        <v>0</v>
      </c>
      <c r="BD172" s="169">
        <f t="shared" si="140"/>
        <v>1</v>
      </c>
      <c r="BE172" s="169">
        <f t="shared" si="141"/>
        <v>0</v>
      </c>
      <c r="BF172" s="169">
        <f t="shared" si="142"/>
        <v>0</v>
      </c>
      <c r="BG172" s="169">
        <f t="shared" si="143"/>
        <v>0</v>
      </c>
      <c r="BH172" s="169">
        <f t="shared" si="144"/>
        <v>0</v>
      </c>
      <c r="BI172" s="169">
        <f t="shared" si="145"/>
        <v>0</v>
      </c>
      <c r="BJ172" s="169">
        <f t="shared" si="146"/>
        <v>0</v>
      </c>
      <c r="BK172" s="167">
        <f t="shared" si="147"/>
        <v>0</v>
      </c>
      <c r="BL172" s="169">
        <f t="shared" si="148"/>
        <v>0</v>
      </c>
      <c r="BM172" s="169">
        <f t="shared" si="149"/>
        <v>1</v>
      </c>
      <c r="BN172" s="169">
        <f t="shared" si="150"/>
        <v>0</v>
      </c>
      <c r="BO172" s="169">
        <f t="shared" si="151"/>
        <v>1</v>
      </c>
      <c r="BP172" s="36">
        <f t="shared" si="152"/>
        <v>1</v>
      </c>
      <c r="BQ172">
        <f t="shared" si="153"/>
        <v>0</v>
      </c>
      <c r="BR172" s="36">
        <f t="shared" si="154"/>
        <v>0</v>
      </c>
      <c r="BS172" t="e">
        <f t="shared" si="155"/>
        <v>#N/A</v>
      </c>
    </row>
    <row r="173" spans="1:71">
      <c r="A173" s="59">
        <v>438</v>
      </c>
      <c r="B173" s="59">
        <v>242322</v>
      </c>
      <c r="C173" s="160">
        <v>29000000.648200501</v>
      </c>
      <c r="D173" s="59">
        <v>5250000</v>
      </c>
      <c r="E173" s="59">
        <v>5250000</v>
      </c>
      <c r="F173" s="59">
        <v>23750000.648200501</v>
      </c>
      <c r="G173" s="59">
        <v>50</v>
      </c>
      <c r="H173" s="59">
        <v>-6735048562.4149399</v>
      </c>
      <c r="I173" s="59">
        <v>101</v>
      </c>
      <c r="J173" s="59">
        <v>0</v>
      </c>
      <c r="K173" s="59">
        <v>0</v>
      </c>
      <c r="L173" s="59">
        <v>0</v>
      </c>
      <c r="M173" s="59">
        <v>0</v>
      </c>
      <c r="N173" s="59">
        <v>0</v>
      </c>
      <c r="O173" s="59">
        <v>101</v>
      </c>
      <c r="P173" s="59">
        <v>0</v>
      </c>
      <c r="Q173" s="59">
        <v>0</v>
      </c>
      <c r="R173" s="59">
        <v>2</v>
      </c>
      <c r="S173" s="59">
        <v>1</v>
      </c>
      <c r="T173" s="59">
        <f t="shared" si="105"/>
        <v>0</v>
      </c>
      <c r="U173" s="59">
        <f t="shared" si="106"/>
        <v>0</v>
      </c>
      <c r="V173" s="59">
        <f t="shared" si="107"/>
        <v>0</v>
      </c>
      <c r="W173" s="59">
        <f t="shared" si="108"/>
        <v>0</v>
      </c>
      <c r="X173" s="59">
        <f t="shared" si="109"/>
        <v>0</v>
      </c>
      <c r="Y173" s="59">
        <f t="shared" si="110"/>
        <v>0</v>
      </c>
      <c r="Z173" s="59">
        <f t="shared" si="111"/>
        <v>0</v>
      </c>
      <c r="AA173" s="59">
        <f t="shared" si="112"/>
        <v>0</v>
      </c>
      <c r="AB173" s="59">
        <f t="shared" si="113"/>
        <v>0</v>
      </c>
      <c r="AC173" s="59">
        <f t="shared" si="114"/>
        <v>0</v>
      </c>
      <c r="AD173" s="166">
        <f t="shared" si="156"/>
        <v>2</v>
      </c>
      <c r="AE173" s="169">
        <f t="shared" si="115"/>
        <v>0</v>
      </c>
      <c r="AF173" s="169">
        <f t="shared" si="116"/>
        <v>1</v>
      </c>
      <c r="AG173" s="169">
        <f t="shared" si="117"/>
        <v>0</v>
      </c>
      <c r="AH173" s="169">
        <f t="shared" si="118"/>
        <v>1</v>
      </c>
      <c r="AI173" s="169">
        <f t="shared" si="119"/>
        <v>0</v>
      </c>
      <c r="AJ173" s="169">
        <f t="shared" si="120"/>
        <v>0</v>
      </c>
      <c r="AK173" s="169">
        <f t="shared" si="121"/>
        <v>0</v>
      </c>
      <c r="AL173" s="169">
        <f t="shared" si="122"/>
        <v>1</v>
      </c>
      <c r="AM173" s="169">
        <f t="shared" si="123"/>
        <v>0</v>
      </c>
      <c r="AN173" s="169">
        <f t="shared" si="124"/>
        <v>0</v>
      </c>
      <c r="AO173" s="169">
        <f t="shared" si="125"/>
        <v>1</v>
      </c>
      <c r="AP173" s="169">
        <f t="shared" si="126"/>
        <v>0</v>
      </c>
      <c r="AQ173" s="169">
        <f t="shared" si="127"/>
        <v>0</v>
      </c>
      <c r="AR173" s="169">
        <f t="shared" si="128"/>
        <v>0</v>
      </c>
      <c r="AS173" s="169">
        <f t="shared" si="129"/>
        <v>0</v>
      </c>
      <c r="AT173" s="169">
        <f t="shared" si="130"/>
        <v>0</v>
      </c>
      <c r="AU173" s="169">
        <f t="shared" si="131"/>
        <v>0</v>
      </c>
      <c r="AV173" s="169">
        <f t="shared" si="132"/>
        <v>1</v>
      </c>
      <c r="AW173" s="169">
        <f t="shared" si="133"/>
        <v>0</v>
      </c>
      <c r="AX173" s="169">
        <f t="shared" si="134"/>
        <v>0</v>
      </c>
      <c r="AY173" s="169">
        <f t="shared" si="135"/>
        <v>0</v>
      </c>
      <c r="AZ173" s="169">
        <f t="shared" si="136"/>
        <v>0</v>
      </c>
      <c r="BA173" s="169">
        <f t="shared" si="137"/>
        <v>0</v>
      </c>
      <c r="BB173" s="169">
        <f t="shared" si="138"/>
        <v>1</v>
      </c>
      <c r="BC173" s="169">
        <f t="shared" si="139"/>
        <v>0</v>
      </c>
      <c r="BD173" s="169">
        <f t="shared" si="140"/>
        <v>1</v>
      </c>
      <c r="BE173" s="169">
        <f t="shared" si="141"/>
        <v>0</v>
      </c>
      <c r="BF173" s="169">
        <f t="shared" si="142"/>
        <v>0</v>
      </c>
      <c r="BG173" s="169">
        <f t="shared" si="143"/>
        <v>0</v>
      </c>
      <c r="BH173" s="169">
        <f t="shared" si="144"/>
        <v>0</v>
      </c>
      <c r="BI173" s="169">
        <f t="shared" si="145"/>
        <v>0</v>
      </c>
      <c r="BJ173" s="169">
        <f t="shared" si="146"/>
        <v>0</v>
      </c>
      <c r="BK173" s="167">
        <f t="shared" si="147"/>
        <v>0</v>
      </c>
      <c r="BL173" s="169">
        <f t="shared" si="148"/>
        <v>0</v>
      </c>
      <c r="BM173" s="169">
        <f t="shared" si="149"/>
        <v>1</v>
      </c>
      <c r="BN173" s="169">
        <f t="shared" si="150"/>
        <v>0</v>
      </c>
      <c r="BO173" s="169">
        <f t="shared" si="151"/>
        <v>1</v>
      </c>
      <c r="BP173" s="36">
        <f t="shared" si="152"/>
        <v>1</v>
      </c>
      <c r="BQ173">
        <f t="shared" si="153"/>
        <v>0</v>
      </c>
      <c r="BR173" s="36">
        <f t="shared" si="154"/>
        <v>0</v>
      </c>
      <c r="BS173" t="e">
        <f t="shared" si="155"/>
        <v>#N/A</v>
      </c>
    </row>
    <row r="174" spans="1:71">
      <c r="A174" s="59">
        <v>403</v>
      </c>
      <c r="B174" s="59">
        <v>231521</v>
      </c>
      <c r="C174" s="160">
        <v>29464285.588842299</v>
      </c>
      <c r="D174" s="59">
        <v>15894856.375</v>
      </c>
      <c r="E174" s="59">
        <v>15894856.375</v>
      </c>
      <c r="F174" s="59">
        <v>13569429.213842301</v>
      </c>
      <c r="G174" s="59">
        <v>721.42855834960903</v>
      </c>
      <c r="H174" s="59">
        <v>-6288156396.3271799</v>
      </c>
      <c r="I174" s="59">
        <v>415</v>
      </c>
      <c r="J174" s="59">
        <v>0</v>
      </c>
      <c r="K174" s="59">
        <v>0</v>
      </c>
      <c r="L174" s="59">
        <v>402</v>
      </c>
      <c r="M174" s="59">
        <v>444</v>
      </c>
      <c r="N174" s="59">
        <v>102</v>
      </c>
      <c r="O174" s="59">
        <v>402</v>
      </c>
      <c r="P174" s="59">
        <v>444</v>
      </c>
      <c r="Q174" s="59">
        <v>0</v>
      </c>
      <c r="R174" s="59">
        <v>2</v>
      </c>
      <c r="S174" s="59">
        <v>0</v>
      </c>
      <c r="T174" s="59">
        <f t="shared" si="105"/>
        <v>3</v>
      </c>
      <c r="U174" s="59">
        <f t="shared" si="106"/>
        <v>0</v>
      </c>
      <c r="V174" s="59">
        <f t="shared" si="107"/>
        <v>0</v>
      </c>
      <c r="W174" s="59">
        <f t="shared" si="108"/>
        <v>2</v>
      </c>
      <c r="X174" s="59">
        <f t="shared" si="109"/>
        <v>0</v>
      </c>
      <c r="Y174" s="59">
        <f t="shared" si="110"/>
        <v>0</v>
      </c>
      <c r="Z174" s="59">
        <f t="shared" si="111"/>
        <v>0</v>
      </c>
      <c r="AA174" s="59">
        <f t="shared" si="112"/>
        <v>1</v>
      </c>
      <c r="AB174" s="59">
        <f t="shared" si="113"/>
        <v>0</v>
      </c>
      <c r="AC174" s="59">
        <f t="shared" si="114"/>
        <v>0</v>
      </c>
      <c r="AD174" s="166">
        <f t="shared" si="156"/>
        <v>0</v>
      </c>
      <c r="AE174" s="169">
        <f t="shared" si="115"/>
        <v>0</v>
      </c>
      <c r="AF174" s="169">
        <f t="shared" si="116"/>
        <v>0</v>
      </c>
      <c r="AG174" s="169">
        <f t="shared" si="117"/>
        <v>0</v>
      </c>
      <c r="AH174" s="169">
        <f t="shared" si="118"/>
        <v>1</v>
      </c>
      <c r="AI174" s="169">
        <f t="shared" si="119"/>
        <v>0</v>
      </c>
      <c r="AJ174" s="169">
        <f t="shared" si="120"/>
        <v>0</v>
      </c>
      <c r="AK174" s="169">
        <f t="shared" si="121"/>
        <v>0</v>
      </c>
      <c r="AL174" s="169">
        <f t="shared" si="122"/>
        <v>1</v>
      </c>
      <c r="AM174" s="169">
        <f t="shared" si="123"/>
        <v>0</v>
      </c>
      <c r="AN174" s="169">
        <f t="shared" si="124"/>
        <v>0</v>
      </c>
      <c r="AO174" s="169">
        <f t="shared" si="125"/>
        <v>1</v>
      </c>
      <c r="AP174" s="169">
        <f t="shared" si="126"/>
        <v>0</v>
      </c>
      <c r="AQ174" s="169">
        <f t="shared" si="127"/>
        <v>0</v>
      </c>
      <c r="AR174" s="169">
        <f t="shared" si="128"/>
        <v>0</v>
      </c>
      <c r="AS174" s="169">
        <f t="shared" si="129"/>
        <v>0</v>
      </c>
      <c r="AT174" s="169">
        <f t="shared" si="130"/>
        <v>0</v>
      </c>
      <c r="AU174" s="169">
        <f t="shared" si="131"/>
        <v>0</v>
      </c>
      <c r="AV174" s="169">
        <f t="shared" si="132"/>
        <v>1</v>
      </c>
      <c r="AW174" s="169">
        <f t="shared" si="133"/>
        <v>1</v>
      </c>
      <c r="AX174" s="169">
        <f t="shared" si="134"/>
        <v>1</v>
      </c>
      <c r="AY174" s="169">
        <f t="shared" si="135"/>
        <v>0</v>
      </c>
      <c r="AZ174" s="169">
        <f t="shared" si="136"/>
        <v>0</v>
      </c>
      <c r="BA174" s="169">
        <f t="shared" si="137"/>
        <v>0</v>
      </c>
      <c r="BB174" s="169">
        <f t="shared" si="138"/>
        <v>1</v>
      </c>
      <c r="BC174" s="169">
        <f t="shared" si="139"/>
        <v>2</v>
      </c>
      <c r="BD174" s="169">
        <f t="shared" si="140"/>
        <v>0</v>
      </c>
      <c r="BE174" s="169">
        <f t="shared" si="141"/>
        <v>0</v>
      </c>
      <c r="BF174" s="169">
        <f t="shared" si="142"/>
        <v>0</v>
      </c>
      <c r="BG174" s="169">
        <f t="shared" si="143"/>
        <v>0</v>
      </c>
      <c r="BH174" s="169">
        <f t="shared" si="144"/>
        <v>1</v>
      </c>
      <c r="BI174" s="169">
        <f t="shared" si="145"/>
        <v>0</v>
      </c>
      <c r="BJ174" s="169">
        <f t="shared" si="146"/>
        <v>0</v>
      </c>
      <c r="BK174" s="167">
        <f t="shared" si="147"/>
        <v>0</v>
      </c>
      <c r="BL174" s="169">
        <f t="shared" si="148"/>
        <v>0</v>
      </c>
      <c r="BM174" s="169">
        <f t="shared" si="149"/>
        <v>1</v>
      </c>
      <c r="BN174" s="169">
        <f t="shared" si="150"/>
        <v>1</v>
      </c>
      <c r="BO174" s="169">
        <f t="shared" si="151"/>
        <v>0</v>
      </c>
      <c r="BP174" s="36">
        <f t="shared" si="152"/>
        <v>0</v>
      </c>
      <c r="BQ174">
        <f t="shared" si="153"/>
        <v>0</v>
      </c>
      <c r="BR174" s="36">
        <f t="shared" si="154"/>
        <v>2</v>
      </c>
      <c r="BS174" s="36" t="e">
        <f t="shared" si="155"/>
        <v>#N/A</v>
      </c>
    </row>
    <row r="175" spans="1:71">
      <c r="A175" s="59">
        <v>75</v>
      </c>
      <c r="B175" s="59">
        <v>21222</v>
      </c>
      <c r="C175" s="160">
        <v>29591837.5086109</v>
      </c>
      <c r="D175" s="59">
        <v>3265306</v>
      </c>
      <c r="E175" s="59">
        <v>6428571.5</v>
      </c>
      <c r="F175" s="59">
        <v>23163266.0086109</v>
      </c>
      <c r="G175" s="59">
        <v>163.26530456543</v>
      </c>
      <c r="H175" s="59">
        <v>-1098279336.8189399</v>
      </c>
      <c r="I175" s="59">
        <v>0</v>
      </c>
      <c r="J175" s="59">
        <v>0</v>
      </c>
      <c r="K175" s="59">
        <v>0</v>
      </c>
      <c r="L175" s="59">
        <v>101</v>
      </c>
      <c r="M175" s="59">
        <v>0</v>
      </c>
      <c r="N175" s="59">
        <v>0</v>
      </c>
      <c r="O175" s="59">
        <v>0</v>
      </c>
      <c r="P175" s="59">
        <v>0</v>
      </c>
      <c r="Q175" s="59">
        <v>0</v>
      </c>
      <c r="R175" s="59">
        <v>2</v>
      </c>
      <c r="S175" s="59">
        <v>1</v>
      </c>
      <c r="T175" s="59">
        <f t="shared" si="105"/>
        <v>0</v>
      </c>
      <c r="U175" s="59">
        <f t="shared" si="106"/>
        <v>0</v>
      </c>
      <c r="V175" s="59">
        <f t="shared" si="107"/>
        <v>0</v>
      </c>
      <c r="W175" s="59">
        <f t="shared" si="108"/>
        <v>0</v>
      </c>
      <c r="X175" s="59">
        <f t="shared" si="109"/>
        <v>0</v>
      </c>
      <c r="Y175" s="59">
        <f t="shared" si="110"/>
        <v>0</v>
      </c>
      <c r="Z175" s="59">
        <f t="shared" si="111"/>
        <v>0</v>
      </c>
      <c r="AA175" s="59">
        <f t="shared" si="112"/>
        <v>0</v>
      </c>
      <c r="AB175" s="59">
        <f t="shared" si="113"/>
        <v>0</v>
      </c>
      <c r="AC175" s="59">
        <f t="shared" si="114"/>
        <v>0</v>
      </c>
      <c r="AD175" s="166">
        <f t="shared" si="156"/>
        <v>1</v>
      </c>
      <c r="AE175" s="169">
        <f t="shared" si="115"/>
        <v>1</v>
      </c>
      <c r="AF175" s="169">
        <f t="shared" si="116"/>
        <v>0</v>
      </c>
      <c r="AG175" s="169">
        <f t="shared" si="117"/>
        <v>0</v>
      </c>
      <c r="AH175" s="169">
        <f t="shared" si="118"/>
        <v>1</v>
      </c>
      <c r="AI175" s="169">
        <f t="shared" si="119"/>
        <v>0</v>
      </c>
      <c r="AJ175" s="169">
        <f t="shared" si="120"/>
        <v>0</v>
      </c>
      <c r="AK175" s="169">
        <f t="shared" si="121"/>
        <v>0</v>
      </c>
      <c r="AL175" s="169">
        <f t="shared" si="122"/>
        <v>1</v>
      </c>
      <c r="AM175" s="169">
        <f t="shared" si="123"/>
        <v>0</v>
      </c>
      <c r="AN175" s="169">
        <f t="shared" si="124"/>
        <v>0</v>
      </c>
      <c r="AO175" s="169">
        <f t="shared" si="125"/>
        <v>1</v>
      </c>
      <c r="AP175" s="169">
        <f t="shared" si="126"/>
        <v>0</v>
      </c>
      <c r="AQ175" s="169">
        <f t="shared" si="127"/>
        <v>0</v>
      </c>
      <c r="AR175" s="169">
        <f t="shared" si="128"/>
        <v>0</v>
      </c>
      <c r="AS175" s="169">
        <f t="shared" si="129"/>
        <v>0</v>
      </c>
      <c r="AT175" s="169">
        <f t="shared" si="130"/>
        <v>0</v>
      </c>
      <c r="AU175" s="169">
        <f t="shared" si="131"/>
        <v>0</v>
      </c>
      <c r="AV175" s="169">
        <f t="shared" si="132"/>
        <v>1</v>
      </c>
      <c r="AW175" s="169">
        <f t="shared" si="133"/>
        <v>0</v>
      </c>
      <c r="AX175" s="169">
        <f t="shared" si="134"/>
        <v>0</v>
      </c>
      <c r="AY175" s="169">
        <f t="shared" si="135"/>
        <v>0</v>
      </c>
      <c r="AZ175" s="169">
        <f t="shared" si="136"/>
        <v>0</v>
      </c>
      <c r="BA175" s="169">
        <f t="shared" si="137"/>
        <v>0</v>
      </c>
      <c r="BB175" s="169">
        <f t="shared" si="138"/>
        <v>1</v>
      </c>
      <c r="BC175" s="169">
        <f t="shared" si="139"/>
        <v>0</v>
      </c>
      <c r="BD175" s="169">
        <f t="shared" si="140"/>
        <v>1</v>
      </c>
      <c r="BE175" s="169">
        <f t="shared" si="141"/>
        <v>0</v>
      </c>
      <c r="BF175" s="169">
        <f t="shared" si="142"/>
        <v>0</v>
      </c>
      <c r="BG175" s="169">
        <f t="shared" si="143"/>
        <v>0</v>
      </c>
      <c r="BH175" s="169">
        <f t="shared" si="144"/>
        <v>0</v>
      </c>
      <c r="BI175" s="169">
        <f t="shared" si="145"/>
        <v>0</v>
      </c>
      <c r="BJ175" s="169">
        <f t="shared" si="146"/>
        <v>0</v>
      </c>
      <c r="BK175" s="167">
        <f t="shared" si="147"/>
        <v>0</v>
      </c>
      <c r="BL175" s="169">
        <f t="shared" si="148"/>
        <v>0</v>
      </c>
      <c r="BM175" s="169">
        <f t="shared" si="149"/>
        <v>1</v>
      </c>
      <c r="BN175" s="169">
        <f t="shared" si="150"/>
        <v>0</v>
      </c>
      <c r="BO175" s="169">
        <f t="shared" si="151"/>
        <v>1</v>
      </c>
      <c r="BP175" s="36">
        <f t="shared" si="152"/>
        <v>1</v>
      </c>
      <c r="BQ175">
        <f t="shared" si="153"/>
        <v>0</v>
      </c>
      <c r="BR175" s="36">
        <f t="shared" si="154"/>
        <v>0</v>
      </c>
      <c r="BS175" t="e">
        <f t="shared" si="155"/>
        <v>#N/A</v>
      </c>
    </row>
    <row r="176" spans="1:71">
      <c r="A176" s="59">
        <v>224</v>
      </c>
      <c r="B176" s="59">
        <v>141272</v>
      </c>
      <c r="C176" s="160">
        <v>29761905.1631549</v>
      </c>
      <c r="D176" s="59">
        <v>29047620</v>
      </c>
      <c r="E176" s="59">
        <v>29047620</v>
      </c>
      <c r="F176" s="59">
        <v>714285.16315485502</v>
      </c>
      <c r="G176" s="59">
        <v>714.28570556640602</v>
      </c>
      <c r="H176" s="59">
        <v>-3656076838.5536799</v>
      </c>
      <c r="I176" s="59">
        <v>412</v>
      </c>
      <c r="J176" s="59">
        <v>0</v>
      </c>
      <c r="K176" s="59">
        <v>0</v>
      </c>
      <c r="L176" s="59">
        <v>0</v>
      </c>
      <c r="M176" s="59">
        <v>0</v>
      </c>
      <c r="N176" s="59">
        <v>0</v>
      </c>
      <c r="O176" s="59">
        <v>0</v>
      </c>
      <c r="P176" s="59">
        <v>0</v>
      </c>
      <c r="Q176" s="59">
        <v>0</v>
      </c>
      <c r="R176" s="59">
        <v>2</v>
      </c>
      <c r="S176" s="59">
        <v>1</v>
      </c>
      <c r="T176" s="59">
        <f t="shared" si="105"/>
        <v>1</v>
      </c>
      <c r="U176" s="59">
        <f t="shared" si="106"/>
        <v>0</v>
      </c>
      <c r="V176" s="59">
        <f t="shared" si="107"/>
        <v>0</v>
      </c>
      <c r="W176" s="59">
        <f t="shared" si="108"/>
        <v>0</v>
      </c>
      <c r="X176" s="59">
        <f t="shared" si="109"/>
        <v>0</v>
      </c>
      <c r="Y176" s="59">
        <f t="shared" si="110"/>
        <v>0</v>
      </c>
      <c r="Z176" s="59">
        <f t="shared" si="111"/>
        <v>0</v>
      </c>
      <c r="AA176" s="59">
        <f t="shared" si="112"/>
        <v>0</v>
      </c>
      <c r="AB176" s="59">
        <f t="shared" si="113"/>
        <v>0</v>
      </c>
      <c r="AC176" s="59">
        <f t="shared" si="114"/>
        <v>0</v>
      </c>
      <c r="AD176" s="166">
        <f t="shared" si="156"/>
        <v>0</v>
      </c>
      <c r="AE176" s="169">
        <f t="shared" si="115"/>
        <v>0</v>
      </c>
      <c r="AF176" s="169">
        <f t="shared" si="116"/>
        <v>0</v>
      </c>
      <c r="AG176" s="169">
        <f t="shared" si="117"/>
        <v>0</v>
      </c>
      <c r="AH176" s="169">
        <f t="shared" si="118"/>
        <v>1</v>
      </c>
      <c r="AI176" s="169">
        <f t="shared" si="119"/>
        <v>0</v>
      </c>
      <c r="AJ176" s="169">
        <f t="shared" si="120"/>
        <v>0</v>
      </c>
      <c r="AK176" s="169">
        <f t="shared" si="121"/>
        <v>0</v>
      </c>
      <c r="AL176" s="169">
        <f t="shared" si="122"/>
        <v>1</v>
      </c>
      <c r="AM176" s="169">
        <f t="shared" si="123"/>
        <v>0</v>
      </c>
      <c r="AN176" s="169">
        <f t="shared" si="124"/>
        <v>0</v>
      </c>
      <c r="AO176" s="169">
        <f t="shared" si="125"/>
        <v>1</v>
      </c>
      <c r="AP176" s="169">
        <f t="shared" si="126"/>
        <v>0</v>
      </c>
      <c r="AQ176" s="169">
        <f t="shared" si="127"/>
        <v>0</v>
      </c>
      <c r="AR176" s="169">
        <f t="shared" si="128"/>
        <v>0</v>
      </c>
      <c r="AS176" s="169">
        <f t="shared" si="129"/>
        <v>0</v>
      </c>
      <c r="AT176" s="169">
        <f t="shared" si="130"/>
        <v>0</v>
      </c>
      <c r="AU176" s="169">
        <f t="shared" si="131"/>
        <v>0</v>
      </c>
      <c r="AV176" s="169">
        <f t="shared" si="132"/>
        <v>1</v>
      </c>
      <c r="AW176" s="169">
        <f t="shared" si="133"/>
        <v>1</v>
      </c>
      <c r="AX176" s="169">
        <f t="shared" si="134"/>
        <v>0</v>
      </c>
      <c r="AY176" s="169">
        <f t="shared" si="135"/>
        <v>1</v>
      </c>
      <c r="AZ176" s="169">
        <f t="shared" si="136"/>
        <v>0</v>
      </c>
      <c r="BA176" s="169">
        <f t="shared" si="137"/>
        <v>0</v>
      </c>
      <c r="BB176" s="169">
        <f t="shared" si="138"/>
        <v>1</v>
      </c>
      <c r="BC176" s="169">
        <f t="shared" si="139"/>
        <v>0</v>
      </c>
      <c r="BD176" s="169">
        <f t="shared" si="140"/>
        <v>1</v>
      </c>
      <c r="BE176" s="169">
        <f t="shared" si="141"/>
        <v>0</v>
      </c>
      <c r="BF176" s="169">
        <f t="shared" si="142"/>
        <v>0</v>
      </c>
      <c r="BG176" s="169">
        <f t="shared" si="143"/>
        <v>0</v>
      </c>
      <c r="BH176" s="169">
        <f t="shared" si="144"/>
        <v>0</v>
      </c>
      <c r="BI176" s="169">
        <f t="shared" si="145"/>
        <v>0</v>
      </c>
      <c r="BJ176" s="169">
        <f t="shared" si="146"/>
        <v>1</v>
      </c>
      <c r="BK176" s="167">
        <f t="shared" si="147"/>
        <v>0</v>
      </c>
      <c r="BL176" s="169">
        <f t="shared" si="148"/>
        <v>0</v>
      </c>
      <c r="BM176" s="169">
        <f t="shared" si="149"/>
        <v>1</v>
      </c>
      <c r="BN176" s="169">
        <f t="shared" si="150"/>
        <v>0</v>
      </c>
      <c r="BO176" s="169">
        <f t="shared" si="151"/>
        <v>1</v>
      </c>
      <c r="BP176" s="36">
        <f t="shared" si="152"/>
        <v>0</v>
      </c>
      <c r="BQ176">
        <f t="shared" si="153"/>
        <v>0</v>
      </c>
      <c r="BR176" s="36">
        <f t="shared" si="154"/>
        <v>1</v>
      </c>
      <c r="BS176" s="36" t="e">
        <f t="shared" si="155"/>
        <v>#N/A</v>
      </c>
    </row>
    <row r="177" spans="1:71">
      <c r="A177" s="59">
        <v>151</v>
      </c>
      <c r="B177" s="59">
        <v>121122</v>
      </c>
      <c r="C177" s="160">
        <v>29999999.8722758</v>
      </c>
      <c r="D177" s="59">
        <v>4464285.5</v>
      </c>
      <c r="E177" s="59">
        <v>4464285.5</v>
      </c>
      <c r="F177" s="59">
        <v>25535714.3722758</v>
      </c>
      <c r="G177" s="59">
        <v>132.14285278320301</v>
      </c>
      <c r="H177" s="59">
        <v>-2329754462.2553601</v>
      </c>
      <c r="I177" s="59">
        <v>101</v>
      </c>
      <c r="J177" s="59">
        <v>0</v>
      </c>
      <c r="K177" s="59">
        <v>0</v>
      </c>
      <c r="L177" s="59">
        <v>0</v>
      </c>
      <c r="M177" s="59">
        <v>0</v>
      </c>
      <c r="N177" s="59">
        <v>0</v>
      </c>
      <c r="O177" s="59">
        <v>0</v>
      </c>
      <c r="P177" s="59">
        <v>0</v>
      </c>
      <c r="Q177" s="59">
        <v>0</v>
      </c>
      <c r="R177" s="59">
        <v>2</v>
      </c>
      <c r="S177" s="59">
        <v>0</v>
      </c>
      <c r="T177" s="59">
        <f t="shared" si="105"/>
        <v>0</v>
      </c>
      <c r="U177" s="59">
        <f t="shared" si="106"/>
        <v>0</v>
      </c>
      <c r="V177" s="59">
        <f t="shared" si="107"/>
        <v>0</v>
      </c>
      <c r="W177" s="59">
        <f t="shared" si="108"/>
        <v>0</v>
      </c>
      <c r="X177" s="59">
        <f t="shared" si="109"/>
        <v>0</v>
      </c>
      <c r="Y177" s="59">
        <f t="shared" si="110"/>
        <v>0</v>
      </c>
      <c r="Z177" s="59">
        <f t="shared" si="111"/>
        <v>0</v>
      </c>
      <c r="AA177" s="59">
        <f t="shared" si="112"/>
        <v>0</v>
      </c>
      <c r="AB177" s="59">
        <f t="shared" si="113"/>
        <v>0</v>
      </c>
      <c r="AC177" s="59">
        <f t="shared" si="114"/>
        <v>0</v>
      </c>
      <c r="AD177" s="166">
        <f t="shared" si="156"/>
        <v>1</v>
      </c>
      <c r="AE177" s="169">
        <f t="shared" si="115"/>
        <v>1</v>
      </c>
      <c r="AF177" s="169">
        <f t="shared" si="116"/>
        <v>0</v>
      </c>
      <c r="AG177" s="169">
        <f t="shared" si="117"/>
        <v>0</v>
      </c>
      <c r="AH177" s="169">
        <f t="shared" si="118"/>
        <v>1</v>
      </c>
      <c r="AI177" s="169">
        <f t="shared" si="119"/>
        <v>0</v>
      </c>
      <c r="AJ177" s="169">
        <f t="shared" si="120"/>
        <v>0</v>
      </c>
      <c r="AK177" s="169">
        <f t="shared" si="121"/>
        <v>0</v>
      </c>
      <c r="AL177" s="169">
        <f t="shared" si="122"/>
        <v>1</v>
      </c>
      <c r="AM177" s="169">
        <f t="shared" si="123"/>
        <v>0</v>
      </c>
      <c r="AN177" s="169">
        <f t="shared" si="124"/>
        <v>0</v>
      </c>
      <c r="AO177" s="169">
        <f t="shared" si="125"/>
        <v>1</v>
      </c>
      <c r="AP177" s="169">
        <f t="shared" si="126"/>
        <v>0</v>
      </c>
      <c r="AQ177" s="169">
        <f t="shared" si="127"/>
        <v>0</v>
      </c>
      <c r="AR177" s="169">
        <f t="shared" si="128"/>
        <v>0</v>
      </c>
      <c r="AS177" s="169">
        <f t="shared" si="129"/>
        <v>0</v>
      </c>
      <c r="AT177" s="169">
        <f t="shared" si="130"/>
        <v>0</v>
      </c>
      <c r="AU177" s="169">
        <f t="shared" si="131"/>
        <v>0</v>
      </c>
      <c r="AV177" s="169">
        <f t="shared" si="132"/>
        <v>1</v>
      </c>
      <c r="AW177" s="169">
        <f t="shared" si="133"/>
        <v>0</v>
      </c>
      <c r="AX177" s="169">
        <f t="shared" si="134"/>
        <v>0</v>
      </c>
      <c r="AY177" s="169">
        <f t="shared" si="135"/>
        <v>0</v>
      </c>
      <c r="AZ177" s="169">
        <f t="shared" si="136"/>
        <v>0</v>
      </c>
      <c r="BA177" s="169">
        <f t="shared" si="137"/>
        <v>0</v>
      </c>
      <c r="BB177" s="169">
        <f t="shared" si="138"/>
        <v>1</v>
      </c>
      <c r="BC177" s="169">
        <f t="shared" si="139"/>
        <v>0</v>
      </c>
      <c r="BD177" s="169">
        <f t="shared" si="140"/>
        <v>1</v>
      </c>
      <c r="BE177" s="169">
        <f t="shared" si="141"/>
        <v>0</v>
      </c>
      <c r="BF177" s="169">
        <f t="shared" si="142"/>
        <v>0</v>
      </c>
      <c r="BG177" s="169">
        <f t="shared" si="143"/>
        <v>0</v>
      </c>
      <c r="BH177" s="169">
        <f t="shared" si="144"/>
        <v>0</v>
      </c>
      <c r="BI177" s="169">
        <f t="shared" si="145"/>
        <v>0</v>
      </c>
      <c r="BJ177" s="169">
        <f t="shared" si="146"/>
        <v>0</v>
      </c>
      <c r="BK177" s="167">
        <f t="shared" si="147"/>
        <v>0</v>
      </c>
      <c r="BL177" s="169">
        <f t="shared" si="148"/>
        <v>0</v>
      </c>
      <c r="BM177" s="169">
        <f t="shared" si="149"/>
        <v>1</v>
      </c>
      <c r="BN177" s="169">
        <f t="shared" si="150"/>
        <v>1</v>
      </c>
      <c r="BO177" s="169">
        <f t="shared" si="151"/>
        <v>0</v>
      </c>
      <c r="BP177" s="36">
        <f t="shared" si="152"/>
        <v>1</v>
      </c>
      <c r="BQ177">
        <f t="shared" si="153"/>
        <v>0</v>
      </c>
      <c r="BR177" s="36">
        <f t="shared" si="154"/>
        <v>0</v>
      </c>
      <c r="BS177" t="e">
        <f t="shared" si="155"/>
        <v>#N/A</v>
      </c>
    </row>
    <row r="178" spans="1:71">
      <c r="A178" s="59">
        <v>375</v>
      </c>
      <c r="B178" s="59">
        <v>221222</v>
      </c>
      <c r="C178" s="160">
        <v>30333334.0113362</v>
      </c>
      <c r="D178" s="59">
        <v>17999999.5</v>
      </c>
      <c r="E178" s="59">
        <v>17999999.5</v>
      </c>
      <c r="F178" s="59">
        <v>12333334.5113362</v>
      </c>
      <c r="G178" s="59">
        <v>366.66667175292997</v>
      </c>
      <c r="H178" s="59">
        <v>-5640100315.2789497</v>
      </c>
      <c r="I178" s="59">
        <v>0</v>
      </c>
      <c r="J178" s="59">
        <v>0</v>
      </c>
      <c r="K178" s="59">
        <v>0</v>
      </c>
      <c r="L178" s="59">
        <v>101</v>
      </c>
      <c r="M178" s="59">
        <v>0</v>
      </c>
      <c r="N178" s="59">
        <v>0</v>
      </c>
      <c r="O178" s="59">
        <v>0</v>
      </c>
      <c r="P178" s="59">
        <v>0</v>
      </c>
      <c r="Q178" s="59">
        <v>0</v>
      </c>
      <c r="R178" s="59">
        <v>1</v>
      </c>
      <c r="S178" s="59">
        <v>0</v>
      </c>
      <c r="T178" s="59">
        <f t="shared" si="105"/>
        <v>0</v>
      </c>
      <c r="U178" s="59">
        <f t="shared" si="106"/>
        <v>0</v>
      </c>
      <c r="V178" s="59">
        <f t="shared" si="107"/>
        <v>0</v>
      </c>
      <c r="W178" s="59">
        <f t="shared" si="108"/>
        <v>0</v>
      </c>
      <c r="X178" s="59">
        <f t="shared" si="109"/>
        <v>0</v>
      </c>
      <c r="Y178" s="59">
        <f t="shared" si="110"/>
        <v>0</v>
      </c>
      <c r="Z178" s="59">
        <f t="shared" si="111"/>
        <v>0</v>
      </c>
      <c r="AA178" s="59">
        <f t="shared" si="112"/>
        <v>0</v>
      </c>
      <c r="AB178" s="59">
        <f t="shared" si="113"/>
        <v>0</v>
      </c>
      <c r="AC178" s="59">
        <f t="shared" si="114"/>
        <v>0</v>
      </c>
      <c r="AD178" s="166">
        <f t="shared" si="156"/>
        <v>1</v>
      </c>
      <c r="AE178" s="169">
        <f t="shared" si="115"/>
        <v>1</v>
      </c>
      <c r="AF178" s="169">
        <f t="shared" si="116"/>
        <v>0</v>
      </c>
      <c r="AG178" s="169">
        <f t="shared" si="117"/>
        <v>0</v>
      </c>
      <c r="AH178" s="169">
        <f t="shared" si="118"/>
        <v>1</v>
      </c>
      <c r="AI178" s="169">
        <f t="shared" si="119"/>
        <v>0</v>
      </c>
      <c r="AJ178" s="169">
        <f t="shared" si="120"/>
        <v>0</v>
      </c>
      <c r="AK178" s="169">
        <f t="shared" si="121"/>
        <v>0</v>
      </c>
      <c r="AL178" s="169">
        <f t="shared" si="122"/>
        <v>1</v>
      </c>
      <c r="AM178" s="169">
        <f t="shared" si="123"/>
        <v>0</v>
      </c>
      <c r="AN178" s="169">
        <f t="shared" si="124"/>
        <v>0</v>
      </c>
      <c r="AO178" s="169">
        <f t="shared" si="125"/>
        <v>1</v>
      </c>
      <c r="AP178" s="169">
        <f t="shared" si="126"/>
        <v>0</v>
      </c>
      <c r="AQ178" s="169">
        <f t="shared" si="127"/>
        <v>0</v>
      </c>
      <c r="AR178" s="169">
        <f t="shared" si="128"/>
        <v>0</v>
      </c>
      <c r="AS178" s="169">
        <f t="shared" si="129"/>
        <v>0</v>
      </c>
      <c r="AT178" s="169">
        <f t="shared" si="130"/>
        <v>0</v>
      </c>
      <c r="AU178" s="169">
        <f t="shared" si="131"/>
        <v>0</v>
      </c>
      <c r="AV178" s="169">
        <f t="shared" si="132"/>
        <v>1</v>
      </c>
      <c r="AW178" s="169">
        <f t="shared" si="133"/>
        <v>0</v>
      </c>
      <c r="AX178" s="169">
        <f t="shared" si="134"/>
        <v>0</v>
      </c>
      <c r="AY178" s="169">
        <f t="shared" si="135"/>
        <v>0</v>
      </c>
      <c r="AZ178" s="169">
        <f t="shared" si="136"/>
        <v>0</v>
      </c>
      <c r="BA178" s="169">
        <f t="shared" si="137"/>
        <v>0</v>
      </c>
      <c r="BB178" s="169">
        <f t="shared" si="138"/>
        <v>1</v>
      </c>
      <c r="BC178" s="169">
        <f t="shared" si="139"/>
        <v>0</v>
      </c>
      <c r="BD178" s="169">
        <f t="shared" si="140"/>
        <v>1</v>
      </c>
      <c r="BE178" s="169">
        <f t="shared" si="141"/>
        <v>0</v>
      </c>
      <c r="BF178" s="169">
        <f t="shared" si="142"/>
        <v>0</v>
      </c>
      <c r="BG178" s="169">
        <f t="shared" si="143"/>
        <v>0</v>
      </c>
      <c r="BH178" s="169">
        <f t="shared" si="144"/>
        <v>0</v>
      </c>
      <c r="BI178" s="169">
        <f t="shared" si="145"/>
        <v>0</v>
      </c>
      <c r="BJ178" s="169">
        <f t="shared" si="146"/>
        <v>0</v>
      </c>
      <c r="BK178" s="167">
        <f t="shared" si="147"/>
        <v>0</v>
      </c>
      <c r="BL178" s="169">
        <f t="shared" si="148"/>
        <v>1</v>
      </c>
      <c r="BM178" s="169">
        <f t="shared" si="149"/>
        <v>0</v>
      </c>
      <c r="BN178" s="169">
        <f t="shared" si="150"/>
        <v>1</v>
      </c>
      <c r="BO178" s="169">
        <f t="shared" si="151"/>
        <v>0</v>
      </c>
      <c r="BP178" s="36">
        <f t="shared" si="152"/>
        <v>1</v>
      </c>
      <c r="BQ178">
        <f t="shared" si="153"/>
        <v>0</v>
      </c>
      <c r="BR178" s="36">
        <f t="shared" si="154"/>
        <v>0</v>
      </c>
      <c r="BS178" t="e">
        <f t="shared" si="155"/>
        <v>#N/A</v>
      </c>
    </row>
    <row r="179" spans="1:71">
      <c r="A179" s="59">
        <v>254</v>
      </c>
      <c r="B179" s="59">
        <v>152261</v>
      </c>
      <c r="C179" s="160">
        <v>30851427.980753802</v>
      </c>
      <c r="D179" s="59">
        <v>17582857.6875</v>
      </c>
      <c r="E179" s="59">
        <v>20668572</v>
      </c>
      <c r="F179" s="59">
        <v>10182855.9807538</v>
      </c>
      <c r="G179" s="59">
        <v>91.4285697937012</v>
      </c>
      <c r="H179" s="59">
        <v>-3858125598.8689699</v>
      </c>
      <c r="I179" s="59">
        <v>101</v>
      </c>
      <c r="J179" s="59">
        <v>0</v>
      </c>
      <c r="K179" s="59">
        <v>0</v>
      </c>
      <c r="L179" s="59">
        <v>101</v>
      </c>
      <c r="M179" s="59">
        <v>0</v>
      </c>
      <c r="N179" s="59">
        <v>0</v>
      </c>
      <c r="O179" s="59">
        <v>101</v>
      </c>
      <c r="P179" s="59">
        <v>0</v>
      </c>
      <c r="Q179" s="59">
        <v>0</v>
      </c>
      <c r="R179" s="59">
        <v>2</v>
      </c>
      <c r="S179" s="59">
        <v>1</v>
      </c>
      <c r="T179" s="59">
        <f t="shared" si="105"/>
        <v>0</v>
      </c>
      <c r="U179" s="59">
        <f t="shared" si="106"/>
        <v>0</v>
      </c>
      <c r="V179" s="59">
        <f t="shared" si="107"/>
        <v>0</v>
      </c>
      <c r="W179" s="59">
        <f t="shared" si="108"/>
        <v>0</v>
      </c>
      <c r="X179" s="59">
        <f t="shared" si="109"/>
        <v>0</v>
      </c>
      <c r="Y179" s="59">
        <f t="shared" si="110"/>
        <v>0</v>
      </c>
      <c r="Z179" s="59">
        <f t="shared" si="111"/>
        <v>0</v>
      </c>
      <c r="AA179" s="59">
        <f t="shared" si="112"/>
        <v>0</v>
      </c>
      <c r="AB179" s="59">
        <f t="shared" si="113"/>
        <v>0</v>
      </c>
      <c r="AC179" s="59">
        <f t="shared" si="114"/>
        <v>0</v>
      </c>
      <c r="AD179" s="166">
        <f t="shared" si="156"/>
        <v>3</v>
      </c>
      <c r="AE179" s="169">
        <f t="shared" si="115"/>
        <v>0</v>
      </c>
      <c r="AF179" s="169">
        <f t="shared" si="116"/>
        <v>1</v>
      </c>
      <c r="AG179" s="169">
        <f t="shared" si="117"/>
        <v>0</v>
      </c>
      <c r="AH179" s="169">
        <f t="shared" si="118"/>
        <v>1</v>
      </c>
      <c r="AI179" s="169">
        <f t="shared" si="119"/>
        <v>0</v>
      </c>
      <c r="AJ179" s="169">
        <f t="shared" si="120"/>
        <v>0</v>
      </c>
      <c r="AK179" s="169">
        <f t="shared" si="121"/>
        <v>0</v>
      </c>
      <c r="AL179" s="169">
        <f t="shared" si="122"/>
        <v>1</v>
      </c>
      <c r="AM179" s="169">
        <f t="shared" si="123"/>
        <v>0</v>
      </c>
      <c r="AN179" s="169">
        <f t="shared" si="124"/>
        <v>0</v>
      </c>
      <c r="AO179" s="169">
        <f t="shared" si="125"/>
        <v>1</v>
      </c>
      <c r="AP179" s="169">
        <f t="shared" si="126"/>
        <v>0</v>
      </c>
      <c r="AQ179" s="169">
        <f t="shared" si="127"/>
        <v>0</v>
      </c>
      <c r="AR179" s="169">
        <f t="shared" si="128"/>
        <v>0</v>
      </c>
      <c r="AS179" s="169">
        <f t="shared" si="129"/>
        <v>0</v>
      </c>
      <c r="AT179" s="169">
        <f t="shared" si="130"/>
        <v>0</v>
      </c>
      <c r="AU179" s="169">
        <f t="shared" si="131"/>
        <v>0</v>
      </c>
      <c r="AV179" s="169">
        <f t="shared" si="132"/>
        <v>1</v>
      </c>
      <c r="AW179" s="169">
        <f t="shared" si="133"/>
        <v>0</v>
      </c>
      <c r="AX179" s="169">
        <f t="shared" si="134"/>
        <v>0</v>
      </c>
      <c r="AY179" s="169">
        <f t="shared" si="135"/>
        <v>0</v>
      </c>
      <c r="AZ179" s="169">
        <f t="shared" si="136"/>
        <v>0</v>
      </c>
      <c r="BA179" s="169">
        <f t="shared" si="137"/>
        <v>0</v>
      </c>
      <c r="BB179" s="169">
        <f t="shared" si="138"/>
        <v>1</v>
      </c>
      <c r="BC179" s="169">
        <f t="shared" si="139"/>
        <v>0</v>
      </c>
      <c r="BD179" s="169">
        <f t="shared" si="140"/>
        <v>1</v>
      </c>
      <c r="BE179" s="169">
        <f t="shared" si="141"/>
        <v>0</v>
      </c>
      <c r="BF179" s="169">
        <f t="shared" si="142"/>
        <v>0</v>
      </c>
      <c r="BG179" s="169">
        <f t="shared" si="143"/>
        <v>0</v>
      </c>
      <c r="BH179" s="169">
        <f t="shared" si="144"/>
        <v>0</v>
      </c>
      <c r="BI179" s="169">
        <f t="shared" si="145"/>
        <v>0</v>
      </c>
      <c r="BJ179" s="169">
        <f t="shared" si="146"/>
        <v>0</v>
      </c>
      <c r="BK179" s="167">
        <f t="shared" si="147"/>
        <v>0</v>
      </c>
      <c r="BL179" s="169">
        <f t="shared" si="148"/>
        <v>0</v>
      </c>
      <c r="BM179" s="169">
        <f t="shared" si="149"/>
        <v>1</v>
      </c>
      <c r="BN179" s="169">
        <f t="shared" si="150"/>
        <v>0</v>
      </c>
      <c r="BO179" s="169">
        <f t="shared" si="151"/>
        <v>1</v>
      </c>
      <c r="BP179" s="36">
        <f t="shared" si="152"/>
        <v>1</v>
      </c>
      <c r="BQ179">
        <f t="shared" si="153"/>
        <v>0</v>
      </c>
      <c r="BR179" s="36">
        <f t="shared" si="154"/>
        <v>0</v>
      </c>
      <c r="BS179" t="e">
        <f t="shared" si="155"/>
        <v>#N/A</v>
      </c>
    </row>
    <row r="180" spans="1:71">
      <c r="A180" s="59">
        <v>76</v>
      </c>
      <c r="B180" s="59">
        <v>21231</v>
      </c>
      <c r="C180" s="160">
        <v>31428571.2947651</v>
      </c>
      <c r="D180" s="59">
        <v>61357144</v>
      </c>
      <c r="E180" s="59">
        <v>61357144</v>
      </c>
      <c r="F180" s="59">
        <v>-29928572.7052349</v>
      </c>
      <c r="G180" s="59">
        <v>2257.14282226562</v>
      </c>
      <c r="H180" s="59">
        <v>-1286799744.8687201</v>
      </c>
      <c r="I180" s="59">
        <v>0</v>
      </c>
      <c r="J180" s="59">
        <v>0</v>
      </c>
      <c r="K180" s="59">
        <v>0</v>
      </c>
      <c r="L180" s="59">
        <v>406</v>
      </c>
      <c r="M180" s="59">
        <v>413</v>
      </c>
      <c r="N180" s="59">
        <v>301</v>
      </c>
      <c r="O180" s="59">
        <v>0</v>
      </c>
      <c r="P180" s="59">
        <v>0</v>
      </c>
      <c r="Q180" s="59">
        <v>0</v>
      </c>
      <c r="R180" s="59">
        <v>2</v>
      </c>
      <c r="S180" s="59">
        <v>0</v>
      </c>
      <c r="T180" s="59">
        <f t="shared" si="105"/>
        <v>1</v>
      </c>
      <c r="U180" s="59">
        <f t="shared" si="106"/>
        <v>0</v>
      </c>
      <c r="V180" s="59">
        <f t="shared" si="107"/>
        <v>0</v>
      </c>
      <c r="W180" s="59">
        <f t="shared" si="108"/>
        <v>1</v>
      </c>
      <c r="X180" s="59">
        <f t="shared" si="109"/>
        <v>0</v>
      </c>
      <c r="Y180" s="59">
        <f t="shared" si="110"/>
        <v>1</v>
      </c>
      <c r="Z180" s="59">
        <f t="shared" si="111"/>
        <v>0</v>
      </c>
      <c r="AA180" s="59">
        <f t="shared" si="112"/>
        <v>0</v>
      </c>
      <c r="AB180" s="59">
        <f t="shared" si="113"/>
        <v>0</v>
      </c>
      <c r="AC180" s="59">
        <f t="shared" si="114"/>
        <v>0</v>
      </c>
      <c r="AD180" s="166">
        <f t="shared" si="156"/>
        <v>0</v>
      </c>
      <c r="AE180" s="169">
        <f t="shared" si="115"/>
        <v>0</v>
      </c>
      <c r="AF180" s="169">
        <f t="shared" si="116"/>
        <v>0</v>
      </c>
      <c r="AG180" s="169">
        <f t="shared" si="117"/>
        <v>0</v>
      </c>
      <c r="AH180" s="169">
        <f t="shared" si="118"/>
        <v>1</v>
      </c>
      <c r="AI180" s="169">
        <f t="shared" si="119"/>
        <v>0</v>
      </c>
      <c r="AJ180" s="169">
        <f t="shared" si="120"/>
        <v>0</v>
      </c>
      <c r="AK180" s="169">
        <f t="shared" si="121"/>
        <v>0</v>
      </c>
      <c r="AL180" s="169">
        <f t="shared" si="122"/>
        <v>1</v>
      </c>
      <c r="AM180" s="169">
        <f t="shared" si="123"/>
        <v>0</v>
      </c>
      <c r="AN180" s="169">
        <f t="shared" si="124"/>
        <v>0</v>
      </c>
      <c r="AO180" s="169">
        <f t="shared" si="125"/>
        <v>1</v>
      </c>
      <c r="AP180" s="169">
        <f t="shared" si="126"/>
        <v>0</v>
      </c>
      <c r="AQ180" s="169">
        <f t="shared" si="127"/>
        <v>0</v>
      </c>
      <c r="AR180" s="169">
        <f t="shared" si="128"/>
        <v>0</v>
      </c>
      <c r="AS180" s="169">
        <f t="shared" si="129"/>
        <v>0</v>
      </c>
      <c r="AT180" s="169">
        <f t="shared" si="130"/>
        <v>0</v>
      </c>
      <c r="AU180" s="169">
        <f t="shared" si="131"/>
        <v>0</v>
      </c>
      <c r="AV180" s="169">
        <f t="shared" si="132"/>
        <v>1</v>
      </c>
      <c r="AW180" s="169">
        <f t="shared" si="133"/>
        <v>1</v>
      </c>
      <c r="AX180" s="169">
        <f t="shared" si="134"/>
        <v>0</v>
      </c>
      <c r="AY180" s="169">
        <f t="shared" si="135"/>
        <v>1</v>
      </c>
      <c r="AZ180" s="169">
        <f t="shared" si="136"/>
        <v>0</v>
      </c>
      <c r="BA180" s="169">
        <f t="shared" si="137"/>
        <v>0</v>
      </c>
      <c r="BB180" s="169">
        <f t="shared" si="138"/>
        <v>1</v>
      </c>
      <c r="BC180" s="169">
        <f t="shared" si="139"/>
        <v>1</v>
      </c>
      <c r="BD180" s="169">
        <f t="shared" si="140"/>
        <v>0</v>
      </c>
      <c r="BE180" s="169">
        <f t="shared" si="141"/>
        <v>1</v>
      </c>
      <c r="BF180" s="169">
        <f t="shared" si="142"/>
        <v>0</v>
      </c>
      <c r="BG180" s="169">
        <f t="shared" si="143"/>
        <v>0</v>
      </c>
      <c r="BH180" s="169">
        <f t="shared" si="144"/>
        <v>0</v>
      </c>
      <c r="BI180" s="169">
        <f t="shared" si="145"/>
        <v>0</v>
      </c>
      <c r="BJ180" s="169">
        <f t="shared" si="146"/>
        <v>0</v>
      </c>
      <c r="BK180" s="167">
        <f t="shared" si="147"/>
        <v>0</v>
      </c>
      <c r="BL180" s="169">
        <f t="shared" si="148"/>
        <v>0</v>
      </c>
      <c r="BM180" s="169">
        <f t="shared" si="149"/>
        <v>1</v>
      </c>
      <c r="BN180" s="169">
        <f t="shared" si="150"/>
        <v>1</v>
      </c>
      <c r="BO180" s="169">
        <f t="shared" si="151"/>
        <v>0</v>
      </c>
      <c r="BP180" s="36">
        <f t="shared" si="152"/>
        <v>0</v>
      </c>
      <c r="BQ180">
        <f t="shared" si="153"/>
        <v>0</v>
      </c>
      <c r="BR180" s="36">
        <f t="shared" si="154"/>
        <v>1</v>
      </c>
      <c r="BS180" s="36" t="e">
        <f t="shared" si="155"/>
        <v>#N/A</v>
      </c>
    </row>
    <row r="181" spans="1:71">
      <c r="A181" s="59">
        <v>364</v>
      </c>
      <c r="B181" s="59">
        <v>212253</v>
      </c>
      <c r="C181" s="160">
        <v>31845238.524575699</v>
      </c>
      <c r="D181" s="59">
        <v>293630983.5</v>
      </c>
      <c r="E181" s="59">
        <v>296607174</v>
      </c>
      <c r="F181" s="59">
        <v>-264761935.47542399</v>
      </c>
      <c r="G181" s="59">
        <v>208.33333587646499</v>
      </c>
      <c r="H181" s="59">
        <v>-5675374640.2889004</v>
      </c>
      <c r="I181" s="59">
        <v>0</v>
      </c>
      <c r="J181" s="59">
        <v>0</v>
      </c>
      <c r="K181" s="59">
        <v>0</v>
      </c>
      <c r="L181" s="59">
        <v>101</v>
      </c>
      <c r="M181" s="59">
        <v>0</v>
      </c>
      <c r="N181" s="59">
        <v>0</v>
      </c>
      <c r="O181" s="59">
        <v>101</v>
      </c>
      <c r="P181" s="59">
        <v>0</v>
      </c>
      <c r="Q181" s="59">
        <v>0</v>
      </c>
      <c r="R181" s="59">
        <v>1</v>
      </c>
      <c r="S181" s="59">
        <v>1</v>
      </c>
      <c r="T181" s="59">
        <f t="shared" si="105"/>
        <v>0</v>
      </c>
      <c r="U181" s="59">
        <f t="shared" si="106"/>
        <v>0</v>
      </c>
      <c r="V181" s="59">
        <f t="shared" si="107"/>
        <v>0</v>
      </c>
      <c r="W181" s="59">
        <f t="shared" si="108"/>
        <v>0</v>
      </c>
      <c r="X181" s="59">
        <f t="shared" si="109"/>
        <v>0</v>
      </c>
      <c r="Y181" s="59">
        <f t="shared" si="110"/>
        <v>0</v>
      </c>
      <c r="Z181" s="59">
        <f t="shared" si="111"/>
        <v>0</v>
      </c>
      <c r="AA181" s="59">
        <f t="shared" si="112"/>
        <v>0</v>
      </c>
      <c r="AB181" s="59">
        <f t="shared" si="113"/>
        <v>0</v>
      </c>
      <c r="AC181" s="59">
        <f t="shared" si="114"/>
        <v>0</v>
      </c>
      <c r="AD181" s="166">
        <f t="shared" si="156"/>
        <v>2</v>
      </c>
      <c r="AE181" s="169">
        <f t="shared" si="115"/>
        <v>0</v>
      </c>
      <c r="AF181" s="169">
        <f t="shared" si="116"/>
        <v>1</v>
      </c>
      <c r="AG181" s="169">
        <f t="shared" si="117"/>
        <v>0</v>
      </c>
      <c r="AH181" s="169">
        <f t="shared" si="118"/>
        <v>1</v>
      </c>
      <c r="AI181" s="169">
        <f t="shared" si="119"/>
        <v>0</v>
      </c>
      <c r="AJ181" s="169">
        <f t="shared" si="120"/>
        <v>0</v>
      </c>
      <c r="AK181" s="169">
        <f t="shared" si="121"/>
        <v>0</v>
      </c>
      <c r="AL181" s="169">
        <f t="shared" si="122"/>
        <v>1</v>
      </c>
      <c r="AM181" s="169">
        <f t="shared" si="123"/>
        <v>0</v>
      </c>
      <c r="AN181" s="169">
        <f t="shared" si="124"/>
        <v>0</v>
      </c>
      <c r="AO181" s="169">
        <f t="shared" si="125"/>
        <v>1</v>
      </c>
      <c r="AP181" s="169">
        <f t="shared" si="126"/>
        <v>0</v>
      </c>
      <c r="AQ181" s="169">
        <f t="shared" si="127"/>
        <v>0</v>
      </c>
      <c r="AR181" s="169">
        <f t="shared" si="128"/>
        <v>0</v>
      </c>
      <c r="AS181" s="169">
        <f t="shared" si="129"/>
        <v>0</v>
      </c>
      <c r="AT181" s="169">
        <f t="shared" si="130"/>
        <v>0</v>
      </c>
      <c r="AU181" s="169">
        <f t="shared" si="131"/>
        <v>0</v>
      </c>
      <c r="AV181" s="169">
        <f t="shared" si="132"/>
        <v>1</v>
      </c>
      <c r="AW181" s="169">
        <f t="shared" si="133"/>
        <v>0</v>
      </c>
      <c r="AX181" s="169">
        <f t="shared" si="134"/>
        <v>0</v>
      </c>
      <c r="AY181" s="169">
        <f t="shared" si="135"/>
        <v>0</v>
      </c>
      <c r="AZ181" s="169">
        <f t="shared" si="136"/>
        <v>0</v>
      </c>
      <c r="BA181" s="169">
        <f t="shared" si="137"/>
        <v>0</v>
      </c>
      <c r="BB181" s="169">
        <f t="shared" si="138"/>
        <v>1</v>
      </c>
      <c r="BC181" s="169">
        <f t="shared" si="139"/>
        <v>0</v>
      </c>
      <c r="BD181" s="169">
        <f t="shared" si="140"/>
        <v>1</v>
      </c>
      <c r="BE181" s="169">
        <f t="shared" si="141"/>
        <v>0</v>
      </c>
      <c r="BF181" s="169">
        <f t="shared" si="142"/>
        <v>0</v>
      </c>
      <c r="BG181" s="169">
        <f t="shared" si="143"/>
        <v>0</v>
      </c>
      <c r="BH181" s="169">
        <f t="shared" si="144"/>
        <v>0</v>
      </c>
      <c r="BI181" s="169">
        <f t="shared" si="145"/>
        <v>0</v>
      </c>
      <c r="BJ181" s="169">
        <f t="shared" si="146"/>
        <v>0</v>
      </c>
      <c r="BK181" s="167">
        <f t="shared" si="147"/>
        <v>0</v>
      </c>
      <c r="BL181" s="169">
        <f t="shared" si="148"/>
        <v>1</v>
      </c>
      <c r="BM181" s="169">
        <f t="shared" si="149"/>
        <v>0</v>
      </c>
      <c r="BN181" s="169">
        <f t="shared" si="150"/>
        <v>0</v>
      </c>
      <c r="BO181" s="169">
        <f t="shared" si="151"/>
        <v>1</v>
      </c>
      <c r="BP181" s="36">
        <f t="shared" si="152"/>
        <v>1</v>
      </c>
      <c r="BQ181">
        <f t="shared" si="153"/>
        <v>0</v>
      </c>
      <c r="BR181" s="36">
        <f t="shared" si="154"/>
        <v>0</v>
      </c>
      <c r="BS181" t="e">
        <f t="shared" si="155"/>
        <v>#N/A</v>
      </c>
    </row>
    <row r="182" spans="1:71">
      <c r="A182" s="59">
        <v>437</v>
      </c>
      <c r="B182" s="59">
        <v>242291</v>
      </c>
      <c r="C182" s="160">
        <v>31899999.524652999</v>
      </c>
      <c r="D182" s="59">
        <v>2950000</v>
      </c>
      <c r="E182" s="59">
        <v>2950000</v>
      </c>
      <c r="F182" s="59">
        <v>28949999.524652999</v>
      </c>
      <c r="G182" s="59">
        <v>180</v>
      </c>
      <c r="H182" s="59">
        <v>-6726848563.5384903</v>
      </c>
      <c r="I182" s="59">
        <v>0</v>
      </c>
      <c r="J182" s="59">
        <v>0</v>
      </c>
      <c r="K182" s="59">
        <v>0</v>
      </c>
      <c r="L182" s="59">
        <v>101</v>
      </c>
      <c r="M182" s="59">
        <v>0</v>
      </c>
      <c r="N182" s="59">
        <v>0</v>
      </c>
      <c r="O182" s="59">
        <v>101</v>
      </c>
      <c r="P182" s="59">
        <v>0</v>
      </c>
      <c r="Q182" s="59">
        <v>0</v>
      </c>
      <c r="R182" s="59">
        <v>2</v>
      </c>
      <c r="S182" s="59">
        <v>1</v>
      </c>
      <c r="T182" s="59">
        <f t="shared" si="105"/>
        <v>0</v>
      </c>
      <c r="U182" s="59">
        <f t="shared" si="106"/>
        <v>0</v>
      </c>
      <c r="V182" s="59">
        <f t="shared" si="107"/>
        <v>0</v>
      </c>
      <c r="W182" s="59">
        <f t="shared" si="108"/>
        <v>0</v>
      </c>
      <c r="X182" s="59">
        <f t="shared" si="109"/>
        <v>0</v>
      </c>
      <c r="Y182" s="59">
        <f t="shared" si="110"/>
        <v>0</v>
      </c>
      <c r="Z182" s="59">
        <f t="shared" si="111"/>
        <v>0</v>
      </c>
      <c r="AA182" s="59">
        <f t="shared" si="112"/>
        <v>0</v>
      </c>
      <c r="AB182" s="59">
        <f t="shared" si="113"/>
        <v>0</v>
      </c>
      <c r="AC182" s="59">
        <f t="shared" si="114"/>
        <v>0</v>
      </c>
      <c r="AD182" s="166">
        <f t="shared" si="156"/>
        <v>2</v>
      </c>
      <c r="AE182" s="169">
        <f t="shared" si="115"/>
        <v>0</v>
      </c>
      <c r="AF182" s="169">
        <f t="shared" si="116"/>
        <v>1</v>
      </c>
      <c r="AG182" s="169">
        <f t="shared" si="117"/>
        <v>0</v>
      </c>
      <c r="AH182" s="169">
        <f t="shared" si="118"/>
        <v>1</v>
      </c>
      <c r="AI182" s="169">
        <f t="shared" si="119"/>
        <v>0</v>
      </c>
      <c r="AJ182" s="169">
        <f t="shared" si="120"/>
        <v>0</v>
      </c>
      <c r="AK182" s="169">
        <f t="shared" si="121"/>
        <v>0</v>
      </c>
      <c r="AL182" s="169">
        <f t="shared" si="122"/>
        <v>1</v>
      </c>
      <c r="AM182" s="169">
        <f t="shared" si="123"/>
        <v>0</v>
      </c>
      <c r="AN182" s="169">
        <f t="shared" si="124"/>
        <v>0</v>
      </c>
      <c r="AO182" s="169">
        <f t="shared" si="125"/>
        <v>1</v>
      </c>
      <c r="AP182" s="169">
        <f t="shared" si="126"/>
        <v>0</v>
      </c>
      <c r="AQ182" s="169">
        <f t="shared" si="127"/>
        <v>0</v>
      </c>
      <c r="AR182" s="169">
        <f t="shared" si="128"/>
        <v>0</v>
      </c>
      <c r="AS182" s="169">
        <f t="shared" si="129"/>
        <v>0</v>
      </c>
      <c r="AT182" s="169">
        <f t="shared" si="130"/>
        <v>0</v>
      </c>
      <c r="AU182" s="169">
        <f t="shared" si="131"/>
        <v>0</v>
      </c>
      <c r="AV182" s="169">
        <f t="shared" si="132"/>
        <v>1</v>
      </c>
      <c r="AW182" s="169">
        <f t="shared" si="133"/>
        <v>0</v>
      </c>
      <c r="AX182" s="169">
        <f t="shared" si="134"/>
        <v>0</v>
      </c>
      <c r="AY182" s="169">
        <f t="shared" si="135"/>
        <v>0</v>
      </c>
      <c r="AZ182" s="169">
        <f t="shared" si="136"/>
        <v>0</v>
      </c>
      <c r="BA182" s="169">
        <f t="shared" si="137"/>
        <v>0</v>
      </c>
      <c r="BB182" s="169">
        <f t="shared" si="138"/>
        <v>1</v>
      </c>
      <c r="BC182" s="169">
        <f t="shared" si="139"/>
        <v>0</v>
      </c>
      <c r="BD182" s="169">
        <f t="shared" si="140"/>
        <v>1</v>
      </c>
      <c r="BE182" s="169">
        <f t="shared" si="141"/>
        <v>0</v>
      </c>
      <c r="BF182" s="169">
        <f t="shared" si="142"/>
        <v>0</v>
      </c>
      <c r="BG182" s="169">
        <f t="shared" si="143"/>
        <v>0</v>
      </c>
      <c r="BH182" s="169">
        <f t="shared" si="144"/>
        <v>0</v>
      </c>
      <c r="BI182" s="169">
        <f t="shared" si="145"/>
        <v>0</v>
      </c>
      <c r="BJ182" s="169">
        <f t="shared" si="146"/>
        <v>0</v>
      </c>
      <c r="BK182" s="167">
        <f t="shared" si="147"/>
        <v>0</v>
      </c>
      <c r="BL182" s="169">
        <f t="shared" si="148"/>
        <v>0</v>
      </c>
      <c r="BM182" s="169">
        <f t="shared" si="149"/>
        <v>1</v>
      </c>
      <c r="BN182" s="169">
        <f t="shared" si="150"/>
        <v>0</v>
      </c>
      <c r="BO182" s="169">
        <f t="shared" si="151"/>
        <v>1</v>
      </c>
      <c r="BP182" s="36">
        <f t="shared" si="152"/>
        <v>1</v>
      </c>
      <c r="BQ182">
        <f t="shared" si="153"/>
        <v>0</v>
      </c>
      <c r="BR182" s="36">
        <f t="shared" si="154"/>
        <v>0</v>
      </c>
      <c r="BS182" t="e">
        <f t="shared" si="155"/>
        <v>#N/A</v>
      </c>
    </row>
    <row r="183" spans="1:71">
      <c r="A183" s="59">
        <v>257</v>
      </c>
      <c r="B183" s="59">
        <v>152301</v>
      </c>
      <c r="C183" s="160">
        <v>31904762.900875799</v>
      </c>
      <c r="D183" s="59">
        <v>32833334</v>
      </c>
      <c r="E183" s="59">
        <v>32833334</v>
      </c>
      <c r="F183" s="59">
        <v>-928571.09912416001</v>
      </c>
      <c r="G183" s="59">
        <v>0</v>
      </c>
      <c r="H183" s="59">
        <v>-3879094168.7405901</v>
      </c>
      <c r="I183" s="59">
        <v>0</v>
      </c>
      <c r="J183" s="59">
        <v>0</v>
      </c>
      <c r="K183" s="59">
        <v>0</v>
      </c>
      <c r="L183" s="59">
        <v>416</v>
      </c>
      <c r="M183" s="59">
        <v>801</v>
      </c>
      <c r="N183" s="59">
        <v>777</v>
      </c>
      <c r="O183" s="59">
        <v>0</v>
      </c>
      <c r="P183" s="59">
        <v>0</v>
      </c>
      <c r="Q183" s="59">
        <v>0</v>
      </c>
      <c r="R183" s="59">
        <v>2</v>
      </c>
      <c r="S183" s="59">
        <v>0</v>
      </c>
      <c r="T183" s="59">
        <f t="shared" si="105"/>
        <v>1</v>
      </c>
      <c r="U183" s="59">
        <f t="shared" si="106"/>
        <v>0</v>
      </c>
      <c r="V183" s="59">
        <f t="shared" si="107"/>
        <v>0</v>
      </c>
      <c r="W183" s="59">
        <f t="shared" si="108"/>
        <v>0</v>
      </c>
      <c r="X183" s="59">
        <f t="shared" si="109"/>
        <v>2</v>
      </c>
      <c r="Y183" s="59">
        <f t="shared" si="110"/>
        <v>0</v>
      </c>
      <c r="Z183" s="59">
        <f t="shared" si="111"/>
        <v>0</v>
      </c>
      <c r="AA183" s="59">
        <f t="shared" si="112"/>
        <v>0</v>
      </c>
      <c r="AB183" s="59">
        <f t="shared" si="113"/>
        <v>0</v>
      </c>
      <c r="AC183" s="59">
        <f t="shared" si="114"/>
        <v>0</v>
      </c>
      <c r="AD183" s="166">
        <f t="shared" si="156"/>
        <v>0</v>
      </c>
      <c r="AE183" s="169">
        <f t="shared" si="115"/>
        <v>0</v>
      </c>
      <c r="AF183" s="169">
        <f t="shared" si="116"/>
        <v>0</v>
      </c>
      <c r="AG183" s="169">
        <f t="shared" si="117"/>
        <v>0</v>
      </c>
      <c r="AH183" s="169">
        <f t="shared" si="118"/>
        <v>1</v>
      </c>
      <c r="AI183" s="169">
        <f t="shared" si="119"/>
        <v>0</v>
      </c>
      <c r="AJ183" s="169">
        <f t="shared" si="120"/>
        <v>0</v>
      </c>
      <c r="AK183" s="169">
        <f t="shared" si="121"/>
        <v>0</v>
      </c>
      <c r="AL183" s="169">
        <f t="shared" si="122"/>
        <v>1</v>
      </c>
      <c r="AM183" s="169">
        <f t="shared" si="123"/>
        <v>0</v>
      </c>
      <c r="AN183" s="169">
        <f t="shared" si="124"/>
        <v>0</v>
      </c>
      <c r="AO183" s="169">
        <f t="shared" si="125"/>
        <v>1</v>
      </c>
      <c r="AP183" s="169">
        <f t="shared" si="126"/>
        <v>0</v>
      </c>
      <c r="AQ183" s="169">
        <f t="shared" si="127"/>
        <v>0</v>
      </c>
      <c r="AR183" s="169">
        <f t="shared" si="128"/>
        <v>0</v>
      </c>
      <c r="AS183" s="169">
        <f t="shared" si="129"/>
        <v>0</v>
      </c>
      <c r="AT183" s="169">
        <f t="shared" si="130"/>
        <v>0</v>
      </c>
      <c r="AU183" s="169">
        <f t="shared" si="131"/>
        <v>0</v>
      </c>
      <c r="AV183" s="169">
        <f t="shared" si="132"/>
        <v>1</v>
      </c>
      <c r="AW183" s="169">
        <f t="shared" si="133"/>
        <v>1</v>
      </c>
      <c r="AX183" s="169">
        <f t="shared" si="134"/>
        <v>0</v>
      </c>
      <c r="AY183" s="169">
        <f t="shared" si="135"/>
        <v>1</v>
      </c>
      <c r="AZ183" s="169">
        <f t="shared" si="136"/>
        <v>0</v>
      </c>
      <c r="BA183" s="169">
        <f t="shared" si="137"/>
        <v>1</v>
      </c>
      <c r="BB183" s="169">
        <f t="shared" si="138"/>
        <v>0</v>
      </c>
      <c r="BC183" s="169">
        <f t="shared" si="139"/>
        <v>0</v>
      </c>
      <c r="BD183" s="169">
        <f t="shared" si="140"/>
        <v>1</v>
      </c>
      <c r="BE183" s="169">
        <f t="shared" si="141"/>
        <v>0</v>
      </c>
      <c r="BF183" s="169">
        <f t="shared" si="142"/>
        <v>0</v>
      </c>
      <c r="BG183" s="169">
        <f t="shared" si="143"/>
        <v>0</v>
      </c>
      <c r="BH183" s="169">
        <f t="shared" si="144"/>
        <v>0</v>
      </c>
      <c r="BI183" s="169">
        <f t="shared" si="145"/>
        <v>0</v>
      </c>
      <c r="BJ183" s="169">
        <f t="shared" si="146"/>
        <v>1</v>
      </c>
      <c r="BK183" s="167">
        <f t="shared" si="147"/>
        <v>0</v>
      </c>
      <c r="BL183" s="169">
        <f t="shared" si="148"/>
        <v>0</v>
      </c>
      <c r="BM183" s="169">
        <f t="shared" si="149"/>
        <v>1</v>
      </c>
      <c r="BN183" s="169">
        <f t="shared" si="150"/>
        <v>1</v>
      </c>
      <c r="BO183" s="169">
        <f t="shared" si="151"/>
        <v>0</v>
      </c>
      <c r="BP183" s="36">
        <f t="shared" si="152"/>
        <v>0</v>
      </c>
      <c r="BQ183">
        <f t="shared" si="153"/>
        <v>0</v>
      </c>
      <c r="BR183" s="36">
        <f t="shared" si="154"/>
        <v>1</v>
      </c>
      <c r="BS183" s="36" t="e">
        <f t="shared" si="155"/>
        <v>#N/A</v>
      </c>
    </row>
    <row r="184" spans="1:71">
      <c r="A184" s="59">
        <v>149</v>
      </c>
      <c r="B184" s="59">
        <v>121111</v>
      </c>
      <c r="C184" s="160">
        <v>31964285.578198601</v>
      </c>
      <c r="D184" s="59">
        <v>6496428.5</v>
      </c>
      <c r="E184" s="59">
        <v>6496428.5</v>
      </c>
      <c r="F184" s="59">
        <v>25467857.078198601</v>
      </c>
      <c r="G184" s="59">
        <v>85.714286804199205</v>
      </c>
      <c r="H184" s="59">
        <v>-2309608033.3555899</v>
      </c>
      <c r="I184" s="59">
        <v>0</v>
      </c>
      <c r="J184" s="59">
        <v>0</v>
      </c>
      <c r="K184" s="59">
        <v>0</v>
      </c>
      <c r="L184" s="59">
        <v>406</v>
      </c>
      <c r="M184" s="59">
        <v>301</v>
      </c>
      <c r="N184" s="59">
        <v>102</v>
      </c>
      <c r="O184" s="59">
        <v>0</v>
      </c>
      <c r="P184" s="59">
        <v>0</v>
      </c>
      <c r="Q184" s="59">
        <v>0</v>
      </c>
      <c r="R184" s="59">
        <v>2</v>
      </c>
      <c r="S184" s="59">
        <v>0</v>
      </c>
      <c r="T184" s="59">
        <f t="shared" si="105"/>
        <v>1</v>
      </c>
      <c r="U184" s="59">
        <f t="shared" si="106"/>
        <v>0</v>
      </c>
      <c r="V184" s="59">
        <f t="shared" si="107"/>
        <v>0</v>
      </c>
      <c r="W184" s="59">
        <f t="shared" si="108"/>
        <v>0</v>
      </c>
      <c r="X184" s="59">
        <f t="shared" si="109"/>
        <v>0</v>
      </c>
      <c r="Y184" s="59">
        <f t="shared" si="110"/>
        <v>1</v>
      </c>
      <c r="Z184" s="59">
        <f t="shared" si="111"/>
        <v>0</v>
      </c>
      <c r="AA184" s="59">
        <f t="shared" si="112"/>
        <v>1</v>
      </c>
      <c r="AB184" s="59">
        <f t="shared" si="113"/>
        <v>0</v>
      </c>
      <c r="AC184" s="59">
        <f t="shared" si="114"/>
        <v>0</v>
      </c>
      <c r="AD184" s="166">
        <f t="shared" si="156"/>
        <v>0</v>
      </c>
      <c r="AE184" s="169">
        <f t="shared" si="115"/>
        <v>0</v>
      </c>
      <c r="AF184" s="169">
        <f t="shared" si="116"/>
        <v>0</v>
      </c>
      <c r="AG184" s="169">
        <f t="shared" si="117"/>
        <v>0</v>
      </c>
      <c r="AH184" s="169">
        <f t="shared" si="118"/>
        <v>1</v>
      </c>
      <c r="AI184" s="169">
        <f t="shared" si="119"/>
        <v>0</v>
      </c>
      <c r="AJ184" s="169">
        <f t="shared" si="120"/>
        <v>0</v>
      </c>
      <c r="AK184" s="169">
        <f t="shared" si="121"/>
        <v>0</v>
      </c>
      <c r="AL184" s="169">
        <f t="shared" si="122"/>
        <v>1</v>
      </c>
      <c r="AM184" s="169">
        <f t="shared" si="123"/>
        <v>0</v>
      </c>
      <c r="AN184" s="169">
        <f t="shared" si="124"/>
        <v>0</v>
      </c>
      <c r="AO184" s="169">
        <f t="shared" si="125"/>
        <v>1</v>
      </c>
      <c r="AP184" s="169">
        <f t="shared" si="126"/>
        <v>0</v>
      </c>
      <c r="AQ184" s="169">
        <f t="shared" si="127"/>
        <v>0</v>
      </c>
      <c r="AR184" s="169">
        <f t="shared" si="128"/>
        <v>0</v>
      </c>
      <c r="AS184" s="169">
        <f t="shared" si="129"/>
        <v>0</v>
      </c>
      <c r="AT184" s="169">
        <f t="shared" si="130"/>
        <v>0</v>
      </c>
      <c r="AU184" s="169">
        <f t="shared" si="131"/>
        <v>0</v>
      </c>
      <c r="AV184" s="169">
        <f t="shared" si="132"/>
        <v>1</v>
      </c>
      <c r="AW184" s="169">
        <f t="shared" si="133"/>
        <v>1</v>
      </c>
      <c r="AX184" s="169">
        <f t="shared" si="134"/>
        <v>0</v>
      </c>
      <c r="AY184" s="169">
        <f t="shared" si="135"/>
        <v>1</v>
      </c>
      <c r="AZ184" s="169">
        <f t="shared" si="136"/>
        <v>0</v>
      </c>
      <c r="BA184" s="169">
        <f t="shared" si="137"/>
        <v>0</v>
      </c>
      <c r="BB184" s="169">
        <f t="shared" si="138"/>
        <v>1</v>
      </c>
      <c r="BC184" s="169">
        <f t="shared" si="139"/>
        <v>1</v>
      </c>
      <c r="BD184" s="169">
        <f t="shared" si="140"/>
        <v>0</v>
      </c>
      <c r="BE184" s="169">
        <f t="shared" si="141"/>
        <v>1</v>
      </c>
      <c r="BF184" s="169">
        <f t="shared" si="142"/>
        <v>0</v>
      </c>
      <c r="BG184" s="169">
        <f t="shared" si="143"/>
        <v>0</v>
      </c>
      <c r="BH184" s="169">
        <f t="shared" si="144"/>
        <v>0</v>
      </c>
      <c r="BI184" s="169">
        <f t="shared" si="145"/>
        <v>0</v>
      </c>
      <c r="BJ184" s="169">
        <f t="shared" si="146"/>
        <v>0</v>
      </c>
      <c r="BK184" s="167">
        <f t="shared" si="147"/>
        <v>0</v>
      </c>
      <c r="BL184" s="169">
        <f t="shared" si="148"/>
        <v>0</v>
      </c>
      <c r="BM184" s="169">
        <f t="shared" si="149"/>
        <v>1</v>
      </c>
      <c r="BN184" s="169">
        <f t="shared" si="150"/>
        <v>1</v>
      </c>
      <c r="BO184" s="169">
        <f t="shared" si="151"/>
        <v>0</v>
      </c>
      <c r="BP184" s="36">
        <f t="shared" si="152"/>
        <v>0</v>
      </c>
      <c r="BQ184">
        <f t="shared" si="153"/>
        <v>0</v>
      </c>
      <c r="BR184" s="36">
        <f t="shared" si="154"/>
        <v>1</v>
      </c>
      <c r="BS184" s="36" t="e">
        <f t="shared" si="155"/>
        <v>#N/A</v>
      </c>
    </row>
    <row r="185" spans="1:71">
      <c r="A185" s="59">
        <v>365</v>
      </c>
      <c r="B185" s="59">
        <v>212301</v>
      </c>
      <c r="C185" s="160">
        <v>32142856.657237399</v>
      </c>
      <c r="D185" s="59">
        <v>37678572</v>
      </c>
      <c r="E185" s="59">
        <v>37678572</v>
      </c>
      <c r="F185" s="59">
        <v>-5535715.3427625699</v>
      </c>
      <c r="G185" s="59">
        <v>250</v>
      </c>
      <c r="H185" s="59">
        <v>-5431148420.1562405</v>
      </c>
      <c r="I185" s="59">
        <v>0</v>
      </c>
      <c r="J185" s="59">
        <v>0</v>
      </c>
      <c r="K185" s="59">
        <v>0</v>
      </c>
      <c r="L185" s="59">
        <v>417</v>
      </c>
      <c r="M185" s="59">
        <v>406</v>
      </c>
      <c r="N185" s="59">
        <v>411</v>
      </c>
      <c r="O185" s="59">
        <v>0</v>
      </c>
      <c r="P185" s="59">
        <v>0</v>
      </c>
      <c r="Q185" s="59">
        <v>0</v>
      </c>
      <c r="R185" s="59">
        <v>2</v>
      </c>
      <c r="S185" s="59">
        <v>0</v>
      </c>
      <c r="T185" s="59">
        <f t="shared" si="105"/>
        <v>1</v>
      </c>
      <c r="U185" s="59">
        <f t="shared" si="106"/>
        <v>0</v>
      </c>
      <c r="V185" s="59">
        <f t="shared" si="107"/>
        <v>0</v>
      </c>
      <c r="W185" s="59">
        <f t="shared" si="108"/>
        <v>2</v>
      </c>
      <c r="X185" s="59">
        <f t="shared" si="109"/>
        <v>0</v>
      </c>
      <c r="Y185" s="59">
        <f t="shared" si="110"/>
        <v>0</v>
      </c>
      <c r="Z185" s="59">
        <f t="shared" si="111"/>
        <v>0</v>
      </c>
      <c r="AA185" s="59">
        <f t="shared" si="112"/>
        <v>0</v>
      </c>
      <c r="AB185" s="59">
        <f t="shared" si="113"/>
        <v>0</v>
      </c>
      <c r="AC185" s="59">
        <f t="shared" si="114"/>
        <v>0</v>
      </c>
      <c r="AD185" s="166">
        <f t="shared" si="156"/>
        <v>0</v>
      </c>
      <c r="AE185" s="169">
        <f t="shared" si="115"/>
        <v>0</v>
      </c>
      <c r="AF185" s="169">
        <f t="shared" si="116"/>
        <v>0</v>
      </c>
      <c r="AG185" s="169">
        <f t="shared" si="117"/>
        <v>0</v>
      </c>
      <c r="AH185" s="169">
        <f t="shared" si="118"/>
        <v>1</v>
      </c>
      <c r="AI185" s="169">
        <f t="shared" si="119"/>
        <v>0</v>
      </c>
      <c r="AJ185" s="169">
        <f t="shared" si="120"/>
        <v>0</v>
      </c>
      <c r="AK185" s="169">
        <f t="shared" si="121"/>
        <v>0</v>
      </c>
      <c r="AL185" s="169">
        <f t="shared" si="122"/>
        <v>1</v>
      </c>
      <c r="AM185" s="169">
        <f t="shared" si="123"/>
        <v>0</v>
      </c>
      <c r="AN185" s="169">
        <f t="shared" si="124"/>
        <v>0</v>
      </c>
      <c r="AO185" s="169">
        <f t="shared" si="125"/>
        <v>1</v>
      </c>
      <c r="AP185" s="169">
        <f t="shared" si="126"/>
        <v>0</v>
      </c>
      <c r="AQ185" s="169">
        <f t="shared" si="127"/>
        <v>0</v>
      </c>
      <c r="AR185" s="169">
        <f t="shared" si="128"/>
        <v>0</v>
      </c>
      <c r="AS185" s="169">
        <f t="shared" si="129"/>
        <v>0</v>
      </c>
      <c r="AT185" s="169">
        <f t="shared" si="130"/>
        <v>0</v>
      </c>
      <c r="AU185" s="169">
        <f t="shared" si="131"/>
        <v>0</v>
      </c>
      <c r="AV185" s="169">
        <f t="shared" si="132"/>
        <v>1</v>
      </c>
      <c r="AW185" s="169">
        <f t="shared" si="133"/>
        <v>1</v>
      </c>
      <c r="AX185" s="169">
        <f t="shared" si="134"/>
        <v>0</v>
      </c>
      <c r="AY185" s="169">
        <f t="shared" si="135"/>
        <v>1</v>
      </c>
      <c r="AZ185" s="169">
        <f t="shared" si="136"/>
        <v>0</v>
      </c>
      <c r="BA185" s="169">
        <f t="shared" si="137"/>
        <v>0</v>
      </c>
      <c r="BB185" s="169">
        <f t="shared" si="138"/>
        <v>1</v>
      </c>
      <c r="BC185" s="169">
        <f t="shared" si="139"/>
        <v>1</v>
      </c>
      <c r="BD185" s="169">
        <f t="shared" si="140"/>
        <v>0</v>
      </c>
      <c r="BE185" s="169">
        <f t="shared" si="141"/>
        <v>0</v>
      </c>
      <c r="BF185" s="169">
        <f t="shared" si="142"/>
        <v>1</v>
      </c>
      <c r="BG185" s="169">
        <f t="shared" si="143"/>
        <v>0</v>
      </c>
      <c r="BH185" s="169">
        <f t="shared" si="144"/>
        <v>0</v>
      </c>
      <c r="BI185" s="169">
        <f t="shared" si="145"/>
        <v>0</v>
      </c>
      <c r="BJ185" s="169">
        <f t="shared" si="146"/>
        <v>0</v>
      </c>
      <c r="BK185" s="167">
        <f t="shared" si="147"/>
        <v>0</v>
      </c>
      <c r="BL185" s="169">
        <f t="shared" si="148"/>
        <v>0</v>
      </c>
      <c r="BM185" s="169">
        <f t="shared" si="149"/>
        <v>1</v>
      </c>
      <c r="BN185" s="169">
        <f t="shared" si="150"/>
        <v>1</v>
      </c>
      <c r="BO185" s="169">
        <f t="shared" si="151"/>
        <v>0</v>
      </c>
      <c r="BP185" s="36">
        <f t="shared" si="152"/>
        <v>0</v>
      </c>
      <c r="BQ185">
        <f t="shared" si="153"/>
        <v>0</v>
      </c>
      <c r="BR185" s="36">
        <f t="shared" si="154"/>
        <v>1</v>
      </c>
      <c r="BS185" s="36" t="e">
        <f t="shared" si="155"/>
        <v>#N/A</v>
      </c>
    </row>
    <row r="186" spans="1:71">
      <c r="A186" s="59">
        <v>85</v>
      </c>
      <c r="B186" s="59">
        <v>22151</v>
      </c>
      <c r="C186" s="160">
        <v>32199999.520182598</v>
      </c>
      <c r="D186" s="59">
        <v>20718750</v>
      </c>
      <c r="E186" s="59">
        <v>20718750</v>
      </c>
      <c r="F186" s="59">
        <v>11481249.5201826</v>
      </c>
      <c r="G186" s="59">
        <v>0</v>
      </c>
      <c r="H186" s="59">
        <v>-1445814320.5314901</v>
      </c>
      <c r="I186" s="59">
        <v>0</v>
      </c>
      <c r="J186" s="59">
        <v>0</v>
      </c>
      <c r="K186" s="59">
        <v>0</v>
      </c>
      <c r="L186" s="59">
        <v>102</v>
      </c>
      <c r="M186" s="59">
        <v>0</v>
      </c>
      <c r="N186" s="59">
        <v>0</v>
      </c>
      <c r="O186" s="59">
        <v>0</v>
      </c>
      <c r="P186" s="59">
        <v>0</v>
      </c>
      <c r="Q186" s="59">
        <v>0</v>
      </c>
      <c r="R186" s="59">
        <v>1</v>
      </c>
      <c r="S186" s="59">
        <v>1</v>
      </c>
      <c r="T186" s="59">
        <f t="shared" si="105"/>
        <v>0</v>
      </c>
      <c r="U186" s="59">
        <f t="shared" si="106"/>
        <v>0</v>
      </c>
      <c r="V186" s="59">
        <f t="shared" si="107"/>
        <v>1</v>
      </c>
      <c r="W186" s="59">
        <f t="shared" si="108"/>
        <v>0</v>
      </c>
      <c r="X186" s="59">
        <f t="shared" si="109"/>
        <v>0</v>
      </c>
      <c r="Y186" s="59">
        <f t="shared" si="110"/>
        <v>0</v>
      </c>
      <c r="Z186" s="59">
        <f t="shared" si="111"/>
        <v>0</v>
      </c>
      <c r="AA186" s="59">
        <f t="shared" si="112"/>
        <v>0</v>
      </c>
      <c r="AB186" s="59">
        <f t="shared" si="113"/>
        <v>0</v>
      </c>
      <c r="AC186" s="59">
        <f t="shared" si="114"/>
        <v>0</v>
      </c>
      <c r="AD186" s="166">
        <f t="shared" si="156"/>
        <v>0</v>
      </c>
      <c r="AE186" s="169">
        <f t="shared" si="115"/>
        <v>0</v>
      </c>
      <c r="AF186" s="169">
        <f t="shared" si="116"/>
        <v>0</v>
      </c>
      <c r="AG186" s="169">
        <f t="shared" si="117"/>
        <v>0</v>
      </c>
      <c r="AH186" s="169">
        <f t="shared" si="118"/>
        <v>1</v>
      </c>
      <c r="AI186" s="169">
        <f t="shared" si="119"/>
        <v>0</v>
      </c>
      <c r="AJ186" s="169">
        <f t="shared" si="120"/>
        <v>0</v>
      </c>
      <c r="AK186" s="169">
        <f t="shared" si="121"/>
        <v>0</v>
      </c>
      <c r="AL186" s="169">
        <f t="shared" si="122"/>
        <v>1</v>
      </c>
      <c r="AM186" s="169">
        <f t="shared" si="123"/>
        <v>1</v>
      </c>
      <c r="AN186" s="169">
        <f t="shared" si="124"/>
        <v>0</v>
      </c>
      <c r="AO186" s="169">
        <f t="shared" si="125"/>
        <v>1</v>
      </c>
      <c r="AP186" s="169">
        <f t="shared" si="126"/>
        <v>0</v>
      </c>
      <c r="AQ186" s="169">
        <f t="shared" si="127"/>
        <v>1</v>
      </c>
      <c r="AR186" s="169">
        <f t="shared" si="128"/>
        <v>0</v>
      </c>
      <c r="AS186" s="169">
        <f t="shared" si="129"/>
        <v>0</v>
      </c>
      <c r="AT186" s="169">
        <f t="shared" si="130"/>
        <v>0</v>
      </c>
      <c r="AU186" s="169">
        <f t="shared" si="131"/>
        <v>0</v>
      </c>
      <c r="AV186" s="169">
        <f t="shared" si="132"/>
        <v>1</v>
      </c>
      <c r="AW186" s="169">
        <f t="shared" si="133"/>
        <v>0</v>
      </c>
      <c r="AX186" s="169">
        <f t="shared" si="134"/>
        <v>0</v>
      </c>
      <c r="AY186" s="169">
        <f t="shared" si="135"/>
        <v>0</v>
      </c>
      <c r="AZ186" s="169">
        <f t="shared" si="136"/>
        <v>0</v>
      </c>
      <c r="BA186" s="169">
        <f t="shared" si="137"/>
        <v>0</v>
      </c>
      <c r="BB186" s="169">
        <f t="shared" si="138"/>
        <v>1</v>
      </c>
      <c r="BC186" s="169">
        <f t="shared" si="139"/>
        <v>0</v>
      </c>
      <c r="BD186" s="169">
        <f t="shared" si="140"/>
        <v>1</v>
      </c>
      <c r="BE186" s="169">
        <f t="shared" si="141"/>
        <v>0</v>
      </c>
      <c r="BF186" s="169">
        <f t="shared" si="142"/>
        <v>0</v>
      </c>
      <c r="BG186" s="169">
        <f t="shared" si="143"/>
        <v>0</v>
      </c>
      <c r="BH186" s="169">
        <f t="shared" si="144"/>
        <v>0</v>
      </c>
      <c r="BI186" s="169">
        <f t="shared" si="145"/>
        <v>0</v>
      </c>
      <c r="BJ186" s="169">
        <f t="shared" si="146"/>
        <v>0</v>
      </c>
      <c r="BK186" s="167">
        <f t="shared" si="147"/>
        <v>0</v>
      </c>
      <c r="BL186" s="169">
        <f t="shared" si="148"/>
        <v>1</v>
      </c>
      <c r="BM186" s="169">
        <f t="shared" si="149"/>
        <v>0</v>
      </c>
      <c r="BN186" s="169">
        <f t="shared" si="150"/>
        <v>0</v>
      </c>
      <c r="BO186" s="169">
        <f t="shared" si="151"/>
        <v>1</v>
      </c>
      <c r="BP186" s="36">
        <f t="shared" si="152"/>
        <v>0</v>
      </c>
      <c r="BQ186">
        <f t="shared" si="153"/>
        <v>0</v>
      </c>
      <c r="BR186" s="36">
        <f t="shared" si="154"/>
        <v>0</v>
      </c>
      <c r="BS186" t="e">
        <f t="shared" si="155"/>
        <v>#N/A</v>
      </c>
    </row>
    <row r="187" spans="1:71">
      <c r="A187" s="59">
        <v>392</v>
      </c>
      <c r="B187" s="59">
        <v>222274</v>
      </c>
      <c r="C187" s="160">
        <v>32479999.516010299</v>
      </c>
      <c r="D187" s="59">
        <v>5500000</v>
      </c>
      <c r="E187" s="59">
        <v>5500000</v>
      </c>
      <c r="F187" s="59">
        <v>26979999.516010299</v>
      </c>
      <c r="G187" s="59">
        <v>0</v>
      </c>
      <c r="H187" s="59">
        <v>-5938826714.6968803</v>
      </c>
      <c r="I187" s="59">
        <v>101</v>
      </c>
      <c r="J187" s="59">
        <v>0</v>
      </c>
      <c r="K187" s="59">
        <v>0</v>
      </c>
      <c r="L187" s="59">
        <v>101</v>
      </c>
      <c r="M187" s="59">
        <v>0</v>
      </c>
      <c r="N187" s="59">
        <v>0</v>
      </c>
      <c r="O187" s="59">
        <v>0</v>
      </c>
      <c r="P187" s="59">
        <v>0</v>
      </c>
      <c r="Q187" s="59">
        <v>0</v>
      </c>
      <c r="R187" s="59">
        <v>2</v>
      </c>
      <c r="S187" s="59">
        <v>1</v>
      </c>
      <c r="T187" s="59">
        <f t="shared" si="105"/>
        <v>0</v>
      </c>
      <c r="U187" s="59">
        <f t="shared" si="106"/>
        <v>0</v>
      </c>
      <c r="V187" s="59">
        <f t="shared" si="107"/>
        <v>0</v>
      </c>
      <c r="W187" s="59">
        <f t="shared" si="108"/>
        <v>0</v>
      </c>
      <c r="X187" s="59">
        <f t="shared" si="109"/>
        <v>0</v>
      </c>
      <c r="Y187" s="59">
        <f t="shared" si="110"/>
        <v>0</v>
      </c>
      <c r="Z187" s="59">
        <f t="shared" si="111"/>
        <v>0</v>
      </c>
      <c r="AA187" s="59">
        <f t="shared" si="112"/>
        <v>0</v>
      </c>
      <c r="AB187" s="59">
        <f t="shared" si="113"/>
        <v>0</v>
      </c>
      <c r="AC187" s="59">
        <f t="shared" si="114"/>
        <v>0</v>
      </c>
      <c r="AD187" s="166">
        <f t="shared" si="156"/>
        <v>2</v>
      </c>
      <c r="AE187" s="169">
        <f t="shared" si="115"/>
        <v>0</v>
      </c>
      <c r="AF187" s="169">
        <f t="shared" si="116"/>
        <v>1</v>
      </c>
      <c r="AG187" s="169">
        <f t="shared" si="117"/>
        <v>0</v>
      </c>
      <c r="AH187" s="169">
        <f t="shared" si="118"/>
        <v>1</v>
      </c>
      <c r="AI187" s="169">
        <f t="shared" si="119"/>
        <v>0</v>
      </c>
      <c r="AJ187" s="169">
        <f t="shared" si="120"/>
        <v>0</v>
      </c>
      <c r="AK187" s="169">
        <f t="shared" si="121"/>
        <v>0</v>
      </c>
      <c r="AL187" s="169">
        <f t="shared" si="122"/>
        <v>1</v>
      </c>
      <c r="AM187" s="169">
        <f t="shared" si="123"/>
        <v>0</v>
      </c>
      <c r="AN187" s="169">
        <f t="shared" si="124"/>
        <v>0</v>
      </c>
      <c r="AO187" s="169">
        <f t="shared" si="125"/>
        <v>1</v>
      </c>
      <c r="AP187" s="169">
        <f t="shared" si="126"/>
        <v>0</v>
      </c>
      <c r="AQ187" s="169">
        <f t="shared" si="127"/>
        <v>0</v>
      </c>
      <c r="AR187" s="169">
        <f t="shared" si="128"/>
        <v>0</v>
      </c>
      <c r="AS187" s="169">
        <f t="shared" si="129"/>
        <v>0</v>
      </c>
      <c r="AT187" s="169">
        <f t="shared" si="130"/>
        <v>0</v>
      </c>
      <c r="AU187" s="169">
        <f t="shared" si="131"/>
        <v>0</v>
      </c>
      <c r="AV187" s="169">
        <f t="shared" si="132"/>
        <v>1</v>
      </c>
      <c r="AW187" s="169">
        <f t="shared" si="133"/>
        <v>0</v>
      </c>
      <c r="AX187" s="169">
        <f t="shared" si="134"/>
        <v>0</v>
      </c>
      <c r="AY187" s="169">
        <f t="shared" si="135"/>
        <v>0</v>
      </c>
      <c r="AZ187" s="169">
        <f t="shared" si="136"/>
        <v>0</v>
      </c>
      <c r="BA187" s="169">
        <f t="shared" si="137"/>
        <v>0</v>
      </c>
      <c r="BB187" s="169">
        <f t="shared" si="138"/>
        <v>1</v>
      </c>
      <c r="BC187" s="169">
        <f t="shared" si="139"/>
        <v>0</v>
      </c>
      <c r="BD187" s="169">
        <f t="shared" si="140"/>
        <v>1</v>
      </c>
      <c r="BE187" s="169">
        <f t="shared" si="141"/>
        <v>0</v>
      </c>
      <c r="BF187" s="169">
        <f t="shared" si="142"/>
        <v>0</v>
      </c>
      <c r="BG187" s="169">
        <f t="shared" si="143"/>
        <v>0</v>
      </c>
      <c r="BH187" s="169">
        <f t="shared" si="144"/>
        <v>0</v>
      </c>
      <c r="BI187" s="169">
        <f t="shared" si="145"/>
        <v>0</v>
      </c>
      <c r="BJ187" s="169">
        <f t="shared" si="146"/>
        <v>0</v>
      </c>
      <c r="BK187" s="167">
        <f t="shared" si="147"/>
        <v>0</v>
      </c>
      <c r="BL187" s="169">
        <f t="shared" si="148"/>
        <v>0</v>
      </c>
      <c r="BM187" s="169">
        <f t="shared" si="149"/>
        <v>1</v>
      </c>
      <c r="BN187" s="169">
        <f t="shared" si="150"/>
        <v>0</v>
      </c>
      <c r="BO187" s="169">
        <f t="shared" si="151"/>
        <v>1</v>
      </c>
      <c r="BP187" s="36">
        <f t="shared" si="152"/>
        <v>1</v>
      </c>
      <c r="BQ187">
        <f t="shared" si="153"/>
        <v>0</v>
      </c>
      <c r="BR187" s="36">
        <f t="shared" si="154"/>
        <v>0</v>
      </c>
      <c r="BS187" t="e">
        <f t="shared" si="155"/>
        <v>#N/A</v>
      </c>
    </row>
    <row r="188" spans="1:71">
      <c r="A188" s="59">
        <v>84</v>
      </c>
      <c r="B188" s="59">
        <v>22141</v>
      </c>
      <c r="C188" s="160">
        <v>33124999.506398998</v>
      </c>
      <c r="D188" s="59">
        <v>2840000</v>
      </c>
      <c r="E188" s="59">
        <v>2840000</v>
      </c>
      <c r="F188" s="59">
        <v>30284999.506398998</v>
      </c>
      <c r="G188" s="59">
        <v>340</v>
      </c>
      <c r="H188" s="59">
        <v>-1427010570.54527</v>
      </c>
      <c r="I188" s="59">
        <v>0</v>
      </c>
      <c r="J188" s="59">
        <v>0</v>
      </c>
      <c r="K188" s="59">
        <v>0</v>
      </c>
      <c r="L188" s="59">
        <v>201</v>
      </c>
      <c r="M188" s="59">
        <v>102</v>
      </c>
      <c r="N188" s="59">
        <v>302</v>
      </c>
      <c r="O188" s="59">
        <v>102</v>
      </c>
      <c r="P188" s="59">
        <v>0</v>
      </c>
      <c r="Q188" s="59">
        <v>0</v>
      </c>
      <c r="R188" s="59">
        <v>2</v>
      </c>
      <c r="S188" s="59">
        <v>0</v>
      </c>
      <c r="T188" s="59">
        <f t="shared" si="105"/>
        <v>0</v>
      </c>
      <c r="U188" s="59">
        <f t="shared" si="106"/>
        <v>1</v>
      </c>
      <c r="V188" s="59">
        <f t="shared" si="107"/>
        <v>1</v>
      </c>
      <c r="W188" s="59">
        <f t="shared" si="108"/>
        <v>0</v>
      </c>
      <c r="X188" s="59">
        <f t="shared" si="109"/>
        <v>0</v>
      </c>
      <c r="Y188" s="59">
        <f t="shared" si="110"/>
        <v>1</v>
      </c>
      <c r="Z188" s="59">
        <f t="shared" si="111"/>
        <v>0</v>
      </c>
      <c r="AA188" s="59">
        <f t="shared" si="112"/>
        <v>1</v>
      </c>
      <c r="AB188" s="59">
        <f t="shared" si="113"/>
        <v>0</v>
      </c>
      <c r="AC188" s="59">
        <f t="shared" si="114"/>
        <v>0</v>
      </c>
      <c r="AD188" s="166">
        <f t="shared" si="156"/>
        <v>0</v>
      </c>
      <c r="AE188" s="169">
        <f t="shared" si="115"/>
        <v>0</v>
      </c>
      <c r="AF188" s="169">
        <f t="shared" si="116"/>
        <v>0</v>
      </c>
      <c r="AG188" s="169">
        <f t="shared" si="117"/>
        <v>0</v>
      </c>
      <c r="AH188" s="169">
        <f t="shared" si="118"/>
        <v>1</v>
      </c>
      <c r="AI188" s="169">
        <f t="shared" si="119"/>
        <v>0</v>
      </c>
      <c r="AJ188" s="169">
        <f t="shared" si="120"/>
        <v>0</v>
      </c>
      <c r="AK188" s="169">
        <f t="shared" si="121"/>
        <v>0</v>
      </c>
      <c r="AL188" s="169">
        <f t="shared" si="122"/>
        <v>1</v>
      </c>
      <c r="AM188" s="169">
        <f t="shared" si="123"/>
        <v>1</v>
      </c>
      <c r="AN188" s="169">
        <f t="shared" si="124"/>
        <v>0</v>
      </c>
      <c r="AO188" s="169">
        <f t="shared" si="125"/>
        <v>1</v>
      </c>
      <c r="AP188" s="169">
        <f t="shared" si="126"/>
        <v>0</v>
      </c>
      <c r="AQ188" s="169">
        <f t="shared" si="127"/>
        <v>1</v>
      </c>
      <c r="AR188" s="169">
        <f t="shared" si="128"/>
        <v>1</v>
      </c>
      <c r="AS188" s="169">
        <f t="shared" si="129"/>
        <v>0</v>
      </c>
      <c r="AT188" s="169">
        <f t="shared" si="130"/>
        <v>0</v>
      </c>
      <c r="AU188" s="169">
        <f t="shared" si="131"/>
        <v>1</v>
      </c>
      <c r="AV188" s="169">
        <f t="shared" si="132"/>
        <v>0</v>
      </c>
      <c r="AW188" s="169">
        <f t="shared" si="133"/>
        <v>0</v>
      </c>
      <c r="AX188" s="169">
        <f t="shared" si="134"/>
        <v>0</v>
      </c>
      <c r="AY188" s="169">
        <f t="shared" si="135"/>
        <v>0</v>
      </c>
      <c r="AZ188" s="169">
        <f t="shared" si="136"/>
        <v>0</v>
      </c>
      <c r="BA188" s="169">
        <f t="shared" si="137"/>
        <v>0</v>
      </c>
      <c r="BB188" s="169">
        <f t="shared" si="138"/>
        <v>1</v>
      </c>
      <c r="BC188" s="169">
        <f t="shared" si="139"/>
        <v>0</v>
      </c>
      <c r="BD188" s="169">
        <f t="shared" si="140"/>
        <v>1</v>
      </c>
      <c r="BE188" s="169">
        <f t="shared" si="141"/>
        <v>0</v>
      </c>
      <c r="BF188" s="169">
        <f t="shared" si="142"/>
        <v>0</v>
      </c>
      <c r="BG188" s="169">
        <f t="shared" si="143"/>
        <v>0</v>
      </c>
      <c r="BH188" s="169">
        <f t="shared" si="144"/>
        <v>0</v>
      </c>
      <c r="BI188" s="169">
        <f t="shared" si="145"/>
        <v>0</v>
      </c>
      <c r="BJ188" s="169">
        <f t="shared" si="146"/>
        <v>0</v>
      </c>
      <c r="BK188" s="167">
        <f t="shared" si="147"/>
        <v>0</v>
      </c>
      <c r="BL188" s="169">
        <f t="shared" si="148"/>
        <v>0</v>
      </c>
      <c r="BM188" s="169">
        <f t="shared" si="149"/>
        <v>1</v>
      </c>
      <c r="BN188" s="169">
        <f t="shared" si="150"/>
        <v>1</v>
      </c>
      <c r="BO188" s="169">
        <f t="shared" si="151"/>
        <v>0</v>
      </c>
      <c r="BP188" s="36">
        <f t="shared" si="152"/>
        <v>0</v>
      </c>
      <c r="BQ188">
        <f t="shared" si="153"/>
        <v>0</v>
      </c>
      <c r="BR188" s="36">
        <f t="shared" si="154"/>
        <v>0</v>
      </c>
      <c r="BS188" t="e">
        <f t="shared" si="155"/>
        <v>#N/A</v>
      </c>
    </row>
    <row r="189" spans="1:71">
      <c r="A189" s="59">
        <v>19</v>
      </c>
      <c r="B189" s="59">
        <v>12142</v>
      </c>
      <c r="C189" s="160">
        <v>33142857.001752298</v>
      </c>
      <c r="D189" s="59">
        <v>0</v>
      </c>
      <c r="E189" s="59">
        <v>0</v>
      </c>
      <c r="F189" s="59">
        <v>33142857.001752298</v>
      </c>
      <c r="G189" s="59">
        <v>0</v>
      </c>
      <c r="H189" s="59">
        <v>-238721802.689105</v>
      </c>
      <c r="I189" s="59">
        <v>0</v>
      </c>
      <c r="J189" s="59">
        <v>0</v>
      </c>
      <c r="K189" s="59">
        <v>0</v>
      </c>
      <c r="L189" s="59">
        <v>101</v>
      </c>
      <c r="M189" s="59">
        <v>0</v>
      </c>
      <c r="N189" s="59">
        <v>0</v>
      </c>
      <c r="O189" s="59">
        <v>0</v>
      </c>
      <c r="P189" s="59">
        <v>0</v>
      </c>
      <c r="Q189" s="59">
        <v>0</v>
      </c>
      <c r="R189" s="59">
        <v>2</v>
      </c>
      <c r="S189" s="59">
        <v>0</v>
      </c>
      <c r="T189" s="59">
        <f t="shared" si="105"/>
        <v>0</v>
      </c>
      <c r="U189" s="59">
        <f t="shared" si="106"/>
        <v>0</v>
      </c>
      <c r="V189" s="59">
        <f t="shared" si="107"/>
        <v>0</v>
      </c>
      <c r="W189" s="59">
        <f t="shared" si="108"/>
        <v>0</v>
      </c>
      <c r="X189" s="59">
        <f t="shared" si="109"/>
        <v>0</v>
      </c>
      <c r="Y189" s="59">
        <f t="shared" si="110"/>
        <v>0</v>
      </c>
      <c r="Z189" s="59">
        <f t="shared" si="111"/>
        <v>0</v>
      </c>
      <c r="AA189" s="59">
        <f t="shared" si="112"/>
        <v>0</v>
      </c>
      <c r="AB189" s="59">
        <f t="shared" si="113"/>
        <v>0</v>
      </c>
      <c r="AC189" s="59">
        <f t="shared" si="114"/>
        <v>0</v>
      </c>
      <c r="AD189" s="166">
        <f t="shared" si="156"/>
        <v>1</v>
      </c>
      <c r="AE189" s="169">
        <f t="shared" si="115"/>
        <v>1</v>
      </c>
      <c r="AF189" s="169">
        <f t="shared" si="116"/>
        <v>0</v>
      </c>
      <c r="AG189" s="169">
        <f t="shared" si="117"/>
        <v>0</v>
      </c>
      <c r="AH189" s="169">
        <f t="shared" si="118"/>
        <v>1</v>
      </c>
      <c r="AI189" s="169">
        <f t="shared" si="119"/>
        <v>0</v>
      </c>
      <c r="AJ189" s="169">
        <f t="shared" si="120"/>
        <v>0</v>
      </c>
      <c r="AK189" s="169">
        <f t="shared" si="121"/>
        <v>0</v>
      </c>
      <c r="AL189" s="169">
        <f t="shared" si="122"/>
        <v>1</v>
      </c>
      <c r="AM189" s="169">
        <f t="shared" si="123"/>
        <v>0</v>
      </c>
      <c r="AN189" s="169">
        <f t="shared" si="124"/>
        <v>0</v>
      </c>
      <c r="AO189" s="169">
        <f t="shared" si="125"/>
        <v>1</v>
      </c>
      <c r="AP189" s="169">
        <f t="shared" si="126"/>
        <v>0</v>
      </c>
      <c r="AQ189" s="169">
        <f t="shared" si="127"/>
        <v>0</v>
      </c>
      <c r="AR189" s="169">
        <f t="shared" si="128"/>
        <v>0</v>
      </c>
      <c r="AS189" s="169">
        <f t="shared" si="129"/>
        <v>0</v>
      </c>
      <c r="AT189" s="169">
        <f t="shared" si="130"/>
        <v>0</v>
      </c>
      <c r="AU189" s="169">
        <f t="shared" si="131"/>
        <v>0</v>
      </c>
      <c r="AV189" s="169">
        <f t="shared" si="132"/>
        <v>1</v>
      </c>
      <c r="AW189" s="169">
        <f t="shared" si="133"/>
        <v>0</v>
      </c>
      <c r="AX189" s="169">
        <f t="shared" si="134"/>
        <v>0</v>
      </c>
      <c r="AY189" s="169">
        <f t="shared" si="135"/>
        <v>0</v>
      </c>
      <c r="AZ189" s="169">
        <f t="shared" si="136"/>
        <v>0</v>
      </c>
      <c r="BA189" s="169">
        <f t="shared" si="137"/>
        <v>0</v>
      </c>
      <c r="BB189" s="169">
        <f t="shared" si="138"/>
        <v>1</v>
      </c>
      <c r="BC189" s="169">
        <f t="shared" si="139"/>
        <v>0</v>
      </c>
      <c r="BD189" s="169">
        <f t="shared" si="140"/>
        <v>1</v>
      </c>
      <c r="BE189" s="169">
        <f t="shared" si="141"/>
        <v>0</v>
      </c>
      <c r="BF189" s="169">
        <f t="shared" si="142"/>
        <v>0</v>
      </c>
      <c r="BG189" s="169">
        <f t="shared" si="143"/>
        <v>0</v>
      </c>
      <c r="BH189" s="169">
        <f t="shared" si="144"/>
        <v>0</v>
      </c>
      <c r="BI189" s="169">
        <f t="shared" si="145"/>
        <v>0</v>
      </c>
      <c r="BJ189" s="169">
        <f t="shared" si="146"/>
        <v>0</v>
      </c>
      <c r="BK189" s="167">
        <f t="shared" si="147"/>
        <v>0</v>
      </c>
      <c r="BL189" s="169">
        <f t="shared" si="148"/>
        <v>0</v>
      </c>
      <c r="BM189" s="169">
        <f t="shared" si="149"/>
        <v>1</v>
      </c>
      <c r="BN189" s="169">
        <f t="shared" si="150"/>
        <v>1</v>
      </c>
      <c r="BO189" s="169">
        <f t="shared" si="151"/>
        <v>0</v>
      </c>
      <c r="BP189" s="36">
        <f t="shared" si="152"/>
        <v>1</v>
      </c>
      <c r="BQ189">
        <f t="shared" si="153"/>
        <v>0</v>
      </c>
      <c r="BR189" s="36">
        <f t="shared" si="154"/>
        <v>0</v>
      </c>
      <c r="BS189" t="e">
        <f t="shared" si="155"/>
        <v>#N/A</v>
      </c>
    </row>
    <row r="190" spans="1:71">
      <c r="A190" s="59">
        <v>355</v>
      </c>
      <c r="B190" s="59">
        <v>212161</v>
      </c>
      <c r="C190" s="160">
        <v>33142857.001752298</v>
      </c>
      <c r="D190" s="59">
        <v>6528571.5</v>
      </c>
      <c r="E190" s="59">
        <v>6528571.5</v>
      </c>
      <c r="F190" s="59">
        <v>26614285.501752298</v>
      </c>
      <c r="G190" s="59">
        <v>1142.85717773438</v>
      </c>
      <c r="H190" s="59">
        <v>-5046216786.1635399</v>
      </c>
      <c r="I190" s="59">
        <v>0</v>
      </c>
      <c r="J190" s="59">
        <v>0</v>
      </c>
      <c r="K190" s="59">
        <v>0</v>
      </c>
      <c r="L190" s="59">
        <v>101</v>
      </c>
      <c r="M190" s="59">
        <v>0</v>
      </c>
      <c r="N190" s="59">
        <v>0</v>
      </c>
      <c r="O190" s="59">
        <v>0</v>
      </c>
      <c r="P190" s="59">
        <v>0</v>
      </c>
      <c r="Q190" s="59">
        <v>0</v>
      </c>
      <c r="R190" s="59">
        <v>2</v>
      </c>
      <c r="S190" s="59">
        <v>1</v>
      </c>
      <c r="T190" s="59">
        <f t="shared" si="105"/>
        <v>0</v>
      </c>
      <c r="U190" s="59">
        <f t="shared" si="106"/>
        <v>0</v>
      </c>
      <c r="V190" s="59">
        <f t="shared" si="107"/>
        <v>0</v>
      </c>
      <c r="W190" s="59">
        <f t="shared" si="108"/>
        <v>0</v>
      </c>
      <c r="X190" s="59">
        <f t="shared" si="109"/>
        <v>0</v>
      </c>
      <c r="Y190" s="59">
        <f t="shared" si="110"/>
        <v>0</v>
      </c>
      <c r="Z190" s="59">
        <f t="shared" si="111"/>
        <v>0</v>
      </c>
      <c r="AA190" s="59">
        <f t="shared" si="112"/>
        <v>0</v>
      </c>
      <c r="AB190" s="59">
        <f t="shared" si="113"/>
        <v>0</v>
      </c>
      <c r="AC190" s="59">
        <f t="shared" si="114"/>
        <v>0</v>
      </c>
      <c r="AD190" s="166">
        <f t="shared" si="156"/>
        <v>1</v>
      </c>
      <c r="AE190" s="169">
        <f t="shared" si="115"/>
        <v>1</v>
      </c>
      <c r="AF190" s="169">
        <f t="shared" si="116"/>
        <v>0</v>
      </c>
      <c r="AG190" s="169">
        <f t="shared" si="117"/>
        <v>0</v>
      </c>
      <c r="AH190" s="169">
        <f t="shared" si="118"/>
        <v>1</v>
      </c>
      <c r="AI190" s="169">
        <f t="shared" si="119"/>
        <v>0</v>
      </c>
      <c r="AJ190" s="169">
        <f t="shared" si="120"/>
        <v>0</v>
      </c>
      <c r="AK190" s="169">
        <f t="shared" si="121"/>
        <v>0</v>
      </c>
      <c r="AL190" s="169">
        <f t="shared" si="122"/>
        <v>1</v>
      </c>
      <c r="AM190" s="169">
        <f t="shared" si="123"/>
        <v>0</v>
      </c>
      <c r="AN190" s="169">
        <f t="shared" si="124"/>
        <v>0</v>
      </c>
      <c r="AO190" s="169">
        <f t="shared" si="125"/>
        <v>1</v>
      </c>
      <c r="AP190" s="169">
        <f t="shared" si="126"/>
        <v>0</v>
      </c>
      <c r="AQ190" s="169">
        <f t="shared" si="127"/>
        <v>0</v>
      </c>
      <c r="AR190" s="169">
        <f t="shared" si="128"/>
        <v>0</v>
      </c>
      <c r="AS190" s="169">
        <f t="shared" si="129"/>
        <v>0</v>
      </c>
      <c r="AT190" s="169">
        <f t="shared" si="130"/>
        <v>0</v>
      </c>
      <c r="AU190" s="169">
        <f t="shared" si="131"/>
        <v>0</v>
      </c>
      <c r="AV190" s="169">
        <f t="shared" si="132"/>
        <v>1</v>
      </c>
      <c r="AW190" s="169">
        <f t="shared" si="133"/>
        <v>0</v>
      </c>
      <c r="AX190" s="169">
        <f t="shared" si="134"/>
        <v>0</v>
      </c>
      <c r="AY190" s="169">
        <f t="shared" si="135"/>
        <v>0</v>
      </c>
      <c r="AZ190" s="169">
        <f t="shared" si="136"/>
        <v>0</v>
      </c>
      <c r="BA190" s="169">
        <f t="shared" si="137"/>
        <v>0</v>
      </c>
      <c r="BB190" s="169">
        <f t="shared" si="138"/>
        <v>1</v>
      </c>
      <c r="BC190" s="169">
        <f t="shared" si="139"/>
        <v>0</v>
      </c>
      <c r="BD190" s="169">
        <f t="shared" si="140"/>
        <v>1</v>
      </c>
      <c r="BE190" s="169">
        <f t="shared" si="141"/>
        <v>0</v>
      </c>
      <c r="BF190" s="169">
        <f t="shared" si="142"/>
        <v>0</v>
      </c>
      <c r="BG190" s="169">
        <f t="shared" si="143"/>
        <v>0</v>
      </c>
      <c r="BH190" s="169">
        <f t="shared" si="144"/>
        <v>0</v>
      </c>
      <c r="BI190" s="169">
        <f t="shared" si="145"/>
        <v>0</v>
      </c>
      <c r="BJ190" s="169">
        <f t="shared" si="146"/>
        <v>0</v>
      </c>
      <c r="BK190" s="167">
        <f t="shared" si="147"/>
        <v>0</v>
      </c>
      <c r="BL190" s="169">
        <f t="shared" si="148"/>
        <v>0</v>
      </c>
      <c r="BM190" s="169">
        <f t="shared" si="149"/>
        <v>1</v>
      </c>
      <c r="BN190" s="169">
        <f t="shared" si="150"/>
        <v>0</v>
      </c>
      <c r="BO190" s="169">
        <f t="shared" si="151"/>
        <v>1</v>
      </c>
      <c r="BP190" s="36">
        <f t="shared" si="152"/>
        <v>1</v>
      </c>
      <c r="BQ190">
        <f t="shared" si="153"/>
        <v>0</v>
      </c>
      <c r="BR190" s="36">
        <f t="shared" si="154"/>
        <v>0</v>
      </c>
      <c r="BS190" t="e">
        <f t="shared" si="155"/>
        <v>#N/A</v>
      </c>
    </row>
    <row r="191" spans="1:71">
      <c r="A191" s="59">
        <v>426</v>
      </c>
      <c r="B191" s="59">
        <v>241291</v>
      </c>
      <c r="C191" s="160">
        <v>33250000.7431954</v>
      </c>
      <c r="D191" s="59">
        <v>7700000</v>
      </c>
      <c r="E191" s="59">
        <v>7700000</v>
      </c>
      <c r="F191" s="59">
        <v>25550000.7431954</v>
      </c>
      <c r="G191" s="59">
        <v>412.5</v>
      </c>
      <c r="H191" s="59">
        <v>-6625382772.8492804</v>
      </c>
      <c r="I191" s="59">
        <v>0</v>
      </c>
      <c r="J191" s="59">
        <v>0</v>
      </c>
      <c r="K191" s="59">
        <v>0</v>
      </c>
      <c r="L191" s="59">
        <v>101</v>
      </c>
      <c r="M191" s="59">
        <v>0</v>
      </c>
      <c r="N191" s="59">
        <v>0</v>
      </c>
      <c r="O191" s="59">
        <v>101</v>
      </c>
      <c r="P191" s="59">
        <v>0</v>
      </c>
      <c r="Q191" s="59">
        <v>0</v>
      </c>
      <c r="R191" s="59">
        <v>1</v>
      </c>
      <c r="S191" s="59">
        <v>1</v>
      </c>
      <c r="T191" s="59">
        <f t="shared" si="105"/>
        <v>0</v>
      </c>
      <c r="U191" s="59">
        <f t="shared" si="106"/>
        <v>0</v>
      </c>
      <c r="V191" s="59">
        <f t="shared" si="107"/>
        <v>0</v>
      </c>
      <c r="W191" s="59">
        <f t="shared" si="108"/>
        <v>0</v>
      </c>
      <c r="X191" s="59">
        <f t="shared" si="109"/>
        <v>0</v>
      </c>
      <c r="Y191" s="59">
        <f t="shared" si="110"/>
        <v>0</v>
      </c>
      <c r="Z191" s="59">
        <f t="shared" si="111"/>
        <v>0</v>
      </c>
      <c r="AA191" s="59">
        <f t="shared" si="112"/>
        <v>0</v>
      </c>
      <c r="AB191" s="59">
        <f t="shared" si="113"/>
        <v>0</v>
      </c>
      <c r="AC191" s="59">
        <f t="shared" si="114"/>
        <v>0</v>
      </c>
      <c r="AD191" s="166">
        <f t="shared" si="156"/>
        <v>2</v>
      </c>
      <c r="AE191" s="169">
        <f t="shared" si="115"/>
        <v>0</v>
      </c>
      <c r="AF191" s="169">
        <f t="shared" si="116"/>
        <v>1</v>
      </c>
      <c r="AG191" s="169">
        <f t="shared" si="117"/>
        <v>0</v>
      </c>
      <c r="AH191" s="169">
        <f t="shared" si="118"/>
        <v>1</v>
      </c>
      <c r="AI191" s="169">
        <f t="shared" si="119"/>
        <v>0</v>
      </c>
      <c r="AJ191" s="169">
        <f t="shared" si="120"/>
        <v>0</v>
      </c>
      <c r="AK191" s="169">
        <f t="shared" si="121"/>
        <v>0</v>
      </c>
      <c r="AL191" s="169">
        <f t="shared" si="122"/>
        <v>1</v>
      </c>
      <c r="AM191" s="169">
        <f t="shared" si="123"/>
        <v>0</v>
      </c>
      <c r="AN191" s="169">
        <f t="shared" si="124"/>
        <v>0</v>
      </c>
      <c r="AO191" s="169">
        <f t="shared" si="125"/>
        <v>1</v>
      </c>
      <c r="AP191" s="169">
        <f t="shared" si="126"/>
        <v>0</v>
      </c>
      <c r="AQ191" s="169">
        <f t="shared" si="127"/>
        <v>0</v>
      </c>
      <c r="AR191" s="169">
        <f t="shared" si="128"/>
        <v>0</v>
      </c>
      <c r="AS191" s="169">
        <f t="shared" si="129"/>
        <v>0</v>
      </c>
      <c r="AT191" s="169">
        <f t="shared" si="130"/>
        <v>0</v>
      </c>
      <c r="AU191" s="169">
        <f t="shared" si="131"/>
        <v>0</v>
      </c>
      <c r="AV191" s="169">
        <f t="shared" si="132"/>
        <v>1</v>
      </c>
      <c r="AW191" s="169">
        <f t="shared" si="133"/>
        <v>0</v>
      </c>
      <c r="AX191" s="169">
        <f t="shared" si="134"/>
        <v>0</v>
      </c>
      <c r="AY191" s="169">
        <f t="shared" si="135"/>
        <v>0</v>
      </c>
      <c r="AZ191" s="169">
        <f t="shared" si="136"/>
        <v>0</v>
      </c>
      <c r="BA191" s="169">
        <f t="shared" si="137"/>
        <v>0</v>
      </c>
      <c r="BB191" s="169">
        <f t="shared" si="138"/>
        <v>1</v>
      </c>
      <c r="BC191" s="169">
        <f t="shared" si="139"/>
        <v>0</v>
      </c>
      <c r="BD191" s="169">
        <f t="shared" si="140"/>
        <v>1</v>
      </c>
      <c r="BE191" s="169">
        <f t="shared" si="141"/>
        <v>0</v>
      </c>
      <c r="BF191" s="169">
        <f t="shared" si="142"/>
        <v>0</v>
      </c>
      <c r="BG191" s="169">
        <f t="shared" si="143"/>
        <v>0</v>
      </c>
      <c r="BH191" s="169">
        <f t="shared" si="144"/>
        <v>0</v>
      </c>
      <c r="BI191" s="169">
        <f t="shared" si="145"/>
        <v>0</v>
      </c>
      <c r="BJ191" s="169">
        <f t="shared" si="146"/>
        <v>0</v>
      </c>
      <c r="BK191" s="167">
        <f t="shared" si="147"/>
        <v>0</v>
      </c>
      <c r="BL191" s="169">
        <f t="shared" si="148"/>
        <v>1</v>
      </c>
      <c r="BM191" s="169">
        <f t="shared" si="149"/>
        <v>0</v>
      </c>
      <c r="BN191" s="169">
        <f t="shared" si="150"/>
        <v>0</v>
      </c>
      <c r="BO191" s="169">
        <f t="shared" si="151"/>
        <v>1</v>
      </c>
      <c r="BP191" s="36">
        <f t="shared" si="152"/>
        <v>1</v>
      </c>
      <c r="BQ191">
        <f t="shared" si="153"/>
        <v>0</v>
      </c>
      <c r="BR191" s="36">
        <f t="shared" si="154"/>
        <v>0</v>
      </c>
      <c r="BS191" t="e">
        <f t="shared" si="155"/>
        <v>#N/A</v>
      </c>
    </row>
    <row r="192" spans="1:71">
      <c r="A192" s="59">
        <v>417</v>
      </c>
      <c r="B192" s="59">
        <v>241171</v>
      </c>
      <c r="C192" s="160">
        <v>33833334.089567304</v>
      </c>
      <c r="D192" s="59">
        <v>3537500.125</v>
      </c>
      <c r="E192" s="59">
        <v>3537500.125</v>
      </c>
      <c r="F192" s="59">
        <v>30295833.9645673</v>
      </c>
      <c r="G192" s="59">
        <v>150</v>
      </c>
      <c r="H192" s="59">
        <v>-6533131547.3625898</v>
      </c>
      <c r="I192" s="59">
        <v>0</v>
      </c>
      <c r="J192" s="59">
        <v>0</v>
      </c>
      <c r="K192" s="59">
        <v>0</v>
      </c>
      <c r="L192" s="59">
        <v>101</v>
      </c>
      <c r="M192" s="59">
        <v>0</v>
      </c>
      <c r="N192" s="59">
        <v>0</v>
      </c>
      <c r="O192" s="59">
        <v>101</v>
      </c>
      <c r="P192" s="59">
        <v>0</v>
      </c>
      <c r="Q192" s="59">
        <v>0</v>
      </c>
      <c r="R192" s="59">
        <v>2</v>
      </c>
      <c r="S192" s="59">
        <v>1</v>
      </c>
      <c r="T192" s="59">
        <f t="shared" si="105"/>
        <v>0</v>
      </c>
      <c r="U192" s="59">
        <f t="shared" si="106"/>
        <v>0</v>
      </c>
      <c r="V192" s="59">
        <f t="shared" si="107"/>
        <v>0</v>
      </c>
      <c r="W192" s="59">
        <f t="shared" si="108"/>
        <v>0</v>
      </c>
      <c r="X192" s="59">
        <f t="shared" si="109"/>
        <v>0</v>
      </c>
      <c r="Y192" s="59">
        <f t="shared" si="110"/>
        <v>0</v>
      </c>
      <c r="Z192" s="59">
        <f t="shared" si="111"/>
        <v>0</v>
      </c>
      <c r="AA192" s="59">
        <f t="shared" si="112"/>
        <v>0</v>
      </c>
      <c r="AB192" s="59">
        <f t="shared" si="113"/>
        <v>0</v>
      </c>
      <c r="AC192" s="59">
        <f t="shared" si="114"/>
        <v>0</v>
      </c>
      <c r="AD192" s="166">
        <f t="shared" si="156"/>
        <v>2</v>
      </c>
      <c r="AE192" s="169">
        <f t="shared" si="115"/>
        <v>0</v>
      </c>
      <c r="AF192" s="169">
        <f t="shared" si="116"/>
        <v>1</v>
      </c>
      <c r="AG192" s="169">
        <f t="shared" si="117"/>
        <v>0</v>
      </c>
      <c r="AH192" s="169">
        <f t="shared" si="118"/>
        <v>1</v>
      </c>
      <c r="AI192" s="169">
        <f t="shared" si="119"/>
        <v>0</v>
      </c>
      <c r="AJ192" s="169">
        <f t="shared" si="120"/>
        <v>0</v>
      </c>
      <c r="AK192" s="169">
        <f t="shared" si="121"/>
        <v>0</v>
      </c>
      <c r="AL192" s="169">
        <f t="shared" si="122"/>
        <v>1</v>
      </c>
      <c r="AM192" s="169">
        <f t="shared" si="123"/>
        <v>0</v>
      </c>
      <c r="AN192" s="169">
        <f t="shared" si="124"/>
        <v>0</v>
      </c>
      <c r="AO192" s="169">
        <f t="shared" si="125"/>
        <v>1</v>
      </c>
      <c r="AP192" s="169">
        <f t="shared" si="126"/>
        <v>0</v>
      </c>
      <c r="AQ192" s="169">
        <f t="shared" si="127"/>
        <v>0</v>
      </c>
      <c r="AR192" s="169">
        <f t="shared" si="128"/>
        <v>0</v>
      </c>
      <c r="AS192" s="169">
        <f t="shared" si="129"/>
        <v>0</v>
      </c>
      <c r="AT192" s="169">
        <f t="shared" si="130"/>
        <v>0</v>
      </c>
      <c r="AU192" s="169">
        <f t="shared" si="131"/>
        <v>0</v>
      </c>
      <c r="AV192" s="169">
        <f t="shared" si="132"/>
        <v>1</v>
      </c>
      <c r="AW192" s="169">
        <f t="shared" si="133"/>
        <v>0</v>
      </c>
      <c r="AX192" s="169">
        <f t="shared" si="134"/>
        <v>0</v>
      </c>
      <c r="AY192" s="169">
        <f t="shared" si="135"/>
        <v>0</v>
      </c>
      <c r="AZ192" s="169">
        <f t="shared" si="136"/>
        <v>0</v>
      </c>
      <c r="BA192" s="169">
        <f t="shared" si="137"/>
        <v>0</v>
      </c>
      <c r="BB192" s="169">
        <f t="shared" si="138"/>
        <v>1</v>
      </c>
      <c r="BC192" s="169">
        <f t="shared" si="139"/>
        <v>0</v>
      </c>
      <c r="BD192" s="169">
        <f t="shared" si="140"/>
        <v>1</v>
      </c>
      <c r="BE192" s="169">
        <f t="shared" si="141"/>
        <v>0</v>
      </c>
      <c r="BF192" s="169">
        <f t="shared" si="142"/>
        <v>0</v>
      </c>
      <c r="BG192" s="169">
        <f t="shared" si="143"/>
        <v>0</v>
      </c>
      <c r="BH192" s="169">
        <f t="shared" si="144"/>
        <v>0</v>
      </c>
      <c r="BI192" s="169">
        <f t="shared" si="145"/>
        <v>0</v>
      </c>
      <c r="BJ192" s="169">
        <f t="shared" si="146"/>
        <v>0</v>
      </c>
      <c r="BK192" s="167">
        <f t="shared" si="147"/>
        <v>0</v>
      </c>
      <c r="BL192" s="169">
        <f t="shared" si="148"/>
        <v>0</v>
      </c>
      <c r="BM192" s="169">
        <f t="shared" si="149"/>
        <v>1</v>
      </c>
      <c r="BN192" s="169">
        <f t="shared" si="150"/>
        <v>0</v>
      </c>
      <c r="BO192" s="169">
        <f t="shared" si="151"/>
        <v>1</v>
      </c>
      <c r="BP192" s="36">
        <f t="shared" si="152"/>
        <v>1</v>
      </c>
      <c r="BQ192">
        <f t="shared" si="153"/>
        <v>0</v>
      </c>
      <c r="BR192" s="36">
        <f t="shared" si="154"/>
        <v>0</v>
      </c>
      <c r="BS192" t="e">
        <f t="shared" si="155"/>
        <v>#N/A</v>
      </c>
    </row>
    <row r="193" spans="1:71">
      <c r="A193" s="59">
        <v>111</v>
      </c>
      <c r="B193" s="59">
        <v>24272</v>
      </c>
      <c r="C193" s="160">
        <v>34523809.989259601</v>
      </c>
      <c r="D193" s="59">
        <v>18928572</v>
      </c>
      <c r="E193" s="59">
        <v>18928572</v>
      </c>
      <c r="F193" s="59">
        <v>15595237.989259601</v>
      </c>
      <c r="G193" s="59">
        <v>761.90478515625</v>
      </c>
      <c r="H193" s="59">
        <v>-1818200373.3755801</v>
      </c>
      <c r="I193" s="59">
        <v>0</v>
      </c>
      <c r="J193" s="59">
        <v>0</v>
      </c>
      <c r="K193" s="59">
        <v>0</v>
      </c>
      <c r="L193" s="59">
        <v>101</v>
      </c>
      <c r="M193" s="59">
        <v>0</v>
      </c>
      <c r="N193" s="59">
        <v>0</v>
      </c>
      <c r="O193" s="59">
        <v>0</v>
      </c>
      <c r="P193" s="59">
        <v>0</v>
      </c>
      <c r="Q193" s="59">
        <v>0</v>
      </c>
      <c r="R193" s="59">
        <v>1</v>
      </c>
      <c r="S193" s="59">
        <v>0</v>
      </c>
      <c r="T193" s="59">
        <f t="shared" si="105"/>
        <v>0</v>
      </c>
      <c r="U193" s="59">
        <f t="shared" si="106"/>
        <v>0</v>
      </c>
      <c r="V193" s="59">
        <f t="shared" si="107"/>
        <v>0</v>
      </c>
      <c r="W193" s="59">
        <f t="shared" si="108"/>
        <v>0</v>
      </c>
      <c r="X193" s="59">
        <f t="shared" si="109"/>
        <v>0</v>
      </c>
      <c r="Y193" s="59">
        <f t="shared" si="110"/>
        <v>0</v>
      </c>
      <c r="Z193" s="59">
        <f t="shared" si="111"/>
        <v>0</v>
      </c>
      <c r="AA193" s="59">
        <f t="shared" si="112"/>
        <v>0</v>
      </c>
      <c r="AB193" s="59">
        <f t="shared" si="113"/>
        <v>0</v>
      </c>
      <c r="AC193" s="59">
        <f t="shared" si="114"/>
        <v>0</v>
      </c>
      <c r="AD193" s="166">
        <f t="shared" si="156"/>
        <v>1</v>
      </c>
      <c r="AE193" s="169">
        <f t="shared" si="115"/>
        <v>1</v>
      </c>
      <c r="AF193" s="169">
        <f t="shared" si="116"/>
        <v>0</v>
      </c>
      <c r="AG193" s="169">
        <f t="shared" si="117"/>
        <v>0</v>
      </c>
      <c r="AH193" s="169">
        <f t="shared" si="118"/>
        <v>1</v>
      </c>
      <c r="AI193" s="169">
        <f t="shared" si="119"/>
        <v>0</v>
      </c>
      <c r="AJ193" s="169">
        <f t="shared" si="120"/>
        <v>0</v>
      </c>
      <c r="AK193" s="169">
        <f t="shared" si="121"/>
        <v>0</v>
      </c>
      <c r="AL193" s="169">
        <f t="shared" si="122"/>
        <v>1</v>
      </c>
      <c r="AM193" s="169">
        <f t="shared" si="123"/>
        <v>0</v>
      </c>
      <c r="AN193" s="169">
        <f t="shared" si="124"/>
        <v>0</v>
      </c>
      <c r="AO193" s="169">
        <f t="shared" si="125"/>
        <v>1</v>
      </c>
      <c r="AP193" s="169">
        <f t="shared" si="126"/>
        <v>0</v>
      </c>
      <c r="AQ193" s="169">
        <f t="shared" si="127"/>
        <v>0</v>
      </c>
      <c r="AR193" s="169">
        <f t="shared" si="128"/>
        <v>0</v>
      </c>
      <c r="AS193" s="169">
        <f t="shared" si="129"/>
        <v>0</v>
      </c>
      <c r="AT193" s="169">
        <f t="shared" si="130"/>
        <v>0</v>
      </c>
      <c r="AU193" s="169">
        <f t="shared" si="131"/>
        <v>0</v>
      </c>
      <c r="AV193" s="169">
        <f t="shared" si="132"/>
        <v>1</v>
      </c>
      <c r="AW193" s="169">
        <f t="shared" si="133"/>
        <v>0</v>
      </c>
      <c r="AX193" s="169">
        <f t="shared" si="134"/>
        <v>0</v>
      </c>
      <c r="AY193" s="169">
        <f t="shared" si="135"/>
        <v>0</v>
      </c>
      <c r="AZ193" s="169">
        <f t="shared" si="136"/>
        <v>0</v>
      </c>
      <c r="BA193" s="169">
        <f t="shared" si="137"/>
        <v>0</v>
      </c>
      <c r="BB193" s="169">
        <f t="shared" si="138"/>
        <v>1</v>
      </c>
      <c r="BC193" s="169">
        <f t="shared" si="139"/>
        <v>0</v>
      </c>
      <c r="BD193" s="169">
        <f t="shared" si="140"/>
        <v>1</v>
      </c>
      <c r="BE193" s="169">
        <f t="shared" si="141"/>
        <v>0</v>
      </c>
      <c r="BF193" s="169">
        <f t="shared" si="142"/>
        <v>0</v>
      </c>
      <c r="BG193" s="169">
        <f t="shared" si="143"/>
        <v>0</v>
      </c>
      <c r="BH193" s="169">
        <f t="shared" si="144"/>
        <v>0</v>
      </c>
      <c r="BI193" s="169">
        <f t="shared" si="145"/>
        <v>0</v>
      </c>
      <c r="BJ193" s="169">
        <f t="shared" si="146"/>
        <v>0</v>
      </c>
      <c r="BK193" s="167">
        <f t="shared" si="147"/>
        <v>0</v>
      </c>
      <c r="BL193" s="169">
        <f t="shared" si="148"/>
        <v>1</v>
      </c>
      <c r="BM193" s="169">
        <f t="shared" si="149"/>
        <v>0</v>
      </c>
      <c r="BN193" s="169">
        <f t="shared" si="150"/>
        <v>1</v>
      </c>
      <c r="BO193" s="169">
        <f t="shared" si="151"/>
        <v>0</v>
      </c>
      <c r="BP193" s="36">
        <f t="shared" si="152"/>
        <v>1</v>
      </c>
      <c r="BQ193">
        <f t="shared" si="153"/>
        <v>0</v>
      </c>
      <c r="BR193" s="36">
        <f t="shared" si="154"/>
        <v>0</v>
      </c>
      <c r="BS193" t="e">
        <f t="shared" si="155"/>
        <v>#N/A</v>
      </c>
    </row>
    <row r="194" spans="1:71">
      <c r="A194" s="59">
        <v>26</v>
      </c>
      <c r="B194" s="59">
        <v>13121</v>
      </c>
      <c r="C194" s="160">
        <v>34523810.601694003</v>
      </c>
      <c r="D194" s="59">
        <v>14023810.25</v>
      </c>
      <c r="E194" s="59">
        <v>16595239</v>
      </c>
      <c r="F194" s="59">
        <v>17928571.601693999</v>
      </c>
      <c r="G194" s="59">
        <v>123.809532165527</v>
      </c>
      <c r="H194" s="59">
        <v>-298433670.79418403</v>
      </c>
      <c r="I194" s="59">
        <v>0</v>
      </c>
      <c r="J194" s="59">
        <v>0</v>
      </c>
      <c r="K194" s="59">
        <v>0</v>
      </c>
      <c r="L194" s="59">
        <v>406</v>
      </c>
      <c r="M194" s="59">
        <v>0</v>
      </c>
      <c r="N194" s="59">
        <v>0</v>
      </c>
      <c r="O194" s="59">
        <v>401</v>
      </c>
      <c r="P194" s="59">
        <v>0</v>
      </c>
      <c r="Q194" s="59">
        <v>0</v>
      </c>
      <c r="R194" s="59">
        <v>2</v>
      </c>
      <c r="S194" s="59">
        <v>0</v>
      </c>
      <c r="T194" s="59">
        <f t="shared" si="105"/>
        <v>2</v>
      </c>
      <c r="U194" s="59">
        <f t="shared" si="106"/>
        <v>0</v>
      </c>
      <c r="V194" s="59">
        <f t="shared" si="107"/>
        <v>0</v>
      </c>
      <c r="W194" s="59">
        <f t="shared" si="108"/>
        <v>0</v>
      </c>
      <c r="X194" s="59">
        <f t="shared" si="109"/>
        <v>0</v>
      </c>
      <c r="Y194" s="59">
        <f t="shared" si="110"/>
        <v>0</v>
      </c>
      <c r="Z194" s="59">
        <f t="shared" si="111"/>
        <v>0</v>
      </c>
      <c r="AA194" s="59">
        <f t="shared" si="112"/>
        <v>0</v>
      </c>
      <c r="AB194" s="59">
        <f t="shared" si="113"/>
        <v>0</v>
      </c>
      <c r="AC194" s="59">
        <f t="shared" si="114"/>
        <v>0</v>
      </c>
      <c r="AD194" s="166">
        <f t="shared" si="156"/>
        <v>0</v>
      </c>
      <c r="AE194" s="169">
        <f t="shared" si="115"/>
        <v>0</v>
      </c>
      <c r="AF194" s="169">
        <f t="shared" si="116"/>
        <v>0</v>
      </c>
      <c r="AG194" s="169">
        <f t="shared" si="117"/>
        <v>0</v>
      </c>
      <c r="AH194" s="169">
        <f t="shared" si="118"/>
        <v>1</v>
      </c>
      <c r="AI194" s="169">
        <f t="shared" si="119"/>
        <v>0</v>
      </c>
      <c r="AJ194" s="169">
        <f t="shared" si="120"/>
        <v>0</v>
      </c>
      <c r="AK194" s="169">
        <f t="shared" si="121"/>
        <v>0</v>
      </c>
      <c r="AL194" s="169">
        <f t="shared" si="122"/>
        <v>1</v>
      </c>
      <c r="AM194" s="169">
        <f t="shared" si="123"/>
        <v>0</v>
      </c>
      <c r="AN194" s="169">
        <f t="shared" si="124"/>
        <v>0</v>
      </c>
      <c r="AO194" s="169">
        <f t="shared" si="125"/>
        <v>1</v>
      </c>
      <c r="AP194" s="169">
        <f t="shared" si="126"/>
        <v>0</v>
      </c>
      <c r="AQ194" s="169">
        <f t="shared" si="127"/>
        <v>0</v>
      </c>
      <c r="AR194" s="169">
        <f t="shared" si="128"/>
        <v>0</v>
      </c>
      <c r="AS194" s="169">
        <f t="shared" si="129"/>
        <v>0</v>
      </c>
      <c r="AT194" s="169">
        <f t="shared" si="130"/>
        <v>0</v>
      </c>
      <c r="AU194" s="169">
        <f t="shared" si="131"/>
        <v>0</v>
      </c>
      <c r="AV194" s="169">
        <f t="shared" si="132"/>
        <v>1</v>
      </c>
      <c r="AW194" s="169">
        <f t="shared" si="133"/>
        <v>1</v>
      </c>
      <c r="AX194" s="169">
        <f t="shared" si="134"/>
        <v>1</v>
      </c>
      <c r="AY194" s="169">
        <f t="shared" si="135"/>
        <v>0</v>
      </c>
      <c r="AZ194" s="169">
        <f t="shared" si="136"/>
        <v>0</v>
      </c>
      <c r="BA194" s="169">
        <f t="shared" si="137"/>
        <v>0</v>
      </c>
      <c r="BB194" s="169">
        <f t="shared" si="138"/>
        <v>1</v>
      </c>
      <c r="BC194" s="169">
        <f t="shared" si="139"/>
        <v>0</v>
      </c>
      <c r="BD194" s="169">
        <f t="shared" si="140"/>
        <v>1</v>
      </c>
      <c r="BE194" s="169">
        <f t="shared" si="141"/>
        <v>1</v>
      </c>
      <c r="BF194" s="169">
        <f t="shared" si="142"/>
        <v>0</v>
      </c>
      <c r="BG194" s="169">
        <f t="shared" si="143"/>
        <v>0</v>
      </c>
      <c r="BH194" s="169">
        <f t="shared" si="144"/>
        <v>0</v>
      </c>
      <c r="BI194" s="169">
        <f t="shared" si="145"/>
        <v>0</v>
      </c>
      <c r="BJ194" s="169">
        <f t="shared" si="146"/>
        <v>0</v>
      </c>
      <c r="BK194" s="167">
        <f t="shared" si="147"/>
        <v>0</v>
      </c>
      <c r="BL194" s="169">
        <f t="shared" si="148"/>
        <v>0</v>
      </c>
      <c r="BM194" s="169">
        <f t="shared" si="149"/>
        <v>1</v>
      </c>
      <c r="BN194" s="169">
        <f t="shared" si="150"/>
        <v>1</v>
      </c>
      <c r="BO194" s="169">
        <f t="shared" si="151"/>
        <v>0</v>
      </c>
      <c r="BP194" s="36">
        <f t="shared" si="152"/>
        <v>0</v>
      </c>
      <c r="BQ194">
        <f t="shared" si="153"/>
        <v>0</v>
      </c>
      <c r="BR194" s="36">
        <f t="shared" si="154"/>
        <v>1</v>
      </c>
      <c r="BS194" s="36" t="e">
        <f t="shared" si="155"/>
        <v>#N/A</v>
      </c>
    </row>
    <row r="195" spans="1:71">
      <c r="A195" s="59">
        <v>31</v>
      </c>
      <c r="B195" s="59">
        <v>13273</v>
      </c>
      <c r="C195" s="160">
        <v>34523810.601694003</v>
      </c>
      <c r="D195" s="59">
        <v>7857619.5</v>
      </c>
      <c r="E195" s="59">
        <v>7857619.5</v>
      </c>
      <c r="F195" s="59">
        <v>26666191.101693999</v>
      </c>
      <c r="G195" s="59">
        <v>666.66668701171898</v>
      </c>
      <c r="H195" s="59">
        <v>-332696052.51488698</v>
      </c>
      <c r="I195" s="59">
        <v>0</v>
      </c>
      <c r="J195" s="59">
        <v>0</v>
      </c>
      <c r="K195" s="59">
        <v>0</v>
      </c>
      <c r="L195" s="59">
        <v>603</v>
      </c>
      <c r="M195" s="59">
        <v>406</v>
      </c>
      <c r="N195" s="59">
        <v>0</v>
      </c>
      <c r="O195" s="59">
        <v>0</v>
      </c>
      <c r="P195" s="59">
        <v>0</v>
      </c>
      <c r="Q195" s="59">
        <v>0</v>
      </c>
      <c r="R195" s="59">
        <v>2</v>
      </c>
      <c r="S195" s="59">
        <v>1</v>
      </c>
      <c r="T195" s="59">
        <f t="shared" si="105"/>
        <v>0</v>
      </c>
      <c r="U195" s="59">
        <f t="shared" si="106"/>
        <v>0</v>
      </c>
      <c r="V195" s="59">
        <f t="shared" si="107"/>
        <v>0</v>
      </c>
      <c r="W195" s="59">
        <f t="shared" si="108"/>
        <v>1</v>
      </c>
      <c r="X195" s="59">
        <f t="shared" si="109"/>
        <v>0</v>
      </c>
      <c r="Y195" s="59">
        <f t="shared" si="110"/>
        <v>0</v>
      </c>
      <c r="Z195" s="59">
        <f t="shared" si="111"/>
        <v>0</v>
      </c>
      <c r="AA195" s="59">
        <f t="shared" si="112"/>
        <v>0</v>
      </c>
      <c r="AB195" s="59">
        <f t="shared" si="113"/>
        <v>0</v>
      </c>
      <c r="AC195" s="59">
        <f t="shared" si="114"/>
        <v>0</v>
      </c>
      <c r="AD195" s="166">
        <f t="shared" si="156"/>
        <v>0</v>
      </c>
      <c r="AE195" s="169">
        <f t="shared" si="115"/>
        <v>0</v>
      </c>
      <c r="AF195" s="169">
        <f t="shared" si="116"/>
        <v>0</v>
      </c>
      <c r="AG195" s="169">
        <f t="shared" si="117"/>
        <v>0</v>
      </c>
      <c r="AH195" s="169">
        <f t="shared" si="118"/>
        <v>1</v>
      </c>
      <c r="AI195" s="169">
        <f t="shared" si="119"/>
        <v>0</v>
      </c>
      <c r="AJ195" s="169">
        <f t="shared" si="120"/>
        <v>0</v>
      </c>
      <c r="AK195" s="169">
        <f t="shared" si="121"/>
        <v>0</v>
      </c>
      <c r="AL195" s="169">
        <f t="shared" si="122"/>
        <v>1</v>
      </c>
      <c r="AM195" s="169">
        <f t="shared" si="123"/>
        <v>0</v>
      </c>
      <c r="AN195" s="169">
        <f t="shared" si="124"/>
        <v>0</v>
      </c>
      <c r="AO195" s="169">
        <f t="shared" si="125"/>
        <v>1</v>
      </c>
      <c r="AP195" s="169">
        <f t="shared" si="126"/>
        <v>0</v>
      </c>
      <c r="AQ195" s="169">
        <f t="shared" si="127"/>
        <v>0</v>
      </c>
      <c r="AR195" s="169">
        <f t="shared" si="128"/>
        <v>0</v>
      </c>
      <c r="AS195" s="169">
        <f t="shared" si="129"/>
        <v>0</v>
      </c>
      <c r="AT195" s="169">
        <f t="shared" si="130"/>
        <v>0</v>
      </c>
      <c r="AU195" s="169">
        <f t="shared" si="131"/>
        <v>0</v>
      </c>
      <c r="AV195" s="169">
        <f t="shared" si="132"/>
        <v>1</v>
      </c>
      <c r="AW195" s="169">
        <f t="shared" si="133"/>
        <v>0</v>
      </c>
      <c r="AX195" s="169">
        <f t="shared" si="134"/>
        <v>0</v>
      </c>
      <c r="AY195" s="169">
        <f t="shared" si="135"/>
        <v>0</v>
      </c>
      <c r="AZ195" s="169">
        <f t="shared" si="136"/>
        <v>0</v>
      </c>
      <c r="BA195" s="169">
        <f t="shared" si="137"/>
        <v>0</v>
      </c>
      <c r="BB195" s="169">
        <f t="shared" si="138"/>
        <v>1</v>
      </c>
      <c r="BC195" s="169">
        <f t="shared" si="139"/>
        <v>0</v>
      </c>
      <c r="BD195" s="169">
        <f t="shared" si="140"/>
        <v>1</v>
      </c>
      <c r="BE195" s="169">
        <f t="shared" si="141"/>
        <v>0</v>
      </c>
      <c r="BF195" s="169">
        <f t="shared" si="142"/>
        <v>0</v>
      </c>
      <c r="BG195" s="169">
        <f t="shared" si="143"/>
        <v>0</v>
      </c>
      <c r="BH195" s="169">
        <f t="shared" si="144"/>
        <v>0</v>
      </c>
      <c r="BI195" s="169">
        <f t="shared" si="145"/>
        <v>0</v>
      </c>
      <c r="BJ195" s="169">
        <f t="shared" si="146"/>
        <v>0</v>
      </c>
      <c r="BK195" s="167">
        <f t="shared" si="147"/>
        <v>0</v>
      </c>
      <c r="BL195" s="169">
        <f t="shared" si="148"/>
        <v>0</v>
      </c>
      <c r="BM195" s="169">
        <f t="shared" si="149"/>
        <v>1</v>
      </c>
      <c r="BN195" s="169">
        <f t="shared" si="150"/>
        <v>0</v>
      </c>
      <c r="BO195" s="169">
        <f t="shared" si="151"/>
        <v>1</v>
      </c>
      <c r="BP195" s="36">
        <f t="shared" si="152"/>
        <v>0</v>
      </c>
      <c r="BQ195">
        <f t="shared" si="153"/>
        <v>0</v>
      </c>
      <c r="BR195" s="36">
        <f t="shared" si="154"/>
        <v>0</v>
      </c>
      <c r="BS195" t="e">
        <f t="shared" si="155"/>
        <v>#N/A</v>
      </c>
    </row>
    <row r="196" spans="1:71">
      <c r="A196" s="59">
        <v>389</v>
      </c>
      <c r="B196" s="59">
        <v>222243</v>
      </c>
      <c r="C196" s="160">
        <v>34799999.481439598</v>
      </c>
      <c r="D196" s="59">
        <v>24260000</v>
      </c>
      <c r="E196" s="59">
        <v>24260000</v>
      </c>
      <c r="F196" s="59">
        <v>10539999.4814396</v>
      </c>
      <c r="G196" s="59">
        <v>0</v>
      </c>
      <c r="H196" s="59">
        <v>-5941094083.2006903</v>
      </c>
      <c r="I196" s="59">
        <v>101</v>
      </c>
      <c r="J196" s="59">
        <v>0</v>
      </c>
      <c r="K196" s="59">
        <v>0</v>
      </c>
      <c r="L196" s="59">
        <v>0</v>
      </c>
      <c r="M196" s="59">
        <v>0</v>
      </c>
      <c r="N196" s="59">
        <v>0</v>
      </c>
      <c r="O196" s="59">
        <v>0</v>
      </c>
      <c r="P196" s="59">
        <v>0</v>
      </c>
      <c r="Q196" s="59">
        <v>0</v>
      </c>
      <c r="R196" s="59">
        <v>1</v>
      </c>
      <c r="S196" s="59">
        <v>0</v>
      </c>
      <c r="T196" s="59">
        <f t="shared" ref="T196:T259" si="157">COUNTIFS(I196, "&gt;400", I196, "&lt;500")+COUNTIFS(L196, "&gt;400", L196, "&lt;500")+COUNTIFS(O196, "&gt;400", O196, "&lt;500")</f>
        <v>0</v>
      </c>
      <c r="U196" s="59">
        <f t="shared" ref="U196:U259" si="158">COUNTIFS(J196, "&gt;200", J196, "&lt;400")+COUNTIFS(L196, "&gt;200", L196, "&lt;400")+COUNTIFS(O196, "&gt;200", O196, "&lt;400")</f>
        <v>0</v>
      </c>
      <c r="V196" s="59">
        <f t="shared" ref="V196:V259" si="159">COUNTIF($I196, 102)+COUNTIF($L196, 102)+COUNTIF($O196, 102)</f>
        <v>0</v>
      </c>
      <c r="W196" s="59">
        <f t="shared" ref="W196:W259" si="160">IF(AND(J196&gt;399, J196&lt;500), 1,0) + IF(AND(K196&gt;399, K196&lt;500), 1,0) +IF(AND(M196&gt;399, M196&lt;500), 1,0) +IF(AND(N196&gt;399, N196&lt;500), 1,0) +IF(AND(P196&gt;399, P196&lt;500), 1,0) +IF(AND(Q196&gt;399, Q196&lt;500), 1,0)</f>
        <v>0</v>
      </c>
      <c r="X196" s="59">
        <f t="shared" ref="X196:X259" si="161">IF(AND(J196&gt;700, J196&lt;890), 1,0) + IF(AND(K196&gt;700, K196&lt;890), 1,0) +IF(AND(M196&gt;700, M196&lt;890), 1,0) +IF(AND(N196&gt;700, N196&lt;890), 1,0) +IF(AND(P196&gt;700, P196&lt;890), 1,0) +IF(AND(Q196&gt;700, Q196&lt;890), 1,0)</f>
        <v>0</v>
      </c>
      <c r="Y196" s="59">
        <f t="shared" ref="Y196:Y259" si="162">IF(AND(J196&gt;200, J196&lt;400), 1,0) + IF(AND(K196&gt;200, K196&lt;400), 1,0) +IF(AND(M196&gt;200, M196&lt;400), 1,0) +IF(AND(N196&gt;200, N196&lt;400), 1,0) +IF(AND(P196&gt;200, P196&lt;400), 1,0) +IF(AND(Q196&gt;200, Q196&lt;400), 1,0)</f>
        <v>0</v>
      </c>
      <c r="Z196" s="59">
        <f t="shared" ref="Z196:Z259" si="163">IF(J196=101, 1,0) + IF(K196=101, 1,0) +IF(M196=101, 1,0) +IF(N196=101, 1,0) +IF(P196=101, 1,0) +IF(Q196=101, 1,0)</f>
        <v>0</v>
      </c>
      <c r="AA196" s="59">
        <f t="shared" ref="AA196:AA259" si="164">IF(J196=102, 1,0) + IF(K196=102, 1,0) +IF(M196=102, 1,0) +IF(N196=102, 1,0) +IF(P196=102, 1,0) +IF(Q196=102, 1,0)</f>
        <v>0</v>
      </c>
      <c r="AB196" s="59">
        <f t="shared" ref="AB196:AB259" si="165">IF(AND(J196&gt;500, J196&lt;600), 1,0) + IF(AND(K196&gt;500, K196&lt;600), 1,0) +IF(AND(M196&gt;500, M196&lt;600), 1,0) +IF(AND(N196&gt;500, N196&lt;600), 1,0) +IF(AND(P196&gt;500, P196&lt;600), 1,0) +IF(AND(Q196&gt;500, Q196&lt;600), 1,0)</f>
        <v>0</v>
      </c>
      <c r="AC196" s="59">
        <f t="shared" ref="AC196:AC259" si="166">IF(AND(J196&gt;0, SUM(W196:AB196)=0), 1,0) + IF(AND(K196&gt;0, SUM(W196:AB196)=0), 1,0) +IF(AND(M196&gt;0, SUM(W196:AB196)=0), 1,0) +IF(AND(N196&gt;0, SUM(W196:AB196)=0), 1,0) +IF(AND(P196&gt;0, SUM(W196:AB196)=0), 1,0) +IF(AND(Q196&gt;0, SUM(W196:AB196)=0), 1,0)</f>
        <v>0</v>
      </c>
      <c r="AD196" s="166">
        <f t="shared" si="156"/>
        <v>1</v>
      </c>
      <c r="AE196" s="169">
        <f t="shared" ref="AE196:AE259" si="167">IF(AD196=1, 1,0)</f>
        <v>1</v>
      </c>
      <c r="AF196" s="169">
        <f t="shared" ref="AF196:AF259" si="168">IF(AD196&gt;=2, 1,0)</f>
        <v>0</v>
      </c>
      <c r="AG196" s="169">
        <f t="shared" ref="AG196:AG259" si="169">IF(IF(I196=101,1,0) * IF(J196&lt;&gt;0, 1,0) +IF(I196=101,1,0)* IF(K196&lt;&gt;0, 1,0) + IF(L196=101,1,0) * IF(M196&lt;&gt;0, 1,0) +IF(L196=101,1,0)* IF(N196&lt;&gt;0, 1,0) + IF(O196=101,1,0) * IF(P196&lt;&gt;0, 1,0) +IF(O196=101,1,0)* IF(Q196&lt;&gt;0, 1,0)&gt;0, 1,0)</f>
        <v>0</v>
      </c>
      <c r="AH196" s="169">
        <f t="shared" ref="AH196:AH259" si="170">IF(AG196=0, 1,0)</f>
        <v>1</v>
      </c>
      <c r="AI196" s="169">
        <f t="shared" ref="AI196:AI259" si="171">IF(AND(AD196&gt;0, T196&gt;0), 1, 0)</f>
        <v>0</v>
      </c>
      <c r="AJ196" s="169">
        <f t="shared" ref="AJ196:AJ259" si="172">IF(AND(AD196&gt;0, V196&gt;0), 1, 0)</f>
        <v>0</v>
      </c>
      <c r="AK196" s="169">
        <f t="shared" ref="AK196:AK259" si="173">IF(AND(AD196&gt;0, U196&gt;0), 1, 0)</f>
        <v>0</v>
      </c>
      <c r="AL196" s="169">
        <f t="shared" ref="AL196:AL259" si="174">IF(SUM(AI196:AK196)&gt;0,0,1)</f>
        <v>1</v>
      </c>
      <c r="AM196" s="169">
        <f t="shared" ref="AM196:AM259" si="175">IF(V196&gt;0, 1,0)</f>
        <v>0</v>
      </c>
      <c r="AN196" s="169">
        <f t="shared" ref="AN196:AN259" si="176">IF(I196=102,1,0) * IF(J196&lt;&gt;0, 1,0) +IF(I196=102,1,0)* IF(K196&lt;&gt;0, 1,0) + IF(L196=102,1,0) * IF(M196&lt;&gt;0, 1,0) +IF(L196=102,1,0)* IF(N196&lt;&gt;0, 1,0) + IF(O196=102,1,0) * IF(P196&lt;&gt;0, 1,0) +IF(O196=102,1,0)* IF(Q196&lt;&gt;0, 1,0)</f>
        <v>0</v>
      </c>
      <c r="AO196" s="169">
        <f t="shared" ref="AO196:AO259" si="177">IF(AN196=0, 1,0)</f>
        <v>1</v>
      </c>
      <c r="AP196" s="169">
        <f t="shared" ref="AP196:AP259" si="178">IF(V196&gt;1,1,0)</f>
        <v>0</v>
      </c>
      <c r="AQ196" s="169">
        <f t="shared" ref="AQ196:AQ259" si="179">IF(V196 = 1, 1, 0)</f>
        <v>0</v>
      </c>
      <c r="AR196" s="169">
        <f t="shared" ref="AR196:AR259" si="180">IF(SUM(AS196:AU196)&gt;0, 1,0)</f>
        <v>0</v>
      </c>
      <c r="AS196" s="169">
        <f t="shared" ref="AS196:AS259" si="181">IF(AND(T196&gt;0, V196&gt;0), 1,0)</f>
        <v>0</v>
      </c>
      <c r="AT196" s="169">
        <f t="shared" ref="AT196:AT259" si="182">AJ196</f>
        <v>0</v>
      </c>
      <c r="AU196" s="169">
        <f t="shared" ref="AU196:AU259" si="183">IF(AND(V196&gt;0, U196&gt;0),1,0)</f>
        <v>0</v>
      </c>
      <c r="AV196" s="169">
        <f t="shared" ref="AV196:AV259" si="184">IF(SUM(AS196:AU196)&gt;0,0,1)</f>
        <v>1</v>
      </c>
      <c r="AW196" s="169">
        <f t="shared" ref="AW196:AW259" si="185">IF(T196&gt;0,1,0)</f>
        <v>0</v>
      </c>
      <c r="AX196" s="169">
        <f t="shared" ref="AX196:AX259" si="186">IF(T196&gt;1, 1,0)</f>
        <v>0</v>
      </c>
      <c r="AY196" s="169">
        <f t="shared" ref="AY196:AY259" si="187">IF(T196=1, 1, 0)</f>
        <v>0</v>
      </c>
      <c r="AZ196" s="169">
        <f t="shared" ref="AZ196:AZ259" si="188">IF(SUM(AS196,AI196)&gt;0,1,0)</f>
        <v>0</v>
      </c>
      <c r="BA196" s="169">
        <f t="shared" ref="BA196:BA259" si="189">IF(AND(AW196&gt;0, X196&gt;0),1,0)+IF(AND(AW196&gt;0, (COUNTIFS(I196, "&gt;700", L196, "&gt;700", O196, "&gt;700")&gt;0)),1,0)</f>
        <v>0</v>
      </c>
      <c r="BB196" s="169">
        <f t="shared" ref="BB196:BB259" si="190">IF(BA196 = 0, 1,0)</f>
        <v>1</v>
      </c>
      <c r="BC196" s="169">
        <f t="shared" ref="BC196:BC259" si="191">IF(COUNTIFS(I196, "&gt;400", I196,"&lt;600"),1,0) * IF(COUNTIFS(J196,"&gt;0", J196,"&lt;700")+  COUNTIFS(K196,"&gt;0", K196,"&lt;700")&gt;0,1,0) + IF(COUNTIFS(L196, "&gt;400", L196,"&lt;600"),1,0) * IF(COUNTIFS(M196,"&gt;0", M196,"&lt;700")+ COUNTIFS(N196,"&gt;0", N196,"&lt;700")&gt;0,1,0) + IF(COUNTIFS(O196, "&gt;400", O196,"&lt;600"),1,0) * IF(COUNTIFS(P196,"&gt;0", P196,"&lt;700")+  COUNTIFS(Q196,"&gt;0", Q196,"&lt;700")&gt;0,1,0)</f>
        <v>0</v>
      </c>
      <c r="BD196" s="169">
        <f t="shared" ref="BD196:BD259" si="192">IF(BC196 = 0, 1,0)</f>
        <v>1</v>
      </c>
      <c r="BE196" s="169">
        <f t="shared" ref="BE196:BE259" si="193">COUNTIF(I196, 406)+COUNTIF(L196, 406)+COUNTIF(O196, 406)</f>
        <v>0</v>
      </c>
      <c r="BF196" s="169">
        <f t="shared" ref="BF196:BF259" si="194">COUNTIF(I196, 417)+COUNTIF(L196, 417)+COUNTIF(O196, 417)</f>
        <v>0</v>
      </c>
      <c r="BG196" s="169">
        <f t="shared" ref="BG196:BG259" si="195">COUNTIF(I196, 403)+COUNTIF(L196, 403)+COUNTIF(O196, 403)</f>
        <v>0</v>
      </c>
      <c r="BH196" s="169">
        <f t="shared" ref="BH196:BH259" si="196">COUNTIF(I196, 415)+COUNTIF(L196, 415)+COUNTIF(O196, 415)</f>
        <v>0</v>
      </c>
      <c r="BI196" s="169">
        <f t="shared" ref="BI196:BI259" si="197">COUNTIF(I196, 405)+COUNTIF(L196, 405)+COUNTIF(O196, 405)</f>
        <v>0</v>
      </c>
      <c r="BJ196" s="169">
        <f t="shared" ref="BJ196:BJ259" si="198">IF(OR(COUNTIF(I196, 416)=1, COUNTIF(I196, 412)=1), 1,0)   +IF(OR(COUNTIF(L196, 416)=1, COUNTIF(L196, 412)=1), 1,0)+IF(OR(COUNTIF(O196, 416)=1, COUNTIF(O196, 412)=1), 1,0)</f>
        <v>0</v>
      </c>
      <c r="BK196" s="167">
        <f t="shared" ref="BK196:BK259" si="199">IF(AND(AW196&gt;0, SUM(BE196:BJ196) = 0), 1,0)</f>
        <v>0</v>
      </c>
      <c r="BL196" s="169">
        <f t="shared" ref="BL196:BL259" si="200">IF(R196 = 1, 1,0)</f>
        <v>1</v>
      </c>
      <c r="BM196" s="169">
        <f t="shared" ref="BM196:BM259" si="201">IF(R196 = 2, 1,0)</f>
        <v>0</v>
      </c>
      <c r="BN196" s="169">
        <f t="shared" ref="BN196:BN259" si="202">IF(S196 = 1, 0,1)</f>
        <v>1</v>
      </c>
      <c r="BO196" s="169">
        <f t="shared" ref="BO196:BO259" si="203">IF(S196 = 1, 1,0)</f>
        <v>0</v>
      </c>
      <c r="BP196" s="36">
        <f t="shared" ref="BP196:BP259" si="204">IF(SUM($AE$2:$AF$2)&gt;0, SUMPRODUCT($AE$2:$AF$2, AE196:AF196),IF(SUM(AE196:AF196)&gt;0, 0,1))*SUMPRODUCT($AG$2:$AH$2, AG196:AH196)*SUMPRODUCT($AI$2:$AL$2, AI196:AL196)*SUMPRODUCT($BL$2:$BM$2,BL196:BM196)*SUMPRODUCT($BN$2:$BO$2,BN196:BO196)</f>
        <v>1</v>
      </c>
      <c r="BQ196">
        <f t="shared" ref="BQ196:BQ259" si="205">(SUMPRODUCT($AN$2:$AO$2, AN196:AO196)*SUMPRODUCT($AP$2:$AR$2, AP196:AR196)*SUMPRODUCT($AS$2:$AV$2, AS196:AV196))*SUMPRODUCT($BL$2:$BM$2,BL196:BM196)*SUMPRODUCT($BN$2:$BO$2,BN196:BO196)</f>
        <v>0</v>
      </c>
      <c r="BR196" s="36">
        <f t="shared" ref="BR196:BR259" si="206">SUMPRODUCT($AX$2:$AZ$2, AX196:AZ196)*SUMPRODUCT($BA$2:$BB$2, BA196:BB196)*SUMPRODUCT($BC$2:$BD$2, BC196:BD196)*SUMPRODUCT($BE$2:$BK$2, BE196:BK196)*SUMPRODUCT($BL$2:$BM$2,BL196:BM196)*SUMPRODUCT($BN$2:$BO$2,BN196:BO196)</f>
        <v>0</v>
      </c>
      <c r="BS196" t="e">
        <f t="shared" ref="BS196:BS259" si="207">IF((BP196*$AD$2+BQ196*$AM$2+BR196*$AW$2)&gt;0, C196,NA())</f>
        <v>#N/A</v>
      </c>
    </row>
    <row r="197" spans="1:71">
      <c r="A197" s="59">
        <v>220</v>
      </c>
      <c r="B197" s="59">
        <v>132321</v>
      </c>
      <c r="C197" s="160">
        <v>34803571.8977933</v>
      </c>
      <c r="D197" s="59">
        <v>4047619.25</v>
      </c>
      <c r="E197" s="59">
        <v>4047619.25</v>
      </c>
      <c r="F197" s="59">
        <v>30755952.6477933</v>
      </c>
      <c r="G197" s="59">
        <v>23.809524536132798</v>
      </c>
      <c r="H197" s="59">
        <v>-3401463745.89814</v>
      </c>
      <c r="I197" s="59">
        <v>0</v>
      </c>
      <c r="J197" s="59">
        <v>0</v>
      </c>
      <c r="K197" s="59">
        <v>0</v>
      </c>
      <c r="L197" s="59">
        <v>603</v>
      </c>
      <c r="M197" s="59">
        <v>406</v>
      </c>
      <c r="N197" s="59">
        <v>0</v>
      </c>
      <c r="O197" s="59">
        <v>0</v>
      </c>
      <c r="P197" s="59">
        <v>0</v>
      </c>
      <c r="Q197" s="59">
        <v>0</v>
      </c>
      <c r="R197" s="59">
        <v>1</v>
      </c>
      <c r="S197" s="59">
        <v>1</v>
      </c>
      <c r="T197" s="59">
        <f t="shared" si="157"/>
        <v>0</v>
      </c>
      <c r="U197" s="59">
        <f t="shared" si="158"/>
        <v>0</v>
      </c>
      <c r="V197" s="59">
        <f t="shared" si="159"/>
        <v>0</v>
      </c>
      <c r="W197" s="59">
        <f t="shared" si="160"/>
        <v>1</v>
      </c>
      <c r="X197" s="59">
        <f t="shared" si="161"/>
        <v>0</v>
      </c>
      <c r="Y197" s="59">
        <f t="shared" si="162"/>
        <v>0</v>
      </c>
      <c r="Z197" s="59">
        <f t="shared" si="163"/>
        <v>0</v>
      </c>
      <c r="AA197" s="59">
        <f t="shared" si="164"/>
        <v>0</v>
      </c>
      <c r="AB197" s="59">
        <f t="shared" si="165"/>
        <v>0</v>
      </c>
      <c r="AC197" s="59">
        <f t="shared" si="166"/>
        <v>0</v>
      </c>
      <c r="AD197" s="166">
        <f t="shared" ref="AD197:AD260" si="208">COUNTIF(I197, 101)+COUNTIF(L197, 101)+COUNTIF(O197, 101)</f>
        <v>0</v>
      </c>
      <c r="AE197" s="169">
        <f t="shared" si="167"/>
        <v>0</v>
      </c>
      <c r="AF197" s="169">
        <f t="shared" si="168"/>
        <v>0</v>
      </c>
      <c r="AG197" s="169">
        <f t="shared" si="169"/>
        <v>0</v>
      </c>
      <c r="AH197" s="169">
        <f t="shared" si="170"/>
        <v>1</v>
      </c>
      <c r="AI197" s="169">
        <f t="shared" si="171"/>
        <v>0</v>
      </c>
      <c r="AJ197" s="169">
        <f t="shared" si="172"/>
        <v>0</v>
      </c>
      <c r="AK197" s="169">
        <f t="shared" si="173"/>
        <v>0</v>
      </c>
      <c r="AL197" s="169">
        <f t="shared" si="174"/>
        <v>1</v>
      </c>
      <c r="AM197" s="169">
        <f t="shared" si="175"/>
        <v>0</v>
      </c>
      <c r="AN197" s="169">
        <f t="shared" si="176"/>
        <v>0</v>
      </c>
      <c r="AO197" s="169">
        <f t="shared" si="177"/>
        <v>1</v>
      </c>
      <c r="AP197" s="169">
        <f t="shared" si="178"/>
        <v>0</v>
      </c>
      <c r="AQ197" s="169">
        <f t="shared" si="179"/>
        <v>0</v>
      </c>
      <c r="AR197" s="169">
        <f t="shared" si="180"/>
        <v>0</v>
      </c>
      <c r="AS197" s="169">
        <f t="shared" si="181"/>
        <v>0</v>
      </c>
      <c r="AT197" s="169">
        <f t="shared" si="182"/>
        <v>0</v>
      </c>
      <c r="AU197" s="169">
        <f t="shared" si="183"/>
        <v>0</v>
      </c>
      <c r="AV197" s="169">
        <f t="shared" si="184"/>
        <v>1</v>
      </c>
      <c r="AW197" s="169">
        <f t="shared" si="185"/>
        <v>0</v>
      </c>
      <c r="AX197" s="169">
        <f t="shared" si="186"/>
        <v>0</v>
      </c>
      <c r="AY197" s="169">
        <f t="shared" si="187"/>
        <v>0</v>
      </c>
      <c r="AZ197" s="169">
        <f t="shared" si="188"/>
        <v>0</v>
      </c>
      <c r="BA197" s="169">
        <f t="shared" si="189"/>
        <v>0</v>
      </c>
      <c r="BB197" s="169">
        <f t="shared" si="190"/>
        <v>1</v>
      </c>
      <c r="BC197" s="169">
        <f t="shared" si="191"/>
        <v>0</v>
      </c>
      <c r="BD197" s="169">
        <f t="shared" si="192"/>
        <v>1</v>
      </c>
      <c r="BE197" s="169">
        <f t="shared" si="193"/>
        <v>0</v>
      </c>
      <c r="BF197" s="169">
        <f t="shared" si="194"/>
        <v>0</v>
      </c>
      <c r="BG197" s="169">
        <f t="shared" si="195"/>
        <v>0</v>
      </c>
      <c r="BH197" s="169">
        <f t="shared" si="196"/>
        <v>0</v>
      </c>
      <c r="BI197" s="169">
        <f t="shared" si="197"/>
        <v>0</v>
      </c>
      <c r="BJ197" s="169">
        <f t="shared" si="198"/>
        <v>0</v>
      </c>
      <c r="BK197" s="167">
        <f t="shared" si="199"/>
        <v>0</v>
      </c>
      <c r="BL197" s="169">
        <f t="shared" si="200"/>
        <v>1</v>
      </c>
      <c r="BM197" s="169">
        <f t="shared" si="201"/>
        <v>0</v>
      </c>
      <c r="BN197" s="169">
        <f t="shared" si="202"/>
        <v>0</v>
      </c>
      <c r="BO197" s="169">
        <f t="shared" si="203"/>
        <v>1</v>
      </c>
      <c r="BP197" s="36">
        <f t="shared" si="204"/>
        <v>0</v>
      </c>
      <c r="BQ197">
        <f t="shared" si="205"/>
        <v>0</v>
      </c>
      <c r="BR197" s="36">
        <f t="shared" si="206"/>
        <v>0</v>
      </c>
      <c r="BS197" t="e">
        <f t="shared" si="207"/>
        <v>#N/A</v>
      </c>
    </row>
    <row r="198" spans="1:71">
      <c r="A198" s="59">
        <v>52</v>
      </c>
      <c r="B198" s="59">
        <v>16151</v>
      </c>
      <c r="C198" s="160">
        <v>34999999.478459403</v>
      </c>
      <c r="D198" s="59">
        <v>49575000</v>
      </c>
      <c r="E198" s="59">
        <v>52275000</v>
      </c>
      <c r="F198" s="59">
        <v>-17275000.521540601</v>
      </c>
      <c r="G198" s="59">
        <v>865</v>
      </c>
      <c r="H198" s="59">
        <v>-523080099.62976003</v>
      </c>
      <c r="I198" s="59">
        <v>0</v>
      </c>
      <c r="J198" s="59">
        <v>0</v>
      </c>
      <c r="K198" s="59">
        <v>0</v>
      </c>
      <c r="L198" s="59">
        <v>415</v>
      </c>
      <c r="M198" s="59">
        <v>0</v>
      </c>
      <c r="N198" s="59">
        <v>0</v>
      </c>
      <c r="O198" s="59">
        <v>405</v>
      </c>
      <c r="P198" s="59">
        <v>0</v>
      </c>
      <c r="Q198" s="59">
        <v>0</v>
      </c>
      <c r="R198" s="59">
        <v>2</v>
      </c>
      <c r="S198" s="59">
        <v>0</v>
      </c>
      <c r="T198" s="59">
        <f t="shared" si="157"/>
        <v>2</v>
      </c>
      <c r="U198" s="59">
        <f t="shared" si="158"/>
        <v>0</v>
      </c>
      <c r="V198" s="59">
        <f t="shared" si="159"/>
        <v>0</v>
      </c>
      <c r="W198" s="59">
        <f t="shared" si="160"/>
        <v>0</v>
      </c>
      <c r="X198" s="59">
        <f t="shared" si="161"/>
        <v>0</v>
      </c>
      <c r="Y198" s="59">
        <f t="shared" si="162"/>
        <v>0</v>
      </c>
      <c r="Z198" s="59">
        <f t="shared" si="163"/>
        <v>0</v>
      </c>
      <c r="AA198" s="59">
        <f t="shared" si="164"/>
        <v>0</v>
      </c>
      <c r="AB198" s="59">
        <f t="shared" si="165"/>
        <v>0</v>
      </c>
      <c r="AC198" s="59">
        <f t="shared" si="166"/>
        <v>0</v>
      </c>
      <c r="AD198" s="166">
        <f t="shared" si="208"/>
        <v>0</v>
      </c>
      <c r="AE198" s="169">
        <f t="shared" si="167"/>
        <v>0</v>
      </c>
      <c r="AF198" s="169">
        <f t="shared" si="168"/>
        <v>0</v>
      </c>
      <c r="AG198" s="169">
        <f t="shared" si="169"/>
        <v>0</v>
      </c>
      <c r="AH198" s="169">
        <f t="shared" si="170"/>
        <v>1</v>
      </c>
      <c r="AI198" s="169">
        <f t="shared" si="171"/>
        <v>0</v>
      </c>
      <c r="AJ198" s="169">
        <f t="shared" si="172"/>
        <v>0</v>
      </c>
      <c r="AK198" s="169">
        <f t="shared" si="173"/>
        <v>0</v>
      </c>
      <c r="AL198" s="169">
        <f t="shared" si="174"/>
        <v>1</v>
      </c>
      <c r="AM198" s="169">
        <f t="shared" si="175"/>
        <v>0</v>
      </c>
      <c r="AN198" s="169">
        <f t="shared" si="176"/>
        <v>0</v>
      </c>
      <c r="AO198" s="169">
        <f t="shared" si="177"/>
        <v>1</v>
      </c>
      <c r="AP198" s="169">
        <f t="shared" si="178"/>
        <v>0</v>
      </c>
      <c r="AQ198" s="169">
        <f t="shared" si="179"/>
        <v>0</v>
      </c>
      <c r="AR198" s="169">
        <f t="shared" si="180"/>
        <v>0</v>
      </c>
      <c r="AS198" s="169">
        <f t="shared" si="181"/>
        <v>0</v>
      </c>
      <c r="AT198" s="169">
        <f t="shared" si="182"/>
        <v>0</v>
      </c>
      <c r="AU198" s="169">
        <f t="shared" si="183"/>
        <v>0</v>
      </c>
      <c r="AV198" s="169">
        <f t="shared" si="184"/>
        <v>1</v>
      </c>
      <c r="AW198" s="169">
        <f t="shared" si="185"/>
        <v>1</v>
      </c>
      <c r="AX198" s="169">
        <f t="shared" si="186"/>
        <v>1</v>
      </c>
      <c r="AY198" s="169">
        <f t="shared" si="187"/>
        <v>0</v>
      </c>
      <c r="AZ198" s="169">
        <f t="shared" si="188"/>
        <v>0</v>
      </c>
      <c r="BA198" s="169">
        <f t="shared" si="189"/>
        <v>0</v>
      </c>
      <c r="BB198" s="169">
        <f t="shared" si="190"/>
        <v>1</v>
      </c>
      <c r="BC198" s="169">
        <f t="shared" si="191"/>
        <v>0</v>
      </c>
      <c r="BD198" s="169">
        <f t="shared" si="192"/>
        <v>1</v>
      </c>
      <c r="BE198" s="169">
        <f t="shared" si="193"/>
        <v>0</v>
      </c>
      <c r="BF198" s="169">
        <f t="shared" si="194"/>
        <v>0</v>
      </c>
      <c r="BG198" s="169">
        <f t="shared" si="195"/>
        <v>0</v>
      </c>
      <c r="BH198" s="169">
        <f t="shared" si="196"/>
        <v>1</v>
      </c>
      <c r="BI198" s="169">
        <f t="shared" si="197"/>
        <v>1</v>
      </c>
      <c r="BJ198" s="169">
        <f t="shared" si="198"/>
        <v>0</v>
      </c>
      <c r="BK198" s="167">
        <f t="shared" si="199"/>
        <v>0</v>
      </c>
      <c r="BL198" s="169">
        <f t="shared" si="200"/>
        <v>0</v>
      </c>
      <c r="BM198" s="169">
        <f t="shared" si="201"/>
        <v>1</v>
      </c>
      <c r="BN198" s="169">
        <f t="shared" si="202"/>
        <v>1</v>
      </c>
      <c r="BO198" s="169">
        <f t="shared" si="203"/>
        <v>0</v>
      </c>
      <c r="BP198" s="36">
        <f t="shared" si="204"/>
        <v>0</v>
      </c>
      <c r="BQ198">
        <f t="shared" si="205"/>
        <v>0</v>
      </c>
      <c r="BR198" s="36">
        <f t="shared" si="206"/>
        <v>2</v>
      </c>
      <c r="BS198" s="36" t="e">
        <f t="shared" si="207"/>
        <v>#N/A</v>
      </c>
    </row>
    <row r="199" spans="1:71">
      <c r="A199" s="59">
        <v>164</v>
      </c>
      <c r="B199" s="59">
        <v>121301</v>
      </c>
      <c r="C199" s="160">
        <v>35357143.459271401</v>
      </c>
      <c r="D199" s="59">
        <v>7328570.75</v>
      </c>
      <c r="E199" s="59">
        <v>31684287</v>
      </c>
      <c r="F199" s="59">
        <v>3672856.4592714198</v>
      </c>
      <c r="G199" s="59">
        <v>415.71429443359398</v>
      </c>
      <c r="H199" s="59">
        <v>-2500530015.18999</v>
      </c>
      <c r="I199" s="59">
        <v>0</v>
      </c>
      <c r="J199" s="59">
        <v>0</v>
      </c>
      <c r="K199" s="59">
        <v>0</v>
      </c>
      <c r="L199" s="59">
        <v>101</v>
      </c>
      <c r="M199" s="59">
        <v>0</v>
      </c>
      <c r="N199" s="59">
        <v>0</v>
      </c>
      <c r="O199" s="59">
        <v>101</v>
      </c>
      <c r="P199" s="59">
        <v>0</v>
      </c>
      <c r="Q199" s="59">
        <v>0</v>
      </c>
      <c r="R199" s="59">
        <v>2</v>
      </c>
      <c r="S199" s="59">
        <v>0</v>
      </c>
      <c r="T199" s="59">
        <f t="shared" si="157"/>
        <v>0</v>
      </c>
      <c r="U199" s="59">
        <f t="shared" si="158"/>
        <v>0</v>
      </c>
      <c r="V199" s="59">
        <f t="shared" si="159"/>
        <v>0</v>
      </c>
      <c r="W199" s="59">
        <f t="shared" si="160"/>
        <v>0</v>
      </c>
      <c r="X199" s="59">
        <f t="shared" si="161"/>
        <v>0</v>
      </c>
      <c r="Y199" s="59">
        <f t="shared" si="162"/>
        <v>0</v>
      </c>
      <c r="Z199" s="59">
        <f t="shared" si="163"/>
        <v>0</v>
      </c>
      <c r="AA199" s="59">
        <f t="shared" si="164"/>
        <v>0</v>
      </c>
      <c r="AB199" s="59">
        <f t="shared" si="165"/>
        <v>0</v>
      </c>
      <c r="AC199" s="59">
        <f t="shared" si="166"/>
        <v>0</v>
      </c>
      <c r="AD199" s="166">
        <f t="shared" si="208"/>
        <v>2</v>
      </c>
      <c r="AE199" s="169">
        <f t="shared" si="167"/>
        <v>0</v>
      </c>
      <c r="AF199" s="169">
        <f t="shared" si="168"/>
        <v>1</v>
      </c>
      <c r="AG199" s="169">
        <f t="shared" si="169"/>
        <v>0</v>
      </c>
      <c r="AH199" s="169">
        <f t="shared" si="170"/>
        <v>1</v>
      </c>
      <c r="AI199" s="169">
        <f t="shared" si="171"/>
        <v>0</v>
      </c>
      <c r="AJ199" s="169">
        <f t="shared" si="172"/>
        <v>0</v>
      </c>
      <c r="AK199" s="169">
        <f t="shared" si="173"/>
        <v>0</v>
      </c>
      <c r="AL199" s="169">
        <f t="shared" si="174"/>
        <v>1</v>
      </c>
      <c r="AM199" s="169">
        <f t="shared" si="175"/>
        <v>0</v>
      </c>
      <c r="AN199" s="169">
        <f t="shared" si="176"/>
        <v>0</v>
      </c>
      <c r="AO199" s="169">
        <f t="shared" si="177"/>
        <v>1</v>
      </c>
      <c r="AP199" s="169">
        <f t="shared" si="178"/>
        <v>0</v>
      </c>
      <c r="AQ199" s="169">
        <f t="shared" si="179"/>
        <v>0</v>
      </c>
      <c r="AR199" s="169">
        <f t="shared" si="180"/>
        <v>0</v>
      </c>
      <c r="AS199" s="169">
        <f t="shared" si="181"/>
        <v>0</v>
      </c>
      <c r="AT199" s="169">
        <f t="shared" si="182"/>
        <v>0</v>
      </c>
      <c r="AU199" s="169">
        <f t="shared" si="183"/>
        <v>0</v>
      </c>
      <c r="AV199" s="169">
        <f t="shared" si="184"/>
        <v>1</v>
      </c>
      <c r="AW199" s="169">
        <f t="shared" si="185"/>
        <v>0</v>
      </c>
      <c r="AX199" s="169">
        <f t="shared" si="186"/>
        <v>0</v>
      </c>
      <c r="AY199" s="169">
        <f t="shared" si="187"/>
        <v>0</v>
      </c>
      <c r="AZ199" s="169">
        <f t="shared" si="188"/>
        <v>0</v>
      </c>
      <c r="BA199" s="169">
        <f t="shared" si="189"/>
        <v>0</v>
      </c>
      <c r="BB199" s="169">
        <f t="shared" si="190"/>
        <v>1</v>
      </c>
      <c r="BC199" s="169">
        <f t="shared" si="191"/>
        <v>0</v>
      </c>
      <c r="BD199" s="169">
        <f t="shared" si="192"/>
        <v>1</v>
      </c>
      <c r="BE199" s="169">
        <f t="shared" si="193"/>
        <v>0</v>
      </c>
      <c r="BF199" s="169">
        <f t="shared" si="194"/>
        <v>0</v>
      </c>
      <c r="BG199" s="169">
        <f t="shared" si="195"/>
        <v>0</v>
      </c>
      <c r="BH199" s="169">
        <f t="shared" si="196"/>
        <v>0</v>
      </c>
      <c r="BI199" s="169">
        <f t="shared" si="197"/>
        <v>0</v>
      </c>
      <c r="BJ199" s="169">
        <f t="shared" si="198"/>
        <v>0</v>
      </c>
      <c r="BK199" s="167">
        <f t="shared" si="199"/>
        <v>0</v>
      </c>
      <c r="BL199" s="169">
        <f t="shared" si="200"/>
        <v>0</v>
      </c>
      <c r="BM199" s="169">
        <f t="shared" si="201"/>
        <v>1</v>
      </c>
      <c r="BN199" s="169">
        <f t="shared" si="202"/>
        <v>1</v>
      </c>
      <c r="BO199" s="169">
        <f t="shared" si="203"/>
        <v>0</v>
      </c>
      <c r="BP199" s="36">
        <f t="shared" si="204"/>
        <v>1</v>
      </c>
      <c r="BQ199">
        <f t="shared" si="205"/>
        <v>0</v>
      </c>
      <c r="BR199" s="36">
        <f t="shared" si="206"/>
        <v>0</v>
      </c>
      <c r="BS199" t="e">
        <f t="shared" si="207"/>
        <v>#N/A</v>
      </c>
    </row>
    <row r="200" spans="1:71">
      <c r="A200" s="59">
        <v>226</v>
      </c>
      <c r="B200" s="59">
        <v>141331</v>
      </c>
      <c r="C200" s="160">
        <v>35357143.961045198</v>
      </c>
      <c r="D200" s="59">
        <v>14938095.75</v>
      </c>
      <c r="E200" s="59">
        <v>17723810</v>
      </c>
      <c r="F200" s="59">
        <v>17633333.961045198</v>
      </c>
      <c r="G200" s="59">
        <v>142.85714721679699</v>
      </c>
      <c r="H200" s="59">
        <v>-3648586361.3805399</v>
      </c>
      <c r="I200" s="59">
        <v>0</v>
      </c>
      <c r="J200" s="59">
        <v>0</v>
      </c>
      <c r="K200" s="59">
        <v>0</v>
      </c>
      <c r="L200" s="59">
        <v>417</v>
      </c>
      <c r="M200" s="59">
        <v>406</v>
      </c>
      <c r="N200" s="59">
        <v>0</v>
      </c>
      <c r="O200" s="59">
        <v>0</v>
      </c>
      <c r="P200" s="59">
        <v>0</v>
      </c>
      <c r="Q200" s="59">
        <v>0</v>
      </c>
      <c r="R200" s="59">
        <v>1</v>
      </c>
      <c r="S200" s="59">
        <v>1</v>
      </c>
      <c r="T200" s="59">
        <f t="shared" si="157"/>
        <v>1</v>
      </c>
      <c r="U200" s="59">
        <f t="shared" si="158"/>
        <v>0</v>
      </c>
      <c r="V200" s="59">
        <f t="shared" si="159"/>
        <v>0</v>
      </c>
      <c r="W200" s="59">
        <f t="shared" si="160"/>
        <v>1</v>
      </c>
      <c r="X200" s="59">
        <f t="shared" si="161"/>
        <v>0</v>
      </c>
      <c r="Y200" s="59">
        <f t="shared" si="162"/>
        <v>0</v>
      </c>
      <c r="Z200" s="59">
        <f t="shared" si="163"/>
        <v>0</v>
      </c>
      <c r="AA200" s="59">
        <f t="shared" si="164"/>
        <v>0</v>
      </c>
      <c r="AB200" s="59">
        <f t="shared" si="165"/>
        <v>0</v>
      </c>
      <c r="AC200" s="59">
        <f t="shared" si="166"/>
        <v>0</v>
      </c>
      <c r="AD200" s="166">
        <f t="shared" si="208"/>
        <v>0</v>
      </c>
      <c r="AE200" s="169">
        <f t="shared" si="167"/>
        <v>0</v>
      </c>
      <c r="AF200" s="169">
        <f t="shared" si="168"/>
        <v>0</v>
      </c>
      <c r="AG200" s="169">
        <f t="shared" si="169"/>
        <v>0</v>
      </c>
      <c r="AH200" s="169">
        <f t="shared" si="170"/>
        <v>1</v>
      </c>
      <c r="AI200" s="169">
        <f t="shared" si="171"/>
        <v>0</v>
      </c>
      <c r="AJ200" s="169">
        <f t="shared" si="172"/>
        <v>0</v>
      </c>
      <c r="AK200" s="169">
        <f t="shared" si="173"/>
        <v>0</v>
      </c>
      <c r="AL200" s="169">
        <f t="shared" si="174"/>
        <v>1</v>
      </c>
      <c r="AM200" s="169">
        <f t="shared" si="175"/>
        <v>0</v>
      </c>
      <c r="AN200" s="169">
        <f t="shared" si="176"/>
        <v>0</v>
      </c>
      <c r="AO200" s="169">
        <f t="shared" si="177"/>
        <v>1</v>
      </c>
      <c r="AP200" s="169">
        <f t="shared" si="178"/>
        <v>0</v>
      </c>
      <c r="AQ200" s="169">
        <f t="shared" si="179"/>
        <v>0</v>
      </c>
      <c r="AR200" s="169">
        <f t="shared" si="180"/>
        <v>0</v>
      </c>
      <c r="AS200" s="169">
        <f t="shared" si="181"/>
        <v>0</v>
      </c>
      <c r="AT200" s="169">
        <f t="shared" si="182"/>
        <v>0</v>
      </c>
      <c r="AU200" s="169">
        <f t="shared" si="183"/>
        <v>0</v>
      </c>
      <c r="AV200" s="169">
        <f t="shared" si="184"/>
        <v>1</v>
      </c>
      <c r="AW200" s="169">
        <f t="shared" si="185"/>
        <v>1</v>
      </c>
      <c r="AX200" s="169">
        <f t="shared" si="186"/>
        <v>0</v>
      </c>
      <c r="AY200" s="169">
        <f t="shared" si="187"/>
        <v>1</v>
      </c>
      <c r="AZ200" s="169">
        <f t="shared" si="188"/>
        <v>0</v>
      </c>
      <c r="BA200" s="169">
        <f t="shared" si="189"/>
        <v>0</v>
      </c>
      <c r="BB200" s="169">
        <f t="shared" si="190"/>
        <v>1</v>
      </c>
      <c r="BC200" s="169">
        <f t="shared" si="191"/>
        <v>1</v>
      </c>
      <c r="BD200" s="169">
        <f t="shared" si="192"/>
        <v>0</v>
      </c>
      <c r="BE200" s="169">
        <f t="shared" si="193"/>
        <v>0</v>
      </c>
      <c r="BF200" s="169">
        <f t="shared" si="194"/>
        <v>1</v>
      </c>
      <c r="BG200" s="169">
        <f t="shared" si="195"/>
        <v>0</v>
      </c>
      <c r="BH200" s="169">
        <f t="shared" si="196"/>
        <v>0</v>
      </c>
      <c r="BI200" s="169">
        <f t="shared" si="197"/>
        <v>0</v>
      </c>
      <c r="BJ200" s="169">
        <f t="shared" si="198"/>
        <v>0</v>
      </c>
      <c r="BK200" s="167">
        <f t="shared" si="199"/>
        <v>0</v>
      </c>
      <c r="BL200" s="169">
        <f t="shared" si="200"/>
        <v>1</v>
      </c>
      <c r="BM200" s="169">
        <f t="shared" si="201"/>
        <v>0</v>
      </c>
      <c r="BN200" s="169">
        <f t="shared" si="202"/>
        <v>0</v>
      </c>
      <c r="BO200" s="169">
        <f t="shared" si="203"/>
        <v>1</v>
      </c>
      <c r="BP200" s="36">
        <f t="shared" si="204"/>
        <v>0</v>
      </c>
      <c r="BQ200">
        <f t="shared" si="205"/>
        <v>0</v>
      </c>
      <c r="BR200" s="36">
        <f t="shared" si="206"/>
        <v>1</v>
      </c>
      <c r="BS200" s="36" t="e">
        <f t="shared" si="207"/>
        <v>#N/A</v>
      </c>
    </row>
    <row r="201" spans="1:71">
      <c r="A201" s="59">
        <v>120</v>
      </c>
      <c r="B201" s="59">
        <v>111123</v>
      </c>
      <c r="C201" s="160">
        <v>35615763.877043799</v>
      </c>
      <c r="D201" s="59">
        <v>9121429</v>
      </c>
      <c r="E201" s="59">
        <v>10597619.5</v>
      </c>
      <c r="F201" s="59">
        <v>25018144.377043799</v>
      </c>
      <c r="G201" s="59">
        <v>54.761907577514599</v>
      </c>
      <c r="H201" s="59">
        <v>-1843177467.5838399</v>
      </c>
      <c r="I201" s="59">
        <v>202</v>
      </c>
      <c r="J201" s="59">
        <v>0</v>
      </c>
      <c r="K201" s="59">
        <v>0</v>
      </c>
      <c r="L201" s="59">
        <v>102</v>
      </c>
      <c r="M201" s="59">
        <v>201</v>
      </c>
      <c r="N201" s="59">
        <v>0</v>
      </c>
      <c r="O201" s="59">
        <v>0</v>
      </c>
      <c r="P201" s="59">
        <v>0</v>
      </c>
      <c r="Q201" s="59">
        <v>0</v>
      </c>
      <c r="R201" s="59">
        <v>2</v>
      </c>
      <c r="S201" s="59">
        <v>0</v>
      </c>
      <c r="T201" s="59">
        <f t="shared" si="157"/>
        <v>0</v>
      </c>
      <c r="U201" s="59">
        <f t="shared" si="158"/>
        <v>0</v>
      </c>
      <c r="V201" s="59">
        <f t="shared" si="159"/>
        <v>1</v>
      </c>
      <c r="W201" s="59">
        <f t="shared" si="160"/>
        <v>0</v>
      </c>
      <c r="X201" s="59">
        <f t="shared" si="161"/>
        <v>0</v>
      </c>
      <c r="Y201" s="59">
        <f t="shared" si="162"/>
        <v>1</v>
      </c>
      <c r="Z201" s="59">
        <f t="shared" si="163"/>
        <v>0</v>
      </c>
      <c r="AA201" s="59">
        <f t="shared" si="164"/>
        <v>0</v>
      </c>
      <c r="AB201" s="59">
        <f t="shared" si="165"/>
        <v>0</v>
      </c>
      <c r="AC201" s="59">
        <f t="shared" si="166"/>
        <v>0</v>
      </c>
      <c r="AD201" s="166">
        <f t="shared" si="208"/>
        <v>0</v>
      </c>
      <c r="AE201" s="169">
        <f t="shared" si="167"/>
        <v>0</v>
      </c>
      <c r="AF201" s="169">
        <f t="shared" si="168"/>
        <v>0</v>
      </c>
      <c r="AG201" s="169">
        <f t="shared" si="169"/>
        <v>0</v>
      </c>
      <c r="AH201" s="169">
        <f t="shared" si="170"/>
        <v>1</v>
      </c>
      <c r="AI201" s="169">
        <f t="shared" si="171"/>
        <v>0</v>
      </c>
      <c r="AJ201" s="169">
        <f t="shared" si="172"/>
        <v>0</v>
      </c>
      <c r="AK201" s="169">
        <f t="shared" si="173"/>
        <v>0</v>
      </c>
      <c r="AL201" s="169">
        <f t="shared" si="174"/>
        <v>1</v>
      </c>
      <c r="AM201" s="169">
        <f t="shared" si="175"/>
        <v>1</v>
      </c>
      <c r="AN201" s="169">
        <f t="shared" si="176"/>
        <v>1</v>
      </c>
      <c r="AO201" s="169">
        <f t="shared" si="177"/>
        <v>0</v>
      </c>
      <c r="AP201" s="169">
        <f t="shared" si="178"/>
        <v>0</v>
      </c>
      <c r="AQ201" s="169">
        <f t="shared" si="179"/>
        <v>1</v>
      </c>
      <c r="AR201" s="169">
        <f t="shared" si="180"/>
        <v>0</v>
      </c>
      <c r="AS201" s="169">
        <f t="shared" si="181"/>
        <v>0</v>
      </c>
      <c r="AT201" s="169">
        <f t="shared" si="182"/>
        <v>0</v>
      </c>
      <c r="AU201" s="169">
        <f t="shared" si="183"/>
        <v>0</v>
      </c>
      <c r="AV201" s="169">
        <f t="shared" si="184"/>
        <v>1</v>
      </c>
      <c r="AW201" s="169">
        <f t="shared" si="185"/>
        <v>0</v>
      </c>
      <c r="AX201" s="169">
        <f t="shared" si="186"/>
        <v>0</v>
      </c>
      <c r="AY201" s="169">
        <f t="shared" si="187"/>
        <v>0</v>
      </c>
      <c r="AZ201" s="169">
        <f t="shared" si="188"/>
        <v>0</v>
      </c>
      <c r="BA201" s="169">
        <f t="shared" si="189"/>
        <v>0</v>
      </c>
      <c r="BB201" s="169">
        <f t="shared" si="190"/>
        <v>1</v>
      </c>
      <c r="BC201" s="169">
        <f t="shared" si="191"/>
        <v>0</v>
      </c>
      <c r="BD201" s="169">
        <f t="shared" si="192"/>
        <v>1</v>
      </c>
      <c r="BE201" s="169">
        <f t="shared" si="193"/>
        <v>0</v>
      </c>
      <c r="BF201" s="169">
        <f t="shared" si="194"/>
        <v>0</v>
      </c>
      <c r="BG201" s="169">
        <f t="shared" si="195"/>
        <v>0</v>
      </c>
      <c r="BH201" s="169">
        <f t="shared" si="196"/>
        <v>0</v>
      </c>
      <c r="BI201" s="169">
        <f t="shared" si="197"/>
        <v>0</v>
      </c>
      <c r="BJ201" s="169">
        <f t="shared" si="198"/>
        <v>0</v>
      </c>
      <c r="BK201" s="167">
        <f t="shared" si="199"/>
        <v>0</v>
      </c>
      <c r="BL201" s="169">
        <f t="shared" si="200"/>
        <v>0</v>
      </c>
      <c r="BM201" s="169">
        <f t="shared" si="201"/>
        <v>1</v>
      </c>
      <c r="BN201" s="169">
        <f t="shared" si="202"/>
        <v>1</v>
      </c>
      <c r="BO201" s="169">
        <f t="shared" si="203"/>
        <v>0</v>
      </c>
      <c r="BP201" s="36">
        <f t="shared" si="204"/>
        <v>0</v>
      </c>
      <c r="BQ201">
        <f t="shared" si="205"/>
        <v>1</v>
      </c>
      <c r="BR201" s="36">
        <f t="shared" si="206"/>
        <v>0</v>
      </c>
      <c r="BS201" t="e">
        <f t="shared" si="207"/>
        <v>#N/A</v>
      </c>
    </row>
    <row r="202" spans="1:71">
      <c r="A202" s="59">
        <v>97</v>
      </c>
      <c r="B202" s="59">
        <v>23132</v>
      </c>
      <c r="C202" s="160">
        <v>35714285.562233001</v>
      </c>
      <c r="D202" s="59">
        <v>32357144</v>
      </c>
      <c r="E202" s="59">
        <v>32357144</v>
      </c>
      <c r="F202" s="59">
        <v>3357141.5622330499</v>
      </c>
      <c r="G202" s="59">
        <v>457.14285278320301</v>
      </c>
      <c r="H202" s="59">
        <v>-1673191215.20208</v>
      </c>
      <c r="I202" s="59">
        <v>418</v>
      </c>
      <c r="J202" s="59">
        <v>0</v>
      </c>
      <c r="K202" s="59">
        <v>0</v>
      </c>
      <c r="L202" s="59">
        <v>444</v>
      </c>
      <c r="M202" s="59">
        <v>0</v>
      </c>
      <c r="N202" s="59">
        <v>0</v>
      </c>
      <c r="O202" s="59">
        <v>0</v>
      </c>
      <c r="P202" s="59">
        <v>0</v>
      </c>
      <c r="Q202" s="59">
        <v>0</v>
      </c>
      <c r="R202" s="59">
        <v>1</v>
      </c>
      <c r="S202" s="59">
        <v>0</v>
      </c>
      <c r="T202" s="59">
        <f t="shared" si="157"/>
        <v>2</v>
      </c>
      <c r="U202" s="59">
        <f t="shared" si="158"/>
        <v>0</v>
      </c>
      <c r="V202" s="59">
        <f t="shared" si="159"/>
        <v>0</v>
      </c>
      <c r="W202" s="59">
        <f t="shared" si="160"/>
        <v>0</v>
      </c>
      <c r="X202" s="59">
        <f t="shared" si="161"/>
        <v>0</v>
      </c>
      <c r="Y202" s="59">
        <f t="shared" si="162"/>
        <v>0</v>
      </c>
      <c r="Z202" s="59">
        <f t="shared" si="163"/>
        <v>0</v>
      </c>
      <c r="AA202" s="59">
        <f t="shared" si="164"/>
        <v>0</v>
      </c>
      <c r="AB202" s="59">
        <f t="shared" si="165"/>
        <v>0</v>
      </c>
      <c r="AC202" s="59">
        <f t="shared" si="166"/>
        <v>0</v>
      </c>
      <c r="AD202" s="166">
        <f t="shared" si="208"/>
        <v>0</v>
      </c>
      <c r="AE202" s="169">
        <f t="shared" si="167"/>
        <v>0</v>
      </c>
      <c r="AF202" s="169">
        <f t="shared" si="168"/>
        <v>0</v>
      </c>
      <c r="AG202" s="169">
        <f t="shared" si="169"/>
        <v>0</v>
      </c>
      <c r="AH202" s="169">
        <f t="shared" si="170"/>
        <v>1</v>
      </c>
      <c r="AI202" s="169">
        <f t="shared" si="171"/>
        <v>0</v>
      </c>
      <c r="AJ202" s="169">
        <f t="shared" si="172"/>
        <v>0</v>
      </c>
      <c r="AK202" s="169">
        <f t="shared" si="173"/>
        <v>0</v>
      </c>
      <c r="AL202" s="169">
        <f t="shared" si="174"/>
        <v>1</v>
      </c>
      <c r="AM202" s="169">
        <f t="shared" si="175"/>
        <v>0</v>
      </c>
      <c r="AN202" s="169">
        <f t="shared" si="176"/>
        <v>0</v>
      </c>
      <c r="AO202" s="169">
        <f t="shared" si="177"/>
        <v>1</v>
      </c>
      <c r="AP202" s="169">
        <f t="shared" si="178"/>
        <v>0</v>
      </c>
      <c r="AQ202" s="169">
        <f t="shared" si="179"/>
        <v>0</v>
      </c>
      <c r="AR202" s="169">
        <f t="shared" si="180"/>
        <v>0</v>
      </c>
      <c r="AS202" s="169">
        <f t="shared" si="181"/>
        <v>0</v>
      </c>
      <c r="AT202" s="169">
        <f t="shared" si="182"/>
        <v>0</v>
      </c>
      <c r="AU202" s="169">
        <f t="shared" si="183"/>
        <v>0</v>
      </c>
      <c r="AV202" s="169">
        <f t="shared" si="184"/>
        <v>1</v>
      </c>
      <c r="AW202" s="169">
        <f t="shared" si="185"/>
        <v>1</v>
      </c>
      <c r="AX202" s="169">
        <f t="shared" si="186"/>
        <v>1</v>
      </c>
      <c r="AY202" s="169">
        <f t="shared" si="187"/>
        <v>0</v>
      </c>
      <c r="AZ202" s="169">
        <f t="shared" si="188"/>
        <v>0</v>
      </c>
      <c r="BA202" s="169">
        <f t="shared" si="189"/>
        <v>0</v>
      </c>
      <c r="BB202" s="169">
        <f t="shared" si="190"/>
        <v>1</v>
      </c>
      <c r="BC202" s="169">
        <f t="shared" si="191"/>
        <v>0</v>
      </c>
      <c r="BD202" s="169">
        <f t="shared" si="192"/>
        <v>1</v>
      </c>
      <c r="BE202" s="169">
        <f t="shared" si="193"/>
        <v>0</v>
      </c>
      <c r="BF202" s="169">
        <f t="shared" si="194"/>
        <v>0</v>
      </c>
      <c r="BG202" s="169">
        <f t="shared" si="195"/>
        <v>0</v>
      </c>
      <c r="BH202" s="169">
        <f t="shared" si="196"/>
        <v>0</v>
      </c>
      <c r="BI202" s="169">
        <f t="shared" si="197"/>
        <v>0</v>
      </c>
      <c r="BJ202" s="169">
        <f t="shared" si="198"/>
        <v>0</v>
      </c>
      <c r="BK202" s="167">
        <f t="shared" si="199"/>
        <v>1</v>
      </c>
      <c r="BL202" s="169">
        <f t="shared" si="200"/>
        <v>1</v>
      </c>
      <c r="BM202" s="169">
        <f t="shared" si="201"/>
        <v>0</v>
      </c>
      <c r="BN202" s="169">
        <f t="shared" si="202"/>
        <v>1</v>
      </c>
      <c r="BO202" s="169">
        <f t="shared" si="203"/>
        <v>0</v>
      </c>
      <c r="BP202" s="36">
        <f t="shared" si="204"/>
        <v>0</v>
      </c>
      <c r="BQ202">
        <f t="shared" si="205"/>
        <v>0</v>
      </c>
      <c r="BR202" s="36">
        <f t="shared" si="206"/>
        <v>1</v>
      </c>
      <c r="BS202" s="36" t="e">
        <f t="shared" si="207"/>
        <v>#N/A</v>
      </c>
    </row>
    <row r="203" spans="1:71">
      <c r="A203" s="59">
        <v>256</v>
      </c>
      <c r="B203" s="59">
        <v>152291</v>
      </c>
      <c r="C203" s="160">
        <v>35714285.562233098</v>
      </c>
      <c r="D203" s="59">
        <v>24464285.375</v>
      </c>
      <c r="E203" s="59">
        <v>26285714</v>
      </c>
      <c r="F203" s="59">
        <v>9428571.5622330494</v>
      </c>
      <c r="G203" s="59">
        <v>128.571430206299</v>
      </c>
      <c r="H203" s="59">
        <v>-3868737026.0792398</v>
      </c>
      <c r="I203" s="59">
        <v>0</v>
      </c>
      <c r="J203" s="59">
        <v>0</v>
      </c>
      <c r="K203" s="59">
        <v>0</v>
      </c>
      <c r="L203" s="59">
        <v>416</v>
      </c>
      <c r="M203" s="59">
        <v>0</v>
      </c>
      <c r="N203" s="59">
        <v>0</v>
      </c>
      <c r="O203" s="59">
        <v>0</v>
      </c>
      <c r="P203" s="59">
        <v>0</v>
      </c>
      <c r="Q203" s="59">
        <v>0</v>
      </c>
      <c r="R203" s="59">
        <v>2</v>
      </c>
      <c r="S203" s="59">
        <v>0</v>
      </c>
      <c r="T203" s="59">
        <f t="shared" si="157"/>
        <v>1</v>
      </c>
      <c r="U203" s="59">
        <f t="shared" si="158"/>
        <v>0</v>
      </c>
      <c r="V203" s="59">
        <f t="shared" si="159"/>
        <v>0</v>
      </c>
      <c r="W203" s="59">
        <f t="shared" si="160"/>
        <v>0</v>
      </c>
      <c r="X203" s="59">
        <f t="shared" si="161"/>
        <v>0</v>
      </c>
      <c r="Y203" s="59">
        <f t="shared" si="162"/>
        <v>0</v>
      </c>
      <c r="Z203" s="59">
        <f t="shared" si="163"/>
        <v>0</v>
      </c>
      <c r="AA203" s="59">
        <f t="shared" si="164"/>
        <v>0</v>
      </c>
      <c r="AB203" s="59">
        <f t="shared" si="165"/>
        <v>0</v>
      </c>
      <c r="AC203" s="59">
        <f t="shared" si="166"/>
        <v>0</v>
      </c>
      <c r="AD203" s="166">
        <f t="shared" si="208"/>
        <v>0</v>
      </c>
      <c r="AE203" s="169">
        <f t="shared" si="167"/>
        <v>0</v>
      </c>
      <c r="AF203" s="169">
        <f t="shared" si="168"/>
        <v>0</v>
      </c>
      <c r="AG203" s="169">
        <f t="shared" si="169"/>
        <v>0</v>
      </c>
      <c r="AH203" s="169">
        <f t="shared" si="170"/>
        <v>1</v>
      </c>
      <c r="AI203" s="169">
        <f t="shared" si="171"/>
        <v>0</v>
      </c>
      <c r="AJ203" s="169">
        <f t="shared" si="172"/>
        <v>0</v>
      </c>
      <c r="AK203" s="169">
        <f t="shared" si="173"/>
        <v>0</v>
      </c>
      <c r="AL203" s="169">
        <f t="shared" si="174"/>
        <v>1</v>
      </c>
      <c r="AM203" s="169">
        <f t="shared" si="175"/>
        <v>0</v>
      </c>
      <c r="AN203" s="169">
        <f t="shared" si="176"/>
        <v>0</v>
      </c>
      <c r="AO203" s="169">
        <f t="shared" si="177"/>
        <v>1</v>
      </c>
      <c r="AP203" s="169">
        <f t="shared" si="178"/>
        <v>0</v>
      </c>
      <c r="AQ203" s="169">
        <f t="shared" si="179"/>
        <v>0</v>
      </c>
      <c r="AR203" s="169">
        <f t="shared" si="180"/>
        <v>0</v>
      </c>
      <c r="AS203" s="169">
        <f t="shared" si="181"/>
        <v>0</v>
      </c>
      <c r="AT203" s="169">
        <f t="shared" si="182"/>
        <v>0</v>
      </c>
      <c r="AU203" s="169">
        <f t="shared" si="183"/>
        <v>0</v>
      </c>
      <c r="AV203" s="169">
        <f t="shared" si="184"/>
        <v>1</v>
      </c>
      <c r="AW203" s="169">
        <f t="shared" si="185"/>
        <v>1</v>
      </c>
      <c r="AX203" s="169">
        <f t="shared" si="186"/>
        <v>0</v>
      </c>
      <c r="AY203" s="169">
        <f t="shared" si="187"/>
        <v>1</v>
      </c>
      <c r="AZ203" s="169">
        <f t="shared" si="188"/>
        <v>0</v>
      </c>
      <c r="BA203" s="169">
        <f t="shared" si="189"/>
        <v>0</v>
      </c>
      <c r="BB203" s="169">
        <f t="shared" si="190"/>
        <v>1</v>
      </c>
      <c r="BC203" s="169">
        <f t="shared" si="191"/>
        <v>0</v>
      </c>
      <c r="BD203" s="169">
        <f t="shared" si="192"/>
        <v>1</v>
      </c>
      <c r="BE203" s="169">
        <f t="shared" si="193"/>
        <v>0</v>
      </c>
      <c r="BF203" s="169">
        <f t="shared" si="194"/>
        <v>0</v>
      </c>
      <c r="BG203" s="169">
        <f t="shared" si="195"/>
        <v>0</v>
      </c>
      <c r="BH203" s="169">
        <f t="shared" si="196"/>
        <v>0</v>
      </c>
      <c r="BI203" s="169">
        <f t="shared" si="197"/>
        <v>0</v>
      </c>
      <c r="BJ203" s="169">
        <f t="shared" si="198"/>
        <v>1</v>
      </c>
      <c r="BK203" s="167">
        <f t="shared" si="199"/>
        <v>0</v>
      </c>
      <c r="BL203" s="169">
        <f t="shared" si="200"/>
        <v>0</v>
      </c>
      <c r="BM203" s="169">
        <f t="shared" si="201"/>
        <v>1</v>
      </c>
      <c r="BN203" s="169">
        <f t="shared" si="202"/>
        <v>1</v>
      </c>
      <c r="BO203" s="169">
        <f t="shared" si="203"/>
        <v>0</v>
      </c>
      <c r="BP203" s="36">
        <f t="shared" si="204"/>
        <v>0</v>
      </c>
      <c r="BQ203">
        <f t="shared" si="205"/>
        <v>0</v>
      </c>
      <c r="BR203" s="36">
        <f t="shared" si="206"/>
        <v>1</v>
      </c>
      <c r="BS203" s="36" t="e">
        <f t="shared" si="207"/>
        <v>#N/A</v>
      </c>
    </row>
    <row r="204" spans="1:71">
      <c r="A204" s="59">
        <v>55</v>
      </c>
      <c r="B204" s="59">
        <v>16181</v>
      </c>
      <c r="C204" s="160">
        <v>35833334.134270802</v>
      </c>
      <c r="D204" s="59">
        <v>11458334</v>
      </c>
      <c r="E204" s="59">
        <v>11458334</v>
      </c>
      <c r="F204" s="59">
        <v>24375000.134270798</v>
      </c>
      <c r="G204" s="59">
        <v>416.66668701171898</v>
      </c>
      <c r="H204" s="59">
        <v>-546930101.11017895</v>
      </c>
      <c r="I204" s="59">
        <v>0</v>
      </c>
      <c r="J204" s="59">
        <v>0</v>
      </c>
      <c r="K204" s="59">
        <v>0</v>
      </c>
      <c r="L204" s="59">
        <v>405</v>
      </c>
      <c r="M204" s="59">
        <v>403</v>
      </c>
      <c r="N204" s="59">
        <v>801</v>
      </c>
      <c r="O204" s="59">
        <v>0</v>
      </c>
      <c r="P204" s="59">
        <v>0</v>
      </c>
      <c r="Q204" s="59">
        <v>0</v>
      </c>
      <c r="R204" s="59">
        <v>1</v>
      </c>
      <c r="S204" s="59">
        <v>0</v>
      </c>
      <c r="T204" s="59">
        <f t="shared" si="157"/>
        <v>1</v>
      </c>
      <c r="U204" s="59">
        <f t="shared" si="158"/>
        <v>0</v>
      </c>
      <c r="V204" s="59">
        <f t="shared" si="159"/>
        <v>0</v>
      </c>
      <c r="W204" s="59">
        <f t="shared" si="160"/>
        <v>1</v>
      </c>
      <c r="X204" s="59">
        <f t="shared" si="161"/>
        <v>1</v>
      </c>
      <c r="Y204" s="59">
        <f t="shared" si="162"/>
        <v>0</v>
      </c>
      <c r="Z204" s="59">
        <f t="shared" si="163"/>
        <v>0</v>
      </c>
      <c r="AA204" s="59">
        <f t="shared" si="164"/>
        <v>0</v>
      </c>
      <c r="AB204" s="59">
        <f t="shared" si="165"/>
        <v>0</v>
      </c>
      <c r="AC204" s="59">
        <f t="shared" si="166"/>
        <v>0</v>
      </c>
      <c r="AD204" s="166">
        <f t="shared" si="208"/>
        <v>0</v>
      </c>
      <c r="AE204" s="169">
        <f t="shared" si="167"/>
        <v>0</v>
      </c>
      <c r="AF204" s="169">
        <f t="shared" si="168"/>
        <v>0</v>
      </c>
      <c r="AG204" s="169">
        <f t="shared" si="169"/>
        <v>0</v>
      </c>
      <c r="AH204" s="169">
        <f t="shared" si="170"/>
        <v>1</v>
      </c>
      <c r="AI204" s="169">
        <f t="shared" si="171"/>
        <v>0</v>
      </c>
      <c r="AJ204" s="169">
        <f t="shared" si="172"/>
        <v>0</v>
      </c>
      <c r="AK204" s="169">
        <f t="shared" si="173"/>
        <v>0</v>
      </c>
      <c r="AL204" s="169">
        <f t="shared" si="174"/>
        <v>1</v>
      </c>
      <c r="AM204" s="169">
        <f t="shared" si="175"/>
        <v>0</v>
      </c>
      <c r="AN204" s="169">
        <f t="shared" si="176"/>
        <v>0</v>
      </c>
      <c r="AO204" s="169">
        <f t="shared" si="177"/>
        <v>1</v>
      </c>
      <c r="AP204" s="169">
        <f t="shared" si="178"/>
        <v>0</v>
      </c>
      <c r="AQ204" s="169">
        <f t="shared" si="179"/>
        <v>0</v>
      </c>
      <c r="AR204" s="169">
        <f t="shared" si="180"/>
        <v>0</v>
      </c>
      <c r="AS204" s="169">
        <f t="shared" si="181"/>
        <v>0</v>
      </c>
      <c r="AT204" s="169">
        <f t="shared" si="182"/>
        <v>0</v>
      </c>
      <c r="AU204" s="169">
        <f t="shared" si="183"/>
        <v>0</v>
      </c>
      <c r="AV204" s="169">
        <f t="shared" si="184"/>
        <v>1</v>
      </c>
      <c r="AW204" s="169">
        <f t="shared" si="185"/>
        <v>1</v>
      </c>
      <c r="AX204" s="169">
        <f t="shared" si="186"/>
        <v>0</v>
      </c>
      <c r="AY204" s="169">
        <f t="shared" si="187"/>
        <v>1</v>
      </c>
      <c r="AZ204" s="169">
        <f t="shared" si="188"/>
        <v>0</v>
      </c>
      <c r="BA204" s="169">
        <f t="shared" si="189"/>
        <v>1</v>
      </c>
      <c r="BB204" s="169">
        <f t="shared" si="190"/>
        <v>0</v>
      </c>
      <c r="BC204" s="169">
        <f t="shared" si="191"/>
        <v>1</v>
      </c>
      <c r="BD204" s="169">
        <f t="shared" si="192"/>
        <v>0</v>
      </c>
      <c r="BE204" s="169">
        <f t="shared" si="193"/>
        <v>0</v>
      </c>
      <c r="BF204" s="169">
        <f t="shared" si="194"/>
        <v>0</v>
      </c>
      <c r="BG204" s="169">
        <f t="shared" si="195"/>
        <v>0</v>
      </c>
      <c r="BH204" s="169">
        <f t="shared" si="196"/>
        <v>0</v>
      </c>
      <c r="BI204" s="169">
        <f t="shared" si="197"/>
        <v>1</v>
      </c>
      <c r="BJ204" s="169">
        <f t="shared" si="198"/>
        <v>0</v>
      </c>
      <c r="BK204" s="167">
        <f t="shared" si="199"/>
        <v>0</v>
      </c>
      <c r="BL204" s="169">
        <f t="shared" si="200"/>
        <v>1</v>
      </c>
      <c r="BM204" s="169">
        <f t="shared" si="201"/>
        <v>0</v>
      </c>
      <c r="BN204" s="169">
        <f t="shared" si="202"/>
        <v>1</v>
      </c>
      <c r="BO204" s="169">
        <f t="shared" si="203"/>
        <v>0</v>
      </c>
      <c r="BP204" s="36">
        <f t="shared" si="204"/>
        <v>0</v>
      </c>
      <c r="BQ204">
        <f t="shared" si="205"/>
        <v>0</v>
      </c>
      <c r="BR204" s="36">
        <f t="shared" si="206"/>
        <v>1</v>
      </c>
      <c r="BS204" s="36" t="e">
        <f t="shared" si="207"/>
        <v>#N/A</v>
      </c>
    </row>
    <row r="205" spans="1:71">
      <c r="A205" s="59">
        <v>413</v>
      </c>
      <c r="B205" s="59">
        <v>241101</v>
      </c>
      <c r="C205" s="160">
        <v>35880000</v>
      </c>
      <c r="D205" s="59">
        <v>7216000</v>
      </c>
      <c r="E205" s="59">
        <v>7216000</v>
      </c>
      <c r="F205" s="59">
        <v>28664000</v>
      </c>
      <c r="G205" s="59">
        <v>0</v>
      </c>
      <c r="H205" s="59">
        <v>-6511013380.7167997</v>
      </c>
      <c r="I205" s="59">
        <v>0</v>
      </c>
      <c r="J205" s="59">
        <v>0</v>
      </c>
      <c r="K205" s="59">
        <v>0</v>
      </c>
      <c r="L205" s="59">
        <v>101</v>
      </c>
      <c r="M205" s="59">
        <v>0</v>
      </c>
      <c r="N205" s="59">
        <v>0</v>
      </c>
      <c r="O205" s="59">
        <v>101</v>
      </c>
      <c r="P205" s="59">
        <v>0</v>
      </c>
      <c r="Q205" s="59">
        <v>0</v>
      </c>
      <c r="R205" s="59">
        <v>1</v>
      </c>
      <c r="S205" s="59">
        <v>1</v>
      </c>
      <c r="T205" s="59">
        <f t="shared" si="157"/>
        <v>0</v>
      </c>
      <c r="U205" s="59">
        <f t="shared" si="158"/>
        <v>0</v>
      </c>
      <c r="V205" s="59">
        <f t="shared" si="159"/>
        <v>0</v>
      </c>
      <c r="W205" s="59">
        <f t="shared" si="160"/>
        <v>0</v>
      </c>
      <c r="X205" s="59">
        <f t="shared" si="161"/>
        <v>0</v>
      </c>
      <c r="Y205" s="59">
        <f t="shared" si="162"/>
        <v>0</v>
      </c>
      <c r="Z205" s="59">
        <f t="shared" si="163"/>
        <v>0</v>
      </c>
      <c r="AA205" s="59">
        <f t="shared" si="164"/>
        <v>0</v>
      </c>
      <c r="AB205" s="59">
        <f t="shared" si="165"/>
        <v>0</v>
      </c>
      <c r="AC205" s="59">
        <f t="shared" si="166"/>
        <v>0</v>
      </c>
      <c r="AD205" s="166">
        <f t="shared" si="208"/>
        <v>2</v>
      </c>
      <c r="AE205" s="169">
        <f t="shared" si="167"/>
        <v>0</v>
      </c>
      <c r="AF205" s="169">
        <f t="shared" si="168"/>
        <v>1</v>
      </c>
      <c r="AG205" s="169">
        <f t="shared" si="169"/>
        <v>0</v>
      </c>
      <c r="AH205" s="169">
        <f t="shared" si="170"/>
        <v>1</v>
      </c>
      <c r="AI205" s="169">
        <f t="shared" si="171"/>
        <v>0</v>
      </c>
      <c r="AJ205" s="169">
        <f t="shared" si="172"/>
        <v>0</v>
      </c>
      <c r="AK205" s="169">
        <f t="shared" si="173"/>
        <v>0</v>
      </c>
      <c r="AL205" s="169">
        <f t="shared" si="174"/>
        <v>1</v>
      </c>
      <c r="AM205" s="169">
        <f t="shared" si="175"/>
        <v>0</v>
      </c>
      <c r="AN205" s="169">
        <f t="shared" si="176"/>
        <v>0</v>
      </c>
      <c r="AO205" s="169">
        <f t="shared" si="177"/>
        <v>1</v>
      </c>
      <c r="AP205" s="169">
        <f t="shared" si="178"/>
        <v>0</v>
      </c>
      <c r="AQ205" s="169">
        <f t="shared" si="179"/>
        <v>0</v>
      </c>
      <c r="AR205" s="169">
        <f t="shared" si="180"/>
        <v>0</v>
      </c>
      <c r="AS205" s="169">
        <f t="shared" si="181"/>
        <v>0</v>
      </c>
      <c r="AT205" s="169">
        <f t="shared" si="182"/>
        <v>0</v>
      </c>
      <c r="AU205" s="169">
        <f t="shared" si="183"/>
        <v>0</v>
      </c>
      <c r="AV205" s="169">
        <f t="shared" si="184"/>
        <v>1</v>
      </c>
      <c r="AW205" s="169">
        <f t="shared" si="185"/>
        <v>0</v>
      </c>
      <c r="AX205" s="169">
        <f t="shared" si="186"/>
        <v>0</v>
      </c>
      <c r="AY205" s="169">
        <f t="shared" si="187"/>
        <v>0</v>
      </c>
      <c r="AZ205" s="169">
        <f t="shared" si="188"/>
        <v>0</v>
      </c>
      <c r="BA205" s="169">
        <f t="shared" si="189"/>
        <v>0</v>
      </c>
      <c r="BB205" s="169">
        <f t="shared" si="190"/>
        <v>1</v>
      </c>
      <c r="BC205" s="169">
        <f t="shared" si="191"/>
        <v>0</v>
      </c>
      <c r="BD205" s="169">
        <f t="shared" si="192"/>
        <v>1</v>
      </c>
      <c r="BE205" s="169">
        <f t="shared" si="193"/>
        <v>0</v>
      </c>
      <c r="BF205" s="169">
        <f t="shared" si="194"/>
        <v>0</v>
      </c>
      <c r="BG205" s="169">
        <f t="shared" si="195"/>
        <v>0</v>
      </c>
      <c r="BH205" s="169">
        <f t="shared" si="196"/>
        <v>0</v>
      </c>
      <c r="BI205" s="169">
        <f t="shared" si="197"/>
        <v>0</v>
      </c>
      <c r="BJ205" s="169">
        <f t="shared" si="198"/>
        <v>0</v>
      </c>
      <c r="BK205" s="167">
        <f t="shared" si="199"/>
        <v>0</v>
      </c>
      <c r="BL205" s="169">
        <f t="shared" si="200"/>
        <v>1</v>
      </c>
      <c r="BM205" s="169">
        <f t="shared" si="201"/>
        <v>0</v>
      </c>
      <c r="BN205" s="169">
        <f t="shared" si="202"/>
        <v>0</v>
      </c>
      <c r="BO205" s="169">
        <f t="shared" si="203"/>
        <v>1</v>
      </c>
      <c r="BP205" s="36">
        <f t="shared" si="204"/>
        <v>1</v>
      </c>
      <c r="BQ205">
        <f t="shared" si="205"/>
        <v>0</v>
      </c>
      <c r="BR205" s="36">
        <f t="shared" si="206"/>
        <v>0</v>
      </c>
      <c r="BS205" t="e">
        <f t="shared" si="207"/>
        <v>#N/A</v>
      </c>
    </row>
    <row r="206" spans="1:71">
      <c r="A206" s="59">
        <v>121</v>
      </c>
      <c r="B206" s="59">
        <v>111131</v>
      </c>
      <c r="C206" s="160">
        <v>35904763.025761798</v>
      </c>
      <c r="D206" s="59">
        <v>32904763</v>
      </c>
      <c r="E206" s="59">
        <v>32904763</v>
      </c>
      <c r="F206" s="59">
        <v>3000000.0257617701</v>
      </c>
      <c r="G206" s="59">
        <v>19.0476188659668</v>
      </c>
      <c r="H206" s="59">
        <v>-1866338469.06708</v>
      </c>
      <c r="I206" s="59">
        <v>0</v>
      </c>
      <c r="J206" s="59">
        <v>0</v>
      </c>
      <c r="K206" s="59">
        <v>0</v>
      </c>
      <c r="L206" s="59">
        <v>101</v>
      </c>
      <c r="M206" s="59">
        <v>0</v>
      </c>
      <c r="N206" s="59">
        <v>0</v>
      </c>
      <c r="O206" s="59">
        <v>101</v>
      </c>
      <c r="P206" s="59">
        <v>0</v>
      </c>
      <c r="Q206" s="59">
        <v>0</v>
      </c>
      <c r="R206" s="59">
        <v>1</v>
      </c>
      <c r="S206" s="59">
        <v>0</v>
      </c>
      <c r="T206" s="59">
        <f t="shared" si="157"/>
        <v>0</v>
      </c>
      <c r="U206" s="59">
        <f t="shared" si="158"/>
        <v>0</v>
      </c>
      <c r="V206" s="59">
        <f t="shared" si="159"/>
        <v>0</v>
      </c>
      <c r="W206" s="59">
        <f t="shared" si="160"/>
        <v>0</v>
      </c>
      <c r="X206" s="59">
        <f t="shared" si="161"/>
        <v>0</v>
      </c>
      <c r="Y206" s="59">
        <f t="shared" si="162"/>
        <v>0</v>
      </c>
      <c r="Z206" s="59">
        <f t="shared" si="163"/>
        <v>0</v>
      </c>
      <c r="AA206" s="59">
        <f t="shared" si="164"/>
        <v>0</v>
      </c>
      <c r="AB206" s="59">
        <f t="shared" si="165"/>
        <v>0</v>
      </c>
      <c r="AC206" s="59">
        <f t="shared" si="166"/>
        <v>0</v>
      </c>
      <c r="AD206" s="166">
        <f t="shared" si="208"/>
        <v>2</v>
      </c>
      <c r="AE206" s="169">
        <f t="shared" si="167"/>
        <v>0</v>
      </c>
      <c r="AF206" s="169">
        <f t="shared" si="168"/>
        <v>1</v>
      </c>
      <c r="AG206" s="169">
        <f t="shared" si="169"/>
        <v>0</v>
      </c>
      <c r="AH206" s="169">
        <f t="shared" si="170"/>
        <v>1</v>
      </c>
      <c r="AI206" s="169">
        <f t="shared" si="171"/>
        <v>0</v>
      </c>
      <c r="AJ206" s="169">
        <f t="shared" si="172"/>
        <v>0</v>
      </c>
      <c r="AK206" s="169">
        <f t="shared" si="173"/>
        <v>0</v>
      </c>
      <c r="AL206" s="169">
        <f t="shared" si="174"/>
        <v>1</v>
      </c>
      <c r="AM206" s="169">
        <f t="shared" si="175"/>
        <v>0</v>
      </c>
      <c r="AN206" s="169">
        <f t="shared" si="176"/>
        <v>0</v>
      </c>
      <c r="AO206" s="169">
        <f t="shared" si="177"/>
        <v>1</v>
      </c>
      <c r="AP206" s="169">
        <f t="shared" si="178"/>
        <v>0</v>
      </c>
      <c r="AQ206" s="169">
        <f t="shared" si="179"/>
        <v>0</v>
      </c>
      <c r="AR206" s="169">
        <f t="shared" si="180"/>
        <v>0</v>
      </c>
      <c r="AS206" s="169">
        <f t="shared" si="181"/>
        <v>0</v>
      </c>
      <c r="AT206" s="169">
        <f t="shared" si="182"/>
        <v>0</v>
      </c>
      <c r="AU206" s="169">
        <f t="shared" si="183"/>
        <v>0</v>
      </c>
      <c r="AV206" s="169">
        <f t="shared" si="184"/>
        <v>1</v>
      </c>
      <c r="AW206" s="169">
        <f t="shared" si="185"/>
        <v>0</v>
      </c>
      <c r="AX206" s="169">
        <f t="shared" si="186"/>
        <v>0</v>
      </c>
      <c r="AY206" s="169">
        <f t="shared" si="187"/>
        <v>0</v>
      </c>
      <c r="AZ206" s="169">
        <f t="shared" si="188"/>
        <v>0</v>
      </c>
      <c r="BA206" s="169">
        <f t="shared" si="189"/>
        <v>0</v>
      </c>
      <c r="BB206" s="169">
        <f t="shared" si="190"/>
        <v>1</v>
      </c>
      <c r="BC206" s="169">
        <f t="shared" si="191"/>
        <v>0</v>
      </c>
      <c r="BD206" s="169">
        <f t="shared" si="192"/>
        <v>1</v>
      </c>
      <c r="BE206" s="169">
        <f t="shared" si="193"/>
        <v>0</v>
      </c>
      <c r="BF206" s="169">
        <f t="shared" si="194"/>
        <v>0</v>
      </c>
      <c r="BG206" s="169">
        <f t="shared" si="195"/>
        <v>0</v>
      </c>
      <c r="BH206" s="169">
        <f t="shared" si="196"/>
        <v>0</v>
      </c>
      <c r="BI206" s="169">
        <f t="shared" si="197"/>
        <v>0</v>
      </c>
      <c r="BJ206" s="169">
        <f t="shared" si="198"/>
        <v>0</v>
      </c>
      <c r="BK206" s="167">
        <f t="shared" si="199"/>
        <v>0</v>
      </c>
      <c r="BL206" s="169">
        <f t="shared" si="200"/>
        <v>1</v>
      </c>
      <c r="BM206" s="169">
        <f t="shared" si="201"/>
        <v>0</v>
      </c>
      <c r="BN206" s="169">
        <f t="shared" si="202"/>
        <v>1</v>
      </c>
      <c r="BO206" s="169">
        <f t="shared" si="203"/>
        <v>0</v>
      </c>
      <c r="BP206" s="36">
        <f t="shared" si="204"/>
        <v>1</v>
      </c>
      <c r="BQ206">
        <f t="shared" si="205"/>
        <v>0</v>
      </c>
      <c r="BR206" s="36">
        <f t="shared" si="206"/>
        <v>0</v>
      </c>
      <c r="BS206" t="e">
        <f t="shared" si="207"/>
        <v>#N/A</v>
      </c>
    </row>
    <row r="207" spans="1:71">
      <c r="A207" s="59">
        <v>368</v>
      </c>
      <c r="B207" s="59">
        <v>221123</v>
      </c>
      <c r="C207" s="160">
        <v>36000000.1950697</v>
      </c>
      <c r="D207" s="59">
        <v>8640909</v>
      </c>
      <c r="E207" s="59">
        <v>8640909</v>
      </c>
      <c r="F207" s="59">
        <v>27359091.1950697</v>
      </c>
      <c r="G207" s="59">
        <v>163.636360168457</v>
      </c>
      <c r="H207" s="59">
        <v>-5472274558.29004</v>
      </c>
      <c r="I207" s="59">
        <v>102</v>
      </c>
      <c r="J207" s="59">
        <v>0</v>
      </c>
      <c r="K207" s="59">
        <v>0</v>
      </c>
      <c r="L207" s="59">
        <v>102</v>
      </c>
      <c r="M207" s="59">
        <v>0</v>
      </c>
      <c r="N207" s="59">
        <v>0</v>
      </c>
      <c r="O207" s="59">
        <v>0</v>
      </c>
      <c r="P207" s="59">
        <v>0</v>
      </c>
      <c r="Q207" s="59">
        <v>0</v>
      </c>
      <c r="R207" s="59">
        <v>1</v>
      </c>
      <c r="S207" s="59">
        <v>0</v>
      </c>
      <c r="T207" s="59">
        <f t="shared" si="157"/>
        <v>0</v>
      </c>
      <c r="U207" s="59">
        <f t="shared" si="158"/>
        <v>0</v>
      </c>
      <c r="V207" s="59">
        <f t="shared" si="159"/>
        <v>2</v>
      </c>
      <c r="W207" s="59">
        <f t="shared" si="160"/>
        <v>0</v>
      </c>
      <c r="X207" s="59">
        <f t="shared" si="161"/>
        <v>0</v>
      </c>
      <c r="Y207" s="59">
        <f t="shared" si="162"/>
        <v>0</v>
      </c>
      <c r="Z207" s="59">
        <f t="shared" si="163"/>
        <v>0</v>
      </c>
      <c r="AA207" s="59">
        <f t="shared" si="164"/>
        <v>0</v>
      </c>
      <c r="AB207" s="59">
        <f t="shared" si="165"/>
        <v>0</v>
      </c>
      <c r="AC207" s="59">
        <f t="shared" si="166"/>
        <v>0</v>
      </c>
      <c r="AD207" s="166">
        <f t="shared" si="208"/>
        <v>0</v>
      </c>
      <c r="AE207" s="169">
        <f t="shared" si="167"/>
        <v>0</v>
      </c>
      <c r="AF207" s="169">
        <f t="shared" si="168"/>
        <v>0</v>
      </c>
      <c r="AG207" s="169">
        <f t="shared" si="169"/>
        <v>0</v>
      </c>
      <c r="AH207" s="169">
        <f t="shared" si="170"/>
        <v>1</v>
      </c>
      <c r="AI207" s="169">
        <f t="shared" si="171"/>
        <v>0</v>
      </c>
      <c r="AJ207" s="169">
        <f t="shared" si="172"/>
        <v>0</v>
      </c>
      <c r="AK207" s="169">
        <f t="shared" si="173"/>
        <v>0</v>
      </c>
      <c r="AL207" s="169">
        <f t="shared" si="174"/>
        <v>1</v>
      </c>
      <c r="AM207" s="169">
        <f t="shared" si="175"/>
        <v>1</v>
      </c>
      <c r="AN207" s="169">
        <f t="shared" si="176"/>
        <v>0</v>
      </c>
      <c r="AO207" s="169">
        <f t="shared" si="177"/>
        <v>1</v>
      </c>
      <c r="AP207" s="169">
        <f t="shared" si="178"/>
        <v>1</v>
      </c>
      <c r="AQ207" s="169">
        <f t="shared" si="179"/>
        <v>0</v>
      </c>
      <c r="AR207" s="169">
        <f t="shared" si="180"/>
        <v>0</v>
      </c>
      <c r="AS207" s="169">
        <f t="shared" si="181"/>
        <v>0</v>
      </c>
      <c r="AT207" s="169">
        <f t="shared" si="182"/>
        <v>0</v>
      </c>
      <c r="AU207" s="169">
        <f t="shared" si="183"/>
        <v>0</v>
      </c>
      <c r="AV207" s="169">
        <f t="shared" si="184"/>
        <v>1</v>
      </c>
      <c r="AW207" s="169">
        <f t="shared" si="185"/>
        <v>0</v>
      </c>
      <c r="AX207" s="169">
        <f t="shared" si="186"/>
        <v>0</v>
      </c>
      <c r="AY207" s="169">
        <f t="shared" si="187"/>
        <v>0</v>
      </c>
      <c r="AZ207" s="169">
        <f t="shared" si="188"/>
        <v>0</v>
      </c>
      <c r="BA207" s="169">
        <f t="shared" si="189"/>
        <v>0</v>
      </c>
      <c r="BB207" s="169">
        <f t="shared" si="190"/>
        <v>1</v>
      </c>
      <c r="BC207" s="169">
        <f t="shared" si="191"/>
        <v>0</v>
      </c>
      <c r="BD207" s="169">
        <f t="shared" si="192"/>
        <v>1</v>
      </c>
      <c r="BE207" s="169">
        <f t="shared" si="193"/>
        <v>0</v>
      </c>
      <c r="BF207" s="169">
        <f t="shared" si="194"/>
        <v>0</v>
      </c>
      <c r="BG207" s="169">
        <f t="shared" si="195"/>
        <v>0</v>
      </c>
      <c r="BH207" s="169">
        <f t="shared" si="196"/>
        <v>0</v>
      </c>
      <c r="BI207" s="169">
        <f t="shared" si="197"/>
        <v>0</v>
      </c>
      <c r="BJ207" s="169">
        <f t="shared" si="198"/>
        <v>0</v>
      </c>
      <c r="BK207" s="167">
        <f t="shared" si="199"/>
        <v>0</v>
      </c>
      <c r="BL207" s="169">
        <f t="shared" si="200"/>
        <v>1</v>
      </c>
      <c r="BM207" s="169">
        <f t="shared" si="201"/>
        <v>0</v>
      </c>
      <c r="BN207" s="169">
        <f t="shared" si="202"/>
        <v>1</v>
      </c>
      <c r="BO207" s="169">
        <f t="shared" si="203"/>
        <v>0</v>
      </c>
      <c r="BP207" s="36">
        <f t="shared" si="204"/>
        <v>0</v>
      </c>
      <c r="BQ207">
        <f t="shared" si="205"/>
        <v>0</v>
      </c>
      <c r="BR207" s="36">
        <f t="shared" si="206"/>
        <v>0</v>
      </c>
      <c r="BS207" t="e">
        <f t="shared" si="207"/>
        <v>#N/A</v>
      </c>
    </row>
    <row r="208" spans="1:71">
      <c r="A208" s="59">
        <v>242</v>
      </c>
      <c r="B208" s="59">
        <v>151441</v>
      </c>
      <c r="C208" s="160">
        <v>36249999.845666498</v>
      </c>
      <c r="D208" s="59">
        <v>22621429.125</v>
      </c>
      <c r="E208" s="59">
        <v>24228572</v>
      </c>
      <c r="F208" s="59">
        <v>12021427.8456665</v>
      </c>
      <c r="G208" s="59">
        <v>200.000001907349</v>
      </c>
      <c r="H208" s="59">
        <v>-3814226840.6942401</v>
      </c>
      <c r="I208" s="59">
        <v>101</v>
      </c>
      <c r="J208" s="59">
        <v>0</v>
      </c>
      <c r="K208" s="59">
        <v>0</v>
      </c>
      <c r="L208" s="59">
        <v>101</v>
      </c>
      <c r="M208" s="59">
        <v>0</v>
      </c>
      <c r="N208" s="59">
        <v>0</v>
      </c>
      <c r="O208" s="59">
        <v>0</v>
      </c>
      <c r="P208" s="59">
        <v>0</v>
      </c>
      <c r="Q208" s="59">
        <v>0</v>
      </c>
      <c r="R208" s="59">
        <v>2</v>
      </c>
      <c r="S208" s="59">
        <v>0</v>
      </c>
      <c r="T208" s="59">
        <f t="shared" si="157"/>
        <v>0</v>
      </c>
      <c r="U208" s="59">
        <f t="shared" si="158"/>
        <v>0</v>
      </c>
      <c r="V208" s="59">
        <f t="shared" si="159"/>
        <v>0</v>
      </c>
      <c r="W208" s="59">
        <f t="shared" si="160"/>
        <v>0</v>
      </c>
      <c r="X208" s="59">
        <f t="shared" si="161"/>
        <v>0</v>
      </c>
      <c r="Y208" s="59">
        <f t="shared" si="162"/>
        <v>0</v>
      </c>
      <c r="Z208" s="59">
        <f t="shared" si="163"/>
        <v>0</v>
      </c>
      <c r="AA208" s="59">
        <f t="shared" si="164"/>
        <v>0</v>
      </c>
      <c r="AB208" s="59">
        <f t="shared" si="165"/>
        <v>0</v>
      </c>
      <c r="AC208" s="59">
        <f t="shared" si="166"/>
        <v>0</v>
      </c>
      <c r="AD208" s="166">
        <f t="shared" si="208"/>
        <v>2</v>
      </c>
      <c r="AE208" s="169">
        <f t="shared" si="167"/>
        <v>0</v>
      </c>
      <c r="AF208" s="169">
        <f t="shared" si="168"/>
        <v>1</v>
      </c>
      <c r="AG208" s="169">
        <f t="shared" si="169"/>
        <v>0</v>
      </c>
      <c r="AH208" s="169">
        <f t="shared" si="170"/>
        <v>1</v>
      </c>
      <c r="AI208" s="169">
        <f t="shared" si="171"/>
        <v>0</v>
      </c>
      <c r="AJ208" s="169">
        <f t="shared" si="172"/>
        <v>0</v>
      </c>
      <c r="AK208" s="169">
        <f t="shared" si="173"/>
        <v>0</v>
      </c>
      <c r="AL208" s="169">
        <f t="shared" si="174"/>
        <v>1</v>
      </c>
      <c r="AM208" s="169">
        <f t="shared" si="175"/>
        <v>0</v>
      </c>
      <c r="AN208" s="169">
        <f t="shared" si="176"/>
        <v>0</v>
      </c>
      <c r="AO208" s="169">
        <f t="shared" si="177"/>
        <v>1</v>
      </c>
      <c r="AP208" s="169">
        <f t="shared" si="178"/>
        <v>0</v>
      </c>
      <c r="AQ208" s="169">
        <f t="shared" si="179"/>
        <v>0</v>
      </c>
      <c r="AR208" s="169">
        <f t="shared" si="180"/>
        <v>0</v>
      </c>
      <c r="AS208" s="169">
        <f t="shared" si="181"/>
        <v>0</v>
      </c>
      <c r="AT208" s="169">
        <f t="shared" si="182"/>
        <v>0</v>
      </c>
      <c r="AU208" s="169">
        <f t="shared" si="183"/>
        <v>0</v>
      </c>
      <c r="AV208" s="169">
        <f t="shared" si="184"/>
        <v>1</v>
      </c>
      <c r="AW208" s="169">
        <f t="shared" si="185"/>
        <v>0</v>
      </c>
      <c r="AX208" s="169">
        <f t="shared" si="186"/>
        <v>0</v>
      </c>
      <c r="AY208" s="169">
        <f t="shared" si="187"/>
        <v>0</v>
      </c>
      <c r="AZ208" s="169">
        <f t="shared" si="188"/>
        <v>0</v>
      </c>
      <c r="BA208" s="169">
        <f t="shared" si="189"/>
        <v>0</v>
      </c>
      <c r="BB208" s="169">
        <f t="shared" si="190"/>
        <v>1</v>
      </c>
      <c r="BC208" s="169">
        <f t="shared" si="191"/>
        <v>0</v>
      </c>
      <c r="BD208" s="169">
        <f t="shared" si="192"/>
        <v>1</v>
      </c>
      <c r="BE208" s="169">
        <f t="shared" si="193"/>
        <v>0</v>
      </c>
      <c r="BF208" s="169">
        <f t="shared" si="194"/>
        <v>0</v>
      </c>
      <c r="BG208" s="169">
        <f t="shared" si="195"/>
        <v>0</v>
      </c>
      <c r="BH208" s="169">
        <f t="shared" si="196"/>
        <v>0</v>
      </c>
      <c r="BI208" s="169">
        <f t="shared" si="197"/>
        <v>0</v>
      </c>
      <c r="BJ208" s="169">
        <f t="shared" si="198"/>
        <v>0</v>
      </c>
      <c r="BK208" s="167">
        <f t="shared" si="199"/>
        <v>0</v>
      </c>
      <c r="BL208" s="169">
        <f t="shared" si="200"/>
        <v>0</v>
      </c>
      <c r="BM208" s="169">
        <f t="shared" si="201"/>
        <v>1</v>
      </c>
      <c r="BN208" s="169">
        <f t="shared" si="202"/>
        <v>1</v>
      </c>
      <c r="BO208" s="169">
        <f t="shared" si="203"/>
        <v>0</v>
      </c>
      <c r="BP208" s="36">
        <f t="shared" si="204"/>
        <v>1</v>
      </c>
      <c r="BQ208">
        <f t="shared" si="205"/>
        <v>0</v>
      </c>
      <c r="BR208" s="36">
        <f t="shared" si="206"/>
        <v>0</v>
      </c>
      <c r="BS208" t="e">
        <f t="shared" si="207"/>
        <v>#N/A</v>
      </c>
    </row>
    <row r="209" spans="1:71">
      <c r="A209" s="59">
        <v>193</v>
      </c>
      <c r="B209" s="59">
        <v>131172</v>
      </c>
      <c r="C209" s="160">
        <v>36544851.518711798</v>
      </c>
      <c r="D209" s="59">
        <v>5647841.25</v>
      </c>
      <c r="E209" s="59">
        <v>9385383</v>
      </c>
      <c r="F209" s="59">
        <v>27159468.518711802</v>
      </c>
      <c r="G209" s="59">
        <v>116.27907562255901</v>
      </c>
      <c r="H209" s="59">
        <v>-2890792689.2862501</v>
      </c>
      <c r="I209" s="59">
        <v>0</v>
      </c>
      <c r="J209" s="59">
        <v>0</v>
      </c>
      <c r="K209" s="59">
        <v>0</v>
      </c>
      <c r="L209" s="59">
        <v>401</v>
      </c>
      <c r="M209" s="59">
        <v>0</v>
      </c>
      <c r="N209" s="59">
        <v>0</v>
      </c>
      <c r="O209" s="59">
        <v>0</v>
      </c>
      <c r="P209" s="59">
        <v>0</v>
      </c>
      <c r="Q209" s="59">
        <v>0</v>
      </c>
      <c r="R209" s="59">
        <v>1</v>
      </c>
      <c r="S209" s="59">
        <v>0</v>
      </c>
      <c r="T209" s="59">
        <f t="shared" si="157"/>
        <v>1</v>
      </c>
      <c r="U209" s="59">
        <f t="shared" si="158"/>
        <v>0</v>
      </c>
      <c r="V209" s="59">
        <f t="shared" si="159"/>
        <v>0</v>
      </c>
      <c r="W209" s="59">
        <f t="shared" si="160"/>
        <v>0</v>
      </c>
      <c r="X209" s="59">
        <f t="shared" si="161"/>
        <v>0</v>
      </c>
      <c r="Y209" s="59">
        <f t="shared" si="162"/>
        <v>0</v>
      </c>
      <c r="Z209" s="59">
        <f t="shared" si="163"/>
        <v>0</v>
      </c>
      <c r="AA209" s="59">
        <f t="shared" si="164"/>
        <v>0</v>
      </c>
      <c r="AB209" s="59">
        <f t="shared" si="165"/>
        <v>0</v>
      </c>
      <c r="AC209" s="59">
        <f t="shared" si="166"/>
        <v>0</v>
      </c>
      <c r="AD209" s="166">
        <f t="shared" si="208"/>
        <v>0</v>
      </c>
      <c r="AE209" s="169">
        <f t="shared" si="167"/>
        <v>0</v>
      </c>
      <c r="AF209" s="169">
        <f t="shared" si="168"/>
        <v>0</v>
      </c>
      <c r="AG209" s="169">
        <f t="shared" si="169"/>
        <v>0</v>
      </c>
      <c r="AH209" s="169">
        <f t="shared" si="170"/>
        <v>1</v>
      </c>
      <c r="AI209" s="169">
        <f t="shared" si="171"/>
        <v>0</v>
      </c>
      <c r="AJ209" s="169">
        <f t="shared" si="172"/>
        <v>0</v>
      </c>
      <c r="AK209" s="169">
        <f t="shared" si="173"/>
        <v>0</v>
      </c>
      <c r="AL209" s="169">
        <f t="shared" si="174"/>
        <v>1</v>
      </c>
      <c r="AM209" s="169">
        <f t="shared" si="175"/>
        <v>0</v>
      </c>
      <c r="AN209" s="169">
        <f t="shared" si="176"/>
        <v>0</v>
      </c>
      <c r="AO209" s="169">
        <f t="shared" si="177"/>
        <v>1</v>
      </c>
      <c r="AP209" s="169">
        <f t="shared" si="178"/>
        <v>0</v>
      </c>
      <c r="AQ209" s="169">
        <f t="shared" si="179"/>
        <v>0</v>
      </c>
      <c r="AR209" s="169">
        <f t="shared" si="180"/>
        <v>0</v>
      </c>
      <c r="AS209" s="169">
        <f t="shared" si="181"/>
        <v>0</v>
      </c>
      <c r="AT209" s="169">
        <f t="shared" si="182"/>
        <v>0</v>
      </c>
      <c r="AU209" s="169">
        <f t="shared" si="183"/>
        <v>0</v>
      </c>
      <c r="AV209" s="169">
        <f t="shared" si="184"/>
        <v>1</v>
      </c>
      <c r="AW209" s="169">
        <f t="shared" si="185"/>
        <v>1</v>
      </c>
      <c r="AX209" s="169">
        <f t="shared" si="186"/>
        <v>0</v>
      </c>
      <c r="AY209" s="169">
        <f t="shared" si="187"/>
        <v>1</v>
      </c>
      <c r="AZ209" s="169">
        <f t="shared" si="188"/>
        <v>0</v>
      </c>
      <c r="BA209" s="169">
        <f t="shared" si="189"/>
        <v>0</v>
      </c>
      <c r="BB209" s="169">
        <f t="shared" si="190"/>
        <v>1</v>
      </c>
      <c r="BC209" s="169">
        <f t="shared" si="191"/>
        <v>0</v>
      </c>
      <c r="BD209" s="169">
        <f t="shared" si="192"/>
        <v>1</v>
      </c>
      <c r="BE209" s="169">
        <f t="shared" si="193"/>
        <v>0</v>
      </c>
      <c r="BF209" s="169">
        <f t="shared" si="194"/>
        <v>0</v>
      </c>
      <c r="BG209" s="169">
        <f t="shared" si="195"/>
        <v>0</v>
      </c>
      <c r="BH209" s="169">
        <f t="shared" si="196"/>
        <v>0</v>
      </c>
      <c r="BI209" s="169">
        <f t="shared" si="197"/>
        <v>0</v>
      </c>
      <c r="BJ209" s="169">
        <f t="shared" si="198"/>
        <v>0</v>
      </c>
      <c r="BK209" s="167">
        <f t="shared" si="199"/>
        <v>1</v>
      </c>
      <c r="BL209" s="169">
        <f t="shared" si="200"/>
        <v>1</v>
      </c>
      <c r="BM209" s="169">
        <f t="shared" si="201"/>
        <v>0</v>
      </c>
      <c r="BN209" s="169">
        <f t="shared" si="202"/>
        <v>1</v>
      </c>
      <c r="BO209" s="169">
        <f t="shared" si="203"/>
        <v>0</v>
      </c>
      <c r="BP209" s="36">
        <f t="shared" si="204"/>
        <v>0</v>
      </c>
      <c r="BQ209">
        <f t="shared" si="205"/>
        <v>0</v>
      </c>
      <c r="BR209" s="36">
        <f t="shared" si="206"/>
        <v>1</v>
      </c>
      <c r="BS209" s="36" t="e">
        <f t="shared" si="207"/>
        <v>#N/A</v>
      </c>
    </row>
    <row r="210" spans="1:71">
      <c r="A210" s="59">
        <v>125</v>
      </c>
      <c r="B210" s="59">
        <v>111211</v>
      </c>
      <c r="C210" s="160">
        <v>36607141.727201499</v>
      </c>
      <c r="D210" s="59">
        <v>8553571.5</v>
      </c>
      <c r="E210" s="59">
        <v>8553571.5</v>
      </c>
      <c r="F210" s="59">
        <v>28053570.227201499</v>
      </c>
      <c r="G210" s="59">
        <v>0</v>
      </c>
      <c r="H210" s="59">
        <v>-1892860410.56914</v>
      </c>
      <c r="I210" s="59">
        <v>102</v>
      </c>
      <c r="J210" s="59">
        <v>0</v>
      </c>
      <c r="K210" s="59">
        <v>0</v>
      </c>
      <c r="L210" s="59">
        <v>202</v>
      </c>
      <c r="M210" s="59">
        <v>0</v>
      </c>
      <c r="N210" s="59">
        <v>0</v>
      </c>
      <c r="O210" s="59">
        <v>0</v>
      </c>
      <c r="P210" s="59">
        <v>0</v>
      </c>
      <c r="Q210" s="59">
        <v>0</v>
      </c>
      <c r="R210" s="59">
        <v>2</v>
      </c>
      <c r="S210" s="59">
        <v>0</v>
      </c>
      <c r="T210" s="59">
        <f t="shared" si="157"/>
        <v>0</v>
      </c>
      <c r="U210" s="59">
        <f t="shared" si="158"/>
        <v>1</v>
      </c>
      <c r="V210" s="59">
        <f t="shared" si="159"/>
        <v>1</v>
      </c>
      <c r="W210" s="59">
        <f t="shared" si="160"/>
        <v>0</v>
      </c>
      <c r="X210" s="59">
        <f t="shared" si="161"/>
        <v>0</v>
      </c>
      <c r="Y210" s="59">
        <f t="shared" si="162"/>
        <v>0</v>
      </c>
      <c r="Z210" s="59">
        <f t="shared" si="163"/>
        <v>0</v>
      </c>
      <c r="AA210" s="59">
        <f t="shared" si="164"/>
        <v>0</v>
      </c>
      <c r="AB210" s="59">
        <f t="shared" si="165"/>
        <v>0</v>
      </c>
      <c r="AC210" s="59">
        <f t="shared" si="166"/>
        <v>0</v>
      </c>
      <c r="AD210" s="166">
        <f t="shared" si="208"/>
        <v>0</v>
      </c>
      <c r="AE210" s="169">
        <f t="shared" si="167"/>
        <v>0</v>
      </c>
      <c r="AF210" s="169">
        <f t="shared" si="168"/>
        <v>0</v>
      </c>
      <c r="AG210" s="169">
        <f t="shared" si="169"/>
        <v>0</v>
      </c>
      <c r="AH210" s="169">
        <f t="shared" si="170"/>
        <v>1</v>
      </c>
      <c r="AI210" s="169">
        <f t="shared" si="171"/>
        <v>0</v>
      </c>
      <c r="AJ210" s="169">
        <f t="shared" si="172"/>
        <v>0</v>
      </c>
      <c r="AK210" s="169">
        <f t="shared" si="173"/>
        <v>0</v>
      </c>
      <c r="AL210" s="169">
        <f t="shared" si="174"/>
        <v>1</v>
      </c>
      <c r="AM210" s="169">
        <f t="shared" si="175"/>
        <v>1</v>
      </c>
      <c r="AN210" s="169">
        <f t="shared" si="176"/>
        <v>0</v>
      </c>
      <c r="AO210" s="169">
        <f t="shared" si="177"/>
        <v>1</v>
      </c>
      <c r="AP210" s="169">
        <f t="shared" si="178"/>
        <v>0</v>
      </c>
      <c r="AQ210" s="169">
        <f t="shared" si="179"/>
        <v>1</v>
      </c>
      <c r="AR210" s="169">
        <f t="shared" si="180"/>
        <v>1</v>
      </c>
      <c r="AS210" s="169">
        <f t="shared" si="181"/>
        <v>0</v>
      </c>
      <c r="AT210" s="169">
        <f t="shared" si="182"/>
        <v>0</v>
      </c>
      <c r="AU210" s="169">
        <f t="shared" si="183"/>
        <v>1</v>
      </c>
      <c r="AV210" s="169">
        <f t="shared" si="184"/>
        <v>0</v>
      </c>
      <c r="AW210" s="169">
        <f t="shared" si="185"/>
        <v>0</v>
      </c>
      <c r="AX210" s="169">
        <f t="shared" si="186"/>
        <v>0</v>
      </c>
      <c r="AY210" s="169">
        <f t="shared" si="187"/>
        <v>0</v>
      </c>
      <c r="AZ210" s="169">
        <f t="shared" si="188"/>
        <v>0</v>
      </c>
      <c r="BA210" s="169">
        <f t="shared" si="189"/>
        <v>0</v>
      </c>
      <c r="BB210" s="169">
        <f t="shared" si="190"/>
        <v>1</v>
      </c>
      <c r="BC210" s="169">
        <f t="shared" si="191"/>
        <v>0</v>
      </c>
      <c r="BD210" s="169">
        <f t="shared" si="192"/>
        <v>1</v>
      </c>
      <c r="BE210" s="169">
        <f t="shared" si="193"/>
        <v>0</v>
      </c>
      <c r="BF210" s="169">
        <f t="shared" si="194"/>
        <v>0</v>
      </c>
      <c r="BG210" s="169">
        <f t="shared" si="195"/>
        <v>0</v>
      </c>
      <c r="BH210" s="169">
        <f t="shared" si="196"/>
        <v>0</v>
      </c>
      <c r="BI210" s="169">
        <f t="shared" si="197"/>
        <v>0</v>
      </c>
      <c r="BJ210" s="169">
        <f t="shared" si="198"/>
        <v>0</v>
      </c>
      <c r="BK210" s="167">
        <f t="shared" si="199"/>
        <v>0</v>
      </c>
      <c r="BL210" s="169">
        <f t="shared" si="200"/>
        <v>0</v>
      </c>
      <c r="BM210" s="169">
        <f t="shared" si="201"/>
        <v>1</v>
      </c>
      <c r="BN210" s="169">
        <f t="shared" si="202"/>
        <v>1</v>
      </c>
      <c r="BO210" s="169">
        <f t="shared" si="203"/>
        <v>0</v>
      </c>
      <c r="BP210" s="36">
        <f t="shared" si="204"/>
        <v>0</v>
      </c>
      <c r="BQ210">
        <f t="shared" si="205"/>
        <v>0</v>
      </c>
      <c r="BR210" s="36">
        <f t="shared" si="206"/>
        <v>0</v>
      </c>
      <c r="BS210" t="e">
        <f t="shared" si="207"/>
        <v>#N/A</v>
      </c>
    </row>
    <row r="211" spans="1:71">
      <c r="A211" s="59">
        <v>145</v>
      </c>
      <c r="B211" s="59">
        <v>112231</v>
      </c>
      <c r="C211" s="160">
        <v>36666667.811454304</v>
      </c>
      <c r="D211" s="59">
        <v>4195238.125</v>
      </c>
      <c r="E211" s="59">
        <v>4195238.125</v>
      </c>
      <c r="F211" s="59">
        <v>32471429.6864543</v>
      </c>
      <c r="G211" s="59">
        <v>38.095237731933601</v>
      </c>
      <c r="H211" s="59">
        <v>-2236237111.3515801</v>
      </c>
      <c r="I211" s="59">
        <v>0</v>
      </c>
      <c r="J211" s="59">
        <v>0</v>
      </c>
      <c r="K211" s="59">
        <v>0</v>
      </c>
      <c r="L211" s="59">
        <v>101</v>
      </c>
      <c r="M211" s="59">
        <v>0</v>
      </c>
      <c r="N211" s="59">
        <v>0</v>
      </c>
      <c r="O211" s="59">
        <v>101</v>
      </c>
      <c r="P211" s="59">
        <v>0</v>
      </c>
      <c r="Q211" s="59">
        <v>0</v>
      </c>
      <c r="R211" s="59">
        <v>2</v>
      </c>
      <c r="S211" s="59">
        <v>0</v>
      </c>
      <c r="T211" s="59">
        <f t="shared" si="157"/>
        <v>0</v>
      </c>
      <c r="U211" s="59">
        <f t="shared" si="158"/>
        <v>0</v>
      </c>
      <c r="V211" s="59">
        <f t="shared" si="159"/>
        <v>0</v>
      </c>
      <c r="W211" s="59">
        <f t="shared" si="160"/>
        <v>0</v>
      </c>
      <c r="X211" s="59">
        <f t="shared" si="161"/>
        <v>0</v>
      </c>
      <c r="Y211" s="59">
        <f t="shared" si="162"/>
        <v>0</v>
      </c>
      <c r="Z211" s="59">
        <f t="shared" si="163"/>
        <v>0</v>
      </c>
      <c r="AA211" s="59">
        <f t="shared" si="164"/>
        <v>0</v>
      </c>
      <c r="AB211" s="59">
        <f t="shared" si="165"/>
        <v>0</v>
      </c>
      <c r="AC211" s="59">
        <f t="shared" si="166"/>
        <v>0</v>
      </c>
      <c r="AD211" s="166">
        <f t="shared" si="208"/>
        <v>2</v>
      </c>
      <c r="AE211" s="169">
        <f t="shared" si="167"/>
        <v>0</v>
      </c>
      <c r="AF211" s="169">
        <f t="shared" si="168"/>
        <v>1</v>
      </c>
      <c r="AG211" s="169">
        <f t="shared" si="169"/>
        <v>0</v>
      </c>
      <c r="AH211" s="169">
        <f t="shared" si="170"/>
        <v>1</v>
      </c>
      <c r="AI211" s="169">
        <f t="shared" si="171"/>
        <v>0</v>
      </c>
      <c r="AJ211" s="169">
        <f t="shared" si="172"/>
        <v>0</v>
      </c>
      <c r="AK211" s="169">
        <f t="shared" si="173"/>
        <v>0</v>
      </c>
      <c r="AL211" s="169">
        <f t="shared" si="174"/>
        <v>1</v>
      </c>
      <c r="AM211" s="169">
        <f t="shared" si="175"/>
        <v>0</v>
      </c>
      <c r="AN211" s="169">
        <f t="shared" si="176"/>
        <v>0</v>
      </c>
      <c r="AO211" s="169">
        <f t="shared" si="177"/>
        <v>1</v>
      </c>
      <c r="AP211" s="169">
        <f t="shared" si="178"/>
        <v>0</v>
      </c>
      <c r="AQ211" s="169">
        <f t="shared" si="179"/>
        <v>0</v>
      </c>
      <c r="AR211" s="169">
        <f t="shared" si="180"/>
        <v>0</v>
      </c>
      <c r="AS211" s="169">
        <f t="shared" si="181"/>
        <v>0</v>
      </c>
      <c r="AT211" s="169">
        <f t="shared" si="182"/>
        <v>0</v>
      </c>
      <c r="AU211" s="169">
        <f t="shared" si="183"/>
        <v>0</v>
      </c>
      <c r="AV211" s="169">
        <f t="shared" si="184"/>
        <v>1</v>
      </c>
      <c r="AW211" s="169">
        <f t="shared" si="185"/>
        <v>0</v>
      </c>
      <c r="AX211" s="169">
        <f t="shared" si="186"/>
        <v>0</v>
      </c>
      <c r="AY211" s="169">
        <f t="shared" si="187"/>
        <v>0</v>
      </c>
      <c r="AZ211" s="169">
        <f t="shared" si="188"/>
        <v>0</v>
      </c>
      <c r="BA211" s="169">
        <f t="shared" si="189"/>
        <v>0</v>
      </c>
      <c r="BB211" s="169">
        <f t="shared" si="190"/>
        <v>1</v>
      </c>
      <c r="BC211" s="169">
        <f t="shared" si="191"/>
        <v>0</v>
      </c>
      <c r="BD211" s="169">
        <f t="shared" si="192"/>
        <v>1</v>
      </c>
      <c r="BE211" s="169">
        <f t="shared" si="193"/>
        <v>0</v>
      </c>
      <c r="BF211" s="169">
        <f t="shared" si="194"/>
        <v>0</v>
      </c>
      <c r="BG211" s="169">
        <f t="shared" si="195"/>
        <v>0</v>
      </c>
      <c r="BH211" s="169">
        <f t="shared" si="196"/>
        <v>0</v>
      </c>
      <c r="BI211" s="169">
        <f t="shared" si="197"/>
        <v>0</v>
      </c>
      <c r="BJ211" s="169">
        <f t="shared" si="198"/>
        <v>0</v>
      </c>
      <c r="BK211" s="167">
        <f t="shared" si="199"/>
        <v>0</v>
      </c>
      <c r="BL211" s="169">
        <f t="shared" si="200"/>
        <v>0</v>
      </c>
      <c r="BM211" s="169">
        <f t="shared" si="201"/>
        <v>1</v>
      </c>
      <c r="BN211" s="169">
        <f t="shared" si="202"/>
        <v>1</v>
      </c>
      <c r="BO211" s="169">
        <f t="shared" si="203"/>
        <v>0</v>
      </c>
      <c r="BP211" s="36">
        <f t="shared" si="204"/>
        <v>1</v>
      </c>
      <c r="BQ211">
        <f t="shared" si="205"/>
        <v>0</v>
      </c>
      <c r="BR211" s="36">
        <f t="shared" si="206"/>
        <v>0</v>
      </c>
      <c r="BS211" t="e">
        <f t="shared" si="207"/>
        <v>#N/A</v>
      </c>
    </row>
    <row r="212" spans="1:71">
      <c r="A212" s="59">
        <v>415</v>
      </c>
      <c r="B212" s="59">
        <v>241141</v>
      </c>
      <c r="C212" s="160">
        <v>36733334.154387303</v>
      </c>
      <c r="D212" s="59">
        <v>2866666.75</v>
      </c>
      <c r="E212" s="59">
        <v>2866666.75</v>
      </c>
      <c r="F212" s="59">
        <v>33866667.404387303</v>
      </c>
      <c r="G212" s="59">
        <v>0</v>
      </c>
      <c r="H212" s="59">
        <v>-6506560713.3124104</v>
      </c>
      <c r="I212" s="59">
        <v>0</v>
      </c>
      <c r="J212" s="59">
        <v>0</v>
      </c>
      <c r="K212" s="59">
        <v>0</v>
      </c>
      <c r="L212" s="59">
        <v>101</v>
      </c>
      <c r="M212" s="59">
        <v>0</v>
      </c>
      <c r="N212" s="59">
        <v>0</v>
      </c>
      <c r="O212" s="59">
        <v>101</v>
      </c>
      <c r="P212" s="59">
        <v>0</v>
      </c>
      <c r="Q212" s="59">
        <v>0</v>
      </c>
      <c r="R212" s="59">
        <v>2</v>
      </c>
      <c r="S212" s="59">
        <v>0</v>
      </c>
      <c r="T212" s="59">
        <f t="shared" si="157"/>
        <v>0</v>
      </c>
      <c r="U212" s="59">
        <f t="shared" si="158"/>
        <v>0</v>
      </c>
      <c r="V212" s="59">
        <f t="shared" si="159"/>
        <v>0</v>
      </c>
      <c r="W212" s="59">
        <f t="shared" si="160"/>
        <v>0</v>
      </c>
      <c r="X212" s="59">
        <f t="shared" si="161"/>
        <v>0</v>
      </c>
      <c r="Y212" s="59">
        <f t="shared" si="162"/>
        <v>0</v>
      </c>
      <c r="Z212" s="59">
        <f t="shared" si="163"/>
        <v>0</v>
      </c>
      <c r="AA212" s="59">
        <f t="shared" si="164"/>
        <v>0</v>
      </c>
      <c r="AB212" s="59">
        <f t="shared" si="165"/>
        <v>0</v>
      </c>
      <c r="AC212" s="59">
        <f t="shared" si="166"/>
        <v>0</v>
      </c>
      <c r="AD212" s="166">
        <f t="shared" si="208"/>
        <v>2</v>
      </c>
      <c r="AE212" s="169">
        <f t="shared" si="167"/>
        <v>0</v>
      </c>
      <c r="AF212" s="169">
        <f t="shared" si="168"/>
        <v>1</v>
      </c>
      <c r="AG212" s="169">
        <f t="shared" si="169"/>
        <v>0</v>
      </c>
      <c r="AH212" s="169">
        <f t="shared" si="170"/>
        <v>1</v>
      </c>
      <c r="AI212" s="169">
        <f t="shared" si="171"/>
        <v>0</v>
      </c>
      <c r="AJ212" s="169">
        <f t="shared" si="172"/>
        <v>0</v>
      </c>
      <c r="AK212" s="169">
        <f t="shared" si="173"/>
        <v>0</v>
      </c>
      <c r="AL212" s="169">
        <f t="shared" si="174"/>
        <v>1</v>
      </c>
      <c r="AM212" s="169">
        <f t="shared" si="175"/>
        <v>0</v>
      </c>
      <c r="AN212" s="169">
        <f t="shared" si="176"/>
        <v>0</v>
      </c>
      <c r="AO212" s="169">
        <f t="shared" si="177"/>
        <v>1</v>
      </c>
      <c r="AP212" s="169">
        <f t="shared" si="178"/>
        <v>0</v>
      </c>
      <c r="AQ212" s="169">
        <f t="shared" si="179"/>
        <v>0</v>
      </c>
      <c r="AR212" s="169">
        <f t="shared" si="180"/>
        <v>0</v>
      </c>
      <c r="AS212" s="169">
        <f t="shared" si="181"/>
        <v>0</v>
      </c>
      <c r="AT212" s="169">
        <f t="shared" si="182"/>
        <v>0</v>
      </c>
      <c r="AU212" s="169">
        <f t="shared" si="183"/>
        <v>0</v>
      </c>
      <c r="AV212" s="169">
        <f t="shared" si="184"/>
        <v>1</v>
      </c>
      <c r="AW212" s="169">
        <f t="shared" si="185"/>
        <v>0</v>
      </c>
      <c r="AX212" s="169">
        <f t="shared" si="186"/>
        <v>0</v>
      </c>
      <c r="AY212" s="169">
        <f t="shared" si="187"/>
        <v>0</v>
      </c>
      <c r="AZ212" s="169">
        <f t="shared" si="188"/>
        <v>0</v>
      </c>
      <c r="BA212" s="169">
        <f t="shared" si="189"/>
        <v>0</v>
      </c>
      <c r="BB212" s="169">
        <f t="shared" si="190"/>
        <v>1</v>
      </c>
      <c r="BC212" s="169">
        <f t="shared" si="191"/>
        <v>0</v>
      </c>
      <c r="BD212" s="169">
        <f t="shared" si="192"/>
        <v>1</v>
      </c>
      <c r="BE212" s="169">
        <f t="shared" si="193"/>
        <v>0</v>
      </c>
      <c r="BF212" s="169">
        <f t="shared" si="194"/>
        <v>0</v>
      </c>
      <c r="BG212" s="169">
        <f t="shared" si="195"/>
        <v>0</v>
      </c>
      <c r="BH212" s="169">
        <f t="shared" si="196"/>
        <v>0</v>
      </c>
      <c r="BI212" s="169">
        <f t="shared" si="197"/>
        <v>0</v>
      </c>
      <c r="BJ212" s="169">
        <f t="shared" si="198"/>
        <v>0</v>
      </c>
      <c r="BK212" s="167">
        <f t="shared" si="199"/>
        <v>0</v>
      </c>
      <c r="BL212" s="169">
        <f t="shared" si="200"/>
        <v>0</v>
      </c>
      <c r="BM212" s="169">
        <f t="shared" si="201"/>
        <v>1</v>
      </c>
      <c r="BN212" s="169">
        <f t="shared" si="202"/>
        <v>1</v>
      </c>
      <c r="BO212" s="169">
        <f t="shared" si="203"/>
        <v>0</v>
      </c>
      <c r="BP212" s="36">
        <f t="shared" si="204"/>
        <v>1</v>
      </c>
      <c r="BQ212">
        <f t="shared" si="205"/>
        <v>0</v>
      </c>
      <c r="BR212" s="36">
        <f t="shared" si="206"/>
        <v>0</v>
      </c>
      <c r="BS212" t="e">
        <f t="shared" si="207"/>
        <v>#N/A</v>
      </c>
    </row>
    <row r="213" spans="1:71">
      <c r="A213" s="59">
        <v>388</v>
      </c>
      <c r="B213" s="59">
        <v>222231</v>
      </c>
      <c r="C213" s="160">
        <v>37193617.115613297</v>
      </c>
      <c r="D213" s="59">
        <v>12397021.25</v>
      </c>
      <c r="E213" s="59">
        <v>12397021.25</v>
      </c>
      <c r="F213" s="59">
        <v>24796595.8656133</v>
      </c>
      <c r="G213" s="59">
        <v>93.617023468017607</v>
      </c>
      <c r="H213" s="59">
        <v>-5926837486.8165197</v>
      </c>
      <c r="I213" s="59">
        <v>101</v>
      </c>
      <c r="J213" s="59">
        <v>0</v>
      </c>
      <c r="K213" s="59">
        <v>0</v>
      </c>
      <c r="L213" s="59">
        <v>101</v>
      </c>
      <c r="M213" s="59">
        <v>0</v>
      </c>
      <c r="N213" s="59">
        <v>0</v>
      </c>
      <c r="O213" s="59">
        <v>301</v>
      </c>
      <c r="P213" s="59">
        <v>0</v>
      </c>
      <c r="Q213" s="59">
        <v>0</v>
      </c>
      <c r="R213" s="59">
        <v>1</v>
      </c>
      <c r="S213" s="59">
        <v>0</v>
      </c>
      <c r="T213" s="59">
        <f t="shared" si="157"/>
        <v>0</v>
      </c>
      <c r="U213" s="59">
        <f t="shared" si="158"/>
        <v>1</v>
      </c>
      <c r="V213" s="59">
        <f t="shared" si="159"/>
        <v>0</v>
      </c>
      <c r="W213" s="59">
        <f t="shared" si="160"/>
        <v>0</v>
      </c>
      <c r="X213" s="59">
        <f t="shared" si="161"/>
        <v>0</v>
      </c>
      <c r="Y213" s="59">
        <f t="shared" si="162"/>
        <v>0</v>
      </c>
      <c r="Z213" s="59">
        <f t="shared" si="163"/>
        <v>0</v>
      </c>
      <c r="AA213" s="59">
        <f t="shared" si="164"/>
        <v>0</v>
      </c>
      <c r="AB213" s="59">
        <f t="shared" si="165"/>
        <v>0</v>
      </c>
      <c r="AC213" s="59">
        <f t="shared" si="166"/>
        <v>0</v>
      </c>
      <c r="AD213" s="166">
        <f t="shared" si="208"/>
        <v>2</v>
      </c>
      <c r="AE213" s="169">
        <f t="shared" si="167"/>
        <v>0</v>
      </c>
      <c r="AF213" s="169">
        <f t="shared" si="168"/>
        <v>1</v>
      </c>
      <c r="AG213" s="169">
        <f t="shared" si="169"/>
        <v>0</v>
      </c>
      <c r="AH213" s="169">
        <f t="shared" si="170"/>
        <v>1</v>
      </c>
      <c r="AI213" s="169">
        <f t="shared" si="171"/>
        <v>0</v>
      </c>
      <c r="AJ213" s="169">
        <f t="shared" si="172"/>
        <v>0</v>
      </c>
      <c r="AK213" s="169">
        <f t="shared" si="173"/>
        <v>1</v>
      </c>
      <c r="AL213" s="169">
        <f t="shared" si="174"/>
        <v>0</v>
      </c>
      <c r="AM213" s="169">
        <f t="shared" si="175"/>
        <v>0</v>
      </c>
      <c r="AN213" s="169">
        <f t="shared" si="176"/>
        <v>0</v>
      </c>
      <c r="AO213" s="169">
        <f t="shared" si="177"/>
        <v>1</v>
      </c>
      <c r="AP213" s="169">
        <f t="shared" si="178"/>
        <v>0</v>
      </c>
      <c r="AQ213" s="169">
        <f t="shared" si="179"/>
        <v>0</v>
      </c>
      <c r="AR213" s="169">
        <f t="shared" si="180"/>
        <v>0</v>
      </c>
      <c r="AS213" s="169">
        <f t="shared" si="181"/>
        <v>0</v>
      </c>
      <c r="AT213" s="169">
        <f t="shared" si="182"/>
        <v>0</v>
      </c>
      <c r="AU213" s="169">
        <f t="shared" si="183"/>
        <v>0</v>
      </c>
      <c r="AV213" s="169">
        <f t="shared" si="184"/>
        <v>1</v>
      </c>
      <c r="AW213" s="169">
        <f t="shared" si="185"/>
        <v>0</v>
      </c>
      <c r="AX213" s="169">
        <f t="shared" si="186"/>
        <v>0</v>
      </c>
      <c r="AY213" s="169">
        <f t="shared" si="187"/>
        <v>0</v>
      </c>
      <c r="AZ213" s="169">
        <f t="shared" si="188"/>
        <v>0</v>
      </c>
      <c r="BA213" s="169">
        <f t="shared" si="189"/>
        <v>0</v>
      </c>
      <c r="BB213" s="169">
        <f t="shared" si="190"/>
        <v>1</v>
      </c>
      <c r="BC213" s="169">
        <f t="shared" si="191"/>
        <v>0</v>
      </c>
      <c r="BD213" s="169">
        <f t="shared" si="192"/>
        <v>1</v>
      </c>
      <c r="BE213" s="169">
        <f t="shared" si="193"/>
        <v>0</v>
      </c>
      <c r="BF213" s="169">
        <f t="shared" si="194"/>
        <v>0</v>
      </c>
      <c r="BG213" s="169">
        <f t="shared" si="195"/>
        <v>0</v>
      </c>
      <c r="BH213" s="169">
        <f t="shared" si="196"/>
        <v>0</v>
      </c>
      <c r="BI213" s="169">
        <f t="shared" si="197"/>
        <v>0</v>
      </c>
      <c r="BJ213" s="169">
        <f t="shared" si="198"/>
        <v>0</v>
      </c>
      <c r="BK213" s="167">
        <f t="shared" si="199"/>
        <v>0</v>
      </c>
      <c r="BL213" s="169">
        <f t="shared" si="200"/>
        <v>1</v>
      </c>
      <c r="BM213" s="169">
        <f t="shared" si="201"/>
        <v>0</v>
      </c>
      <c r="BN213" s="169">
        <f t="shared" si="202"/>
        <v>1</v>
      </c>
      <c r="BO213" s="169">
        <f t="shared" si="203"/>
        <v>0</v>
      </c>
      <c r="BP213" s="36">
        <f t="shared" si="204"/>
        <v>1</v>
      </c>
      <c r="BQ213">
        <f t="shared" si="205"/>
        <v>0</v>
      </c>
      <c r="BR213" s="36">
        <f t="shared" si="206"/>
        <v>0</v>
      </c>
      <c r="BS213" t="e">
        <f t="shared" si="207"/>
        <v>#N/A</v>
      </c>
    </row>
    <row r="214" spans="1:71">
      <c r="A214" s="59">
        <v>13</v>
      </c>
      <c r="B214" s="59">
        <v>11271</v>
      </c>
      <c r="C214" s="160">
        <v>37267081.104059398</v>
      </c>
      <c r="D214" s="59">
        <v>2919254.75</v>
      </c>
      <c r="E214" s="59">
        <v>2919254.75</v>
      </c>
      <c r="F214" s="59">
        <v>34347826.354059398</v>
      </c>
      <c r="G214" s="59">
        <v>0</v>
      </c>
      <c r="H214" s="59">
        <v>-51826357.109990902</v>
      </c>
      <c r="I214" s="59">
        <v>0</v>
      </c>
      <c r="J214" s="59">
        <v>0</v>
      </c>
      <c r="K214" s="59">
        <v>0</v>
      </c>
      <c r="L214" s="59">
        <v>201</v>
      </c>
      <c r="M214" s="59">
        <v>0</v>
      </c>
      <c r="N214" s="59">
        <v>0</v>
      </c>
      <c r="O214" s="59">
        <v>0</v>
      </c>
      <c r="P214" s="59">
        <v>0</v>
      </c>
      <c r="Q214" s="59">
        <v>0</v>
      </c>
      <c r="R214" s="59">
        <v>2</v>
      </c>
      <c r="S214" s="59">
        <v>1</v>
      </c>
      <c r="T214" s="59">
        <f t="shared" si="157"/>
        <v>0</v>
      </c>
      <c r="U214" s="59">
        <f t="shared" si="158"/>
        <v>1</v>
      </c>
      <c r="V214" s="59">
        <f t="shared" si="159"/>
        <v>0</v>
      </c>
      <c r="W214" s="59">
        <f t="shared" si="160"/>
        <v>0</v>
      </c>
      <c r="X214" s="59">
        <f t="shared" si="161"/>
        <v>0</v>
      </c>
      <c r="Y214" s="59">
        <f t="shared" si="162"/>
        <v>0</v>
      </c>
      <c r="Z214" s="59">
        <f t="shared" si="163"/>
        <v>0</v>
      </c>
      <c r="AA214" s="59">
        <f t="shared" si="164"/>
        <v>0</v>
      </c>
      <c r="AB214" s="59">
        <f t="shared" si="165"/>
        <v>0</v>
      </c>
      <c r="AC214" s="59">
        <f t="shared" si="166"/>
        <v>0</v>
      </c>
      <c r="AD214" s="166">
        <f t="shared" si="208"/>
        <v>0</v>
      </c>
      <c r="AE214" s="169">
        <f t="shared" si="167"/>
        <v>0</v>
      </c>
      <c r="AF214" s="169">
        <f t="shared" si="168"/>
        <v>0</v>
      </c>
      <c r="AG214" s="169">
        <f t="shared" si="169"/>
        <v>0</v>
      </c>
      <c r="AH214" s="169">
        <f t="shared" si="170"/>
        <v>1</v>
      </c>
      <c r="AI214" s="169">
        <f t="shared" si="171"/>
        <v>0</v>
      </c>
      <c r="AJ214" s="169">
        <f t="shared" si="172"/>
        <v>0</v>
      </c>
      <c r="AK214" s="169">
        <f t="shared" si="173"/>
        <v>0</v>
      </c>
      <c r="AL214" s="169">
        <f t="shared" si="174"/>
        <v>1</v>
      </c>
      <c r="AM214" s="169">
        <f t="shared" si="175"/>
        <v>0</v>
      </c>
      <c r="AN214" s="169">
        <f t="shared" si="176"/>
        <v>0</v>
      </c>
      <c r="AO214" s="169">
        <f t="shared" si="177"/>
        <v>1</v>
      </c>
      <c r="AP214" s="169">
        <f t="shared" si="178"/>
        <v>0</v>
      </c>
      <c r="AQ214" s="169">
        <f t="shared" si="179"/>
        <v>0</v>
      </c>
      <c r="AR214" s="169">
        <f t="shared" si="180"/>
        <v>0</v>
      </c>
      <c r="AS214" s="169">
        <f t="shared" si="181"/>
        <v>0</v>
      </c>
      <c r="AT214" s="169">
        <f t="shared" si="182"/>
        <v>0</v>
      </c>
      <c r="AU214" s="169">
        <f t="shared" si="183"/>
        <v>0</v>
      </c>
      <c r="AV214" s="169">
        <f t="shared" si="184"/>
        <v>1</v>
      </c>
      <c r="AW214" s="169">
        <f t="shared" si="185"/>
        <v>0</v>
      </c>
      <c r="AX214" s="169">
        <f t="shared" si="186"/>
        <v>0</v>
      </c>
      <c r="AY214" s="169">
        <f t="shared" si="187"/>
        <v>0</v>
      </c>
      <c r="AZ214" s="169">
        <f t="shared" si="188"/>
        <v>0</v>
      </c>
      <c r="BA214" s="169">
        <f t="shared" si="189"/>
        <v>0</v>
      </c>
      <c r="BB214" s="169">
        <f t="shared" si="190"/>
        <v>1</v>
      </c>
      <c r="BC214" s="169">
        <f t="shared" si="191"/>
        <v>0</v>
      </c>
      <c r="BD214" s="169">
        <f t="shared" si="192"/>
        <v>1</v>
      </c>
      <c r="BE214" s="169">
        <f t="shared" si="193"/>
        <v>0</v>
      </c>
      <c r="BF214" s="169">
        <f t="shared" si="194"/>
        <v>0</v>
      </c>
      <c r="BG214" s="169">
        <f t="shared" si="195"/>
        <v>0</v>
      </c>
      <c r="BH214" s="169">
        <f t="shared" si="196"/>
        <v>0</v>
      </c>
      <c r="BI214" s="169">
        <f t="shared" si="197"/>
        <v>0</v>
      </c>
      <c r="BJ214" s="169">
        <f t="shared" si="198"/>
        <v>0</v>
      </c>
      <c r="BK214" s="167">
        <f t="shared" si="199"/>
        <v>0</v>
      </c>
      <c r="BL214" s="169">
        <f t="shared" si="200"/>
        <v>0</v>
      </c>
      <c r="BM214" s="169">
        <f t="shared" si="201"/>
        <v>1</v>
      </c>
      <c r="BN214" s="169">
        <f t="shared" si="202"/>
        <v>0</v>
      </c>
      <c r="BO214" s="169">
        <f t="shared" si="203"/>
        <v>1</v>
      </c>
      <c r="BP214" s="36">
        <f t="shared" si="204"/>
        <v>0</v>
      </c>
      <c r="BQ214">
        <f t="shared" si="205"/>
        <v>0</v>
      </c>
      <c r="BR214" s="36">
        <f t="shared" si="206"/>
        <v>0</v>
      </c>
      <c r="BS214" t="e">
        <f t="shared" si="207"/>
        <v>#N/A</v>
      </c>
    </row>
    <row r="215" spans="1:71">
      <c r="A215" s="59">
        <v>367</v>
      </c>
      <c r="B215" s="59">
        <v>221111</v>
      </c>
      <c r="C215" s="160">
        <v>37419354.5509203</v>
      </c>
      <c r="D215" s="59">
        <v>8109677.5</v>
      </c>
      <c r="E215" s="59">
        <v>8109677.5</v>
      </c>
      <c r="F215" s="59">
        <v>29309677.0509203</v>
      </c>
      <c r="G215" s="59">
        <v>612.90319824218795</v>
      </c>
      <c r="H215" s="59">
        <v>-5460505790.8240805</v>
      </c>
      <c r="I215" s="59">
        <v>0</v>
      </c>
      <c r="J215" s="59">
        <v>0</v>
      </c>
      <c r="K215" s="59">
        <v>0</v>
      </c>
      <c r="L215" s="59">
        <v>101</v>
      </c>
      <c r="M215" s="59">
        <v>0</v>
      </c>
      <c r="N215" s="59">
        <v>0</v>
      </c>
      <c r="O215" s="59">
        <v>101</v>
      </c>
      <c r="P215" s="59">
        <v>0</v>
      </c>
      <c r="Q215" s="59">
        <v>0</v>
      </c>
      <c r="R215" s="59">
        <v>1</v>
      </c>
      <c r="S215" s="59">
        <v>0</v>
      </c>
      <c r="T215" s="59">
        <f t="shared" si="157"/>
        <v>0</v>
      </c>
      <c r="U215" s="59">
        <f t="shared" si="158"/>
        <v>0</v>
      </c>
      <c r="V215" s="59">
        <f t="shared" si="159"/>
        <v>0</v>
      </c>
      <c r="W215" s="59">
        <f t="shared" si="160"/>
        <v>0</v>
      </c>
      <c r="X215" s="59">
        <f t="shared" si="161"/>
        <v>0</v>
      </c>
      <c r="Y215" s="59">
        <f t="shared" si="162"/>
        <v>0</v>
      </c>
      <c r="Z215" s="59">
        <f t="shared" si="163"/>
        <v>0</v>
      </c>
      <c r="AA215" s="59">
        <f t="shared" si="164"/>
        <v>0</v>
      </c>
      <c r="AB215" s="59">
        <f t="shared" si="165"/>
        <v>0</v>
      </c>
      <c r="AC215" s="59">
        <f t="shared" si="166"/>
        <v>0</v>
      </c>
      <c r="AD215" s="166">
        <f t="shared" si="208"/>
        <v>2</v>
      </c>
      <c r="AE215" s="169">
        <f t="shared" si="167"/>
        <v>0</v>
      </c>
      <c r="AF215" s="169">
        <f t="shared" si="168"/>
        <v>1</v>
      </c>
      <c r="AG215" s="169">
        <f t="shared" si="169"/>
        <v>0</v>
      </c>
      <c r="AH215" s="169">
        <f t="shared" si="170"/>
        <v>1</v>
      </c>
      <c r="AI215" s="169">
        <f t="shared" si="171"/>
        <v>0</v>
      </c>
      <c r="AJ215" s="169">
        <f t="shared" si="172"/>
        <v>0</v>
      </c>
      <c r="AK215" s="169">
        <f t="shared" si="173"/>
        <v>0</v>
      </c>
      <c r="AL215" s="169">
        <f t="shared" si="174"/>
        <v>1</v>
      </c>
      <c r="AM215" s="169">
        <f t="shared" si="175"/>
        <v>0</v>
      </c>
      <c r="AN215" s="169">
        <f t="shared" si="176"/>
        <v>0</v>
      </c>
      <c r="AO215" s="169">
        <f t="shared" si="177"/>
        <v>1</v>
      </c>
      <c r="AP215" s="169">
        <f t="shared" si="178"/>
        <v>0</v>
      </c>
      <c r="AQ215" s="169">
        <f t="shared" si="179"/>
        <v>0</v>
      </c>
      <c r="AR215" s="169">
        <f t="shared" si="180"/>
        <v>0</v>
      </c>
      <c r="AS215" s="169">
        <f t="shared" si="181"/>
        <v>0</v>
      </c>
      <c r="AT215" s="169">
        <f t="shared" si="182"/>
        <v>0</v>
      </c>
      <c r="AU215" s="169">
        <f t="shared" si="183"/>
        <v>0</v>
      </c>
      <c r="AV215" s="169">
        <f t="shared" si="184"/>
        <v>1</v>
      </c>
      <c r="AW215" s="169">
        <f t="shared" si="185"/>
        <v>0</v>
      </c>
      <c r="AX215" s="169">
        <f t="shared" si="186"/>
        <v>0</v>
      </c>
      <c r="AY215" s="169">
        <f t="shared" si="187"/>
        <v>0</v>
      </c>
      <c r="AZ215" s="169">
        <f t="shared" si="188"/>
        <v>0</v>
      </c>
      <c r="BA215" s="169">
        <f t="shared" si="189"/>
        <v>0</v>
      </c>
      <c r="BB215" s="169">
        <f t="shared" si="190"/>
        <v>1</v>
      </c>
      <c r="BC215" s="169">
        <f t="shared" si="191"/>
        <v>0</v>
      </c>
      <c r="BD215" s="169">
        <f t="shared" si="192"/>
        <v>1</v>
      </c>
      <c r="BE215" s="169">
        <f t="shared" si="193"/>
        <v>0</v>
      </c>
      <c r="BF215" s="169">
        <f t="shared" si="194"/>
        <v>0</v>
      </c>
      <c r="BG215" s="169">
        <f t="shared" si="195"/>
        <v>0</v>
      </c>
      <c r="BH215" s="169">
        <f t="shared" si="196"/>
        <v>0</v>
      </c>
      <c r="BI215" s="169">
        <f t="shared" si="197"/>
        <v>0</v>
      </c>
      <c r="BJ215" s="169">
        <f t="shared" si="198"/>
        <v>0</v>
      </c>
      <c r="BK215" s="167">
        <f t="shared" si="199"/>
        <v>0</v>
      </c>
      <c r="BL215" s="169">
        <f t="shared" si="200"/>
        <v>1</v>
      </c>
      <c r="BM215" s="169">
        <f t="shared" si="201"/>
        <v>0</v>
      </c>
      <c r="BN215" s="169">
        <f t="shared" si="202"/>
        <v>1</v>
      </c>
      <c r="BO215" s="169">
        <f t="shared" si="203"/>
        <v>0</v>
      </c>
      <c r="BP215" s="36">
        <f t="shared" si="204"/>
        <v>1</v>
      </c>
      <c r="BQ215">
        <f t="shared" si="205"/>
        <v>0</v>
      </c>
      <c r="BR215" s="36">
        <f t="shared" si="206"/>
        <v>0</v>
      </c>
      <c r="BS215" t="e">
        <f t="shared" si="207"/>
        <v>#N/A</v>
      </c>
    </row>
    <row r="216" spans="1:71">
      <c r="A216" s="59">
        <v>14</v>
      </c>
      <c r="B216" s="59">
        <v>11282</v>
      </c>
      <c r="C216" s="160">
        <v>37976189.865389302</v>
      </c>
      <c r="D216" s="59">
        <v>8285714.25</v>
      </c>
      <c r="E216" s="59">
        <v>8285714.25</v>
      </c>
      <c r="F216" s="59">
        <v>29690475.615389299</v>
      </c>
      <c r="G216" s="59">
        <v>126.98412322998</v>
      </c>
      <c r="H216" s="59">
        <v>-64102755.242459796</v>
      </c>
      <c r="I216" s="59">
        <v>0</v>
      </c>
      <c r="J216" s="59">
        <v>0</v>
      </c>
      <c r="K216" s="59">
        <v>0</v>
      </c>
      <c r="L216" s="59">
        <v>101</v>
      </c>
      <c r="M216" s="59">
        <v>0</v>
      </c>
      <c r="N216" s="59">
        <v>0</v>
      </c>
      <c r="O216" s="59">
        <v>101</v>
      </c>
      <c r="P216" s="59">
        <v>0</v>
      </c>
      <c r="Q216" s="59">
        <v>0</v>
      </c>
      <c r="R216" s="59">
        <v>1</v>
      </c>
      <c r="S216" s="59">
        <v>0</v>
      </c>
      <c r="T216" s="59">
        <f t="shared" si="157"/>
        <v>0</v>
      </c>
      <c r="U216" s="59">
        <f t="shared" si="158"/>
        <v>0</v>
      </c>
      <c r="V216" s="59">
        <f t="shared" si="159"/>
        <v>0</v>
      </c>
      <c r="W216" s="59">
        <f t="shared" si="160"/>
        <v>0</v>
      </c>
      <c r="X216" s="59">
        <f t="shared" si="161"/>
        <v>0</v>
      </c>
      <c r="Y216" s="59">
        <f t="shared" si="162"/>
        <v>0</v>
      </c>
      <c r="Z216" s="59">
        <f t="shared" si="163"/>
        <v>0</v>
      </c>
      <c r="AA216" s="59">
        <f t="shared" si="164"/>
        <v>0</v>
      </c>
      <c r="AB216" s="59">
        <f t="shared" si="165"/>
        <v>0</v>
      </c>
      <c r="AC216" s="59">
        <f t="shared" si="166"/>
        <v>0</v>
      </c>
      <c r="AD216" s="166">
        <f t="shared" si="208"/>
        <v>2</v>
      </c>
      <c r="AE216" s="169">
        <f t="shared" si="167"/>
        <v>0</v>
      </c>
      <c r="AF216" s="169">
        <f t="shared" si="168"/>
        <v>1</v>
      </c>
      <c r="AG216" s="169">
        <f t="shared" si="169"/>
        <v>0</v>
      </c>
      <c r="AH216" s="169">
        <f t="shared" si="170"/>
        <v>1</v>
      </c>
      <c r="AI216" s="169">
        <f t="shared" si="171"/>
        <v>0</v>
      </c>
      <c r="AJ216" s="169">
        <f t="shared" si="172"/>
        <v>0</v>
      </c>
      <c r="AK216" s="169">
        <f t="shared" si="173"/>
        <v>0</v>
      </c>
      <c r="AL216" s="169">
        <f t="shared" si="174"/>
        <v>1</v>
      </c>
      <c r="AM216" s="169">
        <f t="shared" si="175"/>
        <v>0</v>
      </c>
      <c r="AN216" s="169">
        <f t="shared" si="176"/>
        <v>0</v>
      </c>
      <c r="AO216" s="169">
        <f t="shared" si="177"/>
        <v>1</v>
      </c>
      <c r="AP216" s="169">
        <f t="shared" si="178"/>
        <v>0</v>
      </c>
      <c r="AQ216" s="169">
        <f t="shared" si="179"/>
        <v>0</v>
      </c>
      <c r="AR216" s="169">
        <f t="shared" si="180"/>
        <v>0</v>
      </c>
      <c r="AS216" s="169">
        <f t="shared" si="181"/>
        <v>0</v>
      </c>
      <c r="AT216" s="169">
        <f t="shared" si="182"/>
        <v>0</v>
      </c>
      <c r="AU216" s="169">
        <f t="shared" si="183"/>
        <v>0</v>
      </c>
      <c r="AV216" s="169">
        <f t="shared" si="184"/>
        <v>1</v>
      </c>
      <c r="AW216" s="169">
        <f t="shared" si="185"/>
        <v>0</v>
      </c>
      <c r="AX216" s="169">
        <f t="shared" si="186"/>
        <v>0</v>
      </c>
      <c r="AY216" s="169">
        <f t="shared" si="187"/>
        <v>0</v>
      </c>
      <c r="AZ216" s="169">
        <f t="shared" si="188"/>
        <v>0</v>
      </c>
      <c r="BA216" s="169">
        <f t="shared" si="189"/>
        <v>0</v>
      </c>
      <c r="BB216" s="169">
        <f t="shared" si="190"/>
        <v>1</v>
      </c>
      <c r="BC216" s="169">
        <f t="shared" si="191"/>
        <v>0</v>
      </c>
      <c r="BD216" s="169">
        <f t="shared" si="192"/>
        <v>1</v>
      </c>
      <c r="BE216" s="169">
        <f t="shared" si="193"/>
        <v>0</v>
      </c>
      <c r="BF216" s="169">
        <f t="shared" si="194"/>
        <v>0</v>
      </c>
      <c r="BG216" s="169">
        <f t="shared" si="195"/>
        <v>0</v>
      </c>
      <c r="BH216" s="169">
        <f t="shared" si="196"/>
        <v>0</v>
      </c>
      <c r="BI216" s="169">
        <f t="shared" si="197"/>
        <v>0</v>
      </c>
      <c r="BJ216" s="169">
        <f t="shared" si="198"/>
        <v>0</v>
      </c>
      <c r="BK216" s="167">
        <f t="shared" si="199"/>
        <v>0</v>
      </c>
      <c r="BL216" s="169">
        <f t="shared" si="200"/>
        <v>1</v>
      </c>
      <c r="BM216" s="169">
        <f t="shared" si="201"/>
        <v>0</v>
      </c>
      <c r="BN216" s="169">
        <f t="shared" si="202"/>
        <v>1</v>
      </c>
      <c r="BO216" s="169">
        <f t="shared" si="203"/>
        <v>0</v>
      </c>
      <c r="BP216" s="36">
        <f t="shared" si="204"/>
        <v>1</v>
      </c>
      <c r="BQ216">
        <f t="shared" si="205"/>
        <v>0</v>
      </c>
      <c r="BR216" s="36">
        <f t="shared" si="206"/>
        <v>0</v>
      </c>
      <c r="BS216" t="e">
        <f t="shared" si="207"/>
        <v>#N/A</v>
      </c>
    </row>
    <row r="217" spans="1:71">
      <c r="A217" s="59">
        <v>80</v>
      </c>
      <c r="B217" s="59">
        <v>21273</v>
      </c>
      <c r="C217" s="160">
        <v>37976190.988185599</v>
      </c>
      <c r="D217" s="59">
        <v>14613095</v>
      </c>
      <c r="E217" s="59">
        <v>14613095</v>
      </c>
      <c r="F217" s="59">
        <v>23363095.988185599</v>
      </c>
      <c r="G217" s="59">
        <v>261.90476989746099</v>
      </c>
      <c r="H217" s="59">
        <v>-1364326759.3418</v>
      </c>
      <c r="I217" s="59">
        <v>0</v>
      </c>
      <c r="J217" s="59">
        <v>0</v>
      </c>
      <c r="K217" s="59">
        <v>0</v>
      </c>
      <c r="L217" s="59">
        <v>101</v>
      </c>
      <c r="M217" s="59">
        <v>0</v>
      </c>
      <c r="N217" s="59">
        <v>0</v>
      </c>
      <c r="O217" s="59">
        <v>0</v>
      </c>
      <c r="P217" s="59">
        <v>0</v>
      </c>
      <c r="Q217" s="59">
        <v>0</v>
      </c>
      <c r="R217" s="59">
        <v>2</v>
      </c>
      <c r="S217" s="59">
        <v>1</v>
      </c>
      <c r="T217" s="59">
        <f t="shared" si="157"/>
        <v>0</v>
      </c>
      <c r="U217" s="59">
        <f t="shared" si="158"/>
        <v>0</v>
      </c>
      <c r="V217" s="59">
        <f t="shared" si="159"/>
        <v>0</v>
      </c>
      <c r="W217" s="59">
        <f t="shared" si="160"/>
        <v>0</v>
      </c>
      <c r="X217" s="59">
        <f t="shared" si="161"/>
        <v>0</v>
      </c>
      <c r="Y217" s="59">
        <f t="shared" si="162"/>
        <v>0</v>
      </c>
      <c r="Z217" s="59">
        <f t="shared" si="163"/>
        <v>0</v>
      </c>
      <c r="AA217" s="59">
        <f t="shared" si="164"/>
        <v>0</v>
      </c>
      <c r="AB217" s="59">
        <f t="shared" si="165"/>
        <v>0</v>
      </c>
      <c r="AC217" s="59">
        <f t="shared" si="166"/>
        <v>0</v>
      </c>
      <c r="AD217" s="166">
        <f t="shared" si="208"/>
        <v>1</v>
      </c>
      <c r="AE217" s="169">
        <f t="shared" si="167"/>
        <v>1</v>
      </c>
      <c r="AF217" s="169">
        <f t="shared" si="168"/>
        <v>0</v>
      </c>
      <c r="AG217" s="169">
        <f t="shared" si="169"/>
        <v>0</v>
      </c>
      <c r="AH217" s="169">
        <f t="shared" si="170"/>
        <v>1</v>
      </c>
      <c r="AI217" s="169">
        <f t="shared" si="171"/>
        <v>0</v>
      </c>
      <c r="AJ217" s="169">
        <f t="shared" si="172"/>
        <v>0</v>
      </c>
      <c r="AK217" s="169">
        <f t="shared" si="173"/>
        <v>0</v>
      </c>
      <c r="AL217" s="169">
        <f t="shared" si="174"/>
        <v>1</v>
      </c>
      <c r="AM217" s="169">
        <f t="shared" si="175"/>
        <v>0</v>
      </c>
      <c r="AN217" s="169">
        <f t="shared" si="176"/>
        <v>0</v>
      </c>
      <c r="AO217" s="169">
        <f t="shared" si="177"/>
        <v>1</v>
      </c>
      <c r="AP217" s="169">
        <f t="shared" si="178"/>
        <v>0</v>
      </c>
      <c r="AQ217" s="169">
        <f t="shared" si="179"/>
        <v>0</v>
      </c>
      <c r="AR217" s="169">
        <f t="shared" si="180"/>
        <v>0</v>
      </c>
      <c r="AS217" s="169">
        <f t="shared" si="181"/>
        <v>0</v>
      </c>
      <c r="AT217" s="169">
        <f t="shared" si="182"/>
        <v>0</v>
      </c>
      <c r="AU217" s="169">
        <f t="shared" si="183"/>
        <v>0</v>
      </c>
      <c r="AV217" s="169">
        <f t="shared" si="184"/>
        <v>1</v>
      </c>
      <c r="AW217" s="169">
        <f t="shared" si="185"/>
        <v>0</v>
      </c>
      <c r="AX217" s="169">
        <f t="shared" si="186"/>
        <v>0</v>
      </c>
      <c r="AY217" s="169">
        <f t="shared" si="187"/>
        <v>0</v>
      </c>
      <c r="AZ217" s="169">
        <f t="shared" si="188"/>
        <v>0</v>
      </c>
      <c r="BA217" s="169">
        <f t="shared" si="189"/>
        <v>0</v>
      </c>
      <c r="BB217" s="169">
        <f t="shared" si="190"/>
        <v>1</v>
      </c>
      <c r="BC217" s="169">
        <f t="shared" si="191"/>
        <v>0</v>
      </c>
      <c r="BD217" s="169">
        <f t="shared" si="192"/>
        <v>1</v>
      </c>
      <c r="BE217" s="169">
        <f t="shared" si="193"/>
        <v>0</v>
      </c>
      <c r="BF217" s="169">
        <f t="shared" si="194"/>
        <v>0</v>
      </c>
      <c r="BG217" s="169">
        <f t="shared" si="195"/>
        <v>0</v>
      </c>
      <c r="BH217" s="169">
        <f t="shared" si="196"/>
        <v>0</v>
      </c>
      <c r="BI217" s="169">
        <f t="shared" si="197"/>
        <v>0</v>
      </c>
      <c r="BJ217" s="169">
        <f t="shared" si="198"/>
        <v>0</v>
      </c>
      <c r="BK217" s="167">
        <f t="shared" si="199"/>
        <v>0</v>
      </c>
      <c r="BL217" s="169">
        <f t="shared" si="200"/>
        <v>0</v>
      </c>
      <c r="BM217" s="169">
        <f t="shared" si="201"/>
        <v>1</v>
      </c>
      <c r="BN217" s="169">
        <f t="shared" si="202"/>
        <v>0</v>
      </c>
      <c r="BO217" s="169">
        <f t="shared" si="203"/>
        <v>1</v>
      </c>
      <c r="BP217" s="36">
        <f t="shared" si="204"/>
        <v>1</v>
      </c>
      <c r="BQ217">
        <f t="shared" si="205"/>
        <v>0</v>
      </c>
      <c r="BR217" s="36">
        <f t="shared" si="206"/>
        <v>0</v>
      </c>
      <c r="BS217" t="e">
        <f t="shared" si="207"/>
        <v>#N/A</v>
      </c>
    </row>
    <row r="218" spans="1:71">
      <c r="A218" s="59">
        <v>250</v>
      </c>
      <c r="B218" s="59">
        <v>152212</v>
      </c>
      <c r="C218" s="160">
        <v>38057142.695115499</v>
      </c>
      <c r="D218" s="59">
        <v>9207143</v>
      </c>
      <c r="E218" s="59">
        <v>9207143</v>
      </c>
      <c r="F218" s="59">
        <v>28849999.695115499</v>
      </c>
      <c r="G218" s="59">
        <v>71.428571701049805</v>
      </c>
      <c r="H218" s="59">
        <v>-3833744169.4948101</v>
      </c>
      <c r="I218" s="59">
        <v>0</v>
      </c>
      <c r="J218" s="59">
        <v>0</v>
      </c>
      <c r="K218" s="59">
        <v>0</v>
      </c>
      <c r="L218" s="59">
        <v>101</v>
      </c>
      <c r="M218" s="59">
        <v>0</v>
      </c>
      <c r="N218" s="59">
        <v>0</v>
      </c>
      <c r="O218" s="59">
        <v>101</v>
      </c>
      <c r="P218" s="59">
        <v>0</v>
      </c>
      <c r="Q218" s="59">
        <v>0</v>
      </c>
      <c r="R218" s="59">
        <v>2</v>
      </c>
      <c r="S218" s="59">
        <v>1</v>
      </c>
      <c r="T218" s="59">
        <f t="shared" si="157"/>
        <v>0</v>
      </c>
      <c r="U218" s="59">
        <f t="shared" si="158"/>
        <v>0</v>
      </c>
      <c r="V218" s="59">
        <f t="shared" si="159"/>
        <v>0</v>
      </c>
      <c r="W218" s="59">
        <f t="shared" si="160"/>
        <v>0</v>
      </c>
      <c r="X218" s="59">
        <f t="shared" si="161"/>
        <v>0</v>
      </c>
      <c r="Y218" s="59">
        <f t="shared" si="162"/>
        <v>0</v>
      </c>
      <c r="Z218" s="59">
        <f t="shared" si="163"/>
        <v>0</v>
      </c>
      <c r="AA218" s="59">
        <f t="shared" si="164"/>
        <v>0</v>
      </c>
      <c r="AB218" s="59">
        <f t="shared" si="165"/>
        <v>0</v>
      </c>
      <c r="AC218" s="59">
        <f t="shared" si="166"/>
        <v>0</v>
      </c>
      <c r="AD218" s="166">
        <f t="shared" si="208"/>
        <v>2</v>
      </c>
      <c r="AE218" s="169">
        <f t="shared" si="167"/>
        <v>0</v>
      </c>
      <c r="AF218" s="169">
        <f t="shared" si="168"/>
        <v>1</v>
      </c>
      <c r="AG218" s="169">
        <f t="shared" si="169"/>
        <v>0</v>
      </c>
      <c r="AH218" s="169">
        <f t="shared" si="170"/>
        <v>1</v>
      </c>
      <c r="AI218" s="169">
        <f t="shared" si="171"/>
        <v>0</v>
      </c>
      <c r="AJ218" s="169">
        <f t="shared" si="172"/>
        <v>0</v>
      </c>
      <c r="AK218" s="169">
        <f t="shared" si="173"/>
        <v>0</v>
      </c>
      <c r="AL218" s="169">
        <f t="shared" si="174"/>
        <v>1</v>
      </c>
      <c r="AM218" s="169">
        <f t="shared" si="175"/>
        <v>0</v>
      </c>
      <c r="AN218" s="169">
        <f t="shared" si="176"/>
        <v>0</v>
      </c>
      <c r="AO218" s="169">
        <f t="shared" si="177"/>
        <v>1</v>
      </c>
      <c r="AP218" s="169">
        <f t="shared" si="178"/>
        <v>0</v>
      </c>
      <c r="AQ218" s="169">
        <f t="shared" si="179"/>
        <v>0</v>
      </c>
      <c r="AR218" s="169">
        <f t="shared" si="180"/>
        <v>0</v>
      </c>
      <c r="AS218" s="169">
        <f t="shared" si="181"/>
        <v>0</v>
      </c>
      <c r="AT218" s="169">
        <f t="shared" si="182"/>
        <v>0</v>
      </c>
      <c r="AU218" s="169">
        <f t="shared" si="183"/>
        <v>0</v>
      </c>
      <c r="AV218" s="169">
        <f t="shared" si="184"/>
        <v>1</v>
      </c>
      <c r="AW218" s="169">
        <f t="shared" si="185"/>
        <v>0</v>
      </c>
      <c r="AX218" s="169">
        <f t="shared" si="186"/>
        <v>0</v>
      </c>
      <c r="AY218" s="169">
        <f t="shared" si="187"/>
        <v>0</v>
      </c>
      <c r="AZ218" s="169">
        <f t="shared" si="188"/>
        <v>0</v>
      </c>
      <c r="BA218" s="169">
        <f t="shared" si="189"/>
        <v>0</v>
      </c>
      <c r="BB218" s="169">
        <f t="shared" si="190"/>
        <v>1</v>
      </c>
      <c r="BC218" s="169">
        <f t="shared" si="191"/>
        <v>0</v>
      </c>
      <c r="BD218" s="169">
        <f t="shared" si="192"/>
        <v>1</v>
      </c>
      <c r="BE218" s="169">
        <f t="shared" si="193"/>
        <v>0</v>
      </c>
      <c r="BF218" s="169">
        <f t="shared" si="194"/>
        <v>0</v>
      </c>
      <c r="BG218" s="169">
        <f t="shared" si="195"/>
        <v>0</v>
      </c>
      <c r="BH218" s="169">
        <f t="shared" si="196"/>
        <v>0</v>
      </c>
      <c r="BI218" s="169">
        <f t="shared" si="197"/>
        <v>0</v>
      </c>
      <c r="BJ218" s="169">
        <f t="shared" si="198"/>
        <v>0</v>
      </c>
      <c r="BK218" s="167">
        <f t="shared" si="199"/>
        <v>0</v>
      </c>
      <c r="BL218" s="169">
        <f t="shared" si="200"/>
        <v>0</v>
      </c>
      <c r="BM218" s="169">
        <f t="shared" si="201"/>
        <v>1</v>
      </c>
      <c r="BN218" s="169">
        <f t="shared" si="202"/>
        <v>0</v>
      </c>
      <c r="BO218" s="169">
        <f t="shared" si="203"/>
        <v>1</v>
      </c>
      <c r="BP218" s="36">
        <f t="shared" si="204"/>
        <v>1</v>
      </c>
      <c r="BQ218">
        <f t="shared" si="205"/>
        <v>0</v>
      </c>
      <c r="BR218" s="36">
        <f t="shared" si="206"/>
        <v>0</v>
      </c>
      <c r="BS218" t="e">
        <f t="shared" si="207"/>
        <v>#N/A</v>
      </c>
    </row>
    <row r="219" spans="1:71">
      <c r="A219" s="59">
        <v>397</v>
      </c>
      <c r="B219" s="59">
        <v>231151</v>
      </c>
      <c r="C219" s="160">
        <v>38095238.608838201</v>
      </c>
      <c r="D219" s="59">
        <v>15833333.5</v>
      </c>
      <c r="E219" s="59">
        <v>15833333.5</v>
      </c>
      <c r="F219" s="59">
        <v>22261905.108838201</v>
      </c>
      <c r="G219" s="59">
        <v>809.52380371093795</v>
      </c>
      <c r="H219" s="59">
        <v>-6153859095.9082603</v>
      </c>
      <c r="I219" s="59">
        <v>444</v>
      </c>
      <c r="J219" s="59">
        <v>0</v>
      </c>
      <c r="K219" s="59">
        <v>0</v>
      </c>
      <c r="L219" s="59">
        <v>444</v>
      </c>
      <c r="M219" s="59">
        <v>0</v>
      </c>
      <c r="N219" s="59">
        <v>0</v>
      </c>
      <c r="O219" s="59">
        <v>444</v>
      </c>
      <c r="P219" s="59">
        <v>0</v>
      </c>
      <c r="Q219" s="59">
        <v>0</v>
      </c>
      <c r="R219" s="59">
        <v>1</v>
      </c>
      <c r="S219" s="59">
        <v>0</v>
      </c>
      <c r="T219" s="59">
        <f t="shared" si="157"/>
        <v>3</v>
      </c>
      <c r="U219" s="59">
        <f t="shared" si="158"/>
        <v>0</v>
      </c>
      <c r="V219" s="59">
        <f t="shared" si="159"/>
        <v>0</v>
      </c>
      <c r="W219" s="59">
        <f t="shared" si="160"/>
        <v>0</v>
      </c>
      <c r="X219" s="59">
        <f t="shared" si="161"/>
        <v>0</v>
      </c>
      <c r="Y219" s="59">
        <f t="shared" si="162"/>
        <v>0</v>
      </c>
      <c r="Z219" s="59">
        <f t="shared" si="163"/>
        <v>0</v>
      </c>
      <c r="AA219" s="59">
        <f t="shared" si="164"/>
        <v>0</v>
      </c>
      <c r="AB219" s="59">
        <f t="shared" si="165"/>
        <v>0</v>
      </c>
      <c r="AC219" s="59">
        <f t="shared" si="166"/>
        <v>0</v>
      </c>
      <c r="AD219" s="166">
        <f t="shared" si="208"/>
        <v>0</v>
      </c>
      <c r="AE219" s="169">
        <f t="shared" si="167"/>
        <v>0</v>
      </c>
      <c r="AF219" s="169">
        <f t="shared" si="168"/>
        <v>0</v>
      </c>
      <c r="AG219" s="169">
        <f t="shared" si="169"/>
        <v>0</v>
      </c>
      <c r="AH219" s="169">
        <f t="shared" si="170"/>
        <v>1</v>
      </c>
      <c r="AI219" s="169">
        <f t="shared" si="171"/>
        <v>0</v>
      </c>
      <c r="AJ219" s="169">
        <f t="shared" si="172"/>
        <v>0</v>
      </c>
      <c r="AK219" s="169">
        <f t="shared" si="173"/>
        <v>0</v>
      </c>
      <c r="AL219" s="169">
        <f t="shared" si="174"/>
        <v>1</v>
      </c>
      <c r="AM219" s="169">
        <f t="shared" si="175"/>
        <v>0</v>
      </c>
      <c r="AN219" s="169">
        <f t="shared" si="176"/>
        <v>0</v>
      </c>
      <c r="AO219" s="169">
        <f t="shared" si="177"/>
        <v>1</v>
      </c>
      <c r="AP219" s="169">
        <f t="shared" si="178"/>
        <v>0</v>
      </c>
      <c r="AQ219" s="169">
        <f t="shared" si="179"/>
        <v>0</v>
      </c>
      <c r="AR219" s="169">
        <f t="shared" si="180"/>
        <v>0</v>
      </c>
      <c r="AS219" s="169">
        <f t="shared" si="181"/>
        <v>0</v>
      </c>
      <c r="AT219" s="169">
        <f t="shared" si="182"/>
        <v>0</v>
      </c>
      <c r="AU219" s="169">
        <f t="shared" si="183"/>
        <v>0</v>
      </c>
      <c r="AV219" s="169">
        <f t="shared" si="184"/>
        <v>1</v>
      </c>
      <c r="AW219" s="169">
        <f t="shared" si="185"/>
        <v>1</v>
      </c>
      <c r="AX219" s="169">
        <f t="shared" si="186"/>
        <v>1</v>
      </c>
      <c r="AY219" s="169">
        <f t="shared" si="187"/>
        <v>0</v>
      </c>
      <c r="AZ219" s="169">
        <f t="shared" si="188"/>
        <v>0</v>
      </c>
      <c r="BA219" s="169">
        <f t="shared" si="189"/>
        <v>0</v>
      </c>
      <c r="BB219" s="169">
        <f t="shared" si="190"/>
        <v>1</v>
      </c>
      <c r="BC219" s="169">
        <f t="shared" si="191"/>
        <v>0</v>
      </c>
      <c r="BD219" s="169">
        <f t="shared" si="192"/>
        <v>1</v>
      </c>
      <c r="BE219" s="169">
        <f t="shared" si="193"/>
        <v>0</v>
      </c>
      <c r="BF219" s="169">
        <f t="shared" si="194"/>
        <v>0</v>
      </c>
      <c r="BG219" s="169">
        <f t="shared" si="195"/>
        <v>0</v>
      </c>
      <c r="BH219" s="169">
        <f t="shared" si="196"/>
        <v>0</v>
      </c>
      <c r="BI219" s="169">
        <f t="shared" si="197"/>
        <v>0</v>
      </c>
      <c r="BJ219" s="169">
        <f t="shared" si="198"/>
        <v>0</v>
      </c>
      <c r="BK219" s="167">
        <f t="shared" si="199"/>
        <v>1</v>
      </c>
      <c r="BL219" s="169">
        <f t="shared" si="200"/>
        <v>1</v>
      </c>
      <c r="BM219" s="169">
        <f t="shared" si="201"/>
        <v>0</v>
      </c>
      <c r="BN219" s="169">
        <f t="shared" si="202"/>
        <v>1</v>
      </c>
      <c r="BO219" s="169">
        <f t="shared" si="203"/>
        <v>0</v>
      </c>
      <c r="BP219" s="36">
        <f t="shared" si="204"/>
        <v>0</v>
      </c>
      <c r="BQ219">
        <f t="shared" si="205"/>
        <v>0</v>
      </c>
      <c r="BR219" s="36">
        <f t="shared" si="206"/>
        <v>1</v>
      </c>
      <c r="BS219" s="36" t="e">
        <f t="shared" si="207"/>
        <v>#N/A</v>
      </c>
    </row>
    <row r="220" spans="1:71">
      <c r="A220" s="59">
        <v>253</v>
      </c>
      <c r="B220" s="59">
        <v>152241</v>
      </c>
      <c r="C220" s="160">
        <v>38095239.2846279</v>
      </c>
      <c r="D220" s="59">
        <v>33357144</v>
      </c>
      <c r="E220" s="59">
        <v>33357144</v>
      </c>
      <c r="F220" s="59">
        <v>4738095.2846278697</v>
      </c>
      <c r="G220" s="59">
        <v>38.095237731933601</v>
      </c>
      <c r="H220" s="59">
        <v>-3863570359.5650902</v>
      </c>
      <c r="I220" s="59">
        <v>0</v>
      </c>
      <c r="J220" s="59">
        <v>0</v>
      </c>
      <c r="K220" s="59">
        <v>0</v>
      </c>
      <c r="L220" s="59">
        <v>0</v>
      </c>
      <c r="M220" s="59">
        <v>0</v>
      </c>
      <c r="N220" s="59">
        <v>0</v>
      </c>
      <c r="O220" s="59">
        <v>416</v>
      </c>
      <c r="P220" s="59">
        <v>0</v>
      </c>
      <c r="Q220" s="59">
        <v>0</v>
      </c>
      <c r="R220" s="59">
        <v>2</v>
      </c>
      <c r="S220" s="59">
        <v>0</v>
      </c>
      <c r="T220" s="59">
        <f t="shared" si="157"/>
        <v>1</v>
      </c>
      <c r="U220" s="59">
        <f t="shared" si="158"/>
        <v>0</v>
      </c>
      <c r="V220" s="59">
        <f t="shared" si="159"/>
        <v>0</v>
      </c>
      <c r="W220" s="59">
        <f t="shared" si="160"/>
        <v>0</v>
      </c>
      <c r="X220" s="59">
        <f t="shared" si="161"/>
        <v>0</v>
      </c>
      <c r="Y220" s="59">
        <f t="shared" si="162"/>
        <v>0</v>
      </c>
      <c r="Z220" s="59">
        <f t="shared" si="163"/>
        <v>0</v>
      </c>
      <c r="AA220" s="59">
        <f t="shared" si="164"/>
        <v>0</v>
      </c>
      <c r="AB220" s="59">
        <f t="shared" si="165"/>
        <v>0</v>
      </c>
      <c r="AC220" s="59">
        <f t="shared" si="166"/>
        <v>0</v>
      </c>
      <c r="AD220" s="166">
        <f t="shared" si="208"/>
        <v>0</v>
      </c>
      <c r="AE220" s="169">
        <f t="shared" si="167"/>
        <v>0</v>
      </c>
      <c r="AF220" s="169">
        <f t="shared" si="168"/>
        <v>0</v>
      </c>
      <c r="AG220" s="169">
        <f t="shared" si="169"/>
        <v>0</v>
      </c>
      <c r="AH220" s="169">
        <f t="shared" si="170"/>
        <v>1</v>
      </c>
      <c r="AI220" s="169">
        <f t="shared" si="171"/>
        <v>0</v>
      </c>
      <c r="AJ220" s="169">
        <f t="shared" si="172"/>
        <v>0</v>
      </c>
      <c r="AK220" s="169">
        <f t="shared" si="173"/>
        <v>0</v>
      </c>
      <c r="AL220" s="169">
        <f t="shared" si="174"/>
        <v>1</v>
      </c>
      <c r="AM220" s="169">
        <f t="shared" si="175"/>
        <v>0</v>
      </c>
      <c r="AN220" s="169">
        <f t="shared" si="176"/>
        <v>0</v>
      </c>
      <c r="AO220" s="169">
        <f t="shared" si="177"/>
        <v>1</v>
      </c>
      <c r="AP220" s="169">
        <f t="shared" si="178"/>
        <v>0</v>
      </c>
      <c r="AQ220" s="169">
        <f t="shared" si="179"/>
        <v>0</v>
      </c>
      <c r="AR220" s="169">
        <f t="shared" si="180"/>
        <v>0</v>
      </c>
      <c r="AS220" s="169">
        <f t="shared" si="181"/>
        <v>0</v>
      </c>
      <c r="AT220" s="169">
        <f t="shared" si="182"/>
        <v>0</v>
      </c>
      <c r="AU220" s="169">
        <f t="shared" si="183"/>
        <v>0</v>
      </c>
      <c r="AV220" s="169">
        <f t="shared" si="184"/>
        <v>1</v>
      </c>
      <c r="AW220" s="169">
        <f t="shared" si="185"/>
        <v>1</v>
      </c>
      <c r="AX220" s="169">
        <f t="shared" si="186"/>
        <v>0</v>
      </c>
      <c r="AY220" s="169">
        <f t="shared" si="187"/>
        <v>1</v>
      </c>
      <c r="AZ220" s="169">
        <f t="shared" si="188"/>
        <v>0</v>
      </c>
      <c r="BA220" s="169">
        <f t="shared" si="189"/>
        <v>0</v>
      </c>
      <c r="BB220" s="169">
        <f t="shared" si="190"/>
        <v>1</v>
      </c>
      <c r="BC220" s="169">
        <f t="shared" si="191"/>
        <v>0</v>
      </c>
      <c r="BD220" s="169">
        <f t="shared" si="192"/>
        <v>1</v>
      </c>
      <c r="BE220" s="169">
        <f t="shared" si="193"/>
        <v>0</v>
      </c>
      <c r="BF220" s="169">
        <f t="shared" si="194"/>
        <v>0</v>
      </c>
      <c r="BG220" s="169">
        <f t="shared" si="195"/>
        <v>0</v>
      </c>
      <c r="BH220" s="169">
        <f t="shared" si="196"/>
        <v>0</v>
      </c>
      <c r="BI220" s="169">
        <f t="shared" si="197"/>
        <v>0</v>
      </c>
      <c r="BJ220" s="169">
        <f t="shared" si="198"/>
        <v>1</v>
      </c>
      <c r="BK220" s="167">
        <f t="shared" si="199"/>
        <v>0</v>
      </c>
      <c r="BL220" s="169">
        <f t="shared" si="200"/>
        <v>0</v>
      </c>
      <c r="BM220" s="169">
        <f t="shared" si="201"/>
        <v>1</v>
      </c>
      <c r="BN220" s="169">
        <f t="shared" si="202"/>
        <v>1</v>
      </c>
      <c r="BO220" s="169">
        <f t="shared" si="203"/>
        <v>0</v>
      </c>
      <c r="BP220" s="36">
        <f t="shared" si="204"/>
        <v>0</v>
      </c>
      <c r="BQ220">
        <f t="shared" si="205"/>
        <v>0</v>
      </c>
      <c r="BR220" s="36">
        <f t="shared" si="206"/>
        <v>1</v>
      </c>
      <c r="BS220" s="36" t="e">
        <f t="shared" si="207"/>
        <v>#N/A</v>
      </c>
    </row>
    <row r="221" spans="1:71">
      <c r="A221" s="59">
        <v>128</v>
      </c>
      <c r="B221" s="59">
        <v>111241</v>
      </c>
      <c r="C221" s="160">
        <v>38666666.044760004</v>
      </c>
      <c r="D221" s="59">
        <v>8559523.5</v>
      </c>
      <c r="E221" s="59">
        <v>8559523.5</v>
      </c>
      <c r="F221" s="59">
        <v>30107142.54476</v>
      </c>
      <c r="G221" s="59">
        <v>365.07937240600597</v>
      </c>
      <c r="H221" s="59">
        <v>-1934854458.1856599</v>
      </c>
      <c r="I221" s="59">
        <v>0</v>
      </c>
      <c r="J221" s="59">
        <v>0</v>
      </c>
      <c r="K221" s="59">
        <v>0</v>
      </c>
      <c r="L221" s="59">
        <v>101</v>
      </c>
      <c r="M221" s="59">
        <v>0</v>
      </c>
      <c r="N221" s="59">
        <v>0</v>
      </c>
      <c r="O221" s="59">
        <v>101</v>
      </c>
      <c r="P221" s="59">
        <v>0</v>
      </c>
      <c r="Q221" s="59">
        <v>0</v>
      </c>
      <c r="R221" s="59">
        <v>2</v>
      </c>
      <c r="S221" s="59">
        <v>0</v>
      </c>
      <c r="T221" s="59">
        <f t="shared" si="157"/>
        <v>0</v>
      </c>
      <c r="U221" s="59">
        <f t="shared" si="158"/>
        <v>0</v>
      </c>
      <c r="V221" s="59">
        <f t="shared" si="159"/>
        <v>0</v>
      </c>
      <c r="W221" s="59">
        <f t="shared" si="160"/>
        <v>0</v>
      </c>
      <c r="X221" s="59">
        <f t="shared" si="161"/>
        <v>0</v>
      </c>
      <c r="Y221" s="59">
        <f t="shared" si="162"/>
        <v>0</v>
      </c>
      <c r="Z221" s="59">
        <f t="shared" si="163"/>
        <v>0</v>
      </c>
      <c r="AA221" s="59">
        <f t="shared" si="164"/>
        <v>0</v>
      </c>
      <c r="AB221" s="59">
        <f t="shared" si="165"/>
        <v>0</v>
      </c>
      <c r="AC221" s="59">
        <f t="shared" si="166"/>
        <v>0</v>
      </c>
      <c r="AD221" s="166">
        <f t="shared" si="208"/>
        <v>2</v>
      </c>
      <c r="AE221" s="169">
        <f t="shared" si="167"/>
        <v>0</v>
      </c>
      <c r="AF221" s="169">
        <f t="shared" si="168"/>
        <v>1</v>
      </c>
      <c r="AG221" s="169">
        <f t="shared" si="169"/>
        <v>0</v>
      </c>
      <c r="AH221" s="169">
        <f t="shared" si="170"/>
        <v>1</v>
      </c>
      <c r="AI221" s="169">
        <f t="shared" si="171"/>
        <v>0</v>
      </c>
      <c r="AJ221" s="169">
        <f t="shared" si="172"/>
        <v>0</v>
      </c>
      <c r="AK221" s="169">
        <f t="shared" si="173"/>
        <v>0</v>
      </c>
      <c r="AL221" s="169">
        <f t="shared" si="174"/>
        <v>1</v>
      </c>
      <c r="AM221" s="169">
        <f t="shared" si="175"/>
        <v>0</v>
      </c>
      <c r="AN221" s="169">
        <f t="shared" si="176"/>
        <v>0</v>
      </c>
      <c r="AO221" s="169">
        <f t="shared" si="177"/>
        <v>1</v>
      </c>
      <c r="AP221" s="169">
        <f t="shared" si="178"/>
        <v>0</v>
      </c>
      <c r="AQ221" s="169">
        <f t="shared" si="179"/>
        <v>0</v>
      </c>
      <c r="AR221" s="169">
        <f t="shared" si="180"/>
        <v>0</v>
      </c>
      <c r="AS221" s="169">
        <f t="shared" si="181"/>
        <v>0</v>
      </c>
      <c r="AT221" s="169">
        <f t="shared" si="182"/>
        <v>0</v>
      </c>
      <c r="AU221" s="169">
        <f t="shared" si="183"/>
        <v>0</v>
      </c>
      <c r="AV221" s="169">
        <f t="shared" si="184"/>
        <v>1</v>
      </c>
      <c r="AW221" s="169">
        <f t="shared" si="185"/>
        <v>0</v>
      </c>
      <c r="AX221" s="169">
        <f t="shared" si="186"/>
        <v>0</v>
      </c>
      <c r="AY221" s="169">
        <f t="shared" si="187"/>
        <v>0</v>
      </c>
      <c r="AZ221" s="169">
        <f t="shared" si="188"/>
        <v>0</v>
      </c>
      <c r="BA221" s="169">
        <f t="shared" si="189"/>
        <v>0</v>
      </c>
      <c r="BB221" s="169">
        <f t="shared" si="190"/>
        <v>1</v>
      </c>
      <c r="BC221" s="169">
        <f t="shared" si="191"/>
        <v>0</v>
      </c>
      <c r="BD221" s="169">
        <f t="shared" si="192"/>
        <v>1</v>
      </c>
      <c r="BE221" s="169">
        <f t="shared" si="193"/>
        <v>0</v>
      </c>
      <c r="BF221" s="169">
        <f t="shared" si="194"/>
        <v>0</v>
      </c>
      <c r="BG221" s="169">
        <f t="shared" si="195"/>
        <v>0</v>
      </c>
      <c r="BH221" s="169">
        <f t="shared" si="196"/>
        <v>0</v>
      </c>
      <c r="BI221" s="169">
        <f t="shared" si="197"/>
        <v>0</v>
      </c>
      <c r="BJ221" s="169">
        <f t="shared" si="198"/>
        <v>0</v>
      </c>
      <c r="BK221" s="167">
        <f t="shared" si="199"/>
        <v>0</v>
      </c>
      <c r="BL221" s="169">
        <f t="shared" si="200"/>
        <v>0</v>
      </c>
      <c r="BM221" s="169">
        <f t="shared" si="201"/>
        <v>1</v>
      </c>
      <c r="BN221" s="169">
        <f t="shared" si="202"/>
        <v>1</v>
      </c>
      <c r="BO221" s="169">
        <f t="shared" si="203"/>
        <v>0</v>
      </c>
      <c r="BP221" s="36">
        <f t="shared" si="204"/>
        <v>1</v>
      </c>
      <c r="BQ221">
        <f t="shared" si="205"/>
        <v>0</v>
      </c>
      <c r="BR221" s="36">
        <f t="shared" si="206"/>
        <v>0</v>
      </c>
      <c r="BS221" t="e">
        <f t="shared" si="207"/>
        <v>#N/A</v>
      </c>
    </row>
    <row r="222" spans="1:71">
      <c r="A222" s="59">
        <v>87</v>
      </c>
      <c r="B222" s="59">
        <v>22172</v>
      </c>
      <c r="C222" s="160">
        <v>38666667.530933999</v>
      </c>
      <c r="D222" s="59">
        <v>12900000.5</v>
      </c>
      <c r="E222" s="59">
        <v>15900000.5</v>
      </c>
      <c r="F222" s="59">
        <v>22766667.030933999</v>
      </c>
      <c r="G222" s="59">
        <v>133.33334350585901</v>
      </c>
      <c r="H222" s="59">
        <v>-1443528903.02074</v>
      </c>
      <c r="I222" s="59">
        <v>0</v>
      </c>
      <c r="J222" s="59">
        <v>0</v>
      </c>
      <c r="K222" s="59">
        <v>0</v>
      </c>
      <c r="L222" s="59">
        <v>101</v>
      </c>
      <c r="M222" s="59">
        <v>0</v>
      </c>
      <c r="N222" s="59">
        <v>0</v>
      </c>
      <c r="O222" s="59">
        <v>101</v>
      </c>
      <c r="P222" s="59">
        <v>0</v>
      </c>
      <c r="Q222" s="59">
        <v>0</v>
      </c>
      <c r="R222" s="59">
        <v>2</v>
      </c>
      <c r="S222" s="59">
        <v>0</v>
      </c>
      <c r="T222" s="59">
        <f t="shared" si="157"/>
        <v>0</v>
      </c>
      <c r="U222" s="59">
        <f t="shared" si="158"/>
        <v>0</v>
      </c>
      <c r="V222" s="59">
        <f t="shared" si="159"/>
        <v>0</v>
      </c>
      <c r="W222" s="59">
        <f t="shared" si="160"/>
        <v>0</v>
      </c>
      <c r="X222" s="59">
        <f t="shared" si="161"/>
        <v>0</v>
      </c>
      <c r="Y222" s="59">
        <f t="shared" si="162"/>
        <v>0</v>
      </c>
      <c r="Z222" s="59">
        <f t="shared" si="163"/>
        <v>0</v>
      </c>
      <c r="AA222" s="59">
        <f t="shared" si="164"/>
        <v>0</v>
      </c>
      <c r="AB222" s="59">
        <f t="shared" si="165"/>
        <v>0</v>
      </c>
      <c r="AC222" s="59">
        <f t="shared" si="166"/>
        <v>0</v>
      </c>
      <c r="AD222" s="166">
        <f t="shared" si="208"/>
        <v>2</v>
      </c>
      <c r="AE222" s="169">
        <f t="shared" si="167"/>
        <v>0</v>
      </c>
      <c r="AF222" s="169">
        <f t="shared" si="168"/>
        <v>1</v>
      </c>
      <c r="AG222" s="169">
        <f t="shared" si="169"/>
        <v>0</v>
      </c>
      <c r="AH222" s="169">
        <f t="shared" si="170"/>
        <v>1</v>
      </c>
      <c r="AI222" s="169">
        <f t="shared" si="171"/>
        <v>0</v>
      </c>
      <c r="AJ222" s="169">
        <f t="shared" si="172"/>
        <v>0</v>
      </c>
      <c r="AK222" s="169">
        <f t="shared" si="173"/>
        <v>0</v>
      </c>
      <c r="AL222" s="169">
        <f t="shared" si="174"/>
        <v>1</v>
      </c>
      <c r="AM222" s="169">
        <f t="shared" si="175"/>
        <v>0</v>
      </c>
      <c r="AN222" s="169">
        <f t="shared" si="176"/>
        <v>0</v>
      </c>
      <c r="AO222" s="169">
        <f t="shared" si="177"/>
        <v>1</v>
      </c>
      <c r="AP222" s="169">
        <f t="shared" si="178"/>
        <v>0</v>
      </c>
      <c r="AQ222" s="169">
        <f t="shared" si="179"/>
        <v>0</v>
      </c>
      <c r="AR222" s="169">
        <f t="shared" si="180"/>
        <v>0</v>
      </c>
      <c r="AS222" s="169">
        <f t="shared" si="181"/>
        <v>0</v>
      </c>
      <c r="AT222" s="169">
        <f t="shared" si="182"/>
        <v>0</v>
      </c>
      <c r="AU222" s="169">
        <f t="shared" si="183"/>
        <v>0</v>
      </c>
      <c r="AV222" s="169">
        <f t="shared" si="184"/>
        <v>1</v>
      </c>
      <c r="AW222" s="169">
        <f t="shared" si="185"/>
        <v>0</v>
      </c>
      <c r="AX222" s="169">
        <f t="shared" si="186"/>
        <v>0</v>
      </c>
      <c r="AY222" s="169">
        <f t="shared" si="187"/>
        <v>0</v>
      </c>
      <c r="AZ222" s="169">
        <f t="shared" si="188"/>
        <v>0</v>
      </c>
      <c r="BA222" s="169">
        <f t="shared" si="189"/>
        <v>0</v>
      </c>
      <c r="BB222" s="169">
        <f t="shared" si="190"/>
        <v>1</v>
      </c>
      <c r="BC222" s="169">
        <f t="shared" si="191"/>
        <v>0</v>
      </c>
      <c r="BD222" s="169">
        <f t="shared" si="192"/>
        <v>1</v>
      </c>
      <c r="BE222" s="169">
        <f t="shared" si="193"/>
        <v>0</v>
      </c>
      <c r="BF222" s="169">
        <f t="shared" si="194"/>
        <v>0</v>
      </c>
      <c r="BG222" s="169">
        <f t="shared" si="195"/>
        <v>0</v>
      </c>
      <c r="BH222" s="169">
        <f t="shared" si="196"/>
        <v>0</v>
      </c>
      <c r="BI222" s="169">
        <f t="shared" si="197"/>
        <v>0</v>
      </c>
      <c r="BJ222" s="169">
        <f t="shared" si="198"/>
        <v>0</v>
      </c>
      <c r="BK222" s="167">
        <f t="shared" si="199"/>
        <v>0</v>
      </c>
      <c r="BL222" s="169">
        <f t="shared" si="200"/>
        <v>0</v>
      </c>
      <c r="BM222" s="169">
        <f t="shared" si="201"/>
        <v>1</v>
      </c>
      <c r="BN222" s="169">
        <f t="shared" si="202"/>
        <v>1</v>
      </c>
      <c r="BO222" s="169">
        <f t="shared" si="203"/>
        <v>0</v>
      </c>
      <c r="BP222" s="36">
        <f t="shared" si="204"/>
        <v>1</v>
      </c>
      <c r="BQ222">
        <f t="shared" si="205"/>
        <v>0</v>
      </c>
      <c r="BR222" s="36">
        <f t="shared" si="206"/>
        <v>0</v>
      </c>
      <c r="BS222" t="e">
        <f t="shared" si="207"/>
        <v>#N/A</v>
      </c>
    </row>
    <row r="223" spans="1:71">
      <c r="A223" s="59">
        <v>138</v>
      </c>
      <c r="B223" s="59">
        <v>112161</v>
      </c>
      <c r="C223" s="160">
        <v>39061225.511366397</v>
      </c>
      <c r="D223" s="59">
        <v>3357143</v>
      </c>
      <c r="E223" s="59">
        <v>3357143</v>
      </c>
      <c r="F223" s="59">
        <v>35704082.511366397</v>
      </c>
      <c r="G223" s="59">
        <v>122.448978424072</v>
      </c>
      <c r="H223" s="59">
        <v>-2016718742.69873</v>
      </c>
      <c r="I223" s="59">
        <v>0</v>
      </c>
      <c r="J223" s="59">
        <v>0</v>
      </c>
      <c r="K223" s="59">
        <v>0</v>
      </c>
      <c r="L223" s="59">
        <v>101</v>
      </c>
      <c r="M223" s="59">
        <v>0</v>
      </c>
      <c r="N223" s="59">
        <v>0</v>
      </c>
      <c r="O223" s="59">
        <v>101</v>
      </c>
      <c r="P223" s="59">
        <v>0</v>
      </c>
      <c r="Q223" s="59">
        <v>0</v>
      </c>
      <c r="R223" s="59">
        <v>2</v>
      </c>
      <c r="S223" s="59">
        <v>0</v>
      </c>
      <c r="T223" s="59">
        <f t="shared" si="157"/>
        <v>0</v>
      </c>
      <c r="U223" s="59">
        <f t="shared" si="158"/>
        <v>0</v>
      </c>
      <c r="V223" s="59">
        <f t="shared" si="159"/>
        <v>0</v>
      </c>
      <c r="W223" s="59">
        <f t="shared" si="160"/>
        <v>0</v>
      </c>
      <c r="X223" s="59">
        <f t="shared" si="161"/>
        <v>0</v>
      </c>
      <c r="Y223" s="59">
        <f t="shared" si="162"/>
        <v>0</v>
      </c>
      <c r="Z223" s="59">
        <f t="shared" si="163"/>
        <v>0</v>
      </c>
      <c r="AA223" s="59">
        <f t="shared" si="164"/>
        <v>0</v>
      </c>
      <c r="AB223" s="59">
        <f t="shared" si="165"/>
        <v>0</v>
      </c>
      <c r="AC223" s="59">
        <f t="shared" si="166"/>
        <v>0</v>
      </c>
      <c r="AD223" s="166">
        <f t="shared" si="208"/>
        <v>2</v>
      </c>
      <c r="AE223" s="169">
        <f t="shared" si="167"/>
        <v>0</v>
      </c>
      <c r="AF223" s="169">
        <f t="shared" si="168"/>
        <v>1</v>
      </c>
      <c r="AG223" s="169">
        <f t="shared" si="169"/>
        <v>0</v>
      </c>
      <c r="AH223" s="169">
        <f t="shared" si="170"/>
        <v>1</v>
      </c>
      <c r="AI223" s="169">
        <f t="shared" si="171"/>
        <v>0</v>
      </c>
      <c r="AJ223" s="169">
        <f t="shared" si="172"/>
        <v>0</v>
      </c>
      <c r="AK223" s="169">
        <f t="shared" si="173"/>
        <v>0</v>
      </c>
      <c r="AL223" s="169">
        <f t="shared" si="174"/>
        <v>1</v>
      </c>
      <c r="AM223" s="169">
        <f t="shared" si="175"/>
        <v>0</v>
      </c>
      <c r="AN223" s="169">
        <f t="shared" si="176"/>
        <v>0</v>
      </c>
      <c r="AO223" s="169">
        <f t="shared" si="177"/>
        <v>1</v>
      </c>
      <c r="AP223" s="169">
        <f t="shared" si="178"/>
        <v>0</v>
      </c>
      <c r="AQ223" s="169">
        <f t="shared" si="179"/>
        <v>0</v>
      </c>
      <c r="AR223" s="169">
        <f t="shared" si="180"/>
        <v>0</v>
      </c>
      <c r="AS223" s="169">
        <f t="shared" si="181"/>
        <v>0</v>
      </c>
      <c r="AT223" s="169">
        <f t="shared" si="182"/>
        <v>0</v>
      </c>
      <c r="AU223" s="169">
        <f t="shared" si="183"/>
        <v>0</v>
      </c>
      <c r="AV223" s="169">
        <f t="shared" si="184"/>
        <v>1</v>
      </c>
      <c r="AW223" s="169">
        <f t="shared" si="185"/>
        <v>0</v>
      </c>
      <c r="AX223" s="169">
        <f t="shared" si="186"/>
        <v>0</v>
      </c>
      <c r="AY223" s="169">
        <f t="shared" si="187"/>
        <v>0</v>
      </c>
      <c r="AZ223" s="169">
        <f t="shared" si="188"/>
        <v>0</v>
      </c>
      <c r="BA223" s="169">
        <f t="shared" si="189"/>
        <v>0</v>
      </c>
      <c r="BB223" s="169">
        <f t="shared" si="190"/>
        <v>1</v>
      </c>
      <c r="BC223" s="169">
        <f t="shared" si="191"/>
        <v>0</v>
      </c>
      <c r="BD223" s="169">
        <f t="shared" si="192"/>
        <v>1</v>
      </c>
      <c r="BE223" s="169">
        <f t="shared" si="193"/>
        <v>0</v>
      </c>
      <c r="BF223" s="169">
        <f t="shared" si="194"/>
        <v>0</v>
      </c>
      <c r="BG223" s="169">
        <f t="shared" si="195"/>
        <v>0</v>
      </c>
      <c r="BH223" s="169">
        <f t="shared" si="196"/>
        <v>0</v>
      </c>
      <c r="BI223" s="169">
        <f t="shared" si="197"/>
        <v>0</v>
      </c>
      <c r="BJ223" s="169">
        <f t="shared" si="198"/>
        <v>0</v>
      </c>
      <c r="BK223" s="167">
        <f t="shared" si="199"/>
        <v>0</v>
      </c>
      <c r="BL223" s="169">
        <f t="shared" si="200"/>
        <v>0</v>
      </c>
      <c r="BM223" s="169">
        <f t="shared" si="201"/>
        <v>1</v>
      </c>
      <c r="BN223" s="169">
        <f t="shared" si="202"/>
        <v>1</v>
      </c>
      <c r="BO223" s="169">
        <f t="shared" si="203"/>
        <v>0</v>
      </c>
      <c r="BP223" s="36">
        <f t="shared" si="204"/>
        <v>1</v>
      </c>
      <c r="BQ223">
        <f t="shared" si="205"/>
        <v>0</v>
      </c>
      <c r="BR223" s="36">
        <f t="shared" si="206"/>
        <v>0</v>
      </c>
      <c r="BS223" t="e">
        <f t="shared" si="207"/>
        <v>#N/A</v>
      </c>
    </row>
    <row r="224" spans="1:71">
      <c r="A224" s="59">
        <v>132</v>
      </c>
      <c r="B224" s="59">
        <v>111332</v>
      </c>
      <c r="C224" s="160">
        <v>39085714.119307898</v>
      </c>
      <c r="D224" s="59">
        <v>7500000</v>
      </c>
      <c r="E224" s="59">
        <v>7500000</v>
      </c>
      <c r="F224" s="59">
        <v>31585714.119307902</v>
      </c>
      <c r="G224" s="59">
        <v>471.42855834960898</v>
      </c>
      <c r="H224" s="59">
        <v>-1966633028.8306501</v>
      </c>
      <c r="I224" s="59">
        <v>101</v>
      </c>
      <c r="J224" s="59">
        <v>0</v>
      </c>
      <c r="K224" s="59">
        <v>0</v>
      </c>
      <c r="L224" s="59">
        <v>101</v>
      </c>
      <c r="M224" s="59">
        <v>0</v>
      </c>
      <c r="N224" s="59">
        <v>0</v>
      </c>
      <c r="O224" s="59">
        <v>101</v>
      </c>
      <c r="P224" s="59">
        <v>0</v>
      </c>
      <c r="Q224" s="59">
        <v>0</v>
      </c>
      <c r="R224" s="59">
        <v>1</v>
      </c>
      <c r="S224" s="59">
        <v>0</v>
      </c>
      <c r="T224" s="59">
        <f t="shared" si="157"/>
        <v>0</v>
      </c>
      <c r="U224" s="59">
        <f t="shared" si="158"/>
        <v>0</v>
      </c>
      <c r="V224" s="59">
        <f t="shared" si="159"/>
        <v>0</v>
      </c>
      <c r="W224" s="59">
        <f t="shared" si="160"/>
        <v>0</v>
      </c>
      <c r="X224" s="59">
        <f t="shared" si="161"/>
        <v>0</v>
      </c>
      <c r="Y224" s="59">
        <f t="shared" si="162"/>
        <v>0</v>
      </c>
      <c r="Z224" s="59">
        <f t="shared" si="163"/>
        <v>0</v>
      </c>
      <c r="AA224" s="59">
        <f t="shared" si="164"/>
        <v>0</v>
      </c>
      <c r="AB224" s="59">
        <f t="shared" si="165"/>
        <v>0</v>
      </c>
      <c r="AC224" s="59">
        <f t="shared" si="166"/>
        <v>0</v>
      </c>
      <c r="AD224" s="166">
        <f t="shared" si="208"/>
        <v>3</v>
      </c>
      <c r="AE224" s="169">
        <f t="shared" si="167"/>
        <v>0</v>
      </c>
      <c r="AF224" s="169">
        <f t="shared" si="168"/>
        <v>1</v>
      </c>
      <c r="AG224" s="169">
        <f t="shared" si="169"/>
        <v>0</v>
      </c>
      <c r="AH224" s="169">
        <f t="shared" si="170"/>
        <v>1</v>
      </c>
      <c r="AI224" s="169">
        <f t="shared" si="171"/>
        <v>0</v>
      </c>
      <c r="AJ224" s="169">
        <f t="shared" si="172"/>
        <v>0</v>
      </c>
      <c r="AK224" s="169">
        <f t="shared" si="173"/>
        <v>0</v>
      </c>
      <c r="AL224" s="169">
        <f t="shared" si="174"/>
        <v>1</v>
      </c>
      <c r="AM224" s="169">
        <f t="shared" si="175"/>
        <v>0</v>
      </c>
      <c r="AN224" s="169">
        <f t="shared" si="176"/>
        <v>0</v>
      </c>
      <c r="AO224" s="169">
        <f t="shared" si="177"/>
        <v>1</v>
      </c>
      <c r="AP224" s="169">
        <f t="shared" si="178"/>
        <v>0</v>
      </c>
      <c r="AQ224" s="169">
        <f t="shared" si="179"/>
        <v>0</v>
      </c>
      <c r="AR224" s="169">
        <f t="shared" si="180"/>
        <v>0</v>
      </c>
      <c r="AS224" s="169">
        <f t="shared" si="181"/>
        <v>0</v>
      </c>
      <c r="AT224" s="169">
        <f t="shared" si="182"/>
        <v>0</v>
      </c>
      <c r="AU224" s="169">
        <f t="shared" si="183"/>
        <v>0</v>
      </c>
      <c r="AV224" s="169">
        <f t="shared" si="184"/>
        <v>1</v>
      </c>
      <c r="AW224" s="169">
        <f t="shared" si="185"/>
        <v>0</v>
      </c>
      <c r="AX224" s="169">
        <f t="shared" si="186"/>
        <v>0</v>
      </c>
      <c r="AY224" s="169">
        <f t="shared" si="187"/>
        <v>0</v>
      </c>
      <c r="AZ224" s="169">
        <f t="shared" si="188"/>
        <v>0</v>
      </c>
      <c r="BA224" s="169">
        <f t="shared" si="189"/>
        <v>0</v>
      </c>
      <c r="BB224" s="169">
        <f t="shared" si="190"/>
        <v>1</v>
      </c>
      <c r="BC224" s="169">
        <f t="shared" si="191"/>
        <v>0</v>
      </c>
      <c r="BD224" s="169">
        <f t="shared" si="192"/>
        <v>1</v>
      </c>
      <c r="BE224" s="169">
        <f t="shared" si="193"/>
        <v>0</v>
      </c>
      <c r="BF224" s="169">
        <f t="shared" si="194"/>
        <v>0</v>
      </c>
      <c r="BG224" s="169">
        <f t="shared" si="195"/>
        <v>0</v>
      </c>
      <c r="BH224" s="169">
        <f t="shared" si="196"/>
        <v>0</v>
      </c>
      <c r="BI224" s="169">
        <f t="shared" si="197"/>
        <v>0</v>
      </c>
      <c r="BJ224" s="169">
        <f t="shared" si="198"/>
        <v>0</v>
      </c>
      <c r="BK224" s="167">
        <f t="shared" si="199"/>
        <v>0</v>
      </c>
      <c r="BL224" s="169">
        <f t="shared" si="200"/>
        <v>1</v>
      </c>
      <c r="BM224" s="169">
        <f t="shared" si="201"/>
        <v>0</v>
      </c>
      <c r="BN224" s="169">
        <f t="shared" si="202"/>
        <v>1</v>
      </c>
      <c r="BO224" s="169">
        <f t="shared" si="203"/>
        <v>0</v>
      </c>
      <c r="BP224" s="36">
        <f t="shared" si="204"/>
        <v>1</v>
      </c>
      <c r="BQ224">
        <f t="shared" si="205"/>
        <v>0</v>
      </c>
      <c r="BR224" s="36">
        <f t="shared" si="206"/>
        <v>0</v>
      </c>
      <c r="BS224" t="e">
        <f t="shared" si="207"/>
        <v>#N/A</v>
      </c>
    </row>
    <row r="225" spans="1:71">
      <c r="A225" s="59">
        <v>274</v>
      </c>
      <c r="B225" s="59">
        <v>162122</v>
      </c>
      <c r="C225" s="160">
        <v>39612021.484375</v>
      </c>
      <c r="D225" s="59">
        <v>81905000</v>
      </c>
      <c r="E225" s="59">
        <v>86455000</v>
      </c>
      <c r="F225" s="59">
        <v>-46842978.515625</v>
      </c>
      <c r="G225" s="59">
        <v>79</v>
      </c>
      <c r="H225" s="59">
        <v>-4148394293.51091</v>
      </c>
      <c r="I225" s="59">
        <v>0</v>
      </c>
      <c r="J225" s="59">
        <v>0</v>
      </c>
      <c r="K225" s="59">
        <v>0</v>
      </c>
      <c r="L225" s="59">
        <v>0</v>
      </c>
      <c r="M225" s="59">
        <v>0</v>
      </c>
      <c r="N225" s="59">
        <v>0</v>
      </c>
      <c r="O225" s="59">
        <v>415</v>
      </c>
      <c r="P225" s="59">
        <v>0</v>
      </c>
      <c r="Q225" s="59">
        <v>0</v>
      </c>
      <c r="R225" s="59">
        <v>2</v>
      </c>
      <c r="S225" s="59">
        <v>0</v>
      </c>
      <c r="T225" s="59">
        <f t="shared" si="157"/>
        <v>1</v>
      </c>
      <c r="U225" s="59">
        <f t="shared" si="158"/>
        <v>0</v>
      </c>
      <c r="V225" s="59">
        <f t="shared" si="159"/>
        <v>0</v>
      </c>
      <c r="W225" s="59">
        <f t="shared" si="160"/>
        <v>0</v>
      </c>
      <c r="X225" s="59">
        <f t="shared" si="161"/>
        <v>0</v>
      </c>
      <c r="Y225" s="59">
        <f t="shared" si="162"/>
        <v>0</v>
      </c>
      <c r="Z225" s="59">
        <f t="shared" si="163"/>
        <v>0</v>
      </c>
      <c r="AA225" s="59">
        <f t="shared" si="164"/>
        <v>0</v>
      </c>
      <c r="AB225" s="59">
        <f t="shared" si="165"/>
        <v>0</v>
      </c>
      <c r="AC225" s="59">
        <f t="shared" si="166"/>
        <v>0</v>
      </c>
      <c r="AD225" s="166">
        <f t="shared" si="208"/>
        <v>0</v>
      </c>
      <c r="AE225" s="169">
        <f t="shared" si="167"/>
        <v>0</v>
      </c>
      <c r="AF225" s="169">
        <f t="shared" si="168"/>
        <v>0</v>
      </c>
      <c r="AG225" s="169">
        <f t="shared" si="169"/>
        <v>0</v>
      </c>
      <c r="AH225" s="169">
        <f t="shared" si="170"/>
        <v>1</v>
      </c>
      <c r="AI225" s="169">
        <f t="shared" si="171"/>
        <v>0</v>
      </c>
      <c r="AJ225" s="169">
        <f t="shared" si="172"/>
        <v>0</v>
      </c>
      <c r="AK225" s="169">
        <f t="shared" si="173"/>
        <v>0</v>
      </c>
      <c r="AL225" s="169">
        <f t="shared" si="174"/>
        <v>1</v>
      </c>
      <c r="AM225" s="169">
        <f t="shared" si="175"/>
        <v>0</v>
      </c>
      <c r="AN225" s="169">
        <f t="shared" si="176"/>
        <v>0</v>
      </c>
      <c r="AO225" s="169">
        <f t="shared" si="177"/>
        <v>1</v>
      </c>
      <c r="AP225" s="169">
        <f t="shared" si="178"/>
        <v>0</v>
      </c>
      <c r="AQ225" s="169">
        <f t="shared" si="179"/>
        <v>0</v>
      </c>
      <c r="AR225" s="169">
        <f t="shared" si="180"/>
        <v>0</v>
      </c>
      <c r="AS225" s="169">
        <f t="shared" si="181"/>
        <v>0</v>
      </c>
      <c r="AT225" s="169">
        <f t="shared" si="182"/>
        <v>0</v>
      </c>
      <c r="AU225" s="169">
        <f t="shared" si="183"/>
        <v>0</v>
      </c>
      <c r="AV225" s="169">
        <f t="shared" si="184"/>
        <v>1</v>
      </c>
      <c r="AW225" s="169">
        <f t="shared" si="185"/>
        <v>1</v>
      </c>
      <c r="AX225" s="169">
        <f t="shared" si="186"/>
        <v>0</v>
      </c>
      <c r="AY225" s="169">
        <f t="shared" si="187"/>
        <v>1</v>
      </c>
      <c r="AZ225" s="169">
        <f t="shared" si="188"/>
        <v>0</v>
      </c>
      <c r="BA225" s="169">
        <f t="shared" si="189"/>
        <v>0</v>
      </c>
      <c r="BB225" s="169">
        <f t="shared" si="190"/>
        <v>1</v>
      </c>
      <c r="BC225" s="169">
        <f t="shared" si="191"/>
        <v>0</v>
      </c>
      <c r="BD225" s="169">
        <f t="shared" si="192"/>
        <v>1</v>
      </c>
      <c r="BE225" s="169">
        <f t="shared" si="193"/>
        <v>0</v>
      </c>
      <c r="BF225" s="169">
        <f t="shared" si="194"/>
        <v>0</v>
      </c>
      <c r="BG225" s="169">
        <f t="shared" si="195"/>
        <v>0</v>
      </c>
      <c r="BH225" s="169">
        <f t="shared" si="196"/>
        <v>1</v>
      </c>
      <c r="BI225" s="169">
        <f t="shared" si="197"/>
        <v>0</v>
      </c>
      <c r="BJ225" s="169">
        <f t="shared" si="198"/>
        <v>0</v>
      </c>
      <c r="BK225" s="167">
        <f t="shared" si="199"/>
        <v>0</v>
      </c>
      <c r="BL225" s="169">
        <f t="shared" si="200"/>
        <v>0</v>
      </c>
      <c r="BM225" s="169">
        <f t="shared" si="201"/>
        <v>1</v>
      </c>
      <c r="BN225" s="169">
        <f t="shared" si="202"/>
        <v>1</v>
      </c>
      <c r="BO225" s="169">
        <f t="shared" si="203"/>
        <v>0</v>
      </c>
      <c r="BP225" s="36">
        <f t="shared" si="204"/>
        <v>0</v>
      </c>
      <c r="BQ225">
        <f t="shared" si="205"/>
        <v>0</v>
      </c>
      <c r="BR225" s="36">
        <f t="shared" si="206"/>
        <v>1</v>
      </c>
      <c r="BS225" s="36" t="e">
        <f t="shared" si="207"/>
        <v>#N/A</v>
      </c>
    </row>
    <row r="226" spans="1:71">
      <c r="A226" s="59">
        <v>170</v>
      </c>
      <c r="B226" s="59">
        <v>122161</v>
      </c>
      <c r="C226" s="160">
        <v>39714286.954224497</v>
      </c>
      <c r="D226" s="59">
        <v>8829762.5</v>
      </c>
      <c r="E226" s="59">
        <v>8829762.5</v>
      </c>
      <c r="F226" s="59">
        <v>30884524.454224501</v>
      </c>
      <c r="G226" s="59">
        <v>333.33335113525402</v>
      </c>
      <c r="H226" s="59">
        <v>-2565224062.7940998</v>
      </c>
      <c r="I226" s="59">
        <v>0</v>
      </c>
      <c r="J226" s="59">
        <v>0</v>
      </c>
      <c r="K226" s="59">
        <v>0</v>
      </c>
      <c r="L226" s="59">
        <v>416</v>
      </c>
      <c r="M226" s="59">
        <v>888</v>
      </c>
      <c r="N226" s="59">
        <v>0</v>
      </c>
      <c r="O226" s="59">
        <v>0</v>
      </c>
      <c r="P226" s="59">
        <v>0</v>
      </c>
      <c r="Q226" s="59">
        <v>0</v>
      </c>
      <c r="R226" s="59">
        <v>1</v>
      </c>
      <c r="S226" s="59">
        <v>1</v>
      </c>
      <c r="T226" s="59">
        <f t="shared" si="157"/>
        <v>1</v>
      </c>
      <c r="U226" s="59">
        <f t="shared" si="158"/>
        <v>0</v>
      </c>
      <c r="V226" s="59">
        <f t="shared" si="159"/>
        <v>0</v>
      </c>
      <c r="W226" s="59">
        <f t="shared" si="160"/>
        <v>0</v>
      </c>
      <c r="X226" s="59">
        <f t="shared" si="161"/>
        <v>1</v>
      </c>
      <c r="Y226" s="59">
        <f t="shared" si="162"/>
        <v>0</v>
      </c>
      <c r="Z226" s="59">
        <f t="shared" si="163"/>
        <v>0</v>
      </c>
      <c r="AA226" s="59">
        <f t="shared" si="164"/>
        <v>0</v>
      </c>
      <c r="AB226" s="59">
        <f t="shared" si="165"/>
        <v>0</v>
      </c>
      <c r="AC226" s="59">
        <f t="shared" si="166"/>
        <v>0</v>
      </c>
      <c r="AD226" s="166">
        <f t="shared" si="208"/>
        <v>0</v>
      </c>
      <c r="AE226" s="169">
        <f t="shared" si="167"/>
        <v>0</v>
      </c>
      <c r="AF226" s="169">
        <f t="shared" si="168"/>
        <v>0</v>
      </c>
      <c r="AG226" s="169">
        <f t="shared" si="169"/>
        <v>0</v>
      </c>
      <c r="AH226" s="169">
        <f t="shared" si="170"/>
        <v>1</v>
      </c>
      <c r="AI226" s="169">
        <f t="shared" si="171"/>
        <v>0</v>
      </c>
      <c r="AJ226" s="169">
        <f t="shared" si="172"/>
        <v>0</v>
      </c>
      <c r="AK226" s="169">
        <f t="shared" si="173"/>
        <v>0</v>
      </c>
      <c r="AL226" s="169">
        <f t="shared" si="174"/>
        <v>1</v>
      </c>
      <c r="AM226" s="169">
        <f t="shared" si="175"/>
        <v>0</v>
      </c>
      <c r="AN226" s="169">
        <f t="shared" si="176"/>
        <v>0</v>
      </c>
      <c r="AO226" s="169">
        <f t="shared" si="177"/>
        <v>1</v>
      </c>
      <c r="AP226" s="169">
        <f t="shared" si="178"/>
        <v>0</v>
      </c>
      <c r="AQ226" s="169">
        <f t="shared" si="179"/>
        <v>0</v>
      </c>
      <c r="AR226" s="169">
        <f t="shared" si="180"/>
        <v>0</v>
      </c>
      <c r="AS226" s="169">
        <f t="shared" si="181"/>
        <v>0</v>
      </c>
      <c r="AT226" s="169">
        <f t="shared" si="182"/>
        <v>0</v>
      </c>
      <c r="AU226" s="169">
        <f t="shared" si="183"/>
        <v>0</v>
      </c>
      <c r="AV226" s="169">
        <f t="shared" si="184"/>
        <v>1</v>
      </c>
      <c r="AW226" s="169">
        <f t="shared" si="185"/>
        <v>1</v>
      </c>
      <c r="AX226" s="169">
        <f t="shared" si="186"/>
        <v>0</v>
      </c>
      <c r="AY226" s="169">
        <f t="shared" si="187"/>
        <v>1</v>
      </c>
      <c r="AZ226" s="169">
        <f t="shared" si="188"/>
        <v>0</v>
      </c>
      <c r="BA226" s="169">
        <f t="shared" si="189"/>
        <v>1</v>
      </c>
      <c r="BB226" s="169">
        <f t="shared" si="190"/>
        <v>0</v>
      </c>
      <c r="BC226" s="169">
        <f t="shared" si="191"/>
        <v>0</v>
      </c>
      <c r="BD226" s="169">
        <f t="shared" si="192"/>
        <v>1</v>
      </c>
      <c r="BE226" s="169">
        <f t="shared" si="193"/>
        <v>0</v>
      </c>
      <c r="BF226" s="169">
        <f t="shared" si="194"/>
        <v>0</v>
      </c>
      <c r="BG226" s="169">
        <f t="shared" si="195"/>
        <v>0</v>
      </c>
      <c r="BH226" s="169">
        <f t="shared" si="196"/>
        <v>0</v>
      </c>
      <c r="BI226" s="169">
        <f t="shared" si="197"/>
        <v>0</v>
      </c>
      <c r="BJ226" s="169">
        <f t="shared" si="198"/>
        <v>1</v>
      </c>
      <c r="BK226" s="167">
        <f t="shared" si="199"/>
        <v>0</v>
      </c>
      <c r="BL226" s="169">
        <f t="shared" si="200"/>
        <v>1</v>
      </c>
      <c r="BM226" s="169">
        <f t="shared" si="201"/>
        <v>0</v>
      </c>
      <c r="BN226" s="169">
        <f t="shared" si="202"/>
        <v>0</v>
      </c>
      <c r="BO226" s="169">
        <f t="shared" si="203"/>
        <v>1</v>
      </c>
      <c r="BP226" s="36">
        <f t="shared" si="204"/>
        <v>0</v>
      </c>
      <c r="BQ226">
        <f t="shared" si="205"/>
        <v>0</v>
      </c>
      <c r="BR226" s="36">
        <f t="shared" si="206"/>
        <v>1</v>
      </c>
      <c r="BS226" s="36" t="e">
        <f t="shared" si="207"/>
        <v>#N/A</v>
      </c>
    </row>
    <row r="227" spans="1:71">
      <c r="A227" s="59">
        <v>198</v>
      </c>
      <c r="B227" s="59">
        <v>131261</v>
      </c>
      <c r="C227" s="160">
        <v>39771428.402102701</v>
      </c>
      <c r="D227" s="59">
        <v>5742857.5</v>
      </c>
      <c r="E227" s="59">
        <v>5742857.5</v>
      </c>
      <c r="F227" s="59">
        <v>34028570.902102701</v>
      </c>
      <c r="G227" s="59">
        <v>78.571426391601605</v>
      </c>
      <c r="H227" s="59">
        <v>-2900637872.71524</v>
      </c>
      <c r="I227" s="59">
        <v>0</v>
      </c>
      <c r="J227" s="59">
        <v>0</v>
      </c>
      <c r="K227" s="59">
        <v>0</v>
      </c>
      <c r="L227" s="59">
        <v>101</v>
      </c>
      <c r="M227" s="59">
        <v>0</v>
      </c>
      <c r="N227" s="59">
        <v>0</v>
      </c>
      <c r="O227" s="59">
        <v>0</v>
      </c>
      <c r="P227" s="59">
        <v>0</v>
      </c>
      <c r="Q227" s="59">
        <v>0</v>
      </c>
      <c r="R227" s="59">
        <v>1</v>
      </c>
      <c r="S227" s="59">
        <v>0</v>
      </c>
      <c r="T227" s="59">
        <f t="shared" si="157"/>
        <v>0</v>
      </c>
      <c r="U227" s="59">
        <f t="shared" si="158"/>
        <v>0</v>
      </c>
      <c r="V227" s="59">
        <f t="shared" si="159"/>
        <v>0</v>
      </c>
      <c r="W227" s="59">
        <f t="shared" si="160"/>
        <v>0</v>
      </c>
      <c r="X227" s="59">
        <f t="shared" si="161"/>
        <v>0</v>
      </c>
      <c r="Y227" s="59">
        <f t="shared" si="162"/>
        <v>0</v>
      </c>
      <c r="Z227" s="59">
        <f t="shared" si="163"/>
        <v>0</v>
      </c>
      <c r="AA227" s="59">
        <f t="shared" si="164"/>
        <v>0</v>
      </c>
      <c r="AB227" s="59">
        <f t="shared" si="165"/>
        <v>0</v>
      </c>
      <c r="AC227" s="59">
        <f t="shared" si="166"/>
        <v>0</v>
      </c>
      <c r="AD227" s="166">
        <f t="shared" si="208"/>
        <v>1</v>
      </c>
      <c r="AE227" s="169">
        <f t="shared" si="167"/>
        <v>1</v>
      </c>
      <c r="AF227" s="169">
        <f t="shared" si="168"/>
        <v>0</v>
      </c>
      <c r="AG227" s="169">
        <f t="shared" si="169"/>
        <v>0</v>
      </c>
      <c r="AH227" s="169">
        <f t="shared" si="170"/>
        <v>1</v>
      </c>
      <c r="AI227" s="169">
        <f t="shared" si="171"/>
        <v>0</v>
      </c>
      <c r="AJ227" s="169">
        <f t="shared" si="172"/>
        <v>0</v>
      </c>
      <c r="AK227" s="169">
        <f t="shared" si="173"/>
        <v>0</v>
      </c>
      <c r="AL227" s="169">
        <f t="shared" si="174"/>
        <v>1</v>
      </c>
      <c r="AM227" s="169">
        <f t="shared" si="175"/>
        <v>0</v>
      </c>
      <c r="AN227" s="169">
        <f t="shared" si="176"/>
        <v>0</v>
      </c>
      <c r="AO227" s="169">
        <f t="shared" si="177"/>
        <v>1</v>
      </c>
      <c r="AP227" s="169">
        <f t="shared" si="178"/>
        <v>0</v>
      </c>
      <c r="AQ227" s="169">
        <f t="shared" si="179"/>
        <v>0</v>
      </c>
      <c r="AR227" s="169">
        <f t="shared" si="180"/>
        <v>0</v>
      </c>
      <c r="AS227" s="169">
        <f t="shared" si="181"/>
        <v>0</v>
      </c>
      <c r="AT227" s="169">
        <f t="shared" si="182"/>
        <v>0</v>
      </c>
      <c r="AU227" s="169">
        <f t="shared" si="183"/>
        <v>0</v>
      </c>
      <c r="AV227" s="169">
        <f t="shared" si="184"/>
        <v>1</v>
      </c>
      <c r="AW227" s="169">
        <f t="shared" si="185"/>
        <v>0</v>
      </c>
      <c r="AX227" s="169">
        <f t="shared" si="186"/>
        <v>0</v>
      </c>
      <c r="AY227" s="169">
        <f t="shared" si="187"/>
        <v>0</v>
      </c>
      <c r="AZ227" s="169">
        <f t="shared" si="188"/>
        <v>0</v>
      </c>
      <c r="BA227" s="169">
        <f t="shared" si="189"/>
        <v>0</v>
      </c>
      <c r="BB227" s="169">
        <f t="shared" si="190"/>
        <v>1</v>
      </c>
      <c r="BC227" s="169">
        <f t="shared" si="191"/>
        <v>0</v>
      </c>
      <c r="BD227" s="169">
        <f t="shared" si="192"/>
        <v>1</v>
      </c>
      <c r="BE227" s="169">
        <f t="shared" si="193"/>
        <v>0</v>
      </c>
      <c r="BF227" s="169">
        <f t="shared" si="194"/>
        <v>0</v>
      </c>
      <c r="BG227" s="169">
        <f t="shared" si="195"/>
        <v>0</v>
      </c>
      <c r="BH227" s="169">
        <f t="shared" si="196"/>
        <v>0</v>
      </c>
      <c r="BI227" s="169">
        <f t="shared" si="197"/>
        <v>0</v>
      </c>
      <c r="BJ227" s="169">
        <f t="shared" si="198"/>
        <v>0</v>
      </c>
      <c r="BK227" s="167">
        <f t="shared" si="199"/>
        <v>0</v>
      </c>
      <c r="BL227" s="169">
        <f t="shared" si="200"/>
        <v>1</v>
      </c>
      <c r="BM227" s="169">
        <f t="shared" si="201"/>
        <v>0</v>
      </c>
      <c r="BN227" s="169">
        <f t="shared" si="202"/>
        <v>1</v>
      </c>
      <c r="BO227" s="169">
        <f t="shared" si="203"/>
        <v>0</v>
      </c>
      <c r="BP227" s="36">
        <f t="shared" si="204"/>
        <v>1</v>
      </c>
      <c r="BQ227">
        <f t="shared" si="205"/>
        <v>0</v>
      </c>
      <c r="BR227" s="36">
        <f t="shared" si="206"/>
        <v>0</v>
      </c>
      <c r="BS227" t="e">
        <f t="shared" si="207"/>
        <v>#N/A</v>
      </c>
    </row>
    <row r="228" spans="1:71">
      <c r="A228" s="59">
        <v>107</v>
      </c>
      <c r="B228" s="59">
        <v>24191</v>
      </c>
      <c r="C228" s="160">
        <v>39875000.891275696</v>
      </c>
      <c r="D228" s="59">
        <v>5887500</v>
      </c>
      <c r="E228" s="59">
        <v>5887500</v>
      </c>
      <c r="F228" s="59">
        <v>33987500.891275696</v>
      </c>
      <c r="G228" s="59">
        <v>512.5</v>
      </c>
      <c r="H228" s="59">
        <v>-1737415251.5868499</v>
      </c>
      <c r="I228" s="59">
        <v>0</v>
      </c>
      <c r="J228" s="59">
        <v>0</v>
      </c>
      <c r="K228" s="59">
        <v>0</v>
      </c>
      <c r="L228" s="59">
        <v>101</v>
      </c>
      <c r="M228" s="59">
        <v>0</v>
      </c>
      <c r="N228" s="59">
        <v>0</v>
      </c>
      <c r="O228" s="59">
        <v>101</v>
      </c>
      <c r="P228" s="59">
        <v>0</v>
      </c>
      <c r="Q228" s="59">
        <v>0</v>
      </c>
      <c r="R228" s="59">
        <v>2</v>
      </c>
      <c r="S228" s="59">
        <v>1</v>
      </c>
      <c r="T228" s="59">
        <f t="shared" si="157"/>
        <v>0</v>
      </c>
      <c r="U228" s="59">
        <f t="shared" si="158"/>
        <v>0</v>
      </c>
      <c r="V228" s="59">
        <f t="shared" si="159"/>
        <v>0</v>
      </c>
      <c r="W228" s="59">
        <f t="shared" si="160"/>
        <v>0</v>
      </c>
      <c r="X228" s="59">
        <f t="shared" si="161"/>
        <v>0</v>
      </c>
      <c r="Y228" s="59">
        <f t="shared" si="162"/>
        <v>0</v>
      </c>
      <c r="Z228" s="59">
        <f t="shared" si="163"/>
        <v>0</v>
      </c>
      <c r="AA228" s="59">
        <f t="shared" si="164"/>
        <v>0</v>
      </c>
      <c r="AB228" s="59">
        <f t="shared" si="165"/>
        <v>0</v>
      </c>
      <c r="AC228" s="59">
        <f t="shared" si="166"/>
        <v>0</v>
      </c>
      <c r="AD228" s="166">
        <f t="shared" si="208"/>
        <v>2</v>
      </c>
      <c r="AE228" s="169">
        <f t="shared" si="167"/>
        <v>0</v>
      </c>
      <c r="AF228" s="169">
        <f t="shared" si="168"/>
        <v>1</v>
      </c>
      <c r="AG228" s="169">
        <f t="shared" si="169"/>
        <v>0</v>
      </c>
      <c r="AH228" s="169">
        <f t="shared" si="170"/>
        <v>1</v>
      </c>
      <c r="AI228" s="169">
        <f t="shared" si="171"/>
        <v>0</v>
      </c>
      <c r="AJ228" s="169">
        <f t="shared" si="172"/>
        <v>0</v>
      </c>
      <c r="AK228" s="169">
        <f t="shared" si="173"/>
        <v>0</v>
      </c>
      <c r="AL228" s="169">
        <f t="shared" si="174"/>
        <v>1</v>
      </c>
      <c r="AM228" s="169">
        <f t="shared" si="175"/>
        <v>0</v>
      </c>
      <c r="AN228" s="169">
        <f t="shared" si="176"/>
        <v>0</v>
      </c>
      <c r="AO228" s="169">
        <f t="shared" si="177"/>
        <v>1</v>
      </c>
      <c r="AP228" s="169">
        <f t="shared" si="178"/>
        <v>0</v>
      </c>
      <c r="AQ228" s="169">
        <f t="shared" si="179"/>
        <v>0</v>
      </c>
      <c r="AR228" s="169">
        <f t="shared" si="180"/>
        <v>0</v>
      </c>
      <c r="AS228" s="169">
        <f t="shared" si="181"/>
        <v>0</v>
      </c>
      <c r="AT228" s="169">
        <f t="shared" si="182"/>
        <v>0</v>
      </c>
      <c r="AU228" s="169">
        <f t="shared" si="183"/>
        <v>0</v>
      </c>
      <c r="AV228" s="169">
        <f t="shared" si="184"/>
        <v>1</v>
      </c>
      <c r="AW228" s="169">
        <f t="shared" si="185"/>
        <v>0</v>
      </c>
      <c r="AX228" s="169">
        <f t="shared" si="186"/>
        <v>0</v>
      </c>
      <c r="AY228" s="169">
        <f t="shared" si="187"/>
        <v>0</v>
      </c>
      <c r="AZ228" s="169">
        <f t="shared" si="188"/>
        <v>0</v>
      </c>
      <c r="BA228" s="169">
        <f t="shared" si="189"/>
        <v>0</v>
      </c>
      <c r="BB228" s="169">
        <f t="shared" si="190"/>
        <v>1</v>
      </c>
      <c r="BC228" s="169">
        <f t="shared" si="191"/>
        <v>0</v>
      </c>
      <c r="BD228" s="169">
        <f t="shared" si="192"/>
        <v>1</v>
      </c>
      <c r="BE228" s="169">
        <f t="shared" si="193"/>
        <v>0</v>
      </c>
      <c r="BF228" s="169">
        <f t="shared" si="194"/>
        <v>0</v>
      </c>
      <c r="BG228" s="169">
        <f t="shared" si="195"/>
        <v>0</v>
      </c>
      <c r="BH228" s="169">
        <f t="shared" si="196"/>
        <v>0</v>
      </c>
      <c r="BI228" s="169">
        <f t="shared" si="197"/>
        <v>0</v>
      </c>
      <c r="BJ228" s="169">
        <f t="shared" si="198"/>
        <v>0</v>
      </c>
      <c r="BK228" s="167">
        <f t="shared" si="199"/>
        <v>0</v>
      </c>
      <c r="BL228" s="169">
        <f t="shared" si="200"/>
        <v>0</v>
      </c>
      <c r="BM228" s="169">
        <f t="shared" si="201"/>
        <v>1</v>
      </c>
      <c r="BN228" s="169">
        <f t="shared" si="202"/>
        <v>0</v>
      </c>
      <c r="BO228" s="169">
        <f t="shared" si="203"/>
        <v>1</v>
      </c>
      <c r="BP228" s="36">
        <f t="shared" si="204"/>
        <v>1</v>
      </c>
      <c r="BQ228">
        <f t="shared" si="205"/>
        <v>0</v>
      </c>
      <c r="BR228" s="36">
        <f t="shared" si="206"/>
        <v>0</v>
      </c>
      <c r="BS228" t="e">
        <f t="shared" si="207"/>
        <v>#N/A</v>
      </c>
    </row>
    <row r="229" spans="1:71">
      <c r="A229" s="59">
        <v>150</v>
      </c>
      <c r="B229" s="59">
        <v>121121</v>
      </c>
      <c r="C229" s="160">
        <v>40000001.248859301</v>
      </c>
      <c r="D229" s="59">
        <v>17333334</v>
      </c>
      <c r="E229" s="59">
        <v>17333334</v>
      </c>
      <c r="F229" s="59">
        <v>22666667.248859301</v>
      </c>
      <c r="G229" s="59">
        <v>204.76191711425801</v>
      </c>
      <c r="H229" s="59">
        <v>-2324694938.2117801</v>
      </c>
      <c r="I229" s="59">
        <v>0</v>
      </c>
      <c r="J229" s="59">
        <v>0</v>
      </c>
      <c r="K229" s="59">
        <v>0</v>
      </c>
      <c r="L229" s="59">
        <v>101</v>
      </c>
      <c r="M229" s="59">
        <v>0</v>
      </c>
      <c r="N229" s="59">
        <v>0</v>
      </c>
      <c r="O229" s="59">
        <v>0</v>
      </c>
      <c r="P229" s="59">
        <v>0</v>
      </c>
      <c r="Q229" s="59">
        <v>0</v>
      </c>
      <c r="R229" s="59">
        <v>2</v>
      </c>
      <c r="S229" s="59">
        <v>0</v>
      </c>
      <c r="T229" s="59">
        <f t="shared" si="157"/>
        <v>0</v>
      </c>
      <c r="U229" s="59">
        <f t="shared" si="158"/>
        <v>0</v>
      </c>
      <c r="V229" s="59">
        <f t="shared" si="159"/>
        <v>0</v>
      </c>
      <c r="W229" s="59">
        <f t="shared" si="160"/>
        <v>0</v>
      </c>
      <c r="X229" s="59">
        <f t="shared" si="161"/>
        <v>0</v>
      </c>
      <c r="Y229" s="59">
        <f t="shared" si="162"/>
        <v>0</v>
      </c>
      <c r="Z229" s="59">
        <f t="shared" si="163"/>
        <v>0</v>
      </c>
      <c r="AA229" s="59">
        <f t="shared" si="164"/>
        <v>0</v>
      </c>
      <c r="AB229" s="59">
        <f t="shared" si="165"/>
        <v>0</v>
      </c>
      <c r="AC229" s="59">
        <f t="shared" si="166"/>
        <v>0</v>
      </c>
      <c r="AD229" s="166">
        <f t="shared" si="208"/>
        <v>1</v>
      </c>
      <c r="AE229" s="169">
        <f t="shared" si="167"/>
        <v>1</v>
      </c>
      <c r="AF229" s="169">
        <f t="shared" si="168"/>
        <v>0</v>
      </c>
      <c r="AG229" s="169">
        <f t="shared" si="169"/>
        <v>0</v>
      </c>
      <c r="AH229" s="169">
        <f t="shared" si="170"/>
        <v>1</v>
      </c>
      <c r="AI229" s="169">
        <f t="shared" si="171"/>
        <v>0</v>
      </c>
      <c r="AJ229" s="169">
        <f t="shared" si="172"/>
        <v>0</v>
      </c>
      <c r="AK229" s="169">
        <f t="shared" si="173"/>
        <v>0</v>
      </c>
      <c r="AL229" s="169">
        <f t="shared" si="174"/>
        <v>1</v>
      </c>
      <c r="AM229" s="169">
        <f t="shared" si="175"/>
        <v>0</v>
      </c>
      <c r="AN229" s="169">
        <f t="shared" si="176"/>
        <v>0</v>
      </c>
      <c r="AO229" s="169">
        <f t="shared" si="177"/>
        <v>1</v>
      </c>
      <c r="AP229" s="169">
        <f t="shared" si="178"/>
        <v>0</v>
      </c>
      <c r="AQ229" s="169">
        <f t="shared" si="179"/>
        <v>0</v>
      </c>
      <c r="AR229" s="169">
        <f t="shared" si="180"/>
        <v>0</v>
      </c>
      <c r="AS229" s="169">
        <f t="shared" si="181"/>
        <v>0</v>
      </c>
      <c r="AT229" s="169">
        <f t="shared" si="182"/>
        <v>0</v>
      </c>
      <c r="AU229" s="169">
        <f t="shared" si="183"/>
        <v>0</v>
      </c>
      <c r="AV229" s="169">
        <f t="shared" si="184"/>
        <v>1</v>
      </c>
      <c r="AW229" s="169">
        <f t="shared" si="185"/>
        <v>0</v>
      </c>
      <c r="AX229" s="169">
        <f t="shared" si="186"/>
        <v>0</v>
      </c>
      <c r="AY229" s="169">
        <f t="shared" si="187"/>
        <v>0</v>
      </c>
      <c r="AZ229" s="169">
        <f t="shared" si="188"/>
        <v>0</v>
      </c>
      <c r="BA229" s="169">
        <f t="shared" si="189"/>
        <v>0</v>
      </c>
      <c r="BB229" s="169">
        <f t="shared" si="190"/>
        <v>1</v>
      </c>
      <c r="BC229" s="169">
        <f t="shared" si="191"/>
        <v>0</v>
      </c>
      <c r="BD229" s="169">
        <f t="shared" si="192"/>
        <v>1</v>
      </c>
      <c r="BE229" s="169">
        <f t="shared" si="193"/>
        <v>0</v>
      </c>
      <c r="BF229" s="169">
        <f t="shared" si="194"/>
        <v>0</v>
      </c>
      <c r="BG229" s="169">
        <f t="shared" si="195"/>
        <v>0</v>
      </c>
      <c r="BH229" s="169">
        <f t="shared" si="196"/>
        <v>0</v>
      </c>
      <c r="BI229" s="169">
        <f t="shared" si="197"/>
        <v>0</v>
      </c>
      <c r="BJ229" s="169">
        <f t="shared" si="198"/>
        <v>0</v>
      </c>
      <c r="BK229" s="167">
        <f t="shared" si="199"/>
        <v>0</v>
      </c>
      <c r="BL229" s="169">
        <f t="shared" si="200"/>
        <v>0</v>
      </c>
      <c r="BM229" s="169">
        <f t="shared" si="201"/>
        <v>1</v>
      </c>
      <c r="BN229" s="169">
        <f t="shared" si="202"/>
        <v>1</v>
      </c>
      <c r="BO229" s="169">
        <f t="shared" si="203"/>
        <v>0</v>
      </c>
      <c r="BP229" s="36">
        <f t="shared" si="204"/>
        <v>1</v>
      </c>
      <c r="BQ229">
        <f t="shared" si="205"/>
        <v>0</v>
      </c>
      <c r="BR229" s="36">
        <f t="shared" si="206"/>
        <v>0</v>
      </c>
      <c r="BS229" t="e">
        <f t="shared" si="207"/>
        <v>#N/A</v>
      </c>
    </row>
    <row r="230" spans="1:71">
      <c r="A230" s="59">
        <v>422</v>
      </c>
      <c r="B230" s="59">
        <v>241232</v>
      </c>
      <c r="C230" s="160">
        <v>40099999.402463503</v>
      </c>
      <c r="D230" s="59">
        <v>7300000</v>
      </c>
      <c r="E230" s="59">
        <v>9100000</v>
      </c>
      <c r="F230" s="59">
        <v>30999999.402463499</v>
      </c>
      <c r="G230" s="59">
        <v>280</v>
      </c>
      <c r="H230" s="59">
        <v>-6585932773.8848305</v>
      </c>
      <c r="I230" s="59">
        <v>0</v>
      </c>
      <c r="J230" s="59">
        <v>0</v>
      </c>
      <c r="K230" s="59">
        <v>0</v>
      </c>
      <c r="L230" s="59">
        <v>101</v>
      </c>
      <c r="M230" s="59">
        <v>0</v>
      </c>
      <c r="N230" s="59">
        <v>0</v>
      </c>
      <c r="O230" s="59">
        <v>101</v>
      </c>
      <c r="P230" s="59">
        <v>0</v>
      </c>
      <c r="Q230" s="59">
        <v>0</v>
      </c>
      <c r="R230" s="59">
        <v>2</v>
      </c>
      <c r="S230" s="59">
        <v>1</v>
      </c>
      <c r="T230" s="59">
        <f t="shared" si="157"/>
        <v>0</v>
      </c>
      <c r="U230" s="59">
        <f t="shared" si="158"/>
        <v>0</v>
      </c>
      <c r="V230" s="59">
        <f t="shared" si="159"/>
        <v>0</v>
      </c>
      <c r="W230" s="59">
        <f t="shared" si="160"/>
        <v>0</v>
      </c>
      <c r="X230" s="59">
        <f t="shared" si="161"/>
        <v>0</v>
      </c>
      <c r="Y230" s="59">
        <f t="shared" si="162"/>
        <v>0</v>
      </c>
      <c r="Z230" s="59">
        <f t="shared" si="163"/>
        <v>0</v>
      </c>
      <c r="AA230" s="59">
        <f t="shared" si="164"/>
        <v>0</v>
      </c>
      <c r="AB230" s="59">
        <f t="shared" si="165"/>
        <v>0</v>
      </c>
      <c r="AC230" s="59">
        <f t="shared" si="166"/>
        <v>0</v>
      </c>
      <c r="AD230" s="166">
        <f t="shared" si="208"/>
        <v>2</v>
      </c>
      <c r="AE230" s="169">
        <f t="shared" si="167"/>
        <v>0</v>
      </c>
      <c r="AF230" s="169">
        <f t="shared" si="168"/>
        <v>1</v>
      </c>
      <c r="AG230" s="169">
        <f t="shared" si="169"/>
        <v>0</v>
      </c>
      <c r="AH230" s="169">
        <f t="shared" si="170"/>
        <v>1</v>
      </c>
      <c r="AI230" s="169">
        <f t="shared" si="171"/>
        <v>0</v>
      </c>
      <c r="AJ230" s="169">
        <f t="shared" si="172"/>
        <v>0</v>
      </c>
      <c r="AK230" s="169">
        <f t="shared" si="173"/>
        <v>0</v>
      </c>
      <c r="AL230" s="169">
        <f t="shared" si="174"/>
        <v>1</v>
      </c>
      <c r="AM230" s="169">
        <f t="shared" si="175"/>
        <v>0</v>
      </c>
      <c r="AN230" s="169">
        <f t="shared" si="176"/>
        <v>0</v>
      </c>
      <c r="AO230" s="169">
        <f t="shared" si="177"/>
        <v>1</v>
      </c>
      <c r="AP230" s="169">
        <f t="shared" si="178"/>
        <v>0</v>
      </c>
      <c r="AQ230" s="169">
        <f t="shared" si="179"/>
        <v>0</v>
      </c>
      <c r="AR230" s="169">
        <f t="shared" si="180"/>
        <v>0</v>
      </c>
      <c r="AS230" s="169">
        <f t="shared" si="181"/>
        <v>0</v>
      </c>
      <c r="AT230" s="169">
        <f t="shared" si="182"/>
        <v>0</v>
      </c>
      <c r="AU230" s="169">
        <f t="shared" si="183"/>
        <v>0</v>
      </c>
      <c r="AV230" s="169">
        <f t="shared" si="184"/>
        <v>1</v>
      </c>
      <c r="AW230" s="169">
        <f t="shared" si="185"/>
        <v>0</v>
      </c>
      <c r="AX230" s="169">
        <f t="shared" si="186"/>
        <v>0</v>
      </c>
      <c r="AY230" s="169">
        <f t="shared" si="187"/>
        <v>0</v>
      </c>
      <c r="AZ230" s="169">
        <f t="shared" si="188"/>
        <v>0</v>
      </c>
      <c r="BA230" s="169">
        <f t="shared" si="189"/>
        <v>0</v>
      </c>
      <c r="BB230" s="169">
        <f t="shared" si="190"/>
        <v>1</v>
      </c>
      <c r="BC230" s="169">
        <f t="shared" si="191"/>
        <v>0</v>
      </c>
      <c r="BD230" s="169">
        <f t="shared" si="192"/>
        <v>1</v>
      </c>
      <c r="BE230" s="169">
        <f t="shared" si="193"/>
        <v>0</v>
      </c>
      <c r="BF230" s="169">
        <f t="shared" si="194"/>
        <v>0</v>
      </c>
      <c r="BG230" s="169">
        <f t="shared" si="195"/>
        <v>0</v>
      </c>
      <c r="BH230" s="169">
        <f t="shared" si="196"/>
        <v>0</v>
      </c>
      <c r="BI230" s="169">
        <f t="shared" si="197"/>
        <v>0</v>
      </c>
      <c r="BJ230" s="169">
        <f t="shared" si="198"/>
        <v>0</v>
      </c>
      <c r="BK230" s="167">
        <f t="shared" si="199"/>
        <v>0</v>
      </c>
      <c r="BL230" s="169">
        <f t="shared" si="200"/>
        <v>0</v>
      </c>
      <c r="BM230" s="169">
        <f t="shared" si="201"/>
        <v>1</v>
      </c>
      <c r="BN230" s="169">
        <f t="shared" si="202"/>
        <v>0</v>
      </c>
      <c r="BO230" s="169">
        <f t="shared" si="203"/>
        <v>1</v>
      </c>
      <c r="BP230" s="36">
        <f t="shared" si="204"/>
        <v>1</v>
      </c>
      <c r="BQ230">
        <f t="shared" si="205"/>
        <v>0</v>
      </c>
      <c r="BR230" s="36">
        <f t="shared" si="206"/>
        <v>0</v>
      </c>
      <c r="BS230" t="e">
        <f t="shared" si="207"/>
        <v>#N/A</v>
      </c>
    </row>
    <row r="231" spans="1:71">
      <c r="A231" s="59">
        <v>373</v>
      </c>
      <c r="B231" s="59">
        <v>221191</v>
      </c>
      <c r="C231" s="160">
        <v>40399999.397993103</v>
      </c>
      <c r="D231" s="59">
        <v>22830000</v>
      </c>
      <c r="E231" s="59">
        <v>22830000</v>
      </c>
      <c r="F231" s="59">
        <v>17569999.397993099</v>
      </c>
      <c r="G231" s="59">
        <v>320</v>
      </c>
      <c r="H231" s="59">
        <v>-5612863650.0871201</v>
      </c>
      <c r="I231" s="59">
        <v>0</v>
      </c>
      <c r="J231" s="59">
        <v>0</v>
      </c>
      <c r="K231" s="59">
        <v>0</v>
      </c>
      <c r="L231" s="59">
        <v>102</v>
      </c>
      <c r="M231" s="59">
        <v>0</v>
      </c>
      <c r="N231" s="59">
        <v>0</v>
      </c>
      <c r="O231" s="59">
        <v>0</v>
      </c>
      <c r="P231" s="59">
        <v>0</v>
      </c>
      <c r="Q231" s="59">
        <v>0</v>
      </c>
      <c r="R231" s="59">
        <v>1</v>
      </c>
      <c r="S231" s="59">
        <v>0</v>
      </c>
      <c r="T231" s="59">
        <f t="shared" si="157"/>
        <v>0</v>
      </c>
      <c r="U231" s="59">
        <f t="shared" si="158"/>
        <v>0</v>
      </c>
      <c r="V231" s="59">
        <f t="shared" si="159"/>
        <v>1</v>
      </c>
      <c r="W231" s="59">
        <f t="shared" si="160"/>
        <v>0</v>
      </c>
      <c r="X231" s="59">
        <f t="shared" si="161"/>
        <v>0</v>
      </c>
      <c r="Y231" s="59">
        <f t="shared" si="162"/>
        <v>0</v>
      </c>
      <c r="Z231" s="59">
        <f t="shared" si="163"/>
        <v>0</v>
      </c>
      <c r="AA231" s="59">
        <f t="shared" si="164"/>
        <v>0</v>
      </c>
      <c r="AB231" s="59">
        <f t="shared" si="165"/>
        <v>0</v>
      </c>
      <c r="AC231" s="59">
        <f t="shared" si="166"/>
        <v>0</v>
      </c>
      <c r="AD231" s="166">
        <f t="shared" si="208"/>
        <v>0</v>
      </c>
      <c r="AE231" s="169">
        <f t="shared" si="167"/>
        <v>0</v>
      </c>
      <c r="AF231" s="169">
        <f t="shared" si="168"/>
        <v>0</v>
      </c>
      <c r="AG231" s="169">
        <f t="shared" si="169"/>
        <v>0</v>
      </c>
      <c r="AH231" s="169">
        <f t="shared" si="170"/>
        <v>1</v>
      </c>
      <c r="AI231" s="169">
        <f t="shared" si="171"/>
        <v>0</v>
      </c>
      <c r="AJ231" s="169">
        <f t="shared" si="172"/>
        <v>0</v>
      </c>
      <c r="AK231" s="169">
        <f t="shared" si="173"/>
        <v>0</v>
      </c>
      <c r="AL231" s="169">
        <f t="shared" si="174"/>
        <v>1</v>
      </c>
      <c r="AM231" s="169">
        <f t="shared" si="175"/>
        <v>1</v>
      </c>
      <c r="AN231" s="169">
        <f t="shared" si="176"/>
        <v>0</v>
      </c>
      <c r="AO231" s="169">
        <f t="shared" si="177"/>
        <v>1</v>
      </c>
      <c r="AP231" s="169">
        <f t="shared" si="178"/>
        <v>0</v>
      </c>
      <c r="AQ231" s="169">
        <f t="shared" si="179"/>
        <v>1</v>
      </c>
      <c r="AR231" s="169">
        <f t="shared" si="180"/>
        <v>0</v>
      </c>
      <c r="AS231" s="169">
        <f t="shared" si="181"/>
        <v>0</v>
      </c>
      <c r="AT231" s="169">
        <f t="shared" si="182"/>
        <v>0</v>
      </c>
      <c r="AU231" s="169">
        <f t="shared" si="183"/>
        <v>0</v>
      </c>
      <c r="AV231" s="169">
        <f t="shared" si="184"/>
        <v>1</v>
      </c>
      <c r="AW231" s="169">
        <f t="shared" si="185"/>
        <v>0</v>
      </c>
      <c r="AX231" s="169">
        <f t="shared" si="186"/>
        <v>0</v>
      </c>
      <c r="AY231" s="169">
        <f t="shared" si="187"/>
        <v>0</v>
      </c>
      <c r="AZ231" s="169">
        <f t="shared" si="188"/>
        <v>0</v>
      </c>
      <c r="BA231" s="169">
        <f t="shared" si="189"/>
        <v>0</v>
      </c>
      <c r="BB231" s="169">
        <f t="shared" si="190"/>
        <v>1</v>
      </c>
      <c r="BC231" s="169">
        <f t="shared" si="191"/>
        <v>0</v>
      </c>
      <c r="BD231" s="169">
        <f t="shared" si="192"/>
        <v>1</v>
      </c>
      <c r="BE231" s="169">
        <f t="shared" si="193"/>
        <v>0</v>
      </c>
      <c r="BF231" s="169">
        <f t="shared" si="194"/>
        <v>0</v>
      </c>
      <c r="BG231" s="169">
        <f t="shared" si="195"/>
        <v>0</v>
      </c>
      <c r="BH231" s="169">
        <f t="shared" si="196"/>
        <v>0</v>
      </c>
      <c r="BI231" s="169">
        <f t="shared" si="197"/>
        <v>0</v>
      </c>
      <c r="BJ231" s="169">
        <f t="shared" si="198"/>
        <v>0</v>
      </c>
      <c r="BK231" s="167">
        <f t="shared" si="199"/>
        <v>0</v>
      </c>
      <c r="BL231" s="169">
        <f t="shared" si="200"/>
        <v>1</v>
      </c>
      <c r="BM231" s="169">
        <f t="shared" si="201"/>
        <v>0</v>
      </c>
      <c r="BN231" s="169">
        <f t="shared" si="202"/>
        <v>1</v>
      </c>
      <c r="BO231" s="169">
        <f t="shared" si="203"/>
        <v>0</v>
      </c>
      <c r="BP231" s="36">
        <f t="shared" si="204"/>
        <v>0</v>
      </c>
      <c r="BQ231">
        <f t="shared" si="205"/>
        <v>0</v>
      </c>
      <c r="BR231" s="36">
        <f t="shared" si="206"/>
        <v>0</v>
      </c>
      <c r="BS231" t="e">
        <f t="shared" si="207"/>
        <v>#N/A</v>
      </c>
    </row>
    <row r="232" spans="1:71">
      <c r="A232" s="59">
        <v>105</v>
      </c>
      <c r="B232" s="59">
        <v>24172</v>
      </c>
      <c r="C232" s="160">
        <v>40599999.3950129</v>
      </c>
      <c r="D232" s="59">
        <v>6120000</v>
      </c>
      <c r="E232" s="59">
        <v>6120000</v>
      </c>
      <c r="F232" s="59">
        <v>34479999.3950129</v>
      </c>
      <c r="G232" s="59">
        <v>0</v>
      </c>
      <c r="H232" s="59">
        <v>-1700172753.0831101</v>
      </c>
      <c r="I232" s="59">
        <v>0</v>
      </c>
      <c r="J232" s="59">
        <v>0</v>
      </c>
      <c r="K232" s="59">
        <v>0</v>
      </c>
      <c r="L232" s="59">
        <v>101</v>
      </c>
      <c r="M232" s="59">
        <v>0</v>
      </c>
      <c r="N232" s="59">
        <v>0</v>
      </c>
      <c r="O232" s="59">
        <v>101</v>
      </c>
      <c r="P232" s="59">
        <v>0</v>
      </c>
      <c r="Q232" s="59">
        <v>0</v>
      </c>
      <c r="R232" s="59">
        <v>1</v>
      </c>
      <c r="S232" s="59">
        <v>0</v>
      </c>
      <c r="T232" s="59">
        <f t="shared" si="157"/>
        <v>0</v>
      </c>
      <c r="U232" s="59">
        <f t="shared" si="158"/>
        <v>0</v>
      </c>
      <c r="V232" s="59">
        <f t="shared" si="159"/>
        <v>0</v>
      </c>
      <c r="W232" s="59">
        <f t="shared" si="160"/>
        <v>0</v>
      </c>
      <c r="X232" s="59">
        <f t="shared" si="161"/>
        <v>0</v>
      </c>
      <c r="Y232" s="59">
        <f t="shared" si="162"/>
        <v>0</v>
      </c>
      <c r="Z232" s="59">
        <f t="shared" si="163"/>
        <v>0</v>
      </c>
      <c r="AA232" s="59">
        <f t="shared" si="164"/>
        <v>0</v>
      </c>
      <c r="AB232" s="59">
        <f t="shared" si="165"/>
        <v>0</v>
      </c>
      <c r="AC232" s="59">
        <f t="shared" si="166"/>
        <v>0</v>
      </c>
      <c r="AD232" s="166">
        <f t="shared" si="208"/>
        <v>2</v>
      </c>
      <c r="AE232" s="169">
        <f t="shared" si="167"/>
        <v>0</v>
      </c>
      <c r="AF232" s="169">
        <f t="shared" si="168"/>
        <v>1</v>
      </c>
      <c r="AG232" s="169">
        <f t="shared" si="169"/>
        <v>0</v>
      </c>
      <c r="AH232" s="169">
        <f t="shared" si="170"/>
        <v>1</v>
      </c>
      <c r="AI232" s="169">
        <f t="shared" si="171"/>
        <v>0</v>
      </c>
      <c r="AJ232" s="169">
        <f t="shared" si="172"/>
        <v>0</v>
      </c>
      <c r="AK232" s="169">
        <f t="shared" si="173"/>
        <v>0</v>
      </c>
      <c r="AL232" s="169">
        <f t="shared" si="174"/>
        <v>1</v>
      </c>
      <c r="AM232" s="169">
        <f t="shared" si="175"/>
        <v>0</v>
      </c>
      <c r="AN232" s="169">
        <f t="shared" si="176"/>
        <v>0</v>
      </c>
      <c r="AO232" s="169">
        <f t="shared" si="177"/>
        <v>1</v>
      </c>
      <c r="AP232" s="169">
        <f t="shared" si="178"/>
        <v>0</v>
      </c>
      <c r="AQ232" s="169">
        <f t="shared" si="179"/>
        <v>0</v>
      </c>
      <c r="AR232" s="169">
        <f t="shared" si="180"/>
        <v>0</v>
      </c>
      <c r="AS232" s="169">
        <f t="shared" si="181"/>
        <v>0</v>
      </c>
      <c r="AT232" s="169">
        <f t="shared" si="182"/>
        <v>0</v>
      </c>
      <c r="AU232" s="169">
        <f t="shared" si="183"/>
        <v>0</v>
      </c>
      <c r="AV232" s="169">
        <f t="shared" si="184"/>
        <v>1</v>
      </c>
      <c r="AW232" s="169">
        <f t="shared" si="185"/>
        <v>0</v>
      </c>
      <c r="AX232" s="169">
        <f t="shared" si="186"/>
        <v>0</v>
      </c>
      <c r="AY232" s="169">
        <f t="shared" si="187"/>
        <v>0</v>
      </c>
      <c r="AZ232" s="169">
        <f t="shared" si="188"/>
        <v>0</v>
      </c>
      <c r="BA232" s="169">
        <f t="shared" si="189"/>
        <v>0</v>
      </c>
      <c r="BB232" s="169">
        <f t="shared" si="190"/>
        <v>1</v>
      </c>
      <c r="BC232" s="169">
        <f t="shared" si="191"/>
        <v>0</v>
      </c>
      <c r="BD232" s="169">
        <f t="shared" si="192"/>
        <v>1</v>
      </c>
      <c r="BE232" s="169">
        <f t="shared" si="193"/>
        <v>0</v>
      </c>
      <c r="BF232" s="169">
        <f t="shared" si="194"/>
        <v>0</v>
      </c>
      <c r="BG232" s="169">
        <f t="shared" si="195"/>
        <v>0</v>
      </c>
      <c r="BH232" s="169">
        <f t="shared" si="196"/>
        <v>0</v>
      </c>
      <c r="BI232" s="169">
        <f t="shared" si="197"/>
        <v>0</v>
      </c>
      <c r="BJ232" s="169">
        <f t="shared" si="198"/>
        <v>0</v>
      </c>
      <c r="BK232" s="167">
        <f t="shared" si="199"/>
        <v>0</v>
      </c>
      <c r="BL232" s="169">
        <f t="shared" si="200"/>
        <v>1</v>
      </c>
      <c r="BM232" s="169">
        <f t="shared" si="201"/>
        <v>0</v>
      </c>
      <c r="BN232" s="169">
        <f t="shared" si="202"/>
        <v>1</v>
      </c>
      <c r="BO232" s="169">
        <f t="shared" si="203"/>
        <v>0</v>
      </c>
      <c r="BP232" s="36">
        <f t="shared" si="204"/>
        <v>1</v>
      </c>
      <c r="BQ232">
        <f t="shared" si="205"/>
        <v>0</v>
      </c>
      <c r="BR232" s="36">
        <f t="shared" si="206"/>
        <v>0</v>
      </c>
      <c r="BS232" t="e">
        <f t="shared" si="207"/>
        <v>#N/A</v>
      </c>
    </row>
    <row r="233" spans="1:71">
      <c r="A233" s="59">
        <v>359</v>
      </c>
      <c r="B233" s="59">
        <v>212201</v>
      </c>
      <c r="C233" s="160">
        <v>40799999.392032601</v>
      </c>
      <c r="D233" s="59">
        <v>21540000</v>
      </c>
      <c r="E233" s="59">
        <v>21540000</v>
      </c>
      <c r="F233" s="59">
        <v>19259999.392032601</v>
      </c>
      <c r="G233" s="59">
        <v>3120</v>
      </c>
      <c r="H233" s="59">
        <v>-5324771072.2732496</v>
      </c>
      <c r="I233" s="59">
        <v>0</v>
      </c>
      <c r="J233" s="59">
        <v>0</v>
      </c>
      <c r="K233" s="59">
        <v>0</v>
      </c>
      <c r="L233" s="59">
        <v>406</v>
      </c>
      <c r="M233" s="59">
        <v>301</v>
      </c>
      <c r="N233" s="59">
        <v>410</v>
      </c>
      <c r="O233" s="59">
        <v>0</v>
      </c>
      <c r="P233" s="59">
        <v>0</v>
      </c>
      <c r="Q233" s="59">
        <v>0</v>
      </c>
      <c r="R233" s="59">
        <v>2</v>
      </c>
      <c r="S233" s="59">
        <v>1</v>
      </c>
      <c r="T233" s="59">
        <f t="shared" si="157"/>
        <v>1</v>
      </c>
      <c r="U233" s="59">
        <f t="shared" si="158"/>
        <v>0</v>
      </c>
      <c r="V233" s="59">
        <f t="shared" si="159"/>
        <v>0</v>
      </c>
      <c r="W233" s="59">
        <f t="shared" si="160"/>
        <v>1</v>
      </c>
      <c r="X233" s="59">
        <f t="shared" si="161"/>
        <v>0</v>
      </c>
      <c r="Y233" s="59">
        <f t="shared" si="162"/>
        <v>1</v>
      </c>
      <c r="Z233" s="59">
        <f t="shared" si="163"/>
        <v>0</v>
      </c>
      <c r="AA233" s="59">
        <f t="shared" si="164"/>
        <v>0</v>
      </c>
      <c r="AB233" s="59">
        <f t="shared" si="165"/>
        <v>0</v>
      </c>
      <c r="AC233" s="59">
        <f t="shared" si="166"/>
        <v>0</v>
      </c>
      <c r="AD233" s="166">
        <f t="shared" si="208"/>
        <v>0</v>
      </c>
      <c r="AE233" s="169">
        <f t="shared" si="167"/>
        <v>0</v>
      </c>
      <c r="AF233" s="169">
        <f t="shared" si="168"/>
        <v>0</v>
      </c>
      <c r="AG233" s="169">
        <f t="shared" si="169"/>
        <v>0</v>
      </c>
      <c r="AH233" s="169">
        <f t="shared" si="170"/>
        <v>1</v>
      </c>
      <c r="AI233" s="169">
        <f t="shared" si="171"/>
        <v>0</v>
      </c>
      <c r="AJ233" s="169">
        <f t="shared" si="172"/>
        <v>0</v>
      </c>
      <c r="AK233" s="169">
        <f t="shared" si="173"/>
        <v>0</v>
      </c>
      <c r="AL233" s="169">
        <f t="shared" si="174"/>
        <v>1</v>
      </c>
      <c r="AM233" s="169">
        <f t="shared" si="175"/>
        <v>0</v>
      </c>
      <c r="AN233" s="169">
        <f t="shared" si="176"/>
        <v>0</v>
      </c>
      <c r="AO233" s="169">
        <f t="shared" si="177"/>
        <v>1</v>
      </c>
      <c r="AP233" s="169">
        <f t="shared" si="178"/>
        <v>0</v>
      </c>
      <c r="AQ233" s="169">
        <f t="shared" si="179"/>
        <v>0</v>
      </c>
      <c r="AR233" s="169">
        <f t="shared" si="180"/>
        <v>0</v>
      </c>
      <c r="AS233" s="169">
        <f t="shared" si="181"/>
        <v>0</v>
      </c>
      <c r="AT233" s="169">
        <f t="shared" si="182"/>
        <v>0</v>
      </c>
      <c r="AU233" s="169">
        <f t="shared" si="183"/>
        <v>0</v>
      </c>
      <c r="AV233" s="169">
        <f t="shared" si="184"/>
        <v>1</v>
      </c>
      <c r="AW233" s="169">
        <f t="shared" si="185"/>
        <v>1</v>
      </c>
      <c r="AX233" s="169">
        <f t="shared" si="186"/>
        <v>0</v>
      </c>
      <c r="AY233" s="169">
        <f t="shared" si="187"/>
        <v>1</v>
      </c>
      <c r="AZ233" s="169">
        <f t="shared" si="188"/>
        <v>0</v>
      </c>
      <c r="BA233" s="169">
        <f t="shared" si="189"/>
        <v>0</v>
      </c>
      <c r="BB233" s="169">
        <f t="shared" si="190"/>
        <v>1</v>
      </c>
      <c r="BC233" s="169">
        <f t="shared" si="191"/>
        <v>1</v>
      </c>
      <c r="BD233" s="169">
        <f t="shared" si="192"/>
        <v>0</v>
      </c>
      <c r="BE233" s="169">
        <f t="shared" si="193"/>
        <v>1</v>
      </c>
      <c r="BF233" s="169">
        <f t="shared" si="194"/>
        <v>0</v>
      </c>
      <c r="BG233" s="169">
        <f t="shared" si="195"/>
        <v>0</v>
      </c>
      <c r="BH233" s="169">
        <f t="shared" si="196"/>
        <v>0</v>
      </c>
      <c r="BI233" s="169">
        <f t="shared" si="197"/>
        <v>0</v>
      </c>
      <c r="BJ233" s="169">
        <f t="shared" si="198"/>
        <v>0</v>
      </c>
      <c r="BK233" s="167">
        <f t="shared" si="199"/>
        <v>0</v>
      </c>
      <c r="BL233" s="169">
        <f t="shared" si="200"/>
        <v>0</v>
      </c>
      <c r="BM233" s="169">
        <f t="shared" si="201"/>
        <v>1</v>
      </c>
      <c r="BN233" s="169">
        <f t="shared" si="202"/>
        <v>0</v>
      </c>
      <c r="BO233" s="169">
        <f t="shared" si="203"/>
        <v>1</v>
      </c>
      <c r="BP233" s="36">
        <f t="shared" si="204"/>
        <v>0</v>
      </c>
      <c r="BQ233">
        <f t="shared" si="205"/>
        <v>0</v>
      </c>
      <c r="BR233" s="36">
        <f t="shared" si="206"/>
        <v>1</v>
      </c>
      <c r="BS233" s="36" t="e">
        <f t="shared" si="207"/>
        <v>#N/A</v>
      </c>
    </row>
    <row r="234" spans="1:71">
      <c r="A234" s="59">
        <v>331</v>
      </c>
      <c r="B234" s="59">
        <v>191181</v>
      </c>
      <c r="C234" s="160">
        <v>41142856.967692502</v>
      </c>
      <c r="D234" s="59">
        <v>11507143.5</v>
      </c>
      <c r="E234" s="59">
        <v>23578572.5</v>
      </c>
      <c r="F234" s="59">
        <v>17564284.467692502</v>
      </c>
      <c r="G234" s="59">
        <v>385.71427917480497</v>
      </c>
      <c r="H234" s="59">
        <v>-4646754822.4759102</v>
      </c>
      <c r="I234" s="59">
        <v>101</v>
      </c>
      <c r="J234" s="59">
        <v>0</v>
      </c>
      <c r="K234" s="59">
        <v>0</v>
      </c>
      <c r="L234" s="59">
        <v>404</v>
      </c>
      <c r="M234" s="59">
        <v>0</v>
      </c>
      <c r="N234" s="59">
        <v>0</v>
      </c>
      <c r="O234" s="59">
        <v>0</v>
      </c>
      <c r="P234" s="59">
        <v>0</v>
      </c>
      <c r="Q234" s="59">
        <v>0</v>
      </c>
      <c r="R234" s="59">
        <v>2</v>
      </c>
      <c r="S234" s="59">
        <v>0</v>
      </c>
      <c r="T234" s="59">
        <f t="shared" si="157"/>
        <v>1</v>
      </c>
      <c r="U234" s="59">
        <f t="shared" si="158"/>
        <v>0</v>
      </c>
      <c r="V234" s="59">
        <f t="shared" si="159"/>
        <v>0</v>
      </c>
      <c r="W234" s="59">
        <f t="shared" si="160"/>
        <v>0</v>
      </c>
      <c r="X234" s="59">
        <f t="shared" si="161"/>
        <v>0</v>
      </c>
      <c r="Y234" s="59">
        <f t="shared" si="162"/>
        <v>0</v>
      </c>
      <c r="Z234" s="59">
        <f t="shared" si="163"/>
        <v>0</v>
      </c>
      <c r="AA234" s="59">
        <f t="shared" si="164"/>
        <v>0</v>
      </c>
      <c r="AB234" s="59">
        <f t="shared" si="165"/>
        <v>0</v>
      </c>
      <c r="AC234" s="59">
        <f t="shared" si="166"/>
        <v>0</v>
      </c>
      <c r="AD234" s="166">
        <f t="shared" si="208"/>
        <v>1</v>
      </c>
      <c r="AE234" s="169">
        <f t="shared" si="167"/>
        <v>1</v>
      </c>
      <c r="AF234" s="169">
        <f t="shared" si="168"/>
        <v>0</v>
      </c>
      <c r="AG234" s="169">
        <f t="shared" si="169"/>
        <v>0</v>
      </c>
      <c r="AH234" s="169">
        <f t="shared" si="170"/>
        <v>1</v>
      </c>
      <c r="AI234" s="169">
        <f t="shared" si="171"/>
        <v>1</v>
      </c>
      <c r="AJ234" s="169">
        <f t="shared" si="172"/>
        <v>0</v>
      </c>
      <c r="AK234" s="169">
        <f t="shared" si="173"/>
        <v>0</v>
      </c>
      <c r="AL234" s="169">
        <f t="shared" si="174"/>
        <v>0</v>
      </c>
      <c r="AM234" s="169">
        <f t="shared" si="175"/>
        <v>0</v>
      </c>
      <c r="AN234" s="169">
        <f t="shared" si="176"/>
        <v>0</v>
      </c>
      <c r="AO234" s="169">
        <f t="shared" si="177"/>
        <v>1</v>
      </c>
      <c r="AP234" s="169">
        <f t="shared" si="178"/>
        <v>0</v>
      </c>
      <c r="AQ234" s="169">
        <f t="shared" si="179"/>
        <v>0</v>
      </c>
      <c r="AR234" s="169">
        <f t="shared" si="180"/>
        <v>0</v>
      </c>
      <c r="AS234" s="169">
        <f t="shared" si="181"/>
        <v>0</v>
      </c>
      <c r="AT234" s="169">
        <f t="shared" si="182"/>
        <v>0</v>
      </c>
      <c r="AU234" s="169">
        <f t="shared" si="183"/>
        <v>0</v>
      </c>
      <c r="AV234" s="169">
        <f t="shared" si="184"/>
        <v>1</v>
      </c>
      <c r="AW234" s="169">
        <f t="shared" si="185"/>
        <v>1</v>
      </c>
      <c r="AX234" s="169">
        <f t="shared" si="186"/>
        <v>0</v>
      </c>
      <c r="AY234" s="169">
        <f t="shared" si="187"/>
        <v>1</v>
      </c>
      <c r="AZ234" s="169">
        <f t="shared" si="188"/>
        <v>1</v>
      </c>
      <c r="BA234" s="169">
        <f t="shared" si="189"/>
        <v>0</v>
      </c>
      <c r="BB234" s="169">
        <f t="shared" si="190"/>
        <v>1</v>
      </c>
      <c r="BC234" s="169">
        <f t="shared" si="191"/>
        <v>0</v>
      </c>
      <c r="BD234" s="169">
        <f t="shared" si="192"/>
        <v>1</v>
      </c>
      <c r="BE234" s="169">
        <f t="shared" si="193"/>
        <v>0</v>
      </c>
      <c r="BF234" s="169">
        <f t="shared" si="194"/>
        <v>0</v>
      </c>
      <c r="BG234" s="169">
        <f t="shared" si="195"/>
        <v>0</v>
      </c>
      <c r="BH234" s="169">
        <f t="shared" si="196"/>
        <v>0</v>
      </c>
      <c r="BI234" s="169">
        <f t="shared" si="197"/>
        <v>0</v>
      </c>
      <c r="BJ234" s="169">
        <f t="shared" si="198"/>
        <v>0</v>
      </c>
      <c r="BK234" s="167">
        <f t="shared" si="199"/>
        <v>1</v>
      </c>
      <c r="BL234" s="169">
        <f t="shared" si="200"/>
        <v>0</v>
      </c>
      <c r="BM234" s="169">
        <f t="shared" si="201"/>
        <v>1</v>
      </c>
      <c r="BN234" s="169">
        <f t="shared" si="202"/>
        <v>1</v>
      </c>
      <c r="BO234" s="169">
        <f t="shared" si="203"/>
        <v>0</v>
      </c>
      <c r="BP234" s="36">
        <f t="shared" si="204"/>
        <v>1</v>
      </c>
      <c r="BQ234">
        <f t="shared" si="205"/>
        <v>0</v>
      </c>
      <c r="BR234" s="36">
        <f t="shared" si="206"/>
        <v>2</v>
      </c>
      <c r="BS234" s="36" t="e">
        <f t="shared" si="207"/>
        <v>#N/A</v>
      </c>
    </row>
    <row r="235" spans="1:71">
      <c r="A235" s="59">
        <v>227</v>
      </c>
      <c r="B235" s="59">
        <v>151111</v>
      </c>
      <c r="C235" s="160">
        <v>41142858.4273981</v>
      </c>
      <c r="D235" s="59">
        <v>22961905.5</v>
      </c>
      <c r="E235" s="59">
        <v>22961905.5</v>
      </c>
      <c r="F235" s="59">
        <v>18180952.9273981</v>
      </c>
      <c r="G235" s="59">
        <v>1180.95239257812</v>
      </c>
      <c r="H235" s="59">
        <v>-3718895885.9688802</v>
      </c>
      <c r="I235" s="59">
        <v>101</v>
      </c>
      <c r="J235" s="59">
        <v>0</v>
      </c>
      <c r="K235" s="59">
        <v>0</v>
      </c>
      <c r="L235" s="59">
        <v>101</v>
      </c>
      <c r="M235" s="59">
        <v>0</v>
      </c>
      <c r="N235" s="59">
        <v>0</v>
      </c>
      <c r="O235" s="59">
        <v>101</v>
      </c>
      <c r="P235" s="59">
        <v>0</v>
      </c>
      <c r="Q235" s="59">
        <v>0</v>
      </c>
      <c r="R235" s="59">
        <v>1</v>
      </c>
      <c r="S235" s="59">
        <v>0</v>
      </c>
      <c r="T235" s="59">
        <f t="shared" si="157"/>
        <v>0</v>
      </c>
      <c r="U235" s="59">
        <f t="shared" si="158"/>
        <v>0</v>
      </c>
      <c r="V235" s="59">
        <f t="shared" si="159"/>
        <v>0</v>
      </c>
      <c r="W235" s="59">
        <f t="shared" si="160"/>
        <v>0</v>
      </c>
      <c r="X235" s="59">
        <f t="shared" si="161"/>
        <v>0</v>
      </c>
      <c r="Y235" s="59">
        <f t="shared" si="162"/>
        <v>0</v>
      </c>
      <c r="Z235" s="59">
        <f t="shared" si="163"/>
        <v>0</v>
      </c>
      <c r="AA235" s="59">
        <f t="shared" si="164"/>
        <v>0</v>
      </c>
      <c r="AB235" s="59">
        <f t="shared" si="165"/>
        <v>0</v>
      </c>
      <c r="AC235" s="59">
        <f t="shared" si="166"/>
        <v>0</v>
      </c>
      <c r="AD235" s="166">
        <f t="shared" si="208"/>
        <v>3</v>
      </c>
      <c r="AE235" s="169">
        <f t="shared" si="167"/>
        <v>0</v>
      </c>
      <c r="AF235" s="169">
        <f t="shared" si="168"/>
        <v>1</v>
      </c>
      <c r="AG235" s="169">
        <f t="shared" si="169"/>
        <v>0</v>
      </c>
      <c r="AH235" s="169">
        <f t="shared" si="170"/>
        <v>1</v>
      </c>
      <c r="AI235" s="169">
        <f t="shared" si="171"/>
        <v>0</v>
      </c>
      <c r="AJ235" s="169">
        <f t="shared" si="172"/>
        <v>0</v>
      </c>
      <c r="AK235" s="169">
        <f t="shared" si="173"/>
        <v>0</v>
      </c>
      <c r="AL235" s="169">
        <f t="shared" si="174"/>
        <v>1</v>
      </c>
      <c r="AM235" s="169">
        <f t="shared" si="175"/>
        <v>0</v>
      </c>
      <c r="AN235" s="169">
        <f t="shared" si="176"/>
        <v>0</v>
      </c>
      <c r="AO235" s="169">
        <f t="shared" si="177"/>
        <v>1</v>
      </c>
      <c r="AP235" s="169">
        <f t="shared" si="178"/>
        <v>0</v>
      </c>
      <c r="AQ235" s="169">
        <f t="shared" si="179"/>
        <v>0</v>
      </c>
      <c r="AR235" s="169">
        <f t="shared" si="180"/>
        <v>0</v>
      </c>
      <c r="AS235" s="169">
        <f t="shared" si="181"/>
        <v>0</v>
      </c>
      <c r="AT235" s="169">
        <f t="shared" si="182"/>
        <v>0</v>
      </c>
      <c r="AU235" s="169">
        <f t="shared" si="183"/>
        <v>0</v>
      </c>
      <c r="AV235" s="169">
        <f t="shared" si="184"/>
        <v>1</v>
      </c>
      <c r="AW235" s="169">
        <f t="shared" si="185"/>
        <v>0</v>
      </c>
      <c r="AX235" s="169">
        <f t="shared" si="186"/>
        <v>0</v>
      </c>
      <c r="AY235" s="169">
        <f t="shared" si="187"/>
        <v>0</v>
      </c>
      <c r="AZ235" s="169">
        <f t="shared" si="188"/>
        <v>0</v>
      </c>
      <c r="BA235" s="169">
        <f t="shared" si="189"/>
        <v>0</v>
      </c>
      <c r="BB235" s="169">
        <f t="shared" si="190"/>
        <v>1</v>
      </c>
      <c r="BC235" s="169">
        <f t="shared" si="191"/>
        <v>0</v>
      </c>
      <c r="BD235" s="169">
        <f t="shared" si="192"/>
        <v>1</v>
      </c>
      <c r="BE235" s="169">
        <f t="shared" si="193"/>
        <v>0</v>
      </c>
      <c r="BF235" s="169">
        <f t="shared" si="194"/>
        <v>0</v>
      </c>
      <c r="BG235" s="169">
        <f t="shared" si="195"/>
        <v>0</v>
      </c>
      <c r="BH235" s="169">
        <f t="shared" si="196"/>
        <v>0</v>
      </c>
      <c r="BI235" s="169">
        <f t="shared" si="197"/>
        <v>0</v>
      </c>
      <c r="BJ235" s="169">
        <f t="shared" si="198"/>
        <v>0</v>
      </c>
      <c r="BK235" s="167">
        <f t="shared" si="199"/>
        <v>0</v>
      </c>
      <c r="BL235" s="169">
        <f t="shared" si="200"/>
        <v>1</v>
      </c>
      <c r="BM235" s="169">
        <f t="shared" si="201"/>
        <v>0</v>
      </c>
      <c r="BN235" s="169">
        <f t="shared" si="202"/>
        <v>1</v>
      </c>
      <c r="BO235" s="169">
        <f t="shared" si="203"/>
        <v>0</v>
      </c>
      <c r="BP235" s="36">
        <f t="shared" si="204"/>
        <v>1</v>
      </c>
      <c r="BQ235">
        <f t="shared" si="205"/>
        <v>0</v>
      </c>
      <c r="BR235" s="36">
        <f t="shared" si="206"/>
        <v>0</v>
      </c>
      <c r="BS235" t="e">
        <f t="shared" si="207"/>
        <v>#N/A</v>
      </c>
    </row>
    <row r="236" spans="1:71">
      <c r="A236" s="59">
        <v>113</v>
      </c>
      <c r="B236" s="59">
        <v>24291</v>
      </c>
      <c r="C236" s="160">
        <v>41208334.254411399</v>
      </c>
      <c r="D236" s="59">
        <v>6650000.25</v>
      </c>
      <c r="E236" s="59">
        <v>6650000.25</v>
      </c>
      <c r="F236" s="59">
        <v>34558334.004411399</v>
      </c>
      <c r="G236" s="59">
        <v>66.666671752929702</v>
      </c>
      <c r="H236" s="59">
        <v>-1804437277.6656101</v>
      </c>
      <c r="I236" s="59">
        <v>0</v>
      </c>
      <c r="J236" s="59">
        <v>0</v>
      </c>
      <c r="K236" s="59">
        <v>0</v>
      </c>
      <c r="L236" s="59">
        <v>101</v>
      </c>
      <c r="M236" s="59">
        <v>0</v>
      </c>
      <c r="N236" s="59">
        <v>0</v>
      </c>
      <c r="O236" s="59">
        <v>101</v>
      </c>
      <c r="P236" s="59">
        <v>0</v>
      </c>
      <c r="Q236" s="59">
        <v>0</v>
      </c>
      <c r="R236" s="59">
        <v>1</v>
      </c>
      <c r="S236" s="59">
        <v>0</v>
      </c>
      <c r="T236" s="59">
        <f t="shared" si="157"/>
        <v>0</v>
      </c>
      <c r="U236" s="59">
        <f t="shared" si="158"/>
        <v>0</v>
      </c>
      <c r="V236" s="59">
        <f t="shared" si="159"/>
        <v>0</v>
      </c>
      <c r="W236" s="59">
        <f t="shared" si="160"/>
        <v>0</v>
      </c>
      <c r="X236" s="59">
        <f t="shared" si="161"/>
        <v>0</v>
      </c>
      <c r="Y236" s="59">
        <f t="shared" si="162"/>
        <v>0</v>
      </c>
      <c r="Z236" s="59">
        <f t="shared" si="163"/>
        <v>0</v>
      </c>
      <c r="AA236" s="59">
        <f t="shared" si="164"/>
        <v>0</v>
      </c>
      <c r="AB236" s="59">
        <f t="shared" si="165"/>
        <v>0</v>
      </c>
      <c r="AC236" s="59">
        <f t="shared" si="166"/>
        <v>0</v>
      </c>
      <c r="AD236" s="166">
        <f t="shared" si="208"/>
        <v>2</v>
      </c>
      <c r="AE236" s="169">
        <f t="shared" si="167"/>
        <v>0</v>
      </c>
      <c r="AF236" s="169">
        <f t="shared" si="168"/>
        <v>1</v>
      </c>
      <c r="AG236" s="169">
        <f t="shared" si="169"/>
        <v>0</v>
      </c>
      <c r="AH236" s="169">
        <f t="shared" si="170"/>
        <v>1</v>
      </c>
      <c r="AI236" s="169">
        <f t="shared" si="171"/>
        <v>0</v>
      </c>
      <c r="AJ236" s="169">
        <f t="shared" si="172"/>
        <v>0</v>
      </c>
      <c r="AK236" s="169">
        <f t="shared" si="173"/>
        <v>0</v>
      </c>
      <c r="AL236" s="169">
        <f t="shared" si="174"/>
        <v>1</v>
      </c>
      <c r="AM236" s="169">
        <f t="shared" si="175"/>
        <v>0</v>
      </c>
      <c r="AN236" s="169">
        <f t="shared" si="176"/>
        <v>0</v>
      </c>
      <c r="AO236" s="169">
        <f t="shared" si="177"/>
        <v>1</v>
      </c>
      <c r="AP236" s="169">
        <f t="shared" si="178"/>
        <v>0</v>
      </c>
      <c r="AQ236" s="169">
        <f t="shared" si="179"/>
        <v>0</v>
      </c>
      <c r="AR236" s="169">
        <f t="shared" si="180"/>
        <v>0</v>
      </c>
      <c r="AS236" s="169">
        <f t="shared" si="181"/>
        <v>0</v>
      </c>
      <c r="AT236" s="169">
        <f t="shared" si="182"/>
        <v>0</v>
      </c>
      <c r="AU236" s="169">
        <f t="shared" si="183"/>
        <v>0</v>
      </c>
      <c r="AV236" s="169">
        <f t="shared" si="184"/>
        <v>1</v>
      </c>
      <c r="AW236" s="169">
        <f t="shared" si="185"/>
        <v>0</v>
      </c>
      <c r="AX236" s="169">
        <f t="shared" si="186"/>
        <v>0</v>
      </c>
      <c r="AY236" s="169">
        <f t="shared" si="187"/>
        <v>0</v>
      </c>
      <c r="AZ236" s="169">
        <f t="shared" si="188"/>
        <v>0</v>
      </c>
      <c r="BA236" s="169">
        <f t="shared" si="189"/>
        <v>0</v>
      </c>
      <c r="BB236" s="169">
        <f t="shared" si="190"/>
        <v>1</v>
      </c>
      <c r="BC236" s="169">
        <f t="shared" si="191"/>
        <v>0</v>
      </c>
      <c r="BD236" s="169">
        <f t="shared" si="192"/>
        <v>1</v>
      </c>
      <c r="BE236" s="169">
        <f t="shared" si="193"/>
        <v>0</v>
      </c>
      <c r="BF236" s="169">
        <f t="shared" si="194"/>
        <v>0</v>
      </c>
      <c r="BG236" s="169">
        <f t="shared" si="195"/>
        <v>0</v>
      </c>
      <c r="BH236" s="169">
        <f t="shared" si="196"/>
        <v>0</v>
      </c>
      <c r="BI236" s="169">
        <f t="shared" si="197"/>
        <v>0</v>
      </c>
      <c r="BJ236" s="169">
        <f t="shared" si="198"/>
        <v>0</v>
      </c>
      <c r="BK236" s="167">
        <f t="shared" si="199"/>
        <v>0</v>
      </c>
      <c r="BL236" s="169">
        <f t="shared" si="200"/>
        <v>1</v>
      </c>
      <c r="BM236" s="169">
        <f t="shared" si="201"/>
        <v>0</v>
      </c>
      <c r="BN236" s="169">
        <f t="shared" si="202"/>
        <v>1</v>
      </c>
      <c r="BO236" s="169">
        <f t="shared" si="203"/>
        <v>0</v>
      </c>
      <c r="BP236" s="36">
        <f t="shared" si="204"/>
        <v>1</v>
      </c>
      <c r="BQ236">
        <f t="shared" si="205"/>
        <v>0</v>
      </c>
      <c r="BR236" s="36">
        <f t="shared" si="206"/>
        <v>0</v>
      </c>
      <c r="BS236" t="e">
        <f t="shared" si="207"/>
        <v>#N/A</v>
      </c>
    </row>
    <row r="237" spans="1:71">
      <c r="A237" s="59">
        <v>143</v>
      </c>
      <c r="B237" s="59">
        <v>112211</v>
      </c>
      <c r="C237" s="160">
        <v>41547461.1163605</v>
      </c>
      <c r="D237" s="59">
        <v>11196429</v>
      </c>
      <c r="E237" s="59">
        <v>11196429</v>
      </c>
      <c r="F237" s="59">
        <v>30351032.1163605</v>
      </c>
      <c r="G237" s="59">
        <v>2314.2857666015602</v>
      </c>
      <c r="H237" s="59">
        <v>-2161500367.6558099</v>
      </c>
      <c r="I237" s="59">
        <v>101</v>
      </c>
      <c r="J237" s="59">
        <v>0</v>
      </c>
      <c r="K237" s="59">
        <v>0</v>
      </c>
      <c r="L237" s="59">
        <v>101</v>
      </c>
      <c r="M237" s="59">
        <v>0</v>
      </c>
      <c r="N237" s="59">
        <v>0</v>
      </c>
      <c r="O237" s="59">
        <v>101</v>
      </c>
      <c r="P237" s="59">
        <v>0</v>
      </c>
      <c r="Q237" s="59">
        <v>0</v>
      </c>
      <c r="R237" s="59">
        <v>2</v>
      </c>
      <c r="S237" s="59">
        <v>1</v>
      </c>
      <c r="T237" s="59">
        <f t="shared" si="157"/>
        <v>0</v>
      </c>
      <c r="U237" s="59">
        <f t="shared" si="158"/>
        <v>0</v>
      </c>
      <c r="V237" s="59">
        <f t="shared" si="159"/>
        <v>0</v>
      </c>
      <c r="W237" s="59">
        <f t="shared" si="160"/>
        <v>0</v>
      </c>
      <c r="X237" s="59">
        <f t="shared" si="161"/>
        <v>0</v>
      </c>
      <c r="Y237" s="59">
        <f t="shared" si="162"/>
        <v>0</v>
      </c>
      <c r="Z237" s="59">
        <f t="shared" si="163"/>
        <v>0</v>
      </c>
      <c r="AA237" s="59">
        <f t="shared" si="164"/>
        <v>0</v>
      </c>
      <c r="AB237" s="59">
        <f t="shared" si="165"/>
        <v>0</v>
      </c>
      <c r="AC237" s="59">
        <f t="shared" si="166"/>
        <v>0</v>
      </c>
      <c r="AD237" s="166">
        <f t="shared" si="208"/>
        <v>3</v>
      </c>
      <c r="AE237" s="169">
        <f t="shared" si="167"/>
        <v>0</v>
      </c>
      <c r="AF237" s="169">
        <f t="shared" si="168"/>
        <v>1</v>
      </c>
      <c r="AG237" s="169">
        <f t="shared" si="169"/>
        <v>0</v>
      </c>
      <c r="AH237" s="169">
        <f t="shared" si="170"/>
        <v>1</v>
      </c>
      <c r="AI237" s="169">
        <f t="shared" si="171"/>
        <v>0</v>
      </c>
      <c r="AJ237" s="169">
        <f t="shared" si="172"/>
        <v>0</v>
      </c>
      <c r="AK237" s="169">
        <f t="shared" si="173"/>
        <v>0</v>
      </c>
      <c r="AL237" s="169">
        <f t="shared" si="174"/>
        <v>1</v>
      </c>
      <c r="AM237" s="169">
        <f t="shared" si="175"/>
        <v>0</v>
      </c>
      <c r="AN237" s="169">
        <f t="shared" si="176"/>
        <v>0</v>
      </c>
      <c r="AO237" s="169">
        <f t="shared" si="177"/>
        <v>1</v>
      </c>
      <c r="AP237" s="169">
        <f t="shared" si="178"/>
        <v>0</v>
      </c>
      <c r="AQ237" s="169">
        <f t="shared" si="179"/>
        <v>0</v>
      </c>
      <c r="AR237" s="169">
        <f t="shared" si="180"/>
        <v>0</v>
      </c>
      <c r="AS237" s="169">
        <f t="shared" si="181"/>
        <v>0</v>
      </c>
      <c r="AT237" s="169">
        <f t="shared" si="182"/>
        <v>0</v>
      </c>
      <c r="AU237" s="169">
        <f t="shared" si="183"/>
        <v>0</v>
      </c>
      <c r="AV237" s="169">
        <f t="shared" si="184"/>
        <v>1</v>
      </c>
      <c r="AW237" s="169">
        <f t="shared" si="185"/>
        <v>0</v>
      </c>
      <c r="AX237" s="169">
        <f t="shared" si="186"/>
        <v>0</v>
      </c>
      <c r="AY237" s="169">
        <f t="shared" si="187"/>
        <v>0</v>
      </c>
      <c r="AZ237" s="169">
        <f t="shared" si="188"/>
        <v>0</v>
      </c>
      <c r="BA237" s="169">
        <f t="shared" si="189"/>
        <v>0</v>
      </c>
      <c r="BB237" s="169">
        <f t="shared" si="190"/>
        <v>1</v>
      </c>
      <c r="BC237" s="169">
        <f t="shared" si="191"/>
        <v>0</v>
      </c>
      <c r="BD237" s="169">
        <f t="shared" si="192"/>
        <v>1</v>
      </c>
      <c r="BE237" s="169">
        <f t="shared" si="193"/>
        <v>0</v>
      </c>
      <c r="BF237" s="169">
        <f t="shared" si="194"/>
        <v>0</v>
      </c>
      <c r="BG237" s="169">
        <f t="shared" si="195"/>
        <v>0</v>
      </c>
      <c r="BH237" s="169">
        <f t="shared" si="196"/>
        <v>0</v>
      </c>
      <c r="BI237" s="169">
        <f t="shared" si="197"/>
        <v>0</v>
      </c>
      <c r="BJ237" s="169">
        <f t="shared" si="198"/>
        <v>0</v>
      </c>
      <c r="BK237" s="167">
        <f t="shared" si="199"/>
        <v>0</v>
      </c>
      <c r="BL237" s="169">
        <f t="shared" si="200"/>
        <v>0</v>
      </c>
      <c r="BM237" s="169">
        <f t="shared" si="201"/>
        <v>1</v>
      </c>
      <c r="BN237" s="169">
        <f t="shared" si="202"/>
        <v>0</v>
      </c>
      <c r="BO237" s="169">
        <f t="shared" si="203"/>
        <v>1</v>
      </c>
      <c r="BP237" s="36">
        <f t="shared" si="204"/>
        <v>1</v>
      </c>
      <c r="BQ237">
        <f t="shared" si="205"/>
        <v>0</v>
      </c>
      <c r="BR237" s="36">
        <f t="shared" si="206"/>
        <v>0</v>
      </c>
      <c r="BS237" t="e">
        <f t="shared" si="207"/>
        <v>#N/A</v>
      </c>
    </row>
    <row r="238" spans="1:71">
      <c r="A238" s="59">
        <v>152</v>
      </c>
      <c r="B238" s="59">
        <v>121151</v>
      </c>
      <c r="C238" s="160">
        <v>41596637.697056897</v>
      </c>
      <c r="D238" s="59">
        <v>7697478.5</v>
      </c>
      <c r="E238" s="59">
        <v>7697478.5</v>
      </c>
      <c r="F238" s="59">
        <v>33899159.197056897</v>
      </c>
      <c r="G238" s="59">
        <v>0</v>
      </c>
      <c r="H238" s="59">
        <v>-2321391017.4305801</v>
      </c>
      <c r="I238" s="59">
        <v>0</v>
      </c>
      <c r="J238" s="59">
        <v>0</v>
      </c>
      <c r="K238" s="59">
        <v>0</v>
      </c>
      <c r="L238" s="59">
        <v>101</v>
      </c>
      <c r="M238" s="59">
        <v>0</v>
      </c>
      <c r="N238" s="59">
        <v>0</v>
      </c>
      <c r="O238" s="59">
        <v>101</v>
      </c>
      <c r="P238" s="59">
        <v>0</v>
      </c>
      <c r="Q238" s="59">
        <v>0</v>
      </c>
      <c r="R238" s="59">
        <v>2</v>
      </c>
      <c r="S238" s="59">
        <v>0</v>
      </c>
      <c r="T238" s="59">
        <f t="shared" si="157"/>
        <v>0</v>
      </c>
      <c r="U238" s="59">
        <f t="shared" si="158"/>
        <v>0</v>
      </c>
      <c r="V238" s="59">
        <f t="shared" si="159"/>
        <v>0</v>
      </c>
      <c r="W238" s="59">
        <f t="shared" si="160"/>
        <v>0</v>
      </c>
      <c r="X238" s="59">
        <f t="shared" si="161"/>
        <v>0</v>
      </c>
      <c r="Y238" s="59">
        <f t="shared" si="162"/>
        <v>0</v>
      </c>
      <c r="Z238" s="59">
        <f t="shared" si="163"/>
        <v>0</v>
      </c>
      <c r="AA238" s="59">
        <f t="shared" si="164"/>
        <v>0</v>
      </c>
      <c r="AB238" s="59">
        <f t="shared" si="165"/>
        <v>0</v>
      </c>
      <c r="AC238" s="59">
        <f t="shared" si="166"/>
        <v>0</v>
      </c>
      <c r="AD238" s="166">
        <f t="shared" si="208"/>
        <v>2</v>
      </c>
      <c r="AE238" s="169">
        <f t="shared" si="167"/>
        <v>0</v>
      </c>
      <c r="AF238" s="169">
        <f t="shared" si="168"/>
        <v>1</v>
      </c>
      <c r="AG238" s="169">
        <f t="shared" si="169"/>
        <v>0</v>
      </c>
      <c r="AH238" s="169">
        <f t="shared" si="170"/>
        <v>1</v>
      </c>
      <c r="AI238" s="169">
        <f t="shared" si="171"/>
        <v>0</v>
      </c>
      <c r="AJ238" s="169">
        <f t="shared" si="172"/>
        <v>0</v>
      </c>
      <c r="AK238" s="169">
        <f t="shared" si="173"/>
        <v>0</v>
      </c>
      <c r="AL238" s="169">
        <f t="shared" si="174"/>
        <v>1</v>
      </c>
      <c r="AM238" s="169">
        <f t="shared" si="175"/>
        <v>0</v>
      </c>
      <c r="AN238" s="169">
        <f t="shared" si="176"/>
        <v>0</v>
      </c>
      <c r="AO238" s="169">
        <f t="shared" si="177"/>
        <v>1</v>
      </c>
      <c r="AP238" s="169">
        <f t="shared" si="178"/>
        <v>0</v>
      </c>
      <c r="AQ238" s="169">
        <f t="shared" si="179"/>
        <v>0</v>
      </c>
      <c r="AR238" s="169">
        <f t="shared" si="180"/>
        <v>0</v>
      </c>
      <c r="AS238" s="169">
        <f t="shared" si="181"/>
        <v>0</v>
      </c>
      <c r="AT238" s="169">
        <f t="shared" si="182"/>
        <v>0</v>
      </c>
      <c r="AU238" s="169">
        <f t="shared" si="183"/>
        <v>0</v>
      </c>
      <c r="AV238" s="169">
        <f t="shared" si="184"/>
        <v>1</v>
      </c>
      <c r="AW238" s="169">
        <f t="shared" si="185"/>
        <v>0</v>
      </c>
      <c r="AX238" s="169">
        <f t="shared" si="186"/>
        <v>0</v>
      </c>
      <c r="AY238" s="169">
        <f t="shared" si="187"/>
        <v>0</v>
      </c>
      <c r="AZ238" s="169">
        <f t="shared" si="188"/>
        <v>0</v>
      </c>
      <c r="BA238" s="169">
        <f t="shared" si="189"/>
        <v>0</v>
      </c>
      <c r="BB238" s="169">
        <f t="shared" si="190"/>
        <v>1</v>
      </c>
      <c r="BC238" s="169">
        <f t="shared" si="191"/>
        <v>0</v>
      </c>
      <c r="BD238" s="169">
        <f t="shared" si="192"/>
        <v>1</v>
      </c>
      <c r="BE238" s="169">
        <f t="shared" si="193"/>
        <v>0</v>
      </c>
      <c r="BF238" s="169">
        <f t="shared" si="194"/>
        <v>0</v>
      </c>
      <c r="BG238" s="169">
        <f t="shared" si="195"/>
        <v>0</v>
      </c>
      <c r="BH238" s="169">
        <f t="shared" si="196"/>
        <v>0</v>
      </c>
      <c r="BI238" s="169">
        <f t="shared" si="197"/>
        <v>0</v>
      </c>
      <c r="BJ238" s="169">
        <f t="shared" si="198"/>
        <v>0</v>
      </c>
      <c r="BK238" s="167">
        <f t="shared" si="199"/>
        <v>0</v>
      </c>
      <c r="BL238" s="169">
        <f t="shared" si="200"/>
        <v>0</v>
      </c>
      <c r="BM238" s="169">
        <f t="shared" si="201"/>
        <v>1</v>
      </c>
      <c r="BN238" s="169">
        <f t="shared" si="202"/>
        <v>1</v>
      </c>
      <c r="BO238" s="169">
        <f t="shared" si="203"/>
        <v>0</v>
      </c>
      <c r="BP238" s="36">
        <f t="shared" si="204"/>
        <v>1</v>
      </c>
      <c r="BQ238">
        <f t="shared" si="205"/>
        <v>0</v>
      </c>
      <c r="BR238" s="36">
        <f t="shared" si="206"/>
        <v>0</v>
      </c>
      <c r="BS238" t="e">
        <f t="shared" si="207"/>
        <v>#N/A</v>
      </c>
    </row>
    <row r="239" spans="1:71">
      <c r="A239" s="59">
        <v>142</v>
      </c>
      <c r="B239" s="59">
        <v>112201</v>
      </c>
      <c r="C239" s="160">
        <v>41904763.213090703</v>
      </c>
      <c r="D239" s="59">
        <v>2964285.75</v>
      </c>
      <c r="E239" s="59">
        <v>2964285.75</v>
      </c>
      <c r="F239" s="59">
        <v>38940477.463090703</v>
      </c>
      <c r="G239" s="59">
        <v>9.5238094329834002</v>
      </c>
      <c r="H239" s="59">
        <v>-2014053776.3129799</v>
      </c>
      <c r="I239" s="59">
        <v>101</v>
      </c>
      <c r="J239" s="59">
        <v>0</v>
      </c>
      <c r="K239" s="59">
        <v>0</v>
      </c>
      <c r="L239" s="59">
        <v>101</v>
      </c>
      <c r="M239" s="59">
        <v>0</v>
      </c>
      <c r="N239" s="59">
        <v>0</v>
      </c>
      <c r="O239" s="59">
        <v>0</v>
      </c>
      <c r="P239" s="59">
        <v>0</v>
      </c>
      <c r="Q239" s="59">
        <v>0</v>
      </c>
      <c r="R239" s="59">
        <v>1</v>
      </c>
      <c r="S239" s="59">
        <v>0</v>
      </c>
      <c r="T239" s="59">
        <f t="shared" si="157"/>
        <v>0</v>
      </c>
      <c r="U239" s="59">
        <f t="shared" si="158"/>
        <v>0</v>
      </c>
      <c r="V239" s="59">
        <f t="shared" si="159"/>
        <v>0</v>
      </c>
      <c r="W239" s="59">
        <f t="shared" si="160"/>
        <v>0</v>
      </c>
      <c r="X239" s="59">
        <f t="shared" si="161"/>
        <v>0</v>
      </c>
      <c r="Y239" s="59">
        <f t="shared" si="162"/>
        <v>0</v>
      </c>
      <c r="Z239" s="59">
        <f t="shared" si="163"/>
        <v>0</v>
      </c>
      <c r="AA239" s="59">
        <f t="shared" si="164"/>
        <v>0</v>
      </c>
      <c r="AB239" s="59">
        <f t="shared" si="165"/>
        <v>0</v>
      </c>
      <c r="AC239" s="59">
        <f t="shared" si="166"/>
        <v>0</v>
      </c>
      <c r="AD239" s="166">
        <f t="shared" si="208"/>
        <v>2</v>
      </c>
      <c r="AE239" s="169">
        <f t="shared" si="167"/>
        <v>0</v>
      </c>
      <c r="AF239" s="169">
        <f t="shared" si="168"/>
        <v>1</v>
      </c>
      <c r="AG239" s="169">
        <f t="shared" si="169"/>
        <v>0</v>
      </c>
      <c r="AH239" s="169">
        <f t="shared" si="170"/>
        <v>1</v>
      </c>
      <c r="AI239" s="169">
        <f t="shared" si="171"/>
        <v>0</v>
      </c>
      <c r="AJ239" s="169">
        <f t="shared" si="172"/>
        <v>0</v>
      </c>
      <c r="AK239" s="169">
        <f t="shared" si="173"/>
        <v>0</v>
      </c>
      <c r="AL239" s="169">
        <f t="shared" si="174"/>
        <v>1</v>
      </c>
      <c r="AM239" s="169">
        <f t="shared" si="175"/>
        <v>0</v>
      </c>
      <c r="AN239" s="169">
        <f t="shared" si="176"/>
        <v>0</v>
      </c>
      <c r="AO239" s="169">
        <f t="shared" si="177"/>
        <v>1</v>
      </c>
      <c r="AP239" s="169">
        <f t="shared" si="178"/>
        <v>0</v>
      </c>
      <c r="AQ239" s="169">
        <f t="shared" si="179"/>
        <v>0</v>
      </c>
      <c r="AR239" s="169">
        <f t="shared" si="180"/>
        <v>0</v>
      </c>
      <c r="AS239" s="169">
        <f t="shared" si="181"/>
        <v>0</v>
      </c>
      <c r="AT239" s="169">
        <f t="shared" si="182"/>
        <v>0</v>
      </c>
      <c r="AU239" s="169">
        <f t="shared" si="183"/>
        <v>0</v>
      </c>
      <c r="AV239" s="169">
        <f t="shared" si="184"/>
        <v>1</v>
      </c>
      <c r="AW239" s="169">
        <f t="shared" si="185"/>
        <v>0</v>
      </c>
      <c r="AX239" s="169">
        <f t="shared" si="186"/>
        <v>0</v>
      </c>
      <c r="AY239" s="169">
        <f t="shared" si="187"/>
        <v>0</v>
      </c>
      <c r="AZ239" s="169">
        <f t="shared" si="188"/>
        <v>0</v>
      </c>
      <c r="BA239" s="169">
        <f t="shared" si="189"/>
        <v>0</v>
      </c>
      <c r="BB239" s="169">
        <f t="shared" si="190"/>
        <v>1</v>
      </c>
      <c r="BC239" s="169">
        <f t="shared" si="191"/>
        <v>0</v>
      </c>
      <c r="BD239" s="169">
        <f t="shared" si="192"/>
        <v>1</v>
      </c>
      <c r="BE239" s="169">
        <f t="shared" si="193"/>
        <v>0</v>
      </c>
      <c r="BF239" s="169">
        <f t="shared" si="194"/>
        <v>0</v>
      </c>
      <c r="BG239" s="169">
        <f t="shared" si="195"/>
        <v>0</v>
      </c>
      <c r="BH239" s="169">
        <f t="shared" si="196"/>
        <v>0</v>
      </c>
      <c r="BI239" s="169">
        <f t="shared" si="197"/>
        <v>0</v>
      </c>
      <c r="BJ239" s="169">
        <f t="shared" si="198"/>
        <v>0</v>
      </c>
      <c r="BK239" s="167">
        <f t="shared" si="199"/>
        <v>0</v>
      </c>
      <c r="BL239" s="169">
        <f t="shared" si="200"/>
        <v>1</v>
      </c>
      <c r="BM239" s="169">
        <f t="shared" si="201"/>
        <v>0</v>
      </c>
      <c r="BN239" s="169">
        <f t="shared" si="202"/>
        <v>1</v>
      </c>
      <c r="BO239" s="169">
        <f t="shared" si="203"/>
        <v>0</v>
      </c>
      <c r="BP239" s="36">
        <f t="shared" si="204"/>
        <v>1</v>
      </c>
      <c r="BQ239">
        <f t="shared" si="205"/>
        <v>0</v>
      </c>
      <c r="BR239" s="36">
        <f t="shared" si="206"/>
        <v>0</v>
      </c>
      <c r="BS239" t="e">
        <f t="shared" si="207"/>
        <v>#N/A</v>
      </c>
    </row>
    <row r="240" spans="1:71">
      <c r="A240" s="59">
        <v>387</v>
      </c>
      <c r="B240" s="59">
        <v>222221</v>
      </c>
      <c r="C240" s="160">
        <v>41999999.3741512</v>
      </c>
      <c r="D240" s="59">
        <v>26680000</v>
      </c>
      <c r="E240" s="59">
        <v>26680000</v>
      </c>
      <c r="F240" s="59">
        <v>15319999.3741512</v>
      </c>
      <c r="G240" s="59">
        <v>2960</v>
      </c>
      <c r="H240" s="59">
        <v>-5930697061.8999004</v>
      </c>
      <c r="I240" s="59">
        <v>102</v>
      </c>
      <c r="J240" s="59">
        <v>0</v>
      </c>
      <c r="K240" s="59">
        <v>0</v>
      </c>
      <c r="L240" s="59">
        <v>0</v>
      </c>
      <c r="M240" s="59">
        <v>0</v>
      </c>
      <c r="N240" s="59">
        <v>0</v>
      </c>
      <c r="O240" s="59">
        <v>102</v>
      </c>
      <c r="P240" s="59">
        <v>0</v>
      </c>
      <c r="Q240" s="59">
        <v>0</v>
      </c>
      <c r="R240" s="59">
        <v>2</v>
      </c>
      <c r="S240" s="59">
        <v>0</v>
      </c>
      <c r="T240" s="59">
        <f t="shared" si="157"/>
        <v>0</v>
      </c>
      <c r="U240" s="59">
        <f t="shared" si="158"/>
        <v>0</v>
      </c>
      <c r="V240" s="59">
        <f t="shared" si="159"/>
        <v>2</v>
      </c>
      <c r="W240" s="59">
        <f t="shared" si="160"/>
        <v>0</v>
      </c>
      <c r="X240" s="59">
        <f t="shared" si="161"/>
        <v>0</v>
      </c>
      <c r="Y240" s="59">
        <f t="shared" si="162"/>
        <v>0</v>
      </c>
      <c r="Z240" s="59">
        <f t="shared" si="163"/>
        <v>0</v>
      </c>
      <c r="AA240" s="59">
        <f t="shared" si="164"/>
        <v>0</v>
      </c>
      <c r="AB240" s="59">
        <f t="shared" si="165"/>
        <v>0</v>
      </c>
      <c r="AC240" s="59">
        <f t="shared" si="166"/>
        <v>0</v>
      </c>
      <c r="AD240" s="166">
        <f t="shared" si="208"/>
        <v>0</v>
      </c>
      <c r="AE240" s="169">
        <f t="shared" si="167"/>
        <v>0</v>
      </c>
      <c r="AF240" s="169">
        <f t="shared" si="168"/>
        <v>0</v>
      </c>
      <c r="AG240" s="169">
        <f t="shared" si="169"/>
        <v>0</v>
      </c>
      <c r="AH240" s="169">
        <f t="shared" si="170"/>
        <v>1</v>
      </c>
      <c r="AI240" s="169">
        <f t="shared" si="171"/>
        <v>0</v>
      </c>
      <c r="AJ240" s="169">
        <f t="shared" si="172"/>
        <v>0</v>
      </c>
      <c r="AK240" s="169">
        <f t="shared" si="173"/>
        <v>0</v>
      </c>
      <c r="AL240" s="169">
        <f t="shared" si="174"/>
        <v>1</v>
      </c>
      <c r="AM240" s="169">
        <f t="shared" si="175"/>
        <v>1</v>
      </c>
      <c r="AN240" s="169">
        <f t="shared" si="176"/>
        <v>0</v>
      </c>
      <c r="AO240" s="169">
        <f t="shared" si="177"/>
        <v>1</v>
      </c>
      <c r="AP240" s="169">
        <f t="shared" si="178"/>
        <v>1</v>
      </c>
      <c r="AQ240" s="169">
        <f t="shared" si="179"/>
        <v>0</v>
      </c>
      <c r="AR240" s="169">
        <f t="shared" si="180"/>
        <v>0</v>
      </c>
      <c r="AS240" s="169">
        <f t="shared" si="181"/>
        <v>0</v>
      </c>
      <c r="AT240" s="169">
        <f t="shared" si="182"/>
        <v>0</v>
      </c>
      <c r="AU240" s="169">
        <f t="shared" si="183"/>
        <v>0</v>
      </c>
      <c r="AV240" s="169">
        <f t="shared" si="184"/>
        <v>1</v>
      </c>
      <c r="AW240" s="169">
        <f t="shared" si="185"/>
        <v>0</v>
      </c>
      <c r="AX240" s="169">
        <f t="shared" si="186"/>
        <v>0</v>
      </c>
      <c r="AY240" s="169">
        <f t="shared" si="187"/>
        <v>0</v>
      </c>
      <c r="AZ240" s="169">
        <f t="shared" si="188"/>
        <v>0</v>
      </c>
      <c r="BA240" s="169">
        <f t="shared" si="189"/>
        <v>0</v>
      </c>
      <c r="BB240" s="169">
        <f t="shared" si="190"/>
        <v>1</v>
      </c>
      <c r="BC240" s="169">
        <f t="shared" si="191"/>
        <v>0</v>
      </c>
      <c r="BD240" s="169">
        <f t="shared" si="192"/>
        <v>1</v>
      </c>
      <c r="BE240" s="169">
        <f t="shared" si="193"/>
        <v>0</v>
      </c>
      <c r="BF240" s="169">
        <f t="shared" si="194"/>
        <v>0</v>
      </c>
      <c r="BG240" s="169">
        <f t="shared" si="195"/>
        <v>0</v>
      </c>
      <c r="BH240" s="169">
        <f t="shared" si="196"/>
        <v>0</v>
      </c>
      <c r="BI240" s="169">
        <f t="shared" si="197"/>
        <v>0</v>
      </c>
      <c r="BJ240" s="169">
        <f t="shared" si="198"/>
        <v>0</v>
      </c>
      <c r="BK240" s="167">
        <f t="shared" si="199"/>
        <v>0</v>
      </c>
      <c r="BL240" s="169">
        <f t="shared" si="200"/>
        <v>0</v>
      </c>
      <c r="BM240" s="169">
        <f t="shared" si="201"/>
        <v>1</v>
      </c>
      <c r="BN240" s="169">
        <f t="shared" si="202"/>
        <v>1</v>
      </c>
      <c r="BO240" s="169">
        <f t="shared" si="203"/>
        <v>0</v>
      </c>
      <c r="BP240" s="36">
        <f t="shared" si="204"/>
        <v>0</v>
      </c>
      <c r="BQ240">
        <f t="shared" si="205"/>
        <v>0</v>
      </c>
      <c r="BR240" s="36">
        <f t="shared" si="206"/>
        <v>0</v>
      </c>
      <c r="BS240" t="e">
        <f t="shared" si="207"/>
        <v>#N/A</v>
      </c>
    </row>
    <row r="241" spans="1:71">
      <c r="A241" s="59">
        <v>279</v>
      </c>
      <c r="B241" s="59">
        <v>162372</v>
      </c>
      <c r="C241" s="160">
        <v>42857142.674679697</v>
      </c>
      <c r="D241" s="59">
        <v>67311247.25</v>
      </c>
      <c r="E241" s="59">
        <v>68525533</v>
      </c>
      <c r="F241" s="59">
        <v>-25668390.3253203</v>
      </c>
      <c r="G241" s="59">
        <v>25</v>
      </c>
      <c r="H241" s="59">
        <v>-4129219705.3587599</v>
      </c>
      <c r="I241" s="59">
        <v>415</v>
      </c>
      <c r="J241" s="59">
        <v>0</v>
      </c>
      <c r="K241" s="59">
        <v>0</v>
      </c>
      <c r="L241" s="59">
        <v>403</v>
      </c>
      <c r="M241" s="59">
        <v>0</v>
      </c>
      <c r="N241" s="59">
        <v>0</v>
      </c>
      <c r="O241" s="59">
        <v>0</v>
      </c>
      <c r="P241" s="59">
        <v>0</v>
      </c>
      <c r="Q241" s="59">
        <v>0</v>
      </c>
      <c r="R241" s="59">
        <v>1</v>
      </c>
      <c r="S241" s="59">
        <v>1</v>
      </c>
      <c r="T241" s="59">
        <f t="shared" si="157"/>
        <v>2</v>
      </c>
      <c r="U241" s="59">
        <f t="shared" si="158"/>
        <v>0</v>
      </c>
      <c r="V241" s="59">
        <f t="shared" si="159"/>
        <v>0</v>
      </c>
      <c r="W241" s="59">
        <f t="shared" si="160"/>
        <v>0</v>
      </c>
      <c r="X241" s="59">
        <f t="shared" si="161"/>
        <v>0</v>
      </c>
      <c r="Y241" s="59">
        <f t="shared" si="162"/>
        <v>0</v>
      </c>
      <c r="Z241" s="59">
        <f t="shared" si="163"/>
        <v>0</v>
      </c>
      <c r="AA241" s="59">
        <f t="shared" si="164"/>
        <v>0</v>
      </c>
      <c r="AB241" s="59">
        <f t="shared" si="165"/>
        <v>0</v>
      </c>
      <c r="AC241" s="59">
        <f t="shared" si="166"/>
        <v>0</v>
      </c>
      <c r="AD241" s="166">
        <f t="shared" si="208"/>
        <v>0</v>
      </c>
      <c r="AE241" s="169">
        <f t="shared" si="167"/>
        <v>0</v>
      </c>
      <c r="AF241" s="169">
        <f t="shared" si="168"/>
        <v>0</v>
      </c>
      <c r="AG241" s="169">
        <f t="shared" si="169"/>
        <v>0</v>
      </c>
      <c r="AH241" s="169">
        <f t="shared" si="170"/>
        <v>1</v>
      </c>
      <c r="AI241" s="169">
        <f t="shared" si="171"/>
        <v>0</v>
      </c>
      <c r="AJ241" s="169">
        <f t="shared" si="172"/>
        <v>0</v>
      </c>
      <c r="AK241" s="169">
        <f t="shared" si="173"/>
        <v>0</v>
      </c>
      <c r="AL241" s="169">
        <f t="shared" si="174"/>
        <v>1</v>
      </c>
      <c r="AM241" s="169">
        <f t="shared" si="175"/>
        <v>0</v>
      </c>
      <c r="AN241" s="169">
        <f t="shared" si="176"/>
        <v>0</v>
      </c>
      <c r="AO241" s="169">
        <f t="shared" si="177"/>
        <v>1</v>
      </c>
      <c r="AP241" s="169">
        <f t="shared" si="178"/>
        <v>0</v>
      </c>
      <c r="AQ241" s="169">
        <f t="shared" si="179"/>
        <v>0</v>
      </c>
      <c r="AR241" s="169">
        <f t="shared" si="180"/>
        <v>0</v>
      </c>
      <c r="AS241" s="169">
        <f t="shared" si="181"/>
        <v>0</v>
      </c>
      <c r="AT241" s="169">
        <f t="shared" si="182"/>
        <v>0</v>
      </c>
      <c r="AU241" s="169">
        <f t="shared" si="183"/>
        <v>0</v>
      </c>
      <c r="AV241" s="169">
        <f t="shared" si="184"/>
        <v>1</v>
      </c>
      <c r="AW241" s="169">
        <f t="shared" si="185"/>
        <v>1</v>
      </c>
      <c r="AX241" s="169">
        <f t="shared" si="186"/>
        <v>1</v>
      </c>
      <c r="AY241" s="169">
        <f t="shared" si="187"/>
        <v>0</v>
      </c>
      <c r="AZ241" s="169">
        <f t="shared" si="188"/>
        <v>0</v>
      </c>
      <c r="BA241" s="169">
        <f t="shared" si="189"/>
        <v>0</v>
      </c>
      <c r="BB241" s="169">
        <f t="shared" si="190"/>
        <v>1</v>
      </c>
      <c r="BC241" s="169">
        <f t="shared" si="191"/>
        <v>0</v>
      </c>
      <c r="BD241" s="169">
        <f t="shared" si="192"/>
        <v>1</v>
      </c>
      <c r="BE241" s="169">
        <f t="shared" si="193"/>
        <v>0</v>
      </c>
      <c r="BF241" s="169">
        <f t="shared" si="194"/>
        <v>0</v>
      </c>
      <c r="BG241" s="169">
        <f t="shared" si="195"/>
        <v>1</v>
      </c>
      <c r="BH241" s="169">
        <f t="shared" si="196"/>
        <v>1</v>
      </c>
      <c r="BI241" s="169">
        <f t="shared" si="197"/>
        <v>0</v>
      </c>
      <c r="BJ241" s="169">
        <f t="shared" si="198"/>
        <v>0</v>
      </c>
      <c r="BK241" s="167">
        <f t="shared" si="199"/>
        <v>0</v>
      </c>
      <c r="BL241" s="169">
        <f t="shared" si="200"/>
        <v>1</v>
      </c>
      <c r="BM241" s="169">
        <f t="shared" si="201"/>
        <v>0</v>
      </c>
      <c r="BN241" s="169">
        <f t="shared" si="202"/>
        <v>0</v>
      </c>
      <c r="BO241" s="169">
        <f t="shared" si="203"/>
        <v>1</v>
      </c>
      <c r="BP241" s="36">
        <f t="shared" si="204"/>
        <v>0</v>
      </c>
      <c r="BQ241">
        <f t="shared" si="205"/>
        <v>0</v>
      </c>
      <c r="BR241" s="36">
        <f t="shared" si="206"/>
        <v>2</v>
      </c>
      <c r="BS241" s="36" t="e">
        <f t="shared" si="207"/>
        <v>#N/A</v>
      </c>
    </row>
    <row r="242" spans="1:71">
      <c r="A242" s="59">
        <v>313</v>
      </c>
      <c r="B242" s="59">
        <v>181253</v>
      </c>
      <c r="C242" s="160">
        <v>42857142.674679697</v>
      </c>
      <c r="D242" s="59">
        <v>48499998</v>
      </c>
      <c r="E242" s="59">
        <v>75035712</v>
      </c>
      <c r="F242" s="59">
        <v>-32178569.3253203</v>
      </c>
      <c r="G242" s="59">
        <v>657.14284896850597</v>
      </c>
      <c r="H242" s="59">
        <v>-4486767544.66187</v>
      </c>
      <c r="I242" s="59">
        <v>0</v>
      </c>
      <c r="J242" s="59">
        <v>0</v>
      </c>
      <c r="K242" s="59">
        <v>0</v>
      </c>
      <c r="L242" s="59">
        <v>415</v>
      </c>
      <c r="M242" s="59">
        <v>0</v>
      </c>
      <c r="N242" s="59">
        <v>0</v>
      </c>
      <c r="O242" s="59">
        <v>0</v>
      </c>
      <c r="P242" s="59">
        <v>0</v>
      </c>
      <c r="Q242" s="59">
        <v>0</v>
      </c>
      <c r="R242" s="59">
        <v>2</v>
      </c>
      <c r="S242" s="59">
        <v>0</v>
      </c>
      <c r="T242" s="59">
        <f t="shared" si="157"/>
        <v>1</v>
      </c>
      <c r="U242" s="59">
        <f t="shared" si="158"/>
        <v>0</v>
      </c>
      <c r="V242" s="59">
        <f t="shared" si="159"/>
        <v>0</v>
      </c>
      <c r="W242" s="59">
        <f t="shared" si="160"/>
        <v>0</v>
      </c>
      <c r="X242" s="59">
        <f t="shared" si="161"/>
        <v>0</v>
      </c>
      <c r="Y242" s="59">
        <f t="shared" si="162"/>
        <v>0</v>
      </c>
      <c r="Z242" s="59">
        <f t="shared" si="163"/>
        <v>0</v>
      </c>
      <c r="AA242" s="59">
        <f t="shared" si="164"/>
        <v>0</v>
      </c>
      <c r="AB242" s="59">
        <f t="shared" si="165"/>
        <v>0</v>
      </c>
      <c r="AC242" s="59">
        <f t="shared" si="166"/>
        <v>0</v>
      </c>
      <c r="AD242" s="166">
        <f t="shared" si="208"/>
        <v>0</v>
      </c>
      <c r="AE242" s="169">
        <f t="shared" si="167"/>
        <v>0</v>
      </c>
      <c r="AF242" s="169">
        <f t="shared" si="168"/>
        <v>0</v>
      </c>
      <c r="AG242" s="169">
        <f t="shared" si="169"/>
        <v>0</v>
      </c>
      <c r="AH242" s="169">
        <f t="shared" si="170"/>
        <v>1</v>
      </c>
      <c r="AI242" s="169">
        <f t="shared" si="171"/>
        <v>0</v>
      </c>
      <c r="AJ242" s="169">
        <f t="shared" si="172"/>
        <v>0</v>
      </c>
      <c r="AK242" s="169">
        <f t="shared" si="173"/>
        <v>0</v>
      </c>
      <c r="AL242" s="169">
        <f t="shared" si="174"/>
        <v>1</v>
      </c>
      <c r="AM242" s="169">
        <f t="shared" si="175"/>
        <v>0</v>
      </c>
      <c r="AN242" s="169">
        <f t="shared" si="176"/>
        <v>0</v>
      </c>
      <c r="AO242" s="169">
        <f t="shared" si="177"/>
        <v>1</v>
      </c>
      <c r="AP242" s="169">
        <f t="shared" si="178"/>
        <v>0</v>
      </c>
      <c r="AQ242" s="169">
        <f t="shared" si="179"/>
        <v>0</v>
      </c>
      <c r="AR242" s="169">
        <f t="shared" si="180"/>
        <v>0</v>
      </c>
      <c r="AS242" s="169">
        <f t="shared" si="181"/>
        <v>0</v>
      </c>
      <c r="AT242" s="169">
        <f t="shared" si="182"/>
        <v>0</v>
      </c>
      <c r="AU242" s="169">
        <f t="shared" si="183"/>
        <v>0</v>
      </c>
      <c r="AV242" s="169">
        <f t="shared" si="184"/>
        <v>1</v>
      </c>
      <c r="AW242" s="169">
        <f t="shared" si="185"/>
        <v>1</v>
      </c>
      <c r="AX242" s="169">
        <f t="shared" si="186"/>
        <v>0</v>
      </c>
      <c r="AY242" s="169">
        <f t="shared" si="187"/>
        <v>1</v>
      </c>
      <c r="AZ242" s="169">
        <f t="shared" si="188"/>
        <v>0</v>
      </c>
      <c r="BA242" s="169">
        <f t="shared" si="189"/>
        <v>0</v>
      </c>
      <c r="BB242" s="169">
        <f t="shared" si="190"/>
        <v>1</v>
      </c>
      <c r="BC242" s="169">
        <f t="shared" si="191"/>
        <v>0</v>
      </c>
      <c r="BD242" s="169">
        <f t="shared" si="192"/>
        <v>1</v>
      </c>
      <c r="BE242" s="169">
        <f t="shared" si="193"/>
        <v>0</v>
      </c>
      <c r="BF242" s="169">
        <f t="shared" si="194"/>
        <v>0</v>
      </c>
      <c r="BG242" s="169">
        <f t="shared" si="195"/>
        <v>0</v>
      </c>
      <c r="BH242" s="169">
        <f t="shared" si="196"/>
        <v>1</v>
      </c>
      <c r="BI242" s="169">
        <f t="shared" si="197"/>
        <v>0</v>
      </c>
      <c r="BJ242" s="169">
        <f t="shared" si="198"/>
        <v>0</v>
      </c>
      <c r="BK242" s="167">
        <f t="shared" si="199"/>
        <v>0</v>
      </c>
      <c r="BL242" s="169">
        <f t="shared" si="200"/>
        <v>0</v>
      </c>
      <c r="BM242" s="169">
        <f t="shared" si="201"/>
        <v>1</v>
      </c>
      <c r="BN242" s="169">
        <f t="shared" si="202"/>
        <v>1</v>
      </c>
      <c r="BO242" s="169">
        <f t="shared" si="203"/>
        <v>0</v>
      </c>
      <c r="BP242" s="36">
        <f t="shared" si="204"/>
        <v>0</v>
      </c>
      <c r="BQ242">
        <f t="shared" si="205"/>
        <v>0</v>
      </c>
      <c r="BR242" s="36">
        <f t="shared" si="206"/>
        <v>1</v>
      </c>
      <c r="BS242" s="36" t="e">
        <f t="shared" si="207"/>
        <v>#N/A</v>
      </c>
    </row>
    <row r="243" spans="1:71">
      <c r="A243" s="59">
        <v>241</v>
      </c>
      <c r="B243" s="59">
        <v>151371</v>
      </c>
      <c r="C243" s="160">
        <v>42857143.434942998</v>
      </c>
      <c r="D243" s="59">
        <v>16172618.5</v>
      </c>
      <c r="E243" s="59">
        <v>18196428</v>
      </c>
      <c r="F243" s="59">
        <v>24660715.434943002</v>
      </c>
      <c r="G243" s="59">
        <v>261.90476989746099</v>
      </c>
      <c r="H243" s="59">
        <v>-3793873267.4070301</v>
      </c>
      <c r="I243" s="59">
        <v>0</v>
      </c>
      <c r="J243" s="59">
        <v>0</v>
      </c>
      <c r="K243" s="59">
        <v>0</v>
      </c>
      <c r="L243" s="59">
        <v>101</v>
      </c>
      <c r="M243" s="59">
        <v>0</v>
      </c>
      <c r="N243" s="59">
        <v>0</v>
      </c>
      <c r="O243" s="59">
        <v>0</v>
      </c>
      <c r="P243" s="59">
        <v>0</v>
      </c>
      <c r="Q243" s="59">
        <v>0</v>
      </c>
      <c r="R243" s="59">
        <v>2</v>
      </c>
      <c r="S243" s="59">
        <v>0</v>
      </c>
      <c r="T243" s="59">
        <f t="shared" si="157"/>
        <v>0</v>
      </c>
      <c r="U243" s="59">
        <f t="shared" si="158"/>
        <v>0</v>
      </c>
      <c r="V243" s="59">
        <f t="shared" si="159"/>
        <v>0</v>
      </c>
      <c r="W243" s="59">
        <f t="shared" si="160"/>
        <v>0</v>
      </c>
      <c r="X243" s="59">
        <f t="shared" si="161"/>
        <v>0</v>
      </c>
      <c r="Y243" s="59">
        <f t="shared" si="162"/>
        <v>0</v>
      </c>
      <c r="Z243" s="59">
        <f t="shared" si="163"/>
        <v>0</v>
      </c>
      <c r="AA243" s="59">
        <f t="shared" si="164"/>
        <v>0</v>
      </c>
      <c r="AB243" s="59">
        <f t="shared" si="165"/>
        <v>0</v>
      </c>
      <c r="AC243" s="59">
        <f t="shared" si="166"/>
        <v>0</v>
      </c>
      <c r="AD243" s="166">
        <f t="shared" si="208"/>
        <v>1</v>
      </c>
      <c r="AE243" s="169">
        <f t="shared" si="167"/>
        <v>1</v>
      </c>
      <c r="AF243" s="169">
        <f t="shared" si="168"/>
        <v>0</v>
      </c>
      <c r="AG243" s="169">
        <f t="shared" si="169"/>
        <v>0</v>
      </c>
      <c r="AH243" s="169">
        <f t="shared" si="170"/>
        <v>1</v>
      </c>
      <c r="AI243" s="169">
        <f t="shared" si="171"/>
        <v>0</v>
      </c>
      <c r="AJ243" s="169">
        <f t="shared" si="172"/>
        <v>0</v>
      </c>
      <c r="AK243" s="169">
        <f t="shared" si="173"/>
        <v>0</v>
      </c>
      <c r="AL243" s="169">
        <f t="shared" si="174"/>
        <v>1</v>
      </c>
      <c r="AM243" s="169">
        <f t="shared" si="175"/>
        <v>0</v>
      </c>
      <c r="AN243" s="169">
        <f t="shared" si="176"/>
        <v>0</v>
      </c>
      <c r="AO243" s="169">
        <f t="shared" si="177"/>
        <v>1</v>
      </c>
      <c r="AP243" s="169">
        <f t="shared" si="178"/>
        <v>0</v>
      </c>
      <c r="AQ243" s="169">
        <f t="shared" si="179"/>
        <v>0</v>
      </c>
      <c r="AR243" s="169">
        <f t="shared" si="180"/>
        <v>0</v>
      </c>
      <c r="AS243" s="169">
        <f t="shared" si="181"/>
        <v>0</v>
      </c>
      <c r="AT243" s="169">
        <f t="shared" si="182"/>
        <v>0</v>
      </c>
      <c r="AU243" s="169">
        <f t="shared" si="183"/>
        <v>0</v>
      </c>
      <c r="AV243" s="169">
        <f t="shared" si="184"/>
        <v>1</v>
      </c>
      <c r="AW243" s="169">
        <f t="shared" si="185"/>
        <v>0</v>
      </c>
      <c r="AX243" s="169">
        <f t="shared" si="186"/>
        <v>0</v>
      </c>
      <c r="AY243" s="169">
        <f t="shared" si="187"/>
        <v>0</v>
      </c>
      <c r="AZ243" s="169">
        <f t="shared" si="188"/>
        <v>0</v>
      </c>
      <c r="BA243" s="169">
        <f t="shared" si="189"/>
        <v>0</v>
      </c>
      <c r="BB243" s="169">
        <f t="shared" si="190"/>
        <v>1</v>
      </c>
      <c r="BC243" s="169">
        <f t="shared" si="191"/>
        <v>0</v>
      </c>
      <c r="BD243" s="169">
        <f t="shared" si="192"/>
        <v>1</v>
      </c>
      <c r="BE243" s="169">
        <f t="shared" si="193"/>
        <v>0</v>
      </c>
      <c r="BF243" s="169">
        <f t="shared" si="194"/>
        <v>0</v>
      </c>
      <c r="BG243" s="169">
        <f t="shared" si="195"/>
        <v>0</v>
      </c>
      <c r="BH243" s="169">
        <f t="shared" si="196"/>
        <v>0</v>
      </c>
      <c r="BI243" s="169">
        <f t="shared" si="197"/>
        <v>0</v>
      </c>
      <c r="BJ243" s="169">
        <f t="shared" si="198"/>
        <v>0</v>
      </c>
      <c r="BK243" s="167">
        <f t="shared" si="199"/>
        <v>0</v>
      </c>
      <c r="BL243" s="169">
        <f t="shared" si="200"/>
        <v>0</v>
      </c>
      <c r="BM243" s="169">
        <f t="shared" si="201"/>
        <v>1</v>
      </c>
      <c r="BN243" s="169">
        <f t="shared" si="202"/>
        <v>1</v>
      </c>
      <c r="BO243" s="169">
        <f t="shared" si="203"/>
        <v>0</v>
      </c>
      <c r="BP243" s="36">
        <f t="shared" si="204"/>
        <v>1</v>
      </c>
      <c r="BQ243">
        <f t="shared" si="205"/>
        <v>0</v>
      </c>
      <c r="BR243" s="36">
        <f t="shared" si="206"/>
        <v>0</v>
      </c>
      <c r="BS243" t="e">
        <f t="shared" si="207"/>
        <v>#N/A</v>
      </c>
    </row>
    <row r="244" spans="1:71">
      <c r="A244" s="59">
        <v>243</v>
      </c>
      <c r="B244" s="59">
        <v>151462</v>
      </c>
      <c r="C244" s="160">
        <v>42942856.960028999</v>
      </c>
      <c r="D244" s="59">
        <v>48896426.5</v>
      </c>
      <c r="E244" s="59">
        <v>48896426.5</v>
      </c>
      <c r="F244" s="59">
        <v>-5953569.53997098</v>
      </c>
      <c r="G244" s="59">
        <v>39.2857151031494</v>
      </c>
      <c r="H244" s="59">
        <v>-3834558980.9860702</v>
      </c>
      <c r="I244" s="59">
        <v>0</v>
      </c>
      <c r="J244" s="59">
        <v>0</v>
      </c>
      <c r="K244" s="59">
        <v>0</v>
      </c>
      <c r="L244" s="59">
        <v>101</v>
      </c>
      <c r="M244" s="59">
        <v>0</v>
      </c>
      <c r="N244" s="59">
        <v>0</v>
      </c>
      <c r="O244" s="59">
        <v>416</v>
      </c>
      <c r="P244" s="59">
        <v>0</v>
      </c>
      <c r="Q244" s="59">
        <v>0</v>
      </c>
      <c r="R244" s="59">
        <v>2</v>
      </c>
      <c r="S244" s="59">
        <v>0</v>
      </c>
      <c r="T244" s="59">
        <f t="shared" si="157"/>
        <v>1</v>
      </c>
      <c r="U244" s="59">
        <f t="shared" si="158"/>
        <v>0</v>
      </c>
      <c r="V244" s="59">
        <f t="shared" si="159"/>
        <v>0</v>
      </c>
      <c r="W244" s="59">
        <f t="shared" si="160"/>
        <v>0</v>
      </c>
      <c r="X244" s="59">
        <f t="shared" si="161"/>
        <v>0</v>
      </c>
      <c r="Y244" s="59">
        <f t="shared" si="162"/>
        <v>0</v>
      </c>
      <c r="Z244" s="59">
        <f t="shared" si="163"/>
        <v>0</v>
      </c>
      <c r="AA244" s="59">
        <f t="shared" si="164"/>
        <v>0</v>
      </c>
      <c r="AB244" s="59">
        <f t="shared" si="165"/>
        <v>0</v>
      </c>
      <c r="AC244" s="59">
        <f t="shared" si="166"/>
        <v>0</v>
      </c>
      <c r="AD244" s="166">
        <f t="shared" si="208"/>
        <v>1</v>
      </c>
      <c r="AE244" s="169">
        <f t="shared" si="167"/>
        <v>1</v>
      </c>
      <c r="AF244" s="169">
        <f t="shared" si="168"/>
        <v>0</v>
      </c>
      <c r="AG244" s="169">
        <f t="shared" si="169"/>
        <v>0</v>
      </c>
      <c r="AH244" s="169">
        <f t="shared" si="170"/>
        <v>1</v>
      </c>
      <c r="AI244" s="169">
        <f t="shared" si="171"/>
        <v>1</v>
      </c>
      <c r="AJ244" s="169">
        <f t="shared" si="172"/>
        <v>0</v>
      </c>
      <c r="AK244" s="169">
        <f t="shared" si="173"/>
        <v>0</v>
      </c>
      <c r="AL244" s="169">
        <f t="shared" si="174"/>
        <v>0</v>
      </c>
      <c r="AM244" s="169">
        <f t="shared" si="175"/>
        <v>0</v>
      </c>
      <c r="AN244" s="169">
        <f t="shared" si="176"/>
        <v>0</v>
      </c>
      <c r="AO244" s="169">
        <f t="shared" si="177"/>
        <v>1</v>
      </c>
      <c r="AP244" s="169">
        <f t="shared" si="178"/>
        <v>0</v>
      </c>
      <c r="AQ244" s="169">
        <f t="shared" si="179"/>
        <v>0</v>
      </c>
      <c r="AR244" s="169">
        <f t="shared" si="180"/>
        <v>0</v>
      </c>
      <c r="AS244" s="169">
        <f t="shared" si="181"/>
        <v>0</v>
      </c>
      <c r="AT244" s="169">
        <f t="shared" si="182"/>
        <v>0</v>
      </c>
      <c r="AU244" s="169">
        <f t="shared" si="183"/>
        <v>0</v>
      </c>
      <c r="AV244" s="169">
        <f t="shared" si="184"/>
        <v>1</v>
      </c>
      <c r="AW244" s="169">
        <f t="shared" si="185"/>
        <v>1</v>
      </c>
      <c r="AX244" s="169">
        <f t="shared" si="186"/>
        <v>0</v>
      </c>
      <c r="AY244" s="169">
        <f t="shared" si="187"/>
        <v>1</v>
      </c>
      <c r="AZ244" s="169">
        <f t="shared" si="188"/>
        <v>1</v>
      </c>
      <c r="BA244" s="169">
        <f t="shared" si="189"/>
        <v>0</v>
      </c>
      <c r="BB244" s="169">
        <f t="shared" si="190"/>
        <v>1</v>
      </c>
      <c r="BC244" s="169">
        <f t="shared" si="191"/>
        <v>0</v>
      </c>
      <c r="BD244" s="169">
        <f t="shared" si="192"/>
        <v>1</v>
      </c>
      <c r="BE244" s="169">
        <f t="shared" si="193"/>
        <v>0</v>
      </c>
      <c r="BF244" s="169">
        <f t="shared" si="194"/>
        <v>0</v>
      </c>
      <c r="BG244" s="169">
        <f t="shared" si="195"/>
        <v>0</v>
      </c>
      <c r="BH244" s="169">
        <f t="shared" si="196"/>
        <v>0</v>
      </c>
      <c r="BI244" s="169">
        <f t="shared" si="197"/>
        <v>0</v>
      </c>
      <c r="BJ244" s="169">
        <f t="shared" si="198"/>
        <v>1</v>
      </c>
      <c r="BK244" s="167">
        <f t="shared" si="199"/>
        <v>0</v>
      </c>
      <c r="BL244" s="169">
        <f t="shared" si="200"/>
        <v>0</v>
      </c>
      <c r="BM244" s="169">
        <f t="shared" si="201"/>
        <v>1</v>
      </c>
      <c r="BN244" s="169">
        <f t="shared" si="202"/>
        <v>1</v>
      </c>
      <c r="BO244" s="169">
        <f t="shared" si="203"/>
        <v>0</v>
      </c>
      <c r="BP244" s="36">
        <f t="shared" si="204"/>
        <v>1</v>
      </c>
      <c r="BQ244">
        <f t="shared" si="205"/>
        <v>0</v>
      </c>
      <c r="BR244" s="36">
        <f t="shared" si="206"/>
        <v>2</v>
      </c>
      <c r="BS244" s="36" t="e">
        <f t="shared" si="207"/>
        <v>#N/A</v>
      </c>
    </row>
    <row r="245" spans="1:71">
      <c r="A245" s="59">
        <v>396</v>
      </c>
      <c r="B245" s="59">
        <v>231122</v>
      </c>
      <c r="C245" s="160">
        <v>43085714.102277897</v>
      </c>
      <c r="D245" s="59">
        <v>21357142.5</v>
      </c>
      <c r="E245" s="59">
        <v>21357142.5</v>
      </c>
      <c r="F245" s="59">
        <v>21728571.602277901</v>
      </c>
      <c r="G245" s="59">
        <v>1942.85717773438</v>
      </c>
      <c r="H245" s="59">
        <v>-6105821001.1921597</v>
      </c>
      <c r="I245" s="59">
        <v>101</v>
      </c>
      <c r="J245" s="59">
        <v>0</v>
      </c>
      <c r="K245" s="59">
        <v>0</v>
      </c>
      <c r="L245" s="59">
        <v>101</v>
      </c>
      <c r="M245" s="59">
        <v>0</v>
      </c>
      <c r="N245" s="59">
        <v>0</v>
      </c>
      <c r="O245" s="59">
        <v>101</v>
      </c>
      <c r="P245" s="59">
        <v>0</v>
      </c>
      <c r="Q245" s="59">
        <v>0</v>
      </c>
      <c r="R245" s="59">
        <v>1</v>
      </c>
      <c r="S245" s="59">
        <v>0</v>
      </c>
      <c r="T245" s="59">
        <f t="shared" si="157"/>
        <v>0</v>
      </c>
      <c r="U245" s="59">
        <f t="shared" si="158"/>
        <v>0</v>
      </c>
      <c r="V245" s="59">
        <f t="shared" si="159"/>
        <v>0</v>
      </c>
      <c r="W245" s="59">
        <f t="shared" si="160"/>
        <v>0</v>
      </c>
      <c r="X245" s="59">
        <f t="shared" si="161"/>
        <v>0</v>
      </c>
      <c r="Y245" s="59">
        <f t="shared" si="162"/>
        <v>0</v>
      </c>
      <c r="Z245" s="59">
        <f t="shared" si="163"/>
        <v>0</v>
      </c>
      <c r="AA245" s="59">
        <f t="shared" si="164"/>
        <v>0</v>
      </c>
      <c r="AB245" s="59">
        <f t="shared" si="165"/>
        <v>0</v>
      </c>
      <c r="AC245" s="59">
        <f t="shared" si="166"/>
        <v>0</v>
      </c>
      <c r="AD245" s="166">
        <f t="shared" si="208"/>
        <v>3</v>
      </c>
      <c r="AE245" s="169">
        <f t="shared" si="167"/>
        <v>0</v>
      </c>
      <c r="AF245" s="169">
        <f t="shared" si="168"/>
        <v>1</v>
      </c>
      <c r="AG245" s="169">
        <f t="shared" si="169"/>
        <v>0</v>
      </c>
      <c r="AH245" s="169">
        <f t="shared" si="170"/>
        <v>1</v>
      </c>
      <c r="AI245" s="169">
        <f t="shared" si="171"/>
        <v>0</v>
      </c>
      <c r="AJ245" s="169">
        <f t="shared" si="172"/>
        <v>0</v>
      </c>
      <c r="AK245" s="169">
        <f t="shared" si="173"/>
        <v>0</v>
      </c>
      <c r="AL245" s="169">
        <f t="shared" si="174"/>
        <v>1</v>
      </c>
      <c r="AM245" s="169">
        <f t="shared" si="175"/>
        <v>0</v>
      </c>
      <c r="AN245" s="169">
        <f t="shared" si="176"/>
        <v>0</v>
      </c>
      <c r="AO245" s="169">
        <f t="shared" si="177"/>
        <v>1</v>
      </c>
      <c r="AP245" s="169">
        <f t="shared" si="178"/>
        <v>0</v>
      </c>
      <c r="AQ245" s="169">
        <f t="shared" si="179"/>
        <v>0</v>
      </c>
      <c r="AR245" s="169">
        <f t="shared" si="180"/>
        <v>0</v>
      </c>
      <c r="AS245" s="169">
        <f t="shared" si="181"/>
        <v>0</v>
      </c>
      <c r="AT245" s="169">
        <f t="shared" si="182"/>
        <v>0</v>
      </c>
      <c r="AU245" s="169">
        <f t="shared" si="183"/>
        <v>0</v>
      </c>
      <c r="AV245" s="169">
        <f t="shared" si="184"/>
        <v>1</v>
      </c>
      <c r="AW245" s="169">
        <f t="shared" si="185"/>
        <v>0</v>
      </c>
      <c r="AX245" s="169">
        <f t="shared" si="186"/>
        <v>0</v>
      </c>
      <c r="AY245" s="169">
        <f t="shared" si="187"/>
        <v>0</v>
      </c>
      <c r="AZ245" s="169">
        <f t="shared" si="188"/>
        <v>0</v>
      </c>
      <c r="BA245" s="169">
        <f t="shared" si="189"/>
        <v>0</v>
      </c>
      <c r="BB245" s="169">
        <f t="shared" si="190"/>
        <v>1</v>
      </c>
      <c r="BC245" s="169">
        <f t="shared" si="191"/>
        <v>0</v>
      </c>
      <c r="BD245" s="169">
        <f t="shared" si="192"/>
        <v>1</v>
      </c>
      <c r="BE245" s="169">
        <f t="shared" si="193"/>
        <v>0</v>
      </c>
      <c r="BF245" s="169">
        <f t="shared" si="194"/>
        <v>0</v>
      </c>
      <c r="BG245" s="169">
        <f t="shared" si="195"/>
        <v>0</v>
      </c>
      <c r="BH245" s="169">
        <f t="shared" si="196"/>
        <v>0</v>
      </c>
      <c r="BI245" s="169">
        <f t="shared" si="197"/>
        <v>0</v>
      </c>
      <c r="BJ245" s="169">
        <f t="shared" si="198"/>
        <v>0</v>
      </c>
      <c r="BK245" s="167">
        <f t="shared" si="199"/>
        <v>0</v>
      </c>
      <c r="BL245" s="169">
        <f t="shared" si="200"/>
        <v>1</v>
      </c>
      <c r="BM245" s="169">
        <f t="shared" si="201"/>
        <v>0</v>
      </c>
      <c r="BN245" s="169">
        <f t="shared" si="202"/>
        <v>1</v>
      </c>
      <c r="BO245" s="169">
        <f t="shared" si="203"/>
        <v>0</v>
      </c>
      <c r="BP245" s="36">
        <f t="shared" si="204"/>
        <v>1</v>
      </c>
      <c r="BQ245">
        <f t="shared" si="205"/>
        <v>0</v>
      </c>
      <c r="BR245" s="36">
        <f t="shared" si="206"/>
        <v>0</v>
      </c>
      <c r="BS245" t="e">
        <f t="shared" si="207"/>
        <v>#N/A</v>
      </c>
    </row>
    <row r="246" spans="1:71">
      <c r="A246" s="59">
        <v>83</v>
      </c>
      <c r="B246" s="59">
        <v>22131</v>
      </c>
      <c r="C246" s="160">
        <v>43255000.966824599</v>
      </c>
      <c r="D246" s="59">
        <v>14300000</v>
      </c>
      <c r="E246" s="59">
        <v>14300000</v>
      </c>
      <c r="F246" s="59">
        <v>28955000.966824599</v>
      </c>
      <c r="G246" s="59">
        <v>550</v>
      </c>
      <c r="H246" s="59">
        <v>-1407940569.0848501</v>
      </c>
      <c r="I246" s="59">
        <v>0</v>
      </c>
      <c r="J246" s="59">
        <v>0</v>
      </c>
      <c r="K246" s="59">
        <v>0</v>
      </c>
      <c r="L246" s="59">
        <v>102</v>
      </c>
      <c r="M246" s="59">
        <v>0</v>
      </c>
      <c r="N246" s="59">
        <v>0</v>
      </c>
      <c r="O246" s="59">
        <v>101</v>
      </c>
      <c r="P246" s="59">
        <v>0</v>
      </c>
      <c r="Q246" s="59">
        <v>0</v>
      </c>
      <c r="R246" s="59">
        <v>1</v>
      </c>
      <c r="S246" s="59">
        <v>0</v>
      </c>
      <c r="T246" s="59">
        <f t="shared" si="157"/>
        <v>0</v>
      </c>
      <c r="U246" s="59">
        <f t="shared" si="158"/>
        <v>0</v>
      </c>
      <c r="V246" s="59">
        <f t="shared" si="159"/>
        <v>1</v>
      </c>
      <c r="W246" s="59">
        <f t="shared" si="160"/>
        <v>0</v>
      </c>
      <c r="X246" s="59">
        <f t="shared" si="161"/>
        <v>0</v>
      </c>
      <c r="Y246" s="59">
        <f t="shared" si="162"/>
        <v>0</v>
      </c>
      <c r="Z246" s="59">
        <f t="shared" si="163"/>
        <v>0</v>
      </c>
      <c r="AA246" s="59">
        <f t="shared" si="164"/>
        <v>0</v>
      </c>
      <c r="AB246" s="59">
        <f t="shared" si="165"/>
        <v>0</v>
      </c>
      <c r="AC246" s="59">
        <f t="shared" si="166"/>
        <v>0</v>
      </c>
      <c r="AD246" s="166">
        <f t="shared" si="208"/>
        <v>1</v>
      </c>
      <c r="AE246" s="169">
        <f t="shared" si="167"/>
        <v>1</v>
      </c>
      <c r="AF246" s="169">
        <f t="shared" si="168"/>
        <v>0</v>
      </c>
      <c r="AG246" s="169">
        <f t="shared" si="169"/>
        <v>0</v>
      </c>
      <c r="AH246" s="169">
        <f t="shared" si="170"/>
        <v>1</v>
      </c>
      <c r="AI246" s="169">
        <f t="shared" si="171"/>
        <v>0</v>
      </c>
      <c r="AJ246" s="169">
        <f t="shared" si="172"/>
        <v>1</v>
      </c>
      <c r="AK246" s="169">
        <f t="shared" si="173"/>
        <v>0</v>
      </c>
      <c r="AL246" s="169">
        <f t="shared" si="174"/>
        <v>0</v>
      </c>
      <c r="AM246" s="169">
        <f t="shared" si="175"/>
        <v>1</v>
      </c>
      <c r="AN246" s="169">
        <f t="shared" si="176"/>
        <v>0</v>
      </c>
      <c r="AO246" s="169">
        <f t="shared" si="177"/>
        <v>1</v>
      </c>
      <c r="AP246" s="169">
        <f t="shared" si="178"/>
        <v>0</v>
      </c>
      <c r="AQ246" s="169">
        <f t="shared" si="179"/>
        <v>1</v>
      </c>
      <c r="AR246" s="169">
        <f t="shared" si="180"/>
        <v>1</v>
      </c>
      <c r="AS246" s="169">
        <f t="shared" si="181"/>
        <v>0</v>
      </c>
      <c r="AT246" s="169">
        <f t="shared" si="182"/>
        <v>1</v>
      </c>
      <c r="AU246" s="169">
        <f t="shared" si="183"/>
        <v>0</v>
      </c>
      <c r="AV246" s="169">
        <f t="shared" si="184"/>
        <v>0</v>
      </c>
      <c r="AW246" s="169">
        <f t="shared" si="185"/>
        <v>0</v>
      </c>
      <c r="AX246" s="169">
        <f t="shared" si="186"/>
        <v>0</v>
      </c>
      <c r="AY246" s="169">
        <f t="shared" si="187"/>
        <v>0</v>
      </c>
      <c r="AZ246" s="169">
        <f t="shared" si="188"/>
        <v>0</v>
      </c>
      <c r="BA246" s="169">
        <f t="shared" si="189"/>
        <v>0</v>
      </c>
      <c r="BB246" s="169">
        <f t="shared" si="190"/>
        <v>1</v>
      </c>
      <c r="BC246" s="169">
        <f t="shared" si="191"/>
        <v>0</v>
      </c>
      <c r="BD246" s="169">
        <f t="shared" si="192"/>
        <v>1</v>
      </c>
      <c r="BE246" s="169">
        <f t="shared" si="193"/>
        <v>0</v>
      </c>
      <c r="BF246" s="169">
        <f t="shared" si="194"/>
        <v>0</v>
      </c>
      <c r="BG246" s="169">
        <f t="shared" si="195"/>
        <v>0</v>
      </c>
      <c r="BH246" s="169">
        <f t="shared" si="196"/>
        <v>0</v>
      </c>
      <c r="BI246" s="169">
        <f t="shared" si="197"/>
        <v>0</v>
      </c>
      <c r="BJ246" s="169">
        <f t="shared" si="198"/>
        <v>0</v>
      </c>
      <c r="BK246" s="167">
        <f t="shared" si="199"/>
        <v>0</v>
      </c>
      <c r="BL246" s="169">
        <f t="shared" si="200"/>
        <v>1</v>
      </c>
      <c r="BM246" s="169">
        <f t="shared" si="201"/>
        <v>0</v>
      </c>
      <c r="BN246" s="169">
        <f t="shared" si="202"/>
        <v>1</v>
      </c>
      <c r="BO246" s="169">
        <f t="shared" si="203"/>
        <v>0</v>
      </c>
      <c r="BP246" s="36">
        <f t="shared" si="204"/>
        <v>1</v>
      </c>
      <c r="BQ246">
        <f t="shared" si="205"/>
        <v>0</v>
      </c>
      <c r="BR246" s="36">
        <f t="shared" si="206"/>
        <v>0</v>
      </c>
      <c r="BS246" t="e">
        <f t="shared" si="207"/>
        <v>#N/A</v>
      </c>
    </row>
    <row r="247" spans="1:71">
      <c r="A247" s="59">
        <v>72</v>
      </c>
      <c r="B247" s="59">
        <v>21141</v>
      </c>
      <c r="C247" s="160">
        <v>43367348.072964303</v>
      </c>
      <c r="D247" s="59">
        <v>12500000</v>
      </c>
      <c r="E247" s="59">
        <v>12500000</v>
      </c>
      <c r="F247" s="59">
        <v>30867348.072964299</v>
      </c>
      <c r="G247" s="59">
        <v>142.85714721679699</v>
      </c>
      <c r="H247" s="59">
        <v>-1047105866.78461</v>
      </c>
      <c r="I247" s="59">
        <v>408</v>
      </c>
      <c r="J247" s="59">
        <v>801</v>
      </c>
      <c r="K247" s="59">
        <v>501</v>
      </c>
      <c r="L247" s="59">
        <v>0</v>
      </c>
      <c r="M247" s="59">
        <v>0</v>
      </c>
      <c r="N247" s="59">
        <v>0</v>
      </c>
      <c r="O247" s="59">
        <v>0</v>
      </c>
      <c r="P247" s="59">
        <v>0</v>
      </c>
      <c r="Q247" s="59">
        <v>0</v>
      </c>
      <c r="R247" s="59">
        <v>1</v>
      </c>
      <c r="S247" s="59">
        <v>0</v>
      </c>
      <c r="T247" s="59">
        <f t="shared" si="157"/>
        <v>1</v>
      </c>
      <c r="U247" s="59">
        <f t="shared" si="158"/>
        <v>0</v>
      </c>
      <c r="V247" s="59">
        <f t="shared" si="159"/>
        <v>0</v>
      </c>
      <c r="W247" s="59">
        <f t="shared" si="160"/>
        <v>0</v>
      </c>
      <c r="X247" s="59">
        <f t="shared" si="161"/>
        <v>1</v>
      </c>
      <c r="Y247" s="59">
        <f t="shared" si="162"/>
        <v>0</v>
      </c>
      <c r="Z247" s="59">
        <f t="shared" si="163"/>
        <v>0</v>
      </c>
      <c r="AA247" s="59">
        <f t="shared" si="164"/>
        <v>0</v>
      </c>
      <c r="AB247" s="59">
        <f t="shared" si="165"/>
        <v>1</v>
      </c>
      <c r="AC247" s="59">
        <f t="shared" si="166"/>
        <v>0</v>
      </c>
      <c r="AD247" s="166">
        <f t="shared" si="208"/>
        <v>0</v>
      </c>
      <c r="AE247" s="169">
        <f t="shared" si="167"/>
        <v>0</v>
      </c>
      <c r="AF247" s="169">
        <f t="shared" si="168"/>
        <v>0</v>
      </c>
      <c r="AG247" s="169">
        <f t="shared" si="169"/>
        <v>0</v>
      </c>
      <c r="AH247" s="169">
        <f t="shared" si="170"/>
        <v>1</v>
      </c>
      <c r="AI247" s="169">
        <f t="shared" si="171"/>
        <v>0</v>
      </c>
      <c r="AJ247" s="169">
        <f t="shared" si="172"/>
        <v>0</v>
      </c>
      <c r="AK247" s="169">
        <f t="shared" si="173"/>
        <v>0</v>
      </c>
      <c r="AL247" s="169">
        <f t="shared" si="174"/>
        <v>1</v>
      </c>
      <c r="AM247" s="169">
        <f t="shared" si="175"/>
        <v>0</v>
      </c>
      <c r="AN247" s="169">
        <f t="shared" si="176"/>
        <v>0</v>
      </c>
      <c r="AO247" s="169">
        <f t="shared" si="177"/>
        <v>1</v>
      </c>
      <c r="AP247" s="169">
        <f t="shared" si="178"/>
        <v>0</v>
      </c>
      <c r="AQ247" s="169">
        <f t="shared" si="179"/>
        <v>0</v>
      </c>
      <c r="AR247" s="169">
        <f t="shared" si="180"/>
        <v>0</v>
      </c>
      <c r="AS247" s="169">
        <f t="shared" si="181"/>
        <v>0</v>
      </c>
      <c r="AT247" s="169">
        <f t="shared" si="182"/>
        <v>0</v>
      </c>
      <c r="AU247" s="169">
        <f t="shared" si="183"/>
        <v>0</v>
      </c>
      <c r="AV247" s="169">
        <f t="shared" si="184"/>
        <v>1</v>
      </c>
      <c r="AW247" s="169">
        <f t="shared" si="185"/>
        <v>1</v>
      </c>
      <c r="AX247" s="169">
        <f t="shared" si="186"/>
        <v>0</v>
      </c>
      <c r="AY247" s="169">
        <f t="shared" si="187"/>
        <v>1</v>
      </c>
      <c r="AZ247" s="169">
        <f t="shared" si="188"/>
        <v>0</v>
      </c>
      <c r="BA247" s="169">
        <f t="shared" si="189"/>
        <v>1</v>
      </c>
      <c r="BB247" s="169">
        <f t="shared" si="190"/>
        <v>0</v>
      </c>
      <c r="BC247" s="169">
        <f t="shared" si="191"/>
        <v>1</v>
      </c>
      <c r="BD247" s="169">
        <f t="shared" si="192"/>
        <v>0</v>
      </c>
      <c r="BE247" s="169">
        <f t="shared" si="193"/>
        <v>0</v>
      </c>
      <c r="BF247" s="169">
        <f t="shared" si="194"/>
        <v>0</v>
      </c>
      <c r="BG247" s="169">
        <f t="shared" si="195"/>
        <v>0</v>
      </c>
      <c r="BH247" s="169">
        <f t="shared" si="196"/>
        <v>0</v>
      </c>
      <c r="BI247" s="169">
        <f t="shared" si="197"/>
        <v>0</v>
      </c>
      <c r="BJ247" s="169">
        <f t="shared" si="198"/>
        <v>0</v>
      </c>
      <c r="BK247" s="167">
        <f t="shared" si="199"/>
        <v>1</v>
      </c>
      <c r="BL247" s="169">
        <f t="shared" si="200"/>
        <v>1</v>
      </c>
      <c r="BM247" s="169">
        <f t="shared" si="201"/>
        <v>0</v>
      </c>
      <c r="BN247" s="169">
        <f t="shared" si="202"/>
        <v>1</v>
      </c>
      <c r="BO247" s="169">
        <f t="shared" si="203"/>
        <v>0</v>
      </c>
      <c r="BP247" s="36">
        <f t="shared" si="204"/>
        <v>0</v>
      </c>
      <c r="BQ247">
        <f t="shared" si="205"/>
        <v>0</v>
      </c>
      <c r="BR247" s="36">
        <f t="shared" si="206"/>
        <v>1</v>
      </c>
      <c r="BS247" s="36" t="e">
        <f t="shared" si="207"/>
        <v>#N/A</v>
      </c>
    </row>
    <row r="248" spans="1:71">
      <c r="A248" s="59">
        <v>433</v>
      </c>
      <c r="B248" s="59">
        <v>242211</v>
      </c>
      <c r="C248" s="160">
        <v>43500000.972300798</v>
      </c>
      <c r="D248" s="59">
        <v>5091250</v>
      </c>
      <c r="E248" s="59">
        <v>5091250</v>
      </c>
      <c r="F248" s="59">
        <v>38408750.972300798</v>
      </c>
      <c r="G248" s="59">
        <v>350</v>
      </c>
      <c r="H248" s="59">
        <v>-6706589812.0908403</v>
      </c>
      <c r="I248" s="59">
        <v>0</v>
      </c>
      <c r="J248" s="59">
        <v>0</v>
      </c>
      <c r="K248" s="59">
        <v>0</v>
      </c>
      <c r="L248" s="59">
        <v>101</v>
      </c>
      <c r="M248" s="59">
        <v>0</v>
      </c>
      <c r="N248" s="59">
        <v>0</v>
      </c>
      <c r="O248" s="59">
        <v>101</v>
      </c>
      <c r="P248" s="59">
        <v>0</v>
      </c>
      <c r="Q248" s="59">
        <v>0</v>
      </c>
      <c r="R248" s="59">
        <v>2</v>
      </c>
      <c r="S248" s="59">
        <v>0</v>
      </c>
      <c r="T248" s="59">
        <f t="shared" si="157"/>
        <v>0</v>
      </c>
      <c r="U248" s="59">
        <f t="shared" si="158"/>
        <v>0</v>
      </c>
      <c r="V248" s="59">
        <f t="shared" si="159"/>
        <v>0</v>
      </c>
      <c r="W248" s="59">
        <f t="shared" si="160"/>
        <v>0</v>
      </c>
      <c r="X248" s="59">
        <f t="shared" si="161"/>
        <v>0</v>
      </c>
      <c r="Y248" s="59">
        <f t="shared" si="162"/>
        <v>0</v>
      </c>
      <c r="Z248" s="59">
        <f t="shared" si="163"/>
        <v>0</v>
      </c>
      <c r="AA248" s="59">
        <f t="shared" si="164"/>
        <v>0</v>
      </c>
      <c r="AB248" s="59">
        <f t="shared" si="165"/>
        <v>0</v>
      </c>
      <c r="AC248" s="59">
        <f t="shared" si="166"/>
        <v>0</v>
      </c>
      <c r="AD248" s="166">
        <f t="shared" si="208"/>
        <v>2</v>
      </c>
      <c r="AE248" s="169">
        <f t="shared" si="167"/>
        <v>0</v>
      </c>
      <c r="AF248" s="169">
        <f t="shared" si="168"/>
        <v>1</v>
      </c>
      <c r="AG248" s="169">
        <f t="shared" si="169"/>
        <v>0</v>
      </c>
      <c r="AH248" s="169">
        <f t="shared" si="170"/>
        <v>1</v>
      </c>
      <c r="AI248" s="169">
        <f t="shared" si="171"/>
        <v>0</v>
      </c>
      <c r="AJ248" s="169">
        <f t="shared" si="172"/>
        <v>0</v>
      </c>
      <c r="AK248" s="169">
        <f t="shared" si="173"/>
        <v>0</v>
      </c>
      <c r="AL248" s="169">
        <f t="shared" si="174"/>
        <v>1</v>
      </c>
      <c r="AM248" s="169">
        <f t="shared" si="175"/>
        <v>0</v>
      </c>
      <c r="AN248" s="169">
        <f t="shared" si="176"/>
        <v>0</v>
      </c>
      <c r="AO248" s="169">
        <f t="shared" si="177"/>
        <v>1</v>
      </c>
      <c r="AP248" s="169">
        <f t="shared" si="178"/>
        <v>0</v>
      </c>
      <c r="AQ248" s="169">
        <f t="shared" si="179"/>
        <v>0</v>
      </c>
      <c r="AR248" s="169">
        <f t="shared" si="180"/>
        <v>0</v>
      </c>
      <c r="AS248" s="169">
        <f t="shared" si="181"/>
        <v>0</v>
      </c>
      <c r="AT248" s="169">
        <f t="shared" si="182"/>
        <v>0</v>
      </c>
      <c r="AU248" s="169">
        <f t="shared" si="183"/>
        <v>0</v>
      </c>
      <c r="AV248" s="169">
        <f t="shared" si="184"/>
        <v>1</v>
      </c>
      <c r="AW248" s="169">
        <f t="shared" si="185"/>
        <v>0</v>
      </c>
      <c r="AX248" s="169">
        <f t="shared" si="186"/>
        <v>0</v>
      </c>
      <c r="AY248" s="169">
        <f t="shared" si="187"/>
        <v>0</v>
      </c>
      <c r="AZ248" s="169">
        <f t="shared" si="188"/>
        <v>0</v>
      </c>
      <c r="BA248" s="169">
        <f t="shared" si="189"/>
        <v>0</v>
      </c>
      <c r="BB248" s="169">
        <f t="shared" si="190"/>
        <v>1</v>
      </c>
      <c r="BC248" s="169">
        <f t="shared" si="191"/>
        <v>0</v>
      </c>
      <c r="BD248" s="169">
        <f t="shared" si="192"/>
        <v>1</v>
      </c>
      <c r="BE248" s="169">
        <f t="shared" si="193"/>
        <v>0</v>
      </c>
      <c r="BF248" s="169">
        <f t="shared" si="194"/>
        <v>0</v>
      </c>
      <c r="BG248" s="169">
        <f t="shared" si="195"/>
        <v>0</v>
      </c>
      <c r="BH248" s="169">
        <f t="shared" si="196"/>
        <v>0</v>
      </c>
      <c r="BI248" s="169">
        <f t="shared" si="197"/>
        <v>0</v>
      </c>
      <c r="BJ248" s="169">
        <f t="shared" si="198"/>
        <v>0</v>
      </c>
      <c r="BK248" s="167">
        <f t="shared" si="199"/>
        <v>0</v>
      </c>
      <c r="BL248" s="169">
        <f t="shared" si="200"/>
        <v>0</v>
      </c>
      <c r="BM248" s="169">
        <f t="shared" si="201"/>
        <v>1</v>
      </c>
      <c r="BN248" s="169">
        <f t="shared" si="202"/>
        <v>1</v>
      </c>
      <c r="BO248" s="169">
        <f t="shared" si="203"/>
        <v>0</v>
      </c>
      <c r="BP248" s="36">
        <f t="shared" si="204"/>
        <v>1</v>
      </c>
      <c r="BQ248">
        <f t="shared" si="205"/>
        <v>0</v>
      </c>
      <c r="BR248" s="36">
        <f t="shared" si="206"/>
        <v>0</v>
      </c>
      <c r="BS248" t="e">
        <f t="shared" si="207"/>
        <v>#N/A</v>
      </c>
    </row>
    <row r="249" spans="1:71">
      <c r="A249" s="59">
        <v>411</v>
      </c>
      <c r="B249" s="59">
        <v>231621</v>
      </c>
      <c r="C249" s="160">
        <v>43571429.313445598</v>
      </c>
      <c r="D249" s="59">
        <v>24587143.6875</v>
      </c>
      <c r="E249" s="59">
        <v>25158572.25</v>
      </c>
      <c r="F249" s="59">
        <v>18412857.063445602</v>
      </c>
      <c r="G249" s="59">
        <v>31.428571701049801</v>
      </c>
      <c r="H249" s="59">
        <v>-6421835950.6553097</v>
      </c>
      <c r="I249" s="59">
        <v>444</v>
      </c>
      <c r="J249" s="59">
        <v>418</v>
      </c>
      <c r="K249" s="59">
        <v>0</v>
      </c>
      <c r="L249" s="59">
        <v>402</v>
      </c>
      <c r="M249" s="59">
        <v>444</v>
      </c>
      <c r="N249" s="59">
        <v>0</v>
      </c>
      <c r="O249" s="59">
        <v>415</v>
      </c>
      <c r="P249" s="59">
        <v>0</v>
      </c>
      <c r="Q249" s="59">
        <v>0</v>
      </c>
      <c r="R249" s="59">
        <v>1</v>
      </c>
      <c r="S249" s="59">
        <v>0</v>
      </c>
      <c r="T249" s="59">
        <f t="shared" si="157"/>
        <v>3</v>
      </c>
      <c r="U249" s="59">
        <f t="shared" si="158"/>
        <v>0</v>
      </c>
      <c r="V249" s="59">
        <f t="shared" si="159"/>
        <v>0</v>
      </c>
      <c r="W249" s="59">
        <f t="shared" si="160"/>
        <v>2</v>
      </c>
      <c r="X249" s="59">
        <f t="shared" si="161"/>
        <v>0</v>
      </c>
      <c r="Y249" s="59">
        <f t="shared" si="162"/>
        <v>0</v>
      </c>
      <c r="Z249" s="59">
        <f t="shared" si="163"/>
        <v>0</v>
      </c>
      <c r="AA249" s="59">
        <f t="shared" si="164"/>
        <v>0</v>
      </c>
      <c r="AB249" s="59">
        <f t="shared" si="165"/>
        <v>0</v>
      </c>
      <c r="AC249" s="59">
        <f t="shared" si="166"/>
        <v>0</v>
      </c>
      <c r="AD249" s="166">
        <f t="shared" si="208"/>
        <v>0</v>
      </c>
      <c r="AE249" s="169">
        <f t="shared" si="167"/>
        <v>0</v>
      </c>
      <c r="AF249" s="169">
        <f t="shared" si="168"/>
        <v>0</v>
      </c>
      <c r="AG249" s="169">
        <f t="shared" si="169"/>
        <v>0</v>
      </c>
      <c r="AH249" s="169">
        <f t="shared" si="170"/>
        <v>1</v>
      </c>
      <c r="AI249" s="169">
        <f t="shared" si="171"/>
        <v>0</v>
      </c>
      <c r="AJ249" s="169">
        <f t="shared" si="172"/>
        <v>0</v>
      </c>
      <c r="AK249" s="169">
        <f t="shared" si="173"/>
        <v>0</v>
      </c>
      <c r="AL249" s="169">
        <f t="shared" si="174"/>
        <v>1</v>
      </c>
      <c r="AM249" s="169">
        <f t="shared" si="175"/>
        <v>0</v>
      </c>
      <c r="AN249" s="169">
        <f t="shared" si="176"/>
        <v>0</v>
      </c>
      <c r="AO249" s="169">
        <f t="shared" si="177"/>
        <v>1</v>
      </c>
      <c r="AP249" s="169">
        <f t="shared" si="178"/>
        <v>0</v>
      </c>
      <c r="AQ249" s="169">
        <f t="shared" si="179"/>
        <v>0</v>
      </c>
      <c r="AR249" s="169">
        <f t="shared" si="180"/>
        <v>0</v>
      </c>
      <c r="AS249" s="169">
        <f t="shared" si="181"/>
        <v>0</v>
      </c>
      <c r="AT249" s="169">
        <f t="shared" si="182"/>
        <v>0</v>
      </c>
      <c r="AU249" s="169">
        <f t="shared" si="183"/>
        <v>0</v>
      </c>
      <c r="AV249" s="169">
        <f t="shared" si="184"/>
        <v>1</v>
      </c>
      <c r="AW249" s="169">
        <f t="shared" si="185"/>
        <v>1</v>
      </c>
      <c r="AX249" s="169">
        <f t="shared" si="186"/>
        <v>1</v>
      </c>
      <c r="AY249" s="169">
        <f t="shared" si="187"/>
        <v>0</v>
      </c>
      <c r="AZ249" s="169">
        <f t="shared" si="188"/>
        <v>0</v>
      </c>
      <c r="BA249" s="169">
        <f t="shared" si="189"/>
        <v>0</v>
      </c>
      <c r="BB249" s="169">
        <f t="shared" si="190"/>
        <v>1</v>
      </c>
      <c r="BC249" s="169">
        <f t="shared" si="191"/>
        <v>2</v>
      </c>
      <c r="BD249" s="169">
        <f t="shared" si="192"/>
        <v>0</v>
      </c>
      <c r="BE249" s="169">
        <f t="shared" si="193"/>
        <v>0</v>
      </c>
      <c r="BF249" s="169">
        <f t="shared" si="194"/>
        <v>0</v>
      </c>
      <c r="BG249" s="169">
        <f t="shared" si="195"/>
        <v>0</v>
      </c>
      <c r="BH249" s="169">
        <f t="shared" si="196"/>
        <v>1</v>
      </c>
      <c r="BI249" s="169">
        <f t="shared" si="197"/>
        <v>0</v>
      </c>
      <c r="BJ249" s="169">
        <f t="shared" si="198"/>
        <v>0</v>
      </c>
      <c r="BK249" s="167">
        <f t="shared" si="199"/>
        <v>0</v>
      </c>
      <c r="BL249" s="169">
        <f t="shared" si="200"/>
        <v>1</v>
      </c>
      <c r="BM249" s="169">
        <f t="shared" si="201"/>
        <v>0</v>
      </c>
      <c r="BN249" s="169">
        <f t="shared" si="202"/>
        <v>1</v>
      </c>
      <c r="BO249" s="169">
        <f t="shared" si="203"/>
        <v>0</v>
      </c>
      <c r="BP249" s="36">
        <f t="shared" si="204"/>
        <v>0</v>
      </c>
      <c r="BQ249">
        <f t="shared" si="205"/>
        <v>0</v>
      </c>
      <c r="BR249" s="36">
        <f t="shared" si="206"/>
        <v>2</v>
      </c>
      <c r="BS249" s="36" t="e">
        <f t="shared" si="207"/>
        <v>#N/A</v>
      </c>
    </row>
    <row r="250" spans="1:71">
      <c r="A250" s="59">
        <v>17</v>
      </c>
      <c r="B250" s="59">
        <v>12131</v>
      </c>
      <c r="C250" s="160">
        <v>43956044.8485661</v>
      </c>
      <c r="D250" s="59">
        <v>4692307.75</v>
      </c>
      <c r="E250" s="59">
        <v>8428571.5</v>
      </c>
      <c r="F250" s="59">
        <v>35527473.3485661</v>
      </c>
      <c r="G250" s="59">
        <v>87.912086486816406</v>
      </c>
      <c r="H250" s="59">
        <v>-184908613.344244</v>
      </c>
      <c r="I250" s="59">
        <v>0</v>
      </c>
      <c r="J250" s="59">
        <v>0</v>
      </c>
      <c r="K250" s="59">
        <v>0</v>
      </c>
      <c r="L250" s="59">
        <v>101</v>
      </c>
      <c r="M250" s="59">
        <v>0</v>
      </c>
      <c r="N250" s="59">
        <v>0</v>
      </c>
      <c r="O250" s="59">
        <v>101</v>
      </c>
      <c r="P250" s="59">
        <v>0</v>
      </c>
      <c r="Q250" s="59">
        <v>0</v>
      </c>
      <c r="R250" s="59">
        <v>1</v>
      </c>
      <c r="S250" s="59">
        <v>0</v>
      </c>
      <c r="T250" s="59">
        <f t="shared" si="157"/>
        <v>0</v>
      </c>
      <c r="U250" s="59">
        <f t="shared" si="158"/>
        <v>0</v>
      </c>
      <c r="V250" s="59">
        <f t="shared" si="159"/>
        <v>0</v>
      </c>
      <c r="W250" s="59">
        <f t="shared" si="160"/>
        <v>0</v>
      </c>
      <c r="X250" s="59">
        <f t="shared" si="161"/>
        <v>0</v>
      </c>
      <c r="Y250" s="59">
        <f t="shared" si="162"/>
        <v>0</v>
      </c>
      <c r="Z250" s="59">
        <f t="shared" si="163"/>
        <v>0</v>
      </c>
      <c r="AA250" s="59">
        <f t="shared" si="164"/>
        <v>0</v>
      </c>
      <c r="AB250" s="59">
        <f t="shared" si="165"/>
        <v>0</v>
      </c>
      <c r="AC250" s="59">
        <f t="shared" si="166"/>
        <v>0</v>
      </c>
      <c r="AD250" s="166">
        <f t="shared" si="208"/>
        <v>2</v>
      </c>
      <c r="AE250" s="169">
        <f t="shared" si="167"/>
        <v>0</v>
      </c>
      <c r="AF250" s="169">
        <f t="shared" si="168"/>
        <v>1</v>
      </c>
      <c r="AG250" s="169">
        <f t="shared" si="169"/>
        <v>0</v>
      </c>
      <c r="AH250" s="169">
        <f t="shared" si="170"/>
        <v>1</v>
      </c>
      <c r="AI250" s="169">
        <f t="shared" si="171"/>
        <v>0</v>
      </c>
      <c r="AJ250" s="169">
        <f t="shared" si="172"/>
        <v>0</v>
      </c>
      <c r="AK250" s="169">
        <f t="shared" si="173"/>
        <v>0</v>
      </c>
      <c r="AL250" s="169">
        <f t="shared" si="174"/>
        <v>1</v>
      </c>
      <c r="AM250" s="169">
        <f t="shared" si="175"/>
        <v>0</v>
      </c>
      <c r="AN250" s="169">
        <f t="shared" si="176"/>
        <v>0</v>
      </c>
      <c r="AO250" s="169">
        <f t="shared" si="177"/>
        <v>1</v>
      </c>
      <c r="AP250" s="169">
        <f t="shared" si="178"/>
        <v>0</v>
      </c>
      <c r="AQ250" s="169">
        <f t="shared" si="179"/>
        <v>0</v>
      </c>
      <c r="AR250" s="169">
        <f t="shared" si="180"/>
        <v>0</v>
      </c>
      <c r="AS250" s="169">
        <f t="shared" si="181"/>
        <v>0</v>
      </c>
      <c r="AT250" s="169">
        <f t="shared" si="182"/>
        <v>0</v>
      </c>
      <c r="AU250" s="169">
        <f t="shared" si="183"/>
        <v>0</v>
      </c>
      <c r="AV250" s="169">
        <f t="shared" si="184"/>
        <v>1</v>
      </c>
      <c r="AW250" s="169">
        <f t="shared" si="185"/>
        <v>0</v>
      </c>
      <c r="AX250" s="169">
        <f t="shared" si="186"/>
        <v>0</v>
      </c>
      <c r="AY250" s="169">
        <f t="shared" si="187"/>
        <v>0</v>
      </c>
      <c r="AZ250" s="169">
        <f t="shared" si="188"/>
        <v>0</v>
      </c>
      <c r="BA250" s="169">
        <f t="shared" si="189"/>
        <v>0</v>
      </c>
      <c r="BB250" s="169">
        <f t="shared" si="190"/>
        <v>1</v>
      </c>
      <c r="BC250" s="169">
        <f t="shared" si="191"/>
        <v>0</v>
      </c>
      <c r="BD250" s="169">
        <f t="shared" si="192"/>
        <v>1</v>
      </c>
      <c r="BE250" s="169">
        <f t="shared" si="193"/>
        <v>0</v>
      </c>
      <c r="BF250" s="169">
        <f t="shared" si="194"/>
        <v>0</v>
      </c>
      <c r="BG250" s="169">
        <f t="shared" si="195"/>
        <v>0</v>
      </c>
      <c r="BH250" s="169">
        <f t="shared" si="196"/>
        <v>0</v>
      </c>
      <c r="BI250" s="169">
        <f t="shared" si="197"/>
        <v>0</v>
      </c>
      <c r="BJ250" s="169">
        <f t="shared" si="198"/>
        <v>0</v>
      </c>
      <c r="BK250" s="167">
        <f t="shared" si="199"/>
        <v>0</v>
      </c>
      <c r="BL250" s="169">
        <f t="shared" si="200"/>
        <v>1</v>
      </c>
      <c r="BM250" s="169">
        <f t="shared" si="201"/>
        <v>0</v>
      </c>
      <c r="BN250" s="169">
        <f t="shared" si="202"/>
        <v>1</v>
      </c>
      <c r="BO250" s="169">
        <f t="shared" si="203"/>
        <v>0</v>
      </c>
      <c r="BP250" s="36">
        <f t="shared" si="204"/>
        <v>1</v>
      </c>
      <c r="BQ250">
        <f t="shared" si="205"/>
        <v>0</v>
      </c>
      <c r="BR250" s="36">
        <f t="shared" si="206"/>
        <v>0</v>
      </c>
      <c r="BS250" t="e">
        <f t="shared" si="207"/>
        <v>#N/A</v>
      </c>
    </row>
    <row r="251" spans="1:71">
      <c r="A251" s="59">
        <v>16</v>
      </c>
      <c r="B251" s="59">
        <v>12111</v>
      </c>
      <c r="C251" s="160">
        <v>45571428.377409399</v>
      </c>
      <c r="D251" s="59">
        <v>10714285.5</v>
      </c>
      <c r="E251" s="59">
        <v>16428571</v>
      </c>
      <c r="F251" s="59">
        <v>29142857.377409399</v>
      </c>
      <c r="G251" s="59">
        <v>457.142860412598</v>
      </c>
      <c r="H251" s="59">
        <v>-191293229.31540099</v>
      </c>
      <c r="I251" s="59">
        <v>101</v>
      </c>
      <c r="J251" s="59">
        <v>0</v>
      </c>
      <c r="K251" s="59">
        <v>0</v>
      </c>
      <c r="L251" s="59">
        <v>101</v>
      </c>
      <c r="M251" s="59">
        <v>0</v>
      </c>
      <c r="N251" s="59">
        <v>0</v>
      </c>
      <c r="O251" s="59">
        <v>0</v>
      </c>
      <c r="P251" s="59">
        <v>0</v>
      </c>
      <c r="Q251" s="59">
        <v>0</v>
      </c>
      <c r="R251" s="59">
        <v>2</v>
      </c>
      <c r="S251" s="59">
        <v>0</v>
      </c>
      <c r="T251" s="59">
        <f t="shared" si="157"/>
        <v>0</v>
      </c>
      <c r="U251" s="59">
        <f t="shared" si="158"/>
        <v>0</v>
      </c>
      <c r="V251" s="59">
        <f t="shared" si="159"/>
        <v>0</v>
      </c>
      <c r="W251" s="59">
        <f t="shared" si="160"/>
        <v>0</v>
      </c>
      <c r="X251" s="59">
        <f t="shared" si="161"/>
        <v>0</v>
      </c>
      <c r="Y251" s="59">
        <f t="shared" si="162"/>
        <v>0</v>
      </c>
      <c r="Z251" s="59">
        <f t="shared" si="163"/>
        <v>0</v>
      </c>
      <c r="AA251" s="59">
        <f t="shared" si="164"/>
        <v>0</v>
      </c>
      <c r="AB251" s="59">
        <f t="shared" si="165"/>
        <v>0</v>
      </c>
      <c r="AC251" s="59">
        <f t="shared" si="166"/>
        <v>0</v>
      </c>
      <c r="AD251" s="166">
        <f t="shared" si="208"/>
        <v>2</v>
      </c>
      <c r="AE251" s="169">
        <f t="shared" si="167"/>
        <v>0</v>
      </c>
      <c r="AF251" s="169">
        <f t="shared" si="168"/>
        <v>1</v>
      </c>
      <c r="AG251" s="169">
        <f t="shared" si="169"/>
        <v>0</v>
      </c>
      <c r="AH251" s="169">
        <f t="shared" si="170"/>
        <v>1</v>
      </c>
      <c r="AI251" s="169">
        <f t="shared" si="171"/>
        <v>0</v>
      </c>
      <c r="AJ251" s="169">
        <f t="shared" si="172"/>
        <v>0</v>
      </c>
      <c r="AK251" s="169">
        <f t="shared" si="173"/>
        <v>0</v>
      </c>
      <c r="AL251" s="169">
        <f t="shared" si="174"/>
        <v>1</v>
      </c>
      <c r="AM251" s="169">
        <f t="shared" si="175"/>
        <v>0</v>
      </c>
      <c r="AN251" s="169">
        <f t="shared" si="176"/>
        <v>0</v>
      </c>
      <c r="AO251" s="169">
        <f t="shared" si="177"/>
        <v>1</v>
      </c>
      <c r="AP251" s="169">
        <f t="shared" si="178"/>
        <v>0</v>
      </c>
      <c r="AQ251" s="169">
        <f t="shared" si="179"/>
        <v>0</v>
      </c>
      <c r="AR251" s="169">
        <f t="shared" si="180"/>
        <v>0</v>
      </c>
      <c r="AS251" s="169">
        <f t="shared" si="181"/>
        <v>0</v>
      </c>
      <c r="AT251" s="169">
        <f t="shared" si="182"/>
        <v>0</v>
      </c>
      <c r="AU251" s="169">
        <f t="shared" si="183"/>
        <v>0</v>
      </c>
      <c r="AV251" s="169">
        <f t="shared" si="184"/>
        <v>1</v>
      </c>
      <c r="AW251" s="169">
        <f t="shared" si="185"/>
        <v>0</v>
      </c>
      <c r="AX251" s="169">
        <f t="shared" si="186"/>
        <v>0</v>
      </c>
      <c r="AY251" s="169">
        <f t="shared" si="187"/>
        <v>0</v>
      </c>
      <c r="AZ251" s="169">
        <f t="shared" si="188"/>
        <v>0</v>
      </c>
      <c r="BA251" s="169">
        <f t="shared" si="189"/>
        <v>0</v>
      </c>
      <c r="BB251" s="169">
        <f t="shared" si="190"/>
        <v>1</v>
      </c>
      <c r="BC251" s="169">
        <f t="shared" si="191"/>
        <v>0</v>
      </c>
      <c r="BD251" s="169">
        <f t="shared" si="192"/>
        <v>1</v>
      </c>
      <c r="BE251" s="169">
        <f t="shared" si="193"/>
        <v>0</v>
      </c>
      <c r="BF251" s="169">
        <f t="shared" si="194"/>
        <v>0</v>
      </c>
      <c r="BG251" s="169">
        <f t="shared" si="195"/>
        <v>0</v>
      </c>
      <c r="BH251" s="169">
        <f t="shared" si="196"/>
        <v>0</v>
      </c>
      <c r="BI251" s="169">
        <f t="shared" si="197"/>
        <v>0</v>
      </c>
      <c r="BJ251" s="169">
        <f t="shared" si="198"/>
        <v>0</v>
      </c>
      <c r="BK251" s="167">
        <f t="shared" si="199"/>
        <v>0</v>
      </c>
      <c r="BL251" s="169">
        <f t="shared" si="200"/>
        <v>0</v>
      </c>
      <c r="BM251" s="169">
        <f t="shared" si="201"/>
        <v>1</v>
      </c>
      <c r="BN251" s="169">
        <f t="shared" si="202"/>
        <v>1</v>
      </c>
      <c r="BO251" s="169">
        <f t="shared" si="203"/>
        <v>0</v>
      </c>
      <c r="BP251" s="36">
        <f t="shared" si="204"/>
        <v>1</v>
      </c>
      <c r="BQ251">
        <f t="shared" si="205"/>
        <v>0</v>
      </c>
      <c r="BR251" s="36">
        <f t="shared" si="206"/>
        <v>0</v>
      </c>
      <c r="BS251" t="e">
        <f t="shared" si="207"/>
        <v>#N/A</v>
      </c>
    </row>
    <row r="252" spans="1:71">
      <c r="A252" s="59">
        <v>347</v>
      </c>
      <c r="B252" s="59">
        <v>211421</v>
      </c>
      <c r="C252" s="160">
        <v>45714286.330605902</v>
      </c>
      <c r="D252" s="59">
        <v>62380952</v>
      </c>
      <c r="E252" s="59">
        <v>62380952</v>
      </c>
      <c r="F252" s="59">
        <v>-16666665.6693941</v>
      </c>
      <c r="G252" s="59">
        <v>0</v>
      </c>
      <c r="H252" s="59">
        <v>-4878099776.9770203</v>
      </c>
      <c r="I252" s="59">
        <v>0</v>
      </c>
      <c r="J252" s="59">
        <v>0</v>
      </c>
      <c r="K252" s="59">
        <v>0</v>
      </c>
      <c r="L252" s="59">
        <v>406</v>
      </c>
      <c r="M252" s="59">
        <v>413</v>
      </c>
      <c r="N252" s="59">
        <v>404</v>
      </c>
      <c r="O252" s="59">
        <v>0</v>
      </c>
      <c r="P252" s="59">
        <v>0</v>
      </c>
      <c r="Q252" s="59">
        <v>0</v>
      </c>
      <c r="R252" s="59">
        <v>2</v>
      </c>
      <c r="S252" s="59">
        <v>0</v>
      </c>
      <c r="T252" s="59">
        <f t="shared" si="157"/>
        <v>1</v>
      </c>
      <c r="U252" s="59">
        <f t="shared" si="158"/>
        <v>0</v>
      </c>
      <c r="V252" s="59">
        <f t="shared" si="159"/>
        <v>0</v>
      </c>
      <c r="W252" s="59">
        <f t="shared" si="160"/>
        <v>2</v>
      </c>
      <c r="X252" s="59">
        <f t="shared" si="161"/>
        <v>0</v>
      </c>
      <c r="Y252" s="59">
        <f t="shared" si="162"/>
        <v>0</v>
      </c>
      <c r="Z252" s="59">
        <f t="shared" si="163"/>
        <v>0</v>
      </c>
      <c r="AA252" s="59">
        <f t="shared" si="164"/>
        <v>0</v>
      </c>
      <c r="AB252" s="59">
        <f t="shared" si="165"/>
        <v>0</v>
      </c>
      <c r="AC252" s="59">
        <f t="shared" si="166"/>
        <v>0</v>
      </c>
      <c r="AD252" s="166">
        <f t="shared" si="208"/>
        <v>0</v>
      </c>
      <c r="AE252" s="169">
        <f t="shared" si="167"/>
        <v>0</v>
      </c>
      <c r="AF252" s="169">
        <f t="shared" si="168"/>
        <v>0</v>
      </c>
      <c r="AG252" s="169">
        <f t="shared" si="169"/>
        <v>0</v>
      </c>
      <c r="AH252" s="169">
        <f t="shared" si="170"/>
        <v>1</v>
      </c>
      <c r="AI252" s="169">
        <f t="shared" si="171"/>
        <v>0</v>
      </c>
      <c r="AJ252" s="169">
        <f t="shared" si="172"/>
        <v>0</v>
      </c>
      <c r="AK252" s="169">
        <f t="shared" si="173"/>
        <v>0</v>
      </c>
      <c r="AL252" s="169">
        <f t="shared" si="174"/>
        <v>1</v>
      </c>
      <c r="AM252" s="169">
        <f t="shared" si="175"/>
        <v>0</v>
      </c>
      <c r="AN252" s="169">
        <f t="shared" si="176"/>
        <v>0</v>
      </c>
      <c r="AO252" s="169">
        <f t="shared" si="177"/>
        <v>1</v>
      </c>
      <c r="AP252" s="169">
        <f t="shared" si="178"/>
        <v>0</v>
      </c>
      <c r="AQ252" s="169">
        <f t="shared" si="179"/>
        <v>0</v>
      </c>
      <c r="AR252" s="169">
        <f t="shared" si="180"/>
        <v>0</v>
      </c>
      <c r="AS252" s="169">
        <f t="shared" si="181"/>
        <v>0</v>
      </c>
      <c r="AT252" s="169">
        <f t="shared" si="182"/>
        <v>0</v>
      </c>
      <c r="AU252" s="169">
        <f t="shared" si="183"/>
        <v>0</v>
      </c>
      <c r="AV252" s="169">
        <f t="shared" si="184"/>
        <v>1</v>
      </c>
      <c r="AW252" s="169">
        <f t="shared" si="185"/>
        <v>1</v>
      </c>
      <c r="AX252" s="169">
        <f t="shared" si="186"/>
        <v>0</v>
      </c>
      <c r="AY252" s="169">
        <f t="shared" si="187"/>
        <v>1</v>
      </c>
      <c r="AZ252" s="169">
        <f t="shared" si="188"/>
        <v>0</v>
      </c>
      <c r="BA252" s="169">
        <f t="shared" si="189"/>
        <v>0</v>
      </c>
      <c r="BB252" s="169">
        <f t="shared" si="190"/>
        <v>1</v>
      </c>
      <c r="BC252" s="169">
        <f t="shared" si="191"/>
        <v>1</v>
      </c>
      <c r="BD252" s="169">
        <f t="shared" si="192"/>
        <v>0</v>
      </c>
      <c r="BE252" s="169">
        <f t="shared" si="193"/>
        <v>1</v>
      </c>
      <c r="BF252" s="169">
        <f t="shared" si="194"/>
        <v>0</v>
      </c>
      <c r="BG252" s="169">
        <f t="shared" si="195"/>
        <v>0</v>
      </c>
      <c r="BH252" s="169">
        <f t="shared" si="196"/>
        <v>0</v>
      </c>
      <c r="BI252" s="169">
        <f t="shared" si="197"/>
        <v>0</v>
      </c>
      <c r="BJ252" s="169">
        <f t="shared" si="198"/>
        <v>0</v>
      </c>
      <c r="BK252" s="167">
        <f t="shared" si="199"/>
        <v>0</v>
      </c>
      <c r="BL252" s="169">
        <f t="shared" si="200"/>
        <v>0</v>
      </c>
      <c r="BM252" s="169">
        <f t="shared" si="201"/>
        <v>1</v>
      </c>
      <c r="BN252" s="169">
        <f t="shared" si="202"/>
        <v>1</v>
      </c>
      <c r="BO252" s="169">
        <f t="shared" si="203"/>
        <v>0</v>
      </c>
      <c r="BP252" s="36">
        <f t="shared" si="204"/>
        <v>0</v>
      </c>
      <c r="BQ252">
        <f t="shared" si="205"/>
        <v>0</v>
      </c>
      <c r="BR252" s="36">
        <f t="shared" si="206"/>
        <v>1</v>
      </c>
      <c r="BS252" s="36" t="e">
        <f t="shared" si="207"/>
        <v>#N/A</v>
      </c>
    </row>
    <row r="253" spans="1:71">
      <c r="A253" s="59">
        <v>204</v>
      </c>
      <c r="B253" s="59">
        <v>131381</v>
      </c>
      <c r="C253" s="160">
        <v>45714287.141553402</v>
      </c>
      <c r="D253" s="59">
        <v>9619048</v>
      </c>
      <c r="E253" s="59">
        <v>9619048</v>
      </c>
      <c r="F253" s="59">
        <v>36095239.141553402</v>
      </c>
      <c r="G253" s="59">
        <v>247.61904907226599</v>
      </c>
      <c r="H253" s="59">
        <v>-2958671205.23873</v>
      </c>
      <c r="I253" s="59">
        <v>0</v>
      </c>
      <c r="J253" s="59">
        <v>0</v>
      </c>
      <c r="K253" s="59">
        <v>0</v>
      </c>
      <c r="L253" s="59">
        <v>101</v>
      </c>
      <c r="M253" s="59">
        <v>0</v>
      </c>
      <c r="N253" s="59">
        <v>0</v>
      </c>
      <c r="O253" s="59">
        <v>101</v>
      </c>
      <c r="P253" s="59">
        <v>0</v>
      </c>
      <c r="Q253" s="59">
        <v>0</v>
      </c>
      <c r="R253" s="59">
        <v>1</v>
      </c>
      <c r="S253" s="59">
        <v>0</v>
      </c>
      <c r="T253" s="59">
        <f t="shared" si="157"/>
        <v>0</v>
      </c>
      <c r="U253" s="59">
        <f t="shared" si="158"/>
        <v>0</v>
      </c>
      <c r="V253" s="59">
        <f t="shared" si="159"/>
        <v>0</v>
      </c>
      <c r="W253" s="59">
        <f t="shared" si="160"/>
        <v>0</v>
      </c>
      <c r="X253" s="59">
        <f t="shared" si="161"/>
        <v>0</v>
      </c>
      <c r="Y253" s="59">
        <f t="shared" si="162"/>
        <v>0</v>
      </c>
      <c r="Z253" s="59">
        <f t="shared" si="163"/>
        <v>0</v>
      </c>
      <c r="AA253" s="59">
        <f t="shared" si="164"/>
        <v>0</v>
      </c>
      <c r="AB253" s="59">
        <f t="shared" si="165"/>
        <v>0</v>
      </c>
      <c r="AC253" s="59">
        <f t="shared" si="166"/>
        <v>0</v>
      </c>
      <c r="AD253" s="166">
        <f t="shared" si="208"/>
        <v>2</v>
      </c>
      <c r="AE253" s="169">
        <f t="shared" si="167"/>
        <v>0</v>
      </c>
      <c r="AF253" s="169">
        <f t="shared" si="168"/>
        <v>1</v>
      </c>
      <c r="AG253" s="169">
        <f t="shared" si="169"/>
        <v>0</v>
      </c>
      <c r="AH253" s="169">
        <f t="shared" si="170"/>
        <v>1</v>
      </c>
      <c r="AI253" s="169">
        <f t="shared" si="171"/>
        <v>0</v>
      </c>
      <c r="AJ253" s="169">
        <f t="shared" si="172"/>
        <v>0</v>
      </c>
      <c r="AK253" s="169">
        <f t="shared" si="173"/>
        <v>0</v>
      </c>
      <c r="AL253" s="169">
        <f t="shared" si="174"/>
        <v>1</v>
      </c>
      <c r="AM253" s="169">
        <f t="shared" si="175"/>
        <v>0</v>
      </c>
      <c r="AN253" s="169">
        <f t="shared" si="176"/>
        <v>0</v>
      </c>
      <c r="AO253" s="169">
        <f t="shared" si="177"/>
        <v>1</v>
      </c>
      <c r="AP253" s="169">
        <f t="shared" si="178"/>
        <v>0</v>
      </c>
      <c r="AQ253" s="169">
        <f t="shared" si="179"/>
        <v>0</v>
      </c>
      <c r="AR253" s="169">
        <f t="shared" si="180"/>
        <v>0</v>
      </c>
      <c r="AS253" s="169">
        <f t="shared" si="181"/>
        <v>0</v>
      </c>
      <c r="AT253" s="169">
        <f t="shared" si="182"/>
        <v>0</v>
      </c>
      <c r="AU253" s="169">
        <f t="shared" si="183"/>
        <v>0</v>
      </c>
      <c r="AV253" s="169">
        <f t="shared" si="184"/>
        <v>1</v>
      </c>
      <c r="AW253" s="169">
        <f t="shared" si="185"/>
        <v>0</v>
      </c>
      <c r="AX253" s="169">
        <f t="shared" si="186"/>
        <v>0</v>
      </c>
      <c r="AY253" s="169">
        <f t="shared" si="187"/>
        <v>0</v>
      </c>
      <c r="AZ253" s="169">
        <f t="shared" si="188"/>
        <v>0</v>
      </c>
      <c r="BA253" s="169">
        <f t="shared" si="189"/>
        <v>0</v>
      </c>
      <c r="BB253" s="169">
        <f t="shared" si="190"/>
        <v>1</v>
      </c>
      <c r="BC253" s="169">
        <f t="shared" si="191"/>
        <v>0</v>
      </c>
      <c r="BD253" s="169">
        <f t="shared" si="192"/>
        <v>1</v>
      </c>
      <c r="BE253" s="169">
        <f t="shared" si="193"/>
        <v>0</v>
      </c>
      <c r="BF253" s="169">
        <f t="shared" si="194"/>
        <v>0</v>
      </c>
      <c r="BG253" s="169">
        <f t="shared" si="195"/>
        <v>0</v>
      </c>
      <c r="BH253" s="169">
        <f t="shared" si="196"/>
        <v>0</v>
      </c>
      <c r="BI253" s="169">
        <f t="shared" si="197"/>
        <v>0</v>
      </c>
      <c r="BJ253" s="169">
        <f t="shared" si="198"/>
        <v>0</v>
      </c>
      <c r="BK253" s="167">
        <f t="shared" si="199"/>
        <v>0</v>
      </c>
      <c r="BL253" s="169">
        <f t="shared" si="200"/>
        <v>1</v>
      </c>
      <c r="BM253" s="169">
        <f t="shared" si="201"/>
        <v>0</v>
      </c>
      <c r="BN253" s="169">
        <f t="shared" si="202"/>
        <v>1</v>
      </c>
      <c r="BO253" s="169">
        <f t="shared" si="203"/>
        <v>0</v>
      </c>
      <c r="BP253" s="36">
        <f t="shared" si="204"/>
        <v>1</v>
      </c>
      <c r="BQ253">
        <f t="shared" si="205"/>
        <v>0</v>
      </c>
      <c r="BR253" s="36">
        <f t="shared" si="206"/>
        <v>0</v>
      </c>
      <c r="BS253" t="e">
        <f t="shared" si="207"/>
        <v>#N/A</v>
      </c>
    </row>
    <row r="254" spans="1:71">
      <c r="A254" s="59">
        <v>89</v>
      </c>
      <c r="B254" s="59">
        <v>22191</v>
      </c>
      <c r="C254" s="160">
        <v>46399999.308586098</v>
      </c>
      <c r="D254" s="59">
        <v>6220000</v>
      </c>
      <c r="E254" s="59">
        <v>11620000</v>
      </c>
      <c r="F254" s="59">
        <v>34779999.308586098</v>
      </c>
      <c r="G254" s="59">
        <v>660</v>
      </c>
      <c r="H254" s="59">
        <v>-1490315570.7430799</v>
      </c>
      <c r="I254" s="59">
        <v>101</v>
      </c>
      <c r="J254" s="59">
        <v>0</v>
      </c>
      <c r="K254" s="59">
        <v>0</v>
      </c>
      <c r="L254" s="59">
        <v>101</v>
      </c>
      <c r="M254" s="59">
        <v>0</v>
      </c>
      <c r="N254" s="59">
        <v>0</v>
      </c>
      <c r="O254" s="59">
        <v>0</v>
      </c>
      <c r="P254" s="59">
        <v>0</v>
      </c>
      <c r="Q254" s="59">
        <v>0</v>
      </c>
      <c r="R254" s="59">
        <v>1</v>
      </c>
      <c r="S254" s="59">
        <v>0</v>
      </c>
      <c r="T254" s="59">
        <f t="shared" si="157"/>
        <v>0</v>
      </c>
      <c r="U254" s="59">
        <f t="shared" si="158"/>
        <v>0</v>
      </c>
      <c r="V254" s="59">
        <f t="shared" si="159"/>
        <v>0</v>
      </c>
      <c r="W254" s="59">
        <f t="shared" si="160"/>
        <v>0</v>
      </c>
      <c r="X254" s="59">
        <f t="shared" si="161"/>
        <v>0</v>
      </c>
      <c r="Y254" s="59">
        <f t="shared" si="162"/>
        <v>0</v>
      </c>
      <c r="Z254" s="59">
        <f t="shared" si="163"/>
        <v>0</v>
      </c>
      <c r="AA254" s="59">
        <f t="shared" si="164"/>
        <v>0</v>
      </c>
      <c r="AB254" s="59">
        <f t="shared" si="165"/>
        <v>0</v>
      </c>
      <c r="AC254" s="59">
        <f t="shared" si="166"/>
        <v>0</v>
      </c>
      <c r="AD254" s="166">
        <f t="shared" si="208"/>
        <v>2</v>
      </c>
      <c r="AE254" s="169">
        <f t="shared" si="167"/>
        <v>0</v>
      </c>
      <c r="AF254" s="169">
        <f t="shared" si="168"/>
        <v>1</v>
      </c>
      <c r="AG254" s="169">
        <f t="shared" si="169"/>
        <v>0</v>
      </c>
      <c r="AH254" s="169">
        <f t="shared" si="170"/>
        <v>1</v>
      </c>
      <c r="AI254" s="169">
        <f t="shared" si="171"/>
        <v>0</v>
      </c>
      <c r="AJ254" s="169">
        <f t="shared" si="172"/>
        <v>0</v>
      </c>
      <c r="AK254" s="169">
        <f t="shared" si="173"/>
        <v>0</v>
      </c>
      <c r="AL254" s="169">
        <f t="shared" si="174"/>
        <v>1</v>
      </c>
      <c r="AM254" s="169">
        <f t="shared" si="175"/>
        <v>0</v>
      </c>
      <c r="AN254" s="169">
        <f t="shared" si="176"/>
        <v>0</v>
      </c>
      <c r="AO254" s="169">
        <f t="shared" si="177"/>
        <v>1</v>
      </c>
      <c r="AP254" s="169">
        <f t="shared" si="178"/>
        <v>0</v>
      </c>
      <c r="AQ254" s="169">
        <f t="shared" si="179"/>
        <v>0</v>
      </c>
      <c r="AR254" s="169">
        <f t="shared" si="180"/>
        <v>0</v>
      </c>
      <c r="AS254" s="169">
        <f t="shared" si="181"/>
        <v>0</v>
      </c>
      <c r="AT254" s="169">
        <f t="shared" si="182"/>
        <v>0</v>
      </c>
      <c r="AU254" s="169">
        <f t="shared" si="183"/>
        <v>0</v>
      </c>
      <c r="AV254" s="169">
        <f t="shared" si="184"/>
        <v>1</v>
      </c>
      <c r="AW254" s="169">
        <f t="shared" si="185"/>
        <v>0</v>
      </c>
      <c r="AX254" s="169">
        <f t="shared" si="186"/>
        <v>0</v>
      </c>
      <c r="AY254" s="169">
        <f t="shared" si="187"/>
        <v>0</v>
      </c>
      <c r="AZ254" s="169">
        <f t="shared" si="188"/>
        <v>0</v>
      </c>
      <c r="BA254" s="169">
        <f t="shared" si="189"/>
        <v>0</v>
      </c>
      <c r="BB254" s="169">
        <f t="shared" si="190"/>
        <v>1</v>
      </c>
      <c r="BC254" s="169">
        <f t="shared" si="191"/>
        <v>0</v>
      </c>
      <c r="BD254" s="169">
        <f t="shared" si="192"/>
        <v>1</v>
      </c>
      <c r="BE254" s="169">
        <f t="shared" si="193"/>
        <v>0</v>
      </c>
      <c r="BF254" s="169">
        <f t="shared" si="194"/>
        <v>0</v>
      </c>
      <c r="BG254" s="169">
        <f t="shared" si="195"/>
        <v>0</v>
      </c>
      <c r="BH254" s="169">
        <f t="shared" si="196"/>
        <v>0</v>
      </c>
      <c r="BI254" s="169">
        <f t="shared" si="197"/>
        <v>0</v>
      </c>
      <c r="BJ254" s="169">
        <f t="shared" si="198"/>
        <v>0</v>
      </c>
      <c r="BK254" s="167">
        <f t="shared" si="199"/>
        <v>0</v>
      </c>
      <c r="BL254" s="169">
        <f t="shared" si="200"/>
        <v>1</v>
      </c>
      <c r="BM254" s="169">
        <f t="shared" si="201"/>
        <v>0</v>
      </c>
      <c r="BN254" s="169">
        <f t="shared" si="202"/>
        <v>1</v>
      </c>
      <c r="BO254" s="169">
        <f t="shared" si="203"/>
        <v>0</v>
      </c>
      <c r="BP254" s="36">
        <f t="shared" si="204"/>
        <v>1</v>
      </c>
      <c r="BQ254">
        <f t="shared" si="205"/>
        <v>0</v>
      </c>
      <c r="BR254" s="36">
        <f t="shared" si="206"/>
        <v>0</v>
      </c>
      <c r="BS254" t="e">
        <f t="shared" si="207"/>
        <v>#N/A</v>
      </c>
    </row>
    <row r="255" spans="1:71">
      <c r="A255" s="59">
        <v>22</v>
      </c>
      <c r="B255" s="59">
        <v>12181</v>
      </c>
      <c r="C255" s="160">
        <v>46607141.418534599</v>
      </c>
      <c r="D255" s="59">
        <v>4410714</v>
      </c>
      <c r="E255" s="59">
        <v>7267856.75</v>
      </c>
      <c r="F255" s="59">
        <v>39339284.668534599</v>
      </c>
      <c r="G255" s="59">
        <v>142.85713195800801</v>
      </c>
      <c r="H255" s="59">
        <v>-241096803.85532999</v>
      </c>
      <c r="I255" s="59">
        <v>0</v>
      </c>
      <c r="J255" s="59">
        <v>0</v>
      </c>
      <c r="K255" s="59">
        <v>0</v>
      </c>
      <c r="L255" s="59">
        <v>101</v>
      </c>
      <c r="M255" s="59">
        <v>0</v>
      </c>
      <c r="N255" s="59">
        <v>0</v>
      </c>
      <c r="O255" s="59">
        <v>101</v>
      </c>
      <c r="P255" s="59">
        <v>0</v>
      </c>
      <c r="Q255" s="59">
        <v>0</v>
      </c>
      <c r="R255" s="59">
        <v>1</v>
      </c>
      <c r="S255" s="59">
        <v>0</v>
      </c>
      <c r="T255" s="59">
        <f t="shared" si="157"/>
        <v>0</v>
      </c>
      <c r="U255" s="59">
        <f t="shared" si="158"/>
        <v>0</v>
      </c>
      <c r="V255" s="59">
        <f t="shared" si="159"/>
        <v>0</v>
      </c>
      <c r="W255" s="59">
        <f t="shared" si="160"/>
        <v>0</v>
      </c>
      <c r="X255" s="59">
        <f t="shared" si="161"/>
        <v>0</v>
      </c>
      <c r="Y255" s="59">
        <f t="shared" si="162"/>
        <v>0</v>
      </c>
      <c r="Z255" s="59">
        <f t="shared" si="163"/>
        <v>0</v>
      </c>
      <c r="AA255" s="59">
        <f t="shared" si="164"/>
        <v>0</v>
      </c>
      <c r="AB255" s="59">
        <f t="shared" si="165"/>
        <v>0</v>
      </c>
      <c r="AC255" s="59">
        <f t="shared" si="166"/>
        <v>0</v>
      </c>
      <c r="AD255" s="166">
        <f t="shared" si="208"/>
        <v>2</v>
      </c>
      <c r="AE255" s="169">
        <f t="shared" si="167"/>
        <v>0</v>
      </c>
      <c r="AF255" s="169">
        <f t="shared" si="168"/>
        <v>1</v>
      </c>
      <c r="AG255" s="169">
        <f t="shared" si="169"/>
        <v>0</v>
      </c>
      <c r="AH255" s="169">
        <f t="shared" si="170"/>
        <v>1</v>
      </c>
      <c r="AI255" s="169">
        <f t="shared" si="171"/>
        <v>0</v>
      </c>
      <c r="AJ255" s="169">
        <f t="shared" si="172"/>
        <v>0</v>
      </c>
      <c r="AK255" s="169">
        <f t="shared" si="173"/>
        <v>0</v>
      </c>
      <c r="AL255" s="169">
        <f t="shared" si="174"/>
        <v>1</v>
      </c>
      <c r="AM255" s="169">
        <f t="shared" si="175"/>
        <v>0</v>
      </c>
      <c r="AN255" s="169">
        <f t="shared" si="176"/>
        <v>0</v>
      </c>
      <c r="AO255" s="169">
        <f t="shared" si="177"/>
        <v>1</v>
      </c>
      <c r="AP255" s="169">
        <f t="shared" si="178"/>
        <v>0</v>
      </c>
      <c r="AQ255" s="169">
        <f t="shared" si="179"/>
        <v>0</v>
      </c>
      <c r="AR255" s="169">
        <f t="shared" si="180"/>
        <v>0</v>
      </c>
      <c r="AS255" s="169">
        <f t="shared" si="181"/>
        <v>0</v>
      </c>
      <c r="AT255" s="169">
        <f t="shared" si="182"/>
        <v>0</v>
      </c>
      <c r="AU255" s="169">
        <f t="shared" si="183"/>
        <v>0</v>
      </c>
      <c r="AV255" s="169">
        <f t="shared" si="184"/>
        <v>1</v>
      </c>
      <c r="AW255" s="169">
        <f t="shared" si="185"/>
        <v>0</v>
      </c>
      <c r="AX255" s="169">
        <f t="shared" si="186"/>
        <v>0</v>
      </c>
      <c r="AY255" s="169">
        <f t="shared" si="187"/>
        <v>0</v>
      </c>
      <c r="AZ255" s="169">
        <f t="shared" si="188"/>
        <v>0</v>
      </c>
      <c r="BA255" s="169">
        <f t="shared" si="189"/>
        <v>0</v>
      </c>
      <c r="BB255" s="169">
        <f t="shared" si="190"/>
        <v>1</v>
      </c>
      <c r="BC255" s="169">
        <f t="shared" si="191"/>
        <v>0</v>
      </c>
      <c r="BD255" s="169">
        <f t="shared" si="192"/>
        <v>1</v>
      </c>
      <c r="BE255" s="169">
        <f t="shared" si="193"/>
        <v>0</v>
      </c>
      <c r="BF255" s="169">
        <f t="shared" si="194"/>
        <v>0</v>
      </c>
      <c r="BG255" s="169">
        <f t="shared" si="195"/>
        <v>0</v>
      </c>
      <c r="BH255" s="169">
        <f t="shared" si="196"/>
        <v>0</v>
      </c>
      <c r="BI255" s="169">
        <f t="shared" si="197"/>
        <v>0</v>
      </c>
      <c r="BJ255" s="169">
        <f t="shared" si="198"/>
        <v>0</v>
      </c>
      <c r="BK255" s="167">
        <f t="shared" si="199"/>
        <v>0</v>
      </c>
      <c r="BL255" s="169">
        <f t="shared" si="200"/>
        <v>1</v>
      </c>
      <c r="BM255" s="169">
        <f t="shared" si="201"/>
        <v>0</v>
      </c>
      <c r="BN255" s="169">
        <f t="shared" si="202"/>
        <v>1</v>
      </c>
      <c r="BO255" s="169">
        <f t="shared" si="203"/>
        <v>0</v>
      </c>
      <c r="BP255" s="36">
        <f t="shared" si="204"/>
        <v>1</v>
      </c>
      <c r="BQ255">
        <f t="shared" si="205"/>
        <v>0</v>
      </c>
      <c r="BR255" s="36">
        <f t="shared" si="206"/>
        <v>0</v>
      </c>
      <c r="BS255" t="e">
        <f t="shared" si="207"/>
        <v>#N/A</v>
      </c>
    </row>
    <row r="256" spans="1:71">
      <c r="A256" s="59">
        <v>259</v>
      </c>
      <c r="B256" s="59">
        <v>152341</v>
      </c>
      <c r="C256" s="160">
        <v>46874999.800430901</v>
      </c>
      <c r="D256" s="59">
        <v>17607142</v>
      </c>
      <c r="E256" s="59">
        <v>17607142</v>
      </c>
      <c r="F256" s="59">
        <v>29267857.800430901</v>
      </c>
      <c r="G256" s="59">
        <v>25</v>
      </c>
      <c r="H256" s="59">
        <v>-3853826311.2369099</v>
      </c>
      <c r="I256" s="59">
        <v>416</v>
      </c>
      <c r="J256" s="59">
        <v>444</v>
      </c>
      <c r="K256" s="59">
        <v>0</v>
      </c>
      <c r="L256" s="59">
        <v>0</v>
      </c>
      <c r="M256" s="59">
        <v>0</v>
      </c>
      <c r="N256" s="59">
        <v>0</v>
      </c>
      <c r="O256" s="59">
        <v>0</v>
      </c>
      <c r="P256" s="59">
        <v>0</v>
      </c>
      <c r="Q256" s="59">
        <v>0</v>
      </c>
      <c r="R256" s="59">
        <v>2</v>
      </c>
      <c r="S256" s="59">
        <v>0</v>
      </c>
      <c r="T256" s="59">
        <f t="shared" si="157"/>
        <v>1</v>
      </c>
      <c r="U256" s="59">
        <f t="shared" si="158"/>
        <v>0</v>
      </c>
      <c r="V256" s="59">
        <f t="shared" si="159"/>
        <v>0</v>
      </c>
      <c r="W256" s="59">
        <f t="shared" si="160"/>
        <v>1</v>
      </c>
      <c r="X256" s="59">
        <f t="shared" si="161"/>
        <v>0</v>
      </c>
      <c r="Y256" s="59">
        <f t="shared" si="162"/>
        <v>0</v>
      </c>
      <c r="Z256" s="59">
        <f t="shared" si="163"/>
        <v>0</v>
      </c>
      <c r="AA256" s="59">
        <f t="shared" si="164"/>
        <v>0</v>
      </c>
      <c r="AB256" s="59">
        <f t="shared" si="165"/>
        <v>0</v>
      </c>
      <c r="AC256" s="59">
        <f t="shared" si="166"/>
        <v>0</v>
      </c>
      <c r="AD256" s="166">
        <f t="shared" si="208"/>
        <v>0</v>
      </c>
      <c r="AE256" s="169">
        <f t="shared" si="167"/>
        <v>0</v>
      </c>
      <c r="AF256" s="169">
        <f t="shared" si="168"/>
        <v>0</v>
      </c>
      <c r="AG256" s="169">
        <f t="shared" si="169"/>
        <v>0</v>
      </c>
      <c r="AH256" s="169">
        <f t="shared" si="170"/>
        <v>1</v>
      </c>
      <c r="AI256" s="169">
        <f t="shared" si="171"/>
        <v>0</v>
      </c>
      <c r="AJ256" s="169">
        <f t="shared" si="172"/>
        <v>0</v>
      </c>
      <c r="AK256" s="169">
        <f t="shared" si="173"/>
        <v>0</v>
      </c>
      <c r="AL256" s="169">
        <f t="shared" si="174"/>
        <v>1</v>
      </c>
      <c r="AM256" s="169">
        <f t="shared" si="175"/>
        <v>0</v>
      </c>
      <c r="AN256" s="169">
        <f t="shared" si="176"/>
        <v>0</v>
      </c>
      <c r="AO256" s="169">
        <f t="shared" si="177"/>
        <v>1</v>
      </c>
      <c r="AP256" s="169">
        <f t="shared" si="178"/>
        <v>0</v>
      </c>
      <c r="AQ256" s="169">
        <f t="shared" si="179"/>
        <v>0</v>
      </c>
      <c r="AR256" s="169">
        <f t="shared" si="180"/>
        <v>0</v>
      </c>
      <c r="AS256" s="169">
        <f t="shared" si="181"/>
        <v>0</v>
      </c>
      <c r="AT256" s="169">
        <f t="shared" si="182"/>
        <v>0</v>
      </c>
      <c r="AU256" s="169">
        <f t="shared" si="183"/>
        <v>0</v>
      </c>
      <c r="AV256" s="169">
        <f t="shared" si="184"/>
        <v>1</v>
      </c>
      <c r="AW256" s="169">
        <f t="shared" si="185"/>
        <v>1</v>
      </c>
      <c r="AX256" s="169">
        <f t="shared" si="186"/>
        <v>0</v>
      </c>
      <c r="AY256" s="169">
        <f t="shared" si="187"/>
        <v>1</v>
      </c>
      <c r="AZ256" s="169">
        <f t="shared" si="188"/>
        <v>0</v>
      </c>
      <c r="BA256" s="169">
        <f t="shared" si="189"/>
        <v>0</v>
      </c>
      <c r="BB256" s="169">
        <f t="shared" si="190"/>
        <v>1</v>
      </c>
      <c r="BC256" s="169">
        <f t="shared" si="191"/>
        <v>1</v>
      </c>
      <c r="BD256" s="169">
        <f t="shared" si="192"/>
        <v>0</v>
      </c>
      <c r="BE256" s="169">
        <f t="shared" si="193"/>
        <v>0</v>
      </c>
      <c r="BF256" s="169">
        <f t="shared" si="194"/>
        <v>0</v>
      </c>
      <c r="BG256" s="169">
        <f t="shared" si="195"/>
        <v>0</v>
      </c>
      <c r="BH256" s="169">
        <f t="shared" si="196"/>
        <v>0</v>
      </c>
      <c r="BI256" s="169">
        <f t="shared" si="197"/>
        <v>0</v>
      </c>
      <c r="BJ256" s="169">
        <f t="shared" si="198"/>
        <v>1</v>
      </c>
      <c r="BK256" s="167">
        <f t="shared" si="199"/>
        <v>0</v>
      </c>
      <c r="BL256" s="169">
        <f t="shared" si="200"/>
        <v>0</v>
      </c>
      <c r="BM256" s="169">
        <f t="shared" si="201"/>
        <v>1</v>
      </c>
      <c r="BN256" s="169">
        <f t="shared" si="202"/>
        <v>1</v>
      </c>
      <c r="BO256" s="169">
        <f t="shared" si="203"/>
        <v>0</v>
      </c>
      <c r="BP256" s="36">
        <f t="shared" si="204"/>
        <v>0</v>
      </c>
      <c r="BQ256">
        <f t="shared" si="205"/>
        <v>0</v>
      </c>
      <c r="BR256" s="36">
        <f t="shared" si="206"/>
        <v>1</v>
      </c>
      <c r="BS256" s="36" t="e">
        <f t="shared" si="207"/>
        <v>#N/A</v>
      </c>
    </row>
    <row r="257" spans="1:71">
      <c r="A257" s="59">
        <v>341</v>
      </c>
      <c r="B257" s="59">
        <v>211201</v>
      </c>
      <c r="C257" s="160">
        <v>47125000</v>
      </c>
      <c r="D257" s="59">
        <v>18625000</v>
      </c>
      <c r="E257" s="59">
        <v>18625000</v>
      </c>
      <c r="F257" s="59">
        <v>28500000</v>
      </c>
      <c r="G257" s="59">
        <v>134</v>
      </c>
      <c r="H257" s="59">
        <v>-4786144820.2157001</v>
      </c>
      <c r="I257" s="59">
        <v>417</v>
      </c>
      <c r="J257" s="59">
        <v>411</v>
      </c>
      <c r="K257" s="59">
        <v>406</v>
      </c>
      <c r="L257" s="59">
        <v>0</v>
      </c>
      <c r="M257" s="59">
        <v>0</v>
      </c>
      <c r="N257" s="59">
        <v>0</v>
      </c>
      <c r="O257" s="59">
        <v>501</v>
      </c>
      <c r="P257" s="59">
        <v>709</v>
      </c>
      <c r="Q257" s="59">
        <v>710</v>
      </c>
      <c r="R257" s="59">
        <v>2</v>
      </c>
      <c r="S257" s="59">
        <v>1</v>
      </c>
      <c r="T257" s="59">
        <f t="shared" si="157"/>
        <v>1</v>
      </c>
      <c r="U257" s="59">
        <f t="shared" si="158"/>
        <v>0</v>
      </c>
      <c r="V257" s="59">
        <f t="shared" si="159"/>
        <v>0</v>
      </c>
      <c r="W257" s="59">
        <f t="shared" si="160"/>
        <v>2</v>
      </c>
      <c r="X257" s="59">
        <f t="shared" si="161"/>
        <v>2</v>
      </c>
      <c r="Y257" s="59">
        <f t="shared" si="162"/>
        <v>0</v>
      </c>
      <c r="Z257" s="59">
        <f t="shared" si="163"/>
        <v>0</v>
      </c>
      <c r="AA257" s="59">
        <f t="shared" si="164"/>
        <v>0</v>
      </c>
      <c r="AB257" s="59">
        <f t="shared" si="165"/>
        <v>0</v>
      </c>
      <c r="AC257" s="59">
        <f t="shared" si="166"/>
        <v>0</v>
      </c>
      <c r="AD257" s="166">
        <f t="shared" si="208"/>
        <v>0</v>
      </c>
      <c r="AE257" s="169">
        <f t="shared" si="167"/>
        <v>0</v>
      </c>
      <c r="AF257" s="169">
        <f t="shared" si="168"/>
        <v>0</v>
      </c>
      <c r="AG257" s="169">
        <f t="shared" si="169"/>
        <v>0</v>
      </c>
      <c r="AH257" s="169">
        <f t="shared" si="170"/>
        <v>1</v>
      </c>
      <c r="AI257" s="169">
        <f t="shared" si="171"/>
        <v>0</v>
      </c>
      <c r="AJ257" s="169">
        <f t="shared" si="172"/>
        <v>0</v>
      </c>
      <c r="AK257" s="169">
        <f t="shared" si="173"/>
        <v>0</v>
      </c>
      <c r="AL257" s="169">
        <f t="shared" si="174"/>
        <v>1</v>
      </c>
      <c r="AM257" s="169">
        <f t="shared" si="175"/>
        <v>0</v>
      </c>
      <c r="AN257" s="169">
        <f t="shared" si="176"/>
        <v>0</v>
      </c>
      <c r="AO257" s="169">
        <f t="shared" si="177"/>
        <v>1</v>
      </c>
      <c r="AP257" s="169">
        <f t="shared" si="178"/>
        <v>0</v>
      </c>
      <c r="AQ257" s="169">
        <f t="shared" si="179"/>
        <v>0</v>
      </c>
      <c r="AR257" s="169">
        <f t="shared" si="180"/>
        <v>0</v>
      </c>
      <c r="AS257" s="169">
        <f t="shared" si="181"/>
        <v>0</v>
      </c>
      <c r="AT257" s="169">
        <f t="shared" si="182"/>
        <v>0</v>
      </c>
      <c r="AU257" s="169">
        <f t="shared" si="183"/>
        <v>0</v>
      </c>
      <c r="AV257" s="169">
        <f t="shared" si="184"/>
        <v>1</v>
      </c>
      <c r="AW257" s="169">
        <f t="shared" si="185"/>
        <v>1</v>
      </c>
      <c r="AX257" s="169">
        <f t="shared" si="186"/>
        <v>0</v>
      </c>
      <c r="AY257" s="169">
        <f t="shared" si="187"/>
        <v>1</v>
      </c>
      <c r="AZ257" s="169">
        <f t="shared" si="188"/>
        <v>0</v>
      </c>
      <c r="BA257" s="169">
        <f t="shared" si="189"/>
        <v>1</v>
      </c>
      <c r="BB257" s="169">
        <f t="shared" si="190"/>
        <v>0</v>
      </c>
      <c r="BC257" s="169">
        <f t="shared" si="191"/>
        <v>1</v>
      </c>
      <c r="BD257" s="169">
        <f t="shared" si="192"/>
        <v>0</v>
      </c>
      <c r="BE257" s="169">
        <f t="shared" si="193"/>
        <v>0</v>
      </c>
      <c r="BF257" s="169">
        <f t="shared" si="194"/>
        <v>1</v>
      </c>
      <c r="BG257" s="169">
        <f t="shared" si="195"/>
        <v>0</v>
      </c>
      <c r="BH257" s="169">
        <f t="shared" si="196"/>
        <v>0</v>
      </c>
      <c r="BI257" s="169">
        <f t="shared" si="197"/>
        <v>0</v>
      </c>
      <c r="BJ257" s="169">
        <f t="shared" si="198"/>
        <v>0</v>
      </c>
      <c r="BK257" s="167">
        <f t="shared" si="199"/>
        <v>0</v>
      </c>
      <c r="BL257" s="169">
        <f t="shared" si="200"/>
        <v>0</v>
      </c>
      <c r="BM257" s="169">
        <f t="shared" si="201"/>
        <v>1</v>
      </c>
      <c r="BN257" s="169">
        <f t="shared" si="202"/>
        <v>0</v>
      </c>
      <c r="BO257" s="169">
        <f t="shared" si="203"/>
        <v>1</v>
      </c>
      <c r="BP257" s="36">
        <f t="shared" si="204"/>
        <v>0</v>
      </c>
      <c r="BQ257">
        <f t="shared" si="205"/>
        <v>0</v>
      </c>
      <c r="BR257" s="36">
        <f t="shared" si="206"/>
        <v>1</v>
      </c>
      <c r="BS257" s="36" t="e">
        <f t="shared" si="207"/>
        <v>#N/A</v>
      </c>
    </row>
    <row r="258" spans="1:71">
      <c r="A258" s="59">
        <v>240</v>
      </c>
      <c r="B258" s="59">
        <v>151361</v>
      </c>
      <c r="C258" s="160">
        <v>47142856.942147598</v>
      </c>
      <c r="D258" s="59">
        <v>8538571.5</v>
      </c>
      <c r="E258" s="59">
        <v>8538571.5</v>
      </c>
      <c r="F258" s="59">
        <v>38604285.442147598</v>
      </c>
      <c r="G258" s="59">
        <v>107.142857074738</v>
      </c>
      <c r="H258" s="59">
        <v>-3767072554.15031</v>
      </c>
      <c r="I258" s="59">
        <v>0</v>
      </c>
      <c r="J258" s="59">
        <v>0</v>
      </c>
      <c r="K258" s="59">
        <v>0</v>
      </c>
      <c r="L258" s="59">
        <v>101</v>
      </c>
      <c r="M258" s="59">
        <v>0</v>
      </c>
      <c r="N258" s="59">
        <v>0</v>
      </c>
      <c r="O258" s="59">
        <v>0</v>
      </c>
      <c r="P258" s="59">
        <v>0</v>
      </c>
      <c r="Q258" s="59">
        <v>0</v>
      </c>
      <c r="R258" s="59">
        <v>2</v>
      </c>
      <c r="S258" s="59">
        <v>1</v>
      </c>
      <c r="T258" s="59">
        <f t="shared" si="157"/>
        <v>0</v>
      </c>
      <c r="U258" s="59">
        <f t="shared" si="158"/>
        <v>0</v>
      </c>
      <c r="V258" s="59">
        <f t="shared" si="159"/>
        <v>0</v>
      </c>
      <c r="W258" s="59">
        <f t="shared" si="160"/>
        <v>0</v>
      </c>
      <c r="X258" s="59">
        <f t="shared" si="161"/>
        <v>0</v>
      </c>
      <c r="Y258" s="59">
        <f t="shared" si="162"/>
        <v>0</v>
      </c>
      <c r="Z258" s="59">
        <f t="shared" si="163"/>
        <v>0</v>
      </c>
      <c r="AA258" s="59">
        <f t="shared" si="164"/>
        <v>0</v>
      </c>
      <c r="AB258" s="59">
        <f t="shared" si="165"/>
        <v>0</v>
      </c>
      <c r="AC258" s="59">
        <f t="shared" si="166"/>
        <v>0</v>
      </c>
      <c r="AD258" s="166">
        <f t="shared" si="208"/>
        <v>1</v>
      </c>
      <c r="AE258" s="169">
        <f t="shared" si="167"/>
        <v>1</v>
      </c>
      <c r="AF258" s="169">
        <f t="shared" si="168"/>
        <v>0</v>
      </c>
      <c r="AG258" s="169">
        <f t="shared" si="169"/>
        <v>0</v>
      </c>
      <c r="AH258" s="169">
        <f t="shared" si="170"/>
        <v>1</v>
      </c>
      <c r="AI258" s="169">
        <f t="shared" si="171"/>
        <v>0</v>
      </c>
      <c r="AJ258" s="169">
        <f t="shared" si="172"/>
        <v>0</v>
      </c>
      <c r="AK258" s="169">
        <f t="shared" si="173"/>
        <v>0</v>
      </c>
      <c r="AL258" s="169">
        <f t="shared" si="174"/>
        <v>1</v>
      </c>
      <c r="AM258" s="169">
        <f t="shared" si="175"/>
        <v>0</v>
      </c>
      <c r="AN258" s="169">
        <f t="shared" si="176"/>
        <v>0</v>
      </c>
      <c r="AO258" s="169">
        <f t="shared" si="177"/>
        <v>1</v>
      </c>
      <c r="AP258" s="169">
        <f t="shared" si="178"/>
        <v>0</v>
      </c>
      <c r="AQ258" s="169">
        <f t="shared" si="179"/>
        <v>0</v>
      </c>
      <c r="AR258" s="169">
        <f t="shared" si="180"/>
        <v>0</v>
      </c>
      <c r="AS258" s="169">
        <f t="shared" si="181"/>
        <v>0</v>
      </c>
      <c r="AT258" s="169">
        <f t="shared" si="182"/>
        <v>0</v>
      </c>
      <c r="AU258" s="169">
        <f t="shared" si="183"/>
        <v>0</v>
      </c>
      <c r="AV258" s="169">
        <f t="shared" si="184"/>
        <v>1</v>
      </c>
      <c r="AW258" s="169">
        <f t="shared" si="185"/>
        <v>0</v>
      </c>
      <c r="AX258" s="169">
        <f t="shared" si="186"/>
        <v>0</v>
      </c>
      <c r="AY258" s="169">
        <f t="shared" si="187"/>
        <v>0</v>
      </c>
      <c r="AZ258" s="169">
        <f t="shared" si="188"/>
        <v>0</v>
      </c>
      <c r="BA258" s="169">
        <f t="shared" si="189"/>
        <v>0</v>
      </c>
      <c r="BB258" s="169">
        <f t="shared" si="190"/>
        <v>1</v>
      </c>
      <c r="BC258" s="169">
        <f t="shared" si="191"/>
        <v>0</v>
      </c>
      <c r="BD258" s="169">
        <f t="shared" si="192"/>
        <v>1</v>
      </c>
      <c r="BE258" s="169">
        <f t="shared" si="193"/>
        <v>0</v>
      </c>
      <c r="BF258" s="169">
        <f t="shared" si="194"/>
        <v>0</v>
      </c>
      <c r="BG258" s="169">
        <f t="shared" si="195"/>
        <v>0</v>
      </c>
      <c r="BH258" s="169">
        <f t="shared" si="196"/>
        <v>0</v>
      </c>
      <c r="BI258" s="169">
        <f t="shared" si="197"/>
        <v>0</v>
      </c>
      <c r="BJ258" s="169">
        <f t="shared" si="198"/>
        <v>0</v>
      </c>
      <c r="BK258" s="167">
        <f t="shared" si="199"/>
        <v>0</v>
      </c>
      <c r="BL258" s="169">
        <f t="shared" si="200"/>
        <v>0</v>
      </c>
      <c r="BM258" s="169">
        <f t="shared" si="201"/>
        <v>1</v>
      </c>
      <c r="BN258" s="169">
        <f t="shared" si="202"/>
        <v>0</v>
      </c>
      <c r="BO258" s="169">
        <f t="shared" si="203"/>
        <v>1</v>
      </c>
      <c r="BP258" s="36">
        <f t="shared" si="204"/>
        <v>1</v>
      </c>
      <c r="BQ258">
        <f t="shared" si="205"/>
        <v>0</v>
      </c>
      <c r="BR258" s="36">
        <f t="shared" si="206"/>
        <v>0</v>
      </c>
      <c r="BS258" t="e">
        <f t="shared" si="207"/>
        <v>#N/A</v>
      </c>
    </row>
    <row r="259" spans="1:71">
      <c r="A259" s="59">
        <v>12</v>
      </c>
      <c r="B259" s="59">
        <v>11261</v>
      </c>
      <c r="C259" s="160">
        <v>47691031.231918901</v>
      </c>
      <c r="D259" s="59">
        <v>44518273.5</v>
      </c>
      <c r="E259" s="59">
        <v>44518273.5</v>
      </c>
      <c r="F259" s="59">
        <v>3172757.7319188798</v>
      </c>
      <c r="G259" s="59">
        <v>149.50166702270499</v>
      </c>
      <c r="H259" s="59">
        <v>-83001425.732131407</v>
      </c>
      <c r="I259" s="59">
        <v>101</v>
      </c>
      <c r="J259" s="59">
        <v>0</v>
      </c>
      <c r="K259" s="59">
        <v>0</v>
      </c>
      <c r="L259" s="59">
        <v>101</v>
      </c>
      <c r="M259" s="59">
        <v>0</v>
      </c>
      <c r="N259" s="59">
        <v>0</v>
      </c>
      <c r="O259" s="59">
        <v>101</v>
      </c>
      <c r="P259" s="59">
        <v>0</v>
      </c>
      <c r="Q259" s="59">
        <v>0</v>
      </c>
      <c r="R259" s="59">
        <v>2</v>
      </c>
      <c r="S259" s="59">
        <v>0</v>
      </c>
      <c r="T259" s="59">
        <f t="shared" si="157"/>
        <v>0</v>
      </c>
      <c r="U259" s="59">
        <f t="shared" si="158"/>
        <v>0</v>
      </c>
      <c r="V259" s="59">
        <f t="shared" si="159"/>
        <v>0</v>
      </c>
      <c r="W259" s="59">
        <f t="shared" si="160"/>
        <v>0</v>
      </c>
      <c r="X259" s="59">
        <f t="shared" si="161"/>
        <v>0</v>
      </c>
      <c r="Y259" s="59">
        <f t="shared" si="162"/>
        <v>0</v>
      </c>
      <c r="Z259" s="59">
        <f t="shared" si="163"/>
        <v>0</v>
      </c>
      <c r="AA259" s="59">
        <f t="shared" si="164"/>
        <v>0</v>
      </c>
      <c r="AB259" s="59">
        <f t="shared" si="165"/>
        <v>0</v>
      </c>
      <c r="AC259" s="59">
        <f t="shared" si="166"/>
        <v>0</v>
      </c>
      <c r="AD259" s="166">
        <f t="shared" si="208"/>
        <v>3</v>
      </c>
      <c r="AE259" s="169">
        <f t="shared" si="167"/>
        <v>0</v>
      </c>
      <c r="AF259" s="169">
        <f t="shared" si="168"/>
        <v>1</v>
      </c>
      <c r="AG259" s="169">
        <f t="shared" si="169"/>
        <v>0</v>
      </c>
      <c r="AH259" s="169">
        <f t="shared" si="170"/>
        <v>1</v>
      </c>
      <c r="AI259" s="169">
        <f t="shared" si="171"/>
        <v>0</v>
      </c>
      <c r="AJ259" s="169">
        <f t="shared" si="172"/>
        <v>0</v>
      </c>
      <c r="AK259" s="169">
        <f t="shared" si="173"/>
        <v>0</v>
      </c>
      <c r="AL259" s="169">
        <f t="shared" si="174"/>
        <v>1</v>
      </c>
      <c r="AM259" s="169">
        <f t="shared" si="175"/>
        <v>0</v>
      </c>
      <c r="AN259" s="169">
        <f t="shared" si="176"/>
        <v>0</v>
      </c>
      <c r="AO259" s="169">
        <f t="shared" si="177"/>
        <v>1</v>
      </c>
      <c r="AP259" s="169">
        <f t="shared" si="178"/>
        <v>0</v>
      </c>
      <c r="AQ259" s="169">
        <f t="shared" si="179"/>
        <v>0</v>
      </c>
      <c r="AR259" s="169">
        <f t="shared" si="180"/>
        <v>0</v>
      </c>
      <c r="AS259" s="169">
        <f t="shared" si="181"/>
        <v>0</v>
      </c>
      <c r="AT259" s="169">
        <f t="shared" si="182"/>
        <v>0</v>
      </c>
      <c r="AU259" s="169">
        <f t="shared" si="183"/>
        <v>0</v>
      </c>
      <c r="AV259" s="169">
        <f t="shared" si="184"/>
        <v>1</v>
      </c>
      <c r="AW259" s="169">
        <f t="shared" si="185"/>
        <v>0</v>
      </c>
      <c r="AX259" s="169">
        <f t="shared" si="186"/>
        <v>0</v>
      </c>
      <c r="AY259" s="169">
        <f t="shared" si="187"/>
        <v>0</v>
      </c>
      <c r="AZ259" s="169">
        <f t="shared" si="188"/>
        <v>0</v>
      </c>
      <c r="BA259" s="169">
        <f t="shared" si="189"/>
        <v>0</v>
      </c>
      <c r="BB259" s="169">
        <f t="shared" si="190"/>
        <v>1</v>
      </c>
      <c r="BC259" s="169">
        <f t="shared" si="191"/>
        <v>0</v>
      </c>
      <c r="BD259" s="169">
        <f t="shared" si="192"/>
        <v>1</v>
      </c>
      <c r="BE259" s="169">
        <f t="shared" si="193"/>
        <v>0</v>
      </c>
      <c r="BF259" s="169">
        <f t="shared" si="194"/>
        <v>0</v>
      </c>
      <c r="BG259" s="169">
        <f t="shared" si="195"/>
        <v>0</v>
      </c>
      <c r="BH259" s="169">
        <f t="shared" si="196"/>
        <v>0</v>
      </c>
      <c r="BI259" s="169">
        <f t="shared" si="197"/>
        <v>0</v>
      </c>
      <c r="BJ259" s="169">
        <f t="shared" si="198"/>
        <v>0</v>
      </c>
      <c r="BK259" s="167">
        <f t="shared" si="199"/>
        <v>0</v>
      </c>
      <c r="BL259" s="169">
        <f t="shared" si="200"/>
        <v>0</v>
      </c>
      <c r="BM259" s="169">
        <f t="shared" si="201"/>
        <v>1</v>
      </c>
      <c r="BN259" s="169">
        <f t="shared" si="202"/>
        <v>1</v>
      </c>
      <c r="BO259" s="169">
        <f t="shared" si="203"/>
        <v>0</v>
      </c>
      <c r="BP259" s="36">
        <f t="shared" si="204"/>
        <v>1</v>
      </c>
      <c r="BQ259">
        <f t="shared" si="205"/>
        <v>0</v>
      </c>
      <c r="BR259" s="36">
        <f t="shared" si="206"/>
        <v>0</v>
      </c>
      <c r="BS259" t="e">
        <f t="shared" si="207"/>
        <v>#N/A</v>
      </c>
    </row>
    <row r="260" spans="1:71">
      <c r="A260" s="59">
        <v>65</v>
      </c>
      <c r="B260" s="59">
        <v>19131</v>
      </c>
      <c r="C260" s="160">
        <v>48333332.555950001</v>
      </c>
      <c r="D260" s="59">
        <v>6158730</v>
      </c>
      <c r="E260" s="59">
        <v>6158730</v>
      </c>
      <c r="F260" s="59">
        <v>42174602.555950001</v>
      </c>
      <c r="G260" s="59">
        <v>0</v>
      </c>
      <c r="H260" s="59">
        <v>-581077517.483513</v>
      </c>
      <c r="I260" s="59">
        <v>101</v>
      </c>
      <c r="J260" s="59">
        <v>0</v>
      </c>
      <c r="K260" s="59">
        <v>0</v>
      </c>
      <c r="L260" s="59">
        <v>101</v>
      </c>
      <c r="M260" s="59">
        <v>0</v>
      </c>
      <c r="N260" s="59">
        <v>0</v>
      </c>
      <c r="O260" s="59">
        <v>101</v>
      </c>
      <c r="P260" s="59">
        <v>0</v>
      </c>
      <c r="Q260" s="59">
        <v>0</v>
      </c>
      <c r="R260" s="59">
        <v>2</v>
      </c>
      <c r="S260" s="59">
        <v>0</v>
      </c>
      <c r="T260" s="59">
        <f t="shared" ref="T260:T323" si="209">COUNTIFS(I260, "&gt;400", I260, "&lt;500")+COUNTIFS(L260, "&gt;400", L260, "&lt;500")+COUNTIFS(O260, "&gt;400", O260, "&lt;500")</f>
        <v>0</v>
      </c>
      <c r="U260" s="59">
        <f t="shared" ref="U260:U323" si="210">COUNTIFS(J260, "&gt;200", J260, "&lt;400")+COUNTIFS(L260, "&gt;200", L260, "&lt;400")+COUNTIFS(O260, "&gt;200", O260, "&lt;400")</f>
        <v>0</v>
      </c>
      <c r="V260" s="59">
        <f t="shared" ref="V260:V323" si="211">COUNTIF($I260, 102)+COUNTIF($L260, 102)+COUNTIF($O260, 102)</f>
        <v>0</v>
      </c>
      <c r="W260" s="59">
        <f t="shared" ref="W260:W323" si="212">IF(AND(J260&gt;399, J260&lt;500), 1,0) + IF(AND(K260&gt;399, K260&lt;500), 1,0) +IF(AND(M260&gt;399, M260&lt;500), 1,0) +IF(AND(N260&gt;399, N260&lt;500), 1,0) +IF(AND(P260&gt;399, P260&lt;500), 1,0) +IF(AND(Q260&gt;399, Q260&lt;500), 1,0)</f>
        <v>0</v>
      </c>
      <c r="X260" s="59">
        <f t="shared" ref="X260:X323" si="213">IF(AND(J260&gt;700, J260&lt;890), 1,0) + IF(AND(K260&gt;700, K260&lt;890), 1,0) +IF(AND(M260&gt;700, M260&lt;890), 1,0) +IF(AND(N260&gt;700, N260&lt;890), 1,0) +IF(AND(P260&gt;700, P260&lt;890), 1,0) +IF(AND(Q260&gt;700, Q260&lt;890), 1,0)</f>
        <v>0</v>
      </c>
      <c r="Y260" s="59">
        <f t="shared" ref="Y260:Y323" si="214">IF(AND(J260&gt;200, J260&lt;400), 1,0) + IF(AND(K260&gt;200, K260&lt;400), 1,0) +IF(AND(M260&gt;200, M260&lt;400), 1,0) +IF(AND(N260&gt;200, N260&lt;400), 1,0) +IF(AND(P260&gt;200, P260&lt;400), 1,0) +IF(AND(Q260&gt;200, Q260&lt;400), 1,0)</f>
        <v>0</v>
      </c>
      <c r="Z260" s="59">
        <f t="shared" ref="Z260:Z323" si="215">IF(J260=101, 1,0) + IF(K260=101, 1,0) +IF(M260=101, 1,0) +IF(N260=101, 1,0) +IF(P260=101, 1,0) +IF(Q260=101, 1,0)</f>
        <v>0</v>
      </c>
      <c r="AA260" s="59">
        <f t="shared" ref="AA260:AA323" si="216">IF(J260=102, 1,0) + IF(K260=102, 1,0) +IF(M260=102, 1,0) +IF(N260=102, 1,0) +IF(P260=102, 1,0) +IF(Q260=102, 1,0)</f>
        <v>0</v>
      </c>
      <c r="AB260" s="59">
        <f t="shared" ref="AB260:AB323" si="217">IF(AND(J260&gt;500, J260&lt;600), 1,0) + IF(AND(K260&gt;500, K260&lt;600), 1,0) +IF(AND(M260&gt;500, M260&lt;600), 1,0) +IF(AND(N260&gt;500, N260&lt;600), 1,0) +IF(AND(P260&gt;500, P260&lt;600), 1,0) +IF(AND(Q260&gt;500, Q260&lt;600), 1,0)</f>
        <v>0</v>
      </c>
      <c r="AC260" s="59">
        <f t="shared" ref="AC260:AC323" si="218">IF(AND(J260&gt;0, SUM(W260:AB260)=0), 1,0) + IF(AND(K260&gt;0, SUM(W260:AB260)=0), 1,0) +IF(AND(M260&gt;0, SUM(W260:AB260)=0), 1,0) +IF(AND(N260&gt;0, SUM(W260:AB260)=0), 1,0) +IF(AND(P260&gt;0, SUM(W260:AB260)=0), 1,0) +IF(AND(Q260&gt;0, SUM(W260:AB260)=0), 1,0)</f>
        <v>0</v>
      </c>
      <c r="AD260" s="166">
        <f t="shared" si="208"/>
        <v>3</v>
      </c>
      <c r="AE260" s="169">
        <f t="shared" ref="AE260:AE323" si="219">IF(AD260=1, 1,0)</f>
        <v>0</v>
      </c>
      <c r="AF260" s="169">
        <f t="shared" ref="AF260:AF323" si="220">IF(AD260&gt;=2, 1,0)</f>
        <v>1</v>
      </c>
      <c r="AG260" s="169">
        <f t="shared" ref="AG260:AG323" si="221">IF(IF(I260=101,1,0) * IF(J260&lt;&gt;0, 1,0) +IF(I260=101,1,0)* IF(K260&lt;&gt;0, 1,0) + IF(L260=101,1,0) * IF(M260&lt;&gt;0, 1,0) +IF(L260=101,1,0)* IF(N260&lt;&gt;0, 1,0) + IF(O260=101,1,0) * IF(P260&lt;&gt;0, 1,0) +IF(O260=101,1,0)* IF(Q260&lt;&gt;0, 1,0)&gt;0, 1,0)</f>
        <v>0</v>
      </c>
      <c r="AH260" s="169">
        <f t="shared" ref="AH260:AH323" si="222">IF(AG260=0, 1,0)</f>
        <v>1</v>
      </c>
      <c r="AI260" s="169">
        <f t="shared" ref="AI260:AI323" si="223">IF(AND(AD260&gt;0, T260&gt;0), 1, 0)</f>
        <v>0</v>
      </c>
      <c r="AJ260" s="169">
        <f t="shared" ref="AJ260:AJ323" si="224">IF(AND(AD260&gt;0, V260&gt;0), 1, 0)</f>
        <v>0</v>
      </c>
      <c r="AK260" s="169">
        <f t="shared" ref="AK260:AK323" si="225">IF(AND(AD260&gt;0, U260&gt;0), 1, 0)</f>
        <v>0</v>
      </c>
      <c r="AL260" s="169">
        <f t="shared" ref="AL260:AL323" si="226">IF(SUM(AI260:AK260)&gt;0,0,1)</f>
        <v>1</v>
      </c>
      <c r="AM260" s="169">
        <f t="shared" ref="AM260:AM323" si="227">IF(V260&gt;0, 1,0)</f>
        <v>0</v>
      </c>
      <c r="AN260" s="169">
        <f t="shared" ref="AN260:AN323" si="228">IF(I260=102,1,0) * IF(J260&lt;&gt;0, 1,0) +IF(I260=102,1,0)* IF(K260&lt;&gt;0, 1,0) + IF(L260=102,1,0) * IF(M260&lt;&gt;0, 1,0) +IF(L260=102,1,0)* IF(N260&lt;&gt;0, 1,0) + IF(O260=102,1,0) * IF(P260&lt;&gt;0, 1,0) +IF(O260=102,1,0)* IF(Q260&lt;&gt;0, 1,0)</f>
        <v>0</v>
      </c>
      <c r="AO260" s="169">
        <f t="shared" ref="AO260:AO323" si="229">IF(AN260=0, 1,0)</f>
        <v>1</v>
      </c>
      <c r="AP260" s="169">
        <f t="shared" ref="AP260:AP323" si="230">IF(V260&gt;1,1,0)</f>
        <v>0</v>
      </c>
      <c r="AQ260" s="169">
        <f t="shared" ref="AQ260:AQ323" si="231">IF(V260 = 1, 1, 0)</f>
        <v>0</v>
      </c>
      <c r="AR260" s="169">
        <f t="shared" ref="AR260:AR323" si="232">IF(SUM(AS260:AU260)&gt;0, 1,0)</f>
        <v>0</v>
      </c>
      <c r="AS260" s="169">
        <f t="shared" ref="AS260:AS323" si="233">IF(AND(T260&gt;0, V260&gt;0), 1,0)</f>
        <v>0</v>
      </c>
      <c r="AT260" s="169">
        <f t="shared" ref="AT260:AT323" si="234">AJ260</f>
        <v>0</v>
      </c>
      <c r="AU260" s="169">
        <f t="shared" ref="AU260:AU323" si="235">IF(AND(V260&gt;0, U260&gt;0),1,0)</f>
        <v>0</v>
      </c>
      <c r="AV260" s="169">
        <f t="shared" ref="AV260:AV323" si="236">IF(SUM(AS260:AU260)&gt;0,0,1)</f>
        <v>1</v>
      </c>
      <c r="AW260" s="169">
        <f t="shared" ref="AW260:AW323" si="237">IF(T260&gt;0,1,0)</f>
        <v>0</v>
      </c>
      <c r="AX260" s="169">
        <f t="shared" ref="AX260:AX323" si="238">IF(T260&gt;1, 1,0)</f>
        <v>0</v>
      </c>
      <c r="AY260" s="169">
        <f t="shared" ref="AY260:AY323" si="239">IF(T260=1, 1, 0)</f>
        <v>0</v>
      </c>
      <c r="AZ260" s="169">
        <f t="shared" ref="AZ260:AZ323" si="240">IF(SUM(AS260,AI260)&gt;0,1,0)</f>
        <v>0</v>
      </c>
      <c r="BA260" s="169">
        <f t="shared" ref="BA260:BA323" si="241">IF(AND(AW260&gt;0, X260&gt;0),1,0)+IF(AND(AW260&gt;0, (COUNTIFS(I260, "&gt;700", L260, "&gt;700", O260, "&gt;700")&gt;0)),1,0)</f>
        <v>0</v>
      </c>
      <c r="BB260" s="169">
        <f t="shared" ref="BB260:BB323" si="242">IF(BA260 = 0, 1,0)</f>
        <v>1</v>
      </c>
      <c r="BC260" s="169">
        <f t="shared" ref="BC260:BC323" si="243">IF(COUNTIFS(I260, "&gt;400", I260,"&lt;600"),1,0) * IF(COUNTIFS(J260,"&gt;0", J260,"&lt;700")+  COUNTIFS(K260,"&gt;0", K260,"&lt;700")&gt;0,1,0) + IF(COUNTIFS(L260, "&gt;400", L260,"&lt;600"),1,0) * IF(COUNTIFS(M260,"&gt;0", M260,"&lt;700")+ COUNTIFS(N260,"&gt;0", N260,"&lt;700")&gt;0,1,0) + IF(COUNTIFS(O260, "&gt;400", O260,"&lt;600"),1,0) * IF(COUNTIFS(P260,"&gt;0", P260,"&lt;700")+  COUNTIFS(Q260,"&gt;0", Q260,"&lt;700")&gt;0,1,0)</f>
        <v>0</v>
      </c>
      <c r="BD260" s="169">
        <f t="shared" ref="BD260:BD323" si="244">IF(BC260 = 0, 1,0)</f>
        <v>1</v>
      </c>
      <c r="BE260" s="169">
        <f t="shared" ref="BE260:BE323" si="245">COUNTIF(I260, 406)+COUNTIF(L260, 406)+COUNTIF(O260, 406)</f>
        <v>0</v>
      </c>
      <c r="BF260" s="169">
        <f t="shared" ref="BF260:BF323" si="246">COUNTIF(I260, 417)+COUNTIF(L260, 417)+COUNTIF(O260, 417)</f>
        <v>0</v>
      </c>
      <c r="BG260" s="169">
        <f t="shared" ref="BG260:BG323" si="247">COUNTIF(I260, 403)+COUNTIF(L260, 403)+COUNTIF(O260, 403)</f>
        <v>0</v>
      </c>
      <c r="BH260" s="169">
        <f t="shared" ref="BH260:BH323" si="248">COUNTIF(I260, 415)+COUNTIF(L260, 415)+COUNTIF(O260, 415)</f>
        <v>0</v>
      </c>
      <c r="BI260" s="169">
        <f t="shared" ref="BI260:BI323" si="249">COUNTIF(I260, 405)+COUNTIF(L260, 405)+COUNTIF(O260, 405)</f>
        <v>0</v>
      </c>
      <c r="BJ260" s="169">
        <f t="shared" ref="BJ260:BJ323" si="250">IF(OR(COUNTIF(I260, 416)=1, COUNTIF(I260, 412)=1), 1,0)   +IF(OR(COUNTIF(L260, 416)=1, COUNTIF(L260, 412)=1), 1,0)+IF(OR(COUNTIF(O260, 416)=1, COUNTIF(O260, 412)=1), 1,0)</f>
        <v>0</v>
      </c>
      <c r="BK260" s="167">
        <f t="shared" ref="BK260:BK323" si="251">IF(AND(AW260&gt;0, SUM(BE260:BJ260) = 0), 1,0)</f>
        <v>0</v>
      </c>
      <c r="BL260" s="169">
        <f t="shared" ref="BL260:BL323" si="252">IF(R260 = 1, 1,0)</f>
        <v>0</v>
      </c>
      <c r="BM260" s="169">
        <f t="shared" ref="BM260:BM323" si="253">IF(R260 = 2, 1,0)</f>
        <v>1</v>
      </c>
      <c r="BN260" s="169">
        <f t="shared" ref="BN260:BN323" si="254">IF(S260 = 1, 0,1)</f>
        <v>1</v>
      </c>
      <c r="BO260" s="169">
        <f t="shared" ref="BO260:BO323" si="255">IF(S260 = 1, 1,0)</f>
        <v>0</v>
      </c>
      <c r="BP260" s="36">
        <f t="shared" ref="BP260:BP323" si="256">IF(SUM($AE$2:$AF$2)&gt;0, SUMPRODUCT($AE$2:$AF$2, AE260:AF260),IF(SUM(AE260:AF260)&gt;0, 0,1))*SUMPRODUCT($AG$2:$AH$2, AG260:AH260)*SUMPRODUCT($AI$2:$AL$2, AI260:AL260)*SUMPRODUCT($BL$2:$BM$2,BL260:BM260)*SUMPRODUCT($BN$2:$BO$2,BN260:BO260)</f>
        <v>1</v>
      </c>
      <c r="BQ260">
        <f t="shared" ref="BQ260:BQ323" si="257">(SUMPRODUCT($AN$2:$AO$2, AN260:AO260)*SUMPRODUCT($AP$2:$AR$2, AP260:AR260)*SUMPRODUCT($AS$2:$AV$2, AS260:AV260))*SUMPRODUCT($BL$2:$BM$2,BL260:BM260)*SUMPRODUCT($BN$2:$BO$2,BN260:BO260)</f>
        <v>0</v>
      </c>
      <c r="BR260" s="36">
        <f t="shared" ref="BR260:BR323" si="258">SUMPRODUCT($AX$2:$AZ$2, AX260:AZ260)*SUMPRODUCT($BA$2:$BB$2, BA260:BB260)*SUMPRODUCT($BC$2:$BD$2, BC260:BD260)*SUMPRODUCT($BE$2:$BK$2, BE260:BK260)*SUMPRODUCT($BL$2:$BM$2,BL260:BM260)*SUMPRODUCT($BN$2:$BO$2,BN260:BO260)</f>
        <v>0</v>
      </c>
      <c r="BS260" t="e">
        <f t="shared" ref="BS260:BS323" si="259">IF((BP260*$AD$2+BQ260*$AM$2+BR260*$AW$2)&gt;0, C260,NA())</f>
        <v>#N/A</v>
      </c>
    </row>
    <row r="261" spans="1:71">
      <c r="A261" s="59">
        <v>166</v>
      </c>
      <c r="B261" s="59">
        <v>121361</v>
      </c>
      <c r="C261" s="160">
        <v>48419641.362588704</v>
      </c>
      <c r="D261" s="59">
        <v>8660714</v>
      </c>
      <c r="E261" s="59">
        <v>8660714</v>
      </c>
      <c r="F261" s="59">
        <v>39758927.362588704</v>
      </c>
      <c r="G261" s="59">
        <v>214.28570556640599</v>
      </c>
      <c r="H261" s="59">
        <v>-2515872515.45367</v>
      </c>
      <c r="I261" s="59">
        <v>0</v>
      </c>
      <c r="J261" s="59">
        <v>0</v>
      </c>
      <c r="K261" s="59">
        <v>0</v>
      </c>
      <c r="L261" s="59">
        <v>101</v>
      </c>
      <c r="M261" s="59">
        <v>0</v>
      </c>
      <c r="N261" s="59">
        <v>0</v>
      </c>
      <c r="O261" s="59">
        <v>101</v>
      </c>
      <c r="P261" s="59">
        <v>0</v>
      </c>
      <c r="Q261" s="59">
        <v>0</v>
      </c>
      <c r="R261" s="59">
        <v>2</v>
      </c>
      <c r="S261" s="59">
        <v>0</v>
      </c>
      <c r="T261" s="59">
        <f t="shared" si="209"/>
        <v>0</v>
      </c>
      <c r="U261" s="59">
        <f t="shared" si="210"/>
        <v>0</v>
      </c>
      <c r="V261" s="59">
        <f t="shared" si="211"/>
        <v>0</v>
      </c>
      <c r="W261" s="59">
        <f t="shared" si="212"/>
        <v>0</v>
      </c>
      <c r="X261" s="59">
        <f t="shared" si="213"/>
        <v>0</v>
      </c>
      <c r="Y261" s="59">
        <f t="shared" si="214"/>
        <v>0</v>
      </c>
      <c r="Z261" s="59">
        <f t="shared" si="215"/>
        <v>0</v>
      </c>
      <c r="AA261" s="59">
        <f t="shared" si="216"/>
        <v>0</v>
      </c>
      <c r="AB261" s="59">
        <f t="shared" si="217"/>
        <v>0</v>
      </c>
      <c r="AC261" s="59">
        <f t="shared" si="218"/>
        <v>0</v>
      </c>
      <c r="AD261" s="166">
        <f t="shared" ref="AD261:AD324" si="260">COUNTIF(I261, 101)+COUNTIF(L261, 101)+COUNTIF(O261, 101)</f>
        <v>2</v>
      </c>
      <c r="AE261" s="169">
        <f t="shared" si="219"/>
        <v>0</v>
      </c>
      <c r="AF261" s="169">
        <f t="shared" si="220"/>
        <v>1</v>
      </c>
      <c r="AG261" s="169">
        <f t="shared" si="221"/>
        <v>0</v>
      </c>
      <c r="AH261" s="169">
        <f t="shared" si="222"/>
        <v>1</v>
      </c>
      <c r="AI261" s="169">
        <f t="shared" si="223"/>
        <v>0</v>
      </c>
      <c r="AJ261" s="169">
        <f t="shared" si="224"/>
        <v>0</v>
      </c>
      <c r="AK261" s="169">
        <f t="shared" si="225"/>
        <v>0</v>
      </c>
      <c r="AL261" s="169">
        <f t="shared" si="226"/>
        <v>1</v>
      </c>
      <c r="AM261" s="169">
        <f t="shared" si="227"/>
        <v>0</v>
      </c>
      <c r="AN261" s="169">
        <f t="shared" si="228"/>
        <v>0</v>
      </c>
      <c r="AO261" s="169">
        <f t="shared" si="229"/>
        <v>1</v>
      </c>
      <c r="AP261" s="169">
        <f t="shared" si="230"/>
        <v>0</v>
      </c>
      <c r="AQ261" s="169">
        <f t="shared" si="231"/>
        <v>0</v>
      </c>
      <c r="AR261" s="169">
        <f t="shared" si="232"/>
        <v>0</v>
      </c>
      <c r="AS261" s="169">
        <f t="shared" si="233"/>
        <v>0</v>
      </c>
      <c r="AT261" s="169">
        <f t="shared" si="234"/>
        <v>0</v>
      </c>
      <c r="AU261" s="169">
        <f t="shared" si="235"/>
        <v>0</v>
      </c>
      <c r="AV261" s="169">
        <f t="shared" si="236"/>
        <v>1</v>
      </c>
      <c r="AW261" s="169">
        <f t="shared" si="237"/>
        <v>0</v>
      </c>
      <c r="AX261" s="169">
        <f t="shared" si="238"/>
        <v>0</v>
      </c>
      <c r="AY261" s="169">
        <f t="shared" si="239"/>
        <v>0</v>
      </c>
      <c r="AZ261" s="169">
        <f t="shared" si="240"/>
        <v>0</v>
      </c>
      <c r="BA261" s="169">
        <f t="shared" si="241"/>
        <v>0</v>
      </c>
      <c r="BB261" s="169">
        <f t="shared" si="242"/>
        <v>1</v>
      </c>
      <c r="BC261" s="169">
        <f t="shared" si="243"/>
        <v>0</v>
      </c>
      <c r="BD261" s="169">
        <f t="shared" si="244"/>
        <v>1</v>
      </c>
      <c r="BE261" s="169">
        <f t="shared" si="245"/>
        <v>0</v>
      </c>
      <c r="BF261" s="169">
        <f t="shared" si="246"/>
        <v>0</v>
      </c>
      <c r="BG261" s="169">
        <f t="shared" si="247"/>
        <v>0</v>
      </c>
      <c r="BH261" s="169">
        <f t="shared" si="248"/>
        <v>0</v>
      </c>
      <c r="BI261" s="169">
        <f t="shared" si="249"/>
        <v>0</v>
      </c>
      <c r="BJ261" s="169">
        <f t="shared" si="250"/>
        <v>0</v>
      </c>
      <c r="BK261" s="167">
        <f t="shared" si="251"/>
        <v>0</v>
      </c>
      <c r="BL261" s="169">
        <f t="shared" si="252"/>
        <v>0</v>
      </c>
      <c r="BM261" s="169">
        <f t="shared" si="253"/>
        <v>1</v>
      </c>
      <c r="BN261" s="169">
        <f t="shared" si="254"/>
        <v>1</v>
      </c>
      <c r="BO261" s="169">
        <f t="shared" si="255"/>
        <v>0</v>
      </c>
      <c r="BP261" s="36">
        <f t="shared" si="256"/>
        <v>1</v>
      </c>
      <c r="BQ261">
        <f t="shared" si="257"/>
        <v>0</v>
      </c>
      <c r="BR261" s="36">
        <f t="shared" si="258"/>
        <v>0</v>
      </c>
      <c r="BS261" t="e">
        <f t="shared" si="259"/>
        <v>#N/A</v>
      </c>
    </row>
    <row r="262" spans="1:71">
      <c r="A262" s="59">
        <v>133</v>
      </c>
      <c r="B262" s="59">
        <v>111351</v>
      </c>
      <c r="C262" s="160">
        <v>49333334.873593099</v>
      </c>
      <c r="D262" s="59">
        <v>14590476</v>
      </c>
      <c r="E262" s="59">
        <v>14590476</v>
      </c>
      <c r="F262" s="59">
        <v>34742858.873593099</v>
      </c>
      <c r="G262" s="59">
        <v>0</v>
      </c>
      <c r="H262" s="59">
        <v>-1963475884.07637</v>
      </c>
      <c r="I262" s="59">
        <v>101</v>
      </c>
      <c r="J262" s="59">
        <v>0</v>
      </c>
      <c r="K262" s="59">
        <v>0</v>
      </c>
      <c r="L262" s="59">
        <v>101</v>
      </c>
      <c r="M262" s="59">
        <v>0</v>
      </c>
      <c r="N262" s="59">
        <v>0</v>
      </c>
      <c r="O262" s="59">
        <v>101</v>
      </c>
      <c r="P262" s="59">
        <v>0</v>
      </c>
      <c r="Q262" s="59">
        <v>0</v>
      </c>
      <c r="R262" s="59">
        <v>1</v>
      </c>
      <c r="S262" s="59">
        <v>0</v>
      </c>
      <c r="T262" s="59">
        <f t="shared" si="209"/>
        <v>0</v>
      </c>
      <c r="U262" s="59">
        <f t="shared" si="210"/>
        <v>0</v>
      </c>
      <c r="V262" s="59">
        <f t="shared" si="211"/>
        <v>0</v>
      </c>
      <c r="W262" s="59">
        <f t="shared" si="212"/>
        <v>0</v>
      </c>
      <c r="X262" s="59">
        <f t="shared" si="213"/>
        <v>0</v>
      </c>
      <c r="Y262" s="59">
        <f t="shared" si="214"/>
        <v>0</v>
      </c>
      <c r="Z262" s="59">
        <f t="shared" si="215"/>
        <v>0</v>
      </c>
      <c r="AA262" s="59">
        <f t="shared" si="216"/>
        <v>0</v>
      </c>
      <c r="AB262" s="59">
        <f t="shared" si="217"/>
        <v>0</v>
      </c>
      <c r="AC262" s="59">
        <f t="shared" si="218"/>
        <v>0</v>
      </c>
      <c r="AD262" s="166">
        <f t="shared" si="260"/>
        <v>3</v>
      </c>
      <c r="AE262" s="169">
        <f t="shared" si="219"/>
        <v>0</v>
      </c>
      <c r="AF262" s="169">
        <f t="shared" si="220"/>
        <v>1</v>
      </c>
      <c r="AG262" s="169">
        <f t="shared" si="221"/>
        <v>0</v>
      </c>
      <c r="AH262" s="169">
        <f t="shared" si="222"/>
        <v>1</v>
      </c>
      <c r="AI262" s="169">
        <f t="shared" si="223"/>
        <v>0</v>
      </c>
      <c r="AJ262" s="169">
        <f t="shared" si="224"/>
        <v>0</v>
      </c>
      <c r="AK262" s="169">
        <f t="shared" si="225"/>
        <v>0</v>
      </c>
      <c r="AL262" s="169">
        <f t="shared" si="226"/>
        <v>1</v>
      </c>
      <c r="AM262" s="169">
        <f t="shared" si="227"/>
        <v>0</v>
      </c>
      <c r="AN262" s="169">
        <f t="shared" si="228"/>
        <v>0</v>
      </c>
      <c r="AO262" s="169">
        <f t="shared" si="229"/>
        <v>1</v>
      </c>
      <c r="AP262" s="169">
        <f t="shared" si="230"/>
        <v>0</v>
      </c>
      <c r="AQ262" s="169">
        <f t="shared" si="231"/>
        <v>0</v>
      </c>
      <c r="AR262" s="169">
        <f t="shared" si="232"/>
        <v>0</v>
      </c>
      <c r="AS262" s="169">
        <f t="shared" si="233"/>
        <v>0</v>
      </c>
      <c r="AT262" s="169">
        <f t="shared" si="234"/>
        <v>0</v>
      </c>
      <c r="AU262" s="169">
        <f t="shared" si="235"/>
        <v>0</v>
      </c>
      <c r="AV262" s="169">
        <f t="shared" si="236"/>
        <v>1</v>
      </c>
      <c r="AW262" s="169">
        <f t="shared" si="237"/>
        <v>0</v>
      </c>
      <c r="AX262" s="169">
        <f t="shared" si="238"/>
        <v>0</v>
      </c>
      <c r="AY262" s="169">
        <f t="shared" si="239"/>
        <v>0</v>
      </c>
      <c r="AZ262" s="169">
        <f t="shared" si="240"/>
        <v>0</v>
      </c>
      <c r="BA262" s="169">
        <f t="shared" si="241"/>
        <v>0</v>
      </c>
      <c r="BB262" s="169">
        <f t="shared" si="242"/>
        <v>1</v>
      </c>
      <c r="BC262" s="169">
        <f t="shared" si="243"/>
        <v>0</v>
      </c>
      <c r="BD262" s="169">
        <f t="shared" si="244"/>
        <v>1</v>
      </c>
      <c r="BE262" s="169">
        <f t="shared" si="245"/>
        <v>0</v>
      </c>
      <c r="BF262" s="169">
        <f t="shared" si="246"/>
        <v>0</v>
      </c>
      <c r="BG262" s="169">
        <f t="shared" si="247"/>
        <v>0</v>
      </c>
      <c r="BH262" s="169">
        <f t="shared" si="248"/>
        <v>0</v>
      </c>
      <c r="BI262" s="169">
        <f t="shared" si="249"/>
        <v>0</v>
      </c>
      <c r="BJ262" s="169">
        <f t="shared" si="250"/>
        <v>0</v>
      </c>
      <c r="BK262" s="167">
        <f t="shared" si="251"/>
        <v>0</v>
      </c>
      <c r="BL262" s="169">
        <f t="shared" si="252"/>
        <v>1</v>
      </c>
      <c r="BM262" s="169">
        <f t="shared" si="253"/>
        <v>0</v>
      </c>
      <c r="BN262" s="169">
        <f t="shared" si="254"/>
        <v>1</v>
      </c>
      <c r="BO262" s="169">
        <f t="shared" si="255"/>
        <v>0</v>
      </c>
      <c r="BP262" s="36">
        <f t="shared" si="256"/>
        <v>1</v>
      </c>
      <c r="BQ262">
        <f t="shared" si="257"/>
        <v>0</v>
      </c>
      <c r="BR262" s="36">
        <f t="shared" si="258"/>
        <v>0</v>
      </c>
      <c r="BS262" t="e">
        <f t="shared" si="259"/>
        <v>#N/A</v>
      </c>
    </row>
    <row r="263" spans="1:71">
      <c r="A263" s="59">
        <v>108</v>
      </c>
      <c r="B263" s="59">
        <v>24223</v>
      </c>
      <c r="C263" s="160">
        <v>49408334.437695697</v>
      </c>
      <c r="D263" s="59">
        <v>405691656.25</v>
      </c>
      <c r="E263" s="59">
        <v>405691656.25</v>
      </c>
      <c r="F263" s="59">
        <v>-356283321.81230402</v>
      </c>
      <c r="G263" s="59">
        <v>116.66667175293</v>
      </c>
      <c r="H263" s="59">
        <v>-2134686074.5955999</v>
      </c>
      <c r="I263" s="59">
        <v>101</v>
      </c>
      <c r="J263" s="59">
        <v>0</v>
      </c>
      <c r="K263" s="59">
        <v>0</v>
      </c>
      <c r="L263" s="59">
        <v>101</v>
      </c>
      <c r="M263" s="59">
        <v>0</v>
      </c>
      <c r="N263" s="59">
        <v>0</v>
      </c>
      <c r="O263" s="59">
        <v>0</v>
      </c>
      <c r="P263" s="59">
        <v>0</v>
      </c>
      <c r="Q263" s="59">
        <v>0</v>
      </c>
      <c r="R263" s="59">
        <v>1</v>
      </c>
      <c r="S263" s="59">
        <v>0</v>
      </c>
      <c r="T263" s="59">
        <f t="shared" si="209"/>
        <v>0</v>
      </c>
      <c r="U263" s="59">
        <f t="shared" si="210"/>
        <v>0</v>
      </c>
      <c r="V263" s="59">
        <f t="shared" si="211"/>
        <v>0</v>
      </c>
      <c r="W263" s="59">
        <f t="shared" si="212"/>
        <v>0</v>
      </c>
      <c r="X263" s="59">
        <f t="shared" si="213"/>
        <v>0</v>
      </c>
      <c r="Y263" s="59">
        <f t="shared" si="214"/>
        <v>0</v>
      </c>
      <c r="Z263" s="59">
        <f t="shared" si="215"/>
        <v>0</v>
      </c>
      <c r="AA263" s="59">
        <f t="shared" si="216"/>
        <v>0</v>
      </c>
      <c r="AB263" s="59">
        <f t="shared" si="217"/>
        <v>0</v>
      </c>
      <c r="AC263" s="59">
        <f t="shared" si="218"/>
        <v>0</v>
      </c>
      <c r="AD263" s="166">
        <f t="shared" si="260"/>
        <v>2</v>
      </c>
      <c r="AE263" s="169">
        <f t="shared" si="219"/>
        <v>0</v>
      </c>
      <c r="AF263" s="169">
        <f t="shared" si="220"/>
        <v>1</v>
      </c>
      <c r="AG263" s="169">
        <f t="shared" si="221"/>
        <v>0</v>
      </c>
      <c r="AH263" s="169">
        <f t="shared" si="222"/>
        <v>1</v>
      </c>
      <c r="AI263" s="169">
        <f t="shared" si="223"/>
        <v>0</v>
      </c>
      <c r="AJ263" s="169">
        <f t="shared" si="224"/>
        <v>0</v>
      </c>
      <c r="AK263" s="169">
        <f t="shared" si="225"/>
        <v>0</v>
      </c>
      <c r="AL263" s="169">
        <f t="shared" si="226"/>
        <v>1</v>
      </c>
      <c r="AM263" s="169">
        <f t="shared" si="227"/>
        <v>0</v>
      </c>
      <c r="AN263" s="169">
        <f t="shared" si="228"/>
        <v>0</v>
      </c>
      <c r="AO263" s="169">
        <f t="shared" si="229"/>
        <v>1</v>
      </c>
      <c r="AP263" s="169">
        <f t="shared" si="230"/>
        <v>0</v>
      </c>
      <c r="AQ263" s="169">
        <f t="shared" si="231"/>
        <v>0</v>
      </c>
      <c r="AR263" s="169">
        <f t="shared" si="232"/>
        <v>0</v>
      </c>
      <c r="AS263" s="169">
        <f t="shared" si="233"/>
        <v>0</v>
      </c>
      <c r="AT263" s="169">
        <f t="shared" si="234"/>
        <v>0</v>
      </c>
      <c r="AU263" s="169">
        <f t="shared" si="235"/>
        <v>0</v>
      </c>
      <c r="AV263" s="169">
        <f t="shared" si="236"/>
        <v>1</v>
      </c>
      <c r="AW263" s="169">
        <f t="shared" si="237"/>
        <v>0</v>
      </c>
      <c r="AX263" s="169">
        <f t="shared" si="238"/>
        <v>0</v>
      </c>
      <c r="AY263" s="169">
        <f t="shared" si="239"/>
        <v>0</v>
      </c>
      <c r="AZ263" s="169">
        <f t="shared" si="240"/>
        <v>0</v>
      </c>
      <c r="BA263" s="169">
        <f t="shared" si="241"/>
        <v>0</v>
      </c>
      <c r="BB263" s="169">
        <f t="shared" si="242"/>
        <v>1</v>
      </c>
      <c r="BC263" s="169">
        <f t="shared" si="243"/>
        <v>0</v>
      </c>
      <c r="BD263" s="169">
        <f t="shared" si="244"/>
        <v>1</v>
      </c>
      <c r="BE263" s="169">
        <f t="shared" si="245"/>
        <v>0</v>
      </c>
      <c r="BF263" s="169">
        <f t="shared" si="246"/>
        <v>0</v>
      </c>
      <c r="BG263" s="169">
        <f t="shared" si="247"/>
        <v>0</v>
      </c>
      <c r="BH263" s="169">
        <f t="shared" si="248"/>
        <v>0</v>
      </c>
      <c r="BI263" s="169">
        <f t="shared" si="249"/>
        <v>0</v>
      </c>
      <c r="BJ263" s="169">
        <f t="shared" si="250"/>
        <v>0</v>
      </c>
      <c r="BK263" s="167">
        <f t="shared" si="251"/>
        <v>0</v>
      </c>
      <c r="BL263" s="169">
        <f t="shared" si="252"/>
        <v>1</v>
      </c>
      <c r="BM263" s="169">
        <f t="shared" si="253"/>
        <v>0</v>
      </c>
      <c r="BN263" s="169">
        <f t="shared" si="254"/>
        <v>1</v>
      </c>
      <c r="BO263" s="169">
        <f t="shared" si="255"/>
        <v>0</v>
      </c>
      <c r="BP263" s="36">
        <f t="shared" si="256"/>
        <v>1</v>
      </c>
      <c r="BQ263">
        <f t="shared" si="257"/>
        <v>0</v>
      </c>
      <c r="BR263" s="36">
        <f t="shared" si="258"/>
        <v>0</v>
      </c>
      <c r="BS263" t="e">
        <f t="shared" si="259"/>
        <v>#N/A</v>
      </c>
    </row>
    <row r="264" spans="1:71">
      <c r="A264" s="59">
        <v>414</v>
      </c>
      <c r="B264" s="59">
        <v>241111</v>
      </c>
      <c r="C264" s="160">
        <v>49468751.105712697</v>
      </c>
      <c r="D264" s="59">
        <v>3625000</v>
      </c>
      <c r="E264" s="59">
        <v>6750000</v>
      </c>
      <c r="F264" s="59">
        <v>42718751.105712697</v>
      </c>
      <c r="G264" s="59">
        <v>50</v>
      </c>
      <c r="H264" s="59">
        <v>-6497708629.6110897</v>
      </c>
      <c r="I264" s="59">
        <v>0</v>
      </c>
      <c r="J264" s="59">
        <v>0</v>
      </c>
      <c r="K264" s="59">
        <v>0</v>
      </c>
      <c r="L264" s="59">
        <v>101</v>
      </c>
      <c r="M264" s="59">
        <v>0</v>
      </c>
      <c r="N264" s="59">
        <v>0</v>
      </c>
      <c r="O264" s="59">
        <v>101</v>
      </c>
      <c r="P264" s="59">
        <v>0</v>
      </c>
      <c r="Q264" s="59">
        <v>0</v>
      </c>
      <c r="R264" s="59">
        <v>1</v>
      </c>
      <c r="S264" s="59">
        <v>1</v>
      </c>
      <c r="T264" s="59">
        <f t="shared" si="209"/>
        <v>0</v>
      </c>
      <c r="U264" s="59">
        <f t="shared" si="210"/>
        <v>0</v>
      </c>
      <c r="V264" s="59">
        <f t="shared" si="211"/>
        <v>0</v>
      </c>
      <c r="W264" s="59">
        <f t="shared" si="212"/>
        <v>0</v>
      </c>
      <c r="X264" s="59">
        <f t="shared" si="213"/>
        <v>0</v>
      </c>
      <c r="Y264" s="59">
        <f t="shared" si="214"/>
        <v>0</v>
      </c>
      <c r="Z264" s="59">
        <f t="shared" si="215"/>
        <v>0</v>
      </c>
      <c r="AA264" s="59">
        <f t="shared" si="216"/>
        <v>0</v>
      </c>
      <c r="AB264" s="59">
        <f t="shared" si="217"/>
        <v>0</v>
      </c>
      <c r="AC264" s="59">
        <f t="shared" si="218"/>
        <v>0</v>
      </c>
      <c r="AD264" s="166">
        <f t="shared" si="260"/>
        <v>2</v>
      </c>
      <c r="AE264" s="169">
        <f t="shared" si="219"/>
        <v>0</v>
      </c>
      <c r="AF264" s="169">
        <f t="shared" si="220"/>
        <v>1</v>
      </c>
      <c r="AG264" s="169">
        <f t="shared" si="221"/>
        <v>0</v>
      </c>
      <c r="AH264" s="169">
        <f t="shared" si="222"/>
        <v>1</v>
      </c>
      <c r="AI264" s="169">
        <f t="shared" si="223"/>
        <v>0</v>
      </c>
      <c r="AJ264" s="169">
        <f t="shared" si="224"/>
        <v>0</v>
      </c>
      <c r="AK264" s="169">
        <f t="shared" si="225"/>
        <v>0</v>
      </c>
      <c r="AL264" s="169">
        <f t="shared" si="226"/>
        <v>1</v>
      </c>
      <c r="AM264" s="169">
        <f t="shared" si="227"/>
        <v>0</v>
      </c>
      <c r="AN264" s="169">
        <f t="shared" si="228"/>
        <v>0</v>
      </c>
      <c r="AO264" s="169">
        <f t="shared" si="229"/>
        <v>1</v>
      </c>
      <c r="AP264" s="169">
        <f t="shared" si="230"/>
        <v>0</v>
      </c>
      <c r="AQ264" s="169">
        <f t="shared" si="231"/>
        <v>0</v>
      </c>
      <c r="AR264" s="169">
        <f t="shared" si="232"/>
        <v>0</v>
      </c>
      <c r="AS264" s="169">
        <f t="shared" si="233"/>
        <v>0</v>
      </c>
      <c r="AT264" s="169">
        <f t="shared" si="234"/>
        <v>0</v>
      </c>
      <c r="AU264" s="169">
        <f t="shared" si="235"/>
        <v>0</v>
      </c>
      <c r="AV264" s="169">
        <f t="shared" si="236"/>
        <v>1</v>
      </c>
      <c r="AW264" s="169">
        <f t="shared" si="237"/>
        <v>0</v>
      </c>
      <c r="AX264" s="169">
        <f t="shared" si="238"/>
        <v>0</v>
      </c>
      <c r="AY264" s="169">
        <f t="shared" si="239"/>
        <v>0</v>
      </c>
      <c r="AZ264" s="169">
        <f t="shared" si="240"/>
        <v>0</v>
      </c>
      <c r="BA264" s="169">
        <f t="shared" si="241"/>
        <v>0</v>
      </c>
      <c r="BB264" s="169">
        <f t="shared" si="242"/>
        <v>1</v>
      </c>
      <c r="BC264" s="169">
        <f t="shared" si="243"/>
        <v>0</v>
      </c>
      <c r="BD264" s="169">
        <f t="shared" si="244"/>
        <v>1</v>
      </c>
      <c r="BE264" s="169">
        <f t="shared" si="245"/>
        <v>0</v>
      </c>
      <c r="BF264" s="169">
        <f t="shared" si="246"/>
        <v>0</v>
      </c>
      <c r="BG264" s="169">
        <f t="shared" si="247"/>
        <v>0</v>
      </c>
      <c r="BH264" s="169">
        <f t="shared" si="248"/>
        <v>0</v>
      </c>
      <c r="BI264" s="169">
        <f t="shared" si="249"/>
        <v>0</v>
      </c>
      <c r="BJ264" s="169">
        <f t="shared" si="250"/>
        <v>0</v>
      </c>
      <c r="BK264" s="167">
        <f t="shared" si="251"/>
        <v>0</v>
      </c>
      <c r="BL264" s="169">
        <f t="shared" si="252"/>
        <v>1</v>
      </c>
      <c r="BM264" s="169">
        <f t="shared" si="253"/>
        <v>0</v>
      </c>
      <c r="BN264" s="169">
        <f t="shared" si="254"/>
        <v>0</v>
      </c>
      <c r="BO264" s="169">
        <f t="shared" si="255"/>
        <v>1</v>
      </c>
      <c r="BP264" s="36">
        <f t="shared" si="256"/>
        <v>1</v>
      </c>
      <c r="BQ264">
        <f t="shared" si="257"/>
        <v>0</v>
      </c>
      <c r="BR264" s="36">
        <f t="shared" si="258"/>
        <v>0</v>
      </c>
      <c r="BS264" t="e">
        <f t="shared" si="259"/>
        <v>#N/A</v>
      </c>
    </row>
    <row r="265" spans="1:71">
      <c r="A265" s="59">
        <v>366</v>
      </c>
      <c r="B265" s="59">
        <v>221103</v>
      </c>
      <c r="C265" s="160">
        <v>49571428.360379502</v>
      </c>
      <c r="D265" s="59">
        <v>29857143</v>
      </c>
      <c r="E265" s="59">
        <v>29857143</v>
      </c>
      <c r="F265" s="59">
        <v>19714285.360379498</v>
      </c>
      <c r="G265" s="59">
        <v>457.14285278320301</v>
      </c>
      <c r="H265" s="59">
        <v>-5433326990.6200895</v>
      </c>
      <c r="I265" s="59">
        <v>102</v>
      </c>
      <c r="J265" s="59">
        <v>0</v>
      </c>
      <c r="K265" s="59">
        <v>0</v>
      </c>
      <c r="L265" s="59">
        <v>102</v>
      </c>
      <c r="M265" s="59">
        <v>0</v>
      </c>
      <c r="N265" s="59">
        <v>0</v>
      </c>
      <c r="O265" s="59">
        <v>0</v>
      </c>
      <c r="P265" s="59">
        <v>0</v>
      </c>
      <c r="Q265" s="59">
        <v>0</v>
      </c>
      <c r="R265" s="59">
        <v>1</v>
      </c>
      <c r="S265" s="59">
        <v>0</v>
      </c>
      <c r="T265" s="59">
        <f t="shared" si="209"/>
        <v>0</v>
      </c>
      <c r="U265" s="59">
        <f t="shared" si="210"/>
        <v>0</v>
      </c>
      <c r="V265" s="59">
        <f t="shared" si="211"/>
        <v>2</v>
      </c>
      <c r="W265" s="59">
        <f t="shared" si="212"/>
        <v>0</v>
      </c>
      <c r="X265" s="59">
        <f t="shared" si="213"/>
        <v>0</v>
      </c>
      <c r="Y265" s="59">
        <f t="shared" si="214"/>
        <v>0</v>
      </c>
      <c r="Z265" s="59">
        <f t="shared" si="215"/>
        <v>0</v>
      </c>
      <c r="AA265" s="59">
        <f t="shared" si="216"/>
        <v>0</v>
      </c>
      <c r="AB265" s="59">
        <f t="shared" si="217"/>
        <v>0</v>
      </c>
      <c r="AC265" s="59">
        <f t="shared" si="218"/>
        <v>0</v>
      </c>
      <c r="AD265" s="166">
        <f t="shared" si="260"/>
        <v>0</v>
      </c>
      <c r="AE265" s="169">
        <f t="shared" si="219"/>
        <v>0</v>
      </c>
      <c r="AF265" s="169">
        <f t="shared" si="220"/>
        <v>0</v>
      </c>
      <c r="AG265" s="169">
        <f t="shared" si="221"/>
        <v>0</v>
      </c>
      <c r="AH265" s="169">
        <f t="shared" si="222"/>
        <v>1</v>
      </c>
      <c r="AI265" s="169">
        <f t="shared" si="223"/>
        <v>0</v>
      </c>
      <c r="AJ265" s="169">
        <f t="shared" si="224"/>
        <v>0</v>
      </c>
      <c r="AK265" s="169">
        <f t="shared" si="225"/>
        <v>0</v>
      </c>
      <c r="AL265" s="169">
        <f t="shared" si="226"/>
        <v>1</v>
      </c>
      <c r="AM265" s="169">
        <f t="shared" si="227"/>
        <v>1</v>
      </c>
      <c r="AN265" s="169">
        <f t="shared" si="228"/>
        <v>0</v>
      </c>
      <c r="AO265" s="169">
        <f t="shared" si="229"/>
        <v>1</v>
      </c>
      <c r="AP265" s="169">
        <f t="shared" si="230"/>
        <v>1</v>
      </c>
      <c r="AQ265" s="169">
        <f t="shared" si="231"/>
        <v>0</v>
      </c>
      <c r="AR265" s="169">
        <f t="shared" si="232"/>
        <v>0</v>
      </c>
      <c r="AS265" s="169">
        <f t="shared" si="233"/>
        <v>0</v>
      </c>
      <c r="AT265" s="169">
        <f t="shared" si="234"/>
        <v>0</v>
      </c>
      <c r="AU265" s="169">
        <f t="shared" si="235"/>
        <v>0</v>
      </c>
      <c r="AV265" s="169">
        <f t="shared" si="236"/>
        <v>1</v>
      </c>
      <c r="AW265" s="169">
        <f t="shared" si="237"/>
        <v>0</v>
      </c>
      <c r="AX265" s="169">
        <f t="shared" si="238"/>
        <v>0</v>
      </c>
      <c r="AY265" s="169">
        <f t="shared" si="239"/>
        <v>0</v>
      </c>
      <c r="AZ265" s="169">
        <f t="shared" si="240"/>
        <v>0</v>
      </c>
      <c r="BA265" s="169">
        <f t="shared" si="241"/>
        <v>0</v>
      </c>
      <c r="BB265" s="169">
        <f t="shared" si="242"/>
        <v>1</v>
      </c>
      <c r="BC265" s="169">
        <f t="shared" si="243"/>
        <v>0</v>
      </c>
      <c r="BD265" s="169">
        <f t="shared" si="244"/>
        <v>1</v>
      </c>
      <c r="BE265" s="169">
        <f t="shared" si="245"/>
        <v>0</v>
      </c>
      <c r="BF265" s="169">
        <f t="shared" si="246"/>
        <v>0</v>
      </c>
      <c r="BG265" s="169">
        <f t="shared" si="247"/>
        <v>0</v>
      </c>
      <c r="BH265" s="169">
        <f t="shared" si="248"/>
        <v>0</v>
      </c>
      <c r="BI265" s="169">
        <f t="shared" si="249"/>
        <v>0</v>
      </c>
      <c r="BJ265" s="169">
        <f t="shared" si="250"/>
        <v>0</v>
      </c>
      <c r="BK265" s="167">
        <f t="shared" si="251"/>
        <v>0</v>
      </c>
      <c r="BL265" s="169">
        <f t="shared" si="252"/>
        <v>1</v>
      </c>
      <c r="BM265" s="169">
        <f t="shared" si="253"/>
        <v>0</v>
      </c>
      <c r="BN265" s="169">
        <f t="shared" si="254"/>
        <v>1</v>
      </c>
      <c r="BO265" s="169">
        <f t="shared" si="255"/>
        <v>0</v>
      </c>
      <c r="BP265" s="36">
        <f t="shared" si="256"/>
        <v>0</v>
      </c>
      <c r="BQ265">
        <f t="shared" si="257"/>
        <v>0</v>
      </c>
      <c r="BR265" s="36">
        <f t="shared" si="258"/>
        <v>0</v>
      </c>
      <c r="BS265" t="e">
        <f t="shared" si="259"/>
        <v>#N/A</v>
      </c>
    </row>
    <row r="266" spans="1:71">
      <c r="A266" s="59">
        <v>238</v>
      </c>
      <c r="B266" s="59">
        <v>151341</v>
      </c>
      <c r="C266" s="160">
        <v>49714285.502628401</v>
      </c>
      <c r="D266" s="59">
        <v>7242856.5</v>
      </c>
      <c r="E266" s="59">
        <v>7242856.5</v>
      </c>
      <c r="F266" s="59">
        <v>42471429.002628401</v>
      </c>
      <c r="G266" s="59">
        <v>0</v>
      </c>
      <c r="H266" s="59">
        <v>-3748776838.5549898</v>
      </c>
      <c r="I266" s="59">
        <v>101</v>
      </c>
      <c r="J266" s="59">
        <v>0</v>
      </c>
      <c r="K266" s="59">
        <v>0</v>
      </c>
      <c r="L266" s="59">
        <v>101</v>
      </c>
      <c r="M266" s="59">
        <v>0</v>
      </c>
      <c r="N266" s="59">
        <v>0</v>
      </c>
      <c r="O266" s="59">
        <v>101</v>
      </c>
      <c r="P266" s="59">
        <v>0</v>
      </c>
      <c r="Q266" s="59">
        <v>0</v>
      </c>
      <c r="R266" s="59">
        <v>2</v>
      </c>
      <c r="S266" s="59">
        <v>1</v>
      </c>
      <c r="T266" s="59">
        <f t="shared" si="209"/>
        <v>0</v>
      </c>
      <c r="U266" s="59">
        <f t="shared" si="210"/>
        <v>0</v>
      </c>
      <c r="V266" s="59">
        <f t="shared" si="211"/>
        <v>0</v>
      </c>
      <c r="W266" s="59">
        <f t="shared" si="212"/>
        <v>0</v>
      </c>
      <c r="X266" s="59">
        <f t="shared" si="213"/>
        <v>0</v>
      </c>
      <c r="Y266" s="59">
        <f t="shared" si="214"/>
        <v>0</v>
      </c>
      <c r="Z266" s="59">
        <f t="shared" si="215"/>
        <v>0</v>
      </c>
      <c r="AA266" s="59">
        <f t="shared" si="216"/>
        <v>0</v>
      </c>
      <c r="AB266" s="59">
        <f t="shared" si="217"/>
        <v>0</v>
      </c>
      <c r="AC266" s="59">
        <f t="shared" si="218"/>
        <v>0</v>
      </c>
      <c r="AD266" s="166">
        <f t="shared" si="260"/>
        <v>3</v>
      </c>
      <c r="AE266" s="169">
        <f t="shared" si="219"/>
        <v>0</v>
      </c>
      <c r="AF266" s="169">
        <f t="shared" si="220"/>
        <v>1</v>
      </c>
      <c r="AG266" s="169">
        <f t="shared" si="221"/>
        <v>0</v>
      </c>
      <c r="AH266" s="169">
        <f t="shared" si="222"/>
        <v>1</v>
      </c>
      <c r="AI266" s="169">
        <f t="shared" si="223"/>
        <v>0</v>
      </c>
      <c r="AJ266" s="169">
        <f t="shared" si="224"/>
        <v>0</v>
      </c>
      <c r="AK266" s="169">
        <f t="shared" si="225"/>
        <v>0</v>
      </c>
      <c r="AL266" s="169">
        <f t="shared" si="226"/>
        <v>1</v>
      </c>
      <c r="AM266" s="169">
        <f t="shared" si="227"/>
        <v>0</v>
      </c>
      <c r="AN266" s="169">
        <f t="shared" si="228"/>
        <v>0</v>
      </c>
      <c r="AO266" s="169">
        <f t="shared" si="229"/>
        <v>1</v>
      </c>
      <c r="AP266" s="169">
        <f t="shared" si="230"/>
        <v>0</v>
      </c>
      <c r="AQ266" s="169">
        <f t="shared" si="231"/>
        <v>0</v>
      </c>
      <c r="AR266" s="169">
        <f t="shared" si="232"/>
        <v>0</v>
      </c>
      <c r="AS266" s="169">
        <f t="shared" si="233"/>
        <v>0</v>
      </c>
      <c r="AT266" s="169">
        <f t="shared" si="234"/>
        <v>0</v>
      </c>
      <c r="AU266" s="169">
        <f t="shared" si="235"/>
        <v>0</v>
      </c>
      <c r="AV266" s="169">
        <f t="shared" si="236"/>
        <v>1</v>
      </c>
      <c r="AW266" s="169">
        <f t="shared" si="237"/>
        <v>0</v>
      </c>
      <c r="AX266" s="169">
        <f t="shared" si="238"/>
        <v>0</v>
      </c>
      <c r="AY266" s="169">
        <f t="shared" si="239"/>
        <v>0</v>
      </c>
      <c r="AZ266" s="169">
        <f t="shared" si="240"/>
        <v>0</v>
      </c>
      <c r="BA266" s="169">
        <f t="shared" si="241"/>
        <v>0</v>
      </c>
      <c r="BB266" s="169">
        <f t="shared" si="242"/>
        <v>1</v>
      </c>
      <c r="BC266" s="169">
        <f t="shared" si="243"/>
        <v>0</v>
      </c>
      <c r="BD266" s="169">
        <f t="shared" si="244"/>
        <v>1</v>
      </c>
      <c r="BE266" s="169">
        <f t="shared" si="245"/>
        <v>0</v>
      </c>
      <c r="BF266" s="169">
        <f t="shared" si="246"/>
        <v>0</v>
      </c>
      <c r="BG266" s="169">
        <f t="shared" si="247"/>
        <v>0</v>
      </c>
      <c r="BH266" s="169">
        <f t="shared" si="248"/>
        <v>0</v>
      </c>
      <c r="BI266" s="169">
        <f t="shared" si="249"/>
        <v>0</v>
      </c>
      <c r="BJ266" s="169">
        <f t="shared" si="250"/>
        <v>0</v>
      </c>
      <c r="BK266" s="167">
        <f t="shared" si="251"/>
        <v>0</v>
      </c>
      <c r="BL266" s="169">
        <f t="shared" si="252"/>
        <v>0</v>
      </c>
      <c r="BM266" s="169">
        <f t="shared" si="253"/>
        <v>1</v>
      </c>
      <c r="BN266" s="169">
        <f t="shared" si="254"/>
        <v>0</v>
      </c>
      <c r="BO266" s="169">
        <f t="shared" si="255"/>
        <v>1</v>
      </c>
      <c r="BP266" s="36">
        <f t="shared" si="256"/>
        <v>1</v>
      </c>
      <c r="BQ266">
        <f t="shared" si="257"/>
        <v>0</v>
      </c>
      <c r="BR266" s="36">
        <f t="shared" si="258"/>
        <v>0</v>
      </c>
      <c r="BS266" t="e">
        <f t="shared" si="259"/>
        <v>#N/A</v>
      </c>
    </row>
    <row r="267" spans="1:71">
      <c r="A267" s="59">
        <v>174</v>
      </c>
      <c r="B267" s="59">
        <v>122211</v>
      </c>
      <c r="C267" s="160">
        <v>49895148.780772403</v>
      </c>
      <c r="D267" s="59">
        <v>16247768.15625</v>
      </c>
      <c r="E267" s="59">
        <v>16604911</v>
      </c>
      <c r="F267" s="59">
        <v>33290237.780772399</v>
      </c>
      <c r="G267" s="59">
        <v>357.142834663391</v>
      </c>
      <c r="H267" s="59">
        <v>-2614711206.2943401</v>
      </c>
      <c r="I267" s="59">
        <v>0</v>
      </c>
      <c r="J267" s="59">
        <v>0</v>
      </c>
      <c r="K267" s="59">
        <v>0</v>
      </c>
      <c r="L267" s="59">
        <v>403</v>
      </c>
      <c r="M267" s="59">
        <v>406</v>
      </c>
      <c r="N267" s="59">
        <v>417</v>
      </c>
      <c r="O267" s="59">
        <v>0</v>
      </c>
      <c r="P267" s="59">
        <v>0</v>
      </c>
      <c r="Q267" s="59">
        <v>0</v>
      </c>
      <c r="R267" s="59">
        <v>2</v>
      </c>
      <c r="S267" s="59">
        <v>1</v>
      </c>
      <c r="T267" s="59">
        <f t="shared" si="209"/>
        <v>1</v>
      </c>
      <c r="U267" s="59">
        <f t="shared" si="210"/>
        <v>0</v>
      </c>
      <c r="V267" s="59">
        <f t="shared" si="211"/>
        <v>0</v>
      </c>
      <c r="W267" s="59">
        <f t="shared" si="212"/>
        <v>2</v>
      </c>
      <c r="X267" s="59">
        <f t="shared" si="213"/>
        <v>0</v>
      </c>
      <c r="Y267" s="59">
        <f t="shared" si="214"/>
        <v>0</v>
      </c>
      <c r="Z267" s="59">
        <f t="shared" si="215"/>
        <v>0</v>
      </c>
      <c r="AA267" s="59">
        <f t="shared" si="216"/>
        <v>0</v>
      </c>
      <c r="AB267" s="59">
        <f t="shared" si="217"/>
        <v>0</v>
      </c>
      <c r="AC267" s="59">
        <f t="shared" si="218"/>
        <v>0</v>
      </c>
      <c r="AD267" s="166">
        <f t="shared" si="260"/>
        <v>0</v>
      </c>
      <c r="AE267" s="169">
        <f t="shared" si="219"/>
        <v>0</v>
      </c>
      <c r="AF267" s="169">
        <f t="shared" si="220"/>
        <v>0</v>
      </c>
      <c r="AG267" s="169">
        <f t="shared" si="221"/>
        <v>0</v>
      </c>
      <c r="AH267" s="169">
        <f t="shared" si="222"/>
        <v>1</v>
      </c>
      <c r="AI267" s="169">
        <f t="shared" si="223"/>
        <v>0</v>
      </c>
      <c r="AJ267" s="169">
        <f t="shared" si="224"/>
        <v>0</v>
      </c>
      <c r="AK267" s="169">
        <f t="shared" si="225"/>
        <v>0</v>
      </c>
      <c r="AL267" s="169">
        <f t="shared" si="226"/>
        <v>1</v>
      </c>
      <c r="AM267" s="169">
        <f t="shared" si="227"/>
        <v>0</v>
      </c>
      <c r="AN267" s="169">
        <f t="shared" si="228"/>
        <v>0</v>
      </c>
      <c r="AO267" s="169">
        <f t="shared" si="229"/>
        <v>1</v>
      </c>
      <c r="AP267" s="169">
        <f t="shared" si="230"/>
        <v>0</v>
      </c>
      <c r="AQ267" s="169">
        <f t="shared" si="231"/>
        <v>0</v>
      </c>
      <c r="AR267" s="169">
        <f t="shared" si="232"/>
        <v>0</v>
      </c>
      <c r="AS267" s="169">
        <f t="shared" si="233"/>
        <v>0</v>
      </c>
      <c r="AT267" s="169">
        <f t="shared" si="234"/>
        <v>0</v>
      </c>
      <c r="AU267" s="169">
        <f t="shared" si="235"/>
        <v>0</v>
      </c>
      <c r="AV267" s="169">
        <f t="shared" si="236"/>
        <v>1</v>
      </c>
      <c r="AW267" s="169">
        <f t="shared" si="237"/>
        <v>1</v>
      </c>
      <c r="AX267" s="169">
        <f t="shared" si="238"/>
        <v>0</v>
      </c>
      <c r="AY267" s="169">
        <f t="shared" si="239"/>
        <v>1</v>
      </c>
      <c r="AZ267" s="169">
        <f t="shared" si="240"/>
        <v>0</v>
      </c>
      <c r="BA267" s="169">
        <f t="shared" si="241"/>
        <v>0</v>
      </c>
      <c r="BB267" s="169">
        <f t="shared" si="242"/>
        <v>1</v>
      </c>
      <c r="BC267" s="169">
        <f t="shared" si="243"/>
        <v>1</v>
      </c>
      <c r="BD267" s="169">
        <f t="shared" si="244"/>
        <v>0</v>
      </c>
      <c r="BE267" s="169">
        <f t="shared" si="245"/>
        <v>0</v>
      </c>
      <c r="BF267" s="169">
        <f t="shared" si="246"/>
        <v>0</v>
      </c>
      <c r="BG267" s="169">
        <f t="shared" si="247"/>
        <v>1</v>
      </c>
      <c r="BH267" s="169">
        <f t="shared" si="248"/>
        <v>0</v>
      </c>
      <c r="BI267" s="169">
        <f t="shared" si="249"/>
        <v>0</v>
      </c>
      <c r="BJ267" s="169">
        <f t="shared" si="250"/>
        <v>0</v>
      </c>
      <c r="BK267" s="167">
        <f t="shared" si="251"/>
        <v>0</v>
      </c>
      <c r="BL267" s="169">
        <f t="shared" si="252"/>
        <v>0</v>
      </c>
      <c r="BM267" s="169">
        <f t="shared" si="253"/>
        <v>1</v>
      </c>
      <c r="BN267" s="169">
        <f t="shared" si="254"/>
        <v>0</v>
      </c>
      <c r="BO267" s="169">
        <f t="shared" si="255"/>
        <v>1</v>
      </c>
      <c r="BP267" s="36">
        <f t="shared" si="256"/>
        <v>0</v>
      </c>
      <c r="BQ267">
        <f t="shared" si="257"/>
        <v>0</v>
      </c>
      <c r="BR267" s="36">
        <f t="shared" si="258"/>
        <v>1</v>
      </c>
      <c r="BS267" s="36" t="e">
        <f t="shared" si="259"/>
        <v>#N/A</v>
      </c>
    </row>
    <row r="268" spans="1:71">
      <c r="A268" s="59">
        <v>130</v>
      </c>
      <c r="B268" s="59">
        <v>111281</v>
      </c>
      <c r="C268" s="160">
        <v>50000000.851494901</v>
      </c>
      <c r="D268" s="59">
        <v>22680000.5</v>
      </c>
      <c r="E268" s="59">
        <v>30565715</v>
      </c>
      <c r="F268" s="59">
        <v>19434285.851494901</v>
      </c>
      <c r="G268" s="59">
        <v>148.57142448425299</v>
      </c>
      <c r="H268" s="59">
        <v>-1950498743.5974901</v>
      </c>
      <c r="I268" s="59">
        <v>101</v>
      </c>
      <c r="J268" s="59">
        <v>0</v>
      </c>
      <c r="K268" s="59">
        <v>0</v>
      </c>
      <c r="L268" s="59">
        <v>101</v>
      </c>
      <c r="M268" s="59">
        <v>0</v>
      </c>
      <c r="N268" s="59">
        <v>0</v>
      </c>
      <c r="O268" s="59">
        <v>0</v>
      </c>
      <c r="P268" s="59">
        <v>0</v>
      </c>
      <c r="Q268" s="59">
        <v>0</v>
      </c>
      <c r="R268" s="59">
        <v>1</v>
      </c>
      <c r="S268" s="59">
        <v>1</v>
      </c>
      <c r="T268" s="59">
        <f t="shared" si="209"/>
        <v>0</v>
      </c>
      <c r="U268" s="59">
        <f t="shared" si="210"/>
        <v>0</v>
      </c>
      <c r="V268" s="59">
        <f t="shared" si="211"/>
        <v>0</v>
      </c>
      <c r="W268" s="59">
        <f t="shared" si="212"/>
        <v>0</v>
      </c>
      <c r="X268" s="59">
        <f t="shared" si="213"/>
        <v>0</v>
      </c>
      <c r="Y268" s="59">
        <f t="shared" si="214"/>
        <v>0</v>
      </c>
      <c r="Z268" s="59">
        <f t="shared" si="215"/>
        <v>0</v>
      </c>
      <c r="AA268" s="59">
        <f t="shared" si="216"/>
        <v>0</v>
      </c>
      <c r="AB268" s="59">
        <f t="shared" si="217"/>
        <v>0</v>
      </c>
      <c r="AC268" s="59">
        <f t="shared" si="218"/>
        <v>0</v>
      </c>
      <c r="AD268" s="166">
        <f t="shared" si="260"/>
        <v>2</v>
      </c>
      <c r="AE268" s="169">
        <f t="shared" si="219"/>
        <v>0</v>
      </c>
      <c r="AF268" s="169">
        <f t="shared" si="220"/>
        <v>1</v>
      </c>
      <c r="AG268" s="169">
        <f t="shared" si="221"/>
        <v>0</v>
      </c>
      <c r="AH268" s="169">
        <f t="shared" si="222"/>
        <v>1</v>
      </c>
      <c r="AI268" s="169">
        <f t="shared" si="223"/>
        <v>0</v>
      </c>
      <c r="AJ268" s="169">
        <f t="shared" si="224"/>
        <v>0</v>
      </c>
      <c r="AK268" s="169">
        <f t="shared" si="225"/>
        <v>0</v>
      </c>
      <c r="AL268" s="169">
        <f t="shared" si="226"/>
        <v>1</v>
      </c>
      <c r="AM268" s="169">
        <f t="shared" si="227"/>
        <v>0</v>
      </c>
      <c r="AN268" s="169">
        <f t="shared" si="228"/>
        <v>0</v>
      </c>
      <c r="AO268" s="169">
        <f t="shared" si="229"/>
        <v>1</v>
      </c>
      <c r="AP268" s="169">
        <f t="shared" si="230"/>
        <v>0</v>
      </c>
      <c r="AQ268" s="169">
        <f t="shared" si="231"/>
        <v>0</v>
      </c>
      <c r="AR268" s="169">
        <f t="shared" si="232"/>
        <v>0</v>
      </c>
      <c r="AS268" s="169">
        <f t="shared" si="233"/>
        <v>0</v>
      </c>
      <c r="AT268" s="169">
        <f t="shared" si="234"/>
        <v>0</v>
      </c>
      <c r="AU268" s="169">
        <f t="shared" si="235"/>
        <v>0</v>
      </c>
      <c r="AV268" s="169">
        <f t="shared" si="236"/>
        <v>1</v>
      </c>
      <c r="AW268" s="169">
        <f t="shared" si="237"/>
        <v>0</v>
      </c>
      <c r="AX268" s="169">
        <f t="shared" si="238"/>
        <v>0</v>
      </c>
      <c r="AY268" s="169">
        <f t="shared" si="239"/>
        <v>0</v>
      </c>
      <c r="AZ268" s="169">
        <f t="shared" si="240"/>
        <v>0</v>
      </c>
      <c r="BA268" s="169">
        <f t="shared" si="241"/>
        <v>0</v>
      </c>
      <c r="BB268" s="169">
        <f t="shared" si="242"/>
        <v>1</v>
      </c>
      <c r="BC268" s="169">
        <f t="shared" si="243"/>
        <v>0</v>
      </c>
      <c r="BD268" s="169">
        <f t="shared" si="244"/>
        <v>1</v>
      </c>
      <c r="BE268" s="169">
        <f t="shared" si="245"/>
        <v>0</v>
      </c>
      <c r="BF268" s="169">
        <f t="shared" si="246"/>
        <v>0</v>
      </c>
      <c r="BG268" s="169">
        <f t="shared" si="247"/>
        <v>0</v>
      </c>
      <c r="BH268" s="169">
        <f t="shared" si="248"/>
        <v>0</v>
      </c>
      <c r="BI268" s="169">
        <f t="shared" si="249"/>
        <v>0</v>
      </c>
      <c r="BJ268" s="169">
        <f t="shared" si="250"/>
        <v>0</v>
      </c>
      <c r="BK268" s="167">
        <f t="shared" si="251"/>
        <v>0</v>
      </c>
      <c r="BL268" s="169">
        <f t="shared" si="252"/>
        <v>1</v>
      </c>
      <c r="BM268" s="169">
        <f t="shared" si="253"/>
        <v>0</v>
      </c>
      <c r="BN268" s="169">
        <f t="shared" si="254"/>
        <v>0</v>
      </c>
      <c r="BO268" s="169">
        <f t="shared" si="255"/>
        <v>1</v>
      </c>
      <c r="BP268" s="36">
        <f t="shared" si="256"/>
        <v>1</v>
      </c>
      <c r="BQ268">
        <f t="shared" si="257"/>
        <v>0</v>
      </c>
      <c r="BR268" s="36">
        <f t="shared" si="258"/>
        <v>0</v>
      </c>
      <c r="BS268" t="e">
        <f t="shared" si="259"/>
        <v>#N/A</v>
      </c>
    </row>
    <row r="269" spans="1:71">
      <c r="A269" s="59">
        <v>119</v>
      </c>
      <c r="B269" s="59">
        <v>111114</v>
      </c>
      <c r="C269" s="160">
        <v>50000000.938688003</v>
      </c>
      <c r="D269" s="59">
        <v>20425715</v>
      </c>
      <c r="E269" s="59">
        <v>20425715</v>
      </c>
      <c r="F269" s="59">
        <v>29574285.938687999</v>
      </c>
      <c r="G269" s="59">
        <v>11.4285712242126</v>
      </c>
      <c r="H269" s="59">
        <v>-1837192754.55003</v>
      </c>
      <c r="I269" s="59">
        <v>102</v>
      </c>
      <c r="J269" s="59">
        <v>0</v>
      </c>
      <c r="K269" s="59">
        <v>0</v>
      </c>
      <c r="L269" s="59">
        <v>102</v>
      </c>
      <c r="M269" s="59">
        <v>0</v>
      </c>
      <c r="N269" s="59">
        <v>0</v>
      </c>
      <c r="O269" s="59">
        <v>0</v>
      </c>
      <c r="P269" s="59">
        <v>0</v>
      </c>
      <c r="Q269" s="59">
        <v>0</v>
      </c>
      <c r="R269" s="59">
        <v>1</v>
      </c>
      <c r="S269" s="59">
        <v>0</v>
      </c>
      <c r="T269" s="59">
        <f t="shared" si="209"/>
        <v>0</v>
      </c>
      <c r="U269" s="59">
        <f t="shared" si="210"/>
        <v>0</v>
      </c>
      <c r="V269" s="59">
        <f t="shared" si="211"/>
        <v>2</v>
      </c>
      <c r="W269" s="59">
        <f t="shared" si="212"/>
        <v>0</v>
      </c>
      <c r="X269" s="59">
        <f t="shared" si="213"/>
        <v>0</v>
      </c>
      <c r="Y269" s="59">
        <f t="shared" si="214"/>
        <v>0</v>
      </c>
      <c r="Z269" s="59">
        <f t="shared" si="215"/>
        <v>0</v>
      </c>
      <c r="AA269" s="59">
        <f t="shared" si="216"/>
        <v>0</v>
      </c>
      <c r="AB269" s="59">
        <f t="shared" si="217"/>
        <v>0</v>
      </c>
      <c r="AC269" s="59">
        <f t="shared" si="218"/>
        <v>0</v>
      </c>
      <c r="AD269" s="166">
        <f t="shared" si="260"/>
        <v>0</v>
      </c>
      <c r="AE269" s="169">
        <f t="shared" si="219"/>
        <v>0</v>
      </c>
      <c r="AF269" s="169">
        <f t="shared" si="220"/>
        <v>0</v>
      </c>
      <c r="AG269" s="169">
        <f t="shared" si="221"/>
        <v>0</v>
      </c>
      <c r="AH269" s="169">
        <f t="shared" si="222"/>
        <v>1</v>
      </c>
      <c r="AI269" s="169">
        <f t="shared" si="223"/>
        <v>0</v>
      </c>
      <c r="AJ269" s="169">
        <f t="shared" si="224"/>
        <v>0</v>
      </c>
      <c r="AK269" s="169">
        <f t="shared" si="225"/>
        <v>0</v>
      </c>
      <c r="AL269" s="169">
        <f t="shared" si="226"/>
        <v>1</v>
      </c>
      <c r="AM269" s="169">
        <f t="shared" si="227"/>
        <v>1</v>
      </c>
      <c r="AN269" s="169">
        <f t="shared" si="228"/>
        <v>0</v>
      </c>
      <c r="AO269" s="169">
        <f t="shared" si="229"/>
        <v>1</v>
      </c>
      <c r="AP269" s="169">
        <f t="shared" si="230"/>
        <v>1</v>
      </c>
      <c r="AQ269" s="169">
        <f t="shared" si="231"/>
        <v>0</v>
      </c>
      <c r="AR269" s="169">
        <f t="shared" si="232"/>
        <v>0</v>
      </c>
      <c r="AS269" s="169">
        <f t="shared" si="233"/>
        <v>0</v>
      </c>
      <c r="AT269" s="169">
        <f t="shared" si="234"/>
        <v>0</v>
      </c>
      <c r="AU269" s="169">
        <f t="shared" si="235"/>
        <v>0</v>
      </c>
      <c r="AV269" s="169">
        <f t="shared" si="236"/>
        <v>1</v>
      </c>
      <c r="AW269" s="169">
        <f t="shared" si="237"/>
        <v>0</v>
      </c>
      <c r="AX269" s="169">
        <f t="shared" si="238"/>
        <v>0</v>
      </c>
      <c r="AY269" s="169">
        <f t="shared" si="239"/>
        <v>0</v>
      </c>
      <c r="AZ269" s="169">
        <f t="shared" si="240"/>
        <v>0</v>
      </c>
      <c r="BA269" s="169">
        <f t="shared" si="241"/>
        <v>0</v>
      </c>
      <c r="BB269" s="169">
        <f t="shared" si="242"/>
        <v>1</v>
      </c>
      <c r="BC269" s="169">
        <f t="shared" si="243"/>
        <v>0</v>
      </c>
      <c r="BD269" s="169">
        <f t="shared" si="244"/>
        <v>1</v>
      </c>
      <c r="BE269" s="169">
        <f t="shared" si="245"/>
        <v>0</v>
      </c>
      <c r="BF269" s="169">
        <f t="shared" si="246"/>
        <v>0</v>
      </c>
      <c r="BG269" s="169">
        <f t="shared" si="247"/>
        <v>0</v>
      </c>
      <c r="BH269" s="169">
        <f t="shared" si="248"/>
        <v>0</v>
      </c>
      <c r="BI269" s="169">
        <f t="shared" si="249"/>
        <v>0</v>
      </c>
      <c r="BJ269" s="169">
        <f t="shared" si="250"/>
        <v>0</v>
      </c>
      <c r="BK269" s="167">
        <f t="shared" si="251"/>
        <v>0</v>
      </c>
      <c r="BL269" s="169">
        <f t="shared" si="252"/>
        <v>1</v>
      </c>
      <c r="BM269" s="169">
        <f t="shared" si="253"/>
        <v>0</v>
      </c>
      <c r="BN269" s="169">
        <f t="shared" si="254"/>
        <v>1</v>
      </c>
      <c r="BO269" s="169">
        <f t="shared" si="255"/>
        <v>0</v>
      </c>
      <c r="BP269" s="36">
        <f t="shared" si="256"/>
        <v>0</v>
      </c>
      <c r="BQ269">
        <f t="shared" si="257"/>
        <v>0</v>
      </c>
      <c r="BR269" s="36">
        <f t="shared" si="258"/>
        <v>0</v>
      </c>
      <c r="BS269" t="e">
        <f t="shared" si="259"/>
        <v>#N/A</v>
      </c>
    </row>
    <row r="270" spans="1:71">
      <c r="A270" s="59">
        <v>33</v>
      </c>
      <c r="B270" s="59">
        <v>13291</v>
      </c>
      <c r="C270" s="160">
        <v>50071428.3582507</v>
      </c>
      <c r="D270" s="59">
        <v>61401784</v>
      </c>
      <c r="E270" s="59">
        <v>61401784</v>
      </c>
      <c r="F270" s="59">
        <v>-11330355.6417493</v>
      </c>
      <c r="G270" s="59">
        <v>442.85714721679699</v>
      </c>
      <c r="H270" s="59">
        <v>-413549741.59231502</v>
      </c>
      <c r="I270" s="59">
        <v>0</v>
      </c>
      <c r="J270" s="59">
        <v>0</v>
      </c>
      <c r="K270" s="59">
        <v>0</v>
      </c>
      <c r="L270" s="59">
        <v>409</v>
      </c>
      <c r="M270" s="59">
        <v>302</v>
      </c>
      <c r="N270" s="59">
        <v>301</v>
      </c>
      <c r="O270" s="59">
        <v>0</v>
      </c>
      <c r="P270" s="59">
        <v>0</v>
      </c>
      <c r="Q270" s="59">
        <v>0</v>
      </c>
      <c r="R270" s="59">
        <v>2</v>
      </c>
      <c r="S270" s="59">
        <v>0</v>
      </c>
      <c r="T270" s="59">
        <f t="shared" si="209"/>
        <v>1</v>
      </c>
      <c r="U270" s="59">
        <f t="shared" si="210"/>
        <v>0</v>
      </c>
      <c r="V270" s="59">
        <f t="shared" si="211"/>
        <v>0</v>
      </c>
      <c r="W270" s="59">
        <f t="shared" si="212"/>
        <v>0</v>
      </c>
      <c r="X270" s="59">
        <f t="shared" si="213"/>
        <v>0</v>
      </c>
      <c r="Y270" s="59">
        <f t="shared" si="214"/>
        <v>2</v>
      </c>
      <c r="Z270" s="59">
        <f t="shared" si="215"/>
        <v>0</v>
      </c>
      <c r="AA270" s="59">
        <f t="shared" si="216"/>
        <v>0</v>
      </c>
      <c r="AB270" s="59">
        <f t="shared" si="217"/>
        <v>0</v>
      </c>
      <c r="AC270" s="59">
        <f t="shared" si="218"/>
        <v>0</v>
      </c>
      <c r="AD270" s="166">
        <f t="shared" si="260"/>
        <v>0</v>
      </c>
      <c r="AE270" s="169">
        <f t="shared" si="219"/>
        <v>0</v>
      </c>
      <c r="AF270" s="169">
        <f t="shared" si="220"/>
        <v>0</v>
      </c>
      <c r="AG270" s="169">
        <f t="shared" si="221"/>
        <v>0</v>
      </c>
      <c r="AH270" s="169">
        <f t="shared" si="222"/>
        <v>1</v>
      </c>
      <c r="AI270" s="169">
        <f t="shared" si="223"/>
        <v>0</v>
      </c>
      <c r="AJ270" s="169">
        <f t="shared" si="224"/>
        <v>0</v>
      </c>
      <c r="AK270" s="169">
        <f t="shared" si="225"/>
        <v>0</v>
      </c>
      <c r="AL270" s="169">
        <f t="shared" si="226"/>
        <v>1</v>
      </c>
      <c r="AM270" s="169">
        <f t="shared" si="227"/>
        <v>0</v>
      </c>
      <c r="AN270" s="169">
        <f t="shared" si="228"/>
        <v>0</v>
      </c>
      <c r="AO270" s="169">
        <f t="shared" si="229"/>
        <v>1</v>
      </c>
      <c r="AP270" s="169">
        <f t="shared" si="230"/>
        <v>0</v>
      </c>
      <c r="AQ270" s="169">
        <f t="shared" si="231"/>
        <v>0</v>
      </c>
      <c r="AR270" s="169">
        <f t="shared" si="232"/>
        <v>0</v>
      </c>
      <c r="AS270" s="169">
        <f t="shared" si="233"/>
        <v>0</v>
      </c>
      <c r="AT270" s="169">
        <f t="shared" si="234"/>
        <v>0</v>
      </c>
      <c r="AU270" s="169">
        <f t="shared" si="235"/>
        <v>0</v>
      </c>
      <c r="AV270" s="169">
        <f t="shared" si="236"/>
        <v>1</v>
      </c>
      <c r="AW270" s="169">
        <f t="shared" si="237"/>
        <v>1</v>
      </c>
      <c r="AX270" s="169">
        <f t="shared" si="238"/>
        <v>0</v>
      </c>
      <c r="AY270" s="169">
        <f t="shared" si="239"/>
        <v>1</v>
      </c>
      <c r="AZ270" s="169">
        <f t="shared" si="240"/>
        <v>0</v>
      </c>
      <c r="BA270" s="169">
        <f t="shared" si="241"/>
        <v>0</v>
      </c>
      <c r="BB270" s="169">
        <f t="shared" si="242"/>
        <v>1</v>
      </c>
      <c r="BC270" s="169">
        <f t="shared" si="243"/>
        <v>1</v>
      </c>
      <c r="BD270" s="169">
        <f t="shared" si="244"/>
        <v>0</v>
      </c>
      <c r="BE270" s="169">
        <f t="shared" si="245"/>
        <v>0</v>
      </c>
      <c r="BF270" s="169">
        <f t="shared" si="246"/>
        <v>0</v>
      </c>
      <c r="BG270" s="169">
        <f t="shared" si="247"/>
        <v>0</v>
      </c>
      <c r="BH270" s="169">
        <f t="shared" si="248"/>
        <v>0</v>
      </c>
      <c r="BI270" s="169">
        <f t="shared" si="249"/>
        <v>0</v>
      </c>
      <c r="BJ270" s="169">
        <f t="shared" si="250"/>
        <v>0</v>
      </c>
      <c r="BK270" s="167">
        <f t="shared" si="251"/>
        <v>1</v>
      </c>
      <c r="BL270" s="169">
        <f t="shared" si="252"/>
        <v>0</v>
      </c>
      <c r="BM270" s="169">
        <f t="shared" si="253"/>
        <v>1</v>
      </c>
      <c r="BN270" s="169">
        <f t="shared" si="254"/>
        <v>1</v>
      </c>
      <c r="BO270" s="169">
        <f t="shared" si="255"/>
        <v>0</v>
      </c>
      <c r="BP270" s="36">
        <f t="shared" si="256"/>
        <v>0</v>
      </c>
      <c r="BQ270">
        <f t="shared" si="257"/>
        <v>0</v>
      </c>
      <c r="BR270" s="36">
        <f t="shared" si="258"/>
        <v>1</v>
      </c>
      <c r="BS270" s="36" t="e">
        <f t="shared" si="259"/>
        <v>#N/A</v>
      </c>
    </row>
    <row r="271" spans="1:71">
      <c r="A271" s="59">
        <v>139</v>
      </c>
      <c r="B271" s="59">
        <v>112173</v>
      </c>
      <c r="C271" s="160">
        <v>50089285.095583998</v>
      </c>
      <c r="D271" s="59">
        <v>3026785.75</v>
      </c>
      <c r="E271" s="59">
        <v>3026785.75</v>
      </c>
      <c r="F271" s="59">
        <v>47062499.345583998</v>
      </c>
      <c r="G271" s="59">
        <v>0</v>
      </c>
      <c r="H271" s="59">
        <v>-2005360325.8645101</v>
      </c>
      <c r="I271" s="59">
        <v>0</v>
      </c>
      <c r="J271" s="59">
        <v>0</v>
      </c>
      <c r="K271" s="59">
        <v>0</v>
      </c>
      <c r="L271" s="59">
        <v>101</v>
      </c>
      <c r="M271" s="59">
        <v>0</v>
      </c>
      <c r="N271" s="59">
        <v>0</v>
      </c>
      <c r="O271" s="59">
        <v>101</v>
      </c>
      <c r="P271" s="59">
        <v>0</v>
      </c>
      <c r="Q271" s="59">
        <v>0</v>
      </c>
      <c r="R271" s="59">
        <v>1</v>
      </c>
      <c r="S271" s="59">
        <v>1</v>
      </c>
      <c r="T271" s="59">
        <f t="shared" si="209"/>
        <v>0</v>
      </c>
      <c r="U271" s="59">
        <f t="shared" si="210"/>
        <v>0</v>
      </c>
      <c r="V271" s="59">
        <f t="shared" si="211"/>
        <v>0</v>
      </c>
      <c r="W271" s="59">
        <f t="shared" si="212"/>
        <v>0</v>
      </c>
      <c r="X271" s="59">
        <f t="shared" si="213"/>
        <v>0</v>
      </c>
      <c r="Y271" s="59">
        <f t="shared" si="214"/>
        <v>0</v>
      </c>
      <c r="Z271" s="59">
        <f t="shared" si="215"/>
        <v>0</v>
      </c>
      <c r="AA271" s="59">
        <f t="shared" si="216"/>
        <v>0</v>
      </c>
      <c r="AB271" s="59">
        <f t="shared" si="217"/>
        <v>0</v>
      </c>
      <c r="AC271" s="59">
        <f t="shared" si="218"/>
        <v>0</v>
      </c>
      <c r="AD271" s="166">
        <f t="shared" si="260"/>
        <v>2</v>
      </c>
      <c r="AE271" s="169">
        <f t="shared" si="219"/>
        <v>0</v>
      </c>
      <c r="AF271" s="169">
        <f t="shared" si="220"/>
        <v>1</v>
      </c>
      <c r="AG271" s="169">
        <f t="shared" si="221"/>
        <v>0</v>
      </c>
      <c r="AH271" s="169">
        <f t="shared" si="222"/>
        <v>1</v>
      </c>
      <c r="AI271" s="169">
        <f t="shared" si="223"/>
        <v>0</v>
      </c>
      <c r="AJ271" s="169">
        <f t="shared" si="224"/>
        <v>0</v>
      </c>
      <c r="AK271" s="169">
        <f t="shared" si="225"/>
        <v>0</v>
      </c>
      <c r="AL271" s="169">
        <f t="shared" si="226"/>
        <v>1</v>
      </c>
      <c r="AM271" s="169">
        <f t="shared" si="227"/>
        <v>0</v>
      </c>
      <c r="AN271" s="169">
        <f t="shared" si="228"/>
        <v>0</v>
      </c>
      <c r="AO271" s="169">
        <f t="shared" si="229"/>
        <v>1</v>
      </c>
      <c r="AP271" s="169">
        <f t="shared" si="230"/>
        <v>0</v>
      </c>
      <c r="AQ271" s="169">
        <f t="shared" si="231"/>
        <v>0</v>
      </c>
      <c r="AR271" s="169">
        <f t="shared" si="232"/>
        <v>0</v>
      </c>
      <c r="AS271" s="169">
        <f t="shared" si="233"/>
        <v>0</v>
      </c>
      <c r="AT271" s="169">
        <f t="shared" si="234"/>
        <v>0</v>
      </c>
      <c r="AU271" s="169">
        <f t="shared" si="235"/>
        <v>0</v>
      </c>
      <c r="AV271" s="169">
        <f t="shared" si="236"/>
        <v>1</v>
      </c>
      <c r="AW271" s="169">
        <f t="shared" si="237"/>
        <v>0</v>
      </c>
      <c r="AX271" s="169">
        <f t="shared" si="238"/>
        <v>0</v>
      </c>
      <c r="AY271" s="169">
        <f t="shared" si="239"/>
        <v>0</v>
      </c>
      <c r="AZ271" s="169">
        <f t="shared" si="240"/>
        <v>0</v>
      </c>
      <c r="BA271" s="169">
        <f t="shared" si="241"/>
        <v>0</v>
      </c>
      <c r="BB271" s="169">
        <f t="shared" si="242"/>
        <v>1</v>
      </c>
      <c r="BC271" s="169">
        <f t="shared" si="243"/>
        <v>0</v>
      </c>
      <c r="BD271" s="169">
        <f t="shared" si="244"/>
        <v>1</v>
      </c>
      <c r="BE271" s="169">
        <f t="shared" si="245"/>
        <v>0</v>
      </c>
      <c r="BF271" s="169">
        <f t="shared" si="246"/>
        <v>0</v>
      </c>
      <c r="BG271" s="169">
        <f t="shared" si="247"/>
        <v>0</v>
      </c>
      <c r="BH271" s="169">
        <f t="shared" si="248"/>
        <v>0</v>
      </c>
      <c r="BI271" s="169">
        <f t="shared" si="249"/>
        <v>0</v>
      </c>
      <c r="BJ271" s="169">
        <f t="shared" si="250"/>
        <v>0</v>
      </c>
      <c r="BK271" s="167">
        <f t="shared" si="251"/>
        <v>0</v>
      </c>
      <c r="BL271" s="169">
        <f t="shared" si="252"/>
        <v>1</v>
      </c>
      <c r="BM271" s="169">
        <f t="shared" si="253"/>
        <v>0</v>
      </c>
      <c r="BN271" s="169">
        <f t="shared" si="254"/>
        <v>0</v>
      </c>
      <c r="BO271" s="169">
        <f t="shared" si="255"/>
        <v>1</v>
      </c>
      <c r="BP271" s="36">
        <f t="shared" si="256"/>
        <v>1</v>
      </c>
      <c r="BQ271">
        <f t="shared" si="257"/>
        <v>0</v>
      </c>
      <c r="BR271" s="36">
        <f t="shared" si="258"/>
        <v>0</v>
      </c>
      <c r="BS271" t="e">
        <f t="shared" si="259"/>
        <v>#N/A</v>
      </c>
    </row>
    <row r="272" spans="1:71">
      <c r="A272" s="59">
        <v>446</v>
      </c>
      <c r="B272" s="59">
        <v>251152</v>
      </c>
      <c r="C272" s="160">
        <v>50285714.0716241</v>
      </c>
      <c r="D272" s="59">
        <v>18542857.5</v>
      </c>
      <c r="E272" s="59">
        <v>22828572</v>
      </c>
      <c r="F272" s="59">
        <v>27457142.0716241</v>
      </c>
      <c r="G272" s="59">
        <v>471.42856597900402</v>
      </c>
      <c r="H272" s="59">
        <v>-6918434277.7420101</v>
      </c>
      <c r="I272" s="59">
        <v>0</v>
      </c>
      <c r="J272" s="59">
        <v>0</v>
      </c>
      <c r="K272" s="59">
        <v>0</v>
      </c>
      <c r="L272" s="59">
        <v>101</v>
      </c>
      <c r="M272" s="59">
        <v>0</v>
      </c>
      <c r="N272" s="59">
        <v>0</v>
      </c>
      <c r="O272" s="59">
        <v>417</v>
      </c>
      <c r="P272" s="59">
        <v>403</v>
      </c>
      <c r="Q272" s="59">
        <v>0</v>
      </c>
      <c r="R272" s="59">
        <v>2</v>
      </c>
      <c r="S272" s="59">
        <v>0</v>
      </c>
      <c r="T272" s="59">
        <f t="shared" si="209"/>
        <v>1</v>
      </c>
      <c r="U272" s="59">
        <f t="shared" si="210"/>
        <v>0</v>
      </c>
      <c r="V272" s="59">
        <f t="shared" si="211"/>
        <v>0</v>
      </c>
      <c r="W272" s="59">
        <f t="shared" si="212"/>
        <v>1</v>
      </c>
      <c r="X272" s="59">
        <f t="shared" si="213"/>
        <v>0</v>
      </c>
      <c r="Y272" s="59">
        <f t="shared" si="214"/>
        <v>0</v>
      </c>
      <c r="Z272" s="59">
        <f t="shared" si="215"/>
        <v>0</v>
      </c>
      <c r="AA272" s="59">
        <f t="shared" si="216"/>
        <v>0</v>
      </c>
      <c r="AB272" s="59">
        <f t="shared" si="217"/>
        <v>0</v>
      </c>
      <c r="AC272" s="59">
        <f t="shared" si="218"/>
        <v>0</v>
      </c>
      <c r="AD272" s="166">
        <f t="shared" si="260"/>
        <v>1</v>
      </c>
      <c r="AE272" s="169">
        <f t="shared" si="219"/>
        <v>1</v>
      </c>
      <c r="AF272" s="169">
        <f t="shared" si="220"/>
        <v>0</v>
      </c>
      <c r="AG272" s="169">
        <f t="shared" si="221"/>
        <v>0</v>
      </c>
      <c r="AH272" s="169">
        <f t="shared" si="222"/>
        <v>1</v>
      </c>
      <c r="AI272" s="169">
        <f t="shared" si="223"/>
        <v>1</v>
      </c>
      <c r="AJ272" s="169">
        <f t="shared" si="224"/>
        <v>0</v>
      </c>
      <c r="AK272" s="169">
        <f t="shared" si="225"/>
        <v>0</v>
      </c>
      <c r="AL272" s="169">
        <f t="shared" si="226"/>
        <v>0</v>
      </c>
      <c r="AM272" s="169">
        <f t="shared" si="227"/>
        <v>0</v>
      </c>
      <c r="AN272" s="169">
        <f t="shared" si="228"/>
        <v>0</v>
      </c>
      <c r="AO272" s="169">
        <f t="shared" si="229"/>
        <v>1</v>
      </c>
      <c r="AP272" s="169">
        <f t="shared" si="230"/>
        <v>0</v>
      </c>
      <c r="AQ272" s="169">
        <f t="shared" si="231"/>
        <v>0</v>
      </c>
      <c r="AR272" s="169">
        <f t="shared" si="232"/>
        <v>0</v>
      </c>
      <c r="AS272" s="169">
        <f t="shared" si="233"/>
        <v>0</v>
      </c>
      <c r="AT272" s="169">
        <f t="shared" si="234"/>
        <v>0</v>
      </c>
      <c r="AU272" s="169">
        <f t="shared" si="235"/>
        <v>0</v>
      </c>
      <c r="AV272" s="169">
        <f t="shared" si="236"/>
        <v>1</v>
      </c>
      <c r="AW272" s="169">
        <f t="shared" si="237"/>
        <v>1</v>
      </c>
      <c r="AX272" s="169">
        <f t="shared" si="238"/>
        <v>0</v>
      </c>
      <c r="AY272" s="169">
        <f t="shared" si="239"/>
        <v>1</v>
      </c>
      <c r="AZ272" s="169">
        <f t="shared" si="240"/>
        <v>1</v>
      </c>
      <c r="BA272" s="169">
        <f t="shared" si="241"/>
        <v>0</v>
      </c>
      <c r="BB272" s="169">
        <f t="shared" si="242"/>
        <v>1</v>
      </c>
      <c r="BC272" s="169">
        <f t="shared" si="243"/>
        <v>1</v>
      </c>
      <c r="BD272" s="169">
        <f t="shared" si="244"/>
        <v>0</v>
      </c>
      <c r="BE272" s="169">
        <f t="shared" si="245"/>
        <v>0</v>
      </c>
      <c r="BF272" s="169">
        <f t="shared" si="246"/>
        <v>1</v>
      </c>
      <c r="BG272" s="169">
        <f t="shared" si="247"/>
        <v>0</v>
      </c>
      <c r="BH272" s="169">
        <f t="shared" si="248"/>
        <v>0</v>
      </c>
      <c r="BI272" s="169">
        <f t="shared" si="249"/>
        <v>0</v>
      </c>
      <c r="BJ272" s="169">
        <f t="shared" si="250"/>
        <v>0</v>
      </c>
      <c r="BK272" s="167">
        <f t="shared" si="251"/>
        <v>0</v>
      </c>
      <c r="BL272" s="169">
        <f t="shared" si="252"/>
        <v>0</v>
      </c>
      <c r="BM272" s="169">
        <f t="shared" si="253"/>
        <v>1</v>
      </c>
      <c r="BN272" s="169">
        <f t="shared" si="254"/>
        <v>1</v>
      </c>
      <c r="BO272" s="169">
        <f t="shared" si="255"/>
        <v>0</v>
      </c>
      <c r="BP272" s="36">
        <f t="shared" si="256"/>
        <v>1</v>
      </c>
      <c r="BQ272">
        <f t="shared" si="257"/>
        <v>0</v>
      </c>
      <c r="BR272" s="36">
        <f t="shared" si="258"/>
        <v>2</v>
      </c>
      <c r="BS272" s="36" t="e">
        <f t="shared" si="259"/>
        <v>#N/A</v>
      </c>
    </row>
    <row r="273" spans="1:71">
      <c r="A273" s="59">
        <v>410</v>
      </c>
      <c r="B273" s="59">
        <v>231601</v>
      </c>
      <c r="C273" s="160">
        <v>50595238.7773633</v>
      </c>
      <c r="D273" s="59">
        <v>20327381.25</v>
      </c>
      <c r="E273" s="59">
        <v>21488095.5</v>
      </c>
      <c r="F273" s="59">
        <v>29107143.2773633</v>
      </c>
      <c r="G273" s="59">
        <v>327.380962371826</v>
      </c>
      <c r="H273" s="59">
        <v>-6409941664.44139</v>
      </c>
      <c r="I273" s="59">
        <v>0</v>
      </c>
      <c r="J273" s="59">
        <v>0</v>
      </c>
      <c r="K273" s="59">
        <v>0</v>
      </c>
      <c r="L273" s="59">
        <v>402</v>
      </c>
      <c r="M273" s="59">
        <v>0</v>
      </c>
      <c r="N273" s="59">
        <v>0</v>
      </c>
      <c r="O273" s="59">
        <v>411</v>
      </c>
      <c r="P273" s="59">
        <v>0</v>
      </c>
      <c r="Q273" s="59">
        <v>0</v>
      </c>
      <c r="R273" s="59">
        <v>1</v>
      </c>
      <c r="S273" s="59">
        <v>1</v>
      </c>
      <c r="T273" s="59">
        <f t="shared" si="209"/>
        <v>2</v>
      </c>
      <c r="U273" s="59">
        <f t="shared" si="210"/>
        <v>0</v>
      </c>
      <c r="V273" s="59">
        <f t="shared" si="211"/>
        <v>0</v>
      </c>
      <c r="W273" s="59">
        <f t="shared" si="212"/>
        <v>0</v>
      </c>
      <c r="X273" s="59">
        <f t="shared" si="213"/>
        <v>0</v>
      </c>
      <c r="Y273" s="59">
        <f t="shared" si="214"/>
        <v>0</v>
      </c>
      <c r="Z273" s="59">
        <f t="shared" si="215"/>
        <v>0</v>
      </c>
      <c r="AA273" s="59">
        <f t="shared" si="216"/>
        <v>0</v>
      </c>
      <c r="AB273" s="59">
        <f t="shared" si="217"/>
        <v>0</v>
      </c>
      <c r="AC273" s="59">
        <f t="shared" si="218"/>
        <v>0</v>
      </c>
      <c r="AD273" s="166">
        <f t="shared" si="260"/>
        <v>0</v>
      </c>
      <c r="AE273" s="169">
        <f t="shared" si="219"/>
        <v>0</v>
      </c>
      <c r="AF273" s="169">
        <f t="shared" si="220"/>
        <v>0</v>
      </c>
      <c r="AG273" s="169">
        <f t="shared" si="221"/>
        <v>0</v>
      </c>
      <c r="AH273" s="169">
        <f t="shared" si="222"/>
        <v>1</v>
      </c>
      <c r="AI273" s="169">
        <f t="shared" si="223"/>
        <v>0</v>
      </c>
      <c r="AJ273" s="169">
        <f t="shared" si="224"/>
        <v>0</v>
      </c>
      <c r="AK273" s="169">
        <f t="shared" si="225"/>
        <v>0</v>
      </c>
      <c r="AL273" s="169">
        <f t="shared" si="226"/>
        <v>1</v>
      </c>
      <c r="AM273" s="169">
        <f t="shared" si="227"/>
        <v>0</v>
      </c>
      <c r="AN273" s="169">
        <f t="shared" si="228"/>
        <v>0</v>
      </c>
      <c r="AO273" s="169">
        <f t="shared" si="229"/>
        <v>1</v>
      </c>
      <c r="AP273" s="169">
        <f t="shared" si="230"/>
        <v>0</v>
      </c>
      <c r="AQ273" s="169">
        <f t="shared" si="231"/>
        <v>0</v>
      </c>
      <c r="AR273" s="169">
        <f t="shared" si="232"/>
        <v>0</v>
      </c>
      <c r="AS273" s="169">
        <f t="shared" si="233"/>
        <v>0</v>
      </c>
      <c r="AT273" s="169">
        <f t="shared" si="234"/>
        <v>0</v>
      </c>
      <c r="AU273" s="169">
        <f t="shared" si="235"/>
        <v>0</v>
      </c>
      <c r="AV273" s="169">
        <f t="shared" si="236"/>
        <v>1</v>
      </c>
      <c r="AW273" s="169">
        <f t="shared" si="237"/>
        <v>1</v>
      </c>
      <c r="AX273" s="169">
        <f t="shared" si="238"/>
        <v>1</v>
      </c>
      <c r="AY273" s="169">
        <f t="shared" si="239"/>
        <v>0</v>
      </c>
      <c r="AZ273" s="169">
        <f t="shared" si="240"/>
        <v>0</v>
      </c>
      <c r="BA273" s="169">
        <f t="shared" si="241"/>
        <v>0</v>
      </c>
      <c r="BB273" s="169">
        <f t="shared" si="242"/>
        <v>1</v>
      </c>
      <c r="BC273" s="169">
        <f t="shared" si="243"/>
        <v>0</v>
      </c>
      <c r="BD273" s="169">
        <f t="shared" si="244"/>
        <v>1</v>
      </c>
      <c r="BE273" s="169">
        <f t="shared" si="245"/>
        <v>0</v>
      </c>
      <c r="BF273" s="169">
        <f t="shared" si="246"/>
        <v>0</v>
      </c>
      <c r="BG273" s="169">
        <f t="shared" si="247"/>
        <v>0</v>
      </c>
      <c r="BH273" s="169">
        <f t="shared" si="248"/>
        <v>0</v>
      </c>
      <c r="BI273" s="169">
        <f t="shared" si="249"/>
        <v>0</v>
      </c>
      <c r="BJ273" s="169">
        <f t="shared" si="250"/>
        <v>0</v>
      </c>
      <c r="BK273" s="167">
        <f t="shared" si="251"/>
        <v>1</v>
      </c>
      <c r="BL273" s="169">
        <f t="shared" si="252"/>
        <v>1</v>
      </c>
      <c r="BM273" s="169">
        <f t="shared" si="253"/>
        <v>0</v>
      </c>
      <c r="BN273" s="169">
        <f t="shared" si="254"/>
        <v>0</v>
      </c>
      <c r="BO273" s="169">
        <f t="shared" si="255"/>
        <v>1</v>
      </c>
      <c r="BP273" s="36">
        <f t="shared" si="256"/>
        <v>0</v>
      </c>
      <c r="BQ273">
        <f t="shared" si="257"/>
        <v>0</v>
      </c>
      <c r="BR273" s="36">
        <f t="shared" si="258"/>
        <v>1</v>
      </c>
      <c r="BS273" s="36" t="e">
        <f t="shared" si="259"/>
        <v>#N/A</v>
      </c>
    </row>
    <row r="274" spans="1:71">
      <c r="A274" s="59">
        <v>292</v>
      </c>
      <c r="B274" s="59">
        <v>171161</v>
      </c>
      <c r="C274" s="160">
        <v>51190476.880626403</v>
      </c>
      <c r="D274" s="59">
        <v>52261906</v>
      </c>
      <c r="E274" s="59">
        <v>52261906</v>
      </c>
      <c r="F274" s="59">
        <v>-1071429.1193736501</v>
      </c>
      <c r="G274" s="59">
        <v>0</v>
      </c>
      <c r="H274" s="59">
        <v>-4184996114.2375698</v>
      </c>
      <c r="I274" s="59">
        <v>0</v>
      </c>
      <c r="J274" s="59">
        <v>0</v>
      </c>
      <c r="K274" s="59">
        <v>0</v>
      </c>
      <c r="L274" s="59">
        <v>101</v>
      </c>
      <c r="M274" s="59">
        <v>0</v>
      </c>
      <c r="N274" s="59">
        <v>0</v>
      </c>
      <c r="O274" s="59">
        <v>102</v>
      </c>
      <c r="P274" s="59">
        <v>0</v>
      </c>
      <c r="Q274" s="59">
        <v>0</v>
      </c>
      <c r="R274" s="59">
        <v>2</v>
      </c>
      <c r="S274" s="59">
        <v>1</v>
      </c>
      <c r="T274" s="59">
        <f t="shared" si="209"/>
        <v>0</v>
      </c>
      <c r="U274" s="59">
        <f t="shared" si="210"/>
        <v>0</v>
      </c>
      <c r="V274" s="59">
        <f t="shared" si="211"/>
        <v>1</v>
      </c>
      <c r="W274" s="59">
        <f t="shared" si="212"/>
        <v>0</v>
      </c>
      <c r="X274" s="59">
        <f t="shared" si="213"/>
        <v>0</v>
      </c>
      <c r="Y274" s="59">
        <f t="shared" si="214"/>
        <v>0</v>
      </c>
      <c r="Z274" s="59">
        <f t="shared" si="215"/>
        <v>0</v>
      </c>
      <c r="AA274" s="59">
        <f t="shared" si="216"/>
        <v>0</v>
      </c>
      <c r="AB274" s="59">
        <f t="shared" si="217"/>
        <v>0</v>
      </c>
      <c r="AC274" s="59">
        <f t="shared" si="218"/>
        <v>0</v>
      </c>
      <c r="AD274" s="166">
        <f t="shared" si="260"/>
        <v>1</v>
      </c>
      <c r="AE274" s="169">
        <f t="shared" si="219"/>
        <v>1</v>
      </c>
      <c r="AF274" s="169">
        <f t="shared" si="220"/>
        <v>0</v>
      </c>
      <c r="AG274" s="169">
        <f t="shared" si="221"/>
        <v>0</v>
      </c>
      <c r="AH274" s="169">
        <f t="shared" si="222"/>
        <v>1</v>
      </c>
      <c r="AI274" s="169">
        <f t="shared" si="223"/>
        <v>0</v>
      </c>
      <c r="AJ274" s="169">
        <f t="shared" si="224"/>
        <v>1</v>
      </c>
      <c r="AK274" s="169">
        <f t="shared" si="225"/>
        <v>0</v>
      </c>
      <c r="AL274" s="169">
        <f t="shared" si="226"/>
        <v>0</v>
      </c>
      <c r="AM274" s="169">
        <f t="shared" si="227"/>
        <v>1</v>
      </c>
      <c r="AN274" s="169">
        <f t="shared" si="228"/>
        <v>0</v>
      </c>
      <c r="AO274" s="169">
        <f t="shared" si="229"/>
        <v>1</v>
      </c>
      <c r="AP274" s="169">
        <f t="shared" si="230"/>
        <v>0</v>
      </c>
      <c r="AQ274" s="169">
        <f t="shared" si="231"/>
        <v>1</v>
      </c>
      <c r="AR274" s="169">
        <f t="shared" si="232"/>
        <v>1</v>
      </c>
      <c r="AS274" s="169">
        <f t="shared" si="233"/>
        <v>0</v>
      </c>
      <c r="AT274" s="169">
        <f t="shared" si="234"/>
        <v>1</v>
      </c>
      <c r="AU274" s="169">
        <f t="shared" si="235"/>
        <v>0</v>
      </c>
      <c r="AV274" s="169">
        <f t="shared" si="236"/>
        <v>0</v>
      </c>
      <c r="AW274" s="169">
        <f t="shared" si="237"/>
        <v>0</v>
      </c>
      <c r="AX274" s="169">
        <f t="shared" si="238"/>
        <v>0</v>
      </c>
      <c r="AY274" s="169">
        <f t="shared" si="239"/>
        <v>0</v>
      </c>
      <c r="AZ274" s="169">
        <f t="shared" si="240"/>
        <v>0</v>
      </c>
      <c r="BA274" s="169">
        <f t="shared" si="241"/>
        <v>0</v>
      </c>
      <c r="BB274" s="169">
        <f t="shared" si="242"/>
        <v>1</v>
      </c>
      <c r="BC274" s="169">
        <f t="shared" si="243"/>
        <v>0</v>
      </c>
      <c r="BD274" s="169">
        <f t="shared" si="244"/>
        <v>1</v>
      </c>
      <c r="BE274" s="169">
        <f t="shared" si="245"/>
        <v>0</v>
      </c>
      <c r="BF274" s="169">
        <f t="shared" si="246"/>
        <v>0</v>
      </c>
      <c r="BG274" s="169">
        <f t="shared" si="247"/>
        <v>0</v>
      </c>
      <c r="BH274" s="169">
        <f t="shared" si="248"/>
        <v>0</v>
      </c>
      <c r="BI274" s="169">
        <f t="shared" si="249"/>
        <v>0</v>
      </c>
      <c r="BJ274" s="169">
        <f t="shared" si="250"/>
        <v>0</v>
      </c>
      <c r="BK274" s="167">
        <f t="shared" si="251"/>
        <v>0</v>
      </c>
      <c r="BL274" s="169">
        <f t="shared" si="252"/>
        <v>0</v>
      </c>
      <c r="BM274" s="169">
        <f t="shared" si="253"/>
        <v>1</v>
      </c>
      <c r="BN274" s="169">
        <f t="shared" si="254"/>
        <v>0</v>
      </c>
      <c r="BO274" s="169">
        <f t="shared" si="255"/>
        <v>1</v>
      </c>
      <c r="BP274" s="36">
        <f t="shared" si="256"/>
        <v>1</v>
      </c>
      <c r="BQ274">
        <f t="shared" si="257"/>
        <v>0</v>
      </c>
      <c r="BR274" s="36">
        <f t="shared" si="258"/>
        <v>0</v>
      </c>
      <c r="BS274" t="e">
        <f t="shared" si="259"/>
        <v>#N/A</v>
      </c>
    </row>
    <row r="275" spans="1:71">
      <c r="A275" s="59">
        <v>357</v>
      </c>
      <c r="B275" s="59">
        <v>212181</v>
      </c>
      <c r="C275" s="160">
        <v>51428571.209615603</v>
      </c>
      <c r="D275" s="59">
        <v>33285713</v>
      </c>
      <c r="E275" s="59">
        <v>33285713</v>
      </c>
      <c r="F275" s="59">
        <v>18142858.209615599</v>
      </c>
      <c r="G275" s="59">
        <v>1257.1428527831999</v>
      </c>
      <c r="H275" s="59">
        <v>-5138688213.4556704</v>
      </c>
      <c r="I275" s="59">
        <v>0</v>
      </c>
      <c r="J275" s="59">
        <v>0</v>
      </c>
      <c r="K275" s="59">
        <v>0</v>
      </c>
      <c r="L275" s="59">
        <v>413</v>
      </c>
      <c r="M275" s="59">
        <v>0</v>
      </c>
      <c r="N275" s="59">
        <v>0</v>
      </c>
      <c r="O275" s="59">
        <v>413</v>
      </c>
      <c r="P275" s="59">
        <v>411</v>
      </c>
      <c r="Q275" s="59">
        <v>0</v>
      </c>
      <c r="R275" s="59">
        <v>2</v>
      </c>
      <c r="S275" s="59">
        <v>0</v>
      </c>
      <c r="T275" s="59">
        <f t="shared" si="209"/>
        <v>2</v>
      </c>
      <c r="U275" s="59">
        <f t="shared" si="210"/>
        <v>0</v>
      </c>
      <c r="V275" s="59">
        <f t="shared" si="211"/>
        <v>0</v>
      </c>
      <c r="W275" s="59">
        <f t="shared" si="212"/>
        <v>1</v>
      </c>
      <c r="X275" s="59">
        <f t="shared" si="213"/>
        <v>0</v>
      </c>
      <c r="Y275" s="59">
        <f t="shared" si="214"/>
        <v>0</v>
      </c>
      <c r="Z275" s="59">
        <f t="shared" si="215"/>
        <v>0</v>
      </c>
      <c r="AA275" s="59">
        <f t="shared" si="216"/>
        <v>0</v>
      </c>
      <c r="AB275" s="59">
        <f t="shared" si="217"/>
        <v>0</v>
      </c>
      <c r="AC275" s="59">
        <f t="shared" si="218"/>
        <v>0</v>
      </c>
      <c r="AD275" s="166">
        <f t="shared" si="260"/>
        <v>0</v>
      </c>
      <c r="AE275" s="169">
        <f t="shared" si="219"/>
        <v>0</v>
      </c>
      <c r="AF275" s="169">
        <f t="shared" si="220"/>
        <v>0</v>
      </c>
      <c r="AG275" s="169">
        <f t="shared" si="221"/>
        <v>0</v>
      </c>
      <c r="AH275" s="169">
        <f t="shared" si="222"/>
        <v>1</v>
      </c>
      <c r="AI275" s="169">
        <f t="shared" si="223"/>
        <v>0</v>
      </c>
      <c r="AJ275" s="169">
        <f t="shared" si="224"/>
        <v>0</v>
      </c>
      <c r="AK275" s="169">
        <f t="shared" si="225"/>
        <v>0</v>
      </c>
      <c r="AL275" s="169">
        <f t="shared" si="226"/>
        <v>1</v>
      </c>
      <c r="AM275" s="169">
        <f t="shared" si="227"/>
        <v>0</v>
      </c>
      <c r="AN275" s="169">
        <f t="shared" si="228"/>
        <v>0</v>
      </c>
      <c r="AO275" s="169">
        <f t="shared" si="229"/>
        <v>1</v>
      </c>
      <c r="AP275" s="169">
        <f t="shared" si="230"/>
        <v>0</v>
      </c>
      <c r="AQ275" s="169">
        <f t="shared" si="231"/>
        <v>0</v>
      </c>
      <c r="AR275" s="169">
        <f t="shared" si="232"/>
        <v>0</v>
      </c>
      <c r="AS275" s="169">
        <f t="shared" si="233"/>
        <v>0</v>
      </c>
      <c r="AT275" s="169">
        <f t="shared" si="234"/>
        <v>0</v>
      </c>
      <c r="AU275" s="169">
        <f t="shared" si="235"/>
        <v>0</v>
      </c>
      <c r="AV275" s="169">
        <f t="shared" si="236"/>
        <v>1</v>
      </c>
      <c r="AW275" s="169">
        <f t="shared" si="237"/>
        <v>1</v>
      </c>
      <c r="AX275" s="169">
        <f t="shared" si="238"/>
        <v>1</v>
      </c>
      <c r="AY275" s="169">
        <f t="shared" si="239"/>
        <v>0</v>
      </c>
      <c r="AZ275" s="169">
        <f t="shared" si="240"/>
        <v>0</v>
      </c>
      <c r="BA275" s="169">
        <f t="shared" si="241"/>
        <v>0</v>
      </c>
      <c r="BB275" s="169">
        <f t="shared" si="242"/>
        <v>1</v>
      </c>
      <c r="BC275" s="169">
        <f t="shared" si="243"/>
        <v>1</v>
      </c>
      <c r="BD275" s="169">
        <f t="shared" si="244"/>
        <v>0</v>
      </c>
      <c r="BE275" s="169">
        <f t="shared" si="245"/>
        <v>0</v>
      </c>
      <c r="BF275" s="169">
        <f t="shared" si="246"/>
        <v>0</v>
      </c>
      <c r="BG275" s="169">
        <f t="shared" si="247"/>
        <v>0</v>
      </c>
      <c r="BH275" s="169">
        <f t="shared" si="248"/>
        <v>0</v>
      </c>
      <c r="BI275" s="169">
        <f t="shared" si="249"/>
        <v>0</v>
      </c>
      <c r="BJ275" s="169">
        <f t="shared" si="250"/>
        <v>0</v>
      </c>
      <c r="BK275" s="167">
        <f t="shared" si="251"/>
        <v>1</v>
      </c>
      <c r="BL275" s="169">
        <f t="shared" si="252"/>
        <v>0</v>
      </c>
      <c r="BM275" s="169">
        <f t="shared" si="253"/>
        <v>1</v>
      </c>
      <c r="BN275" s="169">
        <f t="shared" si="254"/>
        <v>1</v>
      </c>
      <c r="BO275" s="169">
        <f t="shared" si="255"/>
        <v>0</v>
      </c>
      <c r="BP275" s="36">
        <f t="shared" si="256"/>
        <v>0</v>
      </c>
      <c r="BQ275">
        <f t="shared" si="257"/>
        <v>0</v>
      </c>
      <c r="BR275" s="36">
        <f t="shared" si="258"/>
        <v>1</v>
      </c>
      <c r="BS275" s="36" t="e">
        <f t="shared" si="259"/>
        <v>#N/A</v>
      </c>
    </row>
    <row r="276" spans="1:71">
      <c r="A276" s="59">
        <v>122</v>
      </c>
      <c r="B276" s="59">
        <v>111141</v>
      </c>
      <c r="C276" s="160">
        <v>51632654.411576301</v>
      </c>
      <c r="D276" s="59">
        <v>21836735.625</v>
      </c>
      <c r="E276" s="59">
        <v>23877552</v>
      </c>
      <c r="F276" s="59">
        <v>27755102.411576301</v>
      </c>
      <c r="G276" s="59">
        <v>346.93878364563</v>
      </c>
      <c r="H276" s="59">
        <v>-1857501734.4486001</v>
      </c>
      <c r="I276" s="59">
        <v>0</v>
      </c>
      <c r="J276" s="59">
        <v>0</v>
      </c>
      <c r="K276" s="59">
        <v>0</v>
      </c>
      <c r="L276" s="59">
        <v>101</v>
      </c>
      <c r="M276" s="59">
        <v>0</v>
      </c>
      <c r="N276" s="59">
        <v>0</v>
      </c>
      <c r="O276" s="59">
        <v>202</v>
      </c>
      <c r="P276" s="59">
        <v>0</v>
      </c>
      <c r="Q276" s="59">
        <v>0</v>
      </c>
      <c r="R276" s="59">
        <v>2</v>
      </c>
      <c r="S276" s="59">
        <v>0</v>
      </c>
      <c r="T276" s="59">
        <f t="shared" si="209"/>
        <v>0</v>
      </c>
      <c r="U276" s="59">
        <f t="shared" si="210"/>
        <v>1</v>
      </c>
      <c r="V276" s="59">
        <f t="shared" si="211"/>
        <v>0</v>
      </c>
      <c r="W276" s="59">
        <f t="shared" si="212"/>
        <v>0</v>
      </c>
      <c r="X276" s="59">
        <f t="shared" si="213"/>
        <v>0</v>
      </c>
      <c r="Y276" s="59">
        <f t="shared" si="214"/>
        <v>0</v>
      </c>
      <c r="Z276" s="59">
        <f t="shared" si="215"/>
        <v>0</v>
      </c>
      <c r="AA276" s="59">
        <f t="shared" si="216"/>
        <v>0</v>
      </c>
      <c r="AB276" s="59">
        <f t="shared" si="217"/>
        <v>0</v>
      </c>
      <c r="AC276" s="59">
        <f t="shared" si="218"/>
        <v>0</v>
      </c>
      <c r="AD276" s="166">
        <f t="shared" si="260"/>
        <v>1</v>
      </c>
      <c r="AE276" s="169">
        <f t="shared" si="219"/>
        <v>1</v>
      </c>
      <c r="AF276" s="169">
        <f t="shared" si="220"/>
        <v>0</v>
      </c>
      <c r="AG276" s="169">
        <f t="shared" si="221"/>
        <v>0</v>
      </c>
      <c r="AH276" s="169">
        <f t="shared" si="222"/>
        <v>1</v>
      </c>
      <c r="AI276" s="169">
        <f t="shared" si="223"/>
        <v>0</v>
      </c>
      <c r="AJ276" s="169">
        <f t="shared" si="224"/>
        <v>0</v>
      </c>
      <c r="AK276" s="169">
        <f t="shared" si="225"/>
        <v>1</v>
      </c>
      <c r="AL276" s="169">
        <f t="shared" si="226"/>
        <v>0</v>
      </c>
      <c r="AM276" s="169">
        <f t="shared" si="227"/>
        <v>0</v>
      </c>
      <c r="AN276" s="169">
        <f t="shared" si="228"/>
        <v>0</v>
      </c>
      <c r="AO276" s="169">
        <f t="shared" si="229"/>
        <v>1</v>
      </c>
      <c r="AP276" s="169">
        <f t="shared" si="230"/>
        <v>0</v>
      </c>
      <c r="AQ276" s="169">
        <f t="shared" si="231"/>
        <v>0</v>
      </c>
      <c r="AR276" s="169">
        <f t="shared" si="232"/>
        <v>0</v>
      </c>
      <c r="AS276" s="169">
        <f t="shared" si="233"/>
        <v>0</v>
      </c>
      <c r="AT276" s="169">
        <f t="shared" si="234"/>
        <v>0</v>
      </c>
      <c r="AU276" s="169">
        <f t="shared" si="235"/>
        <v>0</v>
      </c>
      <c r="AV276" s="169">
        <f t="shared" si="236"/>
        <v>1</v>
      </c>
      <c r="AW276" s="169">
        <f t="shared" si="237"/>
        <v>0</v>
      </c>
      <c r="AX276" s="169">
        <f t="shared" si="238"/>
        <v>0</v>
      </c>
      <c r="AY276" s="169">
        <f t="shared" si="239"/>
        <v>0</v>
      </c>
      <c r="AZ276" s="169">
        <f t="shared" si="240"/>
        <v>0</v>
      </c>
      <c r="BA276" s="169">
        <f t="shared" si="241"/>
        <v>0</v>
      </c>
      <c r="BB276" s="169">
        <f t="shared" si="242"/>
        <v>1</v>
      </c>
      <c r="BC276" s="169">
        <f t="shared" si="243"/>
        <v>0</v>
      </c>
      <c r="BD276" s="169">
        <f t="shared" si="244"/>
        <v>1</v>
      </c>
      <c r="BE276" s="169">
        <f t="shared" si="245"/>
        <v>0</v>
      </c>
      <c r="BF276" s="169">
        <f t="shared" si="246"/>
        <v>0</v>
      </c>
      <c r="BG276" s="169">
        <f t="shared" si="247"/>
        <v>0</v>
      </c>
      <c r="BH276" s="169">
        <f t="shared" si="248"/>
        <v>0</v>
      </c>
      <c r="BI276" s="169">
        <f t="shared" si="249"/>
        <v>0</v>
      </c>
      <c r="BJ276" s="169">
        <f t="shared" si="250"/>
        <v>0</v>
      </c>
      <c r="BK276" s="167">
        <f t="shared" si="251"/>
        <v>0</v>
      </c>
      <c r="BL276" s="169">
        <f t="shared" si="252"/>
        <v>0</v>
      </c>
      <c r="BM276" s="169">
        <f t="shared" si="253"/>
        <v>1</v>
      </c>
      <c r="BN276" s="169">
        <f t="shared" si="254"/>
        <v>1</v>
      </c>
      <c r="BO276" s="169">
        <f t="shared" si="255"/>
        <v>0</v>
      </c>
      <c r="BP276" s="36">
        <f t="shared" si="256"/>
        <v>1</v>
      </c>
      <c r="BQ276">
        <f t="shared" si="257"/>
        <v>0</v>
      </c>
      <c r="BR276" s="36">
        <f t="shared" si="258"/>
        <v>0</v>
      </c>
      <c r="BS276" t="e">
        <f t="shared" si="259"/>
        <v>#N/A</v>
      </c>
    </row>
    <row r="277" spans="1:71">
      <c r="A277" s="59">
        <v>2</v>
      </c>
      <c r="B277" s="59">
        <v>11112</v>
      </c>
      <c r="C277" s="160">
        <v>51785712.687260702</v>
      </c>
      <c r="D277" s="59">
        <v>13303571</v>
      </c>
      <c r="E277" s="59">
        <v>13303571</v>
      </c>
      <c r="F277" s="59">
        <v>38482141.687260702</v>
      </c>
      <c r="G277" s="59">
        <v>0</v>
      </c>
      <c r="H277" s="59">
        <v>38482141.687260702</v>
      </c>
      <c r="I277" s="59">
        <v>0</v>
      </c>
      <c r="J277" s="59">
        <v>0</v>
      </c>
      <c r="K277" s="59">
        <v>0</v>
      </c>
      <c r="L277" s="59">
        <v>101</v>
      </c>
      <c r="M277" s="59">
        <v>0</v>
      </c>
      <c r="N277" s="59">
        <v>0</v>
      </c>
      <c r="O277" s="59">
        <v>0</v>
      </c>
      <c r="P277" s="59">
        <v>0</v>
      </c>
      <c r="Q277" s="59">
        <v>0</v>
      </c>
      <c r="R277" s="59">
        <v>2</v>
      </c>
      <c r="S277" s="59">
        <v>0</v>
      </c>
      <c r="T277" s="59">
        <f t="shared" si="209"/>
        <v>0</v>
      </c>
      <c r="U277" s="59">
        <f t="shared" si="210"/>
        <v>0</v>
      </c>
      <c r="V277" s="59">
        <f t="shared" si="211"/>
        <v>0</v>
      </c>
      <c r="W277" s="59">
        <f t="shared" si="212"/>
        <v>0</v>
      </c>
      <c r="X277" s="59">
        <f t="shared" si="213"/>
        <v>0</v>
      </c>
      <c r="Y277" s="59">
        <f t="shared" si="214"/>
        <v>0</v>
      </c>
      <c r="Z277" s="59">
        <f t="shared" si="215"/>
        <v>0</v>
      </c>
      <c r="AA277" s="59">
        <f t="shared" si="216"/>
        <v>0</v>
      </c>
      <c r="AB277" s="59">
        <f t="shared" si="217"/>
        <v>0</v>
      </c>
      <c r="AC277" s="59">
        <f t="shared" si="218"/>
        <v>0</v>
      </c>
      <c r="AD277" s="166">
        <f t="shared" si="260"/>
        <v>1</v>
      </c>
      <c r="AE277" s="169">
        <f t="shared" si="219"/>
        <v>1</v>
      </c>
      <c r="AF277" s="169">
        <f t="shared" si="220"/>
        <v>0</v>
      </c>
      <c r="AG277" s="169">
        <f t="shared" si="221"/>
        <v>0</v>
      </c>
      <c r="AH277" s="169">
        <f t="shared" si="222"/>
        <v>1</v>
      </c>
      <c r="AI277" s="169">
        <f t="shared" si="223"/>
        <v>0</v>
      </c>
      <c r="AJ277" s="169">
        <f t="shared" si="224"/>
        <v>0</v>
      </c>
      <c r="AK277" s="169">
        <f t="shared" si="225"/>
        <v>0</v>
      </c>
      <c r="AL277" s="169">
        <f t="shared" si="226"/>
        <v>1</v>
      </c>
      <c r="AM277" s="169">
        <f t="shared" si="227"/>
        <v>0</v>
      </c>
      <c r="AN277" s="169">
        <f t="shared" si="228"/>
        <v>0</v>
      </c>
      <c r="AO277" s="169">
        <f t="shared" si="229"/>
        <v>1</v>
      </c>
      <c r="AP277" s="169">
        <f t="shared" si="230"/>
        <v>0</v>
      </c>
      <c r="AQ277" s="169">
        <f t="shared" si="231"/>
        <v>0</v>
      </c>
      <c r="AR277" s="169">
        <f t="shared" si="232"/>
        <v>0</v>
      </c>
      <c r="AS277" s="169">
        <f t="shared" si="233"/>
        <v>0</v>
      </c>
      <c r="AT277" s="169">
        <f t="shared" si="234"/>
        <v>0</v>
      </c>
      <c r="AU277" s="169">
        <f t="shared" si="235"/>
        <v>0</v>
      </c>
      <c r="AV277" s="169">
        <f t="shared" si="236"/>
        <v>1</v>
      </c>
      <c r="AW277" s="169">
        <f t="shared" si="237"/>
        <v>0</v>
      </c>
      <c r="AX277" s="169">
        <f t="shared" si="238"/>
        <v>0</v>
      </c>
      <c r="AY277" s="169">
        <f t="shared" si="239"/>
        <v>0</v>
      </c>
      <c r="AZ277" s="169">
        <f t="shared" si="240"/>
        <v>0</v>
      </c>
      <c r="BA277" s="169">
        <f t="shared" si="241"/>
        <v>0</v>
      </c>
      <c r="BB277" s="169">
        <f t="shared" si="242"/>
        <v>1</v>
      </c>
      <c r="BC277" s="169">
        <f t="shared" si="243"/>
        <v>0</v>
      </c>
      <c r="BD277" s="169">
        <f t="shared" si="244"/>
        <v>1</v>
      </c>
      <c r="BE277" s="169">
        <f t="shared" si="245"/>
        <v>0</v>
      </c>
      <c r="BF277" s="169">
        <f t="shared" si="246"/>
        <v>0</v>
      </c>
      <c r="BG277" s="169">
        <f t="shared" si="247"/>
        <v>0</v>
      </c>
      <c r="BH277" s="169">
        <f t="shared" si="248"/>
        <v>0</v>
      </c>
      <c r="BI277" s="169">
        <f t="shared" si="249"/>
        <v>0</v>
      </c>
      <c r="BJ277" s="169">
        <f t="shared" si="250"/>
        <v>0</v>
      </c>
      <c r="BK277" s="167">
        <f t="shared" si="251"/>
        <v>0</v>
      </c>
      <c r="BL277" s="169">
        <f t="shared" si="252"/>
        <v>0</v>
      </c>
      <c r="BM277" s="169">
        <f t="shared" si="253"/>
        <v>1</v>
      </c>
      <c r="BN277" s="169">
        <f t="shared" si="254"/>
        <v>1</v>
      </c>
      <c r="BO277" s="169">
        <f t="shared" si="255"/>
        <v>0</v>
      </c>
      <c r="BP277" s="36">
        <f t="shared" si="256"/>
        <v>1</v>
      </c>
      <c r="BQ277">
        <f t="shared" si="257"/>
        <v>0</v>
      </c>
      <c r="BR277" s="36">
        <f t="shared" si="258"/>
        <v>0</v>
      </c>
      <c r="BS277" t="e">
        <f t="shared" si="259"/>
        <v>#N/A</v>
      </c>
    </row>
    <row r="278" spans="1:71">
      <c r="A278" s="59">
        <v>348</v>
      </c>
      <c r="B278" s="59">
        <v>211453</v>
      </c>
      <c r="C278" s="160">
        <v>51785713.671530098</v>
      </c>
      <c r="D278" s="59">
        <v>6084183.5</v>
      </c>
      <c r="E278" s="59">
        <v>6084183.5</v>
      </c>
      <c r="F278" s="59">
        <v>45701530.171530098</v>
      </c>
      <c r="G278" s="59">
        <v>153.06121826171901</v>
      </c>
      <c r="H278" s="59">
        <v>-4824915254.2317896</v>
      </c>
      <c r="I278" s="59">
        <v>0</v>
      </c>
      <c r="J278" s="59">
        <v>0</v>
      </c>
      <c r="K278" s="59">
        <v>0</v>
      </c>
      <c r="L278" s="59">
        <v>101</v>
      </c>
      <c r="M278" s="59">
        <v>0</v>
      </c>
      <c r="N278" s="59">
        <v>0</v>
      </c>
      <c r="O278" s="59">
        <v>0</v>
      </c>
      <c r="P278" s="59">
        <v>0</v>
      </c>
      <c r="Q278" s="59">
        <v>0</v>
      </c>
      <c r="R278" s="59">
        <v>1</v>
      </c>
      <c r="S278" s="59">
        <v>1</v>
      </c>
      <c r="T278" s="59">
        <f t="shared" si="209"/>
        <v>0</v>
      </c>
      <c r="U278" s="59">
        <f t="shared" si="210"/>
        <v>0</v>
      </c>
      <c r="V278" s="59">
        <f t="shared" si="211"/>
        <v>0</v>
      </c>
      <c r="W278" s="59">
        <f t="shared" si="212"/>
        <v>0</v>
      </c>
      <c r="X278" s="59">
        <f t="shared" si="213"/>
        <v>0</v>
      </c>
      <c r="Y278" s="59">
        <f t="shared" si="214"/>
        <v>0</v>
      </c>
      <c r="Z278" s="59">
        <f t="shared" si="215"/>
        <v>0</v>
      </c>
      <c r="AA278" s="59">
        <f t="shared" si="216"/>
        <v>0</v>
      </c>
      <c r="AB278" s="59">
        <f t="shared" si="217"/>
        <v>0</v>
      </c>
      <c r="AC278" s="59">
        <f t="shared" si="218"/>
        <v>0</v>
      </c>
      <c r="AD278" s="166">
        <f t="shared" si="260"/>
        <v>1</v>
      </c>
      <c r="AE278" s="169">
        <f t="shared" si="219"/>
        <v>1</v>
      </c>
      <c r="AF278" s="169">
        <f t="shared" si="220"/>
        <v>0</v>
      </c>
      <c r="AG278" s="169">
        <f t="shared" si="221"/>
        <v>0</v>
      </c>
      <c r="AH278" s="169">
        <f t="shared" si="222"/>
        <v>1</v>
      </c>
      <c r="AI278" s="169">
        <f t="shared" si="223"/>
        <v>0</v>
      </c>
      <c r="AJ278" s="169">
        <f t="shared" si="224"/>
        <v>0</v>
      </c>
      <c r="AK278" s="169">
        <f t="shared" si="225"/>
        <v>0</v>
      </c>
      <c r="AL278" s="169">
        <f t="shared" si="226"/>
        <v>1</v>
      </c>
      <c r="AM278" s="169">
        <f t="shared" si="227"/>
        <v>0</v>
      </c>
      <c r="AN278" s="169">
        <f t="shared" si="228"/>
        <v>0</v>
      </c>
      <c r="AO278" s="169">
        <f t="shared" si="229"/>
        <v>1</v>
      </c>
      <c r="AP278" s="169">
        <f t="shared" si="230"/>
        <v>0</v>
      </c>
      <c r="AQ278" s="169">
        <f t="shared" si="231"/>
        <v>0</v>
      </c>
      <c r="AR278" s="169">
        <f t="shared" si="232"/>
        <v>0</v>
      </c>
      <c r="AS278" s="169">
        <f t="shared" si="233"/>
        <v>0</v>
      </c>
      <c r="AT278" s="169">
        <f t="shared" si="234"/>
        <v>0</v>
      </c>
      <c r="AU278" s="169">
        <f t="shared" si="235"/>
        <v>0</v>
      </c>
      <c r="AV278" s="169">
        <f t="shared" si="236"/>
        <v>1</v>
      </c>
      <c r="AW278" s="169">
        <f t="shared" si="237"/>
        <v>0</v>
      </c>
      <c r="AX278" s="169">
        <f t="shared" si="238"/>
        <v>0</v>
      </c>
      <c r="AY278" s="169">
        <f t="shared" si="239"/>
        <v>0</v>
      </c>
      <c r="AZ278" s="169">
        <f t="shared" si="240"/>
        <v>0</v>
      </c>
      <c r="BA278" s="169">
        <f t="shared" si="241"/>
        <v>0</v>
      </c>
      <c r="BB278" s="169">
        <f t="shared" si="242"/>
        <v>1</v>
      </c>
      <c r="BC278" s="169">
        <f t="shared" si="243"/>
        <v>0</v>
      </c>
      <c r="BD278" s="169">
        <f t="shared" si="244"/>
        <v>1</v>
      </c>
      <c r="BE278" s="169">
        <f t="shared" si="245"/>
        <v>0</v>
      </c>
      <c r="BF278" s="169">
        <f t="shared" si="246"/>
        <v>0</v>
      </c>
      <c r="BG278" s="169">
        <f t="shared" si="247"/>
        <v>0</v>
      </c>
      <c r="BH278" s="169">
        <f t="shared" si="248"/>
        <v>0</v>
      </c>
      <c r="BI278" s="169">
        <f t="shared" si="249"/>
        <v>0</v>
      </c>
      <c r="BJ278" s="169">
        <f t="shared" si="250"/>
        <v>0</v>
      </c>
      <c r="BK278" s="167">
        <f t="shared" si="251"/>
        <v>0</v>
      </c>
      <c r="BL278" s="169">
        <f t="shared" si="252"/>
        <v>1</v>
      </c>
      <c r="BM278" s="169">
        <f t="shared" si="253"/>
        <v>0</v>
      </c>
      <c r="BN278" s="169">
        <f t="shared" si="254"/>
        <v>0</v>
      </c>
      <c r="BO278" s="169">
        <f t="shared" si="255"/>
        <v>1</v>
      </c>
      <c r="BP278" s="36">
        <f t="shared" si="256"/>
        <v>1</v>
      </c>
      <c r="BQ278">
        <f t="shared" si="257"/>
        <v>0</v>
      </c>
      <c r="BR278" s="36">
        <f t="shared" si="258"/>
        <v>0</v>
      </c>
      <c r="BS278" t="e">
        <f t="shared" si="259"/>
        <v>#N/A</v>
      </c>
    </row>
    <row r="279" spans="1:71">
      <c r="A279" s="59">
        <v>406</v>
      </c>
      <c r="B279" s="59">
        <v>231571</v>
      </c>
      <c r="C279" s="160">
        <v>52190478.28497</v>
      </c>
      <c r="D279" s="59">
        <v>20485715</v>
      </c>
      <c r="E279" s="59">
        <v>20485715</v>
      </c>
      <c r="F279" s="59">
        <v>31704763.28497</v>
      </c>
      <c r="G279" s="59">
        <v>400.00002288818399</v>
      </c>
      <c r="H279" s="59">
        <v>-6325772617.1266499</v>
      </c>
      <c r="I279" s="59">
        <v>418</v>
      </c>
      <c r="J279" s="59">
        <v>0</v>
      </c>
      <c r="K279" s="59">
        <v>0</v>
      </c>
      <c r="L279" s="59">
        <v>101</v>
      </c>
      <c r="M279" s="59">
        <v>0</v>
      </c>
      <c r="N279" s="59">
        <v>0</v>
      </c>
      <c r="O279" s="59">
        <v>0</v>
      </c>
      <c r="P279" s="59">
        <v>0</v>
      </c>
      <c r="Q279" s="59">
        <v>0</v>
      </c>
      <c r="R279" s="59">
        <v>2</v>
      </c>
      <c r="S279" s="59">
        <v>0</v>
      </c>
      <c r="T279" s="59">
        <f t="shared" si="209"/>
        <v>1</v>
      </c>
      <c r="U279" s="59">
        <f t="shared" si="210"/>
        <v>0</v>
      </c>
      <c r="V279" s="59">
        <f t="shared" si="211"/>
        <v>0</v>
      </c>
      <c r="W279" s="59">
        <f t="shared" si="212"/>
        <v>0</v>
      </c>
      <c r="X279" s="59">
        <f t="shared" si="213"/>
        <v>0</v>
      </c>
      <c r="Y279" s="59">
        <f t="shared" si="214"/>
        <v>0</v>
      </c>
      <c r="Z279" s="59">
        <f t="shared" si="215"/>
        <v>0</v>
      </c>
      <c r="AA279" s="59">
        <f t="shared" si="216"/>
        <v>0</v>
      </c>
      <c r="AB279" s="59">
        <f t="shared" si="217"/>
        <v>0</v>
      </c>
      <c r="AC279" s="59">
        <f t="shared" si="218"/>
        <v>0</v>
      </c>
      <c r="AD279" s="166">
        <f t="shared" si="260"/>
        <v>1</v>
      </c>
      <c r="AE279" s="169">
        <f t="shared" si="219"/>
        <v>1</v>
      </c>
      <c r="AF279" s="169">
        <f t="shared" si="220"/>
        <v>0</v>
      </c>
      <c r="AG279" s="169">
        <f t="shared" si="221"/>
        <v>0</v>
      </c>
      <c r="AH279" s="169">
        <f t="shared" si="222"/>
        <v>1</v>
      </c>
      <c r="AI279" s="169">
        <f t="shared" si="223"/>
        <v>1</v>
      </c>
      <c r="AJ279" s="169">
        <f t="shared" si="224"/>
        <v>0</v>
      </c>
      <c r="AK279" s="169">
        <f t="shared" si="225"/>
        <v>0</v>
      </c>
      <c r="AL279" s="169">
        <f t="shared" si="226"/>
        <v>0</v>
      </c>
      <c r="AM279" s="169">
        <f t="shared" si="227"/>
        <v>0</v>
      </c>
      <c r="AN279" s="169">
        <f t="shared" si="228"/>
        <v>0</v>
      </c>
      <c r="AO279" s="169">
        <f t="shared" si="229"/>
        <v>1</v>
      </c>
      <c r="AP279" s="169">
        <f t="shared" si="230"/>
        <v>0</v>
      </c>
      <c r="AQ279" s="169">
        <f t="shared" si="231"/>
        <v>0</v>
      </c>
      <c r="AR279" s="169">
        <f t="shared" si="232"/>
        <v>0</v>
      </c>
      <c r="AS279" s="169">
        <f t="shared" si="233"/>
        <v>0</v>
      </c>
      <c r="AT279" s="169">
        <f t="shared" si="234"/>
        <v>0</v>
      </c>
      <c r="AU279" s="169">
        <f t="shared" si="235"/>
        <v>0</v>
      </c>
      <c r="AV279" s="169">
        <f t="shared" si="236"/>
        <v>1</v>
      </c>
      <c r="AW279" s="169">
        <f t="shared" si="237"/>
        <v>1</v>
      </c>
      <c r="AX279" s="169">
        <f t="shared" si="238"/>
        <v>0</v>
      </c>
      <c r="AY279" s="169">
        <f t="shared" si="239"/>
        <v>1</v>
      </c>
      <c r="AZ279" s="169">
        <f t="shared" si="240"/>
        <v>1</v>
      </c>
      <c r="BA279" s="169">
        <f t="shared" si="241"/>
        <v>0</v>
      </c>
      <c r="BB279" s="169">
        <f t="shared" si="242"/>
        <v>1</v>
      </c>
      <c r="BC279" s="169">
        <f t="shared" si="243"/>
        <v>0</v>
      </c>
      <c r="BD279" s="169">
        <f t="shared" si="244"/>
        <v>1</v>
      </c>
      <c r="BE279" s="169">
        <f t="shared" si="245"/>
        <v>0</v>
      </c>
      <c r="BF279" s="169">
        <f t="shared" si="246"/>
        <v>0</v>
      </c>
      <c r="BG279" s="169">
        <f t="shared" si="247"/>
        <v>0</v>
      </c>
      <c r="BH279" s="169">
        <f t="shared" si="248"/>
        <v>0</v>
      </c>
      <c r="BI279" s="169">
        <f t="shared" si="249"/>
        <v>0</v>
      </c>
      <c r="BJ279" s="169">
        <f t="shared" si="250"/>
        <v>0</v>
      </c>
      <c r="BK279" s="167">
        <f t="shared" si="251"/>
        <v>1</v>
      </c>
      <c r="BL279" s="169">
        <f t="shared" si="252"/>
        <v>0</v>
      </c>
      <c r="BM279" s="169">
        <f t="shared" si="253"/>
        <v>1</v>
      </c>
      <c r="BN279" s="169">
        <f t="shared" si="254"/>
        <v>1</v>
      </c>
      <c r="BO279" s="169">
        <f t="shared" si="255"/>
        <v>0</v>
      </c>
      <c r="BP279" s="36">
        <f t="shared" si="256"/>
        <v>1</v>
      </c>
      <c r="BQ279">
        <f t="shared" si="257"/>
        <v>0</v>
      </c>
      <c r="BR279" s="36">
        <f t="shared" si="258"/>
        <v>2</v>
      </c>
      <c r="BS279" s="36" t="e">
        <f t="shared" si="259"/>
        <v>#N/A</v>
      </c>
    </row>
    <row r="280" spans="1:71">
      <c r="A280" s="59">
        <v>199</v>
      </c>
      <c r="B280" s="59">
        <v>131271</v>
      </c>
      <c r="C280" s="160">
        <v>52619049.2618922</v>
      </c>
      <c r="D280" s="59">
        <v>13488453</v>
      </c>
      <c r="E280" s="59">
        <v>13488453</v>
      </c>
      <c r="F280" s="59">
        <v>39130596.2618922</v>
      </c>
      <c r="G280" s="59">
        <v>245.23809814453099</v>
      </c>
      <c r="H280" s="59">
        <v>-2910250133.2441201</v>
      </c>
      <c r="I280" s="59">
        <v>0</v>
      </c>
      <c r="J280" s="59">
        <v>0</v>
      </c>
      <c r="K280" s="59">
        <v>0</v>
      </c>
      <c r="L280" s="59">
        <v>403</v>
      </c>
      <c r="M280" s="59">
        <v>701</v>
      </c>
      <c r="N280" s="59">
        <v>406</v>
      </c>
      <c r="O280" s="59">
        <v>0</v>
      </c>
      <c r="P280" s="59">
        <v>0</v>
      </c>
      <c r="Q280" s="59">
        <v>0</v>
      </c>
      <c r="R280" s="59">
        <v>2</v>
      </c>
      <c r="S280" s="59">
        <v>1</v>
      </c>
      <c r="T280" s="59">
        <f t="shared" si="209"/>
        <v>1</v>
      </c>
      <c r="U280" s="59">
        <f t="shared" si="210"/>
        <v>0</v>
      </c>
      <c r="V280" s="59">
        <f t="shared" si="211"/>
        <v>0</v>
      </c>
      <c r="W280" s="59">
        <f t="shared" si="212"/>
        <v>1</v>
      </c>
      <c r="X280" s="59">
        <f t="shared" si="213"/>
        <v>1</v>
      </c>
      <c r="Y280" s="59">
        <f t="shared" si="214"/>
        <v>0</v>
      </c>
      <c r="Z280" s="59">
        <f t="shared" si="215"/>
        <v>0</v>
      </c>
      <c r="AA280" s="59">
        <f t="shared" si="216"/>
        <v>0</v>
      </c>
      <c r="AB280" s="59">
        <f t="shared" si="217"/>
        <v>0</v>
      </c>
      <c r="AC280" s="59">
        <f t="shared" si="218"/>
        <v>0</v>
      </c>
      <c r="AD280" s="166">
        <f t="shared" si="260"/>
        <v>0</v>
      </c>
      <c r="AE280" s="169">
        <f t="shared" si="219"/>
        <v>0</v>
      </c>
      <c r="AF280" s="169">
        <f t="shared" si="220"/>
        <v>0</v>
      </c>
      <c r="AG280" s="169">
        <f t="shared" si="221"/>
        <v>0</v>
      </c>
      <c r="AH280" s="169">
        <f t="shared" si="222"/>
        <v>1</v>
      </c>
      <c r="AI280" s="169">
        <f t="shared" si="223"/>
        <v>0</v>
      </c>
      <c r="AJ280" s="169">
        <f t="shared" si="224"/>
        <v>0</v>
      </c>
      <c r="AK280" s="169">
        <f t="shared" si="225"/>
        <v>0</v>
      </c>
      <c r="AL280" s="169">
        <f t="shared" si="226"/>
        <v>1</v>
      </c>
      <c r="AM280" s="169">
        <f t="shared" si="227"/>
        <v>0</v>
      </c>
      <c r="AN280" s="169">
        <f t="shared" si="228"/>
        <v>0</v>
      </c>
      <c r="AO280" s="169">
        <f t="shared" si="229"/>
        <v>1</v>
      </c>
      <c r="AP280" s="169">
        <f t="shared" si="230"/>
        <v>0</v>
      </c>
      <c r="AQ280" s="169">
        <f t="shared" si="231"/>
        <v>0</v>
      </c>
      <c r="AR280" s="169">
        <f t="shared" si="232"/>
        <v>0</v>
      </c>
      <c r="AS280" s="169">
        <f t="shared" si="233"/>
        <v>0</v>
      </c>
      <c r="AT280" s="169">
        <f t="shared" si="234"/>
        <v>0</v>
      </c>
      <c r="AU280" s="169">
        <f t="shared" si="235"/>
        <v>0</v>
      </c>
      <c r="AV280" s="169">
        <f t="shared" si="236"/>
        <v>1</v>
      </c>
      <c r="AW280" s="169">
        <f t="shared" si="237"/>
        <v>1</v>
      </c>
      <c r="AX280" s="169">
        <f t="shared" si="238"/>
        <v>0</v>
      </c>
      <c r="AY280" s="169">
        <f t="shared" si="239"/>
        <v>1</v>
      </c>
      <c r="AZ280" s="169">
        <f t="shared" si="240"/>
        <v>0</v>
      </c>
      <c r="BA280" s="169">
        <f t="shared" si="241"/>
        <v>1</v>
      </c>
      <c r="BB280" s="169">
        <f t="shared" si="242"/>
        <v>0</v>
      </c>
      <c r="BC280" s="169">
        <f t="shared" si="243"/>
        <v>1</v>
      </c>
      <c r="BD280" s="169">
        <f t="shared" si="244"/>
        <v>0</v>
      </c>
      <c r="BE280" s="169">
        <f t="shared" si="245"/>
        <v>0</v>
      </c>
      <c r="BF280" s="169">
        <f t="shared" si="246"/>
        <v>0</v>
      </c>
      <c r="BG280" s="169">
        <f t="shared" si="247"/>
        <v>1</v>
      </c>
      <c r="BH280" s="169">
        <f t="shared" si="248"/>
        <v>0</v>
      </c>
      <c r="BI280" s="169">
        <f t="shared" si="249"/>
        <v>0</v>
      </c>
      <c r="BJ280" s="169">
        <f t="shared" si="250"/>
        <v>0</v>
      </c>
      <c r="BK280" s="167">
        <f t="shared" si="251"/>
        <v>0</v>
      </c>
      <c r="BL280" s="169">
        <f t="shared" si="252"/>
        <v>0</v>
      </c>
      <c r="BM280" s="169">
        <f t="shared" si="253"/>
        <v>1</v>
      </c>
      <c r="BN280" s="169">
        <f t="shared" si="254"/>
        <v>0</v>
      </c>
      <c r="BO280" s="169">
        <f t="shared" si="255"/>
        <v>1</v>
      </c>
      <c r="BP280" s="36">
        <f t="shared" si="256"/>
        <v>0</v>
      </c>
      <c r="BQ280">
        <f t="shared" si="257"/>
        <v>0</v>
      </c>
      <c r="BR280" s="36">
        <f t="shared" si="258"/>
        <v>1</v>
      </c>
      <c r="BS280" s="36" t="e">
        <f t="shared" si="259"/>
        <v>#N/A</v>
      </c>
    </row>
    <row r="281" spans="1:71">
      <c r="A281" s="59">
        <v>194</v>
      </c>
      <c r="B281" s="59">
        <v>131191</v>
      </c>
      <c r="C281" s="160">
        <v>52857142.632104903</v>
      </c>
      <c r="D281" s="59">
        <v>15342857.5</v>
      </c>
      <c r="E281" s="59">
        <v>15342857.5</v>
      </c>
      <c r="F281" s="59">
        <v>37514285.132104903</v>
      </c>
      <c r="G281" s="59">
        <v>142.85714721679699</v>
      </c>
      <c r="H281" s="59">
        <v>-2889009301.5058699</v>
      </c>
      <c r="I281" s="59">
        <v>408</v>
      </c>
      <c r="J281" s="59">
        <v>0</v>
      </c>
      <c r="K281" s="59">
        <v>0</v>
      </c>
      <c r="L281" s="59">
        <v>101</v>
      </c>
      <c r="M281" s="59">
        <v>0</v>
      </c>
      <c r="N281" s="59">
        <v>0</v>
      </c>
      <c r="O281" s="59">
        <v>0</v>
      </c>
      <c r="P281" s="59">
        <v>0</v>
      </c>
      <c r="Q281" s="59">
        <v>0</v>
      </c>
      <c r="R281" s="59">
        <v>1</v>
      </c>
      <c r="S281" s="59">
        <v>0</v>
      </c>
      <c r="T281" s="59">
        <f t="shared" si="209"/>
        <v>1</v>
      </c>
      <c r="U281" s="59">
        <f t="shared" si="210"/>
        <v>0</v>
      </c>
      <c r="V281" s="59">
        <f t="shared" si="211"/>
        <v>0</v>
      </c>
      <c r="W281" s="59">
        <f t="shared" si="212"/>
        <v>0</v>
      </c>
      <c r="X281" s="59">
        <f t="shared" si="213"/>
        <v>0</v>
      </c>
      <c r="Y281" s="59">
        <f t="shared" si="214"/>
        <v>0</v>
      </c>
      <c r="Z281" s="59">
        <f t="shared" si="215"/>
        <v>0</v>
      </c>
      <c r="AA281" s="59">
        <f t="shared" si="216"/>
        <v>0</v>
      </c>
      <c r="AB281" s="59">
        <f t="shared" si="217"/>
        <v>0</v>
      </c>
      <c r="AC281" s="59">
        <f t="shared" si="218"/>
        <v>0</v>
      </c>
      <c r="AD281" s="166">
        <f t="shared" si="260"/>
        <v>1</v>
      </c>
      <c r="AE281" s="169">
        <f t="shared" si="219"/>
        <v>1</v>
      </c>
      <c r="AF281" s="169">
        <f t="shared" si="220"/>
        <v>0</v>
      </c>
      <c r="AG281" s="169">
        <f t="shared" si="221"/>
        <v>0</v>
      </c>
      <c r="AH281" s="169">
        <f t="shared" si="222"/>
        <v>1</v>
      </c>
      <c r="AI281" s="169">
        <f t="shared" si="223"/>
        <v>1</v>
      </c>
      <c r="AJ281" s="169">
        <f t="shared" si="224"/>
        <v>0</v>
      </c>
      <c r="AK281" s="169">
        <f t="shared" si="225"/>
        <v>0</v>
      </c>
      <c r="AL281" s="169">
        <f t="shared" si="226"/>
        <v>0</v>
      </c>
      <c r="AM281" s="169">
        <f t="shared" si="227"/>
        <v>0</v>
      </c>
      <c r="AN281" s="169">
        <f t="shared" si="228"/>
        <v>0</v>
      </c>
      <c r="AO281" s="169">
        <f t="shared" si="229"/>
        <v>1</v>
      </c>
      <c r="AP281" s="169">
        <f t="shared" si="230"/>
        <v>0</v>
      </c>
      <c r="AQ281" s="169">
        <f t="shared" si="231"/>
        <v>0</v>
      </c>
      <c r="AR281" s="169">
        <f t="shared" si="232"/>
        <v>0</v>
      </c>
      <c r="AS281" s="169">
        <f t="shared" si="233"/>
        <v>0</v>
      </c>
      <c r="AT281" s="169">
        <f t="shared" si="234"/>
        <v>0</v>
      </c>
      <c r="AU281" s="169">
        <f t="shared" si="235"/>
        <v>0</v>
      </c>
      <c r="AV281" s="169">
        <f t="shared" si="236"/>
        <v>1</v>
      </c>
      <c r="AW281" s="169">
        <f t="shared" si="237"/>
        <v>1</v>
      </c>
      <c r="AX281" s="169">
        <f t="shared" si="238"/>
        <v>0</v>
      </c>
      <c r="AY281" s="169">
        <f t="shared" si="239"/>
        <v>1</v>
      </c>
      <c r="AZ281" s="169">
        <f t="shared" si="240"/>
        <v>1</v>
      </c>
      <c r="BA281" s="169">
        <f t="shared" si="241"/>
        <v>0</v>
      </c>
      <c r="BB281" s="169">
        <f t="shared" si="242"/>
        <v>1</v>
      </c>
      <c r="BC281" s="169">
        <f t="shared" si="243"/>
        <v>0</v>
      </c>
      <c r="BD281" s="169">
        <f t="shared" si="244"/>
        <v>1</v>
      </c>
      <c r="BE281" s="169">
        <f t="shared" si="245"/>
        <v>0</v>
      </c>
      <c r="BF281" s="169">
        <f t="shared" si="246"/>
        <v>0</v>
      </c>
      <c r="BG281" s="169">
        <f t="shared" si="247"/>
        <v>0</v>
      </c>
      <c r="BH281" s="169">
        <f t="shared" si="248"/>
        <v>0</v>
      </c>
      <c r="BI281" s="169">
        <f t="shared" si="249"/>
        <v>0</v>
      </c>
      <c r="BJ281" s="169">
        <f t="shared" si="250"/>
        <v>0</v>
      </c>
      <c r="BK281" s="167">
        <f t="shared" si="251"/>
        <v>1</v>
      </c>
      <c r="BL281" s="169">
        <f t="shared" si="252"/>
        <v>1</v>
      </c>
      <c r="BM281" s="169">
        <f t="shared" si="253"/>
        <v>0</v>
      </c>
      <c r="BN281" s="169">
        <f t="shared" si="254"/>
        <v>1</v>
      </c>
      <c r="BO281" s="169">
        <f t="shared" si="255"/>
        <v>0</v>
      </c>
      <c r="BP281" s="36">
        <f t="shared" si="256"/>
        <v>1</v>
      </c>
      <c r="BQ281">
        <f t="shared" si="257"/>
        <v>0</v>
      </c>
      <c r="BR281" s="36">
        <f t="shared" si="258"/>
        <v>2</v>
      </c>
      <c r="BS281" s="36" t="e">
        <f t="shared" si="259"/>
        <v>#N/A</v>
      </c>
    </row>
    <row r="282" spans="1:71">
      <c r="A282" s="59">
        <v>213</v>
      </c>
      <c r="B282" s="59">
        <v>132231</v>
      </c>
      <c r="C282" s="160">
        <v>52857143.7572947</v>
      </c>
      <c r="D282" s="59">
        <v>8385714.5</v>
      </c>
      <c r="E282" s="59">
        <v>8385714.5</v>
      </c>
      <c r="F282" s="59">
        <v>44471429.2572947</v>
      </c>
      <c r="G282" s="59">
        <v>485.71429443359398</v>
      </c>
      <c r="H282" s="59">
        <v>-3217333979.0512099</v>
      </c>
      <c r="I282" s="59">
        <v>0</v>
      </c>
      <c r="J282" s="59">
        <v>0</v>
      </c>
      <c r="K282" s="59">
        <v>0</v>
      </c>
      <c r="L282" s="59">
        <v>102</v>
      </c>
      <c r="M282" s="59">
        <v>603</v>
      </c>
      <c r="N282" s="59">
        <v>406</v>
      </c>
      <c r="O282" s="59">
        <v>0</v>
      </c>
      <c r="P282" s="59">
        <v>0</v>
      </c>
      <c r="Q282" s="59">
        <v>0</v>
      </c>
      <c r="R282" s="59">
        <v>2</v>
      </c>
      <c r="S282" s="59">
        <v>1</v>
      </c>
      <c r="T282" s="59">
        <f t="shared" si="209"/>
        <v>0</v>
      </c>
      <c r="U282" s="59">
        <f t="shared" si="210"/>
        <v>0</v>
      </c>
      <c r="V282" s="59">
        <f t="shared" si="211"/>
        <v>1</v>
      </c>
      <c r="W282" s="59">
        <f t="shared" si="212"/>
        <v>1</v>
      </c>
      <c r="X282" s="59">
        <f t="shared" si="213"/>
        <v>0</v>
      </c>
      <c r="Y282" s="59">
        <f t="shared" si="214"/>
        <v>0</v>
      </c>
      <c r="Z282" s="59">
        <f t="shared" si="215"/>
        <v>0</v>
      </c>
      <c r="AA282" s="59">
        <f t="shared" si="216"/>
        <v>0</v>
      </c>
      <c r="AB282" s="59">
        <f t="shared" si="217"/>
        <v>0</v>
      </c>
      <c r="AC282" s="59">
        <f t="shared" si="218"/>
        <v>0</v>
      </c>
      <c r="AD282" s="166">
        <f t="shared" si="260"/>
        <v>0</v>
      </c>
      <c r="AE282" s="169">
        <f t="shared" si="219"/>
        <v>0</v>
      </c>
      <c r="AF282" s="169">
        <f t="shared" si="220"/>
        <v>0</v>
      </c>
      <c r="AG282" s="169">
        <f t="shared" si="221"/>
        <v>0</v>
      </c>
      <c r="AH282" s="169">
        <f t="shared" si="222"/>
        <v>1</v>
      </c>
      <c r="AI282" s="169">
        <f t="shared" si="223"/>
        <v>0</v>
      </c>
      <c r="AJ282" s="169">
        <f t="shared" si="224"/>
        <v>0</v>
      </c>
      <c r="AK282" s="169">
        <f t="shared" si="225"/>
        <v>0</v>
      </c>
      <c r="AL282" s="169">
        <f t="shared" si="226"/>
        <v>1</v>
      </c>
      <c r="AM282" s="169">
        <f t="shared" si="227"/>
        <v>1</v>
      </c>
      <c r="AN282" s="169">
        <f t="shared" si="228"/>
        <v>2</v>
      </c>
      <c r="AO282" s="169">
        <f t="shared" si="229"/>
        <v>0</v>
      </c>
      <c r="AP282" s="169">
        <f t="shared" si="230"/>
        <v>0</v>
      </c>
      <c r="AQ282" s="169">
        <f t="shared" si="231"/>
        <v>1</v>
      </c>
      <c r="AR282" s="169">
        <f t="shared" si="232"/>
        <v>0</v>
      </c>
      <c r="AS282" s="169">
        <f t="shared" si="233"/>
        <v>0</v>
      </c>
      <c r="AT282" s="169">
        <f t="shared" si="234"/>
        <v>0</v>
      </c>
      <c r="AU282" s="169">
        <f t="shared" si="235"/>
        <v>0</v>
      </c>
      <c r="AV282" s="169">
        <f t="shared" si="236"/>
        <v>1</v>
      </c>
      <c r="AW282" s="169">
        <f t="shared" si="237"/>
        <v>0</v>
      </c>
      <c r="AX282" s="169">
        <f t="shared" si="238"/>
        <v>0</v>
      </c>
      <c r="AY282" s="169">
        <f t="shared" si="239"/>
        <v>0</v>
      </c>
      <c r="AZ282" s="169">
        <f t="shared" si="240"/>
        <v>0</v>
      </c>
      <c r="BA282" s="169">
        <f t="shared" si="241"/>
        <v>0</v>
      </c>
      <c r="BB282" s="169">
        <f t="shared" si="242"/>
        <v>1</v>
      </c>
      <c r="BC282" s="169">
        <f t="shared" si="243"/>
        <v>0</v>
      </c>
      <c r="BD282" s="169">
        <f t="shared" si="244"/>
        <v>1</v>
      </c>
      <c r="BE282" s="169">
        <f t="shared" si="245"/>
        <v>0</v>
      </c>
      <c r="BF282" s="169">
        <f t="shared" si="246"/>
        <v>0</v>
      </c>
      <c r="BG282" s="169">
        <f t="shared" si="247"/>
        <v>0</v>
      </c>
      <c r="BH282" s="169">
        <f t="shared" si="248"/>
        <v>0</v>
      </c>
      <c r="BI282" s="169">
        <f t="shared" si="249"/>
        <v>0</v>
      </c>
      <c r="BJ282" s="169">
        <f t="shared" si="250"/>
        <v>0</v>
      </c>
      <c r="BK282" s="167">
        <f t="shared" si="251"/>
        <v>0</v>
      </c>
      <c r="BL282" s="169">
        <f t="shared" si="252"/>
        <v>0</v>
      </c>
      <c r="BM282" s="169">
        <f t="shared" si="253"/>
        <v>1</v>
      </c>
      <c r="BN282" s="169">
        <f t="shared" si="254"/>
        <v>0</v>
      </c>
      <c r="BO282" s="169">
        <f t="shared" si="255"/>
        <v>1</v>
      </c>
      <c r="BP282" s="36">
        <f t="shared" si="256"/>
        <v>0</v>
      </c>
      <c r="BQ282">
        <f t="shared" si="257"/>
        <v>2</v>
      </c>
      <c r="BR282" s="36">
        <f t="shared" si="258"/>
        <v>0</v>
      </c>
      <c r="BS282" t="e">
        <f t="shared" si="259"/>
        <v>#N/A</v>
      </c>
    </row>
    <row r="283" spans="1:71">
      <c r="A283" s="59">
        <v>112</v>
      </c>
      <c r="B283" s="59">
        <v>24281</v>
      </c>
      <c r="C283" s="160">
        <v>53199999.207258202</v>
      </c>
      <c r="D283" s="59">
        <v>5250000</v>
      </c>
      <c r="E283" s="59">
        <v>5250000</v>
      </c>
      <c r="F283" s="59">
        <v>47949999.207258202</v>
      </c>
      <c r="G283" s="59">
        <v>20</v>
      </c>
      <c r="H283" s="59">
        <v>-1787045612.1575799</v>
      </c>
      <c r="I283" s="59">
        <v>0</v>
      </c>
      <c r="J283" s="59">
        <v>0</v>
      </c>
      <c r="K283" s="59">
        <v>0</v>
      </c>
      <c r="L283" s="59">
        <v>101</v>
      </c>
      <c r="M283" s="59">
        <v>0</v>
      </c>
      <c r="N283" s="59">
        <v>0</v>
      </c>
      <c r="O283" s="59">
        <v>101</v>
      </c>
      <c r="P283" s="59">
        <v>0</v>
      </c>
      <c r="Q283" s="59">
        <v>0</v>
      </c>
      <c r="R283" s="59">
        <v>1</v>
      </c>
      <c r="S283" s="59">
        <v>1</v>
      </c>
      <c r="T283" s="59">
        <f t="shared" si="209"/>
        <v>0</v>
      </c>
      <c r="U283" s="59">
        <f t="shared" si="210"/>
        <v>0</v>
      </c>
      <c r="V283" s="59">
        <f t="shared" si="211"/>
        <v>0</v>
      </c>
      <c r="W283" s="59">
        <f t="shared" si="212"/>
        <v>0</v>
      </c>
      <c r="X283" s="59">
        <f t="shared" si="213"/>
        <v>0</v>
      </c>
      <c r="Y283" s="59">
        <f t="shared" si="214"/>
        <v>0</v>
      </c>
      <c r="Z283" s="59">
        <f t="shared" si="215"/>
        <v>0</v>
      </c>
      <c r="AA283" s="59">
        <f t="shared" si="216"/>
        <v>0</v>
      </c>
      <c r="AB283" s="59">
        <f t="shared" si="217"/>
        <v>0</v>
      </c>
      <c r="AC283" s="59">
        <f t="shared" si="218"/>
        <v>0</v>
      </c>
      <c r="AD283" s="166">
        <f t="shared" si="260"/>
        <v>2</v>
      </c>
      <c r="AE283" s="169">
        <f t="shared" si="219"/>
        <v>0</v>
      </c>
      <c r="AF283" s="169">
        <f t="shared" si="220"/>
        <v>1</v>
      </c>
      <c r="AG283" s="169">
        <f t="shared" si="221"/>
        <v>0</v>
      </c>
      <c r="AH283" s="169">
        <f t="shared" si="222"/>
        <v>1</v>
      </c>
      <c r="AI283" s="169">
        <f t="shared" si="223"/>
        <v>0</v>
      </c>
      <c r="AJ283" s="169">
        <f t="shared" si="224"/>
        <v>0</v>
      </c>
      <c r="AK283" s="169">
        <f t="shared" si="225"/>
        <v>0</v>
      </c>
      <c r="AL283" s="169">
        <f t="shared" si="226"/>
        <v>1</v>
      </c>
      <c r="AM283" s="169">
        <f t="shared" si="227"/>
        <v>0</v>
      </c>
      <c r="AN283" s="169">
        <f t="shared" si="228"/>
        <v>0</v>
      </c>
      <c r="AO283" s="169">
        <f t="shared" si="229"/>
        <v>1</v>
      </c>
      <c r="AP283" s="169">
        <f t="shared" si="230"/>
        <v>0</v>
      </c>
      <c r="AQ283" s="169">
        <f t="shared" si="231"/>
        <v>0</v>
      </c>
      <c r="AR283" s="169">
        <f t="shared" si="232"/>
        <v>0</v>
      </c>
      <c r="AS283" s="169">
        <f t="shared" si="233"/>
        <v>0</v>
      </c>
      <c r="AT283" s="169">
        <f t="shared" si="234"/>
        <v>0</v>
      </c>
      <c r="AU283" s="169">
        <f t="shared" si="235"/>
        <v>0</v>
      </c>
      <c r="AV283" s="169">
        <f t="shared" si="236"/>
        <v>1</v>
      </c>
      <c r="AW283" s="169">
        <f t="shared" si="237"/>
        <v>0</v>
      </c>
      <c r="AX283" s="169">
        <f t="shared" si="238"/>
        <v>0</v>
      </c>
      <c r="AY283" s="169">
        <f t="shared" si="239"/>
        <v>0</v>
      </c>
      <c r="AZ283" s="169">
        <f t="shared" si="240"/>
        <v>0</v>
      </c>
      <c r="BA283" s="169">
        <f t="shared" si="241"/>
        <v>0</v>
      </c>
      <c r="BB283" s="169">
        <f t="shared" si="242"/>
        <v>1</v>
      </c>
      <c r="BC283" s="169">
        <f t="shared" si="243"/>
        <v>0</v>
      </c>
      <c r="BD283" s="169">
        <f t="shared" si="244"/>
        <v>1</v>
      </c>
      <c r="BE283" s="169">
        <f t="shared" si="245"/>
        <v>0</v>
      </c>
      <c r="BF283" s="169">
        <f t="shared" si="246"/>
        <v>0</v>
      </c>
      <c r="BG283" s="169">
        <f t="shared" si="247"/>
        <v>0</v>
      </c>
      <c r="BH283" s="169">
        <f t="shared" si="248"/>
        <v>0</v>
      </c>
      <c r="BI283" s="169">
        <f t="shared" si="249"/>
        <v>0</v>
      </c>
      <c r="BJ283" s="169">
        <f t="shared" si="250"/>
        <v>0</v>
      </c>
      <c r="BK283" s="167">
        <f t="shared" si="251"/>
        <v>0</v>
      </c>
      <c r="BL283" s="169">
        <f t="shared" si="252"/>
        <v>1</v>
      </c>
      <c r="BM283" s="169">
        <f t="shared" si="253"/>
        <v>0</v>
      </c>
      <c r="BN283" s="169">
        <f t="shared" si="254"/>
        <v>0</v>
      </c>
      <c r="BO283" s="169">
        <f t="shared" si="255"/>
        <v>1</v>
      </c>
      <c r="BP283" s="36">
        <f t="shared" si="256"/>
        <v>1</v>
      </c>
      <c r="BQ283">
        <f t="shared" si="257"/>
        <v>0</v>
      </c>
      <c r="BR283" s="36">
        <f t="shared" si="258"/>
        <v>0</v>
      </c>
      <c r="BS283" t="e">
        <f t="shared" si="259"/>
        <v>#N/A</v>
      </c>
    </row>
    <row r="284" spans="1:71">
      <c r="A284" s="59">
        <v>327</v>
      </c>
      <c r="B284" s="59">
        <v>191141</v>
      </c>
      <c r="C284" s="160">
        <v>53546426.918627597</v>
      </c>
      <c r="D284" s="59">
        <v>8151785.5</v>
      </c>
      <c r="E284" s="59">
        <v>14580356.5</v>
      </c>
      <c r="F284" s="59">
        <v>38966070.418627597</v>
      </c>
      <c r="G284" s="59">
        <v>517.85710525512695</v>
      </c>
      <c r="H284" s="59">
        <v>-4591368620.0973701</v>
      </c>
      <c r="I284" s="59">
        <v>101</v>
      </c>
      <c r="J284" s="59">
        <v>0</v>
      </c>
      <c r="K284" s="59">
        <v>0</v>
      </c>
      <c r="L284" s="59">
        <v>101</v>
      </c>
      <c r="M284" s="59">
        <v>0</v>
      </c>
      <c r="N284" s="59">
        <v>0</v>
      </c>
      <c r="O284" s="59">
        <v>101</v>
      </c>
      <c r="P284" s="59">
        <v>0</v>
      </c>
      <c r="Q284" s="59">
        <v>0</v>
      </c>
      <c r="R284" s="59">
        <v>2</v>
      </c>
      <c r="S284" s="59">
        <v>0</v>
      </c>
      <c r="T284" s="59">
        <f t="shared" si="209"/>
        <v>0</v>
      </c>
      <c r="U284" s="59">
        <f t="shared" si="210"/>
        <v>0</v>
      </c>
      <c r="V284" s="59">
        <f t="shared" si="211"/>
        <v>0</v>
      </c>
      <c r="W284" s="59">
        <f t="shared" si="212"/>
        <v>0</v>
      </c>
      <c r="X284" s="59">
        <f t="shared" si="213"/>
        <v>0</v>
      </c>
      <c r="Y284" s="59">
        <f t="shared" si="214"/>
        <v>0</v>
      </c>
      <c r="Z284" s="59">
        <f t="shared" si="215"/>
        <v>0</v>
      </c>
      <c r="AA284" s="59">
        <f t="shared" si="216"/>
        <v>0</v>
      </c>
      <c r="AB284" s="59">
        <f t="shared" si="217"/>
        <v>0</v>
      </c>
      <c r="AC284" s="59">
        <f t="shared" si="218"/>
        <v>0</v>
      </c>
      <c r="AD284" s="166">
        <f t="shared" si="260"/>
        <v>3</v>
      </c>
      <c r="AE284" s="169">
        <f t="shared" si="219"/>
        <v>0</v>
      </c>
      <c r="AF284" s="169">
        <f t="shared" si="220"/>
        <v>1</v>
      </c>
      <c r="AG284" s="169">
        <f t="shared" si="221"/>
        <v>0</v>
      </c>
      <c r="AH284" s="169">
        <f t="shared" si="222"/>
        <v>1</v>
      </c>
      <c r="AI284" s="169">
        <f t="shared" si="223"/>
        <v>0</v>
      </c>
      <c r="AJ284" s="169">
        <f t="shared" si="224"/>
        <v>0</v>
      </c>
      <c r="AK284" s="169">
        <f t="shared" si="225"/>
        <v>0</v>
      </c>
      <c r="AL284" s="169">
        <f t="shared" si="226"/>
        <v>1</v>
      </c>
      <c r="AM284" s="169">
        <f t="shared" si="227"/>
        <v>0</v>
      </c>
      <c r="AN284" s="169">
        <f t="shared" si="228"/>
        <v>0</v>
      </c>
      <c r="AO284" s="169">
        <f t="shared" si="229"/>
        <v>1</v>
      </c>
      <c r="AP284" s="169">
        <f t="shared" si="230"/>
        <v>0</v>
      </c>
      <c r="AQ284" s="169">
        <f t="shared" si="231"/>
        <v>0</v>
      </c>
      <c r="AR284" s="169">
        <f t="shared" si="232"/>
        <v>0</v>
      </c>
      <c r="AS284" s="169">
        <f t="shared" si="233"/>
        <v>0</v>
      </c>
      <c r="AT284" s="169">
        <f t="shared" si="234"/>
        <v>0</v>
      </c>
      <c r="AU284" s="169">
        <f t="shared" si="235"/>
        <v>0</v>
      </c>
      <c r="AV284" s="169">
        <f t="shared" si="236"/>
        <v>1</v>
      </c>
      <c r="AW284" s="169">
        <f t="shared" si="237"/>
        <v>0</v>
      </c>
      <c r="AX284" s="169">
        <f t="shared" si="238"/>
        <v>0</v>
      </c>
      <c r="AY284" s="169">
        <f t="shared" si="239"/>
        <v>0</v>
      </c>
      <c r="AZ284" s="169">
        <f t="shared" si="240"/>
        <v>0</v>
      </c>
      <c r="BA284" s="169">
        <f t="shared" si="241"/>
        <v>0</v>
      </c>
      <c r="BB284" s="169">
        <f t="shared" si="242"/>
        <v>1</v>
      </c>
      <c r="BC284" s="169">
        <f t="shared" si="243"/>
        <v>0</v>
      </c>
      <c r="BD284" s="169">
        <f t="shared" si="244"/>
        <v>1</v>
      </c>
      <c r="BE284" s="169">
        <f t="shared" si="245"/>
        <v>0</v>
      </c>
      <c r="BF284" s="169">
        <f t="shared" si="246"/>
        <v>0</v>
      </c>
      <c r="BG284" s="169">
        <f t="shared" si="247"/>
        <v>0</v>
      </c>
      <c r="BH284" s="169">
        <f t="shared" si="248"/>
        <v>0</v>
      </c>
      <c r="BI284" s="169">
        <f t="shared" si="249"/>
        <v>0</v>
      </c>
      <c r="BJ284" s="169">
        <f t="shared" si="250"/>
        <v>0</v>
      </c>
      <c r="BK284" s="167">
        <f t="shared" si="251"/>
        <v>0</v>
      </c>
      <c r="BL284" s="169">
        <f t="shared" si="252"/>
        <v>0</v>
      </c>
      <c r="BM284" s="169">
        <f t="shared" si="253"/>
        <v>1</v>
      </c>
      <c r="BN284" s="169">
        <f t="shared" si="254"/>
        <v>1</v>
      </c>
      <c r="BO284" s="169">
        <f t="shared" si="255"/>
        <v>0</v>
      </c>
      <c r="BP284" s="36">
        <f t="shared" si="256"/>
        <v>1</v>
      </c>
      <c r="BQ284">
        <f t="shared" si="257"/>
        <v>0</v>
      </c>
      <c r="BR284" s="36">
        <f t="shared" si="258"/>
        <v>0</v>
      </c>
      <c r="BS284" t="e">
        <f t="shared" si="259"/>
        <v>#N/A</v>
      </c>
    </row>
    <row r="285" spans="1:71">
      <c r="A285" s="59">
        <v>324</v>
      </c>
      <c r="B285" s="59">
        <v>181491</v>
      </c>
      <c r="C285" s="160">
        <v>53571429.293678701</v>
      </c>
      <c r="D285" s="59">
        <v>54278275</v>
      </c>
      <c r="E285" s="59">
        <v>62849704</v>
      </c>
      <c r="F285" s="59">
        <v>-9278274.7063212506</v>
      </c>
      <c r="G285" s="59">
        <v>541.66667175293003</v>
      </c>
      <c r="H285" s="59">
        <v>-4601255823.5749798</v>
      </c>
      <c r="I285" s="59">
        <v>0</v>
      </c>
      <c r="J285" s="59">
        <v>0</v>
      </c>
      <c r="K285" s="59">
        <v>0</v>
      </c>
      <c r="L285" s="59">
        <v>417</v>
      </c>
      <c r="M285" s="59">
        <v>444</v>
      </c>
      <c r="N285" s="59">
        <v>0</v>
      </c>
      <c r="O285" s="59">
        <v>0</v>
      </c>
      <c r="P285" s="59">
        <v>0</v>
      </c>
      <c r="Q285" s="59">
        <v>0</v>
      </c>
      <c r="R285" s="59">
        <v>1</v>
      </c>
      <c r="S285" s="59">
        <v>0</v>
      </c>
      <c r="T285" s="59">
        <f t="shared" si="209"/>
        <v>1</v>
      </c>
      <c r="U285" s="59">
        <f t="shared" si="210"/>
        <v>0</v>
      </c>
      <c r="V285" s="59">
        <f t="shared" si="211"/>
        <v>0</v>
      </c>
      <c r="W285" s="59">
        <f t="shared" si="212"/>
        <v>1</v>
      </c>
      <c r="X285" s="59">
        <f t="shared" si="213"/>
        <v>0</v>
      </c>
      <c r="Y285" s="59">
        <f t="shared" si="214"/>
        <v>0</v>
      </c>
      <c r="Z285" s="59">
        <f t="shared" si="215"/>
        <v>0</v>
      </c>
      <c r="AA285" s="59">
        <f t="shared" si="216"/>
        <v>0</v>
      </c>
      <c r="AB285" s="59">
        <f t="shared" si="217"/>
        <v>0</v>
      </c>
      <c r="AC285" s="59">
        <f t="shared" si="218"/>
        <v>0</v>
      </c>
      <c r="AD285" s="166">
        <f t="shared" si="260"/>
        <v>0</v>
      </c>
      <c r="AE285" s="169">
        <f t="shared" si="219"/>
        <v>0</v>
      </c>
      <c r="AF285" s="169">
        <f t="shared" si="220"/>
        <v>0</v>
      </c>
      <c r="AG285" s="169">
        <f t="shared" si="221"/>
        <v>0</v>
      </c>
      <c r="AH285" s="169">
        <f t="shared" si="222"/>
        <v>1</v>
      </c>
      <c r="AI285" s="169">
        <f t="shared" si="223"/>
        <v>0</v>
      </c>
      <c r="AJ285" s="169">
        <f t="shared" si="224"/>
        <v>0</v>
      </c>
      <c r="AK285" s="169">
        <f t="shared" si="225"/>
        <v>0</v>
      </c>
      <c r="AL285" s="169">
        <f t="shared" si="226"/>
        <v>1</v>
      </c>
      <c r="AM285" s="169">
        <f t="shared" si="227"/>
        <v>0</v>
      </c>
      <c r="AN285" s="169">
        <f t="shared" si="228"/>
        <v>0</v>
      </c>
      <c r="AO285" s="169">
        <f t="shared" si="229"/>
        <v>1</v>
      </c>
      <c r="AP285" s="169">
        <f t="shared" si="230"/>
        <v>0</v>
      </c>
      <c r="AQ285" s="169">
        <f t="shared" si="231"/>
        <v>0</v>
      </c>
      <c r="AR285" s="169">
        <f t="shared" si="232"/>
        <v>0</v>
      </c>
      <c r="AS285" s="169">
        <f t="shared" si="233"/>
        <v>0</v>
      </c>
      <c r="AT285" s="169">
        <f t="shared" si="234"/>
        <v>0</v>
      </c>
      <c r="AU285" s="169">
        <f t="shared" si="235"/>
        <v>0</v>
      </c>
      <c r="AV285" s="169">
        <f t="shared" si="236"/>
        <v>1</v>
      </c>
      <c r="AW285" s="169">
        <f t="shared" si="237"/>
        <v>1</v>
      </c>
      <c r="AX285" s="169">
        <f t="shared" si="238"/>
        <v>0</v>
      </c>
      <c r="AY285" s="169">
        <f t="shared" si="239"/>
        <v>1</v>
      </c>
      <c r="AZ285" s="169">
        <f t="shared" si="240"/>
        <v>0</v>
      </c>
      <c r="BA285" s="169">
        <f t="shared" si="241"/>
        <v>0</v>
      </c>
      <c r="BB285" s="169">
        <f t="shared" si="242"/>
        <v>1</v>
      </c>
      <c r="BC285" s="169">
        <f t="shared" si="243"/>
        <v>1</v>
      </c>
      <c r="BD285" s="169">
        <f t="shared" si="244"/>
        <v>0</v>
      </c>
      <c r="BE285" s="169">
        <f t="shared" si="245"/>
        <v>0</v>
      </c>
      <c r="BF285" s="169">
        <f t="shared" si="246"/>
        <v>1</v>
      </c>
      <c r="BG285" s="169">
        <f t="shared" si="247"/>
        <v>0</v>
      </c>
      <c r="BH285" s="169">
        <f t="shared" si="248"/>
        <v>0</v>
      </c>
      <c r="BI285" s="169">
        <f t="shared" si="249"/>
        <v>0</v>
      </c>
      <c r="BJ285" s="169">
        <f t="shared" si="250"/>
        <v>0</v>
      </c>
      <c r="BK285" s="167">
        <f t="shared" si="251"/>
        <v>0</v>
      </c>
      <c r="BL285" s="169">
        <f t="shared" si="252"/>
        <v>1</v>
      </c>
      <c r="BM285" s="169">
        <f t="shared" si="253"/>
        <v>0</v>
      </c>
      <c r="BN285" s="169">
        <f t="shared" si="254"/>
        <v>1</v>
      </c>
      <c r="BO285" s="169">
        <f t="shared" si="255"/>
        <v>0</v>
      </c>
      <c r="BP285" s="36">
        <f t="shared" si="256"/>
        <v>0</v>
      </c>
      <c r="BQ285">
        <f t="shared" si="257"/>
        <v>0</v>
      </c>
      <c r="BR285" s="36">
        <f t="shared" si="258"/>
        <v>1</v>
      </c>
      <c r="BS285" s="36" t="e">
        <f t="shared" si="259"/>
        <v>#N/A</v>
      </c>
    </row>
    <row r="286" spans="1:71">
      <c r="A286" s="59">
        <v>101</v>
      </c>
      <c r="B286" s="59">
        <v>24121</v>
      </c>
      <c r="C286" s="160">
        <v>53781818.473240599</v>
      </c>
      <c r="D286" s="59">
        <v>7018181.75</v>
      </c>
      <c r="E286" s="59">
        <v>10654545.5</v>
      </c>
      <c r="F286" s="59">
        <v>43127272.973240599</v>
      </c>
      <c r="G286" s="59">
        <v>272.72727203369101</v>
      </c>
      <c r="H286" s="59">
        <v>-1657025479.50488</v>
      </c>
      <c r="I286" s="59">
        <v>0</v>
      </c>
      <c r="J286" s="59">
        <v>0</v>
      </c>
      <c r="K286" s="59">
        <v>0</v>
      </c>
      <c r="L286" s="59">
        <v>101</v>
      </c>
      <c r="M286" s="59">
        <v>0</v>
      </c>
      <c r="N286" s="59">
        <v>0</v>
      </c>
      <c r="O286" s="59">
        <v>101</v>
      </c>
      <c r="P286" s="59">
        <v>0</v>
      </c>
      <c r="Q286" s="59">
        <v>0</v>
      </c>
      <c r="R286" s="59">
        <v>2</v>
      </c>
      <c r="S286" s="59">
        <v>1</v>
      </c>
      <c r="T286" s="59">
        <f t="shared" si="209"/>
        <v>0</v>
      </c>
      <c r="U286" s="59">
        <f t="shared" si="210"/>
        <v>0</v>
      </c>
      <c r="V286" s="59">
        <f t="shared" si="211"/>
        <v>0</v>
      </c>
      <c r="W286" s="59">
        <f t="shared" si="212"/>
        <v>0</v>
      </c>
      <c r="X286" s="59">
        <f t="shared" si="213"/>
        <v>0</v>
      </c>
      <c r="Y286" s="59">
        <f t="shared" si="214"/>
        <v>0</v>
      </c>
      <c r="Z286" s="59">
        <f t="shared" si="215"/>
        <v>0</v>
      </c>
      <c r="AA286" s="59">
        <f t="shared" si="216"/>
        <v>0</v>
      </c>
      <c r="AB286" s="59">
        <f t="shared" si="217"/>
        <v>0</v>
      </c>
      <c r="AC286" s="59">
        <f t="shared" si="218"/>
        <v>0</v>
      </c>
      <c r="AD286" s="166">
        <f t="shared" si="260"/>
        <v>2</v>
      </c>
      <c r="AE286" s="169">
        <f t="shared" si="219"/>
        <v>0</v>
      </c>
      <c r="AF286" s="169">
        <f t="shared" si="220"/>
        <v>1</v>
      </c>
      <c r="AG286" s="169">
        <f t="shared" si="221"/>
        <v>0</v>
      </c>
      <c r="AH286" s="169">
        <f t="shared" si="222"/>
        <v>1</v>
      </c>
      <c r="AI286" s="169">
        <f t="shared" si="223"/>
        <v>0</v>
      </c>
      <c r="AJ286" s="169">
        <f t="shared" si="224"/>
        <v>0</v>
      </c>
      <c r="AK286" s="169">
        <f t="shared" si="225"/>
        <v>0</v>
      </c>
      <c r="AL286" s="169">
        <f t="shared" si="226"/>
        <v>1</v>
      </c>
      <c r="AM286" s="169">
        <f t="shared" si="227"/>
        <v>0</v>
      </c>
      <c r="AN286" s="169">
        <f t="shared" si="228"/>
        <v>0</v>
      </c>
      <c r="AO286" s="169">
        <f t="shared" si="229"/>
        <v>1</v>
      </c>
      <c r="AP286" s="169">
        <f t="shared" si="230"/>
        <v>0</v>
      </c>
      <c r="AQ286" s="169">
        <f t="shared" si="231"/>
        <v>0</v>
      </c>
      <c r="AR286" s="169">
        <f t="shared" si="232"/>
        <v>0</v>
      </c>
      <c r="AS286" s="169">
        <f t="shared" si="233"/>
        <v>0</v>
      </c>
      <c r="AT286" s="169">
        <f t="shared" si="234"/>
        <v>0</v>
      </c>
      <c r="AU286" s="169">
        <f t="shared" si="235"/>
        <v>0</v>
      </c>
      <c r="AV286" s="169">
        <f t="shared" si="236"/>
        <v>1</v>
      </c>
      <c r="AW286" s="169">
        <f t="shared" si="237"/>
        <v>0</v>
      </c>
      <c r="AX286" s="169">
        <f t="shared" si="238"/>
        <v>0</v>
      </c>
      <c r="AY286" s="169">
        <f t="shared" si="239"/>
        <v>0</v>
      </c>
      <c r="AZ286" s="169">
        <f t="shared" si="240"/>
        <v>0</v>
      </c>
      <c r="BA286" s="169">
        <f t="shared" si="241"/>
        <v>0</v>
      </c>
      <c r="BB286" s="169">
        <f t="shared" si="242"/>
        <v>1</v>
      </c>
      <c r="BC286" s="169">
        <f t="shared" si="243"/>
        <v>0</v>
      </c>
      <c r="BD286" s="169">
        <f t="shared" si="244"/>
        <v>1</v>
      </c>
      <c r="BE286" s="169">
        <f t="shared" si="245"/>
        <v>0</v>
      </c>
      <c r="BF286" s="169">
        <f t="shared" si="246"/>
        <v>0</v>
      </c>
      <c r="BG286" s="169">
        <f t="shared" si="247"/>
        <v>0</v>
      </c>
      <c r="BH286" s="169">
        <f t="shared" si="248"/>
        <v>0</v>
      </c>
      <c r="BI286" s="169">
        <f t="shared" si="249"/>
        <v>0</v>
      </c>
      <c r="BJ286" s="169">
        <f t="shared" si="250"/>
        <v>0</v>
      </c>
      <c r="BK286" s="167">
        <f t="shared" si="251"/>
        <v>0</v>
      </c>
      <c r="BL286" s="169">
        <f t="shared" si="252"/>
        <v>0</v>
      </c>
      <c r="BM286" s="169">
        <f t="shared" si="253"/>
        <v>1</v>
      </c>
      <c r="BN286" s="169">
        <f t="shared" si="254"/>
        <v>0</v>
      </c>
      <c r="BO286" s="169">
        <f t="shared" si="255"/>
        <v>1</v>
      </c>
      <c r="BP286" s="36">
        <f t="shared" si="256"/>
        <v>1</v>
      </c>
      <c r="BQ286">
        <f t="shared" si="257"/>
        <v>0</v>
      </c>
      <c r="BR286" s="36">
        <f t="shared" si="258"/>
        <v>0</v>
      </c>
      <c r="BS286" t="e">
        <f t="shared" si="259"/>
        <v>#N/A</v>
      </c>
    </row>
    <row r="287" spans="1:71">
      <c r="A287" s="59">
        <v>395</v>
      </c>
      <c r="B287" s="59">
        <v>231111</v>
      </c>
      <c r="C287" s="160">
        <v>53928569.763974898</v>
      </c>
      <c r="D287" s="59">
        <v>45642854.5</v>
      </c>
      <c r="E287" s="59">
        <v>45642854.5</v>
      </c>
      <c r="F287" s="59">
        <v>8285715.2639749302</v>
      </c>
      <c r="G287" s="59">
        <v>642.85713195800804</v>
      </c>
      <c r="H287" s="59">
        <v>-6002692426.8663998</v>
      </c>
      <c r="I287" s="59">
        <v>402</v>
      </c>
      <c r="J287" s="59">
        <v>0</v>
      </c>
      <c r="K287" s="59">
        <v>0</v>
      </c>
      <c r="L287" s="59">
        <v>402</v>
      </c>
      <c r="M287" s="59">
        <v>0</v>
      </c>
      <c r="N287" s="59">
        <v>0</v>
      </c>
      <c r="O287" s="59">
        <v>413</v>
      </c>
      <c r="P287" s="59">
        <v>0</v>
      </c>
      <c r="Q287" s="59">
        <v>0</v>
      </c>
      <c r="R287" s="59">
        <v>1</v>
      </c>
      <c r="S287" s="59">
        <v>0</v>
      </c>
      <c r="T287" s="59">
        <f t="shared" si="209"/>
        <v>3</v>
      </c>
      <c r="U287" s="59">
        <f t="shared" si="210"/>
        <v>0</v>
      </c>
      <c r="V287" s="59">
        <f t="shared" si="211"/>
        <v>0</v>
      </c>
      <c r="W287" s="59">
        <f t="shared" si="212"/>
        <v>0</v>
      </c>
      <c r="X287" s="59">
        <f t="shared" si="213"/>
        <v>0</v>
      </c>
      <c r="Y287" s="59">
        <f t="shared" si="214"/>
        <v>0</v>
      </c>
      <c r="Z287" s="59">
        <f t="shared" si="215"/>
        <v>0</v>
      </c>
      <c r="AA287" s="59">
        <f t="shared" si="216"/>
        <v>0</v>
      </c>
      <c r="AB287" s="59">
        <f t="shared" si="217"/>
        <v>0</v>
      </c>
      <c r="AC287" s="59">
        <f t="shared" si="218"/>
        <v>0</v>
      </c>
      <c r="AD287" s="166">
        <f t="shared" si="260"/>
        <v>0</v>
      </c>
      <c r="AE287" s="169">
        <f t="shared" si="219"/>
        <v>0</v>
      </c>
      <c r="AF287" s="169">
        <f t="shared" si="220"/>
        <v>0</v>
      </c>
      <c r="AG287" s="169">
        <f t="shared" si="221"/>
        <v>0</v>
      </c>
      <c r="AH287" s="169">
        <f t="shared" si="222"/>
        <v>1</v>
      </c>
      <c r="AI287" s="169">
        <f t="shared" si="223"/>
        <v>0</v>
      </c>
      <c r="AJ287" s="169">
        <f t="shared" si="224"/>
        <v>0</v>
      </c>
      <c r="AK287" s="169">
        <f t="shared" si="225"/>
        <v>0</v>
      </c>
      <c r="AL287" s="169">
        <f t="shared" si="226"/>
        <v>1</v>
      </c>
      <c r="AM287" s="169">
        <f t="shared" si="227"/>
        <v>0</v>
      </c>
      <c r="AN287" s="169">
        <f t="shared" si="228"/>
        <v>0</v>
      </c>
      <c r="AO287" s="169">
        <f t="shared" si="229"/>
        <v>1</v>
      </c>
      <c r="AP287" s="169">
        <f t="shared" si="230"/>
        <v>0</v>
      </c>
      <c r="AQ287" s="169">
        <f t="shared" si="231"/>
        <v>0</v>
      </c>
      <c r="AR287" s="169">
        <f t="shared" si="232"/>
        <v>0</v>
      </c>
      <c r="AS287" s="169">
        <f t="shared" si="233"/>
        <v>0</v>
      </c>
      <c r="AT287" s="169">
        <f t="shared" si="234"/>
        <v>0</v>
      </c>
      <c r="AU287" s="169">
        <f t="shared" si="235"/>
        <v>0</v>
      </c>
      <c r="AV287" s="169">
        <f t="shared" si="236"/>
        <v>1</v>
      </c>
      <c r="AW287" s="169">
        <f t="shared" si="237"/>
        <v>1</v>
      </c>
      <c r="AX287" s="169">
        <f t="shared" si="238"/>
        <v>1</v>
      </c>
      <c r="AY287" s="169">
        <f t="shared" si="239"/>
        <v>0</v>
      </c>
      <c r="AZ287" s="169">
        <f t="shared" si="240"/>
        <v>0</v>
      </c>
      <c r="BA287" s="169">
        <f t="shared" si="241"/>
        <v>0</v>
      </c>
      <c r="BB287" s="169">
        <f t="shared" si="242"/>
        <v>1</v>
      </c>
      <c r="BC287" s="169">
        <f t="shared" si="243"/>
        <v>0</v>
      </c>
      <c r="BD287" s="169">
        <f t="shared" si="244"/>
        <v>1</v>
      </c>
      <c r="BE287" s="169">
        <f t="shared" si="245"/>
        <v>0</v>
      </c>
      <c r="BF287" s="169">
        <f t="shared" si="246"/>
        <v>0</v>
      </c>
      <c r="BG287" s="169">
        <f t="shared" si="247"/>
        <v>0</v>
      </c>
      <c r="BH287" s="169">
        <f t="shared" si="248"/>
        <v>0</v>
      </c>
      <c r="BI287" s="169">
        <f t="shared" si="249"/>
        <v>0</v>
      </c>
      <c r="BJ287" s="169">
        <f t="shared" si="250"/>
        <v>0</v>
      </c>
      <c r="BK287" s="167">
        <f t="shared" si="251"/>
        <v>1</v>
      </c>
      <c r="BL287" s="169">
        <f t="shared" si="252"/>
        <v>1</v>
      </c>
      <c r="BM287" s="169">
        <f t="shared" si="253"/>
        <v>0</v>
      </c>
      <c r="BN287" s="169">
        <f t="shared" si="254"/>
        <v>1</v>
      </c>
      <c r="BO287" s="169">
        <f t="shared" si="255"/>
        <v>0</v>
      </c>
      <c r="BP287" s="36">
        <f t="shared" si="256"/>
        <v>0</v>
      </c>
      <c r="BQ287">
        <f t="shared" si="257"/>
        <v>0</v>
      </c>
      <c r="BR287" s="36">
        <f t="shared" si="258"/>
        <v>1</v>
      </c>
      <c r="BS287" s="36" t="e">
        <f t="shared" si="259"/>
        <v>#N/A</v>
      </c>
    </row>
    <row r="288" spans="1:71">
      <c r="A288" s="59">
        <v>221</v>
      </c>
      <c r="B288" s="59">
        <v>141122</v>
      </c>
      <c r="C288" s="160">
        <v>54000001.790591702</v>
      </c>
      <c r="D288" s="59">
        <v>6857143.25</v>
      </c>
      <c r="E288" s="59">
        <v>6857143.25</v>
      </c>
      <c r="F288" s="59">
        <v>47142858.540591702</v>
      </c>
      <c r="G288" s="59">
        <v>142.85714721679699</v>
      </c>
      <c r="H288" s="59">
        <v>-3393648268.8383498</v>
      </c>
      <c r="I288" s="59">
        <v>418</v>
      </c>
      <c r="J288" s="59">
        <v>0</v>
      </c>
      <c r="K288" s="59">
        <v>0</v>
      </c>
      <c r="L288" s="59">
        <v>418</v>
      </c>
      <c r="M288" s="59">
        <v>0</v>
      </c>
      <c r="N288" s="59">
        <v>0</v>
      </c>
      <c r="O288" s="59">
        <v>418</v>
      </c>
      <c r="P288" s="59">
        <v>0</v>
      </c>
      <c r="Q288" s="59">
        <v>0</v>
      </c>
      <c r="R288" s="59">
        <v>1</v>
      </c>
      <c r="S288" s="59">
        <v>0</v>
      </c>
      <c r="T288" s="59">
        <f t="shared" si="209"/>
        <v>3</v>
      </c>
      <c r="U288" s="59">
        <f t="shared" si="210"/>
        <v>0</v>
      </c>
      <c r="V288" s="59">
        <f t="shared" si="211"/>
        <v>0</v>
      </c>
      <c r="W288" s="59">
        <f t="shared" si="212"/>
        <v>0</v>
      </c>
      <c r="X288" s="59">
        <f t="shared" si="213"/>
        <v>0</v>
      </c>
      <c r="Y288" s="59">
        <f t="shared" si="214"/>
        <v>0</v>
      </c>
      <c r="Z288" s="59">
        <f t="shared" si="215"/>
        <v>0</v>
      </c>
      <c r="AA288" s="59">
        <f t="shared" si="216"/>
        <v>0</v>
      </c>
      <c r="AB288" s="59">
        <f t="shared" si="217"/>
        <v>0</v>
      </c>
      <c r="AC288" s="59">
        <f t="shared" si="218"/>
        <v>0</v>
      </c>
      <c r="AD288" s="166">
        <f t="shared" si="260"/>
        <v>0</v>
      </c>
      <c r="AE288" s="169">
        <f t="shared" si="219"/>
        <v>0</v>
      </c>
      <c r="AF288" s="169">
        <f t="shared" si="220"/>
        <v>0</v>
      </c>
      <c r="AG288" s="169">
        <f t="shared" si="221"/>
        <v>0</v>
      </c>
      <c r="AH288" s="169">
        <f t="shared" si="222"/>
        <v>1</v>
      </c>
      <c r="AI288" s="169">
        <f t="shared" si="223"/>
        <v>0</v>
      </c>
      <c r="AJ288" s="169">
        <f t="shared" si="224"/>
        <v>0</v>
      </c>
      <c r="AK288" s="169">
        <f t="shared" si="225"/>
        <v>0</v>
      </c>
      <c r="AL288" s="169">
        <f t="shared" si="226"/>
        <v>1</v>
      </c>
      <c r="AM288" s="169">
        <f t="shared" si="227"/>
        <v>0</v>
      </c>
      <c r="AN288" s="169">
        <f t="shared" si="228"/>
        <v>0</v>
      </c>
      <c r="AO288" s="169">
        <f t="shared" si="229"/>
        <v>1</v>
      </c>
      <c r="AP288" s="169">
        <f t="shared" si="230"/>
        <v>0</v>
      </c>
      <c r="AQ288" s="169">
        <f t="shared" si="231"/>
        <v>0</v>
      </c>
      <c r="AR288" s="169">
        <f t="shared" si="232"/>
        <v>0</v>
      </c>
      <c r="AS288" s="169">
        <f t="shared" si="233"/>
        <v>0</v>
      </c>
      <c r="AT288" s="169">
        <f t="shared" si="234"/>
        <v>0</v>
      </c>
      <c r="AU288" s="169">
        <f t="shared" si="235"/>
        <v>0</v>
      </c>
      <c r="AV288" s="169">
        <f t="shared" si="236"/>
        <v>1</v>
      </c>
      <c r="AW288" s="169">
        <f t="shared" si="237"/>
        <v>1</v>
      </c>
      <c r="AX288" s="169">
        <f t="shared" si="238"/>
        <v>1</v>
      </c>
      <c r="AY288" s="169">
        <f t="shared" si="239"/>
        <v>0</v>
      </c>
      <c r="AZ288" s="169">
        <f t="shared" si="240"/>
        <v>0</v>
      </c>
      <c r="BA288" s="169">
        <f t="shared" si="241"/>
        <v>0</v>
      </c>
      <c r="BB288" s="169">
        <f t="shared" si="242"/>
        <v>1</v>
      </c>
      <c r="BC288" s="169">
        <f t="shared" si="243"/>
        <v>0</v>
      </c>
      <c r="BD288" s="169">
        <f t="shared" si="244"/>
        <v>1</v>
      </c>
      <c r="BE288" s="169">
        <f t="shared" si="245"/>
        <v>0</v>
      </c>
      <c r="BF288" s="169">
        <f t="shared" si="246"/>
        <v>0</v>
      </c>
      <c r="BG288" s="169">
        <f t="shared" si="247"/>
        <v>0</v>
      </c>
      <c r="BH288" s="169">
        <f t="shared" si="248"/>
        <v>0</v>
      </c>
      <c r="BI288" s="169">
        <f t="shared" si="249"/>
        <v>0</v>
      </c>
      <c r="BJ288" s="169">
        <f t="shared" si="250"/>
        <v>0</v>
      </c>
      <c r="BK288" s="167">
        <f t="shared" si="251"/>
        <v>1</v>
      </c>
      <c r="BL288" s="169">
        <f t="shared" si="252"/>
        <v>1</v>
      </c>
      <c r="BM288" s="169">
        <f t="shared" si="253"/>
        <v>0</v>
      </c>
      <c r="BN288" s="169">
        <f t="shared" si="254"/>
        <v>1</v>
      </c>
      <c r="BO288" s="169">
        <f t="shared" si="255"/>
        <v>0</v>
      </c>
      <c r="BP288" s="36">
        <f t="shared" si="256"/>
        <v>0</v>
      </c>
      <c r="BQ288">
        <f t="shared" si="257"/>
        <v>0</v>
      </c>
      <c r="BR288" s="36">
        <f t="shared" si="258"/>
        <v>1</v>
      </c>
      <c r="BS288" s="36" t="e">
        <f t="shared" si="259"/>
        <v>#N/A</v>
      </c>
    </row>
    <row r="289" spans="1:71">
      <c r="A289" s="59">
        <v>117</v>
      </c>
      <c r="B289" s="59">
        <v>25192</v>
      </c>
      <c r="C289" s="160">
        <v>54285715.980594702</v>
      </c>
      <c r="D289" s="59">
        <v>23458334</v>
      </c>
      <c r="E289" s="59">
        <v>23458334</v>
      </c>
      <c r="F289" s="59">
        <v>30827381.980594698</v>
      </c>
      <c r="G289" s="59">
        <v>114.28571891784701</v>
      </c>
      <c r="H289" s="59">
        <v>-1835253944.2346699</v>
      </c>
      <c r="I289" s="59">
        <v>0</v>
      </c>
      <c r="J289" s="59">
        <v>0</v>
      </c>
      <c r="K289" s="59">
        <v>0</v>
      </c>
      <c r="L289" s="59">
        <v>406</v>
      </c>
      <c r="M289" s="59">
        <v>0</v>
      </c>
      <c r="N289" s="59">
        <v>0</v>
      </c>
      <c r="O289" s="59">
        <v>403</v>
      </c>
      <c r="P289" s="59">
        <v>0</v>
      </c>
      <c r="Q289" s="59">
        <v>0</v>
      </c>
      <c r="R289" s="59">
        <v>2</v>
      </c>
      <c r="S289" s="59">
        <v>0</v>
      </c>
      <c r="T289" s="59">
        <f t="shared" si="209"/>
        <v>2</v>
      </c>
      <c r="U289" s="59">
        <f t="shared" si="210"/>
        <v>0</v>
      </c>
      <c r="V289" s="59">
        <f t="shared" si="211"/>
        <v>0</v>
      </c>
      <c r="W289" s="59">
        <f t="shared" si="212"/>
        <v>0</v>
      </c>
      <c r="X289" s="59">
        <f t="shared" si="213"/>
        <v>0</v>
      </c>
      <c r="Y289" s="59">
        <f t="shared" si="214"/>
        <v>0</v>
      </c>
      <c r="Z289" s="59">
        <f t="shared" si="215"/>
        <v>0</v>
      </c>
      <c r="AA289" s="59">
        <f t="shared" si="216"/>
        <v>0</v>
      </c>
      <c r="AB289" s="59">
        <f t="shared" si="217"/>
        <v>0</v>
      </c>
      <c r="AC289" s="59">
        <f t="shared" si="218"/>
        <v>0</v>
      </c>
      <c r="AD289" s="166">
        <f t="shared" si="260"/>
        <v>0</v>
      </c>
      <c r="AE289" s="169">
        <f t="shared" si="219"/>
        <v>0</v>
      </c>
      <c r="AF289" s="169">
        <f t="shared" si="220"/>
        <v>0</v>
      </c>
      <c r="AG289" s="169">
        <f t="shared" si="221"/>
        <v>0</v>
      </c>
      <c r="AH289" s="169">
        <f t="shared" si="222"/>
        <v>1</v>
      </c>
      <c r="AI289" s="169">
        <f t="shared" si="223"/>
        <v>0</v>
      </c>
      <c r="AJ289" s="169">
        <f t="shared" si="224"/>
        <v>0</v>
      </c>
      <c r="AK289" s="169">
        <f t="shared" si="225"/>
        <v>0</v>
      </c>
      <c r="AL289" s="169">
        <f t="shared" si="226"/>
        <v>1</v>
      </c>
      <c r="AM289" s="169">
        <f t="shared" si="227"/>
        <v>0</v>
      </c>
      <c r="AN289" s="169">
        <f t="shared" si="228"/>
        <v>0</v>
      </c>
      <c r="AO289" s="169">
        <f t="shared" si="229"/>
        <v>1</v>
      </c>
      <c r="AP289" s="169">
        <f t="shared" si="230"/>
        <v>0</v>
      </c>
      <c r="AQ289" s="169">
        <f t="shared" si="231"/>
        <v>0</v>
      </c>
      <c r="AR289" s="169">
        <f t="shared" si="232"/>
        <v>0</v>
      </c>
      <c r="AS289" s="169">
        <f t="shared" si="233"/>
        <v>0</v>
      </c>
      <c r="AT289" s="169">
        <f t="shared" si="234"/>
        <v>0</v>
      </c>
      <c r="AU289" s="169">
        <f t="shared" si="235"/>
        <v>0</v>
      </c>
      <c r="AV289" s="169">
        <f t="shared" si="236"/>
        <v>1</v>
      </c>
      <c r="AW289" s="169">
        <f t="shared" si="237"/>
        <v>1</v>
      </c>
      <c r="AX289" s="169">
        <f t="shared" si="238"/>
        <v>1</v>
      </c>
      <c r="AY289" s="169">
        <f t="shared" si="239"/>
        <v>0</v>
      </c>
      <c r="AZ289" s="169">
        <f t="shared" si="240"/>
        <v>0</v>
      </c>
      <c r="BA289" s="169">
        <f t="shared" si="241"/>
        <v>0</v>
      </c>
      <c r="BB289" s="169">
        <f t="shared" si="242"/>
        <v>1</v>
      </c>
      <c r="BC289" s="169">
        <f t="shared" si="243"/>
        <v>0</v>
      </c>
      <c r="BD289" s="169">
        <f t="shared" si="244"/>
        <v>1</v>
      </c>
      <c r="BE289" s="169">
        <f t="shared" si="245"/>
        <v>1</v>
      </c>
      <c r="BF289" s="169">
        <f t="shared" si="246"/>
        <v>0</v>
      </c>
      <c r="BG289" s="169">
        <f t="shared" si="247"/>
        <v>1</v>
      </c>
      <c r="BH289" s="169">
        <f t="shared" si="248"/>
        <v>0</v>
      </c>
      <c r="BI289" s="169">
        <f t="shared" si="249"/>
        <v>0</v>
      </c>
      <c r="BJ289" s="169">
        <f t="shared" si="250"/>
        <v>0</v>
      </c>
      <c r="BK289" s="167">
        <f t="shared" si="251"/>
        <v>0</v>
      </c>
      <c r="BL289" s="169">
        <f t="shared" si="252"/>
        <v>0</v>
      </c>
      <c r="BM289" s="169">
        <f t="shared" si="253"/>
        <v>1</v>
      </c>
      <c r="BN289" s="169">
        <f t="shared" si="254"/>
        <v>1</v>
      </c>
      <c r="BO289" s="169">
        <f t="shared" si="255"/>
        <v>0</v>
      </c>
      <c r="BP289" s="36">
        <f t="shared" si="256"/>
        <v>0</v>
      </c>
      <c r="BQ289">
        <f t="shared" si="257"/>
        <v>0</v>
      </c>
      <c r="BR289" s="36">
        <f t="shared" si="258"/>
        <v>2</v>
      </c>
      <c r="BS289" s="36" t="e">
        <f t="shared" si="259"/>
        <v>#N/A</v>
      </c>
    </row>
    <row r="290" spans="1:71">
      <c r="A290" s="59">
        <v>168</v>
      </c>
      <c r="B290" s="59">
        <v>121421</v>
      </c>
      <c r="C290" s="160">
        <v>55238095.9828154</v>
      </c>
      <c r="D290" s="59">
        <v>7321428.75</v>
      </c>
      <c r="E290" s="59">
        <v>7321428.75</v>
      </c>
      <c r="F290" s="59">
        <v>47916667.2328154</v>
      </c>
      <c r="G290" s="59">
        <v>285.71429443359398</v>
      </c>
      <c r="H290" s="59">
        <v>-2526571918.9473901</v>
      </c>
      <c r="I290" s="59">
        <v>0</v>
      </c>
      <c r="J290" s="59">
        <v>0</v>
      </c>
      <c r="K290" s="59">
        <v>0</v>
      </c>
      <c r="L290" s="59">
        <v>101</v>
      </c>
      <c r="M290" s="59">
        <v>0</v>
      </c>
      <c r="N290" s="59">
        <v>0</v>
      </c>
      <c r="O290" s="59">
        <v>101</v>
      </c>
      <c r="P290" s="59">
        <v>0</v>
      </c>
      <c r="Q290" s="59">
        <v>0</v>
      </c>
      <c r="R290" s="59">
        <v>1</v>
      </c>
      <c r="S290" s="59">
        <v>0</v>
      </c>
      <c r="T290" s="59">
        <f t="shared" si="209"/>
        <v>0</v>
      </c>
      <c r="U290" s="59">
        <f t="shared" si="210"/>
        <v>0</v>
      </c>
      <c r="V290" s="59">
        <f t="shared" si="211"/>
        <v>0</v>
      </c>
      <c r="W290" s="59">
        <f t="shared" si="212"/>
        <v>0</v>
      </c>
      <c r="X290" s="59">
        <f t="shared" si="213"/>
        <v>0</v>
      </c>
      <c r="Y290" s="59">
        <f t="shared" si="214"/>
        <v>0</v>
      </c>
      <c r="Z290" s="59">
        <f t="shared" si="215"/>
        <v>0</v>
      </c>
      <c r="AA290" s="59">
        <f t="shared" si="216"/>
        <v>0</v>
      </c>
      <c r="AB290" s="59">
        <f t="shared" si="217"/>
        <v>0</v>
      </c>
      <c r="AC290" s="59">
        <f t="shared" si="218"/>
        <v>0</v>
      </c>
      <c r="AD290" s="166">
        <f t="shared" si="260"/>
        <v>2</v>
      </c>
      <c r="AE290" s="169">
        <f t="shared" si="219"/>
        <v>0</v>
      </c>
      <c r="AF290" s="169">
        <f t="shared" si="220"/>
        <v>1</v>
      </c>
      <c r="AG290" s="169">
        <f t="shared" si="221"/>
        <v>0</v>
      </c>
      <c r="AH290" s="169">
        <f t="shared" si="222"/>
        <v>1</v>
      </c>
      <c r="AI290" s="169">
        <f t="shared" si="223"/>
        <v>0</v>
      </c>
      <c r="AJ290" s="169">
        <f t="shared" si="224"/>
        <v>0</v>
      </c>
      <c r="AK290" s="169">
        <f t="shared" si="225"/>
        <v>0</v>
      </c>
      <c r="AL290" s="169">
        <f t="shared" si="226"/>
        <v>1</v>
      </c>
      <c r="AM290" s="169">
        <f t="shared" si="227"/>
        <v>0</v>
      </c>
      <c r="AN290" s="169">
        <f t="shared" si="228"/>
        <v>0</v>
      </c>
      <c r="AO290" s="169">
        <f t="shared" si="229"/>
        <v>1</v>
      </c>
      <c r="AP290" s="169">
        <f t="shared" si="230"/>
        <v>0</v>
      </c>
      <c r="AQ290" s="169">
        <f t="shared" si="231"/>
        <v>0</v>
      </c>
      <c r="AR290" s="169">
        <f t="shared" si="232"/>
        <v>0</v>
      </c>
      <c r="AS290" s="169">
        <f t="shared" si="233"/>
        <v>0</v>
      </c>
      <c r="AT290" s="169">
        <f t="shared" si="234"/>
        <v>0</v>
      </c>
      <c r="AU290" s="169">
        <f t="shared" si="235"/>
        <v>0</v>
      </c>
      <c r="AV290" s="169">
        <f t="shared" si="236"/>
        <v>1</v>
      </c>
      <c r="AW290" s="169">
        <f t="shared" si="237"/>
        <v>0</v>
      </c>
      <c r="AX290" s="169">
        <f t="shared" si="238"/>
        <v>0</v>
      </c>
      <c r="AY290" s="169">
        <f t="shared" si="239"/>
        <v>0</v>
      </c>
      <c r="AZ290" s="169">
        <f t="shared" si="240"/>
        <v>0</v>
      </c>
      <c r="BA290" s="169">
        <f t="shared" si="241"/>
        <v>0</v>
      </c>
      <c r="BB290" s="169">
        <f t="shared" si="242"/>
        <v>1</v>
      </c>
      <c r="BC290" s="169">
        <f t="shared" si="243"/>
        <v>0</v>
      </c>
      <c r="BD290" s="169">
        <f t="shared" si="244"/>
        <v>1</v>
      </c>
      <c r="BE290" s="169">
        <f t="shared" si="245"/>
        <v>0</v>
      </c>
      <c r="BF290" s="169">
        <f t="shared" si="246"/>
        <v>0</v>
      </c>
      <c r="BG290" s="169">
        <f t="shared" si="247"/>
        <v>0</v>
      </c>
      <c r="BH290" s="169">
        <f t="shared" si="248"/>
        <v>0</v>
      </c>
      <c r="BI290" s="169">
        <f t="shared" si="249"/>
        <v>0</v>
      </c>
      <c r="BJ290" s="169">
        <f t="shared" si="250"/>
        <v>0</v>
      </c>
      <c r="BK290" s="167">
        <f t="shared" si="251"/>
        <v>0</v>
      </c>
      <c r="BL290" s="169">
        <f t="shared" si="252"/>
        <v>1</v>
      </c>
      <c r="BM290" s="169">
        <f t="shared" si="253"/>
        <v>0</v>
      </c>
      <c r="BN290" s="169">
        <f t="shared" si="254"/>
        <v>1</v>
      </c>
      <c r="BO290" s="169">
        <f t="shared" si="255"/>
        <v>0</v>
      </c>
      <c r="BP290" s="36">
        <f t="shared" si="256"/>
        <v>1</v>
      </c>
      <c r="BQ290">
        <f t="shared" si="257"/>
        <v>0</v>
      </c>
      <c r="BR290" s="36">
        <f t="shared" si="258"/>
        <v>0</v>
      </c>
      <c r="BS290" t="e">
        <f t="shared" si="259"/>
        <v>#N/A</v>
      </c>
    </row>
    <row r="291" spans="1:71">
      <c r="A291" s="59">
        <v>287</v>
      </c>
      <c r="B291" s="59">
        <v>162532</v>
      </c>
      <c r="C291" s="160">
        <v>55776316.489374198</v>
      </c>
      <c r="D291" s="59">
        <v>335709333</v>
      </c>
      <c r="E291" s="59">
        <v>366340912</v>
      </c>
      <c r="F291" s="59">
        <v>-310564595.51062602</v>
      </c>
      <c r="G291" s="59">
        <v>676.31579828262295</v>
      </c>
      <c r="H291" s="59">
        <v>-4481155947.8041201</v>
      </c>
      <c r="I291" s="59">
        <v>0</v>
      </c>
      <c r="J291" s="59">
        <v>0</v>
      </c>
      <c r="K291" s="59">
        <v>0</v>
      </c>
      <c r="L291" s="59">
        <v>403</v>
      </c>
      <c r="M291" s="59">
        <v>0</v>
      </c>
      <c r="N291" s="59">
        <v>0</v>
      </c>
      <c r="O291" s="59">
        <v>412</v>
      </c>
      <c r="P291" s="59">
        <v>0</v>
      </c>
      <c r="Q291" s="59">
        <v>0</v>
      </c>
      <c r="R291" s="59">
        <v>2</v>
      </c>
      <c r="S291" s="59">
        <v>0</v>
      </c>
      <c r="T291" s="59">
        <f t="shared" si="209"/>
        <v>2</v>
      </c>
      <c r="U291" s="59">
        <f t="shared" si="210"/>
        <v>0</v>
      </c>
      <c r="V291" s="59">
        <f t="shared" si="211"/>
        <v>0</v>
      </c>
      <c r="W291" s="59">
        <f t="shared" si="212"/>
        <v>0</v>
      </c>
      <c r="X291" s="59">
        <f t="shared" si="213"/>
        <v>0</v>
      </c>
      <c r="Y291" s="59">
        <f t="shared" si="214"/>
        <v>0</v>
      </c>
      <c r="Z291" s="59">
        <f t="shared" si="215"/>
        <v>0</v>
      </c>
      <c r="AA291" s="59">
        <f t="shared" si="216"/>
        <v>0</v>
      </c>
      <c r="AB291" s="59">
        <f t="shared" si="217"/>
        <v>0</v>
      </c>
      <c r="AC291" s="59">
        <f t="shared" si="218"/>
        <v>0</v>
      </c>
      <c r="AD291" s="166">
        <f t="shared" si="260"/>
        <v>0</v>
      </c>
      <c r="AE291" s="169">
        <f t="shared" si="219"/>
        <v>0</v>
      </c>
      <c r="AF291" s="169">
        <f t="shared" si="220"/>
        <v>0</v>
      </c>
      <c r="AG291" s="169">
        <f t="shared" si="221"/>
        <v>0</v>
      </c>
      <c r="AH291" s="169">
        <f t="shared" si="222"/>
        <v>1</v>
      </c>
      <c r="AI291" s="169">
        <f t="shared" si="223"/>
        <v>0</v>
      </c>
      <c r="AJ291" s="169">
        <f t="shared" si="224"/>
        <v>0</v>
      </c>
      <c r="AK291" s="169">
        <f t="shared" si="225"/>
        <v>0</v>
      </c>
      <c r="AL291" s="169">
        <f t="shared" si="226"/>
        <v>1</v>
      </c>
      <c r="AM291" s="169">
        <f t="shared" si="227"/>
        <v>0</v>
      </c>
      <c r="AN291" s="169">
        <f t="shared" si="228"/>
        <v>0</v>
      </c>
      <c r="AO291" s="169">
        <f t="shared" si="229"/>
        <v>1</v>
      </c>
      <c r="AP291" s="169">
        <f t="shared" si="230"/>
        <v>0</v>
      </c>
      <c r="AQ291" s="169">
        <f t="shared" si="231"/>
        <v>0</v>
      </c>
      <c r="AR291" s="169">
        <f t="shared" si="232"/>
        <v>0</v>
      </c>
      <c r="AS291" s="169">
        <f t="shared" si="233"/>
        <v>0</v>
      </c>
      <c r="AT291" s="169">
        <f t="shared" si="234"/>
        <v>0</v>
      </c>
      <c r="AU291" s="169">
        <f t="shared" si="235"/>
        <v>0</v>
      </c>
      <c r="AV291" s="169">
        <f t="shared" si="236"/>
        <v>1</v>
      </c>
      <c r="AW291" s="169">
        <f t="shared" si="237"/>
        <v>1</v>
      </c>
      <c r="AX291" s="169">
        <f t="shared" si="238"/>
        <v>1</v>
      </c>
      <c r="AY291" s="169">
        <f t="shared" si="239"/>
        <v>0</v>
      </c>
      <c r="AZ291" s="169">
        <f t="shared" si="240"/>
        <v>0</v>
      </c>
      <c r="BA291" s="169">
        <f t="shared" si="241"/>
        <v>0</v>
      </c>
      <c r="BB291" s="169">
        <f t="shared" si="242"/>
        <v>1</v>
      </c>
      <c r="BC291" s="169">
        <f t="shared" si="243"/>
        <v>0</v>
      </c>
      <c r="BD291" s="169">
        <f t="shared" si="244"/>
        <v>1</v>
      </c>
      <c r="BE291" s="169">
        <f t="shared" si="245"/>
        <v>0</v>
      </c>
      <c r="BF291" s="169">
        <f t="shared" si="246"/>
        <v>0</v>
      </c>
      <c r="BG291" s="169">
        <f t="shared" si="247"/>
        <v>1</v>
      </c>
      <c r="BH291" s="169">
        <f t="shared" si="248"/>
        <v>0</v>
      </c>
      <c r="BI291" s="169">
        <f t="shared" si="249"/>
        <v>0</v>
      </c>
      <c r="BJ291" s="169">
        <f t="shared" si="250"/>
        <v>1</v>
      </c>
      <c r="BK291" s="167">
        <f t="shared" si="251"/>
        <v>0</v>
      </c>
      <c r="BL291" s="169">
        <f t="shared" si="252"/>
        <v>0</v>
      </c>
      <c r="BM291" s="169">
        <f t="shared" si="253"/>
        <v>1</v>
      </c>
      <c r="BN291" s="169">
        <f t="shared" si="254"/>
        <v>1</v>
      </c>
      <c r="BO291" s="169">
        <f t="shared" si="255"/>
        <v>0</v>
      </c>
      <c r="BP291" s="36">
        <f t="shared" si="256"/>
        <v>0</v>
      </c>
      <c r="BQ291">
        <f t="shared" si="257"/>
        <v>0</v>
      </c>
      <c r="BR291" s="36">
        <f t="shared" si="258"/>
        <v>2</v>
      </c>
      <c r="BS291" s="36" t="e">
        <f t="shared" si="259"/>
        <v>#N/A</v>
      </c>
    </row>
    <row r="292" spans="1:71">
      <c r="A292" s="59">
        <v>155</v>
      </c>
      <c r="B292" s="59">
        <v>121201</v>
      </c>
      <c r="C292" s="160">
        <v>55873017.176939502</v>
      </c>
      <c r="D292" s="59">
        <v>3888888.75</v>
      </c>
      <c r="E292" s="59">
        <v>3888888.75</v>
      </c>
      <c r="F292" s="59">
        <v>51984128.426939502</v>
      </c>
      <c r="G292" s="59">
        <v>21.1640224456787</v>
      </c>
      <c r="H292" s="59">
        <v>-2304575889.5474401</v>
      </c>
      <c r="I292" s="59">
        <v>0</v>
      </c>
      <c r="J292" s="59">
        <v>0</v>
      </c>
      <c r="K292" s="59">
        <v>0</v>
      </c>
      <c r="L292" s="59">
        <v>101</v>
      </c>
      <c r="M292" s="59">
        <v>0</v>
      </c>
      <c r="N292" s="59">
        <v>0</v>
      </c>
      <c r="O292" s="59">
        <v>101</v>
      </c>
      <c r="P292" s="59">
        <v>0</v>
      </c>
      <c r="Q292" s="59">
        <v>0</v>
      </c>
      <c r="R292" s="59">
        <v>1</v>
      </c>
      <c r="S292" s="59">
        <v>0</v>
      </c>
      <c r="T292" s="59">
        <f t="shared" si="209"/>
        <v>0</v>
      </c>
      <c r="U292" s="59">
        <f t="shared" si="210"/>
        <v>0</v>
      </c>
      <c r="V292" s="59">
        <f t="shared" si="211"/>
        <v>0</v>
      </c>
      <c r="W292" s="59">
        <f t="shared" si="212"/>
        <v>0</v>
      </c>
      <c r="X292" s="59">
        <f t="shared" si="213"/>
        <v>0</v>
      </c>
      <c r="Y292" s="59">
        <f t="shared" si="214"/>
        <v>0</v>
      </c>
      <c r="Z292" s="59">
        <f t="shared" si="215"/>
        <v>0</v>
      </c>
      <c r="AA292" s="59">
        <f t="shared" si="216"/>
        <v>0</v>
      </c>
      <c r="AB292" s="59">
        <f t="shared" si="217"/>
        <v>0</v>
      </c>
      <c r="AC292" s="59">
        <f t="shared" si="218"/>
        <v>0</v>
      </c>
      <c r="AD292" s="166">
        <f t="shared" si="260"/>
        <v>2</v>
      </c>
      <c r="AE292" s="169">
        <f t="shared" si="219"/>
        <v>0</v>
      </c>
      <c r="AF292" s="169">
        <f t="shared" si="220"/>
        <v>1</v>
      </c>
      <c r="AG292" s="169">
        <f t="shared" si="221"/>
        <v>0</v>
      </c>
      <c r="AH292" s="169">
        <f t="shared" si="222"/>
        <v>1</v>
      </c>
      <c r="AI292" s="169">
        <f t="shared" si="223"/>
        <v>0</v>
      </c>
      <c r="AJ292" s="169">
        <f t="shared" si="224"/>
        <v>0</v>
      </c>
      <c r="AK292" s="169">
        <f t="shared" si="225"/>
        <v>0</v>
      </c>
      <c r="AL292" s="169">
        <f t="shared" si="226"/>
        <v>1</v>
      </c>
      <c r="AM292" s="169">
        <f t="shared" si="227"/>
        <v>0</v>
      </c>
      <c r="AN292" s="169">
        <f t="shared" si="228"/>
        <v>0</v>
      </c>
      <c r="AO292" s="169">
        <f t="shared" si="229"/>
        <v>1</v>
      </c>
      <c r="AP292" s="169">
        <f t="shared" si="230"/>
        <v>0</v>
      </c>
      <c r="AQ292" s="169">
        <f t="shared" si="231"/>
        <v>0</v>
      </c>
      <c r="AR292" s="169">
        <f t="shared" si="232"/>
        <v>0</v>
      </c>
      <c r="AS292" s="169">
        <f t="shared" si="233"/>
        <v>0</v>
      </c>
      <c r="AT292" s="169">
        <f t="shared" si="234"/>
        <v>0</v>
      </c>
      <c r="AU292" s="169">
        <f t="shared" si="235"/>
        <v>0</v>
      </c>
      <c r="AV292" s="169">
        <f t="shared" si="236"/>
        <v>1</v>
      </c>
      <c r="AW292" s="169">
        <f t="shared" si="237"/>
        <v>0</v>
      </c>
      <c r="AX292" s="169">
        <f t="shared" si="238"/>
        <v>0</v>
      </c>
      <c r="AY292" s="169">
        <f t="shared" si="239"/>
        <v>0</v>
      </c>
      <c r="AZ292" s="169">
        <f t="shared" si="240"/>
        <v>0</v>
      </c>
      <c r="BA292" s="169">
        <f t="shared" si="241"/>
        <v>0</v>
      </c>
      <c r="BB292" s="169">
        <f t="shared" si="242"/>
        <v>1</v>
      </c>
      <c r="BC292" s="169">
        <f t="shared" si="243"/>
        <v>0</v>
      </c>
      <c r="BD292" s="169">
        <f t="shared" si="244"/>
        <v>1</v>
      </c>
      <c r="BE292" s="169">
        <f t="shared" si="245"/>
        <v>0</v>
      </c>
      <c r="BF292" s="169">
        <f t="shared" si="246"/>
        <v>0</v>
      </c>
      <c r="BG292" s="169">
        <f t="shared" si="247"/>
        <v>0</v>
      </c>
      <c r="BH292" s="169">
        <f t="shared" si="248"/>
        <v>0</v>
      </c>
      <c r="BI292" s="169">
        <f t="shared" si="249"/>
        <v>0</v>
      </c>
      <c r="BJ292" s="169">
        <f t="shared" si="250"/>
        <v>0</v>
      </c>
      <c r="BK292" s="167">
        <f t="shared" si="251"/>
        <v>0</v>
      </c>
      <c r="BL292" s="169">
        <f t="shared" si="252"/>
        <v>1</v>
      </c>
      <c r="BM292" s="169">
        <f t="shared" si="253"/>
        <v>0</v>
      </c>
      <c r="BN292" s="169">
        <f t="shared" si="254"/>
        <v>1</v>
      </c>
      <c r="BO292" s="169">
        <f t="shared" si="255"/>
        <v>0</v>
      </c>
      <c r="BP292" s="36">
        <f t="shared" si="256"/>
        <v>1</v>
      </c>
      <c r="BQ292">
        <f t="shared" si="257"/>
        <v>0</v>
      </c>
      <c r="BR292" s="36">
        <f t="shared" si="258"/>
        <v>0</v>
      </c>
      <c r="BS292" t="e">
        <f t="shared" si="259"/>
        <v>#N/A</v>
      </c>
    </row>
    <row r="293" spans="1:71">
      <c r="A293" s="59">
        <v>286</v>
      </c>
      <c r="B293" s="59">
        <v>162521</v>
      </c>
      <c r="C293" s="160">
        <v>56249999.161809698</v>
      </c>
      <c r="D293" s="59">
        <v>39126252</v>
      </c>
      <c r="E293" s="59">
        <v>43888752</v>
      </c>
      <c r="F293" s="59">
        <v>12361247.1618097</v>
      </c>
      <c r="G293" s="59">
        <v>58.75</v>
      </c>
      <c r="H293" s="59">
        <v>-4158072210.3963499</v>
      </c>
      <c r="I293" s="59">
        <v>0</v>
      </c>
      <c r="J293" s="59">
        <v>0</v>
      </c>
      <c r="K293" s="59">
        <v>0</v>
      </c>
      <c r="L293" s="59">
        <v>415</v>
      </c>
      <c r="M293" s="59">
        <v>801</v>
      </c>
      <c r="N293" s="59">
        <v>0</v>
      </c>
      <c r="O293" s="59">
        <v>0</v>
      </c>
      <c r="P293" s="59">
        <v>0</v>
      </c>
      <c r="Q293" s="59">
        <v>0</v>
      </c>
      <c r="R293" s="59">
        <v>2</v>
      </c>
      <c r="S293" s="59">
        <v>1</v>
      </c>
      <c r="T293" s="59">
        <f t="shared" si="209"/>
        <v>1</v>
      </c>
      <c r="U293" s="59">
        <f t="shared" si="210"/>
        <v>0</v>
      </c>
      <c r="V293" s="59">
        <f t="shared" si="211"/>
        <v>0</v>
      </c>
      <c r="W293" s="59">
        <f t="shared" si="212"/>
        <v>0</v>
      </c>
      <c r="X293" s="59">
        <f t="shared" si="213"/>
        <v>1</v>
      </c>
      <c r="Y293" s="59">
        <f t="shared" si="214"/>
        <v>0</v>
      </c>
      <c r="Z293" s="59">
        <f t="shared" si="215"/>
        <v>0</v>
      </c>
      <c r="AA293" s="59">
        <f t="shared" si="216"/>
        <v>0</v>
      </c>
      <c r="AB293" s="59">
        <f t="shared" si="217"/>
        <v>0</v>
      </c>
      <c r="AC293" s="59">
        <f t="shared" si="218"/>
        <v>0</v>
      </c>
      <c r="AD293" s="166">
        <f t="shared" si="260"/>
        <v>0</v>
      </c>
      <c r="AE293" s="169">
        <f t="shared" si="219"/>
        <v>0</v>
      </c>
      <c r="AF293" s="169">
        <f t="shared" si="220"/>
        <v>0</v>
      </c>
      <c r="AG293" s="169">
        <f t="shared" si="221"/>
        <v>0</v>
      </c>
      <c r="AH293" s="169">
        <f t="shared" si="222"/>
        <v>1</v>
      </c>
      <c r="AI293" s="169">
        <f t="shared" si="223"/>
        <v>0</v>
      </c>
      <c r="AJ293" s="169">
        <f t="shared" si="224"/>
        <v>0</v>
      </c>
      <c r="AK293" s="169">
        <f t="shared" si="225"/>
        <v>0</v>
      </c>
      <c r="AL293" s="169">
        <f t="shared" si="226"/>
        <v>1</v>
      </c>
      <c r="AM293" s="169">
        <f t="shared" si="227"/>
        <v>0</v>
      </c>
      <c r="AN293" s="169">
        <f t="shared" si="228"/>
        <v>0</v>
      </c>
      <c r="AO293" s="169">
        <f t="shared" si="229"/>
        <v>1</v>
      </c>
      <c r="AP293" s="169">
        <f t="shared" si="230"/>
        <v>0</v>
      </c>
      <c r="AQ293" s="169">
        <f t="shared" si="231"/>
        <v>0</v>
      </c>
      <c r="AR293" s="169">
        <f t="shared" si="232"/>
        <v>0</v>
      </c>
      <c r="AS293" s="169">
        <f t="shared" si="233"/>
        <v>0</v>
      </c>
      <c r="AT293" s="169">
        <f t="shared" si="234"/>
        <v>0</v>
      </c>
      <c r="AU293" s="169">
        <f t="shared" si="235"/>
        <v>0</v>
      </c>
      <c r="AV293" s="169">
        <f t="shared" si="236"/>
        <v>1</v>
      </c>
      <c r="AW293" s="169">
        <f t="shared" si="237"/>
        <v>1</v>
      </c>
      <c r="AX293" s="169">
        <f t="shared" si="238"/>
        <v>0</v>
      </c>
      <c r="AY293" s="169">
        <f t="shared" si="239"/>
        <v>1</v>
      </c>
      <c r="AZ293" s="169">
        <f t="shared" si="240"/>
        <v>0</v>
      </c>
      <c r="BA293" s="169">
        <f t="shared" si="241"/>
        <v>1</v>
      </c>
      <c r="BB293" s="169">
        <f t="shared" si="242"/>
        <v>0</v>
      </c>
      <c r="BC293" s="169">
        <f t="shared" si="243"/>
        <v>0</v>
      </c>
      <c r="BD293" s="169">
        <f t="shared" si="244"/>
        <v>1</v>
      </c>
      <c r="BE293" s="169">
        <f t="shared" si="245"/>
        <v>0</v>
      </c>
      <c r="BF293" s="169">
        <f t="shared" si="246"/>
        <v>0</v>
      </c>
      <c r="BG293" s="169">
        <f t="shared" si="247"/>
        <v>0</v>
      </c>
      <c r="BH293" s="169">
        <f t="shared" si="248"/>
        <v>1</v>
      </c>
      <c r="BI293" s="169">
        <f t="shared" si="249"/>
        <v>0</v>
      </c>
      <c r="BJ293" s="169">
        <f t="shared" si="250"/>
        <v>0</v>
      </c>
      <c r="BK293" s="167">
        <f t="shared" si="251"/>
        <v>0</v>
      </c>
      <c r="BL293" s="169">
        <f t="shared" si="252"/>
        <v>0</v>
      </c>
      <c r="BM293" s="169">
        <f t="shared" si="253"/>
        <v>1</v>
      </c>
      <c r="BN293" s="169">
        <f t="shared" si="254"/>
        <v>0</v>
      </c>
      <c r="BO293" s="169">
        <f t="shared" si="255"/>
        <v>1</v>
      </c>
      <c r="BP293" s="36">
        <f t="shared" si="256"/>
        <v>0</v>
      </c>
      <c r="BQ293">
        <f t="shared" si="257"/>
        <v>0</v>
      </c>
      <c r="BR293" s="36">
        <f t="shared" si="258"/>
        <v>1</v>
      </c>
      <c r="BS293" s="36" t="e">
        <f t="shared" si="259"/>
        <v>#N/A</v>
      </c>
    </row>
    <row r="294" spans="1:71">
      <c r="A294" s="59">
        <v>296</v>
      </c>
      <c r="B294" s="59">
        <v>171361</v>
      </c>
      <c r="C294" s="160">
        <v>56547619.809994198</v>
      </c>
      <c r="D294" s="59">
        <v>9589286</v>
      </c>
      <c r="E294" s="59">
        <v>23279762.5</v>
      </c>
      <c r="F294" s="59">
        <v>33267857.309994198</v>
      </c>
      <c r="G294" s="59">
        <v>297.61904907226602</v>
      </c>
      <c r="H294" s="59">
        <v>-4198371113.6968799</v>
      </c>
      <c r="I294" s="59">
        <v>101</v>
      </c>
      <c r="J294" s="59">
        <v>0</v>
      </c>
      <c r="K294" s="59">
        <v>0</v>
      </c>
      <c r="L294" s="59">
        <v>101</v>
      </c>
      <c r="M294" s="59">
        <v>0</v>
      </c>
      <c r="N294" s="59">
        <v>0</v>
      </c>
      <c r="O294" s="59">
        <v>101</v>
      </c>
      <c r="P294" s="59">
        <v>0</v>
      </c>
      <c r="Q294" s="59">
        <v>0</v>
      </c>
      <c r="R294" s="59">
        <v>1</v>
      </c>
      <c r="S294" s="59">
        <v>0</v>
      </c>
      <c r="T294" s="59">
        <f t="shared" si="209"/>
        <v>0</v>
      </c>
      <c r="U294" s="59">
        <f t="shared" si="210"/>
        <v>0</v>
      </c>
      <c r="V294" s="59">
        <f t="shared" si="211"/>
        <v>0</v>
      </c>
      <c r="W294" s="59">
        <f t="shared" si="212"/>
        <v>0</v>
      </c>
      <c r="X294" s="59">
        <f t="shared" si="213"/>
        <v>0</v>
      </c>
      <c r="Y294" s="59">
        <f t="shared" si="214"/>
        <v>0</v>
      </c>
      <c r="Z294" s="59">
        <f t="shared" si="215"/>
        <v>0</v>
      </c>
      <c r="AA294" s="59">
        <f t="shared" si="216"/>
        <v>0</v>
      </c>
      <c r="AB294" s="59">
        <f t="shared" si="217"/>
        <v>0</v>
      </c>
      <c r="AC294" s="59">
        <f t="shared" si="218"/>
        <v>0</v>
      </c>
      <c r="AD294" s="166">
        <f t="shared" si="260"/>
        <v>3</v>
      </c>
      <c r="AE294" s="169">
        <f t="shared" si="219"/>
        <v>0</v>
      </c>
      <c r="AF294" s="169">
        <f t="shared" si="220"/>
        <v>1</v>
      </c>
      <c r="AG294" s="169">
        <f t="shared" si="221"/>
        <v>0</v>
      </c>
      <c r="AH294" s="169">
        <f t="shared" si="222"/>
        <v>1</v>
      </c>
      <c r="AI294" s="169">
        <f t="shared" si="223"/>
        <v>0</v>
      </c>
      <c r="AJ294" s="169">
        <f t="shared" si="224"/>
        <v>0</v>
      </c>
      <c r="AK294" s="169">
        <f t="shared" si="225"/>
        <v>0</v>
      </c>
      <c r="AL294" s="169">
        <f t="shared" si="226"/>
        <v>1</v>
      </c>
      <c r="AM294" s="169">
        <f t="shared" si="227"/>
        <v>0</v>
      </c>
      <c r="AN294" s="169">
        <f t="shared" si="228"/>
        <v>0</v>
      </c>
      <c r="AO294" s="169">
        <f t="shared" si="229"/>
        <v>1</v>
      </c>
      <c r="AP294" s="169">
        <f t="shared" si="230"/>
        <v>0</v>
      </c>
      <c r="AQ294" s="169">
        <f t="shared" si="231"/>
        <v>0</v>
      </c>
      <c r="AR294" s="169">
        <f t="shared" si="232"/>
        <v>0</v>
      </c>
      <c r="AS294" s="169">
        <f t="shared" si="233"/>
        <v>0</v>
      </c>
      <c r="AT294" s="169">
        <f t="shared" si="234"/>
        <v>0</v>
      </c>
      <c r="AU294" s="169">
        <f t="shared" si="235"/>
        <v>0</v>
      </c>
      <c r="AV294" s="169">
        <f t="shared" si="236"/>
        <v>1</v>
      </c>
      <c r="AW294" s="169">
        <f t="shared" si="237"/>
        <v>0</v>
      </c>
      <c r="AX294" s="169">
        <f t="shared" si="238"/>
        <v>0</v>
      </c>
      <c r="AY294" s="169">
        <f t="shared" si="239"/>
        <v>0</v>
      </c>
      <c r="AZ294" s="169">
        <f t="shared" si="240"/>
        <v>0</v>
      </c>
      <c r="BA294" s="169">
        <f t="shared" si="241"/>
        <v>0</v>
      </c>
      <c r="BB294" s="169">
        <f t="shared" si="242"/>
        <v>1</v>
      </c>
      <c r="BC294" s="169">
        <f t="shared" si="243"/>
        <v>0</v>
      </c>
      <c r="BD294" s="169">
        <f t="shared" si="244"/>
        <v>1</v>
      </c>
      <c r="BE294" s="169">
        <f t="shared" si="245"/>
        <v>0</v>
      </c>
      <c r="BF294" s="169">
        <f t="shared" si="246"/>
        <v>0</v>
      </c>
      <c r="BG294" s="169">
        <f t="shared" si="247"/>
        <v>0</v>
      </c>
      <c r="BH294" s="169">
        <f t="shared" si="248"/>
        <v>0</v>
      </c>
      <c r="BI294" s="169">
        <f t="shared" si="249"/>
        <v>0</v>
      </c>
      <c r="BJ294" s="169">
        <f t="shared" si="250"/>
        <v>0</v>
      </c>
      <c r="BK294" s="167">
        <f t="shared" si="251"/>
        <v>0</v>
      </c>
      <c r="BL294" s="169">
        <f t="shared" si="252"/>
        <v>1</v>
      </c>
      <c r="BM294" s="169">
        <f t="shared" si="253"/>
        <v>0</v>
      </c>
      <c r="BN294" s="169">
        <f t="shared" si="254"/>
        <v>1</v>
      </c>
      <c r="BO294" s="169">
        <f t="shared" si="255"/>
        <v>0</v>
      </c>
      <c r="BP294" s="36">
        <f t="shared" si="256"/>
        <v>1</v>
      </c>
      <c r="BQ294">
        <f t="shared" si="257"/>
        <v>0</v>
      </c>
      <c r="BR294" s="36">
        <f t="shared" si="258"/>
        <v>0</v>
      </c>
      <c r="BS294" t="e">
        <f t="shared" si="259"/>
        <v>#N/A</v>
      </c>
    </row>
    <row r="295" spans="1:71">
      <c r="A295" s="59">
        <v>42</v>
      </c>
      <c r="B295" s="59">
        <v>15231</v>
      </c>
      <c r="C295" s="160">
        <v>57142856.899572901</v>
      </c>
      <c r="D295" s="59">
        <v>9507143.5</v>
      </c>
      <c r="E295" s="59">
        <v>9507143.5</v>
      </c>
      <c r="F295" s="59">
        <v>47635713.399572901</v>
      </c>
      <c r="G295" s="59">
        <v>0</v>
      </c>
      <c r="H295" s="59">
        <v>-393155099.89626801</v>
      </c>
      <c r="I295" s="59">
        <v>101</v>
      </c>
      <c r="J295" s="59">
        <v>0</v>
      </c>
      <c r="K295" s="59">
        <v>0</v>
      </c>
      <c r="L295" s="59">
        <v>202</v>
      </c>
      <c r="M295" s="59">
        <v>0</v>
      </c>
      <c r="N295" s="59">
        <v>0</v>
      </c>
      <c r="O295" s="59">
        <v>0</v>
      </c>
      <c r="P295" s="59">
        <v>0</v>
      </c>
      <c r="Q295" s="59">
        <v>0</v>
      </c>
      <c r="R295" s="59">
        <v>2</v>
      </c>
      <c r="S295" s="59">
        <v>1</v>
      </c>
      <c r="T295" s="59">
        <f t="shared" si="209"/>
        <v>0</v>
      </c>
      <c r="U295" s="59">
        <f t="shared" si="210"/>
        <v>1</v>
      </c>
      <c r="V295" s="59">
        <f t="shared" si="211"/>
        <v>0</v>
      </c>
      <c r="W295" s="59">
        <f t="shared" si="212"/>
        <v>0</v>
      </c>
      <c r="X295" s="59">
        <f t="shared" si="213"/>
        <v>0</v>
      </c>
      <c r="Y295" s="59">
        <f t="shared" si="214"/>
        <v>0</v>
      </c>
      <c r="Z295" s="59">
        <f t="shared" si="215"/>
        <v>0</v>
      </c>
      <c r="AA295" s="59">
        <f t="shared" si="216"/>
        <v>0</v>
      </c>
      <c r="AB295" s="59">
        <f t="shared" si="217"/>
        <v>0</v>
      </c>
      <c r="AC295" s="59">
        <f t="shared" si="218"/>
        <v>0</v>
      </c>
      <c r="AD295" s="166">
        <f t="shared" si="260"/>
        <v>1</v>
      </c>
      <c r="AE295" s="169">
        <f t="shared" si="219"/>
        <v>1</v>
      </c>
      <c r="AF295" s="169">
        <f t="shared" si="220"/>
        <v>0</v>
      </c>
      <c r="AG295" s="169">
        <f t="shared" si="221"/>
        <v>0</v>
      </c>
      <c r="AH295" s="169">
        <f t="shared" si="222"/>
        <v>1</v>
      </c>
      <c r="AI295" s="169">
        <f t="shared" si="223"/>
        <v>0</v>
      </c>
      <c r="AJ295" s="169">
        <f t="shared" si="224"/>
        <v>0</v>
      </c>
      <c r="AK295" s="169">
        <f t="shared" si="225"/>
        <v>1</v>
      </c>
      <c r="AL295" s="169">
        <f t="shared" si="226"/>
        <v>0</v>
      </c>
      <c r="AM295" s="169">
        <f t="shared" si="227"/>
        <v>0</v>
      </c>
      <c r="AN295" s="169">
        <f t="shared" si="228"/>
        <v>0</v>
      </c>
      <c r="AO295" s="169">
        <f t="shared" si="229"/>
        <v>1</v>
      </c>
      <c r="AP295" s="169">
        <f t="shared" si="230"/>
        <v>0</v>
      </c>
      <c r="AQ295" s="169">
        <f t="shared" si="231"/>
        <v>0</v>
      </c>
      <c r="AR295" s="169">
        <f t="shared" si="232"/>
        <v>0</v>
      </c>
      <c r="AS295" s="169">
        <f t="shared" si="233"/>
        <v>0</v>
      </c>
      <c r="AT295" s="169">
        <f t="shared" si="234"/>
        <v>0</v>
      </c>
      <c r="AU295" s="169">
        <f t="shared" si="235"/>
        <v>0</v>
      </c>
      <c r="AV295" s="169">
        <f t="shared" si="236"/>
        <v>1</v>
      </c>
      <c r="AW295" s="169">
        <f t="shared" si="237"/>
        <v>0</v>
      </c>
      <c r="AX295" s="169">
        <f t="shared" si="238"/>
        <v>0</v>
      </c>
      <c r="AY295" s="169">
        <f t="shared" si="239"/>
        <v>0</v>
      </c>
      <c r="AZ295" s="169">
        <f t="shared" si="240"/>
        <v>0</v>
      </c>
      <c r="BA295" s="169">
        <f t="shared" si="241"/>
        <v>0</v>
      </c>
      <c r="BB295" s="169">
        <f t="shared" si="242"/>
        <v>1</v>
      </c>
      <c r="BC295" s="169">
        <f t="shared" si="243"/>
        <v>0</v>
      </c>
      <c r="BD295" s="169">
        <f t="shared" si="244"/>
        <v>1</v>
      </c>
      <c r="BE295" s="169">
        <f t="shared" si="245"/>
        <v>0</v>
      </c>
      <c r="BF295" s="169">
        <f t="shared" si="246"/>
        <v>0</v>
      </c>
      <c r="BG295" s="169">
        <f t="shared" si="247"/>
        <v>0</v>
      </c>
      <c r="BH295" s="169">
        <f t="shared" si="248"/>
        <v>0</v>
      </c>
      <c r="BI295" s="169">
        <f t="shared" si="249"/>
        <v>0</v>
      </c>
      <c r="BJ295" s="169">
        <f t="shared" si="250"/>
        <v>0</v>
      </c>
      <c r="BK295" s="167">
        <f t="shared" si="251"/>
        <v>0</v>
      </c>
      <c r="BL295" s="169">
        <f t="shared" si="252"/>
        <v>0</v>
      </c>
      <c r="BM295" s="169">
        <f t="shared" si="253"/>
        <v>1</v>
      </c>
      <c r="BN295" s="169">
        <f t="shared" si="254"/>
        <v>0</v>
      </c>
      <c r="BO295" s="169">
        <f t="shared" si="255"/>
        <v>1</v>
      </c>
      <c r="BP295" s="36">
        <f t="shared" si="256"/>
        <v>1</v>
      </c>
      <c r="BQ295">
        <f t="shared" si="257"/>
        <v>0</v>
      </c>
      <c r="BR295" s="36">
        <f t="shared" si="258"/>
        <v>0</v>
      </c>
      <c r="BS295" t="e">
        <f t="shared" si="259"/>
        <v>#N/A</v>
      </c>
    </row>
    <row r="296" spans="1:71">
      <c r="A296" s="59">
        <v>190</v>
      </c>
      <c r="B296" s="59">
        <v>131122</v>
      </c>
      <c r="C296" s="160">
        <v>57142858.926941797</v>
      </c>
      <c r="D296" s="59">
        <v>39714287</v>
      </c>
      <c r="E296" s="59">
        <v>39714287</v>
      </c>
      <c r="F296" s="59">
        <v>17428571.926941801</v>
      </c>
      <c r="G296" s="59">
        <v>590.47621154785202</v>
      </c>
      <c r="H296" s="59">
        <v>-2872801448.1216798</v>
      </c>
      <c r="I296" s="59">
        <v>0</v>
      </c>
      <c r="J296" s="59">
        <v>0</v>
      </c>
      <c r="K296" s="59">
        <v>0</v>
      </c>
      <c r="L296" s="59">
        <v>603</v>
      </c>
      <c r="M296" s="59">
        <v>0</v>
      </c>
      <c r="N296" s="59">
        <v>0</v>
      </c>
      <c r="O296" s="59">
        <v>403</v>
      </c>
      <c r="P296" s="59">
        <v>0</v>
      </c>
      <c r="Q296" s="59">
        <v>0</v>
      </c>
      <c r="R296" s="59">
        <v>2</v>
      </c>
      <c r="S296" s="59">
        <v>0</v>
      </c>
      <c r="T296" s="59">
        <f t="shared" si="209"/>
        <v>1</v>
      </c>
      <c r="U296" s="59">
        <f t="shared" si="210"/>
        <v>0</v>
      </c>
      <c r="V296" s="59">
        <f t="shared" si="211"/>
        <v>0</v>
      </c>
      <c r="W296" s="59">
        <f t="shared" si="212"/>
        <v>0</v>
      </c>
      <c r="X296" s="59">
        <f t="shared" si="213"/>
        <v>0</v>
      </c>
      <c r="Y296" s="59">
        <f t="shared" si="214"/>
        <v>0</v>
      </c>
      <c r="Z296" s="59">
        <f t="shared" si="215"/>
        <v>0</v>
      </c>
      <c r="AA296" s="59">
        <f t="shared" si="216"/>
        <v>0</v>
      </c>
      <c r="AB296" s="59">
        <f t="shared" si="217"/>
        <v>0</v>
      </c>
      <c r="AC296" s="59">
        <f t="shared" si="218"/>
        <v>0</v>
      </c>
      <c r="AD296" s="166">
        <f t="shared" si="260"/>
        <v>0</v>
      </c>
      <c r="AE296" s="169">
        <f t="shared" si="219"/>
        <v>0</v>
      </c>
      <c r="AF296" s="169">
        <f t="shared" si="220"/>
        <v>0</v>
      </c>
      <c r="AG296" s="169">
        <f t="shared" si="221"/>
        <v>0</v>
      </c>
      <c r="AH296" s="169">
        <f t="shared" si="222"/>
        <v>1</v>
      </c>
      <c r="AI296" s="169">
        <f t="shared" si="223"/>
        <v>0</v>
      </c>
      <c r="AJ296" s="169">
        <f t="shared" si="224"/>
        <v>0</v>
      </c>
      <c r="AK296" s="169">
        <f t="shared" si="225"/>
        <v>0</v>
      </c>
      <c r="AL296" s="169">
        <f t="shared" si="226"/>
        <v>1</v>
      </c>
      <c r="AM296" s="169">
        <f t="shared" si="227"/>
        <v>0</v>
      </c>
      <c r="AN296" s="169">
        <f t="shared" si="228"/>
        <v>0</v>
      </c>
      <c r="AO296" s="169">
        <f t="shared" si="229"/>
        <v>1</v>
      </c>
      <c r="AP296" s="169">
        <f t="shared" si="230"/>
        <v>0</v>
      </c>
      <c r="AQ296" s="169">
        <f t="shared" si="231"/>
        <v>0</v>
      </c>
      <c r="AR296" s="169">
        <f t="shared" si="232"/>
        <v>0</v>
      </c>
      <c r="AS296" s="169">
        <f t="shared" si="233"/>
        <v>0</v>
      </c>
      <c r="AT296" s="169">
        <f t="shared" si="234"/>
        <v>0</v>
      </c>
      <c r="AU296" s="169">
        <f t="shared" si="235"/>
        <v>0</v>
      </c>
      <c r="AV296" s="169">
        <f t="shared" si="236"/>
        <v>1</v>
      </c>
      <c r="AW296" s="169">
        <f t="shared" si="237"/>
        <v>1</v>
      </c>
      <c r="AX296" s="169">
        <f t="shared" si="238"/>
        <v>0</v>
      </c>
      <c r="AY296" s="169">
        <f t="shared" si="239"/>
        <v>1</v>
      </c>
      <c r="AZ296" s="169">
        <f t="shared" si="240"/>
        <v>0</v>
      </c>
      <c r="BA296" s="169">
        <f t="shared" si="241"/>
        <v>0</v>
      </c>
      <c r="BB296" s="169">
        <f t="shared" si="242"/>
        <v>1</v>
      </c>
      <c r="BC296" s="169">
        <f t="shared" si="243"/>
        <v>0</v>
      </c>
      <c r="BD296" s="169">
        <f t="shared" si="244"/>
        <v>1</v>
      </c>
      <c r="BE296" s="169">
        <f t="shared" si="245"/>
        <v>0</v>
      </c>
      <c r="BF296" s="169">
        <f t="shared" si="246"/>
        <v>0</v>
      </c>
      <c r="BG296" s="169">
        <f t="shared" si="247"/>
        <v>1</v>
      </c>
      <c r="BH296" s="169">
        <f t="shared" si="248"/>
        <v>0</v>
      </c>
      <c r="BI296" s="169">
        <f t="shared" si="249"/>
        <v>0</v>
      </c>
      <c r="BJ296" s="169">
        <f t="shared" si="250"/>
        <v>0</v>
      </c>
      <c r="BK296" s="167">
        <f t="shared" si="251"/>
        <v>0</v>
      </c>
      <c r="BL296" s="169">
        <f t="shared" si="252"/>
        <v>0</v>
      </c>
      <c r="BM296" s="169">
        <f t="shared" si="253"/>
        <v>1</v>
      </c>
      <c r="BN296" s="169">
        <f t="shared" si="254"/>
        <v>1</v>
      </c>
      <c r="BO296" s="169">
        <f t="shared" si="255"/>
        <v>0</v>
      </c>
      <c r="BP296" s="36">
        <f t="shared" si="256"/>
        <v>0</v>
      </c>
      <c r="BQ296">
        <f t="shared" si="257"/>
        <v>0</v>
      </c>
      <c r="BR296" s="36">
        <f t="shared" si="258"/>
        <v>1</v>
      </c>
      <c r="BS296" s="36" t="e">
        <f t="shared" si="259"/>
        <v>#N/A</v>
      </c>
    </row>
    <row r="297" spans="1:71">
      <c r="A297" s="59">
        <v>86</v>
      </c>
      <c r="B297" s="59">
        <v>22161</v>
      </c>
      <c r="C297" s="160">
        <v>57375001.2824312</v>
      </c>
      <c r="D297" s="59">
        <v>5312500</v>
      </c>
      <c r="E297" s="59">
        <v>5312500</v>
      </c>
      <c r="F297" s="59">
        <v>52062501.2824312</v>
      </c>
      <c r="G297" s="59">
        <v>150</v>
      </c>
      <c r="H297" s="59">
        <v>-1414233068.7692399</v>
      </c>
      <c r="I297" s="59">
        <v>101</v>
      </c>
      <c r="J297" s="59">
        <v>0</v>
      </c>
      <c r="K297" s="59">
        <v>0</v>
      </c>
      <c r="L297" s="59">
        <v>101</v>
      </c>
      <c r="M297" s="59">
        <v>0</v>
      </c>
      <c r="N297" s="59">
        <v>0</v>
      </c>
      <c r="O297" s="59">
        <v>102</v>
      </c>
      <c r="P297" s="59">
        <v>0</v>
      </c>
      <c r="Q297" s="59">
        <v>0</v>
      </c>
      <c r="R297" s="59">
        <v>2</v>
      </c>
      <c r="S297" s="59">
        <v>0</v>
      </c>
      <c r="T297" s="59">
        <f t="shared" si="209"/>
        <v>0</v>
      </c>
      <c r="U297" s="59">
        <f t="shared" si="210"/>
        <v>0</v>
      </c>
      <c r="V297" s="59">
        <f t="shared" si="211"/>
        <v>1</v>
      </c>
      <c r="W297" s="59">
        <f t="shared" si="212"/>
        <v>0</v>
      </c>
      <c r="X297" s="59">
        <f t="shared" si="213"/>
        <v>0</v>
      </c>
      <c r="Y297" s="59">
        <f t="shared" si="214"/>
        <v>0</v>
      </c>
      <c r="Z297" s="59">
        <f t="shared" si="215"/>
        <v>0</v>
      </c>
      <c r="AA297" s="59">
        <f t="shared" si="216"/>
        <v>0</v>
      </c>
      <c r="AB297" s="59">
        <f t="shared" si="217"/>
        <v>0</v>
      </c>
      <c r="AC297" s="59">
        <f t="shared" si="218"/>
        <v>0</v>
      </c>
      <c r="AD297" s="166">
        <f t="shared" si="260"/>
        <v>2</v>
      </c>
      <c r="AE297" s="169">
        <f t="shared" si="219"/>
        <v>0</v>
      </c>
      <c r="AF297" s="169">
        <f t="shared" si="220"/>
        <v>1</v>
      </c>
      <c r="AG297" s="169">
        <f t="shared" si="221"/>
        <v>0</v>
      </c>
      <c r="AH297" s="169">
        <f t="shared" si="222"/>
        <v>1</v>
      </c>
      <c r="AI297" s="169">
        <f t="shared" si="223"/>
        <v>0</v>
      </c>
      <c r="AJ297" s="169">
        <f t="shared" si="224"/>
        <v>1</v>
      </c>
      <c r="AK297" s="169">
        <f t="shared" si="225"/>
        <v>0</v>
      </c>
      <c r="AL297" s="169">
        <f t="shared" si="226"/>
        <v>0</v>
      </c>
      <c r="AM297" s="169">
        <f t="shared" si="227"/>
        <v>1</v>
      </c>
      <c r="AN297" s="169">
        <f t="shared" si="228"/>
        <v>0</v>
      </c>
      <c r="AO297" s="169">
        <f t="shared" si="229"/>
        <v>1</v>
      </c>
      <c r="AP297" s="169">
        <f t="shared" si="230"/>
        <v>0</v>
      </c>
      <c r="AQ297" s="169">
        <f t="shared" si="231"/>
        <v>1</v>
      </c>
      <c r="AR297" s="169">
        <f t="shared" si="232"/>
        <v>1</v>
      </c>
      <c r="AS297" s="169">
        <f t="shared" si="233"/>
        <v>0</v>
      </c>
      <c r="AT297" s="169">
        <f t="shared" si="234"/>
        <v>1</v>
      </c>
      <c r="AU297" s="169">
        <f t="shared" si="235"/>
        <v>0</v>
      </c>
      <c r="AV297" s="169">
        <f t="shared" si="236"/>
        <v>0</v>
      </c>
      <c r="AW297" s="169">
        <f t="shared" si="237"/>
        <v>0</v>
      </c>
      <c r="AX297" s="169">
        <f t="shared" si="238"/>
        <v>0</v>
      </c>
      <c r="AY297" s="169">
        <f t="shared" si="239"/>
        <v>0</v>
      </c>
      <c r="AZ297" s="169">
        <f t="shared" si="240"/>
        <v>0</v>
      </c>
      <c r="BA297" s="169">
        <f t="shared" si="241"/>
        <v>0</v>
      </c>
      <c r="BB297" s="169">
        <f t="shared" si="242"/>
        <v>1</v>
      </c>
      <c r="BC297" s="169">
        <f t="shared" si="243"/>
        <v>0</v>
      </c>
      <c r="BD297" s="169">
        <f t="shared" si="244"/>
        <v>1</v>
      </c>
      <c r="BE297" s="169">
        <f t="shared" si="245"/>
        <v>0</v>
      </c>
      <c r="BF297" s="169">
        <f t="shared" si="246"/>
        <v>0</v>
      </c>
      <c r="BG297" s="169">
        <f t="shared" si="247"/>
        <v>0</v>
      </c>
      <c r="BH297" s="169">
        <f t="shared" si="248"/>
        <v>0</v>
      </c>
      <c r="BI297" s="169">
        <f t="shared" si="249"/>
        <v>0</v>
      </c>
      <c r="BJ297" s="169">
        <f t="shared" si="250"/>
        <v>0</v>
      </c>
      <c r="BK297" s="167">
        <f t="shared" si="251"/>
        <v>0</v>
      </c>
      <c r="BL297" s="169">
        <f t="shared" si="252"/>
        <v>0</v>
      </c>
      <c r="BM297" s="169">
        <f t="shared" si="253"/>
        <v>1</v>
      </c>
      <c r="BN297" s="169">
        <f t="shared" si="254"/>
        <v>1</v>
      </c>
      <c r="BO297" s="169">
        <f t="shared" si="255"/>
        <v>0</v>
      </c>
      <c r="BP297" s="36">
        <f t="shared" si="256"/>
        <v>1</v>
      </c>
      <c r="BQ297">
        <f t="shared" si="257"/>
        <v>0</v>
      </c>
      <c r="BR297" s="36">
        <f t="shared" si="258"/>
        <v>0</v>
      </c>
      <c r="BS297" t="e">
        <f t="shared" si="259"/>
        <v>#N/A</v>
      </c>
    </row>
    <row r="298" spans="1:71">
      <c r="A298" s="59">
        <v>316</v>
      </c>
      <c r="B298" s="59">
        <v>181294</v>
      </c>
      <c r="C298" s="160">
        <v>57380954.463114299</v>
      </c>
      <c r="D298" s="59">
        <v>12904762.75</v>
      </c>
      <c r="E298" s="59">
        <v>24238096</v>
      </c>
      <c r="F298" s="59">
        <v>33142858.463114299</v>
      </c>
      <c r="G298" s="59">
        <v>371.42857360839798</v>
      </c>
      <c r="H298" s="59">
        <v>-4433017545.2486801</v>
      </c>
      <c r="I298" s="59">
        <v>0</v>
      </c>
      <c r="J298" s="59">
        <v>0</v>
      </c>
      <c r="K298" s="59">
        <v>0</v>
      </c>
      <c r="L298" s="59">
        <v>444</v>
      </c>
      <c r="M298" s="59">
        <v>0</v>
      </c>
      <c r="N298" s="59">
        <v>0</v>
      </c>
      <c r="O298" s="59">
        <v>444</v>
      </c>
      <c r="P298" s="59">
        <v>0</v>
      </c>
      <c r="Q298" s="59">
        <v>0</v>
      </c>
      <c r="R298" s="59">
        <v>1</v>
      </c>
      <c r="S298" s="59">
        <v>0</v>
      </c>
      <c r="T298" s="59">
        <f t="shared" si="209"/>
        <v>2</v>
      </c>
      <c r="U298" s="59">
        <f t="shared" si="210"/>
        <v>0</v>
      </c>
      <c r="V298" s="59">
        <f t="shared" si="211"/>
        <v>0</v>
      </c>
      <c r="W298" s="59">
        <f t="shared" si="212"/>
        <v>0</v>
      </c>
      <c r="X298" s="59">
        <f t="shared" si="213"/>
        <v>0</v>
      </c>
      <c r="Y298" s="59">
        <f t="shared" si="214"/>
        <v>0</v>
      </c>
      <c r="Z298" s="59">
        <f t="shared" si="215"/>
        <v>0</v>
      </c>
      <c r="AA298" s="59">
        <f t="shared" si="216"/>
        <v>0</v>
      </c>
      <c r="AB298" s="59">
        <f t="shared" si="217"/>
        <v>0</v>
      </c>
      <c r="AC298" s="59">
        <f t="shared" si="218"/>
        <v>0</v>
      </c>
      <c r="AD298" s="166">
        <f t="shared" si="260"/>
        <v>0</v>
      </c>
      <c r="AE298" s="169">
        <f t="shared" si="219"/>
        <v>0</v>
      </c>
      <c r="AF298" s="169">
        <f t="shared" si="220"/>
        <v>0</v>
      </c>
      <c r="AG298" s="169">
        <f t="shared" si="221"/>
        <v>0</v>
      </c>
      <c r="AH298" s="169">
        <f t="shared" si="222"/>
        <v>1</v>
      </c>
      <c r="AI298" s="169">
        <f t="shared" si="223"/>
        <v>0</v>
      </c>
      <c r="AJ298" s="169">
        <f t="shared" si="224"/>
        <v>0</v>
      </c>
      <c r="AK298" s="169">
        <f t="shared" si="225"/>
        <v>0</v>
      </c>
      <c r="AL298" s="169">
        <f t="shared" si="226"/>
        <v>1</v>
      </c>
      <c r="AM298" s="169">
        <f t="shared" si="227"/>
        <v>0</v>
      </c>
      <c r="AN298" s="169">
        <f t="shared" si="228"/>
        <v>0</v>
      </c>
      <c r="AO298" s="169">
        <f t="shared" si="229"/>
        <v>1</v>
      </c>
      <c r="AP298" s="169">
        <f t="shared" si="230"/>
        <v>0</v>
      </c>
      <c r="AQ298" s="169">
        <f t="shared" si="231"/>
        <v>0</v>
      </c>
      <c r="AR298" s="169">
        <f t="shared" si="232"/>
        <v>0</v>
      </c>
      <c r="AS298" s="169">
        <f t="shared" si="233"/>
        <v>0</v>
      </c>
      <c r="AT298" s="169">
        <f t="shared" si="234"/>
        <v>0</v>
      </c>
      <c r="AU298" s="169">
        <f t="shared" si="235"/>
        <v>0</v>
      </c>
      <c r="AV298" s="169">
        <f t="shared" si="236"/>
        <v>1</v>
      </c>
      <c r="AW298" s="169">
        <f t="shared" si="237"/>
        <v>1</v>
      </c>
      <c r="AX298" s="169">
        <f t="shared" si="238"/>
        <v>1</v>
      </c>
      <c r="AY298" s="169">
        <f t="shared" si="239"/>
        <v>0</v>
      </c>
      <c r="AZ298" s="169">
        <f t="shared" si="240"/>
        <v>0</v>
      </c>
      <c r="BA298" s="169">
        <f t="shared" si="241"/>
        <v>0</v>
      </c>
      <c r="BB298" s="169">
        <f t="shared" si="242"/>
        <v>1</v>
      </c>
      <c r="BC298" s="169">
        <f t="shared" si="243"/>
        <v>0</v>
      </c>
      <c r="BD298" s="169">
        <f t="shared" si="244"/>
        <v>1</v>
      </c>
      <c r="BE298" s="169">
        <f t="shared" si="245"/>
        <v>0</v>
      </c>
      <c r="BF298" s="169">
        <f t="shared" si="246"/>
        <v>0</v>
      </c>
      <c r="BG298" s="169">
        <f t="shared" si="247"/>
        <v>0</v>
      </c>
      <c r="BH298" s="169">
        <f t="shared" si="248"/>
        <v>0</v>
      </c>
      <c r="BI298" s="169">
        <f t="shared" si="249"/>
        <v>0</v>
      </c>
      <c r="BJ298" s="169">
        <f t="shared" si="250"/>
        <v>0</v>
      </c>
      <c r="BK298" s="167">
        <f t="shared" si="251"/>
        <v>1</v>
      </c>
      <c r="BL298" s="169">
        <f t="shared" si="252"/>
        <v>1</v>
      </c>
      <c r="BM298" s="169">
        <f t="shared" si="253"/>
        <v>0</v>
      </c>
      <c r="BN298" s="169">
        <f t="shared" si="254"/>
        <v>1</v>
      </c>
      <c r="BO298" s="169">
        <f t="shared" si="255"/>
        <v>0</v>
      </c>
      <c r="BP298" s="36">
        <f t="shared" si="256"/>
        <v>0</v>
      </c>
      <c r="BQ298">
        <f t="shared" si="257"/>
        <v>0</v>
      </c>
      <c r="BR298" s="36">
        <f t="shared" si="258"/>
        <v>1</v>
      </c>
      <c r="BS298" s="36" t="e">
        <f t="shared" si="259"/>
        <v>#N/A</v>
      </c>
    </row>
    <row r="299" spans="1:71">
      <c r="A299" s="59">
        <v>165</v>
      </c>
      <c r="B299" s="59">
        <v>121321</v>
      </c>
      <c r="C299" s="160">
        <v>57857143.637172997</v>
      </c>
      <c r="D299" s="59">
        <v>8809524.25</v>
      </c>
      <c r="E299" s="59">
        <v>11547619.5</v>
      </c>
      <c r="F299" s="59">
        <v>46309524.137172997</v>
      </c>
      <c r="G299" s="59">
        <v>702.38095855712902</v>
      </c>
      <c r="H299" s="59">
        <v>-2496464776.3450999</v>
      </c>
      <c r="I299" s="59">
        <v>0</v>
      </c>
      <c r="J299" s="59">
        <v>0</v>
      </c>
      <c r="K299" s="59">
        <v>0</v>
      </c>
      <c r="L299" s="59">
        <v>101</v>
      </c>
      <c r="M299" s="59">
        <v>102</v>
      </c>
      <c r="N299" s="59">
        <v>0</v>
      </c>
      <c r="O299" s="59">
        <v>101</v>
      </c>
      <c r="P299" s="59">
        <v>102</v>
      </c>
      <c r="Q299" s="59">
        <v>0</v>
      </c>
      <c r="R299" s="59">
        <v>2</v>
      </c>
      <c r="S299" s="59">
        <v>0</v>
      </c>
      <c r="T299" s="59">
        <f t="shared" si="209"/>
        <v>0</v>
      </c>
      <c r="U299" s="59">
        <f t="shared" si="210"/>
        <v>0</v>
      </c>
      <c r="V299" s="59">
        <f t="shared" si="211"/>
        <v>0</v>
      </c>
      <c r="W299" s="59">
        <f t="shared" si="212"/>
        <v>0</v>
      </c>
      <c r="X299" s="59">
        <f t="shared" si="213"/>
        <v>0</v>
      </c>
      <c r="Y299" s="59">
        <f t="shared" si="214"/>
        <v>0</v>
      </c>
      <c r="Z299" s="59">
        <f t="shared" si="215"/>
        <v>0</v>
      </c>
      <c r="AA299" s="59">
        <f t="shared" si="216"/>
        <v>2</v>
      </c>
      <c r="AB299" s="59">
        <f t="shared" si="217"/>
        <v>0</v>
      </c>
      <c r="AC299" s="59">
        <f t="shared" si="218"/>
        <v>0</v>
      </c>
      <c r="AD299" s="166">
        <f t="shared" si="260"/>
        <v>2</v>
      </c>
      <c r="AE299" s="169">
        <f t="shared" si="219"/>
        <v>0</v>
      </c>
      <c r="AF299" s="169">
        <f t="shared" si="220"/>
        <v>1</v>
      </c>
      <c r="AG299" s="169">
        <f t="shared" si="221"/>
        <v>1</v>
      </c>
      <c r="AH299" s="169">
        <f t="shared" si="222"/>
        <v>0</v>
      </c>
      <c r="AI299" s="169">
        <f t="shared" si="223"/>
        <v>0</v>
      </c>
      <c r="AJ299" s="169">
        <f t="shared" si="224"/>
        <v>0</v>
      </c>
      <c r="AK299" s="169">
        <f t="shared" si="225"/>
        <v>0</v>
      </c>
      <c r="AL299" s="169">
        <f t="shared" si="226"/>
        <v>1</v>
      </c>
      <c r="AM299" s="169">
        <f t="shared" si="227"/>
        <v>0</v>
      </c>
      <c r="AN299" s="169">
        <f t="shared" si="228"/>
        <v>0</v>
      </c>
      <c r="AO299" s="169">
        <f t="shared" si="229"/>
        <v>1</v>
      </c>
      <c r="AP299" s="169">
        <f t="shared" si="230"/>
        <v>0</v>
      </c>
      <c r="AQ299" s="169">
        <f t="shared" si="231"/>
        <v>0</v>
      </c>
      <c r="AR299" s="169">
        <f t="shared" si="232"/>
        <v>0</v>
      </c>
      <c r="AS299" s="169">
        <f t="shared" si="233"/>
        <v>0</v>
      </c>
      <c r="AT299" s="169">
        <f t="shared" si="234"/>
        <v>0</v>
      </c>
      <c r="AU299" s="169">
        <f t="shared" si="235"/>
        <v>0</v>
      </c>
      <c r="AV299" s="169">
        <f t="shared" si="236"/>
        <v>1</v>
      </c>
      <c r="AW299" s="169">
        <f t="shared" si="237"/>
        <v>0</v>
      </c>
      <c r="AX299" s="169">
        <f t="shared" si="238"/>
        <v>0</v>
      </c>
      <c r="AY299" s="169">
        <f t="shared" si="239"/>
        <v>0</v>
      </c>
      <c r="AZ299" s="169">
        <f t="shared" si="240"/>
        <v>0</v>
      </c>
      <c r="BA299" s="169">
        <f t="shared" si="241"/>
        <v>0</v>
      </c>
      <c r="BB299" s="169">
        <f t="shared" si="242"/>
        <v>1</v>
      </c>
      <c r="BC299" s="169">
        <f t="shared" si="243"/>
        <v>0</v>
      </c>
      <c r="BD299" s="169">
        <f t="shared" si="244"/>
        <v>1</v>
      </c>
      <c r="BE299" s="169">
        <f t="shared" si="245"/>
        <v>0</v>
      </c>
      <c r="BF299" s="169">
        <f t="shared" si="246"/>
        <v>0</v>
      </c>
      <c r="BG299" s="169">
        <f t="shared" si="247"/>
        <v>0</v>
      </c>
      <c r="BH299" s="169">
        <f t="shared" si="248"/>
        <v>0</v>
      </c>
      <c r="BI299" s="169">
        <f t="shared" si="249"/>
        <v>0</v>
      </c>
      <c r="BJ299" s="169">
        <f t="shared" si="250"/>
        <v>0</v>
      </c>
      <c r="BK299" s="167">
        <f t="shared" si="251"/>
        <v>0</v>
      </c>
      <c r="BL299" s="169">
        <f t="shared" si="252"/>
        <v>0</v>
      </c>
      <c r="BM299" s="169">
        <f t="shared" si="253"/>
        <v>1</v>
      </c>
      <c r="BN299" s="169">
        <f t="shared" si="254"/>
        <v>1</v>
      </c>
      <c r="BO299" s="169">
        <f t="shared" si="255"/>
        <v>0</v>
      </c>
      <c r="BP299" s="36">
        <f t="shared" si="256"/>
        <v>1</v>
      </c>
      <c r="BQ299">
        <f t="shared" si="257"/>
        <v>0</v>
      </c>
      <c r="BR299" s="36">
        <f t="shared" si="258"/>
        <v>0</v>
      </c>
      <c r="BS299" t="e">
        <f t="shared" si="259"/>
        <v>#N/A</v>
      </c>
    </row>
    <row r="300" spans="1:71">
      <c r="A300" s="59">
        <v>394</v>
      </c>
      <c r="B300" s="59">
        <v>222302</v>
      </c>
      <c r="C300" s="160">
        <v>57999999.135732703</v>
      </c>
      <c r="D300" s="59">
        <v>37400000</v>
      </c>
      <c r="E300" s="59">
        <v>44800000</v>
      </c>
      <c r="F300" s="59">
        <v>13199999.135732699</v>
      </c>
      <c r="G300" s="59">
        <v>280</v>
      </c>
      <c r="H300" s="59">
        <v>-5959206715.0771599</v>
      </c>
      <c r="I300" s="59">
        <v>101</v>
      </c>
      <c r="J300" s="59">
        <v>0</v>
      </c>
      <c r="K300" s="59">
        <v>0</v>
      </c>
      <c r="L300" s="59">
        <v>101</v>
      </c>
      <c r="M300" s="59">
        <v>0</v>
      </c>
      <c r="N300" s="59">
        <v>0</v>
      </c>
      <c r="O300" s="59">
        <v>0</v>
      </c>
      <c r="P300" s="59">
        <v>0</v>
      </c>
      <c r="Q300" s="59">
        <v>0</v>
      </c>
      <c r="R300" s="59">
        <v>1</v>
      </c>
      <c r="S300" s="59">
        <v>0</v>
      </c>
      <c r="T300" s="59">
        <f t="shared" si="209"/>
        <v>0</v>
      </c>
      <c r="U300" s="59">
        <f t="shared" si="210"/>
        <v>0</v>
      </c>
      <c r="V300" s="59">
        <f t="shared" si="211"/>
        <v>0</v>
      </c>
      <c r="W300" s="59">
        <f t="shared" si="212"/>
        <v>0</v>
      </c>
      <c r="X300" s="59">
        <f t="shared" si="213"/>
        <v>0</v>
      </c>
      <c r="Y300" s="59">
        <f t="shared" si="214"/>
        <v>0</v>
      </c>
      <c r="Z300" s="59">
        <f t="shared" si="215"/>
        <v>0</v>
      </c>
      <c r="AA300" s="59">
        <f t="shared" si="216"/>
        <v>0</v>
      </c>
      <c r="AB300" s="59">
        <f t="shared" si="217"/>
        <v>0</v>
      </c>
      <c r="AC300" s="59">
        <f t="shared" si="218"/>
        <v>0</v>
      </c>
      <c r="AD300" s="166">
        <f t="shared" si="260"/>
        <v>2</v>
      </c>
      <c r="AE300" s="169">
        <f t="shared" si="219"/>
        <v>0</v>
      </c>
      <c r="AF300" s="169">
        <f t="shared" si="220"/>
        <v>1</v>
      </c>
      <c r="AG300" s="169">
        <f t="shared" si="221"/>
        <v>0</v>
      </c>
      <c r="AH300" s="169">
        <f t="shared" si="222"/>
        <v>1</v>
      </c>
      <c r="AI300" s="169">
        <f t="shared" si="223"/>
        <v>0</v>
      </c>
      <c r="AJ300" s="169">
        <f t="shared" si="224"/>
        <v>0</v>
      </c>
      <c r="AK300" s="169">
        <f t="shared" si="225"/>
        <v>0</v>
      </c>
      <c r="AL300" s="169">
        <f t="shared" si="226"/>
        <v>1</v>
      </c>
      <c r="AM300" s="169">
        <f t="shared" si="227"/>
        <v>0</v>
      </c>
      <c r="AN300" s="169">
        <f t="shared" si="228"/>
        <v>0</v>
      </c>
      <c r="AO300" s="169">
        <f t="shared" si="229"/>
        <v>1</v>
      </c>
      <c r="AP300" s="169">
        <f t="shared" si="230"/>
        <v>0</v>
      </c>
      <c r="AQ300" s="169">
        <f t="shared" si="231"/>
        <v>0</v>
      </c>
      <c r="AR300" s="169">
        <f t="shared" si="232"/>
        <v>0</v>
      </c>
      <c r="AS300" s="169">
        <f t="shared" si="233"/>
        <v>0</v>
      </c>
      <c r="AT300" s="169">
        <f t="shared" si="234"/>
        <v>0</v>
      </c>
      <c r="AU300" s="169">
        <f t="shared" si="235"/>
        <v>0</v>
      </c>
      <c r="AV300" s="169">
        <f t="shared" si="236"/>
        <v>1</v>
      </c>
      <c r="AW300" s="169">
        <f t="shared" si="237"/>
        <v>0</v>
      </c>
      <c r="AX300" s="169">
        <f t="shared" si="238"/>
        <v>0</v>
      </c>
      <c r="AY300" s="169">
        <f t="shared" si="239"/>
        <v>0</v>
      </c>
      <c r="AZ300" s="169">
        <f t="shared" si="240"/>
        <v>0</v>
      </c>
      <c r="BA300" s="169">
        <f t="shared" si="241"/>
        <v>0</v>
      </c>
      <c r="BB300" s="169">
        <f t="shared" si="242"/>
        <v>1</v>
      </c>
      <c r="BC300" s="169">
        <f t="shared" si="243"/>
        <v>0</v>
      </c>
      <c r="BD300" s="169">
        <f t="shared" si="244"/>
        <v>1</v>
      </c>
      <c r="BE300" s="169">
        <f t="shared" si="245"/>
        <v>0</v>
      </c>
      <c r="BF300" s="169">
        <f t="shared" si="246"/>
        <v>0</v>
      </c>
      <c r="BG300" s="169">
        <f t="shared" si="247"/>
        <v>0</v>
      </c>
      <c r="BH300" s="169">
        <f t="shared" si="248"/>
        <v>0</v>
      </c>
      <c r="BI300" s="169">
        <f t="shared" si="249"/>
        <v>0</v>
      </c>
      <c r="BJ300" s="169">
        <f t="shared" si="250"/>
        <v>0</v>
      </c>
      <c r="BK300" s="167">
        <f t="shared" si="251"/>
        <v>0</v>
      </c>
      <c r="BL300" s="169">
        <f t="shared" si="252"/>
        <v>1</v>
      </c>
      <c r="BM300" s="169">
        <f t="shared" si="253"/>
        <v>0</v>
      </c>
      <c r="BN300" s="169">
        <f t="shared" si="254"/>
        <v>1</v>
      </c>
      <c r="BO300" s="169">
        <f t="shared" si="255"/>
        <v>0</v>
      </c>
      <c r="BP300" s="36">
        <f t="shared" si="256"/>
        <v>1</v>
      </c>
      <c r="BQ300">
        <f t="shared" si="257"/>
        <v>0</v>
      </c>
      <c r="BR300" s="36">
        <f t="shared" si="258"/>
        <v>0</v>
      </c>
      <c r="BS300" t="e">
        <f t="shared" si="259"/>
        <v>#N/A</v>
      </c>
    </row>
    <row r="301" spans="1:71">
      <c r="A301" s="59">
        <v>91</v>
      </c>
      <c r="B301" s="59">
        <v>22241</v>
      </c>
      <c r="C301" s="160">
        <v>57999999.753066503</v>
      </c>
      <c r="D301" s="59">
        <v>7585714</v>
      </c>
      <c r="E301" s="59">
        <v>7585714</v>
      </c>
      <c r="F301" s="59">
        <v>50414285.753066503</v>
      </c>
      <c r="G301" s="59">
        <v>0</v>
      </c>
      <c r="H301" s="59">
        <v>-1493881284.2986</v>
      </c>
      <c r="I301" s="59">
        <v>0</v>
      </c>
      <c r="J301" s="59">
        <v>0</v>
      </c>
      <c r="K301" s="59">
        <v>0</v>
      </c>
      <c r="L301" s="59">
        <v>101</v>
      </c>
      <c r="M301" s="59">
        <v>0</v>
      </c>
      <c r="N301" s="59">
        <v>0</v>
      </c>
      <c r="O301" s="59">
        <v>101</v>
      </c>
      <c r="P301" s="59">
        <v>0</v>
      </c>
      <c r="Q301" s="59">
        <v>0</v>
      </c>
      <c r="R301" s="59">
        <v>1</v>
      </c>
      <c r="S301" s="59">
        <v>0</v>
      </c>
      <c r="T301" s="59">
        <f t="shared" si="209"/>
        <v>0</v>
      </c>
      <c r="U301" s="59">
        <f t="shared" si="210"/>
        <v>0</v>
      </c>
      <c r="V301" s="59">
        <f t="shared" si="211"/>
        <v>0</v>
      </c>
      <c r="W301" s="59">
        <f t="shared" si="212"/>
        <v>0</v>
      </c>
      <c r="X301" s="59">
        <f t="shared" si="213"/>
        <v>0</v>
      </c>
      <c r="Y301" s="59">
        <f t="shared" si="214"/>
        <v>0</v>
      </c>
      <c r="Z301" s="59">
        <f t="shared" si="215"/>
        <v>0</v>
      </c>
      <c r="AA301" s="59">
        <f t="shared" si="216"/>
        <v>0</v>
      </c>
      <c r="AB301" s="59">
        <f t="shared" si="217"/>
        <v>0</v>
      </c>
      <c r="AC301" s="59">
        <f t="shared" si="218"/>
        <v>0</v>
      </c>
      <c r="AD301" s="166">
        <f t="shared" si="260"/>
        <v>2</v>
      </c>
      <c r="AE301" s="169">
        <f t="shared" si="219"/>
        <v>0</v>
      </c>
      <c r="AF301" s="169">
        <f t="shared" si="220"/>
        <v>1</v>
      </c>
      <c r="AG301" s="169">
        <f t="shared" si="221"/>
        <v>0</v>
      </c>
      <c r="AH301" s="169">
        <f t="shared" si="222"/>
        <v>1</v>
      </c>
      <c r="AI301" s="169">
        <f t="shared" si="223"/>
        <v>0</v>
      </c>
      <c r="AJ301" s="169">
        <f t="shared" si="224"/>
        <v>0</v>
      </c>
      <c r="AK301" s="169">
        <f t="shared" si="225"/>
        <v>0</v>
      </c>
      <c r="AL301" s="169">
        <f t="shared" si="226"/>
        <v>1</v>
      </c>
      <c r="AM301" s="169">
        <f t="shared" si="227"/>
        <v>0</v>
      </c>
      <c r="AN301" s="169">
        <f t="shared" si="228"/>
        <v>0</v>
      </c>
      <c r="AO301" s="169">
        <f t="shared" si="229"/>
        <v>1</v>
      </c>
      <c r="AP301" s="169">
        <f t="shared" si="230"/>
        <v>0</v>
      </c>
      <c r="AQ301" s="169">
        <f t="shared" si="231"/>
        <v>0</v>
      </c>
      <c r="AR301" s="169">
        <f t="shared" si="232"/>
        <v>0</v>
      </c>
      <c r="AS301" s="169">
        <f t="shared" si="233"/>
        <v>0</v>
      </c>
      <c r="AT301" s="169">
        <f t="shared" si="234"/>
        <v>0</v>
      </c>
      <c r="AU301" s="169">
        <f t="shared" si="235"/>
        <v>0</v>
      </c>
      <c r="AV301" s="169">
        <f t="shared" si="236"/>
        <v>1</v>
      </c>
      <c r="AW301" s="169">
        <f t="shared" si="237"/>
        <v>0</v>
      </c>
      <c r="AX301" s="169">
        <f t="shared" si="238"/>
        <v>0</v>
      </c>
      <c r="AY301" s="169">
        <f t="shared" si="239"/>
        <v>0</v>
      </c>
      <c r="AZ301" s="169">
        <f t="shared" si="240"/>
        <v>0</v>
      </c>
      <c r="BA301" s="169">
        <f t="shared" si="241"/>
        <v>0</v>
      </c>
      <c r="BB301" s="169">
        <f t="shared" si="242"/>
        <v>1</v>
      </c>
      <c r="BC301" s="169">
        <f t="shared" si="243"/>
        <v>0</v>
      </c>
      <c r="BD301" s="169">
        <f t="shared" si="244"/>
        <v>1</v>
      </c>
      <c r="BE301" s="169">
        <f t="shared" si="245"/>
        <v>0</v>
      </c>
      <c r="BF301" s="169">
        <f t="shared" si="246"/>
        <v>0</v>
      </c>
      <c r="BG301" s="169">
        <f t="shared" si="247"/>
        <v>0</v>
      </c>
      <c r="BH301" s="169">
        <f t="shared" si="248"/>
        <v>0</v>
      </c>
      <c r="BI301" s="169">
        <f t="shared" si="249"/>
        <v>0</v>
      </c>
      <c r="BJ301" s="169">
        <f t="shared" si="250"/>
        <v>0</v>
      </c>
      <c r="BK301" s="167">
        <f t="shared" si="251"/>
        <v>0</v>
      </c>
      <c r="BL301" s="169">
        <f t="shared" si="252"/>
        <v>1</v>
      </c>
      <c r="BM301" s="169">
        <f t="shared" si="253"/>
        <v>0</v>
      </c>
      <c r="BN301" s="169">
        <f t="shared" si="254"/>
        <v>1</v>
      </c>
      <c r="BO301" s="169">
        <f t="shared" si="255"/>
        <v>0</v>
      </c>
      <c r="BP301" s="36">
        <f t="shared" si="256"/>
        <v>1</v>
      </c>
      <c r="BQ301">
        <f t="shared" si="257"/>
        <v>0</v>
      </c>
      <c r="BR301" s="36">
        <f t="shared" si="258"/>
        <v>0</v>
      </c>
      <c r="BS301" t="e">
        <f t="shared" si="259"/>
        <v>#N/A</v>
      </c>
    </row>
    <row r="302" spans="1:71">
      <c r="A302" s="59">
        <v>100</v>
      </c>
      <c r="B302" s="59">
        <v>24115</v>
      </c>
      <c r="C302" s="160">
        <v>58000001.296401098</v>
      </c>
      <c r="D302" s="59">
        <v>10725001</v>
      </c>
      <c r="E302" s="59">
        <v>16725001</v>
      </c>
      <c r="F302" s="59">
        <v>41275000.296401098</v>
      </c>
      <c r="G302" s="59">
        <v>100</v>
      </c>
      <c r="H302" s="59">
        <v>-1646877752.18172</v>
      </c>
      <c r="I302" s="59">
        <v>0</v>
      </c>
      <c r="J302" s="59">
        <v>0</v>
      </c>
      <c r="K302" s="59">
        <v>0</v>
      </c>
      <c r="L302" s="59">
        <v>101</v>
      </c>
      <c r="M302" s="59">
        <v>0</v>
      </c>
      <c r="N302" s="59">
        <v>0</v>
      </c>
      <c r="O302" s="59">
        <v>101</v>
      </c>
      <c r="P302" s="59">
        <v>0</v>
      </c>
      <c r="Q302" s="59">
        <v>0</v>
      </c>
      <c r="R302" s="59">
        <v>1</v>
      </c>
      <c r="S302" s="59">
        <v>1</v>
      </c>
      <c r="T302" s="59">
        <f t="shared" si="209"/>
        <v>0</v>
      </c>
      <c r="U302" s="59">
        <f t="shared" si="210"/>
        <v>0</v>
      </c>
      <c r="V302" s="59">
        <f t="shared" si="211"/>
        <v>0</v>
      </c>
      <c r="W302" s="59">
        <f t="shared" si="212"/>
        <v>0</v>
      </c>
      <c r="X302" s="59">
        <f t="shared" si="213"/>
        <v>0</v>
      </c>
      <c r="Y302" s="59">
        <f t="shared" si="214"/>
        <v>0</v>
      </c>
      <c r="Z302" s="59">
        <f t="shared" si="215"/>
        <v>0</v>
      </c>
      <c r="AA302" s="59">
        <f t="shared" si="216"/>
        <v>0</v>
      </c>
      <c r="AB302" s="59">
        <f t="shared" si="217"/>
        <v>0</v>
      </c>
      <c r="AC302" s="59">
        <f t="shared" si="218"/>
        <v>0</v>
      </c>
      <c r="AD302" s="166">
        <f t="shared" si="260"/>
        <v>2</v>
      </c>
      <c r="AE302" s="169">
        <f t="shared" si="219"/>
        <v>0</v>
      </c>
      <c r="AF302" s="169">
        <f t="shared" si="220"/>
        <v>1</v>
      </c>
      <c r="AG302" s="169">
        <f t="shared" si="221"/>
        <v>0</v>
      </c>
      <c r="AH302" s="169">
        <f t="shared" si="222"/>
        <v>1</v>
      </c>
      <c r="AI302" s="169">
        <f t="shared" si="223"/>
        <v>0</v>
      </c>
      <c r="AJ302" s="169">
        <f t="shared" si="224"/>
        <v>0</v>
      </c>
      <c r="AK302" s="169">
        <f t="shared" si="225"/>
        <v>0</v>
      </c>
      <c r="AL302" s="169">
        <f t="shared" si="226"/>
        <v>1</v>
      </c>
      <c r="AM302" s="169">
        <f t="shared" si="227"/>
        <v>0</v>
      </c>
      <c r="AN302" s="169">
        <f t="shared" si="228"/>
        <v>0</v>
      </c>
      <c r="AO302" s="169">
        <f t="shared" si="229"/>
        <v>1</v>
      </c>
      <c r="AP302" s="169">
        <f t="shared" si="230"/>
        <v>0</v>
      </c>
      <c r="AQ302" s="169">
        <f t="shared" si="231"/>
        <v>0</v>
      </c>
      <c r="AR302" s="169">
        <f t="shared" si="232"/>
        <v>0</v>
      </c>
      <c r="AS302" s="169">
        <f t="shared" si="233"/>
        <v>0</v>
      </c>
      <c r="AT302" s="169">
        <f t="shared" si="234"/>
        <v>0</v>
      </c>
      <c r="AU302" s="169">
        <f t="shared" si="235"/>
        <v>0</v>
      </c>
      <c r="AV302" s="169">
        <f t="shared" si="236"/>
        <v>1</v>
      </c>
      <c r="AW302" s="169">
        <f t="shared" si="237"/>
        <v>0</v>
      </c>
      <c r="AX302" s="169">
        <f t="shared" si="238"/>
        <v>0</v>
      </c>
      <c r="AY302" s="169">
        <f t="shared" si="239"/>
        <v>0</v>
      </c>
      <c r="AZ302" s="169">
        <f t="shared" si="240"/>
        <v>0</v>
      </c>
      <c r="BA302" s="169">
        <f t="shared" si="241"/>
        <v>0</v>
      </c>
      <c r="BB302" s="169">
        <f t="shared" si="242"/>
        <v>1</v>
      </c>
      <c r="BC302" s="169">
        <f t="shared" si="243"/>
        <v>0</v>
      </c>
      <c r="BD302" s="169">
        <f t="shared" si="244"/>
        <v>1</v>
      </c>
      <c r="BE302" s="169">
        <f t="shared" si="245"/>
        <v>0</v>
      </c>
      <c r="BF302" s="169">
        <f t="shared" si="246"/>
        <v>0</v>
      </c>
      <c r="BG302" s="169">
        <f t="shared" si="247"/>
        <v>0</v>
      </c>
      <c r="BH302" s="169">
        <f t="shared" si="248"/>
        <v>0</v>
      </c>
      <c r="BI302" s="169">
        <f t="shared" si="249"/>
        <v>0</v>
      </c>
      <c r="BJ302" s="169">
        <f t="shared" si="250"/>
        <v>0</v>
      </c>
      <c r="BK302" s="167">
        <f t="shared" si="251"/>
        <v>0</v>
      </c>
      <c r="BL302" s="169">
        <f t="shared" si="252"/>
        <v>1</v>
      </c>
      <c r="BM302" s="169">
        <f t="shared" si="253"/>
        <v>0</v>
      </c>
      <c r="BN302" s="169">
        <f t="shared" si="254"/>
        <v>0</v>
      </c>
      <c r="BO302" s="169">
        <f t="shared" si="255"/>
        <v>1</v>
      </c>
      <c r="BP302" s="36">
        <f t="shared" si="256"/>
        <v>1</v>
      </c>
      <c r="BQ302">
        <f t="shared" si="257"/>
        <v>0</v>
      </c>
      <c r="BR302" s="36">
        <f t="shared" si="258"/>
        <v>0</v>
      </c>
      <c r="BS302" t="e">
        <f t="shared" si="259"/>
        <v>#N/A</v>
      </c>
    </row>
    <row r="303" spans="1:71">
      <c r="A303" s="59">
        <v>432</v>
      </c>
      <c r="B303" s="59">
        <v>242202</v>
      </c>
      <c r="C303" s="160">
        <v>58000001.296401098</v>
      </c>
      <c r="D303" s="59">
        <v>29750000</v>
      </c>
      <c r="E303" s="59">
        <v>39750000</v>
      </c>
      <c r="F303" s="59">
        <v>18250001.296401098</v>
      </c>
      <c r="G303" s="59">
        <v>300</v>
      </c>
      <c r="H303" s="59">
        <v>-6705748561.7667398</v>
      </c>
      <c r="I303" s="59">
        <v>0</v>
      </c>
      <c r="J303" s="59">
        <v>0</v>
      </c>
      <c r="K303" s="59">
        <v>0</v>
      </c>
      <c r="L303" s="59">
        <v>101</v>
      </c>
      <c r="M303" s="59">
        <v>0</v>
      </c>
      <c r="N303" s="59">
        <v>0</v>
      </c>
      <c r="O303" s="59">
        <v>101</v>
      </c>
      <c r="P303" s="59">
        <v>0</v>
      </c>
      <c r="Q303" s="59">
        <v>0</v>
      </c>
      <c r="R303" s="59">
        <v>1</v>
      </c>
      <c r="S303" s="59">
        <v>0</v>
      </c>
      <c r="T303" s="59">
        <f t="shared" si="209"/>
        <v>0</v>
      </c>
      <c r="U303" s="59">
        <f t="shared" si="210"/>
        <v>0</v>
      </c>
      <c r="V303" s="59">
        <f t="shared" si="211"/>
        <v>0</v>
      </c>
      <c r="W303" s="59">
        <f t="shared" si="212"/>
        <v>0</v>
      </c>
      <c r="X303" s="59">
        <f t="shared" si="213"/>
        <v>0</v>
      </c>
      <c r="Y303" s="59">
        <f t="shared" si="214"/>
        <v>0</v>
      </c>
      <c r="Z303" s="59">
        <f t="shared" si="215"/>
        <v>0</v>
      </c>
      <c r="AA303" s="59">
        <f t="shared" si="216"/>
        <v>0</v>
      </c>
      <c r="AB303" s="59">
        <f t="shared" si="217"/>
        <v>0</v>
      </c>
      <c r="AC303" s="59">
        <f t="shared" si="218"/>
        <v>0</v>
      </c>
      <c r="AD303" s="166">
        <f t="shared" si="260"/>
        <v>2</v>
      </c>
      <c r="AE303" s="169">
        <f t="shared" si="219"/>
        <v>0</v>
      </c>
      <c r="AF303" s="169">
        <f t="shared" si="220"/>
        <v>1</v>
      </c>
      <c r="AG303" s="169">
        <f t="shared" si="221"/>
        <v>0</v>
      </c>
      <c r="AH303" s="169">
        <f t="shared" si="222"/>
        <v>1</v>
      </c>
      <c r="AI303" s="169">
        <f t="shared" si="223"/>
        <v>0</v>
      </c>
      <c r="AJ303" s="169">
        <f t="shared" si="224"/>
        <v>0</v>
      </c>
      <c r="AK303" s="169">
        <f t="shared" si="225"/>
        <v>0</v>
      </c>
      <c r="AL303" s="169">
        <f t="shared" si="226"/>
        <v>1</v>
      </c>
      <c r="AM303" s="169">
        <f t="shared" si="227"/>
        <v>0</v>
      </c>
      <c r="AN303" s="169">
        <f t="shared" si="228"/>
        <v>0</v>
      </c>
      <c r="AO303" s="169">
        <f t="shared" si="229"/>
        <v>1</v>
      </c>
      <c r="AP303" s="169">
        <f t="shared" si="230"/>
        <v>0</v>
      </c>
      <c r="AQ303" s="169">
        <f t="shared" si="231"/>
        <v>0</v>
      </c>
      <c r="AR303" s="169">
        <f t="shared" si="232"/>
        <v>0</v>
      </c>
      <c r="AS303" s="169">
        <f t="shared" si="233"/>
        <v>0</v>
      </c>
      <c r="AT303" s="169">
        <f t="shared" si="234"/>
        <v>0</v>
      </c>
      <c r="AU303" s="169">
        <f t="shared" si="235"/>
        <v>0</v>
      </c>
      <c r="AV303" s="169">
        <f t="shared" si="236"/>
        <v>1</v>
      </c>
      <c r="AW303" s="169">
        <f t="shared" si="237"/>
        <v>0</v>
      </c>
      <c r="AX303" s="169">
        <f t="shared" si="238"/>
        <v>0</v>
      </c>
      <c r="AY303" s="169">
        <f t="shared" si="239"/>
        <v>0</v>
      </c>
      <c r="AZ303" s="169">
        <f t="shared" si="240"/>
        <v>0</v>
      </c>
      <c r="BA303" s="169">
        <f t="shared" si="241"/>
        <v>0</v>
      </c>
      <c r="BB303" s="169">
        <f t="shared" si="242"/>
        <v>1</v>
      </c>
      <c r="BC303" s="169">
        <f t="shared" si="243"/>
        <v>0</v>
      </c>
      <c r="BD303" s="169">
        <f t="shared" si="244"/>
        <v>1</v>
      </c>
      <c r="BE303" s="169">
        <f t="shared" si="245"/>
        <v>0</v>
      </c>
      <c r="BF303" s="169">
        <f t="shared" si="246"/>
        <v>0</v>
      </c>
      <c r="BG303" s="169">
        <f t="shared" si="247"/>
        <v>0</v>
      </c>
      <c r="BH303" s="169">
        <f t="shared" si="248"/>
        <v>0</v>
      </c>
      <c r="BI303" s="169">
        <f t="shared" si="249"/>
        <v>0</v>
      </c>
      <c r="BJ303" s="169">
        <f t="shared" si="250"/>
        <v>0</v>
      </c>
      <c r="BK303" s="167">
        <f t="shared" si="251"/>
        <v>0</v>
      </c>
      <c r="BL303" s="169">
        <f t="shared" si="252"/>
        <v>1</v>
      </c>
      <c r="BM303" s="169">
        <f t="shared" si="253"/>
        <v>0</v>
      </c>
      <c r="BN303" s="169">
        <f t="shared" si="254"/>
        <v>1</v>
      </c>
      <c r="BO303" s="169">
        <f t="shared" si="255"/>
        <v>0</v>
      </c>
      <c r="BP303" s="36">
        <f t="shared" si="256"/>
        <v>1</v>
      </c>
      <c r="BQ303">
        <f t="shared" si="257"/>
        <v>0</v>
      </c>
      <c r="BR303" s="36">
        <f t="shared" si="258"/>
        <v>0</v>
      </c>
      <c r="BS303" t="e">
        <f t="shared" si="259"/>
        <v>#N/A</v>
      </c>
    </row>
    <row r="304" spans="1:71">
      <c r="A304" s="59">
        <v>435</v>
      </c>
      <c r="B304" s="59">
        <v>242243</v>
      </c>
      <c r="C304" s="160">
        <v>58000001.296401098</v>
      </c>
      <c r="D304" s="59">
        <v>20562500</v>
      </c>
      <c r="E304" s="59">
        <v>20562500</v>
      </c>
      <c r="F304" s="59">
        <v>37437501.296401098</v>
      </c>
      <c r="G304" s="59">
        <v>0</v>
      </c>
      <c r="H304" s="59">
        <v>-6707561061.7667398</v>
      </c>
      <c r="I304" s="59">
        <v>0</v>
      </c>
      <c r="J304" s="59">
        <v>0</v>
      </c>
      <c r="K304" s="59">
        <v>0</v>
      </c>
      <c r="L304" s="59">
        <v>101</v>
      </c>
      <c r="M304" s="59">
        <v>0</v>
      </c>
      <c r="N304" s="59">
        <v>0</v>
      </c>
      <c r="O304" s="59">
        <v>101</v>
      </c>
      <c r="P304" s="59">
        <v>0</v>
      </c>
      <c r="Q304" s="59">
        <v>0</v>
      </c>
      <c r="R304" s="59">
        <v>2</v>
      </c>
      <c r="S304" s="59">
        <v>0</v>
      </c>
      <c r="T304" s="59">
        <f t="shared" si="209"/>
        <v>0</v>
      </c>
      <c r="U304" s="59">
        <f t="shared" si="210"/>
        <v>0</v>
      </c>
      <c r="V304" s="59">
        <f t="shared" si="211"/>
        <v>0</v>
      </c>
      <c r="W304" s="59">
        <f t="shared" si="212"/>
        <v>0</v>
      </c>
      <c r="X304" s="59">
        <f t="shared" si="213"/>
        <v>0</v>
      </c>
      <c r="Y304" s="59">
        <f t="shared" si="214"/>
        <v>0</v>
      </c>
      <c r="Z304" s="59">
        <f t="shared" si="215"/>
        <v>0</v>
      </c>
      <c r="AA304" s="59">
        <f t="shared" si="216"/>
        <v>0</v>
      </c>
      <c r="AB304" s="59">
        <f t="shared" si="217"/>
        <v>0</v>
      </c>
      <c r="AC304" s="59">
        <f t="shared" si="218"/>
        <v>0</v>
      </c>
      <c r="AD304" s="166">
        <f t="shared" si="260"/>
        <v>2</v>
      </c>
      <c r="AE304" s="169">
        <f t="shared" si="219"/>
        <v>0</v>
      </c>
      <c r="AF304" s="169">
        <f t="shared" si="220"/>
        <v>1</v>
      </c>
      <c r="AG304" s="169">
        <f t="shared" si="221"/>
        <v>0</v>
      </c>
      <c r="AH304" s="169">
        <f t="shared" si="222"/>
        <v>1</v>
      </c>
      <c r="AI304" s="169">
        <f t="shared" si="223"/>
        <v>0</v>
      </c>
      <c r="AJ304" s="169">
        <f t="shared" si="224"/>
        <v>0</v>
      </c>
      <c r="AK304" s="169">
        <f t="shared" si="225"/>
        <v>0</v>
      </c>
      <c r="AL304" s="169">
        <f t="shared" si="226"/>
        <v>1</v>
      </c>
      <c r="AM304" s="169">
        <f t="shared" si="227"/>
        <v>0</v>
      </c>
      <c r="AN304" s="169">
        <f t="shared" si="228"/>
        <v>0</v>
      </c>
      <c r="AO304" s="169">
        <f t="shared" si="229"/>
        <v>1</v>
      </c>
      <c r="AP304" s="169">
        <f t="shared" si="230"/>
        <v>0</v>
      </c>
      <c r="AQ304" s="169">
        <f t="shared" si="231"/>
        <v>0</v>
      </c>
      <c r="AR304" s="169">
        <f t="shared" si="232"/>
        <v>0</v>
      </c>
      <c r="AS304" s="169">
        <f t="shared" si="233"/>
        <v>0</v>
      </c>
      <c r="AT304" s="169">
        <f t="shared" si="234"/>
        <v>0</v>
      </c>
      <c r="AU304" s="169">
        <f t="shared" si="235"/>
        <v>0</v>
      </c>
      <c r="AV304" s="169">
        <f t="shared" si="236"/>
        <v>1</v>
      </c>
      <c r="AW304" s="169">
        <f t="shared" si="237"/>
        <v>0</v>
      </c>
      <c r="AX304" s="169">
        <f t="shared" si="238"/>
        <v>0</v>
      </c>
      <c r="AY304" s="169">
        <f t="shared" si="239"/>
        <v>0</v>
      </c>
      <c r="AZ304" s="169">
        <f t="shared" si="240"/>
        <v>0</v>
      </c>
      <c r="BA304" s="169">
        <f t="shared" si="241"/>
        <v>0</v>
      </c>
      <c r="BB304" s="169">
        <f t="shared" si="242"/>
        <v>1</v>
      </c>
      <c r="BC304" s="169">
        <f t="shared" si="243"/>
        <v>0</v>
      </c>
      <c r="BD304" s="169">
        <f t="shared" si="244"/>
        <v>1</v>
      </c>
      <c r="BE304" s="169">
        <f t="shared" si="245"/>
        <v>0</v>
      </c>
      <c r="BF304" s="169">
        <f t="shared" si="246"/>
        <v>0</v>
      </c>
      <c r="BG304" s="169">
        <f t="shared" si="247"/>
        <v>0</v>
      </c>
      <c r="BH304" s="169">
        <f t="shared" si="248"/>
        <v>0</v>
      </c>
      <c r="BI304" s="169">
        <f t="shared" si="249"/>
        <v>0</v>
      </c>
      <c r="BJ304" s="169">
        <f t="shared" si="250"/>
        <v>0</v>
      </c>
      <c r="BK304" s="167">
        <f t="shared" si="251"/>
        <v>0</v>
      </c>
      <c r="BL304" s="169">
        <f t="shared" si="252"/>
        <v>0</v>
      </c>
      <c r="BM304" s="169">
        <f t="shared" si="253"/>
        <v>1</v>
      </c>
      <c r="BN304" s="169">
        <f t="shared" si="254"/>
        <v>1</v>
      </c>
      <c r="BO304" s="169">
        <f t="shared" si="255"/>
        <v>0</v>
      </c>
      <c r="BP304" s="36">
        <f t="shared" si="256"/>
        <v>1</v>
      </c>
      <c r="BQ304">
        <f t="shared" si="257"/>
        <v>0</v>
      </c>
      <c r="BR304" s="36">
        <f t="shared" si="258"/>
        <v>0</v>
      </c>
      <c r="BS304" t="e">
        <f t="shared" si="259"/>
        <v>#N/A</v>
      </c>
    </row>
    <row r="305" spans="1:71">
      <c r="A305" s="59">
        <v>34</v>
      </c>
      <c r="B305" s="59">
        <v>14113</v>
      </c>
      <c r="C305" s="160">
        <v>58424908.016715497</v>
      </c>
      <c r="D305" s="59">
        <v>3516483.625</v>
      </c>
      <c r="E305" s="59">
        <v>3516483.625</v>
      </c>
      <c r="F305" s="59">
        <v>54908424.391715497</v>
      </c>
      <c r="G305" s="59">
        <v>0</v>
      </c>
      <c r="H305" s="59">
        <v>-347310961.55884999</v>
      </c>
      <c r="I305" s="59">
        <v>101</v>
      </c>
      <c r="J305" s="59">
        <v>0</v>
      </c>
      <c r="K305" s="59">
        <v>0</v>
      </c>
      <c r="L305" s="59">
        <v>101</v>
      </c>
      <c r="M305" s="59">
        <v>0</v>
      </c>
      <c r="N305" s="59">
        <v>0</v>
      </c>
      <c r="O305" s="59">
        <v>0</v>
      </c>
      <c r="P305" s="59">
        <v>0</v>
      </c>
      <c r="Q305" s="59">
        <v>0</v>
      </c>
      <c r="R305" s="59">
        <v>2</v>
      </c>
      <c r="S305" s="59">
        <v>0</v>
      </c>
      <c r="T305" s="59">
        <f t="shared" si="209"/>
        <v>0</v>
      </c>
      <c r="U305" s="59">
        <f t="shared" si="210"/>
        <v>0</v>
      </c>
      <c r="V305" s="59">
        <f t="shared" si="211"/>
        <v>0</v>
      </c>
      <c r="W305" s="59">
        <f t="shared" si="212"/>
        <v>0</v>
      </c>
      <c r="X305" s="59">
        <f t="shared" si="213"/>
        <v>0</v>
      </c>
      <c r="Y305" s="59">
        <f t="shared" si="214"/>
        <v>0</v>
      </c>
      <c r="Z305" s="59">
        <f t="shared" si="215"/>
        <v>0</v>
      </c>
      <c r="AA305" s="59">
        <f t="shared" si="216"/>
        <v>0</v>
      </c>
      <c r="AB305" s="59">
        <f t="shared" si="217"/>
        <v>0</v>
      </c>
      <c r="AC305" s="59">
        <f t="shared" si="218"/>
        <v>0</v>
      </c>
      <c r="AD305" s="166">
        <f t="shared" si="260"/>
        <v>2</v>
      </c>
      <c r="AE305" s="169">
        <f t="shared" si="219"/>
        <v>0</v>
      </c>
      <c r="AF305" s="169">
        <f t="shared" si="220"/>
        <v>1</v>
      </c>
      <c r="AG305" s="169">
        <f t="shared" si="221"/>
        <v>0</v>
      </c>
      <c r="AH305" s="169">
        <f t="shared" si="222"/>
        <v>1</v>
      </c>
      <c r="AI305" s="169">
        <f t="shared" si="223"/>
        <v>0</v>
      </c>
      <c r="AJ305" s="169">
        <f t="shared" si="224"/>
        <v>0</v>
      </c>
      <c r="AK305" s="169">
        <f t="shared" si="225"/>
        <v>0</v>
      </c>
      <c r="AL305" s="169">
        <f t="shared" si="226"/>
        <v>1</v>
      </c>
      <c r="AM305" s="169">
        <f t="shared" si="227"/>
        <v>0</v>
      </c>
      <c r="AN305" s="169">
        <f t="shared" si="228"/>
        <v>0</v>
      </c>
      <c r="AO305" s="169">
        <f t="shared" si="229"/>
        <v>1</v>
      </c>
      <c r="AP305" s="169">
        <f t="shared" si="230"/>
        <v>0</v>
      </c>
      <c r="AQ305" s="169">
        <f t="shared" si="231"/>
        <v>0</v>
      </c>
      <c r="AR305" s="169">
        <f t="shared" si="232"/>
        <v>0</v>
      </c>
      <c r="AS305" s="169">
        <f t="shared" si="233"/>
        <v>0</v>
      </c>
      <c r="AT305" s="169">
        <f t="shared" si="234"/>
        <v>0</v>
      </c>
      <c r="AU305" s="169">
        <f t="shared" si="235"/>
        <v>0</v>
      </c>
      <c r="AV305" s="169">
        <f t="shared" si="236"/>
        <v>1</v>
      </c>
      <c r="AW305" s="169">
        <f t="shared" si="237"/>
        <v>0</v>
      </c>
      <c r="AX305" s="169">
        <f t="shared" si="238"/>
        <v>0</v>
      </c>
      <c r="AY305" s="169">
        <f t="shared" si="239"/>
        <v>0</v>
      </c>
      <c r="AZ305" s="169">
        <f t="shared" si="240"/>
        <v>0</v>
      </c>
      <c r="BA305" s="169">
        <f t="shared" si="241"/>
        <v>0</v>
      </c>
      <c r="BB305" s="169">
        <f t="shared" si="242"/>
        <v>1</v>
      </c>
      <c r="BC305" s="169">
        <f t="shared" si="243"/>
        <v>0</v>
      </c>
      <c r="BD305" s="169">
        <f t="shared" si="244"/>
        <v>1</v>
      </c>
      <c r="BE305" s="169">
        <f t="shared" si="245"/>
        <v>0</v>
      </c>
      <c r="BF305" s="169">
        <f t="shared" si="246"/>
        <v>0</v>
      </c>
      <c r="BG305" s="169">
        <f t="shared" si="247"/>
        <v>0</v>
      </c>
      <c r="BH305" s="169">
        <f t="shared" si="248"/>
        <v>0</v>
      </c>
      <c r="BI305" s="169">
        <f t="shared" si="249"/>
        <v>0</v>
      </c>
      <c r="BJ305" s="169">
        <f t="shared" si="250"/>
        <v>0</v>
      </c>
      <c r="BK305" s="167">
        <f t="shared" si="251"/>
        <v>0</v>
      </c>
      <c r="BL305" s="169">
        <f t="shared" si="252"/>
        <v>0</v>
      </c>
      <c r="BM305" s="169">
        <f t="shared" si="253"/>
        <v>1</v>
      </c>
      <c r="BN305" s="169">
        <f t="shared" si="254"/>
        <v>1</v>
      </c>
      <c r="BO305" s="169">
        <f t="shared" si="255"/>
        <v>0</v>
      </c>
      <c r="BP305" s="36">
        <f t="shared" si="256"/>
        <v>1</v>
      </c>
      <c r="BQ305">
        <f t="shared" si="257"/>
        <v>0</v>
      </c>
      <c r="BR305" s="36">
        <f t="shared" si="258"/>
        <v>0</v>
      </c>
      <c r="BS305" t="e">
        <f t="shared" si="259"/>
        <v>#N/A</v>
      </c>
    </row>
    <row r="306" spans="1:71">
      <c r="A306" s="59">
        <v>136</v>
      </c>
      <c r="B306" s="59">
        <v>112141</v>
      </c>
      <c r="C306" s="160">
        <v>58730156.3517133</v>
      </c>
      <c r="D306" s="59">
        <v>5357142.75</v>
      </c>
      <c r="E306" s="59">
        <v>5357142.75</v>
      </c>
      <c r="F306" s="59">
        <v>53373013.6017133</v>
      </c>
      <c r="G306" s="59">
        <v>238.09524536132801</v>
      </c>
      <c r="H306" s="59">
        <v>-1991702872.90294</v>
      </c>
      <c r="I306" s="59">
        <v>101</v>
      </c>
      <c r="J306" s="59">
        <v>0</v>
      </c>
      <c r="K306" s="59">
        <v>0</v>
      </c>
      <c r="L306" s="59">
        <v>101</v>
      </c>
      <c r="M306" s="59">
        <v>0</v>
      </c>
      <c r="N306" s="59">
        <v>0</v>
      </c>
      <c r="O306" s="59">
        <v>101</v>
      </c>
      <c r="P306" s="59">
        <v>0</v>
      </c>
      <c r="Q306" s="59">
        <v>0</v>
      </c>
      <c r="R306" s="59">
        <v>2</v>
      </c>
      <c r="S306" s="59">
        <v>0</v>
      </c>
      <c r="T306" s="59">
        <f t="shared" si="209"/>
        <v>0</v>
      </c>
      <c r="U306" s="59">
        <f t="shared" si="210"/>
        <v>0</v>
      </c>
      <c r="V306" s="59">
        <f t="shared" si="211"/>
        <v>0</v>
      </c>
      <c r="W306" s="59">
        <f t="shared" si="212"/>
        <v>0</v>
      </c>
      <c r="X306" s="59">
        <f t="shared" si="213"/>
        <v>0</v>
      </c>
      <c r="Y306" s="59">
        <f t="shared" si="214"/>
        <v>0</v>
      </c>
      <c r="Z306" s="59">
        <f t="shared" si="215"/>
        <v>0</v>
      </c>
      <c r="AA306" s="59">
        <f t="shared" si="216"/>
        <v>0</v>
      </c>
      <c r="AB306" s="59">
        <f t="shared" si="217"/>
        <v>0</v>
      </c>
      <c r="AC306" s="59">
        <f t="shared" si="218"/>
        <v>0</v>
      </c>
      <c r="AD306" s="166">
        <f t="shared" si="260"/>
        <v>3</v>
      </c>
      <c r="AE306" s="169">
        <f t="shared" si="219"/>
        <v>0</v>
      </c>
      <c r="AF306" s="169">
        <f t="shared" si="220"/>
        <v>1</v>
      </c>
      <c r="AG306" s="169">
        <f t="shared" si="221"/>
        <v>0</v>
      </c>
      <c r="AH306" s="169">
        <f t="shared" si="222"/>
        <v>1</v>
      </c>
      <c r="AI306" s="169">
        <f t="shared" si="223"/>
        <v>0</v>
      </c>
      <c r="AJ306" s="169">
        <f t="shared" si="224"/>
        <v>0</v>
      </c>
      <c r="AK306" s="169">
        <f t="shared" si="225"/>
        <v>0</v>
      </c>
      <c r="AL306" s="169">
        <f t="shared" si="226"/>
        <v>1</v>
      </c>
      <c r="AM306" s="169">
        <f t="shared" si="227"/>
        <v>0</v>
      </c>
      <c r="AN306" s="169">
        <f t="shared" si="228"/>
        <v>0</v>
      </c>
      <c r="AO306" s="169">
        <f t="shared" si="229"/>
        <v>1</v>
      </c>
      <c r="AP306" s="169">
        <f t="shared" si="230"/>
        <v>0</v>
      </c>
      <c r="AQ306" s="169">
        <f t="shared" si="231"/>
        <v>0</v>
      </c>
      <c r="AR306" s="169">
        <f t="shared" si="232"/>
        <v>0</v>
      </c>
      <c r="AS306" s="169">
        <f t="shared" si="233"/>
        <v>0</v>
      </c>
      <c r="AT306" s="169">
        <f t="shared" si="234"/>
        <v>0</v>
      </c>
      <c r="AU306" s="169">
        <f t="shared" si="235"/>
        <v>0</v>
      </c>
      <c r="AV306" s="169">
        <f t="shared" si="236"/>
        <v>1</v>
      </c>
      <c r="AW306" s="169">
        <f t="shared" si="237"/>
        <v>0</v>
      </c>
      <c r="AX306" s="169">
        <f t="shared" si="238"/>
        <v>0</v>
      </c>
      <c r="AY306" s="169">
        <f t="shared" si="239"/>
        <v>0</v>
      </c>
      <c r="AZ306" s="169">
        <f t="shared" si="240"/>
        <v>0</v>
      </c>
      <c r="BA306" s="169">
        <f t="shared" si="241"/>
        <v>0</v>
      </c>
      <c r="BB306" s="169">
        <f t="shared" si="242"/>
        <v>1</v>
      </c>
      <c r="BC306" s="169">
        <f t="shared" si="243"/>
        <v>0</v>
      </c>
      <c r="BD306" s="169">
        <f t="shared" si="244"/>
        <v>1</v>
      </c>
      <c r="BE306" s="169">
        <f t="shared" si="245"/>
        <v>0</v>
      </c>
      <c r="BF306" s="169">
        <f t="shared" si="246"/>
        <v>0</v>
      </c>
      <c r="BG306" s="169">
        <f t="shared" si="247"/>
        <v>0</v>
      </c>
      <c r="BH306" s="169">
        <f t="shared" si="248"/>
        <v>0</v>
      </c>
      <c r="BI306" s="169">
        <f t="shared" si="249"/>
        <v>0</v>
      </c>
      <c r="BJ306" s="169">
        <f t="shared" si="250"/>
        <v>0</v>
      </c>
      <c r="BK306" s="167">
        <f t="shared" si="251"/>
        <v>0</v>
      </c>
      <c r="BL306" s="169">
        <f t="shared" si="252"/>
        <v>0</v>
      </c>
      <c r="BM306" s="169">
        <f t="shared" si="253"/>
        <v>1</v>
      </c>
      <c r="BN306" s="169">
        <f t="shared" si="254"/>
        <v>1</v>
      </c>
      <c r="BO306" s="169">
        <f t="shared" si="255"/>
        <v>0</v>
      </c>
      <c r="BP306" s="36">
        <f t="shared" si="256"/>
        <v>1</v>
      </c>
      <c r="BQ306">
        <f t="shared" si="257"/>
        <v>0</v>
      </c>
      <c r="BR306" s="36">
        <f t="shared" si="258"/>
        <v>0</v>
      </c>
      <c r="BS306" t="e">
        <f t="shared" si="259"/>
        <v>#N/A</v>
      </c>
    </row>
    <row r="307" spans="1:71">
      <c r="A307" s="59">
        <v>248</v>
      </c>
      <c r="B307" s="59">
        <v>152151</v>
      </c>
      <c r="C307" s="160">
        <v>59059524.605764501</v>
      </c>
      <c r="D307" s="59">
        <v>11142857.25</v>
      </c>
      <c r="E307" s="59">
        <v>11142857.25</v>
      </c>
      <c r="F307" s="59">
        <v>47916667.355764501</v>
      </c>
      <c r="G307" s="59">
        <v>0</v>
      </c>
      <c r="H307" s="59">
        <v>-3808852009.9289498</v>
      </c>
      <c r="I307" s="59">
        <v>101</v>
      </c>
      <c r="J307" s="59">
        <v>0</v>
      </c>
      <c r="K307" s="59">
        <v>0</v>
      </c>
      <c r="L307" s="59">
        <v>101</v>
      </c>
      <c r="M307" s="59">
        <v>0</v>
      </c>
      <c r="N307" s="59">
        <v>0</v>
      </c>
      <c r="O307" s="59">
        <v>101</v>
      </c>
      <c r="P307" s="59">
        <v>0</v>
      </c>
      <c r="Q307" s="59">
        <v>0</v>
      </c>
      <c r="R307" s="59">
        <v>2</v>
      </c>
      <c r="S307" s="59">
        <v>0</v>
      </c>
      <c r="T307" s="59">
        <f t="shared" si="209"/>
        <v>0</v>
      </c>
      <c r="U307" s="59">
        <f t="shared" si="210"/>
        <v>0</v>
      </c>
      <c r="V307" s="59">
        <f t="shared" si="211"/>
        <v>0</v>
      </c>
      <c r="W307" s="59">
        <f t="shared" si="212"/>
        <v>0</v>
      </c>
      <c r="X307" s="59">
        <f t="shared" si="213"/>
        <v>0</v>
      </c>
      <c r="Y307" s="59">
        <f t="shared" si="214"/>
        <v>0</v>
      </c>
      <c r="Z307" s="59">
        <f t="shared" si="215"/>
        <v>0</v>
      </c>
      <c r="AA307" s="59">
        <f t="shared" si="216"/>
        <v>0</v>
      </c>
      <c r="AB307" s="59">
        <f t="shared" si="217"/>
        <v>0</v>
      </c>
      <c r="AC307" s="59">
        <f t="shared" si="218"/>
        <v>0</v>
      </c>
      <c r="AD307" s="166">
        <f t="shared" si="260"/>
        <v>3</v>
      </c>
      <c r="AE307" s="169">
        <f t="shared" si="219"/>
        <v>0</v>
      </c>
      <c r="AF307" s="169">
        <f t="shared" si="220"/>
        <v>1</v>
      </c>
      <c r="AG307" s="169">
        <f t="shared" si="221"/>
        <v>0</v>
      </c>
      <c r="AH307" s="169">
        <f t="shared" si="222"/>
        <v>1</v>
      </c>
      <c r="AI307" s="169">
        <f t="shared" si="223"/>
        <v>0</v>
      </c>
      <c r="AJ307" s="169">
        <f t="shared" si="224"/>
        <v>0</v>
      </c>
      <c r="AK307" s="169">
        <f t="shared" si="225"/>
        <v>0</v>
      </c>
      <c r="AL307" s="169">
        <f t="shared" si="226"/>
        <v>1</v>
      </c>
      <c r="AM307" s="169">
        <f t="shared" si="227"/>
        <v>0</v>
      </c>
      <c r="AN307" s="169">
        <f t="shared" si="228"/>
        <v>0</v>
      </c>
      <c r="AO307" s="169">
        <f t="shared" si="229"/>
        <v>1</v>
      </c>
      <c r="AP307" s="169">
        <f t="shared" si="230"/>
        <v>0</v>
      </c>
      <c r="AQ307" s="169">
        <f t="shared" si="231"/>
        <v>0</v>
      </c>
      <c r="AR307" s="169">
        <f t="shared" si="232"/>
        <v>0</v>
      </c>
      <c r="AS307" s="169">
        <f t="shared" si="233"/>
        <v>0</v>
      </c>
      <c r="AT307" s="169">
        <f t="shared" si="234"/>
        <v>0</v>
      </c>
      <c r="AU307" s="169">
        <f t="shared" si="235"/>
        <v>0</v>
      </c>
      <c r="AV307" s="169">
        <f t="shared" si="236"/>
        <v>1</v>
      </c>
      <c r="AW307" s="169">
        <f t="shared" si="237"/>
        <v>0</v>
      </c>
      <c r="AX307" s="169">
        <f t="shared" si="238"/>
        <v>0</v>
      </c>
      <c r="AY307" s="169">
        <f t="shared" si="239"/>
        <v>0</v>
      </c>
      <c r="AZ307" s="169">
        <f t="shared" si="240"/>
        <v>0</v>
      </c>
      <c r="BA307" s="169">
        <f t="shared" si="241"/>
        <v>0</v>
      </c>
      <c r="BB307" s="169">
        <f t="shared" si="242"/>
        <v>1</v>
      </c>
      <c r="BC307" s="169">
        <f t="shared" si="243"/>
        <v>0</v>
      </c>
      <c r="BD307" s="169">
        <f t="shared" si="244"/>
        <v>1</v>
      </c>
      <c r="BE307" s="169">
        <f t="shared" si="245"/>
        <v>0</v>
      </c>
      <c r="BF307" s="169">
        <f t="shared" si="246"/>
        <v>0</v>
      </c>
      <c r="BG307" s="169">
        <f t="shared" si="247"/>
        <v>0</v>
      </c>
      <c r="BH307" s="169">
        <f t="shared" si="248"/>
        <v>0</v>
      </c>
      <c r="BI307" s="169">
        <f t="shared" si="249"/>
        <v>0</v>
      </c>
      <c r="BJ307" s="169">
        <f t="shared" si="250"/>
        <v>0</v>
      </c>
      <c r="BK307" s="167">
        <f t="shared" si="251"/>
        <v>0</v>
      </c>
      <c r="BL307" s="169">
        <f t="shared" si="252"/>
        <v>0</v>
      </c>
      <c r="BM307" s="169">
        <f t="shared" si="253"/>
        <v>1</v>
      </c>
      <c r="BN307" s="169">
        <f t="shared" si="254"/>
        <v>1</v>
      </c>
      <c r="BO307" s="169">
        <f t="shared" si="255"/>
        <v>0</v>
      </c>
      <c r="BP307" s="36">
        <f t="shared" si="256"/>
        <v>1</v>
      </c>
      <c r="BQ307">
        <f t="shared" si="257"/>
        <v>0</v>
      </c>
      <c r="BR307" s="36">
        <f t="shared" si="258"/>
        <v>0</v>
      </c>
      <c r="BS307" t="e">
        <f t="shared" si="259"/>
        <v>#N/A</v>
      </c>
    </row>
    <row r="308" spans="1:71">
      <c r="A308" s="59">
        <v>3</v>
      </c>
      <c r="B308" s="59">
        <v>11131</v>
      </c>
      <c r="C308" s="160">
        <v>59183675.017221898</v>
      </c>
      <c r="D308" s="59">
        <v>5994898</v>
      </c>
      <c r="E308" s="59">
        <v>12372449</v>
      </c>
      <c r="F308" s="59">
        <v>46811226.017221898</v>
      </c>
      <c r="G308" s="59">
        <v>316.32653808593801</v>
      </c>
      <c r="H308" s="59">
        <v>33954082.767710097</v>
      </c>
      <c r="I308" s="59">
        <v>101</v>
      </c>
      <c r="J308" s="59">
        <v>0</v>
      </c>
      <c r="K308" s="59">
        <v>0</v>
      </c>
      <c r="L308" s="59">
        <v>101</v>
      </c>
      <c r="M308" s="59">
        <v>0</v>
      </c>
      <c r="N308" s="59">
        <v>0</v>
      </c>
      <c r="O308" s="59">
        <v>0</v>
      </c>
      <c r="P308" s="59">
        <v>0</v>
      </c>
      <c r="Q308" s="59">
        <v>0</v>
      </c>
      <c r="R308" s="59">
        <v>1</v>
      </c>
      <c r="S308" s="59">
        <v>0</v>
      </c>
      <c r="T308" s="59">
        <f t="shared" si="209"/>
        <v>0</v>
      </c>
      <c r="U308" s="59">
        <f t="shared" si="210"/>
        <v>0</v>
      </c>
      <c r="V308" s="59">
        <f t="shared" si="211"/>
        <v>0</v>
      </c>
      <c r="W308" s="59">
        <f t="shared" si="212"/>
        <v>0</v>
      </c>
      <c r="X308" s="59">
        <f t="shared" si="213"/>
        <v>0</v>
      </c>
      <c r="Y308" s="59">
        <f t="shared" si="214"/>
        <v>0</v>
      </c>
      <c r="Z308" s="59">
        <f t="shared" si="215"/>
        <v>0</v>
      </c>
      <c r="AA308" s="59">
        <f t="shared" si="216"/>
        <v>0</v>
      </c>
      <c r="AB308" s="59">
        <f t="shared" si="217"/>
        <v>0</v>
      </c>
      <c r="AC308" s="59">
        <f t="shared" si="218"/>
        <v>0</v>
      </c>
      <c r="AD308" s="166">
        <f t="shared" si="260"/>
        <v>2</v>
      </c>
      <c r="AE308" s="169">
        <f t="shared" si="219"/>
        <v>0</v>
      </c>
      <c r="AF308" s="169">
        <f t="shared" si="220"/>
        <v>1</v>
      </c>
      <c r="AG308" s="169">
        <f t="shared" si="221"/>
        <v>0</v>
      </c>
      <c r="AH308" s="169">
        <f t="shared" si="222"/>
        <v>1</v>
      </c>
      <c r="AI308" s="169">
        <f t="shared" si="223"/>
        <v>0</v>
      </c>
      <c r="AJ308" s="169">
        <f t="shared" si="224"/>
        <v>0</v>
      </c>
      <c r="AK308" s="169">
        <f t="shared" si="225"/>
        <v>0</v>
      </c>
      <c r="AL308" s="169">
        <f t="shared" si="226"/>
        <v>1</v>
      </c>
      <c r="AM308" s="169">
        <f t="shared" si="227"/>
        <v>0</v>
      </c>
      <c r="AN308" s="169">
        <f t="shared" si="228"/>
        <v>0</v>
      </c>
      <c r="AO308" s="169">
        <f t="shared" si="229"/>
        <v>1</v>
      </c>
      <c r="AP308" s="169">
        <f t="shared" si="230"/>
        <v>0</v>
      </c>
      <c r="AQ308" s="169">
        <f t="shared" si="231"/>
        <v>0</v>
      </c>
      <c r="AR308" s="169">
        <f t="shared" si="232"/>
        <v>0</v>
      </c>
      <c r="AS308" s="169">
        <f t="shared" si="233"/>
        <v>0</v>
      </c>
      <c r="AT308" s="169">
        <f t="shared" si="234"/>
        <v>0</v>
      </c>
      <c r="AU308" s="169">
        <f t="shared" si="235"/>
        <v>0</v>
      </c>
      <c r="AV308" s="169">
        <f t="shared" si="236"/>
        <v>1</v>
      </c>
      <c r="AW308" s="169">
        <f t="shared" si="237"/>
        <v>0</v>
      </c>
      <c r="AX308" s="169">
        <f t="shared" si="238"/>
        <v>0</v>
      </c>
      <c r="AY308" s="169">
        <f t="shared" si="239"/>
        <v>0</v>
      </c>
      <c r="AZ308" s="169">
        <f t="shared" si="240"/>
        <v>0</v>
      </c>
      <c r="BA308" s="169">
        <f t="shared" si="241"/>
        <v>0</v>
      </c>
      <c r="BB308" s="169">
        <f t="shared" si="242"/>
        <v>1</v>
      </c>
      <c r="BC308" s="169">
        <f t="shared" si="243"/>
        <v>0</v>
      </c>
      <c r="BD308" s="169">
        <f t="shared" si="244"/>
        <v>1</v>
      </c>
      <c r="BE308" s="169">
        <f t="shared" si="245"/>
        <v>0</v>
      </c>
      <c r="BF308" s="169">
        <f t="shared" si="246"/>
        <v>0</v>
      </c>
      <c r="BG308" s="169">
        <f t="shared" si="247"/>
        <v>0</v>
      </c>
      <c r="BH308" s="169">
        <f t="shared" si="248"/>
        <v>0</v>
      </c>
      <c r="BI308" s="169">
        <f t="shared" si="249"/>
        <v>0</v>
      </c>
      <c r="BJ308" s="169">
        <f t="shared" si="250"/>
        <v>0</v>
      </c>
      <c r="BK308" s="167">
        <f t="shared" si="251"/>
        <v>0</v>
      </c>
      <c r="BL308" s="169">
        <f t="shared" si="252"/>
        <v>1</v>
      </c>
      <c r="BM308" s="169">
        <f t="shared" si="253"/>
        <v>0</v>
      </c>
      <c r="BN308" s="169">
        <f t="shared" si="254"/>
        <v>1</v>
      </c>
      <c r="BO308" s="169">
        <f t="shared" si="255"/>
        <v>0</v>
      </c>
      <c r="BP308" s="36">
        <f t="shared" si="256"/>
        <v>1</v>
      </c>
      <c r="BQ308">
        <f t="shared" si="257"/>
        <v>0</v>
      </c>
      <c r="BR308" s="36">
        <f t="shared" si="258"/>
        <v>0</v>
      </c>
      <c r="BS308" t="e">
        <f t="shared" si="259"/>
        <v>#N/A</v>
      </c>
    </row>
    <row r="309" spans="1:71">
      <c r="A309" s="59">
        <v>402</v>
      </c>
      <c r="B309" s="59">
        <v>231513</v>
      </c>
      <c r="C309" s="160">
        <v>59946428.316208199</v>
      </c>
      <c r="D309" s="59">
        <v>20639642.5</v>
      </c>
      <c r="E309" s="59">
        <v>20639642.5</v>
      </c>
      <c r="F309" s="59">
        <v>39306785.816208199</v>
      </c>
      <c r="G309" s="59">
        <v>0</v>
      </c>
      <c r="H309" s="59">
        <v>-6219133326.2238302</v>
      </c>
      <c r="I309" s="59">
        <v>0</v>
      </c>
      <c r="J309" s="59">
        <v>0</v>
      </c>
      <c r="K309" s="59">
        <v>0</v>
      </c>
      <c r="L309" s="59">
        <v>413</v>
      </c>
      <c r="M309" s="59">
        <v>0</v>
      </c>
      <c r="N309" s="59">
        <v>0</v>
      </c>
      <c r="O309" s="59">
        <v>444</v>
      </c>
      <c r="P309" s="59">
        <v>0</v>
      </c>
      <c r="Q309" s="59">
        <v>0</v>
      </c>
      <c r="R309" s="59">
        <v>1</v>
      </c>
      <c r="S309" s="59">
        <v>0</v>
      </c>
      <c r="T309" s="59">
        <f t="shared" si="209"/>
        <v>2</v>
      </c>
      <c r="U309" s="59">
        <f t="shared" si="210"/>
        <v>0</v>
      </c>
      <c r="V309" s="59">
        <f t="shared" si="211"/>
        <v>0</v>
      </c>
      <c r="W309" s="59">
        <f t="shared" si="212"/>
        <v>0</v>
      </c>
      <c r="X309" s="59">
        <f t="shared" si="213"/>
        <v>0</v>
      </c>
      <c r="Y309" s="59">
        <f t="shared" si="214"/>
        <v>0</v>
      </c>
      <c r="Z309" s="59">
        <f t="shared" si="215"/>
        <v>0</v>
      </c>
      <c r="AA309" s="59">
        <f t="shared" si="216"/>
        <v>0</v>
      </c>
      <c r="AB309" s="59">
        <f t="shared" si="217"/>
        <v>0</v>
      </c>
      <c r="AC309" s="59">
        <f t="shared" si="218"/>
        <v>0</v>
      </c>
      <c r="AD309" s="166">
        <f t="shared" si="260"/>
        <v>0</v>
      </c>
      <c r="AE309" s="169">
        <f t="shared" si="219"/>
        <v>0</v>
      </c>
      <c r="AF309" s="169">
        <f t="shared" si="220"/>
        <v>0</v>
      </c>
      <c r="AG309" s="169">
        <f t="shared" si="221"/>
        <v>0</v>
      </c>
      <c r="AH309" s="169">
        <f t="shared" si="222"/>
        <v>1</v>
      </c>
      <c r="AI309" s="169">
        <f t="shared" si="223"/>
        <v>0</v>
      </c>
      <c r="AJ309" s="169">
        <f t="shared" si="224"/>
        <v>0</v>
      </c>
      <c r="AK309" s="169">
        <f t="shared" si="225"/>
        <v>0</v>
      </c>
      <c r="AL309" s="169">
        <f t="shared" si="226"/>
        <v>1</v>
      </c>
      <c r="AM309" s="169">
        <f t="shared" si="227"/>
        <v>0</v>
      </c>
      <c r="AN309" s="169">
        <f t="shared" si="228"/>
        <v>0</v>
      </c>
      <c r="AO309" s="169">
        <f t="shared" si="229"/>
        <v>1</v>
      </c>
      <c r="AP309" s="169">
        <f t="shared" si="230"/>
        <v>0</v>
      </c>
      <c r="AQ309" s="169">
        <f t="shared" si="231"/>
        <v>0</v>
      </c>
      <c r="AR309" s="169">
        <f t="shared" si="232"/>
        <v>0</v>
      </c>
      <c r="AS309" s="169">
        <f t="shared" si="233"/>
        <v>0</v>
      </c>
      <c r="AT309" s="169">
        <f t="shared" si="234"/>
        <v>0</v>
      </c>
      <c r="AU309" s="169">
        <f t="shared" si="235"/>
        <v>0</v>
      </c>
      <c r="AV309" s="169">
        <f t="shared" si="236"/>
        <v>1</v>
      </c>
      <c r="AW309" s="169">
        <f t="shared" si="237"/>
        <v>1</v>
      </c>
      <c r="AX309" s="169">
        <f t="shared" si="238"/>
        <v>1</v>
      </c>
      <c r="AY309" s="169">
        <f t="shared" si="239"/>
        <v>0</v>
      </c>
      <c r="AZ309" s="169">
        <f t="shared" si="240"/>
        <v>0</v>
      </c>
      <c r="BA309" s="169">
        <f t="shared" si="241"/>
        <v>0</v>
      </c>
      <c r="BB309" s="169">
        <f t="shared" si="242"/>
        <v>1</v>
      </c>
      <c r="BC309" s="169">
        <f t="shared" si="243"/>
        <v>0</v>
      </c>
      <c r="BD309" s="169">
        <f t="shared" si="244"/>
        <v>1</v>
      </c>
      <c r="BE309" s="169">
        <f t="shared" si="245"/>
        <v>0</v>
      </c>
      <c r="BF309" s="169">
        <f t="shared" si="246"/>
        <v>0</v>
      </c>
      <c r="BG309" s="169">
        <f t="shared" si="247"/>
        <v>0</v>
      </c>
      <c r="BH309" s="169">
        <f t="shared" si="248"/>
        <v>0</v>
      </c>
      <c r="BI309" s="169">
        <f t="shared" si="249"/>
        <v>0</v>
      </c>
      <c r="BJ309" s="169">
        <f t="shared" si="250"/>
        <v>0</v>
      </c>
      <c r="BK309" s="167">
        <f t="shared" si="251"/>
        <v>1</v>
      </c>
      <c r="BL309" s="169">
        <f t="shared" si="252"/>
        <v>1</v>
      </c>
      <c r="BM309" s="169">
        <f t="shared" si="253"/>
        <v>0</v>
      </c>
      <c r="BN309" s="169">
        <f t="shared" si="254"/>
        <v>1</v>
      </c>
      <c r="BO309" s="169">
        <f t="shared" si="255"/>
        <v>0</v>
      </c>
      <c r="BP309" s="36">
        <f t="shared" si="256"/>
        <v>0</v>
      </c>
      <c r="BQ309">
        <f t="shared" si="257"/>
        <v>0</v>
      </c>
      <c r="BR309" s="36">
        <f t="shared" si="258"/>
        <v>1</v>
      </c>
      <c r="BS309" s="36" t="e">
        <f t="shared" si="259"/>
        <v>#N/A</v>
      </c>
    </row>
    <row r="310" spans="1:71">
      <c r="A310" s="59">
        <v>70</v>
      </c>
      <c r="B310" s="59">
        <v>21112</v>
      </c>
      <c r="C310" s="160">
        <v>60038096.563585803</v>
      </c>
      <c r="D310" s="59">
        <v>16242857.5</v>
      </c>
      <c r="E310" s="59">
        <v>16242857.5</v>
      </c>
      <c r="F310" s="59">
        <v>43795239.063585803</v>
      </c>
      <c r="G310" s="59">
        <v>285.71429443359398</v>
      </c>
      <c r="H310" s="59">
        <v>-639892254.96879697</v>
      </c>
      <c r="I310" s="59">
        <v>0</v>
      </c>
      <c r="J310" s="59">
        <v>0</v>
      </c>
      <c r="K310" s="59">
        <v>0</v>
      </c>
      <c r="L310" s="59">
        <v>101</v>
      </c>
      <c r="M310" s="59">
        <v>0</v>
      </c>
      <c r="N310" s="59">
        <v>0</v>
      </c>
      <c r="O310" s="59">
        <v>0</v>
      </c>
      <c r="P310" s="59">
        <v>0</v>
      </c>
      <c r="Q310" s="59">
        <v>0</v>
      </c>
      <c r="R310" s="59">
        <v>2</v>
      </c>
      <c r="S310" s="59">
        <v>1</v>
      </c>
      <c r="T310" s="59">
        <f t="shared" si="209"/>
        <v>0</v>
      </c>
      <c r="U310" s="59">
        <f t="shared" si="210"/>
        <v>0</v>
      </c>
      <c r="V310" s="59">
        <f t="shared" si="211"/>
        <v>0</v>
      </c>
      <c r="W310" s="59">
        <f t="shared" si="212"/>
        <v>0</v>
      </c>
      <c r="X310" s="59">
        <f t="shared" si="213"/>
        <v>0</v>
      </c>
      <c r="Y310" s="59">
        <f t="shared" si="214"/>
        <v>0</v>
      </c>
      <c r="Z310" s="59">
        <f t="shared" si="215"/>
        <v>0</v>
      </c>
      <c r="AA310" s="59">
        <f t="shared" si="216"/>
        <v>0</v>
      </c>
      <c r="AB310" s="59">
        <f t="shared" si="217"/>
        <v>0</v>
      </c>
      <c r="AC310" s="59">
        <f t="shared" si="218"/>
        <v>0</v>
      </c>
      <c r="AD310" s="166">
        <f t="shared" si="260"/>
        <v>1</v>
      </c>
      <c r="AE310" s="169">
        <f t="shared" si="219"/>
        <v>1</v>
      </c>
      <c r="AF310" s="169">
        <f t="shared" si="220"/>
        <v>0</v>
      </c>
      <c r="AG310" s="169">
        <f t="shared" si="221"/>
        <v>0</v>
      </c>
      <c r="AH310" s="169">
        <f t="shared" si="222"/>
        <v>1</v>
      </c>
      <c r="AI310" s="169">
        <f t="shared" si="223"/>
        <v>0</v>
      </c>
      <c r="AJ310" s="169">
        <f t="shared" si="224"/>
        <v>0</v>
      </c>
      <c r="AK310" s="169">
        <f t="shared" si="225"/>
        <v>0</v>
      </c>
      <c r="AL310" s="169">
        <f t="shared" si="226"/>
        <v>1</v>
      </c>
      <c r="AM310" s="169">
        <f t="shared" si="227"/>
        <v>0</v>
      </c>
      <c r="AN310" s="169">
        <f t="shared" si="228"/>
        <v>0</v>
      </c>
      <c r="AO310" s="169">
        <f t="shared" si="229"/>
        <v>1</v>
      </c>
      <c r="AP310" s="169">
        <f t="shared" si="230"/>
        <v>0</v>
      </c>
      <c r="AQ310" s="169">
        <f t="shared" si="231"/>
        <v>0</v>
      </c>
      <c r="AR310" s="169">
        <f t="shared" si="232"/>
        <v>0</v>
      </c>
      <c r="AS310" s="169">
        <f t="shared" si="233"/>
        <v>0</v>
      </c>
      <c r="AT310" s="169">
        <f t="shared" si="234"/>
        <v>0</v>
      </c>
      <c r="AU310" s="169">
        <f t="shared" si="235"/>
        <v>0</v>
      </c>
      <c r="AV310" s="169">
        <f t="shared" si="236"/>
        <v>1</v>
      </c>
      <c r="AW310" s="169">
        <f t="shared" si="237"/>
        <v>0</v>
      </c>
      <c r="AX310" s="169">
        <f t="shared" si="238"/>
        <v>0</v>
      </c>
      <c r="AY310" s="169">
        <f t="shared" si="239"/>
        <v>0</v>
      </c>
      <c r="AZ310" s="169">
        <f t="shared" si="240"/>
        <v>0</v>
      </c>
      <c r="BA310" s="169">
        <f t="shared" si="241"/>
        <v>0</v>
      </c>
      <c r="BB310" s="169">
        <f t="shared" si="242"/>
        <v>1</v>
      </c>
      <c r="BC310" s="169">
        <f t="shared" si="243"/>
        <v>0</v>
      </c>
      <c r="BD310" s="169">
        <f t="shared" si="244"/>
        <v>1</v>
      </c>
      <c r="BE310" s="169">
        <f t="shared" si="245"/>
        <v>0</v>
      </c>
      <c r="BF310" s="169">
        <f t="shared" si="246"/>
        <v>0</v>
      </c>
      <c r="BG310" s="169">
        <f t="shared" si="247"/>
        <v>0</v>
      </c>
      <c r="BH310" s="169">
        <f t="shared" si="248"/>
        <v>0</v>
      </c>
      <c r="BI310" s="169">
        <f t="shared" si="249"/>
        <v>0</v>
      </c>
      <c r="BJ310" s="169">
        <f t="shared" si="250"/>
        <v>0</v>
      </c>
      <c r="BK310" s="167">
        <f t="shared" si="251"/>
        <v>0</v>
      </c>
      <c r="BL310" s="169">
        <f t="shared" si="252"/>
        <v>0</v>
      </c>
      <c r="BM310" s="169">
        <f t="shared" si="253"/>
        <v>1</v>
      </c>
      <c r="BN310" s="169">
        <f t="shared" si="254"/>
        <v>0</v>
      </c>
      <c r="BO310" s="169">
        <f t="shared" si="255"/>
        <v>1</v>
      </c>
      <c r="BP310" s="36">
        <f t="shared" si="256"/>
        <v>1</v>
      </c>
      <c r="BQ310">
        <f t="shared" si="257"/>
        <v>0</v>
      </c>
      <c r="BR310" s="36">
        <f t="shared" si="258"/>
        <v>0</v>
      </c>
      <c r="BS310" t="e">
        <f t="shared" si="259"/>
        <v>#N/A</v>
      </c>
    </row>
    <row r="311" spans="1:71">
      <c r="A311" s="59">
        <v>1</v>
      </c>
      <c r="B311" s="59">
        <v>11111</v>
      </c>
      <c r="C311" s="160">
        <v>60071426.7172224</v>
      </c>
      <c r="D311" s="59">
        <v>24821428</v>
      </c>
      <c r="E311" s="59">
        <v>24821428</v>
      </c>
      <c r="F311" s="59">
        <v>35249998.7172224</v>
      </c>
      <c r="G311" s="59">
        <v>0</v>
      </c>
      <c r="H311" s="59">
        <v>35249998.7172224</v>
      </c>
      <c r="I311" s="59">
        <v>0</v>
      </c>
      <c r="J311" s="59">
        <v>0</v>
      </c>
      <c r="K311" s="59">
        <v>0</v>
      </c>
      <c r="L311" s="59">
        <v>101</v>
      </c>
      <c r="M311" s="59">
        <v>0</v>
      </c>
      <c r="N311" s="59">
        <v>0</v>
      </c>
      <c r="O311" s="59">
        <v>101</v>
      </c>
      <c r="P311" s="59">
        <v>0</v>
      </c>
      <c r="Q311" s="59">
        <v>0</v>
      </c>
      <c r="R311" s="59">
        <v>1</v>
      </c>
      <c r="S311" s="59">
        <v>0</v>
      </c>
      <c r="T311" s="59">
        <f t="shared" si="209"/>
        <v>0</v>
      </c>
      <c r="U311" s="59">
        <f t="shared" si="210"/>
        <v>0</v>
      </c>
      <c r="V311" s="59">
        <f t="shared" si="211"/>
        <v>0</v>
      </c>
      <c r="W311" s="59">
        <f t="shared" si="212"/>
        <v>0</v>
      </c>
      <c r="X311" s="59">
        <f t="shared" si="213"/>
        <v>0</v>
      </c>
      <c r="Y311" s="59">
        <f t="shared" si="214"/>
        <v>0</v>
      </c>
      <c r="Z311" s="59">
        <f t="shared" si="215"/>
        <v>0</v>
      </c>
      <c r="AA311" s="59">
        <f t="shared" si="216"/>
        <v>0</v>
      </c>
      <c r="AB311" s="59">
        <f t="shared" si="217"/>
        <v>0</v>
      </c>
      <c r="AC311" s="59">
        <f t="shared" si="218"/>
        <v>0</v>
      </c>
      <c r="AD311" s="166">
        <f t="shared" si="260"/>
        <v>2</v>
      </c>
      <c r="AE311" s="169">
        <f t="shared" si="219"/>
        <v>0</v>
      </c>
      <c r="AF311" s="169">
        <f t="shared" si="220"/>
        <v>1</v>
      </c>
      <c r="AG311" s="169">
        <f t="shared" si="221"/>
        <v>0</v>
      </c>
      <c r="AH311" s="169">
        <f t="shared" si="222"/>
        <v>1</v>
      </c>
      <c r="AI311" s="169">
        <f t="shared" si="223"/>
        <v>0</v>
      </c>
      <c r="AJ311" s="169">
        <f t="shared" si="224"/>
        <v>0</v>
      </c>
      <c r="AK311" s="169">
        <f t="shared" si="225"/>
        <v>0</v>
      </c>
      <c r="AL311" s="169">
        <f t="shared" si="226"/>
        <v>1</v>
      </c>
      <c r="AM311" s="169">
        <f t="shared" si="227"/>
        <v>0</v>
      </c>
      <c r="AN311" s="169">
        <f t="shared" si="228"/>
        <v>0</v>
      </c>
      <c r="AO311" s="169">
        <f t="shared" si="229"/>
        <v>1</v>
      </c>
      <c r="AP311" s="169">
        <f t="shared" si="230"/>
        <v>0</v>
      </c>
      <c r="AQ311" s="169">
        <f t="shared" si="231"/>
        <v>0</v>
      </c>
      <c r="AR311" s="169">
        <f t="shared" si="232"/>
        <v>0</v>
      </c>
      <c r="AS311" s="169">
        <f t="shared" si="233"/>
        <v>0</v>
      </c>
      <c r="AT311" s="169">
        <f t="shared" si="234"/>
        <v>0</v>
      </c>
      <c r="AU311" s="169">
        <f t="shared" si="235"/>
        <v>0</v>
      </c>
      <c r="AV311" s="169">
        <f t="shared" si="236"/>
        <v>1</v>
      </c>
      <c r="AW311" s="169">
        <f t="shared" si="237"/>
        <v>0</v>
      </c>
      <c r="AX311" s="169">
        <f t="shared" si="238"/>
        <v>0</v>
      </c>
      <c r="AY311" s="169">
        <f t="shared" si="239"/>
        <v>0</v>
      </c>
      <c r="AZ311" s="169">
        <f t="shared" si="240"/>
        <v>0</v>
      </c>
      <c r="BA311" s="169">
        <f t="shared" si="241"/>
        <v>0</v>
      </c>
      <c r="BB311" s="169">
        <f t="shared" si="242"/>
        <v>1</v>
      </c>
      <c r="BC311" s="169">
        <f t="shared" si="243"/>
        <v>0</v>
      </c>
      <c r="BD311" s="169">
        <f t="shared" si="244"/>
        <v>1</v>
      </c>
      <c r="BE311" s="169">
        <f t="shared" si="245"/>
        <v>0</v>
      </c>
      <c r="BF311" s="169">
        <f t="shared" si="246"/>
        <v>0</v>
      </c>
      <c r="BG311" s="169">
        <f t="shared" si="247"/>
        <v>0</v>
      </c>
      <c r="BH311" s="169">
        <f t="shared" si="248"/>
        <v>0</v>
      </c>
      <c r="BI311" s="169">
        <f t="shared" si="249"/>
        <v>0</v>
      </c>
      <c r="BJ311" s="169">
        <f t="shared" si="250"/>
        <v>0</v>
      </c>
      <c r="BK311" s="167">
        <f t="shared" si="251"/>
        <v>0</v>
      </c>
      <c r="BL311" s="169">
        <f t="shared" si="252"/>
        <v>1</v>
      </c>
      <c r="BM311" s="169">
        <f t="shared" si="253"/>
        <v>0</v>
      </c>
      <c r="BN311" s="169">
        <f t="shared" si="254"/>
        <v>1</v>
      </c>
      <c r="BO311" s="169">
        <f t="shared" si="255"/>
        <v>0</v>
      </c>
      <c r="BP311" s="36">
        <f t="shared" si="256"/>
        <v>1</v>
      </c>
      <c r="BQ311">
        <f t="shared" si="257"/>
        <v>0</v>
      </c>
      <c r="BR311" s="36">
        <f t="shared" si="258"/>
        <v>0</v>
      </c>
      <c r="BS311" t="e">
        <f t="shared" si="259"/>
        <v>#N/A</v>
      </c>
    </row>
    <row r="312" spans="1:71">
      <c r="A312" s="59">
        <v>334</v>
      </c>
      <c r="B312" s="59">
        <v>191263</v>
      </c>
      <c r="C312" s="160">
        <v>60714286.748243898</v>
      </c>
      <c r="D312" s="59">
        <v>9800000</v>
      </c>
      <c r="E312" s="59">
        <v>20700000</v>
      </c>
      <c r="F312" s="59">
        <v>40014286.748243898</v>
      </c>
      <c r="G312" s="59">
        <v>291.42858123779303</v>
      </c>
      <c r="H312" s="59">
        <v>-4640590534.3829899</v>
      </c>
      <c r="I312" s="59">
        <v>0</v>
      </c>
      <c r="J312" s="59">
        <v>0</v>
      </c>
      <c r="K312" s="59">
        <v>0</v>
      </c>
      <c r="L312" s="59">
        <v>411</v>
      </c>
      <c r="M312" s="59">
        <v>102</v>
      </c>
      <c r="N312" s="59">
        <v>0</v>
      </c>
      <c r="O312" s="59">
        <v>0</v>
      </c>
      <c r="P312" s="59">
        <v>0</v>
      </c>
      <c r="Q312" s="59">
        <v>0</v>
      </c>
      <c r="R312" s="59">
        <v>2</v>
      </c>
      <c r="S312" s="59">
        <v>0</v>
      </c>
      <c r="T312" s="59">
        <f t="shared" si="209"/>
        <v>1</v>
      </c>
      <c r="U312" s="59">
        <f t="shared" si="210"/>
        <v>0</v>
      </c>
      <c r="V312" s="59">
        <f t="shared" si="211"/>
        <v>0</v>
      </c>
      <c r="W312" s="59">
        <f t="shared" si="212"/>
        <v>0</v>
      </c>
      <c r="X312" s="59">
        <f t="shared" si="213"/>
        <v>0</v>
      </c>
      <c r="Y312" s="59">
        <f t="shared" si="214"/>
        <v>0</v>
      </c>
      <c r="Z312" s="59">
        <f t="shared" si="215"/>
        <v>0</v>
      </c>
      <c r="AA312" s="59">
        <f t="shared" si="216"/>
        <v>1</v>
      </c>
      <c r="AB312" s="59">
        <f t="shared" si="217"/>
        <v>0</v>
      </c>
      <c r="AC312" s="59">
        <f t="shared" si="218"/>
        <v>0</v>
      </c>
      <c r="AD312" s="166">
        <f t="shared" si="260"/>
        <v>0</v>
      </c>
      <c r="AE312" s="169">
        <f t="shared" si="219"/>
        <v>0</v>
      </c>
      <c r="AF312" s="169">
        <f t="shared" si="220"/>
        <v>0</v>
      </c>
      <c r="AG312" s="169">
        <f t="shared" si="221"/>
        <v>0</v>
      </c>
      <c r="AH312" s="169">
        <f t="shared" si="222"/>
        <v>1</v>
      </c>
      <c r="AI312" s="169">
        <f t="shared" si="223"/>
        <v>0</v>
      </c>
      <c r="AJ312" s="169">
        <f t="shared" si="224"/>
        <v>0</v>
      </c>
      <c r="AK312" s="169">
        <f t="shared" si="225"/>
        <v>0</v>
      </c>
      <c r="AL312" s="169">
        <f t="shared" si="226"/>
        <v>1</v>
      </c>
      <c r="AM312" s="169">
        <f t="shared" si="227"/>
        <v>0</v>
      </c>
      <c r="AN312" s="169">
        <f t="shared" si="228"/>
        <v>0</v>
      </c>
      <c r="AO312" s="169">
        <f t="shared" si="229"/>
        <v>1</v>
      </c>
      <c r="AP312" s="169">
        <f t="shared" si="230"/>
        <v>0</v>
      </c>
      <c r="AQ312" s="169">
        <f t="shared" si="231"/>
        <v>0</v>
      </c>
      <c r="AR312" s="169">
        <f t="shared" si="232"/>
        <v>0</v>
      </c>
      <c r="AS312" s="169">
        <f t="shared" si="233"/>
        <v>0</v>
      </c>
      <c r="AT312" s="169">
        <f t="shared" si="234"/>
        <v>0</v>
      </c>
      <c r="AU312" s="169">
        <f t="shared" si="235"/>
        <v>0</v>
      </c>
      <c r="AV312" s="169">
        <f t="shared" si="236"/>
        <v>1</v>
      </c>
      <c r="AW312" s="169">
        <f t="shared" si="237"/>
        <v>1</v>
      </c>
      <c r="AX312" s="169">
        <f t="shared" si="238"/>
        <v>0</v>
      </c>
      <c r="AY312" s="169">
        <f t="shared" si="239"/>
        <v>1</v>
      </c>
      <c r="AZ312" s="169">
        <f t="shared" si="240"/>
        <v>0</v>
      </c>
      <c r="BA312" s="169">
        <f t="shared" si="241"/>
        <v>0</v>
      </c>
      <c r="BB312" s="169">
        <f t="shared" si="242"/>
        <v>1</v>
      </c>
      <c r="BC312" s="169">
        <f t="shared" si="243"/>
        <v>1</v>
      </c>
      <c r="BD312" s="169">
        <f t="shared" si="244"/>
        <v>0</v>
      </c>
      <c r="BE312" s="169">
        <f t="shared" si="245"/>
        <v>0</v>
      </c>
      <c r="BF312" s="169">
        <f t="shared" si="246"/>
        <v>0</v>
      </c>
      <c r="BG312" s="169">
        <f t="shared" si="247"/>
        <v>0</v>
      </c>
      <c r="BH312" s="169">
        <f t="shared" si="248"/>
        <v>0</v>
      </c>
      <c r="BI312" s="169">
        <f t="shared" si="249"/>
        <v>0</v>
      </c>
      <c r="BJ312" s="169">
        <f t="shared" si="250"/>
        <v>0</v>
      </c>
      <c r="BK312" s="167">
        <f t="shared" si="251"/>
        <v>1</v>
      </c>
      <c r="BL312" s="169">
        <f t="shared" si="252"/>
        <v>0</v>
      </c>
      <c r="BM312" s="169">
        <f t="shared" si="253"/>
        <v>1</v>
      </c>
      <c r="BN312" s="169">
        <f t="shared" si="254"/>
        <v>1</v>
      </c>
      <c r="BO312" s="169">
        <f t="shared" si="255"/>
        <v>0</v>
      </c>
      <c r="BP312" s="36">
        <f t="shared" si="256"/>
        <v>0</v>
      </c>
      <c r="BQ312">
        <f t="shared" si="257"/>
        <v>0</v>
      </c>
      <c r="BR312" s="36">
        <f t="shared" si="258"/>
        <v>1</v>
      </c>
      <c r="BS312" s="36" t="e">
        <f t="shared" si="259"/>
        <v>#N/A</v>
      </c>
    </row>
    <row r="313" spans="1:71">
      <c r="A313" s="59">
        <v>146</v>
      </c>
      <c r="B313" s="59">
        <v>112252</v>
      </c>
      <c r="C313" s="160">
        <v>61285714.024791896</v>
      </c>
      <c r="D313" s="59">
        <v>11357142.75</v>
      </c>
      <c r="E313" s="59">
        <v>11357142.75</v>
      </c>
      <c r="F313" s="59">
        <v>49928571.274791896</v>
      </c>
      <c r="G313" s="59">
        <v>0</v>
      </c>
      <c r="H313" s="59">
        <v>-2218779969.7632399</v>
      </c>
      <c r="I313" s="59">
        <v>101</v>
      </c>
      <c r="J313" s="59">
        <v>0</v>
      </c>
      <c r="K313" s="59">
        <v>0</v>
      </c>
      <c r="L313" s="59">
        <v>0</v>
      </c>
      <c r="M313" s="59">
        <v>0</v>
      </c>
      <c r="N313" s="59">
        <v>0</v>
      </c>
      <c r="O313" s="59">
        <v>101</v>
      </c>
      <c r="P313" s="59">
        <v>0</v>
      </c>
      <c r="Q313" s="59">
        <v>0</v>
      </c>
      <c r="R313" s="59">
        <v>2</v>
      </c>
      <c r="S313" s="59">
        <v>0</v>
      </c>
      <c r="T313" s="59">
        <f t="shared" si="209"/>
        <v>0</v>
      </c>
      <c r="U313" s="59">
        <f t="shared" si="210"/>
        <v>0</v>
      </c>
      <c r="V313" s="59">
        <f t="shared" si="211"/>
        <v>0</v>
      </c>
      <c r="W313" s="59">
        <f t="shared" si="212"/>
        <v>0</v>
      </c>
      <c r="X313" s="59">
        <f t="shared" si="213"/>
        <v>0</v>
      </c>
      <c r="Y313" s="59">
        <f t="shared" si="214"/>
        <v>0</v>
      </c>
      <c r="Z313" s="59">
        <f t="shared" si="215"/>
        <v>0</v>
      </c>
      <c r="AA313" s="59">
        <f t="shared" si="216"/>
        <v>0</v>
      </c>
      <c r="AB313" s="59">
        <f t="shared" si="217"/>
        <v>0</v>
      </c>
      <c r="AC313" s="59">
        <f t="shared" si="218"/>
        <v>0</v>
      </c>
      <c r="AD313" s="166">
        <f t="shared" si="260"/>
        <v>2</v>
      </c>
      <c r="AE313" s="169">
        <f t="shared" si="219"/>
        <v>0</v>
      </c>
      <c r="AF313" s="169">
        <f t="shared" si="220"/>
        <v>1</v>
      </c>
      <c r="AG313" s="169">
        <f t="shared" si="221"/>
        <v>0</v>
      </c>
      <c r="AH313" s="169">
        <f t="shared" si="222"/>
        <v>1</v>
      </c>
      <c r="AI313" s="169">
        <f t="shared" si="223"/>
        <v>0</v>
      </c>
      <c r="AJ313" s="169">
        <f t="shared" si="224"/>
        <v>0</v>
      </c>
      <c r="AK313" s="169">
        <f t="shared" si="225"/>
        <v>0</v>
      </c>
      <c r="AL313" s="169">
        <f t="shared" si="226"/>
        <v>1</v>
      </c>
      <c r="AM313" s="169">
        <f t="shared" si="227"/>
        <v>0</v>
      </c>
      <c r="AN313" s="169">
        <f t="shared" si="228"/>
        <v>0</v>
      </c>
      <c r="AO313" s="169">
        <f t="shared" si="229"/>
        <v>1</v>
      </c>
      <c r="AP313" s="169">
        <f t="shared" si="230"/>
        <v>0</v>
      </c>
      <c r="AQ313" s="169">
        <f t="shared" si="231"/>
        <v>0</v>
      </c>
      <c r="AR313" s="169">
        <f t="shared" si="232"/>
        <v>0</v>
      </c>
      <c r="AS313" s="169">
        <f t="shared" si="233"/>
        <v>0</v>
      </c>
      <c r="AT313" s="169">
        <f t="shared" si="234"/>
        <v>0</v>
      </c>
      <c r="AU313" s="169">
        <f t="shared" si="235"/>
        <v>0</v>
      </c>
      <c r="AV313" s="169">
        <f t="shared" si="236"/>
        <v>1</v>
      </c>
      <c r="AW313" s="169">
        <f t="shared" si="237"/>
        <v>0</v>
      </c>
      <c r="AX313" s="169">
        <f t="shared" si="238"/>
        <v>0</v>
      </c>
      <c r="AY313" s="169">
        <f t="shared" si="239"/>
        <v>0</v>
      </c>
      <c r="AZ313" s="169">
        <f t="shared" si="240"/>
        <v>0</v>
      </c>
      <c r="BA313" s="169">
        <f t="shared" si="241"/>
        <v>0</v>
      </c>
      <c r="BB313" s="169">
        <f t="shared" si="242"/>
        <v>1</v>
      </c>
      <c r="BC313" s="169">
        <f t="shared" si="243"/>
        <v>0</v>
      </c>
      <c r="BD313" s="169">
        <f t="shared" si="244"/>
        <v>1</v>
      </c>
      <c r="BE313" s="169">
        <f t="shared" si="245"/>
        <v>0</v>
      </c>
      <c r="BF313" s="169">
        <f t="shared" si="246"/>
        <v>0</v>
      </c>
      <c r="BG313" s="169">
        <f t="shared" si="247"/>
        <v>0</v>
      </c>
      <c r="BH313" s="169">
        <f t="shared" si="248"/>
        <v>0</v>
      </c>
      <c r="BI313" s="169">
        <f t="shared" si="249"/>
        <v>0</v>
      </c>
      <c r="BJ313" s="169">
        <f t="shared" si="250"/>
        <v>0</v>
      </c>
      <c r="BK313" s="167">
        <f t="shared" si="251"/>
        <v>0</v>
      </c>
      <c r="BL313" s="169">
        <f t="shared" si="252"/>
        <v>0</v>
      </c>
      <c r="BM313" s="169">
        <f t="shared" si="253"/>
        <v>1</v>
      </c>
      <c r="BN313" s="169">
        <f t="shared" si="254"/>
        <v>1</v>
      </c>
      <c r="BO313" s="169">
        <f t="shared" si="255"/>
        <v>0</v>
      </c>
      <c r="BP313" s="36">
        <f t="shared" si="256"/>
        <v>1</v>
      </c>
      <c r="BQ313">
        <f t="shared" si="257"/>
        <v>0</v>
      </c>
      <c r="BR313" s="36">
        <f t="shared" si="258"/>
        <v>0</v>
      </c>
      <c r="BS313" t="e">
        <f t="shared" si="259"/>
        <v>#N/A</v>
      </c>
    </row>
    <row r="314" spans="1:71">
      <c r="A314" s="59">
        <v>6</v>
      </c>
      <c r="B314" s="59">
        <v>11181</v>
      </c>
      <c r="C314" s="160">
        <v>61314285.453241698</v>
      </c>
      <c r="D314" s="59">
        <v>34428572</v>
      </c>
      <c r="E314" s="59">
        <v>34428572</v>
      </c>
      <c r="F314" s="59">
        <v>26885713.453241698</v>
      </c>
      <c r="G314" s="59">
        <v>0</v>
      </c>
      <c r="H314" s="59">
        <v>14028570.20373</v>
      </c>
      <c r="I314" s="59">
        <v>101</v>
      </c>
      <c r="J314" s="59">
        <v>0</v>
      </c>
      <c r="K314" s="59">
        <v>0</v>
      </c>
      <c r="L314" s="59">
        <v>101</v>
      </c>
      <c r="M314" s="59">
        <v>0</v>
      </c>
      <c r="N314" s="59">
        <v>0</v>
      </c>
      <c r="O314" s="59">
        <v>101</v>
      </c>
      <c r="P314" s="59">
        <v>0</v>
      </c>
      <c r="Q314" s="59">
        <v>0</v>
      </c>
      <c r="R314" s="59">
        <v>2</v>
      </c>
      <c r="S314" s="59">
        <v>1</v>
      </c>
      <c r="T314" s="59">
        <f t="shared" si="209"/>
        <v>0</v>
      </c>
      <c r="U314" s="59">
        <f t="shared" si="210"/>
        <v>0</v>
      </c>
      <c r="V314" s="59">
        <f t="shared" si="211"/>
        <v>0</v>
      </c>
      <c r="W314" s="59">
        <f t="shared" si="212"/>
        <v>0</v>
      </c>
      <c r="X314" s="59">
        <f t="shared" si="213"/>
        <v>0</v>
      </c>
      <c r="Y314" s="59">
        <f t="shared" si="214"/>
        <v>0</v>
      </c>
      <c r="Z314" s="59">
        <f t="shared" si="215"/>
        <v>0</v>
      </c>
      <c r="AA314" s="59">
        <f t="shared" si="216"/>
        <v>0</v>
      </c>
      <c r="AB314" s="59">
        <f t="shared" si="217"/>
        <v>0</v>
      </c>
      <c r="AC314" s="59">
        <f t="shared" si="218"/>
        <v>0</v>
      </c>
      <c r="AD314" s="166">
        <f t="shared" si="260"/>
        <v>3</v>
      </c>
      <c r="AE314" s="169">
        <f t="shared" si="219"/>
        <v>0</v>
      </c>
      <c r="AF314" s="169">
        <f t="shared" si="220"/>
        <v>1</v>
      </c>
      <c r="AG314" s="169">
        <f t="shared" si="221"/>
        <v>0</v>
      </c>
      <c r="AH314" s="169">
        <f t="shared" si="222"/>
        <v>1</v>
      </c>
      <c r="AI314" s="169">
        <f t="shared" si="223"/>
        <v>0</v>
      </c>
      <c r="AJ314" s="169">
        <f t="shared" si="224"/>
        <v>0</v>
      </c>
      <c r="AK314" s="169">
        <f t="shared" si="225"/>
        <v>0</v>
      </c>
      <c r="AL314" s="169">
        <f t="shared" si="226"/>
        <v>1</v>
      </c>
      <c r="AM314" s="169">
        <f t="shared" si="227"/>
        <v>0</v>
      </c>
      <c r="AN314" s="169">
        <f t="shared" si="228"/>
        <v>0</v>
      </c>
      <c r="AO314" s="169">
        <f t="shared" si="229"/>
        <v>1</v>
      </c>
      <c r="AP314" s="169">
        <f t="shared" si="230"/>
        <v>0</v>
      </c>
      <c r="AQ314" s="169">
        <f t="shared" si="231"/>
        <v>0</v>
      </c>
      <c r="AR314" s="169">
        <f t="shared" si="232"/>
        <v>0</v>
      </c>
      <c r="AS314" s="169">
        <f t="shared" si="233"/>
        <v>0</v>
      </c>
      <c r="AT314" s="169">
        <f t="shared" si="234"/>
        <v>0</v>
      </c>
      <c r="AU314" s="169">
        <f t="shared" si="235"/>
        <v>0</v>
      </c>
      <c r="AV314" s="169">
        <f t="shared" si="236"/>
        <v>1</v>
      </c>
      <c r="AW314" s="169">
        <f t="shared" si="237"/>
        <v>0</v>
      </c>
      <c r="AX314" s="169">
        <f t="shared" si="238"/>
        <v>0</v>
      </c>
      <c r="AY314" s="169">
        <f t="shared" si="239"/>
        <v>0</v>
      </c>
      <c r="AZ314" s="169">
        <f t="shared" si="240"/>
        <v>0</v>
      </c>
      <c r="BA314" s="169">
        <f t="shared" si="241"/>
        <v>0</v>
      </c>
      <c r="BB314" s="169">
        <f t="shared" si="242"/>
        <v>1</v>
      </c>
      <c r="BC314" s="169">
        <f t="shared" si="243"/>
        <v>0</v>
      </c>
      <c r="BD314" s="169">
        <f t="shared" si="244"/>
        <v>1</v>
      </c>
      <c r="BE314" s="169">
        <f t="shared" si="245"/>
        <v>0</v>
      </c>
      <c r="BF314" s="169">
        <f t="shared" si="246"/>
        <v>0</v>
      </c>
      <c r="BG314" s="169">
        <f t="shared" si="247"/>
        <v>0</v>
      </c>
      <c r="BH314" s="169">
        <f t="shared" si="248"/>
        <v>0</v>
      </c>
      <c r="BI314" s="169">
        <f t="shared" si="249"/>
        <v>0</v>
      </c>
      <c r="BJ314" s="169">
        <f t="shared" si="250"/>
        <v>0</v>
      </c>
      <c r="BK314" s="167">
        <f t="shared" si="251"/>
        <v>0</v>
      </c>
      <c r="BL314" s="169">
        <f t="shared" si="252"/>
        <v>0</v>
      </c>
      <c r="BM314" s="169">
        <f t="shared" si="253"/>
        <v>1</v>
      </c>
      <c r="BN314" s="169">
        <f t="shared" si="254"/>
        <v>0</v>
      </c>
      <c r="BO314" s="169">
        <f t="shared" si="255"/>
        <v>1</v>
      </c>
      <c r="BP314" s="36">
        <f t="shared" si="256"/>
        <v>1</v>
      </c>
      <c r="BQ314">
        <f t="shared" si="257"/>
        <v>0</v>
      </c>
      <c r="BR314" s="36">
        <f t="shared" si="258"/>
        <v>0</v>
      </c>
      <c r="BS314" t="e">
        <f t="shared" si="259"/>
        <v>#N/A</v>
      </c>
    </row>
    <row r="315" spans="1:71">
      <c r="A315" s="59">
        <v>109</v>
      </c>
      <c r="B315" s="59">
        <v>24233</v>
      </c>
      <c r="C315" s="160">
        <v>62142857.980667301</v>
      </c>
      <c r="D315" s="59">
        <v>36160715</v>
      </c>
      <c r="E315" s="59">
        <v>36160715</v>
      </c>
      <c r="F315" s="59">
        <v>25982142.980667301</v>
      </c>
      <c r="G315" s="59">
        <v>23.809524536132798</v>
      </c>
      <c r="H315" s="59">
        <v>-1753849181.2748001</v>
      </c>
      <c r="I315" s="59">
        <v>101</v>
      </c>
      <c r="J315" s="59">
        <v>0</v>
      </c>
      <c r="K315" s="59">
        <v>0</v>
      </c>
      <c r="L315" s="59">
        <v>101</v>
      </c>
      <c r="M315" s="59">
        <v>0</v>
      </c>
      <c r="N315" s="59">
        <v>0</v>
      </c>
      <c r="O315" s="59">
        <v>0</v>
      </c>
      <c r="P315" s="59">
        <v>0</v>
      </c>
      <c r="Q315" s="59">
        <v>0</v>
      </c>
      <c r="R315" s="59">
        <v>2</v>
      </c>
      <c r="S315" s="59">
        <v>1</v>
      </c>
      <c r="T315" s="59">
        <f t="shared" si="209"/>
        <v>0</v>
      </c>
      <c r="U315" s="59">
        <f t="shared" si="210"/>
        <v>0</v>
      </c>
      <c r="V315" s="59">
        <f t="shared" si="211"/>
        <v>0</v>
      </c>
      <c r="W315" s="59">
        <f t="shared" si="212"/>
        <v>0</v>
      </c>
      <c r="X315" s="59">
        <f t="shared" si="213"/>
        <v>0</v>
      </c>
      <c r="Y315" s="59">
        <f t="shared" si="214"/>
        <v>0</v>
      </c>
      <c r="Z315" s="59">
        <f t="shared" si="215"/>
        <v>0</v>
      </c>
      <c r="AA315" s="59">
        <f t="shared" si="216"/>
        <v>0</v>
      </c>
      <c r="AB315" s="59">
        <f t="shared" si="217"/>
        <v>0</v>
      </c>
      <c r="AC315" s="59">
        <f t="shared" si="218"/>
        <v>0</v>
      </c>
      <c r="AD315" s="166">
        <f t="shared" si="260"/>
        <v>2</v>
      </c>
      <c r="AE315" s="169">
        <f t="shared" si="219"/>
        <v>0</v>
      </c>
      <c r="AF315" s="169">
        <f t="shared" si="220"/>
        <v>1</v>
      </c>
      <c r="AG315" s="169">
        <f t="shared" si="221"/>
        <v>0</v>
      </c>
      <c r="AH315" s="169">
        <f t="shared" si="222"/>
        <v>1</v>
      </c>
      <c r="AI315" s="169">
        <f t="shared" si="223"/>
        <v>0</v>
      </c>
      <c r="AJ315" s="169">
        <f t="shared" si="224"/>
        <v>0</v>
      </c>
      <c r="AK315" s="169">
        <f t="shared" si="225"/>
        <v>0</v>
      </c>
      <c r="AL315" s="169">
        <f t="shared" si="226"/>
        <v>1</v>
      </c>
      <c r="AM315" s="169">
        <f t="shared" si="227"/>
        <v>0</v>
      </c>
      <c r="AN315" s="169">
        <f t="shared" si="228"/>
        <v>0</v>
      </c>
      <c r="AO315" s="169">
        <f t="shared" si="229"/>
        <v>1</v>
      </c>
      <c r="AP315" s="169">
        <f t="shared" si="230"/>
        <v>0</v>
      </c>
      <c r="AQ315" s="169">
        <f t="shared" si="231"/>
        <v>0</v>
      </c>
      <c r="AR315" s="169">
        <f t="shared" si="232"/>
        <v>0</v>
      </c>
      <c r="AS315" s="169">
        <f t="shared" si="233"/>
        <v>0</v>
      </c>
      <c r="AT315" s="169">
        <f t="shared" si="234"/>
        <v>0</v>
      </c>
      <c r="AU315" s="169">
        <f t="shared" si="235"/>
        <v>0</v>
      </c>
      <c r="AV315" s="169">
        <f t="shared" si="236"/>
        <v>1</v>
      </c>
      <c r="AW315" s="169">
        <f t="shared" si="237"/>
        <v>0</v>
      </c>
      <c r="AX315" s="169">
        <f t="shared" si="238"/>
        <v>0</v>
      </c>
      <c r="AY315" s="169">
        <f t="shared" si="239"/>
        <v>0</v>
      </c>
      <c r="AZ315" s="169">
        <f t="shared" si="240"/>
        <v>0</v>
      </c>
      <c r="BA315" s="169">
        <f t="shared" si="241"/>
        <v>0</v>
      </c>
      <c r="BB315" s="169">
        <f t="shared" si="242"/>
        <v>1</v>
      </c>
      <c r="BC315" s="169">
        <f t="shared" si="243"/>
        <v>0</v>
      </c>
      <c r="BD315" s="169">
        <f t="shared" si="244"/>
        <v>1</v>
      </c>
      <c r="BE315" s="169">
        <f t="shared" si="245"/>
        <v>0</v>
      </c>
      <c r="BF315" s="169">
        <f t="shared" si="246"/>
        <v>0</v>
      </c>
      <c r="BG315" s="169">
        <f t="shared" si="247"/>
        <v>0</v>
      </c>
      <c r="BH315" s="169">
        <f t="shared" si="248"/>
        <v>0</v>
      </c>
      <c r="BI315" s="169">
        <f t="shared" si="249"/>
        <v>0</v>
      </c>
      <c r="BJ315" s="169">
        <f t="shared" si="250"/>
        <v>0</v>
      </c>
      <c r="BK315" s="167">
        <f t="shared" si="251"/>
        <v>0</v>
      </c>
      <c r="BL315" s="169">
        <f t="shared" si="252"/>
        <v>0</v>
      </c>
      <c r="BM315" s="169">
        <f t="shared" si="253"/>
        <v>1</v>
      </c>
      <c r="BN315" s="169">
        <f t="shared" si="254"/>
        <v>0</v>
      </c>
      <c r="BO315" s="169">
        <f t="shared" si="255"/>
        <v>1</v>
      </c>
      <c r="BP315" s="36">
        <f t="shared" si="256"/>
        <v>1</v>
      </c>
      <c r="BQ315">
        <f t="shared" si="257"/>
        <v>0</v>
      </c>
      <c r="BR315" s="36">
        <f t="shared" si="258"/>
        <v>0</v>
      </c>
      <c r="BS315" t="e">
        <f t="shared" si="259"/>
        <v>#N/A</v>
      </c>
    </row>
    <row r="316" spans="1:71">
      <c r="A316" s="59">
        <v>7</v>
      </c>
      <c r="B316" s="59">
        <v>11192</v>
      </c>
      <c r="C316" s="160">
        <v>62448981.225068599</v>
      </c>
      <c r="D316" s="59">
        <v>19285714.25</v>
      </c>
      <c r="E316" s="59">
        <v>27244898</v>
      </c>
      <c r="F316" s="59">
        <v>35204083.225068599</v>
      </c>
      <c r="G316" s="59">
        <v>306.12245178222702</v>
      </c>
      <c r="H316" s="59">
        <v>15000001.2701125</v>
      </c>
      <c r="I316" s="59">
        <v>101</v>
      </c>
      <c r="J316" s="59">
        <v>0</v>
      </c>
      <c r="K316" s="59">
        <v>0</v>
      </c>
      <c r="L316" s="59">
        <v>101</v>
      </c>
      <c r="M316" s="59">
        <v>0</v>
      </c>
      <c r="N316" s="59">
        <v>0</v>
      </c>
      <c r="O316" s="59">
        <v>101</v>
      </c>
      <c r="P316" s="59">
        <v>0</v>
      </c>
      <c r="Q316" s="59">
        <v>0</v>
      </c>
      <c r="R316" s="59">
        <v>1</v>
      </c>
      <c r="S316" s="59">
        <v>0</v>
      </c>
      <c r="T316" s="59">
        <f t="shared" si="209"/>
        <v>0</v>
      </c>
      <c r="U316" s="59">
        <f t="shared" si="210"/>
        <v>0</v>
      </c>
      <c r="V316" s="59">
        <f t="shared" si="211"/>
        <v>0</v>
      </c>
      <c r="W316" s="59">
        <f t="shared" si="212"/>
        <v>0</v>
      </c>
      <c r="X316" s="59">
        <f t="shared" si="213"/>
        <v>0</v>
      </c>
      <c r="Y316" s="59">
        <f t="shared" si="214"/>
        <v>0</v>
      </c>
      <c r="Z316" s="59">
        <f t="shared" si="215"/>
        <v>0</v>
      </c>
      <c r="AA316" s="59">
        <f t="shared" si="216"/>
        <v>0</v>
      </c>
      <c r="AB316" s="59">
        <f t="shared" si="217"/>
        <v>0</v>
      </c>
      <c r="AC316" s="59">
        <f t="shared" si="218"/>
        <v>0</v>
      </c>
      <c r="AD316" s="166">
        <f t="shared" si="260"/>
        <v>3</v>
      </c>
      <c r="AE316" s="169">
        <f t="shared" si="219"/>
        <v>0</v>
      </c>
      <c r="AF316" s="169">
        <f t="shared" si="220"/>
        <v>1</v>
      </c>
      <c r="AG316" s="169">
        <f t="shared" si="221"/>
        <v>0</v>
      </c>
      <c r="AH316" s="169">
        <f t="shared" si="222"/>
        <v>1</v>
      </c>
      <c r="AI316" s="169">
        <f t="shared" si="223"/>
        <v>0</v>
      </c>
      <c r="AJ316" s="169">
        <f t="shared" si="224"/>
        <v>0</v>
      </c>
      <c r="AK316" s="169">
        <f t="shared" si="225"/>
        <v>0</v>
      </c>
      <c r="AL316" s="169">
        <f t="shared" si="226"/>
        <v>1</v>
      </c>
      <c r="AM316" s="169">
        <f t="shared" si="227"/>
        <v>0</v>
      </c>
      <c r="AN316" s="169">
        <f t="shared" si="228"/>
        <v>0</v>
      </c>
      <c r="AO316" s="169">
        <f t="shared" si="229"/>
        <v>1</v>
      </c>
      <c r="AP316" s="169">
        <f t="shared" si="230"/>
        <v>0</v>
      </c>
      <c r="AQ316" s="169">
        <f t="shared" si="231"/>
        <v>0</v>
      </c>
      <c r="AR316" s="169">
        <f t="shared" si="232"/>
        <v>0</v>
      </c>
      <c r="AS316" s="169">
        <f t="shared" si="233"/>
        <v>0</v>
      </c>
      <c r="AT316" s="169">
        <f t="shared" si="234"/>
        <v>0</v>
      </c>
      <c r="AU316" s="169">
        <f t="shared" si="235"/>
        <v>0</v>
      </c>
      <c r="AV316" s="169">
        <f t="shared" si="236"/>
        <v>1</v>
      </c>
      <c r="AW316" s="169">
        <f t="shared" si="237"/>
        <v>0</v>
      </c>
      <c r="AX316" s="169">
        <f t="shared" si="238"/>
        <v>0</v>
      </c>
      <c r="AY316" s="169">
        <f t="shared" si="239"/>
        <v>0</v>
      </c>
      <c r="AZ316" s="169">
        <f t="shared" si="240"/>
        <v>0</v>
      </c>
      <c r="BA316" s="169">
        <f t="shared" si="241"/>
        <v>0</v>
      </c>
      <c r="BB316" s="169">
        <f t="shared" si="242"/>
        <v>1</v>
      </c>
      <c r="BC316" s="169">
        <f t="shared" si="243"/>
        <v>0</v>
      </c>
      <c r="BD316" s="169">
        <f t="shared" si="244"/>
        <v>1</v>
      </c>
      <c r="BE316" s="169">
        <f t="shared" si="245"/>
        <v>0</v>
      </c>
      <c r="BF316" s="169">
        <f t="shared" si="246"/>
        <v>0</v>
      </c>
      <c r="BG316" s="169">
        <f t="shared" si="247"/>
        <v>0</v>
      </c>
      <c r="BH316" s="169">
        <f t="shared" si="248"/>
        <v>0</v>
      </c>
      <c r="BI316" s="169">
        <f t="shared" si="249"/>
        <v>0</v>
      </c>
      <c r="BJ316" s="169">
        <f t="shared" si="250"/>
        <v>0</v>
      </c>
      <c r="BK316" s="167">
        <f t="shared" si="251"/>
        <v>0</v>
      </c>
      <c r="BL316" s="169">
        <f t="shared" si="252"/>
        <v>1</v>
      </c>
      <c r="BM316" s="169">
        <f t="shared" si="253"/>
        <v>0</v>
      </c>
      <c r="BN316" s="169">
        <f t="shared" si="254"/>
        <v>1</v>
      </c>
      <c r="BO316" s="169">
        <f t="shared" si="255"/>
        <v>0</v>
      </c>
      <c r="BP316" s="36">
        <f t="shared" si="256"/>
        <v>1</v>
      </c>
      <c r="BQ316">
        <f t="shared" si="257"/>
        <v>0</v>
      </c>
      <c r="BR316" s="36">
        <f t="shared" si="258"/>
        <v>0</v>
      </c>
      <c r="BS316" t="e">
        <f t="shared" si="259"/>
        <v>#N/A</v>
      </c>
    </row>
    <row r="317" spans="1:71">
      <c r="A317" s="59">
        <v>23</v>
      </c>
      <c r="B317" s="59">
        <v>12191</v>
      </c>
      <c r="C317" s="160">
        <v>62461539.729812503</v>
      </c>
      <c r="D317" s="59">
        <v>3296703.25</v>
      </c>
      <c r="E317" s="59">
        <v>3296703.25</v>
      </c>
      <c r="F317" s="59">
        <v>59164836.479812503</v>
      </c>
      <c r="G317" s="59">
        <v>87.912086486816406</v>
      </c>
      <c r="H317" s="59">
        <v>-226545977.23326099</v>
      </c>
      <c r="I317" s="59">
        <v>0</v>
      </c>
      <c r="J317" s="59">
        <v>0</v>
      </c>
      <c r="K317" s="59">
        <v>0</v>
      </c>
      <c r="L317" s="59">
        <v>101</v>
      </c>
      <c r="M317" s="59">
        <v>0</v>
      </c>
      <c r="N317" s="59">
        <v>0</v>
      </c>
      <c r="O317" s="59">
        <v>101</v>
      </c>
      <c r="P317" s="59">
        <v>0</v>
      </c>
      <c r="Q317" s="59">
        <v>0</v>
      </c>
      <c r="R317" s="59">
        <v>2</v>
      </c>
      <c r="S317" s="59">
        <v>0</v>
      </c>
      <c r="T317" s="59">
        <f t="shared" si="209"/>
        <v>0</v>
      </c>
      <c r="U317" s="59">
        <f t="shared" si="210"/>
        <v>0</v>
      </c>
      <c r="V317" s="59">
        <f t="shared" si="211"/>
        <v>0</v>
      </c>
      <c r="W317" s="59">
        <f t="shared" si="212"/>
        <v>0</v>
      </c>
      <c r="X317" s="59">
        <f t="shared" si="213"/>
        <v>0</v>
      </c>
      <c r="Y317" s="59">
        <f t="shared" si="214"/>
        <v>0</v>
      </c>
      <c r="Z317" s="59">
        <f t="shared" si="215"/>
        <v>0</v>
      </c>
      <c r="AA317" s="59">
        <f t="shared" si="216"/>
        <v>0</v>
      </c>
      <c r="AB317" s="59">
        <f t="shared" si="217"/>
        <v>0</v>
      </c>
      <c r="AC317" s="59">
        <f t="shared" si="218"/>
        <v>0</v>
      </c>
      <c r="AD317" s="166">
        <f t="shared" si="260"/>
        <v>2</v>
      </c>
      <c r="AE317" s="169">
        <f t="shared" si="219"/>
        <v>0</v>
      </c>
      <c r="AF317" s="169">
        <f t="shared" si="220"/>
        <v>1</v>
      </c>
      <c r="AG317" s="169">
        <f t="shared" si="221"/>
        <v>0</v>
      </c>
      <c r="AH317" s="169">
        <f t="shared" si="222"/>
        <v>1</v>
      </c>
      <c r="AI317" s="169">
        <f t="shared" si="223"/>
        <v>0</v>
      </c>
      <c r="AJ317" s="169">
        <f t="shared" si="224"/>
        <v>0</v>
      </c>
      <c r="AK317" s="169">
        <f t="shared" si="225"/>
        <v>0</v>
      </c>
      <c r="AL317" s="169">
        <f t="shared" si="226"/>
        <v>1</v>
      </c>
      <c r="AM317" s="169">
        <f t="shared" si="227"/>
        <v>0</v>
      </c>
      <c r="AN317" s="169">
        <f t="shared" si="228"/>
        <v>0</v>
      </c>
      <c r="AO317" s="169">
        <f t="shared" si="229"/>
        <v>1</v>
      </c>
      <c r="AP317" s="169">
        <f t="shared" si="230"/>
        <v>0</v>
      </c>
      <c r="AQ317" s="169">
        <f t="shared" si="231"/>
        <v>0</v>
      </c>
      <c r="AR317" s="169">
        <f t="shared" si="232"/>
        <v>0</v>
      </c>
      <c r="AS317" s="169">
        <f t="shared" si="233"/>
        <v>0</v>
      </c>
      <c r="AT317" s="169">
        <f t="shared" si="234"/>
        <v>0</v>
      </c>
      <c r="AU317" s="169">
        <f t="shared" si="235"/>
        <v>0</v>
      </c>
      <c r="AV317" s="169">
        <f t="shared" si="236"/>
        <v>1</v>
      </c>
      <c r="AW317" s="169">
        <f t="shared" si="237"/>
        <v>0</v>
      </c>
      <c r="AX317" s="169">
        <f t="shared" si="238"/>
        <v>0</v>
      </c>
      <c r="AY317" s="169">
        <f t="shared" si="239"/>
        <v>0</v>
      </c>
      <c r="AZ317" s="169">
        <f t="shared" si="240"/>
        <v>0</v>
      </c>
      <c r="BA317" s="169">
        <f t="shared" si="241"/>
        <v>0</v>
      </c>
      <c r="BB317" s="169">
        <f t="shared" si="242"/>
        <v>1</v>
      </c>
      <c r="BC317" s="169">
        <f t="shared" si="243"/>
        <v>0</v>
      </c>
      <c r="BD317" s="169">
        <f t="shared" si="244"/>
        <v>1</v>
      </c>
      <c r="BE317" s="169">
        <f t="shared" si="245"/>
        <v>0</v>
      </c>
      <c r="BF317" s="169">
        <f t="shared" si="246"/>
        <v>0</v>
      </c>
      <c r="BG317" s="169">
        <f t="shared" si="247"/>
        <v>0</v>
      </c>
      <c r="BH317" s="169">
        <f t="shared" si="248"/>
        <v>0</v>
      </c>
      <c r="BI317" s="169">
        <f t="shared" si="249"/>
        <v>0</v>
      </c>
      <c r="BJ317" s="169">
        <f t="shared" si="250"/>
        <v>0</v>
      </c>
      <c r="BK317" s="167">
        <f t="shared" si="251"/>
        <v>0</v>
      </c>
      <c r="BL317" s="169">
        <f t="shared" si="252"/>
        <v>0</v>
      </c>
      <c r="BM317" s="169">
        <f t="shared" si="253"/>
        <v>1</v>
      </c>
      <c r="BN317" s="169">
        <f t="shared" si="254"/>
        <v>1</v>
      </c>
      <c r="BO317" s="169">
        <f t="shared" si="255"/>
        <v>0</v>
      </c>
      <c r="BP317" s="36">
        <f t="shared" si="256"/>
        <v>1</v>
      </c>
      <c r="BQ317">
        <f t="shared" si="257"/>
        <v>0</v>
      </c>
      <c r="BR317" s="36">
        <f t="shared" si="258"/>
        <v>0</v>
      </c>
      <c r="BS317" t="e">
        <f t="shared" si="259"/>
        <v>#N/A</v>
      </c>
    </row>
    <row r="318" spans="1:71">
      <c r="A318" s="59">
        <v>32</v>
      </c>
      <c r="B318" s="59">
        <v>13281</v>
      </c>
      <c r="C318" s="160">
        <v>62857143.025495604</v>
      </c>
      <c r="D318" s="59">
        <v>34500000</v>
      </c>
      <c r="E318" s="59">
        <v>34500000</v>
      </c>
      <c r="F318" s="59">
        <v>28357143.0254956</v>
      </c>
      <c r="G318" s="59">
        <v>271.42855834960898</v>
      </c>
      <c r="H318" s="59">
        <v>-347290814.092062</v>
      </c>
      <c r="I318" s="59">
        <v>0</v>
      </c>
      <c r="J318" s="59">
        <v>0</v>
      </c>
      <c r="K318" s="59">
        <v>0</v>
      </c>
      <c r="L318" s="59">
        <v>603</v>
      </c>
      <c r="M318" s="59">
        <v>102</v>
      </c>
      <c r="N318" s="59">
        <v>301</v>
      </c>
      <c r="O318" s="59">
        <v>0</v>
      </c>
      <c r="P318" s="59">
        <v>0</v>
      </c>
      <c r="Q318" s="59">
        <v>0</v>
      </c>
      <c r="R318" s="59">
        <v>1</v>
      </c>
      <c r="S318" s="59">
        <v>1</v>
      </c>
      <c r="T318" s="59">
        <f t="shared" si="209"/>
        <v>0</v>
      </c>
      <c r="U318" s="59">
        <f t="shared" si="210"/>
        <v>0</v>
      </c>
      <c r="V318" s="59">
        <f t="shared" si="211"/>
        <v>0</v>
      </c>
      <c r="W318" s="59">
        <f t="shared" si="212"/>
        <v>0</v>
      </c>
      <c r="X318" s="59">
        <f t="shared" si="213"/>
        <v>0</v>
      </c>
      <c r="Y318" s="59">
        <f t="shared" si="214"/>
        <v>1</v>
      </c>
      <c r="Z318" s="59">
        <f t="shared" si="215"/>
        <v>0</v>
      </c>
      <c r="AA318" s="59">
        <f t="shared" si="216"/>
        <v>1</v>
      </c>
      <c r="AB318" s="59">
        <f t="shared" si="217"/>
        <v>0</v>
      </c>
      <c r="AC318" s="59">
        <f t="shared" si="218"/>
        <v>0</v>
      </c>
      <c r="AD318" s="166">
        <f t="shared" si="260"/>
        <v>0</v>
      </c>
      <c r="AE318" s="169">
        <f t="shared" si="219"/>
        <v>0</v>
      </c>
      <c r="AF318" s="169">
        <f t="shared" si="220"/>
        <v>0</v>
      </c>
      <c r="AG318" s="169">
        <f t="shared" si="221"/>
        <v>0</v>
      </c>
      <c r="AH318" s="169">
        <f t="shared" si="222"/>
        <v>1</v>
      </c>
      <c r="AI318" s="169">
        <f t="shared" si="223"/>
        <v>0</v>
      </c>
      <c r="AJ318" s="169">
        <f t="shared" si="224"/>
        <v>0</v>
      </c>
      <c r="AK318" s="169">
        <f t="shared" si="225"/>
        <v>0</v>
      </c>
      <c r="AL318" s="169">
        <f t="shared" si="226"/>
        <v>1</v>
      </c>
      <c r="AM318" s="169">
        <f t="shared" si="227"/>
        <v>0</v>
      </c>
      <c r="AN318" s="169">
        <f t="shared" si="228"/>
        <v>0</v>
      </c>
      <c r="AO318" s="169">
        <f t="shared" si="229"/>
        <v>1</v>
      </c>
      <c r="AP318" s="169">
        <f t="shared" si="230"/>
        <v>0</v>
      </c>
      <c r="AQ318" s="169">
        <f t="shared" si="231"/>
        <v>0</v>
      </c>
      <c r="AR318" s="169">
        <f t="shared" si="232"/>
        <v>0</v>
      </c>
      <c r="AS318" s="169">
        <f t="shared" si="233"/>
        <v>0</v>
      </c>
      <c r="AT318" s="169">
        <f t="shared" si="234"/>
        <v>0</v>
      </c>
      <c r="AU318" s="169">
        <f t="shared" si="235"/>
        <v>0</v>
      </c>
      <c r="AV318" s="169">
        <f t="shared" si="236"/>
        <v>1</v>
      </c>
      <c r="AW318" s="169">
        <f t="shared" si="237"/>
        <v>0</v>
      </c>
      <c r="AX318" s="169">
        <f t="shared" si="238"/>
        <v>0</v>
      </c>
      <c r="AY318" s="169">
        <f t="shared" si="239"/>
        <v>0</v>
      </c>
      <c r="AZ318" s="169">
        <f t="shared" si="240"/>
        <v>0</v>
      </c>
      <c r="BA318" s="169">
        <f t="shared" si="241"/>
        <v>0</v>
      </c>
      <c r="BB318" s="169">
        <f t="shared" si="242"/>
        <v>1</v>
      </c>
      <c r="BC318" s="169">
        <f t="shared" si="243"/>
        <v>0</v>
      </c>
      <c r="BD318" s="169">
        <f t="shared" si="244"/>
        <v>1</v>
      </c>
      <c r="BE318" s="169">
        <f t="shared" si="245"/>
        <v>0</v>
      </c>
      <c r="BF318" s="169">
        <f t="shared" si="246"/>
        <v>0</v>
      </c>
      <c r="BG318" s="169">
        <f t="shared" si="247"/>
        <v>0</v>
      </c>
      <c r="BH318" s="169">
        <f t="shared" si="248"/>
        <v>0</v>
      </c>
      <c r="BI318" s="169">
        <f t="shared" si="249"/>
        <v>0</v>
      </c>
      <c r="BJ318" s="169">
        <f t="shared" si="250"/>
        <v>0</v>
      </c>
      <c r="BK318" s="167">
        <f t="shared" si="251"/>
        <v>0</v>
      </c>
      <c r="BL318" s="169">
        <f t="shared" si="252"/>
        <v>1</v>
      </c>
      <c r="BM318" s="169">
        <f t="shared" si="253"/>
        <v>0</v>
      </c>
      <c r="BN318" s="169">
        <f t="shared" si="254"/>
        <v>0</v>
      </c>
      <c r="BO318" s="169">
        <f t="shared" si="255"/>
        <v>1</v>
      </c>
      <c r="BP318" s="36">
        <f t="shared" si="256"/>
        <v>0</v>
      </c>
      <c r="BQ318">
        <f t="shared" si="257"/>
        <v>0</v>
      </c>
      <c r="BR318" s="36">
        <f t="shared" si="258"/>
        <v>0</v>
      </c>
      <c r="BS318" t="e">
        <f t="shared" si="259"/>
        <v>#N/A</v>
      </c>
    </row>
    <row r="319" spans="1:71">
      <c r="A319" s="59">
        <v>90</v>
      </c>
      <c r="B319" s="59">
        <v>22221</v>
      </c>
      <c r="C319" s="160">
        <v>63799999.049305901</v>
      </c>
      <c r="D319" s="59">
        <v>15300000</v>
      </c>
      <c r="E319" s="59">
        <v>15300000</v>
      </c>
      <c r="F319" s="59">
        <v>48499999.049305901</v>
      </c>
      <c r="G319" s="59">
        <v>320</v>
      </c>
      <c r="H319" s="59">
        <v>-1495795571.0023601</v>
      </c>
      <c r="I319" s="59">
        <v>0</v>
      </c>
      <c r="J319" s="59">
        <v>0</v>
      </c>
      <c r="K319" s="59">
        <v>0</v>
      </c>
      <c r="L319" s="59">
        <v>101</v>
      </c>
      <c r="M319" s="59">
        <v>0</v>
      </c>
      <c r="N319" s="59">
        <v>0</v>
      </c>
      <c r="O319" s="59">
        <v>101</v>
      </c>
      <c r="P319" s="59">
        <v>0</v>
      </c>
      <c r="Q319" s="59">
        <v>0</v>
      </c>
      <c r="R319" s="59">
        <v>2</v>
      </c>
      <c r="S319" s="59">
        <v>0</v>
      </c>
      <c r="T319" s="59">
        <f t="shared" si="209"/>
        <v>0</v>
      </c>
      <c r="U319" s="59">
        <f t="shared" si="210"/>
        <v>0</v>
      </c>
      <c r="V319" s="59">
        <f t="shared" si="211"/>
        <v>0</v>
      </c>
      <c r="W319" s="59">
        <f t="shared" si="212"/>
        <v>0</v>
      </c>
      <c r="X319" s="59">
        <f t="shared" si="213"/>
        <v>0</v>
      </c>
      <c r="Y319" s="59">
        <f t="shared" si="214"/>
        <v>0</v>
      </c>
      <c r="Z319" s="59">
        <f t="shared" si="215"/>
        <v>0</v>
      </c>
      <c r="AA319" s="59">
        <f t="shared" si="216"/>
        <v>0</v>
      </c>
      <c r="AB319" s="59">
        <f t="shared" si="217"/>
        <v>0</v>
      </c>
      <c r="AC319" s="59">
        <f t="shared" si="218"/>
        <v>0</v>
      </c>
      <c r="AD319" s="166">
        <f t="shared" si="260"/>
        <v>2</v>
      </c>
      <c r="AE319" s="169">
        <f t="shared" si="219"/>
        <v>0</v>
      </c>
      <c r="AF319" s="169">
        <f t="shared" si="220"/>
        <v>1</v>
      </c>
      <c r="AG319" s="169">
        <f t="shared" si="221"/>
        <v>0</v>
      </c>
      <c r="AH319" s="169">
        <f t="shared" si="222"/>
        <v>1</v>
      </c>
      <c r="AI319" s="169">
        <f t="shared" si="223"/>
        <v>0</v>
      </c>
      <c r="AJ319" s="169">
        <f t="shared" si="224"/>
        <v>0</v>
      </c>
      <c r="AK319" s="169">
        <f t="shared" si="225"/>
        <v>0</v>
      </c>
      <c r="AL319" s="169">
        <f t="shared" si="226"/>
        <v>1</v>
      </c>
      <c r="AM319" s="169">
        <f t="shared" si="227"/>
        <v>0</v>
      </c>
      <c r="AN319" s="169">
        <f t="shared" si="228"/>
        <v>0</v>
      </c>
      <c r="AO319" s="169">
        <f t="shared" si="229"/>
        <v>1</v>
      </c>
      <c r="AP319" s="169">
        <f t="shared" si="230"/>
        <v>0</v>
      </c>
      <c r="AQ319" s="169">
        <f t="shared" si="231"/>
        <v>0</v>
      </c>
      <c r="AR319" s="169">
        <f t="shared" si="232"/>
        <v>0</v>
      </c>
      <c r="AS319" s="169">
        <f t="shared" si="233"/>
        <v>0</v>
      </c>
      <c r="AT319" s="169">
        <f t="shared" si="234"/>
        <v>0</v>
      </c>
      <c r="AU319" s="169">
        <f t="shared" si="235"/>
        <v>0</v>
      </c>
      <c r="AV319" s="169">
        <f t="shared" si="236"/>
        <v>1</v>
      </c>
      <c r="AW319" s="169">
        <f t="shared" si="237"/>
        <v>0</v>
      </c>
      <c r="AX319" s="169">
        <f t="shared" si="238"/>
        <v>0</v>
      </c>
      <c r="AY319" s="169">
        <f t="shared" si="239"/>
        <v>0</v>
      </c>
      <c r="AZ319" s="169">
        <f t="shared" si="240"/>
        <v>0</v>
      </c>
      <c r="BA319" s="169">
        <f t="shared" si="241"/>
        <v>0</v>
      </c>
      <c r="BB319" s="169">
        <f t="shared" si="242"/>
        <v>1</v>
      </c>
      <c r="BC319" s="169">
        <f t="shared" si="243"/>
        <v>0</v>
      </c>
      <c r="BD319" s="169">
        <f t="shared" si="244"/>
        <v>1</v>
      </c>
      <c r="BE319" s="169">
        <f t="shared" si="245"/>
        <v>0</v>
      </c>
      <c r="BF319" s="169">
        <f t="shared" si="246"/>
        <v>0</v>
      </c>
      <c r="BG319" s="169">
        <f t="shared" si="247"/>
        <v>0</v>
      </c>
      <c r="BH319" s="169">
        <f t="shared" si="248"/>
        <v>0</v>
      </c>
      <c r="BI319" s="169">
        <f t="shared" si="249"/>
        <v>0</v>
      </c>
      <c r="BJ319" s="169">
        <f t="shared" si="250"/>
        <v>0</v>
      </c>
      <c r="BK319" s="167">
        <f t="shared" si="251"/>
        <v>0</v>
      </c>
      <c r="BL319" s="169">
        <f t="shared" si="252"/>
        <v>0</v>
      </c>
      <c r="BM319" s="169">
        <f t="shared" si="253"/>
        <v>1</v>
      </c>
      <c r="BN319" s="169">
        <f t="shared" si="254"/>
        <v>1</v>
      </c>
      <c r="BO319" s="169">
        <f t="shared" si="255"/>
        <v>0</v>
      </c>
      <c r="BP319" s="36">
        <f t="shared" si="256"/>
        <v>1</v>
      </c>
      <c r="BQ319">
        <f t="shared" si="257"/>
        <v>0</v>
      </c>
      <c r="BR319" s="36">
        <f t="shared" si="258"/>
        <v>0</v>
      </c>
      <c r="BS319" t="e">
        <f t="shared" si="259"/>
        <v>#N/A</v>
      </c>
    </row>
    <row r="320" spans="1:71">
      <c r="A320" s="59">
        <v>371</v>
      </c>
      <c r="B320" s="59">
        <v>221161</v>
      </c>
      <c r="C320" s="160">
        <v>63799999.049305901</v>
      </c>
      <c r="D320" s="59">
        <v>15690000</v>
      </c>
      <c r="E320" s="59">
        <v>22690000</v>
      </c>
      <c r="F320" s="59">
        <v>41109999.049305901</v>
      </c>
      <c r="G320" s="59">
        <v>280</v>
      </c>
      <c r="H320" s="59">
        <v>-5567723650.4358101</v>
      </c>
      <c r="I320" s="59">
        <v>101</v>
      </c>
      <c r="J320" s="59">
        <v>0</v>
      </c>
      <c r="K320" s="59">
        <v>0</v>
      </c>
      <c r="L320" s="59">
        <v>101</v>
      </c>
      <c r="M320" s="59">
        <v>0</v>
      </c>
      <c r="N320" s="59">
        <v>0</v>
      </c>
      <c r="O320" s="59">
        <v>0</v>
      </c>
      <c r="P320" s="59">
        <v>0</v>
      </c>
      <c r="Q320" s="59">
        <v>0</v>
      </c>
      <c r="R320" s="59">
        <v>1</v>
      </c>
      <c r="S320" s="59">
        <v>0</v>
      </c>
      <c r="T320" s="59">
        <f t="shared" si="209"/>
        <v>0</v>
      </c>
      <c r="U320" s="59">
        <f t="shared" si="210"/>
        <v>0</v>
      </c>
      <c r="V320" s="59">
        <f t="shared" si="211"/>
        <v>0</v>
      </c>
      <c r="W320" s="59">
        <f t="shared" si="212"/>
        <v>0</v>
      </c>
      <c r="X320" s="59">
        <f t="shared" si="213"/>
        <v>0</v>
      </c>
      <c r="Y320" s="59">
        <f t="shared" si="214"/>
        <v>0</v>
      </c>
      <c r="Z320" s="59">
        <f t="shared" si="215"/>
        <v>0</v>
      </c>
      <c r="AA320" s="59">
        <f t="shared" si="216"/>
        <v>0</v>
      </c>
      <c r="AB320" s="59">
        <f t="shared" si="217"/>
        <v>0</v>
      </c>
      <c r="AC320" s="59">
        <f t="shared" si="218"/>
        <v>0</v>
      </c>
      <c r="AD320" s="166">
        <f t="shared" si="260"/>
        <v>2</v>
      </c>
      <c r="AE320" s="169">
        <f t="shared" si="219"/>
        <v>0</v>
      </c>
      <c r="AF320" s="169">
        <f t="shared" si="220"/>
        <v>1</v>
      </c>
      <c r="AG320" s="169">
        <f t="shared" si="221"/>
        <v>0</v>
      </c>
      <c r="AH320" s="169">
        <f t="shared" si="222"/>
        <v>1</v>
      </c>
      <c r="AI320" s="169">
        <f t="shared" si="223"/>
        <v>0</v>
      </c>
      <c r="AJ320" s="169">
        <f t="shared" si="224"/>
        <v>0</v>
      </c>
      <c r="AK320" s="169">
        <f t="shared" si="225"/>
        <v>0</v>
      </c>
      <c r="AL320" s="169">
        <f t="shared" si="226"/>
        <v>1</v>
      </c>
      <c r="AM320" s="169">
        <f t="shared" si="227"/>
        <v>0</v>
      </c>
      <c r="AN320" s="169">
        <f t="shared" si="228"/>
        <v>0</v>
      </c>
      <c r="AO320" s="169">
        <f t="shared" si="229"/>
        <v>1</v>
      </c>
      <c r="AP320" s="169">
        <f t="shared" si="230"/>
        <v>0</v>
      </c>
      <c r="AQ320" s="169">
        <f t="shared" si="231"/>
        <v>0</v>
      </c>
      <c r="AR320" s="169">
        <f t="shared" si="232"/>
        <v>0</v>
      </c>
      <c r="AS320" s="169">
        <f t="shared" si="233"/>
        <v>0</v>
      </c>
      <c r="AT320" s="169">
        <f t="shared" si="234"/>
        <v>0</v>
      </c>
      <c r="AU320" s="169">
        <f t="shared" si="235"/>
        <v>0</v>
      </c>
      <c r="AV320" s="169">
        <f t="shared" si="236"/>
        <v>1</v>
      </c>
      <c r="AW320" s="169">
        <f t="shared" si="237"/>
        <v>0</v>
      </c>
      <c r="AX320" s="169">
        <f t="shared" si="238"/>
        <v>0</v>
      </c>
      <c r="AY320" s="169">
        <f t="shared" si="239"/>
        <v>0</v>
      </c>
      <c r="AZ320" s="169">
        <f t="shared" si="240"/>
        <v>0</v>
      </c>
      <c r="BA320" s="169">
        <f t="shared" si="241"/>
        <v>0</v>
      </c>
      <c r="BB320" s="169">
        <f t="shared" si="242"/>
        <v>1</v>
      </c>
      <c r="BC320" s="169">
        <f t="shared" si="243"/>
        <v>0</v>
      </c>
      <c r="BD320" s="169">
        <f t="shared" si="244"/>
        <v>1</v>
      </c>
      <c r="BE320" s="169">
        <f t="shared" si="245"/>
        <v>0</v>
      </c>
      <c r="BF320" s="169">
        <f t="shared" si="246"/>
        <v>0</v>
      </c>
      <c r="BG320" s="169">
        <f t="shared" si="247"/>
        <v>0</v>
      </c>
      <c r="BH320" s="169">
        <f t="shared" si="248"/>
        <v>0</v>
      </c>
      <c r="BI320" s="169">
        <f t="shared" si="249"/>
        <v>0</v>
      </c>
      <c r="BJ320" s="169">
        <f t="shared" si="250"/>
        <v>0</v>
      </c>
      <c r="BK320" s="167">
        <f t="shared" si="251"/>
        <v>0</v>
      </c>
      <c r="BL320" s="169">
        <f t="shared" si="252"/>
        <v>1</v>
      </c>
      <c r="BM320" s="169">
        <f t="shared" si="253"/>
        <v>0</v>
      </c>
      <c r="BN320" s="169">
        <f t="shared" si="254"/>
        <v>1</v>
      </c>
      <c r="BO320" s="169">
        <f t="shared" si="255"/>
        <v>0</v>
      </c>
      <c r="BP320" s="36">
        <f t="shared" si="256"/>
        <v>1</v>
      </c>
      <c r="BQ320">
        <f t="shared" si="257"/>
        <v>0</v>
      </c>
      <c r="BR320" s="36">
        <f t="shared" si="258"/>
        <v>0</v>
      </c>
      <c r="BS320" t="e">
        <f t="shared" si="259"/>
        <v>#N/A</v>
      </c>
    </row>
    <row r="321" spans="1:71">
      <c r="A321" s="59">
        <v>156</v>
      </c>
      <c r="B321" s="59">
        <v>121211</v>
      </c>
      <c r="C321" s="160">
        <v>64214285.440894999</v>
      </c>
      <c r="D321" s="59">
        <v>19085714.375</v>
      </c>
      <c r="E321" s="59">
        <v>26085714.25</v>
      </c>
      <c r="F321" s="59">
        <v>38128571.190894999</v>
      </c>
      <c r="G321" s="59">
        <v>421.42857742309599</v>
      </c>
      <c r="H321" s="59">
        <v>-2332145732.8247399</v>
      </c>
      <c r="I321" s="59">
        <v>101</v>
      </c>
      <c r="J321" s="59">
        <v>0</v>
      </c>
      <c r="K321" s="59">
        <v>0</v>
      </c>
      <c r="L321" s="59">
        <v>101</v>
      </c>
      <c r="M321" s="59">
        <v>0</v>
      </c>
      <c r="N321" s="59">
        <v>0</v>
      </c>
      <c r="O321" s="59">
        <v>101</v>
      </c>
      <c r="P321" s="59">
        <v>0</v>
      </c>
      <c r="Q321" s="59">
        <v>0</v>
      </c>
      <c r="R321" s="59">
        <v>2</v>
      </c>
      <c r="S321" s="59">
        <v>0</v>
      </c>
      <c r="T321" s="59">
        <f t="shared" si="209"/>
        <v>0</v>
      </c>
      <c r="U321" s="59">
        <f t="shared" si="210"/>
        <v>0</v>
      </c>
      <c r="V321" s="59">
        <f t="shared" si="211"/>
        <v>0</v>
      </c>
      <c r="W321" s="59">
        <f t="shared" si="212"/>
        <v>0</v>
      </c>
      <c r="X321" s="59">
        <f t="shared" si="213"/>
        <v>0</v>
      </c>
      <c r="Y321" s="59">
        <f t="shared" si="214"/>
        <v>0</v>
      </c>
      <c r="Z321" s="59">
        <f t="shared" si="215"/>
        <v>0</v>
      </c>
      <c r="AA321" s="59">
        <f t="shared" si="216"/>
        <v>0</v>
      </c>
      <c r="AB321" s="59">
        <f t="shared" si="217"/>
        <v>0</v>
      </c>
      <c r="AC321" s="59">
        <f t="shared" si="218"/>
        <v>0</v>
      </c>
      <c r="AD321" s="166">
        <f t="shared" si="260"/>
        <v>3</v>
      </c>
      <c r="AE321" s="169">
        <f t="shared" si="219"/>
        <v>0</v>
      </c>
      <c r="AF321" s="169">
        <f t="shared" si="220"/>
        <v>1</v>
      </c>
      <c r="AG321" s="169">
        <f t="shared" si="221"/>
        <v>0</v>
      </c>
      <c r="AH321" s="169">
        <f t="shared" si="222"/>
        <v>1</v>
      </c>
      <c r="AI321" s="169">
        <f t="shared" si="223"/>
        <v>0</v>
      </c>
      <c r="AJ321" s="169">
        <f t="shared" si="224"/>
        <v>0</v>
      </c>
      <c r="AK321" s="169">
        <f t="shared" si="225"/>
        <v>0</v>
      </c>
      <c r="AL321" s="169">
        <f t="shared" si="226"/>
        <v>1</v>
      </c>
      <c r="AM321" s="169">
        <f t="shared" si="227"/>
        <v>0</v>
      </c>
      <c r="AN321" s="169">
        <f t="shared" si="228"/>
        <v>0</v>
      </c>
      <c r="AO321" s="169">
        <f t="shared" si="229"/>
        <v>1</v>
      </c>
      <c r="AP321" s="169">
        <f t="shared" si="230"/>
        <v>0</v>
      </c>
      <c r="AQ321" s="169">
        <f t="shared" si="231"/>
        <v>0</v>
      </c>
      <c r="AR321" s="169">
        <f t="shared" si="232"/>
        <v>0</v>
      </c>
      <c r="AS321" s="169">
        <f t="shared" si="233"/>
        <v>0</v>
      </c>
      <c r="AT321" s="169">
        <f t="shared" si="234"/>
        <v>0</v>
      </c>
      <c r="AU321" s="169">
        <f t="shared" si="235"/>
        <v>0</v>
      </c>
      <c r="AV321" s="169">
        <f t="shared" si="236"/>
        <v>1</v>
      </c>
      <c r="AW321" s="169">
        <f t="shared" si="237"/>
        <v>0</v>
      </c>
      <c r="AX321" s="169">
        <f t="shared" si="238"/>
        <v>0</v>
      </c>
      <c r="AY321" s="169">
        <f t="shared" si="239"/>
        <v>0</v>
      </c>
      <c r="AZ321" s="169">
        <f t="shared" si="240"/>
        <v>0</v>
      </c>
      <c r="BA321" s="169">
        <f t="shared" si="241"/>
        <v>0</v>
      </c>
      <c r="BB321" s="169">
        <f t="shared" si="242"/>
        <v>1</v>
      </c>
      <c r="BC321" s="169">
        <f t="shared" si="243"/>
        <v>0</v>
      </c>
      <c r="BD321" s="169">
        <f t="shared" si="244"/>
        <v>1</v>
      </c>
      <c r="BE321" s="169">
        <f t="shared" si="245"/>
        <v>0</v>
      </c>
      <c r="BF321" s="169">
        <f t="shared" si="246"/>
        <v>0</v>
      </c>
      <c r="BG321" s="169">
        <f t="shared" si="247"/>
        <v>0</v>
      </c>
      <c r="BH321" s="169">
        <f t="shared" si="248"/>
        <v>0</v>
      </c>
      <c r="BI321" s="169">
        <f t="shared" si="249"/>
        <v>0</v>
      </c>
      <c r="BJ321" s="169">
        <f t="shared" si="250"/>
        <v>0</v>
      </c>
      <c r="BK321" s="167">
        <f t="shared" si="251"/>
        <v>0</v>
      </c>
      <c r="BL321" s="169">
        <f t="shared" si="252"/>
        <v>0</v>
      </c>
      <c r="BM321" s="169">
        <f t="shared" si="253"/>
        <v>1</v>
      </c>
      <c r="BN321" s="169">
        <f t="shared" si="254"/>
        <v>1</v>
      </c>
      <c r="BO321" s="169">
        <f t="shared" si="255"/>
        <v>0</v>
      </c>
      <c r="BP321" s="36">
        <f t="shared" si="256"/>
        <v>1</v>
      </c>
      <c r="BQ321">
        <f t="shared" si="257"/>
        <v>0</v>
      </c>
      <c r="BR321" s="36">
        <f t="shared" si="258"/>
        <v>0</v>
      </c>
      <c r="BS321" t="e">
        <f t="shared" si="259"/>
        <v>#N/A</v>
      </c>
    </row>
    <row r="322" spans="1:71">
      <c r="A322" s="59">
        <v>62</v>
      </c>
      <c r="B322" s="59">
        <v>17181</v>
      </c>
      <c r="C322" s="160">
        <v>64285716.292809501</v>
      </c>
      <c r="D322" s="59">
        <v>36428571.625</v>
      </c>
      <c r="E322" s="59">
        <v>38214286</v>
      </c>
      <c r="F322" s="59">
        <v>26071430.292809501</v>
      </c>
      <c r="G322" s="59">
        <v>107.142862319946</v>
      </c>
      <c r="H322" s="59">
        <v>-582522029.01057005</v>
      </c>
      <c r="I322" s="59">
        <v>412</v>
      </c>
      <c r="J322" s="59">
        <v>102</v>
      </c>
      <c r="K322" s="59">
        <v>0</v>
      </c>
      <c r="L322" s="59">
        <v>412</v>
      </c>
      <c r="M322" s="59">
        <v>0</v>
      </c>
      <c r="N322" s="59">
        <v>0</v>
      </c>
      <c r="O322" s="59">
        <v>0</v>
      </c>
      <c r="P322" s="59">
        <v>0</v>
      </c>
      <c r="Q322" s="59">
        <v>0</v>
      </c>
      <c r="R322" s="59">
        <v>2</v>
      </c>
      <c r="S322" s="59">
        <v>0</v>
      </c>
      <c r="T322" s="59">
        <f t="shared" si="209"/>
        <v>2</v>
      </c>
      <c r="U322" s="59">
        <f t="shared" si="210"/>
        <v>0</v>
      </c>
      <c r="V322" s="59">
        <f t="shared" si="211"/>
        <v>0</v>
      </c>
      <c r="W322" s="59">
        <f t="shared" si="212"/>
        <v>0</v>
      </c>
      <c r="X322" s="59">
        <f t="shared" si="213"/>
        <v>0</v>
      </c>
      <c r="Y322" s="59">
        <f t="shared" si="214"/>
        <v>0</v>
      </c>
      <c r="Z322" s="59">
        <f t="shared" si="215"/>
        <v>0</v>
      </c>
      <c r="AA322" s="59">
        <f t="shared" si="216"/>
        <v>1</v>
      </c>
      <c r="AB322" s="59">
        <f t="shared" si="217"/>
        <v>0</v>
      </c>
      <c r="AC322" s="59">
        <f t="shared" si="218"/>
        <v>0</v>
      </c>
      <c r="AD322" s="166">
        <f t="shared" si="260"/>
        <v>0</v>
      </c>
      <c r="AE322" s="169">
        <f t="shared" si="219"/>
        <v>0</v>
      </c>
      <c r="AF322" s="169">
        <f t="shared" si="220"/>
        <v>0</v>
      </c>
      <c r="AG322" s="169">
        <f t="shared" si="221"/>
        <v>0</v>
      </c>
      <c r="AH322" s="169">
        <f t="shared" si="222"/>
        <v>1</v>
      </c>
      <c r="AI322" s="169">
        <f t="shared" si="223"/>
        <v>0</v>
      </c>
      <c r="AJ322" s="169">
        <f t="shared" si="224"/>
        <v>0</v>
      </c>
      <c r="AK322" s="169">
        <f t="shared" si="225"/>
        <v>0</v>
      </c>
      <c r="AL322" s="169">
        <f t="shared" si="226"/>
        <v>1</v>
      </c>
      <c r="AM322" s="169">
        <f t="shared" si="227"/>
        <v>0</v>
      </c>
      <c r="AN322" s="169">
        <f t="shared" si="228"/>
        <v>0</v>
      </c>
      <c r="AO322" s="169">
        <f t="shared" si="229"/>
        <v>1</v>
      </c>
      <c r="AP322" s="169">
        <f t="shared" si="230"/>
        <v>0</v>
      </c>
      <c r="AQ322" s="169">
        <f t="shared" si="231"/>
        <v>0</v>
      </c>
      <c r="AR322" s="169">
        <f t="shared" si="232"/>
        <v>0</v>
      </c>
      <c r="AS322" s="169">
        <f t="shared" si="233"/>
        <v>0</v>
      </c>
      <c r="AT322" s="169">
        <f t="shared" si="234"/>
        <v>0</v>
      </c>
      <c r="AU322" s="169">
        <f t="shared" si="235"/>
        <v>0</v>
      </c>
      <c r="AV322" s="169">
        <f t="shared" si="236"/>
        <v>1</v>
      </c>
      <c r="AW322" s="169">
        <f t="shared" si="237"/>
        <v>1</v>
      </c>
      <c r="AX322" s="169">
        <f t="shared" si="238"/>
        <v>1</v>
      </c>
      <c r="AY322" s="169">
        <f t="shared" si="239"/>
        <v>0</v>
      </c>
      <c r="AZ322" s="169">
        <f t="shared" si="240"/>
        <v>0</v>
      </c>
      <c r="BA322" s="169">
        <f t="shared" si="241"/>
        <v>0</v>
      </c>
      <c r="BB322" s="169">
        <f t="shared" si="242"/>
        <v>1</v>
      </c>
      <c r="BC322" s="169">
        <f t="shared" si="243"/>
        <v>1</v>
      </c>
      <c r="BD322" s="169">
        <f t="shared" si="244"/>
        <v>0</v>
      </c>
      <c r="BE322" s="169">
        <f t="shared" si="245"/>
        <v>0</v>
      </c>
      <c r="BF322" s="169">
        <f t="shared" si="246"/>
        <v>0</v>
      </c>
      <c r="BG322" s="169">
        <f t="shared" si="247"/>
        <v>0</v>
      </c>
      <c r="BH322" s="169">
        <f t="shared" si="248"/>
        <v>0</v>
      </c>
      <c r="BI322" s="169">
        <f t="shared" si="249"/>
        <v>0</v>
      </c>
      <c r="BJ322" s="169">
        <f t="shared" si="250"/>
        <v>2</v>
      </c>
      <c r="BK322" s="167">
        <f t="shared" si="251"/>
        <v>0</v>
      </c>
      <c r="BL322" s="169">
        <f t="shared" si="252"/>
        <v>0</v>
      </c>
      <c r="BM322" s="169">
        <f t="shared" si="253"/>
        <v>1</v>
      </c>
      <c r="BN322" s="169">
        <f t="shared" si="254"/>
        <v>1</v>
      </c>
      <c r="BO322" s="169">
        <f t="shared" si="255"/>
        <v>0</v>
      </c>
      <c r="BP322" s="36">
        <f t="shared" si="256"/>
        <v>0</v>
      </c>
      <c r="BQ322">
        <f t="shared" si="257"/>
        <v>0</v>
      </c>
      <c r="BR322" s="36">
        <f t="shared" si="258"/>
        <v>2</v>
      </c>
      <c r="BS322" s="36" t="e">
        <f t="shared" si="259"/>
        <v>#N/A</v>
      </c>
    </row>
    <row r="323" spans="1:71">
      <c r="A323" s="59">
        <v>21</v>
      </c>
      <c r="B323" s="59">
        <v>12171</v>
      </c>
      <c r="C323" s="160">
        <v>65595238.979593299</v>
      </c>
      <c r="D323" s="59">
        <v>7321428.5</v>
      </c>
      <c r="E323" s="59">
        <v>14464285.5</v>
      </c>
      <c r="F323" s="59">
        <v>51130953.479593299</v>
      </c>
      <c r="G323" s="59">
        <v>333.33334350585898</v>
      </c>
      <c r="H323" s="59">
        <v>-229305135.04427099</v>
      </c>
      <c r="I323" s="59">
        <v>101</v>
      </c>
      <c r="J323" s="59">
        <v>0</v>
      </c>
      <c r="K323" s="59">
        <v>0</v>
      </c>
      <c r="L323" s="59">
        <v>101</v>
      </c>
      <c r="M323" s="59">
        <v>0</v>
      </c>
      <c r="N323" s="59">
        <v>0</v>
      </c>
      <c r="O323" s="59">
        <v>0</v>
      </c>
      <c r="P323" s="59">
        <v>0</v>
      </c>
      <c r="Q323" s="59">
        <v>0</v>
      </c>
      <c r="R323" s="59">
        <v>2</v>
      </c>
      <c r="S323" s="59">
        <v>0</v>
      </c>
      <c r="T323" s="59">
        <f t="shared" si="209"/>
        <v>0</v>
      </c>
      <c r="U323" s="59">
        <f t="shared" si="210"/>
        <v>0</v>
      </c>
      <c r="V323" s="59">
        <f t="shared" si="211"/>
        <v>0</v>
      </c>
      <c r="W323" s="59">
        <f t="shared" si="212"/>
        <v>0</v>
      </c>
      <c r="X323" s="59">
        <f t="shared" si="213"/>
        <v>0</v>
      </c>
      <c r="Y323" s="59">
        <f t="shared" si="214"/>
        <v>0</v>
      </c>
      <c r="Z323" s="59">
        <f t="shared" si="215"/>
        <v>0</v>
      </c>
      <c r="AA323" s="59">
        <f t="shared" si="216"/>
        <v>0</v>
      </c>
      <c r="AB323" s="59">
        <f t="shared" si="217"/>
        <v>0</v>
      </c>
      <c r="AC323" s="59">
        <f t="shared" si="218"/>
        <v>0</v>
      </c>
      <c r="AD323" s="166">
        <f t="shared" si="260"/>
        <v>2</v>
      </c>
      <c r="AE323" s="169">
        <f t="shared" si="219"/>
        <v>0</v>
      </c>
      <c r="AF323" s="169">
        <f t="shared" si="220"/>
        <v>1</v>
      </c>
      <c r="AG323" s="169">
        <f t="shared" si="221"/>
        <v>0</v>
      </c>
      <c r="AH323" s="169">
        <f t="shared" si="222"/>
        <v>1</v>
      </c>
      <c r="AI323" s="169">
        <f t="shared" si="223"/>
        <v>0</v>
      </c>
      <c r="AJ323" s="169">
        <f t="shared" si="224"/>
        <v>0</v>
      </c>
      <c r="AK323" s="169">
        <f t="shared" si="225"/>
        <v>0</v>
      </c>
      <c r="AL323" s="169">
        <f t="shared" si="226"/>
        <v>1</v>
      </c>
      <c r="AM323" s="169">
        <f t="shared" si="227"/>
        <v>0</v>
      </c>
      <c r="AN323" s="169">
        <f t="shared" si="228"/>
        <v>0</v>
      </c>
      <c r="AO323" s="169">
        <f t="shared" si="229"/>
        <v>1</v>
      </c>
      <c r="AP323" s="169">
        <f t="shared" si="230"/>
        <v>0</v>
      </c>
      <c r="AQ323" s="169">
        <f t="shared" si="231"/>
        <v>0</v>
      </c>
      <c r="AR323" s="169">
        <f t="shared" si="232"/>
        <v>0</v>
      </c>
      <c r="AS323" s="169">
        <f t="shared" si="233"/>
        <v>0</v>
      </c>
      <c r="AT323" s="169">
        <f t="shared" si="234"/>
        <v>0</v>
      </c>
      <c r="AU323" s="169">
        <f t="shared" si="235"/>
        <v>0</v>
      </c>
      <c r="AV323" s="169">
        <f t="shared" si="236"/>
        <v>1</v>
      </c>
      <c r="AW323" s="169">
        <f t="shared" si="237"/>
        <v>0</v>
      </c>
      <c r="AX323" s="169">
        <f t="shared" si="238"/>
        <v>0</v>
      </c>
      <c r="AY323" s="169">
        <f t="shared" si="239"/>
        <v>0</v>
      </c>
      <c r="AZ323" s="169">
        <f t="shared" si="240"/>
        <v>0</v>
      </c>
      <c r="BA323" s="169">
        <f t="shared" si="241"/>
        <v>0</v>
      </c>
      <c r="BB323" s="169">
        <f t="shared" si="242"/>
        <v>1</v>
      </c>
      <c r="BC323" s="169">
        <f t="shared" si="243"/>
        <v>0</v>
      </c>
      <c r="BD323" s="169">
        <f t="shared" si="244"/>
        <v>1</v>
      </c>
      <c r="BE323" s="169">
        <f t="shared" si="245"/>
        <v>0</v>
      </c>
      <c r="BF323" s="169">
        <f t="shared" si="246"/>
        <v>0</v>
      </c>
      <c r="BG323" s="169">
        <f t="shared" si="247"/>
        <v>0</v>
      </c>
      <c r="BH323" s="169">
        <f t="shared" si="248"/>
        <v>0</v>
      </c>
      <c r="BI323" s="169">
        <f t="shared" si="249"/>
        <v>0</v>
      </c>
      <c r="BJ323" s="169">
        <f t="shared" si="250"/>
        <v>0</v>
      </c>
      <c r="BK323" s="167">
        <f t="shared" si="251"/>
        <v>0</v>
      </c>
      <c r="BL323" s="169">
        <f t="shared" si="252"/>
        <v>0</v>
      </c>
      <c r="BM323" s="169">
        <f t="shared" si="253"/>
        <v>1</v>
      </c>
      <c r="BN323" s="169">
        <f t="shared" si="254"/>
        <v>1</v>
      </c>
      <c r="BO323" s="169">
        <f t="shared" si="255"/>
        <v>0</v>
      </c>
      <c r="BP323" s="36">
        <f t="shared" si="256"/>
        <v>1</v>
      </c>
      <c r="BQ323">
        <f t="shared" si="257"/>
        <v>0</v>
      </c>
      <c r="BR323" s="36">
        <f t="shared" si="258"/>
        <v>0</v>
      </c>
      <c r="BS323" t="e">
        <f t="shared" si="259"/>
        <v>#N/A</v>
      </c>
    </row>
    <row r="324" spans="1:71">
      <c r="A324" s="59">
        <v>127</v>
      </c>
      <c r="B324" s="59">
        <v>111231</v>
      </c>
      <c r="C324" s="160">
        <v>67500000.910035193</v>
      </c>
      <c r="D324" s="59">
        <v>25738095</v>
      </c>
      <c r="E324" s="59">
        <v>25738095</v>
      </c>
      <c r="F324" s="59">
        <v>41761905.9100352</v>
      </c>
      <c r="G324" s="59">
        <v>333.33334350585898</v>
      </c>
      <c r="H324" s="59">
        <v>-1901294932.4760201</v>
      </c>
      <c r="I324" s="59">
        <v>101</v>
      </c>
      <c r="J324" s="59">
        <v>0</v>
      </c>
      <c r="K324" s="59">
        <v>0</v>
      </c>
      <c r="L324" s="59">
        <v>408</v>
      </c>
      <c r="M324" s="59">
        <v>0</v>
      </c>
      <c r="N324" s="59">
        <v>0</v>
      </c>
      <c r="O324" s="59">
        <v>101</v>
      </c>
      <c r="P324" s="59">
        <v>0</v>
      </c>
      <c r="Q324" s="59">
        <v>0</v>
      </c>
      <c r="R324" s="59">
        <v>1</v>
      </c>
      <c r="S324" s="59">
        <v>0</v>
      </c>
      <c r="T324" s="59">
        <f t="shared" ref="T324:T387" si="261">COUNTIFS(I324, "&gt;400", I324, "&lt;500")+COUNTIFS(L324, "&gt;400", L324, "&lt;500")+COUNTIFS(O324, "&gt;400", O324, "&lt;500")</f>
        <v>1</v>
      </c>
      <c r="U324" s="59">
        <f t="shared" ref="U324:U387" si="262">COUNTIFS(J324, "&gt;200", J324, "&lt;400")+COUNTIFS(L324, "&gt;200", L324, "&lt;400")+COUNTIFS(O324, "&gt;200", O324, "&lt;400")</f>
        <v>0</v>
      </c>
      <c r="V324" s="59">
        <f t="shared" ref="V324:V387" si="263">COUNTIF($I324, 102)+COUNTIF($L324, 102)+COUNTIF($O324, 102)</f>
        <v>0</v>
      </c>
      <c r="W324" s="59">
        <f t="shared" ref="W324:W387" si="264">IF(AND(J324&gt;399, J324&lt;500), 1,0) + IF(AND(K324&gt;399, K324&lt;500), 1,0) +IF(AND(M324&gt;399, M324&lt;500), 1,0) +IF(AND(N324&gt;399, N324&lt;500), 1,0) +IF(AND(P324&gt;399, P324&lt;500), 1,0) +IF(AND(Q324&gt;399, Q324&lt;500), 1,0)</f>
        <v>0</v>
      </c>
      <c r="X324" s="59">
        <f t="shared" ref="X324:X387" si="265">IF(AND(J324&gt;700, J324&lt;890), 1,0) + IF(AND(K324&gt;700, K324&lt;890), 1,0) +IF(AND(M324&gt;700, M324&lt;890), 1,0) +IF(AND(N324&gt;700, N324&lt;890), 1,0) +IF(AND(P324&gt;700, P324&lt;890), 1,0) +IF(AND(Q324&gt;700, Q324&lt;890), 1,0)</f>
        <v>0</v>
      </c>
      <c r="Y324" s="59">
        <f t="shared" ref="Y324:Y387" si="266">IF(AND(J324&gt;200, J324&lt;400), 1,0) + IF(AND(K324&gt;200, K324&lt;400), 1,0) +IF(AND(M324&gt;200, M324&lt;400), 1,0) +IF(AND(N324&gt;200, N324&lt;400), 1,0) +IF(AND(P324&gt;200, P324&lt;400), 1,0) +IF(AND(Q324&gt;200, Q324&lt;400), 1,0)</f>
        <v>0</v>
      </c>
      <c r="Z324" s="59">
        <f t="shared" ref="Z324:Z387" si="267">IF(J324=101, 1,0) + IF(K324=101, 1,0) +IF(M324=101, 1,0) +IF(N324=101, 1,0) +IF(P324=101, 1,0) +IF(Q324=101, 1,0)</f>
        <v>0</v>
      </c>
      <c r="AA324" s="59">
        <f t="shared" ref="AA324:AA387" si="268">IF(J324=102, 1,0) + IF(K324=102, 1,0) +IF(M324=102, 1,0) +IF(N324=102, 1,0) +IF(P324=102, 1,0) +IF(Q324=102, 1,0)</f>
        <v>0</v>
      </c>
      <c r="AB324" s="59">
        <f t="shared" ref="AB324:AB387" si="269">IF(AND(J324&gt;500, J324&lt;600), 1,0) + IF(AND(K324&gt;500, K324&lt;600), 1,0) +IF(AND(M324&gt;500, M324&lt;600), 1,0) +IF(AND(N324&gt;500, N324&lt;600), 1,0) +IF(AND(P324&gt;500, P324&lt;600), 1,0) +IF(AND(Q324&gt;500, Q324&lt;600), 1,0)</f>
        <v>0</v>
      </c>
      <c r="AC324" s="59">
        <f t="shared" ref="AC324:AC387" si="270">IF(AND(J324&gt;0, SUM(W324:AB324)=0), 1,0) + IF(AND(K324&gt;0, SUM(W324:AB324)=0), 1,0) +IF(AND(M324&gt;0, SUM(W324:AB324)=0), 1,0) +IF(AND(N324&gt;0, SUM(W324:AB324)=0), 1,0) +IF(AND(P324&gt;0, SUM(W324:AB324)=0), 1,0) +IF(AND(Q324&gt;0, SUM(W324:AB324)=0), 1,0)</f>
        <v>0</v>
      </c>
      <c r="AD324" s="166">
        <f t="shared" si="260"/>
        <v>2</v>
      </c>
      <c r="AE324" s="169">
        <f t="shared" ref="AE324:AE387" si="271">IF(AD324=1, 1,0)</f>
        <v>0</v>
      </c>
      <c r="AF324" s="169">
        <f t="shared" ref="AF324:AF387" si="272">IF(AD324&gt;=2, 1,0)</f>
        <v>1</v>
      </c>
      <c r="AG324" s="169">
        <f t="shared" ref="AG324:AG387" si="273">IF(IF(I324=101,1,0) * IF(J324&lt;&gt;0, 1,0) +IF(I324=101,1,0)* IF(K324&lt;&gt;0, 1,0) + IF(L324=101,1,0) * IF(M324&lt;&gt;0, 1,0) +IF(L324=101,1,0)* IF(N324&lt;&gt;0, 1,0) + IF(O324=101,1,0) * IF(P324&lt;&gt;0, 1,0) +IF(O324=101,1,0)* IF(Q324&lt;&gt;0, 1,0)&gt;0, 1,0)</f>
        <v>0</v>
      </c>
      <c r="AH324" s="169">
        <f t="shared" ref="AH324:AH387" si="274">IF(AG324=0, 1,0)</f>
        <v>1</v>
      </c>
      <c r="AI324" s="169">
        <f t="shared" ref="AI324:AI387" si="275">IF(AND(AD324&gt;0, T324&gt;0), 1, 0)</f>
        <v>1</v>
      </c>
      <c r="AJ324" s="169">
        <f t="shared" ref="AJ324:AJ387" si="276">IF(AND(AD324&gt;0, V324&gt;0), 1, 0)</f>
        <v>0</v>
      </c>
      <c r="AK324" s="169">
        <f t="shared" ref="AK324:AK387" si="277">IF(AND(AD324&gt;0, U324&gt;0), 1, 0)</f>
        <v>0</v>
      </c>
      <c r="AL324" s="169">
        <f t="shared" ref="AL324:AL387" si="278">IF(SUM(AI324:AK324)&gt;0,0,1)</f>
        <v>0</v>
      </c>
      <c r="AM324" s="169">
        <f t="shared" ref="AM324:AM387" si="279">IF(V324&gt;0, 1,0)</f>
        <v>0</v>
      </c>
      <c r="AN324" s="169">
        <f t="shared" ref="AN324:AN387" si="280">IF(I324=102,1,0) * IF(J324&lt;&gt;0, 1,0) +IF(I324=102,1,0)* IF(K324&lt;&gt;0, 1,0) + IF(L324=102,1,0) * IF(M324&lt;&gt;0, 1,0) +IF(L324=102,1,0)* IF(N324&lt;&gt;0, 1,0) + IF(O324=102,1,0) * IF(P324&lt;&gt;0, 1,0) +IF(O324=102,1,0)* IF(Q324&lt;&gt;0, 1,0)</f>
        <v>0</v>
      </c>
      <c r="AO324" s="169">
        <f t="shared" ref="AO324:AO387" si="281">IF(AN324=0, 1,0)</f>
        <v>1</v>
      </c>
      <c r="AP324" s="169">
        <f t="shared" ref="AP324:AP387" si="282">IF(V324&gt;1,1,0)</f>
        <v>0</v>
      </c>
      <c r="AQ324" s="169">
        <f t="shared" ref="AQ324:AQ387" si="283">IF(V324 = 1, 1, 0)</f>
        <v>0</v>
      </c>
      <c r="AR324" s="169">
        <f t="shared" ref="AR324:AR387" si="284">IF(SUM(AS324:AU324)&gt;0, 1,0)</f>
        <v>0</v>
      </c>
      <c r="AS324" s="169">
        <f t="shared" ref="AS324:AS387" si="285">IF(AND(T324&gt;0, V324&gt;0), 1,0)</f>
        <v>0</v>
      </c>
      <c r="AT324" s="169">
        <f t="shared" ref="AT324:AT387" si="286">AJ324</f>
        <v>0</v>
      </c>
      <c r="AU324" s="169">
        <f t="shared" ref="AU324:AU387" si="287">IF(AND(V324&gt;0, U324&gt;0),1,0)</f>
        <v>0</v>
      </c>
      <c r="AV324" s="169">
        <f t="shared" ref="AV324:AV387" si="288">IF(SUM(AS324:AU324)&gt;0,0,1)</f>
        <v>1</v>
      </c>
      <c r="AW324" s="169">
        <f t="shared" ref="AW324:AW387" si="289">IF(T324&gt;0,1,0)</f>
        <v>1</v>
      </c>
      <c r="AX324" s="169">
        <f t="shared" ref="AX324:AX387" si="290">IF(T324&gt;1, 1,0)</f>
        <v>0</v>
      </c>
      <c r="AY324" s="169">
        <f t="shared" ref="AY324:AY387" si="291">IF(T324=1, 1, 0)</f>
        <v>1</v>
      </c>
      <c r="AZ324" s="169">
        <f t="shared" ref="AZ324:AZ387" si="292">IF(SUM(AS324,AI324)&gt;0,1,0)</f>
        <v>1</v>
      </c>
      <c r="BA324" s="169">
        <f t="shared" ref="BA324:BA387" si="293">IF(AND(AW324&gt;0, X324&gt;0),1,0)+IF(AND(AW324&gt;0, (COUNTIFS(I324, "&gt;700", L324, "&gt;700", O324, "&gt;700")&gt;0)),1,0)</f>
        <v>0</v>
      </c>
      <c r="BB324" s="169">
        <f t="shared" ref="BB324:BB387" si="294">IF(BA324 = 0, 1,0)</f>
        <v>1</v>
      </c>
      <c r="BC324" s="169">
        <f t="shared" ref="BC324:BC387" si="295">IF(COUNTIFS(I324, "&gt;400", I324,"&lt;600"),1,0) * IF(COUNTIFS(J324,"&gt;0", J324,"&lt;700")+  COUNTIFS(K324,"&gt;0", K324,"&lt;700")&gt;0,1,0) + IF(COUNTIFS(L324, "&gt;400", L324,"&lt;600"),1,0) * IF(COUNTIFS(M324,"&gt;0", M324,"&lt;700")+ COUNTIFS(N324,"&gt;0", N324,"&lt;700")&gt;0,1,0) + IF(COUNTIFS(O324, "&gt;400", O324,"&lt;600"),1,0) * IF(COUNTIFS(P324,"&gt;0", P324,"&lt;700")+  COUNTIFS(Q324,"&gt;0", Q324,"&lt;700")&gt;0,1,0)</f>
        <v>0</v>
      </c>
      <c r="BD324" s="169">
        <f t="shared" ref="BD324:BD387" si="296">IF(BC324 = 0, 1,0)</f>
        <v>1</v>
      </c>
      <c r="BE324" s="169">
        <f t="shared" ref="BE324:BE387" si="297">COUNTIF(I324, 406)+COUNTIF(L324, 406)+COUNTIF(O324, 406)</f>
        <v>0</v>
      </c>
      <c r="BF324" s="169">
        <f t="shared" ref="BF324:BF387" si="298">COUNTIF(I324, 417)+COUNTIF(L324, 417)+COUNTIF(O324, 417)</f>
        <v>0</v>
      </c>
      <c r="BG324" s="169">
        <f t="shared" ref="BG324:BG387" si="299">COUNTIF(I324, 403)+COUNTIF(L324, 403)+COUNTIF(O324, 403)</f>
        <v>0</v>
      </c>
      <c r="BH324" s="169">
        <f t="shared" ref="BH324:BH387" si="300">COUNTIF(I324, 415)+COUNTIF(L324, 415)+COUNTIF(O324, 415)</f>
        <v>0</v>
      </c>
      <c r="BI324" s="169">
        <f t="shared" ref="BI324:BI387" si="301">COUNTIF(I324, 405)+COUNTIF(L324, 405)+COUNTIF(O324, 405)</f>
        <v>0</v>
      </c>
      <c r="BJ324" s="169">
        <f t="shared" ref="BJ324:BJ387" si="302">IF(OR(COUNTIF(I324, 416)=1, COUNTIF(I324, 412)=1), 1,0)   +IF(OR(COUNTIF(L324, 416)=1, COUNTIF(L324, 412)=1), 1,0)+IF(OR(COUNTIF(O324, 416)=1, COUNTIF(O324, 412)=1), 1,0)</f>
        <v>0</v>
      </c>
      <c r="BK324" s="167">
        <f t="shared" ref="BK324:BK387" si="303">IF(AND(AW324&gt;0, SUM(BE324:BJ324) = 0), 1,0)</f>
        <v>1</v>
      </c>
      <c r="BL324" s="169">
        <f t="shared" ref="BL324:BL387" si="304">IF(R324 = 1, 1,0)</f>
        <v>1</v>
      </c>
      <c r="BM324" s="169">
        <f t="shared" ref="BM324:BM387" si="305">IF(R324 = 2, 1,0)</f>
        <v>0</v>
      </c>
      <c r="BN324" s="169">
        <f t="shared" ref="BN324:BN387" si="306">IF(S324 = 1, 0,1)</f>
        <v>1</v>
      </c>
      <c r="BO324" s="169">
        <f t="shared" ref="BO324:BO387" si="307">IF(S324 = 1, 1,0)</f>
        <v>0</v>
      </c>
      <c r="BP324" s="36">
        <f t="shared" ref="BP324:BP387" si="308">IF(SUM($AE$2:$AF$2)&gt;0, SUMPRODUCT($AE$2:$AF$2, AE324:AF324),IF(SUM(AE324:AF324)&gt;0, 0,1))*SUMPRODUCT($AG$2:$AH$2, AG324:AH324)*SUMPRODUCT($AI$2:$AL$2, AI324:AL324)*SUMPRODUCT($BL$2:$BM$2,BL324:BM324)*SUMPRODUCT($BN$2:$BO$2,BN324:BO324)</f>
        <v>1</v>
      </c>
      <c r="BQ324">
        <f t="shared" ref="BQ324:BQ387" si="309">(SUMPRODUCT($AN$2:$AO$2, AN324:AO324)*SUMPRODUCT($AP$2:$AR$2, AP324:AR324)*SUMPRODUCT($AS$2:$AV$2, AS324:AV324))*SUMPRODUCT($BL$2:$BM$2,BL324:BM324)*SUMPRODUCT($BN$2:$BO$2,BN324:BO324)</f>
        <v>0</v>
      </c>
      <c r="BR324" s="36">
        <f t="shared" ref="BR324:BR387" si="310">SUMPRODUCT($AX$2:$AZ$2, AX324:AZ324)*SUMPRODUCT($BA$2:$BB$2, BA324:BB324)*SUMPRODUCT($BC$2:$BD$2, BC324:BD324)*SUMPRODUCT($BE$2:$BK$2, BE324:BK324)*SUMPRODUCT($BL$2:$BM$2,BL324:BM324)*SUMPRODUCT($BN$2:$BO$2,BN324:BO324)</f>
        <v>2</v>
      </c>
      <c r="BS324" s="36" t="e">
        <f t="shared" ref="BS324:BS387" si="311">IF((BP324*$AD$2+BQ324*$AM$2+BR324*$AW$2)&gt;0, C324,NA())</f>
        <v>#N/A</v>
      </c>
    </row>
    <row r="325" spans="1:71">
      <c r="A325" s="59">
        <v>35</v>
      </c>
      <c r="B325" s="59">
        <v>14123</v>
      </c>
      <c r="C325" s="160">
        <v>67857140.762617499</v>
      </c>
      <c r="D325" s="59">
        <v>33187499</v>
      </c>
      <c r="E325" s="59">
        <v>33187499</v>
      </c>
      <c r="F325" s="59">
        <v>34669641.762617499</v>
      </c>
      <c r="G325" s="59">
        <v>0</v>
      </c>
      <c r="H325" s="59">
        <v>-367549744.18794799</v>
      </c>
      <c r="I325" s="59">
        <v>0</v>
      </c>
      <c r="J325" s="59">
        <v>0</v>
      </c>
      <c r="K325" s="59">
        <v>0</v>
      </c>
      <c r="L325" s="59">
        <v>417</v>
      </c>
      <c r="M325" s="59">
        <v>407</v>
      </c>
      <c r="N325" s="59">
        <v>0</v>
      </c>
      <c r="O325" s="59">
        <v>0</v>
      </c>
      <c r="P325" s="59">
        <v>0</v>
      </c>
      <c r="Q325" s="59">
        <v>0</v>
      </c>
      <c r="R325" s="59">
        <v>2</v>
      </c>
      <c r="S325" s="59">
        <v>1</v>
      </c>
      <c r="T325" s="59">
        <f t="shared" si="261"/>
        <v>1</v>
      </c>
      <c r="U325" s="59">
        <f t="shared" si="262"/>
        <v>0</v>
      </c>
      <c r="V325" s="59">
        <f t="shared" si="263"/>
        <v>0</v>
      </c>
      <c r="W325" s="59">
        <f t="shared" si="264"/>
        <v>1</v>
      </c>
      <c r="X325" s="59">
        <f t="shared" si="265"/>
        <v>0</v>
      </c>
      <c r="Y325" s="59">
        <f t="shared" si="266"/>
        <v>0</v>
      </c>
      <c r="Z325" s="59">
        <f t="shared" si="267"/>
        <v>0</v>
      </c>
      <c r="AA325" s="59">
        <f t="shared" si="268"/>
        <v>0</v>
      </c>
      <c r="AB325" s="59">
        <f t="shared" si="269"/>
        <v>0</v>
      </c>
      <c r="AC325" s="59">
        <f t="shared" si="270"/>
        <v>0</v>
      </c>
      <c r="AD325" s="166">
        <f t="shared" ref="AD325:AD388" si="312">COUNTIF(I325, 101)+COUNTIF(L325, 101)+COUNTIF(O325, 101)</f>
        <v>0</v>
      </c>
      <c r="AE325" s="169">
        <f t="shared" si="271"/>
        <v>0</v>
      </c>
      <c r="AF325" s="169">
        <f t="shared" si="272"/>
        <v>0</v>
      </c>
      <c r="AG325" s="169">
        <f t="shared" si="273"/>
        <v>0</v>
      </c>
      <c r="AH325" s="169">
        <f t="shared" si="274"/>
        <v>1</v>
      </c>
      <c r="AI325" s="169">
        <f t="shared" si="275"/>
        <v>0</v>
      </c>
      <c r="AJ325" s="169">
        <f t="shared" si="276"/>
        <v>0</v>
      </c>
      <c r="AK325" s="169">
        <f t="shared" si="277"/>
        <v>0</v>
      </c>
      <c r="AL325" s="169">
        <f t="shared" si="278"/>
        <v>1</v>
      </c>
      <c r="AM325" s="169">
        <f t="shared" si="279"/>
        <v>0</v>
      </c>
      <c r="AN325" s="169">
        <f t="shared" si="280"/>
        <v>0</v>
      </c>
      <c r="AO325" s="169">
        <f t="shared" si="281"/>
        <v>1</v>
      </c>
      <c r="AP325" s="169">
        <f t="shared" si="282"/>
        <v>0</v>
      </c>
      <c r="AQ325" s="169">
        <f t="shared" si="283"/>
        <v>0</v>
      </c>
      <c r="AR325" s="169">
        <f t="shared" si="284"/>
        <v>0</v>
      </c>
      <c r="AS325" s="169">
        <f t="shared" si="285"/>
        <v>0</v>
      </c>
      <c r="AT325" s="169">
        <f t="shared" si="286"/>
        <v>0</v>
      </c>
      <c r="AU325" s="169">
        <f t="shared" si="287"/>
        <v>0</v>
      </c>
      <c r="AV325" s="169">
        <f t="shared" si="288"/>
        <v>1</v>
      </c>
      <c r="AW325" s="169">
        <f t="shared" si="289"/>
        <v>1</v>
      </c>
      <c r="AX325" s="169">
        <f t="shared" si="290"/>
        <v>0</v>
      </c>
      <c r="AY325" s="169">
        <f t="shared" si="291"/>
        <v>1</v>
      </c>
      <c r="AZ325" s="169">
        <f t="shared" si="292"/>
        <v>0</v>
      </c>
      <c r="BA325" s="169">
        <f t="shared" si="293"/>
        <v>0</v>
      </c>
      <c r="BB325" s="169">
        <f t="shared" si="294"/>
        <v>1</v>
      </c>
      <c r="BC325" s="169">
        <f t="shared" si="295"/>
        <v>1</v>
      </c>
      <c r="BD325" s="169">
        <f t="shared" si="296"/>
        <v>0</v>
      </c>
      <c r="BE325" s="169">
        <f t="shared" si="297"/>
        <v>0</v>
      </c>
      <c r="BF325" s="169">
        <f t="shared" si="298"/>
        <v>1</v>
      </c>
      <c r="BG325" s="169">
        <f t="shared" si="299"/>
        <v>0</v>
      </c>
      <c r="BH325" s="169">
        <f t="shared" si="300"/>
        <v>0</v>
      </c>
      <c r="BI325" s="169">
        <f t="shared" si="301"/>
        <v>0</v>
      </c>
      <c r="BJ325" s="169">
        <f t="shared" si="302"/>
        <v>0</v>
      </c>
      <c r="BK325" s="167">
        <f t="shared" si="303"/>
        <v>0</v>
      </c>
      <c r="BL325" s="169">
        <f t="shared" si="304"/>
        <v>0</v>
      </c>
      <c r="BM325" s="169">
        <f t="shared" si="305"/>
        <v>1</v>
      </c>
      <c r="BN325" s="169">
        <f t="shared" si="306"/>
        <v>0</v>
      </c>
      <c r="BO325" s="169">
        <f t="shared" si="307"/>
        <v>1</v>
      </c>
      <c r="BP325" s="36">
        <f t="shared" si="308"/>
        <v>0</v>
      </c>
      <c r="BQ325">
        <f t="shared" si="309"/>
        <v>0</v>
      </c>
      <c r="BR325" s="36">
        <f t="shared" si="310"/>
        <v>1</v>
      </c>
      <c r="BS325" s="36" t="e">
        <f t="shared" si="311"/>
        <v>#N/A</v>
      </c>
    </row>
    <row r="326" spans="1:71">
      <c r="A326" s="59">
        <v>167</v>
      </c>
      <c r="B326" s="59">
        <v>121381</v>
      </c>
      <c r="C326" s="160">
        <v>68303571.137770697</v>
      </c>
      <c r="D326" s="59">
        <v>4246428.5</v>
      </c>
      <c r="E326" s="59">
        <v>4246428.5</v>
      </c>
      <c r="F326" s="59">
        <v>64057142.637770697</v>
      </c>
      <c r="G326" s="59">
        <v>28.571428298950199</v>
      </c>
      <c r="H326" s="59">
        <v>-2493288585.87642</v>
      </c>
      <c r="I326" s="59">
        <v>0</v>
      </c>
      <c r="J326" s="59">
        <v>0</v>
      </c>
      <c r="K326" s="59">
        <v>0</v>
      </c>
      <c r="L326" s="59">
        <v>101</v>
      </c>
      <c r="M326" s="59">
        <v>0</v>
      </c>
      <c r="N326" s="59">
        <v>0</v>
      </c>
      <c r="O326" s="59">
        <v>101</v>
      </c>
      <c r="P326" s="59">
        <v>0</v>
      </c>
      <c r="Q326" s="59">
        <v>0</v>
      </c>
      <c r="R326" s="59">
        <v>2</v>
      </c>
      <c r="S326" s="59">
        <v>0</v>
      </c>
      <c r="T326" s="59">
        <f t="shared" si="261"/>
        <v>0</v>
      </c>
      <c r="U326" s="59">
        <f t="shared" si="262"/>
        <v>0</v>
      </c>
      <c r="V326" s="59">
        <f t="shared" si="263"/>
        <v>0</v>
      </c>
      <c r="W326" s="59">
        <f t="shared" si="264"/>
        <v>0</v>
      </c>
      <c r="X326" s="59">
        <f t="shared" si="265"/>
        <v>0</v>
      </c>
      <c r="Y326" s="59">
        <f t="shared" si="266"/>
        <v>0</v>
      </c>
      <c r="Z326" s="59">
        <f t="shared" si="267"/>
        <v>0</v>
      </c>
      <c r="AA326" s="59">
        <f t="shared" si="268"/>
        <v>0</v>
      </c>
      <c r="AB326" s="59">
        <f t="shared" si="269"/>
        <v>0</v>
      </c>
      <c r="AC326" s="59">
        <f t="shared" si="270"/>
        <v>0</v>
      </c>
      <c r="AD326" s="166">
        <f t="shared" si="312"/>
        <v>2</v>
      </c>
      <c r="AE326" s="169">
        <f t="shared" si="271"/>
        <v>0</v>
      </c>
      <c r="AF326" s="169">
        <f t="shared" si="272"/>
        <v>1</v>
      </c>
      <c r="AG326" s="169">
        <f t="shared" si="273"/>
        <v>0</v>
      </c>
      <c r="AH326" s="169">
        <f t="shared" si="274"/>
        <v>1</v>
      </c>
      <c r="AI326" s="169">
        <f t="shared" si="275"/>
        <v>0</v>
      </c>
      <c r="AJ326" s="169">
        <f t="shared" si="276"/>
        <v>0</v>
      </c>
      <c r="AK326" s="169">
        <f t="shared" si="277"/>
        <v>0</v>
      </c>
      <c r="AL326" s="169">
        <f t="shared" si="278"/>
        <v>1</v>
      </c>
      <c r="AM326" s="169">
        <f t="shared" si="279"/>
        <v>0</v>
      </c>
      <c r="AN326" s="169">
        <f t="shared" si="280"/>
        <v>0</v>
      </c>
      <c r="AO326" s="169">
        <f t="shared" si="281"/>
        <v>1</v>
      </c>
      <c r="AP326" s="169">
        <f t="shared" si="282"/>
        <v>0</v>
      </c>
      <c r="AQ326" s="169">
        <f t="shared" si="283"/>
        <v>0</v>
      </c>
      <c r="AR326" s="169">
        <f t="shared" si="284"/>
        <v>0</v>
      </c>
      <c r="AS326" s="169">
        <f t="shared" si="285"/>
        <v>0</v>
      </c>
      <c r="AT326" s="169">
        <f t="shared" si="286"/>
        <v>0</v>
      </c>
      <c r="AU326" s="169">
        <f t="shared" si="287"/>
        <v>0</v>
      </c>
      <c r="AV326" s="169">
        <f t="shared" si="288"/>
        <v>1</v>
      </c>
      <c r="AW326" s="169">
        <f t="shared" si="289"/>
        <v>0</v>
      </c>
      <c r="AX326" s="169">
        <f t="shared" si="290"/>
        <v>0</v>
      </c>
      <c r="AY326" s="169">
        <f t="shared" si="291"/>
        <v>0</v>
      </c>
      <c r="AZ326" s="169">
        <f t="shared" si="292"/>
        <v>0</v>
      </c>
      <c r="BA326" s="169">
        <f t="shared" si="293"/>
        <v>0</v>
      </c>
      <c r="BB326" s="169">
        <f t="shared" si="294"/>
        <v>1</v>
      </c>
      <c r="BC326" s="169">
        <f t="shared" si="295"/>
        <v>0</v>
      </c>
      <c r="BD326" s="169">
        <f t="shared" si="296"/>
        <v>1</v>
      </c>
      <c r="BE326" s="169">
        <f t="shared" si="297"/>
        <v>0</v>
      </c>
      <c r="BF326" s="169">
        <f t="shared" si="298"/>
        <v>0</v>
      </c>
      <c r="BG326" s="169">
        <f t="shared" si="299"/>
        <v>0</v>
      </c>
      <c r="BH326" s="169">
        <f t="shared" si="300"/>
        <v>0</v>
      </c>
      <c r="BI326" s="169">
        <f t="shared" si="301"/>
        <v>0</v>
      </c>
      <c r="BJ326" s="169">
        <f t="shared" si="302"/>
        <v>0</v>
      </c>
      <c r="BK326" s="167">
        <f t="shared" si="303"/>
        <v>0</v>
      </c>
      <c r="BL326" s="169">
        <f t="shared" si="304"/>
        <v>0</v>
      </c>
      <c r="BM326" s="169">
        <f t="shared" si="305"/>
        <v>1</v>
      </c>
      <c r="BN326" s="169">
        <f t="shared" si="306"/>
        <v>1</v>
      </c>
      <c r="BO326" s="169">
        <f t="shared" si="307"/>
        <v>0</v>
      </c>
      <c r="BP326" s="36">
        <f t="shared" si="308"/>
        <v>1</v>
      </c>
      <c r="BQ326">
        <f t="shared" si="309"/>
        <v>0</v>
      </c>
      <c r="BR326" s="36">
        <f t="shared" si="310"/>
        <v>0</v>
      </c>
      <c r="BS326" t="e">
        <f t="shared" si="311"/>
        <v>#N/A</v>
      </c>
    </row>
    <row r="327" spans="1:71">
      <c r="A327" s="59">
        <v>44</v>
      </c>
      <c r="B327" s="59">
        <v>15251</v>
      </c>
      <c r="C327" s="160">
        <v>68357140.747184098</v>
      </c>
      <c r="D327" s="59">
        <v>14964285</v>
      </c>
      <c r="E327" s="59">
        <v>14964285</v>
      </c>
      <c r="F327" s="59">
        <v>53392855.747184098</v>
      </c>
      <c r="G327" s="59">
        <v>0</v>
      </c>
      <c r="H327" s="59">
        <v>-397683671.96516103</v>
      </c>
      <c r="I327" s="59">
        <v>0</v>
      </c>
      <c r="J327" s="59">
        <v>0</v>
      </c>
      <c r="K327" s="59">
        <v>0</v>
      </c>
      <c r="L327" s="59">
        <v>101</v>
      </c>
      <c r="M327" s="59">
        <v>0</v>
      </c>
      <c r="N327" s="59">
        <v>0</v>
      </c>
      <c r="O327" s="59">
        <v>101</v>
      </c>
      <c r="P327" s="59">
        <v>0</v>
      </c>
      <c r="Q327" s="59">
        <v>0</v>
      </c>
      <c r="R327" s="59">
        <v>2</v>
      </c>
      <c r="S327" s="59">
        <v>0</v>
      </c>
      <c r="T327" s="59">
        <f t="shared" si="261"/>
        <v>0</v>
      </c>
      <c r="U327" s="59">
        <f t="shared" si="262"/>
        <v>0</v>
      </c>
      <c r="V327" s="59">
        <f t="shared" si="263"/>
        <v>0</v>
      </c>
      <c r="W327" s="59">
        <f t="shared" si="264"/>
        <v>0</v>
      </c>
      <c r="X327" s="59">
        <f t="shared" si="265"/>
        <v>0</v>
      </c>
      <c r="Y327" s="59">
        <f t="shared" si="266"/>
        <v>0</v>
      </c>
      <c r="Z327" s="59">
        <f t="shared" si="267"/>
        <v>0</v>
      </c>
      <c r="AA327" s="59">
        <f t="shared" si="268"/>
        <v>0</v>
      </c>
      <c r="AB327" s="59">
        <f t="shared" si="269"/>
        <v>0</v>
      </c>
      <c r="AC327" s="59">
        <f t="shared" si="270"/>
        <v>0</v>
      </c>
      <c r="AD327" s="166">
        <f t="shared" si="312"/>
        <v>2</v>
      </c>
      <c r="AE327" s="169">
        <f t="shared" si="271"/>
        <v>0</v>
      </c>
      <c r="AF327" s="169">
        <f t="shared" si="272"/>
        <v>1</v>
      </c>
      <c r="AG327" s="169">
        <f t="shared" si="273"/>
        <v>0</v>
      </c>
      <c r="AH327" s="169">
        <f t="shared" si="274"/>
        <v>1</v>
      </c>
      <c r="AI327" s="169">
        <f t="shared" si="275"/>
        <v>0</v>
      </c>
      <c r="AJ327" s="169">
        <f t="shared" si="276"/>
        <v>0</v>
      </c>
      <c r="AK327" s="169">
        <f t="shared" si="277"/>
        <v>0</v>
      </c>
      <c r="AL327" s="169">
        <f t="shared" si="278"/>
        <v>1</v>
      </c>
      <c r="AM327" s="169">
        <f t="shared" si="279"/>
        <v>0</v>
      </c>
      <c r="AN327" s="169">
        <f t="shared" si="280"/>
        <v>0</v>
      </c>
      <c r="AO327" s="169">
        <f t="shared" si="281"/>
        <v>1</v>
      </c>
      <c r="AP327" s="169">
        <f t="shared" si="282"/>
        <v>0</v>
      </c>
      <c r="AQ327" s="169">
        <f t="shared" si="283"/>
        <v>0</v>
      </c>
      <c r="AR327" s="169">
        <f t="shared" si="284"/>
        <v>0</v>
      </c>
      <c r="AS327" s="169">
        <f t="shared" si="285"/>
        <v>0</v>
      </c>
      <c r="AT327" s="169">
        <f t="shared" si="286"/>
        <v>0</v>
      </c>
      <c r="AU327" s="169">
        <f t="shared" si="287"/>
        <v>0</v>
      </c>
      <c r="AV327" s="169">
        <f t="shared" si="288"/>
        <v>1</v>
      </c>
      <c r="AW327" s="169">
        <f t="shared" si="289"/>
        <v>0</v>
      </c>
      <c r="AX327" s="169">
        <f t="shared" si="290"/>
        <v>0</v>
      </c>
      <c r="AY327" s="169">
        <f t="shared" si="291"/>
        <v>0</v>
      </c>
      <c r="AZ327" s="169">
        <f t="shared" si="292"/>
        <v>0</v>
      </c>
      <c r="BA327" s="169">
        <f t="shared" si="293"/>
        <v>0</v>
      </c>
      <c r="BB327" s="169">
        <f t="shared" si="294"/>
        <v>1</v>
      </c>
      <c r="BC327" s="169">
        <f t="shared" si="295"/>
        <v>0</v>
      </c>
      <c r="BD327" s="169">
        <f t="shared" si="296"/>
        <v>1</v>
      </c>
      <c r="BE327" s="169">
        <f t="shared" si="297"/>
        <v>0</v>
      </c>
      <c r="BF327" s="169">
        <f t="shared" si="298"/>
        <v>0</v>
      </c>
      <c r="BG327" s="169">
        <f t="shared" si="299"/>
        <v>0</v>
      </c>
      <c r="BH327" s="169">
        <f t="shared" si="300"/>
        <v>0</v>
      </c>
      <c r="BI327" s="169">
        <f t="shared" si="301"/>
        <v>0</v>
      </c>
      <c r="BJ327" s="169">
        <f t="shared" si="302"/>
        <v>0</v>
      </c>
      <c r="BK327" s="167">
        <f t="shared" si="303"/>
        <v>0</v>
      </c>
      <c r="BL327" s="169">
        <f t="shared" si="304"/>
        <v>0</v>
      </c>
      <c r="BM327" s="169">
        <f t="shared" si="305"/>
        <v>1</v>
      </c>
      <c r="BN327" s="169">
        <f t="shared" si="306"/>
        <v>1</v>
      </c>
      <c r="BO327" s="169">
        <f t="shared" si="307"/>
        <v>0</v>
      </c>
      <c r="BP327" s="36">
        <f t="shared" si="308"/>
        <v>1</v>
      </c>
      <c r="BQ327">
        <f t="shared" si="309"/>
        <v>0</v>
      </c>
      <c r="BR327" s="36">
        <f t="shared" si="310"/>
        <v>0</v>
      </c>
      <c r="BS327" t="e">
        <f t="shared" si="311"/>
        <v>#N/A</v>
      </c>
    </row>
    <row r="328" spans="1:71">
      <c r="A328" s="59">
        <v>66</v>
      </c>
      <c r="B328" s="59">
        <v>19161</v>
      </c>
      <c r="C328" s="160">
        <v>68571428.279487506</v>
      </c>
      <c r="D328" s="59">
        <v>65785712.75</v>
      </c>
      <c r="E328" s="59">
        <v>68928570</v>
      </c>
      <c r="F328" s="59">
        <v>-357141.72051253897</v>
      </c>
      <c r="G328" s="59">
        <v>428.57141494750999</v>
      </c>
      <c r="H328" s="59">
        <v>-645894975.260952</v>
      </c>
      <c r="I328" s="59">
        <v>0</v>
      </c>
      <c r="J328" s="59">
        <v>0</v>
      </c>
      <c r="K328" s="59">
        <v>0</v>
      </c>
      <c r="L328" s="59">
        <v>417</v>
      </c>
      <c r="M328" s="59">
        <v>102</v>
      </c>
      <c r="N328" s="59">
        <v>0</v>
      </c>
      <c r="O328" s="59">
        <v>413</v>
      </c>
      <c r="P328" s="59">
        <v>0</v>
      </c>
      <c r="Q328" s="59">
        <v>0</v>
      </c>
      <c r="R328" s="59">
        <v>2</v>
      </c>
      <c r="S328" s="59">
        <v>1</v>
      </c>
      <c r="T328" s="59">
        <f t="shared" si="261"/>
        <v>2</v>
      </c>
      <c r="U328" s="59">
        <f t="shared" si="262"/>
        <v>0</v>
      </c>
      <c r="V328" s="59">
        <f t="shared" si="263"/>
        <v>0</v>
      </c>
      <c r="W328" s="59">
        <f t="shared" si="264"/>
        <v>0</v>
      </c>
      <c r="X328" s="59">
        <f t="shared" si="265"/>
        <v>0</v>
      </c>
      <c r="Y328" s="59">
        <f t="shared" si="266"/>
        <v>0</v>
      </c>
      <c r="Z328" s="59">
        <f t="shared" si="267"/>
        <v>0</v>
      </c>
      <c r="AA328" s="59">
        <f t="shared" si="268"/>
        <v>1</v>
      </c>
      <c r="AB328" s="59">
        <f t="shared" si="269"/>
        <v>0</v>
      </c>
      <c r="AC328" s="59">
        <f t="shared" si="270"/>
        <v>0</v>
      </c>
      <c r="AD328" s="166">
        <f t="shared" si="312"/>
        <v>0</v>
      </c>
      <c r="AE328" s="169">
        <f t="shared" si="271"/>
        <v>0</v>
      </c>
      <c r="AF328" s="169">
        <f t="shared" si="272"/>
        <v>0</v>
      </c>
      <c r="AG328" s="169">
        <f t="shared" si="273"/>
        <v>0</v>
      </c>
      <c r="AH328" s="169">
        <f t="shared" si="274"/>
        <v>1</v>
      </c>
      <c r="AI328" s="169">
        <f t="shared" si="275"/>
        <v>0</v>
      </c>
      <c r="AJ328" s="169">
        <f t="shared" si="276"/>
        <v>0</v>
      </c>
      <c r="AK328" s="169">
        <f t="shared" si="277"/>
        <v>0</v>
      </c>
      <c r="AL328" s="169">
        <f t="shared" si="278"/>
        <v>1</v>
      </c>
      <c r="AM328" s="169">
        <f t="shared" si="279"/>
        <v>0</v>
      </c>
      <c r="AN328" s="169">
        <f t="shared" si="280"/>
        <v>0</v>
      </c>
      <c r="AO328" s="169">
        <f t="shared" si="281"/>
        <v>1</v>
      </c>
      <c r="AP328" s="169">
        <f t="shared" si="282"/>
        <v>0</v>
      </c>
      <c r="AQ328" s="169">
        <f t="shared" si="283"/>
        <v>0</v>
      </c>
      <c r="AR328" s="169">
        <f t="shared" si="284"/>
        <v>0</v>
      </c>
      <c r="AS328" s="169">
        <f t="shared" si="285"/>
        <v>0</v>
      </c>
      <c r="AT328" s="169">
        <f t="shared" si="286"/>
        <v>0</v>
      </c>
      <c r="AU328" s="169">
        <f t="shared" si="287"/>
        <v>0</v>
      </c>
      <c r="AV328" s="169">
        <f t="shared" si="288"/>
        <v>1</v>
      </c>
      <c r="AW328" s="169">
        <f t="shared" si="289"/>
        <v>1</v>
      </c>
      <c r="AX328" s="169">
        <f t="shared" si="290"/>
        <v>1</v>
      </c>
      <c r="AY328" s="169">
        <f t="shared" si="291"/>
        <v>0</v>
      </c>
      <c r="AZ328" s="169">
        <f t="shared" si="292"/>
        <v>0</v>
      </c>
      <c r="BA328" s="169">
        <f t="shared" si="293"/>
        <v>0</v>
      </c>
      <c r="BB328" s="169">
        <f t="shared" si="294"/>
        <v>1</v>
      </c>
      <c r="BC328" s="169">
        <f t="shared" si="295"/>
        <v>1</v>
      </c>
      <c r="BD328" s="169">
        <f t="shared" si="296"/>
        <v>0</v>
      </c>
      <c r="BE328" s="169">
        <f t="shared" si="297"/>
        <v>0</v>
      </c>
      <c r="BF328" s="169">
        <f t="shared" si="298"/>
        <v>1</v>
      </c>
      <c r="BG328" s="169">
        <f t="shared" si="299"/>
        <v>0</v>
      </c>
      <c r="BH328" s="169">
        <f t="shared" si="300"/>
        <v>0</v>
      </c>
      <c r="BI328" s="169">
        <f t="shared" si="301"/>
        <v>0</v>
      </c>
      <c r="BJ328" s="169">
        <f t="shared" si="302"/>
        <v>0</v>
      </c>
      <c r="BK328" s="167">
        <f t="shared" si="303"/>
        <v>0</v>
      </c>
      <c r="BL328" s="169">
        <f t="shared" si="304"/>
        <v>0</v>
      </c>
      <c r="BM328" s="169">
        <f t="shared" si="305"/>
        <v>1</v>
      </c>
      <c r="BN328" s="169">
        <f t="shared" si="306"/>
        <v>0</v>
      </c>
      <c r="BO328" s="169">
        <f t="shared" si="307"/>
        <v>1</v>
      </c>
      <c r="BP328" s="36">
        <f t="shared" si="308"/>
        <v>0</v>
      </c>
      <c r="BQ328">
        <f t="shared" si="309"/>
        <v>0</v>
      </c>
      <c r="BR328" s="36">
        <f t="shared" si="310"/>
        <v>1</v>
      </c>
      <c r="BS328" s="36" t="e">
        <f t="shared" si="311"/>
        <v>#N/A</v>
      </c>
    </row>
    <row r="329" spans="1:71">
      <c r="A329" s="59">
        <v>434</v>
      </c>
      <c r="B329" s="59">
        <v>242234</v>
      </c>
      <c r="C329" s="160">
        <v>68875001.539476201</v>
      </c>
      <c r="D329" s="59">
        <v>7483333.25</v>
      </c>
      <c r="E329" s="59">
        <v>11150000</v>
      </c>
      <c r="F329" s="59">
        <v>57725001.539476201</v>
      </c>
      <c r="G329" s="59">
        <v>66.666671752929702</v>
      </c>
      <c r="H329" s="59">
        <v>-6687273561.5236702</v>
      </c>
      <c r="I329" s="59">
        <v>101</v>
      </c>
      <c r="J329" s="59">
        <v>0</v>
      </c>
      <c r="K329" s="59">
        <v>0</v>
      </c>
      <c r="L329" s="59">
        <v>101</v>
      </c>
      <c r="M329" s="59">
        <v>0</v>
      </c>
      <c r="N329" s="59">
        <v>0</v>
      </c>
      <c r="O329" s="59">
        <v>0</v>
      </c>
      <c r="P329" s="59">
        <v>0</v>
      </c>
      <c r="Q329" s="59">
        <v>0</v>
      </c>
      <c r="R329" s="59">
        <v>1</v>
      </c>
      <c r="S329" s="59">
        <v>1</v>
      </c>
      <c r="T329" s="59">
        <f t="shared" si="261"/>
        <v>0</v>
      </c>
      <c r="U329" s="59">
        <f t="shared" si="262"/>
        <v>0</v>
      </c>
      <c r="V329" s="59">
        <f t="shared" si="263"/>
        <v>0</v>
      </c>
      <c r="W329" s="59">
        <f t="shared" si="264"/>
        <v>0</v>
      </c>
      <c r="X329" s="59">
        <f t="shared" si="265"/>
        <v>0</v>
      </c>
      <c r="Y329" s="59">
        <f t="shared" si="266"/>
        <v>0</v>
      </c>
      <c r="Z329" s="59">
        <f t="shared" si="267"/>
        <v>0</v>
      </c>
      <c r="AA329" s="59">
        <f t="shared" si="268"/>
        <v>0</v>
      </c>
      <c r="AB329" s="59">
        <f t="shared" si="269"/>
        <v>0</v>
      </c>
      <c r="AC329" s="59">
        <f t="shared" si="270"/>
        <v>0</v>
      </c>
      <c r="AD329" s="166">
        <f t="shared" si="312"/>
        <v>2</v>
      </c>
      <c r="AE329" s="169">
        <f t="shared" si="271"/>
        <v>0</v>
      </c>
      <c r="AF329" s="169">
        <f t="shared" si="272"/>
        <v>1</v>
      </c>
      <c r="AG329" s="169">
        <f t="shared" si="273"/>
        <v>0</v>
      </c>
      <c r="AH329" s="169">
        <f t="shared" si="274"/>
        <v>1</v>
      </c>
      <c r="AI329" s="169">
        <f t="shared" si="275"/>
        <v>0</v>
      </c>
      <c r="AJ329" s="169">
        <f t="shared" si="276"/>
        <v>0</v>
      </c>
      <c r="AK329" s="169">
        <f t="shared" si="277"/>
        <v>0</v>
      </c>
      <c r="AL329" s="169">
        <f t="shared" si="278"/>
        <v>1</v>
      </c>
      <c r="AM329" s="169">
        <f t="shared" si="279"/>
        <v>0</v>
      </c>
      <c r="AN329" s="169">
        <f t="shared" si="280"/>
        <v>0</v>
      </c>
      <c r="AO329" s="169">
        <f t="shared" si="281"/>
        <v>1</v>
      </c>
      <c r="AP329" s="169">
        <f t="shared" si="282"/>
        <v>0</v>
      </c>
      <c r="AQ329" s="169">
        <f t="shared" si="283"/>
        <v>0</v>
      </c>
      <c r="AR329" s="169">
        <f t="shared" si="284"/>
        <v>0</v>
      </c>
      <c r="AS329" s="169">
        <f t="shared" si="285"/>
        <v>0</v>
      </c>
      <c r="AT329" s="169">
        <f t="shared" si="286"/>
        <v>0</v>
      </c>
      <c r="AU329" s="169">
        <f t="shared" si="287"/>
        <v>0</v>
      </c>
      <c r="AV329" s="169">
        <f t="shared" si="288"/>
        <v>1</v>
      </c>
      <c r="AW329" s="169">
        <f t="shared" si="289"/>
        <v>0</v>
      </c>
      <c r="AX329" s="169">
        <f t="shared" si="290"/>
        <v>0</v>
      </c>
      <c r="AY329" s="169">
        <f t="shared" si="291"/>
        <v>0</v>
      </c>
      <c r="AZ329" s="169">
        <f t="shared" si="292"/>
        <v>0</v>
      </c>
      <c r="BA329" s="169">
        <f t="shared" si="293"/>
        <v>0</v>
      </c>
      <c r="BB329" s="169">
        <f t="shared" si="294"/>
        <v>1</v>
      </c>
      <c r="BC329" s="169">
        <f t="shared" si="295"/>
        <v>0</v>
      </c>
      <c r="BD329" s="169">
        <f t="shared" si="296"/>
        <v>1</v>
      </c>
      <c r="BE329" s="169">
        <f t="shared" si="297"/>
        <v>0</v>
      </c>
      <c r="BF329" s="169">
        <f t="shared" si="298"/>
        <v>0</v>
      </c>
      <c r="BG329" s="169">
        <f t="shared" si="299"/>
        <v>0</v>
      </c>
      <c r="BH329" s="169">
        <f t="shared" si="300"/>
        <v>0</v>
      </c>
      <c r="BI329" s="169">
        <f t="shared" si="301"/>
        <v>0</v>
      </c>
      <c r="BJ329" s="169">
        <f t="shared" si="302"/>
        <v>0</v>
      </c>
      <c r="BK329" s="167">
        <f t="shared" si="303"/>
        <v>0</v>
      </c>
      <c r="BL329" s="169">
        <f t="shared" si="304"/>
        <v>1</v>
      </c>
      <c r="BM329" s="169">
        <f t="shared" si="305"/>
        <v>0</v>
      </c>
      <c r="BN329" s="169">
        <f t="shared" si="306"/>
        <v>0</v>
      </c>
      <c r="BO329" s="169">
        <f t="shared" si="307"/>
        <v>1</v>
      </c>
      <c r="BP329" s="36">
        <f t="shared" si="308"/>
        <v>1</v>
      </c>
      <c r="BQ329">
        <f t="shared" si="309"/>
        <v>0</v>
      </c>
      <c r="BR329" s="36">
        <f t="shared" si="310"/>
        <v>0</v>
      </c>
      <c r="BS329" t="e">
        <f t="shared" si="311"/>
        <v>#N/A</v>
      </c>
    </row>
    <row r="330" spans="1:71">
      <c r="A330" s="59">
        <v>74</v>
      </c>
      <c r="B330" s="59">
        <v>21211</v>
      </c>
      <c r="C330" s="160">
        <v>69387755.158310696</v>
      </c>
      <c r="D330" s="59">
        <v>44081632.5</v>
      </c>
      <c r="E330" s="59">
        <v>46530612</v>
      </c>
      <c r="F330" s="59">
        <v>22857143.1583107</v>
      </c>
      <c r="G330" s="59">
        <v>40.816326141357401</v>
      </c>
      <c r="H330" s="59">
        <v>-1093687500.53228</v>
      </c>
      <c r="I330" s="59">
        <v>0</v>
      </c>
      <c r="J330" s="59">
        <v>0</v>
      </c>
      <c r="K330" s="59">
        <v>0</v>
      </c>
      <c r="L330" s="59">
        <v>406</v>
      </c>
      <c r="M330" s="59">
        <v>413</v>
      </c>
      <c r="N330" s="59">
        <v>408</v>
      </c>
      <c r="O330" s="59">
        <v>0</v>
      </c>
      <c r="P330" s="59">
        <v>0</v>
      </c>
      <c r="Q330" s="59">
        <v>0</v>
      </c>
      <c r="R330" s="59">
        <v>2</v>
      </c>
      <c r="S330" s="59">
        <v>0</v>
      </c>
      <c r="T330" s="59">
        <f t="shared" si="261"/>
        <v>1</v>
      </c>
      <c r="U330" s="59">
        <f t="shared" si="262"/>
        <v>0</v>
      </c>
      <c r="V330" s="59">
        <f t="shared" si="263"/>
        <v>0</v>
      </c>
      <c r="W330" s="59">
        <f t="shared" si="264"/>
        <v>2</v>
      </c>
      <c r="X330" s="59">
        <f t="shared" si="265"/>
        <v>0</v>
      </c>
      <c r="Y330" s="59">
        <f t="shared" si="266"/>
        <v>0</v>
      </c>
      <c r="Z330" s="59">
        <f t="shared" si="267"/>
        <v>0</v>
      </c>
      <c r="AA330" s="59">
        <f t="shared" si="268"/>
        <v>0</v>
      </c>
      <c r="AB330" s="59">
        <f t="shared" si="269"/>
        <v>0</v>
      </c>
      <c r="AC330" s="59">
        <f t="shared" si="270"/>
        <v>0</v>
      </c>
      <c r="AD330" s="166">
        <f t="shared" si="312"/>
        <v>0</v>
      </c>
      <c r="AE330" s="169">
        <f t="shared" si="271"/>
        <v>0</v>
      </c>
      <c r="AF330" s="169">
        <f t="shared" si="272"/>
        <v>0</v>
      </c>
      <c r="AG330" s="169">
        <f t="shared" si="273"/>
        <v>0</v>
      </c>
      <c r="AH330" s="169">
        <f t="shared" si="274"/>
        <v>1</v>
      </c>
      <c r="AI330" s="169">
        <f t="shared" si="275"/>
        <v>0</v>
      </c>
      <c r="AJ330" s="169">
        <f t="shared" si="276"/>
        <v>0</v>
      </c>
      <c r="AK330" s="169">
        <f t="shared" si="277"/>
        <v>0</v>
      </c>
      <c r="AL330" s="169">
        <f t="shared" si="278"/>
        <v>1</v>
      </c>
      <c r="AM330" s="169">
        <f t="shared" si="279"/>
        <v>0</v>
      </c>
      <c r="AN330" s="169">
        <f t="shared" si="280"/>
        <v>0</v>
      </c>
      <c r="AO330" s="169">
        <f t="shared" si="281"/>
        <v>1</v>
      </c>
      <c r="AP330" s="169">
        <f t="shared" si="282"/>
        <v>0</v>
      </c>
      <c r="AQ330" s="169">
        <f t="shared" si="283"/>
        <v>0</v>
      </c>
      <c r="AR330" s="169">
        <f t="shared" si="284"/>
        <v>0</v>
      </c>
      <c r="AS330" s="169">
        <f t="shared" si="285"/>
        <v>0</v>
      </c>
      <c r="AT330" s="169">
        <f t="shared" si="286"/>
        <v>0</v>
      </c>
      <c r="AU330" s="169">
        <f t="shared" si="287"/>
        <v>0</v>
      </c>
      <c r="AV330" s="169">
        <f t="shared" si="288"/>
        <v>1</v>
      </c>
      <c r="AW330" s="169">
        <f t="shared" si="289"/>
        <v>1</v>
      </c>
      <c r="AX330" s="169">
        <f t="shared" si="290"/>
        <v>0</v>
      </c>
      <c r="AY330" s="169">
        <f t="shared" si="291"/>
        <v>1</v>
      </c>
      <c r="AZ330" s="169">
        <f t="shared" si="292"/>
        <v>0</v>
      </c>
      <c r="BA330" s="169">
        <f t="shared" si="293"/>
        <v>0</v>
      </c>
      <c r="BB330" s="169">
        <f t="shared" si="294"/>
        <v>1</v>
      </c>
      <c r="BC330" s="169">
        <f t="shared" si="295"/>
        <v>1</v>
      </c>
      <c r="BD330" s="169">
        <f t="shared" si="296"/>
        <v>0</v>
      </c>
      <c r="BE330" s="169">
        <f t="shared" si="297"/>
        <v>1</v>
      </c>
      <c r="BF330" s="169">
        <f t="shared" si="298"/>
        <v>0</v>
      </c>
      <c r="BG330" s="169">
        <f t="shared" si="299"/>
        <v>0</v>
      </c>
      <c r="BH330" s="169">
        <f t="shared" si="300"/>
        <v>0</v>
      </c>
      <c r="BI330" s="169">
        <f t="shared" si="301"/>
        <v>0</v>
      </c>
      <c r="BJ330" s="169">
        <f t="shared" si="302"/>
        <v>0</v>
      </c>
      <c r="BK330" s="167">
        <f t="shared" si="303"/>
        <v>0</v>
      </c>
      <c r="BL330" s="169">
        <f t="shared" si="304"/>
        <v>0</v>
      </c>
      <c r="BM330" s="169">
        <f t="shared" si="305"/>
        <v>1</v>
      </c>
      <c r="BN330" s="169">
        <f t="shared" si="306"/>
        <v>1</v>
      </c>
      <c r="BO330" s="169">
        <f t="shared" si="307"/>
        <v>0</v>
      </c>
      <c r="BP330" s="36">
        <f t="shared" si="308"/>
        <v>0</v>
      </c>
      <c r="BQ330">
        <f t="shared" si="309"/>
        <v>0</v>
      </c>
      <c r="BR330" s="36">
        <f t="shared" si="310"/>
        <v>1</v>
      </c>
      <c r="BS330" s="36" t="e">
        <f t="shared" si="311"/>
        <v>#N/A</v>
      </c>
    </row>
    <row r="331" spans="1:71">
      <c r="A331" s="59">
        <v>148</v>
      </c>
      <c r="B331" s="59">
        <v>112301</v>
      </c>
      <c r="C331" s="160">
        <v>69642854.9932127</v>
      </c>
      <c r="D331" s="59">
        <v>64598209</v>
      </c>
      <c r="E331" s="59">
        <v>64598209</v>
      </c>
      <c r="F331" s="59">
        <v>5044645.9932126598</v>
      </c>
      <c r="G331" s="59">
        <v>0</v>
      </c>
      <c r="H331" s="59">
        <v>-2324888387.2323198</v>
      </c>
      <c r="I331" s="59">
        <v>417</v>
      </c>
      <c r="J331" s="59">
        <v>0</v>
      </c>
      <c r="K331" s="59">
        <v>0</v>
      </c>
      <c r="L331" s="59">
        <v>404</v>
      </c>
      <c r="M331" s="59">
        <v>0</v>
      </c>
      <c r="N331" s="59">
        <v>0</v>
      </c>
      <c r="O331" s="59">
        <v>0</v>
      </c>
      <c r="P331" s="59">
        <v>0</v>
      </c>
      <c r="Q331" s="59">
        <v>0</v>
      </c>
      <c r="R331" s="59">
        <v>1</v>
      </c>
      <c r="S331" s="59">
        <v>0</v>
      </c>
      <c r="T331" s="59">
        <f t="shared" si="261"/>
        <v>2</v>
      </c>
      <c r="U331" s="59">
        <f t="shared" si="262"/>
        <v>0</v>
      </c>
      <c r="V331" s="59">
        <f t="shared" si="263"/>
        <v>0</v>
      </c>
      <c r="W331" s="59">
        <f t="shared" si="264"/>
        <v>0</v>
      </c>
      <c r="X331" s="59">
        <f t="shared" si="265"/>
        <v>0</v>
      </c>
      <c r="Y331" s="59">
        <f t="shared" si="266"/>
        <v>0</v>
      </c>
      <c r="Z331" s="59">
        <f t="shared" si="267"/>
        <v>0</v>
      </c>
      <c r="AA331" s="59">
        <f t="shared" si="268"/>
        <v>0</v>
      </c>
      <c r="AB331" s="59">
        <f t="shared" si="269"/>
        <v>0</v>
      </c>
      <c r="AC331" s="59">
        <f t="shared" si="270"/>
        <v>0</v>
      </c>
      <c r="AD331" s="166">
        <f t="shared" si="312"/>
        <v>0</v>
      </c>
      <c r="AE331" s="169">
        <f t="shared" si="271"/>
        <v>0</v>
      </c>
      <c r="AF331" s="169">
        <f t="shared" si="272"/>
        <v>0</v>
      </c>
      <c r="AG331" s="169">
        <f t="shared" si="273"/>
        <v>0</v>
      </c>
      <c r="AH331" s="169">
        <f t="shared" si="274"/>
        <v>1</v>
      </c>
      <c r="AI331" s="169">
        <f t="shared" si="275"/>
        <v>0</v>
      </c>
      <c r="AJ331" s="169">
        <f t="shared" si="276"/>
        <v>0</v>
      </c>
      <c r="AK331" s="169">
        <f t="shared" si="277"/>
        <v>0</v>
      </c>
      <c r="AL331" s="169">
        <f t="shared" si="278"/>
        <v>1</v>
      </c>
      <c r="AM331" s="169">
        <f t="shared" si="279"/>
        <v>0</v>
      </c>
      <c r="AN331" s="169">
        <f t="shared" si="280"/>
        <v>0</v>
      </c>
      <c r="AO331" s="169">
        <f t="shared" si="281"/>
        <v>1</v>
      </c>
      <c r="AP331" s="169">
        <f t="shared" si="282"/>
        <v>0</v>
      </c>
      <c r="AQ331" s="169">
        <f t="shared" si="283"/>
        <v>0</v>
      </c>
      <c r="AR331" s="169">
        <f t="shared" si="284"/>
        <v>0</v>
      </c>
      <c r="AS331" s="169">
        <f t="shared" si="285"/>
        <v>0</v>
      </c>
      <c r="AT331" s="169">
        <f t="shared" si="286"/>
        <v>0</v>
      </c>
      <c r="AU331" s="169">
        <f t="shared" si="287"/>
        <v>0</v>
      </c>
      <c r="AV331" s="169">
        <f t="shared" si="288"/>
        <v>1</v>
      </c>
      <c r="AW331" s="169">
        <f t="shared" si="289"/>
        <v>1</v>
      </c>
      <c r="AX331" s="169">
        <f t="shared" si="290"/>
        <v>1</v>
      </c>
      <c r="AY331" s="169">
        <f t="shared" si="291"/>
        <v>0</v>
      </c>
      <c r="AZ331" s="169">
        <f t="shared" si="292"/>
        <v>0</v>
      </c>
      <c r="BA331" s="169">
        <f t="shared" si="293"/>
        <v>0</v>
      </c>
      <c r="BB331" s="169">
        <f t="shared" si="294"/>
        <v>1</v>
      </c>
      <c r="BC331" s="169">
        <f t="shared" si="295"/>
        <v>0</v>
      </c>
      <c r="BD331" s="169">
        <f t="shared" si="296"/>
        <v>1</v>
      </c>
      <c r="BE331" s="169">
        <f t="shared" si="297"/>
        <v>0</v>
      </c>
      <c r="BF331" s="169">
        <f t="shared" si="298"/>
        <v>1</v>
      </c>
      <c r="BG331" s="169">
        <f t="shared" si="299"/>
        <v>0</v>
      </c>
      <c r="BH331" s="169">
        <f t="shared" si="300"/>
        <v>0</v>
      </c>
      <c r="BI331" s="169">
        <f t="shared" si="301"/>
        <v>0</v>
      </c>
      <c r="BJ331" s="169">
        <f t="shared" si="302"/>
        <v>0</v>
      </c>
      <c r="BK331" s="167">
        <f t="shared" si="303"/>
        <v>0</v>
      </c>
      <c r="BL331" s="169">
        <f t="shared" si="304"/>
        <v>1</v>
      </c>
      <c r="BM331" s="169">
        <f t="shared" si="305"/>
        <v>0</v>
      </c>
      <c r="BN331" s="169">
        <f t="shared" si="306"/>
        <v>1</v>
      </c>
      <c r="BO331" s="169">
        <f t="shared" si="307"/>
        <v>0</v>
      </c>
      <c r="BP331" s="36">
        <f t="shared" si="308"/>
        <v>0</v>
      </c>
      <c r="BQ331">
        <f t="shared" si="309"/>
        <v>0</v>
      </c>
      <c r="BR331" s="36">
        <f t="shared" si="310"/>
        <v>1</v>
      </c>
      <c r="BS331" s="36" t="e">
        <f t="shared" si="311"/>
        <v>#N/A</v>
      </c>
    </row>
    <row r="332" spans="1:71">
      <c r="A332" s="59">
        <v>263</v>
      </c>
      <c r="B332" s="59">
        <v>161131</v>
      </c>
      <c r="C332" s="160">
        <v>69999998.956918702</v>
      </c>
      <c r="D332" s="59">
        <v>42150000</v>
      </c>
      <c r="E332" s="59">
        <v>42150000</v>
      </c>
      <c r="F332" s="59">
        <v>27849998.956918702</v>
      </c>
      <c r="G332" s="59">
        <v>400</v>
      </c>
      <c r="H332" s="59">
        <v>-3908494170.08042</v>
      </c>
      <c r="I332" s="59">
        <v>405</v>
      </c>
      <c r="J332" s="59">
        <v>0</v>
      </c>
      <c r="K332" s="59">
        <v>0</v>
      </c>
      <c r="L332" s="59">
        <v>415</v>
      </c>
      <c r="M332" s="59">
        <v>0</v>
      </c>
      <c r="N332" s="59">
        <v>0</v>
      </c>
      <c r="O332" s="59">
        <v>0</v>
      </c>
      <c r="P332" s="59">
        <v>0</v>
      </c>
      <c r="Q332" s="59">
        <v>0</v>
      </c>
      <c r="R332" s="59">
        <v>1</v>
      </c>
      <c r="S332" s="59">
        <v>0</v>
      </c>
      <c r="T332" s="59">
        <f t="shared" si="261"/>
        <v>2</v>
      </c>
      <c r="U332" s="59">
        <f t="shared" si="262"/>
        <v>0</v>
      </c>
      <c r="V332" s="59">
        <f t="shared" si="263"/>
        <v>0</v>
      </c>
      <c r="W332" s="59">
        <f t="shared" si="264"/>
        <v>0</v>
      </c>
      <c r="X332" s="59">
        <f t="shared" si="265"/>
        <v>0</v>
      </c>
      <c r="Y332" s="59">
        <f t="shared" si="266"/>
        <v>0</v>
      </c>
      <c r="Z332" s="59">
        <f t="shared" si="267"/>
        <v>0</v>
      </c>
      <c r="AA332" s="59">
        <f t="shared" si="268"/>
        <v>0</v>
      </c>
      <c r="AB332" s="59">
        <f t="shared" si="269"/>
        <v>0</v>
      </c>
      <c r="AC332" s="59">
        <f t="shared" si="270"/>
        <v>0</v>
      </c>
      <c r="AD332" s="166">
        <f t="shared" si="312"/>
        <v>0</v>
      </c>
      <c r="AE332" s="169">
        <f t="shared" si="271"/>
        <v>0</v>
      </c>
      <c r="AF332" s="169">
        <f t="shared" si="272"/>
        <v>0</v>
      </c>
      <c r="AG332" s="169">
        <f t="shared" si="273"/>
        <v>0</v>
      </c>
      <c r="AH332" s="169">
        <f t="shared" si="274"/>
        <v>1</v>
      </c>
      <c r="AI332" s="169">
        <f t="shared" si="275"/>
        <v>0</v>
      </c>
      <c r="AJ332" s="169">
        <f t="shared" si="276"/>
        <v>0</v>
      </c>
      <c r="AK332" s="169">
        <f t="shared" si="277"/>
        <v>0</v>
      </c>
      <c r="AL332" s="169">
        <f t="shared" si="278"/>
        <v>1</v>
      </c>
      <c r="AM332" s="169">
        <f t="shared" si="279"/>
        <v>0</v>
      </c>
      <c r="AN332" s="169">
        <f t="shared" si="280"/>
        <v>0</v>
      </c>
      <c r="AO332" s="169">
        <f t="shared" si="281"/>
        <v>1</v>
      </c>
      <c r="AP332" s="169">
        <f t="shared" si="282"/>
        <v>0</v>
      </c>
      <c r="AQ332" s="169">
        <f t="shared" si="283"/>
        <v>0</v>
      </c>
      <c r="AR332" s="169">
        <f t="shared" si="284"/>
        <v>0</v>
      </c>
      <c r="AS332" s="169">
        <f t="shared" si="285"/>
        <v>0</v>
      </c>
      <c r="AT332" s="169">
        <f t="shared" si="286"/>
        <v>0</v>
      </c>
      <c r="AU332" s="169">
        <f t="shared" si="287"/>
        <v>0</v>
      </c>
      <c r="AV332" s="169">
        <f t="shared" si="288"/>
        <v>1</v>
      </c>
      <c r="AW332" s="169">
        <f t="shared" si="289"/>
        <v>1</v>
      </c>
      <c r="AX332" s="169">
        <f t="shared" si="290"/>
        <v>1</v>
      </c>
      <c r="AY332" s="169">
        <f t="shared" si="291"/>
        <v>0</v>
      </c>
      <c r="AZ332" s="169">
        <f t="shared" si="292"/>
        <v>0</v>
      </c>
      <c r="BA332" s="169">
        <f t="shared" si="293"/>
        <v>0</v>
      </c>
      <c r="BB332" s="169">
        <f t="shared" si="294"/>
        <v>1</v>
      </c>
      <c r="BC332" s="169">
        <f t="shared" si="295"/>
        <v>0</v>
      </c>
      <c r="BD332" s="169">
        <f t="shared" si="296"/>
        <v>1</v>
      </c>
      <c r="BE332" s="169">
        <f t="shared" si="297"/>
        <v>0</v>
      </c>
      <c r="BF332" s="169">
        <f t="shared" si="298"/>
        <v>0</v>
      </c>
      <c r="BG332" s="169">
        <f t="shared" si="299"/>
        <v>0</v>
      </c>
      <c r="BH332" s="169">
        <f t="shared" si="300"/>
        <v>1</v>
      </c>
      <c r="BI332" s="169">
        <f t="shared" si="301"/>
        <v>1</v>
      </c>
      <c r="BJ332" s="169">
        <f t="shared" si="302"/>
        <v>0</v>
      </c>
      <c r="BK332" s="167">
        <f t="shared" si="303"/>
        <v>0</v>
      </c>
      <c r="BL332" s="169">
        <f t="shared" si="304"/>
        <v>1</v>
      </c>
      <c r="BM332" s="169">
        <f t="shared" si="305"/>
        <v>0</v>
      </c>
      <c r="BN332" s="169">
        <f t="shared" si="306"/>
        <v>1</v>
      </c>
      <c r="BO332" s="169">
        <f t="shared" si="307"/>
        <v>0</v>
      </c>
      <c r="BP332" s="36">
        <f t="shared" si="308"/>
        <v>0</v>
      </c>
      <c r="BQ332">
        <f t="shared" si="309"/>
        <v>0</v>
      </c>
      <c r="BR332" s="36">
        <f t="shared" si="310"/>
        <v>2</v>
      </c>
      <c r="BS332" s="36" t="e">
        <f t="shared" si="311"/>
        <v>#N/A</v>
      </c>
    </row>
    <row r="333" spans="1:71">
      <c r="A333" s="59">
        <v>171</v>
      </c>
      <c r="B333" s="59">
        <v>122181</v>
      </c>
      <c r="C333" s="160">
        <v>70252653.467573404</v>
      </c>
      <c r="D333" s="59">
        <v>18380952</v>
      </c>
      <c r="E333" s="59">
        <v>18380952</v>
      </c>
      <c r="F333" s="59">
        <v>51871701.467573397</v>
      </c>
      <c r="G333" s="59">
        <v>280.952392578125</v>
      </c>
      <c r="H333" s="59">
        <v>-2561094029.3354402</v>
      </c>
      <c r="I333" s="59">
        <v>0</v>
      </c>
      <c r="J333" s="59">
        <v>0</v>
      </c>
      <c r="K333" s="59">
        <v>0</v>
      </c>
      <c r="L333" s="59">
        <v>406</v>
      </c>
      <c r="M333" s="59">
        <v>403</v>
      </c>
      <c r="N333" s="59">
        <v>411</v>
      </c>
      <c r="O333" s="59">
        <v>0</v>
      </c>
      <c r="P333" s="59">
        <v>0</v>
      </c>
      <c r="Q333" s="59">
        <v>0</v>
      </c>
      <c r="R333" s="59">
        <v>2</v>
      </c>
      <c r="S333" s="59">
        <v>1</v>
      </c>
      <c r="T333" s="59">
        <f t="shared" si="261"/>
        <v>1</v>
      </c>
      <c r="U333" s="59">
        <f t="shared" si="262"/>
        <v>0</v>
      </c>
      <c r="V333" s="59">
        <f t="shared" si="263"/>
        <v>0</v>
      </c>
      <c r="W333" s="59">
        <f t="shared" si="264"/>
        <v>2</v>
      </c>
      <c r="X333" s="59">
        <f t="shared" si="265"/>
        <v>0</v>
      </c>
      <c r="Y333" s="59">
        <f t="shared" si="266"/>
        <v>0</v>
      </c>
      <c r="Z333" s="59">
        <f t="shared" si="267"/>
        <v>0</v>
      </c>
      <c r="AA333" s="59">
        <f t="shared" si="268"/>
        <v>0</v>
      </c>
      <c r="AB333" s="59">
        <f t="shared" si="269"/>
        <v>0</v>
      </c>
      <c r="AC333" s="59">
        <f t="shared" si="270"/>
        <v>0</v>
      </c>
      <c r="AD333" s="166">
        <f t="shared" si="312"/>
        <v>0</v>
      </c>
      <c r="AE333" s="169">
        <f t="shared" si="271"/>
        <v>0</v>
      </c>
      <c r="AF333" s="169">
        <f t="shared" si="272"/>
        <v>0</v>
      </c>
      <c r="AG333" s="169">
        <f t="shared" si="273"/>
        <v>0</v>
      </c>
      <c r="AH333" s="169">
        <f t="shared" si="274"/>
        <v>1</v>
      </c>
      <c r="AI333" s="169">
        <f t="shared" si="275"/>
        <v>0</v>
      </c>
      <c r="AJ333" s="169">
        <f t="shared" si="276"/>
        <v>0</v>
      </c>
      <c r="AK333" s="169">
        <f t="shared" si="277"/>
        <v>0</v>
      </c>
      <c r="AL333" s="169">
        <f t="shared" si="278"/>
        <v>1</v>
      </c>
      <c r="AM333" s="169">
        <f t="shared" si="279"/>
        <v>0</v>
      </c>
      <c r="AN333" s="169">
        <f t="shared" si="280"/>
        <v>0</v>
      </c>
      <c r="AO333" s="169">
        <f t="shared" si="281"/>
        <v>1</v>
      </c>
      <c r="AP333" s="169">
        <f t="shared" si="282"/>
        <v>0</v>
      </c>
      <c r="AQ333" s="169">
        <f t="shared" si="283"/>
        <v>0</v>
      </c>
      <c r="AR333" s="169">
        <f t="shared" si="284"/>
        <v>0</v>
      </c>
      <c r="AS333" s="169">
        <f t="shared" si="285"/>
        <v>0</v>
      </c>
      <c r="AT333" s="169">
        <f t="shared" si="286"/>
        <v>0</v>
      </c>
      <c r="AU333" s="169">
        <f t="shared" si="287"/>
        <v>0</v>
      </c>
      <c r="AV333" s="169">
        <f t="shared" si="288"/>
        <v>1</v>
      </c>
      <c r="AW333" s="169">
        <f t="shared" si="289"/>
        <v>1</v>
      </c>
      <c r="AX333" s="169">
        <f t="shared" si="290"/>
        <v>0</v>
      </c>
      <c r="AY333" s="169">
        <f t="shared" si="291"/>
        <v>1</v>
      </c>
      <c r="AZ333" s="169">
        <f t="shared" si="292"/>
        <v>0</v>
      </c>
      <c r="BA333" s="169">
        <f t="shared" si="293"/>
        <v>0</v>
      </c>
      <c r="BB333" s="169">
        <f t="shared" si="294"/>
        <v>1</v>
      </c>
      <c r="BC333" s="169">
        <f t="shared" si="295"/>
        <v>1</v>
      </c>
      <c r="BD333" s="169">
        <f t="shared" si="296"/>
        <v>0</v>
      </c>
      <c r="BE333" s="169">
        <f t="shared" si="297"/>
        <v>1</v>
      </c>
      <c r="BF333" s="169">
        <f t="shared" si="298"/>
        <v>0</v>
      </c>
      <c r="BG333" s="169">
        <f t="shared" si="299"/>
        <v>0</v>
      </c>
      <c r="BH333" s="169">
        <f t="shared" si="300"/>
        <v>0</v>
      </c>
      <c r="BI333" s="169">
        <f t="shared" si="301"/>
        <v>0</v>
      </c>
      <c r="BJ333" s="169">
        <f t="shared" si="302"/>
        <v>0</v>
      </c>
      <c r="BK333" s="167">
        <f t="shared" si="303"/>
        <v>0</v>
      </c>
      <c r="BL333" s="169">
        <f t="shared" si="304"/>
        <v>0</v>
      </c>
      <c r="BM333" s="169">
        <f t="shared" si="305"/>
        <v>1</v>
      </c>
      <c r="BN333" s="169">
        <f t="shared" si="306"/>
        <v>0</v>
      </c>
      <c r="BO333" s="169">
        <f t="shared" si="307"/>
        <v>1</v>
      </c>
      <c r="BP333" s="36">
        <f t="shared" si="308"/>
        <v>0</v>
      </c>
      <c r="BQ333">
        <f t="shared" si="309"/>
        <v>0</v>
      </c>
      <c r="BR333" s="36">
        <f t="shared" si="310"/>
        <v>1</v>
      </c>
      <c r="BS333" s="36" t="e">
        <f t="shared" si="311"/>
        <v>#N/A</v>
      </c>
    </row>
    <row r="334" spans="1:71">
      <c r="A334" s="59">
        <v>37</v>
      </c>
      <c r="B334" s="59">
        <v>14154</v>
      </c>
      <c r="C334" s="160">
        <v>70428571.128723606</v>
      </c>
      <c r="D334" s="59">
        <v>9642857.5</v>
      </c>
      <c r="E334" s="59">
        <v>9642857.5</v>
      </c>
      <c r="F334" s="59">
        <v>60785713.628723599</v>
      </c>
      <c r="G334" s="59">
        <v>300</v>
      </c>
      <c r="H334" s="59">
        <v>-359433672.32184201</v>
      </c>
      <c r="I334" s="59">
        <v>0</v>
      </c>
      <c r="J334" s="59">
        <v>0</v>
      </c>
      <c r="K334" s="59">
        <v>0</v>
      </c>
      <c r="L334" s="59">
        <v>101</v>
      </c>
      <c r="M334" s="59">
        <v>0</v>
      </c>
      <c r="N334" s="59">
        <v>0</v>
      </c>
      <c r="O334" s="59">
        <v>101</v>
      </c>
      <c r="P334" s="59">
        <v>0</v>
      </c>
      <c r="Q334" s="59">
        <v>0</v>
      </c>
      <c r="R334" s="59">
        <v>2</v>
      </c>
      <c r="S334" s="59">
        <v>0</v>
      </c>
      <c r="T334" s="59">
        <f t="shared" si="261"/>
        <v>0</v>
      </c>
      <c r="U334" s="59">
        <f t="shared" si="262"/>
        <v>0</v>
      </c>
      <c r="V334" s="59">
        <f t="shared" si="263"/>
        <v>0</v>
      </c>
      <c r="W334" s="59">
        <f t="shared" si="264"/>
        <v>0</v>
      </c>
      <c r="X334" s="59">
        <f t="shared" si="265"/>
        <v>0</v>
      </c>
      <c r="Y334" s="59">
        <f t="shared" si="266"/>
        <v>0</v>
      </c>
      <c r="Z334" s="59">
        <f t="shared" si="267"/>
        <v>0</v>
      </c>
      <c r="AA334" s="59">
        <f t="shared" si="268"/>
        <v>0</v>
      </c>
      <c r="AB334" s="59">
        <f t="shared" si="269"/>
        <v>0</v>
      </c>
      <c r="AC334" s="59">
        <f t="shared" si="270"/>
        <v>0</v>
      </c>
      <c r="AD334" s="166">
        <f t="shared" si="312"/>
        <v>2</v>
      </c>
      <c r="AE334" s="169">
        <f t="shared" si="271"/>
        <v>0</v>
      </c>
      <c r="AF334" s="169">
        <f t="shared" si="272"/>
        <v>1</v>
      </c>
      <c r="AG334" s="169">
        <f t="shared" si="273"/>
        <v>0</v>
      </c>
      <c r="AH334" s="169">
        <f t="shared" si="274"/>
        <v>1</v>
      </c>
      <c r="AI334" s="169">
        <f t="shared" si="275"/>
        <v>0</v>
      </c>
      <c r="AJ334" s="169">
        <f t="shared" si="276"/>
        <v>0</v>
      </c>
      <c r="AK334" s="169">
        <f t="shared" si="277"/>
        <v>0</v>
      </c>
      <c r="AL334" s="169">
        <f t="shared" si="278"/>
        <v>1</v>
      </c>
      <c r="AM334" s="169">
        <f t="shared" si="279"/>
        <v>0</v>
      </c>
      <c r="AN334" s="169">
        <f t="shared" si="280"/>
        <v>0</v>
      </c>
      <c r="AO334" s="169">
        <f t="shared" si="281"/>
        <v>1</v>
      </c>
      <c r="AP334" s="169">
        <f t="shared" si="282"/>
        <v>0</v>
      </c>
      <c r="AQ334" s="169">
        <f t="shared" si="283"/>
        <v>0</v>
      </c>
      <c r="AR334" s="169">
        <f t="shared" si="284"/>
        <v>0</v>
      </c>
      <c r="AS334" s="169">
        <f t="shared" si="285"/>
        <v>0</v>
      </c>
      <c r="AT334" s="169">
        <f t="shared" si="286"/>
        <v>0</v>
      </c>
      <c r="AU334" s="169">
        <f t="shared" si="287"/>
        <v>0</v>
      </c>
      <c r="AV334" s="169">
        <f t="shared" si="288"/>
        <v>1</v>
      </c>
      <c r="AW334" s="169">
        <f t="shared" si="289"/>
        <v>0</v>
      </c>
      <c r="AX334" s="169">
        <f t="shared" si="290"/>
        <v>0</v>
      </c>
      <c r="AY334" s="169">
        <f t="shared" si="291"/>
        <v>0</v>
      </c>
      <c r="AZ334" s="169">
        <f t="shared" si="292"/>
        <v>0</v>
      </c>
      <c r="BA334" s="169">
        <f t="shared" si="293"/>
        <v>0</v>
      </c>
      <c r="BB334" s="169">
        <f t="shared" si="294"/>
        <v>1</v>
      </c>
      <c r="BC334" s="169">
        <f t="shared" si="295"/>
        <v>0</v>
      </c>
      <c r="BD334" s="169">
        <f t="shared" si="296"/>
        <v>1</v>
      </c>
      <c r="BE334" s="169">
        <f t="shared" si="297"/>
        <v>0</v>
      </c>
      <c r="BF334" s="169">
        <f t="shared" si="298"/>
        <v>0</v>
      </c>
      <c r="BG334" s="169">
        <f t="shared" si="299"/>
        <v>0</v>
      </c>
      <c r="BH334" s="169">
        <f t="shared" si="300"/>
        <v>0</v>
      </c>
      <c r="BI334" s="169">
        <f t="shared" si="301"/>
        <v>0</v>
      </c>
      <c r="BJ334" s="169">
        <f t="shared" si="302"/>
        <v>0</v>
      </c>
      <c r="BK334" s="167">
        <f t="shared" si="303"/>
        <v>0</v>
      </c>
      <c r="BL334" s="169">
        <f t="shared" si="304"/>
        <v>0</v>
      </c>
      <c r="BM334" s="169">
        <f t="shared" si="305"/>
        <v>1</v>
      </c>
      <c r="BN334" s="169">
        <f t="shared" si="306"/>
        <v>1</v>
      </c>
      <c r="BO334" s="169">
        <f t="shared" si="307"/>
        <v>0</v>
      </c>
      <c r="BP334" s="36">
        <f t="shared" si="308"/>
        <v>1</v>
      </c>
      <c r="BQ334">
        <f t="shared" si="309"/>
        <v>0</v>
      </c>
      <c r="BR334" s="36">
        <f t="shared" si="310"/>
        <v>0</v>
      </c>
      <c r="BS334" t="e">
        <f t="shared" si="311"/>
        <v>#N/A</v>
      </c>
    </row>
    <row r="335" spans="1:71">
      <c r="A335" s="59">
        <v>15</v>
      </c>
      <c r="B335" s="59">
        <v>11291</v>
      </c>
      <c r="C335" s="160">
        <v>70714283.531569794</v>
      </c>
      <c r="D335" s="59">
        <v>9910713.75</v>
      </c>
      <c r="E335" s="59">
        <v>9910713.75</v>
      </c>
      <c r="F335" s="59">
        <v>60803569.781569801</v>
      </c>
      <c r="G335" s="59">
        <v>1767.8571166992199</v>
      </c>
      <c r="H335" s="59">
        <v>-139061088.07823199</v>
      </c>
      <c r="I335" s="59">
        <v>101</v>
      </c>
      <c r="J335" s="59">
        <v>0</v>
      </c>
      <c r="K335" s="59">
        <v>0</v>
      </c>
      <c r="L335" s="59">
        <v>101</v>
      </c>
      <c r="M335" s="59">
        <v>0</v>
      </c>
      <c r="N335" s="59">
        <v>0</v>
      </c>
      <c r="O335" s="59">
        <v>101</v>
      </c>
      <c r="P335" s="59">
        <v>0</v>
      </c>
      <c r="Q335" s="59">
        <v>0</v>
      </c>
      <c r="R335" s="59">
        <v>2</v>
      </c>
      <c r="S335" s="59">
        <v>0</v>
      </c>
      <c r="T335" s="59">
        <f t="shared" si="261"/>
        <v>0</v>
      </c>
      <c r="U335" s="59">
        <f t="shared" si="262"/>
        <v>0</v>
      </c>
      <c r="V335" s="59">
        <f t="shared" si="263"/>
        <v>0</v>
      </c>
      <c r="W335" s="59">
        <f t="shared" si="264"/>
        <v>0</v>
      </c>
      <c r="X335" s="59">
        <f t="shared" si="265"/>
        <v>0</v>
      </c>
      <c r="Y335" s="59">
        <f t="shared" si="266"/>
        <v>0</v>
      </c>
      <c r="Z335" s="59">
        <f t="shared" si="267"/>
        <v>0</v>
      </c>
      <c r="AA335" s="59">
        <f t="shared" si="268"/>
        <v>0</v>
      </c>
      <c r="AB335" s="59">
        <f t="shared" si="269"/>
        <v>0</v>
      </c>
      <c r="AC335" s="59">
        <f t="shared" si="270"/>
        <v>0</v>
      </c>
      <c r="AD335" s="166">
        <f t="shared" si="312"/>
        <v>3</v>
      </c>
      <c r="AE335" s="169">
        <f t="shared" si="271"/>
        <v>0</v>
      </c>
      <c r="AF335" s="169">
        <f t="shared" si="272"/>
        <v>1</v>
      </c>
      <c r="AG335" s="169">
        <f t="shared" si="273"/>
        <v>0</v>
      </c>
      <c r="AH335" s="169">
        <f t="shared" si="274"/>
        <v>1</v>
      </c>
      <c r="AI335" s="169">
        <f t="shared" si="275"/>
        <v>0</v>
      </c>
      <c r="AJ335" s="169">
        <f t="shared" si="276"/>
        <v>0</v>
      </c>
      <c r="AK335" s="169">
        <f t="shared" si="277"/>
        <v>0</v>
      </c>
      <c r="AL335" s="169">
        <f t="shared" si="278"/>
        <v>1</v>
      </c>
      <c r="AM335" s="169">
        <f t="shared" si="279"/>
        <v>0</v>
      </c>
      <c r="AN335" s="169">
        <f t="shared" si="280"/>
        <v>0</v>
      </c>
      <c r="AO335" s="169">
        <f t="shared" si="281"/>
        <v>1</v>
      </c>
      <c r="AP335" s="169">
        <f t="shared" si="282"/>
        <v>0</v>
      </c>
      <c r="AQ335" s="169">
        <f t="shared" si="283"/>
        <v>0</v>
      </c>
      <c r="AR335" s="169">
        <f t="shared" si="284"/>
        <v>0</v>
      </c>
      <c r="AS335" s="169">
        <f t="shared" si="285"/>
        <v>0</v>
      </c>
      <c r="AT335" s="169">
        <f t="shared" si="286"/>
        <v>0</v>
      </c>
      <c r="AU335" s="169">
        <f t="shared" si="287"/>
        <v>0</v>
      </c>
      <c r="AV335" s="169">
        <f t="shared" si="288"/>
        <v>1</v>
      </c>
      <c r="AW335" s="169">
        <f t="shared" si="289"/>
        <v>0</v>
      </c>
      <c r="AX335" s="169">
        <f t="shared" si="290"/>
        <v>0</v>
      </c>
      <c r="AY335" s="169">
        <f t="shared" si="291"/>
        <v>0</v>
      </c>
      <c r="AZ335" s="169">
        <f t="shared" si="292"/>
        <v>0</v>
      </c>
      <c r="BA335" s="169">
        <f t="shared" si="293"/>
        <v>0</v>
      </c>
      <c r="BB335" s="169">
        <f t="shared" si="294"/>
        <v>1</v>
      </c>
      <c r="BC335" s="169">
        <f t="shared" si="295"/>
        <v>0</v>
      </c>
      <c r="BD335" s="169">
        <f t="shared" si="296"/>
        <v>1</v>
      </c>
      <c r="BE335" s="169">
        <f t="shared" si="297"/>
        <v>0</v>
      </c>
      <c r="BF335" s="169">
        <f t="shared" si="298"/>
        <v>0</v>
      </c>
      <c r="BG335" s="169">
        <f t="shared" si="299"/>
        <v>0</v>
      </c>
      <c r="BH335" s="169">
        <f t="shared" si="300"/>
        <v>0</v>
      </c>
      <c r="BI335" s="169">
        <f t="shared" si="301"/>
        <v>0</v>
      </c>
      <c r="BJ335" s="169">
        <f t="shared" si="302"/>
        <v>0</v>
      </c>
      <c r="BK335" s="167">
        <f t="shared" si="303"/>
        <v>0</v>
      </c>
      <c r="BL335" s="169">
        <f t="shared" si="304"/>
        <v>0</v>
      </c>
      <c r="BM335" s="169">
        <f t="shared" si="305"/>
        <v>1</v>
      </c>
      <c r="BN335" s="169">
        <f t="shared" si="306"/>
        <v>1</v>
      </c>
      <c r="BO335" s="169">
        <f t="shared" si="307"/>
        <v>0</v>
      </c>
      <c r="BP335" s="36">
        <f t="shared" si="308"/>
        <v>1</v>
      </c>
      <c r="BQ335">
        <f t="shared" si="309"/>
        <v>0</v>
      </c>
      <c r="BR335" s="36">
        <f t="shared" si="310"/>
        <v>0</v>
      </c>
      <c r="BS335" t="e">
        <f t="shared" si="311"/>
        <v>#N/A</v>
      </c>
    </row>
    <row r="336" spans="1:71">
      <c r="A336" s="59">
        <v>302</v>
      </c>
      <c r="B336" s="59">
        <v>171521</v>
      </c>
      <c r="C336" s="160">
        <v>71333335.560465693</v>
      </c>
      <c r="D336" s="59">
        <v>69547624.375</v>
      </c>
      <c r="E336" s="59">
        <v>73023815</v>
      </c>
      <c r="F336" s="59">
        <v>-1690479.43953431</v>
      </c>
      <c r="G336" s="59">
        <v>276.19049453735403</v>
      </c>
      <c r="H336" s="59">
        <v>-4325650881.7208204</v>
      </c>
      <c r="I336" s="59">
        <v>101</v>
      </c>
      <c r="J336" s="59">
        <v>0</v>
      </c>
      <c r="K336" s="59">
        <v>0</v>
      </c>
      <c r="L336" s="59">
        <v>405</v>
      </c>
      <c r="M336" s="59">
        <v>0</v>
      </c>
      <c r="N336" s="59">
        <v>0</v>
      </c>
      <c r="O336" s="59">
        <v>412</v>
      </c>
      <c r="P336" s="59">
        <v>0</v>
      </c>
      <c r="Q336" s="59">
        <v>0</v>
      </c>
      <c r="R336" s="59">
        <v>1</v>
      </c>
      <c r="S336" s="59">
        <v>1</v>
      </c>
      <c r="T336" s="59">
        <f t="shared" si="261"/>
        <v>2</v>
      </c>
      <c r="U336" s="59">
        <f t="shared" si="262"/>
        <v>0</v>
      </c>
      <c r="V336" s="59">
        <f t="shared" si="263"/>
        <v>0</v>
      </c>
      <c r="W336" s="59">
        <f t="shared" si="264"/>
        <v>0</v>
      </c>
      <c r="X336" s="59">
        <f t="shared" si="265"/>
        <v>0</v>
      </c>
      <c r="Y336" s="59">
        <f t="shared" si="266"/>
        <v>0</v>
      </c>
      <c r="Z336" s="59">
        <f t="shared" si="267"/>
        <v>0</v>
      </c>
      <c r="AA336" s="59">
        <f t="shared" si="268"/>
        <v>0</v>
      </c>
      <c r="AB336" s="59">
        <f t="shared" si="269"/>
        <v>0</v>
      </c>
      <c r="AC336" s="59">
        <f t="shared" si="270"/>
        <v>0</v>
      </c>
      <c r="AD336" s="166">
        <f t="shared" si="312"/>
        <v>1</v>
      </c>
      <c r="AE336" s="169">
        <f t="shared" si="271"/>
        <v>1</v>
      </c>
      <c r="AF336" s="169">
        <f t="shared" si="272"/>
        <v>0</v>
      </c>
      <c r="AG336" s="169">
        <f t="shared" si="273"/>
        <v>0</v>
      </c>
      <c r="AH336" s="169">
        <f t="shared" si="274"/>
        <v>1</v>
      </c>
      <c r="AI336" s="169">
        <f t="shared" si="275"/>
        <v>1</v>
      </c>
      <c r="AJ336" s="169">
        <f t="shared" si="276"/>
        <v>0</v>
      </c>
      <c r="AK336" s="169">
        <f t="shared" si="277"/>
        <v>0</v>
      </c>
      <c r="AL336" s="169">
        <f t="shared" si="278"/>
        <v>0</v>
      </c>
      <c r="AM336" s="169">
        <f t="shared" si="279"/>
        <v>0</v>
      </c>
      <c r="AN336" s="169">
        <f t="shared" si="280"/>
        <v>0</v>
      </c>
      <c r="AO336" s="169">
        <f t="shared" si="281"/>
        <v>1</v>
      </c>
      <c r="AP336" s="169">
        <f t="shared" si="282"/>
        <v>0</v>
      </c>
      <c r="AQ336" s="169">
        <f t="shared" si="283"/>
        <v>0</v>
      </c>
      <c r="AR336" s="169">
        <f t="shared" si="284"/>
        <v>0</v>
      </c>
      <c r="AS336" s="169">
        <f t="shared" si="285"/>
        <v>0</v>
      </c>
      <c r="AT336" s="169">
        <f t="shared" si="286"/>
        <v>0</v>
      </c>
      <c r="AU336" s="169">
        <f t="shared" si="287"/>
        <v>0</v>
      </c>
      <c r="AV336" s="169">
        <f t="shared" si="288"/>
        <v>1</v>
      </c>
      <c r="AW336" s="169">
        <f t="shared" si="289"/>
        <v>1</v>
      </c>
      <c r="AX336" s="169">
        <f t="shared" si="290"/>
        <v>1</v>
      </c>
      <c r="AY336" s="169">
        <f t="shared" si="291"/>
        <v>0</v>
      </c>
      <c r="AZ336" s="169">
        <f t="shared" si="292"/>
        <v>1</v>
      </c>
      <c r="BA336" s="169">
        <f t="shared" si="293"/>
        <v>0</v>
      </c>
      <c r="BB336" s="169">
        <f t="shared" si="294"/>
        <v>1</v>
      </c>
      <c r="BC336" s="169">
        <f t="shared" si="295"/>
        <v>0</v>
      </c>
      <c r="BD336" s="169">
        <f t="shared" si="296"/>
        <v>1</v>
      </c>
      <c r="BE336" s="169">
        <f t="shared" si="297"/>
        <v>0</v>
      </c>
      <c r="BF336" s="169">
        <f t="shared" si="298"/>
        <v>0</v>
      </c>
      <c r="BG336" s="169">
        <f t="shared" si="299"/>
        <v>0</v>
      </c>
      <c r="BH336" s="169">
        <f t="shared" si="300"/>
        <v>0</v>
      </c>
      <c r="BI336" s="169">
        <f t="shared" si="301"/>
        <v>1</v>
      </c>
      <c r="BJ336" s="169">
        <f t="shared" si="302"/>
        <v>1</v>
      </c>
      <c r="BK336" s="167">
        <f t="shared" si="303"/>
        <v>0</v>
      </c>
      <c r="BL336" s="169">
        <f t="shared" si="304"/>
        <v>1</v>
      </c>
      <c r="BM336" s="169">
        <f t="shared" si="305"/>
        <v>0</v>
      </c>
      <c r="BN336" s="169">
        <f t="shared" si="306"/>
        <v>0</v>
      </c>
      <c r="BO336" s="169">
        <f t="shared" si="307"/>
        <v>1</v>
      </c>
      <c r="BP336" s="36">
        <f t="shared" si="308"/>
        <v>1</v>
      </c>
      <c r="BQ336">
        <f t="shared" si="309"/>
        <v>0</v>
      </c>
      <c r="BR336" s="36">
        <f t="shared" si="310"/>
        <v>4</v>
      </c>
      <c r="BS336" s="36" t="e">
        <f t="shared" si="311"/>
        <v>#N/A</v>
      </c>
    </row>
    <row r="337" spans="1:71">
      <c r="A337" s="59">
        <v>288</v>
      </c>
      <c r="B337" s="59">
        <v>162561</v>
      </c>
      <c r="C337" s="160">
        <v>71875003.132410407</v>
      </c>
      <c r="D337" s="59">
        <v>92187500</v>
      </c>
      <c r="E337" s="59">
        <v>94250000</v>
      </c>
      <c r="F337" s="59">
        <v>-22374996.8675896</v>
      </c>
      <c r="G337" s="59">
        <v>37.5</v>
      </c>
      <c r="H337" s="59">
        <v>-4192966349.1610799</v>
      </c>
      <c r="I337" s="59">
        <v>415</v>
      </c>
      <c r="J337" s="59">
        <v>0</v>
      </c>
      <c r="K337" s="59">
        <v>0</v>
      </c>
      <c r="L337" s="59">
        <v>0</v>
      </c>
      <c r="M337" s="59">
        <v>0</v>
      </c>
      <c r="N337" s="59">
        <v>0</v>
      </c>
      <c r="O337" s="59">
        <v>0</v>
      </c>
      <c r="P337" s="59">
        <v>0</v>
      </c>
      <c r="Q337" s="59">
        <v>0</v>
      </c>
      <c r="R337" s="59">
        <v>2</v>
      </c>
      <c r="S337" s="59">
        <v>1</v>
      </c>
      <c r="T337" s="59">
        <f t="shared" si="261"/>
        <v>1</v>
      </c>
      <c r="U337" s="59">
        <f t="shared" si="262"/>
        <v>0</v>
      </c>
      <c r="V337" s="59">
        <f t="shared" si="263"/>
        <v>0</v>
      </c>
      <c r="W337" s="59">
        <f t="shared" si="264"/>
        <v>0</v>
      </c>
      <c r="X337" s="59">
        <f t="shared" si="265"/>
        <v>0</v>
      </c>
      <c r="Y337" s="59">
        <f t="shared" si="266"/>
        <v>0</v>
      </c>
      <c r="Z337" s="59">
        <f t="shared" si="267"/>
        <v>0</v>
      </c>
      <c r="AA337" s="59">
        <f t="shared" si="268"/>
        <v>0</v>
      </c>
      <c r="AB337" s="59">
        <f t="shared" si="269"/>
        <v>0</v>
      </c>
      <c r="AC337" s="59">
        <f t="shared" si="270"/>
        <v>0</v>
      </c>
      <c r="AD337" s="166">
        <f t="shared" si="312"/>
        <v>0</v>
      </c>
      <c r="AE337" s="169">
        <f t="shared" si="271"/>
        <v>0</v>
      </c>
      <c r="AF337" s="169">
        <f t="shared" si="272"/>
        <v>0</v>
      </c>
      <c r="AG337" s="169">
        <f t="shared" si="273"/>
        <v>0</v>
      </c>
      <c r="AH337" s="169">
        <f t="shared" si="274"/>
        <v>1</v>
      </c>
      <c r="AI337" s="169">
        <f t="shared" si="275"/>
        <v>0</v>
      </c>
      <c r="AJ337" s="169">
        <f t="shared" si="276"/>
        <v>0</v>
      </c>
      <c r="AK337" s="169">
        <f t="shared" si="277"/>
        <v>0</v>
      </c>
      <c r="AL337" s="169">
        <f t="shared" si="278"/>
        <v>1</v>
      </c>
      <c r="AM337" s="169">
        <f t="shared" si="279"/>
        <v>0</v>
      </c>
      <c r="AN337" s="169">
        <f t="shared" si="280"/>
        <v>0</v>
      </c>
      <c r="AO337" s="169">
        <f t="shared" si="281"/>
        <v>1</v>
      </c>
      <c r="AP337" s="169">
        <f t="shared" si="282"/>
        <v>0</v>
      </c>
      <c r="AQ337" s="169">
        <f t="shared" si="283"/>
        <v>0</v>
      </c>
      <c r="AR337" s="169">
        <f t="shared" si="284"/>
        <v>0</v>
      </c>
      <c r="AS337" s="169">
        <f t="shared" si="285"/>
        <v>0</v>
      </c>
      <c r="AT337" s="169">
        <f t="shared" si="286"/>
        <v>0</v>
      </c>
      <c r="AU337" s="169">
        <f t="shared" si="287"/>
        <v>0</v>
      </c>
      <c r="AV337" s="169">
        <f t="shared" si="288"/>
        <v>1</v>
      </c>
      <c r="AW337" s="169">
        <f t="shared" si="289"/>
        <v>1</v>
      </c>
      <c r="AX337" s="169">
        <f t="shared" si="290"/>
        <v>0</v>
      </c>
      <c r="AY337" s="169">
        <f t="shared" si="291"/>
        <v>1</v>
      </c>
      <c r="AZ337" s="169">
        <f t="shared" si="292"/>
        <v>0</v>
      </c>
      <c r="BA337" s="169">
        <f t="shared" si="293"/>
        <v>0</v>
      </c>
      <c r="BB337" s="169">
        <f t="shared" si="294"/>
        <v>1</v>
      </c>
      <c r="BC337" s="169">
        <f t="shared" si="295"/>
        <v>0</v>
      </c>
      <c r="BD337" s="169">
        <f t="shared" si="296"/>
        <v>1</v>
      </c>
      <c r="BE337" s="169">
        <f t="shared" si="297"/>
        <v>0</v>
      </c>
      <c r="BF337" s="169">
        <f t="shared" si="298"/>
        <v>0</v>
      </c>
      <c r="BG337" s="169">
        <f t="shared" si="299"/>
        <v>0</v>
      </c>
      <c r="BH337" s="169">
        <f t="shared" si="300"/>
        <v>1</v>
      </c>
      <c r="BI337" s="169">
        <f t="shared" si="301"/>
        <v>0</v>
      </c>
      <c r="BJ337" s="169">
        <f t="shared" si="302"/>
        <v>0</v>
      </c>
      <c r="BK337" s="167">
        <f t="shared" si="303"/>
        <v>0</v>
      </c>
      <c r="BL337" s="169">
        <f t="shared" si="304"/>
        <v>0</v>
      </c>
      <c r="BM337" s="169">
        <f t="shared" si="305"/>
        <v>1</v>
      </c>
      <c r="BN337" s="169">
        <f t="shared" si="306"/>
        <v>0</v>
      </c>
      <c r="BO337" s="169">
        <f t="shared" si="307"/>
        <v>1</v>
      </c>
      <c r="BP337" s="36">
        <f t="shared" si="308"/>
        <v>0</v>
      </c>
      <c r="BQ337">
        <f t="shared" si="309"/>
        <v>0</v>
      </c>
      <c r="BR337" s="36">
        <f t="shared" si="310"/>
        <v>1</v>
      </c>
      <c r="BS337" s="36" t="e">
        <f t="shared" si="311"/>
        <v>#N/A</v>
      </c>
    </row>
    <row r="338" spans="1:71">
      <c r="A338" s="59">
        <v>98</v>
      </c>
      <c r="B338" s="59">
        <v>23143</v>
      </c>
      <c r="C338" s="160">
        <v>72527474.000134096</v>
      </c>
      <c r="D338" s="59">
        <v>18813187.1875</v>
      </c>
      <c r="E338" s="59">
        <v>18813187.1875</v>
      </c>
      <c r="F338" s="59">
        <v>53714286.812634103</v>
      </c>
      <c r="G338" s="59">
        <v>21.978021621704102</v>
      </c>
      <c r="H338" s="59">
        <v>-1624152751.24898</v>
      </c>
      <c r="I338" s="59">
        <v>444</v>
      </c>
      <c r="J338" s="59">
        <v>0</v>
      </c>
      <c r="K338" s="59">
        <v>0</v>
      </c>
      <c r="L338" s="59">
        <v>444</v>
      </c>
      <c r="M338" s="59">
        <v>0</v>
      </c>
      <c r="N338" s="59">
        <v>0</v>
      </c>
      <c r="O338" s="59">
        <v>0</v>
      </c>
      <c r="P338" s="59">
        <v>0</v>
      </c>
      <c r="Q338" s="59">
        <v>0</v>
      </c>
      <c r="R338" s="59">
        <v>1</v>
      </c>
      <c r="S338" s="59">
        <v>1</v>
      </c>
      <c r="T338" s="59">
        <f t="shared" si="261"/>
        <v>2</v>
      </c>
      <c r="U338" s="59">
        <f t="shared" si="262"/>
        <v>0</v>
      </c>
      <c r="V338" s="59">
        <f t="shared" si="263"/>
        <v>0</v>
      </c>
      <c r="W338" s="59">
        <f t="shared" si="264"/>
        <v>0</v>
      </c>
      <c r="X338" s="59">
        <f t="shared" si="265"/>
        <v>0</v>
      </c>
      <c r="Y338" s="59">
        <f t="shared" si="266"/>
        <v>0</v>
      </c>
      <c r="Z338" s="59">
        <f t="shared" si="267"/>
        <v>0</v>
      </c>
      <c r="AA338" s="59">
        <f t="shared" si="268"/>
        <v>0</v>
      </c>
      <c r="AB338" s="59">
        <f t="shared" si="269"/>
        <v>0</v>
      </c>
      <c r="AC338" s="59">
        <f t="shared" si="270"/>
        <v>0</v>
      </c>
      <c r="AD338" s="166">
        <f t="shared" si="312"/>
        <v>0</v>
      </c>
      <c r="AE338" s="169">
        <f t="shared" si="271"/>
        <v>0</v>
      </c>
      <c r="AF338" s="169">
        <f t="shared" si="272"/>
        <v>0</v>
      </c>
      <c r="AG338" s="169">
        <f t="shared" si="273"/>
        <v>0</v>
      </c>
      <c r="AH338" s="169">
        <f t="shared" si="274"/>
        <v>1</v>
      </c>
      <c r="AI338" s="169">
        <f t="shared" si="275"/>
        <v>0</v>
      </c>
      <c r="AJ338" s="169">
        <f t="shared" si="276"/>
        <v>0</v>
      </c>
      <c r="AK338" s="169">
        <f t="shared" si="277"/>
        <v>0</v>
      </c>
      <c r="AL338" s="169">
        <f t="shared" si="278"/>
        <v>1</v>
      </c>
      <c r="AM338" s="169">
        <f t="shared" si="279"/>
        <v>0</v>
      </c>
      <c r="AN338" s="169">
        <f t="shared" si="280"/>
        <v>0</v>
      </c>
      <c r="AO338" s="169">
        <f t="shared" si="281"/>
        <v>1</v>
      </c>
      <c r="AP338" s="169">
        <f t="shared" si="282"/>
        <v>0</v>
      </c>
      <c r="AQ338" s="169">
        <f t="shared" si="283"/>
        <v>0</v>
      </c>
      <c r="AR338" s="169">
        <f t="shared" si="284"/>
        <v>0</v>
      </c>
      <c r="AS338" s="169">
        <f t="shared" si="285"/>
        <v>0</v>
      </c>
      <c r="AT338" s="169">
        <f t="shared" si="286"/>
        <v>0</v>
      </c>
      <c r="AU338" s="169">
        <f t="shared" si="287"/>
        <v>0</v>
      </c>
      <c r="AV338" s="169">
        <f t="shared" si="288"/>
        <v>1</v>
      </c>
      <c r="AW338" s="169">
        <f t="shared" si="289"/>
        <v>1</v>
      </c>
      <c r="AX338" s="169">
        <f t="shared" si="290"/>
        <v>1</v>
      </c>
      <c r="AY338" s="169">
        <f t="shared" si="291"/>
        <v>0</v>
      </c>
      <c r="AZ338" s="169">
        <f t="shared" si="292"/>
        <v>0</v>
      </c>
      <c r="BA338" s="169">
        <f t="shared" si="293"/>
        <v>0</v>
      </c>
      <c r="BB338" s="169">
        <f t="shared" si="294"/>
        <v>1</v>
      </c>
      <c r="BC338" s="169">
        <f t="shared" si="295"/>
        <v>0</v>
      </c>
      <c r="BD338" s="169">
        <f t="shared" si="296"/>
        <v>1</v>
      </c>
      <c r="BE338" s="169">
        <f t="shared" si="297"/>
        <v>0</v>
      </c>
      <c r="BF338" s="169">
        <f t="shared" si="298"/>
        <v>0</v>
      </c>
      <c r="BG338" s="169">
        <f t="shared" si="299"/>
        <v>0</v>
      </c>
      <c r="BH338" s="169">
        <f t="shared" si="300"/>
        <v>0</v>
      </c>
      <c r="BI338" s="169">
        <f t="shared" si="301"/>
        <v>0</v>
      </c>
      <c r="BJ338" s="169">
        <f t="shared" si="302"/>
        <v>0</v>
      </c>
      <c r="BK338" s="167">
        <f t="shared" si="303"/>
        <v>1</v>
      </c>
      <c r="BL338" s="169">
        <f t="shared" si="304"/>
        <v>1</v>
      </c>
      <c r="BM338" s="169">
        <f t="shared" si="305"/>
        <v>0</v>
      </c>
      <c r="BN338" s="169">
        <f t="shared" si="306"/>
        <v>0</v>
      </c>
      <c r="BO338" s="169">
        <f t="shared" si="307"/>
        <v>1</v>
      </c>
      <c r="BP338" s="36">
        <f t="shared" si="308"/>
        <v>0</v>
      </c>
      <c r="BQ338">
        <f t="shared" si="309"/>
        <v>0</v>
      </c>
      <c r="BR338" s="36">
        <f t="shared" si="310"/>
        <v>1</v>
      </c>
      <c r="BS338" s="36" t="e">
        <f t="shared" si="311"/>
        <v>#N/A</v>
      </c>
    </row>
    <row r="339" spans="1:71">
      <c r="A339" s="59">
        <v>425</v>
      </c>
      <c r="B339" s="59">
        <v>241283</v>
      </c>
      <c r="C339" s="160">
        <v>72916666.032849893</v>
      </c>
      <c r="D339" s="59">
        <v>4374999.875</v>
      </c>
      <c r="E339" s="59">
        <v>4374999.875</v>
      </c>
      <c r="F339" s="59">
        <v>68541666.157849893</v>
      </c>
      <c r="G339" s="59">
        <v>0</v>
      </c>
      <c r="H339" s="59">
        <v>-6557641107.4346199</v>
      </c>
      <c r="I339" s="59">
        <v>0</v>
      </c>
      <c r="J339" s="59">
        <v>0</v>
      </c>
      <c r="K339" s="59">
        <v>0</v>
      </c>
      <c r="L339" s="59">
        <v>101</v>
      </c>
      <c r="M339" s="59">
        <v>0</v>
      </c>
      <c r="N339" s="59">
        <v>0</v>
      </c>
      <c r="O339" s="59">
        <v>101</v>
      </c>
      <c r="P339" s="59">
        <v>0</v>
      </c>
      <c r="Q339" s="59">
        <v>0</v>
      </c>
      <c r="R339" s="59">
        <v>1</v>
      </c>
      <c r="S339" s="59">
        <v>1</v>
      </c>
      <c r="T339" s="59">
        <f t="shared" si="261"/>
        <v>0</v>
      </c>
      <c r="U339" s="59">
        <f t="shared" si="262"/>
        <v>0</v>
      </c>
      <c r="V339" s="59">
        <f t="shared" si="263"/>
        <v>0</v>
      </c>
      <c r="W339" s="59">
        <f t="shared" si="264"/>
        <v>0</v>
      </c>
      <c r="X339" s="59">
        <f t="shared" si="265"/>
        <v>0</v>
      </c>
      <c r="Y339" s="59">
        <f t="shared" si="266"/>
        <v>0</v>
      </c>
      <c r="Z339" s="59">
        <f t="shared" si="267"/>
        <v>0</v>
      </c>
      <c r="AA339" s="59">
        <f t="shared" si="268"/>
        <v>0</v>
      </c>
      <c r="AB339" s="59">
        <f t="shared" si="269"/>
        <v>0</v>
      </c>
      <c r="AC339" s="59">
        <f t="shared" si="270"/>
        <v>0</v>
      </c>
      <c r="AD339" s="166">
        <f t="shared" si="312"/>
        <v>2</v>
      </c>
      <c r="AE339" s="169">
        <f t="shared" si="271"/>
        <v>0</v>
      </c>
      <c r="AF339" s="169">
        <f t="shared" si="272"/>
        <v>1</v>
      </c>
      <c r="AG339" s="169">
        <f t="shared" si="273"/>
        <v>0</v>
      </c>
      <c r="AH339" s="169">
        <f t="shared" si="274"/>
        <v>1</v>
      </c>
      <c r="AI339" s="169">
        <f t="shared" si="275"/>
        <v>0</v>
      </c>
      <c r="AJ339" s="169">
        <f t="shared" si="276"/>
        <v>0</v>
      </c>
      <c r="AK339" s="169">
        <f t="shared" si="277"/>
        <v>0</v>
      </c>
      <c r="AL339" s="169">
        <f t="shared" si="278"/>
        <v>1</v>
      </c>
      <c r="AM339" s="169">
        <f t="shared" si="279"/>
        <v>0</v>
      </c>
      <c r="AN339" s="169">
        <f t="shared" si="280"/>
        <v>0</v>
      </c>
      <c r="AO339" s="169">
        <f t="shared" si="281"/>
        <v>1</v>
      </c>
      <c r="AP339" s="169">
        <f t="shared" si="282"/>
        <v>0</v>
      </c>
      <c r="AQ339" s="169">
        <f t="shared" si="283"/>
        <v>0</v>
      </c>
      <c r="AR339" s="169">
        <f t="shared" si="284"/>
        <v>0</v>
      </c>
      <c r="AS339" s="169">
        <f t="shared" si="285"/>
        <v>0</v>
      </c>
      <c r="AT339" s="169">
        <f t="shared" si="286"/>
        <v>0</v>
      </c>
      <c r="AU339" s="169">
        <f t="shared" si="287"/>
        <v>0</v>
      </c>
      <c r="AV339" s="169">
        <f t="shared" si="288"/>
        <v>1</v>
      </c>
      <c r="AW339" s="169">
        <f t="shared" si="289"/>
        <v>0</v>
      </c>
      <c r="AX339" s="169">
        <f t="shared" si="290"/>
        <v>0</v>
      </c>
      <c r="AY339" s="169">
        <f t="shared" si="291"/>
        <v>0</v>
      </c>
      <c r="AZ339" s="169">
        <f t="shared" si="292"/>
        <v>0</v>
      </c>
      <c r="BA339" s="169">
        <f t="shared" si="293"/>
        <v>0</v>
      </c>
      <c r="BB339" s="169">
        <f t="shared" si="294"/>
        <v>1</v>
      </c>
      <c r="BC339" s="169">
        <f t="shared" si="295"/>
        <v>0</v>
      </c>
      <c r="BD339" s="169">
        <f t="shared" si="296"/>
        <v>1</v>
      </c>
      <c r="BE339" s="169">
        <f t="shared" si="297"/>
        <v>0</v>
      </c>
      <c r="BF339" s="169">
        <f t="shared" si="298"/>
        <v>0</v>
      </c>
      <c r="BG339" s="169">
        <f t="shared" si="299"/>
        <v>0</v>
      </c>
      <c r="BH339" s="169">
        <f t="shared" si="300"/>
        <v>0</v>
      </c>
      <c r="BI339" s="169">
        <f t="shared" si="301"/>
        <v>0</v>
      </c>
      <c r="BJ339" s="169">
        <f t="shared" si="302"/>
        <v>0</v>
      </c>
      <c r="BK339" s="167">
        <f t="shared" si="303"/>
        <v>0</v>
      </c>
      <c r="BL339" s="169">
        <f t="shared" si="304"/>
        <v>1</v>
      </c>
      <c r="BM339" s="169">
        <f t="shared" si="305"/>
        <v>0</v>
      </c>
      <c r="BN339" s="169">
        <f t="shared" si="306"/>
        <v>0</v>
      </c>
      <c r="BO339" s="169">
        <f t="shared" si="307"/>
        <v>1</v>
      </c>
      <c r="BP339" s="36">
        <f t="shared" si="308"/>
        <v>1</v>
      </c>
      <c r="BQ339">
        <f t="shared" si="309"/>
        <v>0</v>
      </c>
      <c r="BR339" s="36">
        <f t="shared" si="310"/>
        <v>0</v>
      </c>
      <c r="BS339" t="e">
        <f t="shared" si="311"/>
        <v>#N/A</v>
      </c>
    </row>
    <row r="340" spans="1:71">
      <c r="A340" s="59">
        <v>45</v>
      </c>
      <c r="B340" s="59">
        <v>15267</v>
      </c>
      <c r="C340" s="160">
        <v>73718485.6964508</v>
      </c>
      <c r="D340" s="59">
        <v>9285714</v>
      </c>
      <c r="E340" s="59">
        <v>9285714</v>
      </c>
      <c r="F340" s="59">
        <v>64432771.6964508</v>
      </c>
      <c r="G340" s="59">
        <v>0</v>
      </c>
      <c r="H340" s="59">
        <v>-386643756.015894</v>
      </c>
      <c r="I340" s="59">
        <v>101</v>
      </c>
      <c r="J340" s="59">
        <v>0</v>
      </c>
      <c r="K340" s="59">
        <v>0</v>
      </c>
      <c r="L340" s="59">
        <v>101</v>
      </c>
      <c r="M340" s="59">
        <v>0</v>
      </c>
      <c r="N340" s="59">
        <v>0</v>
      </c>
      <c r="O340" s="59">
        <v>0</v>
      </c>
      <c r="P340" s="59">
        <v>0</v>
      </c>
      <c r="Q340" s="59">
        <v>0</v>
      </c>
      <c r="R340" s="59">
        <v>2</v>
      </c>
      <c r="S340" s="59">
        <v>1</v>
      </c>
      <c r="T340" s="59">
        <f t="shared" si="261"/>
        <v>0</v>
      </c>
      <c r="U340" s="59">
        <f t="shared" si="262"/>
        <v>0</v>
      </c>
      <c r="V340" s="59">
        <f t="shared" si="263"/>
        <v>0</v>
      </c>
      <c r="W340" s="59">
        <f t="shared" si="264"/>
        <v>0</v>
      </c>
      <c r="X340" s="59">
        <f t="shared" si="265"/>
        <v>0</v>
      </c>
      <c r="Y340" s="59">
        <f t="shared" si="266"/>
        <v>0</v>
      </c>
      <c r="Z340" s="59">
        <f t="shared" si="267"/>
        <v>0</v>
      </c>
      <c r="AA340" s="59">
        <f t="shared" si="268"/>
        <v>0</v>
      </c>
      <c r="AB340" s="59">
        <f t="shared" si="269"/>
        <v>0</v>
      </c>
      <c r="AC340" s="59">
        <f t="shared" si="270"/>
        <v>0</v>
      </c>
      <c r="AD340" s="166">
        <f t="shared" si="312"/>
        <v>2</v>
      </c>
      <c r="AE340" s="169">
        <f t="shared" si="271"/>
        <v>0</v>
      </c>
      <c r="AF340" s="169">
        <f t="shared" si="272"/>
        <v>1</v>
      </c>
      <c r="AG340" s="169">
        <f t="shared" si="273"/>
        <v>0</v>
      </c>
      <c r="AH340" s="169">
        <f t="shared" si="274"/>
        <v>1</v>
      </c>
      <c r="AI340" s="169">
        <f t="shared" si="275"/>
        <v>0</v>
      </c>
      <c r="AJ340" s="169">
        <f t="shared" si="276"/>
        <v>0</v>
      </c>
      <c r="AK340" s="169">
        <f t="shared" si="277"/>
        <v>0</v>
      </c>
      <c r="AL340" s="169">
        <f t="shared" si="278"/>
        <v>1</v>
      </c>
      <c r="AM340" s="169">
        <f t="shared" si="279"/>
        <v>0</v>
      </c>
      <c r="AN340" s="169">
        <f t="shared" si="280"/>
        <v>0</v>
      </c>
      <c r="AO340" s="169">
        <f t="shared" si="281"/>
        <v>1</v>
      </c>
      <c r="AP340" s="169">
        <f t="shared" si="282"/>
        <v>0</v>
      </c>
      <c r="AQ340" s="169">
        <f t="shared" si="283"/>
        <v>0</v>
      </c>
      <c r="AR340" s="169">
        <f t="shared" si="284"/>
        <v>0</v>
      </c>
      <c r="AS340" s="169">
        <f t="shared" si="285"/>
        <v>0</v>
      </c>
      <c r="AT340" s="169">
        <f t="shared" si="286"/>
        <v>0</v>
      </c>
      <c r="AU340" s="169">
        <f t="shared" si="287"/>
        <v>0</v>
      </c>
      <c r="AV340" s="169">
        <f t="shared" si="288"/>
        <v>1</v>
      </c>
      <c r="AW340" s="169">
        <f t="shared" si="289"/>
        <v>0</v>
      </c>
      <c r="AX340" s="169">
        <f t="shared" si="290"/>
        <v>0</v>
      </c>
      <c r="AY340" s="169">
        <f t="shared" si="291"/>
        <v>0</v>
      </c>
      <c r="AZ340" s="169">
        <f t="shared" si="292"/>
        <v>0</v>
      </c>
      <c r="BA340" s="169">
        <f t="shared" si="293"/>
        <v>0</v>
      </c>
      <c r="BB340" s="169">
        <f t="shared" si="294"/>
        <v>1</v>
      </c>
      <c r="BC340" s="169">
        <f t="shared" si="295"/>
        <v>0</v>
      </c>
      <c r="BD340" s="169">
        <f t="shared" si="296"/>
        <v>1</v>
      </c>
      <c r="BE340" s="169">
        <f t="shared" si="297"/>
        <v>0</v>
      </c>
      <c r="BF340" s="169">
        <f t="shared" si="298"/>
        <v>0</v>
      </c>
      <c r="BG340" s="169">
        <f t="shared" si="299"/>
        <v>0</v>
      </c>
      <c r="BH340" s="169">
        <f t="shared" si="300"/>
        <v>0</v>
      </c>
      <c r="BI340" s="169">
        <f t="shared" si="301"/>
        <v>0</v>
      </c>
      <c r="BJ340" s="169">
        <f t="shared" si="302"/>
        <v>0</v>
      </c>
      <c r="BK340" s="167">
        <f t="shared" si="303"/>
        <v>0</v>
      </c>
      <c r="BL340" s="169">
        <f t="shared" si="304"/>
        <v>0</v>
      </c>
      <c r="BM340" s="169">
        <f t="shared" si="305"/>
        <v>1</v>
      </c>
      <c r="BN340" s="169">
        <f t="shared" si="306"/>
        <v>0</v>
      </c>
      <c r="BO340" s="169">
        <f t="shared" si="307"/>
        <v>1</v>
      </c>
      <c r="BP340" s="36">
        <f t="shared" si="308"/>
        <v>1</v>
      </c>
      <c r="BQ340">
        <f t="shared" si="309"/>
        <v>0</v>
      </c>
      <c r="BR340" s="36">
        <f t="shared" si="310"/>
        <v>0</v>
      </c>
      <c r="BS340" t="e">
        <f t="shared" si="311"/>
        <v>#N/A</v>
      </c>
    </row>
    <row r="341" spans="1:71">
      <c r="A341" s="59">
        <v>94</v>
      </c>
      <c r="B341" s="59">
        <v>22291</v>
      </c>
      <c r="C341" s="160">
        <v>74240000</v>
      </c>
      <c r="D341" s="59">
        <v>6032000</v>
      </c>
      <c r="E341" s="59">
        <v>6032000</v>
      </c>
      <c r="F341" s="59">
        <v>68208000</v>
      </c>
      <c r="G341" s="59">
        <v>1184</v>
      </c>
      <c r="H341" s="59">
        <v>-1565127569.59391</v>
      </c>
      <c r="I341" s="59">
        <v>101</v>
      </c>
      <c r="J341" s="59">
        <v>0</v>
      </c>
      <c r="K341" s="59">
        <v>0</v>
      </c>
      <c r="L341" s="59">
        <v>101</v>
      </c>
      <c r="M341" s="59">
        <v>0</v>
      </c>
      <c r="N341" s="59">
        <v>0</v>
      </c>
      <c r="O341" s="59">
        <v>0</v>
      </c>
      <c r="P341" s="59">
        <v>0</v>
      </c>
      <c r="Q341" s="59">
        <v>0</v>
      </c>
      <c r="R341" s="59">
        <v>2</v>
      </c>
      <c r="S341" s="59">
        <v>0</v>
      </c>
      <c r="T341" s="59">
        <f t="shared" si="261"/>
        <v>0</v>
      </c>
      <c r="U341" s="59">
        <f t="shared" si="262"/>
        <v>0</v>
      </c>
      <c r="V341" s="59">
        <f t="shared" si="263"/>
        <v>0</v>
      </c>
      <c r="W341" s="59">
        <f t="shared" si="264"/>
        <v>0</v>
      </c>
      <c r="X341" s="59">
        <f t="shared" si="265"/>
        <v>0</v>
      </c>
      <c r="Y341" s="59">
        <f t="shared" si="266"/>
        <v>0</v>
      </c>
      <c r="Z341" s="59">
        <f t="shared" si="267"/>
        <v>0</v>
      </c>
      <c r="AA341" s="59">
        <f t="shared" si="268"/>
        <v>0</v>
      </c>
      <c r="AB341" s="59">
        <f t="shared" si="269"/>
        <v>0</v>
      </c>
      <c r="AC341" s="59">
        <f t="shared" si="270"/>
        <v>0</v>
      </c>
      <c r="AD341" s="166">
        <f t="shared" si="312"/>
        <v>2</v>
      </c>
      <c r="AE341" s="169">
        <f t="shared" si="271"/>
        <v>0</v>
      </c>
      <c r="AF341" s="169">
        <f t="shared" si="272"/>
        <v>1</v>
      </c>
      <c r="AG341" s="169">
        <f t="shared" si="273"/>
        <v>0</v>
      </c>
      <c r="AH341" s="169">
        <f t="shared" si="274"/>
        <v>1</v>
      </c>
      <c r="AI341" s="169">
        <f t="shared" si="275"/>
        <v>0</v>
      </c>
      <c r="AJ341" s="169">
        <f t="shared" si="276"/>
        <v>0</v>
      </c>
      <c r="AK341" s="169">
        <f t="shared" si="277"/>
        <v>0</v>
      </c>
      <c r="AL341" s="169">
        <f t="shared" si="278"/>
        <v>1</v>
      </c>
      <c r="AM341" s="169">
        <f t="shared" si="279"/>
        <v>0</v>
      </c>
      <c r="AN341" s="169">
        <f t="shared" si="280"/>
        <v>0</v>
      </c>
      <c r="AO341" s="169">
        <f t="shared" si="281"/>
        <v>1</v>
      </c>
      <c r="AP341" s="169">
        <f t="shared" si="282"/>
        <v>0</v>
      </c>
      <c r="AQ341" s="169">
        <f t="shared" si="283"/>
        <v>0</v>
      </c>
      <c r="AR341" s="169">
        <f t="shared" si="284"/>
        <v>0</v>
      </c>
      <c r="AS341" s="169">
        <f t="shared" si="285"/>
        <v>0</v>
      </c>
      <c r="AT341" s="169">
        <f t="shared" si="286"/>
        <v>0</v>
      </c>
      <c r="AU341" s="169">
        <f t="shared" si="287"/>
        <v>0</v>
      </c>
      <c r="AV341" s="169">
        <f t="shared" si="288"/>
        <v>1</v>
      </c>
      <c r="AW341" s="169">
        <f t="shared" si="289"/>
        <v>0</v>
      </c>
      <c r="AX341" s="169">
        <f t="shared" si="290"/>
        <v>0</v>
      </c>
      <c r="AY341" s="169">
        <f t="shared" si="291"/>
        <v>0</v>
      </c>
      <c r="AZ341" s="169">
        <f t="shared" si="292"/>
        <v>0</v>
      </c>
      <c r="BA341" s="169">
        <f t="shared" si="293"/>
        <v>0</v>
      </c>
      <c r="BB341" s="169">
        <f t="shared" si="294"/>
        <v>1</v>
      </c>
      <c r="BC341" s="169">
        <f t="shared" si="295"/>
        <v>0</v>
      </c>
      <c r="BD341" s="169">
        <f t="shared" si="296"/>
        <v>1</v>
      </c>
      <c r="BE341" s="169">
        <f t="shared" si="297"/>
        <v>0</v>
      </c>
      <c r="BF341" s="169">
        <f t="shared" si="298"/>
        <v>0</v>
      </c>
      <c r="BG341" s="169">
        <f t="shared" si="299"/>
        <v>0</v>
      </c>
      <c r="BH341" s="169">
        <f t="shared" si="300"/>
        <v>0</v>
      </c>
      <c r="BI341" s="169">
        <f t="shared" si="301"/>
        <v>0</v>
      </c>
      <c r="BJ341" s="169">
        <f t="shared" si="302"/>
        <v>0</v>
      </c>
      <c r="BK341" s="167">
        <f t="shared" si="303"/>
        <v>0</v>
      </c>
      <c r="BL341" s="169">
        <f t="shared" si="304"/>
        <v>0</v>
      </c>
      <c r="BM341" s="169">
        <f t="shared" si="305"/>
        <v>1</v>
      </c>
      <c r="BN341" s="169">
        <f t="shared" si="306"/>
        <v>1</v>
      </c>
      <c r="BO341" s="169">
        <f t="shared" si="307"/>
        <v>0</v>
      </c>
      <c r="BP341" s="36">
        <f t="shared" si="308"/>
        <v>1</v>
      </c>
      <c r="BQ341">
        <f t="shared" si="309"/>
        <v>0</v>
      </c>
      <c r="BR341" s="36">
        <f t="shared" si="310"/>
        <v>0</v>
      </c>
      <c r="BS341" t="e">
        <f t="shared" si="311"/>
        <v>#N/A</v>
      </c>
    </row>
    <row r="342" spans="1:71">
      <c r="A342" s="59">
        <v>281</v>
      </c>
      <c r="B342" s="59">
        <v>162421</v>
      </c>
      <c r="C342" s="160">
        <v>74821429.124808997</v>
      </c>
      <c r="D342" s="59">
        <v>38307589</v>
      </c>
      <c r="E342" s="59">
        <v>38307589</v>
      </c>
      <c r="F342" s="59">
        <v>36513840.124808997</v>
      </c>
      <c r="G342" s="59">
        <v>214.285709381104</v>
      </c>
      <c r="H342" s="59">
        <v>-4081494617.4333501</v>
      </c>
      <c r="I342" s="59">
        <v>403</v>
      </c>
      <c r="J342" s="59">
        <v>0</v>
      </c>
      <c r="K342" s="59">
        <v>0</v>
      </c>
      <c r="L342" s="59">
        <v>415</v>
      </c>
      <c r="M342" s="59">
        <v>0</v>
      </c>
      <c r="N342" s="59">
        <v>0</v>
      </c>
      <c r="O342" s="59">
        <v>0</v>
      </c>
      <c r="P342" s="59">
        <v>0</v>
      </c>
      <c r="Q342" s="59">
        <v>0</v>
      </c>
      <c r="R342" s="59">
        <v>2</v>
      </c>
      <c r="S342" s="59">
        <v>1</v>
      </c>
      <c r="T342" s="59">
        <f t="shared" si="261"/>
        <v>2</v>
      </c>
      <c r="U342" s="59">
        <f t="shared" si="262"/>
        <v>0</v>
      </c>
      <c r="V342" s="59">
        <f t="shared" si="263"/>
        <v>0</v>
      </c>
      <c r="W342" s="59">
        <f t="shared" si="264"/>
        <v>0</v>
      </c>
      <c r="X342" s="59">
        <f t="shared" si="265"/>
        <v>0</v>
      </c>
      <c r="Y342" s="59">
        <f t="shared" si="266"/>
        <v>0</v>
      </c>
      <c r="Z342" s="59">
        <f t="shared" si="267"/>
        <v>0</v>
      </c>
      <c r="AA342" s="59">
        <f t="shared" si="268"/>
        <v>0</v>
      </c>
      <c r="AB342" s="59">
        <f t="shared" si="269"/>
        <v>0</v>
      </c>
      <c r="AC342" s="59">
        <f t="shared" si="270"/>
        <v>0</v>
      </c>
      <c r="AD342" s="166">
        <f t="shared" si="312"/>
        <v>0</v>
      </c>
      <c r="AE342" s="169">
        <f t="shared" si="271"/>
        <v>0</v>
      </c>
      <c r="AF342" s="169">
        <f t="shared" si="272"/>
        <v>0</v>
      </c>
      <c r="AG342" s="169">
        <f t="shared" si="273"/>
        <v>0</v>
      </c>
      <c r="AH342" s="169">
        <f t="shared" si="274"/>
        <v>1</v>
      </c>
      <c r="AI342" s="169">
        <f t="shared" si="275"/>
        <v>0</v>
      </c>
      <c r="AJ342" s="169">
        <f t="shared" si="276"/>
        <v>0</v>
      </c>
      <c r="AK342" s="169">
        <f t="shared" si="277"/>
        <v>0</v>
      </c>
      <c r="AL342" s="169">
        <f t="shared" si="278"/>
        <v>1</v>
      </c>
      <c r="AM342" s="169">
        <f t="shared" si="279"/>
        <v>0</v>
      </c>
      <c r="AN342" s="169">
        <f t="shared" si="280"/>
        <v>0</v>
      </c>
      <c r="AO342" s="169">
        <f t="shared" si="281"/>
        <v>1</v>
      </c>
      <c r="AP342" s="169">
        <f t="shared" si="282"/>
        <v>0</v>
      </c>
      <c r="AQ342" s="169">
        <f t="shared" si="283"/>
        <v>0</v>
      </c>
      <c r="AR342" s="169">
        <f t="shared" si="284"/>
        <v>0</v>
      </c>
      <c r="AS342" s="169">
        <f t="shared" si="285"/>
        <v>0</v>
      </c>
      <c r="AT342" s="169">
        <f t="shared" si="286"/>
        <v>0</v>
      </c>
      <c r="AU342" s="169">
        <f t="shared" si="287"/>
        <v>0</v>
      </c>
      <c r="AV342" s="169">
        <f t="shared" si="288"/>
        <v>1</v>
      </c>
      <c r="AW342" s="169">
        <f t="shared" si="289"/>
        <v>1</v>
      </c>
      <c r="AX342" s="169">
        <f t="shared" si="290"/>
        <v>1</v>
      </c>
      <c r="AY342" s="169">
        <f t="shared" si="291"/>
        <v>0</v>
      </c>
      <c r="AZ342" s="169">
        <f t="shared" si="292"/>
        <v>0</v>
      </c>
      <c r="BA342" s="169">
        <f t="shared" si="293"/>
        <v>0</v>
      </c>
      <c r="BB342" s="169">
        <f t="shared" si="294"/>
        <v>1</v>
      </c>
      <c r="BC342" s="169">
        <f t="shared" si="295"/>
        <v>0</v>
      </c>
      <c r="BD342" s="169">
        <f t="shared" si="296"/>
        <v>1</v>
      </c>
      <c r="BE342" s="169">
        <f t="shared" si="297"/>
        <v>0</v>
      </c>
      <c r="BF342" s="169">
        <f t="shared" si="298"/>
        <v>0</v>
      </c>
      <c r="BG342" s="169">
        <f t="shared" si="299"/>
        <v>1</v>
      </c>
      <c r="BH342" s="169">
        <f t="shared" si="300"/>
        <v>1</v>
      </c>
      <c r="BI342" s="169">
        <f t="shared" si="301"/>
        <v>0</v>
      </c>
      <c r="BJ342" s="169">
        <f t="shared" si="302"/>
        <v>0</v>
      </c>
      <c r="BK342" s="167">
        <f t="shared" si="303"/>
        <v>0</v>
      </c>
      <c r="BL342" s="169">
        <f t="shared" si="304"/>
        <v>0</v>
      </c>
      <c r="BM342" s="169">
        <f t="shared" si="305"/>
        <v>1</v>
      </c>
      <c r="BN342" s="169">
        <f t="shared" si="306"/>
        <v>0</v>
      </c>
      <c r="BO342" s="169">
        <f t="shared" si="307"/>
        <v>1</v>
      </c>
      <c r="BP342" s="36">
        <f t="shared" si="308"/>
        <v>0</v>
      </c>
      <c r="BQ342">
        <f t="shared" si="309"/>
        <v>0</v>
      </c>
      <c r="BR342" s="36">
        <f t="shared" si="310"/>
        <v>2</v>
      </c>
      <c r="BS342" s="36" t="e">
        <f t="shared" si="311"/>
        <v>#N/A</v>
      </c>
    </row>
    <row r="343" spans="1:71">
      <c r="A343" s="59">
        <v>452</v>
      </c>
      <c r="B343" s="59">
        <v>1621081</v>
      </c>
      <c r="C343" s="160">
        <v>74999998.882412896</v>
      </c>
      <c r="D343" s="59">
        <v>35412687.5</v>
      </c>
      <c r="E343" s="59">
        <v>35412687.5</v>
      </c>
      <c r="F343" s="59">
        <v>39587311.382412903</v>
      </c>
      <c r="G343" s="59">
        <v>0</v>
      </c>
      <c r="H343" s="59">
        <v>-7036589824.6787796</v>
      </c>
      <c r="I343" s="59">
        <v>415</v>
      </c>
      <c r="J343" s="59">
        <v>706</v>
      </c>
      <c r="K343" s="59">
        <v>777</v>
      </c>
      <c r="L343" s="59">
        <v>403</v>
      </c>
      <c r="M343" s="59">
        <v>0</v>
      </c>
      <c r="N343" s="59">
        <v>0</v>
      </c>
      <c r="O343" s="59">
        <v>0</v>
      </c>
      <c r="P343" s="59">
        <v>0</v>
      </c>
      <c r="Q343" s="59">
        <v>0</v>
      </c>
      <c r="R343" s="59">
        <v>2</v>
      </c>
      <c r="S343" s="59">
        <v>1</v>
      </c>
      <c r="T343" s="59">
        <f t="shared" si="261"/>
        <v>2</v>
      </c>
      <c r="U343" s="59">
        <f t="shared" si="262"/>
        <v>0</v>
      </c>
      <c r="V343" s="59">
        <f t="shared" si="263"/>
        <v>0</v>
      </c>
      <c r="W343" s="59">
        <f t="shared" si="264"/>
        <v>0</v>
      </c>
      <c r="X343" s="59">
        <f t="shared" si="265"/>
        <v>2</v>
      </c>
      <c r="Y343" s="59">
        <f t="shared" si="266"/>
        <v>0</v>
      </c>
      <c r="Z343" s="59">
        <f t="shared" si="267"/>
        <v>0</v>
      </c>
      <c r="AA343" s="59">
        <f t="shared" si="268"/>
        <v>0</v>
      </c>
      <c r="AB343" s="59">
        <f t="shared" si="269"/>
        <v>0</v>
      </c>
      <c r="AC343" s="59">
        <f t="shared" si="270"/>
        <v>0</v>
      </c>
      <c r="AD343" s="166">
        <f t="shared" si="312"/>
        <v>0</v>
      </c>
      <c r="AE343" s="169">
        <f t="shared" si="271"/>
        <v>0</v>
      </c>
      <c r="AF343" s="169">
        <f t="shared" si="272"/>
        <v>0</v>
      </c>
      <c r="AG343" s="169">
        <f t="shared" si="273"/>
        <v>0</v>
      </c>
      <c r="AH343" s="169">
        <f t="shared" si="274"/>
        <v>1</v>
      </c>
      <c r="AI343" s="169">
        <f t="shared" si="275"/>
        <v>0</v>
      </c>
      <c r="AJ343" s="169">
        <f t="shared" si="276"/>
        <v>0</v>
      </c>
      <c r="AK343" s="169">
        <f t="shared" si="277"/>
        <v>0</v>
      </c>
      <c r="AL343" s="169">
        <f t="shared" si="278"/>
        <v>1</v>
      </c>
      <c r="AM343" s="169">
        <f t="shared" si="279"/>
        <v>0</v>
      </c>
      <c r="AN343" s="169">
        <f t="shared" si="280"/>
        <v>0</v>
      </c>
      <c r="AO343" s="169">
        <f t="shared" si="281"/>
        <v>1</v>
      </c>
      <c r="AP343" s="169">
        <f t="shared" si="282"/>
        <v>0</v>
      </c>
      <c r="AQ343" s="169">
        <f t="shared" si="283"/>
        <v>0</v>
      </c>
      <c r="AR343" s="169">
        <f t="shared" si="284"/>
        <v>0</v>
      </c>
      <c r="AS343" s="169">
        <f t="shared" si="285"/>
        <v>0</v>
      </c>
      <c r="AT343" s="169">
        <f t="shared" si="286"/>
        <v>0</v>
      </c>
      <c r="AU343" s="169">
        <f t="shared" si="287"/>
        <v>0</v>
      </c>
      <c r="AV343" s="169">
        <f t="shared" si="288"/>
        <v>1</v>
      </c>
      <c r="AW343" s="169">
        <f t="shared" si="289"/>
        <v>1</v>
      </c>
      <c r="AX343" s="169">
        <f t="shared" si="290"/>
        <v>1</v>
      </c>
      <c r="AY343" s="169">
        <f t="shared" si="291"/>
        <v>0</v>
      </c>
      <c r="AZ343" s="169">
        <f t="shared" si="292"/>
        <v>0</v>
      </c>
      <c r="BA343" s="169">
        <f t="shared" si="293"/>
        <v>1</v>
      </c>
      <c r="BB343" s="169">
        <f t="shared" si="294"/>
        <v>0</v>
      </c>
      <c r="BC343" s="169">
        <f t="shared" si="295"/>
        <v>0</v>
      </c>
      <c r="BD343" s="169">
        <f t="shared" si="296"/>
        <v>1</v>
      </c>
      <c r="BE343" s="169">
        <f t="shared" si="297"/>
        <v>0</v>
      </c>
      <c r="BF343" s="169">
        <f t="shared" si="298"/>
        <v>0</v>
      </c>
      <c r="BG343" s="169">
        <f t="shared" si="299"/>
        <v>1</v>
      </c>
      <c r="BH343" s="169">
        <f t="shared" si="300"/>
        <v>1</v>
      </c>
      <c r="BI343" s="169">
        <f t="shared" si="301"/>
        <v>0</v>
      </c>
      <c r="BJ343" s="169">
        <f t="shared" si="302"/>
        <v>0</v>
      </c>
      <c r="BK343" s="167">
        <f t="shared" si="303"/>
        <v>0</v>
      </c>
      <c r="BL343" s="169">
        <f t="shared" si="304"/>
        <v>0</v>
      </c>
      <c r="BM343" s="169">
        <f t="shared" si="305"/>
        <v>1</v>
      </c>
      <c r="BN343" s="169">
        <f t="shared" si="306"/>
        <v>0</v>
      </c>
      <c r="BO343" s="169">
        <f t="shared" si="307"/>
        <v>1</v>
      </c>
      <c r="BP343" s="36">
        <f t="shared" si="308"/>
        <v>0</v>
      </c>
      <c r="BQ343">
        <f t="shared" si="309"/>
        <v>0</v>
      </c>
      <c r="BR343" s="36">
        <f t="shared" si="310"/>
        <v>2</v>
      </c>
      <c r="BS343" s="36" t="e">
        <f t="shared" si="311"/>
        <v>#N/A</v>
      </c>
    </row>
    <row r="344" spans="1:71">
      <c r="A344" s="59">
        <v>273</v>
      </c>
      <c r="B344" s="59">
        <v>162112</v>
      </c>
      <c r="C344" s="160">
        <v>75714287.003692299</v>
      </c>
      <c r="D344" s="59">
        <v>79235680.5</v>
      </c>
      <c r="E344" s="59">
        <v>93414252</v>
      </c>
      <c r="F344" s="59">
        <v>-17699964.996307701</v>
      </c>
      <c r="G344" s="59">
        <v>367.142862319946</v>
      </c>
      <c r="H344" s="59">
        <v>-4119251279.9916</v>
      </c>
      <c r="I344" s="59">
        <v>412</v>
      </c>
      <c r="J344" s="59">
        <v>0</v>
      </c>
      <c r="K344" s="59">
        <v>0</v>
      </c>
      <c r="L344" s="59">
        <v>415</v>
      </c>
      <c r="M344" s="59">
        <v>0</v>
      </c>
      <c r="N344" s="59">
        <v>0</v>
      </c>
      <c r="O344" s="59">
        <v>0</v>
      </c>
      <c r="P344" s="59">
        <v>0</v>
      </c>
      <c r="Q344" s="59">
        <v>0</v>
      </c>
      <c r="R344" s="59">
        <v>1</v>
      </c>
      <c r="S344" s="59">
        <v>1</v>
      </c>
      <c r="T344" s="59">
        <f t="shared" si="261"/>
        <v>2</v>
      </c>
      <c r="U344" s="59">
        <f t="shared" si="262"/>
        <v>0</v>
      </c>
      <c r="V344" s="59">
        <f t="shared" si="263"/>
        <v>0</v>
      </c>
      <c r="W344" s="59">
        <f t="shared" si="264"/>
        <v>0</v>
      </c>
      <c r="X344" s="59">
        <f t="shared" si="265"/>
        <v>0</v>
      </c>
      <c r="Y344" s="59">
        <f t="shared" si="266"/>
        <v>0</v>
      </c>
      <c r="Z344" s="59">
        <f t="shared" si="267"/>
        <v>0</v>
      </c>
      <c r="AA344" s="59">
        <f t="shared" si="268"/>
        <v>0</v>
      </c>
      <c r="AB344" s="59">
        <f t="shared" si="269"/>
        <v>0</v>
      </c>
      <c r="AC344" s="59">
        <f t="shared" si="270"/>
        <v>0</v>
      </c>
      <c r="AD344" s="166">
        <f t="shared" si="312"/>
        <v>0</v>
      </c>
      <c r="AE344" s="169">
        <f t="shared" si="271"/>
        <v>0</v>
      </c>
      <c r="AF344" s="169">
        <f t="shared" si="272"/>
        <v>0</v>
      </c>
      <c r="AG344" s="169">
        <f t="shared" si="273"/>
        <v>0</v>
      </c>
      <c r="AH344" s="169">
        <f t="shared" si="274"/>
        <v>1</v>
      </c>
      <c r="AI344" s="169">
        <f t="shared" si="275"/>
        <v>0</v>
      </c>
      <c r="AJ344" s="169">
        <f t="shared" si="276"/>
        <v>0</v>
      </c>
      <c r="AK344" s="169">
        <f t="shared" si="277"/>
        <v>0</v>
      </c>
      <c r="AL344" s="169">
        <f t="shared" si="278"/>
        <v>1</v>
      </c>
      <c r="AM344" s="169">
        <f t="shared" si="279"/>
        <v>0</v>
      </c>
      <c r="AN344" s="169">
        <f t="shared" si="280"/>
        <v>0</v>
      </c>
      <c r="AO344" s="169">
        <f t="shared" si="281"/>
        <v>1</v>
      </c>
      <c r="AP344" s="169">
        <f t="shared" si="282"/>
        <v>0</v>
      </c>
      <c r="AQ344" s="169">
        <f t="shared" si="283"/>
        <v>0</v>
      </c>
      <c r="AR344" s="169">
        <f t="shared" si="284"/>
        <v>0</v>
      </c>
      <c r="AS344" s="169">
        <f t="shared" si="285"/>
        <v>0</v>
      </c>
      <c r="AT344" s="169">
        <f t="shared" si="286"/>
        <v>0</v>
      </c>
      <c r="AU344" s="169">
        <f t="shared" si="287"/>
        <v>0</v>
      </c>
      <c r="AV344" s="169">
        <f t="shared" si="288"/>
        <v>1</v>
      </c>
      <c r="AW344" s="169">
        <f t="shared" si="289"/>
        <v>1</v>
      </c>
      <c r="AX344" s="169">
        <f t="shared" si="290"/>
        <v>1</v>
      </c>
      <c r="AY344" s="169">
        <f t="shared" si="291"/>
        <v>0</v>
      </c>
      <c r="AZ344" s="169">
        <f t="shared" si="292"/>
        <v>0</v>
      </c>
      <c r="BA344" s="169">
        <f t="shared" si="293"/>
        <v>0</v>
      </c>
      <c r="BB344" s="169">
        <f t="shared" si="294"/>
        <v>1</v>
      </c>
      <c r="BC344" s="169">
        <f t="shared" si="295"/>
        <v>0</v>
      </c>
      <c r="BD344" s="169">
        <f t="shared" si="296"/>
        <v>1</v>
      </c>
      <c r="BE344" s="169">
        <f t="shared" si="297"/>
        <v>0</v>
      </c>
      <c r="BF344" s="169">
        <f t="shared" si="298"/>
        <v>0</v>
      </c>
      <c r="BG344" s="169">
        <f t="shared" si="299"/>
        <v>0</v>
      </c>
      <c r="BH344" s="169">
        <f t="shared" si="300"/>
        <v>1</v>
      </c>
      <c r="BI344" s="169">
        <f t="shared" si="301"/>
        <v>0</v>
      </c>
      <c r="BJ344" s="169">
        <f t="shared" si="302"/>
        <v>1</v>
      </c>
      <c r="BK344" s="167">
        <f t="shared" si="303"/>
        <v>0</v>
      </c>
      <c r="BL344" s="169">
        <f t="shared" si="304"/>
        <v>1</v>
      </c>
      <c r="BM344" s="169">
        <f t="shared" si="305"/>
        <v>0</v>
      </c>
      <c r="BN344" s="169">
        <f t="shared" si="306"/>
        <v>0</v>
      </c>
      <c r="BO344" s="169">
        <f t="shared" si="307"/>
        <v>1</v>
      </c>
      <c r="BP344" s="36">
        <f t="shared" si="308"/>
        <v>0</v>
      </c>
      <c r="BQ344">
        <f t="shared" si="309"/>
        <v>0</v>
      </c>
      <c r="BR344" s="36">
        <f t="shared" si="310"/>
        <v>2</v>
      </c>
      <c r="BS344" s="36" t="e">
        <f t="shared" si="311"/>
        <v>#N/A</v>
      </c>
    </row>
    <row r="345" spans="1:71">
      <c r="A345" s="59">
        <v>73</v>
      </c>
      <c r="B345" s="59">
        <v>21151</v>
      </c>
      <c r="C345" s="160">
        <v>75952381.976371199</v>
      </c>
      <c r="D345" s="59">
        <v>9761905</v>
      </c>
      <c r="E345" s="59">
        <v>9761905</v>
      </c>
      <c r="F345" s="59">
        <v>66190476.976371199</v>
      </c>
      <c r="G345" s="59">
        <v>642.85714721679699</v>
      </c>
      <c r="H345" s="59">
        <v>-1050354166.71421</v>
      </c>
      <c r="I345" s="59">
        <v>0</v>
      </c>
      <c r="J345" s="59">
        <v>0</v>
      </c>
      <c r="K345" s="59">
        <v>0</v>
      </c>
      <c r="L345" s="59">
        <v>101</v>
      </c>
      <c r="M345" s="59">
        <v>0</v>
      </c>
      <c r="N345" s="59">
        <v>0</v>
      </c>
      <c r="O345" s="59">
        <v>101</v>
      </c>
      <c r="P345" s="59">
        <v>0</v>
      </c>
      <c r="Q345" s="59">
        <v>0</v>
      </c>
      <c r="R345" s="59">
        <v>1</v>
      </c>
      <c r="S345" s="59">
        <v>0</v>
      </c>
      <c r="T345" s="59">
        <f t="shared" si="261"/>
        <v>0</v>
      </c>
      <c r="U345" s="59">
        <f t="shared" si="262"/>
        <v>0</v>
      </c>
      <c r="V345" s="59">
        <f t="shared" si="263"/>
        <v>0</v>
      </c>
      <c r="W345" s="59">
        <f t="shared" si="264"/>
        <v>0</v>
      </c>
      <c r="X345" s="59">
        <f t="shared" si="265"/>
        <v>0</v>
      </c>
      <c r="Y345" s="59">
        <f t="shared" si="266"/>
        <v>0</v>
      </c>
      <c r="Z345" s="59">
        <f t="shared" si="267"/>
        <v>0</v>
      </c>
      <c r="AA345" s="59">
        <f t="shared" si="268"/>
        <v>0</v>
      </c>
      <c r="AB345" s="59">
        <f t="shared" si="269"/>
        <v>0</v>
      </c>
      <c r="AC345" s="59">
        <f t="shared" si="270"/>
        <v>0</v>
      </c>
      <c r="AD345" s="166">
        <f t="shared" si="312"/>
        <v>2</v>
      </c>
      <c r="AE345" s="169">
        <f t="shared" si="271"/>
        <v>0</v>
      </c>
      <c r="AF345" s="169">
        <f t="shared" si="272"/>
        <v>1</v>
      </c>
      <c r="AG345" s="169">
        <f t="shared" si="273"/>
        <v>0</v>
      </c>
      <c r="AH345" s="169">
        <f t="shared" si="274"/>
        <v>1</v>
      </c>
      <c r="AI345" s="169">
        <f t="shared" si="275"/>
        <v>0</v>
      </c>
      <c r="AJ345" s="169">
        <f t="shared" si="276"/>
        <v>0</v>
      </c>
      <c r="AK345" s="169">
        <f t="shared" si="277"/>
        <v>0</v>
      </c>
      <c r="AL345" s="169">
        <f t="shared" si="278"/>
        <v>1</v>
      </c>
      <c r="AM345" s="169">
        <f t="shared" si="279"/>
        <v>0</v>
      </c>
      <c r="AN345" s="169">
        <f t="shared" si="280"/>
        <v>0</v>
      </c>
      <c r="AO345" s="169">
        <f t="shared" si="281"/>
        <v>1</v>
      </c>
      <c r="AP345" s="169">
        <f t="shared" si="282"/>
        <v>0</v>
      </c>
      <c r="AQ345" s="169">
        <f t="shared" si="283"/>
        <v>0</v>
      </c>
      <c r="AR345" s="169">
        <f t="shared" si="284"/>
        <v>0</v>
      </c>
      <c r="AS345" s="169">
        <f t="shared" si="285"/>
        <v>0</v>
      </c>
      <c r="AT345" s="169">
        <f t="shared" si="286"/>
        <v>0</v>
      </c>
      <c r="AU345" s="169">
        <f t="shared" si="287"/>
        <v>0</v>
      </c>
      <c r="AV345" s="169">
        <f t="shared" si="288"/>
        <v>1</v>
      </c>
      <c r="AW345" s="169">
        <f t="shared" si="289"/>
        <v>0</v>
      </c>
      <c r="AX345" s="169">
        <f t="shared" si="290"/>
        <v>0</v>
      </c>
      <c r="AY345" s="169">
        <f t="shared" si="291"/>
        <v>0</v>
      </c>
      <c r="AZ345" s="169">
        <f t="shared" si="292"/>
        <v>0</v>
      </c>
      <c r="BA345" s="169">
        <f t="shared" si="293"/>
        <v>0</v>
      </c>
      <c r="BB345" s="169">
        <f t="shared" si="294"/>
        <v>1</v>
      </c>
      <c r="BC345" s="169">
        <f t="shared" si="295"/>
        <v>0</v>
      </c>
      <c r="BD345" s="169">
        <f t="shared" si="296"/>
        <v>1</v>
      </c>
      <c r="BE345" s="169">
        <f t="shared" si="297"/>
        <v>0</v>
      </c>
      <c r="BF345" s="169">
        <f t="shared" si="298"/>
        <v>0</v>
      </c>
      <c r="BG345" s="169">
        <f t="shared" si="299"/>
        <v>0</v>
      </c>
      <c r="BH345" s="169">
        <f t="shared" si="300"/>
        <v>0</v>
      </c>
      <c r="BI345" s="169">
        <f t="shared" si="301"/>
        <v>0</v>
      </c>
      <c r="BJ345" s="169">
        <f t="shared" si="302"/>
        <v>0</v>
      </c>
      <c r="BK345" s="167">
        <f t="shared" si="303"/>
        <v>0</v>
      </c>
      <c r="BL345" s="169">
        <f t="shared" si="304"/>
        <v>1</v>
      </c>
      <c r="BM345" s="169">
        <f t="shared" si="305"/>
        <v>0</v>
      </c>
      <c r="BN345" s="169">
        <f t="shared" si="306"/>
        <v>1</v>
      </c>
      <c r="BO345" s="169">
        <f t="shared" si="307"/>
        <v>0</v>
      </c>
      <c r="BP345" s="36">
        <f t="shared" si="308"/>
        <v>1</v>
      </c>
      <c r="BQ345">
        <f t="shared" si="309"/>
        <v>0</v>
      </c>
      <c r="BR345" s="36">
        <f t="shared" si="310"/>
        <v>0</v>
      </c>
      <c r="BS345" t="e">
        <f t="shared" si="311"/>
        <v>#N/A</v>
      </c>
    </row>
    <row r="346" spans="1:71">
      <c r="A346" s="59">
        <v>377</v>
      </c>
      <c r="B346" s="59">
        <v>221252</v>
      </c>
      <c r="C346" s="160">
        <v>76409998.861402303</v>
      </c>
      <c r="D346" s="59">
        <v>13200000</v>
      </c>
      <c r="E346" s="59">
        <v>13200000</v>
      </c>
      <c r="F346" s="59">
        <v>63209998.861402303</v>
      </c>
      <c r="G346" s="59">
        <v>480</v>
      </c>
      <c r="H346" s="59">
        <v>-5618023650.9288797</v>
      </c>
      <c r="I346" s="59">
        <v>0</v>
      </c>
      <c r="J346" s="59">
        <v>0</v>
      </c>
      <c r="K346" s="59">
        <v>0</v>
      </c>
      <c r="L346" s="59">
        <v>101</v>
      </c>
      <c r="M346" s="59">
        <v>0</v>
      </c>
      <c r="N346" s="59">
        <v>0</v>
      </c>
      <c r="O346" s="59">
        <v>0</v>
      </c>
      <c r="P346" s="59">
        <v>0</v>
      </c>
      <c r="Q346" s="59">
        <v>0</v>
      </c>
      <c r="R346" s="59">
        <v>1</v>
      </c>
      <c r="S346" s="59">
        <v>0</v>
      </c>
      <c r="T346" s="59">
        <f t="shared" si="261"/>
        <v>0</v>
      </c>
      <c r="U346" s="59">
        <f t="shared" si="262"/>
        <v>0</v>
      </c>
      <c r="V346" s="59">
        <f t="shared" si="263"/>
        <v>0</v>
      </c>
      <c r="W346" s="59">
        <f t="shared" si="264"/>
        <v>0</v>
      </c>
      <c r="X346" s="59">
        <f t="shared" si="265"/>
        <v>0</v>
      </c>
      <c r="Y346" s="59">
        <f t="shared" si="266"/>
        <v>0</v>
      </c>
      <c r="Z346" s="59">
        <f t="shared" si="267"/>
        <v>0</v>
      </c>
      <c r="AA346" s="59">
        <f t="shared" si="268"/>
        <v>0</v>
      </c>
      <c r="AB346" s="59">
        <f t="shared" si="269"/>
        <v>0</v>
      </c>
      <c r="AC346" s="59">
        <f t="shared" si="270"/>
        <v>0</v>
      </c>
      <c r="AD346" s="166">
        <f t="shared" si="312"/>
        <v>1</v>
      </c>
      <c r="AE346" s="169">
        <f t="shared" si="271"/>
        <v>1</v>
      </c>
      <c r="AF346" s="169">
        <f t="shared" si="272"/>
        <v>0</v>
      </c>
      <c r="AG346" s="169">
        <f t="shared" si="273"/>
        <v>0</v>
      </c>
      <c r="AH346" s="169">
        <f t="shared" si="274"/>
        <v>1</v>
      </c>
      <c r="AI346" s="169">
        <f t="shared" si="275"/>
        <v>0</v>
      </c>
      <c r="AJ346" s="169">
        <f t="shared" si="276"/>
        <v>0</v>
      </c>
      <c r="AK346" s="169">
        <f t="shared" si="277"/>
        <v>0</v>
      </c>
      <c r="AL346" s="169">
        <f t="shared" si="278"/>
        <v>1</v>
      </c>
      <c r="AM346" s="169">
        <f t="shared" si="279"/>
        <v>0</v>
      </c>
      <c r="AN346" s="169">
        <f t="shared" si="280"/>
        <v>0</v>
      </c>
      <c r="AO346" s="169">
        <f t="shared" si="281"/>
        <v>1</v>
      </c>
      <c r="AP346" s="169">
        <f t="shared" si="282"/>
        <v>0</v>
      </c>
      <c r="AQ346" s="169">
        <f t="shared" si="283"/>
        <v>0</v>
      </c>
      <c r="AR346" s="169">
        <f t="shared" si="284"/>
        <v>0</v>
      </c>
      <c r="AS346" s="169">
        <f t="shared" si="285"/>
        <v>0</v>
      </c>
      <c r="AT346" s="169">
        <f t="shared" si="286"/>
        <v>0</v>
      </c>
      <c r="AU346" s="169">
        <f t="shared" si="287"/>
        <v>0</v>
      </c>
      <c r="AV346" s="169">
        <f t="shared" si="288"/>
        <v>1</v>
      </c>
      <c r="AW346" s="169">
        <f t="shared" si="289"/>
        <v>0</v>
      </c>
      <c r="AX346" s="169">
        <f t="shared" si="290"/>
        <v>0</v>
      </c>
      <c r="AY346" s="169">
        <f t="shared" si="291"/>
        <v>0</v>
      </c>
      <c r="AZ346" s="169">
        <f t="shared" si="292"/>
        <v>0</v>
      </c>
      <c r="BA346" s="169">
        <f t="shared" si="293"/>
        <v>0</v>
      </c>
      <c r="BB346" s="169">
        <f t="shared" si="294"/>
        <v>1</v>
      </c>
      <c r="BC346" s="169">
        <f t="shared" si="295"/>
        <v>0</v>
      </c>
      <c r="BD346" s="169">
        <f t="shared" si="296"/>
        <v>1</v>
      </c>
      <c r="BE346" s="169">
        <f t="shared" si="297"/>
        <v>0</v>
      </c>
      <c r="BF346" s="169">
        <f t="shared" si="298"/>
        <v>0</v>
      </c>
      <c r="BG346" s="169">
        <f t="shared" si="299"/>
        <v>0</v>
      </c>
      <c r="BH346" s="169">
        <f t="shared" si="300"/>
        <v>0</v>
      </c>
      <c r="BI346" s="169">
        <f t="shared" si="301"/>
        <v>0</v>
      </c>
      <c r="BJ346" s="169">
        <f t="shared" si="302"/>
        <v>0</v>
      </c>
      <c r="BK346" s="167">
        <f t="shared" si="303"/>
        <v>0</v>
      </c>
      <c r="BL346" s="169">
        <f t="shared" si="304"/>
        <v>1</v>
      </c>
      <c r="BM346" s="169">
        <f t="shared" si="305"/>
        <v>0</v>
      </c>
      <c r="BN346" s="169">
        <f t="shared" si="306"/>
        <v>1</v>
      </c>
      <c r="BO346" s="169">
        <f t="shared" si="307"/>
        <v>0</v>
      </c>
      <c r="BP346" s="36">
        <f t="shared" si="308"/>
        <v>1</v>
      </c>
      <c r="BQ346">
        <f t="shared" si="309"/>
        <v>0</v>
      </c>
      <c r="BR346" s="36">
        <f t="shared" si="310"/>
        <v>0</v>
      </c>
      <c r="BS346" t="e">
        <f t="shared" si="311"/>
        <v>#N/A</v>
      </c>
    </row>
    <row r="347" spans="1:71">
      <c r="A347" s="59">
        <v>219</v>
      </c>
      <c r="B347" s="59">
        <v>132311</v>
      </c>
      <c r="C347" s="160">
        <v>79285713.9481574</v>
      </c>
      <c r="D347" s="59">
        <v>12644286</v>
      </c>
      <c r="E347" s="59">
        <v>23358572</v>
      </c>
      <c r="F347" s="59">
        <v>55927141.9481574</v>
      </c>
      <c r="G347" s="59">
        <v>1000.00001525879</v>
      </c>
      <c r="H347" s="59">
        <v>-3374863985.1256099</v>
      </c>
      <c r="I347" s="59">
        <v>0</v>
      </c>
      <c r="J347" s="59">
        <v>0</v>
      </c>
      <c r="K347" s="59">
        <v>0</v>
      </c>
      <c r="L347" s="59">
        <v>603</v>
      </c>
      <c r="M347" s="59">
        <v>406</v>
      </c>
      <c r="N347" s="59">
        <v>102</v>
      </c>
      <c r="O347" s="59">
        <v>0</v>
      </c>
      <c r="P347" s="59">
        <v>0</v>
      </c>
      <c r="Q347" s="59">
        <v>0</v>
      </c>
      <c r="R347" s="59">
        <v>2</v>
      </c>
      <c r="S347" s="59">
        <v>0</v>
      </c>
      <c r="T347" s="59">
        <f t="shared" si="261"/>
        <v>0</v>
      </c>
      <c r="U347" s="59">
        <f t="shared" si="262"/>
        <v>0</v>
      </c>
      <c r="V347" s="59">
        <f t="shared" si="263"/>
        <v>0</v>
      </c>
      <c r="W347" s="59">
        <f t="shared" si="264"/>
        <v>1</v>
      </c>
      <c r="X347" s="59">
        <f t="shared" si="265"/>
        <v>0</v>
      </c>
      <c r="Y347" s="59">
        <f t="shared" si="266"/>
        <v>0</v>
      </c>
      <c r="Z347" s="59">
        <f t="shared" si="267"/>
        <v>0</v>
      </c>
      <c r="AA347" s="59">
        <f t="shared" si="268"/>
        <v>1</v>
      </c>
      <c r="AB347" s="59">
        <f t="shared" si="269"/>
        <v>0</v>
      </c>
      <c r="AC347" s="59">
        <f t="shared" si="270"/>
        <v>0</v>
      </c>
      <c r="AD347" s="166">
        <f t="shared" si="312"/>
        <v>0</v>
      </c>
      <c r="AE347" s="169">
        <f t="shared" si="271"/>
        <v>0</v>
      </c>
      <c r="AF347" s="169">
        <f t="shared" si="272"/>
        <v>0</v>
      </c>
      <c r="AG347" s="169">
        <f t="shared" si="273"/>
        <v>0</v>
      </c>
      <c r="AH347" s="169">
        <f t="shared" si="274"/>
        <v>1</v>
      </c>
      <c r="AI347" s="169">
        <f t="shared" si="275"/>
        <v>0</v>
      </c>
      <c r="AJ347" s="169">
        <f t="shared" si="276"/>
        <v>0</v>
      </c>
      <c r="AK347" s="169">
        <f t="shared" si="277"/>
        <v>0</v>
      </c>
      <c r="AL347" s="169">
        <f t="shared" si="278"/>
        <v>1</v>
      </c>
      <c r="AM347" s="169">
        <f t="shared" si="279"/>
        <v>0</v>
      </c>
      <c r="AN347" s="169">
        <f t="shared" si="280"/>
        <v>0</v>
      </c>
      <c r="AO347" s="169">
        <f t="shared" si="281"/>
        <v>1</v>
      </c>
      <c r="AP347" s="169">
        <f t="shared" si="282"/>
        <v>0</v>
      </c>
      <c r="AQ347" s="169">
        <f t="shared" si="283"/>
        <v>0</v>
      </c>
      <c r="AR347" s="169">
        <f t="shared" si="284"/>
        <v>0</v>
      </c>
      <c r="AS347" s="169">
        <f t="shared" si="285"/>
        <v>0</v>
      </c>
      <c r="AT347" s="169">
        <f t="shared" si="286"/>
        <v>0</v>
      </c>
      <c r="AU347" s="169">
        <f t="shared" si="287"/>
        <v>0</v>
      </c>
      <c r="AV347" s="169">
        <f t="shared" si="288"/>
        <v>1</v>
      </c>
      <c r="AW347" s="169">
        <f t="shared" si="289"/>
        <v>0</v>
      </c>
      <c r="AX347" s="169">
        <f t="shared" si="290"/>
        <v>0</v>
      </c>
      <c r="AY347" s="169">
        <f t="shared" si="291"/>
        <v>0</v>
      </c>
      <c r="AZ347" s="169">
        <f t="shared" si="292"/>
        <v>0</v>
      </c>
      <c r="BA347" s="169">
        <f t="shared" si="293"/>
        <v>0</v>
      </c>
      <c r="BB347" s="169">
        <f t="shared" si="294"/>
        <v>1</v>
      </c>
      <c r="BC347" s="169">
        <f t="shared" si="295"/>
        <v>0</v>
      </c>
      <c r="BD347" s="169">
        <f t="shared" si="296"/>
        <v>1</v>
      </c>
      <c r="BE347" s="169">
        <f t="shared" si="297"/>
        <v>0</v>
      </c>
      <c r="BF347" s="169">
        <f t="shared" si="298"/>
        <v>0</v>
      </c>
      <c r="BG347" s="169">
        <f t="shared" si="299"/>
        <v>0</v>
      </c>
      <c r="BH347" s="169">
        <f t="shared" si="300"/>
        <v>0</v>
      </c>
      <c r="BI347" s="169">
        <f t="shared" si="301"/>
        <v>0</v>
      </c>
      <c r="BJ347" s="169">
        <f t="shared" si="302"/>
        <v>0</v>
      </c>
      <c r="BK347" s="167">
        <f t="shared" si="303"/>
        <v>0</v>
      </c>
      <c r="BL347" s="169">
        <f t="shared" si="304"/>
        <v>0</v>
      </c>
      <c r="BM347" s="169">
        <f t="shared" si="305"/>
        <v>1</v>
      </c>
      <c r="BN347" s="169">
        <f t="shared" si="306"/>
        <v>1</v>
      </c>
      <c r="BO347" s="169">
        <f t="shared" si="307"/>
        <v>0</v>
      </c>
      <c r="BP347" s="36">
        <f t="shared" si="308"/>
        <v>0</v>
      </c>
      <c r="BQ347">
        <f t="shared" si="309"/>
        <v>0</v>
      </c>
      <c r="BR347" s="36">
        <f t="shared" si="310"/>
        <v>0</v>
      </c>
      <c r="BS347" t="e">
        <f t="shared" si="311"/>
        <v>#N/A</v>
      </c>
    </row>
    <row r="348" spans="1:71">
      <c r="A348" s="59">
        <v>449</v>
      </c>
      <c r="B348" s="59">
        <v>251213</v>
      </c>
      <c r="C348" s="160">
        <v>80833335.140099198</v>
      </c>
      <c r="D348" s="59">
        <v>12091667</v>
      </c>
      <c r="E348" s="59">
        <v>12091667</v>
      </c>
      <c r="F348" s="59">
        <v>68741668.140099198</v>
      </c>
      <c r="G348" s="59">
        <v>750.00003051757801</v>
      </c>
      <c r="H348" s="59">
        <v>-6922149753.50459</v>
      </c>
      <c r="I348" s="59">
        <v>0</v>
      </c>
      <c r="J348" s="59">
        <v>0</v>
      </c>
      <c r="K348" s="59">
        <v>0</v>
      </c>
      <c r="L348" s="59">
        <v>409</v>
      </c>
      <c r="M348" s="59">
        <v>406</v>
      </c>
      <c r="N348" s="59">
        <v>0</v>
      </c>
      <c r="O348" s="59">
        <v>417</v>
      </c>
      <c r="P348" s="59">
        <v>407</v>
      </c>
      <c r="Q348" s="59">
        <v>0</v>
      </c>
      <c r="R348" s="59">
        <v>1</v>
      </c>
      <c r="S348" s="59">
        <v>0</v>
      </c>
      <c r="T348" s="59">
        <f t="shared" si="261"/>
        <v>2</v>
      </c>
      <c r="U348" s="59">
        <f t="shared" si="262"/>
        <v>0</v>
      </c>
      <c r="V348" s="59">
        <f t="shared" si="263"/>
        <v>0</v>
      </c>
      <c r="W348" s="59">
        <f t="shared" si="264"/>
        <v>2</v>
      </c>
      <c r="X348" s="59">
        <f t="shared" si="265"/>
        <v>0</v>
      </c>
      <c r="Y348" s="59">
        <f t="shared" si="266"/>
        <v>0</v>
      </c>
      <c r="Z348" s="59">
        <f t="shared" si="267"/>
        <v>0</v>
      </c>
      <c r="AA348" s="59">
        <f t="shared" si="268"/>
        <v>0</v>
      </c>
      <c r="AB348" s="59">
        <f t="shared" si="269"/>
        <v>0</v>
      </c>
      <c r="AC348" s="59">
        <f t="shared" si="270"/>
        <v>0</v>
      </c>
      <c r="AD348" s="166">
        <f t="shared" si="312"/>
        <v>0</v>
      </c>
      <c r="AE348" s="169">
        <f t="shared" si="271"/>
        <v>0</v>
      </c>
      <c r="AF348" s="169">
        <f t="shared" si="272"/>
        <v>0</v>
      </c>
      <c r="AG348" s="169">
        <f t="shared" si="273"/>
        <v>0</v>
      </c>
      <c r="AH348" s="169">
        <f t="shared" si="274"/>
        <v>1</v>
      </c>
      <c r="AI348" s="169">
        <f t="shared" si="275"/>
        <v>0</v>
      </c>
      <c r="AJ348" s="169">
        <f t="shared" si="276"/>
        <v>0</v>
      </c>
      <c r="AK348" s="169">
        <f t="shared" si="277"/>
        <v>0</v>
      </c>
      <c r="AL348" s="169">
        <f t="shared" si="278"/>
        <v>1</v>
      </c>
      <c r="AM348" s="169">
        <f t="shared" si="279"/>
        <v>0</v>
      </c>
      <c r="AN348" s="169">
        <f t="shared" si="280"/>
        <v>0</v>
      </c>
      <c r="AO348" s="169">
        <f t="shared" si="281"/>
        <v>1</v>
      </c>
      <c r="AP348" s="169">
        <f t="shared" si="282"/>
        <v>0</v>
      </c>
      <c r="AQ348" s="169">
        <f t="shared" si="283"/>
        <v>0</v>
      </c>
      <c r="AR348" s="169">
        <f t="shared" si="284"/>
        <v>0</v>
      </c>
      <c r="AS348" s="169">
        <f t="shared" si="285"/>
        <v>0</v>
      </c>
      <c r="AT348" s="169">
        <f t="shared" si="286"/>
        <v>0</v>
      </c>
      <c r="AU348" s="169">
        <f t="shared" si="287"/>
        <v>0</v>
      </c>
      <c r="AV348" s="169">
        <f t="shared" si="288"/>
        <v>1</v>
      </c>
      <c r="AW348" s="169">
        <f t="shared" si="289"/>
        <v>1</v>
      </c>
      <c r="AX348" s="169">
        <f t="shared" si="290"/>
        <v>1</v>
      </c>
      <c r="AY348" s="169">
        <f t="shared" si="291"/>
        <v>0</v>
      </c>
      <c r="AZ348" s="169">
        <f t="shared" si="292"/>
        <v>0</v>
      </c>
      <c r="BA348" s="169">
        <f t="shared" si="293"/>
        <v>0</v>
      </c>
      <c r="BB348" s="169">
        <f t="shared" si="294"/>
        <v>1</v>
      </c>
      <c r="BC348" s="169">
        <f t="shared" si="295"/>
        <v>2</v>
      </c>
      <c r="BD348" s="169">
        <f t="shared" si="296"/>
        <v>0</v>
      </c>
      <c r="BE348" s="169">
        <f t="shared" si="297"/>
        <v>0</v>
      </c>
      <c r="BF348" s="169">
        <f t="shared" si="298"/>
        <v>1</v>
      </c>
      <c r="BG348" s="169">
        <f t="shared" si="299"/>
        <v>0</v>
      </c>
      <c r="BH348" s="169">
        <f t="shared" si="300"/>
        <v>0</v>
      </c>
      <c r="BI348" s="169">
        <f t="shared" si="301"/>
        <v>0</v>
      </c>
      <c r="BJ348" s="169">
        <f t="shared" si="302"/>
        <v>0</v>
      </c>
      <c r="BK348" s="167">
        <f t="shared" si="303"/>
        <v>0</v>
      </c>
      <c r="BL348" s="169">
        <f t="shared" si="304"/>
        <v>1</v>
      </c>
      <c r="BM348" s="169">
        <f t="shared" si="305"/>
        <v>0</v>
      </c>
      <c r="BN348" s="169">
        <f t="shared" si="306"/>
        <v>1</v>
      </c>
      <c r="BO348" s="169">
        <f t="shared" si="307"/>
        <v>0</v>
      </c>
      <c r="BP348" s="36">
        <f t="shared" si="308"/>
        <v>0</v>
      </c>
      <c r="BQ348">
        <f t="shared" si="309"/>
        <v>0</v>
      </c>
      <c r="BR348" s="36">
        <f t="shared" si="310"/>
        <v>2</v>
      </c>
      <c r="BS348" s="36" t="e">
        <f t="shared" si="311"/>
        <v>#N/A</v>
      </c>
    </row>
    <row r="349" spans="1:71">
      <c r="A349" s="59">
        <v>46</v>
      </c>
      <c r="B349" s="59">
        <v>15273</v>
      </c>
      <c r="C349" s="160">
        <v>82142856.793136001</v>
      </c>
      <c r="D349" s="59">
        <v>42321428</v>
      </c>
      <c r="E349" s="59">
        <v>42321428</v>
      </c>
      <c r="F349" s="59">
        <v>39821428.793136001</v>
      </c>
      <c r="G349" s="59">
        <v>64.285713195800795</v>
      </c>
      <c r="H349" s="59">
        <v>-415112241.71095699</v>
      </c>
      <c r="I349" s="59">
        <v>0</v>
      </c>
      <c r="J349" s="59">
        <v>0</v>
      </c>
      <c r="K349" s="59">
        <v>0</v>
      </c>
      <c r="L349" s="59">
        <v>416</v>
      </c>
      <c r="M349" s="59">
        <v>0</v>
      </c>
      <c r="N349" s="59">
        <v>0</v>
      </c>
      <c r="O349" s="59">
        <v>0</v>
      </c>
      <c r="P349" s="59">
        <v>0</v>
      </c>
      <c r="Q349" s="59">
        <v>0</v>
      </c>
      <c r="R349" s="59">
        <v>2</v>
      </c>
      <c r="S349" s="59">
        <v>0</v>
      </c>
      <c r="T349" s="59">
        <f t="shared" si="261"/>
        <v>1</v>
      </c>
      <c r="U349" s="59">
        <f t="shared" si="262"/>
        <v>0</v>
      </c>
      <c r="V349" s="59">
        <f t="shared" si="263"/>
        <v>0</v>
      </c>
      <c r="W349" s="59">
        <f t="shared" si="264"/>
        <v>0</v>
      </c>
      <c r="X349" s="59">
        <f t="shared" si="265"/>
        <v>0</v>
      </c>
      <c r="Y349" s="59">
        <f t="shared" si="266"/>
        <v>0</v>
      </c>
      <c r="Z349" s="59">
        <f t="shared" si="267"/>
        <v>0</v>
      </c>
      <c r="AA349" s="59">
        <f t="shared" si="268"/>
        <v>0</v>
      </c>
      <c r="AB349" s="59">
        <f t="shared" si="269"/>
        <v>0</v>
      </c>
      <c r="AC349" s="59">
        <f t="shared" si="270"/>
        <v>0</v>
      </c>
      <c r="AD349" s="166">
        <f t="shared" si="312"/>
        <v>0</v>
      </c>
      <c r="AE349" s="169">
        <f t="shared" si="271"/>
        <v>0</v>
      </c>
      <c r="AF349" s="169">
        <f t="shared" si="272"/>
        <v>0</v>
      </c>
      <c r="AG349" s="169">
        <f t="shared" si="273"/>
        <v>0</v>
      </c>
      <c r="AH349" s="169">
        <f t="shared" si="274"/>
        <v>1</v>
      </c>
      <c r="AI349" s="169">
        <f t="shared" si="275"/>
        <v>0</v>
      </c>
      <c r="AJ349" s="169">
        <f t="shared" si="276"/>
        <v>0</v>
      </c>
      <c r="AK349" s="169">
        <f t="shared" si="277"/>
        <v>0</v>
      </c>
      <c r="AL349" s="169">
        <f t="shared" si="278"/>
        <v>1</v>
      </c>
      <c r="AM349" s="169">
        <f t="shared" si="279"/>
        <v>0</v>
      </c>
      <c r="AN349" s="169">
        <f t="shared" si="280"/>
        <v>0</v>
      </c>
      <c r="AO349" s="169">
        <f t="shared" si="281"/>
        <v>1</v>
      </c>
      <c r="AP349" s="169">
        <f t="shared" si="282"/>
        <v>0</v>
      </c>
      <c r="AQ349" s="169">
        <f t="shared" si="283"/>
        <v>0</v>
      </c>
      <c r="AR349" s="169">
        <f t="shared" si="284"/>
        <v>0</v>
      </c>
      <c r="AS349" s="169">
        <f t="shared" si="285"/>
        <v>0</v>
      </c>
      <c r="AT349" s="169">
        <f t="shared" si="286"/>
        <v>0</v>
      </c>
      <c r="AU349" s="169">
        <f t="shared" si="287"/>
        <v>0</v>
      </c>
      <c r="AV349" s="169">
        <f t="shared" si="288"/>
        <v>1</v>
      </c>
      <c r="AW349" s="169">
        <f t="shared" si="289"/>
        <v>1</v>
      </c>
      <c r="AX349" s="169">
        <f t="shared" si="290"/>
        <v>0</v>
      </c>
      <c r="AY349" s="169">
        <f t="shared" si="291"/>
        <v>1</v>
      </c>
      <c r="AZ349" s="169">
        <f t="shared" si="292"/>
        <v>0</v>
      </c>
      <c r="BA349" s="169">
        <f t="shared" si="293"/>
        <v>0</v>
      </c>
      <c r="BB349" s="169">
        <f t="shared" si="294"/>
        <v>1</v>
      </c>
      <c r="BC349" s="169">
        <f t="shared" si="295"/>
        <v>0</v>
      </c>
      <c r="BD349" s="169">
        <f t="shared" si="296"/>
        <v>1</v>
      </c>
      <c r="BE349" s="169">
        <f t="shared" si="297"/>
        <v>0</v>
      </c>
      <c r="BF349" s="169">
        <f t="shared" si="298"/>
        <v>0</v>
      </c>
      <c r="BG349" s="169">
        <f t="shared" si="299"/>
        <v>0</v>
      </c>
      <c r="BH349" s="169">
        <f t="shared" si="300"/>
        <v>0</v>
      </c>
      <c r="BI349" s="169">
        <f t="shared" si="301"/>
        <v>0</v>
      </c>
      <c r="BJ349" s="169">
        <f t="shared" si="302"/>
        <v>1</v>
      </c>
      <c r="BK349" s="167">
        <f t="shared" si="303"/>
        <v>0</v>
      </c>
      <c r="BL349" s="169">
        <f t="shared" si="304"/>
        <v>0</v>
      </c>
      <c r="BM349" s="169">
        <f t="shared" si="305"/>
        <v>1</v>
      </c>
      <c r="BN349" s="169">
        <f t="shared" si="306"/>
        <v>1</v>
      </c>
      <c r="BO349" s="169">
        <f t="shared" si="307"/>
        <v>0</v>
      </c>
      <c r="BP349" s="36">
        <f t="shared" si="308"/>
        <v>0</v>
      </c>
      <c r="BQ349">
        <f t="shared" si="309"/>
        <v>0</v>
      </c>
      <c r="BR349" s="36">
        <f t="shared" si="310"/>
        <v>1</v>
      </c>
      <c r="BS349" s="36" t="e">
        <f t="shared" si="311"/>
        <v>#N/A</v>
      </c>
    </row>
    <row r="350" spans="1:71">
      <c r="A350" s="59">
        <v>118</v>
      </c>
      <c r="B350" s="59">
        <v>111101</v>
      </c>
      <c r="C350" s="160">
        <v>82285716.854796201</v>
      </c>
      <c r="D350" s="59">
        <v>13557143</v>
      </c>
      <c r="E350" s="59">
        <v>13557143</v>
      </c>
      <c r="F350" s="59">
        <v>68728573.854796201</v>
      </c>
      <c r="G350" s="59">
        <v>0</v>
      </c>
      <c r="H350" s="59">
        <v>-1797352752.3604701</v>
      </c>
      <c r="I350" s="59">
        <v>101</v>
      </c>
      <c r="J350" s="59">
        <v>0</v>
      </c>
      <c r="K350" s="59">
        <v>0</v>
      </c>
      <c r="L350" s="59">
        <v>101</v>
      </c>
      <c r="M350" s="59">
        <v>0</v>
      </c>
      <c r="N350" s="59">
        <v>0</v>
      </c>
      <c r="O350" s="59">
        <v>101</v>
      </c>
      <c r="P350" s="59">
        <v>0</v>
      </c>
      <c r="Q350" s="59">
        <v>0</v>
      </c>
      <c r="R350" s="59">
        <v>2</v>
      </c>
      <c r="S350" s="59">
        <v>1</v>
      </c>
      <c r="T350" s="59">
        <f t="shared" si="261"/>
        <v>0</v>
      </c>
      <c r="U350" s="59">
        <f t="shared" si="262"/>
        <v>0</v>
      </c>
      <c r="V350" s="59">
        <f t="shared" si="263"/>
        <v>0</v>
      </c>
      <c r="W350" s="59">
        <f t="shared" si="264"/>
        <v>0</v>
      </c>
      <c r="X350" s="59">
        <f t="shared" si="265"/>
        <v>0</v>
      </c>
      <c r="Y350" s="59">
        <f t="shared" si="266"/>
        <v>0</v>
      </c>
      <c r="Z350" s="59">
        <f t="shared" si="267"/>
        <v>0</v>
      </c>
      <c r="AA350" s="59">
        <f t="shared" si="268"/>
        <v>0</v>
      </c>
      <c r="AB350" s="59">
        <f t="shared" si="269"/>
        <v>0</v>
      </c>
      <c r="AC350" s="59">
        <f t="shared" si="270"/>
        <v>0</v>
      </c>
      <c r="AD350" s="166">
        <f t="shared" si="312"/>
        <v>3</v>
      </c>
      <c r="AE350" s="169">
        <f t="shared" si="271"/>
        <v>0</v>
      </c>
      <c r="AF350" s="169">
        <f t="shared" si="272"/>
        <v>1</v>
      </c>
      <c r="AG350" s="169">
        <f t="shared" si="273"/>
        <v>0</v>
      </c>
      <c r="AH350" s="169">
        <f t="shared" si="274"/>
        <v>1</v>
      </c>
      <c r="AI350" s="169">
        <f t="shared" si="275"/>
        <v>0</v>
      </c>
      <c r="AJ350" s="169">
        <f t="shared" si="276"/>
        <v>0</v>
      </c>
      <c r="AK350" s="169">
        <f t="shared" si="277"/>
        <v>0</v>
      </c>
      <c r="AL350" s="169">
        <f t="shared" si="278"/>
        <v>1</v>
      </c>
      <c r="AM350" s="169">
        <f t="shared" si="279"/>
        <v>0</v>
      </c>
      <c r="AN350" s="169">
        <f t="shared" si="280"/>
        <v>0</v>
      </c>
      <c r="AO350" s="169">
        <f t="shared" si="281"/>
        <v>1</v>
      </c>
      <c r="AP350" s="169">
        <f t="shared" si="282"/>
        <v>0</v>
      </c>
      <c r="AQ350" s="169">
        <f t="shared" si="283"/>
        <v>0</v>
      </c>
      <c r="AR350" s="169">
        <f t="shared" si="284"/>
        <v>0</v>
      </c>
      <c r="AS350" s="169">
        <f t="shared" si="285"/>
        <v>0</v>
      </c>
      <c r="AT350" s="169">
        <f t="shared" si="286"/>
        <v>0</v>
      </c>
      <c r="AU350" s="169">
        <f t="shared" si="287"/>
        <v>0</v>
      </c>
      <c r="AV350" s="169">
        <f t="shared" si="288"/>
        <v>1</v>
      </c>
      <c r="AW350" s="169">
        <f t="shared" si="289"/>
        <v>0</v>
      </c>
      <c r="AX350" s="169">
        <f t="shared" si="290"/>
        <v>0</v>
      </c>
      <c r="AY350" s="169">
        <f t="shared" si="291"/>
        <v>0</v>
      </c>
      <c r="AZ350" s="169">
        <f t="shared" si="292"/>
        <v>0</v>
      </c>
      <c r="BA350" s="169">
        <f t="shared" si="293"/>
        <v>0</v>
      </c>
      <c r="BB350" s="169">
        <f t="shared" si="294"/>
        <v>1</v>
      </c>
      <c r="BC350" s="169">
        <f t="shared" si="295"/>
        <v>0</v>
      </c>
      <c r="BD350" s="169">
        <f t="shared" si="296"/>
        <v>1</v>
      </c>
      <c r="BE350" s="169">
        <f t="shared" si="297"/>
        <v>0</v>
      </c>
      <c r="BF350" s="169">
        <f t="shared" si="298"/>
        <v>0</v>
      </c>
      <c r="BG350" s="169">
        <f t="shared" si="299"/>
        <v>0</v>
      </c>
      <c r="BH350" s="169">
        <f t="shared" si="300"/>
        <v>0</v>
      </c>
      <c r="BI350" s="169">
        <f t="shared" si="301"/>
        <v>0</v>
      </c>
      <c r="BJ350" s="169">
        <f t="shared" si="302"/>
        <v>0</v>
      </c>
      <c r="BK350" s="167">
        <f t="shared" si="303"/>
        <v>0</v>
      </c>
      <c r="BL350" s="169">
        <f t="shared" si="304"/>
        <v>0</v>
      </c>
      <c r="BM350" s="169">
        <f t="shared" si="305"/>
        <v>1</v>
      </c>
      <c r="BN350" s="169">
        <f t="shared" si="306"/>
        <v>0</v>
      </c>
      <c r="BO350" s="169">
        <f t="shared" si="307"/>
        <v>1</v>
      </c>
      <c r="BP350" s="36">
        <f t="shared" si="308"/>
        <v>1</v>
      </c>
      <c r="BQ350">
        <f t="shared" si="309"/>
        <v>0</v>
      </c>
      <c r="BR350" s="36">
        <f t="shared" si="310"/>
        <v>0</v>
      </c>
      <c r="BS350" t="e">
        <f t="shared" si="311"/>
        <v>#N/A</v>
      </c>
    </row>
    <row r="351" spans="1:71">
      <c r="A351" s="59">
        <v>384</v>
      </c>
      <c r="B351" s="59">
        <v>222201</v>
      </c>
      <c r="C351" s="160">
        <v>83333335.195978507</v>
      </c>
      <c r="D351" s="161">
        <v>44000000</v>
      </c>
      <c r="E351" s="161">
        <v>44000000</v>
      </c>
      <c r="F351" s="59">
        <v>39333335.1959785</v>
      </c>
      <c r="G351" s="59">
        <v>0</v>
      </c>
      <c r="H351" s="59">
        <v>-5722060314.5943098</v>
      </c>
      <c r="I351" s="59">
        <v>0</v>
      </c>
      <c r="J351" s="59">
        <v>0</v>
      </c>
      <c r="K351" s="59">
        <v>0</v>
      </c>
      <c r="L351" s="59">
        <v>101</v>
      </c>
      <c r="M351" s="59">
        <v>0</v>
      </c>
      <c r="N351" s="59">
        <v>0</v>
      </c>
      <c r="O351" s="59">
        <v>0</v>
      </c>
      <c r="P351" s="59">
        <v>0</v>
      </c>
      <c r="Q351" s="59">
        <v>0</v>
      </c>
      <c r="R351" s="59">
        <v>2</v>
      </c>
      <c r="S351" s="59">
        <v>0</v>
      </c>
      <c r="T351" s="59">
        <f t="shared" si="261"/>
        <v>0</v>
      </c>
      <c r="U351" s="59">
        <f t="shared" si="262"/>
        <v>0</v>
      </c>
      <c r="V351" s="59">
        <f t="shared" si="263"/>
        <v>0</v>
      </c>
      <c r="W351" s="59">
        <f t="shared" si="264"/>
        <v>0</v>
      </c>
      <c r="X351" s="59">
        <f t="shared" si="265"/>
        <v>0</v>
      </c>
      <c r="Y351" s="59">
        <f t="shared" si="266"/>
        <v>0</v>
      </c>
      <c r="Z351" s="59">
        <f t="shared" si="267"/>
        <v>0</v>
      </c>
      <c r="AA351" s="59">
        <f t="shared" si="268"/>
        <v>0</v>
      </c>
      <c r="AB351" s="59">
        <f t="shared" si="269"/>
        <v>0</v>
      </c>
      <c r="AC351" s="59">
        <f t="shared" si="270"/>
        <v>0</v>
      </c>
      <c r="AD351" s="166">
        <f t="shared" si="312"/>
        <v>1</v>
      </c>
      <c r="AE351" s="169">
        <f t="shared" si="271"/>
        <v>1</v>
      </c>
      <c r="AF351" s="169">
        <f t="shared" si="272"/>
        <v>0</v>
      </c>
      <c r="AG351" s="169">
        <f t="shared" si="273"/>
        <v>0</v>
      </c>
      <c r="AH351" s="169">
        <f t="shared" si="274"/>
        <v>1</v>
      </c>
      <c r="AI351" s="169">
        <f t="shared" si="275"/>
        <v>0</v>
      </c>
      <c r="AJ351" s="169">
        <f t="shared" si="276"/>
        <v>0</v>
      </c>
      <c r="AK351" s="169">
        <f t="shared" si="277"/>
        <v>0</v>
      </c>
      <c r="AL351" s="169">
        <f t="shared" si="278"/>
        <v>1</v>
      </c>
      <c r="AM351" s="169">
        <f t="shared" si="279"/>
        <v>0</v>
      </c>
      <c r="AN351" s="169">
        <f t="shared" si="280"/>
        <v>0</v>
      </c>
      <c r="AO351" s="169">
        <f t="shared" si="281"/>
        <v>1</v>
      </c>
      <c r="AP351" s="169">
        <f t="shared" si="282"/>
        <v>0</v>
      </c>
      <c r="AQ351" s="169">
        <f t="shared" si="283"/>
        <v>0</v>
      </c>
      <c r="AR351" s="169">
        <f t="shared" si="284"/>
        <v>0</v>
      </c>
      <c r="AS351" s="169">
        <f t="shared" si="285"/>
        <v>0</v>
      </c>
      <c r="AT351" s="169">
        <f t="shared" si="286"/>
        <v>0</v>
      </c>
      <c r="AU351" s="169">
        <f t="shared" si="287"/>
        <v>0</v>
      </c>
      <c r="AV351" s="169">
        <f t="shared" si="288"/>
        <v>1</v>
      </c>
      <c r="AW351" s="169">
        <f t="shared" si="289"/>
        <v>0</v>
      </c>
      <c r="AX351" s="169">
        <f t="shared" si="290"/>
        <v>0</v>
      </c>
      <c r="AY351" s="169">
        <f t="shared" si="291"/>
        <v>0</v>
      </c>
      <c r="AZ351" s="169">
        <f t="shared" si="292"/>
        <v>0</v>
      </c>
      <c r="BA351" s="169">
        <f t="shared" si="293"/>
        <v>0</v>
      </c>
      <c r="BB351" s="169">
        <f t="shared" si="294"/>
        <v>1</v>
      </c>
      <c r="BC351" s="169">
        <f t="shared" si="295"/>
        <v>0</v>
      </c>
      <c r="BD351" s="169">
        <f t="shared" si="296"/>
        <v>1</v>
      </c>
      <c r="BE351" s="169">
        <f t="shared" si="297"/>
        <v>0</v>
      </c>
      <c r="BF351" s="169">
        <f t="shared" si="298"/>
        <v>0</v>
      </c>
      <c r="BG351" s="169">
        <f t="shared" si="299"/>
        <v>0</v>
      </c>
      <c r="BH351" s="169">
        <f t="shared" si="300"/>
        <v>0</v>
      </c>
      <c r="BI351" s="169">
        <f t="shared" si="301"/>
        <v>0</v>
      </c>
      <c r="BJ351" s="169">
        <f t="shared" si="302"/>
        <v>0</v>
      </c>
      <c r="BK351" s="167">
        <f t="shared" si="303"/>
        <v>0</v>
      </c>
      <c r="BL351" s="169">
        <f t="shared" si="304"/>
        <v>0</v>
      </c>
      <c r="BM351" s="169">
        <f t="shared" si="305"/>
        <v>1</v>
      </c>
      <c r="BN351" s="169">
        <f t="shared" si="306"/>
        <v>1</v>
      </c>
      <c r="BO351" s="169">
        <f t="shared" si="307"/>
        <v>0</v>
      </c>
      <c r="BP351" s="36">
        <f t="shared" si="308"/>
        <v>1</v>
      </c>
      <c r="BQ351">
        <f t="shared" si="309"/>
        <v>0</v>
      </c>
      <c r="BR351" s="36">
        <f t="shared" si="310"/>
        <v>0</v>
      </c>
      <c r="BS351" t="e">
        <f t="shared" si="311"/>
        <v>#N/A</v>
      </c>
    </row>
    <row r="352" spans="1:71">
      <c r="A352" s="59">
        <v>53</v>
      </c>
      <c r="B352" s="59">
        <v>16161</v>
      </c>
      <c r="C352" s="160">
        <v>83625001.869164497</v>
      </c>
      <c r="D352" s="59">
        <v>78191670.5</v>
      </c>
      <c r="E352" s="59">
        <v>78191670.5</v>
      </c>
      <c r="F352" s="59">
        <v>5433331.3691644501</v>
      </c>
      <c r="G352" s="59">
        <v>350.00001525878901</v>
      </c>
      <c r="H352" s="59">
        <v>-521371768.65458202</v>
      </c>
      <c r="I352" s="59">
        <v>0</v>
      </c>
      <c r="J352" s="59">
        <v>0</v>
      </c>
      <c r="K352" s="59">
        <v>0</v>
      </c>
      <c r="L352" s="59">
        <v>405</v>
      </c>
      <c r="M352" s="59">
        <v>0</v>
      </c>
      <c r="N352" s="59">
        <v>0</v>
      </c>
      <c r="O352" s="59">
        <v>415</v>
      </c>
      <c r="P352" s="59">
        <v>801</v>
      </c>
      <c r="Q352" s="59">
        <v>710</v>
      </c>
      <c r="R352" s="59">
        <v>2</v>
      </c>
      <c r="S352" s="59">
        <v>0</v>
      </c>
      <c r="T352" s="59">
        <f t="shared" si="261"/>
        <v>2</v>
      </c>
      <c r="U352" s="59">
        <f t="shared" si="262"/>
        <v>0</v>
      </c>
      <c r="V352" s="59">
        <f t="shared" si="263"/>
        <v>0</v>
      </c>
      <c r="W352" s="59">
        <f t="shared" si="264"/>
        <v>0</v>
      </c>
      <c r="X352" s="59">
        <f t="shared" si="265"/>
        <v>2</v>
      </c>
      <c r="Y352" s="59">
        <f t="shared" si="266"/>
        <v>0</v>
      </c>
      <c r="Z352" s="59">
        <f t="shared" si="267"/>
        <v>0</v>
      </c>
      <c r="AA352" s="59">
        <f t="shared" si="268"/>
        <v>0</v>
      </c>
      <c r="AB352" s="59">
        <f t="shared" si="269"/>
        <v>0</v>
      </c>
      <c r="AC352" s="59">
        <f t="shared" si="270"/>
        <v>0</v>
      </c>
      <c r="AD352" s="166">
        <f t="shared" si="312"/>
        <v>0</v>
      </c>
      <c r="AE352" s="169">
        <f t="shared" si="271"/>
        <v>0</v>
      </c>
      <c r="AF352" s="169">
        <f t="shared" si="272"/>
        <v>0</v>
      </c>
      <c r="AG352" s="169">
        <f t="shared" si="273"/>
        <v>0</v>
      </c>
      <c r="AH352" s="169">
        <f t="shared" si="274"/>
        <v>1</v>
      </c>
      <c r="AI352" s="169">
        <f t="shared" si="275"/>
        <v>0</v>
      </c>
      <c r="AJ352" s="169">
        <f t="shared" si="276"/>
        <v>0</v>
      </c>
      <c r="AK352" s="169">
        <f t="shared" si="277"/>
        <v>0</v>
      </c>
      <c r="AL352" s="169">
        <f t="shared" si="278"/>
        <v>1</v>
      </c>
      <c r="AM352" s="169">
        <f t="shared" si="279"/>
        <v>0</v>
      </c>
      <c r="AN352" s="169">
        <f t="shared" si="280"/>
        <v>0</v>
      </c>
      <c r="AO352" s="169">
        <f t="shared" si="281"/>
        <v>1</v>
      </c>
      <c r="AP352" s="169">
        <f t="shared" si="282"/>
        <v>0</v>
      </c>
      <c r="AQ352" s="169">
        <f t="shared" si="283"/>
        <v>0</v>
      </c>
      <c r="AR352" s="169">
        <f t="shared" si="284"/>
        <v>0</v>
      </c>
      <c r="AS352" s="169">
        <f t="shared" si="285"/>
        <v>0</v>
      </c>
      <c r="AT352" s="169">
        <f t="shared" si="286"/>
        <v>0</v>
      </c>
      <c r="AU352" s="169">
        <f t="shared" si="287"/>
        <v>0</v>
      </c>
      <c r="AV352" s="169">
        <f t="shared" si="288"/>
        <v>1</v>
      </c>
      <c r="AW352" s="169">
        <f t="shared" si="289"/>
        <v>1</v>
      </c>
      <c r="AX352" s="169">
        <f t="shared" si="290"/>
        <v>1</v>
      </c>
      <c r="AY352" s="169">
        <f t="shared" si="291"/>
        <v>0</v>
      </c>
      <c r="AZ352" s="169">
        <f t="shared" si="292"/>
        <v>0</v>
      </c>
      <c r="BA352" s="169">
        <f t="shared" si="293"/>
        <v>1</v>
      </c>
      <c r="BB352" s="169">
        <f t="shared" si="294"/>
        <v>0</v>
      </c>
      <c r="BC352" s="169">
        <f t="shared" si="295"/>
        <v>0</v>
      </c>
      <c r="BD352" s="169">
        <f t="shared" si="296"/>
        <v>1</v>
      </c>
      <c r="BE352" s="169">
        <f t="shared" si="297"/>
        <v>0</v>
      </c>
      <c r="BF352" s="169">
        <f t="shared" si="298"/>
        <v>0</v>
      </c>
      <c r="BG352" s="169">
        <f t="shared" si="299"/>
        <v>0</v>
      </c>
      <c r="BH352" s="169">
        <f t="shared" si="300"/>
        <v>1</v>
      </c>
      <c r="BI352" s="169">
        <f t="shared" si="301"/>
        <v>1</v>
      </c>
      <c r="BJ352" s="169">
        <f t="shared" si="302"/>
        <v>0</v>
      </c>
      <c r="BK352" s="167">
        <f t="shared" si="303"/>
        <v>0</v>
      </c>
      <c r="BL352" s="169">
        <f t="shared" si="304"/>
        <v>0</v>
      </c>
      <c r="BM352" s="169">
        <f t="shared" si="305"/>
        <v>1</v>
      </c>
      <c r="BN352" s="169">
        <f t="shared" si="306"/>
        <v>1</v>
      </c>
      <c r="BO352" s="169">
        <f t="shared" si="307"/>
        <v>0</v>
      </c>
      <c r="BP352" s="36">
        <f t="shared" si="308"/>
        <v>0</v>
      </c>
      <c r="BQ352">
        <f t="shared" si="309"/>
        <v>0</v>
      </c>
      <c r="BR352" s="36">
        <f t="shared" si="310"/>
        <v>2</v>
      </c>
      <c r="BS352" s="36" t="e">
        <f t="shared" si="311"/>
        <v>#N/A</v>
      </c>
    </row>
    <row r="353" spans="1:71">
      <c r="A353" s="59">
        <v>236</v>
      </c>
      <c r="B353" s="59">
        <v>151273</v>
      </c>
      <c r="C353" s="160">
        <v>85523812.193989605</v>
      </c>
      <c r="D353" s="59">
        <v>55404764.5</v>
      </c>
      <c r="E353" s="59">
        <v>55404764.5</v>
      </c>
      <c r="F353" s="59">
        <v>30119047.693989601</v>
      </c>
      <c r="G353" s="59">
        <v>314.28573608398398</v>
      </c>
      <c r="H353" s="59">
        <v>-3745700648.69664</v>
      </c>
      <c r="I353" s="59">
        <v>416</v>
      </c>
      <c r="J353" s="59">
        <v>0</v>
      </c>
      <c r="K353" s="59">
        <v>0</v>
      </c>
      <c r="L353" s="59">
        <v>101</v>
      </c>
      <c r="M353" s="59">
        <v>0</v>
      </c>
      <c r="N353" s="59">
        <v>0</v>
      </c>
      <c r="O353" s="59">
        <v>0</v>
      </c>
      <c r="P353" s="59">
        <v>0</v>
      </c>
      <c r="Q353" s="59">
        <v>0</v>
      </c>
      <c r="R353" s="59">
        <v>2</v>
      </c>
      <c r="S353" s="59">
        <v>1</v>
      </c>
      <c r="T353" s="59">
        <f t="shared" si="261"/>
        <v>1</v>
      </c>
      <c r="U353" s="59">
        <f t="shared" si="262"/>
        <v>0</v>
      </c>
      <c r="V353" s="59">
        <f t="shared" si="263"/>
        <v>0</v>
      </c>
      <c r="W353" s="59">
        <f t="shared" si="264"/>
        <v>0</v>
      </c>
      <c r="X353" s="59">
        <f t="shared" si="265"/>
        <v>0</v>
      </c>
      <c r="Y353" s="59">
        <f t="shared" si="266"/>
        <v>0</v>
      </c>
      <c r="Z353" s="59">
        <f t="shared" si="267"/>
        <v>0</v>
      </c>
      <c r="AA353" s="59">
        <f t="shared" si="268"/>
        <v>0</v>
      </c>
      <c r="AB353" s="59">
        <f t="shared" si="269"/>
        <v>0</v>
      </c>
      <c r="AC353" s="59">
        <f t="shared" si="270"/>
        <v>0</v>
      </c>
      <c r="AD353" s="166">
        <f t="shared" si="312"/>
        <v>1</v>
      </c>
      <c r="AE353" s="169">
        <f t="shared" si="271"/>
        <v>1</v>
      </c>
      <c r="AF353" s="169">
        <f t="shared" si="272"/>
        <v>0</v>
      </c>
      <c r="AG353" s="169">
        <f t="shared" si="273"/>
        <v>0</v>
      </c>
      <c r="AH353" s="169">
        <f t="shared" si="274"/>
        <v>1</v>
      </c>
      <c r="AI353" s="169">
        <f t="shared" si="275"/>
        <v>1</v>
      </c>
      <c r="AJ353" s="169">
        <f t="shared" si="276"/>
        <v>0</v>
      </c>
      <c r="AK353" s="169">
        <f t="shared" si="277"/>
        <v>0</v>
      </c>
      <c r="AL353" s="169">
        <f t="shared" si="278"/>
        <v>0</v>
      </c>
      <c r="AM353" s="169">
        <f t="shared" si="279"/>
        <v>0</v>
      </c>
      <c r="AN353" s="169">
        <f t="shared" si="280"/>
        <v>0</v>
      </c>
      <c r="AO353" s="169">
        <f t="shared" si="281"/>
        <v>1</v>
      </c>
      <c r="AP353" s="169">
        <f t="shared" si="282"/>
        <v>0</v>
      </c>
      <c r="AQ353" s="169">
        <f t="shared" si="283"/>
        <v>0</v>
      </c>
      <c r="AR353" s="169">
        <f t="shared" si="284"/>
        <v>0</v>
      </c>
      <c r="AS353" s="169">
        <f t="shared" si="285"/>
        <v>0</v>
      </c>
      <c r="AT353" s="169">
        <f t="shared" si="286"/>
        <v>0</v>
      </c>
      <c r="AU353" s="169">
        <f t="shared" si="287"/>
        <v>0</v>
      </c>
      <c r="AV353" s="169">
        <f t="shared" si="288"/>
        <v>1</v>
      </c>
      <c r="AW353" s="169">
        <f t="shared" si="289"/>
        <v>1</v>
      </c>
      <c r="AX353" s="169">
        <f t="shared" si="290"/>
        <v>0</v>
      </c>
      <c r="AY353" s="169">
        <f t="shared" si="291"/>
        <v>1</v>
      </c>
      <c r="AZ353" s="169">
        <f t="shared" si="292"/>
        <v>1</v>
      </c>
      <c r="BA353" s="169">
        <f t="shared" si="293"/>
        <v>0</v>
      </c>
      <c r="BB353" s="169">
        <f t="shared" si="294"/>
        <v>1</v>
      </c>
      <c r="BC353" s="169">
        <f t="shared" si="295"/>
        <v>0</v>
      </c>
      <c r="BD353" s="169">
        <f t="shared" si="296"/>
        <v>1</v>
      </c>
      <c r="BE353" s="169">
        <f t="shared" si="297"/>
        <v>0</v>
      </c>
      <c r="BF353" s="169">
        <f t="shared" si="298"/>
        <v>0</v>
      </c>
      <c r="BG353" s="169">
        <f t="shared" si="299"/>
        <v>0</v>
      </c>
      <c r="BH353" s="169">
        <f t="shared" si="300"/>
        <v>0</v>
      </c>
      <c r="BI353" s="169">
        <f t="shared" si="301"/>
        <v>0</v>
      </c>
      <c r="BJ353" s="169">
        <f t="shared" si="302"/>
        <v>1</v>
      </c>
      <c r="BK353" s="167">
        <f t="shared" si="303"/>
        <v>0</v>
      </c>
      <c r="BL353" s="169">
        <f t="shared" si="304"/>
        <v>0</v>
      </c>
      <c r="BM353" s="169">
        <f t="shared" si="305"/>
        <v>1</v>
      </c>
      <c r="BN353" s="169">
        <f t="shared" si="306"/>
        <v>0</v>
      </c>
      <c r="BO353" s="169">
        <f t="shared" si="307"/>
        <v>1</v>
      </c>
      <c r="BP353" s="36">
        <f t="shared" si="308"/>
        <v>1</v>
      </c>
      <c r="BQ353">
        <f t="shared" si="309"/>
        <v>0</v>
      </c>
      <c r="BR353" s="36">
        <f t="shared" si="310"/>
        <v>2</v>
      </c>
      <c r="BS353" s="36" t="e">
        <f t="shared" si="311"/>
        <v>#N/A</v>
      </c>
    </row>
    <row r="354" spans="1:71">
      <c r="A354" s="59">
        <v>376</v>
      </c>
      <c r="B354" s="59">
        <v>221231</v>
      </c>
      <c r="C354" s="160">
        <v>85625001.913867906</v>
      </c>
      <c r="D354" s="59">
        <v>47618750</v>
      </c>
      <c r="E354" s="59">
        <v>73931250</v>
      </c>
      <c r="F354" s="59">
        <v>11693751.9138679</v>
      </c>
      <c r="G354" s="59">
        <v>450</v>
      </c>
      <c r="H354" s="59">
        <v>-5640739897.87642</v>
      </c>
      <c r="I354" s="59">
        <v>102</v>
      </c>
      <c r="J354" s="59">
        <v>0</v>
      </c>
      <c r="K354" s="59">
        <v>0</v>
      </c>
      <c r="L354" s="59">
        <v>0</v>
      </c>
      <c r="M354" s="59">
        <v>0</v>
      </c>
      <c r="N354" s="59">
        <v>0</v>
      </c>
      <c r="O354" s="59">
        <v>406</v>
      </c>
      <c r="P354" s="59">
        <v>0</v>
      </c>
      <c r="Q354" s="59">
        <v>0</v>
      </c>
      <c r="R354" s="59">
        <v>1</v>
      </c>
      <c r="S354" s="59">
        <v>1</v>
      </c>
      <c r="T354" s="59">
        <f t="shared" si="261"/>
        <v>1</v>
      </c>
      <c r="U354" s="59">
        <f t="shared" si="262"/>
        <v>0</v>
      </c>
      <c r="V354" s="59">
        <f t="shared" si="263"/>
        <v>1</v>
      </c>
      <c r="W354" s="59">
        <f t="shared" si="264"/>
        <v>0</v>
      </c>
      <c r="X354" s="59">
        <f t="shared" si="265"/>
        <v>0</v>
      </c>
      <c r="Y354" s="59">
        <f t="shared" si="266"/>
        <v>0</v>
      </c>
      <c r="Z354" s="59">
        <f t="shared" si="267"/>
        <v>0</v>
      </c>
      <c r="AA354" s="59">
        <f t="shared" si="268"/>
        <v>0</v>
      </c>
      <c r="AB354" s="59">
        <f t="shared" si="269"/>
        <v>0</v>
      </c>
      <c r="AC354" s="59">
        <f t="shared" si="270"/>
        <v>0</v>
      </c>
      <c r="AD354" s="166">
        <f t="shared" si="312"/>
        <v>0</v>
      </c>
      <c r="AE354" s="169">
        <f t="shared" si="271"/>
        <v>0</v>
      </c>
      <c r="AF354" s="169">
        <f t="shared" si="272"/>
        <v>0</v>
      </c>
      <c r="AG354" s="169">
        <f t="shared" si="273"/>
        <v>0</v>
      </c>
      <c r="AH354" s="169">
        <f t="shared" si="274"/>
        <v>1</v>
      </c>
      <c r="AI354" s="169">
        <f t="shared" si="275"/>
        <v>0</v>
      </c>
      <c r="AJ354" s="169">
        <f t="shared" si="276"/>
        <v>0</v>
      </c>
      <c r="AK354" s="169">
        <f t="shared" si="277"/>
        <v>0</v>
      </c>
      <c r="AL354" s="169">
        <f t="shared" si="278"/>
        <v>1</v>
      </c>
      <c r="AM354" s="169">
        <f t="shared" si="279"/>
        <v>1</v>
      </c>
      <c r="AN354" s="169">
        <f t="shared" si="280"/>
        <v>0</v>
      </c>
      <c r="AO354" s="169">
        <f t="shared" si="281"/>
        <v>1</v>
      </c>
      <c r="AP354" s="169">
        <f t="shared" si="282"/>
        <v>0</v>
      </c>
      <c r="AQ354" s="169">
        <f t="shared" si="283"/>
        <v>1</v>
      </c>
      <c r="AR354" s="169">
        <f t="shared" si="284"/>
        <v>1</v>
      </c>
      <c r="AS354" s="169">
        <f t="shared" si="285"/>
        <v>1</v>
      </c>
      <c r="AT354" s="169">
        <f t="shared" si="286"/>
        <v>0</v>
      </c>
      <c r="AU354" s="169">
        <f t="shared" si="287"/>
        <v>0</v>
      </c>
      <c r="AV354" s="169">
        <f t="shared" si="288"/>
        <v>0</v>
      </c>
      <c r="AW354" s="169">
        <f t="shared" si="289"/>
        <v>1</v>
      </c>
      <c r="AX354" s="169">
        <f t="shared" si="290"/>
        <v>0</v>
      </c>
      <c r="AY354" s="169">
        <f t="shared" si="291"/>
        <v>1</v>
      </c>
      <c r="AZ354" s="169">
        <f t="shared" si="292"/>
        <v>1</v>
      </c>
      <c r="BA354" s="169">
        <f t="shared" si="293"/>
        <v>0</v>
      </c>
      <c r="BB354" s="169">
        <f t="shared" si="294"/>
        <v>1</v>
      </c>
      <c r="BC354" s="169">
        <f t="shared" si="295"/>
        <v>0</v>
      </c>
      <c r="BD354" s="169">
        <f t="shared" si="296"/>
        <v>1</v>
      </c>
      <c r="BE354" s="169">
        <f t="shared" si="297"/>
        <v>1</v>
      </c>
      <c r="BF354" s="169">
        <f t="shared" si="298"/>
        <v>0</v>
      </c>
      <c r="BG354" s="169">
        <f t="shared" si="299"/>
        <v>0</v>
      </c>
      <c r="BH354" s="169">
        <f t="shared" si="300"/>
        <v>0</v>
      </c>
      <c r="BI354" s="169">
        <f t="shared" si="301"/>
        <v>0</v>
      </c>
      <c r="BJ354" s="169">
        <f t="shared" si="302"/>
        <v>0</v>
      </c>
      <c r="BK354" s="167">
        <f t="shared" si="303"/>
        <v>0</v>
      </c>
      <c r="BL354" s="169">
        <f t="shared" si="304"/>
        <v>1</v>
      </c>
      <c r="BM354" s="169">
        <f t="shared" si="305"/>
        <v>0</v>
      </c>
      <c r="BN354" s="169">
        <f t="shared" si="306"/>
        <v>0</v>
      </c>
      <c r="BO354" s="169">
        <f t="shared" si="307"/>
        <v>1</v>
      </c>
      <c r="BP354" s="36">
        <f t="shared" si="308"/>
        <v>0</v>
      </c>
      <c r="BQ354">
        <f t="shared" si="309"/>
        <v>0</v>
      </c>
      <c r="BR354" s="36">
        <f t="shared" si="310"/>
        <v>2</v>
      </c>
      <c r="BS354" s="36" t="e">
        <f t="shared" si="311"/>
        <v>#N/A</v>
      </c>
    </row>
    <row r="355" spans="1:71">
      <c r="A355" s="59">
        <v>228</v>
      </c>
      <c r="B355" s="59">
        <v>151134</v>
      </c>
      <c r="C355" s="160">
        <v>85714285.349359304</v>
      </c>
      <c r="D355" s="59">
        <v>41107144</v>
      </c>
      <c r="E355" s="59">
        <v>41107144</v>
      </c>
      <c r="F355" s="59">
        <v>44607141.349359304</v>
      </c>
      <c r="G355" s="59">
        <v>14.285714149475099</v>
      </c>
      <c r="H355" s="59">
        <v>-3693326840.3958802</v>
      </c>
      <c r="I355" s="59">
        <v>0</v>
      </c>
      <c r="J355" s="59">
        <v>0</v>
      </c>
      <c r="K355" s="59">
        <v>0</v>
      </c>
      <c r="L355" s="59">
        <v>417</v>
      </c>
      <c r="M355" s="59">
        <v>0</v>
      </c>
      <c r="N355" s="59">
        <v>0</v>
      </c>
      <c r="O355" s="59">
        <v>0</v>
      </c>
      <c r="P355" s="59">
        <v>0</v>
      </c>
      <c r="Q355" s="59">
        <v>0</v>
      </c>
      <c r="R355" s="59">
        <v>1</v>
      </c>
      <c r="S355" s="59">
        <v>0</v>
      </c>
      <c r="T355" s="59">
        <f t="shared" si="261"/>
        <v>1</v>
      </c>
      <c r="U355" s="59">
        <f t="shared" si="262"/>
        <v>0</v>
      </c>
      <c r="V355" s="59">
        <f t="shared" si="263"/>
        <v>0</v>
      </c>
      <c r="W355" s="59">
        <f t="shared" si="264"/>
        <v>0</v>
      </c>
      <c r="X355" s="59">
        <f t="shared" si="265"/>
        <v>0</v>
      </c>
      <c r="Y355" s="59">
        <f t="shared" si="266"/>
        <v>0</v>
      </c>
      <c r="Z355" s="59">
        <f t="shared" si="267"/>
        <v>0</v>
      </c>
      <c r="AA355" s="59">
        <f t="shared" si="268"/>
        <v>0</v>
      </c>
      <c r="AB355" s="59">
        <f t="shared" si="269"/>
        <v>0</v>
      </c>
      <c r="AC355" s="59">
        <f t="shared" si="270"/>
        <v>0</v>
      </c>
      <c r="AD355" s="166">
        <f t="shared" si="312"/>
        <v>0</v>
      </c>
      <c r="AE355" s="169">
        <f t="shared" si="271"/>
        <v>0</v>
      </c>
      <c r="AF355" s="169">
        <f t="shared" si="272"/>
        <v>0</v>
      </c>
      <c r="AG355" s="169">
        <f t="shared" si="273"/>
        <v>0</v>
      </c>
      <c r="AH355" s="169">
        <f t="shared" si="274"/>
        <v>1</v>
      </c>
      <c r="AI355" s="169">
        <f t="shared" si="275"/>
        <v>0</v>
      </c>
      <c r="AJ355" s="169">
        <f t="shared" si="276"/>
        <v>0</v>
      </c>
      <c r="AK355" s="169">
        <f t="shared" si="277"/>
        <v>0</v>
      </c>
      <c r="AL355" s="169">
        <f t="shared" si="278"/>
        <v>1</v>
      </c>
      <c r="AM355" s="169">
        <f t="shared" si="279"/>
        <v>0</v>
      </c>
      <c r="AN355" s="169">
        <f t="shared" si="280"/>
        <v>0</v>
      </c>
      <c r="AO355" s="169">
        <f t="shared" si="281"/>
        <v>1</v>
      </c>
      <c r="AP355" s="169">
        <f t="shared" si="282"/>
        <v>0</v>
      </c>
      <c r="AQ355" s="169">
        <f t="shared" si="283"/>
        <v>0</v>
      </c>
      <c r="AR355" s="169">
        <f t="shared" si="284"/>
        <v>0</v>
      </c>
      <c r="AS355" s="169">
        <f t="shared" si="285"/>
        <v>0</v>
      </c>
      <c r="AT355" s="169">
        <f t="shared" si="286"/>
        <v>0</v>
      </c>
      <c r="AU355" s="169">
        <f t="shared" si="287"/>
        <v>0</v>
      </c>
      <c r="AV355" s="169">
        <f t="shared" si="288"/>
        <v>1</v>
      </c>
      <c r="AW355" s="169">
        <f t="shared" si="289"/>
        <v>1</v>
      </c>
      <c r="AX355" s="169">
        <f t="shared" si="290"/>
        <v>0</v>
      </c>
      <c r="AY355" s="169">
        <f t="shared" si="291"/>
        <v>1</v>
      </c>
      <c r="AZ355" s="169">
        <f t="shared" si="292"/>
        <v>0</v>
      </c>
      <c r="BA355" s="169">
        <f t="shared" si="293"/>
        <v>0</v>
      </c>
      <c r="BB355" s="169">
        <f t="shared" si="294"/>
        <v>1</v>
      </c>
      <c r="BC355" s="169">
        <f t="shared" si="295"/>
        <v>0</v>
      </c>
      <c r="BD355" s="169">
        <f t="shared" si="296"/>
        <v>1</v>
      </c>
      <c r="BE355" s="169">
        <f t="shared" si="297"/>
        <v>0</v>
      </c>
      <c r="BF355" s="169">
        <f t="shared" si="298"/>
        <v>1</v>
      </c>
      <c r="BG355" s="169">
        <f t="shared" si="299"/>
        <v>0</v>
      </c>
      <c r="BH355" s="169">
        <f t="shared" si="300"/>
        <v>0</v>
      </c>
      <c r="BI355" s="169">
        <f t="shared" si="301"/>
        <v>0</v>
      </c>
      <c r="BJ355" s="169">
        <f t="shared" si="302"/>
        <v>0</v>
      </c>
      <c r="BK355" s="167">
        <f t="shared" si="303"/>
        <v>0</v>
      </c>
      <c r="BL355" s="169">
        <f t="shared" si="304"/>
        <v>1</v>
      </c>
      <c r="BM355" s="169">
        <f t="shared" si="305"/>
        <v>0</v>
      </c>
      <c r="BN355" s="169">
        <f t="shared" si="306"/>
        <v>1</v>
      </c>
      <c r="BO355" s="169">
        <f t="shared" si="307"/>
        <v>0</v>
      </c>
      <c r="BP355" s="36">
        <f t="shared" si="308"/>
        <v>0</v>
      </c>
      <c r="BQ355">
        <f t="shared" si="309"/>
        <v>0</v>
      </c>
      <c r="BR355" s="36">
        <f t="shared" si="310"/>
        <v>1</v>
      </c>
      <c r="BS355" s="36" t="e">
        <f t="shared" si="311"/>
        <v>#N/A</v>
      </c>
    </row>
    <row r="356" spans="1:71">
      <c r="A356" s="59">
        <v>135</v>
      </c>
      <c r="B356" s="59">
        <v>112111</v>
      </c>
      <c r="C356" s="160">
        <v>86142856.776106104</v>
      </c>
      <c r="D356" s="59">
        <v>8885714.25</v>
      </c>
      <c r="E356" s="59">
        <v>8885714.25</v>
      </c>
      <c r="F356" s="59">
        <v>77257142.526106104</v>
      </c>
      <c r="G356" s="59">
        <v>542.85714721679699</v>
      </c>
      <c r="H356" s="59">
        <v>-1953533029.25686</v>
      </c>
      <c r="I356" s="59">
        <v>101</v>
      </c>
      <c r="J356" s="59">
        <v>0</v>
      </c>
      <c r="K356" s="59">
        <v>0</v>
      </c>
      <c r="L356" s="59">
        <v>101</v>
      </c>
      <c r="M356" s="59">
        <v>0</v>
      </c>
      <c r="N356" s="59">
        <v>0</v>
      </c>
      <c r="O356" s="59">
        <v>101</v>
      </c>
      <c r="P356" s="59">
        <v>0</v>
      </c>
      <c r="Q356" s="59">
        <v>0</v>
      </c>
      <c r="R356" s="59">
        <v>2</v>
      </c>
      <c r="S356" s="59">
        <v>1</v>
      </c>
      <c r="T356" s="59">
        <f t="shared" si="261"/>
        <v>0</v>
      </c>
      <c r="U356" s="59">
        <f t="shared" si="262"/>
        <v>0</v>
      </c>
      <c r="V356" s="59">
        <f t="shared" si="263"/>
        <v>0</v>
      </c>
      <c r="W356" s="59">
        <f t="shared" si="264"/>
        <v>0</v>
      </c>
      <c r="X356" s="59">
        <f t="shared" si="265"/>
        <v>0</v>
      </c>
      <c r="Y356" s="59">
        <f t="shared" si="266"/>
        <v>0</v>
      </c>
      <c r="Z356" s="59">
        <f t="shared" si="267"/>
        <v>0</v>
      </c>
      <c r="AA356" s="59">
        <f t="shared" si="268"/>
        <v>0</v>
      </c>
      <c r="AB356" s="59">
        <f t="shared" si="269"/>
        <v>0</v>
      </c>
      <c r="AC356" s="59">
        <f t="shared" si="270"/>
        <v>0</v>
      </c>
      <c r="AD356" s="166">
        <f t="shared" si="312"/>
        <v>3</v>
      </c>
      <c r="AE356" s="169">
        <f t="shared" si="271"/>
        <v>0</v>
      </c>
      <c r="AF356" s="169">
        <f t="shared" si="272"/>
        <v>1</v>
      </c>
      <c r="AG356" s="169">
        <f t="shared" si="273"/>
        <v>0</v>
      </c>
      <c r="AH356" s="169">
        <f t="shared" si="274"/>
        <v>1</v>
      </c>
      <c r="AI356" s="169">
        <f t="shared" si="275"/>
        <v>0</v>
      </c>
      <c r="AJ356" s="169">
        <f t="shared" si="276"/>
        <v>0</v>
      </c>
      <c r="AK356" s="169">
        <f t="shared" si="277"/>
        <v>0</v>
      </c>
      <c r="AL356" s="169">
        <f t="shared" si="278"/>
        <v>1</v>
      </c>
      <c r="AM356" s="169">
        <f t="shared" si="279"/>
        <v>0</v>
      </c>
      <c r="AN356" s="169">
        <f t="shared" si="280"/>
        <v>0</v>
      </c>
      <c r="AO356" s="169">
        <f t="shared" si="281"/>
        <v>1</v>
      </c>
      <c r="AP356" s="169">
        <f t="shared" si="282"/>
        <v>0</v>
      </c>
      <c r="AQ356" s="169">
        <f t="shared" si="283"/>
        <v>0</v>
      </c>
      <c r="AR356" s="169">
        <f t="shared" si="284"/>
        <v>0</v>
      </c>
      <c r="AS356" s="169">
        <f t="shared" si="285"/>
        <v>0</v>
      </c>
      <c r="AT356" s="169">
        <f t="shared" si="286"/>
        <v>0</v>
      </c>
      <c r="AU356" s="169">
        <f t="shared" si="287"/>
        <v>0</v>
      </c>
      <c r="AV356" s="169">
        <f t="shared" si="288"/>
        <v>1</v>
      </c>
      <c r="AW356" s="169">
        <f t="shared" si="289"/>
        <v>0</v>
      </c>
      <c r="AX356" s="169">
        <f t="shared" si="290"/>
        <v>0</v>
      </c>
      <c r="AY356" s="169">
        <f t="shared" si="291"/>
        <v>0</v>
      </c>
      <c r="AZ356" s="169">
        <f t="shared" si="292"/>
        <v>0</v>
      </c>
      <c r="BA356" s="169">
        <f t="shared" si="293"/>
        <v>0</v>
      </c>
      <c r="BB356" s="169">
        <f t="shared" si="294"/>
        <v>1</v>
      </c>
      <c r="BC356" s="169">
        <f t="shared" si="295"/>
        <v>0</v>
      </c>
      <c r="BD356" s="169">
        <f t="shared" si="296"/>
        <v>1</v>
      </c>
      <c r="BE356" s="169">
        <f t="shared" si="297"/>
        <v>0</v>
      </c>
      <c r="BF356" s="169">
        <f t="shared" si="298"/>
        <v>0</v>
      </c>
      <c r="BG356" s="169">
        <f t="shared" si="299"/>
        <v>0</v>
      </c>
      <c r="BH356" s="169">
        <f t="shared" si="300"/>
        <v>0</v>
      </c>
      <c r="BI356" s="169">
        <f t="shared" si="301"/>
        <v>0</v>
      </c>
      <c r="BJ356" s="169">
        <f t="shared" si="302"/>
        <v>0</v>
      </c>
      <c r="BK356" s="167">
        <f t="shared" si="303"/>
        <v>0</v>
      </c>
      <c r="BL356" s="169">
        <f t="shared" si="304"/>
        <v>0</v>
      </c>
      <c r="BM356" s="169">
        <f t="shared" si="305"/>
        <v>1</v>
      </c>
      <c r="BN356" s="169">
        <f t="shared" si="306"/>
        <v>0</v>
      </c>
      <c r="BO356" s="169">
        <f t="shared" si="307"/>
        <v>1</v>
      </c>
      <c r="BP356" s="36">
        <f t="shared" si="308"/>
        <v>1</v>
      </c>
      <c r="BQ356">
        <f t="shared" si="309"/>
        <v>0</v>
      </c>
      <c r="BR356" s="36">
        <f t="shared" si="310"/>
        <v>0</v>
      </c>
      <c r="BS356" t="e">
        <f t="shared" si="311"/>
        <v>#N/A</v>
      </c>
    </row>
    <row r="357" spans="1:71">
      <c r="A357" s="59">
        <v>306</v>
      </c>
      <c r="B357" s="59">
        <v>181101</v>
      </c>
      <c r="C357" s="160">
        <v>86285715.755151302</v>
      </c>
      <c r="D357" s="59">
        <v>50617143.25</v>
      </c>
      <c r="E357" s="59">
        <v>53502857.5</v>
      </c>
      <c r="F357" s="59">
        <v>32782858.255151302</v>
      </c>
      <c r="G357" s="59">
        <v>77.142859458923297</v>
      </c>
      <c r="H357" s="59">
        <v>-4372948974.6329699</v>
      </c>
      <c r="I357" s="59">
        <v>0</v>
      </c>
      <c r="J357" s="59">
        <v>0</v>
      </c>
      <c r="K357" s="59">
        <v>0</v>
      </c>
      <c r="L357" s="59">
        <v>415</v>
      </c>
      <c r="M357" s="59">
        <v>0</v>
      </c>
      <c r="N357" s="59">
        <v>0</v>
      </c>
      <c r="O357" s="59">
        <v>407</v>
      </c>
      <c r="P357" s="59">
        <v>0</v>
      </c>
      <c r="Q357" s="59">
        <v>0</v>
      </c>
      <c r="R357" s="59">
        <v>1</v>
      </c>
      <c r="S357" s="59">
        <v>1</v>
      </c>
      <c r="T357" s="59">
        <f t="shared" si="261"/>
        <v>2</v>
      </c>
      <c r="U357" s="59">
        <f t="shared" si="262"/>
        <v>0</v>
      </c>
      <c r="V357" s="59">
        <f t="shared" si="263"/>
        <v>0</v>
      </c>
      <c r="W357" s="59">
        <f t="shared" si="264"/>
        <v>0</v>
      </c>
      <c r="X357" s="59">
        <f t="shared" si="265"/>
        <v>0</v>
      </c>
      <c r="Y357" s="59">
        <f t="shared" si="266"/>
        <v>0</v>
      </c>
      <c r="Z357" s="59">
        <f t="shared" si="267"/>
        <v>0</v>
      </c>
      <c r="AA357" s="59">
        <f t="shared" si="268"/>
        <v>0</v>
      </c>
      <c r="AB357" s="59">
        <f t="shared" si="269"/>
        <v>0</v>
      </c>
      <c r="AC357" s="59">
        <f t="shared" si="270"/>
        <v>0</v>
      </c>
      <c r="AD357" s="166">
        <f t="shared" si="312"/>
        <v>0</v>
      </c>
      <c r="AE357" s="169">
        <f t="shared" si="271"/>
        <v>0</v>
      </c>
      <c r="AF357" s="169">
        <f t="shared" si="272"/>
        <v>0</v>
      </c>
      <c r="AG357" s="169">
        <f t="shared" si="273"/>
        <v>0</v>
      </c>
      <c r="AH357" s="169">
        <f t="shared" si="274"/>
        <v>1</v>
      </c>
      <c r="AI357" s="169">
        <f t="shared" si="275"/>
        <v>0</v>
      </c>
      <c r="AJ357" s="169">
        <f t="shared" si="276"/>
        <v>0</v>
      </c>
      <c r="AK357" s="169">
        <f t="shared" si="277"/>
        <v>0</v>
      </c>
      <c r="AL357" s="169">
        <f t="shared" si="278"/>
        <v>1</v>
      </c>
      <c r="AM357" s="169">
        <f t="shared" si="279"/>
        <v>0</v>
      </c>
      <c r="AN357" s="169">
        <f t="shared" si="280"/>
        <v>0</v>
      </c>
      <c r="AO357" s="169">
        <f t="shared" si="281"/>
        <v>1</v>
      </c>
      <c r="AP357" s="169">
        <f t="shared" si="282"/>
        <v>0</v>
      </c>
      <c r="AQ357" s="169">
        <f t="shared" si="283"/>
        <v>0</v>
      </c>
      <c r="AR357" s="169">
        <f t="shared" si="284"/>
        <v>0</v>
      </c>
      <c r="AS357" s="169">
        <f t="shared" si="285"/>
        <v>0</v>
      </c>
      <c r="AT357" s="169">
        <f t="shared" si="286"/>
        <v>0</v>
      </c>
      <c r="AU357" s="169">
        <f t="shared" si="287"/>
        <v>0</v>
      </c>
      <c r="AV357" s="169">
        <f t="shared" si="288"/>
        <v>1</v>
      </c>
      <c r="AW357" s="169">
        <f t="shared" si="289"/>
        <v>1</v>
      </c>
      <c r="AX357" s="169">
        <f t="shared" si="290"/>
        <v>1</v>
      </c>
      <c r="AY357" s="169">
        <f t="shared" si="291"/>
        <v>0</v>
      </c>
      <c r="AZ357" s="169">
        <f t="shared" si="292"/>
        <v>0</v>
      </c>
      <c r="BA357" s="169">
        <f t="shared" si="293"/>
        <v>0</v>
      </c>
      <c r="BB357" s="169">
        <f t="shared" si="294"/>
        <v>1</v>
      </c>
      <c r="BC357" s="169">
        <f t="shared" si="295"/>
        <v>0</v>
      </c>
      <c r="BD357" s="169">
        <f t="shared" si="296"/>
        <v>1</v>
      </c>
      <c r="BE357" s="169">
        <f t="shared" si="297"/>
        <v>0</v>
      </c>
      <c r="BF357" s="169">
        <f t="shared" si="298"/>
        <v>0</v>
      </c>
      <c r="BG357" s="169">
        <f t="shared" si="299"/>
        <v>0</v>
      </c>
      <c r="BH357" s="169">
        <f t="shared" si="300"/>
        <v>1</v>
      </c>
      <c r="BI357" s="169">
        <f t="shared" si="301"/>
        <v>0</v>
      </c>
      <c r="BJ357" s="169">
        <f t="shared" si="302"/>
        <v>0</v>
      </c>
      <c r="BK357" s="167">
        <f t="shared" si="303"/>
        <v>0</v>
      </c>
      <c r="BL357" s="169">
        <f t="shared" si="304"/>
        <v>1</v>
      </c>
      <c r="BM357" s="169">
        <f t="shared" si="305"/>
        <v>0</v>
      </c>
      <c r="BN357" s="169">
        <f t="shared" si="306"/>
        <v>0</v>
      </c>
      <c r="BO357" s="169">
        <f t="shared" si="307"/>
        <v>1</v>
      </c>
      <c r="BP357" s="36">
        <f t="shared" si="308"/>
        <v>0</v>
      </c>
      <c r="BQ357">
        <f t="shared" si="309"/>
        <v>0</v>
      </c>
      <c r="BR357" s="36">
        <f t="shared" si="310"/>
        <v>1</v>
      </c>
      <c r="BS357" s="36" t="e">
        <f t="shared" si="311"/>
        <v>#N/A</v>
      </c>
    </row>
    <row r="358" spans="1:71">
      <c r="A358" s="59">
        <v>407</v>
      </c>
      <c r="B358" s="59">
        <v>231581</v>
      </c>
      <c r="C358" s="160">
        <v>86428571.044909194</v>
      </c>
      <c r="D358" s="59">
        <v>41803571</v>
      </c>
      <c r="E358" s="59">
        <v>41803571</v>
      </c>
      <c r="F358" s="59">
        <v>44625000.044909202</v>
      </c>
      <c r="G358" s="59">
        <v>171.42856597900399</v>
      </c>
      <c r="H358" s="59">
        <v>-6323138094.3254604</v>
      </c>
      <c r="I358" s="59">
        <v>403</v>
      </c>
      <c r="J358" s="59">
        <v>444</v>
      </c>
      <c r="K358" s="59">
        <v>0</v>
      </c>
      <c r="L358" s="59">
        <v>0</v>
      </c>
      <c r="M358" s="59">
        <v>0</v>
      </c>
      <c r="N358" s="59">
        <v>0</v>
      </c>
      <c r="O358" s="59">
        <v>402</v>
      </c>
      <c r="P358" s="59">
        <v>444</v>
      </c>
      <c r="Q358" s="59">
        <v>0</v>
      </c>
      <c r="R358" s="59">
        <v>1</v>
      </c>
      <c r="S358" s="59">
        <v>0</v>
      </c>
      <c r="T358" s="59">
        <f t="shared" si="261"/>
        <v>2</v>
      </c>
      <c r="U358" s="59">
        <f t="shared" si="262"/>
        <v>0</v>
      </c>
      <c r="V358" s="59">
        <f t="shared" si="263"/>
        <v>0</v>
      </c>
      <c r="W358" s="59">
        <f t="shared" si="264"/>
        <v>2</v>
      </c>
      <c r="X358" s="59">
        <f t="shared" si="265"/>
        <v>0</v>
      </c>
      <c r="Y358" s="59">
        <f t="shared" si="266"/>
        <v>0</v>
      </c>
      <c r="Z358" s="59">
        <f t="shared" si="267"/>
        <v>0</v>
      </c>
      <c r="AA358" s="59">
        <f t="shared" si="268"/>
        <v>0</v>
      </c>
      <c r="AB358" s="59">
        <f t="shared" si="269"/>
        <v>0</v>
      </c>
      <c r="AC358" s="59">
        <f t="shared" si="270"/>
        <v>0</v>
      </c>
      <c r="AD358" s="166">
        <f t="shared" si="312"/>
        <v>0</v>
      </c>
      <c r="AE358" s="169">
        <f t="shared" si="271"/>
        <v>0</v>
      </c>
      <c r="AF358" s="169">
        <f t="shared" si="272"/>
        <v>0</v>
      </c>
      <c r="AG358" s="169">
        <f t="shared" si="273"/>
        <v>0</v>
      </c>
      <c r="AH358" s="169">
        <f t="shared" si="274"/>
        <v>1</v>
      </c>
      <c r="AI358" s="169">
        <f t="shared" si="275"/>
        <v>0</v>
      </c>
      <c r="AJ358" s="169">
        <f t="shared" si="276"/>
        <v>0</v>
      </c>
      <c r="AK358" s="169">
        <f t="shared" si="277"/>
        <v>0</v>
      </c>
      <c r="AL358" s="169">
        <f t="shared" si="278"/>
        <v>1</v>
      </c>
      <c r="AM358" s="169">
        <f t="shared" si="279"/>
        <v>0</v>
      </c>
      <c r="AN358" s="169">
        <f t="shared" si="280"/>
        <v>0</v>
      </c>
      <c r="AO358" s="169">
        <f t="shared" si="281"/>
        <v>1</v>
      </c>
      <c r="AP358" s="169">
        <f t="shared" si="282"/>
        <v>0</v>
      </c>
      <c r="AQ358" s="169">
        <f t="shared" si="283"/>
        <v>0</v>
      </c>
      <c r="AR358" s="169">
        <f t="shared" si="284"/>
        <v>0</v>
      </c>
      <c r="AS358" s="169">
        <f t="shared" si="285"/>
        <v>0</v>
      </c>
      <c r="AT358" s="169">
        <f t="shared" si="286"/>
        <v>0</v>
      </c>
      <c r="AU358" s="169">
        <f t="shared" si="287"/>
        <v>0</v>
      </c>
      <c r="AV358" s="169">
        <f t="shared" si="288"/>
        <v>1</v>
      </c>
      <c r="AW358" s="169">
        <f t="shared" si="289"/>
        <v>1</v>
      </c>
      <c r="AX358" s="169">
        <f t="shared" si="290"/>
        <v>1</v>
      </c>
      <c r="AY358" s="169">
        <f t="shared" si="291"/>
        <v>0</v>
      </c>
      <c r="AZ358" s="169">
        <f t="shared" si="292"/>
        <v>0</v>
      </c>
      <c r="BA358" s="169">
        <f t="shared" si="293"/>
        <v>0</v>
      </c>
      <c r="BB358" s="169">
        <f t="shared" si="294"/>
        <v>1</v>
      </c>
      <c r="BC358" s="169">
        <f t="shared" si="295"/>
        <v>2</v>
      </c>
      <c r="BD358" s="169">
        <f t="shared" si="296"/>
        <v>0</v>
      </c>
      <c r="BE358" s="169">
        <f t="shared" si="297"/>
        <v>0</v>
      </c>
      <c r="BF358" s="169">
        <f t="shared" si="298"/>
        <v>0</v>
      </c>
      <c r="BG358" s="169">
        <f t="shared" si="299"/>
        <v>1</v>
      </c>
      <c r="BH358" s="169">
        <f t="shared" si="300"/>
        <v>0</v>
      </c>
      <c r="BI358" s="169">
        <f t="shared" si="301"/>
        <v>0</v>
      </c>
      <c r="BJ358" s="169">
        <f t="shared" si="302"/>
        <v>0</v>
      </c>
      <c r="BK358" s="167">
        <f t="shared" si="303"/>
        <v>0</v>
      </c>
      <c r="BL358" s="169">
        <f t="shared" si="304"/>
        <v>1</v>
      </c>
      <c r="BM358" s="169">
        <f t="shared" si="305"/>
        <v>0</v>
      </c>
      <c r="BN358" s="169">
        <f t="shared" si="306"/>
        <v>1</v>
      </c>
      <c r="BO358" s="169">
        <f t="shared" si="307"/>
        <v>0</v>
      </c>
      <c r="BP358" s="36">
        <f t="shared" si="308"/>
        <v>0</v>
      </c>
      <c r="BQ358">
        <f t="shared" si="309"/>
        <v>0</v>
      </c>
      <c r="BR358" s="36">
        <f t="shared" si="310"/>
        <v>2</v>
      </c>
      <c r="BS358" s="36" t="e">
        <f t="shared" si="311"/>
        <v>#N/A</v>
      </c>
    </row>
    <row r="359" spans="1:71">
      <c r="A359" s="59">
        <v>275</v>
      </c>
      <c r="B359" s="59">
        <v>162151</v>
      </c>
      <c r="C359" s="160">
        <v>90189871.09375</v>
      </c>
      <c r="D359" s="59">
        <v>125015500</v>
      </c>
      <c r="E359" s="59">
        <v>130735500</v>
      </c>
      <c r="F359" s="59">
        <v>-40545628.90625</v>
      </c>
      <c r="G359" s="59">
        <v>222</v>
      </c>
      <c r="H359" s="59">
        <v>-4142096943.9015398</v>
      </c>
      <c r="I359" s="59">
        <v>415</v>
      </c>
      <c r="J359" s="59">
        <v>0</v>
      </c>
      <c r="K359" s="59">
        <v>0</v>
      </c>
      <c r="L359" s="59">
        <v>412</v>
      </c>
      <c r="M359" s="59">
        <v>405</v>
      </c>
      <c r="N359" s="59">
        <v>403</v>
      </c>
      <c r="O359" s="59">
        <v>0</v>
      </c>
      <c r="P359" s="59">
        <v>0</v>
      </c>
      <c r="Q359" s="59">
        <v>0</v>
      </c>
      <c r="R359" s="59">
        <v>2</v>
      </c>
      <c r="S359" s="59">
        <v>0</v>
      </c>
      <c r="T359" s="59">
        <f t="shared" si="261"/>
        <v>2</v>
      </c>
      <c r="U359" s="59">
        <f t="shared" si="262"/>
        <v>0</v>
      </c>
      <c r="V359" s="59">
        <f t="shared" si="263"/>
        <v>0</v>
      </c>
      <c r="W359" s="59">
        <f t="shared" si="264"/>
        <v>2</v>
      </c>
      <c r="X359" s="59">
        <f t="shared" si="265"/>
        <v>0</v>
      </c>
      <c r="Y359" s="59">
        <f t="shared" si="266"/>
        <v>0</v>
      </c>
      <c r="Z359" s="59">
        <f t="shared" si="267"/>
        <v>0</v>
      </c>
      <c r="AA359" s="59">
        <f t="shared" si="268"/>
        <v>0</v>
      </c>
      <c r="AB359" s="59">
        <f t="shared" si="269"/>
        <v>0</v>
      </c>
      <c r="AC359" s="59">
        <f t="shared" si="270"/>
        <v>0</v>
      </c>
      <c r="AD359" s="166">
        <f t="shared" si="312"/>
        <v>0</v>
      </c>
      <c r="AE359" s="169">
        <f t="shared" si="271"/>
        <v>0</v>
      </c>
      <c r="AF359" s="169">
        <f t="shared" si="272"/>
        <v>0</v>
      </c>
      <c r="AG359" s="169">
        <f t="shared" si="273"/>
        <v>0</v>
      </c>
      <c r="AH359" s="169">
        <f t="shared" si="274"/>
        <v>1</v>
      </c>
      <c r="AI359" s="169">
        <f t="shared" si="275"/>
        <v>0</v>
      </c>
      <c r="AJ359" s="169">
        <f t="shared" si="276"/>
        <v>0</v>
      </c>
      <c r="AK359" s="169">
        <f t="shared" si="277"/>
        <v>0</v>
      </c>
      <c r="AL359" s="169">
        <f t="shared" si="278"/>
        <v>1</v>
      </c>
      <c r="AM359" s="169">
        <f t="shared" si="279"/>
        <v>0</v>
      </c>
      <c r="AN359" s="169">
        <f t="shared" si="280"/>
        <v>0</v>
      </c>
      <c r="AO359" s="169">
        <f t="shared" si="281"/>
        <v>1</v>
      </c>
      <c r="AP359" s="169">
        <f t="shared" si="282"/>
        <v>0</v>
      </c>
      <c r="AQ359" s="169">
        <f t="shared" si="283"/>
        <v>0</v>
      </c>
      <c r="AR359" s="169">
        <f t="shared" si="284"/>
        <v>0</v>
      </c>
      <c r="AS359" s="169">
        <f t="shared" si="285"/>
        <v>0</v>
      </c>
      <c r="AT359" s="169">
        <f t="shared" si="286"/>
        <v>0</v>
      </c>
      <c r="AU359" s="169">
        <f t="shared" si="287"/>
        <v>0</v>
      </c>
      <c r="AV359" s="169">
        <f t="shared" si="288"/>
        <v>1</v>
      </c>
      <c r="AW359" s="169">
        <f t="shared" si="289"/>
        <v>1</v>
      </c>
      <c r="AX359" s="169">
        <f t="shared" si="290"/>
        <v>1</v>
      </c>
      <c r="AY359" s="169">
        <f t="shared" si="291"/>
        <v>0</v>
      </c>
      <c r="AZ359" s="169">
        <f t="shared" si="292"/>
        <v>0</v>
      </c>
      <c r="BA359" s="169">
        <f t="shared" si="293"/>
        <v>0</v>
      </c>
      <c r="BB359" s="169">
        <f t="shared" si="294"/>
        <v>1</v>
      </c>
      <c r="BC359" s="169">
        <f t="shared" si="295"/>
        <v>1</v>
      </c>
      <c r="BD359" s="169">
        <f t="shared" si="296"/>
        <v>0</v>
      </c>
      <c r="BE359" s="169">
        <f t="shared" si="297"/>
        <v>0</v>
      </c>
      <c r="BF359" s="169">
        <f t="shared" si="298"/>
        <v>0</v>
      </c>
      <c r="BG359" s="169">
        <f t="shared" si="299"/>
        <v>0</v>
      </c>
      <c r="BH359" s="169">
        <f t="shared" si="300"/>
        <v>1</v>
      </c>
      <c r="BI359" s="169">
        <f t="shared" si="301"/>
        <v>0</v>
      </c>
      <c r="BJ359" s="169">
        <f t="shared" si="302"/>
        <v>1</v>
      </c>
      <c r="BK359" s="167">
        <f t="shared" si="303"/>
        <v>0</v>
      </c>
      <c r="BL359" s="169">
        <f t="shared" si="304"/>
        <v>0</v>
      </c>
      <c r="BM359" s="169">
        <f t="shared" si="305"/>
        <v>1</v>
      </c>
      <c r="BN359" s="169">
        <f t="shared" si="306"/>
        <v>1</v>
      </c>
      <c r="BO359" s="169">
        <f t="shared" si="307"/>
        <v>0</v>
      </c>
      <c r="BP359" s="36">
        <f t="shared" si="308"/>
        <v>0</v>
      </c>
      <c r="BQ359">
        <f t="shared" si="309"/>
        <v>0</v>
      </c>
      <c r="BR359" s="36">
        <f t="shared" si="310"/>
        <v>2</v>
      </c>
      <c r="BS359" s="36" t="e">
        <f t="shared" si="311"/>
        <v>#N/A</v>
      </c>
    </row>
    <row r="360" spans="1:71">
      <c r="A360" s="59">
        <v>40</v>
      </c>
      <c r="B360" s="59">
        <v>15191</v>
      </c>
      <c r="C360" s="160">
        <v>90535711.491176501</v>
      </c>
      <c r="D360" s="59">
        <v>34687498</v>
      </c>
      <c r="E360" s="59">
        <v>34687498</v>
      </c>
      <c r="F360" s="59">
        <v>55848213.491176501</v>
      </c>
      <c r="G360" s="59">
        <v>321.42855072021501</v>
      </c>
      <c r="H360" s="59">
        <v>-384942599.80466503</v>
      </c>
      <c r="I360" s="59">
        <v>416</v>
      </c>
      <c r="J360" s="59">
        <v>0</v>
      </c>
      <c r="K360" s="59">
        <v>0</v>
      </c>
      <c r="L360" s="59">
        <v>101</v>
      </c>
      <c r="M360" s="59">
        <v>0</v>
      </c>
      <c r="N360" s="59">
        <v>0</v>
      </c>
      <c r="O360" s="59">
        <v>0</v>
      </c>
      <c r="P360" s="59">
        <v>0</v>
      </c>
      <c r="Q360" s="59">
        <v>0</v>
      </c>
      <c r="R360" s="59">
        <v>2</v>
      </c>
      <c r="S360" s="59">
        <v>1</v>
      </c>
      <c r="T360" s="59">
        <f t="shared" si="261"/>
        <v>1</v>
      </c>
      <c r="U360" s="59">
        <f t="shared" si="262"/>
        <v>0</v>
      </c>
      <c r="V360" s="59">
        <f t="shared" si="263"/>
        <v>0</v>
      </c>
      <c r="W360" s="59">
        <f t="shared" si="264"/>
        <v>0</v>
      </c>
      <c r="X360" s="59">
        <f t="shared" si="265"/>
        <v>0</v>
      </c>
      <c r="Y360" s="59">
        <f t="shared" si="266"/>
        <v>0</v>
      </c>
      <c r="Z360" s="59">
        <f t="shared" si="267"/>
        <v>0</v>
      </c>
      <c r="AA360" s="59">
        <f t="shared" si="268"/>
        <v>0</v>
      </c>
      <c r="AB360" s="59">
        <f t="shared" si="269"/>
        <v>0</v>
      </c>
      <c r="AC360" s="59">
        <f t="shared" si="270"/>
        <v>0</v>
      </c>
      <c r="AD360" s="166">
        <f t="shared" si="312"/>
        <v>1</v>
      </c>
      <c r="AE360" s="169">
        <f t="shared" si="271"/>
        <v>1</v>
      </c>
      <c r="AF360" s="169">
        <f t="shared" si="272"/>
        <v>0</v>
      </c>
      <c r="AG360" s="169">
        <f t="shared" si="273"/>
        <v>0</v>
      </c>
      <c r="AH360" s="169">
        <f t="shared" si="274"/>
        <v>1</v>
      </c>
      <c r="AI360" s="169">
        <f t="shared" si="275"/>
        <v>1</v>
      </c>
      <c r="AJ360" s="169">
        <f t="shared" si="276"/>
        <v>0</v>
      </c>
      <c r="AK360" s="169">
        <f t="shared" si="277"/>
        <v>0</v>
      </c>
      <c r="AL360" s="169">
        <f t="shared" si="278"/>
        <v>0</v>
      </c>
      <c r="AM360" s="169">
        <f t="shared" si="279"/>
        <v>0</v>
      </c>
      <c r="AN360" s="169">
        <f t="shared" si="280"/>
        <v>0</v>
      </c>
      <c r="AO360" s="169">
        <f t="shared" si="281"/>
        <v>1</v>
      </c>
      <c r="AP360" s="169">
        <f t="shared" si="282"/>
        <v>0</v>
      </c>
      <c r="AQ360" s="169">
        <f t="shared" si="283"/>
        <v>0</v>
      </c>
      <c r="AR360" s="169">
        <f t="shared" si="284"/>
        <v>0</v>
      </c>
      <c r="AS360" s="169">
        <f t="shared" si="285"/>
        <v>0</v>
      </c>
      <c r="AT360" s="169">
        <f t="shared" si="286"/>
        <v>0</v>
      </c>
      <c r="AU360" s="169">
        <f t="shared" si="287"/>
        <v>0</v>
      </c>
      <c r="AV360" s="169">
        <f t="shared" si="288"/>
        <v>1</v>
      </c>
      <c r="AW360" s="169">
        <f t="shared" si="289"/>
        <v>1</v>
      </c>
      <c r="AX360" s="169">
        <f t="shared" si="290"/>
        <v>0</v>
      </c>
      <c r="AY360" s="169">
        <f t="shared" si="291"/>
        <v>1</v>
      </c>
      <c r="AZ360" s="169">
        <f t="shared" si="292"/>
        <v>1</v>
      </c>
      <c r="BA360" s="169">
        <f t="shared" si="293"/>
        <v>0</v>
      </c>
      <c r="BB360" s="169">
        <f t="shared" si="294"/>
        <v>1</v>
      </c>
      <c r="BC360" s="169">
        <f t="shared" si="295"/>
        <v>0</v>
      </c>
      <c r="BD360" s="169">
        <f t="shared" si="296"/>
        <v>1</v>
      </c>
      <c r="BE360" s="169">
        <f t="shared" si="297"/>
        <v>0</v>
      </c>
      <c r="BF360" s="169">
        <f t="shared" si="298"/>
        <v>0</v>
      </c>
      <c r="BG360" s="169">
        <f t="shared" si="299"/>
        <v>0</v>
      </c>
      <c r="BH360" s="169">
        <f t="shared" si="300"/>
        <v>0</v>
      </c>
      <c r="BI360" s="169">
        <f t="shared" si="301"/>
        <v>0</v>
      </c>
      <c r="BJ360" s="169">
        <f t="shared" si="302"/>
        <v>1</v>
      </c>
      <c r="BK360" s="167">
        <f t="shared" si="303"/>
        <v>0</v>
      </c>
      <c r="BL360" s="169">
        <f t="shared" si="304"/>
        <v>0</v>
      </c>
      <c r="BM360" s="169">
        <f t="shared" si="305"/>
        <v>1</v>
      </c>
      <c r="BN360" s="169">
        <f t="shared" si="306"/>
        <v>0</v>
      </c>
      <c r="BO360" s="169">
        <f t="shared" si="307"/>
        <v>1</v>
      </c>
      <c r="BP360" s="36">
        <f t="shared" si="308"/>
        <v>1</v>
      </c>
      <c r="BQ360">
        <f t="shared" si="309"/>
        <v>0</v>
      </c>
      <c r="BR360" s="36">
        <f t="shared" si="310"/>
        <v>2</v>
      </c>
      <c r="BS360" s="36" t="e">
        <f t="shared" si="311"/>
        <v>#N/A</v>
      </c>
    </row>
    <row r="361" spans="1:71">
      <c r="A361" s="59">
        <v>126</v>
      </c>
      <c r="B361" s="59">
        <v>111221</v>
      </c>
      <c r="C361" s="160">
        <v>91314282.895715997</v>
      </c>
      <c r="D361" s="59">
        <v>24196428</v>
      </c>
      <c r="E361" s="59">
        <v>26339285</v>
      </c>
      <c r="F361" s="59">
        <v>64974997.895715997</v>
      </c>
      <c r="G361" s="59">
        <v>89.285709381103501</v>
      </c>
      <c r="H361" s="59">
        <v>-1858081839.8799901</v>
      </c>
      <c r="I361" s="59">
        <v>0</v>
      </c>
      <c r="J361" s="59">
        <v>0</v>
      </c>
      <c r="K361" s="59">
        <v>0</v>
      </c>
      <c r="L361" s="59">
        <v>101</v>
      </c>
      <c r="M361" s="59">
        <v>0</v>
      </c>
      <c r="N361" s="59">
        <v>0</v>
      </c>
      <c r="O361" s="59">
        <v>202</v>
      </c>
      <c r="P361" s="59">
        <v>0</v>
      </c>
      <c r="Q361" s="59">
        <v>0</v>
      </c>
      <c r="R361" s="59">
        <v>2</v>
      </c>
      <c r="S361" s="59">
        <v>0</v>
      </c>
      <c r="T361" s="59">
        <f t="shared" si="261"/>
        <v>0</v>
      </c>
      <c r="U361" s="59">
        <f t="shared" si="262"/>
        <v>1</v>
      </c>
      <c r="V361" s="59">
        <f t="shared" si="263"/>
        <v>0</v>
      </c>
      <c r="W361" s="59">
        <f t="shared" si="264"/>
        <v>0</v>
      </c>
      <c r="X361" s="59">
        <f t="shared" si="265"/>
        <v>0</v>
      </c>
      <c r="Y361" s="59">
        <f t="shared" si="266"/>
        <v>0</v>
      </c>
      <c r="Z361" s="59">
        <f t="shared" si="267"/>
        <v>0</v>
      </c>
      <c r="AA361" s="59">
        <f t="shared" si="268"/>
        <v>0</v>
      </c>
      <c r="AB361" s="59">
        <f t="shared" si="269"/>
        <v>0</v>
      </c>
      <c r="AC361" s="59">
        <f t="shared" si="270"/>
        <v>0</v>
      </c>
      <c r="AD361" s="166">
        <f t="shared" si="312"/>
        <v>1</v>
      </c>
      <c r="AE361" s="169">
        <f t="shared" si="271"/>
        <v>1</v>
      </c>
      <c r="AF361" s="169">
        <f t="shared" si="272"/>
        <v>0</v>
      </c>
      <c r="AG361" s="169">
        <f t="shared" si="273"/>
        <v>0</v>
      </c>
      <c r="AH361" s="169">
        <f t="shared" si="274"/>
        <v>1</v>
      </c>
      <c r="AI361" s="169">
        <f t="shared" si="275"/>
        <v>0</v>
      </c>
      <c r="AJ361" s="169">
        <f t="shared" si="276"/>
        <v>0</v>
      </c>
      <c r="AK361" s="169">
        <f t="shared" si="277"/>
        <v>1</v>
      </c>
      <c r="AL361" s="169">
        <f t="shared" si="278"/>
        <v>0</v>
      </c>
      <c r="AM361" s="169">
        <f t="shared" si="279"/>
        <v>0</v>
      </c>
      <c r="AN361" s="169">
        <f t="shared" si="280"/>
        <v>0</v>
      </c>
      <c r="AO361" s="169">
        <f t="shared" si="281"/>
        <v>1</v>
      </c>
      <c r="AP361" s="169">
        <f t="shared" si="282"/>
        <v>0</v>
      </c>
      <c r="AQ361" s="169">
        <f t="shared" si="283"/>
        <v>0</v>
      </c>
      <c r="AR361" s="169">
        <f t="shared" si="284"/>
        <v>0</v>
      </c>
      <c r="AS361" s="169">
        <f t="shared" si="285"/>
        <v>0</v>
      </c>
      <c r="AT361" s="169">
        <f t="shared" si="286"/>
        <v>0</v>
      </c>
      <c r="AU361" s="169">
        <f t="shared" si="287"/>
        <v>0</v>
      </c>
      <c r="AV361" s="169">
        <f t="shared" si="288"/>
        <v>1</v>
      </c>
      <c r="AW361" s="169">
        <f t="shared" si="289"/>
        <v>0</v>
      </c>
      <c r="AX361" s="169">
        <f t="shared" si="290"/>
        <v>0</v>
      </c>
      <c r="AY361" s="169">
        <f t="shared" si="291"/>
        <v>0</v>
      </c>
      <c r="AZ361" s="169">
        <f t="shared" si="292"/>
        <v>0</v>
      </c>
      <c r="BA361" s="169">
        <f t="shared" si="293"/>
        <v>0</v>
      </c>
      <c r="BB361" s="169">
        <f t="shared" si="294"/>
        <v>1</v>
      </c>
      <c r="BC361" s="169">
        <f t="shared" si="295"/>
        <v>0</v>
      </c>
      <c r="BD361" s="169">
        <f t="shared" si="296"/>
        <v>1</v>
      </c>
      <c r="BE361" s="169">
        <f t="shared" si="297"/>
        <v>0</v>
      </c>
      <c r="BF361" s="169">
        <f t="shared" si="298"/>
        <v>0</v>
      </c>
      <c r="BG361" s="169">
        <f t="shared" si="299"/>
        <v>0</v>
      </c>
      <c r="BH361" s="169">
        <f t="shared" si="300"/>
        <v>0</v>
      </c>
      <c r="BI361" s="169">
        <f t="shared" si="301"/>
        <v>0</v>
      </c>
      <c r="BJ361" s="169">
        <f t="shared" si="302"/>
        <v>0</v>
      </c>
      <c r="BK361" s="167">
        <f t="shared" si="303"/>
        <v>0</v>
      </c>
      <c r="BL361" s="169">
        <f t="shared" si="304"/>
        <v>0</v>
      </c>
      <c r="BM361" s="169">
        <f t="shared" si="305"/>
        <v>1</v>
      </c>
      <c r="BN361" s="169">
        <f t="shared" si="306"/>
        <v>1</v>
      </c>
      <c r="BO361" s="169">
        <f t="shared" si="307"/>
        <v>0</v>
      </c>
      <c r="BP361" s="36">
        <f t="shared" si="308"/>
        <v>1</v>
      </c>
      <c r="BQ361">
        <f t="shared" si="309"/>
        <v>0</v>
      </c>
      <c r="BR361" s="36">
        <f t="shared" si="310"/>
        <v>0</v>
      </c>
      <c r="BS361" t="e">
        <f t="shared" si="311"/>
        <v>#N/A</v>
      </c>
    </row>
    <row r="362" spans="1:71">
      <c r="A362" s="59">
        <v>184</v>
      </c>
      <c r="B362" s="59">
        <v>122481</v>
      </c>
      <c r="C362" s="160">
        <v>91665178.181166396</v>
      </c>
      <c r="D362" s="59">
        <v>30071429</v>
      </c>
      <c r="E362" s="59">
        <v>30071429</v>
      </c>
      <c r="F362" s="59">
        <v>61593749.181166403</v>
      </c>
      <c r="G362" s="59">
        <v>585.71427917480503</v>
      </c>
      <c r="H362" s="59">
        <v>-2766779126.3972402</v>
      </c>
      <c r="I362" s="59">
        <v>417</v>
      </c>
      <c r="J362" s="59">
        <v>0</v>
      </c>
      <c r="K362" s="59">
        <v>0</v>
      </c>
      <c r="L362" s="59">
        <v>403</v>
      </c>
      <c r="M362" s="59">
        <v>406</v>
      </c>
      <c r="N362" s="59">
        <v>0</v>
      </c>
      <c r="O362" s="59">
        <v>0</v>
      </c>
      <c r="P362" s="59">
        <v>0</v>
      </c>
      <c r="Q362" s="59">
        <v>0</v>
      </c>
      <c r="R362" s="59">
        <v>2</v>
      </c>
      <c r="S362" s="59">
        <v>1</v>
      </c>
      <c r="T362" s="59">
        <f t="shared" si="261"/>
        <v>2</v>
      </c>
      <c r="U362" s="59">
        <f t="shared" si="262"/>
        <v>0</v>
      </c>
      <c r="V362" s="59">
        <f t="shared" si="263"/>
        <v>0</v>
      </c>
      <c r="W362" s="59">
        <f t="shared" si="264"/>
        <v>1</v>
      </c>
      <c r="X362" s="59">
        <f t="shared" si="265"/>
        <v>0</v>
      </c>
      <c r="Y362" s="59">
        <f t="shared" si="266"/>
        <v>0</v>
      </c>
      <c r="Z362" s="59">
        <f t="shared" si="267"/>
        <v>0</v>
      </c>
      <c r="AA362" s="59">
        <f t="shared" si="268"/>
        <v>0</v>
      </c>
      <c r="AB362" s="59">
        <f t="shared" si="269"/>
        <v>0</v>
      </c>
      <c r="AC362" s="59">
        <f t="shared" si="270"/>
        <v>0</v>
      </c>
      <c r="AD362" s="166">
        <f t="shared" si="312"/>
        <v>0</v>
      </c>
      <c r="AE362" s="169">
        <f t="shared" si="271"/>
        <v>0</v>
      </c>
      <c r="AF362" s="169">
        <f t="shared" si="272"/>
        <v>0</v>
      </c>
      <c r="AG362" s="169">
        <f t="shared" si="273"/>
        <v>0</v>
      </c>
      <c r="AH362" s="169">
        <f t="shared" si="274"/>
        <v>1</v>
      </c>
      <c r="AI362" s="169">
        <f t="shared" si="275"/>
        <v>0</v>
      </c>
      <c r="AJ362" s="169">
        <f t="shared" si="276"/>
        <v>0</v>
      </c>
      <c r="AK362" s="169">
        <f t="shared" si="277"/>
        <v>0</v>
      </c>
      <c r="AL362" s="169">
        <f t="shared" si="278"/>
        <v>1</v>
      </c>
      <c r="AM362" s="169">
        <f t="shared" si="279"/>
        <v>0</v>
      </c>
      <c r="AN362" s="169">
        <f t="shared" si="280"/>
        <v>0</v>
      </c>
      <c r="AO362" s="169">
        <f t="shared" si="281"/>
        <v>1</v>
      </c>
      <c r="AP362" s="169">
        <f t="shared" si="282"/>
        <v>0</v>
      </c>
      <c r="AQ362" s="169">
        <f t="shared" si="283"/>
        <v>0</v>
      </c>
      <c r="AR362" s="169">
        <f t="shared" si="284"/>
        <v>0</v>
      </c>
      <c r="AS362" s="169">
        <f t="shared" si="285"/>
        <v>0</v>
      </c>
      <c r="AT362" s="169">
        <f t="shared" si="286"/>
        <v>0</v>
      </c>
      <c r="AU362" s="169">
        <f t="shared" si="287"/>
        <v>0</v>
      </c>
      <c r="AV362" s="169">
        <f t="shared" si="288"/>
        <v>1</v>
      </c>
      <c r="AW362" s="169">
        <f t="shared" si="289"/>
        <v>1</v>
      </c>
      <c r="AX362" s="169">
        <f t="shared" si="290"/>
        <v>1</v>
      </c>
      <c r="AY362" s="169">
        <f t="shared" si="291"/>
        <v>0</v>
      </c>
      <c r="AZ362" s="169">
        <f t="shared" si="292"/>
        <v>0</v>
      </c>
      <c r="BA362" s="169">
        <f t="shared" si="293"/>
        <v>0</v>
      </c>
      <c r="BB362" s="169">
        <f t="shared" si="294"/>
        <v>1</v>
      </c>
      <c r="BC362" s="169">
        <f t="shared" si="295"/>
        <v>1</v>
      </c>
      <c r="BD362" s="169">
        <f t="shared" si="296"/>
        <v>0</v>
      </c>
      <c r="BE362" s="169">
        <f t="shared" si="297"/>
        <v>0</v>
      </c>
      <c r="BF362" s="169">
        <f t="shared" si="298"/>
        <v>1</v>
      </c>
      <c r="BG362" s="169">
        <f t="shared" si="299"/>
        <v>1</v>
      </c>
      <c r="BH362" s="169">
        <f t="shared" si="300"/>
        <v>0</v>
      </c>
      <c r="BI362" s="169">
        <f t="shared" si="301"/>
        <v>0</v>
      </c>
      <c r="BJ362" s="169">
        <f t="shared" si="302"/>
        <v>0</v>
      </c>
      <c r="BK362" s="167">
        <f t="shared" si="303"/>
        <v>0</v>
      </c>
      <c r="BL362" s="169">
        <f t="shared" si="304"/>
        <v>0</v>
      </c>
      <c r="BM362" s="169">
        <f t="shared" si="305"/>
        <v>1</v>
      </c>
      <c r="BN362" s="169">
        <f t="shared" si="306"/>
        <v>0</v>
      </c>
      <c r="BO362" s="169">
        <f t="shared" si="307"/>
        <v>1</v>
      </c>
      <c r="BP362" s="36">
        <f t="shared" si="308"/>
        <v>0</v>
      </c>
      <c r="BQ362">
        <f t="shared" si="309"/>
        <v>0</v>
      </c>
      <c r="BR362" s="36">
        <f t="shared" si="310"/>
        <v>2</v>
      </c>
      <c r="BS362" s="36" t="e">
        <f t="shared" si="311"/>
        <v>#N/A</v>
      </c>
    </row>
    <row r="363" spans="1:71">
      <c r="A363" s="59">
        <v>405</v>
      </c>
      <c r="B363" s="59">
        <v>231554</v>
      </c>
      <c r="C363" s="160">
        <v>91857145.725058898</v>
      </c>
      <c r="D363" s="59">
        <v>17071429.5</v>
      </c>
      <c r="E363" s="59">
        <v>23166668</v>
      </c>
      <c r="F363" s="59">
        <v>68690477.725058898</v>
      </c>
      <c r="G363" s="59">
        <v>457.14286804199202</v>
      </c>
      <c r="H363" s="59">
        <v>-6264786901.3132801</v>
      </c>
      <c r="I363" s="59">
        <v>0</v>
      </c>
      <c r="J363" s="59">
        <v>0</v>
      </c>
      <c r="K363" s="59">
        <v>0</v>
      </c>
      <c r="L363" s="59">
        <v>406</v>
      </c>
      <c r="M363" s="59">
        <v>444</v>
      </c>
      <c r="N363" s="59">
        <v>0</v>
      </c>
      <c r="O363" s="59">
        <v>0</v>
      </c>
      <c r="P363" s="59">
        <v>0</v>
      </c>
      <c r="Q363" s="59">
        <v>0</v>
      </c>
      <c r="R363" s="59">
        <v>1</v>
      </c>
      <c r="S363" s="59">
        <v>0</v>
      </c>
      <c r="T363" s="59">
        <f t="shared" si="261"/>
        <v>1</v>
      </c>
      <c r="U363" s="59">
        <f t="shared" si="262"/>
        <v>0</v>
      </c>
      <c r="V363" s="59">
        <f t="shared" si="263"/>
        <v>0</v>
      </c>
      <c r="W363" s="59">
        <f t="shared" si="264"/>
        <v>1</v>
      </c>
      <c r="X363" s="59">
        <f t="shared" si="265"/>
        <v>0</v>
      </c>
      <c r="Y363" s="59">
        <f t="shared" si="266"/>
        <v>0</v>
      </c>
      <c r="Z363" s="59">
        <f t="shared" si="267"/>
        <v>0</v>
      </c>
      <c r="AA363" s="59">
        <f t="shared" si="268"/>
        <v>0</v>
      </c>
      <c r="AB363" s="59">
        <f t="shared" si="269"/>
        <v>0</v>
      </c>
      <c r="AC363" s="59">
        <f t="shared" si="270"/>
        <v>0</v>
      </c>
      <c r="AD363" s="166">
        <f t="shared" si="312"/>
        <v>0</v>
      </c>
      <c r="AE363" s="169">
        <f t="shared" si="271"/>
        <v>0</v>
      </c>
      <c r="AF363" s="169">
        <f t="shared" si="272"/>
        <v>0</v>
      </c>
      <c r="AG363" s="169">
        <f t="shared" si="273"/>
        <v>0</v>
      </c>
      <c r="AH363" s="169">
        <f t="shared" si="274"/>
        <v>1</v>
      </c>
      <c r="AI363" s="169">
        <f t="shared" si="275"/>
        <v>0</v>
      </c>
      <c r="AJ363" s="169">
        <f t="shared" si="276"/>
        <v>0</v>
      </c>
      <c r="AK363" s="169">
        <f t="shared" si="277"/>
        <v>0</v>
      </c>
      <c r="AL363" s="169">
        <f t="shared" si="278"/>
        <v>1</v>
      </c>
      <c r="AM363" s="169">
        <f t="shared" si="279"/>
        <v>0</v>
      </c>
      <c r="AN363" s="169">
        <f t="shared" si="280"/>
        <v>0</v>
      </c>
      <c r="AO363" s="169">
        <f t="shared" si="281"/>
        <v>1</v>
      </c>
      <c r="AP363" s="169">
        <f t="shared" si="282"/>
        <v>0</v>
      </c>
      <c r="AQ363" s="169">
        <f t="shared" si="283"/>
        <v>0</v>
      </c>
      <c r="AR363" s="169">
        <f t="shared" si="284"/>
        <v>0</v>
      </c>
      <c r="AS363" s="169">
        <f t="shared" si="285"/>
        <v>0</v>
      </c>
      <c r="AT363" s="169">
        <f t="shared" si="286"/>
        <v>0</v>
      </c>
      <c r="AU363" s="169">
        <f t="shared" si="287"/>
        <v>0</v>
      </c>
      <c r="AV363" s="169">
        <f t="shared" si="288"/>
        <v>1</v>
      </c>
      <c r="AW363" s="169">
        <f t="shared" si="289"/>
        <v>1</v>
      </c>
      <c r="AX363" s="169">
        <f t="shared" si="290"/>
        <v>0</v>
      </c>
      <c r="AY363" s="169">
        <f t="shared" si="291"/>
        <v>1</v>
      </c>
      <c r="AZ363" s="169">
        <f t="shared" si="292"/>
        <v>0</v>
      </c>
      <c r="BA363" s="169">
        <f t="shared" si="293"/>
        <v>0</v>
      </c>
      <c r="BB363" s="169">
        <f t="shared" si="294"/>
        <v>1</v>
      </c>
      <c r="BC363" s="169">
        <f t="shared" si="295"/>
        <v>1</v>
      </c>
      <c r="BD363" s="169">
        <f t="shared" si="296"/>
        <v>0</v>
      </c>
      <c r="BE363" s="169">
        <f t="shared" si="297"/>
        <v>1</v>
      </c>
      <c r="BF363" s="169">
        <f t="shared" si="298"/>
        <v>0</v>
      </c>
      <c r="BG363" s="169">
        <f t="shared" si="299"/>
        <v>0</v>
      </c>
      <c r="BH363" s="169">
        <f t="shared" si="300"/>
        <v>0</v>
      </c>
      <c r="BI363" s="169">
        <f t="shared" si="301"/>
        <v>0</v>
      </c>
      <c r="BJ363" s="169">
        <f t="shared" si="302"/>
        <v>0</v>
      </c>
      <c r="BK363" s="167">
        <f t="shared" si="303"/>
        <v>0</v>
      </c>
      <c r="BL363" s="169">
        <f t="shared" si="304"/>
        <v>1</v>
      </c>
      <c r="BM363" s="169">
        <f t="shared" si="305"/>
        <v>0</v>
      </c>
      <c r="BN363" s="169">
        <f t="shared" si="306"/>
        <v>1</v>
      </c>
      <c r="BO363" s="169">
        <f t="shared" si="307"/>
        <v>0</v>
      </c>
      <c r="BP363" s="36">
        <f t="shared" si="308"/>
        <v>0</v>
      </c>
      <c r="BQ363">
        <f t="shared" si="309"/>
        <v>0</v>
      </c>
      <c r="BR363" s="36">
        <f t="shared" si="310"/>
        <v>1</v>
      </c>
      <c r="BS363" s="36" t="e">
        <f t="shared" si="311"/>
        <v>#N/A</v>
      </c>
    </row>
    <row r="364" spans="1:71">
      <c r="A364" s="59">
        <v>205</v>
      </c>
      <c r="B364" s="59">
        <v>132101</v>
      </c>
      <c r="C364" s="160">
        <v>92857142.461805895</v>
      </c>
      <c r="D364" s="59">
        <v>74392859.5</v>
      </c>
      <c r="E364" s="59">
        <v>74392859.5</v>
      </c>
      <c r="F364" s="59">
        <v>18464282.961805899</v>
      </c>
      <c r="G364" s="59">
        <v>1014.2857360839801</v>
      </c>
      <c r="H364" s="59">
        <v>-3037159305.5835199</v>
      </c>
      <c r="I364" s="59">
        <v>0</v>
      </c>
      <c r="J364" s="59">
        <v>0</v>
      </c>
      <c r="K364" s="59">
        <v>0</v>
      </c>
      <c r="L364" s="59">
        <v>406</v>
      </c>
      <c r="M364" s="59">
        <v>0</v>
      </c>
      <c r="N364" s="59">
        <v>0</v>
      </c>
      <c r="O364" s="59">
        <v>102</v>
      </c>
      <c r="P364" s="59">
        <v>0</v>
      </c>
      <c r="Q364" s="59">
        <v>0</v>
      </c>
      <c r="R364" s="59">
        <v>1</v>
      </c>
      <c r="S364" s="59">
        <v>0</v>
      </c>
      <c r="T364" s="59">
        <f t="shared" si="261"/>
        <v>1</v>
      </c>
      <c r="U364" s="59">
        <f t="shared" si="262"/>
        <v>0</v>
      </c>
      <c r="V364" s="59">
        <f t="shared" si="263"/>
        <v>1</v>
      </c>
      <c r="W364" s="59">
        <f t="shared" si="264"/>
        <v>0</v>
      </c>
      <c r="X364" s="59">
        <f t="shared" si="265"/>
        <v>0</v>
      </c>
      <c r="Y364" s="59">
        <f t="shared" si="266"/>
        <v>0</v>
      </c>
      <c r="Z364" s="59">
        <f t="shared" si="267"/>
        <v>0</v>
      </c>
      <c r="AA364" s="59">
        <f t="shared" si="268"/>
        <v>0</v>
      </c>
      <c r="AB364" s="59">
        <f t="shared" si="269"/>
        <v>0</v>
      </c>
      <c r="AC364" s="59">
        <f t="shared" si="270"/>
        <v>0</v>
      </c>
      <c r="AD364" s="166">
        <f t="shared" si="312"/>
        <v>0</v>
      </c>
      <c r="AE364" s="169">
        <f t="shared" si="271"/>
        <v>0</v>
      </c>
      <c r="AF364" s="169">
        <f t="shared" si="272"/>
        <v>0</v>
      </c>
      <c r="AG364" s="169">
        <f t="shared" si="273"/>
        <v>0</v>
      </c>
      <c r="AH364" s="169">
        <f t="shared" si="274"/>
        <v>1</v>
      </c>
      <c r="AI364" s="169">
        <f t="shared" si="275"/>
        <v>0</v>
      </c>
      <c r="AJ364" s="169">
        <f t="shared" si="276"/>
        <v>0</v>
      </c>
      <c r="AK364" s="169">
        <f t="shared" si="277"/>
        <v>0</v>
      </c>
      <c r="AL364" s="169">
        <f t="shared" si="278"/>
        <v>1</v>
      </c>
      <c r="AM364" s="169">
        <f t="shared" si="279"/>
        <v>1</v>
      </c>
      <c r="AN364" s="169">
        <f t="shared" si="280"/>
        <v>0</v>
      </c>
      <c r="AO364" s="169">
        <f t="shared" si="281"/>
        <v>1</v>
      </c>
      <c r="AP364" s="169">
        <f t="shared" si="282"/>
        <v>0</v>
      </c>
      <c r="AQ364" s="169">
        <f t="shared" si="283"/>
        <v>1</v>
      </c>
      <c r="AR364" s="169">
        <f t="shared" si="284"/>
        <v>1</v>
      </c>
      <c r="AS364" s="169">
        <f t="shared" si="285"/>
        <v>1</v>
      </c>
      <c r="AT364" s="169">
        <f t="shared" si="286"/>
        <v>0</v>
      </c>
      <c r="AU364" s="169">
        <f t="shared" si="287"/>
        <v>0</v>
      </c>
      <c r="AV364" s="169">
        <f t="shared" si="288"/>
        <v>0</v>
      </c>
      <c r="AW364" s="169">
        <f t="shared" si="289"/>
        <v>1</v>
      </c>
      <c r="AX364" s="169">
        <f t="shared" si="290"/>
        <v>0</v>
      </c>
      <c r="AY364" s="169">
        <f t="shared" si="291"/>
        <v>1</v>
      </c>
      <c r="AZ364" s="169">
        <f t="shared" si="292"/>
        <v>1</v>
      </c>
      <c r="BA364" s="169">
        <f t="shared" si="293"/>
        <v>0</v>
      </c>
      <c r="BB364" s="169">
        <f t="shared" si="294"/>
        <v>1</v>
      </c>
      <c r="BC364" s="169">
        <f t="shared" si="295"/>
        <v>0</v>
      </c>
      <c r="BD364" s="169">
        <f t="shared" si="296"/>
        <v>1</v>
      </c>
      <c r="BE364" s="169">
        <f t="shared" si="297"/>
        <v>1</v>
      </c>
      <c r="BF364" s="169">
        <f t="shared" si="298"/>
        <v>0</v>
      </c>
      <c r="BG364" s="169">
        <f t="shared" si="299"/>
        <v>0</v>
      </c>
      <c r="BH364" s="169">
        <f t="shared" si="300"/>
        <v>0</v>
      </c>
      <c r="BI364" s="169">
        <f t="shared" si="301"/>
        <v>0</v>
      </c>
      <c r="BJ364" s="169">
        <f t="shared" si="302"/>
        <v>0</v>
      </c>
      <c r="BK364" s="167">
        <f t="shared" si="303"/>
        <v>0</v>
      </c>
      <c r="BL364" s="169">
        <f t="shared" si="304"/>
        <v>1</v>
      </c>
      <c r="BM364" s="169">
        <f t="shared" si="305"/>
        <v>0</v>
      </c>
      <c r="BN364" s="169">
        <f t="shared" si="306"/>
        <v>1</v>
      </c>
      <c r="BO364" s="169">
        <f t="shared" si="307"/>
        <v>0</v>
      </c>
      <c r="BP364" s="36">
        <f t="shared" si="308"/>
        <v>0</v>
      </c>
      <c r="BQ364">
        <f t="shared" si="309"/>
        <v>0</v>
      </c>
      <c r="BR364" s="36">
        <f t="shared" si="310"/>
        <v>2</v>
      </c>
      <c r="BS364" s="36" t="e">
        <f t="shared" si="311"/>
        <v>#N/A</v>
      </c>
    </row>
    <row r="365" spans="1:71">
      <c r="A365" s="59">
        <v>116</v>
      </c>
      <c r="B365" s="59">
        <v>25162</v>
      </c>
      <c r="C365" s="160">
        <v>93750002.095475897</v>
      </c>
      <c r="D365" s="59">
        <v>63781248</v>
      </c>
      <c r="E365" s="59">
        <v>63781248</v>
      </c>
      <c r="F365" s="59">
        <v>29968754.095475901</v>
      </c>
      <c r="G365" s="59">
        <v>325</v>
      </c>
      <c r="H365" s="59">
        <v>-1829255428.98472</v>
      </c>
      <c r="I365" s="59">
        <v>0</v>
      </c>
      <c r="J365" s="59">
        <v>0</v>
      </c>
      <c r="K365" s="59">
        <v>0</v>
      </c>
      <c r="L365" s="59">
        <v>417</v>
      </c>
      <c r="M365" s="59">
        <v>444</v>
      </c>
      <c r="N365" s="59">
        <v>0</v>
      </c>
      <c r="O365" s="59">
        <v>417</v>
      </c>
      <c r="P365" s="59">
        <v>444</v>
      </c>
      <c r="Q365" s="59">
        <v>0</v>
      </c>
      <c r="R365" s="59">
        <v>2</v>
      </c>
      <c r="S365" s="59">
        <v>0</v>
      </c>
      <c r="T365" s="59">
        <f t="shared" si="261"/>
        <v>2</v>
      </c>
      <c r="U365" s="59">
        <f t="shared" si="262"/>
        <v>0</v>
      </c>
      <c r="V365" s="59">
        <f t="shared" si="263"/>
        <v>0</v>
      </c>
      <c r="W365" s="59">
        <f t="shared" si="264"/>
        <v>2</v>
      </c>
      <c r="X365" s="59">
        <f t="shared" si="265"/>
        <v>0</v>
      </c>
      <c r="Y365" s="59">
        <f t="shared" si="266"/>
        <v>0</v>
      </c>
      <c r="Z365" s="59">
        <f t="shared" si="267"/>
        <v>0</v>
      </c>
      <c r="AA365" s="59">
        <f t="shared" si="268"/>
        <v>0</v>
      </c>
      <c r="AB365" s="59">
        <f t="shared" si="269"/>
        <v>0</v>
      </c>
      <c r="AC365" s="59">
        <f t="shared" si="270"/>
        <v>0</v>
      </c>
      <c r="AD365" s="166">
        <f t="shared" si="312"/>
        <v>0</v>
      </c>
      <c r="AE365" s="169">
        <f t="shared" si="271"/>
        <v>0</v>
      </c>
      <c r="AF365" s="169">
        <f t="shared" si="272"/>
        <v>0</v>
      </c>
      <c r="AG365" s="169">
        <f t="shared" si="273"/>
        <v>0</v>
      </c>
      <c r="AH365" s="169">
        <f t="shared" si="274"/>
        <v>1</v>
      </c>
      <c r="AI365" s="169">
        <f t="shared" si="275"/>
        <v>0</v>
      </c>
      <c r="AJ365" s="169">
        <f t="shared" si="276"/>
        <v>0</v>
      </c>
      <c r="AK365" s="169">
        <f t="shared" si="277"/>
        <v>0</v>
      </c>
      <c r="AL365" s="169">
        <f t="shared" si="278"/>
        <v>1</v>
      </c>
      <c r="AM365" s="169">
        <f t="shared" si="279"/>
        <v>0</v>
      </c>
      <c r="AN365" s="169">
        <f t="shared" si="280"/>
        <v>0</v>
      </c>
      <c r="AO365" s="169">
        <f t="shared" si="281"/>
        <v>1</v>
      </c>
      <c r="AP365" s="169">
        <f t="shared" si="282"/>
        <v>0</v>
      </c>
      <c r="AQ365" s="169">
        <f t="shared" si="283"/>
        <v>0</v>
      </c>
      <c r="AR365" s="169">
        <f t="shared" si="284"/>
        <v>0</v>
      </c>
      <c r="AS365" s="169">
        <f t="shared" si="285"/>
        <v>0</v>
      </c>
      <c r="AT365" s="169">
        <f t="shared" si="286"/>
        <v>0</v>
      </c>
      <c r="AU365" s="169">
        <f t="shared" si="287"/>
        <v>0</v>
      </c>
      <c r="AV365" s="169">
        <f t="shared" si="288"/>
        <v>1</v>
      </c>
      <c r="AW365" s="169">
        <f t="shared" si="289"/>
        <v>1</v>
      </c>
      <c r="AX365" s="169">
        <f t="shared" si="290"/>
        <v>1</v>
      </c>
      <c r="AY365" s="169">
        <f t="shared" si="291"/>
        <v>0</v>
      </c>
      <c r="AZ365" s="169">
        <f t="shared" si="292"/>
        <v>0</v>
      </c>
      <c r="BA365" s="169">
        <f t="shared" si="293"/>
        <v>0</v>
      </c>
      <c r="BB365" s="169">
        <f t="shared" si="294"/>
        <v>1</v>
      </c>
      <c r="BC365" s="169">
        <f t="shared" si="295"/>
        <v>2</v>
      </c>
      <c r="BD365" s="169">
        <f t="shared" si="296"/>
        <v>0</v>
      </c>
      <c r="BE365" s="169">
        <f t="shared" si="297"/>
        <v>0</v>
      </c>
      <c r="BF365" s="169">
        <f t="shared" si="298"/>
        <v>2</v>
      </c>
      <c r="BG365" s="169">
        <f t="shared" si="299"/>
        <v>0</v>
      </c>
      <c r="BH365" s="169">
        <f t="shared" si="300"/>
        <v>0</v>
      </c>
      <c r="BI365" s="169">
        <f t="shared" si="301"/>
        <v>0</v>
      </c>
      <c r="BJ365" s="169">
        <f t="shared" si="302"/>
        <v>0</v>
      </c>
      <c r="BK365" s="167">
        <f t="shared" si="303"/>
        <v>0</v>
      </c>
      <c r="BL365" s="169">
        <f t="shared" si="304"/>
        <v>0</v>
      </c>
      <c r="BM365" s="169">
        <f t="shared" si="305"/>
        <v>1</v>
      </c>
      <c r="BN365" s="169">
        <f t="shared" si="306"/>
        <v>1</v>
      </c>
      <c r="BO365" s="169">
        <f t="shared" si="307"/>
        <v>0</v>
      </c>
      <c r="BP365" s="36">
        <f t="shared" si="308"/>
        <v>0</v>
      </c>
      <c r="BQ365">
        <f t="shared" si="309"/>
        <v>0</v>
      </c>
      <c r="BR365" s="36">
        <f t="shared" si="310"/>
        <v>4</v>
      </c>
      <c r="BS365" s="36" t="e">
        <f t="shared" si="311"/>
        <v>#N/A</v>
      </c>
    </row>
    <row r="366" spans="1:71">
      <c r="A366" s="59">
        <v>180</v>
      </c>
      <c r="B366" s="59">
        <v>122422</v>
      </c>
      <c r="C366" s="160">
        <v>93764285.315086693</v>
      </c>
      <c r="D366" s="59">
        <v>22475536</v>
      </c>
      <c r="E366" s="59">
        <v>35618393</v>
      </c>
      <c r="F366" s="59">
        <v>58145892.3150867</v>
      </c>
      <c r="G366" s="59">
        <v>535.71429443359398</v>
      </c>
      <c r="H366" s="59">
        <v>-2712369839.09828</v>
      </c>
      <c r="I366" s="59">
        <v>0</v>
      </c>
      <c r="J366" s="59">
        <v>0</v>
      </c>
      <c r="K366" s="59">
        <v>0</v>
      </c>
      <c r="L366" s="59">
        <v>888</v>
      </c>
      <c r="M366" s="59">
        <v>0</v>
      </c>
      <c r="N366" s="59">
        <v>0</v>
      </c>
      <c r="O366" s="59">
        <v>102</v>
      </c>
      <c r="P366" s="59">
        <v>301</v>
      </c>
      <c r="Q366" s="59">
        <v>406</v>
      </c>
      <c r="R366" s="59">
        <v>2</v>
      </c>
      <c r="S366" s="59">
        <v>0</v>
      </c>
      <c r="T366" s="59">
        <f t="shared" si="261"/>
        <v>0</v>
      </c>
      <c r="U366" s="59">
        <f t="shared" si="262"/>
        <v>0</v>
      </c>
      <c r="V366" s="59">
        <f t="shared" si="263"/>
        <v>1</v>
      </c>
      <c r="W366" s="59">
        <f t="shared" si="264"/>
        <v>1</v>
      </c>
      <c r="X366" s="59">
        <f t="shared" si="265"/>
        <v>0</v>
      </c>
      <c r="Y366" s="59">
        <f t="shared" si="266"/>
        <v>1</v>
      </c>
      <c r="Z366" s="59">
        <f t="shared" si="267"/>
        <v>0</v>
      </c>
      <c r="AA366" s="59">
        <f t="shared" si="268"/>
        <v>0</v>
      </c>
      <c r="AB366" s="59">
        <f t="shared" si="269"/>
        <v>0</v>
      </c>
      <c r="AC366" s="59">
        <f t="shared" si="270"/>
        <v>0</v>
      </c>
      <c r="AD366" s="166">
        <f t="shared" si="312"/>
        <v>0</v>
      </c>
      <c r="AE366" s="169">
        <f t="shared" si="271"/>
        <v>0</v>
      </c>
      <c r="AF366" s="169">
        <f t="shared" si="272"/>
        <v>0</v>
      </c>
      <c r="AG366" s="169">
        <f t="shared" si="273"/>
        <v>0</v>
      </c>
      <c r="AH366" s="169">
        <f t="shared" si="274"/>
        <v>1</v>
      </c>
      <c r="AI366" s="169">
        <f t="shared" si="275"/>
        <v>0</v>
      </c>
      <c r="AJ366" s="169">
        <f t="shared" si="276"/>
        <v>0</v>
      </c>
      <c r="AK366" s="169">
        <f t="shared" si="277"/>
        <v>0</v>
      </c>
      <c r="AL366" s="169">
        <f t="shared" si="278"/>
        <v>1</v>
      </c>
      <c r="AM366" s="169">
        <f t="shared" si="279"/>
        <v>1</v>
      </c>
      <c r="AN366" s="169">
        <f t="shared" si="280"/>
        <v>2</v>
      </c>
      <c r="AO366" s="169">
        <f t="shared" si="281"/>
        <v>0</v>
      </c>
      <c r="AP366" s="169">
        <f t="shared" si="282"/>
        <v>0</v>
      </c>
      <c r="AQ366" s="169">
        <f t="shared" si="283"/>
        <v>1</v>
      </c>
      <c r="AR366" s="169">
        <f t="shared" si="284"/>
        <v>0</v>
      </c>
      <c r="AS366" s="169">
        <f t="shared" si="285"/>
        <v>0</v>
      </c>
      <c r="AT366" s="169">
        <f t="shared" si="286"/>
        <v>0</v>
      </c>
      <c r="AU366" s="169">
        <f t="shared" si="287"/>
        <v>0</v>
      </c>
      <c r="AV366" s="169">
        <f t="shared" si="288"/>
        <v>1</v>
      </c>
      <c r="AW366" s="169">
        <f t="shared" si="289"/>
        <v>0</v>
      </c>
      <c r="AX366" s="169">
        <f t="shared" si="290"/>
        <v>0</v>
      </c>
      <c r="AY366" s="169">
        <f t="shared" si="291"/>
        <v>0</v>
      </c>
      <c r="AZ366" s="169">
        <f t="shared" si="292"/>
        <v>0</v>
      </c>
      <c r="BA366" s="169">
        <f t="shared" si="293"/>
        <v>0</v>
      </c>
      <c r="BB366" s="169">
        <f t="shared" si="294"/>
        <v>1</v>
      </c>
      <c r="BC366" s="169">
        <f t="shared" si="295"/>
        <v>0</v>
      </c>
      <c r="BD366" s="169">
        <f t="shared" si="296"/>
        <v>1</v>
      </c>
      <c r="BE366" s="169">
        <f t="shared" si="297"/>
        <v>0</v>
      </c>
      <c r="BF366" s="169">
        <f t="shared" si="298"/>
        <v>0</v>
      </c>
      <c r="BG366" s="169">
        <f t="shared" si="299"/>
        <v>0</v>
      </c>
      <c r="BH366" s="169">
        <f t="shared" si="300"/>
        <v>0</v>
      </c>
      <c r="BI366" s="169">
        <f t="shared" si="301"/>
        <v>0</v>
      </c>
      <c r="BJ366" s="169">
        <f t="shared" si="302"/>
        <v>0</v>
      </c>
      <c r="BK366" s="167">
        <f t="shared" si="303"/>
        <v>0</v>
      </c>
      <c r="BL366" s="169">
        <f t="shared" si="304"/>
        <v>0</v>
      </c>
      <c r="BM366" s="169">
        <f t="shared" si="305"/>
        <v>1</v>
      </c>
      <c r="BN366" s="169">
        <f t="shared" si="306"/>
        <v>1</v>
      </c>
      <c r="BO366" s="169">
        <f t="shared" si="307"/>
        <v>0</v>
      </c>
      <c r="BP366" s="36">
        <f t="shared" si="308"/>
        <v>0</v>
      </c>
      <c r="BQ366">
        <f t="shared" si="309"/>
        <v>2</v>
      </c>
      <c r="BR366" s="36">
        <f t="shared" si="310"/>
        <v>0</v>
      </c>
      <c r="BS366" t="e">
        <f t="shared" si="311"/>
        <v>#N/A</v>
      </c>
    </row>
    <row r="367" spans="1:71">
      <c r="A367" s="59">
        <v>20</v>
      </c>
      <c r="B367" s="59">
        <v>12151</v>
      </c>
      <c r="C367" s="160">
        <v>96114285.305081606</v>
      </c>
      <c r="D367" s="59">
        <v>3742857.5625</v>
      </c>
      <c r="E367" s="59">
        <v>12314286.5625</v>
      </c>
      <c r="F367" s="59">
        <v>83799998.742581606</v>
      </c>
      <c r="G367" s="59">
        <v>342.85714721679699</v>
      </c>
      <c r="H367" s="59">
        <v>-188064660.948275</v>
      </c>
      <c r="I367" s="59">
        <v>0</v>
      </c>
      <c r="J367" s="59">
        <v>0</v>
      </c>
      <c r="K367" s="59">
        <v>0</v>
      </c>
      <c r="L367" s="59">
        <v>101</v>
      </c>
      <c r="M367" s="59">
        <v>0</v>
      </c>
      <c r="N367" s="59">
        <v>0</v>
      </c>
      <c r="O367" s="59">
        <v>101</v>
      </c>
      <c r="P367" s="59">
        <v>0</v>
      </c>
      <c r="Q367" s="59">
        <v>0</v>
      </c>
      <c r="R367" s="59">
        <v>2</v>
      </c>
      <c r="S367" s="59">
        <v>0</v>
      </c>
      <c r="T367" s="59">
        <f t="shared" si="261"/>
        <v>0</v>
      </c>
      <c r="U367" s="59">
        <f t="shared" si="262"/>
        <v>0</v>
      </c>
      <c r="V367" s="59">
        <f t="shared" si="263"/>
        <v>0</v>
      </c>
      <c r="W367" s="59">
        <f t="shared" si="264"/>
        <v>0</v>
      </c>
      <c r="X367" s="59">
        <f t="shared" si="265"/>
        <v>0</v>
      </c>
      <c r="Y367" s="59">
        <f t="shared" si="266"/>
        <v>0</v>
      </c>
      <c r="Z367" s="59">
        <f t="shared" si="267"/>
        <v>0</v>
      </c>
      <c r="AA367" s="59">
        <f t="shared" si="268"/>
        <v>0</v>
      </c>
      <c r="AB367" s="59">
        <f t="shared" si="269"/>
        <v>0</v>
      </c>
      <c r="AC367" s="59">
        <f t="shared" si="270"/>
        <v>0</v>
      </c>
      <c r="AD367" s="166">
        <f t="shared" si="312"/>
        <v>2</v>
      </c>
      <c r="AE367" s="169">
        <f t="shared" si="271"/>
        <v>0</v>
      </c>
      <c r="AF367" s="169">
        <f t="shared" si="272"/>
        <v>1</v>
      </c>
      <c r="AG367" s="169">
        <f t="shared" si="273"/>
        <v>0</v>
      </c>
      <c r="AH367" s="169">
        <f t="shared" si="274"/>
        <v>1</v>
      </c>
      <c r="AI367" s="169">
        <f t="shared" si="275"/>
        <v>0</v>
      </c>
      <c r="AJ367" s="169">
        <f t="shared" si="276"/>
        <v>0</v>
      </c>
      <c r="AK367" s="169">
        <f t="shared" si="277"/>
        <v>0</v>
      </c>
      <c r="AL367" s="169">
        <f t="shared" si="278"/>
        <v>1</v>
      </c>
      <c r="AM367" s="169">
        <f t="shared" si="279"/>
        <v>0</v>
      </c>
      <c r="AN367" s="169">
        <f t="shared" si="280"/>
        <v>0</v>
      </c>
      <c r="AO367" s="169">
        <f t="shared" si="281"/>
        <v>1</v>
      </c>
      <c r="AP367" s="169">
        <f t="shared" si="282"/>
        <v>0</v>
      </c>
      <c r="AQ367" s="169">
        <f t="shared" si="283"/>
        <v>0</v>
      </c>
      <c r="AR367" s="169">
        <f t="shared" si="284"/>
        <v>0</v>
      </c>
      <c r="AS367" s="169">
        <f t="shared" si="285"/>
        <v>0</v>
      </c>
      <c r="AT367" s="169">
        <f t="shared" si="286"/>
        <v>0</v>
      </c>
      <c r="AU367" s="169">
        <f t="shared" si="287"/>
        <v>0</v>
      </c>
      <c r="AV367" s="169">
        <f t="shared" si="288"/>
        <v>1</v>
      </c>
      <c r="AW367" s="169">
        <f t="shared" si="289"/>
        <v>0</v>
      </c>
      <c r="AX367" s="169">
        <f t="shared" si="290"/>
        <v>0</v>
      </c>
      <c r="AY367" s="169">
        <f t="shared" si="291"/>
        <v>0</v>
      </c>
      <c r="AZ367" s="169">
        <f t="shared" si="292"/>
        <v>0</v>
      </c>
      <c r="BA367" s="169">
        <f t="shared" si="293"/>
        <v>0</v>
      </c>
      <c r="BB367" s="169">
        <f t="shared" si="294"/>
        <v>1</v>
      </c>
      <c r="BC367" s="169">
        <f t="shared" si="295"/>
        <v>0</v>
      </c>
      <c r="BD367" s="169">
        <f t="shared" si="296"/>
        <v>1</v>
      </c>
      <c r="BE367" s="169">
        <f t="shared" si="297"/>
        <v>0</v>
      </c>
      <c r="BF367" s="169">
        <f t="shared" si="298"/>
        <v>0</v>
      </c>
      <c r="BG367" s="169">
        <f t="shared" si="299"/>
        <v>0</v>
      </c>
      <c r="BH367" s="169">
        <f t="shared" si="300"/>
        <v>0</v>
      </c>
      <c r="BI367" s="169">
        <f t="shared" si="301"/>
        <v>0</v>
      </c>
      <c r="BJ367" s="169">
        <f t="shared" si="302"/>
        <v>0</v>
      </c>
      <c r="BK367" s="167">
        <f t="shared" si="303"/>
        <v>0</v>
      </c>
      <c r="BL367" s="169">
        <f t="shared" si="304"/>
        <v>0</v>
      </c>
      <c r="BM367" s="169">
        <f t="shared" si="305"/>
        <v>1</v>
      </c>
      <c r="BN367" s="169">
        <f t="shared" si="306"/>
        <v>1</v>
      </c>
      <c r="BO367" s="169">
        <f t="shared" si="307"/>
        <v>0</v>
      </c>
      <c r="BP367" s="36">
        <f t="shared" si="308"/>
        <v>1</v>
      </c>
      <c r="BQ367">
        <f t="shared" si="309"/>
        <v>0</v>
      </c>
      <c r="BR367" s="36">
        <f t="shared" si="310"/>
        <v>0</v>
      </c>
      <c r="BS367" t="e">
        <f t="shared" si="311"/>
        <v>#N/A</v>
      </c>
    </row>
    <row r="368" spans="1:71">
      <c r="A368" s="59">
        <v>57</v>
      </c>
      <c r="B368" s="59">
        <v>16281</v>
      </c>
      <c r="C368" s="160">
        <v>97399997.265625</v>
      </c>
      <c r="D368" s="59">
        <v>77804060</v>
      </c>
      <c r="E368" s="59">
        <v>86384060</v>
      </c>
      <c r="F368" s="59">
        <v>11015937.265625</v>
      </c>
      <c r="G368" s="59">
        <v>210.40000629425001</v>
      </c>
      <c r="H368" s="59">
        <v>-565234663.99026895</v>
      </c>
      <c r="I368" s="59">
        <v>415</v>
      </c>
      <c r="J368" s="59">
        <v>0</v>
      </c>
      <c r="K368" s="59">
        <v>0</v>
      </c>
      <c r="L368" s="59">
        <v>403</v>
      </c>
      <c r="M368" s="59">
        <v>0</v>
      </c>
      <c r="N368" s="59">
        <v>0</v>
      </c>
      <c r="O368" s="59">
        <v>0</v>
      </c>
      <c r="P368" s="59">
        <v>0</v>
      </c>
      <c r="Q368" s="59">
        <v>0</v>
      </c>
      <c r="R368" s="59">
        <v>1</v>
      </c>
      <c r="S368" s="59">
        <v>1</v>
      </c>
      <c r="T368" s="59">
        <f t="shared" si="261"/>
        <v>2</v>
      </c>
      <c r="U368" s="59">
        <f t="shared" si="262"/>
        <v>0</v>
      </c>
      <c r="V368" s="59">
        <f t="shared" si="263"/>
        <v>0</v>
      </c>
      <c r="W368" s="59">
        <f t="shared" si="264"/>
        <v>0</v>
      </c>
      <c r="X368" s="59">
        <f t="shared" si="265"/>
        <v>0</v>
      </c>
      <c r="Y368" s="59">
        <f t="shared" si="266"/>
        <v>0</v>
      </c>
      <c r="Z368" s="59">
        <f t="shared" si="267"/>
        <v>0</v>
      </c>
      <c r="AA368" s="59">
        <f t="shared" si="268"/>
        <v>0</v>
      </c>
      <c r="AB368" s="59">
        <f t="shared" si="269"/>
        <v>0</v>
      </c>
      <c r="AC368" s="59">
        <f t="shared" si="270"/>
        <v>0</v>
      </c>
      <c r="AD368" s="166">
        <f t="shared" si="312"/>
        <v>0</v>
      </c>
      <c r="AE368" s="169">
        <f t="shared" si="271"/>
        <v>0</v>
      </c>
      <c r="AF368" s="169">
        <f t="shared" si="272"/>
        <v>0</v>
      </c>
      <c r="AG368" s="169">
        <f t="shared" si="273"/>
        <v>0</v>
      </c>
      <c r="AH368" s="169">
        <f t="shared" si="274"/>
        <v>1</v>
      </c>
      <c r="AI368" s="169">
        <f t="shared" si="275"/>
        <v>0</v>
      </c>
      <c r="AJ368" s="169">
        <f t="shared" si="276"/>
        <v>0</v>
      </c>
      <c r="AK368" s="169">
        <f t="shared" si="277"/>
        <v>0</v>
      </c>
      <c r="AL368" s="169">
        <f t="shared" si="278"/>
        <v>1</v>
      </c>
      <c r="AM368" s="169">
        <f t="shared" si="279"/>
        <v>0</v>
      </c>
      <c r="AN368" s="169">
        <f t="shared" si="280"/>
        <v>0</v>
      </c>
      <c r="AO368" s="169">
        <f t="shared" si="281"/>
        <v>1</v>
      </c>
      <c r="AP368" s="169">
        <f t="shared" si="282"/>
        <v>0</v>
      </c>
      <c r="AQ368" s="169">
        <f t="shared" si="283"/>
        <v>0</v>
      </c>
      <c r="AR368" s="169">
        <f t="shared" si="284"/>
        <v>0</v>
      </c>
      <c r="AS368" s="169">
        <f t="shared" si="285"/>
        <v>0</v>
      </c>
      <c r="AT368" s="169">
        <f t="shared" si="286"/>
        <v>0</v>
      </c>
      <c r="AU368" s="169">
        <f t="shared" si="287"/>
        <v>0</v>
      </c>
      <c r="AV368" s="169">
        <f t="shared" si="288"/>
        <v>1</v>
      </c>
      <c r="AW368" s="169">
        <f t="shared" si="289"/>
        <v>1</v>
      </c>
      <c r="AX368" s="169">
        <f t="shared" si="290"/>
        <v>1</v>
      </c>
      <c r="AY368" s="169">
        <f t="shared" si="291"/>
        <v>0</v>
      </c>
      <c r="AZ368" s="169">
        <f t="shared" si="292"/>
        <v>0</v>
      </c>
      <c r="BA368" s="169">
        <f t="shared" si="293"/>
        <v>0</v>
      </c>
      <c r="BB368" s="169">
        <f t="shared" si="294"/>
        <v>1</v>
      </c>
      <c r="BC368" s="169">
        <f t="shared" si="295"/>
        <v>0</v>
      </c>
      <c r="BD368" s="169">
        <f t="shared" si="296"/>
        <v>1</v>
      </c>
      <c r="BE368" s="169">
        <f t="shared" si="297"/>
        <v>0</v>
      </c>
      <c r="BF368" s="169">
        <f t="shared" si="298"/>
        <v>0</v>
      </c>
      <c r="BG368" s="169">
        <f t="shared" si="299"/>
        <v>1</v>
      </c>
      <c r="BH368" s="169">
        <f t="shared" si="300"/>
        <v>1</v>
      </c>
      <c r="BI368" s="169">
        <f t="shared" si="301"/>
        <v>0</v>
      </c>
      <c r="BJ368" s="169">
        <f t="shared" si="302"/>
        <v>0</v>
      </c>
      <c r="BK368" s="167">
        <f t="shared" si="303"/>
        <v>0</v>
      </c>
      <c r="BL368" s="169">
        <f t="shared" si="304"/>
        <v>1</v>
      </c>
      <c r="BM368" s="169">
        <f t="shared" si="305"/>
        <v>0</v>
      </c>
      <c r="BN368" s="169">
        <f t="shared" si="306"/>
        <v>0</v>
      </c>
      <c r="BO368" s="169">
        <f t="shared" si="307"/>
        <v>1</v>
      </c>
      <c r="BP368" s="36">
        <f t="shared" si="308"/>
        <v>0</v>
      </c>
      <c r="BQ368">
        <f t="shared" si="309"/>
        <v>0</v>
      </c>
      <c r="BR368" s="36">
        <f t="shared" si="310"/>
        <v>2</v>
      </c>
      <c r="BS368" s="36" t="e">
        <f t="shared" si="311"/>
        <v>#N/A</v>
      </c>
    </row>
    <row r="369" spans="1:71">
      <c r="A369" s="59">
        <v>154</v>
      </c>
      <c r="B369" s="59">
        <v>121181</v>
      </c>
      <c r="C369" s="160">
        <v>97755104.597411305</v>
      </c>
      <c r="D369" s="59">
        <v>8316327</v>
      </c>
      <c r="E369" s="59">
        <v>33928573</v>
      </c>
      <c r="F369" s="59">
        <v>63826531.597411297</v>
      </c>
      <c r="G369" s="59">
        <v>357.14286804199202</v>
      </c>
      <c r="H369" s="59">
        <v>-2291463645.03022</v>
      </c>
      <c r="I369" s="59">
        <v>0</v>
      </c>
      <c r="J369" s="59">
        <v>0</v>
      </c>
      <c r="K369" s="59">
        <v>0</v>
      </c>
      <c r="L369" s="59">
        <v>101</v>
      </c>
      <c r="M369" s="59">
        <v>0</v>
      </c>
      <c r="N369" s="59">
        <v>0</v>
      </c>
      <c r="O369" s="59">
        <v>101</v>
      </c>
      <c r="P369" s="59">
        <v>0</v>
      </c>
      <c r="Q369" s="59">
        <v>0</v>
      </c>
      <c r="R369" s="59">
        <v>2</v>
      </c>
      <c r="S369" s="59">
        <v>0</v>
      </c>
      <c r="T369" s="59">
        <f t="shared" si="261"/>
        <v>0</v>
      </c>
      <c r="U369" s="59">
        <f t="shared" si="262"/>
        <v>0</v>
      </c>
      <c r="V369" s="59">
        <f t="shared" si="263"/>
        <v>0</v>
      </c>
      <c r="W369" s="59">
        <f t="shared" si="264"/>
        <v>0</v>
      </c>
      <c r="X369" s="59">
        <f t="shared" si="265"/>
        <v>0</v>
      </c>
      <c r="Y369" s="59">
        <f t="shared" si="266"/>
        <v>0</v>
      </c>
      <c r="Z369" s="59">
        <f t="shared" si="267"/>
        <v>0</v>
      </c>
      <c r="AA369" s="59">
        <f t="shared" si="268"/>
        <v>0</v>
      </c>
      <c r="AB369" s="59">
        <f t="shared" si="269"/>
        <v>0</v>
      </c>
      <c r="AC369" s="59">
        <f t="shared" si="270"/>
        <v>0</v>
      </c>
      <c r="AD369" s="166">
        <f t="shared" si="312"/>
        <v>2</v>
      </c>
      <c r="AE369" s="169">
        <f t="shared" si="271"/>
        <v>0</v>
      </c>
      <c r="AF369" s="169">
        <f t="shared" si="272"/>
        <v>1</v>
      </c>
      <c r="AG369" s="169">
        <f t="shared" si="273"/>
        <v>0</v>
      </c>
      <c r="AH369" s="169">
        <f t="shared" si="274"/>
        <v>1</v>
      </c>
      <c r="AI369" s="169">
        <f t="shared" si="275"/>
        <v>0</v>
      </c>
      <c r="AJ369" s="169">
        <f t="shared" si="276"/>
        <v>0</v>
      </c>
      <c r="AK369" s="169">
        <f t="shared" si="277"/>
        <v>0</v>
      </c>
      <c r="AL369" s="169">
        <f t="shared" si="278"/>
        <v>1</v>
      </c>
      <c r="AM369" s="169">
        <f t="shared" si="279"/>
        <v>0</v>
      </c>
      <c r="AN369" s="169">
        <f t="shared" si="280"/>
        <v>0</v>
      </c>
      <c r="AO369" s="169">
        <f t="shared" si="281"/>
        <v>1</v>
      </c>
      <c r="AP369" s="169">
        <f t="shared" si="282"/>
        <v>0</v>
      </c>
      <c r="AQ369" s="169">
        <f t="shared" si="283"/>
        <v>0</v>
      </c>
      <c r="AR369" s="169">
        <f t="shared" si="284"/>
        <v>0</v>
      </c>
      <c r="AS369" s="169">
        <f t="shared" si="285"/>
        <v>0</v>
      </c>
      <c r="AT369" s="169">
        <f t="shared" si="286"/>
        <v>0</v>
      </c>
      <c r="AU369" s="169">
        <f t="shared" si="287"/>
        <v>0</v>
      </c>
      <c r="AV369" s="169">
        <f t="shared" si="288"/>
        <v>1</v>
      </c>
      <c r="AW369" s="169">
        <f t="shared" si="289"/>
        <v>0</v>
      </c>
      <c r="AX369" s="169">
        <f t="shared" si="290"/>
        <v>0</v>
      </c>
      <c r="AY369" s="169">
        <f t="shared" si="291"/>
        <v>0</v>
      </c>
      <c r="AZ369" s="169">
        <f t="shared" si="292"/>
        <v>0</v>
      </c>
      <c r="BA369" s="169">
        <f t="shared" si="293"/>
        <v>0</v>
      </c>
      <c r="BB369" s="169">
        <f t="shared" si="294"/>
        <v>1</v>
      </c>
      <c r="BC369" s="169">
        <f t="shared" si="295"/>
        <v>0</v>
      </c>
      <c r="BD369" s="169">
        <f t="shared" si="296"/>
        <v>1</v>
      </c>
      <c r="BE369" s="169">
        <f t="shared" si="297"/>
        <v>0</v>
      </c>
      <c r="BF369" s="169">
        <f t="shared" si="298"/>
        <v>0</v>
      </c>
      <c r="BG369" s="169">
        <f t="shared" si="299"/>
        <v>0</v>
      </c>
      <c r="BH369" s="169">
        <f t="shared" si="300"/>
        <v>0</v>
      </c>
      <c r="BI369" s="169">
        <f t="shared" si="301"/>
        <v>0</v>
      </c>
      <c r="BJ369" s="169">
        <f t="shared" si="302"/>
        <v>0</v>
      </c>
      <c r="BK369" s="167">
        <f t="shared" si="303"/>
        <v>0</v>
      </c>
      <c r="BL369" s="169">
        <f t="shared" si="304"/>
        <v>0</v>
      </c>
      <c r="BM369" s="169">
        <f t="shared" si="305"/>
        <v>1</v>
      </c>
      <c r="BN369" s="169">
        <f t="shared" si="306"/>
        <v>1</v>
      </c>
      <c r="BO369" s="169">
        <f t="shared" si="307"/>
        <v>0</v>
      </c>
      <c r="BP369" s="36">
        <f t="shared" si="308"/>
        <v>1</v>
      </c>
      <c r="BQ369">
        <f t="shared" si="309"/>
        <v>0</v>
      </c>
      <c r="BR369" s="36">
        <f t="shared" si="310"/>
        <v>0</v>
      </c>
      <c r="BS369" t="e">
        <f t="shared" si="311"/>
        <v>#N/A</v>
      </c>
    </row>
    <row r="370" spans="1:71">
      <c r="A370" s="59">
        <v>448</v>
      </c>
      <c r="B370" s="59">
        <v>251192</v>
      </c>
      <c r="C370" s="160">
        <v>99800000</v>
      </c>
      <c r="D370" s="59">
        <v>4723000</v>
      </c>
      <c r="E370" s="59">
        <v>4723000</v>
      </c>
      <c r="F370" s="59">
        <v>95077000</v>
      </c>
      <c r="G370" s="59">
        <v>0</v>
      </c>
      <c r="H370" s="59">
        <v>-6850814419.8136301</v>
      </c>
      <c r="I370" s="59">
        <v>0</v>
      </c>
      <c r="J370" s="59">
        <v>0</v>
      </c>
      <c r="K370" s="59">
        <v>0</v>
      </c>
      <c r="L370" s="59">
        <v>417</v>
      </c>
      <c r="M370" s="59">
        <v>407</v>
      </c>
      <c r="N370" s="59">
        <v>406</v>
      </c>
      <c r="O370" s="59">
        <v>417</v>
      </c>
      <c r="P370" s="59">
        <v>407</v>
      </c>
      <c r="Q370" s="59">
        <v>406</v>
      </c>
      <c r="R370" s="59">
        <v>2</v>
      </c>
      <c r="S370" s="59">
        <v>0</v>
      </c>
      <c r="T370" s="59">
        <f t="shared" si="261"/>
        <v>2</v>
      </c>
      <c r="U370" s="59">
        <f t="shared" si="262"/>
        <v>0</v>
      </c>
      <c r="V370" s="59">
        <f t="shared" si="263"/>
        <v>0</v>
      </c>
      <c r="W370" s="59">
        <f t="shared" si="264"/>
        <v>4</v>
      </c>
      <c r="X370" s="59">
        <f t="shared" si="265"/>
        <v>0</v>
      </c>
      <c r="Y370" s="59">
        <f t="shared" si="266"/>
        <v>0</v>
      </c>
      <c r="Z370" s="59">
        <f t="shared" si="267"/>
        <v>0</v>
      </c>
      <c r="AA370" s="59">
        <f t="shared" si="268"/>
        <v>0</v>
      </c>
      <c r="AB370" s="59">
        <f t="shared" si="269"/>
        <v>0</v>
      </c>
      <c r="AC370" s="59">
        <f t="shared" si="270"/>
        <v>0</v>
      </c>
      <c r="AD370" s="166">
        <f t="shared" si="312"/>
        <v>0</v>
      </c>
      <c r="AE370" s="169">
        <f t="shared" si="271"/>
        <v>0</v>
      </c>
      <c r="AF370" s="169">
        <f t="shared" si="272"/>
        <v>0</v>
      </c>
      <c r="AG370" s="169">
        <f t="shared" si="273"/>
        <v>0</v>
      </c>
      <c r="AH370" s="169">
        <f t="shared" si="274"/>
        <v>1</v>
      </c>
      <c r="AI370" s="169">
        <f t="shared" si="275"/>
        <v>0</v>
      </c>
      <c r="AJ370" s="169">
        <f t="shared" si="276"/>
        <v>0</v>
      </c>
      <c r="AK370" s="169">
        <f t="shared" si="277"/>
        <v>0</v>
      </c>
      <c r="AL370" s="169">
        <f t="shared" si="278"/>
        <v>1</v>
      </c>
      <c r="AM370" s="169">
        <f t="shared" si="279"/>
        <v>0</v>
      </c>
      <c r="AN370" s="169">
        <f t="shared" si="280"/>
        <v>0</v>
      </c>
      <c r="AO370" s="169">
        <f t="shared" si="281"/>
        <v>1</v>
      </c>
      <c r="AP370" s="169">
        <f t="shared" si="282"/>
        <v>0</v>
      </c>
      <c r="AQ370" s="169">
        <f t="shared" si="283"/>
        <v>0</v>
      </c>
      <c r="AR370" s="169">
        <f t="shared" si="284"/>
        <v>0</v>
      </c>
      <c r="AS370" s="169">
        <f t="shared" si="285"/>
        <v>0</v>
      </c>
      <c r="AT370" s="169">
        <f t="shared" si="286"/>
        <v>0</v>
      </c>
      <c r="AU370" s="169">
        <f t="shared" si="287"/>
        <v>0</v>
      </c>
      <c r="AV370" s="169">
        <f t="shared" si="288"/>
        <v>1</v>
      </c>
      <c r="AW370" s="169">
        <f t="shared" si="289"/>
        <v>1</v>
      </c>
      <c r="AX370" s="169">
        <f t="shared" si="290"/>
        <v>1</v>
      </c>
      <c r="AY370" s="169">
        <f t="shared" si="291"/>
        <v>0</v>
      </c>
      <c r="AZ370" s="169">
        <f t="shared" si="292"/>
        <v>0</v>
      </c>
      <c r="BA370" s="169">
        <f t="shared" si="293"/>
        <v>0</v>
      </c>
      <c r="BB370" s="169">
        <f t="shared" si="294"/>
        <v>1</v>
      </c>
      <c r="BC370" s="169">
        <f t="shared" si="295"/>
        <v>2</v>
      </c>
      <c r="BD370" s="169">
        <f t="shared" si="296"/>
        <v>0</v>
      </c>
      <c r="BE370" s="169">
        <f t="shared" si="297"/>
        <v>0</v>
      </c>
      <c r="BF370" s="169">
        <f t="shared" si="298"/>
        <v>2</v>
      </c>
      <c r="BG370" s="169">
        <f t="shared" si="299"/>
        <v>0</v>
      </c>
      <c r="BH370" s="169">
        <f t="shared" si="300"/>
        <v>0</v>
      </c>
      <c r="BI370" s="169">
        <f t="shared" si="301"/>
        <v>0</v>
      </c>
      <c r="BJ370" s="169">
        <f t="shared" si="302"/>
        <v>0</v>
      </c>
      <c r="BK370" s="167">
        <f t="shared" si="303"/>
        <v>0</v>
      </c>
      <c r="BL370" s="169">
        <f t="shared" si="304"/>
        <v>0</v>
      </c>
      <c r="BM370" s="169">
        <f t="shared" si="305"/>
        <v>1</v>
      </c>
      <c r="BN370" s="169">
        <f t="shared" si="306"/>
        <v>1</v>
      </c>
      <c r="BO370" s="169">
        <f t="shared" si="307"/>
        <v>0</v>
      </c>
      <c r="BP370" s="36">
        <f t="shared" si="308"/>
        <v>0</v>
      </c>
      <c r="BQ370">
        <f t="shared" si="309"/>
        <v>0</v>
      </c>
      <c r="BR370" s="36">
        <f t="shared" si="310"/>
        <v>4</v>
      </c>
      <c r="BS370" s="36" t="e">
        <f t="shared" si="311"/>
        <v>#N/A</v>
      </c>
    </row>
    <row r="371" spans="1:71">
      <c r="A371" s="59">
        <v>445</v>
      </c>
      <c r="B371" s="59">
        <v>251142</v>
      </c>
      <c r="C371" s="160">
        <v>99999999.574252501</v>
      </c>
      <c r="D371" s="59">
        <v>54800000</v>
      </c>
      <c r="E371" s="59">
        <v>54800000</v>
      </c>
      <c r="F371" s="59">
        <v>45199999.574252501</v>
      </c>
      <c r="G371" s="59">
        <v>0</v>
      </c>
      <c r="H371" s="59">
        <v>-6877548563.4888897</v>
      </c>
      <c r="I371" s="59">
        <v>0</v>
      </c>
      <c r="J371" s="59">
        <v>0</v>
      </c>
      <c r="K371" s="59">
        <v>0</v>
      </c>
      <c r="L371" s="59">
        <v>0</v>
      </c>
      <c r="M371" s="59">
        <v>0</v>
      </c>
      <c r="N371" s="59">
        <v>0</v>
      </c>
      <c r="O371" s="59">
        <v>444</v>
      </c>
      <c r="P371" s="59">
        <v>0</v>
      </c>
      <c r="Q371" s="59">
        <v>0</v>
      </c>
      <c r="R371" s="59">
        <v>1</v>
      </c>
      <c r="S371" s="59">
        <v>0</v>
      </c>
      <c r="T371" s="59">
        <f t="shared" si="261"/>
        <v>1</v>
      </c>
      <c r="U371" s="59">
        <f t="shared" si="262"/>
        <v>0</v>
      </c>
      <c r="V371" s="59">
        <f t="shared" si="263"/>
        <v>0</v>
      </c>
      <c r="W371" s="59">
        <f t="shared" si="264"/>
        <v>0</v>
      </c>
      <c r="X371" s="59">
        <f t="shared" si="265"/>
        <v>0</v>
      </c>
      <c r="Y371" s="59">
        <f t="shared" si="266"/>
        <v>0</v>
      </c>
      <c r="Z371" s="59">
        <f t="shared" si="267"/>
        <v>0</v>
      </c>
      <c r="AA371" s="59">
        <f t="shared" si="268"/>
        <v>0</v>
      </c>
      <c r="AB371" s="59">
        <f t="shared" si="269"/>
        <v>0</v>
      </c>
      <c r="AC371" s="59">
        <f t="shared" si="270"/>
        <v>0</v>
      </c>
      <c r="AD371" s="166">
        <f t="shared" si="312"/>
        <v>0</v>
      </c>
      <c r="AE371" s="169">
        <f t="shared" si="271"/>
        <v>0</v>
      </c>
      <c r="AF371" s="169">
        <f t="shared" si="272"/>
        <v>0</v>
      </c>
      <c r="AG371" s="169">
        <f t="shared" si="273"/>
        <v>0</v>
      </c>
      <c r="AH371" s="169">
        <f t="shared" si="274"/>
        <v>1</v>
      </c>
      <c r="AI371" s="169">
        <f t="shared" si="275"/>
        <v>0</v>
      </c>
      <c r="AJ371" s="169">
        <f t="shared" si="276"/>
        <v>0</v>
      </c>
      <c r="AK371" s="169">
        <f t="shared" si="277"/>
        <v>0</v>
      </c>
      <c r="AL371" s="169">
        <f t="shared" si="278"/>
        <v>1</v>
      </c>
      <c r="AM371" s="169">
        <f t="shared" si="279"/>
        <v>0</v>
      </c>
      <c r="AN371" s="169">
        <f t="shared" si="280"/>
        <v>0</v>
      </c>
      <c r="AO371" s="169">
        <f t="shared" si="281"/>
        <v>1</v>
      </c>
      <c r="AP371" s="169">
        <f t="shared" si="282"/>
        <v>0</v>
      </c>
      <c r="AQ371" s="169">
        <f t="shared" si="283"/>
        <v>0</v>
      </c>
      <c r="AR371" s="169">
        <f t="shared" si="284"/>
        <v>0</v>
      </c>
      <c r="AS371" s="169">
        <f t="shared" si="285"/>
        <v>0</v>
      </c>
      <c r="AT371" s="169">
        <f t="shared" si="286"/>
        <v>0</v>
      </c>
      <c r="AU371" s="169">
        <f t="shared" si="287"/>
        <v>0</v>
      </c>
      <c r="AV371" s="169">
        <f t="shared" si="288"/>
        <v>1</v>
      </c>
      <c r="AW371" s="169">
        <f t="shared" si="289"/>
        <v>1</v>
      </c>
      <c r="AX371" s="169">
        <f t="shared" si="290"/>
        <v>0</v>
      </c>
      <c r="AY371" s="169">
        <f t="shared" si="291"/>
        <v>1</v>
      </c>
      <c r="AZ371" s="169">
        <f t="shared" si="292"/>
        <v>0</v>
      </c>
      <c r="BA371" s="169">
        <f t="shared" si="293"/>
        <v>0</v>
      </c>
      <c r="BB371" s="169">
        <f t="shared" si="294"/>
        <v>1</v>
      </c>
      <c r="BC371" s="169">
        <f t="shared" si="295"/>
        <v>0</v>
      </c>
      <c r="BD371" s="169">
        <f t="shared" si="296"/>
        <v>1</v>
      </c>
      <c r="BE371" s="169">
        <f t="shared" si="297"/>
        <v>0</v>
      </c>
      <c r="BF371" s="169">
        <f t="shared" si="298"/>
        <v>0</v>
      </c>
      <c r="BG371" s="169">
        <f t="shared" si="299"/>
        <v>0</v>
      </c>
      <c r="BH371" s="169">
        <f t="shared" si="300"/>
        <v>0</v>
      </c>
      <c r="BI371" s="169">
        <f t="shared" si="301"/>
        <v>0</v>
      </c>
      <c r="BJ371" s="169">
        <f t="shared" si="302"/>
        <v>0</v>
      </c>
      <c r="BK371" s="167">
        <f t="shared" si="303"/>
        <v>1</v>
      </c>
      <c r="BL371" s="169">
        <f t="shared" si="304"/>
        <v>1</v>
      </c>
      <c r="BM371" s="169">
        <f t="shared" si="305"/>
        <v>0</v>
      </c>
      <c r="BN371" s="169">
        <f t="shared" si="306"/>
        <v>1</v>
      </c>
      <c r="BO371" s="169">
        <f t="shared" si="307"/>
        <v>0</v>
      </c>
      <c r="BP371" s="36">
        <f t="shared" si="308"/>
        <v>0</v>
      </c>
      <c r="BQ371">
        <f t="shared" si="309"/>
        <v>0</v>
      </c>
      <c r="BR371" s="36">
        <f t="shared" si="310"/>
        <v>1</v>
      </c>
      <c r="BS371" s="36" t="e">
        <f t="shared" si="311"/>
        <v>#N/A</v>
      </c>
    </row>
    <row r="372" spans="1:71">
      <c r="A372" s="59">
        <v>38</v>
      </c>
      <c r="B372" s="59">
        <v>15131</v>
      </c>
      <c r="C372" s="160">
        <v>100119048.968853</v>
      </c>
      <c r="D372" s="59">
        <v>19571428.5</v>
      </c>
      <c r="E372" s="59">
        <v>19571428.5</v>
      </c>
      <c r="F372" s="59">
        <v>80547620.468852907</v>
      </c>
      <c r="G372" s="59">
        <v>0</v>
      </c>
      <c r="H372" s="59">
        <v>-339671765.48171198</v>
      </c>
      <c r="I372" s="59">
        <v>101</v>
      </c>
      <c r="J372" s="59">
        <v>0</v>
      </c>
      <c r="K372" s="59">
        <v>0</v>
      </c>
      <c r="L372" s="59">
        <v>101</v>
      </c>
      <c r="M372" s="59">
        <v>0</v>
      </c>
      <c r="N372" s="59">
        <v>0</v>
      </c>
      <c r="O372" s="59">
        <v>101</v>
      </c>
      <c r="P372" s="59">
        <v>0</v>
      </c>
      <c r="Q372" s="59">
        <v>0</v>
      </c>
      <c r="R372" s="59">
        <v>1</v>
      </c>
      <c r="S372" s="59">
        <v>0</v>
      </c>
      <c r="T372" s="59">
        <f t="shared" si="261"/>
        <v>0</v>
      </c>
      <c r="U372" s="59">
        <f t="shared" si="262"/>
        <v>0</v>
      </c>
      <c r="V372" s="59">
        <f t="shared" si="263"/>
        <v>0</v>
      </c>
      <c r="W372" s="59">
        <f t="shared" si="264"/>
        <v>0</v>
      </c>
      <c r="X372" s="59">
        <f t="shared" si="265"/>
        <v>0</v>
      </c>
      <c r="Y372" s="59">
        <f t="shared" si="266"/>
        <v>0</v>
      </c>
      <c r="Z372" s="59">
        <f t="shared" si="267"/>
        <v>0</v>
      </c>
      <c r="AA372" s="59">
        <f t="shared" si="268"/>
        <v>0</v>
      </c>
      <c r="AB372" s="59">
        <f t="shared" si="269"/>
        <v>0</v>
      </c>
      <c r="AC372" s="59">
        <f t="shared" si="270"/>
        <v>0</v>
      </c>
      <c r="AD372" s="166">
        <f t="shared" si="312"/>
        <v>3</v>
      </c>
      <c r="AE372" s="169">
        <f t="shared" si="271"/>
        <v>0</v>
      </c>
      <c r="AF372" s="169">
        <f t="shared" si="272"/>
        <v>1</v>
      </c>
      <c r="AG372" s="169">
        <f t="shared" si="273"/>
        <v>0</v>
      </c>
      <c r="AH372" s="169">
        <f t="shared" si="274"/>
        <v>1</v>
      </c>
      <c r="AI372" s="169">
        <f t="shared" si="275"/>
        <v>0</v>
      </c>
      <c r="AJ372" s="169">
        <f t="shared" si="276"/>
        <v>0</v>
      </c>
      <c r="AK372" s="169">
        <f t="shared" si="277"/>
        <v>0</v>
      </c>
      <c r="AL372" s="169">
        <f t="shared" si="278"/>
        <v>1</v>
      </c>
      <c r="AM372" s="169">
        <f t="shared" si="279"/>
        <v>0</v>
      </c>
      <c r="AN372" s="169">
        <f t="shared" si="280"/>
        <v>0</v>
      </c>
      <c r="AO372" s="169">
        <f t="shared" si="281"/>
        <v>1</v>
      </c>
      <c r="AP372" s="169">
        <f t="shared" si="282"/>
        <v>0</v>
      </c>
      <c r="AQ372" s="169">
        <f t="shared" si="283"/>
        <v>0</v>
      </c>
      <c r="AR372" s="169">
        <f t="shared" si="284"/>
        <v>0</v>
      </c>
      <c r="AS372" s="169">
        <f t="shared" si="285"/>
        <v>0</v>
      </c>
      <c r="AT372" s="169">
        <f t="shared" si="286"/>
        <v>0</v>
      </c>
      <c r="AU372" s="169">
        <f t="shared" si="287"/>
        <v>0</v>
      </c>
      <c r="AV372" s="169">
        <f t="shared" si="288"/>
        <v>1</v>
      </c>
      <c r="AW372" s="169">
        <f t="shared" si="289"/>
        <v>0</v>
      </c>
      <c r="AX372" s="169">
        <f t="shared" si="290"/>
        <v>0</v>
      </c>
      <c r="AY372" s="169">
        <f t="shared" si="291"/>
        <v>0</v>
      </c>
      <c r="AZ372" s="169">
        <f t="shared" si="292"/>
        <v>0</v>
      </c>
      <c r="BA372" s="169">
        <f t="shared" si="293"/>
        <v>0</v>
      </c>
      <c r="BB372" s="169">
        <f t="shared" si="294"/>
        <v>1</v>
      </c>
      <c r="BC372" s="169">
        <f t="shared" si="295"/>
        <v>0</v>
      </c>
      <c r="BD372" s="169">
        <f t="shared" si="296"/>
        <v>1</v>
      </c>
      <c r="BE372" s="169">
        <f t="shared" si="297"/>
        <v>0</v>
      </c>
      <c r="BF372" s="169">
        <f t="shared" si="298"/>
        <v>0</v>
      </c>
      <c r="BG372" s="169">
        <f t="shared" si="299"/>
        <v>0</v>
      </c>
      <c r="BH372" s="169">
        <f t="shared" si="300"/>
        <v>0</v>
      </c>
      <c r="BI372" s="169">
        <f t="shared" si="301"/>
        <v>0</v>
      </c>
      <c r="BJ372" s="169">
        <f t="shared" si="302"/>
        <v>0</v>
      </c>
      <c r="BK372" s="167">
        <f t="shared" si="303"/>
        <v>0</v>
      </c>
      <c r="BL372" s="169">
        <f t="shared" si="304"/>
        <v>1</v>
      </c>
      <c r="BM372" s="169">
        <f t="shared" si="305"/>
        <v>0</v>
      </c>
      <c r="BN372" s="169">
        <f t="shared" si="306"/>
        <v>1</v>
      </c>
      <c r="BO372" s="169">
        <f t="shared" si="307"/>
        <v>0</v>
      </c>
      <c r="BP372" s="36">
        <f t="shared" si="308"/>
        <v>1</v>
      </c>
      <c r="BQ372">
        <f t="shared" si="309"/>
        <v>0</v>
      </c>
      <c r="BR372" s="36">
        <f t="shared" si="310"/>
        <v>0</v>
      </c>
      <c r="BS372" t="e">
        <f t="shared" si="311"/>
        <v>#N/A</v>
      </c>
    </row>
    <row r="373" spans="1:71">
      <c r="A373" s="59">
        <v>290</v>
      </c>
      <c r="B373" s="59">
        <v>162981</v>
      </c>
      <c r="C373" s="160">
        <v>101666662.62679601</v>
      </c>
      <c r="D373" s="59">
        <v>38083332</v>
      </c>
      <c r="E373" s="59">
        <v>38083332</v>
      </c>
      <c r="F373" s="59">
        <v>63583330.626796499</v>
      </c>
      <c r="G373" s="59">
        <v>222.22221374511699</v>
      </c>
      <c r="H373" s="59">
        <v>-4120341354.4913998</v>
      </c>
      <c r="I373" s="59">
        <v>0</v>
      </c>
      <c r="J373" s="59">
        <v>0</v>
      </c>
      <c r="K373" s="59">
        <v>0</v>
      </c>
      <c r="L373" s="59">
        <v>415</v>
      </c>
      <c r="M373" s="59">
        <v>412</v>
      </c>
      <c r="N373" s="59">
        <v>801</v>
      </c>
      <c r="O373" s="59">
        <v>0</v>
      </c>
      <c r="P373" s="59">
        <v>0</v>
      </c>
      <c r="Q373" s="59">
        <v>0</v>
      </c>
      <c r="R373" s="59">
        <v>2</v>
      </c>
      <c r="S373" s="59">
        <v>1</v>
      </c>
      <c r="T373" s="59">
        <f t="shared" si="261"/>
        <v>1</v>
      </c>
      <c r="U373" s="59">
        <f t="shared" si="262"/>
        <v>0</v>
      </c>
      <c r="V373" s="59">
        <f t="shared" si="263"/>
        <v>0</v>
      </c>
      <c r="W373" s="59">
        <f t="shared" si="264"/>
        <v>1</v>
      </c>
      <c r="X373" s="59">
        <f t="shared" si="265"/>
        <v>1</v>
      </c>
      <c r="Y373" s="59">
        <f t="shared" si="266"/>
        <v>0</v>
      </c>
      <c r="Z373" s="59">
        <f t="shared" si="267"/>
        <v>0</v>
      </c>
      <c r="AA373" s="59">
        <f t="shared" si="268"/>
        <v>0</v>
      </c>
      <c r="AB373" s="59">
        <f t="shared" si="269"/>
        <v>0</v>
      </c>
      <c r="AC373" s="59">
        <f t="shared" si="270"/>
        <v>0</v>
      </c>
      <c r="AD373" s="166">
        <f t="shared" si="312"/>
        <v>0</v>
      </c>
      <c r="AE373" s="169">
        <f t="shared" si="271"/>
        <v>0</v>
      </c>
      <c r="AF373" s="169">
        <f t="shared" si="272"/>
        <v>0</v>
      </c>
      <c r="AG373" s="169">
        <f t="shared" si="273"/>
        <v>0</v>
      </c>
      <c r="AH373" s="169">
        <f t="shared" si="274"/>
        <v>1</v>
      </c>
      <c r="AI373" s="169">
        <f t="shared" si="275"/>
        <v>0</v>
      </c>
      <c r="AJ373" s="169">
        <f t="shared" si="276"/>
        <v>0</v>
      </c>
      <c r="AK373" s="169">
        <f t="shared" si="277"/>
        <v>0</v>
      </c>
      <c r="AL373" s="169">
        <f t="shared" si="278"/>
        <v>1</v>
      </c>
      <c r="AM373" s="169">
        <f t="shared" si="279"/>
        <v>0</v>
      </c>
      <c r="AN373" s="169">
        <f t="shared" si="280"/>
        <v>0</v>
      </c>
      <c r="AO373" s="169">
        <f t="shared" si="281"/>
        <v>1</v>
      </c>
      <c r="AP373" s="169">
        <f t="shared" si="282"/>
        <v>0</v>
      </c>
      <c r="AQ373" s="169">
        <f t="shared" si="283"/>
        <v>0</v>
      </c>
      <c r="AR373" s="169">
        <f t="shared" si="284"/>
        <v>0</v>
      </c>
      <c r="AS373" s="169">
        <f t="shared" si="285"/>
        <v>0</v>
      </c>
      <c r="AT373" s="169">
        <f t="shared" si="286"/>
        <v>0</v>
      </c>
      <c r="AU373" s="169">
        <f t="shared" si="287"/>
        <v>0</v>
      </c>
      <c r="AV373" s="169">
        <f t="shared" si="288"/>
        <v>1</v>
      </c>
      <c r="AW373" s="169">
        <f t="shared" si="289"/>
        <v>1</v>
      </c>
      <c r="AX373" s="169">
        <f t="shared" si="290"/>
        <v>0</v>
      </c>
      <c r="AY373" s="169">
        <f t="shared" si="291"/>
        <v>1</v>
      </c>
      <c r="AZ373" s="169">
        <f t="shared" si="292"/>
        <v>0</v>
      </c>
      <c r="BA373" s="169">
        <f t="shared" si="293"/>
        <v>1</v>
      </c>
      <c r="BB373" s="169">
        <f t="shared" si="294"/>
        <v>0</v>
      </c>
      <c r="BC373" s="169">
        <f t="shared" si="295"/>
        <v>1</v>
      </c>
      <c r="BD373" s="169">
        <f t="shared" si="296"/>
        <v>0</v>
      </c>
      <c r="BE373" s="169">
        <f t="shared" si="297"/>
        <v>0</v>
      </c>
      <c r="BF373" s="169">
        <f t="shared" si="298"/>
        <v>0</v>
      </c>
      <c r="BG373" s="169">
        <f t="shared" si="299"/>
        <v>0</v>
      </c>
      <c r="BH373" s="169">
        <f t="shared" si="300"/>
        <v>1</v>
      </c>
      <c r="BI373" s="169">
        <f t="shared" si="301"/>
        <v>0</v>
      </c>
      <c r="BJ373" s="169">
        <f t="shared" si="302"/>
        <v>0</v>
      </c>
      <c r="BK373" s="167">
        <f t="shared" si="303"/>
        <v>0</v>
      </c>
      <c r="BL373" s="169">
        <f t="shared" si="304"/>
        <v>0</v>
      </c>
      <c r="BM373" s="169">
        <f t="shared" si="305"/>
        <v>1</v>
      </c>
      <c r="BN373" s="169">
        <f t="shared" si="306"/>
        <v>0</v>
      </c>
      <c r="BO373" s="169">
        <f t="shared" si="307"/>
        <v>1</v>
      </c>
      <c r="BP373" s="36">
        <f t="shared" si="308"/>
        <v>0</v>
      </c>
      <c r="BQ373">
        <f t="shared" si="309"/>
        <v>0</v>
      </c>
      <c r="BR373" s="36">
        <f t="shared" si="310"/>
        <v>1</v>
      </c>
      <c r="BS373" s="36" t="e">
        <f t="shared" si="311"/>
        <v>#N/A</v>
      </c>
    </row>
    <row r="374" spans="1:71">
      <c r="A374" s="59">
        <v>440</v>
      </c>
      <c r="B374" s="59">
        <v>242371</v>
      </c>
      <c r="C374" s="160">
        <v>102079995.94370501</v>
      </c>
      <c r="D374" s="59">
        <v>8533333.25</v>
      </c>
      <c r="E374" s="59">
        <v>8533333.25</v>
      </c>
      <c r="F374" s="59">
        <v>93546662.693705395</v>
      </c>
      <c r="G374" s="59">
        <v>853.33331298828102</v>
      </c>
      <c r="H374" s="59">
        <v>-6716451899.1487398</v>
      </c>
      <c r="I374" s="59">
        <v>0</v>
      </c>
      <c r="J374" s="59">
        <v>0</v>
      </c>
      <c r="K374" s="59">
        <v>0</v>
      </c>
      <c r="L374" s="59">
        <v>101</v>
      </c>
      <c r="M374" s="59">
        <v>0</v>
      </c>
      <c r="N374" s="59">
        <v>0</v>
      </c>
      <c r="O374" s="59">
        <v>101</v>
      </c>
      <c r="P374" s="59">
        <v>0</v>
      </c>
      <c r="Q374" s="59">
        <v>0</v>
      </c>
      <c r="R374" s="59">
        <v>1</v>
      </c>
      <c r="S374" s="59">
        <v>0</v>
      </c>
      <c r="T374" s="59">
        <f t="shared" si="261"/>
        <v>0</v>
      </c>
      <c r="U374" s="59">
        <f t="shared" si="262"/>
        <v>0</v>
      </c>
      <c r="V374" s="59">
        <f t="shared" si="263"/>
        <v>0</v>
      </c>
      <c r="W374" s="59">
        <f t="shared" si="264"/>
        <v>0</v>
      </c>
      <c r="X374" s="59">
        <f t="shared" si="265"/>
        <v>0</v>
      </c>
      <c r="Y374" s="59">
        <f t="shared" si="266"/>
        <v>0</v>
      </c>
      <c r="Z374" s="59">
        <f t="shared" si="267"/>
        <v>0</v>
      </c>
      <c r="AA374" s="59">
        <f t="shared" si="268"/>
        <v>0</v>
      </c>
      <c r="AB374" s="59">
        <f t="shared" si="269"/>
        <v>0</v>
      </c>
      <c r="AC374" s="59">
        <f t="shared" si="270"/>
        <v>0</v>
      </c>
      <c r="AD374" s="166">
        <f t="shared" si="312"/>
        <v>2</v>
      </c>
      <c r="AE374" s="169">
        <f t="shared" si="271"/>
        <v>0</v>
      </c>
      <c r="AF374" s="169">
        <f t="shared" si="272"/>
        <v>1</v>
      </c>
      <c r="AG374" s="169">
        <f t="shared" si="273"/>
        <v>0</v>
      </c>
      <c r="AH374" s="169">
        <f t="shared" si="274"/>
        <v>1</v>
      </c>
      <c r="AI374" s="169">
        <f t="shared" si="275"/>
        <v>0</v>
      </c>
      <c r="AJ374" s="169">
        <f t="shared" si="276"/>
        <v>0</v>
      </c>
      <c r="AK374" s="169">
        <f t="shared" si="277"/>
        <v>0</v>
      </c>
      <c r="AL374" s="169">
        <f t="shared" si="278"/>
        <v>1</v>
      </c>
      <c r="AM374" s="169">
        <f t="shared" si="279"/>
        <v>0</v>
      </c>
      <c r="AN374" s="169">
        <f t="shared" si="280"/>
        <v>0</v>
      </c>
      <c r="AO374" s="169">
        <f t="shared" si="281"/>
        <v>1</v>
      </c>
      <c r="AP374" s="169">
        <f t="shared" si="282"/>
        <v>0</v>
      </c>
      <c r="AQ374" s="169">
        <f t="shared" si="283"/>
        <v>0</v>
      </c>
      <c r="AR374" s="169">
        <f t="shared" si="284"/>
        <v>0</v>
      </c>
      <c r="AS374" s="169">
        <f t="shared" si="285"/>
        <v>0</v>
      </c>
      <c r="AT374" s="169">
        <f t="shared" si="286"/>
        <v>0</v>
      </c>
      <c r="AU374" s="169">
        <f t="shared" si="287"/>
        <v>0</v>
      </c>
      <c r="AV374" s="169">
        <f t="shared" si="288"/>
        <v>1</v>
      </c>
      <c r="AW374" s="169">
        <f t="shared" si="289"/>
        <v>0</v>
      </c>
      <c r="AX374" s="169">
        <f t="shared" si="290"/>
        <v>0</v>
      </c>
      <c r="AY374" s="169">
        <f t="shared" si="291"/>
        <v>0</v>
      </c>
      <c r="AZ374" s="169">
        <f t="shared" si="292"/>
        <v>0</v>
      </c>
      <c r="BA374" s="169">
        <f t="shared" si="293"/>
        <v>0</v>
      </c>
      <c r="BB374" s="169">
        <f t="shared" si="294"/>
        <v>1</v>
      </c>
      <c r="BC374" s="169">
        <f t="shared" si="295"/>
        <v>0</v>
      </c>
      <c r="BD374" s="169">
        <f t="shared" si="296"/>
        <v>1</v>
      </c>
      <c r="BE374" s="169">
        <f t="shared" si="297"/>
        <v>0</v>
      </c>
      <c r="BF374" s="169">
        <f t="shared" si="298"/>
        <v>0</v>
      </c>
      <c r="BG374" s="169">
        <f t="shared" si="299"/>
        <v>0</v>
      </c>
      <c r="BH374" s="169">
        <f t="shared" si="300"/>
        <v>0</v>
      </c>
      <c r="BI374" s="169">
        <f t="shared" si="301"/>
        <v>0</v>
      </c>
      <c r="BJ374" s="169">
        <f t="shared" si="302"/>
        <v>0</v>
      </c>
      <c r="BK374" s="167">
        <f t="shared" si="303"/>
        <v>0</v>
      </c>
      <c r="BL374" s="169">
        <f t="shared" si="304"/>
        <v>1</v>
      </c>
      <c r="BM374" s="169">
        <f t="shared" si="305"/>
        <v>0</v>
      </c>
      <c r="BN374" s="169">
        <f t="shared" si="306"/>
        <v>1</v>
      </c>
      <c r="BO374" s="169">
        <f t="shared" si="307"/>
        <v>0</v>
      </c>
      <c r="BP374" s="36">
        <f t="shared" si="308"/>
        <v>1</v>
      </c>
      <c r="BQ374">
        <f t="shared" si="309"/>
        <v>0</v>
      </c>
      <c r="BR374" s="36">
        <f t="shared" si="310"/>
        <v>0</v>
      </c>
      <c r="BS374" t="e">
        <f t="shared" si="311"/>
        <v>#N/A</v>
      </c>
    </row>
    <row r="375" spans="1:71">
      <c r="A375" s="59">
        <v>5</v>
      </c>
      <c r="B375" s="59">
        <v>11173</v>
      </c>
      <c r="C375" s="160">
        <v>102380952.93571401</v>
      </c>
      <c r="D375" s="59">
        <v>5086580.25</v>
      </c>
      <c r="E375" s="59">
        <v>5086580.25</v>
      </c>
      <c r="F375" s="59">
        <v>97294372.6857142</v>
      </c>
      <c r="G375" s="59">
        <v>0</v>
      </c>
      <c r="H375" s="59">
        <v>84437229.436202496</v>
      </c>
      <c r="I375" s="59">
        <v>101</v>
      </c>
      <c r="J375" s="59">
        <v>0</v>
      </c>
      <c r="K375" s="59">
        <v>0</v>
      </c>
      <c r="L375" s="59">
        <v>0</v>
      </c>
      <c r="M375" s="59">
        <v>0</v>
      </c>
      <c r="N375" s="59">
        <v>0</v>
      </c>
      <c r="O375" s="59">
        <v>101</v>
      </c>
      <c r="P375" s="59">
        <v>0</v>
      </c>
      <c r="Q375" s="59">
        <v>0</v>
      </c>
      <c r="R375" s="59">
        <v>2</v>
      </c>
      <c r="S375" s="59">
        <v>0</v>
      </c>
      <c r="T375" s="59">
        <f t="shared" si="261"/>
        <v>0</v>
      </c>
      <c r="U375" s="59">
        <f t="shared" si="262"/>
        <v>0</v>
      </c>
      <c r="V375" s="59">
        <f t="shared" si="263"/>
        <v>0</v>
      </c>
      <c r="W375" s="59">
        <f t="shared" si="264"/>
        <v>0</v>
      </c>
      <c r="X375" s="59">
        <f t="shared" si="265"/>
        <v>0</v>
      </c>
      <c r="Y375" s="59">
        <f t="shared" si="266"/>
        <v>0</v>
      </c>
      <c r="Z375" s="59">
        <f t="shared" si="267"/>
        <v>0</v>
      </c>
      <c r="AA375" s="59">
        <f t="shared" si="268"/>
        <v>0</v>
      </c>
      <c r="AB375" s="59">
        <f t="shared" si="269"/>
        <v>0</v>
      </c>
      <c r="AC375" s="59">
        <f t="shared" si="270"/>
        <v>0</v>
      </c>
      <c r="AD375" s="166">
        <f t="shared" si="312"/>
        <v>2</v>
      </c>
      <c r="AE375" s="169">
        <f t="shared" si="271"/>
        <v>0</v>
      </c>
      <c r="AF375" s="169">
        <f t="shared" si="272"/>
        <v>1</v>
      </c>
      <c r="AG375" s="169">
        <f t="shared" si="273"/>
        <v>0</v>
      </c>
      <c r="AH375" s="169">
        <f t="shared" si="274"/>
        <v>1</v>
      </c>
      <c r="AI375" s="169">
        <f t="shared" si="275"/>
        <v>0</v>
      </c>
      <c r="AJ375" s="169">
        <f t="shared" si="276"/>
        <v>0</v>
      </c>
      <c r="AK375" s="169">
        <f t="shared" si="277"/>
        <v>0</v>
      </c>
      <c r="AL375" s="169">
        <f t="shared" si="278"/>
        <v>1</v>
      </c>
      <c r="AM375" s="169">
        <f t="shared" si="279"/>
        <v>0</v>
      </c>
      <c r="AN375" s="169">
        <f t="shared" si="280"/>
        <v>0</v>
      </c>
      <c r="AO375" s="169">
        <f t="shared" si="281"/>
        <v>1</v>
      </c>
      <c r="AP375" s="169">
        <f t="shared" si="282"/>
        <v>0</v>
      </c>
      <c r="AQ375" s="169">
        <f t="shared" si="283"/>
        <v>0</v>
      </c>
      <c r="AR375" s="169">
        <f t="shared" si="284"/>
        <v>0</v>
      </c>
      <c r="AS375" s="169">
        <f t="shared" si="285"/>
        <v>0</v>
      </c>
      <c r="AT375" s="169">
        <f t="shared" si="286"/>
        <v>0</v>
      </c>
      <c r="AU375" s="169">
        <f t="shared" si="287"/>
        <v>0</v>
      </c>
      <c r="AV375" s="169">
        <f t="shared" si="288"/>
        <v>1</v>
      </c>
      <c r="AW375" s="169">
        <f t="shared" si="289"/>
        <v>0</v>
      </c>
      <c r="AX375" s="169">
        <f t="shared" si="290"/>
        <v>0</v>
      </c>
      <c r="AY375" s="169">
        <f t="shared" si="291"/>
        <v>0</v>
      </c>
      <c r="AZ375" s="169">
        <f t="shared" si="292"/>
        <v>0</v>
      </c>
      <c r="BA375" s="169">
        <f t="shared" si="293"/>
        <v>0</v>
      </c>
      <c r="BB375" s="169">
        <f t="shared" si="294"/>
        <v>1</v>
      </c>
      <c r="BC375" s="169">
        <f t="shared" si="295"/>
        <v>0</v>
      </c>
      <c r="BD375" s="169">
        <f t="shared" si="296"/>
        <v>1</v>
      </c>
      <c r="BE375" s="169">
        <f t="shared" si="297"/>
        <v>0</v>
      </c>
      <c r="BF375" s="169">
        <f t="shared" si="298"/>
        <v>0</v>
      </c>
      <c r="BG375" s="169">
        <f t="shared" si="299"/>
        <v>0</v>
      </c>
      <c r="BH375" s="169">
        <f t="shared" si="300"/>
        <v>0</v>
      </c>
      <c r="BI375" s="169">
        <f t="shared" si="301"/>
        <v>0</v>
      </c>
      <c r="BJ375" s="169">
        <f t="shared" si="302"/>
        <v>0</v>
      </c>
      <c r="BK375" s="167">
        <f t="shared" si="303"/>
        <v>0</v>
      </c>
      <c r="BL375" s="169">
        <f t="shared" si="304"/>
        <v>0</v>
      </c>
      <c r="BM375" s="169">
        <f t="shared" si="305"/>
        <v>1</v>
      </c>
      <c r="BN375" s="169">
        <f t="shared" si="306"/>
        <v>1</v>
      </c>
      <c r="BO375" s="169">
        <f t="shared" si="307"/>
        <v>0</v>
      </c>
      <c r="BP375" s="36">
        <f t="shared" si="308"/>
        <v>1</v>
      </c>
      <c r="BQ375">
        <f t="shared" si="309"/>
        <v>0</v>
      </c>
      <c r="BR375" s="36">
        <f t="shared" si="310"/>
        <v>0</v>
      </c>
      <c r="BS375" t="e">
        <f t="shared" si="311"/>
        <v>#N/A</v>
      </c>
    </row>
    <row r="376" spans="1:71">
      <c r="A376" s="59">
        <v>277</v>
      </c>
      <c r="B376" s="59">
        <v>162341</v>
      </c>
      <c r="C376" s="160">
        <v>106091776.815916</v>
      </c>
      <c r="D376" s="59">
        <v>7034726437.75</v>
      </c>
      <c r="E376" s="59">
        <v>7035351437.75</v>
      </c>
      <c r="F376" s="59">
        <v>-6929259660.9340801</v>
      </c>
      <c r="G376" s="59">
        <v>18.75</v>
      </c>
      <c r="H376" s="59">
        <v>-11030810975.929399</v>
      </c>
      <c r="I376" s="59">
        <v>0</v>
      </c>
      <c r="J376" s="59">
        <v>0</v>
      </c>
      <c r="K376" s="59">
        <v>0</v>
      </c>
      <c r="L376" s="59">
        <v>412</v>
      </c>
      <c r="M376" s="59">
        <v>403</v>
      </c>
      <c r="N376" s="59">
        <v>415</v>
      </c>
      <c r="O376" s="59">
        <v>405</v>
      </c>
      <c r="P376" s="59">
        <v>415</v>
      </c>
      <c r="Q376" s="59">
        <v>0</v>
      </c>
      <c r="R376" s="59">
        <v>1</v>
      </c>
      <c r="S376" s="59">
        <v>0</v>
      </c>
      <c r="T376" s="59">
        <f t="shared" si="261"/>
        <v>2</v>
      </c>
      <c r="U376" s="59">
        <f t="shared" si="262"/>
        <v>0</v>
      </c>
      <c r="V376" s="59">
        <f t="shared" si="263"/>
        <v>0</v>
      </c>
      <c r="W376" s="59">
        <f t="shared" si="264"/>
        <v>3</v>
      </c>
      <c r="X376" s="59">
        <f t="shared" si="265"/>
        <v>0</v>
      </c>
      <c r="Y376" s="59">
        <f t="shared" si="266"/>
        <v>0</v>
      </c>
      <c r="Z376" s="59">
        <f t="shared" si="267"/>
        <v>0</v>
      </c>
      <c r="AA376" s="59">
        <f t="shared" si="268"/>
        <v>0</v>
      </c>
      <c r="AB376" s="59">
        <f t="shared" si="269"/>
        <v>0</v>
      </c>
      <c r="AC376" s="59">
        <f t="shared" si="270"/>
        <v>0</v>
      </c>
      <c r="AD376" s="166">
        <f t="shared" si="312"/>
        <v>0</v>
      </c>
      <c r="AE376" s="169">
        <f t="shared" si="271"/>
        <v>0</v>
      </c>
      <c r="AF376" s="169">
        <f t="shared" si="272"/>
        <v>0</v>
      </c>
      <c r="AG376" s="169">
        <f t="shared" si="273"/>
        <v>0</v>
      </c>
      <c r="AH376" s="169">
        <f t="shared" si="274"/>
        <v>1</v>
      </c>
      <c r="AI376" s="169">
        <f t="shared" si="275"/>
        <v>0</v>
      </c>
      <c r="AJ376" s="169">
        <f t="shared" si="276"/>
        <v>0</v>
      </c>
      <c r="AK376" s="169">
        <f t="shared" si="277"/>
        <v>0</v>
      </c>
      <c r="AL376" s="169">
        <f t="shared" si="278"/>
        <v>1</v>
      </c>
      <c r="AM376" s="169">
        <f t="shared" si="279"/>
        <v>0</v>
      </c>
      <c r="AN376" s="169">
        <f t="shared" si="280"/>
        <v>0</v>
      </c>
      <c r="AO376" s="169">
        <f t="shared" si="281"/>
        <v>1</v>
      </c>
      <c r="AP376" s="169">
        <f t="shared" si="282"/>
        <v>0</v>
      </c>
      <c r="AQ376" s="169">
        <f t="shared" si="283"/>
        <v>0</v>
      </c>
      <c r="AR376" s="169">
        <f t="shared" si="284"/>
        <v>0</v>
      </c>
      <c r="AS376" s="169">
        <f t="shared" si="285"/>
        <v>0</v>
      </c>
      <c r="AT376" s="169">
        <f t="shared" si="286"/>
        <v>0</v>
      </c>
      <c r="AU376" s="169">
        <f t="shared" si="287"/>
        <v>0</v>
      </c>
      <c r="AV376" s="169">
        <f t="shared" si="288"/>
        <v>1</v>
      </c>
      <c r="AW376" s="169">
        <f t="shared" si="289"/>
        <v>1</v>
      </c>
      <c r="AX376" s="169">
        <f t="shared" si="290"/>
        <v>1</v>
      </c>
      <c r="AY376" s="169">
        <f t="shared" si="291"/>
        <v>0</v>
      </c>
      <c r="AZ376" s="169">
        <f t="shared" si="292"/>
        <v>0</v>
      </c>
      <c r="BA376" s="169">
        <f t="shared" si="293"/>
        <v>0</v>
      </c>
      <c r="BB376" s="169">
        <f t="shared" si="294"/>
        <v>1</v>
      </c>
      <c r="BC376" s="169">
        <f t="shared" si="295"/>
        <v>2</v>
      </c>
      <c r="BD376" s="169">
        <f t="shared" si="296"/>
        <v>0</v>
      </c>
      <c r="BE376" s="169">
        <f t="shared" si="297"/>
        <v>0</v>
      </c>
      <c r="BF376" s="169">
        <f t="shared" si="298"/>
        <v>0</v>
      </c>
      <c r="BG376" s="169">
        <f t="shared" si="299"/>
        <v>0</v>
      </c>
      <c r="BH376" s="169">
        <f t="shared" si="300"/>
        <v>0</v>
      </c>
      <c r="BI376" s="169">
        <f t="shared" si="301"/>
        <v>1</v>
      </c>
      <c r="BJ376" s="169">
        <f t="shared" si="302"/>
        <v>1</v>
      </c>
      <c r="BK376" s="167">
        <f t="shared" si="303"/>
        <v>0</v>
      </c>
      <c r="BL376" s="169">
        <f t="shared" si="304"/>
        <v>1</v>
      </c>
      <c r="BM376" s="169">
        <f t="shared" si="305"/>
        <v>0</v>
      </c>
      <c r="BN376" s="169">
        <f t="shared" si="306"/>
        <v>1</v>
      </c>
      <c r="BO376" s="169">
        <f t="shared" si="307"/>
        <v>0</v>
      </c>
      <c r="BP376" s="36">
        <f t="shared" si="308"/>
        <v>0</v>
      </c>
      <c r="BQ376">
        <f t="shared" si="309"/>
        <v>0</v>
      </c>
      <c r="BR376" s="36">
        <f t="shared" si="310"/>
        <v>4</v>
      </c>
      <c r="BS376" s="36" t="e">
        <f t="shared" si="311"/>
        <v>#N/A</v>
      </c>
    </row>
    <row r="377" spans="1:71">
      <c r="A377" s="59">
        <v>420</v>
      </c>
      <c r="B377" s="59">
        <v>241204</v>
      </c>
      <c r="C377" s="160">
        <v>106703998.409987</v>
      </c>
      <c r="D377" s="59">
        <v>2750000</v>
      </c>
      <c r="E377" s="59">
        <v>2750000</v>
      </c>
      <c r="F377" s="59">
        <v>103953998.409987</v>
      </c>
      <c r="G377" s="59">
        <v>240</v>
      </c>
      <c r="H377" s="59">
        <v>-6491709685.8270197</v>
      </c>
      <c r="I377" s="59">
        <v>0</v>
      </c>
      <c r="J377" s="59">
        <v>0</v>
      </c>
      <c r="K377" s="59">
        <v>0</v>
      </c>
      <c r="L377" s="59">
        <v>101</v>
      </c>
      <c r="M377" s="59">
        <v>0</v>
      </c>
      <c r="N377" s="59">
        <v>0</v>
      </c>
      <c r="O377" s="59">
        <v>101</v>
      </c>
      <c r="P377" s="59">
        <v>0</v>
      </c>
      <c r="Q377" s="59">
        <v>0</v>
      </c>
      <c r="R377" s="59">
        <v>1</v>
      </c>
      <c r="S377" s="59">
        <v>1</v>
      </c>
      <c r="T377" s="59">
        <f t="shared" si="261"/>
        <v>0</v>
      </c>
      <c r="U377" s="59">
        <f t="shared" si="262"/>
        <v>0</v>
      </c>
      <c r="V377" s="59">
        <f t="shared" si="263"/>
        <v>0</v>
      </c>
      <c r="W377" s="59">
        <f t="shared" si="264"/>
        <v>0</v>
      </c>
      <c r="X377" s="59">
        <f t="shared" si="265"/>
        <v>0</v>
      </c>
      <c r="Y377" s="59">
        <f t="shared" si="266"/>
        <v>0</v>
      </c>
      <c r="Z377" s="59">
        <f t="shared" si="267"/>
        <v>0</v>
      </c>
      <c r="AA377" s="59">
        <f t="shared" si="268"/>
        <v>0</v>
      </c>
      <c r="AB377" s="59">
        <f t="shared" si="269"/>
        <v>0</v>
      </c>
      <c r="AC377" s="59">
        <f t="shared" si="270"/>
        <v>0</v>
      </c>
      <c r="AD377" s="166">
        <f t="shared" si="312"/>
        <v>2</v>
      </c>
      <c r="AE377" s="169">
        <f t="shared" si="271"/>
        <v>0</v>
      </c>
      <c r="AF377" s="169">
        <f t="shared" si="272"/>
        <v>1</v>
      </c>
      <c r="AG377" s="169">
        <f t="shared" si="273"/>
        <v>0</v>
      </c>
      <c r="AH377" s="169">
        <f t="shared" si="274"/>
        <v>1</v>
      </c>
      <c r="AI377" s="169">
        <f t="shared" si="275"/>
        <v>0</v>
      </c>
      <c r="AJ377" s="169">
        <f t="shared" si="276"/>
        <v>0</v>
      </c>
      <c r="AK377" s="169">
        <f t="shared" si="277"/>
        <v>0</v>
      </c>
      <c r="AL377" s="169">
        <f t="shared" si="278"/>
        <v>1</v>
      </c>
      <c r="AM377" s="169">
        <f t="shared" si="279"/>
        <v>0</v>
      </c>
      <c r="AN377" s="169">
        <f t="shared" si="280"/>
        <v>0</v>
      </c>
      <c r="AO377" s="169">
        <f t="shared" si="281"/>
        <v>1</v>
      </c>
      <c r="AP377" s="169">
        <f t="shared" si="282"/>
        <v>0</v>
      </c>
      <c r="AQ377" s="169">
        <f t="shared" si="283"/>
        <v>0</v>
      </c>
      <c r="AR377" s="169">
        <f t="shared" si="284"/>
        <v>0</v>
      </c>
      <c r="AS377" s="169">
        <f t="shared" si="285"/>
        <v>0</v>
      </c>
      <c r="AT377" s="169">
        <f t="shared" si="286"/>
        <v>0</v>
      </c>
      <c r="AU377" s="169">
        <f t="shared" si="287"/>
        <v>0</v>
      </c>
      <c r="AV377" s="169">
        <f t="shared" si="288"/>
        <v>1</v>
      </c>
      <c r="AW377" s="169">
        <f t="shared" si="289"/>
        <v>0</v>
      </c>
      <c r="AX377" s="169">
        <f t="shared" si="290"/>
        <v>0</v>
      </c>
      <c r="AY377" s="169">
        <f t="shared" si="291"/>
        <v>0</v>
      </c>
      <c r="AZ377" s="169">
        <f t="shared" si="292"/>
        <v>0</v>
      </c>
      <c r="BA377" s="169">
        <f t="shared" si="293"/>
        <v>0</v>
      </c>
      <c r="BB377" s="169">
        <f t="shared" si="294"/>
        <v>1</v>
      </c>
      <c r="BC377" s="169">
        <f t="shared" si="295"/>
        <v>0</v>
      </c>
      <c r="BD377" s="169">
        <f t="shared" si="296"/>
        <v>1</v>
      </c>
      <c r="BE377" s="169">
        <f t="shared" si="297"/>
        <v>0</v>
      </c>
      <c r="BF377" s="169">
        <f t="shared" si="298"/>
        <v>0</v>
      </c>
      <c r="BG377" s="169">
        <f t="shared" si="299"/>
        <v>0</v>
      </c>
      <c r="BH377" s="169">
        <f t="shared" si="300"/>
        <v>0</v>
      </c>
      <c r="BI377" s="169">
        <f t="shared" si="301"/>
        <v>0</v>
      </c>
      <c r="BJ377" s="169">
        <f t="shared" si="302"/>
        <v>0</v>
      </c>
      <c r="BK377" s="167">
        <f t="shared" si="303"/>
        <v>0</v>
      </c>
      <c r="BL377" s="169">
        <f t="shared" si="304"/>
        <v>1</v>
      </c>
      <c r="BM377" s="169">
        <f t="shared" si="305"/>
        <v>0</v>
      </c>
      <c r="BN377" s="169">
        <f t="shared" si="306"/>
        <v>0</v>
      </c>
      <c r="BO377" s="169">
        <f t="shared" si="307"/>
        <v>1</v>
      </c>
      <c r="BP377" s="36">
        <f t="shared" si="308"/>
        <v>1</v>
      </c>
      <c r="BQ377">
        <f t="shared" si="309"/>
        <v>0</v>
      </c>
      <c r="BR377" s="36">
        <f t="shared" si="310"/>
        <v>0</v>
      </c>
      <c r="BS377" t="e">
        <f t="shared" si="311"/>
        <v>#N/A</v>
      </c>
    </row>
    <row r="378" spans="1:71">
      <c r="A378" s="59">
        <v>454</v>
      </c>
      <c r="B378" s="59">
        <v>1621141</v>
      </c>
      <c r="C378" s="160">
        <v>107843752.029026</v>
      </c>
      <c r="D378" s="59">
        <v>36998906</v>
      </c>
      <c r="E378" s="59">
        <v>36998906</v>
      </c>
      <c r="F378" s="59">
        <v>70844846.029026002</v>
      </c>
      <c r="G378" s="59">
        <v>3.125</v>
      </c>
      <c r="H378" s="59">
        <v>-7005519790.0321703</v>
      </c>
      <c r="I378" s="59">
        <v>415</v>
      </c>
      <c r="J378" s="59">
        <v>403</v>
      </c>
      <c r="K378" s="59">
        <v>0</v>
      </c>
      <c r="L378" s="59">
        <v>403</v>
      </c>
      <c r="M378" s="59">
        <v>415</v>
      </c>
      <c r="N378" s="59">
        <v>0</v>
      </c>
      <c r="O378" s="59">
        <v>0</v>
      </c>
      <c r="P378" s="59">
        <v>0</v>
      </c>
      <c r="Q378" s="59">
        <v>0</v>
      </c>
      <c r="R378" s="59">
        <v>2</v>
      </c>
      <c r="S378" s="59">
        <v>1</v>
      </c>
      <c r="T378" s="59">
        <f t="shared" si="261"/>
        <v>2</v>
      </c>
      <c r="U378" s="59">
        <f t="shared" si="262"/>
        <v>0</v>
      </c>
      <c r="V378" s="59">
        <f t="shared" si="263"/>
        <v>0</v>
      </c>
      <c r="W378" s="59">
        <f t="shared" si="264"/>
        <v>2</v>
      </c>
      <c r="X378" s="59">
        <f t="shared" si="265"/>
        <v>0</v>
      </c>
      <c r="Y378" s="59">
        <f t="shared" si="266"/>
        <v>0</v>
      </c>
      <c r="Z378" s="59">
        <f t="shared" si="267"/>
        <v>0</v>
      </c>
      <c r="AA378" s="59">
        <f t="shared" si="268"/>
        <v>0</v>
      </c>
      <c r="AB378" s="59">
        <f t="shared" si="269"/>
        <v>0</v>
      </c>
      <c r="AC378" s="59">
        <f t="shared" si="270"/>
        <v>0</v>
      </c>
      <c r="AD378" s="166">
        <f t="shared" si="312"/>
        <v>0</v>
      </c>
      <c r="AE378" s="169">
        <f t="shared" si="271"/>
        <v>0</v>
      </c>
      <c r="AF378" s="169">
        <f t="shared" si="272"/>
        <v>0</v>
      </c>
      <c r="AG378" s="169">
        <f t="shared" si="273"/>
        <v>0</v>
      </c>
      <c r="AH378" s="169">
        <f t="shared" si="274"/>
        <v>1</v>
      </c>
      <c r="AI378" s="169">
        <f t="shared" si="275"/>
        <v>0</v>
      </c>
      <c r="AJ378" s="169">
        <f t="shared" si="276"/>
        <v>0</v>
      </c>
      <c r="AK378" s="169">
        <f t="shared" si="277"/>
        <v>0</v>
      </c>
      <c r="AL378" s="169">
        <f t="shared" si="278"/>
        <v>1</v>
      </c>
      <c r="AM378" s="169">
        <f t="shared" si="279"/>
        <v>0</v>
      </c>
      <c r="AN378" s="169">
        <f t="shared" si="280"/>
        <v>0</v>
      </c>
      <c r="AO378" s="169">
        <f t="shared" si="281"/>
        <v>1</v>
      </c>
      <c r="AP378" s="169">
        <f t="shared" si="282"/>
        <v>0</v>
      </c>
      <c r="AQ378" s="169">
        <f t="shared" si="283"/>
        <v>0</v>
      </c>
      <c r="AR378" s="169">
        <f t="shared" si="284"/>
        <v>0</v>
      </c>
      <c r="AS378" s="169">
        <f t="shared" si="285"/>
        <v>0</v>
      </c>
      <c r="AT378" s="169">
        <f t="shared" si="286"/>
        <v>0</v>
      </c>
      <c r="AU378" s="169">
        <f t="shared" si="287"/>
        <v>0</v>
      </c>
      <c r="AV378" s="169">
        <f t="shared" si="288"/>
        <v>1</v>
      </c>
      <c r="AW378" s="169">
        <f t="shared" si="289"/>
        <v>1</v>
      </c>
      <c r="AX378" s="169">
        <f t="shared" si="290"/>
        <v>1</v>
      </c>
      <c r="AY378" s="169">
        <f t="shared" si="291"/>
        <v>0</v>
      </c>
      <c r="AZ378" s="169">
        <f t="shared" si="292"/>
        <v>0</v>
      </c>
      <c r="BA378" s="169">
        <f t="shared" si="293"/>
        <v>0</v>
      </c>
      <c r="BB378" s="169">
        <f t="shared" si="294"/>
        <v>1</v>
      </c>
      <c r="BC378" s="169">
        <f t="shared" si="295"/>
        <v>2</v>
      </c>
      <c r="BD378" s="169">
        <f t="shared" si="296"/>
        <v>0</v>
      </c>
      <c r="BE378" s="169">
        <f t="shared" si="297"/>
        <v>0</v>
      </c>
      <c r="BF378" s="169">
        <f t="shared" si="298"/>
        <v>0</v>
      </c>
      <c r="BG378" s="169">
        <f t="shared" si="299"/>
        <v>1</v>
      </c>
      <c r="BH378" s="169">
        <f t="shared" si="300"/>
        <v>1</v>
      </c>
      <c r="BI378" s="169">
        <f t="shared" si="301"/>
        <v>0</v>
      </c>
      <c r="BJ378" s="169">
        <f t="shared" si="302"/>
        <v>0</v>
      </c>
      <c r="BK378" s="167">
        <f t="shared" si="303"/>
        <v>0</v>
      </c>
      <c r="BL378" s="169">
        <f t="shared" si="304"/>
        <v>0</v>
      </c>
      <c r="BM378" s="169">
        <f t="shared" si="305"/>
        <v>1</v>
      </c>
      <c r="BN378" s="169">
        <f t="shared" si="306"/>
        <v>0</v>
      </c>
      <c r="BO378" s="169">
        <f t="shared" si="307"/>
        <v>1</v>
      </c>
      <c r="BP378" s="36">
        <f t="shared" si="308"/>
        <v>0</v>
      </c>
      <c r="BQ378">
        <f t="shared" si="309"/>
        <v>0</v>
      </c>
      <c r="BR378" s="36">
        <f t="shared" si="310"/>
        <v>4</v>
      </c>
      <c r="BS378" s="36" t="e">
        <f t="shared" si="311"/>
        <v>#N/A</v>
      </c>
    </row>
    <row r="379" spans="1:71">
      <c r="A379" s="59">
        <v>284</v>
      </c>
      <c r="B379" s="59">
        <v>162461</v>
      </c>
      <c r="C379" s="160">
        <v>109999998.32181001</v>
      </c>
      <c r="D379" s="59">
        <v>75468940</v>
      </c>
      <c r="E379" s="59">
        <v>75918940</v>
      </c>
      <c r="F379" s="59">
        <v>34081058.321809798</v>
      </c>
      <c r="G379" s="59">
        <v>106.25</v>
      </c>
      <c r="H379" s="59">
        <v>-4124202399.2363501</v>
      </c>
      <c r="I379" s="59">
        <v>0</v>
      </c>
      <c r="J379" s="59">
        <v>0</v>
      </c>
      <c r="K379" s="59">
        <v>0</v>
      </c>
      <c r="L379" s="59">
        <v>415</v>
      </c>
      <c r="M379" s="59">
        <v>706</v>
      </c>
      <c r="N379" s="59">
        <v>0</v>
      </c>
      <c r="O379" s="59">
        <v>403</v>
      </c>
      <c r="P379" s="59">
        <v>0</v>
      </c>
      <c r="Q379" s="59">
        <v>0</v>
      </c>
      <c r="R379" s="59">
        <v>2</v>
      </c>
      <c r="S379" s="59">
        <v>1</v>
      </c>
      <c r="T379" s="59">
        <f t="shared" si="261"/>
        <v>2</v>
      </c>
      <c r="U379" s="59">
        <f t="shared" si="262"/>
        <v>0</v>
      </c>
      <c r="V379" s="59">
        <f t="shared" si="263"/>
        <v>0</v>
      </c>
      <c r="W379" s="59">
        <f t="shared" si="264"/>
        <v>0</v>
      </c>
      <c r="X379" s="59">
        <f t="shared" si="265"/>
        <v>1</v>
      </c>
      <c r="Y379" s="59">
        <f t="shared" si="266"/>
        <v>0</v>
      </c>
      <c r="Z379" s="59">
        <f t="shared" si="267"/>
        <v>0</v>
      </c>
      <c r="AA379" s="59">
        <f t="shared" si="268"/>
        <v>0</v>
      </c>
      <c r="AB379" s="59">
        <f t="shared" si="269"/>
        <v>0</v>
      </c>
      <c r="AC379" s="59">
        <f t="shared" si="270"/>
        <v>0</v>
      </c>
      <c r="AD379" s="166">
        <f t="shared" si="312"/>
        <v>0</v>
      </c>
      <c r="AE379" s="169">
        <f t="shared" si="271"/>
        <v>0</v>
      </c>
      <c r="AF379" s="169">
        <f t="shared" si="272"/>
        <v>0</v>
      </c>
      <c r="AG379" s="169">
        <f t="shared" si="273"/>
        <v>0</v>
      </c>
      <c r="AH379" s="169">
        <f t="shared" si="274"/>
        <v>1</v>
      </c>
      <c r="AI379" s="169">
        <f t="shared" si="275"/>
        <v>0</v>
      </c>
      <c r="AJ379" s="169">
        <f t="shared" si="276"/>
        <v>0</v>
      </c>
      <c r="AK379" s="169">
        <f t="shared" si="277"/>
        <v>0</v>
      </c>
      <c r="AL379" s="169">
        <f t="shared" si="278"/>
        <v>1</v>
      </c>
      <c r="AM379" s="169">
        <f t="shared" si="279"/>
        <v>0</v>
      </c>
      <c r="AN379" s="169">
        <f t="shared" si="280"/>
        <v>0</v>
      </c>
      <c r="AO379" s="169">
        <f t="shared" si="281"/>
        <v>1</v>
      </c>
      <c r="AP379" s="169">
        <f t="shared" si="282"/>
        <v>0</v>
      </c>
      <c r="AQ379" s="169">
        <f t="shared" si="283"/>
        <v>0</v>
      </c>
      <c r="AR379" s="169">
        <f t="shared" si="284"/>
        <v>0</v>
      </c>
      <c r="AS379" s="169">
        <f t="shared" si="285"/>
        <v>0</v>
      </c>
      <c r="AT379" s="169">
        <f t="shared" si="286"/>
        <v>0</v>
      </c>
      <c r="AU379" s="169">
        <f t="shared" si="287"/>
        <v>0</v>
      </c>
      <c r="AV379" s="169">
        <f t="shared" si="288"/>
        <v>1</v>
      </c>
      <c r="AW379" s="169">
        <f t="shared" si="289"/>
        <v>1</v>
      </c>
      <c r="AX379" s="169">
        <f t="shared" si="290"/>
        <v>1</v>
      </c>
      <c r="AY379" s="169">
        <f t="shared" si="291"/>
        <v>0</v>
      </c>
      <c r="AZ379" s="169">
        <f t="shared" si="292"/>
        <v>0</v>
      </c>
      <c r="BA379" s="169">
        <f t="shared" si="293"/>
        <v>1</v>
      </c>
      <c r="BB379" s="169">
        <f t="shared" si="294"/>
        <v>0</v>
      </c>
      <c r="BC379" s="169">
        <f t="shared" si="295"/>
        <v>0</v>
      </c>
      <c r="BD379" s="169">
        <f t="shared" si="296"/>
        <v>1</v>
      </c>
      <c r="BE379" s="169">
        <f t="shared" si="297"/>
        <v>0</v>
      </c>
      <c r="BF379" s="169">
        <f t="shared" si="298"/>
        <v>0</v>
      </c>
      <c r="BG379" s="169">
        <f t="shared" si="299"/>
        <v>1</v>
      </c>
      <c r="BH379" s="169">
        <f t="shared" si="300"/>
        <v>1</v>
      </c>
      <c r="BI379" s="169">
        <f t="shared" si="301"/>
        <v>0</v>
      </c>
      <c r="BJ379" s="169">
        <f t="shared" si="302"/>
        <v>0</v>
      </c>
      <c r="BK379" s="167">
        <f t="shared" si="303"/>
        <v>0</v>
      </c>
      <c r="BL379" s="169">
        <f t="shared" si="304"/>
        <v>0</v>
      </c>
      <c r="BM379" s="169">
        <f t="shared" si="305"/>
        <v>1</v>
      </c>
      <c r="BN379" s="169">
        <f t="shared" si="306"/>
        <v>0</v>
      </c>
      <c r="BO379" s="169">
        <f t="shared" si="307"/>
        <v>1</v>
      </c>
      <c r="BP379" s="36">
        <f t="shared" si="308"/>
        <v>0</v>
      </c>
      <c r="BQ379">
        <f t="shared" si="309"/>
        <v>0</v>
      </c>
      <c r="BR379" s="36">
        <f t="shared" si="310"/>
        <v>2</v>
      </c>
      <c r="BS379" s="36" t="e">
        <f t="shared" si="311"/>
        <v>#N/A</v>
      </c>
    </row>
    <row r="380" spans="1:71">
      <c r="A380" s="59">
        <v>310</v>
      </c>
      <c r="B380" s="59">
        <v>181171</v>
      </c>
      <c r="C380" s="160">
        <v>110250000</v>
      </c>
      <c r="D380" s="59">
        <v>78620000</v>
      </c>
      <c r="E380" s="59">
        <v>84620000</v>
      </c>
      <c r="F380" s="59">
        <v>25630000</v>
      </c>
      <c r="G380" s="59">
        <v>204</v>
      </c>
      <c r="H380" s="59">
        <v>-4422958975.2221098</v>
      </c>
      <c r="I380" s="59">
        <v>403</v>
      </c>
      <c r="J380" s="59">
        <v>0</v>
      </c>
      <c r="K380" s="59">
        <v>0</v>
      </c>
      <c r="L380" s="59">
        <v>415</v>
      </c>
      <c r="M380" s="59">
        <v>0</v>
      </c>
      <c r="N380" s="59">
        <v>0</v>
      </c>
      <c r="O380" s="59">
        <v>0</v>
      </c>
      <c r="P380" s="59">
        <v>0</v>
      </c>
      <c r="Q380" s="59">
        <v>0</v>
      </c>
      <c r="R380" s="59">
        <v>2</v>
      </c>
      <c r="S380" s="59">
        <v>1</v>
      </c>
      <c r="T380" s="59">
        <f t="shared" si="261"/>
        <v>2</v>
      </c>
      <c r="U380" s="59">
        <f t="shared" si="262"/>
        <v>0</v>
      </c>
      <c r="V380" s="59">
        <f t="shared" si="263"/>
        <v>0</v>
      </c>
      <c r="W380" s="59">
        <f t="shared" si="264"/>
        <v>0</v>
      </c>
      <c r="X380" s="59">
        <f t="shared" si="265"/>
        <v>0</v>
      </c>
      <c r="Y380" s="59">
        <f t="shared" si="266"/>
        <v>0</v>
      </c>
      <c r="Z380" s="59">
        <f t="shared" si="267"/>
        <v>0</v>
      </c>
      <c r="AA380" s="59">
        <f t="shared" si="268"/>
        <v>0</v>
      </c>
      <c r="AB380" s="59">
        <f t="shared" si="269"/>
        <v>0</v>
      </c>
      <c r="AC380" s="59">
        <f t="shared" si="270"/>
        <v>0</v>
      </c>
      <c r="AD380" s="166">
        <f t="shared" si="312"/>
        <v>0</v>
      </c>
      <c r="AE380" s="169">
        <f t="shared" si="271"/>
        <v>0</v>
      </c>
      <c r="AF380" s="169">
        <f t="shared" si="272"/>
        <v>0</v>
      </c>
      <c r="AG380" s="169">
        <f t="shared" si="273"/>
        <v>0</v>
      </c>
      <c r="AH380" s="169">
        <f t="shared" si="274"/>
        <v>1</v>
      </c>
      <c r="AI380" s="169">
        <f t="shared" si="275"/>
        <v>0</v>
      </c>
      <c r="AJ380" s="169">
        <f t="shared" si="276"/>
        <v>0</v>
      </c>
      <c r="AK380" s="169">
        <f t="shared" si="277"/>
        <v>0</v>
      </c>
      <c r="AL380" s="169">
        <f t="shared" si="278"/>
        <v>1</v>
      </c>
      <c r="AM380" s="169">
        <f t="shared" si="279"/>
        <v>0</v>
      </c>
      <c r="AN380" s="169">
        <f t="shared" si="280"/>
        <v>0</v>
      </c>
      <c r="AO380" s="169">
        <f t="shared" si="281"/>
        <v>1</v>
      </c>
      <c r="AP380" s="169">
        <f t="shared" si="282"/>
        <v>0</v>
      </c>
      <c r="AQ380" s="169">
        <f t="shared" si="283"/>
        <v>0</v>
      </c>
      <c r="AR380" s="169">
        <f t="shared" si="284"/>
        <v>0</v>
      </c>
      <c r="AS380" s="169">
        <f t="shared" si="285"/>
        <v>0</v>
      </c>
      <c r="AT380" s="169">
        <f t="shared" si="286"/>
        <v>0</v>
      </c>
      <c r="AU380" s="169">
        <f t="shared" si="287"/>
        <v>0</v>
      </c>
      <c r="AV380" s="169">
        <f t="shared" si="288"/>
        <v>1</v>
      </c>
      <c r="AW380" s="169">
        <f t="shared" si="289"/>
        <v>1</v>
      </c>
      <c r="AX380" s="169">
        <f t="shared" si="290"/>
        <v>1</v>
      </c>
      <c r="AY380" s="169">
        <f t="shared" si="291"/>
        <v>0</v>
      </c>
      <c r="AZ380" s="169">
        <f t="shared" si="292"/>
        <v>0</v>
      </c>
      <c r="BA380" s="169">
        <f t="shared" si="293"/>
        <v>0</v>
      </c>
      <c r="BB380" s="169">
        <f t="shared" si="294"/>
        <v>1</v>
      </c>
      <c r="BC380" s="169">
        <f t="shared" si="295"/>
        <v>0</v>
      </c>
      <c r="BD380" s="169">
        <f t="shared" si="296"/>
        <v>1</v>
      </c>
      <c r="BE380" s="169">
        <f t="shared" si="297"/>
        <v>0</v>
      </c>
      <c r="BF380" s="169">
        <f t="shared" si="298"/>
        <v>0</v>
      </c>
      <c r="BG380" s="169">
        <f t="shared" si="299"/>
        <v>1</v>
      </c>
      <c r="BH380" s="169">
        <f t="shared" si="300"/>
        <v>1</v>
      </c>
      <c r="BI380" s="169">
        <f t="shared" si="301"/>
        <v>0</v>
      </c>
      <c r="BJ380" s="169">
        <f t="shared" si="302"/>
        <v>0</v>
      </c>
      <c r="BK380" s="167">
        <f t="shared" si="303"/>
        <v>0</v>
      </c>
      <c r="BL380" s="169">
        <f t="shared" si="304"/>
        <v>0</v>
      </c>
      <c r="BM380" s="169">
        <f t="shared" si="305"/>
        <v>1</v>
      </c>
      <c r="BN380" s="169">
        <f t="shared" si="306"/>
        <v>0</v>
      </c>
      <c r="BO380" s="169">
        <f t="shared" si="307"/>
        <v>1</v>
      </c>
      <c r="BP380" s="36">
        <f t="shared" si="308"/>
        <v>0</v>
      </c>
      <c r="BQ380">
        <f t="shared" si="309"/>
        <v>0</v>
      </c>
      <c r="BR380" s="36">
        <f t="shared" si="310"/>
        <v>2</v>
      </c>
      <c r="BS380" s="36" t="e">
        <f t="shared" si="311"/>
        <v>#N/A</v>
      </c>
    </row>
    <row r="381" spans="1:71">
      <c r="A381" s="59">
        <v>141</v>
      </c>
      <c r="B381" s="59">
        <v>112191</v>
      </c>
      <c r="C381" s="160">
        <v>110357142.3873</v>
      </c>
      <c r="D381" s="59">
        <v>35249999</v>
      </c>
      <c r="E381" s="59">
        <v>35249999</v>
      </c>
      <c r="F381" s="59">
        <v>75107143.387300104</v>
      </c>
      <c r="G381" s="59">
        <v>0</v>
      </c>
      <c r="H381" s="59">
        <v>-1977315681.8227899</v>
      </c>
      <c r="I381" s="59">
        <v>101</v>
      </c>
      <c r="J381" s="59">
        <v>0</v>
      </c>
      <c r="K381" s="59">
        <v>0</v>
      </c>
      <c r="L381" s="59">
        <v>101</v>
      </c>
      <c r="M381" s="59">
        <v>0</v>
      </c>
      <c r="N381" s="59">
        <v>0</v>
      </c>
      <c r="O381" s="59">
        <v>101</v>
      </c>
      <c r="P381" s="59">
        <v>0</v>
      </c>
      <c r="Q381" s="59">
        <v>0</v>
      </c>
      <c r="R381" s="59">
        <v>2</v>
      </c>
      <c r="S381" s="59">
        <v>0</v>
      </c>
      <c r="T381" s="59">
        <f t="shared" si="261"/>
        <v>0</v>
      </c>
      <c r="U381" s="59">
        <f t="shared" si="262"/>
        <v>0</v>
      </c>
      <c r="V381" s="59">
        <f t="shared" si="263"/>
        <v>0</v>
      </c>
      <c r="W381" s="59">
        <f t="shared" si="264"/>
        <v>0</v>
      </c>
      <c r="X381" s="59">
        <f t="shared" si="265"/>
        <v>0</v>
      </c>
      <c r="Y381" s="59">
        <f t="shared" si="266"/>
        <v>0</v>
      </c>
      <c r="Z381" s="59">
        <f t="shared" si="267"/>
        <v>0</v>
      </c>
      <c r="AA381" s="59">
        <f t="shared" si="268"/>
        <v>0</v>
      </c>
      <c r="AB381" s="59">
        <f t="shared" si="269"/>
        <v>0</v>
      </c>
      <c r="AC381" s="59">
        <f t="shared" si="270"/>
        <v>0</v>
      </c>
      <c r="AD381" s="166">
        <f t="shared" si="312"/>
        <v>3</v>
      </c>
      <c r="AE381" s="169">
        <f t="shared" si="271"/>
        <v>0</v>
      </c>
      <c r="AF381" s="169">
        <f t="shared" si="272"/>
        <v>1</v>
      </c>
      <c r="AG381" s="169">
        <f t="shared" si="273"/>
        <v>0</v>
      </c>
      <c r="AH381" s="169">
        <f t="shared" si="274"/>
        <v>1</v>
      </c>
      <c r="AI381" s="169">
        <f t="shared" si="275"/>
        <v>0</v>
      </c>
      <c r="AJ381" s="169">
        <f t="shared" si="276"/>
        <v>0</v>
      </c>
      <c r="AK381" s="169">
        <f t="shared" si="277"/>
        <v>0</v>
      </c>
      <c r="AL381" s="169">
        <f t="shared" si="278"/>
        <v>1</v>
      </c>
      <c r="AM381" s="169">
        <f t="shared" si="279"/>
        <v>0</v>
      </c>
      <c r="AN381" s="169">
        <f t="shared" si="280"/>
        <v>0</v>
      </c>
      <c r="AO381" s="169">
        <f t="shared" si="281"/>
        <v>1</v>
      </c>
      <c r="AP381" s="169">
        <f t="shared" si="282"/>
        <v>0</v>
      </c>
      <c r="AQ381" s="169">
        <f t="shared" si="283"/>
        <v>0</v>
      </c>
      <c r="AR381" s="169">
        <f t="shared" si="284"/>
        <v>0</v>
      </c>
      <c r="AS381" s="169">
        <f t="shared" si="285"/>
        <v>0</v>
      </c>
      <c r="AT381" s="169">
        <f t="shared" si="286"/>
        <v>0</v>
      </c>
      <c r="AU381" s="169">
        <f t="shared" si="287"/>
        <v>0</v>
      </c>
      <c r="AV381" s="169">
        <f t="shared" si="288"/>
        <v>1</v>
      </c>
      <c r="AW381" s="169">
        <f t="shared" si="289"/>
        <v>0</v>
      </c>
      <c r="AX381" s="169">
        <f t="shared" si="290"/>
        <v>0</v>
      </c>
      <c r="AY381" s="169">
        <f t="shared" si="291"/>
        <v>0</v>
      </c>
      <c r="AZ381" s="169">
        <f t="shared" si="292"/>
        <v>0</v>
      </c>
      <c r="BA381" s="169">
        <f t="shared" si="293"/>
        <v>0</v>
      </c>
      <c r="BB381" s="169">
        <f t="shared" si="294"/>
        <v>1</v>
      </c>
      <c r="BC381" s="169">
        <f t="shared" si="295"/>
        <v>0</v>
      </c>
      <c r="BD381" s="169">
        <f t="shared" si="296"/>
        <v>1</v>
      </c>
      <c r="BE381" s="169">
        <f t="shared" si="297"/>
        <v>0</v>
      </c>
      <c r="BF381" s="169">
        <f t="shared" si="298"/>
        <v>0</v>
      </c>
      <c r="BG381" s="169">
        <f t="shared" si="299"/>
        <v>0</v>
      </c>
      <c r="BH381" s="169">
        <f t="shared" si="300"/>
        <v>0</v>
      </c>
      <c r="BI381" s="169">
        <f t="shared" si="301"/>
        <v>0</v>
      </c>
      <c r="BJ381" s="169">
        <f t="shared" si="302"/>
        <v>0</v>
      </c>
      <c r="BK381" s="167">
        <f t="shared" si="303"/>
        <v>0</v>
      </c>
      <c r="BL381" s="169">
        <f t="shared" si="304"/>
        <v>0</v>
      </c>
      <c r="BM381" s="169">
        <f t="shared" si="305"/>
        <v>1</v>
      </c>
      <c r="BN381" s="169">
        <f t="shared" si="306"/>
        <v>1</v>
      </c>
      <c r="BO381" s="169">
        <f t="shared" si="307"/>
        <v>0</v>
      </c>
      <c r="BP381" s="36">
        <f t="shared" si="308"/>
        <v>1</v>
      </c>
      <c r="BQ381">
        <f t="shared" si="309"/>
        <v>0</v>
      </c>
      <c r="BR381" s="36">
        <f t="shared" si="310"/>
        <v>0</v>
      </c>
      <c r="BS381" t="e">
        <f t="shared" si="311"/>
        <v>#N/A</v>
      </c>
    </row>
    <row r="382" spans="1:71">
      <c r="A382" s="59">
        <v>235</v>
      </c>
      <c r="B382" s="59">
        <v>151271</v>
      </c>
      <c r="C382" s="160">
        <v>112142856.66541199</v>
      </c>
      <c r="D382" s="59">
        <v>71071432</v>
      </c>
      <c r="E382" s="59">
        <v>90714288</v>
      </c>
      <c r="F382" s="59">
        <v>21428568.6654118</v>
      </c>
      <c r="G382" s="59">
        <v>582.14288330078102</v>
      </c>
      <c r="H382" s="59">
        <v>-3735533983.5601802</v>
      </c>
      <c r="I382" s="59">
        <v>0</v>
      </c>
      <c r="J382" s="59">
        <v>0</v>
      </c>
      <c r="K382" s="59">
        <v>0</v>
      </c>
      <c r="L382" s="59">
        <v>0</v>
      </c>
      <c r="M382" s="59">
        <v>0</v>
      </c>
      <c r="N382" s="59">
        <v>0</v>
      </c>
      <c r="O382" s="59">
        <v>406</v>
      </c>
      <c r="P382" s="59">
        <v>416</v>
      </c>
      <c r="Q382" s="59">
        <v>0</v>
      </c>
      <c r="R382" s="59">
        <v>2</v>
      </c>
      <c r="S382" s="59">
        <v>0</v>
      </c>
      <c r="T382" s="59">
        <f t="shared" si="261"/>
        <v>1</v>
      </c>
      <c r="U382" s="59">
        <f t="shared" si="262"/>
        <v>0</v>
      </c>
      <c r="V382" s="59">
        <f t="shared" si="263"/>
        <v>0</v>
      </c>
      <c r="W382" s="59">
        <f t="shared" si="264"/>
        <v>1</v>
      </c>
      <c r="X382" s="59">
        <f t="shared" si="265"/>
        <v>0</v>
      </c>
      <c r="Y382" s="59">
        <f t="shared" si="266"/>
        <v>0</v>
      </c>
      <c r="Z382" s="59">
        <f t="shared" si="267"/>
        <v>0</v>
      </c>
      <c r="AA382" s="59">
        <f t="shared" si="268"/>
        <v>0</v>
      </c>
      <c r="AB382" s="59">
        <f t="shared" si="269"/>
        <v>0</v>
      </c>
      <c r="AC382" s="59">
        <f t="shared" si="270"/>
        <v>0</v>
      </c>
      <c r="AD382" s="166">
        <f t="shared" si="312"/>
        <v>0</v>
      </c>
      <c r="AE382" s="169">
        <f t="shared" si="271"/>
        <v>0</v>
      </c>
      <c r="AF382" s="169">
        <f t="shared" si="272"/>
        <v>0</v>
      </c>
      <c r="AG382" s="169">
        <f t="shared" si="273"/>
        <v>0</v>
      </c>
      <c r="AH382" s="169">
        <f t="shared" si="274"/>
        <v>1</v>
      </c>
      <c r="AI382" s="169">
        <f t="shared" si="275"/>
        <v>0</v>
      </c>
      <c r="AJ382" s="169">
        <f t="shared" si="276"/>
        <v>0</v>
      </c>
      <c r="AK382" s="169">
        <f t="shared" si="277"/>
        <v>0</v>
      </c>
      <c r="AL382" s="169">
        <f t="shared" si="278"/>
        <v>1</v>
      </c>
      <c r="AM382" s="169">
        <f t="shared" si="279"/>
        <v>0</v>
      </c>
      <c r="AN382" s="169">
        <f t="shared" si="280"/>
        <v>0</v>
      </c>
      <c r="AO382" s="169">
        <f t="shared" si="281"/>
        <v>1</v>
      </c>
      <c r="AP382" s="169">
        <f t="shared" si="282"/>
        <v>0</v>
      </c>
      <c r="AQ382" s="169">
        <f t="shared" si="283"/>
        <v>0</v>
      </c>
      <c r="AR382" s="169">
        <f t="shared" si="284"/>
        <v>0</v>
      </c>
      <c r="AS382" s="169">
        <f t="shared" si="285"/>
        <v>0</v>
      </c>
      <c r="AT382" s="169">
        <f t="shared" si="286"/>
        <v>0</v>
      </c>
      <c r="AU382" s="169">
        <f t="shared" si="287"/>
        <v>0</v>
      </c>
      <c r="AV382" s="169">
        <f t="shared" si="288"/>
        <v>1</v>
      </c>
      <c r="AW382" s="169">
        <f t="shared" si="289"/>
        <v>1</v>
      </c>
      <c r="AX382" s="169">
        <f t="shared" si="290"/>
        <v>0</v>
      </c>
      <c r="AY382" s="169">
        <f t="shared" si="291"/>
        <v>1</v>
      </c>
      <c r="AZ382" s="169">
        <f t="shared" si="292"/>
        <v>0</v>
      </c>
      <c r="BA382" s="169">
        <f t="shared" si="293"/>
        <v>0</v>
      </c>
      <c r="BB382" s="169">
        <f t="shared" si="294"/>
        <v>1</v>
      </c>
      <c r="BC382" s="169">
        <f t="shared" si="295"/>
        <v>1</v>
      </c>
      <c r="BD382" s="169">
        <f t="shared" si="296"/>
        <v>0</v>
      </c>
      <c r="BE382" s="169">
        <f t="shared" si="297"/>
        <v>1</v>
      </c>
      <c r="BF382" s="169">
        <f t="shared" si="298"/>
        <v>0</v>
      </c>
      <c r="BG382" s="169">
        <f t="shared" si="299"/>
        <v>0</v>
      </c>
      <c r="BH382" s="169">
        <f t="shared" si="300"/>
        <v>0</v>
      </c>
      <c r="BI382" s="169">
        <f t="shared" si="301"/>
        <v>0</v>
      </c>
      <c r="BJ382" s="169">
        <f t="shared" si="302"/>
        <v>0</v>
      </c>
      <c r="BK382" s="167">
        <f t="shared" si="303"/>
        <v>0</v>
      </c>
      <c r="BL382" s="169">
        <f t="shared" si="304"/>
        <v>0</v>
      </c>
      <c r="BM382" s="169">
        <f t="shared" si="305"/>
        <v>1</v>
      </c>
      <c r="BN382" s="169">
        <f t="shared" si="306"/>
        <v>1</v>
      </c>
      <c r="BO382" s="169">
        <f t="shared" si="307"/>
        <v>0</v>
      </c>
      <c r="BP382" s="36">
        <f t="shared" si="308"/>
        <v>0</v>
      </c>
      <c r="BQ382">
        <f t="shared" si="309"/>
        <v>0</v>
      </c>
      <c r="BR382" s="36">
        <f t="shared" si="310"/>
        <v>1</v>
      </c>
      <c r="BS382" s="36" t="e">
        <f t="shared" si="311"/>
        <v>#N/A</v>
      </c>
    </row>
    <row r="383" spans="1:71">
      <c r="A383" s="59">
        <v>222</v>
      </c>
      <c r="B383" s="59">
        <v>141191</v>
      </c>
      <c r="C383" s="160">
        <v>112285713.807661</v>
      </c>
      <c r="D383" s="59">
        <v>47428570</v>
      </c>
      <c r="E383" s="59">
        <v>47428570</v>
      </c>
      <c r="F383" s="59">
        <v>64857143.807660699</v>
      </c>
      <c r="G383" s="59">
        <v>2885.7142333984398</v>
      </c>
      <c r="H383" s="59">
        <v>-3549076837.5751901</v>
      </c>
      <c r="I383" s="59">
        <v>444</v>
      </c>
      <c r="J383" s="59">
        <v>0</v>
      </c>
      <c r="K383" s="59">
        <v>0</v>
      </c>
      <c r="L383" s="59">
        <v>416</v>
      </c>
      <c r="M383" s="59">
        <v>0</v>
      </c>
      <c r="N383" s="59">
        <v>0</v>
      </c>
      <c r="O383" s="59">
        <v>404</v>
      </c>
      <c r="P383" s="59">
        <v>0</v>
      </c>
      <c r="Q383" s="59">
        <v>0</v>
      </c>
      <c r="R383" s="59">
        <v>1</v>
      </c>
      <c r="S383" s="59">
        <v>1</v>
      </c>
      <c r="T383" s="59">
        <f t="shared" si="261"/>
        <v>3</v>
      </c>
      <c r="U383" s="59">
        <f t="shared" si="262"/>
        <v>0</v>
      </c>
      <c r="V383" s="59">
        <f t="shared" si="263"/>
        <v>0</v>
      </c>
      <c r="W383" s="59">
        <f t="shared" si="264"/>
        <v>0</v>
      </c>
      <c r="X383" s="59">
        <f t="shared" si="265"/>
        <v>0</v>
      </c>
      <c r="Y383" s="59">
        <f t="shared" si="266"/>
        <v>0</v>
      </c>
      <c r="Z383" s="59">
        <f t="shared" si="267"/>
        <v>0</v>
      </c>
      <c r="AA383" s="59">
        <f t="shared" si="268"/>
        <v>0</v>
      </c>
      <c r="AB383" s="59">
        <f t="shared" si="269"/>
        <v>0</v>
      </c>
      <c r="AC383" s="59">
        <f t="shared" si="270"/>
        <v>0</v>
      </c>
      <c r="AD383" s="166">
        <f t="shared" si="312"/>
        <v>0</v>
      </c>
      <c r="AE383" s="169">
        <f t="shared" si="271"/>
        <v>0</v>
      </c>
      <c r="AF383" s="169">
        <f t="shared" si="272"/>
        <v>0</v>
      </c>
      <c r="AG383" s="169">
        <f t="shared" si="273"/>
        <v>0</v>
      </c>
      <c r="AH383" s="169">
        <f t="shared" si="274"/>
        <v>1</v>
      </c>
      <c r="AI383" s="169">
        <f t="shared" si="275"/>
        <v>0</v>
      </c>
      <c r="AJ383" s="169">
        <f t="shared" si="276"/>
        <v>0</v>
      </c>
      <c r="AK383" s="169">
        <f t="shared" si="277"/>
        <v>0</v>
      </c>
      <c r="AL383" s="169">
        <f t="shared" si="278"/>
        <v>1</v>
      </c>
      <c r="AM383" s="169">
        <f t="shared" si="279"/>
        <v>0</v>
      </c>
      <c r="AN383" s="169">
        <f t="shared" si="280"/>
        <v>0</v>
      </c>
      <c r="AO383" s="169">
        <f t="shared" si="281"/>
        <v>1</v>
      </c>
      <c r="AP383" s="169">
        <f t="shared" si="282"/>
        <v>0</v>
      </c>
      <c r="AQ383" s="169">
        <f t="shared" si="283"/>
        <v>0</v>
      </c>
      <c r="AR383" s="169">
        <f t="shared" si="284"/>
        <v>0</v>
      </c>
      <c r="AS383" s="169">
        <f t="shared" si="285"/>
        <v>0</v>
      </c>
      <c r="AT383" s="169">
        <f t="shared" si="286"/>
        <v>0</v>
      </c>
      <c r="AU383" s="169">
        <f t="shared" si="287"/>
        <v>0</v>
      </c>
      <c r="AV383" s="169">
        <f t="shared" si="288"/>
        <v>1</v>
      </c>
      <c r="AW383" s="169">
        <f t="shared" si="289"/>
        <v>1</v>
      </c>
      <c r="AX383" s="169">
        <f t="shared" si="290"/>
        <v>1</v>
      </c>
      <c r="AY383" s="169">
        <f t="shared" si="291"/>
        <v>0</v>
      </c>
      <c r="AZ383" s="169">
        <f t="shared" si="292"/>
        <v>0</v>
      </c>
      <c r="BA383" s="169">
        <f t="shared" si="293"/>
        <v>0</v>
      </c>
      <c r="BB383" s="169">
        <f t="shared" si="294"/>
        <v>1</v>
      </c>
      <c r="BC383" s="169">
        <f t="shared" si="295"/>
        <v>0</v>
      </c>
      <c r="BD383" s="169">
        <f t="shared" si="296"/>
        <v>1</v>
      </c>
      <c r="BE383" s="169">
        <f t="shared" si="297"/>
        <v>0</v>
      </c>
      <c r="BF383" s="169">
        <f t="shared" si="298"/>
        <v>0</v>
      </c>
      <c r="BG383" s="169">
        <f t="shared" si="299"/>
        <v>0</v>
      </c>
      <c r="BH383" s="169">
        <f t="shared" si="300"/>
        <v>0</v>
      </c>
      <c r="BI383" s="169">
        <f t="shared" si="301"/>
        <v>0</v>
      </c>
      <c r="BJ383" s="169">
        <f t="shared" si="302"/>
        <v>1</v>
      </c>
      <c r="BK383" s="167">
        <f t="shared" si="303"/>
        <v>0</v>
      </c>
      <c r="BL383" s="169">
        <f t="shared" si="304"/>
        <v>1</v>
      </c>
      <c r="BM383" s="169">
        <f t="shared" si="305"/>
        <v>0</v>
      </c>
      <c r="BN383" s="169">
        <f t="shared" si="306"/>
        <v>0</v>
      </c>
      <c r="BO383" s="169">
        <f t="shared" si="307"/>
        <v>1</v>
      </c>
      <c r="BP383" s="36">
        <f t="shared" si="308"/>
        <v>0</v>
      </c>
      <c r="BQ383">
        <f t="shared" si="309"/>
        <v>0</v>
      </c>
      <c r="BR383" s="36">
        <f t="shared" si="310"/>
        <v>1</v>
      </c>
      <c r="BS383" s="36" t="e">
        <f t="shared" si="311"/>
        <v>#N/A</v>
      </c>
    </row>
    <row r="384" spans="1:71">
      <c r="A384" s="59">
        <v>276</v>
      </c>
      <c r="B384" s="59">
        <v>162321</v>
      </c>
      <c r="C384" s="160">
        <v>113888884.363351</v>
      </c>
      <c r="D384" s="59">
        <v>22260416.5</v>
      </c>
      <c r="E384" s="59">
        <v>25827083</v>
      </c>
      <c r="F384" s="59">
        <v>88061801.363351196</v>
      </c>
      <c r="G384" s="59">
        <v>133.33332824707</v>
      </c>
      <c r="H384" s="59">
        <v>-4013489513.6319399</v>
      </c>
      <c r="I384" s="59">
        <v>403</v>
      </c>
      <c r="J384" s="59">
        <v>0</v>
      </c>
      <c r="K384" s="59">
        <v>0</v>
      </c>
      <c r="L384" s="59">
        <v>0</v>
      </c>
      <c r="M384" s="59">
        <v>0</v>
      </c>
      <c r="N384" s="59">
        <v>0</v>
      </c>
      <c r="O384" s="59">
        <v>403</v>
      </c>
      <c r="P384" s="59">
        <v>0</v>
      </c>
      <c r="Q384" s="59">
        <v>0</v>
      </c>
      <c r="R384" s="59">
        <v>1</v>
      </c>
      <c r="S384" s="59">
        <v>0</v>
      </c>
      <c r="T384" s="59">
        <f t="shared" si="261"/>
        <v>2</v>
      </c>
      <c r="U384" s="59">
        <f t="shared" si="262"/>
        <v>0</v>
      </c>
      <c r="V384" s="59">
        <f t="shared" si="263"/>
        <v>0</v>
      </c>
      <c r="W384" s="59">
        <f t="shared" si="264"/>
        <v>0</v>
      </c>
      <c r="X384" s="59">
        <f t="shared" si="265"/>
        <v>0</v>
      </c>
      <c r="Y384" s="59">
        <f t="shared" si="266"/>
        <v>0</v>
      </c>
      <c r="Z384" s="59">
        <f t="shared" si="267"/>
        <v>0</v>
      </c>
      <c r="AA384" s="59">
        <f t="shared" si="268"/>
        <v>0</v>
      </c>
      <c r="AB384" s="59">
        <f t="shared" si="269"/>
        <v>0</v>
      </c>
      <c r="AC384" s="59">
        <f t="shared" si="270"/>
        <v>0</v>
      </c>
      <c r="AD384" s="166">
        <f t="shared" si="312"/>
        <v>0</v>
      </c>
      <c r="AE384" s="169">
        <f t="shared" si="271"/>
        <v>0</v>
      </c>
      <c r="AF384" s="169">
        <f t="shared" si="272"/>
        <v>0</v>
      </c>
      <c r="AG384" s="169">
        <f t="shared" si="273"/>
        <v>0</v>
      </c>
      <c r="AH384" s="169">
        <f t="shared" si="274"/>
        <v>1</v>
      </c>
      <c r="AI384" s="169">
        <f t="shared" si="275"/>
        <v>0</v>
      </c>
      <c r="AJ384" s="169">
        <f t="shared" si="276"/>
        <v>0</v>
      </c>
      <c r="AK384" s="169">
        <f t="shared" si="277"/>
        <v>0</v>
      </c>
      <c r="AL384" s="169">
        <f t="shared" si="278"/>
        <v>1</v>
      </c>
      <c r="AM384" s="169">
        <f t="shared" si="279"/>
        <v>0</v>
      </c>
      <c r="AN384" s="169">
        <f t="shared" si="280"/>
        <v>0</v>
      </c>
      <c r="AO384" s="169">
        <f t="shared" si="281"/>
        <v>1</v>
      </c>
      <c r="AP384" s="169">
        <f t="shared" si="282"/>
        <v>0</v>
      </c>
      <c r="AQ384" s="169">
        <f t="shared" si="283"/>
        <v>0</v>
      </c>
      <c r="AR384" s="169">
        <f t="shared" si="284"/>
        <v>0</v>
      </c>
      <c r="AS384" s="169">
        <f t="shared" si="285"/>
        <v>0</v>
      </c>
      <c r="AT384" s="169">
        <f t="shared" si="286"/>
        <v>0</v>
      </c>
      <c r="AU384" s="169">
        <f t="shared" si="287"/>
        <v>0</v>
      </c>
      <c r="AV384" s="169">
        <f t="shared" si="288"/>
        <v>1</v>
      </c>
      <c r="AW384" s="169">
        <f t="shared" si="289"/>
        <v>1</v>
      </c>
      <c r="AX384" s="169">
        <f t="shared" si="290"/>
        <v>1</v>
      </c>
      <c r="AY384" s="169">
        <f t="shared" si="291"/>
        <v>0</v>
      </c>
      <c r="AZ384" s="169">
        <f t="shared" si="292"/>
        <v>0</v>
      </c>
      <c r="BA384" s="169">
        <f t="shared" si="293"/>
        <v>0</v>
      </c>
      <c r="BB384" s="169">
        <f t="shared" si="294"/>
        <v>1</v>
      </c>
      <c r="BC384" s="169">
        <f t="shared" si="295"/>
        <v>0</v>
      </c>
      <c r="BD384" s="169">
        <f t="shared" si="296"/>
        <v>1</v>
      </c>
      <c r="BE384" s="169">
        <f t="shared" si="297"/>
        <v>0</v>
      </c>
      <c r="BF384" s="169">
        <f t="shared" si="298"/>
        <v>0</v>
      </c>
      <c r="BG384" s="169">
        <f t="shared" si="299"/>
        <v>2</v>
      </c>
      <c r="BH384" s="169">
        <f t="shared" si="300"/>
        <v>0</v>
      </c>
      <c r="BI384" s="169">
        <f t="shared" si="301"/>
        <v>0</v>
      </c>
      <c r="BJ384" s="169">
        <f t="shared" si="302"/>
        <v>0</v>
      </c>
      <c r="BK384" s="167">
        <f t="shared" si="303"/>
        <v>0</v>
      </c>
      <c r="BL384" s="169">
        <f t="shared" si="304"/>
        <v>1</v>
      </c>
      <c r="BM384" s="169">
        <f t="shared" si="305"/>
        <v>0</v>
      </c>
      <c r="BN384" s="169">
        <f t="shared" si="306"/>
        <v>1</v>
      </c>
      <c r="BO384" s="169">
        <f t="shared" si="307"/>
        <v>0</v>
      </c>
      <c r="BP384" s="36">
        <f t="shared" si="308"/>
        <v>0</v>
      </c>
      <c r="BQ384">
        <f t="shared" si="309"/>
        <v>0</v>
      </c>
      <c r="BR384" s="36">
        <f t="shared" si="310"/>
        <v>2</v>
      </c>
      <c r="BS384" s="36" t="e">
        <f t="shared" si="311"/>
        <v>#N/A</v>
      </c>
    </row>
    <row r="385" spans="1:71">
      <c r="A385" s="59">
        <v>333</v>
      </c>
      <c r="B385" s="59">
        <v>191241</v>
      </c>
      <c r="C385" s="160">
        <v>114285713.799146</v>
      </c>
      <c r="D385" s="59">
        <v>26321428</v>
      </c>
      <c r="E385" s="59">
        <v>26321428</v>
      </c>
      <c r="F385" s="59">
        <v>87964285.799145803</v>
      </c>
      <c r="G385" s="59">
        <v>128.57142639160199</v>
      </c>
      <c r="H385" s="59">
        <v>-4587497678.1238298</v>
      </c>
      <c r="I385" s="59">
        <v>0</v>
      </c>
      <c r="J385" s="59">
        <v>0</v>
      </c>
      <c r="K385" s="59">
        <v>0</v>
      </c>
      <c r="L385" s="59">
        <v>406</v>
      </c>
      <c r="M385" s="59">
        <v>403</v>
      </c>
      <c r="N385" s="59">
        <v>0</v>
      </c>
      <c r="O385" s="59">
        <v>0</v>
      </c>
      <c r="P385" s="59">
        <v>0</v>
      </c>
      <c r="Q385" s="59">
        <v>0</v>
      </c>
      <c r="R385" s="59">
        <v>2</v>
      </c>
      <c r="S385" s="59">
        <v>0</v>
      </c>
      <c r="T385" s="59">
        <f t="shared" si="261"/>
        <v>1</v>
      </c>
      <c r="U385" s="59">
        <f t="shared" si="262"/>
        <v>0</v>
      </c>
      <c r="V385" s="59">
        <f t="shared" si="263"/>
        <v>0</v>
      </c>
      <c r="W385" s="59">
        <f t="shared" si="264"/>
        <v>1</v>
      </c>
      <c r="X385" s="59">
        <f t="shared" si="265"/>
        <v>0</v>
      </c>
      <c r="Y385" s="59">
        <f t="shared" si="266"/>
        <v>0</v>
      </c>
      <c r="Z385" s="59">
        <f t="shared" si="267"/>
        <v>0</v>
      </c>
      <c r="AA385" s="59">
        <f t="shared" si="268"/>
        <v>0</v>
      </c>
      <c r="AB385" s="59">
        <f t="shared" si="269"/>
        <v>0</v>
      </c>
      <c r="AC385" s="59">
        <f t="shared" si="270"/>
        <v>0</v>
      </c>
      <c r="AD385" s="166">
        <f t="shared" si="312"/>
        <v>0</v>
      </c>
      <c r="AE385" s="169">
        <f t="shared" si="271"/>
        <v>0</v>
      </c>
      <c r="AF385" s="169">
        <f t="shared" si="272"/>
        <v>0</v>
      </c>
      <c r="AG385" s="169">
        <f t="shared" si="273"/>
        <v>0</v>
      </c>
      <c r="AH385" s="169">
        <f t="shared" si="274"/>
        <v>1</v>
      </c>
      <c r="AI385" s="169">
        <f t="shared" si="275"/>
        <v>0</v>
      </c>
      <c r="AJ385" s="169">
        <f t="shared" si="276"/>
        <v>0</v>
      </c>
      <c r="AK385" s="169">
        <f t="shared" si="277"/>
        <v>0</v>
      </c>
      <c r="AL385" s="169">
        <f t="shared" si="278"/>
        <v>1</v>
      </c>
      <c r="AM385" s="169">
        <f t="shared" si="279"/>
        <v>0</v>
      </c>
      <c r="AN385" s="169">
        <f t="shared" si="280"/>
        <v>0</v>
      </c>
      <c r="AO385" s="169">
        <f t="shared" si="281"/>
        <v>1</v>
      </c>
      <c r="AP385" s="169">
        <f t="shared" si="282"/>
        <v>0</v>
      </c>
      <c r="AQ385" s="169">
        <f t="shared" si="283"/>
        <v>0</v>
      </c>
      <c r="AR385" s="169">
        <f t="shared" si="284"/>
        <v>0</v>
      </c>
      <c r="AS385" s="169">
        <f t="shared" si="285"/>
        <v>0</v>
      </c>
      <c r="AT385" s="169">
        <f t="shared" si="286"/>
        <v>0</v>
      </c>
      <c r="AU385" s="169">
        <f t="shared" si="287"/>
        <v>0</v>
      </c>
      <c r="AV385" s="169">
        <f t="shared" si="288"/>
        <v>1</v>
      </c>
      <c r="AW385" s="169">
        <f t="shared" si="289"/>
        <v>1</v>
      </c>
      <c r="AX385" s="169">
        <f t="shared" si="290"/>
        <v>0</v>
      </c>
      <c r="AY385" s="169">
        <f t="shared" si="291"/>
        <v>1</v>
      </c>
      <c r="AZ385" s="169">
        <f t="shared" si="292"/>
        <v>0</v>
      </c>
      <c r="BA385" s="169">
        <f t="shared" si="293"/>
        <v>0</v>
      </c>
      <c r="BB385" s="169">
        <f t="shared" si="294"/>
        <v>1</v>
      </c>
      <c r="BC385" s="169">
        <f t="shared" si="295"/>
        <v>1</v>
      </c>
      <c r="BD385" s="169">
        <f t="shared" si="296"/>
        <v>0</v>
      </c>
      <c r="BE385" s="169">
        <f t="shared" si="297"/>
        <v>1</v>
      </c>
      <c r="BF385" s="169">
        <f t="shared" si="298"/>
        <v>0</v>
      </c>
      <c r="BG385" s="169">
        <f t="shared" si="299"/>
        <v>0</v>
      </c>
      <c r="BH385" s="169">
        <f t="shared" si="300"/>
        <v>0</v>
      </c>
      <c r="BI385" s="169">
        <f t="shared" si="301"/>
        <v>0</v>
      </c>
      <c r="BJ385" s="169">
        <f t="shared" si="302"/>
        <v>0</v>
      </c>
      <c r="BK385" s="167">
        <f t="shared" si="303"/>
        <v>0</v>
      </c>
      <c r="BL385" s="169">
        <f t="shared" si="304"/>
        <v>0</v>
      </c>
      <c r="BM385" s="169">
        <f t="shared" si="305"/>
        <v>1</v>
      </c>
      <c r="BN385" s="169">
        <f t="shared" si="306"/>
        <v>1</v>
      </c>
      <c r="BO385" s="169">
        <f t="shared" si="307"/>
        <v>0</v>
      </c>
      <c r="BP385" s="36">
        <f t="shared" si="308"/>
        <v>0</v>
      </c>
      <c r="BQ385">
        <f t="shared" si="309"/>
        <v>0</v>
      </c>
      <c r="BR385" s="36">
        <f t="shared" si="310"/>
        <v>1</v>
      </c>
      <c r="BS385" s="36" t="e">
        <f t="shared" si="311"/>
        <v>#N/A</v>
      </c>
    </row>
    <row r="386" spans="1:71">
      <c r="A386" s="59">
        <v>399</v>
      </c>
      <c r="B386" s="59">
        <v>231231</v>
      </c>
      <c r="C386" s="160">
        <v>114285717.274635</v>
      </c>
      <c r="D386" s="59">
        <v>78494898.5</v>
      </c>
      <c r="E386" s="59">
        <v>78494898.5</v>
      </c>
      <c r="F386" s="59">
        <v>35790818.7746353</v>
      </c>
      <c r="G386" s="59">
        <v>826.53064346313499</v>
      </c>
      <c r="H386" s="59">
        <v>-6205506436.2860403</v>
      </c>
      <c r="I386" s="59">
        <v>408</v>
      </c>
      <c r="J386" s="59">
        <v>0</v>
      </c>
      <c r="K386" s="59">
        <v>0</v>
      </c>
      <c r="L386" s="59">
        <v>408</v>
      </c>
      <c r="M386" s="59">
        <v>0</v>
      </c>
      <c r="N386" s="59">
        <v>0</v>
      </c>
      <c r="O386" s="59">
        <v>404</v>
      </c>
      <c r="P386" s="59">
        <v>0</v>
      </c>
      <c r="Q386" s="59">
        <v>0</v>
      </c>
      <c r="R386" s="59">
        <v>2</v>
      </c>
      <c r="S386" s="59">
        <v>0</v>
      </c>
      <c r="T386" s="59">
        <f t="shared" si="261"/>
        <v>3</v>
      </c>
      <c r="U386" s="59">
        <f t="shared" si="262"/>
        <v>0</v>
      </c>
      <c r="V386" s="59">
        <f t="shared" si="263"/>
        <v>0</v>
      </c>
      <c r="W386" s="59">
        <f t="shared" si="264"/>
        <v>0</v>
      </c>
      <c r="X386" s="59">
        <f t="shared" si="265"/>
        <v>0</v>
      </c>
      <c r="Y386" s="59">
        <f t="shared" si="266"/>
        <v>0</v>
      </c>
      <c r="Z386" s="59">
        <f t="shared" si="267"/>
        <v>0</v>
      </c>
      <c r="AA386" s="59">
        <f t="shared" si="268"/>
        <v>0</v>
      </c>
      <c r="AB386" s="59">
        <f t="shared" si="269"/>
        <v>0</v>
      </c>
      <c r="AC386" s="59">
        <f t="shared" si="270"/>
        <v>0</v>
      </c>
      <c r="AD386" s="166">
        <f t="shared" si="312"/>
        <v>0</v>
      </c>
      <c r="AE386" s="169">
        <f t="shared" si="271"/>
        <v>0</v>
      </c>
      <c r="AF386" s="169">
        <f t="shared" si="272"/>
        <v>0</v>
      </c>
      <c r="AG386" s="169">
        <f t="shared" si="273"/>
        <v>0</v>
      </c>
      <c r="AH386" s="169">
        <f t="shared" si="274"/>
        <v>1</v>
      </c>
      <c r="AI386" s="169">
        <f t="shared" si="275"/>
        <v>0</v>
      </c>
      <c r="AJ386" s="169">
        <f t="shared" si="276"/>
        <v>0</v>
      </c>
      <c r="AK386" s="169">
        <f t="shared" si="277"/>
        <v>0</v>
      </c>
      <c r="AL386" s="169">
        <f t="shared" si="278"/>
        <v>1</v>
      </c>
      <c r="AM386" s="169">
        <f t="shared" si="279"/>
        <v>0</v>
      </c>
      <c r="AN386" s="169">
        <f t="shared" si="280"/>
        <v>0</v>
      </c>
      <c r="AO386" s="169">
        <f t="shared" si="281"/>
        <v>1</v>
      </c>
      <c r="AP386" s="169">
        <f t="shared" si="282"/>
        <v>0</v>
      </c>
      <c r="AQ386" s="169">
        <f t="shared" si="283"/>
        <v>0</v>
      </c>
      <c r="AR386" s="169">
        <f t="shared" si="284"/>
        <v>0</v>
      </c>
      <c r="AS386" s="169">
        <f t="shared" si="285"/>
        <v>0</v>
      </c>
      <c r="AT386" s="169">
        <f t="shared" si="286"/>
        <v>0</v>
      </c>
      <c r="AU386" s="169">
        <f t="shared" si="287"/>
        <v>0</v>
      </c>
      <c r="AV386" s="169">
        <f t="shared" si="288"/>
        <v>1</v>
      </c>
      <c r="AW386" s="169">
        <f t="shared" si="289"/>
        <v>1</v>
      </c>
      <c r="AX386" s="169">
        <f t="shared" si="290"/>
        <v>1</v>
      </c>
      <c r="AY386" s="169">
        <f t="shared" si="291"/>
        <v>0</v>
      </c>
      <c r="AZ386" s="169">
        <f t="shared" si="292"/>
        <v>0</v>
      </c>
      <c r="BA386" s="169">
        <f t="shared" si="293"/>
        <v>0</v>
      </c>
      <c r="BB386" s="169">
        <f t="shared" si="294"/>
        <v>1</v>
      </c>
      <c r="BC386" s="169">
        <f t="shared" si="295"/>
        <v>0</v>
      </c>
      <c r="BD386" s="169">
        <f t="shared" si="296"/>
        <v>1</v>
      </c>
      <c r="BE386" s="169">
        <f t="shared" si="297"/>
        <v>0</v>
      </c>
      <c r="BF386" s="169">
        <f t="shared" si="298"/>
        <v>0</v>
      </c>
      <c r="BG386" s="169">
        <f t="shared" si="299"/>
        <v>0</v>
      </c>
      <c r="BH386" s="169">
        <f t="shared" si="300"/>
        <v>0</v>
      </c>
      <c r="BI386" s="169">
        <f t="shared" si="301"/>
        <v>0</v>
      </c>
      <c r="BJ386" s="169">
        <f t="shared" si="302"/>
        <v>0</v>
      </c>
      <c r="BK386" s="167">
        <f t="shared" si="303"/>
        <v>1</v>
      </c>
      <c r="BL386" s="169">
        <f t="shared" si="304"/>
        <v>0</v>
      </c>
      <c r="BM386" s="169">
        <f t="shared" si="305"/>
        <v>1</v>
      </c>
      <c r="BN386" s="169">
        <f t="shared" si="306"/>
        <v>1</v>
      </c>
      <c r="BO386" s="169">
        <f t="shared" si="307"/>
        <v>0</v>
      </c>
      <c r="BP386" s="36">
        <f t="shared" si="308"/>
        <v>0</v>
      </c>
      <c r="BQ386">
        <f t="shared" si="309"/>
        <v>0</v>
      </c>
      <c r="BR386" s="36">
        <f t="shared" si="310"/>
        <v>1</v>
      </c>
      <c r="BS386" s="36" t="e">
        <f t="shared" si="311"/>
        <v>#N/A</v>
      </c>
    </row>
    <row r="387" spans="1:71">
      <c r="A387" s="59">
        <v>339</v>
      </c>
      <c r="B387" s="59">
        <v>211132</v>
      </c>
      <c r="C387" s="160">
        <v>115357142.36601301</v>
      </c>
      <c r="D387" s="59">
        <v>18464286</v>
      </c>
      <c r="E387" s="59">
        <v>18464286</v>
      </c>
      <c r="F387" s="59">
        <v>96892856.366012797</v>
      </c>
      <c r="G387" s="59">
        <v>0</v>
      </c>
      <c r="H387" s="59">
        <v>-4670283392.6827002</v>
      </c>
      <c r="I387" s="59">
        <v>0</v>
      </c>
      <c r="J387" s="59">
        <v>0</v>
      </c>
      <c r="K387" s="59">
        <v>0</v>
      </c>
      <c r="L387" s="59">
        <v>406</v>
      </c>
      <c r="M387" s="59">
        <v>417</v>
      </c>
      <c r="N387" s="59">
        <v>409</v>
      </c>
      <c r="O387" s="59">
        <v>0</v>
      </c>
      <c r="P387" s="59">
        <v>0</v>
      </c>
      <c r="Q387" s="59">
        <v>0</v>
      </c>
      <c r="R387" s="59">
        <v>2</v>
      </c>
      <c r="S387" s="59">
        <v>1</v>
      </c>
      <c r="T387" s="59">
        <f t="shared" si="261"/>
        <v>1</v>
      </c>
      <c r="U387" s="59">
        <f t="shared" si="262"/>
        <v>0</v>
      </c>
      <c r="V387" s="59">
        <f t="shared" si="263"/>
        <v>0</v>
      </c>
      <c r="W387" s="59">
        <f t="shared" si="264"/>
        <v>2</v>
      </c>
      <c r="X387" s="59">
        <f t="shared" si="265"/>
        <v>0</v>
      </c>
      <c r="Y387" s="59">
        <f t="shared" si="266"/>
        <v>0</v>
      </c>
      <c r="Z387" s="59">
        <f t="shared" si="267"/>
        <v>0</v>
      </c>
      <c r="AA387" s="59">
        <f t="shared" si="268"/>
        <v>0</v>
      </c>
      <c r="AB387" s="59">
        <f t="shared" si="269"/>
        <v>0</v>
      </c>
      <c r="AC387" s="59">
        <f t="shared" si="270"/>
        <v>0</v>
      </c>
      <c r="AD387" s="166">
        <f t="shared" si="312"/>
        <v>0</v>
      </c>
      <c r="AE387" s="169">
        <f t="shared" si="271"/>
        <v>0</v>
      </c>
      <c r="AF387" s="169">
        <f t="shared" si="272"/>
        <v>0</v>
      </c>
      <c r="AG387" s="169">
        <f t="shared" si="273"/>
        <v>0</v>
      </c>
      <c r="AH387" s="169">
        <f t="shared" si="274"/>
        <v>1</v>
      </c>
      <c r="AI387" s="169">
        <f t="shared" si="275"/>
        <v>0</v>
      </c>
      <c r="AJ387" s="169">
        <f t="shared" si="276"/>
        <v>0</v>
      </c>
      <c r="AK387" s="169">
        <f t="shared" si="277"/>
        <v>0</v>
      </c>
      <c r="AL387" s="169">
        <f t="shared" si="278"/>
        <v>1</v>
      </c>
      <c r="AM387" s="169">
        <f t="shared" si="279"/>
        <v>0</v>
      </c>
      <c r="AN387" s="169">
        <f t="shared" si="280"/>
        <v>0</v>
      </c>
      <c r="AO387" s="169">
        <f t="shared" si="281"/>
        <v>1</v>
      </c>
      <c r="AP387" s="169">
        <f t="shared" si="282"/>
        <v>0</v>
      </c>
      <c r="AQ387" s="169">
        <f t="shared" si="283"/>
        <v>0</v>
      </c>
      <c r="AR387" s="169">
        <f t="shared" si="284"/>
        <v>0</v>
      </c>
      <c r="AS387" s="169">
        <f t="shared" si="285"/>
        <v>0</v>
      </c>
      <c r="AT387" s="169">
        <f t="shared" si="286"/>
        <v>0</v>
      </c>
      <c r="AU387" s="169">
        <f t="shared" si="287"/>
        <v>0</v>
      </c>
      <c r="AV387" s="169">
        <f t="shared" si="288"/>
        <v>1</v>
      </c>
      <c r="AW387" s="169">
        <f t="shared" si="289"/>
        <v>1</v>
      </c>
      <c r="AX387" s="169">
        <f t="shared" si="290"/>
        <v>0</v>
      </c>
      <c r="AY387" s="169">
        <f t="shared" si="291"/>
        <v>1</v>
      </c>
      <c r="AZ387" s="169">
        <f t="shared" si="292"/>
        <v>0</v>
      </c>
      <c r="BA387" s="169">
        <f t="shared" si="293"/>
        <v>0</v>
      </c>
      <c r="BB387" s="169">
        <f t="shared" si="294"/>
        <v>1</v>
      </c>
      <c r="BC387" s="169">
        <f t="shared" si="295"/>
        <v>1</v>
      </c>
      <c r="BD387" s="169">
        <f t="shared" si="296"/>
        <v>0</v>
      </c>
      <c r="BE387" s="169">
        <f t="shared" si="297"/>
        <v>1</v>
      </c>
      <c r="BF387" s="169">
        <f t="shared" si="298"/>
        <v>0</v>
      </c>
      <c r="BG387" s="169">
        <f t="shared" si="299"/>
        <v>0</v>
      </c>
      <c r="BH387" s="169">
        <f t="shared" si="300"/>
        <v>0</v>
      </c>
      <c r="BI387" s="169">
        <f t="shared" si="301"/>
        <v>0</v>
      </c>
      <c r="BJ387" s="169">
        <f t="shared" si="302"/>
        <v>0</v>
      </c>
      <c r="BK387" s="167">
        <f t="shared" si="303"/>
        <v>0</v>
      </c>
      <c r="BL387" s="169">
        <f t="shared" si="304"/>
        <v>0</v>
      </c>
      <c r="BM387" s="169">
        <f t="shared" si="305"/>
        <v>1</v>
      </c>
      <c r="BN387" s="169">
        <f t="shared" si="306"/>
        <v>0</v>
      </c>
      <c r="BO387" s="169">
        <f t="shared" si="307"/>
        <v>1</v>
      </c>
      <c r="BP387" s="36">
        <f t="shared" si="308"/>
        <v>0</v>
      </c>
      <c r="BQ387">
        <f t="shared" si="309"/>
        <v>0</v>
      </c>
      <c r="BR387" s="36">
        <f t="shared" si="310"/>
        <v>1</v>
      </c>
      <c r="BS387" s="36" t="e">
        <f t="shared" si="311"/>
        <v>#N/A</v>
      </c>
    </row>
    <row r="388" spans="1:71">
      <c r="A388" s="59">
        <v>51</v>
      </c>
      <c r="B388" s="59">
        <v>16141</v>
      </c>
      <c r="C388" s="160">
        <v>115625002.58442</v>
      </c>
      <c r="D388" s="59">
        <v>60229374</v>
      </c>
      <c r="E388" s="59">
        <v>81323124</v>
      </c>
      <c r="F388" s="59">
        <v>34301878.584420197</v>
      </c>
      <c r="G388" s="59">
        <v>560.41668701171898</v>
      </c>
      <c r="H388" s="59">
        <v>-423203220.523799</v>
      </c>
      <c r="I388" s="59">
        <v>415</v>
      </c>
      <c r="J388" s="59">
        <v>0</v>
      </c>
      <c r="K388" s="59">
        <v>0</v>
      </c>
      <c r="L388" s="59">
        <v>403</v>
      </c>
      <c r="M388" s="59">
        <v>0</v>
      </c>
      <c r="N388" s="59">
        <v>0</v>
      </c>
      <c r="O388" s="59">
        <v>412</v>
      </c>
      <c r="P388" s="59">
        <v>801</v>
      </c>
      <c r="Q388" s="59">
        <v>707</v>
      </c>
      <c r="R388" s="59">
        <v>2</v>
      </c>
      <c r="S388" s="59">
        <v>0</v>
      </c>
      <c r="T388" s="59">
        <f t="shared" ref="T388:T445" si="313">COUNTIFS(I388, "&gt;400", I388, "&lt;500")+COUNTIFS(L388, "&gt;400", L388, "&lt;500")+COUNTIFS(O388, "&gt;400", O388, "&lt;500")</f>
        <v>3</v>
      </c>
      <c r="U388" s="59">
        <f t="shared" ref="U388:U445" si="314">COUNTIFS(J388, "&gt;200", J388, "&lt;400")+COUNTIFS(L388, "&gt;200", L388, "&lt;400")+COUNTIFS(O388, "&gt;200", O388, "&lt;400")</f>
        <v>0</v>
      </c>
      <c r="V388" s="59">
        <f t="shared" ref="V388:V445" si="315">COUNTIF($I388, 102)+COUNTIF($L388, 102)+COUNTIF($O388, 102)</f>
        <v>0</v>
      </c>
      <c r="W388" s="59">
        <f t="shared" ref="W388:W445" si="316">IF(AND(J388&gt;399, J388&lt;500), 1,0) + IF(AND(K388&gt;399, K388&lt;500), 1,0) +IF(AND(M388&gt;399, M388&lt;500), 1,0) +IF(AND(N388&gt;399, N388&lt;500), 1,0) +IF(AND(P388&gt;399, P388&lt;500), 1,0) +IF(AND(Q388&gt;399, Q388&lt;500), 1,0)</f>
        <v>0</v>
      </c>
      <c r="X388" s="59">
        <f t="shared" ref="X388:X445" si="317">IF(AND(J388&gt;700, J388&lt;890), 1,0) + IF(AND(K388&gt;700, K388&lt;890), 1,0) +IF(AND(M388&gt;700, M388&lt;890), 1,0) +IF(AND(N388&gt;700, N388&lt;890), 1,0) +IF(AND(P388&gt;700, P388&lt;890), 1,0) +IF(AND(Q388&gt;700, Q388&lt;890), 1,0)</f>
        <v>2</v>
      </c>
      <c r="Y388" s="59">
        <f t="shared" ref="Y388:Y445" si="318">IF(AND(J388&gt;200, J388&lt;400), 1,0) + IF(AND(K388&gt;200, K388&lt;400), 1,0) +IF(AND(M388&gt;200, M388&lt;400), 1,0) +IF(AND(N388&gt;200, N388&lt;400), 1,0) +IF(AND(P388&gt;200, P388&lt;400), 1,0) +IF(AND(Q388&gt;200, Q388&lt;400), 1,0)</f>
        <v>0</v>
      </c>
      <c r="Z388" s="59">
        <f t="shared" ref="Z388:Z445" si="319">IF(J388=101, 1,0) + IF(K388=101, 1,0) +IF(M388=101, 1,0) +IF(N388=101, 1,0) +IF(P388=101, 1,0) +IF(Q388=101, 1,0)</f>
        <v>0</v>
      </c>
      <c r="AA388" s="59">
        <f t="shared" ref="AA388:AA445" si="320">IF(J388=102, 1,0) + IF(K388=102, 1,0) +IF(M388=102, 1,0) +IF(N388=102, 1,0) +IF(P388=102, 1,0) +IF(Q388=102, 1,0)</f>
        <v>0</v>
      </c>
      <c r="AB388" s="59">
        <f t="shared" ref="AB388:AB445" si="321">IF(AND(J388&gt;500, J388&lt;600), 1,0) + IF(AND(K388&gt;500, K388&lt;600), 1,0) +IF(AND(M388&gt;500, M388&lt;600), 1,0) +IF(AND(N388&gt;500, N388&lt;600), 1,0) +IF(AND(P388&gt;500, P388&lt;600), 1,0) +IF(AND(Q388&gt;500, Q388&lt;600), 1,0)</f>
        <v>0</v>
      </c>
      <c r="AC388" s="59">
        <f t="shared" ref="AC388:AC445" si="322">IF(AND(J388&gt;0, SUM(W388:AB388)=0), 1,0) + IF(AND(K388&gt;0, SUM(W388:AB388)=0), 1,0) +IF(AND(M388&gt;0, SUM(W388:AB388)=0), 1,0) +IF(AND(N388&gt;0, SUM(W388:AB388)=0), 1,0) +IF(AND(P388&gt;0, SUM(W388:AB388)=0), 1,0) +IF(AND(Q388&gt;0, SUM(W388:AB388)=0), 1,0)</f>
        <v>0</v>
      </c>
      <c r="AD388" s="166">
        <f t="shared" si="312"/>
        <v>0</v>
      </c>
      <c r="AE388" s="169">
        <f t="shared" ref="AE388:AE445" si="323">IF(AD388=1, 1,0)</f>
        <v>0</v>
      </c>
      <c r="AF388" s="169">
        <f t="shared" ref="AF388:AF445" si="324">IF(AD388&gt;=2, 1,0)</f>
        <v>0</v>
      </c>
      <c r="AG388" s="169">
        <f t="shared" ref="AG388:AG445" si="325">IF(IF(I388=101,1,0) * IF(J388&lt;&gt;0, 1,0) +IF(I388=101,1,0)* IF(K388&lt;&gt;0, 1,0) + IF(L388=101,1,0) * IF(M388&lt;&gt;0, 1,0) +IF(L388=101,1,0)* IF(N388&lt;&gt;0, 1,0) + IF(O388=101,1,0) * IF(P388&lt;&gt;0, 1,0) +IF(O388=101,1,0)* IF(Q388&lt;&gt;0, 1,0)&gt;0, 1,0)</f>
        <v>0</v>
      </c>
      <c r="AH388" s="169">
        <f t="shared" ref="AH388:AH445" si="326">IF(AG388=0, 1,0)</f>
        <v>1</v>
      </c>
      <c r="AI388" s="169">
        <f t="shared" ref="AI388:AI445" si="327">IF(AND(AD388&gt;0, T388&gt;0), 1, 0)</f>
        <v>0</v>
      </c>
      <c r="AJ388" s="169">
        <f t="shared" ref="AJ388:AJ445" si="328">IF(AND(AD388&gt;0, V388&gt;0), 1, 0)</f>
        <v>0</v>
      </c>
      <c r="AK388" s="169">
        <f t="shared" ref="AK388:AK445" si="329">IF(AND(AD388&gt;0, U388&gt;0), 1, 0)</f>
        <v>0</v>
      </c>
      <c r="AL388" s="169">
        <f t="shared" ref="AL388:AL445" si="330">IF(SUM(AI388:AK388)&gt;0,0,1)</f>
        <v>1</v>
      </c>
      <c r="AM388" s="169">
        <f t="shared" ref="AM388:AM445" si="331">IF(V388&gt;0, 1,0)</f>
        <v>0</v>
      </c>
      <c r="AN388" s="169">
        <f t="shared" ref="AN388:AN445" si="332">IF(I388=102,1,0) * IF(J388&lt;&gt;0, 1,0) +IF(I388=102,1,0)* IF(K388&lt;&gt;0, 1,0) + IF(L388=102,1,0) * IF(M388&lt;&gt;0, 1,0) +IF(L388=102,1,0)* IF(N388&lt;&gt;0, 1,0) + IF(O388=102,1,0) * IF(P388&lt;&gt;0, 1,0) +IF(O388=102,1,0)* IF(Q388&lt;&gt;0, 1,0)</f>
        <v>0</v>
      </c>
      <c r="AO388" s="169">
        <f t="shared" ref="AO388:AO445" si="333">IF(AN388=0, 1,0)</f>
        <v>1</v>
      </c>
      <c r="AP388" s="169">
        <f t="shared" ref="AP388:AP445" si="334">IF(V388&gt;1,1,0)</f>
        <v>0</v>
      </c>
      <c r="AQ388" s="169">
        <f t="shared" ref="AQ388:AQ445" si="335">IF(V388 = 1, 1, 0)</f>
        <v>0</v>
      </c>
      <c r="AR388" s="169">
        <f t="shared" ref="AR388:AR445" si="336">IF(SUM(AS388:AU388)&gt;0, 1,0)</f>
        <v>0</v>
      </c>
      <c r="AS388" s="169">
        <f t="shared" ref="AS388:AS445" si="337">IF(AND(T388&gt;0, V388&gt;0), 1,0)</f>
        <v>0</v>
      </c>
      <c r="AT388" s="169">
        <f t="shared" ref="AT388:AT445" si="338">AJ388</f>
        <v>0</v>
      </c>
      <c r="AU388" s="169">
        <f t="shared" ref="AU388:AU445" si="339">IF(AND(V388&gt;0, U388&gt;0),1,0)</f>
        <v>0</v>
      </c>
      <c r="AV388" s="169">
        <f t="shared" ref="AV388:AV445" si="340">IF(SUM(AS388:AU388)&gt;0,0,1)</f>
        <v>1</v>
      </c>
      <c r="AW388" s="169">
        <f t="shared" ref="AW388:AW445" si="341">IF(T388&gt;0,1,0)</f>
        <v>1</v>
      </c>
      <c r="AX388" s="169">
        <f t="shared" ref="AX388:AX445" si="342">IF(T388&gt;1, 1,0)</f>
        <v>1</v>
      </c>
      <c r="AY388" s="169">
        <f t="shared" ref="AY388:AY445" si="343">IF(T388=1, 1, 0)</f>
        <v>0</v>
      </c>
      <c r="AZ388" s="169">
        <f t="shared" ref="AZ388:AZ445" si="344">IF(SUM(AS388,AI388)&gt;0,1,0)</f>
        <v>0</v>
      </c>
      <c r="BA388" s="169">
        <f t="shared" ref="BA388:BA445" si="345">IF(AND(AW388&gt;0, X388&gt;0),1,0)+IF(AND(AW388&gt;0, (COUNTIFS(I388, "&gt;700", L388, "&gt;700", O388, "&gt;700")&gt;0)),1,0)</f>
        <v>1</v>
      </c>
      <c r="BB388" s="169">
        <f t="shared" ref="BB388:BB445" si="346">IF(BA388 = 0, 1,0)</f>
        <v>0</v>
      </c>
      <c r="BC388" s="169">
        <f t="shared" ref="BC388:BC445" si="347">IF(COUNTIFS(I388, "&gt;400", I388,"&lt;600"),1,0) * IF(COUNTIFS(J388,"&gt;0", J388,"&lt;700")+  COUNTIFS(K388,"&gt;0", K388,"&lt;700")&gt;0,1,0) + IF(COUNTIFS(L388, "&gt;400", L388,"&lt;600"),1,0) * IF(COUNTIFS(M388,"&gt;0", M388,"&lt;700")+ COUNTIFS(N388,"&gt;0", N388,"&lt;700")&gt;0,1,0) + IF(COUNTIFS(O388, "&gt;400", O388,"&lt;600"),1,0) * IF(COUNTIFS(P388,"&gt;0", P388,"&lt;700")+  COUNTIFS(Q388,"&gt;0", Q388,"&lt;700")&gt;0,1,0)</f>
        <v>0</v>
      </c>
      <c r="BD388" s="169">
        <f t="shared" ref="BD388:BD445" si="348">IF(BC388 = 0, 1,0)</f>
        <v>1</v>
      </c>
      <c r="BE388" s="169">
        <f t="shared" ref="BE388:BE445" si="349">COUNTIF(I388, 406)+COUNTIF(L388, 406)+COUNTIF(O388, 406)</f>
        <v>0</v>
      </c>
      <c r="BF388" s="169">
        <f t="shared" ref="BF388:BF445" si="350">COUNTIF(I388, 417)+COUNTIF(L388, 417)+COUNTIF(O388, 417)</f>
        <v>0</v>
      </c>
      <c r="BG388" s="169">
        <f t="shared" ref="BG388:BG445" si="351">COUNTIF(I388, 403)+COUNTIF(L388, 403)+COUNTIF(O388, 403)</f>
        <v>1</v>
      </c>
      <c r="BH388" s="169">
        <f t="shared" ref="BH388:BH445" si="352">COUNTIF(I388, 415)+COUNTIF(L388, 415)+COUNTIF(O388, 415)</f>
        <v>1</v>
      </c>
      <c r="BI388" s="169">
        <f t="shared" ref="BI388:BI445" si="353">COUNTIF(I388, 405)+COUNTIF(L388, 405)+COUNTIF(O388, 405)</f>
        <v>0</v>
      </c>
      <c r="BJ388" s="169">
        <f t="shared" ref="BJ388:BJ445" si="354">IF(OR(COUNTIF(I388, 416)=1, COUNTIF(I388, 412)=1), 1,0)   +IF(OR(COUNTIF(L388, 416)=1, COUNTIF(L388, 412)=1), 1,0)+IF(OR(COUNTIF(O388, 416)=1, COUNTIF(O388, 412)=1), 1,0)</f>
        <v>1</v>
      </c>
      <c r="BK388" s="167">
        <f t="shared" ref="BK388:BK445" si="355">IF(AND(AW388&gt;0, SUM(BE388:BJ388) = 0), 1,0)</f>
        <v>0</v>
      </c>
      <c r="BL388" s="169">
        <f t="shared" ref="BL388:BL445" si="356">IF(R388 = 1, 1,0)</f>
        <v>0</v>
      </c>
      <c r="BM388" s="169">
        <f t="shared" ref="BM388:BM445" si="357">IF(R388 = 2, 1,0)</f>
        <v>1</v>
      </c>
      <c r="BN388" s="169">
        <f t="shared" ref="BN388:BN445" si="358">IF(S388 = 1, 0,1)</f>
        <v>1</v>
      </c>
      <c r="BO388" s="169">
        <f t="shared" ref="BO388:BO445" si="359">IF(S388 = 1, 1,0)</f>
        <v>0</v>
      </c>
      <c r="BP388" s="36">
        <f t="shared" ref="BP388:BP445" si="360">IF(SUM($AE$2:$AF$2)&gt;0, SUMPRODUCT($AE$2:$AF$2, AE388:AF388),IF(SUM(AE388:AF388)&gt;0, 0,1))*SUMPRODUCT($AG$2:$AH$2, AG388:AH388)*SUMPRODUCT($AI$2:$AL$2, AI388:AL388)*SUMPRODUCT($BL$2:$BM$2,BL388:BM388)*SUMPRODUCT($BN$2:$BO$2,BN388:BO388)</f>
        <v>0</v>
      </c>
      <c r="BQ388">
        <f t="shared" ref="BQ388:BQ445" si="361">(SUMPRODUCT($AN$2:$AO$2, AN388:AO388)*SUMPRODUCT($AP$2:$AR$2, AP388:AR388)*SUMPRODUCT($AS$2:$AV$2, AS388:AV388))*SUMPRODUCT($BL$2:$BM$2,BL388:BM388)*SUMPRODUCT($BN$2:$BO$2,BN388:BO388)</f>
        <v>0</v>
      </c>
      <c r="BR388" s="36">
        <f t="shared" ref="BR388:BR445" si="362">SUMPRODUCT($AX$2:$AZ$2, AX388:AZ388)*SUMPRODUCT($BA$2:$BB$2, BA388:BB388)*SUMPRODUCT($BC$2:$BD$2, BC388:BD388)*SUMPRODUCT($BE$2:$BK$2, BE388:BK388)*SUMPRODUCT($BL$2:$BM$2,BL388:BM388)*SUMPRODUCT($BN$2:$BO$2,BN388:BO388)</f>
        <v>3</v>
      </c>
      <c r="BS388" s="36" t="e">
        <f t="shared" ref="BS388:BS445" si="363">IF((BP388*$AD$2+BQ388*$AM$2+BR388*$AW$2)&gt;0, C388,NA())</f>
        <v>#N/A</v>
      </c>
    </row>
    <row r="389" spans="1:71">
      <c r="A389" s="59">
        <v>335</v>
      </c>
      <c r="B389" s="59">
        <v>191271</v>
      </c>
      <c r="C389" s="160">
        <v>116071428.07725701</v>
      </c>
      <c r="D389" s="59">
        <v>24017858</v>
      </c>
      <c r="E389" s="59">
        <v>42803572</v>
      </c>
      <c r="F389" s="59">
        <v>73267856.077257395</v>
      </c>
      <c r="G389" s="59">
        <v>742.85714721679699</v>
      </c>
      <c r="H389" s="59">
        <v>-4630908393.8869801</v>
      </c>
      <c r="I389" s="59">
        <v>0</v>
      </c>
      <c r="J389" s="59">
        <v>0</v>
      </c>
      <c r="K389" s="59">
        <v>0</v>
      </c>
      <c r="L389" s="59">
        <v>403</v>
      </c>
      <c r="M389" s="59">
        <v>417</v>
      </c>
      <c r="N389" s="59">
        <v>406</v>
      </c>
      <c r="O389" s="59">
        <v>0</v>
      </c>
      <c r="P389" s="59">
        <v>0</v>
      </c>
      <c r="Q389" s="59">
        <v>0</v>
      </c>
      <c r="R389" s="59">
        <v>2</v>
      </c>
      <c r="S389" s="59">
        <v>0</v>
      </c>
      <c r="T389" s="59">
        <f t="shared" si="313"/>
        <v>1</v>
      </c>
      <c r="U389" s="59">
        <f t="shared" si="314"/>
        <v>0</v>
      </c>
      <c r="V389" s="59">
        <f t="shared" si="315"/>
        <v>0</v>
      </c>
      <c r="W389" s="59">
        <f t="shared" si="316"/>
        <v>2</v>
      </c>
      <c r="X389" s="59">
        <f t="shared" si="317"/>
        <v>0</v>
      </c>
      <c r="Y389" s="59">
        <f t="shared" si="318"/>
        <v>0</v>
      </c>
      <c r="Z389" s="59">
        <f t="shared" si="319"/>
        <v>0</v>
      </c>
      <c r="AA389" s="59">
        <f t="shared" si="320"/>
        <v>0</v>
      </c>
      <c r="AB389" s="59">
        <f t="shared" si="321"/>
        <v>0</v>
      </c>
      <c r="AC389" s="59">
        <f t="shared" si="322"/>
        <v>0</v>
      </c>
      <c r="AD389" s="166">
        <f t="shared" ref="AD389:AD445" si="364">COUNTIF(I389, 101)+COUNTIF(L389, 101)+COUNTIF(O389, 101)</f>
        <v>0</v>
      </c>
      <c r="AE389" s="169">
        <f t="shared" si="323"/>
        <v>0</v>
      </c>
      <c r="AF389" s="169">
        <f t="shared" si="324"/>
        <v>0</v>
      </c>
      <c r="AG389" s="169">
        <f t="shared" si="325"/>
        <v>0</v>
      </c>
      <c r="AH389" s="169">
        <f t="shared" si="326"/>
        <v>1</v>
      </c>
      <c r="AI389" s="169">
        <f t="shared" si="327"/>
        <v>0</v>
      </c>
      <c r="AJ389" s="169">
        <f t="shared" si="328"/>
        <v>0</v>
      </c>
      <c r="AK389" s="169">
        <f t="shared" si="329"/>
        <v>0</v>
      </c>
      <c r="AL389" s="169">
        <f t="shared" si="330"/>
        <v>1</v>
      </c>
      <c r="AM389" s="169">
        <f t="shared" si="331"/>
        <v>0</v>
      </c>
      <c r="AN389" s="169">
        <f t="shared" si="332"/>
        <v>0</v>
      </c>
      <c r="AO389" s="169">
        <f t="shared" si="333"/>
        <v>1</v>
      </c>
      <c r="AP389" s="169">
        <f t="shared" si="334"/>
        <v>0</v>
      </c>
      <c r="AQ389" s="169">
        <f t="shared" si="335"/>
        <v>0</v>
      </c>
      <c r="AR389" s="169">
        <f t="shared" si="336"/>
        <v>0</v>
      </c>
      <c r="AS389" s="169">
        <f t="shared" si="337"/>
        <v>0</v>
      </c>
      <c r="AT389" s="169">
        <f t="shared" si="338"/>
        <v>0</v>
      </c>
      <c r="AU389" s="169">
        <f t="shared" si="339"/>
        <v>0</v>
      </c>
      <c r="AV389" s="169">
        <f t="shared" si="340"/>
        <v>1</v>
      </c>
      <c r="AW389" s="169">
        <f t="shared" si="341"/>
        <v>1</v>
      </c>
      <c r="AX389" s="169">
        <f t="shared" si="342"/>
        <v>0</v>
      </c>
      <c r="AY389" s="169">
        <f t="shared" si="343"/>
        <v>1</v>
      </c>
      <c r="AZ389" s="169">
        <f t="shared" si="344"/>
        <v>0</v>
      </c>
      <c r="BA389" s="169">
        <f t="shared" si="345"/>
        <v>0</v>
      </c>
      <c r="BB389" s="169">
        <f t="shared" si="346"/>
        <v>1</v>
      </c>
      <c r="BC389" s="169">
        <f t="shared" si="347"/>
        <v>1</v>
      </c>
      <c r="BD389" s="169">
        <f t="shared" si="348"/>
        <v>0</v>
      </c>
      <c r="BE389" s="169">
        <f t="shared" si="349"/>
        <v>0</v>
      </c>
      <c r="BF389" s="169">
        <f t="shared" si="350"/>
        <v>0</v>
      </c>
      <c r="BG389" s="169">
        <f t="shared" si="351"/>
        <v>1</v>
      </c>
      <c r="BH389" s="169">
        <f t="shared" si="352"/>
        <v>0</v>
      </c>
      <c r="BI389" s="169">
        <f t="shared" si="353"/>
        <v>0</v>
      </c>
      <c r="BJ389" s="169">
        <f t="shared" si="354"/>
        <v>0</v>
      </c>
      <c r="BK389" s="167">
        <f t="shared" si="355"/>
        <v>0</v>
      </c>
      <c r="BL389" s="169">
        <f t="shared" si="356"/>
        <v>0</v>
      </c>
      <c r="BM389" s="169">
        <f t="shared" si="357"/>
        <v>1</v>
      </c>
      <c r="BN389" s="169">
        <f t="shared" si="358"/>
        <v>1</v>
      </c>
      <c r="BO389" s="169">
        <f t="shared" si="359"/>
        <v>0</v>
      </c>
      <c r="BP389" s="36">
        <f t="shared" si="360"/>
        <v>0</v>
      </c>
      <c r="BQ389">
        <f t="shared" si="361"/>
        <v>0</v>
      </c>
      <c r="BR389" s="36">
        <f t="shared" si="362"/>
        <v>1</v>
      </c>
      <c r="BS389" s="36" t="e">
        <f t="shared" si="363"/>
        <v>#N/A</v>
      </c>
    </row>
    <row r="390" spans="1:71">
      <c r="A390" s="59">
        <v>385</v>
      </c>
      <c r="B390" s="59">
        <v>222202</v>
      </c>
      <c r="C390" s="160">
        <v>116666669.27437</v>
      </c>
      <c r="D390" s="59">
        <v>43333336</v>
      </c>
      <c r="E390" s="59">
        <v>43333336</v>
      </c>
      <c r="F390" s="59">
        <v>73333333.274369895</v>
      </c>
      <c r="G390" s="59">
        <v>0</v>
      </c>
      <c r="H390" s="59">
        <v>-5688060316.5159197</v>
      </c>
      <c r="I390" s="59">
        <v>0</v>
      </c>
      <c r="J390" s="59">
        <v>0</v>
      </c>
      <c r="K390" s="59">
        <v>0</v>
      </c>
      <c r="L390" s="59">
        <v>0</v>
      </c>
      <c r="M390" s="59">
        <v>0</v>
      </c>
      <c r="N390" s="59">
        <v>0</v>
      </c>
      <c r="O390" s="59">
        <v>101</v>
      </c>
      <c r="P390" s="59">
        <v>0</v>
      </c>
      <c r="Q390" s="59">
        <v>0</v>
      </c>
      <c r="R390" s="59">
        <v>2</v>
      </c>
      <c r="S390" s="59">
        <v>0</v>
      </c>
      <c r="T390" s="59">
        <f t="shared" si="313"/>
        <v>0</v>
      </c>
      <c r="U390" s="59">
        <f t="shared" si="314"/>
        <v>0</v>
      </c>
      <c r="V390" s="59">
        <f t="shared" si="315"/>
        <v>0</v>
      </c>
      <c r="W390" s="59">
        <f t="shared" si="316"/>
        <v>0</v>
      </c>
      <c r="X390" s="59">
        <f t="shared" si="317"/>
        <v>0</v>
      </c>
      <c r="Y390" s="59">
        <f t="shared" si="318"/>
        <v>0</v>
      </c>
      <c r="Z390" s="59">
        <f t="shared" si="319"/>
        <v>0</v>
      </c>
      <c r="AA390" s="59">
        <f t="shared" si="320"/>
        <v>0</v>
      </c>
      <c r="AB390" s="59">
        <f t="shared" si="321"/>
        <v>0</v>
      </c>
      <c r="AC390" s="59">
        <f t="shared" si="322"/>
        <v>0</v>
      </c>
      <c r="AD390" s="166">
        <f t="shared" si="364"/>
        <v>1</v>
      </c>
      <c r="AE390" s="169">
        <f t="shared" si="323"/>
        <v>1</v>
      </c>
      <c r="AF390" s="169">
        <f t="shared" si="324"/>
        <v>0</v>
      </c>
      <c r="AG390" s="169">
        <f t="shared" si="325"/>
        <v>0</v>
      </c>
      <c r="AH390" s="169">
        <f t="shared" si="326"/>
        <v>1</v>
      </c>
      <c r="AI390" s="169">
        <f t="shared" si="327"/>
        <v>0</v>
      </c>
      <c r="AJ390" s="169">
        <f t="shared" si="328"/>
        <v>0</v>
      </c>
      <c r="AK390" s="169">
        <f t="shared" si="329"/>
        <v>0</v>
      </c>
      <c r="AL390" s="169">
        <f t="shared" si="330"/>
        <v>1</v>
      </c>
      <c r="AM390" s="169">
        <f t="shared" si="331"/>
        <v>0</v>
      </c>
      <c r="AN390" s="169">
        <f t="shared" si="332"/>
        <v>0</v>
      </c>
      <c r="AO390" s="169">
        <f t="shared" si="333"/>
        <v>1</v>
      </c>
      <c r="AP390" s="169">
        <f t="shared" si="334"/>
        <v>0</v>
      </c>
      <c r="AQ390" s="169">
        <f t="shared" si="335"/>
        <v>0</v>
      </c>
      <c r="AR390" s="169">
        <f t="shared" si="336"/>
        <v>0</v>
      </c>
      <c r="AS390" s="169">
        <f t="shared" si="337"/>
        <v>0</v>
      </c>
      <c r="AT390" s="169">
        <f t="shared" si="338"/>
        <v>0</v>
      </c>
      <c r="AU390" s="169">
        <f t="shared" si="339"/>
        <v>0</v>
      </c>
      <c r="AV390" s="169">
        <f t="shared" si="340"/>
        <v>1</v>
      </c>
      <c r="AW390" s="169">
        <f t="shared" si="341"/>
        <v>0</v>
      </c>
      <c r="AX390" s="169">
        <f t="shared" si="342"/>
        <v>0</v>
      </c>
      <c r="AY390" s="169">
        <f t="shared" si="343"/>
        <v>0</v>
      </c>
      <c r="AZ390" s="169">
        <f t="shared" si="344"/>
        <v>0</v>
      </c>
      <c r="BA390" s="169">
        <f t="shared" si="345"/>
        <v>0</v>
      </c>
      <c r="BB390" s="169">
        <f t="shared" si="346"/>
        <v>1</v>
      </c>
      <c r="BC390" s="169">
        <f t="shared" si="347"/>
        <v>0</v>
      </c>
      <c r="BD390" s="169">
        <f t="shared" si="348"/>
        <v>1</v>
      </c>
      <c r="BE390" s="169">
        <f t="shared" si="349"/>
        <v>0</v>
      </c>
      <c r="BF390" s="169">
        <f t="shared" si="350"/>
        <v>0</v>
      </c>
      <c r="BG390" s="169">
        <f t="shared" si="351"/>
        <v>0</v>
      </c>
      <c r="BH390" s="169">
        <f t="shared" si="352"/>
        <v>0</v>
      </c>
      <c r="BI390" s="169">
        <f t="shared" si="353"/>
        <v>0</v>
      </c>
      <c r="BJ390" s="169">
        <f t="shared" si="354"/>
        <v>0</v>
      </c>
      <c r="BK390" s="167">
        <f t="shared" si="355"/>
        <v>0</v>
      </c>
      <c r="BL390" s="169">
        <f t="shared" si="356"/>
        <v>0</v>
      </c>
      <c r="BM390" s="169">
        <f t="shared" si="357"/>
        <v>1</v>
      </c>
      <c r="BN390" s="169">
        <f t="shared" si="358"/>
        <v>1</v>
      </c>
      <c r="BO390" s="169">
        <f t="shared" si="359"/>
        <v>0</v>
      </c>
      <c r="BP390" s="36">
        <f t="shared" si="360"/>
        <v>1</v>
      </c>
      <c r="BQ390">
        <f t="shared" si="361"/>
        <v>0</v>
      </c>
      <c r="BR390" s="36">
        <f t="shared" si="362"/>
        <v>0</v>
      </c>
      <c r="BS390" t="e">
        <f t="shared" si="363"/>
        <v>#N/A</v>
      </c>
    </row>
    <row r="391" spans="1:71">
      <c r="A391" s="59">
        <v>71</v>
      </c>
      <c r="B391" s="59">
        <v>21131</v>
      </c>
      <c r="C391" s="160">
        <v>118367345.534926</v>
      </c>
      <c r="D391" s="59">
        <v>25714285</v>
      </c>
      <c r="E391" s="59">
        <v>25714285</v>
      </c>
      <c r="F391" s="59">
        <v>92653060.534925997</v>
      </c>
      <c r="G391" s="59">
        <v>6428.5715332031205</v>
      </c>
      <c r="H391" s="59">
        <v>-976748725.48964405</v>
      </c>
      <c r="I391" s="59">
        <v>101</v>
      </c>
      <c r="J391" s="59">
        <v>0</v>
      </c>
      <c r="K391" s="59">
        <v>0</v>
      </c>
      <c r="L391" s="59">
        <v>101</v>
      </c>
      <c r="M391" s="59">
        <v>0</v>
      </c>
      <c r="N391" s="59">
        <v>0</v>
      </c>
      <c r="O391" s="59">
        <v>0</v>
      </c>
      <c r="P391" s="59">
        <v>0</v>
      </c>
      <c r="Q391" s="59">
        <v>0</v>
      </c>
      <c r="R391" s="59">
        <v>2</v>
      </c>
      <c r="S391" s="59">
        <v>0</v>
      </c>
      <c r="T391" s="59">
        <f t="shared" si="313"/>
        <v>0</v>
      </c>
      <c r="U391" s="59">
        <f t="shared" si="314"/>
        <v>0</v>
      </c>
      <c r="V391" s="59">
        <f t="shared" si="315"/>
        <v>0</v>
      </c>
      <c r="W391" s="59">
        <f t="shared" si="316"/>
        <v>0</v>
      </c>
      <c r="X391" s="59">
        <f t="shared" si="317"/>
        <v>0</v>
      </c>
      <c r="Y391" s="59">
        <f t="shared" si="318"/>
        <v>0</v>
      </c>
      <c r="Z391" s="59">
        <f t="shared" si="319"/>
        <v>0</v>
      </c>
      <c r="AA391" s="59">
        <f t="shared" si="320"/>
        <v>0</v>
      </c>
      <c r="AB391" s="59">
        <f t="shared" si="321"/>
        <v>0</v>
      </c>
      <c r="AC391" s="59">
        <f t="shared" si="322"/>
        <v>0</v>
      </c>
      <c r="AD391" s="166">
        <f t="shared" si="364"/>
        <v>2</v>
      </c>
      <c r="AE391" s="169">
        <f t="shared" si="323"/>
        <v>0</v>
      </c>
      <c r="AF391" s="169">
        <f t="shared" si="324"/>
        <v>1</v>
      </c>
      <c r="AG391" s="169">
        <f t="shared" si="325"/>
        <v>0</v>
      </c>
      <c r="AH391" s="169">
        <f t="shared" si="326"/>
        <v>1</v>
      </c>
      <c r="AI391" s="169">
        <f t="shared" si="327"/>
        <v>0</v>
      </c>
      <c r="AJ391" s="169">
        <f t="shared" si="328"/>
        <v>0</v>
      </c>
      <c r="AK391" s="169">
        <f t="shared" si="329"/>
        <v>0</v>
      </c>
      <c r="AL391" s="169">
        <f t="shared" si="330"/>
        <v>1</v>
      </c>
      <c r="AM391" s="169">
        <f t="shared" si="331"/>
        <v>0</v>
      </c>
      <c r="AN391" s="169">
        <f t="shared" si="332"/>
        <v>0</v>
      </c>
      <c r="AO391" s="169">
        <f t="shared" si="333"/>
        <v>1</v>
      </c>
      <c r="AP391" s="169">
        <f t="shared" si="334"/>
        <v>0</v>
      </c>
      <c r="AQ391" s="169">
        <f t="shared" si="335"/>
        <v>0</v>
      </c>
      <c r="AR391" s="169">
        <f t="shared" si="336"/>
        <v>0</v>
      </c>
      <c r="AS391" s="169">
        <f t="shared" si="337"/>
        <v>0</v>
      </c>
      <c r="AT391" s="169">
        <f t="shared" si="338"/>
        <v>0</v>
      </c>
      <c r="AU391" s="169">
        <f t="shared" si="339"/>
        <v>0</v>
      </c>
      <c r="AV391" s="169">
        <f t="shared" si="340"/>
        <v>1</v>
      </c>
      <c r="AW391" s="169">
        <f t="shared" si="341"/>
        <v>0</v>
      </c>
      <c r="AX391" s="169">
        <f t="shared" si="342"/>
        <v>0</v>
      </c>
      <c r="AY391" s="169">
        <f t="shared" si="343"/>
        <v>0</v>
      </c>
      <c r="AZ391" s="169">
        <f t="shared" si="344"/>
        <v>0</v>
      </c>
      <c r="BA391" s="169">
        <f t="shared" si="345"/>
        <v>0</v>
      </c>
      <c r="BB391" s="169">
        <f t="shared" si="346"/>
        <v>1</v>
      </c>
      <c r="BC391" s="169">
        <f t="shared" si="347"/>
        <v>0</v>
      </c>
      <c r="BD391" s="169">
        <f t="shared" si="348"/>
        <v>1</v>
      </c>
      <c r="BE391" s="169">
        <f t="shared" si="349"/>
        <v>0</v>
      </c>
      <c r="BF391" s="169">
        <f t="shared" si="350"/>
        <v>0</v>
      </c>
      <c r="BG391" s="169">
        <f t="shared" si="351"/>
        <v>0</v>
      </c>
      <c r="BH391" s="169">
        <f t="shared" si="352"/>
        <v>0</v>
      </c>
      <c r="BI391" s="169">
        <f t="shared" si="353"/>
        <v>0</v>
      </c>
      <c r="BJ391" s="169">
        <f t="shared" si="354"/>
        <v>0</v>
      </c>
      <c r="BK391" s="167">
        <f t="shared" si="355"/>
        <v>0</v>
      </c>
      <c r="BL391" s="169">
        <f t="shared" si="356"/>
        <v>0</v>
      </c>
      <c r="BM391" s="169">
        <f t="shared" si="357"/>
        <v>1</v>
      </c>
      <c r="BN391" s="169">
        <f t="shared" si="358"/>
        <v>1</v>
      </c>
      <c r="BO391" s="169">
        <f t="shared" si="359"/>
        <v>0</v>
      </c>
      <c r="BP391" s="36">
        <f t="shared" si="360"/>
        <v>1</v>
      </c>
      <c r="BQ391">
        <f t="shared" si="361"/>
        <v>0</v>
      </c>
      <c r="BR391" s="36">
        <f t="shared" si="362"/>
        <v>0</v>
      </c>
      <c r="BS391" t="e">
        <f t="shared" si="363"/>
        <v>#N/A</v>
      </c>
    </row>
    <row r="392" spans="1:71">
      <c r="A392" s="59">
        <v>61</v>
      </c>
      <c r="B392" s="59">
        <v>17141</v>
      </c>
      <c r="C392" s="160">
        <v>118857142.35111199</v>
      </c>
      <c r="D392" s="59">
        <v>62892854</v>
      </c>
      <c r="E392" s="59">
        <v>62892854</v>
      </c>
      <c r="F392" s="59">
        <v>55964288.351111598</v>
      </c>
      <c r="G392" s="59">
        <v>457.14286804199202</v>
      </c>
      <c r="H392" s="59">
        <v>-548914884.98730195</v>
      </c>
      <c r="I392" s="59">
        <v>0</v>
      </c>
      <c r="J392" s="59">
        <v>0</v>
      </c>
      <c r="K392" s="59">
        <v>0</v>
      </c>
      <c r="L392" s="59">
        <v>101</v>
      </c>
      <c r="M392" s="59">
        <v>0</v>
      </c>
      <c r="N392" s="59">
        <v>0</v>
      </c>
      <c r="O392" s="59">
        <v>412</v>
      </c>
      <c r="P392" s="59">
        <v>0</v>
      </c>
      <c r="Q392" s="59">
        <v>0</v>
      </c>
      <c r="R392" s="59">
        <v>2</v>
      </c>
      <c r="S392" s="59">
        <v>0</v>
      </c>
      <c r="T392" s="59">
        <f t="shared" si="313"/>
        <v>1</v>
      </c>
      <c r="U392" s="59">
        <f t="shared" si="314"/>
        <v>0</v>
      </c>
      <c r="V392" s="59">
        <f t="shared" si="315"/>
        <v>0</v>
      </c>
      <c r="W392" s="59">
        <f t="shared" si="316"/>
        <v>0</v>
      </c>
      <c r="X392" s="59">
        <f t="shared" si="317"/>
        <v>0</v>
      </c>
      <c r="Y392" s="59">
        <f t="shared" si="318"/>
        <v>0</v>
      </c>
      <c r="Z392" s="59">
        <f t="shared" si="319"/>
        <v>0</v>
      </c>
      <c r="AA392" s="59">
        <f t="shared" si="320"/>
        <v>0</v>
      </c>
      <c r="AB392" s="59">
        <f t="shared" si="321"/>
        <v>0</v>
      </c>
      <c r="AC392" s="59">
        <f t="shared" si="322"/>
        <v>0</v>
      </c>
      <c r="AD392" s="166">
        <f t="shared" si="364"/>
        <v>1</v>
      </c>
      <c r="AE392" s="169">
        <f t="shared" si="323"/>
        <v>1</v>
      </c>
      <c r="AF392" s="169">
        <f t="shared" si="324"/>
        <v>0</v>
      </c>
      <c r="AG392" s="169">
        <f t="shared" si="325"/>
        <v>0</v>
      </c>
      <c r="AH392" s="169">
        <f t="shared" si="326"/>
        <v>1</v>
      </c>
      <c r="AI392" s="169">
        <f t="shared" si="327"/>
        <v>1</v>
      </c>
      <c r="AJ392" s="169">
        <f t="shared" si="328"/>
        <v>0</v>
      </c>
      <c r="AK392" s="169">
        <f t="shared" si="329"/>
        <v>0</v>
      </c>
      <c r="AL392" s="169">
        <f t="shared" si="330"/>
        <v>0</v>
      </c>
      <c r="AM392" s="169">
        <f t="shared" si="331"/>
        <v>0</v>
      </c>
      <c r="AN392" s="169">
        <f t="shared" si="332"/>
        <v>0</v>
      </c>
      <c r="AO392" s="169">
        <f t="shared" si="333"/>
        <v>1</v>
      </c>
      <c r="AP392" s="169">
        <f t="shared" si="334"/>
        <v>0</v>
      </c>
      <c r="AQ392" s="169">
        <f t="shared" si="335"/>
        <v>0</v>
      </c>
      <c r="AR392" s="169">
        <f t="shared" si="336"/>
        <v>0</v>
      </c>
      <c r="AS392" s="169">
        <f t="shared" si="337"/>
        <v>0</v>
      </c>
      <c r="AT392" s="169">
        <f t="shared" si="338"/>
        <v>0</v>
      </c>
      <c r="AU392" s="169">
        <f t="shared" si="339"/>
        <v>0</v>
      </c>
      <c r="AV392" s="169">
        <f t="shared" si="340"/>
        <v>1</v>
      </c>
      <c r="AW392" s="169">
        <f t="shared" si="341"/>
        <v>1</v>
      </c>
      <c r="AX392" s="169">
        <f t="shared" si="342"/>
        <v>0</v>
      </c>
      <c r="AY392" s="169">
        <f t="shared" si="343"/>
        <v>1</v>
      </c>
      <c r="AZ392" s="169">
        <f t="shared" si="344"/>
        <v>1</v>
      </c>
      <c r="BA392" s="169">
        <f t="shared" si="345"/>
        <v>0</v>
      </c>
      <c r="BB392" s="169">
        <f t="shared" si="346"/>
        <v>1</v>
      </c>
      <c r="BC392" s="169">
        <f t="shared" si="347"/>
        <v>0</v>
      </c>
      <c r="BD392" s="169">
        <f t="shared" si="348"/>
        <v>1</v>
      </c>
      <c r="BE392" s="169">
        <f t="shared" si="349"/>
        <v>0</v>
      </c>
      <c r="BF392" s="169">
        <f t="shared" si="350"/>
        <v>0</v>
      </c>
      <c r="BG392" s="169">
        <f t="shared" si="351"/>
        <v>0</v>
      </c>
      <c r="BH392" s="169">
        <f t="shared" si="352"/>
        <v>0</v>
      </c>
      <c r="BI392" s="169">
        <f t="shared" si="353"/>
        <v>0</v>
      </c>
      <c r="BJ392" s="169">
        <f t="shared" si="354"/>
        <v>1</v>
      </c>
      <c r="BK392" s="167">
        <f t="shared" si="355"/>
        <v>0</v>
      </c>
      <c r="BL392" s="169">
        <f t="shared" si="356"/>
        <v>0</v>
      </c>
      <c r="BM392" s="169">
        <f t="shared" si="357"/>
        <v>1</v>
      </c>
      <c r="BN392" s="169">
        <f t="shared" si="358"/>
        <v>1</v>
      </c>
      <c r="BO392" s="169">
        <f t="shared" si="359"/>
        <v>0</v>
      </c>
      <c r="BP392" s="36">
        <f t="shared" si="360"/>
        <v>1</v>
      </c>
      <c r="BQ392">
        <f t="shared" si="361"/>
        <v>0</v>
      </c>
      <c r="BR392" s="36">
        <f t="shared" si="362"/>
        <v>2</v>
      </c>
      <c r="BS392" s="36" t="e">
        <f t="shared" si="363"/>
        <v>#N/A</v>
      </c>
    </row>
    <row r="393" spans="1:71">
      <c r="A393" s="59">
        <v>265</v>
      </c>
      <c r="B393" s="59">
        <v>161151</v>
      </c>
      <c r="C393" s="160">
        <v>120833336.034169</v>
      </c>
      <c r="D393" s="59">
        <v>66322087.25</v>
      </c>
      <c r="E393" s="59">
        <v>67488754</v>
      </c>
      <c r="F393" s="59">
        <v>53344582.034168899</v>
      </c>
      <c r="G393" s="59">
        <v>758.33337402343795</v>
      </c>
      <c r="H393" s="59">
        <v>-3941356732.6940899</v>
      </c>
      <c r="I393" s="59">
        <v>444</v>
      </c>
      <c r="J393" s="59">
        <v>0</v>
      </c>
      <c r="K393" s="59">
        <v>0</v>
      </c>
      <c r="L393" s="59">
        <v>0</v>
      </c>
      <c r="M393" s="59">
        <v>0</v>
      </c>
      <c r="N393" s="59">
        <v>0</v>
      </c>
      <c r="O393" s="59">
        <v>405</v>
      </c>
      <c r="P393" s="59">
        <v>0</v>
      </c>
      <c r="Q393" s="59">
        <v>0</v>
      </c>
      <c r="R393" s="59">
        <v>2</v>
      </c>
      <c r="S393" s="59">
        <v>0</v>
      </c>
      <c r="T393" s="59">
        <f t="shared" si="313"/>
        <v>2</v>
      </c>
      <c r="U393" s="59">
        <f t="shared" si="314"/>
        <v>0</v>
      </c>
      <c r="V393" s="59">
        <f t="shared" si="315"/>
        <v>0</v>
      </c>
      <c r="W393" s="59">
        <f t="shared" si="316"/>
        <v>0</v>
      </c>
      <c r="X393" s="59">
        <f t="shared" si="317"/>
        <v>0</v>
      </c>
      <c r="Y393" s="59">
        <f t="shared" si="318"/>
        <v>0</v>
      </c>
      <c r="Z393" s="59">
        <f t="shared" si="319"/>
        <v>0</v>
      </c>
      <c r="AA393" s="59">
        <f t="shared" si="320"/>
        <v>0</v>
      </c>
      <c r="AB393" s="59">
        <f t="shared" si="321"/>
        <v>0</v>
      </c>
      <c r="AC393" s="59">
        <f t="shared" si="322"/>
        <v>0</v>
      </c>
      <c r="AD393" s="166">
        <f t="shared" si="364"/>
        <v>0</v>
      </c>
      <c r="AE393" s="169">
        <f t="shared" si="323"/>
        <v>0</v>
      </c>
      <c r="AF393" s="169">
        <f t="shared" si="324"/>
        <v>0</v>
      </c>
      <c r="AG393" s="169">
        <f t="shared" si="325"/>
        <v>0</v>
      </c>
      <c r="AH393" s="169">
        <f t="shared" si="326"/>
        <v>1</v>
      </c>
      <c r="AI393" s="169">
        <f t="shared" si="327"/>
        <v>0</v>
      </c>
      <c r="AJ393" s="169">
        <f t="shared" si="328"/>
        <v>0</v>
      </c>
      <c r="AK393" s="169">
        <f t="shared" si="329"/>
        <v>0</v>
      </c>
      <c r="AL393" s="169">
        <f t="shared" si="330"/>
        <v>1</v>
      </c>
      <c r="AM393" s="169">
        <f t="shared" si="331"/>
        <v>0</v>
      </c>
      <c r="AN393" s="169">
        <f t="shared" si="332"/>
        <v>0</v>
      </c>
      <c r="AO393" s="169">
        <f t="shared" si="333"/>
        <v>1</v>
      </c>
      <c r="AP393" s="169">
        <f t="shared" si="334"/>
        <v>0</v>
      </c>
      <c r="AQ393" s="169">
        <f t="shared" si="335"/>
        <v>0</v>
      </c>
      <c r="AR393" s="169">
        <f t="shared" si="336"/>
        <v>0</v>
      </c>
      <c r="AS393" s="169">
        <f t="shared" si="337"/>
        <v>0</v>
      </c>
      <c r="AT393" s="169">
        <f t="shared" si="338"/>
        <v>0</v>
      </c>
      <c r="AU393" s="169">
        <f t="shared" si="339"/>
        <v>0</v>
      </c>
      <c r="AV393" s="169">
        <f t="shared" si="340"/>
        <v>1</v>
      </c>
      <c r="AW393" s="169">
        <f t="shared" si="341"/>
        <v>1</v>
      </c>
      <c r="AX393" s="169">
        <f t="shared" si="342"/>
        <v>1</v>
      </c>
      <c r="AY393" s="169">
        <f t="shared" si="343"/>
        <v>0</v>
      </c>
      <c r="AZ393" s="169">
        <f t="shared" si="344"/>
        <v>0</v>
      </c>
      <c r="BA393" s="169">
        <f t="shared" si="345"/>
        <v>0</v>
      </c>
      <c r="BB393" s="169">
        <f t="shared" si="346"/>
        <v>1</v>
      </c>
      <c r="BC393" s="169">
        <f t="shared" si="347"/>
        <v>0</v>
      </c>
      <c r="BD393" s="169">
        <f t="shared" si="348"/>
        <v>1</v>
      </c>
      <c r="BE393" s="169">
        <f t="shared" si="349"/>
        <v>0</v>
      </c>
      <c r="BF393" s="169">
        <f t="shared" si="350"/>
        <v>0</v>
      </c>
      <c r="BG393" s="169">
        <f t="shared" si="351"/>
        <v>0</v>
      </c>
      <c r="BH393" s="169">
        <f t="shared" si="352"/>
        <v>0</v>
      </c>
      <c r="BI393" s="169">
        <f t="shared" si="353"/>
        <v>1</v>
      </c>
      <c r="BJ393" s="169">
        <f t="shared" si="354"/>
        <v>0</v>
      </c>
      <c r="BK393" s="167">
        <f t="shared" si="355"/>
        <v>0</v>
      </c>
      <c r="BL393" s="169">
        <f t="shared" si="356"/>
        <v>0</v>
      </c>
      <c r="BM393" s="169">
        <f t="shared" si="357"/>
        <v>1</v>
      </c>
      <c r="BN393" s="169">
        <f t="shared" si="358"/>
        <v>1</v>
      </c>
      <c r="BO393" s="169">
        <f t="shared" si="359"/>
        <v>0</v>
      </c>
      <c r="BP393" s="36">
        <f t="shared" si="360"/>
        <v>0</v>
      </c>
      <c r="BQ393">
        <f t="shared" si="361"/>
        <v>0</v>
      </c>
      <c r="BR393" s="36">
        <f t="shared" si="362"/>
        <v>1</v>
      </c>
      <c r="BS393" s="36" t="e">
        <f t="shared" si="363"/>
        <v>#N/A</v>
      </c>
    </row>
    <row r="394" spans="1:71">
      <c r="A394" s="59">
        <v>285</v>
      </c>
      <c r="B394" s="59">
        <v>162482</v>
      </c>
      <c r="C394" s="160">
        <v>120833336.034169</v>
      </c>
      <c r="D394" s="59">
        <v>104021376</v>
      </c>
      <c r="E394" s="59">
        <v>104021376</v>
      </c>
      <c r="F394" s="59">
        <v>16811960.034168899</v>
      </c>
      <c r="G394" s="59">
        <v>187.5</v>
      </c>
      <c r="H394" s="59">
        <v>-4152721497.5239902</v>
      </c>
      <c r="I394" s="59">
        <v>412</v>
      </c>
      <c r="J394" s="59">
        <v>0</v>
      </c>
      <c r="K394" s="59">
        <v>0</v>
      </c>
      <c r="L394" s="59">
        <v>415</v>
      </c>
      <c r="M394" s="59">
        <v>0</v>
      </c>
      <c r="N394" s="59">
        <v>0</v>
      </c>
      <c r="O394" s="59">
        <v>403</v>
      </c>
      <c r="P394" s="59">
        <v>0</v>
      </c>
      <c r="Q394" s="59">
        <v>0</v>
      </c>
      <c r="R394" s="59">
        <v>2</v>
      </c>
      <c r="S394" s="59">
        <v>1</v>
      </c>
      <c r="T394" s="59">
        <f t="shared" si="313"/>
        <v>3</v>
      </c>
      <c r="U394" s="59">
        <f t="shared" si="314"/>
        <v>0</v>
      </c>
      <c r="V394" s="59">
        <f t="shared" si="315"/>
        <v>0</v>
      </c>
      <c r="W394" s="59">
        <f t="shared" si="316"/>
        <v>0</v>
      </c>
      <c r="X394" s="59">
        <f t="shared" si="317"/>
        <v>0</v>
      </c>
      <c r="Y394" s="59">
        <f t="shared" si="318"/>
        <v>0</v>
      </c>
      <c r="Z394" s="59">
        <f t="shared" si="319"/>
        <v>0</v>
      </c>
      <c r="AA394" s="59">
        <f t="shared" si="320"/>
        <v>0</v>
      </c>
      <c r="AB394" s="59">
        <f t="shared" si="321"/>
        <v>0</v>
      </c>
      <c r="AC394" s="59">
        <f t="shared" si="322"/>
        <v>0</v>
      </c>
      <c r="AD394" s="166">
        <f t="shared" si="364"/>
        <v>0</v>
      </c>
      <c r="AE394" s="169">
        <f t="shared" si="323"/>
        <v>0</v>
      </c>
      <c r="AF394" s="169">
        <f t="shared" si="324"/>
        <v>0</v>
      </c>
      <c r="AG394" s="169">
        <f t="shared" si="325"/>
        <v>0</v>
      </c>
      <c r="AH394" s="169">
        <f t="shared" si="326"/>
        <v>1</v>
      </c>
      <c r="AI394" s="169">
        <f t="shared" si="327"/>
        <v>0</v>
      </c>
      <c r="AJ394" s="169">
        <f t="shared" si="328"/>
        <v>0</v>
      </c>
      <c r="AK394" s="169">
        <f t="shared" si="329"/>
        <v>0</v>
      </c>
      <c r="AL394" s="169">
        <f t="shared" si="330"/>
        <v>1</v>
      </c>
      <c r="AM394" s="169">
        <f t="shared" si="331"/>
        <v>0</v>
      </c>
      <c r="AN394" s="169">
        <f t="shared" si="332"/>
        <v>0</v>
      </c>
      <c r="AO394" s="169">
        <f t="shared" si="333"/>
        <v>1</v>
      </c>
      <c r="AP394" s="169">
        <f t="shared" si="334"/>
        <v>0</v>
      </c>
      <c r="AQ394" s="169">
        <f t="shared" si="335"/>
        <v>0</v>
      </c>
      <c r="AR394" s="169">
        <f t="shared" si="336"/>
        <v>0</v>
      </c>
      <c r="AS394" s="169">
        <f t="shared" si="337"/>
        <v>0</v>
      </c>
      <c r="AT394" s="169">
        <f t="shared" si="338"/>
        <v>0</v>
      </c>
      <c r="AU394" s="169">
        <f t="shared" si="339"/>
        <v>0</v>
      </c>
      <c r="AV394" s="169">
        <f t="shared" si="340"/>
        <v>1</v>
      </c>
      <c r="AW394" s="169">
        <f t="shared" si="341"/>
        <v>1</v>
      </c>
      <c r="AX394" s="169">
        <f t="shared" si="342"/>
        <v>1</v>
      </c>
      <c r="AY394" s="169">
        <f t="shared" si="343"/>
        <v>0</v>
      </c>
      <c r="AZ394" s="169">
        <f t="shared" si="344"/>
        <v>0</v>
      </c>
      <c r="BA394" s="169">
        <f t="shared" si="345"/>
        <v>0</v>
      </c>
      <c r="BB394" s="169">
        <f t="shared" si="346"/>
        <v>1</v>
      </c>
      <c r="BC394" s="169">
        <f t="shared" si="347"/>
        <v>0</v>
      </c>
      <c r="BD394" s="169">
        <f t="shared" si="348"/>
        <v>1</v>
      </c>
      <c r="BE394" s="169">
        <f t="shared" si="349"/>
        <v>0</v>
      </c>
      <c r="BF394" s="169">
        <f t="shared" si="350"/>
        <v>0</v>
      </c>
      <c r="BG394" s="169">
        <f t="shared" si="351"/>
        <v>1</v>
      </c>
      <c r="BH394" s="169">
        <f t="shared" si="352"/>
        <v>1</v>
      </c>
      <c r="BI394" s="169">
        <f t="shared" si="353"/>
        <v>0</v>
      </c>
      <c r="BJ394" s="169">
        <f t="shared" si="354"/>
        <v>1</v>
      </c>
      <c r="BK394" s="167">
        <f t="shared" si="355"/>
        <v>0</v>
      </c>
      <c r="BL394" s="169">
        <f t="shared" si="356"/>
        <v>0</v>
      </c>
      <c r="BM394" s="169">
        <f t="shared" si="357"/>
        <v>1</v>
      </c>
      <c r="BN394" s="169">
        <f t="shared" si="358"/>
        <v>0</v>
      </c>
      <c r="BO394" s="169">
        <f t="shared" si="359"/>
        <v>1</v>
      </c>
      <c r="BP394" s="36">
        <f t="shared" si="360"/>
        <v>0</v>
      </c>
      <c r="BQ394">
        <f t="shared" si="361"/>
        <v>0</v>
      </c>
      <c r="BR394" s="36">
        <f t="shared" si="362"/>
        <v>3</v>
      </c>
      <c r="BS394" s="36" t="e">
        <f t="shared" si="363"/>
        <v>#N/A</v>
      </c>
    </row>
    <row r="395" spans="1:71">
      <c r="A395" s="59">
        <v>400</v>
      </c>
      <c r="B395" s="59">
        <v>231281</v>
      </c>
      <c r="C395" s="160">
        <v>121607142.339404</v>
      </c>
      <c r="D395" s="59">
        <v>41500000</v>
      </c>
      <c r="E395" s="59">
        <v>41500000</v>
      </c>
      <c r="F395" s="59">
        <v>80107142.339403495</v>
      </c>
      <c r="G395" s="59">
        <v>228.57142639160199</v>
      </c>
      <c r="H395" s="59">
        <v>-6174904398.3047705</v>
      </c>
      <c r="I395" s="59">
        <v>403</v>
      </c>
      <c r="J395" s="59">
        <v>406</v>
      </c>
      <c r="K395" s="59">
        <v>0</v>
      </c>
      <c r="L395" s="59">
        <v>102</v>
      </c>
      <c r="M395" s="59">
        <v>0</v>
      </c>
      <c r="N395" s="59">
        <v>0</v>
      </c>
      <c r="O395" s="59">
        <v>444</v>
      </c>
      <c r="P395" s="59">
        <v>0</v>
      </c>
      <c r="Q395" s="59">
        <v>0</v>
      </c>
      <c r="R395" s="59">
        <v>1</v>
      </c>
      <c r="S395" s="59">
        <v>0</v>
      </c>
      <c r="T395" s="59">
        <f t="shared" si="313"/>
        <v>2</v>
      </c>
      <c r="U395" s="59">
        <f t="shared" si="314"/>
        <v>0</v>
      </c>
      <c r="V395" s="59">
        <f t="shared" si="315"/>
        <v>1</v>
      </c>
      <c r="W395" s="59">
        <f t="shared" si="316"/>
        <v>1</v>
      </c>
      <c r="X395" s="59">
        <f t="shared" si="317"/>
        <v>0</v>
      </c>
      <c r="Y395" s="59">
        <f t="shared" si="318"/>
        <v>0</v>
      </c>
      <c r="Z395" s="59">
        <f t="shared" si="319"/>
        <v>0</v>
      </c>
      <c r="AA395" s="59">
        <f t="shared" si="320"/>
        <v>0</v>
      </c>
      <c r="AB395" s="59">
        <f t="shared" si="321"/>
        <v>0</v>
      </c>
      <c r="AC395" s="59">
        <f t="shared" si="322"/>
        <v>0</v>
      </c>
      <c r="AD395" s="166">
        <f t="shared" si="364"/>
        <v>0</v>
      </c>
      <c r="AE395" s="169">
        <f t="shared" si="323"/>
        <v>0</v>
      </c>
      <c r="AF395" s="169">
        <f t="shared" si="324"/>
        <v>0</v>
      </c>
      <c r="AG395" s="169">
        <f t="shared" si="325"/>
        <v>0</v>
      </c>
      <c r="AH395" s="169">
        <f t="shared" si="326"/>
        <v>1</v>
      </c>
      <c r="AI395" s="169">
        <f t="shared" si="327"/>
        <v>0</v>
      </c>
      <c r="AJ395" s="169">
        <f t="shared" si="328"/>
        <v>0</v>
      </c>
      <c r="AK395" s="169">
        <f t="shared" si="329"/>
        <v>0</v>
      </c>
      <c r="AL395" s="169">
        <f t="shared" si="330"/>
        <v>1</v>
      </c>
      <c r="AM395" s="169">
        <f t="shared" si="331"/>
        <v>1</v>
      </c>
      <c r="AN395" s="169">
        <f t="shared" si="332"/>
        <v>0</v>
      </c>
      <c r="AO395" s="169">
        <f t="shared" si="333"/>
        <v>1</v>
      </c>
      <c r="AP395" s="169">
        <f t="shared" si="334"/>
        <v>0</v>
      </c>
      <c r="AQ395" s="169">
        <f t="shared" si="335"/>
        <v>1</v>
      </c>
      <c r="AR395" s="169">
        <f t="shared" si="336"/>
        <v>1</v>
      </c>
      <c r="AS395" s="169">
        <f t="shared" si="337"/>
        <v>1</v>
      </c>
      <c r="AT395" s="169">
        <f t="shared" si="338"/>
        <v>0</v>
      </c>
      <c r="AU395" s="169">
        <f t="shared" si="339"/>
        <v>0</v>
      </c>
      <c r="AV395" s="169">
        <f t="shared" si="340"/>
        <v>0</v>
      </c>
      <c r="AW395" s="169">
        <f t="shared" si="341"/>
        <v>1</v>
      </c>
      <c r="AX395" s="169">
        <f t="shared" si="342"/>
        <v>1</v>
      </c>
      <c r="AY395" s="169">
        <f t="shared" si="343"/>
        <v>0</v>
      </c>
      <c r="AZ395" s="169">
        <f t="shared" si="344"/>
        <v>1</v>
      </c>
      <c r="BA395" s="169">
        <f t="shared" si="345"/>
        <v>0</v>
      </c>
      <c r="BB395" s="169">
        <f t="shared" si="346"/>
        <v>1</v>
      </c>
      <c r="BC395" s="169">
        <f t="shared" si="347"/>
        <v>1</v>
      </c>
      <c r="BD395" s="169">
        <f t="shared" si="348"/>
        <v>0</v>
      </c>
      <c r="BE395" s="169">
        <f t="shared" si="349"/>
        <v>0</v>
      </c>
      <c r="BF395" s="169">
        <f t="shared" si="350"/>
        <v>0</v>
      </c>
      <c r="BG395" s="169">
        <f t="shared" si="351"/>
        <v>1</v>
      </c>
      <c r="BH395" s="169">
        <f t="shared" si="352"/>
        <v>0</v>
      </c>
      <c r="BI395" s="169">
        <f t="shared" si="353"/>
        <v>0</v>
      </c>
      <c r="BJ395" s="169">
        <f t="shared" si="354"/>
        <v>0</v>
      </c>
      <c r="BK395" s="167">
        <f t="shared" si="355"/>
        <v>0</v>
      </c>
      <c r="BL395" s="169">
        <f t="shared" si="356"/>
        <v>1</v>
      </c>
      <c r="BM395" s="169">
        <f t="shared" si="357"/>
        <v>0</v>
      </c>
      <c r="BN395" s="169">
        <f t="shared" si="358"/>
        <v>1</v>
      </c>
      <c r="BO395" s="169">
        <f t="shared" si="359"/>
        <v>0</v>
      </c>
      <c r="BP395" s="36">
        <f t="shared" si="360"/>
        <v>0</v>
      </c>
      <c r="BQ395">
        <f t="shared" si="361"/>
        <v>0</v>
      </c>
      <c r="BR395" s="36">
        <f t="shared" si="362"/>
        <v>2</v>
      </c>
      <c r="BS395" s="36" t="e">
        <f t="shared" si="363"/>
        <v>#N/A</v>
      </c>
    </row>
    <row r="396" spans="1:71">
      <c r="A396" s="59">
        <v>47</v>
      </c>
      <c r="B396" s="59">
        <v>15291</v>
      </c>
      <c r="C396" s="160">
        <v>124999999.03185</v>
      </c>
      <c r="D396" s="59">
        <v>44714284</v>
      </c>
      <c r="E396" s="59">
        <v>44714284</v>
      </c>
      <c r="F396" s="59">
        <v>80285715.031850293</v>
      </c>
      <c r="G396" s="59">
        <v>42.857143402099602</v>
      </c>
      <c r="H396" s="59">
        <v>-377219384.07636899</v>
      </c>
      <c r="I396" s="59">
        <v>0</v>
      </c>
      <c r="J396" s="59">
        <v>0</v>
      </c>
      <c r="K396" s="59">
        <v>0</v>
      </c>
      <c r="L396" s="59">
        <v>416</v>
      </c>
      <c r="M396" s="59">
        <v>102</v>
      </c>
      <c r="N396" s="59">
        <v>0</v>
      </c>
      <c r="O396" s="59">
        <v>0</v>
      </c>
      <c r="P396" s="59">
        <v>0</v>
      </c>
      <c r="Q396" s="59">
        <v>0</v>
      </c>
      <c r="R396" s="59">
        <v>2</v>
      </c>
      <c r="S396" s="59">
        <v>0</v>
      </c>
      <c r="T396" s="59">
        <f t="shared" si="313"/>
        <v>1</v>
      </c>
      <c r="U396" s="59">
        <f t="shared" si="314"/>
        <v>0</v>
      </c>
      <c r="V396" s="59">
        <f t="shared" si="315"/>
        <v>0</v>
      </c>
      <c r="W396" s="59">
        <f t="shared" si="316"/>
        <v>0</v>
      </c>
      <c r="X396" s="59">
        <f t="shared" si="317"/>
        <v>0</v>
      </c>
      <c r="Y396" s="59">
        <f t="shared" si="318"/>
        <v>0</v>
      </c>
      <c r="Z396" s="59">
        <f t="shared" si="319"/>
        <v>0</v>
      </c>
      <c r="AA396" s="59">
        <f t="shared" si="320"/>
        <v>1</v>
      </c>
      <c r="AB396" s="59">
        <f t="shared" si="321"/>
        <v>0</v>
      </c>
      <c r="AC396" s="59">
        <f t="shared" si="322"/>
        <v>0</v>
      </c>
      <c r="AD396" s="166">
        <f t="shared" si="364"/>
        <v>0</v>
      </c>
      <c r="AE396" s="169">
        <f t="shared" si="323"/>
        <v>0</v>
      </c>
      <c r="AF396" s="169">
        <f t="shared" si="324"/>
        <v>0</v>
      </c>
      <c r="AG396" s="169">
        <f t="shared" si="325"/>
        <v>0</v>
      </c>
      <c r="AH396" s="169">
        <f t="shared" si="326"/>
        <v>1</v>
      </c>
      <c r="AI396" s="169">
        <f t="shared" si="327"/>
        <v>0</v>
      </c>
      <c r="AJ396" s="169">
        <f t="shared" si="328"/>
        <v>0</v>
      </c>
      <c r="AK396" s="169">
        <f t="shared" si="329"/>
        <v>0</v>
      </c>
      <c r="AL396" s="169">
        <f t="shared" si="330"/>
        <v>1</v>
      </c>
      <c r="AM396" s="169">
        <f t="shared" si="331"/>
        <v>0</v>
      </c>
      <c r="AN396" s="169">
        <f t="shared" si="332"/>
        <v>0</v>
      </c>
      <c r="AO396" s="169">
        <f t="shared" si="333"/>
        <v>1</v>
      </c>
      <c r="AP396" s="169">
        <f t="shared" si="334"/>
        <v>0</v>
      </c>
      <c r="AQ396" s="169">
        <f t="shared" si="335"/>
        <v>0</v>
      </c>
      <c r="AR396" s="169">
        <f t="shared" si="336"/>
        <v>0</v>
      </c>
      <c r="AS396" s="169">
        <f t="shared" si="337"/>
        <v>0</v>
      </c>
      <c r="AT396" s="169">
        <f t="shared" si="338"/>
        <v>0</v>
      </c>
      <c r="AU396" s="169">
        <f t="shared" si="339"/>
        <v>0</v>
      </c>
      <c r="AV396" s="169">
        <f t="shared" si="340"/>
        <v>1</v>
      </c>
      <c r="AW396" s="169">
        <f t="shared" si="341"/>
        <v>1</v>
      </c>
      <c r="AX396" s="169">
        <f t="shared" si="342"/>
        <v>0</v>
      </c>
      <c r="AY396" s="169">
        <f t="shared" si="343"/>
        <v>1</v>
      </c>
      <c r="AZ396" s="169">
        <f t="shared" si="344"/>
        <v>0</v>
      </c>
      <c r="BA396" s="169">
        <f t="shared" si="345"/>
        <v>0</v>
      </c>
      <c r="BB396" s="169">
        <f t="shared" si="346"/>
        <v>1</v>
      </c>
      <c r="BC396" s="169">
        <f t="shared" si="347"/>
        <v>1</v>
      </c>
      <c r="BD396" s="169">
        <f t="shared" si="348"/>
        <v>0</v>
      </c>
      <c r="BE396" s="169">
        <f t="shared" si="349"/>
        <v>0</v>
      </c>
      <c r="BF396" s="169">
        <f t="shared" si="350"/>
        <v>0</v>
      </c>
      <c r="BG396" s="169">
        <f t="shared" si="351"/>
        <v>0</v>
      </c>
      <c r="BH396" s="169">
        <f t="shared" si="352"/>
        <v>0</v>
      </c>
      <c r="BI396" s="169">
        <f t="shared" si="353"/>
        <v>0</v>
      </c>
      <c r="BJ396" s="169">
        <f t="shared" si="354"/>
        <v>1</v>
      </c>
      <c r="BK396" s="167">
        <f t="shared" si="355"/>
        <v>0</v>
      </c>
      <c r="BL396" s="169">
        <f t="shared" si="356"/>
        <v>0</v>
      </c>
      <c r="BM396" s="169">
        <f t="shared" si="357"/>
        <v>1</v>
      </c>
      <c r="BN396" s="169">
        <f t="shared" si="358"/>
        <v>1</v>
      </c>
      <c r="BO396" s="169">
        <f t="shared" si="359"/>
        <v>0</v>
      </c>
      <c r="BP396" s="36">
        <f t="shared" si="360"/>
        <v>0</v>
      </c>
      <c r="BQ396">
        <f t="shared" si="361"/>
        <v>0</v>
      </c>
      <c r="BR396" s="36">
        <f t="shared" si="362"/>
        <v>1</v>
      </c>
      <c r="BS396" s="36" t="e">
        <f t="shared" si="363"/>
        <v>#N/A</v>
      </c>
    </row>
    <row r="397" spans="1:71">
      <c r="A397" s="59">
        <v>428</v>
      </c>
      <c r="B397" s="59">
        <v>242122</v>
      </c>
      <c r="C397" s="160">
        <v>131250002.93366601</v>
      </c>
      <c r="D397" s="59">
        <v>8237500</v>
      </c>
      <c r="E397" s="59">
        <v>8237500</v>
      </c>
      <c r="F397" s="59">
        <v>123012502.93366601</v>
      </c>
      <c r="G397" s="59">
        <v>412.5</v>
      </c>
      <c r="H397" s="59">
        <v>-6576670270.6588097</v>
      </c>
      <c r="I397" s="59">
        <v>0</v>
      </c>
      <c r="J397" s="59">
        <v>0</v>
      </c>
      <c r="K397" s="59">
        <v>0</v>
      </c>
      <c r="L397" s="59">
        <v>101</v>
      </c>
      <c r="M397" s="59">
        <v>0</v>
      </c>
      <c r="N397" s="59">
        <v>0</v>
      </c>
      <c r="O397" s="59">
        <v>101</v>
      </c>
      <c r="P397" s="59">
        <v>0</v>
      </c>
      <c r="Q397" s="59">
        <v>0</v>
      </c>
      <c r="R397" s="59">
        <v>1</v>
      </c>
      <c r="S397" s="59">
        <v>0</v>
      </c>
      <c r="T397" s="59">
        <f t="shared" si="313"/>
        <v>0</v>
      </c>
      <c r="U397" s="59">
        <f t="shared" si="314"/>
        <v>0</v>
      </c>
      <c r="V397" s="59">
        <f t="shared" si="315"/>
        <v>0</v>
      </c>
      <c r="W397" s="59">
        <f t="shared" si="316"/>
        <v>0</v>
      </c>
      <c r="X397" s="59">
        <f t="shared" si="317"/>
        <v>0</v>
      </c>
      <c r="Y397" s="59">
        <f t="shared" si="318"/>
        <v>0</v>
      </c>
      <c r="Z397" s="59">
        <f t="shared" si="319"/>
        <v>0</v>
      </c>
      <c r="AA397" s="59">
        <f t="shared" si="320"/>
        <v>0</v>
      </c>
      <c r="AB397" s="59">
        <f t="shared" si="321"/>
        <v>0</v>
      </c>
      <c r="AC397" s="59">
        <f t="shared" si="322"/>
        <v>0</v>
      </c>
      <c r="AD397" s="166">
        <f t="shared" si="364"/>
        <v>2</v>
      </c>
      <c r="AE397" s="169">
        <f t="shared" si="323"/>
        <v>0</v>
      </c>
      <c r="AF397" s="169">
        <f t="shared" si="324"/>
        <v>1</v>
      </c>
      <c r="AG397" s="169">
        <f t="shared" si="325"/>
        <v>0</v>
      </c>
      <c r="AH397" s="169">
        <f t="shared" si="326"/>
        <v>1</v>
      </c>
      <c r="AI397" s="169">
        <f t="shared" si="327"/>
        <v>0</v>
      </c>
      <c r="AJ397" s="169">
        <f t="shared" si="328"/>
        <v>0</v>
      </c>
      <c r="AK397" s="169">
        <f t="shared" si="329"/>
        <v>0</v>
      </c>
      <c r="AL397" s="169">
        <f t="shared" si="330"/>
        <v>1</v>
      </c>
      <c r="AM397" s="169">
        <f t="shared" si="331"/>
        <v>0</v>
      </c>
      <c r="AN397" s="169">
        <f t="shared" si="332"/>
        <v>0</v>
      </c>
      <c r="AO397" s="169">
        <f t="shared" si="333"/>
        <v>1</v>
      </c>
      <c r="AP397" s="169">
        <f t="shared" si="334"/>
        <v>0</v>
      </c>
      <c r="AQ397" s="169">
        <f t="shared" si="335"/>
        <v>0</v>
      </c>
      <c r="AR397" s="169">
        <f t="shared" si="336"/>
        <v>0</v>
      </c>
      <c r="AS397" s="169">
        <f t="shared" si="337"/>
        <v>0</v>
      </c>
      <c r="AT397" s="169">
        <f t="shared" si="338"/>
        <v>0</v>
      </c>
      <c r="AU397" s="169">
        <f t="shared" si="339"/>
        <v>0</v>
      </c>
      <c r="AV397" s="169">
        <f t="shared" si="340"/>
        <v>1</v>
      </c>
      <c r="AW397" s="169">
        <f t="shared" si="341"/>
        <v>0</v>
      </c>
      <c r="AX397" s="169">
        <f t="shared" si="342"/>
        <v>0</v>
      </c>
      <c r="AY397" s="169">
        <f t="shared" si="343"/>
        <v>0</v>
      </c>
      <c r="AZ397" s="169">
        <f t="shared" si="344"/>
        <v>0</v>
      </c>
      <c r="BA397" s="169">
        <f t="shared" si="345"/>
        <v>0</v>
      </c>
      <c r="BB397" s="169">
        <f t="shared" si="346"/>
        <v>1</v>
      </c>
      <c r="BC397" s="169">
        <f t="shared" si="347"/>
        <v>0</v>
      </c>
      <c r="BD397" s="169">
        <f t="shared" si="348"/>
        <v>1</v>
      </c>
      <c r="BE397" s="169">
        <f t="shared" si="349"/>
        <v>0</v>
      </c>
      <c r="BF397" s="169">
        <f t="shared" si="350"/>
        <v>0</v>
      </c>
      <c r="BG397" s="169">
        <f t="shared" si="351"/>
        <v>0</v>
      </c>
      <c r="BH397" s="169">
        <f t="shared" si="352"/>
        <v>0</v>
      </c>
      <c r="BI397" s="169">
        <f t="shared" si="353"/>
        <v>0</v>
      </c>
      <c r="BJ397" s="169">
        <f t="shared" si="354"/>
        <v>0</v>
      </c>
      <c r="BK397" s="167">
        <f t="shared" si="355"/>
        <v>0</v>
      </c>
      <c r="BL397" s="169">
        <f t="shared" si="356"/>
        <v>1</v>
      </c>
      <c r="BM397" s="169">
        <f t="shared" si="357"/>
        <v>0</v>
      </c>
      <c r="BN397" s="169">
        <f t="shared" si="358"/>
        <v>1</v>
      </c>
      <c r="BO397" s="169">
        <f t="shared" si="359"/>
        <v>0</v>
      </c>
      <c r="BP397" s="36">
        <f t="shared" si="360"/>
        <v>1</v>
      </c>
      <c r="BQ397">
        <f t="shared" si="361"/>
        <v>0</v>
      </c>
      <c r="BR397" s="36">
        <f t="shared" si="362"/>
        <v>0</v>
      </c>
      <c r="BS397" t="e">
        <f t="shared" si="363"/>
        <v>#N/A</v>
      </c>
    </row>
    <row r="398" spans="1:71">
      <c r="A398" s="59">
        <v>299</v>
      </c>
      <c r="B398" s="59">
        <v>171431</v>
      </c>
      <c r="C398" s="160">
        <v>131999999.438013</v>
      </c>
      <c r="D398" s="59">
        <v>75628571.75</v>
      </c>
      <c r="E398" s="59">
        <v>79485714.5</v>
      </c>
      <c r="F398" s="59">
        <v>52514284.9380133</v>
      </c>
      <c r="G398" s="59">
        <v>171.42857360839801</v>
      </c>
      <c r="H398" s="59">
        <v>-4238553259.2194901</v>
      </c>
      <c r="I398" s="59">
        <v>101</v>
      </c>
      <c r="J398" s="59">
        <v>0</v>
      </c>
      <c r="K398" s="59">
        <v>0</v>
      </c>
      <c r="L398" s="59">
        <v>101</v>
      </c>
      <c r="M398" s="59">
        <v>0</v>
      </c>
      <c r="N398" s="59">
        <v>0</v>
      </c>
      <c r="O398" s="59">
        <v>412</v>
      </c>
      <c r="P398" s="59">
        <v>0</v>
      </c>
      <c r="Q398" s="59">
        <v>0</v>
      </c>
      <c r="R398" s="59">
        <v>2</v>
      </c>
      <c r="S398" s="59">
        <v>0</v>
      </c>
      <c r="T398" s="59">
        <f t="shared" si="313"/>
        <v>1</v>
      </c>
      <c r="U398" s="59">
        <f t="shared" si="314"/>
        <v>0</v>
      </c>
      <c r="V398" s="59">
        <f t="shared" si="315"/>
        <v>0</v>
      </c>
      <c r="W398" s="59">
        <f t="shared" si="316"/>
        <v>0</v>
      </c>
      <c r="X398" s="59">
        <f t="shared" si="317"/>
        <v>0</v>
      </c>
      <c r="Y398" s="59">
        <f t="shared" si="318"/>
        <v>0</v>
      </c>
      <c r="Z398" s="59">
        <f t="shared" si="319"/>
        <v>0</v>
      </c>
      <c r="AA398" s="59">
        <f t="shared" si="320"/>
        <v>0</v>
      </c>
      <c r="AB398" s="59">
        <f t="shared" si="321"/>
        <v>0</v>
      </c>
      <c r="AC398" s="59">
        <f t="shared" si="322"/>
        <v>0</v>
      </c>
      <c r="AD398" s="166">
        <f t="shared" si="364"/>
        <v>2</v>
      </c>
      <c r="AE398" s="169">
        <f t="shared" si="323"/>
        <v>0</v>
      </c>
      <c r="AF398" s="169">
        <f t="shared" si="324"/>
        <v>1</v>
      </c>
      <c r="AG398" s="169">
        <f t="shared" si="325"/>
        <v>0</v>
      </c>
      <c r="AH398" s="169">
        <f t="shared" si="326"/>
        <v>1</v>
      </c>
      <c r="AI398" s="169">
        <f t="shared" si="327"/>
        <v>1</v>
      </c>
      <c r="AJ398" s="169">
        <f t="shared" si="328"/>
        <v>0</v>
      </c>
      <c r="AK398" s="169">
        <f t="shared" si="329"/>
        <v>0</v>
      </c>
      <c r="AL398" s="169">
        <f t="shared" si="330"/>
        <v>0</v>
      </c>
      <c r="AM398" s="169">
        <f t="shared" si="331"/>
        <v>0</v>
      </c>
      <c r="AN398" s="169">
        <f t="shared" si="332"/>
        <v>0</v>
      </c>
      <c r="AO398" s="169">
        <f t="shared" si="333"/>
        <v>1</v>
      </c>
      <c r="AP398" s="169">
        <f t="shared" si="334"/>
        <v>0</v>
      </c>
      <c r="AQ398" s="169">
        <f t="shared" si="335"/>
        <v>0</v>
      </c>
      <c r="AR398" s="169">
        <f t="shared" si="336"/>
        <v>0</v>
      </c>
      <c r="AS398" s="169">
        <f t="shared" si="337"/>
        <v>0</v>
      </c>
      <c r="AT398" s="169">
        <f t="shared" si="338"/>
        <v>0</v>
      </c>
      <c r="AU398" s="169">
        <f t="shared" si="339"/>
        <v>0</v>
      </c>
      <c r="AV398" s="169">
        <f t="shared" si="340"/>
        <v>1</v>
      </c>
      <c r="AW398" s="169">
        <f t="shared" si="341"/>
        <v>1</v>
      </c>
      <c r="AX398" s="169">
        <f t="shared" si="342"/>
        <v>0</v>
      </c>
      <c r="AY398" s="169">
        <f t="shared" si="343"/>
        <v>1</v>
      </c>
      <c r="AZ398" s="169">
        <f t="shared" si="344"/>
        <v>1</v>
      </c>
      <c r="BA398" s="169">
        <f t="shared" si="345"/>
        <v>0</v>
      </c>
      <c r="BB398" s="169">
        <f t="shared" si="346"/>
        <v>1</v>
      </c>
      <c r="BC398" s="169">
        <f t="shared" si="347"/>
        <v>0</v>
      </c>
      <c r="BD398" s="169">
        <f t="shared" si="348"/>
        <v>1</v>
      </c>
      <c r="BE398" s="169">
        <f t="shared" si="349"/>
        <v>0</v>
      </c>
      <c r="BF398" s="169">
        <f t="shared" si="350"/>
        <v>0</v>
      </c>
      <c r="BG398" s="169">
        <f t="shared" si="351"/>
        <v>0</v>
      </c>
      <c r="BH398" s="169">
        <f t="shared" si="352"/>
        <v>0</v>
      </c>
      <c r="BI398" s="169">
        <f t="shared" si="353"/>
        <v>0</v>
      </c>
      <c r="BJ398" s="169">
        <f t="shared" si="354"/>
        <v>1</v>
      </c>
      <c r="BK398" s="167">
        <f t="shared" si="355"/>
        <v>0</v>
      </c>
      <c r="BL398" s="169">
        <f t="shared" si="356"/>
        <v>0</v>
      </c>
      <c r="BM398" s="169">
        <f t="shared" si="357"/>
        <v>1</v>
      </c>
      <c r="BN398" s="169">
        <f t="shared" si="358"/>
        <v>1</v>
      </c>
      <c r="BO398" s="169">
        <f t="shared" si="359"/>
        <v>0</v>
      </c>
      <c r="BP398" s="36">
        <f t="shared" si="360"/>
        <v>1</v>
      </c>
      <c r="BQ398">
        <f t="shared" si="361"/>
        <v>0</v>
      </c>
      <c r="BR398" s="36">
        <f t="shared" si="362"/>
        <v>2</v>
      </c>
      <c r="BS398" s="36" t="e">
        <f t="shared" si="363"/>
        <v>#N/A</v>
      </c>
    </row>
    <row r="399" spans="1:71">
      <c r="A399" s="59">
        <v>309</v>
      </c>
      <c r="B399" s="59">
        <v>181161</v>
      </c>
      <c r="C399" s="160">
        <v>132142855.49034899</v>
      </c>
      <c r="D399" s="59">
        <v>184392872</v>
      </c>
      <c r="E399" s="59">
        <v>184392872</v>
      </c>
      <c r="F399" s="59">
        <v>-52250016.509651199</v>
      </c>
      <c r="G399" s="59">
        <v>0</v>
      </c>
      <c r="H399" s="59">
        <v>-4500838991.73176</v>
      </c>
      <c r="I399" s="59">
        <v>0</v>
      </c>
      <c r="J399" s="59">
        <v>0</v>
      </c>
      <c r="K399" s="59">
        <v>0</v>
      </c>
      <c r="L399" s="59">
        <v>417</v>
      </c>
      <c r="M399" s="59">
        <v>406</v>
      </c>
      <c r="N399" s="59">
        <v>0</v>
      </c>
      <c r="O399" s="59">
        <v>417</v>
      </c>
      <c r="P399" s="59">
        <v>404</v>
      </c>
      <c r="Q399" s="59">
        <v>0</v>
      </c>
      <c r="R399" s="59">
        <v>2</v>
      </c>
      <c r="S399" s="59">
        <v>0</v>
      </c>
      <c r="T399" s="59">
        <f t="shared" si="313"/>
        <v>2</v>
      </c>
      <c r="U399" s="59">
        <f t="shared" si="314"/>
        <v>0</v>
      </c>
      <c r="V399" s="59">
        <f t="shared" si="315"/>
        <v>0</v>
      </c>
      <c r="W399" s="59">
        <f t="shared" si="316"/>
        <v>2</v>
      </c>
      <c r="X399" s="59">
        <f t="shared" si="317"/>
        <v>0</v>
      </c>
      <c r="Y399" s="59">
        <f t="shared" si="318"/>
        <v>0</v>
      </c>
      <c r="Z399" s="59">
        <f t="shared" si="319"/>
        <v>0</v>
      </c>
      <c r="AA399" s="59">
        <f t="shared" si="320"/>
        <v>0</v>
      </c>
      <c r="AB399" s="59">
        <f t="shared" si="321"/>
        <v>0</v>
      </c>
      <c r="AC399" s="59">
        <f t="shared" si="322"/>
        <v>0</v>
      </c>
      <c r="AD399" s="166">
        <f t="shared" si="364"/>
        <v>0</v>
      </c>
      <c r="AE399" s="169">
        <f t="shared" si="323"/>
        <v>0</v>
      </c>
      <c r="AF399" s="169">
        <f t="shared" si="324"/>
        <v>0</v>
      </c>
      <c r="AG399" s="169">
        <f t="shared" si="325"/>
        <v>0</v>
      </c>
      <c r="AH399" s="169">
        <f t="shared" si="326"/>
        <v>1</v>
      </c>
      <c r="AI399" s="169">
        <f t="shared" si="327"/>
        <v>0</v>
      </c>
      <c r="AJ399" s="169">
        <f t="shared" si="328"/>
        <v>0</v>
      </c>
      <c r="AK399" s="169">
        <f t="shared" si="329"/>
        <v>0</v>
      </c>
      <c r="AL399" s="169">
        <f t="shared" si="330"/>
        <v>1</v>
      </c>
      <c r="AM399" s="169">
        <f t="shared" si="331"/>
        <v>0</v>
      </c>
      <c r="AN399" s="169">
        <f t="shared" si="332"/>
        <v>0</v>
      </c>
      <c r="AO399" s="169">
        <f t="shared" si="333"/>
        <v>1</v>
      </c>
      <c r="AP399" s="169">
        <f t="shared" si="334"/>
        <v>0</v>
      </c>
      <c r="AQ399" s="169">
        <f t="shared" si="335"/>
        <v>0</v>
      </c>
      <c r="AR399" s="169">
        <f t="shared" si="336"/>
        <v>0</v>
      </c>
      <c r="AS399" s="169">
        <f t="shared" si="337"/>
        <v>0</v>
      </c>
      <c r="AT399" s="169">
        <f t="shared" si="338"/>
        <v>0</v>
      </c>
      <c r="AU399" s="169">
        <f t="shared" si="339"/>
        <v>0</v>
      </c>
      <c r="AV399" s="169">
        <f t="shared" si="340"/>
        <v>1</v>
      </c>
      <c r="AW399" s="169">
        <f t="shared" si="341"/>
        <v>1</v>
      </c>
      <c r="AX399" s="169">
        <f t="shared" si="342"/>
        <v>1</v>
      </c>
      <c r="AY399" s="169">
        <f t="shared" si="343"/>
        <v>0</v>
      </c>
      <c r="AZ399" s="169">
        <f t="shared" si="344"/>
        <v>0</v>
      </c>
      <c r="BA399" s="169">
        <f t="shared" si="345"/>
        <v>0</v>
      </c>
      <c r="BB399" s="169">
        <f t="shared" si="346"/>
        <v>1</v>
      </c>
      <c r="BC399" s="169">
        <f t="shared" si="347"/>
        <v>2</v>
      </c>
      <c r="BD399" s="169">
        <f t="shared" si="348"/>
        <v>0</v>
      </c>
      <c r="BE399" s="169">
        <f t="shared" si="349"/>
        <v>0</v>
      </c>
      <c r="BF399" s="169">
        <f t="shared" si="350"/>
        <v>2</v>
      </c>
      <c r="BG399" s="169">
        <f t="shared" si="351"/>
        <v>0</v>
      </c>
      <c r="BH399" s="169">
        <f t="shared" si="352"/>
        <v>0</v>
      </c>
      <c r="BI399" s="169">
        <f t="shared" si="353"/>
        <v>0</v>
      </c>
      <c r="BJ399" s="169">
        <f t="shared" si="354"/>
        <v>0</v>
      </c>
      <c r="BK399" s="167">
        <f t="shared" si="355"/>
        <v>0</v>
      </c>
      <c r="BL399" s="169">
        <f t="shared" si="356"/>
        <v>0</v>
      </c>
      <c r="BM399" s="169">
        <f t="shared" si="357"/>
        <v>1</v>
      </c>
      <c r="BN399" s="169">
        <f t="shared" si="358"/>
        <v>1</v>
      </c>
      <c r="BO399" s="169">
        <f t="shared" si="359"/>
        <v>0</v>
      </c>
      <c r="BP399" s="36">
        <f t="shared" si="360"/>
        <v>0</v>
      </c>
      <c r="BQ399">
        <f t="shared" si="361"/>
        <v>0</v>
      </c>
      <c r="BR399" s="36">
        <f t="shared" si="362"/>
        <v>4</v>
      </c>
      <c r="BS399" s="36" t="e">
        <f t="shared" si="363"/>
        <v>#N/A</v>
      </c>
    </row>
    <row r="400" spans="1:71">
      <c r="A400" s="59">
        <v>48</v>
      </c>
      <c r="B400" s="59">
        <v>16111</v>
      </c>
      <c r="C400" s="160">
        <v>132416669.62640999</v>
      </c>
      <c r="D400" s="59">
        <v>66708334.625</v>
      </c>
      <c r="E400" s="59">
        <v>68291668</v>
      </c>
      <c r="F400" s="59">
        <v>64125001.626409903</v>
      </c>
      <c r="G400" s="59">
        <v>33.333335876464801</v>
      </c>
      <c r="H400" s="59">
        <v>-393380097.48180902</v>
      </c>
      <c r="I400" s="59">
        <v>0</v>
      </c>
      <c r="J400" s="59">
        <v>0</v>
      </c>
      <c r="K400" s="59">
        <v>0</v>
      </c>
      <c r="L400" s="59">
        <v>403</v>
      </c>
      <c r="M400" s="59">
        <v>405</v>
      </c>
      <c r="N400" s="59">
        <v>0</v>
      </c>
      <c r="O400" s="59">
        <v>415</v>
      </c>
      <c r="P400" s="59">
        <v>801</v>
      </c>
      <c r="Q400" s="59">
        <v>0</v>
      </c>
      <c r="R400" s="59">
        <v>2</v>
      </c>
      <c r="S400" s="59">
        <v>0</v>
      </c>
      <c r="T400" s="59">
        <f t="shared" si="313"/>
        <v>2</v>
      </c>
      <c r="U400" s="59">
        <f t="shared" si="314"/>
        <v>0</v>
      </c>
      <c r="V400" s="59">
        <f t="shared" si="315"/>
        <v>0</v>
      </c>
      <c r="W400" s="59">
        <f t="shared" si="316"/>
        <v>1</v>
      </c>
      <c r="X400" s="59">
        <f t="shared" si="317"/>
        <v>1</v>
      </c>
      <c r="Y400" s="59">
        <f t="shared" si="318"/>
        <v>0</v>
      </c>
      <c r="Z400" s="59">
        <f t="shared" si="319"/>
        <v>0</v>
      </c>
      <c r="AA400" s="59">
        <f t="shared" si="320"/>
        <v>0</v>
      </c>
      <c r="AB400" s="59">
        <f t="shared" si="321"/>
        <v>0</v>
      </c>
      <c r="AC400" s="59">
        <f t="shared" si="322"/>
        <v>0</v>
      </c>
      <c r="AD400" s="166">
        <f t="shared" si="364"/>
        <v>0</v>
      </c>
      <c r="AE400" s="169">
        <f t="shared" si="323"/>
        <v>0</v>
      </c>
      <c r="AF400" s="169">
        <f t="shared" si="324"/>
        <v>0</v>
      </c>
      <c r="AG400" s="169">
        <f t="shared" si="325"/>
        <v>0</v>
      </c>
      <c r="AH400" s="169">
        <f t="shared" si="326"/>
        <v>1</v>
      </c>
      <c r="AI400" s="169">
        <f t="shared" si="327"/>
        <v>0</v>
      </c>
      <c r="AJ400" s="169">
        <f t="shared" si="328"/>
        <v>0</v>
      </c>
      <c r="AK400" s="169">
        <f t="shared" si="329"/>
        <v>0</v>
      </c>
      <c r="AL400" s="169">
        <f t="shared" si="330"/>
        <v>1</v>
      </c>
      <c r="AM400" s="169">
        <f t="shared" si="331"/>
        <v>0</v>
      </c>
      <c r="AN400" s="169">
        <f t="shared" si="332"/>
        <v>0</v>
      </c>
      <c r="AO400" s="169">
        <f t="shared" si="333"/>
        <v>1</v>
      </c>
      <c r="AP400" s="169">
        <f t="shared" si="334"/>
        <v>0</v>
      </c>
      <c r="AQ400" s="169">
        <f t="shared" si="335"/>
        <v>0</v>
      </c>
      <c r="AR400" s="169">
        <f t="shared" si="336"/>
        <v>0</v>
      </c>
      <c r="AS400" s="169">
        <f t="shared" si="337"/>
        <v>0</v>
      </c>
      <c r="AT400" s="169">
        <f t="shared" si="338"/>
        <v>0</v>
      </c>
      <c r="AU400" s="169">
        <f t="shared" si="339"/>
        <v>0</v>
      </c>
      <c r="AV400" s="169">
        <f t="shared" si="340"/>
        <v>1</v>
      </c>
      <c r="AW400" s="169">
        <f t="shared" si="341"/>
        <v>1</v>
      </c>
      <c r="AX400" s="169">
        <f t="shared" si="342"/>
        <v>1</v>
      </c>
      <c r="AY400" s="169">
        <f t="shared" si="343"/>
        <v>0</v>
      </c>
      <c r="AZ400" s="169">
        <f t="shared" si="344"/>
        <v>0</v>
      </c>
      <c r="BA400" s="169">
        <f t="shared" si="345"/>
        <v>1</v>
      </c>
      <c r="BB400" s="169">
        <f t="shared" si="346"/>
        <v>0</v>
      </c>
      <c r="BC400" s="169">
        <f t="shared" si="347"/>
        <v>1</v>
      </c>
      <c r="BD400" s="169">
        <f t="shared" si="348"/>
        <v>0</v>
      </c>
      <c r="BE400" s="169">
        <f t="shared" si="349"/>
        <v>0</v>
      </c>
      <c r="BF400" s="169">
        <f t="shared" si="350"/>
        <v>0</v>
      </c>
      <c r="BG400" s="169">
        <f t="shared" si="351"/>
        <v>1</v>
      </c>
      <c r="BH400" s="169">
        <f t="shared" si="352"/>
        <v>1</v>
      </c>
      <c r="BI400" s="169">
        <f t="shared" si="353"/>
        <v>0</v>
      </c>
      <c r="BJ400" s="169">
        <f t="shared" si="354"/>
        <v>0</v>
      </c>
      <c r="BK400" s="167">
        <f t="shared" si="355"/>
        <v>0</v>
      </c>
      <c r="BL400" s="169">
        <f t="shared" si="356"/>
        <v>0</v>
      </c>
      <c r="BM400" s="169">
        <f t="shared" si="357"/>
        <v>1</v>
      </c>
      <c r="BN400" s="169">
        <f t="shared" si="358"/>
        <v>1</v>
      </c>
      <c r="BO400" s="169">
        <f t="shared" si="359"/>
        <v>0</v>
      </c>
      <c r="BP400" s="36">
        <f t="shared" si="360"/>
        <v>0</v>
      </c>
      <c r="BQ400">
        <f t="shared" si="361"/>
        <v>0</v>
      </c>
      <c r="BR400" s="36">
        <f t="shared" si="362"/>
        <v>2</v>
      </c>
      <c r="BS400" s="36" t="e">
        <f t="shared" si="363"/>
        <v>#N/A</v>
      </c>
    </row>
    <row r="401" spans="1:71">
      <c r="A401" s="59">
        <v>129</v>
      </c>
      <c r="B401" s="59">
        <v>111251</v>
      </c>
      <c r="C401" s="160">
        <v>134642858.95811301</v>
      </c>
      <c r="D401" s="59">
        <v>15238094.875</v>
      </c>
      <c r="E401" s="59">
        <v>20059523.5</v>
      </c>
      <c r="F401" s="59">
        <v>114583335.458113</v>
      </c>
      <c r="G401" s="59">
        <v>196.42857742309599</v>
      </c>
      <c r="H401" s="59">
        <v>-1854663979.6888101</v>
      </c>
      <c r="I401" s="59">
        <v>101</v>
      </c>
      <c r="J401" s="59">
        <v>0</v>
      </c>
      <c r="K401" s="59">
        <v>0</v>
      </c>
      <c r="L401" s="59">
        <v>101</v>
      </c>
      <c r="M401" s="59">
        <v>0</v>
      </c>
      <c r="N401" s="59">
        <v>0</v>
      </c>
      <c r="O401" s="59">
        <v>101</v>
      </c>
      <c r="P401" s="59">
        <v>0</v>
      </c>
      <c r="Q401" s="59">
        <v>0</v>
      </c>
      <c r="R401" s="59">
        <v>2</v>
      </c>
      <c r="S401" s="59">
        <v>0</v>
      </c>
      <c r="T401" s="59">
        <f t="shared" si="313"/>
        <v>0</v>
      </c>
      <c r="U401" s="59">
        <f t="shared" si="314"/>
        <v>0</v>
      </c>
      <c r="V401" s="59">
        <f t="shared" si="315"/>
        <v>0</v>
      </c>
      <c r="W401" s="59">
        <f t="shared" si="316"/>
        <v>0</v>
      </c>
      <c r="X401" s="59">
        <f t="shared" si="317"/>
        <v>0</v>
      </c>
      <c r="Y401" s="59">
        <f t="shared" si="318"/>
        <v>0</v>
      </c>
      <c r="Z401" s="59">
        <f t="shared" si="319"/>
        <v>0</v>
      </c>
      <c r="AA401" s="59">
        <f t="shared" si="320"/>
        <v>0</v>
      </c>
      <c r="AB401" s="59">
        <f t="shared" si="321"/>
        <v>0</v>
      </c>
      <c r="AC401" s="59">
        <f t="shared" si="322"/>
        <v>0</v>
      </c>
      <c r="AD401" s="166">
        <f t="shared" si="364"/>
        <v>3</v>
      </c>
      <c r="AE401" s="169">
        <f t="shared" si="323"/>
        <v>0</v>
      </c>
      <c r="AF401" s="169">
        <f t="shared" si="324"/>
        <v>1</v>
      </c>
      <c r="AG401" s="169">
        <f t="shared" si="325"/>
        <v>0</v>
      </c>
      <c r="AH401" s="169">
        <f t="shared" si="326"/>
        <v>1</v>
      </c>
      <c r="AI401" s="169">
        <f t="shared" si="327"/>
        <v>0</v>
      </c>
      <c r="AJ401" s="169">
        <f t="shared" si="328"/>
        <v>0</v>
      </c>
      <c r="AK401" s="169">
        <f t="shared" si="329"/>
        <v>0</v>
      </c>
      <c r="AL401" s="169">
        <f t="shared" si="330"/>
        <v>1</v>
      </c>
      <c r="AM401" s="169">
        <f t="shared" si="331"/>
        <v>0</v>
      </c>
      <c r="AN401" s="169">
        <f t="shared" si="332"/>
        <v>0</v>
      </c>
      <c r="AO401" s="169">
        <f t="shared" si="333"/>
        <v>1</v>
      </c>
      <c r="AP401" s="169">
        <f t="shared" si="334"/>
        <v>0</v>
      </c>
      <c r="AQ401" s="169">
        <f t="shared" si="335"/>
        <v>0</v>
      </c>
      <c r="AR401" s="169">
        <f t="shared" si="336"/>
        <v>0</v>
      </c>
      <c r="AS401" s="169">
        <f t="shared" si="337"/>
        <v>0</v>
      </c>
      <c r="AT401" s="169">
        <f t="shared" si="338"/>
        <v>0</v>
      </c>
      <c r="AU401" s="169">
        <f t="shared" si="339"/>
        <v>0</v>
      </c>
      <c r="AV401" s="169">
        <f t="shared" si="340"/>
        <v>1</v>
      </c>
      <c r="AW401" s="169">
        <f t="shared" si="341"/>
        <v>0</v>
      </c>
      <c r="AX401" s="169">
        <f t="shared" si="342"/>
        <v>0</v>
      </c>
      <c r="AY401" s="169">
        <f t="shared" si="343"/>
        <v>0</v>
      </c>
      <c r="AZ401" s="169">
        <f t="shared" si="344"/>
        <v>0</v>
      </c>
      <c r="BA401" s="169">
        <f t="shared" si="345"/>
        <v>0</v>
      </c>
      <c r="BB401" s="169">
        <f t="shared" si="346"/>
        <v>1</v>
      </c>
      <c r="BC401" s="169">
        <f t="shared" si="347"/>
        <v>0</v>
      </c>
      <c r="BD401" s="169">
        <f t="shared" si="348"/>
        <v>1</v>
      </c>
      <c r="BE401" s="169">
        <f t="shared" si="349"/>
        <v>0</v>
      </c>
      <c r="BF401" s="169">
        <f t="shared" si="350"/>
        <v>0</v>
      </c>
      <c r="BG401" s="169">
        <f t="shared" si="351"/>
        <v>0</v>
      </c>
      <c r="BH401" s="169">
        <f t="shared" si="352"/>
        <v>0</v>
      </c>
      <c r="BI401" s="169">
        <f t="shared" si="353"/>
        <v>0</v>
      </c>
      <c r="BJ401" s="169">
        <f t="shared" si="354"/>
        <v>0</v>
      </c>
      <c r="BK401" s="167">
        <f t="shared" si="355"/>
        <v>0</v>
      </c>
      <c r="BL401" s="169">
        <f t="shared" si="356"/>
        <v>0</v>
      </c>
      <c r="BM401" s="169">
        <f t="shared" si="357"/>
        <v>1</v>
      </c>
      <c r="BN401" s="169">
        <f t="shared" si="358"/>
        <v>1</v>
      </c>
      <c r="BO401" s="169">
        <f t="shared" si="359"/>
        <v>0</v>
      </c>
      <c r="BP401" s="36">
        <f t="shared" si="360"/>
        <v>1</v>
      </c>
      <c r="BQ401">
        <f t="shared" si="361"/>
        <v>0</v>
      </c>
      <c r="BR401" s="36">
        <f t="shared" si="362"/>
        <v>0</v>
      </c>
      <c r="BS401" t="e">
        <f t="shared" si="363"/>
        <v>#N/A</v>
      </c>
    </row>
    <row r="402" spans="1:71">
      <c r="A402" s="59">
        <v>404</v>
      </c>
      <c r="B402" s="59">
        <v>231531</v>
      </c>
      <c r="C402" s="160">
        <v>136149069.633497</v>
      </c>
      <c r="D402" s="59">
        <v>30372670</v>
      </c>
      <c r="E402" s="59">
        <v>34099378</v>
      </c>
      <c r="F402" s="59">
        <v>102049691.633497</v>
      </c>
      <c r="G402" s="59">
        <v>260.869575500488</v>
      </c>
      <c r="H402" s="59">
        <v>-6210856258.5718298</v>
      </c>
      <c r="I402" s="59">
        <v>418</v>
      </c>
      <c r="J402" s="59">
        <v>408</v>
      </c>
      <c r="K402" s="59">
        <v>0</v>
      </c>
      <c r="L402" s="59">
        <v>101</v>
      </c>
      <c r="M402" s="59">
        <v>0</v>
      </c>
      <c r="N402" s="59">
        <v>0</v>
      </c>
      <c r="O402" s="59">
        <v>402</v>
      </c>
      <c r="P402" s="59">
        <v>0</v>
      </c>
      <c r="Q402" s="59">
        <v>0</v>
      </c>
      <c r="R402" s="59">
        <v>1</v>
      </c>
      <c r="S402" s="59">
        <v>1</v>
      </c>
      <c r="T402" s="59">
        <f t="shared" si="313"/>
        <v>2</v>
      </c>
      <c r="U402" s="59">
        <f t="shared" si="314"/>
        <v>0</v>
      </c>
      <c r="V402" s="59">
        <f t="shared" si="315"/>
        <v>0</v>
      </c>
      <c r="W402" s="59">
        <f t="shared" si="316"/>
        <v>1</v>
      </c>
      <c r="X402" s="59">
        <f t="shared" si="317"/>
        <v>0</v>
      </c>
      <c r="Y402" s="59">
        <f t="shared" si="318"/>
        <v>0</v>
      </c>
      <c r="Z402" s="59">
        <f t="shared" si="319"/>
        <v>0</v>
      </c>
      <c r="AA402" s="59">
        <f t="shared" si="320"/>
        <v>0</v>
      </c>
      <c r="AB402" s="59">
        <f t="shared" si="321"/>
        <v>0</v>
      </c>
      <c r="AC402" s="59">
        <f t="shared" si="322"/>
        <v>0</v>
      </c>
      <c r="AD402" s="166">
        <f t="shared" si="364"/>
        <v>1</v>
      </c>
      <c r="AE402" s="169">
        <f t="shared" si="323"/>
        <v>1</v>
      </c>
      <c r="AF402" s="169">
        <f t="shared" si="324"/>
        <v>0</v>
      </c>
      <c r="AG402" s="169">
        <f t="shared" si="325"/>
        <v>0</v>
      </c>
      <c r="AH402" s="169">
        <f t="shared" si="326"/>
        <v>1</v>
      </c>
      <c r="AI402" s="169">
        <f t="shared" si="327"/>
        <v>1</v>
      </c>
      <c r="AJ402" s="169">
        <f t="shared" si="328"/>
        <v>0</v>
      </c>
      <c r="AK402" s="169">
        <f t="shared" si="329"/>
        <v>0</v>
      </c>
      <c r="AL402" s="169">
        <f t="shared" si="330"/>
        <v>0</v>
      </c>
      <c r="AM402" s="169">
        <f t="shared" si="331"/>
        <v>0</v>
      </c>
      <c r="AN402" s="169">
        <f t="shared" si="332"/>
        <v>0</v>
      </c>
      <c r="AO402" s="169">
        <f t="shared" si="333"/>
        <v>1</v>
      </c>
      <c r="AP402" s="169">
        <f t="shared" si="334"/>
        <v>0</v>
      </c>
      <c r="AQ402" s="169">
        <f t="shared" si="335"/>
        <v>0</v>
      </c>
      <c r="AR402" s="169">
        <f t="shared" si="336"/>
        <v>0</v>
      </c>
      <c r="AS402" s="169">
        <f t="shared" si="337"/>
        <v>0</v>
      </c>
      <c r="AT402" s="169">
        <f t="shared" si="338"/>
        <v>0</v>
      </c>
      <c r="AU402" s="169">
        <f t="shared" si="339"/>
        <v>0</v>
      </c>
      <c r="AV402" s="169">
        <f t="shared" si="340"/>
        <v>1</v>
      </c>
      <c r="AW402" s="169">
        <f t="shared" si="341"/>
        <v>1</v>
      </c>
      <c r="AX402" s="169">
        <f t="shared" si="342"/>
        <v>1</v>
      </c>
      <c r="AY402" s="169">
        <f t="shared" si="343"/>
        <v>0</v>
      </c>
      <c r="AZ402" s="169">
        <f t="shared" si="344"/>
        <v>1</v>
      </c>
      <c r="BA402" s="169">
        <f t="shared" si="345"/>
        <v>0</v>
      </c>
      <c r="BB402" s="169">
        <f t="shared" si="346"/>
        <v>1</v>
      </c>
      <c r="BC402" s="169">
        <f t="shared" si="347"/>
        <v>1</v>
      </c>
      <c r="BD402" s="169">
        <f t="shared" si="348"/>
        <v>0</v>
      </c>
      <c r="BE402" s="169">
        <f t="shared" si="349"/>
        <v>0</v>
      </c>
      <c r="BF402" s="169">
        <f t="shared" si="350"/>
        <v>0</v>
      </c>
      <c r="BG402" s="169">
        <f t="shared" si="351"/>
        <v>0</v>
      </c>
      <c r="BH402" s="169">
        <f t="shared" si="352"/>
        <v>0</v>
      </c>
      <c r="BI402" s="169">
        <f t="shared" si="353"/>
        <v>0</v>
      </c>
      <c r="BJ402" s="169">
        <f t="shared" si="354"/>
        <v>0</v>
      </c>
      <c r="BK402" s="167">
        <f t="shared" si="355"/>
        <v>1</v>
      </c>
      <c r="BL402" s="169">
        <f t="shared" si="356"/>
        <v>1</v>
      </c>
      <c r="BM402" s="169">
        <f t="shared" si="357"/>
        <v>0</v>
      </c>
      <c r="BN402" s="169">
        <f t="shared" si="358"/>
        <v>0</v>
      </c>
      <c r="BO402" s="169">
        <f t="shared" si="359"/>
        <v>1</v>
      </c>
      <c r="BP402" s="36">
        <f t="shared" si="360"/>
        <v>1</v>
      </c>
      <c r="BQ402">
        <f t="shared" si="361"/>
        <v>0</v>
      </c>
      <c r="BR402" s="36">
        <f t="shared" si="362"/>
        <v>2</v>
      </c>
      <c r="BS402" s="36" t="e">
        <f t="shared" si="363"/>
        <v>#N/A</v>
      </c>
    </row>
    <row r="403" spans="1:71">
      <c r="A403" s="59">
        <v>270</v>
      </c>
      <c r="B403" s="59">
        <v>161231</v>
      </c>
      <c r="C403" s="160">
        <v>136199999.191165</v>
      </c>
      <c r="D403" s="59">
        <v>25080500</v>
      </c>
      <c r="E403" s="59">
        <v>25080500</v>
      </c>
      <c r="F403" s="59">
        <v>111119499.191165</v>
      </c>
      <c r="G403" s="59">
        <v>575</v>
      </c>
      <c r="H403" s="59">
        <v>-3954831815.5370998</v>
      </c>
      <c r="I403" s="59">
        <v>403</v>
      </c>
      <c r="J403" s="59">
        <v>0</v>
      </c>
      <c r="K403" s="59">
        <v>0</v>
      </c>
      <c r="L403" s="59">
        <v>406</v>
      </c>
      <c r="M403" s="59">
        <v>0</v>
      </c>
      <c r="N403" s="59">
        <v>0</v>
      </c>
      <c r="O403" s="59">
        <v>0</v>
      </c>
      <c r="P403" s="59">
        <v>0</v>
      </c>
      <c r="Q403" s="59">
        <v>0</v>
      </c>
      <c r="R403" s="59">
        <v>1</v>
      </c>
      <c r="S403" s="59">
        <v>0</v>
      </c>
      <c r="T403" s="59">
        <f t="shared" si="313"/>
        <v>2</v>
      </c>
      <c r="U403" s="59">
        <f t="shared" si="314"/>
        <v>0</v>
      </c>
      <c r="V403" s="59">
        <f t="shared" si="315"/>
        <v>0</v>
      </c>
      <c r="W403" s="59">
        <f t="shared" si="316"/>
        <v>0</v>
      </c>
      <c r="X403" s="59">
        <f t="shared" si="317"/>
        <v>0</v>
      </c>
      <c r="Y403" s="59">
        <f t="shared" si="318"/>
        <v>0</v>
      </c>
      <c r="Z403" s="59">
        <f t="shared" si="319"/>
        <v>0</v>
      </c>
      <c r="AA403" s="59">
        <f t="shared" si="320"/>
        <v>0</v>
      </c>
      <c r="AB403" s="59">
        <f t="shared" si="321"/>
        <v>0</v>
      </c>
      <c r="AC403" s="59">
        <f t="shared" si="322"/>
        <v>0</v>
      </c>
      <c r="AD403" s="166">
        <f t="shared" si="364"/>
        <v>0</v>
      </c>
      <c r="AE403" s="169">
        <f t="shared" si="323"/>
        <v>0</v>
      </c>
      <c r="AF403" s="169">
        <f t="shared" si="324"/>
        <v>0</v>
      </c>
      <c r="AG403" s="169">
        <f t="shared" si="325"/>
        <v>0</v>
      </c>
      <c r="AH403" s="169">
        <f t="shared" si="326"/>
        <v>1</v>
      </c>
      <c r="AI403" s="169">
        <f t="shared" si="327"/>
        <v>0</v>
      </c>
      <c r="AJ403" s="169">
        <f t="shared" si="328"/>
        <v>0</v>
      </c>
      <c r="AK403" s="169">
        <f t="shared" si="329"/>
        <v>0</v>
      </c>
      <c r="AL403" s="169">
        <f t="shared" si="330"/>
        <v>1</v>
      </c>
      <c r="AM403" s="169">
        <f t="shared" si="331"/>
        <v>0</v>
      </c>
      <c r="AN403" s="169">
        <f t="shared" si="332"/>
        <v>0</v>
      </c>
      <c r="AO403" s="169">
        <f t="shared" si="333"/>
        <v>1</v>
      </c>
      <c r="AP403" s="169">
        <f t="shared" si="334"/>
        <v>0</v>
      </c>
      <c r="AQ403" s="169">
        <f t="shared" si="335"/>
        <v>0</v>
      </c>
      <c r="AR403" s="169">
        <f t="shared" si="336"/>
        <v>0</v>
      </c>
      <c r="AS403" s="169">
        <f t="shared" si="337"/>
        <v>0</v>
      </c>
      <c r="AT403" s="169">
        <f t="shared" si="338"/>
        <v>0</v>
      </c>
      <c r="AU403" s="169">
        <f t="shared" si="339"/>
        <v>0</v>
      </c>
      <c r="AV403" s="169">
        <f t="shared" si="340"/>
        <v>1</v>
      </c>
      <c r="AW403" s="169">
        <f t="shared" si="341"/>
        <v>1</v>
      </c>
      <c r="AX403" s="169">
        <f t="shared" si="342"/>
        <v>1</v>
      </c>
      <c r="AY403" s="169">
        <f t="shared" si="343"/>
        <v>0</v>
      </c>
      <c r="AZ403" s="169">
        <f t="shared" si="344"/>
        <v>0</v>
      </c>
      <c r="BA403" s="169">
        <f t="shared" si="345"/>
        <v>0</v>
      </c>
      <c r="BB403" s="169">
        <f t="shared" si="346"/>
        <v>1</v>
      </c>
      <c r="BC403" s="169">
        <f t="shared" si="347"/>
        <v>0</v>
      </c>
      <c r="BD403" s="169">
        <f t="shared" si="348"/>
        <v>1</v>
      </c>
      <c r="BE403" s="169">
        <f t="shared" si="349"/>
        <v>1</v>
      </c>
      <c r="BF403" s="169">
        <f t="shared" si="350"/>
        <v>0</v>
      </c>
      <c r="BG403" s="169">
        <f t="shared" si="351"/>
        <v>1</v>
      </c>
      <c r="BH403" s="169">
        <f t="shared" si="352"/>
        <v>0</v>
      </c>
      <c r="BI403" s="169">
        <f t="shared" si="353"/>
        <v>0</v>
      </c>
      <c r="BJ403" s="169">
        <f t="shared" si="354"/>
        <v>0</v>
      </c>
      <c r="BK403" s="167">
        <f t="shared" si="355"/>
        <v>0</v>
      </c>
      <c r="BL403" s="169">
        <f t="shared" si="356"/>
        <v>1</v>
      </c>
      <c r="BM403" s="169">
        <f t="shared" si="357"/>
        <v>0</v>
      </c>
      <c r="BN403" s="169">
        <f t="shared" si="358"/>
        <v>1</v>
      </c>
      <c r="BO403" s="169">
        <f t="shared" si="359"/>
        <v>0</v>
      </c>
      <c r="BP403" s="36">
        <f t="shared" si="360"/>
        <v>0</v>
      </c>
      <c r="BQ403">
        <f t="shared" si="361"/>
        <v>0</v>
      </c>
      <c r="BR403" s="36">
        <f t="shared" si="362"/>
        <v>2</v>
      </c>
      <c r="BS403" s="36" t="e">
        <f t="shared" si="363"/>
        <v>#N/A</v>
      </c>
    </row>
    <row r="404" spans="1:71">
      <c r="A404" s="59">
        <v>336</v>
      </c>
      <c r="B404" s="59">
        <v>191286</v>
      </c>
      <c r="C404" s="160">
        <v>139285713.692709</v>
      </c>
      <c r="D404" s="59">
        <v>58078569.5</v>
      </c>
      <c r="E404" s="59">
        <v>62364284</v>
      </c>
      <c r="F404" s="59">
        <v>76921429.692708895</v>
      </c>
      <c r="G404" s="59">
        <v>467.857139587402</v>
      </c>
      <c r="H404" s="59">
        <v>-4651683391.4385204</v>
      </c>
      <c r="I404" s="59">
        <v>0</v>
      </c>
      <c r="J404" s="59">
        <v>0</v>
      </c>
      <c r="K404" s="59">
        <v>0</v>
      </c>
      <c r="L404" s="59">
        <v>406</v>
      </c>
      <c r="M404" s="59">
        <v>0</v>
      </c>
      <c r="N404" s="59">
        <v>0</v>
      </c>
      <c r="O404" s="59">
        <v>0</v>
      </c>
      <c r="P404" s="59">
        <v>0</v>
      </c>
      <c r="Q404" s="59">
        <v>0</v>
      </c>
      <c r="R404" s="59">
        <v>2</v>
      </c>
      <c r="S404" s="59">
        <v>0</v>
      </c>
      <c r="T404" s="59">
        <f t="shared" si="313"/>
        <v>1</v>
      </c>
      <c r="U404" s="59">
        <f t="shared" si="314"/>
        <v>0</v>
      </c>
      <c r="V404" s="59">
        <f t="shared" si="315"/>
        <v>0</v>
      </c>
      <c r="W404" s="59">
        <f t="shared" si="316"/>
        <v>0</v>
      </c>
      <c r="X404" s="59">
        <f t="shared" si="317"/>
        <v>0</v>
      </c>
      <c r="Y404" s="59">
        <f t="shared" si="318"/>
        <v>0</v>
      </c>
      <c r="Z404" s="59">
        <f t="shared" si="319"/>
        <v>0</v>
      </c>
      <c r="AA404" s="59">
        <f t="shared" si="320"/>
        <v>0</v>
      </c>
      <c r="AB404" s="59">
        <f t="shared" si="321"/>
        <v>0</v>
      </c>
      <c r="AC404" s="59">
        <f t="shared" si="322"/>
        <v>0</v>
      </c>
      <c r="AD404" s="166">
        <f t="shared" si="364"/>
        <v>0</v>
      </c>
      <c r="AE404" s="169">
        <f t="shared" si="323"/>
        <v>0</v>
      </c>
      <c r="AF404" s="169">
        <f t="shared" si="324"/>
        <v>0</v>
      </c>
      <c r="AG404" s="169">
        <f t="shared" si="325"/>
        <v>0</v>
      </c>
      <c r="AH404" s="169">
        <f t="shared" si="326"/>
        <v>1</v>
      </c>
      <c r="AI404" s="169">
        <f t="shared" si="327"/>
        <v>0</v>
      </c>
      <c r="AJ404" s="169">
        <f t="shared" si="328"/>
        <v>0</v>
      </c>
      <c r="AK404" s="169">
        <f t="shared" si="329"/>
        <v>0</v>
      </c>
      <c r="AL404" s="169">
        <f t="shared" si="330"/>
        <v>1</v>
      </c>
      <c r="AM404" s="169">
        <f t="shared" si="331"/>
        <v>0</v>
      </c>
      <c r="AN404" s="169">
        <f t="shared" si="332"/>
        <v>0</v>
      </c>
      <c r="AO404" s="169">
        <f t="shared" si="333"/>
        <v>1</v>
      </c>
      <c r="AP404" s="169">
        <f t="shared" si="334"/>
        <v>0</v>
      </c>
      <c r="AQ404" s="169">
        <f t="shared" si="335"/>
        <v>0</v>
      </c>
      <c r="AR404" s="169">
        <f t="shared" si="336"/>
        <v>0</v>
      </c>
      <c r="AS404" s="169">
        <f t="shared" si="337"/>
        <v>0</v>
      </c>
      <c r="AT404" s="169">
        <f t="shared" si="338"/>
        <v>0</v>
      </c>
      <c r="AU404" s="169">
        <f t="shared" si="339"/>
        <v>0</v>
      </c>
      <c r="AV404" s="169">
        <f t="shared" si="340"/>
        <v>1</v>
      </c>
      <c r="AW404" s="169">
        <f t="shared" si="341"/>
        <v>1</v>
      </c>
      <c r="AX404" s="169">
        <f t="shared" si="342"/>
        <v>0</v>
      </c>
      <c r="AY404" s="169">
        <f t="shared" si="343"/>
        <v>1</v>
      </c>
      <c r="AZ404" s="169">
        <f t="shared" si="344"/>
        <v>0</v>
      </c>
      <c r="BA404" s="169">
        <f t="shared" si="345"/>
        <v>0</v>
      </c>
      <c r="BB404" s="169">
        <f t="shared" si="346"/>
        <v>1</v>
      </c>
      <c r="BC404" s="169">
        <f t="shared" si="347"/>
        <v>0</v>
      </c>
      <c r="BD404" s="169">
        <f t="shared" si="348"/>
        <v>1</v>
      </c>
      <c r="BE404" s="169">
        <f t="shared" si="349"/>
        <v>1</v>
      </c>
      <c r="BF404" s="169">
        <f t="shared" si="350"/>
        <v>0</v>
      </c>
      <c r="BG404" s="169">
        <f t="shared" si="351"/>
        <v>0</v>
      </c>
      <c r="BH404" s="169">
        <f t="shared" si="352"/>
        <v>0</v>
      </c>
      <c r="BI404" s="169">
        <f t="shared" si="353"/>
        <v>0</v>
      </c>
      <c r="BJ404" s="169">
        <f t="shared" si="354"/>
        <v>0</v>
      </c>
      <c r="BK404" s="167">
        <f t="shared" si="355"/>
        <v>0</v>
      </c>
      <c r="BL404" s="169">
        <f t="shared" si="356"/>
        <v>0</v>
      </c>
      <c r="BM404" s="169">
        <f t="shared" si="357"/>
        <v>1</v>
      </c>
      <c r="BN404" s="169">
        <f t="shared" si="358"/>
        <v>1</v>
      </c>
      <c r="BO404" s="169">
        <f t="shared" si="359"/>
        <v>0</v>
      </c>
      <c r="BP404" s="36">
        <f t="shared" si="360"/>
        <v>0</v>
      </c>
      <c r="BQ404">
        <f t="shared" si="361"/>
        <v>0</v>
      </c>
      <c r="BR404" s="36">
        <f t="shared" si="362"/>
        <v>1</v>
      </c>
      <c r="BS404" s="36" t="e">
        <f t="shared" si="363"/>
        <v>#N/A</v>
      </c>
    </row>
    <row r="405" spans="1:71">
      <c r="A405" s="59">
        <v>398</v>
      </c>
      <c r="B405" s="59">
        <v>231181</v>
      </c>
      <c r="C405" s="160">
        <v>140129870.88917801</v>
      </c>
      <c r="D405" s="59">
        <v>30162338.300781202</v>
      </c>
      <c r="E405" s="59">
        <v>30162338.300781202</v>
      </c>
      <c r="F405" s="59">
        <v>109967532.588397</v>
      </c>
      <c r="G405" s="59">
        <v>259.74025726318399</v>
      </c>
      <c r="H405" s="59">
        <v>-6081737883.8644896</v>
      </c>
      <c r="I405" s="59">
        <v>444</v>
      </c>
      <c r="J405" s="59">
        <v>0</v>
      </c>
      <c r="K405" s="59">
        <v>0</v>
      </c>
      <c r="L405" s="59">
        <v>444</v>
      </c>
      <c r="M405" s="59">
        <v>0</v>
      </c>
      <c r="N405" s="59">
        <v>0</v>
      </c>
      <c r="O405" s="59">
        <v>402</v>
      </c>
      <c r="P405" s="59">
        <v>0</v>
      </c>
      <c r="Q405" s="59">
        <v>0</v>
      </c>
      <c r="R405" s="59">
        <v>1</v>
      </c>
      <c r="S405" s="59">
        <v>1</v>
      </c>
      <c r="T405" s="59">
        <f t="shared" si="313"/>
        <v>3</v>
      </c>
      <c r="U405" s="59">
        <f t="shared" si="314"/>
        <v>0</v>
      </c>
      <c r="V405" s="59">
        <f t="shared" si="315"/>
        <v>0</v>
      </c>
      <c r="W405" s="59">
        <f t="shared" si="316"/>
        <v>0</v>
      </c>
      <c r="X405" s="59">
        <f t="shared" si="317"/>
        <v>0</v>
      </c>
      <c r="Y405" s="59">
        <f t="shared" si="318"/>
        <v>0</v>
      </c>
      <c r="Z405" s="59">
        <f t="shared" si="319"/>
        <v>0</v>
      </c>
      <c r="AA405" s="59">
        <f t="shared" si="320"/>
        <v>0</v>
      </c>
      <c r="AB405" s="59">
        <f t="shared" si="321"/>
        <v>0</v>
      </c>
      <c r="AC405" s="59">
        <f t="shared" si="322"/>
        <v>0</v>
      </c>
      <c r="AD405" s="166">
        <f t="shared" si="364"/>
        <v>0</v>
      </c>
      <c r="AE405" s="169">
        <f t="shared" si="323"/>
        <v>0</v>
      </c>
      <c r="AF405" s="169">
        <f t="shared" si="324"/>
        <v>0</v>
      </c>
      <c r="AG405" s="169">
        <f t="shared" si="325"/>
        <v>0</v>
      </c>
      <c r="AH405" s="169">
        <f t="shared" si="326"/>
        <v>1</v>
      </c>
      <c r="AI405" s="169">
        <f t="shared" si="327"/>
        <v>0</v>
      </c>
      <c r="AJ405" s="169">
        <f t="shared" si="328"/>
        <v>0</v>
      </c>
      <c r="AK405" s="169">
        <f t="shared" si="329"/>
        <v>0</v>
      </c>
      <c r="AL405" s="169">
        <f t="shared" si="330"/>
        <v>1</v>
      </c>
      <c r="AM405" s="169">
        <f t="shared" si="331"/>
        <v>0</v>
      </c>
      <c r="AN405" s="169">
        <f t="shared" si="332"/>
        <v>0</v>
      </c>
      <c r="AO405" s="169">
        <f t="shared" si="333"/>
        <v>1</v>
      </c>
      <c r="AP405" s="169">
        <f t="shared" si="334"/>
        <v>0</v>
      </c>
      <c r="AQ405" s="169">
        <f t="shared" si="335"/>
        <v>0</v>
      </c>
      <c r="AR405" s="169">
        <f t="shared" si="336"/>
        <v>0</v>
      </c>
      <c r="AS405" s="169">
        <f t="shared" si="337"/>
        <v>0</v>
      </c>
      <c r="AT405" s="169">
        <f t="shared" si="338"/>
        <v>0</v>
      </c>
      <c r="AU405" s="169">
        <f t="shared" si="339"/>
        <v>0</v>
      </c>
      <c r="AV405" s="169">
        <f t="shared" si="340"/>
        <v>1</v>
      </c>
      <c r="AW405" s="169">
        <f t="shared" si="341"/>
        <v>1</v>
      </c>
      <c r="AX405" s="169">
        <f t="shared" si="342"/>
        <v>1</v>
      </c>
      <c r="AY405" s="169">
        <f t="shared" si="343"/>
        <v>0</v>
      </c>
      <c r="AZ405" s="169">
        <f t="shared" si="344"/>
        <v>0</v>
      </c>
      <c r="BA405" s="169">
        <f t="shared" si="345"/>
        <v>0</v>
      </c>
      <c r="BB405" s="169">
        <f t="shared" si="346"/>
        <v>1</v>
      </c>
      <c r="BC405" s="169">
        <f t="shared" si="347"/>
        <v>0</v>
      </c>
      <c r="BD405" s="169">
        <f t="shared" si="348"/>
        <v>1</v>
      </c>
      <c r="BE405" s="169">
        <f t="shared" si="349"/>
        <v>0</v>
      </c>
      <c r="BF405" s="169">
        <f t="shared" si="350"/>
        <v>0</v>
      </c>
      <c r="BG405" s="169">
        <f t="shared" si="351"/>
        <v>0</v>
      </c>
      <c r="BH405" s="169">
        <f t="shared" si="352"/>
        <v>0</v>
      </c>
      <c r="BI405" s="169">
        <f t="shared" si="353"/>
        <v>0</v>
      </c>
      <c r="BJ405" s="169">
        <f t="shared" si="354"/>
        <v>0</v>
      </c>
      <c r="BK405" s="167">
        <f t="shared" si="355"/>
        <v>1</v>
      </c>
      <c r="BL405" s="169">
        <f t="shared" si="356"/>
        <v>1</v>
      </c>
      <c r="BM405" s="169">
        <f t="shared" si="357"/>
        <v>0</v>
      </c>
      <c r="BN405" s="169">
        <f t="shared" si="358"/>
        <v>0</v>
      </c>
      <c r="BO405" s="169">
        <f t="shared" si="359"/>
        <v>1</v>
      </c>
      <c r="BP405" s="36">
        <f t="shared" si="360"/>
        <v>0</v>
      </c>
      <c r="BQ405">
        <f t="shared" si="361"/>
        <v>0</v>
      </c>
      <c r="BR405" s="36">
        <f t="shared" si="362"/>
        <v>1</v>
      </c>
      <c r="BS405" s="36" t="e">
        <f t="shared" si="363"/>
        <v>#N/A</v>
      </c>
    </row>
    <row r="406" spans="1:71">
      <c r="A406" s="59">
        <v>272</v>
      </c>
      <c r="B406" s="59">
        <v>161261</v>
      </c>
      <c r="C406" s="160">
        <v>142857142.248932</v>
      </c>
      <c r="D406" s="59">
        <v>52785712</v>
      </c>
      <c r="E406" s="59">
        <v>52785712</v>
      </c>
      <c r="F406" s="59">
        <v>90071430.248932198</v>
      </c>
      <c r="G406" s="59">
        <v>135.714279174805</v>
      </c>
      <c r="H406" s="59">
        <v>-4010022741.8401699</v>
      </c>
      <c r="I406" s="59">
        <v>0</v>
      </c>
      <c r="J406" s="59">
        <v>0</v>
      </c>
      <c r="K406" s="59">
        <v>0</v>
      </c>
      <c r="L406" s="59">
        <v>412</v>
      </c>
      <c r="M406" s="59">
        <v>0</v>
      </c>
      <c r="N406" s="59">
        <v>0</v>
      </c>
      <c r="O406" s="59">
        <v>0</v>
      </c>
      <c r="P406" s="59">
        <v>0</v>
      </c>
      <c r="Q406" s="59">
        <v>0</v>
      </c>
      <c r="R406" s="59">
        <v>1</v>
      </c>
      <c r="S406" s="59">
        <v>0</v>
      </c>
      <c r="T406" s="59">
        <f t="shared" si="313"/>
        <v>1</v>
      </c>
      <c r="U406" s="59">
        <f t="shared" si="314"/>
        <v>0</v>
      </c>
      <c r="V406" s="59">
        <f t="shared" si="315"/>
        <v>0</v>
      </c>
      <c r="W406" s="59">
        <f t="shared" si="316"/>
        <v>0</v>
      </c>
      <c r="X406" s="59">
        <f t="shared" si="317"/>
        <v>0</v>
      </c>
      <c r="Y406" s="59">
        <f t="shared" si="318"/>
        <v>0</v>
      </c>
      <c r="Z406" s="59">
        <f t="shared" si="319"/>
        <v>0</v>
      </c>
      <c r="AA406" s="59">
        <f t="shared" si="320"/>
        <v>0</v>
      </c>
      <c r="AB406" s="59">
        <f t="shared" si="321"/>
        <v>0</v>
      </c>
      <c r="AC406" s="59">
        <f t="shared" si="322"/>
        <v>0</v>
      </c>
      <c r="AD406" s="166">
        <f t="shared" si="364"/>
        <v>0</v>
      </c>
      <c r="AE406" s="169">
        <f t="shared" si="323"/>
        <v>0</v>
      </c>
      <c r="AF406" s="169">
        <f t="shared" si="324"/>
        <v>0</v>
      </c>
      <c r="AG406" s="169">
        <f t="shared" si="325"/>
        <v>0</v>
      </c>
      <c r="AH406" s="169">
        <f t="shared" si="326"/>
        <v>1</v>
      </c>
      <c r="AI406" s="169">
        <f t="shared" si="327"/>
        <v>0</v>
      </c>
      <c r="AJ406" s="169">
        <f t="shared" si="328"/>
        <v>0</v>
      </c>
      <c r="AK406" s="169">
        <f t="shared" si="329"/>
        <v>0</v>
      </c>
      <c r="AL406" s="169">
        <f t="shared" si="330"/>
        <v>1</v>
      </c>
      <c r="AM406" s="169">
        <f t="shared" si="331"/>
        <v>0</v>
      </c>
      <c r="AN406" s="169">
        <f t="shared" si="332"/>
        <v>0</v>
      </c>
      <c r="AO406" s="169">
        <f t="shared" si="333"/>
        <v>1</v>
      </c>
      <c r="AP406" s="169">
        <f t="shared" si="334"/>
        <v>0</v>
      </c>
      <c r="AQ406" s="169">
        <f t="shared" si="335"/>
        <v>0</v>
      </c>
      <c r="AR406" s="169">
        <f t="shared" si="336"/>
        <v>0</v>
      </c>
      <c r="AS406" s="169">
        <f t="shared" si="337"/>
        <v>0</v>
      </c>
      <c r="AT406" s="169">
        <f t="shared" si="338"/>
        <v>0</v>
      </c>
      <c r="AU406" s="169">
        <f t="shared" si="339"/>
        <v>0</v>
      </c>
      <c r="AV406" s="169">
        <f t="shared" si="340"/>
        <v>1</v>
      </c>
      <c r="AW406" s="169">
        <f t="shared" si="341"/>
        <v>1</v>
      </c>
      <c r="AX406" s="169">
        <f t="shared" si="342"/>
        <v>0</v>
      </c>
      <c r="AY406" s="169">
        <f t="shared" si="343"/>
        <v>1</v>
      </c>
      <c r="AZ406" s="169">
        <f t="shared" si="344"/>
        <v>0</v>
      </c>
      <c r="BA406" s="169">
        <f t="shared" si="345"/>
        <v>0</v>
      </c>
      <c r="BB406" s="169">
        <f t="shared" si="346"/>
        <v>1</v>
      </c>
      <c r="BC406" s="169">
        <f t="shared" si="347"/>
        <v>0</v>
      </c>
      <c r="BD406" s="169">
        <f t="shared" si="348"/>
        <v>1</v>
      </c>
      <c r="BE406" s="169">
        <f t="shared" si="349"/>
        <v>0</v>
      </c>
      <c r="BF406" s="169">
        <f t="shared" si="350"/>
        <v>0</v>
      </c>
      <c r="BG406" s="169">
        <f t="shared" si="351"/>
        <v>0</v>
      </c>
      <c r="BH406" s="169">
        <f t="shared" si="352"/>
        <v>0</v>
      </c>
      <c r="BI406" s="169">
        <f t="shared" si="353"/>
        <v>0</v>
      </c>
      <c r="BJ406" s="169">
        <f t="shared" si="354"/>
        <v>1</v>
      </c>
      <c r="BK406" s="167">
        <f t="shared" si="355"/>
        <v>0</v>
      </c>
      <c r="BL406" s="169">
        <f t="shared" si="356"/>
        <v>1</v>
      </c>
      <c r="BM406" s="169">
        <f t="shared" si="357"/>
        <v>0</v>
      </c>
      <c r="BN406" s="169">
        <f t="shared" si="358"/>
        <v>1</v>
      </c>
      <c r="BO406" s="169">
        <f t="shared" si="359"/>
        <v>0</v>
      </c>
      <c r="BP406" s="36">
        <f t="shared" si="360"/>
        <v>0</v>
      </c>
      <c r="BQ406">
        <f t="shared" si="361"/>
        <v>0</v>
      </c>
      <c r="BR406" s="36">
        <f t="shared" si="362"/>
        <v>1</v>
      </c>
      <c r="BS406" s="36" t="e">
        <f t="shared" si="363"/>
        <v>#N/A</v>
      </c>
    </row>
    <row r="407" spans="1:71">
      <c r="A407" s="59">
        <v>28</v>
      </c>
      <c r="B407" s="59">
        <v>13212</v>
      </c>
      <c r="C407" s="160">
        <v>142857144.78314301</v>
      </c>
      <c r="D407" s="59">
        <v>136609520</v>
      </c>
      <c r="E407" s="59">
        <v>136609520</v>
      </c>
      <c r="F407" s="59">
        <v>6247624.7831433099</v>
      </c>
      <c r="G407" s="59">
        <v>0</v>
      </c>
      <c r="H407" s="59">
        <v>-310114617.61273497</v>
      </c>
      <c r="I407" s="59">
        <v>406</v>
      </c>
      <c r="J407" s="59">
        <v>407</v>
      </c>
      <c r="K407" s="59">
        <v>0</v>
      </c>
      <c r="L407" s="59">
        <v>0</v>
      </c>
      <c r="M407" s="59">
        <v>0</v>
      </c>
      <c r="N407" s="59">
        <v>0</v>
      </c>
      <c r="O407" s="59">
        <v>0</v>
      </c>
      <c r="P407" s="59">
        <v>0</v>
      </c>
      <c r="Q407" s="59">
        <v>0</v>
      </c>
      <c r="R407" s="59">
        <v>2</v>
      </c>
      <c r="S407" s="59">
        <v>1</v>
      </c>
      <c r="T407" s="59">
        <f t="shared" si="313"/>
        <v>1</v>
      </c>
      <c r="U407" s="59">
        <f t="shared" si="314"/>
        <v>0</v>
      </c>
      <c r="V407" s="59">
        <f t="shared" si="315"/>
        <v>0</v>
      </c>
      <c r="W407" s="59">
        <f t="shared" si="316"/>
        <v>1</v>
      </c>
      <c r="X407" s="59">
        <f t="shared" si="317"/>
        <v>0</v>
      </c>
      <c r="Y407" s="59">
        <f t="shared" si="318"/>
        <v>0</v>
      </c>
      <c r="Z407" s="59">
        <f t="shared" si="319"/>
        <v>0</v>
      </c>
      <c r="AA407" s="59">
        <f t="shared" si="320"/>
        <v>0</v>
      </c>
      <c r="AB407" s="59">
        <f t="shared" si="321"/>
        <v>0</v>
      </c>
      <c r="AC407" s="59">
        <f t="shared" si="322"/>
        <v>0</v>
      </c>
      <c r="AD407" s="166">
        <f t="shared" si="364"/>
        <v>0</v>
      </c>
      <c r="AE407" s="169">
        <f t="shared" si="323"/>
        <v>0</v>
      </c>
      <c r="AF407" s="169">
        <f t="shared" si="324"/>
        <v>0</v>
      </c>
      <c r="AG407" s="169">
        <f t="shared" si="325"/>
        <v>0</v>
      </c>
      <c r="AH407" s="169">
        <f t="shared" si="326"/>
        <v>1</v>
      </c>
      <c r="AI407" s="169">
        <f t="shared" si="327"/>
        <v>0</v>
      </c>
      <c r="AJ407" s="169">
        <f t="shared" si="328"/>
        <v>0</v>
      </c>
      <c r="AK407" s="169">
        <f t="shared" si="329"/>
        <v>0</v>
      </c>
      <c r="AL407" s="169">
        <f t="shared" si="330"/>
        <v>1</v>
      </c>
      <c r="AM407" s="169">
        <f t="shared" si="331"/>
        <v>0</v>
      </c>
      <c r="AN407" s="169">
        <f t="shared" si="332"/>
        <v>0</v>
      </c>
      <c r="AO407" s="169">
        <f t="shared" si="333"/>
        <v>1</v>
      </c>
      <c r="AP407" s="169">
        <f t="shared" si="334"/>
        <v>0</v>
      </c>
      <c r="AQ407" s="169">
        <f t="shared" si="335"/>
        <v>0</v>
      </c>
      <c r="AR407" s="169">
        <f t="shared" si="336"/>
        <v>0</v>
      </c>
      <c r="AS407" s="169">
        <f t="shared" si="337"/>
        <v>0</v>
      </c>
      <c r="AT407" s="169">
        <f t="shared" si="338"/>
        <v>0</v>
      </c>
      <c r="AU407" s="169">
        <f t="shared" si="339"/>
        <v>0</v>
      </c>
      <c r="AV407" s="169">
        <f t="shared" si="340"/>
        <v>1</v>
      </c>
      <c r="AW407" s="169">
        <f t="shared" si="341"/>
        <v>1</v>
      </c>
      <c r="AX407" s="169">
        <f t="shared" si="342"/>
        <v>0</v>
      </c>
      <c r="AY407" s="169">
        <f t="shared" si="343"/>
        <v>1</v>
      </c>
      <c r="AZ407" s="169">
        <f t="shared" si="344"/>
        <v>0</v>
      </c>
      <c r="BA407" s="169">
        <f t="shared" si="345"/>
        <v>0</v>
      </c>
      <c r="BB407" s="169">
        <f t="shared" si="346"/>
        <v>1</v>
      </c>
      <c r="BC407" s="169">
        <f t="shared" si="347"/>
        <v>1</v>
      </c>
      <c r="BD407" s="169">
        <f t="shared" si="348"/>
        <v>0</v>
      </c>
      <c r="BE407" s="169">
        <f t="shared" si="349"/>
        <v>1</v>
      </c>
      <c r="BF407" s="169">
        <f t="shared" si="350"/>
        <v>0</v>
      </c>
      <c r="BG407" s="169">
        <f t="shared" si="351"/>
        <v>0</v>
      </c>
      <c r="BH407" s="169">
        <f t="shared" si="352"/>
        <v>0</v>
      </c>
      <c r="BI407" s="169">
        <f t="shared" si="353"/>
        <v>0</v>
      </c>
      <c r="BJ407" s="169">
        <f t="shared" si="354"/>
        <v>0</v>
      </c>
      <c r="BK407" s="167">
        <f t="shared" si="355"/>
        <v>0</v>
      </c>
      <c r="BL407" s="169">
        <f t="shared" si="356"/>
        <v>0</v>
      </c>
      <c r="BM407" s="169">
        <f t="shared" si="357"/>
        <v>1</v>
      </c>
      <c r="BN407" s="169">
        <f t="shared" si="358"/>
        <v>0</v>
      </c>
      <c r="BO407" s="169">
        <f t="shared" si="359"/>
        <v>1</v>
      </c>
      <c r="BP407" s="36">
        <f t="shared" si="360"/>
        <v>0</v>
      </c>
      <c r="BQ407">
        <f t="shared" si="361"/>
        <v>0</v>
      </c>
      <c r="BR407" s="36">
        <f t="shared" si="362"/>
        <v>1</v>
      </c>
      <c r="BS407" s="36" t="e">
        <f t="shared" si="363"/>
        <v>#N/A</v>
      </c>
    </row>
    <row r="408" spans="1:71">
      <c r="A408" s="59">
        <v>408</v>
      </c>
      <c r="B408" s="59">
        <v>231582</v>
      </c>
      <c r="C408" s="160">
        <v>142857147.31735501</v>
      </c>
      <c r="D408" s="59">
        <v>60857148</v>
      </c>
      <c r="E408" s="59">
        <v>60857148</v>
      </c>
      <c r="F408" s="59">
        <v>81999999.3173545</v>
      </c>
      <c r="G408" s="59">
        <v>42.857143402099602</v>
      </c>
      <c r="H408" s="59">
        <v>-6288334523.6571398</v>
      </c>
      <c r="I408" s="59">
        <v>0</v>
      </c>
      <c r="J408" s="59">
        <v>0</v>
      </c>
      <c r="K408" s="59">
        <v>0</v>
      </c>
      <c r="L408" s="59">
        <v>417</v>
      </c>
      <c r="M408" s="59">
        <v>0</v>
      </c>
      <c r="N408" s="59">
        <v>0</v>
      </c>
      <c r="O408" s="59">
        <v>0</v>
      </c>
      <c r="P408" s="59">
        <v>0</v>
      </c>
      <c r="Q408" s="59">
        <v>0</v>
      </c>
      <c r="R408" s="59">
        <v>1</v>
      </c>
      <c r="S408" s="59">
        <v>0</v>
      </c>
      <c r="T408" s="59">
        <f t="shared" si="313"/>
        <v>1</v>
      </c>
      <c r="U408" s="59">
        <f t="shared" si="314"/>
        <v>0</v>
      </c>
      <c r="V408" s="59">
        <f t="shared" si="315"/>
        <v>0</v>
      </c>
      <c r="W408" s="59">
        <f t="shared" si="316"/>
        <v>0</v>
      </c>
      <c r="X408" s="59">
        <f t="shared" si="317"/>
        <v>0</v>
      </c>
      <c r="Y408" s="59">
        <f t="shared" si="318"/>
        <v>0</v>
      </c>
      <c r="Z408" s="59">
        <f t="shared" si="319"/>
        <v>0</v>
      </c>
      <c r="AA408" s="59">
        <f t="shared" si="320"/>
        <v>0</v>
      </c>
      <c r="AB408" s="59">
        <f t="shared" si="321"/>
        <v>0</v>
      </c>
      <c r="AC408" s="59">
        <f t="shared" si="322"/>
        <v>0</v>
      </c>
      <c r="AD408" s="166">
        <f t="shared" si="364"/>
        <v>0</v>
      </c>
      <c r="AE408" s="169">
        <f t="shared" si="323"/>
        <v>0</v>
      </c>
      <c r="AF408" s="169">
        <f t="shared" si="324"/>
        <v>0</v>
      </c>
      <c r="AG408" s="169">
        <f t="shared" si="325"/>
        <v>0</v>
      </c>
      <c r="AH408" s="169">
        <f t="shared" si="326"/>
        <v>1</v>
      </c>
      <c r="AI408" s="169">
        <f t="shared" si="327"/>
        <v>0</v>
      </c>
      <c r="AJ408" s="169">
        <f t="shared" si="328"/>
        <v>0</v>
      </c>
      <c r="AK408" s="169">
        <f t="shared" si="329"/>
        <v>0</v>
      </c>
      <c r="AL408" s="169">
        <f t="shared" si="330"/>
        <v>1</v>
      </c>
      <c r="AM408" s="169">
        <f t="shared" si="331"/>
        <v>0</v>
      </c>
      <c r="AN408" s="169">
        <f t="shared" si="332"/>
        <v>0</v>
      </c>
      <c r="AO408" s="169">
        <f t="shared" si="333"/>
        <v>1</v>
      </c>
      <c r="AP408" s="169">
        <f t="shared" si="334"/>
        <v>0</v>
      </c>
      <c r="AQ408" s="169">
        <f t="shared" si="335"/>
        <v>0</v>
      </c>
      <c r="AR408" s="169">
        <f t="shared" si="336"/>
        <v>0</v>
      </c>
      <c r="AS408" s="169">
        <f t="shared" si="337"/>
        <v>0</v>
      </c>
      <c r="AT408" s="169">
        <f t="shared" si="338"/>
        <v>0</v>
      </c>
      <c r="AU408" s="169">
        <f t="shared" si="339"/>
        <v>0</v>
      </c>
      <c r="AV408" s="169">
        <f t="shared" si="340"/>
        <v>1</v>
      </c>
      <c r="AW408" s="169">
        <f t="shared" si="341"/>
        <v>1</v>
      </c>
      <c r="AX408" s="169">
        <f t="shared" si="342"/>
        <v>0</v>
      </c>
      <c r="AY408" s="169">
        <f t="shared" si="343"/>
        <v>1</v>
      </c>
      <c r="AZ408" s="169">
        <f t="shared" si="344"/>
        <v>0</v>
      </c>
      <c r="BA408" s="169">
        <f t="shared" si="345"/>
        <v>0</v>
      </c>
      <c r="BB408" s="169">
        <f t="shared" si="346"/>
        <v>1</v>
      </c>
      <c r="BC408" s="169">
        <f t="shared" si="347"/>
        <v>0</v>
      </c>
      <c r="BD408" s="169">
        <f t="shared" si="348"/>
        <v>1</v>
      </c>
      <c r="BE408" s="169">
        <f t="shared" si="349"/>
        <v>0</v>
      </c>
      <c r="BF408" s="169">
        <f t="shared" si="350"/>
        <v>1</v>
      </c>
      <c r="BG408" s="169">
        <f t="shared" si="351"/>
        <v>0</v>
      </c>
      <c r="BH408" s="169">
        <f t="shared" si="352"/>
        <v>0</v>
      </c>
      <c r="BI408" s="169">
        <f t="shared" si="353"/>
        <v>0</v>
      </c>
      <c r="BJ408" s="169">
        <f t="shared" si="354"/>
        <v>0</v>
      </c>
      <c r="BK408" s="167">
        <f t="shared" si="355"/>
        <v>0</v>
      </c>
      <c r="BL408" s="169">
        <f t="shared" si="356"/>
        <v>1</v>
      </c>
      <c r="BM408" s="169">
        <f t="shared" si="357"/>
        <v>0</v>
      </c>
      <c r="BN408" s="169">
        <f t="shared" si="358"/>
        <v>1</v>
      </c>
      <c r="BO408" s="169">
        <f t="shared" si="359"/>
        <v>0</v>
      </c>
      <c r="BP408" s="36">
        <f t="shared" si="360"/>
        <v>0</v>
      </c>
      <c r="BQ408">
        <f t="shared" si="361"/>
        <v>0</v>
      </c>
      <c r="BR408" s="36">
        <f t="shared" si="362"/>
        <v>1</v>
      </c>
      <c r="BS408" s="36" t="e">
        <f t="shared" si="363"/>
        <v>#N/A</v>
      </c>
    </row>
    <row r="409" spans="1:71">
      <c r="A409" s="59">
        <v>401</v>
      </c>
      <c r="B409" s="59">
        <v>231401</v>
      </c>
      <c r="C409" s="160">
        <v>143081634.142508</v>
      </c>
      <c r="D409" s="59">
        <v>80000001.5</v>
      </c>
      <c r="E409" s="59">
        <v>82571430</v>
      </c>
      <c r="F409" s="59">
        <v>60510204.142507702</v>
      </c>
      <c r="G409" s="59">
        <v>114.28571319580099</v>
      </c>
      <c r="H409" s="59">
        <v>-6197929907.8975401</v>
      </c>
      <c r="I409" s="59">
        <v>0</v>
      </c>
      <c r="J409" s="59">
        <v>0</v>
      </c>
      <c r="K409" s="59">
        <v>0</v>
      </c>
      <c r="L409" s="59">
        <v>402</v>
      </c>
      <c r="M409" s="59">
        <v>0</v>
      </c>
      <c r="N409" s="59">
        <v>0</v>
      </c>
      <c r="O409" s="59">
        <v>0</v>
      </c>
      <c r="P409" s="59">
        <v>0</v>
      </c>
      <c r="Q409" s="59">
        <v>0</v>
      </c>
      <c r="R409" s="59">
        <v>1</v>
      </c>
      <c r="S409" s="59">
        <v>0</v>
      </c>
      <c r="T409" s="59">
        <f t="shared" si="313"/>
        <v>1</v>
      </c>
      <c r="U409" s="59">
        <f t="shared" si="314"/>
        <v>0</v>
      </c>
      <c r="V409" s="59">
        <f t="shared" si="315"/>
        <v>0</v>
      </c>
      <c r="W409" s="59">
        <f t="shared" si="316"/>
        <v>0</v>
      </c>
      <c r="X409" s="59">
        <f t="shared" si="317"/>
        <v>0</v>
      </c>
      <c r="Y409" s="59">
        <f t="shared" si="318"/>
        <v>0</v>
      </c>
      <c r="Z409" s="59">
        <f t="shared" si="319"/>
        <v>0</v>
      </c>
      <c r="AA409" s="59">
        <f t="shared" si="320"/>
        <v>0</v>
      </c>
      <c r="AB409" s="59">
        <f t="shared" si="321"/>
        <v>0</v>
      </c>
      <c r="AC409" s="59">
        <f t="shared" si="322"/>
        <v>0</v>
      </c>
      <c r="AD409" s="166">
        <f t="shared" si="364"/>
        <v>0</v>
      </c>
      <c r="AE409" s="169">
        <f t="shared" si="323"/>
        <v>0</v>
      </c>
      <c r="AF409" s="169">
        <f t="shared" si="324"/>
        <v>0</v>
      </c>
      <c r="AG409" s="169">
        <f t="shared" si="325"/>
        <v>0</v>
      </c>
      <c r="AH409" s="169">
        <f t="shared" si="326"/>
        <v>1</v>
      </c>
      <c r="AI409" s="169">
        <f t="shared" si="327"/>
        <v>0</v>
      </c>
      <c r="AJ409" s="169">
        <f t="shared" si="328"/>
        <v>0</v>
      </c>
      <c r="AK409" s="169">
        <f t="shared" si="329"/>
        <v>0</v>
      </c>
      <c r="AL409" s="169">
        <f t="shared" si="330"/>
        <v>1</v>
      </c>
      <c r="AM409" s="169">
        <f t="shared" si="331"/>
        <v>0</v>
      </c>
      <c r="AN409" s="169">
        <f t="shared" si="332"/>
        <v>0</v>
      </c>
      <c r="AO409" s="169">
        <f t="shared" si="333"/>
        <v>1</v>
      </c>
      <c r="AP409" s="169">
        <f t="shared" si="334"/>
        <v>0</v>
      </c>
      <c r="AQ409" s="169">
        <f t="shared" si="335"/>
        <v>0</v>
      </c>
      <c r="AR409" s="169">
        <f t="shared" si="336"/>
        <v>0</v>
      </c>
      <c r="AS409" s="169">
        <f t="shared" si="337"/>
        <v>0</v>
      </c>
      <c r="AT409" s="169">
        <f t="shared" si="338"/>
        <v>0</v>
      </c>
      <c r="AU409" s="169">
        <f t="shared" si="339"/>
        <v>0</v>
      </c>
      <c r="AV409" s="169">
        <f t="shared" si="340"/>
        <v>1</v>
      </c>
      <c r="AW409" s="169">
        <f t="shared" si="341"/>
        <v>1</v>
      </c>
      <c r="AX409" s="169">
        <f t="shared" si="342"/>
        <v>0</v>
      </c>
      <c r="AY409" s="169">
        <f t="shared" si="343"/>
        <v>1</v>
      </c>
      <c r="AZ409" s="169">
        <f t="shared" si="344"/>
        <v>0</v>
      </c>
      <c r="BA409" s="169">
        <f t="shared" si="345"/>
        <v>0</v>
      </c>
      <c r="BB409" s="169">
        <f t="shared" si="346"/>
        <v>1</v>
      </c>
      <c r="BC409" s="169">
        <f t="shared" si="347"/>
        <v>0</v>
      </c>
      <c r="BD409" s="169">
        <f t="shared" si="348"/>
        <v>1</v>
      </c>
      <c r="BE409" s="169">
        <f t="shared" si="349"/>
        <v>0</v>
      </c>
      <c r="BF409" s="169">
        <f t="shared" si="350"/>
        <v>0</v>
      </c>
      <c r="BG409" s="169">
        <f t="shared" si="351"/>
        <v>0</v>
      </c>
      <c r="BH409" s="169">
        <f t="shared" si="352"/>
        <v>0</v>
      </c>
      <c r="BI409" s="169">
        <f t="shared" si="353"/>
        <v>0</v>
      </c>
      <c r="BJ409" s="169">
        <f t="shared" si="354"/>
        <v>0</v>
      </c>
      <c r="BK409" s="167">
        <f t="shared" si="355"/>
        <v>1</v>
      </c>
      <c r="BL409" s="169">
        <f t="shared" si="356"/>
        <v>1</v>
      </c>
      <c r="BM409" s="169">
        <f t="shared" si="357"/>
        <v>0</v>
      </c>
      <c r="BN409" s="169">
        <f t="shared" si="358"/>
        <v>1</v>
      </c>
      <c r="BO409" s="169">
        <f t="shared" si="359"/>
        <v>0</v>
      </c>
      <c r="BP409" s="36">
        <f t="shared" si="360"/>
        <v>0</v>
      </c>
      <c r="BQ409">
        <f t="shared" si="361"/>
        <v>0</v>
      </c>
      <c r="BR409" s="36">
        <f t="shared" si="362"/>
        <v>1</v>
      </c>
      <c r="BS409" s="36" t="e">
        <f t="shared" si="363"/>
        <v>#N/A</v>
      </c>
    </row>
    <row r="410" spans="1:71">
      <c r="A410" s="59">
        <v>317</v>
      </c>
      <c r="B410" s="59">
        <v>181311</v>
      </c>
      <c r="C410" s="160">
        <v>143214285.10455501</v>
      </c>
      <c r="D410" s="59">
        <v>76357610.4375</v>
      </c>
      <c r="E410" s="59">
        <v>79161182</v>
      </c>
      <c r="F410" s="59">
        <v>64053103.104554601</v>
      </c>
      <c r="G410" s="59">
        <v>517.85713863372803</v>
      </c>
      <c r="H410" s="59">
        <v>-4430607300.3783598</v>
      </c>
      <c r="I410" s="59">
        <v>403</v>
      </c>
      <c r="J410" s="59">
        <v>404</v>
      </c>
      <c r="K410" s="59">
        <v>0</v>
      </c>
      <c r="L410" s="59">
        <v>403</v>
      </c>
      <c r="M410" s="59">
        <v>0</v>
      </c>
      <c r="N410" s="59">
        <v>0</v>
      </c>
      <c r="O410" s="59">
        <v>0</v>
      </c>
      <c r="P410" s="59">
        <v>0</v>
      </c>
      <c r="Q410" s="59">
        <v>0</v>
      </c>
      <c r="R410" s="59">
        <v>2</v>
      </c>
      <c r="S410" s="59">
        <v>1</v>
      </c>
      <c r="T410" s="59">
        <f t="shared" si="313"/>
        <v>2</v>
      </c>
      <c r="U410" s="59">
        <f t="shared" si="314"/>
        <v>0</v>
      </c>
      <c r="V410" s="59">
        <f t="shared" si="315"/>
        <v>0</v>
      </c>
      <c r="W410" s="59">
        <f t="shared" si="316"/>
        <v>1</v>
      </c>
      <c r="X410" s="59">
        <f t="shared" si="317"/>
        <v>0</v>
      </c>
      <c r="Y410" s="59">
        <f t="shared" si="318"/>
        <v>0</v>
      </c>
      <c r="Z410" s="59">
        <f t="shared" si="319"/>
        <v>0</v>
      </c>
      <c r="AA410" s="59">
        <f t="shared" si="320"/>
        <v>0</v>
      </c>
      <c r="AB410" s="59">
        <f t="shared" si="321"/>
        <v>0</v>
      </c>
      <c r="AC410" s="59">
        <f t="shared" si="322"/>
        <v>0</v>
      </c>
      <c r="AD410" s="166">
        <f t="shared" si="364"/>
        <v>0</v>
      </c>
      <c r="AE410" s="169">
        <f t="shared" si="323"/>
        <v>0</v>
      </c>
      <c r="AF410" s="169">
        <f t="shared" si="324"/>
        <v>0</v>
      </c>
      <c r="AG410" s="169">
        <f t="shared" si="325"/>
        <v>0</v>
      </c>
      <c r="AH410" s="169">
        <f t="shared" si="326"/>
        <v>1</v>
      </c>
      <c r="AI410" s="169">
        <f t="shared" si="327"/>
        <v>0</v>
      </c>
      <c r="AJ410" s="169">
        <f t="shared" si="328"/>
        <v>0</v>
      </c>
      <c r="AK410" s="169">
        <f t="shared" si="329"/>
        <v>0</v>
      </c>
      <c r="AL410" s="169">
        <f t="shared" si="330"/>
        <v>1</v>
      </c>
      <c r="AM410" s="169">
        <f t="shared" si="331"/>
        <v>0</v>
      </c>
      <c r="AN410" s="169">
        <f t="shared" si="332"/>
        <v>0</v>
      </c>
      <c r="AO410" s="169">
        <f t="shared" si="333"/>
        <v>1</v>
      </c>
      <c r="AP410" s="169">
        <f t="shared" si="334"/>
        <v>0</v>
      </c>
      <c r="AQ410" s="169">
        <f t="shared" si="335"/>
        <v>0</v>
      </c>
      <c r="AR410" s="169">
        <f t="shared" si="336"/>
        <v>0</v>
      </c>
      <c r="AS410" s="169">
        <f t="shared" si="337"/>
        <v>0</v>
      </c>
      <c r="AT410" s="169">
        <f t="shared" si="338"/>
        <v>0</v>
      </c>
      <c r="AU410" s="169">
        <f t="shared" si="339"/>
        <v>0</v>
      </c>
      <c r="AV410" s="169">
        <f t="shared" si="340"/>
        <v>1</v>
      </c>
      <c r="AW410" s="169">
        <f t="shared" si="341"/>
        <v>1</v>
      </c>
      <c r="AX410" s="169">
        <f t="shared" si="342"/>
        <v>1</v>
      </c>
      <c r="AY410" s="169">
        <f t="shared" si="343"/>
        <v>0</v>
      </c>
      <c r="AZ410" s="169">
        <f t="shared" si="344"/>
        <v>0</v>
      </c>
      <c r="BA410" s="169">
        <f t="shared" si="345"/>
        <v>0</v>
      </c>
      <c r="BB410" s="169">
        <f t="shared" si="346"/>
        <v>1</v>
      </c>
      <c r="BC410" s="169">
        <f t="shared" si="347"/>
        <v>1</v>
      </c>
      <c r="BD410" s="169">
        <f t="shared" si="348"/>
        <v>0</v>
      </c>
      <c r="BE410" s="169">
        <f t="shared" si="349"/>
        <v>0</v>
      </c>
      <c r="BF410" s="169">
        <f t="shared" si="350"/>
        <v>0</v>
      </c>
      <c r="BG410" s="169">
        <f t="shared" si="351"/>
        <v>2</v>
      </c>
      <c r="BH410" s="169">
        <f t="shared" si="352"/>
        <v>0</v>
      </c>
      <c r="BI410" s="169">
        <f t="shared" si="353"/>
        <v>0</v>
      </c>
      <c r="BJ410" s="169">
        <f t="shared" si="354"/>
        <v>0</v>
      </c>
      <c r="BK410" s="167">
        <f t="shared" si="355"/>
        <v>0</v>
      </c>
      <c r="BL410" s="169">
        <f t="shared" si="356"/>
        <v>0</v>
      </c>
      <c r="BM410" s="169">
        <f t="shared" si="357"/>
        <v>1</v>
      </c>
      <c r="BN410" s="169">
        <f t="shared" si="358"/>
        <v>0</v>
      </c>
      <c r="BO410" s="169">
        <f t="shared" si="359"/>
        <v>1</v>
      </c>
      <c r="BP410" s="36">
        <f t="shared" si="360"/>
        <v>0</v>
      </c>
      <c r="BQ410">
        <f t="shared" si="361"/>
        <v>0</v>
      </c>
      <c r="BR410" s="36">
        <f t="shared" si="362"/>
        <v>2</v>
      </c>
      <c r="BS410" s="36" t="e">
        <f t="shared" si="363"/>
        <v>#N/A</v>
      </c>
    </row>
    <row r="411" spans="1:71">
      <c r="A411" s="59">
        <v>278</v>
      </c>
      <c r="B411" s="59">
        <v>162361</v>
      </c>
      <c r="C411" s="160">
        <v>145625003.25497201</v>
      </c>
      <c r="D411" s="59">
        <v>80750420</v>
      </c>
      <c r="E411" s="59">
        <v>80750420</v>
      </c>
      <c r="F411" s="59">
        <v>64874583.254972503</v>
      </c>
      <c r="G411" s="59">
        <v>33.333333969116197</v>
      </c>
      <c r="H411" s="59">
        <v>-4038676731.77846</v>
      </c>
      <c r="I411" s="59">
        <v>0</v>
      </c>
      <c r="J411" s="59">
        <v>0</v>
      </c>
      <c r="K411" s="59">
        <v>0</v>
      </c>
      <c r="L411" s="59">
        <v>415</v>
      </c>
      <c r="M411" s="59">
        <v>801</v>
      </c>
      <c r="N411" s="59">
        <v>0</v>
      </c>
      <c r="O411" s="59">
        <v>403</v>
      </c>
      <c r="P411" s="59">
        <v>801</v>
      </c>
      <c r="Q411" s="59">
        <v>0</v>
      </c>
      <c r="R411" s="59">
        <v>2</v>
      </c>
      <c r="S411" s="59">
        <v>1</v>
      </c>
      <c r="T411" s="59">
        <f t="shared" si="313"/>
        <v>2</v>
      </c>
      <c r="U411" s="59">
        <f t="shared" si="314"/>
        <v>0</v>
      </c>
      <c r="V411" s="59">
        <f t="shared" si="315"/>
        <v>0</v>
      </c>
      <c r="W411" s="59">
        <f t="shared" si="316"/>
        <v>0</v>
      </c>
      <c r="X411" s="59">
        <f t="shared" si="317"/>
        <v>2</v>
      </c>
      <c r="Y411" s="59">
        <f t="shared" si="318"/>
        <v>0</v>
      </c>
      <c r="Z411" s="59">
        <f t="shared" si="319"/>
        <v>0</v>
      </c>
      <c r="AA411" s="59">
        <f t="shared" si="320"/>
        <v>0</v>
      </c>
      <c r="AB411" s="59">
        <f t="shared" si="321"/>
        <v>0</v>
      </c>
      <c r="AC411" s="59">
        <f t="shared" si="322"/>
        <v>0</v>
      </c>
      <c r="AD411" s="166">
        <f t="shared" si="364"/>
        <v>0</v>
      </c>
      <c r="AE411" s="169">
        <f t="shared" si="323"/>
        <v>0</v>
      </c>
      <c r="AF411" s="169">
        <f t="shared" si="324"/>
        <v>0</v>
      </c>
      <c r="AG411" s="169">
        <f t="shared" si="325"/>
        <v>0</v>
      </c>
      <c r="AH411" s="169">
        <f t="shared" si="326"/>
        <v>1</v>
      </c>
      <c r="AI411" s="169">
        <f t="shared" si="327"/>
        <v>0</v>
      </c>
      <c r="AJ411" s="169">
        <f t="shared" si="328"/>
        <v>0</v>
      </c>
      <c r="AK411" s="169">
        <f t="shared" si="329"/>
        <v>0</v>
      </c>
      <c r="AL411" s="169">
        <f t="shared" si="330"/>
        <v>1</v>
      </c>
      <c r="AM411" s="169">
        <f t="shared" si="331"/>
        <v>0</v>
      </c>
      <c r="AN411" s="169">
        <f t="shared" si="332"/>
        <v>0</v>
      </c>
      <c r="AO411" s="169">
        <f t="shared" si="333"/>
        <v>1</v>
      </c>
      <c r="AP411" s="169">
        <f t="shared" si="334"/>
        <v>0</v>
      </c>
      <c r="AQ411" s="169">
        <f t="shared" si="335"/>
        <v>0</v>
      </c>
      <c r="AR411" s="169">
        <f t="shared" si="336"/>
        <v>0</v>
      </c>
      <c r="AS411" s="169">
        <f t="shared" si="337"/>
        <v>0</v>
      </c>
      <c r="AT411" s="169">
        <f t="shared" si="338"/>
        <v>0</v>
      </c>
      <c r="AU411" s="169">
        <f t="shared" si="339"/>
        <v>0</v>
      </c>
      <c r="AV411" s="169">
        <f t="shared" si="340"/>
        <v>1</v>
      </c>
      <c r="AW411" s="169">
        <f t="shared" si="341"/>
        <v>1</v>
      </c>
      <c r="AX411" s="169">
        <f t="shared" si="342"/>
        <v>1</v>
      </c>
      <c r="AY411" s="169">
        <f t="shared" si="343"/>
        <v>0</v>
      </c>
      <c r="AZ411" s="169">
        <f t="shared" si="344"/>
        <v>0</v>
      </c>
      <c r="BA411" s="169">
        <f t="shared" si="345"/>
        <v>1</v>
      </c>
      <c r="BB411" s="169">
        <f t="shared" si="346"/>
        <v>0</v>
      </c>
      <c r="BC411" s="169">
        <f t="shared" si="347"/>
        <v>0</v>
      </c>
      <c r="BD411" s="169">
        <f t="shared" si="348"/>
        <v>1</v>
      </c>
      <c r="BE411" s="169">
        <f t="shared" si="349"/>
        <v>0</v>
      </c>
      <c r="BF411" s="169">
        <f t="shared" si="350"/>
        <v>0</v>
      </c>
      <c r="BG411" s="169">
        <f t="shared" si="351"/>
        <v>1</v>
      </c>
      <c r="BH411" s="169">
        <f t="shared" si="352"/>
        <v>1</v>
      </c>
      <c r="BI411" s="169">
        <f t="shared" si="353"/>
        <v>0</v>
      </c>
      <c r="BJ411" s="169">
        <f t="shared" si="354"/>
        <v>0</v>
      </c>
      <c r="BK411" s="167">
        <f t="shared" si="355"/>
        <v>0</v>
      </c>
      <c r="BL411" s="169">
        <f t="shared" si="356"/>
        <v>0</v>
      </c>
      <c r="BM411" s="169">
        <f t="shared" si="357"/>
        <v>1</v>
      </c>
      <c r="BN411" s="169">
        <f t="shared" si="358"/>
        <v>0</v>
      </c>
      <c r="BO411" s="169">
        <f t="shared" si="359"/>
        <v>1</v>
      </c>
      <c r="BP411" s="36">
        <f t="shared" si="360"/>
        <v>0</v>
      </c>
      <c r="BQ411">
        <f t="shared" si="361"/>
        <v>0</v>
      </c>
      <c r="BR411" s="36">
        <f t="shared" si="362"/>
        <v>2</v>
      </c>
      <c r="BS411" s="36" t="e">
        <f t="shared" si="363"/>
        <v>#N/A</v>
      </c>
    </row>
    <row r="412" spans="1:71">
      <c r="A412" s="59">
        <v>379</v>
      </c>
      <c r="B412" s="59">
        <v>222131</v>
      </c>
      <c r="C412" s="160">
        <v>148000003.30805799</v>
      </c>
      <c r="D412" s="59">
        <v>25200000</v>
      </c>
      <c r="E412" s="59">
        <v>25200000</v>
      </c>
      <c r="F412" s="59">
        <v>122800003.30805799</v>
      </c>
      <c r="G412" s="59">
        <v>800</v>
      </c>
      <c r="H412" s="59">
        <v>-5606433646.4822302</v>
      </c>
      <c r="I412" s="59">
        <v>101</v>
      </c>
      <c r="J412" s="59">
        <v>0</v>
      </c>
      <c r="K412" s="59">
        <v>0</v>
      </c>
      <c r="L412" s="59">
        <v>101</v>
      </c>
      <c r="M412" s="59">
        <v>0</v>
      </c>
      <c r="N412" s="59">
        <v>0</v>
      </c>
      <c r="O412" s="59">
        <v>417</v>
      </c>
      <c r="P412" s="59">
        <v>408</v>
      </c>
      <c r="Q412" s="59">
        <v>0</v>
      </c>
      <c r="R412" s="59">
        <v>1</v>
      </c>
      <c r="S412" s="59">
        <v>0</v>
      </c>
      <c r="T412" s="59">
        <f t="shared" si="313"/>
        <v>1</v>
      </c>
      <c r="U412" s="59">
        <f t="shared" si="314"/>
        <v>0</v>
      </c>
      <c r="V412" s="59">
        <f t="shared" si="315"/>
        <v>0</v>
      </c>
      <c r="W412" s="59">
        <f t="shared" si="316"/>
        <v>1</v>
      </c>
      <c r="X412" s="59">
        <f t="shared" si="317"/>
        <v>0</v>
      </c>
      <c r="Y412" s="59">
        <f t="shared" si="318"/>
        <v>0</v>
      </c>
      <c r="Z412" s="59">
        <f t="shared" si="319"/>
        <v>0</v>
      </c>
      <c r="AA412" s="59">
        <f t="shared" si="320"/>
        <v>0</v>
      </c>
      <c r="AB412" s="59">
        <f t="shared" si="321"/>
        <v>0</v>
      </c>
      <c r="AC412" s="59">
        <f t="shared" si="322"/>
        <v>0</v>
      </c>
      <c r="AD412" s="166">
        <f t="shared" si="364"/>
        <v>2</v>
      </c>
      <c r="AE412" s="169">
        <f t="shared" si="323"/>
        <v>0</v>
      </c>
      <c r="AF412" s="169">
        <f t="shared" si="324"/>
        <v>1</v>
      </c>
      <c r="AG412" s="169">
        <f t="shared" si="325"/>
        <v>0</v>
      </c>
      <c r="AH412" s="169">
        <f t="shared" si="326"/>
        <v>1</v>
      </c>
      <c r="AI412" s="169">
        <f t="shared" si="327"/>
        <v>1</v>
      </c>
      <c r="AJ412" s="169">
        <f t="shared" si="328"/>
        <v>0</v>
      </c>
      <c r="AK412" s="169">
        <f t="shared" si="329"/>
        <v>0</v>
      </c>
      <c r="AL412" s="169">
        <f t="shared" si="330"/>
        <v>0</v>
      </c>
      <c r="AM412" s="169">
        <f t="shared" si="331"/>
        <v>0</v>
      </c>
      <c r="AN412" s="169">
        <f t="shared" si="332"/>
        <v>0</v>
      </c>
      <c r="AO412" s="169">
        <f t="shared" si="333"/>
        <v>1</v>
      </c>
      <c r="AP412" s="169">
        <f t="shared" si="334"/>
        <v>0</v>
      </c>
      <c r="AQ412" s="169">
        <f t="shared" si="335"/>
        <v>0</v>
      </c>
      <c r="AR412" s="169">
        <f t="shared" si="336"/>
        <v>0</v>
      </c>
      <c r="AS412" s="169">
        <f t="shared" si="337"/>
        <v>0</v>
      </c>
      <c r="AT412" s="169">
        <f t="shared" si="338"/>
        <v>0</v>
      </c>
      <c r="AU412" s="169">
        <f t="shared" si="339"/>
        <v>0</v>
      </c>
      <c r="AV412" s="169">
        <f t="shared" si="340"/>
        <v>1</v>
      </c>
      <c r="AW412" s="169">
        <f t="shared" si="341"/>
        <v>1</v>
      </c>
      <c r="AX412" s="169">
        <f t="shared" si="342"/>
        <v>0</v>
      </c>
      <c r="AY412" s="169">
        <f t="shared" si="343"/>
        <v>1</v>
      </c>
      <c r="AZ412" s="169">
        <f t="shared" si="344"/>
        <v>1</v>
      </c>
      <c r="BA412" s="169">
        <f t="shared" si="345"/>
        <v>0</v>
      </c>
      <c r="BB412" s="169">
        <f t="shared" si="346"/>
        <v>1</v>
      </c>
      <c r="BC412" s="169">
        <f t="shared" si="347"/>
        <v>1</v>
      </c>
      <c r="BD412" s="169">
        <f t="shared" si="348"/>
        <v>0</v>
      </c>
      <c r="BE412" s="169">
        <f t="shared" si="349"/>
        <v>0</v>
      </c>
      <c r="BF412" s="169">
        <f t="shared" si="350"/>
        <v>1</v>
      </c>
      <c r="BG412" s="169">
        <f t="shared" si="351"/>
        <v>0</v>
      </c>
      <c r="BH412" s="169">
        <f t="shared" si="352"/>
        <v>0</v>
      </c>
      <c r="BI412" s="169">
        <f t="shared" si="353"/>
        <v>0</v>
      </c>
      <c r="BJ412" s="169">
        <f t="shared" si="354"/>
        <v>0</v>
      </c>
      <c r="BK412" s="167">
        <f t="shared" si="355"/>
        <v>0</v>
      </c>
      <c r="BL412" s="169">
        <f t="shared" si="356"/>
        <v>1</v>
      </c>
      <c r="BM412" s="169">
        <f t="shared" si="357"/>
        <v>0</v>
      </c>
      <c r="BN412" s="169">
        <f t="shared" si="358"/>
        <v>1</v>
      </c>
      <c r="BO412" s="169">
        <f t="shared" si="359"/>
        <v>0</v>
      </c>
      <c r="BP412" s="36">
        <f t="shared" si="360"/>
        <v>1</v>
      </c>
      <c r="BQ412">
        <f t="shared" si="361"/>
        <v>0</v>
      </c>
      <c r="BR412" s="36">
        <f t="shared" si="362"/>
        <v>2</v>
      </c>
      <c r="BS412" s="36" t="e">
        <f t="shared" si="363"/>
        <v>#N/A</v>
      </c>
    </row>
    <row r="413" spans="1:71">
      <c r="A413" s="59">
        <v>447</v>
      </c>
      <c r="B413" s="59">
        <v>251175</v>
      </c>
      <c r="C413" s="160">
        <v>153571427.917602</v>
      </c>
      <c r="D413" s="59">
        <v>65164285.5</v>
      </c>
      <c r="E413" s="59">
        <v>77485714</v>
      </c>
      <c r="F413" s="59">
        <v>76085713.917602107</v>
      </c>
      <c r="G413" s="59">
        <v>267.85714721679699</v>
      </c>
      <c r="H413" s="59">
        <v>-6869805705.8960304</v>
      </c>
      <c r="I413" s="59">
        <v>417</v>
      </c>
      <c r="J413" s="59">
        <v>406</v>
      </c>
      <c r="K413" s="59">
        <v>0</v>
      </c>
      <c r="L413" s="59">
        <v>411</v>
      </c>
      <c r="M413" s="59">
        <v>0</v>
      </c>
      <c r="N413" s="59">
        <v>0</v>
      </c>
      <c r="O413" s="59">
        <v>417</v>
      </c>
      <c r="P413" s="59">
        <v>406</v>
      </c>
      <c r="Q413" s="59">
        <v>0</v>
      </c>
      <c r="R413" s="59">
        <v>1</v>
      </c>
      <c r="S413" s="59">
        <v>0</v>
      </c>
      <c r="T413" s="59">
        <f t="shared" si="313"/>
        <v>3</v>
      </c>
      <c r="U413" s="59">
        <f t="shared" si="314"/>
        <v>0</v>
      </c>
      <c r="V413" s="59">
        <f t="shared" si="315"/>
        <v>0</v>
      </c>
      <c r="W413" s="59">
        <f t="shared" si="316"/>
        <v>2</v>
      </c>
      <c r="X413" s="59">
        <f t="shared" si="317"/>
        <v>0</v>
      </c>
      <c r="Y413" s="59">
        <f t="shared" si="318"/>
        <v>0</v>
      </c>
      <c r="Z413" s="59">
        <f t="shared" si="319"/>
        <v>0</v>
      </c>
      <c r="AA413" s="59">
        <f t="shared" si="320"/>
        <v>0</v>
      </c>
      <c r="AB413" s="59">
        <f t="shared" si="321"/>
        <v>0</v>
      </c>
      <c r="AC413" s="59">
        <f t="shared" si="322"/>
        <v>0</v>
      </c>
      <c r="AD413" s="166">
        <f t="shared" si="364"/>
        <v>0</v>
      </c>
      <c r="AE413" s="169">
        <f t="shared" si="323"/>
        <v>0</v>
      </c>
      <c r="AF413" s="169">
        <f t="shared" si="324"/>
        <v>0</v>
      </c>
      <c r="AG413" s="169">
        <f t="shared" si="325"/>
        <v>0</v>
      </c>
      <c r="AH413" s="169">
        <f t="shared" si="326"/>
        <v>1</v>
      </c>
      <c r="AI413" s="169">
        <f t="shared" si="327"/>
        <v>0</v>
      </c>
      <c r="AJ413" s="169">
        <f t="shared" si="328"/>
        <v>0</v>
      </c>
      <c r="AK413" s="169">
        <f t="shared" si="329"/>
        <v>0</v>
      </c>
      <c r="AL413" s="169">
        <f t="shared" si="330"/>
        <v>1</v>
      </c>
      <c r="AM413" s="169">
        <f t="shared" si="331"/>
        <v>0</v>
      </c>
      <c r="AN413" s="169">
        <f t="shared" si="332"/>
        <v>0</v>
      </c>
      <c r="AO413" s="169">
        <f t="shared" si="333"/>
        <v>1</v>
      </c>
      <c r="AP413" s="169">
        <f t="shared" si="334"/>
        <v>0</v>
      </c>
      <c r="AQ413" s="169">
        <f t="shared" si="335"/>
        <v>0</v>
      </c>
      <c r="AR413" s="169">
        <f t="shared" si="336"/>
        <v>0</v>
      </c>
      <c r="AS413" s="169">
        <f t="shared" si="337"/>
        <v>0</v>
      </c>
      <c r="AT413" s="169">
        <f t="shared" si="338"/>
        <v>0</v>
      </c>
      <c r="AU413" s="169">
        <f t="shared" si="339"/>
        <v>0</v>
      </c>
      <c r="AV413" s="169">
        <f t="shared" si="340"/>
        <v>1</v>
      </c>
      <c r="AW413" s="169">
        <f t="shared" si="341"/>
        <v>1</v>
      </c>
      <c r="AX413" s="169">
        <f t="shared" si="342"/>
        <v>1</v>
      </c>
      <c r="AY413" s="169">
        <f t="shared" si="343"/>
        <v>0</v>
      </c>
      <c r="AZ413" s="169">
        <f t="shared" si="344"/>
        <v>0</v>
      </c>
      <c r="BA413" s="169">
        <f t="shared" si="345"/>
        <v>0</v>
      </c>
      <c r="BB413" s="169">
        <f t="shared" si="346"/>
        <v>1</v>
      </c>
      <c r="BC413" s="169">
        <f t="shared" si="347"/>
        <v>2</v>
      </c>
      <c r="BD413" s="169">
        <f t="shared" si="348"/>
        <v>0</v>
      </c>
      <c r="BE413" s="169">
        <f t="shared" si="349"/>
        <v>0</v>
      </c>
      <c r="BF413" s="169">
        <f t="shared" si="350"/>
        <v>2</v>
      </c>
      <c r="BG413" s="169">
        <f t="shared" si="351"/>
        <v>0</v>
      </c>
      <c r="BH413" s="169">
        <f t="shared" si="352"/>
        <v>0</v>
      </c>
      <c r="BI413" s="169">
        <f t="shared" si="353"/>
        <v>0</v>
      </c>
      <c r="BJ413" s="169">
        <f t="shared" si="354"/>
        <v>0</v>
      </c>
      <c r="BK413" s="167">
        <f t="shared" si="355"/>
        <v>0</v>
      </c>
      <c r="BL413" s="169">
        <f t="shared" si="356"/>
        <v>1</v>
      </c>
      <c r="BM413" s="169">
        <f t="shared" si="357"/>
        <v>0</v>
      </c>
      <c r="BN413" s="169">
        <f t="shared" si="358"/>
        <v>1</v>
      </c>
      <c r="BO413" s="169">
        <f t="shared" si="359"/>
        <v>0</v>
      </c>
      <c r="BP413" s="36">
        <f t="shared" si="360"/>
        <v>0</v>
      </c>
      <c r="BQ413">
        <f t="shared" si="361"/>
        <v>0</v>
      </c>
      <c r="BR413" s="36">
        <f t="shared" si="362"/>
        <v>4</v>
      </c>
      <c r="BS413" s="36" t="e">
        <f t="shared" si="363"/>
        <v>#N/A</v>
      </c>
    </row>
    <row r="414" spans="1:71">
      <c r="A414" s="59">
        <v>314</v>
      </c>
      <c r="B414" s="59">
        <v>181261</v>
      </c>
      <c r="C414" s="160">
        <v>157142862.04909</v>
      </c>
      <c r="D414" s="59">
        <v>46666287.4375</v>
      </c>
      <c r="E414" s="59">
        <v>49594859</v>
      </c>
      <c r="F414" s="59">
        <v>107548003.04909</v>
      </c>
      <c r="G414" s="59">
        <v>90.476192474365206</v>
      </c>
      <c r="H414" s="59">
        <v>-4347040972.2874603</v>
      </c>
      <c r="I414" s="59">
        <v>0</v>
      </c>
      <c r="J414" s="59">
        <v>0</v>
      </c>
      <c r="K414" s="59">
        <v>0</v>
      </c>
      <c r="L414" s="59">
        <v>415</v>
      </c>
      <c r="M414" s="59">
        <v>0</v>
      </c>
      <c r="N414" s="59">
        <v>0</v>
      </c>
      <c r="O414" s="59">
        <v>407</v>
      </c>
      <c r="P414" s="59">
        <v>0</v>
      </c>
      <c r="Q414" s="59">
        <v>0</v>
      </c>
      <c r="R414" s="59">
        <v>1</v>
      </c>
      <c r="S414" s="59">
        <v>1</v>
      </c>
      <c r="T414" s="59">
        <f t="shared" si="313"/>
        <v>2</v>
      </c>
      <c r="U414" s="59">
        <f t="shared" si="314"/>
        <v>0</v>
      </c>
      <c r="V414" s="59">
        <f t="shared" si="315"/>
        <v>0</v>
      </c>
      <c r="W414" s="59">
        <f t="shared" si="316"/>
        <v>0</v>
      </c>
      <c r="X414" s="59">
        <f t="shared" si="317"/>
        <v>0</v>
      </c>
      <c r="Y414" s="59">
        <f t="shared" si="318"/>
        <v>0</v>
      </c>
      <c r="Z414" s="59">
        <f t="shared" si="319"/>
        <v>0</v>
      </c>
      <c r="AA414" s="59">
        <f t="shared" si="320"/>
        <v>0</v>
      </c>
      <c r="AB414" s="59">
        <f t="shared" si="321"/>
        <v>0</v>
      </c>
      <c r="AC414" s="59">
        <f t="shared" si="322"/>
        <v>0</v>
      </c>
      <c r="AD414" s="166">
        <f t="shared" si="364"/>
        <v>0</v>
      </c>
      <c r="AE414" s="169">
        <f t="shared" si="323"/>
        <v>0</v>
      </c>
      <c r="AF414" s="169">
        <f t="shared" si="324"/>
        <v>0</v>
      </c>
      <c r="AG414" s="169">
        <f t="shared" si="325"/>
        <v>0</v>
      </c>
      <c r="AH414" s="169">
        <f t="shared" si="326"/>
        <v>1</v>
      </c>
      <c r="AI414" s="169">
        <f t="shared" si="327"/>
        <v>0</v>
      </c>
      <c r="AJ414" s="169">
        <f t="shared" si="328"/>
        <v>0</v>
      </c>
      <c r="AK414" s="169">
        <f t="shared" si="329"/>
        <v>0</v>
      </c>
      <c r="AL414" s="169">
        <f t="shared" si="330"/>
        <v>1</v>
      </c>
      <c r="AM414" s="169">
        <f t="shared" si="331"/>
        <v>0</v>
      </c>
      <c r="AN414" s="169">
        <f t="shared" si="332"/>
        <v>0</v>
      </c>
      <c r="AO414" s="169">
        <f t="shared" si="333"/>
        <v>1</v>
      </c>
      <c r="AP414" s="169">
        <f t="shared" si="334"/>
        <v>0</v>
      </c>
      <c r="AQ414" s="169">
        <f t="shared" si="335"/>
        <v>0</v>
      </c>
      <c r="AR414" s="169">
        <f t="shared" si="336"/>
        <v>0</v>
      </c>
      <c r="AS414" s="169">
        <f t="shared" si="337"/>
        <v>0</v>
      </c>
      <c r="AT414" s="169">
        <f t="shared" si="338"/>
        <v>0</v>
      </c>
      <c r="AU414" s="169">
        <f t="shared" si="339"/>
        <v>0</v>
      </c>
      <c r="AV414" s="169">
        <f t="shared" si="340"/>
        <v>1</v>
      </c>
      <c r="AW414" s="169">
        <f t="shared" si="341"/>
        <v>1</v>
      </c>
      <c r="AX414" s="169">
        <f t="shared" si="342"/>
        <v>1</v>
      </c>
      <c r="AY414" s="169">
        <f t="shared" si="343"/>
        <v>0</v>
      </c>
      <c r="AZ414" s="169">
        <f t="shared" si="344"/>
        <v>0</v>
      </c>
      <c r="BA414" s="169">
        <f t="shared" si="345"/>
        <v>0</v>
      </c>
      <c r="BB414" s="169">
        <f t="shared" si="346"/>
        <v>1</v>
      </c>
      <c r="BC414" s="169">
        <f t="shared" si="347"/>
        <v>0</v>
      </c>
      <c r="BD414" s="169">
        <f t="shared" si="348"/>
        <v>1</v>
      </c>
      <c r="BE414" s="169">
        <f t="shared" si="349"/>
        <v>0</v>
      </c>
      <c r="BF414" s="169">
        <f t="shared" si="350"/>
        <v>0</v>
      </c>
      <c r="BG414" s="169">
        <f t="shared" si="351"/>
        <v>0</v>
      </c>
      <c r="BH414" s="169">
        <f t="shared" si="352"/>
        <v>1</v>
      </c>
      <c r="BI414" s="169">
        <f t="shared" si="353"/>
        <v>0</v>
      </c>
      <c r="BJ414" s="169">
        <f t="shared" si="354"/>
        <v>0</v>
      </c>
      <c r="BK414" s="167">
        <f t="shared" si="355"/>
        <v>0</v>
      </c>
      <c r="BL414" s="169">
        <f t="shared" si="356"/>
        <v>1</v>
      </c>
      <c r="BM414" s="169">
        <f t="shared" si="357"/>
        <v>0</v>
      </c>
      <c r="BN414" s="169">
        <f t="shared" si="358"/>
        <v>0</v>
      </c>
      <c r="BO414" s="169">
        <f t="shared" si="359"/>
        <v>1</v>
      </c>
      <c r="BP414" s="36">
        <f t="shared" si="360"/>
        <v>0</v>
      </c>
      <c r="BQ414">
        <f t="shared" si="361"/>
        <v>0</v>
      </c>
      <c r="BR414" s="36">
        <f t="shared" si="362"/>
        <v>1</v>
      </c>
      <c r="BS414" s="36" t="e">
        <f t="shared" si="363"/>
        <v>#N/A</v>
      </c>
    </row>
    <row r="415" spans="1:71">
      <c r="A415" s="59">
        <v>283</v>
      </c>
      <c r="B415" s="59">
        <v>162452</v>
      </c>
      <c r="C415" s="160">
        <v>158437503.541354</v>
      </c>
      <c r="D415" s="59">
        <v>544032982</v>
      </c>
      <c r="E415" s="59">
        <v>544032982</v>
      </c>
      <c r="F415" s="59">
        <v>-385595478.458646</v>
      </c>
      <c r="G415" s="59">
        <v>450</v>
      </c>
      <c r="H415" s="59">
        <v>-4538103936.0167999</v>
      </c>
      <c r="I415" s="59">
        <v>403</v>
      </c>
      <c r="J415" s="59">
        <v>0</v>
      </c>
      <c r="K415" s="59">
        <v>0</v>
      </c>
      <c r="L415" s="59">
        <v>405</v>
      </c>
      <c r="M415" s="59">
        <v>0</v>
      </c>
      <c r="N415" s="59">
        <v>0</v>
      </c>
      <c r="O415" s="59">
        <v>403</v>
      </c>
      <c r="P415" s="59">
        <v>0</v>
      </c>
      <c r="Q415" s="59">
        <v>0</v>
      </c>
      <c r="R415" s="59">
        <v>2</v>
      </c>
      <c r="S415" s="59">
        <v>1</v>
      </c>
      <c r="T415" s="59">
        <f t="shared" si="313"/>
        <v>3</v>
      </c>
      <c r="U415" s="59">
        <f t="shared" si="314"/>
        <v>0</v>
      </c>
      <c r="V415" s="59">
        <f t="shared" si="315"/>
        <v>0</v>
      </c>
      <c r="W415" s="59">
        <f t="shared" si="316"/>
        <v>0</v>
      </c>
      <c r="X415" s="59">
        <f t="shared" si="317"/>
        <v>0</v>
      </c>
      <c r="Y415" s="59">
        <f t="shared" si="318"/>
        <v>0</v>
      </c>
      <c r="Z415" s="59">
        <f t="shared" si="319"/>
        <v>0</v>
      </c>
      <c r="AA415" s="59">
        <f t="shared" si="320"/>
        <v>0</v>
      </c>
      <c r="AB415" s="59">
        <f t="shared" si="321"/>
        <v>0</v>
      </c>
      <c r="AC415" s="59">
        <f t="shared" si="322"/>
        <v>0</v>
      </c>
      <c r="AD415" s="166">
        <f t="shared" si="364"/>
        <v>0</v>
      </c>
      <c r="AE415" s="169">
        <f t="shared" si="323"/>
        <v>0</v>
      </c>
      <c r="AF415" s="169">
        <f t="shared" si="324"/>
        <v>0</v>
      </c>
      <c r="AG415" s="169">
        <f t="shared" si="325"/>
        <v>0</v>
      </c>
      <c r="AH415" s="169">
        <f t="shared" si="326"/>
        <v>1</v>
      </c>
      <c r="AI415" s="169">
        <f t="shared" si="327"/>
        <v>0</v>
      </c>
      <c r="AJ415" s="169">
        <f t="shared" si="328"/>
        <v>0</v>
      </c>
      <c r="AK415" s="169">
        <f t="shared" si="329"/>
        <v>0</v>
      </c>
      <c r="AL415" s="169">
        <f t="shared" si="330"/>
        <v>1</v>
      </c>
      <c r="AM415" s="169">
        <f t="shared" si="331"/>
        <v>0</v>
      </c>
      <c r="AN415" s="169">
        <f t="shared" si="332"/>
        <v>0</v>
      </c>
      <c r="AO415" s="169">
        <f t="shared" si="333"/>
        <v>1</v>
      </c>
      <c r="AP415" s="169">
        <f t="shared" si="334"/>
        <v>0</v>
      </c>
      <c r="AQ415" s="169">
        <f t="shared" si="335"/>
        <v>0</v>
      </c>
      <c r="AR415" s="169">
        <f t="shared" si="336"/>
        <v>0</v>
      </c>
      <c r="AS415" s="169">
        <f t="shared" si="337"/>
        <v>0</v>
      </c>
      <c r="AT415" s="169">
        <f t="shared" si="338"/>
        <v>0</v>
      </c>
      <c r="AU415" s="169">
        <f t="shared" si="339"/>
        <v>0</v>
      </c>
      <c r="AV415" s="169">
        <f t="shared" si="340"/>
        <v>1</v>
      </c>
      <c r="AW415" s="169">
        <f t="shared" si="341"/>
        <v>1</v>
      </c>
      <c r="AX415" s="169">
        <f t="shared" si="342"/>
        <v>1</v>
      </c>
      <c r="AY415" s="169">
        <f t="shared" si="343"/>
        <v>0</v>
      </c>
      <c r="AZ415" s="169">
        <f t="shared" si="344"/>
        <v>0</v>
      </c>
      <c r="BA415" s="169">
        <f t="shared" si="345"/>
        <v>0</v>
      </c>
      <c r="BB415" s="169">
        <f t="shared" si="346"/>
        <v>1</v>
      </c>
      <c r="BC415" s="169">
        <f t="shared" si="347"/>
        <v>0</v>
      </c>
      <c r="BD415" s="169">
        <f t="shared" si="348"/>
        <v>1</v>
      </c>
      <c r="BE415" s="169">
        <f t="shared" si="349"/>
        <v>0</v>
      </c>
      <c r="BF415" s="169">
        <f t="shared" si="350"/>
        <v>0</v>
      </c>
      <c r="BG415" s="169">
        <f t="shared" si="351"/>
        <v>2</v>
      </c>
      <c r="BH415" s="169">
        <f t="shared" si="352"/>
        <v>0</v>
      </c>
      <c r="BI415" s="169">
        <f t="shared" si="353"/>
        <v>1</v>
      </c>
      <c r="BJ415" s="169">
        <f t="shared" si="354"/>
        <v>0</v>
      </c>
      <c r="BK415" s="167">
        <f t="shared" si="355"/>
        <v>0</v>
      </c>
      <c r="BL415" s="169">
        <f t="shared" si="356"/>
        <v>0</v>
      </c>
      <c r="BM415" s="169">
        <f t="shared" si="357"/>
        <v>1</v>
      </c>
      <c r="BN415" s="169">
        <f t="shared" si="358"/>
        <v>0</v>
      </c>
      <c r="BO415" s="169">
        <f t="shared" si="359"/>
        <v>1</v>
      </c>
      <c r="BP415" s="36">
        <f t="shared" si="360"/>
        <v>0</v>
      </c>
      <c r="BQ415">
        <f t="shared" si="361"/>
        <v>0</v>
      </c>
      <c r="BR415" s="36">
        <f t="shared" si="362"/>
        <v>3</v>
      </c>
      <c r="BS415" s="36" t="e">
        <f t="shared" si="363"/>
        <v>#N/A</v>
      </c>
    </row>
    <row r="416" spans="1:71">
      <c r="A416" s="59">
        <v>237</v>
      </c>
      <c r="B416" s="59">
        <v>151301</v>
      </c>
      <c r="C416" s="160">
        <v>162714285.021534</v>
      </c>
      <c r="D416" s="59">
        <v>56571430.625</v>
      </c>
      <c r="E416" s="59">
        <v>78571430</v>
      </c>
      <c r="F416" s="59">
        <v>84142855.021533802</v>
      </c>
      <c r="G416" s="59">
        <v>749.99999618530296</v>
      </c>
      <c r="H416" s="59">
        <v>-3707105412.5360899</v>
      </c>
      <c r="I416" s="59">
        <v>412</v>
      </c>
      <c r="J416" s="59">
        <v>406</v>
      </c>
      <c r="K416" s="59">
        <v>0</v>
      </c>
      <c r="L416" s="59">
        <v>101</v>
      </c>
      <c r="M416" s="59">
        <v>0</v>
      </c>
      <c r="N416" s="59">
        <v>0</v>
      </c>
      <c r="O416" s="59">
        <v>0</v>
      </c>
      <c r="P416" s="59">
        <v>0</v>
      </c>
      <c r="Q416" s="59">
        <v>0</v>
      </c>
      <c r="R416" s="59">
        <v>2</v>
      </c>
      <c r="S416" s="59">
        <v>1</v>
      </c>
      <c r="T416" s="59">
        <f t="shared" si="313"/>
        <v>1</v>
      </c>
      <c r="U416" s="59">
        <f t="shared" si="314"/>
        <v>0</v>
      </c>
      <c r="V416" s="59">
        <f t="shared" si="315"/>
        <v>0</v>
      </c>
      <c r="W416" s="59">
        <f t="shared" si="316"/>
        <v>1</v>
      </c>
      <c r="X416" s="59">
        <f t="shared" si="317"/>
        <v>0</v>
      </c>
      <c r="Y416" s="59">
        <f t="shared" si="318"/>
        <v>0</v>
      </c>
      <c r="Z416" s="59">
        <f t="shared" si="319"/>
        <v>0</v>
      </c>
      <c r="AA416" s="59">
        <f t="shared" si="320"/>
        <v>0</v>
      </c>
      <c r="AB416" s="59">
        <f t="shared" si="321"/>
        <v>0</v>
      </c>
      <c r="AC416" s="59">
        <f t="shared" si="322"/>
        <v>0</v>
      </c>
      <c r="AD416" s="166">
        <f t="shared" si="364"/>
        <v>1</v>
      </c>
      <c r="AE416" s="169">
        <f t="shared" si="323"/>
        <v>1</v>
      </c>
      <c r="AF416" s="169">
        <f t="shared" si="324"/>
        <v>0</v>
      </c>
      <c r="AG416" s="169">
        <f t="shared" si="325"/>
        <v>0</v>
      </c>
      <c r="AH416" s="169">
        <f t="shared" si="326"/>
        <v>1</v>
      </c>
      <c r="AI416" s="169">
        <f t="shared" si="327"/>
        <v>1</v>
      </c>
      <c r="AJ416" s="169">
        <f t="shared" si="328"/>
        <v>0</v>
      </c>
      <c r="AK416" s="169">
        <f t="shared" si="329"/>
        <v>0</v>
      </c>
      <c r="AL416" s="169">
        <f t="shared" si="330"/>
        <v>0</v>
      </c>
      <c r="AM416" s="169">
        <f t="shared" si="331"/>
        <v>0</v>
      </c>
      <c r="AN416" s="169">
        <f t="shared" si="332"/>
        <v>0</v>
      </c>
      <c r="AO416" s="169">
        <f t="shared" si="333"/>
        <v>1</v>
      </c>
      <c r="AP416" s="169">
        <f t="shared" si="334"/>
        <v>0</v>
      </c>
      <c r="AQ416" s="169">
        <f t="shared" si="335"/>
        <v>0</v>
      </c>
      <c r="AR416" s="169">
        <f t="shared" si="336"/>
        <v>0</v>
      </c>
      <c r="AS416" s="169">
        <f t="shared" si="337"/>
        <v>0</v>
      </c>
      <c r="AT416" s="169">
        <f t="shared" si="338"/>
        <v>0</v>
      </c>
      <c r="AU416" s="169">
        <f t="shared" si="339"/>
        <v>0</v>
      </c>
      <c r="AV416" s="169">
        <f t="shared" si="340"/>
        <v>1</v>
      </c>
      <c r="AW416" s="169">
        <f t="shared" si="341"/>
        <v>1</v>
      </c>
      <c r="AX416" s="169">
        <f t="shared" si="342"/>
        <v>0</v>
      </c>
      <c r="AY416" s="169">
        <f t="shared" si="343"/>
        <v>1</v>
      </c>
      <c r="AZ416" s="169">
        <f t="shared" si="344"/>
        <v>1</v>
      </c>
      <c r="BA416" s="169">
        <f t="shared" si="345"/>
        <v>0</v>
      </c>
      <c r="BB416" s="169">
        <f t="shared" si="346"/>
        <v>1</v>
      </c>
      <c r="BC416" s="169">
        <f t="shared" si="347"/>
        <v>1</v>
      </c>
      <c r="BD416" s="169">
        <f t="shared" si="348"/>
        <v>0</v>
      </c>
      <c r="BE416" s="169">
        <f t="shared" si="349"/>
        <v>0</v>
      </c>
      <c r="BF416" s="169">
        <f t="shared" si="350"/>
        <v>0</v>
      </c>
      <c r="BG416" s="169">
        <f t="shared" si="351"/>
        <v>0</v>
      </c>
      <c r="BH416" s="169">
        <f t="shared" si="352"/>
        <v>0</v>
      </c>
      <c r="BI416" s="169">
        <f t="shared" si="353"/>
        <v>0</v>
      </c>
      <c r="BJ416" s="169">
        <f t="shared" si="354"/>
        <v>1</v>
      </c>
      <c r="BK416" s="167">
        <f t="shared" si="355"/>
        <v>0</v>
      </c>
      <c r="BL416" s="169">
        <f t="shared" si="356"/>
        <v>0</v>
      </c>
      <c r="BM416" s="169">
        <f t="shared" si="357"/>
        <v>1</v>
      </c>
      <c r="BN416" s="169">
        <f t="shared" si="358"/>
        <v>0</v>
      </c>
      <c r="BO416" s="169">
        <f t="shared" si="359"/>
        <v>1</v>
      </c>
      <c r="BP416" s="36">
        <f t="shared" si="360"/>
        <v>1</v>
      </c>
      <c r="BQ416">
        <f t="shared" si="361"/>
        <v>0</v>
      </c>
      <c r="BR416" s="36">
        <f t="shared" si="362"/>
        <v>2</v>
      </c>
      <c r="BS416" s="36" t="e">
        <f t="shared" si="363"/>
        <v>#N/A</v>
      </c>
    </row>
    <row r="417" spans="1:71">
      <c r="A417" s="59">
        <v>9</v>
      </c>
      <c r="B417" s="59">
        <v>11221</v>
      </c>
      <c r="C417" s="160">
        <v>165714287.94844601</v>
      </c>
      <c r="D417" s="59">
        <v>18142858</v>
      </c>
      <c r="E417" s="59">
        <v>18142858</v>
      </c>
      <c r="F417" s="59">
        <v>147571429.94844601</v>
      </c>
      <c r="G417" s="59">
        <v>809.52383422851597</v>
      </c>
      <c r="H417" s="59">
        <v>73224489.450094193</v>
      </c>
      <c r="I417" s="59">
        <v>0</v>
      </c>
      <c r="J417" s="59">
        <v>0</v>
      </c>
      <c r="K417" s="59">
        <v>0</v>
      </c>
      <c r="L417" s="59">
        <v>101</v>
      </c>
      <c r="M417" s="59">
        <v>0</v>
      </c>
      <c r="N417" s="59">
        <v>0</v>
      </c>
      <c r="O417" s="59">
        <v>101</v>
      </c>
      <c r="P417" s="59">
        <v>0</v>
      </c>
      <c r="Q417" s="59">
        <v>0</v>
      </c>
      <c r="R417" s="59">
        <v>2</v>
      </c>
      <c r="S417" s="59">
        <v>0</v>
      </c>
      <c r="T417" s="59">
        <f t="shared" si="313"/>
        <v>0</v>
      </c>
      <c r="U417" s="59">
        <f t="shared" si="314"/>
        <v>0</v>
      </c>
      <c r="V417" s="59">
        <f t="shared" si="315"/>
        <v>0</v>
      </c>
      <c r="W417" s="59">
        <f t="shared" si="316"/>
        <v>0</v>
      </c>
      <c r="X417" s="59">
        <f t="shared" si="317"/>
        <v>0</v>
      </c>
      <c r="Y417" s="59">
        <f t="shared" si="318"/>
        <v>0</v>
      </c>
      <c r="Z417" s="59">
        <f t="shared" si="319"/>
        <v>0</v>
      </c>
      <c r="AA417" s="59">
        <f t="shared" si="320"/>
        <v>0</v>
      </c>
      <c r="AB417" s="59">
        <f t="shared" si="321"/>
        <v>0</v>
      </c>
      <c r="AC417" s="59">
        <f t="shared" si="322"/>
        <v>0</v>
      </c>
      <c r="AD417" s="166">
        <f t="shared" si="364"/>
        <v>2</v>
      </c>
      <c r="AE417" s="169">
        <f t="shared" si="323"/>
        <v>0</v>
      </c>
      <c r="AF417" s="169">
        <f t="shared" si="324"/>
        <v>1</v>
      </c>
      <c r="AG417" s="169">
        <f t="shared" si="325"/>
        <v>0</v>
      </c>
      <c r="AH417" s="169">
        <f t="shared" si="326"/>
        <v>1</v>
      </c>
      <c r="AI417" s="169">
        <f t="shared" si="327"/>
        <v>0</v>
      </c>
      <c r="AJ417" s="169">
        <f t="shared" si="328"/>
        <v>0</v>
      </c>
      <c r="AK417" s="169">
        <f t="shared" si="329"/>
        <v>0</v>
      </c>
      <c r="AL417" s="169">
        <f t="shared" si="330"/>
        <v>1</v>
      </c>
      <c r="AM417" s="169">
        <f t="shared" si="331"/>
        <v>0</v>
      </c>
      <c r="AN417" s="169">
        <f t="shared" si="332"/>
        <v>0</v>
      </c>
      <c r="AO417" s="169">
        <f t="shared" si="333"/>
        <v>1</v>
      </c>
      <c r="AP417" s="169">
        <f t="shared" si="334"/>
        <v>0</v>
      </c>
      <c r="AQ417" s="169">
        <f t="shared" si="335"/>
        <v>0</v>
      </c>
      <c r="AR417" s="169">
        <f t="shared" si="336"/>
        <v>0</v>
      </c>
      <c r="AS417" s="169">
        <f t="shared" si="337"/>
        <v>0</v>
      </c>
      <c r="AT417" s="169">
        <f t="shared" si="338"/>
        <v>0</v>
      </c>
      <c r="AU417" s="169">
        <f t="shared" si="339"/>
        <v>0</v>
      </c>
      <c r="AV417" s="169">
        <f t="shared" si="340"/>
        <v>1</v>
      </c>
      <c r="AW417" s="169">
        <f t="shared" si="341"/>
        <v>0</v>
      </c>
      <c r="AX417" s="169">
        <f t="shared" si="342"/>
        <v>0</v>
      </c>
      <c r="AY417" s="169">
        <f t="shared" si="343"/>
        <v>0</v>
      </c>
      <c r="AZ417" s="169">
        <f t="shared" si="344"/>
        <v>0</v>
      </c>
      <c r="BA417" s="169">
        <f t="shared" si="345"/>
        <v>0</v>
      </c>
      <c r="BB417" s="169">
        <f t="shared" si="346"/>
        <v>1</v>
      </c>
      <c r="BC417" s="169">
        <f t="shared" si="347"/>
        <v>0</v>
      </c>
      <c r="BD417" s="169">
        <f t="shared" si="348"/>
        <v>1</v>
      </c>
      <c r="BE417" s="169">
        <f t="shared" si="349"/>
        <v>0</v>
      </c>
      <c r="BF417" s="169">
        <f t="shared" si="350"/>
        <v>0</v>
      </c>
      <c r="BG417" s="169">
        <f t="shared" si="351"/>
        <v>0</v>
      </c>
      <c r="BH417" s="169">
        <f t="shared" si="352"/>
        <v>0</v>
      </c>
      <c r="BI417" s="169">
        <f t="shared" si="353"/>
        <v>0</v>
      </c>
      <c r="BJ417" s="169">
        <f t="shared" si="354"/>
        <v>0</v>
      </c>
      <c r="BK417" s="167">
        <f t="shared" si="355"/>
        <v>0</v>
      </c>
      <c r="BL417" s="169">
        <f t="shared" si="356"/>
        <v>0</v>
      </c>
      <c r="BM417" s="169">
        <f t="shared" si="357"/>
        <v>1</v>
      </c>
      <c r="BN417" s="169">
        <f t="shared" si="358"/>
        <v>1</v>
      </c>
      <c r="BO417" s="169">
        <f t="shared" si="359"/>
        <v>0</v>
      </c>
      <c r="BP417" s="36">
        <f t="shared" si="360"/>
        <v>1</v>
      </c>
      <c r="BQ417">
        <f t="shared" si="361"/>
        <v>0</v>
      </c>
      <c r="BR417" s="36">
        <f t="shared" si="362"/>
        <v>0</v>
      </c>
      <c r="BS417" t="e">
        <f t="shared" si="363"/>
        <v>#N/A</v>
      </c>
    </row>
    <row r="418" spans="1:71">
      <c r="A418" s="59">
        <v>294</v>
      </c>
      <c r="B418" s="59">
        <v>171241</v>
      </c>
      <c r="C418" s="160">
        <v>165714290.88813099</v>
      </c>
      <c r="D418" s="59">
        <v>86904764</v>
      </c>
      <c r="E418" s="59">
        <v>86904764</v>
      </c>
      <c r="F418" s="59">
        <v>78809526.888131201</v>
      </c>
      <c r="G418" s="59">
        <v>295.23809814453102</v>
      </c>
      <c r="H418" s="59">
        <v>-4152829444.1187401</v>
      </c>
      <c r="I418" s="59">
        <v>412</v>
      </c>
      <c r="J418" s="59">
        <v>0</v>
      </c>
      <c r="K418" s="59">
        <v>0</v>
      </c>
      <c r="L418" s="59">
        <v>0</v>
      </c>
      <c r="M418" s="59">
        <v>0</v>
      </c>
      <c r="N418" s="59">
        <v>0</v>
      </c>
      <c r="O418" s="59">
        <v>412</v>
      </c>
      <c r="P418" s="59">
        <v>0</v>
      </c>
      <c r="Q418" s="59">
        <v>0</v>
      </c>
      <c r="R418" s="59">
        <v>2</v>
      </c>
      <c r="S418" s="59">
        <v>1</v>
      </c>
      <c r="T418" s="59">
        <f t="shared" si="313"/>
        <v>2</v>
      </c>
      <c r="U418" s="59">
        <f t="shared" si="314"/>
        <v>0</v>
      </c>
      <c r="V418" s="59">
        <f t="shared" si="315"/>
        <v>0</v>
      </c>
      <c r="W418" s="59">
        <f t="shared" si="316"/>
        <v>0</v>
      </c>
      <c r="X418" s="59">
        <f t="shared" si="317"/>
        <v>0</v>
      </c>
      <c r="Y418" s="59">
        <f t="shared" si="318"/>
        <v>0</v>
      </c>
      <c r="Z418" s="59">
        <f t="shared" si="319"/>
        <v>0</v>
      </c>
      <c r="AA418" s="59">
        <f t="shared" si="320"/>
        <v>0</v>
      </c>
      <c r="AB418" s="59">
        <f t="shared" si="321"/>
        <v>0</v>
      </c>
      <c r="AC418" s="59">
        <f t="shared" si="322"/>
        <v>0</v>
      </c>
      <c r="AD418" s="166">
        <f t="shared" si="364"/>
        <v>0</v>
      </c>
      <c r="AE418" s="169">
        <f t="shared" si="323"/>
        <v>0</v>
      </c>
      <c r="AF418" s="169">
        <f t="shared" si="324"/>
        <v>0</v>
      </c>
      <c r="AG418" s="169">
        <f t="shared" si="325"/>
        <v>0</v>
      </c>
      <c r="AH418" s="169">
        <f t="shared" si="326"/>
        <v>1</v>
      </c>
      <c r="AI418" s="169">
        <f t="shared" si="327"/>
        <v>0</v>
      </c>
      <c r="AJ418" s="169">
        <f t="shared" si="328"/>
        <v>0</v>
      </c>
      <c r="AK418" s="169">
        <f t="shared" si="329"/>
        <v>0</v>
      </c>
      <c r="AL418" s="169">
        <f t="shared" si="330"/>
        <v>1</v>
      </c>
      <c r="AM418" s="169">
        <f t="shared" si="331"/>
        <v>0</v>
      </c>
      <c r="AN418" s="169">
        <f t="shared" si="332"/>
        <v>0</v>
      </c>
      <c r="AO418" s="169">
        <f t="shared" si="333"/>
        <v>1</v>
      </c>
      <c r="AP418" s="169">
        <f t="shared" si="334"/>
        <v>0</v>
      </c>
      <c r="AQ418" s="169">
        <f t="shared" si="335"/>
        <v>0</v>
      </c>
      <c r="AR418" s="169">
        <f t="shared" si="336"/>
        <v>0</v>
      </c>
      <c r="AS418" s="169">
        <f t="shared" si="337"/>
        <v>0</v>
      </c>
      <c r="AT418" s="169">
        <f t="shared" si="338"/>
        <v>0</v>
      </c>
      <c r="AU418" s="169">
        <f t="shared" si="339"/>
        <v>0</v>
      </c>
      <c r="AV418" s="169">
        <f t="shared" si="340"/>
        <v>1</v>
      </c>
      <c r="AW418" s="169">
        <f t="shared" si="341"/>
        <v>1</v>
      </c>
      <c r="AX418" s="169">
        <f t="shared" si="342"/>
        <v>1</v>
      </c>
      <c r="AY418" s="169">
        <f t="shared" si="343"/>
        <v>0</v>
      </c>
      <c r="AZ418" s="169">
        <f t="shared" si="344"/>
        <v>0</v>
      </c>
      <c r="BA418" s="169">
        <f t="shared" si="345"/>
        <v>0</v>
      </c>
      <c r="BB418" s="169">
        <f t="shared" si="346"/>
        <v>1</v>
      </c>
      <c r="BC418" s="169">
        <f t="shared" si="347"/>
        <v>0</v>
      </c>
      <c r="BD418" s="169">
        <f t="shared" si="348"/>
        <v>1</v>
      </c>
      <c r="BE418" s="169">
        <f t="shared" si="349"/>
        <v>0</v>
      </c>
      <c r="BF418" s="169">
        <f t="shared" si="350"/>
        <v>0</v>
      </c>
      <c r="BG418" s="169">
        <f t="shared" si="351"/>
        <v>0</v>
      </c>
      <c r="BH418" s="169">
        <f t="shared" si="352"/>
        <v>0</v>
      </c>
      <c r="BI418" s="169">
        <f t="shared" si="353"/>
        <v>0</v>
      </c>
      <c r="BJ418" s="169">
        <f t="shared" si="354"/>
        <v>2</v>
      </c>
      <c r="BK418" s="167">
        <f t="shared" si="355"/>
        <v>0</v>
      </c>
      <c r="BL418" s="169">
        <f t="shared" si="356"/>
        <v>0</v>
      </c>
      <c r="BM418" s="169">
        <f t="shared" si="357"/>
        <v>1</v>
      </c>
      <c r="BN418" s="169">
        <f t="shared" si="358"/>
        <v>0</v>
      </c>
      <c r="BO418" s="169">
        <f t="shared" si="359"/>
        <v>1</v>
      </c>
      <c r="BP418" s="36">
        <f t="shared" si="360"/>
        <v>0</v>
      </c>
      <c r="BQ418">
        <f t="shared" si="361"/>
        <v>0</v>
      </c>
      <c r="BR418" s="36">
        <f t="shared" si="362"/>
        <v>2</v>
      </c>
      <c r="BS418" s="36" t="e">
        <f t="shared" si="363"/>
        <v>#N/A</v>
      </c>
    </row>
    <row r="419" spans="1:71">
      <c r="A419" s="59">
        <v>262</v>
      </c>
      <c r="B419" s="59">
        <v>161121</v>
      </c>
      <c r="C419" s="160">
        <v>170416670.47577599</v>
      </c>
      <c r="D419" s="59">
        <v>95704482</v>
      </c>
      <c r="E419" s="59">
        <v>140402400</v>
      </c>
      <c r="F419" s="59">
        <v>30014270.475776099</v>
      </c>
      <c r="G419" s="59">
        <v>1308.33335876465</v>
      </c>
      <c r="H419" s="59">
        <v>-3882329898.5615702</v>
      </c>
      <c r="I419" s="59">
        <v>415</v>
      </c>
      <c r="J419" s="59">
        <v>0</v>
      </c>
      <c r="K419" s="59">
        <v>0</v>
      </c>
      <c r="L419" s="59">
        <v>412</v>
      </c>
      <c r="M419" s="59">
        <v>0</v>
      </c>
      <c r="N419" s="59">
        <v>0</v>
      </c>
      <c r="O419" s="59">
        <v>403</v>
      </c>
      <c r="P419" s="59">
        <v>0</v>
      </c>
      <c r="Q419" s="59">
        <v>0</v>
      </c>
      <c r="R419" s="59">
        <v>2</v>
      </c>
      <c r="S419" s="59">
        <v>0</v>
      </c>
      <c r="T419" s="59">
        <f t="shared" si="313"/>
        <v>3</v>
      </c>
      <c r="U419" s="59">
        <f t="shared" si="314"/>
        <v>0</v>
      </c>
      <c r="V419" s="59">
        <f t="shared" si="315"/>
        <v>0</v>
      </c>
      <c r="W419" s="59">
        <f t="shared" si="316"/>
        <v>0</v>
      </c>
      <c r="X419" s="59">
        <f t="shared" si="317"/>
        <v>0</v>
      </c>
      <c r="Y419" s="59">
        <f t="shared" si="318"/>
        <v>0</v>
      </c>
      <c r="Z419" s="59">
        <f t="shared" si="319"/>
        <v>0</v>
      </c>
      <c r="AA419" s="59">
        <f t="shared" si="320"/>
        <v>0</v>
      </c>
      <c r="AB419" s="59">
        <f t="shared" si="321"/>
        <v>0</v>
      </c>
      <c r="AC419" s="59">
        <f t="shared" si="322"/>
        <v>0</v>
      </c>
      <c r="AD419" s="166">
        <f t="shared" si="364"/>
        <v>0</v>
      </c>
      <c r="AE419" s="169">
        <f t="shared" si="323"/>
        <v>0</v>
      </c>
      <c r="AF419" s="169">
        <f t="shared" si="324"/>
        <v>0</v>
      </c>
      <c r="AG419" s="169">
        <f t="shared" si="325"/>
        <v>0</v>
      </c>
      <c r="AH419" s="169">
        <f t="shared" si="326"/>
        <v>1</v>
      </c>
      <c r="AI419" s="169">
        <f t="shared" si="327"/>
        <v>0</v>
      </c>
      <c r="AJ419" s="169">
        <f t="shared" si="328"/>
        <v>0</v>
      </c>
      <c r="AK419" s="169">
        <f t="shared" si="329"/>
        <v>0</v>
      </c>
      <c r="AL419" s="169">
        <f t="shared" si="330"/>
        <v>1</v>
      </c>
      <c r="AM419" s="169">
        <f t="shared" si="331"/>
        <v>0</v>
      </c>
      <c r="AN419" s="169">
        <f t="shared" si="332"/>
        <v>0</v>
      </c>
      <c r="AO419" s="169">
        <f t="shared" si="333"/>
        <v>1</v>
      </c>
      <c r="AP419" s="169">
        <f t="shared" si="334"/>
        <v>0</v>
      </c>
      <c r="AQ419" s="169">
        <f t="shared" si="335"/>
        <v>0</v>
      </c>
      <c r="AR419" s="169">
        <f t="shared" si="336"/>
        <v>0</v>
      </c>
      <c r="AS419" s="169">
        <f t="shared" si="337"/>
        <v>0</v>
      </c>
      <c r="AT419" s="169">
        <f t="shared" si="338"/>
        <v>0</v>
      </c>
      <c r="AU419" s="169">
        <f t="shared" si="339"/>
        <v>0</v>
      </c>
      <c r="AV419" s="169">
        <f t="shared" si="340"/>
        <v>1</v>
      </c>
      <c r="AW419" s="169">
        <f t="shared" si="341"/>
        <v>1</v>
      </c>
      <c r="AX419" s="169">
        <f t="shared" si="342"/>
        <v>1</v>
      </c>
      <c r="AY419" s="169">
        <f t="shared" si="343"/>
        <v>0</v>
      </c>
      <c r="AZ419" s="169">
        <f t="shared" si="344"/>
        <v>0</v>
      </c>
      <c r="BA419" s="169">
        <f t="shared" si="345"/>
        <v>0</v>
      </c>
      <c r="BB419" s="169">
        <f t="shared" si="346"/>
        <v>1</v>
      </c>
      <c r="BC419" s="169">
        <f t="shared" si="347"/>
        <v>0</v>
      </c>
      <c r="BD419" s="169">
        <f t="shared" si="348"/>
        <v>1</v>
      </c>
      <c r="BE419" s="169">
        <f t="shared" si="349"/>
        <v>0</v>
      </c>
      <c r="BF419" s="169">
        <f t="shared" si="350"/>
        <v>0</v>
      </c>
      <c r="BG419" s="169">
        <f t="shared" si="351"/>
        <v>1</v>
      </c>
      <c r="BH419" s="169">
        <f t="shared" si="352"/>
        <v>1</v>
      </c>
      <c r="BI419" s="169">
        <f t="shared" si="353"/>
        <v>0</v>
      </c>
      <c r="BJ419" s="169">
        <f t="shared" si="354"/>
        <v>1</v>
      </c>
      <c r="BK419" s="167">
        <f t="shared" si="355"/>
        <v>0</v>
      </c>
      <c r="BL419" s="169">
        <f t="shared" si="356"/>
        <v>0</v>
      </c>
      <c r="BM419" s="169">
        <f t="shared" si="357"/>
        <v>1</v>
      </c>
      <c r="BN419" s="169">
        <f t="shared" si="358"/>
        <v>1</v>
      </c>
      <c r="BO419" s="169">
        <f t="shared" si="359"/>
        <v>0</v>
      </c>
      <c r="BP419" s="36">
        <f t="shared" si="360"/>
        <v>0</v>
      </c>
      <c r="BQ419">
        <f t="shared" si="361"/>
        <v>0</v>
      </c>
      <c r="BR419" s="36">
        <f t="shared" si="362"/>
        <v>3</v>
      </c>
      <c r="BS419" s="36" t="e">
        <f t="shared" si="363"/>
        <v>#N/A</v>
      </c>
    </row>
    <row r="420" spans="1:71">
      <c r="A420" s="59">
        <v>63</v>
      </c>
      <c r="B420" s="59">
        <v>19111</v>
      </c>
      <c r="C420" s="160">
        <v>173830598.84773099</v>
      </c>
      <c r="D420" s="59">
        <v>61573960</v>
      </c>
      <c r="E420" s="59">
        <v>61573960</v>
      </c>
      <c r="F420" s="59">
        <v>112256638.84773099</v>
      </c>
      <c r="G420" s="59">
        <v>208.59672546386699</v>
      </c>
      <c r="H420" s="59">
        <v>-508852623.98347998</v>
      </c>
      <c r="I420" s="59">
        <v>0</v>
      </c>
      <c r="J420" s="59">
        <v>0</v>
      </c>
      <c r="K420" s="59">
        <v>0</v>
      </c>
      <c r="L420" s="59">
        <v>417</v>
      </c>
      <c r="M420" s="59">
        <v>444</v>
      </c>
      <c r="N420" s="59">
        <v>406</v>
      </c>
      <c r="O420" s="59">
        <v>0</v>
      </c>
      <c r="P420" s="59">
        <v>0</v>
      </c>
      <c r="Q420" s="59">
        <v>0</v>
      </c>
      <c r="R420" s="59">
        <v>2</v>
      </c>
      <c r="S420" s="59">
        <v>0</v>
      </c>
      <c r="T420" s="59">
        <f t="shared" si="313"/>
        <v>1</v>
      </c>
      <c r="U420" s="59">
        <f t="shared" si="314"/>
        <v>0</v>
      </c>
      <c r="V420" s="59">
        <f t="shared" si="315"/>
        <v>0</v>
      </c>
      <c r="W420" s="59">
        <f t="shared" si="316"/>
        <v>2</v>
      </c>
      <c r="X420" s="59">
        <f t="shared" si="317"/>
        <v>0</v>
      </c>
      <c r="Y420" s="59">
        <f t="shared" si="318"/>
        <v>0</v>
      </c>
      <c r="Z420" s="59">
        <f t="shared" si="319"/>
        <v>0</v>
      </c>
      <c r="AA420" s="59">
        <f t="shared" si="320"/>
        <v>0</v>
      </c>
      <c r="AB420" s="59">
        <f t="shared" si="321"/>
        <v>0</v>
      </c>
      <c r="AC420" s="59">
        <f t="shared" si="322"/>
        <v>0</v>
      </c>
      <c r="AD420" s="166">
        <f t="shared" si="364"/>
        <v>0</v>
      </c>
      <c r="AE420" s="169">
        <f t="shared" si="323"/>
        <v>0</v>
      </c>
      <c r="AF420" s="169">
        <f t="shared" si="324"/>
        <v>0</v>
      </c>
      <c r="AG420" s="169">
        <f t="shared" si="325"/>
        <v>0</v>
      </c>
      <c r="AH420" s="169">
        <f t="shared" si="326"/>
        <v>1</v>
      </c>
      <c r="AI420" s="169">
        <f t="shared" si="327"/>
        <v>0</v>
      </c>
      <c r="AJ420" s="169">
        <f t="shared" si="328"/>
        <v>0</v>
      </c>
      <c r="AK420" s="169">
        <f t="shared" si="329"/>
        <v>0</v>
      </c>
      <c r="AL420" s="169">
        <f t="shared" si="330"/>
        <v>1</v>
      </c>
      <c r="AM420" s="169">
        <f t="shared" si="331"/>
        <v>0</v>
      </c>
      <c r="AN420" s="169">
        <f t="shared" si="332"/>
        <v>0</v>
      </c>
      <c r="AO420" s="169">
        <f t="shared" si="333"/>
        <v>1</v>
      </c>
      <c r="AP420" s="169">
        <f t="shared" si="334"/>
        <v>0</v>
      </c>
      <c r="AQ420" s="169">
        <f t="shared" si="335"/>
        <v>0</v>
      </c>
      <c r="AR420" s="169">
        <f t="shared" si="336"/>
        <v>0</v>
      </c>
      <c r="AS420" s="169">
        <f t="shared" si="337"/>
        <v>0</v>
      </c>
      <c r="AT420" s="169">
        <f t="shared" si="338"/>
        <v>0</v>
      </c>
      <c r="AU420" s="169">
        <f t="shared" si="339"/>
        <v>0</v>
      </c>
      <c r="AV420" s="169">
        <f t="shared" si="340"/>
        <v>1</v>
      </c>
      <c r="AW420" s="169">
        <f t="shared" si="341"/>
        <v>1</v>
      </c>
      <c r="AX420" s="169">
        <f t="shared" si="342"/>
        <v>0</v>
      </c>
      <c r="AY420" s="169">
        <f t="shared" si="343"/>
        <v>1</v>
      </c>
      <c r="AZ420" s="169">
        <f t="shared" si="344"/>
        <v>0</v>
      </c>
      <c r="BA420" s="169">
        <f t="shared" si="345"/>
        <v>0</v>
      </c>
      <c r="BB420" s="169">
        <f t="shared" si="346"/>
        <v>1</v>
      </c>
      <c r="BC420" s="169">
        <f t="shared" si="347"/>
        <v>1</v>
      </c>
      <c r="BD420" s="169">
        <f t="shared" si="348"/>
        <v>0</v>
      </c>
      <c r="BE420" s="169">
        <f t="shared" si="349"/>
        <v>0</v>
      </c>
      <c r="BF420" s="169">
        <f t="shared" si="350"/>
        <v>1</v>
      </c>
      <c r="BG420" s="169">
        <f t="shared" si="351"/>
        <v>0</v>
      </c>
      <c r="BH420" s="169">
        <f t="shared" si="352"/>
        <v>0</v>
      </c>
      <c r="BI420" s="169">
        <f t="shared" si="353"/>
        <v>0</v>
      </c>
      <c r="BJ420" s="169">
        <f t="shared" si="354"/>
        <v>0</v>
      </c>
      <c r="BK420" s="167">
        <f t="shared" si="355"/>
        <v>0</v>
      </c>
      <c r="BL420" s="169">
        <f t="shared" si="356"/>
        <v>0</v>
      </c>
      <c r="BM420" s="169">
        <f t="shared" si="357"/>
        <v>1</v>
      </c>
      <c r="BN420" s="169">
        <f t="shared" si="358"/>
        <v>1</v>
      </c>
      <c r="BO420" s="169">
        <f t="shared" si="359"/>
        <v>0</v>
      </c>
      <c r="BP420" s="36">
        <f t="shared" si="360"/>
        <v>0</v>
      </c>
      <c r="BQ420">
        <f t="shared" si="361"/>
        <v>0</v>
      </c>
      <c r="BR420" s="36">
        <f t="shared" si="362"/>
        <v>1</v>
      </c>
      <c r="BS420" s="36" t="e">
        <f t="shared" si="363"/>
        <v>#N/A</v>
      </c>
    </row>
    <row r="421" spans="1:71">
      <c r="A421" s="59">
        <v>311</v>
      </c>
      <c r="B421" s="59">
        <v>181193</v>
      </c>
      <c r="C421" s="160">
        <v>176190481.69140401</v>
      </c>
      <c r="D421" s="59">
        <v>57600716.71875</v>
      </c>
      <c r="E421" s="59">
        <v>57886431</v>
      </c>
      <c r="F421" s="59">
        <v>118304050.691404</v>
      </c>
      <c r="G421" s="59">
        <v>66.666667938232393</v>
      </c>
      <c r="H421" s="59">
        <v>-4333713496.0410204</v>
      </c>
      <c r="I421" s="59">
        <v>407</v>
      </c>
      <c r="J421" s="59">
        <v>0</v>
      </c>
      <c r="K421" s="59">
        <v>0</v>
      </c>
      <c r="L421" s="59">
        <v>403</v>
      </c>
      <c r="M421" s="59">
        <v>0</v>
      </c>
      <c r="N421" s="59">
        <v>0</v>
      </c>
      <c r="O421" s="59">
        <v>407</v>
      </c>
      <c r="P421" s="59">
        <v>0</v>
      </c>
      <c r="Q421" s="59">
        <v>0</v>
      </c>
      <c r="R421" s="59">
        <v>2</v>
      </c>
      <c r="S421" s="59">
        <v>1</v>
      </c>
      <c r="T421" s="59">
        <f t="shared" si="313"/>
        <v>3</v>
      </c>
      <c r="U421" s="59">
        <f t="shared" si="314"/>
        <v>0</v>
      </c>
      <c r="V421" s="59">
        <f t="shared" si="315"/>
        <v>0</v>
      </c>
      <c r="W421" s="59">
        <f t="shared" si="316"/>
        <v>0</v>
      </c>
      <c r="X421" s="59">
        <f t="shared" si="317"/>
        <v>0</v>
      </c>
      <c r="Y421" s="59">
        <f t="shared" si="318"/>
        <v>0</v>
      </c>
      <c r="Z421" s="59">
        <f t="shared" si="319"/>
        <v>0</v>
      </c>
      <c r="AA421" s="59">
        <f t="shared" si="320"/>
        <v>0</v>
      </c>
      <c r="AB421" s="59">
        <f t="shared" si="321"/>
        <v>0</v>
      </c>
      <c r="AC421" s="59">
        <f t="shared" si="322"/>
        <v>0</v>
      </c>
      <c r="AD421" s="166">
        <f t="shared" si="364"/>
        <v>0</v>
      </c>
      <c r="AE421" s="169">
        <f t="shared" si="323"/>
        <v>0</v>
      </c>
      <c r="AF421" s="169">
        <f t="shared" si="324"/>
        <v>0</v>
      </c>
      <c r="AG421" s="169">
        <f t="shared" si="325"/>
        <v>0</v>
      </c>
      <c r="AH421" s="169">
        <f t="shared" si="326"/>
        <v>1</v>
      </c>
      <c r="AI421" s="169">
        <f t="shared" si="327"/>
        <v>0</v>
      </c>
      <c r="AJ421" s="169">
        <f t="shared" si="328"/>
        <v>0</v>
      </c>
      <c r="AK421" s="169">
        <f t="shared" si="329"/>
        <v>0</v>
      </c>
      <c r="AL421" s="169">
        <f t="shared" si="330"/>
        <v>1</v>
      </c>
      <c r="AM421" s="169">
        <f t="shared" si="331"/>
        <v>0</v>
      </c>
      <c r="AN421" s="169">
        <f t="shared" si="332"/>
        <v>0</v>
      </c>
      <c r="AO421" s="169">
        <f t="shared" si="333"/>
        <v>1</v>
      </c>
      <c r="AP421" s="169">
        <f t="shared" si="334"/>
        <v>0</v>
      </c>
      <c r="AQ421" s="169">
        <f t="shared" si="335"/>
        <v>0</v>
      </c>
      <c r="AR421" s="169">
        <f t="shared" si="336"/>
        <v>0</v>
      </c>
      <c r="AS421" s="169">
        <f t="shared" si="337"/>
        <v>0</v>
      </c>
      <c r="AT421" s="169">
        <f t="shared" si="338"/>
        <v>0</v>
      </c>
      <c r="AU421" s="169">
        <f t="shared" si="339"/>
        <v>0</v>
      </c>
      <c r="AV421" s="169">
        <f t="shared" si="340"/>
        <v>1</v>
      </c>
      <c r="AW421" s="169">
        <f t="shared" si="341"/>
        <v>1</v>
      </c>
      <c r="AX421" s="169">
        <f t="shared" si="342"/>
        <v>1</v>
      </c>
      <c r="AY421" s="169">
        <f t="shared" si="343"/>
        <v>0</v>
      </c>
      <c r="AZ421" s="169">
        <f t="shared" si="344"/>
        <v>0</v>
      </c>
      <c r="BA421" s="169">
        <f t="shared" si="345"/>
        <v>0</v>
      </c>
      <c r="BB421" s="169">
        <f t="shared" si="346"/>
        <v>1</v>
      </c>
      <c r="BC421" s="169">
        <f t="shared" si="347"/>
        <v>0</v>
      </c>
      <c r="BD421" s="169">
        <f t="shared" si="348"/>
        <v>1</v>
      </c>
      <c r="BE421" s="169">
        <f t="shared" si="349"/>
        <v>0</v>
      </c>
      <c r="BF421" s="169">
        <f t="shared" si="350"/>
        <v>0</v>
      </c>
      <c r="BG421" s="169">
        <f t="shared" si="351"/>
        <v>1</v>
      </c>
      <c r="BH421" s="169">
        <f t="shared" si="352"/>
        <v>0</v>
      </c>
      <c r="BI421" s="169">
        <f t="shared" si="353"/>
        <v>0</v>
      </c>
      <c r="BJ421" s="169">
        <f t="shared" si="354"/>
        <v>0</v>
      </c>
      <c r="BK421" s="167">
        <f t="shared" si="355"/>
        <v>0</v>
      </c>
      <c r="BL421" s="169">
        <f t="shared" si="356"/>
        <v>0</v>
      </c>
      <c r="BM421" s="169">
        <f t="shared" si="357"/>
        <v>1</v>
      </c>
      <c r="BN421" s="169">
        <f t="shared" si="358"/>
        <v>0</v>
      </c>
      <c r="BO421" s="169">
        <f t="shared" si="359"/>
        <v>1</v>
      </c>
      <c r="BP421" s="36">
        <f t="shared" si="360"/>
        <v>0</v>
      </c>
      <c r="BQ421">
        <f t="shared" si="361"/>
        <v>0</v>
      </c>
      <c r="BR421" s="36">
        <f t="shared" si="362"/>
        <v>1</v>
      </c>
      <c r="BS421" s="36" t="e">
        <f t="shared" si="363"/>
        <v>#N/A</v>
      </c>
    </row>
    <row r="422" spans="1:71">
      <c r="A422" s="59">
        <v>338</v>
      </c>
      <c r="B422" s="59">
        <v>191331</v>
      </c>
      <c r="C422" s="160">
        <v>185714284.923612</v>
      </c>
      <c r="D422" s="59">
        <v>81285720</v>
      </c>
      <c r="E422" s="59">
        <v>81285720</v>
      </c>
      <c r="F422" s="59">
        <v>104428564.923612</v>
      </c>
      <c r="G422" s="59">
        <v>457.14285278320301</v>
      </c>
      <c r="H422" s="59">
        <v>-4662747684.1251001</v>
      </c>
      <c r="I422" s="59">
        <v>0</v>
      </c>
      <c r="J422" s="59">
        <v>0</v>
      </c>
      <c r="K422" s="59">
        <v>0</v>
      </c>
      <c r="L422" s="59">
        <v>417</v>
      </c>
      <c r="M422" s="59">
        <v>401</v>
      </c>
      <c r="N422" s="59">
        <v>0</v>
      </c>
      <c r="O422" s="59">
        <v>0</v>
      </c>
      <c r="P422" s="59">
        <v>0</v>
      </c>
      <c r="Q422" s="59">
        <v>0</v>
      </c>
      <c r="R422" s="59">
        <v>2</v>
      </c>
      <c r="S422" s="59">
        <v>1</v>
      </c>
      <c r="T422" s="59">
        <f t="shared" si="313"/>
        <v>1</v>
      </c>
      <c r="U422" s="59">
        <f t="shared" si="314"/>
        <v>0</v>
      </c>
      <c r="V422" s="59">
        <f t="shared" si="315"/>
        <v>0</v>
      </c>
      <c r="W422" s="59">
        <f t="shared" si="316"/>
        <v>1</v>
      </c>
      <c r="X422" s="59">
        <f t="shared" si="317"/>
        <v>0</v>
      </c>
      <c r="Y422" s="59">
        <f t="shared" si="318"/>
        <v>0</v>
      </c>
      <c r="Z422" s="59">
        <f t="shared" si="319"/>
        <v>0</v>
      </c>
      <c r="AA422" s="59">
        <f t="shared" si="320"/>
        <v>0</v>
      </c>
      <c r="AB422" s="59">
        <f t="shared" si="321"/>
        <v>0</v>
      </c>
      <c r="AC422" s="59">
        <f t="shared" si="322"/>
        <v>0</v>
      </c>
      <c r="AD422" s="166">
        <f t="shared" si="364"/>
        <v>0</v>
      </c>
      <c r="AE422" s="169">
        <f t="shared" si="323"/>
        <v>0</v>
      </c>
      <c r="AF422" s="169">
        <f t="shared" si="324"/>
        <v>0</v>
      </c>
      <c r="AG422" s="169">
        <f t="shared" si="325"/>
        <v>0</v>
      </c>
      <c r="AH422" s="169">
        <f t="shared" si="326"/>
        <v>1</v>
      </c>
      <c r="AI422" s="169">
        <f t="shared" si="327"/>
        <v>0</v>
      </c>
      <c r="AJ422" s="169">
        <f t="shared" si="328"/>
        <v>0</v>
      </c>
      <c r="AK422" s="169">
        <f t="shared" si="329"/>
        <v>0</v>
      </c>
      <c r="AL422" s="169">
        <f t="shared" si="330"/>
        <v>1</v>
      </c>
      <c r="AM422" s="169">
        <f t="shared" si="331"/>
        <v>0</v>
      </c>
      <c r="AN422" s="169">
        <f t="shared" si="332"/>
        <v>0</v>
      </c>
      <c r="AO422" s="169">
        <f t="shared" si="333"/>
        <v>1</v>
      </c>
      <c r="AP422" s="169">
        <f t="shared" si="334"/>
        <v>0</v>
      </c>
      <c r="AQ422" s="169">
        <f t="shared" si="335"/>
        <v>0</v>
      </c>
      <c r="AR422" s="169">
        <f t="shared" si="336"/>
        <v>0</v>
      </c>
      <c r="AS422" s="169">
        <f t="shared" si="337"/>
        <v>0</v>
      </c>
      <c r="AT422" s="169">
        <f t="shared" si="338"/>
        <v>0</v>
      </c>
      <c r="AU422" s="169">
        <f t="shared" si="339"/>
        <v>0</v>
      </c>
      <c r="AV422" s="169">
        <f t="shared" si="340"/>
        <v>1</v>
      </c>
      <c r="AW422" s="169">
        <f t="shared" si="341"/>
        <v>1</v>
      </c>
      <c r="AX422" s="169">
        <f t="shared" si="342"/>
        <v>0</v>
      </c>
      <c r="AY422" s="169">
        <f t="shared" si="343"/>
        <v>1</v>
      </c>
      <c r="AZ422" s="169">
        <f t="shared" si="344"/>
        <v>0</v>
      </c>
      <c r="BA422" s="169">
        <f t="shared" si="345"/>
        <v>0</v>
      </c>
      <c r="BB422" s="169">
        <f t="shared" si="346"/>
        <v>1</v>
      </c>
      <c r="BC422" s="169">
        <f t="shared" si="347"/>
        <v>1</v>
      </c>
      <c r="BD422" s="169">
        <f t="shared" si="348"/>
        <v>0</v>
      </c>
      <c r="BE422" s="169">
        <f t="shared" si="349"/>
        <v>0</v>
      </c>
      <c r="BF422" s="169">
        <f t="shared" si="350"/>
        <v>1</v>
      </c>
      <c r="BG422" s="169">
        <f t="shared" si="351"/>
        <v>0</v>
      </c>
      <c r="BH422" s="169">
        <f t="shared" si="352"/>
        <v>0</v>
      </c>
      <c r="BI422" s="169">
        <f t="shared" si="353"/>
        <v>0</v>
      </c>
      <c r="BJ422" s="169">
        <f t="shared" si="354"/>
        <v>0</v>
      </c>
      <c r="BK422" s="167">
        <f t="shared" si="355"/>
        <v>0</v>
      </c>
      <c r="BL422" s="169">
        <f t="shared" si="356"/>
        <v>0</v>
      </c>
      <c r="BM422" s="169">
        <f t="shared" si="357"/>
        <v>1</v>
      </c>
      <c r="BN422" s="169">
        <f t="shared" si="358"/>
        <v>0</v>
      </c>
      <c r="BO422" s="169">
        <f t="shared" si="359"/>
        <v>1</v>
      </c>
      <c r="BP422" s="36">
        <f t="shared" si="360"/>
        <v>0</v>
      </c>
      <c r="BQ422">
        <f t="shared" si="361"/>
        <v>0</v>
      </c>
      <c r="BR422" s="36">
        <f t="shared" si="362"/>
        <v>1</v>
      </c>
      <c r="BS422" s="36" t="e">
        <f t="shared" si="363"/>
        <v>#N/A</v>
      </c>
    </row>
    <row r="423" spans="1:71">
      <c r="A423" s="59">
        <v>322</v>
      </c>
      <c r="B423" s="59">
        <v>181465</v>
      </c>
      <c r="C423" s="160">
        <v>186160708.53954899</v>
      </c>
      <c r="D423" s="59">
        <v>75447321</v>
      </c>
      <c r="E423" s="59">
        <v>78058928</v>
      </c>
      <c r="F423" s="59">
        <v>108101780.53954899</v>
      </c>
      <c r="G423" s="59">
        <v>80.357139587402301</v>
      </c>
      <c r="H423" s="59">
        <v>-4468518625.68995</v>
      </c>
      <c r="I423" s="59">
        <v>0</v>
      </c>
      <c r="J423" s="59">
        <v>0</v>
      </c>
      <c r="K423" s="59">
        <v>0</v>
      </c>
      <c r="L423" s="59">
        <v>417</v>
      </c>
      <c r="M423" s="59">
        <v>407</v>
      </c>
      <c r="N423" s="59">
        <v>0</v>
      </c>
      <c r="O423" s="59">
        <v>0</v>
      </c>
      <c r="P423" s="59">
        <v>0</v>
      </c>
      <c r="Q423" s="59">
        <v>0</v>
      </c>
      <c r="R423" s="59">
        <v>1</v>
      </c>
      <c r="S423" s="59">
        <v>0</v>
      </c>
      <c r="T423" s="59">
        <f t="shared" si="313"/>
        <v>1</v>
      </c>
      <c r="U423" s="59">
        <f t="shared" si="314"/>
        <v>0</v>
      </c>
      <c r="V423" s="59">
        <f t="shared" si="315"/>
        <v>0</v>
      </c>
      <c r="W423" s="59">
        <f t="shared" si="316"/>
        <v>1</v>
      </c>
      <c r="X423" s="59">
        <f t="shared" si="317"/>
        <v>0</v>
      </c>
      <c r="Y423" s="59">
        <f t="shared" si="318"/>
        <v>0</v>
      </c>
      <c r="Z423" s="59">
        <f t="shared" si="319"/>
        <v>0</v>
      </c>
      <c r="AA423" s="59">
        <f t="shared" si="320"/>
        <v>0</v>
      </c>
      <c r="AB423" s="59">
        <f t="shared" si="321"/>
        <v>0</v>
      </c>
      <c r="AC423" s="59">
        <f t="shared" si="322"/>
        <v>0</v>
      </c>
      <c r="AD423" s="166">
        <f t="shared" si="364"/>
        <v>0</v>
      </c>
      <c r="AE423" s="169">
        <f t="shared" si="323"/>
        <v>0</v>
      </c>
      <c r="AF423" s="169">
        <f t="shared" si="324"/>
        <v>0</v>
      </c>
      <c r="AG423" s="169">
        <f t="shared" si="325"/>
        <v>0</v>
      </c>
      <c r="AH423" s="169">
        <f t="shared" si="326"/>
        <v>1</v>
      </c>
      <c r="AI423" s="169">
        <f t="shared" si="327"/>
        <v>0</v>
      </c>
      <c r="AJ423" s="169">
        <f t="shared" si="328"/>
        <v>0</v>
      </c>
      <c r="AK423" s="169">
        <f t="shared" si="329"/>
        <v>0</v>
      </c>
      <c r="AL423" s="169">
        <f t="shared" si="330"/>
        <v>1</v>
      </c>
      <c r="AM423" s="169">
        <f t="shared" si="331"/>
        <v>0</v>
      </c>
      <c r="AN423" s="169">
        <f t="shared" si="332"/>
        <v>0</v>
      </c>
      <c r="AO423" s="169">
        <f t="shared" si="333"/>
        <v>1</v>
      </c>
      <c r="AP423" s="169">
        <f t="shared" si="334"/>
        <v>0</v>
      </c>
      <c r="AQ423" s="169">
        <f t="shared" si="335"/>
        <v>0</v>
      </c>
      <c r="AR423" s="169">
        <f t="shared" si="336"/>
        <v>0</v>
      </c>
      <c r="AS423" s="169">
        <f t="shared" si="337"/>
        <v>0</v>
      </c>
      <c r="AT423" s="169">
        <f t="shared" si="338"/>
        <v>0</v>
      </c>
      <c r="AU423" s="169">
        <f t="shared" si="339"/>
        <v>0</v>
      </c>
      <c r="AV423" s="169">
        <f t="shared" si="340"/>
        <v>1</v>
      </c>
      <c r="AW423" s="169">
        <f t="shared" si="341"/>
        <v>1</v>
      </c>
      <c r="AX423" s="169">
        <f t="shared" si="342"/>
        <v>0</v>
      </c>
      <c r="AY423" s="169">
        <f t="shared" si="343"/>
        <v>1</v>
      </c>
      <c r="AZ423" s="169">
        <f t="shared" si="344"/>
        <v>0</v>
      </c>
      <c r="BA423" s="169">
        <f t="shared" si="345"/>
        <v>0</v>
      </c>
      <c r="BB423" s="169">
        <f t="shared" si="346"/>
        <v>1</v>
      </c>
      <c r="BC423" s="169">
        <f t="shared" si="347"/>
        <v>1</v>
      </c>
      <c r="BD423" s="169">
        <f t="shared" si="348"/>
        <v>0</v>
      </c>
      <c r="BE423" s="169">
        <f t="shared" si="349"/>
        <v>0</v>
      </c>
      <c r="BF423" s="169">
        <f t="shared" si="350"/>
        <v>1</v>
      </c>
      <c r="BG423" s="169">
        <f t="shared" si="351"/>
        <v>0</v>
      </c>
      <c r="BH423" s="169">
        <f t="shared" si="352"/>
        <v>0</v>
      </c>
      <c r="BI423" s="169">
        <f t="shared" si="353"/>
        <v>0</v>
      </c>
      <c r="BJ423" s="169">
        <f t="shared" si="354"/>
        <v>0</v>
      </c>
      <c r="BK423" s="167">
        <f t="shared" si="355"/>
        <v>0</v>
      </c>
      <c r="BL423" s="169">
        <f t="shared" si="356"/>
        <v>1</v>
      </c>
      <c r="BM423" s="169">
        <f t="shared" si="357"/>
        <v>0</v>
      </c>
      <c r="BN423" s="169">
        <f t="shared" si="358"/>
        <v>1</v>
      </c>
      <c r="BO423" s="169">
        <f t="shared" si="359"/>
        <v>0</v>
      </c>
      <c r="BP423" s="36">
        <f t="shared" si="360"/>
        <v>0</v>
      </c>
      <c r="BQ423">
        <f t="shared" si="361"/>
        <v>0</v>
      </c>
      <c r="BR423" s="36">
        <f t="shared" si="362"/>
        <v>1</v>
      </c>
      <c r="BS423" s="36" t="e">
        <f t="shared" si="363"/>
        <v>#N/A</v>
      </c>
    </row>
    <row r="424" spans="1:71">
      <c r="A424" s="59">
        <v>297</v>
      </c>
      <c r="B424" s="59">
        <v>171391</v>
      </c>
      <c r="C424" s="160">
        <v>186904765.58718699</v>
      </c>
      <c r="D424" s="59">
        <v>52780953.75</v>
      </c>
      <c r="E424" s="59">
        <v>57721430</v>
      </c>
      <c r="F424" s="59">
        <v>129183335.58718701</v>
      </c>
      <c r="G424" s="59">
        <v>1023.80955123901</v>
      </c>
      <c r="H424" s="59">
        <v>-4156741351.3620701</v>
      </c>
      <c r="I424" s="59">
        <v>0</v>
      </c>
      <c r="J424" s="59">
        <v>0</v>
      </c>
      <c r="K424" s="59">
        <v>0</v>
      </c>
      <c r="L424" s="59">
        <v>101</v>
      </c>
      <c r="M424" s="59">
        <v>0</v>
      </c>
      <c r="N424" s="59">
        <v>0</v>
      </c>
      <c r="O424" s="59">
        <v>412</v>
      </c>
      <c r="P424" s="59">
        <v>102</v>
      </c>
      <c r="Q424" s="59">
        <v>0</v>
      </c>
      <c r="R424" s="59">
        <v>2</v>
      </c>
      <c r="S424" s="59">
        <v>1</v>
      </c>
      <c r="T424" s="59">
        <f t="shared" si="313"/>
        <v>1</v>
      </c>
      <c r="U424" s="59">
        <f t="shared" si="314"/>
        <v>0</v>
      </c>
      <c r="V424" s="59">
        <f t="shared" si="315"/>
        <v>0</v>
      </c>
      <c r="W424" s="59">
        <f t="shared" si="316"/>
        <v>0</v>
      </c>
      <c r="X424" s="59">
        <f t="shared" si="317"/>
        <v>0</v>
      </c>
      <c r="Y424" s="59">
        <f t="shared" si="318"/>
        <v>0</v>
      </c>
      <c r="Z424" s="59">
        <f t="shared" si="319"/>
        <v>0</v>
      </c>
      <c r="AA424" s="59">
        <f t="shared" si="320"/>
        <v>1</v>
      </c>
      <c r="AB424" s="59">
        <f t="shared" si="321"/>
        <v>0</v>
      </c>
      <c r="AC424" s="59">
        <f t="shared" si="322"/>
        <v>0</v>
      </c>
      <c r="AD424" s="166">
        <f t="shared" si="364"/>
        <v>1</v>
      </c>
      <c r="AE424" s="169">
        <f t="shared" si="323"/>
        <v>1</v>
      </c>
      <c r="AF424" s="169">
        <f t="shared" si="324"/>
        <v>0</v>
      </c>
      <c r="AG424" s="169">
        <f t="shared" si="325"/>
        <v>0</v>
      </c>
      <c r="AH424" s="169">
        <f t="shared" si="326"/>
        <v>1</v>
      </c>
      <c r="AI424" s="169">
        <f t="shared" si="327"/>
        <v>1</v>
      </c>
      <c r="AJ424" s="169">
        <f t="shared" si="328"/>
        <v>0</v>
      </c>
      <c r="AK424" s="169">
        <f t="shared" si="329"/>
        <v>0</v>
      </c>
      <c r="AL424" s="169">
        <f t="shared" si="330"/>
        <v>0</v>
      </c>
      <c r="AM424" s="169">
        <f t="shared" si="331"/>
        <v>0</v>
      </c>
      <c r="AN424" s="169">
        <f t="shared" si="332"/>
        <v>0</v>
      </c>
      <c r="AO424" s="169">
        <f t="shared" si="333"/>
        <v>1</v>
      </c>
      <c r="AP424" s="169">
        <f t="shared" si="334"/>
        <v>0</v>
      </c>
      <c r="AQ424" s="169">
        <f t="shared" si="335"/>
        <v>0</v>
      </c>
      <c r="AR424" s="169">
        <f t="shared" si="336"/>
        <v>0</v>
      </c>
      <c r="AS424" s="169">
        <f t="shared" si="337"/>
        <v>0</v>
      </c>
      <c r="AT424" s="169">
        <f t="shared" si="338"/>
        <v>0</v>
      </c>
      <c r="AU424" s="169">
        <f t="shared" si="339"/>
        <v>0</v>
      </c>
      <c r="AV424" s="169">
        <f t="shared" si="340"/>
        <v>1</v>
      </c>
      <c r="AW424" s="169">
        <f t="shared" si="341"/>
        <v>1</v>
      </c>
      <c r="AX424" s="169">
        <f t="shared" si="342"/>
        <v>0</v>
      </c>
      <c r="AY424" s="169">
        <f t="shared" si="343"/>
        <v>1</v>
      </c>
      <c r="AZ424" s="169">
        <f t="shared" si="344"/>
        <v>1</v>
      </c>
      <c r="BA424" s="169">
        <f t="shared" si="345"/>
        <v>0</v>
      </c>
      <c r="BB424" s="169">
        <f t="shared" si="346"/>
        <v>1</v>
      </c>
      <c r="BC424" s="169">
        <f t="shared" si="347"/>
        <v>1</v>
      </c>
      <c r="BD424" s="169">
        <f t="shared" si="348"/>
        <v>0</v>
      </c>
      <c r="BE424" s="169">
        <f t="shared" si="349"/>
        <v>0</v>
      </c>
      <c r="BF424" s="169">
        <f t="shared" si="350"/>
        <v>0</v>
      </c>
      <c r="BG424" s="169">
        <f t="shared" si="351"/>
        <v>0</v>
      </c>
      <c r="BH424" s="169">
        <f t="shared" si="352"/>
        <v>0</v>
      </c>
      <c r="BI424" s="169">
        <f t="shared" si="353"/>
        <v>0</v>
      </c>
      <c r="BJ424" s="169">
        <f t="shared" si="354"/>
        <v>1</v>
      </c>
      <c r="BK424" s="167">
        <f t="shared" si="355"/>
        <v>0</v>
      </c>
      <c r="BL424" s="169">
        <f t="shared" si="356"/>
        <v>0</v>
      </c>
      <c r="BM424" s="169">
        <f t="shared" si="357"/>
        <v>1</v>
      </c>
      <c r="BN424" s="169">
        <f t="shared" si="358"/>
        <v>0</v>
      </c>
      <c r="BO424" s="169">
        <f t="shared" si="359"/>
        <v>1</v>
      </c>
      <c r="BP424" s="36">
        <f t="shared" si="360"/>
        <v>1</v>
      </c>
      <c r="BQ424">
        <f t="shared" si="361"/>
        <v>0</v>
      </c>
      <c r="BR424" s="36">
        <f t="shared" si="362"/>
        <v>2</v>
      </c>
      <c r="BS424" s="36" t="e">
        <f t="shared" si="363"/>
        <v>#N/A</v>
      </c>
    </row>
    <row r="425" spans="1:71">
      <c r="A425" s="59">
        <v>450</v>
      </c>
      <c r="B425" s="59">
        <v>251231</v>
      </c>
      <c r="C425" s="160">
        <v>192607142.03712299</v>
      </c>
      <c r="D425" s="59">
        <v>133521425</v>
      </c>
      <c r="E425" s="59">
        <v>150878567</v>
      </c>
      <c r="F425" s="59">
        <v>41728575.037122801</v>
      </c>
      <c r="G425" s="59">
        <v>1535.7143096923801</v>
      </c>
      <c r="H425" s="59">
        <v>-7018162847.5230904</v>
      </c>
      <c r="I425" s="59">
        <v>0</v>
      </c>
      <c r="J425" s="59">
        <v>0</v>
      </c>
      <c r="K425" s="59">
        <v>0</v>
      </c>
      <c r="L425" s="59">
        <v>403</v>
      </c>
      <c r="M425" s="59">
        <v>0</v>
      </c>
      <c r="N425" s="59">
        <v>0</v>
      </c>
      <c r="O425" s="59">
        <v>444</v>
      </c>
      <c r="P425" s="59">
        <v>0</v>
      </c>
      <c r="Q425" s="59">
        <v>0</v>
      </c>
      <c r="R425" s="59">
        <v>2</v>
      </c>
      <c r="S425" s="59">
        <v>0</v>
      </c>
      <c r="T425" s="59">
        <f t="shared" si="313"/>
        <v>2</v>
      </c>
      <c r="U425" s="59">
        <f t="shared" si="314"/>
        <v>0</v>
      </c>
      <c r="V425" s="59">
        <f t="shared" si="315"/>
        <v>0</v>
      </c>
      <c r="W425" s="59">
        <f t="shared" si="316"/>
        <v>0</v>
      </c>
      <c r="X425" s="59">
        <f t="shared" si="317"/>
        <v>0</v>
      </c>
      <c r="Y425" s="59">
        <f t="shared" si="318"/>
        <v>0</v>
      </c>
      <c r="Z425" s="59">
        <f t="shared" si="319"/>
        <v>0</v>
      </c>
      <c r="AA425" s="59">
        <f t="shared" si="320"/>
        <v>0</v>
      </c>
      <c r="AB425" s="59">
        <f t="shared" si="321"/>
        <v>0</v>
      </c>
      <c r="AC425" s="59">
        <f t="shared" si="322"/>
        <v>0</v>
      </c>
      <c r="AD425" s="166">
        <f t="shared" si="364"/>
        <v>0</v>
      </c>
      <c r="AE425" s="169">
        <f t="shared" si="323"/>
        <v>0</v>
      </c>
      <c r="AF425" s="169">
        <f t="shared" si="324"/>
        <v>0</v>
      </c>
      <c r="AG425" s="169">
        <f t="shared" si="325"/>
        <v>0</v>
      </c>
      <c r="AH425" s="169">
        <f t="shared" si="326"/>
        <v>1</v>
      </c>
      <c r="AI425" s="169">
        <f t="shared" si="327"/>
        <v>0</v>
      </c>
      <c r="AJ425" s="169">
        <f t="shared" si="328"/>
        <v>0</v>
      </c>
      <c r="AK425" s="169">
        <f t="shared" si="329"/>
        <v>0</v>
      </c>
      <c r="AL425" s="169">
        <f t="shared" si="330"/>
        <v>1</v>
      </c>
      <c r="AM425" s="169">
        <f t="shared" si="331"/>
        <v>0</v>
      </c>
      <c r="AN425" s="169">
        <f t="shared" si="332"/>
        <v>0</v>
      </c>
      <c r="AO425" s="169">
        <f t="shared" si="333"/>
        <v>1</v>
      </c>
      <c r="AP425" s="169">
        <f t="shared" si="334"/>
        <v>0</v>
      </c>
      <c r="AQ425" s="169">
        <f t="shared" si="335"/>
        <v>0</v>
      </c>
      <c r="AR425" s="169">
        <f t="shared" si="336"/>
        <v>0</v>
      </c>
      <c r="AS425" s="169">
        <f t="shared" si="337"/>
        <v>0</v>
      </c>
      <c r="AT425" s="169">
        <f t="shared" si="338"/>
        <v>0</v>
      </c>
      <c r="AU425" s="169">
        <f t="shared" si="339"/>
        <v>0</v>
      </c>
      <c r="AV425" s="169">
        <f t="shared" si="340"/>
        <v>1</v>
      </c>
      <c r="AW425" s="169">
        <f t="shared" si="341"/>
        <v>1</v>
      </c>
      <c r="AX425" s="169">
        <f t="shared" si="342"/>
        <v>1</v>
      </c>
      <c r="AY425" s="169">
        <f t="shared" si="343"/>
        <v>0</v>
      </c>
      <c r="AZ425" s="169">
        <f t="shared" si="344"/>
        <v>0</v>
      </c>
      <c r="BA425" s="169">
        <f t="shared" si="345"/>
        <v>0</v>
      </c>
      <c r="BB425" s="169">
        <f t="shared" si="346"/>
        <v>1</v>
      </c>
      <c r="BC425" s="169">
        <f t="shared" si="347"/>
        <v>0</v>
      </c>
      <c r="BD425" s="169">
        <f t="shared" si="348"/>
        <v>1</v>
      </c>
      <c r="BE425" s="169">
        <f t="shared" si="349"/>
        <v>0</v>
      </c>
      <c r="BF425" s="169">
        <f t="shared" si="350"/>
        <v>0</v>
      </c>
      <c r="BG425" s="169">
        <f t="shared" si="351"/>
        <v>1</v>
      </c>
      <c r="BH425" s="169">
        <f t="shared" si="352"/>
        <v>0</v>
      </c>
      <c r="BI425" s="169">
        <f t="shared" si="353"/>
        <v>0</v>
      </c>
      <c r="BJ425" s="169">
        <f t="shared" si="354"/>
        <v>0</v>
      </c>
      <c r="BK425" s="167">
        <f t="shared" si="355"/>
        <v>0</v>
      </c>
      <c r="BL425" s="169">
        <f t="shared" si="356"/>
        <v>0</v>
      </c>
      <c r="BM425" s="169">
        <f t="shared" si="357"/>
        <v>1</v>
      </c>
      <c r="BN425" s="169">
        <f t="shared" si="358"/>
        <v>1</v>
      </c>
      <c r="BO425" s="169">
        <f t="shared" si="359"/>
        <v>0</v>
      </c>
      <c r="BP425" s="36">
        <f t="shared" si="360"/>
        <v>0</v>
      </c>
      <c r="BQ425">
        <f t="shared" si="361"/>
        <v>0</v>
      </c>
      <c r="BR425" s="36">
        <f t="shared" si="362"/>
        <v>1</v>
      </c>
      <c r="BS425" s="36" t="e">
        <f t="shared" si="363"/>
        <v>#N/A</v>
      </c>
    </row>
    <row r="426" spans="1:71">
      <c r="A426" s="59">
        <v>369</v>
      </c>
      <c r="B426" s="59">
        <v>221131</v>
      </c>
      <c r="C426" s="160">
        <v>193846149.84664699</v>
      </c>
      <c r="D426" s="59">
        <v>75384616</v>
      </c>
      <c r="E426" s="59">
        <v>75384616</v>
      </c>
      <c r="F426" s="59">
        <v>118461533.84664699</v>
      </c>
      <c r="G426" s="59">
        <v>0</v>
      </c>
      <c r="H426" s="59">
        <v>-5381172115.6384602</v>
      </c>
      <c r="I426" s="59">
        <v>0</v>
      </c>
      <c r="J426" s="59">
        <v>0</v>
      </c>
      <c r="K426" s="59">
        <v>0</v>
      </c>
      <c r="L426" s="59">
        <v>416</v>
      </c>
      <c r="M426" s="59">
        <v>417</v>
      </c>
      <c r="N426" s="59">
        <v>408</v>
      </c>
      <c r="O426" s="59">
        <v>0</v>
      </c>
      <c r="P426" s="59">
        <v>0</v>
      </c>
      <c r="Q426" s="59">
        <v>0</v>
      </c>
      <c r="R426" s="59">
        <v>2</v>
      </c>
      <c r="S426" s="59">
        <v>0</v>
      </c>
      <c r="T426" s="59">
        <f t="shared" si="313"/>
        <v>1</v>
      </c>
      <c r="U426" s="59">
        <f t="shared" si="314"/>
        <v>0</v>
      </c>
      <c r="V426" s="59">
        <f t="shared" si="315"/>
        <v>0</v>
      </c>
      <c r="W426" s="59">
        <f t="shared" si="316"/>
        <v>2</v>
      </c>
      <c r="X426" s="59">
        <f t="shared" si="317"/>
        <v>0</v>
      </c>
      <c r="Y426" s="59">
        <f t="shared" si="318"/>
        <v>0</v>
      </c>
      <c r="Z426" s="59">
        <f t="shared" si="319"/>
        <v>0</v>
      </c>
      <c r="AA426" s="59">
        <f t="shared" si="320"/>
        <v>0</v>
      </c>
      <c r="AB426" s="59">
        <f t="shared" si="321"/>
        <v>0</v>
      </c>
      <c r="AC426" s="59">
        <f t="shared" si="322"/>
        <v>0</v>
      </c>
      <c r="AD426" s="166">
        <f t="shared" si="364"/>
        <v>0</v>
      </c>
      <c r="AE426" s="169">
        <f t="shared" si="323"/>
        <v>0</v>
      </c>
      <c r="AF426" s="169">
        <f t="shared" si="324"/>
        <v>0</v>
      </c>
      <c r="AG426" s="169">
        <f t="shared" si="325"/>
        <v>0</v>
      </c>
      <c r="AH426" s="169">
        <f t="shared" si="326"/>
        <v>1</v>
      </c>
      <c r="AI426" s="169">
        <f t="shared" si="327"/>
        <v>0</v>
      </c>
      <c r="AJ426" s="169">
        <f t="shared" si="328"/>
        <v>0</v>
      </c>
      <c r="AK426" s="169">
        <f t="shared" si="329"/>
        <v>0</v>
      </c>
      <c r="AL426" s="169">
        <f t="shared" si="330"/>
        <v>1</v>
      </c>
      <c r="AM426" s="169">
        <f t="shared" si="331"/>
        <v>0</v>
      </c>
      <c r="AN426" s="169">
        <f t="shared" si="332"/>
        <v>0</v>
      </c>
      <c r="AO426" s="169">
        <f t="shared" si="333"/>
        <v>1</v>
      </c>
      <c r="AP426" s="169">
        <f t="shared" si="334"/>
        <v>0</v>
      </c>
      <c r="AQ426" s="169">
        <f t="shared" si="335"/>
        <v>0</v>
      </c>
      <c r="AR426" s="169">
        <f t="shared" si="336"/>
        <v>0</v>
      </c>
      <c r="AS426" s="169">
        <f t="shared" si="337"/>
        <v>0</v>
      </c>
      <c r="AT426" s="169">
        <f t="shared" si="338"/>
        <v>0</v>
      </c>
      <c r="AU426" s="169">
        <f t="shared" si="339"/>
        <v>0</v>
      </c>
      <c r="AV426" s="169">
        <f t="shared" si="340"/>
        <v>1</v>
      </c>
      <c r="AW426" s="169">
        <f t="shared" si="341"/>
        <v>1</v>
      </c>
      <c r="AX426" s="169">
        <f t="shared" si="342"/>
        <v>0</v>
      </c>
      <c r="AY426" s="169">
        <f t="shared" si="343"/>
        <v>1</v>
      </c>
      <c r="AZ426" s="169">
        <f t="shared" si="344"/>
        <v>0</v>
      </c>
      <c r="BA426" s="169">
        <f t="shared" si="345"/>
        <v>0</v>
      </c>
      <c r="BB426" s="169">
        <f t="shared" si="346"/>
        <v>1</v>
      </c>
      <c r="BC426" s="169">
        <f t="shared" si="347"/>
        <v>1</v>
      </c>
      <c r="BD426" s="169">
        <f t="shared" si="348"/>
        <v>0</v>
      </c>
      <c r="BE426" s="169">
        <f t="shared" si="349"/>
        <v>0</v>
      </c>
      <c r="BF426" s="169">
        <f t="shared" si="350"/>
        <v>0</v>
      </c>
      <c r="BG426" s="169">
        <f t="shared" si="351"/>
        <v>0</v>
      </c>
      <c r="BH426" s="169">
        <f t="shared" si="352"/>
        <v>0</v>
      </c>
      <c r="BI426" s="169">
        <f t="shared" si="353"/>
        <v>0</v>
      </c>
      <c r="BJ426" s="169">
        <f t="shared" si="354"/>
        <v>1</v>
      </c>
      <c r="BK426" s="167">
        <f t="shared" si="355"/>
        <v>0</v>
      </c>
      <c r="BL426" s="169">
        <f t="shared" si="356"/>
        <v>0</v>
      </c>
      <c r="BM426" s="169">
        <f t="shared" si="357"/>
        <v>1</v>
      </c>
      <c r="BN426" s="169">
        <f t="shared" si="358"/>
        <v>1</v>
      </c>
      <c r="BO426" s="169">
        <f t="shared" si="359"/>
        <v>0</v>
      </c>
      <c r="BP426" s="36">
        <f t="shared" si="360"/>
        <v>0</v>
      </c>
      <c r="BQ426">
        <f t="shared" si="361"/>
        <v>0</v>
      </c>
      <c r="BR426" s="36">
        <f t="shared" si="362"/>
        <v>1</v>
      </c>
      <c r="BS426" s="36" t="e">
        <f t="shared" si="363"/>
        <v>#N/A</v>
      </c>
    </row>
    <row r="427" spans="1:71">
      <c r="A427" s="59">
        <v>301</v>
      </c>
      <c r="B427" s="59">
        <v>171501</v>
      </c>
      <c r="C427" s="160">
        <v>197321422.48076901</v>
      </c>
      <c r="D427" s="59">
        <v>113392854</v>
      </c>
      <c r="E427" s="59">
        <v>113392854</v>
      </c>
      <c r="F427" s="59">
        <v>83928568.480769202</v>
      </c>
      <c r="G427" s="59">
        <v>80.357139587402301</v>
      </c>
      <c r="H427" s="59">
        <v>-4228031832.8849902</v>
      </c>
      <c r="I427" s="59">
        <v>412</v>
      </c>
      <c r="J427" s="59">
        <v>0</v>
      </c>
      <c r="K427" s="59">
        <v>0</v>
      </c>
      <c r="L427" s="59">
        <v>405</v>
      </c>
      <c r="M427" s="59">
        <v>0</v>
      </c>
      <c r="N427" s="59">
        <v>0</v>
      </c>
      <c r="O427" s="59">
        <v>405</v>
      </c>
      <c r="P427" s="59">
        <v>0</v>
      </c>
      <c r="Q427" s="59">
        <v>0</v>
      </c>
      <c r="R427" s="59">
        <v>1</v>
      </c>
      <c r="S427" s="59">
        <v>1</v>
      </c>
      <c r="T427" s="59">
        <f t="shared" si="313"/>
        <v>3</v>
      </c>
      <c r="U427" s="59">
        <f t="shared" si="314"/>
        <v>0</v>
      </c>
      <c r="V427" s="59">
        <f t="shared" si="315"/>
        <v>0</v>
      </c>
      <c r="W427" s="59">
        <f t="shared" si="316"/>
        <v>0</v>
      </c>
      <c r="X427" s="59">
        <f t="shared" si="317"/>
        <v>0</v>
      </c>
      <c r="Y427" s="59">
        <f t="shared" si="318"/>
        <v>0</v>
      </c>
      <c r="Z427" s="59">
        <f t="shared" si="319"/>
        <v>0</v>
      </c>
      <c r="AA427" s="59">
        <f t="shared" si="320"/>
        <v>0</v>
      </c>
      <c r="AB427" s="59">
        <f t="shared" si="321"/>
        <v>0</v>
      </c>
      <c r="AC427" s="59">
        <f t="shared" si="322"/>
        <v>0</v>
      </c>
      <c r="AD427" s="166">
        <f t="shared" si="364"/>
        <v>0</v>
      </c>
      <c r="AE427" s="169">
        <f t="shared" si="323"/>
        <v>0</v>
      </c>
      <c r="AF427" s="169">
        <f t="shared" si="324"/>
        <v>0</v>
      </c>
      <c r="AG427" s="169">
        <f t="shared" si="325"/>
        <v>0</v>
      </c>
      <c r="AH427" s="169">
        <f t="shared" si="326"/>
        <v>1</v>
      </c>
      <c r="AI427" s="169">
        <f t="shared" si="327"/>
        <v>0</v>
      </c>
      <c r="AJ427" s="169">
        <f t="shared" si="328"/>
        <v>0</v>
      </c>
      <c r="AK427" s="169">
        <f t="shared" si="329"/>
        <v>0</v>
      </c>
      <c r="AL427" s="169">
        <f t="shared" si="330"/>
        <v>1</v>
      </c>
      <c r="AM427" s="169">
        <f t="shared" si="331"/>
        <v>0</v>
      </c>
      <c r="AN427" s="169">
        <f t="shared" si="332"/>
        <v>0</v>
      </c>
      <c r="AO427" s="169">
        <f t="shared" si="333"/>
        <v>1</v>
      </c>
      <c r="AP427" s="169">
        <f t="shared" si="334"/>
        <v>0</v>
      </c>
      <c r="AQ427" s="169">
        <f t="shared" si="335"/>
        <v>0</v>
      </c>
      <c r="AR427" s="169">
        <f t="shared" si="336"/>
        <v>0</v>
      </c>
      <c r="AS427" s="169">
        <f t="shared" si="337"/>
        <v>0</v>
      </c>
      <c r="AT427" s="169">
        <f t="shared" si="338"/>
        <v>0</v>
      </c>
      <c r="AU427" s="169">
        <f t="shared" si="339"/>
        <v>0</v>
      </c>
      <c r="AV427" s="169">
        <f t="shared" si="340"/>
        <v>1</v>
      </c>
      <c r="AW427" s="169">
        <f t="shared" si="341"/>
        <v>1</v>
      </c>
      <c r="AX427" s="169">
        <f t="shared" si="342"/>
        <v>1</v>
      </c>
      <c r="AY427" s="169">
        <f t="shared" si="343"/>
        <v>0</v>
      </c>
      <c r="AZ427" s="169">
        <f t="shared" si="344"/>
        <v>0</v>
      </c>
      <c r="BA427" s="169">
        <f t="shared" si="345"/>
        <v>0</v>
      </c>
      <c r="BB427" s="169">
        <f t="shared" si="346"/>
        <v>1</v>
      </c>
      <c r="BC427" s="169">
        <f t="shared" si="347"/>
        <v>0</v>
      </c>
      <c r="BD427" s="169">
        <f t="shared" si="348"/>
        <v>1</v>
      </c>
      <c r="BE427" s="169">
        <f t="shared" si="349"/>
        <v>0</v>
      </c>
      <c r="BF427" s="169">
        <f t="shared" si="350"/>
        <v>0</v>
      </c>
      <c r="BG427" s="169">
        <f t="shared" si="351"/>
        <v>0</v>
      </c>
      <c r="BH427" s="169">
        <f t="shared" si="352"/>
        <v>0</v>
      </c>
      <c r="BI427" s="169">
        <f t="shared" si="353"/>
        <v>2</v>
      </c>
      <c r="BJ427" s="169">
        <f t="shared" si="354"/>
        <v>1</v>
      </c>
      <c r="BK427" s="167">
        <f t="shared" si="355"/>
        <v>0</v>
      </c>
      <c r="BL427" s="169">
        <f t="shared" si="356"/>
        <v>1</v>
      </c>
      <c r="BM427" s="169">
        <f t="shared" si="357"/>
        <v>0</v>
      </c>
      <c r="BN427" s="169">
        <f t="shared" si="358"/>
        <v>0</v>
      </c>
      <c r="BO427" s="169">
        <f t="shared" si="359"/>
        <v>1</v>
      </c>
      <c r="BP427" s="36">
        <f t="shared" si="360"/>
        <v>0</v>
      </c>
      <c r="BQ427">
        <f t="shared" si="361"/>
        <v>0</v>
      </c>
      <c r="BR427" s="36">
        <f t="shared" si="362"/>
        <v>3</v>
      </c>
      <c r="BS427" s="36" t="e">
        <f t="shared" si="363"/>
        <v>#N/A</v>
      </c>
    </row>
    <row r="428" spans="1:71">
      <c r="A428" s="59">
        <v>453</v>
      </c>
      <c r="B428" s="59">
        <v>1621091</v>
      </c>
      <c r="C428" s="160">
        <v>211749996.844679</v>
      </c>
      <c r="D428" s="59">
        <v>42675312.5</v>
      </c>
      <c r="E428" s="59">
        <v>42675312.5</v>
      </c>
      <c r="F428" s="59">
        <v>169074684.344679</v>
      </c>
      <c r="G428" s="59">
        <v>0</v>
      </c>
      <c r="H428" s="59">
        <v>-6907102451.7165098</v>
      </c>
      <c r="I428" s="59">
        <v>0</v>
      </c>
      <c r="J428" s="59">
        <v>0</v>
      </c>
      <c r="K428" s="59">
        <v>0</v>
      </c>
      <c r="L428" s="59">
        <v>403</v>
      </c>
      <c r="M428" s="59">
        <v>0</v>
      </c>
      <c r="N428" s="59">
        <v>0</v>
      </c>
      <c r="O428" s="59">
        <v>415</v>
      </c>
      <c r="P428" s="59">
        <v>0</v>
      </c>
      <c r="Q428" s="59">
        <v>0</v>
      </c>
      <c r="R428" s="59">
        <v>2</v>
      </c>
      <c r="S428" s="59">
        <v>0</v>
      </c>
      <c r="T428" s="59">
        <f t="shared" si="313"/>
        <v>2</v>
      </c>
      <c r="U428" s="59">
        <f t="shared" si="314"/>
        <v>0</v>
      </c>
      <c r="V428" s="59">
        <f t="shared" si="315"/>
        <v>0</v>
      </c>
      <c r="W428" s="59">
        <f t="shared" si="316"/>
        <v>0</v>
      </c>
      <c r="X428" s="59">
        <f t="shared" si="317"/>
        <v>0</v>
      </c>
      <c r="Y428" s="59">
        <f t="shared" si="318"/>
        <v>0</v>
      </c>
      <c r="Z428" s="59">
        <f t="shared" si="319"/>
        <v>0</v>
      </c>
      <c r="AA428" s="59">
        <f t="shared" si="320"/>
        <v>0</v>
      </c>
      <c r="AB428" s="59">
        <f t="shared" si="321"/>
        <v>0</v>
      </c>
      <c r="AC428" s="59">
        <f t="shared" si="322"/>
        <v>0</v>
      </c>
      <c r="AD428" s="166">
        <f t="shared" si="364"/>
        <v>0</v>
      </c>
      <c r="AE428" s="169">
        <f t="shared" si="323"/>
        <v>0</v>
      </c>
      <c r="AF428" s="169">
        <f t="shared" si="324"/>
        <v>0</v>
      </c>
      <c r="AG428" s="169">
        <f t="shared" si="325"/>
        <v>0</v>
      </c>
      <c r="AH428" s="169">
        <f t="shared" si="326"/>
        <v>1</v>
      </c>
      <c r="AI428" s="169">
        <f t="shared" si="327"/>
        <v>0</v>
      </c>
      <c r="AJ428" s="169">
        <f t="shared" si="328"/>
        <v>0</v>
      </c>
      <c r="AK428" s="169">
        <f t="shared" si="329"/>
        <v>0</v>
      </c>
      <c r="AL428" s="169">
        <f t="shared" si="330"/>
        <v>1</v>
      </c>
      <c r="AM428" s="169">
        <f t="shared" si="331"/>
        <v>0</v>
      </c>
      <c r="AN428" s="169">
        <f t="shared" si="332"/>
        <v>0</v>
      </c>
      <c r="AO428" s="169">
        <f t="shared" si="333"/>
        <v>1</v>
      </c>
      <c r="AP428" s="169">
        <f t="shared" si="334"/>
        <v>0</v>
      </c>
      <c r="AQ428" s="169">
        <f t="shared" si="335"/>
        <v>0</v>
      </c>
      <c r="AR428" s="169">
        <f t="shared" si="336"/>
        <v>0</v>
      </c>
      <c r="AS428" s="169">
        <f t="shared" si="337"/>
        <v>0</v>
      </c>
      <c r="AT428" s="169">
        <f t="shared" si="338"/>
        <v>0</v>
      </c>
      <c r="AU428" s="169">
        <f t="shared" si="339"/>
        <v>0</v>
      </c>
      <c r="AV428" s="169">
        <f t="shared" si="340"/>
        <v>1</v>
      </c>
      <c r="AW428" s="169">
        <f t="shared" si="341"/>
        <v>1</v>
      </c>
      <c r="AX428" s="169">
        <f t="shared" si="342"/>
        <v>1</v>
      </c>
      <c r="AY428" s="169">
        <f t="shared" si="343"/>
        <v>0</v>
      </c>
      <c r="AZ428" s="169">
        <f t="shared" si="344"/>
        <v>0</v>
      </c>
      <c r="BA428" s="169">
        <f t="shared" si="345"/>
        <v>0</v>
      </c>
      <c r="BB428" s="169">
        <f t="shared" si="346"/>
        <v>1</v>
      </c>
      <c r="BC428" s="169">
        <f t="shared" si="347"/>
        <v>0</v>
      </c>
      <c r="BD428" s="169">
        <f t="shared" si="348"/>
        <v>1</v>
      </c>
      <c r="BE428" s="169">
        <f t="shared" si="349"/>
        <v>0</v>
      </c>
      <c r="BF428" s="169">
        <f t="shared" si="350"/>
        <v>0</v>
      </c>
      <c r="BG428" s="169">
        <f t="shared" si="351"/>
        <v>1</v>
      </c>
      <c r="BH428" s="169">
        <f t="shared" si="352"/>
        <v>1</v>
      </c>
      <c r="BI428" s="169">
        <f t="shared" si="353"/>
        <v>0</v>
      </c>
      <c r="BJ428" s="169">
        <f t="shared" si="354"/>
        <v>0</v>
      </c>
      <c r="BK428" s="167">
        <f t="shared" si="355"/>
        <v>0</v>
      </c>
      <c r="BL428" s="169">
        <f t="shared" si="356"/>
        <v>0</v>
      </c>
      <c r="BM428" s="169">
        <f t="shared" si="357"/>
        <v>1</v>
      </c>
      <c r="BN428" s="169">
        <f t="shared" si="358"/>
        <v>1</v>
      </c>
      <c r="BO428" s="169">
        <f t="shared" si="359"/>
        <v>0</v>
      </c>
      <c r="BP428" s="36">
        <f t="shared" si="360"/>
        <v>0</v>
      </c>
      <c r="BQ428">
        <f t="shared" si="361"/>
        <v>0</v>
      </c>
      <c r="BR428" s="36">
        <f t="shared" si="362"/>
        <v>2</v>
      </c>
      <c r="BS428" s="36" t="e">
        <f t="shared" si="363"/>
        <v>#N/A</v>
      </c>
    </row>
    <row r="429" spans="1:71">
      <c r="A429" s="59">
        <v>370</v>
      </c>
      <c r="B429" s="59">
        <v>221141</v>
      </c>
      <c r="C429" s="160">
        <v>217500004.86150399</v>
      </c>
      <c r="D429" s="161">
        <v>84000000</v>
      </c>
      <c r="E429" s="161">
        <v>84000000</v>
      </c>
      <c r="F429" s="59">
        <v>133500004.861504</v>
      </c>
      <c r="G429" s="59">
        <v>1700</v>
      </c>
      <c r="H429" s="59">
        <v>-5468133644.6236095</v>
      </c>
      <c r="I429" s="59">
        <v>0</v>
      </c>
      <c r="J429" s="59">
        <v>0</v>
      </c>
      <c r="K429" s="59">
        <v>0</v>
      </c>
      <c r="L429" s="59">
        <v>101</v>
      </c>
      <c r="M429" s="59">
        <v>0</v>
      </c>
      <c r="N429" s="59">
        <v>0</v>
      </c>
      <c r="O429" s="59">
        <v>0</v>
      </c>
      <c r="P429" s="59">
        <v>0</v>
      </c>
      <c r="Q429" s="59">
        <v>0</v>
      </c>
      <c r="R429" s="59">
        <v>1</v>
      </c>
      <c r="S429" s="59">
        <v>0</v>
      </c>
      <c r="T429" s="59">
        <f t="shared" si="313"/>
        <v>0</v>
      </c>
      <c r="U429" s="59">
        <f t="shared" si="314"/>
        <v>0</v>
      </c>
      <c r="V429" s="59">
        <f t="shared" si="315"/>
        <v>0</v>
      </c>
      <c r="W429" s="59">
        <f t="shared" si="316"/>
        <v>0</v>
      </c>
      <c r="X429" s="59">
        <f t="shared" si="317"/>
        <v>0</v>
      </c>
      <c r="Y429" s="59">
        <f t="shared" si="318"/>
        <v>0</v>
      </c>
      <c r="Z429" s="59">
        <f t="shared" si="319"/>
        <v>0</v>
      </c>
      <c r="AA429" s="59">
        <f t="shared" si="320"/>
        <v>0</v>
      </c>
      <c r="AB429" s="59">
        <f t="shared" si="321"/>
        <v>0</v>
      </c>
      <c r="AC429" s="59">
        <f t="shared" si="322"/>
        <v>0</v>
      </c>
      <c r="AD429" s="166">
        <f t="shared" si="364"/>
        <v>1</v>
      </c>
      <c r="AE429" s="169">
        <f t="shared" si="323"/>
        <v>1</v>
      </c>
      <c r="AF429" s="169">
        <f t="shared" si="324"/>
        <v>0</v>
      </c>
      <c r="AG429" s="169">
        <f t="shared" si="325"/>
        <v>0</v>
      </c>
      <c r="AH429" s="169">
        <f t="shared" si="326"/>
        <v>1</v>
      </c>
      <c r="AI429" s="169">
        <f t="shared" si="327"/>
        <v>0</v>
      </c>
      <c r="AJ429" s="169">
        <f t="shared" si="328"/>
        <v>0</v>
      </c>
      <c r="AK429" s="169">
        <f t="shared" si="329"/>
        <v>0</v>
      </c>
      <c r="AL429" s="169">
        <f t="shared" si="330"/>
        <v>1</v>
      </c>
      <c r="AM429" s="169">
        <f t="shared" si="331"/>
        <v>0</v>
      </c>
      <c r="AN429" s="169">
        <f t="shared" si="332"/>
        <v>0</v>
      </c>
      <c r="AO429" s="169">
        <f t="shared" si="333"/>
        <v>1</v>
      </c>
      <c r="AP429" s="169">
        <f t="shared" si="334"/>
        <v>0</v>
      </c>
      <c r="AQ429" s="169">
        <f t="shared" si="335"/>
        <v>0</v>
      </c>
      <c r="AR429" s="169">
        <f t="shared" si="336"/>
        <v>0</v>
      </c>
      <c r="AS429" s="169">
        <f t="shared" si="337"/>
        <v>0</v>
      </c>
      <c r="AT429" s="169">
        <f t="shared" si="338"/>
        <v>0</v>
      </c>
      <c r="AU429" s="169">
        <f t="shared" si="339"/>
        <v>0</v>
      </c>
      <c r="AV429" s="169">
        <f t="shared" si="340"/>
        <v>1</v>
      </c>
      <c r="AW429" s="169">
        <f t="shared" si="341"/>
        <v>0</v>
      </c>
      <c r="AX429" s="169">
        <f t="shared" si="342"/>
        <v>0</v>
      </c>
      <c r="AY429" s="169">
        <f t="shared" si="343"/>
        <v>0</v>
      </c>
      <c r="AZ429" s="169">
        <f t="shared" si="344"/>
        <v>0</v>
      </c>
      <c r="BA429" s="169">
        <f t="shared" si="345"/>
        <v>0</v>
      </c>
      <c r="BB429" s="169">
        <f t="shared" si="346"/>
        <v>1</v>
      </c>
      <c r="BC429" s="169">
        <f t="shared" si="347"/>
        <v>0</v>
      </c>
      <c r="BD429" s="169">
        <f t="shared" si="348"/>
        <v>1</v>
      </c>
      <c r="BE429" s="169">
        <f t="shared" si="349"/>
        <v>0</v>
      </c>
      <c r="BF429" s="169">
        <f t="shared" si="350"/>
        <v>0</v>
      </c>
      <c r="BG429" s="169">
        <f t="shared" si="351"/>
        <v>0</v>
      </c>
      <c r="BH429" s="169">
        <f t="shared" si="352"/>
        <v>0</v>
      </c>
      <c r="BI429" s="169">
        <f t="shared" si="353"/>
        <v>0</v>
      </c>
      <c r="BJ429" s="169">
        <f t="shared" si="354"/>
        <v>0</v>
      </c>
      <c r="BK429" s="167">
        <f t="shared" si="355"/>
        <v>0</v>
      </c>
      <c r="BL429" s="169">
        <f t="shared" si="356"/>
        <v>1</v>
      </c>
      <c r="BM429" s="169">
        <f t="shared" si="357"/>
        <v>0</v>
      </c>
      <c r="BN429" s="169">
        <f t="shared" si="358"/>
        <v>1</v>
      </c>
      <c r="BO429" s="169">
        <f t="shared" si="359"/>
        <v>0</v>
      </c>
      <c r="BP429" s="36">
        <f t="shared" si="360"/>
        <v>1</v>
      </c>
      <c r="BQ429">
        <f t="shared" si="361"/>
        <v>0</v>
      </c>
      <c r="BR429" s="36">
        <f t="shared" si="362"/>
        <v>0</v>
      </c>
      <c r="BS429" t="e">
        <f t="shared" si="363"/>
        <v>#N/A</v>
      </c>
    </row>
    <row r="430" spans="1:71">
      <c r="A430" s="59">
        <v>307</v>
      </c>
      <c r="B430" s="59">
        <v>181141</v>
      </c>
      <c r="C430" s="160">
        <v>225000000</v>
      </c>
      <c r="D430" s="59">
        <v>52894540</v>
      </c>
      <c r="E430" s="59">
        <v>74044540</v>
      </c>
      <c r="F430" s="59">
        <v>150955460</v>
      </c>
      <c r="G430" s="59">
        <v>774</v>
      </c>
      <c r="H430" s="59">
        <v>-4254776372.8881302</v>
      </c>
      <c r="I430" s="59">
        <v>403</v>
      </c>
      <c r="J430" s="59">
        <v>0</v>
      </c>
      <c r="K430" s="59">
        <v>0</v>
      </c>
      <c r="L430" s="59">
        <v>417</v>
      </c>
      <c r="M430" s="59">
        <v>0</v>
      </c>
      <c r="N430" s="59">
        <v>0</v>
      </c>
      <c r="O430" s="59">
        <v>0</v>
      </c>
      <c r="P430" s="59">
        <v>0</v>
      </c>
      <c r="Q430" s="59">
        <v>0</v>
      </c>
      <c r="R430" s="59">
        <v>2</v>
      </c>
      <c r="S430" s="59">
        <v>0</v>
      </c>
      <c r="T430" s="59">
        <f t="shared" si="313"/>
        <v>2</v>
      </c>
      <c r="U430" s="59">
        <f t="shared" si="314"/>
        <v>0</v>
      </c>
      <c r="V430" s="59">
        <f t="shared" si="315"/>
        <v>0</v>
      </c>
      <c r="W430" s="59">
        <f t="shared" si="316"/>
        <v>0</v>
      </c>
      <c r="X430" s="59">
        <f t="shared" si="317"/>
        <v>0</v>
      </c>
      <c r="Y430" s="59">
        <f t="shared" si="318"/>
        <v>0</v>
      </c>
      <c r="Z430" s="59">
        <f t="shared" si="319"/>
        <v>0</v>
      </c>
      <c r="AA430" s="59">
        <f t="shared" si="320"/>
        <v>0</v>
      </c>
      <c r="AB430" s="59">
        <f t="shared" si="321"/>
        <v>0</v>
      </c>
      <c r="AC430" s="59">
        <f t="shared" si="322"/>
        <v>0</v>
      </c>
      <c r="AD430" s="166">
        <f t="shared" si="364"/>
        <v>0</v>
      </c>
      <c r="AE430" s="169">
        <f t="shared" si="323"/>
        <v>0</v>
      </c>
      <c r="AF430" s="169">
        <f t="shared" si="324"/>
        <v>0</v>
      </c>
      <c r="AG430" s="169">
        <f t="shared" si="325"/>
        <v>0</v>
      </c>
      <c r="AH430" s="169">
        <f t="shared" si="326"/>
        <v>1</v>
      </c>
      <c r="AI430" s="169">
        <f t="shared" si="327"/>
        <v>0</v>
      </c>
      <c r="AJ430" s="169">
        <f t="shared" si="328"/>
        <v>0</v>
      </c>
      <c r="AK430" s="169">
        <f t="shared" si="329"/>
        <v>0</v>
      </c>
      <c r="AL430" s="169">
        <f t="shared" si="330"/>
        <v>1</v>
      </c>
      <c r="AM430" s="169">
        <f t="shared" si="331"/>
        <v>0</v>
      </c>
      <c r="AN430" s="169">
        <f t="shared" si="332"/>
        <v>0</v>
      </c>
      <c r="AO430" s="169">
        <f t="shared" si="333"/>
        <v>1</v>
      </c>
      <c r="AP430" s="169">
        <f t="shared" si="334"/>
        <v>0</v>
      </c>
      <c r="AQ430" s="169">
        <f t="shared" si="335"/>
        <v>0</v>
      </c>
      <c r="AR430" s="169">
        <f t="shared" si="336"/>
        <v>0</v>
      </c>
      <c r="AS430" s="169">
        <f t="shared" si="337"/>
        <v>0</v>
      </c>
      <c r="AT430" s="169">
        <f t="shared" si="338"/>
        <v>0</v>
      </c>
      <c r="AU430" s="169">
        <f t="shared" si="339"/>
        <v>0</v>
      </c>
      <c r="AV430" s="169">
        <f t="shared" si="340"/>
        <v>1</v>
      </c>
      <c r="AW430" s="169">
        <f t="shared" si="341"/>
        <v>1</v>
      </c>
      <c r="AX430" s="169">
        <f t="shared" si="342"/>
        <v>1</v>
      </c>
      <c r="AY430" s="169">
        <f t="shared" si="343"/>
        <v>0</v>
      </c>
      <c r="AZ430" s="169">
        <f t="shared" si="344"/>
        <v>0</v>
      </c>
      <c r="BA430" s="169">
        <f t="shared" si="345"/>
        <v>0</v>
      </c>
      <c r="BB430" s="169">
        <f t="shared" si="346"/>
        <v>1</v>
      </c>
      <c r="BC430" s="169">
        <f t="shared" si="347"/>
        <v>0</v>
      </c>
      <c r="BD430" s="169">
        <f t="shared" si="348"/>
        <v>1</v>
      </c>
      <c r="BE430" s="169">
        <f t="shared" si="349"/>
        <v>0</v>
      </c>
      <c r="BF430" s="169">
        <f t="shared" si="350"/>
        <v>1</v>
      </c>
      <c r="BG430" s="169">
        <f t="shared" si="351"/>
        <v>1</v>
      </c>
      <c r="BH430" s="169">
        <f t="shared" si="352"/>
        <v>0</v>
      </c>
      <c r="BI430" s="169">
        <f t="shared" si="353"/>
        <v>0</v>
      </c>
      <c r="BJ430" s="169">
        <f t="shared" si="354"/>
        <v>0</v>
      </c>
      <c r="BK430" s="167">
        <f t="shared" si="355"/>
        <v>0</v>
      </c>
      <c r="BL430" s="169">
        <f t="shared" si="356"/>
        <v>0</v>
      </c>
      <c r="BM430" s="169">
        <f t="shared" si="357"/>
        <v>1</v>
      </c>
      <c r="BN430" s="169">
        <f t="shared" si="358"/>
        <v>1</v>
      </c>
      <c r="BO430" s="169">
        <f t="shared" si="359"/>
        <v>0</v>
      </c>
      <c r="BP430" s="36">
        <f t="shared" si="360"/>
        <v>0</v>
      </c>
      <c r="BQ430">
        <f t="shared" si="361"/>
        <v>0</v>
      </c>
      <c r="BR430" s="36">
        <f t="shared" si="362"/>
        <v>2</v>
      </c>
      <c r="BS430" s="36" t="e">
        <f t="shared" si="363"/>
        <v>#N/A</v>
      </c>
    </row>
    <row r="431" spans="1:71">
      <c r="A431" s="59">
        <v>412</v>
      </c>
      <c r="B431" s="59">
        <v>231641</v>
      </c>
      <c r="C431" s="160">
        <v>230714284.73202601</v>
      </c>
      <c r="D431" s="59">
        <v>48000002</v>
      </c>
      <c r="E431" s="59">
        <v>48000002</v>
      </c>
      <c r="F431" s="59">
        <v>182714282.73202601</v>
      </c>
      <c r="G431" s="59">
        <v>1657.1428833007801</v>
      </c>
      <c r="H431" s="59">
        <v>-6356963097.9847803</v>
      </c>
      <c r="I431" s="59">
        <v>411</v>
      </c>
      <c r="J431" s="59">
        <v>409</v>
      </c>
      <c r="K431" s="59">
        <v>0</v>
      </c>
      <c r="L431" s="59">
        <v>417</v>
      </c>
      <c r="M431" s="59">
        <v>402</v>
      </c>
      <c r="N431" s="59">
        <v>0</v>
      </c>
      <c r="O431" s="59">
        <v>417</v>
      </c>
      <c r="P431" s="59">
        <v>0</v>
      </c>
      <c r="Q431" s="59">
        <v>0</v>
      </c>
      <c r="R431" s="59">
        <v>1</v>
      </c>
      <c r="S431" s="59">
        <v>1</v>
      </c>
      <c r="T431" s="59">
        <f t="shared" si="313"/>
        <v>3</v>
      </c>
      <c r="U431" s="59">
        <f t="shared" si="314"/>
        <v>0</v>
      </c>
      <c r="V431" s="59">
        <f t="shared" si="315"/>
        <v>0</v>
      </c>
      <c r="W431" s="59">
        <f t="shared" si="316"/>
        <v>2</v>
      </c>
      <c r="X431" s="59">
        <f t="shared" si="317"/>
        <v>0</v>
      </c>
      <c r="Y431" s="59">
        <f t="shared" si="318"/>
        <v>0</v>
      </c>
      <c r="Z431" s="59">
        <f t="shared" si="319"/>
        <v>0</v>
      </c>
      <c r="AA431" s="59">
        <f t="shared" si="320"/>
        <v>0</v>
      </c>
      <c r="AB431" s="59">
        <f t="shared" si="321"/>
        <v>0</v>
      </c>
      <c r="AC431" s="59">
        <f t="shared" si="322"/>
        <v>0</v>
      </c>
      <c r="AD431" s="166">
        <f t="shared" si="364"/>
        <v>0</v>
      </c>
      <c r="AE431" s="169">
        <f t="shared" si="323"/>
        <v>0</v>
      </c>
      <c r="AF431" s="169">
        <f t="shared" si="324"/>
        <v>0</v>
      </c>
      <c r="AG431" s="169">
        <f t="shared" si="325"/>
        <v>0</v>
      </c>
      <c r="AH431" s="169">
        <f t="shared" si="326"/>
        <v>1</v>
      </c>
      <c r="AI431" s="169">
        <f t="shared" si="327"/>
        <v>0</v>
      </c>
      <c r="AJ431" s="169">
        <f t="shared" si="328"/>
        <v>0</v>
      </c>
      <c r="AK431" s="169">
        <f t="shared" si="329"/>
        <v>0</v>
      </c>
      <c r="AL431" s="169">
        <f t="shared" si="330"/>
        <v>1</v>
      </c>
      <c r="AM431" s="169">
        <f t="shared" si="331"/>
        <v>0</v>
      </c>
      <c r="AN431" s="169">
        <f t="shared" si="332"/>
        <v>0</v>
      </c>
      <c r="AO431" s="169">
        <f t="shared" si="333"/>
        <v>1</v>
      </c>
      <c r="AP431" s="169">
        <f t="shared" si="334"/>
        <v>0</v>
      </c>
      <c r="AQ431" s="169">
        <f t="shared" si="335"/>
        <v>0</v>
      </c>
      <c r="AR431" s="169">
        <f t="shared" si="336"/>
        <v>0</v>
      </c>
      <c r="AS431" s="169">
        <f t="shared" si="337"/>
        <v>0</v>
      </c>
      <c r="AT431" s="169">
        <f t="shared" si="338"/>
        <v>0</v>
      </c>
      <c r="AU431" s="169">
        <f t="shared" si="339"/>
        <v>0</v>
      </c>
      <c r="AV431" s="169">
        <f t="shared" si="340"/>
        <v>1</v>
      </c>
      <c r="AW431" s="169">
        <f t="shared" si="341"/>
        <v>1</v>
      </c>
      <c r="AX431" s="169">
        <f t="shared" si="342"/>
        <v>1</v>
      </c>
      <c r="AY431" s="169">
        <f t="shared" si="343"/>
        <v>0</v>
      </c>
      <c r="AZ431" s="169">
        <f t="shared" si="344"/>
        <v>0</v>
      </c>
      <c r="BA431" s="169">
        <f t="shared" si="345"/>
        <v>0</v>
      </c>
      <c r="BB431" s="169">
        <f t="shared" si="346"/>
        <v>1</v>
      </c>
      <c r="BC431" s="169">
        <f t="shared" si="347"/>
        <v>2</v>
      </c>
      <c r="BD431" s="169">
        <f t="shared" si="348"/>
        <v>0</v>
      </c>
      <c r="BE431" s="169">
        <f t="shared" si="349"/>
        <v>0</v>
      </c>
      <c r="BF431" s="169">
        <f t="shared" si="350"/>
        <v>2</v>
      </c>
      <c r="BG431" s="169">
        <f t="shared" si="351"/>
        <v>0</v>
      </c>
      <c r="BH431" s="169">
        <f t="shared" si="352"/>
        <v>0</v>
      </c>
      <c r="BI431" s="169">
        <f t="shared" si="353"/>
        <v>0</v>
      </c>
      <c r="BJ431" s="169">
        <f t="shared" si="354"/>
        <v>0</v>
      </c>
      <c r="BK431" s="167">
        <f t="shared" si="355"/>
        <v>0</v>
      </c>
      <c r="BL431" s="169">
        <f t="shared" si="356"/>
        <v>1</v>
      </c>
      <c r="BM431" s="169">
        <f t="shared" si="357"/>
        <v>0</v>
      </c>
      <c r="BN431" s="169">
        <f t="shared" si="358"/>
        <v>0</v>
      </c>
      <c r="BO431" s="169">
        <f t="shared" si="359"/>
        <v>1</v>
      </c>
      <c r="BP431" s="36">
        <f t="shared" si="360"/>
        <v>0</v>
      </c>
      <c r="BQ431">
        <f t="shared" si="361"/>
        <v>0</v>
      </c>
      <c r="BR431" s="36">
        <f t="shared" si="362"/>
        <v>4</v>
      </c>
      <c r="BS431" s="36" t="e">
        <f t="shared" si="363"/>
        <v>#N/A</v>
      </c>
    </row>
    <row r="432" spans="1:71">
      <c r="A432" s="59">
        <v>319</v>
      </c>
      <c r="B432" s="59">
        <v>181382</v>
      </c>
      <c r="C432" s="160">
        <v>232142860.27260801</v>
      </c>
      <c r="D432" s="59">
        <v>225269641</v>
      </c>
      <c r="E432" s="59">
        <v>228126784</v>
      </c>
      <c r="F432" s="59">
        <v>4016076.2726078602</v>
      </c>
      <c r="G432" s="59">
        <v>1297.6190948486301</v>
      </c>
      <c r="H432" s="59">
        <v>-4565175758.4847202</v>
      </c>
      <c r="I432" s="59">
        <v>406</v>
      </c>
      <c r="J432" s="59">
        <v>417</v>
      </c>
      <c r="K432" s="59">
        <v>0</v>
      </c>
      <c r="L432" s="59">
        <v>415</v>
      </c>
      <c r="M432" s="59">
        <v>0</v>
      </c>
      <c r="N432" s="59">
        <v>0</v>
      </c>
      <c r="O432" s="59">
        <v>0</v>
      </c>
      <c r="P432" s="59">
        <v>0</v>
      </c>
      <c r="Q432" s="59">
        <v>0</v>
      </c>
      <c r="R432" s="59">
        <v>1</v>
      </c>
      <c r="S432" s="59">
        <v>0</v>
      </c>
      <c r="T432" s="59">
        <f t="shared" si="313"/>
        <v>2</v>
      </c>
      <c r="U432" s="59">
        <f t="shared" si="314"/>
        <v>0</v>
      </c>
      <c r="V432" s="59">
        <f t="shared" si="315"/>
        <v>0</v>
      </c>
      <c r="W432" s="59">
        <f t="shared" si="316"/>
        <v>1</v>
      </c>
      <c r="X432" s="59">
        <f t="shared" si="317"/>
        <v>0</v>
      </c>
      <c r="Y432" s="59">
        <f t="shared" si="318"/>
        <v>0</v>
      </c>
      <c r="Z432" s="59">
        <f t="shared" si="319"/>
        <v>0</v>
      </c>
      <c r="AA432" s="59">
        <f t="shared" si="320"/>
        <v>0</v>
      </c>
      <c r="AB432" s="59">
        <f t="shared" si="321"/>
        <v>0</v>
      </c>
      <c r="AC432" s="59">
        <f t="shared" si="322"/>
        <v>0</v>
      </c>
      <c r="AD432" s="166">
        <f t="shared" si="364"/>
        <v>0</v>
      </c>
      <c r="AE432" s="169">
        <f t="shared" si="323"/>
        <v>0</v>
      </c>
      <c r="AF432" s="169">
        <f t="shared" si="324"/>
        <v>0</v>
      </c>
      <c r="AG432" s="169">
        <f t="shared" si="325"/>
        <v>0</v>
      </c>
      <c r="AH432" s="169">
        <f t="shared" si="326"/>
        <v>1</v>
      </c>
      <c r="AI432" s="169">
        <f t="shared" si="327"/>
        <v>0</v>
      </c>
      <c r="AJ432" s="169">
        <f t="shared" si="328"/>
        <v>0</v>
      </c>
      <c r="AK432" s="169">
        <f t="shared" si="329"/>
        <v>0</v>
      </c>
      <c r="AL432" s="169">
        <f t="shared" si="330"/>
        <v>1</v>
      </c>
      <c r="AM432" s="169">
        <f t="shared" si="331"/>
        <v>0</v>
      </c>
      <c r="AN432" s="169">
        <f t="shared" si="332"/>
        <v>0</v>
      </c>
      <c r="AO432" s="169">
        <f t="shared" si="333"/>
        <v>1</v>
      </c>
      <c r="AP432" s="169">
        <f t="shared" si="334"/>
        <v>0</v>
      </c>
      <c r="AQ432" s="169">
        <f t="shared" si="335"/>
        <v>0</v>
      </c>
      <c r="AR432" s="169">
        <f t="shared" si="336"/>
        <v>0</v>
      </c>
      <c r="AS432" s="169">
        <f t="shared" si="337"/>
        <v>0</v>
      </c>
      <c r="AT432" s="169">
        <f t="shared" si="338"/>
        <v>0</v>
      </c>
      <c r="AU432" s="169">
        <f t="shared" si="339"/>
        <v>0</v>
      </c>
      <c r="AV432" s="169">
        <f t="shared" si="340"/>
        <v>1</v>
      </c>
      <c r="AW432" s="169">
        <f t="shared" si="341"/>
        <v>1</v>
      </c>
      <c r="AX432" s="169">
        <f t="shared" si="342"/>
        <v>1</v>
      </c>
      <c r="AY432" s="169">
        <f t="shared" si="343"/>
        <v>0</v>
      </c>
      <c r="AZ432" s="169">
        <f t="shared" si="344"/>
        <v>0</v>
      </c>
      <c r="BA432" s="169">
        <f t="shared" si="345"/>
        <v>0</v>
      </c>
      <c r="BB432" s="169">
        <f t="shared" si="346"/>
        <v>1</v>
      </c>
      <c r="BC432" s="169">
        <f t="shared" si="347"/>
        <v>1</v>
      </c>
      <c r="BD432" s="169">
        <f t="shared" si="348"/>
        <v>0</v>
      </c>
      <c r="BE432" s="169">
        <f t="shared" si="349"/>
        <v>1</v>
      </c>
      <c r="BF432" s="169">
        <f t="shared" si="350"/>
        <v>0</v>
      </c>
      <c r="BG432" s="169">
        <f t="shared" si="351"/>
        <v>0</v>
      </c>
      <c r="BH432" s="169">
        <f t="shared" si="352"/>
        <v>1</v>
      </c>
      <c r="BI432" s="169">
        <f t="shared" si="353"/>
        <v>0</v>
      </c>
      <c r="BJ432" s="169">
        <f t="shared" si="354"/>
        <v>0</v>
      </c>
      <c r="BK432" s="167">
        <f t="shared" si="355"/>
        <v>0</v>
      </c>
      <c r="BL432" s="169">
        <f t="shared" si="356"/>
        <v>1</v>
      </c>
      <c r="BM432" s="169">
        <f t="shared" si="357"/>
        <v>0</v>
      </c>
      <c r="BN432" s="169">
        <f t="shared" si="358"/>
        <v>1</v>
      </c>
      <c r="BO432" s="169">
        <f t="shared" si="359"/>
        <v>0</v>
      </c>
      <c r="BP432" s="36">
        <f t="shared" si="360"/>
        <v>0</v>
      </c>
      <c r="BQ432">
        <f t="shared" si="361"/>
        <v>0</v>
      </c>
      <c r="BR432" s="36">
        <f t="shared" si="362"/>
        <v>2</v>
      </c>
      <c r="BS432" s="36" t="e">
        <f t="shared" si="363"/>
        <v>#N/A</v>
      </c>
    </row>
    <row r="433" spans="1:71">
      <c r="A433" s="59">
        <v>325</v>
      </c>
      <c r="B433" s="59">
        <v>181501</v>
      </c>
      <c r="C433" s="160">
        <v>242857150.43950301</v>
      </c>
      <c r="D433" s="59">
        <v>34523810.5</v>
      </c>
      <c r="E433" s="59">
        <v>42857144</v>
      </c>
      <c r="F433" s="59">
        <v>200000006.43950301</v>
      </c>
      <c r="G433" s="59">
        <v>300.00000762939499</v>
      </c>
      <c r="H433" s="59">
        <v>-4402263257.3034201</v>
      </c>
      <c r="I433" s="59">
        <v>0</v>
      </c>
      <c r="J433" s="59">
        <v>0</v>
      </c>
      <c r="K433" s="59">
        <v>0</v>
      </c>
      <c r="L433" s="59">
        <v>417</v>
      </c>
      <c r="M433" s="59">
        <v>404</v>
      </c>
      <c r="N433" s="59">
        <v>0</v>
      </c>
      <c r="O433" s="59">
        <v>417</v>
      </c>
      <c r="P433" s="59">
        <v>404</v>
      </c>
      <c r="Q433" s="59">
        <v>0</v>
      </c>
      <c r="R433" s="59">
        <v>2</v>
      </c>
      <c r="S433" s="59">
        <v>0</v>
      </c>
      <c r="T433" s="59">
        <f t="shared" si="313"/>
        <v>2</v>
      </c>
      <c r="U433" s="59">
        <f t="shared" si="314"/>
        <v>0</v>
      </c>
      <c r="V433" s="59">
        <f t="shared" si="315"/>
        <v>0</v>
      </c>
      <c r="W433" s="59">
        <f t="shared" si="316"/>
        <v>2</v>
      </c>
      <c r="X433" s="59">
        <f t="shared" si="317"/>
        <v>0</v>
      </c>
      <c r="Y433" s="59">
        <f t="shared" si="318"/>
        <v>0</v>
      </c>
      <c r="Z433" s="59">
        <f t="shared" si="319"/>
        <v>0</v>
      </c>
      <c r="AA433" s="59">
        <f t="shared" si="320"/>
        <v>0</v>
      </c>
      <c r="AB433" s="59">
        <f t="shared" si="321"/>
        <v>0</v>
      </c>
      <c r="AC433" s="59">
        <f t="shared" si="322"/>
        <v>0</v>
      </c>
      <c r="AD433" s="166">
        <f t="shared" si="364"/>
        <v>0</v>
      </c>
      <c r="AE433" s="169">
        <f t="shared" si="323"/>
        <v>0</v>
      </c>
      <c r="AF433" s="169">
        <f t="shared" si="324"/>
        <v>0</v>
      </c>
      <c r="AG433" s="169">
        <f t="shared" si="325"/>
        <v>0</v>
      </c>
      <c r="AH433" s="169">
        <f t="shared" si="326"/>
        <v>1</v>
      </c>
      <c r="AI433" s="169">
        <f t="shared" si="327"/>
        <v>0</v>
      </c>
      <c r="AJ433" s="169">
        <f t="shared" si="328"/>
        <v>0</v>
      </c>
      <c r="AK433" s="169">
        <f t="shared" si="329"/>
        <v>0</v>
      </c>
      <c r="AL433" s="169">
        <f t="shared" si="330"/>
        <v>1</v>
      </c>
      <c r="AM433" s="169">
        <f t="shared" si="331"/>
        <v>0</v>
      </c>
      <c r="AN433" s="169">
        <f t="shared" si="332"/>
        <v>0</v>
      </c>
      <c r="AO433" s="169">
        <f t="shared" si="333"/>
        <v>1</v>
      </c>
      <c r="AP433" s="169">
        <f t="shared" si="334"/>
        <v>0</v>
      </c>
      <c r="AQ433" s="169">
        <f t="shared" si="335"/>
        <v>0</v>
      </c>
      <c r="AR433" s="169">
        <f t="shared" si="336"/>
        <v>0</v>
      </c>
      <c r="AS433" s="169">
        <f t="shared" si="337"/>
        <v>0</v>
      </c>
      <c r="AT433" s="169">
        <f t="shared" si="338"/>
        <v>0</v>
      </c>
      <c r="AU433" s="169">
        <f t="shared" si="339"/>
        <v>0</v>
      </c>
      <c r="AV433" s="169">
        <f t="shared" si="340"/>
        <v>1</v>
      </c>
      <c r="AW433" s="169">
        <f t="shared" si="341"/>
        <v>1</v>
      </c>
      <c r="AX433" s="169">
        <f t="shared" si="342"/>
        <v>1</v>
      </c>
      <c r="AY433" s="169">
        <f t="shared" si="343"/>
        <v>0</v>
      </c>
      <c r="AZ433" s="169">
        <f t="shared" si="344"/>
        <v>0</v>
      </c>
      <c r="BA433" s="169">
        <f t="shared" si="345"/>
        <v>0</v>
      </c>
      <c r="BB433" s="169">
        <f t="shared" si="346"/>
        <v>1</v>
      </c>
      <c r="BC433" s="169">
        <f t="shared" si="347"/>
        <v>2</v>
      </c>
      <c r="BD433" s="169">
        <f t="shared" si="348"/>
        <v>0</v>
      </c>
      <c r="BE433" s="169">
        <f t="shared" si="349"/>
        <v>0</v>
      </c>
      <c r="BF433" s="169">
        <f t="shared" si="350"/>
        <v>2</v>
      </c>
      <c r="BG433" s="169">
        <f t="shared" si="351"/>
        <v>0</v>
      </c>
      <c r="BH433" s="169">
        <f t="shared" si="352"/>
        <v>0</v>
      </c>
      <c r="BI433" s="169">
        <f t="shared" si="353"/>
        <v>0</v>
      </c>
      <c r="BJ433" s="169">
        <f t="shared" si="354"/>
        <v>0</v>
      </c>
      <c r="BK433" s="167">
        <f t="shared" si="355"/>
        <v>0</v>
      </c>
      <c r="BL433" s="169">
        <f t="shared" si="356"/>
        <v>0</v>
      </c>
      <c r="BM433" s="169">
        <f t="shared" si="357"/>
        <v>1</v>
      </c>
      <c r="BN433" s="169">
        <f t="shared" si="358"/>
        <v>1</v>
      </c>
      <c r="BO433" s="169">
        <f t="shared" si="359"/>
        <v>0</v>
      </c>
      <c r="BP433" s="36">
        <f t="shared" si="360"/>
        <v>0</v>
      </c>
      <c r="BQ433">
        <f t="shared" si="361"/>
        <v>0</v>
      </c>
      <c r="BR433" s="36">
        <f t="shared" si="362"/>
        <v>4</v>
      </c>
      <c r="BS433" s="36" t="e">
        <f t="shared" si="363"/>
        <v>#N/A</v>
      </c>
    </row>
    <row r="434" spans="1:71">
      <c r="A434" s="59">
        <v>115</v>
      </c>
      <c r="B434" s="59">
        <v>25151</v>
      </c>
      <c r="C434" s="160">
        <v>243154769.49641401</v>
      </c>
      <c r="D434" s="59">
        <v>87738100.5</v>
      </c>
      <c r="E434" s="59">
        <v>93785720</v>
      </c>
      <c r="F434" s="59">
        <v>149369049.49641401</v>
      </c>
      <c r="G434" s="59">
        <v>152.38095092773401</v>
      </c>
      <c r="H434" s="59">
        <v>-1690355133.5837801</v>
      </c>
      <c r="I434" s="59">
        <v>0</v>
      </c>
      <c r="J434" s="59">
        <v>0</v>
      </c>
      <c r="K434" s="59">
        <v>0</v>
      </c>
      <c r="L434" s="59">
        <v>415</v>
      </c>
      <c r="M434" s="59">
        <v>406</v>
      </c>
      <c r="N434" s="59">
        <v>0</v>
      </c>
      <c r="O434" s="59">
        <v>415</v>
      </c>
      <c r="P434" s="59">
        <v>406</v>
      </c>
      <c r="Q434" s="59">
        <v>0</v>
      </c>
      <c r="R434" s="59">
        <v>2</v>
      </c>
      <c r="S434" s="59">
        <v>0</v>
      </c>
      <c r="T434" s="59">
        <f t="shared" si="313"/>
        <v>2</v>
      </c>
      <c r="U434" s="59">
        <f t="shared" si="314"/>
        <v>0</v>
      </c>
      <c r="V434" s="59">
        <f t="shared" si="315"/>
        <v>0</v>
      </c>
      <c r="W434" s="59">
        <f t="shared" si="316"/>
        <v>2</v>
      </c>
      <c r="X434" s="59">
        <f t="shared" si="317"/>
        <v>0</v>
      </c>
      <c r="Y434" s="59">
        <f t="shared" si="318"/>
        <v>0</v>
      </c>
      <c r="Z434" s="59">
        <f t="shared" si="319"/>
        <v>0</v>
      </c>
      <c r="AA434" s="59">
        <f t="shared" si="320"/>
        <v>0</v>
      </c>
      <c r="AB434" s="59">
        <f t="shared" si="321"/>
        <v>0</v>
      </c>
      <c r="AC434" s="59">
        <f t="shared" si="322"/>
        <v>0</v>
      </c>
      <c r="AD434" s="166">
        <f t="shared" si="364"/>
        <v>0</v>
      </c>
      <c r="AE434" s="169">
        <f t="shared" si="323"/>
        <v>0</v>
      </c>
      <c r="AF434" s="169">
        <f t="shared" si="324"/>
        <v>0</v>
      </c>
      <c r="AG434" s="169">
        <f t="shared" si="325"/>
        <v>0</v>
      </c>
      <c r="AH434" s="169">
        <f t="shared" si="326"/>
        <v>1</v>
      </c>
      <c r="AI434" s="169">
        <f t="shared" si="327"/>
        <v>0</v>
      </c>
      <c r="AJ434" s="169">
        <f t="shared" si="328"/>
        <v>0</v>
      </c>
      <c r="AK434" s="169">
        <f t="shared" si="329"/>
        <v>0</v>
      </c>
      <c r="AL434" s="169">
        <f t="shared" si="330"/>
        <v>1</v>
      </c>
      <c r="AM434" s="169">
        <f t="shared" si="331"/>
        <v>0</v>
      </c>
      <c r="AN434" s="169">
        <f t="shared" si="332"/>
        <v>0</v>
      </c>
      <c r="AO434" s="169">
        <f t="shared" si="333"/>
        <v>1</v>
      </c>
      <c r="AP434" s="169">
        <f t="shared" si="334"/>
        <v>0</v>
      </c>
      <c r="AQ434" s="169">
        <f t="shared" si="335"/>
        <v>0</v>
      </c>
      <c r="AR434" s="169">
        <f t="shared" si="336"/>
        <v>0</v>
      </c>
      <c r="AS434" s="169">
        <f t="shared" si="337"/>
        <v>0</v>
      </c>
      <c r="AT434" s="169">
        <f t="shared" si="338"/>
        <v>0</v>
      </c>
      <c r="AU434" s="169">
        <f t="shared" si="339"/>
        <v>0</v>
      </c>
      <c r="AV434" s="169">
        <f t="shared" si="340"/>
        <v>1</v>
      </c>
      <c r="AW434" s="169">
        <f t="shared" si="341"/>
        <v>1</v>
      </c>
      <c r="AX434" s="169">
        <f t="shared" si="342"/>
        <v>1</v>
      </c>
      <c r="AY434" s="169">
        <f t="shared" si="343"/>
        <v>0</v>
      </c>
      <c r="AZ434" s="169">
        <f t="shared" si="344"/>
        <v>0</v>
      </c>
      <c r="BA434" s="169">
        <f t="shared" si="345"/>
        <v>0</v>
      </c>
      <c r="BB434" s="169">
        <f t="shared" si="346"/>
        <v>1</v>
      </c>
      <c r="BC434" s="169">
        <f t="shared" si="347"/>
        <v>2</v>
      </c>
      <c r="BD434" s="169">
        <f t="shared" si="348"/>
        <v>0</v>
      </c>
      <c r="BE434" s="169">
        <f t="shared" si="349"/>
        <v>0</v>
      </c>
      <c r="BF434" s="169">
        <f t="shared" si="350"/>
        <v>0</v>
      </c>
      <c r="BG434" s="169">
        <f t="shared" si="351"/>
        <v>0</v>
      </c>
      <c r="BH434" s="169">
        <f t="shared" si="352"/>
        <v>2</v>
      </c>
      <c r="BI434" s="169">
        <f t="shared" si="353"/>
        <v>0</v>
      </c>
      <c r="BJ434" s="169">
        <f t="shared" si="354"/>
        <v>0</v>
      </c>
      <c r="BK434" s="167">
        <f t="shared" si="355"/>
        <v>0</v>
      </c>
      <c r="BL434" s="169">
        <f t="shared" si="356"/>
        <v>0</v>
      </c>
      <c r="BM434" s="169">
        <f t="shared" si="357"/>
        <v>1</v>
      </c>
      <c r="BN434" s="169">
        <f t="shared" si="358"/>
        <v>1</v>
      </c>
      <c r="BO434" s="169">
        <f t="shared" si="359"/>
        <v>0</v>
      </c>
      <c r="BP434" s="36">
        <f t="shared" si="360"/>
        <v>0</v>
      </c>
      <c r="BQ434">
        <f t="shared" si="361"/>
        <v>0</v>
      </c>
      <c r="BR434" s="36">
        <f t="shared" si="362"/>
        <v>4</v>
      </c>
      <c r="BS434" s="36" t="e">
        <f t="shared" si="363"/>
        <v>#N/A</v>
      </c>
    </row>
    <row r="435" spans="1:71">
      <c r="A435" s="59">
        <v>320</v>
      </c>
      <c r="B435" s="59">
        <v>181402</v>
      </c>
      <c r="C435" s="160">
        <v>248214284.65752</v>
      </c>
      <c r="D435" s="59">
        <v>89321870.5</v>
      </c>
      <c r="E435" s="59">
        <v>89321870.5</v>
      </c>
      <c r="F435" s="59">
        <v>158892414.15752</v>
      </c>
      <c r="G435" s="59">
        <v>0</v>
      </c>
      <c r="H435" s="59">
        <v>-4410299420.5998096</v>
      </c>
      <c r="I435" s="59">
        <v>0</v>
      </c>
      <c r="J435" s="59">
        <v>0</v>
      </c>
      <c r="K435" s="59">
        <v>0</v>
      </c>
      <c r="L435" s="59">
        <v>415</v>
      </c>
      <c r="M435" s="59">
        <v>403</v>
      </c>
      <c r="N435" s="59">
        <v>407</v>
      </c>
      <c r="O435" s="59">
        <v>406</v>
      </c>
      <c r="P435" s="59">
        <v>0</v>
      </c>
      <c r="Q435" s="59">
        <v>0</v>
      </c>
      <c r="R435" s="59">
        <v>2</v>
      </c>
      <c r="S435" s="59">
        <v>0</v>
      </c>
      <c r="T435" s="59">
        <f t="shared" si="313"/>
        <v>2</v>
      </c>
      <c r="U435" s="59">
        <f t="shared" si="314"/>
        <v>0</v>
      </c>
      <c r="V435" s="59">
        <f t="shared" si="315"/>
        <v>0</v>
      </c>
      <c r="W435" s="59">
        <f t="shared" si="316"/>
        <v>2</v>
      </c>
      <c r="X435" s="59">
        <f t="shared" si="317"/>
        <v>0</v>
      </c>
      <c r="Y435" s="59">
        <f t="shared" si="318"/>
        <v>0</v>
      </c>
      <c r="Z435" s="59">
        <f t="shared" si="319"/>
        <v>0</v>
      </c>
      <c r="AA435" s="59">
        <f t="shared" si="320"/>
        <v>0</v>
      </c>
      <c r="AB435" s="59">
        <f t="shared" si="321"/>
        <v>0</v>
      </c>
      <c r="AC435" s="59">
        <f t="shared" si="322"/>
        <v>0</v>
      </c>
      <c r="AD435" s="166">
        <f t="shared" si="364"/>
        <v>0</v>
      </c>
      <c r="AE435" s="169">
        <f t="shared" si="323"/>
        <v>0</v>
      </c>
      <c r="AF435" s="169">
        <f t="shared" si="324"/>
        <v>0</v>
      </c>
      <c r="AG435" s="169">
        <f t="shared" si="325"/>
        <v>0</v>
      </c>
      <c r="AH435" s="169">
        <f t="shared" si="326"/>
        <v>1</v>
      </c>
      <c r="AI435" s="169">
        <f t="shared" si="327"/>
        <v>0</v>
      </c>
      <c r="AJ435" s="169">
        <f t="shared" si="328"/>
        <v>0</v>
      </c>
      <c r="AK435" s="169">
        <f t="shared" si="329"/>
        <v>0</v>
      </c>
      <c r="AL435" s="169">
        <f t="shared" si="330"/>
        <v>1</v>
      </c>
      <c r="AM435" s="169">
        <f t="shared" si="331"/>
        <v>0</v>
      </c>
      <c r="AN435" s="169">
        <f t="shared" si="332"/>
        <v>0</v>
      </c>
      <c r="AO435" s="169">
        <f t="shared" si="333"/>
        <v>1</v>
      </c>
      <c r="AP435" s="169">
        <f t="shared" si="334"/>
        <v>0</v>
      </c>
      <c r="AQ435" s="169">
        <f t="shared" si="335"/>
        <v>0</v>
      </c>
      <c r="AR435" s="169">
        <f t="shared" si="336"/>
        <v>0</v>
      </c>
      <c r="AS435" s="169">
        <f t="shared" si="337"/>
        <v>0</v>
      </c>
      <c r="AT435" s="169">
        <f t="shared" si="338"/>
        <v>0</v>
      </c>
      <c r="AU435" s="169">
        <f t="shared" si="339"/>
        <v>0</v>
      </c>
      <c r="AV435" s="169">
        <f t="shared" si="340"/>
        <v>1</v>
      </c>
      <c r="AW435" s="169">
        <f t="shared" si="341"/>
        <v>1</v>
      </c>
      <c r="AX435" s="169">
        <f t="shared" si="342"/>
        <v>1</v>
      </c>
      <c r="AY435" s="169">
        <f t="shared" si="343"/>
        <v>0</v>
      </c>
      <c r="AZ435" s="169">
        <f t="shared" si="344"/>
        <v>0</v>
      </c>
      <c r="BA435" s="169">
        <f t="shared" si="345"/>
        <v>0</v>
      </c>
      <c r="BB435" s="169">
        <f t="shared" si="346"/>
        <v>1</v>
      </c>
      <c r="BC435" s="169">
        <f t="shared" si="347"/>
        <v>1</v>
      </c>
      <c r="BD435" s="169">
        <f t="shared" si="348"/>
        <v>0</v>
      </c>
      <c r="BE435" s="169">
        <f t="shared" si="349"/>
        <v>1</v>
      </c>
      <c r="BF435" s="169">
        <f t="shared" si="350"/>
        <v>0</v>
      </c>
      <c r="BG435" s="169">
        <f t="shared" si="351"/>
        <v>0</v>
      </c>
      <c r="BH435" s="169">
        <f t="shared" si="352"/>
        <v>1</v>
      </c>
      <c r="BI435" s="169">
        <f t="shared" si="353"/>
        <v>0</v>
      </c>
      <c r="BJ435" s="169">
        <f t="shared" si="354"/>
        <v>0</v>
      </c>
      <c r="BK435" s="167">
        <f t="shared" si="355"/>
        <v>0</v>
      </c>
      <c r="BL435" s="169">
        <f t="shared" si="356"/>
        <v>0</v>
      </c>
      <c r="BM435" s="169">
        <f t="shared" si="357"/>
        <v>1</v>
      </c>
      <c r="BN435" s="169">
        <f t="shared" si="358"/>
        <v>1</v>
      </c>
      <c r="BO435" s="169">
        <f t="shared" si="359"/>
        <v>0</v>
      </c>
      <c r="BP435" s="36">
        <f t="shared" si="360"/>
        <v>0</v>
      </c>
      <c r="BQ435">
        <f t="shared" si="361"/>
        <v>0</v>
      </c>
      <c r="BR435" s="36">
        <f t="shared" si="362"/>
        <v>2</v>
      </c>
      <c r="BS435" s="36" t="e">
        <f t="shared" si="363"/>
        <v>#N/A</v>
      </c>
    </row>
    <row r="436" spans="1:71">
      <c r="A436" s="59">
        <v>295</v>
      </c>
      <c r="B436" s="59">
        <v>171261</v>
      </c>
      <c r="C436" s="160">
        <v>248571420.89885101</v>
      </c>
      <c r="D436" s="59">
        <v>23080357</v>
      </c>
      <c r="E436" s="59">
        <v>28794642.5</v>
      </c>
      <c r="F436" s="59">
        <v>219776778.39885101</v>
      </c>
      <c r="G436" s="59">
        <v>142.857139587402</v>
      </c>
      <c r="H436" s="59">
        <v>-4011862192.6080198</v>
      </c>
      <c r="I436" s="59">
        <v>101</v>
      </c>
      <c r="J436" s="59">
        <v>0</v>
      </c>
      <c r="K436" s="59">
        <v>0</v>
      </c>
      <c r="L436" s="59">
        <v>102</v>
      </c>
      <c r="M436" s="59">
        <v>0</v>
      </c>
      <c r="N436" s="59">
        <v>0</v>
      </c>
      <c r="O436" s="59">
        <v>412</v>
      </c>
      <c r="P436" s="59">
        <v>444</v>
      </c>
      <c r="Q436" s="59">
        <v>0</v>
      </c>
      <c r="R436" s="59">
        <v>2</v>
      </c>
      <c r="S436" s="59">
        <v>1</v>
      </c>
      <c r="T436" s="59">
        <f t="shared" si="313"/>
        <v>1</v>
      </c>
      <c r="U436" s="59">
        <f t="shared" si="314"/>
        <v>0</v>
      </c>
      <c r="V436" s="59">
        <f t="shared" si="315"/>
        <v>1</v>
      </c>
      <c r="W436" s="59">
        <f t="shared" si="316"/>
        <v>1</v>
      </c>
      <c r="X436" s="59">
        <f t="shared" si="317"/>
        <v>0</v>
      </c>
      <c r="Y436" s="59">
        <f t="shared" si="318"/>
        <v>0</v>
      </c>
      <c r="Z436" s="59">
        <f t="shared" si="319"/>
        <v>0</v>
      </c>
      <c r="AA436" s="59">
        <f t="shared" si="320"/>
        <v>0</v>
      </c>
      <c r="AB436" s="59">
        <f t="shared" si="321"/>
        <v>0</v>
      </c>
      <c r="AC436" s="59">
        <f t="shared" si="322"/>
        <v>0</v>
      </c>
      <c r="AD436" s="166">
        <f t="shared" si="364"/>
        <v>1</v>
      </c>
      <c r="AE436" s="169">
        <f t="shared" si="323"/>
        <v>1</v>
      </c>
      <c r="AF436" s="169">
        <f t="shared" si="324"/>
        <v>0</v>
      </c>
      <c r="AG436" s="169">
        <f t="shared" si="325"/>
        <v>0</v>
      </c>
      <c r="AH436" s="169">
        <f t="shared" si="326"/>
        <v>1</v>
      </c>
      <c r="AI436" s="169">
        <f t="shared" si="327"/>
        <v>1</v>
      </c>
      <c r="AJ436" s="169">
        <f t="shared" si="328"/>
        <v>1</v>
      </c>
      <c r="AK436" s="169">
        <f t="shared" si="329"/>
        <v>0</v>
      </c>
      <c r="AL436" s="169">
        <f t="shared" si="330"/>
        <v>0</v>
      </c>
      <c r="AM436" s="169">
        <f t="shared" si="331"/>
        <v>1</v>
      </c>
      <c r="AN436" s="169">
        <f t="shared" si="332"/>
        <v>0</v>
      </c>
      <c r="AO436" s="169">
        <f t="shared" si="333"/>
        <v>1</v>
      </c>
      <c r="AP436" s="169">
        <f t="shared" si="334"/>
        <v>0</v>
      </c>
      <c r="AQ436" s="169">
        <f t="shared" si="335"/>
        <v>1</v>
      </c>
      <c r="AR436" s="169">
        <f t="shared" si="336"/>
        <v>1</v>
      </c>
      <c r="AS436" s="169">
        <f t="shared" si="337"/>
        <v>1</v>
      </c>
      <c r="AT436" s="169">
        <f t="shared" si="338"/>
        <v>1</v>
      </c>
      <c r="AU436" s="169">
        <f t="shared" si="339"/>
        <v>0</v>
      </c>
      <c r="AV436" s="169">
        <f t="shared" si="340"/>
        <v>0</v>
      </c>
      <c r="AW436" s="169">
        <f t="shared" si="341"/>
        <v>1</v>
      </c>
      <c r="AX436" s="169">
        <f t="shared" si="342"/>
        <v>0</v>
      </c>
      <c r="AY436" s="169">
        <f t="shared" si="343"/>
        <v>1</v>
      </c>
      <c r="AZ436" s="169">
        <f t="shared" si="344"/>
        <v>1</v>
      </c>
      <c r="BA436" s="169">
        <f t="shared" si="345"/>
        <v>0</v>
      </c>
      <c r="BB436" s="169">
        <f t="shared" si="346"/>
        <v>1</v>
      </c>
      <c r="BC436" s="169">
        <f t="shared" si="347"/>
        <v>1</v>
      </c>
      <c r="BD436" s="169">
        <f t="shared" si="348"/>
        <v>0</v>
      </c>
      <c r="BE436" s="169">
        <f t="shared" si="349"/>
        <v>0</v>
      </c>
      <c r="BF436" s="169">
        <f t="shared" si="350"/>
        <v>0</v>
      </c>
      <c r="BG436" s="169">
        <f t="shared" si="351"/>
        <v>0</v>
      </c>
      <c r="BH436" s="169">
        <f t="shared" si="352"/>
        <v>0</v>
      </c>
      <c r="BI436" s="169">
        <f t="shared" si="353"/>
        <v>0</v>
      </c>
      <c r="BJ436" s="169">
        <f t="shared" si="354"/>
        <v>1</v>
      </c>
      <c r="BK436" s="167">
        <f t="shared" si="355"/>
        <v>0</v>
      </c>
      <c r="BL436" s="169">
        <f t="shared" si="356"/>
        <v>0</v>
      </c>
      <c r="BM436" s="169">
        <f t="shared" si="357"/>
        <v>1</v>
      </c>
      <c r="BN436" s="169">
        <f t="shared" si="358"/>
        <v>0</v>
      </c>
      <c r="BO436" s="169">
        <f t="shared" si="359"/>
        <v>1</v>
      </c>
      <c r="BP436" s="36">
        <f t="shared" si="360"/>
        <v>2</v>
      </c>
      <c r="BQ436">
        <f t="shared" si="361"/>
        <v>0</v>
      </c>
      <c r="BR436" s="36">
        <f t="shared" si="362"/>
        <v>2</v>
      </c>
      <c r="BS436" s="36" t="e">
        <f t="shared" si="363"/>
        <v>#N/A</v>
      </c>
    </row>
    <row r="437" spans="1:71">
      <c r="A437" s="59">
        <v>60</v>
      </c>
      <c r="B437" s="59">
        <v>17121</v>
      </c>
      <c r="C437" s="160">
        <v>253428575.744434</v>
      </c>
      <c r="D437" s="59">
        <v>351610717.6875</v>
      </c>
      <c r="E437" s="59">
        <v>361703574.75</v>
      </c>
      <c r="F437" s="59">
        <v>-108274999.005566</v>
      </c>
      <c r="G437" s="59">
        <v>172.85714530944799</v>
      </c>
      <c r="H437" s="59">
        <v>-685725600.26145899</v>
      </c>
      <c r="I437" s="59">
        <v>101</v>
      </c>
      <c r="J437" s="59">
        <v>0</v>
      </c>
      <c r="K437" s="59">
        <v>0</v>
      </c>
      <c r="L437" s="59">
        <v>101</v>
      </c>
      <c r="M437" s="59">
        <v>0</v>
      </c>
      <c r="N437" s="59">
        <v>0</v>
      </c>
      <c r="O437" s="59">
        <v>412</v>
      </c>
      <c r="P437" s="59">
        <v>0</v>
      </c>
      <c r="Q437" s="59">
        <v>0</v>
      </c>
      <c r="R437" s="59">
        <v>1</v>
      </c>
      <c r="S437" s="59">
        <v>0</v>
      </c>
      <c r="T437" s="59">
        <f t="shared" si="313"/>
        <v>1</v>
      </c>
      <c r="U437" s="59">
        <f t="shared" si="314"/>
        <v>0</v>
      </c>
      <c r="V437" s="59">
        <f t="shared" si="315"/>
        <v>0</v>
      </c>
      <c r="W437" s="59">
        <f t="shared" si="316"/>
        <v>0</v>
      </c>
      <c r="X437" s="59">
        <f t="shared" si="317"/>
        <v>0</v>
      </c>
      <c r="Y437" s="59">
        <f t="shared" si="318"/>
        <v>0</v>
      </c>
      <c r="Z437" s="59">
        <f t="shared" si="319"/>
        <v>0</v>
      </c>
      <c r="AA437" s="59">
        <f t="shared" si="320"/>
        <v>0</v>
      </c>
      <c r="AB437" s="59">
        <f t="shared" si="321"/>
        <v>0</v>
      </c>
      <c r="AC437" s="59">
        <f t="shared" si="322"/>
        <v>0</v>
      </c>
      <c r="AD437" s="166">
        <f t="shared" si="364"/>
        <v>2</v>
      </c>
      <c r="AE437" s="169">
        <f t="shared" si="323"/>
        <v>0</v>
      </c>
      <c r="AF437" s="169">
        <f t="shared" si="324"/>
        <v>1</v>
      </c>
      <c r="AG437" s="169">
        <f t="shared" si="325"/>
        <v>0</v>
      </c>
      <c r="AH437" s="169">
        <f t="shared" si="326"/>
        <v>1</v>
      </c>
      <c r="AI437" s="169">
        <f t="shared" si="327"/>
        <v>1</v>
      </c>
      <c r="AJ437" s="169">
        <f t="shared" si="328"/>
        <v>0</v>
      </c>
      <c r="AK437" s="169">
        <f t="shared" si="329"/>
        <v>0</v>
      </c>
      <c r="AL437" s="169">
        <f t="shared" si="330"/>
        <v>0</v>
      </c>
      <c r="AM437" s="169">
        <f t="shared" si="331"/>
        <v>0</v>
      </c>
      <c r="AN437" s="169">
        <f t="shared" si="332"/>
        <v>0</v>
      </c>
      <c r="AO437" s="169">
        <f t="shared" si="333"/>
        <v>1</v>
      </c>
      <c r="AP437" s="169">
        <f t="shared" si="334"/>
        <v>0</v>
      </c>
      <c r="AQ437" s="169">
        <f t="shared" si="335"/>
        <v>0</v>
      </c>
      <c r="AR437" s="169">
        <f t="shared" si="336"/>
        <v>0</v>
      </c>
      <c r="AS437" s="169">
        <f t="shared" si="337"/>
        <v>0</v>
      </c>
      <c r="AT437" s="169">
        <f t="shared" si="338"/>
        <v>0</v>
      </c>
      <c r="AU437" s="169">
        <f t="shared" si="339"/>
        <v>0</v>
      </c>
      <c r="AV437" s="169">
        <f t="shared" si="340"/>
        <v>1</v>
      </c>
      <c r="AW437" s="169">
        <f t="shared" si="341"/>
        <v>1</v>
      </c>
      <c r="AX437" s="169">
        <f t="shared" si="342"/>
        <v>0</v>
      </c>
      <c r="AY437" s="169">
        <f t="shared" si="343"/>
        <v>1</v>
      </c>
      <c r="AZ437" s="169">
        <f t="shared" si="344"/>
        <v>1</v>
      </c>
      <c r="BA437" s="169">
        <f t="shared" si="345"/>
        <v>0</v>
      </c>
      <c r="BB437" s="169">
        <f t="shared" si="346"/>
        <v>1</v>
      </c>
      <c r="BC437" s="169">
        <f t="shared" si="347"/>
        <v>0</v>
      </c>
      <c r="BD437" s="169">
        <f t="shared" si="348"/>
        <v>1</v>
      </c>
      <c r="BE437" s="169">
        <f t="shared" si="349"/>
        <v>0</v>
      </c>
      <c r="BF437" s="169">
        <f t="shared" si="350"/>
        <v>0</v>
      </c>
      <c r="BG437" s="169">
        <f t="shared" si="351"/>
        <v>0</v>
      </c>
      <c r="BH437" s="169">
        <f t="shared" si="352"/>
        <v>0</v>
      </c>
      <c r="BI437" s="169">
        <f t="shared" si="353"/>
        <v>0</v>
      </c>
      <c r="BJ437" s="169">
        <f t="shared" si="354"/>
        <v>1</v>
      </c>
      <c r="BK437" s="167">
        <f t="shared" si="355"/>
        <v>0</v>
      </c>
      <c r="BL437" s="169">
        <f t="shared" si="356"/>
        <v>1</v>
      </c>
      <c r="BM437" s="169">
        <f t="shared" si="357"/>
        <v>0</v>
      </c>
      <c r="BN437" s="169">
        <f t="shared" si="358"/>
        <v>1</v>
      </c>
      <c r="BO437" s="169">
        <f t="shared" si="359"/>
        <v>0</v>
      </c>
      <c r="BP437" s="36">
        <f t="shared" si="360"/>
        <v>1</v>
      </c>
      <c r="BQ437">
        <f t="shared" si="361"/>
        <v>0</v>
      </c>
      <c r="BR437" s="36">
        <f t="shared" si="362"/>
        <v>2</v>
      </c>
      <c r="BS437" s="36" t="e">
        <f t="shared" si="363"/>
        <v>#N/A</v>
      </c>
    </row>
    <row r="438" spans="1:71">
      <c r="A438" s="59">
        <v>187</v>
      </c>
      <c r="B438" s="59">
        <v>122571</v>
      </c>
      <c r="C438" s="160">
        <v>254520403.20960101</v>
      </c>
      <c r="D438" s="59">
        <v>53356120</v>
      </c>
      <c r="E438" s="59">
        <v>53356120</v>
      </c>
      <c r="F438" s="59">
        <v>201164283.20960101</v>
      </c>
      <c r="G438" s="59">
        <v>0</v>
      </c>
      <c r="H438" s="59">
        <v>-2638780021.2018099</v>
      </c>
      <c r="I438" s="59">
        <v>0</v>
      </c>
      <c r="J438" s="59">
        <v>0</v>
      </c>
      <c r="K438" s="59">
        <v>0</v>
      </c>
      <c r="L438" s="59">
        <v>406</v>
      </c>
      <c r="M438" s="59">
        <v>417</v>
      </c>
      <c r="N438" s="59">
        <v>402</v>
      </c>
      <c r="O438" s="59">
        <v>406</v>
      </c>
      <c r="P438" s="59">
        <v>417</v>
      </c>
      <c r="Q438" s="59">
        <v>0</v>
      </c>
      <c r="R438" s="59">
        <v>2</v>
      </c>
      <c r="S438" s="59">
        <v>1</v>
      </c>
      <c r="T438" s="59">
        <f t="shared" si="313"/>
        <v>2</v>
      </c>
      <c r="U438" s="59">
        <f t="shared" si="314"/>
        <v>0</v>
      </c>
      <c r="V438" s="59">
        <f t="shared" si="315"/>
        <v>0</v>
      </c>
      <c r="W438" s="59">
        <f t="shared" si="316"/>
        <v>3</v>
      </c>
      <c r="X438" s="59">
        <f t="shared" si="317"/>
        <v>0</v>
      </c>
      <c r="Y438" s="59">
        <f t="shared" si="318"/>
        <v>0</v>
      </c>
      <c r="Z438" s="59">
        <f t="shared" si="319"/>
        <v>0</v>
      </c>
      <c r="AA438" s="59">
        <f t="shared" si="320"/>
        <v>0</v>
      </c>
      <c r="AB438" s="59">
        <f t="shared" si="321"/>
        <v>0</v>
      </c>
      <c r="AC438" s="59">
        <f t="shared" si="322"/>
        <v>0</v>
      </c>
      <c r="AD438" s="166">
        <f t="shared" si="364"/>
        <v>0</v>
      </c>
      <c r="AE438" s="169">
        <f t="shared" si="323"/>
        <v>0</v>
      </c>
      <c r="AF438" s="169">
        <f t="shared" si="324"/>
        <v>0</v>
      </c>
      <c r="AG438" s="169">
        <f t="shared" si="325"/>
        <v>0</v>
      </c>
      <c r="AH438" s="169">
        <f t="shared" si="326"/>
        <v>1</v>
      </c>
      <c r="AI438" s="169">
        <f t="shared" si="327"/>
        <v>0</v>
      </c>
      <c r="AJ438" s="169">
        <f t="shared" si="328"/>
        <v>0</v>
      </c>
      <c r="AK438" s="169">
        <f t="shared" si="329"/>
        <v>0</v>
      </c>
      <c r="AL438" s="169">
        <f t="shared" si="330"/>
        <v>1</v>
      </c>
      <c r="AM438" s="169">
        <f t="shared" si="331"/>
        <v>0</v>
      </c>
      <c r="AN438" s="169">
        <f t="shared" si="332"/>
        <v>0</v>
      </c>
      <c r="AO438" s="169">
        <f t="shared" si="333"/>
        <v>1</v>
      </c>
      <c r="AP438" s="169">
        <f t="shared" si="334"/>
        <v>0</v>
      </c>
      <c r="AQ438" s="169">
        <f t="shared" si="335"/>
        <v>0</v>
      </c>
      <c r="AR438" s="169">
        <f t="shared" si="336"/>
        <v>0</v>
      </c>
      <c r="AS438" s="169">
        <f t="shared" si="337"/>
        <v>0</v>
      </c>
      <c r="AT438" s="169">
        <f t="shared" si="338"/>
        <v>0</v>
      </c>
      <c r="AU438" s="169">
        <f t="shared" si="339"/>
        <v>0</v>
      </c>
      <c r="AV438" s="169">
        <f t="shared" si="340"/>
        <v>1</v>
      </c>
      <c r="AW438" s="169">
        <f t="shared" si="341"/>
        <v>1</v>
      </c>
      <c r="AX438" s="169">
        <f t="shared" si="342"/>
        <v>1</v>
      </c>
      <c r="AY438" s="169">
        <f t="shared" si="343"/>
        <v>0</v>
      </c>
      <c r="AZ438" s="169">
        <f t="shared" si="344"/>
        <v>0</v>
      </c>
      <c r="BA438" s="169">
        <f t="shared" si="345"/>
        <v>0</v>
      </c>
      <c r="BB438" s="169">
        <f t="shared" si="346"/>
        <v>1</v>
      </c>
      <c r="BC438" s="169">
        <f t="shared" si="347"/>
        <v>2</v>
      </c>
      <c r="BD438" s="169">
        <f t="shared" si="348"/>
        <v>0</v>
      </c>
      <c r="BE438" s="169">
        <f t="shared" si="349"/>
        <v>2</v>
      </c>
      <c r="BF438" s="169">
        <f t="shared" si="350"/>
        <v>0</v>
      </c>
      <c r="BG438" s="169">
        <f t="shared" si="351"/>
        <v>0</v>
      </c>
      <c r="BH438" s="169">
        <f t="shared" si="352"/>
        <v>0</v>
      </c>
      <c r="BI438" s="169">
        <f t="shared" si="353"/>
        <v>0</v>
      </c>
      <c r="BJ438" s="169">
        <f t="shared" si="354"/>
        <v>0</v>
      </c>
      <c r="BK438" s="167">
        <f t="shared" si="355"/>
        <v>0</v>
      </c>
      <c r="BL438" s="169">
        <f t="shared" si="356"/>
        <v>0</v>
      </c>
      <c r="BM438" s="169">
        <f t="shared" si="357"/>
        <v>1</v>
      </c>
      <c r="BN438" s="169">
        <f t="shared" si="358"/>
        <v>0</v>
      </c>
      <c r="BO438" s="169">
        <f t="shared" si="359"/>
        <v>1</v>
      </c>
      <c r="BP438" s="36">
        <f t="shared" si="360"/>
        <v>0</v>
      </c>
      <c r="BQ438">
        <f t="shared" si="361"/>
        <v>0</v>
      </c>
      <c r="BR438" s="36">
        <f t="shared" si="362"/>
        <v>4</v>
      </c>
      <c r="BS438" s="36" t="e">
        <f t="shared" si="363"/>
        <v>#N/A</v>
      </c>
    </row>
    <row r="439" spans="1:71">
      <c r="A439" s="59">
        <v>304</v>
      </c>
      <c r="B439" s="59">
        <v>171571</v>
      </c>
      <c r="C439" s="160">
        <v>255714284.62558901</v>
      </c>
      <c r="D439" s="59">
        <v>75952371</v>
      </c>
      <c r="E439" s="59">
        <v>80666656.5</v>
      </c>
      <c r="F439" s="59">
        <v>175047628.12558901</v>
      </c>
      <c r="G439" s="59">
        <v>85.714286804199205</v>
      </c>
      <c r="H439" s="59">
        <v>-4226055633.65277</v>
      </c>
      <c r="I439" s="59">
        <v>0</v>
      </c>
      <c r="J439" s="59">
        <v>0</v>
      </c>
      <c r="K439" s="59">
        <v>0</v>
      </c>
      <c r="L439" s="59">
        <v>101</v>
      </c>
      <c r="M439" s="59">
        <v>0</v>
      </c>
      <c r="N439" s="59">
        <v>0</v>
      </c>
      <c r="O439" s="59">
        <v>412</v>
      </c>
      <c r="P439" s="59">
        <v>0</v>
      </c>
      <c r="Q439" s="59">
        <v>0</v>
      </c>
      <c r="R439" s="59">
        <v>1</v>
      </c>
      <c r="S439" s="59">
        <v>0</v>
      </c>
      <c r="T439" s="59">
        <f t="shared" si="313"/>
        <v>1</v>
      </c>
      <c r="U439" s="59">
        <f t="shared" si="314"/>
        <v>0</v>
      </c>
      <c r="V439" s="59">
        <f t="shared" si="315"/>
        <v>0</v>
      </c>
      <c r="W439" s="59">
        <f t="shared" si="316"/>
        <v>0</v>
      </c>
      <c r="X439" s="59">
        <f t="shared" si="317"/>
        <v>0</v>
      </c>
      <c r="Y439" s="59">
        <f t="shared" si="318"/>
        <v>0</v>
      </c>
      <c r="Z439" s="59">
        <f t="shared" si="319"/>
        <v>0</v>
      </c>
      <c r="AA439" s="59">
        <f t="shared" si="320"/>
        <v>0</v>
      </c>
      <c r="AB439" s="59">
        <f t="shared" si="321"/>
        <v>0</v>
      </c>
      <c r="AC439" s="59">
        <f t="shared" si="322"/>
        <v>0</v>
      </c>
      <c r="AD439" s="166">
        <f t="shared" si="364"/>
        <v>1</v>
      </c>
      <c r="AE439" s="169">
        <f t="shared" si="323"/>
        <v>1</v>
      </c>
      <c r="AF439" s="169">
        <f t="shared" si="324"/>
        <v>0</v>
      </c>
      <c r="AG439" s="169">
        <f t="shared" si="325"/>
        <v>0</v>
      </c>
      <c r="AH439" s="169">
        <f t="shared" si="326"/>
        <v>1</v>
      </c>
      <c r="AI439" s="169">
        <f t="shared" si="327"/>
        <v>1</v>
      </c>
      <c r="AJ439" s="169">
        <f t="shared" si="328"/>
        <v>0</v>
      </c>
      <c r="AK439" s="169">
        <f t="shared" si="329"/>
        <v>0</v>
      </c>
      <c r="AL439" s="169">
        <f t="shared" si="330"/>
        <v>0</v>
      </c>
      <c r="AM439" s="169">
        <f t="shared" si="331"/>
        <v>0</v>
      </c>
      <c r="AN439" s="169">
        <f t="shared" si="332"/>
        <v>0</v>
      </c>
      <c r="AO439" s="169">
        <f t="shared" si="333"/>
        <v>1</v>
      </c>
      <c r="AP439" s="169">
        <f t="shared" si="334"/>
        <v>0</v>
      </c>
      <c r="AQ439" s="169">
        <f t="shared" si="335"/>
        <v>0</v>
      </c>
      <c r="AR439" s="169">
        <f t="shared" si="336"/>
        <v>0</v>
      </c>
      <c r="AS439" s="169">
        <f t="shared" si="337"/>
        <v>0</v>
      </c>
      <c r="AT439" s="169">
        <f t="shared" si="338"/>
        <v>0</v>
      </c>
      <c r="AU439" s="169">
        <f t="shared" si="339"/>
        <v>0</v>
      </c>
      <c r="AV439" s="169">
        <f t="shared" si="340"/>
        <v>1</v>
      </c>
      <c r="AW439" s="169">
        <f t="shared" si="341"/>
        <v>1</v>
      </c>
      <c r="AX439" s="169">
        <f t="shared" si="342"/>
        <v>0</v>
      </c>
      <c r="AY439" s="169">
        <f t="shared" si="343"/>
        <v>1</v>
      </c>
      <c r="AZ439" s="169">
        <f t="shared" si="344"/>
        <v>1</v>
      </c>
      <c r="BA439" s="169">
        <f t="shared" si="345"/>
        <v>0</v>
      </c>
      <c r="BB439" s="169">
        <f t="shared" si="346"/>
        <v>1</v>
      </c>
      <c r="BC439" s="169">
        <f t="shared" si="347"/>
        <v>0</v>
      </c>
      <c r="BD439" s="169">
        <f t="shared" si="348"/>
        <v>1</v>
      </c>
      <c r="BE439" s="169">
        <f t="shared" si="349"/>
        <v>0</v>
      </c>
      <c r="BF439" s="169">
        <f t="shared" si="350"/>
        <v>0</v>
      </c>
      <c r="BG439" s="169">
        <f t="shared" si="351"/>
        <v>0</v>
      </c>
      <c r="BH439" s="169">
        <f t="shared" si="352"/>
        <v>0</v>
      </c>
      <c r="BI439" s="169">
        <f t="shared" si="353"/>
        <v>0</v>
      </c>
      <c r="BJ439" s="169">
        <f t="shared" si="354"/>
        <v>1</v>
      </c>
      <c r="BK439" s="167">
        <f t="shared" si="355"/>
        <v>0</v>
      </c>
      <c r="BL439" s="169">
        <f t="shared" si="356"/>
        <v>1</v>
      </c>
      <c r="BM439" s="169">
        <f t="shared" si="357"/>
        <v>0</v>
      </c>
      <c r="BN439" s="169">
        <f t="shared" si="358"/>
        <v>1</v>
      </c>
      <c r="BO439" s="169">
        <f t="shared" si="359"/>
        <v>0</v>
      </c>
      <c r="BP439" s="36">
        <f t="shared" si="360"/>
        <v>1</v>
      </c>
      <c r="BQ439">
        <f t="shared" si="361"/>
        <v>0</v>
      </c>
      <c r="BR439" s="36">
        <f t="shared" si="362"/>
        <v>2</v>
      </c>
      <c r="BS439" s="36" t="e">
        <f t="shared" si="363"/>
        <v>#N/A</v>
      </c>
    </row>
    <row r="440" spans="1:71">
      <c r="A440" s="59">
        <v>298</v>
      </c>
      <c r="B440" s="59">
        <v>171421</v>
      </c>
      <c r="C440" s="160">
        <v>257142856.048078</v>
      </c>
      <c r="D440" s="59">
        <v>97928568</v>
      </c>
      <c r="E440" s="59">
        <v>97928568</v>
      </c>
      <c r="F440" s="59">
        <v>159214288.048078</v>
      </c>
      <c r="G440" s="59">
        <v>0</v>
      </c>
      <c r="H440" s="59">
        <v>-4126710398.9011798</v>
      </c>
      <c r="I440" s="59">
        <v>412</v>
      </c>
      <c r="J440" s="59">
        <v>0</v>
      </c>
      <c r="K440" s="59">
        <v>0</v>
      </c>
      <c r="L440" s="59">
        <v>0</v>
      </c>
      <c r="M440" s="59">
        <v>0</v>
      </c>
      <c r="N440" s="59">
        <v>0</v>
      </c>
      <c r="O440" s="59">
        <v>0</v>
      </c>
      <c r="P440" s="59">
        <v>0</v>
      </c>
      <c r="Q440" s="59">
        <v>0</v>
      </c>
      <c r="R440" s="59">
        <v>1</v>
      </c>
      <c r="S440" s="59">
        <v>0</v>
      </c>
      <c r="T440" s="59">
        <f t="shared" si="313"/>
        <v>1</v>
      </c>
      <c r="U440" s="59">
        <f t="shared" si="314"/>
        <v>0</v>
      </c>
      <c r="V440" s="59">
        <f t="shared" si="315"/>
        <v>0</v>
      </c>
      <c r="W440" s="59">
        <f t="shared" si="316"/>
        <v>0</v>
      </c>
      <c r="X440" s="59">
        <f t="shared" si="317"/>
        <v>0</v>
      </c>
      <c r="Y440" s="59">
        <f t="shared" si="318"/>
        <v>0</v>
      </c>
      <c r="Z440" s="59">
        <f t="shared" si="319"/>
        <v>0</v>
      </c>
      <c r="AA440" s="59">
        <f t="shared" si="320"/>
        <v>0</v>
      </c>
      <c r="AB440" s="59">
        <f t="shared" si="321"/>
        <v>0</v>
      </c>
      <c r="AC440" s="59">
        <f t="shared" si="322"/>
        <v>0</v>
      </c>
      <c r="AD440" s="166">
        <f t="shared" si="364"/>
        <v>0</v>
      </c>
      <c r="AE440" s="169">
        <f t="shared" si="323"/>
        <v>0</v>
      </c>
      <c r="AF440" s="169">
        <f t="shared" si="324"/>
        <v>0</v>
      </c>
      <c r="AG440" s="169">
        <f t="shared" si="325"/>
        <v>0</v>
      </c>
      <c r="AH440" s="169">
        <f t="shared" si="326"/>
        <v>1</v>
      </c>
      <c r="AI440" s="169">
        <f t="shared" si="327"/>
        <v>0</v>
      </c>
      <c r="AJ440" s="169">
        <f t="shared" si="328"/>
        <v>0</v>
      </c>
      <c r="AK440" s="169">
        <f t="shared" si="329"/>
        <v>0</v>
      </c>
      <c r="AL440" s="169">
        <f t="shared" si="330"/>
        <v>1</v>
      </c>
      <c r="AM440" s="169">
        <f t="shared" si="331"/>
        <v>0</v>
      </c>
      <c r="AN440" s="169">
        <f t="shared" si="332"/>
        <v>0</v>
      </c>
      <c r="AO440" s="169">
        <f t="shared" si="333"/>
        <v>1</v>
      </c>
      <c r="AP440" s="169">
        <f t="shared" si="334"/>
        <v>0</v>
      </c>
      <c r="AQ440" s="169">
        <f t="shared" si="335"/>
        <v>0</v>
      </c>
      <c r="AR440" s="169">
        <f t="shared" si="336"/>
        <v>0</v>
      </c>
      <c r="AS440" s="169">
        <f t="shared" si="337"/>
        <v>0</v>
      </c>
      <c r="AT440" s="169">
        <f t="shared" si="338"/>
        <v>0</v>
      </c>
      <c r="AU440" s="169">
        <f t="shared" si="339"/>
        <v>0</v>
      </c>
      <c r="AV440" s="169">
        <f t="shared" si="340"/>
        <v>1</v>
      </c>
      <c r="AW440" s="169">
        <f t="shared" si="341"/>
        <v>1</v>
      </c>
      <c r="AX440" s="169">
        <f t="shared" si="342"/>
        <v>0</v>
      </c>
      <c r="AY440" s="169">
        <f t="shared" si="343"/>
        <v>1</v>
      </c>
      <c r="AZ440" s="169">
        <f t="shared" si="344"/>
        <v>0</v>
      </c>
      <c r="BA440" s="169">
        <f t="shared" si="345"/>
        <v>0</v>
      </c>
      <c r="BB440" s="169">
        <f t="shared" si="346"/>
        <v>1</v>
      </c>
      <c r="BC440" s="169">
        <f t="shared" si="347"/>
        <v>0</v>
      </c>
      <c r="BD440" s="169">
        <f t="shared" si="348"/>
        <v>1</v>
      </c>
      <c r="BE440" s="169">
        <f t="shared" si="349"/>
        <v>0</v>
      </c>
      <c r="BF440" s="169">
        <f t="shared" si="350"/>
        <v>0</v>
      </c>
      <c r="BG440" s="169">
        <f t="shared" si="351"/>
        <v>0</v>
      </c>
      <c r="BH440" s="169">
        <f t="shared" si="352"/>
        <v>0</v>
      </c>
      <c r="BI440" s="169">
        <f t="shared" si="353"/>
        <v>0</v>
      </c>
      <c r="BJ440" s="169">
        <f t="shared" si="354"/>
        <v>1</v>
      </c>
      <c r="BK440" s="167">
        <f t="shared" si="355"/>
        <v>0</v>
      </c>
      <c r="BL440" s="169">
        <f t="shared" si="356"/>
        <v>1</v>
      </c>
      <c r="BM440" s="169">
        <f t="shared" si="357"/>
        <v>0</v>
      </c>
      <c r="BN440" s="169">
        <f t="shared" si="358"/>
        <v>1</v>
      </c>
      <c r="BO440" s="169">
        <f t="shared" si="359"/>
        <v>0</v>
      </c>
      <c r="BP440" s="36">
        <f t="shared" si="360"/>
        <v>0</v>
      </c>
      <c r="BQ440">
        <f t="shared" si="361"/>
        <v>0</v>
      </c>
      <c r="BR440" s="36">
        <f t="shared" si="362"/>
        <v>1</v>
      </c>
      <c r="BS440" s="36" t="e">
        <f t="shared" si="363"/>
        <v>#N/A</v>
      </c>
    </row>
    <row r="441" spans="1:71">
      <c r="A441" s="59">
        <v>329</v>
      </c>
      <c r="B441" s="59">
        <v>191162</v>
      </c>
      <c r="C441" s="160">
        <v>306412338.68853301</v>
      </c>
      <c r="D441" s="59">
        <v>40340911</v>
      </c>
      <c r="E441" s="59">
        <v>45535716</v>
      </c>
      <c r="F441" s="59">
        <v>260876622.68853301</v>
      </c>
      <c r="G441" s="59">
        <v>253.24675750732399</v>
      </c>
      <c r="H441" s="59">
        <v>-4389042484.0261898</v>
      </c>
      <c r="I441" s="59">
        <v>0</v>
      </c>
      <c r="J441" s="59">
        <v>0</v>
      </c>
      <c r="K441" s="59">
        <v>0</v>
      </c>
      <c r="L441" s="59">
        <v>417</v>
      </c>
      <c r="M441" s="59">
        <v>406</v>
      </c>
      <c r="N441" s="59">
        <v>701</v>
      </c>
      <c r="O441" s="59">
        <v>0</v>
      </c>
      <c r="P441" s="59">
        <v>0</v>
      </c>
      <c r="Q441" s="59">
        <v>0</v>
      </c>
      <c r="R441" s="59">
        <v>2</v>
      </c>
      <c r="S441" s="59">
        <v>1</v>
      </c>
      <c r="T441" s="59">
        <f t="shared" si="313"/>
        <v>1</v>
      </c>
      <c r="U441" s="59">
        <f t="shared" si="314"/>
        <v>0</v>
      </c>
      <c r="V441" s="59">
        <f t="shared" si="315"/>
        <v>0</v>
      </c>
      <c r="W441" s="59">
        <f t="shared" si="316"/>
        <v>1</v>
      </c>
      <c r="X441" s="59">
        <f t="shared" si="317"/>
        <v>1</v>
      </c>
      <c r="Y441" s="59">
        <f t="shared" si="318"/>
        <v>0</v>
      </c>
      <c r="Z441" s="59">
        <f t="shared" si="319"/>
        <v>0</v>
      </c>
      <c r="AA441" s="59">
        <f t="shared" si="320"/>
        <v>0</v>
      </c>
      <c r="AB441" s="59">
        <f t="shared" si="321"/>
        <v>0</v>
      </c>
      <c r="AC441" s="59">
        <f t="shared" si="322"/>
        <v>0</v>
      </c>
      <c r="AD441" s="166">
        <f t="shared" si="364"/>
        <v>0</v>
      </c>
      <c r="AE441" s="169">
        <f t="shared" si="323"/>
        <v>0</v>
      </c>
      <c r="AF441" s="169">
        <f t="shared" si="324"/>
        <v>0</v>
      </c>
      <c r="AG441" s="169">
        <f t="shared" si="325"/>
        <v>0</v>
      </c>
      <c r="AH441" s="169">
        <f t="shared" si="326"/>
        <v>1</v>
      </c>
      <c r="AI441" s="169">
        <f t="shared" si="327"/>
        <v>0</v>
      </c>
      <c r="AJ441" s="169">
        <f t="shared" si="328"/>
        <v>0</v>
      </c>
      <c r="AK441" s="169">
        <f t="shared" si="329"/>
        <v>0</v>
      </c>
      <c r="AL441" s="169">
        <f t="shared" si="330"/>
        <v>1</v>
      </c>
      <c r="AM441" s="169">
        <f t="shared" si="331"/>
        <v>0</v>
      </c>
      <c r="AN441" s="169">
        <f t="shared" si="332"/>
        <v>0</v>
      </c>
      <c r="AO441" s="169">
        <f t="shared" si="333"/>
        <v>1</v>
      </c>
      <c r="AP441" s="169">
        <f t="shared" si="334"/>
        <v>0</v>
      </c>
      <c r="AQ441" s="169">
        <f t="shared" si="335"/>
        <v>0</v>
      </c>
      <c r="AR441" s="169">
        <f t="shared" si="336"/>
        <v>0</v>
      </c>
      <c r="AS441" s="169">
        <f t="shared" si="337"/>
        <v>0</v>
      </c>
      <c r="AT441" s="169">
        <f t="shared" si="338"/>
        <v>0</v>
      </c>
      <c r="AU441" s="169">
        <f t="shared" si="339"/>
        <v>0</v>
      </c>
      <c r="AV441" s="169">
        <f t="shared" si="340"/>
        <v>1</v>
      </c>
      <c r="AW441" s="169">
        <f t="shared" si="341"/>
        <v>1</v>
      </c>
      <c r="AX441" s="169">
        <f t="shared" si="342"/>
        <v>0</v>
      </c>
      <c r="AY441" s="169">
        <f t="shared" si="343"/>
        <v>1</v>
      </c>
      <c r="AZ441" s="169">
        <f t="shared" si="344"/>
        <v>0</v>
      </c>
      <c r="BA441" s="169">
        <f t="shared" si="345"/>
        <v>1</v>
      </c>
      <c r="BB441" s="169">
        <f t="shared" si="346"/>
        <v>0</v>
      </c>
      <c r="BC441" s="169">
        <f t="shared" si="347"/>
        <v>1</v>
      </c>
      <c r="BD441" s="169">
        <f t="shared" si="348"/>
        <v>0</v>
      </c>
      <c r="BE441" s="169">
        <f t="shared" si="349"/>
        <v>0</v>
      </c>
      <c r="BF441" s="169">
        <f t="shared" si="350"/>
        <v>1</v>
      </c>
      <c r="BG441" s="169">
        <f t="shared" si="351"/>
        <v>0</v>
      </c>
      <c r="BH441" s="169">
        <f t="shared" si="352"/>
        <v>0</v>
      </c>
      <c r="BI441" s="169">
        <f t="shared" si="353"/>
        <v>0</v>
      </c>
      <c r="BJ441" s="169">
        <f t="shared" si="354"/>
        <v>0</v>
      </c>
      <c r="BK441" s="167">
        <f t="shared" si="355"/>
        <v>0</v>
      </c>
      <c r="BL441" s="169">
        <f t="shared" si="356"/>
        <v>0</v>
      </c>
      <c r="BM441" s="169">
        <f t="shared" si="357"/>
        <v>1</v>
      </c>
      <c r="BN441" s="169">
        <f t="shared" si="358"/>
        <v>0</v>
      </c>
      <c r="BO441" s="169">
        <f t="shared" si="359"/>
        <v>1</v>
      </c>
      <c r="BP441" s="36">
        <f t="shared" si="360"/>
        <v>0</v>
      </c>
      <c r="BQ441">
        <f t="shared" si="361"/>
        <v>0</v>
      </c>
      <c r="BR441" s="36">
        <f t="shared" si="362"/>
        <v>1</v>
      </c>
      <c r="BS441" s="36" t="e">
        <f t="shared" si="363"/>
        <v>#N/A</v>
      </c>
    </row>
    <row r="442" spans="1:71">
      <c r="A442" s="59">
        <v>323</v>
      </c>
      <c r="B442" s="59">
        <v>181481</v>
      </c>
      <c r="C442" s="160">
        <v>317857141.503874</v>
      </c>
      <c r="D442" s="59">
        <v>19411178.0625</v>
      </c>
      <c r="E442" s="59">
        <v>22286178</v>
      </c>
      <c r="F442" s="59">
        <v>295570963.503874</v>
      </c>
      <c r="G442" s="59">
        <v>50</v>
      </c>
      <c r="H442" s="59">
        <v>-4281049442.7256198</v>
      </c>
      <c r="I442" s="59">
        <v>0</v>
      </c>
      <c r="J442" s="59">
        <v>0</v>
      </c>
      <c r="K442" s="59">
        <v>0</v>
      </c>
      <c r="L442" s="59">
        <v>444</v>
      </c>
      <c r="M442" s="59">
        <v>415</v>
      </c>
      <c r="N442" s="59">
        <v>0</v>
      </c>
      <c r="O442" s="59">
        <v>403</v>
      </c>
      <c r="P442" s="59">
        <v>0</v>
      </c>
      <c r="Q442" s="59">
        <v>0</v>
      </c>
      <c r="R442" s="59">
        <v>2</v>
      </c>
      <c r="S442" s="59">
        <v>0</v>
      </c>
      <c r="T442" s="59">
        <f t="shared" si="313"/>
        <v>2</v>
      </c>
      <c r="U442" s="59">
        <f t="shared" si="314"/>
        <v>0</v>
      </c>
      <c r="V442" s="59">
        <f t="shared" si="315"/>
        <v>0</v>
      </c>
      <c r="W442" s="59">
        <f t="shared" si="316"/>
        <v>1</v>
      </c>
      <c r="X442" s="59">
        <f t="shared" si="317"/>
        <v>0</v>
      </c>
      <c r="Y442" s="59">
        <f t="shared" si="318"/>
        <v>0</v>
      </c>
      <c r="Z442" s="59">
        <f t="shared" si="319"/>
        <v>0</v>
      </c>
      <c r="AA442" s="59">
        <f t="shared" si="320"/>
        <v>0</v>
      </c>
      <c r="AB442" s="59">
        <f t="shared" si="321"/>
        <v>0</v>
      </c>
      <c r="AC442" s="59">
        <f t="shared" si="322"/>
        <v>0</v>
      </c>
      <c r="AD442" s="166">
        <f t="shared" si="364"/>
        <v>0</v>
      </c>
      <c r="AE442" s="169">
        <f t="shared" si="323"/>
        <v>0</v>
      </c>
      <c r="AF442" s="169">
        <f t="shared" si="324"/>
        <v>0</v>
      </c>
      <c r="AG442" s="169">
        <f t="shared" si="325"/>
        <v>0</v>
      </c>
      <c r="AH442" s="169">
        <f t="shared" si="326"/>
        <v>1</v>
      </c>
      <c r="AI442" s="169">
        <f t="shared" si="327"/>
        <v>0</v>
      </c>
      <c r="AJ442" s="169">
        <f t="shared" si="328"/>
        <v>0</v>
      </c>
      <c r="AK442" s="169">
        <f t="shared" si="329"/>
        <v>0</v>
      </c>
      <c r="AL442" s="169">
        <f t="shared" si="330"/>
        <v>1</v>
      </c>
      <c r="AM442" s="169">
        <f t="shared" si="331"/>
        <v>0</v>
      </c>
      <c r="AN442" s="169">
        <f t="shared" si="332"/>
        <v>0</v>
      </c>
      <c r="AO442" s="169">
        <f t="shared" si="333"/>
        <v>1</v>
      </c>
      <c r="AP442" s="169">
        <f t="shared" si="334"/>
        <v>0</v>
      </c>
      <c r="AQ442" s="169">
        <f t="shared" si="335"/>
        <v>0</v>
      </c>
      <c r="AR442" s="169">
        <f t="shared" si="336"/>
        <v>0</v>
      </c>
      <c r="AS442" s="169">
        <f t="shared" si="337"/>
        <v>0</v>
      </c>
      <c r="AT442" s="169">
        <f t="shared" si="338"/>
        <v>0</v>
      </c>
      <c r="AU442" s="169">
        <f t="shared" si="339"/>
        <v>0</v>
      </c>
      <c r="AV442" s="169">
        <f t="shared" si="340"/>
        <v>1</v>
      </c>
      <c r="AW442" s="169">
        <f t="shared" si="341"/>
        <v>1</v>
      </c>
      <c r="AX442" s="169">
        <f t="shared" si="342"/>
        <v>1</v>
      </c>
      <c r="AY442" s="169">
        <f t="shared" si="343"/>
        <v>0</v>
      </c>
      <c r="AZ442" s="169">
        <f t="shared" si="344"/>
        <v>0</v>
      </c>
      <c r="BA442" s="169">
        <f t="shared" si="345"/>
        <v>0</v>
      </c>
      <c r="BB442" s="169">
        <f t="shared" si="346"/>
        <v>1</v>
      </c>
      <c r="BC442" s="169">
        <f t="shared" si="347"/>
        <v>1</v>
      </c>
      <c r="BD442" s="169">
        <f t="shared" si="348"/>
        <v>0</v>
      </c>
      <c r="BE442" s="169">
        <f t="shared" si="349"/>
        <v>0</v>
      </c>
      <c r="BF442" s="169">
        <f t="shared" si="350"/>
        <v>0</v>
      </c>
      <c r="BG442" s="169">
        <f t="shared" si="351"/>
        <v>1</v>
      </c>
      <c r="BH442" s="169">
        <f t="shared" si="352"/>
        <v>0</v>
      </c>
      <c r="BI442" s="169">
        <f t="shared" si="353"/>
        <v>0</v>
      </c>
      <c r="BJ442" s="169">
        <f t="shared" si="354"/>
        <v>0</v>
      </c>
      <c r="BK442" s="167">
        <f t="shared" si="355"/>
        <v>0</v>
      </c>
      <c r="BL442" s="169">
        <f t="shared" si="356"/>
        <v>0</v>
      </c>
      <c r="BM442" s="169">
        <f t="shared" si="357"/>
        <v>1</v>
      </c>
      <c r="BN442" s="169">
        <f t="shared" si="358"/>
        <v>1</v>
      </c>
      <c r="BO442" s="169">
        <f t="shared" si="359"/>
        <v>0</v>
      </c>
      <c r="BP442" s="36">
        <f t="shared" si="360"/>
        <v>0</v>
      </c>
      <c r="BQ442">
        <f t="shared" si="361"/>
        <v>0</v>
      </c>
      <c r="BR442" s="36">
        <f t="shared" si="362"/>
        <v>1</v>
      </c>
      <c r="BS442" s="36" t="e">
        <f t="shared" si="363"/>
        <v>#N/A</v>
      </c>
    </row>
    <row r="443" spans="1:71">
      <c r="A443" s="59">
        <v>303</v>
      </c>
      <c r="B443" s="59">
        <v>171551</v>
      </c>
      <c r="C443" s="160">
        <v>320714290.03815699</v>
      </c>
      <c r="D443" s="59">
        <v>142079358.875</v>
      </c>
      <c r="E443" s="59">
        <v>142674597</v>
      </c>
      <c r="F443" s="59">
        <v>178039693.03815699</v>
      </c>
      <c r="G443" s="59">
        <v>1500.0000457763699</v>
      </c>
      <c r="H443" s="59">
        <v>-4223063568.7402</v>
      </c>
      <c r="I443" s="59">
        <v>412</v>
      </c>
      <c r="J443" s="59">
        <v>0</v>
      </c>
      <c r="K443" s="59">
        <v>0</v>
      </c>
      <c r="L443" s="59">
        <v>101</v>
      </c>
      <c r="M443" s="59">
        <v>0</v>
      </c>
      <c r="N443" s="59">
        <v>0</v>
      </c>
      <c r="O443" s="59">
        <v>412</v>
      </c>
      <c r="P443" s="59">
        <v>0</v>
      </c>
      <c r="Q443" s="59">
        <v>0</v>
      </c>
      <c r="R443" s="59">
        <v>2</v>
      </c>
      <c r="S443" s="59">
        <v>1</v>
      </c>
      <c r="T443" s="59">
        <f t="shared" si="313"/>
        <v>2</v>
      </c>
      <c r="U443" s="59">
        <f t="shared" si="314"/>
        <v>0</v>
      </c>
      <c r="V443" s="59">
        <f t="shared" si="315"/>
        <v>0</v>
      </c>
      <c r="W443" s="59">
        <f t="shared" si="316"/>
        <v>0</v>
      </c>
      <c r="X443" s="59">
        <f t="shared" si="317"/>
        <v>0</v>
      </c>
      <c r="Y443" s="59">
        <f t="shared" si="318"/>
        <v>0</v>
      </c>
      <c r="Z443" s="59">
        <f t="shared" si="319"/>
        <v>0</v>
      </c>
      <c r="AA443" s="59">
        <f t="shared" si="320"/>
        <v>0</v>
      </c>
      <c r="AB443" s="59">
        <f t="shared" si="321"/>
        <v>0</v>
      </c>
      <c r="AC443" s="59">
        <f t="shared" si="322"/>
        <v>0</v>
      </c>
      <c r="AD443" s="166">
        <f t="shared" si="364"/>
        <v>1</v>
      </c>
      <c r="AE443" s="169">
        <f t="shared" si="323"/>
        <v>1</v>
      </c>
      <c r="AF443" s="169">
        <f t="shared" si="324"/>
        <v>0</v>
      </c>
      <c r="AG443" s="169">
        <f t="shared" si="325"/>
        <v>0</v>
      </c>
      <c r="AH443" s="169">
        <f t="shared" si="326"/>
        <v>1</v>
      </c>
      <c r="AI443" s="169">
        <f t="shared" si="327"/>
        <v>1</v>
      </c>
      <c r="AJ443" s="169">
        <f t="shared" si="328"/>
        <v>0</v>
      </c>
      <c r="AK443" s="169">
        <f t="shared" si="329"/>
        <v>0</v>
      </c>
      <c r="AL443" s="169">
        <f t="shared" si="330"/>
        <v>0</v>
      </c>
      <c r="AM443" s="169">
        <f t="shared" si="331"/>
        <v>0</v>
      </c>
      <c r="AN443" s="169">
        <f t="shared" si="332"/>
        <v>0</v>
      </c>
      <c r="AO443" s="169">
        <f t="shared" si="333"/>
        <v>1</v>
      </c>
      <c r="AP443" s="169">
        <f t="shared" si="334"/>
        <v>0</v>
      </c>
      <c r="AQ443" s="169">
        <f t="shared" si="335"/>
        <v>0</v>
      </c>
      <c r="AR443" s="169">
        <f t="shared" si="336"/>
        <v>0</v>
      </c>
      <c r="AS443" s="169">
        <f t="shared" si="337"/>
        <v>0</v>
      </c>
      <c r="AT443" s="169">
        <f t="shared" si="338"/>
        <v>0</v>
      </c>
      <c r="AU443" s="169">
        <f t="shared" si="339"/>
        <v>0</v>
      </c>
      <c r="AV443" s="169">
        <f t="shared" si="340"/>
        <v>1</v>
      </c>
      <c r="AW443" s="169">
        <f t="shared" si="341"/>
        <v>1</v>
      </c>
      <c r="AX443" s="169">
        <f t="shared" si="342"/>
        <v>1</v>
      </c>
      <c r="AY443" s="169">
        <f t="shared" si="343"/>
        <v>0</v>
      </c>
      <c r="AZ443" s="169">
        <f t="shared" si="344"/>
        <v>1</v>
      </c>
      <c r="BA443" s="169">
        <f t="shared" si="345"/>
        <v>0</v>
      </c>
      <c r="BB443" s="169">
        <f t="shared" si="346"/>
        <v>1</v>
      </c>
      <c r="BC443" s="169">
        <f t="shared" si="347"/>
        <v>0</v>
      </c>
      <c r="BD443" s="169">
        <f t="shared" si="348"/>
        <v>1</v>
      </c>
      <c r="BE443" s="169">
        <f t="shared" si="349"/>
        <v>0</v>
      </c>
      <c r="BF443" s="169">
        <f t="shared" si="350"/>
        <v>0</v>
      </c>
      <c r="BG443" s="169">
        <f t="shared" si="351"/>
        <v>0</v>
      </c>
      <c r="BH443" s="169">
        <f t="shared" si="352"/>
        <v>0</v>
      </c>
      <c r="BI443" s="169">
        <f t="shared" si="353"/>
        <v>0</v>
      </c>
      <c r="BJ443" s="169">
        <f t="shared" si="354"/>
        <v>2</v>
      </c>
      <c r="BK443" s="167">
        <f t="shared" si="355"/>
        <v>0</v>
      </c>
      <c r="BL443" s="169">
        <f t="shared" si="356"/>
        <v>0</v>
      </c>
      <c r="BM443" s="169">
        <f t="shared" si="357"/>
        <v>1</v>
      </c>
      <c r="BN443" s="169">
        <f t="shared" si="358"/>
        <v>0</v>
      </c>
      <c r="BO443" s="169">
        <f t="shared" si="359"/>
        <v>1</v>
      </c>
      <c r="BP443" s="36">
        <f t="shared" si="360"/>
        <v>1</v>
      </c>
      <c r="BQ443">
        <f t="shared" si="361"/>
        <v>0</v>
      </c>
      <c r="BR443" s="36">
        <f t="shared" si="362"/>
        <v>4</v>
      </c>
      <c r="BS443" s="36" t="e">
        <f t="shared" si="363"/>
        <v>#N/A</v>
      </c>
    </row>
    <row r="444" spans="1:71">
      <c r="A444" s="59">
        <v>300</v>
      </c>
      <c r="B444" s="59">
        <v>171451</v>
      </c>
      <c r="C444" s="160">
        <v>330357156.81629997</v>
      </c>
      <c r="D444" s="59">
        <v>191629472</v>
      </c>
      <c r="E444" s="59">
        <v>191629472</v>
      </c>
      <c r="F444" s="59">
        <v>138727684.8163</v>
      </c>
      <c r="G444" s="59">
        <v>267.85714721679699</v>
      </c>
      <c r="H444" s="59">
        <v>-4168411288.1742101</v>
      </c>
      <c r="I444" s="59">
        <v>412</v>
      </c>
      <c r="J444" s="59">
        <v>0</v>
      </c>
      <c r="K444" s="59">
        <v>0</v>
      </c>
      <c r="L444" s="59">
        <v>0</v>
      </c>
      <c r="M444" s="59">
        <v>0</v>
      </c>
      <c r="N444" s="59">
        <v>0</v>
      </c>
      <c r="O444" s="59">
        <v>412</v>
      </c>
      <c r="P444" s="59">
        <v>0</v>
      </c>
      <c r="Q444" s="59">
        <v>0</v>
      </c>
      <c r="R444" s="59">
        <v>2</v>
      </c>
      <c r="S444" s="59">
        <v>1</v>
      </c>
      <c r="T444" s="59">
        <f t="shared" si="313"/>
        <v>2</v>
      </c>
      <c r="U444" s="59">
        <f t="shared" si="314"/>
        <v>0</v>
      </c>
      <c r="V444" s="59">
        <f t="shared" si="315"/>
        <v>0</v>
      </c>
      <c r="W444" s="59">
        <f t="shared" si="316"/>
        <v>0</v>
      </c>
      <c r="X444" s="59">
        <f t="shared" si="317"/>
        <v>0</v>
      </c>
      <c r="Y444" s="59">
        <f t="shared" si="318"/>
        <v>0</v>
      </c>
      <c r="Z444" s="59">
        <f t="shared" si="319"/>
        <v>0</v>
      </c>
      <c r="AA444" s="59">
        <f t="shared" si="320"/>
        <v>0</v>
      </c>
      <c r="AB444" s="59">
        <f t="shared" si="321"/>
        <v>0</v>
      </c>
      <c r="AC444" s="59">
        <f t="shared" si="322"/>
        <v>0</v>
      </c>
      <c r="AD444" s="166">
        <f t="shared" si="364"/>
        <v>0</v>
      </c>
      <c r="AE444" s="169">
        <f t="shared" si="323"/>
        <v>0</v>
      </c>
      <c r="AF444" s="169">
        <f t="shared" si="324"/>
        <v>0</v>
      </c>
      <c r="AG444" s="169">
        <f t="shared" si="325"/>
        <v>0</v>
      </c>
      <c r="AH444" s="169">
        <f t="shared" si="326"/>
        <v>1</v>
      </c>
      <c r="AI444" s="169">
        <f t="shared" si="327"/>
        <v>0</v>
      </c>
      <c r="AJ444" s="169">
        <f t="shared" si="328"/>
        <v>0</v>
      </c>
      <c r="AK444" s="169">
        <f t="shared" si="329"/>
        <v>0</v>
      </c>
      <c r="AL444" s="169">
        <f t="shared" si="330"/>
        <v>1</v>
      </c>
      <c r="AM444" s="169">
        <f t="shared" si="331"/>
        <v>0</v>
      </c>
      <c r="AN444" s="169">
        <f t="shared" si="332"/>
        <v>0</v>
      </c>
      <c r="AO444" s="169">
        <f t="shared" si="333"/>
        <v>1</v>
      </c>
      <c r="AP444" s="169">
        <f t="shared" si="334"/>
        <v>0</v>
      </c>
      <c r="AQ444" s="169">
        <f t="shared" si="335"/>
        <v>0</v>
      </c>
      <c r="AR444" s="169">
        <f t="shared" si="336"/>
        <v>0</v>
      </c>
      <c r="AS444" s="169">
        <f t="shared" si="337"/>
        <v>0</v>
      </c>
      <c r="AT444" s="169">
        <f t="shared" si="338"/>
        <v>0</v>
      </c>
      <c r="AU444" s="169">
        <f t="shared" si="339"/>
        <v>0</v>
      </c>
      <c r="AV444" s="169">
        <f t="shared" si="340"/>
        <v>1</v>
      </c>
      <c r="AW444" s="169">
        <f t="shared" si="341"/>
        <v>1</v>
      </c>
      <c r="AX444" s="169">
        <f t="shared" si="342"/>
        <v>1</v>
      </c>
      <c r="AY444" s="169">
        <f t="shared" si="343"/>
        <v>0</v>
      </c>
      <c r="AZ444" s="169">
        <f t="shared" si="344"/>
        <v>0</v>
      </c>
      <c r="BA444" s="169">
        <f t="shared" si="345"/>
        <v>0</v>
      </c>
      <c r="BB444" s="169">
        <f t="shared" si="346"/>
        <v>1</v>
      </c>
      <c r="BC444" s="169">
        <f t="shared" si="347"/>
        <v>0</v>
      </c>
      <c r="BD444" s="169">
        <f t="shared" si="348"/>
        <v>1</v>
      </c>
      <c r="BE444" s="169">
        <f t="shared" si="349"/>
        <v>0</v>
      </c>
      <c r="BF444" s="169">
        <f t="shared" si="350"/>
        <v>0</v>
      </c>
      <c r="BG444" s="169">
        <f t="shared" si="351"/>
        <v>0</v>
      </c>
      <c r="BH444" s="169">
        <f t="shared" si="352"/>
        <v>0</v>
      </c>
      <c r="BI444" s="169">
        <f t="shared" si="353"/>
        <v>0</v>
      </c>
      <c r="BJ444" s="169">
        <f t="shared" si="354"/>
        <v>2</v>
      </c>
      <c r="BK444" s="167">
        <f t="shared" si="355"/>
        <v>0</v>
      </c>
      <c r="BL444" s="169">
        <f t="shared" si="356"/>
        <v>0</v>
      </c>
      <c r="BM444" s="169">
        <f t="shared" si="357"/>
        <v>1</v>
      </c>
      <c r="BN444" s="169">
        <f t="shared" si="358"/>
        <v>0</v>
      </c>
      <c r="BO444" s="169">
        <f t="shared" si="359"/>
        <v>1</v>
      </c>
      <c r="BP444" s="36">
        <f t="shared" si="360"/>
        <v>0</v>
      </c>
      <c r="BQ444">
        <f t="shared" si="361"/>
        <v>0</v>
      </c>
      <c r="BR444" s="36">
        <f t="shared" si="362"/>
        <v>2</v>
      </c>
      <c r="BS444" s="36" t="e">
        <f t="shared" si="363"/>
        <v>#N/A</v>
      </c>
    </row>
    <row r="445" spans="1:71">
      <c r="A445" s="59">
        <v>315</v>
      </c>
      <c r="B445" s="59">
        <v>181281</v>
      </c>
      <c r="C445" s="160">
        <v>338428569.98772001</v>
      </c>
      <c r="D445" s="59">
        <v>79786858</v>
      </c>
      <c r="E445" s="59">
        <v>90822572</v>
      </c>
      <c r="F445" s="59">
        <v>247605997.98772001</v>
      </c>
      <c r="G445" s="59">
        <v>535.71427154541004</v>
      </c>
      <c r="H445" s="59">
        <v>-4218554405.7240801</v>
      </c>
      <c r="I445" s="59">
        <v>0</v>
      </c>
      <c r="J445" s="59">
        <v>0</v>
      </c>
      <c r="K445" s="59">
        <v>0</v>
      </c>
      <c r="L445" s="59">
        <v>415</v>
      </c>
      <c r="M445" s="59">
        <v>406</v>
      </c>
      <c r="N445" s="59">
        <v>403</v>
      </c>
      <c r="O445" s="59">
        <v>417</v>
      </c>
      <c r="P445" s="59">
        <v>407</v>
      </c>
      <c r="Q445" s="59">
        <v>0</v>
      </c>
      <c r="R445" s="59">
        <v>2</v>
      </c>
      <c r="S445" s="59">
        <v>0</v>
      </c>
      <c r="T445" s="59">
        <f t="shared" si="313"/>
        <v>2</v>
      </c>
      <c r="U445" s="59">
        <f t="shared" si="314"/>
        <v>0</v>
      </c>
      <c r="V445" s="59">
        <f t="shared" si="315"/>
        <v>0</v>
      </c>
      <c r="W445" s="59">
        <f t="shared" si="316"/>
        <v>3</v>
      </c>
      <c r="X445" s="59">
        <f t="shared" si="317"/>
        <v>0</v>
      </c>
      <c r="Y445" s="59">
        <f t="shared" si="318"/>
        <v>0</v>
      </c>
      <c r="Z445" s="59">
        <f t="shared" si="319"/>
        <v>0</v>
      </c>
      <c r="AA445" s="59">
        <f t="shared" si="320"/>
        <v>0</v>
      </c>
      <c r="AB445" s="59">
        <f t="shared" si="321"/>
        <v>0</v>
      </c>
      <c r="AC445" s="59">
        <f t="shared" si="322"/>
        <v>0</v>
      </c>
      <c r="AD445" s="170">
        <f t="shared" si="364"/>
        <v>0</v>
      </c>
      <c r="AE445" s="171">
        <f t="shared" si="323"/>
        <v>0</v>
      </c>
      <c r="AF445" s="171">
        <f t="shared" si="324"/>
        <v>0</v>
      </c>
      <c r="AG445" s="169">
        <f t="shared" si="325"/>
        <v>0</v>
      </c>
      <c r="AH445" s="169">
        <f t="shared" si="326"/>
        <v>1</v>
      </c>
      <c r="AI445" s="171">
        <f t="shared" si="327"/>
        <v>0</v>
      </c>
      <c r="AJ445" s="171">
        <f t="shared" si="328"/>
        <v>0</v>
      </c>
      <c r="AK445" s="171">
        <f t="shared" si="329"/>
        <v>0</v>
      </c>
      <c r="AL445" s="169">
        <f t="shared" si="330"/>
        <v>1</v>
      </c>
      <c r="AM445" s="171">
        <f t="shared" si="331"/>
        <v>0</v>
      </c>
      <c r="AN445" s="171">
        <f t="shared" si="332"/>
        <v>0</v>
      </c>
      <c r="AO445" s="169">
        <f t="shared" si="333"/>
        <v>1</v>
      </c>
      <c r="AP445" s="171">
        <f t="shared" si="334"/>
        <v>0</v>
      </c>
      <c r="AQ445" s="169">
        <f t="shared" si="335"/>
        <v>0</v>
      </c>
      <c r="AR445" s="169">
        <f t="shared" si="336"/>
        <v>0</v>
      </c>
      <c r="AS445" s="171">
        <f t="shared" si="337"/>
        <v>0</v>
      </c>
      <c r="AT445" s="171">
        <f t="shared" si="338"/>
        <v>0</v>
      </c>
      <c r="AU445" s="171">
        <f t="shared" si="339"/>
        <v>0</v>
      </c>
      <c r="AV445" s="169">
        <f t="shared" si="340"/>
        <v>1</v>
      </c>
      <c r="AW445" s="171">
        <f t="shared" si="341"/>
        <v>1</v>
      </c>
      <c r="AX445" s="171">
        <f t="shared" si="342"/>
        <v>1</v>
      </c>
      <c r="AY445" s="169">
        <f t="shared" si="343"/>
        <v>0</v>
      </c>
      <c r="AZ445" s="169">
        <f t="shared" si="344"/>
        <v>0</v>
      </c>
      <c r="BA445" s="171">
        <f t="shared" si="345"/>
        <v>0</v>
      </c>
      <c r="BB445" s="169">
        <f t="shared" si="346"/>
        <v>1</v>
      </c>
      <c r="BC445" s="171">
        <f t="shared" si="347"/>
        <v>2</v>
      </c>
      <c r="BD445" s="169">
        <f t="shared" si="348"/>
        <v>0</v>
      </c>
      <c r="BE445" s="169">
        <f t="shared" si="349"/>
        <v>0</v>
      </c>
      <c r="BF445" s="171">
        <f t="shared" si="350"/>
        <v>1</v>
      </c>
      <c r="BG445" s="171">
        <f t="shared" si="351"/>
        <v>0</v>
      </c>
      <c r="BH445" s="171">
        <f t="shared" si="352"/>
        <v>1</v>
      </c>
      <c r="BI445" s="171">
        <f t="shared" si="353"/>
        <v>0</v>
      </c>
      <c r="BJ445" s="171">
        <f t="shared" si="354"/>
        <v>0</v>
      </c>
      <c r="BK445" s="172">
        <f t="shared" si="355"/>
        <v>0</v>
      </c>
      <c r="BL445" s="169">
        <f t="shared" si="356"/>
        <v>0</v>
      </c>
      <c r="BM445" s="169">
        <f t="shared" si="357"/>
        <v>1</v>
      </c>
      <c r="BN445" s="169">
        <f t="shared" si="358"/>
        <v>1</v>
      </c>
      <c r="BO445" s="169">
        <f t="shared" si="359"/>
        <v>0</v>
      </c>
      <c r="BP445" s="36">
        <f t="shared" si="360"/>
        <v>0</v>
      </c>
      <c r="BQ445">
        <f t="shared" si="361"/>
        <v>0</v>
      </c>
      <c r="BR445" s="36">
        <f t="shared" si="362"/>
        <v>4</v>
      </c>
      <c r="BS445" s="36" t="e">
        <f t="shared" si="363"/>
        <v>#N/A</v>
      </c>
    </row>
  </sheetData>
  <autoFilter ref="A3:BU3" xr:uid="{63A1CC7F-E485-46E3-98E7-E9ACDF8AC27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0B7FD-D102-4038-88D9-9595F07AD5C6}">
  <sheetPr codeName="Sheet19"/>
  <dimension ref="A1:BS438"/>
  <sheetViews>
    <sheetView zoomScale="80" zoomScaleNormal="80" workbookViewId="0">
      <selection activeCell="N15" sqref="N15"/>
    </sheetView>
  </sheetViews>
  <sheetFormatPr defaultRowHeight="15"/>
  <cols>
    <col min="6" max="6" width="10.5703125" bestFit="1" customWidth="1"/>
    <col min="8" max="8" width="13.140625" customWidth="1"/>
  </cols>
  <sheetData>
    <row r="1" spans="1:71">
      <c r="AD1" s="146" t="s">
        <v>503</v>
      </c>
    </row>
    <row r="2" spans="1:71">
      <c r="AD2" s="36">
        <f>IF('Perbandingan Pertanian-Lainnya'!C14 = Daftar!M7, 1, 0)</f>
        <v>0</v>
      </c>
      <c r="AE2" s="36">
        <f>IF('Perbandingan Pertanian-Lainnya'!F15 &lt;&gt; Daftar!O7, 1,0)</f>
        <v>1</v>
      </c>
      <c r="AF2" s="36">
        <f>IF('Perbandingan Pertanian-Lainnya'!G16 &lt;&gt; Daftar!O6, 1,0)</f>
        <v>1</v>
      </c>
      <c r="AG2" s="36">
        <f>IF('Perbandingan Pertanian-Lainnya'!F16&lt;&gt;Daftar!S7, 1, 0)</f>
        <v>1</v>
      </c>
      <c r="AH2" s="36">
        <f>IF('Perbandingan Pertanian-Lainnya'!F16&lt;&gt;Daftar!S6,1,0)</f>
        <v>1</v>
      </c>
      <c r="AI2" s="36">
        <f xml:space="preserve"> IF(AND('Perbandingan Pertanian-Lainnya'!F17&lt;&gt;Daftar!U7, 'Perbandingan Pertanian-Lainnya'!F17&lt;&gt;Daftar!U8), 1,0)</f>
        <v>1</v>
      </c>
      <c r="AJ2" s="36">
        <f xml:space="preserve"> IF(AND('Perbandingan Pertanian-Lainnya'!F17&lt;&gt;Daftar!U6, 'Perbandingan Pertanian-Lainnya'!F17&lt;&gt;Daftar!U8), 1,0)</f>
        <v>1</v>
      </c>
      <c r="AK2" s="36">
        <f xml:space="preserve"> IF(AND('Perbandingan Pertanian-Lainnya'!F17&lt;&gt;Daftar!U6, 'Perbandingan Pertanian-Lainnya'!F17&lt;&gt;Daftar!U7), 1,0)</f>
        <v>1</v>
      </c>
      <c r="AL2" s="36">
        <f>IF(SUM(AI2:AK2) = 3, 1, 0)</f>
        <v>1</v>
      </c>
      <c r="AM2" s="36">
        <f>IF('Perbandingan Pertanian-Lainnya'!C14 = Daftar!M8, 1, 0)</f>
        <v>0</v>
      </c>
      <c r="AN2" s="36">
        <f>IF('Perbandingan Pertanian-Lainnya'!I16&lt;&gt;Daftar!S7, 1,0)</f>
        <v>1</v>
      </c>
      <c r="AO2" s="36">
        <f>IF('Perbandingan Pertanian-Lainnya'!I16&lt;&gt;Daftar!Z6,1,0)</f>
        <v>0</v>
      </c>
      <c r="AP2" s="36">
        <f>IF('Perbandingan Pertanian-Lainnya'!I15&lt;&gt;Daftar!O6,1,0)</f>
        <v>1</v>
      </c>
      <c r="AQ2" s="36">
        <f>IF('Perbandingan Pertanian-Lainnya'!I15&lt;&gt;Daftar!O7,1,0)</f>
        <v>1</v>
      </c>
      <c r="AR2" s="36">
        <f>AP2</f>
        <v>1</v>
      </c>
      <c r="AS2" s="36">
        <f>IF(AND('Perbandingan Pertanian-Lainnya'!$I17&lt;&gt;Daftar!$X7, 'Perbandingan Pertanian-Lainnya'!$I17&lt;&gt;Daftar!$X8),1,0)</f>
        <v>1</v>
      </c>
      <c r="AT2" s="36">
        <f>IF(AND('Perbandingan Pertanian-Lainnya'!$I17&lt;&gt;Daftar!$X6, 'Perbandingan Pertanian-Lainnya'!$I17&lt;&gt;Daftar!$X8),1,0)</f>
        <v>1</v>
      </c>
      <c r="AU2" s="36">
        <f>IF(AND('Perbandingan Pertanian-Lainnya'!$I17&lt;&gt;Daftar!$X6, 'Perbandingan Pertanian-Lainnya'!$I17&lt;&gt;Daftar!$X7),1,0)</f>
        <v>1</v>
      </c>
      <c r="AV2" s="36">
        <f>IF(SUM(AS2:AU2) = 3, 1, 0)</f>
        <v>1</v>
      </c>
      <c r="AW2" s="36">
        <f>IF('Perbandingan Pertanian-Lainnya'!C14 = Daftar!M6,1,0)</f>
        <v>0</v>
      </c>
      <c r="AX2" s="36">
        <f>IF('Perbandingan Pertanian-Lainnya'!L15&lt;&gt;Daftar!O6,1,0)</f>
        <v>1</v>
      </c>
      <c r="AY2" s="36">
        <f>IF('Perbandingan Pertanian-Lainnya'!L15&lt;&gt;Daftar!O7,1,0)</f>
        <v>1</v>
      </c>
      <c r="AZ2" s="36">
        <f>AX2</f>
        <v>1</v>
      </c>
      <c r="BA2" s="36">
        <f>IF('Perbandingan Pertanian-Lainnya'!L16&lt;&gt;Daftar!S7,1,0)</f>
        <v>1</v>
      </c>
      <c r="BB2" s="36">
        <f>IF('Perbandingan Pertanian-Lainnya'!L16&lt;&gt;Daftar!S6, 1,0)</f>
        <v>1</v>
      </c>
      <c r="BC2" s="36">
        <f>IF('Perbandingan Pertanian-Lainnya'!L17&lt;&gt;Daftar!S7,1,0)</f>
        <v>1</v>
      </c>
      <c r="BD2" s="36">
        <f>IF('Perbandingan Pertanian-Lainnya'!L17&lt;&gt;Daftar!S6, 1,0)</f>
        <v>1</v>
      </c>
      <c r="BE2" s="36">
        <f>IF(AND('Perbandingan Pertanian-Lainnya'!$L18&lt;&gt;Daftar!$AB7, 'Perbandingan Pertanian-Lainnya'!$L18&lt;&gt;Daftar!$AB8, 'Perbandingan Pertanian-Lainnya'!$L18&lt;&gt;Daftar!$AB9, 'Perbandingan Pertanian-Lainnya'!$L18&lt;&gt;Daftar!$AB10, 'Perbandingan Pertanian-Lainnya'!$L18&lt;&gt;Daftar!$AB11, 'Perbandingan Pertanian-Lainnya'!$L18&lt;&gt;Daftar!$AB12), 1, 0)</f>
        <v>1</v>
      </c>
      <c r="BF2" s="36">
        <f>IF(AND('Perbandingan Pertanian-Lainnya'!$L18&lt;&gt;Daftar!$AB6, 'Perbandingan Pertanian-Lainnya'!$L18&lt;&gt;Daftar!$AB8, 'Perbandingan Pertanian-Lainnya'!$L18&lt;&gt;Daftar!$AB9, 'Perbandingan Pertanian-Lainnya'!$L18&lt;&gt;Daftar!$AB10, 'Perbandingan Pertanian-Lainnya'!$L18&lt;&gt;Daftar!$AB11, 'Perbandingan Pertanian-Lainnya'!$L18&lt;&gt;Daftar!$AB12), 1, 0)</f>
        <v>1</v>
      </c>
      <c r="BG2" s="36">
        <f>IF(AND('Perbandingan Pertanian-Lainnya'!$L18&lt;&gt;Daftar!$AB6, 'Perbandingan Pertanian-Lainnya'!$L18&lt;&gt;Daftar!$AB7, 'Perbandingan Pertanian-Lainnya'!$L18&lt;&gt;Daftar!$AB9, 'Perbandingan Pertanian-Lainnya'!$L18&lt;&gt;Daftar!$AB10, 'Perbandingan Pertanian-Lainnya'!$L18&lt;&gt;Daftar!$AB11, 'Perbandingan Pertanian-Lainnya'!$L18&lt;&gt;Daftar!$AB12), 1, 0)</f>
        <v>1</v>
      </c>
      <c r="BH2" s="36">
        <f>IF(AND('Perbandingan Pertanian-Lainnya'!$L18&lt;&gt;Daftar!$AB6, 'Perbandingan Pertanian-Lainnya'!$L18&lt;&gt;Daftar!$AB7, 'Perbandingan Pertanian-Lainnya'!$L18&lt;&gt;Daftar!$AB8, 'Perbandingan Pertanian-Lainnya'!$L18&lt;&gt;Daftar!$AB10, 'Perbandingan Pertanian-Lainnya'!$L18&lt;&gt;Daftar!$AB11, 'Perbandingan Pertanian-Lainnya'!$L18&lt;&gt;Daftar!$AB12), 1, 0)</f>
        <v>1</v>
      </c>
      <c r="BI2" s="36">
        <f>IF(AND('Perbandingan Pertanian-Lainnya'!$L18&lt;&gt;Daftar!$AB6, 'Perbandingan Pertanian-Lainnya'!$L18&lt;&gt;Daftar!$AB7, 'Perbandingan Pertanian-Lainnya'!$L18&lt;&gt;Daftar!$AB8, 'Perbandingan Pertanian-Lainnya'!$L18&lt;&gt;Daftar!$AB9, 'Perbandingan Pertanian-Lainnya'!$L18&lt;&gt;Daftar!$AB11, 'Perbandingan Pertanian-Lainnya'!$L18&lt;&gt;Daftar!$AB12), 1, 0)</f>
        <v>1</v>
      </c>
      <c r="BJ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Pertanian-Lainnya'!$L18&lt;&gt;Daftar!$AB12), 1, 0)</f>
        <v>1</v>
      </c>
      <c r="BK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Pertanian-Lainnya'!$L18&lt;&gt;Daftar!$AB11), 1, 0)</f>
        <v>1</v>
      </c>
      <c r="BL2" s="36">
        <f>IF('Perbandingan Pertanian-Lainnya'!C15&lt;&gt;Daftar!Q7,1,0)</f>
        <v>1</v>
      </c>
      <c r="BM2" s="36">
        <f>IF('Perbandingan Pertanian-Lainnya'!C15&lt;&gt;Daftar!Q6,1,0)</f>
        <v>1</v>
      </c>
      <c r="BN2" s="36">
        <f>IF('Perbandingan Pertanian-Lainnya'!C16&lt;&gt;Daftar!S6, 1,0)</f>
        <v>1</v>
      </c>
      <c r="BO2" s="36">
        <f>IF('Perbandingan Pertanian-Lainnya'!C16&lt;&gt;Daftar!S7, 1,0)</f>
        <v>1</v>
      </c>
      <c r="BP2" s="146"/>
    </row>
    <row r="3" spans="1:71" ht="90">
      <c r="A3" s="59"/>
      <c r="B3" s="59" t="s">
        <v>454</v>
      </c>
      <c r="C3" s="59" t="s">
        <v>455</v>
      </c>
      <c r="D3" s="59" t="s">
        <v>456</v>
      </c>
      <c r="E3" s="59" t="s">
        <v>457</v>
      </c>
      <c r="F3" s="59" t="s">
        <v>458</v>
      </c>
      <c r="G3" s="59" t="s">
        <v>459</v>
      </c>
      <c r="H3" s="59" t="s">
        <v>460</v>
      </c>
      <c r="I3" s="59" t="s">
        <v>461</v>
      </c>
      <c r="J3" s="59" t="s">
        <v>462</v>
      </c>
      <c r="K3" s="59" t="s">
        <v>463</v>
      </c>
      <c r="L3" s="59" t="s">
        <v>464</v>
      </c>
      <c r="M3" s="59" t="s">
        <v>465</v>
      </c>
      <c r="N3" s="59" t="s">
        <v>466</v>
      </c>
      <c r="O3" s="59" t="s">
        <v>467</v>
      </c>
      <c r="P3" s="59" t="s">
        <v>468</v>
      </c>
      <c r="Q3" s="59" t="s">
        <v>469</v>
      </c>
      <c r="R3" s="59" t="s">
        <v>509</v>
      </c>
      <c r="S3" s="59" t="s">
        <v>510</v>
      </c>
      <c r="T3" s="155" t="s">
        <v>470</v>
      </c>
      <c r="U3" s="155" t="s">
        <v>471</v>
      </c>
      <c r="V3" s="59" t="s">
        <v>472</v>
      </c>
      <c r="W3" s="155" t="s">
        <v>473</v>
      </c>
      <c r="X3" s="155" t="s">
        <v>474</v>
      </c>
      <c r="Y3" s="155" t="s">
        <v>475</v>
      </c>
      <c r="Z3" s="155" t="s">
        <v>476</v>
      </c>
      <c r="AA3" s="155" t="s">
        <v>477</v>
      </c>
      <c r="AB3" s="155" t="s">
        <v>478</v>
      </c>
      <c r="AC3" s="155" t="s">
        <v>479</v>
      </c>
      <c r="AD3" s="156" t="s">
        <v>480</v>
      </c>
      <c r="AE3" s="157" t="s">
        <v>481</v>
      </c>
      <c r="AF3" s="157" t="s">
        <v>504</v>
      </c>
      <c r="AG3" s="158" t="s">
        <v>482</v>
      </c>
      <c r="AH3" s="158" t="s">
        <v>513</v>
      </c>
      <c r="AI3" s="158" t="s">
        <v>483</v>
      </c>
      <c r="AJ3" s="158" t="s">
        <v>484</v>
      </c>
      <c r="AK3" s="158" t="s">
        <v>485</v>
      </c>
      <c r="AL3" s="158" t="s">
        <v>514</v>
      </c>
      <c r="AM3" s="158" t="s">
        <v>472</v>
      </c>
      <c r="AN3" s="158" t="s">
        <v>486</v>
      </c>
      <c r="AO3" s="158" t="s">
        <v>515</v>
      </c>
      <c r="AP3" s="158" t="s">
        <v>487</v>
      </c>
      <c r="AQ3" s="158" t="s">
        <v>516</v>
      </c>
      <c r="AR3" s="158" t="s">
        <v>521</v>
      </c>
      <c r="AS3" s="158" t="s">
        <v>488</v>
      </c>
      <c r="AT3" s="158" t="s">
        <v>489</v>
      </c>
      <c r="AU3" s="158" t="s">
        <v>490</v>
      </c>
      <c r="AV3" s="158" t="s">
        <v>517</v>
      </c>
      <c r="AW3" s="158" t="s">
        <v>491</v>
      </c>
      <c r="AX3" s="158" t="s">
        <v>492</v>
      </c>
      <c r="AY3" s="158" t="s">
        <v>518</v>
      </c>
      <c r="AZ3" s="158" t="s">
        <v>521</v>
      </c>
      <c r="BA3" s="158" t="s">
        <v>493</v>
      </c>
      <c r="BB3" s="158" t="s">
        <v>519</v>
      </c>
      <c r="BC3" s="158" t="s">
        <v>494</v>
      </c>
      <c r="BD3" s="158" t="s">
        <v>520</v>
      </c>
      <c r="BE3" s="158" t="s">
        <v>495</v>
      </c>
      <c r="BF3" s="158" t="s">
        <v>496</v>
      </c>
      <c r="BG3" s="158" t="s">
        <v>497</v>
      </c>
      <c r="BH3" s="158" t="s">
        <v>498</v>
      </c>
      <c r="BI3" s="158" t="s">
        <v>499</v>
      </c>
      <c r="BJ3" s="158" t="s">
        <v>500</v>
      </c>
      <c r="BK3" s="159" t="s">
        <v>501</v>
      </c>
      <c r="BL3" s="158" t="s">
        <v>512</v>
      </c>
      <c r="BM3" s="158" t="s">
        <v>511</v>
      </c>
      <c r="BN3" s="158" t="s">
        <v>522</v>
      </c>
      <c r="BO3" s="159" t="s">
        <v>510</v>
      </c>
      <c r="BP3" s="168" t="s">
        <v>505</v>
      </c>
      <c r="BQ3" s="168" t="s">
        <v>506</v>
      </c>
      <c r="BR3" s="168" t="s">
        <v>507</v>
      </c>
      <c r="BS3" s="168" t="s">
        <v>508</v>
      </c>
    </row>
    <row r="4" spans="1:71">
      <c r="A4" s="59">
        <v>19</v>
      </c>
      <c r="B4" s="59">
        <v>12142</v>
      </c>
      <c r="C4" s="160">
        <v>33142857.001752298</v>
      </c>
      <c r="D4" s="59">
        <v>0</v>
      </c>
      <c r="E4" s="59">
        <v>0</v>
      </c>
      <c r="F4" s="59">
        <v>33142857.001752298</v>
      </c>
      <c r="G4" s="59">
        <v>0</v>
      </c>
      <c r="H4" s="59">
        <v>-238721802.689105</v>
      </c>
      <c r="I4" s="59">
        <v>0</v>
      </c>
      <c r="J4" s="59">
        <v>0</v>
      </c>
      <c r="K4" s="59">
        <v>0</v>
      </c>
      <c r="L4" s="59">
        <v>101</v>
      </c>
      <c r="M4" s="59">
        <v>0</v>
      </c>
      <c r="N4" s="59">
        <v>0</v>
      </c>
      <c r="O4" s="59">
        <v>0</v>
      </c>
      <c r="P4" s="59">
        <v>0</v>
      </c>
      <c r="Q4" s="59">
        <v>0</v>
      </c>
      <c r="R4" s="59">
        <v>2</v>
      </c>
      <c r="S4" s="59">
        <v>0</v>
      </c>
      <c r="T4" s="59">
        <f t="shared" ref="T4:T67" si="0">COUNTIFS(I4, "&gt;400", I4, "&lt;500")+COUNTIFS(L4, "&gt;400", L4, "&lt;500")+COUNTIFS(O4, "&gt;400", O4, "&lt;500")</f>
        <v>0</v>
      </c>
      <c r="U4" s="59">
        <f t="shared" ref="U4:U67" si="1">COUNTIFS(J4, "&gt;200", J4, "&lt;400")+COUNTIFS(L4, "&gt;200", L4, "&lt;400")+COUNTIFS(O4, "&gt;200", O4, "&lt;400")</f>
        <v>0</v>
      </c>
      <c r="V4" s="59">
        <f t="shared" ref="V4:V67" si="2">COUNTIF($I4, 102)+COUNTIF($L4, 102)+COUNTIF($O4, 102)</f>
        <v>0</v>
      </c>
      <c r="W4" s="59">
        <f t="shared" ref="W4:W67" si="3">IF(AND(J4&gt;399, J4&lt;500), 1,0) + IF(AND(K4&gt;399, K4&lt;500), 1,0) +IF(AND(M4&gt;399, M4&lt;500), 1,0) +IF(AND(N4&gt;399, N4&lt;500), 1,0) +IF(AND(P4&gt;399, P4&lt;500), 1,0) +IF(AND(Q4&gt;399, Q4&lt;500), 1,0)</f>
        <v>0</v>
      </c>
      <c r="X4" s="59">
        <f t="shared" ref="X4:X67" si="4">IF(AND(J4&gt;700, J4&lt;890), 1,0) + IF(AND(K4&gt;700, K4&lt;890), 1,0) +IF(AND(M4&gt;700, M4&lt;890), 1,0) +IF(AND(N4&gt;700, N4&lt;890), 1,0) +IF(AND(P4&gt;700, P4&lt;890), 1,0) +IF(AND(Q4&gt;700, Q4&lt;890), 1,0)</f>
        <v>0</v>
      </c>
      <c r="Y4" s="59">
        <f t="shared" ref="Y4:Y67" si="5">IF(AND(J4&gt;200, J4&lt;400), 1,0) + IF(AND(K4&gt;200, K4&lt;400), 1,0) +IF(AND(M4&gt;200, M4&lt;400), 1,0) +IF(AND(N4&gt;200, N4&lt;400), 1,0) +IF(AND(P4&gt;200, P4&lt;400), 1,0) +IF(AND(Q4&gt;200, Q4&lt;400), 1,0)</f>
        <v>0</v>
      </c>
      <c r="Z4" s="59">
        <f t="shared" ref="Z4:Z67" si="6">IF(J4=101, 1,0) + IF(K4=101, 1,0) +IF(M4=101, 1,0) +IF(N4=101, 1,0) +IF(P4=101, 1,0) +IF(Q4=101, 1,0)</f>
        <v>0</v>
      </c>
      <c r="AA4" s="59">
        <f t="shared" ref="AA4:AA67" si="7">IF(J4=102, 1,0) + IF(K4=102, 1,0) +IF(M4=102, 1,0) +IF(N4=102, 1,0) +IF(P4=102, 1,0) +IF(Q4=102, 1,0)</f>
        <v>0</v>
      </c>
      <c r="AB4" s="59">
        <f t="shared" ref="AB4:AB67" si="8">IF(AND(J4&gt;500, J4&lt;600), 1,0) + IF(AND(K4&gt;500, K4&lt;600), 1,0) +IF(AND(M4&gt;500, M4&lt;600), 1,0) +IF(AND(N4&gt;500, N4&lt;600), 1,0) +IF(AND(P4&gt;500, P4&lt;600), 1,0) +IF(AND(Q4&gt;500, Q4&lt;600), 1,0)</f>
        <v>0</v>
      </c>
      <c r="AC4" s="59">
        <f t="shared" ref="AC4:AC67" si="9">IF(AND(J4&gt;0, SUM(W4:AB4)=0), 1,0) + IF(AND(K4&gt;0, SUM(W4:AB4)=0), 1,0) +IF(AND(M4&gt;0, SUM(W4:AB4)=0), 1,0) +IF(AND(N4&gt;0, SUM(W4:AB4)=0), 1,0) +IF(AND(P4&gt;0, SUM(W4:AB4)=0), 1,0) +IF(AND(Q4&gt;0, SUM(W4:AB4)=0), 1,0)</f>
        <v>0</v>
      </c>
      <c r="AD4" s="166">
        <f>COUNTIF(I4, 101)+COUNTIF(L4, 101)+COUNTIF(O4, 101)</f>
        <v>1</v>
      </c>
      <c r="AE4" s="169">
        <f t="shared" ref="AE4:AE67" si="10">IF(AD4=1, 1,0)</f>
        <v>1</v>
      </c>
      <c r="AF4" s="169">
        <f t="shared" ref="AF4:AF67" si="11">IF(AD4&gt;=2, 1,0)</f>
        <v>0</v>
      </c>
      <c r="AG4" s="169">
        <f t="shared" ref="AG4:AG67" si="12">IF(IF(I4=101,1,0) * IF(J4&lt;&gt;0, 1,0) +IF(I4=101,1,0)* IF(K4&lt;&gt;0, 1,0) + IF(L4=101,1,0) * IF(M4&lt;&gt;0, 1,0) +IF(L4=101,1,0)* IF(N4&lt;&gt;0, 1,0) + IF(O4=101,1,0) * IF(P4&lt;&gt;0, 1,0) +IF(O4=101,1,0)* IF(Q4&lt;&gt;0, 1,0)&gt;0, 1,0)</f>
        <v>0</v>
      </c>
      <c r="AH4" s="169">
        <f t="shared" ref="AH4:AH67" si="13">IF(AG4=0, 1,0)</f>
        <v>1</v>
      </c>
      <c r="AI4" s="169">
        <f t="shared" ref="AI4:AI67" si="14">IF(AND(AD4&gt;0, T4&gt;0), 1, 0)</f>
        <v>0</v>
      </c>
      <c r="AJ4" s="169">
        <f t="shared" ref="AJ4:AJ67" si="15">IF(AND(AD4&gt;0, V4&gt;0), 1, 0)</f>
        <v>0</v>
      </c>
      <c r="AK4" s="169">
        <f t="shared" ref="AK4:AK67" si="16">IF(AND(AD4&gt;0, U4&gt;0), 1, 0)</f>
        <v>0</v>
      </c>
      <c r="AL4" s="169">
        <f t="shared" ref="AL4:AL67" si="17">IF(SUM(AI4:AK4)&gt;0,0,1)</f>
        <v>1</v>
      </c>
      <c r="AM4" s="169">
        <f t="shared" ref="AM4:AM67" si="18">IF(V4&gt;0, 1,0)</f>
        <v>0</v>
      </c>
      <c r="AN4" s="169">
        <f t="shared" ref="AN4:AN67" si="19">IF(I4=102,1,0) * IF(J4&lt;&gt;0, 1,0) +IF(I4=102,1,0)* IF(K4&lt;&gt;0, 1,0) + IF(L4=102,1,0) * IF(M4&lt;&gt;0, 1,0) +IF(L4=102,1,0)* IF(N4&lt;&gt;0, 1,0) + IF(O4=102,1,0) * IF(P4&lt;&gt;0, 1,0) +IF(O4=102,1,0)* IF(Q4&lt;&gt;0, 1,0)</f>
        <v>0</v>
      </c>
      <c r="AO4" s="169">
        <f t="shared" ref="AO4:AO67" si="20">IF(AN4=0, 1,0)</f>
        <v>1</v>
      </c>
      <c r="AP4" s="169">
        <f t="shared" ref="AP4:AP67" si="21">IF(V4&gt;1,1,0)</f>
        <v>0</v>
      </c>
      <c r="AQ4" s="169">
        <f t="shared" ref="AQ4:AQ67" si="22">IF(V4 = 1, 1, 0)</f>
        <v>0</v>
      </c>
      <c r="AR4" s="169">
        <f t="shared" ref="AR4:AR67" si="23">IF(SUM(AS4:AU4)&gt;0, 1,0)</f>
        <v>0</v>
      </c>
      <c r="AS4" s="169">
        <f t="shared" ref="AS4:AS67" si="24">IF(AND(T4&gt;0, V4&gt;0), 1,0)</f>
        <v>0</v>
      </c>
      <c r="AT4" s="169">
        <f t="shared" ref="AT4:AT67" si="25">AJ4</f>
        <v>0</v>
      </c>
      <c r="AU4" s="169">
        <f t="shared" ref="AU4:AU67" si="26">IF(AND(V4&gt;0, U4&gt;0),1,0)</f>
        <v>0</v>
      </c>
      <c r="AV4" s="169">
        <f t="shared" ref="AV4:AV67" si="27">IF(SUM(AS4:AU4)&gt;0,0,1)</f>
        <v>1</v>
      </c>
      <c r="AW4" s="169">
        <f t="shared" ref="AW4:AW67" si="28">IF(T4&gt;0,1,0)</f>
        <v>0</v>
      </c>
      <c r="AX4" s="169">
        <f t="shared" ref="AX4:AX67" si="29">IF(T4&gt;1, 1,0)</f>
        <v>0</v>
      </c>
      <c r="AY4" s="169">
        <f t="shared" ref="AY4:AY67" si="30">IF(T4=1, 1, 0)</f>
        <v>0</v>
      </c>
      <c r="AZ4" s="169">
        <f t="shared" ref="AZ4:AZ67" si="31">IF(SUM(AS4,AI4)&gt;0,1,0)</f>
        <v>0</v>
      </c>
      <c r="BA4" s="169">
        <f t="shared" ref="BA4:BA67" si="32">IF(AND(AW4&gt;0, X4&gt;0),1,0)+IF(AND(AW4&gt;0, (COUNTIFS(I4, "&gt;700", L4, "&gt;700", O4, "&gt;700")&gt;0)),1,0)</f>
        <v>0</v>
      </c>
      <c r="BB4" s="169">
        <f t="shared" ref="BB4:BB67" si="33">IF(BA4 = 0, 1,0)</f>
        <v>1</v>
      </c>
      <c r="BC4" s="169">
        <f t="shared" ref="BC4:BC67" si="34">IF(COUNTIFS(I4, "&gt;400", I4,"&lt;600"),1,0) * IF(COUNTIFS(J4,"&gt;0", J4,"&lt;700")+  COUNTIFS(K4,"&gt;0", K4,"&lt;700")&gt;0,1,0) + IF(COUNTIFS(L4, "&gt;400", L4,"&lt;600"),1,0) * IF(COUNTIFS(M4,"&gt;0", M4,"&lt;700")+ COUNTIFS(N4,"&gt;0", N4,"&lt;700")&gt;0,1,0) + IF(COUNTIFS(O4, "&gt;400", O4,"&lt;600"),1,0) * IF(COUNTIFS(P4,"&gt;0", P4,"&lt;700")+  COUNTIFS(Q4,"&gt;0", Q4,"&lt;700")&gt;0,1,0)</f>
        <v>0</v>
      </c>
      <c r="BD4" s="169">
        <f t="shared" ref="BD4:BD67" si="35">IF(BC4 = 0, 1,0)</f>
        <v>1</v>
      </c>
      <c r="BE4" s="169">
        <f t="shared" ref="BE4:BE67" si="36">COUNTIF(I4, 406)+COUNTIF(L4, 406)+COUNTIF(O4, 406)</f>
        <v>0</v>
      </c>
      <c r="BF4" s="169">
        <f t="shared" ref="BF4:BF67" si="37">COUNTIF(I4, 417)+COUNTIF(L4, 417)+COUNTIF(O4, 417)</f>
        <v>0</v>
      </c>
      <c r="BG4" s="169">
        <f t="shared" ref="BG4:BG67" si="38">COUNTIF(I4, 403)+COUNTIF(L4, 403)+COUNTIF(O4, 403)</f>
        <v>0</v>
      </c>
      <c r="BH4" s="169">
        <f t="shared" ref="BH4:BH67" si="39">COUNTIF(I4, 415)+COUNTIF(L4, 415)+COUNTIF(O4, 415)</f>
        <v>0</v>
      </c>
      <c r="BI4" s="169">
        <f t="shared" ref="BI4:BI67" si="40">COUNTIF(I4, 405)+COUNTIF(L4, 405)+COUNTIF(O4, 405)</f>
        <v>0</v>
      </c>
      <c r="BJ4" s="169">
        <f t="shared" ref="BJ4:BJ67" si="41">IF(OR(COUNTIF(I4, 416)=1, COUNTIF(I4, 412)=1), 1,0)   +IF(OR(COUNTIF(L4, 416)=1, COUNTIF(L4, 412)=1), 1,0)+IF(OR(COUNTIF(O4, 416)=1, COUNTIF(O4, 412)=1), 1,0)</f>
        <v>0</v>
      </c>
      <c r="BK4" s="167">
        <f t="shared" ref="BK4:BK67" si="42">IF(AND(AW4&gt;0, SUM(BE4:BJ4) = 0), 1,0)</f>
        <v>0</v>
      </c>
      <c r="BL4" s="169">
        <f t="shared" ref="BL4:BL67" si="43">IF(R4 = 1, 1,0)</f>
        <v>0</v>
      </c>
      <c r="BM4" s="169">
        <f t="shared" ref="BM4:BM67" si="44">IF(R4 = 2, 1,0)</f>
        <v>1</v>
      </c>
      <c r="BN4" s="169">
        <f t="shared" ref="BN4:BN67" si="45">IF(S4 = 1, 0,1)</f>
        <v>1</v>
      </c>
      <c r="BO4" s="169">
        <f t="shared" ref="BO4:BO67" si="46">IF(S4 = 1, 1,0)</f>
        <v>0</v>
      </c>
      <c r="BP4" s="36">
        <f t="shared" ref="BP4:BP67" si="47">IF(SUM($AE$2:$AF$2)&gt;0, SUMPRODUCT($AE$2:$AF$2, AE4:AF4),IF(SUM(AE4:AF4)&gt;0, 0,1))*SUMPRODUCT($AG$2:$AH$2, AG4:AH4)*SUMPRODUCT($AI$2:$AL$2, AI4:AL4)*SUMPRODUCT($BL$2:$BM$2,BL4:BM4)*SUMPRODUCT($BN$2:$BO$2,BN4:BO4)</f>
        <v>1</v>
      </c>
      <c r="BQ4">
        <f t="shared" ref="BQ4:BQ67" si="48">(SUMPRODUCT($AN$2:$AO$2, AN4:AO4)*SUMPRODUCT($AP$2:$AR$2, AP4:AR4)*SUMPRODUCT($AS$2:$AV$2, AS4:AV4))*SUMPRODUCT($BL$2:$BM$2,BL4:BM4)*SUMPRODUCT($BN$2:$BO$2,BN4:BO4)</f>
        <v>0</v>
      </c>
      <c r="BR4" s="36">
        <f t="shared" ref="BR4:BR67" si="49">SUMPRODUCT($AX$2:$AZ$2, AX4:AZ4)*SUMPRODUCT($BA$2:$BB$2, BA4:BB4)*SUMPRODUCT($BC$2:$BD$2, BC4:BD4)*SUMPRODUCT($BE$2:$BK$2, BE4:BK4)*SUMPRODUCT($BL$2:$BM$2,BL4:BM4)*SUMPRODUCT($BN$2:$BO$2,BN4:BO4)</f>
        <v>0</v>
      </c>
      <c r="BS4" t="e">
        <f t="shared" ref="BS4:BS67" si="50">IF((BP4*$AD$2+BQ4*$AM$2+BR4*$AW$2)&gt;0,  E4,NA())</f>
        <v>#N/A</v>
      </c>
    </row>
    <row r="5" spans="1:71">
      <c r="A5" s="59">
        <v>114</v>
      </c>
      <c r="B5" s="59">
        <v>25131</v>
      </c>
      <c r="C5" s="160">
        <v>1814285.7451828199</v>
      </c>
      <c r="D5" s="59">
        <v>480357.15625</v>
      </c>
      <c r="E5" s="59">
        <v>480357.15625</v>
      </c>
      <c r="F5" s="59">
        <v>1333928.5889328199</v>
      </c>
      <c r="G5" s="59">
        <v>12.142856836319</v>
      </c>
      <c r="H5" s="59">
        <v>-1838390254.4912601</v>
      </c>
      <c r="I5" s="59">
        <v>407</v>
      </c>
      <c r="J5" s="59">
        <v>0</v>
      </c>
      <c r="K5" s="59">
        <v>0</v>
      </c>
      <c r="L5" s="59">
        <v>0</v>
      </c>
      <c r="M5" s="59">
        <v>0</v>
      </c>
      <c r="N5" s="59">
        <v>0</v>
      </c>
      <c r="O5" s="59">
        <v>101</v>
      </c>
      <c r="P5" s="59">
        <v>0</v>
      </c>
      <c r="Q5" s="59">
        <v>0</v>
      </c>
      <c r="R5" s="59">
        <v>2</v>
      </c>
      <c r="S5" s="59">
        <v>0</v>
      </c>
      <c r="T5" s="59">
        <f t="shared" si="0"/>
        <v>1</v>
      </c>
      <c r="U5" s="59">
        <f t="shared" si="1"/>
        <v>0</v>
      </c>
      <c r="V5" s="59">
        <f t="shared" si="2"/>
        <v>0</v>
      </c>
      <c r="W5" s="59">
        <f t="shared" si="3"/>
        <v>0</v>
      </c>
      <c r="X5" s="59">
        <f t="shared" si="4"/>
        <v>0</v>
      </c>
      <c r="Y5" s="59">
        <f t="shared" si="5"/>
        <v>0</v>
      </c>
      <c r="Z5" s="59">
        <f t="shared" si="6"/>
        <v>0</v>
      </c>
      <c r="AA5" s="59">
        <f t="shared" si="7"/>
        <v>0</v>
      </c>
      <c r="AB5" s="59">
        <f t="shared" si="8"/>
        <v>0</v>
      </c>
      <c r="AC5" s="59">
        <f t="shared" si="9"/>
        <v>0</v>
      </c>
      <c r="AD5" s="166">
        <f>COUNTIF(I5, 101)+COUNTIF(L5, 101)+COUNTIF(O5, 101)</f>
        <v>1</v>
      </c>
      <c r="AE5" s="169">
        <f t="shared" si="10"/>
        <v>1</v>
      </c>
      <c r="AF5" s="169">
        <f t="shared" si="11"/>
        <v>0</v>
      </c>
      <c r="AG5" s="169">
        <f t="shared" si="12"/>
        <v>0</v>
      </c>
      <c r="AH5" s="169">
        <f t="shared" si="13"/>
        <v>1</v>
      </c>
      <c r="AI5" s="169">
        <f t="shared" si="14"/>
        <v>1</v>
      </c>
      <c r="AJ5" s="169">
        <f t="shared" si="15"/>
        <v>0</v>
      </c>
      <c r="AK5" s="169">
        <f t="shared" si="16"/>
        <v>0</v>
      </c>
      <c r="AL5" s="169">
        <f t="shared" si="17"/>
        <v>0</v>
      </c>
      <c r="AM5" s="169">
        <f t="shared" si="18"/>
        <v>0</v>
      </c>
      <c r="AN5" s="169">
        <f t="shared" si="19"/>
        <v>0</v>
      </c>
      <c r="AO5" s="169">
        <f t="shared" si="20"/>
        <v>1</v>
      </c>
      <c r="AP5" s="169">
        <f t="shared" si="21"/>
        <v>0</v>
      </c>
      <c r="AQ5" s="169">
        <f t="shared" si="22"/>
        <v>0</v>
      </c>
      <c r="AR5" s="169">
        <f t="shared" si="23"/>
        <v>0</v>
      </c>
      <c r="AS5" s="169">
        <f t="shared" si="24"/>
        <v>0</v>
      </c>
      <c r="AT5" s="169">
        <f t="shared" si="25"/>
        <v>0</v>
      </c>
      <c r="AU5" s="169">
        <f t="shared" si="26"/>
        <v>0</v>
      </c>
      <c r="AV5" s="169">
        <f t="shared" si="27"/>
        <v>1</v>
      </c>
      <c r="AW5" s="169">
        <f t="shared" si="28"/>
        <v>1</v>
      </c>
      <c r="AX5" s="169">
        <f t="shared" si="29"/>
        <v>0</v>
      </c>
      <c r="AY5" s="169">
        <f t="shared" si="30"/>
        <v>1</v>
      </c>
      <c r="AZ5" s="169">
        <f t="shared" si="31"/>
        <v>1</v>
      </c>
      <c r="BA5" s="169">
        <f t="shared" si="32"/>
        <v>0</v>
      </c>
      <c r="BB5" s="169">
        <f t="shared" si="33"/>
        <v>1</v>
      </c>
      <c r="BC5" s="169">
        <f t="shared" si="34"/>
        <v>0</v>
      </c>
      <c r="BD5" s="169">
        <f t="shared" si="35"/>
        <v>1</v>
      </c>
      <c r="BE5" s="169">
        <f t="shared" si="36"/>
        <v>0</v>
      </c>
      <c r="BF5" s="169">
        <f t="shared" si="37"/>
        <v>0</v>
      </c>
      <c r="BG5" s="169">
        <f t="shared" si="38"/>
        <v>0</v>
      </c>
      <c r="BH5" s="169">
        <f t="shared" si="39"/>
        <v>0</v>
      </c>
      <c r="BI5" s="169">
        <f t="shared" si="40"/>
        <v>0</v>
      </c>
      <c r="BJ5" s="169">
        <f t="shared" si="41"/>
        <v>0</v>
      </c>
      <c r="BK5" s="167">
        <f t="shared" si="42"/>
        <v>1</v>
      </c>
      <c r="BL5" s="169">
        <f t="shared" si="43"/>
        <v>0</v>
      </c>
      <c r="BM5" s="169">
        <f t="shared" si="44"/>
        <v>1</v>
      </c>
      <c r="BN5" s="169">
        <f t="shared" si="45"/>
        <v>1</v>
      </c>
      <c r="BO5" s="169">
        <f t="shared" si="46"/>
        <v>0</v>
      </c>
      <c r="BP5" s="36">
        <f t="shared" si="47"/>
        <v>1</v>
      </c>
      <c r="BQ5">
        <f t="shared" si="48"/>
        <v>0</v>
      </c>
      <c r="BR5" s="36">
        <f t="shared" si="49"/>
        <v>2</v>
      </c>
      <c r="BS5" t="e">
        <f t="shared" si="50"/>
        <v>#N/A</v>
      </c>
    </row>
    <row r="6" spans="1:71">
      <c r="A6" s="59">
        <v>378</v>
      </c>
      <c r="B6" s="59">
        <v>222111</v>
      </c>
      <c r="C6" s="160">
        <v>2374169.0002502599</v>
      </c>
      <c r="D6" s="59">
        <v>543209.875</v>
      </c>
      <c r="E6" s="59">
        <v>543209.875</v>
      </c>
      <c r="F6" s="59">
        <v>1830959.1252502601</v>
      </c>
      <c r="G6" s="59">
        <v>0</v>
      </c>
      <c r="H6" s="59">
        <v>-5679402690.66504</v>
      </c>
      <c r="I6" s="59">
        <v>0</v>
      </c>
      <c r="J6" s="59">
        <v>0</v>
      </c>
      <c r="K6" s="59">
        <v>0</v>
      </c>
      <c r="L6" s="59">
        <v>102</v>
      </c>
      <c r="M6" s="59">
        <v>413</v>
      </c>
      <c r="N6" s="59">
        <v>0</v>
      </c>
      <c r="O6" s="59">
        <v>0</v>
      </c>
      <c r="P6" s="59">
        <v>0</v>
      </c>
      <c r="Q6" s="59">
        <v>0</v>
      </c>
      <c r="R6" s="59">
        <v>2</v>
      </c>
      <c r="S6" s="59">
        <v>0</v>
      </c>
      <c r="T6" s="59">
        <f t="shared" si="0"/>
        <v>0</v>
      </c>
      <c r="U6" s="59">
        <f t="shared" si="1"/>
        <v>0</v>
      </c>
      <c r="V6" s="59">
        <f t="shared" si="2"/>
        <v>1</v>
      </c>
      <c r="W6" s="59">
        <f t="shared" si="3"/>
        <v>1</v>
      </c>
      <c r="X6" s="59">
        <f t="shared" si="4"/>
        <v>0</v>
      </c>
      <c r="Y6" s="59">
        <f t="shared" si="5"/>
        <v>0</v>
      </c>
      <c r="Z6" s="59">
        <f t="shared" si="6"/>
        <v>0</v>
      </c>
      <c r="AA6" s="59">
        <f t="shared" si="7"/>
        <v>0</v>
      </c>
      <c r="AB6" s="59">
        <f t="shared" si="8"/>
        <v>0</v>
      </c>
      <c r="AC6" s="59">
        <f t="shared" si="9"/>
        <v>0</v>
      </c>
      <c r="AD6" s="166">
        <f>COUNTIF(I6, 101)+COUNTIF(L6, 101)+COUNTIF(O6, 101)</f>
        <v>0</v>
      </c>
      <c r="AE6" s="169">
        <f t="shared" si="10"/>
        <v>0</v>
      </c>
      <c r="AF6" s="169">
        <f t="shared" si="11"/>
        <v>0</v>
      </c>
      <c r="AG6" s="169">
        <f t="shared" si="12"/>
        <v>0</v>
      </c>
      <c r="AH6" s="169">
        <f t="shared" si="13"/>
        <v>1</v>
      </c>
      <c r="AI6" s="169">
        <f t="shared" si="14"/>
        <v>0</v>
      </c>
      <c r="AJ6" s="169">
        <f t="shared" si="15"/>
        <v>0</v>
      </c>
      <c r="AK6" s="169">
        <f t="shared" si="16"/>
        <v>0</v>
      </c>
      <c r="AL6" s="169">
        <f t="shared" si="17"/>
        <v>1</v>
      </c>
      <c r="AM6" s="169">
        <f t="shared" si="18"/>
        <v>1</v>
      </c>
      <c r="AN6" s="169">
        <f t="shared" si="19"/>
        <v>1</v>
      </c>
      <c r="AO6" s="169">
        <f t="shared" si="20"/>
        <v>0</v>
      </c>
      <c r="AP6" s="169">
        <f t="shared" si="21"/>
        <v>0</v>
      </c>
      <c r="AQ6" s="169">
        <f t="shared" si="22"/>
        <v>1</v>
      </c>
      <c r="AR6" s="169">
        <f t="shared" si="23"/>
        <v>0</v>
      </c>
      <c r="AS6" s="169">
        <f t="shared" si="24"/>
        <v>0</v>
      </c>
      <c r="AT6" s="169">
        <f t="shared" si="25"/>
        <v>0</v>
      </c>
      <c r="AU6" s="169">
        <f t="shared" si="26"/>
        <v>0</v>
      </c>
      <c r="AV6" s="169">
        <f t="shared" si="27"/>
        <v>1</v>
      </c>
      <c r="AW6" s="169">
        <f t="shared" si="28"/>
        <v>0</v>
      </c>
      <c r="AX6" s="169">
        <f t="shared" si="29"/>
        <v>0</v>
      </c>
      <c r="AY6" s="169">
        <f t="shared" si="30"/>
        <v>0</v>
      </c>
      <c r="AZ6" s="169">
        <f t="shared" si="31"/>
        <v>0</v>
      </c>
      <c r="BA6" s="169">
        <f t="shared" si="32"/>
        <v>0</v>
      </c>
      <c r="BB6" s="169">
        <f t="shared" si="33"/>
        <v>1</v>
      </c>
      <c r="BC6" s="169">
        <f t="shared" si="34"/>
        <v>0</v>
      </c>
      <c r="BD6" s="169">
        <f t="shared" si="35"/>
        <v>1</v>
      </c>
      <c r="BE6" s="169">
        <f t="shared" si="36"/>
        <v>0</v>
      </c>
      <c r="BF6" s="169">
        <f t="shared" si="37"/>
        <v>0</v>
      </c>
      <c r="BG6" s="169">
        <f t="shared" si="38"/>
        <v>0</v>
      </c>
      <c r="BH6" s="169">
        <f t="shared" si="39"/>
        <v>0</v>
      </c>
      <c r="BI6" s="169">
        <f t="shared" si="40"/>
        <v>0</v>
      </c>
      <c r="BJ6" s="169">
        <f t="shared" si="41"/>
        <v>0</v>
      </c>
      <c r="BK6" s="167">
        <f t="shared" si="42"/>
        <v>0</v>
      </c>
      <c r="BL6" s="169">
        <f t="shared" si="43"/>
        <v>0</v>
      </c>
      <c r="BM6" s="169">
        <f t="shared" si="44"/>
        <v>1</v>
      </c>
      <c r="BN6" s="169">
        <f t="shared" si="45"/>
        <v>1</v>
      </c>
      <c r="BO6" s="169">
        <f t="shared" si="46"/>
        <v>0</v>
      </c>
      <c r="BP6" s="36">
        <f t="shared" si="47"/>
        <v>0</v>
      </c>
      <c r="BQ6">
        <f t="shared" si="48"/>
        <v>1</v>
      </c>
      <c r="BR6" s="36">
        <f t="shared" si="49"/>
        <v>0</v>
      </c>
      <c r="BS6" t="e">
        <f t="shared" si="50"/>
        <v>#N/A</v>
      </c>
    </row>
    <row r="7" spans="1:71">
      <c r="A7" s="59">
        <v>158</v>
      </c>
      <c r="B7" s="59">
        <v>121231</v>
      </c>
      <c r="C7" s="160">
        <v>1071428.5668669899</v>
      </c>
      <c r="D7" s="59">
        <v>450000</v>
      </c>
      <c r="E7" s="59">
        <v>771428.5625</v>
      </c>
      <c r="F7" s="59">
        <v>300000.00436699198</v>
      </c>
      <c r="G7" s="59">
        <v>10.7142856121063</v>
      </c>
      <c r="H7" s="59">
        <v>-2386617162.1112099</v>
      </c>
      <c r="I7" s="59">
        <v>0</v>
      </c>
      <c r="J7" s="59">
        <v>0</v>
      </c>
      <c r="K7" s="59">
        <v>0</v>
      </c>
      <c r="L7" s="59">
        <v>301</v>
      </c>
      <c r="M7" s="59">
        <v>0</v>
      </c>
      <c r="N7" s="59">
        <v>0</v>
      </c>
      <c r="O7" s="59">
        <v>0</v>
      </c>
      <c r="P7" s="59">
        <v>0</v>
      </c>
      <c r="Q7" s="59">
        <v>0</v>
      </c>
      <c r="R7" s="59">
        <v>2</v>
      </c>
      <c r="S7" s="59">
        <v>0</v>
      </c>
      <c r="T7" s="165">
        <f t="shared" si="0"/>
        <v>0</v>
      </c>
      <c r="U7" s="59">
        <f t="shared" si="1"/>
        <v>1</v>
      </c>
      <c r="V7" s="165">
        <f t="shared" si="2"/>
        <v>0</v>
      </c>
      <c r="W7" s="59">
        <f t="shared" si="3"/>
        <v>0</v>
      </c>
      <c r="X7" s="59">
        <f t="shared" si="4"/>
        <v>0</v>
      </c>
      <c r="Y7" s="59">
        <f t="shared" si="5"/>
        <v>0</v>
      </c>
      <c r="Z7" s="59">
        <f t="shared" si="6"/>
        <v>0</v>
      </c>
      <c r="AA7" s="59">
        <f t="shared" si="7"/>
        <v>0</v>
      </c>
      <c r="AB7" s="59">
        <f t="shared" si="8"/>
        <v>0</v>
      </c>
      <c r="AC7" s="59">
        <f t="shared" si="9"/>
        <v>0</v>
      </c>
      <c r="AD7" s="166">
        <f>IF(COUNTIF(I7, 101)+COUNTIF(L7, 101)+COUNTIF(O7, 101)&gt;0, 1, 0)</f>
        <v>0</v>
      </c>
      <c r="AE7" s="169">
        <f t="shared" si="10"/>
        <v>0</v>
      </c>
      <c r="AF7" s="169">
        <f t="shared" si="11"/>
        <v>0</v>
      </c>
      <c r="AG7" s="169">
        <f t="shared" si="12"/>
        <v>0</v>
      </c>
      <c r="AH7" s="169">
        <f t="shared" si="13"/>
        <v>1</v>
      </c>
      <c r="AI7" s="169">
        <f t="shared" si="14"/>
        <v>0</v>
      </c>
      <c r="AJ7" s="169">
        <f t="shared" si="15"/>
        <v>0</v>
      </c>
      <c r="AK7" s="169">
        <f t="shared" si="16"/>
        <v>0</v>
      </c>
      <c r="AL7" s="169">
        <f t="shared" si="17"/>
        <v>1</v>
      </c>
      <c r="AM7" s="169">
        <f t="shared" si="18"/>
        <v>0</v>
      </c>
      <c r="AN7" s="169">
        <f t="shared" si="19"/>
        <v>0</v>
      </c>
      <c r="AO7" s="169">
        <f t="shared" si="20"/>
        <v>1</v>
      </c>
      <c r="AP7" s="169">
        <f t="shared" si="21"/>
        <v>0</v>
      </c>
      <c r="AQ7" s="169">
        <f t="shared" si="22"/>
        <v>0</v>
      </c>
      <c r="AR7" s="169">
        <f t="shared" si="23"/>
        <v>0</v>
      </c>
      <c r="AS7" s="169">
        <f t="shared" si="24"/>
        <v>0</v>
      </c>
      <c r="AT7" s="169">
        <f t="shared" si="25"/>
        <v>0</v>
      </c>
      <c r="AU7" s="169">
        <f t="shared" si="26"/>
        <v>0</v>
      </c>
      <c r="AV7" s="169">
        <f t="shared" si="27"/>
        <v>1</v>
      </c>
      <c r="AW7" s="169">
        <f t="shared" si="28"/>
        <v>0</v>
      </c>
      <c r="AX7" s="169">
        <f t="shared" si="29"/>
        <v>0</v>
      </c>
      <c r="AY7" s="169">
        <f t="shared" si="30"/>
        <v>0</v>
      </c>
      <c r="AZ7" s="169">
        <f t="shared" si="31"/>
        <v>0</v>
      </c>
      <c r="BA7" s="169">
        <f t="shared" si="32"/>
        <v>0</v>
      </c>
      <c r="BB7" s="169">
        <f t="shared" si="33"/>
        <v>1</v>
      </c>
      <c r="BC7" s="169">
        <f t="shared" si="34"/>
        <v>0</v>
      </c>
      <c r="BD7" s="169">
        <f t="shared" si="35"/>
        <v>1</v>
      </c>
      <c r="BE7" s="169">
        <f t="shared" si="36"/>
        <v>0</v>
      </c>
      <c r="BF7" s="169">
        <f t="shared" si="37"/>
        <v>0</v>
      </c>
      <c r="BG7" s="169">
        <f t="shared" si="38"/>
        <v>0</v>
      </c>
      <c r="BH7" s="169">
        <f t="shared" si="39"/>
        <v>0</v>
      </c>
      <c r="BI7" s="169">
        <f t="shared" si="40"/>
        <v>0</v>
      </c>
      <c r="BJ7" s="169">
        <f t="shared" si="41"/>
        <v>0</v>
      </c>
      <c r="BK7" s="167">
        <f t="shared" si="42"/>
        <v>0</v>
      </c>
      <c r="BL7" s="169">
        <f t="shared" si="43"/>
        <v>0</v>
      </c>
      <c r="BM7" s="169">
        <f t="shared" si="44"/>
        <v>1</v>
      </c>
      <c r="BN7" s="169">
        <f t="shared" si="45"/>
        <v>1</v>
      </c>
      <c r="BO7" s="169">
        <f t="shared" si="46"/>
        <v>0</v>
      </c>
      <c r="BP7" s="36">
        <f t="shared" si="47"/>
        <v>0</v>
      </c>
      <c r="BQ7">
        <f t="shared" si="48"/>
        <v>0</v>
      </c>
      <c r="BR7" s="36">
        <f t="shared" si="49"/>
        <v>0</v>
      </c>
      <c r="BS7" t="e">
        <f t="shared" si="50"/>
        <v>#N/A</v>
      </c>
    </row>
    <row r="8" spans="1:71">
      <c r="A8" s="59">
        <v>159</v>
      </c>
      <c r="B8" s="59">
        <v>121232</v>
      </c>
      <c r="C8" s="160">
        <v>3571428.5562232998</v>
      </c>
      <c r="D8" s="59">
        <v>803750</v>
      </c>
      <c r="E8" s="59">
        <v>803750</v>
      </c>
      <c r="F8" s="59">
        <v>2767678.5562232998</v>
      </c>
      <c r="G8" s="59">
        <v>50</v>
      </c>
      <c r="H8" s="59">
        <v>-2387149483.55935</v>
      </c>
      <c r="I8" s="59">
        <v>444</v>
      </c>
      <c r="J8" s="59">
        <v>0</v>
      </c>
      <c r="K8" s="59">
        <v>0</v>
      </c>
      <c r="L8" s="59">
        <v>0</v>
      </c>
      <c r="M8" s="59">
        <v>0</v>
      </c>
      <c r="N8" s="59">
        <v>0</v>
      </c>
      <c r="O8" s="59">
        <v>0</v>
      </c>
      <c r="P8" s="59">
        <v>0</v>
      </c>
      <c r="Q8" s="59">
        <v>0</v>
      </c>
      <c r="R8" s="59">
        <v>1</v>
      </c>
      <c r="S8" s="59">
        <v>0</v>
      </c>
      <c r="T8" s="59">
        <f t="shared" si="0"/>
        <v>1</v>
      </c>
      <c r="U8" s="59">
        <f t="shared" si="1"/>
        <v>0</v>
      </c>
      <c r="V8" s="59">
        <f t="shared" si="2"/>
        <v>0</v>
      </c>
      <c r="W8" s="59">
        <f t="shared" si="3"/>
        <v>0</v>
      </c>
      <c r="X8" s="59">
        <f t="shared" si="4"/>
        <v>0</v>
      </c>
      <c r="Y8" s="59">
        <f t="shared" si="5"/>
        <v>0</v>
      </c>
      <c r="Z8" s="59">
        <f t="shared" si="6"/>
        <v>0</v>
      </c>
      <c r="AA8" s="59">
        <f t="shared" si="7"/>
        <v>0</v>
      </c>
      <c r="AB8" s="59">
        <f t="shared" si="8"/>
        <v>0</v>
      </c>
      <c r="AC8" s="59">
        <f t="shared" si="9"/>
        <v>0</v>
      </c>
      <c r="AD8" s="166">
        <f t="shared" ref="AD8:AD71" si="51">COUNTIF(I8, 101)+COUNTIF(L8, 101)+COUNTIF(O8, 101)</f>
        <v>0</v>
      </c>
      <c r="AE8" s="169">
        <f t="shared" si="10"/>
        <v>0</v>
      </c>
      <c r="AF8" s="169">
        <f t="shared" si="11"/>
        <v>0</v>
      </c>
      <c r="AG8" s="169">
        <f t="shared" si="12"/>
        <v>0</v>
      </c>
      <c r="AH8" s="169">
        <f t="shared" si="13"/>
        <v>1</v>
      </c>
      <c r="AI8" s="169">
        <f t="shared" si="14"/>
        <v>0</v>
      </c>
      <c r="AJ8" s="169">
        <f t="shared" si="15"/>
        <v>0</v>
      </c>
      <c r="AK8" s="169">
        <f t="shared" si="16"/>
        <v>0</v>
      </c>
      <c r="AL8" s="169">
        <f t="shared" si="17"/>
        <v>1</v>
      </c>
      <c r="AM8" s="169">
        <f t="shared" si="18"/>
        <v>0</v>
      </c>
      <c r="AN8" s="169">
        <f t="shared" si="19"/>
        <v>0</v>
      </c>
      <c r="AO8" s="169">
        <f t="shared" si="20"/>
        <v>1</v>
      </c>
      <c r="AP8" s="169">
        <f t="shared" si="21"/>
        <v>0</v>
      </c>
      <c r="AQ8" s="169">
        <f t="shared" si="22"/>
        <v>0</v>
      </c>
      <c r="AR8" s="169">
        <f t="shared" si="23"/>
        <v>0</v>
      </c>
      <c r="AS8" s="169">
        <f t="shared" si="24"/>
        <v>0</v>
      </c>
      <c r="AT8" s="169">
        <f t="shared" si="25"/>
        <v>0</v>
      </c>
      <c r="AU8" s="169">
        <f t="shared" si="26"/>
        <v>0</v>
      </c>
      <c r="AV8" s="169">
        <f t="shared" si="27"/>
        <v>1</v>
      </c>
      <c r="AW8" s="169">
        <f t="shared" si="28"/>
        <v>1</v>
      </c>
      <c r="AX8" s="169">
        <f t="shared" si="29"/>
        <v>0</v>
      </c>
      <c r="AY8" s="169">
        <f t="shared" si="30"/>
        <v>1</v>
      </c>
      <c r="AZ8" s="169">
        <f t="shared" si="31"/>
        <v>0</v>
      </c>
      <c r="BA8" s="169">
        <f t="shared" si="32"/>
        <v>0</v>
      </c>
      <c r="BB8" s="169">
        <f t="shared" si="33"/>
        <v>1</v>
      </c>
      <c r="BC8" s="169">
        <f t="shared" si="34"/>
        <v>0</v>
      </c>
      <c r="BD8" s="169">
        <f t="shared" si="35"/>
        <v>1</v>
      </c>
      <c r="BE8" s="169">
        <f t="shared" si="36"/>
        <v>0</v>
      </c>
      <c r="BF8" s="169">
        <f t="shared" si="37"/>
        <v>0</v>
      </c>
      <c r="BG8" s="169">
        <f t="shared" si="38"/>
        <v>0</v>
      </c>
      <c r="BH8" s="169">
        <f t="shared" si="39"/>
        <v>0</v>
      </c>
      <c r="BI8" s="169">
        <f t="shared" si="40"/>
        <v>0</v>
      </c>
      <c r="BJ8" s="169">
        <f t="shared" si="41"/>
        <v>0</v>
      </c>
      <c r="BK8" s="167">
        <f t="shared" si="42"/>
        <v>1</v>
      </c>
      <c r="BL8" s="169">
        <f t="shared" si="43"/>
        <v>1</v>
      </c>
      <c r="BM8" s="169">
        <f t="shared" si="44"/>
        <v>0</v>
      </c>
      <c r="BN8" s="169">
        <f t="shared" si="45"/>
        <v>1</v>
      </c>
      <c r="BO8" s="169">
        <f t="shared" si="46"/>
        <v>0</v>
      </c>
      <c r="BP8" s="36">
        <f t="shared" si="47"/>
        <v>0</v>
      </c>
      <c r="BQ8">
        <f t="shared" si="48"/>
        <v>0</v>
      </c>
      <c r="BR8" s="36">
        <f t="shared" si="49"/>
        <v>1</v>
      </c>
      <c r="BS8" t="e">
        <f t="shared" si="50"/>
        <v>#N/A</v>
      </c>
    </row>
    <row r="9" spans="1:71">
      <c r="A9" s="59">
        <v>427</v>
      </c>
      <c r="B9" s="59">
        <v>242111</v>
      </c>
      <c r="C9" s="160">
        <v>23925000.5347654</v>
      </c>
      <c r="D9" s="59">
        <v>1331250</v>
      </c>
      <c r="E9" s="59">
        <v>1331250</v>
      </c>
      <c r="F9" s="59">
        <v>22593750.5347654</v>
      </c>
      <c r="G9" s="59">
        <v>400</v>
      </c>
      <c r="H9" s="59">
        <v>-6652339023.0577097</v>
      </c>
      <c r="I9" s="59">
        <v>0</v>
      </c>
      <c r="J9" s="59">
        <v>0</v>
      </c>
      <c r="K9" s="59">
        <v>0</v>
      </c>
      <c r="L9" s="59">
        <v>101</v>
      </c>
      <c r="M9" s="59">
        <v>0</v>
      </c>
      <c r="N9" s="59">
        <v>0</v>
      </c>
      <c r="O9" s="59">
        <v>101</v>
      </c>
      <c r="P9" s="59">
        <v>0</v>
      </c>
      <c r="Q9" s="59">
        <v>0</v>
      </c>
      <c r="R9" s="59">
        <v>1</v>
      </c>
      <c r="S9" s="59">
        <v>1</v>
      </c>
      <c r="T9" s="59">
        <f t="shared" si="0"/>
        <v>0</v>
      </c>
      <c r="U9" s="59">
        <f t="shared" si="1"/>
        <v>0</v>
      </c>
      <c r="V9" s="59">
        <f t="shared" si="2"/>
        <v>0</v>
      </c>
      <c r="W9" s="59">
        <f t="shared" si="3"/>
        <v>0</v>
      </c>
      <c r="X9" s="59">
        <f t="shared" si="4"/>
        <v>0</v>
      </c>
      <c r="Y9" s="59">
        <f t="shared" si="5"/>
        <v>0</v>
      </c>
      <c r="Z9" s="59">
        <f t="shared" si="6"/>
        <v>0</v>
      </c>
      <c r="AA9" s="59">
        <f t="shared" si="7"/>
        <v>0</v>
      </c>
      <c r="AB9" s="59">
        <f t="shared" si="8"/>
        <v>0</v>
      </c>
      <c r="AC9" s="59">
        <f t="shared" si="9"/>
        <v>0</v>
      </c>
      <c r="AD9" s="166">
        <f t="shared" si="51"/>
        <v>2</v>
      </c>
      <c r="AE9" s="169">
        <f t="shared" si="10"/>
        <v>0</v>
      </c>
      <c r="AF9" s="169">
        <f t="shared" si="11"/>
        <v>1</v>
      </c>
      <c r="AG9" s="169">
        <f t="shared" si="12"/>
        <v>0</v>
      </c>
      <c r="AH9" s="169">
        <f t="shared" si="13"/>
        <v>1</v>
      </c>
      <c r="AI9" s="169">
        <f t="shared" si="14"/>
        <v>0</v>
      </c>
      <c r="AJ9" s="169">
        <f t="shared" si="15"/>
        <v>0</v>
      </c>
      <c r="AK9" s="169">
        <f t="shared" si="16"/>
        <v>0</v>
      </c>
      <c r="AL9" s="169">
        <f t="shared" si="17"/>
        <v>1</v>
      </c>
      <c r="AM9" s="169">
        <f t="shared" si="18"/>
        <v>0</v>
      </c>
      <c r="AN9" s="169">
        <f t="shared" si="19"/>
        <v>0</v>
      </c>
      <c r="AO9" s="169">
        <f t="shared" si="20"/>
        <v>1</v>
      </c>
      <c r="AP9" s="169">
        <f t="shared" si="21"/>
        <v>0</v>
      </c>
      <c r="AQ9" s="169">
        <f t="shared" si="22"/>
        <v>0</v>
      </c>
      <c r="AR9" s="169">
        <f t="shared" si="23"/>
        <v>0</v>
      </c>
      <c r="AS9" s="169">
        <f t="shared" si="24"/>
        <v>0</v>
      </c>
      <c r="AT9" s="169">
        <f t="shared" si="25"/>
        <v>0</v>
      </c>
      <c r="AU9" s="169">
        <f t="shared" si="26"/>
        <v>0</v>
      </c>
      <c r="AV9" s="169">
        <f t="shared" si="27"/>
        <v>1</v>
      </c>
      <c r="AW9" s="169">
        <f t="shared" si="28"/>
        <v>0</v>
      </c>
      <c r="AX9" s="169">
        <f t="shared" si="29"/>
        <v>0</v>
      </c>
      <c r="AY9" s="169">
        <f t="shared" si="30"/>
        <v>0</v>
      </c>
      <c r="AZ9" s="169">
        <f t="shared" si="31"/>
        <v>0</v>
      </c>
      <c r="BA9" s="169">
        <f t="shared" si="32"/>
        <v>0</v>
      </c>
      <c r="BB9" s="169">
        <f t="shared" si="33"/>
        <v>1</v>
      </c>
      <c r="BC9" s="169">
        <f t="shared" si="34"/>
        <v>0</v>
      </c>
      <c r="BD9" s="169">
        <f t="shared" si="35"/>
        <v>1</v>
      </c>
      <c r="BE9" s="169">
        <f t="shared" si="36"/>
        <v>0</v>
      </c>
      <c r="BF9" s="169">
        <f t="shared" si="37"/>
        <v>0</v>
      </c>
      <c r="BG9" s="169">
        <f t="shared" si="38"/>
        <v>0</v>
      </c>
      <c r="BH9" s="169">
        <f t="shared" si="39"/>
        <v>0</v>
      </c>
      <c r="BI9" s="169">
        <f t="shared" si="40"/>
        <v>0</v>
      </c>
      <c r="BJ9" s="169">
        <f t="shared" si="41"/>
        <v>0</v>
      </c>
      <c r="BK9" s="167">
        <f t="shared" si="42"/>
        <v>0</v>
      </c>
      <c r="BL9" s="169">
        <f t="shared" si="43"/>
        <v>1</v>
      </c>
      <c r="BM9" s="169">
        <f t="shared" si="44"/>
        <v>0</v>
      </c>
      <c r="BN9" s="169">
        <f t="shared" si="45"/>
        <v>0</v>
      </c>
      <c r="BO9" s="169">
        <f t="shared" si="46"/>
        <v>1</v>
      </c>
      <c r="BP9" s="36">
        <f t="shared" si="47"/>
        <v>1</v>
      </c>
      <c r="BQ9">
        <f t="shared" si="48"/>
        <v>0</v>
      </c>
      <c r="BR9" s="36">
        <f t="shared" si="49"/>
        <v>0</v>
      </c>
      <c r="BS9" t="e">
        <f t="shared" si="50"/>
        <v>#N/A</v>
      </c>
    </row>
    <row r="10" spans="1:71">
      <c r="A10" s="59">
        <v>134</v>
      </c>
      <c r="B10" s="59">
        <v>111361</v>
      </c>
      <c r="C10" s="160">
        <v>8048979.4351815302</v>
      </c>
      <c r="D10" s="59">
        <v>1338775.375</v>
      </c>
      <c r="E10" s="59">
        <v>1338775.375</v>
      </c>
      <c r="F10" s="59">
        <v>6710204.0601815302</v>
      </c>
      <c r="G10" s="59">
        <v>0</v>
      </c>
      <c r="H10" s="59">
        <v>-1991508538.88978</v>
      </c>
      <c r="I10" s="59">
        <v>101</v>
      </c>
      <c r="J10" s="59">
        <v>0</v>
      </c>
      <c r="K10" s="59">
        <v>0</v>
      </c>
      <c r="L10" s="59">
        <v>0</v>
      </c>
      <c r="M10" s="59">
        <v>0</v>
      </c>
      <c r="N10" s="59">
        <v>0</v>
      </c>
      <c r="O10" s="59">
        <v>101</v>
      </c>
      <c r="P10" s="59">
        <v>0</v>
      </c>
      <c r="Q10" s="59">
        <v>0</v>
      </c>
      <c r="R10" s="59">
        <v>1</v>
      </c>
      <c r="S10" s="59">
        <v>0</v>
      </c>
      <c r="T10" s="59">
        <f t="shared" si="0"/>
        <v>0</v>
      </c>
      <c r="U10" s="59">
        <f t="shared" si="1"/>
        <v>0</v>
      </c>
      <c r="V10" s="59">
        <f t="shared" si="2"/>
        <v>0</v>
      </c>
      <c r="W10" s="59">
        <f t="shared" si="3"/>
        <v>0</v>
      </c>
      <c r="X10" s="59">
        <f t="shared" si="4"/>
        <v>0</v>
      </c>
      <c r="Y10" s="59">
        <f t="shared" si="5"/>
        <v>0</v>
      </c>
      <c r="Z10" s="59">
        <f t="shared" si="6"/>
        <v>0</v>
      </c>
      <c r="AA10" s="59">
        <f t="shared" si="7"/>
        <v>0</v>
      </c>
      <c r="AB10" s="59">
        <f t="shared" si="8"/>
        <v>0</v>
      </c>
      <c r="AC10" s="59">
        <f t="shared" si="9"/>
        <v>0</v>
      </c>
      <c r="AD10" s="166">
        <f t="shared" si="51"/>
        <v>2</v>
      </c>
      <c r="AE10" s="169">
        <f t="shared" si="10"/>
        <v>0</v>
      </c>
      <c r="AF10" s="169">
        <f t="shared" si="11"/>
        <v>1</v>
      </c>
      <c r="AG10" s="169">
        <f t="shared" si="12"/>
        <v>0</v>
      </c>
      <c r="AH10" s="169">
        <f t="shared" si="13"/>
        <v>1</v>
      </c>
      <c r="AI10" s="169">
        <f t="shared" si="14"/>
        <v>0</v>
      </c>
      <c r="AJ10" s="169">
        <f t="shared" si="15"/>
        <v>0</v>
      </c>
      <c r="AK10" s="169">
        <f t="shared" si="16"/>
        <v>0</v>
      </c>
      <c r="AL10" s="169">
        <f t="shared" si="17"/>
        <v>1</v>
      </c>
      <c r="AM10" s="169">
        <f t="shared" si="18"/>
        <v>0</v>
      </c>
      <c r="AN10" s="169">
        <f t="shared" si="19"/>
        <v>0</v>
      </c>
      <c r="AO10" s="169">
        <f t="shared" si="20"/>
        <v>1</v>
      </c>
      <c r="AP10" s="169">
        <f t="shared" si="21"/>
        <v>0</v>
      </c>
      <c r="AQ10" s="169">
        <f t="shared" si="22"/>
        <v>0</v>
      </c>
      <c r="AR10" s="169">
        <f t="shared" si="23"/>
        <v>0</v>
      </c>
      <c r="AS10" s="169">
        <f t="shared" si="24"/>
        <v>0</v>
      </c>
      <c r="AT10" s="169">
        <f t="shared" si="25"/>
        <v>0</v>
      </c>
      <c r="AU10" s="169">
        <f t="shared" si="26"/>
        <v>0</v>
      </c>
      <c r="AV10" s="169">
        <f t="shared" si="27"/>
        <v>1</v>
      </c>
      <c r="AW10" s="169">
        <f t="shared" si="28"/>
        <v>0</v>
      </c>
      <c r="AX10" s="169">
        <f t="shared" si="29"/>
        <v>0</v>
      </c>
      <c r="AY10" s="169">
        <f t="shared" si="30"/>
        <v>0</v>
      </c>
      <c r="AZ10" s="169">
        <f t="shared" si="31"/>
        <v>0</v>
      </c>
      <c r="BA10" s="169">
        <f t="shared" si="32"/>
        <v>0</v>
      </c>
      <c r="BB10" s="169">
        <f t="shared" si="33"/>
        <v>1</v>
      </c>
      <c r="BC10" s="169">
        <f t="shared" si="34"/>
        <v>0</v>
      </c>
      <c r="BD10" s="169">
        <f t="shared" si="35"/>
        <v>1</v>
      </c>
      <c r="BE10" s="169">
        <f t="shared" si="36"/>
        <v>0</v>
      </c>
      <c r="BF10" s="169">
        <f t="shared" si="37"/>
        <v>0</v>
      </c>
      <c r="BG10" s="169">
        <f t="shared" si="38"/>
        <v>0</v>
      </c>
      <c r="BH10" s="169">
        <f t="shared" si="39"/>
        <v>0</v>
      </c>
      <c r="BI10" s="169">
        <f t="shared" si="40"/>
        <v>0</v>
      </c>
      <c r="BJ10" s="169">
        <f t="shared" si="41"/>
        <v>0</v>
      </c>
      <c r="BK10" s="167">
        <f t="shared" si="42"/>
        <v>0</v>
      </c>
      <c r="BL10" s="169">
        <f t="shared" si="43"/>
        <v>1</v>
      </c>
      <c r="BM10" s="169">
        <f t="shared" si="44"/>
        <v>0</v>
      </c>
      <c r="BN10" s="169">
        <f t="shared" si="45"/>
        <v>1</v>
      </c>
      <c r="BO10" s="169">
        <f t="shared" si="46"/>
        <v>0</v>
      </c>
      <c r="BP10" s="36">
        <f t="shared" si="47"/>
        <v>1</v>
      </c>
      <c r="BQ10">
        <f t="shared" si="48"/>
        <v>0</v>
      </c>
      <c r="BR10" s="36">
        <f t="shared" si="49"/>
        <v>0</v>
      </c>
      <c r="BS10" t="e">
        <f t="shared" si="50"/>
        <v>#N/A</v>
      </c>
    </row>
    <row r="11" spans="1:71">
      <c r="A11" s="59">
        <v>163</v>
      </c>
      <c r="B11" s="59">
        <v>121292</v>
      </c>
      <c r="C11" s="160">
        <v>15535713.806178199</v>
      </c>
      <c r="D11" s="59">
        <v>1517857</v>
      </c>
      <c r="E11" s="59">
        <v>1517857</v>
      </c>
      <c r="F11" s="59">
        <v>14017856.806178199</v>
      </c>
      <c r="G11" s="59">
        <v>785.71423339843795</v>
      </c>
      <c r="H11" s="59">
        <v>-2490185014.8430901</v>
      </c>
      <c r="I11" s="59">
        <v>0</v>
      </c>
      <c r="J11" s="59">
        <v>0</v>
      </c>
      <c r="K11" s="59">
        <v>0</v>
      </c>
      <c r="L11" s="59">
        <v>101</v>
      </c>
      <c r="M11" s="59">
        <v>0</v>
      </c>
      <c r="N11" s="59">
        <v>0</v>
      </c>
      <c r="O11" s="59">
        <v>0</v>
      </c>
      <c r="P11" s="59">
        <v>0</v>
      </c>
      <c r="Q11" s="59">
        <v>0</v>
      </c>
      <c r="R11" s="59">
        <v>2</v>
      </c>
      <c r="S11" s="59">
        <v>0</v>
      </c>
      <c r="T11" s="59">
        <f t="shared" si="0"/>
        <v>0</v>
      </c>
      <c r="U11" s="59">
        <f t="shared" si="1"/>
        <v>0</v>
      </c>
      <c r="V11" s="59">
        <f t="shared" si="2"/>
        <v>0</v>
      </c>
      <c r="W11" s="59">
        <f t="shared" si="3"/>
        <v>0</v>
      </c>
      <c r="X11" s="59">
        <f t="shared" si="4"/>
        <v>0</v>
      </c>
      <c r="Y11" s="59">
        <f t="shared" si="5"/>
        <v>0</v>
      </c>
      <c r="Z11" s="59">
        <f t="shared" si="6"/>
        <v>0</v>
      </c>
      <c r="AA11" s="59">
        <f t="shared" si="7"/>
        <v>0</v>
      </c>
      <c r="AB11" s="59">
        <f t="shared" si="8"/>
        <v>0</v>
      </c>
      <c r="AC11" s="59">
        <f t="shared" si="9"/>
        <v>0</v>
      </c>
      <c r="AD11" s="166">
        <f t="shared" si="51"/>
        <v>1</v>
      </c>
      <c r="AE11" s="169">
        <f t="shared" si="10"/>
        <v>1</v>
      </c>
      <c r="AF11" s="169">
        <f t="shared" si="11"/>
        <v>0</v>
      </c>
      <c r="AG11" s="169">
        <f t="shared" si="12"/>
        <v>0</v>
      </c>
      <c r="AH11" s="169">
        <f t="shared" si="13"/>
        <v>1</v>
      </c>
      <c r="AI11" s="169">
        <f t="shared" si="14"/>
        <v>0</v>
      </c>
      <c r="AJ11" s="169">
        <f t="shared" si="15"/>
        <v>0</v>
      </c>
      <c r="AK11" s="169">
        <f t="shared" si="16"/>
        <v>0</v>
      </c>
      <c r="AL11" s="169">
        <f t="shared" si="17"/>
        <v>1</v>
      </c>
      <c r="AM11" s="169">
        <f t="shared" si="18"/>
        <v>0</v>
      </c>
      <c r="AN11" s="169">
        <f t="shared" si="19"/>
        <v>0</v>
      </c>
      <c r="AO11" s="169">
        <f t="shared" si="20"/>
        <v>1</v>
      </c>
      <c r="AP11" s="169">
        <f t="shared" si="21"/>
        <v>0</v>
      </c>
      <c r="AQ11" s="169">
        <f t="shared" si="22"/>
        <v>0</v>
      </c>
      <c r="AR11" s="169">
        <f t="shared" si="23"/>
        <v>0</v>
      </c>
      <c r="AS11" s="169">
        <f t="shared" si="24"/>
        <v>0</v>
      </c>
      <c r="AT11" s="169">
        <f t="shared" si="25"/>
        <v>0</v>
      </c>
      <c r="AU11" s="169">
        <f t="shared" si="26"/>
        <v>0</v>
      </c>
      <c r="AV11" s="169">
        <f t="shared" si="27"/>
        <v>1</v>
      </c>
      <c r="AW11" s="169">
        <f t="shared" si="28"/>
        <v>0</v>
      </c>
      <c r="AX11" s="169">
        <f t="shared" si="29"/>
        <v>0</v>
      </c>
      <c r="AY11" s="169">
        <f t="shared" si="30"/>
        <v>0</v>
      </c>
      <c r="AZ11" s="169">
        <f t="shared" si="31"/>
        <v>0</v>
      </c>
      <c r="BA11" s="169">
        <f t="shared" si="32"/>
        <v>0</v>
      </c>
      <c r="BB11" s="169">
        <f t="shared" si="33"/>
        <v>1</v>
      </c>
      <c r="BC11" s="169">
        <f t="shared" si="34"/>
        <v>0</v>
      </c>
      <c r="BD11" s="169">
        <f t="shared" si="35"/>
        <v>1</v>
      </c>
      <c r="BE11" s="169">
        <f t="shared" si="36"/>
        <v>0</v>
      </c>
      <c r="BF11" s="169">
        <f t="shared" si="37"/>
        <v>0</v>
      </c>
      <c r="BG11" s="169">
        <f t="shared" si="38"/>
        <v>0</v>
      </c>
      <c r="BH11" s="169">
        <f t="shared" si="39"/>
        <v>0</v>
      </c>
      <c r="BI11" s="169">
        <f t="shared" si="40"/>
        <v>0</v>
      </c>
      <c r="BJ11" s="169">
        <f t="shared" si="41"/>
        <v>0</v>
      </c>
      <c r="BK11" s="167">
        <f t="shared" si="42"/>
        <v>0</v>
      </c>
      <c r="BL11" s="169">
        <f t="shared" si="43"/>
        <v>0</v>
      </c>
      <c r="BM11" s="169">
        <f t="shared" si="44"/>
        <v>1</v>
      </c>
      <c r="BN11" s="169">
        <f t="shared" si="45"/>
        <v>1</v>
      </c>
      <c r="BO11" s="169">
        <f t="shared" si="46"/>
        <v>0</v>
      </c>
      <c r="BP11" s="36">
        <f t="shared" si="47"/>
        <v>1</v>
      </c>
      <c r="BQ11">
        <f t="shared" si="48"/>
        <v>0</v>
      </c>
      <c r="BR11" s="36">
        <f t="shared" si="49"/>
        <v>0</v>
      </c>
      <c r="BS11" t="e">
        <f t="shared" si="50"/>
        <v>#N/A</v>
      </c>
    </row>
    <row r="12" spans="1:71">
      <c r="A12" s="59">
        <v>261</v>
      </c>
      <c r="B12" s="59">
        <v>161111</v>
      </c>
      <c r="C12" s="160">
        <v>6562500.1466833102</v>
      </c>
      <c r="D12" s="59">
        <v>1593750</v>
      </c>
      <c r="E12" s="59">
        <v>1593750</v>
      </c>
      <c r="F12" s="59">
        <v>4968750.1466833102</v>
      </c>
      <c r="G12" s="59">
        <v>12.5</v>
      </c>
      <c r="H12" s="59">
        <v>-3891625418.8906598</v>
      </c>
      <c r="I12" s="59">
        <v>0</v>
      </c>
      <c r="J12" s="59">
        <v>0</v>
      </c>
      <c r="K12" s="59">
        <v>0</v>
      </c>
      <c r="L12" s="59">
        <v>405</v>
      </c>
      <c r="M12" s="59">
        <v>0</v>
      </c>
      <c r="N12" s="59">
        <v>0</v>
      </c>
      <c r="O12" s="59">
        <v>0</v>
      </c>
      <c r="P12" s="59">
        <v>0</v>
      </c>
      <c r="Q12" s="59">
        <v>0</v>
      </c>
      <c r="R12" s="59">
        <v>2</v>
      </c>
      <c r="S12" s="59">
        <v>0</v>
      </c>
      <c r="T12" s="59">
        <f t="shared" si="0"/>
        <v>1</v>
      </c>
      <c r="U12" s="59">
        <f t="shared" si="1"/>
        <v>0</v>
      </c>
      <c r="V12" s="59">
        <f t="shared" si="2"/>
        <v>0</v>
      </c>
      <c r="W12" s="59">
        <f t="shared" si="3"/>
        <v>0</v>
      </c>
      <c r="X12" s="59">
        <f t="shared" si="4"/>
        <v>0</v>
      </c>
      <c r="Y12" s="59">
        <f t="shared" si="5"/>
        <v>0</v>
      </c>
      <c r="Z12" s="59">
        <f t="shared" si="6"/>
        <v>0</v>
      </c>
      <c r="AA12" s="59">
        <f t="shared" si="7"/>
        <v>0</v>
      </c>
      <c r="AB12" s="59">
        <f t="shared" si="8"/>
        <v>0</v>
      </c>
      <c r="AC12" s="59">
        <f t="shared" si="9"/>
        <v>0</v>
      </c>
      <c r="AD12" s="166">
        <f t="shared" si="51"/>
        <v>0</v>
      </c>
      <c r="AE12" s="169">
        <f t="shared" si="10"/>
        <v>0</v>
      </c>
      <c r="AF12" s="169">
        <f t="shared" si="11"/>
        <v>0</v>
      </c>
      <c r="AG12" s="169">
        <f t="shared" si="12"/>
        <v>0</v>
      </c>
      <c r="AH12" s="169">
        <f t="shared" si="13"/>
        <v>1</v>
      </c>
      <c r="AI12" s="169">
        <f t="shared" si="14"/>
        <v>0</v>
      </c>
      <c r="AJ12" s="169">
        <f t="shared" si="15"/>
        <v>0</v>
      </c>
      <c r="AK12" s="169">
        <f t="shared" si="16"/>
        <v>0</v>
      </c>
      <c r="AL12" s="169">
        <f t="shared" si="17"/>
        <v>1</v>
      </c>
      <c r="AM12" s="169">
        <f t="shared" si="18"/>
        <v>0</v>
      </c>
      <c r="AN12" s="169">
        <f t="shared" si="19"/>
        <v>0</v>
      </c>
      <c r="AO12" s="169">
        <f t="shared" si="20"/>
        <v>1</v>
      </c>
      <c r="AP12" s="169">
        <f t="shared" si="21"/>
        <v>0</v>
      </c>
      <c r="AQ12" s="169">
        <f t="shared" si="22"/>
        <v>0</v>
      </c>
      <c r="AR12" s="169">
        <f t="shared" si="23"/>
        <v>0</v>
      </c>
      <c r="AS12" s="169">
        <f t="shared" si="24"/>
        <v>0</v>
      </c>
      <c r="AT12" s="169">
        <f t="shared" si="25"/>
        <v>0</v>
      </c>
      <c r="AU12" s="169">
        <f t="shared" si="26"/>
        <v>0</v>
      </c>
      <c r="AV12" s="169">
        <f t="shared" si="27"/>
        <v>1</v>
      </c>
      <c r="AW12" s="169">
        <f t="shared" si="28"/>
        <v>1</v>
      </c>
      <c r="AX12" s="169">
        <f t="shared" si="29"/>
        <v>0</v>
      </c>
      <c r="AY12" s="169">
        <f t="shared" si="30"/>
        <v>1</v>
      </c>
      <c r="AZ12" s="169">
        <f t="shared" si="31"/>
        <v>0</v>
      </c>
      <c r="BA12" s="169">
        <f t="shared" si="32"/>
        <v>0</v>
      </c>
      <c r="BB12" s="169">
        <f t="shared" si="33"/>
        <v>1</v>
      </c>
      <c r="BC12" s="169">
        <f t="shared" si="34"/>
        <v>0</v>
      </c>
      <c r="BD12" s="169">
        <f t="shared" si="35"/>
        <v>1</v>
      </c>
      <c r="BE12" s="169">
        <f t="shared" si="36"/>
        <v>0</v>
      </c>
      <c r="BF12" s="169">
        <f t="shared" si="37"/>
        <v>0</v>
      </c>
      <c r="BG12" s="169">
        <f t="shared" si="38"/>
        <v>0</v>
      </c>
      <c r="BH12" s="169">
        <f t="shared" si="39"/>
        <v>0</v>
      </c>
      <c r="BI12" s="169">
        <f t="shared" si="40"/>
        <v>1</v>
      </c>
      <c r="BJ12" s="169">
        <f t="shared" si="41"/>
        <v>0</v>
      </c>
      <c r="BK12" s="167">
        <f t="shared" si="42"/>
        <v>0</v>
      </c>
      <c r="BL12" s="169">
        <f t="shared" si="43"/>
        <v>0</v>
      </c>
      <c r="BM12" s="169">
        <f t="shared" si="44"/>
        <v>1</v>
      </c>
      <c r="BN12" s="169">
        <f t="shared" si="45"/>
        <v>1</v>
      </c>
      <c r="BO12" s="169">
        <f t="shared" si="46"/>
        <v>0</v>
      </c>
      <c r="BP12" s="36">
        <f t="shared" si="47"/>
        <v>0</v>
      </c>
      <c r="BQ12">
        <f t="shared" si="48"/>
        <v>0</v>
      </c>
      <c r="BR12" s="36">
        <f t="shared" si="49"/>
        <v>1</v>
      </c>
      <c r="BS12" t="e">
        <f t="shared" si="50"/>
        <v>#N/A</v>
      </c>
    </row>
    <row r="13" spans="1:71">
      <c r="A13" s="59">
        <v>429</v>
      </c>
      <c r="B13" s="59">
        <v>242142</v>
      </c>
      <c r="C13" s="160">
        <v>7397959.0959328804</v>
      </c>
      <c r="D13" s="59">
        <v>1594387.75</v>
      </c>
      <c r="E13" s="59">
        <v>1594387.75</v>
      </c>
      <c r="F13" s="59">
        <v>5803571.3459328804</v>
      </c>
      <c r="G13" s="59">
        <v>0</v>
      </c>
      <c r="H13" s="59">
        <v>-6693879202.2465401</v>
      </c>
      <c r="I13" s="59">
        <v>101</v>
      </c>
      <c r="J13" s="59">
        <v>0</v>
      </c>
      <c r="K13" s="59">
        <v>0</v>
      </c>
      <c r="L13" s="59">
        <v>0</v>
      </c>
      <c r="M13" s="59">
        <v>0</v>
      </c>
      <c r="N13" s="59">
        <v>0</v>
      </c>
      <c r="O13" s="59">
        <v>0</v>
      </c>
      <c r="P13" s="59">
        <v>0</v>
      </c>
      <c r="Q13" s="59">
        <v>0</v>
      </c>
      <c r="R13" s="59">
        <v>1</v>
      </c>
      <c r="S13" s="59">
        <v>0</v>
      </c>
      <c r="T13" s="59">
        <f t="shared" si="0"/>
        <v>0</v>
      </c>
      <c r="U13" s="59">
        <f t="shared" si="1"/>
        <v>0</v>
      </c>
      <c r="V13" s="59">
        <f t="shared" si="2"/>
        <v>0</v>
      </c>
      <c r="W13" s="59">
        <f t="shared" si="3"/>
        <v>0</v>
      </c>
      <c r="X13" s="59">
        <f t="shared" si="4"/>
        <v>0</v>
      </c>
      <c r="Y13" s="59">
        <f t="shared" si="5"/>
        <v>0</v>
      </c>
      <c r="Z13" s="59">
        <f t="shared" si="6"/>
        <v>0</v>
      </c>
      <c r="AA13" s="59">
        <f t="shared" si="7"/>
        <v>0</v>
      </c>
      <c r="AB13" s="59">
        <f t="shared" si="8"/>
        <v>0</v>
      </c>
      <c r="AC13" s="59">
        <f t="shared" si="9"/>
        <v>0</v>
      </c>
      <c r="AD13" s="166">
        <f t="shared" si="51"/>
        <v>1</v>
      </c>
      <c r="AE13" s="169">
        <f t="shared" si="10"/>
        <v>1</v>
      </c>
      <c r="AF13" s="169">
        <f t="shared" si="11"/>
        <v>0</v>
      </c>
      <c r="AG13" s="169">
        <f t="shared" si="12"/>
        <v>0</v>
      </c>
      <c r="AH13" s="169">
        <f t="shared" si="13"/>
        <v>1</v>
      </c>
      <c r="AI13" s="169">
        <f t="shared" si="14"/>
        <v>0</v>
      </c>
      <c r="AJ13" s="169">
        <f t="shared" si="15"/>
        <v>0</v>
      </c>
      <c r="AK13" s="169">
        <f t="shared" si="16"/>
        <v>0</v>
      </c>
      <c r="AL13" s="169">
        <f t="shared" si="17"/>
        <v>1</v>
      </c>
      <c r="AM13" s="169">
        <f t="shared" si="18"/>
        <v>0</v>
      </c>
      <c r="AN13" s="169">
        <f t="shared" si="19"/>
        <v>0</v>
      </c>
      <c r="AO13" s="169">
        <f t="shared" si="20"/>
        <v>1</v>
      </c>
      <c r="AP13" s="169">
        <f t="shared" si="21"/>
        <v>0</v>
      </c>
      <c r="AQ13" s="169">
        <f t="shared" si="22"/>
        <v>0</v>
      </c>
      <c r="AR13" s="169">
        <f t="shared" si="23"/>
        <v>0</v>
      </c>
      <c r="AS13" s="169">
        <f t="shared" si="24"/>
        <v>0</v>
      </c>
      <c r="AT13" s="169">
        <f t="shared" si="25"/>
        <v>0</v>
      </c>
      <c r="AU13" s="169">
        <f t="shared" si="26"/>
        <v>0</v>
      </c>
      <c r="AV13" s="169">
        <f t="shared" si="27"/>
        <v>1</v>
      </c>
      <c r="AW13" s="169">
        <f t="shared" si="28"/>
        <v>0</v>
      </c>
      <c r="AX13" s="169">
        <f t="shared" si="29"/>
        <v>0</v>
      </c>
      <c r="AY13" s="169">
        <f t="shared" si="30"/>
        <v>0</v>
      </c>
      <c r="AZ13" s="169">
        <f t="shared" si="31"/>
        <v>0</v>
      </c>
      <c r="BA13" s="169">
        <f t="shared" si="32"/>
        <v>0</v>
      </c>
      <c r="BB13" s="169">
        <f t="shared" si="33"/>
        <v>1</v>
      </c>
      <c r="BC13" s="169">
        <f t="shared" si="34"/>
        <v>0</v>
      </c>
      <c r="BD13" s="169">
        <f t="shared" si="35"/>
        <v>1</v>
      </c>
      <c r="BE13" s="169">
        <f t="shared" si="36"/>
        <v>0</v>
      </c>
      <c r="BF13" s="169">
        <f t="shared" si="37"/>
        <v>0</v>
      </c>
      <c r="BG13" s="169">
        <f t="shared" si="38"/>
        <v>0</v>
      </c>
      <c r="BH13" s="169">
        <f t="shared" si="39"/>
        <v>0</v>
      </c>
      <c r="BI13" s="169">
        <f t="shared" si="40"/>
        <v>0</v>
      </c>
      <c r="BJ13" s="169">
        <f t="shared" si="41"/>
        <v>0</v>
      </c>
      <c r="BK13" s="167">
        <f t="shared" si="42"/>
        <v>0</v>
      </c>
      <c r="BL13" s="169">
        <f t="shared" si="43"/>
        <v>1</v>
      </c>
      <c r="BM13" s="169">
        <f t="shared" si="44"/>
        <v>0</v>
      </c>
      <c r="BN13" s="169">
        <f t="shared" si="45"/>
        <v>1</v>
      </c>
      <c r="BO13" s="169">
        <f t="shared" si="46"/>
        <v>0</v>
      </c>
      <c r="BP13" s="36">
        <f t="shared" si="47"/>
        <v>1</v>
      </c>
      <c r="BQ13">
        <f t="shared" si="48"/>
        <v>0</v>
      </c>
      <c r="BR13" s="36">
        <f t="shared" si="49"/>
        <v>0</v>
      </c>
      <c r="BS13" t="e">
        <f t="shared" si="50"/>
        <v>#N/A</v>
      </c>
    </row>
    <row r="14" spans="1:71">
      <c r="A14" s="59">
        <v>4</v>
      </c>
      <c r="B14" s="59">
        <v>11172</v>
      </c>
      <c r="C14" s="160">
        <v>28061225.223682798</v>
      </c>
      <c r="D14" s="59">
        <v>1607142.875</v>
      </c>
      <c r="E14" s="59">
        <v>1607142.875</v>
      </c>
      <c r="F14" s="59">
        <v>26454082.348682798</v>
      </c>
      <c r="G14" s="59">
        <v>0</v>
      </c>
      <c r="H14" s="59">
        <v>13596939.0991711</v>
      </c>
      <c r="I14" s="59">
        <v>101</v>
      </c>
      <c r="J14" s="59">
        <v>0</v>
      </c>
      <c r="K14" s="59">
        <v>0</v>
      </c>
      <c r="L14" s="59">
        <v>0</v>
      </c>
      <c r="M14" s="59">
        <v>0</v>
      </c>
      <c r="N14" s="59">
        <v>0</v>
      </c>
      <c r="O14" s="59">
        <v>0</v>
      </c>
      <c r="P14" s="59">
        <v>0</v>
      </c>
      <c r="Q14" s="59">
        <v>0</v>
      </c>
      <c r="R14" s="59">
        <v>1</v>
      </c>
      <c r="S14" s="59">
        <v>0</v>
      </c>
      <c r="T14" s="59">
        <f t="shared" si="0"/>
        <v>0</v>
      </c>
      <c r="U14" s="59">
        <f t="shared" si="1"/>
        <v>0</v>
      </c>
      <c r="V14" s="59">
        <f t="shared" si="2"/>
        <v>0</v>
      </c>
      <c r="W14" s="59">
        <f t="shared" si="3"/>
        <v>0</v>
      </c>
      <c r="X14" s="59">
        <f t="shared" si="4"/>
        <v>0</v>
      </c>
      <c r="Y14" s="59">
        <f t="shared" si="5"/>
        <v>0</v>
      </c>
      <c r="Z14" s="59">
        <f t="shared" si="6"/>
        <v>0</v>
      </c>
      <c r="AA14" s="59">
        <f t="shared" si="7"/>
        <v>0</v>
      </c>
      <c r="AB14" s="59">
        <f t="shared" si="8"/>
        <v>0</v>
      </c>
      <c r="AC14" s="59">
        <f t="shared" si="9"/>
        <v>0</v>
      </c>
      <c r="AD14" s="166">
        <f t="shared" si="51"/>
        <v>1</v>
      </c>
      <c r="AE14" s="169">
        <f t="shared" si="10"/>
        <v>1</v>
      </c>
      <c r="AF14" s="169">
        <f t="shared" si="11"/>
        <v>0</v>
      </c>
      <c r="AG14" s="169">
        <f t="shared" si="12"/>
        <v>0</v>
      </c>
      <c r="AH14" s="169">
        <f t="shared" si="13"/>
        <v>1</v>
      </c>
      <c r="AI14" s="169">
        <f t="shared" si="14"/>
        <v>0</v>
      </c>
      <c r="AJ14" s="169">
        <f t="shared" si="15"/>
        <v>0</v>
      </c>
      <c r="AK14" s="169">
        <f t="shared" si="16"/>
        <v>0</v>
      </c>
      <c r="AL14" s="169">
        <f t="shared" si="17"/>
        <v>1</v>
      </c>
      <c r="AM14" s="169">
        <f t="shared" si="18"/>
        <v>0</v>
      </c>
      <c r="AN14" s="169">
        <f t="shared" si="19"/>
        <v>0</v>
      </c>
      <c r="AO14" s="169">
        <f t="shared" si="20"/>
        <v>1</v>
      </c>
      <c r="AP14" s="169">
        <f t="shared" si="21"/>
        <v>0</v>
      </c>
      <c r="AQ14" s="169">
        <f t="shared" si="22"/>
        <v>0</v>
      </c>
      <c r="AR14" s="169">
        <f t="shared" si="23"/>
        <v>0</v>
      </c>
      <c r="AS14" s="169">
        <f t="shared" si="24"/>
        <v>0</v>
      </c>
      <c r="AT14" s="169">
        <f t="shared" si="25"/>
        <v>0</v>
      </c>
      <c r="AU14" s="169">
        <f t="shared" si="26"/>
        <v>0</v>
      </c>
      <c r="AV14" s="169">
        <f t="shared" si="27"/>
        <v>1</v>
      </c>
      <c r="AW14" s="169">
        <f t="shared" si="28"/>
        <v>0</v>
      </c>
      <c r="AX14" s="169">
        <f t="shared" si="29"/>
        <v>0</v>
      </c>
      <c r="AY14" s="169">
        <f t="shared" si="30"/>
        <v>0</v>
      </c>
      <c r="AZ14" s="169">
        <f t="shared" si="31"/>
        <v>0</v>
      </c>
      <c r="BA14" s="169">
        <f t="shared" si="32"/>
        <v>0</v>
      </c>
      <c r="BB14" s="169">
        <f t="shared" si="33"/>
        <v>1</v>
      </c>
      <c r="BC14" s="169">
        <f t="shared" si="34"/>
        <v>0</v>
      </c>
      <c r="BD14" s="169">
        <f t="shared" si="35"/>
        <v>1</v>
      </c>
      <c r="BE14" s="169">
        <f t="shared" si="36"/>
        <v>0</v>
      </c>
      <c r="BF14" s="169">
        <f t="shared" si="37"/>
        <v>0</v>
      </c>
      <c r="BG14" s="169">
        <f t="shared" si="38"/>
        <v>0</v>
      </c>
      <c r="BH14" s="169">
        <f t="shared" si="39"/>
        <v>0</v>
      </c>
      <c r="BI14" s="169">
        <f t="shared" si="40"/>
        <v>0</v>
      </c>
      <c r="BJ14" s="169">
        <f t="shared" si="41"/>
        <v>0</v>
      </c>
      <c r="BK14" s="167">
        <f t="shared" si="42"/>
        <v>0</v>
      </c>
      <c r="BL14" s="169">
        <f t="shared" si="43"/>
        <v>1</v>
      </c>
      <c r="BM14" s="169">
        <f t="shared" si="44"/>
        <v>0</v>
      </c>
      <c r="BN14" s="169">
        <f t="shared" si="45"/>
        <v>1</v>
      </c>
      <c r="BO14" s="169">
        <f t="shared" si="46"/>
        <v>0</v>
      </c>
      <c r="BP14" s="36">
        <f t="shared" si="47"/>
        <v>1</v>
      </c>
      <c r="BQ14">
        <f t="shared" si="48"/>
        <v>0</v>
      </c>
      <c r="BR14" s="36">
        <f t="shared" si="49"/>
        <v>0</v>
      </c>
      <c r="BS14" t="e">
        <f t="shared" si="50"/>
        <v>#N/A</v>
      </c>
    </row>
    <row r="15" spans="1:71">
      <c r="A15" s="59">
        <v>280</v>
      </c>
      <c r="B15" s="59">
        <v>162401</v>
      </c>
      <c r="C15" s="160">
        <v>9999999.6026357207</v>
      </c>
      <c r="D15" s="59">
        <v>1691666.625</v>
      </c>
      <c r="E15" s="59">
        <v>1691666.625</v>
      </c>
      <c r="F15" s="59">
        <v>8308332.9776357198</v>
      </c>
      <c r="G15" s="59">
        <v>26.6666660308838</v>
      </c>
      <c r="H15" s="59">
        <v>-4096842982.0176501</v>
      </c>
      <c r="I15" s="59">
        <v>0</v>
      </c>
      <c r="J15" s="59">
        <v>0</v>
      </c>
      <c r="K15" s="59">
        <v>0</v>
      </c>
      <c r="L15" s="59">
        <v>405</v>
      </c>
      <c r="M15" s="59">
        <v>0</v>
      </c>
      <c r="N15" s="59">
        <v>0</v>
      </c>
      <c r="O15" s="59">
        <v>0</v>
      </c>
      <c r="P15" s="59">
        <v>0</v>
      </c>
      <c r="Q15" s="59">
        <v>0</v>
      </c>
      <c r="R15" s="59">
        <v>2</v>
      </c>
      <c r="S15" s="59">
        <v>1</v>
      </c>
      <c r="T15" s="59">
        <f t="shared" si="0"/>
        <v>1</v>
      </c>
      <c r="U15" s="59">
        <f t="shared" si="1"/>
        <v>0</v>
      </c>
      <c r="V15" s="59">
        <f t="shared" si="2"/>
        <v>0</v>
      </c>
      <c r="W15" s="59">
        <f t="shared" si="3"/>
        <v>0</v>
      </c>
      <c r="X15" s="59">
        <f t="shared" si="4"/>
        <v>0</v>
      </c>
      <c r="Y15" s="59">
        <f t="shared" si="5"/>
        <v>0</v>
      </c>
      <c r="Z15" s="59">
        <f t="shared" si="6"/>
        <v>0</v>
      </c>
      <c r="AA15" s="59">
        <f t="shared" si="7"/>
        <v>0</v>
      </c>
      <c r="AB15" s="59">
        <f t="shared" si="8"/>
        <v>0</v>
      </c>
      <c r="AC15" s="59">
        <f t="shared" si="9"/>
        <v>0</v>
      </c>
      <c r="AD15" s="166">
        <f t="shared" si="51"/>
        <v>0</v>
      </c>
      <c r="AE15" s="169">
        <f t="shared" si="10"/>
        <v>0</v>
      </c>
      <c r="AF15" s="169">
        <f t="shared" si="11"/>
        <v>0</v>
      </c>
      <c r="AG15" s="169">
        <f t="shared" si="12"/>
        <v>0</v>
      </c>
      <c r="AH15" s="169">
        <f t="shared" si="13"/>
        <v>1</v>
      </c>
      <c r="AI15" s="169">
        <f t="shared" si="14"/>
        <v>0</v>
      </c>
      <c r="AJ15" s="169">
        <f t="shared" si="15"/>
        <v>0</v>
      </c>
      <c r="AK15" s="169">
        <f t="shared" si="16"/>
        <v>0</v>
      </c>
      <c r="AL15" s="169">
        <f t="shared" si="17"/>
        <v>1</v>
      </c>
      <c r="AM15" s="169">
        <f t="shared" si="18"/>
        <v>0</v>
      </c>
      <c r="AN15" s="169">
        <f t="shared" si="19"/>
        <v>0</v>
      </c>
      <c r="AO15" s="169">
        <f t="shared" si="20"/>
        <v>1</v>
      </c>
      <c r="AP15" s="169">
        <f t="shared" si="21"/>
        <v>0</v>
      </c>
      <c r="AQ15" s="169">
        <f t="shared" si="22"/>
        <v>0</v>
      </c>
      <c r="AR15" s="169">
        <f t="shared" si="23"/>
        <v>0</v>
      </c>
      <c r="AS15" s="169">
        <f t="shared" si="24"/>
        <v>0</v>
      </c>
      <c r="AT15" s="169">
        <f t="shared" si="25"/>
        <v>0</v>
      </c>
      <c r="AU15" s="169">
        <f t="shared" si="26"/>
        <v>0</v>
      </c>
      <c r="AV15" s="169">
        <f t="shared" si="27"/>
        <v>1</v>
      </c>
      <c r="AW15" s="169">
        <f t="shared" si="28"/>
        <v>1</v>
      </c>
      <c r="AX15" s="169">
        <f t="shared" si="29"/>
        <v>0</v>
      </c>
      <c r="AY15" s="169">
        <f t="shared" si="30"/>
        <v>1</v>
      </c>
      <c r="AZ15" s="169">
        <f t="shared" si="31"/>
        <v>0</v>
      </c>
      <c r="BA15" s="169">
        <f t="shared" si="32"/>
        <v>0</v>
      </c>
      <c r="BB15" s="169">
        <f t="shared" si="33"/>
        <v>1</v>
      </c>
      <c r="BC15" s="169">
        <f t="shared" si="34"/>
        <v>0</v>
      </c>
      <c r="BD15" s="169">
        <f t="shared" si="35"/>
        <v>1</v>
      </c>
      <c r="BE15" s="169">
        <f t="shared" si="36"/>
        <v>0</v>
      </c>
      <c r="BF15" s="169">
        <f t="shared" si="37"/>
        <v>0</v>
      </c>
      <c r="BG15" s="169">
        <f t="shared" si="38"/>
        <v>0</v>
      </c>
      <c r="BH15" s="169">
        <f t="shared" si="39"/>
        <v>0</v>
      </c>
      <c r="BI15" s="169">
        <f t="shared" si="40"/>
        <v>1</v>
      </c>
      <c r="BJ15" s="169">
        <f t="shared" si="41"/>
        <v>0</v>
      </c>
      <c r="BK15" s="167">
        <f t="shared" si="42"/>
        <v>0</v>
      </c>
      <c r="BL15" s="169">
        <f t="shared" si="43"/>
        <v>0</v>
      </c>
      <c r="BM15" s="169">
        <f t="shared" si="44"/>
        <v>1</v>
      </c>
      <c r="BN15" s="169">
        <f t="shared" si="45"/>
        <v>0</v>
      </c>
      <c r="BO15" s="169">
        <f t="shared" si="46"/>
        <v>1</v>
      </c>
      <c r="BP15" s="36">
        <f t="shared" si="47"/>
        <v>0</v>
      </c>
      <c r="BQ15">
        <f t="shared" si="48"/>
        <v>0</v>
      </c>
      <c r="BR15" s="36">
        <f t="shared" si="49"/>
        <v>1</v>
      </c>
      <c r="BS15" t="e">
        <f t="shared" si="50"/>
        <v>#N/A</v>
      </c>
    </row>
    <row r="16" spans="1:71">
      <c r="A16" s="59">
        <v>421</v>
      </c>
      <c r="B16" s="59">
        <v>241211</v>
      </c>
      <c r="C16" s="160">
        <v>14435042.0714883</v>
      </c>
      <c r="D16" s="59">
        <v>1966152.25</v>
      </c>
      <c r="E16" s="59">
        <v>1966152.25</v>
      </c>
      <c r="F16" s="59">
        <v>12468889.8214883</v>
      </c>
      <c r="G16" s="59">
        <v>114.484817504883</v>
      </c>
      <c r="H16" s="59">
        <v>-6590063883.4658098</v>
      </c>
      <c r="I16" s="59">
        <v>0</v>
      </c>
      <c r="J16" s="59">
        <v>0</v>
      </c>
      <c r="K16" s="59">
        <v>0</v>
      </c>
      <c r="L16" s="59">
        <v>101</v>
      </c>
      <c r="M16" s="59">
        <v>0</v>
      </c>
      <c r="N16" s="59">
        <v>0</v>
      </c>
      <c r="O16" s="59">
        <v>0</v>
      </c>
      <c r="P16" s="59">
        <v>0</v>
      </c>
      <c r="Q16" s="59">
        <v>0</v>
      </c>
      <c r="R16" s="59">
        <v>1</v>
      </c>
      <c r="S16" s="59">
        <v>0</v>
      </c>
      <c r="T16" s="59">
        <f t="shared" si="0"/>
        <v>0</v>
      </c>
      <c r="U16" s="59">
        <f t="shared" si="1"/>
        <v>0</v>
      </c>
      <c r="V16" s="59">
        <f t="shared" si="2"/>
        <v>0</v>
      </c>
      <c r="W16" s="59">
        <f t="shared" si="3"/>
        <v>0</v>
      </c>
      <c r="X16" s="59">
        <f t="shared" si="4"/>
        <v>0</v>
      </c>
      <c r="Y16" s="59">
        <f t="shared" si="5"/>
        <v>0</v>
      </c>
      <c r="Z16" s="59">
        <f t="shared" si="6"/>
        <v>0</v>
      </c>
      <c r="AA16" s="59">
        <f t="shared" si="7"/>
        <v>0</v>
      </c>
      <c r="AB16" s="59">
        <f t="shared" si="8"/>
        <v>0</v>
      </c>
      <c r="AC16" s="59">
        <f t="shared" si="9"/>
        <v>0</v>
      </c>
      <c r="AD16" s="166">
        <f t="shared" si="51"/>
        <v>1</v>
      </c>
      <c r="AE16" s="169">
        <f t="shared" si="10"/>
        <v>1</v>
      </c>
      <c r="AF16" s="169">
        <f t="shared" si="11"/>
        <v>0</v>
      </c>
      <c r="AG16" s="169">
        <f t="shared" si="12"/>
        <v>0</v>
      </c>
      <c r="AH16" s="169">
        <f t="shared" si="13"/>
        <v>1</v>
      </c>
      <c r="AI16" s="169">
        <f t="shared" si="14"/>
        <v>0</v>
      </c>
      <c r="AJ16" s="169">
        <f t="shared" si="15"/>
        <v>0</v>
      </c>
      <c r="AK16" s="169">
        <f t="shared" si="16"/>
        <v>0</v>
      </c>
      <c r="AL16" s="169">
        <f t="shared" si="17"/>
        <v>1</v>
      </c>
      <c r="AM16" s="169">
        <f t="shared" si="18"/>
        <v>0</v>
      </c>
      <c r="AN16" s="169">
        <f t="shared" si="19"/>
        <v>0</v>
      </c>
      <c r="AO16" s="169">
        <f t="shared" si="20"/>
        <v>1</v>
      </c>
      <c r="AP16" s="169">
        <f t="shared" si="21"/>
        <v>0</v>
      </c>
      <c r="AQ16" s="169">
        <f t="shared" si="22"/>
        <v>0</v>
      </c>
      <c r="AR16" s="169">
        <f t="shared" si="23"/>
        <v>0</v>
      </c>
      <c r="AS16" s="169">
        <f t="shared" si="24"/>
        <v>0</v>
      </c>
      <c r="AT16" s="169">
        <f t="shared" si="25"/>
        <v>0</v>
      </c>
      <c r="AU16" s="169">
        <f t="shared" si="26"/>
        <v>0</v>
      </c>
      <c r="AV16" s="169">
        <f t="shared" si="27"/>
        <v>1</v>
      </c>
      <c r="AW16" s="169">
        <f t="shared" si="28"/>
        <v>0</v>
      </c>
      <c r="AX16" s="169">
        <f t="shared" si="29"/>
        <v>0</v>
      </c>
      <c r="AY16" s="169">
        <f t="shared" si="30"/>
        <v>0</v>
      </c>
      <c r="AZ16" s="169">
        <f t="shared" si="31"/>
        <v>0</v>
      </c>
      <c r="BA16" s="169">
        <f t="shared" si="32"/>
        <v>0</v>
      </c>
      <c r="BB16" s="169">
        <f t="shared" si="33"/>
        <v>1</v>
      </c>
      <c r="BC16" s="169">
        <f t="shared" si="34"/>
        <v>0</v>
      </c>
      <c r="BD16" s="169">
        <f t="shared" si="35"/>
        <v>1</v>
      </c>
      <c r="BE16" s="169">
        <f t="shared" si="36"/>
        <v>0</v>
      </c>
      <c r="BF16" s="169">
        <f t="shared" si="37"/>
        <v>0</v>
      </c>
      <c r="BG16" s="169">
        <f t="shared" si="38"/>
        <v>0</v>
      </c>
      <c r="BH16" s="169">
        <f t="shared" si="39"/>
        <v>0</v>
      </c>
      <c r="BI16" s="169">
        <f t="shared" si="40"/>
        <v>0</v>
      </c>
      <c r="BJ16" s="169">
        <f t="shared" si="41"/>
        <v>0</v>
      </c>
      <c r="BK16" s="167">
        <f t="shared" si="42"/>
        <v>0</v>
      </c>
      <c r="BL16" s="169">
        <f t="shared" si="43"/>
        <v>1</v>
      </c>
      <c r="BM16" s="169">
        <f t="shared" si="44"/>
        <v>0</v>
      </c>
      <c r="BN16" s="169">
        <f t="shared" si="45"/>
        <v>1</v>
      </c>
      <c r="BO16" s="169">
        <f t="shared" si="46"/>
        <v>0</v>
      </c>
      <c r="BP16" s="36">
        <f t="shared" si="47"/>
        <v>1</v>
      </c>
      <c r="BQ16">
        <f t="shared" si="48"/>
        <v>0</v>
      </c>
      <c r="BR16" s="36">
        <f t="shared" si="49"/>
        <v>0</v>
      </c>
      <c r="BS16" t="e">
        <f t="shared" si="50"/>
        <v>#N/A</v>
      </c>
    </row>
    <row r="17" spans="1:71">
      <c r="A17" s="59">
        <v>11</v>
      </c>
      <c r="B17" s="59">
        <v>11251</v>
      </c>
      <c r="C17" s="160">
        <v>12321428.7369531</v>
      </c>
      <c r="D17" s="59">
        <v>2191428.625</v>
      </c>
      <c r="E17" s="59">
        <v>2191428.625</v>
      </c>
      <c r="F17" s="59">
        <v>10130000.1119531</v>
      </c>
      <c r="G17" s="59">
        <v>0</v>
      </c>
      <c r="H17" s="59">
        <v>-67074083.330734901</v>
      </c>
      <c r="I17" s="59">
        <v>0</v>
      </c>
      <c r="J17" s="59">
        <v>0</v>
      </c>
      <c r="K17" s="59">
        <v>0</v>
      </c>
      <c r="L17" s="59">
        <v>101</v>
      </c>
      <c r="M17" s="59">
        <v>0</v>
      </c>
      <c r="N17" s="59">
        <v>0</v>
      </c>
      <c r="O17" s="59">
        <v>202</v>
      </c>
      <c r="P17" s="59">
        <v>0</v>
      </c>
      <c r="Q17" s="59">
        <v>0</v>
      </c>
      <c r="R17" s="59">
        <v>2</v>
      </c>
      <c r="S17" s="59">
        <v>0</v>
      </c>
      <c r="T17" s="59">
        <f t="shared" si="0"/>
        <v>0</v>
      </c>
      <c r="U17" s="59">
        <f t="shared" si="1"/>
        <v>1</v>
      </c>
      <c r="V17" s="59">
        <f t="shared" si="2"/>
        <v>0</v>
      </c>
      <c r="W17" s="59">
        <f t="shared" si="3"/>
        <v>0</v>
      </c>
      <c r="X17" s="59">
        <f t="shared" si="4"/>
        <v>0</v>
      </c>
      <c r="Y17" s="59">
        <f t="shared" si="5"/>
        <v>0</v>
      </c>
      <c r="Z17" s="59">
        <f t="shared" si="6"/>
        <v>0</v>
      </c>
      <c r="AA17" s="59">
        <f t="shared" si="7"/>
        <v>0</v>
      </c>
      <c r="AB17" s="59">
        <f t="shared" si="8"/>
        <v>0</v>
      </c>
      <c r="AC17" s="59">
        <f t="shared" si="9"/>
        <v>0</v>
      </c>
      <c r="AD17" s="166">
        <f t="shared" si="51"/>
        <v>1</v>
      </c>
      <c r="AE17" s="169">
        <f t="shared" si="10"/>
        <v>1</v>
      </c>
      <c r="AF17" s="169">
        <f t="shared" si="11"/>
        <v>0</v>
      </c>
      <c r="AG17" s="169">
        <f t="shared" si="12"/>
        <v>0</v>
      </c>
      <c r="AH17" s="169">
        <f t="shared" si="13"/>
        <v>1</v>
      </c>
      <c r="AI17" s="169">
        <f t="shared" si="14"/>
        <v>0</v>
      </c>
      <c r="AJ17" s="169">
        <f t="shared" si="15"/>
        <v>0</v>
      </c>
      <c r="AK17" s="169">
        <f t="shared" si="16"/>
        <v>1</v>
      </c>
      <c r="AL17" s="169">
        <f t="shared" si="17"/>
        <v>0</v>
      </c>
      <c r="AM17" s="169">
        <f t="shared" si="18"/>
        <v>0</v>
      </c>
      <c r="AN17" s="169">
        <f t="shared" si="19"/>
        <v>0</v>
      </c>
      <c r="AO17" s="169">
        <f t="shared" si="20"/>
        <v>1</v>
      </c>
      <c r="AP17" s="169">
        <f t="shared" si="21"/>
        <v>0</v>
      </c>
      <c r="AQ17" s="169">
        <f t="shared" si="22"/>
        <v>0</v>
      </c>
      <c r="AR17" s="169">
        <f t="shared" si="23"/>
        <v>0</v>
      </c>
      <c r="AS17" s="169">
        <f t="shared" si="24"/>
        <v>0</v>
      </c>
      <c r="AT17" s="169">
        <f t="shared" si="25"/>
        <v>0</v>
      </c>
      <c r="AU17" s="169">
        <f t="shared" si="26"/>
        <v>0</v>
      </c>
      <c r="AV17" s="169">
        <f t="shared" si="27"/>
        <v>1</v>
      </c>
      <c r="AW17" s="169">
        <f t="shared" si="28"/>
        <v>0</v>
      </c>
      <c r="AX17" s="169">
        <f t="shared" si="29"/>
        <v>0</v>
      </c>
      <c r="AY17" s="169">
        <f t="shared" si="30"/>
        <v>0</v>
      </c>
      <c r="AZ17" s="169">
        <f t="shared" si="31"/>
        <v>0</v>
      </c>
      <c r="BA17" s="169">
        <f t="shared" si="32"/>
        <v>0</v>
      </c>
      <c r="BB17" s="169">
        <f t="shared" si="33"/>
        <v>1</v>
      </c>
      <c r="BC17" s="169">
        <f t="shared" si="34"/>
        <v>0</v>
      </c>
      <c r="BD17" s="169">
        <f t="shared" si="35"/>
        <v>1</v>
      </c>
      <c r="BE17" s="169">
        <f t="shared" si="36"/>
        <v>0</v>
      </c>
      <c r="BF17" s="169">
        <f t="shared" si="37"/>
        <v>0</v>
      </c>
      <c r="BG17" s="169">
        <f t="shared" si="38"/>
        <v>0</v>
      </c>
      <c r="BH17" s="169">
        <f t="shared" si="39"/>
        <v>0</v>
      </c>
      <c r="BI17" s="169">
        <f t="shared" si="40"/>
        <v>0</v>
      </c>
      <c r="BJ17" s="169">
        <f t="shared" si="41"/>
        <v>0</v>
      </c>
      <c r="BK17" s="167">
        <f t="shared" si="42"/>
        <v>0</v>
      </c>
      <c r="BL17" s="169">
        <f t="shared" si="43"/>
        <v>0</v>
      </c>
      <c r="BM17" s="169">
        <f t="shared" si="44"/>
        <v>1</v>
      </c>
      <c r="BN17" s="169">
        <f t="shared" si="45"/>
        <v>1</v>
      </c>
      <c r="BO17" s="169">
        <f t="shared" si="46"/>
        <v>0</v>
      </c>
      <c r="BP17" s="36">
        <f t="shared" si="47"/>
        <v>1</v>
      </c>
      <c r="BQ17">
        <f t="shared" si="48"/>
        <v>0</v>
      </c>
      <c r="BR17" s="36">
        <f t="shared" si="49"/>
        <v>0</v>
      </c>
      <c r="BS17" t="e">
        <f t="shared" si="50"/>
        <v>#N/A</v>
      </c>
    </row>
    <row r="18" spans="1:71">
      <c r="A18" s="59">
        <v>305</v>
      </c>
      <c r="B18" s="59">
        <v>171601</v>
      </c>
      <c r="C18" s="160">
        <v>10357142.5374521</v>
      </c>
      <c r="D18" s="59">
        <v>2446428.5</v>
      </c>
      <c r="E18" s="59">
        <v>2446428.5</v>
      </c>
      <c r="F18" s="59">
        <v>7910714.0374521399</v>
      </c>
      <c r="G18" s="59">
        <v>71.428565979003906</v>
      </c>
      <c r="H18" s="59">
        <v>-4397478261.6996403</v>
      </c>
      <c r="I18" s="59">
        <v>0</v>
      </c>
      <c r="J18" s="59">
        <v>0</v>
      </c>
      <c r="K18" s="59">
        <v>0</v>
      </c>
      <c r="L18" s="59">
        <v>101</v>
      </c>
      <c r="M18" s="59">
        <v>0</v>
      </c>
      <c r="N18" s="59">
        <v>0</v>
      </c>
      <c r="O18" s="59">
        <v>0</v>
      </c>
      <c r="P18" s="59">
        <v>0</v>
      </c>
      <c r="Q18" s="59">
        <v>0</v>
      </c>
      <c r="R18" s="59">
        <v>2</v>
      </c>
      <c r="S18" s="59">
        <v>0</v>
      </c>
      <c r="T18" s="59">
        <f t="shared" si="0"/>
        <v>0</v>
      </c>
      <c r="U18" s="59">
        <f t="shared" si="1"/>
        <v>0</v>
      </c>
      <c r="V18" s="59">
        <f t="shared" si="2"/>
        <v>0</v>
      </c>
      <c r="W18" s="59">
        <f t="shared" si="3"/>
        <v>0</v>
      </c>
      <c r="X18" s="59">
        <f t="shared" si="4"/>
        <v>0</v>
      </c>
      <c r="Y18" s="59">
        <f t="shared" si="5"/>
        <v>0</v>
      </c>
      <c r="Z18" s="59">
        <f t="shared" si="6"/>
        <v>0</v>
      </c>
      <c r="AA18" s="59">
        <f t="shared" si="7"/>
        <v>0</v>
      </c>
      <c r="AB18" s="59">
        <f t="shared" si="8"/>
        <v>0</v>
      </c>
      <c r="AC18" s="59">
        <f t="shared" si="9"/>
        <v>0</v>
      </c>
      <c r="AD18" s="166">
        <f t="shared" si="51"/>
        <v>1</v>
      </c>
      <c r="AE18" s="169">
        <f t="shared" si="10"/>
        <v>1</v>
      </c>
      <c r="AF18" s="169">
        <f t="shared" si="11"/>
        <v>0</v>
      </c>
      <c r="AG18" s="169">
        <f t="shared" si="12"/>
        <v>0</v>
      </c>
      <c r="AH18" s="169">
        <f t="shared" si="13"/>
        <v>1</v>
      </c>
      <c r="AI18" s="169">
        <f t="shared" si="14"/>
        <v>0</v>
      </c>
      <c r="AJ18" s="169">
        <f t="shared" si="15"/>
        <v>0</v>
      </c>
      <c r="AK18" s="169">
        <f t="shared" si="16"/>
        <v>0</v>
      </c>
      <c r="AL18" s="169">
        <f t="shared" si="17"/>
        <v>1</v>
      </c>
      <c r="AM18" s="169">
        <f t="shared" si="18"/>
        <v>0</v>
      </c>
      <c r="AN18" s="169">
        <f t="shared" si="19"/>
        <v>0</v>
      </c>
      <c r="AO18" s="169">
        <f t="shared" si="20"/>
        <v>1</v>
      </c>
      <c r="AP18" s="169">
        <f t="shared" si="21"/>
        <v>0</v>
      </c>
      <c r="AQ18" s="169">
        <f t="shared" si="22"/>
        <v>0</v>
      </c>
      <c r="AR18" s="169">
        <f t="shared" si="23"/>
        <v>0</v>
      </c>
      <c r="AS18" s="169">
        <f t="shared" si="24"/>
        <v>0</v>
      </c>
      <c r="AT18" s="169">
        <f t="shared" si="25"/>
        <v>0</v>
      </c>
      <c r="AU18" s="169">
        <f t="shared" si="26"/>
        <v>0</v>
      </c>
      <c r="AV18" s="169">
        <f t="shared" si="27"/>
        <v>1</v>
      </c>
      <c r="AW18" s="169">
        <f t="shared" si="28"/>
        <v>0</v>
      </c>
      <c r="AX18" s="169">
        <f t="shared" si="29"/>
        <v>0</v>
      </c>
      <c r="AY18" s="169">
        <f t="shared" si="30"/>
        <v>0</v>
      </c>
      <c r="AZ18" s="169">
        <f t="shared" si="31"/>
        <v>0</v>
      </c>
      <c r="BA18" s="169">
        <f t="shared" si="32"/>
        <v>0</v>
      </c>
      <c r="BB18" s="169">
        <f t="shared" si="33"/>
        <v>1</v>
      </c>
      <c r="BC18" s="169">
        <f t="shared" si="34"/>
        <v>0</v>
      </c>
      <c r="BD18" s="169">
        <f t="shared" si="35"/>
        <v>1</v>
      </c>
      <c r="BE18" s="169">
        <f t="shared" si="36"/>
        <v>0</v>
      </c>
      <c r="BF18" s="169">
        <f t="shared" si="37"/>
        <v>0</v>
      </c>
      <c r="BG18" s="169">
        <f t="shared" si="38"/>
        <v>0</v>
      </c>
      <c r="BH18" s="169">
        <f t="shared" si="39"/>
        <v>0</v>
      </c>
      <c r="BI18" s="169">
        <f t="shared" si="40"/>
        <v>0</v>
      </c>
      <c r="BJ18" s="169">
        <f t="shared" si="41"/>
        <v>0</v>
      </c>
      <c r="BK18" s="167">
        <f t="shared" si="42"/>
        <v>0</v>
      </c>
      <c r="BL18" s="169">
        <f t="shared" si="43"/>
        <v>0</v>
      </c>
      <c r="BM18" s="169">
        <f t="shared" si="44"/>
        <v>1</v>
      </c>
      <c r="BN18" s="169">
        <f t="shared" si="45"/>
        <v>1</v>
      </c>
      <c r="BO18" s="169">
        <f t="shared" si="46"/>
        <v>0</v>
      </c>
      <c r="BP18" s="36">
        <f t="shared" si="47"/>
        <v>1</v>
      </c>
      <c r="BQ18">
        <f t="shared" si="48"/>
        <v>0</v>
      </c>
      <c r="BR18" s="36">
        <f t="shared" si="49"/>
        <v>0</v>
      </c>
      <c r="BS18" t="e">
        <f t="shared" si="50"/>
        <v>#N/A</v>
      </c>
    </row>
    <row r="19" spans="1:71">
      <c r="A19" s="59">
        <v>372</v>
      </c>
      <c r="B19" s="59">
        <v>221181</v>
      </c>
      <c r="C19" s="160">
        <v>26600000</v>
      </c>
      <c r="D19" s="59">
        <v>2450000</v>
      </c>
      <c r="E19" s="59">
        <v>2450000</v>
      </c>
      <c r="F19" s="59">
        <v>24150000</v>
      </c>
      <c r="G19" s="59">
        <v>40</v>
      </c>
      <c r="H19" s="59">
        <v>-5587083649.4851103</v>
      </c>
      <c r="I19" s="59">
        <v>0</v>
      </c>
      <c r="J19" s="59">
        <v>0</v>
      </c>
      <c r="K19" s="59">
        <v>0</v>
      </c>
      <c r="L19" s="59">
        <v>102</v>
      </c>
      <c r="M19" s="59">
        <v>0</v>
      </c>
      <c r="N19" s="59">
        <v>0</v>
      </c>
      <c r="O19" s="59">
        <v>102</v>
      </c>
      <c r="P19" s="59">
        <v>0</v>
      </c>
      <c r="Q19" s="59">
        <v>0</v>
      </c>
      <c r="R19" s="59">
        <v>2</v>
      </c>
      <c r="S19" s="59">
        <v>0</v>
      </c>
      <c r="T19" s="59">
        <f t="shared" si="0"/>
        <v>0</v>
      </c>
      <c r="U19" s="59">
        <f t="shared" si="1"/>
        <v>0</v>
      </c>
      <c r="V19" s="59">
        <f t="shared" si="2"/>
        <v>2</v>
      </c>
      <c r="W19" s="59">
        <f t="shared" si="3"/>
        <v>0</v>
      </c>
      <c r="X19" s="59">
        <f t="shared" si="4"/>
        <v>0</v>
      </c>
      <c r="Y19" s="59">
        <f t="shared" si="5"/>
        <v>0</v>
      </c>
      <c r="Z19" s="59">
        <f t="shared" si="6"/>
        <v>0</v>
      </c>
      <c r="AA19" s="59">
        <f t="shared" si="7"/>
        <v>0</v>
      </c>
      <c r="AB19" s="59">
        <f t="shared" si="8"/>
        <v>0</v>
      </c>
      <c r="AC19" s="59">
        <f t="shared" si="9"/>
        <v>0</v>
      </c>
      <c r="AD19" s="166">
        <f t="shared" si="51"/>
        <v>0</v>
      </c>
      <c r="AE19" s="169">
        <f t="shared" si="10"/>
        <v>0</v>
      </c>
      <c r="AF19" s="169">
        <f t="shared" si="11"/>
        <v>0</v>
      </c>
      <c r="AG19" s="169">
        <f t="shared" si="12"/>
        <v>0</v>
      </c>
      <c r="AH19" s="169">
        <f t="shared" si="13"/>
        <v>1</v>
      </c>
      <c r="AI19" s="169">
        <f t="shared" si="14"/>
        <v>0</v>
      </c>
      <c r="AJ19" s="169">
        <f t="shared" si="15"/>
        <v>0</v>
      </c>
      <c r="AK19" s="169">
        <f t="shared" si="16"/>
        <v>0</v>
      </c>
      <c r="AL19" s="169">
        <f t="shared" si="17"/>
        <v>1</v>
      </c>
      <c r="AM19" s="169">
        <f t="shared" si="18"/>
        <v>1</v>
      </c>
      <c r="AN19" s="169">
        <f t="shared" si="19"/>
        <v>0</v>
      </c>
      <c r="AO19" s="169">
        <f t="shared" si="20"/>
        <v>1</v>
      </c>
      <c r="AP19" s="169">
        <f t="shared" si="21"/>
        <v>1</v>
      </c>
      <c r="AQ19" s="169">
        <f t="shared" si="22"/>
        <v>0</v>
      </c>
      <c r="AR19" s="169">
        <f t="shared" si="23"/>
        <v>0</v>
      </c>
      <c r="AS19" s="169">
        <f t="shared" si="24"/>
        <v>0</v>
      </c>
      <c r="AT19" s="169">
        <f t="shared" si="25"/>
        <v>0</v>
      </c>
      <c r="AU19" s="169">
        <f t="shared" si="26"/>
        <v>0</v>
      </c>
      <c r="AV19" s="169">
        <f t="shared" si="27"/>
        <v>1</v>
      </c>
      <c r="AW19" s="169">
        <f t="shared" si="28"/>
        <v>0</v>
      </c>
      <c r="AX19" s="169">
        <f t="shared" si="29"/>
        <v>0</v>
      </c>
      <c r="AY19" s="169">
        <f t="shared" si="30"/>
        <v>0</v>
      </c>
      <c r="AZ19" s="169">
        <f t="shared" si="31"/>
        <v>0</v>
      </c>
      <c r="BA19" s="169">
        <f t="shared" si="32"/>
        <v>0</v>
      </c>
      <c r="BB19" s="169">
        <f t="shared" si="33"/>
        <v>1</v>
      </c>
      <c r="BC19" s="169">
        <f t="shared" si="34"/>
        <v>0</v>
      </c>
      <c r="BD19" s="169">
        <f t="shared" si="35"/>
        <v>1</v>
      </c>
      <c r="BE19" s="169">
        <f t="shared" si="36"/>
        <v>0</v>
      </c>
      <c r="BF19" s="169">
        <f t="shared" si="37"/>
        <v>0</v>
      </c>
      <c r="BG19" s="169">
        <f t="shared" si="38"/>
        <v>0</v>
      </c>
      <c r="BH19" s="169">
        <f t="shared" si="39"/>
        <v>0</v>
      </c>
      <c r="BI19" s="169">
        <f t="shared" si="40"/>
        <v>0</v>
      </c>
      <c r="BJ19" s="169">
        <f t="shared" si="41"/>
        <v>0</v>
      </c>
      <c r="BK19" s="167">
        <f t="shared" si="42"/>
        <v>0</v>
      </c>
      <c r="BL19" s="169">
        <f t="shared" si="43"/>
        <v>0</v>
      </c>
      <c r="BM19" s="169">
        <f t="shared" si="44"/>
        <v>1</v>
      </c>
      <c r="BN19" s="169">
        <f t="shared" si="45"/>
        <v>1</v>
      </c>
      <c r="BO19" s="169">
        <f t="shared" si="46"/>
        <v>0</v>
      </c>
      <c r="BP19" s="36">
        <f t="shared" si="47"/>
        <v>0</v>
      </c>
      <c r="BQ19">
        <f t="shared" si="48"/>
        <v>0</v>
      </c>
      <c r="BR19" s="36">
        <f t="shared" si="49"/>
        <v>0</v>
      </c>
      <c r="BS19" t="e">
        <f t="shared" si="50"/>
        <v>#N/A</v>
      </c>
    </row>
    <row r="20" spans="1:71">
      <c r="A20" s="59">
        <v>217</v>
      </c>
      <c r="B20" s="59">
        <v>132291</v>
      </c>
      <c r="C20" s="160">
        <v>4285714.3586995704</v>
      </c>
      <c r="D20" s="59">
        <v>2500000</v>
      </c>
      <c r="E20" s="59">
        <v>2500000</v>
      </c>
      <c r="F20" s="59">
        <v>1785714.3586995699</v>
      </c>
      <c r="G20" s="59">
        <v>62.857143402099602</v>
      </c>
      <c r="H20" s="59">
        <v>-3355862554.4387002</v>
      </c>
      <c r="I20" s="59">
        <v>0</v>
      </c>
      <c r="J20" s="59">
        <v>0</v>
      </c>
      <c r="K20" s="59">
        <v>0</v>
      </c>
      <c r="L20" s="59">
        <v>102</v>
      </c>
      <c r="M20" s="59">
        <v>201</v>
      </c>
      <c r="N20" s="59">
        <v>0</v>
      </c>
      <c r="O20" s="59">
        <v>0</v>
      </c>
      <c r="P20" s="59">
        <v>0</v>
      </c>
      <c r="Q20" s="59">
        <v>0</v>
      </c>
      <c r="R20" s="59">
        <v>2</v>
      </c>
      <c r="S20" s="59">
        <v>1</v>
      </c>
      <c r="T20" s="59">
        <f t="shared" si="0"/>
        <v>0</v>
      </c>
      <c r="U20" s="59">
        <f t="shared" si="1"/>
        <v>0</v>
      </c>
      <c r="V20" s="59">
        <f t="shared" si="2"/>
        <v>1</v>
      </c>
      <c r="W20" s="59">
        <f t="shared" si="3"/>
        <v>0</v>
      </c>
      <c r="X20" s="59">
        <f t="shared" si="4"/>
        <v>0</v>
      </c>
      <c r="Y20" s="59">
        <f t="shared" si="5"/>
        <v>1</v>
      </c>
      <c r="Z20" s="59">
        <f t="shared" si="6"/>
        <v>0</v>
      </c>
      <c r="AA20" s="59">
        <f t="shared" si="7"/>
        <v>0</v>
      </c>
      <c r="AB20" s="59">
        <f t="shared" si="8"/>
        <v>0</v>
      </c>
      <c r="AC20" s="59">
        <f t="shared" si="9"/>
        <v>0</v>
      </c>
      <c r="AD20" s="166">
        <f t="shared" si="51"/>
        <v>0</v>
      </c>
      <c r="AE20" s="169">
        <f t="shared" si="10"/>
        <v>0</v>
      </c>
      <c r="AF20" s="169">
        <f t="shared" si="11"/>
        <v>0</v>
      </c>
      <c r="AG20" s="169">
        <f t="shared" si="12"/>
        <v>0</v>
      </c>
      <c r="AH20" s="169">
        <f t="shared" si="13"/>
        <v>1</v>
      </c>
      <c r="AI20" s="169">
        <f t="shared" si="14"/>
        <v>0</v>
      </c>
      <c r="AJ20" s="169">
        <f t="shared" si="15"/>
        <v>0</v>
      </c>
      <c r="AK20" s="169">
        <f t="shared" si="16"/>
        <v>0</v>
      </c>
      <c r="AL20" s="169">
        <f t="shared" si="17"/>
        <v>1</v>
      </c>
      <c r="AM20" s="169">
        <f t="shared" si="18"/>
        <v>1</v>
      </c>
      <c r="AN20" s="169">
        <f t="shared" si="19"/>
        <v>1</v>
      </c>
      <c r="AO20" s="169">
        <f t="shared" si="20"/>
        <v>0</v>
      </c>
      <c r="AP20" s="169">
        <f t="shared" si="21"/>
        <v>0</v>
      </c>
      <c r="AQ20" s="169">
        <f t="shared" si="22"/>
        <v>1</v>
      </c>
      <c r="AR20" s="169">
        <f t="shared" si="23"/>
        <v>0</v>
      </c>
      <c r="AS20" s="169">
        <f t="shared" si="24"/>
        <v>0</v>
      </c>
      <c r="AT20" s="169">
        <f t="shared" si="25"/>
        <v>0</v>
      </c>
      <c r="AU20" s="169">
        <f t="shared" si="26"/>
        <v>0</v>
      </c>
      <c r="AV20" s="169">
        <f t="shared" si="27"/>
        <v>1</v>
      </c>
      <c r="AW20" s="169">
        <f t="shared" si="28"/>
        <v>0</v>
      </c>
      <c r="AX20" s="169">
        <f t="shared" si="29"/>
        <v>0</v>
      </c>
      <c r="AY20" s="169">
        <f t="shared" si="30"/>
        <v>0</v>
      </c>
      <c r="AZ20" s="169">
        <f t="shared" si="31"/>
        <v>0</v>
      </c>
      <c r="BA20" s="169">
        <f t="shared" si="32"/>
        <v>0</v>
      </c>
      <c r="BB20" s="169">
        <f t="shared" si="33"/>
        <v>1</v>
      </c>
      <c r="BC20" s="169">
        <f t="shared" si="34"/>
        <v>0</v>
      </c>
      <c r="BD20" s="169">
        <f t="shared" si="35"/>
        <v>1</v>
      </c>
      <c r="BE20" s="169">
        <f t="shared" si="36"/>
        <v>0</v>
      </c>
      <c r="BF20" s="169">
        <f t="shared" si="37"/>
        <v>0</v>
      </c>
      <c r="BG20" s="169">
        <f t="shared" si="38"/>
        <v>0</v>
      </c>
      <c r="BH20" s="169">
        <f t="shared" si="39"/>
        <v>0</v>
      </c>
      <c r="BI20" s="169">
        <f t="shared" si="40"/>
        <v>0</v>
      </c>
      <c r="BJ20" s="169">
        <f t="shared" si="41"/>
        <v>0</v>
      </c>
      <c r="BK20" s="167">
        <f t="shared" si="42"/>
        <v>0</v>
      </c>
      <c r="BL20" s="169">
        <f t="shared" si="43"/>
        <v>0</v>
      </c>
      <c r="BM20" s="169">
        <f t="shared" si="44"/>
        <v>1</v>
      </c>
      <c r="BN20" s="169">
        <f t="shared" si="45"/>
        <v>0</v>
      </c>
      <c r="BO20" s="169">
        <f t="shared" si="46"/>
        <v>1</v>
      </c>
      <c r="BP20" s="36">
        <f t="shared" si="47"/>
        <v>0</v>
      </c>
      <c r="BQ20">
        <f t="shared" si="48"/>
        <v>1</v>
      </c>
      <c r="BR20" s="36">
        <f t="shared" si="49"/>
        <v>0</v>
      </c>
      <c r="BS20" t="e">
        <f t="shared" si="50"/>
        <v>#N/A</v>
      </c>
    </row>
    <row r="21" spans="1:71">
      <c r="A21" s="59">
        <v>225</v>
      </c>
      <c r="B21" s="59">
        <v>141293</v>
      </c>
      <c r="C21" s="160">
        <v>28999999.876533199</v>
      </c>
      <c r="D21" s="59">
        <v>2521428.5</v>
      </c>
      <c r="E21" s="59">
        <v>2521428.5</v>
      </c>
      <c r="F21" s="59">
        <v>26478571.376533199</v>
      </c>
      <c r="G21" s="59">
        <v>71.428573608398395</v>
      </c>
      <c r="H21" s="59">
        <v>-3634598266.7568002</v>
      </c>
      <c r="I21" s="59">
        <v>0</v>
      </c>
      <c r="J21" s="59">
        <v>0</v>
      </c>
      <c r="K21" s="59">
        <v>0</v>
      </c>
      <c r="L21" s="59">
        <v>101</v>
      </c>
      <c r="M21" s="59">
        <v>0</v>
      </c>
      <c r="N21" s="59">
        <v>0</v>
      </c>
      <c r="O21" s="59">
        <v>0</v>
      </c>
      <c r="P21" s="59">
        <v>0</v>
      </c>
      <c r="Q21" s="59">
        <v>0</v>
      </c>
      <c r="R21" s="59">
        <v>2</v>
      </c>
      <c r="S21" s="59">
        <v>1</v>
      </c>
      <c r="T21" s="59">
        <f t="shared" si="0"/>
        <v>0</v>
      </c>
      <c r="U21" s="59">
        <f t="shared" si="1"/>
        <v>0</v>
      </c>
      <c r="V21" s="59">
        <f t="shared" si="2"/>
        <v>0</v>
      </c>
      <c r="W21" s="59">
        <f t="shared" si="3"/>
        <v>0</v>
      </c>
      <c r="X21" s="59">
        <f t="shared" si="4"/>
        <v>0</v>
      </c>
      <c r="Y21" s="59">
        <f t="shared" si="5"/>
        <v>0</v>
      </c>
      <c r="Z21" s="59">
        <f t="shared" si="6"/>
        <v>0</v>
      </c>
      <c r="AA21" s="59">
        <f t="shared" si="7"/>
        <v>0</v>
      </c>
      <c r="AB21" s="59">
        <f t="shared" si="8"/>
        <v>0</v>
      </c>
      <c r="AC21" s="59">
        <f t="shared" si="9"/>
        <v>0</v>
      </c>
      <c r="AD21" s="166">
        <f t="shared" si="51"/>
        <v>1</v>
      </c>
      <c r="AE21" s="169">
        <f t="shared" si="10"/>
        <v>1</v>
      </c>
      <c r="AF21" s="169">
        <f t="shared" si="11"/>
        <v>0</v>
      </c>
      <c r="AG21" s="169">
        <f t="shared" si="12"/>
        <v>0</v>
      </c>
      <c r="AH21" s="169">
        <f t="shared" si="13"/>
        <v>1</v>
      </c>
      <c r="AI21" s="169">
        <f t="shared" si="14"/>
        <v>0</v>
      </c>
      <c r="AJ21" s="169">
        <f t="shared" si="15"/>
        <v>0</v>
      </c>
      <c r="AK21" s="169">
        <f t="shared" si="16"/>
        <v>0</v>
      </c>
      <c r="AL21" s="169">
        <f t="shared" si="17"/>
        <v>1</v>
      </c>
      <c r="AM21" s="169">
        <f t="shared" si="18"/>
        <v>0</v>
      </c>
      <c r="AN21" s="169">
        <f t="shared" si="19"/>
        <v>0</v>
      </c>
      <c r="AO21" s="169">
        <f t="shared" si="20"/>
        <v>1</v>
      </c>
      <c r="AP21" s="169">
        <f t="shared" si="21"/>
        <v>0</v>
      </c>
      <c r="AQ21" s="169">
        <f t="shared" si="22"/>
        <v>0</v>
      </c>
      <c r="AR21" s="169">
        <f t="shared" si="23"/>
        <v>0</v>
      </c>
      <c r="AS21" s="169">
        <f t="shared" si="24"/>
        <v>0</v>
      </c>
      <c r="AT21" s="169">
        <f t="shared" si="25"/>
        <v>0</v>
      </c>
      <c r="AU21" s="169">
        <f t="shared" si="26"/>
        <v>0</v>
      </c>
      <c r="AV21" s="169">
        <f t="shared" si="27"/>
        <v>1</v>
      </c>
      <c r="AW21" s="169">
        <f t="shared" si="28"/>
        <v>0</v>
      </c>
      <c r="AX21" s="169">
        <f t="shared" si="29"/>
        <v>0</v>
      </c>
      <c r="AY21" s="169">
        <f t="shared" si="30"/>
        <v>0</v>
      </c>
      <c r="AZ21" s="169">
        <f t="shared" si="31"/>
        <v>0</v>
      </c>
      <c r="BA21" s="169">
        <f t="shared" si="32"/>
        <v>0</v>
      </c>
      <c r="BB21" s="169">
        <f t="shared" si="33"/>
        <v>1</v>
      </c>
      <c r="BC21" s="169">
        <f t="shared" si="34"/>
        <v>0</v>
      </c>
      <c r="BD21" s="169">
        <f t="shared" si="35"/>
        <v>1</v>
      </c>
      <c r="BE21" s="169">
        <f t="shared" si="36"/>
        <v>0</v>
      </c>
      <c r="BF21" s="169">
        <f t="shared" si="37"/>
        <v>0</v>
      </c>
      <c r="BG21" s="169">
        <f t="shared" si="38"/>
        <v>0</v>
      </c>
      <c r="BH21" s="169">
        <f t="shared" si="39"/>
        <v>0</v>
      </c>
      <c r="BI21" s="169">
        <f t="shared" si="40"/>
        <v>0</v>
      </c>
      <c r="BJ21" s="169">
        <f t="shared" si="41"/>
        <v>0</v>
      </c>
      <c r="BK21" s="167">
        <f t="shared" si="42"/>
        <v>0</v>
      </c>
      <c r="BL21" s="169">
        <f t="shared" si="43"/>
        <v>0</v>
      </c>
      <c r="BM21" s="169">
        <f t="shared" si="44"/>
        <v>1</v>
      </c>
      <c r="BN21" s="169">
        <f t="shared" si="45"/>
        <v>0</v>
      </c>
      <c r="BO21" s="169">
        <f t="shared" si="46"/>
        <v>1</v>
      </c>
      <c r="BP21" s="36">
        <f t="shared" si="47"/>
        <v>1</v>
      </c>
      <c r="BQ21">
        <f t="shared" si="48"/>
        <v>0</v>
      </c>
      <c r="BR21" s="36">
        <f t="shared" si="49"/>
        <v>0</v>
      </c>
      <c r="BS21" t="e">
        <f t="shared" si="50"/>
        <v>#N/A</v>
      </c>
    </row>
    <row r="22" spans="1:71">
      <c r="A22" s="59">
        <v>246</v>
      </c>
      <c r="B22" s="59">
        <v>152112</v>
      </c>
      <c r="C22" s="160">
        <v>14914285.650788501</v>
      </c>
      <c r="D22" s="59">
        <v>2567857.25</v>
      </c>
      <c r="E22" s="59">
        <v>2567857.25</v>
      </c>
      <c r="F22" s="59">
        <v>12346428.400788501</v>
      </c>
      <c r="G22" s="59">
        <v>0</v>
      </c>
      <c r="H22" s="59">
        <v>-3844422248.8839302</v>
      </c>
      <c r="I22" s="59">
        <v>0</v>
      </c>
      <c r="J22" s="59">
        <v>0</v>
      </c>
      <c r="K22" s="59">
        <v>0</v>
      </c>
      <c r="L22" s="59">
        <v>0</v>
      </c>
      <c r="M22" s="59">
        <v>0</v>
      </c>
      <c r="N22" s="59">
        <v>0</v>
      </c>
      <c r="O22" s="59">
        <v>101</v>
      </c>
      <c r="P22" s="59">
        <v>0</v>
      </c>
      <c r="Q22" s="59">
        <v>0</v>
      </c>
      <c r="R22" s="59">
        <v>2</v>
      </c>
      <c r="S22" s="59">
        <v>1</v>
      </c>
      <c r="T22" s="59">
        <f t="shared" si="0"/>
        <v>0</v>
      </c>
      <c r="U22" s="59">
        <f t="shared" si="1"/>
        <v>0</v>
      </c>
      <c r="V22" s="59">
        <f t="shared" si="2"/>
        <v>0</v>
      </c>
      <c r="W22" s="59">
        <f t="shared" si="3"/>
        <v>0</v>
      </c>
      <c r="X22" s="59">
        <f t="shared" si="4"/>
        <v>0</v>
      </c>
      <c r="Y22" s="59">
        <f t="shared" si="5"/>
        <v>0</v>
      </c>
      <c r="Z22" s="59">
        <f t="shared" si="6"/>
        <v>0</v>
      </c>
      <c r="AA22" s="59">
        <f t="shared" si="7"/>
        <v>0</v>
      </c>
      <c r="AB22" s="59">
        <f t="shared" si="8"/>
        <v>0</v>
      </c>
      <c r="AC22" s="59">
        <f t="shared" si="9"/>
        <v>0</v>
      </c>
      <c r="AD22" s="166">
        <f t="shared" si="51"/>
        <v>1</v>
      </c>
      <c r="AE22" s="169">
        <f t="shared" si="10"/>
        <v>1</v>
      </c>
      <c r="AF22" s="169">
        <f t="shared" si="11"/>
        <v>0</v>
      </c>
      <c r="AG22" s="169">
        <f t="shared" si="12"/>
        <v>0</v>
      </c>
      <c r="AH22" s="169">
        <f t="shared" si="13"/>
        <v>1</v>
      </c>
      <c r="AI22" s="169">
        <f t="shared" si="14"/>
        <v>0</v>
      </c>
      <c r="AJ22" s="169">
        <f t="shared" si="15"/>
        <v>0</v>
      </c>
      <c r="AK22" s="169">
        <f t="shared" si="16"/>
        <v>0</v>
      </c>
      <c r="AL22" s="169">
        <f t="shared" si="17"/>
        <v>1</v>
      </c>
      <c r="AM22" s="169">
        <f t="shared" si="18"/>
        <v>0</v>
      </c>
      <c r="AN22" s="169">
        <f t="shared" si="19"/>
        <v>0</v>
      </c>
      <c r="AO22" s="169">
        <f t="shared" si="20"/>
        <v>1</v>
      </c>
      <c r="AP22" s="169">
        <f t="shared" si="21"/>
        <v>0</v>
      </c>
      <c r="AQ22" s="169">
        <f t="shared" si="22"/>
        <v>0</v>
      </c>
      <c r="AR22" s="169">
        <f t="shared" si="23"/>
        <v>0</v>
      </c>
      <c r="AS22" s="169">
        <f t="shared" si="24"/>
        <v>0</v>
      </c>
      <c r="AT22" s="169">
        <f t="shared" si="25"/>
        <v>0</v>
      </c>
      <c r="AU22" s="169">
        <f t="shared" si="26"/>
        <v>0</v>
      </c>
      <c r="AV22" s="169">
        <f t="shared" si="27"/>
        <v>1</v>
      </c>
      <c r="AW22" s="169">
        <f t="shared" si="28"/>
        <v>0</v>
      </c>
      <c r="AX22" s="169">
        <f t="shared" si="29"/>
        <v>0</v>
      </c>
      <c r="AY22" s="169">
        <f t="shared" si="30"/>
        <v>0</v>
      </c>
      <c r="AZ22" s="169">
        <f t="shared" si="31"/>
        <v>0</v>
      </c>
      <c r="BA22" s="169">
        <f t="shared" si="32"/>
        <v>0</v>
      </c>
      <c r="BB22" s="169">
        <f t="shared" si="33"/>
        <v>1</v>
      </c>
      <c r="BC22" s="169">
        <f t="shared" si="34"/>
        <v>0</v>
      </c>
      <c r="BD22" s="169">
        <f t="shared" si="35"/>
        <v>1</v>
      </c>
      <c r="BE22" s="169">
        <f t="shared" si="36"/>
        <v>0</v>
      </c>
      <c r="BF22" s="169">
        <f t="shared" si="37"/>
        <v>0</v>
      </c>
      <c r="BG22" s="169">
        <f t="shared" si="38"/>
        <v>0</v>
      </c>
      <c r="BH22" s="169">
        <f t="shared" si="39"/>
        <v>0</v>
      </c>
      <c r="BI22" s="169">
        <f t="shared" si="40"/>
        <v>0</v>
      </c>
      <c r="BJ22" s="169">
        <f t="shared" si="41"/>
        <v>0</v>
      </c>
      <c r="BK22" s="167">
        <f t="shared" si="42"/>
        <v>0</v>
      </c>
      <c r="BL22" s="169">
        <f t="shared" si="43"/>
        <v>0</v>
      </c>
      <c r="BM22" s="169">
        <f t="shared" si="44"/>
        <v>1</v>
      </c>
      <c r="BN22" s="169">
        <f t="shared" si="45"/>
        <v>0</v>
      </c>
      <c r="BO22" s="169">
        <f t="shared" si="46"/>
        <v>1</v>
      </c>
      <c r="BP22" s="36">
        <f t="shared" si="47"/>
        <v>1</v>
      </c>
      <c r="BQ22">
        <f t="shared" si="48"/>
        <v>0</v>
      </c>
      <c r="BR22" s="36">
        <f t="shared" si="49"/>
        <v>0</v>
      </c>
      <c r="BS22" t="e">
        <f t="shared" si="50"/>
        <v>#N/A</v>
      </c>
    </row>
    <row r="23" spans="1:71">
      <c r="A23" s="59">
        <v>161</v>
      </c>
      <c r="B23" s="59">
        <v>121281</v>
      </c>
      <c r="C23" s="160">
        <v>5357143.0244007902</v>
      </c>
      <c r="D23" s="59">
        <v>2585714.5</v>
      </c>
      <c r="E23" s="59">
        <v>2585714.5</v>
      </c>
      <c r="F23" s="59">
        <v>2771428.5244007902</v>
      </c>
      <c r="G23" s="59">
        <v>128.57142639160199</v>
      </c>
      <c r="H23" s="59">
        <v>-2402860019.7850199</v>
      </c>
      <c r="I23" s="59">
        <v>0</v>
      </c>
      <c r="J23" s="59">
        <v>0</v>
      </c>
      <c r="K23" s="59">
        <v>0</v>
      </c>
      <c r="L23" s="59">
        <v>102</v>
      </c>
      <c r="M23" s="59">
        <v>301</v>
      </c>
      <c r="N23" s="59">
        <v>0</v>
      </c>
      <c r="O23" s="59">
        <v>0</v>
      </c>
      <c r="P23" s="59">
        <v>0</v>
      </c>
      <c r="Q23" s="59">
        <v>0</v>
      </c>
      <c r="R23" s="59">
        <v>2</v>
      </c>
      <c r="S23" s="59">
        <v>0</v>
      </c>
      <c r="T23" s="59">
        <f t="shared" si="0"/>
        <v>0</v>
      </c>
      <c r="U23" s="59">
        <f t="shared" si="1"/>
        <v>0</v>
      </c>
      <c r="V23" s="59">
        <f t="shared" si="2"/>
        <v>1</v>
      </c>
      <c r="W23" s="59">
        <f t="shared" si="3"/>
        <v>0</v>
      </c>
      <c r="X23" s="59">
        <f t="shared" si="4"/>
        <v>0</v>
      </c>
      <c r="Y23" s="59">
        <f t="shared" si="5"/>
        <v>1</v>
      </c>
      <c r="Z23" s="59">
        <f t="shared" si="6"/>
        <v>0</v>
      </c>
      <c r="AA23" s="59">
        <f t="shared" si="7"/>
        <v>0</v>
      </c>
      <c r="AB23" s="59">
        <f t="shared" si="8"/>
        <v>0</v>
      </c>
      <c r="AC23" s="59">
        <f t="shared" si="9"/>
        <v>0</v>
      </c>
      <c r="AD23" s="166">
        <f t="shared" si="51"/>
        <v>0</v>
      </c>
      <c r="AE23" s="169">
        <f t="shared" si="10"/>
        <v>0</v>
      </c>
      <c r="AF23" s="169">
        <f t="shared" si="11"/>
        <v>0</v>
      </c>
      <c r="AG23" s="169">
        <f t="shared" si="12"/>
        <v>0</v>
      </c>
      <c r="AH23" s="169">
        <f t="shared" si="13"/>
        <v>1</v>
      </c>
      <c r="AI23" s="169">
        <f t="shared" si="14"/>
        <v>0</v>
      </c>
      <c r="AJ23" s="169">
        <f t="shared" si="15"/>
        <v>0</v>
      </c>
      <c r="AK23" s="169">
        <f t="shared" si="16"/>
        <v>0</v>
      </c>
      <c r="AL23" s="169">
        <f t="shared" si="17"/>
        <v>1</v>
      </c>
      <c r="AM23" s="169">
        <f t="shared" si="18"/>
        <v>1</v>
      </c>
      <c r="AN23" s="169">
        <f t="shared" si="19"/>
        <v>1</v>
      </c>
      <c r="AO23" s="169">
        <f t="shared" si="20"/>
        <v>0</v>
      </c>
      <c r="AP23" s="169">
        <f t="shared" si="21"/>
        <v>0</v>
      </c>
      <c r="AQ23" s="169">
        <f t="shared" si="22"/>
        <v>1</v>
      </c>
      <c r="AR23" s="169">
        <f t="shared" si="23"/>
        <v>0</v>
      </c>
      <c r="AS23" s="169">
        <f t="shared" si="24"/>
        <v>0</v>
      </c>
      <c r="AT23" s="169">
        <f t="shared" si="25"/>
        <v>0</v>
      </c>
      <c r="AU23" s="169">
        <f t="shared" si="26"/>
        <v>0</v>
      </c>
      <c r="AV23" s="169">
        <f t="shared" si="27"/>
        <v>1</v>
      </c>
      <c r="AW23" s="169">
        <f t="shared" si="28"/>
        <v>0</v>
      </c>
      <c r="AX23" s="169">
        <f t="shared" si="29"/>
        <v>0</v>
      </c>
      <c r="AY23" s="169">
        <f t="shared" si="30"/>
        <v>0</v>
      </c>
      <c r="AZ23" s="169">
        <f t="shared" si="31"/>
        <v>0</v>
      </c>
      <c r="BA23" s="169">
        <f t="shared" si="32"/>
        <v>0</v>
      </c>
      <c r="BB23" s="169">
        <f t="shared" si="33"/>
        <v>1</v>
      </c>
      <c r="BC23" s="169">
        <f t="shared" si="34"/>
        <v>0</v>
      </c>
      <c r="BD23" s="169">
        <f t="shared" si="35"/>
        <v>1</v>
      </c>
      <c r="BE23" s="169">
        <f t="shared" si="36"/>
        <v>0</v>
      </c>
      <c r="BF23" s="169">
        <f t="shared" si="37"/>
        <v>0</v>
      </c>
      <c r="BG23" s="169">
        <f t="shared" si="38"/>
        <v>0</v>
      </c>
      <c r="BH23" s="169">
        <f t="shared" si="39"/>
        <v>0</v>
      </c>
      <c r="BI23" s="169">
        <f t="shared" si="40"/>
        <v>0</v>
      </c>
      <c r="BJ23" s="169">
        <f t="shared" si="41"/>
        <v>0</v>
      </c>
      <c r="BK23" s="167">
        <f t="shared" si="42"/>
        <v>0</v>
      </c>
      <c r="BL23" s="169">
        <f t="shared" si="43"/>
        <v>0</v>
      </c>
      <c r="BM23" s="169">
        <f t="shared" si="44"/>
        <v>1</v>
      </c>
      <c r="BN23" s="169">
        <f t="shared" si="45"/>
        <v>1</v>
      </c>
      <c r="BO23" s="169">
        <f t="shared" si="46"/>
        <v>0</v>
      </c>
      <c r="BP23" s="36">
        <f t="shared" si="47"/>
        <v>0</v>
      </c>
      <c r="BQ23">
        <f t="shared" si="48"/>
        <v>1</v>
      </c>
      <c r="BR23" s="36">
        <f t="shared" si="49"/>
        <v>0</v>
      </c>
      <c r="BS23" t="e">
        <f t="shared" si="50"/>
        <v>#N/A</v>
      </c>
    </row>
    <row r="24" spans="1:71">
      <c r="A24" s="59">
        <v>137</v>
      </c>
      <c r="B24" s="59">
        <v>112151</v>
      </c>
      <c r="C24" s="160">
        <v>24285714.112564001</v>
      </c>
      <c r="D24" s="59">
        <v>2592857.0625</v>
      </c>
      <c r="E24" s="59">
        <v>2592857.0625</v>
      </c>
      <c r="F24" s="59">
        <v>21692857.050064001</v>
      </c>
      <c r="G24" s="59">
        <v>0</v>
      </c>
      <c r="H24" s="59">
        <v>-2023383029.4545901</v>
      </c>
      <c r="I24" s="59">
        <v>101</v>
      </c>
      <c r="J24" s="59">
        <v>0</v>
      </c>
      <c r="K24" s="59">
        <v>0</v>
      </c>
      <c r="L24" s="59">
        <v>101</v>
      </c>
      <c r="M24" s="59">
        <v>0</v>
      </c>
      <c r="N24" s="59">
        <v>0</v>
      </c>
      <c r="O24" s="59">
        <v>101</v>
      </c>
      <c r="P24" s="59">
        <v>0</v>
      </c>
      <c r="Q24" s="59">
        <v>0</v>
      </c>
      <c r="R24" s="59">
        <v>1</v>
      </c>
      <c r="S24" s="59">
        <v>0</v>
      </c>
      <c r="T24" s="59">
        <f t="shared" si="0"/>
        <v>0</v>
      </c>
      <c r="U24" s="59">
        <f t="shared" si="1"/>
        <v>0</v>
      </c>
      <c r="V24" s="59">
        <f t="shared" si="2"/>
        <v>0</v>
      </c>
      <c r="W24" s="59">
        <f t="shared" si="3"/>
        <v>0</v>
      </c>
      <c r="X24" s="59">
        <f t="shared" si="4"/>
        <v>0</v>
      </c>
      <c r="Y24" s="59">
        <f t="shared" si="5"/>
        <v>0</v>
      </c>
      <c r="Z24" s="59">
        <f t="shared" si="6"/>
        <v>0</v>
      </c>
      <c r="AA24" s="59">
        <f t="shared" si="7"/>
        <v>0</v>
      </c>
      <c r="AB24" s="59">
        <f t="shared" si="8"/>
        <v>0</v>
      </c>
      <c r="AC24" s="59">
        <f t="shared" si="9"/>
        <v>0</v>
      </c>
      <c r="AD24" s="166">
        <f t="shared" si="51"/>
        <v>3</v>
      </c>
      <c r="AE24" s="169">
        <f t="shared" si="10"/>
        <v>0</v>
      </c>
      <c r="AF24" s="169">
        <f t="shared" si="11"/>
        <v>1</v>
      </c>
      <c r="AG24" s="169">
        <f t="shared" si="12"/>
        <v>0</v>
      </c>
      <c r="AH24" s="169">
        <f t="shared" si="13"/>
        <v>1</v>
      </c>
      <c r="AI24" s="169">
        <f t="shared" si="14"/>
        <v>0</v>
      </c>
      <c r="AJ24" s="169">
        <f t="shared" si="15"/>
        <v>0</v>
      </c>
      <c r="AK24" s="169">
        <f t="shared" si="16"/>
        <v>0</v>
      </c>
      <c r="AL24" s="169">
        <f t="shared" si="17"/>
        <v>1</v>
      </c>
      <c r="AM24" s="169">
        <f t="shared" si="18"/>
        <v>0</v>
      </c>
      <c r="AN24" s="169">
        <f t="shared" si="19"/>
        <v>0</v>
      </c>
      <c r="AO24" s="169">
        <f t="shared" si="20"/>
        <v>1</v>
      </c>
      <c r="AP24" s="169">
        <f t="shared" si="21"/>
        <v>0</v>
      </c>
      <c r="AQ24" s="169">
        <f t="shared" si="22"/>
        <v>0</v>
      </c>
      <c r="AR24" s="169">
        <f t="shared" si="23"/>
        <v>0</v>
      </c>
      <c r="AS24" s="169">
        <f t="shared" si="24"/>
        <v>0</v>
      </c>
      <c r="AT24" s="169">
        <f t="shared" si="25"/>
        <v>0</v>
      </c>
      <c r="AU24" s="169">
        <f t="shared" si="26"/>
        <v>0</v>
      </c>
      <c r="AV24" s="169">
        <f t="shared" si="27"/>
        <v>1</v>
      </c>
      <c r="AW24" s="169">
        <f t="shared" si="28"/>
        <v>0</v>
      </c>
      <c r="AX24" s="169">
        <f t="shared" si="29"/>
        <v>0</v>
      </c>
      <c r="AY24" s="169">
        <f t="shared" si="30"/>
        <v>0</v>
      </c>
      <c r="AZ24" s="169">
        <f t="shared" si="31"/>
        <v>0</v>
      </c>
      <c r="BA24" s="169">
        <f t="shared" si="32"/>
        <v>0</v>
      </c>
      <c r="BB24" s="169">
        <f t="shared" si="33"/>
        <v>1</v>
      </c>
      <c r="BC24" s="169">
        <f t="shared" si="34"/>
        <v>0</v>
      </c>
      <c r="BD24" s="169">
        <f t="shared" si="35"/>
        <v>1</v>
      </c>
      <c r="BE24" s="169">
        <f t="shared" si="36"/>
        <v>0</v>
      </c>
      <c r="BF24" s="169">
        <f t="shared" si="37"/>
        <v>0</v>
      </c>
      <c r="BG24" s="169">
        <f t="shared" si="38"/>
        <v>0</v>
      </c>
      <c r="BH24" s="169">
        <f t="shared" si="39"/>
        <v>0</v>
      </c>
      <c r="BI24" s="169">
        <f t="shared" si="40"/>
        <v>0</v>
      </c>
      <c r="BJ24" s="169">
        <f t="shared" si="41"/>
        <v>0</v>
      </c>
      <c r="BK24" s="167">
        <f t="shared" si="42"/>
        <v>0</v>
      </c>
      <c r="BL24" s="169">
        <f t="shared" si="43"/>
        <v>1</v>
      </c>
      <c r="BM24" s="169">
        <f t="shared" si="44"/>
        <v>0</v>
      </c>
      <c r="BN24" s="169">
        <f t="shared" si="45"/>
        <v>1</v>
      </c>
      <c r="BO24" s="169">
        <f t="shared" si="46"/>
        <v>0</v>
      </c>
      <c r="BP24" s="36">
        <f t="shared" si="47"/>
        <v>1</v>
      </c>
      <c r="BQ24">
        <f t="shared" si="48"/>
        <v>0</v>
      </c>
      <c r="BR24" s="36">
        <f t="shared" si="49"/>
        <v>0</v>
      </c>
      <c r="BS24" t="e">
        <f t="shared" si="50"/>
        <v>#N/A</v>
      </c>
    </row>
    <row r="25" spans="1:71">
      <c r="A25" s="59">
        <v>424</v>
      </c>
      <c r="B25" s="59">
        <v>241275</v>
      </c>
      <c r="C25" s="160">
        <v>24166667.706988499</v>
      </c>
      <c r="D25" s="59">
        <v>2675000</v>
      </c>
      <c r="E25" s="59">
        <v>2675000</v>
      </c>
      <c r="F25" s="59">
        <v>21491667.706988499</v>
      </c>
      <c r="G25" s="59">
        <v>0</v>
      </c>
      <c r="H25" s="59">
        <v>-6604691105.8854799</v>
      </c>
      <c r="I25" s="59">
        <v>0</v>
      </c>
      <c r="J25" s="59">
        <v>0</v>
      </c>
      <c r="K25" s="59">
        <v>0</v>
      </c>
      <c r="L25" s="59">
        <v>101</v>
      </c>
      <c r="M25" s="59">
        <v>0</v>
      </c>
      <c r="N25" s="59">
        <v>0</v>
      </c>
      <c r="O25" s="59">
        <v>0</v>
      </c>
      <c r="P25" s="59">
        <v>0</v>
      </c>
      <c r="Q25" s="59">
        <v>0</v>
      </c>
      <c r="R25" s="59">
        <v>2</v>
      </c>
      <c r="S25" s="59">
        <v>1</v>
      </c>
      <c r="T25" s="59">
        <f t="shared" si="0"/>
        <v>0</v>
      </c>
      <c r="U25" s="59">
        <f t="shared" si="1"/>
        <v>0</v>
      </c>
      <c r="V25" s="59">
        <f t="shared" si="2"/>
        <v>0</v>
      </c>
      <c r="W25" s="59">
        <f t="shared" si="3"/>
        <v>0</v>
      </c>
      <c r="X25" s="59">
        <f t="shared" si="4"/>
        <v>0</v>
      </c>
      <c r="Y25" s="59">
        <f t="shared" si="5"/>
        <v>0</v>
      </c>
      <c r="Z25" s="59">
        <f t="shared" si="6"/>
        <v>0</v>
      </c>
      <c r="AA25" s="59">
        <f t="shared" si="7"/>
        <v>0</v>
      </c>
      <c r="AB25" s="59">
        <f t="shared" si="8"/>
        <v>0</v>
      </c>
      <c r="AC25" s="59">
        <f t="shared" si="9"/>
        <v>0</v>
      </c>
      <c r="AD25" s="166">
        <f t="shared" si="51"/>
        <v>1</v>
      </c>
      <c r="AE25" s="169">
        <f t="shared" si="10"/>
        <v>1</v>
      </c>
      <c r="AF25" s="169">
        <f t="shared" si="11"/>
        <v>0</v>
      </c>
      <c r="AG25" s="169">
        <f t="shared" si="12"/>
        <v>0</v>
      </c>
      <c r="AH25" s="169">
        <f t="shared" si="13"/>
        <v>1</v>
      </c>
      <c r="AI25" s="169">
        <f t="shared" si="14"/>
        <v>0</v>
      </c>
      <c r="AJ25" s="169">
        <f t="shared" si="15"/>
        <v>0</v>
      </c>
      <c r="AK25" s="169">
        <f t="shared" si="16"/>
        <v>0</v>
      </c>
      <c r="AL25" s="169">
        <f t="shared" si="17"/>
        <v>1</v>
      </c>
      <c r="AM25" s="169">
        <f t="shared" si="18"/>
        <v>0</v>
      </c>
      <c r="AN25" s="169">
        <f t="shared" si="19"/>
        <v>0</v>
      </c>
      <c r="AO25" s="169">
        <f t="shared" si="20"/>
        <v>1</v>
      </c>
      <c r="AP25" s="169">
        <f t="shared" si="21"/>
        <v>0</v>
      </c>
      <c r="AQ25" s="169">
        <f t="shared" si="22"/>
        <v>0</v>
      </c>
      <c r="AR25" s="169">
        <f t="shared" si="23"/>
        <v>0</v>
      </c>
      <c r="AS25" s="169">
        <f t="shared" si="24"/>
        <v>0</v>
      </c>
      <c r="AT25" s="169">
        <f t="shared" si="25"/>
        <v>0</v>
      </c>
      <c r="AU25" s="169">
        <f t="shared" si="26"/>
        <v>0</v>
      </c>
      <c r="AV25" s="169">
        <f t="shared" si="27"/>
        <v>1</v>
      </c>
      <c r="AW25" s="169">
        <f t="shared" si="28"/>
        <v>0</v>
      </c>
      <c r="AX25" s="169">
        <f t="shared" si="29"/>
        <v>0</v>
      </c>
      <c r="AY25" s="169">
        <f t="shared" si="30"/>
        <v>0</v>
      </c>
      <c r="AZ25" s="169">
        <f t="shared" si="31"/>
        <v>0</v>
      </c>
      <c r="BA25" s="169">
        <f t="shared" si="32"/>
        <v>0</v>
      </c>
      <c r="BB25" s="169">
        <f t="shared" si="33"/>
        <v>1</v>
      </c>
      <c r="BC25" s="169">
        <f t="shared" si="34"/>
        <v>0</v>
      </c>
      <c r="BD25" s="169">
        <f t="shared" si="35"/>
        <v>1</v>
      </c>
      <c r="BE25" s="169">
        <f t="shared" si="36"/>
        <v>0</v>
      </c>
      <c r="BF25" s="169">
        <f t="shared" si="37"/>
        <v>0</v>
      </c>
      <c r="BG25" s="169">
        <f t="shared" si="38"/>
        <v>0</v>
      </c>
      <c r="BH25" s="169">
        <f t="shared" si="39"/>
        <v>0</v>
      </c>
      <c r="BI25" s="169">
        <f t="shared" si="40"/>
        <v>0</v>
      </c>
      <c r="BJ25" s="169">
        <f t="shared" si="41"/>
        <v>0</v>
      </c>
      <c r="BK25" s="167">
        <f t="shared" si="42"/>
        <v>0</v>
      </c>
      <c r="BL25" s="169">
        <f t="shared" si="43"/>
        <v>0</v>
      </c>
      <c r="BM25" s="169">
        <f t="shared" si="44"/>
        <v>1</v>
      </c>
      <c r="BN25" s="169">
        <f t="shared" si="45"/>
        <v>0</v>
      </c>
      <c r="BO25" s="169">
        <f t="shared" si="46"/>
        <v>1</v>
      </c>
      <c r="BP25" s="36">
        <f t="shared" si="47"/>
        <v>1</v>
      </c>
      <c r="BQ25">
        <f t="shared" si="48"/>
        <v>0</v>
      </c>
      <c r="BR25" s="36">
        <f t="shared" si="49"/>
        <v>0</v>
      </c>
      <c r="BS25" t="e">
        <f t="shared" si="50"/>
        <v>#N/A</v>
      </c>
    </row>
    <row r="26" spans="1:71">
      <c r="A26" s="59">
        <v>162</v>
      </c>
      <c r="B26" s="59">
        <v>121291</v>
      </c>
      <c r="C26" s="160">
        <v>15535713.806178199</v>
      </c>
      <c r="D26" s="59">
        <v>2678571.25</v>
      </c>
      <c r="E26" s="59">
        <v>2678571.25</v>
      </c>
      <c r="F26" s="59">
        <v>12857142.556178199</v>
      </c>
      <c r="G26" s="59">
        <v>857.142822265625</v>
      </c>
      <c r="H26" s="59">
        <v>-2444202875.08918</v>
      </c>
      <c r="I26" s="59">
        <v>0</v>
      </c>
      <c r="J26" s="59">
        <v>0</v>
      </c>
      <c r="K26" s="59">
        <v>0</v>
      </c>
      <c r="L26" s="59">
        <v>0</v>
      </c>
      <c r="M26" s="59">
        <v>0</v>
      </c>
      <c r="N26" s="59">
        <v>0</v>
      </c>
      <c r="O26" s="59">
        <v>101</v>
      </c>
      <c r="P26" s="59">
        <v>0</v>
      </c>
      <c r="Q26" s="59">
        <v>0</v>
      </c>
      <c r="R26" s="59">
        <v>2</v>
      </c>
      <c r="S26" s="59">
        <v>0</v>
      </c>
      <c r="T26" s="59">
        <f t="shared" si="0"/>
        <v>0</v>
      </c>
      <c r="U26" s="59">
        <f t="shared" si="1"/>
        <v>0</v>
      </c>
      <c r="V26" s="59">
        <f t="shared" si="2"/>
        <v>0</v>
      </c>
      <c r="W26" s="59">
        <f t="shared" si="3"/>
        <v>0</v>
      </c>
      <c r="X26" s="59">
        <f t="shared" si="4"/>
        <v>0</v>
      </c>
      <c r="Y26" s="59">
        <f t="shared" si="5"/>
        <v>0</v>
      </c>
      <c r="Z26" s="59">
        <f t="shared" si="6"/>
        <v>0</v>
      </c>
      <c r="AA26" s="59">
        <f t="shared" si="7"/>
        <v>0</v>
      </c>
      <c r="AB26" s="59">
        <f t="shared" si="8"/>
        <v>0</v>
      </c>
      <c r="AC26" s="59">
        <f t="shared" si="9"/>
        <v>0</v>
      </c>
      <c r="AD26" s="166">
        <f t="shared" si="51"/>
        <v>1</v>
      </c>
      <c r="AE26" s="169">
        <f t="shared" si="10"/>
        <v>1</v>
      </c>
      <c r="AF26" s="169">
        <f t="shared" si="11"/>
        <v>0</v>
      </c>
      <c r="AG26" s="169">
        <f t="shared" si="12"/>
        <v>0</v>
      </c>
      <c r="AH26" s="169">
        <f t="shared" si="13"/>
        <v>1</v>
      </c>
      <c r="AI26" s="169">
        <f t="shared" si="14"/>
        <v>0</v>
      </c>
      <c r="AJ26" s="169">
        <f t="shared" si="15"/>
        <v>0</v>
      </c>
      <c r="AK26" s="169">
        <f t="shared" si="16"/>
        <v>0</v>
      </c>
      <c r="AL26" s="169">
        <f t="shared" si="17"/>
        <v>1</v>
      </c>
      <c r="AM26" s="169">
        <f t="shared" si="18"/>
        <v>0</v>
      </c>
      <c r="AN26" s="169">
        <f t="shared" si="19"/>
        <v>0</v>
      </c>
      <c r="AO26" s="169">
        <f t="shared" si="20"/>
        <v>1</v>
      </c>
      <c r="AP26" s="169">
        <f t="shared" si="21"/>
        <v>0</v>
      </c>
      <c r="AQ26" s="169">
        <f t="shared" si="22"/>
        <v>0</v>
      </c>
      <c r="AR26" s="169">
        <f t="shared" si="23"/>
        <v>0</v>
      </c>
      <c r="AS26" s="169">
        <f t="shared" si="24"/>
        <v>0</v>
      </c>
      <c r="AT26" s="169">
        <f t="shared" si="25"/>
        <v>0</v>
      </c>
      <c r="AU26" s="169">
        <f t="shared" si="26"/>
        <v>0</v>
      </c>
      <c r="AV26" s="169">
        <f t="shared" si="27"/>
        <v>1</v>
      </c>
      <c r="AW26" s="169">
        <f t="shared" si="28"/>
        <v>0</v>
      </c>
      <c r="AX26" s="169">
        <f t="shared" si="29"/>
        <v>0</v>
      </c>
      <c r="AY26" s="169">
        <f t="shared" si="30"/>
        <v>0</v>
      </c>
      <c r="AZ26" s="169">
        <f t="shared" si="31"/>
        <v>0</v>
      </c>
      <c r="BA26" s="169">
        <f t="shared" si="32"/>
        <v>0</v>
      </c>
      <c r="BB26" s="169">
        <f t="shared" si="33"/>
        <v>1</v>
      </c>
      <c r="BC26" s="169">
        <f t="shared" si="34"/>
        <v>0</v>
      </c>
      <c r="BD26" s="169">
        <f t="shared" si="35"/>
        <v>1</v>
      </c>
      <c r="BE26" s="169">
        <f t="shared" si="36"/>
        <v>0</v>
      </c>
      <c r="BF26" s="169">
        <f t="shared" si="37"/>
        <v>0</v>
      </c>
      <c r="BG26" s="169">
        <f t="shared" si="38"/>
        <v>0</v>
      </c>
      <c r="BH26" s="169">
        <f t="shared" si="39"/>
        <v>0</v>
      </c>
      <c r="BI26" s="169">
        <f t="shared" si="40"/>
        <v>0</v>
      </c>
      <c r="BJ26" s="169">
        <f t="shared" si="41"/>
        <v>0</v>
      </c>
      <c r="BK26" s="167">
        <f t="shared" si="42"/>
        <v>0</v>
      </c>
      <c r="BL26" s="169">
        <f t="shared" si="43"/>
        <v>0</v>
      </c>
      <c r="BM26" s="169">
        <f t="shared" si="44"/>
        <v>1</v>
      </c>
      <c r="BN26" s="169">
        <f t="shared" si="45"/>
        <v>1</v>
      </c>
      <c r="BO26" s="169">
        <f t="shared" si="46"/>
        <v>0</v>
      </c>
      <c r="BP26" s="36">
        <f t="shared" si="47"/>
        <v>1</v>
      </c>
      <c r="BQ26">
        <f t="shared" si="48"/>
        <v>0</v>
      </c>
      <c r="BR26" s="36">
        <f t="shared" si="49"/>
        <v>0</v>
      </c>
      <c r="BS26" t="e">
        <f t="shared" si="50"/>
        <v>#N/A</v>
      </c>
    </row>
    <row r="27" spans="1:71">
      <c r="A27" s="59">
        <v>363</v>
      </c>
      <c r="B27" s="59">
        <v>212241</v>
      </c>
      <c r="C27" s="160">
        <v>11836735.0034444</v>
      </c>
      <c r="D27" s="59">
        <v>2729592</v>
      </c>
      <c r="E27" s="59">
        <v>2729592</v>
      </c>
      <c r="F27" s="59">
        <v>9107143.0034443699</v>
      </c>
      <c r="G27" s="59">
        <v>163.26530456543</v>
      </c>
      <c r="H27" s="59">
        <v>-5391862704.6017799</v>
      </c>
      <c r="I27" s="59">
        <v>0</v>
      </c>
      <c r="J27" s="59">
        <v>0</v>
      </c>
      <c r="K27" s="59">
        <v>0</v>
      </c>
      <c r="L27" s="59">
        <v>101</v>
      </c>
      <c r="M27" s="59">
        <v>0</v>
      </c>
      <c r="N27" s="59">
        <v>0</v>
      </c>
      <c r="O27" s="59">
        <v>0</v>
      </c>
      <c r="P27" s="59">
        <v>0</v>
      </c>
      <c r="Q27" s="59">
        <v>0</v>
      </c>
      <c r="R27" s="59">
        <v>2</v>
      </c>
      <c r="S27" s="59">
        <v>1</v>
      </c>
      <c r="T27" s="59">
        <f t="shared" si="0"/>
        <v>0</v>
      </c>
      <c r="U27" s="59">
        <f t="shared" si="1"/>
        <v>0</v>
      </c>
      <c r="V27" s="59">
        <f t="shared" si="2"/>
        <v>0</v>
      </c>
      <c r="W27" s="59">
        <f t="shared" si="3"/>
        <v>0</v>
      </c>
      <c r="X27" s="59">
        <f t="shared" si="4"/>
        <v>0</v>
      </c>
      <c r="Y27" s="59">
        <f t="shared" si="5"/>
        <v>0</v>
      </c>
      <c r="Z27" s="59">
        <f t="shared" si="6"/>
        <v>0</v>
      </c>
      <c r="AA27" s="59">
        <f t="shared" si="7"/>
        <v>0</v>
      </c>
      <c r="AB27" s="59">
        <f t="shared" si="8"/>
        <v>0</v>
      </c>
      <c r="AC27" s="59">
        <f t="shared" si="9"/>
        <v>0</v>
      </c>
      <c r="AD27" s="166">
        <f t="shared" si="51"/>
        <v>1</v>
      </c>
      <c r="AE27" s="169">
        <f t="shared" si="10"/>
        <v>1</v>
      </c>
      <c r="AF27" s="169">
        <f t="shared" si="11"/>
        <v>0</v>
      </c>
      <c r="AG27" s="169">
        <f t="shared" si="12"/>
        <v>0</v>
      </c>
      <c r="AH27" s="169">
        <f t="shared" si="13"/>
        <v>1</v>
      </c>
      <c r="AI27" s="169">
        <f t="shared" si="14"/>
        <v>0</v>
      </c>
      <c r="AJ27" s="169">
        <f t="shared" si="15"/>
        <v>0</v>
      </c>
      <c r="AK27" s="169">
        <f t="shared" si="16"/>
        <v>0</v>
      </c>
      <c r="AL27" s="169">
        <f t="shared" si="17"/>
        <v>1</v>
      </c>
      <c r="AM27" s="169">
        <f t="shared" si="18"/>
        <v>0</v>
      </c>
      <c r="AN27" s="169">
        <f t="shared" si="19"/>
        <v>0</v>
      </c>
      <c r="AO27" s="169">
        <f t="shared" si="20"/>
        <v>1</v>
      </c>
      <c r="AP27" s="169">
        <f t="shared" si="21"/>
        <v>0</v>
      </c>
      <c r="AQ27" s="169">
        <f t="shared" si="22"/>
        <v>0</v>
      </c>
      <c r="AR27" s="169">
        <f t="shared" si="23"/>
        <v>0</v>
      </c>
      <c r="AS27" s="169">
        <f t="shared" si="24"/>
        <v>0</v>
      </c>
      <c r="AT27" s="169">
        <f t="shared" si="25"/>
        <v>0</v>
      </c>
      <c r="AU27" s="169">
        <f t="shared" si="26"/>
        <v>0</v>
      </c>
      <c r="AV27" s="169">
        <f t="shared" si="27"/>
        <v>1</v>
      </c>
      <c r="AW27" s="169">
        <f t="shared" si="28"/>
        <v>0</v>
      </c>
      <c r="AX27" s="169">
        <f t="shared" si="29"/>
        <v>0</v>
      </c>
      <c r="AY27" s="169">
        <f t="shared" si="30"/>
        <v>0</v>
      </c>
      <c r="AZ27" s="169">
        <f t="shared" si="31"/>
        <v>0</v>
      </c>
      <c r="BA27" s="169">
        <f t="shared" si="32"/>
        <v>0</v>
      </c>
      <c r="BB27" s="169">
        <f t="shared" si="33"/>
        <v>1</v>
      </c>
      <c r="BC27" s="169">
        <f t="shared" si="34"/>
        <v>0</v>
      </c>
      <c r="BD27" s="169">
        <f t="shared" si="35"/>
        <v>1</v>
      </c>
      <c r="BE27" s="169">
        <f t="shared" si="36"/>
        <v>0</v>
      </c>
      <c r="BF27" s="169">
        <f t="shared" si="37"/>
        <v>0</v>
      </c>
      <c r="BG27" s="169">
        <f t="shared" si="38"/>
        <v>0</v>
      </c>
      <c r="BH27" s="169">
        <f t="shared" si="39"/>
        <v>0</v>
      </c>
      <c r="BI27" s="169">
        <f t="shared" si="40"/>
        <v>0</v>
      </c>
      <c r="BJ27" s="169">
        <f t="shared" si="41"/>
        <v>0</v>
      </c>
      <c r="BK27" s="167">
        <f t="shared" si="42"/>
        <v>0</v>
      </c>
      <c r="BL27" s="169">
        <f t="shared" si="43"/>
        <v>0</v>
      </c>
      <c r="BM27" s="169">
        <f t="shared" si="44"/>
        <v>1</v>
      </c>
      <c r="BN27" s="169">
        <f t="shared" si="45"/>
        <v>0</v>
      </c>
      <c r="BO27" s="169">
        <f t="shared" si="46"/>
        <v>1</v>
      </c>
      <c r="BP27" s="36">
        <f t="shared" si="47"/>
        <v>1</v>
      </c>
      <c r="BQ27">
        <f t="shared" si="48"/>
        <v>0</v>
      </c>
      <c r="BR27" s="36">
        <f t="shared" si="49"/>
        <v>0</v>
      </c>
      <c r="BS27" t="e">
        <f t="shared" si="50"/>
        <v>#N/A</v>
      </c>
    </row>
    <row r="28" spans="1:71">
      <c r="A28" s="59">
        <v>420</v>
      </c>
      <c r="B28" s="59">
        <v>241204</v>
      </c>
      <c r="C28" s="160">
        <v>106703998.409987</v>
      </c>
      <c r="D28" s="59">
        <v>2750000</v>
      </c>
      <c r="E28" s="59">
        <v>2750000</v>
      </c>
      <c r="F28" s="59">
        <v>103953998.409987</v>
      </c>
      <c r="G28" s="59">
        <v>240</v>
      </c>
      <c r="H28" s="59">
        <v>-6491709685.8270197</v>
      </c>
      <c r="I28" s="59">
        <v>0</v>
      </c>
      <c r="J28" s="59">
        <v>0</v>
      </c>
      <c r="K28" s="59">
        <v>0</v>
      </c>
      <c r="L28" s="59">
        <v>101</v>
      </c>
      <c r="M28" s="59">
        <v>0</v>
      </c>
      <c r="N28" s="59">
        <v>0</v>
      </c>
      <c r="O28" s="59">
        <v>101</v>
      </c>
      <c r="P28" s="59">
        <v>0</v>
      </c>
      <c r="Q28" s="59">
        <v>0</v>
      </c>
      <c r="R28" s="59">
        <v>1</v>
      </c>
      <c r="S28" s="59">
        <v>1</v>
      </c>
      <c r="T28" s="59">
        <f t="shared" si="0"/>
        <v>0</v>
      </c>
      <c r="U28" s="59">
        <f t="shared" si="1"/>
        <v>0</v>
      </c>
      <c r="V28" s="59">
        <f t="shared" si="2"/>
        <v>0</v>
      </c>
      <c r="W28" s="59">
        <f t="shared" si="3"/>
        <v>0</v>
      </c>
      <c r="X28" s="59">
        <f t="shared" si="4"/>
        <v>0</v>
      </c>
      <c r="Y28" s="59">
        <f t="shared" si="5"/>
        <v>0</v>
      </c>
      <c r="Z28" s="59">
        <f t="shared" si="6"/>
        <v>0</v>
      </c>
      <c r="AA28" s="59">
        <f t="shared" si="7"/>
        <v>0</v>
      </c>
      <c r="AB28" s="59">
        <f t="shared" si="8"/>
        <v>0</v>
      </c>
      <c r="AC28" s="59">
        <f t="shared" si="9"/>
        <v>0</v>
      </c>
      <c r="AD28" s="166">
        <f t="shared" si="51"/>
        <v>2</v>
      </c>
      <c r="AE28" s="169">
        <f t="shared" si="10"/>
        <v>0</v>
      </c>
      <c r="AF28" s="169">
        <f t="shared" si="11"/>
        <v>1</v>
      </c>
      <c r="AG28" s="169">
        <f t="shared" si="12"/>
        <v>0</v>
      </c>
      <c r="AH28" s="169">
        <f t="shared" si="13"/>
        <v>1</v>
      </c>
      <c r="AI28" s="169">
        <f t="shared" si="14"/>
        <v>0</v>
      </c>
      <c r="AJ28" s="169">
        <f t="shared" si="15"/>
        <v>0</v>
      </c>
      <c r="AK28" s="169">
        <f t="shared" si="16"/>
        <v>0</v>
      </c>
      <c r="AL28" s="169">
        <f t="shared" si="17"/>
        <v>1</v>
      </c>
      <c r="AM28" s="169">
        <f t="shared" si="18"/>
        <v>0</v>
      </c>
      <c r="AN28" s="169">
        <f t="shared" si="19"/>
        <v>0</v>
      </c>
      <c r="AO28" s="169">
        <f t="shared" si="20"/>
        <v>1</v>
      </c>
      <c r="AP28" s="169">
        <f t="shared" si="21"/>
        <v>0</v>
      </c>
      <c r="AQ28" s="169">
        <f t="shared" si="22"/>
        <v>0</v>
      </c>
      <c r="AR28" s="169">
        <f t="shared" si="23"/>
        <v>0</v>
      </c>
      <c r="AS28" s="169">
        <f t="shared" si="24"/>
        <v>0</v>
      </c>
      <c r="AT28" s="169">
        <f t="shared" si="25"/>
        <v>0</v>
      </c>
      <c r="AU28" s="169">
        <f t="shared" si="26"/>
        <v>0</v>
      </c>
      <c r="AV28" s="169">
        <f t="shared" si="27"/>
        <v>1</v>
      </c>
      <c r="AW28" s="169">
        <f t="shared" si="28"/>
        <v>0</v>
      </c>
      <c r="AX28" s="169">
        <f t="shared" si="29"/>
        <v>0</v>
      </c>
      <c r="AY28" s="169">
        <f t="shared" si="30"/>
        <v>0</v>
      </c>
      <c r="AZ28" s="169">
        <f t="shared" si="31"/>
        <v>0</v>
      </c>
      <c r="BA28" s="169">
        <f t="shared" si="32"/>
        <v>0</v>
      </c>
      <c r="BB28" s="169">
        <f t="shared" si="33"/>
        <v>1</v>
      </c>
      <c r="BC28" s="169">
        <f t="shared" si="34"/>
        <v>0</v>
      </c>
      <c r="BD28" s="169">
        <f t="shared" si="35"/>
        <v>1</v>
      </c>
      <c r="BE28" s="169">
        <f t="shared" si="36"/>
        <v>0</v>
      </c>
      <c r="BF28" s="169">
        <f t="shared" si="37"/>
        <v>0</v>
      </c>
      <c r="BG28" s="169">
        <f t="shared" si="38"/>
        <v>0</v>
      </c>
      <c r="BH28" s="169">
        <f t="shared" si="39"/>
        <v>0</v>
      </c>
      <c r="BI28" s="169">
        <f t="shared" si="40"/>
        <v>0</v>
      </c>
      <c r="BJ28" s="169">
        <f t="shared" si="41"/>
        <v>0</v>
      </c>
      <c r="BK28" s="167">
        <f t="shared" si="42"/>
        <v>0</v>
      </c>
      <c r="BL28" s="169">
        <f t="shared" si="43"/>
        <v>1</v>
      </c>
      <c r="BM28" s="169">
        <f t="shared" si="44"/>
        <v>0</v>
      </c>
      <c r="BN28" s="169">
        <f t="shared" si="45"/>
        <v>0</v>
      </c>
      <c r="BO28" s="169">
        <f t="shared" si="46"/>
        <v>1</v>
      </c>
      <c r="BP28" s="36">
        <f t="shared" si="47"/>
        <v>1</v>
      </c>
      <c r="BQ28">
        <f t="shared" si="48"/>
        <v>0</v>
      </c>
      <c r="BR28" s="36">
        <f t="shared" si="49"/>
        <v>0</v>
      </c>
      <c r="BS28" t="e">
        <f t="shared" si="50"/>
        <v>#N/A</v>
      </c>
    </row>
    <row r="29" spans="1:71">
      <c r="A29" s="59">
        <v>342</v>
      </c>
      <c r="B29" s="59">
        <v>211252</v>
      </c>
      <c r="C29" s="160">
        <v>5523809.6962710395</v>
      </c>
      <c r="D29" s="59">
        <v>2761904.875</v>
      </c>
      <c r="E29" s="59">
        <v>2761904.875</v>
      </c>
      <c r="F29" s="59">
        <v>2761904.82127104</v>
      </c>
      <c r="G29" s="59">
        <v>76.190479278564496</v>
      </c>
      <c r="H29" s="59">
        <v>-4816454344.1511402</v>
      </c>
      <c r="I29" s="59">
        <v>101</v>
      </c>
      <c r="J29" s="59">
        <v>0</v>
      </c>
      <c r="K29" s="59">
        <v>0</v>
      </c>
      <c r="L29" s="59">
        <v>101</v>
      </c>
      <c r="M29" s="59">
        <v>0</v>
      </c>
      <c r="N29" s="59">
        <v>0</v>
      </c>
      <c r="O29" s="59">
        <v>0</v>
      </c>
      <c r="P29" s="59">
        <v>0</v>
      </c>
      <c r="Q29" s="59">
        <v>0</v>
      </c>
      <c r="R29" s="59">
        <v>2</v>
      </c>
      <c r="S29" s="59">
        <v>0</v>
      </c>
      <c r="T29" s="59">
        <f t="shared" si="0"/>
        <v>0</v>
      </c>
      <c r="U29" s="59">
        <f t="shared" si="1"/>
        <v>0</v>
      </c>
      <c r="V29" s="59">
        <f t="shared" si="2"/>
        <v>0</v>
      </c>
      <c r="W29" s="59">
        <f t="shared" si="3"/>
        <v>0</v>
      </c>
      <c r="X29" s="59">
        <f t="shared" si="4"/>
        <v>0</v>
      </c>
      <c r="Y29" s="59">
        <f t="shared" si="5"/>
        <v>0</v>
      </c>
      <c r="Z29" s="59">
        <f t="shared" si="6"/>
        <v>0</v>
      </c>
      <c r="AA29" s="59">
        <f t="shared" si="7"/>
        <v>0</v>
      </c>
      <c r="AB29" s="59">
        <f t="shared" si="8"/>
        <v>0</v>
      </c>
      <c r="AC29" s="59">
        <f t="shared" si="9"/>
        <v>0</v>
      </c>
      <c r="AD29" s="166">
        <f t="shared" si="51"/>
        <v>2</v>
      </c>
      <c r="AE29" s="169">
        <f t="shared" si="10"/>
        <v>0</v>
      </c>
      <c r="AF29" s="169">
        <f t="shared" si="11"/>
        <v>1</v>
      </c>
      <c r="AG29" s="169">
        <f t="shared" si="12"/>
        <v>0</v>
      </c>
      <c r="AH29" s="169">
        <f t="shared" si="13"/>
        <v>1</v>
      </c>
      <c r="AI29" s="169">
        <f t="shared" si="14"/>
        <v>0</v>
      </c>
      <c r="AJ29" s="169">
        <f t="shared" si="15"/>
        <v>0</v>
      </c>
      <c r="AK29" s="169">
        <f t="shared" si="16"/>
        <v>0</v>
      </c>
      <c r="AL29" s="169">
        <f t="shared" si="17"/>
        <v>1</v>
      </c>
      <c r="AM29" s="169">
        <f t="shared" si="18"/>
        <v>0</v>
      </c>
      <c r="AN29" s="169">
        <f t="shared" si="19"/>
        <v>0</v>
      </c>
      <c r="AO29" s="169">
        <f t="shared" si="20"/>
        <v>1</v>
      </c>
      <c r="AP29" s="169">
        <f t="shared" si="21"/>
        <v>0</v>
      </c>
      <c r="AQ29" s="169">
        <f t="shared" si="22"/>
        <v>0</v>
      </c>
      <c r="AR29" s="169">
        <f t="shared" si="23"/>
        <v>0</v>
      </c>
      <c r="AS29" s="169">
        <f t="shared" si="24"/>
        <v>0</v>
      </c>
      <c r="AT29" s="169">
        <f t="shared" si="25"/>
        <v>0</v>
      </c>
      <c r="AU29" s="169">
        <f t="shared" si="26"/>
        <v>0</v>
      </c>
      <c r="AV29" s="169">
        <f t="shared" si="27"/>
        <v>1</v>
      </c>
      <c r="AW29" s="169">
        <f t="shared" si="28"/>
        <v>0</v>
      </c>
      <c r="AX29" s="169">
        <f t="shared" si="29"/>
        <v>0</v>
      </c>
      <c r="AY29" s="169">
        <f t="shared" si="30"/>
        <v>0</v>
      </c>
      <c r="AZ29" s="169">
        <f t="shared" si="31"/>
        <v>0</v>
      </c>
      <c r="BA29" s="169">
        <f t="shared" si="32"/>
        <v>0</v>
      </c>
      <c r="BB29" s="169">
        <f t="shared" si="33"/>
        <v>1</v>
      </c>
      <c r="BC29" s="169">
        <f t="shared" si="34"/>
        <v>0</v>
      </c>
      <c r="BD29" s="169">
        <f t="shared" si="35"/>
        <v>1</v>
      </c>
      <c r="BE29" s="169">
        <f t="shared" si="36"/>
        <v>0</v>
      </c>
      <c r="BF29" s="169">
        <f t="shared" si="37"/>
        <v>0</v>
      </c>
      <c r="BG29" s="169">
        <f t="shared" si="38"/>
        <v>0</v>
      </c>
      <c r="BH29" s="169">
        <f t="shared" si="39"/>
        <v>0</v>
      </c>
      <c r="BI29" s="169">
        <f t="shared" si="40"/>
        <v>0</v>
      </c>
      <c r="BJ29" s="169">
        <f t="shared" si="41"/>
        <v>0</v>
      </c>
      <c r="BK29" s="167">
        <f t="shared" si="42"/>
        <v>0</v>
      </c>
      <c r="BL29" s="169">
        <f t="shared" si="43"/>
        <v>0</v>
      </c>
      <c r="BM29" s="169">
        <f t="shared" si="44"/>
        <v>1</v>
      </c>
      <c r="BN29" s="169">
        <f t="shared" si="45"/>
        <v>1</v>
      </c>
      <c r="BO29" s="169">
        <f t="shared" si="46"/>
        <v>0</v>
      </c>
      <c r="BP29" s="36">
        <f t="shared" si="47"/>
        <v>1</v>
      </c>
      <c r="BQ29">
        <f t="shared" si="48"/>
        <v>0</v>
      </c>
      <c r="BR29" s="36">
        <f t="shared" si="49"/>
        <v>0</v>
      </c>
      <c r="BS29" t="e">
        <f t="shared" si="50"/>
        <v>#N/A</v>
      </c>
    </row>
    <row r="30" spans="1:71">
      <c r="A30" s="59">
        <v>84</v>
      </c>
      <c r="B30" s="59">
        <v>22141</v>
      </c>
      <c r="C30" s="160">
        <v>33124999.506398998</v>
      </c>
      <c r="D30" s="59">
        <v>2840000</v>
      </c>
      <c r="E30" s="59">
        <v>2840000</v>
      </c>
      <c r="F30" s="59">
        <v>30284999.506398998</v>
      </c>
      <c r="G30" s="59">
        <v>340</v>
      </c>
      <c r="H30" s="59">
        <v>-1427010570.54527</v>
      </c>
      <c r="I30" s="59">
        <v>0</v>
      </c>
      <c r="J30" s="59">
        <v>0</v>
      </c>
      <c r="K30" s="59">
        <v>0</v>
      </c>
      <c r="L30" s="59">
        <v>201</v>
      </c>
      <c r="M30" s="59">
        <v>102</v>
      </c>
      <c r="N30" s="59">
        <v>302</v>
      </c>
      <c r="O30" s="59">
        <v>102</v>
      </c>
      <c r="P30" s="59">
        <v>0</v>
      </c>
      <c r="Q30" s="59">
        <v>0</v>
      </c>
      <c r="R30" s="59">
        <v>2</v>
      </c>
      <c r="S30" s="59">
        <v>0</v>
      </c>
      <c r="T30" s="59">
        <f t="shared" si="0"/>
        <v>0</v>
      </c>
      <c r="U30" s="59">
        <f t="shared" si="1"/>
        <v>1</v>
      </c>
      <c r="V30" s="59">
        <f t="shared" si="2"/>
        <v>1</v>
      </c>
      <c r="W30" s="59">
        <f t="shared" si="3"/>
        <v>0</v>
      </c>
      <c r="X30" s="59">
        <f t="shared" si="4"/>
        <v>0</v>
      </c>
      <c r="Y30" s="59">
        <f t="shared" si="5"/>
        <v>1</v>
      </c>
      <c r="Z30" s="59">
        <f t="shared" si="6"/>
        <v>0</v>
      </c>
      <c r="AA30" s="59">
        <f t="shared" si="7"/>
        <v>1</v>
      </c>
      <c r="AB30" s="59">
        <f t="shared" si="8"/>
        <v>0</v>
      </c>
      <c r="AC30" s="59">
        <f t="shared" si="9"/>
        <v>0</v>
      </c>
      <c r="AD30" s="166">
        <f t="shared" si="51"/>
        <v>0</v>
      </c>
      <c r="AE30" s="169">
        <f t="shared" si="10"/>
        <v>0</v>
      </c>
      <c r="AF30" s="169">
        <f t="shared" si="11"/>
        <v>0</v>
      </c>
      <c r="AG30" s="169">
        <f t="shared" si="12"/>
        <v>0</v>
      </c>
      <c r="AH30" s="169">
        <f t="shared" si="13"/>
        <v>1</v>
      </c>
      <c r="AI30" s="169">
        <f t="shared" si="14"/>
        <v>0</v>
      </c>
      <c r="AJ30" s="169">
        <f t="shared" si="15"/>
        <v>0</v>
      </c>
      <c r="AK30" s="169">
        <f t="shared" si="16"/>
        <v>0</v>
      </c>
      <c r="AL30" s="169">
        <f t="shared" si="17"/>
        <v>1</v>
      </c>
      <c r="AM30" s="169">
        <f t="shared" si="18"/>
        <v>1</v>
      </c>
      <c r="AN30" s="169">
        <f t="shared" si="19"/>
        <v>0</v>
      </c>
      <c r="AO30" s="169">
        <f t="shared" si="20"/>
        <v>1</v>
      </c>
      <c r="AP30" s="169">
        <f t="shared" si="21"/>
        <v>0</v>
      </c>
      <c r="AQ30" s="169">
        <f t="shared" si="22"/>
        <v>1</v>
      </c>
      <c r="AR30" s="169">
        <f t="shared" si="23"/>
        <v>1</v>
      </c>
      <c r="AS30" s="169">
        <f t="shared" si="24"/>
        <v>0</v>
      </c>
      <c r="AT30" s="169">
        <f t="shared" si="25"/>
        <v>0</v>
      </c>
      <c r="AU30" s="169">
        <f t="shared" si="26"/>
        <v>1</v>
      </c>
      <c r="AV30" s="169">
        <f t="shared" si="27"/>
        <v>0</v>
      </c>
      <c r="AW30" s="169">
        <f t="shared" si="28"/>
        <v>0</v>
      </c>
      <c r="AX30" s="169">
        <f t="shared" si="29"/>
        <v>0</v>
      </c>
      <c r="AY30" s="169">
        <f t="shared" si="30"/>
        <v>0</v>
      </c>
      <c r="AZ30" s="169">
        <f t="shared" si="31"/>
        <v>0</v>
      </c>
      <c r="BA30" s="169">
        <f t="shared" si="32"/>
        <v>0</v>
      </c>
      <c r="BB30" s="169">
        <f t="shared" si="33"/>
        <v>1</v>
      </c>
      <c r="BC30" s="169">
        <f t="shared" si="34"/>
        <v>0</v>
      </c>
      <c r="BD30" s="169">
        <f t="shared" si="35"/>
        <v>1</v>
      </c>
      <c r="BE30" s="169">
        <f t="shared" si="36"/>
        <v>0</v>
      </c>
      <c r="BF30" s="169">
        <f t="shared" si="37"/>
        <v>0</v>
      </c>
      <c r="BG30" s="169">
        <f t="shared" si="38"/>
        <v>0</v>
      </c>
      <c r="BH30" s="169">
        <f t="shared" si="39"/>
        <v>0</v>
      </c>
      <c r="BI30" s="169">
        <f t="shared" si="40"/>
        <v>0</v>
      </c>
      <c r="BJ30" s="169">
        <f t="shared" si="41"/>
        <v>0</v>
      </c>
      <c r="BK30" s="167">
        <f t="shared" si="42"/>
        <v>0</v>
      </c>
      <c r="BL30" s="169">
        <f t="shared" si="43"/>
        <v>0</v>
      </c>
      <c r="BM30" s="169">
        <f t="shared" si="44"/>
        <v>1</v>
      </c>
      <c r="BN30" s="169">
        <f t="shared" si="45"/>
        <v>1</v>
      </c>
      <c r="BO30" s="169">
        <f t="shared" si="46"/>
        <v>0</v>
      </c>
      <c r="BP30" s="36">
        <f t="shared" si="47"/>
        <v>0</v>
      </c>
      <c r="BQ30">
        <f t="shared" si="48"/>
        <v>0</v>
      </c>
      <c r="BR30" s="36">
        <f t="shared" si="49"/>
        <v>0</v>
      </c>
      <c r="BS30" t="e">
        <f t="shared" si="50"/>
        <v>#N/A</v>
      </c>
    </row>
    <row r="31" spans="1:71">
      <c r="A31" s="59">
        <v>415</v>
      </c>
      <c r="B31" s="59">
        <v>241141</v>
      </c>
      <c r="C31" s="160">
        <v>36733334.154387303</v>
      </c>
      <c r="D31" s="59">
        <v>2866666.75</v>
      </c>
      <c r="E31" s="59">
        <v>2866666.75</v>
      </c>
      <c r="F31" s="59">
        <v>33866667.404387303</v>
      </c>
      <c r="G31" s="59">
        <v>0</v>
      </c>
      <c r="H31" s="59">
        <v>-6506560713.3124104</v>
      </c>
      <c r="I31" s="59">
        <v>0</v>
      </c>
      <c r="J31" s="59">
        <v>0</v>
      </c>
      <c r="K31" s="59">
        <v>0</v>
      </c>
      <c r="L31" s="59">
        <v>101</v>
      </c>
      <c r="M31" s="59">
        <v>0</v>
      </c>
      <c r="N31" s="59">
        <v>0</v>
      </c>
      <c r="O31" s="59">
        <v>101</v>
      </c>
      <c r="P31" s="59">
        <v>0</v>
      </c>
      <c r="Q31" s="59">
        <v>0</v>
      </c>
      <c r="R31" s="59">
        <v>2</v>
      </c>
      <c r="S31" s="59">
        <v>0</v>
      </c>
      <c r="T31" s="59">
        <f t="shared" si="0"/>
        <v>0</v>
      </c>
      <c r="U31" s="59">
        <f t="shared" si="1"/>
        <v>0</v>
      </c>
      <c r="V31" s="59">
        <f t="shared" si="2"/>
        <v>0</v>
      </c>
      <c r="W31" s="59">
        <f t="shared" si="3"/>
        <v>0</v>
      </c>
      <c r="X31" s="59">
        <f t="shared" si="4"/>
        <v>0</v>
      </c>
      <c r="Y31" s="59">
        <f t="shared" si="5"/>
        <v>0</v>
      </c>
      <c r="Z31" s="59">
        <f t="shared" si="6"/>
        <v>0</v>
      </c>
      <c r="AA31" s="59">
        <f t="shared" si="7"/>
        <v>0</v>
      </c>
      <c r="AB31" s="59">
        <f t="shared" si="8"/>
        <v>0</v>
      </c>
      <c r="AC31" s="59">
        <f t="shared" si="9"/>
        <v>0</v>
      </c>
      <c r="AD31" s="166">
        <f t="shared" si="51"/>
        <v>2</v>
      </c>
      <c r="AE31" s="169">
        <f t="shared" si="10"/>
        <v>0</v>
      </c>
      <c r="AF31" s="169">
        <f t="shared" si="11"/>
        <v>1</v>
      </c>
      <c r="AG31" s="169">
        <f t="shared" si="12"/>
        <v>0</v>
      </c>
      <c r="AH31" s="169">
        <f t="shared" si="13"/>
        <v>1</v>
      </c>
      <c r="AI31" s="169">
        <f t="shared" si="14"/>
        <v>0</v>
      </c>
      <c r="AJ31" s="169">
        <f t="shared" si="15"/>
        <v>0</v>
      </c>
      <c r="AK31" s="169">
        <f t="shared" si="16"/>
        <v>0</v>
      </c>
      <c r="AL31" s="169">
        <f t="shared" si="17"/>
        <v>1</v>
      </c>
      <c r="AM31" s="169">
        <f t="shared" si="18"/>
        <v>0</v>
      </c>
      <c r="AN31" s="169">
        <f t="shared" si="19"/>
        <v>0</v>
      </c>
      <c r="AO31" s="169">
        <f t="shared" si="20"/>
        <v>1</v>
      </c>
      <c r="AP31" s="169">
        <f t="shared" si="21"/>
        <v>0</v>
      </c>
      <c r="AQ31" s="169">
        <f t="shared" si="22"/>
        <v>0</v>
      </c>
      <c r="AR31" s="169">
        <f t="shared" si="23"/>
        <v>0</v>
      </c>
      <c r="AS31" s="169">
        <f t="shared" si="24"/>
        <v>0</v>
      </c>
      <c r="AT31" s="169">
        <f t="shared" si="25"/>
        <v>0</v>
      </c>
      <c r="AU31" s="169">
        <f t="shared" si="26"/>
        <v>0</v>
      </c>
      <c r="AV31" s="169">
        <f t="shared" si="27"/>
        <v>1</v>
      </c>
      <c r="AW31" s="169">
        <f t="shared" si="28"/>
        <v>0</v>
      </c>
      <c r="AX31" s="169">
        <f t="shared" si="29"/>
        <v>0</v>
      </c>
      <c r="AY31" s="169">
        <f t="shared" si="30"/>
        <v>0</v>
      </c>
      <c r="AZ31" s="169">
        <f t="shared" si="31"/>
        <v>0</v>
      </c>
      <c r="BA31" s="169">
        <f t="shared" si="32"/>
        <v>0</v>
      </c>
      <c r="BB31" s="169">
        <f t="shared" si="33"/>
        <v>1</v>
      </c>
      <c r="BC31" s="169">
        <f t="shared" si="34"/>
        <v>0</v>
      </c>
      <c r="BD31" s="169">
        <f t="shared" si="35"/>
        <v>1</v>
      </c>
      <c r="BE31" s="169">
        <f t="shared" si="36"/>
        <v>0</v>
      </c>
      <c r="BF31" s="169">
        <f t="shared" si="37"/>
        <v>0</v>
      </c>
      <c r="BG31" s="169">
        <f t="shared" si="38"/>
        <v>0</v>
      </c>
      <c r="BH31" s="169">
        <f t="shared" si="39"/>
        <v>0</v>
      </c>
      <c r="BI31" s="169">
        <f t="shared" si="40"/>
        <v>0</v>
      </c>
      <c r="BJ31" s="169">
        <f t="shared" si="41"/>
        <v>0</v>
      </c>
      <c r="BK31" s="167">
        <f t="shared" si="42"/>
        <v>0</v>
      </c>
      <c r="BL31" s="169">
        <f t="shared" si="43"/>
        <v>0</v>
      </c>
      <c r="BM31" s="169">
        <f t="shared" si="44"/>
        <v>1</v>
      </c>
      <c r="BN31" s="169">
        <f t="shared" si="45"/>
        <v>1</v>
      </c>
      <c r="BO31" s="169">
        <f t="shared" si="46"/>
        <v>0</v>
      </c>
      <c r="BP31" s="36">
        <f t="shared" si="47"/>
        <v>1</v>
      </c>
      <c r="BQ31">
        <f t="shared" si="48"/>
        <v>0</v>
      </c>
      <c r="BR31" s="36">
        <f t="shared" si="49"/>
        <v>0</v>
      </c>
      <c r="BS31" t="e">
        <f t="shared" si="50"/>
        <v>#N/A</v>
      </c>
    </row>
    <row r="32" spans="1:71">
      <c r="A32" s="59">
        <v>258</v>
      </c>
      <c r="B32" s="59">
        <v>152312</v>
      </c>
      <c r="C32" s="160">
        <v>28571428.449786399</v>
      </c>
      <c r="D32" s="59">
        <v>2896428.75</v>
      </c>
      <c r="E32" s="59">
        <v>2896428.75</v>
      </c>
      <c r="F32" s="59">
        <v>25674999.699786399</v>
      </c>
      <c r="G32" s="59">
        <v>57.142856597900398</v>
      </c>
      <c r="H32" s="59">
        <v>-3855919169.3375602</v>
      </c>
      <c r="I32" s="59">
        <v>0</v>
      </c>
      <c r="J32" s="59">
        <v>0</v>
      </c>
      <c r="K32" s="59">
        <v>0</v>
      </c>
      <c r="L32" s="59">
        <v>101</v>
      </c>
      <c r="M32" s="59">
        <v>0</v>
      </c>
      <c r="N32" s="59">
        <v>0</v>
      </c>
      <c r="O32" s="59">
        <v>0</v>
      </c>
      <c r="P32" s="59">
        <v>0</v>
      </c>
      <c r="Q32" s="59">
        <v>0</v>
      </c>
      <c r="R32" s="59">
        <v>2</v>
      </c>
      <c r="S32" s="59">
        <v>0</v>
      </c>
      <c r="T32" s="59">
        <f t="shared" si="0"/>
        <v>0</v>
      </c>
      <c r="U32" s="59">
        <f t="shared" si="1"/>
        <v>0</v>
      </c>
      <c r="V32" s="59">
        <f t="shared" si="2"/>
        <v>0</v>
      </c>
      <c r="W32" s="59">
        <f t="shared" si="3"/>
        <v>0</v>
      </c>
      <c r="X32" s="59">
        <f t="shared" si="4"/>
        <v>0</v>
      </c>
      <c r="Y32" s="59">
        <f t="shared" si="5"/>
        <v>0</v>
      </c>
      <c r="Z32" s="59">
        <f t="shared" si="6"/>
        <v>0</v>
      </c>
      <c r="AA32" s="59">
        <f t="shared" si="7"/>
        <v>0</v>
      </c>
      <c r="AB32" s="59">
        <f t="shared" si="8"/>
        <v>0</v>
      </c>
      <c r="AC32" s="59">
        <f t="shared" si="9"/>
        <v>0</v>
      </c>
      <c r="AD32" s="166">
        <f t="shared" si="51"/>
        <v>1</v>
      </c>
      <c r="AE32" s="169">
        <f t="shared" si="10"/>
        <v>1</v>
      </c>
      <c r="AF32" s="169">
        <f t="shared" si="11"/>
        <v>0</v>
      </c>
      <c r="AG32" s="169">
        <f t="shared" si="12"/>
        <v>0</v>
      </c>
      <c r="AH32" s="169">
        <f t="shared" si="13"/>
        <v>1</v>
      </c>
      <c r="AI32" s="169">
        <f t="shared" si="14"/>
        <v>0</v>
      </c>
      <c r="AJ32" s="169">
        <f t="shared" si="15"/>
        <v>0</v>
      </c>
      <c r="AK32" s="169">
        <f t="shared" si="16"/>
        <v>0</v>
      </c>
      <c r="AL32" s="169">
        <f t="shared" si="17"/>
        <v>1</v>
      </c>
      <c r="AM32" s="169">
        <f t="shared" si="18"/>
        <v>0</v>
      </c>
      <c r="AN32" s="169">
        <f t="shared" si="19"/>
        <v>0</v>
      </c>
      <c r="AO32" s="169">
        <f t="shared" si="20"/>
        <v>1</v>
      </c>
      <c r="AP32" s="169">
        <f t="shared" si="21"/>
        <v>0</v>
      </c>
      <c r="AQ32" s="169">
        <f t="shared" si="22"/>
        <v>0</v>
      </c>
      <c r="AR32" s="169">
        <f t="shared" si="23"/>
        <v>0</v>
      </c>
      <c r="AS32" s="169">
        <f t="shared" si="24"/>
        <v>0</v>
      </c>
      <c r="AT32" s="169">
        <f t="shared" si="25"/>
        <v>0</v>
      </c>
      <c r="AU32" s="169">
        <f t="shared" si="26"/>
        <v>0</v>
      </c>
      <c r="AV32" s="169">
        <f t="shared" si="27"/>
        <v>1</v>
      </c>
      <c r="AW32" s="169">
        <f t="shared" si="28"/>
        <v>0</v>
      </c>
      <c r="AX32" s="169">
        <f t="shared" si="29"/>
        <v>0</v>
      </c>
      <c r="AY32" s="169">
        <f t="shared" si="30"/>
        <v>0</v>
      </c>
      <c r="AZ32" s="169">
        <f t="shared" si="31"/>
        <v>0</v>
      </c>
      <c r="BA32" s="169">
        <f t="shared" si="32"/>
        <v>0</v>
      </c>
      <c r="BB32" s="169">
        <f t="shared" si="33"/>
        <v>1</v>
      </c>
      <c r="BC32" s="169">
        <f t="shared" si="34"/>
        <v>0</v>
      </c>
      <c r="BD32" s="169">
        <f t="shared" si="35"/>
        <v>1</v>
      </c>
      <c r="BE32" s="169">
        <f t="shared" si="36"/>
        <v>0</v>
      </c>
      <c r="BF32" s="169">
        <f t="shared" si="37"/>
        <v>0</v>
      </c>
      <c r="BG32" s="169">
        <f t="shared" si="38"/>
        <v>0</v>
      </c>
      <c r="BH32" s="169">
        <f t="shared" si="39"/>
        <v>0</v>
      </c>
      <c r="BI32" s="169">
        <f t="shared" si="40"/>
        <v>0</v>
      </c>
      <c r="BJ32" s="169">
        <f t="shared" si="41"/>
        <v>0</v>
      </c>
      <c r="BK32" s="167">
        <f t="shared" si="42"/>
        <v>0</v>
      </c>
      <c r="BL32" s="169">
        <f t="shared" si="43"/>
        <v>0</v>
      </c>
      <c r="BM32" s="169">
        <f t="shared" si="44"/>
        <v>1</v>
      </c>
      <c r="BN32" s="169">
        <f t="shared" si="45"/>
        <v>1</v>
      </c>
      <c r="BO32" s="169">
        <f t="shared" si="46"/>
        <v>0</v>
      </c>
      <c r="BP32" s="36">
        <f t="shared" si="47"/>
        <v>1</v>
      </c>
      <c r="BQ32">
        <f t="shared" si="48"/>
        <v>0</v>
      </c>
      <c r="BR32" s="36">
        <f t="shared" si="49"/>
        <v>0</v>
      </c>
      <c r="BS32" t="e">
        <f t="shared" si="50"/>
        <v>#N/A</v>
      </c>
    </row>
    <row r="33" spans="1:71">
      <c r="A33" s="59">
        <v>234</v>
      </c>
      <c r="B33" s="59">
        <v>151243</v>
      </c>
      <c r="C33" s="160">
        <v>21249999.344082799</v>
      </c>
      <c r="D33" s="59">
        <v>2910714</v>
      </c>
      <c r="E33" s="59">
        <v>2910714</v>
      </c>
      <c r="F33" s="59">
        <v>18339285.344082799</v>
      </c>
      <c r="G33" s="59">
        <v>124.999992370605</v>
      </c>
      <c r="H33" s="59">
        <v>-3735623266.8815098</v>
      </c>
      <c r="I33" s="59">
        <v>101</v>
      </c>
      <c r="J33" s="59">
        <v>0</v>
      </c>
      <c r="K33" s="59">
        <v>0</v>
      </c>
      <c r="L33" s="59">
        <v>101</v>
      </c>
      <c r="M33" s="59">
        <v>0</v>
      </c>
      <c r="N33" s="59">
        <v>0</v>
      </c>
      <c r="O33" s="59">
        <v>0</v>
      </c>
      <c r="P33" s="59">
        <v>0</v>
      </c>
      <c r="Q33" s="59">
        <v>0</v>
      </c>
      <c r="R33" s="59">
        <v>2</v>
      </c>
      <c r="S33" s="59">
        <v>0</v>
      </c>
      <c r="T33" s="59">
        <f t="shared" si="0"/>
        <v>0</v>
      </c>
      <c r="U33" s="59">
        <f t="shared" si="1"/>
        <v>0</v>
      </c>
      <c r="V33" s="59">
        <f t="shared" si="2"/>
        <v>0</v>
      </c>
      <c r="W33" s="59">
        <f t="shared" si="3"/>
        <v>0</v>
      </c>
      <c r="X33" s="59">
        <f t="shared" si="4"/>
        <v>0</v>
      </c>
      <c r="Y33" s="59">
        <f t="shared" si="5"/>
        <v>0</v>
      </c>
      <c r="Z33" s="59">
        <f t="shared" si="6"/>
        <v>0</v>
      </c>
      <c r="AA33" s="59">
        <f t="shared" si="7"/>
        <v>0</v>
      </c>
      <c r="AB33" s="59">
        <f t="shared" si="8"/>
        <v>0</v>
      </c>
      <c r="AC33" s="59">
        <f t="shared" si="9"/>
        <v>0</v>
      </c>
      <c r="AD33" s="166">
        <f t="shared" si="51"/>
        <v>2</v>
      </c>
      <c r="AE33" s="169">
        <f t="shared" si="10"/>
        <v>0</v>
      </c>
      <c r="AF33" s="169">
        <f t="shared" si="11"/>
        <v>1</v>
      </c>
      <c r="AG33" s="169">
        <f t="shared" si="12"/>
        <v>0</v>
      </c>
      <c r="AH33" s="169">
        <f t="shared" si="13"/>
        <v>1</v>
      </c>
      <c r="AI33" s="169">
        <f t="shared" si="14"/>
        <v>0</v>
      </c>
      <c r="AJ33" s="169">
        <f t="shared" si="15"/>
        <v>0</v>
      </c>
      <c r="AK33" s="169">
        <f t="shared" si="16"/>
        <v>0</v>
      </c>
      <c r="AL33" s="169">
        <f t="shared" si="17"/>
        <v>1</v>
      </c>
      <c r="AM33" s="169">
        <f t="shared" si="18"/>
        <v>0</v>
      </c>
      <c r="AN33" s="169">
        <f t="shared" si="19"/>
        <v>0</v>
      </c>
      <c r="AO33" s="169">
        <f t="shared" si="20"/>
        <v>1</v>
      </c>
      <c r="AP33" s="169">
        <f t="shared" si="21"/>
        <v>0</v>
      </c>
      <c r="AQ33" s="169">
        <f t="shared" si="22"/>
        <v>0</v>
      </c>
      <c r="AR33" s="169">
        <f t="shared" si="23"/>
        <v>0</v>
      </c>
      <c r="AS33" s="169">
        <f t="shared" si="24"/>
        <v>0</v>
      </c>
      <c r="AT33" s="169">
        <f t="shared" si="25"/>
        <v>0</v>
      </c>
      <c r="AU33" s="169">
        <f t="shared" si="26"/>
        <v>0</v>
      </c>
      <c r="AV33" s="169">
        <f t="shared" si="27"/>
        <v>1</v>
      </c>
      <c r="AW33" s="169">
        <f t="shared" si="28"/>
        <v>0</v>
      </c>
      <c r="AX33" s="169">
        <f t="shared" si="29"/>
        <v>0</v>
      </c>
      <c r="AY33" s="169">
        <f t="shared" si="30"/>
        <v>0</v>
      </c>
      <c r="AZ33" s="169">
        <f t="shared" si="31"/>
        <v>0</v>
      </c>
      <c r="BA33" s="169">
        <f t="shared" si="32"/>
        <v>0</v>
      </c>
      <c r="BB33" s="169">
        <f t="shared" si="33"/>
        <v>1</v>
      </c>
      <c r="BC33" s="169">
        <f t="shared" si="34"/>
        <v>0</v>
      </c>
      <c r="BD33" s="169">
        <f t="shared" si="35"/>
        <v>1</v>
      </c>
      <c r="BE33" s="169">
        <f t="shared" si="36"/>
        <v>0</v>
      </c>
      <c r="BF33" s="169">
        <f t="shared" si="37"/>
        <v>0</v>
      </c>
      <c r="BG33" s="169">
        <f t="shared" si="38"/>
        <v>0</v>
      </c>
      <c r="BH33" s="169">
        <f t="shared" si="39"/>
        <v>0</v>
      </c>
      <c r="BI33" s="169">
        <f t="shared" si="40"/>
        <v>0</v>
      </c>
      <c r="BJ33" s="169">
        <f t="shared" si="41"/>
        <v>0</v>
      </c>
      <c r="BK33" s="167">
        <f t="shared" si="42"/>
        <v>0</v>
      </c>
      <c r="BL33" s="169">
        <f t="shared" si="43"/>
        <v>0</v>
      </c>
      <c r="BM33" s="169">
        <f t="shared" si="44"/>
        <v>1</v>
      </c>
      <c r="BN33" s="169">
        <f t="shared" si="45"/>
        <v>1</v>
      </c>
      <c r="BO33" s="169">
        <f t="shared" si="46"/>
        <v>0</v>
      </c>
      <c r="BP33" s="36">
        <f t="shared" si="47"/>
        <v>1</v>
      </c>
      <c r="BQ33">
        <f t="shared" si="48"/>
        <v>0</v>
      </c>
      <c r="BR33" s="36">
        <f t="shared" si="49"/>
        <v>0</v>
      </c>
      <c r="BS33" t="e">
        <f t="shared" si="50"/>
        <v>#N/A</v>
      </c>
    </row>
    <row r="34" spans="1:71">
      <c r="A34" s="59">
        <v>13</v>
      </c>
      <c r="B34" s="59">
        <v>11271</v>
      </c>
      <c r="C34" s="160">
        <v>37267081.104059398</v>
      </c>
      <c r="D34" s="59">
        <v>2919254.75</v>
      </c>
      <c r="E34" s="59">
        <v>2919254.75</v>
      </c>
      <c r="F34" s="59">
        <v>34347826.354059398</v>
      </c>
      <c r="G34" s="59">
        <v>0</v>
      </c>
      <c r="H34" s="59">
        <v>-51826357.109990902</v>
      </c>
      <c r="I34" s="59">
        <v>0</v>
      </c>
      <c r="J34" s="59">
        <v>0</v>
      </c>
      <c r="K34" s="59">
        <v>0</v>
      </c>
      <c r="L34" s="59">
        <v>201</v>
      </c>
      <c r="M34" s="59">
        <v>0</v>
      </c>
      <c r="N34" s="59">
        <v>0</v>
      </c>
      <c r="O34" s="59">
        <v>0</v>
      </c>
      <c r="P34" s="59">
        <v>0</v>
      </c>
      <c r="Q34" s="59">
        <v>0</v>
      </c>
      <c r="R34" s="59">
        <v>2</v>
      </c>
      <c r="S34" s="59">
        <v>1</v>
      </c>
      <c r="T34" s="59">
        <f t="shared" si="0"/>
        <v>0</v>
      </c>
      <c r="U34" s="59">
        <f t="shared" si="1"/>
        <v>1</v>
      </c>
      <c r="V34" s="59">
        <f t="shared" si="2"/>
        <v>0</v>
      </c>
      <c r="W34" s="59">
        <f t="shared" si="3"/>
        <v>0</v>
      </c>
      <c r="X34" s="59">
        <f t="shared" si="4"/>
        <v>0</v>
      </c>
      <c r="Y34" s="59">
        <f t="shared" si="5"/>
        <v>0</v>
      </c>
      <c r="Z34" s="59">
        <f t="shared" si="6"/>
        <v>0</v>
      </c>
      <c r="AA34" s="59">
        <f t="shared" si="7"/>
        <v>0</v>
      </c>
      <c r="AB34" s="59">
        <f t="shared" si="8"/>
        <v>0</v>
      </c>
      <c r="AC34" s="59">
        <f t="shared" si="9"/>
        <v>0</v>
      </c>
      <c r="AD34" s="166">
        <f t="shared" si="51"/>
        <v>0</v>
      </c>
      <c r="AE34" s="169">
        <f t="shared" si="10"/>
        <v>0</v>
      </c>
      <c r="AF34" s="169">
        <f t="shared" si="11"/>
        <v>0</v>
      </c>
      <c r="AG34" s="169">
        <f t="shared" si="12"/>
        <v>0</v>
      </c>
      <c r="AH34" s="169">
        <f t="shared" si="13"/>
        <v>1</v>
      </c>
      <c r="AI34" s="169">
        <f t="shared" si="14"/>
        <v>0</v>
      </c>
      <c r="AJ34" s="169">
        <f t="shared" si="15"/>
        <v>0</v>
      </c>
      <c r="AK34" s="169">
        <f t="shared" si="16"/>
        <v>0</v>
      </c>
      <c r="AL34" s="169">
        <f t="shared" si="17"/>
        <v>1</v>
      </c>
      <c r="AM34" s="169">
        <f t="shared" si="18"/>
        <v>0</v>
      </c>
      <c r="AN34" s="169">
        <f t="shared" si="19"/>
        <v>0</v>
      </c>
      <c r="AO34" s="169">
        <f t="shared" si="20"/>
        <v>1</v>
      </c>
      <c r="AP34" s="169">
        <f t="shared" si="21"/>
        <v>0</v>
      </c>
      <c r="AQ34" s="169">
        <f t="shared" si="22"/>
        <v>0</v>
      </c>
      <c r="AR34" s="169">
        <f t="shared" si="23"/>
        <v>0</v>
      </c>
      <c r="AS34" s="169">
        <f t="shared" si="24"/>
        <v>0</v>
      </c>
      <c r="AT34" s="169">
        <f t="shared" si="25"/>
        <v>0</v>
      </c>
      <c r="AU34" s="169">
        <f t="shared" si="26"/>
        <v>0</v>
      </c>
      <c r="AV34" s="169">
        <f t="shared" si="27"/>
        <v>1</v>
      </c>
      <c r="AW34" s="169">
        <f t="shared" si="28"/>
        <v>0</v>
      </c>
      <c r="AX34" s="169">
        <f t="shared" si="29"/>
        <v>0</v>
      </c>
      <c r="AY34" s="169">
        <f t="shared" si="30"/>
        <v>0</v>
      </c>
      <c r="AZ34" s="169">
        <f t="shared" si="31"/>
        <v>0</v>
      </c>
      <c r="BA34" s="169">
        <f t="shared" si="32"/>
        <v>0</v>
      </c>
      <c r="BB34" s="169">
        <f t="shared" si="33"/>
        <v>1</v>
      </c>
      <c r="BC34" s="169">
        <f t="shared" si="34"/>
        <v>0</v>
      </c>
      <c r="BD34" s="169">
        <f t="shared" si="35"/>
        <v>1</v>
      </c>
      <c r="BE34" s="169">
        <f t="shared" si="36"/>
        <v>0</v>
      </c>
      <c r="BF34" s="169">
        <f t="shared" si="37"/>
        <v>0</v>
      </c>
      <c r="BG34" s="169">
        <f t="shared" si="38"/>
        <v>0</v>
      </c>
      <c r="BH34" s="169">
        <f t="shared" si="39"/>
        <v>0</v>
      </c>
      <c r="BI34" s="169">
        <f t="shared" si="40"/>
        <v>0</v>
      </c>
      <c r="BJ34" s="169">
        <f t="shared" si="41"/>
        <v>0</v>
      </c>
      <c r="BK34" s="167">
        <f t="shared" si="42"/>
        <v>0</v>
      </c>
      <c r="BL34" s="169">
        <f t="shared" si="43"/>
        <v>0</v>
      </c>
      <c r="BM34" s="169">
        <f t="shared" si="44"/>
        <v>1</v>
      </c>
      <c r="BN34" s="169">
        <f t="shared" si="45"/>
        <v>0</v>
      </c>
      <c r="BO34" s="169">
        <f t="shared" si="46"/>
        <v>1</v>
      </c>
      <c r="BP34" s="36">
        <f t="shared" si="47"/>
        <v>0</v>
      </c>
      <c r="BQ34">
        <f t="shared" si="48"/>
        <v>0</v>
      </c>
      <c r="BR34" s="36">
        <f t="shared" si="49"/>
        <v>0</v>
      </c>
      <c r="BS34" t="e">
        <f t="shared" si="50"/>
        <v>#N/A</v>
      </c>
    </row>
    <row r="35" spans="1:71">
      <c r="A35" s="59">
        <v>64</v>
      </c>
      <c r="B35" s="59">
        <v>19121</v>
      </c>
      <c r="C35" s="160">
        <v>5178571.4065237902</v>
      </c>
      <c r="D35" s="59">
        <v>2937500</v>
      </c>
      <c r="E35" s="59">
        <v>2937500</v>
      </c>
      <c r="F35" s="59">
        <v>2241071.4065237902</v>
      </c>
      <c r="G35" s="59">
        <v>35.714286804199197</v>
      </c>
      <c r="H35" s="59">
        <v>-621011048.63293898</v>
      </c>
      <c r="I35" s="59">
        <v>0</v>
      </c>
      <c r="J35" s="59">
        <v>0</v>
      </c>
      <c r="K35" s="59">
        <v>0</v>
      </c>
      <c r="L35" s="59">
        <v>101</v>
      </c>
      <c r="M35" s="59">
        <v>0</v>
      </c>
      <c r="N35" s="59">
        <v>0</v>
      </c>
      <c r="O35" s="59">
        <v>0</v>
      </c>
      <c r="P35" s="59">
        <v>0</v>
      </c>
      <c r="Q35" s="59">
        <v>0</v>
      </c>
      <c r="R35" s="59">
        <v>2</v>
      </c>
      <c r="S35" s="59">
        <v>0</v>
      </c>
      <c r="T35" s="59">
        <f t="shared" si="0"/>
        <v>0</v>
      </c>
      <c r="U35" s="59">
        <f t="shared" si="1"/>
        <v>0</v>
      </c>
      <c r="V35" s="59">
        <f t="shared" si="2"/>
        <v>0</v>
      </c>
      <c r="W35" s="59">
        <f t="shared" si="3"/>
        <v>0</v>
      </c>
      <c r="X35" s="59">
        <f t="shared" si="4"/>
        <v>0</v>
      </c>
      <c r="Y35" s="59">
        <f t="shared" si="5"/>
        <v>0</v>
      </c>
      <c r="Z35" s="59">
        <f t="shared" si="6"/>
        <v>0</v>
      </c>
      <c r="AA35" s="59">
        <f t="shared" si="7"/>
        <v>0</v>
      </c>
      <c r="AB35" s="59">
        <f t="shared" si="8"/>
        <v>0</v>
      </c>
      <c r="AC35" s="59">
        <f t="shared" si="9"/>
        <v>0</v>
      </c>
      <c r="AD35" s="166">
        <f t="shared" si="51"/>
        <v>1</v>
      </c>
      <c r="AE35" s="169">
        <f t="shared" si="10"/>
        <v>1</v>
      </c>
      <c r="AF35" s="169">
        <f t="shared" si="11"/>
        <v>0</v>
      </c>
      <c r="AG35" s="169">
        <f t="shared" si="12"/>
        <v>0</v>
      </c>
      <c r="AH35" s="169">
        <f t="shared" si="13"/>
        <v>1</v>
      </c>
      <c r="AI35" s="169">
        <f t="shared" si="14"/>
        <v>0</v>
      </c>
      <c r="AJ35" s="169">
        <f t="shared" si="15"/>
        <v>0</v>
      </c>
      <c r="AK35" s="169">
        <f t="shared" si="16"/>
        <v>0</v>
      </c>
      <c r="AL35" s="169">
        <f t="shared" si="17"/>
        <v>1</v>
      </c>
      <c r="AM35" s="169">
        <f t="shared" si="18"/>
        <v>0</v>
      </c>
      <c r="AN35" s="169">
        <f t="shared" si="19"/>
        <v>0</v>
      </c>
      <c r="AO35" s="169">
        <f t="shared" si="20"/>
        <v>1</v>
      </c>
      <c r="AP35" s="169">
        <f t="shared" si="21"/>
        <v>0</v>
      </c>
      <c r="AQ35" s="169">
        <f t="shared" si="22"/>
        <v>0</v>
      </c>
      <c r="AR35" s="169">
        <f t="shared" si="23"/>
        <v>0</v>
      </c>
      <c r="AS35" s="169">
        <f t="shared" si="24"/>
        <v>0</v>
      </c>
      <c r="AT35" s="169">
        <f t="shared" si="25"/>
        <v>0</v>
      </c>
      <c r="AU35" s="169">
        <f t="shared" si="26"/>
        <v>0</v>
      </c>
      <c r="AV35" s="169">
        <f t="shared" si="27"/>
        <v>1</v>
      </c>
      <c r="AW35" s="169">
        <f t="shared" si="28"/>
        <v>0</v>
      </c>
      <c r="AX35" s="169">
        <f t="shared" si="29"/>
        <v>0</v>
      </c>
      <c r="AY35" s="169">
        <f t="shared" si="30"/>
        <v>0</v>
      </c>
      <c r="AZ35" s="169">
        <f t="shared" si="31"/>
        <v>0</v>
      </c>
      <c r="BA35" s="169">
        <f t="shared" si="32"/>
        <v>0</v>
      </c>
      <c r="BB35" s="169">
        <f t="shared" si="33"/>
        <v>1</v>
      </c>
      <c r="BC35" s="169">
        <f t="shared" si="34"/>
        <v>0</v>
      </c>
      <c r="BD35" s="169">
        <f t="shared" si="35"/>
        <v>1</v>
      </c>
      <c r="BE35" s="169">
        <f t="shared" si="36"/>
        <v>0</v>
      </c>
      <c r="BF35" s="169">
        <f t="shared" si="37"/>
        <v>0</v>
      </c>
      <c r="BG35" s="169">
        <f t="shared" si="38"/>
        <v>0</v>
      </c>
      <c r="BH35" s="169">
        <f t="shared" si="39"/>
        <v>0</v>
      </c>
      <c r="BI35" s="169">
        <f t="shared" si="40"/>
        <v>0</v>
      </c>
      <c r="BJ35" s="169">
        <f t="shared" si="41"/>
        <v>0</v>
      </c>
      <c r="BK35" s="167">
        <f t="shared" si="42"/>
        <v>0</v>
      </c>
      <c r="BL35" s="169">
        <f t="shared" si="43"/>
        <v>0</v>
      </c>
      <c r="BM35" s="169">
        <f t="shared" si="44"/>
        <v>1</v>
      </c>
      <c r="BN35" s="169">
        <f t="shared" si="45"/>
        <v>1</v>
      </c>
      <c r="BO35" s="169">
        <f t="shared" si="46"/>
        <v>0</v>
      </c>
      <c r="BP35" s="36">
        <f t="shared" si="47"/>
        <v>1</v>
      </c>
      <c r="BQ35">
        <f t="shared" si="48"/>
        <v>0</v>
      </c>
      <c r="BR35" s="36">
        <f t="shared" si="49"/>
        <v>0</v>
      </c>
      <c r="BS35" t="e">
        <f t="shared" si="50"/>
        <v>#N/A</v>
      </c>
    </row>
    <row r="36" spans="1:71">
      <c r="A36" s="59">
        <v>437</v>
      </c>
      <c r="B36" s="59">
        <v>242291</v>
      </c>
      <c r="C36" s="160">
        <v>31899999.524652999</v>
      </c>
      <c r="D36" s="59">
        <v>2950000</v>
      </c>
      <c r="E36" s="59">
        <v>2950000</v>
      </c>
      <c r="F36" s="59">
        <v>28949999.524652999</v>
      </c>
      <c r="G36" s="59">
        <v>180</v>
      </c>
      <c r="H36" s="59">
        <v>-6726848563.5384903</v>
      </c>
      <c r="I36" s="59">
        <v>0</v>
      </c>
      <c r="J36" s="59">
        <v>0</v>
      </c>
      <c r="K36" s="59">
        <v>0</v>
      </c>
      <c r="L36" s="59">
        <v>101</v>
      </c>
      <c r="M36" s="59">
        <v>0</v>
      </c>
      <c r="N36" s="59">
        <v>0</v>
      </c>
      <c r="O36" s="59">
        <v>101</v>
      </c>
      <c r="P36" s="59">
        <v>0</v>
      </c>
      <c r="Q36" s="59">
        <v>0</v>
      </c>
      <c r="R36" s="59">
        <v>2</v>
      </c>
      <c r="S36" s="59">
        <v>1</v>
      </c>
      <c r="T36" s="59">
        <f t="shared" si="0"/>
        <v>0</v>
      </c>
      <c r="U36" s="59">
        <f t="shared" si="1"/>
        <v>0</v>
      </c>
      <c r="V36" s="59">
        <f t="shared" si="2"/>
        <v>0</v>
      </c>
      <c r="W36" s="59">
        <f t="shared" si="3"/>
        <v>0</v>
      </c>
      <c r="X36" s="59">
        <f t="shared" si="4"/>
        <v>0</v>
      </c>
      <c r="Y36" s="59">
        <f t="shared" si="5"/>
        <v>0</v>
      </c>
      <c r="Z36" s="59">
        <f t="shared" si="6"/>
        <v>0</v>
      </c>
      <c r="AA36" s="59">
        <f t="shared" si="7"/>
        <v>0</v>
      </c>
      <c r="AB36" s="59">
        <f t="shared" si="8"/>
        <v>0</v>
      </c>
      <c r="AC36" s="59">
        <f t="shared" si="9"/>
        <v>0</v>
      </c>
      <c r="AD36" s="166">
        <f t="shared" si="51"/>
        <v>2</v>
      </c>
      <c r="AE36" s="169">
        <f t="shared" si="10"/>
        <v>0</v>
      </c>
      <c r="AF36" s="169">
        <f t="shared" si="11"/>
        <v>1</v>
      </c>
      <c r="AG36" s="169">
        <f t="shared" si="12"/>
        <v>0</v>
      </c>
      <c r="AH36" s="169">
        <f t="shared" si="13"/>
        <v>1</v>
      </c>
      <c r="AI36" s="169">
        <f t="shared" si="14"/>
        <v>0</v>
      </c>
      <c r="AJ36" s="169">
        <f t="shared" si="15"/>
        <v>0</v>
      </c>
      <c r="AK36" s="169">
        <f t="shared" si="16"/>
        <v>0</v>
      </c>
      <c r="AL36" s="169">
        <f t="shared" si="17"/>
        <v>1</v>
      </c>
      <c r="AM36" s="169">
        <f t="shared" si="18"/>
        <v>0</v>
      </c>
      <c r="AN36" s="169">
        <f t="shared" si="19"/>
        <v>0</v>
      </c>
      <c r="AO36" s="169">
        <f t="shared" si="20"/>
        <v>1</v>
      </c>
      <c r="AP36" s="169">
        <f t="shared" si="21"/>
        <v>0</v>
      </c>
      <c r="AQ36" s="169">
        <f t="shared" si="22"/>
        <v>0</v>
      </c>
      <c r="AR36" s="169">
        <f t="shared" si="23"/>
        <v>0</v>
      </c>
      <c r="AS36" s="169">
        <f t="shared" si="24"/>
        <v>0</v>
      </c>
      <c r="AT36" s="169">
        <f t="shared" si="25"/>
        <v>0</v>
      </c>
      <c r="AU36" s="169">
        <f t="shared" si="26"/>
        <v>0</v>
      </c>
      <c r="AV36" s="169">
        <f t="shared" si="27"/>
        <v>1</v>
      </c>
      <c r="AW36" s="169">
        <f t="shared" si="28"/>
        <v>0</v>
      </c>
      <c r="AX36" s="169">
        <f t="shared" si="29"/>
        <v>0</v>
      </c>
      <c r="AY36" s="169">
        <f t="shared" si="30"/>
        <v>0</v>
      </c>
      <c r="AZ36" s="169">
        <f t="shared" si="31"/>
        <v>0</v>
      </c>
      <c r="BA36" s="169">
        <f t="shared" si="32"/>
        <v>0</v>
      </c>
      <c r="BB36" s="169">
        <f t="shared" si="33"/>
        <v>1</v>
      </c>
      <c r="BC36" s="169">
        <f t="shared" si="34"/>
        <v>0</v>
      </c>
      <c r="BD36" s="169">
        <f t="shared" si="35"/>
        <v>1</v>
      </c>
      <c r="BE36" s="169">
        <f t="shared" si="36"/>
        <v>0</v>
      </c>
      <c r="BF36" s="169">
        <f t="shared" si="37"/>
        <v>0</v>
      </c>
      <c r="BG36" s="169">
        <f t="shared" si="38"/>
        <v>0</v>
      </c>
      <c r="BH36" s="169">
        <f t="shared" si="39"/>
        <v>0</v>
      </c>
      <c r="BI36" s="169">
        <f t="shared" si="40"/>
        <v>0</v>
      </c>
      <c r="BJ36" s="169">
        <f t="shared" si="41"/>
        <v>0</v>
      </c>
      <c r="BK36" s="167">
        <f t="shared" si="42"/>
        <v>0</v>
      </c>
      <c r="BL36" s="169">
        <f t="shared" si="43"/>
        <v>0</v>
      </c>
      <c r="BM36" s="169">
        <f t="shared" si="44"/>
        <v>1</v>
      </c>
      <c r="BN36" s="169">
        <f t="shared" si="45"/>
        <v>0</v>
      </c>
      <c r="BO36" s="169">
        <f t="shared" si="46"/>
        <v>1</v>
      </c>
      <c r="BP36" s="36">
        <f t="shared" si="47"/>
        <v>1</v>
      </c>
      <c r="BQ36">
        <f t="shared" si="48"/>
        <v>0</v>
      </c>
      <c r="BR36" s="36">
        <f t="shared" si="49"/>
        <v>0</v>
      </c>
      <c r="BS36" t="e">
        <f t="shared" si="50"/>
        <v>#N/A</v>
      </c>
    </row>
    <row r="37" spans="1:71">
      <c r="A37" s="59">
        <v>142</v>
      </c>
      <c r="B37" s="59">
        <v>112201</v>
      </c>
      <c r="C37" s="160">
        <v>41904763.213090703</v>
      </c>
      <c r="D37" s="59">
        <v>2964285.75</v>
      </c>
      <c r="E37" s="59">
        <v>2964285.75</v>
      </c>
      <c r="F37" s="59">
        <v>38940477.463090703</v>
      </c>
      <c r="G37" s="59">
        <v>9.5238094329834002</v>
      </c>
      <c r="H37" s="59">
        <v>-2014053776.3129799</v>
      </c>
      <c r="I37" s="59">
        <v>101</v>
      </c>
      <c r="J37" s="59">
        <v>0</v>
      </c>
      <c r="K37" s="59">
        <v>0</v>
      </c>
      <c r="L37" s="59">
        <v>101</v>
      </c>
      <c r="M37" s="59">
        <v>0</v>
      </c>
      <c r="N37" s="59">
        <v>0</v>
      </c>
      <c r="O37" s="59">
        <v>0</v>
      </c>
      <c r="P37" s="59">
        <v>0</v>
      </c>
      <c r="Q37" s="59">
        <v>0</v>
      </c>
      <c r="R37" s="59">
        <v>1</v>
      </c>
      <c r="S37" s="59">
        <v>0</v>
      </c>
      <c r="T37" s="59">
        <f t="shared" si="0"/>
        <v>0</v>
      </c>
      <c r="U37" s="59">
        <f t="shared" si="1"/>
        <v>0</v>
      </c>
      <c r="V37" s="59">
        <f t="shared" si="2"/>
        <v>0</v>
      </c>
      <c r="W37" s="59">
        <f t="shared" si="3"/>
        <v>0</v>
      </c>
      <c r="X37" s="59">
        <f t="shared" si="4"/>
        <v>0</v>
      </c>
      <c r="Y37" s="59">
        <f t="shared" si="5"/>
        <v>0</v>
      </c>
      <c r="Z37" s="59">
        <f t="shared" si="6"/>
        <v>0</v>
      </c>
      <c r="AA37" s="59">
        <f t="shared" si="7"/>
        <v>0</v>
      </c>
      <c r="AB37" s="59">
        <f t="shared" si="8"/>
        <v>0</v>
      </c>
      <c r="AC37" s="59">
        <f t="shared" si="9"/>
        <v>0</v>
      </c>
      <c r="AD37" s="166">
        <f t="shared" si="51"/>
        <v>2</v>
      </c>
      <c r="AE37" s="169">
        <f t="shared" si="10"/>
        <v>0</v>
      </c>
      <c r="AF37" s="169">
        <f t="shared" si="11"/>
        <v>1</v>
      </c>
      <c r="AG37" s="169">
        <f t="shared" si="12"/>
        <v>0</v>
      </c>
      <c r="AH37" s="169">
        <f t="shared" si="13"/>
        <v>1</v>
      </c>
      <c r="AI37" s="169">
        <f t="shared" si="14"/>
        <v>0</v>
      </c>
      <c r="AJ37" s="169">
        <f t="shared" si="15"/>
        <v>0</v>
      </c>
      <c r="AK37" s="169">
        <f t="shared" si="16"/>
        <v>0</v>
      </c>
      <c r="AL37" s="169">
        <f t="shared" si="17"/>
        <v>1</v>
      </c>
      <c r="AM37" s="169">
        <f t="shared" si="18"/>
        <v>0</v>
      </c>
      <c r="AN37" s="169">
        <f t="shared" si="19"/>
        <v>0</v>
      </c>
      <c r="AO37" s="169">
        <f t="shared" si="20"/>
        <v>1</v>
      </c>
      <c r="AP37" s="169">
        <f t="shared" si="21"/>
        <v>0</v>
      </c>
      <c r="AQ37" s="169">
        <f t="shared" si="22"/>
        <v>0</v>
      </c>
      <c r="AR37" s="169">
        <f t="shared" si="23"/>
        <v>0</v>
      </c>
      <c r="AS37" s="169">
        <f t="shared" si="24"/>
        <v>0</v>
      </c>
      <c r="AT37" s="169">
        <f t="shared" si="25"/>
        <v>0</v>
      </c>
      <c r="AU37" s="169">
        <f t="shared" si="26"/>
        <v>0</v>
      </c>
      <c r="AV37" s="169">
        <f t="shared" si="27"/>
        <v>1</v>
      </c>
      <c r="AW37" s="169">
        <f t="shared" si="28"/>
        <v>0</v>
      </c>
      <c r="AX37" s="169">
        <f t="shared" si="29"/>
        <v>0</v>
      </c>
      <c r="AY37" s="169">
        <f t="shared" si="30"/>
        <v>0</v>
      </c>
      <c r="AZ37" s="169">
        <f t="shared" si="31"/>
        <v>0</v>
      </c>
      <c r="BA37" s="169">
        <f t="shared" si="32"/>
        <v>0</v>
      </c>
      <c r="BB37" s="169">
        <f t="shared" si="33"/>
        <v>1</v>
      </c>
      <c r="BC37" s="169">
        <f t="shared" si="34"/>
        <v>0</v>
      </c>
      <c r="BD37" s="169">
        <f t="shared" si="35"/>
        <v>1</v>
      </c>
      <c r="BE37" s="169">
        <f t="shared" si="36"/>
        <v>0</v>
      </c>
      <c r="BF37" s="169">
        <f t="shared" si="37"/>
        <v>0</v>
      </c>
      <c r="BG37" s="169">
        <f t="shared" si="38"/>
        <v>0</v>
      </c>
      <c r="BH37" s="169">
        <f t="shared" si="39"/>
        <v>0</v>
      </c>
      <c r="BI37" s="169">
        <f t="shared" si="40"/>
        <v>0</v>
      </c>
      <c r="BJ37" s="169">
        <f t="shared" si="41"/>
        <v>0</v>
      </c>
      <c r="BK37" s="167">
        <f t="shared" si="42"/>
        <v>0</v>
      </c>
      <c r="BL37" s="169">
        <f t="shared" si="43"/>
        <v>1</v>
      </c>
      <c r="BM37" s="169">
        <f t="shared" si="44"/>
        <v>0</v>
      </c>
      <c r="BN37" s="169">
        <f t="shared" si="45"/>
        <v>1</v>
      </c>
      <c r="BO37" s="169">
        <f t="shared" si="46"/>
        <v>0</v>
      </c>
      <c r="BP37" s="36">
        <f t="shared" si="47"/>
        <v>1</v>
      </c>
      <c r="BQ37">
        <f t="shared" si="48"/>
        <v>0</v>
      </c>
      <c r="BR37" s="36">
        <f t="shared" si="49"/>
        <v>0</v>
      </c>
      <c r="BS37" t="e">
        <f t="shared" si="50"/>
        <v>#N/A</v>
      </c>
    </row>
    <row r="38" spans="1:71">
      <c r="A38" s="59">
        <v>249</v>
      </c>
      <c r="B38" s="59">
        <v>152182</v>
      </c>
      <c r="C38" s="160">
        <v>19846022.751231201</v>
      </c>
      <c r="D38" s="59">
        <v>3011120.75</v>
      </c>
      <c r="E38" s="59">
        <v>3011120.75</v>
      </c>
      <c r="F38" s="59">
        <v>16834902.001231201</v>
      </c>
      <c r="G38" s="59">
        <v>25.662960052490199</v>
      </c>
      <c r="H38" s="59">
        <v>-3841473552.8866401</v>
      </c>
      <c r="I38" s="59">
        <v>0</v>
      </c>
      <c r="J38" s="59">
        <v>0</v>
      </c>
      <c r="K38" s="59">
        <v>0</v>
      </c>
      <c r="L38" s="59">
        <v>101</v>
      </c>
      <c r="M38" s="59">
        <v>0</v>
      </c>
      <c r="N38" s="59">
        <v>0</v>
      </c>
      <c r="O38" s="59">
        <v>0</v>
      </c>
      <c r="P38" s="59">
        <v>0</v>
      </c>
      <c r="Q38" s="59">
        <v>0</v>
      </c>
      <c r="R38" s="59">
        <v>2</v>
      </c>
      <c r="S38" s="59">
        <v>1</v>
      </c>
      <c r="T38" s="59">
        <f t="shared" si="0"/>
        <v>0</v>
      </c>
      <c r="U38" s="59">
        <f t="shared" si="1"/>
        <v>0</v>
      </c>
      <c r="V38" s="59">
        <f t="shared" si="2"/>
        <v>0</v>
      </c>
      <c r="W38" s="59">
        <f t="shared" si="3"/>
        <v>0</v>
      </c>
      <c r="X38" s="59">
        <f t="shared" si="4"/>
        <v>0</v>
      </c>
      <c r="Y38" s="59">
        <f t="shared" si="5"/>
        <v>0</v>
      </c>
      <c r="Z38" s="59">
        <f t="shared" si="6"/>
        <v>0</v>
      </c>
      <c r="AA38" s="59">
        <f t="shared" si="7"/>
        <v>0</v>
      </c>
      <c r="AB38" s="59">
        <f t="shared" si="8"/>
        <v>0</v>
      </c>
      <c r="AC38" s="59">
        <f t="shared" si="9"/>
        <v>0</v>
      </c>
      <c r="AD38" s="166">
        <f t="shared" si="51"/>
        <v>1</v>
      </c>
      <c r="AE38" s="169">
        <f t="shared" si="10"/>
        <v>1</v>
      </c>
      <c r="AF38" s="169">
        <f t="shared" si="11"/>
        <v>0</v>
      </c>
      <c r="AG38" s="169">
        <f t="shared" si="12"/>
        <v>0</v>
      </c>
      <c r="AH38" s="169">
        <f t="shared" si="13"/>
        <v>1</v>
      </c>
      <c r="AI38" s="169">
        <f t="shared" si="14"/>
        <v>0</v>
      </c>
      <c r="AJ38" s="169">
        <f t="shared" si="15"/>
        <v>0</v>
      </c>
      <c r="AK38" s="169">
        <f t="shared" si="16"/>
        <v>0</v>
      </c>
      <c r="AL38" s="169">
        <f t="shared" si="17"/>
        <v>1</v>
      </c>
      <c r="AM38" s="169">
        <f t="shared" si="18"/>
        <v>0</v>
      </c>
      <c r="AN38" s="169">
        <f t="shared" si="19"/>
        <v>0</v>
      </c>
      <c r="AO38" s="169">
        <f t="shared" si="20"/>
        <v>1</v>
      </c>
      <c r="AP38" s="169">
        <f t="shared" si="21"/>
        <v>0</v>
      </c>
      <c r="AQ38" s="169">
        <f t="shared" si="22"/>
        <v>0</v>
      </c>
      <c r="AR38" s="169">
        <f t="shared" si="23"/>
        <v>0</v>
      </c>
      <c r="AS38" s="169">
        <f t="shared" si="24"/>
        <v>0</v>
      </c>
      <c r="AT38" s="169">
        <f t="shared" si="25"/>
        <v>0</v>
      </c>
      <c r="AU38" s="169">
        <f t="shared" si="26"/>
        <v>0</v>
      </c>
      <c r="AV38" s="169">
        <f t="shared" si="27"/>
        <v>1</v>
      </c>
      <c r="AW38" s="169">
        <f t="shared" si="28"/>
        <v>0</v>
      </c>
      <c r="AX38" s="169">
        <f t="shared" si="29"/>
        <v>0</v>
      </c>
      <c r="AY38" s="169">
        <f t="shared" si="30"/>
        <v>0</v>
      </c>
      <c r="AZ38" s="169">
        <f t="shared" si="31"/>
        <v>0</v>
      </c>
      <c r="BA38" s="169">
        <f t="shared" si="32"/>
        <v>0</v>
      </c>
      <c r="BB38" s="169">
        <f t="shared" si="33"/>
        <v>1</v>
      </c>
      <c r="BC38" s="169">
        <f t="shared" si="34"/>
        <v>0</v>
      </c>
      <c r="BD38" s="169">
        <f t="shared" si="35"/>
        <v>1</v>
      </c>
      <c r="BE38" s="169">
        <f t="shared" si="36"/>
        <v>0</v>
      </c>
      <c r="BF38" s="169">
        <f t="shared" si="37"/>
        <v>0</v>
      </c>
      <c r="BG38" s="169">
        <f t="shared" si="38"/>
        <v>0</v>
      </c>
      <c r="BH38" s="169">
        <f t="shared" si="39"/>
        <v>0</v>
      </c>
      <c r="BI38" s="169">
        <f t="shared" si="40"/>
        <v>0</v>
      </c>
      <c r="BJ38" s="169">
        <f t="shared" si="41"/>
        <v>0</v>
      </c>
      <c r="BK38" s="167">
        <f t="shared" si="42"/>
        <v>0</v>
      </c>
      <c r="BL38" s="169">
        <f t="shared" si="43"/>
        <v>0</v>
      </c>
      <c r="BM38" s="169">
        <f t="shared" si="44"/>
        <v>1</v>
      </c>
      <c r="BN38" s="169">
        <f t="shared" si="45"/>
        <v>0</v>
      </c>
      <c r="BO38" s="169">
        <f t="shared" si="46"/>
        <v>1</v>
      </c>
      <c r="BP38" s="36">
        <f t="shared" si="47"/>
        <v>1</v>
      </c>
      <c r="BQ38">
        <f t="shared" si="48"/>
        <v>0</v>
      </c>
      <c r="BR38" s="36">
        <f t="shared" si="49"/>
        <v>0</v>
      </c>
      <c r="BS38" t="e">
        <f t="shared" si="50"/>
        <v>#N/A</v>
      </c>
    </row>
    <row r="39" spans="1:71">
      <c r="A39" s="59">
        <v>139</v>
      </c>
      <c r="B39" s="59">
        <v>112173</v>
      </c>
      <c r="C39" s="160">
        <v>50089285.095583998</v>
      </c>
      <c r="D39" s="59">
        <v>3026785.75</v>
      </c>
      <c r="E39" s="59">
        <v>3026785.75</v>
      </c>
      <c r="F39" s="59">
        <v>47062499.345583998</v>
      </c>
      <c r="G39" s="59">
        <v>0</v>
      </c>
      <c r="H39" s="59">
        <v>-2005360325.8645101</v>
      </c>
      <c r="I39" s="59">
        <v>0</v>
      </c>
      <c r="J39" s="59">
        <v>0</v>
      </c>
      <c r="K39" s="59">
        <v>0</v>
      </c>
      <c r="L39" s="59">
        <v>101</v>
      </c>
      <c r="M39" s="59">
        <v>0</v>
      </c>
      <c r="N39" s="59">
        <v>0</v>
      </c>
      <c r="O39" s="59">
        <v>101</v>
      </c>
      <c r="P39" s="59">
        <v>0</v>
      </c>
      <c r="Q39" s="59">
        <v>0</v>
      </c>
      <c r="R39" s="59">
        <v>1</v>
      </c>
      <c r="S39" s="59">
        <v>1</v>
      </c>
      <c r="T39" s="59">
        <f t="shared" si="0"/>
        <v>0</v>
      </c>
      <c r="U39" s="59">
        <f t="shared" si="1"/>
        <v>0</v>
      </c>
      <c r="V39" s="59">
        <f t="shared" si="2"/>
        <v>0</v>
      </c>
      <c r="W39" s="59">
        <f t="shared" si="3"/>
        <v>0</v>
      </c>
      <c r="X39" s="59">
        <f t="shared" si="4"/>
        <v>0</v>
      </c>
      <c r="Y39" s="59">
        <f t="shared" si="5"/>
        <v>0</v>
      </c>
      <c r="Z39" s="59">
        <f t="shared" si="6"/>
        <v>0</v>
      </c>
      <c r="AA39" s="59">
        <f t="shared" si="7"/>
        <v>0</v>
      </c>
      <c r="AB39" s="59">
        <f t="shared" si="8"/>
        <v>0</v>
      </c>
      <c r="AC39" s="59">
        <f t="shared" si="9"/>
        <v>0</v>
      </c>
      <c r="AD39" s="166">
        <f t="shared" si="51"/>
        <v>2</v>
      </c>
      <c r="AE39" s="169">
        <f t="shared" si="10"/>
        <v>0</v>
      </c>
      <c r="AF39" s="169">
        <f t="shared" si="11"/>
        <v>1</v>
      </c>
      <c r="AG39" s="169">
        <f t="shared" si="12"/>
        <v>0</v>
      </c>
      <c r="AH39" s="169">
        <f t="shared" si="13"/>
        <v>1</v>
      </c>
      <c r="AI39" s="169">
        <f t="shared" si="14"/>
        <v>0</v>
      </c>
      <c r="AJ39" s="169">
        <f t="shared" si="15"/>
        <v>0</v>
      </c>
      <c r="AK39" s="169">
        <f t="shared" si="16"/>
        <v>0</v>
      </c>
      <c r="AL39" s="169">
        <f t="shared" si="17"/>
        <v>1</v>
      </c>
      <c r="AM39" s="169">
        <f t="shared" si="18"/>
        <v>0</v>
      </c>
      <c r="AN39" s="169">
        <f t="shared" si="19"/>
        <v>0</v>
      </c>
      <c r="AO39" s="169">
        <f t="shared" si="20"/>
        <v>1</v>
      </c>
      <c r="AP39" s="169">
        <f t="shared" si="21"/>
        <v>0</v>
      </c>
      <c r="AQ39" s="169">
        <f t="shared" si="22"/>
        <v>0</v>
      </c>
      <c r="AR39" s="169">
        <f t="shared" si="23"/>
        <v>0</v>
      </c>
      <c r="AS39" s="169">
        <f t="shared" si="24"/>
        <v>0</v>
      </c>
      <c r="AT39" s="169">
        <f t="shared" si="25"/>
        <v>0</v>
      </c>
      <c r="AU39" s="169">
        <f t="shared" si="26"/>
        <v>0</v>
      </c>
      <c r="AV39" s="169">
        <f t="shared" si="27"/>
        <v>1</v>
      </c>
      <c r="AW39" s="169">
        <f t="shared" si="28"/>
        <v>0</v>
      </c>
      <c r="AX39" s="169">
        <f t="shared" si="29"/>
        <v>0</v>
      </c>
      <c r="AY39" s="169">
        <f t="shared" si="30"/>
        <v>0</v>
      </c>
      <c r="AZ39" s="169">
        <f t="shared" si="31"/>
        <v>0</v>
      </c>
      <c r="BA39" s="169">
        <f t="shared" si="32"/>
        <v>0</v>
      </c>
      <c r="BB39" s="169">
        <f t="shared" si="33"/>
        <v>1</v>
      </c>
      <c r="BC39" s="169">
        <f t="shared" si="34"/>
        <v>0</v>
      </c>
      <c r="BD39" s="169">
        <f t="shared" si="35"/>
        <v>1</v>
      </c>
      <c r="BE39" s="169">
        <f t="shared" si="36"/>
        <v>0</v>
      </c>
      <c r="BF39" s="169">
        <f t="shared" si="37"/>
        <v>0</v>
      </c>
      <c r="BG39" s="169">
        <f t="shared" si="38"/>
        <v>0</v>
      </c>
      <c r="BH39" s="169">
        <f t="shared" si="39"/>
        <v>0</v>
      </c>
      <c r="BI39" s="169">
        <f t="shared" si="40"/>
        <v>0</v>
      </c>
      <c r="BJ39" s="169">
        <f t="shared" si="41"/>
        <v>0</v>
      </c>
      <c r="BK39" s="167">
        <f t="shared" si="42"/>
        <v>0</v>
      </c>
      <c r="BL39" s="169">
        <f t="shared" si="43"/>
        <v>1</v>
      </c>
      <c r="BM39" s="169">
        <f t="shared" si="44"/>
        <v>0</v>
      </c>
      <c r="BN39" s="169">
        <f t="shared" si="45"/>
        <v>0</v>
      </c>
      <c r="BO39" s="169">
        <f t="shared" si="46"/>
        <v>1</v>
      </c>
      <c r="BP39" s="36">
        <f t="shared" si="47"/>
        <v>1</v>
      </c>
      <c r="BQ39">
        <f t="shared" si="48"/>
        <v>0</v>
      </c>
      <c r="BR39" s="36">
        <f t="shared" si="49"/>
        <v>0</v>
      </c>
      <c r="BS39" t="e">
        <f t="shared" si="50"/>
        <v>#N/A</v>
      </c>
    </row>
    <row r="40" spans="1:71">
      <c r="A40" s="59">
        <v>191</v>
      </c>
      <c r="B40" s="59">
        <v>131131</v>
      </c>
      <c r="C40" s="160">
        <v>10714285.6686699</v>
      </c>
      <c r="D40" s="59">
        <v>3071428.5</v>
      </c>
      <c r="E40" s="59">
        <v>3071428.5</v>
      </c>
      <c r="F40" s="59">
        <v>7642857.1686699102</v>
      </c>
      <c r="G40" s="59">
        <v>371.42855834960898</v>
      </c>
      <c r="H40" s="59">
        <v>-2904872876.3809299</v>
      </c>
      <c r="I40" s="59">
        <v>0</v>
      </c>
      <c r="J40" s="59">
        <v>0</v>
      </c>
      <c r="K40" s="59">
        <v>0</v>
      </c>
      <c r="L40" s="59">
        <v>102</v>
      </c>
      <c r="M40" s="59">
        <v>501</v>
      </c>
      <c r="N40" s="59">
        <v>0</v>
      </c>
      <c r="O40" s="59">
        <v>0</v>
      </c>
      <c r="P40" s="59">
        <v>0</v>
      </c>
      <c r="Q40" s="59">
        <v>0</v>
      </c>
      <c r="R40" s="59">
        <v>2</v>
      </c>
      <c r="S40" s="59">
        <v>0</v>
      </c>
      <c r="T40" s="59">
        <f t="shared" si="0"/>
        <v>0</v>
      </c>
      <c r="U40" s="59">
        <f t="shared" si="1"/>
        <v>0</v>
      </c>
      <c r="V40" s="59">
        <f t="shared" si="2"/>
        <v>1</v>
      </c>
      <c r="W40" s="59">
        <f t="shared" si="3"/>
        <v>0</v>
      </c>
      <c r="X40" s="59">
        <f t="shared" si="4"/>
        <v>0</v>
      </c>
      <c r="Y40" s="59">
        <f t="shared" si="5"/>
        <v>0</v>
      </c>
      <c r="Z40" s="59">
        <f t="shared" si="6"/>
        <v>0</v>
      </c>
      <c r="AA40" s="59">
        <f t="shared" si="7"/>
        <v>0</v>
      </c>
      <c r="AB40" s="59">
        <f t="shared" si="8"/>
        <v>1</v>
      </c>
      <c r="AC40" s="59">
        <f t="shared" si="9"/>
        <v>0</v>
      </c>
      <c r="AD40" s="166">
        <f t="shared" si="51"/>
        <v>0</v>
      </c>
      <c r="AE40" s="169">
        <f t="shared" si="10"/>
        <v>0</v>
      </c>
      <c r="AF40" s="169">
        <f t="shared" si="11"/>
        <v>0</v>
      </c>
      <c r="AG40" s="169">
        <f t="shared" si="12"/>
        <v>0</v>
      </c>
      <c r="AH40" s="169">
        <f t="shared" si="13"/>
        <v>1</v>
      </c>
      <c r="AI40" s="169">
        <f t="shared" si="14"/>
        <v>0</v>
      </c>
      <c r="AJ40" s="169">
        <f t="shared" si="15"/>
        <v>0</v>
      </c>
      <c r="AK40" s="169">
        <f t="shared" si="16"/>
        <v>0</v>
      </c>
      <c r="AL40" s="169">
        <f t="shared" si="17"/>
        <v>1</v>
      </c>
      <c r="AM40" s="169">
        <f t="shared" si="18"/>
        <v>1</v>
      </c>
      <c r="AN40" s="169">
        <f t="shared" si="19"/>
        <v>1</v>
      </c>
      <c r="AO40" s="169">
        <f t="shared" si="20"/>
        <v>0</v>
      </c>
      <c r="AP40" s="169">
        <f t="shared" si="21"/>
        <v>0</v>
      </c>
      <c r="AQ40" s="169">
        <f t="shared" si="22"/>
        <v>1</v>
      </c>
      <c r="AR40" s="169">
        <f t="shared" si="23"/>
        <v>0</v>
      </c>
      <c r="AS40" s="169">
        <f t="shared" si="24"/>
        <v>0</v>
      </c>
      <c r="AT40" s="169">
        <f t="shared" si="25"/>
        <v>0</v>
      </c>
      <c r="AU40" s="169">
        <f t="shared" si="26"/>
        <v>0</v>
      </c>
      <c r="AV40" s="169">
        <f t="shared" si="27"/>
        <v>1</v>
      </c>
      <c r="AW40" s="169">
        <f t="shared" si="28"/>
        <v>0</v>
      </c>
      <c r="AX40" s="169">
        <f t="shared" si="29"/>
        <v>0</v>
      </c>
      <c r="AY40" s="169">
        <f t="shared" si="30"/>
        <v>0</v>
      </c>
      <c r="AZ40" s="169">
        <f t="shared" si="31"/>
        <v>0</v>
      </c>
      <c r="BA40" s="169">
        <f t="shared" si="32"/>
        <v>0</v>
      </c>
      <c r="BB40" s="169">
        <f t="shared" si="33"/>
        <v>1</v>
      </c>
      <c r="BC40" s="169">
        <f t="shared" si="34"/>
        <v>0</v>
      </c>
      <c r="BD40" s="169">
        <f t="shared" si="35"/>
        <v>1</v>
      </c>
      <c r="BE40" s="169">
        <f t="shared" si="36"/>
        <v>0</v>
      </c>
      <c r="BF40" s="169">
        <f t="shared" si="37"/>
        <v>0</v>
      </c>
      <c r="BG40" s="169">
        <f t="shared" si="38"/>
        <v>0</v>
      </c>
      <c r="BH40" s="169">
        <f t="shared" si="39"/>
        <v>0</v>
      </c>
      <c r="BI40" s="169">
        <f t="shared" si="40"/>
        <v>0</v>
      </c>
      <c r="BJ40" s="169">
        <f t="shared" si="41"/>
        <v>0</v>
      </c>
      <c r="BK40" s="167">
        <f t="shared" si="42"/>
        <v>0</v>
      </c>
      <c r="BL40" s="169">
        <f t="shared" si="43"/>
        <v>0</v>
      </c>
      <c r="BM40" s="169">
        <f t="shared" si="44"/>
        <v>1</v>
      </c>
      <c r="BN40" s="169">
        <f t="shared" si="45"/>
        <v>1</v>
      </c>
      <c r="BO40" s="169">
        <f t="shared" si="46"/>
        <v>0</v>
      </c>
      <c r="BP40" s="36">
        <f t="shared" si="47"/>
        <v>0</v>
      </c>
      <c r="BQ40">
        <f t="shared" si="48"/>
        <v>1</v>
      </c>
      <c r="BR40" s="36">
        <f t="shared" si="49"/>
        <v>0</v>
      </c>
      <c r="BS40" t="e">
        <f t="shared" si="50"/>
        <v>#N/A</v>
      </c>
    </row>
    <row r="41" spans="1:71">
      <c r="A41" s="59">
        <v>10</v>
      </c>
      <c r="B41" s="59">
        <v>11231</v>
      </c>
      <c r="C41" s="160">
        <v>24619049.154989898</v>
      </c>
      <c r="D41" s="59">
        <v>3085714.5</v>
      </c>
      <c r="E41" s="59">
        <v>3085714.5</v>
      </c>
      <c r="F41" s="59">
        <v>21533334.654989898</v>
      </c>
      <c r="G41" s="59">
        <v>47.619049072265597</v>
      </c>
      <c r="H41" s="59">
        <v>-55670748.787698098</v>
      </c>
      <c r="I41" s="59">
        <v>101</v>
      </c>
      <c r="J41" s="59">
        <v>0</v>
      </c>
      <c r="K41" s="59">
        <v>0</v>
      </c>
      <c r="L41" s="59">
        <v>101</v>
      </c>
      <c r="M41" s="59">
        <v>0</v>
      </c>
      <c r="N41" s="59">
        <v>0</v>
      </c>
      <c r="O41" s="59">
        <v>0</v>
      </c>
      <c r="P41" s="59">
        <v>0</v>
      </c>
      <c r="Q41" s="59">
        <v>0</v>
      </c>
      <c r="R41" s="59">
        <v>2</v>
      </c>
      <c r="S41" s="59">
        <v>0</v>
      </c>
      <c r="T41" s="59">
        <f t="shared" si="0"/>
        <v>0</v>
      </c>
      <c r="U41" s="59">
        <f t="shared" si="1"/>
        <v>0</v>
      </c>
      <c r="V41" s="59">
        <f t="shared" si="2"/>
        <v>0</v>
      </c>
      <c r="W41" s="59">
        <f t="shared" si="3"/>
        <v>0</v>
      </c>
      <c r="X41" s="59">
        <f t="shared" si="4"/>
        <v>0</v>
      </c>
      <c r="Y41" s="59">
        <f t="shared" si="5"/>
        <v>0</v>
      </c>
      <c r="Z41" s="59">
        <f t="shared" si="6"/>
        <v>0</v>
      </c>
      <c r="AA41" s="59">
        <f t="shared" si="7"/>
        <v>0</v>
      </c>
      <c r="AB41" s="59">
        <f t="shared" si="8"/>
        <v>0</v>
      </c>
      <c r="AC41" s="59">
        <f t="shared" si="9"/>
        <v>0</v>
      </c>
      <c r="AD41" s="166">
        <f t="shared" si="51"/>
        <v>2</v>
      </c>
      <c r="AE41" s="169">
        <f t="shared" si="10"/>
        <v>0</v>
      </c>
      <c r="AF41" s="169">
        <f t="shared" si="11"/>
        <v>1</v>
      </c>
      <c r="AG41" s="169">
        <f t="shared" si="12"/>
        <v>0</v>
      </c>
      <c r="AH41" s="169">
        <f t="shared" si="13"/>
        <v>1</v>
      </c>
      <c r="AI41" s="169">
        <f t="shared" si="14"/>
        <v>0</v>
      </c>
      <c r="AJ41" s="169">
        <f t="shared" si="15"/>
        <v>0</v>
      </c>
      <c r="AK41" s="169">
        <f t="shared" si="16"/>
        <v>0</v>
      </c>
      <c r="AL41" s="169">
        <f t="shared" si="17"/>
        <v>1</v>
      </c>
      <c r="AM41" s="169">
        <f t="shared" si="18"/>
        <v>0</v>
      </c>
      <c r="AN41" s="169">
        <f t="shared" si="19"/>
        <v>0</v>
      </c>
      <c r="AO41" s="169">
        <f t="shared" si="20"/>
        <v>1</v>
      </c>
      <c r="AP41" s="169">
        <f t="shared" si="21"/>
        <v>0</v>
      </c>
      <c r="AQ41" s="169">
        <f t="shared" si="22"/>
        <v>0</v>
      </c>
      <c r="AR41" s="169">
        <f t="shared" si="23"/>
        <v>0</v>
      </c>
      <c r="AS41" s="169">
        <f t="shared" si="24"/>
        <v>0</v>
      </c>
      <c r="AT41" s="169">
        <f t="shared" si="25"/>
        <v>0</v>
      </c>
      <c r="AU41" s="169">
        <f t="shared" si="26"/>
        <v>0</v>
      </c>
      <c r="AV41" s="169">
        <f t="shared" si="27"/>
        <v>1</v>
      </c>
      <c r="AW41" s="169">
        <f t="shared" si="28"/>
        <v>0</v>
      </c>
      <c r="AX41" s="169">
        <f t="shared" si="29"/>
        <v>0</v>
      </c>
      <c r="AY41" s="169">
        <f t="shared" si="30"/>
        <v>0</v>
      </c>
      <c r="AZ41" s="169">
        <f t="shared" si="31"/>
        <v>0</v>
      </c>
      <c r="BA41" s="169">
        <f t="shared" si="32"/>
        <v>0</v>
      </c>
      <c r="BB41" s="169">
        <f t="shared" si="33"/>
        <v>1</v>
      </c>
      <c r="BC41" s="169">
        <f t="shared" si="34"/>
        <v>0</v>
      </c>
      <c r="BD41" s="169">
        <f t="shared" si="35"/>
        <v>1</v>
      </c>
      <c r="BE41" s="169">
        <f t="shared" si="36"/>
        <v>0</v>
      </c>
      <c r="BF41" s="169">
        <f t="shared" si="37"/>
        <v>0</v>
      </c>
      <c r="BG41" s="169">
        <f t="shared" si="38"/>
        <v>0</v>
      </c>
      <c r="BH41" s="169">
        <f t="shared" si="39"/>
        <v>0</v>
      </c>
      <c r="BI41" s="169">
        <f t="shared" si="40"/>
        <v>0</v>
      </c>
      <c r="BJ41" s="169">
        <f t="shared" si="41"/>
        <v>0</v>
      </c>
      <c r="BK41" s="167">
        <f t="shared" si="42"/>
        <v>0</v>
      </c>
      <c r="BL41" s="169">
        <f t="shared" si="43"/>
        <v>0</v>
      </c>
      <c r="BM41" s="169">
        <f t="shared" si="44"/>
        <v>1</v>
      </c>
      <c r="BN41" s="169">
        <f t="shared" si="45"/>
        <v>1</v>
      </c>
      <c r="BO41" s="169">
        <f t="shared" si="46"/>
        <v>0</v>
      </c>
      <c r="BP41" s="36">
        <f t="shared" si="47"/>
        <v>1</v>
      </c>
      <c r="BQ41">
        <f t="shared" si="48"/>
        <v>0</v>
      </c>
      <c r="BR41" s="36">
        <f t="shared" si="49"/>
        <v>0</v>
      </c>
      <c r="BS41" t="e">
        <f t="shared" si="50"/>
        <v>#N/A</v>
      </c>
    </row>
    <row r="42" spans="1:71">
      <c r="A42" s="59">
        <v>423</v>
      </c>
      <c r="B42" s="59">
        <v>241241</v>
      </c>
      <c r="C42" s="160">
        <v>1166666.6927437</v>
      </c>
      <c r="D42" s="59">
        <v>3114583.5</v>
      </c>
      <c r="E42" s="59">
        <v>3114583.5</v>
      </c>
      <c r="F42" s="59">
        <v>-1947916.8072563</v>
      </c>
      <c r="G42" s="59">
        <v>154.16667175293</v>
      </c>
      <c r="H42" s="59">
        <v>-6628130690.3997297</v>
      </c>
      <c r="I42" s="59">
        <v>0</v>
      </c>
      <c r="J42" s="59">
        <v>0</v>
      </c>
      <c r="K42" s="59">
        <v>0</v>
      </c>
      <c r="L42" s="59">
        <v>102</v>
      </c>
      <c r="M42" s="59">
        <v>301</v>
      </c>
      <c r="N42" s="59">
        <v>302</v>
      </c>
      <c r="O42" s="59">
        <v>0</v>
      </c>
      <c r="P42" s="59">
        <v>0</v>
      </c>
      <c r="Q42" s="59">
        <v>0</v>
      </c>
      <c r="R42" s="59">
        <v>2</v>
      </c>
      <c r="S42" s="59">
        <v>0</v>
      </c>
      <c r="T42" s="59">
        <f t="shared" si="0"/>
        <v>0</v>
      </c>
      <c r="U42" s="59">
        <f t="shared" si="1"/>
        <v>0</v>
      </c>
      <c r="V42" s="59">
        <f t="shared" si="2"/>
        <v>1</v>
      </c>
      <c r="W42" s="59">
        <f t="shared" si="3"/>
        <v>0</v>
      </c>
      <c r="X42" s="59">
        <f t="shared" si="4"/>
        <v>0</v>
      </c>
      <c r="Y42" s="59">
        <f t="shared" si="5"/>
        <v>2</v>
      </c>
      <c r="Z42" s="59">
        <f t="shared" si="6"/>
        <v>0</v>
      </c>
      <c r="AA42" s="59">
        <f t="shared" si="7"/>
        <v>0</v>
      </c>
      <c r="AB42" s="59">
        <f t="shared" si="8"/>
        <v>0</v>
      </c>
      <c r="AC42" s="59">
        <f t="shared" si="9"/>
        <v>0</v>
      </c>
      <c r="AD42" s="166">
        <f t="shared" si="51"/>
        <v>0</v>
      </c>
      <c r="AE42" s="169">
        <f t="shared" si="10"/>
        <v>0</v>
      </c>
      <c r="AF42" s="169">
        <f t="shared" si="11"/>
        <v>0</v>
      </c>
      <c r="AG42" s="169">
        <f t="shared" si="12"/>
        <v>0</v>
      </c>
      <c r="AH42" s="169">
        <f t="shared" si="13"/>
        <v>1</v>
      </c>
      <c r="AI42" s="169">
        <f t="shared" si="14"/>
        <v>0</v>
      </c>
      <c r="AJ42" s="169">
        <f t="shared" si="15"/>
        <v>0</v>
      </c>
      <c r="AK42" s="169">
        <f t="shared" si="16"/>
        <v>0</v>
      </c>
      <c r="AL42" s="169">
        <f t="shared" si="17"/>
        <v>1</v>
      </c>
      <c r="AM42" s="169">
        <f t="shared" si="18"/>
        <v>1</v>
      </c>
      <c r="AN42" s="169">
        <f t="shared" si="19"/>
        <v>2</v>
      </c>
      <c r="AO42" s="169">
        <f t="shared" si="20"/>
        <v>0</v>
      </c>
      <c r="AP42" s="169">
        <f t="shared" si="21"/>
        <v>0</v>
      </c>
      <c r="AQ42" s="169">
        <f t="shared" si="22"/>
        <v>1</v>
      </c>
      <c r="AR42" s="169">
        <f t="shared" si="23"/>
        <v>0</v>
      </c>
      <c r="AS42" s="169">
        <f t="shared" si="24"/>
        <v>0</v>
      </c>
      <c r="AT42" s="169">
        <f t="shared" si="25"/>
        <v>0</v>
      </c>
      <c r="AU42" s="169">
        <f t="shared" si="26"/>
        <v>0</v>
      </c>
      <c r="AV42" s="169">
        <f t="shared" si="27"/>
        <v>1</v>
      </c>
      <c r="AW42" s="169">
        <f t="shared" si="28"/>
        <v>0</v>
      </c>
      <c r="AX42" s="169">
        <f t="shared" si="29"/>
        <v>0</v>
      </c>
      <c r="AY42" s="169">
        <f t="shared" si="30"/>
        <v>0</v>
      </c>
      <c r="AZ42" s="169">
        <f t="shared" si="31"/>
        <v>0</v>
      </c>
      <c r="BA42" s="169">
        <f t="shared" si="32"/>
        <v>0</v>
      </c>
      <c r="BB42" s="169">
        <f t="shared" si="33"/>
        <v>1</v>
      </c>
      <c r="BC42" s="169">
        <f t="shared" si="34"/>
        <v>0</v>
      </c>
      <c r="BD42" s="169">
        <f t="shared" si="35"/>
        <v>1</v>
      </c>
      <c r="BE42" s="169">
        <f t="shared" si="36"/>
        <v>0</v>
      </c>
      <c r="BF42" s="169">
        <f t="shared" si="37"/>
        <v>0</v>
      </c>
      <c r="BG42" s="169">
        <f t="shared" si="38"/>
        <v>0</v>
      </c>
      <c r="BH42" s="169">
        <f t="shared" si="39"/>
        <v>0</v>
      </c>
      <c r="BI42" s="169">
        <f t="shared" si="40"/>
        <v>0</v>
      </c>
      <c r="BJ42" s="169">
        <f t="shared" si="41"/>
        <v>0</v>
      </c>
      <c r="BK42" s="167">
        <f t="shared" si="42"/>
        <v>0</v>
      </c>
      <c r="BL42" s="169">
        <f t="shared" si="43"/>
        <v>0</v>
      </c>
      <c r="BM42" s="169">
        <f t="shared" si="44"/>
        <v>1</v>
      </c>
      <c r="BN42" s="169">
        <f t="shared" si="45"/>
        <v>1</v>
      </c>
      <c r="BO42" s="169">
        <f t="shared" si="46"/>
        <v>0</v>
      </c>
      <c r="BP42" s="36">
        <f t="shared" si="47"/>
        <v>0</v>
      </c>
      <c r="BQ42">
        <f t="shared" si="48"/>
        <v>2</v>
      </c>
      <c r="BR42" s="36">
        <f t="shared" si="49"/>
        <v>0</v>
      </c>
      <c r="BS42" t="e">
        <f t="shared" si="50"/>
        <v>#N/A</v>
      </c>
    </row>
    <row r="43" spans="1:71">
      <c r="A43" s="59">
        <v>23</v>
      </c>
      <c r="B43" s="59">
        <v>12191</v>
      </c>
      <c r="C43" s="160">
        <v>62461539.729812503</v>
      </c>
      <c r="D43" s="59">
        <v>3296703.25</v>
      </c>
      <c r="E43" s="59">
        <v>3296703.25</v>
      </c>
      <c r="F43" s="59">
        <v>59164836.479812503</v>
      </c>
      <c r="G43" s="59">
        <v>87.912086486816406</v>
      </c>
      <c r="H43" s="59">
        <v>-226545977.23326099</v>
      </c>
      <c r="I43" s="59">
        <v>0</v>
      </c>
      <c r="J43" s="59">
        <v>0</v>
      </c>
      <c r="K43" s="59">
        <v>0</v>
      </c>
      <c r="L43" s="59">
        <v>101</v>
      </c>
      <c r="M43" s="59">
        <v>0</v>
      </c>
      <c r="N43" s="59">
        <v>0</v>
      </c>
      <c r="O43" s="59">
        <v>101</v>
      </c>
      <c r="P43" s="59">
        <v>0</v>
      </c>
      <c r="Q43" s="59">
        <v>0</v>
      </c>
      <c r="R43" s="59">
        <v>2</v>
      </c>
      <c r="S43" s="59">
        <v>0</v>
      </c>
      <c r="T43" s="59">
        <f t="shared" si="0"/>
        <v>0</v>
      </c>
      <c r="U43" s="59">
        <f t="shared" si="1"/>
        <v>0</v>
      </c>
      <c r="V43" s="59">
        <f t="shared" si="2"/>
        <v>0</v>
      </c>
      <c r="W43" s="59">
        <f t="shared" si="3"/>
        <v>0</v>
      </c>
      <c r="X43" s="59">
        <f t="shared" si="4"/>
        <v>0</v>
      </c>
      <c r="Y43" s="59">
        <f t="shared" si="5"/>
        <v>0</v>
      </c>
      <c r="Z43" s="59">
        <f t="shared" si="6"/>
        <v>0</v>
      </c>
      <c r="AA43" s="59">
        <f t="shared" si="7"/>
        <v>0</v>
      </c>
      <c r="AB43" s="59">
        <f t="shared" si="8"/>
        <v>0</v>
      </c>
      <c r="AC43" s="59">
        <f t="shared" si="9"/>
        <v>0</v>
      </c>
      <c r="AD43" s="166">
        <f t="shared" si="51"/>
        <v>2</v>
      </c>
      <c r="AE43" s="169">
        <f t="shared" si="10"/>
        <v>0</v>
      </c>
      <c r="AF43" s="169">
        <f t="shared" si="11"/>
        <v>1</v>
      </c>
      <c r="AG43" s="169">
        <f t="shared" si="12"/>
        <v>0</v>
      </c>
      <c r="AH43" s="169">
        <f t="shared" si="13"/>
        <v>1</v>
      </c>
      <c r="AI43" s="169">
        <f t="shared" si="14"/>
        <v>0</v>
      </c>
      <c r="AJ43" s="169">
        <f t="shared" si="15"/>
        <v>0</v>
      </c>
      <c r="AK43" s="169">
        <f t="shared" si="16"/>
        <v>0</v>
      </c>
      <c r="AL43" s="169">
        <f t="shared" si="17"/>
        <v>1</v>
      </c>
      <c r="AM43" s="169">
        <f t="shared" si="18"/>
        <v>0</v>
      </c>
      <c r="AN43" s="169">
        <f t="shared" si="19"/>
        <v>0</v>
      </c>
      <c r="AO43" s="169">
        <f t="shared" si="20"/>
        <v>1</v>
      </c>
      <c r="AP43" s="169">
        <f t="shared" si="21"/>
        <v>0</v>
      </c>
      <c r="AQ43" s="169">
        <f t="shared" si="22"/>
        <v>0</v>
      </c>
      <c r="AR43" s="169">
        <f t="shared" si="23"/>
        <v>0</v>
      </c>
      <c r="AS43" s="169">
        <f t="shared" si="24"/>
        <v>0</v>
      </c>
      <c r="AT43" s="169">
        <f t="shared" si="25"/>
        <v>0</v>
      </c>
      <c r="AU43" s="169">
        <f t="shared" si="26"/>
        <v>0</v>
      </c>
      <c r="AV43" s="169">
        <f t="shared" si="27"/>
        <v>1</v>
      </c>
      <c r="AW43" s="169">
        <f t="shared" si="28"/>
        <v>0</v>
      </c>
      <c r="AX43" s="169">
        <f t="shared" si="29"/>
        <v>0</v>
      </c>
      <c r="AY43" s="169">
        <f t="shared" si="30"/>
        <v>0</v>
      </c>
      <c r="AZ43" s="169">
        <f t="shared" si="31"/>
        <v>0</v>
      </c>
      <c r="BA43" s="169">
        <f t="shared" si="32"/>
        <v>0</v>
      </c>
      <c r="BB43" s="169">
        <f t="shared" si="33"/>
        <v>1</v>
      </c>
      <c r="BC43" s="169">
        <f t="shared" si="34"/>
        <v>0</v>
      </c>
      <c r="BD43" s="169">
        <f t="shared" si="35"/>
        <v>1</v>
      </c>
      <c r="BE43" s="169">
        <f t="shared" si="36"/>
        <v>0</v>
      </c>
      <c r="BF43" s="169">
        <f t="shared" si="37"/>
        <v>0</v>
      </c>
      <c r="BG43" s="169">
        <f t="shared" si="38"/>
        <v>0</v>
      </c>
      <c r="BH43" s="169">
        <f t="shared" si="39"/>
        <v>0</v>
      </c>
      <c r="BI43" s="169">
        <f t="shared" si="40"/>
        <v>0</v>
      </c>
      <c r="BJ43" s="169">
        <f t="shared" si="41"/>
        <v>0</v>
      </c>
      <c r="BK43" s="167">
        <f t="shared" si="42"/>
        <v>0</v>
      </c>
      <c r="BL43" s="169">
        <f t="shared" si="43"/>
        <v>0</v>
      </c>
      <c r="BM43" s="169">
        <f t="shared" si="44"/>
        <v>1</v>
      </c>
      <c r="BN43" s="169">
        <f t="shared" si="45"/>
        <v>1</v>
      </c>
      <c r="BO43" s="169">
        <f t="shared" si="46"/>
        <v>0</v>
      </c>
      <c r="BP43" s="36">
        <f t="shared" si="47"/>
        <v>1</v>
      </c>
      <c r="BQ43">
        <f t="shared" si="48"/>
        <v>0</v>
      </c>
      <c r="BR43" s="36">
        <f t="shared" si="49"/>
        <v>0</v>
      </c>
      <c r="BS43" t="e">
        <f t="shared" si="50"/>
        <v>#N/A</v>
      </c>
    </row>
    <row r="44" spans="1:71">
      <c r="A44" s="59">
        <v>54</v>
      </c>
      <c r="B44" s="59">
        <v>16171</v>
      </c>
      <c r="C44" s="160">
        <v>19375000.392374899</v>
      </c>
      <c r="D44" s="59">
        <v>3354166.75</v>
      </c>
      <c r="E44" s="59">
        <v>3354166.75</v>
      </c>
      <c r="F44" s="59">
        <v>16020833.642374899</v>
      </c>
      <c r="G44" s="59">
        <v>325</v>
      </c>
      <c r="H44" s="59">
        <v>-530284266.38137197</v>
      </c>
      <c r="I44" s="59">
        <v>0</v>
      </c>
      <c r="J44" s="59">
        <v>0</v>
      </c>
      <c r="K44" s="59">
        <v>0</v>
      </c>
      <c r="L44" s="59">
        <v>405</v>
      </c>
      <c r="M44" s="59">
        <v>801</v>
      </c>
      <c r="N44" s="59">
        <v>0</v>
      </c>
      <c r="O44" s="59">
        <v>0</v>
      </c>
      <c r="P44" s="59">
        <v>0</v>
      </c>
      <c r="Q44" s="59">
        <v>0</v>
      </c>
      <c r="R44" s="59">
        <v>2</v>
      </c>
      <c r="S44" s="59">
        <v>0</v>
      </c>
      <c r="T44" s="59">
        <f t="shared" si="0"/>
        <v>1</v>
      </c>
      <c r="U44" s="59">
        <f t="shared" si="1"/>
        <v>0</v>
      </c>
      <c r="V44" s="59">
        <f t="shared" si="2"/>
        <v>0</v>
      </c>
      <c r="W44" s="59">
        <f t="shared" si="3"/>
        <v>0</v>
      </c>
      <c r="X44" s="59">
        <f t="shared" si="4"/>
        <v>1</v>
      </c>
      <c r="Y44" s="59">
        <f t="shared" si="5"/>
        <v>0</v>
      </c>
      <c r="Z44" s="59">
        <f t="shared" si="6"/>
        <v>0</v>
      </c>
      <c r="AA44" s="59">
        <f t="shared" si="7"/>
        <v>0</v>
      </c>
      <c r="AB44" s="59">
        <f t="shared" si="8"/>
        <v>0</v>
      </c>
      <c r="AC44" s="59">
        <f t="shared" si="9"/>
        <v>0</v>
      </c>
      <c r="AD44" s="166">
        <f t="shared" si="51"/>
        <v>0</v>
      </c>
      <c r="AE44" s="169">
        <f t="shared" si="10"/>
        <v>0</v>
      </c>
      <c r="AF44" s="169">
        <f t="shared" si="11"/>
        <v>0</v>
      </c>
      <c r="AG44" s="169">
        <f t="shared" si="12"/>
        <v>0</v>
      </c>
      <c r="AH44" s="169">
        <f t="shared" si="13"/>
        <v>1</v>
      </c>
      <c r="AI44" s="169">
        <f t="shared" si="14"/>
        <v>0</v>
      </c>
      <c r="AJ44" s="169">
        <f t="shared" si="15"/>
        <v>0</v>
      </c>
      <c r="AK44" s="169">
        <f t="shared" si="16"/>
        <v>0</v>
      </c>
      <c r="AL44" s="169">
        <f t="shared" si="17"/>
        <v>1</v>
      </c>
      <c r="AM44" s="169">
        <f t="shared" si="18"/>
        <v>0</v>
      </c>
      <c r="AN44" s="169">
        <f t="shared" si="19"/>
        <v>0</v>
      </c>
      <c r="AO44" s="169">
        <f t="shared" si="20"/>
        <v>1</v>
      </c>
      <c r="AP44" s="169">
        <f t="shared" si="21"/>
        <v>0</v>
      </c>
      <c r="AQ44" s="169">
        <f t="shared" si="22"/>
        <v>0</v>
      </c>
      <c r="AR44" s="169">
        <f t="shared" si="23"/>
        <v>0</v>
      </c>
      <c r="AS44" s="169">
        <f t="shared" si="24"/>
        <v>0</v>
      </c>
      <c r="AT44" s="169">
        <f t="shared" si="25"/>
        <v>0</v>
      </c>
      <c r="AU44" s="169">
        <f t="shared" si="26"/>
        <v>0</v>
      </c>
      <c r="AV44" s="169">
        <f t="shared" si="27"/>
        <v>1</v>
      </c>
      <c r="AW44" s="169">
        <f t="shared" si="28"/>
        <v>1</v>
      </c>
      <c r="AX44" s="169">
        <f t="shared" si="29"/>
        <v>0</v>
      </c>
      <c r="AY44" s="169">
        <f t="shared" si="30"/>
        <v>1</v>
      </c>
      <c r="AZ44" s="169">
        <f t="shared" si="31"/>
        <v>0</v>
      </c>
      <c r="BA44" s="169">
        <f t="shared" si="32"/>
        <v>1</v>
      </c>
      <c r="BB44" s="169">
        <f t="shared" si="33"/>
        <v>0</v>
      </c>
      <c r="BC44" s="169">
        <f t="shared" si="34"/>
        <v>0</v>
      </c>
      <c r="BD44" s="169">
        <f t="shared" si="35"/>
        <v>1</v>
      </c>
      <c r="BE44" s="169">
        <f t="shared" si="36"/>
        <v>0</v>
      </c>
      <c r="BF44" s="169">
        <f t="shared" si="37"/>
        <v>0</v>
      </c>
      <c r="BG44" s="169">
        <f t="shared" si="38"/>
        <v>0</v>
      </c>
      <c r="BH44" s="169">
        <f t="shared" si="39"/>
        <v>0</v>
      </c>
      <c r="BI44" s="169">
        <f t="shared" si="40"/>
        <v>1</v>
      </c>
      <c r="BJ44" s="169">
        <f t="shared" si="41"/>
        <v>0</v>
      </c>
      <c r="BK44" s="167">
        <f t="shared" si="42"/>
        <v>0</v>
      </c>
      <c r="BL44" s="169">
        <f t="shared" si="43"/>
        <v>0</v>
      </c>
      <c r="BM44" s="169">
        <f t="shared" si="44"/>
        <v>1</v>
      </c>
      <c r="BN44" s="169">
        <f t="shared" si="45"/>
        <v>1</v>
      </c>
      <c r="BO44" s="169">
        <f t="shared" si="46"/>
        <v>0</v>
      </c>
      <c r="BP44" s="36">
        <f t="shared" si="47"/>
        <v>0</v>
      </c>
      <c r="BQ44">
        <f t="shared" si="48"/>
        <v>0</v>
      </c>
      <c r="BR44" s="36">
        <f t="shared" si="49"/>
        <v>1</v>
      </c>
      <c r="BS44" t="e">
        <f t="shared" si="50"/>
        <v>#N/A</v>
      </c>
    </row>
    <row r="45" spans="1:71">
      <c r="A45" s="59">
        <v>138</v>
      </c>
      <c r="B45" s="59">
        <v>112161</v>
      </c>
      <c r="C45" s="160">
        <v>39061225.511366397</v>
      </c>
      <c r="D45" s="59">
        <v>3357143</v>
      </c>
      <c r="E45" s="59">
        <v>3357143</v>
      </c>
      <c r="F45" s="59">
        <v>35704082.511366397</v>
      </c>
      <c r="G45" s="59">
        <v>122.448978424072</v>
      </c>
      <c r="H45" s="59">
        <v>-2016718742.69873</v>
      </c>
      <c r="I45" s="59">
        <v>0</v>
      </c>
      <c r="J45" s="59">
        <v>0</v>
      </c>
      <c r="K45" s="59">
        <v>0</v>
      </c>
      <c r="L45" s="59">
        <v>101</v>
      </c>
      <c r="M45" s="59">
        <v>0</v>
      </c>
      <c r="N45" s="59">
        <v>0</v>
      </c>
      <c r="O45" s="59">
        <v>101</v>
      </c>
      <c r="P45" s="59">
        <v>0</v>
      </c>
      <c r="Q45" s="59">
        <v>0</v>
      </c>
      <c r="R45" s="59">
        <v>2</v>
      </c>
      <c r="S45" s="59">
        <v>0</v>
      </c>
      <c r="T45" s="59">
        <f t="shared" si="0"/>
        <v>0</v>
      </c>
      <c r="U45" s="59">
        <f t="shared" si="1"/>
        <v>0</v>
      </c>
      <c r="V45" s="59">
        <f t="shared" si="2"/>
        <v>0</v>
      </c>
      <c r="W45" s="59">
        <f t="shared" si="3"/>
        <v>0</v>
      </c>
      <c r="X45" s="59">
        <f t="shared" si="4"/>
        <v>0</v>
      </c>
      <c r="Y45" s="59">
        <f t="shared" si="5"/>
        <v>0</v>
      </c>
      <c r="Z45" s="59">
        <f t="shared" si="6"/>
        <v>0</v>
      </c>
      <c r="AA45" s="59">
        <f t="shared" si="7"/>
        <v>0</v>
      </c>
      <c r="AB45" s="59">
        <f t="shared" si="8"/>
        <v>0</v>
      </c>
      <c r="AC45" s="59">
        <f t="shared" si="9"/>
        <v>0</v>
      </c>
      <c r="AD45" s="166">
        <f t="shared" si="51"/>
        <v>2</v>
      </c>
      <c r="AE45" s="169">
        <f t="shared" si="10"/>
        <v>0</v>
      </c>
      <c r="AF45" s="169">
        <f t="shared" si="11"/>
        <v>1</v>
      </c>
      <c r="AG45" s="169">
        <f t="shared" si="12"/>
        <v>0</v>
      </c>
      <c r="AH45" s="169">
        <f t="shared" si="13"/>
        <v>1</v>
      </c>
      <c r="AI45" s="169">
        <f t="shared" si="14"/>
        <v>0</v>
      </c>
      <c r="AJ45" s="169">
        <f t="shared" si="15"/>
        <v>0</v>
      </c>
      <c r="AK45" s="169">
        <f t="shared" si="16"/>
        <v>0</v>
      </c>
      <c r="AL45" s="169">
        <f t="shared" si="17"/>
        <v>1</v>
      </c>
      <c r="AM45" s="169">
        <f t="shared" si="18"/>
        <v>0</v>
      </c>
      <c r="AN45" s="169">
        <f t="shared" si="19"/>
        <v>0</v>
      </c>
      <c r="AO45" s="169">
        <f t="shared" si="20"/>
        <v>1</v>
      </c>
      <c r="AP45" s="169">
        <f t="shared" si="21"/>
        <v>0</v>
      </c>
      <c r="AQ45" s="169">
        <f t="shared" si="22"/>
        <v>0</v>
      </c>
      <c r="AR45" s="169">
        <f t="shared" si="23"/>
        <v>0</v>
      </c>
      <c r="AS45" s="169">
        <f t="shared" si="24"/>
        <v>0</v>
      </c>
      <c r="AT45" s="169">
        <f t="shared" si="25"/>
        <v>0</v>
      </c>
      <c r="AU45" s="169">
        <f t="shared" si="26"/>
        <v>0</v>
      </c>
      <c r="AV45" s="169">
        <f t="shared" si="27"/>
        <v>1</v>
      </c>
      <c r="AW45" s="169">
        <f t="shared" si="28"/>
        <v>0</v>
      </c>
      <c r="AX45" s="169">
        <f t="shared" si="29"/>
        <v>0</v>
      </c>
      <c r="AY45" s="169">
        <f t="shared" si="30"/>
        <v>0</v>
      </c>
      <c r="AZ45" s="169">
        <f t="shared" si="31"/>
        <v>0</v>
      </c>
      <c r="BA45" s="169">
        <f t="shared" si="32"/>
        <v>0</v>
      </c>
      <c r="BB45" s="169">
        <f t="shared" si="33"/>
        <v>1</v>
      </c>
      <c r="BC45" s="169">
        <f t="shared" si="34"/>
        <v>0</v>
      </c>
      <c r="BD45" s="169">
        <f t="shared" si="35"/>
        <v>1</v>
      </c>
      <c r="BE45" s="169">
        <f t="shared" si="36"/>
        <v>0</v>
      </c>
      <c r="BF45" s="169">
        <f t="shared" si="37"/>
        <v>0</v>
      </c>
      <c r="BG45" s="169">
        <f t="shared" si="38"/>
        <v>0</v>
      </c>
      <c r="BH45" s="169">
        <f t="shared" si="39"/>
        <v>0</v>
      </c>
      <c r="BI45" s="169">
        <f t="shared" si="40"/>
        <v>0</v>
      </c>
      <c r="BJ45" s="169">
        <f t="shared" si="41"/>
        <v>0</v>
      </c>
      <c r="BK45" s="167">
        <f t="shared" si="42"/>
        <v>0</v>
      </c>
      <c r="BL45" s="169">
        <f t="shared" si="43"/>
        <v>0</v>
      </c>
      <c r="BM45" s="169">
        <f t="shared" si="44"/>
        <v>1</v>
      </c>
      <c r="BN45" s="169">
        <f t="shared" si="45"/>
        <v>1</v>
      </c>
      <c r="BO45" s="169">
        <f t="shared" si="46"/>
        <v>0</v>
      </c>
      <c r="BP45" s="36">
        <f t="shared" si="47"/>
        <v>1</v>
      </c>
      <c r="BQ45">
        <f t="shared" si="48"/>
        <v>0</v>
      </c>
      <c r="BR45" s="36">
        <f t="shared" si="49"/>
        <v>0</v>
      </c>
      <c r="BS45" t="e">
        <f t="shared" si="50"/>
        <v>#N/A</v>
      </c>
    </row>
    <row r="46" spans="1:71">
      <c r="A46" s="59">
        <v>34</v>
      </c>
      <c r="B46" s="59">
        <v>14113</v>
      </c>
      <c r="C46" s="160">
        <v>58424908.016715497</v>
      </c>
      <c r="D46" s="59">
        <v>3516483.625</v>
      </c>
      <c r="E46" s="59">
        <v>3516483.625</v>
      </c>
      <c r="F46" s="59">
        <v>54908424.391715497</v>
      </c>
      <c r="G46" s="59">
        <v>0</v>
      </c>
      <c r="H46" s="59">
        <v>-347310961.55884999</v>
      </c>
      <c r="I46" s="59">
        <v>101</v>
      </c>
      <c r="J46" s="59">
        <v>0</v>
      </c>
      <c r="K46" s="59">
        <v>0</v>
      </c>
      <c r="L46" s="59">
        <v>101</v>
      </c>
      <c r="M46" s="59">
        <v>0</v>
      </c>
      <c r="N46" s="59">
        <v>0</v>
      </c>
      <c r="O46" s="59">
        <v>0</v>
      </c>
      <c r="P46" s="59">
        <v>0</v>
      </c>
      <c r="Q46" s="59">
        <v>0</v>
      </c>
      <c r="R46" s="59">
        <v>2</v>
      </c>
      <c r="S46" s="59">
        <v>0</v>
      </c>
      <c r="T46" s="59">
        <f t="shared" si="0"/>
        <v>0</v>
      </c>
      <c r="U46" s="59">
        <f t="shared" si="1"/>
        <v>0</v>
      </c>
      <c r="V46" s="59">
        <f t="shared" si="2"/>
        <v>0</v>
      </c>
      <c r="W46" s="59">
        <f t="shared" si="3"/>
        <v>0</v>
      </c>
      <c r="X46" s="59">
        <f t="shared" si="4"/>
        <v>0</v>
      </c>
      <c r="Y46" s="59">
        <f t="shared" si="5"/>
        <v>0</v>
      </c>
      <c r="Z46" s="59">
        <f t="shared" si="6"/>
        <v>0</v>
      </c>
      <c r="AA46" s="59">
        <f t="shared" si="7"/>
        <v>0</v>
      </c>
      <c r="AB46" s="59">
        <f t="shared" si="8"/>
        <v>0</v>
      </c>
      <c r="AC46" s="59">
        <f t="shared" si="9"/>
        <v>0</v>
      </c>
      <c r="AD46" s="166">
        <f t="shared" si="51"/>
        <v>2</v>
      </c>
      <c r="AE46" s="169">
        <f t="shared" si="10"/>
        <v>0</v>
      </c>
      <c r="AF46" s="169">
        <f t="shared" si="11"/>
        <v>1</v>
      </c>
      <c r="AG46" s="169">
        <f t="shared" si="12"/>
        <v>0</v>
      </c>
      <c r="AH46" s="169">
        <f t="shared" si="13"/>
        <v>1</v>
      </c>
      <c r="AI46" s="169">
        <f t="shared" si="14"/>
        <v>0</v>
      </c>
      <c r="AJ46" s="169">
        <f t="shared" si="15"/>
        <v>0</v>
      </c>
      <c r="AK46" s="169">
        <f t="shared" si="16"/>
        <v>0</v>
      </c>
      <c r="AL46" s="169">
        <f t="shared" si="17"/>
        <v>1</v>
      </c>
      <c r="AM46" s="169">
        <f t="shared" si="18"/>
        <v>0</v>
      </c>
      <c r="AN46" s="169">
        <f t="shared" si="19"/>
        <v>0</v>
      </c>
      <c r="AO46" s="169">
        <f t="shared" si="20"/>
        <v>1</v>
      </c>
      <c r="AP46" s="169">
        <f t="shared" si="21"/>
        <v>0</v>
      </c>
      <c r="AQ46" s="169">
        <f t="shared" si="22"/>
        <v>0</v>
      </c>
      <c r="AR46" s="169">
        <f t="shared" si="23"/>
        <v>0</v>
      </c>
      <c r="AS46" s="169">
        <f t="shared" si="24"/>
        <v>0</v>
      </c>
      <c r="AT46" s="169">
        <f t="shared" si="25"/>
        <v>0</v>
      </c>
      <c r="AU46" s="169">
        <f t="shared" si="26"/>
        <v>0</v>
      </c>
      <c r="AV46" s="169">
        <f t="shared" si="27"/>
        <v>1</v>
      </c>
      <c r="AW46" s="169">
        <f t="shared" si="28"/>
        <v>0</v>
      </c>
      <c r="AX46" s="169">
        <f t="shared" si="29"/>
        <v>0</v>
      </c>
      <c r="AY46" s="169">
        <f t="shared" si="30"/>
        <v>0</v>
      </c>
      <c r="AZ46" s="169">
        <f t="shared" si="31"/>
        <v>0</v>
      </c>
      <c r="BA46" s="169">
        <f t="shared" si="32"/>
        <v>0</v>
      </c>
      <c r="BB46" s="169">
        <f t="shared" si="33"/>
        <v>1</v>
      </c>
      <c r="BC46" s="169">
        <f t="shared" si="34"/>
        <v>0</v>
      </c>
      <c r="BD46" s="169">
        <f t="shared" si="35"/>
        <v>1</v>
      </c>
      <c r="BE46" s="169">
        <f t="shared" si="36"/>
        <v>0</v>
      </c>
      <c r="BF46" s="169">
        <f t="shared" si="37"/>
        <v>0</v>
      </c>
      <c r="BG46" s="169">
        <f t="shared" si="38"/>
        <v>0</v>
      </c>
      <c r="BH46" s="169">
        <f t="shared" si="39"/>
        <v>0</v>
      </c>
      <c r="BI46" s="169">
        <f t="shared" si="40"/>
        <v>0</v>
      </c>
      <c r="BJ46" s="169">
        <f t="shared" si="41"/>
        <v>0</v>
      </c>
      <c r="BK46" s="167">
        <f t="shared" si="42"/>
        <v>0</v>
      </c>
      <c r="BL46" s="169">
        <f t="shared" si="43"/>
        <v>0</v>
      </c>
      <c r="BM46" s="169">
        <f t="shared" si="44"/>
        <v>1</v>
      </c>
      <c r="BN46" s="169">
        <f t="shared" si="45"/>
        <v>1</v>
      </c>
      <c r="BO46" s="169">
        <f t="shared" si="46"/>
        <v>0</v>
      </c>
      <c r="BP46" s="36">
        <f t="shared" si="47"/>
        <v>1</v>
      </c>
      <c r="BQ46">
        <f t="shared" si="48"/>
        <v>0</v>
      </c>
      <c r="BR46" s="36">
        <f t="shared" si="49"/>
        <v>0</v>
      </c>
      <c r="BS46" t="e">
        <f t="shared" si="50"/>
        <v>#N/A</v>
      </c>
    </row>
    <row r="47" spans="1:71">
      <c r="A47" s="59">
        <v>197</v>
      </c>
      <c r="B47" s="59">
        <v>131241</v>
      </c>
      <c r="C47" s="160">
        <v>12043189.70503</v>
      </c>
      <c r="D47" s="59">
        <v>1283222.5</v>
      </c>
      <c r="E47" s="59">
        <v>3525747.5</v>
      </c>
      <c r="F47" s="59">
        <v>8517442.2050300203</v>
      </c>
      <c r="G47" s="59">
        <v>49.833889007568402</v>
      </c>
      <c r="H47" s="59">
        <v>-2921434715.8288202</v>
      </c>
      <c r="I47" s="59">
        <v>0</v>
      </c>
      <c r="J47" s="59">
        <v>0</v>
      </c>
      <c r="K47" s="59">
        <v>0</v>
      </c>
      <c r="L47" s="59">
        <v>101</v>
      </c>
      <c r="M47" s="59">
        <v>0</v>
      </c>
      <c r="N47" s="59">
        <v>0</v>
      </c>
      <c r="O47" s="59">
        <v>0</v>
      </c>
      <c r="P47" s="59">
        <v>0</v>
      </c>
      <c r="Q47" s="59">
        <v>0</v>
      </c>
      <c r="R47" s="59">
        <v>2</v>
      </c>
      <c r="S47" s="59">
        <v>0</v>
      </c>
      <c r="T47" s="59">
        <f t="shared" si="0"/>
        <v>0</v>
      </c>
      <c r="U47" s="59">
        <f t="shared" si="1"/>
        <v>0</v>
      </c>
      <c r="V47" s="59">
        <f t="shared" si="2"/>
        <v>0</v>
      </c>
      <c r="W47" s="59">
        <f t="shared" si="3"/>
        <v>0</v>
      </c>
      <c r="X47" s="59">
        <f t="shared" si="4"/>
        <v>0</v>
      </c>
      <c r="Y47" s="59">
        <f t="shared" si="5"/>
        <v>0</v>
      </c>
      <c r="Z47" s="59">
        <f t="shared" si="6"/>
        <v>0</v>
      </c>
      <c r="AA47" s="59">
        <f t="shared" si="7"/>
        <v>0</v>
      </c>
      <c r="AB47" s="59">
        <f t="shared" si="8"/>
        <v>0</v>
      </c>
      <c r="AC47" s="59">
        <f t="shared" si="9"/>
        <v>0</v>
      </c>
      <c r="AD47" s="166">
        <f t="shared" si="51"/>
        <v>1</v>
      </c>
      <c r="AE47" s="169">
        <f t="shared" si="10"/>
        <v>1</v>
      </c>
      <c r="AF47" s="169">
        <f t="shared" si="11"/>
        <v>0</v>
      </c>
      <c r="AG47" s="169">
        <f t="shared" si="12"/>
        <v>0</v>
      </c>
      <c r="AH47" s="169">
        <f t="shared" si="13"/>
        <v>1</v>
      </c>
      <c r="AI47" s="169">
        <f t="shared" si="14"/>
        <v>0</v>
      </c>
      <c r="AJ47" s="169">
        <f t="shared" si="15"/>
        <v>0</v>
      </c>
      <c r="AK47" s="169">
        <f t="shared" si="16"/>
        <v>0</v>
      </c>
      <c r="AL47" s="169">
        <f t="shared" si="17"/>
        <v>1</v>
      </c>
      <c r="AM47" s="169">
        <f t="shared" si="18"/>
        <v>0</v>
      </c>
      <c r="AN47" s="169">
        <f t="shared" si="19"/>
        <v>0</v>
      </c>
      <c r="AO47" s="169">
        <f t="shared" si="20"/>
        <v>1</v>
      </c>
      <c r="AP47" s="169">
        <f t="shared" si="21"/>
        <v>0</v>
      </c>
      <c r="AQ47" s="169">
        <f t="shared" si="22"/>
        <v>0</v>
      </c>
      <c r="AR47" s="169">
        <f t="shared" si="23"/>
        <v>0</v>
      </c>
      <c r="AS47" s="169">
        <f t="shared" si="24"/>
        <v>0</v>
      </c>
      <c r="AT47" s="169">
        <f t="shared" si="25"/>
        <v>0</v>
      </c>
      <c r="AU47" s="169">
        <f t="shared" si="26"/>
        <v>0</v>
      </c>
      <c r="AV47" s="169">
        <f t="shared" si="27"/>
        <v>1</v>
      </c>
      <c r="AW47" s="169">
        <f t="shared" si="28"/>
        <v>0</v>
      </c>
      <c r="AX47" s="169">
        <f t="shared" si="29"/>
        <v>0</v>
      </c>
      <c r="AY47" s="169">
        <f t="shared" si="30"/>
        <v>0</v>
      </c>
      <c r="AZ47" s="169">
        <f t="shared" si="31"/>
        <v>0</v>
      </c>
      <c r="BA47" s="169">
        <f t="shared" si="32"/>
        <v>0</v>
      </c>
      <c r="BB47" s="169">
        <f t="shared" si="33"/>
        <v>1</v>
      </c>
      <c r="BC47" s="169">
        <f t="shared" si="34"/>
        <v>0</v>
      </c>
      <c r="BD47" s="169">
        <f t="shared" si="35"/>
        <v>1</v>
      </c>
      <c r="BE47" s="169">
        <f t="shared" si="36"/>
        <v>0</v>
      </c>
      <c r="BF47" s="169">
        <f t="shared" si="37"/>
        <v>0</v>
      </c>
      <c r="BG47" s="169">
        <f t="shared" si="38"/>
        <v>0</v>
      </c>
      <c r="BH47" s="169">
        <f t="shared" si="39"/>
        <v>0</v>
      </c>
      <c r="BI47" s="169">
        <f t="shared" si="40"/>
        <v>0</v>
      </c>
      <c r="BJ47" s="169">
        <f t="shared" si="41"/>
        <v>0</v>
      </c>
      <c r="BK47" s="167">
        <f t="shared" si="42"/>
        <v>0</v>
      </c>
      <c r="BL47" s="169">
        <f t="shared" si="43"/>
        <v>0</v>
      </c>
      <c r="BM47" s="169">
        <f t="shared" si="44"/>
        <v>1</v>
      </c>
      <c r="BN47" s="169">
        <f t="shared" si="45"/>
        <v>1</v>
      </c>
      <c r="BO47" s="169">
        <f t="shared" si="46"/>
        <v>0</v>
      </c>
      <c r="BP47" s="36">
        <f t="shared" si="47"/>
        <v>1</v>
      </c>
      <c r="BQ47">
        <f t="shared" si="48"/>
        <v>0</v>
      </c>
      <c r="BR47" s="36">
        <f t="shared" si="49"/>
        <v>0</v>
      </c>
      <c r="BS47" t="e">
        <f t="shared" si="50"/>
        <v>#N/A</v>
      </c>
    </row>
    <row r="48" spans="1:71">
      <c r="A48" s="59">
        <v>417</v>
      </c>
      <c r="B48" s="59">
        <v>241171</v>
      </c>
      <c r="C48" s="160">
        <v>33833334.089567304</v>
      </c>
      <c r="D48" s="59">
        <v>3537500.125</v>
      </c>
      <c r="E48" s="59">
        <v>3537500.125</v>
      </c>
      <c r="F48" s="59">
        <v>30295833.9645673</v>
      </c>
      <c r="G48" s="59">
        <v>150</v>
      </c>
      <c r="H48" s="59">
        <v>-6533131547.3625898</v>
      </c>
      <c r="I48" s="59">
        <v>0</v>
      </c>
      <c r="J48" s="59">
        <v>0</v>
      </c>
      <c r="K48" s="59">
        <v>0</v>
      </c>
      <c r="L48" s="59">
        <v>101</v>
      </c>
      <c r="M48" s="59">
        <v>0</v>
      </c>
      <c r="N48" s="59">
        <v>0</v>
      </c>
      <c r="O48" s="59">
        <v>101</v>
      </c>
      <c r="P48" s="59">
        <v>0</v>
      </c>
      <c r="Q48" s="59">
        <v>0</v>
      </c>
      <c r="R48" s="59">
        <v>2</v>
      </c>
      <c r="S48" s="59">
        <v>1</v>
      </c>
      <c r="T48" s="59">
        <f t="shared" si="0"/>
        <v>0</v>
      </c>
      <c r="U48" s="59">
        <f t="shared" si="1"/>
        <v>0</v>
      </c>
      <c r="V48" s="59">
        <f t="shared" si="2"/>
        <v>0</v>
      </c>
      <c r="W48" s="59">
        <f t="shared" si="3"/>
        <v>0</v>
      </c>
      <c r="X48" s="59">
        <f t="shared" si="4"/>
        <v>0</v>
      </c>
      <c r="Y48" s="59">
        <f t="shared" si="5"/>
        <v>0</v>
      </c>
      <c r="Z48" s="59">
        <f t="shared" si="6"/>
        <v>0</v>
      </c>
      <c r="AA48" s="59">
        <f t="shared" si="7"/>
        <v>0</v>
      </c>
      <c r="AB48" s="59">
        <f t="shared" si="8"/>
        <v>0</v>
      </c>
      <c r="AC48" s="59">
        <f t="shared" si="9"/>
        <v>0</v>
      </c>
      <c r="AD48" s="166">
        <f t="shared" si="51"/>
        <v>2</v>
      </c>
      <c r="AE48" s="169">
        <f t="shared" si="10"/>
        <v>0</v>
      </c>
      <c r="AF48" s="169">
        <f t="shared" si="11"/>
        <v>1</v>
      </c>
      <c r="AG48" s="169">
        <f t="shared" si="12"/>
        <v>0</v>
      </c>
      <c r="AH48" s="169">
        <f t="shared" si="13"/>
        <v>1</v>
      </c>
      <c r="AI48" s="169">
        <f t="shared" si="14"/>
        <v>0</v>
      </c>
      <c r="AJ48" s="169">
        <f t="shared" si="15"/>
        <v>0</v>
      </c>
      <c r="AK48" s="169">
        <f t="shared" si="16"/>
        <v>0</v>
      </c>
      <c r="AL48" s="169">
        <f t="shared" si="17"/>
        <v>1</v>
      </c>
      <c r="AM48" s="169">
        <f t="shared" si="18"/>
        <v>0</v>
      </c>
      <c r="AN48" s="169">
        <f t="shared" si="19"/>
        <v>0</v>
      </c>
      <c r="AO48" s="169">
        <f t="shared" si="20"/>
        <v>1</v>
      </c>
      <c r="AP48" s="169">
        <f t="shared" si="21"/>
        <v>0</v>
      </c>
      <c r="AQ48" s="169">
        <f t="shared" si="22"/>
        <v>0</v>
      </c>
      <c r="AR48" s="169">
        <f t="shared" si="23"/>
        <v>0</v>
      </c>
      <c r="AS48" s="169">
        <f t="shared" si="24"/>
        <v>0</v>
      </c>
      <c r="AT48" s="169">
        <f t="shared" si="25"/>
        <v>0</v>
      </c>
      <c r="AU48" s="169">
        <f t="shared" si="26"/>
        <v>0</v>
      </c>
      <c r="AV48" s="169">
        <f t="shared" si="27"/>
        <v>1</v>
      </c>
      <c r="AW48" s="169">
        <f t="shared" si="28"/>
        <v>0</v>
      </c>
      <c r="AX48" s="169">
        <f t="shared" si="29"/>
        <v>0</v>
      </c>
      <c r="AY48" s="169">
        <f t="shared" si="30"/>
        <v>0</v>
      </c>
      <c r="AZ48" s="169">
        <f t="shared" si="31"/>
        <v>0</v>
      </c>
      <c r="BA48" s="169">
        <f t="shared" si="32"/>
        <v>0</v>
      </c>
      <c r="BB48" s="169">
        <f t="shared" si="33"/>
        <v>1</v>
      </c>
      <c r="BC48" s="169">
        <f t="shared" si="34"/>
        <v>0</v>
      </c>
      <c r="BD48" s="169">
        <f t="shared" si="35"/>
        <v>1</v>
      </c>
      <c r="BE48" s="169">
        <f t="shared" si="36"/>
        <v>0</v>
      </c>
      <c r="BF48" s="169">
        <f t="shared" si="37"/>
        <v>0</v>
      </c>
      <c r="BG48" s="169">
        <f t="shared" si="38"/>
        <v>0</v>
      </c>
      <c r="BH48" s="169">
        <f t="shared" si="39"/>
        <v>0</v>
      </c>
      <c r="BI48" s="169">
        <f t="shared" si="40"/>
        <v>0</v>
      </c>
      <c r="BJ48" s="169">
        <f t="shared" si="41"/>
        <v>0</v>
      </c>
      <c r="BK48" s="167">
        <f t="shared" si="42"/>
        <v>0</v>
      </c>
      <c r="BL48" s="169">
        <f t="shared" si="43"/>
        <v>0</v>
      </c>
      <c r="BM48" s="169">
        <f t="shared" si="44"/>
        <v>1</v>
      </c>
      <c r="BN48" s="169">
        <f t="shared" si="45"/>
        <v>0</v>
      </c>
      <c r="BO48" s="169">
        <f t="shared" si="46"/>
        <v>1</v>
      </c>
      <c r="BP48" s="36">
        <f t="shared" si="47"/>
        <v>1</v>
      </c>
      <c r="BQ48">
        <f t="shared" si="48"/>
        <v>0</v>
      </c>
      <c r="BR48" s="36">
        <f t="shared" si="49"/>
        <v>0</v>
      </c>
      <c r="BS48" t="e">
        <f t="shared" si="50"/>
        <v>#N/A</v>
      </c>
    </row>
    <row r="49" spans="1:71">
      <c r="A49" s="59">
        <v>43</v>
      </c>
      <c r="B49" s="59">
        <v>15242</v>
      </c>
      <c r="C49" s="160">
        <v>14285714.7317355</v>
      </c>
      <c r="D49" s="59">
        <v>3590476.25</v>
      </c>
      <c r="E49" s="59">
        <v>3590476.25</v>
      </c>
      <c r="F49" s="59">
        <v>10695238.4817355</v>
      </c>
      <c r="G49" s="59">
        <v>171.42857360839801</v>
      </c>
      <c r="H49" s="59">
        <v>-440381289.23061001</v>
      </c>
      <c r="I49" s="59">
        <v>0</v>
      </c>
      <c r="J49" s="59">
        <v>0</v>
      </c>
      <c r="K49" s="59">
        <v>0</v>
      </c>
      <c r="L49" s="59">
        <v>101</v>
      </c>
      <c r="M49" s="59">
        <v>0</v>
      </c>
      <c r="N49" s="59">
        <v>0</v>
      </c>
      <c r="O49" s="59">
        <v>0</v>
      </c>
      <c r="P49" s="59">
        <v>0</v>
      </c>
      <c r="Q49" s="59">
        <v>0</v>
      </c>
      <c r="R49" s="59">
        <v>2</v>
      </c>
      <c r="S49" s="59">
        <v>0</v>
      </c>
      <c r="T49" s="59">
        <f t="shared" si="0"/>
        <v>0</v>
      </c>
      <c r="U49" s="59">
        <f t="shared" si="1"/>
        <v>0</v>
      </c>
      <c r="V49" s="59">
        <f t="shared" si="2"/>
        <v>0</v>
      </c>
      <c r="W49" s="59">
        <f t="shared" si="3"/>
        <v>0</v>
      </c>
      <c r="X49" s="59">
        <f t="shared" si="4"/>
        <v>0</v>
      </c>
      <c r="Y49" s="59">
        <f t="shared" si="5"/>
        <v>0</v>
      </c>
      <c r="Z49" s="59">
        <f t="shared" si="6"/>
        <v>0</v>
      </c>
      <c r="AA49" s="59">
        <f t="shared" si="7"/>
        <v>0</v>
      </c>
      <c r="AB49" s="59">
        <f t="shared" si="8"/>
        <v>0</v>
      </c>
      <c r="AC49" s="59">
        <f t="shared" si="9"/>
        <v>0</v>
      </c>
      <c r="AD49" s="166">
        <f t="shared" si="51"/>
        <v>1</v>
      </c>
      <c r="AE49" s="169">
        <f t="shared" si="10"/>
        <v>1</v>
      </c>
      <c r="AF49" s="169">
        <f t="shared" si="11"/>
        <v>0</v>
      </c>
      <c r="AG49" s="169">
        <f t="shared" si="12"/>
        <v>0</v>
      </c>
      <c r="AH49" s="169">
        <f t="shared" si="13"/>
        <v>1</v>
      </c>
      <c r="AI49" s="169">
        <f t="shared" si="14"/>
        <v>0</v>
      </c>
      <c r="AJ49" s="169">
        <f t="shared" si="15"/>
        <v>0</v>
      </c>
      <c r="AK49" s="169">
        <f t="shared" si="16"/>
        <v>0</v>
      </c>
      <c r="AL49" s="169">
        <f t="shared" si="17"/>
        <v>1</v>
      </c>
      <c r="AM49" s="169">
        <f t="shared" si="18"/>
        <v>0</v>
      </c>
      <c r="AN49" s="169">
        <f t="shared" si="19"/>
        <v>0</v>
      </c>
      <c r="AO49" s="169">
        <f t="shared" si="20"/>
        <v>1</v>
      </c>
      <c r="AP49" s="169">
        <f t="shared" si="21"/>
        <v>0</v>
      </c>
      <c r="AQ49" s="169">
        <f t="shared" si="22"/>
        <v>0</v>
      </c>
      <c r="AR49" s="169">
        <f t="shared" si="23"/>
        <v>0</v>
      </c>
      <c r="AS49" s="169">
        <f t="shared" si="24"/>
        <v>0</v>
      </c>
      <c r="AT49" s="169">
        <f t="shared" si="25"/>
        <v>0</v>
      </c>
      <c r="AU49" s="169">
        <f t="shared" si="26"/>
        <v>0</v>
      </c>
      <c r="AV49" s="169">
        <f t="shared" si="27"/>
        <v>1</v>
      </c>
      <c r="AW49" s="169">
        <f t="shared" si="28"/>
        <v>0</v>
      </c>
      <c r="AX49" s="169">
        <f t="shared" si="29"/>
        <v>0</v>
      </c>
      <c r="AY49" s="169">
        <f t="shared" si="30"/>
        <v>0</v>
      </c>
      <c r="AZ49" s="169">
        <f t="shared" si="31"/>
        <v>0</v>
      </c>
      <c r="BA49" s="169">
        <f t="shared" si="32"/>
        <v>0</v>
      </c>
      <c r="BB49" s="169">
        <f t="shared" si="33"/>
        <v>1</v>
      </c>
      <c r="BC49" s="169">
        <f t="shared" si="34"/>
        <v>0</v>
      </c>
      <c r="BD49" s="169">
        <f t="shared" si="35"/>
        <v>1</v>
      </c>
      <c r="BE49" s="169">
        <f t="shared" si="36"/>
        <v>0</v>
      </c>
      <c r="BF49" s="169">
        <f t="shared" si="37"/>
        <v>0</v>
      </c>
      <c r="BG49" s="169">
        <f t="shared" si="38"/>
        <v>0</v>
      </c>
      <c r="BH49" s="169">
        <f t="shared" si="39"/>
        <v>0</v>
      </c>
      <c r="BI49" s="169">
        <f t="shared" si="40"/>
        <v>0</v>
      </c>
      <c r="BJ49" s="169">
        <f t="shared" si="41"/>
        <v>0</v>
      </c>
      <c r="BK49" s="167">
        <f t="shared" si="42"/>
        <v>0</v>
      </c>
      <c r="BL49" s="169">
        <f t="shared" si="43"/>
        <v>0</v>
      </c>
      <c r="BM49" s="169">
        <f t="shared" si="44"/>
        <v>1</v>
      </c>
      <c r="BN49" s="169">
        <f t="shared" si="45"/>
        <v>1</v>
      </c>
      <c r="BO49" s="169">
        <f t="shared" si="46"/>
        <v>0</v>
      </c>
      <c r="BP49" s="36">
        <f t="shared" si="47"/>
        <v>1</v>
      </c>
      <c r="BQ49">
        <f t="shared" si="48"/>
        <v>0</v>
      </c>
      <c r="BR49" s="36">
        <f t="shared" si="49"/>
        <v>0</v>
      </c>
      <c r="BS49" t="e">
        <f t="shared" si="50"/>
        <v>#N/A</v>
      </c>
    </row>
    <row r="50" spans="1:71">
      <c r="A50" s="59">
        <v>229</v>
      </c>
      <c r="B50" s="59">
        <v>151151</v>
      </c>
      <c r="C50" s="160">
        <v>11688311.977840099</v>
      </c>
      <c r="D50" s="59">
        <v>2148051.9375</v>
      </c>
      <c r="E50" s="59">
        <v>3654545.4375</v>
      </c>
      <c r="F50" s="59">
        <v>8033766.5403400799</v>
      </c>
      <c r="G50" s="59">
        <v>33.7662353515625</v>
      </c>
      <c r="H50" s="59">
        <v>-3729900215.2048998</v>
      </c>
      <c r="I50" s="59">
        <v>0</v>
      </c>
      <c r="J50" s="59">
        <v>0</v>
      </c>
      <c r="K50" s="59">
        <v>0</v>
      </c>
      <c r="L50" s="59">
        <v>101</v>
      </c>
      <c r="M50" s="59">
        <v>0</v>
      </c>
      <c r="N50" s="59">
        <v>0</v>
      </c>
      <c r="O50" s="59">
        <v>202</v>
      </c>
      <c r="P50" s="59">
        <v>302</v>
      </c>
      <c r="Q50" s="59">
        <v>102</v>
      </c>
      <c r="R50" s="59">
        <v>2</v>
      </c>
      <c r="S50" s="59">
        <v>1</v>
      </c>
      <c r="T50" s="59">
        <f t="shared" si="0"/>
        <v>0</v>
      </c>
      <c r="U50" s="59">
        <f t="shared" si="1"/>
        <v>1</v>
      </c>
      <c r="V50" s="59">
        <f t="shared" si="2"/>
        <v>0</v>
      </c>
      <c r="W50" s="59">
        <f t="shared" si="3"/>
        <v>0</v>
      </c>
      <c r="X50" s="59">
        <f t="shared" si="4"/>
        <v>0</v>
      </c>
      <c r="Y50" s="59">
        <f t="shared" si="5"/>
        <v>1</v>
      </c>
      <c r="Z50" s="59">
        <f t="shared" si="6"/>
        <v>0</v>
      </c>
      <c r="AA50" s="59">
        <f t="shared" si="7"/>
        <v>1</v>
      </c>
      <c r="AB50" s="59">
        <f t="shared" si="8"/>
        <v>0</v>
      </c>
      <c r="AC50" s="59">
        <f t="shared" si="9"/>
        <v>0</v>
      </c>
      <c r="AD50" s="166">
        <f t="shared" si="51"/>
        <v>1</v>
      </c>
      <c r="AE50" s="169">
        <f t="shared" si="10"/>
        <v>1</v>
      </c>
      <c r="AF50" s="169">
        <f t="shared" si="11"/>
        <v>0</v>
      </c>
      <c r="AG50" s="169">
        <f t="shared" si="12"/>
        <v>0</v>
      </c>
      <c r="AH50" s="169">
        <f t="shared" si="13"/>
        <v>1</v>
      </c>
      <c r="AI50" s="169">
        <f t="shared" si="14"/>
        <v>0</v>
      </c>
      <c r="AJ50" s="169">
        <f t="shared" si="15"/>
        <v>0</v>
      </c>
      <c r="AK50" s="169">
        <f t="shared" si="16"/>
        <v>1</v>
      </c>
      <c r="AL50" s="169">
        <f t="shared" si="17"/>
        <v>0</v>
      </c>
      <c r="AM50" s="169">
        <f t="shared" si="18"/>
        <v>0</v>
      </c>
      <c r="AN50" s="169">
        <f t="shared" si="19"/>
        <v>0</v>
      </c>
      <c r="AO50" s="169">
        <f t="shared" si="20"/>
        <v>1</v>
      </c>
      <c r="AP50" s="169">
        <f t="shared" si="21"/>
        <v>0</v>
      </c>
      <c r="AQ50" s="169">
        <f t="shared" si="22"/>
        <v>0</v>
      </c>
      <c r="AR50" s="169">
        <f t="shared" si="23"/>
        <v>0</v>
      </c>
      <c r="AS50" s="169">
        <f t="shared" si="24"/>
        <v>0</v>
      </c>
      <c r="AT50" s="169">
        <f t="shared" si="25"/>
        <v>0</v>
      </c>
      <c r="AU50" s="169">
        <f t="shared" si="26"/>
        <v>0</v>
      </c>
      <c r="AV50" s="169">
        <f t="shared" si="27"/>
        <v>1</v>
      </c>
      <c r="AW50" s="169">
        <f t="shared" si="28"/>
        <v>0</v>
      </c>
      <c r="AX50" s="169">
        <f t="shared" si="29"/>
        <v>0</v>
      </c>
      <c r="AY50" s="169">
        <f t="shared" si="30"/>
        <v>0</v>
      </c>
      <c r="AZ50" s="169">
        <f t="shared" si="31"/>
        <v>0</v>
      </c>
      <c r="BA50" s="169">
        <f t="shared" si="32"/>
        <v>0</v>
      </c>
      <c r="BB50" s="169">
        <f t="shared" si="33"/>
        <v>1</v>
      </c>
      <c r="BC50" s="169">
        <f t="shared" si="34"/>
        <v>0</v>
      </c>
      <c r="BD50" s="169">
        <f t="shared" si="35"/>
        <v>1</v>
      </c>
      <c r="BE50" s="169">
        <f t="shared" si="36"/>
        <v>0</v>
      </c>
      <c r="BF50" s="169">
        <f t="shared" si="37"/>
        <v>0</v>
      </c>
      <c r="BG50" s="169">
        <f t="shared" si="38"/>
        <v>0</v>
      </c>
      <c r="BH50" s="169">
        <f t="shared" si="39"/>
        <v>0</v>
      </c>
      <c r="BI50" s="169">
        <f t="shared" si="40"/>
        <v>0</v>
      </c>
      <c r="BJ50" s="169">
        <f t="shared" si="41"/>
        <v>0</v>
      </c>
      <c r="BK50" s="167">
        <f t="shared" si="42"/>
        <v>0</v>
      </c>
      <c r="BL50" s="169">
        <f t="shared" si="43"/>
        <v>0</v>
      </c>
      <c r="BM50" s="169">
        <f t="shared" si="44"/>
        <v>1</v>
      </c>
      <c r="BN50" s="169">
        <f t="shared" si="45"/>
        <v>0</v>
      </c>
      <c r="BO50" s="169">
        <f t="shared" si="46"/>
        <v>1</v>
      </c>
      <c r="BP50" s="36">
        <f t="shared" si="47"/>
        <v>1</v>
      </c>
      <c r="BQ50">
        <f t="shared" si="48"/>
        <v>0</v>
      </c>
      <c r="BR50" s="36">
        <f t="shared" si="49"/>
        <v>0</v>
      </c>
      <c r="BS50" t="e">
        <f t="shared" si="50"/>
        <v>#N/A</v>
      </c>
    </row>
    <row r="51" spans="1:71">
      <c r="A51" s="59">
        <v>69</v>
      </c>
      <c r="B51" s="59">
        <v>19191</v>
      </c>
      <c r="C51" s="160">
        <v>10714285.6686699</v>
      </c>
      <c r="D51" s="59">
        <v>3678571.5</v>
      </c>
      <c r="E51" s="59">
        <v>3678571.5</v>
      </c>
      <c r="F51" s="59">
        <v>7035714.1686699102</v>
      </c>
      <c r="G51" s="59">
        <v>114.28571319580099</v>
      </c>
      <c r="H51" s="59">
        <v>-676651779.86371303</v>
      </c>
      <c r="I51" s="59">
        <v>0</v>
      </c>
      <c r="J51" s="59">
        <v>0</v>
      </c>
      <c r="K51" s="59">
        <v>0</v>
      </c>
      <c r="L51" s="59">
        <v>102</v>
      </c>
      <c r="M51" s="59">
        <v>0</v>
      </c>
      <c r="N51" s="59">
        <v>0</v>
      </c>
      <c r="O51" s="59">
        <v>0</v>
      </c>
      <c r="P51" s="59">
        <v>0</v>
      </c>
      <c r="Q51" s="59">
        <v>0</v>
      </c>
      <c r="R51" s="59">
        <v>2</v>
      </c>
      <c r="S51" s="59">
        <v>0</v>
      </c>
      <c r="T51" s="59">
        <f t="shared" si="0"/>
        <v>0</v>
      </c>
      <c r="U51" s="59">
        <f t="shared" si="1"/>
        <v>0</v>
      </c>
      <c r="V51" s="59">
        <f t="shared" si="2"/>
        <v>1</v>
      </c>
      <c r="W51" s="59">
        <f t="shared" si="3"/>
        <v>0</v>
      </c>
      <c r="X51" s="59">
        <f t="shared" si="4"/>
        <v>0</v>
      </c>
      <c r="Y51" s="59">
        <f t="shared" si="5"/>
        <v>0</v>
      </c>
      <c r="Z51" s="59">
        <f t="shared" si="6"/>
        <v>0</v>
      </c>
      <c r="AA51" s="59">
        <f t="shared" si="7"/>
        <v>0</v>
      </c>
      <c r="AB51" s="59">
        <f t="shared" si="8"/>
        <v>0</v>
      </c>
      <c r="AC51" s="59">
        <f t="shared" si="9"/>
        <v>0</v>
      </c>
      <c r="AD51" s="166">
        <f t="shared" si="51"/>
        <v>0</v>
      </c>
      <c r="AE51" s="169">
        <f t="shared" si="10"/>
        <v>0</v>
      </c>
      <c r="AF51" s="169">
        <f t="shared" si="11"/>
        <v>0</v>
      </c>
      <c r="AG51" s="169">
        <f t="shared" si="12"/>
        <v>0</v>
      </c>
      <c r="AH51" s="169">
        <f t="shared" si="13"/>
        <v>1</v>
      </c>
      <c r="AI51" s="169">
        <f t="shared" si="14"/>
        <v>0</v>
      </c>
      <c r="AJ51" s="169">
        <f t="shared" si="15"/>
        <v>0</v>
      </c>
      <c r="AK51" s="169">
        <f t="shared" si="16"/>
        <v>0</v>
      </c>
      <c r="AL51" s="169">
        <f t="shared" si="17"/>
        <v>1</v>
      </c>
      <c r="AM51" s="169">
        <f t="shared" si="18"/>
        <v>1</v>
      </c>
      <c r="AN51" s="169">
        <f t="shared" si="19"/>
        <v>0</v>
      </c>
      <c r="AO51" s="169">
        <f t="shared" si="20"/>
        <v>1</v>
      </c>
      <c r="AP51" s="169">
        <f t="shared" si="21"/>
        <v>0</v>
      </c>
      <c r="AQ51" s="169">
        <f t="shared" si="22"/>
        <v>1</v>
      </c>
      <c r="AR51" s="169">
        <f t="shared" si="23"/>
        <v>0</v>
      </c>
      <c r="AS51" s="169">
        <f t="shared" si="24"/>
        <v>0</v>
      </c>
      <c r="AT51" s="169">
        <f t="shared" si="25"/>
        <v>0</v>
      </c>
      <c r="AU51" s="169">
        <f t="shared" si="26"/>
        <v>0</v>
      </c>
      <c r="AV51" s="169">
        <f t="shared" si="27"/>
        <v>1</v>
      </c>
      <c r="AW51" s="169">
        <f t="shared" si="28"/>
        <v>0</v>
      </c>
      <c r="AX51" s="169">
        <f t="shared" si="29"/>
        <v>0</v>
      </c>
      <c r="AY51" s="169">
        <f t="shared" si="30"/>
        <v>0</v>
      </c>
      <c r="AZ51" s="169">
        <f t="shared" si="31"/>
        <v>0</v>
      </c>
      <c r="BA51" s="169">
        <f t="shared" si="32"/>
        <v>0</v>
      </c>
      <c r="BB51" s="169">
        <f t="shared" si="33"/>
        <v>1</v>
      </c>
      <c r="BC51" s="169">
        <f t="shared" si="34"/>
        <v>0</v>
      </c>
      <c r="BD51" s="169">
        <f t="shared" si="35"/>
        <v>1</v>
      </c>
      <c r="BE51" s="169">
        <f t="shared" si="36"/>
        <v>0</v>
      </c>
      <c r="BF51" s="169">
        <f t="shared" si="37"/>
        <v>0</v>
      </c>
      <c r="BG51" s="169">
        <f t="shared" si="38"/>
        <v>0</v>
      </c>
      <c r="BH51" s="169">
        <f t="shared" si="39"/>
        <v>0</v>
      </c>
      <c r="BI51" s="169">
        <f t="shared" si="40"/>
        <v>0</v>
      </c>
      <c r="BJ51" s="169">
        <f t="shared" si="41"/>
        <v>0</v>
      </c>
      <c r="BK51" s="167">
        <f t="shared" si="42"/>
        <v>0</v>
      </c>
      <c r="BL51" s="169">
        <f t="shared" si="43"/>
        <v>0</v>
      </c>
      <c r="BM51" s="169">
        <f t="shared" si="44"/>
        <v>1</v>
      </c>
      <c r="BN51" s="169">
        <f t="shared" si="45"/>
        <v>1</v>
      </c>
      <c r="BO51" s="169">
        <f t="shared" si="46"/>
        <v>0</v>
      </c>
      <c r="BP51" s="36">
        <f t="shared" si="47"/>
        <v>0</v>
      </c>
      <c r="BQ51">
        <f t="shared" si="48"/>
        <v>0</v>
      </c>
      <c r="BR51" s="36">
        <f t="shared" si="49"/>
        <v>0</v>
      </c>
      <c r="BS51" t="e">
        <f t="shared" si="50"/>
        <v>#N/A</v>
      </c>
    </row>
    <row r="52" spans="1:71">
      <c r="A52" s="59">
        <v>103</v>
      </c>
      <c r="B52" s="59">
        <v>24152</v>
      </c>
      <c r="C52" s="160">
        <v>14500000.324100301</v>
      </c>
      <c r="D52" s="59">
        <v>3125000.125</v>
      </c>
      <c r="E52" s="59">
        <v>3708333.5</v>
      </c>
      <c r="F52" s="59">
        <v>10791666.824100301</v>
      </c>
      <c r="G52" s="59">
        <v>16.666667938232401</v>
      </c>
      <c r="H52" s="59">
        <v>-1689361085.6540201</v>
      </c>
      <c r="I52" s="59">
        <v>0</v>
      </c>
      <c r="J52" s="59">
        <v>0</v>
      </c>
      <c r="K52" s="59">
        <v>0</v>
      </c>
      <c r="L52" s="59">
        <v>101</v>
      </c>
      <c r="M52" s="59">
        <v>0</v>
      </c>
      <c r="N52" s="59">
        <v>0</v>
      </c>
      <c r="O52" s="59">
        <v>0</v>
      </c>
      <c r="P52" s="59">
        <v>0</v>
      </c>
      <c r="Q52" s="59">
        <v>0</v>
      </c>
      <c r="R52" s="59">
        <v>2</v>
      </c>
      <c r="S52" s="59">
        <v>0</v>
      </c>
      <c r="T52" s="59">
        <f t="shared" si="0"/>
        <v>0</v>
      </c>
      <c r="U52" s="59">
        <f t="shared" si="1"/>
        <v>0</v>
      </c>
      <c r="V52" s="59">
        <f t="shared" si="2"/>
        <v>0</v>
      </c>
      <c r="W52" s="59">
        <f t="shared" si="3"/>
        <v>0</v>
      </c>
      <c r="X52" s="59">
        <f t="shared" si="4"/>
        <v>0</v>
      </c>
      <c r="Y52" s="59">
        <f t="shared" si="5"/>
        <v>0</v>
      </c>
      <c r="Z52" s="59">
        <f t="shared" si="6"/>
        <v>0</v>
      </c>
      <c r="AA52" s="59">
        <f t="shared" si="7"/>
        <v>0</v>
      </c>
      <c r="AB52" s="59">
        <f t="shared" si="8"/>
        <v>0</v>
      </c>
      <c r="AC52" s="59">
        <f t="shared" si="9"/>
        <v>0</v>
      </c>
      <c r="AD52" s="166">
        <f t="shared" si="51"/>
        <v>1</v>
      </c>
      <c r="AE52" s="169">
        <f t="shared" si="10"/>
        <v>1</v>
      </c>
      <c r="AF52" s="169">
        <f t="shared" si="11"/>
        <v>0</v>
      </c>
      <c r="AG52" s="169">
        <f t="shared" si="12"/>
        <v>0</v>
      </c>
      <c r="AH52" s="169">
        <f t="shared" si="13"/>
        <v>1</v>
      </c>
      <c r="AI52" s="169">
        <f t="shared" si="14"/>
        <v>0</v>
      </c>
      <c r="AJ52" s="169">
        <f t="shared" si="15"/>
        <v>0</v>
      </c>
      <c r="AK52" s="169">
        <f t="shared" si="16"/>
        <v>0</v>
      </c>
      <c r="AL52" s="169">
        <f t="shared" si="17"/>
        <v>1</v>
      </c>
      <c r="AM52" s="169">
        <f t="shared" si="18"/>
        <v>0</v>
      </c>
      <c r="AN52" s="169">
        <f t="shared" si="19"/>
        <v>0</v>
      </c>
      <c r="AO52" s="169">
        <f t="shared" si="20"/>
        <v>1</v>
      </c>
      <c r="AP52" s="169">
        <f t="shared" si="21"/>
        <v>0</v>
      </c>
      <c r="AQ52" s="169">
        <f t="shared" si="22"/>
        <v>0</v>
      </c>
      <c r="AR52" s="169">
        <f t="shared" si="23"/>
        <v>0</v>
      </c>
      <c r="AS52" s="169">
        <f t="shared" si="24"/>
        <v>0</v>
      </c>
      <c r="AT52" s="169">
        <f t="shared" si="25"/>
        <v>0</v>
      </c>
      <c r="AU52" s="169">
        <f t="shared" si="26"/>
        <v>0</v>
      </c>
      <c r="AV52" s="169">
        <f t="shared" si="27"/>
        <v>1</v>
      </c>
      <c r="AW52" s="169">
        <f t="shared" si="28"/>
        <v>0</v>
      </c>
      <c r="AX52" s="169">
        <f t="shared" si="29"/>
        <v>0</v>
      </c>
      <c r="AY52" s="169">
        <f t="shared" si="30"/>
        <v>0</v>
      </c>
      <c r="AZ52" s="169">
        <f t="shared" si="31"/>
        <v>0</v>
      </c>
      <c r="BA52" s="169">
        <f t="shared" si="32"/>
        <v>0</v>
      </c>
      <c r="BB52" s="169">
        <f t="shared" si="33"/>
        <v>1</v>
      </c>
      <c r="BC52" s="169">
        <f t="shared" si="34"/>
        <v>0</v>
      </c>
      <c r="BD52" s="169">
        <f t="shared" si="35"/>
        <v>1</v>
      </c>
      <c r="BE52" s="169">
        <f t="shared" si="36"/>
        <v>0</v>
      </c>
      <c r="BF52" s="169">
        <f t="shared" si="37"/>
        <v>0</v>
      </c>
      <c r="BG52" s="169">
        <f t="shared" si="38"/>
        <v>0</v>
      </c>
      <c r="BH52" s="169">
        <f t="shared" si="39"/>
        <v>0</v>
      </c>
      <c r="BI52" s="169">
        <f t="shared" si="40"/>
        <v>0</v>
      </c>
      <c r="BJ52" s="169">
        <f t="shared" si="41"/>
        <v>0</v>
      </c>
      <c r="BK52" s="167">
        <f t="shared" si="42"/>
        <v>0</v>
      </c>
      <c r="BL52" s="169">
        <f t="shared" si="43"/>
        <v>0</v>
      </c>
      <c r="BM52" s="169">
        <f t="shared" si="44"/>
        <v>1</v>
      </c>
      <c r="BN52" s="169">
        <f t="shared" si="45"/>
        <v>1</v>
      </c>
      <c r="BO52" s="169">
        <f t="shared" si="46"/>
        <v>0</v>
      </c>
      <c r="BP52" s="36">
        <f t="shared" si="47"/>
        <v>1</v>
      </c>
      <c r="BQ52">
        <f t="shared" si="48"/>
        <v>0</v>
      </c>
      <c r="BR52" s="36">
        <f t="shared" si="49"/>
        <v>0</v>
      </c>
      <c r="BS52" t="e">
        <f t="shared" si="50"/>
        <v>#N/A</v>
      </c>
    </row>
    <row r="53" spans="1:71">
      <c r="A53" s="59">
        <v>195</v>
      </c>
      <c r="B53" s="59">
        <v>131202</v>
      </c>
      <c r="C53" s="160">
        <v>12052381.0961593</v>
      </c>
      <c r="D53" s="59">
        <v>3761905</v>
      </c>
      <c r="E53" s="59">
        <v>3761905</v>
      </c>
      <c r="F53" s="59">
        <v>8290476.0961592495</v>
      </c>
      <c r="G53" s="59">
        <v>38.095237731933601</v>
      </c>
      <c r="H53" s="59">
        <v>-2920518824.8057299</v>
      </c>
      <c r="I53" s="59">
        <v>0</v>
      </c>
      <c r="J53" s="59">
        <v>0</v>
      </c>
      <c r="K53" s="59">
        <v>0</v>
      </c>
      <c r="L53" s="59">
        <v>102</v>
      </c>
      <c r="M53" s="59">
        <v>301</v>
      </c>
      <c r="N53" s="59">
        <v>0</v>
      </c>
      <c r="O53" s="59">
        <v>0</v>
      </c>
      <c r="P53" s="59">
        <v>0</v>
      </c>
      <c r="Q53" s="59">
        <v>0</v>
      </c>
      <c r="R53" s="59">
        <v>2</v>
      </c>
      <c r="S53" s="59">
        <v>0</v>
      </c>
      <c r="T53" s="59">
        <f t="shared" si="0"/>
        <v>0</v>
      </c>
      <c r="U53" s="59">
        <f t="shared" si="1"/>
        <v>0</v>
      </c>
      <c r="V53" s="59">
        <f t="shared" si="2"/>
        <v>1</v>
      </c>
      <c r="W53" s="59">
        <f t="shared" si="3"/>
        <v>0</v>
      </c>
      <c r="X53" s="59">
        <f t="shared" si="4"/>
        <v>0</v>
      </c>
      <c r="Y53" s="59">
        <f t="shared" si="5"/>
        <v>1</v>
      </c>
      <c r="Z53" s="59">
        <f t="shared" si="6"/>
        <v>0</v>
      </c>
      <c r="AA53" s="59">
        <f t="shared" si="7"/>
        <v>0</v>
      </c>
      <c r="AB53" s="59">
        <f t="shared" si="8"/>
        <v>0</v>
      </c>
      <c r="AC53" s="59">
        <f t="shared" si="9"/>
        <v>0</v>
      </c>
      <c r="AD53" s="166">
        <f t="shared" si="51"/>
        <v>0</v>
      </c>
      <c r="AE53" s="169">
        <f t="shared" si="10"/>
        <v>0</v>
      </c>
      <c r="AF53" s="169">
        <f t="shared" si="11"/>
        <v>0</v>
      </c>
      <c r="AG53" s="169">
        <f t="shared" si="12"/>
        <v>0</v>
      </c>
      <c r="AH53" s="169">
        <f t="shared" si="13"/>
        <v>1</v>
      </c>
      <c r="AI53" s="169">
        <f t="shared" si="14"/>
        <v>0</v>
      </c>
      <c r="AJ53" s="169">
        <f t="shared" si="15"/>
        <v>0</v>
      </c>
      <c r="AK53" s="169">
        <f t="shared" si="16"/>
        <v>0</v>
      </c>
      <c r="AL53" s="169">
        <f t="shared" si="17"/>
        <v>1</v>
      </c>
      <c r="AM53" s="169">
        <f t="shared" si="18"/>
        <v>1</v>
      </c>
      <c r="AN53" s="169">
        <f t="shared" si="19"/>
        <v>1</v>
      </c>
      <c r="AO53" s="169">
        <f t="shared" si="20"/>
        <v>0</v>
      </c>
      <c r="AP53" s="169">
        <f t="shared" si="21"/>
        <v>0</v>
      </c>
      <c r="AQ53" s="169">
        <f t="shared" si="22"/>
        <v>1</v>
      </c>
      <c r="AR53" s="169">
        <f t="shared" si="23"/>
        <v>0</v>
      </c>
      <c r="AS53" s="169">
        <f t="shared" si="24"/>
        <v>0</v>
      </c>
      <c r="AT53" s="169">
        <f t="shared" si="25"/>
        <v>0</v>
      </c>
      <c r="AU53" s="169">
        <f t="shared" si="26"/>
        <v>0</v>
      </c>
      <c r="AV53" s="169">
        <f t="shared" si="27"/>
        <v>1</v>
      </c>
      <c r="AW53" s="169">
        <f t="shared" si="28"/>
        <v>0</v>
      </c>
      <c r="AX53" s="169">
        <f t="shared" si="29"/>
        <v>0</v>
      </c>
      <c r="AY53" s="169">
        <f t="shared" si="30"/>
        <v>0</v>
      </c>
      <c r="AZ53" s="169">
        <f t="shared" si="31"/>
        <v>0</v>
      </c>
      <c r="BA53" s="169">
        <f t="shared" si="32"/>
        <v>0</v>
      </c>
      <c r="BB53" s="169">
        <f t="shared" si="33"/>
        <v>1</v>
      </c>
      <c r="BC53" s="169">
        <f t="shared" si="34"/>
        <v>0</v>
      </c>
      <c r="BD53" s="169">
        <f t="shared" si="35"/>
        <v>1</v>
      </c>
      <c r="BE53" s="169">
        <f t="shared" si="36"/>
        <v>0</v>
      </c>
      <c r="BF53" s="169">
        <f t="shared" si="37"/>
        <v>0</v>
      </c>
      <c r="BG53" s="169">
        <f t="shared" si="38"/>
        <v>0</v>
      </c>
      <c r="BH53" s="169">
        <f t="shared" si="39"/>
        <v>0</v>
      </c>
      <c r="BI53" s="169">
        <f t="shared" si="40"/>
        <v>0</v>
      </c>
      <c r="BJ53" s="169">
        <f t="shared" si="41"/>
        <v>0</v>
      </c>
      <c r="BK53" s="167">
        <f t="shared" si="42"/>
        <v>0</v>
      </c>
      <c r="BL53" s="169">
        <f t="shared" si="43"/>
        <v>0</v>
      </c>
      <c r="BM53" s="169">
        <f t="shared" si="44"/>
        <v>1</v>
      </c>
      <c r="BN53" s="169">
        <f t="shared" si="45"/>
        <v>1</v>
      </c>
      <c r="BO53" s="169">
        <f t="shared" si="46"/>
        <v>0</v>
      </c>
      <c r="BP53" s="36">
        <f t="shared" si="47"/>
        <v>0</v>
      </c>
      <c r="BQ53">
        <f t="shared" si="48"/>
        <v>1</v>
      </c>
      <c r="BR53" s="36">
        <f t="shared" si="49"/>
        <v>0</v>
      </c>
      <c r="BS53" t="e">
        <f t="shared" si="50"/>
        <v>#N/A</v>
      </c>
    </row>
    <row r="54" spans="1:71">
      <c r="A54" s="59">
        <v>155</v>
      </c>
      <c r="B54" s="59">
        <v>121201</v>
      </c>
      <c r="C54" s="160">
        <v>55873017.176939502</v>
      </c>
      <c r="D54" s="59">
        <v>3888888.75</v>
      </c>
      <c r="E54" s="59">
        <v>3888888.75</v>
      </c>
      <c r="F54" s="59">
        <v>51984128.426939502</v>
      </c>
      <c r="G54" s="59">
        <v>21.1640224456787</v>
      </c>
      <c r="H54" s="59">
        <v>-2304575889.5474401</v>
      </c>
      <c r="I54" s="59">
        <v>0</v>
      </c>
      <c r="J54" s="59">
        <v>0</v>
      </c>
      <c r="K54" s="59">
        <v>0</v>
      </c>
      <c r="L54" s="59">
        <v>101</v>
      </c>
      <c r="M54" s="59">
        <v>0</v>
      </c>
      <c r="N54" s="59">
        <v>0</v>
      </c>
      <c r="O54" s="59">
        <v>101</v>
      </c>
      <c r="P54" s="59">
        <v>0</v>
      </c>
      <c r="Q54" s="59">
        <v>0</v>
      </c>
      <c r="R54" s="59">
        <v>1</v>
      </c>
      <c r="S54" s="59">
        <v>0</v>
      </c>
      <c r="T54" s="59">
        <f t="shared" si="0"/>
        <v>0</v>
      </c>
      <c r="U54" s="59">
        <f t="shared" si="1"/>
        <v>0</v>
      </c>
      <c r="V54" s="59">
        <f t="shared" si="2"/>
        <v>0</v>
      </c>
      <c r="W54" s="59">
        <f t="shared" si="3"/>
        <v>0</v>
      </c>
      <c r="X54" s="59">
        <f t="shared" si="4"/>
        <v>0</v>
      </c>
      <c r="Y54" s="59">
        <f t="shared" si="5"/>
        <v>0</v>
      </c>
      <c r="Z54" s="59">
        <f t="shared" si="6"/>
        <v>0</v>
      </c>
      <c r="AA54" s="59">
        <f t="shared" si="7"/>
        <v>0</v>
      </c>
      <c r="AB54" s="59">
        <f t="shared" si="8"/>
        <v>0</v>
      </c>
      <c r="AC54" s="59">
        <f t="shared" si="9"/>
        <v>0</v>
      </c>
      <c r="AD54" s="166">
        <f t="shared" si="51"/>
        <v>2</v>
      </c>
      <c r="AE54" s="169">
        <f t="shared" si="10"/>
        <v>0</v>
      </c>
      <c r="AF54" s="169">
        <f t="shared" si="11"/>
        <v>1</v>
      </c>
      <c r="AG54" s="169">
        <f t="shared" si="12"/>
        <v>0</v>
      </c>
      <c r="AH54" s="169">
        <f t="shared" si="13"/>
        <v>1</v>
      </c>
      <c r="AI54" s="169">
        <f t="shared" si="14"/>
        <v>0</v>
      </c>
      <c r="AJ54" s="169">
        <f t="shared" si="15"/>
        <v>0</v>
      </c>
      <c r="AK54" s="169">
        <f t="shared" si="16"/>
        <v>0</v>
      </c>
      <c r="AL54" s="169">
        <f t="shared" si="17"/>
        <v>1</v>
      </c>
      <c r="AM54" s="169">
        <f t="shared" si="18"/>
        <v>0</v>
      </c>
      <c r="AN54" s="169">
        <f t="shared" si="19"/>
        <v>0</v>
      </c>
      <c r="AO54" s="169">
        <f t="shared" si="20"/>
        <v>1</v>
      </c>
      <c r="AP54" s="169">
        <f t="shared" si="21"/>
        <v>0</v>
      </c>
      <c r="AQ54" s="169">
        <f t="shared" si="22"/>
        <v>0</v>
      </c>
      <c r="AR54" s="169">
        <f t="shared" si="23"/>
        <v>0</v>
      </c>
      <c r="AS54" s="169">
        <f t="shared" si="24"/>
        <v>0</v>
      </c>
      <c r="AT54" s="169">
        <f t="shared" si="25"/>
        <v>0</v>
      </c>
      <c r="AU54" s="169">
        <f t="shared" si="26"/>
        <v>0</v>
      </c>
      <c r="AV54" s="169">
        <f t="shared" si="27"/>
        <v>1</v>
      </c>
      <c r="AW54" s="169">
        <f t="shared" si="28"/>
        <v>0</v>
      </c>
      <c r="AX54" s="169">
        <f t="shared" si="29"/>
        <v>0</v>
      </c>
      <c r="AY54" s="169">
        <f t="shared" si="30"/>
        <v>0</v>
      </c>
      <c r="AZ54" s="169">
        <f t="shared" si="31"/>
        <v>0</v>
      </c>
      <c r="BA54" s="169">
        <f t="shared" si="32"/>
        <v>0</v>
      </c>
      <c r="BB54" s="169">
        <f t="shared" si="33"/>
        <v>1</v>
      </c>
      <c r="BC54" s="169">
        <f t="shared" si="34"/>
        <v>0</v>
      </c>
      <c r="BD54" s="169">
        <f t="shared" si="35"/>
        <v>1</v>
      </c>
      <c r="BE54" s="169">
        <f t="shared" si="36"/>
        <v>0</v>
      </c>
      <c r="BF54" s="169">
        <f t="shared" si="37"/>
        <v>0</v>
      </c>
      <c r="BG54" s="169">
        <f t="shared" si="38"/>
        <v>0</v>
      </c>
      <c r="BH54" s="169">
        <f t="shared" si="39"/>
        <v>0</v>
      </c>
      <c r="BI54" s="169">
        <f t="shared" si="40"/>
        <v>0</v>
      </c>
      <c r="BJ54" s="169">
        <f t="shared" si="41"/>
        <v>0</v>
      </c>
      <c r="BK54" s="167">
        <f t="shared" si="42"/>
        <v>0</v>
      </c>
      <c r="BL54" s="169">
        <f t="shared" si="43"/>
        <v>1</v>
      </c>
      <c r="BM54" s="169">
        <f t="shared" si="44"/>
        <v>0</v>
      </c>
      <c r="BN54" s="169">
        <f t="shared" si="45"/>
        <v>1</v>
      </c>
      <c r="BO54" s="169">
        <f t="shared" si="46"/>
        <v>0</v>
      </c>
      <c r="BP54" s="36">
        <f t="shared" si="47"/>
        <v>1</v>
      </c>
      <c r="BQ54">
        <f t="shared" si="48"/>
        <v>0</v>
      </c>
      <c r="BR54" s="36">
        <f t="shared" si="49"/>
        <v>0</v>
      </c>
      <c r="BS54" t="e">
        <f t="shared" si="50"/>
        <v>#N/A</v>
      </c>
    </row>
    <row r="55" spans="1:71">
      <c r="A55" s="59">
        <v>431</v>
      </c>
      <c r="B55" s="59">
        <v>242171</v>
      </c>
      <c r="C55" s="160">
        <v>12137500.2712943</v>
      </c>
      <c r="D55" s="59">
        <v>3987500</v>
      </c>
      <c r="E55" s="59">
        <v>3987500</v>
      </c>
      <c r="F55" s="59">
        <v>8150000.2712942697</v>
      </c>
      <c r="G55" s="59">
        <v>300</v>
      </c>
      <c r="H55" s="59">
        <v>-6709848562.7918501</v>
      </c>
      <c r="I55" s="59">
        <v>0</v>
      </c>
      <c r="J55" s="59">
        <v>0</v>
      </c>
      <c r="K55" s="59">
        <v>0</v>
      </c>
      <c r="L55" s="59">
        <v>406</v>
      </c>
      <c r="M55" s="59">
        <v>412</v>
      </c>
      <c r="N55" s="59">
        <v>0</v>
      </c>
      <c r="O55" s="59">
        <v>0</v>
      </c>
      <c r="P55" s="59">
        <v>0</v>
      </c>
      <c r="Q55" s="59">
        <v>0</v>
      </c>
      <c r="R55" s="59">
        <v>1</v>
      </c>
      <c r="S55" s="59">
        <v>0</v>
      </c>
      <c r="T55" s="59">
        <f t="shared" si="0"/>
        <v>1</v>
      </c>
      <c r="U55" s="59">
        <f t="shared" si="1"/>
        <v>0</v>
      </c>
      <c r="V55" s="59">
        <f t="shared" si="2"/>
        <v>0</v>
      </c>
      <c r="W55" s="59">
        <f t="shared" si="3"/>
        <v>1</v>
      </c>
      <c r="X55" s="59">
        <f t="shared" si="4"/>
        <v>0</v>
      </c>
      <c r="Y55" s="59">
        <f t="shared" si="5"/>
        <v>0</v>
      </c>
      <c r="Z55" s="59">
        <f t="shared" si="6"/>
        <v>0</v>
      </c>
      <c r="AA55" s="59">
        <f t="shared" si="7"/>
        <v>0</v>
      </c>
      <c r="AB55" s="59">
        <f t="shared" si="8"/>
        <v>0</v>
      </c>
      <c r="AC55" s="59">
        <f t="shared" si="9"/>
        <v>0</v>
      </c>
      <c r="AD55" s="166">
        <f t="shared" si="51"/>
        <v>0</v>
      </c>
      <c r="AE55" s="169">
        <f t="shared" si="10"/>
        <v>0</v>
      </c>
      <c r="AF55" s="169">
        <f t="shared" si="11"/>
        <v>0</v>
      </c>
      <c r="AG55" s="169">
        <f t="shared" si="12"/>
        <v>0</v>
      </c>
      <c r="AH55" s="169">
        <f t="shared" si="13"/>
        <v>1</v>
      </c>
      <c r="AI55" s="169">
        <f t="shared" si="14"/>
        <v>0</v>
      </c>
      <c r="AJ55" s="169">
        <f t="shared" si="15"/>
        <v>0</v>
      </c>
      <c r="AK55" s="169">
        <f t="shared" si="16"/>
        <v>0</v>
      </c>
      <c r="AL55" s="169">
        <f t="shared" si="17"/>
        <v>1</v>
      </c>
      <c r="AM55" s="169">
        <f t="shared" si="18"/>
        <v>0</v>
      </c>
      <c r="AN55" s="169">
        <f t="shared" si="19"/>
        <v>0</v>
      </c>
      <c r="AO55" s="169">
        <f t="shared" si="20"/>
        <v>1</v>
      </c>
      <c r="AP55" s="169">
        <f t="shared" si="21"/>
        <v>0</v>
      </c>
      <c r="AQ55" s="169">
        <f t="shared" si="22"/>
        <v>0</v>
      </c>
      <c r="AR55" s="169">
        <f t="shared" si="23"/>
        <v>0</v>
      </c>
      <c r="AS55" s="169">
        <f t="shared" si="24"/>
        <v>0</v>
      </c>
      <c r="AT55" s="169">
        <f t="shared" si="25"/>
        <v>0</v>
      </c>
      <c r="AU55" s="169">
        <f t="shared" si="26"/>
        <v>0</v>
      </c>
      <c r="AV55" s="169">
        <f t="shared" si="27"/>
        <v>1</v>
      </c>
      <c r="AW55" s="169">
        <f t="shared" si="28"/>
        <v>1</v>
      </c>
      <c r="AX55" s="169">
        <f t="shared" si="29"/>
        <v>0</v>
      </c>
      <c r="AY55" s="169">
        <f t="shared" si="30"/>
        <v>1</v>
      </c>
      <c r="AZ55" s="169">
        <f t="shared" si="31"/>
        <v>0</v>
      </c>
      <c r="BA55" s="169">
        <f t="shared" si="32"/>
        <v>0</v>
      </c>
      <c r="BB55" s="169">
        <f t="shared" si="33"/>
        <v>1</v>
      </c>
      <c r="BC55" s="169">
        <f t="shared" si="34"/>
        <v>1</v>
      </c>
      <c r="BD55" s="169">
        <f t="shared" si="35"/>
        <v>0</v>
      </c>
      <c r="BE55" s="169">
        <f t="shared" si="36"/>
        <v>1</v>
      </c>
      <c r="BF55" s="169">
        <f t="shared" si="37"/>
        <v>0</v>
      </c>
      <c r="BG55" s="169">
        <f t="shared" si="38"/>
        <v>0</v>
      </c>
      <c r="BH55" s="169">
        <f t="shared" si="39"/>
        <v>0</v>
      </c>
      <c r="BI55" s="169">
        <f t="shared" si="40"/>
        <v>0</v>
      </c>
      <c r="BJ55" s="169">
        <f t="shared" si="41"/>
        <v>0</v>
      </c>
      <c r="BK55" s="167">
        <f t="shared" si="42"/>
        <v>0</v>
      </c>
      <c r="BL55" s="169">
        <f t="shared" si="43"/>
        <v>1</v>
      </c>
      <c r="BM55" s="169">
        <f t="shared" si="44"/>
        <v>0</v>
      </c>
      <c r="BN55" s="169">
        <f t="shared" si="45"/>
        <v>1</v>
      </c>
      <c r="BO55" s="169">
        <f t="shared" si="46"/>
        <v>0</v>
      </c>
      <c r="BP55" s="36">
        <f t="shared" si="47"/>
        <v>0</v>
      </c>
      <c r="BQ55">
        <f t="shared" si="48"/>
        <v>0</v>
      </c>
      <c r="BR55" s="36">
        <f t="shared" si="49"/>
        <v>1</v>
      </c>
      <c r="BS55" t="e">
        <f t="shared" si="50"/>
        <v>#N/A</v>
      </c>
    </row>
    <row r="56" spans="1:71">
      <c r="A56" s="59">
        <v>189</v>
      </c>
      <c r="B56" s="59">
        <v>131101</v>
      </c>
      <c r="C56" s="160">
        <v>4285714.3586995704</v>
      </c>
      <c r="D56" s="59">
        <v>4042857</v>
      </c>
      <c r="E56" s="59">
        <v>4042857</v>
      </c>
      <c r="F56" s="59">
        <v>242857.358699567</v>
      </c>
      <c r="G56" s="59">
        <v>0</v>
      </c>
      <c r="H56" s="59">
        <v>-2854558589.9970498</v>
      </c>
      <c r="I56" s="59">
        <v>0</v>
      </c>
      <c r="J56" s="59">
        <v>0</v>
      </c>
      <c r="K56" s="59">
        <v>0</v>
      </c>
      <c r="L56" s="59">
        <v>603</v>
      </c>
      <c r="M56" s="59">
        <v>0</v>
      </c>
      <c r="N56" s="59">
        <v>0</v>
      </c>
      <c r="O56" s="59">
        <v>0</v>
      </c>
      <c r="P56" s="59">
        <v>0</v>
      </c>
      <c r="Q56" s="59">
        <v>0</v>
      </c>
      <c r="R56" s="59">
        <v>2</v>
      </c>
      <c r="S56" s="59">
        <v>0</v>
      </c>
      <c r="T56" s="59">
        <f t="shared" si="0"/>
        <v>0</v>
      </c>
      <c r="U56" s="59">
        <f t="shared" si="1"/>
        <v>0</v>
      </c>
      <c r="V56" s="59">
        <f t="shared" si="2"/>
        <v>0</v>
      </c>
      <c r="W56" s="59">
        <f t="shared" si="3"/>
        <v>0</v>
      </c>
      <c r="X56" s="59">
        <f t="shared" si="4"/>
        <v>0</v>
      </c>
      <c r="Y56" s="59">
        <f t="shared" si="5"/>
        <v>0</v>
      </c>
      <c r="Z56" s="59">
        <f t="shared" si="6"/>
        <v>0</v>
      </c>
      <c r="AA56" s="59">
        <f t="shared" si="7"/>
        <v>0</v>
      </c>
      <c r="AB56" s="59">
        <f t="shared" si="8"/>
        <v>0</v>
      </c>
      <c r="AC56" s="59">
        <f t="shared" si="9"/>
        <v>0</v>
      </c>
      <c r="AD56" s="166">
        <f t="shared" si="51"/>
        <v>0</v>
      </c>
      <c r="AE56" s="169">
        <f t="shared" si="10"/>
        <v>0</v>
      </c>
      <c r="AF56" s="169">
        <f t="shared" si="11"/>
        <v>0</v>
      </c>
      <c r="AG56" s="169">
        <f t="shared" si="12"/>
        <v>0</v>
      </c>
      <c r="AH56" s="169">
        <f t="shared" si="13"/>
        <v>1</v>
      </c>
      <c r="AI56" s="169">
        <f t="shared" si="14"/>
        <v>0</v>
      </c>
      <c r="AJ56" s="169">
        <f t="shared" si="15"/>
        <v>0</v>
      </c>
      <c r="AK56" s="169">
        <f t="shared" si="16"/>
        <v>0</v>
      </c>
      <c r="AL56" s="169">
        <f t="shared" si="17"/>
        <v>1</v>
      </c>
      <c r="AM56" s="169">
        <f t="shared" si="18"/>
        <v>0</v>
      </c>
      <c r="AN56" s="169">
        <f t="shared" si="19"/>
        <v>0</v>
      </c>
      <c r="AO56" s="169">
        <f t="shared" si="20"/>
        <v>1</v>
      </c>
      <c r="AP56" s="169">
        <f t="shared" si="21"/>
        <v>0</v>
      </c>
      <c r="AQ56" s="169">
        <f t="shared" si="22"/>
        <v>0</v>
      </c>
      <c r="AR56" s="169">
        <f t="shared" si="23"/>
        <v>0</v>
      </c>
      <c r="AS56" s="169">
        <f t="shared" si="24"/>
        <v>0</v>
      </c>
      <c r="AT56" s="169">
        <f t="shared" si="25"/>
        <v>0</v>
      </c>
      <c r="AU56" s="169">
        <f t="shared" si="26"/>
        <v>0</v>
      </c>
      <c r="AV56" s="169">
        <f t="shared" si="27"/>
        <v>1</v>
      </c>
      <c r="AW56" s="169">
        <f t="shared" si="28"/>
        <v>0</v>
      </c>
      <c r="AX56" s="169">
        <f t="shared" si="29"/>
        <v>0</v>
      </c>
      <c r="AY56" s="169">
        <f t="shared" si="30"/>
        <v>0</v>
      </c>
      <c r="AZ56" s="169">
        <f t="shared" si="31"/>
        <v>0</v>
      </c>
      <c r="BA56" s="169">
        <f t="shared" si="32"/>
        <v>0</v>
      </c>
      <c r="BB56" s="169">
        <f t="shared" si="33"/>
        <v>1</v>
      </c>
      <c r="BC56" s="169">
        <f t="shared" si="34"/>
        <v>0</v>
      </c>
      <c r="BD56" s="169">
        <f t="shared" si="35"/>
        <v>1</v>
      </c>
      <c r="BE56" s="169">
        <f t="shared" si="36"/>
        <v>0</v>
      </c>
      <c r="BF56" s="169">
        <f t="shared" si="37"/>
        <v>0</v>
      </c>
      <c r="BG56" s="169">
        <f t="shared" si="38"/>
        <v>0</v>
      </c>
      <c r="BH56" s="169">
        <f t="shared" si="39"/>
        <v>0</v>
      </c>
      <c r="BI56" s="169">
        <f t="shared" si="40"/>
        <v>0</v>
      </c>
      <c r="BJ56" s="169">
        <f t="shared" si="41"/>
        <v>0</v>
      </c>
      <c r="BK56" s="167">
        <f t="shared" si="42"/>
        <v>0</v>
      </c>
      <c r="BL56" s="169">
        <f t="shared" si="43"/>
        <v>0</v>
      </c>
      <c r="BM56" s="169">
        <f t="shared" si="44"/>
        <v>1</v>
      </c>
      <c r="BN56" s="169">
        <f t="shared" si="45"/>
        <v>1</v>
      </c>
      <c r="BO56" s="169">
        <f t="shared" si="46"/>
        <v>0</v>
      </c>
      <c r="BP56" s="36">
        <f t="shared" si="47"/>
        <v>0</v>
      </c>
      <c r="BQ56">
        <f t="shared" si="48"/>
        <v>0</v>
      </c>
      <c r="BR56" s="36">
        <f t="shared" si="49"/>
        <v>0</v>
      </c>
      <c r="BS56" t="e">
        <f t="shared" si="50"/>
        <v>#N/A</v>
      </c>
    </row>
    <row r="57" spans="1:71">
      <c r="A57" s="59">
        <v>220</v>
      </c>
      <c r="B57" s="59">
        <v>132321</v>
      </c>
      <c r="C57" s="160">
        <v>34803571.8977933</v>
      </c>
      <c r="D57" s="59">
        <v>4047619.25</v>
      </c>
      <c r="E57" s="59">
        <v>4047619.25</v>
      </c>
      <c r="F57" s="59">
        <v>30755952.6477933</v>
      </c>
      <c r="G57" s="59">
        <v>23.809524536132798</v>
      </c>
      <c r="H57" s="59">
        <v>-3401463745.89814</v>
      </c>
      <c r="I57" s="59">
        <v>0</v>
      </c>
      <c r="J57" s="59">
        <v>0</v>
      </c>
      <c r="K57" s="59">
        <v>0</v>
      </c>
      <c r="L57" s="59">
        <v>603</v>
      </c>
      <c r="M57" s="59">
        <v>406</v>
      </c>
      <c r="N57" s="59">
        <v>0</v>
      </c>
      <c r="O57" s="59">
        <v>0</v>
      </c>
      <c r="P57" s="59">
        <v>0</v>
      </c>
      <c r="Q57" s="59">
        <v>0</v>
      </c>
      <c r="R57" s="59">
        <v>1</v>
      </c>
      <c r="S57" s="59">
        <v>1</v>
      </c>
      <c r="T57" s="59">
        <f t="shared" si="0"/>
        <v>0</v>
      </c>
      <c r="U57" s="59">
        <f t="shared" si="1"/>
        <v>0</v>
      </c>
      <c r="V57" s="59">
        <f t="shared" si="2"/>
        <v>0</v>
      </c>
      <c r="W57" s="59">
        <f t="shared" si="3"/>
        <v>1</v>
      </c>
      <c r="X57" s="59">
        <f t="shared" si="4"/>
        <v>0</v>
      </c>
      <c r="Y57" s="59">
        <f t="shared" si="5"/>
        <v>0</v>
      </c>
      <c r="Z57" s="59">
        <f t="shared" si="6"/>
        <v>0</v>
      </c>
      <c r="AA57" s="59">
        <f t="shared" si="7"/>
        <v>0</v>
      </c>
      <c r="AB57" s="59">
        <f t="shared" si="8"/>
        <v>0</v>
      </c>
      <c r="AC57" s="59">
        <f t="shared" si="9"/>
        <v>0</v>
      </c>
      <c r="AD57" s="166">
        <f t="shared" si="51"/>
        <v>0</v>
      </c>
      <c r="AE57" s="169">
        <f t="shared" si="10"/>
        <v>0</v>
      </c>
      <c r="AF57" s="169">
        <f t="shared" si="11"/>
        <v>0</v>
      </c>
      <c r="AG57" s="169">
        <f t="shared" si="12"/>
        <v>0</v>
      </c>
      <c r="AH57" s="169">
        <f t="shared" si="13"/>
        <v>1</v>
      </c>
      <c r="AI57" s="169">
        <f t="shared" si="14"/>
        <v>0</v>
      </c>
      <c r="AJ57" s="169">
        <f t="shared" si="15"/>
        <v>0</v>
      </c>
      <c r="AK57" s="169">
        <f t="shared" si="16"/>
        <v>0</v>
      </c>
      <c r="AL57" s="169">
        <f t="shared" si="17"/>
        <v>1</v>
      </c>
      <c r="AM57" s="169">
        <f t="shared" si="18"/>
        <v>0</v>
      </c>
      <c r="AN57" s="169">
        <f t="shared" si="19"/>
        <v>0</v>
      </c>
      <c r="AO57" s="169">
        <f t="shared" si="20"/>
        <v>1</v>
      </c>
      <c r="AP57" s="169">
        <f t="shared" si="21"/>
        <v>0</v>
      </c>
      <c r="AQ57" s="169">
        <f t="shared" si="22"/>
        <v>0</v>
      </c>
      <c r="AR57" s="169">
        <f t="shared" si="23"/>
        <v>0</v>
      </c>
      <c r="AS57" s="169">
        <f t="shared" si="24"/>
        <v>0</v>
      </c>
      <c r="AT57" s="169">
        <f t="shared" si="25"/>
        <v>0</v>
      </c>
      <c r="AU57" s="169">
        <f t="shared" si="26"/>
        <v>0</v>
      </c>
      <c r="AV57" s="169">
        <f t="shared" si="27"/>
        <v>1</v>
      </c>
      <c r="AW57" s="169">
        <f t="shared" si="28"/>
        <v>0</v>
      </c>
      <c r="AX57" s="169">
        <f t="shared" si="29"/>
        <v>0</v>
      </c>
      <c r="AY57" s="169">
        <f t="shared" si="30"/>
        <v>0</v>
      </c>
      <c r="AZ57" s="169">
        <f t="shared" si="31"/>
        <v>0</v>
      </c>
      <c r="BA57" s="169">
        <f t="shared" si="32"/>
        <v>0</v>
      </c>
      <c r="BB57" s="169">
        <f t="shared" si="33"/>
        <v>1</v>
      </c>
      <c r="BC57" s="169">
        <f t="shared" si="34"/>
        <v>0</v>
      </c>
      <c r="BD57" s="169">
        <f t="shared" si="35"/>
        <v>1</v>
      </c>
      <c r="BE57" s="169">
        <f t="shared" si="36"/>
        <v>0</v>
      </c>
      <c r="BF57" s="169">
        <f t="shared" si="37"/>
        <v>0</v>
      </c>
      <c r="BG57" s="169">
        <f t="shared" si="38"/>
        <v>0</v>
      </c>
      <c r="BH57" s="169">
        <f t="shared" si="39"/>
        <v>0</v>
      </c>
      <c r="BI57" s="169">
        <f t="shared" si="40"/>
        <v>0</v>
      </c>
      <c r="BJ57" s="169">
        <f t="shared" si="41"/>
        <v>0</v>
      </c>
      <c r="BK57" s="167">
        <f t="shared" si="42"/>
        <v>0</v>
      </c>
      <c r="BL57" s="169">
        <f t="shared" si="43"/>
        <v>1</v>
      </c>
      <c r="BM57" s="169">
        <f t="shared" si="44"/>
        <v>0</v>
      </c>
      <c r="BN57" s="169">
        <f t="shared" si="45"/>
        <v>0</v>
      </c>
      <c r="BO57" s="169">
        <f t="shared" si="46"/>
        <v>1</v>
      </c>
      <c r="BP57" s="36">
        <f t="shared" si="47"/>
        <v>0</v>
      </c>
      <c r="BQ57">
        <f t="shared" si="48"/>
        <v>0</v>
      </c>
      <c r="BR57" s="36">
        <f t="shared" si="49"/>
        <v>0</v>
      </c>
      <c r="BS57" t="e">
        <f t="shared" si="50"/>
        <v>#N/A</v>
      </c>
    </row>
    <row r="58" spans="1:71">
      <c r="A58" s="59">
        <v>41</v>
      </c>
      <c r="B58" s="59">
        <v>15221</v>
      </c>
      <c r="C58" s="160">
        <v>9914285.67207589</v>
      </c>
      <c r="D58" s="59">
        <v>4071428.625</v>
      </c>
      <c r="E58" s="59">
        <v>4071428.625</v>
      </c>
      <c r="F58" s="59">
        <v>5842857.04707589</v>
      </c>
      <c r="G58" s="59">
        <v>0</v>
      </c>
      <c r="H58" s="59">
        <v>-434947956.24876499</v>
      </c>
      <c r="I58" s="59">
        <v>0</v>
      </c>
      <c r="J58" s="59">
        <v>0</v>
      </c>
      <c r="K58" s="59">
        <v>0</v>
      </c>
      <c r="L58" s="59">
        <v>101</v>
      </c>
      <c r="M58" s="59">
        <v>0</v>
      </c>
      <c r="N58" s="59">
        <v>0</v>
      </c>
      <c r="O58" s="59">
        <v>202</v>
      </c>
      <c r="P58" s="59">
        <v>0</v>
      </c>
      <c r="Q58" s="59">
        <v>0</v>
      </c>
      <c r="R58" s="59">
        <v>2</v>
      </c>
      <c r="S58" s="59">
        <v>0</v>
      </c>
      <c r="T58" s="59">
        <f t="shared" si="0"/>
        <v>0</v>
      </c>
      <c r="U58" s="59">
        <f t="shared" si="1"/>
        <v>1</v>
      </c>
      <c r="V58" s="59">
        <f t="shared" si="2"/>
        <v>0</v>
      </c>
      <c r="W58" s="59">
        <f t="shared" si="3"/>
        <v>0</v>
      </c>
      <c r="X58" s="59">
        <f t="shared" si="4"/>
        <v>0</v>
      </c>
      <c r="Y58" s="59">
        <f t="shared" si="5"/>
        <v>0</v>
      </c>
      <c r="Z58" s="59">
        <f t="shared" si="6"/>
        <v>0</v>
      </c>
      <c r="AA58" s="59">
        <f t="shared" si="7"/>
        <v>0</v>
      </c>
      <c r="AB58" s="59">
        <f t="shared" si="8"/>
        <v>0</v>
      </c>
      <c r="AC58" s="59">
        <f t="shared" si="9"/>
        <v>0</v>
      </c>
      <c r="AD58" s="166">
        <f t="shared" si="51"/>
        <v>1</v>
      </c>
      <c r="AE58" s="169">
        <f t="shared" si="10"/>
        <v>1</v>
      </c>
      <c r="AF58" s="169">
        <f t="shared" si="11"/>
        <v>0</v>
      </c>
      <c r="AG58" s="169">
        <f t="shared" si="12"/>
        <v>0</v>
      </c>
      <c r="AH58" s="169">
        <f t="shared" si="13"/>
        <v>1</v>
      </c>
      <c r="AI58" s="169">
        <f t="shared" si="14"/>
        <v>0</v>
      </c>
      <c r="AJ58" s="169">
        <f t="shared" si="15"/>
        <v>0</v>
      </c>
      <c r="AK58" s="169">
        <f t="shared" si="16"/>
        <v>1</v>
      </c>
      <c r="AL58" s="169">
        <f t="shared" si="17"/>
        <v>0</v>
      </c>
      <c r="AM58" s="169">
        <f t="shared" si="18"/>
        <v>0</v>
      </c>
      <c r="AN58" s="169">
        <f t="shared" si="19"/>
        <v>0</v>
      </c>
      <c r="AO58" s="169">
        <f t="shared" si="20"/>
        <v>1</v>
      </c>
      <c r="AP58" s="169">
        <f t="shared" si="21"/>
        <v>0</v>
      </c>
      <c r="AQ58" s="169">
        <f t="shared" si="22"/>
        <v>0</v>
      </c>
      <c r="AR58" s="169">
        <f t="shared" si="23"/>
        <v>0</v>
      </c>
      <c r="AS58" s="169">
        <f t="shared" si="24"/>
        <v>0</v>
      </c>
      <c r="AT58" s="169">
        <f t="shared" si="25"/>
        <v>0</v>
      </c>
      <c r="AU58" s="169">
        <f t="shared" si="26"/>
        <v>0</v>
      </c>
      <c r="AV58" s="169">
        <f t="shared" si="27"/>
        <v>1</v>
      </c>
      <c r="AW58" s="169">
        <f t="shared" si="28"/>
        <v>0</v>
      </c>
      <c r="AX58" s="169">
        <f t="shared" si="29"/>
        <v>0</v>
      </c>
      <c r="AY58" s="169">
        <f t="shared" si="30"/>
        <v>0</v>
      </c>
      <c r="AZ58" s="169">
        <f t="shared" si="31"/>
        <v>0</v>
      </c>
      <c r="BA58" s="169">
        <f t="shared" si="32"/>
        <v>0</v>
      </c>
      <c r="BB58" s="169">
        <f t="shared" si="33"/>
        <v>1</v>
      </c>
      <c r="BC58" s="169">
        <f t="shared" si="34"/>
        <v>0</v>
      </c>
      <c r="BD58" s="169">
        <f t="shared" si="35"/>
        <v>1</v>
      </c>
      <c r="BE58" s="169">
        <f t="shared" si="36"/>
        <v>0</v>
      </c>
      <c r="BF58" s="169">
        <f t="shared" si="37"/>
        <v>0</v>
      </c>
      <c r="BG58" s="169">
        <f t="shared" si="38"/>
        <v>0</v>
      </c>
      <c r="BH58" s="169">
        <f t="shared" si="39"/>
        <v>0</v>
      </c>
      <c r="BI58" s="169">
        <f t="shared" si="40"/>
        <v>0</v>
      </c>
      <c r="BJ58" s="169">
        <f t="shared" si="41"/>
        <v>0</v>
      </c>
      <c r="BK58" s="167">
        <f t="shared" si="42"/>
        <v>0</v>
      </c>
      <c r="BL58" s="169">
        <f t="shared" si="43"/>
        <v>0</v>
      </c>
      <c r="BM58" s="169">
        <f t="shared" si="44"/>
        <v>1</v>
      </c>
      <c r="BN58" s="169">
        <f t="shared" si="45"/>
        <v>1</v>
      </c>
      <c r="BO58" s="169">
        <f t="shared" si="46"/>
        <v>0</v>
      </c>
      <c r="BP58" s="36">
        <f t="shared" si="47"/>
        <v>1</v>
      </c>
      <c r="BQ58">
        <f t="shared" si="48"/>
        <v>0</v>
      </c>
      <c r="BR58" s="36">
        <f t="shared" si="49"/>
        <v>0</v>
      </c>
      <c r="BS58" t="e">
        <f t="shared" si="50"/>
        <v>#N/A</v>
      </c>
    </row>
    <row r="59" spans="1:71">
      <c r="A59" s="59">
        <v>124</v>
      </c>
      <c r="B59" s="59">
        <v>111181</v>
      </c>
      <c r="C59" s="160">
        <v>8699999.9629599694</v>
      </c>
      <c r="D59" s="59">
        <v>4071428.75</v>
      </c>
      <c r="E59" s="59">
        <v>4071428.75</v>
      </c>
      <c r="F59" s="59">
        <v>4628571.2129599703</v>
      </c>
      <c r="G59" s="59">
        <v>571.42858886718795</v>
      </c>
      <c r="H59" s="59">
        <v>-1916285409.58338</v>
      </c>
      <c r="I59" s="59">
        <v>0</v>
      </c>
      <c r="J59" s="59">
        <v>0</v>
      </c>
      <c r="K59" s="59">
        <v>0</v>
      </c>
      <c r="L59" s="59">
        <v>101</v>
      </c>
      <c r="M59" s="59">
        <v>0</v>
      </c>
      <c r="N59" s="59">
        <v>0</v>
      </c>
      <c r="O59" s="59">
        <v>0</v>
      </c>
      <c r="P59" s="59">
        <v>0</v>
      </c>
      <c r="Q59" s="59">
        <v>0</v>
      </c>
      <c r="R59" s="59">
        <v>2</v>
      </c>
      <c r="S59" s="59">
        <v>0</v>
      </c>
      <c r="T59" s="59">
        <f t="shared" si="0"/>
        <v>0</v>
      </c>
      <c r="U59" s="59">
        <f t="shared" si="1"/>
        <v>0</v>
      </c>
      <c r="V59" s="59">
        <f t="shared" si="2"/>
        <v>0</v>
      </c>
      <c r="W59" s="59">
        <f t="shared" si="3"/>
        <v>0</v>
      </c>
      <c r="X59" s="59">
        <f t="shared" si="4"/>
        <v>0</v>
      </c>
      <c r="Y59" s="59">
        <f t="shared" si="5"/>
        <v>0</v>
      </c>
      <c r="Z59" s="59">
        <f t="shared" si="6"/>
        <v>0</v>
      </c>
      <c r="AA59" s="59">
        <f t="shared" si="7"/>
        <v>0</v>
      </c>
      <c r="AB59" s="59">
        <f t="shared" si="8"/>
        <v>0</v>
      </c>
      <c r="AC59" s="59">
        <f t="shared" si="9"/>
        <v>0</v>
      </c>
      <c r="AD59" s="166">
        <f t="shared" si="51"/>
        <v>1</v>
      </c>
      <c r="AE59" s="169">
        <f t="shared" si="10"/>
        <v>1</v>
      </c>
      <c r="AF59" s="169">
        <f t="shared" si="11"/>
        <v>0</v>
      </c>
      <c r="AG59" s="169">
        <f t="shared" si="12"/>
        <v>0</v>
      </c>
      <c r="AH59" s="169">
        <f t="shared" si="13"/>
        <v>1</v>
      </c>
      <c r="AI59" s="169">
        <f t="shared" si="14"/>
        <v>0</v>
      </c>
      <c r="AJ59" s="169">
        <f t="shared" si="15"/>
        <v>0</v>
      </c>
      <c r="AK59" s="169">
        <f t="shared" si="16"/>
        <v>0</v>
      </c>
      <c r="AL59" s="169">
        <f t="shared" si="17"/>
        <v>1</v>
      </c>
      <c r="AM59" s="169">
        <f t="shared" si="18"/>
        <v>0</v>
      </c>
      <c r="AN59" s="169">
        <f t="shared" si="19"/>
        <v>0</v>
      </c>
      <c r="AO59" s="169">
        <f t="shared" si="20"/>
        <v>1</v>
      </c>
      <c r="AP59" s="169">
        <f t="shared" si="21"/>
        <v>0</v>
      </c>
      <c r="AQ59" s="169">
        <f t="shared" si="22"/>
        <v>0</v>
      </c>
      <c r="AR59" s="169">
        <f t="shared" si="23"/>
        <v>0</v>
      </c>
      <c r="AS59" s="169">
        <f t="shared" si="24"/>
        <v>0</v>
      </c>
      <c r="AT59" s="169">
        <f t="shared" si="25"/>
        <v>0</v>
      </c>
      <c r="AU59" s="169">
        <f t="shared" si="26"/>
        <v>0</v>
      </c>
      <c r="AV59" s="169">
        <f t="shared" si="27"/>
        <v>1</v>
      </c>
      <c r="AW59" s="169">
        <f t="shared" si="28"/>
        <v>0</v>
      </c>
      <c r="AX59" s="169">
        <f t="shared" si="29"/>
        <v>0</v>
      </c>
      <c r="AY59" s="169">
        <f t="shared" si="30"/>
        <v>0</v>
      </c>
      <c r="AZ59" s="169">
        <f t="shared" si="31"/>
        <v>0</v>
      </c>
      <c r="BA59" s="169">
        <f t="shared" si="32"/>
        <v>0</v>
      </c>
      <c r="BB59" s="169">
        <f t="shared" si="33"/>
        <v>1</v>
      </c>
      <c r="BC59" s="169">
        <f t="shared" si="34"/>
        <v>0</v>
      </c>
      <c r="BD59" s="169">
        <f t="shared" si="35"/>
        <v>1</v>
      </c>
      <c r="BE59" s="169">
        <f t="shared" si="36"/>
        <v>0</v>
      </c>
      <c r="BF59" s="169">
        <f t="shared" si="37"/>
        <v>0</v>
      </c>
      <c r="BG59" s="169">
        <f t="shared" si="38"/>
        <v>0</v>
      </c>
      <c r="BH59" s="169">
        <f t="shared" si="39"/>
        <v>0</v>
      </c>
      <c r="BI59" s="169">
        <f t="shared" si="40"/>
        <v>0</v>
      </c>
      <c r="BJ59" s="169">
        <f t="shared" si="41"/>
        <v>0</v>
      </c>
      <c r="BK59" s="167">
        <f t="shared" si="42"/>
        <v>0</v>
      </c>
      <c r="BL59" s="169">
        <f t="shared" si="43"/>
        <v>0</v>
      </c>
      <c r="BM59" s="169">
        <f t="shared" si="44"/>
        <v>1</v>
      </c>
      <c r="BN59" s="169">
        <f t="shared" si="45"/>
        <v>1</v>
      </c>
      <c r="BO59" s="169">
        <f t="shared" si="46"/>
        <v>0</v>
      </c>
      <c r="BP59" s="36">
        <f t="shared" si="47"/>
        <v>1</v>
      </c>
      <c r="BQ59">
        <f t="shared" si="48"/>
        <v>0</v>
      </c>
      <c r="BR59" s="36">
        <f t="shared" si="49"/>
        <v>0</v>
      </c>
      <c r="BS59" t="e">
        <f t="shared" si="50"/>
        <v>#N/A</v>
      </c>
    </row>
    <row r="60" spans="1:71">
      <c r="A60" s="59">
        <v>321</v>
      </c>
      <c r="B60" s="59">
        <v>181411</v>
      </c>
      <c r="C60" s="160">
        <v>6857143.0712330202</v>
      </c>
      <c r="D60" s="59">
        <v>4119047.75</v>
      </c>
      <c r="E60" s="59">
        <v>4119047.75</v>
      </c>
      <c r="F60" s="59">
        <v>2738095.3212330202</v>
      </c>
      <c r="G60" s="59">
        <v>123.809524536133</v>
      </c>
      <c r="H60" s="59">
        <v>-4573882310.9082603</v>
      </c>
      <c r="I60" s="59">
        <v>0</v>
      </c>
      <c r="J60" s="59">
        <v>0</v>
      </c>
      <c r="K60" s="59">
        <v>0</v>
      </c>
      <c r="L60" s="59">
        <v>0</v>
      </c>
      <c r="M60" s="59">
        <v>0</v>
      </c>
      <c r="N60" s="59">
        <v>0</v>
      </c>
      <c r="O60" s="59">
        <v>444</v>
      </c>
      <c r="P60" s="59">
        <v>0</v>
      </c>
      <c r="Q60" s="59">
        <v>0</v>
      </c>
      <c r="R60" s="59">
        <v>1</v>
      </c>
      <c r="S60" s="59">
        <v>0</v>
      </c>
      <c r="T60" s="59">
        <f t="shared" si="0"/>
        <v>1</v>
      </c>
      <c r="U60" s="59">
        <f t="shared" si="1"/>
        <v>0</v>
      </c>
      <c r="V60" s="59">
        <f t="shared" si="2"/>
        <v>0</v>
      </c>
      <c r="W60" s="59">
        <f t="shared" si="3"/>
        <v>0</v>
      </c>
      <c r="X60" s="59">
        <f t="shared" si="4"/>
        <v>0</v>
      </c>
      <c r="Y60" s="59">
        <f t="shared" si="5"/>
        <v>0</v>
      </c>
      <c r="Z60" s="59">
        <f t="shared" si="6"/>
        <v>0</v>
      </c>
      <c r="AA60" s="59">
        <f t="shared" si="7"/>
        <v>0</v>
      </c>
      <c r="AB60" s="59">
        <f t="shared" si="8"/>
        <v>0</v>
      </c>
      <c r="AC60" s="59">
        <f t="shared" si="9"/>
        <v>0</v>
      </c>
      <c r="AD60" s="166">
        <f t="shared" si="51"/>
        <v>0</v>
      </c>
      <c r="AE60" s="169">
        <f t="shared" si="10"/>
        <v>0</v>
      </c>
      <c r="AF60" s="169">
        <f t="shared" si="11"/>
        <v>0</v>
      </c>
      <c r="AG60" s="169">
        <f t="shared" si="12"/>
        <v>0</v>
      </c>
      <c r="AH60" s="169">
        <f t="shared" si="13"/>
        <v>1</v>
      </c>
      <c r="AI60" s="169">
        <f t="shared" si="14"/>
        <v>0</v>
      </c>
      <c r="AJ60" s="169">
        <f t="shared" si="15"/>
        <v>0</v>
      </c>
      <c r="AK60" s="169">
        <f t="shared" si="16"/>
        <v>0</v>
      </c>
      <c r="AL60" s="169">
        <f t="shared" si="17"/>
        <v>1</v>
      </c>
      <c r="AM60" s="169">
        <f t="shared" si="18"/>
        <v>0</v>
      </c>
      <c r="AN60" s="169">
        <f t="shared" si="19"/>
        <v>0</v>
      </c>
      <c r="AO60" s="169">
        <f t="shared" si="20"/>
        <v>1</v>
      </c>
      <c r="AP60" s="169">
        <f t="shared" si="21"/>
        <v>0</v>
      </c>
      <c r="AQ60" s="169">
        <f t="shared" si="22"/>
        <v>0</v>
      </c>
      <c r="AR60" s="169">
        <f t="shared" si="23"/>
        <v>0</v>
      </c>
      <c r="AS60" s="169">
        <f t="shared" si="24"/>
        <v>0</v>
      </c>
      <c r="AT60" s="169">
        <f t="shared" si="25"/>
        <v>0</v>
      </c>
      <c r="AU60" s="169">
        <f t="shared" si="26"/>
        <v>0</v>
      </c>
      <c r="AV60" s="169">
        <f t="shared" si="27"/>
        <v>1</v>
      </c>
      <c r="AW60" s="169">
        <f t="shared" si="28"/>
        <v>1</v>
      </c>
      <c r="AX60" s="169">
        <f t="shared" si="29"/>
        <v>0</v>
      </c>
      <c r="AY60" s="169">
        <f t="shared" si="30"/>
        <v>1</v>
      </c>
      <c r="AZ60" s="169">
        <f t="shared" si="31"/>
        <v>0</v>
      </c>
      <c r="BA60" s="169">
        <f t="shared" si="32"/>
        <v>0</v>
      </c>
      <c r="BB60" s="169">
        <f t="shared" si="33"/>
        <v>1</v>
      </c>
      <c r="BC60" s="169">
        <f t="shared" si="34"/>
        <v>0</v>
      </c>
      <c r="BD60" s="169">
        <f t="shared" si="35"/>
        <v>1</v>
      </c>
      <c r="BE60" s="169">
        <f t="shared" si="36"/>
        <v>0</v>
      </c>
      <c r="BF60" s="169">
        <f t="shared" si="37"/>
        <v>0</v>
      </c>
      <c r="BG60" s="169">
        <f t="shared" si="38"/>
        <v>0</v>
      </c>
      <c r="BH60" s="169">
        <f t="shared" si="39"/>
        <v>0</v>
      </c>
      <c r="BI60" s="169">
        <f t="shared" si="40"/>
        <v>0</v>
      </c>
      <c r="BJ60" s="169">
        <f t="shared" si="41"/>
        <v>0</v>
      </c>
      <c r="BK60" s="167">
        <f t="shared" si="42"/>
        <v>1</v>
      </c>
      <c r="BL60" s="169">
        <f t="shared" si="43"/>
        <v>1</v>
      </c>
      <c r="BM60" s="169">
        <f t="shared" si="44"/>
        <v>0</v>
      </c>
      <c r="BN60" s="169">
        <f t="shared" si="45"/>
        <v>1</v>
      </c>
      <c r="BO60" s="169">
        <f t="shared" si="46"/>
        <v>0</v>
      </c>
      <c r="BP60" s="36">
        <f t="shared" si="47"/>
        <v>0</v>
      </c>
      <c r="BQ60">
        <f t="shared" si="48"/>
        <v>0</v>
      </c>
      <c r="BR60" s="36">
        <f t="shared" si="49"/>
        <v>1</v>
      </c>
      <c r="BS60" t="e">
        <f t="shared" si="50"/>
        <v>#N/A</v>
      </c>
    </row>
    <row r="61" spans="1:71">
      <c r="A61" s="59">
        <v>145</v>
      </c>
      <c r="B61" s="59">
        <v>112231</v>
      </c>
      <c r="C61" s="160">
        <v>36666667.811454304</v>
      </c>
      <c r="D61" s="59">
        <v>4195238.125</v>
      </c>
      <c r="E61" s="59">
        <v>4195238.125</v>
      </c>
      <c r="F61" s="59">
        <v>32471429.6864543</v>
      </c>
      <c r="G61" s="59">
        <v>38.095237731933601</v>
      </c>
      <c r="H61" s="59">
        <v>-2236237111.3515801</v>
      </c>
      <c r="I61" s="59">
        <v>0</v>
      </c>
      <c r="J61" s="59">
        <v>0</v>
      </c>
      <c r="K61" s="59">
        <v>0</v>
      </c>
      <c r="L61" s="59">
        <v>101</v>
      </c>
      <c r="M61" s="59">
        <v>0</v>
      </c>
      <c r="N61" s="59">
        <v>0</v>
      </c>
      <c r="O61" s="59">
        <v>101</v>
      </c>
      <c r="P61" s="59">
        <v>0</v>
      </c>
      <c r="Q61" s="59">
        <v>0</v>
      </c>
      <c r="R61" s="59">
        <v>2</v>
      </c>
      <c r="S61" s="59">
        <v>0</v>
      </c>
      <c r="T61" s="59">
        <f t="shared" si="0"/>
        <v>0</v>
      </c>
      <c r="U61" s="59">
        <f t="shared" si="1"/>
        <v>0</v>
      </c>
      <c r="V61" s="59">
        <f t="shared" si="2"/>
        <v>0</v>
      </c>
      <c r="W61" s="59">
        <f t="shared" si="3"/>
        <v>0</v>
      </c>
      <c r="X61" s="59">
        <f t="shared" si="4"/>
        <v>0</v>
      </c>
      <c r="Y61" s="59">
        <f t="shared" si="5"/>
        <v>0</v>
      </c>
      <c r="Z61" s="59">
        <f t="shared" si="6"/>
        <v>0</v>
      </c>
      <c r="AA61" s="59">
        <f t="shared" si="7"/>
        <v>0</v>
      </c>
      <c r="AB61" s="59">
        <f t="shared" si="8"/>
        <v>0</v>
      </c>
      <c r="AC61" s="59">
        <f t="shared" si="9"/>
        <v>0</v>
      </c>
      <c r="AD61" s="166">
        <f t="shared" si="51"/>
        <v>2</v>
      </c>
      <c r="AE61" s="169">
        <f t="shared" si="10"/>
        <v>0</v>
      </c>
      <c r="AF61" s="169">
        <f t="shared" si="11"/>
        <v>1</v>
      </c>
      <c r="AG61" s="169">
        <f t="shared" si="12"/>
        <v>0</v>
      </c>
      <c r="AH61" s="169">
        <f t="shared" si="13"/>
        <v>1</v>
      </c>
      <c r="AI61" s="169">
        <f t="shared" si="14"/>
        <v>0</v>
      </c>
      <c r="AJ61" s="169">
        <f t="shared" si="15"/>
        <v>0</v>
      </c>
      <c r="AK61" s="169">
        <f t="shared" si="16"/>
        <v>0</v>
      </c>
      <c r="AL61" s="169">
        <f t="shared" si="17"/>
        <v>1</v>
      </c>
      <c r="AM61" s="169">
        <f t="shared" si="18"/>
        <v>0</v>
      </c>
      <c r="AN61" s="169">
        <f t="shared" si="19"/>
        <v>0</v>
      </c>
      <c r="AO61" s="169">
        <f t="shared" si="20"/>
        <v>1</v>
      </c>
      <c r="AP61" s="169">
        <f t="shared" si="21"/>
        <v>0</v>
      </c>
      <c r="AQ61" s="169">
        <f t="shared" si="22"/>
        <v>0</v>
      </c>
      <c r="AR61" s="169">
        <f t="shared" si="23"/>
        <v>0</v>
      </c>
      <c r="AS61" s="169">
        <f t="shared" si="24"/>
        <v>0</v>
      </c>
      <c r="AT61" s="169">
        <f t="shared" si="25"/>
        <v>0</v>
      </c>
      <c r="AU61" s="169">
        <f t="shared" si="26"/>
        <v>0</v>
      </c>
      <c r="AV61" s="169">
        <f t="shared" si="27"/>
        <v>1</v>
      </c>
      <c r="AW61" s="169">
        <f t="shared" si="28"/>
        <v>0</v>
      </c>
      <c r="AX61" s="169">
        <f t="shared" si="29"/>
        <v>0</v>
      </c>
      <c r="AY61" s="169">
        <f t="shared" si="30"/>
        <v>0</v>
      </c>
      <c r="AZ61" s="169">
        <f t="shared" si="31"/>
        <v>0</v>
      </c>
      <c r="BA61" s="169">
        <f t="shared" si="32"/>
        <v>0</v>
      </c>
      <c r="BB61" s="169">
        <f t="shared" si="33"/>
        <v>1</v>
      </c>
      <c r="BC61" s="169">
        <f t="shared" si="34"/>
        <v>0</v>
      </c>
      <c r="BD61" s="169">
        <f t="shared" si="35"/>
        <v>1</v>
      </c>
      <c r="BE61" s="169">
        <f t="shared" si="36"/>
        <v>0</v>
      </c>
      <c r="BF61" s="169">
        <f t="shared" si="37"/>
        <v>0</v>
      </c>
      <c r="BG61" s="169">
        <f t="shared" si="38"/>
        <v>0</v>
      </c>
      <c r="BH61" s="169">
        <f t="shared" si="39"/>
        <v>0</v>
      </c>
      <c r="BI61" s="169">
        <f t="shared" si="40"/>
        <v>0</v>
      </c>
      <c r="BJ61" s="169">
        <f t="shared" si="41"/>
        <v>0</v>
      </c>
      <c r="BK61" s="167">
        <f t="shared" si="42"/>
        <v>0</v>
      </c>
      <c r="BL61" s="169">
        <f t="shared" si="43"/>
        <v>0</v>
      </c>
      <c r="BM61" s="169">
        <f t="shared" si="44"/>
        <v>1</v>
      </c>
      <c r="BN61" s="169">
        <f t="shared" si="45"/>
        <v>1</v>
      </c>
      <c r="BO61" s="169">
        <f t="shared" si="46"/>
        <v>0</v>
      </c>
      <c r="BP61" s="36">
        <f t="shared" si="47"/>
        <v>1</v>
      </c>
      <c r="BQ61">
        <f t="shared" si="48"/>
        <v>0</v>
      </c>
      <c r="BR61" s="36">
        <f t="shared" si="49"/>
        <v>0</v>
      </c>
      <c r="BS61" t="e">
        <f t="shared" si="50"/>
        <v>#N/A</v>
      </c>
    </row>
    <row r="62" spans="1:71">
      <c r="A62" s="59">
        <v>167</v>
      </c>
      <c r="B62" s="59">
        <v>121381</v>
      </c>
      <c r="C62" s="160">
        <v>68303571.137770697</v>
      </c>
      <c r="D62" s="59">
        <v>4246428.5</v>
      </c>
      <c r="E62" s="59">
        <v>4246428.5</v>
      </c>
      <c r="F62" s="59">
        <v>64057142.637770697</v>
      </c>
      <c r="G62" s="59">
        <v>28.571428298950199</v>
      </c>
      <c r="H62" s="59">
        <v>-2493288585.87642</v>
      </c>
      <c r="I62" s="59">
        <v>0</v>
      </c>
      <c r="J62" s="59">
        <v>0</v>
      </c>
      <c r="K62" s="59">
        <v>0</v>
      </c>
      <c r="L62" s="59">
        <v>101</v>
      </c>
      <c r="M62" s="59">
        <v>0</v>
      </c>
      <c r="N62" s="59">
        <v>0</v>
      </c>
      <c r="O62" s="59">
        <v>101</v>
      </c>
      <c r="P62" s="59">
        <v>0</v>
      </c>
      <c r="Q62" s="59">
        <v>0</v>
      </c>
      <c r="R62" s="59">
        <v>2</v>
      </c>
      <c r="S62" s="59">
        <v>0</v>
      </c>
      <c r="T62" s="59">
        <f t="shared" si="0"/>
        <v>0</v>
      </c>
      <c r="U62" s="59">
        <f t="shared" si="1"/>
        <v>0</v>
      </c>
      <c r="V62" s="59">
        <f t="shared" si="2"/>
        <v>0</v>
      </c>
      <c r="W62" s="59">
        <f t="shared" si="3"/>
        <v>0</v>
      </c>
      <c r="X62" s="59">
        <f t="shared" si="4"/>
        <v>0</v>
      </c>
      <c r="Y62" s="59">
        <f t="shared" si="5"/>
        <v>0</v>
      </c>
      <c r="Z62" s="59">
        <f t="shared" si="6"/>
        <v>0</v>
      </c>
      <c r="AA62" s="59">
        <f t="shared" si="7"/>
        <v>0</v>
      </c>
      <c r="AB62" s="59">
        <f t="shared" si="8"/>
        <v>0</v>
      </c>
      <c r="AC62" s="59">
        <f t="shared" si="9"/>
        <v>0</v>
      </c>
      <c r="AD62" s="166">
        <f t="shared" si="51"/>
        <v>2</v>
      </c>
      <c r="AE62" s="169">
        <f t="shared" si="10"/>
        <v>0</v>
      </c>
      <c r="AF62" s="169">
        <f t="shared" si="11"/>
        <v>1</v>
      </c>
      <c r="AG62" s="169">
        <f t="shared" si="12"/>
        <v>0</v>
      </c>
      <c r="AH62" s="169">
        <f t="shared" si="13"/>
        <v>1</v>
      </c>
      <c r="AI62" s="169">
        <f t="shared" si="14"/>
        <v>0</v>
      </c>
      <c r="AJ62" s="169">
        <f t="shared" si="15"/>
        <v>0</v>
      </c>
      <c r="AK62" s="169">
        <f t="shared" si="16"/>
        <v>0</v>
      </c>
      <c r="AL62" s="169">
        <f t="shared" si="17"/>
        <v>1</v>
      </c>
      <c r="AM62" s="169">
        <f t="shared" si="18"/>
        <v>0</v>
      </c>
      <c r="AN62" s="169">
        <f t="shared" si="19"/>
        <v>0</v>
      </c>
      <c r="AO62" s="169">
        <f t="shared" si="20"/>
        <v>1</v>
      </c>
      <c r="AP62" s="169">
        <f t="shared" si="21"/>
        <v>0</v>
      </c>
      <c r="AQ62" s="169">
        <f t="shared" si="22"/>
        <v>0</v>
      </c>
      <c r="AR62" s="169">
        <f t="shared" si="23"/>
        <v>0</v>
      </c>
      <c r="AS62" s="169">
        <f t="shared" si="24"/>
        <v>0</v>
      </c>
      <c r="AT62" s="169">
        <f t="shared" si="25"/>
        <v>0</v>
      </c>
      <c r="AU62" s="169">
        <f t="shared" si="26"/>
        <v>0</v>
      </c>
      <c r="AV62" s="169">
        <f t="shared" si="27"/>
        <v>1</v>
      </c>
      <c r="AW62" s="169">
        <f t="shared" si="28"/>
        <v>0</v>
      </c>
      <c r="AX62" s="169">
        <f t="shared" si="29"/>
        <v>0</v>
      </c>
      <c r="AY62" s="169">
        <f t="shared" si="30"/>
        <v>0</v>
      </c>
      <c r="AZ62" s="169">
        <f t="shared" si="31"/>
        <v>0</v>
      </c>
      <c r="BA62" s="169">
        <f t="shared" si="32"/>
        <v>0</v>
      </c>
      <c r="BB62" s="169">
        <f t="shared" si="33"/>
        <v>1</v>
      </c>
      <c r="BC62" s="169">
        <f t="shared" si="34"/>
        <v>0</v>
      </c>
      <c r="BD62" s="169">
        <f t="shared" si="35"/>
        <v>1</v>
      </c>
      <c r="BE62" s="169">
        <f t="shared" si="36"/>
        <v>0</v>
      </c>
      <c r="BF62" s="169">
        <f t="shared" si="37"/>
        <v>0</v>
      </c>
      <c r="BG62" s="169">
        <f t="shared" si="38"/>
        <v>0</v>
      </c>
      <c r="BH62" s="169">
        <f t="shared" si="39"/>
        <v>0</v>
      </c>
      <c r="BI62" s="169">
        <f t="shared" si="40"/>
        <v>0</v>
      </c>
      <c r="BJ62" s="169">
        <f t="shared" si="41"/>
        <v>0</v>
      </c>
      <c r="BK62" s="167">
        <f t="shared" si="42"/>
        <v>0</v>
      </c>
      <c r="BL62" s="169">
        <f t="shared" si="43"/>
        <v>0</v>
      </c>
      <c r="BM62" s="169">
        <f t="shared" si="44"/>
        <v>1</v>
      </c>
      <c r="BN62" s="169">
        <f t="shared" si="45"/>
        <v>1</v>
      </c>
      <c r="BO62" s="169">
        <f t="shared" si="46"/>
        <v>0</v>
      </c>
      <c r="BP62" s="36">
        <f t="shared" si="47"/>
        <v>1</v>
      </c>
      <c r="BQ62">
        <f t="shared" si="48"/>
        <v>0</v>
      </c>
      <c r="BR62" s="36">
        <f t="shared" si="49"/>
        <v>0</v>
      </c>
      <c r="BS62" t="e">
        <f t="shared" si="50"/>
        <v>#N/A</v>
      </c>
    </row>
    <row r="63" spans="1:71">
      <c r="A63" s="59">
        <v>439</v>
      </c>
      <c r="B63" s="59">
        <v>242332</v>
      </c>
      <c r="C63" s="160">
        <v>27884615.308704302</v>
      </c>
      <c r="D63" s="59">
        <v>2223557.75</v>
      </c>
      <c r="E63" s="59">
        <v>4266827</v>
      </c>
      <c r="F63" s="59">
        <v>23617788.308704302</v>
      </c>
      <c r="G63" s="59">
        <v>48.0769233703613</v>
      </c>
      <c r="H63" s="59">
        <v>-6735180774.7544403</v>
      </c>
      <c r="I63" s="59">
        <v>101</v>
      </c>
      <c r="J63" s="59">
        <v>0</v>
      </c>
      <c r="K63" s="59">
        <v>0</v>
      </c>
      <c r="L63" s="59">
        <v>0</v>
      </c>
      <c r="M63" s="59">
        <v>0</v>
      </c>
      <c r="N63" s="59">
        <v>0</v>
      </c>
      <c r="O63" s="59">
        <v>0</v>
      </c>
      <c r="P63" s="59">
        <v>0</v>
      </c>
      <c r="Q63" s="59">
        <v>0</v>
      </c>
      <c r="R63" s="59">
        <v>1</v>
      </c>
      <c r="S63" s="59">
        <v>0</v>
      </c>
      <c r="T63" s="59">
        <f t="shared" si="0"/>
        <v>0</v>
      </c>
      <c r="U63" s="59">
        <f t="shared" si="1"/>
        <v>0</v>
      </c>
      <c r="V63" s="59">
        <f t="shared" si="2"/>
        <v>0</v>
      </c>
      <c r="W63" s="59">
        <f t="shared" si="3"/>
        <v>0</v>
      </c>
      <c r="X63" s="59">
        <f t="shared" si="4"/>
        <v>0</v>
      </c>
      <c r="Y63" s="59">
        <f t="shared" si="5"/>
        <v>0</v>
      </c>
      <c r="Z63" s="59">
        <f t="shared" si="6"/>
        <v>0</v>
      </c>
      <c r="AA63" s="59">
        <f t="shared" si="7"/>
        <v>0</v>
      </c>
      <c r="AB63" s="59">
        <f t="shared" si="8"/>
        <v>0</v>
      </c>
      <c r="AC63" s="59">
        <f t="shared" si="9"/>
        <v>0</v>
      </c>
      <c r="AD63" s="166">
        <f t="shared" si="51"/>
        <v>1</v>
      </c>
      <c r="AE63" s="169">
        <f t="shared" si="10"/>
        <v>1</v>
      </c>
      <c r="AF63" s="169">
        <f t="shared" si="11"/>
        <v>0</v>
      </c>
      <c r="AG63" s="169">
        <f t="shared" si="12"/>
        <v>0</v>
      </c>
      <c r="AH63" s="169">
        <f t="shared" si="13"/>
        <v>1</v>
      </c>
      <c r="AI63" s="169">
        <f t="shared" si="14"/>
        <v>0</v>
      </c>
      <c r="AJ63" s="169">
        <f t="shared" si="15"/>
        <v>0</v>
      </c>
      <c r="AK63" s="169">
        <f t="shared" si="16"/>
        <v>0</v>
      </c>
      <c r="AL63" s="169">
        <f t="shared" si="17"/>
        <v>1</v>
      </c>
      <c r="AM63" s="169">
        <f t="shared" si="18"/>
        <v>0</v>
      </c>
      <c r="AN63" s="169">
        <f t="shared" si="19"/>
        <v>0</v>
      </c>
      <c r="AO63" s="169">
        <f t="shared" si="20"/>
        <v>1</v>
      </c>
      <c r="AP63" s="169">
        <f t="shared" si="21"/>
        <v>0</v>
      </c>
      <c r="AQ63" s="169">
        <f t="shared" si="22"/>
        <v>0</v>
      </c>
      <c r="AR63" s="169">
        <f t="shared" si="23"/>
        <v>0</v>
      </c>
      <c r="AS63" s="169">
        <f t="shared" si="24"/>
        <v>0</v>
      </c>
      <c r="AT63" s="169">
        <f t="shared" si="25"/>
        <v>0</v>
      </c>
      <c r="AU63" s="169">
        <f t="shared" si="26"/>
        <v>0</v>
      </c>
      <c r="AV63" s="169">
        <f t="shared" si="27"/>
        <v>1</v>
      </c>
      <c r="AW63" s="169">
        <f t="shared" si="28"/>
        <v>0</v>
      </c>
      <c r="AX63" s="169">
        <f t="shared" si="29"/>
        <v>0</v>
      </c>
      <c r="AY63" s="169">
        <f t="shared" si="30"/>
        <v>0</v>
      </c>
      <c r="AZ63" s="169">
        <f t="shared" si="31"/>
        <v>0</v>
      </c>
      <c r="BA63" s="169">
        <f t="shared" si="32"/>
        <v>0</v>
      </c>
      <c r="BB63" s="169">
        <f t="shared" si="33"/>
        <v>1</v>
      </c>
      <c r="BC63" s="169">
        <f t="shared" si="34"/>
        <v>0</v>
      </c>
      <c r="BD63" s="169">
        <f t="shared" si="35"/>
        <v>1</v>
      </c>
      <c r="BE63" s="169">
        <f t="shared" si="36"/>
        <v>0</v>
      </c>
      <c r="BF63" s="169">
        <f t="shared" si="37"/>
        <v>0</v>
      </c>
      <c r="BG63" s="169">
        <f t="shared" si="38"/>
        <v>0</v>
      </c>
      <c r="BH63" s="169">
        <f t="shared" si="39"/>
        <v>0</v>
      </c>
      <c r="BI63" s="169">
        <f t="shared" si="40"/>
        <v>0</v>
      </c>
      <c r="BJ63" s="169">
        <f t="shared" si="41"/>
        <v>0</v>
      </c>
      <c r="BK63" s="167">
        <f t="shared" si="42"/>
        <v>0</v>
      </c>
      <c r="BL63" s="169">
        <f t="shared" si="43"/>
        <v>1</v>
      </c>
      <c r="BM63" s="169">
        <f t="shared" si="44"/>
        <v>0</v>
      </c>
      <c r="BN63" s="169">
        <f t="shared" si="45"/>
        <v>1</v>
      </c>
      <c r="BO63" s="169">
        <f t="shared" si="46"/>
        <v>0</v>
      </c>
      <c r="BP63" s="36">
        <f t="shared" si="47"/>
        <v>1</v>
      </c>
      <c r="BQ63">
        <f t="shared" si="48"/>
        <v>0</v>
      </c>
      <c r="BR63" s="36">
        <f t="shared" si="49"/>
        <v>0</v>
      </c>
      <c r="BS63" t="e">
        <f t="shared" si="50"/>
        <v>#N/A</v>
      </c>
    </row>
    <row r="64" spans="1:71">
      <c r="A64" s="59">
        <v>230</v>
      </c>
      <c r="B64" s="59">
        <v>151192</v>
      </c>
      <c r="C64" s="160">
        <v>15535713.806178199</v>
      </c>
      <c r="D64" s="59">
        <v>4357142.75</v>
      </c>
      <c r="E64" s="59">
        <v>4357142.75</v>
      </c>
      <c r="F64" s="59">
        <v>11178571.056178199</v>
      </c>
      <c r="G64" s="59">
        <v>0</v>
      </c>
      <c r="H64" s="59">
        <v>-3726755410.6890602</v>
      </c>
      <c r="I64" s="59">
        <v>444</v>
      </c>
      <c r="J64" s="59">
        <v>0</v>
      </c>
      <c r="K64" s="59">
        <v>0</v>
      </c>
      <c r="L64" s="59">
        <v>0</v>
      </c>
      <c r="M64" s="59">
        <v>0</v>
      </c>
      <c r="N64" s="59">
        <v>0</v>
      </c>
      <c r="O64" s="59">
        <v>408</v>
      </c>
      <c r="P64" s="59">
        <v>0</v>
      </c>
      <c r="Q64" s="59">
        <v>0</v>
      </c>
      <c r="R64" s="59">
        <v>1</v>
      </c>
      <c r="S64" s="59">
        <v>1</v>
      </c>
      <c r="T64" s="59">
        <f t="shared" si="0"/>
        <v>2</v>
      </c>
      <c r="U64" s="59">
        <f t="shared" si="1"/>
        <v>0</v>
      </c>
      <c r="V64" s="59">
        <f t="shared" si="2"/>
        <v>0</v>
      </c>
      <c r="W64" s="59">
        <f t="shared" si="3"/>
        <v>0</v>
      </c>
      <c r="X64" s="59">
        <f t="shared" si="4"/>
        <v>0</v>
      </c>
      <c r="Y64" s="59">
        <f t="shared" si="5"/>
        <v>0</v>
      </c>
      <c r="Z64" s="59">
        <f t="shared" si="6"/>
        <v>0</v>
      </c>
      <c r="AA64" s="59">
        <f t="shared" si="7"/>
        <v>0</v>
      </c>
      <c r="AB64" s="59">
        <f t="shared" si="8"/>
        <v>0</v>
      </c>
      <c r="AC64" s="59">
        <f t="shared" si="9"/>
        <v>0</v>
      </c>
      <c r="AD64" s="166">
        <f t="shared" si="51"/>
        <v>0</v>
      </c>
      <c r="AE64" s="169">
        <f t="shared" si="10"/>
        <v>0</v>
      </c>
      <c r="AF64" s="169">
        <f t="shared" si="11"/>
        <v>0</v>
      </c>
      <c r="AG64" s="169">
        <f t="shared" si="12"/>
        <v>0</v>
      </c>
      <c r="AH64" s="169">
        <f t="shared" si="13"/>
        <v>1</v>
      </c>
      <c r="AI64" s="169">
        <f t="shared" si="14"/>
        <v>0</v>
      </c>
      <c r="AJ64" s="169">
        <f t="shared" si="15"/>
        <v>0</v>
      </c>
      <c r="AK64" s="169">
        <f t="shared" si="16"/>
        <v>0</v>
      </c>
      <c r="AL64" s="169">
        <f t="shared" si="17"/>
        <v>1</v>
      </c>
      <c r="AM64" s="169">
        <f t="shared" si="18"/>
        <v>0</v>
      </c>
      <c r="AN64" s="169">
        <f t="shared" si="19"/>
        <v>0</v>
      </c>
      <c r="AO64" s="169">
        <f t="shared" si="20"/>
        <v>1</v>
      </c>
      <c r="AP64" s="169">
        <f t="shared" si="21"/>
        <v>0</v>
      </c>
      <c r="AQ64" s="169">
        <f t="shared" si="22"/>
        <v>0</v>
      </c>
      <c r="AR64" s="169">
        <f t="shared" si="23"/>
        <v>0</v>
      </c>
      <c r="AS64" s="169">
        <f t="shared" si="24"/>
        <v>0</v>
      </c>
      <c r="AT64" s="169">
        <f t="shared" si="25"/>
        <v>0</v>
      </c>
      <c r="AU64" s="169">
        <f t="shared" si="26"/>
        <v>0</v>
      </c>
      <c r="AV64" s="169">
        <f t="shared" si="27"/>
        <v>1</v>
      </c>
      <c r="AW64" s="169">
        <f t="shared" si="28"/>
        <v>1</v>
      </c>
      <c r="AX64" s="169">
        <f t="shared" si="29"/>
        <v>1</v>
      </c>
      <c r="AY64" s="169">
        <f t="shared" si="30"/>
        <v>0</v>
      </c>
      <c r="AZ64" s="169">
        <f t="shared" si="31"/>
        <v>0</v>
      </c>
      <c r="BA64" s="169">
        <f t="shared" si="32"/>
        <v>0</v>
      </c>
      <c r="BB64" s="169">
        <f t="shared" si="33"/>
        <v>1</v>
      </c>
      <c r="BC64" s="169">
        <f t="shared" si="34"/>
        <v>0</v>
      </c>
      <c r="BD64" s="169">
        <f t="shared" si="35"/>
        <v>1</v>
      </c>
      <c r="BE64" s="169">
        <f t="shared" si="36"/>
        <v>0</v>
      </c>
      <c r="BF64" s="169">
        <f t="shared" si="37"/>
        <v>0</v>
      </c>
      <c r="BG64" s="169">
        <f t="shared" si="38"/>
        <v>0</v>
      </c>
      <c r="BH64" s="169">
        <f t="shared" si="39"/>
        <v>0</v>
      </c>
      <c r="BI64" s="169">
        <f t="shared" si="40"/>
        <v>0</v>
      </c>
      <c r="BJ64" s="169">
        <f t="shared" si="41"/>
        <v>0</v>
      </c>
      <c r="BK64" s="167">
        <f t="shared" si="42"/>
        <v>1</v>
      </c>
      <c r="BL64" s="169">
        <f t="shared" si="43"/>
        <v>1</v>
      </c>
      <c r="BM64" s="169">
        <f t="shared" si="44"/>
        <v>0</v>
      </c>
      <c r="BN64" s="169">
        <f t="shared" si="45"/>
        <v>0</v>
      </c>
      <c r="BO64" s="169">
        <f t="shared" si="46"/>
        <v>1</v>
      </c>
      <c r="BP64" s="36">
        <f t="shared" si="47"/>
        <v>0</v>
      </c>
      <c r="BQ64">
        <f t="shared" si="48"/>
        <v>0</v>
      </c>
      <c r="BR64" s="36">
        <f t="shared" si="49"/>
        <v>1</v>
      </c>
      <c r="BS64" t="e">
        <f t="shared" si="50"/>
        <v>#N/A</v>
      </c>
    </row>
    <row r="65" spans="1:71">
      <c r="A65" s="59">
        <v>425</v>
      </c>
      <c r="B65" s="59">
        <v>241283</v>
      </c>
      <c r="C65" s="160">
        <v>72916666.032849893</v>
      </c>
      <c r="D65" s="59">
        <v>4374999.875</v>
      </c>
      <c r="E65" s="59">
        <v>4374999.875</v>
      </c>
      <c r="F65" s="59">
        <v>68541666.157849893</v>
      </c>
      <c r="G65" s="59">
        <v>0</v>
      </c>
      <c r="H65" s="59">
        <v>-6557641107.4346199</v>
      </c>
      <c r="I65" s="59">
        <v>0</v>
      </c>
      <c r="J65" s="59">
        <v>0</v>
      </c>
      <c r="K65" s="59">
        <v>0</v>
      </c>
      <c r="L65" s="59">
        <v>101</v>
      </c>
      <c r="M65" s="59">
        <v>0</v>
      </c>
      <c r="N65" s="59">
        <v>0</v>
      </c>
      <c r="O65" s="59">
        <v>101</v>
      </c>
      <c r="P65" s="59">
        <v>0</v>
      </c>
      <c r="Q65" s="59">
        <v>0</v>
      </c>
      <c r="R65" s="59">
        <v>1</v>
      </c>
      <c r="S65" s="59">
        <v>1</v>
      </c>
      <c r="T65" s="59">
        <f t="shared" si="0"/>
        <v>0</v>
      </c>
      <c r="U65" s="59">
        <f t="shared" si="1"/>
        <v>0</v>
      </c>
      <c r="V65" s="59">
        <f t="shared" si="2"/>
        <v>0</v>
      </c>
      <c r="W65" s="59">
        <f t="shared" si="3"/>
        <v>0</v>
      </c>
      <c r="X65" s="59">
        <f t="shared" si="4"/>
        <v>0</v>
      </c>
      <c r="Y65" s="59">
        <f t="shared" si="5"/>
        <v>0</v>
      </c>
      <c r="Z65" s="59">
        <f t="shared" si="6"/>
        <v>0</v>
      </c>
      <c r="AA65" s="59">
        <f t="shared" si="7"/>
        <v>0</v>
      </c>
      <c r="AB65" s="59">
        <f t="shared" si="8"/>
        <v>0</v>
      </c>
      <c r="AC65" s="59">
        <f t="shared" si="9"/>
        <v>0</v>
      </c>
      <c r="AD65" s="166">
        <f t="shared" si="51"/>
        <v>2</v>
      </c>
      <c r="AE65" s="169">
        <f t="shared" si="10"/>
        <v>0</v>
      </c>
      <c r="AF65" s="169">
        <f t="shared" si="11"/>
        <v>1</v>
      </c>
      <c r="AG65" s="169">
        <f t="shared" si="12"/>
        <v>0</v>
      </c>
      <c r="AH65" s="169">
        <f t="shared" si="13"/>
        <v>1</v>
      </c>
      <c r="AI65" s="169">
        <f t="shared" si="14"/>
        <v>0</v>
      </c>
      <c r="AJ65" s="169">
        <f t="shared" si="15"/>
        <v>0</v>
      </c>
      <c r="AK65" s="169">
        <f t="shared" si="16"/>
        <v>0</v>
      </c>
      <c r="AL65" s="169">
        <f t="shared" si="17"/>
        <v>1</v>
      </c>
      <c r="AM65" s="169">
        <f t="shared" si="18"/>
        <v>0</v>
      </c>
      <c r="AN65" s="169">
        <f t="shared" si="19"/>
        <v>0</v>
      </c>
      <c r="AO65" s="169">
        <f t="shared" si="20"/>
        <v>1</v>
      </c>
      <c r="AP65" s="169">
        <f t="shared" si="21"/>
        <v>0</v>
      </c>
      <c r="AQ65" s="169">
        <f t="shared" si="22"/>
        <v>0</v>
      </c>
      <c r="AR65" s="169">
        <f t="shared" si="23"/>
        <v>0</v>
      </c>
      <c r="AS65" s="169">
        <f t="shared" si="24"/>
        <v>0</v>
      </c>
      <c r="AT65" s="169">
        <f t="shared" si="25"/>
        <v>0</v>
      </c>
      <c r="AU65" s="169">
        <f t="shared" si="26"/>
        <v>0</v>
      </c>
      <c r="AV65" s="169">
        <f t="shared" si="27"/>
        <v>1</v>
      </c>
      <c r="AW65" s="169">
        <f t="shared" si="28"/>
        <v>0</v>
      </c>
      <c r="AX65" s="169">
        <f t="shared" si="29"/>
        <v>0</v>
      </c>
      <c r="AY65" s="169">
        <f t="shared" si="30"/>
        <v>0</v>
      </c>
      <c r="AZ65" s="169">
        <f t="shared" si="31"/>
        <v>0</v>
      </c>
      <c r="BA65" s="169">
        <f t="shared" si="32"/>
        <v>0</v>
      </c>
      <c r="BB65" s="169">
        <f t="shared" si="33"/>
        <v>1</v>
      </c>
      <c r="BC65" s="169">
        <f t="shared" si="34"/>
        <v>0</v>
      </c>
      <c r="BD65" s="169">
        <f t="shared" si="35"/>
        <v>1</v>
      </c>
      <c r="BE65" s="169">
        <f t="shared" si="36"/>
        <v>0</v>
      </c>
      <c r="BF65" s="169">
        <f t="shared" si="37"/>
        <v>0</v>
      </c>
      <c r="BG65" s="169">
        <f t="shared" si="38"/>
        <v>0</v>
      </c>
      <c r="BH65" s="169">
        <f t="shared" si="39"/>
        <v>0</v>
      </c>
      <c r="BI65" s="169">
        <f t="shared" si="40"/>
        <v>0</v>
      </c>
      <c r="BJ65" s="169">
        <f t="shared" si="41"/>
        <v>0</v>
      </c>
      <c r="BK65" s="167">
        <f t="shared" si="42"/>
        <v>0</v>
      </c>
      <c r="BL65" s="169">
        <f t="shared" si="43"/>
        <v>1</v>
      </c>
      <c r="BM65" s="169">
        <f t="shared" si="44"/>
        <v>0</v>
      </c>
      <c r="BN65" s="169">
        <f t="shared" si="45"/>
        <v>0</v>
      </c>
      <c r="BO65" s="169">
        <f t="shared" si="46"/>
        <v>1</v>
      </c>
      <c r="BP65" s="36">
        <f t="shared" si="47"/>
        <v>1</v>
      </c>
      <c r="BQ65">
        <f t="shared" si="48"/>
        <v>0</v>
      </c>
      <c r="BR65" s="36">
        <f t="shared" si="49"/>
        <v>0</v>
      </c>
      <c r="BS65" t="e">
        <f t="shared" si="50"/>
        <v>#N/A</v>
      </c>
    </row>
    <row r="66" spans="1:71">
      <c r="A66" s="59">
        <v>151</v>
      </c>
      <c r="B66" s="59">
        <v>121122</v>
      </c>
      <c r="C66" s="160">
        <v>29999999.8722758</v>
      </c>
      <c r="D66" s="59">
        <v>4464285.5</v>
      </c>
      <c r="E66" s="59">
        <v>4464285.5</v>
      </c>
      <c r="F66" s="59">
        <v>25535714.3722758</v>
      </c>
      <c r="G66" s="59">
        <v>132.14285278320301</v>
      </c>
      <c r="H66" s="59">
        <v>-2329754462.2553601</v>
      </c>
      <c r="I66" s="59">
        <v>101</v>
      </c>
      <c r="J66" s="59">
        <v>0</v>
      </c>
      <c r="K66" s="59">
        <v>0</v>
      </c>
      <c r="L66" s="59">
        <v>0</v>
      </c>
      <c r="M66" s="59">
        <v>0</v>
      </c>
      <c r="N66" s="59">
        <v>0</v>
      </c>
      <c r="O66" s="59">
        <v>0</v>
      </c>
      <c r="P66" s="59">
        <v>0</v>
      </c>
      <c r="Q66" s="59">
        <v>0</v>
      </c>
      <c r="R66" s="59">
        <v>2</v>
      </c>
      <c r="S66" s="59">
        <v>0</v>
      </c>
      <c r="T66" s="59">
        <f t="shared" si="0"/>
        <v>0</v>
      </c>
      <c r="U66" s="59">
        <f t="shared" si="1"/>
        <v>0</v>
      </c>
      <c r="V66" s="59">
        <f t="shared" si="2"/>
        <v>0</v>
      </c>
      <c r="W66" s="59">
        <f t="shared" si="3"/>
        <v>0</v>
      </c>
      <c r="X66" s="59">
        <f t="shared" si="4"/>
        <v>0</v>
      </c>
      <c r="Y66" s="59">
        <f t="shared" si="5"/>
        <v>0</v>
      </c>
      <c r="Z66" s="59">
        <f t="shared" si="6"/>
        <v>0</v>
      </c>
      <c r="AA66" s="59">
        <f t="shared" si="7"/>
        <v>0</v>
      </c>
      <c r="AB66" s="59">
        <f t="shared" si="8"/>
        <v>0</v>
      </c>
      <c r="AC66" s="59">
        <f t="shared" si="9"/>
        <v>0</v>
      </c>
      <c r="AD66" s="166">
        <f t="shared" si="51"/>
        <v>1</v>
      </c>
      <c r="AE66" s="169">
        <f t="shared" si="10"/>
        <v>1</v>
      </c>
      <c r="AF66" s="169">
        <f t="shared" si="11"/>
        <v>0</v>
      </c>
      <c r="AG66" s="169">
        <f t="shared" si="12"/>
        <v>0</v>
      </c>
      <c r="AH66" s="169">
        <f t="shared" si="13"/>
        <v>1</v>
      </c>
      <c r="AI66" s="169">
        <f t="shared" si="14"/>
        <v>0</v>
      </c>
      <c r="AJ66" s="169">
        <f t="shared" si="15"/>
        <v>0</v>
      </c>
      <c r="AK66" s="169">
        <f t="shared" si="16"/>
        <v>0</v>
      </c>
      <c r="AL66" s="169">
        <f t="shared" si="17"/>
        <v>1</v>
      </c>
      <c r="AM66" s="169">
        <f t="shared" si="18"/>
        <v>0</v>
      </c>
      <c r="AN66" s="169">
        <f t="shared" si="19"/>
        <v>0</v>
      </c>
      <c r="AO66" s="169">
        <f t="shared" si="20"/>
        <v>1</v>
      </c>
      <c r="AP66" s="169">
        <f t="shared" si="21"/>
        <v>0</v>
      </c>
      <c r="AQ66" s="169">
        <f t="shared" si="22"/>
        <v>0</v>
      </c>
      <c r="AR66" s="169">
        <f t="shared" si="23"/>
        <v>0</v>
      </c>
      <c r="AS66" s="169">
        <f t="shared" si="24"/>
        <v>0</v>
      </c>
      <c r="AT66" s="169">
        <f t="shared" si="25"/>
        <v>0</v>
      </c>
      <c r="AU66" s="169">
        <f t="shared" si="26"/>
        <v>0</v>
      </c>
      <c r="AV66" s="169">
        <f t="shared" si="27"/>
        <v>1</v>
      </c>
      <c r="AW66" s="169">
        <f t="shared" si="28"/>
        <v>0</v>
      </c>
      <c r="AX66" s="169">
        <f t="shared" si="29"/>
        <v>0</v>
      </c>
      <c r="AY66" s="169">
        <f t="shared" si="30"/>
        <v>0</v>
      </c>
      <c r="AZ66" s="169">
        <f t="shared" si="31"/>
        <v>0</v>
      </c>
      <c r="BA66" s="169">
        <f t="shared" si="32"/>
        <v>0</v>
      </c>
      <c r="BB66" s="169">
        <f t="shared" si="33"/>
        <v>1</v>
      </c>
      <c r="BC66" s="169">
        <f t="shared" si="34"/>
        <v>0</v>
      </c>
      <c r="BD66" s="169">
        <f t="shared" si="35"/>
        <v>1</v>
      </c>
      <c r="BE66" s="169">
        <f t="shared" si="36"/>
        <v>0</v>
      </c>
      <c r="BF66" s="169">
        <f t="shared" si="37"/>
        <v>0</v>
      </c>
      <c r="BG66" s="169">
        <f t="shared" si="38"/>
        <v>0</v>
      </c>
      <c r="BH66" s="169">
        <f t="shared" si="39"/>
        <v>0</v>
      </c>
      <c r="BI66" s="169">
        <f t="shared" si="40"/>
        <v>0</v>
      </c>
      <c r="BJ66" s="169">
        <f t="shared" si="41"/>
        <v>0</v>
      </c>
      <c r="BK66" s="167">
        <f t="shared" si="42"/>
        <v>0</v>
      </c>
      <c r="BL66" s="169">
        <f t="shared" si="43"/>
        <v>0</v>
      </c>
      <c r="BM66" s="169">
        <f t="shared" si="44"/>
        <v>1</v>
      </c>
      <c r="BN66" s="169">
        <f t="shared" si="45"/>
        <v>1</v>
      </c>
      <c r="BO66" s="169">
        <f t="shared" si="46"/>
        <v>0</v>
      </c>
      <c r="BP66" s="36">
        <f t="shared" si="47"/>
        <v>1</v>
      </c>
      <c r="BQ66">
        <f t="shared" si="48"/>
        <v>0</v>
      </c>
      <c r="BR66" s="36">
        <f t="shared" si="49"/>
        <v>0</v>
      </c>
      <c r="BS66" t="e">
        <f t="shared" si="50"/>
        <v>#N/A</v>
      </c>
    </row>
    <row r="67" spans="1:71">
      <c r="A67" s="59">
        <v>251</v>
      </c>
      <c r="B67" s="59">
        <v>152221</v>
      </c>
      <c r="C67" s="160">
        <v>7857142.8236912703</v>
      </c>
      <c r="D67" s="59">
        <v>4583571</v>
      </c>
      <c r="E67" s="59">
        <v>4583571</v>
      </c>
      <c r="F67" s="59">
        <v>3273571.8236912698</v>
      </c>
      <c r="G67" s="59">
        <v>57.142856597900398</v>
      </c>
      <c r="H67" s="59">
        <v>-3862749168.7621102</v>
      </c>
      <c r="I67" s="59">
        <v>0</v>
      </c>
      <c r="J67" s="59">
        <v>0</v>
      </c>
      <c r="K67" s="59">
        <v>0</v>
      </c>
      <c r="L67" s="59">
        <v>101</v>
      </c>
      <c r="M67" s="59">
        <v>0</v>
      </c>
      <c r="N67" s="59">
        <v>0</v>
      </c>
      <c r="O67" s="59">
        <v>0</v>
      </c>
      <c r="P67" s="59">
        <v>0</v>
      </c>
      <c r="Q67" s="59">
        <v>0</v>
      </c>
      <c r="R67" s="59">
        <v>2</v>
      </c>
      <c r="S67" s="59">
        <v>1</v>
      </c>
      <c r="T67" s="59">
        <f t="shared" si="0"/>
        <v>0</v>
      </c>
      <c r="U67" s="59">
        <f t="shared" si="1"/>
        <v>0</v>
      </c>
      <c r="V67" s="59">
        <f t="shared" si="2"/>
        <v>0</v>
      </c>
      <c r="W67" s="59">
        <f t="shared" si="3"/>
        <v>0</v>
      </c>
      <c r="X67" s="59">
        <f t="shared" si="4"/>
        <v>0</v>
      </c>
      <c r="Y67" s="59">
        <f t="shared" si="5"/>
        <v>0</v>
      </c>
      <c r="Z67" s="59">
        <f t="shared" si="6"/>
        <v>0</v>
      </c>
      <c r="AA67" s="59">
        <f t="shared" si="7"/>
        <v>0</v>
      </c>
      <c r="AB67" s="59">
        <f t="shared" si="8"/>
        <v>0</v>
      </c>
      <c r="AC67" s="59">
        <f t="shared" si="9"/>
        <v>0</v>
      </c>
      <c r="AD67" s="166">
        <f t="shared" si="51"/>
        <v>1</v>
      </c>
      <c r="AE67" s="169">
        <f t="shared" si="10"/>
        <v>1</v>
      </c>
      <c r="AF67" s="169">
        <f t="shared" si="11"/>
        <v>0</v>
      </c>
      <c r="AG67" s="169">
        <f t="shared" si="12"/>
        <v>0</v>
      </c>
      <c r="AH67" s="169">
        <f t="shared" si="13"/>
        <v>1</v>
      </c>
      <c r="AI67" s="169">
        <f t="shared" si="14"/>
        <v>0</v>
      </c>
      <c r="AJ67" s="169">
        <f t="shared" si="15"/>
        <v>0</v>
      </c>
      <c r="AK67" s="169">
        <f t="shared" si="16"/>
        <v>0</v>
      </c>
      <c r="AL67" s="169">
        <f t="shared" si="17"/>
        <v>1</v>
      </c>
      <c r="AM67" s="169">
        <f t="shared" si="18"/>
        <v>0</v>
      </c>
      <c r="AN67" s="169">
        <f t="shared" si="19"/>
        <v>0</v>
      </c>
      <c r="AO67" s="169">
        <f t="shared" si="20"/>
        <v>1</v>
      </c>
      <c r="AP67" s="169">
        <f t="shared" si="21"/>
        <v>0</v>
      </c>
      <c r="AQ67" s="169">
        <f t="shared" si="22"/>
        <v>0</v>
      </c>
      <c r="AR67" s="169">
        <f t="shared" si="23"/>
        <v>0</v>
      </c>
      <c r="AS67" s="169">
        <f t="shared" si="24"/>
        <v>0</v>
      </c>
      <c r="AT67" s="169">
        <f t="shared" si="25"/>
        <v>0</v>
      </c>
      <c r="AU67" s="169">
        <f t="shared" si="26"/>
        <v>0</v>
      </c>
      <c r="AV67" s="169">
        <f t="shared" si="27"/>
        <v>1</v>
      </c>
      <c r="AW67" s="169">
        <f t="shared" si="28"/>
        <v>0</v>
      </c>
      <c r="AX67" s="169">
        <f t="shared" si="29"/>
        <v>0</v>
      </c>
      <c r="AY67" s="169">
        <f t="shared" si="30"/>
        <v>0</v>
      </c>
      <c r="AZ67" s="169">
        <f t="shared" si="31"/>
        <v>0</v>
      </c>
      <c r="BA67" s="169">
        <f t="shared" si="32"/>
        <v>0</v>
      </c>
      <c r="BB67" s="169">
        <f t="shared" si="33"/>
        <v>1</v>
      </c>
      <c r="BC67" s="169">
        <f t="shared" si="34"/>
        <v>0</v>
      </c>
      <c r="BD67" s="169">
        <f t="shared" si="35"/>
        <v>1</v>
      </c>
      <c r="BE67" s="169">
        <f t="shared" si="36"/>
        <v>0</v>
      </c>
      <c r="BF67" s="169">
        <f t="shared" si="37"/>
        <v>0</v>
      </c>
      <c r="BG67" s="169">
        <f t="shared" si="38"/>
        <v>0</v>
      </c>
      <c r="BH67" s="169">
        <f t="shared" si="39"/>
        <v>0</v>
      </c>
      <c r="BI67" s="169">
        <f t="shared" si="40"/>
        <v>0</v>
      </c>
      <c r="BJ67" s="169">
        <f t="shared" si="41"/>
        <v>0</v>
      </c>
      <c r="BK67" s="167">
        <f t="shared" si="42"/>
        <v>0</v>
      </c>
      <c r="BL67" s="169">
        <f t="shared" si="43"/>
        <v>0</v>
      </c>
      <c r="BM67" s="169">
        <f t="shared" si="44"/>
        <v>1</v>
      </c>
      <c r="BN67" s="169">
        <f t="shared" si="45"/>
        <v>0</v>
      </c>
      <c r="BO67" s="169">
        <f t="shared" si="46"/>
        <v>1</v>
      </c>
      <c r="BP67" s="36">
        <f t="shared" si="47"/>
        <v>1</v>
      </c>
      <c r="BQ67">
        <f t="shared" si="48"/>
        <v>0</v>
      </c>
      <c r="BR67" s="36">
        <f t="shared" si="49"/>
        <v>0</v>
      </c>
      <c r="BS67" t="e">
        <f t="shared" si="50"/>
        <v>#N/A</v>
      </c>
    </row>
    <row r="68" spans="1:71">
      <c r="A68" s="59">
        <v>157</v>
      </c>
      <c r="B68" s="59">
        <v>121212</v>
      </c>
      <c r="C68" s="160">
        <v>13809523.9957039</v>
      </c>
      <c r="D68" s="59">
        <v>4642857</v>
      </c>
      <c r="E68" s="59">
        <v>4642857</v>
      </c>
      <c r="F68" s="59">
        <v>9166666.9957038499</v>
      </c>
      <c r="G68" s="59">
        <v>273.80953979492199</v>
      </c>
      <c r="H68" s="59">
        <v>-2377536209.40763</v>
      </c>
      <c r="I68" s="59">
        <v>0</v>
      </c>
      <c r="J68" s="59">
        <v>0</v>
      </c>
      <c r="K68" s="59">
        <v>0</v>
      </c>
      <c r="L68" s="59">
        <v>101</v>
      </c>
      <c r="M68" s="59">
        <v>0</v>
      </c>
      <c r="N68" s="59">
        <v>0</v>
      </c>
      <c r="O68" s="59">
        <v>0</v>
      </c>
      <c r="P68" s="59">
        <v>0</v>
      </c>
      <c r="Q68" s="59">
        <v>0</v>
      </c>
      <c r="R68" s="59">
        <v>2</v>
      </c>
      <c r="S68" s="59">
        <v>0</v>
      </c>
      <c r="T68" s="59">
        <f t="shared" ref="T68:T131" si="52">COUNTIFS(I68, "&gt;400", I68, "&lt;500")+COUNTIFS(L68, "&gt;400", L68, "&lt;500")+COUNTIFS(O68, "&gt;400", O68, "&lt;500")</f>
        <v>0</v>
      </c>
      <c r="U68" s="59">
        <f t="shared" ref="U68:U131" si="53">COUNTIFS(J68, "&gt;200", J68, "&lt;400")+COUNTIFS(L68, "&gt;200", L68, "&lt;400")+COUNTIFS(O68, "&gt;200", O68, "&lt;400")</f>
        <v>0</v>
      </c>
      <c r="V68" s="59">
        <f t="shared" ref="V68:V131" si="54">COUNTIF($I68, 102)+COUNTIF($L68, 102)+COUNTIF($O68, 102)</f>
        <v>0</v>
      </c>
      <c r="W68" s="59">
        <f t="shared" ref="W68:W131" si="55">IF(AND(J68&gt;399, J68&lt;500), 1,0) + IF(AND(K68&gt;399, K68&lt;500), 1,0) +IF(AND(M68&gt;399, M68&lt;500), 1,0) +IF(AND(N68&gt;399, N68&lt;500), 1,0) +IF(AND(P68&gt;399, P68&lt;500), 1,0) +IF(AND(Q68&gt;399, Q68&lt;500), 1,0)</f>
        <v>0</v>
      </c>
      <c r="X68" s="59">
        <f t="shared" ref="X68:X131" si="56">IF(AND(J68&gt;700, J68&lt;890), 1,0) + IF(AND(K68&gt;700, K68&lt;890), 1,0) +IF(AND(M68&gt;700, M68&lt;890), 1,0) +IF(AND(N68&gt;700, N68&lt;890), 1,0) +IF(AND(P68&gt;700, P68&lt;890), 1,0) +IF(AND(Q68&gt;700, Q68&lt;890), 1,0)</f>
        <v>0</v>
      </c>
      <c r="Y68" s="59">
        <f t="shared" ref="Y68:Y131" si="57">IF(AND(J68&gt;200, J68&lt;400), 1,0) + IF(AND(K68&gt;200, K68&lt;400), 1,0) +IF(AND(M68&gt;200, M68&lt;400), 1,0) +IF(AND(N68&gt;200, N68&lt;400), 1,0) +IF(AND(P68&gt;200, P68&lt;400), 1,0) +IF(AND(Q68&gt;200, Q68&lt;400), 1,0)</f>
        <v>0</v>
      </c>
      <c r="Z68" s="59">
        <f t="shared" ref="Z68:Z131" si="58">IF(J68=101, 1,0) + IF(K68=101, 1,0) +IF(M68=101, 1,0) +IF(N68=101, 1,0) +IF(P68=101, 1,0) +IF(Q68=101, 1,0)</f>
        <v>0</v>
      </c>
      <c r="AA68" s="59">
        <f t="shared" ref="AA68:AA131" si="59">IF(J68=102, 1,0) + IF(K68=102, 1,0) +IF(M68=102, 1,0) +IF(N68=102, 1,0) +IF(P68=102, 1,0) +IF(Q68=102, 1,0)</f>
        <v>0</v>
      </c>
      <c r="AB68" s="59">
        <f t="shared" ref="AB68:AB131" si="60">IF(AND(J68&gt;500, J68&lt;600), 1,0) + IF(AND(K68&gt;500, K68&lt;600), 1,0) +IF(AND(M68&gt;500, M68&lt;600), 1,0) +IF(AND(N68&gt;500, N68&lt;600), 1,0) +IF(AND(P68&gt;500, P68&lt;600), 1,0) +IF(AND(Q68&gt;500, Q68&lt;600), 1,0)</f>
        <v>0</v>
      </c>
      <c r="AC68" s="59">
        <f t="shared" ref="AC68:AC131" si="61">IF(AND(J68&gt;0, SUM(W68:AB68)=0), 1,0) + IF(AND(K68&gt;0, SUM(W68:AB68)=0), 1,0) +IF(AND(M68&gt;0, SUM(W68:AB68)=0), 1,0) +IF(AND(N68&gt;0, SUM(W68:AB68)=0), 1,0) +IF(AND(P68&gt;0, SUM(W68:AB68)=0), 1,0) +IF(AND(Q68&gt;0, SUM(W68:AB68)=0), 1,0)</f>
        <v>0</v>
      </c>
      <c r="AD68" s="166">
        <f t="shared" si="51"/>
        <v>1</v>
      </c>
      <c r="AE68" s="169">
        <f t="shared" ref="AE68:AE131" si="62">IF(AD68=1, 1,0)</f>
        <v>1</v>
      </c>
      <c r="AF68" s="169">
        <f t="shared" ref="AF68:AF131" si="63">IF(AD68&gt;=2, 1,0)</f>
        <v>0</v>
      </c>
      <c r="AG68" s="169">
        <f t="shared" ref="AG68:AG131" si="64">IF(IF(I68=101,1,0) * IF(J68&lt;&gt;0, 1,0) +IF(I68=101,1,0)* IF(K68&lt;&gt;0, 1,0) + IF(L68=101,1,0) * IF(M68&lt;&gt;0, 1,0) +IF(L68=101,1,0)* IF(N68&lt;&gt;0, 1,0) + IF(O68=101,1,0) * IF(P68&lt;&gt;0, 1,0) +IF(O68=101,1,0)* IF(Q68&lt;&gt;0, 1,0)&gt;0, 1,0)</f>
        <v>0</v>
      </c>
      <c r="AH68" s="169">
        <f t="shared" ref="AH68:AH131" si="65">IF(AG68=0, 1,0)</f>
        <v>1</v>
      </c>
      <c r="AI68" s="169">
        <f t="shared" ref="AI68:AI131" si="66">IF(AND(AD68&gt;0, T68&gt;0), 1, 0)</f>
        <v>0</v>
      </c>
      <c r="AJ68" s="169">
        <f t="shared" ref="AJ68:AJ131" si="67">IF(AND(AD68&gt;0, V68&gt;0), 1, 0)</f>
        <v>0</v>
      </c>
      <c r="AK68" s="169">
        <f t="shared" ref="AK68:AK131" si="68">IF(AND(AD68&gt;0, U68&gt;0), 1, 0)</f>
        <v>0</v>
      </c>
      <c r="AL68" s="169">
        <f t="shared" ref="AL68:AL131" si="69">IF(SUM(AI68:AK68)&gt;0,0,1)</f>
        <v>1</v>
      </c>
      <c r="AM68" s="169">
        <f t="shared" ref="AM68:AM131" si="70">IF(V68&gt;0, 1,0)</f>
        <v>0</v>
      </c>
      <c r="AN68" s="169">
        <f t="shared" ref="AN68:AN131" si="71">IF(I68=102,1,0) * IF(J68&lt;&gt;0, 1,0) +IF(I68=102,1,0)* IF(K68&lt;&gt;0, 1,0) + IF(L68=102,1,0) * IF(M68&lt;&gt;0, 1,0) +IF(L68=102,1,0)* IF(N68&lt;&gt;0, 1,0) + IF(O68=102,1,0) * IF(P68&lt;&gt;0, 1,0) +IF(O68=102,1,0)* IF(Q68&lt;&gt;0, 1,0)</f>
        <v>0</v>
      </c>
      <c r="AO68" s="169">
        <f t="shared" ref="AO68:AO131" si="72">IF(AN68=0, 1,0)</f>
        <v>1</v>
      </c>
      <c r="AP68" s="169">
        <f t="shared" ref="AP68:AP131" si="73">IF(V68&gt;1,1,0)</f>
        <v>0</v>
      </c>
      <c r="AQ68" s="169">
        <f t="shared" ref="AQ68:AQ131" si="74">IF(V68 = 1, 1, 0)</f>
        <v>0</v>
      </c>
      <c r="AR68" s="169">
        <f t="shared" ref="AR68:AR131" si="75">IF(SUM(AS68:AU68)&gt;0, 1,0)</f>
        <v>0</v>
      </c>
      <c r="AS68" s="169">
        <f t="shared" ref="AS68:AS131" si="76">IF(AND(T68&gt;0, V68&gt;0), 1,0)</f>
        <v>0</v>
      </c>
      <c r="AT68" s="169">
        <f t="shared" ref="AT68:AT131" si="77">AJ68</f>
        <v>0</v>
      </c>
      <c r="AU68" s="169">
        <f t="shared" ref="AU68:AU131" si="78">IF(AND(V68&gt;0, U68&gt;0),1,0)</f>
        <v>0</v>
      </c>
      <c r="AV68" s="169">
        <f t="shared" ref="AV68:AV131" si="79">IF(SUM(AS68:AU68)&gt;0,0,1)</f>
        <v>1</v>
      </c>
      <c r="AW68" s="169">
        <f t="shared" ref="AW68:AW131" si="80">IF(T68&gt;0,1,0)</f>
        <v>0</v>
      </c>
      <c r="AX68" s="169">
        <f t="shared" ref="AX68:AX131" si="81">IF(T68&gt;1, 1,0)</f>
        <v>0</v>
      </c>
      <c r="AY68" s="169">
        <f t="shared" ref="AY68:AY131" si="82">IF(T68=1, 1, 0)</f>
        <v>0</v>
      </c>
      <c r="AZ68" s="169">
        <f t="shared" ref="AZ68:AZ131" si="83">IF(SUM(AS68,AI68)&gt;0,1,0)</f>
        <v>0</v>
      </c>
      <c r="BA68" s="169">
        <f t="shared" ref="BA68:BA131" si="84">IF(AND(AW68&gt;0, X68&gt;0),1,0)+IF(AND(AW68&gt;0, (COUNTIFS(I68, "&gt;700", L68, "&gt;700", O68, "&gt;700")&gt;0)),1,0)</f>
        <v>0</v>
      </c>
      <c r="BB68" s="169">
        <f t="shared" ref="BB68:BB131" si="85">IF(BA68 = 0, 1,0)</f>
        <v>1</v>
      </c>
      <c r="BC68" s="169">
        <f t="shared" ref="BC68:BC131" si="86">IF(COUNTIFS(I68, "&gt;400", I68,"&lt;600"),1,0) * IF(COUNTIFS(J68,"&gt;0", J68,"&lt;700")+  COUNTIFS(K68,"&gt;0", K68,"&lt;700")&gt;0,1,0) + IF(COUNTIFS(L68, "&gt;400", L68,"&lt;600"),1,0) * IF(COUNTIFS(M68,"&gt;0", M68,"&lt;700")+ COUNTIFS(N68,"&gt;0", N68,"&lt;700")&gt;0,1,0) + IF(COUNTIFS(O68, "&gt;400", O68,"&lt;600"),1,0) * IF(COUNTIFS(P68,"&gt;0", P68,"&lt;700")+  COUNTIFS(Q68,"&gt;0", Q68,"&lt;700")&gt;0,1,0)</f>
        <v>0</v>
      </c>
      <c r="BD68" s="169">
        <f t="shared" ref="BD68:BD131" si="87">IF(BC68 = 0, 1,0)</f>
        <v>1</v>
      </c>
      <c r="BE68" s="169">
        <f t="shared" ref="BE68:BE131" si="88">COUNTIF(I68, 406)+COUNTIF(L68, 406)+COUNTIF(O68, 406)</f>
        <v>0</v>
      </c>
      <c r="BF68" s="169">
        <f t="shared" ref="BF68:BF131" si="89">COUNTIF(I68, 417)+COUNTIF(L68, 417)+COUNTIF(O68, 417)</f>
        <v>0</v>
      </c>
      <c r="BG68" s="169">
        <f t="shared" ref="BG68:BG131" si="90">COUNTIF(I68, 403)+COUNTIF(L68, 403)+COUNTIF(O68, 403)</f>
        <v>0</v>
      </c>
      <c r="BH68" s="169">
        <f t="shared" ref="BH68:BH131" si="91">COUNTIF(I68, 415)+COUNTIF(L68, 415)+COUNTIF(O68, 415)</f>
        <v>0</v>
      </c>
      <c r="BI68" s="169">
        <f t="shared" ref="BI68:BI131" si="92">COUNTIF(I68, 405)+COUNTIF(L68, 405)+COUNTIF(O68, 405)</f>
        <v>0</v>
      </c>
      <c r="BJ68" s="169">
        <f t="shared" ref="BJ68:BJ131" si="93">IF(OR(COUNTIF(I68, 416)=1, COUNTIF(I68, 412)=1), 1,0)   +IF(OR(COUNTIF(L68, 416)=1, COUNTIF(L68, 412)=1), 1,0)+IF(OR(COUNTIF(O68, 416)=1, COUNTIF(O68, 412)=1), 1,0)</f>
        <v>0</v>
      </c>
      <c r="BK68" s="167">
        <f t="shared" ref="BK68:BK131" si="94">IF(AND(AW68&gt;0, SUM(BE68:BJ68) = 0), 1,0)</f>
        <v>0</v>
      </c>
      <c r="BL68" s="169">
        <f t="shared" ref="BL68:BL131" si="95">IF(R68 = 1, 1,0)</f>
        <v>0</v>
      </c>
      <c r="BM68" s="169">
        <f t="shared" ref="BM68:BM131" si="96">IF(R68 = 2, 1,0)</f>
        <v>1</v>
      </c>
      <c r="BN68" s="169">
        <f t="shared" ref="BN68:BN131" si="97">IF(S68 = 1, 0,1)</f>
        <v>1</v>
      </c>
      <c r="BO68" s="169">
        <f t="shared" ref="BO68:BO131" si="98">IF(S68 = 1, 1,0)</f>
        <v>0</v>
      </c>
      <c r="BP68" s="36">
        <f t="shared" ref="BP68:BP131" si="99">IF(SUM($AE$2:$AF$2)&gt;0, SUMPRODUCT($AE$2:$AF$2, AE68:AF68),IF(SUM(AE68:AF68)&gt;0, 0,1))*SUMPRODUCT($AG$2:$AH$2, AG68:AH68)*SUMPRODUCT($AI$2:$AL$2, AI68:AL68)*SUMPRODUCT($BL$2:$BM$2,BL68:BM68)*SUMPRODUCT($BN$2:$BO$2,BN68:BO68)</f>
        <v>1</v>
      </c>
      <c r="BQ68">
        <f t="shared" ref="BQ68:BQ131" si="100">(SUMPRODUCT($AN$2:$AO$2, AN68:AO68)*SUMPRODUCT($AP$2:$AR$2, AP68:AR68)*SUMPRODUCT($AS$2:$AV$2, AS68:AV68))*SUMPRODUCT($BL$2:$BM$2,BL68:BM68)*SUMPRODUCT($BN$2:$BO$2,BN68:BO68)</f>
        <v>0</v>
      </c>
      <c r="BR68" s="36">
        <f t="shared" ref="BR68:BR131" si="101">SUMPRODUCT($AX$2:$AZ$2, AX68:AZ68)*SUMPRODUCT($BA$2:$BB$2, BA68:BB68)*SUMPRODUCT($BC$2:$BD$2, BC68:BD68)*SUMPRODUCT($BE$2:$BK$2, BE68:BK68)*SUMPRODUCT($BL$2:$BM$2,BL68:BM68)*SUMPRODUCT($BN$2:$BO$2,BN68:BO68)</f>
        <v>0</v>
      </c>
      <c r="BS68" t="e">
        <f t="shared" ref="BS68:BS131" si="102">IF((BP68*$AD$2+BQ68*$AM$2+BR68*$AW$2)&gt;0,  E68,NA())</f>
        <v>#N/A</v>
      </c>
    </row>
    <row r="69" spans="1:71">
      <c r="A69" s="59">
        <v>260</v>
      </c>
      <c r="B69" s="59">
        <v>161101</v>
      </c>
      <c r="C69" s="160">
        <v>4812500.1075677602</v>
      </c>
      <c r="D69" s="59">
        <v>4718750</v>
      </c>
      <c r="E69" s="59">
        <v>4718750</v>
      </c>
      <c r="F69" s="59">
        <v>93750.107567760206</v>
      </c>
      <c r="G69" s="59">
        <v>212.5</v>
      </c>
      <c r="H69" s="59">
        <v>-3895750418.92977</v>
      </c>
      <c r="I69" s="59">
        <v>0</v>
      </c>
      <c r="J69" s="59">
        <v>0</v>
      </c>
      <c r="K69" s="59">
        <v>0</v>
      </c>
      <c r="L69" s="59">
        <v>0</v>
      </c>
      <c r="M69" s="59">
        <v>0</v>
      </c>
      <c r="N69" s="59">
        <v>0</v>
      </c>
      <c r="O69" s="59">
        <v>405</v>
      </c>
      <c r="P69" s="59">
        <v>801</v>
      </c>
      <c r="Q69" s="59">
        <v>0</v>
      </c>
      <c r="R69" s="59">
        <v>1</v>
      </c>
      <c r="S69" s="59">
        <v>0</v>
      </c>
      <c r="T69" s="59">
        <f t="shared" si="52"/>
        <v>1</v>
      </c>
      <c r="U69" s="59">
        <f t="shared" si="53"/>
        <v>0</v>
      </c>
      <c r="V69" s="59">
        <f t="shared" si="54"/>
        <v>0</v>
      </c>
      <c r="W69" s="59">
        <f t="shared" si="55"/>
        <v>0</v>
      </c>
      <c r="X69" s="59">
        <f t="shared" si="56"/>
        <v>1</v>
      </c>
      <c r="Y69" s="59">
        <f t="shared" si="57"/>
        <v>0</v>
      </c>
      <c r="Z69" s="59">
        <f t="shared" si="58"/>
        <v>0</v>
      </c>
      <c r="AA69" s="59">
        <f t="shared" si="59"/>
        <v>0</v>
      </c>
      <c r="AB69" s="59">
        <f t="shared" si="60"/>
        <v>0</v>
      </c>
      <c r="AC69" s="59">
        <f t="shared" si="61"/>
        <v>0</v>
      </c>
      <c r="AD69" s="166">
        <f t="shared" si="51"/>
        <v>0</v>
      </c>
      <c r="AE69" s="169">
        <f t="shared" si="62"/>
        <v>0</v>
      </c>
      <c r="AF69" s="169">
        <f t="shared" si="63"/>
        <v>0</v>
      </c>
      <c r="AG69" s="169">
        <f t="shared" si="64"/>
        <v>0</v>
      </c>
      <c r="AH69" s="169">
        <f t="shared" si="65"/>
        <v>1</v>
      </c>
      <c r="AI69" s="169">
        <f t="shared" si="66"/>
        <v>0</v>
      </c>
      <c r="AJ69" s="169">
        <f t="shared" si="67"/>
        <v>0</v>
      </c>
      <c r="AK69" s="169">
        <f t="shared" si="68"/>
        <v>0</v>
      </c>
      <c r="AL69" s="169">
        <f t="shared" si="69"/>
        <v>1</v>
      </c>
      <c r="AM69" s="169">
        <f t="shared" si="70"/>
        <v>0</v>
      </c>
      <c r="AN69" s="169">
        <f t="shared" si="71"/>
        <v>0</v>
      </c>
      <c r="AO69" s="169">
        <f t="shared" si="72"/>
        <v>1</v>
      </c>
      <c r="AP69" s="169">
        <f t="shared" si="73"/>
        <v>0</v>
      </c>
      <c r="AQ69" s="169">
        <f t="shared" si="74"/>
        <v>0</v>
      </c>
      <c r="AR69" s="169">
        <f t="shared" si="75"/>
        <v>0</v>
      </c>
      <c r="AS69" s="169">
        <f t="shared" si="76"/>
        <v>0</v>
      </c>
      <c r="AT69" s="169">
        <f t="shared" si="77"/>
        <v>0</v>
      </c>
      <c r="AU69" s="169">
        <f t="shared" si="78"/>
        <v>0</v>
      </c>
      <c r="AV69" s="169">
        <f t="shared" si="79"/>
        <v>1</v>
      </c>
      <c r="AW69" s="169">
        <f t="shared" si="80"/>
        <v>1</v>
      </c>
      <c r="AX69" s="169">
        <f t="shared" si="81"/>
        <v>0</v>
      </c>
      <c r="AY69" s="169">
        <f t="shared" si="82"/>
        <v>1</v>
      </c>
      <c r="AZ69" s="169">
        <f t="shared" si="83"/>
        <v>0</v>
      </c>
      <c r="BA69" s="169">
        <f t="shared" si="84"/>
        <v>1</v>
      </c>
      <c r="BB69" s="169">
        <f t="shared" si="85"/>
        <v>0</v>
      </c>
      <c r="BC69" s="169">
        <f t="shared" si="86"/>
        <v>0</v>
      </c>
      <c r="BD69" s="169">
        <f t="shared" si="87"/>
        <v>1</v>
      </c>
      <c r="BE69" s="169">
        <f t="shared" si="88"/>
        <v>0</v>
      </c>
      <c r="BF69" s="169">
        <f t="shared" si="89"/>
        <v>0</v>
      </c>
      <c r="BG69" s="169">
        <f t="shared" si="90"/>
        <v>0</v>
      </c>
      <c r="BH69" s="169">
        <f t="shared" si="91"/>
        <v>0</v>
      </c>
      <c r="BI69" s="169">
        <f t="shared" si="92"/>
        <v>1</v>
      </c>
      <c r="BJ69" s="169">
        <f t="shared" si="93"/>
        <v>0</v>
      </c>
      <c r="BK69" s="167">
        <f t="shared" si="94"/>
        <v>0</v>
      </c>
      <c r="BL69" s="169">
        <f t="shared" si="95"/>
        <v>1</v>
      </c>
      <c r="BM69" s="169">
        <f t="shared" si="96"/>
        <v>0</v>
      </c>
      <c r="BN69" s="169">
        <f t="shared" si="97"/>
        <v>1</v>
      </c>
      <c r="BO69" s="169">
        <f t="shared" si="98"/>
        <v>0</v>
      </c>
      <c r="BP69" s="36">
        <f t="shared" si="99"/>
        <v>0</v>
      </c>
      <c r="BQ69">
        <f t="shared" si="100"/>
        <v>0</v>
      </c>
      <c r="BR69" s="36">
        <f t="shared" si="101"/>
        <v>1</v>
      </c>
      <c r="BS69" t="e">
        <f t="shared" si="102"/>
        <v>#N/A</v>
      </c>
    </row>
    <row r="70" spans="1:71">
      <c r="A70" s="59">
        <v>448</v>
      </c>
      <c r="B70" s="59">
        <v>251192</v>
      </c>
      <c r="C70" s="160">
        <v>99800000</v>
      </c>
      <c r="D70" s="59">
        <v>4723000</v>
      </c>
      <c r="E70" s="59">
        <v>4723000</v>
      </c>
      <c r="F70" s="59">
        <v>95077000</v>
      </c>
      <c r="G70" s="59">
        <v>0</v>
      </c>
      <c r="H70" s="59">
        <v>-6850814419.8136301</v>
      </c>
      <c r="I70" s="59">
        <v>0</v>
      </c>
      <c r="J70" s="59">
        <v>0</v>
      </c>
      <c r="K70" s="59">
        <v>0</v>
      </c>
      <c r="L70" s="59">
        <v>417</v>
      </c>
      <c r="M70" s="59">
        <v>407</v>
      </c>
      <c r="N70" s="59">
        <v>406</v>
      </c>
      <c r="O70" s="59">
        <v>417</v>
      </c>
      <c r="P70" s="59">
        <v>407</v>
      </c>
      <c r="Q70" s="59">
        <v>406</v>
      </c>
      <c r="R70" s="59">
        <v>2</v>
      </c>
      <c r="S70" s="59">
        <v>0</v>
      </c>
      <c r="T70" s="59">
        <f t="shared" si="52"/>
        <v>2</v>
      </c>
      <c r="U70" s="59">
        <f t="shared" si="53"/>
        <v>0</v>
      </c>
      <c r="V70" s="59">
        <f t="shared" si="54"/>
        <v>0</v>
      </c>
      <c r="W70" s="59">
        <f t="shared" si="55"/>
        <v>4</v>
      </c>
      <c r="X70" s="59">
        <f t="shared" si="56"/>
        <v>0</v>
      </c>
      <c r="Y70" s="59">
        <f t="shared" si="57"/>
        <v>0</v>
      </c>
      <c r="Z70" s="59">
        <f t="shared" si="58"/>
        <v>0</v>
      </c>
      <c r="AA70" s="59">
        <f t="shared" si="59"/>
        <v>0</v>
      </c>
      <c r="AB70" s="59">
        <f t="shared" si="60"/>
        <v>0</v>
      </c>
      <c r="AC70" s="59">
        <f t="shared" si="61"/>
        <v>0</v>
      </c>
      <c r="AD70" s="166">
        <f t="shared" si="51"/>
        <v>0</v>
      </c>
      <c r="AE70" s="169">
        <f t="shared" si="62"/>
        <v>0</v>
      </c>
      <c r="AF70" s="169">
        <f t="shared" si="63"/>
        <v>0</v>
      </c>
      <c r="AG70" s="169">
        <f t="shared" si="64"/>
        <v>0</v>
      </c>
      <c r="AH70" s="169">
        <f t="shared" si="65"/>
        <v>1</v>
      </c>
      <c r="AI70" s="169">
        <f t="shared" si="66"/>
        <v>0</v>
      </c>
      <c r="AJ70" s="169">
        <f t="shared" si="67"/>
        <v>0</v>
      </c>
      <c r="AK70" s="169">
        <f t="shared" si="68"/>
        <v>0</v>
      </c>
      <c r="AL70" s="169">
        <f t="shared" si="69"/>
        <v>1</v>
      </c>
      <c r="AM70" s="169">
        <f t="shared" si="70"/>
        <v>0</v>
      </c>
      <c r="AN70" s="169">
        <f t="shared" si="71"/>
        <v>0</v>
      </c>
      <c r="AO70" s="169">
        <f t="shared" si="72"/>
        <v>1</v>
      </c>
      <c r="AP70" s="169">
        <f t="shared" si="73"/>
        <v>0</v>
      </c>
      <c r="AQ70" s="169">
        <f t="shared" si="74"/>
        <v>0</v>
      </c>
      <c r="AR70" s="169">
        <f t="shared" si="75"/>
        <v>0</v>
      </c>
      <c r="AS70" s="169">
        <f t="shared" si="76"/>
        <v>0</v>
      </c>
      <c r="AT70" s="169">
        <f t="shared" si="77"/>
        <v>0</v>
      </c>
      <c r="AU70" s="169">
        <f t="shared" si="78"/>
        <v>0</v>
      </c>
      <c r="AV70" s="169">
        <f t="shared" si="79"/>
        <v>1</v>
      </c>
      <c r="AW70" s="169">
        <f t="shared" si="80"/>
        <v>1</v>
      </c>
      <c r="AX70" s="169">
        <f t="shared" si="81"/>
        <v>1</v>
      </c>
      <c r="AY70" s="169">
        <f t="shared" si="82"/>
        <v>0</v>
      </c>
      <c r="AZ70" s="169">
        <f t="shared" si="83"/>
        <v>0</v>
      </c>
      <c r="BA70" s="169">
        <f t="shared" si="84"/>
        <v>0</v>
      </c>
      <c r="BB70" s="169">
        <f t="shared" si="85"/>
        <v>1</v>
      </c>
      <c r="BC70" s="169">
        <f t="shared" si="86"/>
        <v>2</v>
      </c>
      <c r="BD70" s="169">
        <f t="shared" si="87"/>
        <v>0</v>
      </c>
      <c r="BE70" s="169">
        <f t="shared" si="88"/>
        <v>0</v>
      </c>
      <c r="BF70" s="169">
        <f t="shared" si="89"/>
        <v>2</v>
      </c>
      <c r="BG70" s="169">
        <f t="shared" si="90"/>
        <v>0</v>
      </c>
      <c r="BH70" s="169">
        <f t="shared" si="91"/>
        <v>0</v>
      </c>
      <c r="BI70" s="169">
        <f t="shared" si="92"/>
        <v>0</v>
      </c>
      <c r="BJ70" s="169">
        <f t="shared" si="93"/>
        <v>0</v>
      </c>
      <c r="BK70" s="167">
        <f t="shared" si="94"/>
        <v>0</v>
      </c>
      <c r="BL70" s="169">
        <f t="shared" si="95"/>
        <v>0</v>
      </c>
      <c r="BM70" s="169">
        <f t="shared" si="96"/>
        <v>1</v>
      </c>
      <c r="BN70" s="169">
        <f t="shared" si="97"/>
        <v>1</v>
      </c>
      <c r="BO70" s="169">
        <f t="shared" si="98"/>
        <v>0</v>
      </c>
      <c r="BP70" s="36">
        <f t="shared" si="99"/>
        <v>0</v>
      </c>
      <c r="BQ70">
        <f t="shared" si="100"/>
        <v>0</v>
      </c>
      <c r="BR70" s="36">
        <f t="shared" si="101"/>
        <v>4</v>
      </c>
      <c r="BS70" t="e">
        <f t="shared" si="102"/>
        <v>#N/A</v>
      </c>
    </row>
    <row r="71" spans="1:71">
      <c r="A71" s="59">
        <v>416</v>
      </c>
      <c r="B71" s="59">
        <v>241161</v>
      </c>
      <c r="C71" s="160">
        <v>27550000.615790501</v>
      </c>
      <c r="D71" s="59">
        <v>4750000.125</v>
      </c>
      <c r="E71" s="59">
        <v>4750000.125</v>
      </c>
      <c r="F71" s="59">
        <v>22800000.490790501</v>
      </c>
      <c r="G71" s="59">
        <v>233.33334350585901</v>
      </c>
      <c r="H71" s="59">
        <v>-6531627380.83636</v>
      </c>
      <c r="I71" s="59">
        <v>0</v>
      </c>
      <c r="J71" s="59">
        <v>0</v>
      </c>
      <c r="K71" s="59">
        <v>0</v>
      </c>
      <c r="L71" s="59">
        <v>101</v>
      </c>
      <c r="M71" s="59">
        <v>0</v>
      </c>
      <c r="N71" s="59">
        <v>0</v>
      </c>
      <c r="O71" s="59">
        <v>101</v>
      </c>
      <c r="P71" s="59">
        <v>0</v>
      </c>
      <c r="Q71" s="59">
        <v>0</v>
      </c>
      <c r="R71" s="59">
        <v>2</v>
      </c>
      <c r="S71" s="59">
        <v>1</v>
      </c>
      <c r="T71" s="59">
        <f t="shared" si="52"/>
        <v>0</v>
      </c>
      <c r="U71" s="59">
        <f t="shared" si="53"/>
        <v>0</v>
      </c>
      <c r="V71" s="59">
        <f t="shared" si="54"/>
        <v>0</v>
      </c>
      <c r="W71" s="59">
        <f t="shared" si="55"/>
        <v>0</v>
      </c>
      <c r="X71" s="59">
        <f t="shared" si="56"/>
        <v>0</v>
      </c>
      <c r="Y71" s="59">
        <f t="shared" si="57"/>
        <v>0</v>
      </c>
      <c r="Z71" s="59">
        <f t="shared" si="58"/>
        <v>0</v>
      </c>
      <c r="AA71" s="59">
        <f t="shared" si="59"/>
        <v>0</v>
      </c>
      <c r="AB71" s="59">
        <f t="shared" si="60"/>
        <v>0</v>
      </c>
      <c r="AC71" s="59">
        <f t="shared" si="61"/>
        <v>0</v>
      </c>
      <c r="AD71" s="166">
        <f t="shared" si="51"/>
        <v>2</v>
      </c>
      <c r="AE71" s="169">
        <f t="shared" si="62"/>
        <v>0</v>
      </c>
      <c r="AF71" s="169">
        <f t="shared" si="63"/>
        <v>1</v>
      </c>
      <c r="AG71" s="169">
        <f t="shared" si="64"/>
        <v>0</v>
      </c>
      <c r="AH71" s="169">
        <f t="shared" si="65"/>
        <v>1</v>
      </c>
      <c r="AI71" s="169">
        <f t="shared" si="66"/>
        <v>0</v>
      </c>
      <c r="AJ71" s="169">
        <f t="shared" si="67"/>
        <v>0</v>
      </c>
      <c r="AK71" s="169">
        <f t="shared" si="68"/>
        <v>0</v>
      </c>
      <c r="AL71" s="169">
        <f t="shared" si="69"/>
        <v>1</v>
      </c>
      <c r="AM71" s="169">
        <f t="shared" si="70"/>
        <v>0</v>
      </c>
      <c r="AN71" s="169">
        <f t="shared" si="71"/>
        <v>0</v>
      </c>
      <c r="AO71" s="169">
        <f t="shared" si="72"/>
        <v>1</v>
      </c>
      <c r="AP71" s="169">
        <f t="shared" si="73"/>
        <v>0</v>
      </c>
      <c r="AQ71" s="169">
        <f t="shared" si="74"/>
        <v>0</v>
      </c>
      <c r="AR71" s="169">
        <f t="shared" si="75"/>
        <v>0</v>
      </c>
      <c r="AS71" s="169">
        <f t="shared" si="76"/>
        <v>0</v>
      </c>
      <c r="AT71" s="169">
        <f t="shared" si="77"/>
        <v>0</v>
      </c>
      <c r="AU71" s="169">
        <f t="shared" si="78"/>
        <v>0</v>
      </c>
      <c r="AV71" s="169">
        <f t="shared" si="79"/>
        <v>1</v>
      </c>
      <c r="AW71" s="169">
        <f t="shared" si="80"/>
        <v>0</v>
      </c>
      <c r="AX71" s="169">
        <f t="shared" si="81"/>
        <v>0</v>
      </c>
      <c r="AY71" s="169">
        <f t="shared" si="82"/>
        <v>0</v>
      </c>
      <c r="AZ71" s="169">
        <f t="shared" si="83"/>
        <v>0</v>
      </c>
      <c r="BA71" s="169">
        <f t="shared" si="84"/>
        <v>0</v>
      </c>
      <c r="BB71" s="169">
        <f t="shared" si="85"/>
        <v>1</v>
      </c>
      <c r="BC71" s="169">
        <f t="shared" si="86"/>
        <v>0</v>
      </c>
      <c r="BD71" s="169">
        <f t="shared" si="87"/>
        <v>1</v>
      </c>
      <c r="BE71" s="169">
        <f t="shared" si="88"/>
        <v>0</v>
      </c>
      <c r="BF71" s="169">
        <f t="shared" si="89"/>
        <v>0</v>
      </c>
      <c r="BG71" s="169">
        <f t="shared" si="90"/>
        <v>0</v>
      </c>
      <c r="BH71" s="169">
        <f t="shared" si="91"/>
        <v>0</v>
      </c>
      <c r="BI71" s="169">
        <f t="shared" si="92"/>
        <v>0</v>
      </c>
      <c r="BJ71" s="169">
        <f t="shared" si="93"/>
        <v>0</v>
      </c>
      <c r="BK71" s="167">
        <f t="shared" si="94"/>
        <v>0</v>
      </c>
      <c r="BL71" s="169">
        <f t="shared" si="95"/>
        <v>0</v>
      </c>
      <c r="BM71" s="169">
        <f t="shared" si="96"/>
        <v>1</v>
      </c>
      <c r="BN71" s="169">
        <f t="shared" si="97"/>
        <v>0</v>
      </c>
      <c r="BO71" s="169">
        <f t="shared" si="98"/>
        <v>1</v>
      </c>
      <c r="BP71" s="36">
        <f t="shared" si="99"/>
        <v>1</v>
      </c>
      <c r="BQ71">
        <f t="shared" si="100"/>
        <v>0</v>
      </c>
      <c r="BR71" s="36">
        <f t="shared" si="101"/>
        <v>0</v>
      </c>
      <c r="BS71" t="e">
        <f t="shared" si="102"/>
        <v>#N/A</v>
      </c>
    </row>
    <row r="72" spans="1:71">
      <c r="A72" s="59">
        <v>343</v>
      </c>
      <c r="B72" s="59">
        <v>211332</v>
      </c>
      <c r="C72" s="160">
        <v>16125901.261175601</v>
      </c>
      <c r="D72" s="59">
        <v>4790163.875</v>
      </c>
      <c r="E72" s="59">
        <v>4790163.875</v>
      </c>
      <c r="F72" s="59">
        <v>11335737.386175601</v>
      </c>
      <c r="G72" s="59">
        <v>68.852457046508803</v>
      </c>
      <c r="H72" s="59">
        <v>-4812011659.0090303</v>
      </c>
      <c r="I72" s="59">
        <v>101</v>
      </c>
      <c r="J72" s="59">
        <v>0</v>
      </c>
      <c r="K72" s="59">
        <v>0</v>
      </c>
      <c r="L72" s="59">
        <v>101</v>
      </c>
      <c r="M72" s="59">
        <v>0</v>
      </c>
      <c r="N72" s="59">
        <v>0</v>
      </c>
      <c r="O72" s="59">
        <v>101</v>
      </c>
      <c r="P72" s="59">
        <v>0</v>
      </c>
      <c r="Q72" s="59">
        <v>0</v>
      </c>
      <c r="R72" s="59">
        <v>2</v>
      </c>
      <c r="S72" s="59">
        <v>0</v>
      </c>
      <c r="T72" s="59">
        <f t="shared" si="52"/>
        <v>0</v>
      </c>
      <c r="U72" s="59">
        <f t="shared" si="53"/>
        <v>0</v>
      </c>
      <c r="V72" s="59">
        <f t="shared" si="54"/>
        <v>0</v>
      </c>
      <c r="W72" s="59">
        <f t="shared" si="55"/>
        <v>0</v>
      </c>
      <c r="X72" s="59">
        <f t="shared" si="56"/>
        <v>0</v>
      </c>
      <c r="Y72" s="59">
        <f t="shared" si="57"/>
        <v>0</v>
      </c>
      <c r="Z72" s="59">
        <f t="shared" si="58"/>
        <v>0</v>
      </c>
      <c r="AA72" s="59">
        <f t="shared" si="59"/>
        <v>0</v>
      </c>
      <c r="AB72" s="59">
        <f t="shared" si="60"/>
        <v>0</v>
      </c>
      <c r="AC72" s="59">
        <f t="shared" si="61"/>
        <v>0</v>
      </c>
      <c r="AD72" s="166">
        <f t="shared" ref="AD72:AD135" si="103">COUNTIF(I72, 101)+COUNTIF(L72, 101)+COUNTIF(O72, 101)</f>
        <v>3</v>
      </c>
      <c r="AE72" s="169">
        <f t="shared" si="62"/>
        <v>0</v>
      </c>
      <c r="AF72" s="169">
        <f t="shared" si="63"/>
        <v>1</v>
      </c>
      <c r="AG72" s="169">
        <f t="shared" si="64"/>
        <v>0</v>
      </c>
      <c r="AH72" s="169">
        <f t="shared" si="65"/>
        <v>1</v>
      </c>
      <c r="AI72" s="169">
        <f t="shared" si="66"/>
        <v>0</v>
      </c>
      <c r="AJ72" s="169">
        <f t="shared" si="67"/>
        <v>0</v>
      </c>
      <c r="AK72" s="169">
        <f t="shared" si="68"/>
        <v>0</v>
      </c>
      <c r="AL72" s="169">
        <f t="shared" si="69"/>
        <v>1</v>
      </c>
      <c r="AM72" s="169">
        <f t="shared" si="70"/>
        <v>0</v>
      </c>
      <c r="AN72" s="169">
        <f t="shared" si="71"/>
        <v>0</v>
      </c>
      <c r="AO72" s="169">
        <f t="shared" si="72"/>
        <v>1</v>
      </c>
      <c r="AP72" s="169">
        <f t="shared" si="73"/>
        <v>0</v>
      </c>
      <c r="AQ72" s="169">
        <f t="shared" si="74"/>
        <v>0</v>
      </c>
      <c r="AR72" s="169">
        <f t="shared" si="75"/>
        <v>0</v>
      </c>
      <c r="AS72" s="169">
        <f t="shared" si="76"/>
        <v>0</v>
      </c>
      <c r="AT72" s="169">
        <f t="shared" si="77"/>
        <v>0</v>
      </c>
      <c r="AU72" s="169">
        <f t="shared" si="78"/>
        <v>0</v>
      </c>
      <c r="AV72" s="169">
        <f t="shared" si="79"/>
        <v>1</v>
      </c>
      <c r="AW72" s="169">
        <f t="shared" si="80"/>
        <v>0</v>
      </c>
      <c r="AX72" s="169">
        <f t="shared" si="81"/>
        <v>0</v>
      </c>
      <c r="AY72" s="169">
        <f t="shared" si="82"/>
        <v>0</v>
      </c>
      <c r="AZ72" s="169">
        <f t="shared" si="83"/>
        <v>0</v>
      </c>
      <c r="BA72" s="169">
        <f t="shared" si="84"/>
        <v>0</v>
      </c>
      <c r="BB72" s="169">
        <f t="shared" si="85"/>
        <v>1</v>
      </c>
      <c r="BC72" s="169">
        <f t="shared" si="86"/>
        <v>0</v>
      </c>
      <c r="BD72" s="169">
        <f t="shared" si="87"/>
        <v>1</v>
      </c>
      <c r="BE72" s="169">
        <f t="shared" si="88"/>
        <v>0</v>
      </c>
      <c r="BF72" s="169">
        <f t="shared" si="89"/>
        <v>0</v>
      </c>
      <c r="BG72" s="169">
        <f t="shared" si="90"/>
        <v>0</v>
      </c>
      <c r="BH72" s="169">
        <f t="shared" si="91"/>
        <v>0</v>
      </c>
      <c r="BI72" s="169">
        <f t="shared" si="92"/>
        <v>0</v>
      </c>
      <c r="BJ72" s="169">
        <f t="shared" si="93"/>
        <v>0</v>
      </c>
      <c r="BK72" s="167">
        <f t="shared" si="94"/>
        <v>0</v>
      </c>
      <c r="BL72" s="169">
        <f t="shared" si="95"/>
        <v>0</v>
      </c>
      <c r="BM72" s="169">
        <f t="shared" si="96"/>
        <v>1</v>
      </c>
      <c r="BN72" s="169">
        <f t="shared" si="97"/>
        <v>1</v>
      </c>
      <c r="BO72" s="169">
        <f t="shared" si="98"/>
        <v>0</v>
      </c>
      <c r="BP72" s="36">
        <f t="shared" si="99"/>
        <v>1</v>
      </c>
      <c r="BQ72">
        <f t="shared" si="100"/>
        <v>0</v>
      </c>
      <c r="BR72" s="36">
        <f t="shared" si="101"/>
        <v>0</v>
      </c>
      <c r="BS72" t="e">
        <f t="shared" si="102"/>
        <v>#N/A</v>
      </c>
    </row>
    <row r="73" spans="1:71">
      <c r="A73" s="59">
        <v>144</v>
      </c>
      <c r="B73" s="59">
        <v>112221</v>
      </c>
      <c r="C73" s="160">
        <v>26085714.174655002</v>
      </c>
      <c r="D73" s="59">
        <v>4844285.625</v>
      </c>
      <c r="E73" s="59">
        <v>4844285.625</v>
      </c>
      <c r="F73" s="59">
        <v>21241428.549655002</v>
      </c>
      <c r="G73" s="59">
        <v>1242.8571166992199</v>
      </c>
      <c r="H73" s="59">
        <v>-2245181398.2244701</v>
      </c>
      <c r="I73" s="59">
        <v>101</v>
      </c>
      <c r="J73" s="59">
        <v>0</v>
      </c>
      <c r="K73" s="59">
        <v>0</v>
      </c>
      <c r="L73" s="59">
        <v>101</v>
      </c>
      <c r="M73" s="59">
        <v>0</v>
      </c>
      <c r="N73" s="59">
        <v>0</v>
      </c>
      <c r="O73" s="59">
        <v>101</v>
      </c>
      <c r="P73" s="59">
        <v>0</v>
      </c>
      <c r="Q73" s="59">
        <v>0</v>
      </c>
      <c r="R73" s="59">
        <v>2</v>
      </c>
      <c r="S73" s="59">
        <v>1</v>
      </c>
      <c r="T73" s="59">
        <f t="shared" si="52"/>
        <v>0</v>
      </c>
      <c r="U73" s="59">
        <f t="shared" si="53"/>
        <v>0</v>
      </c>
      <c r="V73" s="59">
        <f t="shared" si="54"/>
        <v>0</v>
      </c>
      <c r="W73" s="59">
        <f t="shared" si="55"/>
        <v>0</v>
      </c>
      <c r="X73" s="59">
        <f t="shared" si="56"/>
        <v>0</v>
      </c>
      <c r="Y73" s="59">
        <f t="shared" si="57"/>
        <v>0</v>
      </c>
      <c r="Z73" s="59">
        <f t="shared" si="58"/>
        <v>0</v>
      </c>
      <c r="AA73" s="59">
        <f t="shared" si="59"/>
        <v>0</v>
      </c>
      <c r="AB73" s="59">
        <f t="shared" si="60"/>
        <v>0</v>
      </c>
      <c r="AC73" s="59">
        <f t="shared" si="61"/>
        <v>0</v>
      </c>
      <c r="AD73" s="166">
        <f t="shared" si="103"/>
        <v>3</v>
      </c>
      <c r="AE73" s="169">
        <f t="shared" si="62"/>
        <v>0</v>
      </c>
      <c r="AF73" s="169">
        <f t="shared" si="63"/>
        <v>1</v>
      </c>
      <c r="AG73" s="169">
        <f t="shared" si="64"/>
        <v>0</v>
      </c>
      <c r="AH73" s="169">
        <f t="shared" si="65"/>
        <v>1</v>
      </c>
      <c r="AI73" s="169">
        <f t="shared" si="66"/>
        <v>0</v>
      </c>
      <c r="AJ73" s="169">
        <f t="shared" si="67"/>
        <v>0</v>
      </c>
      <c r="AK73" s="169">
        <f t="shared" si="68"/>
        <v>0</v>
      </c>
      <c r="AL73" s="169">
        <f t="shared" si="69"/>
        <v>1</v>
      </c>
      <c r="AM73" s="169">
        <f t="shared" si="70"/>
        <v>0</v>
      </c>
      <c r="AN73" s="169">
        <f t="shared" si="71"/>
        <v>0</v>
      </c>
      <c r="AO73" s="169">
        <f t="shared" si="72"/>
        <v>1</v>
      </c>
      <c r="AP73" s="169">
        <f t="shared" si="73"/>
        <v>0</v>
      </c>
      <c r="AQ73" s="169">
        <f t="shared" si="74"/>
        <v>0</v>
      </c>
      <c r="AR73" s="169">
        <f t="shared" si="75"/>
        <v>0</v>
      </c>
      <c r="AS73" s="169">
        <f t="shared" si="76"/>
        <v>0</v>
      </c>
      <c r="AT73" s="169">
        <f t="shared" si="77"/>
        <v>0</v>
      </c>
      <c r="AU73" s="169">
        <f t="shared" si="78"/>
        <v>0</v>
      </c>
      <c r="AV73" s="169">
        <f t="shared" si="79"/>
        <v>1</v>
      </c>
      <c r="AW73" s="169">
        <f t="shared" si="80"/>
        <v>0</v>
      </c>
      <c r="AX73" s="169">
        <f t="shared" si="81"/>
        <v>0</v>
      </c>
      <c r="AY73" s="169">
        <f t="shared" si="82"/>
        <v>0</v>
      </c>
      <c r="AZ73" s="169">
        <f t="shared" si="83"/>
        <v>0</v>
      </c>
      <c r="BA73" s="169">
        <f t="shared" si="84"/>
        <v>0</v>
      </c>
      <c r="BB73" s="169">
        <f t="shared" si="85"/>
        <v>1</v>
      </c>
      <c r="BC73" s="169">
        <f t="shared" si="86"/>
        <v>0</v>
      </c>
      <c r="BD73" s="169">
        <f t="shared" si="87"/>
        <v>1</v>
      </c>
      <c r="BE73" s="169">
        <f t="shared" si="88"/>
        <v>0</v>
      </c>
      <c r="BF73" s="169">
        <f t="shared" si="89"/>
        <v>0</v>
      </c>
      <c r="BG73" s="169">
        <f t="shared" si="90"/>
        <v>0</v>
      </c>
      <c r="BH73" s="169">
        <f t="shared" si="91"/>
        <v>0</v>
      </c>
      <c r="BI73" s="169">
        <f t="shared" si="92"/>
        <v>0</v>
      </c>
      <c r="BJ73" s="169">
        <f t="shared" si="93"/>
        <v>0</v>
      </c>
      <c r="BK73" s="167">
        <f t="shared" si="94"/>
        <v>0</v>
      </c>
      <c r="BL73" s="169">
        <f t="shared" si="95"/>
        <v>0</v>
      </c>
      <c r="BM73" s="169">
        <f t="shared" si="96"/>
        <v>1</v>
      </c>
      <c r="BN73" s="169">
        <f t="shared" si="97"/>
        <v>0</v>
      </c>
      <c r="BO73" s="169">
        <f t="shared" si="98"/>
        <v>1</v>
      </c>
      <c r="BP73" s="36">
        <f t="shared" si="99"/>
        <v>1</v>
      </c>
      <c r="BQ73">
        <f t="shared" si="100"/>
        <v>0</v>
      </c>
      <c r="BR73" s="36">
        <f t="shared" si="101"/>
        <v>0</v>
      </c>
      <c r="BS73" t="e">
        <f t="shared" si="102"/>
        <v>#N/A</v>
      </c>
    </row>
    <row r="74" spans="1:71">
      <c r="A74" s="59">
        <v>147</v>
      </c>
      <c r="B74" s="59">
        <v>112293</v>
      </c>
      <c r="C74" s="160">
        <v>13020408.503788801</v>
      </c>
      <c r="D74" s="59">
        <v>4877551.125</v>
      </c>
      <c r="E74" s="59">
        <v>4877551.125</v>
      </c>
      <c r="F74" s="59">
        <v>8142857.3787888102</v>
      </c>
      <c r="G74" s="59">
        <v>1020.408203125</v>
      </c>
      <c r="H74" s="59">
        <v>-2321790175.8467498</v>
      </c>
      <c r="I74" s="59">
        <v>101</v>
      </c>
      <c r="J74" s="59">
        <v>0</v>
      </c>
      <c r="K74" s="59">
        <v>0</v>
      </c>
      <c r="L74" s="59">
        <v>101</v>
      </c>
      <c r="M74" s="59">
        <v>0</v>
      </c>
      <c r="N74" s="59">
        <v>0</v>
      </c>
      <c r="O74" s="59">
        <v>0</v>
      </c>
      <c r="P74" s="59">
        <v>0</v>
      </c>
      <c r="Q74" s="59">
        <v>0</v>
      </c>
      <c r="R74" s="59">
        <v>1</v>
      </c>
      <c r="S74" s="59">
        <v>0</v>
      </c>
      <c r="T74" s="59">
        <f t="shared" si="52"/>
        <v>0</v>
      </c>
      <c r="U74" s="59">
        <f t="shared" si="53"/>
        <v>0</v>
      </c>
      <c r="V74" s="59">
        <f t="shared" si="54"/>
        <v>0</v>
      </c>
      <c r="W74" s="59">
        <f t="shared" si="55"/>
        <v>0</v>
      </c>
      <c r="X74" s="59">
        <f t="shared" si="56"/>
        <v>0</v>
      </c>
      <c r="Y74" s="59">
        <f t="shared" si="57"/>
        <v>0</v>
      </c>
      <c r="Z74" s="59">
        <f t="shared" si="58"/>
        <v>0</v>
      </c>
      <c r="AA74" s="59">
        <f t="shared" si="59"/>
        <v>0</v>
      </c>
      <c r="AB74" s="59">
        <f t="shared" si="60"/>
        <v>0</v>
      </c>
      <c r="AC74" s="59">
        <f t="shared" si="61"/>
        <v>0</v>
      </c>
      <c r="AD74" s="166">
        <f t="shared" si="103"/>
        <v>2</v>
      </c>
      <c r="AE74" s="169">
        <f t="shared" si="62"/>
        <v>0</v>
      </c>
      <c r="AF74" s="169">
        <f t="shared" si="63"/>
        <v>1</v>
      </c>
      <c r="AG74" s="169">
        <f t="shared" si="64"/>
        <v>0</v>
      </c>
      <c r="AH74" s="169">
        <f t="shared" si="65"/>
        <v>1</v>
      </c>
      <c r="AI74" s="169">
        <f t="shared" si="66"/>
        <v>0</v>
      </c>
      <c r="AJ74" s="169">
        <f t="shared" si="67"/>
        <v>0</v>
      </c>
      <c r="AK74" s="169">
        <f t="shared" si="68"/>
        <v>0</v>
      </c>
      <c r="AL74" s="169">
        <f t="shared" si="69"/>
        <v>1</v>
      </c>
      <c r="AM74" s="169">
        <f t="shared" si="70"/>
        <v>0</v>
      </c>
      <c r="AN74" s="169">
        <f t="shared" si="71"/>
        <v>0</v>
      </c>
      <c r="AO74" s="169">
        <f t="shared" si="72"/>
        <v>1</v>
      </c>
      <c r="AP74" s="169">
        <f t="shared" si="73"/>
        <v>0</v>
      </c>
      <c r="AQ74" s="169">
        <f t="shared" si="74"/>
        <v>0</v>
      </c>
      <c r="AR74" s="169">
        <f t="shared" si="75"/>
        <v>0</v>
      </c>
      <c r="AS74" s="169">
        <f t="shared" si="76"/>
        <v>0</v>
      </c>
      <c r="AT74" s="169">
        <f t="shared" si="77"/>
        <v>0</v>
      </c>
      <c r="AU74" s="169">
        <f t="shared" si="78"/>
        <v>0</v>
      </c>
      <c r="AV74" s="169">
        <f t="shared" si="79"/>
        <v>1</v>
      </c>
      <c r="AW74" s="169">
        <f t="shared" si="80"/>
        <v>0</v>
      </c>
      <c r="AX74" s="169">
        <f t="shared" si="81"/>
        <v>0</v>
      </c>
      <c r="AY74" s="169">
        <f t="shared" si="82"/>
        <v>0</v>
      </c>
      <c r="AZ74" s="169">
        <f t="shared" si="83"/>
        <v>0</v>
      </c>
      <c r="BA74" s="169">
        <f t="shared" si="84"/>
        <v>0</v>
      </c>
      <c r="BB74" s="169">
        <f t="shared" si="85"/>
        <v>1</v>
      </c>
      <c r="BC74" s="169">
        <f t="shared" si="86"/>
        <v>0</v>
      </c>
      <c r="BD74" s="169">
        <f t="shared" si="87"/>
        <v>1</v>
      </c>
      <c r="BE74" s="169">
        <f t="shared" si="88"/>
        <v>0</v>
      </c>
      <c r="BF74" s="169">
        <f t="shared" si="89"/>
        <v>0</v>
      </c>
      <c r="BG74" s="169">
        <f t="shared" si="90"/>
        <v>0</v>
      </c>
      <c r="BH74" s="169">
        <f t="shared" si="91"/>
        <v>0</v>
      </c>
      <c r="BI74" s="169">
        <f t="shared" si="92"/>
        <v>0</v>
      </c>
      <c r="BJ74" s="169">
        <f t="shared" si="93"/>
        <v>0</v>
      </c>
      <c r="BK74" s="167">
        <f t="shared" si="94"/>
        <v>0</v>
      </c>
      <c r="BL74" s="169">
        <f t="shared" si="95"/>
        <v>1</v>
      </c>
      <c r="BM74" s="169">
        <f t="shared" si="96"/>
        <v>0</v>
      </c>
      <c r="BN74" s="169">
        <f t="shared" si="97"/>
        <v>1</v>
      </c>
      <c r="BO74" s="169">
        <f t="shared" si="98"/>
        <v>0</v>
      </c>
      <c r="BP74" s="36">
        <f t="shared" si="99"/>
        <v>1</v>
      </c>
      <c r="BQ74">
        <f t="shared" si="100"/>
        <v>0</v>
      </c>
      <c r="BR74" s="36">
        <f t="shared" si="101"/>
        <v>0</v>
      </c>
      <c r="BS74" t="e">
        <f t="shared" si="102"/>
        <v>#N/A</v>
      </c>
    </row>
    <row r="75" spans="1:71">
      <c r="A75" s="59">
        <v>196</v>
      </c>
      <c r="B75" s="59">
        <v>131221</v>
      </c>
      <c r="C75" s="160">
        <v>16666667.1870247</v>
      </c>
      <c r="D75" s="59">
        <v>4881667</v>
      </c>
      <c r="E75" s="59">
        <v>4881667</v>
      </c>
      <c r="F75" s="59">
        <v>11785000.1870247</v>
      </c>
      <c r="G75" s="59">
        <v>19.0476188659668</v>
      </c>
      <c r="H75" s="59">
        <v>-2918167157.8468199</v>
      </c>
      <c r="I75" s="59">
        <v>0</v>
      </c>
      <c r="J75" s="59">
        <v>0</v>
      </c>
      <c r="K75" s="59">
        <v>0</v>
      </c>
      <c r="L75" s="59">
        <v>402</v>
      </c>
      <c r="M75" s="59">
        <v>707</v>
      </c>
      <c r="N75" s="59">
        <v>706</v>
      </c>
      <c r="O75" s="59">
        <v>0</v>
      </c>
      <c r="P75" s="59">
        <v>0</v>
      </c>
      <c r="Q75" s="59">
        <v>0</v>
      </c>
      <c r="R75" s="59">
        <v>1</v>
      </c>
      <c r="S75" s="59">
        <v>1</v>
      </c>
      <c r="T75" s="59">
        <f t="shared" si="52"/>
        <v>1</v>
      </c>
      <c r="U75" s="59">
        <f t="shared" si="53"/>
        <v>0</v>
      </c>
      <c r="V75" s="59">
        <f t="shared" si="54"/>
        <v>0</v>
      </c>
      <c r="W75" s="59">
        <f t="shared" si="55"/>
        <v>0</v>
      </c>
      <c r="X75" s="59">
        <f t="shared" si="56"/>
        <v>2</v>
      </c>
      <c r="Y75" s="59">
        <f t="shared" si="57"/>
        <v>0</v>
      </c>
      <c r="Z75" s="59">
        <f t="shared" si="58"/>
        <v>0</v>
      </c>
      <c r="AA75" s="59">
        <f t="shared" si="59"/>
        <v>0</v>
      </c>
      <c r="AB75" s="59">
        <f t="shared" si="60"/>
        <v>0</v>
      </c>
      <c r="AC75" s="59">
        <f t="shared" si="61"/>
        <v>0</v>
      </c>
      <c r="AD75" s="166">
        <f t="shared" si="103"/>
        <v>0</v>
      </c>
      <c r="AE75" s="169">
        <f t="shared" si="62"/>
        <v>0</v>
      </c>
      <c r="AF75" s="169">
        <f t="shared" si="63"/>
        <v>0</v>
      </c>
      <c r="AG75" s="169">
        <f t="shared" si="64"/>
        <v>0</v>
      </c>
      <c r="AH75" s="169">
        <f t="shared" si="65"/>
        <v>1</v>
      </c>
      <c r="AI75" s="169">
        <f t="shared" si="66"/>
        <v>0</v>
      </c>
      <c r="AJ75" s="169">
        <f t="shared" si="67"/>
        <v>0</v>
      </c>
      <c r="AK75" s="169">
        <f t="shared" si="68"/>
        <v>0</v>
      </c>
      <c r="AL75" s="169">
        <f t="shared" si="69"/>
        <v>1</v>
      </c>
      <c r="AM75" s="169">
        <f t="shared" si="70"/>
        <v>0</v>
      </c>
      <c r="AN75" s="169">
        <f t="shared" si="71"/>
        <v>0</v>
      </c>
      <c r="AO75" s="169">
        <f t="shared" si="72"/>
        <v>1</v>
      </c>
      <c r="AP75" s="169">
        <f t="shared" si="73"/>
        <v>0</v>
      </c>
      <c r="AQ75" s="169">
        <f t="shared" si="74"/>
        <v>0</v>
      </c>
      <c r="AR75" s="169">
        <f t="shared" si="75"/>
        <v>0</v>
      </c>
      <c r="AS75" s="169">
        <f t="shared" si="76"/>
        <v>0</v>
      </c>
      <c r="AT75" s="169">
        <f t="shared" si="77"/>
        <v>0</v>
      </c>
      <c r="AU75" s="169">
        <f t="shared" si="78"/>
        <v>0</v>
      </c>
      <c r="AV75" s="169">
        <f t="shared" si="79"/>
        <v>1</v>
      </c>
      <c r="AW75" s="169">
        <f t="shared" si="80"/>
        <v>1</v>
      </c>
      <c r="AX75" s="169">
        <f t="shared" si="81"/>
        <v>0</v>
      </c>
      <c r="AY75" s="169">
        <f t="shared" si="82"/>
        <v>1</v>
      </c>
      <c r="AZ75" s="169">
        <f t="shared" si="83"/>
        <v>0</v>
      </c>
      <c r="BA75" s="169">
        <f t="shared" si="84"/>
        <v>1</v>
      </c>
      <c r="BB75" s="169">
        <f t="shared" si="85"/>
        <v>0</v>
      </c>
      <c r="BC75" s="169">
        <f t="shared" si="86"/>
        <v>0</v>
      </c>
      <c r="BD75" s="169">
        <f t="shared" si="87"/>
        <v>1</v>
      </c>
      <c r="BE75" s="169">
        <f t="shared" si="88"/>
        <v>0</v>
      </c>
      <c r="BF75" s="169">
        <f t="shared" si="89"/>
        <v>0</v>
      </c>
      <c r="BG75" s="169">
        <f t="shared" si="90"/>
        <v>0</v>
      </c>
      <c r="BH75" s="169">
        <f t="shared" si="91"/>
        <v>0</v>
      </c>
      <c r="BI75" s="169">
        <f t="shared" si="92"/>
        <v>0</v>
      </c>
      <c r="BJ75" s="169">
        <f t="shared" si="93"/>
        <v>0</v>
      </c>
      <c r="BK75" s="167">
        <f t="shared" si="94"/>
        <v>1</v>
      </c>
      <c r="BL75" s="169">
        <f t="shared" si="95"/>
        <v>1</v>
      </c>
      <c r="BM75" s="169">
        <f t="shared" si="96"/>
        <v>0</v>
      </c>
      <c r="BN75" s="169">
        <f t="shared" si="97"/>
        <v>0</v>
      </c>
      <c r="BO75" s="169">
        <f t="shared" si="98"/>
        <v>1</v>
      </c>
      <c r="BP75" s="36">
        <f t="shared" si="99"/>
        <v>0</v>
      </c>
      <c r="BQ75">
        <f t="shared" si="100"/>
        <v>0</v>
      </c>
      <c r="BR75" s="36">
        <f t="shared" si="101"/>
        <v>1</v>
      </c>
      <c r="BS75" t="e">
        <f t="shared" si="102"/>
        <v>#N/A</v>
      </c>
    </row>
    <row r="76" spans="1:71">
      <c r="A76" s="59">
        <v>383</v>
      </c>
      <c r="B76" s="59">
        <v>222181</v>
      </c>
      <c r="C76" s="160">
        <v>14000000.190429701</v>
      </c>
      <c r="D76" s="59">
        <v>4900000</v>
      </c>
      <c r="E76" s="59">
        <v>4900000</v>
      </c>
      <c r="F76" s="59">
        <v>9100000.1904296894</v>
      </c>
      <c r="G76" s="59">
        <v>0</v>
      </c>
      <c r="H76" s="59">
        <v>-5752293649.5998602</v>
      </c>
      <c r="I76" s="59">
        <v>0</v>
      </c>
      <c r="J76" s="59">
        <v>0</v>
      </c>
      <c r="K76" s="59">
        <v>0</v>
      </c>
      <c r="L76" s="59">
        <v>102</v>
      </c>
      <c r="M76" s="59">
        <v>413</v>
      </c>
      <c r="N76" s="59">
        <v>0</v>
      </c>
      <c r="O76" s="59">
        <v>102</v>
      </c>
      <c r="P76" s="59">
        <v>0</v>
      </c>
      <c r="Q76" s="59">
        <v>0</v>
      </c>
      <c r="R76" s="59">
        <v>2</v>
      </c>
      <c r="S76" s="59">
        <v>1</v>
      </c>
      <c r="T76" s="59">
        <f t="shared" si="52"/>
        <v>0</v>
      </c>
      <c r="U76" s="59">
        <f t="shared" si="53"/>
        <v>0</v>
      </c>
      <c r="V76" s="59">
        <f t="shared" si="54"/>
        <v>2</v>
      </c>
      <c r="W76" s="59">
        <f t="shared" si="55"/>
        <v>1</v>
      </c>
      <c r="X76" s="59">
        <f t="shared" si="56"/>
        <v>0</v>
      </c>
      <c r="Y76" s="59">
        <f t="shared" si="57"/>
        <v>0</v>
      </c>
      <c r="Z76" s="59">
        <f t="shared" si="58"/>
        <v>0</v>
      </c>
      <c r="AA76" s="59">
        <f t="shared" si="59"/>
        <v>0</v>
      </c>
      <c r="AB76" s="59">
        <f t="shared" si="60"/>
        <v>0</v>
      </c>
      <c r="AC76" s="59">
        <f t="shared" si="61"/>
        <v>0</v>
      </c>
      <c r="AD76" s="166">
        <f t="shared" si="103"/>
        <v>0</v>
      </c>
      <c r="AE76" s="169">
        <f t="shared" si="62"/>
        <v>0</v>
      </c>
      <c r="AF76" s="169">
        <f t="shared" si="63"/>
        <v>0</v>
      </c>
      <c r="AG76" s="169">
        <f t="shared" si="64"/>
        <v>0</v>
      </c>
      <c r="AH76" s="169">
        <f t="shared" si="65"/>
        <v>1</v>
      </c>
      <c r="AI76" s="169">
        <f t="shared" si="66"/>
        <v>0</v>
      </c>
      <c r="AJ76" s="169">
        <f t="shared" si="67"/>
        <v>0</v>
      </c>
      <c r="AK76" s="169">
        <f t="shared" si="68"/>
        <v>0</v>
      </c>
      <c r="AL76" s="169">
        <f t="shared" si="69"/>
        <v>1</v>
      </c>
      <c r="AM76" s="169">
        <f t="shared" si="70"/>
        <v>1</v>
      </c>
      <c r="AN76" s="169">
        <f t="shared" si="71"/>
        <v>1</v>
      </c>
      <c r="AO76" s="169">
        <f t="shared" si="72"/>
        <v>0</v>
      </c>
      <c r="AP76" s="169">
        <f t="shared" si="73"/>
        <v>1</v>
      </c>
      <c r="AQ76" s="169">
        <f t="shared" si="74"/>
        <v>0</v>
      </c>
      <c r="AR76" s="169">
        <f t="shared" si="75"/>
        <v>0</v>
      </c>
      <c r="AS76" s="169">
        <f t="shared" si="76"/>
        <v>0</v>
      </c>
      <c r="AT76" s="169">
        <f t="shared" si="77"/>
        <v>0</v>
      </c>
      <c r="AU76" s="169">
        <f t="shared" si="78"/>
        <v>0</v>
      </c>
      <c r="AV76" s="169">
        <f t="shared" si="79"/>
        <v>1</v>
      </c>
      <c r="AW76" s="169">
        <f t="shared" si="80"/>
        <v>0</v>
      </c>
      <c r="AX76" s="169">
        <f t="shared" si="81"/>
        <v>0</v>
      </c>
      <c r="AY76" s="169">
        <f t="shared" si="82"/>
        <v>0</v>
      </c>
      <c r="AZ76" s="169">
        <f t="shared" si="83"/>
        <v>0</v>
      </c>
      <c r="BA76" s="169">
        <f t="shared" si="84"/>
        <v>0</v>
      </c>
      <c r="BB76" s="169">
        <f t="shared" si="85"/>
        <v>1</v>
      </c>
      <c r="BC76" s="169">
        <f t="shared" si="86"/>
        <v>0</v>
      </c>
      <c r="BD76" s="169">
        <f t="shared" si="87"/>
        <v>1</v>
      </c>
      <c r="BE76" s="169">
        <f t="shared" si="88"/>
        <v>0</v>
      </c>
      <c r="BF76" s="169">
        <f t="shared" si="89"/>
        <v>0</v>
      </c>
      <c r="BG76" s="169">
        <f t="shared" si="90"/>
        <v>0</v>
      </c>
      <c r="BH76" s="169">
        <f t="shared" si="91"/>
        <v>0</v>
      </c>
      <c r="BI76" s="169">
        <f t="shared" si="92"/>
        <v>0</v>
      </c>
      <c r="BJ76" s="169">
        <f t="shared" si="93"/>
        <v>0</v>
      </c>
      <c r="BK76" s="167">
        <f t="shared" si="94"/>
        <v>0</v>
      </c>
      <c r="BL76" s="169">
        <f t="shared" si="95"/>
        <v>0</v>
      </c>
      <c r="BM76" s="169">
        <f t="shared" si="96"/>
        <v>1</v>
      </c>
      <c r="BN76" s="169">
        <f t="shared" si="97"/>
        <v>0</v>
      </c>
      <c r="BO76" s="169">
        <f t="shared" si="98"/>
        <v>1</v>
      </c>
      <c r="BP76" s="36">
        <f t="shared" si="99"/>
        <v>0</v>
      </c>
      <c r="BQ76">
        <f t="shared" si="100"/>
        <v>1</v>
      </c>
      <c r="BR76" s="36">
        <f t="shared" si="101"/>
        <v>0</v>
      </c>
      <c r="BS76" t="e">
        <f t="shared" si="102"/>
        <v>#N/A</v>
      </c>
    </row>
    <row r="77" spans="1:71">
      <c r="A77" s="59">
        <v>245</v>
      </c>
      <c r="B77" s="59">
        <v>152101</v>
      </c>
      <c r="C77" s="160">
        <v>13999999.9403954</v>
      </c>
      <c r="D77" s="59">
        <v>4957143</v>
      </c>
      <c r="E77" s="59">
        <v>4957143</v>
      </c>
      <c r="F77" s="59">
        <v>9042856.9403953608</v>
      </c>
      <c r="G77" s="59">
        <v>285.71429443359398</v>
      </c>
      <c r="H77" s="59">
        <v>-3847725820.3443198</v>
      </c>
      <c r="I77" s="59">
        <v>201</v>
      </c>
      <c r="J77" s="59">
        <v>406</v>
      </c>
      <c r="K77" s="59">
        <v>0</v>
      </c>
      <c r="L77" s="59">
        <v>0</v>
      </c>
      <c r="M77" s="59">
        <v>0</v>
      </c>
      <c r="N77" s="59">
        <v>0</v>
      </c>
      <c r="O77" s="59">
        <v>0</v>
      </c>
      <c r="P77" s="59">
        <v>0</v>
      </c>
      <c r="Q77" s="59">
        <v>0</v>
      </c>
      <c r="R77" s="59">
        <v>2</v>
      </c>
      <c r="S77" s="59">
        <v>1</v>
      </c>
      <c r="T77" s="59">
        <f t="shared" si="52"/>
        <v>0</v>
      </c>
      <c r="U77" s="59">
        <f t="shared" si="53"/>
        <v>0</v>
      </c>
      <c r="V77" s="59">
        <f t="shared" si="54"/>
        <v>0</v>
      </c>
      <c r="W77" s="59">
        <f t="shared" si="55"/>
        <v>1</v>
      </c>
      <c r="X77" s="59">
        <f t="shared" si="56"/>
        <v>0</v>
      </c>
      <c r="Y77" s="59">
        <f t="shared" si="57"/>
        <v>0</v>
      </c>
      <c r="Z77" s="59">
        <f t="shared" si="58"/>
        <v>0</v>
      </c>
      <c r="AA77" s="59">
        <f t="shared" si="59"/>
        <v>0</v>
      </c>
      <c r="AB77" s="59">
        <f t="shared" si="60"/>
        <v>0</v>
      </c>
      <c r="AC77" s="59">
        <f t="shared" si="61"/>
        <v>0</v>
      </c>
      <c r="AD77" s="166">
        <f t="shared" si="103"/>
        <v>0</v>
      </c>
      <c r="AE77" s="169">
        <f t="shared" si="62"/>
        <v>0</v>
      </c>
      <c r="AF77" s="169">
        <f t="shared" si="63"/>
        <v>0</v>
      </c>
      <c r="AG77" s="169">
        <f t="shared" si="64"/>
        <v>0</v>
      </c>
      <c r="AH77" s="169">
        <f t="shared" si="65"/>
        <v>1</v>
      </c>
      <c r="AI77" s="169">
        <f t="shared" si="66"/>
        <v>0</v>
      </c>
      <c r="AJ77" s="169">
        <f t="shared" si="67"/>
        <v>0</v>
      </c>
      <c r="AK77" s="169">
        <f t="shared" si="68"/>
        <v>0</v>
      </c>
      <c r="AL77" s="169">
        <f t="shared" si="69"/>
        <v>1</v>
      </c>
      <c r="AM77" s="169">
        <f t="shared" si="70"/>
        <v>0</v>
      </c>
      <c r="AN77" s="169">
        <f t="shared" si="71"/>
        <v>0</v>
      </c>
      <c r="AO77" s="169">
        <f t="shared" si="72"/>
        <v>1</v>
      </c>
      <c r="AP77" s="169">
        <f t="shared" si="73"/>
        <v>0</v>
      </c>
      <c r="AQ77" s="169">
        <f t="shared" si="74"/>
        <v>0</v>
      </c>
      <c r="AR77" s="169">
        <f t="shared" si="75"/>
        <v>0</v>
      </c>
      <c r="AS77" s="169">
        <f t="shared" si="76"/>
        <v>0</v>
      </c>
      <c r="AT77" s="169">
        <f t="shared" si="77"/>
        <v>0</v>
      </c>
      <c r="AU77" s="169">
        <f t="shared" si="78"/>
        <v>0</v>
      </c>
      <c r="AV77" s="169">
        <f t="shared" si="79"/>
        <v>1</v>
      </c>
      <c r="AW77" s="169">
        <f t="shared" si="80"/>
        <v>0</v>
      </c>
      <c r="AX77" s="169">
        <f t="shared" si="81"/>
        <v>0</v>
      </c>
      <c r="AY77" s="169">
        <f t="shared" si="82"/>
        <v>0</v>
      </c>
      <c r="AZ77" s="169">
        <f t="shared" si="83"/>
        <v>0</v>
      </c>
      <c r="BA77" s="169">
        <f t="shared" si="84"/>
        <v>0</v>
      </c>
      <c r="BB77" s="169">
        <f t="shared" si="85"/>
        <v>1</v>
      </c>
      <c r="BC77" s="169">
        <f t="shared" si="86"/>
        <v>0</v>
      </c>
      <c r="BD77" s="169">
        <f t="shared" si="87"/>
        <v>1</v>
      </c>
      <c r="BE77" s="169">
        <f t="shared" si="88"/>
        <v>0</v>
      </c>
      <c r="BF77" s="169">
        <f t="shared" si="89"/>
        <v>0</v>
      </c>
      <c r="BG77" s="169">
        <f t="shared" si="90"/>
        <v>0</v>
      </c>
      <c r="BH77" s="169">
        <f t="shared" si="91"/>
        <v>0</v>
      </c>
      <c r="BI77" s="169">
        <f t="shared" si="92"/>
        <v>0</v>
      </c>
      <c r="BJ77" s="169">
        <f t="shared" si="93"/>
        <v>0</v>
      </c>
      <c r="BK77" s="167">
        <f t="shared" si="94"/>
        <v>0</v>
      </c>
      <c r="BL77" s="169">
        <f t="shared" si="95"/>
        <v>0</v>
      </c>
      <c r="BM77" s="169">
        <f t="shared" si="96"/>
        <v>1</v>
      </c>
      <c r="BN77" s="169">
        <f t="shared" si="97"/>
        <v>0</v>
      </c>
      <c r="BO77" s="169">
        <f t="shared" si="98"/>
        <v>1</v>
      </c>
      <c r="BP77" s="36">
        <f t="shared" si="99"/>
        <v>0</v>
      </c>
      <c r="BQ77">
        <f t="shared" si="100"/>
        <v>0</v>
      </c>
      <c r="BR77" s="36">
        <f t="shared" si="101"/>
        <v>0</v>
      </c>
      <c r="BS77" t="e">
        <f t="shared" si="102"/>
        <v>#N/A</v>
      </c>
    </row>
    <row r="78" spans="1:71">
      <c r="A78" s="59">
        <v>361</v>
      </c>
      <c r="B78" s="59">
        <v>212221</v>
      </c>
      <c r="C78" s="160">
        <v>20714285.993555799</v>
      </c>
      <c r="D78" s="59">
        <v>4988095</v>
      </c>
      <c r="E78" s="59">
        <v>4988095</v>
      </c>
      <c r="F78" s="59">
        <v>15726190.993555799</v>
      </c>
      <c r="G78" s="59">
        <v>0</v>
      </c>
      <c r="H78" s="59">
        <v>-5375447738.3377504</v>
      </c>
      <c r="I78" s="59">
        <v>0</v>
      </c>
      <c r="J78" s="59">
        <v>0</v>
      </c>
      <c r="K78" s="59">
        <v>0</v>
      </c>
      <c r="L78" s="59">
        <v>101</v>
      </c>
      <c r="M78" s="59">
        <v>0</v>
      </c>
      <c r="N78" s="59">
        <v>0</v>
      </c>
      <c r="O78" s="59">
        <v>0</v>
      </c>
      <c r="P78" s="59">
        <v>0</v>
      </c>
      <c r="Q78" s="59">
        <v>0</v>
      </c>
      <c r="R78" s="59">
        <v>2</v>
      </c>
      <c r="S78" s="59">
        <v>1</v>
      </c>
      <c r="T78" s="59">
        <f t="shared" si="52"/>
        <v>0</v>
      </c>
      <c r="U78" s="59">
        <f t="shared" si="53"/>
        <v>0</v>
      </c>
      <c r="V78" s="59">
        <f t="shared" si="54"/>
        <v>0</v>
      </c>
      <c r="W78" s="59">
        <f t="shared" si="55"/>
        <v>0</v>
      </c>
      <c r="X78" s="59">
        <f t="shared" si="56"/>
        <v>0</v>
      </c>
      <c r="Y78" s="59">
        <f t="shared" si="57"/>
        <v>0</v>
      </c>
      <c r="Z78" s="59">
        <f t="shared" si="58"/>
        <v>0</v>
      </c>
      <c r="AA78" s="59">
        <f t="shared" si="59"/>
        <v>0</v>
      </c>
      <c r="AB78" s="59">
        <f t="shared" si="60"/>
        <v>0</v>
      </c>
      <c r="AC78" s="59">
        <f t="shared" si="61"/>
        <v>0</v>
      </c>
      <c r="AD78" s="166">
        <f t="shared" si="103"/>
        <v>1</v>
      </c>
      <c r="AE78" s="169">
        <f t="shared" si="62"/>
        <v>1</v>
      </c>
      <c r="AF78" s="169">
        <f t="shared" si="63"/>
        <v>0</v>
      </c>
      <c r="AG78" s="169">
        <f t="shared" si="64"/>
        <v>0</v>
      </c>
      <c r="AH78" s="169">
        <f t="shared" si="65"/>
        <v>1</v>
      </c>
      <c r="AI78" s="169">
        <f t="shared" si="66"/>
        <v>0</v>
      </c>
      <c r="AJ78" s="169">
        <f t="shared" si="67"/>
        <v>0</v>
      </c>
      <c r="AK78" s="169">
        <f t="shared" si="68"/>
        <v>0</v>
      </c>
      <c r="AL78" s="169">
        <f t="shared" si="69"/>
        <v>1</v>
      </c>
      <c r="AM78" s="169">
        <f t="shared" si="70"/>
        <v>0</v>
      </c>
      <c r="AN78" s="169">
        <f t="shared" si="71"/>
        <v>0</v>
      </c>
      <c r="AO78" s="169">
        <f t="shared" si="72"/>
        <v>1</v>
      </c>
      <c r="AP78" s="169">
        <f t="shared" si="73"/>
        <v>0</v>
      </c>
      <c r="AQ78" s="169">
        <f t="shared" si="74"/>
        <v>0</v>
      </c>
      <c r="AR78" s="169">
        <f t="shared" si="75"/>
        <v>0</v>
      </c>
      <c r="AS78" s="169">
        <f t="shared" si="76"/>
        <v>0</v>
      </c>
      <c r="AT78" s="169">
        <f t="shared" si="77"/>
        <v>0</v>
      </c>
      <c r="AU78" s="169">
        <f t="shared" si="78"/>
        <v>0</v>
      </c>
      <c r="AV78" s="169">
        <f t="shared" si="79"/>
        <v>1</v>
      </c>
      <c r="AW78" s="169">
        <f t="shared" si="80"/>
        <v>0</v>
      </c>
      <c r="AX78" s="169">
        <f t="shared" si="81"/>
        <v>0</v>
      </c>
      <c r="AY78" s="169">
        <f t="shared" si="82"/>
        <v>0</v>
      </c>
      <c r="AZ78" s="169">
        <f t="shared" si="83"/>
        <v>0</v>
      </c>
      <c r="BA78" s="169">
        <f t="shared" si="84"/>
        <v>0</v>
      </c>
      <c r="BB78" s="169">
        <f t="shared" si="85"/>
        <v>1</v>
      </c>
      <c r="BC78" s="169">
        <f t="shared" si="86"/>
        <v>0</v>
      </c>
      <c r="BD78" s="169">
        <f t="shared" si="87"/>
        <v>1</v>
      </c>
      <c r="BE78" s="169">
        <f t="shared" si="88"/>
        <v>0</v>
      </c>
      <c r="BF78" s="169">
        <f t="shared" si="89"/>
        <v>0</v>
      </c>
      <c r="BG78" s="169">
        <f t="shared" si="90"/>
        <v>0</v>
      </c>
      <c r="BH78" s="169">
        <f t="shared" si="91"/>
        <v>0</v>
      </c>
      <c r="BI78" s="169">
        <f t="shared" si="92"/>
        <v>0</v>
      </c>
      <c r="BJ78" s="169">
        <f t="shared" si="93"/>
        <v>0</v>
      </c>
      <c r="BK78" s="167">
        <f t="shared" si="94"/>
        <v>0</v>
      </c>
      <c r="BL78" s="169">
        <f t="shared" si="95"/>
        <v>0</v>
      </c>
      <c r="BM78" s="169">
        <f t="shared" si="96"/>
        <v>1</v>
      </c>
      <c r="BN78" s="169">
        <f t="shared" si="97"/>
        <v>0</v>
      </c>
      <c r="BO78" s="169">
        <f t="shared" si="98"/>
        <v>1</v>
      </c>
      <c r="BP78" s="36">
        <f t="shared" si="99"/>
        <v>1</v>
      </c>
      <c r="BQ78">
        <f t="shared" si="100"/>
        <v>0</v>
      </c>
      <c r="BR78" s="36">
        <f t="shared" si="101"/>
        <v>0</v>
      </c>
      <c r="BS78" t="e">
        <f t="shared" si="102"/>
        <v>#N/A</v>
      </c>
    </row>
    <row r="79" spans="1:71">
      <c r="A79" s="59">
        <v>5</v>
      </c>
      <c r="B79" s="59">
        <v>11173</v>
      </c>
      <c r="C79" s="160">
        <v>102380952.93571401</v>
      </c>
      <c r="D79" s="59">
        <v>5086580.25</v>
      </c>
      <c r="E79" s="59">
        <v>5086580.25</v>
      </c>
      <c r="F79" s="59">
        <v>97294372.6857142</v>
      </c>
      <c r="G79" s="59">
        <v>0</v>
      </c>
      <c r="H79" s="59">
        <v>84437229.436202496</v>
      </c>
      <c r="I79" s="59">
        <v>101</v>
      </c>
      <c r="J79" s="59">
        <v>0</v>
      </c>
      <c r="K79" s="59">
        <v>0</v>
      </c>
      <c r="L79" s="59">
        <v>0</v>
      </c>
      <c r="M79" s="59">
        <v>0</v>
      </c>
      <c r="N79" s="59">
        <v>0</v>
      </c>
      <c r="O79" s="59">
        <v>101</v>
      </c>
      <c r="P79" s="59">
        <v>0</v>
      </c>
      <c r="Q79" s="59">
        <v>0</v>
      </c>
      <c r="R79" s="59">
        <v>2</v>
      </c>
      <c r="S79" s="59">
        <v>0</v>
      </c>
      <c r="T79" s="59">
        <f t="shared" si="52"/>
        <v>0</v>
      </c>
      <c r="U79" s="59">
        <f t="shared" si="53"/>
        <v>0</v>
      </c>
      <c r="V79" s="59">
        <f t="shared" si="54"/>
        <v>0</v>
      </c>
      <c r="W79" s="59">
        <f t="shared" si="55"/>
        <v>0</v>
      </c>
      <c r="X79" s="59">
        <f t="shared" si="56"/>
        <v>0</v>
      </c>
      <c r="Y79" s="59">
        <f t="shared" si="57"/>
        <v>0</v>
      </c>
      <c r="Z79" s="59">
        <f t="shared" si="58"/>
        <v>0</v>
      </c>
      <c r="AA79" s="59">
        <f t="shared" si="59"/>
        <v>0</v>
      </c>
      <c r="AB79" s="59">
        <f t="shared" si="60"/>
        <v>0</v>
      </c>
      <c r="AC79" s="59">
        <f t="shared" si="61"/>
        <v>0</v>
      </c>
      <c r="AD79" s="166">
        <f t="shared" si="103"/>
        <v>2</v>
      </c>
      <c r="AE79" s="169">
        <f t="shared" si="62"/>
        <v>0</v>
      </c>
      <c r="AF79" s="169">
        <f t="shared" si="63"/>
        <v>1</v>
      </c>
      <c r="AG79" s="169">
        <f t="shared" si="64"/>
        <v>0</v>
      </c>
      <c r="AH79" s="169">
        <f t="shared" si="65"/>
        <v>1</v>
      </c>
      <c r="AI79" s="169">
        <f t="shared" si="66"/>
        <v>0</v>
      </c>
      <c r="AJ79" s="169">
        <f t="shared" si="67"/>
        <v>0</v>
      </c>
      <c r="AK79" s="169">
        <f t="shared" si="68"/>
        <v>0</v>
      </c>
      <c r="AL79" s="169">
        <f t="shared" si="69"/>
        <v>1</v>
      </c>
      <c r="AM79" s="169">
        <f t="shared" si="70"/>
        <v>0</v>
      </c>
      <c r="AN79" s="169">
        <f t="shared" si="71"/>
        <v>0</v>
      </c>
      <c r="AO79" s="169">
        <f t="shared" si="72"/>
        <v>1</v>
      </c>
      <c r="AP79" s="169">
        <f t="shared" si="73"/>
        <v>0</v>
      </c>
      <c r="AQ79" s="169">
        <f t="shared" si="74"/>
        <v>0</v>
      </c>
      <c r="AR79" s="169">
        <f t="shared" si="75"/>
        <v>0</v>
      </c>
      <c r="AS79" s="169">
        <f t="shared" si="76"/>
        <v>0</v>
      </c>
      <c r="AT79" s="169">
        <f t="shared" si="77"/>
        <v>0</v>
      </c>
      <c r="AU79" s="169">
        <f t="shared" si="78"/>
        <v>0</v>
      </c>
      <c r="AV79" s="169">
        <f t="shared" si="79"/>
        <v>1</v>
      </c>
      <c r="AW79" s="169">
        <f t="shared" si="80"/>
        <v>0</v>
      </c>
      <c r="AX79" s="169">
        <f t="shared" si="81"/>
        <v>0</v>
      </c>
      <c r="AY79" s="169">
        <f t="shared" si="82"/>
        <v>0</v>
      </c>
      <c r="AZ79" s="169">
        <f t="shared" si="83"/>
        <v>0</v>
      </c>
      <c r="BA79" s="169">
        <f t="shared" si="84"/>
        <v>0</v>
      </c>
      <c r="BB79" s="169">
        <f t="shared" si="85"/>
        <v>1</v>
      </c>
      <c r="BC79" s="169">
        <f t="shared" si="86"/>
        <v>0</v>
      </c>
      <c r="BD79" s="169">
        <f t="shared" si="87"/>
        <v>1</v>
      </c>
      <c r="BE79" s="169">
        <f t="shared" si="88"/>
        <v>0</v>
      </c>
      <c r="BF79" s="169">
        <f t="shared" si="89"/>
        <v>0</v>
      </c>
      <c r="BG79" s="169">
        <f t="shared" si="90"/>
        <v>0</v>
      </c>
      <c r="BH79" s="169">
        <f t="shared" si="91"/>
        <v>0</v>
      </c>
      <c r="BI79" s="169">
        <f t="shared" si="92"/>
        <v>0</v>
      </c>
      <c r="BJ79" s="169">
        <f t="shared" si="93"/>
        <v>0</v>
      </c>
      <c r="BK79" s="167">
        <f t="shared" si="94"/>
        <v>0</v>
      </c>
      <c r="BL79" s="169">
        <f t="shared" si="95"/>
        <v>0</v>
      </c>
      <c r="BM79" s="169">
        <f t="shared" si="96"/>
        <v>1</v>
      </c>
      <c r="BN79" s="169">
        <f t="shared" si="97"/>
        <v>1</v>
      </c>
      <c r="BO79" s="169">
        <f t="shared" si="98"/>
        <v>0</v>
      </c>
      <c r="BP79" s="36">
        <f t="shared" si="99"/>
        <v>1</v>
      </c>
      <c r="BQ79">
        <f t="shared" si="100"/>
        <v>0</v>
      </c>
      <c r="BR79" s="36">
        <f t="shared" si="101"/>
        <v>0</v>
      </c>
      <c r="BS79" t="e">
        <f t="shared" si="102"/>
        <v>#N/A</v>
      </c>
    </row>
    <row r="80" spans="1:71">
      <c r="A80" s="59">
        <v>433</v>
      </c>
      <c r="B80" s="59">
        <v>242211</v>
      </c>
      <c r="C80" s="160">
        <v>43500000.972300798</v>
      </c>
      <c r="D80" s="59">
        <v>5091250</v>
      </c>
      <c r="E80" s="59">
        <v>5091250</v>
      </c>
      <c r="F80" s="59">
        <v>38408750.972300798</v>
      </c>
      <c r="G80" s="59">
        <v>350</v>
      </c>
      <c r="H80" s="59">
        <v>-6706589812.0908403</v>
      </c>
      <c r="I80" s="59">
        <v>0</v>
      </c>
      <c r="J80" s="59">
        <v>0</v>
      </c>
      <c r="K80" s="59">
        <v>0</v>
      </c>
      <c r="L80" s="59">
        <v>101</v>
      </c>
      <c r="M80" s="59">
        <v>0</v>
      </c>
      <c r="N80" s="59">
        <v>0</v>
      </c>
      <c r="O80" s="59">
        <v>101</v>
      </c>
      <c r="P80" s="59">
        <v>0</v>
      </c>
      <c r="Q80" s="59">
        <v>0</v>
      </c>
      <c r="R80" s="59">
        <v>2</v>
      </c>
      <c r="S80" s="59">
        <v>0</v>
      </c>
      <c r="T80" s="59">
        <f t="shared" si="52"/>
        <v>0</v>
      </c>
      <c r="U80" s="59">
        <f t="shared" si="53"/>
        <v>0</v>
      </c>
      <c r="V80" s="59">
        <f t="shared" si="54"/>
        <v>0</v>
      </c>
      <c r="W80" s="59">
        <f t="shared" si="55"/>
        <v>0</v>
      </c>
      <c r="X80" s="59">
        <f t="shared" si="56"/>
        <v>0</v>
      </c>
      <c r="Y80" s="59">
        <f t="shared" si="57"/>
        <v>0</v>
      </c>
      <c r="Z80" s="59">
        <f t="shared" si="58"/>
        <v>0</v>
      </c>
      <c r="AA80" s="59">
        <f t="shared" si="59"/>
        <v>0</v>
      </c>
      <c r="AB80" s="59">
        <f t="shared" si="60"/>
        <v>0</v>
      </c>
      <c r="AC80" s="59">
        <f t="shared" si="61"/>
        <v>0</v>
      </c>
      <c r="AD80" s="166">
        <f t="shared" si="103"/>
        <v>2</v>
      </c>
      <c r="AE80" s="169">
        <f t="shared" si="62"/>
        <v>0</v>
      </c>
      <c r="AF80" s="169">
        <f t="shared" si="63"/>
        <v>1</v>
      </c>
      <c r="AG80" s="169">
        <f t="shared" si="64"/>
        <v>0</v>
      </c>
      <c r="AH80" s="169">
        <f t="shared" si="65"/>
        <v>1</v>
      </c>
      <c r="AI80" s="169">
        <f t="shared" si="66"/>
        <v>0</v>
      </c>
      <c r="AJ80" s="169">
        <f t="shared" si="67"/>
        <v>0</v>
      </c>
      <c r="AK80" s="169">
        <f t="shared" si="68"/>
        <v>0</v>
      </c>
      <c r="AL80" s="169">
        <f t="shared" si="69"/>
        <v>1</v>
      </c>
      <c r="AM80" s="169">
        <f t="shared" si="70"/>
        <v>0</v>
      </c>
      <c r="AN80" s="169">
        <f t="shared" si="71"/>
        <v>0</v>
      </c>
      <c r="AO80" s="169">
        <f t="shared" si="72"/>
        <v>1</v>
      </c>
      <c r="AP80" s="169">
        <f t="shared" si="73"/>
        <v>0</v>
      </c>
      <c r="AQ80" s="169">
        <f t="shared" si="74"/>
        <v>0</v>
      </c>
      <c r="AR80" s="169">
        <f t="shared" si="75"/>
        <v>0</v>
      </c>
      <c r="AS80" s="169">
        <f t="shared" si="76"/>
        <v>0</v>
      </c>
      <c r="AT80" s="169">
        <f t="shared" si="77"/>
        <v>0</v>
      </c>
      <c r="AU80" s="169">
        <f t="shared" si="78"/>
        <v>0</v>
      </c>
      <c r="AV80" s="169">
        <f t="shared" si="79"/>
        <v>1</v>
      </c>
      <c r="AW80" s="169">
        <f t="shared" si="80"/>
        <v>0</v>
      </c>
      <c r="AX80" s="169">
        <f t="shared" si="81"/>
        <v>0</v>
      </c>
      <c r="AY80" s="169">
        <f t="shared" si="82"/>
        <v>0</v>
      </c>
      <c r="AZ80" s="169">
        <f t="shared" si="83"/>
        <v>0</v>
      </c>
      <c r="BA80" s="169">
        <f t="shared" si="84"/>
        <v>0</v>
      </c>
      <c r="BB80" s="169">
        <f t="shared" si="85"/>
        <v>1</v>
      </c>
      <c r="BC80" s="169">
        <f t="shared" si="86"/>
        <v>0</v>
      </c>
      <c r="BD80" s="169">
        <f t="shared" si="87"/>
        <v>1</v>
      </c>
      <c r="BE80" s="169">
        <f t="shared" si="88"/>
        <v>0</v>
      </c>
      <c r="BF80" s="169">
        <f t="shared" si="89"/>
        <v>0</v>
      </c>
      <c r="BG80" s="169">
        <f t="shared" si="90"/>
        <v>0</v>
      </c>
      <c r="BH80" s="169">
        <f t="shared" si="91"/>
        <v>0</v>
      </c>
      <c r="BI80" s="169">
        <f t="shared" si="92"/>
        <v>0</v>
      </c>
      <c r="BJ80" s="169">
        <f t="shared" si="93"/>
        <v>0</v>
      </c>
      <c r="BK80" s="167">
        <f t="shared" si="94"/>
        <v>0</v>
      </c>
      <c r="BL80" s="169">
        <f t="shared" si="95"/>
        <v>0</v>
      </c>
      <c r="BM80" s="169">
        <f t="shared" si="96"/>
        <v>1</v>
      </c>
      <c r="BN80" s="169">
        <f t="shared" si="97"/>
        <v>1</v>
      </c>
      <c r="BO80" s="169">
        <f t="shared" si="98"/>
        <v>0</v>
      </c>
      <c r="BP80" s="36">
        <f t="shared" si="99"/>
        <v>1</v>
      </c>
      <c r="BQ80">
        <f t="shared" si="100"/>
        <v>0</v>
      </c>
      <c r="BR80" s="36">
        <f t="shared" si="101"/>
        <v>0</v>
      </c>
      <c r="BS80" t="e">
        <f t="shared" si="102"/>
        <v>#N/A</v>
      </c>
    </row>
    <row r="81" spans="1:71">
      <c r="A81" s="59">
        <v>192</v>
      </c>
      <c r="B81" s="59">
        <v>131153</v>
      </c>
      <c r="C81" s="160">
        <v>2435064.9482595902</v>
      </c>
      <c r="D81" s="59">
        <v>5227272.5</v>
      </c>
      <c r="E81" s="59">
        <v>5227272.5</v>
      </c>
      <c r="F81" s="59">
        <v>-2792207.5517404098</v>
      </c>
      <c r="G81" s="59">
        <v>32.467533111572301</v>
      </c>
      <c r="H81" s="59">
        <v>-2917255993.0880299</v>
      </c>
      <c r="I81" s="59">
        <v>0</v>
      </c>
      <c r="J81" s="59">
        <v>0</v>
      </c>
      <c r="K81" s="59">
        <v>0</v>
      </c>
      <c r="L81" s="59">
        <v>102</v>
      </c>
      <c r="M81" s="59">
        <v>201</v>
      </c>
      <c r="N81" s="59">
        <v>0</v>
      </c>
      <c r="O81" s="59">
        <v>0</v>
      </c>
      <c r="P81" s="59">
        <v>0</v>
      </c>
      <c r="Q81" s="59">
        <v>0</v>
      </c>
      <c r="R81" s="59">
        <v>1</v>
      </c>
      <c r="S81" s="59">
        <v>0</v>
      </c>
      <c r="T81" s="59">
        <f t="shared" si="52"/>
        <v>0</v>
      </c>
      <c r="U81" s="59">
        <f t="shared" si="53"/>
        <v>0</v>
      </c>
      <c r="V81" s="59">
        <f t="shared" si="54"/>
        <v>1</v>
      </c>
      <c r="W81" s="59">
        <f t="shared" si="55"/>
        <v>0</v>
      </c>
      <c r="X81" s="59">
        <f t="shared" si="56"/>
        <v>0</v>
      </c>
      <c r="Y81" s="59">
        <f t="shared" si="57"/>
        <v>1</v>
      </c>
      <c r="Z81" s="59">
        <f t="shared" si="58"/>
        <v>0</v>
      </c>
      <c r="AA81" s="59">
        <f t="shared" si="59"/>
        <v>0</v>
      </c>
      <c r="AB81" s="59">
        <f t="shared" si="60"/>
        <v>0</v>
      </c>
      <c r="AC81" s="59">
        <f t="shared" si="61"/>
        <v>0</v>
      </c>
      <c r="AD81" s="166">
        <f t="shared" si="103"/>
        <v>0</v>
      </c>
      <c r="AE81" s="169">
        <f t="shared" si="62"/>
        <v>0</v>
      </c>
      <c r="AF81" s="169">
        <f t="shared" si="63"/>
        <v>0</v>
      </c>
      <c r="AG81" s="169">
        <f t="shared" si="64"/>
        <v>0</v>
      </c>
      <c r="AH81" s="169">
        <f t="shared" si="65"/>
        <v>1</v>
      </c>
      <c r="AI81" s="169">
        <f t="shared" si="66"/>
        <v>0</v>
      </c>
      <c r="AJ81" s="169">
        <f t="shared" si="67"/>
        <v>0</v>
      </c>
      <c r="AK81" s="169">
        <f t="shared" si="68"/>
        <v>0</v>
      </c>
      <c r="AL81" s="169">
        <f t="shared" si="69"/>
        <v>1</v>
      </c>
      <c r="AM81" s="169">
        <f t="shared" si="70"/>
        <v>1</v>
      </c>
      <c r="AN81" s="169">
        <f t="shared" si="71"/>
        <v>1</v>
      </c>
      <c r="AO81" s="169">
        <f t="shared" si="72"/>
        <v>0</v>
      </c>
      <c r="AP81" s="169">
        <f t="shared" si="73"/>
        <v>0</v>
      </c>
      <c r="AQ81" s="169">
        <f t="shared" si="74"/>
        <v>1</v>
      </c>
      <c r="AR81" s="169">
        <f t="shared" si="75"/>
        <v>0</v>
      </c>
      <c r="AS81" s="169">
        <f t="shared" si="76"/>
        <v>0</v>
      </c>
      <c r="AT81" s="169">
        <f t="shared" si="77"/>
        <v>0</v>
      </c>
      <c r="AU81" s="169">
        <f t="shared" si="78"/>
        <v>0</v>
      </c>
      <c r="AV81" s="169">
        <f t="shared" si="79"/>
        <v>1</v>
      </c>
      <c r="AW81" s="169">
        <f t="shared" si="80"/>
        <v>0</v>
      </c>
      <c r="AX81" s="169">
        <f t="shared" si="81"/>
        <v>0</v>
      </c>
      <c r="AY81" s="169">
        <f t="shared" si="82"/>
        <v>0</v>
      </c>
      <c r="AZ81" s="169">
        <f t="shared" si="83"/>
        <v>0</v>
      </c>
      <c r="BA81" s="169">
        <f t="shared" si="84"/>
        <v>0</v>
      </c>
      <c r="BB81" s="169">
        <f t="shared" si="85"/>
        <v>1</v>
      </c>
      <c r="BC81" s="169">
        <f t="shared" si="86"/>
        <v>0</v>
      </c>
      <c r="BD81" s="169">
        <f t="shared" si="87"/>
        <v>1</v>
      </c>
      <c r="BE81" s="169">
        <f t="shared" si="88"/>
        <v>0</v>
      </c>
      <c r="BF81" s="169">
        <f t="shared" si="89"/>
        <v>0</v>
      </c>
      <c r="BG81" s="169">
        <f t="shared" si="90"/>
        <v>0</v>
      </c>
      <c r="BH81" s="169">
        <f t="shared" si="91"/>
        <v>0</v>
      </c>
      <c r="BI81" s="169">
        <f t="shared" si="92"/>
        <v>0</v>
      </c>
      <c r="BJ81" s="169">
        <f t="shared" si="93"/>
        <v>0</v>
      </c>
      <c r="BK81" s="167">
        <f t="shared" si="94"/>
        <v>0</v>
      </c>
      <c r="BL81" s="169">
        <f t="shared" si="95"/>
        <v>1</v>
      </c>
      <c r="BM81" s="169">
        <f t="shared" si="96"/>
        <v>0</v>
      </c>
      <c r="BN81" s="169">
        <f t="shared" si="97"/>
        <v>1</v>
      </c>
      <c r="BO81" s="169">
        <f t="shared" si="98"/>
        <v>0</v>
      </c>
      <c r="BP81" s="36">
        <f t="shared" si="99"/>
        <v>0</v>
      </c>
      <c r="BQ81">
        <f t="shared" si="100"/>
        <v>1</v>
      </c>
      <c r="BR81" s="36">
        <f t="shared" si="101"/>
        <v>0</v>
      </c>
      <c r="BS81" t="e">
        <f t="shared" si="102"/>
        <v>#N/A</v>
      </c>
    </row>
    <row r="82" spans="1:71">
      <c r="A82" s="59">
        <v>438</v>
      </c>
      <c r="B82" s="59">
        <v>242322</v>
      </c>
      <c r="C82" s="160">
        <v>29000000.648200501</v>
      </c>
      <c r="D82" s="59">
        <v>5250000</v>
      </c>
      <c r="E82" s="59">
        <v>5250000</v>
      </c>
      <c r="F82" s="59">
        <v>23750000.648200501</v>
      </c>
      <c r="G82" s="59">
        <v>50</v>
      </c>
      <c r="H82" s="59">
        <v>-6735048562.4149399</v>
      </c>
      <c r="I82" s="59">
        <v>101</v>
      </c>
      <c r="J82" s="59">
        <v>0</v>
      </c>
      <c r="K82" s="59">
        <v>0</v>
      </c>
      <c r="L82" s="59">
        <v>0</v>
      </c>
      <c r="M82" s="59">
        <v>0</v>
      </c>
      <c r="N82" s="59">
        <v>0</v>
      </c>
      <c r="O82" s="59">
        <v>101</v>
      </c>
      <c r="P82" s="59">
        <v>0</v>
      </c>
      <c r="Q82" s="59">
        <v>0</v>
      </c>
      <c r="R82" s="59">
        <v>2</v>
      </c>
      <c r="S82" s="59">
        <v>1</v>
      </c>
      <c r="T82" s="59">
        <f t="shared" si="52"/>
        <v>0</v>
      </c>
      <c r="U82" s="59">
        <f t="shared" si="53"/>
        <v>0</v>
      </c>
      <c r="V82" s="59">
        <f t="shared" si="54"/>
        <v>0</v>
      </c>
      <c r="W82" s="59">
        <f t="shared" si="55"/>
        <v>0</v>
      </c>
      <c r="X82" s="59">
        <f t="shared" si="56"/>
        <v>0</v>
      </c>
      <c r="Y82" s="59">
        <f t="shared" si="57"/>
        <v>0</v>
      </c>
      <c r="Z82" s="59">
        <f t="shared" si="58"/>
        <v>0</v>
      </c>
      <c r="AA82" s="59">
        <f t="shared" si="59"/>
        <v>0</v>
      </c>
      <c r="AB82" s="59">
        <f t="shared" si="60"/>
        <v>0</v>
      </c>
      <c r="AC82" s="59">
        <f t="shared" si="61"/>
        <v>0</v>
      </c>
      <c r="AD82" s="166">
        <f t="shared" si="103"/>
        <v>2</v>
      </c>
      <c r="AE82" s="169">
        <f t="shared" si="62"/>
        <v>0</v>
      </c>
      <c r="AF82" s="169">
        <f t="shared" si="63"/>
        <v>1</v>
      </c>
      <c r="AG82" s="169">
        <f t="shared" si="64"/>
        <v>0</v>
      </c>
      <c r="AH82" s="169">
        <f t="shared" si="65"/>
        <v>1</v>
      </c>
      <c r="AI82" s="169">
        <f t="shared" si="66"/>
        <v>0</v>
      </c>
      <c r="AJ82" s="169">
        <f t="shared" si="67"/>
        <v>0</v>
      </c>
      <c r="AK82" s="169">
        <f t="shared" si="68"/>
        <v>0</v>
      </c>
      <c r="AL82" s="169">
        <f t="shared" si="69"/>
        <v>1</v>
      </c>
      <c r="AM82" s="169">
        <f t="shared" si="70"/>
        <v>0</v>
      </c>
      <c r="AN82" s="169">
        <f t="shared" si="71"/>
        <v>0</v>
      </c>
      <c r="AO82" s="169">
        <f t="shared" si="72"/>
        <v>1</v>
      </c>
      <c r="AP82" s="169">
        <f t="shared" si="73"/>
        <v>0</v>
      </c>
      <c r="AQ82" s="169">
        <f t="shared" si="74"/>
        <v>0</v>
      </c>
      <c r="AR82" s="169">
        <f t="shared" si="75"/>
        <v>0</v>
      </c>
      <c r="AS82" s="169">
        <f t="shared" si="76"/>
        <v>0</v>
      </c>
      <c r="AT82" s="169">
        <f t="shared" si="77"/>
        <v>0</v>
      </c>
      <c r="AU82" s="169">
        <f t="shared" si="78"/>
        <v>0</v>
      </c>
      <c r="AV82" s="169">
        <f t="shared" si="79"/>
        <v>1</v>
      </c>
      <c r="AW82" s="169">
        <f t="shared" si="80"/>
        <v>0</v>
      </c>
      <c r="AX82" s="169">
        <f t="shared" si="81"/>
        <v>0</v>
      </c>
      <c r="AY82" s="169">
        <f t="shared" si="82"/>
        <v>0</v>
      </c>
      <c r="AZ82" s="169">
        <f t="shared" si="83"/>
        <v>0</v>
      </c>
      <c r="BA82" s="169">
        <f t="shared" si="84"/>
        <v>0</v>
      </c>
      <c r="BB82" s="169">
        <f t="shared" si="85"/>
        <v>1</v>
      </c>
      <c r="BC82" s="169">
        <f t="shared" si="86"/>
        <v>0</v>
      </c>
      <c r="BD82" s="169">
        <f t="shared" si="87"/>
        <v>1</v>
      </c>
      <c r="BE82" s="169">
        <f t="shared" si="88"/>
        <v>0</v>
      </c>
      <c r="BF82" s="169">
        <f t="shared" si="89"/>
        <v>0</v>
      </c>
      <c r="BG82" s="169">
        <f t="shared" si="90"/>
        <v>0</v>
      </c>
      <c r="BH82" s="169">
        <f t="shared" si="91"/>
        <v>0</v>
      </c>
      <c r="BI82" s="169">
        <f t="shared" si="92"/>
        <v>0</v>
      </c>
      <c r="BJ82" s="169">
        <f t="shared" si="93"/>
        <v>0</v>
      </c>
      <c r="BK82" s="167">
        <f t="shared" si="94"/>
        <v>0</v>
      </c>
      <c r="BL82" s="169">
        <f t="shared" si="95"/>
        <v>0</v>
      </c>
      <c r="BM82" s="169">
        <f t="shared" si="96"/>
        <v>1</v>
      </c>
      <c r="BN82" s="169">
        <f t="shared" si="97"/>
        <v>0</v>
      </c>
      <c r="BO82" s="169">
        <f t="shared" si="98"/>
        <v>1</v>
      </c>
      <c r="BP82" s="36">
        <f t="shared" si="99"/>
        <v>1</v>
      </c>
      <c r="BQ82">
        <f t="shared" si="100"/>
        <v>0</v>
      </c>
      <c r="BR82" s="36">
        <f t="shared" si="101"/>
        <v>0</v>
      </c>
      <c r="BS82" t="e">
        <f t="shared" si="102"/>
        <v>#N/A</v>
      </c>
    </row>
    <row r="83" spans="1:71">
      <c r="A83" s="59">
        <v>112</v>
      </c>
      <c r="B83" s="59">
        <v>24281</v>
      </c>
      <c r="C83" s="160">
        <v>53199999.207258202</v>
      </c>
      <c r="D83" s="59">
        <v>5250000</v>
      </c>
      <c r="E83" s="59">
        <v>5250000</v>
      </c>
      <c r="F83" s="59">
        <v>47949999.207258202</v>
      </c>
      <c r="G83" s="59">
        <v>20</v>
      </c>
      <c r="H83" s="59">
        <v>-1787045612.1575799</v>
      </c>
      <c r="I83" s="59">
        <v>0</v>
      </c>
      <c r="J83" s="59">
        <v>0</v>
      </c>
      <c r="K83" s="59">
        <v>0</v>
      </c>
      <c r="L83" s="59">
        <v>101</v>
      </c>
      <c r="M83" s="59">
        <v>0</v>
      </c>
      <c r="N83" s="59">
        <v>0</v>
      </c>
      <c r="O83" s="59">
        <v>101</v>
      </c>
      <c r="P83" s="59">
        <v>0</v>
      </c>
      <c r="Q83" s="59">
        <v>0</v>
      </c>
      <c r="R83" s="59">
        <v>1</v>
      </c>
      <c r="S83" s="59">
        <v>1</v>
      </c>
      <c r="T83" s="59">
        <f t="shared" si="52"/>
        <v>0</v>
      </c>
      <c r="U83" s="59">
        <f t="shared" si="53"/>
        <v>0</v>
      </c>
      <c r="V83" s="59">
        <f t="shared" si="54"/>
        <v>0</v>
      </c>
      <c r="W83" s="59">
        <f t="shared" si="55"/>
        <v>0</v>
      </c>
      <c r="X83" s="59">
        <f t="shared" si="56"/>
        <v>0</v>
      </c>
      <c r="Y83" s="59">
        <f t="shared" si="57"/>
        <v>0</v>
      </c>
      <c r="Z83" s="59">
        <f t="shared" si="58"/>
        <v>0</v>
      </c>
      <c r="AA83" s="59">
        <f t="shared" si="59"/>
        <v>0</v>
      </c>
      <c r="AB83" s="59">
        <f t="shared" si="60"/>
        <v>0</v>
      </c>
      <c r="AC83" s="59">
        <f t="shared" si="61"/>
        <v>0</v>
      </c>
      <c r="AD83" s="166">
        <f t="shared" si="103"/>
        <v>2</v>
      </c>
      <c r="AE83" s="169">
        <f t="shared" si="62"/>
        <v>0</v>
      </c>
      <c r="AF83" s="169">
        <f t="shared" si="63"/>
        <v>1</v>
      </c>
      <c r="AG83" s="169">
        <f t="shared" si="64"/>
        <v>0</v>
      </c>
      <c r="AH83" s="169">
        <f t="shared" si="65"/>
        <v>1</v>
      </c>
      <c r="AI83" s="169">
        <f t="shared" si="66"/>
        <v>0</v>
      </c>
      <c r="AJ83" s="169">
        <f t="shared" si="67"/>
        <v>0</v>
      </c>
      <c r="AK83" s="169">
        <f t="shared" si="68"/>
        <v>0</v>
      </c>
      <c r="AL83" s="169">
        <f t="shared" si="69"/>
        <v>1</v>
      </c>
      <c r="AM83" s="169">
        <f t="shared" si="70"/>
        <v>0</v>
      </c>
      <c r="AN83" s="169">
        <f t="shared" si="71"/>
        <v>0</v>
      </c>
      <c r="AO83" s="169">
        <f t="shared" si="72"/>
        <v>1</v>
      </c>
      <c r="AP83" s="169">
        <f t="shared" si="73"/>
        <v>0</v>
      </c>
      <c r="AQ83" s="169">
        <f t="shared" si="74"/>
        <v>0</v>
      </c>
      <c r="AR83" s="169">
        <f t="shared" si="75"/>
        <v>0</v>
      </c>
      <c r="AS83" s="169">
        <f t="shared" si="76"/>
        <v>0</v>
      </c>
      <c r="AT83" s="169">
        <f t="shared" si="77"/>
        <v>0</v>
      </c>
      <c r="AU83" s="169">
        <f t="shared" si="78"/>
        <v>0</v>
      </c>
      <c r="AV83" s="169">
        <f t="shared" si="79"/>
        <v>1</v>
      </c>
      <c r="AW83" s="169">
        <f t="shared" si="80"/>
        <v>0</v>
      </c>
      <c r="AX83" s="169">
        <f t="shared" si="81"/>
        <v>0</v>
      </c>
      <c r="AY83" s="169">
        <f t="shared" si="82"/>
        <v>0</v>
      </c>
      <c r="AZ83" s="169">
        <f t="shared" si="83"/>
        <v>0</v>
      </c>
      <c r="BA83" s="169">
        <f t="shared" si="84"/>
        <v>0</v>
      </c>
      <c r="BB83" s="169">
        <f t="shared" si="85"/>
        <v>1</v>
      </c>
      <c r="BC83" s="169">
        <f t="shared" si="86"/>
        <v>0</v>
      </c>
      <c r="BD83" s="169">
        <f t="shared" si="87"/>
        <v>1</v>
      </c>
      <c r="BE83" s="169">
        <f t="shared" si="88"/>
        <v>0</v>
      </c>
      <c r="BF83" s="169">
        <f t="shared" si="89"/>
        <v>0</v>
      </c>
      <c r="BG83" s="169">
        <f t="shared" si="90"/>
        <v>0</v>
      </c>
      <c r="BH83" s="169">
        <f t="shared" si="91"/>
        <v>0</v>
      </c>
      <c r="BI83" s="169">
        <f t="shared" si="92"/>
        <v>0</v>
      </c>
      <c r="BJ83" s="169">
        <f t="shared" si="93"/>
        <v>0</v>
      </c>
      <c r="BK83" s="167">
        <f t="shared" si="94"/>
        <v>0</v>
      </c>
      <c r="BL83" s="169">
        <f t="shared" si="95"/>
        <v>1</v>
      </c>
      <c r="BM83" s="169">
        <f t="shared" si="96"/>
        <v>0</v>
      </c>
      <c r="BN83" s="169">
        <f t="shared" si="97"/>
        <v>0</v>
      </c>
      <c r="BO83" s="169">
        <f t="shared" si="98"/>
        <v>1</v>
      </c>
      <c r="BP83" s="36">
        <f t="shared" si="99"/>
        <v>1</v>
      </c>
      <c r="BQ83">
        <f t="shared" si="100"/>
        <v>0</v>
      </c>
      <c r="BR83" s="36">
        <f t="shared" si="101"/>
        <v>0</v>
      </c>
      <c r="BS83" t="e">
        <f t="shared" si="102"/>
        <v>#N/A</v>
      </c>
    </row>
    <row r="84" spans="1:71">
      <c r="A84" s="59">
        <v>291</v>
      </c>
      <c r="B84" s="59">
        <v>171111</v>
      </c>
      <c r="C84" s="160">
        <v>5000000.1561074099</v>
      </c>
      <c r="D84" s="59">
        <v>5285714.5</v>
      </c>
      <c r="E84" s="59">
        <v>5285714.5</v>
      </c>
      <c r="F84" s="59">
        <v>-285714.34389259201</v>
      </c>
      <c r="G84" s="59">
        <v>0</v>
      </c>
      <c r="H84" s="59">
        <v>-4184210399.46209</v>
      </c>
      <c r="I84" s="59">
        <v>0</v>
      </c>
      <c r="J84" s="59">
        <v>0</v>
      </c>
      <c r="K84" s="59">
        <v>0</v>
      </c>
      <c r="L84" s="59">
        <v>405</v>
      </c>
      <c r="M84" s="59">
        <v>0</v>
      </c>
      <c r="N84" s="59">
        <v>0</v>
      </c>
      <c r="O84" s="59">
        <v>0</v>
      </c>
      <c r="P84" s="59">
        <v>0</v>
      </c>
      <c r="Q84" s="59">
        <v>0</v>
      </c>
      <c r="R84" s="59">
        <v>2</v>
      </c>
      <c r="S84" s="59">
        <v>1</v>
      </c>
      <c r="T84" s="59">
        <f t="shared" si="52"/>
        <v>1</v>
      </c>
      <c r="U84" s="59">
        <f t="shared" si="53"/>
        <v>0</v>
      </c>
      <c r="V84" s="59">
        <f t="shared" si="54"/>
        <v>0</v>
      </c>
      <c r="W84" s="59">
        <f t="shared" si="55"/>
        <v>0</v>
      </c>
      <c r="X84" s="59">
        <f t="shared" si="56"/>
        <v>0</v>
      </c>
      <c r="Y84" s="59">
        <f t="shared" si="57"/>
        <v>0</v>
      </c>
      <c r="Z84" s="59">
        <f t="shared" si="58"/>
        <v>0</v>
      </c>
      <c r="AA84" s="59">
        <f t="shared" si="59"/>
        <v>0</v>
      </c>
      <c r="AB84" s="59">
        <f t="shared" si="60"/>
        <v>0</v>
      </c>
      <c r="AC84" s="59">
        <f t="shared" si="61"/>
        <v>0</v>
      </c>
      <c r="AD84" s="166">
        <f t="shared" si="103"/>
        <v>0</v>
      </c>
      <c r="AE84" s="169">
        <f t="shared" si="62"/>
        <v>0</v>
      </c>
      <c r="AF84" s="169">
        <f t="shared" si="63"/>
        <v>0</v>
      </c>
      <c r="AG84" s="169">
        <f t="shared" si="64"/>
        <v>0</v>
      </c>
      <c r="AH84" s="169">
        <f t="shared" si="65"/>
        <v>1</v>
      </c>
      <c r="AI84" s="169">
        <f t="shared" si="66"/>
        <v>0</v>
      </c>
      <c r="AJ84" s="169">
        <f t="shared" si="67"/>
        <v>0</v>
      </c>
      <c r="AK84" s="169">
        <f t="shared" si="68"/>
        <v>0</v>
      </c>
      <c r="AL84" s="169">
        <f t="shared" si="69"/>
        <v>1</v>
      </c>
      <c r="AM84" s="169">
        <f t="shared" si="70"/>
        <v>0</v>
      </c>
      <c r="AN84" s="169">
        <f t="shared" si="71"/>
        <v>0</v>
      </c>
      <c r="AO84" s="169">
        <f t="shared" si="72"/>
        <v>1</v>
      </c>
      <c r="AP84" s="169">
        <f t="shared" si="73"/>
        <v>0</v>
      </c>
      <c r="AQ84" s="169">
        <f t="shared" si="74"/>
        <v>0</v>
      </c>
      <c r="AR84" s="169">
        <f t="shared" si="75"/>
        <v>0</v>
      </c>
      <c r="AS84" s="169">
        <f t="shared" si="76"/>
        <v>0</v>
      </c>
      <c r="AT84" s="169">
        <f t="shared" si="77"/>
        <v>0</v>
      </c>
      <c r="AU84" s="169">
        <f t="shared" si="78"/>
        <v>0</v>
      </c>
      <c r="AV84" s="169">
        <f t="shared" si="79"/>
        <v>1</v>
      </c>
      <c r="AW84" s="169">
        <f t="shared" si="80"/>
        <v>1</v>
      </c>
      <c r="AX84" s="169">
        <f t="shared" si="81"/>
        <v>0</v>
      </c>
      <c r="AY84" s="169">
        <f t="shared" si="82"/>
        <v>1</v>
      </c>
      <c r="AZ84" s="169">
        <f t="shared" si="83"/>
        <v>0</v>
      </c>
      <c r="BA84" s="169">
        <f t="shared" si="84"/>
        <v>0</v>
      </c>
      <c r="BB84" s="169">
        <f t="shared" si="85"/>
        <v>1</v>
      </c>
      <c r="BC84" s="169">
        <f t="shared" si="86"/>
        <v>0</v>
      </c>
      <c r="BD84" s="169">
        <f t="shared" si="87"/>
        <v>1</v>
      </c>
      <c r="BE84" s="169">
        <f t="shared" si="88"/>
        <v>0</v>
      </c>
      <c r="BF84" s="169">
        <f t="shared" si="89"/>
        <v>0</v>
      </c>
      <c r="BG84" s="169">
        <f t="shared" si="90"/>
        <v>0</v>
      </c>
      <c r="BH84" s="169">
        <f t="shared" si="91"/>
        <v>0</v>
      </c>
      <c r="BI84" s="169">
        <f t="shared" si="92"/>
        <v>1</v>
      </c>
      <c r="BJ84" s="169">
        <f t="shared" si="93"/>
        <v>0</v>
      </c>
      <c r="BK84" s="167">
        <f t="shared" si="94"/>
        <v>0</v>
      </c>
      <c r="BL84" s="169">
        <f t="shared" si="95"/>
        <v>0</v>
      </c>
      <c r="BM84" s="169">
        <f t="shared" si="96"/>
        <v>1</v>
      </c>
      <c r="BN84" s="169">
        <f t="shared" si="97"/>
        <v>0</v>
      </c>
      <c r="BO84" s="169">
        <f t="shared" si="98"/>
        <v>1</v>
      </c>
      <c r="BP84" s="36">
        <f t="shared" si="99"/>
        <v>0</v>
      </c>
      <c r="BQ84">
        <f t="shared" si="100"/>
        <v>0</v>
      </c>
      <c r="BR84" s="36">
        <f t="shared" si="101"/>
        <v>1</v>
      </c>
      <c r="BS84" t="e">
        <f t="shared" si="102"/>
        <v>#N/A</v>
      </c>
    </row>
    <row r="85" spans="1:71">
      <c r="A85" s="59">
        <v>441</v>
      </c>
      <c r="B85" s="59">
        <v>242401</v>
      </c>
      <c r="C85" s="160">
        <v>20300000.453740399</v>
      </c>
      <c r="D85" s="59">
        <v>5300000</v>
      </c>
      <c r="E85" s="59">
        <v>5300000</v>
      </c>
      <c r="F85" s="59">
        <v>15000000.453740399</v>
      </c>
      <c r="G85" s="59">
        <v>0</v>
      </c>
      <c r="H85" s="59">
        <v>-6794998561.3886995</v>
      </c>
      <c r="I85" s="59">
        <v>101</v>
      </c>
      <c r="J85" s="59">
        <v>0</v>
      </c>
      <c r="K85" s="59">
        <v>0</v>
      </c>
      <c r="L85" s="59">
        <v>101</v>
      </c>
      <c r="M85" s="59">
        <v>0</v>
      </c>
      <c r="N85" s="59">
        <v>0</v>
      </c>
      <c r="O85" s="59">
        <v>0</v>
      </c>
      <c r="P85" s="59">
        <v>0</v>
      </c>
      <c r="Q85" s="59">
        <v>0</v>
      </c>
      <c r="R85" s="59">
        <v>1</v>
      </c>
      <c r="S85" s="59">
        <v>1</v>
      </c>
      <c r="T85" s="59">
        <f t="shared" si="52"/>
        <v>0</v>
      </c>
      <c r="U85" s="59">
        <f t="shared" si="53"/>
        <v>0</v>
      </c>
      <c r="V85" s="59">
        <f t="shared" si="54"/>
        <v>0</v>
      </c>
      <c r="W85" s="59">
        <f t="shared" si="55"/>
        <v>0</v>
      </c>
      <c r="X85" s="59">
        <f t="shared" si="56"/>
        <v>0</v>
      </c>
      <c r="Y85" s="59">
        <f t="shared" si="57"/>
        <v>0</v>
      </c>
      <c r="Z85" s="59">
        <f t="shared" si="58"/>
        <v>0</v>
      </c>
      <c r="AA85" s="59">
        <f t="shared" si="59"/>
        <v>0</v>
      </c>
      <c r="AB85" s="59">
        <f t="shared" si="60"/>
        <v>0</v>
      </c>
      <c r="AC85" s="59">
        <f t="shared" si="61"/>
        <v>0</v>
      </c>
      <c r="AD85" s="166">
        <f t="shared" si="103"/>
        <v>2</v>
      </c>
      <c r="AE85" s="169">
        <f t="shared" si="62"/>
        <v>0</v>
      </c>
      <c r="AF85" s="169">
        <f t="shared" si="63"/>
        <v>1</v>
      </c>
      <c r="AG85" s="169">
        <f t="shared" si="64"/>
        <v>0</v>
      </c>
      <c r="AH85" s="169">
        <f t="shared" si="65"/>
        <v>1</v>
      </c>
      <c r="AI85" s="169">
        <f t="shared" si="66"/>
        <v>0</v>
      </c>
      <c r="AJ85" s="169">
        <f t="shared" si="67"/>
        <v>0</v>
      </c>
      <c r="AK85" s="169">
        <f t="shared" si="68"/>
        <v>0</v>
      </c>
      <c r="AL85" s="169">
        <f t="shared" si="69"/>
        <v>1</v>
      </c>
      <c r="AM85" s="169">
        <f t="shared" si="70"/>
        <v>0</v>
      </c>
      <c r="AN85" s="169">
        <f t="shared" si="71"/>
        <v>0</v>
      </c>
      <c r="AO85" s="169">
        <f t="shared" si="72"/>
        <v>1</v>
      </c>
      <c r="AP85" s="169">
        <f t="shared" si="73"/>
        <v>0</v>
      </c>
      <c r="AQ85" s="169">
        <f t="shared" si="74"/>
        <v>0</v>
      </c>
      <c r="AR85" s="169">
        <f t="shared" si="75"/>
        <v>0</v>
      </c>
      <c r="AS85" s="169">
        <f t="shared" si="76"/>
        <v>0</v>
      </c>
      <c r="AT85" s="169">
        <f t="shared" si="77"/>
        <v>0</v>
      </c>
      <c r="AU85" s="169">
        <f t="shared" si="78"/>
        <v>0</v>
      </c>
      <c r="AV85" s="169">
        <f t="shared" si="79"/>
        <v>1</v>
      </c>
      <c r="AW85" s="169">
        <f t="shared" si="80"/>
        <v>0</v>
      </c>
      <c r="AX85" s="169">
        <f t="shared" si="81"/>
        <v>0</v>
      </c>
      <c r="AY85" s="169">
        <f t="shared" si="82"/>
        <v>0</v>
      </c>
      <c r="AZ85" s="169">
        <f t="shared" si="83"/>
        <v>0</v>
      </c>
      <c r="BA85" s="169">
        <f t="shared" si="84"/>
        <v>0</v>
      </c>
      <c r="BB85" s="169">
        <f t="shared" si="85"/>
        <v>1</v>
      </c>
      <c r="BC85" s="169">
        <f t="shared" si="86"/>
        <v>0</v>
      </c>
      <c r="BD85" s="169">
        <f t="shared" si="87"/>
        <v>1</v>
      </c>
      <c r="BE85" s="169">
        <f t="shared" si="88"/>
        <v>0</v>
      </c>
      <c r="BF85" s="169">
        <f t="shared" si="89"/>
        <v>0</v>
      </c>
      <c r="BG85" s="169">
        <f t="shared" si="90"/>
        <v>0</v>
      </c>
      <c r="BH85" s="169">
        <f t="shared" si="91"/>
        <v>0</v>
      </c>
      <c r="BI85" s="169">
        <f t="shared" si="92"/>
        <v>0</v>
      </c>
      <c r="BJ85" s="169">
        <f t="shared" si="93"/>
        <v>0</v>
      </c>
      <c r="BK85" s="167">
        <f t="shared" si="94"/>
        <v>0</v>
      </c>
      <c r="BL85" s="169">
        <f t="shared" si="95"/>
        <v>1</v>
      </c>
      <c r="BM85" s="169">
        <f t="shared" si="96"/>
        <v>0</v>
      </c>
      <c r="BN85" s="169">
        <f t="shared" si="97"/>
        <v>0</v>
      </c>
      <c r="BO85" s="169">
        <f t="shared" si="98"/>
        <v>1</v>
      </c>
      <c r="BP85" s="36">
        <f t="shared" si="99"/>
        <v>1</v>
      </c>
      <c r="BQ85">
        <f t="shared" si="100"/>
        <v>0</v>
      </c>
      <c r="BR85" s="36">
        <f t="shared" si="101"/>
        <v>0</v>
      </c>
      <c r="BS85" t="e">
        <f t="shared" si="102"/>
        <v>#N/A</v>
      </c>
    </row>
    <row r="86" spans="1:71">
      <c r="A86" s="59">
        <v>86</v>
      </c>
      <c r="B86" s="59">
        <v>22161</v>
      </c>
      <c r="C86" s="160">
        <v>57375001.2824312</v>
      </c>
      <c r="D86" s="59">
        <v>5312500</v>
      </c>
      <c r="E86" s="59">
        <v>5312500</v>
      </c>
      <c r="F86" s="59">
        <v>52062501.2824312</v>
      </c>
      <c r="G86" s="59">
        <v>150</v>
      </c>
      <c r="H86" s="59">
        <v>-1414233068.7692399</v>
      </c>
      <c r="I86" s="59">
        <v>101</v>
      </c>
      <c r="J86" s="59">
        <v>0</v>
      </c>
      <c r="K86" s="59">
        <v>0</v>
      </c>
      <c r="L86" s="59">
        <v>101</v>
      </c>
      <c r="M86" s="59">
        <v>0</v>
      </c>
      <c r="N86" s="59">
        <v>0</v>
      </c>
      <c r="O86" s="59">
        <v>102</v>
      </c>
      <c r="P86" s="59">
        <v>0</v>
      </c>
      <c r="Q86" s="59">
        <v>0</v>
      </c>
      <c r="R86" s="59">
        <v>2</v>
      </c>
      <c r="S86" s="59">
        <v>0</v>
      </c>
      <c r="T86" s="59">
        <f t="shared" si="52"/>
        <v>0</v>
      </c>
      <c r="U86" s="59">
        <f t="shared" si="53"/>
        <v>0</v>
      </c>
      <c r="V86" s="59">
        <f t="shared" si="54"/>
        <v>1</v>
      </c>
      <c r="W86" s="59">
        <f t="shared" si="55"/>
        <v>0</v>
      </c>
      <c r="X86" s="59">
        <f t="shared" si="56"/>
        <v>0</v>
      </c>
      <c r="Y86" s="59">
        <f t="shared" si="57"/>
        <v>0</v>
      </c>
      <c r="Z86" s="59">
        <f t="shared" si="58"/>
        <v>0</v>
      </c>
      <c r="AA86" s="59">
        <f t="shared" si="59"/>
        <v>0</v>
      </c>
      <c r="AB86" s="59">
        <f t="shared" si="60"/>
        <v>0</v>
      </c>
      <c r="AC86" s="59">
        <f t="shared" si="61"/>
        <v>0</v>
      </c>
      <c r="AD86" s="166">
        <f t="shared" si="103"/>
        <v>2</v>
      </c>
      <c r="AE86" s="169">
        <f t="shared" si="62"/>
        <v>0</v>
      </c>
      <c r="AF86" s="169">
        <f t="shared" si="63"/>
        <v>1</v>
      </c>
      <c r="AG86" s="169">
        <f t="shared" si="64"/>
        <v>0</v>
      </c>
      <c r="AH86" s="169">
        <f t="shared" si="65"/>
        <v>1</v>
      </c>
      <c r="AI86" s="169">
        <f t="shared" si="66"/>
        <v>0</v>
      </c>
      <c r="AJ86" s="169">
        <f t="shared" si="67"/>
        <v>1</v>
      </c>
      <c r="AK86" s="169">
        <f t="shared" si="68"/>
        <v>0</v>
      </c>
      <c r="AL86" s="169">
        <f t="shared" si="69"/>
        <v>0</v>
      </c>
      <c r="AM86" s="169">
        <f t="shared" si="70"/>
        <v>1</v>
      </c>
      <c r="AN86" s="169">
        <f t="shared" si="71"/>
        <v>0</v>
      </c>
      <c r="AO86" s="169">
        <f t="shared" si="72"/>
        <v>1</v>
      </c>
      <c r="AP86" s="169">
        <f t="shared" si="73"/>
        <v>0</v>
      </c>
      <c r="AQ86" s="169">
        <f t="shared" si="74"/>
        <v>1</v>
      </c>
      <c r="AR86" s="169">
        <f t="shared" si="75"/>
        <v>1</v>
      </c>
      <c r="AS86" s="169">
        <f t="shared" si="76"/>
        <v>0</v>
      </c>
      <c r="AT86" s="169">
        <f t="shared" si="77"/>
        <v>1</v>
      </c>
      <c r="AU86" s="169">
        <f t="shared" si="78"/>
        <v>0</v>
      </c>
      <c r="AV86" s="169">
        <f t="shared" si="79"/>
        <v>0</v>
      </c>
      <c r="AW86" s="169">
        <f t="shared" si="80"/>
        <v>0</v>
      </c>
      <c r="AX86" s="169">
        <f t="shared" si="81"/>
        <v>0</v>
      </c>
      <c r="AY86" s="169">
        <f t="shared" si="82"/>
        <v>0</v>
      </c>
      <c r="AZ86" s="169">
        <f t="shared" si="83"/>
        <v>0</v>
      </c>
      <c r="BA86" s="169">
        <f t="shared" si="84"/>
        <v>0</v>
      </c>
      <c r="BB86" s="169">
        <f t="shared" si="85"/>
        <v>1</v>
      </c>
      <c r="BC86" s="169">
        <f t="shared" si="86"/>
        <v>0</v>
      </c>
      <c r="BD86" s="169">
        <f t="shared" si="87"/>
        <v>1</v>
      </c>
      <c r="BE86" s="169">
        <f t="shared" si="88"/>
        <v>0</v>
      </c>
      <c r="BF86" s="169">
        <f t="shared" si="89"/>
        <v>0</v>
      </c>
      <c r="BG86" s="169">
        <f t="shared" si="90"/>
        <v>0</v>
      </c>
      <c r="BH86" s="169">
        <f t="shared" si="91"/>
        <v>0</v>
      </c>
      <c r="BI86" s="169">
        <f t="shared" si="92"/>
        <v>0</v>
      </c>
      <c r="BJ86" s="169">
        <f t="shared" si="93"/>
        <v>0</v>
      </c>
      <c r="BK86" s="167">
        <f t="shared" si="94"/>
        <v>0</v>
      </c>
      <c r="BL86" s="169">
        <f t="shared" si="95"/>
        <v>0</v>
      </c>
      <c r="BM86" s="169">
        <f t="shared" si="96"/>
        <v>1</v>
      </c>
      <c r="BN86" s="169">
        <f t="shared" si="97"/>
        <v>1</v>
      </c>
      <c r="BO86" s="169">
        <f t="shared" si="98"/>
        <v>0</v>
      </c>
      <c r="BP86" s="36">
        <f t="shared" si="99"/>
        <v>1</v>
      </c>
      <c r="BQ86">
        <f t="shared" si="100"/>
        <v>0</v>
      </c>
      <c r="BR86" s="36">
        <f t="shared" si="101"/>
        <v>0</v>
      </c>
      <c r="BS86" t="e">
        <f t="shared" si="102"/>
        <v>#N/A</v>
      </c>
    </row>
    <row r="87" spans="1:71">
      <c r="A87" s="59">
        <v>136</v>
      </c>
      <c r="B87" s="59">
        <v>112141</v>
      </c>
      <c r="C87" s="160">
        <v>58730156.3517133</v>
      </c>
      <c r="D87" s="59">
        <v>5357142.75</v>
      </c>
      <c r="E87" s="59">
        <v>5357142.75</v>
      </c>
      <c r="F87" s="59">
        <v>53373013.6017133</v>
      </c>
      <c r="G87" s="59">
        <v>238.09524536132801</v>
      </c>
      <c r="H87" s="59">
        <v>-1991702872.90294</v>
      </c>
      <c r="I87" s="59">
        <v>101</v>
      </c>
      <c r="J87" s="59">
        <v>0</v>
      </c>
      <c r="K87" s="59">
        <v>0</v>
      </c>
      <c r="L87" s="59">
        <v>101</v>
      </c>
      <c r="M87" s="59">
        <v>0</v>
      </c>
      <c r="N87" s="59">
        <v>0</v>
      </c>
      <c r="O87" s="59">
        <v>101</v>
      </c>
      <c r="P87" s="59">
        <v>0</v>
      </c>
      <c r="Q87" s="59">
        <v>0</v>
      </c>
      <c r="R87" s="59">
        <v>2</v>
      </c>
      <c r="S87" s="59">
        <v>0</v>
      </c>
      <c r="T87" s="59">
        <f t="shared" si="52"/>
        <v>0</v>
      </c>
      <c r="U87" s="59">
        <f t="shared" si="53"/>
        <v>0</v>
      </c>
      <c r="V87" s="59">
        <f t="shared" si="54"/>
        <v>0</v>
      </c>
      <c r="W87" s="59">
        <f t="shared" si="55"/>
        <v>0</v>
      </c>
      <c r="X87" s="59">
        <f t="shared" si="56"/>
        <v>0</v>
      </c>
      <c r="Y87" s="59">
        <f t="shared" si="57"/>
        <v>0</v>
      </c>
      <c r="Z87" s="59">
        <f t="shared" si="58"/>
        <v>0</v>
      </c>
      <c r="AA87" s="59">
        <f t="shared" si="59"/>
        <v>0</v>
      </c>
      <c r="AB87" s="59">
        <f t="shared" si="60"/>
        <v>0</v>
      </c>
      <c r="AC87" s="59">
        <f t="shared" si="61"/>
        <v>0</v>
      </c>
      <c r="AD87" s="166">
        <f t="shared" si="103"/>
        <v>3</v>
      </c>
      <c r="AE87" s="169">
        <f t="shared" si="62"/>
        <v>0</v>
      </c>
      <c r="AF87" s="169">
        <f t="shared" si="63"/>
        <v>1</v>
      </c>
      <c r="AG87" s="169">
        <f t="shared" si="64"/>
        <v>0</v>
      </c>
      <c r="AH87" s="169">
        <f t="shared" si="65"/>
        <v>1</v>
      </c>
      <c r="AI87" s="169">
        <f t="shared" si="66"/>
        <v>0</v>
      </c>
      <c r="AJ87" s="169">
        <f t="shared" si="67"/>
        <v>0</v>
      </c>
      <c r="AK87" s="169">
        <f t="shared" si="68"/>
        <v>0</v>
      </c>
      <c r="AL87" s="169">
        <f t="shared" si="69"/>
        <v>1</v>
      </c>
      <c r="AM87" s="169">
        <f t="shared" si="70"/>
        <v>0</v>
      </c>
      <c r="AN87" s="169">
        <f t="shared" si="71"/>
        <v>0</v>
      </c>
      <c r="AO87" s="169">
        <f t="shared" si="72"/>
        <v>1</v>
      </c>
      <c r="AP87" s="169">
        <f t="shared" si="73"/>
        <v>0</v>
      </c>
      <c r="AQ87" s="169">
        <f t="shared" si="74"/>
        <v>0</v>
      </c>
      <c r="AR87" s="169">
        <f t="shared" si="75"/>
        <v>0</v>
      </c>
      <c r="AS87" s="169">
        <f t="shared" si="76"/>
        <v>0</v>
      </c>
      <c r="AT87" s="169">
        <f t="shared" si="77"/>
        <v>0</v>
      </c>
      <c r="AU87" s="169">
        <f t="shared" si="78"/>
        <v>0</v>
      </c>
      <c r="AV87" s="169">
        <f t="shared" si="79"/>
        <v>1</v>
      </c>
      <c r="AW87" s="169">
        <f t="shared" si="80"/>
        <v>0</v>
      </c>
      <c r="AX87" s="169">
        <f t="shared" si="81"/>
        <v>0</v>
      </c>
      <c r="AY87" s="169">
        <f t="shared" si="82"/>
        <v>0</v>
      </c>
      <c r="AZ87" s="169">
        <f t="shared" si="83"/>
        <v>0</v>
      </c>
      <c r="BA87" s="169">
        <f t="shared" si="84"/>
        <v>0</v>
      </c>
      <c r="BB87" s="169">
        <f t="shared" si="85"/>
        <v>1</v>
      </c>
      <c r="BC87" s="169">
        <f t="shared" si="86"/>
        <v>0</v>
      </c>
      <c r="BD87" s="169">
        <f t="shared" si="87"/>
        <v>1</v>
      </c>
      <c r="BE87" s="169">
        <f t="shared" si="88"/>
        <v>0</v>
      </c>
      <c r="BF87" s="169">
        <f t="shared" si="89"/>
        <v>0</v>
      </c>
      <c r="BG87" s="169">
        <f t="shared" si="90"/>
        <v>0</v>
      </c>
      <c r="BH87" s="169">
        <f t="shared" si="91"/>
        <v>0</v>
      </c>
      <c r="BI87" s="169">
        <f t="shared" si="92"/>
        <v>0</v>
      </c>
      <c r="BJ87" s="169">
        <f t="shared" si="93"/>
        <v>0</v>
      </c>
      <c r="BK87" s="167">
        <f t="shared" si="94"/>
        <v>0</v>
      </c>
      <c r="BL87" s="169">
        <f t="shared" si="95"/>
        <v>0</v>
      </c>
      <c r="BM87" s="169">
        <f t="shared" si="96"/>
        <v>1</v>
      </c>
      <c r="BN87" s="169">
        <f t="shared" si="97"/>
        <v>1</v>
      </c>
      <c r="BO87" s="169">
        <f t="shared" si="98"/>
        <v>0</v>
      </c>
      <c r="BP87" s="36">
        <f t="shared" si="99"/>
        <v>1</v>
      </c>
      <c r="BQ87">
        <f t="shared" si="100"/>
        <v>0</v>
      </c>
      <c r="BR87" s="36">
        <f t="shared" si="101"/>
        <v>0</v>
      </c>
      <c r="BS87" t="e">
        <f t="shared" si="102"/>
        <v>#N/A</v>
      </c>
    </row>
    <row r="88" spans="1:71">
      <c r="A88" s="59">
        <v>239</v>
      </c>
      <c r="B88" s="59">
        <v>151351</v>
      </c>
      <c r="C88" s="160">
        <v>6709620.3127208902</v>
      </c>
      <c r="D88" s="59">
        <v>5400000</v>
      </c>
      <c r="E88" s="59">
        <v>5400000</v>
      </c>
      <c r="F88" s="59">
        <v>1309620.3127208899</v>
      </c>
      <c r="G88" s="59">
        <v>133.33334350585901</v>
      </c>
      <c r="H88" s="59">
        <v>-3797938647.8552499</v>
      </c>
      <c r="I88" s="59">
        <v>0</v>
      </c>
      <c r="J88" s="59">
        <v>0</v>
      </c>
      <c r="K88" s="59">
        <v>0</v>
      </c>
      <c r="L88" s="59">
        <v>102</v>
      </c>
      <c r="M88" s="59">
        <v>202</v>
      </c>
      <c r="N88" s="59">
        <v>0</v>
      </c>
      <c r="O88" s="59">
        <v>0</v>
      </c>
      <c r="P88" s="59">
        <v>0</v>
      </c>
      <c r="Q88" s="59">
        <v>0</v>
      </c>
      <c r="R88" s="59">
        <v>1</v>
      </c>
      <c r="S88" s="59">
        <v>0</v>
      </c>
      <c r="T88" s="59">
        <f t="shared" si="52"/>
        <v>0</v>
      </c>
      <c r="U88" s="59">
        <f t="shared" si="53"/>
        <v>0</v>
      </c>
      <c r="V88" s="59">
        <f t="shared" si="54"/>
        <v>1</v>
      </c>
      <c r="W88" s="59">
        <f t="shared" si="55"/>
        <v>0</v>
      </c>
      <c r="X88" s="59">
        <f t="shared" si="56"/>
        <v>0</v>
      </c>
      <c r="Y88" s="59">
        <f t="shared" si="57"/>
        <v>1</v>
      </c>
      <c r="Z88" s="59">
        <f t="shared" si="58"/>
        <v>0</v>
      </c>
      <c r="AA88" s="59">
        <f t="shared" si="59"/>
        <v>0</v>
      </c>
      <c r="AB88" s="59">
        <f t="shared" si="60"/>
        <v>0</v>
      </c>
      <c r="AC88" s="59">
        <f t="shared" si="61"/>
        <v>0</v>
      </c>
      <c r="AD88" s="166">
        <f t="shared" si="103"/>
        <v>0</v>
      </c>
      <c r="AE88" s="169">
        <f t="shared" si="62"/>
        <v>0</v>
      </c>
      <c r="AF88" s="169">
        <f t="shared" si="63"/>
        <v>0</v>
      </c>
      <c r="AG88" s="169">
        <f t="shared" si="64"/>
        <v>0</v>
      </c>
      <c r="AH88" s="169">
        <f t="shared" si="65"/>
        <v>1</v>
      </c>
      <c r="AI88" s="169">
        <f t="shared" si="66"/>
        <v>0</v>
      </c>
      <c r="AJ88" s="169">
        <f t="shared" si="67"/>
        <v>0</v>
      </c>
      <c r="AK88" s="169">
        <f t="shared" si="68"/>
        <v>0</v>
      </c>
      <c r="AL88" s="169">
        <f t="shared" si="69"/>
        <v>1</v>
      </c>
      <c r="AM88" s="169">
        <f t="shared" si="70"/>
        <v>1</v>
      </c>
      <c r="AN88" s="169">
        <f t="shared" si="71"/>
        <v>1</v>
      </c>
      <c r="AO88" s="169">
        <f t="shared" si="72"/>
        <v>0</v>
      </c>
      <c r="AP88" s="169">
        <f t="shared" si="73"/>
        <v>0</v>
      </c>
      <c r="AQ88" s="169">
        <f t="shared" si="74"/>
        <v>1</v>
      </c>
      <c r="AR88" s="169">
        <f t="shared" si="75"/>
        <v>0</v>
      </c>
      <c r="AS88" s="169">
        <f t="shared" si="76"/>
        <v>0</v>
      </c>
      <c r="AT88" s="169">
        <f t="shared" si="77"/>
        <v>0</v>
      </c>
      <c r="AU88" s="169">
        <f t="shared" si="78"/>
        <v>0</v>
      </c>
      <c r="AV88" s="169">
        <f t="shared" si="79"/>
        <v>1</v>
      </c>
      <c r="AW88" s="169">
        <f t="shared" si="80"/>
        <v>0</v>
      </c>
      <c r="AX88" s="169">
        <f t="shared" si="81"/>
        <v>0</v>
      </c>
      <c r="AY88" s="169">
        <f t="shared" si="82"/>
        <v>0</v>
      </c>
      <c r="AZ88" s="169">
        <f t="shared" si="83"/>
        <v>0</v>
      </c>
      <c r="BA88" s="169">
        <f t="shared" si="84"/>
        <v>0</v>
      </c>
      <c r="BB88" s="169">
        <f t="shared" si="85"/>
        <v>1</v>
      </c>
      <c r="BC88" s="169">
        <f t="shared" si="86"/>
        <v>0</v>
      </c>
      <c r="BD88" s="169">
        <f t="shared" si="87"/>
        <v>1</v>
      </c>
      <c r="BE88" s="169">
        <f t="shared" si="88"/>
        <v>0</v>
      </c>
      <c r="BF88" s="169">
        <f t="shared" si="89"/>
        <v>0</v>
      </c>
      <c r="BG88" s="169">
        <f t="shared" si="90"/>
        <v>0</v>
      </c>
      <c r="BH88" s="169">
        <f t="shared" si="91"/>
        <v>0</v>
      </c>
      <c r="BI88" s="169">
        <f t="shared" si="92"/>
        <v>0</v>
      </c>
      <c r="BJ88" s="169">
        <f t="shared" si="93"/>
        <v>0</v>
      </c>
      <c r="BK88" s="167">
        <f t="shared" si="94"/>
        <v>0</v>
      </c>
      <c r="BL88" s="169">
        <f t="shared" si="95"/>
        <v>1</v>
      </c>
      <c r="BM88" s="169">
        <f t="shared" si="96"/>
        <v>0</v>
      </c>
      <c r="BN88" s="169">
        <f t="shared" si="97"/>
        <v>1</v>
      </c>
      <c r="BO88" s="169">
        <f t="shared" si="98"/>
        <v>0</v>
      </c>
      <c r="BP88" s="36">
        <f t="shared" si="99"/>
        <v>0</v>
      </c>
      <c r="BQ88">
        <f t="shared" si="100"/>
        <v>1</v>
      </c>
      <c r="BR88" s="36">
        <f t="shared" si="101"/>
        <v>0</v>
      </c>
      <c r="BS88" t="e">
        <f t="shared" si="102"/>
        <v>#N/A</v>
      </c>
    </row>
    <row r="89" spans="1:71">
      <c r="A89" s="59">
        <v>351</v>
      </c>
      <c r="B89" s="59">
        <v>212121</v>
      </c>
      <c r="C89" s="160">
        <v>19299999.917830698</v>
      </c>
      <c r="D89" s="59">
        <v>5442857</v>
      </c>
      <c r="E89" s="59">
        <v>5442857</v>
      </c>
      <c r="F89" s="59">
        <v>13857142.9178307</v>
      </c>
      <c r="G89" s="59">
        <v>171.42857360839801</v>
      </c>
      <c r="H89" s="59">
        <v>-4872402498.6937504</v>
      </c>
      <c r="I89" s="59">
        <v>411</v>
      </c>
      <c r="J89" s="59">
        <v>444</v>
      </c>
      <c r="K89" s="59">
        <v>0</v>
      </c>
      <c r="L89" s="59">
        <v>0</v>
      </c>
      <c r="M89" s="59">
        <v>0</v>
      </c>
      <c r="N89" s="59">
        <v>0</v>
      </c>
      <c r="O89" s="59">
        <v>0</v>
      </c>
      <c r="P89" s="59">
        <v>0</v>
      </c>
      <c r="Q89" s="59">
        <v>0</v>
      </c>
      <c r="R89" s="59">
        <v>2</v>
      </c>
      <c r="S89" s="59">
        <v>1</v>
      </c>
      <c r="T89" s="59">
        <f t="shared" si="52"/>
        <v>1</v>
      </c>
      <c r="U89" s="59">
        <f t="shared" si="53"/>
        <v>0</v>
      </c>
      <c r="V89" s="59">
        <f t="shared" si="54"/>
        <v>0</v>
      </c>
      <c r="W89" s="59">
        <f t="shared" si="55"/>
        <v>1</v>
      </c>
      <c r="X89" s="59">
        <f t="shared" si="56"/>
        <v>0</v>
      </c>
      <c r="Y89" s="59">
        <f t="shared" si="57"/>
        <v>0</v>
      </c>
      <c r="Z89" s="59">
        <f t="shared" si="58"/>
        <v>0</v>
      </c>
      <c r="AA89" s="59">
        <f t="shared" si="59"/>
        <v>0</v>
      </c>
      <c r="AB89" s="59">
        <f t="shared" si="60"/>
        <v>0</v>
      </c>
      <c r="AC89" s="59">
        <f t="shared" si="61"/>
        <v>0</v>
      </c>
      <c r="AD89" s="166">
        <f t="shared" si="103"/>
        <v>0</v>
      </c>
      <c r="AE89" s="169">
        <f t="shared" si="62"/>
        <v>0</v>
      </c>
      <c r="AF89" s="169">
        <f t="shared" si="63"/>
        <v>0</v>
      </c>
      <c r="AG89" s="169">
        <f t="shared" si="64"/>
        <v>0</v>
      </c>
      <c r="AH89" s="169">
        <f t="shared" si="65"/>
        <v>1</v>
      </c>
      <c r="AI89" s="169">
        <f t="shared" si="66"/>
        <v>0</v>
      </c>
      <c r="AJ89" s="169">
        <f t="shared" si="67"/>
        <v>0</v>
      </c>
      <c r="AK89" s="169">
        <f t="shared" si="68"/>
        <v>0</v>
      </c>
      <c r="AL89" s="169">
        <f t="shared" si="69"/>
        <v>1</v>
      </c>
      <c r="AM89" s="169">
        <f t="shared" si="70"/>
        <v>0</v>
      </c>
      <c r="AN89" s="169">
        <f t="shared" si="71"/>
        <v>0</v>
      </c>
      <c r="AO89" s="169">
        <f t="shared" si="72"/>
        <v>1</v>
      </c>
      <c r="AP89" s="169">
        <f t="shared" si="73"/>
        <v>0</v>
      </c>
      <c r="AQ89" s="169">
        <f t="shared" si="74"/>
        <v>0</v>
      </c>
      <c r="AR89" s="169">
        <f t="shared" si="75"/>
        <v>0</v>
      </c>
      <c r="AS89" s="169">
        <f t="shared" si="76"/>
        <v>0</v>
      </c>
      <c r="AT89" s="169">
        <f t="shared" si="77"/>
        <v>0</v>
      </c>
      <c r="AU89" s="169">
        <f t="shared" si="78"/>
        <v>0</v>
      </c>
      <c r="AV89" s="169">
        <f t="shared" si="79"/>
        <v>1</v>
      </c>
      <c r="AW89" s="169">
        <f t="shared" si="80"/>
        <v>1</v>
      </c>
      <c r="AX89" s="169">
        <f t="shared" si="81"/>
        <v>0</v>
      </c>
      <c r="AY89" s="169">
        <f t="shared" si="82"/>
        <v>1</v>
      </c>
      <c r="AZ89" s="169">
        <f t="shared" si="83"/>
        <v>0</v>
      </c>
      <c r="BA89" s="169">
        <f t="shared" si="84"/>
        <v>0</v>
      </c>
      <c r="BB89" s="169">
        <f t="shared" si="85"/>
        <v>1</v>
      </c>
      <c r="BC89" s="169">
        <f t="shared" si="86"/>
        <v>1</v>
      </c>
      <c r="BD89" s="169">
        <f t="shared" si="87"/>
        <v>0</v>
      </c>
      <c r="BE89" s="169">
        <f t="shared" si="88"/>
        <v>0</v>
      </c>
      <c r="BF89" s="169">
        <f t="shared" si="89"/>
        <v>0</v>
      </c>
      <c r="BG89" s="169">
        <f t="shared" si="90"/>
        <v>0</v>
      </c>
      <c r="BH89" s="169">
        <f t="shared" si="91"/>
        <v>0</v>
      </c>
      <c r="BI89" s="169">
        <f t="shared" si="92"/>
        <v>0</v>
      </c>
      <c r="BJ89" s="169">
        <f t="shared" si="93"/>
        <v>0</v>
      </c>
      <c r="BK89" s="167">
        <f t="shared" si="94"/>
        <v>1</v>
      </c>
      <c r="BL89" s="169">
        <f t="shared" si="95"/>
        <v>0</v>
      </c>
      <c r="BM89" s="169">
        <f t="shared" si="96"/>
        <v>1</v>
      </c>
      <c r="BN89" s="169">
        <f t="shared" si="97"/>
        <v>0</v>
      </c>
      <c r="BO89" s="169">
        <f t="shared" si="98"/>
        <v>1</v>
      </c>
      <c r="BP89" s="36">
        <f t="shared" si="99"/>
        <v>0</v>
      </c>
      <c r="BQ89">
        <f t="shared" si="100"/>
        <v>0</v>
      </c>
      <c r="BR89" s="36">
        <f t="shared" si="101"/>
        <v>1</v>
      </c>
      <c r="BS89" t="e">
        <f t="shared" si="102"/>
        <v>#N/A</v>
      </c>
    </row>
    <row r="90" spans="1:71">
      <c r="A90" s="59">
        <v>267</v>
      </c>
      <c r="B90" s="59">
        <v>161191</v>
      </c>
      <c r="C90" s="160">
        <v>11250000.251457101</v>
      </c>
      <c r="D90" s="59">
        <v>5443750</v>
      </c>
      <c r="E90" s="59">
        <v>5443750</v>
      </c>
      <c r="F90" s="59">
        <v>5806250.2514570998</v>
      </c>
      <c r="G90" s="59">
        <v>575</v>
      </c>
      <c r="H90" s="59">
        <v>-4023395064.4768</v>
      </c>
      <c r="I90" s="59">
        <v>0</v>
      </c>
      <c r="J90" s="59">
        <v>0</v>
      </c>
      <c r="K90" s="59">
        <v>0</v>
      </c>
      <c r="L90" s="59">
        <v>405</v>
      </c>
      <c r="M90" s="59">
        <v>403</v>
      </c>
      <c r="N90" s="59">
        <v>801</v>
      </c>
      <c r="O90" s="59">
        <v>0</v>
      </c>
      <c r="P90" s="59">
        <v>0</v>
      </c>
      <c r="Q90" s="59">
        <v>0</v>
      </c>
      <c r="R90" s="59">
        <v>2</v>
      </c>
      <c r="S90" s="59">
        <v>0</v>
      </c>
      <c r="T90" s="59">
        <f t="shared" si="52"/>
        <v>1</v>
      </c>
      <c r="U90" s="59">
        <f t="shared" si="53"/>
        <v>0</v>
      </c>
      <c r="V90" s="59">
        <f t="shared" si="54"/>
        <v>0</v>
      </c>
      <c r="W90" s="59">
        <f t="shared" si="55"/>
        <v>1</v>
      </c>
      <c r="X90" s="59">
        <f t="shared" si="56"/>
        <v>1</v>
      </c>
      <c r="Y90" s="59">
        <f t="shared" si="57"/>
        <v>0</v>
      </c>
      <c r="Z90" s="59">
        <f t="shared" si="58"/>
        <v>0</v>
      </c>
      <c r="AA90" s="59">
        <f t="shared" si="59"/>
        <v>0</v>
      </c>
      <c r="AB90" s="59">
        <f t="shared" si="60"/>
        <v>0</v>
      </c>
      <c r="AC90" s="59">
        <f t="shared" si="61"/>
        <v>0</v>
      </c>
      <c r="AD90" s="166">
        <f t="shared" si="103"/>
        <v>0</v>
      </c>
      <c r="AE90" s="169">
        <f t="shared" si="62"/>
        <v>0</v>
      </c>
      <c r="AF90" s="169">
        <f t="shared" si="63"/>
        <v>0</v>
      </c>
      <c r="AG90" s="169">
        <f t="shared" si="64"/>
        <v>0</v>
      </c>
      <c r="AH90" s="169">
        <f t="shared" si="65"/>
        <v>1</v>
      </c>
      <c r="AI90" s="169">
        <f t="shared" si="66"/>
        <v>0</v>
      </c>
      <c r="AJ90" s="169">
        <f t="shared" si="67"/>
        <v>0</v>
      </c>
      <c r="AK90" s="169">
        <f t="shared" si="68"/>
        <v>0</v>
      </c>
      <c r="AL90" s="169">
        <f t="shared" si="69"/>
        <v>1</v>
      </c>
      <c r="AM90" s="169">
        <f t="shared" si="70"/>
        <v>0</v>
      </c>
      <c r="AN90" s="169">
        <f t="shared" si="71"/>
        <v>0</v>
      </c>
      <c r="AO90" s="169">
        <f t="shared" si="72"/>
        <v>1</v>
      </c>
      <c r="AP90" s="169">
        <f t="shared" si="73"/>
        <v>0</v>
      </c>
      <c r="AQ90" s="169">
        <f t="shared" si="74"/>
        <v>0</v>
      </c>
      <c r="AR90" s="169">
        <f t="shared" si="75"/>
        <v>0</v>
      </c>
      <c r="AS90" s="169">
        <f t="shared" si="76"/>
        <v>0</v>
      </c>
      <c r="AT90" s="169">
        <f t="shared" si="77"/>
        <v>0</v>
      </c>
      <c r="AU90" s="169">
        <f t="shared" si="78"/>
        <v>0</v>
      </c>
      <c r="AV90" s="169">
        <f t="shared" si="79"/>
        <v>1</v>
      </c>
      <c r="AW90" s="169">
        <f t="shared" si="80"/>
        <v>1</v>
      </c>
      <c r="AX90" s="169">
        <f t="shared" si="81"/>
        <v>0</v>
      </c>
      <c r="AY90" s="169">
        <f t="shared" si="82"/>
        <v>1</v>
      </c>
      <c r="AZ90" s="169">
        <f t="shared" si="83"/>
        <v>0</v>
      </c>
      <c r="BA90" s="169">
        <f t="shared" si="84"/>
        <v>1</v>
      </c>
      <c r="BB90" s="169">
        <f t="shared" si="85"/>
        <v>0</v>
      </c>
      <c r="BC90" s="169">
        <f t="shared" si="86"/>
        <v>1</v>
      </c>
      <c r="BD90" s="169">
        <f t="shared" si="87"/>
        <v>0</v>
      </c>
      <c r="BE90" s="169">
        <f t="shared" si="88"/>
        <v>0</v>
      </c>
      <c r="BF90" s="169">
        <f t="shared" si="89"/>
        <v>0</v>
      </c>
      <c r="BG90" s="169">
        <f t="shared" si="90"/>
        <v>0</v>
      </c>
      <c r="BH90" s="169">
        <f t="shared" si="91"/>
        <v>0</v>
      </c>
      <c r="BI90" s="169">
        <f t="shared" si="92"/>
        <v>1</v>
      </c>
      <c r="BJ90" s="169">
        <f t="shared" si="93"/>
        <v>0</v>
      </c>
      <c r="BK90" s="167">
        <f t="shared" si="94"/>
        <v>0</v>
      </c>
      <c r="BL90" s="169">
        <f t="shared" si="95"/>
        <v>0</v>
      </c>
      <c r="BM90" s="169">
        <f t="shared" si="96"/>
        <v>1</v>
      </c>
      <c r="BN90" s="169">
        <f t="shared" si="97"/>
        <v>1</v>
      </c>
      <c r="BO90" s="169">
        <f t="shared" si="98"/>
        <v>0</v>
      </c>
      <c r="BP90" s="36">
        <f t="shared" si="99"/>
        <v>0</v>
      </c>
      <c r="BQ90">
        <f t="shared" si="100"/>
        <v>0</v>
      </c>
      <c r="BR90" s="36">
        <f t="shared" si="101"/>
        <v>1</v>
      </c>
      <c r="BS90" t="e">
        <f t="shared" si="102"/>
        <v>#N/A</v>
      </c>
    </row>
    <row r="91" spans="1:71">
      <c r="A91" s="59">
        <v>340</v>
      </c>
      <c r="B91" s="59">
        <v>211191</v>
      </c>
      <c r="C91" s="160">
        <v>12428571.3756571</v>
      </c>
      <c r="D91" s="59">
        <v>5454285.5</v>
      </c>
      <c r="E91" s="59">
        <v>5454285.5</v>
      </c>
      <c r="F91" s="59">
        <v>6974285.8756571002</v>
      </c>
      <c r="G91" s="59">
        <v>657.14285278320301</v>
      </c>
      <c r="H91" s="59">
        <v>-4799630534.3400402</v>
      </c>
      <c r="I91" s="59">
        <v>0</v>
      </c>
      <c r="J91" s="59">
        <v>0</v>
      </c>
      <c r="K91" s="59">
        <v>0</v>
      </c>
      <c r="L91" s="59">
        <v>101</v>
      </c>
      <c r="M91" s="59">
        <v>777</v>
      </c>
      <c r="N91" s="59">
        <v>0</v>
      </c>
      <c r="O91" s="59">
        <v>101</v>
      </c>
      <c r="P91" s="59">
        <v>0</v>
      </c>
      <c r="Q91" s="59">
        <v>0</v>
      </c>
      <c r="R91" s="59">
        <v>2</v>
      </c>
      <c r="S91" s="59">
        <v>0</v>
      </c>
      <c r="T91" s="59">
        <f t="shared" si="52"/>
        <v>0</v>
      </c>
      <c r="U91" s="59">
        <f t="shared" si="53"/>
        <v>0</v>
      </c>
      <c r="V91" s="59">
        <f t="shared" si="54"/>
        <v>0</v>
      </c>
      <c r="W91" s="59">
        <f t="shared" si="55"/>
        <v>0</v>
      </c>
      <c r="X91" s="59">
        <f t="shared" si="56"/>
        <v>1</v>
      </c>
      <c r="Y91" s="59">
        <f t="shared" si="57"/>
        <v>0</v>
      </c>
      <c r="Z91" s="59">
        <f t="shared" si="58"/>
        <v>0</v>
      </c>
      <c r="AA91" s="59">
        <f t="shared" si="59"/>
        <v>0</v>
      </c>
      <c r="AB91" s="59">
        <f t="shared" si="60"/>
        <v>0</v>
      </c>
      <c r="AC91" s="59">
        <f t="shared" si="61"/>
        <v>0</v>
      </c>
      <c r="AD91" s="166">
        <f t="shared" si="103"/>
        <v>2</v>
      </c>
      <c r="AE91" s="169">
        <f t="shared" si="62"/>
        <v>0</v>
      </c>
      <c r="AF91" s="169">
        <f t="shared" si="63"/>
        <v>1</v>
      </c>
      <c r="AG91" s="169">
        <f t="shared" si="64"/>
        <v>1</v>
      </c>
      <c r="AH91" s="169">
        <f t="shared" si="65"/>
        <v>0</v>
      </c>
      <c r="AI91" s="169">
        <f t="shared" si="66"/>
        <v>0</v>
      </c>
      <c r="AJ91" s="169">
        <f t="shared" si="67"/>
        <v>0</v>
      </c>
      <c r="AK91" s="169">
        <f t="shared" si="68"/>
        <v>0</v>
      </c>
      <c r="AL91" s="169">
        <f t="shared" si="69"/>
        <v>1</v>
      </c>
      <c r="AM91" s="169">
        <f t="shared" si="70"/>
        <v>0</v>
      </c>
      <c r="AN91" s="169">
        <f t="shared" si="71"/>
        <v>0</v>
      </c>
      <c r="AO91" s="169">
        <f t="shared" si="72"/>
        <v>1</v>
      </c>
      <c r="AP91" s="169">
        <f t="shared" si="73"/>
        <v>0</v>
      </c>
      <c r="AQ91" s="169">
        <f t="shared" si="74"/>
        <v>0</v>
      </c>
      <c r="AR91" s="169">
        <f t="shared" si="75"/>
        <v>0</v>
      </c>
      <c r="AS91" s="169">
        <f t="shared" si="76"/>
        <v>0</v>
      </c>
      <c r="AT91" s="169">
        <f t="shared" si="77"/>
        <v>0</v>
      </c>
      <c r="AU91" s="169">
        <f t="shared" si="78"/>
        <v>0</v>
      </c>
      <c r="AV91" s="169">
        <f t="shared" si="79"/>
        <v>1</v>
      </c>
      <c r="AW91" s="169">
        <f t="shared" si="80"/>
        <v>0</v>
      </c>
      <c r="AX91" s="169">
        <f t="shared" si="81"/>
        <v>0</v>
      </c>
      <c r="AY91" s="169">
        <f t="shared" si="82"/>
        <v>0</v>
      </c>
      <c r="AZ91" s="169">
        <f t="shared" si="83"/>
        <v>0</v>
      </c>
      <c r="BA91" s="169">
        <f t="shared" si="84"/>
        <v>0</v>
      </c>
      <c r="BB91" s="169">
        <f t="shared" si="85"/>
        <v>1</v>
      </c>
      <c r="BC91" s="169">
        <f t="shared" si="86"/>
        <v>0</v>
      </c>
      <c r="BD91" s="169">
        <f t="shared" si="87"/>
        <v>1</v>
      </c>
      <c r="BE91" s="169">
        <f t="shared" si="88"/>
        <v>0</v>
      </c>
      <c r="BF91" s="169">
        <f t="shared" si="89"/>
        <v>0</v>
      </c>
      <c r="BG91" s="169">
        <f t="shared" si="90"/>
        <v>0</v>
      </c>
      <c r="BH91" s="169">
        <f t="shared" si="91"/>
        <v>0</v>
      </c>
      <c r="BI91" s="169">
        <f t="shared" si="92"/>
        <v>0</v>
      </c>
      <c r="BJ91" s="169">
        <f t="shared" si="93"/>
        <v>0</v>
      </c>
      <c r="BK91" s="167">
        <f t="shared" si="94"/>
        <v>0</v>
      </c>
      <c r="BL91" s="169">
        <f t="shared" si="95"/>
        <v>0</v>
      </c>
      <c r="BM91" s="169">
        <f t="shared" si="96"/>
        <v>1</v>
      </c>
      <c r="BN91" s="169">
        <f t="shared" si="97"/>
        <v>1</v>
      </c>
      <c r="BO91" s="169">
        <f t="shared" si="98"/>
        <v>0</v>
      </c>
      <c r="BP91" s="36">
        <f t="shared" si="99"/>
        <v>1</v>
      </c>
      <c r="BQ91">
        <f t="shared" si="100"/>
        <v>0</v>
      </c>
      <c r="BR91" s="36">
        <f t="shared" si="101"/>
        <v>0</v>
      </c>
      <c r="BS91" t="e">
        <f t="shared" si="102"/>
        <v>#N/A</v>
      </c>
    </row>
    <row r="92" spans="1:71">
      <c r="A92" s="59">
        <v>392</v>
      </c>
      <c r="B92" s="59">
        <v>222274</v>
      </c>
      <c r="C92" s="160">
        <v>32479999.516010299</v>
      </c>
      <c r="D92" s="59">
        <v>5500000</v>
      </c>
      <c r="E92" s="59">
        <v>5500000</v>
      </c>
      <c r="F92" s="59">
        <v>26979999.516010299</v>
      </c>
      <c r="G92" s="59">
        <v>0</v>
      </c>
      <c r="H92" s="59">
        <v>-5938826714.6968803</v>
      </c>
      <c r="I92" s="59">
        <v>101</v>
      </c>
      <c r="J92" s="59">
        <v>0</v>
      </c>
      <c r="K92" s="59">
        <v>0</v>
      </c>
      <c r="L92" s="59">
        <v>101</v>
      </c>
      <c r="M92" s="59">
        <v>0</v>
      </c>
      <c r="N92" s="59">
        <v>0</v>
      </c>
      <c r="O92" s="59">
        <v>0</v>
      </c>
      <c r="P92" s="59">
        <v>0</v>
      </c>
      <c r="Q92" s="59">
        <v>0</v>
      </c>
      <c r="R92" s="59">
        <v>2</v>
      </c>
      <c r="S92" s="59">
        <v>1</v>
      </c>
      <c r="T92" s="59">
        <f t="shared" si="52"/>
        <v>0</v>
      </c>
      <c r="U92" s="59">
        <f t="shared" si="53"/>
        <v>0</v>
      </c>
      <c r="V92" s="59">
        <f t="shared" si="54"/>
        <v>0</v>
      </c>
      <c r="W92" s="59">
        <f t="shared" si="55"/>
        <v>0</v>
      </c>
      <c r="X92" s="59">
        <f t="shared" si="56"/>
        <v>0</v>
      </c>
      <c r="Y92" s="59">
        <f t="shared" si="57"/>
        <v>0</v>
      </c>
      <c r="Z92" s="59">
        <f t="shared" si="58"/>
        <v>0</v>
      </c>
      <c r="AA92" s="59">
        <f t="shared" si="59"/>
        <v>0</v>
      </c>
      <c r="AB92" s="59">
        <f t="shared" si="60"/>
        <v>0</v>
      </c>
      <c r="AC92" s="59">
        <f t="shared" si="61"/>
        <v>0</v>
      </c>
      <c r="AD92" s="166">
        <f t="shared" si="103"/>
        <v>2</v>
      </c>
      <c r="AE92" s="169">
        <f t="shared" si="62"/>
        <v>0</v>
      </c>
      <c r="AF92" s="169">
        <f t="shared" si="63"/>
        <v>1</v>
      </c>
      <c r="AG92" s="169">
        <f t="shared" si="64"/>
        <v>0</v>
      </c>
      <c r="AH92" s="169">
        <f t="shared" si="65"/>
        <v>1</v>
      </c>
      <c r="AI92" s="169">
        <f t="shared" si="66"/>
        <v>0</v>
      </c>
      <c r="AJ92" s="169">
        <f t="shared" si="67"/>
        <v>0</v>
      </c>
      <c r="AK92" s="169">
        <f t="shared" si="68"/>
        <v>0</v>
      </c>
      <c r="AL92" s="169">
        <f t="shared" si="69"/>
        <v>1</v>
      </c>
      <c r="AM92" s="169">
        <f t="shared" si="70"/>
        <v>0</v>
      </c>
      <c r="AN92" s="169">
        <f t="shared" si="71"/>
        <v>0</v>
      </c>
      <c r="AO92" s="169">
        <f t="shared" si="72"/>
        <v>1</v>
      </c>
      <c r="AP92" s="169">
        <f t="shared" si="73"/>
        <v>0</v>
      </c>
      <c r="AQ92" s="169">
        <f t="shared" si="74"/>
        <v>0</v>
      </c>
      <c r="AR92" s="169">
        <f t="shared" si="75"/>
        <v>0</v>
      </c>
      <c r="AS92" s="169">
        <f t="shared" si="76"/>
        <v>0</v>
      </c>
      <c r="AT92" s="169">
        <f t="shared" si="77"/>
        <v>0</v>
      </c>
      <c r="AU92" s="169">
        <f t="shared" si="78"/>
        <v>0</v>
      </c>
      <c r="AV92" s="169">
        <f t="shared" si="79"/>
        <v>1</v>
      </c>
      <c r="AW92" s="169">
        <f t="shared" si="80"/>
        <v>0</v>
      </c>
      <c r="AX92" s="169">
        <f t="shared" si="81"/>
        <v>0</v>
      </c>
      <c r="AY92" s="169">
        <f t="shared" si="82"/>
        <v>0</v>
      </c>
      <c r="AZ92" s="169">
        <f t="shared" si="83"/>
        <v>0</v>
      </c>
      <c r="BA92" s="169">
        <f t="shared" si="84"/>
        <v>0</v>
      </c>
      <c r="BB92" s="169">
        <f t="shared" si="85"/>
        <v>1</v>
      </c>
      <c r="BC92" s="169">
        <f t="shared" si="86"/>
        <v>0</v>
      </c>
      <c r="BD92" s="169">
        <f t="shared" si="87"/>
        <v>1</v>
      </c>
      <c r="BE92" s="169">
        <f t="shared" si="88"/>
        <v>0</v>
      </c>
      <c r="BF92" s="169">
        <f t="shared" si="89"/>
        <v>0</v>
      </c>
      <c r="BG92" s="169">
        <f t="shared" si="90"/>
        <v>0</v>
      </c>
      <c r="BH92" s="169">
        <f t="shared" si="91"/>
        <v>0</v>
      </c>
      <c r="BI92" s="169">
        <f t="shared" si="92"/>
        <v>0</v>
      </c>
      <c r="BJ92" s="169">
        <f t="shared" si="93"/>
        <v>0</v>
      </c>
      <c r="BK92" s="167">
        <f t="shared" si="94"/>
        <v>0</v>
      </c>
      <c r="BL92" s="169">
        <f t="shared" si="95"/>
        <v>0</v>
      </c>
      <c r="BM92" s="169">
        <f t="shared" si="96"/>
        <v>1</v>
      </c>
      <c r="BN92" s="169">
        <f t="shared" si="97"/>
        <v>0</v>
      </c>
      <c r="BO92" s="169">
        <f t="shared" si="98"/>
        <v>1</v>
      </c>
      <c r="BP92" s="36">
        <f t="shared" si="99"/>
        <v>1</v>
      </c>
      <c r="BQ92">
        <f t="shared" si="100"/>
        <v>0</v>
      </c>
      <c r="BR92" s="36">
        <f t="shared" si="101"/>
        <v>0</v>
      </c>
      <c r="BS92" t="e">
        <f t="shared" si="102"/>
        <v>#N/A</v>
      </c>
    </row>
    <row r="93" spans="1:71">
      <c r="A93" s="59">
        <v>419</v>
      </c>
      <c r="B93" s="59">
        <v>241191</v>
      </c>
      <c r="C93" s="160">
        <v>4008908.67745391</v>
      </c>
      <c r="D93" s="59">
        <v>5512249.75</v>
      </c>
      <c r="E93" s="59">
        <v>5512249.75</v>
      </c>
      <c r="F93" s="59">
        <v>-1503341.07254609</v>
      </c>
      <c r="G93" s="59">
        <v>22.271715164184599</v>
      </c>
      <c r="H93" s="59">
        <v>-6582767025.3095503</v>
      </c>
      <c r="I93" s="59">
        <v>413</v>
      </c>
      <c r="J93" s="59">
        <v>408</v>
      </c>
      <c r="K93" s="59">
        <v>0</v>
      </c>
      <c r="L93" s="59">
        <v>406</v>
      </c>
      <c r="M93" s="59">
        <v>0</v>
      </c>
      <c r="N93" s="59">
        <v>0</v>
      </c>
      <c r="O93" s="59">
        <v>0</v>
      </c>
      <c r="P93" s="59">
        <v>0</v>
      </c>
      <c r="Q93" s="59">
        <v>0</v>
      </c>
      <c r="R93" s="59">
        <v>2</v>
      </c>
      <c r="S93" s="59">
        <v>1</v>
      </c>
      <c r="T93" s="59">
        <f t="shared" si="52"/>
        <v>2</v>
      </c>
      <c r="U93" s="59">
        <f t="shared" si="53"/>
        <v>0</v>
      </c>
      <c r="V93" s="59">
        <f t="shared" si="54"/>
        <v>0</v>
      </c>
      <c r="W93" s="59">
        <f t="shared" si="55"/>
        <v>1</v>
      </c>
      <c r="X93" s="59">
        <f t="shared" si="56"/>
        <v>0</v>
      </c>
      <c r="Y93" s="59">
        <f t="shared" si="57"/>
        <v>0</v>
      </c>
      <c r="Z93" s="59">
        <f t="shared" si="58"/>
        <v>0</v>
      </c>
      <c r="AA93" s="59">
        <f t="shared" si="59"/>
        <v>0</v>
      </c>
      <c r="AB93" s="59">
        <f t="shared" si="60"/>
        <v>0</v>
      </c>
      <c r="AC93" s="59">
        <f t="shared" si="61"/>
        <v>0</v>
      </c>
      <c r="AD93" s="166">
        <f t="shared" si="103"/>
        <v>0</v>
      </c>
      <c r="AE93" s="169">
        <f t="shared" si="62"/>
        <v>0</v>
      </c>
      <c r="AF93" s="169">
        <f t="shared" si="63"/>
        <v>0</v>
      </c>
      <c r="AG93" s="169">
        <f t="shared" si="64"/>
        <v>0</v>
      </c>
      <c r="AH93" s="169">
        <f t="shared" si="65"/>
        <v>1</v>
      </c>
      <c r="AI93" s="169">
        <f t="shared" si="66"/>
        <v>0</v>
      </c>
      <c r="AJ93" s="169">
        <f t="shared" si="67"/>
        <v>0</v>
      </c>
      <c r="AK93" s="169">
        <f t="shared" si="68"/>
        <v>0</v>
      </c>
      <c r="AL93" s="169">
        <f t="shared" si="69"/>
        <v>1</v>
      </c>
      <c r="AM93" s="169">
        <f t="shared" si="70"/>
        <v>0</v>
      </c>
      <c r="AN93" s="169">
        <f t="shared" si="71"/>
        <v>0</v>
      </c>
      <c r="AO93" s="169">
        <f t="shared" si="72"/>
        <v>1</v>
      </c>
      <c r="AP93" s="169">
        <f t="shared" si="73"/>
        <v>0</v>
      </c>
      <c r="AQ93" s="169">
        <f t="shared" si="74"/>
        <v>0</v>
      </c>
      <c r="AR93" s="169">
        <f t="shared" si="75"/>
        <v>0</v>
      </c>
      <c r="AS93" s="169">
        <f t="shared" si="76"/>
        <v>0</v>
      </c>
      <c r="AT93" s="169">
        <f t="shared" si="77"/>
        <v>0</v>
      </c>
      <c r="AU93" s="169">
        <f t="shared" si="78"/>
        <v>0</v>
      </c>
      <c r="AV93" s="169">
        <f t="shared" si="79"/>
        <v>1</v>
      </c>
      <c r="AW93" s="169">
        <f t="shared" si="80"/>
        <v>1</v>
      </c>
      <c r="AX93" s="169">
        <f t="shared" si="81"/>
        <v>1</v>
      </c>
      <c r="AY93" s="169">
        <f t="shared" si="82"/>
        <v>0</v>
      </c>
      <c r="AZ93" s="169">
        <f t="shared" si="83"/>
        <v>0</v>
      </c>
      <c r="BA93" s="169">
        <f t="shared" si="84"/>
        <v>0</v>
      </c>
      <c r="BB93" s="169">
        <f t="shared" si="85"/>
        <v>1</v>
      </c>
      <c r="BC93" s="169">
        <f t="shared" si="86"/>
        <v>1</v>
      </c>
      <c r="BD93" s="169">
        <f t="shared" si="87"/>
        <v>0</v>
      </c>
      <c r="BE93" s="169">
        <f t="shared" si="88"/>
        <v>1</v>
      </c>
      <c r="BF93" s="169">
        <f t="shared" si="89"/>
        <v>0</v>
      </c>
      <c r="BG93" s="169">
        <f t="shared" si="90"/>
        <v>0</v>
      </c>
      <c r="BH93" s="169">
        <f t="shared" si="91"/>
        <v>0</v>
      </c>
      <c r="BI93" s="169">
        <f t="shared" si="92"/>
        <v>0</v>
      </c>
      <c r="BJ93" s="169">
        <f t="shared" si="93"/>
        <v>0</v>
      </c>
      <c r="BK93" s="167">
        <f t="shared" si="94"/>
        <v>0</v>
      </c>
      <c r="BL93" s="169">
        <f t="shared" si="95"/>
        <v>0</v>
      </c>
      <c r="BM93" s="169">
        <f t="shared" si="96"/>
        <v>1</v>
      </c>
      <c r="BN93" s="169">
        <f t="shared" si="97"/>
        <v>0</v>
      </c>
      <c r="BO93" s="169">
        <f t="shared" si="98"/>
        <v>1</v>
      </c>
      <c r="BP93" s="36">
        <f t="shared" si="99"/>
        <v>0</v>
      </c>
      <c r="BQ93">
        <f t="shared" si="100"/>
        <v>0</v>
      </c>
      <c r="BR93" s="36">
        <f t="shared" si="101"/>
        <v>1</v>
      </c>
      <c r="BS93" t="e">
        <f t="shared" si="102"/>
        <v>#N/A</v>
      </c>
    </row>
    <row r="94" spans="1:71">
      <c r="A94" s="59">
        <v>216</v>
      </c>
      <c r="B94" s="59">
        <v>132271</v>
      </c>
      <c r="C94" s="160">
        <v>28303571.308069699</v>
      </c>
      <c r="D94" s="59">
        <v>5557142.75</v>
      </c>
      <c r="E94" s="59">
        <v>5557142.75</v>
      </c>
      <c r="F94" s="59">
        <v>22746428.558069699</v>
      </c>
      <c r="G94" s="59">
        <v>332.14286804199202</v>
      </c>
      <c r="H94" s="59">
        <v>-3331130411.6352</v>
      </c>
      <c r="I94" s="59">
        <v>603</v>
      </c>
      <c r="J94" s="59">
        <v>406</v>
      </c>
      <c r="K94" s="59">
        <v>0</v>
      </c>
      <c r="L94" s="59">
        <v>102</v>
      </c>
      <c r="M94" s="59">
        <v>0</v>
      </c>
      <c r="N94" s="59">
        <v>0</v>
      </c>
      <c r="O94" s="59">
        <v>0</v>
      </c>
      <c r="P94" s="59">
        <v>0</v>
      </c>
      <c r="Q94" s="59">
        <v>0</v>
      </c>
      <c r="R94" s="59">
        <v>2</v>
      </c>
      <c r="S94" s="59">
        <v>0</v>
      </c>
      <c r="T94" s="59">
        <f t="shared" si="52"/>
        <v>0</v>
      </c>
      <c r="U94" s="59">
        <f t="shared" si="53"/>
        <v>0</v>
      </c>
      <c r="V94" s="59">
        <f t="shared" si="54"/>
        <v>1</v>
      </c>
      <c r="W94" s="59">
        <f t="shared" si="55"/>
        <v>1</v>
      </c>
      <c r="X94" s="59">
        <f t="shared" si="56"/>
        <v>0</v>
      </c>
      <c r="Y94" s="59">
        <f t="shared" si="57"/>
        <v>0</v>
      </c>
      <c r="Z94" s="59">
        <f t="shared" si="58"/>
        <v>0</v>
      </c>
      <c r="AA94" s="59">
        <f t="shared" si="59"/>
        <v>0</v>
      </c>
      <c r="AB94" s="59">
        <f t="shared" si="60"/>
        <v>0</v>
      </c>
      <c r="AC94" s="59">
        <f t="shared" si="61"/>
        <v>0</v>
      </c>
      <c r="AD94" s="166">
        <f t="shared" si="103"/>
        <v>0</v>
      </c>
      <c r="AE94" s="169">
        <f t="shared" si="62"/>
        <v>0</v>
      </c>
      <c r="AF94" s="169">
        <f t="shared" si="63"/>
        <v>0</v>
      </c>
      <c r="AG94" s="169">
        <f t="shared" si="64"/>
        <v>0</v>
      </c>
      <c r="AH94" s="169">
        <f t="shared" si="65"/>
        <v>1</v>
      </c>
      <c r="AI94" s="169">
        <f t="shared" si="66"/>
        <v>0</v>
      </c>
      <c r="AJ94" s="169">
        <f t="shared" si="67"/>
        <v>0</v>
      </c>
      <c r="AK94" s="169">
        <f t="shared" si="68"/>
        <v>0</v>
      </c>
      <c r="AL94" s="169">
        <f t="shared" si="69"/>
        <v>1</v>
      </c>
      <c r="AM94" s="169">
        <f t="shared" si="70"/>
        <v>1</v>
      </c>
      <c r="AN94" s="169">
        <f t="shared" si="71"/>
        <v>0</v>
      </c>
      <c r="AO94" s="169">
        <f t="shared" si="72"/>
        <v>1</v>
      </c>
      <c r="AP94" s="169">
        <f t="shared" si="73"/>
        <v>0</v>
      </c>
      <c r="AQ94" s="169">
        <f t="shared" si="74"/>
        <v>1</v>
      </c>
      <c r="AR94" s="169">
        <f t="shared" si="75"/>
        <v>0</v>
      </c>
      <c r="AS94" s="169">
        <f t="shared" si="76"/>
        <v>0</v>
      </c>
      <c r="AT94" s="169">
        <f t="shared" si="77"/>
        <v>0</v>
      </c>
      <c r="AU94" s="169">
        <f t="shared" si="78"/>
        <v>0</v>
      </c>
      <c r="AV94" s="169">
        <f t="shared" si="79"/>
        <v>1</v>
      </c>
      <c r="AW94" s="169">
        <f t="shared" si="80"/>
        <v>0</v>
      </c>
      <c r="AX94" s="169">
        <f t="shared" si="81"/>
        <v>0</v>
      </c>
      <c r="AY94" s="169">
        <f t="shared" si="82"/>
        <v>0</v>
      </c>
      <c r="AZ94" s="169">
        <f t="shared" si="83"/>
        <v>0</v>
      </c>
      <c r="BA94" s="169">
        <f t="shared" si="84"/>
        <v>0</v>
      </c>
      <c r="BB94" s="169">
        <f t="shared" si="85"/>
        <v>1</v>
      </c>
      <c r="BC94" s="169">
        <f t="shared" si="86"/>
        <v>0</v>
      </c>
      <c r="BD94" s="169">
        <f t="shared" si="87"/>
        <v>1</v>
      </c>
      <c r="BE94" s="169">
        <f t="shared" si="88"/>
        <v>0</v>
      </c>
      <c r="BF94" s="169">
        <f t="shared" si="89"/>
        <v>0</v>
      </c>
      <c r="BG94" s="169">
        <f t="shared" si="90"/>
        <v>0</v>
      </c>
      <c r="BH94" s="169">
        <f t="shared" si="91"/>
        <v>0</v>
      </c>
      <c r="BI94" s="169">
        <f t="shared" si="92"/>
        <v>0</v>
      </c>
      <c r="BJ94" s="169">
        <f t="shared" si="93"/>
        <v>0</v>
      </c>
      <c r="BK94" s="167">
        <f t="shared" si="94"/>
        <v>0</v>
      </c>
      <c r="BL94" s="169">
        <f t="shared" si="95"/>
        <v>0</v>
      </c>
      <c r="BM94" s="169">
        <f t="shared" si="96"/>
        <v>1</v>
      </c>
      <c r="BN94" s="169">
        <f t="shared" si="97"/>
        <v>1</v>
      </c>
      <c r="BO94" s="169">
        <f t="shared" si="98"/>
        <v>0</v>
      </c>
      <c r="BP94" s="36">
        <f t="shared" si="99"/>
        <v>0</v>
      </c>
      <c r="BQ94">
        <f t="shared" si="100"/>
        <v>0</v>
      </c>
      <c r="BR94" s="36">
        <f t="shared" si="101"/>
        <v>0</v>
      </c>
      <c r="BS94" t="e">
        <f t="shared" si="102"/>
        <v>#N/A</v>
      </c>
    </row>
    <row r="95" spans="1:71">
      <c r="A95" s="59">
        <v>18</v>
      </c>
      <c r="B95" s="59">
        <v>12141</v>
      </c>
      <c r="C95" s="160">
        <v>23338095.552739501</v>
      </c>
      <c r="D95" s="59">
        <v>5595238</v>
      </c>
      <c r="E95" s="59">
        <v>5595238</v>
      </c>
      <c r="F95" s="59">
        <v>17742857.552739501</v>
      </c>
      <c r="G95" s="59">
        <v>857.14288330078102</v>
      </c>
      <c r="H95" s="59">
        <v>-254121802.13811699</v>
      </c>
      <c r="I95" s="59">
        <v>0</v>
      </c>
      <c r="J95" s="59">
        <v>0</v>
      </c>
      <c r="K95" s="59">
        <v>0</v>
      </c>
      <c r="L95" s="59">
        <v>0</v>
      </c>
      <c r="M95" s="59">
        <v>0</v>
      </c>
      <c r="N95" s="59">
        <v>0</v>
      </c>
      <c r="O95" s="59">
        <v>101</v>
      </c>
      <c r="P95" s="59">
        <v>0</v>
      </c>
      <c r="Q95" s="59">
        <v>0</v>
      </c>
      <c r="R95" s="59">
        <v>2</v>
      </c>
      <c r="S95" s="59">
        <v>0</v>
      </c>
      <c r="T95" s="59">
        <f t="shared" si="52"/>
        <v>0</v>
      </c>
      <c r="U95" s="59">
        <f t="shared" si="53"/>
        <v>0</v>
      </c>
      <c r="V95" s="59">
        <f t="shared" si="54"/>
        <v>0</v>
      </c>
      <c r="W95" s="59">
        <f t="shared" si="55"/>
        <v>0</v>
      </c>
      <c r="X95" s="59">
        <f t="shared" si="56"/>
        <v>0</v>
      </c>
      <c r="Y95" s="59">
        <f t="shared" si="57"/>
        <v>0</v>
      </c>
      <c r="Z95" s="59">
        <f t="shared" si="58"/>
        <v>0</v>
      </c>
      <c r="AA95" s="59">
        <f t="shared" si="59"/>
        <v>0</v>
      </c>
      <c r="AB95" s="59">
        <f t="shared" si="60"/>
        <v>0</v>
      </c>
      <c r="AC95" s="59">
        <f t="shared" si="61"/>
        <v>0</v>
      </c>
      <c r="AD95" s="166">
        <f t="shared" si="103"/>
        <v>1</v>
      </c>
      <c r="AE95" s="169">
        <f t="shared" si="62"/>
        <v>1</v>
      </c>
      <c r="AF95" s="169">
        <f t="shared" si="63"/>
        <v>0</v>
      </c>
      <c r="AG95" s="169">
        <f t="shared" si="64"/>
        <v>0</v>
      </c>
      <c r="AH95" s="169">
        <f t="shared" si="65"/>
        <v>1</v>
      </c>
      <c r="AI95" s="169">
        <f t="shared" si="66"/>
        <v>0</v>
      </c>
      <c r="AJ95" s="169">
        <f t="shared" si="67"/>
        <v>0</v>
      </c>
      <c r="AK95" s="169">
        <f t="shared" si="68"/>
        <v>0</v>
      </c>
      <c r="AL95" s="169">
        <f t="shared" si="69"/>
        <v>1</v>
      </c>
      <c r="AM95" s="169">
        <f t="shared" si="70"/>
        <v>0</v>
      </c>
      <c r="AN95" s="169">
        <f t="shared" si="71"/>
        <v>0</v>
      </c>
      <c r="AO95" s="169">
        <f t="shared" si="72"/>
        <v>1</v>
      </c>
      <c r="AP95" s="169">
        <f t="shared" si="73"/>
        <v>0</v>
      </c>
      <c r="AQ95" s="169">
        <f t="shared" si="74"/>
        <v>0</v>
      </c>
      <c r="AR95" s="169">
        <f t="shared" si="75"/>
        <v>0</v>
      </c>
      <c r="AS95" s="169">
        <f t="shared" si="76"/>
        <v>0</v>
      </c>
      <c r="AT95" s="169">
        <f t="shared" si="77"/>
        <v>0</v>
      </c>
      <c r="AU95" s="169">
        <f t="shared" si="78"/>
        <v>0</v>
      </c>
      <c r="AV95" s="169">
        <f t="shared" si="79"/>
        <v>1</v>
      </c>
      <c r="AW95" s="169">
        <f t="shared" si="80"/>
        <v>0</v>
      </c>
      <c r="AX95" s="169">
        <f t="shared" si="81"/>
        <v>0</v>
      </c>
      <c r="AY95" s="169">
        <f t="shared" si="82"/>
        <v>0</v>
      </c>
      <c r="AZ95" s="169">
        <f t="shared" si="83"/>
        <v>0</v>
      </c>
      <c r="BA95" s="169">
        <f t="shared" si="84"/>
        <v>0</v>
      </c>
      <c r="BB95" s="169">
        <f t="shared" si="85"/>
        <v>1</v>
      </c>
      <c r="BC95" s="169">
        <f t="shared" si="86"/>
        <v>0</v>
      </c>
      <c r="BD95" s="169">
        <f t="shared" si="87"/>
        <v>1</v>
      </c>
      <c r="BE95" s="169">
        <f t="shared" si="88"/>
        <v>0</v>
      </c>
      <c r="BF95" s="169">
        <f t="shared" si="89"/>
        <v>0</v>
      </c>
      <c r="BG95" s="169">
        <f t="shared" si="90"/>
        <v>0</v>
      </c>
      <c r="BH95" s="169">
        <f t="shared" si="91"/>
        <v>0</v>
      </c>
      <c r="BI95" s="169">
        <f t="shared" si="92"/>
        <v>0</v>
      </c>
      <c r="BJ95" s="169">
        <f t="shared" si="93"/>
        <v>0</v>
      </c>
      <c r="BK95" s="167">
        <f t="shared" si="94"/>
        <v>0</v>
      </c>
      <c r="BL95" s="169">
        <f t="shared" si="95"/>
        <v>0</v>
      </c>
      <c r="BM95" s="169">
        <f t="shared" si="96"/>
        <v>1</v>
      </c>
      <c r="BN95" s="169">
        <f t="shared" si="97"/>
        <v>1</v>
      </c>
      <c r="BO95" s="169">
        <f t="shared" si="98"/>
        <v>0</v>
      </c>
      <c r="BP95" s="36">
        <f t="shared" si="99"/>
        <v>1</v>
      </c>
      <c r="BQ95">
        <f t="shared" si="100"/>
        <v>0</v>
      </c>
      <c r="BR95" s="36">
        <f t="shared" si="101"/>
        <v>0</v>
      </c>
      <c r="BS95" t="e">
        <f t="shared" si="102"/>
        <v>#N/A</v>
      </c>
    </row>
    <row r="96" spans="1:71">
      <c r="A96" s="59">
        <v>123</v>
      </c>
      <c r="B96" s="59">
        <v>111151</v>
      </c>
      <c r="C96" s="160">
        <v>6000000.1021793904</v>
      </c>
      <c r="D96" s="59">
        <v>5678571.5</v>
      </c>
      <c r="E96" s="59">
        <v>5678571.5</v>
      </c>
      <c r="F96" s="59">
        <v>321428.602179393</v>
      </c>
      <c r="G96" s="59">
        <v>22.857143402099599</v>
      </c>
      <c r="H96" s="59">
        <v>-1886306836.8621299</v>
      </c>
      <c r="I96" s="59">
        <v>102</v>
      </c>
      <c r="J96" s="59">
        <v>0</v>
      </c>
      <c r="K96" s="59">
        <v>0</v>
      </c>
      <c r="L96" s="59">
        <v>0</v>
      </c>
      <c r="M96" s="59">
        <v>0</v>
      </c>
      <c r="N96" s="59">
        <v>0</v>
      </c>
      <c r="O96" s="59">
        <v>0</v>
      </c>
      <c r="P96" s="59">
        <v>0</v>
      </c>
      <c r="Q96" s="59">
        <v>0</v>
      </c>
      <c r="R96" s="59">
        <v>2</v>
      </c>
      <c r="S96" s="59">
        <v>0</v>
      </c>
      <c r="T96" s="59">
        <f t="shared" si="52"/>
        <v>0</v>
      </c>
      <c r="U96" s="59">
        <f t="shared" si="53"/>
        <v>0</v>
      </c>
      <c r="V96" s="59">
        <f t="shared" si="54"/>
        <v>1</v>
      </c>
      <c r="W96" s="59">
        <f t="shared" si="55"/>
        <v>0</v>
      </c>
      <c r="X96" s="59">
        <f t="shared" si="56"/>
        <v>0</v>
      </c>
      <c r="Y96" s="59">
        <f t="shared" si="57"/>
        <v>0</v>
      </c>
      <c r="Z96" s="59">
        <f t="shared" si="58"/>
        <v>0</v>
      </c>
      <c r="AA96" s="59">
        <f t="shared" si="59"/>
        <v>0</v>
      </c>
      <c r="AB96" s="59">
        <f t="shared" si="60"/>
        <v>0</v>
      </c>
      <c r="AC96" s="59">
        <f t="shared" si="61"/>
        <v>0</v>
      </c>
      <c r="AD96" s="166">
        <f t="shared" si="103"/>
        <v>0</v>
      </c>
      <c r="AE96" s="169">
        <f t="shared" si="62"/>
        <v>0</v>
      </c>
      <c r="AF96" s="169">
        <f t="shared" si="63"/>
        <v>0</v>
      </c>
      <c r="AG96" s="169">
        <f t="shared" si="64"/>
        <v>0</v>
      </c>
      <c r="AH96" s="169">
        <f t="shared" si="65"/>
        <v>1</v>
      </c>
      <c r="AI96" s="169">
        <f t="shared" si="66"/>
        <v>0</v>
      </c>
      <c r="AJ96" s="169">
        <f t="shared" si="67"/>
        <v>0</v>
      </c>
      <c r="AK96" s="169">
        <f t="shared" si="68"/>
        <v>0</v>
      </c>
      <c r="AL96" s="169">
        <f t="shared" si="69"/>
        <v>1</v>
      </c>
      <c r="AM96" s="169">
        <f t="shared" si="70"/>
        <v>1</v>
      </c>
      <c r="AN96" s="169">
        <f t="shared" si="71"/>
        <v>0</v>
      </c>
      <c r="AO96" s="169">
        <f t="shared" si="72"/>
        <v>1</v>
      </c>
      <c r="AP96" s="169">
        <f t="shared" si="73"/>
        <v>0</v>
      </c>
      <c r="AQ96" s="169">
        <f t="shared" si="74"/>
        <v>1</v>
      </c>
      <c r="AR96" s="169">
        <f t="shared" si="75"/>
        <v>0</v>
      </c>
      <c r="AS96" s="169">
        <f t="shared" si="76"/>
        <v>0</v>
      </c>
      <c r="AT96" s="169">
        <f t="shared" si="77"/>
        <v>0</v>
      </c>
      <c r="AU96" s="169">
        <f t="shared" si="78"/>
        <v>0</v>
      </c>
      <c r="AV96" s="169">
        <f t="shared" si="79"/>
        <v>1</v>
      </c>
      <c r="AW96" s="169">
        <f t="shared" si="80"/>
        <v>0</v>
      </c>
      <c r="AX96" s="169">
        <f t="shared" si="81"/>
        <v>0</v>
      </c>
      <c r="AY96" s="169">
        <f t="shared" si="82"/>
        <v>0</v>
      </c>
      <c r="AZ96" s="169">
        <f t="shared" si="83"/>
        <v>0</v>
      </c>
      <c r="BA96" s="169">
        <f t="shared" si="84"/>
        <v>0</v>
      </c>
      <c r="BB96" s="169">
        <f t="shared" si="85"/>
        <v>1</v>
      </c>
      <c r="BC96" s="169">
        <f t="shared" si="86"/>
        <v>0</v>
      </c>
      <c r="BD96" s="169">
        <f t="shared" si="87"/>
        <v>1</v>
      </c>
      <c r="BE96" s="169">
        <f t="shared" si="88"/>
        <v>0</v>
      </c>
      <c r="BF96" s="169">
        <f t="shared" si="89"/>
        <v>0</v>
      </c>
      <c r="BG96" s="169">
        <f t="shared" si="90"/>
        <v>0</v>
      </c>
      <c r="BH96" s="169">
        <f t="shared" si="91"/>
        <v>0</v>
      </c>
      <c r="BI96" s="169">
        <f t="shared" si="92"/>
        <v>0</v>
      </c>
      <c r="BJ96" s="169">
        <f t="shared" si="93"/>
        <v>0</v>
      </c>
      <c r="BK96" s="167">
        <f t="shared" si="94"/>
        <v>0</v>
      </c>
      <c r="BL96" s="169">
        <f t="shared" si="95"/>
        <v>0</v>
      </c>
      <c r="BM96" s="169">
        <f t="shared" si="96"/>
        <v>1</v>
      </c>
      <c r="BN96" s="169">
        <f t="shared" si="97"/>
        <v>1</v>
      </c>
      <c r="BO96" s="169">
        <f t="shared" si="98"/>
        <v>0</v>
      </c>
      <c r="BP96" s="36">
        <f t="shared" si="99"/>
        <v>0</v>
      </c>
      <c r="BQ96">
        <f t="shared" si="100"/>
        <v>0</v>
      </c>
      <c r="BR96" s="36">
        <f t="shared" si="101"/>
        <v>0</v>
      </c>
      <c r="BS96" t="e">
        <f t="shared" si="102"/>
        <v>#N/A</v>
      </c>
    </row>
    <row r="97" spans="1:71">
      <c r="A97" s="59">
        <v>198</v>
      </c>
      <c r="B97" s="59">
        <v>131261</v>
      </c>
      <c r="C97" s="160">
        <v>39771428.402102701</v>
      </c>
      <c r="D97" s="59">
        <v>5742857.5</v>
      </c>
      <c r="E97" s="59">
        <v>5742857.5</v>
      </c>
      <c r="F97" s="59">
        <v>34028570.902102701</v>
      </c>
      <c r="G97" s="59">
        <v>78.571426391601605</v>
      </c>
      <c r="H97" s="59">
        <v>-2900637872.71524</v>
      </c>
      <c r="I97" s="59">
        <v>0</v>
      </c>
      <c r="J97" s="59">
        <v>0</v>
      </c>
      <c r="K97" s="59">
        <v>0</v>
      </c>
      <c r="L97" s="59">
        <v>101</v>
      </c>
      <c r="M97" s="59">
        <v>0</v>
      </c>
      <c r="N97" s="59">
        <v>0</v>
      </c>
      <c r="O97" s="59">
        <v>0</v>
      </c>
      <c r="P97" s="59">
        <v>0</v>
      </c>
      <c r="Q97" s="59">
        <v>0</v>
      </c>
      <c r="R97" s="59">
        <v>1</v>
      </c>
      <c r="S97" s="59">
        <v>0</v>
      </c>
      <c r="T97" s="59">
        <f t="shared" si="52"/>
        <v>0</v>
      </c>
      <c r="U97" s="59">
        <f t="shared" si="53"/>
        <v>0</v>
      </c>
      <c r="V97" s="59">
        <f t="shared" si="54"/>
        <v>0</v>
      </c>
      <c r="W97" s="59">
        <f t="shared" si="55"/>
        <v>0</v>
      </c>
      <c r="X97" s="59">
        <f t="shared" si="56"/>
        <v>0</v>
      </c>
      <c r="Y97" s="59">
        <f t="shared" si="57"/>
        <v>0</v>
      </c>
      <c r="Z97" s="59">
        <f t="shared" si="58"/>
        <v>0</v>
      </c>
      <c r="AA97" s="59">
        <f t="shared" si="59"/>
        <v>0</v>
      </c>
      <c r="AB97" s="59">
        <f t="shared" si="60"/>
        <v>0</v>
      </c>
      <c r="AC97" s="59">
        <f t="shared" si="61"/>
        <v>0</v>
      </c>
      <c r="AD97" s="166">
        <f t="shared" si="103"/>
        <v>1</v>
      </c>
      <c r="AE97" s="169">
        <f t="shared" si="62"/>
        <v>1</v>
      </c>
      <c r="AF97" s="169">
        <f t="shared" si="63"/>
        <v>0</v>
      </c>
      <c r="AG97" s="169">
        <f t="shared" si="64"/>
        <v>0</v>
      </c>
      <c r="AH97" s="169">
        <f t="shared" si="65"/>
        <v>1</v>
      </c>
      <c r="AI97" s="169">
        <f t="shared" si="66"/>
        <v>0</v>
      </c>
      <c r="AJ97" s="169">
        <f t="shared" si="67"/>
        <v>0</v>
      </c>
      <c r="AK97" s="169">
        <f t="shared" si="68"/>
        <v>0</v>
      </c>
      <c r="AL97" s="169">
        <f t="shared" si="69"/>
        <v>1</v>
      </c>
      <c r="AM97" s="169">
        <f t="shared" si="70"/>
        <v>0</v>
      </c>
      <c r="AN97" s="169">
        <f t="shared" si="71"/>
        <v>0</v>
      </c>
      <c r="AO97" s="169">
        <f t="shared" si="72"/>
        <v>1</v>
      </c>
      <c r="AP97" s="169">
        <f t="shared" si="73"/>
        <v>0</v>
      </c>
      <c r="AQ97" s="169">
        <f t="shared" si="74"/>
        <v>0</v>
      </c>
      <c r="AR97" s="169">
        <f t="shared" si="75"/>
        <v>0</v>
      </c>
      <c r="AS97" s="169">
        <f t="shared" si="76"/>
        <v>0</v>
      </c>
      <c r="AT97" s="169">
        <f t="shared" si="77"/>
        <v>0</v>
      </c>
      <c r="AU97" s="169">
        <f t="shared" si="78"/>
        <v>0</v>
      </c>
      <c r="AV97" s="169">
        <f t="shared" si="79"/>
        <v>1</v>
      </c>
      <c r="AW97" s="169">
        <f t="shared" si="80"/>
        <v>0</v>
      </c>
      <c r="AX97" s="169">
        <f t="shared" si="81"/>
        <v>0</v>
      </c>
      <c r="AY97" s="169">
        <f t="shared" si="82"/>
        <v>0</v>
      </c>
      <c r="AZ97" s="169">
        <f t="shared" si="83"/>
        <v>0</v>
      </c>
      <c r="BA97" s="169">
        <f t="shared" si="84"/>
        <v>0</v>
      </c>
      <c r="BB97" s="169">
        <f t="shared" si="85"/>
        <v>1</v>
      </c>
      <c r="BC97" s="169">
        <f t="shared" si="86"/>
        <v>0</v>
      </c>
      <c r="BD97" s="169">
        <f t="shared" si="87"/>
        <v>1</v>
      </c>
      <c r="BE97" s="169">
        <f t="shared" si="88"/>
        <v>0</v>
      </c>
      <c r="BF97" s="169">
        <f t="shared" si="89"/>
        <v>0</v>
      </c>
      <c r="BG97" s="169">
        <f t="shared" si="90"/>
        <v>0</v>
      </c>
      <c r="BH97" s="169">
        <f t="shared" si="91"/>
        <v>0</v>
      </c>
      <c r="BI97" s="169">
        <f t="shared" si="92"/>
        <v>0</v>
      </c>
      <c r="BJ97" s="169">
        <f t="shared" si="93"/>
        <v>0</v>
      </c>
      <c r="BK97" s="167">
        <f t="shared" si="94"/>
        <v>0</v>
      </c>
      <c r="BL97" s="169">
        <f t="shared" si="95"/>
        <v>1</v>
      </c>
      <c r="BM97" s="169">
        <f t="shared" si="96"/>
        <v>0</v>
      </c>
      <c r="BN97" s="169">
        <f t="shared" si="97"/>
        <v>1</v>
      </c>
      <c r="BO97" s="169">
        <f t="shared" si="98"/>
        <v>0</v>
      </c>
      <c r="BP97" s="36">
        <f t="shared" si="99"/>
        <v>1</v>
      </c>
      <c r="BQ97">
        <f t="shared" si="100"/>
        <v>0</v>
      </c>
      <c r="BR97" s="36">
        <f t="shared" si="101"/>
        <v>0</v>
      </c>
      <c r="BS97" t="e">
        <f t="shared" si="102"/>
        <v>#N/A</v>
      </c>
    </row>
    <row r="98" spans="1:71">
      <c r="A98" s="59">
        <v>201</v>
      </c>
      <c r="B98" s="59">
        <v>131291</v>
      </c>
      <c r="C98" s="160">
        <v>15178571.363949001</v>
      </c>
      <c r="D98" s="59">
        <v>5857678.5</v>
      </c>
      <c r="E98" s="59">
        <v>5857678.5</v>
      </c>
      <c r="F98" s="59">
        <v>9320892.8639490493</v>
      </c>
      <c r="G98" s="59">
        <v>128.57142639160199</v>
      </c>
      <c r="H98" s="59">
        <v>-2949702693.6214399</v>
      </c>
      <c r="I98" s="59">
        <v>0</v>
      </c>
      <c r="J98" s="59">
        <v>0</v>
      </c>
      <c r="K98" s="59">
        <v>0</v>
      </c>
      <c r="L98" s="59">
        <v>444</v>
      </c>
      <c r="M98" s="59">
        <v>406</v>
      </c>
      <c r="N98" s="59">
        <v>0</v>
      </c>
      <c r="O98" s="59">
        <v>0</v>
      </c>
      <c r="P98" s="59">
        <v>0</v>
      </c>
      <c r="Q98" s="59">
        <v>0</v>
      </c>
      <c r="R98" s="59">
        <v>2</v>
      </c>
      <c r="S98" s="59">
        <v>0</v>
      </c>
      <c r="T98" s="59">
        <f t="shared" si="52"/>
        <v>1</v>
      </c>
      <c r="U98" s="59">
        <f t="shared" si="53"/>
        <v>0</v>
      </c>
      <c r="V98" s="59">
        <f t="shared" si="54"/>
        <v>0</v>
      </c>
      <c r="W98" s="59">
        <f t="shared" si="55"/>
        <v>1</v>
      </c>
      <c r="X98" s="59">
        <f t="shared" si="56"/>
        <v>0</v>
      </c>
      <c r="Y98" s="59">
        <f t="shared" si="57"/>
        <v>0</v>
      </c>
      <c r="Z98" s="59">
        <f t="shared" si="58"/>
        <v>0</v>
      </c>
      <c r="AA98" s="59">
        <f t="shared" si="59"/>
        <v>0</v>
      </c>
      <c r="AB98" s="59">
        <f t="shared" si="60"/>
        <v>0</v>
      </c>
      <c r="AC98" s="59">
        <f t="shared" si="61"/>
        <v>0</v>
      </c>
      <c r="AD98" s="166">
        <f t="shared" si="103"/>
        <v>0</v>
      </c>
      <c r="AE98" s="169">
        <f t="shared" si="62"/>
        <v>0</v>
      </c>
      <c r="AF98" s="169">
        <f t="shared" si="63"/>
        <v>0</v>
      </c>
      <c r="AG98" s="169">
        <f t="shared" si="64"/>
        <v>0</v>
      </c>
      <c r="AH98" s="169">
        <f t="shared" si="65"/>
        <v>1</v>
      </c>
      <c r="AI98" s="169">
        <f t="shared" si="66"/>
        <v>0</v>
      </c>
      <c r="AJ98" s="169">
        <f t="shared" si="67"/>
        <v>0</v>
      </c>
      <c r="AK98" s="169">
        <f t="shared" si="68"/>
        <v>0</v>
      </c>
      <c r="AL98" s="169">
        <f t="shared" si="69"/>
        <v>1</v>
      </c>
      <c r="AM98" s="169">
        <f t="shared" si="70"/>
        <v>0</v>
      </c>
      <c r="AN98" s="169">
        <f t="shared" si="71"/>
        <v>0</v>
      </c>
      <c r="AO98" s="169">
        <f t="shared" si="72"/>
        <v>1</v>
      </c>
      <c r="AP98" s="169">
        <f t="shared" si="73"/>
        <v>0</v>
      </c>
      <c r="AQ98" s="169">
        <f t="shared" si="74"/>
        <v>0</v>
      </c>
      <c r="AR98" s="169">
        <f t="shared" si="75"/>
        <v>0</v>
      </c>
      <c r="AS98" s="169">
        <f t="shared" si="76"/>
        <v>0</v>
      </c>
      <c r="AT98" s="169">
        <f t="shared" si="77"/>
        <v>0</v>
      </c>
      <c r="AU98" s="169">
        <f t="shared" si="78"/>
        <v>0</v>
      </c>
      <c r="AV98" s="169">
        <f t="shared" si="79"/>
        <v>1</v>
      </c>
      <c r="AW98" s="169">
        <f t="shared" si="80"/>
        <v>1</v>
      </c>
      <c r="AX98" s="169">
        <f t="shared" si="81"/>
        <v>0</v>
      </c>
      <c r="AY98" s="169">
        <f t="shared" si="82"/>
        <v>1</v>
      </c>
      <c r="AZ98" s="169">
        <f t="shared" si="83"/>
        <v>0</v>
      </c>
      <c r="BA98" s="169">
        <f t="shared" si="84"/>
        <v>0</v>
      </c>
      <c r="BB98" s="169">
        <f t="shared" si="85"/>
        <v>1</v>
      </c>
      <c r="BC98" s="169">
        <f t="shared" si="86"/>
        <v>1</v>
      </c>
      <c r="BD98" s="169">
        <f t="shared" si="87"/>
        <v>0</v>
      </c>
      <c r="BE98" s="169">
        <f t="shared" si="88"/>
        <v>0</v>
      </c>
      <c r="BF98" s="169">
        <f t="shared" si="89"/>
        <v>0</v>
      </c>
      <c r="BG98" s="169">
        <f t="shared" si="90"/>
        <v>0</v>
      </c>
      <c r="BH98" s="169">
        <f t="shared" si="91"/>
        <v>0</v>
      </c>
      <c r="BI98" s="169">
        <f t="shared" si="92"/>
        <v>0</v>
      </c>
      <c r="BJ98" s="169">
        <f t="shared" si="93"/>
        <v>0</v>
      </c>
      <c r="BK98" s="167">
        <f t="shared" si="94"/>
        <v>1</v>
      </c>
      <c r="BL98" s="169">
        <f t="shared" si="95"/>
        <v>0</v>
      </c>
      <c r="BM98" s="169">
        <f t="shared" si="96"/>
        <v>1</v>
      </c>
      <c r="BN98" s="169">
        <f t="shared" si="97"/>
        <v>1</v>
      </c>
      <c r="BO98" s="169">
        <f t="shared" si="98"/>
        <v>0</v>
      </c>
      <c r="BP98" s="36">
        <f t="shared" si="99"/>
        <v>0</v>
      </c>
      <c r="BQ98">
        <f t="shared" si="100"/>
        <v>0</v>
      </c>
      <c r="BR98" s="36">
        <f t="shared" si="101"/>
        <v>1</v>
      </c>
      <c r="BS98" t="e">
        <f t="shared" si="102"/>
        <v>#N/A</v>
      </c>
    </row>
    <row r="99" spans="1:71">
      <c r="A99" s="59">
        <v>107</v>
      </c>
      <c r="B99" s="59">
        <v>24191</v>
      </c>
      <c r="C99" s="160">
        <v>39875000.891275696</v>
      </c>
      <c r="D99" s="59">
        <v>5887500</v>
      </c>
      <c r="E99" s="59">
        <v>5887500</v>
      </c>
      <c r="F99" s="59">
        <v>33987500.891275696</v>
      </c>
      <c r="G99" s="59">
        <v>512.5</v>
      </c>
      <c r="H99" s="59">
        <v>-1737415251.5868499</v>
      </c>
      <c r="I99" s="59">
        <v>0</v>
      </c>
      <c r="J99" s="59">
        <v>0</v>
      </c>
      <c r="K99" s="59">
        <v>0</v>
      </c>
      <c r="L99" s="59">
        <v>101</v>
      </c>
      <c r="M99" s="59">
        <v>0</v>
      </c>
      <c r="N99" s="59">
        <v>0</v>
      </c>
      <c r="O99" s="59">
        <v>101</v>
      </c>
      <c r="P99" s="59">
        <v>0</v>
      </c>
      <c r="Q99" s="59">
        <v>0</v>
      </c>
      <c r="R99" s="59">
        <v>2</v>
      </c>
      <c r="S99" s="59">
        <v>1</v>
      </c>
      <c r="T99" s="59">
        <f t="shared" si="52"/>
        <v>0</v>
      </c>
      <c r="U99" s="59">
        <f t="shared" si="53"/>
        <v>0</v>
      </c>
      <c r="V99" s="59">
        <f t="shared" si="54"/>
        <v>0</v>
      </c>
      <c r="W99" s="59">
        <f t="shared" si="55"/>
        <v>0</v>
      </c>
      <c r="X99" s="59">
        <f t="shared" si="56"/>
        <v>0</v>
      </c>
      <c r="Y99" s="59">
        <f t="shared" si="57"/>
        <v>0</v>
      </c>
      <c r="Z99" s="59">
        <f t="shared" si="58"/>
        <v>0</v>
      </c>
      <c r="AA99" s="59">
        <f t="shared" si="59"/>
        <v>0</v>
      </c>
      <c r="AB99" s="59">
        <f t="shared" si="60"/>
        <v>0</v>
      </c>
      <c r="AC99" s="59">
        <f t="shared" si="61"/>
        <v>0</v>
      </c>
      <c r="AD99" s="166">
        <f t="shared" si="103"/>
        <v>2</v>
      </c>
      <c r="AE99" s="169">
        <f t="shared" si="62"/>
        <v>0</v>
      </c>
      <c r="AF99" s="169">
        <f t="shared" si="63"/>
        <v>1</v>
      </c>
      <c r="AG99" s="169">
        <f t="shared" si="64"/>
        <v>0</v>
      </c>
      <c r="AH99" s="169">
        <f t="shared" si="65"/>
        <v>1</v>
      </c>
      <c r="AI99" s="169">
        <f t="shared" si="66"/>
        <v>0</v>
      </c>
      <c r="AJ99" s="169">
        <f t="shared" si="67"/>
        <v>0</v>
      </c>
      <c r="AK99" s="169">
        <f t="shared" si="68"/>
        <v>0</v>
      </c>
      <c r="AL99" s="169">
        <f t="shared" si="69"/>
        <v>1</v>
      </c>
      <c r="AM99" s="169">
        <f t="shared" si="70"/>
        <v>0</v>
      </c>
      <c r="AN99" s="169">
        <f t="shared" si="71"/>
        <v>0</v>
      </c>
      <c r="AO99" s="169">
        <f t="shared" si="72"/>
        <v>1</v>
      </c>
      <c r="AP99" s="169">
        <f t="shared" si="73"/>
        <v>0</v>
      </c>
      <c r="AQ99" s="169">
        <f t="shared" si="74"/>
        <v>0</v>
      </c>
      <c r="AR99" s="169">
        <f t="shared" si="75"/>
        <v>0</v>
      </c>
      <c r="AS99" s="169">
        <f t="shared" si="76"/>
        <v>0</v>
      </c>
      <c r="AT99" s="169">
        <f t="shared" si="77"/>
        <v>0</v>
      </c>
      <c r="AU99" s="169">
        <f t="shared" si="78"/>
        <v>0</v>
      </c>
      <c r="AV99" s="169">
        <f t="shared" si="79"/>
        <v>1</v>
      </c>
      <c r="AW99" s="169">
        <f t="shared" si="80"/>
        <v>0</v>
      </c>
      <c r="AX99" s="169">
        <f t="shared" si="81"/>
        <v>0</v>
      </c>
      <c r="AY99" s="169">
        <f t="shared" si="82"/>
        <v>0</v>
      </c>
      <c r="AZ99" s="169">
        <f t="shared" si="83"/>
        <v>0</v>
      </c>
      <c r="BA99" s="169">
        <f t="shared" si="84"/>
        <v>0</v>
      </c>
      <c r="BB99" s="169">
        <f t="shared" si="85"/>
        <v>1</v>
      </c>
      <c r="BC99" s="169">
        <f t="shared" si="86"/>
        <v>0</v>
      </c>
      <c r="BD99" s="169">
        <f t="shared" si="87"/>
        <v>1</v>
      </c>
      <c r="BE99" s="169">
        <f t="shared" si="88"/>
        <v>0</v>
      </c>
      <c r="BF99" s="169">
        <f t="shared" si="89"/>
        <v>0</v>
      </c>
      <c r="BG99" s="169">
        <f t="shared" si="90"/>
        <v>0</v>
      </c>
      <c r="BH99" s="169">
        <f t="shared" si="91"/>
        <v>0</v>
      </c>
      <c r="BI99" s="169">
        <f t="shared" si="92"/>
        <v>0</v>
      </c>
      <c r="BJ99" s="169">
        <f t="shared" si="93"/>
        <v>0</v>
      </c>
      <c r="BK99" s="167">
        <f t="shared" si="94"/>
        <v>0</v>
      </c>
      <c r="BL99" s="169">
        <f t="shared" si="95"/>
        <v>0</v>
      </c>
      <c r="BM99" s="169">
        <f t="shared" si="96"/>
        <v>1</v>
      </c>
      <c r="BN99" s="169">
        <f t="shared" si="97"/>
        <v>0</v>
      </c>
      <c r="BO99" s="169">
        <f t="shared" si="98"/>
        <v>1</v>
      </c>
      <c r="BP99" s="36">
        <f t="shared" si="99"/>
        <v>1</v>
      </c>
      <c r="BQ99">
        <f t="shared" si="100"/>
        <v>0</v>
      </c>
      <c r="BR99" s="36">
        <f t="shared" si="101"/>
        <v>0</v>
      </c>
      <c r="BS99" t="e">
        <f t="shared" si="102"/>
        <v>#N/A</v>
      </c>
    </row>
    <row r="100" spans="1:71">
      <c r="A100" s="59">
        <v>269</v>
      </c>
      <c r="B100" s="59">
        <v>161221</v>
      </c>
      <c r="C100" s="160">
        <v>9999999.8509883899</v>
      </c>
      <c r="D100" s="59">
        <v>5962500</v>
      </c>
      <c r="E100" s="59">
        <v>5962500</v>
      </c>
      <c r="F100" s="59">
        <v>4037499.8509883899</v>
      </c>
      <c r="G100" s="59">
        <v>37.5</v>
      </c>
      <c r="H100" s="59">
        <v>-4027413814.8772702</v>
      </c>
      <c r="I100" s="59">
        <v>0</v>
      </c>
      <c r="J100" s="59">
        <v>0</v>
      </c>
      <c r="K100" s="59">
        <v>0</v>
      </c>
      <c r="L100" s="59">
        <v>407</v>
      </c>
      <c r="M100" s="59">
        <v>707</v>
      </c>
      <c r="N100" s="59">
        <v>777</v>
      </c>
      <c r="O100" s="59">
        <v>0</v>
      </c>
      <c r="P100" s="59">
        <v>0</v>
      </c>
      <c r="Q100" s="59">
        <v>0</v>
      </c>
      <c r="R100" s="59">
        <v>1</v>
      </c>
      <c r="S100" s="59">
        <v>1</v>
      </c>
      <c r="T100" s="59">
        <f t="shared" si="52"/>
        <v>1</v>
      </c>
      <c r="U100" s="59">
        <f t="shared" si="53"/>
        <v>0</v>
      </c>
      <c r="V100" s="59">
        <f t="shared" si="54"/>
        <v>0</v>
      </c>
      <c r="W100" s="59">
        <f t="shared" si="55"/>
        <v>0</v>
      </c>
      <c r="X100" s="59">
        <f t="shared" si="56"/>
        <v>2</v>
      </c>
      <c r="Y100" s="59">
        <f t="shared" si="57"/>
        <v>0</v>
      </c>
      <c r="Z100" s="59">
        <f t="shared" si="58"/>
        <v>0</v>
      </c>
      <c r="AA100" s="59">
        <f t="shared" si="59"/>
        <v>0</v>
      </c>
      <c r="AB100" s="59">
        <f t="shared" si="60"/>
        <v>0</v>
      </c>
      <c r="AC100" s="59">
        <f t="shared" si="61"/>
        <v>0</v>
      </c>
      <c r="AD100" s="166">
        <f t="shared" si="103"/>
        <v>0</v>
      </c>
      <c r="AE100" s="169">
        <f t="shared" si="62"/>
        <v>0</v>
      </c>
      <c r="AF100" s="169">
        <f t="shared" si="63"/>
        <v>0</v>
      </c>
      <c r="AG100" s="169">
        <f t="shared" si="64"/>
        <v>0</v>
      </c>
      <c r="AH100" s="169">
        <f t="shared" si="65"/>
        <v>1</v>
      </c>
      <c r="AI100" s="169">
        <f t="shared" si="66"/>
        <v>0</v>
      </c>
      <c r="AJ100" s="169">
        <f t="shared" si="67"/>
        <v>0</v>
      </c>
      <c r="AK100" s="169">
        <f t="shared" si="68"/>
        <v>0</v>
      </c>
      <c r="AL100" s="169">
        <f t="shared" si="69"/>
        <v>1</v>
      </c>
      <c r="AM100" s="169">
        <f t="shared" si="70"/>
        <v>0</v>
      </c>
      <c r="AN100" s="169">
        <f t="shared" si="71"/>
        <v>0</v>
      </c>
      <c r="AO100" s="169">
        <f t="shared" si="72"/>
        <v>1</v>
      </c>
      <c r="AP100" s="169">
        <f t="shared" si="73"/>
        <v>0</v>
      </c>
      <c r="AQ100" s="169">
        <f t="shared" si="74"/>
        <v>0</v>
      </c>
      <c r="AR100" s="169">
        <f t="shared" si="75"/>
        <v>0</v>
      </c>
      <c r="AS100" s="169">
        <f t="shared" si="76"/>
        <v>0</v>
      </c>
      <c r="AT100" s="169">
        <f t="shared" si="77"/>
        <v>0</v>
      </c>
      <c r="AU100" s="169">
        <f t="shared" si="78"/>
        <v>0</v>
      </c>
      <c r="AV100" s="169">
        <f t="shared" si="79"/>
        <v>1</v>
      </c>
      <c r="AW100" s="169">
        <f t="shared" si="80"/>
        <v>1</v>
      </c>
      <c r="AX100" s="169">
        <f t="shared" si="81"/>
        <v>0</v>
      </c>
      <c r="AY100" s="169">
        <f t="shared" si="82"/>
        <v>1</v>
      </c>
      <c r="AZ100" s="169">
        <f t="shared" si="83"/>
        <v>0</v>
      </c>
      <c r="BA100" s="169">
        <f t="shared" si="84"/>
        <v>1</v>
      </c>
      <c r="BB100" s="169">
        <f t="shared" si="85"/>
        <v>0</v>
      </c>
      <c r="BC100" s="169">
        <f t="shared" si="86"/>
        <v>0</v>
      </c>
      <c r="BD100" s="169">
        <f t="shared" si="87"/>
        <v>1</v>
      </c>
      <c r="BE100" s="169">
        <f t="shared" si="88"/>
        <v>0</v>
      </c>
      <c r="BF100" s="169">
        <f t="shared" si="89"/>
        <v>0</v>
      </c>
      <c r="BG100" s="169">
        <f t="shared" si="90"/>
        <v>0</v>
      </c>
      <c r="BH100" s="169">
        <f t="shared" si="91"/>
        <v>0</v>
      </c>
      <c r="BI100" s="169">
        <f t="shared" si="92"/>
        <v>0</v>
      </c>
      <c r="BJ100" s="169">
        <f t="shared" si="93"/>
        <v>0</v>
      </c>
      <c r="BK100" s="167">
        <f t="shared" si="94"/>
        <v>1</v>
      </c>
      <c r="BL100" s="169">
        <f t="shared" si="95"/>
        <v>1</v>
      </c>
      <c r="BM100" s="169">
        <f t="shared" si="96"/>
        <v>0</v>
      </c>
      <c r="BN100" s="169">
        <f t="shared" si="97"/>
        <v>0</v>
      </c>
      <c r="BO100" s="169">
        <f t="shared" si="98"/>
        <v>1</v>
      </c>
      <c r="BP100" s="36">
        <f t="shared" si="99"/>
        <v>0</v>
      </c>
      <c r="BQ100">
        <f t="shared" si="100"/>
        <v>0</v>
      </c>
      <c r="BR100" s="36">
        <f t="shared" si="101"/>
        <v>1</v>
      </c>
      <c r="BS100" t="e">
        <f t="shared" si="102"/>
        <v>#N/A</v>
      </c>
    </row>
    <row r="101" spans="1:71">
      <c r="A101" s="59">
        <v>94</v>
      </c>
      <c r="B101" s="59">
        <v>22291</v>
      </c>
      <c r="C101" s="160">
        <v>74240000</v>
      </c>
      <c r="D101" s="59">
        <v>6032000</v>
      </c>
      <c r="E101" s="59">
        <v>6032000</v>
      </c>
      <c r="F101" s="59">
        <v>68208000</v>
      </c>
      <c r="G101" s="59">
        <v>1184</v>
      </c>
      <c r="H101" s="59">
        <v>-1565127569.59391</v>
      </c>
      <c r="I101" s="59">
        <v>101</v>
      </c>
      <c r="J101" s="59">
        <v>0</v>
      </c>
      <c r="K101" s="59">
        <v>0</v>
      </c>
      <c r="L101" s="59">
        <v>101</v>
      </c>
      <c r="M101" s="59">
        <v>0</v>
      </c>
      <c r="N101" s="59">
        <v>0</v>
      </c>
      <c r="O101" s="59">
        <v>0</v>
      </c>
      <c r="P101" s="59">
        <v>0</v>
      </c>
      <c r="Q101" s="59">
        <v>0</v>
      </c>
      <c r="R101" s="59">
        <v>2</v>
      </c>
      <c r="S101" s="59">
        <v>0</v>
      </c>
      <c r="T101" s="59">
        <f t="shared" si="52"/>
        <v>0</v>
      </c>
      <c r="U101" s="59">
        <f t="shared" si="53"/>
        <v>0</v>
      </c>
      <c r="V101" s="59">
        <f t="shared" si="54"/>
        <v>0</v>
      </c>
      <c r="W101" s="59">
        <f t="shared" si="55"/>
        <v>0</v>
      </c>
      <c r="X101" s="59">
        <f t="shared" si="56"/>
        <v>0</v>
      </c>
      <c r="Y101" s="59">
        <f t="shared" si="57"/>
        <v>0</v>
      </c>
      <c r="Z101" s="59">
        <f t="shared" si="58"/>
        <v>0</v>
      </c>
      <c r="AA101" s="59">
        <f t="shared" si="59"/>
        <v>0</v>
      </c>
      <c r="AB101" s="59">
        <f t="shared" si="60"/>
        <v>0</v>
      </c>
      <c r="AC101" s="59">
        <f t="shared" si="61"/>
        <v>0</v>
      </c>
      <c r="AD101" s="166">
        <f t="shared" si="103"/>
        <v>2</v>
      </c>
      <c r="AE101" s="169">
        <f t="shared" si="62"/>
        <v>0</v>
      </c>
      <c r="AF101" s="169">
        <f t="shared" si="63"/>
        <v>1</v>
      </c>
      <c r="AG101" s="169">
        <f t="shared" si="64"/>
        <v>0</v>
      </c>
      <c r="AH101" s="169">
        <f t="shared" si="65"/>
        <v>1</v>
      </c>
      <c r="AI101" s="169">
        <f t="shared" si="66"/>
        <v>0</v>
      </c>
      <c r="AJ101" s="169">
        <f t="shared" si="67"/>
        <v>0</v>
      </c>
      <c r="AK101" s="169">
        <f t="shared" si="68"/>
        <v>0</v>
      </c>
      <c r="AL101" s="169">
        <f t="shared" si="69"/>
        <v>1</v>
      </c>
      <c r="AM101" s="169">
        <f t="shared" si="70"/>
        <v>0</v>
      </c>
      <c r="AN101" s="169">
        <f t="shared" si="71"/>
        <v>0</v>
      </c>
      <c r="AO101" s="169">
        <f t="shared" si="72"/>
        <v>1</v>
      </c>
      <c r="AP101" s="169">
        <f t="shared" si="73"/>
        <v>0</v>
      </c>
      <c r="AQ101" s="169">
        <f t="shared" si="74"/>
        <v>0</v>
      </c>
      <c r="AR101" s="169">
        <f t="shared" si="75"/>
        <v>0</v>
      </c>
      <c r="AS101" s="169">
        <f t="shared" si="76"/>
        <v>0</v>
      </c>
      <c r="AT101" s="169">
        <f t="shared" si="77"/>
        <v>0</v>
      </c>
      <c r="AU101" s="169">
        <f t="shared" si="78"/>
        <v>0</v>
      </c>
      <c r="AV101" s="169">
        <f t="shared" si="79"/>
        <v>1</v>
      </c>
      <c r="AW101" s="169">
        <f t="shared" si="80"/>
        <v>0</v>
      </c>
      <c r="AX101" s="169">
        <f t="shared" si="81"/>
        <v>0</v>
      </c>
      <c r="AY101" s="169">
        <f t="shared" si="82"/>
        <v>0</v>
      </c>
      <c r="AZ101" s="169">
        <f t="shared" si="83"/>
        <v>0</v>
      </c>
      <c r="BA101" s="169">
        <f t="shared" si="84"/>
        <v>0</v>
      </c>
      <c r="BB101" s="169">
        <f t="shared" si="85"/>
        <v>1</v>
      </c>
      <c r="BC101" s="169">
        <f t="shared" si="86"/>
        <v>0</v>
      </c>
      <c r="BD101" s="169">
        <f t="shared" si="87"/>
        <v>1</v>
      </c>
      <c r="BE101" s="169">
        <f t="shared" si="88"/>
        <v>0</v>
      </c>
      <c r="BF101" s="169">
        <f t="shared" si="89"/>
        <v>0</v>
      </c>
      <c r="BG101" s="169">
        <f t="shared" si="90"/>
        <v>0</v>
      </c>
      <c r="BH101" s="169">
        <f t="shared" si="91"/>
        <v>0</v>
      </c>
      <c r="BI101" s="169">
        <f t="shared" si="92"/>
        <v>0</v>
      </c>
      <c r="BJ101" s="169">
        <f t="shared" si="93"/>
        <v>0</v>
      </c>
      <c r="BK101" s="167">
        <f t="shared" si="94"/>
        <v>0</v>
      </c>
      <c r="BL101" s="169">
        <f t="shared" si="95"/>
        <v>0</v>
      </c>
      <c r="BM101" s="169">
        <f t="shared" si="96"/>
        <v>1</v>
      </c>
      <c r="BN101" s="169">
        <f t="shared" si="97"/>
        <v>1</v>
      </c>
      <c r="BO101" s="169">
        <f t="shared" si="98"/>
        <v>0</v>
      </c>
      <c r="BP101" s="36">
        <f t="shared" si="99"/>
        <v>1</v>
      </c>
      <c r="BQ101">
        <f t="shared" si="100"/>
        <v>0</v>
      </c>
      <c r="BR101" s="36">
        <f t="shared" si="101"/>
        <v>0</v>
      </c>
      <c r="BS101" t="e">
        <f t="shared" si="102"/>
        <v>#N/A</v>
      </c>
    </row>
    <row r="102" spans="1:71">
      <c r="A102" s="59">
        <v>106</v>
      </c>
      <c r="B102" s="59">
        <v>24181</v>
      </c>
      <c r="C102" s="160">
        <v>14500000.324100301</v>
      </c>
      <c r="D102" s="59">
        <v>6062500</v>
      </c>
      <c r="E102" s="59">
        <v>6062500</v>
      </c>
      <c r="F102" s="59">
        <v>8437500.3241002597</v>
      </c>
      <c r="G102" s="59">
        <v>100</v>
      </c>
      <c r="H102" s="59">
        <v>-1732215252.1540201</v>
      </c>
      <c r="I102" s="59">
        <v>0</v>
      </c>
      <c r="J102" s="59">
        <v>0</v>
      </c>
      <c r="K102" s="59">
        <v>0</v>
      </c>
      <c r="L102" s="59">
        <v>101</v>
      </c>
      <c r="M102" s="59">
        <v>0</v>
      </c>
      <c r="N102" s="59">
        <v>0</v>
      </c>
      <c r="O102" s="59">
        <v>0</v>
      </c>
      <c r="P102" s="59">
        <v>0</v>
      </c>
      <c r="Q102" s="59">
        <v>0</v>
      </c>
      <c r="R102" s="59">
        <v>2</v>
      </c>
      <c r="S102" s="59">
        <v>0</v>
      </c>
      <c r="T102" s="59">
        <f t="shared" si="52"/>
        <v>0</v>
      </c>
      <c r="U102" s="59">
        <f t="shared" si="53"/>
        <v>0</v>
      </c>
      <c r="V102" s="59">
        <f t="shared" si="54"/>
        <v>0</v>
      </c>
      <c r="W102" s="59">
        <f t="shared" si="55"/>
        <v>0</v>
      </c>
      <c r="X102" s="59">
        <f t="shared" si="56"/>
        <v>0</v>
      </c>
      <c r="Y102" s="59">
        <f t="shared" si="57"/>
        <v>0</v>
      </c>
      <c r="Z102" s="59">
        <f t="shared" si="58"/>
        <v>0</v>
      </c>
      <c r="AA102" s="59">
        <f t="shared" si="59"/>
        <v>0</v>
      </c>
      <c r="AB102" s="59">
        <f t="shared" si="60"/>
        <v>0</v>
      </c>
      <c r="AC102" s="59">
        <f t="shared" si="61"/>
        <v>0</v>
      </c>
      <c r="AD102" s="166">
        <f t="shared" si="103"/>
        <v>1</v>
      </c>
      <c r="AE102" s="169">
        <f t="shared" si="62"/>
        <v>1</v>
      </c>
      <c r="AF102" s="169">
        <f t="shared" si="63"/>
        <v>0</v>
      </c>
      <c r="AG102" s="169">
        <f t="shared" si="64"/>
        <v>0</v>
      </c>
      <c r="AH102" s="169">
        <f t="shared" si="65"/>
        <v>1</v>
      </c>
      <c r="AI102" s="169">
        <f t="shared" si="66"/>
        <v>0</v>
      </c>
      <c r="AJ102" s="169">
        <f t="shared" si="67"/>
        <v>0</v>
      </c>
      <c r="AK102" s="169">
        <f t="shared" si="68"/>
        <v>0</v>
      </c>
      <c r="AL102" s="169">
        <f t="shared" si="69"/>
        <v>1</v>
      </c>
      <c r="AM102" s="169">
        <f t="shared" si="70"/>
        <v>0</v>
      </c>
      <c r="AN102" s="169">
        <f t="shared" si="71"/>
        <v>0</v>
      </c>
      <c r="AO102" s="169">
        <f t="shared" si="72"/>
        <v>1</v>
      </c>
      <c r="AP102" s="169">
        <f t="shared" si="73"/>
        <v>0</v>
      </c>
      <c r="AQ102" s="169">
        <f t="shared" si="74"/>
        <v>0</v>
      </c>
      <c r="AR102" s="169">
        <f t="shared" si="75"/>
        <v>0</v>
      </c>
      <c r="AS102" s="169">
        <f t="shared" si="76"/>
        <v>0</v>
      </c>
      <c r="AT102" s="169">
        <f t="shared" si="77"/>
        <v>0</v>
      </c>
      <c r="AU102" s="169">
        <f t="shared" si="78"/>
        <v>0</v>
      </c>
      <c r="AV102" s="169">
        <f t="shared" si="79"/>
        <v>1</v>
      </c>
      <c r="AW102" s="169">
        <f t="shared" si="80"/>
        <v>0</v>
      </c>
      <c r="AX102" s="169">
        <f t="shared" si="81"/>
        <v>0</v>
      </c>
      <c r="AY102" s="169">
        <f t="shared" si="82"/>
        <v>0</v>
      </c>
      <c r="AZ102" s="169">
        <f t="shared" si="83"/>
        <v>0</v>
      </c>
      <c r="BA102" s="169">
        <f t="shared" si="84"/>
        <v>0</v>
      </c>
      <c r="BB102" s="169">
        <f t="shared" si="85"/>
        <v>1</v>
      </c>
      <c r="BC102" s="169">
        <f t="shared" si="86"/>
        <v>0</v>
      </c>
      <c r="BD102" s="169">
        <f t="shared" si="87"/>
        <v>1</v>
      </c>
      <c r="BE102" s="169">
        <f t="shared" si="88"/>
        <v>0</v>
      </c>
      <c r="BF102" s="169">
        <f t="shared" si="89"/>
        <v>0</v>
      </c>
      <c r="BG102" s="169">
        <f t="shared" si="90"/>
        <v>0</v>
      </c>
      <c r="BH102" s="169">
        <f t="shared" si="91"/>
        <v>0</v>
      </c>
      <c r="BI102" s="169">
        <f t="shared" si="92"/>
        <v>0</v>
      </c>
      <c r="BJ102" s="169">
        <f t="shared" si="93"/>
        <v>0</v>
      </c>
      <c r="BK102" s="167">
        <f t="shared" si="94"/>
        <v>0</v>
      </c>
      <c r="BL102" s="169">
        <f t="shared" si="95"/>
        <v>0</v>
      </c>
      <c r="BM102" s="169">
        <f t="shared" si="96"/>
        <v>1</v>
      </c>
      <c r="BN102" s="169">
        <f t="shared" si="97"/>
        <v>1</v>
      </c>
      <c r="BO102" s="169">
        <f t="shared" si="98"/>
        <v>0</v>
      </c>
      <c r="BP102" s="36">
        <f t="shared" si="99"/>
        <v>1</v>
      </c>
      <c r="BQ102">
        <f t="shared" si="100"/>
        <v>0</v>
      </c>
      <c r="BR102" s="36">
        <f t="shared" si="101"/>
        <v>0</v>
      </c>
      <c r="BS102" t="e">
        <f t="shared" si="102"/>
        <v>#N/A</v>
      </c>
    </row>
    <row r="103" spans="1:71">
      <c r="A103" s="59">
        <v>348</v>
      </c>
      <c r="B103" s="59">
        <v>211453</v>
      </c>
      <c r="C103" s="160">
        <v>51785713.671530098</v>
      </c>
      <c r="D103" s="59">
        <v>6084183.5</v>
      </c>
      <c r="E103" s="59">
        <v>6084183.5</v>
      </c>
      <c r="F103" s="59">
        <v>45701530.171530098</v>
      </c>
      <c r="G103" s="59">
        <v>153.06121826171901</v>
      </c>
      <c r="H103" s="59">
        <v>-4824915254.2317896</v>
      </c>
      <c r="I103" s="59">
        <v>0</v>
      </c>
      <c r="J103" s="59">
        <v>0</v>
      </c>
      <c r="K103" s="59">
        <v>0</v>
      </c>
      <c r="L103" s="59">
        <v>101</v>
      </c>
      <c r="M103" s="59">
        <v>0</v>
      </c>
      <c r="N103" s="59">
        <v>0</v>
      </c>
      <c r="O103" s="59">
        <v>0</v>
      </c>
      <c r="P103" s="59">
        <v>0</v>
      </c>
      <c r="Q103" s="59">
        <v>0</v>
      </c>
      <c r="R103" s="59">
        <v>1</v>
      </c>
      <c r="S103" s="59">
        <v>1</v>
      </c>
      <c r="T103" s="59">
        <f t="shared" si="52"/>
        <v>0</v>
      </c>
      <c r="U103" s="59">
        <f t="shared" si="53"/>
        <v>0</v>
      </c>
      <c r="V103" s="59">
        <f t="shared" si="54"/>
        <v>0</v>
      </c>
      <c r="W103" s="59">
        <f t="shared" si="55"/>
        <v>0</v>
      </c>
      <c r="X103" s="59">
        <f t="shared" si="56"/>
        <v>0</v>
      </c>
      <c r="Y103" s="59">
        <f t="shared" si="57"/>
        <v>0</v>
      </c>
      <c r="Z103" s="59">
        <f t="shared" si="58"/>
        <v>0</v>
      </c>
      <c r="AA103" s="59">
        <f t="shared" si="59"/>
        <v>0</v>
      </c>
      <c r="AB103" s="59">
        <f t="shared" si="60"/>
        <v>0</v>
      </c>
      <c r="AC103" s="59">
        <f t="shared" si="61"/>
        <v>0</v>
      </c>
      <c r="AD103" s="166">
        <f t="shared" si="103"/>
        <v>1</v>
      </c>
      <c r="AE103" s="169">
        <f t="shared" si="62"/>
        <v>1</v>
      </c>
      <c r="AF103" s="169">
        <f t="shared" si="63"/>
        <v>0</v>
      </c>
      <c r="AG103" s="169">
        <f t="shared" si="64"/>
        <v>0</v>
      </c>
      <c r="AH103" s="169">
        <f t="shared" si="65"/>
        <v>1</v>
      </c>
      <c r="AI103" s="169">
        <f t="shared" si="66"/>
        <v>0</v>
      </c>
      <c r="AJ103" s="169">
        <f t="shared" si="67"/>
        <v>0</v>
      </c>
      <c r="AK103" s="169">
        <f t="shared" si="68"/>
        <v>0</v>
      </c>
      <c r="AL103" s="169">
        <f t="shared" si="69"/>
        <v>1</v>
      </c>
      <c r="AM103" s="169">
        <f t="shared" si="70"/>
        <v>0</v>
      </c>
      <c r="AN103" s="169">
        <f t="shared" si="71"/>
        <v>0</v>
      </c>
      <c r="AO103" s="169">
        <f t="shared" si="72"/>
        <v>1</v>
      </c>
      <c r="AP103" s="169">
        <f t="shared" si="73"/>
        <v>0</v>
      </c>
      <c r="AQ103" s="169">
        <f t="shared" si="74"/>
        <v>0</v>
      </c>
      <c r="AR103" s="169">
        <f t="shared" si="75"/>
        <v>0</v>
      </c>
      <c r="AS103" s="169">
        <f t="shared" si="76"/>
        <v>0</v>
      </c>
      <c r="AT103" s="169">
        <f t="shared" si="77"/>
        <v>0</v>
      </c>
      <c r="AU103" s="169">
        <f t="shared" si="78"/>
        <v>0</v>
      </c>
      <c r="AV103" s="169">
        <f t="shared" si="79"/>
        <v>1</v>
      </c>
      <c r="AW103" s="169">
        <f t="shared" si="80"/>
        <v>0</v>
      </c>
      <c r="AX103" s="169">
        <f t="shared" si="81"/>
        <v>0</v>
      </c>
      <c r="AY103" s="169">
        <f t="shared" si="82"/>
        <v>0</v>
      </c>
      <c r="AZ103" s="169">
        <f t="shared" si="83"/>
        <v>0</v>
      </c>
      <c r="BA103" s="169">
        <f t="shared" si="84"/>
        <v>0</v>
      </c>
      <c r="BB103" s="169">
        <f t="shared" si="85"/>
        <v>1</v>
      </c>
      <c r="BC103" s="169">
        <f t="shared" si="86"/>
        <v>0</v>
      </c>
      <c r="BD103" s="169">
        <f t="shared" si="87"/>
        <v>1</v>
      </c>
      <c r="BE103" s="169">
        <f t="shared" si="88"/>
        <v>0</v>
      </c>
      <c r="BF103" s="169">
        <f t="shared" si="89"/>
        <v>0</v>
      </c>
      <c r="BG103" s="169">
        <f t="shared" si="90"/>
        <v>0</v>
      </c>
      <c r="BH103" s="169">
        <f t="shared" si="91"/>
        <v>0</v>
      </c>
      <c r="BI103" s="169">
        <f t="shared" si="92"/>
        <v>0</v>
      </c>
      <c r="BJ103" s="169">
        <f t="shared" si="93"/>
        <v>0</v>
      </c>
      <c r="BK103" s="167">
        <f t="shared" si="94"/>
        <v>0</v>
      </c>
      <c r="BL103" s="169">
        <f t="shared" si="95"/>
        <v>1</v>
      </c>
      <c r="BM103" s="169">
        <f t="shared" si="96"/>
        <v>0</v>
      </c>
      <c r="BN103" s="169">
        <f t="shared" si="97"/>
        <v>0</v>
      </c>
      <c r="BO103" s="169">
        <f t="shared" si="98"/>
        <v>1</v>
      </c>
      <c r="BP103" s="36">
        <f t="shared" si="99"/>
        <v>1</v>
      </c>
      <c r="BQ103">
        <f t="shared" si="100"/>
        <v>0</v>
      </c>
      <c r="BR103" s="36">
        <f t="shared" si="101"/>
        <v>0</v>
      </c>
      <c r="BS103" t="e">
        <f t="shared" si="102"/>
        <v>#N/A</v>
      </c>
    </row>
    <row r="104" spans="1:71">
      <c r="A104" s="59">
        <v>344</v>
      </c>
      <c r="B104" s="59">
        <v>211341</v>
      </c>
      <c r="C104" s="160">
        <v>15833332.7041732</v>
      </c>
      <c r="D104" s="59">
        <v>6116666.5</v>
      </c>
      <c r="E104" s="59">
        <v>6116666.5</v>
      </c>
      <c r="F104" s="59">
        <v>9716666.2041732203</v>
      </c>
      <c r="G104" s="59">
        <v>280</v>
      </c>
      <c r="H104" s="59">
        <v>-4830430730.1910295</v>
      </c>
      <c r="I104" s="59">
        <v>0</v>
      </c>
      <c r="J104" s="59">
        <v>0</v>
      </c>
      <c r="K104" s="59">
        <v>0</v>
      </c>
      <c r="L104" s="59">
        <v>406</v>
      </c>
      <c r="M104" s="59">
        <v>412</v>
      </c>
      <c r="N104" s="59">
        <v>0</v>
      </c>
      <c r="O104" s="59">
        <v>0</v>
      </c>
      <c r="P104" s="59">
        <v>0</v>
      </c>
      <c r="Q104" s="59">
        <v>0</v>
      </c>
      <c r="R104" s="59">
        <v>2</v>
      </c>
      <c r="S104" s="59">
        <v>0</v>
      </c>
      <c r="T104" s="59">
        <f t="shared" si="52"/>
        <v>1</v>
      </c>
      <c r="U104" s="59">
        <f t="shared" si="53"/>
        <v>0</v>
      </c>
      <c r="V104" s="59">
        <f t="shared" si="54"/>
        <v>0</v>
      </c>
      <c r="W104" s="59">
        <f t="shared" si="55"/>
        <v>1</v>
      </c>
      <c r="X104" s="59">
        <f t="shared" si="56"/>
        <v>0</v>
      </c>
      <c r="Y104" s="59">
        <f t="shared" si="57"/>
        <v>0</v>
      </c>
      <c r="Z104" s="59">
        <f t="shared" si="58"/>
        <v>0</v>
      </c>
      <c r="AA104" s="59">
        <f t="shared" si="59"/>
        <v>0</v>
      </c>
      <c r="AB104" s="59">
        <f t="shared" si="60"/>
        <v>0</v>
      </c>
      <c r="AC104" s="59">
        <f t="shared" si="61"/>
        <v>0</v>
      </c>
      <c r="AD104" s="166">
        <f t="shared" si="103"/>
        <v>0</v>
      </c>
      <c r="AE104" s="169">
        <f t="shared" si="62"/>
        <v>0</v>
      </c>
      <c r="AF104" s="169">
        <f t="shared" si="63"/>
        <v>0</v>
      </c>
      <c r="AG104" s="169">
        <f t="shared" si="64"/>
        <v>0</v>
      </c>
      <c r="AH104" s="169">
        <f t="shared" si="65"/>
        <v>1</v>
      </c>
      <c r="AI104" s="169">
        <f t="shared" si="66"/>
        <v>0</v>
      </c>
      <c r="AJ104" s="169">
        <f t="shared" si="67"/>
        <v>0</v>
      </c>
      <c r="AK104" s="169">
        <f t="shared" si="68"/>
        <v>0</v>
      </c>
      <c r="AL104" s="169">
        <f t="shared" si="69"/>
        <v>1</v>
      </c>
      <c r="AM104" s="169">
        <f t="shared" si="70"/>
        <v>0</v>
      </c>
      <c r="AN104" s="169">
        <f t="shared" si="71"/>
        <v>0</v>
      </c>
      <c r="AO104" s="169">
        <f t="shared" si="72"/>
        <v>1</v>
      </c>
      <c r="AP104" s="169">
        <f t="shared" si="73"/>
        <v>0</v>
      </c>
      <c r="AQ104" s="169">
        <f t="shared" si="74"/>
        <v>0</v>
      </c>
      <c r="AR104" s="169">
        <f t="shared" si="75"/>
        <v>0</v>
      </c>
      <c r="AS104" s="169">
        <f t="shared" si="76"/>
        <v>0</v>
      </c>
      <c r="AT104" s="169">
        <f t="shared" si="77"/>
        <v>0</v>
      </c>
      <c r="AU104" s="169">
        <f t="shared" si="78"/>
        <v>0</v>
      </c>
      <c r="AV104" s="169">
        <f t="shared" si="79"/>
        <v>1</v>
      </c>
      <c r="AW104" s="169">
        <f t="shared" si="80"/>
        <v>1</v>
      </c>
      <c r="AX104" s="169">
        <f t="shared" si="81"/>
        <v>0</v>
      </c>
      <c r="AY104" s="169">
        <f t="shared" si="82"/>
        <v>1</v>
      </c>
      <c r="AZ104" s="169">
        <f t="shared" si="83"/>
        <v>0</v>
      </c>
      <c r="BA104" s="169">
        <f t="shared" si="84"/>
        <v>0</v>
      </c>
      <c r="BB104" s="169">
        <f t="shared" si="85"/>
        <v>1</v>
      </c>
      <c r="BC104" s="169">
        <f t="shared" si="86"/>
        <v>1</v>
      </c>
      <c r="BD104" s="169">
        <f t="shared" si="87"/>
        <v>0</v>
      </c>
      <c r="BE104" s="169">
        <f t="shared" si="88"/>
        <v>1</v>
      </c>
      <c r="BF104" s="169">
        <f t="shared" si="89"/>
        <v>0</v>
      </c>
      <c r="BG104" s="169">
        <f t="shared" si="90"/>
        <v>0</v>
      </c>
      <c r="BH104" s="169">
        <f t="shared" si="91"/>
        <v>0</v>
      </c>
      <c r="BI104" s="169">
        <f t="shared" si="92"/>
        <v>0</v>
      </c>
      <c r="BJ104" s="169">
        <f t="shared" si="93"/>
        <v>0</v>
      </c>
      <c r="BK104" s="167">
        <f t="shared" si="94"/>
        <v>0</v>
      </c>
      <c r="BL104" s="169">
        <f t="shared" si="95"/>
        <v>0</v>
      </c>
      <c r="BM104" s="169">
        <f t="shared" si="96"/>
        <v>1</v>
      </c>
      <c r="BN104" s="169">
        <f t="shared" si="97"/>
        <v>1</v>
      </c>
      <c r="BO104" s="169">
        <f t="shared" si="98"/>
        <v>0</v>
      </c>
      <c r="BP104" s="36">
        <f t="shared" si="99"/>
        <v>0</v>
      </c>
      <c r="BQ104">
        <f t="shared" si="100"/>
        <v>0</v>
      </c>
      <c r="BR104" s="36">
        <f t="shared" si="101"/>
        <v>1</v>
      </c>
      <c r="BS104" t="e">
        <f t="shared" si="102"/>
        <v>#N/A</v>
      </c>
    </row>
    <row r="105" spans="1:71">
      <c r="A105" s="59">
        <v>105</v>
      </c>
      <c r="B105" s="59">
        <v>24172</v>
      </c>
      <c r="C105" s="160">
        <v>40599999.3950129</v>
      </c>
      <c r="D105" s="59">
        <v>6120000</v>
      </c>
      <c r="E105" s="59">
        <v>6120000</v>
      </c>
      <c r="F105" s="59">
        <v>34479999.3950129</v>
      </c>
      <c r="G105" s="59">
        <v>0</v>
      </c>
      <c r="H105" s="59">
        <v>-1700172753.0831101</v>
      </c>
      <c r="I105" s="59">
        <v>0</v>
      </c>
      <c r="J105" s="59">
        <v>0</v>
      </c>
      <c r="K105" s="59">
        <v>0</v>
      </c>
      <c r="L105" s="59">
        <v>101</v>
      </c>
      <c r="M105" s="59">
        <v>0</v>
      </c>
      <c r="N105" s="59">
        <v>0</v>
      </c>
      <c r="O105" s="59">
        <v>101</v>
      </c>
      <c r="P105" s="59">
        <v>0</v>
      </c>
      <c r="Q105" s="59">
        <v>0</v>
      </c>
      <c r="R105" s="59">
        <v>1</v>
      </c>
      <c r="S105" s="59">
        <v>0</v>
      </c>
      <c r="T105" s="59">
        <f t="shared" si="52"/>
        <v>0</v>
      </c>
      <c r="U105" s="59">
        <f t="shared" si="53"/>
        <v>0</v>
      </c>
      <c r="V105" s="59">
        <f t="shared" si="54"/>
        <v>0</v>
      </c>
      <c r="W105" s="59">
        <f t="shared" si="55"/>
        <v>0</v>
      </c>
      <c r="X105" s="59">
        <f t="shared" si="56"/>
        <v>0</v>
      </c>
      <c r="Y105" s="59">
        <f t="shared" si="57"/>
        <v>0</v>
      </c>
      <c r="Z105" s="59">
        <f t="shared" si="58"/>
        <v>0</v>
      </c>
      <c r="AA105" s="59">
        <f t="shared" si="59"/>
        <v>0</v>
      </c>
      <c r="AB105" s="59">
        <f t="shared" si="60"/>
        <v>0</v>
      </c>
      <c r="AC105" s="59">
        <f t="shared" si="61"/>
        <v>0</v>
      </c>
      <c r="AD105" s="166">
        <f t="shared" si="103"/>
        <v>2</v>
      </c>
      <c r="AE105" s="169">
        <f t="shared" si="62"/>
        <v>0</v>
      </c>
      <c r="AF105" s="169">
        <f t="shared" si="63"/>
        <v>1</v>
      </c>
      <c r="AG105" s="169">
        <f t="shared" si="64"/>
        <v>0</v>
      </c>
      <c r="AH105" s="169">
        <f t="shared" si="65"/>
        <v>1</v>
      </c>
      <c r="AI105" s="169">
        <f t="shared" si="66"/>
        <v>0</v>
      </c>
      <c r="AJ105" s="169">
        <f t="shared" si="67"/>
        <v>0</v>
      </c>
      <c r="AK105" s="169">
        <f t="shared" si="68"/>
        <v>0</v>
      </c>
      <c r="AL105" s="169">
        <f t="shared" si="69"/>
        <v>1</v>
      </c>
      <c r="AM105" s="169">
        <f t="shared" si="70"/>
        <v>0</v>
      </c>
      <c r="AN105" s="169">
        <f t="shared" si="71"/>
        <v>0</v>
      </c>
      <c r="AO105" s="169">
        <f t="shared" si="72"/>
        <v>1</v>
      </c>
      <c r="AP105" s="169">
        <f t="shared" si="73"/>
        <v>0</v>
      </c>
      <c r="AQ105" s="169">
        <f t="shared" si="74"/>
        <v>0</v>
      </c>
      <c r="AR105" s="169">
        <f t="shared" si="75"/>
        <v>0</v>
      </c>
      <c r="AS105" s="169">
        <f t="shared" si="76"/>
        <v>0</v>
      </c>
      <c r="AT105" s="169">
        <f t="shared" si="77"/>
        <v>0</v>
      </c>
      <c r="AU105" s="169">
        <f t="shared" si="78"/>
        <v>0</v>
      </c>
      <c r="AV105" s="169">
        <f t="shared" si="79"/>
        <v>1</v>
      </c>
      <c r="AW105" s="169">
        <f t="shared" si="80"/>
        <v>0</v>
      </c>
      <c r="AX105" s="169">
        <f t="shared" si="81"/>
        <v>0</v>
      </c>
      <c r="AY105" s="169">
        <f t="shared" si="82"/>
        <v>0</v>
      </c>
      <c r="AZ105" s="169">
        <f t="shared" si="83"/>
        <v>0</v>
      </c>
      <c r="BA105" s="169">
        <f t="shared" si="84"/>
        <v>0</v>
      </c>
      <c r="BB105" s="169">
        <f t="shared" si="85"/>
        <v>1</v>
      </c>
      <c r="BC105" s="169">
        <f t="shared" si="86"/>
        <v>0</v>
      </c>
      <c r="BD105" s="169">
        <f t="shared" si="87"/>
        <v>1</v>
      </c>
      <c r="BE105" s="169">
        <f t="shared" si="88"/>
        <v>0</v>
      </c>
      <c r="BF105" s="169">
        <f t="shared" si="89"/>
        <v>0</v>
      </c>
      <c r="BG105" s="169">
        <f t="shared" si="90"/>
        <v>0</v>
      </c>
      <c r="BH105" s="169">
        <f t="shared" si="91"/>
        <v>0</v>
      </c>
      <c r="BI105" s="169">
        <f t="shared" si="92"/>
        <v>0</v>
      </c>
      <c r="BJ105" s="169">
        <f t="shared" si="93"/>
        <v>0</v>
      </c>
      <c r="BK105" s="167">
        <f t="shared" si="94"/>
        <v>0</v>
      </c>
      <c r="BL105" s="169">
        <f t="shared" si="95"/>
        <v>1</v>
      </c>
      <c r="BM105" s="169">
        <f t="shared" si="96"/>
        <v>0</v>
      </c>
      <c r="BN105" s="169">
        <f t="shared" si="97"/>
        <v>1</v>
      </c>
      <c r="BO105" s="169">
        <f t="shared" si="98"/>
        <v>0</v>
      </c>
      <c r="BP105" s="36">
        <f t="shared" si="99"/>
        <v>1</v>
      </c>
      <c r="BQ105">
        <f t="shared" si="100"/>
        <v>0</v>
      </c>
      <c r="BR105" s="36">
        <f t="shared" si="101"/>
        <v>0</v>
      </c>
      <c r="BS105" t="e">
        <f t="shared" si="102"/>
        <v>#N/A</v>
      </c>
    </row>
    <row r="106" spans="1:71">
      <c r="A106" s="59">
        <v>244</v>
      </c>
      <c r="B106" s="59">
        <v>151492</v>
      </c>
      <c r="C106" s="160">
        <v>22489796.506544299</v>
      </c>
      <c r="D106" s="59">
        <v>6142857.25</v>
      </c>
      <c r="E106" s="59">
        <v>6142857.25</v>
      </c>
      <c r="F106" s="59">
        <v>16346939.256544299</v>
      </c>
      <c r="G106" s="59">
        <v>183.673469543457</v>
      </c>
      <c r="H106" s="59">
        <v>-3823278880.3621602</v>
      </c>
      <c r="I106" s="59">
        <v>101</v>
      </c>
      <c r="J106" s="59">
        <v>0</v>
      </c>
      <c r="K106" s="59">
        <v>0</v>
      </c>
      <c r="L106" s="59">
        <v>101</v>
      </c>
      <c r="M106" s="59">
        <v>0</v>
      </c>
      <c r="N106" s="59">
        <v>0</v>
      </c>
      <c r="O106" s="59">
        <v>0</v>
      </c>
      <c r="P106" s="59">
        <v>0</v>
      </c>
      <c r="Q106" s="59">
        <v>0</v>
      </c>
      <c r="R106" s="59">
        <v>2</v>
      </c>
      <c r="S106" s="59">
        <v>0</v>
      </c>
      <c r="T106" s="59">
        <f t="shared" si="52"/>
        <v>0</v>
      </c>
      <c r="U106" s="59">
        <f t="shared" si="53"/>
        <v>0</v>
      </c>
      <c r="V106" s="59">
        <f t="shared" si="54"/>
        <v>0</v>
      </c>
      <c r="W106" s="59">
        <f t="shared" si="55"/>
        <v>0</v>
      </c>
      <c r="X106" s="59">
        <f t="shared" si="56"/>
        <v>0</v>
      </c>
      <c r="Y106" s="59">
        <f t="shared" si="57"/>
        <v>0</v>
      </c>
      <c r="Z106" s="59">
        <f t="shared" si="58"/>
        <v>0</v>
      </c>
      <c r="AA106" s="59">
        <f t="shared" si="59"/>
        <v>0</v>
      </c>
      <c r="AB106" s="59">
        <f t="shared" si="60"/>
        <v>0</v>
      </c>
      <c r="AC106" s="59">
        <f t="shared" si="61"/>
        <v>0</v>
      </c>
      <c r="AD106" s="166">
        <f t="shared" si="103"/>
        <v>2</v>
      </c>
      <c r="AE106" s="169">
        <f t="shared" si="62"/>
        <v>0</v>
      </c>
      <c r="AF106" s="169">
        <f t="shared" si="63"/>
        <v>1</v>
      </c>
      <c r="AG106" s="169">
        <f t="shared" si="64"/>
        <v>0</v>
      </c>
      <c r="AH106" s="169">
        <f t="shared" si="65"/>
        <v>1</v>
      </c>
      <c r="AI106" s="169">
        <f t="shared" si="66"/>
        <v>0</v>
      </c>
      <c r="AJ106" s="169">
        <f t="shared" si="67"/>
        <v>0</v>
      </c>
      <c r="AK106" s="169">
        <f t="shared" si="68"/>
        <v>0</v>
      </c>
      <c r="AL106" s="169">
        <f t="shared" si="69"/>
        <v>1</v>
      </c>
      <c r="AM106" s="169">
        <f t="shared" si="70"/>
        <v>0</v>
      </c>
      <c r="AN106" s="169">
        <f t="shared" si="71"/>
        <v>0</v>
      </c>
      <c r="AO106" s="169">
        <f t="shared" si="72"/>
        <v>1</v>
      </c>
      <c r="AP106" s="169">
        <f t="shared" si="73"/>
        <v>0</v>
      </c>
      <c r="AQ106" s="169">
        <f t="shared" si="74"/>
        <v>0</v>
      </c>
      <c r="AR106" s="169">
        <f t="shared" si="75"/>
        <v>0</v>
      </c>
      <c r="AS106" s="169">
        <f t="shared" si="76"/>
        <v>0</v>
      </c>
      <c r="AT106" s="169">
        <f t="shared" si="77"/>
        <v>0</v>
      </c>
      <c r="AU106" s="169">
        <f t="shared" si="78"/>
        <v>0</v>
      </c>
      <c r="AV106" s="169">
        <f t="shared" si="79"/>
        <v>1</v>
      </c>
      <c r="AW106" s="169">
        <f t="shared" si="80"/>
        <v>0</v>
      </c>
      <c r="AX106" s="169">
        <f t="shared" si="81"/>
        <v>0</v>
      </c>
      <c r="AY106" s="169">
        <f t="shared" si="82"/>
        <v>0</v>
      </c>
      <c r="AZ106" s="169">
        <f t="shared" si="83"/>
        <v>0</v>
      </c>
      <c r="BA106" s="169">
        <f t="shared" si="84"/>
        <v>0</v>
      </c>
      <c r="BB106" s="169">
        <f t="shared" si="85"/>
        <v>1</v>
      </c>
      <c r="BC106" s="169">
        <f t="shared" si="86"/>
        <v>0</v>
      </c>
      <c r="BD106" s="169">
        <f t="shared" si="87"/>
        <v>1</v>
      </c>
      <c r="BE106" s="169">
        <f t="shared" si="88"/>
        <v>0</v>
      </c>
      <c r="BF106" s="169">
        <f t="shared" si="89"/>
        <v>0</v>
      </c>
      <c r="BG106" s="169">
        <f t="shared" si="90"/>
        <v>0</v>
      </c>
      <c r="BH106" s="169">
        <f t="shared" si="91"/>
        <v>0</v>
      </c>
      <c r="BI106" s="169">
        <f t="shared" si="92"/>
        <v>0</v>
      </c>
      <c r="BJ106" s="169">
        <f t="shared" si="93"/>
        <v>0</v>
      </c>
      <c r="BK106" s="167">
        <f t="shared" si="94"/>
        <v>0</v>
      </c>
      <c r="BL106" s="169">
        <f t="shared" si="95"/>
        <v>0</v>
      </c>
      <c r="BM106" s="169">
        <f t="shared" si="96"/>
        <v>1</v>
      </c>
      <c r="BN106" s="169">
        <f t="shared" si="97"/>
        <v>1</v>
      </c>
      <c r="BO106" s="169">
        <f t="shared" si="98"/>
        <v>0</v>
      </c>
      <c r="BP106" s="36">
        <f t="shared" si="99"/>
        <v>1</v>
      </c>
      <c r="BQ106">
        <f t="shared" si="100"/>
        <v>0</v>
      </c>
      <c r="BR106" s="36">
        <f t="shared" si="101"/>
        <v>0</v>
      </c>
      <c r="BS106" t="e">
        <f t="shared" si="102"/>
        <v>#N/A</v>
      </c>
    </row>
    <row r="107" spans="1:71">
      <c r="A107" s="59">
        <v>418</v>
      </c>
      <c r="B107" s="59">
        <v>241183</v>
      </c>
      <c r="C107" s="160">
        <v>14500000.324100301</v>
      </c>
      <c r="D107" s="59">
        <v>6150000</v>
      </c>
      <c r="E107" s="59">
        <v>6150000</v>
      </c>
      <c r="F107" s="59">
        <v>8350000.3241002597</v>
      </c>
      <c r="G107" s="59">
        <v>275</v>
      </c>
      <c r="H107" s="59">
        <v>-6571577381.0030499</v>
      </c>
      <c r="I107" s="59">
        <v>0</v>
      </c>
      <c r="J107" s="59">
        <v>0</v>
      </c>
      <c r="K107" s="59">
        <v>0</v>
      </c>
      <c r="L107" s="59">
        <v>101</v>
      </c>
      <c r="M107" s="59">
        <v>0</v>
      </c>
      <c r="N107" s="59">
        <v>0</v>
      </c>
      <c r="O107" s="59">
        <v>0</v>
      </c>
      <c r="P107" s="59">
        <v>0</v>
      </c>
      <c r="Q107" s="59">
        <v>0</v>
      </c>
      <c r="R107" s="59">
        <v>2</v>
      </c>
      <c r="S107" s="59">
        <v>0</v>
      </c>
      <c r="T107" s="59">
        <f t="shared" si="52"/>
        <v>0</v>
      </c>
      <c r="U107" s="59">
        <f t="shared" si="53"/>
        <v>0</v>
      </c>
      <c r="V107" s="59">
        <f t="shared" si="54"/>
        <v>0</v>
      </c>
      <c r="W107" s="59">
        <f t="shared" si="55"/>
        <v>0</v>
      </c>
      <c r="X107" s="59">
        <f t="shared" si="56"/>
        <v>0</v>
      </c>
      <c r="Y107" s="59">
        <f t="shared" si="57"/>
        <v>0</v>
      </c>
      <c r="Z107" s="59">
        <f t="shared" si="58"/>
        <v>0</v>
      </c>
      <c r="AA107" s="59">
        <f t="shared" si="59"/>
        <v>0</v>
      </c>
      <c r="AB107" s="59">
        <f t="shared" si="60"/>
        <v>0</v>
      </c>
      <c r="AC107" s="59">
        <f t="shared" si="61"/>
        <v>0</v>
      </c>
      <c r="AD107" s="166">
        <f t="shared" si="103"/>
        <v>1</v>
      </c>
      <c r="AE107" s="169">
        <f t="shared" si="62"/>
        <v>1</v>
      </c>
      <c r="AF107" s="169">
        <f t="shared" si="63"/>
        <v>0</v>
      </c>
      <c r="AG107" s="169">
        <f t="shared" si="64"/>
        <v>0</v>
      </c>
      <c r="AH107" s="169">
        <f t="shared" si="65"/>
        <v>1</v>
      </c>
      <c r="AI107" s="169">
        <f t="shared" si="66"/>
        <v>0</v>
      </c>
      <c r="AJ107" s="169">
        <f t="shared" si="67"/>
        <v>0</v>
      </c>
      <c r="AK107" s="169">
        <f t="shared" si="68"/>
        <v>0</v>
      </c>
      <c r="AL107" s="169">
        <f t="shared" si="69"/>
        <v>1</v>
      </c>
      <c r="AM107" s="169">
        <f t="shared" si="70"/>
        <v>0</v>
      </c>
      <c r="AN107" s="169">
        <f t="shared" si="71"/>
        <v>0</v>
      </c>
      <c r="AO107" s="169">
        <f t="shared" si="72"/>
        <v>1</v>
      </c>
      <c r="AP107" s="169">
        <f t="shared" si="73"/>
        <v>0</v>
      </c>
      <c r="AQ107" s="169">
        <f t="shared" si="74"/>
        <v>0</v>
      </c>
      <c r="AR107" s="169">
        <f t="shared" si="75"/>
        <v>0</v>
      </c>
      <c r="AS107" s="169">
        <f t="shared" si="76"/>
        <v>0</v>
      </c>
      <c r="AT107" s="169">
        <f t="shared" si="77"/>
        <v>0</v>
      </c>
      <c r="AU107" s="169">
        <f t="shared" si="78"/>
        <v>0</v>
      </c>
      <c r="AV107" s="169">
        <f t="shared" si="79"/>
        <v>1</v>
      </c>
      <c r="AW107" s="169">
        <f t="shared" si="80"/>
        <v>0</v>
      </c>
      <c r="AX107" s="169">
        <f t="shared" si="81"/>
        <v>0</v>
      </c>
      <c r="AY107" s="169">
        <f t="shared" si="82"/>
        <v>0</v>
      </c>
      <c r="AZ107" s="169">
        <f t="shared" si="83"/>
        <v>0</v>
      </c>
      <c r="BA107" s="169">
        <f t="shared" si="84"/>
        <v>0</v>
      </c>
      <c r="BB107" s="169">
        <f t="shared" si="85"/>
        <v>1</v>
      </c>
      <c r="BC107" s="169">
        <f t="shared" si="86"/>
        <v>0</v>
      </c>
      <c r="BD107" s="169">
        <f t="shared" si="87"/>
        <v>1</v>
      </c>
      <c r="BE107" s="169">
        <f t="shared" si="88"/>
        <v>0</v>
      </c>
      <c r="BF107" s="169">
        <f t="shared" si="89"/>
        <v>0</v>
      </c>
      <c r="BG107" s="169">
        <f t="shared" si="90"/>
        <v>0</v>
      </c>
      <c r="BH107" s="169">
        <f t="shared" si="91"/>
        <v>0</v>
      </c>
      <c r="BI107" s="169">
        <f t="shared" si="92"/>
        <v>0</v>
      </c>
      <c r="BJ107" s="169">
        <f t="shared" si="93"/>
        <v>0</v>
      </c>
      <c r="BK107" s="167">
        <f t="shared" si="94"/>
        <v>0</v>
      </c>
      <c r="BL107" s="169">
        <f t="shared" si="95"/>
        <v>0</v>
      </c>
      <c r="BM107" s="169">
        <f t="shared" si="96"/>
        <v>1</v>
      </c>
      <c r="BN107" s="169">
        <f t="shared" si="97"/>
        <v>1</v>
      </c>
      <c r="BO107" s="169">
        <f t="shared" si="98"/>
        <v>0</v>
      </c>
      <c r="BP107" s="36">
        <f t="shared" si="99"/>
        <v>1</v>
      </c>
      <c r="BQ107">
        <f t="shared" si="100"/>
        <v>0</v>
      </c>
      <c r="BR107" s="36">
        <f t="shared" si="101"/>
        <v>0</v>
      </c>
      <c r="BS107" t="e">
        <f t="shared" si="102"/>
        <v>#N/A</v>
      </c>
    </row>
    <row r="108" spans="1:71">
      <c r="A108" s="59">
        <v>232</v>
      </c>
      <c r="B108" s="59">
        <v>151222</v>
      </c>
      <c r="C108" s="160">
        <v>20857143.2123379</v>
      </c>
      <c r="D108" s="59">
        <v>5567428.6875</v>
      </c>
      <c r="E108" s="59">
        <v>6153143</v>
      </c>
      <c r="F108" s="59">
        <v>14704000.2123379</v>
      </c>
      <c r="G108" s="59">
        <v>31.428570747375499</v>
      </c>
      <c r="H108" s="59">
        <v>-3731758552.4710202</v>
      </c>
      <c r="I108" s="59">
        <v>0</v>
      </c>
      <c r="J108" s="59">
        <v>0</v>
      </c>
      <c r="K108" s="59">
        <v>0</v>
      </c>
      <c r="L108" s="59">
        <v>101</v>
      </c>
      <c r="M108" s="59">
        <v>0</v>
      </c>
      <c r="N108" s="59">
        <v>0</v>
      </c>
      <c r="O108" s="59">
        <v>403</v>
      </c>
      <c r="P108" s="59">
        <v>0</v>
      </c>
      <c r="Q108" s="59">
        <v>0</v>
      </c>
      <c r="R108" s="59">
        <v>2</v>
      </c>
      <c r="S108" s="59">
        <v>1</v>
      </c>
      <c r="T108" s="59">
        <f t="shared" si="52"/>
        <v>1</v>
      </c>
      <c r="U108" s="59">
        <f t="shared" si="53"/>
        <v>0</v>
      </c>
      <c r="V108" s="59">
        <f t="shared" si="54"/>
        <v>0</v>
      </c>
      <c r="W108" s="59">
        <f t="shared" si="55"/>
        <v>0</v>
      </c>
      <c r="X108" s="59">
        <f t="shared" si="56"/>
        <v>0</v>
      </c>
      <c r="Y108" s="59">
        <f t="shared" si="57"/>
        <v>0</v>
      </c>
      <c r="Z108" s="59">
        <f t="shared" si="58"/>
        <v>0</v>
      </c>
      <c r="AA108" s="59">
        <f t="shared" si="59"/>
        <v>0</v>
      </c>
      <c r="AB108" s="59">
        <f t="shared" si="60"/>
        <v>0</v>
      </c>
      <c r="AC108" s="59">
        <f t="shared" si="61"/>
        <v>0</v>
      </c>
      <c r="AD108" s="166">
        <f t="shared" si="103"/>
        <v>1</v>
      </c>
      <c r="AE108" s="169">
        <f t="shared" si="62"/>
        <v>1</v>
      </c>
      <c r="AF108" s="169">
        <f t="shared" si="63"/>
        <v>0</v>
      </c>
      <c r="AG108" s="169">
        <f t="shared" si="64"/>
        <v>0</v>
      </c>
      <c r="AH108" s="169">
        <f t="shared" si="65"/>
        <v>1</v>
      </c>
      <c r="AI108" s="169">
        <f t="shared" si="66"/>
        <v>1</v>
      </c>
      <c r="AJ108" s="169">
        <f t="shared" si="67"/>
        <v>0</v>
      </c>
      <c r="AK108" s="169">
        <f t="shared" si="68"/>
        <v>0</v>
      </c>
      <c r="AL108" s="169">
        <f t="shared" si="69"/>
        <v>0</v>
      </c>
      <c r="AM108" s="169">
        <f t="shared" si="70"/>
        <v>0</v>
      </c>
      <c r="AN108" s="169">
        <f t="shared" si="71"/>
        <v>0</v>
      </c>
      <c r="AO108" s="169">
        <f t="shared" si="72"/>
        <v>1</v>
      </c>
      <c r="AP108" s="169">
        <f t="shared" si="73"/>
        <v>0</v>
      </c>
      <c r="AQ108" s="169">
        <f t="shared" si="74"/>
        <v>0</v>
      </c>
      <c r="AR108" s="169">
        <f t="shared" si="75"/>
        <v>0</v>
      </c>
      <c r="AS108" s="169">
        <f t="shared" si="76"/>
        <v>0</v>
      </c>
      <c r="AT108" s="169">
        <f t="shared" si="77"/>
        <v>0</v>
      </c>
      <c r="AU108" s="169">
        <f t="shared" si="78"/>
        <v>0</v>
      </c>
      <c r="AV108" s="169">
        <f t="shared" si="79"/>
        <v>1</v>
      </c>
      <c r="AW108" s="169">
        <f t="shared" si="80"/>
        <v>1</v>
      </c>
      <c r="AX108" s="169">
        <f t="shared" si="81"/>
        <v>0</v>
      </c>
      <c r="AY108" s="169">
        <f t="shared" si="82"/>
        <v>1</v>
      </c>
      <c r="AZ108" s="169">
        <f t="shared" si="83"/>
        <v>1</v>
      </c>
      <c r="BA108" s="169">
        <f t="shared" si="84"/>
        <v>0</v>
      </c>
      <c r="BB108" s="169">
        <f t="shared" si="85"/>
        <v>1</v>
      </c>
      <c r="BC108" s="169">
        <f t="shared" si="86"/>
        <v>0</v>
      </c>
      <c r="BD108" s="169">
        <f t="shared" si="87"/>
        <v>1</v>
      </c>
      <c r="BE108" s="169">
        <f t="shared" si="88"/>
        <v>0</v>
      </c>
      <c r="BF108" s="169">
        <f t="shared" si="89"/>
        <v>0</v>
      </c>
      <c r="BG108" s="169">
        <f t="shared" si="90"/>
        <v>1</v>
      </c>
      <c r="BH108" s="169">
        <f t="shared" si="91"/>
        <v>0</v>
      </c>
      <c r="BI108" s="169">
        <f t="shared" si="92"/>
        <v>0</v>
      </c>
      <c r="BJ108" s="169">
        <f t="shared" si="93"/>
        <v>0</v>
      </c>
      <c r="BK108" s="167">
        <f t="shared" si="94"/>
        <v>0</v>
      </c>
      <c r="BL108" s="169">
        <f t="shared" si="95"/>
        <v>0</v>
      </c>
      <c r="BM108" s="169">
        <f t="shared" si="96"/>
        <v>1</v>
      </c>
      <c r="BN108" s="169">
        <f t="shared" si="97"/>
        <v>0</v>
      </c>
      <c r="BO108" s="169">
        <f t="shared" si="98"/>
        <v>1</v>
      </c>
      <c r="BP108" s="36">
        <f t="shared" si="99"/>
        <v>1</v>
      </c>
      <c r="BQ108">
        <f t="shared" si="100"/>
        <v>0</v>
      </c>
      <c r="BR108" s="36">
        <f t="shared" si="101"/>
        <v>2</v>
      </c>
      <c r="BS108" t="e">
        <f t="shared" si="102"/>
        <v>#N/A</v>
      </c>
    </row>
    <row r="109" spans="1:71">
      <c r="A109" s="59">
        <v>65</v>
      </c>
      <c r="B109" s="59">
        <v>19131</v>
      </c>
      <c r="C109" s="160">
        <v>48333332.555950001</v>
      </c>
      <c r="D109" s="59">
        <v>6158730</v>
      </c>
      <c r="E109" s="59">
        <v>6158730</v>
      </c>
      <c r="F109" s="59">
        <v>42174602.555950001</v>
      </c>
      <c r="G109" s="59">
        <v>0</v>
      </c>
      <c r="H109" s="59">
        <v>-581077517.483513</v>
      </c>
      <c r="I109" s="59">
        <v>101</v>
      </c>
      <c r="J109" s="59">
        <v>0</v>
      </c>
      <c r="K109" s="59">
        <v>0</v>
      </c>
      <c r="L109" s="59">
        <v>101</v>
      </c>
      <c r="M109" s="59">
        <v>0</v>
      </c>
      <c r="N109" s="59">
        <v>0</v>
      </c>
      <c r="O109" s="59">
        <v>101</v>
      </c>
      <c r="P109" s="59">
        <v>0</v>
      </c>
      <c r="Q109" s="59">
        <v>0</v>
      </c>
      <c r="R109" s="59">
        <v>2</v>
      </c>
      <c r="S109" s="59">
        <v>0</v>
      </c>
      <c r="T109" s="59">
        <f t="shared" si="52"/>
        <v>0</v>
      </c>
      <c r="U109" s="59">
        <f t="shared" si="53"/>
        <v>0</v>
      </c>
      <c r="V109" s="59">
        <f t="shared" si="54"/>
        <v>0</v>
      </c>
      <c r="W109" s="59">
        <f t="shared" si="55"/>
        <v>0</v>
      </c>
      <c r="X109" s="59">
        <f t="shared" si="56"/>
        <v>0</v>
      </c>
      <c r="Y109" s="59">
        <f t="shared" si="57"/>
        <v>0</v>
      </c>
      <c r="Z109" s="59">
        <f t="shared" si="58"/>
        <v>0</v>
      </c>
      <c r="AA109" s="59">
        <f t="shared" si="59"/>
        <v>0</v>
      </c>
      <c r="AB109" s="59">
        <f t="shared" si="60"/>
        <v>0</v>
      </c>
      <c r="AC109" s="59">
        <f t="shared" si="61"/>
        <v>0</v>
      </c>
      <c r="AD109" s="166">
        <f t="shared" si="103"/>
        <v>3</v>
      </c>
      <c r="AE109" s="169">
        <f t="shared" si="62"/>
        <v>0</v>
      </c>
      <c r="AF109" s="169">
        <f t="shared" si="63"/>
        <v>1</v>
      </c>
      <c r="AG109" s="169">
        <f t="shared" si="64"/>
        <v>0</v>
      </c>
      <c r="AH109" s="169">
        <f t="shared" si="65"/>
        <v>1</v>
      </c>
      <c r="AI109" s="169">
        <f t="shared" si="66"/>
        <v>0</v>
      </c>
      <c r="AJ109" s="169">
        <f t="shared" si="67"/>
        <v>0</v>
      </c>
      <c r="AK109" s="169">
        <f t="shared" si="68"/>
        <v>0</v>
      </c>
      <c r="AL109" s="169">
        <f t="shared" si="69"/>
        <v>1</v>
      </c>
      <c r="AM109" s="169">
        <f t="shared" si="70"/>
        <v>0</v>
      </c>
      <c r="AN109" s="169">
        <f t="shared" si="71"/>
        <v>0</v>
      </c>
      <c r="AO109" s="169">
        <f t="shared" si="72"/>
        <v>1</v>
      </c>
      <c r="AP109" s="169">
        <f t="shared" si="73"/>
        <v>0</v>
      </c>
      <c r="AQ109" s="169">
        <f t="shared" si="74"/>
        <v>0</v>
      </c>
      <c r="AR109" s="169">
        <f t="shared" si="75"/>
        <v>0</v>
      </c>
      <c r="AS109" s="169">
        <f t="shared" si="76"/>
        <v>0</v>
      </c>
      <c r="AT109" s="169">
        <f t="shared" si="77"/>
        <v>0</v>
      </c>
      <c r="AU109" s="169">
        <f t="shared" si="78"/>
        <v>0</v>
      </c>
      <c r="AV109" s="169">
        <f t="shared" si="79"/>
        <v>1</v>
      </c>
      <c r="AW109" s="169">
        <f t="shared" si="80"/>
        <v>0</v>
      </c>
      <c r="AX109" s="169">
        <f t="shared" si="81"/>
        <v>0</v>
      </c>
      <c r="AY109" s="169">
        <f t="shared" si="82"/>
        <v>0</v>
      </c>
      <c r="AZ109" s="169">
        <f t="shared" si="83"/>
        <v>0</v>
      </c>
      <c r="BA109" s="169">
        <f t="shared" si="84"/>
        <v>0</v>
      </c>
      <c r="BB109" s="169">
        <f t="shared" si="85"/>
        <v>1</v>
      </c>
      <c r="BC109" s="169">
        <f t="shared" si="86"/>
        <v>0</v>
      </c>
      <c r="BD109" s="169">
        <f t="shared" si="87"/>
        <v>1</v>
      </c>
      <c r="BE109" s="169">
        <f t="shared" si="88"/>
        <v>0</v>
      </c>
      <c r="BF109" s="169">
        <f t="shared" si="89"/>
        <v>0</v>
      </c>
      <c r="BG109" s="169">
        <f t="shared" si="90"/>
        <v>0</v>
      </c>
      <c r="BH109" s="169">
        <f t="shared" si="91"/>
        <v>0</v>
      </c>
      <c r="BI109" s="169">
        <f t="shared" si="92"/>
        <v>0</v>
      </c>
      <c r="BJ109" s="169">
        <f t="shared" si="93"/>
        <v>0</v>
      </c>
      <c r="BK109" s="167">
        <f t="shared" si="94"/>
        <v>0</v>
      </c>
      <c r="BL109" s="169">
        <f t="shared" si="95"/>
        <v>0</v>
      </c>
      <c r="BM109" s="169">
        <f t="shared" si="96"/>
        <v>1</v>
      </c>
      <c r="BN109" s="169">
        <f t="shared" si="97"/>
        <v>1</v>
      </c>
      <c r="BO109" s="169">
        <f t="shared" si="98"/>
        <v>0</v>
      </c>
      <c r="BP109" s="36">
        <f t="shared" si="99"/>
        <v>1</v>
      </c>
      <c r="BQ109">
        <f t="shared" si="100"/>
        <v>0</v>
      </c>
      <c r="BR109" s="36">
        <f t="shared" si="101"/>
        <v>0</v>
      </c>
      <c r="BS109" t="e">
        <f t="shared" si="102"/>
        <v>#N/A</v>
      </c>
    </row>
    <row r="110" spans="1:71">
      <c r="A110" s="59">
        <v>223</v>
      </c>
      <c r="B110" s="59">
        <v>141252</v>
      </c>
      <c r="C110" s="160">
        <v>17142857.567498799</v>
      </c>
      <c r="D110" s="59">
        <v>6202597.5</v>
      </c>
      <c r="E110" s="59">
        <v>6202597.5</v>
      </c>
      <c r="F110" s="59">
        <v>10940260.067498799</v>
      </c>
      <c r="G110" s="59">
        <v>0</v>
      </c>
      <c r="H110" s="59">
        <v>-3602993721.3153501</v>
      </c>
      <c r="I110" s="59">
        <v>0</v>
      </c>
      <c r="J110" s="59">
        <v>0</v>
      </c>
      <c r="K110" s="59">
        <v>0</v>
      </c>
      <c r="L110" s="59">
        <v>0</v>
      </c>
      <c r="M110" s="59">
        <v>0</v>
      </c>
      <c r="N110" s="59">
        <v>0</v>
      </c>
      <c r="O110" s="59">
        <v>409</v>
      </c>
      <c r="P110" s="59">
        <v>0</v>
      </c>
      <c r="Q110" s="59">
        <v>0</v>
      </c>
      <c r="R110" s="59">
        <v>1</v>
      </c>
      <c r="S110" s="59">
        <v>0</v>
      </c>
      <c r="T110" s="59">
        <f t="shared" si="52"/>
        <v>1</v>
      </c>
      <c r="U110" s="59">
        <f t="shared" si="53"/>
        <v>0</v>
      </c>
      <c r="V110" s="59">
        <f t="shared" si="54"/>
        <v>0</v>
      </c>
      <c r="W110" s="59">
        <f t="shared" si="55"/>
        <v>0</v>
      </c>
      <c r="X110" s="59">
        <f t="shared" si="56"/>
        <v>0</v>
      </c>
      <c r="Y110" s="59">
        <f t="shared" si="57"/>
        <v>0</v>
      </c>
      <c r="Z110" s="59">
        <f t="shared" si="58"/>
        <v>0</v>
      </c>
      <c r="AA110" s="59">
        <f t="shared" si="59"/>
        <v>0</v>
      </c>
      <c r="AB110" s="59">
        <f t="shared" si="60"/>
        <v>0</v>
      </c>
      <c r="AC110" s="59">
        <f t="shared" si="61"/>
        <v>0</v>
      </c>
      <c r="AD110" s="166">
        <f t="shared" si="103"/>
        <v>0</v>
      </c>
      <c r="AE110" s="169">
        <f t="shared" si="62"/>
        <v>0</v>
      </c>
      <c r="AF110" s="169">
        <f t="shared" si="63"/>
        <v>0</v>
      </c>
      <c r="AG110" s="169">
        <f t="shared" si="64"/>
        <v>0</v>
      </c>
      <c r="AH110" s="169">
        <f t="shared" si="65"/>
        <v>1</v>
      </c>
      <c r="AI110" s="169">
        <f t="shared" si="66"/>
        <v>0</v>
      </c>
      <c r="AJ110" s="169">
        <f t="shared" si="67"/>
        <v>0</v>
      </c>
      <c r="AK110" s="169">
        <f t="shared" si="68"/>
        <v>0</v>
      </c>
      <c r="AL110" s="169">
        <f t="shared" si="69"/>
        <v>1</v>
      </c>
      <c r="AM110" s="169">
        <f t="shared" si="70"/>
        <v>0</v>
      </c>
      <c r="AN110" s="169">
        <f t="shared" si="71"/>
        <v>0</v>
      </c>
      <c r="AO110" s="169">
        <f t="shared" si="72"/>
        <v>1</v>
      </c>
      <c r="AP110" s="169">
        <f t="shared" si="73"/>
        <v>0</v>
      </c>
      <c r="AQ110" s="169">
        <f t="shared" si="74"/>
        <v>0</v>
      </c>
      <c r="AR110" s="169">
        <f t="shared" si="75"/>
        <v>0</v>
      </c>
      <c r="AS110" s="169">
        <f t="shared" si="76"/>
        <v>0</v>
      </c>
      <c r="AT110" s="169">
        <f t="shared" si="77"/>
        <v>0</v>
      </c>
      <c r="AU110" s="169">
        <f t="shared" si="78"/>
        <v>0</v>
      </c>
      <c r="AV110" s="169">
        <f t="shared" si="79"/>
        <v>1</v>
      </c>
      <c r="AW110" s="169">
        <f t="shared" si="80"/>
        <v>1</v>
      </c>
      <c r="AX110" s="169">
        <f t="shared" si="81"/>
        <v>0</v>
      </c>
      <c r="AY110" s="169">
        <f t="shared" si="82"/>
        <v>1</v>
      </c>
      <c r="AZ110" s="169">
        <f t="shared" si="83"/>
        <v>0</v>
      </c>
      <c r="BA110" s="169">
        <f t="shared" si="84"/>
        <v>0</v>
      </c>
      <c r="BB110" s="169">
        <f t="shared" si="85"/>
        <v>1</v>
      </c>
      <c r="BC110" s="169">
        <f t="shared" si="86"/>
        <v>0</v>
      </c>
      <c r="BD110" s="169">
        <f t="shared" si="87"/>
        <v>1</v>
      </c>
      <c r="BE110" s="169">
        <f t="shared" si="88"/>
        <v>0</v>
      </c>
      <c r="BF110" s="169">
        <f t="shared" si="89"/>
        <v>0</v>
      </c>
      <c r="BG110" s="169">
        <f t="shared" si="90"/>
        <v>0</v>
      </c>
      <c r="BH110" s="169">
        <f t="shared" si="91"/>
        <v>0</v>
      </c>
      <c r="BI110" s="169">
        <f t="shared" si="92"/>
        <v>0</v>
      </c>
      <c r="BJ110" s="169">
        <f t="shared" si="93"/>
        <v>0</v>
      </c>
      <c r="BK110" s="167">
        <f t="shared" si="94"/>
        <v>1</v>
      </c>
      <c r="BL110" s="169">
        <f t="shared" si="95"/>
        <v>1</v>
      </c>
      <c r="BM110" s="169">
        <f t="shared" si="96"/>
        <v>0</v>
      </c>
      <c r="BN110" s="169">
        <f t="shared" si="97"/>
        <v>1</v>
      </c>
      <c r="BO110" s="169">
        <f t="shared" si="98"/>
        <v>0</v>
      </c>
      <c r="BP110" s="36">
        <f t="shared" si="99"/>
        <v>0</v>
      </c>
      <c r="BQ110">
        <f t="shared" si="100"/>
        <v>0</v>
      </c>
      <c r="BR110" s="36">
        <f t="shared" si="101"/>
        <v>1</v>
      </c>
      <c r="BS110" t="e">
        <f t="shared" si="102"/>
        <v>#N/A</v>
      </c>
    </row>
    <row r="111" spans="1:71">
      <c r="A111" s="59">
        <v>102</v>
      </c>
      <c r="B111" s="59">
        <v>24133</v>
      </c>
      <c r="C111" s="160">
        <v>17846154.500746898</v>
      </c>
      <c r="D111" s="59">
        <v>4476923.125</v>
      </c>
      <c r="E111" s="59">
        <v>6323077</v>
      </c>
      <c r="F111" s="59">
        <v>11523077.5007469</v>
      </c>
      <c r="G111" s="59">
        <v>30.769231796264599</v>
      </c>
      <c r="H111" s="59">
        <v>-1688629674.97738</v>
      </c>
      <c r="I111" s="59">
        <v>0</v>
      </c>
      <c r="J111" s="59">
        <v>0</v>
      </c>
      <c r="K111" s="59">
        <v>0</v>
      </c>
      <c r="L111" s="59">
        <v>101</v>
      </c>
      <c r="M111" s="59">
        <v>0</v>
      </c>
      <c r="N111" s="59">
        <v>0</v>
      </c>
      <c r="O111" s="59">
        <v>0</v>
      </c>
      <c r="P111" s="59">
        <v>0</v>
      </c>
      <c r="Q111" s="59">
        <v>0</v>
      </c>
      <c r="R111" s="59">
        <v>1</v>
      </c>
      <c r="S111" s="59">
        <v>1</v>
      </c>
      <c r="T111" s="59">
        <f t="shared" si="52"/>
        <v>0</v>
      </c>
      <c r="U111" s="59">
        <f t="shared" si="53"/>
        <v>0</v>
      </c>
      <c r="V111" s="59">
        <f t="shared" si="54"/>
        <v>0</v>
      </c>
      <c r="W111" s="59">
        <f t="shared" si="55"/>
        <v>0</v>
      </c>
      <c r="X111" s="59">
        <f t="shared" si="56"/>
        <v>0</v>
      </c>
      <c r="Y111" s="59">
        <f t="shared" si="57"/>
        <v>0</v>
      </c>
      <c r="Z111" s="59">
        <f t="shared" si="58"/>
        <v>0</v>
      </c>
      <c r="AA111" s="59">
        <f t="shared" si="59"/>
        <v>0</v>
      </c>
      <c r="AB111" s="59">
        <f t="shared" si="60"/>
        <v>0</v>
      </c>
      <c r="AC111" s="59">
        <f t="shared" si="61"/>
        <v>0</v>
      </c>
      <c r="AD111" s="166">
        <f t="shared" si="103"/>
        <v>1</v>
      </c>
      <c r="AE111" s="169">
        <f t="shared" si="62"/>
        <v>1</v>
      </c>
      <c r="AF111" s="169">
        <f t="shared" si="63"/>
        <v>0</v>
      </c>
      <c r="AG111" s="169">
        <f t="shared" si="64"/>
        <v>0</v>
      </c>
      <c r="AH111" s="169">
        <f t="shared" si="65"/>
        <v>1</v>
      </c>
      <c r="AI111" s="169">
        <f t="shared" si="66"/>
        <v>0</v>
      </c>
      <c r="AJ111" s="169">
        <f t="shared" si="67"/>
        <v>0</v>
      </c>
      <c r="AK111" s="169">
        <f t="shared" si="68"/>
        <v>0</v>
      </c>
      <c r="AL111" s="169">
        <f t="shared" si="69"/>
        <v>1</v>
      </c>
      <c r="AM111" s="169">
        <f t="shared" si="70"/>
        <v>0</v>
      </c>
      <c r="AN111" s="169">
        <f t="shared" si="71"/>
        <v>0</v>
      </c>
      <c r="AO111" s="169">
        <f t="shared" si="72"/>
        <v>1</v>
      </c>
      <c r="AP111" s="169">
        <f t="shared" si="73"/>
        <v>0</v>
      </c>
      <c r="AQ111" s="169">
        <f t="shared" si="74"/>
        <v>0</v>
      </c>
      <c r="AR111" s="169">
        <f t="shared" si="75"/>
        <v>0</v>
      </c>
      <c r="AS111" s="169">
        <f t="shared" si="76"/>
        <v>0</v>
      </c>
      <c r="AT111" s="169">
        <f t="shared" si="77"/>
        <v>0</v>
      </c>
      <c r="AU111" s="169">
        <f t="shared" si="78"/>
        <v>0</v>
      </c>
      <c r="AV111" s="169">
        <f t="shared" si="79"/>
        <v>1</v>
      </c>
      <c r="AW111" s="169">
        <f t="shared" si="80"/>
        <v>0</v>
      </c>
      <c r="AX111" s="169">
        <f t="shared" si="81"/>
        <v>0</v>
      </c>
      <c r="AY111" s="169">
        <f t="shared" si="82"/>
        <v>0</v>
      </c>
      <c r="AZ111" s="169">
        <f t="shared" si="83"/>
        <v>0</v>
      </c>
      <c r="BA111" s="169">
        <f t="shared" si="84"/>
        <v>0</v>
      </c>
      <c r="BB111" s="169">
        <f t="shared" si="85"/>
        <v>1</v>
      </c>
      <c r="BC111" s="169">
        <f t="shared" si="86"/>
        <v>0</v>
      </c>
      <c r="BD111" s="169">
        <f t="shared" si="87"/>
        <v>1</v>
      </c>
      <c r="BE111" s="169">
        <f t="shared" si="88"/>
        <v>0</v>
      </c>
      <c r="BF111" s="169">
        <f t="shared" si="89"/>
        <v>0</v>
      </c>
      <c r="BG111" s="169">
        <f t="shared" si="90"/>
        <v>0</v>
      </c>
      <c r="BH111" s="169">
        <f t="shared" si="91"/>
        <v>0</v>
      </c>
      <c r="BI111" s="169">
        <f t="shared" si="92"/>
        <v>0</v>
      </c>
      <c r="BJ111" s="169">
        <f t="shared" si="93"/>
        <v>0</v>
      </c>
      <c r="BK111" s="167">
        <f t="shared" si="94"/>
        <v>0</v>
      </c>
      <c r="BL111" s="169">
        <f t="shared" si="95"/>
        <v>1</v>
      </c>
      <c r="BM111" s="169">
        <f t="shared" si="96"/>
        <v>0</v>
      </c>
      <c r="BN111" s="169">
        <f t="shared" si="97"/>
        <v>0</v>
      </c>
      <c r="BO111" s="169">
        <f t="shared" si="98"/>
        <v>1</v>
      </c>
      <c r="BP111" s="36">
        <f t="shared" si="99"/>
        <v>1</v>
      </c>
      <c r="BQ111">
        <f t="shared" si="100"/>
        <v>0</v>
      </c>
      <c r="BR111" s="36">
        <f t="shared" si="101"/>
        <v>0</v>
      </c>
      <c r="BS111" t="e">
        <f t="shared" si="102"/>
        <v>#N/A</v>
      </c>
    </row>
    <row r="112" spans="1:71">
      <c r="A112" s="59">
        <v>208</v>
      </c>
      <c r="B112" s="59">
        <v>132141</v>
      </c>
      <c r="C112" s="160">
        <v>11107142.8098545</v>
      </c>
      <c r="D112" s="59">
        <v>6339286</v>
      </c>
      <c r="E112" s="59">
        <v>6339286</v>
      </c>
      <c r="F112" s="59">
        <v>4767856.8098544804</v>
      </c>
      <c r="G112" s="59">
        <v>278.57142639160202</v>
      </c>
      <c r="H112" s="59">
        <v>-3127141444.32092</v>
      </c>
      <c r="I112" s="59">
        <v>102</v>
      </c>
      <c r="J112" s="59">
        <v>301</v>
      </c>
      <c r="K112" s="59">
        <v>0</v>
      </c>
      <c r="L112" s="59">
        <v>102</v>
      </c>
      <c r="M112" s="59">
        <v>301</v>
      </c>
      <c r="N112" s="59">
        <v>0</v>
      </c>
      <c r="O112" s="59">
        <v>0</v>
      </c>
      <c r="P112" s="59">
        <v>0</v>
      </c>
      <c r="Q112" s="59">
        <v>0</v>
      </c>
      <c r="R112" s="59">
        <v>2</v>
      </c>
      <c r="S112" s="59">
        <v>1</v>
      </c>
      <c r="T112" s="59">
        <f t="shared" si="52"/>
        <v>0</v>
      </c>
      <c r="U112" s="59">
        <f t="shared" si="53"/>
        <v>1</v>
      </c>
      <c r="V112" s="59">
        <f t="shared" si="54"/>
        <v>2</v>
      </c>
      <c r="W112" s="59">
        <f t="shared" si="55"/>
        <v>0</v>
      </c>
      <c r="X112" s="59">
        <f t="shared" si="56"/>
        <v>0</v>
      </c>
      <c r="Y112" s="59">
        <f t="shared" si="57"/>
        <v>2</v>
      </c>
      <c r="Z112" s="59">
        <f t="shared" si="58"/>
        <v>0</v>
      </c>
      <c r="AA112" s="59">
        <f t="shared" si="59"/>
        <v>0</v>
      </c>
      <c r="AB112" s="59">
        <f t="shared" si="60"/>
        <v>0</v>
      </c>
      <c r="AC112" s="59">
        <f t="shared" si="61"/>
        <v>0</v>
      </c>
      <c r="AD112" s="166">
        <f t="shared" si="103"/>
        <v>0</v>
      </c>
      <c r="AE112" s="169">
        <f t="shared" si="62"/>
        <v>0</v>
      </c>
      <c r="AF112" s="169">
        <f t="shared" si="63"/>
        <v>0</v>
      </c>
      <c r="AG112" s="169">
        <f t="shared" si="64"/>
        <v>0</v>
      </c>
      <c r="AH112" s="169">
        <f t="shared" si="65"/>
        <v>1</v>
      </c>
      <c r="AI112" s="169">
        <f t="shared" si="66"/>
        <v>0</v>
      </c>
      <c r="AJ112" s="169">
        <f t="shared" si="67"/>
        <v>0</v>
      </c>
      <c r="AK112" s="169">
        <f t="shared" si="68"/>
        <v>0</v>
      </c>
      <c r="AL112" s="169">
        <f t="shared" si="69"/>
        <v>1</v>
      </c>
      <c r="AM112" s="169">
        <f t="shared" si="70"/>
        <v>1</v>
      </c>
      <c r="AN112" s="169">
        <f t="shared" si="71"/>
        <v>2</v>
      </c>
      <c r="AO112" s="169">
        <f t="shared" si="72"/>
        <v>0</v>
      </c>
      <c r="AP112" s="169">
        <f t="shared" si="73"/>
        <v>1</v>
      </c>
      <c r="AQ112" s="169">
        <f t="shared" si="74"/>
        <v>0</v>
      </c>
      <c r="AR112" s="169">
        <f t="shared" si="75"/>
        <v>1</v>
      </c>
      <c r="AS112" s="169">
        <f t="shared" si="76"/>
        <v>0</v>
      </c>
      <c r="AT112" s="169">
        <f t="shared" si="77"/>
        <v>0</v>
      </c>
      <c r="AU112" s="169">
        <f t="shared" si="78"/>
        <v>1</v>
      </c>
      <c r="AV112" s="169">
        <f t="shared" si="79"/>
        <v>0</v>
      </c>
      <c r="AW112" s="169">
        <f t="shared" si="80"/>
        <v>0</v>
      </c>
      <c r="AX112" s="169">
        <f t="shared" si="81"/>
        <v>0</v>
      </c>
      <c r="AY112" s="169">
        <f t="shared" si="82"/>
        <v>0</v>
      </c>
      <c r="AZ112" s="169">
        <f t="shared" si="83"/>
        <v>0</v>
      </c>
      <c r="BA112" s="169">
        <f t="shared" si="84"/>
        <v>0</v>
      </c>
      <c r="BB112" s="169">
        <f t="shared" si="85"/>
        <v>1</v>
      </c>
      <c r="BC112" s="169">
        <f t="shared" si="86"/>
        <v>0</v>
      </c>
      <c r="BD112" s="169">
        <f t="shared" si="87"/>
        <v>1</v>
      </c>
      <c r="BE112" s="169">
        <f t="shared" si="88"/>
        <v>0</v>
      </c>
      <c r="BF112" s="169">
        <f t="shared" si="89"/>
        <v>0</v>
      </c>
      <c r="BG112" s="169">
        <f t="shared" si="90"/>
        <v>0</v>
      </c>
      <c r="BH112" s="169">
        <f t="shared" si="91"/>
        <v>0</v>
      </c>
      <c r="BI112" s="169">
        <f t="shared" si="92"/>
        <v>0</v>
      </c>
      <c r="BJ112" s="169">
        <f t="shared" si="93"/>
        <v>0</v>
      </c>
      <c r="BK112" s="167">
        <f t="shared" si="94"/>
        <v>0</v>
      </c>
      <c r="BL112" s="169">
        <f t="shared" si="95"/>
        <v>0</v>
      </c>
      <c r="BM112" s="169">
        <f t="shared" si="96"/>
        <v>1</v>
      </c>
      <c r="BN112" s="169">
        <f t="shared" si="97"/>
        <v>0</v>
      </c>
      <c r="BO112" s="169">
        <f t="shared" si="98"/>
        <v>1</v>
      </c>
      <c r="BP112" s="36">
        <f t="shared" si="99"/>
        <v>0</v>
      </c>
      <c r="BQ112">
        <f t="shared" si="100"/>
        <v>4</v>
      </c>
      <c r="BR112" s="36">
        <f t="shared" si="101"/>
        <v>0</v>
      </c>
      <c r="BS112" t="e">
        <f t="shared" si="102"/>
        <v>#N/A</v>
      </c>
    </row>
    <row r="113" spans="1:71">
      <c r="A113" s="59">
        <v>75</v>
      </c>
      <c r="B113" s="59">
        <v>21222</v>
      </c>
      <c r="C113" s="160">
        <v>29591837.5086109</v>
      </c>
      <c r="D113" s="59">
        <v>3265306</v>
      </c>
      <c r="E113" s="59">
        <v>6428571.5</v>
      </c>
      <c r="F113" s="59">
        <v>23163266.0086109</v>
      </c>
      <c r="G113" s="59">
        <v>163.26530456543</v>
      </c>
      <c r="H113" s="59">
        <v>-1098279336.8189399</v>
      </c>
      <c r="I113" s="59">
        <v>0</v>
      </c>
      <c r="J113" s="59">
        <v>0</v>
      </c>
      <c r="K113" s="59">
        <v>0</v>
      </c>
      <c r="L113" s="59">
        <v>101</v>
      </c>
      <c r="M113" s="59">
        <v>0</v>
      </c>
      <c r="N113" s="59">
        <v>0</v>
      </c>
      <c r="O113" s="59">
        <v>0</v>
      </c>
      <c r="P113" s="59">
        <v>0</v>
      </c>
      <c r="Q113" s="59">
        <v>0</v>
      </c>
      <c r="R113" s="59">
        <v>2</v>
      </c>
      <c r="S113" s="59">
        <v>1</v>
      </c>
      <c r="T113" s="59">
        <f t="shared" si="52"/>
        <v>0</v>
      </c>
      <c r="U113" s="59">
        <f t="shared" si="53"/>
        <v>0</v>
      </c>
      <c r="V113" s="59">
        <f t="shared" si="54"/>
        <v>0</v>
      </c>
      <c r="W113" s="59">
        <f t="shared" si="55"/>
        <v>0</v>
      </c>
      <c r="X113" s="59">
        <f t="shared" si="56"/>
        <v>0</v>
      </c>
      <c r="Y113" s="59">
        <f t="shared" si="57"/>
        <v>0</v>
      </c>
      <c r="Z113" s="59">
        <f t="shared" si="58"/>
        <v>0</v>
      </c>
      <c r="AA113" s="59">
        <f t="shared" si="59"/>
        <v>0</v>
      </c>
      <c r="AB113" s="59">
        <f t="shared" si="60"/>
        <v>0</v>
      </c>
      <c r="AC113" s="59">
        <f t="shared" si="61"/>
        <v>0</v>
      </c>
      <c r="AD113" s="166">
        <f t="shared" si="103"/>
        <v>1</v>
      </c>
      <c r="AE113" s="169">
        <f t="shared" si="62"/>
        <v>1</v>
      </c>
      <c r="AF113" s="169">
        <f t="shared" si="63"/>
        <v>0</v>
      </c>
      <c r="AG113" s="169">
        <f t="shared" si="64"/>
        <v>0</v>
      </c>
      <c r="AH113" s="169">
        <f t="shared" si="65"/>
        <v>1</v>
      </c>
      <c r="AI113" s="169">
        <f t="shared" si="66"/>
        <v>0</v>
      </c>
      <c r="AJ113" s="169">
        <f t="shared" si="67"/>
        <v>0</v>
      </c>
      <c r="AK113" s="169">
        <f t="shared" si="68"/>
        <v>0</v>
      </c>
      <c r="AL113" s="169">
        <f t="shared" si="69"/>
        <v>1</v>
      </c>
      <c r="AM113" s="169">
        <f t="shared" si="70"/>
        <v>0</v>
      </c>
      <c r="AN113" s="169">
        <f t="shared" si="71"/>
        <v>0</v>
      </c>
      <c r="AO113" s="169">
        <f t="shared" si="72"/>
        <v>1</v>
      </c>
      <c r="AP113" s="169">
        <f t="shared" si="73"/>
        <v>0</v>
      </c>
      <c r="AQ113" s="169">
        <f t="shared" si="74"/>
        <v>0</v>
      </c>
      <c r="AR113" s="169">
        <f t="shared" si="75"/>
        <v>0</v>
      </c>
      <c r="AS113" s="169">
        <f t="shared" si="76"/>
        <v>0</v>
      </c>
      <c r="AT113" s="169">
        <f t="shared" si="77"/>
        <v>0</v>
      </c>
      <c r="AU113" s="169">
        <f t="shared" si="78"/>
        <v>0</v>
      </c>
      <c r="AV113" s="169">
        <f t="shared" si="79"/>
        <v>1</v>
      </c>
      <c r="AW113" s="169">
        <f t="shared" si="80"/>
        <v>0</v>
      </c>
      <c r="AX113" s="169">
        <f t="shared" si="81"/>
        <v>0</v>
      </c>
      <c r="AY113" s="169">
        <f t="shared" si="82"/>
        <v>0</v>
      </c>
      <c r="AZ113" s="169">
        <f t="shared" si="83"/>
        <v>0</v>
      </c>
      <c r="BA113" s="169">
        <f t="shared" si="84"/>
        <v>0</v>
      </c>
      <c r="BB113" s="169">
        <f t="shared" si="85"/>
        <v>1</v>
      </c>
      <c r="BC113" s="169">
        <f t="shared" si="86"/>
        <v>0</v>
      </c>
      <c r="BD113" s="169">
        <f t="shared" si="87"/>
        <v>1</v>
      </c>
      <c r="BE113" s="169">
        <f t="shared" si="88"/>
        <v>0</v>
      </c>
      <c r="BF113" s="169">
        <f t="shared" si="89"/>
        <v>0</v>
      </c>
      <c r="BG113" s="169">
        <f t="shared" si="90"/>
        <v>0</v>
      </c>
      <c r="BH113" s="169">
        <f t="shared" si="91"/>
        <v>0</v>
      </c>
      <c r="BI113" s="169">
        <f t="shared" si="92"/>
        <v>0</v>
      </c>
      <c r="BJ113" s="169">
        <f t="shared" si="93"/>
        <v>0</v>
      </c>
      <c r="BK113" s="167">
        <f t="shared" si="94"/>
        <v>0</v>
      </c>
      <c r="BL113" s="169">
        <f t="shared" si="95"/>
        <v>0</v>
      </c>
      <c r="BM113" s="169">
        <f t="shared" si="96"/>
        <v>1</v>
      </c>
      <c r="BN113" s="169">
        <f t="shared" si="97"/>
        <v>0</v>
      </c>
      <c r="BO113" s="169">
        <f t="shared" si="98"/>
        <v>1</v>
      </c>
      <c r="BP113" s="36">
        <f t="shared" si="99"/>
        <v>1</v>
      </c>
      <c r="BQ113">
        <f t="shared" si="100"/>
        <v>0</v>
      </c>
      <c r="BR113" s="36">
        <f t="shared" si="101"/>
        <v>0</v>
      </c>
      <c r="BS113" t="e">
        <f t="shared" si="102"/>
        <v>#N/A</v>
      </c>
    </row>
    <row r="114" spans="1:71">
      <c r="A114" s="59">
        <v>149</v>
      </c>
      <c r="B114" s="59">
        <v>121111</v>
      </c>
      <c r="C114" s="160">
        <v>31964285.578198601</v>
      </c>
      <c r="D114" s="59">
        <v>6496428.5</v>
      </c>
      <c r="E114" s="59">
        <v>6496428.5</v>
      </c>
      <c r="F114" s="59">
        <v>25467857.078198601</v>
      </c>
      <c r="G114" s="59">
        <v>85.714286804199205</v>
      </c>
      <c r="H114" s="59">
        <v>-2309608033.3555899</v>
      </c>
      <c r="I114" s="59">
        <v>0</v>
      </c>
      <c r="J114" s="59">
        <v>0</v>
      </c>
      <c r="K114" s="59">
        <v>0</v>
      </c>
      <c r="L114" s="59">
        <v>406</v>
      </c>
      <c r="M114" s="59">
        <v>301</v>
      </c>
      <c r="N114" s="59">
        <v>102</v>
      </c>
      <c r="O114" s="59">
        <v>0</v>
      </c>
      <c r="P114" s="59">
        <v>0</v>
      </c>
      <c r="Q114" s="59">
        <v>0</v>
      </c>
      <c r="R114" s="59">
        <v>2</v>
      </c>
      <c r="S114" s="59">
        <v>0</v>
      </c>
      <c r="T114" s="59">
        <f t="shared" si="52"/>
        <v>1</v>
      </c>
      <c r="U114" s="59">
        <f t="shared" si="53"/>
        <v>0</v>
      </c>
      <c r="V114" s="59">
        <f t="shared" si="54"/>
        <v>0</v>
      </c>
      <c r="W114" s="59">
        <f t="shared" si="55"/>
        <v>0</v>
      </c>
      <c r="X114" s="59">
        <f t="shared" si="56"/>
        <v>0</v>
      </c>
      <c r="Y114" s="59">
        <f t="shared" si="57"/>
        <v>1</v>
      </c>
      <c r="Z114" s="59">
        <f t="shared" si="58"/>
        <v>0</v>
      </c>
      <c r="AA114" s="59">
        <f t="shared" si="59"/>
        <v>1</v>
      </c>
      <c r="AB114" s="59">
        <f t="shared" si="60"/>
        <v>0</v>
      </c>
      <c r="AC114" s="59">
        <f t="shared" si="61"/>
        <v>0</v>
      </c>
      <c r="AD114" s="166">
        <f t="shared" si="103"/>
        <v>0</v>
      </c>
      <c r="AE114" s="169">
        <f t="shared" si="62"/>
        <v>0</v>
      </c>
      <c r="AF114" s="169">
        <f t="shared" si="63"/>
        <v>0</v>
      </c>
      <c r="AG114" s="169">
        <f t="shared" si="64"/>
        <v>0</v>
      </c>
      <c r="AH114" s="169">
        <f t="shared" si="65"/>
        <v>1</v>
      </c>
      <c r="AI114" s="169">
        <f t="shared" si="66"/>
        <v>0</v>
      </c>
      <c r="AJ114" s="169">
        <f t="shared" si="67"/>
        <v>0</v>
      </c>
      <c r="AK114" s="169">
        <f t="shared" si="68"/>
        <v>0</v>
      </c>
      <c r="AL114" s="169">
        <f t="shared" si="69"/>
        <v>1</v>
      </c>
      <c r="AM114" s="169">
        <f t="shared" si="70"/>
        <v>0</v>
      </c>
      <c r="AN114" s="169">
        <f t="shared" si="71"/>
        <v>0</v>
      </c>
      <c r="AO114" s="169">
        <f t="shared" si="72"/>
        <v>1</v>
      </c>
      <c r="AP114" s="169">
        <f t="shared" si="73"/>
        <v>0</v>
      </c>
      <c r="AQ114" s="169">
        <f t="shared" si="74"/>
        <v>0</v>
      </c>
      <c r="AR114" s="169">
        <f t="shared" si="75"/>
        <v>0</v>
      </c>
      <c r="AS114" s="169">
        <f t="shared" si="76"/>
        <v>0</v>
      </c>
      <c r="AT114" s="169">
        <f t="shared" si="77"/>
        <v>0</v>
      </c>
      <c r="AU114" s="169">
        <f t="shared" si="78"/>
        <v>0</v>
      </c>
      <c r="AV114" s="169">
        <f t="shared" si="79"/>
        <v>1</v>
      </c>
      <c r="AW114" s="169">
        <f t="shared" si="80"/>
        <v>1</v>
      </c>
      <c r="AX114" s="169">
        <f t="shared" si="81"/>
        <v>0</v>
      </c>
      <c r="AY114" s="169">
        <f t="shared" si="82"/>
        <v>1</v>
      </c>
      <c r="AZ114" s="169">
        <f t="shared" si="83"/>
        <v>0</v>
      </c>
      <c r="BA114" s="169">
        <f t="shared" si="84"/>
        <v>0</v>
      </c>
      <c r="BB114" s="169">
        <f t="shared" si="85"/>
        <v>1</v>
      </c>
      <c r="BC114" s="169">
        <f t="shared" si="86"/>
        <v>1</v>
      </c>
      <c r="BD114" s="169">
        <f t="shared" si="87"/>
        <v>0</v>
      </c>
      <c r="BE114" s="169">
        <f t="shared" si="88"/>
        <v>1</v>
      </c>
      <c r="BF114" s="169">
        <f t="shared" si="89"/>
        <v>0</v>
      </c>
      <c r="BG114" s="169">
        <f t="shared" si="90"/>
        <v>0</v>
      </c>
      <c r="BH114" s="169">
        <f t="shared" si="91"/>
        <v>0</v>
      </c>
      <c r="BI114" s="169">
        <f t="shared" si="92"/>
        <v>0</v>
      </c>
      <c r="BJ114" s="169">
        <f t="shared" si="93"/>
        <v>0</v>
      </c>
      <c r="BK114" s="167">
        <f t="shared" si="94"/>
        <v>0</v>
      </c>
      <c r="BL114" s="169">
        <f t="shared" si="95"/>
        <v>0</v>
      </c>
      <c r="BM114" s="169">
        <f t="shared" si="96"/>
        <v>1</v>
      </c>
      <c r="BN114" s="169">
        <f t="shared" si="97"/>
        <v>1</v>
      </c>
      <c r="BO114" s="169">
        <f t="shared" si="98"/>
        <v>0</v>
      </c>
      <c r="BP114" s="36">
        <f t="shared" si="99"/>
        <v>0</v>
      </c>
      <c r="BQ114">
        <f t="shared" si="100"/>
        <v>0</v>
      </c>
      <c r="BR114" s="36">
        <f t="shared" si="101"/>
        <v>1</v>
      </c>
      <c r="BS114" t="e">
        <f t="shared" si="102"/>
        <v>#N/A</v>
      </c>
    </row>
    <row r="115" spans="1:71">
      <c r="A115" s="59">
        <v>355</v>
      </c>
      <c r="B115" s="59">
        <v>212161</v>
      </c>
      <c r="C115" s="160">
        <v>33142857.001752298</v>
      </c>
      <c r="D115" s="59">
        <v>6528571.5</v>
      </c>
      <c r="E115" s="59">
        <v>6528571.5</v>
      </c>
      <c r="F115" s="59">
        <v>26614285.501752298</v>
      </c>
      <c r="G115" s="59">
        <v>1142.85717773438</v>
      </c>
      <c r="H115" s="59">
        <v>-5046216786.1635399</v>
      </c>
      <c r="I115" s="59">
        <v>0</v>
      </c>
      <c r="J115" s="59">
        <v>0</v>
      </c>
      <c r="K115" s="59">
        <v>0</v>
      </c>
      <c r="L115" s="59">
        <v>101</v>
      </c>
      <c r="M115" s="59">
        <v>0</v>
      </c>
      <c r="N115" s="59">
        <v>0</v>
      </c>
      <c r="O115" s="59">
        <v>0</v>
      </c>
      <c r="P115" s="59">
        <v>0</v>
      </c>
      <c r="Q115" s="59">
        <v>0</v>
      </c>
      <c r="R115" s="59">
        <v>2</v>
      </c>
      <c r="S115" s="59">
        <v>1</v>
      </c>
      <c r="T115" s="59">
        <f t="shared" si="52"/>
        <v>0</v>
      </c>
      <c r="U115" s="59">
        <f t="shared" si="53"/>
        <v>0</v>
      </c>
      <c r="V115" s="59">
        <f t="shared" si="54"/>
        <v>0</v>
      </c>
      <c r="W115" s="59">
        <f t="shared" si="55"/>
        <v>0</v>
      </c>
      <c r="X115" s="59">
        <f t="shared" si="56"/>
        <v>0</v>
      </c>
      <c r="Y115" s="59">
        <f t="shared" si="57"/>
        <v>0</v>
      </c>
      <c r="Z115" s="59">
        <f t="shared" si="58"/>
        <v>0</v>
      </c>
      <c r="AA115" s="59">
        <f t="shared" si="59"/>
        <v>0</v>
      </c>
      <c r="AB115" s="59">
        <f t="shared" si="60"/>
        <v>0</v>
      </c>
      <c r="AC115" s="59">
        <f t="shared" si="61"/>
        <v>0</v>
      </c>
      <c r="AD115" s="166">
        <f t="shared" si="103"/>
        <v>1</v>
      </c>
      <c r="AE115" s="169">
        <f t="shared" si="62"/>
        <v>1</v>
      </c>
      <c r="AF115" s="169">
        <f t="shared" si="63"/>
        <v>0</v>
      </c>
      <c r="AG115" s="169">
        <f t="shared" si="64"/>
        <v>0</v>
      </c>
      <c r="AH115" s="169">
        <f t="shared" si="65"/>
        <v>1</v>
      </c>
      <c r="AI115" s="169">
        <f t="shared" si="66"/>
        <v>0</v>
      </c>
      <c r="AJ115" s="169">
        <f t="shared" si="67"/>
        <v>0</v>
      </c>
      <c r="AK115" s="169">
        <f t="shared" si="68"/>
        <v>0</v>
      </c>
      <c r="AL115" s="169">
        <f t="shared" si="69"/>
        <v>1</v>
      </c>
      <c r="AM115" s="169">
        <f t="shared" si="70"/>
        <v>0</v>
      </c>
      <c r="AN115" s="169">
        <f t="shared" si="71"/>
        <v>0</v>
      </c>
      <c r="AO115" s="169">
        <f t="shared" si="72"/>
        <v>1</v>
      </c>
      <c r="AP115" s="169">
        <f t="shared" si="73"/>
        <v>0</v>
      </c>
      <c r="AQ115" s="169">
        <f t="shared" si="74"/>
        <v>0</v>
      </c>
      <c r="AR115" s="169">
        <f t="shared" si="75"/>
        <v>0</v>
      </c>
      <c r="AS115" s="169">
        <f t="shared" si="76"/>
        <v>0</v>
      </c>
      <c r="AT115" s="169">
        <f t="shared" si="77"/>
        <v>0</v>
      </c>
      <c r="AU115" s="169">
        <f t="shared" si="78"/>
        <v>0</v>
      </c>
      <c r="AV115" s="169">
        <f t="shared" si="79"/>
        <v>1</v>
      </c>
      <c r="AW115" s="169">
        <f t="shared" si="80"/>
        <v>0</v>
      </c>
      <c r="AX115" s="169">
        <f t="shared" si="81"/>
        <v>0</v>
      </c>
      <c r="AY115" s="169">
        <f t="shared" si="82"/>
        <v>0</v>
      </c>
      <c r="AZ115" s="169">
        <f t="shared" si="83"/>
        <v>0</v>
      </c>
      <c r="BA115" s="169">
        <f t="shared" si="84"/>
        <v>0</v>
      </c>
      <c r="BB115" s="169">
        <f t="shared" si="85"/>
        <v>1</v>
      </c>
      <c r="BC115" s="169">
        <f t="shared" si="86"/>
        <v>0</v>
      </c>
      <c r="BD115" s="169">
        <f t="shared" si="87"/>
        <v>1</v>
      </c>
      <c r="BE115" s="169">
        <f t="shared" si="88"/>
        <v>0</v>
      </c>
      <c r="BF115" s="169">
        <f t="shared" si="89"/>
        <v>0</v>
      </c>
      <c r="BG115" s="169">
        <f t="shared" si="90"/>
        <v>0</v>
      </c>
      <c r="BH115" s="169">
        <f t="shared" si="91"/>
        <v>0</v>
      </c>
      <c r="BI115" s="169">
        <f t="shared" si="92"/>
        <v>0</v>
      </c>
      <c r="BJ115" s="169">
        <f t="shared" si="93"/>
        <v>0</v>
      </c>
      <c r="BK115" s="167">
        <f t="shared" si="94"/>
        <v>0</v>
      </c>
      <c r="BL115" s="169">
        <f t="shared" si="95"/>
        <v>0</v>
      </c>
      <c r="BM115" s="169">
        <f t="shared" si="96"/>
        <v>1</v>
      </c>
      <c r="BN115" s="169">
        <f t="shared" si="97"/>
        <v>0</v>
      </c>
      <c r="BO115" s="169">
        <f t="shared" si="98"/>
        <v>1</v>
      </c>
      <c r="BP115" s="36">
        <f t="shared" si="99"/>
        <v>1</v>
      </c>
      <c r="BQ115">
        <f t="shared" si="100"/>
        <v>0</v>
      </c>
      <c r="BR115" s="36">
        <f t="shared" si="101"/>
        <v>0</v>
      </c>
      <c r="BS115" t="e">
        <f t="shared" si="102"/>
        <v>#N/A</v>
      </c>
    </row>
    <row r="116" spans="1:71">
      <c r="A116" s="59">
        <v>113</v>
      </c>
      <c r="B116" s="59">
        <v>24291</v>
      </c>
      <c r="C116" s="160">
        <v>41208334.254411399</v>
      </c>
      <c r="D116" s="59">
        <v>6650000.25</v>
      </c>
      <c r="E116" s="59">
        <v>6650000.25</v>
      </c>
      <c r="F116" s="59">
        <v>34558334.004411399</v>
      </c>
      <c r="G116" s="59">
        <v>66.666671752929702</v>
      </c>
      <c r="H116" s="59">
        <v>-1804437277.6656101</v>
      </c>
      <c r="I116" s="59">
        <v>0</v>
      </c>
      <c r="J116" s="59">
        <v>0</v>
      </c>
      <c r="K116" s="59">
        <v>0</v>
      </c>
      <c r="L116" s="59">
        <v>101</v>
      </c>
      <c r="M116" s="59">
        <v>0</v>
      </c>
      <c r="N116" s="59">
        <v>0</v>
      </c>
      <c r="O116" s="59">
        <v>101</v>
      </c>
      <c r="P116" s="59">
        <v>0</v>
      </c>
      <c r="Q116" s="59">
        <v>0</v>
      </c>
      <c r="R116" s="59">
        <v>1</v>
      </c>
      <c r="S116" s="59">
        <v>0</v>
      </c>
      <c r="T116" s="59">
        <f t="shared" si="52"/>
        <v>0</v>
      </c>
      <c r="U116" s="59">
        <f t="shared" si="53"/>
        <v>0</v>
      </c>
      <c r="V116" s="59">
        <f t="shared" si="54"/>
        <v>0</v>
      </c>
      <c r="W116" s="59">
        <f t="shared" si="55"/>
        <v>0</v>
      </c>
      <c r="X116" s="59">
        <f t="shared" si="56"/>
        <v>0</v>
      </c>
      <c r="Y116" s="59">
        <f t="shared" si="57"/>
        <v>0</v>
      </c>
      <c r="Z116" s="59">
        <f t="shared" si="58"/>
        <v>0</v>
      </c>
      <c r="AA116" s="59">
        <f t="shared" si="59"/>
        <v>0</v>
      </c>
      <c r="AB116" s="59">
        <f t="shared" si="60"/>
        <v>0</v>
      </c>
      <c r="AC116" s="59">
        <f t="shared" si="61"/>
        <v>0</v>
      </c>
      <c r="AD116" s="166">
        <f t="shared" si="103"/>
        <v>2</v>
      </c>
      <c r="AE116" s="169">
        <f t="shared" si="62"/>
        <v>0</v>
      </c>
      <c r="AF116" s="169">
        <f t="shared" si="63"/>
        <v>1</v>
      </c>
      <c r="AG116" s="169">
        <f t="shared" si="64"/>
        <v>0</v>
      </c>
      <c r="AH116" s="169">
        <f t="shared" si="65"/>
        <v>1</v>
      </c>
      <c r="AI116" s="169">
        <f t="shared" si="66"/>
        <v>0</v>
      </c>
      <c r="AJ116" s="169">
        <f t="shared" si="67"/>
        <v>0</v>
      </c>
      <c r="AK116" s="169">
        <f t="shared" si="68"/>
        <v>0</v>
      </c>
      <c r="AL116" s="169">
        <f t="shared" si="69"/>
        <v>1</v>
      </c>
      <c r="AM116" s="169">
        <f t="shared" si="70"/>
        <v>0</v>
      </c>
      <c r="AN116" s="169">
        <f t="shared" si="71"/>
        <v>0</v>
      </c>
      <c r="AO116" s="169">
        <f t="shared" si="72"/>
        <v>1</v>
      </c>
      <c r="AP116" s="169">
        <f t="shared" si="73"/>
        <v>0</v>
      </c>
      <c r="AQ116" s="169">
        <f t="shared" si="74"/>
        <v>0</v>
      </c>
      <c r="AR116" s="169">
        <f t="shared" si="75"/>
        <v>0</v>
      </c>
      <c r="AS116" s="169">
        <f t="shared" si="76"/>
        <v>0</v>
      </c>
      <c r="AT116" s="169">
        <f t="shared" si="77"/>
        <v>0</v>
      </c>
      <c r="AU116" s="169">
        <f t="shared" si="78"/>
        <v>0</v>
      </c>
      <c r="AV116" s="169">
        <f t="shared" si="79"/>
        <v>1</v>
      </c>
      <c r="AW116" s="169">
        <f t="shared" si="80"/>
        <v>0</v>
      </c>
      <c r="AX116" s="169">
        <f t="shared" si="81"/>
        <v>0</v>
      </c>
      <c r="AY116" s="169">
        <f t="shared" si="82"/>
        <v>0</v>
      </c>
      <c r="AZ116" s="169">
        <f t="shared" si="83"/>
        <v>0</v>
      </c>
      <c r="BA116" s="169">
        <f t="shared" si="84"/>
        <v>0</v>
      </c>
      <c r="BB116" s="169">
        <f t="shared" si="85"/>
        <v>1</v>
      </c>
      <c r="BC116" s="169">
        <f t="shared" si="86"/>
        <v>0</v>
      </c>
      <c r="BD116" s="169">
        <f t="shared" si="87"/>
        <v>1</v>
      </c>
      <c r="BE116" s="169">
        <f t="shared" si="88"/>
        <v>0</v>
      </c>
      <c r="BF116" s="169">
        <f t="shared" si="89"/>
        <v>0</v>
      </c>
      <c r="BG116" s="169">
        <f t="shared" si="90"/>
        <v>0</v>
      </c>
      <c r="BH116" s="169">
        <f t="shared" si="91"/>
        <v>0</v>
      </c>
      <c r="BI116" s="169">
        <f t="shared" si="92"/>
        <v>0</v>
      </c>
      <c r="BJ116" s="169">
        <f t="shared" si="93"/>
        <v>0</v>
      </c>
      <c r="BK116" s="167">
        <f t="shared" si="94"/>
        <v>0</v>
      </c>
      <c r="BL116" s="169">
        <f t="shared" si="95"/>
        <v>1</v>
      </c>
      <c r="BM116" s="169">
        <f t="shared" si="96"/>
        <v>0</v>
      </c>
      <c r="BN116" s="169">
        <f t="shared" si="97"/>
        <v>1</v>
      </c>
      <c r="BO116" s="169">
        <f t="shared" si="98"/>
        <v>0</v>
      </c>
      <c r="BP116" s="36">
        <f t="shared" si="99"/>
        <v>1</v>
      </c>
      <c r="BQ116">
        <f t="shared" si="100"/>
        <v>0</v>
      </c>
      <c r="BR116" s="36">
        <f t="shared" si="101"/>
        <v>0</v>
      </c>
      <c r="BS116" t="e">
        <f t="shared" si="102"/>
        <v>#N/A</v>
      </c>
    </row>
    <row r="117" spans="1:71">
      <c r="A117" s="59">
        <v>380</v>
      </c>
      <c r="B117" s="59">
        <v>222141</v>
      </c>
      <c r="C117" s="160">
        <v>21280000</v>
      </c>
      <c r="D117" s="59">
        <v>4528000</v>
      </c>
      <c r="E117" s="59">
        <v>6688000</v>
      </c>
      <c r="F117" s="59">
        <v>14592000</v>
      </c>
      <c r="G117" s="59">
        <v>104</v>
      </c>
      <c r="H117" s="59">
        <v>-5717041649.7902899</v>
      </c>
      <c r="I117" s="59">
        <v>101</v>
      </c>
      <c r="J117" s="59">
        <v>0</v>
      </c>
      <c r="K117" s="59">
        <v>0</v>
      </c>
      <c r="L117" s="59">
        <v>101</v>
      </c>
      <c r="M117" s="59">
        <v>0</v>
      </c>
      <c r="N117" s="59">
        <v>0</v>
      </c>
      <c r="O117" s="59">
        <v>0</v>
      </c>
      <c r="P117" s="59">
        <v>0</v>
      </c>
      <c r="Q117" s="59">
        <v>0</v>
      </c>
      <c r="R117" s="59">
        <v>2</v>
      </c>
      <c r="S117" s="59">
        <v>0</v>
      </c>
      <c r="T117" s="59">
        <f t="shared" si="52"/>
        <v>0</v>
      </c>
      <c r="U117" s="59">
        <f t="shared" si="53"/>
        <v>0</v>
      </c>
      <c r="V117" s="59">
        <f t="shared" si="54"/>
        <v>0</v>
      </c>
      <c r="W117" s="59">
        <f t="shared" si="55"/>
        <v>0</v>
      </c>
      <c r="X117" s="59">
        <f t="shared" si="56"/>
        <v>0</v>
      </c>
      <c r="Y117" s="59">
        <f t="shared" si="57"/>
        <v>0</v>
      </c>
      <c r="Z117" s="59">
        <f t="shared" si="58"/>
        <v>0</v>
      </c>
      <c r="AA117" s="59">
        <f t="shared" si="59"/>
        <v>0</v>
      </c>
      <c r="AB117" s="59">
        <f t="shared" si="60"/>
        <v>0</v>
      </c>
      <c r="AC117" s="59">
        <f t="shared" si="61"/>
        <v>0</v>
      </c>
      <c r="AD117" s="166">
        <f t="shared" si="103"/>
        <v>2</v>
      </c>
      <c r="AE117" s="169">
        <f t="shared" si="62"/>
        <v>0</v>
      </c>
      <c r="AF117" s="169">
        <f t="shared" si="63"/>
        <v>1</v>
      </c>
      <c r="AG117" s="169">
        <f t="shared" si="64"/>
        <v>0</v>
      </c>
      <c r="AH117" s="169">
        <f t="shared" si="65"/>
        <v>1</v>
      </c>
      <c r="AI117" s="169">
        <f t="shared" si="66"/>
        <v>0</v>
      </c>
      <c r="AJ117" s="169">
        <f t="shared" si="67"/>
        <v>0</v>
      </c>
      <c r="AK117" s="169">
        <f t="shared" si="68"/>
        <v>0</v>
      </c>
      <c r="AL117" s="169">
        <f t="shared" si="69"/>
        <v>1</v>
      </c>
      <c r="AM117" s="169">
        <f t="shared" si="70"/>
        <v>0</v>
      </c>
      <c r="AN117" s="169">
        <f t="shared" si="71"/>
        <v>0</v>
      </c>
      <c r="AO117" s="169">
        <f t="shared" si="72"/>
        <v>1</v>
      </c>
      <c r="AP117" s="169">
        <f t="shared" si="73"/>
        <v>0</v>
      </c>
      <c r="AQ117" s="169">
        <f t="shared" si="74"/>
        <v>0</v>
      </c>
      <c r="AR117" s="169">
        <f t="shared" si="75"/>
        <v>0</v>
      </c>
      <c r="AS117" s="169">
        <f t="shared" si="76"/>
        <v>0</v>
      </c>
      <c r="AT117" s="169">
        <f t="shared" si="77"/>
        <v>0</v>
      </c>
      <c r="AU117" s="169">
        <f t="shared" si="78"/>
        <v>0</v>
      </c>
      <c r="AV117" s="169">
        <f t="shared" si="79"/>
        <v>1</v>
      </c>
      <c r="AW117" s="169">
        <f t="shared" si="80"/>
        <v>0</v>
      </c>
      <c r="AX117" s="169">
        <f t="shared" si="81"/>
        <v>0</v>
      </c>
      <c r="AY117" s="169">
        <f t="shared" si="82"/>
        <v>0</v>
      </c>
      <c r="AZ117" s="169">
        <f t="shared" si="83"/>
        <v>0</v>
      </c>
      <c r="BA117" s="169">
        <f t="shared" si="84"/>
        <v>0</v>
      </c>
      <c r="BB117" s="169">
        <f t="shared" si="85"/>
        <v>1</v>
      </c>
      <c r="BC117" s="169">
        <f t="shared" si="86"/>
        <v>0</v>
      </c>
      <c r="BD117" s="169">
        <f t="shared" si="87"/>
        <v>1</v>
      </c>
      <c r="BE117" s="169">
        <f t="shared" si="88"/>
        <v>0</v>
      </c>
      <c r="BF117" s="169">
        <f t="shared" si="89"/>
        <v>0</v>
      </c>
      <c r="BG117" s="169">
        <f t="shared" si="90"/>
        <v>0</v>
      </c>
      <c r="BH117" s="169">
        <f t="shared" si="91"/>
        <v>0</v>
      </c>
      <c r="BI117" s="169">
        <f t="shared" si="92"/>
        <v>0</v>
      </c>
      <c r="BJ117" s="169">
        <f t="shared" si="93"/>
        <v>0</v>
      </c>
      <c r="BK117" s="167">
        <f t="shared" si="94"/>
        <v>0</v>
      </c>
      <c r="BL117" s="169">
        <f t="shared" si="95"/>
        <v>0</v>
      </c>
      <c r="BM117" s="169">
        <f t="shared" si="96"/>
        <v>1</v>
      </c>
      <c r="BN117" s="169">
        <f t="shared" si="97"/>
        <v>1</v>
      </c>
      <c r="BO117" s="169">
        <f t="shared" si="98"/>
        <v>0</v>
      </c>
      <c r="BP117" s="36">
        <f t="shared" si="99"/>
        <v>1</v>
      </c>
      <c r="BQ117">
        <f t="shared" si="100"/>
        <v>0</v>
      </c>
      <c r="BR117" s="36">
        <f t="shared" si="101"/>
        <v>0</v>
      </c>
      <c r="BS117" t="e">
        <f t="shared" si="102"/>
        <v>#N/A</v>
      </c>
    </row>
    <row r="118" spans="1:71">
      <c r="A118" s="59">
        <v>183</v>
      </c>
      <c r="B118" s="59">
        <v>122462</v>
      </c>
      <c r="C118" s="160">
        <v>13714286.142465999</v>
      </c>
      <c r="D118" s="59">
        <v>6714286</v>
      </c>
      <c r="E118" s="59">
        <v>6714286</v>
      </c>
      <c r="F118" s="59">
        <v>7000000.1424660301</v>
      </c>
      <c r="G118" s="59">
        <v>261.90478515625</v>
      </c>
      <c r="H118" s="59">
        <v>-2786230018.6854501</v>
      </c>
      <c r="I118" s="59">
        <v>0</v>
      </c>
      <c r="J118" s="59">
        <v>0</v>
      </c>
      <c r="K118" s="59">
        <v>0</v>
      </c>
      <c r="L118" s="59">
        <v>102</v>
      </c>
      <c r="M118" s="59">
        <v>0</v>
      </c>
      <c r="N118" s="59">
        <v>0</v>
      </c>
      <c r="O118" s="59">
        <v>0</v>
      </c>
      <c r="P118" s="59">
        <v>0</v>
      </c>
      <c r="Q118" s="59">
        <v>0</v>
      </c>
      <c r="R118" s="59">
        <v>2</v>
      </c>
      <c r="S118" s="59">
        <v>1</v>
      </c>
      <c r="T118" s="59">
        <f t="shared" si="52"/>
        <v>0</v>
      </c>
      <c r="U118" s="59">
        <f t="shared" si="53"/>
        <v>0</v>
      </c>
      <c r="V118" s="59">
        <f t="shared" si="54"/>
        <v>1</v>
      </c>
      <c r="W118" s="59">
        <f t="shared" si="55"/>
        <v>0</v>
      </c>
      <c r="X118" s="59">
        <f t="shared" si="56"/>
        <v>0</v>
      </c>
      <c r="Y118" s="59">
        <f t="shared" si="57"/>
        <v>0</v>
      </c>
      <c r="Z118" s="59">
        <f t="shared" si="58"/>
        <v>0</v>
      </c>
      <c r="AA118" s="59">
        <f t="shared" si="59"/>
        <v>0</v>
      </c>
      <c r="AB118" s="59">
        <f t="shared" si="60"/>
        <v>0</v>
      </c>
      <c r="AC118" s="59">
        <f t="shared" si="61"/>
        <v>0</v>
      </c>
      <c r="AD118" s="166">
        <f t="shared" si="103"/>
        <v>0</v>
      </c>
      <c r="AE118" s="169">
        <f t="shared" si="62"/>
        <v>0</v>
      </c>
      <c r="AF118" s="169">
        <f t="shared" si="63"/>
        <v>0</v>
      </c>
      <c r="AG118" s="169">
        <f t="shared" si="64"/>
        <v>0</v>
      </c>
      <c r="AH118" s="169">
        <f t="shared" si="65"/>
        <v>1</v>
      </c>
      <c r="AI118" s="169">
        <f t="shared" si="66"/>
        <v>0</v>
      </c>
      <c r="AJ118" s="169">
        <f t="shared" si="67"/>
        <v>0</v>
      </c>
      <c r="AK118" s="169">
        <f t="shared" si="68"/>
        <v>0</v>
      </c>
      <c r="AL118" s="169">
        <f t="shared" si="69"/>
        <v>1</v>
      </c>
      <c r="AM118" s="169">
        <f t="shared" si="70"/>
        <v>1</v>
      </c>
      <c r="AN118" s="169">
        <f t="shared" si="71"/>
        <v>0</v>
      </c>
      <c r="AO118" s="169">
        <f t="shared" si="72"/>
        <v>1</v>
      </c>
      <c r="AP118" s="169">
        <f t="shared" si="73"/>
        <v>0</v>
      </c>
      <c r="AQ118" s="169">
        <f t="shared" si="74"/>
        <v>1</v>
      </c>
      <c r="AR118" s="169">
        <f t="shared" si="75"/>
        <v>0</v>
      </c>
      <c r="AS118" s="169">
        <f t="shared" si="76"/>
        <v>0</v>
      </c>
      <c r="AT118" s="169">
        <f t="shared" si="77"/>
        <v>0</v>
      </c>
      <c r="AU118" s="169">
        <f t="shared" si="78"/>
        <v>0</v>
      </c>
      <c r="AV118" s="169">
        <f t="shared" si="79"/>
        <v>1</v>
      </c>
      <c r="AW118" s="169">
        <f t="shared" si="80"/>
        <v>0</v>
      </c>
      <c r="AX118" s="169">
        <f t="shared" si="81"/>
        <v>0</v>
      </c>
      <c r="AY118" s="169">
        <f t="shared" si="82"/>
        <v>0</v>
      </c>
      <c r="AZ118" s="169">
        <f t="shared" si="83"/>
        <v>0</v>
      </c>
      <c r="BA118" s="169">
        <f t="shared" si="84"/>
        <v>0</v>
      </c>
      <c r="BB118" s="169">
        <f t="shared" si="85"/>
        <v>1</v>
      </c>
      <c r="BC118" s="169">
        <f t="shared" si="86"/>
        <v>0</v>
      </c>
      <c r="BD118" s="169">
        <f t="shared" si="87"/>
        <v>1</v>
      </c>
      <c r="BE118" s="169">
        <f t="shared" si="88"/>
        <v>0</v>
      </c>
      <c r="BF118" s="169">
        <f t="shared" si="89"/>
        <v>0</v>
      </c>
      <c r="BG118" s="169">
        <f t="shared" si="90"/>
        <v>0</v>
      </c>
      <c r="BH118" s="169">
        <f t="shared" si="91"/>
        <v>0</v>
      </c>
      <c r="BI118" s="169">
        <f t="shared" si="92"/>
        <v>0</v>
      </c>
      <c r="BJ118" s="169">
        <f t="shared" si="93"/>
        <v>0</v>
      </c>
      <c r="BK118" s="167">
        <f t="shared" si="94"/>
        <v>0</v>
      </c>
      <c r="BL118" s="169">
        <f t="shared" si="95"/>
        <v>0</v>
      </c>
      <c r="BM118" s="169">
        <f t="shared" si="96"/>
        <v>1</v>
      </c>
      <c r="BN118" s="169">
        <f t="shared" si="97"/>
        <v>0</v>
      </c>
      <c r="BO118" s="169">
        <f t="shared" si="98"/>
        <v>1</v>
      </c>
      <c r="BP118" s="36">
        <f t="shared" si="99"/>
        <v>0</v>
      </c>
      <c r="BQ118">
        <f t="shared" si="100"/>
        <v>0</v>
      </c>
      <c r="BR118" s="36">
        <f t="shared" si="101"/>
        <v>0</v>
      </c>
      <c r="BS118" t="e">
        <f t="shared" si="102"/>
        <v>#N/A</v>
      </c>
    </row>
    <row r="119" spans="1:71">
      <c r="A119" s="59">
        <v>430</v>
      </c>
      <c r="B119" s="59">
        <v>242162</v>
      </c>
      <c r="C119" s="160">
        <v>14763158.0799901</v>
      </c>
      <c r="D119" s="59">
        <v>5896052.875</v>
      </c>
      <c r="E119" s="59">
        <v>6725000.25</v>
      </c>
      <c r="F119" s="59">
        <v>8038157.8299900601</v>
      </c>
      <c r="G119" s="59">
        <v>30.263158798217798</v>
      </c>
      <c r="H119" s="59">
        <v>-6691960405.2331495</v>
      </c>
      <c r="I119" s="59">
        <v>0</v>
      </c>
      <c r="J119" s="59">
        <v>0</v>
      </c>
      <c r="K119" s="59">
        <v>0</v>
      </c>
      <c r="L119" s="59">
        <v>101</v>
      </c>
      <c r="M119" s="59">
        <v>0</v>
      </c>
      <c r="N119" s="59">
        <v>0</v>
      </c>
      <c r="O119" s="59">
        <v>101</v>
      </c>
      <c r="P119" s="59">
        <v>0</v>
      </c>
      <c r="Q119" s="59">
        <v>0</v>
      </c>
      <c r="R119" s="59">
        <v>1</v>
      </c>
      <c r="S119" s="59">
        <v>0</v>
      </c>
      <c r="T119" s="59">
        <f t="shared" si="52"/>
        <v>0</v>
      </c>
      <c r="U119" s="59">
        <f t="shared" si="53"/>
        <v>0</v>
      </c>
      <c r="V119" s="59">
        <f t="shared" si="54"/>
        <v>0</v>
      </c>
      <c r="W119" s="59">
        <f t="shared" si="55"/>
        <v>0</v>
      </c>
      <c r="X119" s="59">
        <f t="shared" si="56"/>
        <v>0</v>
      </c>
      <c r="Y119" s="59">
        <f t="shared" si="57"/>
        <v>0</v>
      </c>
      <c r="Z119" s="59">
        <f t="shared" si="58"/>
        <v>0</v>
      </c>
      <c r="AA119" s="59">
        <f t="shared" si="59"/>
        <v>0</v>
      </c>
      <c r="AB119" s="59">
        <f t="shared" si="60"/>
        <v>0</v>
      </c>
      <c r="AC119" s="59">
        <f t="shared" si="61"/>
        <v>0</v>
      </c>
      <c r="AD119" s="166">
        <f t="shared" si="103"/>
        <v>2</v>
      </c>
      <c r="AE119" s="169">
        <f t="shared" si="62"/>
        <v>0</v>
      </c>
      <c r="AF119" s="169">
        <f t="shared" si="63"/>
        <v>1</v>
      </c>
      <c r="AG119" s="169">
        <f t="shared" si="64"/>
        <v>0</v>
      </c>
      <c r="AH119" s="169">
        <f t="shared" si="65"/>
        <v>1</v>
      </c>
      <c r="AI119" s="169">
        <f t="shared" si="66"/>
        <v>0</v>
      </c>
      <c r="AJ119" s="169">
        <f t="shared" si="67"/>
        <v>0</v>
      </c>
      <c r="AK119" s="169">
        <f t="shared" si="68"/>
        <v>0</v>
      </c>
      <c r="AL119" s="169">
        <f t="shared" si="69"/>
        <v>1</v>
      </c>
      <c r="AM119" s="169">
        <f t="shared" si="70"/>
        <v>0</v>
      </c>
      <c r="AN119" s="169">
        <f t="shared" si="71"/>
        <v>0</v>
      </c>
      <c r="AO119" s="169">
        <f t="shared" si="72"/>
        <v>1</v>
      </c>
      <c r="AP119" s="169">
        <f t="shared" si="73"/>
        <v>0</v>
      </c>
      <c r="AQ119" s="169">
        <f t="shared" si="74"/>
        <v>0</v>
      </c>
      <c r="AR119" s="169">
        <f t="shared" si="75"/>
        <v>0</v>
      </c>
      <c r="AS119" s="169">
        <f t="shared" si="76"/>
        <v>0</v>
      </c>
      <c r="AT119" s="169">
        <f t="shared" si="77"/>
        <v>0</v>
      </c>
      <c r="AU119" s="169">
        <f t="shared" si="78"/>
        <v>0</v>
      </c>
      <c r="AV119" s="169">
        <f t="shared" si="79"/>
        <v>1</v>
      </c>
      <c r="AW119" s="169">
        <f t="shared" si="80"/>
        <v>0</v>
      </c>
      <c r="AX119" s="169">
        <f t="shared" si="81"/>
        <v>0</v>
      </c>
      <c r="AY119" s="169">
        <f t="shared" si="82"/>
        <v>0</v>
      </c>
      <c r="AZ119" s="169">
        <f t="shared" si="83"/>
        <v>0</v>
      </c>
      <c r="BA119" s="169">
        <f t="shared" si="84"/>
        <v>0</v>
      </c>
      <c r="BB119" s="169">
        <f t="shared" si="85"/>
        <v>1</v>
      </c>
      <c r="BC119" s="169">
        <f t="shared" si="86"/>
        <v>0</v>
      </c>
      <c r="BD119" s="169">
        <f t="shared" si="87"/>
        <v>1</v>
      </c>
      <c r="BE119" s="169">
        <f t="shared" si="88"/>
        <v>0</v>
      </c>
      <c r="BF119" s="169">
        <f t="shared" si="89"/>
        <v>0</v>
      </c>
      <c r="BG119" s="169">
        <f t="shared" si="90"/>
        <v>0</v>
      </c>
      <c r="BH119" s="169">
        <f t="shared" si="91"/>
        <v>0</v>
      </c>
      <c r="BI119" s="169">
        <f t="shared" si="92"/>
        <v>0</v>
      </c>
      <c r="BJ119" s="169">
        <f t="shared" si="93"/>
        <v>0</v>
      </c>
      <c r="BK119" s="167">
        <f t="shared" si="94"/>
        <v>0</v>
      </c>
      <c r="BL119" s="169">
        <f t="shared" si="95"/>
        <v>1</v>
      </c>
      <c r="BM119" s="169">
        <f t="shared" si="96"/>
        <v>0</v>
      </c>
      <c r="BN119" s="169">
        <f t="shared" si="97"/>
        <v>1</v>
      </c>
      <c r="BO119" s="169">
        <f t="shared" si="98"/>
        <v>0</v>
      </c>
      <c r="BP119" s="36">
        <f t="shared" si="99"/>
        <v>1</v>
      </c>
      <c r="BQ119">
        <f t="shared" si="100"/>
        <v>0</v>
      </c>
      <c r="BR119" s="36">
        <f t="shared" si="101"/>
        <v>0</v>
      </c>
      <c r="BS119" t="e">
        <f t="shared" si="102"/>
        <v>#N/A</v>
      </c>
    </row>
    <row r="120" spans="1:71">
      <c r="A120" s="59">
        <v>414</v>
      </c>
      <c r="B120" s="59">
        <v>241111</v>
      </c>
      <c r="C120" s="160">
        <v>49468751.105712697</v>
      </c>
      <c r="D120" s="59">
        <v>3625000</v>
      </c>
      <c r="E120" s="59">
        <v>6750000</v>
      </c>
      <c r="F120" s="59">
        <v>42718751.105712697</v>
      </c>
      <c r="G120" s="59">
        <v>50</v>
      </c>
      <c r="H120" s="59">
        <v>-6497708629.6110897</v>
      </c>
      <c r="I120" s="59">
        <v>0</v>
      </c>
      <c r="J120" s="59">
        <v>0</v>
      </c>
      <c r="K120" s="59">
        <v>0</v>
      </c>
      <c r="L120" s="59">
        <v>101</v>
      </c>
      <c r="M120" s="59">
        <v>0</v>
      </c>
      <c r="N120" s="59">
        <v>0</v>
      </c>
      <c r="O120" s="59">
        <v>101</v>
      </c>
      <c r="P120" s="59">
        <v>0</v>
      </c>
      <c r="Q120" s="59">
        <v>0</v>
      </c>
      <c r="R120" s="59">
        <v>1</v>
      </c>
      <c r="S120" s="59">
        <v>1</v>
      </c>
      <c r="T120" s="59">
        <f t="shared" si="52"/>
        <v>0</v>
      </c>
      <c r="U120" s="59">
        <f t="shared" si="53"/>
        <v>0</v>
      </c>
      <c r="V120" s="59">
        <f t="shared" si="54"/>
        <v>0</v>
      </c>
      <c r="W120" s="59">
        <f t="shared" si="55"/>
        <v>0</v>
      </c>
      <c r="X120" s="59">
        <f t="shared" si="56"/>
        <v>0</v>
      </c>
      <c r="Y120" s="59">
        <f t="shared" si="57"/>
        <v>0</v>
      </c>
      <c r="Z120" s="59">
        <f t="shared" si="58"/>
        <v>0</v>
      </c>
      <c r="AA120" s="59">
        <f t="shared" si="59"/>
        <v>0</v>
      </c>
      <c r="AB120" s="59">
        <f t="shared" si="60"/>
        <v>0</v>
      </c>
      <c r="AC120" s="59">
        <f t="shared" si="61"/>
        <v>0</v>
      </c>
      <c r="AD120" s="166">
        <f t="shared" si="103"/>
        <v>2</v>
      </c>
      <c r="AE120" s="169">
        <f t="shared" si="62"/>
        <v>0</v>
      </c>
      <c r="AF120" s="169">
        <f t="shared" si="63"/>
        <v>1</v>
      </c>
      <c r="AG120" s="169">
        <f t="shared" si="64"/>
        <v>0</v>
      </c>
      <c r="AH120" s="169">
        <f t="shared" si="65"/>
        <v>1</v>
      </c>
      <c r="AI120" s="169">
        <f t="shared" si="66"/>
        <v>0</v>
      </c>
      <c r="AJ120" s="169">
        <f t="shared" si="67"/>
        <v>0</v>
      </c>
      <c r="AK120" s="169">
        <f t="shared" si="68"/>
        <v>0</v>
      </c>
      <c r="AL120" s="169">
        <f t="shared" si="69"/>
        <v>1</v>
      </c>
      <c r="AM120" s="169">
        <f t="shared" si="70"/>
        <v>0</v>
      </c>
      <c r="AN120" s="169">
        <f t="shared" si="71"/>
        <v>0</v>
      </c>
      <c r="AO120" s="169">
        <f t="shared" si="72"/>
        <v>1</v>
      </c>
      <c r="AP120" s="169">
        <f t="shared" si="73"/>
        <v>0</v>
      </c>
      <c r="AQ120" s="169">
        <f t="shared" si="74"/>
        <v>0</v>
      </c>
      <c r="AR120" s="169">
        <f t="shared" si="75"/>
        <v>0</v>
      </c>
      <c r="AS120" s="169">
        <f t="shared" si="76"/>
        <v>0</v>
      </c>
      <c r="AT120" s="169">
        <f t="shared" si="77"/>
        <v>0</v>
      </c>
      <c r="AU120" s="169">
        <f t="shared" si="78"/>
        <v>0</v>
      </c>
      <c r="AV120" s="169">
        <f t="shared" si="79"/>
        <v>1</v>
      </c>
      <c r="AW120" s="169">
        <f t="shared" si="80"/>
        <v>0</v>
      </c>
      <c r="AX120" s="169">
        <f t="shared" si="81"/>
        <v>0</v>
      </c>
      <c r="AY120" s="169">
        <f t="shared" si="82"/>
        <v>0</v>
      </c>
      <c r="AZ120" s="169">
        <f t="shared" si="83"/>
        <v>0</v>
      </c>
      <c r="BA120" s="169">
        <f t="shared" si="84"/>
        <v>0</v>
      </c>
      <c r="BB120" s="169">
        <f t="shared" si="85"/>
        <v>1</v>
      </c>
      <c r="BC120" s="169">
        <f t="shared" si="86"/>
        <v>0</v>
      </c>
      <c r="BD120" s="169">
        <f t="shared" si="87"/>
        <v>1</v>
      </c>
      <c r="BE120" s="169">
        <f t="shared" si="88"/>
        <v>0</v>
      </c>
      <c r="BF120" s="169">
        <f t="shared" si="89"/>
        <v>0</v>
      </c>
      <c r="BG120" s="169">
        <f t="shared" si="90"/>
        <v>0</v>
      </c>
      <c r="BH120" s="169">
        <f t="shared" si="91"/>
        <v>0</v>
      </c>
      <c r="BI120" s="169">
        <f t="shared" si="92"/>
        <v>0</v>
      </c>
      <c r="BJ120" s="169">
        <f t="shared" si="93"/>
        <v>0</v>
      </c>
      <c r="BK120" s="167">
        <f t="shared" si="94"/>
        <v>0</v>
      </c>
      <c r="BL120" s="169">
        <f t="shared" si="95"/>
        <v>1</v>
      </c>
      <c r="BM120" s="169">
        <f t="shared" si="96"/>
        <v>0</v>
      </c>
      <c r="BN120" s="169">
        <f t="shared" si="97"/>
        <v>0</v>
      </c>
      <c r="BO120" s="169">
        <f t="shared" si="98"/>
        <v>1</v>
      </c>
      <c r="BP120" s="36">
        <f t="shared" si="99"/>
        <v>1</v>
      </c>
      <c r="BQ120">
        <f t="shared" si="100"/>
        <v>0</v>
      </c>
      <c r="BR120" s="36">
        <f t="shared" si="101"/>
        <v>0</v>
      </c>
      <c r="BS120" t="e">
        <f t="shared" si="102"/>
        <v>#N/A</v>
      </c>
    </row>
    <row r="121" spans="1:71">
      <c r="A121" s="59">
        <v>202</v>
      </c>
      <c r="B121" s="59">
        <v>131322</v>
      </c>
      <c r="C121" s="160">
        <v>14202380.8517607</v>
      </c>
      <c r="D121" s="59">
        <v>6845238.25</v>
      </c>
      <c r="E121" s="59">
        <v>6845238.25</v>
      </c>
      <c r="F121" s="59">
        <v>7357142.6017606696</v>
      </c>
      <c r="G121" s="59">
        <v>333.33334350585898</v>
      </c>
      <c r="H121" s="59">
        <v>-2971666444.4939799</v>
      </c>
      <c r="I121" s="59">
        <v>0</v>
      </c>
      <c r="J121" s="59">
        <v>0</v>
      </c>
      <c r="K121" s="59">
        <v>0</v>
      </c>
      <c r="L121" s="59">
        <v>603</v>
      </c>
      <c r="M121" s="59">
        <v>0</v>
      </c>
      <c r="N121" s="59">
        <v>0</v>
      </c>
      <c r="O121" s="59">
        <v>102</v>
      </c>
      <c r="P121" s="59">
        <v>301</v>
      </c>
      <c r="Q121" s="59">
        <v>0</v>
      </c>
      <c r="R121" s="59">
        <v>2</v>
      </c>
      <c r="S121" s="59">
        <v>0</v>
      </c>
      <c r="T121" s="59">
        <f t="shared" si="52"/>
        <v>0</v>
      </c>
      <c r="U121" s="59">
        <f t="shared" si="53"/>
        <v>0</v>
      </c>
      <c r="V121" s="59">
        <f t="shared" si="54"/>
        <v>1</v>
      </c>
      <c r="W121" s="59">
        <f t="shared" si="55"/>
        <v>0</v>
      </c>
      <c r="X121" s="59">
        <f t="shared" si="56"/>
        <v>0</v>
      </c>
      <c r="Y121" s="59">
        <f t="shared" si="57"/>
        <v>1</v>
      </c>
      <c r="Z121" s="59">
        <f t="shared" si="58"/>
        <v>0</v>
      </c>
      <c r="AA121" s="59">
        <f t="shared" si="59"/>
        <v>0</v>
      </c>
      <c r="AB121" s="59">
        <f t="shared" si="60"/>
        <v>0</v>
      </c>
      <c r="AC121" s="59">
        <f t="shared" si="61"/>
        <v>0</v>
      </c>
      <c r="AD121" s="166">
        <f t="shared" si="103"/>
        <v>0</v>
      </c>
      <c r="AE121" s="169">
        <f t="shared" si="62"/>
        <v>0</v>
      </c>
      <c r="AF121" s="169">
        <f t="shared" si="63"/>
        <v>0</v>
      </c>
      <c r="AG121" s="169">
        <f t="shared" si="64"/>
        <v>0</v>
      </c>
      <c r="AH121" s="169">
        <f t="shared" si="65"/>
        <v>1</v>
      </c>
      <c r="AI121" s="169">
        <f t="shared" si="66"/>
        <v>0</v>
      </c>
      <c r="AJ121" s="169">
        <f t="shared" si="67"/>
        <v>0</v>
      </c>
      <c r="AK121" s="169">
        <f t="shared" si="68"/>
        <v>0</v>
      </c>
      <c r="AL121" s="169">
        <f t="shared" si="69"/>
        <v>1</v>
      </c>
      <c r="AM121" s="169">
        <f t="shared" si="70"/>
        <v>1</v>
      </c>
      <c r="AN121" s="169">
        <f t="shared" si="71"/>
        <v>1</v>
      </c>
      <c r="AO121" s="169">
        <f t="shared" si="72"/>
        <v>0</v>
      </c>
      <c r="AP121" s="169">
        <f t="shared" si="73"/>
        <v>0</v>
      </c>
      <c r="AQ121" s="169">
        <f t="shared" si="74"/>
        <v>1</v>
      </c>
      <c r="AR121" s="169">
        <f t="shared" si="75"/>
        <v>0</v>
      </c>
      <c r="AS121" s="169">
        <f t="shared" si="76"/>
        <v>0</v>
      </c>
      <c r="AT121" s="169">
        <f t="shared" si="77"/>
        <v>0</v>
      </c>
      <c r="AU121" s="169">
        <f t="shared" si="78"/>
        <v>0</v>
      </c>
      <c r="AV121" s="169">
        <f t="shared" si="79"/>
        <v>1</v>
      </c>
      <c r="AW121" s="169">
        <f t="shared" si="80"/>
        <v>0</v>
      </c>
      <c r="AX121" s="169">
        <f t="shared" si="81"/>
        <v>0</v>
      </c>
      <c r="AY121" s="169">
        <f t="shared" si="82"/>
        <v>0</v>
      </c>
      <c r="AZ121" s="169">
        <f t="shared" si="83"/>
        <v>0</v>
      </c>
      <c r="BA121" s="169">
        <f t="shared" si="84"/>
        <v>0</v>
      </c>
      <c r="BB121" s="169">
        <f t="shared" si="85"/>
        <v>1</v>
      </c>
      <c r="BC121" s="169">
        <f t="shared" si="86"/>
        <v>0</v>
      </c>
      <c r="BD121" s="169">
        <f t="shared" si="87"/>
        <v>1</v>
      </c>
      <c r="BE121" s="169">
        <f t="shared" si="88"/>
        <v>0</v>
      </c>
      <c r="BF121" s="169">
        <f t="shared" si="89"/>
        <v>0</v>
      </c>
      <c r="BG121" s="169">
        <f t="shared" si="90"/>
        <v>0</v>
      </c>
      <c r="BH121" s="169">
        <f t="shared" si="91"/>
        <v>0</v>
      </c>
      <c r="BI121" s="169">
        <f t="shared" si="92"/>
        <v>0</v>
      </c>
      <c r="BJ121" s="169">
        <f t="shared" si="93"/>
        <v>0</v>
      </c>
      <c r="BK121" s="167">
        <f t="shared" si="94"/>
        <v>0</v>
      </c>
      <c r="BL121" s="169">
        <f t="shared" si="95"/>
        <v>0</v>
      </c>
      <c r="BM121" s="169">
        <f t="shared" si="96"/>
        <v>1</v>
      </c>
      <c r="BN121" s="169">
        <f t="shared" si="97"/>
        <v>1</v>
      </c>
      <c r="BO121" s="169">
        <f t="shared" si="98"/>
        <v>0</v>
      </c>
      <c r="BP121" s="36">
        <f t="shared" si="99"/>
        <v>0</v>
      </c>
      <c r="BQ121">
        <f t="shared" si="100"/>
        <v>1</v>
      </c>
      <c r="BR121" s="36">
        <f t="shared" si="101"/>
        <v>0</v>
      </c>
      <c r="BS121" t="e">
        <f t="shared" si="102"/>
        <v>#N/A</v>
      </c>
    </row>
    <row r="122" spans="1:71">
      <c r="A122" s="59">
        <v>221</v>
      </c>
      <c r="B122" s="59">
        <v>141122</v>
      </c>
      <c r="C122" s="160">
        <v>54000001.790591702</v>
      </c>
      <c r="D122" s="59">
        <v>6857143.25</v>
      </c>
      <c r="E122" s="59">
        <v>6857143.25</v>
      </c>
      <c r="F122" s="59">
        <v>47142858.540591702</v>
      </c>
      <c r="G122" s="59">
        <v>142.85714721679699</v>
      </c>
      <c r="H122" s="59">
        <v>-3393648268.8383498</v>
      </c>
      <c r="I122" s="59">
        <v>418</v>
      </c>
      <c r="J122" s="59">
        <v>0</v>
      </c>
      <c r="K122" s="59">
        <v>0</v>
      </c>
      <c r="L122" s="59">
        <v>418</v>
      </c>
      <c r="M122" s="59">
        <v>0</v>
      </c>
      <c r="N122" s="59">
        <v>0</v>
      </c>
      <c r="O122" s="59">
        <v>418</v>
      </c>
      <c r="P122" s="59">
        <v>0</v>
      </c>
      <c r="Q122" s="59">
        <v>0</v>
      </c>
      <c r="R122" s="59">
        <v>1</v>
      </c>
      <c r="S122" s="59">
        <v>0</v>
      </c>
      <c r="T122" s="59">
        <f t="shared" si="52"/>
        <v>3</v>
      </c>
      <c r="U122" s="59">
        <f t="shared" si="53"/>
        <v>0</v>
      </c>
      <c r="V122" s="59">
        <f t="shared" si="54"/>
        <v>0</v>
      </c>
      <c r="W122" s="59">
        <f t="shared" si="55"/>
        <v>0</v>
      </c>
      <c r="X122" s="59">
        <f t="shared" si="56"/>
        <v>0</v>
      </c>
      <c r="Y122" s="59">
        <f t="shared" si="57"/>
        <v>0</v>
      </c>
      <c r="Z122" s="59">
        <f t="shared" si="58"/>
        <v>0</v>
      </c>
      <c r="AA122" s="59">
        <f t="shared" si="59"/>
        <v>0</v>
      </c>
      <c r="AB122" s="59">
        <f t="shared" si="60"/>
        <v>0</v>
      </c>
      <c r="AC122" s="59">
        <f t="shared" si="61"/>
        <v>0</v>
      </c>
      <c r="AD122" s="166">
        <f t="shared" si="103"/>
        <v>0</v>
      </c>
      <c r="AE122" s="169">
        <f t="shared" si="62"/>
        <v>0</v>
      </c>
      <c r="AF122" s="169">
        <f t="shared" si="63"/>
        <v>0</v>
      </c>
      <c r="AG122" s="169">
        <f t="shared" si="64"/>
        <v>0</v>
      </c>
      <c r="AH122" s="169">
        <f t="shared" si="65"/>
        <v>1</v>
      </c>
      <c r="AI122" s="169">
        <f t="shared" si="66"/>
        <v>0</v>
      </c>
      <c r="AJ122" s="169">
        <f t="shared" si="67"/>
        <v>0</v>
      </c>
      <c r="AK122" s="169">
        <f t="shared" si="68"/>
        <v>0</v>
      </c>
      <c r="AL122" s="169">
        <f t="shared" si="69"/>
        <v>1</v>
      </c>
      <c r="AM122" s="169">
        <f t="shared" si="70"/>
        <v>0</v>
      </c>
      <c r="AN122" s="169">
        <f t="shared" si="71"/>
        <v>0</v>
      </c>
      <c r="AO122" s="169">
        <f t="shared" si="72"/>
        <v>1</v>
      </c>
      <c r="AP122" s="169">
        <f t="shared" si="73"/>
        <v>0</v>
      </c>
      <c r="AQ122" s="169">
        <f t="shared" si="74"/>
        <v>0</v>
      </c>
      <c r="AR122" s="169">
        <f t="shared" si="75"/>
        <v>0</v>
      </c>
      <c r="AS122" s="169">
        <f t="shared" si="76"/>
        <v>0</v>
      </c>
      <c r="AT122" s="169">
        <f t="shared" si="77"/>
        <v>0</v>
      </c>
      <c r="AU122" s="169">
        <f t="shared" si="78"/>
        <v>0</v>
      </c>
      <c r="AV122" s="169">
        <f t="shared" si="79"/>
        <v>1</v>
      </c>
      <c r="AW122" s="169">
        <f t="shared" si="80"/>
        <v>1</v>
      </c>
      <c r="AX122" s="169">
        <f t="shared" si="81"/>
        <v>1</v>
      </c>
      <c r="AY122" s="169">
        <f t="shared" si="82"/>
        <v>0</v>
      </c>
      <c r="AZ122" s="169">
        <f t="shared" si="83"/>
        <v>0</v>
      </c>
      <c r="BA122" s="169">
        <f t="shared" si="84"/>
        <v>0</v>
      </c>
      <c r="BB122" s="169">
        <f t="shared" si="85"/>
        <v>1</v>
      </c>
      <c r="BC122" s="169">
        <f t="shared" si="86"/>
        <v>0</v>
      </c>
      <c r="BD122" s="169">
        <f t="shared" si="87"/>
        <v>1</v>
      </c>
      <c r="BE122" s="169">
        <f t="shared" si="88"/>
        <v>0</v>
      </c>
      <c r="BF122" s="169">
        <f t="shared" si="89"/>
        <v>0</v>
      </c>
      <c r="BG122" s="169">
        <f t="shared" si="90"/>
        <v>0</v>
      </c>
      <c r="BH122" s="169">
        <f t="shared" si="91"/>
        <v>0</v>
      </c>
      <c r="BI122" s="169">
        <f t="shared" si="92"/>
        <v>0</v>
      </c>
      <c r="BJ122" s="169">
        <f t="shared" si="93"/>
        <v>0</v>
      </c>
      <c r="BK122" s="167">
        <f t="shared" si="94"/>
        <v>1</v>
      </c>
      <c r="BL122" s="169">
        <f t="shared" si="95"/>
        <v>1</v>
      </c>
      <c r="BM122" s="169">
        <f t="shared" si="96"/>
        <v>0</v>
      </c>
      <c r="BN122" s="169">
        <f t="shared" si="97"/>
        <v>1</v>
      </c>
      <c r="BO122" s="169">
        <f t="shared" si="98"/>
        <v>0</v>
      </c>
      <c r="BP122" s="36">
        <f t="shared" si="99"/>
        <v>0</v>
      </c>
      <c r="BQ122">
        <f t="shared" si="100"/>
        <v>0</v>
      </c>
      <c r="BR122" s="36">
        <f t="shared" si="101"/>
        <v>1</v>
      </c>
      <c r="BS122" t="e">
        <f t="shared" si="102"/>
        <v>#N/A</v>
      </c>
    </row>
    <row r="123" spans="1:71">
      <c r="A123" s="59">
        <v>56</v>
      </c>
      <c r="B123" s="59">
        <v>16191</v>
      </c>
      <c r="C123" s="160">
        <v>28125000.628642801</v>
      </c>
      <c r="D123" s="59">
        <v>6921875</v>
      </c>
      <c r="E123" s="59">
        <v>6921875</v>
      </c>
      <c r="F123" s="59">
        <v>21203125.628642801</v>
      </c>
      <c r="G123" s="59">
        <v>65.625</v>
      </c>
      <c r="H123" s="59">
        <v>-554039475.61580706</v>
      </c>
      <c r="I123" s="59">
        <v>0</v>
      </c>
      <c r="J123" s="59">
        <v>0</v>
      </c>
      <c r="K123" s="59">
        <v>0</v>
      </c>
      <c r="L123" s="59">
        <v>405</v>
      </c>
      <c r="M123" s="59">
        <v>0</v>
      </c>
      <c r="N123" s="59">
        <v>0</v>
      </c>
      <c r="O123" s="59">
        <v>0</v>
      </c>
      <c r="P123" s="59">
        <v>0</v>
      </c>
      <c r="Q123" s="59">
        <v>0</v>
      </c>
      <c r="R123" s="59">
        <v>2</v>
      </c>
      <c r="S123" s="59">
        <v>0</v>
      </c>
      <c r="T123" s="59">
        <f t="shared" si="52"/>
        <v>1</v>
      </c>
      <c r="U123" s="59">
        <f t="shared" si="53"/>
        <v>0</v>
      </c>
      <c r="V123" s="59">
        <f t="shared" si="54"/>
        <v>0</v>
      </c>
      <c r="W123" s="59">
        <f t="shared" si="55"/>
        <v>0</v>
      </c>
      <c r="X123" s="59">
        <f t="shared" si="56"/>
        <v>0</v>
      </c>
      <c r="Y123" s="59">
        <f t="shared" si="57"/>
        <v>0</v>
      </c>
      <c r="Z123" s="59">
        <f t="shared" si="58"/>
        <v>0</v>
      </c>
      <c r="AA123" s="59">
        <f t="shared" si="59"/>
        <v>0</v>
      </c>
      <c r="AB123" s="59">
        <f t="shared" si="60"/>
        <v>0</v>
      </c>
      <c r="AC123" s="59">
        <f t="shared" si="61"/>
        <v>0</v>
      </c>
      <c r="AD123" s="166">
        <f t="shared" si="103"/>
        <v>0</v>
      </c>
      <c r="AE123" s="169">
        <f t="shared" si="62"/>
        <v>0</v>
      </c>
      <c r="AF123" s="169">
        <f t="shared" si="63"/>
        <v>0</v>
      </c>
      <c r="AG123" s="169">
        <f t="shared" si="64"/>
        <v>0</v>
      </c>
      <c r="AH123" s="169">
        <f t="shared" si="65"/>
        <v>1</v>
      </c>
      <c r="AI123" s="169">
        <f t="shared" si="66"/>
        <v>0</v>
      </c>
      <c r="AJ123" s="169">
        <f t="shared" si="67"/>
        <v>0</v>
      </c>
      <c r="AK123" s="169">
        <f t="shared" si="68"/>
        <v>0</v>
      </c>
      <c r="AL123" s="169">
        <f t="shared" si="69"/>
        <v>1</v>
      </c>
      <c r="AM123" s="169">
        <f t="shared" si="70"/>
        <v>0</v>
      </c>
      <c r="AN123" s="169">
        <f t="shared" si="71"/>
        <v>0</v>
      </c>
      <c r="AO123" s="169">
        <f t="shared" si="72"/>
        <v>1</v>
      </c>
      <c r="AP123" s="169">
        <f t="shared" si="73"/>
        <v>0</v>
      </c>
      <c r="AQ123" s="169">
        <f t="shared" si="74"/>
        <v>0</v>
      </c>
      <c r="AR123" s="169">
        <f t="shared" si="75"/>
        <v>0</v>
      </c>
      <c r="AS123" s="169">
        <f t="shared" si="76"/>
        <v>0</v>
      </c>
      <c r="AT123" s="169">
        <f t="shared" si="77"/>
        <v>0</v>
      </c>
      <c r="AU123" s="169">
        <f t="shared" si="78"/>
        <v>0</v>
      </c>
      <c r="AV123" s="169">
        <f t="shared" si="79"/>
        <v>1</v>
      </c>
      <c r="AW123" s="169">
        <f t="shared" si="80"/>
        <v>1</v>
      </c>
      <c r="AX123" s="169">
        <f t="shared" si="81"/>
        <v>0</v>
      </c>
      <c r="AY123" s="169">
        <f t="shared" si="82"/>
        <v>1</v>
      </c>
      <c r="AZ123" s="169">
        <f t="shared" si="83"/>
        <v>0</v>
      </c>
      <c r="BA123" s="169">
        <f t="shared" si="84"/>
        <v>0</v>
      </c>
      <c r="BB123" s="169">
        <f t="shared" si="85"/>
        <v>1</v>
      </c>
      <c r="BC123" s="169">
        <f t="shared" si="86"/>
        <v>0</v>
      </c>
      <c r="BD123" s="169">
        <f t="shared" si="87"/>
        <v>1</v>
      </c>
      <c r="BE123" s="169">
        <f t="shared" si="88"/>
        <v>0</v>
      </c>
      <c r="BF123" s="169">
        <f t="shared" si="89"/>
        <v>0</v>
      </c>
      <c r="BG123" s="169">
        <f t="shared" si="90"/>
        <v>0</v>
      </c>
      <c r="BH123" s="169">
        <f t="shared" si="91"/>
        <v>0</v>
      </c>
      <c r="BI123" s="169">
        <f t="shared" si="92"/>
        <v>1</v>
      </c>
      <c r="BJ123" s="169">
        <f t="shared" si="93"/>
        <v>0</v>
      </c>
      <c r="BK123" s="167">
        <f t="shared" si="94"/>
        <v>0</v>
      </c>
      <c r="BL123" s="169">
        <f t="shared" si="95"/>
        <v>0</v>
      </c>
      <c r="BM123" s="169">
        <f t="shared" si="96"/>
        <v>1</v>
      </c>
      <c r="BN123" s="169">
        <f t="shared" si="97"/>
        <v>1</v>
      </c>
      <c r="BO123" s="169">
        <f t="shared" si="98"/>
        <v>0</v>
      </c>
      <c r="BP123" s="36">
        <f t="shared" si="99"/>
        <v>0</v>
      </c>
      <c r="BQ123">
        <f t="shared" si="100"/>
        <v>0</v>
      </c>
      <c r="BR123" s="36">
        <f t="shared" si="101"/>
        <v>1</v>
      </c>
      <c r="BS123" t="e">
        <f t="shared" si="102"/>
        <v>#N/A</v>
      </c>
    </row>
    <row r="124" spans="1:71">
      <c r="A124" s="59">
        <v>110</v>
      </c>
      <c r="B124" s="59">
        <v>24241</v>
      </c>
      <c r="C124" s="160">
        <v>16312500.364612799</v>
      </c>
      <c r="D124" s="59">
        <v>6956250</v>
      </c>
      <c r="E124" s="59">
        <v>6956250</v>
      </c>
      <c r="F124" s="59">
        <v>9356250.3646127991</v>
      </c>
      <c r="G124" s="59">
        <v>137.5</v>
      </c>
      <c r="H124" s="59">
        <v>-1778725073.8908501</v>
      </c>
      <c r="I124" s="59">
        <v>0</v>
      </c>
      <c r="J124" s="59">
        <v>0</v>
      </c>
      <c r="K124" s="59">
        <v>0</v>
      </c>
      <c r="L124" s="59">
        <v>0</v>
      </c>
      <c r="M124" s="59">
        <v>0</v>
      </c>
      <c r="N124" s="59">
        <v>0</v>
      </c>
      <c r="O124" s="59">
        <v>101</v>
      </c>
      <c r="P124" s="59">
        <v>0</v>
      </c>
      <c r="Q124" s="59">
        <v>0</v>
      </c>
      <c r="R124" s="59">
        <v>2</v>
      </c>
      <c r="S124" s="59">
        <v>0</v>
      </c>
      <c r="T124" s="59">
        <f t="shared" si="52"/>
        <v>0</v>
      </c>
      <c r="U124" s="59">
        <f t="shared" si="53"/>
        <v>0</v>
      </c>
      <c r="V124" s="59">
        <f t="shared" si="54"/>
        <v>0</v>
      </c>
      <c r="W124" s="59">
        <f t="shared" si="55"/>
        <v>0</v>
      </c>
      <c r="X124" s="59">
        <f t="shared" si="56"/>
        <v>0</v>
      </c>
      <c r="Y124" s="59">
        <f t="shared" si="57"/>
        <v>0</v>
      </c>
      <c r="Z124" s="59">
        <f t="shared" si="58"/>
        <v>0</v>
      </c>
      <c r="AA124" s="59">
        <f t="shared" si="59"/>
        <v>0</v>
      </c>
      <c r="AB124" s="59">
        <f t="shared" si="60"/>
        <v>0</v>
      </c>
      <c r="AC124" s="59">
        <f t="shared" si="61"/>
        <v>0</v>
      </c>
      <c r="AD124" s="166">
        <f t="shared" si="103"/>
        <v>1</v>
      </c>
      <c r="AE124" s="169">
        <f t="shared" si="62"/>
        <v>1</v>
      </c>
      <c r="AF124" s="169">
        <f t="shared" si="63"/>
        <v>0</v>
      </c>
      <c r="AG124" s="169">
        <f t="shared" si="64"/>
        <v>0</v>
      </c>
      <c r="AH124" s="169">
        <f t="shared" si="65"/>
        <v>1</v>
      </c>
      <c r="AI124" s="169">
        <f t="shared" si="66"/>
        <v>0</v>
      </c>
      <c r="AJ124" s="169">
        <f t="shared" si="67"/>
        <v>0</v>
      </c>
      <c r="AK124" s="169">
        <f t="shared" si="68"/>
        <v>0</v>
      </c>
      <c r="AL124" s="169">
        <f t="shared" si="69"/>
        <v>1</v>
      </c>
      <c r="AM124" s="169">
        <f t="shared" si="70"/>
        <v>0</v>
      </c>
      <c r="AN124" s="169">
        <f t="shared" si="71"/>
        <v>0</v>
      </c>
      <c r="AO124" s="169">
        <f t="shared" si="72"/>
        <v>1</v>
      </c>
      <c r="AP124" s="169">
        <f t="shared" si="73"/>
        <v>0</v>
      </c>
      <c r="AQ124" s="169">
        <f t="shared" si="74"/>
        <v>0</v>
      </c>
      <c r="AR124" s="169">
        <f t="shared" si="75"/>
        <v>0</v>
      </c>
      <c r="AS124" s="169">
        <f t="shared" si="76"/>
        <v>0</v>
      </c>
      <c r="AT124" s="169">
        <f t="shared" si="77"/>
        <v>0</v>
      </c>
      <c r="AU124" s="169">
        <f t="shared" si="78"/>
        <v>0</v>
      </c>
      <c r="AV124" s="169">
        <f t="shared" si="79"/>
        <v>1</v>
      </c>
      <c r="AW124" s="169">
        <f t="shared" si="80"/>
        <v>0</v>
      </c>
      <c r="AX124" s="169">
        <f t="shared" si="81"/>
        <v>0</v>
      </c>
      <c r="AY124" s="169">
        <f t="shared" si="82"/>
        <v>0</v>
      </c>
      <c r="AZ124" s="169">
        <f t="shared" si="83"/>
        <v>0</v>
      </c>
      <c r="BA124" s="169">
        <f t="shared" si="84"/>
        <v>0</v>
      </c>
      <c r="BB124" s="169">
        <f t="shared" si="85"/>
        <v>1</v>
      </c>
      <c r="BC124" s="169">
        <f t="shared" si="86"/>
        <v>0</v>
      </c>
      <c r="BD124" s="169">
        <f t="shared" si="87"/>
        <v>1</v>
      </c>
      <c r="BE124" s="169">
        <f t="shared" si="88"/>
        <v>0</v>
      </c>
      <c r="BF124" s="169">
        <f t="shared" si="89"/>
        <v>0</v>
      </c>
      <c r="BG124" s="169">
        <f t="shared" si="90"/>
        <v>0</v>
      </c>
      <c r="BH124" s="169">
        <f t="shared" si="91"/>
        <v>0</v>
      </c>
      <c r="BI124" s="169">
        <f t="shared" si="92"/>
        <v>0</v>
      </c>
      <c r="BJ124" s="169">
        <f t="shared" si="93"/>
        <v>0</v>
      </c>
      <c r="BK124" s="167">
        <f t="shared" si="94"/>
        <v>0</v>
      </c>
      <c r="BL124" s="169">
        <f t="shared" si="95"/>
        <v>0</v>
      </c>
      <c r="BM124" s="169">
        <f t="shared" si="96"/>
        <v>1</v>
      </c>
      <c r="BN124" s="169">
        <f t="shared" si="97"/>
        <v>1</v>
      </c>
      <c r="BO124" s="169">
        <f t="shared" si="98"/>
        <v>0</v>
      </c>
      <c r="BP124" s="36">
        <f t="shared" si="99"/>
        <v>1</v>
      </c>
      <c r="BQ124">
        <f t="shared" si="100"/>
        <v>0</v>
      </c>
      <c r="BR124" s="36">
        <f t="shared" si="101"/>
        <v>0</v>
      </c>
      <c r="BS124" t="e">
        <f t="shared" si="102"/>
        <v>#N/A</v>
      </c>
    </row>
    <row r="125" spans="1:71">
      <c r="A125" s="59">
        <v>77</v>
      </c>
      <c r="B125" s="59">
        <v>21241</v>
      </c>
      <c r="C125" s="160">
        <v>21868132.312161598</v>
      </c>
      <c r="D125" s="59">
        <v>6978022</v>
      </c>
      <c r="E125" s="59">
        <v>6978022</v>
      </c>
      <c r="F125" s="59">
        <v>14890110.3121616</v>
      </c>
      <c r="G125" s="59">
        <v>307.69232177734398</v>
      </c>
      <c r="H125" s="59">
        <v>-1260442601.15797</v>
      </c>
      <c r="I125" s="59">
        <v>0</v>
      </c>
      <c r="J125" s="59">
        <v>0</v>
      </c>
      <c r="K125" s="59">
        <v>0</v>
      </c>
      <c r="L125" s="59">
        <v>417</v>
      </c>
      <c r="M125" s="59">
        <v>406</v>
      </c>
      <c r="N125" s="59">
        <v>201</v>
      </c>
      <c r="O125" s="59">
        <v>0</v>
      </c>
      <c r="P125" s="59">
        <v>0</v>
      </c>
      <c r="Q125" s="59">
        <v>0</v>
      </c>
      <c r="R125" s="59">
        <v>2</v>
      </c>
      <c r="S125" s="59">
        <v>0</v>
      </c>
      <c r="T125" s="59">
        <f t="shared" si="52"/>
        <v>1</v>
      </c>
      <c r="U125" s="59">
        <f t="shared" si="53"/>
        <v>0</v>
      </c>
      <c r="V125" s="59">
        <f t="shared" si="54"/>
        <v>0</v>
      </c>
      <c r="W125" s="59">
        <f t="shared" si="55"/>
        <v>1</v>
      </c>
      <c r="X125" s="59">
        <f t="shared" si="56"/>
        <v>0</v>
      </c>
      <c r="Y125" s="59">
        <f t="shared" si="57"/>
        <v>1</v>
      </c>
      <c r="Z125" s="59">
        <f t="shared" si="58"/>
        <v>0</v>
      </c>
      <c r="AA125" s="59">
        <f t="shared" si="59"/>
        <v>0</v>
      </c>
      <c r="AB125" s="59">
        <f t="shared" si="60"/>
        <v>0</v>
      </c>
      <c r="AC125" s="59">
        <f t="shared" si="61"/>
        <v>0</v>
      </c>
      <c r="AD125" s="166">
        <f t="shared" si="103"/>
        <v>0</v>
      </c>
      <c r="AE125" s="169">
        <f t="shared" si="62"/>
        <v>0</v>
      </c>
      <c r="AF125" s="169">
        <f t="shared" si="63"/>
        <v>0</v>
      </c>
      <c r="AG125" s="169">
        <f t="shared" si="64"/>
        <v>0</v>
      </c>
      <c r="AH125" s="169">
        <f t="shared" si="65"/>
        <v>1</v>
      </c>
      <c r="AI125" s="169">
        <f t="shared" si="66"/>
        <v>0</v>
      </c>
      <c r="AJ125" s="169">
        <f t="shared" si="67"/>
        <v>0</v>
      </c>
      <c r="AK125" s="169">
        <f t="shared" si="68"/>
        <v>0</v>
      </c>
      <c r="AL125" s="169">
        <f t="shared" si="69"/>
        <v>1</v>
      </c>
      <c r="AM125" s="169">
        <f t="shared" si="70"/>
        <v>0</v>
      </c>
      <c r="AN125" s="169">
        <f t="shared" si="71"/>
        <v>0</v>
      </c>
      <c r="AO125" s="169">
        <f t="shared" si="72"/>
        <v>1</v>
      </c>
      <c r="AP125" s="169">
        <f t="shared" si="73"/>
        <v>0</v>
      </c>
      <c r="AQ125" s="169">
        <f t="shared" si="74"/>
        <v>0</v>
      </c>
      <c r="AR125" s="169">
        <f t="shared" si="75"/>
        <v>0</v>
      </c>
      <c r="AS125" s="169">
        <f t="shared" si="76"/>
        <v>0</v>
      </c>
      <c r="AT125" s="169">
        <f t="shared" si="77"/>
        <v>0</v>
      </c>
      <c r="AU125" s="169">
        <f t="shared" si="78"/>
        <v>0</v>
      </c>
      <c r="AV125" s="169">
        <f t="shared" si="79"/>
        <v>1</v>
      </c>
      <c r="AW125" s="169">
        <f t="shared" si="80"/>
        <v>1</v>
      </c>
      <c r="AX125" s="169">
        <f t="shared" si="81"/>
        <v>0</v>
      </c>
      <c r="AY125" s="169">
        <f t="shared" si="82"/>
        <v>1</v>
      </c>
      <c r="AZ125" s="169">
        <f t="shared" si="83"/>
        <v>0</v>
      </c>
      <c r="BA125" s="169">
        <f t="shared" si="84"/>
        <v>0</v>
      </c>
      <c r="BB125" s="169">
        <f t="shared" si="85"/>
        <v>1</v>
      </c>
      <c r="BC125" s="169">
        <f t="shared" si="86"/>
        <v>1</v>
      </c>
      <c r="BD125" s="169">
        <f t="shared" si="87"/>
        <v>0</v>
      </c>
      <c r="BE125" s="169">
        <f t="shared" si="88"/>
        <v>0</v>
      </c>
      <c r="BF125" s="169">
        <f t="shared" si="89"/>
        <v>1</v>
      </c>
      <c r="BG125" s="169">
        <f t="shared" si="90"/>
        <v>0</v>
      </c>
      <c r="BH125" s="169">
        <f t="shared" si="91"/>
        <v>0</v>
      </c>
      <c r="BI125" s="169">
        <f t="shared" si="92"/>
        <v>0</v>
      </c>
      <c r="BJ125" s="169">
        <f t="shared" si="93"/>
        <v>0</v>
      </c>
      <c r="BK125" s="167">
        <f t="shared" si="94"/>
        <v>0</v>
      </c>
      <c r="BL125" s="169">
        <f t="shared" si="95"/>
        <v>0</v>
      </c>
      <c r="BM125" s="169">
        <f t="shared" si="96"/>
        <v>1</v>
      </c>
      <c r="BN125" s="169">
        <f t="shared" si="97"/>
        <v>1</v>
      </c>
      <c r="BO125" s="169">
        <f t="shared" si="98"/>
        <v>0</v>
      </c>
      <c r="BP125" s="36">
        <f t="shared" si="99"/>
        <v>0</v>
      </c>
      <c r="BQ125">
        <f t="shared" si="100"/>
        <v>0</v>
      </c>
      <c r="BR125" s="36">
        <f t="shared" si="101"/>
        <v>1</v>
      </c>
      <c r="BS125" t="e">
        <f t="shared" si="102"/>
        <v>#N/A</v>
      </c>
    </row>
    <row r="126" spans="1:71">
      <c r="A126" s="59">
        <v>436</v>
      </c>
      <c r="B126" s="59">
        <v>242272</v>
      </c>
      <c r="C126" s="160">
        <v>24650000.550970402</v>
      </c>
      <c r="D126" s="59">
        <v>7206250</v>
      </c>
      <c r="E126" s="59">
        <v>7206250</v>
      </c>
      <c r="F126" s="59">
        <v>17443750.550970402</v>
      </c>
      <c r="G126" s="59">
        <v>0</v>
      </c>
      <c r="H126" s="59">
        <v>-6727554812.5121698</v>
      </c>
      <c r="I126" s="59">
        <v>101</v>
      </c>
      <c r="J126" s="59">
        <v>0</v>
      </c>
      <c r="K126" s="59">
        <v>0</v>
      </c>
      <c r="L126" s="59">
        <v>101</v>
      </c>
      <c r="M126" s="59">
        <v>0</v>
      </c>
      <c r="N126" s="59">
        <v>0</v>
      </c>
      <c r="O126" s="59">
        <v>0</v>
      </c>
      <c r="P126" s="59">
        <v>0</v>
      </c>
      <c r="Q126" s="59">
        <v>0</v>
      </c>
      <c r="R126" s="59">
        <v>2</v>
      </c>
      <c r="S126" s="59">
        <v>1</v>
      </c>
      <c r="T126" s="59">
        <f t="shared" si="52"/>
        <v>0</v>
      </c>
      <c r="U126" s="59">
        <f t="shared" si="53"/>
        <v>0</v>
      </c>
      <c r="V126" s="59">
        <f t="shared" si="54"/>
        <v>0</v>
      </c>
      <c r="W126" s="59">
        <f t="shared" si="55"/>
        <v>0</v>
      </c>
      <c r="X126" s="59">
        <f t="shared" si="56"/>
        <v>0</v>
      </c>
      <c r="Y126" s="59">
        <f t="shared" si="57"/>
        <v>0</v>
      </c>
      <c r="Z126" s="59">
        <f t="shared" si="58"/>
        <v>0</v>
      </c>
      <c r="AA126" s="59">
        <f t="shared" si="59"/>
        <v>0</v>
      </c>
      <c r="AB126" s="59">
        <f t="shared" si="60"/>
        <v>0</v>
      </c>
      <c r="AC126" s="59">
        <f t="shared" si="61"/>
        <v>0</v>
      </c>
      <c r="AD126" s="166">
        <f t="shared" si="103"/>
        <v>2</v>
      </c>
      <c r="AE126" s="169">
        <f t="shared" si="62"/>
        <v>0</v>
      </c>
      <c r="AF126" s="169">
        <f t="shared" si="63"/>
        <v>1</v>
      </c>
      <c r="AG126" s="169">
        <f t="shared" si="64"/>
        <v>0</v>
      </c>
      <c r="AH126" s="169">
        <f t="shared" si="65"/>
        <v>1</v>
      </c>
      <c r="AI126" s="169">
        <f t="shared" si="66"/>
        <v>0</v>
      </c>
      <c r="AJ126" s="169">
        <f t="shared" si="67"/>
        <v>0</v>
      </c>
      <c r="AK126" s="169">
        <f t="shared" si="68"/>
        <v>0</v>
      </c>
      <c r="AL126" s="169">
        <f t="shared" si="69"/>
        <v>1</v>
      </c>
      <c r="AM126" s="169">
        <f t="shared" si="70"/>
        <v>0</v>
      </c>
      <c r="AN126" s="169">
        <f t="shared" si="71"/>
        <v>0</v>
      </c>
      <c r="AO126" s="169">
        <f t="shared" si="72"/>
        <v>1</v>
      </c>
      <c r="AP126" s="169">
        <f t="shared" si="73"/>
        <v>0</v>
      </c>
      <c r="AQ126" s="169">
        <f t="shared" si="74"/>
        <v>0</v>
      </c>
      <c r="AR126" s="169">
        <f t="shared" si="75"/>
        <v>0</v>
      </c>
      <c r="AS126" s="169">
        <f t="shared" si="76"/>
        <v>0</v>
      </c>
      <c r="AT126" s="169">
        <f t="shared" si="77"/>
        <v>0</v>
      </c>
      <c r="AU126" s="169">
        <f t="shared" si="78"/>
        <v>0</v>
      </c>
      <c r="AV126" s="169">
        <f t="shared" si="79"/>
        <v>1</v>
      </c>
      <c r="AW126" s="169">
        <f t="shared" si="80"/>
        <v>0</v>
      </c>
      <c r="AX126" s="169">
        <f t="shared" si="81"/>
        <v>0</v>
      </c>
      <c r="AY126" s="169">
        <f t="shared" si="82"/>
        <v>0</v>
      </c>
      <c r="AZ126" s="169">
        <f t="shared" si="83"/>
        <v>0</v>
      </c>
      <c r="BA126" s="169">
        <f t="shared" si="84"/>
        <v>0</v>
      </c>
      <c r="BB126" s="169">
        <f t="shared" si="85"/>
        <v>1</v>
      </c>
      <c r="BC126" s="169">
        <f t="shared" si="86"/>
        <v>0</v>
      </c>
      <c r="BD126" s="169">
        <f t="shared" si="87"/>
        <v>1</v>
      </c>
      <c r="BE126" s="169">
        <f t="shared" si="88"/>
        <v>0</v>
      </c>
      <c r="BF126" s="169">
        <f t="shared" si="89"/>
        <v>0</v>
      </c>
      <c r="BG126" s="169">
        <f t="shared" si="90"/>
        <v>0</v>
      </c>
      <c r="BH126" s="169">
        <f t="shared" si="91"/>
        <v>0</v>
      </c>
      <c r="BI126" s="169">
        <f t="shared" si="92"/>
        <v>0</v>
      </c>
      <c r="BJ126" s="169">
        <f t="shared" si="93"/>
        <v>0</v>
      </c>
      <c r="BK126" s="167">
        <f t="shared" si="94"/>
        <v>0</v>
      </c>
      <c r="BL126" s="169">
        <f t="shared" si="95"/>
        <v>0</v>
      </c>
      <c r="BM126" s="169">
        <f t="shared" si="96"/>
        <v>1</v>
      </c>
      <c r="BN126" s="169">
        <f t="shared" si="97"/>
        <v>0</v>
      </c>
      <c r="BO126" s="169">
        <f t="shared" si="98"/>
        <v>1</v>
      </c>
      <c r="BP126" s="36">
        <f t="shared" si="99"/>
        <v>1</v>
      </c>
      <c r="BQ126">
        <f t="shared" si="100"/>
        <v>0</v>
      </c>
      <c r="BR126" s="36">
        <f t="shared" si="101"/>
        <v>0</v>
      </c>
      <c r="BS126" t="e">
        <f t="shared" si="102"/>
        <v>#N/A</v>
      </c>
    </row>
    <row r="127" spans="1:71">
      <c r="A127" s="59">
        <v>413</v>
      </c>
      <c r="B127" s="59">
        <v>241101</v>
      </c>
      <c r="C127" s="160">
        <v>35880000</v>
      </c>
      <c r="D127" s="59">
        <v>7216000</v>
      </c>
      <c r="E127" s="59">
        <v>7216000</v>
      </c>
      <c r="F127" s="59">
        <v>28664000</v>
      </c>
      <c r="G127" s="59">
        <v>0</v>
      </c>
      <c r="H127" s="59">
        <v>-6511013380.7167997</v>
      </c>
      <c r="I127" s="59">
        <v>0</v>
      </c>
      <c r="J127" s="59">
        <v>0</v>
      </c>
      <c r="K127" s="59">
        <v>0</v>
      </c>
      <c r="L127" s="59">
        <v>101</v>
      </c>
      <c r="M127" s="59">
        <v>0</v>
      </c>
      <c r="N127" s="59">
        <v>0</v>
      </c>
      <c r="O127" s="59">
        <v>101</v>
      </c>
      <c r="P127" s="59">
        <v>0</v>
      </c>
      <c r="Q127" s="59">
        <v>0</v>
      </c>
      <c r="R127" s="59">
        <v>1</v>
      </c>
      <c r="S127" s="59">
        <v>1</v>
      </c>
      <c r="T127" s="59">
        <f t="shared" si="52"/>
        <v>0</v>
      </c>
      <c r="U127" s="59">
        <f t="shared" si="53"/>
        <v>0</v>
      </c>
      <c r="V127" s="59">
        <f t="shared" si="54"/>
        <v>0</v>
      </c>
      <c r="W127" s="59">
        <f t="shared" si="55"/>
        <v>0</v>
      </c>
      <c r="X127" s="59">
        <f t="shared" si="56"/>
        <v>0</v>
      </c>
      <c r="Y127" s="59">
        <f t="shared" si="57"/>
        <v>0</v>
      </c>
      <c r="Z127" s="59">
        <f t="shared" si="58"/>
        <v>0</v>
      </c>
      <c r="AA127" s="59">
        <f t="shared" si="59"/>
        <v>0</v>
      </c>
      <c r="AB127" s="59">
        <f t="shared" si="60"/>
        <v>0</v>
      </c>
      <c r="AC127" s="59">
        <f t="shared" si="61"/>
        <v>0</v>
      </c>
      <c r="AD127" s="166">
        <f t="shared" si="103"/>
        <v>2</v>
      </c>
      <c r="AE127" s="169">
        <f t="shared" si="62"/>
        <v>0</v>
      </c>
      <c r="AF127" s="169">
        <f t="shared" si="63"/>
        <v>1</v>
      </c>
      <c r="AG127" s="169">
        <f t="shared" si="64"/>
        <v>0</v>
      </c>
      <c r="AH127" s="169">
        <f t="shared" si="65"/>
        <v>1</v>
      </c>
      <c r="AI127" s="169">
        <f t="shared" si="66"/>
        <v>0</v>
      </c>
      <c r="AJ127" s="169">
        <f t="shared" si="67"/>
        <v>0</v>
      </c>
      <c r="AK127" s="169">
        <f t="shared" si="68"/>
        <v>0</v>
      </c>
      <c r="AL127" s="169">
        <f t="shared" si="69"/>
        <v>1</v>
      </c>
      <c r="AM127" s="169">
        <f t="shared" si="70"/>
        <v>0</v>
      </c>
      <c r="AN127" s="169">
        <f t="shared" si="71"/>
        <v>0</v>
      </c>
      <c r="AO127" s="169">
        <f t="shared" si="72"/>
        <v>1</v>
      </c>
      <c r="AP127" s="169">
        <f t="shared" si="73"/>
        <v>0</v>
      </c>
      <c r="AQ127" s="169">
        <f t="shared" si="74"/>
        <v>0</v>
      </c>
      <c r="AR127" s="169">
        <f t="shared" si="75"/>
        <v>0</v>
      </c>
      <c r="AS127" s="169">
        <f t="shared" si="76"/>
        <v>0</v>
      </c>
      <c r="AT127" s="169">
        <f t="shared" si="77"/>
        <v>0</v>
      </c>
      <c r="AU127" s="169">
        <f t="shared" si="78"/>
        <v>0</v>
      </c>
      <c r="AV127" s="169">
        <f t="shared" si="79"/>
        <v>1</v>
      </c>
      <c r="AW127" s="169">
        <f t="shared" si="80"/>
        <v>0</v>
      </c>
      <c r="AX127" s="169">
        <f t="shared" si="81"/>
        <v>0</v>
      </c>
      <c r="AY127" s="169">
        <f t="shared" si="82"/>
        <v>0</v>
      </c>
      <c r="AZ127" s="169">
        <f t="shared" si="83"/>
        <v>0</v>
      </c>
      <c r="BA127" s="169">
        <f t="shared" si="84"/>
        <v>0</v>
      </c>
      <c r="BB127" s="169">
        <f t="shared" si="85"/>
        <v>1</v>
      </c>
      <c r="BC127" s="169">
        <f t="shared" si="86"/>
        <v>0</v>
      </c>
      <c r="BD127" s="169">
        <f t="shared" si="87"/>
        <v>1</v>
      </c>
      <c r="BE127" s="169">
        <f t="shared" si="88"/>
        <v>0</v>
      </c>
      <c r="BF127" s="169">
        <f t="shared" si="89"/>
        <v>0</v>
      </c>
      <c r="BG127" s="169">
        <f t="shared" si="90"/>
        <v>0</v>
      </c>
      <c r="BH127" s="169">
        <f t="shared" si="91"/>
        <v>0</v>
      </c>
      <c r="BI127" s="169">
        <f t="shared" si="92"/>
        <v>0</v>
      </c>
      <c r="BJ127" s="169">
        <f t="shared" si="93"/>
        <v>0</v>
      </c>
      <c r="BK127" s="167">
        <f t="shared" si="94"/>
        <v>0</v>
      </c>
      <c r="BL127" s="169">
        <f t="shared" si="95"/>
        <v>1</v>
      </c>
      <c r="BM127" s="169">
        <f t="shared" si="96"/>
        <v>0</v>
      </c>
      <c r="BN127" s="169">
        <f t="shared" si="97"/>
        <v>0</v>
      </c>
      <c r="BO127" s="169">
        <f t="shared" si="98"/>
        <v>1</v>
      </c>
      <c r="BP127" s="36">
        <f t="shared" si="99"/>
        <v>1</v>
      </c>
      <c r="BQ127">
        <f t="shared" si="100"/>
        <v>0</v>
      </c>
      <c r="BR127" s="36">
        <f t="shared" si="101"/>
        <v>0</v>
      </c>
      <c r="BS127" t="e">
        <f t="shared" si="102"/>
        <v>#N/A</v>
      </c>
    </row>
    <row r="128" spans="1:71">
      <c r="A128" s="59">
        <v>181</v>
      </c>
      <c r="B128" s="59">
        <v>122431</v>
      </c>
      <c r="C128" s="160">
        <v>24126191.229445901</v>
      </c>
      <c r="D128" s="59">
        <v>7221428.75</v>
      </c>
      <c r="E128" s="59">
        <v>7221428.75</v>
      </c>
      <c r="F128" s="59">
        <v>16904762.479445901</v>
      </c>
      <c r="G128" s="59">
        <v>80.952384948730497</v>
      </c>
      <c r="H128" s="59">
        <v>-2758468112.0308399</v>
      </c>
      <c r="I128" s="59">
        <v>403</v>
      </c>
      <c r="J128" s="59">
        <v>0</v>
      </c>
      <c r="K128" s="59">
        <v>0</v>
      </c>
      <c r="L128" s="59">
        <v>415</v>
      </c>
      <c r="M128" s="59">
        <v>406</v>
      </c>
      <c r="N128" s="59">
        <v>0</v>
      </c>
      <c r="O128" s="59">
        <v>0</v>
      </c>
      <c r="P128" s="59">
        <v>0</v>
      </c>
      <c r="Q128" s="59">
        <v>0</v>
      </c>
      <c r="R128" s="59">
        <v>2</v>
      </c>
      <c r="S128" s="59">
        <v>1</v>
      </c>
      <c r="T128" s="59">
        <f t="shared" si="52"/>
        <v>2</v>
      </c>
      <c r="U128" s="59">
        <f t="shared" si="53"/>
        <v>0</v>
      </c>
      <c r="V128" s="59">
        <f t="shared" si="54"/>
        <v>0</v>
      </c>
      <c r="W128" s="59">
        <f t="shared" si="55"/>
        <v>1</v>
      </c>
      <c r="X128" s="59">
        <f t="shared" si="56"/>
        <v>0</v>
      </c>
      <c r="Y128" s="59">
        <f t="shared" si="57"/>
        <v>0</v>
      </c>
      <c r="Z128" s="59">
        <f t="shared" si="58"/>
        <v>0</v>
      </c>
      <c r="AA128" s="59">
        <f t="shared" si="59"/>
        <v>0</v>
      </c>
      <c r="AB128" s="59">
        <f t="shared" si="60"/>
        <v>0</v>
      </c>
      <c r="AC128" s="59">
        <f t="shared" si="61"/>
        <v>0</v>
      </c>
      <c r="AD128" s="166">
        <f t="shared" si="103"/>
        <v>0</v>
      </c>
      <c r="AE128" s="169">
        <f t="shared" si="62"/>
        <v>0</v>
      </c>
      <c r="AF128" s="169">
        <f t="shared" si="63"/>
        <v>0</v>
      </c>
      <c r="AG128" s="169">
        <f t="shared" si="64"/>
        <v>0</v>
      </c>
      <c r="AH128" s="169">
        <f t="shared" si="65"/>
        <v>1</v>
      </c>
      <c r="AI128" s="169">
        <f t="shared" si="66"/>
        <v>0</v>
      </c>
      <c r="AJ128" s="169">
        <f t="shared" si="67"/>
        <v>0</v>
      </c>
      <c r="AK128" s="169">
        <f t="shared" si="68"/>
        <v>0</v>
      </c>
      <c r="AL128" s="169">
        <f t="shared" si="69"/>
        <v>1</v>
      </c>
      <c r="AM128" s="169">
        <f t="shared" si="70"/>
        <v>0</v>
      </c>
      <c r="AN128" s="169">
        <f t="shared" si="71"/>
        <v>0</v>
      </c>
      <c r="AO128" s="169">
        <f t="shared" si="72"/>
        <v>1</v>
      </c>
      <c r="AP128" s="169">
        <f t="shared" si="73"/>
        <v>0</v>
      </c>
      <c r="AQ128" s="169">
        <f t="shared" si="74"/>
        <v>0</v>
      </c>
      <c r="AR128" s="169">
        <f t="shared" si="75"/>
        <v>0</v>
      </c>
      <c r="AS128" s="169">
        <f t="shared" si="76"/>
        <v>0</v>
      </c>
      <c r="AT128" s="169">
        <f t="shared" si="77"/>
        <v>0</v>
      </c>
      <c r="AU128" s="169">
        <f t="shared" si="78"/>
        <v>0</v>
      </c>
      <c r="AV128" s="169">
        <f t="shared" si="79"/>
        <v>1</v>
      </c>
      <c r="AW128" s="169">
        <f t="shared" si="80"/>
        <v>1</v>
      </c>
      <c r="AX128" s="169">
        <f t="shared" si="81"/>
        <v>1</v>
      </c>
      <c r="AY128" s="169">
        <f t="shared" si="82"/>
        <v>0</v>
      </c>
      <c r="AZ128" s="169">
        <f t="shared" si="83"/>
        <v>0</v>
      </c>
      <c r="BA128" s="169">
        <f t="shared" si="84"/>
        <v>0</v>
      </c>
      <c r="BB128" s="169">
        <f t="shared" si="85"/>
        <v>1</v>
      </c>
      <c r="BC128" s="169">
        <f t="shared" si="86"/>
        <v>1</v>
      </c>
      <c r="BD128" s="169">
        <f t="shared" si="87"/>
        <v>0</v>
      </c>
      <c r="BE128" s="169">
        <f t="shared" si="88"/>
        <v>0</v>
      </c>
      <c r="BF128" s="169">
        <f t="shared" si="89"/>
        <v>0</v>
      </c>
      <c r="BG128" s="169">
        <f t="shared" si="90"/>
        <v>1</v>
      </c>
      <c r="BH128" s="169">
        <f t="shared" si="91"/>
        <v>1</v>
      </c>
      <c r="BI128" s="169">
        <f t="shared" si="92"/>
        <v>0</v>
      </c>
      <c r="BJ128" s="169">
        <f t="shared" si="93"/>
        <v>0</v>
      </c>
      <c r="BK128" s="167">
        <f t="shared" si="94"/>
        <v>0</v>
      </c>
      <c r="BL128" s="169">
        <f t="shared" si="95"/>
        <v>0</v>
      </c>
      <c r="BM128" s="169">
        <f t="shared" si="96"/>
        <v>1</v>
      </c>
      <c r="BN128" s="169">
        <f t="shared" si="97"/>
        <v>0</v>
      </c>
      <c r="BO128" s="169">
        <f t="shared" si="98"/>
        <v>1</v>
      </c>
      <c r="BP128" s="36">
        <f t="shared" si="99"/>
        <v>0</v>
      </c>
      <c r="BQ128">
        <f t="shared" si="100"/>
        <v>0</v>
      </c>
      <c r="BR128" s="36">
        <f t="shared" si="101"/>
        <v>2</v>
      </c>
      <c r="BS128" t="e">
        <f t="shared" si="102"/>
        <v>#N/A</v>
      </c>
    </row>
    <row r="129" spans="1:71">
      <c r="A129" s="59">
        <v>238</v>
      </c>
      <c r="B129" s="59">
        <v>151341</v>
      </c>
      <c r="C129" s="160">
        <v>49714285.502628401</v>
      </c>
      <c r="D129" s="59">
        <v>7242856.5</v>
      </c>
      <c r="E129" s="59">
        <v>7242856.5</v>
      </c>
      <c r="F129" s="59">
        <v>42471429.002628401</v>
      </c>
      <c r="G129" s="59">
        <v>0</v>
      </c>
      <c r="H129" s="59">
        <v>-3748776838.5549898</v>
      </c>
      <c r="I129" s="59">
        <v>101</v>
      </c>
      <c r="J129" s="59">
        <v>0</v>
      </c>
      <c r="K129" s="59">
        <v>0</v>
      </c>
      <c r="L129" s="59">
        <v>101</v>
      </c>
      <c r="M129" s="59">
        <v>0</v>
      </c>
      <c r="N129" s="59">
        <v>0</v>
      </c>
      <c r="O129" s="59">
        <v>101</v>
      </c>
      <c r="P129" s="59">
        <v>0</v>
      </c>
      <c r="Q129" s="59">
        <v>0</v>
      </c>
      <c r="R129" s="59">
        <v>2</v>
      </c>
      <c r="S129" s="59">
        <v>1</v>
      </c>
      <c r="T129" s="59">
        <f t="shared" si="52"/>
        <v>0</v>
      </c>
      <c r="U129" s="59">
        <f t="shared" si="53"/>
        <v>0</v>
      </c>
      <c r="V129" s="59">
        <f t="shared" si="54"/>
        <v>0</v>
      </c>
      <c r="W129" s="59">
        <f t="shared" si="55"/>
        <v>0</v>
      </c>
      <c r="X129" s="59">
        <f t="shared" si="56"/>
        <v>0</v>
      </c>
      <c r="Y129" s="59">
        <f t="shared" si="57"/>
        <v>0</v>
      </c>
      <c r="Z129" s="59">
        <f t="shared" si="58"/>
        <v>0</v>
      </c>
      <c r="AA129" s="59">
        <f t="shared" si="59"/>
        <v>0</v>
      </c>
      <c r="AB129" s="59">
        <f t="shared" si="60"/>
        <v>0</v>
      </c>
      <c r="AC129" s="59">
        <f t="shared" si="61"/>
        <v>0</v>
      </c>
      <c r="AD129" s="166">
        <f t="shared" si="103"/>
        <v>3</v>
      </c>
      <c r="AE129" s="169">
        <f t="shared" si="62"/>
        <v>0</v>
      </c>
      <c r="AF129" s="169">
        <f t="shared" si="63"/>
        <v>1</v>
      </c>
      <c r="AG129" s="169">
        <f t="shared" si="64"/>
        <v>0</v>
      </c>
      <c r="AH129" s="169">
        <f t="shared" si="65"/>
        <v>1</v>
      </c>
      <c r="AI129" s="169">
        <f t="shared" si="66"/>
        <v>0</v>
      </c>
      <c r="AJ129" s="169">
        <f t="shared" si="67"/>
        <v>0</v>
      </c>
      <c r="AK129" s="169">
        <f t="shared" si="68"/>
        <v>0</v>
      </c>
      <c r="AL129" s="169">
        <f t="shared" si="69"/>
        <v>1</v>
      </c>
      <c r="AM129" s="169">
        <f t="shared" si="70"/>
        <v>0</v>
      </c>
      <c r="AN129" s="169">
        <f t="shared" si="71"/>
        <v>0</v>
      </c>
      <c r="AO129" s="169">
        <f t="shared" si="72"/>
        <v>1</v>
      </c>
      <c r="AP129" s="169">
        <f t="shared" si="73"/>
        <v>0</v>
      </c>
      <c r="AQ129" s="169">
        <f t="shared" si="74"/>
        <v>0</v>
      </c>
      <c r="AR129" s="169">
        <f t="shared" si="75"/>
        <v>0</v>
      </c>
      <c r="AS129" s="169">
        <f t="shared" si="76"/>
        <v>0</v>
      </c>
      <c r="AT129" s="169">
        <f t="shared" si="77"/>
        <v>0</v>
      </c>
      <c r="AU129" s="169">
        <f t="shared" si="78"/>
        <v>0</v>
      </c>
      <c r="AV129" s="169">
        <f t="shared" si="79"/>
        <v>1</v>
      </c>
      <c r="AW129" s="169">
        <f t="shared" si="80"/>
        <v>0</v>
      </c>
      <c r="AX129" s="169">
        <f t="shared" si="81"/>
        <v>0</v>
      </c>
      <c r="AY129" s="169">
        <f t="shared" si="82"/>
        <v>0</v>
      </c>
      <c r="AZ129" s="169">
        <f t="shared" si="83"/>
        <v>0</v>
      </c>
      <c r="BA129" s="169">
        <f t="shared" si="84"/>
        <v>0</v>
      </c>
      <c r="BB129" s="169">
        <f t="shared" si="85"/>
        <v>1</v>
      </c>
      <c r="BC129" s="169">
        <f t="shared" si="86"/>
        <v>0</v>
      </c>
      <c r="BD129" s="169">
        <f t="shared" si="87"/>
        <v>1</v>
      </c>
      <c r="BE129" s="169">
        <f t="shared" si="88"/>
        <v>0</v>
      </c>
      <c r="BF129" s="169">
        <f t="shared" si="89"/>
        <v>0</v>
      </c>
      <c r="BG129" s="169">
        <f t="shared" si="90"/>
        <v>0</v>
      </c>
      <c r="BH129" s="169">
        <f t="shared" si="91"/>
        <v>0</v>
      </c>
      <c r="BI129" s="169">
        <f t="shared" si="92"/>
        <v>0</v>
      </c>
      <c r="BJ129" s="169">
        <f t="shared" si="93"/>
        <v>0</v>
      </c>
      <c r="BK129" s="167">
        <f t="shared" si="94"/>
        <v>0</v>
      </c>
      <c r="BL129" s="169">
        <f t="shared" si="95"/>
        <v>0</v>
      </c>
      <c r="BM129" s="169">
        <f t="shared" si="96"/>
        <v>1</v>
      </c>
      <c r="BN129" s="169">
        <f t="shared" si="97"/>
        <v>0</v>
      </c>
      <c r="BO129" s="169">
        <f t="shared" si="98"/>
        <v>1</v>
      </c>
      <c r="BP129" s="36">
        <f t="shared" si="99"/>
        <v>1</v>
      </c>
      <c r="BQ129">
        <f t="shared" si="100"/>
        <v>0</v>
      </c>
      <c r="BR129" s="36">
        <f t="shared" si="101"/>
        <v>0</v>
      </c>
      <c r="BS129" t="e">
        <f t="shared" si="102"/>
        <v>#N/A</v>
      </c>
    </row>
    <row r="130" spans="1:71">
      <c r="A130" s="59">
        <v>22</v>
      </c>
      <c r="B130" s="59">
        <v>12181</v>
      </c>
      <c r="C130" s="160">
        <v>46607141.418534599</v>
      </c>
      <c r="D130" s="59">
        <v>4410714</v>
      </c>
      <c r="E130" s="59">
        <v>7267856.75</v>
      </c>
      <c r="F130" s="59">
        <v>39339284.668534599</v>
      </c>
      <c r="G130" s="59">
        <v>142.85713195800801</v>
      </c>
      <c r="H130" s="59">
        <v>-241096803.85532999</v>
      </c>
      <c r="I130" s="59">
        <v>0</v>
      </c>
      <c r="J130" s="59">
        <v>0</v>
      </c>
      <c r="K130" s="59">
        <v>0</v>
      </c>
      <c r="L130" s="59">
        <v>101</v>
      </c>
      <c r="M130" s="59">
        <v>0</v>
      </c>
      <c r="N130" s="59">
        <v>0</v>
      </c>
      <c r="O130" s="59">
        <v>101</v>
      </c>
      <c r="P130" s="59">
        <v>0</v>
      </c>
      <c r="Q130" s="59">
        <v>0</v>
      </c>
      <c r="R130" s="59">
        <v>1</v>
      </c>
      <c r="S130" s="59">
        <v>0</v>
      </c>
      <c r="T130" s="59">
        <f t="shared" si="52"/>
        <v>0</v>
      </c>
      <c r="U130" s="59">
        <f t="shared" si="53"/>
        <v>0</v>
      </c>
      <c r="V130" s="59">
        <f t="shared" si="54"/>
        <v>0</v>
      </c>
      <c r="W130" s="59">
        <f t="shared" si="55"/>
        <v>0</v>
      </c>
      <c r="X130" s="59">
        <f t="shared" si="56"/>
        <v>0</v>
      </c>
      <c r="Y130" s="59">
        <f t="shared" si="57"/>
        <v>0</v>
      </c>
      <c r="Z130" s="59">
        <f t="shared" si="58"/>
        <v>0</v>
      </c>
      <c r="AA130" s="59">
        <f t="shared" si="59"/>
        <v>0</v>
      </c>
      <c r="AB130" s="59">
        <f t="shared" si="60"/>
        <v>0</v>
      </c>
      <c r="AC130" s="59">
        <f t="shared" si="61"/>
        <v>0</v>
      </c>
      <c r="AD130" s="166">
        <f t="shared" si="103"/>
        <v>2</v>
      </c>
      <c r="AE130" s="169">
        <f t="shared" si="62"/>
        <v>0</v>
      </c>
      <c r="AF130" s="169">
        <f t="shared" si="63"/>
        <v>1</v>
      </c>
      <c r="AG130" s="169">
        <f t="shared" si="64"/>
        <v>0</v>
      </c>
      <c r="AH130" s="169">
        <f t="shared" si="65"/>
        <v>1</v>
      </c>
      <c r="AI130" s="169">
        <f t="shared" si="66"/>
        <v>0</v>
      </c>
      <c r="AJ130" s="169">
        <f t="shared" si="67"/>
        <v>0</v>
      </c>
      <c r="AK130" s="169">
        <f t="shared" si="68"/>
        <v>0</v>
      </c>
      <c r="AL130" s="169">
        <f t="shared" si="69"/>
        <v>1</v>
      </c>
      <c r="AM130" s="169">
        <f t="shared" si="70"/>
        <v>0</v>
      </c>
      <c r="AN130" s="169">
        <f t="shared" si="71"/>
        <v>0</v>
      </c>
      <c r="AO130" s="169">
        <f t="shared" si="72"/>
        <v>1</v>
      </c>
      <c r="AP130" s="169">
        <f t="shared" si="73"/>
        <v>0</v>
      </c>
      <c r="AQ130" s="169">
        <f t="shared" si="74"/>
        <v>0</v>
      </c>
      <c r="AR130" s="169">
        <f t="shared" si="75"/>
        <v>0</v>
      </c>
      <c r="AS130" s="169">
        <f t="shared" si="76"/>
        <v>0</v>
      </c>
      <c r="AT130" s="169">
        <f t="shared" si="77"/>
        <v>0</v>
      </c>
      <c r="AU130" s="169">
        <f t="shared" si="78"/>
        <v>0</v>
      </c>
      <c r="AV130" s="169">
        <f t="shared" si="79"/>
        <v>1</v>
      </c>
      <c r="AW130" s="169">
        <f t="shared" si="80"/>
        <v>0</v>
      </c>
      <c r="AX130" s="169">
        <f t="shared" si="81"/>
        <v>0</v>
      </c>
      <c r="AY130" s="169">
        <f t="shared" si="82"/>
        <v>0</v>
      </c>
      <c r="AZ130" s="169">
        <f t="shared" si="83"/>
        <v>0</v>
      </c>
      <c r="BA130" s="169">
        <f t="shared" si="84"/>
        <v>0</v>
      </c>
      <c r="BB130" s="169">
        <f t="shared" si="85"/>
        <v>1</v>
      </c>
      <c r="BC130" s="169">
        <f t="shared" si="86"/>
        <v>0</v>
      </c>
      <c r="BD130" s="169">
        <f t="shared" si="87"/>
        <v>1</v>
      </c>
      <c r="BE130" s="169">
        <f t="shared" si="88"/>
        <v>0</v>
      </c>
      <c r="BF130" s="169">
        <f t="shared" si="89"/>
        <v>0</v>
      </c>
      <c r="BG130" s="169">
        <f t="shared" si="90"/>
        <v>0</v>
      </c>
      <c r="BH130" s="169">
        <f t="shared" si="91"/>
        <v>0</v>
      </c>
      <c r="BI130" s="169">
        <f t="shared" si="92"/>
        <v>0</v>
      </c>
      <c r="BJ130" s="169">
        <f t="shared" si="93"/>
        <v>0</v>
      </c>
      <c r="BK130" s="167">
        <f t="shared" si="94"/>
        <v>0</v>
      </c>
      <c r="BL130" s="169">
        <f t="shared" si="95"/>
        <v>1</v>
      </c>
      <c r="BM130" s="169">
        <f t="shared" si="96"/>
        <v>0</v>
      </c>
      <c r="BN130" s="169">
        <f t="shared" si="97"/>
        <v>1</v>
      </c>
      <c r="BO130" s="169">
        <f t="shared" si="98"/>
        <v>0</v>
      </c>
      <c r="BP130" s="36">
        <f t="shared" si="99"/>
        <v>1</v>
      </c>
      <c r="BQ130">
        <f t="shared" si="100"/>
        <v>0</v>
      </c>
      <c r="BR130" s="36">
        <f t="shared" si="101"/>
        <v>0</v>
      </c>
      <c r="BS130" t="e">
        <f t="shared" si="102"/>
        <v>#N/A</v>
      </c>
    </row>
    <row r="131" spans="1:71">
      <c r="A131" s="59">
        <v>214</v>
      </c>
      <c r="B131" s="59">
        <v>132241</v>
      </c>
      <c r="C131" s="160">
        <v>21447619.717245501</v>
      </c>
      <c r="D131" s="59">
        <v>7273809.75</v>
      </c>
      <c r="E131" s="59">
        <v>7273809.75</v>
      </c>
      <c r="F131" s="59">
        <v>14173809.967245501</v>
      </c>
      <c r="G131" s="59">
        <v>823.8095703125</v>
      </c>
      <c r="H131" s="59">
        <v>-3297060172.56001</v>
      </c>
      <c r="I131" s="59">
        <v>0</v>
      </c>
      <c r="J131" s="59">
        <v>0</v>
      </c>
      <c r="K131" s="59">
        <v>0</v>
      </c>
      <c r="L131" s="59">
        <v>102</v>
      </c>
      <c r="M131" s="59">
        <v>301</v>
      </c>
      <c r="N131" s="59">
        <v>0</v>
      </c>
      <c r="O131" s="59">
        <v>0</v>
      </c>
      <c r="P131" s="59">
        <v>0</v>
      </c>
      <c r="Q131" s="59">
        <v>0</v>
      </c>
      <c r="R131" s="59">
        <v>2</v>
      </c>
      <c r="S131" s="59">
        <v>1</v>
      </c>
      <c r="T131" s="59">
        <f t="shared" si="52"/>
        <v>0</v>
      </c>
      <c r="U131" s="59">
        <f t="shared" si="53"/>
        <v>0</v>
      </c>
      <c r="V131" s="59">
        <f t="shared" si="54"/>
        <v>1</v>
      </c>
      <c r="W131" s="59">
        <f t="shared" si="55"/>
        <v>0</v>
      </c>
      <c r="X131" s="59">
        <f t="shared" si="56"/>
        <v>0</v>
      </c>
      <c r="Y131" s="59">
        <f t="shared" si="57"/>
        <v>1</v>
      </c>
      <c r="Z131" s="59">
        <f t="shared" si="58"/>
        <v>0</v>
      </c>
      <c r="AA131" s="59">
        <f t="shared" si="59"/>
        <v>0</v>
      </c>
      <c r="AB131" s="59">
        <f t="shared" si="60"/>
        <v>0</v>
      </c>
      <c r="AC131" s="59">
        <f t="shared" si="61"/>
        <v>0</v>
      </c>
      <c r="AD131" s="166">
        <f t="shared" si="103"/>
        <v>0</v>
      </c>
      <c r="AE131" s="169">
        <f t="shared" si="62"/>
        <v>0</v>
      </c>
      <c r="AF131" s="169">
        <f t="shared" si="63"/>
        <v>0</v>
      </c>
      <c r="AG131" s="169">
        <f t="shared" si="64"/>
        <v>0</v>
      </c>
      <c r="AH131" s="169">
        <f t="shared" si="65"/>
        <v>1</v>
      </c>
      <c r="AI131" s="169">
        <f t="shared" si="66"/>
        <v>0</v>
      </c>
      <c r="AJ131" s="169">
        <f t="shared" si="67"/>
        <v>0</v>
      </c>
      <c r="AK131" s="169">
        <f t="shared" si="68"/>
        <v>0</v>
      </c>
      <c r="AL131" s="169">
        <f t="shared" si="69"/>
        <v>1</v>
      </c>
      <c r="AM131" s="169">
        <f t="shared" si="70"/>
        <v>1</v>
      </c>
      <c r="AN131" s="169">
        <f t="shared" si="71"/>
        <v>1</v>
      </c>
      <c r="AO131" s="169">
        <f t="shared" si="72"/>
        <v>0</v>
      </c>
      <c r="AP131" s="169">
        <f t="shared" si="73"/>
        <v>0</v>
      </c>
      <c r="AQ131" s="169">
        <f t="shared" si="74"/>
        <v>1</v>
      </c>
      <c r="AR131" s="169">
        <f t="shared" si="75"/>
        <v>0</v>
      </c>
      <c r="AS131" s="169">
        <f t="shared" si="76"/>
        <v>0</v>
      </c>
      <c r="AT131" s="169">
        <f t="shared" si="77"/>
        <v>0</v>
      </c>
      <c r="AU131" s="169">
        <f t="shared" si="78"/>
        <v>0</v>
      </c>
      <c r="AV131" s="169">
        <f t="shared" si="79"/>
        <v>1</v>
      </c>
      <c r="AW131" s="169">
        <f t="shared" si="80"/>
        <v>0</v>
      </c>
      <c r="AX131" s="169">
        <f t="shared" si="81"/>
        <v>0</v>
      </c>
      <c r="AY131" s="169">
        <f t="shared" si="82"/>
        <v>0</v>
      </c>
      <c r="AZ131" s="169">
        <f t="shared" si="83"/>
        <v>0</v>
      </c>
      <c r="BA131" s="169">
        <f t="shared" si="84"/>
        <v>0</v>
      </c>
      <c r="BB131" s="169">
        <f t="shared" si="85"/>
        <v>1</v>
      </c>
      <c r="BC131" s="169">
        <f t="shared" si="86"/>
        <v>0</v>
      </c>
      <c r="BD131" s="169">
        <f t="shared" si="87"/>
        <v>1</v>
      </c>
      <c r="BE131" s="169">
        <f t="shared" si="88"/>
        <v>0</v>
      </c>
      <c r="BF131" s="169">
        <f t="shared" si="89"/>
        <v>0</v>
      </c>
      <c r="BG131" s="169">
        <f t="shared" si="90"/>
        <v>0</v>
      </c>
      <c r="BH131" s="169">
        <f t="shared" si="91"/>
        <v>0</v>
      </c>
      <c r="BI131" s="169">
        <f t="shared" si="92"/>
        <v>0</v>
      </c>
      <c r="BJ131" s="169">
        <f t="shared" si="93"/>
        <v>0</v>
      </c>
      <c r="BK131" s="167">
        <f t="shared" si="94"/>
        <v>0</v>
      </c>
      <c r="BL131" s="169">
        <f t="shared" si="95"/>
        <v>0</v>
      </c>
      <c r="BM131" s="169">
        <f t="shared" si="96"/>
        <v>1</v>
      </c>
      <c r="BN131" s="169">
        <f t="shared" si="97"/>
        <v>0</v>
      </c>
      <c r="BO131" s="169">
        <f t="shared" si="98"/>
        <v>1</v>
      </c>
      <c r="BP131" s="36">
        <f t="shared" si="99"/>
        <v>0</v>
      </c>
      <c r="BQ131">
        <f t="shared" si="100"/>
        <v>1</v>
      </c>
      <c r="BR131" s="36">
        <f t="shared" si="101"/>
        <v>0</v>
      </c>
      <c r="BS131" t="e">
        <f t="shared" si="102"/>
        <v>#N/A</v>
      </c>
    </row>
    <row r="132" spans="1:71">
      <c r="A132" s="59">
        <v>211</v>
      </c>
      <c r="B132" s="59">
        <v>132211</v>
      </c>
      <c r="C132" s="160">
        <v>22119048.3096371</v>
      </c>
      <c r="D132" s="59">
        <v>7309524</v>
      </c>
      <c r="E132" s="59">
        <v>7309524</v>
      </c>
      <c r="F132" s="59">
        <v>14809524.3096371</v>
      </c>
      <c r="G132" s="59">
        <v>714.28573608398403</v>
      </c>
      <c r="H132" s="59">
        <v>-3172424453.3348098</v>
      </c>
      <c r="I132" s="59">
        <v>0</v>
      </c>
      <c r="J132" s="59">
        <v>0</v>
      </c>
      <c r="K132" s="59">
        <v>0</v>
      </c>
      <c r="L132" s="59">
        <v>102</v>
      </c>
      <c r="M132" s="59">
        <v>301</v>
      </c>
      <c r="N132" s="59">
        <v>406</v>
      </c>
      <c r="O132" s="59">
        <v>201</v>
      </c>
      <c r="P132" s="59">
        <v>0</v>
      </c>
      <c r="Q132" s="59">
        <v>0</v>
      </c>
      <c r="R132" s="59">
        <v>2</v>
      </c>
      <c r="S132" s="59">
        <v>1</v>
      </c>
      <c r="T132" s="59">
        <f t="shared" ref="T132:T195" si="104">COUNTIFS(I132, "&gt;400", I132, "&lt;500")+COUNTIFS(L132, "&gt;400", L132, "&lt;500")+COUNTIFS(O132, "&gt;400", O132, "&lt;500")</f>
        <v>0</v>
      </c>
      <c r="U132" s="59">
        <f t="shared" ref="U132:U195" si="105">COUNTIFS(J132, "&gt;200", J132, "&lt;400")+COUNTIFS(L132, "&gt;200", L132, "&lt;400")+COUNTIFS(O132, "&gt;200", O132, "&lt;400")</f>
        <v>1</v>
      </c>
      <c r="V132" s="59">
        <f t="shared" ref="V132:V195" si="106">COUNTIF($I132, 102)+COUNTIF($L132, 102)+COUNTIF($O132, 102)</f>
        <v>1</v>
      </c>
      <c r="W132" s="59">
        <f t="shared" ref="W132:W195" si="107">IF(AND(J132&gt;399, J132&lt;500), 1,0) + IF(AND(K132&gt;399, K132&lt;500), 1,0) +IF(AND(M132&gt;399, M132&lt;500), 1,0) +IF(AND(N132&gt;399, N132&lt;500), 1,0) +IF(AND(P132&gt;399, P132&lt;500), 1,0) +IF(AND(Q132&gt;399, Q132&lt;500), 1,0)</f>
        <v>1</v>
      </c>
      <c r="X132" s="59">
        <f t="shared" ref="X132:X195" si="108">IF(AND(J132&gt;700, J132&lt;890), 1,0) + IF(AND(K132&gt;700, K132&lt;890), 1,0) +IF(AND(M132&gt;700, M132&lt;890), 1,0) +IF(AND(N132&gt;700, N132&lt;890), 1,0) +IF(AND(P132&gt;700, P132&lt;890), 1,0) +IF(AND(Q132&gt;700, Q132&lt;890), 1,0)</f>
        <v>0</v>
      </c>
      <c r="Y132" s="59">
        <f t="shared" ref="Y132:Y195" si="109">IF(AND(J132&gt;200, J132&lt;400), 1,0) + IF(AND(K132&gt;200, K132&lt;400), 1,0) +IF(AND(M132&gt;200, M132&lt;400), 1,0) +IF(AND(N132&gt;200, N132&lt;400), 1,0) +IF(AND(P132&gt;200, P132&lt;400), 1,0) +IF(AND(Q132&gt;200, Q132&lt;400), 1,0)</f>
        <v>1</v>
      </c>
      <c r="Z132" s="59">
        <f t="shared" ref="Z132:Z195" si="110">IF(J132=101, 1,0) + IF(K132=101, 1,0) +IF(M132=101, 1,0) +IF(N132=101, 1,0) +IF(P132=101, 1,0) +IF(Q132=101, 1,0)</f>
        <v>0</v>
      </c>
      <c r="AA132" s="59">
        <f t="shared" ref="AA132:AA195" si="111">IF(J132=102, 1,0) + IF(K132=102, 1,0) +IF(M132=102, 1,0) +IF(N132=102, 1,0) +IF(P132=102, 1,0) +IF(Q132=102, 1,0)</f>
        <v>0</v>
      </c>
      <c r="AB132" s="59">
        <f t="shared" ref="AB132:AB195" si="112">IF(AND(J132&gt;500, J132&lt;600), 1,0) + IF(AND(K132&gt;500, K132&lt;600), 1,0) +IF(AND(M132&gt;500, M132&lt;600), 1,0) +IF(AND(N132&gt;500, N132&lt;600), 1,0) +IF(AND(P132&gt;500, P132&lt;600), 1,0) +IF(AND(Q132&gt;500, Q132&lt;600), 1,0)</f>
        <v>0</v>
      </c>
      <c r="AC132" s="59">
        <f t="shared" ref="AC132:AC195" si="113">IF(AND(J132&gt;0, SUM(W132:AB132)=0), 1,0) + IF(AND(K132&gt;0, SUM(W132:AB132)=0), 1,0) +IF(AND(M132&gt;0, SUM(W132:AB132)=0), 1,0) +IF(AND(N132&gt;0, SUM(W132:AB132)=0), 1,0) +IF(AND(P132&gt;0, SUM(W132:AB132)=0), 1,0) +IF(AND(Q132&gt;0, SUM(W132:AB132)=0), 1,0)</f>
        <v>0</v>
      </c>
      <c r="AD132" s="166">
        <f t="shared" si="103"/>
        <v>0</v>
      </c>
      <c r="AE132" s="169">
        <f t="shared" ref="AE132:AE195" si="114">IF(AD132=1, 1,0)</f>
        <v>0</v>
      </c>
      <c r="AF132" s="169">
        <f t="shared" ref="AF132:AF195" si="115">IF(AD132&gt;=2, 1,0)</f>
        <v>0</v>
      </c>
      <c r="AG132" s="169">
        <f t="shared" ref="AG132:AG195" si="116">IF(IF(I132=101,1,0) * IF(J132&lt;&gt;0, 1,0) +IF(I132=101,1,0)* IF(K132&lt;&gt;0, 1,0) + IF(L132=101,1,0) * IF(M132&lt;&gt;0, 1,0) +IF(L132=101,1,0)* IF(N132&lt;&gt;0, 1,0) + IF(O132=101,1,0) * IF(P132&lt;&gt;0, 1,0) +IF(O132=101,1,0)* IF(Q132&lt;&gt;0, 1,0)&gt;0, 1,0)</f>
        <v>0</v>
      </c>
      <c r="AH132" s="169">
        <f t="shared" ref="AH132:AH195" si="117">IF(AG132=0, 1,0)</f>
        <v>1</v>
      </c>
      <c r="AI132" s="169">
        <f t="shared" ref="AI132:AI195" si="118">IF(AND(AD132&gt;0, T132&gt;0), 1, 0)</f>
        <v>0</v>
      </c>
      <c r="AJ132" s="169">
        <f t="shared" ref="AJ132:AJ195" si="119">IF(AND(AD132&gt;0, V132&gt;0), 1, 0)</f>
        <v>0</v>
      </c>
      <c r="AK132" s="169">
        <f t="shared" ref="AK132:AK195" si="120">IF(AND(AD132&gt;0, U132&gt;0), 1, 0)</f>
        <v>0</v>
      </c>
      <c r="AL132" s="169">
        <f t="shared" ref="AL132:AL195" si="121">IF(SUM(AI132:AK132)&gt;0,0,1)</f>
        <v>1</v>
      </c>
      <c r="AM132" s="169">
        <f t="shared" ref="AM132:AM195" si="122">IF(V132&gt;0, 1,0)</f>
        <v>1</v>
      </c>
      <c r="AN132" s="169">
        <f t="shared" ref="AN132:AN195" si="123">IF(I132=102,1,0) * IF(J132&lt;&gt;0, 1,0) +IF(I132=102,1,0)* IF(K132&lt;&gt;0, 1,0) + IF(L132=102,1,0) * IF(M132&lt;&gt;0, 1,0) +IF(L132=102,1,0)* IF(N132&lt;&gt;0, 1,0) + IF(O132=102,1,0) * IF(P132&lt;&gt;0, 1,0) +IF(O132=102,1,0)* IF(Q132&lt;&gt;0, 1,0)</f>
        <v>2</v>
      </c>
      <c r="AO132" s="169">
        <f t="shared" ref="AO132:AO195" si="124">IF(AN132=0, 1,0)</f>
        <v>0</v>
      </c>
      <c r="AP132" s="169">
        <f t="shared" ref="AP132:AP195" si="125">IF(V132&gt;1,1,0)</f>
        <v>0</v>
      </c>
      <c r="AQ132" s="169">
        <f t="shared" ref="AQ132:AQ195" si="126">IF(V132 = 1, 1, 0)</f>
        <v>1</v>
      </c>
      <c r="AR132" s="169">
        <f t="shared" ref="AR132:AR195" si="127">IF(SUM(AS132:AU132)&gt;0, 1,0)</f>
        <v>1</v>
      </c>
      <c r="AS132" s="169">
        <f t="shared" ref="AS132:AS195" si="128">IF(AND(T132&gt;0, V132&gt;0), 1,0)</f>
        <v>0</v>
      </c>
      <c r="AT132" s="169">
        <f t="shared" ref="AT132:AT195" si="129">AJ132</f>
        <v>0</v>
      </c>
      <c r="AU132" s="169">
        <f t="shared" ref="AU132:AU195" si="130">IF(AND(V132&gt;0, U132&gt;0),1,0)</f>
        <v>1</v>
      </c>
      <c r="AV132" s="169">
        <f t="shared" ref="AV132:AV195" si="131">IF(SUM(AS132:AU132)&gt;0,0,1)</f>
        <v>0</v>
      </c>
      <c r="AW132" s="169">
        <f t="shared" ref="AW132:AW195" si="132">IF(T132&gt;0,1,0)</f>
        <v>0</v>
      </c>
      <c r="AX132" s="169">
        <f t="shared" ref="AX132:AX195" si="133">IF(T132&gt;1, 1,0)</f>
        <v>0</v>
      </c>
      <c r="AY132" s="169">
        <f t="shared" ref="AY132:AY195" si="134">IF(T132=1, 1, 0)</f>
        <v>0</v>
      </c>
      <c r="AZ132" s="169">
        <f t="shared" ref="AZ132:AZ195" si="135">IF(SUM(AS132,AI132)&gt;0,1,0)</f>
        <v>0</v>
      </c>
      <c r="BA132" s="169">
        <f t="shared" ref="BA132:BA195" si="136">IF(AND(AW132&gt;0, X132&gt;0),1,0)+IF(AND(AW132&gt;0, (COUNTIFS(I132, "&gt;700", L132, "&gt;700", O132, "&gt;700")&gt;0)),1,0)</f>
        <v>0</v>
      </c>
      <c r="BB132" s="169">
        <f t="shared" ref="BB132:BB195" si="137">IF(BA132 = 0, 1,0)</f>
        <v>1</v>
      </c>
      <c r="BC132" s="169">
        <f t="shared" ref="BC132:BC195" si="138">IF(COUNTIFS(I132, "&gt;400", I132,"&lt;600"),1,0) * IF(COUNTIFS(J132,"&gt;0", J132,"&lt;700")+  COUNTIFS(K132,"&gt;0", K132,"&lt;700")&gt;0,1,0) + IF(COUNTIFS(L132, "&gt;400", L132,"&lt;600"),1,0) * IF(COUNTIFS(M132,"&gt;0", M132,"&lt;700")+ COUNTIFS(N132,"&gt;0", N132,"&lt;700")&gt;0,1,0) + IF(COUNTIFS(O132, "&gt;400", O132,"&lt;600"),1,0) * IF(COUNTIFS(P132,"&gt;0", P132,"&lt;700")+  COUNTIFS(Q132,"&gt;0", Q132,"&lt;700")&gt;0,1,0)</f>
        <v>0</v>
      </c>
      <c r="BD132" s="169">
        <f t="shared" ref="BD132:BD195" si="139">IF(BC132 = 0, 1,0)</f>
        <v>1</v>
      </c>
      <c r="BE132" s="169">
        <f t="shared" ref="BE132:BE195" si="140">COUNTIF(I132, 406)+COUNTIF(L132, 406)+COUNTIF(O132, 406)</f>
        <v>0</v>
      </c>
      <c r="BF132" s="169">
        <f t="shared" ref="BF132:BF195" si="141">COUNTIF(I132, 417)+COUNTIF(L132, 417)+COUNTIF(O132, 417)</f>
        <v>0</v>
      </c>
      <c r="BG132" s="169">
        <f t="shared" ref="BG132:BG195" si="142">COUNTIF(I132, 403)+COUNTIF(L132, 403)+COUNTIF(O132, 403)</f>
        <v>0</v>
      </c>
      <c r="BH132" s="169">
        <f t="shared" ref="BH132:BH195" si="143">COUNTIF(I132, 415)+COUNTIF(L132, 415)+COUNTIF(O132, 415)</f>
        <v>0</v>
      </c>
      <c r="BI132" s="169">
        <f t="shared" ref="BI132:BI195" si="144">COUNTIF(I132, 405)+COUNTIF(L132, 405)+COUNTIF(O132, 405)</f>
        <v>0</v>
      </c>
      <c r="BJ132" s="169">
        <f t="shared" ref="BJ132:BJ195" si="145">IF(OR(COUNTIF(I132, 416)=1, COUNTIF(I132, 412)=1), 1,0)   +IF(OR(COUNTIF(L132, 416)=1, COUNTIF(L132, 412)=1), 1,0)+IF(OR(COUNTIF(O132, 416)=1, COUNTIF(O132, 412)=1), 1,0)</f>
        <v>0</v>
      </c>
      <c r="BK132" s="167">
        <f t="shared" ref="BK132:BK195" si="146">IF(AND(AW132&gt;0, SUM(BE132:BJ132) = 0), 1,0)</f>
        <v>0</v>
      </c>
      <c r="BL132" s="169">
        <f t="shared" ref="BL132:BL195" si="147">IF(R132 = 1, 1,0)</f>
        <v>0</v>
      </c>
      <c r="BM132" s="169">
        <f t="shared" ref="BM132:BM195" si="148">IF(R132 = 2, 1,0)</f>
        <v>1</v>
      </c>
      <c r="BN132" s="169">
        <f t="shared" ref="BN132:BN195" si="149">IF(S132 = 1, 0,1)</f>
        <v>0</v>
      </c>
      <c r="BO132" s="169">
        <f t="shared" ref="BO132:BO195" si="150">IF(S132 = 1, 1,0)</f>
        <v>1</v>
      </c>
      <c r="BP132" s="36">
        <f t="shared" ref="BP132:BP195" si="151">IF(SUM($AE$2:$AF$2)&gt;0, SUMPRODUCT($AE$2:$AF$2, AE132:AF132),IF(SUM(AE132:AF132)&gt;0, 0,1))*SUMPRODUCT($AG$2:$AH$2, AG132:AH132)*SUMPRODUCT($AI$2:$AL$2, AI132:AL132)*SUMPRODUCT($BL$2:$BM$2,BL132:BM132)*SUMPRODUCT($BN$2:$BO$2,BN132:BO132)</f>
        <v>0</v>
      </c>
      <c r="BQ132">
        <f t="shared" ref="BQ132:BQ195" si="152">(SUMPRODUCT($AN$2:$AO$2, AN132:AO132)*SUMPRODUCT($AP$2:$AR$2, AP132:AR132)*SUMPRODUCT($AS$2:$AV$2, AS132:AV132))*SUMPRODUCT($BL$2:$BM$2,BL132:BM132)*SUMPRODUCT($BN$2:$BO$2,BN132:BO132)</f>
        <v>4</v>
      </c>
      <c r="BR132" s="36">
        <f t="shared" ref="BR132:BR195" si="153">SUMPRODUCT($AX$2:$AZ$2, AX132:AZ132)*SUMPRODUCT($BA$2:$BB$2, BA132:BB132)*SUMPRODUCT($BC$2:$BD$2, BC132:BD132)*SUMPRODUCT($BE$2:$BK$2, BE132:BK132)*SUMPRODUCT($BL$2:$BM$2,BL132:BM132)*SUMPRODUCT($BN$2:$BO$2,BN132:BO132)</f>
        <v>0</v>
      </c>
      <c r="BS132" t="e">
        <f t="shared" ref="BS132:BS195" si="154">IF((BP132*$AD$2+BQ132*$AM$2+BR132*$AW$2)&gt;0,  E132,NA())</f>
        <v>#N/A</v>
      </c>
    </row>
    <row r="133" spans="1:71">
      <c r="A133" s="59">
        <v>168</v>
      </c>
      <c r="B133" s="59">
        <v>121421</v>
      </c>
      <c r="C133" s="160">
        <v>55238095.9828154</v>
      </c>
      <c r="D133" s="59">
        <v>7321428.75</v>
      </c>
      <c r="E133" s="59">
        <v>7321428.75</v>
      </c>
      <c r="F133" s="59">
        <v>47916667.2328154</v>
      </c>
      <c r="G133" s="59">
        <v>285.71429443359398</v>
      </c>
      <c r="H133" s="59">
        <v>-2526571918.9473901</v>
      </c>
      <c r="I133" s="59">
        <v>0</v>
      </c>
      <c r="J133" s="59">
        <v>0</v>
      </c>
      <c r="K133" s="59">
        <v>0</v>
      </c>
      <c r="L133" s="59">
        <v>101</v>
      </c>
      <c r="M133" s="59">
        <v>0</v>
      </c>
      <c r="N133" s="59">
        <v>0</v>
      </c>
      <c r="O133" s="59">
        <v>101</v>
      </c>
      <c r="P133" s="59">
        <v>0</v>
      </c>
      <c r="Q133" s="59">
        <v>0</v>
      </c>
      <c r="R133" s="59">
        <v>1</v>
      </c>
      <c r="S133" s="59">
        <v>0</v>
      </c>
      <c r="T133" s="59">
        <f t="shared" si="104"/>
        <v>0</v>
      </c>
      <c r="U133" s="59">
        <f t="shared" si="105"/>
        <v>0</v>
      </c>
      <c r="V133" s="59">
        <f t="shared" si="106"/>
        <v>0</v>
      </c>
      <c r="W133" s="59">
        <f t="shared" si="107"/>
        <v>0</v>
      </c>
      <c r="X133" s="59">
        <f t="shared" si="108"/>
        <v>0</v>
      </c>
      <c r="Y133" s="59">
        <f t="shared" si="109"/>
        <v>0</v>
      </c>
      <c r="Z133" s="59">
        <f t="shared" si="110"/>
        <v>0</v>
      </c>
      <c r="AA133" s="59">
        <f t="shared" si="111"/>
        <v>0</v>
      </c>
      <c r="AB133" s="59">
        <f t="shared" si="112"/>
        <v>0</v>
      </c>
      <c r="AC133" s="59">
        <f t="shared" si="113"/>
        <v>0</v>
      </c>
      <c r="AD133" s="166">
        <f t="shared" si="103"/>
        <v>2</v>
      </c>
      <c r="AE133" s="169">
        <f t="shared" si="114"/>
        <v>0</v>
      </c>
      <c r="AF133" s="169">
        <f t="shared" si="115"/>
        <v>1</v>
      </c>
      <c r="AG133" s="169">
        <f t="shared" si="116"/>
        <v>0</v>
      </c>
      <c r="AH133" s="169">
        <f t="shared" si="117"/>
        <v>1</v>
      </c>
      <c r="AI133" s="169">
        <f t="shared" si="118"/>
        <v>0</v>
      </c>
      <c r="AJ133" s="169">
        <f t="shared" si="119"/>
        <v>0</v>
      </c>
      <c r="AK133" s="169">
        <f t="shared" si="120"/>
        <v>0</v>
      </c>
      <c r="AL133" s="169">
        <f t="shared" si="121"/>
        <v>1</v>
      </c>
      <c r="AM133" s="169">
        <f t="shared" si="122"/>
        <v>0</v>
      </c>
      <c r="AN133" s="169">
        <f t="shared" si="123"/>
        <v>0</v>
      </c>
      <c r="AO133" s="169">
        <f t="shared" si="124"/>
        <v>1</v>
      </c>
      <c r="AP133" s="169">
        <f t="shared" si="125"/>
        <v>0</v>
      </c>
      <c r="AQ133" s="169">
        <f t="shared" si="126"/>
        <v>0</v>
      </c>
      <c r="AR133" s="169">
        <f t="shared" si="127"/>
        <v>0</v>
      </c>
      <c r="AS133" s="169">
        <f t="shared" si="128"/>
        <v>0</v>
      </c>
      <c r="AT133" s="169">
        <f t="shared" si="129"/>
        <v>0</v>
      </c>
      <c r="AU133" s="169">
        <f t="shared" si="130"/>
        <v>0</v>
      </c>
      <c r="AV133" s="169">
        <f t="shared" si="131"/>
        <v>1</v>
      </c>
      <c r="AW133" s="169">
        <f t="shared" si="132"/>
        <v>0</v>
      </c>
      <c r="AX133" s="169">
        <f t="shared" si="133"/>
        <v>0</v>
      </c>
      <c r="AY133" s="169">
        <f t="shared" si="134"/>
        <v>0</v>
      </c>
      <c r="AZ133" s="169">
        <f t="shared" si="135"/>
        <v>0</v>
      </c>
      <c r="BA133" s="169">
        <f t="shared" si="136"/>
        <v>0</v>
      </c>
      <c r="BB133" s="169">
        <f t="shared" si="137"/>
        <v>1</v>
      </c>
      <c r="BC133" s="169">
        <f t="shared" si="138"/>
        <v>0</v>
      </c>
      <c r="BD133" s="169">
        <f t="shared" si="139"/>
        <v>1</v>
      </c>
      <c r="BE133" s="169">
        <f t="shared" si="140"/>
        <v>0</v>
      </c>
      <c r="BF133" s="169">
        <f t="shared" si="141"/>
        <v>0</v>
      </c>
      <c r="BG133" s="169">
        <f t="shared" si="142"/>
        <v>0</v>
      </c>
      <c r="BH133" s="169">
        <f t="shared" si="143"/>
        <v>0</v>
      </c>
      <c r="BI133" s="169">
        <f t="shared" si="144"/>
        <v>0</v>
      </c>
      <c r="BJ133" s="169">
        <f t="shared" si="145"/>
        <v>0</v>
      </c>
      <c r="BK133" s="167">
        <f t="shared" si="146"/>
        <v>0</v>
      </c>
      <c r="BL133" s="169">
        <f t="shared" si="147"/>
        <v>1</v>
      </c>
      <c r="BM133" s="169">
        <f t="shared" si="148"/>
        <v>0</v>
      </c>
      <c r="BN133" s="169">
        <f t="shared" si="149"/>
        <v>1</v>
      </c>
      <c r="BO133" s="169">
        <f t="shared" si="150"/>
        <v>0</v>
      </c>
      <c r="BP133" s="36">
        <f t="shared" si="151"/>
        <v>1</v>
      </c>
      <c r="BQ133">
        <f t="shared" si="152"/>
        <v>0</v>
      </c>
      <c r="BR133" s="36">
        <f t="shared" si="153"/>
        <v>0</v>
      </c>
      <c r="BS133" t="e">
        <f t="shared" si="154"/>
        <v>#N/A</v>
      </c>
    </row>
    <row r="134" spans="1:71">
      <c r="A134" s="59">
        <v>8</v>
      </c>
      <c r="B134" s="59">
        <v>11212</v>
      </c>
      <c r="C134" s="160">
        <v>4755664.99265745</v>
      </c>
      <c r="D134" s="59">
        <v>7378571.5</v>
      </c>
      <c r="E134" s="59">
        <v>7378571.5</v>
      </c>
      <c r="F134" s="59">
        <v>-2622906.50734255</v>
      </c>
      <c r="G134" s="59">
        <v>92.857141494751005</v>
      </c>
      <c r="H134" s="59">
        <v>-28398416.951983701</v>
      </c>
      <c r="I134" s="59">
        <v>0</v>
      </c>
      <c r="J134" s="59">
        <v>0</v>
      </c>
      <c r="K134" s="59">
        <v>0</v>
      </c>
      <c r="L134" s="59">
        <v>101</v>
      </c>
      <c r="M134" s="59">
        <v>202</v>
      </c>
      <c r="N134" s="59">
        <v>201</v>
      </c>
      <c r="O134" s="59">
        <v>101</v>
      </c>
      <c r="P134" s="59">
        <v>201</v>
      </c>
      <c r="Q134" s="59">
        <v>0</v>
      </c>
      <c r="R134" s="59">
        <v>2</v>
      </c>
      <c r="S134" s="59">
        <v>0</v>
      </c>
      <c r="T134" s="59">
        <f t="shared" si="104"/>
        <v>0</v>
      </c>
      <c r="U134" s="59">
        <f t="shared" si="105"/>
        <v>0</v>
      </c>
      <c r="V134" s="59">
        <f t="shared" si="106"/>
        <v>0</v>
      </c>
      <c r="W134" s="59">
        <f t="shared" si="107"/>
        <v>0</v>
      </c>
      <c r="X134" s="59">
        <f t="shared" si="108"/>
        <v>0</v>
      </c>
      <c r="Y134" s="59">
        <f t="shared" si="109"/>
        <v>3</v>
      </c>
      <c r="Z134" s="59">
        <f t="shared" si="110"/>
        <v>0</v>
      </c>
      <c r="AA134" s="59">
        <f t="shared" si="111"/>
        <v>0</v>
      </c>
      <c r="AB134" s="59">
        <f t="shared" si="112"/>
        <v>0</v>
      </c>
      <c r="AC134" s="59">
        <f t="shared" si="113"/>
        <v>0</v>
      </c>
      <c r="AD134" s="166">
        <f t="shared" si="103"/>
        <v>2</v>
      </c>
      <c r="AE134" s="169">
        <f t="shared" si="114"/>
        <v>0</v>
      </c>
      <c r="AF134" s="169">
        <f t="shared" si="115"/>
        <v>1</v>
      </c>
      <c r="AG134" s="169">
        <f t="shared" si="116"/>
        <v>1</v>
      </c>
      <c r="AH134" s="169">
        <f t="shared" si="117"/>
        <v>0</v>
      </c>
      <c r="AI134" s="169">
        <f t="shared" si="118"/>
        <v>0</v>
      </c>
      <c r="AJ134" s="169">
        <f t="shared" si="119"/>
        <v>0</v>
      </c>
      <c r="AK134" s="169">
        <f t="shared" si="120"/>
        <v>0</v>
      </c>
      <c r="AL134" s="169">
        <f t="shared" si="121"/>
        <v>1</v>
      </c>
      <c r="AM134" s="169">
        <f t="shared" si="122"/>
        <v>0</v>
      </c>
      <c r="AN134" s="169">
        <f t="shared" si="123"/>
        <v>0</v>
      </c>
      <c r="AO134" s="169">
        <f t="shared" si="124"/>
        <v>1</v>
      </c>
      <c r="AP134" s="169">
        <f t="shared" si="125"/>
        <v>0</v>
      </c>
      <c r="AQ134" s="169">
        <f t="shared" si="126"/>
        <v>0</v>
      </c>
      <c r="AR134" s="169">
        <f t="shared" si="127"/>
        <v>0</v>
      </c>
      <c r="AS134" s="169">
        <f t="shared" si="128"/>
        <v>0</v>
      </c>
      <c r="AT134" s="169">
        <f t="shared" si="129"/>
        <v>0</v>
      </c>
      <c r="AU134" s="169">
        <f t="shared" si="130"/>
        <v>0</v>
      </c>
      <c r="AV134" s="169">
        <f t="shared" si="131"/>
        <v>1</v>
      </c>
      <c r="AW134" s="169">
        <f t="shared" si="132"/>
        <v>0</v>
      </c>
      <c r="AX134" s="169">
        <f t="shared" si="133"/>
        <v>0</v>
      </c>
      <c r="AY134" s="169">
        <f t="shared" si="134"/>
        <v>0</v>
      </c>
      <c r="AZ134" s="169">
        <f t="shared" si="135"/>
        <v>0</v>
      </c>
      <c r="BA134" s="169">
        <f t="shared" si="136"/>
        <v>0</v>
      </c>
      <c r="BB134" s="169">
        <f t="shared" si="137"/>
        <v>1</v>
      </c>
      <c r="BC134" s="169">
        <f t="shared" si="138"/>
        <v>0</v>
      </c>
      <c r="BD134" s="169">
        <f t="shared" si="139"/>
        <v>1</v>
      </c>
      <c r="BE134" s="169">
        <f t="shared" si="140"/>
        <v>0</v>
      </c>
      <c r="BF134" s="169">
        <f t="shared" si="141"/>
        <v>0</v>
      </c>
      <c r="BG134" s="169">
        <f t="shared" si="142"/>
        <v>0</v>
      </c>
      <c r="BH134" s="169">
        <f t="shared" si="143"/>
        <v>0</v>
      </c>
      <c r="BI134" s="169">
        <f t="shared" si="144"/>
        <v>0</v>
      </c>
      <c r="BJ134" s="169">
        <f t="shared" si="145"/>
        <v>0</v>
      </c>
      <c r="BK134" s="167">
        <f t="shared" si="146"/>
        <v>0</v>
      </c>
      <c r="BL134" s="169">
        <f t="shared" si="147"/>
        <v>0</v>
      </c>
      <c r="BM134" s="169">
        <f t="shared" si="148"/>
        <v>1</v>
      </c>
      <c r="BN134" s="169">
        <f t="shared" si="149"/>
        <v>1</v>
      </c>
      <c r="BO134" s="169">
        <f t="shared" si="150"/>
        <v>0</v>
      </c>
      <c r="BP134" s="36">
        <f t="shared" si="151"/>
        <v>1</v>
      </c>
      <c r="BQ134">
        <f t="shared" si="152"/>
        <v>0</v>
      </c>
      <c r="BR134" s="36">
        <f t="shared" si="153"/>
        <v>0</v>
      </c>
      <c r="BS134" t="e">
        <f t="shared" si="154"/>
        <v>#N/A</v>
      </c>
    </row>
    <row r="135" spans="1:71">
      <c r="A135" s="59">
        <v>207</v>
      </c>
      <c r="B135" s="59">
        <v>132121</v>
      </c>
      <c r="C135" s="160">
        <v>11249999.952103401</v>
      </c>
      <c r="D135" s="59">
        <v>7432142.75</v>
      </c>
      <c r="E135" s="59">
        <v>7432142.75</v>
      </c>
      <c r="F135" s="59">
        <v>3817857.2021034099</v>
      </c>
      <c r="G135" s="59">
        <v>0</v>
      </c>
      <c r="H135" s="59">
        <v>-3111377158.34517</v>
      </c>
      <c r="I135" s="59">
        <v>0</v>
      </c>
      <c r="J135" s="59">
        <v>0</v>
      </c>
      <c r="K135" s="59">
        <v>0</v>
      </c>
      <c r="L135" s="59">
        <v>202</v>
      </c>
      <c r="M135" s="59">
        <v>0</v>
      </c>
      <c r="N135" s="59">
        <v>0</v>
      </c>
      <c r="O135" s="59">
        <v>0</v>
      </c>
      <c r="P135" s="59">
        <v>0</v>
      </c>
      <c r="Q135" s="59">
        <v>0</v>
      </c>
      <c r="R135" s="59">
        <v>2</v>
      </c>
      <c r="S135" s="59">
        <v>0</v>
      </c>
      <c r="T135" s="59">
        <f t="shared" si="104"/>
        <v>0</v>
      </c>
      <c r="U135" s="59">
        <f t="shared" si="105"/>
        <v>1</v>
      </c>
      <c r="V135" s="59">
        <f t="shared" si="106"/>
        <v>0</v>
      </c>
      <c r="W135" s="59">
        <f t="shared" si="107"/>
        <v>0</v>
      </c>
      <c r="X135" s="59">
        <f t="shared" si="108"/>
        <v>0</v>
      </c>
      <c r="Y135" s="59">
        <f t="shared" si="109"/>
        <v>0</v>
      </c>
      <c r="Z135" s="59">
        <f t="shared" si="110"/>
        <v>0</v>
      </c>
      <c r="AA135" s="59">
        <f t="shared" si="111"/>
        <v>0</v>
      </c>
      <c r="AB135" s="59">
        <f t="shared" si="112"/>
        <v>0</v>
      </c>
      <c r="AC135" s="59">
        <f t="shared" si="113"/>
        <v>0</v>
      </c>
      <c r="AD135" s="166">
        <f t="shared" si="103"/>
        <v>0</v>
      </c>
      <c r="AE135" s="169">
        <f t="shared" si="114"/>
        <v>0</v>
      </c>
      <c r="AF135" s="169">
        <f t="shared" si="115"/>
        <v>0</v>
      </c>
      <c r="AG135" s="169">
        <f t="shared" si="116"/>
        <v>0</v>
      </c>
      <c r="AH135" s="169">
        <f t="shared" si="117"/>
        <v>1</v>
      </c>
      <c r="AI135" s="169">
        <f t="shared" si="118"/>
        <v>0</v>
      </c>
      <c r="AJ135" s="169">
        <f t="shared" si="119"/>
        <v>0</v>
      </c>
      <c r="AK135" s="169">
        <f t="shared" si="120"/>
        <v>0</v>
      </c>
      <c r="AL135" s="169">
        <f t="shared" si="121"/>
        <v>1</v>
      </c>
      <c r="AM135" s="169">
        <f t="shared" si="122"/>
        <v>0</v>
      </c>
      <c r="AN135" s="169">
        <f t="shared" si="123"/>
        <v>0</v>
      </c>
      <c r="AO135" s="169">
        <f t="shared" si="124"/>
        <v>1</v>
      </c>
      <c r="AP135" s="169">
        <f t="shared" si="125"/>
        <v>0</v>
      </c>
      <c r="AQ135" s="169">
        <f t="shared" si="126"/>
        <v>0</v>
      </c>
      <c r="AR135" s="169">
        <f t="shared" si="127"/>
        <v>0</v>
      </c>
      <c r="AS135" s="169">
        <f t="shared" si="128"/>
        <v>0</v>
      </c>
      <c r="AT135" s="169">
        <f t="shared" si="129"/>
        <v>0</v>
      </c>
      <c r="AU135" s="169">
        <f t="shared" si="130"/>
        <v>0</v>
      </c>
      <c r="AV135" s="169">
        <f t="shared" si="131"/>
        <v>1</v>
      </c>
      <c r="AW135" s="169">
        <f t="shared" si="132"/>
        <v>0</v>
      </c>
      <c r="AX135" s="169">
        <f t="shared" si="133"/>
        <v>0</v>
      </c>
      <c r="AY135" s="169">
        <f t="shared" si="134"/>
        <v>0</v>
      </c>
      <c r="AZ135" s="169">
        <f t="shared" si="135"/>
        <v>0</v>
      </c>
      <c r="BA135" s="169">
        <f t="shared" si="136"/>
        <v>0</v>
      </c>
      <c r="BB135" s="169">
        <f t="shared" si="137"/>
        <v>1</v>
      </c>
      <c r="BC135" s="169">
        <f t="shared" si="138"/>
        <v>0</v>
      </c>
      <c r="BD135" s="169">
        <f t="shared" si="139"/>
        <v>1</v>
      </c>
      <c r="BE135" s="169">
        <f t="shared" si="140"/>
        <v>0</v>
      </c>
      <c r="BF135" s="169">
        <f t="shared" si="141"/>
        <v>0</v>
      </c>
      <c r="BG135" s="169">
        <f t="shared" si="142"/>
        <v>0</v>
      </c>
      <c r="BH135" s="169">
        <f t="shared" si="143"/>
        <v>0</v>
      </c>
      <c r="BI135" s="169">
        <f t="shared" si="144"/>
        <v>0</v>
      </c>
      <c r="BJ135" s="169">
        <f t="shared" si="145"/>
        <v>0</v>
      </c>
      <c r="BK135" s="167">
        <f t="shared" si="146"/>
        <v>0</v>
      </c>
      <c r="BL135" s="169">
        <f t="shared" si="147"/>
        <v>0</v>
      </c>
      <c r="BM135" s="169">
        <f t="shared" si="148"/>
        <v>1</v>
      </c>
      <c r="BN135" s="169">
        <f t="shared" si="149"/>
        <v>1</v>
      </c>
      <c r="BO135" s="169">
        <f t="shared" si="150"/>
        <v>0</v>
      </c>
      <c r="BP135" s="36">
        <f t="shared" si="151"/>
        <v>0</v>
      </c>
      <c r="BQ135">
        <f t="shared" si="152"/>
        <v>0</v>
      </c>
      <c r="BR135" s="36">
        <f t="shared" si="153"/>
        <v>0</v>
      </c>
      <c r="BS135" t="e">
        <f t="shared" si="154"/>
        <v>#N/A</v>
      </c>
    </row>
    <row r="136" spans="1:71">
      <c r="A136" s="59">
        <v>386</v>
      </c>
      <c r="B136" s="59">
        <v>222212</v>
      </c>
      <c r="C136" s="160">
        <v>11831103.877042999</v>
      </c>
      <c r="D136" s="59">
        <v>5873745.75</v>
      </c>
      <c r="E136" s="59">
        <v>7462374.5</v>
      </c>
      <c r="F136" s="59">
        <v>4368729.3770429902</v>
      </c>
      <c r="G136" s="59">
        <v>150.50167465210001</v>
      </c>
      <c r="H136" s="59">
        <v>-5764048331.8970098</v>
      </c>
      <c r="I136" s="59">
        <v>0</v>
      </c>
      <c r="J136" s="59">
        <v>0</v>
      </c>
      <c r="K136" s="59">
        <v>0</v>
      </c>
      <c r="L136" s="59">
        <v>101</v>
      </c>
      <c r="M136" s="59">
        <v>102</v>
      </c>
      <c r="N136" s="59">
        <v>0</v>
      </c>
      <c r="O136" s="59">
        <v>101</v>
      </c>
      <c r="P136" s="59">
        <v>102</v>
      </c>
      <c r="Q136" s="59">
        <v>0</v>
      </c>
      <c r="R136" s="59">
        <v>1</v>
      </c>
      <c r="S136" s="59">
        <v>0</v>
      </c>
      <c r="T136" s="59">
        <f t="shared" si="104"/>
        <v>0</v>
      </c>
      <c r="U136" s="59">
        <f t="shared" si="105"/>
        <v>0</v>
      </c>
      <c r="V136" s="59">
        <f t="shared" si="106"/>
        <v>0</v>
      </c>
      <c r="W136" s="59">
        <f t="shared" si="107"/>
        <v>0</v>
      </c>
      <c r="X136" s="59">
        <f t="shared" si="108"/>
        <v>0</v>
      </c>
      <c r="Y136" s="59">
        <f t="shared" si="109"/>
        <v>0</v>
      </c>
      <c r="Z136" s="59">
        <f t="shared" si="110"/>
        <v>0</v>
      </c>
      <c r="AA136" s="59">
        <f t="shared" si="111"/>
        <v>2</v>
      </c>
      <c r="AB136" s="59">
        <f t="shared" si="112"/>
        <v>0</v>
      </c>
      <c r="AC136" s="59">
        <f t="shared" si="113"/>
        <v>0</v>
      </c>
      <c r="AD136" s="166">
        <f t="shared" ref="AD136:AD199" si="155">COUNTIF(I136, 101)+COUNTIF(L136, 101)+COUNTIF(O136, 101)</f>
        <v>2</v>
      </c>
      <c r="AE136" s="169">
        <f t="shared" si="114"/>
        <v>0</v>
      </c>
      <c r="AF136" s="169">
        <f t="shared" si="115"/>
        <v>1</v>
      </c>
      <c r="AG136" s="169">
        <f t="shared" si="116"/>
        <v>1</v>
      </c>
      <c r="AH136" s="169">
        <f t="shared" si="117"/>
        <v>0</v>
      </c>
      <c r="AI136" s="169">
        <f t="shared" si="118"/>
        <v>0</v>
      </c>
      <c r="AJ136" s="169">
        <f t="shared" si="119"/>
        <v>0</v>
      </c>
      <c r="AK136" s="169">
        <f t="shared" si="120"/>
        <v>0</v>
      </c>
      <c r="AL136" s="169">
        <f t="shared" si="121"/>
        <v>1</v>
      </c>
      <c r="AM136" s="169">
        <f t="shared" si="122"/>
        <v>0</v>
      </c>
      <c r="AN136" s="169">
        <f t="shared" si="123"/>
        <v>0</v>
      </c>
      <c r="AO136" s="169">
        <f t="shared" si="124"/>
        <v>1</v>
      </c>
      <c r="AP136" s="169">
        <f t="shared" si="125"/>
        <v>0</v>
      </c>
      <c r="AQ136" s="169">
        <f t="shared" si="126"/>
        <v>0</v>
      </c>
      <c r="AR136" s="169">
        <f t="shared" si="127"/>
        <v>0</v>
      </c>
      <c r="AS136" s="169">
        <f t="shared" si="128"/>
        <v>0</v>
      </c>
      <c r="AT136" s="169">
        <f t="shared" si="129"/>
        <v>0</v>
      </c>
      <c r="AU136" s="169">
        <f t="shared" si="130"/>
        <v>0</v>
      </c>
      <c r="AV136" s="169">
        <f t="shared" si="131"/>
        <v>1</v>
      </c>
      <c r="AW136" s="169">
        <f t="shared" si="132"/>
        <v>0</v>
      </c>
      <c r="AX136" s="169">
        <f t="shared" si="133"/>
        <v>0</v>
      </c>
      <c r="AY136" s="169">
        <f t="shared" si="134"/>
        <v>0</v>
      </c>
      <c r="AZ136" s="169">
        <f t="shared" si="135"/>
        <v>0</v>
      </c>
      <c r="BA136" s="169">
        <f t="shared" si="136"/>
        <v>0</v>
      </c>
      <c r="BB136" s="169">
        <f t="shared" si="137"/>
        <v>1</v>
      </c>
      <c r="BC136" s="169">
        <f t="shared" si="138"/>
        <v>0</v>
      </c>
      <c r="BD136" s="169">
        <f t="shared" si="139"/>
        <v>1</v>
      </c>
      <c r="BE136" s="169">
        <f t="shared" si="140"/>
        <v>0</v>
      </c>
      <c r="BF136" s="169">
        <f t="shared" si="141"/>
        <v>0</v>
      </c>
      <c r="BG136" s="169">
        <f t="shared" si="142"/>
        <v>0</v>
      </c>
      <c r="BH136" s="169">
        <f t="shared" si="143"/>
        <v>0</v>
      </c>
      <c r="BI136" s="169">
        <f t="shared" si="144"/>
        <v>0</v>
      </c>
      <c r="BJ136" s="169">
        <f t="shared" si="145"/>
        <v>0</v>
      </c>
      <c r="BK136" s="167">
        <f t="shared" si="146"/>
        <v>0</v>
      </c>
      <c r="BL136" s="169">
        <f t="shared" si="147"/>
        <v>1</v>
      </c>
      <c r="BM136" s="169">
        <f t="shared" si="148"/>
        <v>0</v>
      </c>
      <c r="BN136" s="169">
        <f t="shared" si="149"/>
        <v>1</v>
      </c>
      <c r="BO136" s="169">
        <f t="shared" si="150"/>
        <v>0</v>
      </c>
      <c r="BP136" s="36">
        <f t="shared" si="151"/>
        <v>1</v>
      </c>
      <c r="BQ136">
        <f t="shared" si="152"/>
        <v>0</v>
      </c>
      <c r="BR136" s="36">
        <f t="shared" si="153"/>
        <v>0</v>
      </c>
      <c r="BS136" t="e">
        <f t="shared" si="154"/>
        <v>#N/A</v>
      </c>
    </row>
    <row r="137" spans="1:71">
      <c r="A137" s="59">
        <v>255</v>
      </c>
      <c r="B137" s="59">
        <v>152271</v>
      </c>
      <c r="C137" s="160">
        <v>8035714.2515024403</v>
      </c>
      <c r="D137" s="59">
        <v>7500000</v>
      </c>
      <c r="E137" s="59">
        <v>7500000</v>
      </c>
      <c r="F137" s="59">
        <v>535714.25150243705</v>
      </c>
      <c r="G137" s="59">
        <v>78.571426391601605</v>
      </c>
      <c r="H137" s="59">
        <v>-3872487026.1817098</v>
      </c>
      <c r="I137" s="59">
        <v>0</v>
      </c>
      <c r="J137" s="59">
        <v>0</v>
      </c>
      <c r="K137" s="59">
        <v>0</v>
      </c>
      <c r="L137" s="59">
        <v>406</v>
      </c>
      <c r="M137" s="59">
        <v>0</v>
      </c>
      <c r="N137" s="59">
        <v>0</v>
      </c>
      <c r="O137" s="59">
        <v>0</v>
      </c>
      <c r="P137" s="59">
        <v>0</v>
      </c>
      <c r="Q137" s="59">
        <v>0</v>
      </c>
      <c r="R137" s="59">
        <v>2</v>
      </c>
      <c r="S137" s="59">
        <v>0</v>
      </c>
      <c r="T137" s="59">
        <f t="shared" si="104"/>
        <v>1</v>
      </c>
      <c r="U137" s="59">
        <f t="shared" si="105"/>
        <v>0</v>
      </c>
      <c r="V137" s="59">
        <f t="shared" si="106"/>
        <v>0</v>
      </c>
      <c r="W137" s="59">
        <f t="shared" si="107"/>
        <v>0</v>
      </c>
      <c r="X137" s="59">
        <f t="shared" si="108"/>
        <v>0</v>
      </c>
      <c r="Y137" s="59">
        <f t="shared" si="109"/>
        <v>0</v>
      </c>
      <c r="Z137" s="59">
        <f t="shared" si="110"/>
        <v>0</v>
      </c>
      <c r="AA137" s="59">
        <f t="shared" si="111"/>
        <v>0</v>
      </c>
      <c r="AB137" s="59">
        <f t="shared" si="112"/>
        <v>0</v>
      </c>
      <c r="AC137" s="59">
        <f t="shared" si="113"/>
        <v>0</v>
      </c>
      <c r="AD137" s="166">
        <f t="shared" si="155"/>
        <v>0</v>
      </c>
      <c r="AE137" s="169">
        <f t="shared" si="114"/>
        <v>0</v>
      </c>
      <c r="AF137" s="169">
        <f t="shared" si="115"/>
        <v>0</v>
      </c>
      <c r="AG137" s="169">
        <f t="shared" si="116"/>
        <v>0</v>
      </c>
      <c r="AH137" s="169">
        <f t="shared" si="117"/>
        <v>1</v>
      </c>
      <c r="AI137" s="169">
        <f t="shared" si="118"/>
        <v>0</v>
      </c>
      <c r="AJ137" s="169">
        <f t="shared" si="119"/>
        <v>0</v>
      </c>
      <c r="AK137" s="169">
        <f t="shared" si="120"/>
        <v>0</v>
      </c>
      <c r="AL137" s="169">
        <f t="shared" si="121"/>
        <v>1</v>
      </c>
      <c r="AM137" s="169">
        <f t="shared" si="122"/>
        <v>0</v>
      </c>
      <c r="AN137" s="169">
        <f t="shared" si="123"/>
        <v>0</v>
      </c>
      <c r="AO137" s="169">
        <f t="shared" si="124"/>
        <v>1</v>
      </c>
      <c r="AP137" s="169">
        <f t="shared" si="125"/>
        <v>0</v>
      </c>
      <c r="AQ137" s="169">
        <f t="shared" si="126"/>
        <v>0</v>
      </c>
      <c r="AR137" s="169">
        <f t="shared" si="127"/>
        <v>0</v>
      </c>
      <c r="AS137" s="169">
        <f t="shared" si="128"/>
        <v>0</v>
      </c>
      <c r="AT137" s="169">
        <f t="shared" si="129"/>
        <v>0</v>
      </c>
      <c r="AU137" s="169">
        <f t="shared" si="130"/>
        <v>0</v>
      </c>
      <c r="AV137" s="169">
        <f t="shared" si="131"/>
        <v>1</v>
      </c>
      <c r="AW137" s="169">
        <f t="shared" si="132"/>
        <v>1</v>
      </c>
      <c r="AX137" s="169">
        <f t="shared" si="133"/>
        <v>0</v>
      </c>
      <c r="AY137" s="169">
        <f t="shared" si="134"/>
        <v>1</v>
      </c>
      <c r="AZ137" s="169">
        <f t="shared" si="135"/>
        <v>0</v>
      </c>
      <c r="BA137" s="169">
        <f t="shared" si="136"/>
        <v>0</v>
      </c>
      <c r="BB137" s="169">
        <f t="shared" si="137"/>
        <v>1</v>
      </c>
      <c r="BC137" s="169">
        <f t="shared" si="138"/>
        <v>0</v>
      </c>
      <c r="BD137" s="169">
        <f t="shared" si="139"/>
        <v>1</v>
      </c>
      <c r="BE137" s="169">
        <f t="shared" si="140"/>
        <v>1</v>
      </c>
      <c r="BF137" s="169">
        <f t="shared" si="141"/>
        <v>0</v>
      </c>
      <c r="BG137" s="169">
        <f t="shared" si="142"/>
        <v>0</v>
      </c>
      <c r="BH137" s="169">
        <f t="shared" si="143"/>
        <v>0</v>
      </c>
      <c r="BI137" s="169">
        <f t="shared" si="144"/>
        <v>0</v>
      </c>
      <c r="BJ137" s="169">
        <f t="shared" si="145"/>
        <v>0</v>
      </c>
      <c r="BK137" s="167">
        <f t="shared" si="146"/>
        <v>0</v>
      </c>
      <c r="BL137" s="169">
        <f t="shared" si="147"/>
        <v>0</v>
      </c>
      <c r="BM137" s="169">
        <f t="shared" si="148"/>
        <v>1</v>
      </c>
      <c r="BN137" s="169">
        <f t="shared" si="149"/>
        <v>1</v>
      </c>
      <c r="BO137" s="169">
        <f t="shared" si="150"/>
        <v>0</v>
      </c>
      <c r="BP137" s="36">
        <f t="shared" si="151"/>
        <v>0</v>
      </c>
      <c r="BQ137">
        <f t="shared" si="152"/>
        <v>0</v>
      </c>
      <c r="BR137" s="36">
        <f t="shared" si="153"/>
        <v>1</v>
      </c>
      <c r="BS137" t="e">
        <f t="shared" si="154"/>
        <v>#N/A</v>
      </c>
    </row>
    <row r="138" spans="1:71">
      <c r="A138" s="59">
        <v>132</v>
      </c>
      <c r="B138" s="59">
        <v>111332</v>
      </c>
      <c r="C138" s="160">
        <v>39085714.119307898</v>
      </c>
      <c r="D138" s="59">
        <v>7500000</v>
      </c>
      <c r="E138" s="59">
        <v>7500000</v>
      </c>
      <c r="F138" s="59">
        <v>31585714.119307902</v>
      </c>
      <c r="G138" s="59">
        <v>471.42855834960898</v>
      </c>
      <c r="H138" s="59">
        <v>-1966633028.8306501</v>
      </c>
      <c r="I138" s="59">
        <v>101</v>
      </c>
      <c r="J138" s="59">
        <v>0</v>
      </c>
      <c r="K138" s="59">
        <v>0</v>
      </c>
      <c r="L138" s="59">
        <v>101</v>
      </c>
      <c r="M138" s="59">
        <v>0</v>
      </c>
      <c r="N138" s="59">
        <v>0</v>
      </c>
      <c r="O138" s="59">
        <v>101</v>
      </c>
      <c r="P138" s="59">
        <v>0</v>
      </c>
      <c r="Q138" s="59">
        <v>0</v>
      </c>
      <c r="R138" s="59">
        <v>1</v>
      </c>
      <c r="S138" s="59">
        <v>0</v>
      </c>
      <c r="T138" s="59">
        <f t="shared" si="104"/>
        <v>0</v>
      </c>
      <c r="U138" s="59">
        <f t="shared" si="105"/>
        <v>0</v>
      </c>
      <c r="V138" s="59">
        <f t="shared" si="106"/>
        <v>0</v>
      </c>
      <c r="W138" s="59">
        <f t="shared" si="107"/>
        <v>0</v>
      </c>
      <c r="X138" s="59">
        <f t="shared" si="108"/>
        <v>0</v>
      </c>
      <c r="Y138" s="59">
        <f t="shared" si="109"/>
        <v>0</v>
      </c>
      <c r="Z138" s="59">
        <f t="shared" si="110"/>
        <v>0</v>
      </c>
      <c r="AA138" s="59">
        <f t="shared" si="111"/>
        <v>0</v>
      </c>
      <c r="AB138" s="59">
        <f t="shared" si="112"/>
        <v>0</v>
      </c>
      <c r="AC138" s="59">
        <f t="shared" si="113"/>
        <v>0</v>
      </c>
      <c r="AD138" s="166">
        <f t="shared" si="155"/>
        <v>3</v>
      </c>
      <c r="AE138" s="169">
        <f t="shared" si="114"/>
        <v>0</v>
      </c>
      <c r="AF138" s="169">
        <f t="shared" si="115"/>
        <v>1</v>
      </c>
      <c r="AG138" s="169">
        <f t="shared" si="116"/>
        <v>0</v>
      </c>
      <c r="AH138" s="169">
        <f t="shared" si="117"/>
        <v>1</v>
      </c>
      <c r="AI138" s="169">
        <f t="shared" si="118"/>
        <v>0</v>
      </c>
      <c r="AJ138" s="169">
        <f t="shared" si="119"/>
        <v>0</v>
      </c>
      <c r="AK138" s="169">
        <f t="shared" si="120"/>
        <v>0</v>
      </c>
      <c r="AL138" s="169">
        <f t="shared" si="121"/>
        <v>1</v>
      </c>
      <c r="AM138" s="169">
        <f t="shared" si="122"/>
        <v>0</v>
      </c>
      <c r="AN138" s="169">
        <f t="shared" si="123"/>
        <v>0</v>
      </c>
      <c r="AO138" s="169">
        <f t="shared" si="124"/>
        <v>1</v>
      </c>
      <c r="AP138" s="169">
        <f t="shared" si="125"/>
        <v>0</v>
      </c>
      <c r="AQ138" s="169">
        <f t="shared" si="126"/>
        <v>0</v>
      </c>
      <c r="AR138" s="169">
        <f t="shared" si="127"/>
        <v>0</v>
      </c>
      <c r="AS138" s="169">
        <f t="shared" si="128"/>
        <v>0</v>
      </c>
      <c r="AT138" s="169">
        <f t="shared" si="129"/>
        <v>0</v>
      </c>
      <c r="AU138" s="169">
        <f t="shared" si="130"/>
        <v>0</v>
      </c>
      <c r="AV138" s="169">
        <f t="shared" si="131"/>
        <v>1</v>
      </c>
      <c r="AW138" s="169">
        <f t="shared" si="132"/>
        <v>0</v>
      </c>
      <c r="AX138" s="169">
        <f t="shared" si="133"/>
        <v>0</v>
      </c>
      <c r="AY138" s="169">
        <f t="shared" si="134"/>
        <v>0</v>
      </c>
      <c r="AZ138" s="169">
        <f t="shared" si="135"/>
        <v>0</v>
      </c>
      <c r="BA138" s="169">
        <f t="shared" si="136"/>
        <v>0</v>
      </c>
      <c r="BB138" s="169">
        <f t="shared" si="137"/>
        <v>1</v>
      </c>
      <c r="BC138" s="169">
        <f t="shared" si="138"/>
        <v>0</v>
      </c>
      <c r="BD138" s="169">
        <f t="shared" si="139"/>
        <v>1</v>
      </c>
      <c r="BE138" s="169">
        <f t="shared" si="140"/>
        <v>0</v>
      </c>
      <c r="BF138" s="169">
        <f t="shared" si="141"/>
        <v>0</v>
      </c>
      <c r="BG138" s="169">
        <f t="shared" si="142"/>
        <v>0</v>
      </c>
      <c r="BH138" s="169">
        <f t="shared" si="143"/>
        <v>0</v>
      </c>
      <c r="BI138" s="169">
        <f t="shared" si="144"/>
        <v>0</v>
      </c>
      <c r="BJ138" s="169">
        <f t="shared" si="145"/>
        <v>0</v>
      </c>
      <c r="BK138" s="167">
        <f t="shared" si="146"/>
        <v>0</v>
      </c>
      <c r="BL138" s="169">
        <f t="shared" si="147"/>
        <v>1</v>
      </c>
      <c r="BM138" s="169">
        <f t="shared" si="148"/>
        <v>0</v>
      </c>
      <c r="BN138" s="169">
        <f t="shared" si="149"/>
        <v>1</v>
      </c>
      <c r="BO138" s="169">
        <f t="shared" si="150"/>
        <v>0</v>
      </c>
      <c r="BP138" s="36">
        <f t="shared" si="151"/>
        <v>1</v>
      </c>
      <c r="BQ138">
        <f t="shared" si="152"/>
        <v>0</v>
      </c>
      <c r="BR138" s="36">
        <f t="shared" si="153"/>
        <v>0</v>
      </c>
      <c r="BS138" t="e">
        <f t="shared" si="154"/>
        <v>#N/A</v>
      </c>
    </row>
    <row r="139" spans="1:71">
      <c r="A139" s="59">
        <v>91</v>
      </c>
      <c r="B139" s="59">
        <v>22241</v>
      </c>
      <c r="C139" s="160">
        <v>57999999.753066503</v>
      </c>
      <c r="D139" s="59">
        <v>7585714</v>
      </c>
      <c r="E139" s="59">
        <v>7585714</v>
      </c>
      <c r="F139" s="59">
        <v>50414285.753066503</v>
      </c>
      <c r="G139" s="59">
        <v>0</v>
      </c>
      <c r="H139" s="59">
        <v>-1493881284.2986</v>
      </c>
      <c r="I139" s="59">
        <v>0</v>
      </c>
      <c r="J139" s="59">
        <v>0</v>
      </c>
      <c r="K139" s="59">
        <v>0</v>
      </c>
      <c r="L139" s="59">
        <v>101</v>
      </c>
      <c r="M139" s="59">
        <v>0</v>
      </c>
      <c r="N139" s="59">
        <v>0</v>
      </c>
      <c r="O139" s="59">
        <v>101</v>
      </c>
      <c r="P139" s="59">
        <v>0</v>
      </c>
      <c r="Q139" s="59">
        <v>0</v>
      </c>
      <c r="R139" s="59">
        <v>1</v>
      </c>
      <c r="S139" s="59">
        <v>0</v>
      </c>
      <c r="T139" s="59">
        <f t="shared" si="104"/>
        <v>0</v>
      </c>
      <c r="U139" s="59">
        <f t="shared" si="105"/>
        <v>0</v>
      </c>
      <c r="V139" s="59">
        <f t="shared" si="106"/>
        <v>0</v>
      </c>
      <c r="W139" s="59">
        <f t="shared" si="107"/>
        <v>0</v>
      </c>
      <c r="X139" s="59">
        <f t="shared" si="108"/>
        <v>0</v>
      </c>
      <c r="Y139" s="59">
        <f t="shared" si="109"/>
        <v>0</v>
      </c>
      <c r="Z139" s="59">
        <f t="shared" si="110"/>
        <v>0</v>
      </c>
      <c r="AA139" s="59">
        <f t="shared" si="111"/>
        <v>0</v>
      </c>
      <c r="AB139" s="59">
        <f t="shared" si="112"/>
        <v>0</v>
      </c>
      <c r="AC139" s="59">
        <f t="shared" si="113"/>
        <v>0</v>
      </c>
      <c r="AD139" s="166">
        <f t="shared" si="155"/>
        <v>2</v>
      </c>
      <c r="AE139" s="169">
        <f t="shared" si="114"/>
        <v>0</v>
      </c>
      <c r="AF139" s="169">
        <f t="shared" si="115"/>
        <v>1</v>
      </c>
      <c r="AG139" s="169">
        <f t="shared" si="116"/>
        <v>0</v>
      </c>
      <c r="AH139" s="169">
        <f t="shared" si="117"/>
        <v>1</v>
      </c>
      <c r="AI139" s="169">
        <f t="shared" si="118"/>
        <v>0</v>
      </c>
      <c r="AJ139" s="169">
        <f t="shared" si="119"/>
        <v>0</v>
      </c>
      <c r="AK139" s="169">
        <f t="shared" si="120"/>
        <v>0</v>
      </c>
      <c r="AL139" s="169">
        <f t="shared" si="121"/>
        <v>1</v>
      </c>
      <c r="AM139" s="169">
        <f t="shared" si="122"/>
        <v>0</v>
      </c>
      <c r="AN139" s="169">
        <f t="shared" si="123"/>
        <v>0</v>
      </c>
      <c r="AO139" s="169">
        <f t="shared" si="124"/>
        <v>1</v>
      </c>
      <c r="AP139" s="169">
        <f t="shared" si="125"/>
        <v>0</v>
      </c>
      <c r="AQ139" s="169">
        <f t="shared" si="126"/>
        <v>0</v>
      </c>
      <c r="AR139" s="169">
        <f t="shared" si="127"/>
        <v>0</v>
      </c>
      <c r="AS139" s="169">
        <f t="shared" si="128"/>
        <v>0</v>
      </c>
      <c r="AT139" s="169">
        <f t="shared" si="129"/>
        <v>0</v>
      </c>
      <c r="AU139" s="169">
        <f t="shared" si="130"/>
        <v>0</v>
      </c>
      <c r="AV139" s="169">
        <f t="shared" si="131"/>
        <v>1</v>
      </c>
      <c r="AW139" s="169">
        <f t="shared" si="132"/>
        <v>0</v>
      </c>
      <c r="AX139" s="169">
        <f t="shared" si="133"/>
        <v>0</v>
      </c>
      <c r="AY139" s="169">
        <f t="shared" si="134"/>
        <v>0</v>
      </c>
      <c r="AZ139" s="169">
        <f t="shared" si="135"/>
        <v>0</v>
      </c>
      <c r="BA139" s="169">
        <f t="shared" si="136"/>
        <v>0</v>
      </c>
      <c r="BB139" s="169">
        <f t="shared" si="137"/>
        <v>1</v>
      </c>
      <c r="BC139" s="169">
        <f t="shared" si="138"/>
        <v>0</v>
      </c>
      <c r="BD139" s="169">
        <f t="shared" si="139"/>
        <v>1</v>
      </c>
      <c r="BE139" s="169">
        <f t="shared" si="140"/>
        <v>0</v>
      </c>
      <c r="BF139" s="169">
        <f t="shared" si="141"/>
        <v>0</v>
      </c>
      <c r="BG139" s="169">
        <f t="shared" si="142"/>
        <v>0</v>
      </c>
      <c r="BH139" s="169">
        <f t="shared" si="143"/>
        <v>0</v>
      </c>
      <c r="BI139" s="169">
        <f t="shared" si="144"/>
        <v>0</v>
      </c>
      <c r="BJ139" s="169">
        <f t="shared" si="145"/>
        <v>0</v>
      </c>
      <c r="BK139" s="167">
        <f t="shared" si="146"/>
        <v>0</v>
      </c>
      <c r="BL139" s="169">
        <f t="shared" si="147"/>
        <v>1</v>
      </c>
      <c r="BM139" s="169">
        <f t="shared" si="148"/>
        <v>0</v>
      </c>
      <c r="BN139" s="169">
        <f t="shared" si="149"/>
        <v>1</v>
      </c>
      <c r="BO139" s="169">
        <f t="shared" si="150"/>
        <v>0</v>
      </c>
      <c r="BP139" s="36">
        <f t="shared" si="151"/>
        <v>1</v>
      </c>
      <c r="BQ139">
        <f t="shared" si="152"/>
        <v>0</v>
      </c>
      <c r="BR139" s="36">
        <f t="shared" si="153"/>
        <v>0</v>
      </c>
      <c r="BS139" t="e">
        <f t="shared" si="154"/>
        <v>#N/A</v>
      </c>
    </row>
    <row r="140" spans="1:71">
      <c r="A140" s="59">
        <v>39</v>
      </c>
      <c r="B140" s="59">
        <v>15151</v>
      </c>
      <c r="C140" s="160">
        <v>17142857.069871899</v>
      </c>
      <c r="D140" s="59">
        <v>4473785.75</v>
      </c>
      <c r="E140" s="59">
        <v>7688071.5</v>
      </c>
      <c r="F140" s="59">
        <v>9454785.5698718708</v>
      </c>
      <c r="G140" s="59">
        <v>92.8571453094482</v>
      </c>
      <c r="H140" s="59">
        <v>-412050314.68275601</v>
      </c>
      <c r="I140" s="59">
        <v>0</v>
      </c>
      <c r="J140" s="59">
        <v>0</v>
      </c>
      <c r="K140" s="59">
        <v>0</v>
      </c>
      <c r="L140" s="59">
        <v>101</v>
      </c>
      <c r="M140" s="59">
        <v>0</v>
      </c>
      <c r="N140" s="59">
        <v>0</v>
      </c>
      <c r="O140" s="59">
        <v>0</v>
      </c>
      <c r="P140" s="59">
        <v>0</v>
      </c>
      <c r="Q140" s="59">
        <v>0</v>
      </c>
      <c r="R140" s="59">
        <v>1</v>
      </c>
      <c r="S140" s="59">
        <v>0</v>
      </c>
      <c r="T140" s="59">
        <f t="shared" si="104"/>
        <v>0</v>
      </c>
      <c r="U140" s="59">
        <f t="shared" si="105"/>
        <v>0</v>
      </c>
      <c r="V140" s="59">
        <f t="shared" si="106"/>
        <v>0</v>
      </c>
      <c r="W140" s="59">
        <f t="shared" si="107"/>
        <v>0</v>
      </c>
      <c r="X140" s="59">
        <f t="shared" si="108"/>
        <v>0</v>
      </c>
      <c r="Y140" s="59">
        <f t="shared" si="109"/>
        <v>0</v>
      </c>
      <c r="Z140" s="59">
        <f t="shared" si="110"/>
        <v>0</v>
      </c>
      <c r="AA140" s="59">
        <f t="shared" si="111"/>
        <v>0</v>
      </c>
      <c r="AB140" s="59">
        <f t="shared" si="112"/>
        <v>0</v>
      </c>
      <c r="AC140" s="59">
        <f t="shared" si="113"/>
        <v>0</v>
      </c>
      <c r="AD140" s="166">
        <f t="shared" si="155"/>
        <v>1</v>
      </c>
      <c r="AE140" s="169">
        <f t="shared" si="114"/>
        <v>1</v>
      </c>
      <c r="AF140" s="169">
        <f t="shared" si="115"/>
        <v>0</v>
      </c>
      <c r="AG140" s="169">
        <f t="shared" si="116"/>
        <v>0</v>
      </c>
      <c r="AH140" s="169">
        <f t="shared" si="117"/>
        <v>1</v>
      </c>
      <c r="AI140" s="169">
        <f t="shared" si="118"/>
        <v>0</v>
      </c>
      <c r="AJ140" s="169">
        <f t="shared" si="119"/>
        <v>0</v>
      </c>
      <c r="AK140" s="169">
        <f t="shared" si="120"/>
        <v>0</v>
      </c>
      <c r="AL140" s="169">
        <f t="shared" si="121"/>
        <v>1</v>
      </c>
      <c r="AM140" s="169">
        <f t="shared" si="122"/>
        <v>0</v>
      </c>
      <c r="AN140" s="169">
        <f t="shared" si="123"/>
        <v>0</v>
      </c>
      <c r="AO140" s="169">
        <f t="shared" si="124"/>
        <v>1</v>
      </c>
      <c r="AP140" s="169">
        <f t="shared" si="125"/>
        <v>0</v>
      </c>
      <c r="AQ140" s="169">
        <f t="shared" si="126"/>
        <v>0</v>
      </c>
      <c r="AR140" s="169">
        <f t="shared" si="127"/>
        <v>0</v>
      </c>
      <c r="AS140" s="169">
        <f t="shared" si="128"/>
        <v>0</v>
      </c>
      <c r="AT140" s="169">
        <f t="shared" si="129"/>
        <v>0</v>
      </c>
      <c r="AU140" s="169">
        <f t="shared" si="130"/>
        <v>0</v>
      </c>
      <c r="AV140" s="169">
        <f t="shared" si="131"/>
        <v>1</v>
      </c>
      <c r="AW140" s="169">
        <f t="shared" si="132"/>
        <v>0</v>
      </c>
      <c r="AX140" s="169">
        <f t="shared" si="133"/>
        <v>0</v>
      </c>
      <c r="AY140" s="169">
        <f t="shared" si="134"/>
        <v>0</v>
      </c>
      <c r="AZ140" s="169">
        <f t="shared" si="135"/>
        <v>0</v>
      </c>
      <c r="BA140" s="169">
        <f t="shared" si="136"/>
        <v>0</v>
      </c>
      <c r="BB140" s="169">
        <f t="shared" si="137"/>
        <v>1</v>
      </c>
      <c r="BC140" s="169">
        <f t="shared" si="138"/>
        <v>0</v>
      </c>
      <c r="BD140" s="169">
        <f t="shared" si="139"/>
        <v>1</v>
      </c>
      <c r="BE140" s="169">
        <f t="shared" si="140"/>
        <v>0</v>
      </c>
      <c r="BF140" s="169">
        <f t="shared" si="141"/>
        <v>0</v>
      </c>
      <c r="BG140" s="169">
        <f t="shared" si="142"/>
        <v>0</v>
      </c>
      <c r="BH140" s="169">
        <f t="shared" si="143"/>
        <v>0</v>
      </c>
      <c r="BI140" s="169">
        <f t="shared" si="144"/>
        <v>0</v>
      </c>
      <c r="BJ140" s="169">
        <f t="shared" si="145"/>
        <v>0</v>
      </c>
      <c r="BK140" s="167">
        <f t="shared" si="146"/>
        <v>0</v>
      </c>
      <c r="BL140" s="169">
        <f t="shared" si="147"/>
        <v>1</v>
      </c>
      <c r="BM140" s="169">
        <f t="shared" si="148"/>
        <v>0</v>
      </c>
      <c r="BN140" s="169">
        <f t="shared" si="149"/>
        <v>1</v>
      </c>
      <c r="BO140" s="169">
        <f t="shared" si="150"/>
        <v>0</v>
      </c>
      <c r="BP140" s="36">
        <f t="shared" si="151"/>
        <v>1</v>
      </c>
      <c r="BQ140">
        <f t="shared" si="152"/>
        <v>0</v>
      </c>
      <c r="BR140" s="36">
        <f t="shared" si="153"/>
        <v>0</v>
      </c>
      <c r="BS140" t="e">
        <f t="shared" si="154"/>
        <v>#N/A</v>
      </c>
    </row>
    <row r="141" spans="1:71">
      <c r="A141" s="59">
        <v>152</v>
      </c>
      <c r="B141" s="59">
        <v>121151</v>
      </c>
      <c r="C141" s="160">
        <v>41596637.697056897</v>
      </c>
      <c r="D141" s="59">
        <v>7697478.5</v>
      </c>
      <c r="E141" s="59">
        <v>7697478.5</v>
      </c>
      <c r="F141" s="59">
        <v>33899159.197056897</v>
      </c>
      <c r="G141" s="59">
        <v>0</v>
      </c>
      <c r="H141" s="59">
        <v>-2321391017.4305801</v>
      </c>
      <c r="I141" s="59">
        <v>0</v>
      </c>
      <c r="J141" s="59">
        <v>0</v>
      </c>
      <c r="K141" s="59">
        <v>0</v>
      </c>
      <c r="L141" s="59">
        <v>101</v>
      </c>
      <c r="M141" s="59">
        <v>0</v>
      </c>
      <c r="N141" s="59">
        <v>0</v>
      </c>
      <c r="O141" s="59">
        <v>101</v>
      </c>
      <c r="P141" s="59">
        <v>0</v>
      </c>
      <c r="Q141" s="59">
        <v>0</v>
      </c>
      <c r="R141" s="59">
        <v>2</v>
      </c>
      <c r="S141" s="59">
        <v>0</v>
      </c>
      <c r="T141" s="59">
        <f t="shared" si="104"/>
        <v>0</v>
      </c>
      <c r="U141" s="59">
        <f t="shared" si="105"/>
        <v>0</v>
      </c>
      <c r="V141" s="59">
        <f t="shared" si="106"/>
        <v>0</v>
      </c>
      <c r="W141" s="59">
        <f t="shared" si="107"/>
        <v>0</v>
      </c>
      <c r="X141" s="59">
        <f t="shared" si="108"/>
        <v>0</v>
      </c>
      <c r="Y141" s="59">
        <f t="shared" si="109"/>
        <v>0</v>
      </c>
      <c r="Z141" s="59">
        <f t="shared" si="110"/>
        <v>0</v>
      </c>
      <c r="AA141" s="59">
        <f t="shared" si="111"/>
        <v>0</v>
      </c>
      <c r="AB141" s="59">
        <f t="shared" si="112"/>
        <v>0</v>
      </c>
      <c r="AC141" s="59">
        <f t="shared" si="113"/>
        <v>0</v>
      </c>
      <c r="AD141" s="166">
        <f t="shared" si="155"/>
        <v>2</v>
      </c>
      <c r="AE141" s="169">
        <f t="shared" si="114"/>
        <v>0</v>
      </c>
      <c r="AF141" s="169">
        <f t="shared" si="115"/>
        <v>1</v>
      </c>
      <c r="AG141" s="169">
        <f t="shared" si="116"/>
        <v>0</v>
      </c>
      <c r="AH141" s="169">
        <f t="shared" si="117"/>
        <v>1</v>
      </c>
      <c r="AI141" s="169">
        <f t="shared" si="118"/>
        <v>0</v>
      </c>
      <c r="AJ141" s="169">
        <f t="shared" si="119"/>
        <v>0</v>
      </c>
      <c r="AK141" s="169">
        <f t="shared" si="120"/>
        <v>0</v>
      </c>
      <c r="AL141" s="169">
        <f t="shared" si="121"/>
        <v>1</v>
      </c>
      <c r="AM141" s="169">
        <f t="shared" si="122"/>
        <v>0</v>
      </c>
      <c r="AN141" s="169">
        <f t="shared" si="123"/>
        <v>0</v>
      </c>
      <c r="AO141" s="169">
        <f t="shared" si="124"/>
        <v>1</v>
      </c>
      <c r="AP141" s="169">
        <f t="shared" si="125"/>
        <v>0</v>
      </c>
      <c r="AQ141" s="169">
        <f t="shared" si="126"/>
        <v>0</v>
      </c>
      <c r="AR141" s="169">
        <f t="shared" si="127"/>
        <v>0</v>
      </c>
      <c r="AS141" s="169">
        <f t="shared" si="128"/>
        <v>0</v>
      </c>
      <c r="AT141" s="169">
        <f t="shared" si="129"/>
        <v>0</v>
      </c>
      <c r="AU141" s="169">
        <f t="shared" si="130"/>
        <v>0</v>
      </c>
      <c r="AV141" s="169">
        <f t="shared" si="131"/>
        <v>1</v>
      </c>
      <c r="AW141" s="169">
        <f t="shared" si="132"/>
        <v>0</v>
      </c>
      <c r="AX141" s="169">
        <f t="shared" si="133"/>
        <v>0</v>
      </c>
      <c r="AY141" s="169">
        <f t="shared" si="134"/>
        <v>0</v>
      </c>
      <c r="AZ141" s="169">
        <f t="shared" si="135"/>
        <v>0</v>
      </c>
      <c r="BA141" s="169">
        <f t="shared" si="136"/>
        <v>0</v>
      </c>
      <c r="BB141" s="169">
        <f t="shared" si="137"/>
        <v>1</v>
      </c>
      <c r="BC141" s="169">
        <f t="shared" si="138"/>
        <v>0</v>
      </c>
      <c r="BD141" s="169">
        <f t="shared" si="139"/>
        <v>1</v>
      </c>
      <c r="BE141" s="169">
        <f t="shared" si="140"/>
        <v>0</v>
      </c>
      <c r="BF141" s="169">
        <f t="shared" si="141"/>
        <v>0</v>
      </c>
      <c r="BG141" s="169">
        <f t="shared" si="142"/>
        <v>0</v>
      </c>
      <c r="BH141" s="169">
        <f t="shared" si="143"/>
        <v>0</v>
      </c>
      <c r="BI141" s="169">
        <f t="shared" si="144"/>
        <v>0</v>
      </c>
      <c r="BJ141" s="169">
        <f t="shared" si="145"/>
        <v>0</v>
      </c>
      <c r="BK141" s="167">
        <f t="shared" si="146"/>
        <v>0</v>
      </c>
      <c r="BL141" s="169">
        <f t="shared" si="147"/>
        <v>0</v>
      </c>
      <c r="BM141" s="169">
        <f t="shared" si="148"/>
        <v>1</v>
      </c>
      <c r="BN141" s="169">
        <f t="shared" si="149"/>
        <v>1</v>
      </c>
      <c r="BO141" s="169">
        <f t="shared" si="150"/>
        <v>0</v>
      </c>
      <c r="BP141" s="36">
        <f t="shared" si="151"/>
        <v>1</v>
      </c>
      <c r="BQ141">
        <f t="shared" si="152"/>
        <v>0</v>
      </c>
      <c r="BR141" s="36">
        <f t="shared" si="153"/>
        <v>0</v>
      </c>
      <c r="BS141" t="e">
        <f t="shared" si="154"/>
        <v>#N/A</v>
      </c>
    </row>
    <row r="142" spans="1:71">
      <c r="A142" s="59">
        <v>426</v>
      </c>
      <c r="B142" s="59">
        <v>241291</v>
      </c>
      <c r="C142" s="160">
        <v>33250000.7431954</v>
      </c>
      <c r="D142" s="59">
        <v>7700000</v>
      </c>
      <c r="E142" s="59">
        <v>7700000</v>
      </c>
      <c r="F142" s="59">
        <v>25550000.7431954</v>
      </c>
      <c r="G142" s="59">
        <v>412.5</v>
      </c>
      <c r="H142" s="59">
        <v>-6625382772.8492804</v>
      </c>
      <c r="I142" s="59">
        <v>0</v>
      </c>
      <c r="J142" s="59">
        <v>0</v>
      </c>
      <c r="K142" s="59">
        <v>0</v>
      </c>
      <c r="L142" s="59">
        <v>101</v>
      </c>
      <c r="M142" s="59">
        <v>0</v>
      </c>
      <c r="N142" s="59">
        <v>0</v>
      </c>
      <c r="O142" s="59">
        <v>101</v>
      </c>
      <c r="P142" s="59">
        <v>0</v>
      </c>
      <c r="Q142" s="59">
        <v>0</v>
      </c>
      <c r="R142" s="59">
        <v>1</v>
      </c>
      <c r="S142" s="59">
        <v>1</v>
      </c>
      <c r="T142" s="59">
        <f t="shared" si="104"/>
        <v>0</v>
      </c>
      <c r="U142" s="59">
        <f t="shared" si="105"/>
        <v>0</v>
      </c>
      <c r="V142" s="59">
        <f t="shared" si="106"/>
        <v>0</v>
      </c>
      <c r="W142" s="59">
        <f t="shared" si="107"/>
        <v>0</v>
      </c>
      <c r="X142" s="59">
        <f t="shared" si="108"/>
        <v>0</v>
      </c>
      <c r="Y142" s="59">
        <f t="shared" si="109"/>
        <v>0</v>
      </c>
      <c r="Z142" s="59">
        <f t="shared" si="110"/>
        <v>0</v>
      </c>
      <c r="AA142" s="59">
        <f t="shared" si="111"/>
        <v>0</v>
      </c>
      <c r="AB142" s="59">
        <f t="shared" si="112"/>
        <v>0</v>
      </c>
      <c r="AC142" s="59">
        <f t="shared" si="113"/>
        <v>0</v>
      </c>
      <c r="AD142" s="166">
        <f t="shared" si="155"/>
        <v>2</v>
      </c>
      <c r="AE142" s="169">
        <f t="shared" si="114"/>
        <v>0</v>
      </c>
      <c r="AF142" s="169">
        <f t="shared" si="115"/>
        <v>1</v>
      </c>
      <c r="AG142" s="169">
        <f t="shared" si="116"/>
        <v>0</v>
      </c>
      <c r="AH142" s="169">
        <f t="shared" si="117"/>
        <v>1</v>
      </c>
      <c r="AI142" s="169">
        <f t="shared" si="118"/>
        <v>0</v>
      </c>
      <c r="AJ142" s="169">
        <f t="shared" si="119"/>
        <v>0</v>
      </c>
      <c r="AK142" s="169">
        <f t="shared" si="120"/>
        <v>0</v>
      </c>
      <c r="AL142" s="169">
        <f t="shared" si="121"/>
        <v>1</v>
      </c>
      <c r="AM142" s="169">
        <f t="shared" si="122"/>
        <v>0</v>
      </c>
      <c r="AN142" s="169">
        <f t="shared" si="123"/>
        <v>0</v>
      </c>
      <c r="AO142" s="169">
        <f t="shared" si="124"/>
        <v>1</v>
      </c>
      <c r="AP142" s="169">
        <f t="shared" si="125"/>
        <v>0</v>
      </c>
      <c r="AQ142" s="169">
        <f t="shared" si="126"/>
        <v>0</v>
      </c>
      <c r="AR142" s="169">
        <f t="shared" si="127"/>
        <v>0</v>
      </c>
      <c r="AS142" s="169">
        <f t="shared" si="128"/>
        <v>0</v>
      </c>
      <c r="AT142" s="169">
        <f t="shared" si="129"/>
        <v>0</v>
      </c>
      <c r="AU142" s="169">
        <f t="shared" si="130"/>
        <v>0</v>
      </c>
      <c r="AV142" s="169">
        <f t="shared" si="131"/>
        <v>1</v>
      </c>
      <c r="AW142" s="169">
        <f t="shared" si="132"/>
        <v>0</v>
      </c>
      <c r="AX142" s="169">
        <f t="shared" si="133"/>
        <v>0</v>
      </c>
      <c r="AY142" s="169">
        <f t="shared" si="134"/>
        <v>0</v>
      </c>
      <c r="AZ142" s="169">
        <f t="shared" si="135"/>
        <v>0</v>
      </c>
      <c r="BA142" s="169">
        <f t="shared" si="136"/>
        <v>0</v>
      </c>
      <c r="BB142" s="169">
        <f t="shared" si="137"/>
        <v>1</v>
      </c>
      <c r="BC142" s="169">
        <f t="shared" si="138"/>
        <v>0</v>
      </c>
      <c r="BD142" s="169">
        <f t="shared" si="139"/>
        <v>1</v>
      </c>
      <c r="BE142" s="169">
        <f t="shared" si="140"/>
        <v>0</v>
      </c>
      <c r="BF142" s="169">
        <f t="shared" si="141"/>
        <v>0</v>
      </c>
      <c r="BG142" s="169">
        <f t="shared" si="142"/>
        <v>0</v>
      </c>
      <c r="BH142" s="169">
        <f t="shared" si="143"/>
        <v>0</v>
      </c>
      <c r="BI142" s="169">
        <f t="shared" si="144"/>
        <v>0</v>
      </c>
      <c r="BJ142" s="169">
        <f t="shared" si="145"/>
        <v>0</v>
      </c>
      <c r="BK142" s="167">
        <f t="shared" si="146"/>
        <v>0</v>
      </c>
      <c r="BL142" s="169">
        <f t="shared" si="147"/>
        <v>1</v>
      </c>
      <c r="BM142" s="169">
        <f t="shared" si="148"/>
        <v>0</v>
      </c>
      <c r="BN142" s="169">
        <f t="shared" si="149"/>
        <v>0</v>
      </c>
      <c r="BO142" s="169">
        <f t="shared" si="150"/>
        <v>1</v>
      </c>
      <c r="BP142" s="36">
        <f t="shared" si="151"/>
        <v>1</v>
      </c>
      <c r="BQ142">
        <f t="shared" si="152"/>
        <v>0</v>
      </c>
      <c r="BR142" s="36">
        <f t="shared" si="153"/>
        <v>0</v>
      </c>
      <c r="BS142" t="e">
        <f t="shared" si="154"/>
        <v>#N/A</v>
      </c>
    </row>
    <row r="143" spans="1:71">
      <c r="A143" s="59">
        <v>78</v>
      </c>
      <c r="B143" s="59">
        <v>21251</v>
      </c>
      <c r="C143" s="160">
        <v>6526785.5128254397</v>
      </c>
      <c r="D143" s="59">
        <v>7723214</v>
      </c>
      <c r="E143" s="59">
        <v>7723214</v>
      </c>
      <c r="F143" s="59">
        <v>-1196428.4871745601</v>
      </c>
      <c r="G143" s="59">
        <v>339.28570556640602</v>
      </c>
      <c r="H143" s="59">
        <v>-1296886282.29129</v>
      </c>
      <c r="I143" s="59">
        <v>0</v>
      </c>
      <c r="J143" s="59">
        <v>0</v>
      </c>
      <c r="K143" s="59">
        <v>0</v>
      </c>
      <c r="L143" s="59">
        <v>406</v>
      </c>
      <c r="M143" s="59">
        <v>301</v>
      </c>
      <c r="N143" s="59">
        <v>0</v>
      </c>
      <c r="O143" s="59">
        <v>0</v>
      </c>
      <c r="P143" s="59">
        <v>0</v>
      </c>
      <c r="Q143" s="59">
        <v>0</v>
      </c>
      <c r="R143" s="59">
        <v>2</v>
      </c>
      <c r="S143" s="59">
        <v>0</v>
      </c>
      <c r="T143" s="59">
        <f t="shared" si="104"/>
        <v>1</v>
      </c>
      <c r="U143" s="59">
        <f t="shared" si="105"/>
        <v>0</v>
      </c>
      <c r="V143" s="59">
        <f t="shared" si="106"/>
        <v>0</v>
      </c>
      <c r="W143" s="59">
        <f t="shared" si="107"/>
        <v>0</v>
      </c>
      <c r="X143" s="59">
        <f t="shared" si="108"/>
        <v>0</v>
      </c>
      <c r="Y143" s="59">
        <f t="shared" si="109"/>
        <v>1</v>
      </c>
      <c r="Z143" s="59">
        <f t="shared" si="110"/>
        <v>0</v>
      </c>
      <c r="AA143" s="59">
        <f t="shared" si="111"/>
        <v>0</v>
      </c>
      <c r="AB143" s="59">
        <f t="shared" si="112"/>
        <v>0</v>
      </c>
      <c r="AC143" s="59">
        <f t="shared" si="113"/>
        <v>0</v>
      </c>
      <c r="AD143" s="166">
        <f t="shared" si="155"/>
        <v>0</v>
      </c>
      <c r="AE143" s="169">
        <f t="shared" si="114"/>
        <v>0</v>
      </c>
      <c r="AF143" s="169">
        <f t="shared" si="115"/>
        <v>0</v>
      </c>
      <c r="AG143" s="169">
        <f t="shared" si="116"/>
        <v>0</v>
      </c>
      <c r="AH143" s="169">
        <f t="shared" si="117"/>
        <v>1</v>
      </c>
      <c r="AI143" s="169">
        <f t="shared" si="118"/>
        <v>0</v>
      </c>
      <c r="AJ143" s="169">
        <f t="shared" si="119"/>
        <v>0</v>
      </c>
      <c r="AK143" s="169">
        <f t="shared" si="120"/>
        <v>0</v>
      </c>
      <c r="AL143" s="169">
        <f t="shared" si="121"/>
        <v>1</v>
      </c>
      <c r="AM143" s="169">
        <f t="shared" si="122"/>
        <v>0</v>
      </c>
      <c r="AN143" s="169">
        <f t="shared" si="123"/>
        <v>0</v>
      </c>
      <c r="AO143" s="169">
        <f t="shared" si="124"/>
        <v>1</v>
      </c>
      <c r="AP143" s="169">
        <f t="shared" si="125"/>
        <v>0</v>
      </c>
      <c r="AQ143" s="169">
        <f t="shared" si="126"/>
        <v>0</v>
      </c>
      <c r="AR143" s="169">
        <f t="shared" si="127"/>
        <v>0</v>
      </c>
      <c r="AS143" s="169">
        <f t="shared" si="128"/>
        <v>0</v>
      </c>
      <c r="AT143" s="169">
        <f t="shared" si="129"/>
        <v>0</v>
      </c>
      <c r="AU143" s="169">
        <f t="shared" si="130"/>
        <v>0</v>
      </c>
      <c r="AV143" s="169">
        <f t="shared" si="131"/>
        <v>1</v>
      </c>
      <c r="AW143" s="169">
        <f t="shared" si="132"/>
        <v>1</v>
      </c>
      <c r="AX143" s="169">
        <f t="shared" si="133"/>
        <v>0</v>
      </c>
      <c r="AY143" s="169">
        <f t="shared" si="134"/>
        <v>1</v>
      </c>
      <c r="AZ143" s="169">
        <f t="shared" si="135"/>
        <v>0</v>
      </c>
      <c r="BA143" s="169">
        <f t="shared" si="136"/>
        <v>0</v>
      </c>
      <c r="BB143" s="169">
        <f t="shared" si="137"/>
        <v>1</v>
      </c>
      <c r="BC143" s="169">
        <f t="shared" si="138"/>
        <v>1</v>
      </c>
      <c r="BD143" s="169">
        <f t="shared" si="139"/>
        <v>0</v>
      </c>
      <c r="BE143" s="169">
        <f t="shared" si="140"/>
        <v>1</v>
      </c>
      <c r="BF143" s="169">
        <f t="shared" si="141"/>
        <v>0</v>
      </c>
      <c r="BG143" s="169">
        <f t="shared" si="142"/>
        <v>0</v>
      </c>
      <c r="BH143" s="169">
        <f t="shared" si="143"/>
        <v>0</v>
      </c>
      <c r="BI143" s="169">
        <f t="shared" si="144"/>
        <v>0</v>
      </c>
      <c r="BJ143" s="169">
        <f t="shared" si="145"/>
        <v>0</v>
      </c>
      <c r="BK143" s="167">
        <f t="shared" si="146"/>
        <v>0</v>
      </c>
      <c r="BL143" s="169">
        <f t="shared" si="147"/>
        <v>0</v>
      </c>
      <c r="BM143" s="169">
        <f t="shared" si="148"/>
        <v>1</v>
      </c>
      <c r="BN143" s="169">
        <f t="shared" si="149"/>
        <v>1</v>
      </c>
      <c r="BO143" s="169">
        <f t="shared" si="150"/>
        <v>0</v>
      </c>
      <c r="BP143" s="36">
        <f t="shared" si="151"/>
        <v>0</v>
      </c>
      <c r="BQ143">
        <f t="shared" si="152"/>
        <v>0</v>
      </c>
      <c r="BR143" s="36">
        <f t="shared" si="153"/>
        <v>1</v>
      </c>
      <c r="BS143" t="e">
        <f t="shared" si="154"/>
        <v>#N/A</v>
      </c>
    </row>
    <row r="144" spans="1:71">
      <c r="A144" s="59">
        <v>178</v>
      </c>
      <c r="B144" s="59">
        <v>122281</v>
      </c>
      <c r="C144" s="160">
        <v>5357143.0244007902</v>
      </c>
      <c r="D144" s="59">
        <v>7750000</v>
      </c>
      <c r="E144" s="59">
        <v>7750000</v>
      </c>
      <c r="F144" s="59">
        <v>-2392856.9755992098</v>
      </c>
      <c r="G144" s="59">
        <v>73.809524536132798</v>
      </c>
      <c r="H144" s="59">
        <v>-2751394301.8899398</v>
      </c>
      <c r="I144" s="59">
        <v>0</v>
      </c>
      <c r="J144" s="59">
        <v>0</v>
      </c>
      <c r="K144" s="59">
        <v>0</v>
      </c>
      <c r="L144" s="59">
        <v>403</v>
      </c>
      <c r="M144" s="59">
        <v>406</v>
      </c>
      <c r="N144" s="59">
        <v>0</v>
      </c>
      <c r="O144" s="59">
        <v>0</v>
      </c>
      <c r="P144" s="59">
        <v>0</v>
      </c>
      <c r="Q144" s="59">
        <v>0</v>
      </c>
      <c r="R144" s="59">
        <v>2</v>
      </c>
      <c r="S144" s="59">
        <v>1</v>
      </c>
      <c r="T144" s="59">
        <f t="shared" si="104"/>
        <v>1</v>
      </c>
      <c r="U144" s="59">
        <f t="shared" si="105"/>
        <v>0</v>
      </c>
      <c r="V144" s="59">
        <f t="shared" si="106"/>
        <v>0</v>
      </c>
      <c r="W144" s="59">
        <f t="shared" si="107"/>
        <v>1</v>
      </c>
      <c r="X144" s="59">
        <f t="shared" si="108"/>
        <v>0</v>
      </c>
      <c r="Y144" s="59">
        <f t="shared" si="109"/>
        <v>0</v>
      </c>
      <c r="Z144" s="59">
        <f t="shared" si="110"/>
        <v>0</v>
      </c>
      <c r="AA144" s="59">
        <f t="shared" si="111"/>
        <v>0</v>
      </c>
      <c r="AB144" s="59">
        <f t="shared" si="112"/>
        <v>0</v>
      </c>
      <c r="AC144" s="59">
        <f t="shared" si="113"/>
        <v>0</v>
      </c>
      <c r="AD144" s="166">
        <f t="shared" si="155"/>
        <v>0</v>
      </c>
      <c r="AE144" s="169">
        <f t="shared" si="114"/>
        <v>0</v>
      </c>
      <c r="AF144" s="169">
        <f t="shared" si="115"/>
        <v>0</v>
      </c>
      <c r="AG144" s="169">
        <f t="shared" si="116"/>
        <v>0</v>
      </c>
      <c r="AH144" s="169">
        <f t="shared" si="117"/>
        <v>1</v>
      </c>
      <c r="AI144" s="169">
        <f t="shared" si="118"/>
        <v>0</v>
      </c>
      <c r="AJ144" s="169">
        <f t="shared" si="119"/>
        <v>0</v>
      </c>
      <c r="AK144" s="169">
        <f t="shared" si="120"/>
        <v>0</v>
      </c>
      <c r="AL144" s="169">
        <f t="shared" si="121"/>
        <v>1</v>
      </c>
      <c r="AM144" s="169">
        <f t="shared" si="122"/>
        <v>0</v>
      </c>
      <c r="AN144" s="169">
        <f t="shared" si="123"/>
        <v>0</v>
      </c>
      <c r="AO144" s="169">
        <f t="shared" si="124"/>
        <v>1</v>
      </c>
      <c r="AP144" s="169">
        <f t="shared" si="125"/>
        <v>0</v>
      </c>
      <c r="AQ144" s="169">
        <f t="shared" si="126"/>
        <v>0</v>
      </c>
      <c r="AR144" s="169">
        <f t="shared" si="127"/>
        <v>0</v>
      </c>
      <c r="AS144" s="169">
        <f t="shared" si="128"/>
        <v>0</v>
      </c>
      <c r="AT144" s="169">
        <f t="shared" si="129"/>
        <v>0</v>
      </c>
      <c r="AU144" s="169">
        <f t="shared" si="130"/>
        <v>0</v>
      </c>
      <c r="AV144" s="169">
        <f t="shared" si="131"/>
        <v>1</v>
      </c>
      <c r="AW144" s="169">
        <f t="shared" si="132"/>
        <v>1</v>
      </c>
      <c r="AX144" s="169">
        <f t="shared" si="133"/>
        <v>0</v>
      </c>
      <c r="AY144" s="169">
        <f t="shared" si="134"/>
        <v>1</v>
      </c>
      <c r="AZ144" s="169">
        <f t="shared" si="135"/>
        <v>0</v>
      </c>
      <c r="BA144" s="169">
        <f t="shared" si="136"/>
        <v>0</v>
      </c>
      <c r="BB144" s="169">
        <f t="shared" si="137"/>
        <v>1</v>
      </c>
      <c r="BC144" s="169">
        <f t="shared" si="138"/>
        <v>1</v>
      </c>
      <c r="BD144" s="169">
        <f t="shared" si="139"/>
        <v>0</v>
      </c>
      <c r="BE144" s="169">
        <f t="shared" si="140"/>
        <v>0</v>
      </c>
      <c r="BF144" s="169">
        <f t="shared" si="141"/>
        <v>0</v>
      </c>
      <c r="BG144" s="169">
        <f t="shared" si="142"/>
        <v>1</v>
      </c>
      <c r="BH144" s="169">
        <f t="shared" si="143"/>
        <v>0</v>
      </c>
      <c r="BI144" s="169">
        <f t="shared" si="144"/>
        <v>0</v>
      </c>
      <c r="BJ144" s="169">
        <f t="shared" si="145"/>
        <v>0</v>
      </c>
      <c r="BK144" s="167">
        <f t="shared" si="146"/>
        <v>0</v>
      </c>
      <c r="BL144" s="169">
        <f t="shared" si="147"/>
        <v>0</v>
      </c>
      <c r="BM144" s="169">
        <f t="shared" si="148"/>
        <v>1</v>
      </c>
      <c r="BN144" s="169">
        <f t="shared" si="149"/>
        <v>0</v>
      </c>
      <c r="BO144" s="169">
        <f t="shared" si="150"/>
        <v>1</v>
      </c>
      <c r="BP144" s="36">
        <f t="shared" si="151"/>
        <v>0</v>
      </c>
      <c r="BQ144">
        <f t="shared" si="152"/>
        <v>0</v>
      </c>
      <c r="BR144" s="36">
        <f t="shared" si="153"/>
        <v>1</v>
      </c>
      <c r="BS144" t="e">
        <f t="shared" si="154"/>
        <v>#N/A</v>
      </c>
    </row>
    <row r="145" spans="1:71">
      <c r="A145" s="59">
        <v>104</v>
      </c>
      <c r="B145" s="59">
        <v>24163</v>
      </c>
      <c r="C145" s="160">
        <v>25375000.5671755</v>
      </c>
      <c r="D145" s="59">
        <v>7750000</v>
      </c>
      <c r="E145" s="59">
        <v>7750000</v>
      </c>
      <c r="F145" s="59">
        <v>17625000.5671755</v>
      </c>
      <c r="G145" s="59">
        <v>575</v>
      </c>
      <c r="H145" s="59">
        <v>-1717027751.9109499</v>
      </c>
      <c r="I145" s="59">
        <v>101</v>
      </c>
      <c r="J145" s="59">
        <v>0</v>
      </c>
      <c r="K145" s="59">
        <v>0</v>
      </c>
      <c r="L145" s="59">
        <v>101</v>
      </c>
      <c r="M145" s="59">
        <v>0</v>
      </c>
      <c r="N145" s="59">
        <v>0</v>
      </c>
      <c r="O145" s="59">
        <v>0</v>
      </c>
      <c r="P145" s="59">
        <v>0</v>
      </c>
      <c r="Q145" s="59">
        <v>0</v>
      </c>
      <c r="R145" s="59">
        <v>2</v>
      </c>
      <c r="S145" s="59">
        <v>0</v>
      </c>
      <c r="T145" s="59">
        <f t="shared" si="104"/>
        <v>0</v>
      </c>
      <c r="U145" s="59">
        <f t="shared" si="105"/>
        <v>0</v>
      </c>
      <c r="V145" s="59">
        <f t="shared" si="106"/>
        <v>0</v>
      </c>
      <c r="W145" s="59">
        <f t="shared" si="107"/>
        <v>0</v>
      </c>
      <c r="X145" s="59">
        <f t="shared" si="108"/>
        <v>0</v>
      </c>
      <c r="Y145" s="59">
        <f t="shared" si="109"/>
        <v>0</v>
      </c>
      <c r="Z145" s="59">
        <f t="shared" si="110"/>
        <v>0</v>
      </c>
      <c r="AA145" s="59">
        <f t="shared" si="111"/>
        <v>0</v>
      </c>
      <c r="AB145" s="59">
        <f t="shared" si="112"/>
        <v>0</v>
      </c>
      <c r="AC145" s="59">
        <f t="shared" si="113"/>
        <v>0</v>
      </c>
      <c r="AD145" s="166">
        <f t="shared" si="155"/>
        <v>2</v>
      </c>
      <c r="AE145" s="169">
        <f t="shared" si="114"/>
        <v>0</v>
      </c>
      <c r="AF145" s="169">
        <f t="shared" si="115"/>
        <v>1</v>
      </c>
      <c r="AG145" s="169">
        <f t="shared" si="116"/>
        <v>0</v>
      </c>
      <c r="AH145" s="169">
        <f t="shared" si="117"/>
        <v>1</v>
      </c>
      <c r="AI145" s="169">
        <f t="shared" si="118"/>
        <v>0</v>
      </c>
      <c r="AJ145" s="169">
        <f t="shared" si="119"/>
        <v>0</v>
      </c>
      <c r="AK145" s="169">
        <f t="shared" si="120"/>
        <v>0</v>
      </c>
      <c r="AL145" s="169">
        <f t="shared" si="121"/>
        <v>1</v>
      </c>
      <c r="AM145" s="169">
        <f t="shared" si="122"/>
        <v>0</v>
      </c>
      <c r="AN145" s="169">
        <f t="shared" si="123"/>
        <v>0</v>
      </c>
      <c r="AO145" s="169">
        <f t="shared" si="124"/>
        <v>1</v>
      </c>
      <c r="AP145" s="169">
        <f t="shared" si="125"/>
        <v>0</v>
      </c>
      <c r="AQ145" s="169">
        <f t="shared" si="126"/>
        <v>0</v>
      </c>
      <c r="AR145" s="169">
        <f t="shared" si="127"/>
        <v>0</v>
      </c>
      <c r="AS145" s="169">
        <f t="shared" si="128"/>
        <v>0</v>
      </c>
      <c r="AT145" s="169">
        <f t="shared" si="129"/>
        <v>0</v>
      </c>
      <c r="AU145" s="169">
        <f t="shared" si="130"/>
        <v>0</v>
      </c>
      <c r="AV145" s="169">
        <f t="shared" si="131"/>
        <v>1</v>
      </c>
      <c r="AW145" s="169">
        <f t="shared" si="132"/>
        <v>0</v>
      </c>
      <c r="AX145" s="169">
        <f t="shared" si="133"/>
        <v>0</v>
      </c>
      <c r="AY145" s="169">
        <f t="shared" si="134"/>
        <v>0</v>
      </c>
      <c r="AZ145" s="169">
        <f t="shared" si="135"/>
        <v>0</v>
      </c>
      <c r="BA145" s="169">
        <f t="shared" si="136"/>
        <v>0</v>
      </c>
      <c r="BB145" s="169">
        <f t="shared" si="137"/>
        <v>1</v>
      </c>
      <c r="BC145" s="169">
        <f t="shared" si="138"/>
        <v>0</v>
      </c>
      <c r="BD145" s="169">
        <f t="shared" si="139"/>
        <v>1</v>
      </c>
      <c r="BE145" s="169">
        <f t="shared" si="140"/>
        <v>0</v>
      </c>
      <c r="BF145" s="169">
        <f t="shared" si="141"/>
        <v>0</v>
      </c>
      <c r="BG145" s="169">
        <f t="shared" si="142"/>
        <v>0</v>
      </c>
      <c r="BH145" s="169">
        <f t="shared" si="143"/>
        <v>0</v>
      </c>
      <c r="BI145" s="169">
        <f t="shared" si="144"/>
        <v>0</v>
      </c>
      <c r="BJ145" s="169">
        <f t="shared" si="145"/>
        <v>0</v>
      </c>
      <c r="BK145" s="167">
        <f t="shared" si="146"/>
        <v>0</v>
      </c>
      <c r="BL145" s="169">
        <f t="shared" si="147"/>
        <v>0</v>
      </c>
      <c r="BM145" s="169">
        <f t="shared" si="148"/>
        <v>1</v>
      </c>
      <c r="BN145" s="169">
        <f t="shared" si="149"/>
        <v>1</v>
      </c>
      <c r="BO145" s="169">
        <f t="shared" si="150"/>
        <v>0</v>
      </c>
      <c r="BP145" s="36">
        <f t="shared" si="151"/>
        <v>1</v>
      </c>
      <c r="BQ145">
        <f t="shared" si="152"/>
        <v>0</v>
      </c>
      <c r="BR145" s="36">
        <f t="shared" si="153"/>
        <v>0</v>
      </c>
      <c r="BS145" t="e">
        <f t="shared" si="154"/>
        <v>#N/A</v>
      </c>
    </row>
    <row r="146" spans="1:71">
      <c r="A146" s="59">
        <v>247</v>
      </c>
      <c r="B146" s="59">
        <v>152121</v>
      </c>
      <c r="C146" s="160">
        <v>28769840.8071131</v>
      </c>
      <c r="D146" s="59">
        <v>7753968.25</v>
      </c>
      <c r="E146" s="59">
        <v>7753968.25</v>
      </c>
      <c r="F146" s="59">
        <v>21015872.5571131</v>
      </c>
      <c r="G146" s="59">
        <v>0</v>
      </c>
      <c r="H146" s="59">
        <v>-3835752804.7276001</v>
      </c>
      <c r="I146" s="59">
        <v>0</v>
      </c>
      <c r="J146" s="59">
        <v>0</v>
      </c>
      <c r="K146" s="59">
        <v>0</v>
      </c>
      <c r="L146" s="59">
        <v>101</v>
      </c>
      <c r="M146" s="59">
        <v>0</v>
      </c>
      <c r="N146" s="59">
        <v>0</v>
      </c>
      <c r="O146" s="59">
        <v>0</v>
      </c>
      <c r="P146" s="59">
        <v>0</v>
      </c>
      <c r="Q146" s="59">
        <v>0</v>
      </c>
      <c r="R146" s="59">
        <v>2</v>
      </c>
      <c r="S146" s="59">
        <v>1</v>
      </c>
      <c r="T146" s="59">
        <f t="shared" si="104"/>
        <v>0</v>
      </c>
      <c r="U146" s="59">
        <f t="shared" si="105"/>
        <v>0</v>
      </c>
      <c r="V146" s="59">
        <f t="shared" si="106"/>
        <v>0</v>
      </c>
      <c r="W146" s="59">
        <f t="shared" si="107"/>
        <v>0</v>
      </c>
      <c r="X146" s="59">
        <f t="shared" si="108"/>
        <v>0</v>
      </c>
      <c r="Y146" s="59">
        <f t="shared" si="109"/>
        <v>0</v>
      </c>
      <c r="Z146" s="59">
        <f t="shared" si="110"/>
        <v>0</v>
      </c>
      <c r="AA146" s="59">
        <f t="shared" si="111"/>
        <v>0</v>
      </c>
      <c r="AB146" s="59">
        <f t="shared" si="112"/>
        <v>0</v>
      </c>
      <c r="AC146" s="59">
        <f t="shared" si="113"/>
        <v>0</v>
      </c>
      <c r="AD146" s="166">
        <f t="shared" si="155"/>
        <v>1</v>
      </c>
      <c r="AE146" s="169">
        <f t="shared" si="114"/>
        <v>1</v>
      </c>
      <c r="AF146" s="169">
        <f t="shared" si="115"/>
        <v>0</v>
      </c>
      <c r="AG146" s="169">
        <f t="shared" si="116"/>
        <v>0</v>
      </c>
      <c r="AH146" s="169">
        <f t="shared" si="117"/>
        <v>1</v>
      </c>
      <c r="AI146" s="169">
        <f t="shared" si="118"/>
        <v>0</v>
      </c>
      <c r="AJ146" s="169">
        <f t="shared" si="119"/>
        <v>0</v>
      </c>
      <c r="AK146" s="169">
        <f t="shared" si="120"/>
        <v>0</v>
      </c>
      <c r="AL146" s="169">
        <f t="shared" si="121"/>
        <v>1</v>
      </c>
      <c r="AM146" s="169">
        <f t="shared" si="122"/>
        <v>0</v>
      </c>
      <c r="AN146" s="169">
        <f t="shared" si="123"/>
        <v>0</v>
      </c>
      <c r="AO146" s="169">
        <f t="shared" si="124"/>
        <v>1</v>
      </c>
      <c r="AP146" s="169">
        <f t="shared" si="125"/>
        <v>0</v>
      </c>
      <c r="AQ146" s="169">
        <f t="shared" si="126"/>
        <v>0</v>
      </c>
      <c r="AR146" s="169">
        <f t="shared" si="127"/>
        <v>0</v>
      </c>
      <c r="AS146" s="169">
        <f t="shared" si="128"/>
        <v>0</v>
      </c>
      <c r="AT146" s="169">
        <f t="shared" si="129"/>
        <v>0</v>
      </c>
      <c r="AU146" s="169">
        <f t="shared" si="130"/>
        <v>0</v>
      </c>
      <c r="AV146" s="169">
        <f t="shared" si="131"/>
        <v>1</v>
      </c>
      <c r="AW146" s="169">
        <f t="shared" si="132"/>
        <v>0</v>
      </c>
      <c r="AX146" s="169">
        <f t="shared" si="133"/>
        <v>0</v>
      </c>
      <c r="AY146" s="169">
        <f t="shared" si="134"/>
        <v>0</v>
      </c>
      <c r="AZ146" s="169">
        <f t="shared" si="135"/>
        <v>0</v>
      </c>
      <c r="BA146" s="169">
        <f t="shared" si="136"/>
        <v>0</v>
      </c>
      <c r="BB146" s="169">
        <f t="shared" si="137"/>
        <v>1</v>
      </c>
      <c r="BC146" s="169">
        <f t="shared" si="138"/>
        <v>0</v>
      </c>
      <c r="BD146" s="169">
        <f t="shared" si="139"/>
        <v>1</v>
      </c>
      <c r="BE146" s="169">
        <f t="shared" si="140"/>
        <v>0</v>
      </c>
      <c r="BF146" s="169">
        <f t="shared" si="141"/>
        <v>0</v>
      </c>
      <c r="BG146" s="169">
        <f t="shared" si="142"/>
        <v>0</v>
      </c>
      <c r="BH146" s="169">
        <f t="shared" si="143"/>
        <v>0</v>
      </c>
      <c r="BI146" s="169">
        <f t="shared" si="144"/>
        <v>0</v>
      </c>
      <c r="BJ146" s="169">
        <f t="shared" si="145"/>
        <v>0</v>
      </c>
      <c r="BK146" s="167">
        <f t="shared" si="146"/>
        <v>0</v>
      </c>
      <c r="BL146" s="169">
        <f t="shared" si="147"/>
        <v>0</v>
      </c>
      <c r="BM146" s="169">
        <f t="shared" si="148"/>
        <v>1</v>
      </c>
      <c r="BN146" s="169">
        <f t="shared" si="149"/>
        <v>0</v>
      </c>
      <c r="BO146" s="169">
        <f t="shared" si="150"/>
        <v>1</v>
      </c>
      <c r="BP146" s="36">
        <f t="shared" si="151"/>
        <v>1</v>
      </c>
      <c r="BQ146">
        <f t="shared" si="152"/>
        <v>0</v>
      </c>
      <c r="BR146" s="36">
        <f t="shared" si="153"/>
        <v>0</v>
      </c>
      <c r="BS146" t="e">
        <f t="shared" si="154"/>
        <v>#N/A</v>
      </c>
    </row>
    <row r="147" spans="1:71">
      <c r="A147" s="59">
        <v>31</v>
      </c>
      <c r="B147" s="59">
        <v>13273</v>
      </c>
      <c r="C147" s="160">
        <v>34523810.601694003</v>
      </c>
      <c r="D147" s="59">
        <v>7857619.5</v>
      </c>
      <c r="E147" s="59">
        <v>7857619.5</v>
      </c>
      <c r="F147" s="59">
        <v>26666191.101693999</v>
      </c>
      <c r="G147" s="59">
        <v>666.66668701171898</v>
      </c>
      <c r="H147" s="59">
        <v>-332696052.51488698</v>
      </c>
      <c r="I147" s="59">
        <v>0</v>
      </c>
      <c r="J147" s="59">
        <v>0</v>
      </c>
      <c r="K147" s="59">
        <v>0</v>
      </c>
      <c r="L147" s="59">
        <v>603</v>
      </c>
      <c r="M147" s="59">
        <v>406</v>
      </c>
      <c r="N147" s="59">
        <v>0</v>
      </c>
      <c r="O147" s="59">
        <v>0</v>
      </c>
      <c r="P147" s="59">
        <v>0</v>
      </c>
      <c r="Q147" s="59">
        <v>0</v>
      </c>
      <c r="R147" s="59">
        <v>2</v>
      </c>
      <c r="S147" s="59">
        <v>1</v>
      </c>
      <c r="T147" s="59">
        <f t="shared" si="104"/>
        <v>0</v>
      </c>
      <c r="U147" s="59">
        <f t="shared" si="105"/>
        <v>0</v>
      </c>
      <c r="V147" s="59">
        <f t="shared" si="106"/>
        <v>0</v>
      </c>
      <c r="W147" s="59">
        <f t="shared" si="107"/>
        <v>1</v>
      </c>
      <c r="X147" s="59">
        <f t="shared" si="108"/>
        <v>0</v>
      </c>
      <c r="Y147" s="59">
        <f t="shared" si="109"/>
        <v>0</v>
      </c>
      <c r="Z147" s="59">
        <f t="shared" si="110"/>
        <v>0</v>
      </c>
      <c r="AA147" s="59">
        <f t="shared" si="111"/>
        <v>0</v>
      </c>
      <c r="AB147" s="59">
        <f t="shared" si="112"/>
        <v>0</v>
      </c>
      <c r="AC147" s="59">
        <f t="shared" si="113"/>
        <v>0</v>
      </c>
      <c r="AD147" s="166">
        <f t="shared" si="155"/>
        <v>0</v>
      </c>
      <c r="AE147" s="169">
        <f t="shared" si="114"/>
        <v>0</v>
      </c>
      <c r="AF147" s="169">
        <f t="shared" si="115"/>
        <v>0</v>
      </c>
      <c r="AG147" s="169">
        <f t="shared" si="116"/>
        <v>0</v>
      </c>
      <c r="AH147" s="169">
        <f t="shared" si="117"/>
        <v>1</v>
      </c>
      <c r="AI147" s="169">
        <f t="shared" si="118"/>
        <v>0</v>
      </c>
      <c r="AJ147" s="169">
        <f t="shared" si="119"/>
        <v>0</v>
      </c>
      <c r="AK147" s="169">
        <f t="shared" si="120"/>
        <v>0</v>
      </c>
      <c r="AL147" s="169">
        <f t="shared" si="121"/>
        <v>1</v>
      </c>
      <c r="AM147" s="169">
        <f t="shared" si="122"/>
        <v>0</v>
      </c>
      <c r="AN147" s="169">
        <f t="shared" si="123"/>
        <v>0</v>
      </c>
      <c r="AO147" s="169">
        <f t="shared" si="124"/>
        <v>1</v>
      </c>
      <c r="AP147" s="169">
        <f t="shared" si="125"/>
        <v>0</v>
      </c>
      <c r="AQ147" s="169">
        <f t="shared" si="126"/>
        <v>0</v>
      </c>
      <c r="AR147" s="169">
        <f t="shared" si="127"/>
        <v>0</v>
      </c>
      <c r="AS147" s="169">
        <f t="shared" si="128"/>
        <v>0</v>
      </c>
      <c r="AT147" s="169">
        <f t="shared" si="129"/>
        <v>0</v>
      </c>
      <c r="AU147" s="169">
        <f t="shared" si="130"/>
        <v>0</v>
      </c>
      <c r="AV147" s="169">
        <f t="shared" si="131"/>
        <v>1</v>
      </c>
      <c r="AW147" s="169">
        <f t="shared" si="132"/>
        <v>0</v>
      </c>
      <c r="AX147" s="169">
        <f t="shared" si="133"/>
        <v>0</v>
      </c>
      <c r="AY147" s="169">
        <f t="shared" si="134"/>
        <v>0</v>
      </c>
      <c r="AZ147" s="169">
        <f t="shared" si="135"/>
        <v>0</v>
      </c>
      <c r="BA147" s="169">
        <f t="shared" si="136"/>
        <v>0</v>
      </c>
      <c r="BB147" s="169">
        <f t="shared" si="137"/>
        <v>1</v>
      </c>
      <c r="BC147" s="169">
        <f t="shared" si="138"/>
        <v>0</v>
      </c>
      <c r="BD147" s="169">
        <f t="shared" si="139"/>
        <v>1</v>
      </c>
      <c r="BE147" s="169">
        <f t="shared" si="140"/>
        <v>0</v>
      </c>
      <c r="BF147" s="169">
        <f t="shared" si="141"/>
        <v>0</v>
      </c>
      <c r="BG147" s="169">
        <f t="shared" si="142"/>
        <v>0</v>
      </c>
      <c r="BH147" s="169">
        <f t="shared" si="143"/>
        <v>0</v>
      </c>
      <c r="BI147" s="169">
        <f t="shared" si="144"/>
        <v>0</v>
      </c>
      <c r="BJ147" s="169">
        <f t="shared" si="145"/>
        <v>0</v>
      </c>
      <c r="BK147" s="167">
        <f t="shared" si="146"/>
        <v>0</v>
      </c>
      <c r="BL147" s="169">
        <f t="shared" si="147"/>
        <v>0</v>
      </c>
      <c r="BM147" s="169">
        <f t="shared" si="148"/>
        <v>1</v>
      </c>
      <c r="BN147" s="169">
        <f t="shared" si="149"/>
        <v>0</v>
      </c>
      <c r="BO147" s="169">
        <f t="shared" si="150"/>
        <v>1</v>
      </c>
      <c r="BP147" s="36">
        <f t="shared" si="151"/>
        <v>0</v>
      </c>
      <c r="BQ147">
        <f t="shared" si="152"/>
        <v>0</v>
      </c>
      <c r="BR147" s="36">
        <f t="shared" si="153"/>
        <v>0</v>
      </c>
      <c r="BS147" t="e">
        <f t="shared" si="154"/>
        <v>#N/A</v>
      </c>
    </row>
    <row r="148" spans="1:71">
      <c r="A148" s="59">
        <v>356</v>
      </c>
      <c r="B148" s="59">
        <v>212172</v>
      </c>
      <c r="C148" s="160">
        <v>24857142.7513142</v>
      </c>
      <c r="D148" s="59">
        <v>5392857.25</v>
      </c>
      <c r="E148" s="59">
        <v>8035714.5</v>
      </c>
      <c r="F148" s="59">
        <v>16821428.2513142</v>
      </c>
      <c r="G148" s="59">
        <v>214.285720825195</v>
      </c>
      <c r="H148" s="59">
        <v>-5064581072.2469797</v>
      </c>
      <c r="I148" s="59">
        <v>0</v>
      </c>
      <c r="J148" s="59">
        <v>0</v>
      </c>
      <c r="K148" s="59">
        <v>0</v>
      </c>
      <c r="L148" s="59">
        <v>101</v>
      </c>
      <c r="M148" s="59">
        <v>0</v>
      </c>
      <c r="N148" s="59">
        <v>0</v>
      </c>
      <c r="O148" s="59">
        <v>0</v>
      </c>
      <c r="P148" s="59">
        <v>0</v>
      </c>
      <c r="Q148" s="59">
        <v>0</v>
      </c>
      <c r="R148" s="59">
        <v>2</v>
      </c>
      <c r="S148" s="59">
        <v>1</v>
      </c>
      <c r="T148" s="59">
        <f t="shared" si="104"/>
        <v>0</v>
      </c>
      <c r="U148" s="59">
        <f t="shared" si="105"/>
        <v>0</v>
      </c>
      <c r="V148" s="59">
        <f t="shared" si="106"/>
        <v>0</v>
      </c>
      <c r="W148" s="59">
        <f t="shared" si="107"/>
        <v>0</v>
      </c>
      <c r="X148" s="59">
        <f t="shared" si="108"/>
        <v>0</v>
      </c>
      <c r="Y148" s="59">
        <f t="shared" si="109"/>
        <v>0</v>
      </c>
      <c r="Z148" s="59">
        <f t="shared" si="110"/>
        <v>0</v>
      </c>
      <c r="AA148" s="59">
        <f t="shared" si="111"/>
        <v>0</v>
      </c>
      <c r="AB148" s="59">
        <f t="shared" si="112"/>
        <v>0</v>
      </c>
      <c r="AC148" s="59">
        <f t="shared" si="113"/>
        <v>0</v>
      </c>
      <c r="AD148" s="166">
        <f t="shared" si="155"/>
        <v>1</v>
      </c>
      <c r="AE148" s="169">
        <f t="shared" si="114"/>
        <v>1</v>
      </c>
      <c r="AF148" s="169">
        <f t="shared" si="115"/>
        <v>0</v>
      </c>
      <c r="AG148" s="169">
        <f t="shared" si="116"/>
        <v>0</v>
      </c>
      <c r="AH148" s="169">
        <f t="shared" si="117"/>
        <v>1</v>
      </c>
      <c r="AI148" s="169">
        <f t="shared" si="118"/>
        <v>0</v>
      </c>
      <c r="AJ148" s="169">
        <f t="shared" si="119"/>
        <v>0</v>
      </c>
      <c r="AK148" s="169">
        <f t="shared" si="120"/>
        <v>0</v>
      </c>
      <c r="AL148" s="169">
        <f t="shared" si="121"/>
        <v>1</v>
      </c>
      <c r="AM148" s="169">
        <f t="shared" si="122"/>
        <v>0</v>
      </c>
      <c r="AN148" s="169">
        <f t="shared" si="123"/>
        <v>0</v>
      </c>
      <c r="AO148" s="169">
        <f t="shared" si="124"/>
        <v>1</v>
      </c>
      <c r="AP148" s="169">
        <f t="shared" si="125"/>
        <v>0</v>
      </c>
      <c r="AQ148" s="169">
        <f t="shared" si="126"/>
        <v>0</v>
      </c>
      <c r="AR148" s="169">
        <f t="shared" si="127"/>
        <v>0</v>
      </c>
      <c r="AS148" s="169">
        <f t="shared" si="128"/>
        <v>0</v>
      </c>
      <c r="AT148" s="169">
        <f t="shared" si="129"/>
        <v>0</v>
      </c>
      <c r="AU148" s="169">
        <f t="shared" si="130"/>
        <v>0</v>
      </c>
      <c r="AV148" s="169">
        <f t="shared" si="131"/>
        <v>1</v>
      </c>
      <c r="AW148" s="169">
        <f t="shared" si="132"/>
        <v>0</v>
      </c>
      <c r="AX148" s="169">
        <f t="shared" si="133"/>
        <v>0</v>
      </c>
      <c r="AY148" s="169">
        <f t="shared" si="134"/>
        <v>0</v>
      </c>
      <c r="AZ148" s="169">
        <f t="shared" si="135"/>
        <v>0</v>
      </c>
      <c r="BA148" s="169">
        <f t="shared" si="136"/>
        <v>0</v>
      </c>
      <c r="BB148" s="169">
        <f t="shared" si="137"/>
        <v>1</v>
      </c>
      <c r="BC148" s="169">
        <f t="shared" si="138"/>
        <v>0</v>
      </c>
      <c r="BD148" s="169">
        <f t="shared" si="139"/>
        <v>1</v>
      </c>
      <c r="BE148" s="169">
        <f t="shared" si="140"/>
        <v>0</v>
      </c>
      <c r="BF148" s="169">
        <f t="shared" si="141"/>
        <v>0</v>
      </c>
      <c r="BG148" s="169">
        <f t="shared" si="142"/>
        <v>0</v>
      </c>
      <c r="BH148" s="169">
        <f t="shared" si="143"/>
        <v>0</v>
      </c>
      <c r="BI148" s="169">
        <f t="shared" si="144"/>
        <v>0</v>
      </c>
      <c r="BJ148" s="169">
        <f t="shared" si="145"/>
        <v>0</v>
      </c>
      <c r="BK148" s="167">
        <f t="shared" si="146"/>
        <v>0</v>
      </c>
      <c r="BL148" s="169">
        <f t="shared" si="147"/>
        <v>0</v>
      </c>
      <c r="BM148" s="169">
        <f t="shared" si="148"/>
        <v>1</v>
      </c>
      <c r="BN148" s="169">
        <f t="shared" si="149"/>
        <v>0</v>
      </c>
      <c r="BO148" s="169">
        <f t="shared" si="150"/>
        <v>1</v>
      </c>
      <c r="BP148" s="36">
        <f t="shared" si="151"/>
        <v>1</v>
      </c>
      <c r="BQ148">
        <f t="shared" si="152"/>
        <v>0</v>
      </c>
      <c r="BR148" s="36">
        <f t="shared" si="153"/>
        <v>0</v>
      </c>
      <c r="BS148" t="e">
        <f t="shared" si="154"/>
        <v>#N/A</v>
      </c>
    </row>
    <row r="149" spans="1:71">
      <c r="A149" s="59">
        <v>367</v>
      </c>
      <c r="B149" s="59">
        <v>221111</v>
      </c>
      <c r="C149" s="160">
        <v>37419354.5509203</v>
      </c>
      <c r="D149" s="59">
        <v>8109677.5</v>
      </c>
      <c r="E149" s="59">
        <v>8109677.5</v>
      </c>
      <c r="F149" s="59">
        <v>29309677.0509203</v>
      </c>
      <c r="G149" s="59">
        <v>612.90319824218795</v>
      </c>
      <c r="H149" s="59">
        <v>-5460505790.8240805</v>
      </c>
      <c r="I149" s="59">
        <v>0</v>
      </c>
      <c r="J149" s="59">
        <v>0</v>
      </c>
      <c r="K149" s="59">
        <v>0</v>
      </c>
      <c r="L149" s="59">
        <v>101</v>
      </c>
      <c r="M149" s="59">
        <v>0</v>
      </c>
      <c r="N149" s="59">
        <v>0</v>
      </c>
      <c r="O149" s="59">
        <v>101</v>
      </c>
      <c r="P149" s="59">
        <v>0</v>
      </c>
      <c r="Q149" s="59">
        <v>0</v>
      </c>
      <c r="R149" s="59">
        <v>1</v>
      </c>
      <c r="S149" s="59">
        <v>0</v>
      </c>
      <c r="T149" s="59">
        <f t="shared" si="104"/>
        <v>0</v>
      </c>
      <c r="U149" s="59">
        <f t="shared" si="105"/>
        <v>0</v>
      </c>
      <c r="V149" s="59">
        <f t="shared" si="106"/>
        <v>0</v>
      </c>
      <c r="W149" s="59">
        <f t="shared" si="107"/>
        <v>0</v>
      </c>
      <c r="X149" s="59">
        <f t="shared" si="108"/>
        <v>0</v>
      </c>
      <c r="Y149" s="59">
        <f t="shared" si="109"/>
        <v>0</v>
      </c>
      <c r="Z149" s="59">
        <f t="shared" si="110"/>
        <v>0</v>
      </c>
      <c r="AA149" s="59">
        <f t="shared" si="111"/>
        <v>0</v>
      </c>
      <c r="AB149" s="59">
        <f t="shared" si="112"/>
        <v>0</v>
      </c>
      <c r="AC149" s="59">
        <f t="shared" si="113"/>
        <v>0</v>
      </c>
      <c r="AD149" s="166">
        <f t="shared" si="155"/>
        <v>2</v>
      </c>
      <c r="AE149" s="169">
        <f t="shared" si="114"/>
        <v>0</v>
      </c>
      <c r="AF149" s="169">
        <f t="shared" si="115"/>
        <v>1</v>
      </c>
      <c r="AG149" s="169">
        <f t="shared" si="116"/>
        <v>0</v>
      </c>
      <c r="AH149" s="169">
        <f t="shared" si="117"/>
        <v>1</v>
      </c>
      <c r="AI149" s="169">
        <f t="shared" si="118"/>
        <v>0</v>
      </c>
      <c r="AJ149" s="169">
        <f t="shared" si="119"/>
        <v>0</v>
      </c>
      <c r="AK149" s="169">
        <f t="shared" si="120"/>
        <v>0</v>
      </c>
      <c r="AL149" s="169">
        <f t="shared" si="121"/>
        <v>1</v>
      </c>
      <c r="AM149" s="169">
        <f t="shared" si="122"/>
        <v>0</v>
      </c>
      <c r="AN149" s="169">
        <f t="shared" si="123"/>
        <v>0</v>
      </c>
      <c r="AO149" s="169">
        <f t="shared" si="124"/>
        <v>1</v>
      </c>
      <c r="AP149" s="169">
        <f t="shared" si="125"/>
        <v>0</v>
      </c>
      <c r="AQ149" s="169">
        <f t="shared" si="126"/>
        <v>0</v>
      </c>
      <c r="AR149" s="169">
        <f t="shared" si="127"/>
        <v>0</v>
      </c>
      <c r="AS149" s="169">
        <f t="shared" si="128"/>
        <v>0</v>
      </c>
      <c r="AT149" s="169">
        <f t="shared" si="129"/>
        <v>0</v>
      </c>
      <c r="AU149" s="169">
        <f t="shared" si="130"/>
        <v>0</v>
      </c>
      <c r="AV149" s="169">
        <f t="shared" si="131"/>
        <v>1</v>
      </c>
      <c r="AW149" s="169">
        <f t="shared" si="132"/>
        <v>0</v>
      </c>
      <c r="AX149" s="169">
        <f t="shared" si="133"/>
        <v>0</v>
      </c>
      <c r="AY149" s="169">
        <f t="shared" si="134"/>
        <v>0</v>
      </c>
      <c r="AZ149" s="169">
        <f t="shared" si="135"/>
        <v>0</v>
      </c>
      <c r="BA149" s="169">
        <f t="shared" si="136"/>
        <v>0</v>
      </c>
      <c r="BB149" s="169">
        <f t="shared" si="137"/>
        <v>1</v>
      </c>
      <c r="BC149" s="169">
        <f t="shared" si="138"/>
        <v>0</v>
      </c>
      <c r="BD149" s="169">
        <f t="shared" si="139"/>
        <v>1</v>
      </c>
      <c r="BE149" s="169">
        <f t="shared" si="140"/>
        <v>0</v>
      </c>
      <c r="BF149" s="169">
        <f t="shared" si="141"/>
        <v>0</v>
      </c>
      <c r="BG149" s="169">
        <f t="shared" si="142"/>
        <v>0</v>
      </c>
      <c r="BH149" s="169">
        <f t="shared" si="143"/>
        <v>0</v>
      </c>
      <c r="BI149" s="169">
        <f t="shared" si="144"/>
        <v>0</v>
      </c>
      <c r="BJ149" s="169">
        <f t="shared" si="145"/>
        <v>0</v>
      </c>
      <c r="BK149" s="167">
        <f t="shared" si="146"/>
        <v>0</v>
      </c>
      <c r="BL149" s="169">
        <f t="shared" si="147"/>
        <v>1</v>
      </c>
      <c r="BM149" s="169">
        <f t="shared" si="148"/>
        <v>0</v>
      </c>
      <c r="BN149" s="169">
        <f t="shared" si="149"/>
        <v>1</v>
      </c>
      <c r="BO149" s="169">
        <f t="shared" si="150"/>
        <v>0</v>
      </c>
      <c r="BP149" s="36">
        <f t="shared" si="151"/>
        <v>1</v>
      </c>
      <c r="BQ149">
        <f t="shared" si="152"/>
        <v>0</v>
      </c>
      <c r="BR149" s="36">
        <f t="shared" si="153"/>
        <v>0</v>
      </c>
      <c r="BS149" t="e">
        <f t="shared" si="154"/>
        <v>#N/A</v>
      </c>
    </row>
    <row r="150" spans="1:71">
      <c r="A150" s="59">
        <v>428</v>
      </c>
      <c r="B150" s="59">
        <v>242122</v>
      </c>
      <c r="C150" s="160">
        <v>131250002.93366601</v>
      </c>
      <c r="D150" s="59">
        <v>8237500</v>
      </c>
      <c r="E150" s="59">
        <v>8237500</v>
      </c>
      <c r="F150" s="59">
        <v>123012502.93366601</v>
      </c>
      <c r="G150" s="59">
        <v>412.5</v>
      </c>
      <c r="H150" s="59">
        <v>-6576670270.6588097</v>
      </c>
      <c r="I150" s="59">
        <v>0</v>
      </c>
      <c r="J150" s="59">
        <v>0</v>
      </c>
      <c r="K150" s="59">
        <v>0</v>
      </c>
      <c r="L150" s="59">
        <v>101</v>
      </c>
      <c r="M150" s="59">
        <v>0</v>
      </c>
      <c r="N150" s="59">
        <v>0</v>
      </c>
      <c r="O150" s="59">
        <v>101</v>
      </c>
      <c r="P150" s="59">
        <v>0</v>
      </c>
      <c r="Q150" s="59">
        <v>0</v>
      </c>
      <c r="R150" s="59">
        <v>1</v>
      </c>
      <c r="S150" s="59">
        <v>0</v>
      </c>
      <c r="T150" s="59">
        <f t="shared" si="104"/>
        <v>0</v>
      </c>
      <c r="U150" s="59">
        <f t="shared" si="105"/>
        <v>0</v>
      </c>
      <c r="V150" s="59">
        <f t="shared" si="106"/>
        <v>0</v>
      </c>
      <c r="W150" s="59">
        <f t="shared" si="107"/>
        <v>0</v>
      </c>
      <c r="X150" s="59">
        <f t="shared" si="108"/>
        <v>0</v>
      </c>
      <c r="Y150" s="59">
        <f t="shared" si="109"/>
        <v>0</v>
      </c>
      <c r="Z150" s="59">
        <f t="shared" si="110"/>
        <v>0</v>
      </c>
      <c r="AA150" s="59">
        <f t="shared" si="111"/>
        <v>0</v>
      </c>
      <c r="AB150" s="59">
        <f t="shared" si="112"/>
        <v>0</v>
      </c>
      <c r="AC150" s="59">
        <f t="shared" si="113"/>
        <v>0</v>
      </c>
      <c r="AD150" s="166">
        <f t="shared" si="155"/>
        <v>2</v>
      </c>
      <c r="AE150" s="169">
        <f t="shared" si="114"/>
        <v>0</v>
      </c>
      <c r="AF150" s="169">
        <f t="shared" si="115"/>
        <v>1</v>
      </c>
      <c r="AG150" s="169">
        <f t="shared" si="116"/>
        <v>0</v>
      </c>
      <c r="AH150" s="169">
        <f t="shared" si="117"/>
        <v>1</v>
      </c>
      <c r="AI150" s="169">
        <f t="shared" si="118"/>
        <v>0</v>
      </c>
      <c r="AJ150" s="169">
        <f t="shared" si="119"/>
        <v>0</v>
      </c>
      <c r="AK150" s="169">
        <f t="shared" si="120"/>
        <v>0</v>
      </c>
      <c r="AL150" s="169">
        <f t="shared" si="121"/>
        <v>1</v>
      </c>
      <c r="AM150" s="169">
        <f t="shared" si="122"/>
        <v>0</v>
      </c>
      <c r="AN150" s="169">
        <f t="shared" si="123"/>
        <v>0</v>
      </c>
      <c r="AO150" s="169">
        <f t="shared" si="124"/>
        <v>1</v>
      </c>
      <c r="AP150" s="169">
        <f t="shared" si="125"/>
        <v>0</v>
      </c>
      <c r="AQ150" s="169">
        <f t="shared" si="126"/>
        <v>0</v>
      </c>
      <c r="AR150" s="169">
        <f t="shared" si="127"/>
        <v>0</v>
      </c>
      <c r="AS150" s="169">
        <f t="shared" si="128"/>
        <v>0</v>
      </c>
      <c r="AT150" s="169">
        <f t="shared" si="129"/>
        <v>0</v>
      </c>
      <c r="AU150" s="169">
        <f t="shared" si="130"/>
        <v>0</v>
      </c>
      <c r="AV150" s="169">
        <f t="shared" si="131"/>
        <v>1</v>
      </c>
      <c r="AW150" s="169">
        <f t="shared" si="132"/>
        <v>0</v>
      </c>
      <c r="AX150" s="169">
        <f t="shared" si="133"/>
        <v>0</v>
      </c>
      <c r="AY150" s="169">
        <f t="shared" si="134"/>
        <v>0</v>
      </c>
      <c r="AZ150" s="169">
        <f t="shared" si="135"/>
        <v>0</v>
      </c>
      <c r="BA150" s="169">
        <f t="shared" si="136"/>
        <v>0</v>
      </c>
      <c r="BB150" s="169">
        <f t="shared" si="137"/>
        <v>1</v>
      </c>
      <c r="BC150" s="169">
        <f t="shared" si="138"/>
        <v>0</v>
      </c>
      <c r="BD150" s="169">
        <f t="shared" si="139"/>
        <v>1</v>
      </c>
      <c r="BE150" s="169">
        <f t="shared" si="140"/>
        <v>0</v>
      </c>
      <c r="BF150" s="169">
        <f t="shared" si="141"/>
        <v>0</v>
      </c>
      <c r="BG150" s="169">
        <f t="shared" si="142"/>
        <v>0</v>
      </c>
      <c r="BH150" s="169">
        <f t="shared" si="143"/>
        <v>0</v>
      </c>
      <c r="BI150" s="169">
        <f t="shared" si="144"/>
        <v>0</v>
      </c>
      <c r="BJ150" s="169">
        <f t="shared" si="145"/>
        <v>0</v>
      </c>
      <c r="BK150" s="167">
        <f t="shared" si="146"/>
        <v>0</v>
      </c>
      <c r="BL150" s="169">
        <f t="shared" si="147"/>
        <v>1</v>
      </c>
      <c r="BM150" s="169">
        <f t="shared" si="148"/>
        <v>0</v>
      </c>
      <c r="BN150" s="169">
        <f t="shared" si="149"/>
        <v>1</v>
      </c>
      <c r="BO150" s="169">
        <f t="shared" si="150"/>
        <v>0</v>
      </c>
      <c r="BP150" s="36">
        <f t="shared" si="151"/>
        <v>1</v>
      </c>
      <c r="BQ150">
        <f t="shared" si="152"/>
        <v>0</v>
      </c>
      <c r="BR150" s="36">
        <f t="shared" si="153"/>
        <v>0</v>
      </c>
      <c r="BS150" t="e">
        <f t="shared" si="154"/>
        <v>#N/A</v>
      </c>
    </row>
    <row r="151" spans="1:71">
      <c r="A151" s="59">
        <v>14</v>
      </c>
      <c r="B151" s="59">
        <v>11282</v>
      </c>
      <c r="C151" s="160">
        <v>37976189.865389302</v>
      </c>
      <c r="D151" s="59">
        <v>8285714.25</v>
      </c>
      <c r="E151" s="59">
        <v>8285714.25</v>
      </c>
      <c r="F151" s="59">
        <v>29690475.615389299</v>
      </c>
      <c r="G151" s="59">
        <v>126.98412322998</v>
      </c>
      <c r="H151" s="59">
        <v>-64102755.242459796</v>
      </c>
      <c r="I151" s="59">
        <v>0</v>
      </c>
      <c r="J151" s="59">
        <v>0</v>
      </c>
      <c r="K151" s="59">
        <v>0</v>
      </c>
      <c r="L151" s="59">
        <v>101</v>
      </c>
      <c r="M151" s="59">
        <v>0</v>
      </c>
      <c r="N151" s="59">
        <v>0</v>
      </c>
      <c r="O151" s="59">
        <v>101</v>
      </c>
      <c r="P151" s="59">
        <v>0</v>
      </c>
      <c r="Q151" s="59">
        <v>0</v>
      </c>
      <c r="R151" s="59">
        <v>1</v>
      </c>
      <c r="S151" s="59">
        <v>0</v>
      </c>
      <c r="T151" s="59">
        <f t="shared" si="104"/>
        <v>0</v>
      </c>
      <c r="U151" s="59">
        <f t="shared" si="105"/>
        <v>0</v>
      </c>
      <c r="V151" s="59">
        <f t="shared" si="106"/>
        <v>0</v>
      </c>
      <c r="W151" s="59">
        <f t="shared" si="107"/>
        <v>0</v>
      </c>
      <c r="X151" s="59">
        <f t="shared" si="108"/>
        <v>0</v>
      </c>
      <c r="Y151" s="59">
        <f t="shared" si="109"/>
        <v>0</v>
      </c>
      <c r="Z151" s="59">
        <f t="shared" si="110"/>
        <v>0</v>
      </c>
      <c r="AA151" s="59">
        <f t="shared" si="111"/>
        <v>0</v>
      </c>
      <c r="AB151" s="59">
        <f t="shared" si="112"/>
        <v>0</v>
      </c>
      <c r="AC151" s="59">
        <f t="shared" si="113"/>
        <v>0</v>
      </c>
      <c r="AD151" s="166">
        <f t="shared" si="155"/>
        <v>2</v>
      </c>
      <c r="AE151" s="169">
        <f t="shared" si="114"/>
        <v>0</v>
      </c>
      <c r="AF151" s="169">
        <f t="shared" si="115"/>
        <v>1</v>
      </c>
      <c r="AG151" s="169">
        <f t="shared" si="116"/>
        <v>0</v>
      </c>
      <c r="AH151" s="169">
        <f t="shared" si="117"/>
        <v>1</v>
      </c>
      <c r="AI151" s="169">
        <f t="shared" si="118"/>
        <v>0</v>
      </c>
      <c r="AJ151" s="169">
        <f t="shared" si="119"/>
        <v>0</v>
      </c>
      <c r="AK151" s="169">
        <f t="shared" si="120"/>
        <v>0</v>
      </c>
      <c r="AL151" s="169">
        <f t="shared" si="121"/>
        <v>1</v>
      </c>
      <c r="AM151" s="169">
        <f t="shared" si="122"/>
        <v>0</v>
      </c>
      <c r="AN151" s="169">
        <f t="shared" si="123"/>
        <v>0</v>
      </c>
      <c r="AO151" s="169">
        <f t="shared" si="124"/>
        <v>1</v>
      </c>
      <c r="AP151" s="169">
        <f t="shared" si="125"/>
        <v>0</v>
      </c>
      <c r="AQ151" s="169">
        <f t="shared" si="126"/>
        <v>0</v>
      </c>
      <c r="AR151" s="169">
        <f t="shared" si="127"/>
        <v>0</v>
      </c>
      <c r="AS151" s="169">
        <f t="shared" si="128"/>
        <v>0</v>
      </c>
      <c r="AT151" s="169">
        <f t="shared" si="129"/>
        <v>0</v>
      </c>
      <c r="AU151" s="169">
        <f t="shared" si="130"/>
        <v>0</v>
      </c>
      <c r="AV151" s="169">
        <f t="shared" si="131"/>
        <v>1</v>
      </c>
      <c r="AW151" s="169">
        <f t="shared" si="132"/>
        <v>0</v>
      </c>
      <c r="AX151" s="169">
        <f t="shared" si="133"/>
        <v>0</v>
      </c>
      <c r="AY151" s="169">
        <f t="shared" si="134"/>
        <v>0</v>
      </c>
      <c r="AZ151" s="169">
        <f t="shared" si="135"/>
        <v>0</v>
      </c>
      <c r="BA151" s="169">
        <f t="shared" si="136"/>
        <v>0</v>
      </c>
      <c r="BB151" s="169">
        <f t="shared" si="137"/>
        <v>1</v>
      </c>
      <c r="BC151" s="169">
        <f t="shared" si="138"/>
        <v>0</v>
      </c>
      <c r="BD151" s="169">
        <f t="shared" si="139"/>
        <v>1</v>
      </c>
      <c r="BE151" s="169">
        <f t="shared" si="140"/>
        <v>0</v>
      </c>
      <c r="BF151" s="169">
        <f t="shared" si="141"/>
        <v>0</v>
      </c>
      <c r="BG151" s="169">
        <f t="shared" si="142"/>
        <v>0</v>
      </c>
      <c r="BH151" s="169">
        <f t="shared" si="143"/>
        <v>0</v>
      </c>
      <c r="BI151" s="169">
        <f t="shared" si="144"/>
        <v>0</v>
      </c>
      <c r="BJ151" s="169">
        <f t="shared" si="145"/>
        <v>0</v>
      </c>
      <c r="BK151" s="167">
        <f t="shared" si="146"/>
        <v>0</v>
      </c>
      <c r="BL151" s="169">
        <f t="shared" si="147"/>
        <v>1</v>
      </c>
      <c r="BM151" s="169">
        <f t="shared" si="148"/>
        <v>0</v>
      </c>
      <c r="BN151" s="169">
        <f t="shared" si="149"/>
        <v>1</v>
      </c>
      <c r="BO151" s="169">
        <f t="shared" si="150"/>
        <v>0</v>
      </c>
      <c r="BP151" s="36">
        <f t="shared" si="151"/>
        <v>1</v>
      </c>
      <c r="BQ151">
        <f t="shared" si="152"/>
        <v>0</v>
      </c>
      <c r="BR151" s="36">
        <f t="shared" si="153"/>
        <v>0</v>
      </c>
      <c r="BS151" t="e">
        <f t="shared" si="154"/>
        <v>#N/A</v>
      </c>
    </row>
    <row r="152" spans="1:71">
      <c r="A152" s="59">
        <v>213</v>
      </c>
      <c r="B152" s="59">
        <v>132231</v>
      </c>
      <c r="C152" s="160">
        <v>52857143.7572947</v>
      </c>
      <c r="D152" s="59">
        <v>8385714.5</v>
      </c>
      <c r="E152" s="59">
        <v>8385714.5</v>
      </c>
      <c r="F152" s="59">
        <v>44471429.2572947</v>
      </c>
      <c r="G152" s="59">
        <v>485.71429443359398</v>
      </c>
      <c r="H152" s="59">
        <v>-3217333979.0512099</v>
      </c>
      <c r="I152" s="59">
        <v>0</v>
      </c>
      <c r="J152" s="59">
        <v>0</v>
      </c>
      <c r="K152" s="59">
        <v>0</v>
      </c>
      <c r="L152" s="59">
        <v>102</v>
      </c>
      <c r="M152" s="59">
        <v>603</v>
      </c>
      <c r="N152" s="59">
        <v>406</v>
      </c>
      <c r="O152" s="59">
        <v>0</v>
      </c>
      <c r="P152" s="59">
        <v>0</v>
      </c>
      <c r="Q152" s="59">
        <v>0</v>
      </c>
      <c r="R152" s="59">
        <v>2</v>
      </c>
      <c r="S152" s="59">
        <v>1</v>
      </c>
      <c r="T152" s="59">
        <f t="shared" si="104"/>
        <v>0</v>
      </c>
      <c r="U152" s="59">
        <f t="shared" si="105"/>
        <v>0</v>
      </c>
      <c r="V152" s="59">
        <f t="shared" si="106"/>
        <v>1</v>
      </c>
      <c r="W152" s="59">
        <f t="shared" si="107"/>
        <v>1</v>
      </c>
      <c r="X152" s="59">
        <f t="shared" si="108"/>
        <v>0</v>
      </c>
      <c r="Y152" s="59">
        <f t="shared" si="109"/>
        <v>0</v>
      </c>
      <c r="Z152" s="59">
        <f t="shared" si="110"/>
        <v>0</v>
      </c>
      <c r="AA152" s="59">
        <f t="shared" si="111"/>
        <v>0</v>
      </c>
      <c r="AB152" s="59">
        <f t="shared" si="112"/>
        <v>0</v>
      </c>
      <c r="AC152" s="59">
        <f t="shared" si="113"/>
        <v>0</v>
      </c>
      <c r="AD152" s="166">
        <f t="shared" si="155"/>
        <v>0</v>
      </c>
      <c r="AE152" s="169">
        <f t="shared" si="114"/>
        <v>0</v>
      </c>
      <c r="AF152" s="169">
        <f t="shared" si="115"/>
        <v>0</v>
      </c>
      <c r="AG152" s="169">
        <f t="shared" si="116"/>
        <v>0</v>
      </c>
      <c r="AH152" s="169">
        <f t="shared" si="117"/>
        <v>1</v>
      </c>
      <c r="AI152" s="169">
        <f t="shared" si="118"/>
        <v>0</v>
      </c>
      <c r="AJ152" s="169">
        <f t="shared" si="119"/>
        <v>0</v>
      </c>
      <c r="AK152" s="169">
        <f t="shared" si="120"/>
        <v>0</v>
      </c>
      <c r="AL152" s="169">
        <f t="shared" si="121"/>
        <v>1</v>
      </c>
      <c r="AM152" s="169">
        <f t="shared" si="122"/>
        <v>1</v>
      </c>
      <c r="AN152" s="169">
        <f t="shared" si="123"/>
        <v>2</v>
      </c>
      <c r="AO152" s="169">
        <f t="shared" si="124"/>
        <v>0</v>
      </c>
      <c r="AP152" s="169">
        <f t="shared" si="125"/>
        <v>0</v>
      </c>
      <c r="AQ152" s="169">
        <f t="shared" si="126"/>
        <v>1</v>
      </c>
      <c r="AR152" s="169">
        <f t="shared" si="127"/>
        <v>0</v>
      </c>
      <c r="AS152" s="169">
        <f t="shared" si="128"/>
        <v>0</v>
      </c>
      <c r="AT152" s="169">
        <f t="shared" si="129"/>
        <v>0</v>
      </c>
      <c r="AU152" s="169">
        <f t="shared" si="130"/>
        <v>0</v>
      </c>
      <c r="AV152" s="169">
        <f t="shared" si="131"/>
        <v>1</v>
      </c>
      <c r="AW152" s="169">
        <f t="shared" si="132"/>
        <v>0</v>
      </c>
      <c r="AX152" s="169">
        <f t="shared" si="133"/>
        <v>0</v>
      </c>
      <c r="AY152" s="169">
        <f t="shared" si="134"/>
        <v>0</v>
      </c>
      <c r="AZ152" s="169">
        <f t="shared" si="135"/>
        <v>0</v>
      </c>
      <c r="BA152" s="169">
        <f t="shared" si="136"/>
        <v>0</v>
      </c>
      <c r="BB152" s="169">
        <f t="shared" si="137"/>
        <v>1</v>
      </c>
      <c r="BC152" s="169">
        <f t="shared" si="138"/>
        <v>0</v>
      </c>
      <c r="BD152" s="169">
        <f t="shared" si="139"/>
        <v>1</v>
      </c>
      <c r="BE152" s="169">
        <f t="shared" si="140"/>
        <v>0</v>
      </c>
      <c r="BF152" s="169">
        <f t="shared" si="141"/>
        <v>0</v>
      </c>
      <c r="BG152" s="169">
        <f t="shared" si="142"/>
        <v>0</v>
      </c>
      <c r="BH152" s="169">
        <f t="shared" si="143"/>
        <v>0</v>
      </c>
      <c r="BI152" s="169">
        <f t="shared" si="144"/>
        <v>0</v>
      </c>
      <c r="BJ152" s="169">
        <f t="shared" si="145"/>
        <v>0</v>
      </c>
      <c r="BK152" s="167">
        <f t="shared" si="146"/>
        <v>0</v>
      </c>
      <c r="BL152" s="169">
        <f t="shared" si="147"/>
        <v>0</v>
      </c>
      <c r="BM152" s="169">
        <f t="shared" si="148"/>
        <v>1</v>
      </c>
      <c r="BN152" s="169">
        <f t="shared" si="149"/>
        <v>0</v>
      </c>
      <c r="BO152" s="169">
        <f t="shared" si="150"/>
        <v>1</v>
      </c>
      <c r="BP152" s="36">
        <f t="shared" si="151"/>
        <v>0</v>
      </c>
      <c r="BQ152">
        <f t="shared" si="152"/>
        <v>2</v>
      </c>
      <c r="BR152" s="36">
        <f t="shared" si="153"/>
        <v>0</v>
      </c>
      <c r="BS152" t="e">
        <f t="shared" si="154"/>
        <v>#N/A</v>
      </c>
    </row>
    <row r="153" spans="1:71">
      <c r="A153" s="59">
        <v>17</v>
      </c>
      <c r="B153" s="59">
        <v>12131</v>
      </c>
      <c r="C153" s="160">
        <v>43956044.8485661</v>
      </c>
      <c r="D153" s="59">
        <v>4692307.75</v>
      </c>
      <c r="E153" s="59">
        <v>8428571.5</v>
      </c>
      <c r="F153" s="59">
        <v>35527473.3485661</v>
      </c>
      <c r="G153" s="59">
        <v>87.912086486816406</v>
      </c>
      <c r="H153" s="59">
        <v>-184908613.344244</v>
      </c>
      <c r="I153" s="59">
        <v>0</v>
      </c>
      <c r="J153" s="59">
        <v>0</v>
      </c>
      <c r="K153" s="59">
        <v>0</v>
      </c>
      <c r="L153" s="59">
        <v>101</v>
      </c>
      <c r="M153" s="59">
        <v>0</v>
      </c>
      <c r="N153" s="59">
        <v>0</v>
      </c>
      <c r="O153" s="59">
        <v>101</v>
      </c>
      <c r="P153" s="59">
        <v>0</v>
      </c>
      <c r="Q153" s="59">
        <v>0</v>
      </c>
      <c r="R153" s="59">
        <v>1</v>
      </c>
      <c r="S153" s="59">
        <v>0</v>
      </c>
      <c r="T153" s="59">
        <f t="shared" si="104"/>
        <v>0</v>
      </c>
      <c r="U153" s="59">
        <f t="shared" si="105"/>
        <v>0</v>
      </c>
      <c r="V153" s="59">
        <f t="shared" si="106"/>
        <v>0</v>
      </c>
      <c r="W153" s="59">
        <f t="shared" si="107"/>
        <v>0</v>
      </c>
      <c r="X153" s="59">
        <f t="shared" si="108"/>
        <v>0</v>
      </c>
      <c r="Y153" s="59">
        <f t="shared" si="109"/>
        <v>0</v>
      </c>
      <c r="Z153" s="59">
        <f t="shared" si="110"/>
        <v>0</v>
      </c>
      <c r="AA153" s="59">
        <f t="shared" si="111"/>
        <v>0</v>
      </c>
      <c r="AB153" s="59">
        <f t="shared" si="112"/>
        <v>0</v>
      </c>
      <c r="AC153" s="59">
        <f t="shared" si="113"/>
        <v>0</v>
      </c>
      <c r="AD153" s="166">
        <f t="shared" si="155"/>
        <v>2</v>
      </c>
      <c r="AE153" s="169">
        <f t="shared" si="114"/>
        <v>0</v>
      </c>
      <c r="AF153" s="169">
        <f t="shared" si="115"/>
        <v>1</v>
      </c>
      <c r="AG153" s="169">
        <f t="shared" si="116"/>
        <v>0</v>
      </c>
      <c r="AH153" s="169">
        <f t="shared" si="117"/>
        <v>1</v>
      </c>
      <c r="AI153" s="169">
        <f t="shared" si="118"/>
        <v>0</v>
      </c>
      <c r="AJ153" s="169">
        <f t="shared" si="119"/>
        <v>0</v>
      </c>
      <c r="AK153" s="169">
        <f t="shared" si="120"/>
        <v>0</v>
      </c>
      <c r="AL153" s="169">
        <f t="shared" si="121"/>
        <v>1</v>
      </c>
      <c r="AM153" s="169">
        <f t="shared" si="122"/>
        <v>0</v>
      </c>
      <c r="AN153" s="169">
        <f t="shared" si="123"/>
        <v>0</v>
      </c>
      <c r="AO153" s="169">
        <f t="shared" si="124"/>
        <v>1</v>
      </c>
      <c r="AP153" s="169">
        <f t="shared" si="125"/>
        <v>0</v>
      </c>
      <c r="AQ153" s="169">
        <f t="shared" si="126"/>
        <v>0</v>
      </c>
      <c r="AR153" s="169">
        <f t="shared" si="127"/>
        <v>0</v>
      </c>
      <c r="AS153" s="169">
        <f t="shared" si="128"/>
        <v>0</v>
      </c>
      <c r="AT153" s="169">
        <f t="shared" si="129"/>
        <v>0</v>
      </c>
      <c r="AU153" s="169">
        <f t="shared" si="130"/>
        <v>0</v>
      </c>
      <c r="AV153" s="169">
        <f t="shared" si="131"/>
        <v>1</v>
      </c>
      <c r="AW153" s="169">
        <f t="shared" si="132"/>
        <v>0</v>
      </c>
      <c r="AX153" s="169">
        <f t="shared" si="133"/>
        <v>0</v>
      </c>
      <c r="AY153" s="169">
        <f t="shared" si="134"/>
        <v>0</v>
      </c>
      <c r="AZ153" s="169">
        <f t="shared" si="135"/>
        <v>0</v>
      </c>
      <c r="BA153" s="169">
        <f t="shared" si="136"/>
        <v>0</v>
      </c>
      <c r="BB153" s="169">
        <f t="shared" si="137"/>
        <v>1</v>
      </c>
      <c r="BC153" s="169">
        <f t="shared" si="138"/>
        <v>0</v>
      </c>
      <c r="BD153" s="169">
        <f t="shared" si="139"/>
        <v>1</v>
      </c>
      <c r="BE153" s="169">
        <f t="shared" si="140"/>
        <v>0</v>
      </c>
      <c r="BF153" s="169">
        <f t="shared" si="141"/>
        <v>0</v>
      </c>
      <c r="BG153" s="169">
        <f t="shared" si="142"/>
        <v>0</v>
      </c>
      <c r="BH153" s="169">
        <f t="shared" si="143"/>
        <v>0</v>
      </c>
      <c r="BI153" s="169">
        <f t="shared" si="144"/>
        <v>0</v>
      </c>
      <c r="BJ153" s="169">
        <f t="shared" si="145"/>
        <v>0</v>
      </c>
      <c r="BK153" s="167">
        <f t="shared" si="146"/>
        <v>0</v>
      </c>
      <c r="BL153" s="169">
        <f t="shared" si="147"/>
        <v>1</v>
      </c>
      <c r="BM153" s="169">
        <f t="shared" si="148"/>
        <v>0</v>
      </c>
      <c r="BN153" s="169">
        <f t="shared" si="149"/>
        <v>1</v>
      </c>
      <c r="BO153" s="169">
        <f t="shared" si="150"/>
        <v>0</v>
      </c>
      <c r="BP153" s="36">
        <f t="shared" si="151"/>
        <v>1</v>
      </c>
      <c r="BQ153">
        <f t="shared" si="152"/>
        <v>0</v>
      </c>
      <c r="BR153" s="36">
        <f t="shared" si="153"/>
        <v>0</v>
      </c>
      <c r="BS153" t="e">
        <f t="shared" si="154"/>
        <v>#N/A</v>
      </c>
    </row>
    <row r="154" spans="1:71">
      <c r="A154" s="59">
        <v>82</v>
      </c>
      <c r="B154" s="59">
        <v>22111</v>
      </c>
      <c r="C154" s="160">
        <v>8720000</v>
      </c>
      <c r="D154" s="59">
        <v>6050000</v>
      </c>
      <c r="E154" s="59">
        <v>8450000</v>
      </c>
      <c r="F154" s="59">
        <v>270000</v>
      </c>
      <c r="G154" s="59">
        <v>72</v>
      </c>
      <c r="H154" s="59">
        <v>-1403625570.0516701</v>
      </c>
      <c r="I154" s="59">
        <v>0</v>
      </c>
      <c r="J154" s="59">
        <v>0</v>
      </c>
      <c r="K154" s="59">
        <v>0</v>
      </c>
      <c r="L154" s="59">
        <v>101</v>
      </c>
      <c r="M154" s="59">
        <v>102</v>
      </c>
      <c r="N154" s="59">
        <v>0</v>
      </c>
      <c r="O154" s="59">
        <v>0</v>
      </c>
      <c r="P154" s="59">
        <v>0</v>
      </c>
      <c r="Q154" s="59">
        <v>0</v>
      </c>
      <c r="R154" s="59">
        <v>2</v>
      </c>
      <c r="S154" s="59">
        <v>1</v>
      </c>
      <c r="T154" s="59">
        <f t="shared" si="104"/>
        <v>0</v>
      </c>
      <c r="U154" s="59">
        <f t="shared" si="105"/>
        <v>0</v>
      </c>
      <c r="V154" s="59">
        <f t="shared" si="106"/>
        <v>0</v>
      </c>
      <c r="W154" s="59">
        <f t="shared" si="107"/>
        <v>0</v>
      </c>
      <c r="X154" s="59">
        <f t="shared" si="108"/>
        <v>0</v>
      </c>
      <c r="Y154" s="59">
        <f t="shared" si="109"/>
        <v>0</v>
      </c>
      <c r="Z154" s="59">
        <f t="shared" si="110"/>
        <v>0</v>
      </c>
      <c r="AA154" s="59">
        <f t="shared" si="111"/>
        <v>1</v>
      </c>
      <c r="AB154" s="59">
        <f t="shared" si="112"/>
        <v>0</v>
      </c>
      <c r="AC154" s="59">
        <f t="shared" si="113"/>
        <v>0</v>
      </c>
      <c r="AD154" s="166">
        <f t="shared" si="155"/>
        <v>1</v>
      </c>
      <c r="AE154" s="169">
        <f t="shared" si="114"/>
        <v>1</v>
      </c>
      <c r="AF154" s="169">
        <f t="shared" si="115"/>
        <v>0</v>
      </c>
      <c r="AG154" s="169">
        <f t="shared" si="116"/>
        <v>1</v>
      </c>
      <c r="AH154" s="169">
        <f t="shared" si="117"/>
        <v>0</v>
      </c>
      <c r="AI154" s="169">
        <f t="shared" si="118"/>
        <v>0</v>
      </c>
      <c r="AJ154" s="169">
        <f t="shared" si="119"/>
        <v>0</v>
      </c>
      <c r="AK154" s="169">
        <f t="shared" si="120"/>
        <v>0</v>
      </c>
      <c r="AL154" s="169">
        <f t="shared" si="121"/>
        <v>1</v>
      </c>
      <c r="AM154" s="169">
        <f t="shared" si="122"/>
        <v>0</v>
      </c>
      <c r="AN154" s="169">
        <f t="shared" si="123"/>
        <v>0</v>
      </c>
      <c r="AO154" s="169">
        <f t="shared" si="124"/>
        <v>1</v>
      </c>
      <c r="AP154" s="169">
        <f t="shared" si="125"/>
        <v>0</v>
      </c>
      <c r="AQ154" s="169">
        <f t="shared" si="126"/>
        <v>0</v>
      </c>
      <c r="AR154" s="169">
        <f t="shared" si="127"/>
        <v>0</v>
      </c>
      <c r="AS154" s="169">
        <f t="shared" si="128"/>
        <v>0</v>
      </c>
      <c r="AT154" s="169">
        <f t="shared" si="129"/>
        <v>0</v>
      </c>
      <c r="AU154" s="169">
        <f t="shared" si="130"/>
        <v>0</v>
      </c>
      <c r="AV154" s="169">
        <f t="shared" si="131"/>
        <v>1</v>
      </c>
      <c r="AW154" s="169">
        <f t="shared" si="132"/>
        <v>0</v>
      </c>
      <c r="AX154" s="169">
        <f t="shared" si="133"/>
        <v>0</v>
      </c>
      <c r="AY154" s="169">
        <f t="shared" si="134"/>
        <v>0</v>
      </c>
      <c r="AZ154" s="169">
        <f t="shared" si="135"/>
        <v>0</v>
      </c>
      <c r="BA154" s="169">
        <f t="shared" si="136"/>
        <v>0</v>
      </c>
      <c r="BB154" s="169">
        <f t="shared" si="137"/>
        <v>1</v>
      </c>
      <c r="BC154" s="169">
        <f t="shared" si="138"/>
        <v>0</v>
      </c>
      <c r="BD154" s="169">
        <f t="shared" si="139"/>
        <v>1</v>
      </c>
      <c r="BE154" s="169">
        <f t="shared" si="140"/>
        <v>0</v>
      </c>
      <c r="BF154" s="169">
        <f t="shared" si="141"/>
        <v>0</v>
      </c>
      <c r="BG154" s="169">
        <f t="shared" si="142"/>
        <v>0</v>
      </c>
      <c r="BH154" s="169">
        <f t="shared" si="143"/>
        <v>0</v>
      </c>
      <c r="BI154" s="169">
        <f t="shared" si="144"/>
        <v>0</v>
      </c>
      <c r="BJ154" s="169">
        <f t="shared" si="145"/>
        <v>0</v>
      </c>
      <c r="BK154" s="167">
        <f t="shared" si="146"/>
        <v>0</v>
      </c>
      <c r="BL154" s="169">
        <f t="shared" si="147"/>
        <v>0</v>
      </c>
      <c r="BM154" s="169">
        <f t="shared" si="148"/>
        <v>1</v>
      </c>
      <c r="BN154" s="169">
        <f t="shared" si="149"/>
        <v>0</v>
      </c>
      <c r="BO154" s="169">
        <f t="shared" si="150"/>
        <v>1</v>
      </c>
      <c r="BP154" s="36">
        <f t="shared" si="151"/>
        <v>1</v>
      </c>
      <c r="BQ154">
        <f t="shared" si="152"/>
        <v>0</v>
      </c>
      <c r="BR154" s="36">
        <f t="shared" si="153"/>
        <v>0</v>
      </c>
      <c r="BS154" t="e">
        <f t="shared" si="154"/>
        <v>#N/A</v>
      </c>
    </row>
    <row r="155" spans="1:71">
      <c r="A155" s="59">
        <v>349</v>
      </c>
      <c r="B155" s="59">
        <v>211492</v>
      </c>
      <c r="C155" s="160">
        <v>28571428.449786399</v>
      </c>
      <c r="D155" s="59">
        <v>8500000</v>
      </c>
      <c r="E155" s="59">
        <v>8500000</v>
      </c>
      <c r="F155" s="59">
        <v>20071428.449786399</v>
      </c>
      <c r="G155" s="59">
        <v>0</v>
      </c>
      <c r="H155" s="59">
        <v>-4850545355.9535398</v>
      </c>
      <c r="I155" s="59">
        <v>0</v>
      </c>
      <c r="J155" s="59">
        <v>0</v>
      </c>
      <c r="K155" s="59">
        <v>0</v>
      </c>
      <c r="L155" s="59">
        <v>101</v>
      </c>
      <c r="M155" s="59">
        <v>0</v>
      </c>
      <c r="N155" s="59">
        <v>0</v>
      </c>
      <c r="O155" s="59">
        <v>0</v>
      </c>
      <c r="P155" s="59">
        <v>0</v>
      </c>
      <c r="Q155" s="59">
        <v>0</v>
      </c>
      <c r="R155" s="59">
        <v>1</v>
      </c>
      <c r="S155" s="59">
        <v>0</v>
      </c>
      <c r="T155" s="59">
        <f t="shared" si="104"/>
        <v>0</v>
      </c>
      <c r="U155" s="59">
        <f t="shared" si="105"/>
        <v>0</v>
      </c>
      <c r="V155" s="59">
        <f t="shared" si="106"/>
        <v>0</v>
      </c>
      <c r="W155" s="59">
        <f t="shared" si="107"/>
        <v>0</v>
      </c>
      <c r="X155" s="59">
        <f t="shared" si="108"/>
        <v>0</v>
      </c>
      <c r="Y155" s="59">
        <f t="shared" si="109"/>
        <v>0</v>
      </c>
      <c r="Z155" s="59">
        <f t="shared" si="110"/>
        <v>0</v>
      </c>
      <c r="AA155" s="59">
        <f t="shared" si="111"/>
        <v>0</v>
      </c>
      <c r="AB155" s="59">
        <f t="shared" si="112"/>
        <v>0</v>
      </c>
      <c r="AC155" s="59">
        <f t="shared" si="113"/>
        <v>0</v>
      </c>
      <c r="AD155" s="166">
        <f t="shared" si="155"/>
        <v>1</v>
      </c>
      <c r="AE155" s="169">
        <f t="shared" si="114"/>
        <v>1</v>
      </c>
      <c r="AF155" s="169">
        <f t="shared" si="115"/>
        <v>0</v>
      </c>
      <c r="AG155" s="169">
        <f t="shared" si="116"/>
        <v>0</v>
      </c>
      <c r="AH155" s="169">
        <f t="shared" si="117"/>
        <v>1</v>
      </c>
      <c r="AI155" s="169">
        <f t="shared" si="118"/>
        <v>0</v>
      </c>
      <c r="AJ155" s="169">
        <f t="shared" si="119"/>
        <v>0</v>
      </c>
      <c r="AK155" s="169">
        <f t="shared" si="120"/>
        <v>0</v>
      </c>
      <c r="AL155" s="169">
        <f t="shared" si="121"/>
        <v>1</v>
      </c>
      <c r="AM155" s="169">
        <f t="shared" si="122"/>
        <v>0</v>
      </c>
      <c r="AN155" s="169">
        <f t="shared" si="123"/>
        <v>0</v>
      </c>
      <c r="AO155" s="169">
        <f t="shared" si="124"/>
        <v>1</v>
      </c>
      <c r="AP155" s="169">
        <f t="shared" si="125"/>
        <v>0</v>
      </c>
      <c r="AQ155" s="169">
        <f t="shared" si="126"/>
        <v>0</v>
      </c>
      <c r="AR155" s="169">
        <f t="shared" si="127"/>
        <v>0</v>
      </c>
      <c r="AS155" s="169">
        <f t="shared" si="128"/>
        <v>0</v>
      </c>
      <c r="AT155" s="169">
        <f t="shared" si="129"/>
        <v>0</v>
      </c>
      <c r="AU155" s="169">
        <f t="shared" si="130"/>
        <v>0</v>
      </c>
      <c r="AV155" s="169">
        <f t="shared" si="131"/>
        <v>1</v>
      </c>
      <c r="AW155" s="169">
        <f t="shared" si="132"/>
        <v>0</v>
      </c>
      <c r="AX155" s="169">
        <f t="shared" si="133"/>
        <v>0</v>
      </c>
      <c r="AY155" s="169">
        <f t="shared" si="134"/>
        <v>0</v>
      </c>
      <c r="AZ155" s="169">
        <f t="shared" si="135"/>
        <v>0</v>
      </c>
      <c r="BA155" s="169">
        <f t="shared" si="136"/>
        <v>0</v>
      </c>
      <c r="BB155" s="169">
        <f t="shared" si="137"/>
        <v>1</v>
      </c>
      <c r="BC155" s="169">
        <f t="shared" si="138"/>
        <v>0</v>
      </c>
      <c r="BD155" s="169">
        <f t="shared" si="139"/>
        <v>1</v>
      </c>
      <c r="BE155" s="169">
        <f t="shared" si="140"/>
        <v>0</v>
      </c>
      <c r="BF155" s="169">
        <f t="shared" si="141"/>
        <v>0</v>
      </c>
      <c r="BG155" s="169">
        <f t="shared" si="142"/>
        <v>0</v>
      </c>
      <c r="BH155" s="169">
        <f t="shared" si="143"/>
        <v>0</v>
      </c>
      <c r="BI155" s="169">
        <f t="shared" si="144"/>
        <v>0</v>
      </c>
      <c r="BJ155" s="169">
        <f t="shared" si="145"/>
        <v>0</v>
      </c>
      <c r="BK155" s="167">
        <f t="shared" si="146"/>
        <v>0</v>
      </c>
      <c r="BL155" s="169">
        <f t="shared" si="147"/>
        <v>1</v>
      </c>
      <c r="BM155" s="169">
        <f t="shared" si="148"/>
        <v>0</v>
      </c>
      <c r="BN155" s="169">
        <f t="shared" si="149"/>
        <v>1</v>
      </c>
      <c r="BO155" s="169">
        <f t="shared" si="150"/>
        <v>0</v>
      </c>
      <c r="BP155" s="36">
        <f t="shared" si="151"/>
        <v>1</v>
      </c>
      <c r="BQ155">
        <f t="shared" si="152"/>
        <v>0</v>
      </c>
      <c r="BR155" s="36">
        <f t="shared" si="153"/>
        <v>0</v>
      </c>
      <c r="BS155" t="e">
        <f t="shared" si="154"/>
        <v>#N/A</v>
      </c>
    </row>
    <row r="156" spans="1:71">
      <c r="A156" s="59">
        <v>268</v>
      </c>
      <c r="B156" s="59">
        <v>161211</v>
      </c>
      <c r="C156" s="160">
        <v>12000000</v>
      </c>
      <c r="D156" s="59">
        <v>3685000</v>
      </c>
      <c r="E156" s="59">
        <v>8505000</v>
      </c>
      <c r="F156" s="59">
        <v>3495000</v>
      </c>
      <c r="G156" s="59">
        <v>132</v>
      </c>
      <c r="H156" s="59">
        <v>-4025706314.72826</v>
      </c>
      <c r="I156" s="59">
        <v>0</v>
      </c>
      <c r="J156" s="59">
        <v>0</v>
      </c>
      <c r="K156" s="59">
        <v>0</v>
      </c>
      <c r="L156" s="59">
        <v>405</v>
      </c>
      <c r="M156" s="59">
        <v>801</v>
      </c>
      <c r="N156" s="59">
        <v>0</v>
      </c>
      <c r="O156" s="59">
        <v>0</v>
      </c>
      <c r="P156" s="59">
        <v>0</v>
      </c>
      <c r="Q156" s="59">
        <v>0</v>
      </c>
      <c r="R156" s="59">
        <v>2</v>
      </c>
      <c r="S156" s="59">
        <v>1</v>
      </c>
      <c r="T156" s="59">
        <f t="shared" si="104"/>
        <v>1</v>
      </c>
      <c r="U156" s="59">
        <f t="shared" si="105"/>
        <v>0</v>
      </c>
      <c r="V156" s="59">
        <f t="shared" si="106"/>
        <v>0</v>
      </c>
      <c r="W156" s="59">
        <f t="shared" si="107"/>
        <v>0</v>
      </c>
      <c r="X156" s="59">
        <f t="shared" si="108"/>
        <v>1</v>
      </c>
      <c r="Y156" s="59">
        <f t="shared" si="109"/>
        <v>0</v>
      </c>
      <c r="Z156" s="59">
        <f t="shared" si="110"/>
        <v>0</v>
      </c>
      <c r="AA156" s="59">
        <f t="shared" si="111"/>
        <v>0</v>
      </c>
      <c r="AB156" s="59">
        <f t="shared" si="112"/>
        <v>0</v>
      </c>
      <c r="AC156" s="59">
        <f t="shared" si="113"/>
        <v>0</v>
      </c>
      <c r="AD156" s="166">
        <f t="shared" si="155"/>
        <v>0</v>
      </c>
      <c r="AE156" s="169">
        <f t="shared" si="114"/>
        <v>0</v>
      </c>
      <c r="AF156" s="169">
        <f t="shared" si="115"/>
        <v>0</v>
      </c>
      <c r="AG156" s="169">
        <f t="shared" si="116"/>
        <v>0</v>
      </c>
      <c r="AH156" s="169">
        <f t="shared" si="117"/>
        <v>1</v>
      </c>
      <c r="AI156" s="169">
        <f t="shared" si="118"/>
        <v>0</v>
      </c>
      <c r="AJ156" s="169">
        <f t="shared" si="119"/>
        <v>0</v>
      </c>
      <c r="AK156" s="169">
        <f t="shared" si="120"/>
        <v>0</v>
      </c>
      <c r="AL156" s="169">
        <f t="shared" si="121"/>
        <v>1</v>
      </c>
      <c r="AM156" s="169">
        <f t="shared" si="122"/>
        <v>0</v>
      </c>
      <c r="AN156" s="169">
        <f t="shared" si="123"/>
        <v>0</v>
      </c>
      <c r="AO156" s="169">
        <f t="shared" si="124"/>
        <v>1</v>
      </c>
      <c r="AP156" s="169">
        <f t="shared" si="125"/>
        <v>0</v>
      </c>
      <c r="AQ156" s="169">
        <f t="shared" si="126"/>
        <v>0</v>
      </c>
      <c r="AR156" s="169">
        <f t="shared" si="127"/>
        <v>0</v>
      </c>
      <c r="AS156" s="169">
        <f t="shared" si="128"/>
        <v>0</v>
      </c>
      <c r="AT156" s="169">
        <f t="shared" si="129"/>
        <v>0</v>
      </c>
      <c r="AU156" s="169">
        <f t="shared" si="130"/>
        <v>0</v>
      </c>
      <c r="AV156" s="169">
        <f t="shared" si="131"/>
        <v>1</v>
      </c>
      <c r="AW156" s="169">
        <f t="shared" si="132"/>
        <v>1</v>
      </c>
      <c r="AX156" s="169">
        <f t="shared" si="133"/>
        <v>0</v>
      </c>
      <c r="AY156" s="169">
        <f t="shared" si="134"/>
        <v>1</v>
      </c>
      <c r="AZ156" s="169">
        <f t="shared" si="135"/>
        <v>0</v>
      </c>
      <c r="BA156" s="169">
        <f t="shared" si="136"/>
        <v>1</v>
      </c>
      <c r="BB156" s="169">
        <f t="shared" si="137"/>
        <v>0</v>
      </c>
      <c r="BC156" s="169">
        <f t="shared" si="138"/>
        <v>0</v>
      </c>
      <c r="BD156" s="169">
        <f t="shared" si="139"/>
        <v>1</v>
      </c>
      <c r="BE156" s="169">
        <f t="shared" si="140"/>
        <v>0</v>
      </c>
      <c r="BF156" s="169">
        <f t="shared" si="141"/>
        <v>0</v>
      </c>
      <c r="BG156" s="169">
        <f t="shared" si="142"/>
        <v>0</v>
      </c>
      <c r="BH156" s="169">
        <f t="shared" si="143"/>
        <v>0</v>
      </c>
      <c r="BI156" s="169">
        <f t="shared" si="144"/>
        <v>1</v>
      </c>
      <c r="BJ156" s="169">
        <f t="shared" si="145"/>
        <v>0</v>
      </c>
      <c r="BK156" s="167">
        <f t="shared" si="146"/>
        <v>0</v>
      </c>
      <c r="BL156" s="169">
        <f t="shared" si="147"/>
        <v>0</v>
      </c>
      <c r="BM156" s="169">
        <f t="shared" si="148"/>
        <v>1</v>
      </c>
      <c r="BN156" s="169">
        <f t="shared" si="149"/>
        <v>0</v>
      </c>
      <c r="BO156" s="169">
        <f t="shared" si="150"/>
        <v>1</v>
      </c>
      <c r="BP156" s="36">
        <f t="shared" si="151"/>
        <v>0</v>
      </c>
      <c r="BQ156">
        <f t="shared" si="152"/>
        <v>0</v>
      </c>
      <c r="BR156" s="36">
        <f t="shared" si="153"/>
        <v>1</v>
      </c>
      <c r="BS156" t="e">
        <f t="shared" si="154"/>
        <v>#N/A</v>
      </c>
    </row>
    <row r="157" spans="1:71">
      <c r="A157" s="59">
        <v>440</v>
      </c>
      <c r="B157" s="59">
        <v>242371</v>
      </c>
      <c r="C157" s="160">
        <v>102079995.94370501</v>
      </c>
      <c r="D157" s="59">
        <v>8533333.25</v>
      </c>
      <c r="E157" s="59">
        <v>8533333.25</v>
      </c>
      <c r="F157" s="59">
        <v>93546662.693705395</v>
      </c>
      <c r="G157" s="59">
        <v>853.33331298828102</v>
      </c>
      <c r="H157" s="59">
        <v>-6716451899.1487398</v>
      </c>
      <c r="I157" s="59">
        <v>0</v>
      </c>
      <c r="J157" s="59">
        <v>0</v>
      </c>
      <c r="K157" s="59">
        <v>0</v>
      </c>
      <c r="L157" s="59">
        <v>101</v>
      </c>
      <c r="M157" s="59">
        <v>0</v>
      </c>
      <c r="N157" s="59">
        <v>0</v>
      </c>
      <c r="O157" s="59">
        <v>101</v>
      </c>
      <c r="P157" s="59">
        <v>0</v>
      </c>
      <c r="Q157" s="59">
        <v>0</v>
      </c>
      <c r="R157" s="59">
        <v>1</v>
      </c>
      <c r="S157" s="59">
        <v>0</v>
      </c>
      <c r="T157" s="59">
        <f t="shared" si="104"/>
        <v>0</v>
      </c>
      <c r="U157" s="59">
        <f t="shared" si="105"/>
        <v>0</v>
      </c>
      <c r="V157" s="59">
        <f t="shared" si="106"/>
        <v>0</v>
      </c>
      <c r="W157" s="59">
        <f t="shared" si="107"/>
        <v>0</v>
      </c>
      <c r="X157" s="59">
        <f t="shared" si="108"/>
        <v>0</v>
      </c>
      <c r="Y157" s="59">
        <f t="shared" si="109"/>
        <v>0</v>
      </c>
      <c r="Z157" s="59">
        <f t="shared" si="110"/>
        <v>0</v>
      </c>
      <c r="AA157" s="59">
        <f t="shared" si="111"/>
        <v>0</v>
      </c>
      <c r="AB157" s="59">
        <f t="shared" si="112"/>
        <v>0</v>
      </c>
      <c r="AC157" s="59">
        <f t="shared" si="113"/>
        <v>0</v>
      </c>
      <c r="AD157" s="166">
        <f t="shared" si="155"/>
        <v>2</v>
      </c>
      <c r="AE157" s="169">
        <f t="shared" si="114"/>
        <v>0</v>
      </c>
      <c r="AF157" s="169">
        <f t="shared" si="115"/>
        <v>1</v>
      </c>
      <c r="AG157" s="169">
        <f t="shared" si="116"/>
        <v>0</v>
      </c>
      <c r="AH157" s="169">
        <f t="shared" si="117"/>
        <v>1</v>
      </c>
      <c r="AI157" s="169">
        <f t="shared" si="118"/>
        <v>0</v>
      </c>
      <c r="AJ157" s="169">
        <f t="shared" si="119"/>
        <v>0</v>
      </c>
      <c r="AK157" s="169">
        <f t="shared" si="120"/>
        <v>0</v>
      </c>
      <c r="AL157" s="169">
        <f t="shared" si="121"/>
        <v>1</v>
      </c>
      <c r="AM157" s="169">
        <f t="shared" si="122"/>
        <v>0</v>
      </c>
      <c r="AN157" s="169">
        <f t="shared" si="123"/>
        <v>0</v>
      </c>
      <c r="AO157" s="169">
        <f t="shared" si="124"/>
        <v>1</v>
      </c>
      <c r="AP157" s="169">
        <f t="shared" si="125"/>
        <v>0</v>
      </c>
      <c r="AQ157" s="169">
        <f t="shared" si="126"/>
        <v>0</v>
      </c>
      <c r="AR157" s="169">
        <f t="shared" si="127"/>
        <v>0</v>
      </c>
      <c r="AS157" s="169">
        <f t="shared" si="128"/>
        <v>0</v>
      </c>
      <c r="AT157" s="169">
        <f t="shared" si="129"/>
        <v>0</v>
      </c>
      <c r="AU157" s="169">
        <f t="shared" si="130"/>
        <v>0</v>
      </c>
      <c r="AV157" s="169">
        <f t="shared" si="131"/>
        <v>1</v>
      </c>
      <c r="AW157" s="169">
        <f t="shared" si="132"/>
        <v>0</v>
      </c>
      <c r="AX157" s="169">
        <f t="shared" si="133"/>
        <v>0</v>
      </c>
      <c r="AY157" s="169">
        <f t="shared" si="134"/>
        <v>0</v>
      </c>
      <c r="AZ157" s="169">
        <f t="shared" si="135"/>
        <v>0</v>
      </c>
      <c r="BA157" s="169">
        <f t="shared" si="136"/>
        <v>0</v>
      </c>
      <c r="BB157" s="169">
        <f t="shared" si="137"/>
        <v>1</v>
      </c>
      <c r="BC157" s="169">
        <f t="shared" si="138"/>
        <v>0</v>
      </c>
      <c r="BD157" s="169">
        <f t="shared" si="139"/>
        <v>1</v>
      </c>
      <c r="BE157" s="169">
        <f t="shared" si="140"/>
        <v>0</v>
      </c>
      <c r="BF157" s="169">
        <f t="shared" si="141"/>
        <v>0</v>
      </c>
      <c r="BG157" s="169">
        <f t="shared" si="142"/>
        <v>0</v>
      </c>
      <c r="BH157" s="169">
        <f t="shared" si="143"/>
        <v>0</v>
      </c>
      <c r="BI157" s="169">
        <f t="shared" si="144"/>
        <v>0</v>
      </c>
      <c r="BJ157" s="169">
        <f t="shared" si="145"/>
        <v>0</v>
      </c>
      <c r="BK157" s="167">
        <f t="shared" si="146"/>
        <v>0</v>
      </c>
      <c r="BL157" s="169">
        <f t="shared" si="147"/>
        <v>1</v>
      </c>
      <c r="BM157" s="169">
        <f t="shared" si="148"/>
        <v>0</v>
      </c>
      <c r="BN157" s="169">
        <f t="shared" si="149"/>
        <v>1</v>
      </c>
      <c r="BO157" s="169">
        <f t="shared" si="150"/>
        <v>0</v>
      </c>
      <c r="BP157" s="36">
        <f t="shared" si="151"/>
        <v>1</v>
      </c>
      <c r="BQ157">
        <f t="shared" si="152"/>
        <v>0</v>
      </c>
      <c r="BR157" s="36">
        <f t="shared" si="153"/>
        <v>0</v>
      </c>
      <c r="BS157" t="e">
        <f t="shared" si="154"/>
        <v>#N/A</v>
      </c>
    </row>
    <row r="158" spans="1:71">
      <c r="A158" s="59">
        <v>240</v>
      </c>
      <c r="B158" s="59">
        <v>151361</v>
      </c>
      <c r="C158" s="160">
        <v>47142856.942147598</v>
      </c>
      <c r="D158" s="59">
        <v>8538571.5</v>
      </c>
      <c r="E158" s="59">
        <v>8538571.5</v>
      </c>
      <c r="F158" s="59">
        <v>38604285.442147598</v>
      </c>
      <c r="G158" s="59">
        <v>107.142857074738</v>
      </c>
      <c r="H158" s="59">
        <v>-3767072554.15031</v>
      </c>
      <c r="I158" s="59">
        <v>0</v>
      </c>
      <c r="J158" s="59">
        <v>0</v>
      </c>
      <c r="K158" s="59">
        <v>0</v>
      </c>
      <c r="L158" s="59">
        <v>101</v>
      </c>
      <c r="M158" s="59">
        <v>0</v>
      </c>
      <c r="N158" s="59">
        <v>0</v>
      </c>
      <c r="O158" s="59">
        <v>0</v>
      </c>
      <c r="P158" s="59">
        <v>0</v>
      </c>
      <c r="Q158" s="59">
        <v>0</v>
      </c>
      <c r="R158" s="59">
        <v>2</v>
      </c>
      <c r="S158" s="59">
        <v>1</v>
      </c>
      <c r="T158" s="59">
        <f t="shared" si="104"/>
        <v>0</v>
      </c>
      <c r="U158" s="59">
        <f t="shared" si="105"/>
        <v>0</v>
      </c>
      <c r="V158" s="59">
        <f t="shared" si="106"/>
        <v>0</v>
      </c>
      <c r="W158" s="59">
        <f t="shared" si="107"/>
        <v>0</v>
      </c>
      <c r="X158" s="59">
        <f t="shared" si="108"/>
        <v>0</v>
      </c>
      <c r="Y158" s="59">
        <f t="shared" si="109"/>
        <v>0</v>
      </c>
      <c r="Z158" s="59">
        <f t="shared" si="110"/>
        <v>0</v>
      </c>
      <c r="AA158" s="59">
        <f t="shared" si="111"/>
        <v>0</v>
      </c>
      <c r="AB158" s="59">
        <f t="shared" si="112"/>
        <v>0</v>
      </c>
      <c r="AC158" s="59">
        <f t="shared" si="113"/>
        <v>0</v>
      </c>
      <c r="AD158" s="166">
        <f t="shared" si="155"/>
        <v>1</v>
      </c>
      <c r="AE158" s="169">
        <f t="shared" si="114"/>
        <v>1</v>
      </c>
      <c r="AF158" s="169">
        <f t="shared" si="115"/>
        <v>0</v>
      </c>
      <c r="AG158" s="169">
        <f t="shared" si="116"/>
        <v>0</v>
      </c>
      <c r="AH158" s="169">
        <f t="shared" si="117"/>
        <v>1</v>
      </c>
      <c r="AI158" s="169">
        <f t="shared" si="118"/>
        <v>0</v>
      </c>
      <c r="AJ158" s="169">
        <f t="shared" si="119"/>
        <v>0</v>
      </c>
      <c r="AK158" s="169">
        <f t="shared" si="120"/>
        <v>0</v>
      </c>
      <c r="AL158" s="169">
        <f t="shared" si="121"/>
        <v>1</v>
      </c>
      <c r="AM158" s="169">
        <f t="shared" si="122"/>
        <v>0</v>
      </c>
      <c r="AN158" s="169">
        <f t="shared" si="123"/>
        <v>0</v>
      </c>
      <c r="AO158" s="169">
        <f t="shared" si="124"/>
        <v>1</v>
      </c>
      <c r="AP158" s="169">
        <f t="shared" si="125"/>
        <v>0</v>
      </c>
      <c r="AQ158" s="169">
        <f t="shared" si="126"/>
        <v>0</v>
      </c>
      <c r="AR158" s="169">
        <f t="shared" si="127"/>
        <v>0</v>
      </c>
      <c r="AS158" s="169">
        <f t="shared" si="128"/>
        <v>0</v>
      </c>
      <c r="AT158" s="169">
        <f t="shared" si="129"/>
        <v>0</v>
      </c>
      <c r="AU158" s="169">
        <f t="shared" si="130"/>
        <v>0</v>
      </c>
      <c r="AV158" s="169">
        <f t="shared" si="131"/>
        <v>1</v>
      </c>
      <c r="AW158" s="169">
        <f t="shared" si="132"/>
        <v>0</v>
      </c>
      <c r="AX158" s="169">
        <f t="shared" si="133"/>
        <v>0</v>
      </c>
      <c r="AY158" s="169">
        <f t="shared" si="134"/>
        <v>0</v>
      </c>
      <c r="AZ158" s="169">
        <f t="shared" si="135"/>
        <v>0</v>
      </c>
      <c r="BA158" s="169">
        <f t="shared" si="136"/>
        <v>0</v>
      </c>
      <c r="BB158" s="169">
        <f t="shared" si="137"/>
        <v>1</v>
      </c>
      <c r="BC158" s="169">
        <f t="shared" si="138"/>
        <v>0</v>
      </c>
      <c r="BD158" s="169">
        <f t="shared" si="139"/>
        <v>1</v>
      </c>
      <c r="BE158" s="169">
        <f t="shared" si="140"/>
        <v>0</v>
      </c>
      <c r="BF158" s="169">
        <f t="shared" si="141"/>
        <v>0</v>
      </c>
      <c r="BG158" s="169">
        <f t="shared" si="142"/>
        <v>0</v>
      </c>
      <c r="BH158" s="169">
        <f t="shared" si="143"/>
        <v>0</v>
      </c>
      <c r="BI158" s="169">
        <f t="shared" si="144"/>
        <v>0</v>
      </c>
      <c r="BJ158" s="169">
        <f t="shared" si="145"/>
        <v>0</v>
      </c>
      <c r="BK158" s="167">
        <f t="shared" si="146"/>
        <v>0</v>
      </c>
      <c r="BL158" s="169">
        <f t="shared" si="147"/>
        <v>0</v>
      </c>
      <c r="BM158" s="169">
        <f t="shared" si="148"/>
        <v>1</v>
      </c>
      <c r="BN158" s="169">
        <f t="shared" si="149"/>
        <v>0</v>
      </c>
      <c r="BO158" s="169">
        <f t="shared" si="150"/>
        <v>1</v>
      </c>
      <c r="BP158" s="36">
        <f t="shared" si="151"/>
        <v>1</v>
      </c>
      <c r="BQ158">
        <f t="shared" si="152"/>
        <v>0</v>
      </c>
      <c r="BR158" s="36">
        <f t="shared" si="153"/>
        <v>0</v>
      </c>
      <c r="BS158" t="e">
        <f t="shared" si="154"/>
        <v>#N/A</v>
      </c>
    </row>
    <row r="159" spans="1:71">
      <c r="A159" s="59">
        <v>125</v>
      </c>
      <c r="B159" s="59">
        <v>111211</v>
      </c>
      <c r="C159" s="160">
        <v>36607141.727201499</v>
      </c>
      <c r="D159" s="59">
        <v>8553571.5</v>
      </c>
      <c r="E159" s="59">
        <v>8553571.5</v>
      </c>
      <c r="F159" s="59">
        <v>28053570.227201499</v>
      </c>
      <c r="G159" s="59">
        <v>0</v>
      </c>
      <c r="H159" s="59">
        <v>-1892860410.56914</v>
      </c>
      <c r="I159" s="59">
        <v>102</v>
      </c>
      <c r="J159" s="59">
        <v>0</v>
      </c>
      <c r="K159" s="59">
        <v>0</v>
      </c>
      <c r="L159" s="59">
        <v>202</v>
      </c>
      <c r="M159" s="59">
        <v>0</v>
      </c>
      <c r="N159" s="59">
        <v>0</v>
      </c>
      <c r="O159" s="59">
        <v>0</v>
      </c>
      <c r="P159" s="59">
        <v>0</v>
      </c>
      <c r="Q159" s="59">
        <v>0</v>
      </c>
      <c r="R159" s="59">
        <v>2</v>
      </c>
      <c r="S159" s="59">
        <v>0</v>
      </c>
      <c r="T159" s="59">
        <f t="shared" si="104"/>
        <v>0</v>
      </c>
      <c r="U159" s="59">
        <f t="shared" si="105"/>
        <v>1</v>
      </c>
      <c r="V159" s="59">
        <f t="shared" si="106"/>
        <v>1</v>
      </c>
      <c r="W159" s="59">
        <f t="shared" si="107"/>
        <v>0</v>
      </c>
      <c r="X159" s="59">
        <f t="shared" si="108"/>
        <v>0</v>
      </c>
      <c r="Y159" s="59">
        <f t="shared" si="109"/>
        <v>0</v>
      </c>
      <c r="Z159" s="59">
        <f t="shared" si="110"/>
        <v>0</v>
      </c>
      <c r="AA159" s="59">
        <f t="shared" si="111"/>
        <v>0</v>
      </c>
      <c r="AB159" s="59">
        <f t="shared" si="112"/>
        <v>0</v>
      </c>
      <c r="AC159" s="59">
        <f t="shared" si="113"/>
        <v>0</v>
      </c>
      <c r="AD159" s="166">
        <f t="shared" si="155"/>
        <v>0</v>
      </c>
      <c r="AE159" s="169">
        <f t="shared" si="114"/>
        <v>0</v>
      </c>
      <c r="AF159" s="169">
        <f t="shared" si="115"/>
        <v>0</v>
      </c>
      <c r="AG159" s="169">
        <f t="shared" si="116"/>
        <v>0</v>
      </c>
      <c r="AH159" s="169">
        <f t="shared" si="117"/>
        <v>1</v>
      </c>
      <c r="AI159" s="169">
        <f t="shared" si="118"/>
        <v>0</v>
      </c>
      <c r="AJ159" s="169">
        <f t="shared" si="119"/>
        <v>0</v>
      </c>
      <c r="AK159" s="169">
        <f t="shared" si="120"/>
        <v>0</v>
      </c>
      <c r="AL159" s="169">
        <f t="shared" si="121"/>
        <v>1</v>
      </c>
      <c r="AM159" s="169">
        <f t="shared" si="122"/>
        <v>1</v>
      </c>
      <c r="AN159" s="169">
        <f t="shared" si="123"/>
        <v>0</v>
      </c>
      <c r="AO159" s="169">
        <f t="shared" si="124"/>
        <v>1</v>
      </c>
      <c r="AP159" s="169">
        <f t="shared" si="125"/>
        <v>0</v>
      </c>
      <c r="AQ159" s="169">
        <f t="shared" si="126"/>
        <v>1</v>
      </c>
      <c r="AR159" s="169">
        <f t="shared" si="127"/>
        <v>1</v>
      </c>
      <c r="AS159" s="169">
        <f t="shared" si="128"/>
        <v>0</v>
      </c>
      <c r="AT159" s="169">
        <f t="shared" si="129"/>
        <v>0</v>
      </c>
      <c r="AU159" s="169">
        <f t="shared" si="130"/>
        <v>1</v>
      </c>
      <c r="AV159" s="169">
        <f t="shared" si="131"/>
        <v>0</v>
      </c>
      <c r="AW159" s="169">
        <f t="shared" si="132"/>
        <v>0</v>
      </c>
      <c r="AX159" s="169">
        <f t="shared" si="133"/>
        <v>0</v>
      </c>
      <c r="AY159" s="169">
        <f t="shared" si="134"/>
        <v>0</v>
      </c>
      <c r="AZ159" s="169">
        <f t="shared" si="135"/>
        <v>0</v>
      </c>
      <c r="BA159" s="169">
        <f t="shared" si="136"/>
        <v>0</v>
      </c>
      <c r="BB159" s="169">
        <f t="shared" si="137"/>
        <v>1</v>
      </c>
      <c r="BC159" s="169">
        <f t="shared" si="138"/>
        <v>0</v>
      </c>
      <c r="BD159" s="169">
        <f t="shared" si="139"/>
        <v>1</v>
      </c>
      <c r="BE159" s="169">
        <f t="shared" si="140"/>
        <v>0</v>
      </c>
      <c r="BF159" s="169">
        <f t="shared" si="141"/>
        <v>0</v>
      </c>
      <c r="BG159" s="169">
        <f t="shared" si="142"/>
        <v>0</v>
      </c>
      <c r="BH159" s="169">
        <f t="shared" si="143"/>
        <v>0</v>
      </c>
      <c r="BI159" s="169">
        <f t="shared" si="144"/>
        <v>0</v>
      </c>
      <c r="BJ159" s="169">
        <f t="shared" si="145"/>
        <v>0</v>
      </c>
      <c r="BK159" s="167">
        <f t="shared" si="146"/>
        <v>0</v>
      </c>
      <c r="BL159" s="169">
        <f t="shared" si="147"/>
        <v>0</v>
      </c>
      <c r="BM159" s="169">
        <f t="shared" si="148"/>
        <v>1</v>
      </c>
      <c r="BN159" s="169">
        <f t="shared" si="149"/>
        <v>1</v>
      </c>
      <c r="BO159" s="169">
        <f t="shared" si="150"/>
        <v>0</v>
      </c>
      <c r="BP159" s="36">
        <f t="shared" si="151"/>
        <v>0</v>
      </c>
      <c r="BQ159">
        <f t="shared" si="152"/>
        <v>0</v>
      </c>
      <c r="BR159" s="36">
        <f t="shared" si="153"/>
        <v>0</v>
      </c>
      <c r="BS159" t="e">
        <f t="shared" si="154"/>
        <v>#N/A</v>
      </c>
    </row>
    <row r="160" spans="1:71">
      <c r="A160" s="59">
        <v>128</v>
      </c>
      <c r="B160" s="59">
        <v>111241</v>
      </c>
      <c r="C160" s="160">
        <v>38666666.044760004</v>
      </c>
      <c r="D160" s="59">
        <v>8559523.5</v>
      </c>
      <c r="E160" s="59">
        <v>8559523.5</v>
      </c>
      <c r="F160" s="59">
        <v>30107142.54476</v>
      </c>
      <c r="G160" s="59">
        <v>365.07937240600597</v>
      </c>
      <c r="H160" s="59">
        <v>-1934854458.1856599</v>
      </c>
      <c r="I160" s="59">
        <v>0</v>
      </c>
      <c r="J160" s="59">
        <v>0</v>
      </c>
      <c r="K160" s="59">
        <v>0</v>
      </c>
      <c r="L160" s="59">
        <v>101</v>
      </c>
      <c r="M160" s="59">
        <v>0</v>
      </c>
      <c r="N160" s="59">
        <v>0</v>
      </c>
      <c r="O160" s="59">
        <v>101</v>
      </c>
      <c r="P160" s="59">
        <v>0</v>
      </c>
      <c r="Q160" s="59">
        <v>0</v>
      </c>
      <c r="R160" s="59">
        <v>2</v>
      </c>
      <c r="S160" s="59">
        <v>0</v>
      </c>
      <c r="T160" s="59">
        <f t="shared" si="104"/>
        <v>0</v>
      </c>
      <c r="U160" s="59">
        <f t="shared" si="105"/>
        <v>0</v>
      </c>
      <c r="V160" s="59">
        <f t="shared" si="106"/>
        <v>0</v>
      </c>
      <c r="W160" s="59">
        <f t="shared" si="107"/>
        <v>0</v>
      </c>
      <c r="X160" s="59">
        <f t="shared" si="108"/>
        <v>0</v>
      </c>
      <c r="Y160" s="59">
        <f t="shared" si="109"/>
        <v>0</v>
      </c>
      <c r="Z160" s="59">
        <f t="shared" si="110"/>
        <v>0</v>
      </c>
      <c r="AA160" s="59">
        <f t="shared" si="111"/>
        <v>0</v>
      </c>
      <c r="AB160" s="59">
        <f t="shared" si="112"/>
        <v>0</v>
      </c>
      <c r="AC160" s="59">
        <f t="shared" si="113"/>
        <v>0</v>
      </c>
      <c r="AD160" s="166">
        <f t="shared" si="155"/>
        <v>2</v>
      </c>
      <c r="AE160" s="169">
        <f t="shared" si="114"/>
        <v>0</v>
      </c>
      <c r="AF160" s="169">
        <f t="shared" si="115"/>
        <v>1</v>
      </c>
      <c r="AG160" s="169">
        <f t="shared" si="116"/>
        <v>0</v>
      </c>
      <c r="AH160" s="169">
        <f t="shared" si="117"/>
        <v>1</v>
      </c>
      <c r="AI160" s="169">
        <f t="shared" si="118"/>
        <v>0</v>
      </c>
      <c r="AJ160" s="169">
        <f t="shared" si="119"/>
        <v>0</v>
      </c>
      <c r="AK160" s="169">
        <f t="shared" si="120"/>
        <v>0</v>
      </c>
      <c r="AL160" s="169">
        <f t="shared" si="121"/>
        <v>1</v>
      </c>
      <c r="AM160" s="169">
        <f t="shared" si="122"/>
        <v>0</v>
      </c>
      <c r="AN160" s="169">
        <f t="shared" si="123"/>
        <v>0</v>
      </c>
      <c r="AO160" s="169">
        <f t="shared" si="124"/>
        <v>1</v>
      </c>
      <c r="AP160" s="169">
        <f t="shared" si="125"/>
        <v>0</v>
      </c>
      <c r="AQ160" s="169">
        <f t="shared" si="126"/>
        <v>0</v>
      </c>
      <c r="AR160" s="169">
        <f t="shared" si="127"/>
        <v>0</v>
      </c>
      <c r="AS160" s="169">
        <f t="shared" si="128"/>
        <v>0</v>
      </c>
      <c r="AT160" s="169">
        <f t="shared" si="129"/>
        <v>0</v>
      </c>
      <c r="AU160" s="169">
        <f t="shared" si="130"/>
        <v>0</v>
      </c>
      <c r="AV160" s="169">
        <f t="shared" si="131"/>
        <v>1</v>
      </c>
      <c r="AW160" s="169">
        <f t="shared" si="132"/>
        <v>0</v>
      </c>
      <c r="AX160" s="169">
        <f t="shared" si="133"/>
        <v>0</v>
      </c>
      <c r="AY160" s="169">
        <f t="shared" si="134"/>
        <v>0</v>
      </c>
      <c r="AZ160" s="169">
        <f t="shared" si="135"/>
        <v>0</v>
      </c>
      <c r="BA160" s="169">
        <f t="shared" si="136"/>
        <v>0</v>
      </c>
      <c r="BB160" s="169">
        <f t="shared" si="137"/>
        <v>1</v>
      </c>
      <c r="BC160" s="169">
        <f t="shared" si="138"/>
        <v>0</v>
      </c>
      <c r="BD160" s="169">
        <f t="shared" si="139"/>
        <v>1</v>
      </c>
      <c r="BE160" s="169">
        <f t="shared" si="140"/>
        <v>0</v>
      </c>
      <c r="BF160" s="169">
        <f t="shared" si="141"/>
        <v>0</v>
      </c>
      <c r="BG160" s="169">
        <f t="shared" si="142"/>
        <v>0</v>
      </c>
      <c r="BH160" s="169">
        <f t="shared" si="143"/>
        <v>0</v>
      </c>
      <c r="BI160" s="169">
        <f t="shared" si="144"/>
        <v>0</v>
      </c>
      <c r="BJ160" s="169">
        <f t="shared" si="145"/>
        <v>0</v>
      </c>
      <c r="BK160" s="167">
        <f t="shared" si="146"/>
        <v>0</v>
      </c>
      <c r="BL160" s="169">
        <f t="shared" si="147"/>
        <v>0</v>
      </c>
      <c r="BM160" s="169">
        <f t="shared" si="148"/>
        <v>1</v>
      </c>
      <c r="BN160" s="169">
        <f t="shared" si="149"/>
        <v>1</v>
      </c>
      <c r="BO160" s="169">
        <f t="shared" si="150"/>
        <v>0</v>
      </c>
      <c r="BP160" s="36">
        <f t="shared" si="151"/>
        <v>1</v>
      </c>
      <c r="BQ160">
        <f t="shared" si="152"/>
        <v>0</v>
      </c>
      <c r="BR160" s="36">
        <f t="shared" si="153"/>
        <v>0</v>
      </c>
      <c r="BS160" t="e">
        <f t="shared" si="154"/>
        <v>#N/A</v>
      </c>
    </row>
    <row r="161" spans="1:71">
      <c r="A161" s="59">
        <v>210</v>
      </c>
      <c r="B161" s="59">
        <v>132161</v>
      </c>
      <c r="C161" s="160">
        <v>14610389.6895575</v>
      </c>
      <c r="D161" s="59">
        <v>8636363</v>
      </c>
      <c r="E161" s="59">
        <v>8636363</v>
      </c>
      <c r="F161" s="59">
        <v>5974026.68955753</v>
      </c>
      <c r="G161" s="59">
        <v>207.79220581054699</v>
      </c>
      <c r="H161" s="59">
        <v>-3138402806.7898502</v>
      </c>
      <c r="I161" s="59">
        <v>0</v>
      </c>
      <c r="J161" s="59">
        <v>0</v>
      </c>
      <c r="K161" s="59">
        <v>0</v>
      </c>
      <c r="L161" s="59">
        <v>102</v>
      </c>
      <c r="M161" s="59">
        <v>301</v>
      </c>
      <c r="N161" s="59">
        <v>0</v>
      </c>
      <c r="O161" s="59">
        <v>0</v>
      </c>
      <c r="P161" s="59">
        <v>0</v>
      </c>
      <c r="Q161" s="59">
        <v>0</v>
      </c>
      <c r="R161" s="59">
        <v>2</v>
      </c>
      <c r="S161" s="59">
        <v>0</v>
      </c>
      <c r="T161" s="59">
        <f t="shared" si="104"/>
        <v>0</v>
      </c>
      <c r="U161" s="59">
        <f t="shared" si="105"/>
        <v>0</v>
      </c>
      <c r="V161" s="59">
        <f t="shared" si="106"/>
        <v>1</v>
      </c>
      <c r="W161" s="59">
        <f t="shared" si="107"/>
        <v>0</v>
      </c>
      <c r="X161" s="59">
        <f t="shared" si="108"/>
        <v>0</v>
      </c>
      <c r="Y161" s="59">
        <f t="shared" si="109"/>
        <v>1</v>
      </c>
      <c r="Z161" s="59">
        <f t="shared" si="110"/>
        <v>0</v>
      </c>
      <c r="AA161" s="59">
        <f t="shared" si="111"/>
        <v>0</v>
      </c>
      <c r="AB161" s="59">
        <f t="shared" si="112"/>
        <v>0</v>
      </c>
      <c r="AC161" s="59">
        <f t="shared" si="113"/>
        <v>0</v>
      </c>
      <c r="AD161" s="166">
        <f t="shared" si="155"/>
        <v>0</v>
      </c>
      <c r="AE161" s="169">
        <f t="shared" si="114"/>
        <v>0</v>
      </c>
      <c r="AF161" s="169">
        <f t="shared" si="115"/>
        <v>0</v>
      </c>
      <c r="AG161" s="169">
        <f t="shared" si="116"/>
        <v>0</v>
      </c>
      <c r="AH161" s="169">
        <f t="shared" si="117"/>
        <v>1</v>
      </c>
      <c r="AI161" s="169">
        <f t="shared" si="118"/>
        <v>0</v>
      </c>
      <c r="AJ161" s="169">
        <f t="shared" si="119"/>
        <v>0</v>
      </c>
      <c r="AK161" s="169">
        <f t="shared" si="120"/>
        <v>0</v>
      </c>
      <c r="AL161" s="169">
        <f t="shared" si="121"/>
        <v>1</v>
      </c>
      <c r="AM161" s="169">
        <f t="shared" si="122"/>
        <v>1</v>
      </c>
      <c r="AN161" s="169">
        <f t="shared" si="123"/>
        <v>1</v>
      </c>
      <c r="AO161" s="169">
        <f t="shared" si="124"/>
        <v>0</v>
      </c>
      <c r="AP161" s="169">
        <f t="shared" si="125"/>
        <v>0</v>
      </c>
      <c r="AQ161" s="169">
        <f t="shared" si="126"/>
        <v>1</v>
      </c>
      <c r="AR161" s="169">
        <f t="shared" si="127"/>
        <v>0</v>
      </c>
      <c r="AS161" s="169">
        <f t="shared" si="128"/>
        <v>0</v>
      </c>
      <c r="AT161" s="169">
        <f t="shared" si="129"/>
        <v>0</v>
      </c>
      <c r="AU161" s="169">
        <f t="shared" si="130"/>
        <v>0</v>
      </c>
      <c r="AV161" s="169">
        <f t="shared" si="131"/>
        <v>1</v>
      </c>
      <c r="AW161" s="169">
        <f t="shared" si="132"/>
        <v>0</v>
      </c>
      <c r="AX161" s="169">
        <f t="shared" si="133"/>
        <v>0</v>
      </c>
      <c r="AY161" s="169">
        <f t="shared" si="134"/>
        <v>0</v>
      </c>
      <c r="AZ161" s="169">
        <f t="shared" si="135"/>
        <v>0</v>
      </c>
      <c r="BA161" s="169">
        <f t="shared" si="136"/>
        <v>0</v>
      </c>
      <c r="BB161" s="169">
        <f t="shared" si="137"/>
        <v>1</v>
      </c>
      <c r="BC161" s="169">
        <f t="shared" si="138"/>
        <v>0</v>
      </c>
      <c r="BD161" s="169">
        <f t="shared" si="139"/>
        <v>1</v>
      </c>
      <c r="BE161" s="169">
        <f t="shared" si="140"/>
        <v>0</v>
      </c>
      <c r="BF161" s="169">
        <f t="shared" si="141"/>
        <v>0</v>
      </c>
      <c r="BG161" s="169">
        <f t="shared" si="142"/>
        <v>0</v>
      </c>
      <c r="BH161" s="169">
        <f t="shared" si="143"/>
        <v>0</v>
      </c>
      <c r="BI161" s="169">
        <f t="shared" si="144"/>
        <v>0</v>
      </c>
      <c r="BJ161" s="169">
        <f t="shared" si="145"/>
        <v>0</v>
      </c>
      <c r="BK161" s="167">
        <f t="shared" si="146"/>
        <v>0</v>
      </c>
      <c r="BL161" s="169">
        <f t="shared" si="147"/>
        <v>0</v>
      </c>
      <c r="BM161" s="169">
        <f t="shared" si="148"/>
        <v>1</v>
      </c>
      <c r="BN161" s="169">
        <f t="shared" si="149"/>
        <v>1</v>
      </c>
      <c r="BO161" s="169">
        <f t="shared" si="150"/>
        <v>0</v>
      </c>
      <c r="BP161" s="36">
        <f t="shared" si="151"/>
        <v>0</v>
      </c>
      <c r="BQ161">
        <f t="shared" si="152"/>
        <v>1</v>
      </c>
      <c r="BR161" s="36">
        <f t="shared" si="153"/>
        <v>0</v>
      </c>
      <c r="BS161" t="e">
        <f t="shared" si="154"/>
        <v>#N/A</v>
      </c>
    </row>
    <row r="162" spans="1:71">
      <c r="A162" s="59">
        <v>368</v>
      </c>
      <c r="B162" s="59">
        <v>221123</v>
      </c>
      <c r="C162" s="160">
        <v>36000000.1950697</v>
      </c>
      <c r="D162" s="59">
        <v>8640909</v>
      </c>
      <c r="E162" s="59">
        <v>8640909</v>
      </c>
      <c r="F162" s="59">
        <v>27359091.1950697</v>
      </c>
      <c r="G162" s="59">
        <v>163.636360168457</v>
      </c>
      <c r="H162" s="59">
        <v>-5472274558.29004</v>
      </c>
      <c r="I162" s="59">
        <v>102</v>
      </c>
      <c r="J162" s="59">
        <v>0</v>
      </c>
      <c r="K162" s="59">
        <v>0</v>
      </c>
      <c r="L162" s="59">
        <v>102</v>
      </c>
      <c r="M162" s="59">
        <v>0</v>
      </c>
      <c r="N162" s="59">
        <v>0</v>
      </c>
      <c r="O162" s="59">
        <v>0</v>
      </c>
      <c r="P162" s="59">
        <v>0</v>
      </c>
      <c r="Q162" s="59">
        <v>0</v>
      </c>
      <c r="R162" s="59">
        <v>1</v>
      </c>
      <c r="S162" s="59">
        <v>0</v>
      </c>
      <c r="T162" s="59">
        <f t="shared" si="104"/>
        <v>0</v>
      </c>
      <c r="U162" s="59">
        <f t="shared" si="105"/>
        <v>0</v>
      </c>
      <c r="V162" s="59">
        <f t="shared" si="106"/>
        <v>2</v>
      </c>
      <c r="W162" s="59">
        <f t="shared" si="107"/>
        <v>0</v>
      </c>
      <c r="X162" s="59">
        <f t="shared" si="108"/>
        <v>0</v>
      </c>
      <c r="Y162" s="59">
        <f t="shared" si="109"/>
        <v>0</v>
      </c>
      <c r="Z162" s="59">
        <f t="shared" si="110"/>
        <v>0</v>
      </c>
      <c r="AA162" s="59">
        <f t="shared" si="111"/>
        <v>0</v>
      </c>
      <c r="AB162" s="59">
        <f t="shared" si="112"/>
        <v>0</v>
      </c>
      <c r="AC162" s="59">
        <f t="shared" si="113"/>
        <v>0</v>
      </c>
      <c r="AD162" s="166">
        <f t="shared" si="155"/>
        <v>0</v>
      </c>
      <c r="AE162" s="169">
        <f t="shared" si="114"/>
        <v>0</v>
      </c>
      <c r="AF162" s="169">
        <f t="shared" si="115"/>
        <v>0</v>
      </c>
      <c r="AG162" s="169">
        <f t="shared" si="116"/>
        <v>0</v>
      </c>
      <c r="AH162" s="169">
        <f t="shared" si="117"/>
        <v>1</v>
      </c>
      <c r="AI162" s="169">
        <f t="shared" si="118"/>
        <v>0</v>
      </c>
      <c r="AJ162" s="169">
        <f t="shared" si="119"/>
        <v>0</v>
      </c>
      <c r="AK162" s="169">
        <f t="shared" si="120"/>
        <v>0</v>
      </c>
      <c r="AL162" s="169">
        <f t="shared" si="121"/>
        <v>1</v>
      </c>
      <c r="AM162" s="169">
        <f t="shared" si="122"/>
        <v>1</v>
      </c>
      <c r="AN162" s="169">
        <f t="shared" si="123"/>
        <v>0</v>
      </c>
      <c r="AO162" s="169">
        <f t="shared" si="124"/>
        <v>1</v>
      </c>
      <c r="AP162" s="169">
        <f t="shared" si="125"/>
        <v>1</v>
      </c>
      <c r="AQ162" s="169">
        <f t="shared" si="126"/>
        <v>0</v>
      </c>
      <c r="AR162" s="169">
        <f t="shared" si="127"/>
        <v>0</v>
      </c>
      <c r="AS162" s="169">
        <f t="shared" si="128"/>
        <v>0</v>
      </c>
      <c r="AT162" s="169">
        <f t="shared" si="129"/>
        <v>0</v>
      </c>
      <c r="AU162" s="169">
        <f t="shared" si="130"/>
        <v>0</v>
      </c>
      <c r="AV162" s="169">
        <f t="shared" si="131"/>
        <v>1</v>
      </c>
      <c r="AW162" s="169">
        <f t="shared" si="132"/>
        <v>0</v>
      </c>
      <c r="AX162" s="169">
        <f t="shared" si="133"/>
        <v>0</v>
      </c>
      <c r="AY162" s="169">
        <f t="shared" si="134"/>
        <v>0</v>
      </c>
      <c r="AZ162" s="169">
        <f t="shared" si="135"/>
        <v>0</v>
      </c>
      <c r="BA162" s="169">
        <f t="shared" si="136"/>
        <v>0</v>
      </c>
      <c r="BB162" s="169">
        <f t="shared" si="137"/>
        <v>1</v>
      </c>
      <c r="BC162" s="169">
        <f t="shared" si="138"/>
        <v>0</v>
      </c>
      <c r="BD162" s="169">
        <f t="shared" si="139"/>
        <v>1</v>
      </c>
      <c r="BE162" s="169">
        <f t="shared" si="140"/>
        <v>0</v>
      </c>
      <c r="BF162" s="169">
        <f t="shared" si="141"/>
        <v>0</v>
      </c>
      <c r="BG162" s="169">
        <f t="shared" si="142"/>
        <v>0</v>
      </c>
      <c r="BH162" s="169">
        <f t="shared" si="143"/>
        <v>0</v>
      </c>
      <c r="BI162" s="169">
        <f t="shared" si="144"/>
        <v>0</v>
      </c>
      <c r="BJ162" s="169">
        <f t="shared" si="145"/>
        <v>0</v>
      </c>
      <c r="BK162" s="167">
        <f t="shared" si="146"/>
        <v>0</v>
      </c>
      <c r="BL162" s="169">
        <f t="shared" si="147"/>
        <v>1</v>
      </c>
      <c r="BM162" s="169">
        <f t="shared" si="148"/>
        <v>0</v>
      </c>
      <c r="BN162" s="169">
        <f t="shared" si="149"/>
        <v>1</v>
      </c>
      <c r="BO162" s="169">
        <f t="shared" si="150"/>
        <v>0</v>
      </c>
      <c r="BP162" s="36">
        <f t="shared" si="151"/>
        <v>0</v>
      </c>
      <c r="BQ162">
        <f t="shared" si="152"/>
        <v>0</v>
      </c>
      <c r="BR162" s="36">
        <f t="shared" si="153"/>
        <v>0</v>
      </c>
      <c r="BS162" t="e">
        <f t="shared" si="154"/>
        <v>#N/A</v>
      </c>
    </row>
    <row r="163" spans="1:71">
      <c r="A163" s="59">
        <v>166</v>
      </c>
      <c r="B163" s="59">
        <v>121361</v>
      </c>
      <c r="C163" s="160">
        <v>48419641.362588704</v>
      </c>
      <c r="D163" s="59">
        <v>8660714</v>
      </c>
      <c r="E163" s="59">
        <v>8660714</v>
      </c>
      <c r="F163" s="59">
        <v>39758927.362588704</v>
      </c>
      <c r="G163" s="59">
        <v>214.28570556640599</v>
      </c>
      <c r="H163" s="59">
        <v>-2515872515.45367</v>
      </c>
      <c r="I163" s="59">
        <v>0</v>
      </c>
      <c r="J163" s="59">
        <v>0</v>
      </c>
      <c r="K163" s="59">
        <v>0</v>
      </c>
      <c r="L163" s="59">
        <v>101</v>
      </c>
      <c r="M163" s="59">
        <v>0</v>
      </c>
      <c r="N163" s="59">
        <v>0</v>
      </c>
      <c r="O163" s="59">
        <v>101</v>
      </c>
      <c r="P163" s="59">
        <v>0</v>
      </c>
      <c r="Q163" s="59">
        <v>0</v>
      </c>
      <c r="R163" s="59">
        <v>2</v>
      </c>
      <c r="S163" s="59">
        <v>0</v>
      </c>
      <c r="T163" s="59">
        <f t="shared" si="104"/>
        <v>0</v>
      </c>
      <c r="U163" s="59">
        <f t="shared" si="105"/>
        <v>0</v>
      </c>
      <c r="V163" s="59">
        <f t="shared" si="106"/>
        <v>0</v>
      </c>
      <c r="W163" s="59">
        <f t="shared" si="107"/>
        <v>0</v>
      </c>
      <c r="X163" s="59">
        <f t="shared" si="108"/>
        <v>0</v>
      </c>
      <c r="Y163" s="59">
        <f t="shared" si="109"/>
        <v>0</v>
      </c>
      <c r="Z163" s="59">
        <f t="shared" si="110"/>
        <v>0</v>
      </c>
      <c r="AA163" s="59">
        <f t="shared" si="111"/>
        <v>0</v>
      </c>
      <c r="AB163" s="59">
        <f t="shared" si="112"/>
        <v>0</v>
      </c>
      <c r="AC163" s="59">
        <f t="shared" si="113"/>
        <v>0</v>
      </c>
      <c r="AD163" s="166">
        <f t="shared" si="155"/>
        <v>2</v>
      </c>
      <c r="AE163" s="169">
        <f t="shared" si="114"/>
        <v>0</v>
      </c>
      <c r="AF163" s="169">
        <f t="shared" si="115"/>
        <v>1</v>
      </c>
      <c r="AG163" s="169">
        <f t="shared" si="116"/>
        <v>0</v>
      </c>
      <c r="AH163" s="169">
        <f t="shared" si="117"/>
        <v>1</v>
      </c>
      <c r="AI163" s="169">
        <f t="shared" si="118"/>
        <v>0</v>
      </c>
      <c r="AJ163" s="169">
        <f t="shared" si="119"/>
        <v>0</v>
      </c>
      <c r="AK163" s="169">
        <f t="shared" si="120"/>
        <v>0</v>
      </c>
      <c r="AL163" s="169">
        <f t="shared" si="121"/>
        <v>1</v>
      </c>
      <c r="AM163" s="169">
        <f t="shared" si="122"/>
        <v>0</v>
      </c>
      <c r="AN163" s="169">
        <f t="shared" si="123"/>
        <v>0</v>
      </c>
      <c r="AO163" s="169">
        <f t="shared" si="124"/>
        <v>1</v>
      </c>
      <c r="AP163" s="169">
        <f t="shared" si="125"/>
        <v>0</v>
      </c>
      <c r="AQ163" s="169">
        <f t="shared" si="126"/>
        <v>0</v>
      </c>
      <c r="AR163" s="169">
        <f t="shared" si="127"/>
        <v>0</v>
      </c>
      <c r="AS163" s="169">
        <f t="shared" si="128"/>
        <v>0</v>
      </c>
      <c r="AT163" s="169">
        <f t="shared" si="129"/>
        <v>0</v>
      </c>
      <c r="AU163" s="169">
        <f t="shared" si="130"/>
        <v>0</v>
      </c>
      <c r="AV163" s="169">
        <f t="shared" si="131"/>
        <v>1</v>
      </c>
      <c r="AW163" s="169">
        <f t="shared" si="132"/>
        <v>0</v>
      </c>
      <c r="AX163" s="169">
        <f t="shared" si="133"/>
        <v>0</v>
      </c>
      <c r="AY163" s="169">
        <f t="shared" si="134"/>
        <v>0</v>
      </c>
      <c r="AZ163" s="169">
        <f t="shared" si="135"/>
        <v>0</v>
      </c>
      <c r="BA163" s="169">
        <f t="shared" si="136"/>
        <v>0</v>
      </c>
      <c r="BB163" s="169">
        <f t="shared" si="137"/>
        <v>1</v>
      </c>
      <c r="BC163" s="169">
        <f t="shared" si="138"/>
        <v>0</v>
      </c>
      <c r="BD163" s="169">
        <f t="shared" si="139"/>
        <v>1</v>
      </c>
      <c r="BE163" s="169">
        <f t="shared" si="140"/>
        <v>0</v>
      </c>
      <c r="BF163" s="169">
        <f t="shared" si="141"/>
        <v>0</v>
      </c>
      <c r="BG163" s="169">
        <f t="shared" si="142"/>
        <v>0</v>
      </c>
      <c r="BH163" s="169">
        <f t="shared" si="143"/>
        <v>0</v>
      </c>
      <c r="BI163" s="169">
        <f t="shared" si="144"/>
        <v>0</v>
      </c>
      <c r="BJ163" s="169">
        <f t="shared" si="145"/>
        <v>0</v>
      </c>
      <c r="BK163" s="167">
        <f t="shared" si="146"/>
        <v>0</v>
      </c>
      <c r="BL163" s="169">
        <f t="shared" si="147"/>
        <v>0</v>
      </c>
      <c r="BM163" s="169">
        <f t="shared" si="148"/>
        <v>1</v>
      </c>
      <c r="BN163" s="169">
        <f t="shared" si="149"/>
        <v>1</v>
      </c>
      <c r="BO163" s="169">
        <f t="shared" si="150"/>
        <v>0</v>
      </c>
      <c r="BP163" s="36">
        <f t="shared" si="151"/>
        <v>1</v>
      </c>
      <c r="BQ163">
        <f t="shared" si="152"/>
        <v>0</v>
      </c>
      <c r="BR163" s="36">
        <f t="shared" si="153"/>
        <v>0</v>
      </c>
      <c r="BS163" t="e">
        <f t="shared" si="154"/>
        <v>#N/A</v>
      </c>
    </row>
    <row r="164" spans="1:71">
      <c r="A164" s="59">
        <v>176</v>
      </c>
      <c r="B164" s="59">
        <v>122261</v>
      </c>
      <c r="C164" s="160">
        <v>20999999.910592999</v>
      </c>
      <c r="D164" s="59">
        <v>8714286</v>
      </c>
      <c r="E164" s="59">
        <v>8714286</v>
      </c>
      <c r="F164" s="59">
        <v>12285713.910592999</v>
      </c>
      <c r="G164" s="59">
        <v>1000</v>
      </c>
      <c r="H164" s="59">
        <v>-2699144301.56039</v>
      </c>
      <c r="I164" s="59">
        <v>0</v>
      </c>
      <c r="J164" s="59">
        <v>0</v>
      </c>
      <c r="K164" s="59">
        <v>0</v>
      </c>
      <c r="L164" s="59">
        <v>102</v>
      </c>
      <c r="M164" s="59">
        <v>301</v>
      </c>
      <c r="N164" s="59">
        <v>406</v>
      </c>
      <c r="O164" s="59">
        <v>0</v>
      </c>
      <c r="P164" s="59">
        <v>0</v>
      </c>
      <c r="Q164" s="59">
        <v>0</v>
      </c>
      <c r="R164" s="59">
        <v>2</v>
      </c>
      <c r="S164" s="59">
        <v>1</v>
      </c>
      <c r="T164" s="59">
        <f t="shared" si="104"/>
        <v>0</v>
      </c>
      <c r="U164" s="59">
        <f t="shared" si="105"/>
        <v>0</v>
      </c>
      <c r="V164" s="59">
        <f t="shared" si="106"/>
        <v>1</v>
      </c>
      <c r="W164" s="59">
        <f t="shared" si="107"/>
        <v>1</v>
      </c>
      <c r="X164" s="59">
        <f t="shared" si="108"/>
        <v>0</v>
      </c>
      <c r="Y164" s="59">
        <f t="shared" si="109"/>
        <v>1</v>
      </c>
      <c r="Z164" s="59">
        <f t="shared" si="110"/>
        <v>0</v>
      </c>
      <c r="AA164" s="59">
        <f t="shared" si="111"/>
        <v>0</v>
      </c>
      <c r="AB164" s="59">
        <f t="shared" si="112"/>
        <v>0</v>
      </c>
      <c r="AC164" s="59">
        <f t="shared" si="113"/>
        <v>0</v>
      </c>
      <c r="AD164" s="166">
        <f t="shared" si="155"/>
        <v>0</v>
      </c>
      <c r="AE164" s="169">
        <f t="shared" si="114"/>
        <v>0</v>
      </c>
      <c r="AF164" s="169">
        <f t="shared" si="115"/>
        <v>0</v>
      </c>
      <c r="AG164" s="169">
        <f t="shared" si="116"/>
        <v>0</v>
      </c>
      <c r="AH164" s="169">
        <f t="shared" si="117"/>
        <v>1</v>
      </c>
      <c r="AI164" s="169">
        <f t="shared" si="118"/>
        <v>0</v>
      </c>
      <c r="AJ164" s="169">
        <f t="shared" si="119"/>
        <v>0</v>
      </c>
      <c r="AK164" s="169">
        <f t="shared" si="120"/>
        <v>0</v>
      </c>
      <c r="AL164" s="169">
        <f t="shared" si="121"/>
        <v>1</v>
      </c>
      <c r="AM164" s="169">
        <f t="shared" si="122"/>
        <v>1</v>
      </c>
      <c r="AN164" s="169">
        <f t="shared" si="123"/>
        <v>2</v>
      </c>
      <c r="AO164" s="169">
        <f t="shared" si="124"/>
        <v>0</v>
      </c>
      <c r="AP164" s="169">
        <f t="shared" si="125"/>
        <v>0</v>
      </c>
      <c r="AQ164" s="169">
        <f t="shared" si="126"/>
        <v>1</v>
      </c>
      <c r="AR164" s="169">
        <f t="shared" si="127"/>
        <v>0</v>
      </c>
      <c r="AS164" s="169">
        <f t="shared" si="128"/>
        <v>0</v>
      </c>
      <c r="AT164" s="169">
        <f t="shared" si="129"/>
        <v>0</v>
      </c>
      <c r="AU164" s="169">
        <f t="shared" si="130"/>
        <v>0</v>
      </c>
      <c r="AV164" s="169">
        <f t="shared" si="131"/>
        <v>1</v>
      </c>
      <c r="AW164" s="169">
        <f t="shared" si="132"/>
        <v>0</v>
      </c>
      <c r="AX164" s="169">
        <f t="shared" si="133"/>
        <v>0</v>
      </c>
      <c r="AY164" s="169">
        <f t="shared" si="134"/>
        <v>0</v>
      </c>
      <c r="AZ164" s="169">
        <f t="shared" si="135"/>
        <v>0</v>
      </c>
      <c r="BA164" s="169">
        <f t="shared" si="136"/>
        <v>0</v>
      </c>
      <c r="BB164" s="169">
        <f t="shared" si="137"/>
        <v>1</v>
      </c>
      <c r="BC164" s="169">
        <f t="shared" si="138"/>
        <v>0</v>
      </c>
      <c r="BD164" s="169">
        <f t="shared" si="139"/>
        <v>1</v>
      </c>
      <c r="BE164" s="169">
        <f t="shared" si="140"/>
        <v>0</v>
      </c>
      <c r="BF164" s="169">
        <f t="shared" si="141"/>
        <v>0</v>
      </c>
      <c r="BG164" s="169">
        <f t="shared" si="142"/>
        <v>0</v>
      </c>
      <c r="BH164" s="169">
        <f t="shared" si="143"/>
        <v>0</v>
      </c>
      <c r="BI164" s="169">
        <f t="shared" si="144"/>
        <v>0</v>
      </c>
      <c r="BJ164" s="169">
        <f t="shared" si="145"/>
        <v>0</v>
      </c>
      <c r="BK164" s="167">
        <f t="shared" si="146"/>
        <v>0</v>
      </c>
      <c r="BL164" s="169">
        <f t="shared" si="147"/>
        <v>0</v>
      </c>
      <c r="BM164" s="169">
        <f t="shared" si="148"/>
        <v>1</v>
      </c>
      <c r="BN164" s="169">
        <f t="shared" si="149"/>
        <v>0</v>
      </c>
      <c r="BO164" s="169">
        <f t="shared" si="150"/>
        <v>1</v>
      </c>
      <c r="BP164" s="36">
        <f t="shared" si="151"/>
        <v>0</v>
      </c>
      <c r="BQ164">
        <f t="shared" si="152"/>
        <v>2</v>
      </c>
      <c r="BR164" s="36">
        <f t="shared" si="153"/>
        <v>0</v>
      </c>
      <c r="BS164" t="e">
        <f t="shared" si="154"/>
        <v>#N/A</v>
      </c>
    </row>
    <row r="165" spans="1:71">
      <c r="A165" s="59">
        <v>179</v>
      </c>
      <c r="B165" s="59">
        <v>122331</v>
      </c>
      <c r="C165" s="160">
        <v>14168000</v>
      </c>
      <c r="D165" s="59">
        <v>8745000</v>
      </c>
      <c r="E165" s="59">
        <v>8745000</v>
      </c>
      <c r="F165" s="59">
        <v>5423000</v>
      </c>
      <c r="G165" s="59">
        <v>80</v>
      </c>
      <c r="H165" s="59">
        <v>-2748378444.91434</v>
      </c>
      <c r="I165" s="59">
        <v>403</v>
      </c>
      <c r="J165" s="59">
        <v>301</v>
      </c>
      <c r="K165" s="59">
        <v>0</v>
      </c>
      <c r="L165" s="59">
        <v>101</v>
      </c>
      <c r="M165" s="59">
        <v>102</v>
      </c>
      <c r="N165" s="59">
        <v>406</v>
      </c>
      <c r="O165" s="59">
        <v>0</v>
      </c>
      <c r="P165" s="59">
        <v>0</v>
      </c>
      <c r="Q165" s="59">
        <v>0</v>
      </c>
      <c r="R165" s="59">
        <v>2</v>
      </c>
      <c r="S165" s="59">
        <v>1</v>
      </c>
      <c r="T165" s="59">
        <f t="shared" si="104"/>
        <v>1</v>
      </c>
      <c r="U165" s="59">
        <f t="shared" si="105"/>
        <v>1</v>
      </c>
      <c r="V165" s="59">
        <f t="shared" si="106"/>
        <v>0</v>
      </c>
      <c r="W165" s="59">
        <f t="shared" si="107"/>
        <v>1</v>
      </c>
      <c r="X165" s="59">
        <f t="shared" si="108"/>
        <v>0</v>
      </c>
      <c r="Y165" s="59">
        <f t="shared" si="109"/>
        <v>1</v>
      </c>
      <c r="Z165" s="59">
        <f t="shared" si="110"/>
        <v>0</v>
      </c>
      <c r="AA165" s="59">
        <f t="shared" si="111"/>
        <v>1</v>
      </c>
      <c r="AB165" s="59">
        <f t="shared" si="112"/>
        <v>0</v>
      </c>
      <c r="AC165" s="59">
        <f t="shared" si="113"/>
        <v>0</v>
      </c>
      <c r="AD165" s="166">
        <f t="shared" si="155"/>
        <v>1</v>
      </c>
      <c r="AE165" s="169">
        <f t="shared" si="114"/>
        <v>1</v>
      </c>
      <c r="AF165" s="169">
        <f t="shared" si="115"/>
        <v>0</v>
      </c>
      <c r="AG165" s="169">
        <f t="shared" si="116"/>
        <v>1</v>
      </c>
      <c r="AH165" s="169">
        <f t="shared" si="117"/>
        <v>0</v>
      </c>
      <c r="AI165" s="169">
        <f t="shared" si="118"/>
        <v>1</v>
      </c>
      <c r="AJ165" s="169">
        <f t="shared" si="119"/>
        <v>0</v>
      </c>
      <c r="AK165" s="169">
        <f t="shared" si="120"/>
        <v>1</v>
      </c>
      <c r="AL165" s="169">
        <f t="shared" si="121"/>
        <v>0</v>
      </c>
      <c r="AM165" s="169">
        <f t="shared" si="122"/>
        <v>0</v>
      </c>
      <c r="AN165" s="169">
        <f t="shared" si="123"/>
        <v>0</v>
      </c>
      <c r="AO165" s="169">
        <f t="shared" si="124"/>
        <v>1</v>
      </c>
      <c r="AP165" s="169">
        <f t="shared" si="125"/>
        <v>0</v>
      </c>
      <c r="AQ165" s="169">
        <f t="shared" si="126"/>
        <v>0</v>
      </c>
      <c r="AR165" s="169">
        <f t="shared" si="127"/>
        <v>0</v>
      </c>
      <c r="AS165" s="169">
        <f t="shared" si="128"/>
        <v>0</v>
      </c>
      <c r="AT165" s="169">
        <f t="shared" si="129"/>
        <v>0</v>
      </c>
      <c r="AU165" s="169">
        <f t="shared" si="130"/>
        <v>0</v>
      </c>
      <c r="AV165" s="169">
        <f t="shared" si="131"/>
        <v>1</v>
      </c>
      <c r="AW165" s="169">
        <f t="shared" si="132"/>
        <v>1</v>
      </c>
      <c r="AX165" s="169">
        <f t="shared" si="133"/>
        <v>0</v>
      </c>
      <c r="AY165" s="169">
        <f t="shared" si="134"/>
        <v>1</v>
      </c>
      <c r="AZ165" s="169">
        <f t="shared" si="135"/>
        <v>1</v>
      </c>
      <c r="BA165" s="169">
        <f t="shared" si="136"/>
        <v>0</v>
      </c>
      <c r="BB165" s="169">
        <f t="shared" si="137"/>
        <v>1</v>
      </c>
      <c r="BC165" s="169">
        <f t="shared" si="138"/>
        <v>1</v>
      </c>
      <c r="BD165" s="169">
        <f t="shared" si="139"/>
        <v>0</v>
      </c>
      <c r="BE165" s="169">
        <f t="shared" si="140"/>
        <v>0</v>
      </c>
      <c r="BF165" s="169">
        <f t="shared" si="141"/>
        <v>0</v>
      </c>
      <c r="BG165" s="169">
        <f t="shared" si="142"/>
        <v>1</v>
      </c>
      <c r="BH165" s="169">
        <f t="shared" si="143"/>
        <v>0</v>
      </c>
      <c r="BI165" s="169">
        <f t="shared" si="144"/>
        <v>0</v>
      </c>
      <c r="BJ165" s="169">
        <f t="shared" si="145"/>
        <v>0</v>
      </c>
      <c r="BK165" s="167">
        <f t="shared" si="146"/>
        <v>0</v>
      </c>
      <c r="BL165" s="169">
        <f t="shared" si="147"/>
        <v>0</v>
      </c>
      <c r="BM165" s="169">
        <f t="shared" si="148"/>
        <v>1</v>
      </c>
      <c r="BN165" s="169">
        <f t="shared" si="149"/>
        <v>0</v>
      </c>
      <c r="BO165" s="169">
        <f t="shared" si="150"/>
        <v>1</v>
      </c>
      <c r="BP165" s="36">
        <f t="shared" si="151"/>
        <v>2</v>
      </c>
      <c r="BQ165">
        <f t="shared" si="152"/>
        <v>0</v>
      </c>
      <c r="BR165" s="36">
        <f t="shared" si="153"/>
        <v>2</v>
      </c>
      <c r="BS165" t="e">
        <f t="shared" si="154"/>
        <v>#N/A</v>
      </c>
    </row>
    <row r="166" spans="1:71">
      <c r="A166" s="59">
        <v>170</v>
      </c>
      <c r="B166" s="59">
        <v>122161</v>
      </c>
      <c r="C166" s="160">
        <v>39714286.954224497</v>
      </c>
      <c r="D166" s="59">
        <v>8829762.5</v>
      </c>
      <c r="E166" s="59">
        <v>8829762.5</v>
      </c>
      <c r="F166" s="59">
        <v>30884524.454224501</v>
      </c>
      <c r="G166" s="59">
        <v>333.33335113525402</v>
      </c>
      <c r="H166" s="59">
        <v>-2565224062.7940998</v>
      </c>
      <c r="I166" s="59">
        <v>0</v>
      </c>
      <c r="J166" s="59">
        <v>0</v>
      </c>
      <c r="K166" s="59">
        <v>0</v>
      </c>
      <c r="L166" s="59">
        <v>416</v>
      </c>
      <c r="M166" s="59">
        <v>888</v>
      </c>
      <c r="N166" s="59">
        <v>0</v>
      </c>
      <c r="O166" s="59">
        <v>0</v>
      </c>
      <c r="P166" s="59">
        <v>0</v>
      </c>
      <c r="Q166" s="59">
        <v>0</v>
      </c>
      <c r="R166" s="59">
        <v>1</v>
      </c>
      <c r="S166" s="59">
        <v>1</v>
      </c>
      <c r="T166" s="59">
        <f t="shared" si="104"/>
        <v>1</v>
      </c>
      <c r="U166" s="59">
        <f t="shared" si="105"/>
        <v>0</v>
      </c>
      <c r="V166" s="59">
        <f t="shared" si="106"/>
        <v>0</v>
      </c>
      <c r="W166" s="59">
        <f t="shared" si="107"/>
        <v>0</v>
      </c>
      <c r="X166" s="59">
        <f t="shared" si="108"/>
        <v>1</v>
      </c>
      <c r="Y166" s="59">
        <f t="shared" si="109"/>
        <v>0</v>
      </c>
      <c r="Z166" s="59">
        <f t="shared" si="110"/>
        <v>0</v>
      </c>
      <c r="AA166" s="59">
        <f t="shared" si="111"/>
        <v>0</v>
      </c>
      <c r="AB166" s="59">
        <f t="shared" si="112"/>
        <v>0</v>
      </c>
      <c r="AC166" s="59">
        <f t="shared" si="113"/>
        <v>0</v>
      </c>
      <c r="AD166" s="166">
        <f t="shared" si="155"/>
        <v>0</v>
      </c>
      <c r="AE166" s="169">
        <f t="shared" si="114"/>
        <v>0</v>
      </c>
      <c r="AF166" s="169">
        <f t="shared" si="115"/>
        <v>0</v>
      </c>
      <c r="AG166" s="169">
        <f t="shared" si="116"/>
        <v>0</v>
      </c>
      <c r="AH166" s="169">
        <f t="shared" si="117"/>
        <v>1</v>
      </c>
      <c r="AI166" s="169">
        <f t="shared" si="118"/>
        <v>0</v>
      </c>
      <c r="AJ166" s="169">
        <f t="shared" si="119"/>
        <v>0</v>
      </c>
      <c r="AK166" s="169">
        <f t="shared" si="120"/>
        <v>0</v>
      </c>
      <c r="AL166" s="169">
        <f t="shared" si="121"/>
        <v>1</v>
      </c>
      <c r="AM166" s="169">
        <f t="shared" si="122"/>
        <v>0</v>
      </c>
      <c r="AN166" s="169">
        <f t="shared" si="123"/>
        <v>0</v>
      </c>
      <c r="AO166" s="169">
        <f t="shared" si="124"/>
        <v>1</v>
      </c>
      <c r="AP166" s="169">
        <f t="shared" si="125"/>
        <v>0</v>
      </c>
      <c r="AQ166" s="169">
        <f t="shared" si="126"/>
        <v>0</v>
      </c>
      <c r="AR166" s="169">
        <f t="shared" si="127"/>
        <v>0</v>
      </c>
      <c r="AS166" s="169">
        <f t="shared" si="128"/>
        <v>0</v>
      </c>
      <c r="AT166" s="169">
        <f t="shared" si="129"/>
        <v>0</v>
      </c>
      <c r="AU166" s="169">
        <f t="shared" si="130"/>
        <v>0</v>
      </c>
      <c r="AV166" s="169">
        <f t="shared" si="131"/>
        <v>1</v>
      </c>
      <c r="AW166" s="169">
        <f t="shared" si="132"/>
        <v>1</v>
      </c>
      <c r="AX166" s="169">
        <f t="shared" si="133"/>
        <v>0</v>
      </c>
      <c r="AY166" s="169">
        <f t="shared" si="134"/>
        <v>1</v>
      </c>
      <c r="AZ166" s="169">
        <f t="shared" si="135"/>
        <v>0</v>
      </c>
      <c r="BA166" s="169">
        <f t="shared" si="136"/>
        <v>1</v>
      </c>
      <c r="BB166" s="169">
        <f t="shared" si="137"/>
        <v>0</v>
      </c>
      <c r="BC166" s="169">
        <f t="shared" si="138"/>
        <v>0</v>
      </c>
      <c r="BD166" s="169">
        <f t="shared" si="139"/>
        <v>1</v>
      </c>
      <c r="BE166" s="169">
        <f t="shared" si="140"/>
        <v>0</v>
      </c>
      <c r="BF166" s="169">
        <f t="shared" si="141"/>
        <v>0</v>
      </c>
      <c r="BG166" s="169">
        <f t="shared" si="142"/>
        <v>0</v>
      </c>
      <c r="BH166" s="169">
        <f t="shared" si="143"/>
        <v>0</v>
      </c>
      <c r="BI166" s="169">
        <f t="shared" si="144"/>
        <v>0</v>
      </c>
      <c r="BJ166" s="169">
        <f t="shared" si="145"/>
        <v>1</v>
      </c>
      <c r="BK166" s="167">
        <f t="shared" si="146"/>
        <v>0</v>
      </c>
      <c r="BL166" s="169">
        <f t="shared" si="147"/>
        <v>1</v>
      </c>
      <c r="BM166" s="169">
        <f t="shared" si="148"/>
        <v>0</v>
      </c>
      <c r="BN166" s="169">
        <f t="shared" si="149"/>
        <v>0</v>
      </c>
      <c r="BO166" s="169">
        <f t="shared" si="150"/>
        <v>1</v>
      </c>
      <c r="BP166" s="36">
        <f t="shared" si="151"/>
        <v>0</v>
      </c>
      <c r="BQ166">
        <f t="shared" si="152"/>
        <v>0</v>
      </c>
      <c r="BR166" s="36">
        <f t="shared" si="153"/>
        <v>1</v>
      </c>
      <c r="BS166" t="e">
        <f t="shared" si="154"/>
        <v>#N/A</v>
      </c>
    </row>
    <row r="167" spans="1:71">
      <c r="A167" s="59">
        <v>135</v>
      </c>
      <c r="B167" s="59">
        <v>112111</v>
      </c>
      <c r="C167" s="160">
        <v>86142856.776106104</v>
      </c>
      <c r="D167" s="59">
        <v>8885714.25</v>
      </c>
      <c r="E167" s="59">
        <v>8885714.25</v>
      </c>
      <c r="F167" s="59">
        <v>77257142.526106104</v>
      </c>
      <c r="G167" s="59">
        <v>542.85714721679699</v>
      </c>
      <c r="H167" s="59">
        <v>-1953533029.25686</v>
      </c>
      <c r="I167" s="59">
        <v>101</v>
      </c>
      <c r="J167" s="59">
        <v>0</v>
      </c>
      <c r="K167" s="59">
        <v>0</v>
      </c>
      <c r="L167" s="59">
        <v>101</v>
      </c>
      <c r="M167" s="59">
        <v>0</v>
      </c>
      <c r="N167" s="59">
        <v>0</v>
      </c>
      <c r="O167" s="59">
        <v>101</v>
      </c>
      <c r="P167" s="59">
        <v>0</v>
      </c>
      <c r="Q167" s="59">
        <v>0</v>
      </c>
      <c r="R167" s="59">
        <v>2</v>
      </c>
      <c r="S167" s="59">
        <v>1</v>
      </c>
      <c r="T167" s="59">
        <f t="shared" si="104"/>
        <v>0</v>
      </c>
      <c r="U167" s="59">
        <f t="shared" si="105"/>
        <v>0</v>
      </c>
      <c r="V167" s="59">
        <f t="shared" si="106"/>
        <v>0</v>
      </c>
      <c r="W167" s="59">
        <f t="shared" si="107"/>
        <v>0</v>
      </c>
      <c r="X167" s="59">
        <f t="shared" si="108"/>
        <v>0</v>
      </c>
      <c r="Y167" s="59">
        <f t="shared" si="109"/>
        <v>0</v>
      </c>
      <c r="Z167" s="59">
        <f t="shared" si="110"/>
        <v>0</v>
      </c>
      <c r="AA167" s="59">
        <f t="shared" si="111"/>
        <v>0</v>
      </c>
      <c r="AB167" s="59">
        <f t="shared" si="112"/>
        <v>0</v>
      </c>
      <c r="AC167" s="59">
        <f t="shared" si="113"/>
        <v>0</v>
      </c>
      <c r="AD167" s="166">
        <f t="shared" si="155"/>
        <v>3</v>
      </c>
      <c r="AE167" s="169">
        <f t="shared" si="114"/>
        <v>0</v>
      </c>
      <c r="AF167" s="169">
        <f t="shared" si="115"/>
        <v>1</v>
      </c>
      <c r="AG167" s="169">
        <f t="shared" si="116"/>
        <v>0</v>
      </c>
      <c r="AH167" s="169">
        <f t="shared" si="117"/>
        <v>1</v>
      </c>
      <c r="AI167" s="169">
        <f t="shared" si="118"/>
        <v>0</v>
      </c>
      <c r="AJ167" s="169">
        <f t="shared" si="119"/>
        <v>0</v>
      </c>
      <c r="AK167" s="169">
        <f t="shared" si="120"/>
        <v>0</v>
      </c>
      <c r="AL167" s="169">
        <f t="shared" si="121"/>
        <v>1</v>
      </c>
      <c r="AM167" s="169">
        <f t="shared" si="122"/>
        <v>0</v>
      </c>
      <c r="AN167" s="169">
        <f t="shared" si="123"/>
        <v>0</v>
      </c>
      <c r="AO167" s="169">
        <f t="shared" si="124"/>
        <v>1</v>
      </c>
      <c r="AP167" s="169">
        <f t="shared" si="125"/>
        <v>0</v>
      </c>
      <c r="AQ167" s="169">
        <f t="shared" si="126"/>
        <v>0</v>
      </c>
      <c r="AR167" s="169">
        <f t="shared" si="127"/>
        <v>0</v>
      </c>
      <c r="AS167" s="169">
        <f t="shared" si="128"/>
        <v>0</v>
      </c>
      <c r="AT167" s="169">
        <f t="shared" si="129"/>
        <v>0</v>
      </c>
      <c r="AU167" s="169">
        <f t="shared" si="130"/>
        <v>0</v>
      </c>
      <c r="AV167" s="169">
        <f t="shared" si="131"/>
        <v>1</v>
      </c>
      <c r="AW167" s="169">
        <f t="shared" si="132"/>
        <v>0</v>
      </c>
      <c r="AX167" s="169">
        <f t="shared" si="133"/>
        <v>0</v>
      </c>
      <c r="AY167" s="169">
        <f t="shared" si="134"/>
        <v>0</v>
      </c>
      <c r="AZ167" s="169">
        <f t="shared" si="135"/>
        <v>0</v>
      </c>
      <c r="BA167" s="169">
        <f t="shared" si="136"/>
        <v>0</v>
      </c>
      <c r="BB167" s="169">
        <f t="shared" si="137"/>
        <v>1</v>
      </c>
      <c r="BC167" s="169">
        <f t="shared" si="138"/>
        <v>0</v>
      </c>
      <c r="BD167" s="169">
        <f t="shared" si="139"/>
        <v>1</v>
      </c>
      <c r="BE167" s="169">
        <f t="shared" si="140"/>
        <v>0</v>
      </c>
      <c r="BF167" s="169">
        <f t="shared" si="141"/>
        <v>0</v>
      </c>
      <c r="BG167" s="169">
        <f t="shared" si="142"/>
        <v>0</v>
      </c>
      <c r="BH167" s="169">
        <f t="shared" si="143"/>
        <v>0</v>
      </c>
      <c r="BI167" s="169">
        <f t="shared" si="144"/>
        <v>0</v>
      </c>
      <c r="BJ167" s="169">
        <f t="shared" si="145"/>
        <v>0</v>
      </c>
      <c r="BK167" s="167">
        <f t="shared" si="146"/>
        <v>0</v>
      </c>
      <c r="BL167" s="169">
        <f t="shared" si="147"/>
        <v>0</v>
      </c>
      <c r="BM167" s="169">
        <f t="shared" si="148"/>
        <v>1</v>
      </c>
      <c r="BN167" s="169">
        <f t="shared" si="149"/>
        <v>0</v>
      </c>
      <c r="BO167" s="169">
        <f t="shared" si="150"/>
        <v>1</v>
      </c>
      <c r="BP167" s="36">
        <f t="shared" si="151"/>
        <v>1</v>
      </c>
      <c r="BQ167">
        <f t="shared" si="152"/>
        <v>0</v>
      </c>
      <c r="BR167" s="36">
        <f t="shared" si="153"/>
        <v>0</v>
      </c>
      <c r="BS167" t="e">
        <f t="shared" si="154"/>
        <v>#N/A</v>
      </c>
    </row>
    <row r="168" spans="1:71">
      <c r="A168" s="59">
        <v>266</v>
      </c>
      <c r="B168" s="59">
        <v>161161</v>
      </c>
      <c r="C168" s="160">
        <v>15000000.335276101</v>
      </c>
      <c r="D168" s="59">
        <v>8895833</v>
      </c>
      <c r="E168" s="59">
        <v>8895833</v>
      </c>
      <c r="F168" s="59">
        <v>6104167.3352761297</v>
      </c>
      <c r="G168" s="59">
        <v>0</v>
      </c>
      <c r="H168" s="59">
        <v>-3988597147.3929801</v>
      </c>
      <c r="I168" s="59">
        <v>0</v>
      </c>
      <c r="J168" s="59">
        <v>0</v>
      </c>
      <c r="K168" s="59">
        <v>0</v>
      </c>
      <c r="L168" s="59">
        <v>405</v>
      </c>
      <c r="M168" s="59">
        <v>0</v>
      </c>
      <c r="N168" s="59">
        <v>0</v>
      </c>
      <c r="O168" s="59">
        <v>0</v>
      </c>
      <c r="P168" s="59">
        <v>0</v>
      </c>
      <c r="Q168" s="59">
        <v>0</v>
      </c>
      <c r="R168" s="59">
        <v>2</v>
      </c>
      <c r="S168" s="59">
        <v>0</v>
      </c>
      <c r="T168" s="59">
        <f t="shared" si="104"/>
        <v>1</v>
      </c>
      <c r="U168" s="59">
        <f t="shared" si="105"/>
        <v>0</v>
      </c>
      <c r="V168" s="59">
        <f t="shared" si="106"/>
        <v>0</v>
      </c>
      <c r="W168" s="59">
        <f t="shared" si="107"/>
        <v>0</v>
      </c>
      <c r="X168" s="59">
        <f t="shared" si="108"/>
        <v>0</v>
      </c>
      <c r="Y168" s="59">
        <f t="shared" si="109"/>
        <v>0</v>
      </c>
      <c r="Z168" s="59">
        <f t="shared" si="110"/>
        <v>0</v>
      </c>
      <c r="AA168" s="59">
        <f t="shared" si="111"/>
        <v>0</v>
      </c>
      <c r="AB168" s="59">
        <f t="shared" si="112"/>
        <v>0</v>
      </c>
      <c r="AC168" s="59">
        <f t="shared" si="113"/>
        <v>0</v>
      </c>
      <c r="AD168" s="166">
        <f t="shared" si="155"/>
        <v>0</v>
      </c>
      <c r="AE168" s="169">
        <f t="shared" si="114"/>
        <v>0</v>
      </c>
      <c r="AF168" s="169">
        <f t="shared" si="115"/>
        <v>0</v>
      </c>
      <c r="AG168" s="169">
        <f t="shared" si="116"/>
        <v>0</v>
      </c>
      <c r="AH168" s="169">
        <f t="shared" si="117"/>
        <v>1</v>
      </c>
      <c r="AI168" s="169">
        <f t="shared" si="118"/>
        <v>0</v>
      </c>
      <c r="AJ168" s="169">
        <f t="shared" si="119"/>
        <v>0</v>
      </c>
      <c r="AK168" s="169">
        <f t="shared" si="120"/>
        <v>0</v>
      </c>
      <c r="AL168" s="169">
        <f t="shared" si="121"/>
        <v>1</v>
      </c>
      <c r="AM168" s="169">
        <f t="shared" si="122"/>
        <v>0</v>
      </c>
      <c r="AN168" s="169">
        <f t="shared" si="123"/>
        <v>0</v>
      </c>
      <c r="AO168" s="169">
        <f t="shared" si="124"/>
        <v>1</v>
      </c>
      <c r="AP168" s="169">
        <f t="shared" si="125"/>
        <v>0</v>
      </c>
      <c r="AQ168" s="169">
        <f t="shared" si="126"/>
        <v>0</v>
      </c>
      <c r="AR168" s="169">
        <f t="shared" si="127"/>
        <v>0</v>
      </c>
      <c r="AS168" s="169">
        <f t="shared" si="128"/>
        <v>0</v>
      </c>
      <c r="AT168" s="169">
        <f t="shared" si="129"/>
        <v>0</v>
      </c>
      <c r="AU168" s="169">
        <f t="shared" si="130"/>
        <v>0</v>
      </c>
      <c r="AV168" s="169">
        <f t="shared" si="131"/>
        <v>1</v>
      </c>
      <c r="AW168" s="169">
        <f t="shared" si="132"/>
        <v>1</v>
      </c>
      <c r="AX168" s="169">
        <f t="shared" si="133"/>
        <v>0</v>
      </c>
      <c r="AY168" s="169">
        <f t="shared" si="134"/>
        <v>1</v>
      </c>
      <c r="AZ168" s="169">
        <f t="shared" si="135"/>
        <v>0</v>
      </c>
      <c r="BA168" s="169">
        <f t="shared" si="136"/>
        <v>0</v>
      </c>
      <c r="BB168" s="169">
        <f t="shared" si="137"/>
        <v>1</v>
      </c>
      <c r="BC168" s="169">
        <f t="shared" si="138"/>
        <v>0</v>
      </c>
      <c r="BD168" s="169">
        <f t="shared" si="139"/>
        <v>1</v>
      </c>
      <c r="BE168" s="169">
        <f t="shared" si="140"/>
        <v>0</v>
      </c>
      <c r="BF168" s="169">
        <f t="shared" si="141"/>
        <v>0</v>
      </c>
      <c r="BG168" s="169">
        <f t="shared" si="142"/>
        <v>0</v>
      </c>
      <c r="BH168" s="169">
        <f t="shared" si="143"/>
        <v>0</v>
      </c>
      <c r="BI168" s="169">
        <f t="shared" si="144"/>
        <v>1</v>
      </c>
      <c r="BJ168" s="169">
        <f t="shared" si="145"/>
        <v>0</v>
      </c>
      <c r="BK168" s="167">
        <f t="shared" si="146"/>
        <v>0</v>
      </c>
      <c r="BL168" s="169">
        <f t="shared" si="147"/>
        <v>0</v>
      </c>
      <c r="BM168" s="169">
        <f t="shared" si="148"/>
        <v>1</v>
      </c>
      <c r="BN168" s="169">
        <f t="shared" si="149"/>
        <v>1</v>
      </c>
      <c r="BO168" s="169">
        <f t="shared" si="150"/>
        <v>0</v>
      </c>
      <c r="BP168" s="36">
        <f t="shared" si="151"/>
        <v>0</v>
      </c>
      <c r="BQ168">
        <f t="shared" si="152"/>
        <v>0</v>
      </c>
      <c r="BR168" s="36">
        <f t="shared" si="153"/>
        <v>1</v>
      </c>
      <c r="BS168" t="e">
        <f t="shared" si="154"/>
        <v>#N/A</v>
      </c>
    </row>
    <row r="169" spans="1:71">
      <c r="A169" s="59">
        <v>36</v>
      </c>
      <c r="B169" s="59">
        <v>14143</v>
      </c>
      <c r="C169" s="160">
        <v>21428571.988994099</v>
      </c>
      <c r="D169" s="59">
        <v>9061225</v>
      </c>
      <c r="E169" s="59">
        <v>9061225</v>
      </c>
      <c r="F169" s="59">
        <v>12367346.988994099</v>
      </c>
      <c r="G169" s="59">
        <v>0</v>
      </c>
      <c r="H169" s="59">
        <v>-389852038.96157098</v>
      </c>
      <c r="I169" s="59">
        <v>0</v>
      </c>
      <c r="J169" s="59">
        <v>0</v>
      </c>
      <c r="K169" s="59">
        <v>0</v>
      </c>
      <c r="L169" s="59">
        <v>101</v>
      </c>
      <c r="M169" s="59">
        <v>0</v>
      </c>
      <c r="N169" s="59">
        <v>0</v>
      </c>
      <c r="O169" s="59">
        <v>0</v>
      </c>
      <c r="P169" s="59">
        <v>0</v>
      </c>
      <c r="Q169" s="59">
        <v>0</v>
      </c>
      <c r="R169" s="59">
        <v>2</v>
      </c>
      <c r="S169" s="59">
        <v>0</v>
      </c>
      <c r="T169" s="59">
        <f t="shared" si="104"/>
        <v>0</v>
      </c>
      <c r="U169" s="59">
        <f t="shared" si="105"/>
        <v>0</v>
      </c>
      <c r="V169" s="59">
        <f t="shared" si="106"/>
        <v>0</v>
      </c>
      <c r="W169" s="59">
        <f t="shared" si="107"/>
        <v>0</v>
      </c>
      <c r="X169" s="59">
        <f t="shared" si="108"/>
        <v>0</v>
      </c>
      <c r="Y169" s="59">
        <f t="shared" si="109"/>
        <v>0</v>
      </c>
      <c r="Z169" s="59">
        <f t="shared" si="110"/>
        <v>0</v>
      </c>
      <c r="AA169" s="59">
        <f t="shared" si="111"/>
        <v>0</v>
      </c>
      <c r="AB169" s="59">
        <f t="shared" si="112"/>
        <v>0</v>
      </c>
      <c r="AC169" s="59">
        <f t="shared" si="113"/>
        <v>0</v>
      </c>
      <c r="AD169" s="166">
        <f t="shared" si="155"/>
        <v>1</v>
      </c>
      <c r="AE169" s="169">
        <f t="shared" si="114"/>
        <v>1</v>
      </c>
      <c r="AF169" s="169">
        <f t="shared" si="115"/>
        <v>0</v>
      </c>
      <c r="AG169" s="169">
        <f t="shared" si="116"/>
        <v>0</v>
      </c>
      <c r="AH169" s="169">
        <f t="shared" si="117"/>
        <v>1</v>
      </c>
      <c r="AI169" s="169">
        <f t="shared" si="118"/>
        <v>0</v>
      </c>
      <c r="AJ169" s="169">
        <f t="shared" si="119"/>
        <v>0</v>
      </c>
      <c r="AK169" s="169">
        <f t="shared" si="120"/>
        <v>0</v>
      </c>
      <c r="AL169" s="169">
        <f t="shared" si="121"/>
        <v>1</v>
      </c>
      <c r="AM169" s="169">
        <f t="shared" si="122"/>
        <v>0</v>
      </c>
      <c r="AN169" s="169">
        <f t="shared" si="123"/>
        <v>0</v>
      </c>
      <c r="AO169" s="169">
        <f t="shared" si="124"/>
        <v>1</v>
      </c>
      <c r="AP169" s="169">
        <f t="shared" si="125"/>
        <v>0</v>
      </c>
      <c r="AQ169" s="169">
        <f t="shared" si="126"/>
        <v>0</v>
      </c>
      <c r="AR169" s="169">
        <f t="shared" si="127"/>
        <v>0</v>
      </c>
      <c r="AS169" s="169">
        <f t="shared" si="128"/>
        <v>0</v>
      </c>
      <c r="AT169" s="169">
        <f t="shared" si="129"/>
        <v>0</v>
      </c>
      <c r="AU169" s="169">
        <f t="shared" si="130"/>
        <v>0</v>
      </c>
      <c r="AV169" s="169">
        <f t="shared" si="131"/>
        <v>1</v>
      </c>
      <c r="AW169" s="169">
        <f t="shared" si="132"/>
        <v>0</v>
      </c>
      <c r="AX169" s="169">
        <f t="shared" si="133"/>
        <v>0</v>
      </c>
      <c r="AY169" s="169">
        <f t="shared" si="134"/>
        <v>0</v>
      </c>
      <c r="AZ169" s="169">
        <f t="shared" si="135"/>
        <v>0</v>
      </c>
      <c r="BA169" s="169">
        <f t="shared" si="136"/>
        <v>0</v>
      </c>
      <c r="BB169" s="169">
        <f t="shared" si="137"/>
        <v>1</v>
      </c>
      <c r="BC169" s="169">
        <f t="shared" si="138"/>
        <v>0</v>
      </c>
      <c r="BD169" s="169">
        <f t="shared" si="139"/>
        <v>1</v>
      </c>
      <c r="BE169" s="169">
        <f t="shared" si="140"/>
        <v>0</v>
      </c>
      <c r="BF169" s="169">
        <f t="shared" si="141"/>
        <v>0</v>
      </c>
      <c r="BG169" s="169">
        <f t="shared" si="142"/>
        <v>0</v>
      </c>
      <c r="BH169" s="169">
        <f t="shared" si="143"/>
        <v>0</v>
      </c>
      <c r="BI169" s="169">
        <f t="shared" si="144"/>
        <v>0</v>
      </c>
      <c r="BJ169" s="169">
        <f t="shared" si="145"/>
        <v>0</v>
      </c>
      <c r="BK169" s="167">
        <f t="shared" si="146"/>
        <v>0</v>
      </c>
      <c r="BL169" s="169">
        <f t="shared" si="147"/>
        <v>0</v>
      </c>
      <c r="BM169" s="169">
        <f t="shared" si="148"/>
        <v>1</v>
      </c>
      <c r="BN169" s="169">
        <f t="shared" si="149"/>
        <v>1</v>
      </c>
      <c r="BO169" s="169">
        <f t="shared" si="150"/>
        <v>0</v>
      </c>
      <c r="BP169" s="36">
        <f t="shared" si="151"/>
        <v>1</v>
      </c>
      <c r="BQ169">
        <f t="shared" si="152"/>
        <v>0</v>
      </c>
      <c r="BR169" s="36">
        <f t="shared" si="153"/>
        <v>0</v>
      </c>
      <c r="BS169" t="e">
        <f t="shared" si="154"/>
        <v>#N/A</v>
      </c>
    </row>
    <row r="170" spans="1:71">
      <c r="A170" s="59">
        <v>422</v>
      </c>
      <c r="B170" s="59">
        <v>241232</v>
      </c>
      <c r="C170" s="160">
        <v>40099999.402463503</v>
      </c>
      <c r="D170" s="59">
        <v>7300000</v>
      </c>
      <c r="E170" s="59">
        <v>9100000</v>
      </c>
      <c r="F170" s="59">
        <v>30999999.402463499</v>
      </c>
      <c r="G170" s="59">
        <v>280</v>
      </c>
      <c r="H170" s="59">
        <v>-6585932773.8848305</v>
      </c>
      <c r="I170" s="59">
        <v>0</v>
      </c>
      <c r="J170" s="59">
        <v>0</v>
      </c>
      <c r="K170" s="59">
        <v>0</v>
      </c>
      <c r="L170" s="59">
        <v>101</v>
      </c>
      <c r="M170" s="59">
        <v>0</v>
      </c>
      <c r="N170" s="59">
        <v>0</v>
      </c>
      <c r="O170" s="59">
        <v>101</v>
      </c>
      <c r="P170" s="59">
        <v>0</v>
      </c>
      <c r="Q170" s="59">
        <v>0</v>
      </c>
      <c r="R170" s="59">
        <v>2</v>
      </c>
      <c r="S170" s="59">
        <v>1</v>
      </c>
      <c r="T170" s="59">
        <f t="shared" si="104"/>
        <v>0</v>
      </c>
      <c r="U170" s="59">
        <f t="shared" si="105"/>
        <v>0</v>
      </c>
      <c r="V170" s="59">
        <f t="shared" si="106"/>
        <v>0</v>
      </c>
      <c r="W170" s="59">
        <f t="shared" si="107"/>
        <v>0</v>
      </c>
      <c r="X170" s="59">
        <f t="shared" si="108"/>
        <v>0</v>
      </c>
      <c r="Y170" s="59">
        <f t="shared" si="109"/>
        <v>0</v>
      </c>
      <c r="Z170" s="59">
        <f t="shared" si="110"/>
        <v>0</v>
      </c>
      <c r="AA170" s="59">
        <f t="shared" si="111"/>
        <v>0</v>
      </c>
      <c r="AB170" s="59">
        <f t="shared" si="112"/>
        <v>0</v>
      </c>
      <c r="AC170" s="59">
        <f t="shared" si="113"/>
        <v>0</v>
      </c>
      <c r="AD170" s="166">
        <f t="shared" si="155"/>
        <v>2</v>
      </c>
      <c r="AE170" s="169">
        <f t="shared" si="114"/>
        <v>0</v>
      </c>
      <c r="AF170" s="169">
        <f t="shared" si="115"/>
        <v>1</v>
      </c>
      <c r="AG170" s="169">
        <f t="shared" si="116"/>
        <v>0</v>
      </c>
      <c r="AH170" s="169">
        <f t="shared" si="117"/>
        <v>1</v>
      </c>
      <c r="AI170" s="169">
        <f t="shared" si="118"/>
        <v>0</v>
      </c>
      <c r="AJ170" s="169">
        <f t="shared" si="119"/>
        <v>0</v>
      </c>
      <c r="AK170" s="169">
        <f t="shared" si="120"/>
        <v>0</v>
      </c>
      <c r="AL170" s="169">
        <f t="shared" si="121"/>
        <v>1</v>
      </c>
      <c r="AM170" s="169">
        <f t="shared" si="122"/>
        <v>0</v>
      </c>
      <c r="AN170" s="169">
        <f t="shared" si="123"/>
        <v>0</v>
      </c>
      <c r="AO170" s="169">
        <f t="shared" si="124"/>
        <v>1</v>
      </c>
      <c r="AP170" s="169">
        <f t="shared" si="125"/>
        <v>0</v>
      </c>
      <c r="AQ170" s="169">
        <f t="shared" si="126"/>
        <v>0</v>
      </c>
      <c r="AR170" s="169">
        <f t="shared" si="127"/>
        <v>0</v>
      </c>
      <c r="AS170" s="169">
        <f t="shared" si="128"/>
        <v>0</v>
      </c>
      <c r="AT170" s="169">
        <f t="shared" si="129"/>
        <v>0</v>
      </c>
      <c r="AU170" s="169">
        <f t="shared" si="130"/>
        <v>0</v>
      </c>
      <c r="AV170" s="169">
        <f t="shared" si="131"/>
        <v>1</v>
      </c>
      <c r="AW170" s="169">
        <f t="shared" si="132"/>
        <v>0</v>
      </c>
      <c r="AX170" s="169">
        <f t="shared" si="133"/>
        <v>0</v>
      </c>
      <c r="AY170" s="169">
        <f t="shared" si="134"/>
        <v>0</v>
      </c>
      <c r="AZ170" s="169">
        <f t="shared" si="135"/>
        <v>0</v>
      </c>
      <c r="BA170" s="169">
        <f t="shared" si="136"/>
        <v>0</v>
      </c>
      <c r="BB170" s="169">
        <f t="shared" si="137"/>
        <v>1</v>
      </c>
      <c r="BC170" s="169">
        <f t="shared" si="138"/>
        <v>0</v>
      </c>
      <c r="BD170" s="169">
        <f t="shared" si="139"/>
        <v>1</v>
      </c>
      <c r="BE170" s="169">
        <f t="shared" si="140"/>
        <v>0</v>
      </c>
      <c r="BF170" s="169">
        <f t="shared" si="141"/>
        <v>0</v>
      </c>
      <c r="BG170" s="169">
        <f t="shared" si="142"/>
        <v>0</v>
      </c>
      <c r="BH170" s="169">
        <f t="shared" si="143"/>
        <v>0</v>
      </c>
      <c r="BI170" s="169">
        <f t="shared" si="144"/>
        <v>0</v>
      </c>
      <c r="BJ170" s="169">
        <f t="shared" si="145"/>
        <v>0</v>
      </c>
      <c r="BK170" s="167">
        <f t="shared" si="146"/>
        <v>0</v>
      </c>
      <c r="BL170" s="169">
        <f t="shared" si="147"/>
        <v>0</v>
      </c>
      <c r="BM170" s="169">
        <f t="shared" si="148"/>
        <v>1</v>
      </c>
      <c r="BN170" s="169">
        <f t="shared" si="149"/>
        <v>0</v>
      </c>
      <c r="BO170" s="169">
        <f t="shared" si="150"/>
        <v>1</v>
      </c>
      <c r="BP170" s="36">
        <f t="shared" si="151"/>
        <v>1</v>
      </c>
      <c r="BQ170">
        <f t="shared" si="152"/>
        <v>0</v>
      </c>
      <c r="BR170" s="36">
        <f t="shared" si="153"/>
        <v>0</v>
      </c>
      <c r="BS170" t="e">
        <f t="shared" si="154"/>
        <v>#N/A</v>
      </c>
    </row>
    <row r="171" spans="1:71">
      <c r="A171" s="59">
        <v>390</v>
      </c>
      <c r="B171" s="59">
        <v>222251</v>
      </c>
      <c r="C171" s="160">
        <v>12456140.507181199</v>
      </c>
      <c r="D171" s="59">
        <v>9175439</v>
      </c>
      <c r="E171" s="59">
        <v>9175439</v>
      </c>
      <c r="F171" s="59">
        <v>3280701.5071811602</v>
      </c>
      <c r="G171" s="59">
        <v>84.210525512695298</v>
      </c>
      <c r="H171" s="59">
        <v>-5953406012.7057104</v>
      </c>
      <c r="I171" s="59">
        <v>102</v>
      </c>
      <c r="J171" s="59">
        <v>0</v>
      </c>
      <c r="K171" s="59">
        <v>0</v>
      </c>
      <c r="L171" s="59">
        <v>102</v>
      </c>
      <c r="M171" s="59">
        <v>0</v>
      </c>
      <c r="N171" s="59">
        <v>0</v>
      </c>
      <c r="O171" s="59">
        <v>0</v>
      </c>
      <c r="P171" s="59">
        <v>0</v>
      </c>
      <c r="Q171" s="59">
        <v>0</v>
      </c>
      <c r="R171" s="59">
        <v>2</v>
      </c>
      <c r="S171" s="59">
        <v>0</v>
      </c>
      <c r="T171" s="59">
        <f t="shared" si="104"/>
        <v>0</v>
      </c>
      <c r="U171" s="59">
        <f t="shared" si="105"/>
        <v>0</v>
      </c>
      <c r="V171" s="59">
        <f t="shared" si="106"/>
        <v>2</v>
      </c>
      <c r="W171" s="59">
        <f t="shared" si="107"/>
        <v>0</v>
      </c>
      <c r="X171" s="59">
        <f t="shared" si="108"/>
        <v>0</v>
      </c>
      <c r="Y171" s="59">
        <f t="shared" si="109"/>
        <v>0</v>
      </c>
      <c r="Z171" s="59">
        <f t="shared" si="110"/>
        <v>0</v>
      </c>
      <c r="AA171" s="59">
        <f t="shared" si="111"/>
        <v>0</v>
      </c>
      <c r="AB171" s="59">
        <f t="shared" si="112"/>
        <v>0</v>
      </c>
      <c r="AC171" s="59">
        <f t="shared" si="113"/>
        <v>0</v>
      </c>
      <c r="AD171" s="166">
        <f t="shared" si="155"/>
        <v>0</v>
      </c>
      <c r="AE171" s="169">
        <f t="shared" si="114"/>
        <v>0</v>
      </c>
      <c r="AF171" s="169">
        <f t="shared" si="115"/>
        <v>0</v>
      </c>
      <c r="AG171" s="169">
        <f t="shared" si="116"/>
        <v>0</v>
      </c>
      <c r="AH171" s="169">
        <f t="shared" si="117"/>
        <v>1</v>
      </c>
      <c r="AI171" s="169">
        <f t="shared" si="118"/>
        <v>0</v>
      </c>
      <c r="AJ171" s="169">
        <f t="shared" si="119"/>
        <v>0</v>
      </c>
      <c r="AK171" s="169">
        <f t="shared" si="120"/>
        <v>0</v>
      </c>
      <c r="AL171" s="169">
        <f t="shared" si="121"/>
        <v>1</v>
      </c>
      <c r="AM171" s="169">
        <f t="shared" si="122"/>
        <v>1</v>
      </c>
      <c r="AN171" s="169">
        <f t="shared" si="123"/>
        <v>0</v>
      </c>
      <c r="AO171" s="169">
        <f t="shared" si="124"/>
        <v>1</v>
      </c>
      <c r="AP171" s="169">
        <f t="shared" si="125"/>
        <v>1</v>
      </c>
      <c r="AQ171" s="169">
        <f t="shared" si="126"/>
        <v>0</v>
      </c>
      <c r="AR171" s="169">
        <f t="shared" si="127"/>
        <v>0</v>
      </c>
      <c r="AS171" s="169">
        <f t="shared" si="128"/>
        <v>0</v>
      </c>
      <c r="AT171" s="169">
        <f t="shared" si="129"/>
        <v>0</v>
      </c>
      <c r="AU171" s="169">
        <f t="shared" si="130"/>
        <v>0</v>
      </c>
      <c r="AV171" s="169">
        <f t="shared" si="131"/>
        <v>1</v>
      </c>
      <c r="AW171" s="169">
        <f t="shared" si="132"/>
        <v>0</v>
      </c>
      <c r="AX171" s="169">
        <f t="shared" si="133"/>
        <v>0</v>
      </c>
      <c r="AY171" s="169">
        <f t="shared" si="134"/>
        <v>0</v>
      </c>
      <c r="AZ171" s="169">
        <f t="shared" si="135"/>
        <v>0</v>
      </c>
      <c r="BA171" s="169">
        <f t="shared" si="136"/>
        <v>0</v>
      </c>
      <c r="BB171" s="169">
        <f t="shared" si="137"/>
        <v>1</v>
      </c>
      <c r="BC171" s="169">
        <f t="shared" si="138"/>
        <v>0</v>
      </c>
      <c r="BD171" s="169">
        <f t="shared" si="139"/>
        <v>1</v>
      </c>
      <c r="BE171" s="169">
        <f t="shared" si="140"/>
        <v>0</v>
      </c>
      <c r="BF171" s="169">
        <f t="shared" si="141"/>
        <v>0</v>
      </c>
      <c r="BG171" s="169">
        <f t="shared" si="142"/>
        <v>0</v>
      </c>
      <c r="BH171" s="169">
        <f t="shared" si="143"/>
        <v>0</v>
      </c>
      <c r="BI171" s="169">
        <f t="shared" si="144"/>
        <v>0</v>
      </c>
      <c r="BJ171" s="169">
        <f t="shared" si="145"/>
        <v>0</v>
      </c>
      <c r="BK171" s="167">
        <f t="shared" si="146"/>
        <v>0</v>
      </c>
      <c r="BL171" s="169">
        <f t="shared" si="147"/>
        <v>0</v>
      </c>
      <c r="BM171" s="169">
        <f t="shared" si="148"/>
        <v>1</v>
      </c>
      <c r="BN171" s="169">
        <f t="shared" si="149"/>
        <v>1</v>
      </c>
      <c r="BO171" s="169">
        <f t="shared" si="150"/>
        <v>0</v>
      </c>
      <c r="BP171" s="36">
        <f t="shared" si="151"/>
        <v>0</v>
      </c>
      <c r="BQ171">
        <f t="shared" si="152"/>
        <v>0</v>
      </c>
      <c r="BR171" s="36">
        <f t="shared" si="153"/>
        <v>0</v>
      </c>
      <c r="BS171" t="e">
        <f t="shared" si="154"/>
        <v>#N/A</v>
      </c>
    </row>
    <row r="172" spans="1:71">
      <c r="A172" s="59">
        <v>250</v>
      </c>
      <c r="B172" s="59">
        <v>152212</v>
      </c>
      <c r="C172" s="160">
        <v>38057142.695115499</v>
      </c>
      <c r="D172" s="59">
        <v>9207143</v>
      </c>
      <c r="E172" s="59">
        <v>9207143</v>
      </c>
      <c r="F172" s="59">
        <v>28849999.695115499</v>
      </c>
      <c r="G172" s="59">
        <v>71.428571701049805</v>
      </c>
      <c r="H172" s="59">
        <v>-3833744169.4948101</v>
      </c>
      <c r="I172" s="59">
        <v>0</v>
      </c>
      <c r="J172" s="59">
        <v>0</v>
      </c>
      <c r="K172" s="59">
        <v>0</v>
      </c>
      <c r="L172" s="59">
        <v>101</v>
      </c>
      <c r="M172" s="59">
        <v>0</v>
      </c>
      <c r="N172" s="59">
        <v>0</v>
      </c>
      <c r="O172" s="59">
        <v>101</v>
      </c>
      <c r="P172" s="59">
        <v>0</v>
      </c>
      <c r="Q172" s="59">
        <v>0</v>
      </c>
      <c r="R172" s="59">
        <v>2</v>
      </c>
      <c r="S172" s="59">
        <v>1</v>
      </c>
      <c r="T172" s="59">
        <f t="shared" si="104"/>
        <v>0</v>
      </c>
      <c r="U172" s="59">
        <f t="shared" si="105"/>
        <v>0</v>
      </c>
      <c r="V172" s="59">
        <f t="shared" si="106"/>
        <v>0</v>
      </c>
      <c r="W172" s="59">
        <f t="shared" si="107"/>
        <v>0</v>
      </c>
      <c r="X172" s="59">
        <f t="shared" si="108"/>
        <v>0</v>
      </c>
      <c r="Y172" s="59">
        <f t="shared" si="109"/>
        <v>0</v>
      </c>
      <c r="Z172" s="59">
        <f t="shared" si="110"/>
        <v>0</v>
      </c>
      <c r="AA172" s="59">
        <f t="shared" si="111"/>
        <v>0</v>
      </c>
      <c r="AB172" s="59">
        <f t="shared" si="112"/>
        <v>0</v>
      </c>
      <c r="AC172" s="59">
        <f t="shared" si="113"/>
        <v>0</v>
      </c>
      <c r="AD172" s="166">
        <f t="shared" si="155"/>
        <v>2</v>
      </c>
      <c r="AE172" s="169">
        <f t="shared" si="114"/>
        <v>0</v>
      </c>
      <c r="AF172" s="169">
        <f t="shared" si="115"/>
        <v>1</v>
      </c>
      <c r="AG172" s="169">
        <f t="shared" si="116"/>
        <v>0</v>
      </c>
      <c r="AH172" s="169">
        <f t="shared" si="117"/>
        <v>1</v>
      </c>
      <c r="AI172" s="169">
        <f t="shared" si="118"/>
        <v>0</v>
      </c>
      <c r="AJ172" s="169">
        <f t="shared" si="119"/>
        <v>0</v>
      </c>
      <c r="AK172" s="169">
        <f t="shared" si="120"/>
        <v>0</v>
      </c>
      <c r="AL172" s="169">
        <f t="shared" si="121"/>
        <v>1</v>
      </c>
      <c r="AM172" s="169">
        <f t="shared" si="122"/>
        <v>0</v>
      </c>
      <c r="AN172" s="169">
        <f t="shared" si="123"/>
        <v>0</v>
      </c>
      <c r="AO172" s="169">
        <f t="shared" si="124"/>
        <v>1</v>
      </c>
      <c r="AP172" s="169">
        <f t="shared" si="125"/>
        <v>0</v>
      </c>
      <c r="AQ172" s="169">
        <f t="shared" si="126"/>
        <v>0</v>
      </c>
      <c r="AR172" s="169">
        <f t="shared" si="127"/>
        <v>0</v>
      </c>
      <c r="AS172" s="169">
        <f t="shared" si="128"/>
        <v>0</v>
      </c>
      <c r="AT172" s="169">
        <f t="shared" si="129"/>
        <v>0</v>
      </c>
      <c r="AU172" s="169">
        <f t="shared" si="130"/>
        <v>0</v>
      </c>
      <c r="AV172" s="169">
        <f t="shared" si="131"/>
        <v>1</v>
      </c>
      <c r="AW172" s="169">
        <f t="shared" si="132"/>
        <v>0</v>
      </c>
      <c r="AX172" s="169">
        <f t="shared" si="133"/>
        <v>0</v>
      </c>
      <c r="AY172" s="169">
        <f t="shared" si="134"/>
        <v>0</v>
      </c>
      <c r="AZ172" s="169">
        <f t="shared" si="135"/>
        <v>0</v>
      </c>
      <c r="BA172" s="169">
        <f t="shared" si="136"/>
        <v>0</v>
      </c>
      <c r="BB172" s="169">
        <f t="shared" si="137"/>
        <v>1</v>
      </c>
      <c r="BC172" s="169">
        <f t="shared" si="138"/>
        <v>0</v>
      </c>
      <c r="BD172" s="169">
        <f t="shared" si="139"/>
        <v>1</v>
      </c>
      <c r="BE172" s="169">
        <f t="shared" si="140"/>
        <v>0</v>
      </c>
      <c r="BF172" s="169">
        <f t="shared" si="141"/>
        <v>0</v>
      </c>
      <c r="BG172" s="169">
        <f t="shared" si="142"/>
        <v>0</v>
      </c>
      <c r="BH172" s="169">
        <f t="shared" si="143"/>
        <v>0</v>
      </c>
      <c r="BI172" s="169">
        <f t="shared" si="144"/>
        <v>0</v>
      </c>
      <c r="BJ172" s="169">
        <f t="shared" si="145"/>
        <v>0</v>
      </c>
      <c r="BK172" s="167">
        <f t="shared" si="146"/>
        <v>0</v>
      </c>
      <c r="BL172" s="169">
        <f t="shared" si="147"/>
        <v>0</v>
      </c>
      <c r="BM172" s="169">
        <f t="shared" si="148"/>
        <v>1</v>
      </c>
      <c r="BN172" s="169">
        <f t="shared" si="149"/>
        <v>0</v>
      </c>
      <c r="BO172" s="169">
        <f t="shared" si="150"/>
        <v>1</v>
      </c>
      <c r="BP172" s="36">
        <f t="shared" si="151"/>
        <v>1</v>
      </c>
      <c r="BQ172">
        <f t="shared" si="152"/>
        <v>0</v>
      </c>
      <c r="BR172" s="36">
        <f t="shared" si="153"/>
        <v>0</v>
      </c>
      <c r="BS172" t="e">
        <f t="shared" si="154"/>
        <v>#N/A</v>
      </c>
    </row>
    <row r="173" spans="1:71">
      <c r="A173" s="59">
        <v>92</v>
      </c>
      <c r="B173" s="59">
        <v>22262</v>
      </c>
      <c r="C173" s="160">
        <v>25375000.5671755</v>
      </c>
      <c r="D173" s="59">
        <v>9225000</v>
      </c>
      <c r="E173" s="59">
        <v>9225000</v>
      </c>
      <c r="F173" s="59">
        <v>16150000.5671755</v>
      </c>
      <c r="G173" s="59">
        <v>100</v>
      </c>
      <c r="H173" s="59">
        <v>-1534145569.4844899</v>
      </c>
      <c r="I173" s="59">
        <v>101</v>
      </c>
      <c r="J173" s="59">
        <v>0</v>
      </c>
      <c r="K173" s="59">
        <v>0</v>
      </c>
      <c r="L173" s="59">
        <v>101</v>
      </c>
      <c r="M173" s="59">
        <v>0</v>
      </c>
      <c r="N173" s="59">
        <v>0</v>
      </c>
      <c r="O173" s="59">
        <v>0</v>
      </c>
      <c r="P173" s="59">
        <v>0</v>
      </c>
      <c r="Q173" s="59">
        <v>0</v>
      </c>
      <c r="R173" s="59">
        <v>2</v>
      </c>
      <c r="S173" s="59">
        <v>1</v>
      </c>
      <c r="T173" s="59">
        <f t="shared" si="104"/>
        <v>0</v>
      </c>
      <c r="U173" s="59">
        <f t="shared" si="105"/>
        <v>0</v>
      </c>
      <c r="V173" s="59">
        <f t="shared" si="106"/>
        <v>0</v>
      </c>
      <c r="W173" s="59">
        <f t="shared" si="107"/>
        <v>0</v>
      </c>
      <c r="X173" s="59">
        <f t="shared" si="108"/>
        <v>0</v>
      </c>
      <c r="Y173" s="59">
        <f t="shared" si="109"/>
        <v>0</v>
      </c>
      <c r="Z173" s="59">
        <f t="shared" si="110"/>
        <v>0</v>
      </c>
      <c r="AA173" s="59">
        <f t="shared" si="111"/>
        <v>0</v>
      </c>
      <c r="AB173" s="59">
        <f t="shared" si="112"/>
        <v>0</v>
      </c>
      <c r="AC173" s="59">
        <f t="shared" si="113"/>
        <v>0</v>
      </c>
      <c r="AD173" s="166">
        <f t="shared" si="155"/>
        <v>2</v>
      </c>
      <c r="AE173" s="169">
        <f t="shared" si="114"/>
        <v>0</v>
      </c>
      <c r="AF173" s="169">
        <f t="shared" si="115"/>
        <v>1</v>
      </c>
      <c r="AG173" s="169">
        <f t="shared" si="116"/>
        <v>0</v>
      </c>
      <c r="AH173" s="169">
        <f t="shared" si="117"/>
        <v>1</v>
      </c>
      <c r="AI173" s="169">
        <f t="shared" si="118"/>
        <v>0</v>
      </c>
      <c r="AJ173" s="169">
        <f t="shared" si="119"/>
        <v>0</v>
      </c>
      <c r="AK173" s="169">
        <f t="shared" si="120"/>
        <v>0</v>
      </c>
      <c r="AL173" s="169">
        <f t="shared" si="121"/>
        <v>1</v>
      </c>
      <c r="AM173" s="169">
        <f t="shared" si="122"/>
        <v>0</v>
      </c>
      <c r="AN173" s="169">
        <f t="shared" si="123"/>
        <v>0</v>
      </c>
      <c r="AO173" s="169">
        <f t="shared" si="124"/>
        <v>1</v>
      </c>
      <c r="AP173" s="169">
        <f t="shared" si="125"/>
        <v>0</v>
      </c>
      <c r="AQ173" s="169">
        <f t="shared" si="126"/>
        <v>0</v>
      </c>
      <c r="AR173" s="169">
        <f t="shared" si="127"/>
        <v>0</v>
      </c>
      <c r="AS173" s="169">
        <f t="shared" si="128"/>
        <v>0</v>
      </c>
      <c r="AT173" s="169">
        <f t="shared" si="129"/>
        <v>0</v>
      </c>
      <c r="AU173" s="169">
        <f t="shared" si="130"/>
        <v>0</v>
      </c>
      <c r="AV173" s="169">
        <f t="shared" si="131"/>
        <v>1</v>
      </c>
      <c r="AW173" s="169">
        <f t="shared" si="132"/>
        <v>0</v>
      </c>
      <c r="AX173" s="169">
        <f t="shared" si="133"/>
        <v>0</v>
      </c>
      <c r="AY173" s="169">
        <f t="shared" si="134"/>
        <v>0</v>
      </c>
      <c r="AZ173" s="169">
        <f t="shared" si="135"/>
        <v>0</v>
      </c>
      <c r="BA173" s="169">
        <f t="shared" si="136"/>
        <v>0</v>
      </c>
      <c r="BB173" s="169">
        <f t="shared" si="137"/>
        <v>1</v>
      </c>
      <c r="BC173" s="169">
        <f t="shared" si="138"/>
        <v>0</v>
      </c>
      <c r="BD173" s="169">
        <f t="shared" si="139"/>
        <v>1</v>
      </c>
      <c r="BE173" s="169">
        <f t="shared" si="140"/>
        <v>0</v>
      </c>
      <c r="BF173" s="169">
        <f t="shared" si="141"/>
        <v>0</v>
      </c>
      <c r="BG173" s="169">
        <f t="shared" si="142"/>
        <v>0</v>
      </c>
      <c r="BH173" s="169">
        <f t="shared" si="143"/>
        <v>0</v>
      </c>
      <c r="BI173" s="169">
        <f t="shared" si="144"/>
        <v>0</v>
      </c>
      <c r="BJ173" s="169">
        <f t="shared" si="145"/>
        <v>0</v>
      </c>
      <c r="BK173" s="167">
        <f t="shared" si="146"/>
        <v>0</v>
      </c>
      <c r="BL173" s="169">
        <f t="shared" si="147"/>
        <v>0</v>
      </c>
      <c r="BM173" s="169">
        <f t="shared" si="148"/>
        <v>1</v>
      </c>
      <c r="BN173" s="169">
        <f t="shared" si="149"/>
        <v>0</v>
      </c>
      <c r="BO173" s="169">
        <f t="shared" si="150"/>
        <v>1</v>
      </c>
      <c r="BP173" s="36">
        <f t="shared" si="151"/>
        <v>1</v>
      </c>
      <c r="BQ173">
        <f t="shared" si="152"/>
        <v>0</v>
      </c>
      <c r="BR173" s="36">
        <f t="shared" si="153"/>
        <v>0</v>
      </c>
      <c r="BS173" t="e">
        <f t="shared" si="154"/>
        <v>#N/A</v>
      </c>
    </row>
    <row r="174" spans="1:71">
      <c r="A174" s="59">
        <v>45</v>
      </c>
      <c r="B174" s="59">
        <v>15267</v>
      </c>
      <c r="C174" s="160">
        <v>73718485.6964508</v>
      </c>
      <c r="D174" s="59">
        <v>9285714</v>
      </c>
      <c r="E174" s="59">
        <v>9285714</v>
      </c>
      <c r="F174" s="59">
        <v>64432771.6964508</v>
      </c>
      <c r="G174" s="59">
        <v>0</v>
      </c>
      <c r="H174" s="59">
        <v>-386643756.015894</v>
      </c>
      <c r="I174" s="59">
        <v>101</v>
      </c>
      <c r="J174" s="59">
        <v>0</v>
      </c>
      <c r="K174" s="59">
        <v>0</v>
      </c>
      <c r="L174" s="59">
        <v>101</v>
      </c>
      <c r="M174" s="59">
        <v>0</v>
      </c>
      <c r="N174" s="59">
        <v>0</v>
      </c>
      <c r="O174" s="59">
        <v>0</v>
      </c>
      <c r="P174" s="59">
        <v>0</v>
      </c>
      <c r="Q174" s="59">
        <v>0</v>
      </c>
      <c r="R174" s="59">
        <v>2</v>
      </c>
      <c r="S174" s="59">
        <v>1</v>
      </c>
      <c r="T174" s="59">
        <f t="shared" si="104"/>
        <v>0</v>
      </c>
      <c r="U174" s="59">
        <f t="shared" si="105"/>
        <v>0</v>
      </c>
      <c r="V174" s="59">
        <f t="shared" si="106"/>
        <v>0</v>
      </c>
      <c r="W174" s="59">
        <f t="shared" si="107"/>
        <v>0</v>
      </c>
      <c r="X174" s="59">
        <f t="shared" si="108"/>
        <v>0</v>
      </c>
      <c r="Y174" s="59">
        <f t="shared" si="109"/>
        <v>0</v>
      </c>
      <c r="Z174" s="59">
        <f t="shared" si="110"/>
        <v>0</v>
      </c>
      <c r="AA174" s="59">
        <f t="shared" si="111"/>
        <v>0</v>
      </c>
      <c r="AB174" s="59">
        <f t="shared" si="112"/>
        <v>0</v>
      </c>
      <c r="AC174" s="59">
        <f t="shared" si="113"/>
        <v>0</v>
      </c>
      <c r="AD174" s="166">
        <f t="shared" si="155"/>
        <v>2</v>
      </c>
      <c r="AE174" s="169">
        <f t="shared" si="114"/>
        <v>0</v>
      </c>
      <c r="AF174" s="169">
        <f t="shared" si="115"/>
        <v>1</v>
      </c>
      <c r="AG174" s="169">
        <f t="shared" si="116"/>
        <v>0</v>
      </c>
      <c r="AH174" s="169">
        <f t="shared" si="117"/>
        <v>1</v>
      </c>
      <c r="AI174" s="169">
        <f t="shared" si="118"/>
        <v>0</v>
      </c>
      <c r="AJ174" s="169">
        <f t="shared" si="119"/>
        <v>0</v>
      </c>
      <c r="AK174" s="169">
        <f t="shared" si="120"/>
        <v>0</v>
      </c>
      <c r="AL174" s="169">
        <f t="shared" si="121"/>
        <v>1</v>
      </c>
      <c r="AM174" s="169">
        <f t="shared" si="122"/>
        <v>0</v>
      </c>
      <c r="AN174" s="169">
        <f t="shared" si="123"/>
        <v>0</v>
      </c>
      <c r="AO174" s="169">
        <f t="shared" si="124"/>
        <v>1</v>
      </c>
      <c r="AP174" s="169">
        <f t="shared" si="125"/>
        <v>0</v>
      </c>
      <c r="AQ174" s="169">
        <f t="shared" si="126"/>
        <v>0</v>
      </c>
      <c r="AR174" s="169">
        <f t="shared" si="127"/>
        <v>0</v>
      </c>
      <c r="AS174" s="169">
        <f t="shared" si="128"/>
        <v>0</v>
      </c>
      <c r="AT174" s="169">
        <f t="shared" si="129"/>
        <v>0</v>
      </c>
      <c r="AU174" s="169">
        <f t="shared" si="130"/>
        <v>0</v>
      </c>
      <c r="AV174" s="169">
        <f t="shared" si="131"/>
        <v>1</v>
      </c>
      <c r="AW174" s="169">
        <f t="shared" si="132"/>
        <v>0</v>
      </c>
      <c r="AX174" s="169">
        <f t="shared" si="133"/>
        <v>0</v>
      </c>
      <c r="AY174" s="169">
        <f t="shared" si="134"/>
        <v>0</v>
      </c>
      <c r="AZ174" s="169">
        <f t="shared" si="135"/>
        <v>0</v>
      </c>
      <c r="BA174" s="169">
        <f t="shared" si="136"/>
        <v>0</v>
      </c>
      <c r="BB174" s="169">
        <f t="shared" si="137"/>
        <v>1</v>
      </c>
      <c r="BC174" s="169">
        <f t="shared" si="138"/>
        <v>0</v>
      </c>
      <c r="BD174" s="169">
        <f t="shared" si="139"/>
        <v>1</v>
      </c>
      <c r="BE174" s="169">
        <f t="shared" si="140"/>
        <v>0</v>
      </c>
      <c r="BF174" s="169">
        <f t="shared" si="141"/>
        <v>0</v>
      </c>
      <c r="BG174" s="169">
        <f t="shared" si="142"/>
        <v>0</v>
      </c>
      <c r="BH174" s="169">
        <f t="shared" si="143"/>
        <v>0</v>
      </c>
      <c r="BI174" s="169">
        <f t="shared" si="144"/>
        <v>0</v>
      </c>
      <c r="BJ174" s="169">
        <f t="shared" si="145"/>
        <v>0</v>
      </c>
      <c r="BK174" s="167">
        <f t="shared" si="146"/>
        <v>0</v>
      </c>
      <c r="BL174" s="169">
        <f t="shared" si="147"/>
        <v>0</v>
      </c>
      <c r="BM174" s="169">
        <f t="shared" si="148"/>
        <v>1</v>
      </c>
      <c r="BN174" s="169">
        <f t="shared" si="149"/>
        <v>0</v>
      </c>
      <c r="BO174" s="169">
        <f t="shared" si="150"/>
        <v>1</v>
      </c>
      <c r="BP174" s="36">
        <f t="shared" si="151"/>
        <v>1</v>
      </c>
      <c r="BQ174">
        <f t="shared" si="152"/>
        <v>0</v>
      </c>
      <c r="BR174" s="36">
        <f t="shared" si="153"/>
        <v>0</v>
      </c>
      <c r="BS174" t="e">
        <f t="shared" si="154"/>
        <v>#N/A</v>
      </c>
    </row>
    <row r="175" spans="1:71">
      <c r="A175" s="59">
        <v>215</v>
      </c>
      <c r="B175" s="59">
        <v>132251</v>
      </c>
      <c r="C175" s="160">
        <v>11428571.3799146</v>
      </c>
      <c r="D175" s="59">
        <v>9321429</v>
      </c>
      <c r="E175" s="59">
        <v>9321429</v>
      </c>
      <c r="F175" s="59">
        <v>2107142.3799145799</v>
      </c>
      <c r="G175" s="59">
        <v>378.57142639160202</v>
      </c>
      <c r="H175" s="59">
        <v>-3331841125.7308402</v>
      </c>
      <c r="I175" s="59">
        <v>102</v>
      </c>
      <c r="J175" s="59">
        <v>0</v>
      </c>
      <c r="K175" s="59">
        <v>0</v>
      </c>
      <c r="L175" s="59">
        <v>102</v>
      </c>
      <c r="M175" s="59">
        <v>0</v>
      </c>
      <c r="N175" s="59">
        <v>0</v>
      </c>
      <c r="O175" s="59">
        <v>0</v>
      </c>
      <c r="P175" s="59">
        <v>0</v>
      </c>
      <c r="Q175" s="59">
        <v>0</v>
      </c>
      <c r="R175" s="59">
        <v>2</v>
      </c>
      <c r="S175" s="59">
        <v>1</v>
      </c>
      <c r="T175" s="59">
        <f t="shared" si="104"/>
        <v>0</v>
      </c>
      <c r="U175" s="59">
        <f t="shared" si="105"/>
        <v>0</v>
      </c>
      <c r="V175" s="59">
        <f t="shared" si="106"/>
        <v>2</v>
      </c>
      <c r="W175" s="59">
        <f t="shared" si="107"/>
        <v>0</v>
      </c>
      <c r="X175" s="59">
        <f t="shared" si="108"/>
        <v>0</v>
      </c>
      <c r="Y175" s="59">
        <f t="shared" si="109"/>
        <v>0</v>
      </c>
      <c r="Z175" s="59">
        <f t="shared" si="110"/>
        <v>0</v>
      </c>
      <c r="AA175" s="59">
        <f t="shared" si="111"/>
        <v>0</v>
      </c>
      <c r="AB175" s="59">
        <f t="shared" si="112"/>
        <v>0</v>
      </c>
      <c r="AC175" s="59">
        <f t="shared" si="113"/>
        <v>0</v>
      </c>
      <c r="AD175" s="166">
        <f t="shared" si="155"/>
        <v>0</v>
      </c>
      <c r="AE175" s="169">
        <f t="shared" si="114"/>
        <v>0</v>
      </c>
      <c r="AF175" s="169">
        <f t="shared" si="115"/>
        <v>0</v>
      </c>
      <c r="AG175" s="169">
        <f t="shared" si="116"/>
        <v>0</v>
      </c>
      <c r="AH175" s="169">
        <f t="shared" si="117"/>
        <v>1</v>
      </c>
      <c r="AI175" s="169">
        <f t="shared" si="118"/>
        <v>0</v>
      </c>
      <c r="AJ175" s="169">
        <f t="shared" si="119"/>
        <v>0</v>
      </c>
      <c r="AK175" s="169">
        <f t="shared" si="120"/>
        <v>0</v>
      </c>
      <c r="AL175" s="169">
        <f t="shared" si="121"/>
        <v>1</v>
      </c>
      <c r="AM175" s="169">
        <f t="shared" si="122"/>
        <v>1</v>
      </c>
      <c r="AN175" s="169">
        <f t="shared" si="123"/>
        <v>0</v>
      </c>
      <c r="AO175" s="169">
        <f t="shared" si="124"/>
        <v>1</v>
      </c>
      <c r="AP175" s="169">
        <f t="shared" si="125"/>
        <v>1</v>
      </c>
      <c r="AQ175" s="169">
        <f t="shared" si="126"/>
        <v>0</v>
      </c>
      <c r="AR175" s="169">
        <f t="shared" si="127"/>
        <v>0</v>
      </c>
      <c r="AS175" s="169">
        <f t="shared" si="128"/>
        <v>0</v>
      </c>
      <c r="AT175" s="169">
        <f t="shared" si="129"/>
        <v>0</v>
      </c>
      <c r="AU175" s="169">
        <f t="shared" si="130"/>
        <v>0</v>
      </c>
      <c r="AV175" s="169">
        <f t="shared" si="131"/>
        <v>1</v>
      </c>
      <c r="AW175" s="169">
        <f t="shared" si="132"/>
        <v>0</v>
      </c>
      <c r="AX175" s="169">
        <f t="shared" si="133"/>
        <v>0</v>
      </c>
      <c r="AY175" s="169">
        <f t="shared" si="134"/>
        <v>0</v>
      </c>
      <c r="AZ175" s="169">
        <f t="shared" si="135"/>
        <v>0</v>
      </c>
      <c r="BA175" s="169">
        <f t="shared" si="136"/>
        <v>0</v>
      </c>
      <c r="BB175" s="169">
        <f t="shared" si="137"/>
        <v>1</v>
      </c>
      <c r="BC175" s="169">
        <f t="shared" si="138"/>
        <v>0</v>
      </c>
      <c r="BD175" s="169">
        <f t="shared" si="139"/>
        <v>1</v>
      </c>
      <c r="BE175" s="169">
        <f t="shared" si="140"/>
        <v>0</v>
      </c>
      <c r="BF175" s="169">
        <f t="shared" si="141"/>
        <v>0</v>
      </c>
      <c r="BG175" s="169">
        <f t="shared" si="142"/>
        <v>0</v>
      </c>
      <c r="BH175" s="169">
        <f t="shared" si="143"/>
        <v>0</v>
      </c>
      <c r="BI175" s="169">
        <f t="shared" si="144"/>
        <v>0</v>
      </c>
      <c r="BJ175" s="169">
        <f t="shared" si="145"/>
        <v>0</v>
      </c>
      <c r="BK175" s="167">
        <f t="shared" si="146"/>
        <v>0</v>
      </c>
      <c r="BL175" s="169">
        <f t="shared" si="147"/>
        <v>0</v>
      </c>
      <c r="BM175" s="169">
        <f t="shared" si="148"/>
        <v>1</v>
      </c>
      <c r="BN175" s="169">
        <f t="shared" si="149"/>
        <v>0</v>
      </c>
      <c r="BO175" s="169">
        <f t="shared" si="150"/>
        <v>1</v>
      </c>
      <c r="BP175" s="36">
        <f t="shared" si="151"/>
        <v>0</v>
      </c>
      <c r="BQ175">
        <f t="shared" si="152"/>
        <v>0</v>
      </c>
      <c r="BR175" s="36">
        <f t="shared" si="153"/>
        <v>0</v>
      </c>
      <c r="BS175" t="e">
        <f t="shared" si="154"/>
        <v>#N/A</v>
      </c>
    </row>
    <row r="176" spans="1:71">
      <c r="A176" s="59">
        <v>193</v>
      </c>
      <c r="B176" s="59">
        <v>131172</v>
      </c>
      <c r="C176" s="160">
        <v>36544851.518711798</v>
      </c>
      <c r="D176" s="59">
        <v>5647841.25</v>
      </c>
      <c r="E176" s="59">
        <v>9385383</v>
      </c>
      <c r="F176" s="59">
        <v>27159468.518711802</v>
      </c>
      <c r="G176" s="59">
        <v>116.27907562255901</v>
      </c>
      <c r="H176" s="59">
        <v>-2890792689.2862501</v>
      </c>
      <c r="I176" s="59">
        <v>0</v>
      </c>
      <c r="J176" s="59">
        <v>0</v>
      </c>
      <c r="K176" s="59">
        <v>0</v>
      </c>
      <c r="L176" s="59">
        <v>401</v>
      </c>
      <c r="M176" s="59">
        <v>0</v>
      </c>
      <c r="N176" s="59">
        <v>0</v>
      </c>
      <c r="O176" s="59">
        <v>0</v>
      </c>
      <c r="P176" s="59">
        <v>0</v>
      </c>
      <c r="Q176" s="59">
        <v>0</v>
      </c>
      <c r="R176" s="59">
        <v>1</v>
      </c>
      <c r="S176" s="59">
        <v>0</v>
      </c>
      <c r="T176" s="59">
        <f t="shared" si="104"/>
        <v>1</v>
      </c>
      <c r="U176" s="59">
        <f t="shared" si="105"/>
        <v>0</v>
      </c>
      <c r="V176" s="59">
        <f t="shared" si="106"/>
        <v>0</v>
      </c>
      <c r="W176" s="59">
        <f t="shared" si="107"/>
        <v>0</v>
      </c>
      <c r="X176" s="59">
        <f t="shared" si="108"/>
        <v>0</v>
      </c>
      <c r="Y176" s="59">
        <f t="shared" si="109"/>
        <v>0</v>
      </c>
      <c r="Z176" s="59">
        <f t="shared" si="110"/>
        <v>0</v>
      </c>
      <c r="AA176" s="59">
        <f t="shared" si="111"/>
        <v>0</v>
      </c>
      <c r="AB176" s="59">
        <f t="shared" si="112"/>
        <v>0</v>
      </c>
      <c r="AC176" s="59">
        <f t="shared" si="113"/>
        <v>0</v>
      </c>
      <c r="AD176" s="166">
        <f t="shared" si="155"/>
        <v>0</v>
      </c>
      <c r="AE176" s="169">
        <f t="shared" si="114"/>
        <v>0</v>
      </c>
      <c r="AF176" s="169">
        <f t="shared" si="115"/>
        <v>0</v>
      </c>
      <c r="AG176" s="169">
        <f t="shared" si="116"/>
        <v>0</v>
      </c>
      <c r="AH176" s="169">
        <f t="shared" si="117"/>
        <v>1</v>
      </c>
      <c r="AI176" s="169">
        <f t="shared" si="118"/>
        <v>0</v>
      </c>
      <c r="AJ176" s="169">
        <f t="shared" si="119"/>
        <v>0</v>
      </c>
      <c r="AK176" s="169">
        <f t="shared" si="120"/>
        <v>0</v>
      </c>
      <c r="AL176" s="169">
        <f t="shared" si="121"/>
        <v>1</v>
      </c>
      <c r="AM176" s="169">
        <f t="shared" si="122"/>
        <v>0</v>
      </c>
      <c r="AN176" s="169">
        <f t="shared" si="123"/>
        <v>0</v>
      </c>
      <c r="AO176" s="169">
        <f t="shared" si="124"/>
        <v>1</v>
      </c>
      <c r="AP176" s="169">
        <f t="shared" si="125"/>
        <v>0</v>
      </c>
      <c r="AQ176" s="169">
        <f t="shared" si="126"/>
        <v>0</v>
      </c>
      <c r="AR176" s="169">
        <f t="shared" si="127"/>
        <v>0</v>
      </c>
      <c r="AS176" s="169">
        <f t="shared" si="128"/>
        <v>0</v>
      </c>
      <c r="AT176" s="169">
        <f t="shared" si="129"/>
        <v>0</v>
      </c>
      <c r="AU176" s="169">
        <f t="shared" si="130"/>
        <v>0</v>
      </c>
      <c r="AV176" s="169">
        <f t="shared" si="131"/>
        <v>1</v>
      </c>
      <c r="AW176" s="169">
        <f t="shared" si="132"/>
        <v>1</v>
      </c>
      <c r="AX176" s="169">
        <f t="shared" si="133"/>
        <v>0</v>
      </c>
      <c r="AY176" s="169">
        <f t="shared" si="134"/>
        <v>1</v>
      </c>
      <c r="AZ176" s="169">
        <f t="shared" si="135"/>
        <v>0</v>
      </c>
      <c r="BA176" s="169">
        <f t="shared" si="136"/>
        <v>0</v>
      </c>
      <c r="BB176" s="169">
        <f t="shared" si="137"/>
        <v>1</v>
      </c>
      <c r="BC176" s="169">
        <f t="shared" si="138"/>
        <v>0</v>
      </c>
      <c r="BD176" s="169">
        <f t="shared" si="139"/>
        <v>1</v>
      </c>
      <c r="BE176" s="169">
        <f t="shared" si="140"/>
        <v>0</v>
      </c>
      <c r="BF176" s="169">
        <f t="shared" si="141"/>
        <v>0</v>
      </c>
      <c r="BG176" s="169">
        <f t="shared" si="142"/>
        <v>0</v>
      </c>
      <c r="BH176" s="169">
        <f t="shared" si="143"/>
        <v>0</v>
      </c>
      <c r="BI176" s="169">
        <f t="shared" si="144"/>
        <v>0</v>
      </c>
      <c r="BJ176" s="169">
        <f t="shared" si="145"/>
        <v>0</v>
      </c>
      <c r="BK176" s="167">
        <f t="shared" si="146"/>
        <v>1</v>
      </c>
      <c r="BL176" s="169">
        <f t="shared" si="147"/>
        <v>1</v>
      </c>
      <c r="BM176" s="169">
        <f t="shared" si="148"/>
        <v>0</v>
      </c>
      <c r="BN176" s="169">
        <f t="shared" si="149"/>
        <v>1</v>
      </c>
      <c r="BO176" s="169">
        <f t="shared" si="150"/>
        <v>0</v>
      </c>
      <c r="BP176" s="36">
        <f t="shared" si="151"/>
        <v>0</v>
      </c>
      <c r="BQ176">
        <f t="shared" si="152"/>
        <v>0</v>
      </c>
      <c r="BR176" s="36">
        <f t="shared" si="153"/>
        <v>1</v>
      </c>
      <c r="BS176" t="e">
        <f t="shared" si="154"/>
        <v>#N/A</v>
      </c>
    </row>
    <row r="177" spans="1:71">
      <c r="A177" s="59">
        <v>381</v>
      </c>
      <c r="B177" s="59">
        <v>222151</v>
      </c>
      <c r="C177" s="160">
        <v>14399999.609375</v>
      </c>
      <c r="D177" s="59">
        <v>9420000</v>
      </c>
      <c r="E177" s="59">
        <v>9420000</v>
      </c>
      <c r="F177" s="59">
        <v>4979999.609375</v>
      </c>
      <c r="G177" s="59">
        <v>256</v>
      </c>
      <c r="H177" s="59">
        <v>-5742013650.1809101</v>
      </c>
      <c r="I177" s="59">
        <v>0</v>
      </c>
      <c r="J177" s="59">
        <v>0</v>
      </c>
      <c r="K177" s="59">
        <v>0</v>
      </c>
      <c r="L177" s="59">
        <v>102</v>
      </c>
      <c r="M177" s="59">
        <v>0</v>
      </c>
      <c r="N177" s="59">
        <v>0</v>
      </c>
      <c r="O177" s="59">
        <v>102</v>
      </c>
      <c r="P177" s="59">
        <v>0</v>
      </c>
      <c r="Q177" s="59">
        <v>0</v>
      </c>
      <c r="R177" s="59">
        <v>1</v>
      </c>
      <c r="S177" s="59">
        <v>0</v>
      </c>
      <c r="T177" s="59">
        <f t="shared" si="104"/>
        <v>0</v>
      </c>
      <c r="U177" s="59">
        <f t="shared" si="105"/>
        <v>0</v>
      </c>
      <c r="V177" s="59">
        <f t="shared" si="106"/>
        <v>2</v>
      </c>
      <c r="W177" s="59">
        <f t="shared" si="107"/>
        <v>0</v>
      </c>
      <c r="X177" s="59">
        <f t="shared" si="108"/>
        <v>0</v>
      </c>
      <c r="Y177" s="59">
        <f t="shared" si="109"/>
        <v>0</v>
      </c>
      <c r="Z177" s="59">
        <f t="shared" si="110"/>
        <v>0</v>
      </c>
      <c r="AA177" s="59">
        <f t="shared" si="111"/>
        <v>0</v>
      </c>
      <c r="AB177" s="59">
        <f t="shared" si="112"/>
        <v>0</v>
      </c>
      <c r="AC177" s="59">
        <f t="shared" si="113"/>
        <v>0</v>
      </c>
      <c r="AD177" s="166">
        <f t="shared" si="155"/>
        <v>0</v>
      </c>
      <c r="AE177" s="169">
        <f t="shared" si="114"/>
        <v>0</v>
      </c>
      <c r="AF177" s="169">
        <f t="shared" si="115"/>
        <v>0</v>
      </c>
      <c r="AG177" s="169">
        <f t="shared" si="116"/>
        <v>0</v>
      </c>
      <c r="AH177" s="169">
        <f t="shared" si="117"/>
        <v>1</v>
      </c>
      <c r="AI177" s="169">
        <f t="shared" si="118"/>
        <v>0</v>
      </c>
      <c r="AJ177" s="169">
        <f t="shared" si="119"/>
        <v>0</v>
      </c>
      <c r="AK177" s="169">
        <f t="shared" si="120"/>
        <v>0</v>
      </c>
      <c r="AL177" s="169">
        <f t="shared" si="121"/>
        <v>1</v>
      </c>
      <c r="AM177" s="169">
        <f t="shared" si="122"/>
        <v>1</v>
      </c>
      <c r="AN177" s="169">
        <f t="shared" si="123"/>
        <v>0</v>
      </c>
      <c r="AO177" s="169">
        <f t="shared" si="124"/>
        <v>1</v>
      </c>
      <c r="AP177" s="169">
        <f t="shared" si="125"/>
        <v>1</v>
      </c>
      <c r="AQ177" s="169">
        <f t="shared" si="126"/>
        <v>0</v>
      </c>
      <c r="AR177" s="169">
        <f t="shared" si="127"/>
        <v>0</v>
      </c>
      <c r="AS177" s="169">
        <f t="shared" si="128"/>
        <v>0</v>
      </c>
      <c r="AT177" s="169">
        <f t="shared" si="129"/>
        <v>0</v>
      </c>
      <c r="AU177" s="169">
        <f t="shared" si="130"/>
        <v>0</v>
      </c>
      <c r="AV177" s="169">
        <f t="shared" si="131"/>
        <v>1</v>
      </c>
      <c r="AW177" s="169">
        <f t="shared" si="132"/>
        <v>0</v>
      </c>
      <c r="AX177" s="169">
        <f t="shared" si="133"/>
        <v>0</v>
      </c>
      <c r="AY177" s="169">
        <f t="shared" si="134"/>
        <v>0</v>
      </c>
      <c r="AZ177" s="169">
        <f t="shared" si="135"/>
        <v>0</v>
      </c>
      <c r="BA177" s="169">
        <f t="shared" si="136"/>
        <v>0</v>
      </c>
      <c r="BB177" s="169">
        <f t="shared" si="137"/>
        <v>1</v>
      </c>
      <c r="BC177" s="169">
        <f t="shared" si="138"/>
        <v>0</v>
      </c>
      <c r="BD177" s="169">
        <f t="shared" si="139"/>
        <v>1</v>
      </c>
      <c r="BE177" s="169">
        <f t="shared" si="140"/>
        <v>0</v>
      </c>
      <c r="BF177" s="169">
        <f t="shared" si="141"/>
        <v>0</v>
      </c>
      <c r="BG177" s="169">
        <f t="shared" si="142"/>
        <v>0</v>
      </c>
      <c r="BH177" s="169">
        <f t="shared" si="143"/>
        <v>0</v>
      </c>
      <c r="BI177" s="169">
        <f t="shared" si="144"/>
        <v>0</v>
      </c>
      <c r="BJ177" s="169">
        <f t="shared" si="145"/>
        <v>0</v>
      </c>
      <c r="BK177" s="167">
        <f t="shared" si="146"/>
        <v>0</v>
      </c>
      <c r="BL177" s="169">
        <f t="shared" si="147"/>
        <v>1</v>
      </c>
      <c r="BM177" s="169">
        <f t="shared" si="148"/>
        <v>0</v>
      </c>
      <c r="BN177" s="169">
        <f t="shared" si="149"/>
        <v>1</v>
      </c>
      <c r="BO177" s="169">
        <f t="shared" si="150"/>
        <v>0</v>
      </c>
      <c r="BP177" s="36">
        <f t="shared" si="151"/>
        <v>0</v>
      </c>
      <c r="BQ177">
        <f t="shared" si="152"/>
        <v>0</v>
      </c>
      <c r="BR177" s="36">
        <f t="shared" si="153"/>
        <v>0</v>
      </c>
      <c r="BS177" t="e">
        <f t="shared" si="154"/>
        <v>#N/A</v>
      </c>
    </row>
    <row r="178" spans="1:71">
      <c r="A178" s="59">
        <v>42</v>
      </c>
      <c r="B178" s="59">
        <v>15231</v>
      </c>
      <c r="C178" s="160">
        <v>57142856.899572901</v>
      </c>
      <c r="D178" s="59">
        <v>9507143.5</v>
      </c>
      <c r="E178" s="59">
        <v>9507143.5</v>
      </c>
      <c r="F178" s="59">
        <v>47635713.399572901</v>
      </c>
      <c r="G178" s="59">
        <v>0</v>
      </c>
      <c r="H178" s="59">
        <v>-393155099.89626801</v>
      </c>
      <c r="I178" s="59">
        <v>101</v>
      </c>
      <c r="J178" s="59">
        <v>0</v>
      </c>
      <c r="K178" s="59">
        <v>0</v>
      </c>
      <c r="L178" s="59">
        <v>202</v>
      </c>
      <c r="M178" s="59">
        <v>0</v>
      </c>
      <c r="N178" s="59">
        <v>0</v>
      </c>
      <c r="O178" s="59">
        <v>0</v>
      </c>
      <c r="P178" s="59">
        <v>0</v>
      </c>
      <c r="Q178" s="59">
        <v>0</v>
      </c>
      <c r="R178" s="59">
        <v>2</v>
      </c>
      <c r="S178" s="59">
        <v>1</v>
      </c>
      <c r="T178" s="59">
        <f t="shared" si="104"/>
        <v>0</v>
      </c>
      <c r="U178" s="59">
        <f t="shared" si="105"/>
        <v>1</v>
      </c>
      <c r="V178" s="59">
        <f t="shared" si="106"/>
        <v>0</v>
      </c>
      <c r="W178" s="59">
        <f t="shared" si="107"/>
        <v>0</v>
      </c>
      <c r="X178" s="59">
        <f t="shared" si="108"/>
        <v>0</v>
      </c>
      <c r="Y178" s="59">
        <f t="shared" si="109"/>
        <v>0</v>
      </c>
      <c r="Z178" s="59">
        <f t="shared" si="110"/>
        <v>0</v>
      </c>
      <c r="AA178" s="59">
        <f t="shared" si="111"/>
        <v>0</v>
      </c>
      <c r="AB178" s="59">
        <f t="shared" si="112"/>
        <v>0</v>
      </c>
      <c r="AC178" s="59">
        <f t="shared" si="113"/>
        <v>0</v>
      </c>
      <c r="AD178" s="166">
        <f t="shared" si="155"/>
        <v>1</v>
      </c>
      <c r="AE178" s="169">
        <f t="shared" si="114"/>
        <v>1</v>
      </c>
      <c r="AF178" s="169">
        <f t="shared" si="115"/>
        <v>0</v>
      </c>
      <c r="AG178" s="169">
        <f t="shared" si="116"/>
        <v>0</v>
      </c>
      <c r="AH178" s="169">
        <f t="shared" si="117"/>
        <v>1</v>
      </c>
      <c r="AI178" s="169">
        <f t="shared" si="118"/>
        <v>0</v>
      </c>
      <c r="AJ178" s="169">
        <f t="shared" si="119"/>
        <v>0</v>
      </c>
      <c r="AK178" s="169">
        <f t="shared" si="120"/>
        <v>1</v>
      </c>
      <c r="AL178" s="169">
        <f t="shared" si="121"/>
        <v>0</v>
      </c>
      <c r="AM178" s="169">
        <f t="shared" si="122"/>
        <v>0</v>
      </c>
      <c r="AN178" s="169">
        <f t="shared" si="123"/>
        <v>0</v>
      </c>
      <c r="AO178" s="169">
        <f t="shared" si="124"/>
        <v>1</v>
      </c>
      <c r="AP178" s="169">
        <f t="shared" si="125"/>
        <v>0</v>
      </c>
      <c r="AQ178" s="169">
        <f t="shared" si="126"/>
        <v>0</v>
      </c>
      <c r="AR178" s="169">
        <f t="shared" si="127"/>
        <v>0</v>
      </c>
      <c r="AS178" s="169">
        <f t="shared" si="128"/>
        <v>0</v>
      </c>
      <c r="AT178" s="169">
        <f t="shared" si="129"/>
        <v>0</v>
      </c>
      <c r="AU178" s="169">
        <f t="shared" si="130"/>
        <v>0</v>
      </c>
      <c r="AV178" s="169">
        <f t="shared" si="131"/>
        <v>1</v>
      </c>
      <c r="AW178" s="169">
        <f t="shared" si="132"/>
        <v>0</v>
      </c>
      <c r="AX178" s="169">
        <f t="shared" si="133"/>
        <v>0</v>
      </c>
      <c r="AY178" s="169">
        <f t="shared" si="134"/>
        <v>0</v>
      </c>
      <c r="AZ178" s="169">
        <f t="shared" si="135"/>
        <v>0</v>
      </c>
      <c r="BA178" s="169">
        <f t="shared" si="136"/>
        <v>0</v>
      </c>
      <c r="BB178" s="169">
        <f t="shared" si="137"/>
        <v>1</v>
      </c>
      <c r="BC178" s="169">
        <f t="shared" si="138"/>
        <v>0</v>
      </c>
      <c r="BD178" s="169">
        <f t="shared" si="139"/>
        <v>1</v>
      </c>
      <c r="BE178" s="169">
        <f t="shared" si="140"/>
        <v>0</v>
      </c>
      <c r="BF178" s="169">
        <f t="shared" si="141"/>
        <v>0</v>
      </c>
      <c r="BG178" s="169">
        <f t="shared" si="142"/>
        <v>0</v>
      </c>
      <c r="BH178" s="169">
        <f t="shared" si="143"/>
        <v>0</v>
      </c>
      <c r="BI178" s="169">
        <f t="shared" si="144"/>
        <v>0</v>
      </c>
      <c r="BJ178" s="169">
        <f t="shared" si="145"/>
        <v>0</v>
      </c>
      <c r="BK178" s="167">
        <f t="shared" si="146"/>
        <v>0</v>
      </c>
      <c r="BL178" s="169">
        <f t="shared" si="147"/>
        <v>0</v>
      </c>
      <c r="BM178" s="169">
        <f t="shared" si="148"/>
        <v>1</v>
      </c>
      <c r="BN178" s="169">
        <f t="shared" si="149"/>
        <v>0</v>
      </c>
      <c r="BO178" s="169">
        <f t="shared" si="150"/>
        <v>1</v>
      </c>
      <c r="BP178" s="36">
        <f t="shared" si="151"/>
        <v>1</v>
      </c>
      <c r="BQ178">
        <f t="shared" si="152"/>
        <v>0</v>
      </c>
      <c r="BR178" s="36">
        <f t="shared" si="153"/>
        <v>0</v>
      </c>
      <c r="BS178" t="e">
        <f t="shared" si="154"/>
        <v>#N/A</v>
      </c>
    </row>
    <row r="179" spans="1:71">
      <c r="A179" s="59">
        <v>204</v>
      </c>
      <c r="B179" s="59">
        <v>131381</v>
      </c>
      <c r="C179" s="160">
        <v>45714287.141553402</v>
      </c>
      <c r="D179" s="59">
        <v>9619048</v>
      </c>
      <c r="E179" s="59">
        <v>9619048</v>
      </c>
      <c r="F179" s="59">
        <v>36095239.141553402</v>
      </c>
      <c r="G179" s="59">
        <v>247.61904907226599</v>
      </c>
      <c r="H179" s="59">
        <v>-2958671205.23873</v>
      </c>
      <c r="I179" s="59">
        <v>0</v>
      </c>
      <c r="J179" s="59">
        <v>0</v>
      </c>
      <c r="K179" s="59">
        <v>0</v>
      </c>
      <c r="L179" s="59">
        <v>101</v>
      </c>
      <c r="M179" s="59">
        <v>0</v>
      </c>
      <c r="N179" s="59">
        <v>0</v>
      </c>
      <c r="O179" s="59">
        <v>101</v>
      </c>
      <c r="P179" s="59">
        <v>0</v>
      </c>
      <c r="Q179" s="59">
        <v>0</v>
      </c>
      <c r="R179" s="59">
        <v>1</v>
      </c>
      <c r="S179" s="59">
        <v>0</v>
      </c>
      <c r="T179" s="59">
        <f t="shared" si="104"/>
        <v>0</v>
      </c>
      <c r="U179" s="59">
        <f t="shared" si="105"/>
        <v>0</v>
      </c>
      <c r="V179" s="59">
        <f t="shared" si="106"/>
        <v>0</v>
      </c>
      <c r="W179" s="59">
        <f t="shared" si="107"/>
        <v>0</v>
      </c>
      <c r="X179" s="59">
        <f t="shared" si="108"/>
        <v>0</v>
      </c>
      <c r="Y179" s="59">
        <f t="shared" si="109"/>
        <v>0</v>
      </c>
      <c r="Z179" s="59">
        <f t="shared" si="110"/>
        <v>0</v>
      </c>
      <c r="AA179" s="59">
        <f t="shared" si="111"/>
        <v>0</v>
      </c>
      <c r="AB179" s="59">
        <f t="shared" si="112"/>
        <v>0</v>
      </c>
      <c r="AC179" s="59">
        <f t="shared" si="113"/>
        <v>0</v>
      </c>
      <c r="AD179" s="166">
        <f t="shared" si="155"/>
        <v>2</v>
      </c>
      <c r="AE179" s="169">
        <f t="shared" si="114"/>
        <v>0</v>
      </c>
      <c r="AF179" s="169">
        <f t="shared" si="115"/>
        <v>1</v>
      </c>
      <c r="AG179" s="169">
        <f t="shared" si="116"/>
        <v>0</v>
      </c>
      <c r="AH179" s="169">
        <f t="shared" si="117"/>
        <v>1</v>
      </c>
      <c r="AI179" s="169">
        <f t="shared" si="118"/>
        <v>0</v>
      </c>
      <c r="AJ179" s="169">
        <f t="shared" si="119"/>
        <v>0</v>
      </c>
      <c r="AK179" s="169">
        <f t="shared" si="120"/>
        <v>0</v>
      </c>
      <c r="AL179" s="169">
        <f t="shared" si="121"/>
        <v>1</v>
      </c>
      <c r="AM179" s="169">
        <f t="shared" si="122"/>
        <v>0</v>
      </c>
      <c r="AN179" s="169">
        <f t="shared" si="123"/>
        <v>0</v>
      </c>
      <c r="AO179" s="169">
        <f t="shared" si="124"/>
        <v>1</v>
      </c>
      <c r="AP179" s="169">
        <f t="shared" si="125"/>
        <v>0</v>
      </c>
      <c r="AQ179" s="169">
        <f t="shared" si="126"/>
        <v>0</v>
      </c>
      <c r="AR179" s="169">
        <f t="shared" si="127"/>
        <v>0</v>
      </c>
      <c r="AS179" s="169">
        <f t="shared" si="128"/>
        <v>0</v>
      </c>
      <c r="AT179" s="169">
        <f t="shared" si="129"/>
        <v>0</v>
      </c>
      <c r="AU179" s="169">
        <f t="shared" si="130"/>
        <v>0</v>
      </c>
      <c r="AV179" s="169">
        <f t="shared" si="131"/>
        <v>1</v>
      </c>
      <c r="AW179" s="169">
        <f t="shared" si="132"/>
        <v>0</v>
      </c>
      <c r="AX179" s="169">
        <f t="shared" si="133"/>
        <v>0</v>
      </c>
      <c r="AY179" s="169">
        <f t="shared" si="134"/>
        <v>0</v>
      </c>
      <c r="AZ179" s="169">
        <f t="shared" si="135"/>
        <v>0</v>
      </c>
      <c r="BA179" s="169">
        <f t="shared" si="136"/>
        <v>0</v>
      </c>
      <c r="BB179" s="169">
        <f t="shared" si="137"/>
        <v>1</v>
      </c>
      <c r="BC179" s="169">
        <f t="shared" si="138"/>
        <v>0</v>
      </c>
      <c r="BD179" s="169">
        <f t="shared" si="139"/>
        <v>1</v>
      </c>
      <c r="BE179" s="169">
        <f t="shared" si="140"/>
        <v>0</v>
      </c>
      <c r="BF179" s="169">
        <f t="shared" si="141"/>
        <v>0</v>
      </c>
      <c r="BG179" s="169">
        <f t="shared" si="142"/>
        <v>0</v>
      </c>
      <c r="BH179" s="169">
        <f t="shared" si="143"/>
        <v>0</v>
      </c>
      <c r="BI179" s="169">
        <f t="shared" si="144"/>
        <v>0</v>
      </c>
      <c r="BJ179" s="169">
        <f t="shared" si="145"/>
        <v>0</v>
      </c>
      <c r="BK179" s="167">
        <f t="shared" si="146"/>
        <v>0</v>
      </c>
      <c r="BL179" s="169">
        <f t="shared" si="147"/>
        <v>1</v>
      </c>
      <c r="BM179" s="169">
        <f t="shared" si="148"/>
        <v>0</v>
      </c>
      <c r="BN179" s="169">
        <f t="shared" si="149"/>
        <v>1</v>
      </c>
      <c r="BO179" s="169">
        <f t="shared" si="150"/>
        <v>0</v>
      </c>
      <c r="BP179" s="36">
        <f t="shared" si="151"/>
        <v>1</v>
      </c>
      <c r="BQ179">
        <f t="shared" si="152"/>
        <v>0</v>
      </c>
      <c r="BR179" s="36">
        <f t="shared" si="153"/>
        <v>0</v>
      </c>
      <c r="BS179" t="e">
        <f t="shared" si="154"/>
        <v>#N/A</v>
      </c>
    </row>
    <row r="180" spans="1:71">
      <c r="A180" s="59">
        <v>37</v>
      </c>
      <c r="B180" s="59">
        <v>14154</v>
      </c>
      <c r="C180" s="160">
        <v>70428571.128723606</v>
      </c>
      <c r="D180" s="59">
        <v>9642857.5</v>
      </c>
      <c r="E180" s="59">
        <v>9642857.5</v>
      </c>
      <c r="F180" s="59">
        <v>60785713.628723599</v>
      </c>
      <c r="G180" s="59">
        <v>300</v>
      </c>
      <c r="H180" s="59">
        <v>-359433672.32184201</v>
      </c>
      <c r="I180" s="59">
        <v>0</v>
      </c>
      <c r="J180" s="59">
        <v>0</v>
      </c>
      <c r="K180" s="59">
        <v>0</v>
      </c>
      <c r="L180" s="59">
        <v>101</v>
      </c>
      <c r="M180" s="59">
        <v>0</v>
      </c>
      <c r="N180" s="59">
        <v>0</v>
      </c>
      <c r="O180" s="59">
        <v>101</v>
      </c>
      <c r="P180" s="59">
        <v>0</v>
      </c>
      <c r="Q180" s="59">
        <v>0</v>
      </c>
      <c r="R180" s="59">
        <v>2</v>
      </c>
      <c r="S180" s="59">
        <v>0</v>
      </c>
      <c r="T180" s="59">
        <f t="shared" si="104"/>
        <v>0</v>
      </c>
      <c r="U180" s="59">
        <f t="shared" si="105"/>
        <v>0</v>
      </c>
      <c r="V180" s="59">
        <f t="shared" si="106"/>
        <v>0</v>
      </c>
      <c r="W180" s="59">
        <f t="shared" si="107"/>
        <v>0</v>
      </c>
      <c r="X180" s="59">
        <f t="shared" si="108"/>
        <v>0</v>
      </c>
      <c r="Y180" s="59">
        <f t="shared" si="109"/>
        <v>0</v>
      </c>
      <c r="Z180" s="59">
        <f t="shared" si="110"/>
        <v>0</v>
      </c>
      <c r="AA180" s="59">
        <f t="shared" si="111"/>
        <v>0</v>
      </c>
      <c r="AB180" s="59">
        <f t="shared" si="112"/>
        <v>0</v>
      </c>
      <c r="AC180" s="59">
        <f t="shared" si="113"/>
        <v>0</v>
      </c>
      <c r="AD180" s="166">
        <f t="shared" si="155"/>
        <v>2</v>
      </c>
      <c r="AE180" s="169">
        <f t="shared" si="114"/>
        <v>0</v>
      </c>
      <c r="AF180" s="169">
        <f t="shared" si="115"/>
        <v>1</v>
      </c>
      <c r="AG180" s="169">
        <f t="shared" si="116"/>
        <v>0</v>
      </c>
      <c r="AH180" s="169">
        <f t="shared" si="117"/>
        <v>1</v>
      </c>
      <c r="AI180" s="169">
        <f t="shared" si="118"/>
        <v>0</v>
      </c>
      <c r="AJ180" s="169">
        <f t="shared" si="119"/>
        <v>0</v>
      </c>
      <c r="AK180" s="169">
        <f t="shared" si="120"/>
        <v>0</v>
      </c>
      <c r="AL180" s="169">
        <f t="shared" si="121"/>
        <v>1</v>
      </c>
      <c r="AM180" s="169">
        <f t="shared" si="122"/>
        <v>0</v>
      </c>
      <c r="AN180" s="169">
        <f t="shared" si="123"/>
        <v>0</v>
      </c>
      <c r="AO180" s="169">
        <f t="shared" si="124"/>
        <v>1</v>
      </c>
      <c r="AP180" s="169">
        <f t="shared" si="125"/>
        <v>0</v>
      </c>
      <c r="AQ180" s="169">
        <f t="shared" si="126"/>
        <v>0</v>
      </c>
      <c r="AR180" s="169">
        <f t="shared" si="127"/>
        <v>0</v>
      </c>
      <c r="AS180" s="169">
        <f t="shared" si="128"/>
        <v>0</v>
      </c>
      <c r="AT180" s="169">
        <f t="shared" si="129"/>
        <v>0</v>
      </c>
      <c r="AU180" s="169">
        <f t="shared" si="130"/>
        <v>0</v>
      </c>
      <c r="AV180" s="169">
        <f t="shared" si="131"/>
        <v>1</v>
      </c>
      <c r="AW180" s="169">
        <f t="shared" si="132"/>
        <v>0</v>
      </c>
      <c r="AX180" s="169">
        <f t="shared" si="133"/>
        <v>0</v>
      </c>
      <c r="AY180" s="169">
        <f t="shared" si="134"/>
        <v>0</v>
      </c>
      <c r="AZ180" s="169">
        <f t="shared" si="135"/>
        <v>0</v>
      </c>
      <c r="BA180" s="169">
        <f t="shared" si="136"/>
        <v>0</v>
      </c>
      <c r="BB180" s="169">
        <f t="shared" si="137"/>
        <v>1</v>
      </c>
      <c r="BC180" s="169">
        <f t="shared" si="138"/>
        <v>0</v>
      </c>
      <c r="BD180" s="169">
        <f t="shared" si="139"/>
        <v>1</v>
      </c>
      <c r="BE180" s="169">
        <f t="shared" si="140"/>
        <v>0</v>
      </c>
      <c r="BF180" s="169">
        <f t="shared" si="141"/>
        <v>0</v>
      </c>
      <c r="BG180" s="169">
        <f t="shared" si="142"/>
        <v>0</v>
      </c>
      <c r="BH180" s="169">
        <f t="shared" si="143"/>
        <v>0</v>
      </c>
      <c r="BI180" s="169">
        <f t="shared" si="144"/>
        <v>0</v>
      </c>
      <c r="BJ180" s="169">
        <f t="shared" si="145"/>
        <v>0</v>
      </c>
      <c r="BK180" s="167">
        <f t="shared" si="146"/>
        <v>0</v>
      </c>
      <c r="BL180" s="169">
        <f t="shared" si="147"/>
        <v>0</v>
      </c>
      <c r="BM180" s="169">
        <f t="shared" si="148"/>
        <v>1</v>
      </c>
      <c r="BN180" s="169">
        <f t="shared" si="149"/>
        <v>1</v>
      </c>
      <c r="BO180" s="169">
        <f t="shared" si="150"/>
        <v>0</v>
      </c>
      <c r="BP180" s="36">
        <f t="shared" si="151"/>
        <v>1</v>
      </c>
      <c r="BQ180">
        <f t="shared" si="152"/>
        <v>0</v>
      </c>
      <c r="BR180" s="36">
        <f t="shared" si="153"/>
        <v>0</v>
      </c>
      <c r="BS180" t="e">
        <f t="shared" si="154"/>
        <v>#N/A</v>
      </c>
    </row>
    <row r="181" spans="1:71">
      <c r="A181" s="59">
        <v>73</v>
      </c>
      <c r="B181" s="59">
        <v>21151</v>
      </c>
      <c r="C181" s="160">
        <v>75952381.976371199</v>
      </c>
      <c r="D181" s="59">
        <v>9761905</v>
      </c>
      <c r="E181" s="59">
        <v>9761905</v>
      </c>
      <c r="F181" s="59">
        <v>66190476.976371199</v>
      </c>
      <c r="G181" s="59">
        <v>642.85714721679699</v>
      </c>
      <c r="H181" s="59">
        <v>-1050354166.71421</v>
      </c>
      <c r="I181" s="59">
        <v>0</v>
      </c>
      <c r="J181" s="59">
        <v>0</v>
      </c>
      <c r="K181" s="59">
        <v>0</v>
      </c>
      <c r="L181" s="59">
        <v>101</v>
      </c>
      <c r="M181" s="59">
        <v>0</v>
      </c>
      <c r="N181" s="59">
        <v>0</v>
      </c>
      <c r="O181" s="59">
        <v>101</v>
      </c>
      <c r="P181" s="59">
        <v>0</v>
      </c>
      <c r="Q181" s="59">
        <v>0</v>
      </c>
      <c r="R181" s="59">
        <v>1</v>
      </c>
      <c r="S181" s="59">
        <v>0</v>
      </c>
      <c r="T181" s="59">
        <f t="shared" si="104"/>
        <v>0</v>
      </c>
      <c r="U181" s="59">
        <f t="shared" si="105"/>
        <v>0</v>
      </c>
      <c r="V181" s="59">
        <f t="shared" si="106"/>
        <v>0</v>
      </c>
      <c r="W181" s="59">
        <f t="shared" si="107"/>
        <v>0</v>
      </c>
      <c r="X181" s="59">
        <f t="shared" si="108"/>
        <v>0</v>
      </c>
      <c r="Y181" s="59">
        <f t="shared" si="109"/>
        <v>0</v>
      </c>
      <c r="Z181" s="59">
        <f t="shared" si="110"/>
        <v>0</v>
      </c>
      <c r="AA181" s="59">
        <f t="shared" si="111"/>
        <v>0</v>
      </c>
      <c r="AB181" s="59">
        <f t="shared" si="112"/>
        <v>0</v>
      </c>
      <c r="AC181" s="59">
        <f t="shared" si="113"/>
        <v>0</v>
      </c>
      <c r="AD181" s="166">
        <f t="shared" si="155"/>
        <v>2</v>
      </c>
      <c r="AE181" s="169">
        <f t="shared" si="114"/>
        <v>0</v>
      </c>
      <c r="AF181" s="169">
        <f t="shared" si="115"/>
        <v>1</v>
      </c>
      <c r="AG181" s="169">
        <f t="shared" si="116"/>
        <v>0</v>
      </c>
      <c r="AH181" s="169">
        <f t="shared" si="117"/>
        <v>1</v>
      </c>
      <c r="AI181" s="169">
        <f t="shared" si="118"/>
        <v>0</v>
      </c>
      <c r="AJ181" s="169">
        <f t="shared" si="119"/>
        <v>0</v>
      </c>
      <c r="AK181" s="169">
        <f t="shared" si="120"/>
        <v>0</v>
      </c>
      <c r="AL181" s="169">
        <f t="shared" si="121"/>
        <v>1</v>
      </c>
      <c r="AM181" s="169">
        <f t="shared" si="122"/>
        <v>0</v>
      </c>
      <c r="AN181" s="169">
        <f t="shared" si="123"/>
        <v>0</v>
      </c>
      <c r="AO181" s="169">
        <f t="shared" si="124"/>
        <v>1</v>
      </c>
      <c r="AP181" s="169">
        <f t="shared" si="125"/>
        <v>0</v>
      </c>
      <c r="AQ181" s="169">
        <f t="shared" si="126"/>
        <v>0</v>
      </c>
      <c r="AR181" s="169">
        <f t="shared" si="127"/>
        <v>0</v>
      </c>
      <c r="AS181" s="169">
        <f t="shared" si="128"/>
        <v>0</v>
      </c>
      <c r="AT181" s="169">
        <f t="shared" si="129"/>
        <v>0</v>
      </c>
      <c r="AU181" s="169">
        <f t="shared" si="130"/>
        <v>0</v>
      </c>
      <c r="AV181" s="169">
        <f t="shared" si="131"/>
        <v>1</v>
      </c>
      <c r="AW181" s="169">
        <f t="shared" si="132"/>
        <v>0</v>
      </c>
      <c r="AX181" s="169">
        <f t="shared" si="133"/>
        <v>0</v>
      </c>
      <c r="AY181" s="169">
        <f t="shared" si="134"/>
        <v>0</v>
      </c>
      <c r="AZ181" s="169">
        <f t="shared" si="135"/>
        <v>0</v>
      </c>
      <c r="BA181" s="169">
        <f t="shared" si="136"/>
        <v>0</v>
      </c>
      <c r="BB181" s="169">
        <f t="shared" si="137"/>
        <v>1</v>
      </c>
      <c r="BC181" s="169">
        <f t="shared" si="138"/>
        <v>0</v>
      </c>
      <c r="BD181" s="169">
        <f t="shared" si="139"/>
        <v>1</v>
      </c>
      <c r="BE181" s="169">
        <f t="shared" si="140"/>
        <v>0</v>
      </c>
      <c r="BF181" s="169">
        <f t="shared" si="141"/>
        <v>0</v>
      </c>
      <c r="BG181" s="169">
        <f t="shared" si="142"/>
        <v>0</v>
      </c>
      <c r="BH181" s="169">
        <f t="shared" si="143"/>
        <v>0</v>
      </c>
      <c r="BI181" s="169">
        <f t="shared" si="144"/>
        <v>0</v>
      </c>
      <c r="BJ181" s="169">
        <f t="shared" si="145"/>
        <v>0</v>
      </c>
      <c r="BK181" s="167">
        <f t="shared" si="146"/>
        <v>0</v>
      </c>
      <c r="BL181" s="169">
        <f t="shared" si="147"/>
        <v>1</v>
      </c>
      <c r="BM181" s="169">
        <f t="shared" si="148"/>
        <v>0</v>
      </c>
      <c r="BN181" s="169">
        <f t="shared" si="149"/>
        <v>1</v>
      </c>
      <c r="BO181" s="169">
        <f t="shared" si="150"/>
        <v>0</v>
      </c>
      <c r="BP181" s="36">
        <f t="shared" si="151"/>
        <v>1</v>
      </c>
      <c r="BQ181">
        <f t="shared" si="152"/>
        <v>0</v>
      </c>
      <c r="BR181" s="36">
        <f t="shared" si="153"/>
        <v>0</v>
      </c>
      <c r="BS181" t="e">
        <f t="shared" si="154"/>
        <v>#N/A</v>
      </c>
    </row>
    <row r="182" spans="1:71">
      <c r="A182" s="59">
        <v>382</v>
      </c>
      <c r="B182" s="59">
        <v>222171</v>
      </c>
      <c r="C182" s="160">
        <v>17199999.743700001</v>
      </c>
      <c r="D182" s="59">
        <v>9870000</v>
      </c>
      <c r="E182" s="59">
        <v>9870000</v>
      </c>
      <c r="F182" s="59">
        <v>7329999.7437000303</v>
      </c>
      <c r="G182" s="59">
        <v>240</v>
      </c>
      <c r="H182" s="59">
        <v>-5754063650.0465899</v>
      </c>
      <c r="I182" s="59">
        <v>0</v>
      </c>
      <c r="J182" s="59">
        <v>0</v>
      </c>
      <c r="K182" s="59">
        <v>0</v>
      </c>
      <c r="L182" s="59">
        <v>102</v>
      </c>
      <c r="M182" s="59">
        <v>0</v>
      </c>
      <c r="N182" s="59">
        <v>0</v>
      </c>
      <c r="O182" s="59">
        <v>102</v>
      </c>
      <c r="P182" s="59">
        <v>0</v>
      </c>
      <c r="Q182" s="59">
        <v>0</v>
      </c>
      <c r="R182" s="59">
        <v>2</v>
      </c>
      <c r="S182" s="59">
        <v>0</v>
      </c>
      <c r="T182" s="59">
        <f t="shared" si="104"/>
        <v>0</v>
      </c>
      <c r="U182" s="59">
        <f t="shared" si="105"/>
        <v>0</v>
      </c>
      <c r="V182" s="59">
        <f t="shared" si="106"/>
        <v>2</v>
      </c>
      <c r="W182" s="59">
        <f t="shared" si="107"/>
        <v>0</v>
      </c>
      <c r="X182" s="59">
        <f t="shared" si="108"/>
        <v>0</v>
      </c>
      <c r="Y182" s="59">
        <f t="shared" si="109"/>
        <v>0</v>
      </c>
      <c r="Z182" s="59">
        <f t="shared" si="110"/>
        <v>0</v>
      </c>
      <c r="AA182" s="59">
        <f t="shared" si="111"/>
        <v>0</v>
      </c>
      <c r="AB182" s="59">
        <f t="shared" si="112"/>
        <v>0</v>
      </c>
      <c r="AC182" s="59">
        <f t="shared" si="113"/>
        <v>0</v>
      </c>
      <c r="AD182" s="166">
        <f t="shared" si="155"/>
        <v>0</v>
      </c>
      <c r="AE182" s="169">
        <f t="shared" si="114"/>
        <v>0</v>
      </c>
      <c r="AF182" s="169">
        <f t="shared" si="115"/>
        <v>0</v>
      </c>
      <c r="AG182" s="169">
        <f t="shared" si="116"/>
        <v>0</v>
      </c>
      <c r="AH182" s="169">
        <f t="shared" si="117"/>
        <v>1</v>
      </c>
      <c r="AI182" s="169">
        <f t="shared" si="118"/>
        <v>0</v>
      </c>
      <c r="AJ182" s="169">
        <f t="shared" si="119"/>
        <v>0</v>
      </c>
      <c r="AK182" s="169">
        <f t="shared" si="120"/>
        <v>0</v>
      </c>
      <c r="AL182" s="169">
        <f t="shared" si="121"/>
        <v>1</v>
      </c>
      <c r="AM182" s="169">
        <f t="shared" si="122"/>
        <v>1</v>
      </c>
      <c r="AN182" s="169">
        <f t="shared" si="123"/>
        <v>0</v>
      </c>
      <c r="AO182" s="169">
        <f t="shared" si="124"/>
        <v>1</v>
      </c>
      <c r="AP182" s="169">
        <f t="shared" si="125"/>
        <v>1</v>
      </c>
      <c r="AQ182" s="169">
        <f t="shared" si="126"/>
        <v>0</v>
      </c>
      <c r="AR182" s="169">
        <f t="shared" si="127"/>
        <v>0</v>
      </c>
      <c r="AS182" s="169">
        <f t="shared" si="128"/>
        <v>0</v>
      </c>
      <c r="AT182" s="169">
        <f t="shared" si="129"/>
        <v>0</v>
      </c>
      <c r="AU182" s="169">
        <f t="shared" si="130"/>
        <v>0</v>
      </c>
      <c r="AV182" s="169">
        <f t="shared" si="131"/>
        <v>1</v>
      </c>
      <c r="AW182" s="169">
        <f t="shared" si="132"/>
        <v>0</v>
      </c>
      <c r="AX182" s="169">
        <f t="shared" si="133"/>
        <v>0</v>
      </c>
      <c r="AY182" s="169">
        <f t="shared" si="134"/>
        <v>0</v>
      </c>
      <c r="AZ182" s="169">
        <f t="shared" si="135"/>
        <v>0</v>
      </c>
      <c r="BA182" s="169">
        <f t="shared" si="136"/>
        <v>0</v>
      </c>
      <c r="BB182" s="169">
        <f t="shared" si="137"/>
        <v>1</v>
      </c>
      <c r="BC182" s="169">
        <f t="shared" si="138"/>
        <v>0</v>
      </c>
      <c r="BD182" s="169">
        <f t="shared" si="139"/>
        <v>1</v>
      </c>
      <c r="BE182" s="169">
        <f t="shared" si="140"/>
        <v>0</v>
      </c>
      <c r="BF182" s="169">
        <f t="shared" si="141"/>
        <v>0</v>
      </c>
      <c r="BG182" s="169">
        <f t="shared" si="142"/>
        <v>0</v>
      </c>
      <c r="BH182" s="169">
        <f t="shared" si="143"/>
        <v>0</v>
      </c>
      <c r="BI182" s="169">
        <f t="shared" si="144"/>
        <v>0</v>
      </c>
      <c r="BJ182" s="169">
        <f t="shared" si="145"/>
        <v>0</v>
      </c>
      <c r="BK182" s="167">
        <f t="shared" si="146"/>
        <v>0</v>
      </c>
      <c r="BL182" s="169">
        <f t="shared" si="147"/>
        <v>0</v>
      </c>
      <c r="BM182" s="169">
        <f t="shared" si="148"/>
        <v>1</v>
      </c>
      <c r="BN182" s="169">
        <f t="shared" si="149"/>
        <v>1</v>
      </c>
      <c r="BO182" s="169">
        <f t="shared" si="150"/>
        <v>0</v>
      </c>
      <c r="BP182" s="36">
        <f t="shared" si="151"/>
        <v>0</v>
      </c>
      <c r="BQ182">
        <f t="shared" si="152"/>
        <v>0</v>
      </c>
      <c r="BR182" s="36">
        <f t="shared" si="153"/>
        <v>0</v>
      </c>
      <c r="BS182" t="e">
        <f t="shared" si="154"/>
        <v>#N/A</v>
      </c>
    </row>
    <row r="183" spans="1:71">
      <c r="A183" s="59">
        <v>15</v>
      </c>
      <c r="B183" s="59">
        <v>11291</v>
      </c>
      <c r="C183" s="160">
        <v>70714283.531569794</v>
      </c>
      <c r="D183" s="59">
        <v>9910713.75</v>
      </c>
      <c r="E183" s="59">
        <v>9910713.75</v>
      </c>
      <c r="F183" s="59">
        <v>60803569.781569801</v>
      </c>
      <c r="G183" s="59">
        <v>1767.8571166992199</v>
      </c>
      <c r="H183" s="59">
        <v>-139061088.07823199</v>
      </c>
      <c r="I183" s="59">
        <v>101</v>
      </c>
      <c r="J183" s="59">
        <v>0</v>
      </c>
      <c r="K183" s="59">
        <v>0</v>
      </c>
      <c r="L183" s="59">
        <v>101</v>
      </c>
      <c r="M183" s="59">
        <v>0</v>
      </c>
      <c r="N183" s="59">
        <v>0</v>
      </c>
      <c r="O183" s="59">
        <v>101</v>
      </c>
      <c r="P183" s="59">
        <v>0</v>
      </c>
      <c r="Q183" s="59">
        <v>0</v>
      </c>
      <c r="R183" s="59">
        <v>2</v>
      </c>
      <c r="S183" s="59">
        <v>0</v>
      </c>
      <c r="T183" s="59">
        <f t="shared" si="104"/>
        <v>0</v>
      </c>
      <c r="U183" s="59">
        <f t="shared" si="105"/>
        <v>0</v>
      </c>
      <c r="V183" s="59">
        <f t="shared" si="106"/>
        <v>0</v>
      </c>
      <c r="W183" s="59">
        <f t="shared" si="107"/>
        <v>0</v>
      </c>
      <c r="X183" s="59">
        <f t="shared" si="108"/>
        <v>0</v>
      </c>
      <c r="Y183" s="59">
        <f t="shared" si="109"/>
        <v>0</v>
      </c>
      <c r="Z183" s="59">
        <f t="shared" si="110"/>
        <v>0</v>
      </c>
      <c r="AA183" s="59">
        <f t="shared" si="111"/>
        <v>0</v>
      </c>
      <c r="AB183" s="59">
        <f t="shared" si="112"/>
        <v>0</v>
      </c>
      <c r="AC183" s="59">
        <f t="shared" si="113"/>
        <v>0</v>
      </c>
      <c r="AD183" s="166">
        <f t="shared" si="155"/>
        <v>3</v>
      </c>
      <c r="AE183" s="169">
        <f t="shared" si="114"/>
        <v>0</v>
      </c>
      <c r="AF183" s="169">
        <f t="shared" si="115"/>
        <v>1</v>
      </c>
      <c r="AG183" s="169">
        <f t="shared" si="116"/>
        <v>0</v>
      </c>
      <c r="AH183" s="169">
        <f t="shared" si="117"/>
        <v>1</v>
      </c>
      <c r="AI183" s="169">
        <f t="shared" si="118"/>
        <v>0</v>
      </c>
      <c r="AJ183" s="169">
        <f t="shared" si="119"/>
        <v>0</v>
      </c>
      <c r="AK183" s="169">
        <f t="shared" si="120"/>
        <v>0</v>
      </c>
      <c r="AL183" s="169">
        <f t="shared" si="121"/>
        <v>1</v>
      </c>
      <c r="AM183" s="169">
        <f t="shared" si="122"/>
        <v>0</v>
      </c>
      <c r="AN183" s="169">
        <f t="shared" si="123"/>
        <v>0</v>
      </c>
      <c r="AO183" s="169">
        <f t="shared" si="124"/>
        <v>1</v>
      </c>
      <c r="AP183" s="169">
        <f t="shared" si="125"/>
        <v>0</v>
      </c>
      <c r="AQ183" s="169">
        <f t="shared" si="126"/>
        <v>0</v>
      </c>
      <c r="AR183" s="169">
        <f t="shared" si="127"/>
        <v>0</v>
      </c>
      <c r="AS183" s="169">
        <f t="shared" si="128"/>
        <v>0</v>
      </c>
      <c r="AT183" s="169">
        <f t="shared" si="129"/>
        <v>0</v>
      </c>
      <c r="AU183" s="169">
        <f t="shared" si="130"/>
        <v>0</v>
      </c>
      <c r="AV183" s="169">
        <f t="shared" si="131"/>
        <v>1</v>
      </c>
      <c r="AW183" s="169">
        <f t="shared" si="132"/>
        <v>0</v>
      </c>
      <c r="AX183" s="169">
        <f t="shared" si="133"/>
        <v>0</v>
      </c>
      <c r="AY183" s="169">
        <f t="shared" si="134"/>
        <v>0</v>
      </c>
      <c r="AZ183" s="169">
        <f t="shared" si="135"/>
        <v>0</v>
      </c>
      <c r="BA183" s="169">
        <f t="shared" si="136"/>
        <v>0</v>
      </c>
      <c r="BB183" s="169">
        <f t="shared" si="137"/>
        <v>1</v>
      </c>
      <c r="BC183" s="169">
        <f t="shared" si="138"/>
        <v>0</v>
      </c>
      <c r="BD183" s="169">
        <f t="shared" si="139"/>
        <v>1</v>
      </c>
      <c r="BE183" s="169">
        <f t="shared" si="140"/>
        <v>0</v>
      </c>
      <c r="BF183" s="169">
        <f t="shared" si="141"/>
        <v>0</v>
      </c>
      <c r="BG183" s="169">
        <f t="shared" si="142"/>
        <v>0</v>
      </c>
      <c r="BH183" s="169">
        <f t="shared" si="143"/>
        <v>0</v>
      </c>
      <c r="BI183" s="169">
        <f t="shared" si="144"/>
        <v>0</v>
      </c>
      <c r="BJ183" s="169">
        <f t="shared" si="145"/>
        <v>0</v>
      </c>
      <c r="BK183" s="167">
        <f t="shared" si="146"/>
        <v>0</v>
      </c>
      <c r="BL183" s="169">
        <f t="shared" si="147"/>
        <v>0</v>
      </c>
      <c r="BM183" s="169">
        <f t="shared" si="148"/>
        <v>1</v>
      </c>
      <c r="BN183" s="169">
        <f t="shared" si="149"/>
        <v>1</v>
      </c>
      <c r="BO183" s="169">
        <f t="shared" si="150"/>
        <v>0</v>
      </c>
      <c r="BP183" s="36">
        <f t="shared" si="151"/>
        <v>1</v>
      </c>
      <c r="BQ183">
        <f t="shared" si="152"/>
        <v>0</v>
      </c>
      <c r="BR183" s="36">
        <f t="shared" si="153"/>
        <v>0</v>
      </c>
      <c r="BS183" t="e">
        <f t="shared" si="154"/>
        <v>#N/A</v>
      </c>
    </row>
    <row r="184" spans="1:71">
      <c r="A184" s="59">
        <v>393</v>
      </c>
      <c r="B184" s="59">
        <v>222281</v>
      </c>
      <c r="C184" s="160">
        <v>27499999.590218101</v>
      </c>
      <c r="D184" s="59">
        <v>9950000</v>
      </c>
      <c r="E184" s="59">
        <v>9950000</v>
      </c>
      <c r="F184" s="59">
        <v>17549999.590218101</v>
      </c>
      <c r="G184" s="59">
        <v>0</v>
      </c>
      <c r="H184" s="59">
        <v>-5948256714.6226797</v>
      </c>
      <c r="I184" s="59">
        <v>0</v>
      </c>
      <c r="J184" s="59">
        <v>0</v>
      </c>
      <c r="K184" s="59">
        <v>0</v>
      </c>
      <c r="L184" s="59">
        <v>102</v>
      </c>
      <c r="M184" s="59">
        <v>0</v>
      </c>
      <c r="N184" s="59">
        <v>0</v>
      </c>
      <c r="O184" s="59">
        <v>102</v>
      </c>
      <c r="P184" s="59">
        <v>0</v>
      </c>
      <c r="Q184" s="59">
        <v>0</v>
      </c>
      <c r="R184" s="59">
        <v>2</v>
      </c>
      <c r="S184" s="59">
        <v>0</v>
      </c>
      <c r="T184" s="59">
        <f t="shared" si="104"/>
        <v>0</v>
      </c>
      <c r="U184" s="59">
        <f t="shared" si="105"/>
        <v>0</v>
      </c>
      <c r="V184" s="59">
        <f t="shared" si="106"/>
        <v>2</v>
      </c>
      <c r="W184" s="59">
        <f t="shared" si="107"/>
        <v>0</v>
      </c>
      <c r="X184" s="59">
        <f t="shared" si="108"/>
        <v>0</v>
      </c>
      <c r="Y184" s="59">
        <f t="shared" si="109"/>
        <v>0</v>
      </c>
      <c r="Z184" s="59">
        <f t="shared" si="110"/>
        <v>0</v>
      </c>
      <c r="AA184" s="59">
        <f t="shared" si="111"/>
        <v>0</v>
      </c>
      <c r="AB184" s="59">
        <f t="shared" si="112"/>
        <v>0</v>
      </c>
      <c r="AC184" s="59">
        <f t="shared" si="113"/>
        <v>0</v>
      </c>
      <c r="AD184" s="166">
        <f t="shared" si="155"/>
        <v>0</v>
      </c>
      <c r="AE184" s="169">
        <f t="shared" si="114"/>
        <v>0</v>
      </c>
      <c r="AF184" s="169">
        <f t="shared" si="115"/>
        <v>0</v>
      </c>
      <c r="AG184" s="169">
        <f t="shared" si="116"/>
        <v>0</v>
      </c>
      <c r="AH184" s="169">
        <f t="shared" si="117"/>
        <v>1</v>
      </c>
      <c r="AI184" s="169">
        <f t="shared" si="118"/>
        <v>0</v>
      </c>
      <c r="AJ184" s="169">
        <f t="shared" si="119"/>
        <v>0</v>
      </c>
      <c r="AK184" s="169">
        <f t="shared" si="120"/>
        <v>0</v>
      </c>
      <c r="AL184" s="169">
        <f t="shared" si="121"/>
        <v>1</v>
      </c>
      <c r="AM184" s="169">
        <f t="shared" si="122"/>
        <v>1</v>
      </c>
      <c r="AN184" s="169">
        <f t="shared" si="123"/>
        <v>0</v>
      </c>
      <c r="AO184" s="169">
        <f t="shared" si="124"/>
        <v>1</v>
      </c>
      <c r="AP184" s="169">
        <f t="shared" si="125"/>
        <v>1</v>
      </c>
      <c r="AQ184" s="169">
        <f t="shared" si="126"/>
        <v>0</v>
      </c>
      <c r="AR184" s="169">
        <f t="shared" si="127"/>
        <v>0</v>
      </c>
      <c r="AS184" s="169">
        <f t="shared" si="128"/>
        <v>0</v>
      </c>
      <c r="AT184" s="169">
        <f t="shared" si="129"/>
        <v>0</v>
      </c>
      <c r="AU184" s="169">
        <f t="shared" si="130"/>
        <v>0</v>
      </c>
      <c r="AV184" s="169">
        <f t="shared" si="131"/>
        <v>1</v>
      </c>
      <c r="AW184" s="169">
        <f t="shared" si="132"/>
        <v>0</v>
      </c>
      <c r="AX184" s="169">
        <f t="shared" si="133"/>
        <v>0</v>
      </c>
      <c r="AY184" s="169">
        <f t="shared" si="134"/>
        <v>0</v>
      </c>
      <c r="AZ184" s="169">
        <f t="shared" si="135"/>
        <v>0</v>
      </c>
      <c r="BA184" s="169">
        <f t="shared" si="136"/>
        <v>0</v>
      </c>
      <c r="BB184" s="169">
        <f t="shared" si="137"/>
        <v>1</v>
      </c>
      <c r="BC184" s="169">
        <f t="shared" si="138"/>
        <v>0</v>
      </c>
      <c r="BD184" s="169">
        <f t="shared" si="139"/>
        <v>1</v>
      </c>
      <c r="BE184" s="169">
        <f t="shared" si="140"/>
        <v>0</v>
      </c>
      <c r="BF184" s="169">
        <f t="shared" si="141"/>
        <v>0</v>
      </c>
      <c r="BG184" s="169">
        <f t="shared" si="142"/>
        <v>0</v>
      </c>
      <c r="BH184" s="169">
        <f t="shared" si="143"/>
        <v>0</v>
      </c>
      <c r="BI184" s="169">
        <f t="shared" si="144"/>
        <v>0</v>
      </c>
      <c r="BJ184" s="169">
        <f t="shared" si="145"/>
        <v>0</v>
      </c>
      <c r="BK184" s="167">
        <f t="shared" si="146"/>
        <v>0</v>
      </c>
      <c r="BL184" s="169">
        <f t="shared" si="147"/>
        <v>0</v>
      </c>
      <c r="BM184" s="169">
        <f t="shared" si="148"/>
        <v>1</v>
      </c>
      <c r="BN184" s="169">
        <f t="shared" si="149"/>
        <v>1</v>
      </c>
      <c r="BO184" s="169">
        <f t="shared" si="150"/>
        <v>0</v>
      </c>
      <c r="BP184" s="36">
        <f t="shared" si="151"/>
        <v>0</v>
      </c>
      <c r="BQ184">
        <f t="shared" si="152"/>
        <v>0</v>
      </c>
      <c r="BR184" s="36">
        <f t="shared" si="153"/>
        <v>0</v>
      </c>
      <c r="BS184" t="e">
        <f t="shared" si="154"/>
        <v>#N/A</v>
      </c>
    </row>
    <row r="185" spans="1:71">
      <c r="A185" s="59">
        <v>206</v>
      </c>
      <c r="B185" s="59">
        <v>132111</v>
      </c>
      <c r="C185" s="160">
        <v>12142857.0911592</v>
      </c>
      <c r="D185" s="59">
        <v>10357143</v>
      </c>
      <c r="E185" s="59">
        <v>10357143</v>
      </c>
      <c r="F185" s="59">
        <v>1785714.0911592401</v>
      </c>
      <c r="G185" s="59">
        <v>992.85711669921898</v>
      </c>
      <c r="H185" s="59">
        <v>-3113409301.45612</v>
      </c>
      <c r="I185" s="59">
        <v>0</v>
      </c>
      <c r="J185" s="59">
        <v>0</v>
      </c>
      <c r="K185" s="59">
        <v>0</v>
      </c>
      <c r="L185" s="59">
        <v>406</v>
      </c>
      <c r="M185" s="59">
        <v>102</v>
      </c>
      <c r="N185" s="59">
        <v>0</v>
      </c>
      <c r="O185" s="59">
        <v>0</v>
      </c>
      <c r="P185" s="59">
        <v>0</v>
      </c>
      <c r="Q185" s="59">
        <v>0</v>
      </c>
      <c r="R185" s="59">
        <v>2</v>
      </c>
      <c r="S185" s="59">
        <v>1</v>
      </c>
      <c r="T185" s="59">
        <f t="shared" si="104"/>
        <v>1</v>
      </c>
      <c r="U185" s="59">
        <f t="shared" si="105"/>
        <v>0</v>
      </c>
      <c r="V185" s="59">
        <f t="shared" si="106"/>
        <v>0</v>
      </c>
      <c r="W185" s="59">
        <f t="shared" si="107"/>
        <v>0</v>
      </c>
      <c r="X185" s="59">
        <f t="shared" si="108"/>
        <v>0</v>
      </c>
      <c r="Y185" s="59">
        <f t="shared" si="109"/>
        <v>0</v>
      </c>
      <c r="Z185" s="59">
        <f t="shared" si="110"/>
        <v>0</v>
      </c>
      <c r="AA185" s="59">
        <f t="shared" si="111"/>
        <v>1</v>
      </c>
      <c r="AB185" s="59">
        <f t="shared" si="112"/>
        <v>0</v>
      </c>
      <c r="AC185" s="59">
        <f t="shared" si="113"/>
        <v>0</v>
      </c>
      <c r="AD185" s="166">
        <f t="shared" si="155"/>
        <v>0</v>
      </c>
      <c r="AE185" s="169">
        <f t="shared" si="114"/>
        <v>0</v>
      </c>
      <c r="AF185" s="169">
        <f t="shared" si="115"/>
        <v>0</v>
      </c>
      <c r="AG185" s="169">
        <f t="shared" si="116"/>
        <v>0</v>
      </c>
      <c r="AH185" s="169">
        <f t="shared" si="117"/>
        <v>1</v>
      </c>
      <c r="AI185" s="169">
        <f t="shared" si="118"/>
        <v>0</v>
      </c>
      <c r="AJ185" s="169">
        <f t="shared" si="119"/>
        <v>0</v>
      </c>
      <c r="AK185" s="169">
        <f t="shared" si="120"/>
        <v>0</v>
      </c>
      <c r="AL185" s="169">
        <f t="shared" si="121"/>
        <v>1</v>
      </c>
      <c r="AM185" s="169">
        <f t="shared" si="122"/>
        <v>0</v>
      </c>
      <c r="AN185" s="169">
        <f t="shared" si="123"/>
        <v>0</v>
      </c>
      <c r="AO185" s="169">
        <f t="shared" si="124"/>
        <v>1</v>
      </c>
      <c r="AP185" s="169">
        <f t="shared" si="125"/>
        <v>0</v>
      </c>
      <c r="AQ185" s="169">
        <f t="shared" si="126"/>
        <v>0</v>
      </c>
      <c r="AR185" s="169">
        <f t="shared" si="127"/>
        <v>0</v>
      </c>
      <c r="AS185" s="169">
        <f t="shared" si="128"/>
        <v>0</v>
      </c>
      <c r="AT185" s="169">
        <f t="shared" si="129"/>
        <v>0</v>
      </c>
      <c r="AU185" s="169">
        <f t="shared" si="130"/>
        <v>0</v>
      </c>
      <c r="AV185" s="169">
        <f t="shared" si="131"/>
        <v>1</v>
      </c>
      <c r="AW185" s="169">
        <f t="shared" si="132"/>
        <v>1</v>
      </c>
      <c r="AX185" s="169">
        <f t="shared" si="133"/>
        <v>0</v>
      </c>
      <c r="AY185" s="169">
        <f t="shared" si="134"/>
        <v>1</v>
      </c>
      <c r="AZ185" s="169">
        <f t="shared" si="135"/>
        <v>0</v>
      </c>
      <c r="BA185" s="169">
        <f t="shared" si="136"/>
        <v>0</v>
      </c>
      <c r="BB185" s="169">
        <f t="shared" si="137"/>
        <v>1</v>
      </c>
      <c r="BC185" s="169">
        <f t="shared" si="138"/>
        <v>1</v>
      </c>
      <c r="BD185" s="169">
        <f t="shared" si="139"/>
        <v>0</v>
      </c>
      <c r="BE185" s="169">
        <f t="shared" si="140"/>
        <v>1</v>
      </c>
      <c r="BF185" s="169">
        <f t="shared" si="141"/>
        <v>0</v>
      </c>
      <c r="BG185" s="169">
        <f t="shared" si="142"/>
        <v>0</v>
      </c>
      <c r="BH185" s="169">
        <f t="shared" si="143"/>
        <v>0</v>
      </c>
      <c r="BI185" s="169">
        <f t="shared" si="144"/>
        <v>0</v>
      </c>
      <c r="BJ185" s="169">
        <f t="shared" si="145"/>
        <v>0</v>
      </c>
      <c r="BK185" s="167">
        <f t="shared" si="146"/>
        <v>0</v>
      </c>
      <c r="BL185" s="169">
        <f t="shared" si="147"/>
        <v>0</v>
      </c>
      <c r="BM185" s="169">
        <f t="shared" si="148"/>
        <v>1</v>
      </c>
      <c r="BN185" s="169">
        <f t="shared" si="149"/>
        <v>0</v>
      </c>
      <c r="BO185" s="169">
        <f t="shared" si="150"/>
        <v>1</v>
      </c>
      <c r="BP185" s="36">
        <f t="shared" si="151"/>
        <v>0</v>
      </c>
      <c r="BQ185">
        <f t="shared" si="152"/>
        <v>0</v>
      </c>
      <c r="BR185" s="36">
        <f t="shared" si="153"/>
        <v>1</v>
      </c>
      <c r="BS185" t="e">
        <f t="shared" si="154"/>
        <v>#N/A</v>
      </c>
    </row>
    <row r="186" spans="1:71">
      <c r="A186" s="59">
        <v>68</v>
      </c>
      <c r="B186" s="59">
        <v>19181</v>
      </c>
      <c r="C186" s="160">
        <v>18465306.6053732</v>
      </c>
      <c r="D186" s="59">
        <v>10408163</v>
      </c>
      <c r="E186" s="59">
        <v>10408163</v>
      </c>
      <c r="F186" s="59">
        <v>8057143.6053732196</v>
      </c>
      <c r="G186" s="59">
        <v>489.79592895507801</v>
      </c>
      <c r="H186" s="59">
        <v>-668773207.63526201</v>
      </c>
      <c r="I186" s="59">
        <v>0</v>
      </c>
      <c r="J186" s="59">
        <v>0</v>
      </c>
      <c r="K186" s="59">
        <v>0</v>
      </c>
      <c r="L186" s="59">
        <v>101</v>
      </c>
      <c r="M186" s="59">
        <v>0</v>
      </c>
      <c r="N186" s="59">
        <v>0</v>
      </c>
      <c r="O186" s="59">
        <v>101</v>
      </c>
      <c r="P186" s="59">
        <v>0</v>
      </c>
      <c r="Q186" s="59">
        <v>0</v>
      </c>
      <c r="R186" s="59">
        <v>2</v>
      </c>
      <c r="S186" s="59">
        <v>0</v>
      </c>
      <c r="T186" s="59">
        <f t="shared" si="104"/>
        <v>0</v>
      </c>
      <c r="U186" s="59">
        <f t="shared" si="105"/>
        <v>0</v>
      </c>
      <c r="V186" s="59">
        <f t="shared" si="106"/>
        <v>0</v>
      </c>
      <c r="W186" s="59">
        <f t="shared" si="107"/>
        <v>0</v>
      </c>
      <c r="X186" s="59">
        <f t="shared" si="108"/>
        <v>0</v>
      </c>
      <c r="Y186" s="59">
        <f t="shared" si="109"/>
        <v>0</v>
      </c>
      <c r="Z186" s="59">
        <f t="shared" si="110"/>
        <v>0</v>
      </c>
      <c r="AA186" s="59">
        <f t="shared" si="111"/>
        <v>0</v>
      </c>
      <c r="AB186" s="59">
        <f t="shared" si="112"/>
        <v>0</v>
      </c>
      <c r="AC186" s="59">
        <f t="shared" si="113"/>
        <v>0</v>
      </c>
      <c r="AD186" s="166">
        <f t="shared" si="155"/>
        <v>2</v>
      </c>
      <c r="AE186" s="169">
        <f t="shared" si="114"/>
        <v>0</v>
      </c>
      <c r="AF186" s="169">
        <f t="shared" si="115"/>
        <v>1</v>
      </c>
      <c r="AG186" s="169">
        <f t="shared" si="116"/>
        <v>0</v>
      </c>
      <c r="AH186" s="169">
        <f t="shared" si="117"/>
        <v>1</v>
      </c>
      <c r="AI186" s="169">
        <f t="shared" si="118"/>
        <v>0</v>
      </c>
      <c r="AJ186" s="169">
        <f t="shared" si="119"/>
        <v>0</v>
      </c>
      <c r="AK186" s="169">
        <f t="shared" si="120"/>
        <v>0</v>
      </c>
      <c r="AL186" s="169">
        <f t="shared" si="121"/>
        <v>1</v>
      </c>
      <c r="AM186" s="169">
        <f t="shared" si="122"/>
        <v>0</v>
      </c>
      <c r="AN186" s="169">
        <f t="shared" si="123"/>
        <v>0</v>
      </c>
      <c r="AO186" s="169">
        <f t="shared" si="124"/>
        <v>1</v>
      </c>
      <c r="AP186" s="169">
        <f t="shared" si="125"/>
        <v>0</v>
      </c>
      <c r="AQ186" s="169">
        <f t="shared" si="126"/>
        <v>0</v>
      </c>
      <c r="AR186" s="169">
        <f t="shared" si="127"/>
        <v>0</v>
      </c>
      <c r="AS186" s="169">
        <f t="shared" si="128"/>
        <v>0</v>
      </c>
      <c r="AT186" s="169">
        <f t="shared" si="129"/>
        <v>0</v>
      </c>
      <c r="AU186" s="169">
        <f t="shared" si="130"/>
        <v>0</v>
      </c>
      <c r="AV186" s="169">
        <f t="shared" si="131"/>
        <v>1</v>
      </c>
      <c r="AW186" s="169">
        <f t="shared" si="132"/>
        <v>0</v>
      </c>
      <c r="AX186" s="169">
        <f t="shared" si="133"/>
        <v>0</v>
      </c>
      <c r="AY186" s="169">
        <f t="shared" si="134"/>
        <v>0</v>
      </c>
      <c r="AZ186" s="169">
        <f t="shared" si="135"/>
        <v>0</v>
      </c>
      <c r="BA186" s="169">
        <f t="shared" si="136"/>
        <v>0</v>
      </c>
      <c r="BB186" s="169">
        <f t="shared" si="137"/>
        <v>1</v>
      </c>
      <c r="BC186" s="169">
        <f t="shared" si="138"/>
        <v>0</v>
      </c>
      <c r="BD186" s="169">
        <f t="shared" si="139"/>
        <v>1</v>
      </c>
      <c r="BE186" s="169">
        <f t="shared" si="140"/>
        <v>0</v>
      </c>
      <c r="BF186" s="169">
        <f t="shared" si="141"/>
        <v>0</v>
      </c>
      <c r="BG186" s="169">
        <f t="shared" si="142"/>
        <v>0</v>
      </c>
      <c r="BH186" s="169">
        <f t="shared" si="143"/>
        <v>0</v>
      </c>
      <c r="BI186" s="169">
        <f t="shared" si="144"/>
        <v>0</v>
      </c>
      <c r="BJ186" s="169">
        <f t="shared" si="145"/>
        <v>0</v>
      </c>
      <c r="BK186" s="167">
        <f t="shared" si="146"/>
        <v>0</v>
      </c>
      <c r="BL186" s="169">
        <f t="shared" si="147"/>
        <v>0</v>
      </c>
      <c r="BM186" s="169">
        <f t="shared" si="148"/>
        <v>1</v>
      </c>
      <c r="BN186" s="169">
        <f t="shared" si="149"/>
        <v>1</v>
      </c>
      <c r="BO186" s="169">
        <f t="shared" si="150"/>
        <v>0</v>
      </c>
      <c r="BP186" s="36">
        <f t="shared" si="151"/>
        <v>1</v>
      </c>
      <c r="BQ186">
        <f t="shared" si="152"/>
        <v>0</v>
      </c>
      <c r="BR186" s="36">
        <f t="shared" si="153"/>
        <v>0</v>
      </c>
      <c r="BS186" t="e">
        <f t="shared" si="154"/>
        <v>#N/A</v>
      </c>
    </row>
    <row r="187" spans="1:71">
      <c r="A187" s="59">
        <v>354</v>
      </c>
      <c r="B187" s="59">
        <v>212152</v>
      </c>
      <c r="C187" s="160">
        <v>5250000.0707805203</v>
      </c>
      <c r="D187" s="59">
        <v>10459524.5</v>
      </c>
      <c r="E187" s="59">
        <v>10459524.5</v>
      </c>
      <c r="F187" s="59">
        <v>-5209524.4292194797</v>
      </c>
      <c r="G187" s="59">
        <v>940.47619628906205</v>
      </c>
      <c r="H187" s="59">
        <v>-5009469165.4304399</v>
      </c>
      <c r="I187" s="59">
        <v>0</v>
      </c>
      <c r="J187" s="59">
        <v>0</v>
      </c>
      <c r="K187" s="59">
        <v>0</v>
      </c>
      <c r="L187" s="59">
        <v>411</v>
      </c>
      <c r="M187" s="59">
        <v>202</v>
      </c>
      <c r="N187" s="59">
        <v>0</v>
      </c>
      <c r="O187" s="59">
        <v>0</v>
      </c>
      <c r="P187" s="59">
        <v>0</v>
      </c>
      <c r="Q187" s="59">
        <v>0</v>
      </c>
      <c r="R187" s="59">
        <v>1</v>
      </c>
      <c r="S187" s="59">
        <v>1</v>
      </c>
      <c r="T187" s="59">
        <f t="shared" si="104"/>
        <v>1</v>
      </c>
      <c r="U187" s="59">
        <f t="shared" si="105"/>
        <v>0</v>
      </c>
      <c r="V187" s="59">
        <f t="shared" si="106"/>
        <v>0</v>
      </c>
      <c r="W187" s="59">
        <f t="shared" si="107"/>
        <v>0</v>
      </c>
      <c r="X187" s="59">
        <f t="shared" si="108"/>
        <v>0</v>
      </c>
      <c r="Y187" s="59">
        <f t="shared" si="109"/>
        <v>1</v>
      </c>
      <c r="Z187" s="59">
        <f t="shared" si="110"/>
        <v>0</v>
      </c>
      <c r="AA187" s="59">
        <f t="shared" si="111"/>
        <v>0</v>
      </c>
      <c r="AB187" s="59">
        <f t="shared" si="112"/>
        <v>0</v>
      </c>
      <c r="AC187" s="59">
        <f t="shared" si="113"/>
        <v>0</v>
      </c>
      <c r="AD187" s="166">
        <f t="shared" si="155"/>
        <v>0</v>
      </c>
      <c r="AE187" s="169">
        <f t="shared" si="114"/>
        <v>0</v>
      </c>
      <c r="AF187" s="169">
        <f t="shared" si="115"/>
        <v>0</v>
      </c>
      <c r="AG187" s="169">
        <f t="shared" si="116"/>
        <v>0</v>
      </c>
      <c r="AH187" s="169">
        <f t="shared" si="117"/>
        <v>1</v>
      </c>
      <c r="AI187" s="169">
        <f t="shared" si="118"/>
        <v>0</v>
      </c>
      <c r="AJ187" s="169">
        <f t="shared" si="119"/>
        <v>0</v>
      </c>
      <c r="AK187" s="169">
        <f t="shared" si="120"/>
        <v>0</v>
      </c>
      <c r="AL187" s="169">
        <f t="shared" si="121"/>
        <v>1</v>
      </c>
      <c r="AM187" s="169">
        <f t="shared" si="122"/>
        <v>0</v>
      </c>
      <c r="AN187" s="169">
        <f t="shared" si="123"/>
        <v>0</v>
      </c>
      <c r="AO187" s="169">
        <f t="shared" si="124"/>
        <v>1</v>
      </c>
      <c r="AP187" s="169">
        <f t="shared" si="125"/>
        <v>0</v>
      </c>
      <c r="AQ187" s="169">
        <f t="shared" si="126"/>
        <v>0</v>
      </c>
      <c r="AR187" s="169">
        <f t="shared" si="127"/>
        <v>0</v>
      </c>
      <c r="AS187" s="169">
        <f t="shared" si="128"/>
        <v>0</v>
      </c>
      <c r="AT187" s="169">
        <f t="shared" si="129"/>
        <v>0</v>
      </c>
      <c r="AU187" s="169">
        <f t="shared" si="130"/>
        <v>0</v>
      </c>
      <c r="AV187" s="169">
        <f t="shared" si="131"/>
        <v>1</v>
      </c>
      <c r="AW187" s="169">
        <f t="shared" si="132"/>
        <v>1</v>
      </c>
      <c r="AX187" s="169">
        <f t="shared" si="133"/>
        <v>0</v>
      </c>
      <c r="AY187" s="169">
        <f t="shared" si="134"/>
        <v>1</v>
      </c>
      <c r="AZ187" s="169">
        <f t="shared" si="135"/>
        <v>0</v>
      </c>
      <c r="BA187" s="169">
        <f t="shared" si="136"/>
        <v>0</v>
      </c>
      <c r="BB187" s="169">
        <f t="shared" si="137"/>
        <v>1</v>
      </c>
      <c r="BC187" s="169">
        <f t="shared" si="138"/>
        <v>1</v>
      </c>
      <c r="BD187" s="169">
        <f t="shared" si="139"/>
        <v>0</v>
      </c>
      <c r="BE187" s="169">
        <f t="shared" si="140"/>
        <v>0</v>
      </c>
      <c r="BF187" s="169">
        <f t="shared" si="141"/>
        <v>0</v>
      </c>
      <c r="BG187" s="169">
        <f t="shared" si="142"/>
        <v>0</v>
      </c>
      <c r="BH187" s="169">
        <f t="shared" si="143"/>
        <v>0</v>
      </c>
      <c r="BI187" s="169">
        <f t="shared" si="144"/>
        <v>0</v>
      </c>
      <c r="BJ187" s="169">
        <f t="shared" si="145"/>
        <v>0</v>
      </c>
      <c r="BK187" s="167">
        <f t="shared" si="146"/>
        <v>1</v>
      </c>
      <c r="BL187" s="169">
        <f t="shared" si="147"/>
        <v>1</v>
      </c>
      <c r="BM187" s="169">
        <f t="shared" si="148"/>
        <v>0</v>
      </c>
      <c r="BN187" s="169">
        <f t="shared" si="149"/>
        <v>0</v>
      </c>
      <c r="BO187" s="169">
        <f t="shared" si="150"/>
        <v>1</v>
      </c>
      <c r="BP187" s="36">
        <f t="shared" si="151"/>
        <v>0</v>
      </c>
      <c r="BQ187">
        <f t="shared" si="152"/>
        <v>0</v>
      </c>
      <c r="BR187" s="36">
        <f t="shared" si="153"/>
        <v>1</v>
      </c>
      <c r="BS187" t="e">
        <f t="shared" si="154"/>
        <v>#N/A</v>
      </c>
    </row>
    <row r="188" spans="1:71">
      <c r="A188" s="59">
        <v>81</v>
      </c>
      <c r="B188" s="59">
        <v>21293</v>
      </c>
      <c r="C188" s="160">
        <v>13809523.9957039</v>
      </c>
      <c r="D188" s="59">
        <v>10476191</v>
      </c>
      <c r="E188" s="59">
        <v>10476191</v>
      </c>
      <c r="F188" s="59">
        <v>3333332.9957038499</v>
      </c>
      <c r="G188" s="59">
        <v>238.09524536132801</v>
      </c>
      <c r="H188" s="59">
        <v>-1398642237.05597</v>
      </c>
      <c r="I188" s="59">
        <v>0</v>
      </c>
      <c r="J188" s="59">
        <v>0</v>
      </c>
      <c r="K188" s="59">
        <v>0</v>
      </c>
      <c r="L188" s="59">
        <v>101</v>
      </c>
      <c r="M188" s="59">
        <v>0</v>
      </c>
      <c r="N188" s="59">
        <v>0</v>
      </c>
      <c r="O188" s="59">
        <v>0</v>
      </c>
      <c r="P188" s="59">
        <v>0</v>
      </c>
      <c r="Q188" s="59">
        <v>0</v>
      </c>
      <c r="R188" s="59">
        <v>2</v>
      </c>
      <c r="S188" s="59">
        <v>0</v>
      </c>
      <c r="T188" s="59">
        <f t="shared" si="104"/>
        <v>0</v>
      </c>
      <c r="U188" s="59">
        <f t="shared" si="105"/>
        <v>0</v>
      </c>
      <c r="V188" s="59">
        <f t="shared" si="106"/>
        <v>0</v>
      </c>
      <c r="W188" s="59">
        <f t="shared" si="107"/>
        <v>0</v>
      </c>
      <c r="X188" s="59">
        <f t="shared" si="108"/>
        <v>0</v>
      </c>
      <c r="Y188" s="59">
        <f t="shared" si="109"/>
        <v>0</v>
      </c>
      <c r="Z188" s="59">
        <f t="shared" si="110"/>
        <v>0</v>
      </c>
      <c r="AA188" s="59">
        <f t="shared" si="111"/>
        <v>0</v>
      </c>
      <c r="AB188" s="59">
        <f t="shared" si="112"/>
        <v>0</v>
      </c>
      <c r="AC188" s="59">
        <f t="shared" si="113"/>
        <v>0</v>
      </c>
      <c r="AD188" s="166">
        <f t="shared" si="155"/>
        <v>1</v>
      </c>
      <c r="AE188" s="169">
        <f t="shared" si="114"/>
        <v>1</v>
      </c>
      <c r="AF188" s="169">
        <f t="shared" si="115"/>
        <v>0</v>
      </c>
      <c r="AG188" s="169">
        <f t="shared" si="116"/>
        <v>0</v>
      </c>
      <c r="AH188" s="169">
        <f t="shared" si="117"/>
        <v>1</v>
      </c>
      <c r="AI188" s="169">
        <f t="shared" si="118"/>
        <v>0</v>
      </c>
      <c r="AJ188" s="169">
        <f t="shared" si="119"/>
        <v>0</v>
      </c>
      <c r="AK188" s="169">
        <f t="shared" si="120"/>
        <v>0</v>
      </c>
      <c r="AL188" s="169">
        <f t="shared" si="121"/>
        <v>1</v>
      </c>
      <c r="AM188" s="169">
        <f t="shared" si="122"/>
        <v>0</v>
      </c>
      <c r="AN188" s="169">
        <f t="shared" si="123"/>
        <v>0</v>
      </c>
      <c r="AO188" s="169">
        <f t="shared" si="124"/>
        <v>1</v>
      </c>
      <c r="AP188" s="169">
        <f t="shared" si="125"/>
        <v>0</v>
      </c>
      <c r="AQ188" s="169">
        <f t="shared" si="126"/>
        <v>0</v>
      </c>
      <c r="AR188" s="169">
        <f t="shared" si="127"/>
        <v>0</v>
      </c>
      <c r="AS188" s="169">
        <f t="shared" si="128"/>
        <v>0</v>
      </c>
      <c r="AT188" s="169">
        <f t="shared" si="129"/>
        <v>0</v>
      </c>
      <c r="AU188" s="169">
        <f t="shared" si="130"/>
        <v>0</v>
      </c>
      <c r="AV188" s="169">
        <f t="shared" si="131"/>
        <v>1</v>
      </c>
      <c r="AW188" s="169">
        <f t="shared" si="132"/>
        <v>0</v>
      </c>
      <c r="AX188" s="169">
        <f t="shared" si="133"/>
        <v>0</v>
      </c>
      <c r="AY188" s="169">
        <f t="shared" si="134"/>
        <v>0</v>
      </c>
      <c r="AZ188" s="169">
        <f t="shared" si="135"/>
        <v>0</v>
      </c>
      <c r="BA188" s="169">
        <f t="shared" si="136"/>
        <v>0</v>
      </c>
      <c r="BB188" s="169">
        <f t="shared" si="137"/>
        <v>1</v>
      </c>
      <c r="BC188" s="169">
        <f t="shared" si="138"/>
        <v>0</v>
      </c>
      <c r="BD188" s="169">
        <f t="shared" si="139"/>
        <v>1</v>
      </c>
      <c r="BE188" s="169">
        <f t="shared" si="140"/>
        <v>0</v>
      </c>
      <c r="BF188" s="169">
        <f t="shared" si="141"/>
        <v>0</v>
      </c>
      <c r="BG188" s="169">
        <f t="shared" si="142"/>
        <v>0</v>
      </c>
      <c r="BH188" s="169">
        <f t="shared" si="143"/>
        <v>0</v>
      </c>
      <c r="BI188" s="169">
        <f t="shared" si="144"/>
        <v>0</v>
      </c>
      <c r="BJ188" s="169">
        <f t="shared" si="145"/>
        <v>0</v>
      </c>
      <c r="BK188" s="167">
        <f t="shared" si="146"/>
        <v>0</v>
      </c>
      <c r="BL188" s="169">
        <f t="shared" si="147"/>
        <v>0</v>
      </c>
      <c r="BM188" s="169">
        <f t="shared" si="148"/>
        <v>1</v>
      </c>
      <c r="BN188" s="169">
        <f t="shared" si="149"/>
        <v>1</v>
      </c>
      <c r="BO188" s="169">
        <f t="shared" si="150"/>
        <v>0</v>
      </c>
      <c r="BP188" s="36">
        <f t="shared" si="151"/>
        <v>1</v>
      </c>
      <c r="BQ188">
        <f t="shared" si="152"/>
        <v>0</v>
      </c>
      <c r="BR188" s="36">
        <f t="shared" si="153"/>
        <v>0</v>
      </c>
      <c r="BS188" t="e">
        <f t="shared" si="154"/>
        <v>#N/A</v>
      </c>
    </row>
    <row r="189" spans="1:71">
      <c r="A189" s="59">
        <v>153</v>
      </c>
      <c r="B189" s="59">
        <v>121161</v>
      </c>
      <c r="C189" s="160">
        <v>6874999.9707298595</v>
      </c>
      <c r="D189" s="59">
        <v>5873214.5</v>
      </c>
      <c r="E189" s="59">
        <v>10587500</v>
      </c>
      <c r="F189" s="59">
        <v>-3712500.02927014</v>
      </c>
      <c r="G189" s="59">
        <v>82.142860412597699</v>
      </c>
      <c r="H189" s="59">
        <v>-2359002676.6569099</v>
      </c>
      <c r="I189" s="59">
        <v>0</v>
      </c>
      <c r="J189" s="59">
        <v>0</v>
      </c>
      <c r="K189" s="59">
        <v>0</v>
      </c>
      <c r="L189" s="59">
        <v>301</v>
      </c>
      <c r="M189" s="59">
        <v>444</v>
      </c>
      <c r="N189" s="59">
        <v>0</v>
      </c>
      <c r="O189" s="59">
        <v>201</v>
      </c>
      <c r="P189" s="59">
        <v>701</v>
      </c>
      <c r="Q189" s="59">
        <v>0</v>
      </c>
      <c r="R189" s="59">
        <v>2</v>
      </c>
      <c r="S189" s="59">
        <v>0</v>
      </c>
      <c r="T189" s="59">
        <f t="shared" si="104"/>
        <v>0</v>
      </c>
      <c r="U189" s="59">
        <f t="shared" si="105"/>
        <v>2</v>
      </c>
      <c r="V189" s="59">
        <f t="shared" si="106"/>
        <v>0</v>
      </c>
      <c r="W189" s="59">
        <f t="shared" si="107"/>
        <v>1</v>
      </c>
      <c r="X189" s="59">
        <f t="shared" si="108"/>
        <v>1</v>
      </c>
      <c r="Y189" s="59">
        <f t="shared" si="109"/>
        <v>0</v>
      </c>
      <c r="Z189" s="59">
        <f t="shared" si="110"/>
        <v>0</v>
      </c>
      <c r="AA189" s="59">
        <f t="shared" si="111"/>
        <v>0</v>
      </c>
      <c r="AB189" s="59">
        <f t="shared" si="112"/>
        <v>0</v>
      </c>
      <c r="AC189" s="59">
        <f t="shared" si="113"/>
        <v>0</v>
      </c>
      <c r="AD189" s="166">
        <f t="shared" si="155"/>
        <v>0</v>
      </c>
      <c r="AE189" s="169">
        <f t="shared" si="114"/>
        <v>0</v>
      </c>
      <c r="AF189" s="169">
        <f t="shared" si="115"/>
        <v>0</v>
      </c>
      <c r="AG189" s="169">
        <f t="shared" si="116"/>
        <v>0</v>
      </c>
      <c r="AH189" s="169">
        <f t="shared" si="117"/>
        <v>1</v>
      </c>
      <c r="AI189" s="169">
        <f t="shared" si="118"/>
        <v>0</v>
      </c>
      <c r="AJ189" s="169">
        <f t="shared" si="119"/>
        <v>0</v>
      </c>
      <c r="AK189" s="169">
        <f t="shared" si="120"/>
        <v>0</v>
      </c>
      <c r="AL189" s="169">
        <f t="shared" si="121"/>
        <v>1</v>
      </c>
      <c r="AM189" s="169">
        <f t="shared" si="122"/>
        <v>0</v>
      </c>
      <c r="AN189" s="169">
        <f t="shared" si="123"/>
        <v>0</v>
      </c>
      <c r="AO189" s="169">
        <f t="shared" si="124"/>
        <v>1</v>
      </c>
      <c r="AP189" s="169">
        <f t="shared" si="125"/>
        <v>0</v>
      </c>
      <c r="AQ189" s="169">
        <f t="shared" si="126"/>
        <v>0</v>
      </c>
      <c r="AR189" s="169">
        <f t="shared" si="127"/>
        <v>0</v>
      </c>
      <c r="AS189" s="169">
        <f t="shared" si="128"/>
        <v>0</v>
      </c>
      <c r="AT189" s="169">
        <f t="shared" si="129"/>
        <v>0</v>
      </c>
      <c r="AU189" s="169">
        <f t="shared" si="130"/>
        <v>0</v>
      </c>
      <c r="AV189" s="169">
        <f t="shared" si="131"/>
        <v>1</v>
      </c>
      <c r="AW189" s="169">
        <f t="shared" si="132"/>
        <v>0</v>
      </c>
      <c r="AX189" s="169">
        <f t="shared" si="133"/>
        <v>0</v>
      </c>
      <c r="AY189" s="169">
        <f t="shared" si="134"/>
        <v>0</v>
      </c>
      <c r="AZ189" s="169">
        <f t="shared" si="135"/>
        <v>0</v>
      </c>
      <c r="BA189" s="169">
        <f t="shared" si="136"/>
        <v>0</v>
      </c>
      <c r="BB189" s="169">
        <f t="shared" si="137"/>
        <v>1</v>
      </c>
      <c r="BC189" s="169">
        <f t="shared" si="138"/>
        <v>0</v>
      </c>
      <c r="BD189" s="169">
        <f t="shared" si="139"/>
        <v>1</v>
      </c>
      <c r="BE189" s="169">
        <f t="shared" si="140"/>
        <v>0</v>
      </c>
      <c r="BF189" s="169">
        <f t="shared" si="141"/>
        <v>0</v>
      </c>
      <c r="BG189" s="169">
        <f t="shared" si="142"/>
        <v>0</v>
      </c>
      <c r="BH189" s="169">
        <f t="shared" si="143"/>
        <v>0</v>
      </c>
      <c r="BI189" s="169">
        <f t="shared" si="144"/>
        <v>0</v>
      </c>
      <c r="BJ189" s="169">
        <f t="shared" si="145"/>
        <v>0</v>
      </c>
      <c r="BK189" s="167">
        <f t="shared" si="146"/>
        <v>0</v>
      </c>
      <c r="BL189" s="169">
        <f t="shared" si="147"/>
        <v>0</v>
      </c>
      <c r="BM189" s="169">
        <f t="shared" si="148"/>
        <v>1</v>
      </c>
      <c r="BN189" s="169">
        <f t="shared" si="149"/>
        <v>1</v>
      </c>
      <c r="BO189" s="169">
        <f t="shared" si="150"/>
        <v>0</v>
      </c>
      <c r="BP189" s="36">
        <f t="shared" si="151"/>
        <v>0</v>
      </c>
      <c r="BQ189">
        <f t="shared" si="152"/>
        <v>0</v>
      </c>
      <c r="BR189" s="36">
        <f t="shared" si="153"/>
        <v>0</v>
      </c>
      <c r="BS189" t="e">
        <f t="shared" si="154"/>
        <v>#N/A</v>
      </c>
    </row>
    <row r="190" spans="1:71">
      <c r="A190" s="59">
        <v>120</v>
      </c>
      <c r="B190" s="59">
        <v>111123</v>
      </c>
      <c r="C190" s="160">
        <v>35615763.877043799</v>
      </c>
      <c r="D190" s="59">
        <v>9121429</v>
      </c>
      <c r="E190" s="59">
        <v>10597619.5</v>
      </c>
      <c r="F190" s="59">
        <v>25018144.377043799</v>
      </c>
      <c r="G190" s="59">
        <v>54.761907577514599</v>
      </c>
      <c r="H190" s="59">
        <v>-1843177467.5838399</v>
      </c>
      <c r="I190" s="59">
        <v>202</v>
      </c>
      <c r="J190" s="59">
        <v>0</v>
      </c>
      <c r="K190" s="59">
        <v>0</v>
      </c>
      <c r="L190" s="59">
        <v>102</v>
      </c>
      <c r="M190" s="59">
        <v>201</v>
      </c>
      <c r="N190" s="59">
        <v>0</v>
      </c>
      <c r="O190" s="59">
        <v>0</v>
      </c>
      <c r="P190" s="59">
        <v>0</v>
      </c>
      <c r="Q190" s="59">
        <v>0</v>
      </c>
      <c r="R190" s="59">
        <v>2</v>
      </c>
      <c r="S190" s="59">
        <v>0</v>
      </c>
      <c r="T190" s="59">
        <f t="shared" si="104"/>
        <v>0</v>
      </c>
      <c r="U190" s="59">
        <f t="shared" si="105"/>
        <v>0</v>
      </c>
      <c r="V190" s="59">
        <f t="shared" si="106"/>
        <v>1</v>
      </c>
      <c r="W190" s="59">
        <f t="shared" si="107"/>
        <v>0</v>
      </c>
      <c r="X190" s="59">
        <f t="shared" si="108"/>
        <v>0</v>
      </c>
      <c r="Y190" s="59">
        <f t="shared" si="109"/>
        <v>1</v>
      </c>
      <c r="Z190" s="59">
        <f t="shared" si="110"/>
        <v>0</v>
      </c>
      <c r="AA190" s="59">
        <f t="shared" si="111"/>
        <v>0</v>
      </c>
      <c r="AB190" s="59">
        <f t="shared" si="112"/>
        <v>0</v>
      </c>
      <c r="AC190" s="59">
        <f t="shared" si="113"/>
        <v>0</v>
      </c>
      <c r="AD190" s="166">
        <f t="shared" si="155"/>
        <v>0</v>
      </c>
      <c r="AE190" s="169">
        <f t="shared" si="114"/>
        <v>0</v>
      </c>
      <c r="AF190" s="169">
        <f t="shared" si="115"/>
        <v>0</v>
      </c>
      <c r="AG190" s="169">
        <f t="shared" si="116"/>
        <v>0</v>
      </c>
      <c r="AH190" s="169">
        <f t="shared" si="117"/>
        <v>1</v>
      </c>
      <c r="AI190" s="169">
        <f t="shared" si="118"/>
        <v>0</v>
      </c>
      <c r="AJ190" s="169">
        <f t="shared" si="119"/>
        <v>0</v>
      </c>
      <c r="AK190" s="169">
        <f t="shared" si="120"/>
        <v>0</v>
      </c>
      <c r="AL190" s="169">
        <f t="shared" si="121"/>
        <v>1</v>
      </c>
      <c r="AM190" s="169">
        <f t="shared" si="122"/>
        <v>1</v>
      </c>
      <c r="AN190" s="169">
        <f t="shared" si="123"/>
        <v>1</v>
      </c>
      <c r="AO190" s="169">
        <f t="shared" si="124"/>
        <v>0</v>
      </c>
      <c r="AP190" s="169">
        <f t="shared" si="125"/>
        <v>0</v>
      </c>
      <c r="AQ190" s="169">
        <f t="shared" si="126"/>
        <v>1</v>
      </c>
      <c r="AR190" s="169">
        <f t="shared" si="127"/>
        <v>0</v>
      </c>
      <c r="AS190" s="169">
        <f t="shared" si="128"/>
        <v>0</v>
      </c>
      <c r="AT190" s="169">
        <f t="shared" si="129"/>
        <v>0</v>
      </c>
      <c r="AU190" s="169">
        <f t="shared" si="130"/>
        <v>0</v>
      </c>
      <c r="AV190" s="169">
        <f t="shared" si="131"/>
        <v>1</v>
      </c>
      <c r="AW190" s="169">
        <f t="shared" si="132"/>
        <v>0</v>
      </c>
      <c r="AX190" s="169">
        <f t="shared" si="133"/>
        <v>0</v>
      </c>
      <c r="AY190" s="169">
        <f t="shared" si="134"/>
        <v>0</v>
      </c>
      <c r="AZ190" s="169">
        <f t="shared" si="135"/>
        <v>0</v>
      </c>
      <c r="BA190" s="169">
        <f t="shared" si="136"/>
        <v>0</v>
      </c>
      <c r="BB190" s="169">
        <f t="shared" si="137"/>
        <v>1</v>
      </c>
      <c r="BC190" s="169">
        <f t="shared" si="138"/>
        <v>0</v>
      </c>
      <c r="BD190" s="169">
        <f t="shared" si="139"/>
        <v>1</v>
      </c>
      <c r="BE190" s="169">
        <f t="shared" si="140"/>
        <v>0</v>
      </c>
      <c r="BF190" s="169">
        <f t="shared" si="141"/>
        <v>0</v>
      </c>
      <c r="BG190" s="169">
        <f t="shared" si="142"/>
        <v>0</v>
      </c>
      <c r="BH190" s="169">
        <f t="shared" si="143"/>
        <v>0</v>
      </c>
      <c r="BI190" s="169">
        <f t="shared" si="144"/>
        <v>0</v>
      </c>
      <c r="BJ190" s="169">
        <f t="shared" si="145"/>
        <v>0</v>
      </c>
      <c r="BK190" s="167">
        <f t="shared" si="146"/>
        <v>0</v>
      </c>
      <c r="BL190" s="169">
        <f t="shared" si="147"/>
        <v>0</v>
      </c>
      <c r="BM190" s="169">
        <f t="shared" si="148"/>
        <v>1</v>
      </c>
      <c r="BN190" s="169">
        <f t="shared" si="149"/>
        <v>1</v>
      </c>
      <c r="BO190" s="169">
        <f t="shared" si="150"/>
        <v>0</v>
      </c>
      <c r="BP190" s="36">
        <f t="shared" si="151"/>
        <v>0</v>
      </c>
      <c r="BQ190">
        <f t="shared" si="152"/>
        <v>1</v>
      </c>
      <c r="BR190" s="36">
        <f t="shared" si="153"/>
        <v>0</v>
      </c>
      <c r="BS190" t="e">
        <f t="shared" si="154"/>
        <v>#N/A</v>
      </c>
    </row>
    <row r="191" spans="1:71">
      <c r="A191" s="59">
        <v>101</v>
      </c>
      <c r="B191" s="59">
        <v>24121</v>
      </c>
      <c r="C191" s="160">
        <v>53781818.473240599</v>
      </c>
      <c r="D191" s="59">
        <v>7018181.75</v>
      </c>
      <c r="E191" s="59">
        <v>10654545.5</v>
      </c>
      <c r="F191" s="59">
        <v>43127272.973240599</v>
      </c>
      <c r="G191" s="59">
        <v>272.72727203369101</v>
      </c>
      <c r="H191" s="59">
        <v>-1657025479.50488</v>
      </c>
      <c r="I191" s="59">
        <v>0</v>
      </c>
      <c r="J191" s="59">
        <v>0</v>
      </c>
      <c r="K191" s="59">
        <v>0</v>
      </c>
      <c r="L191" s="59">
        <v>101</v>
      </c>
      <c r="M191" s="59">
        <v>0</v>
      </c>
      <c r="N191" s="59">
        <v>0</v>
      </c>
      <c r="O191" s="59">
        <v>101</v>
      </c>
      <c r="P191" s="59">
        <v>0</v>
      </c>
      <c r="Q191" s="59">
        <v>0</v>
      </c>
      <c r="R191" s="59">
        <v>2</v>
      </c>
      <c r="S191" s="59">
        <v>1</v>
      </c>
      <c r="T191" s="59">
        <f t="shared" si="104"/>
        <v>0</v>
      </c>
      <c r="U191" s="59">
        <f t="shared" si="105"/>
        <v>0</v>
      </c>
      <c r="V191" s="59">
        <f t="shared" si="106"/>
        <v>0</v>
      </c>
      <c r="W191" s="59">
        <f t="shared" si="107"/>
        <v>0</v>
      </c>
      <c r="X191" s="59">
        <f t="shared" si="108"/>
        <v>0</v>
      </c>
      <c r="Y191" s="59">
        <f t="shared" si="109"/>
        <v>0</v>
      </c>
      <c r="Z191" s="59">
        <f t="shared" si="110"/>
        <v>0</v>
      </c>
      <c r="AA191" s="59">
        <f t="shared" si="111"/>
        <v>0</v>
      </c>
      <c r="AB191" s="59">
        <f t="shared" si="112"/>
        <v>0</v>
      </c>
      <c r="AC191" s="59">
        <f t="shared" si="113"/>
        <v>0</v>
      </c>
      <c r="AD191" s="166">
        <f t="shared" si="155"/>
        <v>2</v>
      </c>
      <c r="AE191" s="169">
        <f t="shared" si="114"/>
        <v>0</v>
      </c>
      <c r="AF191" s="169">
        <f t="shared" si="115"/>
        <v>1</v>
      </c>
      <c r="AG191" s="169">
        <f t="shared" si="116"/>
        <v>0</v>
      </c>
      <c r="AH191" s="169">
        <f t="shared" si="117"/>
        <v>1</v>
      </c>
      <c r="AI191" s="169">
        <f t="shared" si="118"/>
        <v>0</v>
      </c>
      <c r="AJ191" s="169">
        <f t="shared" si="119"/>
        <v>0</v>
      </c>
      <c r="AK191" s="169">
        <f t="shared" si="120"/>
        <v>0</v>
      </c>
      <c r="AL191" s="169">
        <f t="shared" si="121"/>
        <v>1</v>
      </c>
      <c r="AM191" s="169">
        <f t="shared" si="122"/>
        <v>0</v>
      </c>
      <c r="AN191" s="169">
        <f t="shared" si="123"/>
        <v>0</v>
      </c>
      <c r="AO191" s="169">
        <f t="shared" si="124"/>
        <v>1</v>
      </c>
      <c r="AP191" s="169">
        <f t="shared" si="125"/>
        <v>0</v>
      </c>
      <c r="AQ191" s="169">
        <f t="shared" si="126"/>
        <v>0</v>
      </c>
      <c r="AR191" s="169">
        <f t="shared" si="127"/>
        <v>0</v>
      </c>
      <c r="AS191" s="169">
        <f t="shared" si="128"/>
        <v>0</v>
      </c>
      <c r="AT191" s="169">
        <f t="shared" si="129"/>
        <v>0</v>
      </c>
      <c r="AU191" s="169">
        <f t="shared" si="130"/>
        <v>0</v>
      </c>
      <c r="AV191" s="169">
        <f t="shared" si="131"/>
        <v>1</v>
      </c>
      <c r="AW191" s="169">
        <f t="shared" si="132"/>
        <v>0</v>
      </c>
      <c r="AX191" s="169">
        <f t="shared" si="133"/>
        <v>0</v>
      </c>
      <c r="AY191" s="169">
        <f t="shared" si="134"/>
        <v>0</v>
      </c>
      <c r="AZ191" s="169">
        <f t="shared" si="135"/>
        <v>0</v>
      </c>
      <c r="BA191" s="169">
        <f t="shared" si="136"/>
        <v>0</v>
      </c>
      <c r="BB191" s="169">
        <f t="shared" si="137"/>
        <v>1</v>
      </c>
      <c r="BC191" s="169">
        <f t="shared" si="138"/>
        <v>0</v>
      </c>
      <c r="BD191" s="169">
        <f t="shared" si="139"/>
        <v>1</v>
      </c>
      <c r="BE191" s="169">
        <f t="shared" si="140"/>
        <v>0</v>
      </c>
      <c r="BF191" s="169">
        <f t="shared" si="141"/>
        <v>0</v>
      </c>
      <c r="BG191" s="169">
        <f t="shared" si="142"/>
        <v>0</v>
      </c>
      <c r="BH191" s="169">
        <f t="shared" si="143"/>
        <v>0</v>
      </c>
      <c r="BI191" s="169">
        <f t="shared" si="144"/>
        <v>0</v>
      </c>
      <c r="BJ191" s="169">
        <f t="shared" si="145"/>
        <v>0</v>
      </c>
      <c r="BK191" s="167">
        <f t="shared" si="146"/>
        <v>0</v>
      </c>
      <c r="BL191" s="169">
        <f t="shared" si="147"/>
        <v>0</v>
      </c>
      <c r="BM191" s="169">
        <f t="shared" si="148"/>
        <v>1</v>
      </c>
      <c r="BN191" s="169">
        <f t="shared" si="149"/>
        <v>0</v>
      </c>
      <c r="BO191" s="169">
        <f t="shared" si="150"/>
        <v>1</v>
      </c>
      <c r="BP191" s="36">
        <f t="shared" si="151"/>
        <v>1</v>
      </c>
      <c r="BQ191">
        <f t="shared" si="152"/>
        <v>0</v>
      </c>
      <c r="BR191" s="36">
        <f t="shared" si="153"/>
        <v>0</v>
      </c>
      <c r="BS191" t="e">
        <f t="shared" si="154"/>
        <v>#N/A</v>
      </c>
    </row>
    <row r="192" spans="1:71">
      <c r="A192" s="59">
        <v>27</v>
      </c>
      <c r="B192" s="59">
        <v>13191</v>
      </c>
      <c r="C192" s="160">
        <v>23571428.889218599</v>
      </c>
      <c r="D192" s="59">
        <v>10952381</v>
      </c>
      <c r="E192" s="59">
        <v>10952381</v>
      </c>
      <c r="F192" s="59">
        <v>12619047.8892186</v>
      </c>
      <c r="G192" s="59">
        <v>0</v>
      </c>
      <c r="H192" s="59">
        <v>-303743194.50665897</v>
      </c>
      <c r="I192" s="59">
        <v>0</v>
      </c>
      <c r="J192" s="59">
        <v>0</v>
      </c>
      <c r="K192" s="59">
        <v>0</v>
      </c>
      <c r="L192" s="59">
        <v>102</v>
      </c>
      <c r="M192" s="59">
        <v>301</v>
      </c>
      <c r="N192" s="59">
        <v>406</v>
      </c>
      <c r="O192" s="59">
        <v>0</v>
      </c>
      <c r="P192" s="59">
        <v>0</v>
      </c>
      <c r="Q192" s="59">
        <v>0</v>
      </c>
      <c r="R192" s="59">
        <v>2</v>
      </c>
      <c r="S192" s="59">
        <v>0</v>
      </c>
      <c r="T192" s="59">
        <f t="shared" si="104"/>
        <v>0</v>
      </c>
      <c r="U192" s="59">
        <f t="shared" si="105"/>
        <v>0</v>
      </c>
      <c r="V192" s="59">
        <f t="shared" si="106"/>
        <v>1</v>
      </c>
      <c r="W192" s="59">
        <f t="shared" si="107"/>
        <v>1</v>
      </c>
      <c r="X192" s="59">
        <f t="shared" si="108"/>
        <v>0</v>
      </c>
      <c r="Y192" s="59">
        <f t="shared" si="109"/>
        <v>1</v>
      </c>
      <c r="Z192" s="59">
        <f t="shared" si="110"/>
        <v>0</v>
      </c>
      <c r="AA192" s="59">
        <f t="shared" si="111"/>
        <v>0</v>
      </c>
      <c r="AB192" s="59">
        <f t="shared" si="112"/>
        <v>0</v>
      </c>
      <c r="AC192" s="59">
        <f t="shared" si="113"/>
        <v>0</v>
      </c>
      <c r="AD192" s="166">
        <f t="shared" si="155"/>
        <v>0</v>
      </c>
      <c r="AE192" s="169">
        <f t="shared" si="114"/>
        <v>0</v>
      </c>
      <c r="AF192" s="169">
        <f t="shared" si="115"/>
        <v>0</v>
      </c>
      <c r="AG192" s="169">
        <f t="shared" si="116"/>
        <v>0</v>
      </c>
      <c r="AH192" s="169">
        <f t="shared" si="117"/>
        <v>1</v>
      </c>
      <c r="AI192" s="169">
        <f t="shared" si="118"/>
        <v>0</v>
      </c>
      <c r="AJ192" s="169">
        <f t="shared" si="119"/>
        <v>0</v>
      </c>
      <c r="AK192" s="169">
        <f t="shared" si="120"/>
        <v>0</v>
      </c>
      <c r="AL192" s="169">
        <f t="shared" si="121"/>
        <v>1</v>
      </c>
      <c r="AM192" s="169">
        <f t="shared" si="122"/>
        <v>1</v>
      </c>
      <c r="AN192" s="169">
        <f t="shared" si="123"/>
        <v>2</v>
      </c>
      <c r="AO192" s="169">
        <f t="shared" si="124"/>
        <v>0</v>
      </c>
      <c r="AP192" s="169">
        <f t="shared" si="125"/>
        <v>0</v>
      </c>
      <c r="AQ192" s="169">
        <f t="shared" si="126"/>
        <v>1</v>
      </c>
      <c r="AR192" s="169">
        <f t="shared" si="127"/>
        <v>0</v>
      </c>
      <c r="AS192" s="169">
        <f t="shared" si="128"/>
        <v>0</v>
      </c>
      <c r="AT192" s="169">
        <f t="shared" si="129"/>
        <v>0</v>
      </c>
      <c r="AU192" s="169">
        <f t="shared" si="130"/>
        <v>0</v>
      </c>
      <c r="AV192" s="169">
        <f t="shared" si="131"/>
        <v>1</v>
      </c>
      <c r="AW192" s="169">
        <f t="shared" si="132"/>
        <v>0</v>
      </c>
      <c r="AX192" s="169">
        <f t="shared" si="133"/>
        <v>0</v>
      </c>
      <c r="AY192" s="169">
        <f t="shared" si="134"/>
        <v>0</v>
      </c>
      <c r="AZ192" s="169">
        <f t="shared" si="135"/>
        <v>0</v>
      </c>
      <c r="BA192" s="169">
        <f t="shared" si="136"/>
        <v>0</v>
      </c>
      <c r="BB192" s="169">
        <f t="shared" si="137"/>
        <v>1</v>
      </c>
      <c r="BC192" s="169">
        <f t="shared" si="138"/>
        <v>0</v>
      </c>
      <c r="BD192" s="169">
        <f t="shared" si="139"/>
        <v>1</v>
      </c>
      <c r="BE192" s="169">
        <f t="shared" si="140"/>
        <v>0</v>
      </c>
      <c r="BF192" s="169">
        <f t="shared" si="141"/>
        <v>0</v>
      </c>
      <c r="BG192" s="169">
        <f t="shared" si="142"/>
        <v>0</v>
      </c>
      <c r="BH192" s="169">
        <f t="shared" si="143"/>
        <v>0</v>
      </c>
      <c r="BI192" s="169">
        <f t="shared" si="144"/>
        <v>0</v>
      </c>
      <c r="BJ192" s="169">
        <f t="shared" si="145"/>
        <v>0</v>
      </c>
      <c r="BK192" s="167">
        <f t="shared" si="146"/>
        <v>0</v>
      </c>
      <c r="BL192" s="169">
        <f t="shared" si="147"/>
        <v>0</v>
      </c>
      <c r="BM192" s="169">
        <f t="shared" si="148"/>
        <v>1</v>
      </c>
      <c r="BN192" s="169">
        <f t="shared" si="149"/>
        <v>1</v>
      </c>
      <c r="BO192" s="169">
        <f t="shared" si="150"/>
        <v>0</v>
      </c>
      <c r="BP192" s="36">
        <f t="shared" si="151"/>
        <v>0</v>
      </c>
      <c r="BQ192">
        <f t="shared" si="152"/>
        <v>2</v>
      </c>
      <c r="BR192" s="36">
        <f t="shared" si="153"/>
        <v>0</v>
      </c>
      <c r="BS192" t="e">
        <f t="shared" si="154"/>
        <v>#N/A</v>
      </c>
    </row>
    <row r="193" spans="1:71">
      <c r="A193" s="59">
        <v>88</v>
      </c>
      <c r="B193" s="59">
        <v>22181</v>
      </c>
      <c r="C193" s="160">
        <v>19199999.237060599</v>
      </c>
      <c r="D193" s="59">
        <v>11033333</v>
      </c>
      <c r="E193" s="59">
        <v>11033333</v>
      </c>
      <c r="F193" s="59">
        <v>8166666.2370605804</v>
      </c>
      <c r="G193" s="59">
        <v>440</v>
      </c>
      <c r="H193" s="59">
        <v>-1484528903.81461</v>
      </c>
      <c r="I193" s="59">
        <v>102</v>
      </c>
      <c r="J193" s="59">
        <v>0</v>
      </c>
      <c r="K193" s="59">
        <v>0</v>
      </c>
      <c r="L193" s="59">
        <v>101</v>
      </c>
      <c r="M193" s="59">
        <v>0</v>
      </c>
      <c r="N193" s="59">
        <v>0</v>
      </c>
      <c r="O193" s="59">
        <v>0</v>
      </c>
      <c r="P193" s="59">
        <v>0</v>
      </c>
      <c r="Q193" s="59">
        <v>0</v>
      </c>
      <c r="R193" s="59">
        <v>2</v>
      </c>
      <c r="S193" s="59">
        <v>0</v>
      </c>
      <c r="T193" s="59">
        <f t="shared" si="104"/>
        <v>0</v>
      </c>
      <c r="U193" s="59">
        <f t="shared" si="105"/>
        <v>0</v>
      </c>
      <c r="V193" s="59">
        <f t="shared" si="106"/>
        <v>1</v>
      </c>
      <c r="W193" s="59">
        <f t="shared" si="107"/>
        <v>0</v>
      </c>
      <c r="X193" s="59">
        <f t="shared" si="108"/>
        <v>0</v>
      </c>
      <c r="Y193" s="59">
        <f t="shared" si="109"/>
        <v>0</v>
      </c>
      <c r="Z193" s="59">
        <f t="shared" si="110"/>
        <v>0</v>
      </c>
      <c r="AA193" s="59">
        <f t="shared" si="111"/>
        <v>0</v>
      </c>
      <c r="AB193" s="59">
        <f t="shared" si="112"/>
        <v>0</v>
      </c>
      <c r="AC193" s="59">
        <f t="shared" si="113"/>
        <v>0</v>
      </c>
      <c r="AD193" s="166">
        <f t="shared" si="155"/>
        <v>1</v>
      </c>
      <c r="AE193" s="169">
        <f t="shared" si="114"/>
        <v>1</v>
      </c>
      <c r="AF193" s="169">
        <f t="shared" si="115"/>
        <v>0</v>
      </c>
      <c r="AG193" s="169">
        <f t="shared" si="116"/>
        <v>0</v>
      </c>
      <c r="AH193" s="169">
        <f t="shared" si="117"/>
        <v>1</v>
      </c>
      <c r="AI193" s="169">
        <f t="shared" si="118"/>
        <v>0</v>
      </c>
      <c r="AJ193" s="169">
        <f t="shared" si="119"/>
        <v>1</v>
      </c>
      <c r="AK193" s="169">
        <f t="shared" si="120"/>
        <v>0</v>
      </c>
      <c r="AL193" s="169">
        <f t="shared" si="121"/>
        <v>0</v>
      </c>
      <c r="AM193" s="169">
        <f t="shared" si="122"/>
        <v>1</v>
      </c>
      <c r="AN193" s="169">
        <f t="shared" si="123"/>
        <v>0</v>
      </c>
      <c r="AO193" s="169">
        <f t="shared" si="124"/>
        <v>1</v>
      </c>
      <c r="AP193" s="169">
        <f t="shared" si="125"/>
        <v>0</v>
      </c>
      <c r="AQ193" s="169">
        <f t="shared" si="126"/>
        <v>1</v>
      </c>
      <c r="AR193" s="169">
        <f t="shared" si="127"/>
        <v>1</v>
      </c>
      <c r="AS193" s="169">
        <f t="shared" si="128"/>
        <v>0</v>
      </c>
      <c r="AT193" s="169">
        <f t="shared" si="129"/>
        <v>1</v>
      </c>
      <c r="AU193" s="169">
        <f t="shared" si="130"/>
        <v>0</v>
      </c>
      <c r="AV193" s="169">
        <f t="shared" si="131"/>
        <v>0</v>
      </c>
      <c r="AW193" s="169">
        <f t="shared" si="132"/>
        <v>0</v>
      </c>
      <c r="AX193" s="169">
        <f t="shared" si="133"/>
        <v>0</v>
      </c>
      <c r="AY193" s="169">
        <f t="shared" si="134"/>
        <v>0</v>
      </c>
      <c r="AZ193" s="169">
        <f t="shared" si="135"/>
        <v>0</v>
      </c>
      <c r="BA193" s="169">
        <f t="shared" si="136"/>
        <v>0</v>
      </c>
      <c r="BB193" s="169">
        <f t="shared" si="137"/>
        <v>1</v>
      </c>
      <c r="BC193" s="169">
        <f t="shared" si="138"/>
        <v>0</v>
      </c>
      <c r="BD193" s="169">
        <f t="shared" si="139"/>
        <v>1</v>
      </c>
      <c r="BE193" s="169">
        <f t="shared" si="140"/>
        <v>0</v>
      </c>
      <c r="BF193" s="169">
        <f t="shared" si="141"/>
        <v>0</v>
      </c>
      <c r="BG193" s="169">
        <f t="shared" si="142"/>
        <v>0</v>
      </c>
      <c r="BH193" s="169">
        <f t="shared" si="143"/>
        <v>0</v>
      </c>
      <c r="BI193" s="169">
        <f t="shared" si="144"/>
        <v>0</v>
      </c>
      <c r="BJ193" s="169">
        <f t="shared" si="145"/>
        <v>0</v>
      </c>
      <c r="BK193" s="167">
        <f t="shared" si="146"/>
        <v>0</v>
      </c>
      <c r="BL193" s="169">
        <f t="shared" si="147"/>
        <v>0</v>
      </c>
      <c r="BM193" s="169">
        <f t="shared" si="148"/>
        <v>1</v>
      </c>
      <c r="BN193" s="169">
        <f t="shared" si="149"/>
        <v>1</v>
      </c>
      <c r="BO193" s="169">
        <f t="shared" si="150"/>
        <v>0</v>
      </c>
      <c r="BP193" s="36">
        <f t="shared" si="151"/>
        <v>1</v>
      </c>
      <c r="BQ193">
        <f t="shared" si="152"/>
        <v>0</v>
      </c>
      <c r="BR193" s="36">
        <f t="shared" si="153"/>
        <v>0</v>
      </c>
      <c r="BS193" t="e">
        <f t="shared" si="154"/>
        <v>#N/A</v>
      </c>
    </row>
    <row r="194" spans="1:71">
      <c r="A194" s="59">
        <v>248</v>
      </c>
      <c r="B194" s="59">
        <v>152151</v>
      </c>
      <c r="C194" s="160">
        <v>59059524.605764501</v>
      </c>
      <c r="D194" s="59">
        <v>11142857.25</v>
      </c>
      <c r="E194" s="59">
        <v>11142857.25</v>
      </c>
      <c r="F194" s="59">
        <v>47916667.355764501</v>
      </c>
      <c r="G194" s="59">
        <v>0</v>
      </c>
      <c r="H194" s="59">
        <v>-3808852009.9289498</v>
      </c>
      <c r="I194" s="59">
        <v>101</v>
      </c>
      <c r="J194" s="59">
        <v>0</v>
      </c>
      <c r="K194" s="59">
        <v>0</v>
      </c>
      <c r="L194" s="59">
        <v>101</v>
      </c>
      <c r="M194" s="59">
        <v>0</v>
      </c>
      <c r="N194" s="59">
        <v>0</v>
      </c>
      <c r="O194" s="59">
        <v>101</v>
      </c>
      <c r="P194" s="59">
        <v>0</v>
      </c>
      <c r="Q194" s="59">
        <v>0</v>
      </c>
      <c r="R194" s="59">
        <v>2</v>
      </c>
      <c r="S194" s="59">
        <v>0</v>
      </c>
      <c r="T194" s="59">
        <f t="shared" si="104"/>
        <v>0</v>
      </c>
      <c r="U194" s="59">
        <f t="shared" si="105"/>
        <v>0</v>
      </c>
      <c r="V194" s="59">
        <f t="shared" si="106"/>
        <v>0</v>
      </c>
      <c r="W194" s="59">
        <f t="shared" si="107"/>
        <v>0</v>
      </c>
      <c r="X194" s="59">
        <f t="shared" si="108"/>
        <v>0</v>
      </c>
      <c r="Y194" s="59">
        <f t="shared" si="109"/>
        <v>0</v>
      </c>
      <c r="Z194" s="59">
        <f t="shared" si="110"/>
        <v>0</v>
      </c>
      <c r="AA194" s="59">
        <f t="shared" si="111"/>
        <v>0</v>
      </c>
      <c r="AB194" s="59">
        <f t="shared" si="112"/>
        <v>0</v>
      </c>
      <c r="AC194" s="59">
        <f t="shared" si="113"/>
        <v>0</v>
      </c>
      <c r="AD194" s="166">
        <f t="shared" si="155"/>
        <v>3</v>
      </c>
      <c r="AE194" s="169">
        <f t="shared" si="114"/>
        <v>0</v>
      </c>
      <c r="AF194" s="169">
        <f t="shared" si="115"/>
        <v>1</v>
      </c>
      <c r="AG194" s="169">
        <f t="shared" si="116"/>
        <v>0</v>
      </c>
      <c r="AH194" s="169">
        <f t="shared" si="117"/>
        <v>1</v>
      </c>
      <c r="AI194" s="169">
        <f t="shared" si="118"/>
        <v>0</v>
      </c>
      <c r="AJ194" s="169">
        <f t="shared" si="119"/>
        <v>0</v>
      </c>
      <c r="AK194" s="169">
        <f t="shared" si="120"/>
        <v>0</v>
      </c>
      <c r="AL194" s="169">
        <f t="shared" si="121"/>
        <v>1</v>
      </c>
      <c r="AM194" s="169">
        <f t="shared" si="122"/>
        <v>0</v>
      </c>
      <c r="AN194" s="169">
        <f t="shared" si="123"/>
        <v>0</v>
      </c>
      <c r="AO194" s="169">
        <f t="shared" si="124"/>
        <v>1</v>
      </c>
      <c r="AP194" s="169">
        <f t="shared" si="125"/>
        <v>0</v>
      </c>
      <c r="AQ194" s="169">
        <f t="shared" si="126"/>
        <v>0</v>
      </c>
      <c r="AR194" s="169">
        <f t="shared" si="127"/>
        <v>0</v>
      </c>
      <c r="AS194" s="169">
        <f t="shared" si="128"/>
        <v>0</v>
      </c>
      <c r="AT194" s="169">
        <f t="shared" si="129"/>
        <v>0</v>
      </c>
      <c r="AU194" s="169">
        <f t="shared" si="130"/>
        <v>0</v>
      </c>
      <c r="AV194" s="169">
        <f t="shared" si="131"/>
        <v>1</v>
      </c>
      <c r="AW194" s="169">
        <f t="shared" si="132"/>
        <v>0</v>
      </c>
      <c r="AX194" s="169">
        <f t="shared" si="133"/>
        <v>0</v>
      </c>
      <c r="AY194" s="169">
        <f t="shared" si="134"/>
        <v>0</v>
      </c>
      <c r="AZ194" s="169">
        <f t="shared" si="135"/>
        <v>0</v>
      </c>
      <c r="BA194" s="169">
        <f t="shared" si="136"/>
        <v>0</v>
      </c>
      <c r="BB194" s="169">
        <f t="shared" si="137"/>
        <v>1</v>
      </c>
      <c r="BC194" s="169">
        <f t="shared" si="138"/>
        <v>0</v>
      </c>
      <c r="BD194" s="169">
        <f t="shared" si="139"/>
        <v>1</v>
      </c>
      <c r="BE194" s="169">
        <f t="shared" si="140"/>
        <v>0</v>
      </c>
      <c r="BF194" s="169">
        <f t="shared" si="141"/>
        <v>0</v>
      </c>
      <c r="BG194" s="169">
        <f t="shared" si="142"/>
        <v>0</v>
      </c>
      <c r="BH194" s="169">
        <f t="shared" si="143"/>
        <v>0</v>
      </c>
      <c r="BI194" s="169">
        <f t="shared" si="144"/>
        <v>0</v>
      </c>
      <c r="BJ194" s="169">
        <f t="shared" si="145"/>
        <v>0</v>
      </c>
      <c r="BK194" s="167">
        <f t="shared" si="146"/>
        <v>0</v>
      </c>
      <c r="BL194" s="169">
        <f t="shared" si="147"/>
        <v>0</v>
      </c>
      <c r="BM194" s="169">
        <f t="shared" si="148"/>
        <v>1</v>
      </c>
      <c r="BN194" s="169">
        <f t="shared" si="149"/>
        <v>1</v>
      </c>
      <c r="BO194" s="169">
        <f t="shared" si="150"/>
        <v>0</v>
      </c>
      <c r="BP194" s="36">
        <f t="shared" si="151"/>
        <v>1</v>
      </c>
      <c r="BQ194">
        <f t="shared" si="152"/>
        <v>0</v>
      </c>
      <c r="BR194" s="36">
        <f t="shared" si="153"/>
        <v>0</v>
      </c>
      <c r="BS194" t="e">
        <f t="shared" si="154"/>
        <v>#N/A</v>
      </c>
    </row>
    <row r="195" spans="1:71">
      <c r="A195" s="59">
        <v>434</v>
      </c>
      <c r="B195" s="59">
        <v>242234</v>
      </c>
      <c r="C195" s="160">
        <v>68875001.539476201</v>
      </c>
      <c r="D195" s="59">
        <v>7483333.25</v>
      </c>
      <c r="E195" s="59">
        <v>11150000</v>
      </c>
      <c r="F195" s="59">
        <v>57725001.539476201</v>
      </c>
      <c r="G195" s="59">
        <v>66.666671752929702</v>
      </c>
      <c r="H195" s="59">
        <v>-6687273561.5236702</v>
      </c>
      <c r="I195" s="59">
        <v>101</v>
      </c>
      <c r="J195" s="59">
        <v>0</v>
      </c>
      <c r="K195" s="59">
        <v>0</v>
      </c>
      <c r="L195" s="59">
        <v>101</v>
      </c>
      <c r="M195" s="59">
        <v>0</v>
      </c>
      <c r="N195" s="59">
        <v>0</v>
      </c>
      <c r="O195" s="59">
        <v>0</v>
      </c>
      <c r="P195" s="59">
        <v>0</v>
      </c>
      <c r="Q195" s="59">
        <v>0</v>
      </c>
      <c r="R195" s="59">
        <v>1</v>
      </c>
      <c r="S195" s="59">
        <v>1</v>
      </c>
      <c r="T195" s="59">
        <f t="shared" si="104"/>
        <v>0</v>
      </c>
      <c r="U195" s="59">
        <f t="shared" si="105"/>
        <v>0</v>
      </c>
      <c r="V195" s="59">
        <f t="shared" si="106"/>
        <v>0</v>
      </c>
      <c r="W195" s="59">
        <f t="shared" si="107"/>
        <v>0</v>
      </c>
      <c r="X195" s="59">
        <f t="shared" si="108"/>
        <v>0</v>
      </c>
      <c r="Y195" s="59">
        <f t="shared" si="109"/>
        <v>0</v>
      </c>
      <c r="Z195" s="59">
        <f t="shared" si="110"/>
        <v>0</v>
      </c>
      <c r="AA195" s="59">
        <f t="shared" si="111"/>
        <v>0</v>
      </c>
      <c r="AB195" s="59">
        <f t="shared" si="112"/>
        <v>0</v>
      </c>
      <c r="AC195" s="59">
        <f t="shared" si="113"/>
        <v>0</v>
      </c>
      <c r="AD195" s="166">
        <f t="shared" si="155"/>
        <v>2</v>
      </c>
      <c r="AE195" s="169">
        <f t="shared" si="114"/>
        <v>0</v>
      </c>
      <c r="AF195" s="169">
        <f t="shared" si="115"/>
        <v>1</v>
      </c>
      <c r="AG195" s="169">
        <f t="shared" si="116"/>
        <v>0</v>
      </c>
      <c r="AH195" s="169">
        <f t="shared" si="117"/>
        <v>1</v>
      </c>
      <c r="AI195" s="169">
        <f t="shared" si="118"/>
        <v>0</v>
      </c>
      <c r="AJ195" s="169">
        <f t="shared" si="119"/>
        <v>0</v>
      </c>
      <c r="AK195" s="169">
        <f t="shared" si="120"/>
        <v>0</v>
      </c>
      <c r="AL195" s="169">
        <f t="shared" si="121"/>
        <v>1</v>
      </c>
      <c r="AM195" s="169">
        <f t="shared" si="122"/>
        <v>0</v>
      </c>
      <c r="AN195" s="169">
        <f t="shared" si="123"/>
        <v>0</v>
      </c>
      <c r="AO195" s="169">
        <f t="shared" si="124"/>
        <v>1</v>
      </c>
      <c r="AP195" s="169">
        <f t="shared" si="125"/>
        <v>0</v>
      </c>
      <c r="AQ195" s="169">
        <f t="shared" si="126"/>
        <v>0</v>
      </c>
      <c r="AR195" s="169">
        <f t="shared" si="127"/>
        <v>0</v>
      </c>
      <c r="AS195" s="169">
        <f t="shared" si="128"/>
        <v>0</v>
      </c>
      <c r="AT195" s="169">
        <f t="shared" si="129"/>
        <v>0</v>
      </c>
      <c r="AU195" s="169">
        <f t="shared" si="130"/>
        <v>0</v>
      </c>
      <c r="AV195" s="169">
        <f t="shared" si="131"/>
        <v>1</v>
      </c>
      <c r="AW195" s="169">
        <f t="shared" si="132"/>
        <v>0</v>
      </c>
      <c r="AX195" s="169">
        <f t="shared" si="133"/>
        <v>0</v>
      </c>
      <c r="AY195" s="169">
        <f t="shared" si="134"/>
        <v>0</v>
      </c>
      <c r="AZ195" s="169">
        <f t="shared" si="135"/>
        <v>0</v>
      </c>
      <c r="BA195" s="169">
        <f t="shared" si="136"/>
        <v>0</v>
      </c>
      <c r="BB195" s="169">
        <f t="shared" si="137"/>
        <v>1</v>
      </c>
      <c r="BC195" s="169">
        <f t="shared" si="138"/>
        <v>0</v>
      </c>
      <c r="BD195" s="169">
        <f t="shared" si="139"/>
        <v>1</v>
      </c>
      <c r="BE195" s="169">
        <f t="shared" si="140"/>
        <v>0</v>
      </c>
      <c r="BF195" s="169">
        <f t="shared" si="141"/>
        <v>0</v>
      </c>
      <c r="BG195" s="169">
        <f t="shared" si="142"/>
        <v>0</v>
      </c>
      <c r="BH195" s="169">
        <f t="shared" si="143"/>
        <v>0</v>
      </c>
      <c r="BI195" s="169">
        <f t="shared" si="144"/>
        <v>0</v>
      </c>
      <c r="BJ195" s="169">
        <f t="shared" si="145"/>
        <v>0</v>
      </c>
      <c r="BK195" s="167">
        <f t="shared" si="146"/>
        <v>0</v>
      </c>
      <c r="BL195" s="169">
        <f t="shared" si="147"/>
        <v>1</v>
      </c>
      <c r="BM195" s="169">
        <f t="shared" si="148"/>
        <v>0</v>
      </c>
      <c r="BN195" s="169">
        <f t="shared" si="149"/>
        <v>0</v>
      </c>
      <c r="BO195" s="169">
        <f t="shared" si="150"/>
        <v>1</v>
      </c>
      <c r="BP195" s="36">
        <f t="shared" si="151"/>
        <v>1</v>
      </c>
      <c r="BQ195">
        <f t="shared" si="152"/>
        <v>0</v>
      </c>
      <c r="BR195" s="36">
        <f t="shared" si="153"/>
        <v>0</v>
      </c>
      <c r="BS195" t="e">
        <f t="shared" si="154"/>
        <v>#N/A</v>
      </c>
    </row>
    <row r="196" spans="1:71">
      <c r="A196" s="59">
        <v>143</v>
      </c>
      <c r="B196" s="59">
        <v>112211</v>
      </c>
      <c r="C196" s="160">
        <v>41547461.1163605</v>
      </c>
      <c r="D196" s="59">
        <v>11196429</v>
      </c>
      <c r="E196" s="59">
        <v>11196429</v>
      </c>
      <c r="F196" s="59">
        <v>30351032.1163605</v>
      </c>
      <c r="G196" s="59">
        <v>2314.2857666015602</v>
      </c>
      <c r="H196" s="59">
        <v>-2161500367.6558099</v>
      </c>
      <c r="I196" s="59">
        <v>101</v>
      </c>
      <c r="J196" s="59">
        <v>0</v>
      </c>
      <c r="K196" s="59">
        <v>0</v>
      </c>
      <c r="L196" s="59">
        <v>101</v>
      </c>
      <c r="M196" s="59">
        <v>0</v>
      </c>
      <c r="N196" s="59">
        <v>0</v>
      </c>
      <c r="O196" s="59">
        <v>101</v>
      </c>
      <c r="P196" s="59">
        <v>0</v>
      </c>
      <c r="Q196" s="59">
        <v>0</v>
      </c>
      <c r="R196" s="59">
        <v>2</v>
      </c>
      <c r="S196" s="59">
        <v>1</v>
      </c>
      <c r="T196" s="59">
        <f t="shared" ref="T196:T259" si="156">COUNTIFS(I196, "&gt;400", I196, "&lt;500")+COUNTIFS(L196, "&gt;400", L196, "&lt;500")+COUNTIFS(O196, "&gt;400", O196, "&lt;500")</f>
        <v>0</v>
      </c>
      <c r="U196" s="59">
        <f t="shared" ref="U196:U259" si="157">COUNTIFS(J196, "&gt;200", J196, "&lt;400")+COUNTIFS(L196, "&gt;200", L196, "&lt;400")+COUNTIFS(O196, "&gt;200", O196, "&lt;400")</f>
        <v>0</v>
      </c>
      <c r="V196" s="59">
        <f t="shared" ref="V196:V259" si="158">COUNTIF($I196, 102)+COUNTIF($L196, 102)+COUNTIF($O196, 102)</f>
        <v>0</v>
      </c>
      <c r="W196" s="59">
        <f t="shared" ref="W196:W259" si="159">IF(AND(J196&gt;399, J196&lt;500), 1,0) + IF(AND(K196&gt;399, K196&lt;500), 1,0) +IF(AND(M196&gt;399, M196&lt;500), 1,0) +IF(AND(N196&gt;399, N196&lt;500), 1,0) +IF(AND(P196&gt;399, P196&lt;500), 1,0) +IF(AND(Q196&gt;399, Q196&lt;500), 1,0)</f>
        <v>0</v>
      </c>
      <c r="X196" s="59">
        <f t="shared" ref="X196:X259" si="160">IF(AND(J196&gt;700, J196&lt;890), 1,0) + IF(AND(K196&gt;700, K196&lt;890), 1,0) +IF(AND(M196&gt;700, M196&lt;890), 1,0) +IF(AND(N196&gt;700, N196&lt;890), 1,0) +IF(AND(P196&gt;700, P196&lt;890), 1,0) +IF(AND(Q196&gt;700, Q196&lt;890), 1,0)</f>
        <v>0</v>
      </c>
      <c r="Y196" s="59">
        <f t="shared" ref="Y196:Y259" si="161">IF(AND(J196&gt;200, J196&lt;400), 1,0) + IF(AND(K196&gt;200, K196&lt;400), 1,0) +IF(AND(M196&gt;200, M196&lt;400), 1,0) +IF(AND(N196&gt;200, N196&lt;400), 1,0) +IF(AND(P196&gt;200, P196&lt;400), 1,0) +IF(AND(Q196&gt;200, Q196&lt;400), 1,0)</f>
        <v>0</v>
      </c>
      <c r="Z196" s="59">
        <f t="shared" ref="Z196:Z259" si="162">IF(J196=101, 1,0) + IF(K196=101, 1,0) +IF(M196=101, 1,0) +IF(N196=101, 1,0) +IF(P196=101, 1,0) +IF(Q196=101, 1,0)</f>
        <v>0</v>
      </c>
      <c r="AA196" s="59">
        <f t="shared" ref="AA196:AA259" si="163">IF(J196=102, 1,0) + IF(K196=102, 1,0) +IF(M196=102, 1,0) +IF(N196=102, 1,0) +IF(P196=102, 1,0) +IF(Q196=102, 1,0)</f>
        <v>0</v>
      </c>
      <c r="AB196" s="59">
        <f t="shared" ref="AB196:AB259" si="164">IF(AND(J196&gt;500, J196&lt;600), 1,0) + IF(AND(K196&gt;500, K196&lt;600), 1,0) +IF(AND(M196&gt;500, M196&lt;600), 1,0) +IF(AND(N196&gt;500, N196&lt;600), 1,0) +IF(AND(P196&gt;500, P196&lt;600), 1,0) +IF(AND(Q196&gt;500, Q196&lt;600), 1,0)</f>
        <v>0</v>
      </c>
      <c r="AC196" s="59">
        <f t="shared" ref="AC196:AC259" si="165">IF(AND(J196&gt;0, SUM(W196:AB196)=0), 1,0) + IF(AND(K196&gt;0, SUM(W196:AB196)=0), 1,0) +IF(AND(M196&gt;0, SUM(W196:AB196)=0), 1,0) +IF(AND(N196&gt;0, SUM(W196:AB196)=0), 1,0) +IF(AND(P196&gt;0, SUM(W196:AB196)=0), 1,0) +IF(AND(Q196&gt;0, SUM(W196:AB196)=0), 1,0)</f>
        <v>0</v>
      </c>
      <c r="AD196" s="166">
        <f t="shared" si="155"/>
        <v>3</v>
      </c>
      <c r="AE196" s="169">
        <f t="shared" ref="AE196:AE259" si="166">IF(AD196=1, 1,0)</f>
        <v>0</v>
      </c>
      <c r="AF196" s="169">
        <f t="shared" ref="AF196:AF259" si="167">IF(AD196&gt;=2, 1,0)</f>
        <v>1</v>
      </c>
      <c r="AG196" s="169">
        <f t="shared" ref="AG196:AG259" si="168">IF(IF(I196=101,1,0) * IF(J196&lt;&gt;0, 1,0) +IF(I196=101,1,0)* IF(K196&lt;&gt;0, 1,0) + IF(L196=101,1,0) * IF(M196&lt;&gt;0, 1,0) +IF(L196=101,1,0)* IF(N196&lt;&gt;0, 1,0) + IF(O196=101,1,0) * IF(P196&lt;&gt;0, 1,0) +IF(O196=101,1,0)* IF(Q196&lt;&gt;0, 1,0)&gt;0, 1,0)</f>
        <v>0</v>
      </c>
      <c r="AH196" s="169">
        <f t="shared" ref="AH196:AH259" si="169">IF(AG196=0, 1,0)</f>
        <v>1</v>
      </c>
      <c r="AI196" s="169">
        <f t="shared" ref="AI196:AI259" si="170">IF(AND(AD196&gt;0, T196&gt;0), 1, 0)</f>
        <v>0</v>
      </c>
      <c r="AJ196" s="169">
        <f t="shared" ref="AJ196:AJ259" si="171">IF(AND(AD196&gt;0, V196&gt;0), 1, 0)</f>
        <v>0</v>
      </c>
      <c r="AK196" s="169">
        <f t="shared" ref="AK196:AK259" si="172">IF(AND(AD196&gt;0, U196&gt;0), 1, 0)</f>
        <v>0</v>
      </c>
      <c r="AL196" s="169">
        <f t="shared" ref="AL196:AL259" si="173">IF(SUM(AI196:AK196)&gt;0,0,1)</f>
        <v>1</v>
      </c>
      <c r="AM196" s="169">
        <f t="shared" ref="AM196:AM259" si="174">IF(V196&gt;0, 1,0)</f>
        <v>0</v>
      </c>
      <c r="AN196" s="169">
        <f t="shared" ref="AN196:AN259" si="175">IF(I196=102,1,0) * IF(J196&lt;&gt;0, 1,0) +IF(I196=102,1,0)* IF(K196&lt;&gt;0, 1,0) + IF(L196=102,1,0) * IF(M196&lt;&gt;0, 1,0) +IF(L196=102,1,0)* IF(N196&lt;&gt;0, 1,0) + IF(O196=102,1,0) * IF(P196&lt;&gt;0, 1,0) +IF(O196=102,1,0)* IF(Q196&lt;&gt;0, 1,0)</f>
        <v>0</v>
      </c>
      <c r="AO196" s="169">
        <f t="shared" ref="AO196:AO259" si="176">IF(AN196=0, 1,0)</f>
        <v>1</v>
      </c>
      <c r="AP196" s="169">
        <f t="shared" ref="AP196:AP259" si="177">IF(V196&gt;1,1,0)</f>
        <v>0</v>
      </c>
      <c r="AQ196" s="169">
        <f t="shared" ref="AQ196:AQ259" si="178">IF(V196 = 1, 1, 0)</f>
        <v>0</v>
      </c>
      <c r="AR196" s="169">
        <f t="shared" ref="AR196:AR259" si="179">IF(SUM(AS196:AU196)&gt;0, 1,0)</f>
        <v>0</v>
      </c>
      <c r="AS196" s="169">
        <f t="shared" ref="AS196:AS259" si="180">IF(AND(T196&gt;0, V196&gt;0), 1,0)</f>
        <v>0</v>
      </c>
      <c r="AT196" s="169">
        <f t="shared" ref="AT196:AT259" si="181">AJ196</f>
        <v>0</v>
      </c>
      <c r="AU196" s="169">
        <f t="shared" ref="AU196:AU259" si="182">IF(AND(V196&gt;0, U196&gt;0),1,0)</f>
        <v>0</v>
      </c>
      <c r="AV196" s="169">
        <f t="shared" ref="AV196:AV259" si="183">IF(SUM(AS196:AU196)&gt;0,0,1)</f>
        <v>1</v>
      </c>
      <c r="AW196" s="169">
        <f t="shared" ref="AW196:AW259" si="184">IF(T196&gt;0,1,0)</f>
        <v>0</v>
      </c>
      <c r="AX196" s="169">
        <f t="shared" ref="AX196:AX259" si="185">IF(T196&gt;1, 1,0)</f>
        <v>0</v>
      </c>
      <c r="AY196" s="169">
        <f t="shared" ref="AY196:AY259" si="186">IF(T196=1, 1, 0)</f>
        <v>0</v>
      </c>
      <c r="AZ196" s="169">
        <f t="shared" ref="AZ196:AZ259" si="187">IF(SUM(AS196,AI196)&gt;0,1,0)</f>
        <v>0</v>
      </c>
      <c r="BA196" s="169">
        <f t="shared" ref="BA196:BA259" si="188">IF(AND(AW196&gt;0, X196&gt;0),1,0)+IF(AND(AW196&gt;0, (COUNTIFS(I196, "&gt;700", L196, "&gt;700", O196, "&gt;700")&gt;0)),1,0)</f>
        <v>0</v>
      </c>
      <c r="BB196" s="169">
        <f t="shared" ref="BB196:BB259" si="189">IF(BA196 = 0, 1,0)</f>
        <v>1</v>
      </c>
      <c r="BC196" s="169">
        <f t="shared" ref="BC196:BC259" si="190">IF(COUNTIFS(I196, "&gt;400", I196,"&lt;600"),1,0) * IF(COUNTIFS(J196,"&gt;0", J196,"&lt;700")+  COUNTIFS(K196,"&gt;0", K196,"&lt;700")&gt;0,1,0) + IF(COUNTIFS(L196, "&gt;400", L196,"&lt;600"),1,0) * IF(COUNTIFS(M196,"&gt;0", M196,"&lt;700")+ COUNTIFS(N196,"&gt;0", N196,"&lt;700")&gt;0,1,0) + IF(COUNTIFS(O196, "&gt;400", O196,"&lt;600"),1,0) * IF(COUNTIFS(P196,"&gt;0", P196,"&lt;700")+  COUNTIFS(Q196,"&gt;0", Q196,"&lt;700")&gt;0,1,0)</f>
        <v>0</v>
      </c>
      <c r="BD196" s="169">
        <f t="shared" ref="BD196:BD259" si="191">IF(BC196 = 0, 1,0)</f>
        <v>1</v>
      </c>
      <c r="BE196" s="169">
        <f t="shared" ref="BE196:BE259" si="192">COUNTIF(I196, 406)+COUNTIF(L196, 406)+COUNTIF(O196, 406)</f>
        <v>0</v>
      </c>
      <c r="BF196" s="169">
        <f t="shared" ref="BF196:BF259" si="193">COUNTIF(I196, 417)+COUNTIF(L196, 417)+COUNTIF(O196, 417)</f>
        <v>0</v>
      </c>
      <c r="BG196" s="169">
        <f t="shared" ref="BG196:BG259" si="194">COUNTIF(I196, 403)+COUNTIF(L196, 403)+COUNTIF(O196, 403)</f>
        <v>0</v>
      </c>
      <c r="BH196" s="169">
        <f t="shared" ref="BH196:BH259" si="195">COUNTIF(I196, 415)+COUNTIF(L196, 415)+COUNTIF(O196, 415)</f>
        <v>0</v>
      </c>
      <c r="BI196" s="169">
        <f t="shared" ref="BI196:BI259" si="196">COUNTIF(I196, 405)+COUNTIF(L196, 405)+COUNTIF(O196, 405)</f>
        <v>0</v>
      </c>
      <c r="BJ196" s="169">
        <f t="shared" ref="BJ196:BJ259" si="197">IF(OR(COUNTIF(I196, 416)=1, COUNTIF(I196, 412)=1), 1,0)   +IF(OR(COUNTIF(L196, 416)=1, COUNTIF(L196, 412)=1), 1,0)+IF(OR(COUNTIF(O196, 416)=1, COUNTIF(O196, 412)=1), 1,0)</f>
        <v>0</v>
      </c>
      <c r="BK196" s="167">
        <f t="shared" ref="BK196:BK259" si="198">IF(AND(AW196&gt;0, SUM(BE196:BJ196) = 0), 1,0)</f>
        <v>0</v>
      </c>
      <c r="BL196" s="169">
        <f t="shared" ref="BL196:BL259" si="199">IF(R196 = 1, 1,0)</f>
        <v>0</v>
      </c>
      <c r="BM196" s="169">
        <f t="shared" ref="BM196:BM259" si="200">IF(R196 = 2, 1,0)</f>
        <v>1</v>
      </c>
      <c r="BN196" s="169">
        <f t="shared" ref="BN196:BN259" si="201">IF(S196 = 1, 0,1)</f>
        <v>0</v>
      </c>
      <c r="BO196" s="169">
        <f t="shared" ref="BO196:BO259" si="202">IF(S196 = 1, 1,0)</f>
        <v>1</v>
      </c>
      <c r="BP196" s="36">
        <f t="shared" ref="BP196:BP259" si="203">IF(SUM($AE$2:$AF$2)&gt;0, SUMPRODUCT($AE$2:$AF$2, AE196:AF196),IF(SUM(AE196:AF196)&gt;0, 0,1))*SUMPRODUCT($AG$2:$AH$2, AG196:AH196)*SUMPRODUCT($AI$2:$AL$2, AI196:AL196)*SUMPRODUCT($BL$2:$BM$2,BL196:BM196)*SUMPRODUCT($BN$2:$BO$2,BN196:BO196)</f>
        <v>1</v>
      </c>
      <c r="BQ196">
        <f t="shared" ref="BQ196:BQ259" si="204">(SUMPRODUCT($AN$2:$AO$2, AN196:AO196)*SUMPRODUCT($AP$2:$AR$2, AP196:AR196)*SUMPRODUCT($AS$2:$AV$2, AS196:AV196))*SUMPRODUCT($BL$2:$BM$2,BL196:BM196)*SUMPRODUCT($BN$2:$BO$2,BN196:BO196)</f>
        <v>0</v>
      </c>
      <c r="BR196" s="36">
        <f t="shared" ref="BR196:BR259" si="205">SUMPRODUCT($AX$2:$AZ$2, AX196:AZ196)*SUMPRODUCT($BA$2:$BB$2, BA196:BB196)*SUMPRODUCT($BC$2:$BD$2, BC196:BD196)*SUMPRODUCT($BE$2:$BK$2, BE196:BK196)*SUMPRODUCT($BL$2:$BM$2,BL196:BM196)*SUMPRODUCT($BN$2:$BO$2,BN196:BO196)</f>
        <v>0</v>
      </c>
      <c r="BS196" t="e">
        <f t="shared" ref="BS196:BS259" si="206">IF((BP196*$AD$2+BQ196*$AM$2+BR196*$AW$2)&gt;0,  E196,NA())</f>
        <v>#N/A</v>
      </c>
    </row>
    <row r="197" spans="1:71">
      <c r="A197" s="59">
        <v>146</v>
      </c>
      <c r="B197" s="59">
        <v>112252</v>
      </c>
      <c r="C197" s="160">
        <v>61285714.024791896</v>
      </c>
      <c r="D197" s="59">
        <v>11357142.75</v>
      </c>
      <c r="E197" s="59">
        <v>11357142.75</v>
      </c>
      <c r="F197" s="59">
        <v>49928571.274791896</v>
      </c>
      <c r="G197" s="59">
        <v>0</v>
      </c>
      <c r="H197" s="59">
        <v>-2218779969.7632399</v>
      </c>
      <c r="I197" s="59">
        <v>101</v>
      </c>
      <c r="J197" s="59">
        <v>0</v>
      </c>
      <c r="K197" s="59">
        <v>0</v>
      </c>
      <c r="L197" s="59">
        <v>0</v>
      </c>
      <c r="M197" s="59">
        <v>0</v>
      </c>
      <c r="N197" s="59">
        <v>0</v>
      </c>
      <c r="O197" s="59">
        <v>101</v>
      </c>
      <c r="P197" s="59">
        <v>0</v>
      </c>
      <c r="Q197" s="59">
        <v>0</v>
      </c>
      <c r="R197" s="59">
        <v>2</v>
      </c>
      <c r="S197" s="59">
        <v>0</v>
      </c>
      <c r="T197" s="59">
        <f t="shared" si="156"/>
        <v>0</v>
      </c>
      <c r="U197" s="59">
        <f t="shared" si="157"/>
        <v>0</v>
      </c>
      <c r="V197" s="59">
        <f t="shared" si="158"/>
        <v>0</v>
      </c>
      <c r="W197" s="59">
        <f t="shared" si="159"/>
        <v>0</v>
      </c>
      <c r="X197" s="59">
        <f t="shared" si="160"/>
        <v>0</v>
      </c>
      <c r="Y197" s="59">
        <f t="shared" si="161"/>
        <v>0</v>
      </c>
      <c r="Z197" s="59">
        <f t="shared" si="162"/>
        <v>0</v>
      </c>
      <c r="AA197" s="59">
        <f t="shared" si="163"/>
        <v>0</v>
      </c>
      <c r="AB197" s="59">
        <f t="shared" si="164"/>
        <v>0</v>
      </c>
      <c r="AC197" s="59">
        <f t="shared" si="165"/>
        <v>0</v>
      </c>
      <c r="AD197" s="166">
        <f t="shared" si="155"/>
        <v>2</v>
      </c>
      <c r="AE197" s="169">
        <f t="shared" si="166"/>
        <v>0</v>
      </c>
      <c r="AF197" s="169">
        <f t="shared" si="167"/>
        <v>1</v>
      </c>
      <c r="AG197" s="169">
        <f t="shared" si="168"/>
        <v>0</v>
      </c>
      <c r="AH197" s="169">
        <f t="shared" si="169"/>
        <v>1</v>
      </c>
      <c r="AI197" s="169">
        <f t="shared" si="170"/>
        <v>0</v>
      </c>
      <c r="AJ197" s="169">
        <f t="shared" si="171"/>
        <v>0</v>
      </c>
      <c r="AK197" s="169">
        <f t="shared" si="172"/>
        <v>0</v>
      </c>
      <c r="AL197" s="169">
        <f t="shared" si="173"/>
        <v>1</v>
      </c>
      <c r="AM197" s="169">
        <f t="shared" si="174"/>
        <v>0</v>
      </c>
      <c r="AN197" s="169">
        <f t="shared" si="175"/>
        <v>0</v>
      </c>
      <c r="AO197" s="169">
        <f t="shared" si="176"/>
        <v>1</v>
      </c>
      <c r="AP197" s="169">
        <f t="shared" si="177"/>
        <v>0</v>
      </c>
      <c r="AQ197" s="169">
        <f t="shared" si="178"/>
        <v>0</v>
      </c>
      <c r="AR197" s="169">
        <f t="shared" si="179"/>
        <v>0</v>
      </c>
      <c r="AS197" s="169">
        <f t="shared" si="180"/>
        <v>0</v>
      </c>
      <c r="AT197" s="169">
        <f t="shared" si="181"/>
        <v>0</v>
      </c>
      <c r="AU197" s="169">
        <f t="shared" si="182"/>
        <v>0</v>
      </c>
      <c r="AV197" s="169">
        <f t="shared" si="183"/>
        <v>1</v>
      </c>
      <c r="AW197" s="169">
        <f t="shared" si="184"/>
        <v>0</v>
      </c>
      <c r="AX197" s="169">
        <f t="shared" si="185"/>
        <v>0</v>
      </c>
      <c r="AY197" s="169">
        <f t="shared" si="186"/>
        <v>0</v>
      </c>
      <c r="AZ197" s="169">
        <f t="shared" si="187"/>
        <v>0</v>
      </c>
      <c r="BA197" s="169">
        <f t="shared" si="188"/>
        <v>0</v>
      </c>
      <c r="BB197" s="169">
        <f t="shared" si="189"/>
        <v>1</v>
      </c>
      <c r="BC197" s="169">
        <f t="shared" si="190"/>
        <v>0</v>
      </c>
      <c r="BD197" s="169">
        <f t="shared" si="191"/>
        <v>1</v>
      </c>
      <c r="BE197" s="169">
        <f t="shared" si="192"/>
        <v>0</v>
      </c>
      <c r="BF197" s="169">
        <f t="shared" si="193"/>
        <v>0</v>
      </c>
      <c r="BG197" s="169">
        <f t="shared" si="194"/>
        <v>0</v>
      </c>
      <c r="BH197" s="169">
        <f t="shared" si="195"/>
        <v>0</v>
      </c>
      <c r="BI197" s="169">
        <f t="shared" si="196"/>
        <v>0</v>
      </c>
      <c r="BJ197" s="169">
        <f t="shared" si="197"/>
        <v>0</v>
      </c>
      <c r="BK197" s="167">
        <f t="shared" si="198"/>
        <v>0</v>
      </c>
      <c r="BL197" s="169">
        <f t="shared" si="199"/>
        <v>0</v>
      </c>
      <c r="BM197" s="169">
        <f t="shared" si="200"/>
        <v>1</v>
      </c>
      <c r="BN197" s="169">
        <f t="shared" si="201"/>
        <v>1</v>
      </c>
      <c r="BO197" s="169">
        <f t="shared" si="202"/>
        <v>0</v>
      </c>
      <c r="BP197" s="36">
        <f t="shared" si="203"/>
        <v>1</v>
      </c>
      <c r="BQ197">
        <f t="shared" si="204"/>
        <v>0</v>
      </c>
      <c r="BR197" s="36">
        <f t="shared" si="205"/>
        <v>0</v>
      </c>
      <c r="BS197" t="e">
        <f t="shared" si="206"/>
        <v>#N/A</v>
      </c>
    </row>
    <row r="198" spans="1:71">
      <c r="A198" s="59">
        <v>55</v>
      </c>
      <c r="B198" s="59">
        <v>16181</v>
      </c>
      <c r="C198" s="160">
        <v>35833334.134270802</v>
      </c>
      <c r="D198" s="59">
        <v>11458334</v>
      </c>
      <c r="E198" s="59">
        <v>11458334</v>
      </c>
      <c r="F198" s="59">
        <v>24375000.134270798</v>
      </c>
      <c r="G198" s="59">
        <v>416.66668701171898</v>
      </c>
      <c r="H198" s="59">
        <v>-546930101.11017895</v>
      </c>
      <c r="I198" s="59">
        <v>0</v>
      </c>
      <c r="J198" s="59">
        <v>0</v>
      </c>
      <c r="K198" s="59">
        <v>0</v>
      </c>
      <c r="L198" s="59">
        <v>405</v>
      </c>
      <c r="M198" s="59">
        <v>403</v>
      </c>
      <c r="N198" s="59">
        <v>801</v>
      </c>
      <c r="O198" s="59">
        <v>0</v>
      </c>
      <c r="P198" s="59">
        <v>0</v>
      </c>
      <c r="Q198" s="59">
        <v>0</v>
      </c>
      <c r="R198" s="59">
        <v>1</v>
      </c>
      <c r="S198" s="59">
        <v>0</v>
      </c>
      <c r="T198" s="59">
        <f t="shared" si="156"/>
        <v>1</v>
      </c>
      <c r="U198" s="59">
        <f t="shared" si="157"/>
        <v>0</v>
      </c>
      <c r="V198" s="59">
        <f t="shared" si="158"/>
        <v>0</v>
      </c>
      <c r="W198" s="59">
        <f t="shared" si="159"/>
        <v>1</v>
      </c>
      <c r="X198" s="59">
        <f t="shared" si="160"/>
        <v>1</v>
      </c>
      <c r="Y198" s="59">
        <f t="shared" si="161"/>
        <v>0</v>
      </c>
      <c r="Z198" s="59">
        <f t="shared" si="162"/>
        <v>0</v>
      </c>
      <c r="AA198" s="59">
        <f t="shared" si="163"/>
        <v>0</v>
      </c>
      <c r="AB198" s="59">
        <f t="shared" si="164"/>
        <v>0</v>
      </c>
      <c r="AC198" s="59">
        <f t="shared" si="165"/>
        <v>0</v>
      </c>
      <c r="AD198" s="166">
        <f t="shared" si="155"/>
        <v>0</v>
      </c>
      <c r="AE198" s="169">
        <f t="shared" si="166"/>
        <v>0</v>
      </c>
      <c r="AF198" s="169">
        <f t="shared" si="167"/>
        <v>0</v>
      </c>
      <c r="AG198" s="169">
        <f t="shared" si="168"/>
        <v>0</v>
      </c>
      <c r="AH198" s="169">
        <f t="shared" si="169"/>
        <v>1</v>
      </c>
      <c r="AI198" s="169">
        <f t="shared" si="170"/>
        <v>0</v>
      </c>
      <c r="AJ198" s="169">
        <f t="shared" si="171"/>
        <v>0</v>
      </c>
      <c r="AK198" s="169">
        <f t="shared" si="172"/>
        <v>0</v>
      </c>
      <c r="AL198" s="169">
        <f t="shared" si="173"/>
        <v>1</v>
      </c>
      <c r="AM198" s="169">
        <f t="shared" si="174"/>
        <v>0</v>
      </c>
      <c r="AN198" s="169">
        <f t="shared" si="175"/>
        <v>0</v>
      </c>
      <c r="AO198" s="169">
        <f t="shared" si="176"/>
        <v>1</v>
      </c>
      <c r="AP198" s="169">
        <f t="shared" si="177"/>
        <v>0</v>
      </c>
      <c r="AQ198" s="169">
        <f t="shared" si="178"/>
        <v>0</v>
      </c>
      <c r="AR198" s="169">
        <f t="shared" si="179"/>
        <v>0</v>
      </c>
      <c r="AS198" s="169">
        <f t="shared" si="180"/>
        <v>0</v>
      </c>
      <c r="AT198" s="169">
        <f t="shared" si="181"/>
        <v>0</v>
      </c>
      <c r="AU198" s="169">
        <f t="shared" si="182"/>
        <v>0</v>
      </c>
      <c r="AV198" s="169">
        <f t="shared" si="183"/>
        <v>1</v>
      </c>
      <c r="AW198" s="169">
        <f t="shared" si="184"/>
        <v>1</v>
      </c>
      <c r="AX198" s="169">
        <f t="shared" si="185"/>
        <v>0</v>
      </c>
      <c r="AY198" s="169">
        <f t="shared" si="186"/>
        <v>1</v>
      </c>
      <c r="AZ198" s="169">
        <f t="shared" si="187"/>
        <v>0</v>
      </c>
      <c r="BA198" s="169">
        <f t="shared" si="188"/>
        <v>1</v>
      </c>
      <c r="BB198" s="169">
        <f t="shared" si="189"/>
        <v>0</v>
      </c>
      <c r="BC198" s="169">
        <f t="shared" si="190"/>
        <v>1</v>
      </c>
      <c r="BD198" s="169">
        <f t="shared" si="191"/>
        <v>0</v>
      </c>
      <c r="BE198" s="169">
        <f t="shared" si="192"/>
        <v>0</v>
      </c>
      <c r="BF198" s="169">
        <f t="shared" si="193"/>
        <v>0</v>
      </c>
      <c r="BG198" s="169">
        <f t="shared" si="194"/>
        <v>0</v>
      </c>
      <c r="BH198" s="169">
        <f t="shared" si="195"/>
        <v>0</v>
      </c>
      <c r="BI198" s="169">
        <f t="shared" si="196"/>
        <v>1</v>
      </c>
      <c r="BJ198" s="169">
        <f t="shared" si="197"/>
        <v>0</v>
      </c>
      <c r="BK198" s="167">
        <f t="shared" si="198"/>
        <v>0</v>
      </c>
      <c r="BL198" s="169">
        <f t="shared" si="199"/>
        <v>1</v>
      </c>
      <c r="BM198" s="169">
        <f t="shared" si="200"/>
        <v>0</v>
      </c>
      <c r="BN198" s="169">
        <f t="shared" si="201"/>
        <v>1</v>
      </c>
      <c r="BO198" s="169">
        <f t="shared" si="202"/>
        <v>0</v>
      </c>
      <c r="BP198" s="36">
        <f t="shared" si="203"/>
        <v>0</v>
      </c>
      <c r="BQ198">
        <f t="shared" si="204"/>
        <v>0</v>
      </c>
      <c r="BR198" s="36">
        <f t="shared" si="205"/>
        <v>1</v>
      </c>
      <c r="BS198" t="e">
        <f t="shared" si="206"/>
        <v>#N/A</v>
      </c>
    </row>
    <row r="199" spans="1:71">
      <c r="A199" s="59">
        <v>165</v>
      </c>
      <c r="B199" s="59">
        <v>121321</v>
      </c>
      <c r="C199" s="160">
        <v>57857143.637172997</v>
      </c>
      <c r="D199" s="59">
        <v>8809524.25</v>
      </c>
      <c r="E199" s="59">
        <v>11547619.5</v>
      </c>
      <c r="F199" s="59">
        <v>46309524.137172997</v>
      </c>
      <c r="G199" s="59">
        <v>702.38095855712902</v>
      </c>
      <c r="H199" s="59">
        <v>-2496464776.3450999</v>
      </c>
      <c r="I199" s="59">
        <v>0</v>
      </c>
      <c r="J199" s="59">
        <v>0</v>
      </c>
      <c r="K199" s="59">
        <v>0</v>
      </c>
      <c r="L199" s="59">
        <v>101</v>
      </c>
      <c r="M199" s="59">
        <v>102</v>
      </c>
      <c r="N199" s="59">
        <v>0</v>
      </c>
      <c r="O199" s="59">
        <v>101</v>
      </c>
      <c r="P199" s="59">
        <v>102</v>
      </c>
      <c r="Q199" s="59">
        <v>0</v>
      </c>
      <c r="R199" s="59">
        <v>2</v>
      </c>
      <c r="S199" s="59">
        <v>0</v>
      </c>
      <c r="T199" s="59">
        <f t="shared" si="156"/>
        <v>0</v>
      </c>
      <c r="U199" s="59">
        <f t="shared" si="157"/>
        <v>0</v>
      </c>
      <c r="V199" s="59">
        <f t="shared" si="158"/>
        <v>0</v>
      </c>
      <c r="W199" s="59">
        <f t="shared" si="159"/>
        <v>0</v>
      </c>
      <c r="X199" s="59">
        <f t="shared" si="160"/>
        <v>0</v>
      </c>
      <c r="Y199" s="59">
        <f t="shared" si="161"/>
        <v>0</v>
      </c>
      <c r="Z199" s="59">
        <f t="shared" si="162"/>
        <v>0</v>
      </c>
      <c r="AA199" s="59">
        <f t="shared" si="163"/>
        <v>2</v>
      </c>
      <c r="AB199" s="59">
        <f t="shared" si="164"/>
        <v>0</v>
      </c>
      <c r="AC199" s="59">
        <f t="shared" si="165"/>
        <v>0</v>
      </c>
      <c r="AD199" s="166">
        <f t="shared" si="155"/>
        <v>2</v>
      </c>
      <c r="AE199" s="169">
        <f t="shared" si="166"/>
        <v>0</v>
      </c>
      <c r="AF199" s="169">
        <f t="shared" si="167"/>
        <v>1</v>
      </c>
      <c r="AG199" s="169">
        <f t="shared" si="168"/>
        <v>1</v>
      </c>
      <c r="AH199" s="169">
        <f t="shared" si="169"/>
        <v>0</v>
      </c>
      <c r="AI199" s="169">
        <f t="shared" si="170"/>
        <v>0</v>
      </c>
      <c r="AJ199" s="169">
        <f t="shared" si="171"/>
        <v>0</v>
      </c>
      <c r="AK199" s="169">
        <f t="shared" si="172"/>
        <v>0</v>
      </c>
      <c r="AL199" s="169">
        <f t="shared" si="173"/>
        <v>1</v>
      </c>
      <c r="AM199" s="169">
        <f t="shared" si="174"/>
        <v>0</v>
      </c>
      <c r="AN199" s="169">
        <f t="shared" si="175"/>
        <v>0</v>
      </c>
      <c r="AO199" s="169">
        <f t="shared" si="176"/>
        <v>1</v>
      </c>
      <c r="AP199" s="169">
        <f t="shared" si="177"/>
        <v>0</v>
      </c>
      <c r="AQ199" s="169">
        <f t="shared" si="178"/>
        <v>0</v>
      </c>
      <c r="AR199" s="169">
        <f t="shared" si="179"/>
        <v>0</v>
      </c>
      <c r="AS199" s="169">
        <f t="shared" si="180"/>
        <v>0</v>
      </c>
      <c r="AT199" s="169">
        <f t="shared" si="181"/>
        <v>0</v>
      </c>
      <c r="AU199" s="169">
        <f t="shared" si="182"/>
        <v>0</v>
      </c>
      <c r="AV199" s="169">
        <f t="shared" si="183"/>
        <v>1</v>
      </c>
      <c r="AW199" s="169">
        <f t="shared" si="184"/>
        <v>0</v>
      </c>
      <c r="AX199" s="169">
        <f t="shared" si="185"/>
        <v>0</v>
      </c>
      <c r="AY199" s="169">
        <f t="shared" si="186"/>
        <v>0</v>
      </c>
      <c r="AZ199" s="169">
        <f t="shared" si="187"/>
        <v>0</v>
      </c>
      <c r="BA199" s="169">
        <f t="shared" si="188"/>
        <v>0</v>
      </c>
      <c r="BB199" s="169">
        <f t="shared" si="189"/>
        <v>1</v>
      </c>
      <c r="BC199" s="169">
        <f t="shared" si="190"/>
        <v>0</v>
      </c>
      <c r="BD199" s="169">
        <f t="shared" si="191"/>
        <v>1</v>
      </c>
      <c r="BE199" s="169">
        <f t="shared" si="192"/>
        <v>0</v>
      </c>
      <c r="BF199" s="169">
        <f t="shared" si="193"/>
        <v>0</v>
      </c>
      <c r="BG199" s="169">
        <f t="shared" si="194"/>
        <v>0</v>
      </c>
      <c r="BH199" s="169">
        <f t="shared" si="195"/>
        <v>0</v>
      </c>
      <c r="BI199" s="169">
        <f t="shared" si="196"/>
        <v>0</v>
      </c>
      <c r="BJ199" s="169">
        <f t="shared" si="197"/>
        <v>0</v>
      </c>
      <c r="BK199" s="167">
        <f t="shared" si="198"/>
        <v>0</v>
      </c>
      <c r="BL199" s="169">
        <f t="shared" si="199"/>
        <v>0</v>
      </c>
      <c r="BM199" s="169">
        <f t="shared" si="200"/>
        <v>1</v>
      </c>
      <c r="BN199" s="169">
        <f t="shared" si="201"/>
        <v>1</v>
      </c>
      <c r="BO199" s="169">
        <f t="shared" si="202"/>
        <v>0</v>
      </c>
      <c r="BP199" s="36">
        <f t="shared" si="203"/>
        <v>1</v>
      </c>
      <c r="BQ199">
        <f t="shared" si="204"/>
        <v>0</v>
      </c>
      <c r="BR199" s="36">
        <f t="shared" si="205"/>
        <v>0</v>
      </c>
      <c r="BS199" t="e">
        <f t="shared" si="206"/>
        <v>#N/A</v>
      </c>
    </row>
    <row r="200" spans="1:71">
      <c r="A200" s="59">
        <v>89</v>
      </c>
      <c r="B200" s="59">
        <v>22191</v>
      </c>
      <c r="C200" s="160">
        <v>46399999.308586098</v>
      </c>
      <c r="D200" s="59">
        <v>6220000</v>
      </c>
      <c r="E200" s="59">
        <v>11620000</v>
      </c>
      <c r="F200" s="59">
        <v>34779999.308586098</v>
      </c>
      <c r="G200" s="59">
        <v>660</v>
      </c>
      <c r="H200" s="59">
        <v>-1490315570.7430799</v>
      </c>
      <c r="I200" s="59">
        <v>101</v>
      </c>
      <c r="J200" s="59">
        <v>0</v>
      </c>
      <c r="K200" s="59">
        <v>0</v>
      </c>
      <c r="L200" s="59">
        <v>101</v>
      </c>
      <c r="M200" s="59">
        <v>0</v>
      </c>
      <c r="N200" s="59">
        <v>0</v>
      </c>
      <c r="O200" s="59">
        <v>0</v>
      </c>
      <c r="P200" s="59">
        <v>0</v>
      </c>
      <c r="Q200" s="59">
        <v>0</v>
      </c>
      <c r="R200" s="59">
        <v>1</v>
      </c>
      <c r="S200" s="59">
        <v>0</v>
      </c>
      <c r="T200" s="59">
        <f t="shared" si="156"/>
        <v>0</v>
      </c>
      <c r="U200" s="59">
        <f t="shared" si="157"/>
        <v>0</v>
      </c>
      <c r="V200" s="59">
        <f t="shared" si="158"/>
        <v>0</v>
      </c>
      <c r="W200" s="59">
        <f t="shared" si="159"/>
        <v>0</v>
      </c>
      <c r="X200" s="59">
        <f t="shared" si="160"/>
        <v>0</v>
      </c>
      <c r="Y200" s="59">
        <f t="shared" si="161"/>
        <v>0</v>
      </c>
      <c r="Z200" s="59">
        <f t="shared" si="162"/>
        <v>0</v>
      </c>
      <c r="AA200" s="59">
        <f t="shared" si="163"/>
        <v>0</v>
      </c>
      <c r="AB200" s="59">
        <f t="shared" si="164"/>
        <v>0</v>
      </c>
      <c r="AC200" s="59">
        <f t="shared" si="165"/>
        <v>0</v>
      </c>
      <c r="AD200" s="166">
        <f t="shared" ref="AD200:AD263" si="207">COUNTIF(I200, 101)+COUNTIF(L200, 101)+COUNTIF(O200, 101)</f>
        <v>2</v>
      </c>
      <c r="AE200" s="169">
        <f t="shared" si="166"/>
        <v>0</v>
      </c>
      <c r="AF200" s="169">
        <f t="shared" si="167"/>
        <v>1</v>
      </c>
      <c r="AG200" s="169">
        <f t="shared" si="168"/>
        <v>0</v>
      </c>
      <c r="AH200" s="169">
        <f t="shared" si="169"/>
        <v>1</v>
      </c>
      <c r="AI200" s="169">
        <f t="shared" si="170"/>
        <v>0</v>
      </c>
      <c r="AJ200" s="169">
        <f t="shared" si="171"/>
        <v>0</v>
      </c>
      <c r="AK200" s="169">
        <f t="shared" si="172"/>
        <v>0</v>
      </c>
      <c r="AL200" s="169">
        <f t="shared" si="173"/>
        <v>1</v>
      </c>
      <c r="AM200" s="169">
        <f t="shared" si="174"/>
        <v>0</v>
      </c>
      <c r="AN200" s="169">
        <f t="shared" si="175"/>
        <v>0</v>
      </c>
      <c r="AO200" s="169">
        <f t="shared" si="176"/>
        <v>1</v>
      </c>
      <c r="AP200" s="169">
        <f t="shared" si="177"/>
        <v>0</v>
      </c>
      <c r="AQ200" s="169">
        <f t="shared" si="178"/>
        <v>0</v>
      </c>
      <c r="AR200" s="169">
        <f t="shared" si="179"/>
        <v>0</v>
      </c>
      <c r="AS200" s="169">
        <f t="shared" si="180"/>
        <v>0</v>
      </c>
      <c r="AT200" s="169">
        <f t="shared" si="181"/>
        <v>0</v>
      </c>
      <c r="AU200" s="169">
        <f t="shared" si="182"/>
        <v>0</v>
      </c>
      <c r="AV200" s="169">
        <f t="shared" si="183"/>
        <v>1</v>
      </c>
      <c r="AW200" s="169">
        <f t="shared" si="184"/>
        <v>0</v>
      </c>
      <c r="AX200" s="169">
        <f t="shared" si="185"/>
        <v>0</v>
      </c>
      <c r="AY200" s="169">
        <f t="shared" si="186"/>
        <v>0</v>
      </c>
      <c r="AZ200" s="169">
        <f t="shared" si="187"/>
        <v>0</v>
      </c>
      <c r="BA200" s="169">
        <f t="shared" si="188"/>
        <v>0</v>
      </c>
      <c r="BB200" s="169">
        <f t="shared" si="189"/>
        <v>1</v>
      </c>
      <c r="BC200" s="169">
        <f t="shared" si="190"/>
        <v>0</v>
      </c>
      <c r="BD200" s="169">
        <f t="shared" si="191"/>
        <v>1</v>
      </c>
      <c r="BE200" s="169">
        <f t="shared" si="192"/>
        <v>0</v>
      </c>
      <c r="BF200" s="169">
        <f t="shared" si="193"/>
        <v>0</v>
      </c>
      <c r="BG200" s="169">
        <f t="shared" si="194"/>
        <v>0</v>
      </c>
      <c r="BH200" s="169">
        <f t="shared" si="195"/>
        <v>0</v>
      </c>
      <c r="BI200" s="169">
        <f t="shared" si="196"/>
        <v>0</v>
      </c>
      <c r="BJ200" s="169">
        <f t="shared" si="197"/>
        <v>0</v>
      </c>
      <c r="BK200" s="167">
        <f t="shared" si="198"/>
        <v>0</v>
      </c>
      <c r="BL200" s="169">
        <f t="shared" si="199"/>
        <v>1</v>
      </c>
      <c r="BM200" s="169">
        <f t="shared" si="200"/>
        <v>0</v>
      </c>
      <c r="BN200" s="169">
        <f t="shared" si="201"/>
        <v>1</v>
      </c>
      <c r="BO200" s="169">
        <f t="shared" si="202"/>
        <v>0</v>
      </c>
      <c r="BP200" s="36">
        <f t="shared" si="203"/>
        <v>1</v>
      </c>
      <c r="BQ200">
        <f t="shared" si="204"/>
        <v>0</v>
      </c>
      <c r="BR200" s="36">
        <f t="shared" si="205"/>
        <v>0</v>
      </c>
      <c r="BS200" t="e">
        <f t="shared" si="206"/>
        <v>#N/A</v>
      </c>
    </row>
    <row r="201" spans="1:71">
      <c r="A201" s="59">
        <v>337</v>
      </c>
      <c r="B201" s="59">
        <v>191291</v>
      </c>
      <c r="C201" s="160">
        <v>17857142.652506702</v>
      </c>
      <c r="D201" s="59">
        <v>11735714</v>
      </c>
      <c r="E201" s="59">
        <v>11735714</v>
      </c>
      <c r="F201" s="59">
        <v>6121428.6525067296</v>
      </c>
      <c r="G201" s="59">
        <v>185.714279174805</v>
      </c>
      <c r="H201" s="59">
        <v>-4733626249.2292099</v>
      </c>
      <c r="I201" s="59">
        <v>0</v>
      </c>
      <c r="J201" s="59">
        <v>0</v>
      </c>
      <c r="K201" s="59">
        <v>0</v>
      </c>
      <c r="L201" s="59">
        <v>413</v>
      </c>
      <c r="M201" s="59">
        <v>411</v>
      </c>
      <c r="N201" s="59">
        <v>201</v>
      </c>
      <c r="O201" s="59">
        <v>0</v>
      </c>
      <c r="P201" s="59">
        <v>0</v>
      </c>
      <c r="Q201" s="59">
        <v>0</v>
      </c>
      <c r="R201" s="59">
        <v>2</v>
      </c>
      <c r="S201" s="59">
        <v>1</v>
      </c>
      <c r="T201" s="59">
        <f t="shared" si="156"/>
        <v>1</v>
      </c>
      <c r="U201" s="59">
        <f t="shared" si="157"/>
        <v>0</v>
      </c>
      <c r="V201" s="59">
        <f t="shared" si="158"/>
        <v>0</v>
      </c>
      <c r="W201" s="59">
        <f t="shared" si="159"/>
        <v>1</v>
      </c>
      <c r="X201" s="59">
        <f t="shared" si="160"/>
        <v>0</v>
      </c>
      <c r="Y201" s="59">
        <f t="shared" si="161"/>
        <v>1</v>
      </c>
      <c r="Z201" s="59">
        <f t="shared" si="162"/>
        <v>0</v>
      </c>
      <c r="AA201" s="59">
        <f t="shared" si="163"/>
        <v>0</v>
      </c>
      <c r="AB201" s="59">
        <f t="shared" si="164"/>
        <v>0</v>
      </c>
      <c r="AC201" s="59">
        <f t="shared" si="165"/>
        <v>0</v>
      </c>
      <c r="AD201" s="166">
        <f t="shared" si="207"/>
        <v>0</v>
      </c>
      <c r="AE201" s="169">
        <f t="shared" si="166"/>
        <v>0</v>
      </c>
      <c r="AF201" s="169">
        <f t="shared" si="167"/>
        <v>0</v>
      </c>
      <c r="AG201" s="169">
        <f t="shared" si="168"/>
        <v>0</v>
      </c>
      <c r="AH201" s="169">
        <f t="shared" si="169"/>
        <v>1</v>
      </c>
      <c r="AI201" s="169">
        <f t="shared" si="170"/>
        <v>0</v>
      </c>
      <c r="AJ201" s="169">
        <f t="shared" si="171"/>
        <v>0</v>
      </c>
      <c r="AK201" s="169">
        <f t="shared" si="172"/>
        <v>0</v>
      </c>
      <c r="AL201" s="169">
        <f t="shared" si="173"/>
        <v>1</v>
      </c>
      <c r="AM201" s="169">
        <f t="shared" si="174"/>
        <v>0</v>
      </c>
      <c r="AN201" s="169">
        <f t="shared" si="175"/>
        <v>0</v>
      </c>
      <c r="AO201" s="169">
        <f t="shared" si="176"/>
        <v>1</v>
      </c>
      <c r="AP201" s="169">
        <f t="shared" si="177"/>
        <v>0</v>
      </c>
      <c r="AQ201" s="169">
        <f t="shared" si="178"/>
        <v>0</v>
      </c>
      <c r="AR201" s="169">
        <f t="shared" si="179"/>
        <v>0</v>
      </c>
      <c r="AS201" s="169">
        <f t="shared" si="180"/>
        <v>0</v>
      </c>
      <c r="AT201" s="169">
        <f t="shared" si="181"/>
        <v>0</v>
      </c>
      <c r="AU201" s="169">
        <f t="shared" si="182"/>
        <v>0</v>
      </c>
      <c r="AV201" s="169">
        <f t="shared" si="183"/>
        <v>1</v>
      </c>
      <c r="AW201" s="169">
        <f t="shared" si="184"/>
        <v>1</v>
      </c>
      <c r="AX201" s="169">
        <f t="shared" si="185"/>
        <v>0</v>
      </c>
      <c r="AY201" s="169">
        <f t="shared" si="186"/>
        <v>1</v>
      </c>
      <c r="AZ201" s="169">
        <f t="shared" si="187"/>
        <v>0</v>
      </c>
      <c r="BA201" s="169">
        <f t="shared" si="188"/>
        <v>0</v>
      </c>
      <c r="BB201" s="169">
        <f t="shared" si="189"/>
        <v>1</v>
      </c>
      <c r="BC201" s="169">
        <f t="shared" si="190"/>
        <v>1</v>
      </c>
      <c r="BD201" s="169">
        <f t="shared" si="191"/>
        <v>0</v>
      </c>
      <c r="BE201" s="169">
        <f t="shared" si="192"/>
        <v>0</v>
      </c>
      <c r="BF201" s="169">
        <f t="shared" si="193"/>
        <v>0</v>
      </c>
      <c r="BG201" s="169">
        <f t="shared" si="194"/>
        <v>0</v>
      </c>
      <c r="BH201" s="169">
        <f t="shared" si="195"/>
        <v>0</v>
      </c>
      <c r="BI201" s="169">
        <f t="shared" si="196"/>
        <v>0</v>
      </c>
      <c r="BJ201" s="169">
        <f t="shared" si="197"/>
        <v>0</v>
      </c>
      <c r="BK201" s="167">
        <f t="shared" si="198"/>
        <v>1</v>
      </c>
      <c r="BL201" s="169">
        <f t="shared" si="199"/>
        <v>0</v>
      </c>
      <c r="BM201" s="169">
        <f t="shared" si="200"/>
        <v>1</v>
      </c>
      <c r="BN201" s="169">
        <f t="shared" si="201"/>
        <v>0</v>
      </c>
      <c r="BO201" s="169">
        <f t="shared" si="202"/>
        <v>1</v>
      </c>
      <c r="BP201" s="36">
        <f t="shared" si="203"/>
        <v>0</v>
      </c>
      <c r="BQ201">
        <f t="shared" si="204"/>
        <v>0</v>
      </c>
      <c r="BR201" s="36">
        <f t="shared" si="205"/>
        <v>1</v>
      </c>
      <c r="BS201" t="e">
        <f t="shared" si="206"/>
        <v>#N/A</v>
      </c>
    </row>
    <row r="202" spans="1:71">
      <c r="A202" s="59">
        <v>328</v>
      </c>
      <c r="B202" s="59">
        <v>191151</v>
      </c>
      <c r="C202" s="160">
        <v>6628571.6355252499</v>
      </c>
      <c r="D202" s="59">
        <v>11785714.5</v>
      </c>
      <c r="E202" s="59">
        <v>11785714.5</v>
      </c>
      <c r="F202" s="59">
        <v>-5157142.8644747501</v>
      </c>
      <c r="G202" s="59">
        <v>138.09524536132801</v>
      </c>
      <c r="H202" s="59">
        <v>-4643777548.10215</v>
      </c>
      <c r="I202" s="59">
        <v>102</v>
      </c>
      <c r="J202" s="59">
        <v>0</v>
      </c>
      <c r="K202" s="59">
        <v>0</v>
      </c>
      <c r="L202" s="59">
        <v>0</v>
      </c>
      <c r="M202" s="59">
        <v>0</v>
      </c>
      <c r="N202" s="59">
        <v>0</v>
      </c>
      <c r="O202" s="59">
        <v>102</v>
      </c>
      <c r="P202" s="59">
        <v>0</v>
      </c>
      <c r="Q202" s="59">
        <v>0</v>
      </c>
      <c r="R202" s="59">
        <v>2</v>
      </c>
      <c r="S202" s="59">
        <v>0</v>
      </c>
      <c r="T202" s="59">
        <f t="shared" si="156"/>
        <v>0</v>
      </c>
      <c r="U202" s="59">
        <f t="shared" si="157"/>
        <v>0</v>
      </c>
      <c r="V202" s="59">
        <f t="shared" si="158"/>
        <v>2</v>
      </c>
      <c r="W202" s="59">
        <f t="shared" si="159"/>
        <v>0</v>
      </c>
      <c r="X202" s="59">
        <f t="shared" si="160"/>
        <v>0</v>
      </c>
      <c r="Y202" s="59">
        <f t="shared" si="161"/>
        <v>0</v>
      </c>
      <c r="Z202" s="59">
        <f t="shared" si="162"/>
        <v>0</v>
      </c>
      <c r="AA202" s="59">
        <f t="shared" si="163"/>
        <v>0</v>
      </c>
      <c r="AB202" s="59">
        <f t="shared" si="164"/>
        <v>0</v>
      </c>
      <c r="AC202" s="59">
        <f t="shared" si="165"/>
        <v>0</v>
      </c>
      <c r="AD202" s="166">
        <f t="shared" si="207"/>
        <v>0</v>
      </c>
      <c r="AE202" s="169">
        <f t="shared" si="166"/>
        <v>0</v>
      </c>
      <c r="AF202" s="169">
        <f t="shared" si="167"/>
        <v>0</v>
      </c>
      <c r="AG202" s="169">
        <f t="shared" si="168"/>
        <v>0</v>
      </c>
      <c r="AH202" s="169">
        <f t="shared" si="169"/>
        <v>1</v>
      </c>
      <c r="AI202" s="169">
        <f t="shared" si="170"/>
        <v>0</v>
      </c>
      <c r="AJ202" s="169">
        <f t="shared" si="171"/>
        <v>0</v>
      </c>
      <c r="AK202" s="169">
        <f t="shared" si="172"/>
        <v>0</v>
      </c>
      <c r="AL202" s="169">
        <f t="shared" si="173"/>
        <v>1</v>
      </c>
      <c r="AM202" s="169">
        <f t="shared" si="174"/>
        <v>1</v>
      </c>
      <c r="AN202" s="169">
        <f t="shared" si="175"/>
        <v>0</v>
      </c>
      <c r="AO202" s="169">
        <f t="shared" si="176"/>
        <v>1</v>
      </c>
      <c r="AP202" s="169">
        <f t="shared" si="177"/>
        <v>1</v>
      </c>
      <c r="AQ202" s="169">
        <f t="shared" si="178"/>
        <v>0</v>
      </c>
      <c r="AR202" s="169">
        <f t="shared" si="179"/>
        <v>0</v>
      </c>
      <c r="AS202" s="169">
        <f t="shared" si="180"/>
        <v>0</v>
      </c>
      <c r="AT202" s="169">
        <f t="shared" si="181"/>
        <v>0</v>
      </c>
      <c r="AU202" s="169">
        <f t="shared" si="182"/>
        <v>0</v>
      </c>
      <c r="AV202" s="169">
        <f t="shared" si="183"/>
        <v>1</v>
      </c>
      <c r="AW202" s="169">
        <f t="shared" si="184"/>
        <v>0</v>
      </c>
      <c r="AX202" s="169">
        <f t="shared" si="185"/>
        <v>0</v>
      </c>
      <c r="AY202" s="169">
        <f t="shared" si="186"/>
        <v>0</v>
      </c>
      <c r="AZ202" s="169">
        <f t="shared" si="187"/>
        <v>0</v>
      </c>
      <c r="BA202" s="169">
        <f t="shared" si="188"/>
        <v>0</v>
      </c>
      <c r="BB202" s="169">
        <f t="shared" si="189"/>
        <v>1</v>
      </c>
      <c r="BC202" s="169">
        <f t="shared" si="190"/>
        <v>0</v>
      </c>
      <c r="BD202" s="169">
        <f t="shared" si="191"/>
        <v>1</v>
      </c>
      <c r="BE202" s="169">
        <f t="shared" si="192"/>
        <v>0</v>
      </c>
      <c r="BF202" s="169">
        <f t="shared" si="193"/>
        <v>0</v>
      </c>
      <c r="BG202" s="169">
        <f t="shared" si="194"/>
        <v>0</v>
      </c>
      <c r="BH202" s="169">
        <f t="shared" si="195"/>
        <v>0</v>
      </c>
      <c r="BI202" s="169">
        <f t="shared" si="196"/>
        <v>0</v>
      </c>
      <c r="BJ202" s="169">
        <f t="shared" si="197"/>
        <v>0</v>
      </c>
      <c r="BK202" s="167">
        <f t="shared" si="198"/>
        <v>0</v>
      </c>
      <c r="BL202" s="169">
        <f t="shared" si="199"/>
        <v>0</v>
      </c>
      <c r="BM202" s="169">
        <f t="shared" si="200"/>
        <v>1</v>
      </c>
      <c r="BN202" s="169">
        <f t="shared" si="201"/>
        <v>1</v>
      </c>
      <c r="BO202" s="169">
        <f t="shared" si="202"/>
        <v>0</v>
      </c>
      <c r="BP202" s="36">
        <f t="shared" si="203"/>
        <v>0</v>
      </c>
      <c r="BQ202">
        <f t="shared" si="204"/>
        <v>0</v>
      </c>
      <c r="BR202" s="36">
        <f t="shared" si="205"/>
        <v>0</v>
      </c>
      <c r="BS202" t="e">
        <f t="shared" si="206"/>
        <v>#N/A</v>
      </c>
    </row>
    <row r="203" spans="1:71">
      <c r="A203" s="59">
        <v>449</v>
      </c>
      <c r="B203" s="59">
        <v>251213</v>
      </c>
      <c r="C203" s="160">
        <v>80833335.140099198</v>
      </c>
      <c r="D203" s="59">
        <v>12091667</v>
      </c>
      <c r="E203" s="59">
        <v>12091667</v>
      </c>
      <c r="F203" s="59">
        <v>68741668.140099198</v>
      </c>
      <c r="G203" s="59">
        <v>750.00003051757801</v>
      </c>
      <c r="H203" s="59">
        <v>-6922149753.50459</v>
      </c>
      <c r="I203" s="59">
        <v>0</v>
      </c>
      <c r="J203" s="59">
        <v>0</v>
      </c>
      <c r="K203" s="59">
        <v>0</v>
      </c>
      <c r="L203" s="59">
        <v>409</v>
      </c>
      <c r="M203" s="59">
        <v>406</v>
      </c>
      <c r="N203" s="59">
        <v>0</v>
      </c>
      <c r="O203" s="59">
        <v>417</v>
      </c>
      <c r="P203" s="59">
        <v>407</v>
      </c>
      <c r="Q203" s="59">
        <v>0</v>
      </c>
      <c r="R203" s="59">
        <v>1</v>
      </c>
      <c r="S203" s="59">
        <v>0</v>
      </c>
      <c r="T203" s="59">
        <f t="shared" si="156"/>
        <v>2</v>
      </c>
      <c r="U203" s="59">
        <f t="shared" si="157"/>
        <v>0</v>
      </c>
      <c r="V203" s="59">
        <f t="shared" si="158"/>
        <v>0</v>
      </c>
      <c r="W203" s="59">
        <f t="shared" si="159"/>
        <v>2</v>
      </c>
      <c r="X203" s="59">
        <f t="shared" si="160"/>
        <v>0</v>
      </c>
      <c r="Y203" s="59">
        <f t="shared" si="161"/>
        <v>0</v>
      </c>
      <c r="Z203" s="59">
        <f t="shared" si="162"/>
        <v>0</v>
      </c>
      <c r="AA203" s="59">
        <f t="shared" si="163"/>
        <v>0</v>
      </c>
      <c r="AB203" s="59">
        <f t="shared" si="164"/>
        <v>0</v>
      </c>
      <c r="AC203" s="59">
        <f t="shared" si="165"/>
        <v>0</v>
      </c>
      <c r="AD203" s="166">
        <f t="shared" si="207"/>
        <v>0</v>
      </c>
      <c r="AE203" s="169">
        <f t="shared" si="166"/>
        <v>0</v>
      </c>
      <c r="AF203" s="169">
        <f t="shared" si="167"/>
        <v>0</v>
      </c>
      <c r="AG203" s="169">
        <f t="shared" si="168"/>
        <v>0</v>
      </c>
      <c r="AH203" s="169">
        <f t="shared" si="169"/>
        <v>1</v>
      </c>
      <c r="AI203" s="169">
        <f t="shared" si="170"/>
        <v>0</v>
      </c>
      <c r="AJ203" s="169">
        <f t="shared" si="171"/>
        <v>0</v>
      </c>
      <c r="AK203" s="169">
        <f t="shared" si="172"/>
        <v>0</v>
      </c>
      <c r="AL203" s="169">
        <f t="shared" si="173"/>
        <v>1</v>
      </c>
      <c r="AM203" s="169">
        <f t="shared" si="174"/>
        <v>0</v>
      </c>
      <c r="AN203" s="169">
        <f t="shared" si="175"/>
        <v>0</v>
      </c>
      <c r="AO203" s="169">
        <f t="shared" si="176"/>
        <v>1</v>
      </c>
      <c r="AP203" s="169">
        <f t="shared" si="177"/>
        <v>0</v>
      </c>
      <c r="AQ203" s="169">
        <f t="shared" si="178"/>
        <v>0</v>
      </c>
      <c r="AR203" s="169">
        <f t="shared" si="179"/>
        <v>0</v>
      </c>
      <c r="AS203" s="169">
        <f t="shared" si="180"/>
        <v>0</v>
      </c>
      <c r="AT203" s="169">
        <f t="shared" si="181"/>
        <v>0</v>
      </c>
      <c r="AU203" s="169">
        <f t="shared" si="182"/>
        <v>0</v>
      </c>
      <c r="AV203" s="169">
        <f t="shared" si="183"/>
        <v>1</v>
      </c>
      <c r="AW203" s="169">
        <f t="shared" si="184"/>
        <v>1</v>
      </c>
      <c r="AX203" s="169">
        <f t="shared" si="185"/>
        <v>1</v>
      </c>
      <c r="AY203" s="169">
        <f t="shared" si="186"/>
        <v>0</v>
      </c>
      <c r="AZ203" s="169">
        <f t="shared" si="187"/>
        <v>0</v>
      </c>
      <c r="BA203" s="169">
        <f t="shared" si="188"/>
        <v>0</v>
      </c>
      <c r="BB203" s="169">
        <f t="shared" si="189"/>
        <v>1</v>
      </c>
      <c r="BC203" s="169">
        <f t="shared" si="190"/>
        <v>2</v>
      </c>
      <c r="BD203" s="169">
        <f t="shared" si="191"/>
        <v>0</v>
      </c>
      <c r="BE203" s="169">
        <f t="shared" si="192"/>
        <v>0</v>
      </c>
      <c r="BF203" s="169">
        <f t="shared" si="193"/>
        <v>1</v>
      </c>
      <c r="BG203" s="169">
        <f t="shared" si="194"/>
        <v>0</v>
      </c>
      <c r="BH203" s="169">
        <f t="shared" si="195"/>
        <v>0</v>
      </c>
      <c r="BI203" s="169">
        <f t="shared" si="196"/>
        <v>0</v>
      </c>
      <c r="BJ203" s="169">
        <f t="shared" si="197"/>
        <v>0</v>
      </c>
      <c r="BK203" s="167">
        <f t="shared" si="198"/>
        <v>0</v>
      </c>
      <c r="BL203" s="169">
        <f t="shared" si="199"/>
        <v>1</v>
      </c>
      <c r="BM203" s="169">
        <f t="shared" si="200"/>
        <v>0</v>
      </c>
      <c r="BN203" s="169">
        <f t="shared" si="201"/>
        <v>1</v>
      </c>
      <c r="BO203" s="169">
        <f t="shared" si="202"/>
        <v>0</v>
      </c>
      <c r="BP203" s="36">
        <f t="shared" si="203"/>
        <v>0</v>
      </c>
      <c r="BQ203">
        <f t="shared" si="204"/>
        <v>0</v>
      </c>
      <c r="BR203" s="36">
        <f t="shared" si="205"/>
        <v>2</v>
      </c>
      <c r="BS203" t="e">
        <f t="shared" si="206"/>
        <v>#N/A</v>
      </c>
    </row>
    <row r="204" spans="1:71">
      <c r="A204" s="59">
        <v>20</v>
      </c>
      <c r="B204" s="59">
        <v>12151</v>
      </c>
      <c r="C204" s="160">
        <v>96114285.305081606</v>
      </c>
      <c r="D204" s="59">
        <v>3742857.5625</v>
      </c>
      <c r="E204" s="59">
        <v>12314286.5625</v>
      </c>
      <c r="F204" s="59">
        <v>83799998.742581606</v>
      </c>
      <c r="G204" s="59">
        <v>342.85714721679699</v>
      </c>
      <c r="H204" s="59">
        <v>-188064660.948275</v>
      </c>
      <c r="I204" s="59">
        <v>0</v>
      </c>
      <c r="J204" s="59">
        <v>0</v>
      </c>
      <c r="K204" s="59">
        <v>0</v>
      </c>
      <c r="L204" s="59">
        <v>101</v>
      </c>
      <c r="M204" s="59">
        <v>0</v>
      </c>
      <c r="N204" s="59">
        <v>0</v>
      </c>
      <c r="O204" s="59">
        <v>101</v>
      </c>
      <c r="P204" s="59">
        <v>0</v>
      </c>
      <c r="Q204" s="59">
        <v>0</v>
      </c>
      <c r="R204" s="59">
        <v>2</v>
      </c>
      <c r="S204" s="59">
        <v>0</v>
      </c>
      <c r="T204" s="59">
        <f t="shared" si="156"/>
        <v>0</v>
      </c>
      <c r="U204" s="59">
        <f t="shared" si="157"/>
        <v>0</v>
      </c>
      <c r="V204" s="59">
        <f t="shared" si="158"/>
        <v>0</v>
      </c>
      <c r="W204" s="59">
        <f t="shared" si="159"/>
        <v>0</v>
      </c>
      <c r="X204" s="59">
        <f t="shared" si="160"/>
        <v>0</v>
      </c>
      <c r="Y204" s="59">
        <f t="shared" si="161"/>
        <v>0</v>
      </c>
      <c r="Z204" s="59">
        <f t="shared" si="162"/>
        <v>0</v>
      </c>
      <c r="AA204" s="59">
        <f t="shared" si="163"/>
        <v>0</v>
      </c>
      <c r="AB204" s="59">
        <f t="shared" si="164"/>
        <v>0</v>
      </c>
      <c r="AC204" s="59">
        <f t="shared" si="165"/>
        <v>0</v>
      </c>
      <c r="AD204" s="166">
        <f t="shared" si="207"/>
        <v>2</v>
      </c>
      <c r="AE204" s="169">
        <f t="shared" si="166"/>
        <v>0</v>
      </c>
      <c r="AF204" s="169">
        <f t="shared" si="167"/>
        <v>1</v>
      </c>
      <c r="AG204" s="169">
        <f t="shared" si="168"/>
        <v>0</v>
      </c>
      <c r="AH204" s="169">
        <f t="shared" si="169"/>
        <v>1</v>
      </c>
      <c r="AI204" s="169">
        <f t="shared" si="170"/>
        <v>0</v>
      </c>
      <c r="AJ204" s="169">
        <f t="shared" si="171"/>
        <v>0</v>
      </c>
      <c r="AK204" s="169">
        <f t="shared" si="172"/>
        <v>0</v>
      </c>
      <c r="AL204" s="169">
        <f t="shared" si="173"/>
        <v>1</v>
      </c>
      <c r="AM204" s="169">
        <f t="shared" si="174"/>
        <v>0</v>
      </c>
      <c r="AN204" s="169">
        <f t="shared" si="175"/>
        <v>0</v>
      </c>
      <c r="AO204" s="169">
        <f t="shared" si="176"/>
        <v>1</v>
      </c>
      <c r="AP204" s="169">
        <f t="shared" si="177"/>
        <v>0</v>
      </c>
      <c r="AQ204" s="169">
        <f t="shared" si="178"/>
        <v>0</v>
      </c>
      <c r="AR204" s="169">
        <f t="shared" si="179"/>
        <v>0</v>
      </c>
      <c r="AS204" s="169">
        <f t="shared" si="180"/>
        <v>0</v>
      </c>
      <c r="AT204" s="169">
        <f t="shared" si="181"/>
        <v>0</v>
      </c>
      <c r="AU204" s="169">
        <f t="shared" si="182"/>
        <v>0</v>
      </c>
      <c r="AV204" s="169">
        <f t="shared" si="183"/>
        <v>1</v>
      </c>
      <c r="AW204" s="169">
        <f t="shared" si="184"/>
        <v>0</v>
      </c>
      <c r="AX204" s="169">
        <f t="shared" si="185"/>
        <v>0</v>
      </c>
      <c r="AY204" s="169">
        <f t="shared" si="186"/>
        <v>0</v>
      </c>
      <c r="AZ204" s="169">
        <f t="shared" si="187"/>
        <v>0</v>
      </c>
      <c r="BA204" s="169">
        <f t="shared" si="188"/>
        <v>0</v>
      </c>
      <c r="BB204" s="169">
        <f t="shared" si="189"/>
        <v>1</v>
      </c>
      <c r="BC204" s="169">
        <f t="shared" si="190"/>
        <v>0</v>
      </c>
      <c r="BD204" s="169">
        <f t="shared" si="191"/>
        <v>1</v>
      </c>
      <c r="BE204" s="169">
        <f t="shared" si="192"/>
        <v>0</v>
      </c>
      <c r="BF204" s="169">
        <f t="shared" si="193"/>
        <v>0</v>
      </c>
      <c r="BG204" s="169">
        <f t="shared" si="194"/>
        <v>0</v>
      </c>
      <c r="BH204" s="169">
        <f t="shared" si="195"/>
        <v>0</v>
      </c>
      <c r="BI204" s="169">
        <f t="shared" si="196"/>
        <v>0</v>
      </c>
      <c r="BJ204" s="169">
        <f t="shared" si="197"/>
        <v>0</v>
      </c>
      <c r="BK204" s="167">
        <f t="shared" si="198"/>
        <v>0</v>
      </c>
      <c r="BL204" s="169">
        <f t="shared" si="199"/>
        <v>0</v>
      </c>
      <c r="BM204" s="169">
        <f t="shared" si="200"/>
        <v>1</v>
      </c>
      <c r="BN204" s="169">
        <f t="shared" si="201"/>
        <v>1</v>
      </c>
      <c r="BO204" s="169">
        <f t="shared" si="202"/>
        <v>0</v>
      </c>
      <c r="BP204" s="36">
        <f t="shared" si="203"/>
        <v>1</v>
      </c>
      <c r="BQ204">
        <f t="shared" si="204"/>
        <v>0</v>
      </c>
      <c r="BR204" s="36">
        <f t="shared" si="205"/>
        <v>0</v>
      </c>
      <c r="BS204" t="e">
        <f t="shared" si="206"/>
        <v>#N/A</v>
      </c>
    </row>
    <row r="205" spans="1:71">
      <c r="A205" s="59">
        <v>312</v>
      </c>
      <c r="B205" s="59">
        <v>181222</v>
      </c>
      <c r="C205" s="160">
        <v>21428572.2469019</v>
      </c>
      <c r="D205" s="59">
        <v>9842857.625</v>
      </c>
      <c r="E205" s="59">
        <v>12328572</v>
      </c>
      <c r="F205" s="59">
        <v>9100000.2469018493</v>
      </c>
      <c r="G205" s="59">
        <v>42.8571424484253</v>
      </c>
      <c r="H205" s="59">
        <v>-4442917546.4855204</v>
      </c>
      <c r="I205" s="59">
        <v>403</v>
      </c>
      <c r="J205" s="59">
        <v>0</v>
      </c>
      <c r="K205" s="59">
        <v>0</v>
      </c>
      <c r="L205" s="59">
        <v>0</v>
      </c>
      <c r="M205" s="59">
        <v>0</v>
      </c>
      <c r="N205" s="59">
        <v>0</v>
      </c>
      <c r="O205" s="59">
        <v>407</v>
      </c>
      <c r="P205" s="59">
        <v>0</v>
      </c>
      <c r="Q205" s="59">
        <v>0</v>
      </c>
      <c r="R205" s="59">
        <v>2</v>
      </c>
      <c r="S205" s="59">
        <v>0</v>
      </c>
      <c r="T205" s="59">
        <f t="shared" si="156"/>
        <v>2</v>
      </c>
      <c r="U205" s="59">
        <f t="shared" si="157"/>
        <v>0</v>
      </c>
      <c r="V205" s="59">
        <f t="shared" si="158"/>
        <v>0</v>
      </c>
      <c r="W205" s="59">
        <f t="shared" si="159"/>
        <v>0</v>
      </c>
      <c r="X205" s="59">
        <f t="shared" si="160"/>
        <v>0</v>
      </c>
      <c r="Y205" s="59">
        <f t="shared" si="161"/>
        <v>0</v>
      </c>
      <c r="Z205" s="59">
        <f t="shared" si="162"/>
        <v>0</v>
      </c>
      <c r="AA205" s="59">
        <f t="shared" si="163"/>
        <v>0</v>
      </c>
      <c r="AB205" s="59">
        <f t="shared" si="164"/>
        <v>0</v>
      </c>
      <c r="AC205" s="59">
        <f t="shared" si="165"/>
        <v>0</v>
      </c>
      <c r="AD205" s="166">
        <f t="shared" si="207"/>
        <v>0</v>
      </c>
      <c r="AE205" s="169">
        <f t="shared" si="166"/>
        <v>0</v>
      </c>
      <c r="AF205" s="169">
        <f t="shared" si="167"/>
        <v>0</v>
      </c>
      <c r="AG205" s="169">
        <f t="shared" si="168"/>
        <v>0</v>
      </c>
      <c r="AH205" s="169">
        <f t="shared" si="169"/>
        <v>1</v>
      </c>
      <c r="AI205" s="169">
        <f t="shared" si="170"/>
        <v>0</v>
      </c>
      <c r="AJ205" s="169">
        <f t="shared" si="171"/>
        <v>0</v>
      </c>
      <c r="AK205" s="169">
        <f t="shared" si="172"/>
        <v>0</v>
      </c>
      <c r="AL205" s="169">
        <f t="shared" si="173"/>
        <v>1</v>
      </c>
      <c r="AM205" s="169">
        <f t="shared" si="174"/>
        <v>0</v>
      </c>
      <c r="AN205" s="169">
        <f t="shared" si="175"/>
        <v>0</v>
      </c>
      <c r="AO205" s="169">
        <f t="shared" si="176"/>
        <v>1</v>
      </c>
      <c r="AP205" s="169">
        <f t="shared" si="177"/>
        <v>0</v>
      </c>
      <c r="AQ205" s="169">
        <f t="shared" si="178"/>
        <v>0</v>
      </c>
      <c r="AR205" s="169">
        <f t="shared" si="179"/>
        <v>0</v>
      </c>
      <c r="AS205" s="169">
        <f t="shared" si="180"/>
        <v>0</v>
      </c>
      <c r="AT205" s="169">
        <f t="shared" si="181"/>
        <v>0</v>
      </c>
      <c r="AU205" s="169">
        <f t="shared" si="182"/>
        <v>0</v>
      </c>
      <c r="AV205" s="169">
        <f t="shared" si="183"/>
        <v>1</v>
      </c>
      <c r="AW205" s="169">
        <f t="shared" si="184"/>
        <v>1</v>
      </c>
      <c r="AX205" s="169">
        <f t="shared" si="185"/>
        <v>1</v>
      </c>
      <c r="AY205" s="169">
        <f t="shared" si="186"/>
        <v>0</v>
      </c>
      <c r="AZ205" s="169">
        <f t="shared" si="187"/>
        <v>0</v>
      </c>
      <c r="BA205" s="169">
        <f t="shared" si="188"/>
        <v>0</v>
      </c>
      <c r="BB205" s="169">
        <f t="shared" si="189"/>
        <v>1</v>
      </c>
      <c r="BC205" s="169">
        <f t="shared" si="190"/>
        <v>0</v>
      </c>
      <c r="BD205" s="169">
        <f t="shared" si="191"/>
        <v>1</v>
      </c>
      <c r="BE205" s="169">
        <f t="shared" si="192"/>
        <v>0</v>
      </c>
      <c r="BF205" s="169">
        <f t="shared" si="193"/>
        <v>0</v>
      </c>
      <c r="BG205" s="169">
        <f t="shared" si="194"/>
        <v>1</v>
      </c>
      <c r="BH205" s="169">
        <f t="shared" si="195"/>
        <v>0</v>
      </c>
      <c r="BI205" s="169">
        <f t="shared" si="196"/>
        <v>0</v>
      </c>
      <c r="BJ205" s="169">
        <f t="shared" si="197"/>
        <v>0</v>
      </c>
      <c r="BK205" s="167">
        <f t="shared" si="198"/>
        <v>0</v>
      </c>
      <c r="BL205" s="169">
        <f t="shared" si="199"/>
        <v>0</v>
      </c>
      <c r="BM205" s="169">
        <f t="shared" si="200"/>
        <v>1</v>
      </c>
      <c r="BN205" s="169">
        <f t="shared" si="201"/>
        <v>1</v>
      </c>
      <c r="BO205" s="169">
        <f t="shared" si="202"/>
        <v>0</v>
      </c>
      <c r="BP205" s="36">
        <f t="shared" si="203"/>
        <v>0</v>
      </c>
      <c r="BQ205">
        <f t="shared" si="204"/>
        <v>0</v>
      </c>
      <c r="BR205" s="36">
        <f t="shared" si="205"/>
        <v>1</v>
      </c>
      <c r="BS205" t="e">
        <f t="shared" si="206"/>
        <v>#N/A</v>
      </c>
    </row>
    <row r="206" spans="1:71">
      <c r="A206" s="59">
        <v>3</v>
      </c>
      <c r="B206" s="59">
        <v>11131</v>
      </c>
      <c r="C206" s="160">
        <v>59183675.017221898</v>
      </c>
      <c r="D206" s="59">
        <v>5994898</v>
      </c>
      <c r="E206" s="59">
        <v>12372449</v>
      </c>
      <c r="F206" s="59">
        <v>46811226.017221898</v>
      </c>
      <c r="G206" s="59">
        <v>316.32653808593801</v>
      </c>
      <c r="H206" s="59">
        <v>33954082.767710097</v>
      </c>
      <c r="I206" s="59">
        <v>101</v>
      </c>
      <c r="J206" s="59">
        <v>0</v>
      </c>
      <c r="K206" s="59">
        <v>0</v>
      </c>
      <c r="L206" s="59">
        <v>101</v>
      </c>
      <c r="M206" s="59">
        <v>0</v>
      </c>
      <c r="N206" s="59">
        <v>0</v>
      </c>
      <c r="O206" s="59">
        <v>0</v>
      </c>
      <c r="P206" s="59">
        <v>0</v>
      </c>
      <c r="Q206" s="59">
        <v>0</v>
      </c>
      <c r="R206" s="59">
        <v>1</v>
      </c>
      <c r="S206" s="59">
        <v>0</v>
      </c>
      <c r="T206" s="59">
        <f t="shared" si="156"/>
        <v>0</v>
      </c>
      <c r="U206" s="59">
        <f t="shared" si="157"/>
        <v>0</v>
      </c>
      <c r="V206" s="59">
        <f t="shared" si="158"/>
        <v>0</v>
      </c>
      <c r="W206" s="59">
        <f t="shared" si="159"/>
        <v>0</v>
      </c>
      <c r="X206" s="59">
        <f t="shared" si="160"/>
        <v>0</v>
      </c>
      <c r="Y206" s="59">
        <f t="shared" si="161"/>
        <v>0</v>
      </c>
      <c r="Z206" s="59">
        <f t="shared" si="162"/>
        <v>0</v>
      </c>
      <c r="AA206" s="59">
        <f t="shared" si="163"/>
        <v>0</v>
      </c>
      <c r="AB206" s="59">
        <f t="shared" si="164"/>
        <v>0</v>
      </c>
      <c r="AC206" s="59">
        <f t="shared" si="165"/>
        <v>0</v>
      </c>
      <c r="AD206" s="166">
        <f t="shared" si="207"/>
        <v>2</v>
      </c>
      <c r="AE206" s="169">
        <f t="shared" si="166"/>
        <v>0</v>
      </c>
      <c r="AF206" s="169">
        <f t="shared" si="167"/>
        <v>1</v>
      </c>
      <c r="AG206" s="169">
        <f t="shared" si="168"/>
        <v>0</v>
      </c>
      <c r="AH206" s="169">
        <f t="shared" si="169"/>
        <v>1</v>
      </c>
      <c r="AI206" s="169">
        <f t="shared" si="170"/>
        <v>0</v>
      </c>
      <c r="AJ206" s="169">
        <f t="shared" si="171"/>
        <v>0</v>
      </c>
      <c r="AK206" s="169">
        <f t="shared" si="172"/>
        <v>0</v>
      </c>
      <c r="AL206" s="169">
        <f t="shared" si="173"/>
        <v>1</v>
      </c>
      <c r="AM206" s="169">
        <f t="shared" si="174"/>
        <v>0</v>
      </c>
      <c r="AN206" s="169">
        <f t="shared" si="175"/>
        <v>0</v>
      </c>
      <c r="AO206" s="169">
        <f t="shared" si="176"/>
        <v>1</v>
      </c>
      <c r="AP206" s="169">
        <f t="shared" si="177"/>
        <v>0</v>
      </c>
      <c r="AQ206" s="169">
        <f t="shared" si="178"/>
        <v>0</v>
      </c>
      <c r="AR206" s="169">
        <f t="shared" si="179"/>
        <v>0</v>
      </c>
      <c r="AS206" s="169">
        <f t="shared" si="180"/>
        <v>0</v>
      </c>
      <c r="AT206" s="169">
        <f t="shared" si="181"/>
        <v>0</v>
      </c>
      <c r="AU206" s="169">
        <f t="shared" si="182"/>
        <v>0</v>
      </c>
      <c r="AV206" s="169">
        <f t="shared" si="183"/>
        <v>1</v>
      </c>
      <c r="AW206" s="169">
        <f t="shared" si="184"/>
        <v>0</v>
      </c>
      <c r="AX206" s="169">
        <f t="shared" si="185"/>
        <v>0</v>
      </c>
      <c r="AY206" s="169">
        <f t="shared" si="186"/>
        <v>0</v>
      </c>
      <c r="AZ206" s="169">
        <f t="shared" si="187"/>
        <v>0</v>
      </c>
      <c r="BA206" s="169">
        <f t="shared" si="188"/>
        <v>0</v>
      </c>
      <c r="BB206" s="169">
        <f t="shared" si="189"/>
        <v>1</v>
      </c>
      <c r="BC206" s="169">
        <f t="shared" si="190"/>
        <v>0</v>
      </c>
      <c r="BD206" s="169">
        <f t="shared" si="191"/>
        <v>1</v>
      </c>
      <c r="BE206" s="169">
        <f t="shared" si="192"/>
        <v>0</v>
      </c>
      <c r="BF206" s="169">
        <f t="shared" si="193"/>
        <v>0</v>
      </c>
      <c r="BG206" s="169">
        <f t="shared" si="194"/>
        <v>0</v>
      </c>
      <c r="BH206" s="169">
        <f t="shared" si="195"/>
        <v>0</v>
      </c>
      <c r="BI206" s="169">
        <f t="shared" si="196"/>
        <v>0</v>
      </c>
      <c r="BJ206" s="169">
        <f t="shared" si="197"/>
        <v>0</v>
      </c>
      <c r="BK206" s="167">
        <f t="shared" si="198"/>
        <v>0</v>
      </c>
      <c r="BL206" s="169">
        <f t="shared" si="199"/>
        <v>1</v>
      </c>
      <c r="BM206" s="169">
        <f t="shared" si="200"/>
        <v>0</v>
      </c>
      <c r="BN206" s="169">
        <f t="shared" si="201"/>
        <v>1</v>
      </c>
      <c r="BO206" s="169">
        <f t="shared" si="202"/>
        <v>0</v>
      </c>
      <c r="BP206" s="36">
        <f t="shared" si="203"/>
        <v>1</v>
      </c>
      <c r="BQ206">
        <f t="shared" si="204"/>
        <v>0</v>
      </c>
      <c r="BR206" s="36">
        <f t="shared" si="205"/>
        <v>0</v>
      </c>
      <c r="BS206" t="e">
        <f t="shared" si="206"/>
        <v>#N/A</v>
      </c>
    </row>
    <row r="207" spans="1:71">
      <c r="A207" s="59">
        <v>388</v>
      </c>
      <c r="B207" s="59">
        <v>222231</v>
      </c>
      <c r="C207" s="160">
        <v>37193617.115613297</v>
      </c>
      <c r="D207" s="59">
        <v>12397021.25</v>
      </c>
      <c r="E207" s="59">
        <v>12397021.25</v>
      </c>
      <c r="F207" s="59">
        <v>24796595.8656133</v>
      </c>
      <c r="G207" s="59">
        <v>93.617023468017607</v>
      </c>
      <c r="H207" s="59">
        <v>-5926837486.8165197</v>
      </c>
      <c r="I207" s="59">
        <v>101</v>
      </c>
      <c r="J207" s="59">
        <v>0</v>
      </c>
      <c r="K207" s="59">
        <v>0</v>
      </c>
      <c r="L207" s="59">
        <v>101</v>
      </c>
      <c r="M207" s="59">
        <v>0</v>
      </c>
      <c r="N207" s="59">
        <v>0</v>
      </c>
      <c r="O207" s="59">
        <v>301</v>
      </c>
      <c r="P207" s="59">
        <v>0</v>
      </c>
      <c r="Q207" s="59">
        <v>0</v>
      </c>
      <c r="R207" s="59">
        <v>1</v>
      </c>
      <c r="S207" s="59">
        <v>0</v>
      </c>
      <c r="T207" s="59">
        <f t="shared" si="156"/>
        <v>0</v>
      </c>
      <c r="U207" s="59">
        <f t="shared" si="157"/>
        <v>1</v>
      </c>
      <c r="V207" s="59">
        <f t="shared" si="158"/>
        <v>0</v>
      </c>
      <c r="W207" s="59">
        <f t="shared" si="159"/>
        <v>0</v>
      </c>
      <c r="X207" s="59">
        <f t="shared" si="160"/>
        <v>0</v>
      </c>
      <c r="Y207" s="59">
        <f t="shared" si="161"/>
        <v>0</v>
      </c>
      <c r="Z207" s="59">
        <f t="shared" si="162"/>
        <v>0</v>
      </c>
      <c r="AA207" s="59">
        <f t="shared" si="163"/>
        <v>0</v>
      </c>
      <c r="AB207" s="59">
        <f t="shared" si="164"/>
        <v>0</v>
      </c>
      <c r="AC207" s="59">
        <f t="shared" si="165"/>
        <v>0</v>
      </c>
      <c r="AD207" s="166">
        <f t="shared" si="207"/>
        <v>2</v>
      </c>
      <c r="AE207" s="169">
        <f t="shared" si="166"/>
        <v>0</v>
      </c>
      <c r="AF207" s="169">
        <f t="shared" si="167"/>
        <v>1</v>
      </c>
      <c r="AG207" s="169">
        <f t="shared" si="168"/>
        <v>0</v>
      </c>
      <c r="AH207" s="169">
        <f t="shared" si="169"/>
        <v>1</v>
      </c>
      <c r="AI207" s="169">
        <f t="shared" si="170"/>
        <v>0</v>
      </c>
      <c r="AJ207" s="169">
        <f t="shared" si="171"/>
        <v>0</v>
      </c>
      <c r="AK207" s="169">
        <f t="shared" si="172"/>
        <v>1</v>
      </c>
      <c r="AL207" s="169">
        <f t="shared" si="173"/>
        <v>0</v>
      </c>
      <c r="AM207" s="169">
        <f t="shared" si="174"/>
        <v>0</v>
      </c>
      <c r="AN207" s="169">
        <f t="shared" si="175"/>
        <v>0</v>
      </c>
      <c r="AO207" s="169">
        <f t="shared" si="176"/>
        <v>1</v>
      </c>
      <c r="AP207" s="169">
        <f t="shared" si="177"/>
        <v>0</v>
      </c>
      <c r="AQ207" s="169">
        <f t="shared" si="178"/>
        <v>0</v>
      </c>
      <c r="AR207" s="169">
        <f t="shared" si="179"/>
        <v>0</v>
      </c>
      <c r="AS207" s="169">
        <f t="shared" si="180"/>
        <v>0</v>
      </c>
      <c r="AT207" s="169">
        <f t="shared" si="181"/>
        <v>0</v>
      </c>
      <c r="AU207" s="169">
        <f t="shared" si="182"/>
        <v>0</v>
      </c>
      <c r="AV207" s="169">
        <f t="shared" si="183"/>
        <v>1</v>
      </c>
      <c r="AW207" s="169">
        <f t="shared" si="184"/>
        <v>0</v>
      </c>
      <c r="AX207" s="169">
        <f t="shared" si="185"/>
        <v>0</v>
      </c>
      <c r="AY207" s="169">
        <f t="shared" si="186"/>
        <v>0</v>
      </c>
      <c r="AZ207" s="169">
        <f t="shared" si="187"/>
        <v>0</v>
      </c>
      <c r="BA207" s="169">
        <f t="shared" si="188"/>
        <v>0</v>
      </c>
      <c r="BB207" s="169">
        <f t="shared" si="189"/>
        <v>1</v>
      </c>
      <c r="BC207" s="169">
        <f t="shared" si="190"/>
        <v>0</v>
      </c>
      <c r="BD207" s="169">
        <f t="shared" si="191"/>
        <v>1</v>
      </c>
      <c r="BE207" s="169">
        <f t="shared" si="192"/>
        <v>0</v>
      </c>
      <c r="BF207" s="169">
        <f t="shared" si="193"/>
        <v>0</v>
      </c>
      <c r="BG207" s="169">
        <f t="shared" si="194"/>
        <v>0</v>
      </c>
      <c r="BH207" s="169">
        <f t="shared" si="195"/>
        <v>0</v>
      </c>
      <c r="BI207" s="169">
        <f t="shared" si="196"/>
        <v>0</v>
      </c>
      <c r="BJ207" s="169">
        <f t="shared" si="197"/>
        <v>0</v>
      </c>
      <c r="BK207" s="167">
        <f t="shared" si="198"/>
        <v>0</v>
      </c>
      <c r="BL207" s="169">
        <f t="shared" si="199"/>
        <v>1</v>
      </c>
      <c r="BM207" s="169">
        <f t="shared" si="200"/>
        <v>0</v>
      </c>
      <c r="BN207" s="169">
        <f t="shared" si="201"/>
        <v>1</v>
      </c>
      <c r="BO207" s="169">
        <f t="shared" si="202"/>
        <v>0</v>
      </c>
      <c r="BP207" s="36">
        <f t="shared" si="203"/>
        <v>1</v>
      </c>
      <c r="BQ207">
        <f t="shared" si="204"/>
        <v>0</v>
      </c>
      <c r="BR207" s="36">
        <f t="shared" si="205"/>
        <v>0</v>
      </c>
      <c r="BS207" t="e">
        <f t="shared" si="206"/>
        <v>#N/A</v>
      </c>
    </row>
    <row r="208" spans="1:71">
      <c r="A208" s="59">
        <v>289</v>
      </c>
      <c r="B208" s="59">
        <v>162871</v>
      </c>
      <c r="C208" s="160">
        <v>25049999.626725901</v>
      </c>
      <c r="D208" s="59">
        <v>12437500</v>
      </c>
      <c r="E208" s="59">
        <v>12437500</v>
      </c>
      <c r="F208" s="59">
        <v>12612499.626725901</v>
      </c>
      <c r="G208" s="59">
        <v>0</v>
      </c>
      <c r="H208" s="59">
        <v>-4157978852.66677</v>
      </c>
      <c r="I208" s="59">
        <v>0</v>
      </c>
      <c r="J208" s="59">
        <v>0</v>
      </c>
      <c r="K208" s="59">
        <v>0</v>
      </c>
      <c r="L208" s="59">
        <v>405</v>
      </c>
      <c r="M208" s="59">
        <v>801</v>
      </c>
      <c r="N208" s="59">
        <v>777</v>
      </c>
      <c r="O208" s="59">
        <v>0</v>
      </c>
      <c r="P208" s="59">
        <v>0</v>
      </c>
      <c r="Q208" s="59">
        <v>0</v>
      </c>
      <c r="R208" s="59">
        <v>2</v>
      </c>
      <c r="S208" s="59">
        <v>1</v>
      </c>
      <c r="T208" s="59">
        <f t="shared" si="156"/>
        <v>1</v>
      </c>
      <c r="U208" s="59">
        <f t="shared" si="157"/>
        <v>0</v>
      </c>
      <c r="V208" s="59">
        <f t="shared" si="158"/>
        <v>0</v>
      </c>
      <c r="W208" s="59">
        <f t="shared" si="159"/>
        <v>0</v>
      </c>
      <c r="X208" s="59">
        <f t="shared" si="160"/>
        <v>2</v>
      </c>
      <c r="Y208" s="59">
        <f t="shared" si="161"/>
        <v>0</v>
      </c>
      <c r="Z208" s="59">
        <f t="shared" si="162"/>
        <v>0</v>
      </c>
      <c r="AA208" s="59">
        <f t="shared" si="163"/>
        <v>0</v>
      </c>
      <c r="AB208" s="59">
        <f t="shared" si="164"/>
        <v>0</v>
      </c>
      <c r="AC208" s="59">
        <f t="shared" si="165"/>
        <v>0</v>
      </c>
      <c r="AD208" s="166">
        <f t="shared" si="207"/>
        <v>0</v>
      </c>
      <c r="AE208" s="169">
        <f t="shared" si="166"/>
        <v>0</v>
      </c>
      <c r="AF208" s="169">
        <f t="shared" si="167"/>
        <v>0</v>
      </c>
      <c r="AG208" s="169">
        <f t="shared" si="168"/>
        <v>0</v>
      </c>
      <c r="AH208" s="169">
        <f t="shared" si="169"/>
        <v>1</v>
      </c>
      <c r="AI208" s="169">
        <f t="shared" si="170"/>
        <v>0</v>
      </c>
      <c r="AJ208" s="169">
        <f t="shared" si="171"/>
        <v>0</v>
      </c>
      <c r="AK208" s="169">
        <f t="shared" si="172"/>
        <v>0</v>
      </c>
      <c r="AL208" s="169">
        <f t="shared" si="173"/>
        <v>1</v>
      </c>
      <c r="AM208" s="169">
        <f t="shared" si="174"/>
        <v>0</v>
      </c>
      <c r="AN208" s="169">
        <f t="shared" si="175"/>
        <v>0</v>
      </c>
      <c r="AO208" s="169">
        <f t="shared" si="176"/>
        <v>1</v>
      </c>
      <c r="AP208" s="169">
        <f t="shared" si="177"/>
        <v>0</v>
      </c>
      <c r="AQ208" s="169">
        <f t="shared" si="178"/>
        <v>0</v>
      </c>
      <c r="AR208" s="169">
        <f t="shared" si="179"/>
        <v>0</v>
      </c>
      <c r="AS208" s="169">
        <f t="shared" si="180"/>
        <v>0</v>
      </c>
      <c r="AT208" s="169">
        <f t="shared" si="181"/>
        <v>0</v>
      </c>
      <c r="AU208" s="169">
        <f t="shared" si="182"/>
        <v>0</v>
      </c>
      <c r="AV208" s="169">
        <f t="shared" si="183"/>
        <v>1</v>
      </c>
      <c r="AW208" s="169">
        <f t="shared" si="184"/>
        <v>1</v>
      </c>
      <c r="AX208" s="169">
        <f t="shared" si="185"/>
        <v>0</v>
      </c>
      <c r="AY208" s="169">
        <f t="shared" si="186"/>
        <v>1</v>
      </c>
      <c r="AZ208" s="169">
        <f t="shared" si="187"/>
        <v>0</v>
      </c>
      <c r="BA208" s="169">
        <f t="shared" si="188"/>
        <v>1</v>
      </c>
      <c r="BB208" s="169">
        <f t="shared" si="189"/>
        <v>0</v>
      </c>
      <c r="BC208" s="169">
        <f t="shared" si="190"/>
        <v>0</v>
      </c>
      <c r="BD208" s="169">
        <f t="shared" si="191"/>
        <v>1</v>
      </c>
      <c r="BE208" s="169">
        <f t="shared" si="192"/>
        <v>0</v>
      </c>
      <c r="BF208" s="169">
        <f t="shared" si="193"/>
        <v>0</v>
      </c>
      <c r="BG208" s="169">
        <f t="shared" si="194"/>
        <v>0</v>
      </c>
      <c r="BH208" s="169">
        <f t="shared" si="195"/>
        <v>0</v>
      </c>
      <c r="BI208" s="169">
        <f t="shared" si="196"/>
        <v>1</v>
      </c>
      <c r="BJ208" s="169">
        <f t="shared" si="197"/>
        <v>0</v>
      </c>
      <c r="BK208" s="167">
        <f t="shared" si="198"/>
        <v>0</v>
      </c>
      <c r="BL208" s="169">
        <f t="shared" si="199"/>
        <v>0</v>
      </c>
      <c r="BM208" s="169">
        <f t="shared" si="200"/>
        <v>1</v>
      </c>
      <c r="BN208" s="169">
        <f t="shared" si="201"/>
        <v>0</v>
      </c>
      <c r="BO208" s="169">
        <f t="shared" si="202"/>
        <v>1</v>
      </c>
      <c r="BP208" s="36">
        <f t="shared" si="203"/>
        <v>0</v>
      </c>
      <c r="BQ208">
        <f t="shared" si="204"/>
        <v>0</v>
      </c>
      <c r="BR208" s="36">
        <f t="shared" si="205"/>
        <v>1</v>
      </c>
      <c r="BS208" t="e">
        <f t="shared" si="206"/>
        <v>#N/A</v>
      </c>
    </row>
    <row r="209" spans="1:71">
      <c r="A209" s="59">
        <v>72</v>
      </c>
      <c r="B209" s="59">
        <v>21141</v>
      </c>
      <c r="C209" s="160">
        <v>43367348.072964303</v>
      </c>
      <c r="D209" s="59">
        <v>12500000</v>
      </c>
      <c r="E209" s="59">
        <v>12500000</v>
      </c>
      <c r="F209" s="59">
        <v>30867348.072964299</v>
      </c>
      <c r="G209" s="59">
        <v>142.85714721679699</v>
      </c>
      <c r="H209" s="59">
        <v>-1047105866.78461</v>
      </c>
      <c r="I209" s="59">
        <v>408</v>
      </c>
      <c r="J209" s="59">
        <v>801</v>
      </c>
      <c r="K209" s="59">
        <v>501</v>
      </c>
      <c r="L209" s="59">
        <v>0</v>
      </c>
      <c r="M209" s="59">
        <v>0</v>
      </c>
      <c r="N209" s="59">
        <v>0</v>
      </c>
      <c r="O209" s="59">
        <v>0</v>
      </c>
      <c r="P209" s="59">
        <v>0</v>
      </c>
      <c r="Q209" s="59">
        <v>0</v>
      </c>
      <c r="R209" s="59">
        <v>1</v>
      </c>
      <c r="S209" s="59">
        <v>0</v>
      </c>
      <c r="T209" s="59">
        <f t="shared" si="156"/>
        <v>1</v>
      </c>
      <c r="U209" s="59">
        <f t="shared" si="157"/>
        <v>0</v>
      </c>
      <c r="V209" s="59">
        <f t="shared" si="158"/>
        <v>0</v>
      </c>
      <c r="W209" s="59">
        <f t="shared" si="159"/>
        <v>0</v>
      </c>
      <c r="X209" s="59">
        <f t="shared" si="160"/>
        <v>1</v>
      </c>
      <c r="Y209" s="59">
        <f t="shared" si="161"/>
        <v>0</v>
      </c>
      <c r="Z209" s="59">
        <f t="shared" si="162"/>
        <v>0</v>
      </c>
      <c r="AA209" s="59">
        <f t="shared" si="163"/>
        <v>0</v>
      </c>
      <c r="AB209" s="59">
        <f t="shared" si="164"/>
        <v>1</v>
      </c>
      <c r="AC209" s="59">
        <f t="shared" si="165"/>
        <v>0</v>
      </c>
      <c r="AD209" s="166">
        <f t="shared" si="207"/>
        <v>0</v>
      </c>
      <c r="AE209" s="169">
        <f t="shared" si="166"/>
        <v>0</v>
      </c>
      <c r="AF209" s="169">
        <f t="shared" si="167"/>
        <v>0</v>
      </c>
      <c r="AG209" s="169">
        <f t="shared" si="168"/>
        <v>0</v>
      </c>
      <c r="AH209" s="169">
        <f t="shared" si="169"/>
        <v>1</v>
      </c>
      <c r="AI209" s="169">
        <f t="shared" si="170"/>
        <v>0</v>
      </c>
      <c r="AJ209" s="169">
        <f t="shared" si="171"/>
        <v>0</v>
      </c>
      <c r="AK209" s="169">
        <f t="shared" si="172"/>
        <v>0</v>
      </c>
      <c r="AL209" s="169">
        <f t="shared" si="173"/>
        <v>1</v>
      </c>
      <c r="AM209" s="169">
        <f t="shared" si="174"/>
        <v>0</v>
      </c>
      <c r="AN209" s="169">
        <f t="shared" si="175"/>
        <v>0</v>
      </c>
      <c r="AO209" s="169">
        <f t="shared" si="176"/>
        <v>1</v>
      </c>
      <c r="AP209" s="169">
        <f t="shared" si="177"/>
        <v>0</v>
      </c>
      <c r="AQ209" s="169">
        <f t="shared" si="178"/>
        <v>0</v>
      </c>
      <c r="AR209" s="169">
        <f t="shared" si="179"/>
        <v>0</v>
      </c>
      <c r="AS209" s="169">
        <f t="shared" si="180"/>
        <v>0</v>
      </c>
      <c r="AT209" s="169">
        <f t="shared" si="181"/>
        <v>0</v>
      </c>
      <c r="AU209" s="169">
        <f t="shared" si="182"/>
        <v>0</v>
      </c>
      <c r="AV209" s="169">
        <f t="shared" si="183"/>
        <v>1</v>
      </c>
      <c r="AW209" s="169">
        <f t="shared" si="184"/>
        <v>1</v>
      </c>
      <c r="AX209" s="169">
        <f t="shared" si="185"/>
        <v>0</v>
      </c>
      <c r="AY209" s="169">
        <f t="shared" si="186"/>
        <v>1</v>
      </c>
      <c r="AZ209" s="169">
        <f t="shared" si="187"/>
        <v>0</v>
      </c>
      <c r="BA209" s="169">
        <f t="shared" si="188"/>
        <v>1</v>
      </c>
      <c r="BB209" s="169">
        <f t="shared" si="189"/>
        <v>0</v>
      </c>
      <c r="BC209" s="169">
        <f t="shared" si="190"/>
        <v>1</v>
      </c>
      <c r="BD209" s="169">
        <f t="shared" si="191"/>
        <v>0</v>
      </c>
      <c r="BE209" s="169">
        <f t="shared" si="192"/>
        <v>0</v>
      </c>
      <c r="BF209" s="169">
        <f t="shared" si="193"/>
        <v>0</v>
      </c>
      <c r="BG209" s="169">
        <f t="shared" si="194"/>
        <v>0</v>
      </c>
      <c r="BH209" s="169">
        <f t="shared" si="195"/>
        <v>0</v>
      </c>
      <c r="BI209" s="169">
        <f t="shared" si="196"/>
        <v>0</v>
      </c>
      <c r="BJ209" s="169">
        <f t="shared" si="197"/>
        <v>0</v>
      </c>
      <c r="BK209" s="167">
        <f t="shared" si="198"/>
        <v>1</v>
      </c>
      <c r="BL209" s="169">
        <f t="shared" si="199"/>
        <v>1</v>
      </c>
      <c r="BM209" s="169">
        <f t="shared" si="200"/>
        <v>0</v>
      </c>
      <c r="BN209" s="169">
        <f t="shared" si="201"/>
        <v>1</v>
      </c>
      <c r="BO209" s="169">
        <f t="shared" si="202"/>
        <v>0</v>
      </c>
      <c r="BP209" s="36">
        <f t="shared" si="203"/>
        <v>0</v>
      </c>
      <c r="BQ209">
        <f t="shared" si="204"/>
        <v>0</v>
      </c>
      <c r="BR209" s="36">
        <f t="shared" si="205"/>
        <v>1</v>
      </c>
      <c r="BS209" t="e">
        <f t="shared" si="206"/>
        <v>#N/A</v>
      </c>
    </row>
    <row r="210" spans="1:71">
      <c r="A210" s="59">
        <v>209</v>
      </c>
      <c r="B210" s="59">
        <v>132151</v>
      </c>
      <c r="C210" s="160">
        <v>15714285.6473825</v>
      </c>
      <c r="D210" s="59">
        <v>12785714.5</v>
      </c>
      <c r="E210" s="59">
        <v>12785714.5</v>
      </c>
      <c r="F210" s="59">
        <v>2928571.1473825402</v>
      </c>
      <c r="G210" s="59">
        <v>0</v>
      </c>
      <c r="H210" s="59">
        <v>-3128980729.9833899</v>
      </c>
      <c r="I210" s="59">
        <v>0</v>
      </c>
      <c r="J210" s="59">
        <v>0</v>
      </c>
      <c r="K210" s="59">
        <v>0</v>
      </c>
      <c r="L210" s="59">
        <v>102</v>
      </c>
      <c r="M210" s="59">
        <v>0</v>
      </c>
      <c r="N210" s="59">
        <v>0</v>
      </c>
      <c r="O210" s="59">
        <v>0</v>
      </c>
      <c r="P210" s="59">
        <v>0</v>
      </c>
      <c r="Q210" s="59">
        <v>0</v>
      </c>
      <c r="R210" s="59">
        <v>1</v>
      </c>
      <c r="S210" s="59">
        <v>0</v>
      </c>
      <c r="T210" s="59">
        <f t="shared" si="156"/>
        <v>0</v>
      </c>
      <c r="U210" s="59">
        <f t="shared" si="157"/>
        <v>0</v>
      </c>
      <c r="V210" s="59">
        <f t="shared" si="158"/>
        <v>1</v>
      </c>
      <c r="W210" s="59">
        <f t="shared" si="159"/>
        <v>0</v>
      </c>
      <c r="X210" s="59">
        <f t="shared" si="160"/>
        <v>0</v>
      </c>
      <c r="Y210" s="59">
        <f t="shared" si="161"/>
        <v>0</v>
      </c>
      <c r="Z210" s="59">
        <f t="shared" si="162"/>
        <v>0</v>
      </c>
      <c r="AA210" s="59">
        <f t="shared" si="163"/>
        <v>0</v>
      </c>
      <c r="AB210" s="59">
        <f t="shared" si="164"/>
        <v>0</v>
      </c>
      <c r="AC210" s="59">
        <f t="shared" si="165"/>
        <v>0</v>
      </c>
      <c r="AD210" s="166">
        <f t="shared" si="207"/>
        <v>0</v>
      </c>
      <c r="AE210" s="169">
        <f t="shared" si="166"/>
        <v>0</v>
      </c>
      <c r="AF210" s="169">
        <f t="shared" si="167"/>
        <v>0</v>
      </c>
      <c r="AG210" s="169">
        <f t="shared" si="168"/>
        <v>0</v>
      </c>
      <c r="AH210" s="169">
        <f t="shared" si="169"/>
        <v>1</v>
      </c>
      <c r="AI210" s="169">
        <f t="shared" si="170"/>
        <v>0</v>
      </c>
      <c r="AJ210" s="169">
        <f t="shared" si="171"/>
        <v>0</v>
      </c>
      <c r="AK210" s="169">
        <f t="shared" si="172"/>
        <v>0</v>
      </c>
      <c r="AL210" s="169">
        <f t="shared" si="173"/>
        <v>1</v>
      </c>
      <c r="AM210" s="169">
        <f t="shared" si="174"/>
        <v>1</v>
      </c>
      <c r="AN210" s="169">
        <f t="shared" si="175"/>
        <v>0</v>
      </c>
      <c r="AO210" s="169">
        <f t="shared" si="176"/>
        <v>1</v>
      </c>
      <c r="AP210" s="169">
        <f t="shared" si="177"/>
        <v>0</v>
      </c>
      <c r="AQ210" s="169">
        <f t="shared" si="178"/>
        <v>1</v>
      </c>
      <c r="AR210" s="169">
        <f t="shared" si="179"/>
        <v>0</v>
      </c>
      <c r="AS210" s="169">
        <f t="shared" si="180"/>
        <v>0</v>
      </c>
      <c r="AT210" s="169">
        <f t="shared" si="181"/>
        <v>0</v>
      </c>
      <c r="AU210" s="169">
        <f t="shared" si="182"/>
        <v>0</v>
      </c>
      <c r="AV210" s="169">
        <f t="shared" si="183"/>
        <v>1</v>
      </c>
      <c r="AW210" s="169">
        <f t="shared" si="184"/>
        <v>0</v>
      </c>
      <c r="AX210" s="169">
        <f t="shared" si="185"/>
        <v>0</v>
      </c>
      <c r="AY210" s="169">
        <f t="shared" si="186"/>
        <v>0</v>
      </c>
      <c r="AZ210" s="169">
        <f t="shared" si="187"/>
        <v>0</v>
      </c>
      <c r="BA210" s="169">
        <f t="shared" si="188"/>
        <v>0</v>
      </c>
      <c r="BB210" s="169">
        <f t="shared" si="189"/>
        <v>1</v>
      </c>
      <c r="BC210" s="169">
        <f t="shared" si="190"/>
        <v>0</v>
      </c>
      <c r="BD210" s="169">
        <f t="shared" si="191"/>
        <v>1</v>
      </c>
      <c r="BE210" s="169">
        <f t="shared" si="192"/>
        <v>0</v>
      </c>
      <c r="BF210" s="169">
        <f t="shared" si="193"/>
        <v>0</v>
      </c>
      <c r="BG210" s="169">
        <f t="shared" si="194"/>
        <v>0</v>
      </c>
      <c r="BH210" s="169">
        <f t="shared" si="195"/>
        <v>0</v>
      </c>
      <c r="BI210" s="169">
        <f t="shared" si="196"/>
        <v>0</v>
      </c>
      <c r="BJ210" s="169">
        <f t="shared" si="197"/>
        <v>0</v>
      </c>
      <c r="BK210" s="167">
        <f t="shared" si="198"/>
        <v>0</v>
      </c>
      <c r="BL210" s="169">
        <f t="shared" si="199"/>
        <v>1</v>
      </c>
      <c r="BM210" s="169">
        <f t="shared" si="200"/>
        <v>0</v>
      </c>
      <c r="BN210" s="169">
        <f t="shared" si="201"/>
        <v>1</v>
      </c>
      <c r="BO210" s="169">
        <f t="shared" si="202"/>
        <v>0</v>
      </c>
      <c r="BP210" s="36">
        <f t="shared" si="203"/>
        <v>0</v>
      </c>
      <c r="BQ210">
        <f t="shared" si="204"/>
        <v>0</v>
      </c>
      <c r="BR210" s="36">
        <f t="shared" si="205"/>
        <v>0</v>
      </c>
      <c r="BS210" t="e">
        <f t="shared" si="206"/>
        <v>#N/A</v>
      </c>
    </row>
    <row r="211" spans="1:71">
      <c r="A211" s="59">
        <v>377</v>
      </c>
      <c r="B211" s="59">
        <v>221252</v>
      </c>
      <c r="C211" s="160">
        <v>76409998.861402303</v>
      </c>
      <c r="D211" s="59">
        <v>13200000</v>
      </c>
      <c r="E211" s="59">
        <v>13200000</v>
      </c>
      <c r="F211" s="59">
        <v>63209998.861402303</v>
      </c>
      <c r="G211" s="59">
        <v>480</v>
      </c>
      <c r="H211" s="59">
        <v>-5618023650.9288797</v>
      </c>
      <c r="I211" s="59">
        <v>0</v>
      </c>
      <c r="J211" s="59">
        <v>0</v>
      </c>
      <c r="K211" s="59">
        <v>0</v>
      </c>
      <c r="L211" s="59">
        <v>101</v>
      </c>
      <c r="M211" s="59">
        <v>0</v>
      </c>
      <c r="N211" s="59">
        <v>0</v>
      </c>
      <c r="O211" s="59">
        <v>0</v>
      </c>
      <c r="P211" s="59">
        <v>0</v>
      </c>
      <c r="Q211" s="59">
        <v>0</v>
      </c>
      <c r="R211" s="59">
        <v>1</v>
      </c>
      <c r="S211" s="59">
        <v>0</v>
      </c>
      <c r="T211" s="59">
        <f t="shared" si="156"/>
        <v>0</v>
      </c>
      <c r="U211" s="59">
        <f t="shared" si="157"/>
        <v>0</v>
      </c>
      <c r="V211" s="59">
        <f t="shared" si="158"/>
        <v>0</v>
      </c>
      <c r="W211" s="59">
        <f t="shared" si="159"/>
        <v>0</v>
      </c>
      <c r="X211" s="59">
        <f t="shared" si="160"/>
        <v>0</v>
      </c>
      <c r="Y211" s="59">
        <f t="shared" si="161"/>
        <v>0</v>
      </c>
      <c r="Z211" s="59">
        <f t="shared" si="162"/>
        <v>0</v>
      </c>
      <c r="AA211" s="59">
        <f t="shared" si="163"/>
        <v>0</v>
      </c>
      <c r="AB211" s="59">
        <f t="shared" si="164"/>
        <v>0</v>
      </c>
      <c r="AC211" s="59">
        <f t="shared" si="165"/>
        <v>0</v>
      </c>
      <c r="AD211" s="166">
        <f t="shared" si="207"/>
        <v>1</v>
      </c>
      <c r="AE211" s="169">
        <f t="shared" si="166"/>
        <v>1</v>
      </c>
      <c r="AF211" s="169">
        <f t="shared" si="167"/>
        <v>0</v>
      </c>
      <c r="AG211" s="169">
        <f t="shared" si="168"/>
        <v>0</v>
      </c>
      <c r="AH211" s="169">
        <f t="shared" si="169"/>
        <v>1</v>
      </c>
      <c r="AI211" s="169">
        <f t="shared" si="170"/>
        <v>0</v>
      </c>
      <c r="AJ211" s="169">
        <f t="shared" si="171"/>
        <v>0</v>
      </c>
      <c r="AK211" s="169">
        <f t="shared" si="172"/>
        <v>0</v>
      </c>
      <c r="AL211" s="169">
        <f t="shared" si="173"/>
        <v>1</v>
      </c>
      <c r="AM211" s="169">
        <f t="shared" si="174"/>
        <v>0</v>
      </c>
      <c r="AN211" s="169">
        <f t="shared" si="175"/>
        <v>0</v>
      </c>
      <c r="AO211" s="169">
        <f t="shared" si="176"/>
        <v>1</v>
      </c>
      <c r="AP211" s="169">
        <f t="shared" si="177"/>
        <v>0</v>
      </c>
      <c r="AQ211" s="169">
        <f t="shared" si="178"/>
        <v>0</v>
      </c>
      <c r="AR211" s="169">
        <f t="shared" si="179"/>
        <v>0</v>
      </c>
      <c r="AS211" s="169">
        <f t="shared" si="180"/>
        <v>0</v>
      </c>
      <c r="AT211" s="169">
        <f t="shared" si="181"/>
        <v>0</v>
      </c>
      <c r="AU211" s="169">
        <f t="shared" si="182"/>
        <v>0</v>
      </c>
      <c r="AV211" s="169">
        <f t="shared" si="183"/>
        <v>1</v>
      </c>
      <c r="AW211" s="169">
        <f t="shared" si="184"/>
        <v>0</v>
      </c>
      <c r="AX211" s="169">
        <f t="shared" si="185"/>
        <v>0</v>
      </c>
      <c r="AY211" s="169">
        <f t="shared" si="186"/>
        <v>0</v>
      </c>
      <c r="AZ211" s="169">
        <f t="shared" si="187"/>
        <v>0</v>
      </c>
      <c r="BA211" s="169">
        <f t="shared" si="188"/>
        <v>0</v>
      </c>
      <c r="BB211" s="169">
        <f t="shared" si="189"/>
        <v>1</v>
      </c>
      <c r="BC211" s="169">
        <f t="shared" si="190"/>
        <v>0</v>
      </c>
      <c r="BD211" s="169">
        <f t="shared" si="191"/>
        <v>1</v>
      </c>
      <c r="BE211" s="169">
        <f t="shared" si="192"/>
        <v>0</v>
      </c>
      <c r="BF211" s="169">
        <f t="shared" si="193"/>
        <v>0</v>
      </c>
      <c r="BG211" s="169">
        <f t="shared" si="194"/>
        <v>0</v>
      </c>
      <c r="BH211" s="169">
        <f t="shared" si="195"/>
        <v>0</v>
      </c>
      <c r="BI211" s="169">
        <f t="shared" si="196"/>
        <v>0</v>
      </c>
      <c r="BJ211" s="169">
        <f t="shared" si="197"/>
        <v>0</v>
      </c>
      <c r="BK211" s="167">
        <f t="shared" si="198"/>
        <v>0</v>
      </c>
      <c r="BL211" s="169">
        <f t="shared" si="199"/>
        <v>1</v>
      </c>
      <c r="BM211" s="169">
        <f t="shared" si="200"/>
        <v>0</v>
      </c>
      <c r="BN211" s="169">
        <f t="shared" si="201"/>
        <v>1</v>
      </c>
      <c r="BO211" s="169">
        <f t="shared" si="202"/>
        <v>0</v>
      </c>
      <c r="BP211" s="36">
        <f t="shared" si="203"/>
        <v>1</v>
      </c>
      <c r="BQ211">
        <f t="shared" si="204"/>
        <v>0</v>
      </c>
      <c r="BR211" s="36">
        <f t="shared" si="205"/>
        <v>0</v>
      </c>
      <c r="BS211" t="e">
        <f t="shared" si="206"/>
        <v>#N/A</v>
      </c>
    </row>
    <row r="212" spans="1:71">
      <c r="A212" s="59">
        <v>350</v>
      </c>
      <c r="B212" s="59">
        <v>211502</v>
      </c>
      <c r="C212" s="160">
        <v>16071428.503004899</v>
      </c>
      <c r="D212" s="59">
        <v>13217856.5</v>
      </c>
      <c r="E212" s="59">
        <v>13217856.5</v>
      </c>
      <c r="F212" s="59">
        <v>2853572.0030048699</v>
      </c>
      <c r="G212" s="59">
        <v>89.285713195800795</v>
      </c>
      <c r="H212" s="59">
        <v>-4873120355.19207</v>
      </c>
      <c r="I212" s="59">
        <v>101</v>
      </c>
      <c r="J212" s="59">
        <v>0</v>
      </c>
      <c r="K212" s="59">
        <v>0</v>
      </c>
      <c r="L212" s="59">
        <v>101</v>
      </c>
      <c r="M212" s="59">
        <v>0</v>
      </c>
      <c r="N212" s="59">
        <v>0</v>
      </c>
      <c r="O212" s="59">
        <v>0</v>
      </c>
      <c r="P212" s="59">
        <v>0</v>
      </c>
      <c r="Q212" s="59">
        <v>0</v>
      </c>
      <c r="R212" s="59">
        <v>2</v>
      </c>
      <c r="S212" s="59">
        <v>0</v>
      </c>
      <c r="T212" s="59">
        <f t="shared" si="156"/>
        <v>0</v>
      </c>
      <c r="U212" s="59">
        <f t="shared" si="157"/>
        <v>0</v>
      </c>
      <c r="V212" s="59">
        <f t="shared" si="158"/>
        <v>0</v>
      </c>
      <c r="W212" s="59">
        <f t="shared" si="159"/>
        <v>0</v>
      </c>
      <c r="X212" s="59">
        <f t="shared" si="160"/>
        <v>0</v>
      </c>
      <c r="Y212" s="59">
        <f t="shared" si="161"/>
        <v>0</v>
      </c>
      <c r="Z212" s="59">
        <f t="shared" si="162"/>
        <v>0</v>
      </c>
      <c r="AA212" s="59">
        <f t="shared" si="163"/>
        <v>0</v>
      </c>
      <c r="AB212" s="59">
        <f t="shared" si="164"/>
        <v>0</v>
      </c>
      <c r="AC212" s="59">
        <f t="shared" si="165"/>
        <v>0</v>
      </c>
      <c r="AD212" s="166">
        <f t="shared" si="207"/>
        <v>2</v>
      </c>
      <c r="AE212" s="169">
        <f t="shared" si="166"/>
        <v>0</v>
      </c>
      <c r="AF212" s="169">
        <f t="shared" si="167"/>
        <v>1</v>
      </c>
      <c r="AG212" s="169">
        <f t="shared" si="168"/>
        <v>0</v>
      </c>
      <c r="AH212" s="169">
        <f t="shared" si="169"/>
        <v>1</v>
      </c>
      <c r="AI212" s="169">
        <f t="shared" si="170"/>
        <v>0</v>
      </c>
      <c r="AJ212" s="169">
        <f t="shared" si="171"/>
        <v>0</v>
      </c>
      <c r="AK212" s="169">
        <f t="shared" si="172"/>
        <v>0</v>
      </c>
      <c r="AL212" s="169">
        <f t="shared" si="173"/>
        <v>1</v>
      </c>
      <c r="AM212" s="169">
        <f t="shared" si="174"/>
        <v>0</v>
      </c>
      <c r="AN212" s="169">
        <f t="shared" si="175"/>
        <v>0</v>
      </c>
      <c r="AO212" s="169">
        <f t="shared" si="176"/>
        <v>1</v>
      </c>
      <c r="AP212" s="169">
        <f t="shared" si="177"/>
        <v>0</v>
      </c>
      <c r="AQ212" s="169">
        <f t="shared" si="178"/>
        <v>0</v>
      </c>
      <c r="AR212" s="169">
        <f t="shared" si="179"/>
        <v>0</v>
      </c>
      <c r="AS212" s="169">
        <f t="shared" si="180"/>
        <v>0</v>
      </c>
      <c r="AT212" s="169">
        <f t="shared" si="181"/>
        <v>0</v>
      </c>
      <c r="AU212" s="169">
        <f t="shared" si="182"/>
        <v>0</v>
      </c>
      <c r="AV212" s="169">
        <f t="shared" si="183"/>
        <v>1</v>
      </c>
      <c r="AW212" s="169">
        <f t="shared" si="184"/>
        <v>0</v>
      </c>
      <c r="AX212" s="169">
        <f t="shared" si="185"/>
        <v>0</v>
      </c>
      <c r="AY212" s="169">
        <f t="shared" si="186"/>
        <v>0</v>
      </c>
      <c r="AZ212" s="169">
        <f t="shared" si="187"/>
        <v>0</v>
      </c>
      <c r="BA212" s="169">
        <f t="shared" si="188"/>
        <v>0</v>
      </c>
      <c r="BB212" s="169">
        <f t="shared" si="189"/>
        <v>1</v>
      </c>
      <c r="BC212" s="169">
        <f t="shared" si="190"/>
        <v>0</v>
      </c>
      <c r="BD212" s="169">
        <f t="shared" si="191"/>
        <v>1</v>
      </c>
      <c r="BE212" s="169">
        <f t="shared" si="192"/>
        <v>0</v>
      </c>
      <c r="BF212" s="169">
        <f t="shared" si="193"/>
        <v>0</v>
      </c>
      <c r="BG212" s="169">
        <f t="shared" si="194"/>
        <v>0</v>
      </c>
      <c r="BH212" s="169">
        <f t="shared" si="195"/>
        <v>0</v>
      </c>
      <c r="BI212" s="169">
        <f t="shared" si="196"/>
        <v>0</v>
      </c>
      <c r="BJ212" s="169">
        <f t="shared" si="197"/>
        <v>0</v>
      </c>
      <c r="BK212" s="167">
        <f t="shared" si="198"/>
        <v>0</v>
      </c>
      <c r="BL212" s="169">
        <f t="shared" si="199"/>
        <v>0</v>
      </c>
      <c r="BM212" s="169">
        <f t="shared" si="200"/>
        <v>1</v>
      </c>
      <c r="BN212" s="169">
        <f t="shared" si="201"/>
        <v>1</v>
      </c>
      <c r="BO212" s="169">
        <f t="shared" si="202"/>
        <v>0</v>
      </c>
      <c r="BP212" s="36">
        <f t="shared" si="203"/>
        <v>1</v>
      </c>
      <c r="BQ212">
        <f t="shared" si="204"/>
        <v>0</v>
      </c>
      <c r="BR212" s="36">
        <f t="shared" si="205"/>
        <v>0</v>
      </c>
      <c r="BS212" t="e">
        <f t="shared" si="206"/>
        <v>#N/A</v>
      </c>
    </row>
    <row r="213" spans="1:71">
      <c r="A213" s="59">
        <v>200</v>
      </c>
      <c r="B213" s="59">
        <v>131284</v>
      </c>
      <c r="C213" s="160">
        <v>14285714.224893199</v>
      </c>
      <c r="D213" s="59">
        <v>13267857</v>
      </c>
      <c r="E213" s="59">
        <v>13267857</v>
      </c>
      <c r="F213" s="59">
        <v>1017857.22489322</v>
      </c>
      <c r="G213" s="59">
        <v>32.142856597900398</v>
      </c>
      <c r="H213" s="59">
        <v>-2950291443.677</v>
      </c>
      <c r="I213" s="59">
        <v>0</v>
      </c>
      <c r="J213" s="59">
        <v>0</v>
      </c>
      <c r="K213" s="59">
        <v>0</v>
      </c>
      <c r="L213" s="59">
        <v>403</v>
      </c>
      <c r="M213" s="59">
        <v>0</v>
      </c>
      <c r="N213" s="59">
        <v>0</v>
      </c>
      <c r="O213" s="59">
        <v>0</v>
      </c>
      <c r="P213" s="59">
        <v>0</v>
      </c>
      <c r="Q213" s="59">
        <v>0</v>
      </c>
      <c r="R213" s="59">
        <v>1</v>
      </c>
      <c r="S213" s="59">
        <v>1</v>
      </c>
      <c r="T213" s="59">
        <f t="shared" si="156"/>
        <v>1</v>
      </c>
      <c r="U213" s="59">
        <f t="shared" si="157"/>
        <v>0</v>
      </c>
      <c r="V213" s="59">
        <f t="shared" si="158"/>
        <v>0</v>
      </c>
      <c r="W213" s="59">
        <f t="shared" si="159"/>
        <v>0</v>
      </c>
      <c r="X213" s="59">
        <f t="shared" si="160"/>
        <v>0</v>
      </c>
      <c r="Y213" s="59">
        <f t="shared" si="161"/>
        <v>0</v>
      </c>
      <c r="Z213" s="59">
        <f t="shared" si="162"/>
        <v>0</v>
      </c>
      <c r="AA213" s="59">
        <f t="shared" si="163"/>
        <v>0</v>
      </c>
      <c r="AB213" s="59">
        <f t="shared" si="164"/>
        <v>0</v>
      </c>
      <c r="AC213" s="59">
        <f t="shared" si="165"/>
        <v>0</v>
      </c>
      <c r="AD213" s="166">
        <f t="shared" si="207"/>
        <v>0</v>
      </c>
      <c r="AE213" s="169">
        <f t="shared" si="166"/>
        <v>0</v>
      </c>
      <c r="AF213" s="169">
        <f t="shared" si="167"/>
        <v>0</v>
      </c>
      <c r="AG213" s="169">
        <f t="shared" si="168"/>
        <v>0</v>
      </c>
      <c r="AH213" s="169">
        <f t="shared" si="169"/>
        <v>1</v>
      </c>
      <c r="AI213" s="169">
        <f t="shared" si="170"/>
        <v>0</v>
      </c>
      <c r="AJ213" s="169">
        <f t="shared" si="171"/>
        <v>0</v>
      </c>
      <c r="AK213" s="169">
        <f t="shared" si="172"/>
        <v>0</v>
      </c>
      <c r="AL213" s="169">
        <f t="shared" si="173"/>
        <v>1</v>
      </c>
      <c r="AM213" s="169">
        <f t="shared" si="174"/>
        <v>0</v>
      </c>
      <c r="AN213" s="169">
        <f t="shared" si="175"/>
        <v>0</v>
      </c>
      <c r="AO213" s="169">
        <f t="shared" si="176"/>
        <v>1</v>
      </c>
      <c r="AP213" s="169">
        <f t="shared" si="177"/>
        <v>0</v>
      </c>
      <c r="AQ213" s="169">
        <f t="shared" si="178"/>
        <v>0</v>
      </c>
      <c r="AR213" s="169">
        <f t="shared" si="179"/>
        <v>0</v>
      </c>
      <c r="AS213" s="169">
        <f t="shared" si="180"/>
        <v>0</v>
      </c>
      <c r="AT213" s="169">
        <f t="shared" si="181"/>
        <v>0</v>
      </c>
      <c r="AU213" s="169">
        <f t="shared" si="182"/>
        <v>0</v>
      </c>
      <c r="AV213" s="169">
        <f t="shared" si="183"/>
        <v>1</v>
      </c>
      <c r="AW213" s="169">
        <f t="shared" si="184"/>
        <v>1</v>
      </c>
      <c r="AX213" s="169">
        <f t="shared" si="185"/>
        <v>0</v>
      </c>
      <c r="AY213" s="169">
        <f t="shared" si="186"/>
        <v>1</v>
      </c>
      <c r="AZ213" s="169">
        <f t="shared" si="187"/>
        <v>0</v>
      </c>
      <c r="BA213" s="169">
        <f t="shared" si="188"/>
        <v>0</v>
      </c>
      <c r="BB213" s="169">
        <f t="shared" si="189"/>
        <v>1</v>
      </c>
      <c r="BC213" s="169">
        <f t="shared" si="190"/>
        <v>0</v>
      </c>
      <c r="BD213" s="169">
        <f t="shared" si="191"/>
        <v>1</v>
      </c>
      <c r="BE213" s="169">
        <f t="shared" si="192"/>
        <v>0</v>
      </c>
      <c r="BF213" s="169">
        <f t="shared" si="193"/>
        <v>0</v>
      </c>
      <c r="BG213" s="169">
        <f t="shared" si="194"/>
        <v>1</v>
      </c>
      <c r="BH213" s="169">
        <f t="shared" si="195"/>
        <v>0</v>
      </c>
      <c r="BI213" s="169">
        <f t="shared" si="196"/>
        <v>0</v>
      </c>
      <c r="BJ213" s="169">
        <f t="shared" si="197"/>
        <v>0</v>
      </c>
      <c r="BK213" s="167">
        <f t="shared" si="198"/>
        <v>0</v>
      </c>
      <c r="BL213" s="169">
        <f t="shared" si="199"/>
        <v>1</v>
      </c>
      <c r="BM213" s="169">
        <f t="shared" si="200"/>
        <v>0</v>
      </c>
      <c r="BN213" s="169">
        <f t="shared" si="201"/>
        <v>0</v>
      </c>
      <c r="BO213" s="169">
        <f t="shared" si="202"/>
        <v>1</v>
      </c>
      <c r="BP213" s="36">
        <f t="shared" si="203"/>
        <v>0</v>
      </c>
      <c r="BQ213">
        <f t="shared" si="204"/>
        <v>0</v>
      </c>
      <c r="BR213" s="36">
        <f t="shared" si="205"/>
        <v>1</v>
      </c>
      <c r="BS213" t="e">
        <f t="shared" si="206"/>
        <v>#N/A</v>
      </c>
    </row>
    <row r="214" spans="1:71">
      <c r="A214" s="59">
        <v>2</v>
      </c>
      <c r="B214" s="59">
        <v>11112</v>
      </c>
      <c r="C214" s="160">
        <v>51785712.687260702</v>
      </c>
      <c r="D214" s="59">
        <v>13303571</v>
      </c>
      <c r="E214" s="59">
        <v>13303571</v>
      </c>
      <c r="F214" s="59">
        <v>38482141.687260702</v>
      </c>
      <c r="G214" s="59">
        <v>0</v>
      </c>
      <c r="H214" s="59">
        <v>38482141.687260702</v>
      </c>
      <c r="I214" s="59">
        <v>0</v>
      </c>
      <c r="J214" s="59">
        <v>0</v>
      </c>
      <c r="K214" s="59">
        <v>0</v>
      </c>
      <c r="L214" s="59">
        <v>101</v>
      </c>
      <c r="M214" s="59">
        <v>0</v>
      </c>
      <c r="N214" s="59">
        <v>0</v>
      </c>
      <c r="O214" s="59">
        <v>0</v>
      </c>
      <c r="P214" s="59">
        <v>0</v>
      </c>
      <c r="Q214" s="59">
        <v>0</v>
      </c>
      <c r="R214" s="59">
        <v>2</v>
      </c>
      <c r="S214" s="59">
        <v>0</v>
      </c>
      <c r="T214" s="59">
        <f t="shared" si="156"/>
        <v>0</v>
      </c>
      <c r="U214" s="59">
        <f t="shared" si="157"/>
        <v>0</v>
      </c>
      <c r="V214" s="59">
        <f t="shared" si="158"/>
        <v>0</v>
      </c>
      <c r="W214" s="59">
        <f t="shared" si="159"/>
        <v>0</v>
      </c>
      <c r="X214" s="59">
        <f t="shared" si="160"/>
        <v>0</v>
      </c>
      <c r="Y214" s="59">
        <f t="shared" si="161"/>
        <v>0</v>
      </c>
      <c r="Z214" s="59">
        <f t="shared" si="162"/>
        <v>0</v>
      </c>
      <c r="AA214" s="59">
        <f t="shared" si="163"/>
        <v>0</v>
      </c>
      <c r="AB214" s="59">
        <f t="shared" si="164"/>
        <v>0</v>
      </c>
      <c r="AC214" s="59">
        <f t="shared" si="165"/>
        <v>0</v>
      </c>
      <c r="AD214" s="166">
        <f t="shared" si="207"/>
        <v>1</v>
      </c>
      <c r="AE214" s="169">
        <f t="shared" si="166"/>
        <v>1</v>
      </c>
      <c r="AF214" s="169">
        <f t="shared" si="167"/>
        <v>0</v>
      </c>
      <c r="AG214" s="169">
        <f t="shared" si="168"/>
        <v>0</v>
      </c>
      <c r="AH214" s="169">
        <f t="shared" si="169"/>
        <v>1</v>
      </c>
      <c r="AI214" s="169">
        <f t="shared" si="170"/>
        <v>0</v>
      </c>
      <c r="AJ214" s="169">
        <f t="shared" si="171"/>
        <v>0</v>
      </c>
      <c r="AK214" s="169">
        <f t="shared" si="172"/>
        <v>0</v>
      </c>
      <c r="AL214" s="169">
        <f t="shared" si="173"/>
        <v>1</v>
      </c>
      <c r="AM214" s="169">
        <f t="shared" si="174"/>
        <v>0</v>
      </c>
      <c r="AN214" s="169">
        <f t="shared" si="175"/>
        <v>0</v>
      </c>
      <c r="AO214" s="169">
        <f t="shared" si="176"/>
        <v>1</v>
      </c>
      <c r="AP214" s="169">
        <f t="shared" si="177"/>
        <v>0</v>
      </c>
      <c r="AQ214" s="169">
        <f t="shared" si="178"/>
        <v>0</v>
      </c>
      <c r="AR214" s="169">
        <f t="shared" si="179"/>
        <v>0</v>
      </c>
      <c r="AS214" s="169">
        <f t="shared" si="180"/>
        <v>0</v>
      </c>
      <c r="AT214" s="169">
        <f t="shared" si="181"/>
        <v>0</v>
      </c>
      <c r="AU214" s="169">
        <f t="shared" si="182"/>
        <v>0</v>
      </c>
      <c r="AV214" s="169">
        <f t="shared" si="183"/>
        <v>1</v>
      </c>
      <c r="AW214" s="169">
        <f t="shared" si="184"/>
        <v>0</v>
      </c>
      <c r="AX214" s="169">
        <f t="shared" si="185"/>
        <v>0</v>
      </c>
      <c r="AY214" s="169">
        <f t="shared" si="186"/>
        <v>0</v>
      </c>
      <c r="AZ214" s="169">
        <f t="shared" si="187"/>
        <v>0</v>
      </c>
      <c r="BA214" s="169">
        <f t="shared" si="188"/>
        <v>0</v>
      </c>
      <c r="BB214" s="169">
        <f t="shared" si="189"/>
        <v>1</v>
      </c>
      <c r="BC214" s="169">
        <f t="shared" si="190"/>
        <v>0</v>
      </c>
      <c r="BD214" s="169">
        <f t="shared" si="191"/>
        <v>1</v>
      </c>
      <c r="BE214" s="169">
        <f t="shared" si="192"/>
        <v>0</v>
      </c>
      <c r="BF214" s="169">
        <f t="shared" si="193"/>
        <v>0</v>
      </c>
      <c r="BG214" s="169">
        <f t="shared" si="194"/>
        <v>0</v>
      </c>
      <c r="BH214" s="169">
        <f t="shared" si="195"/>
        <v>0</v>
      </c>
      <c r="BI214" s="169">
        <f t="shared" si="196"/>
        <v>0</v>
      </c>
      <c r="BJ214" s="169">
        <f t="shared" si="197"/>
        <v>0</v>
      </c>
      <c r="BK214" s="167">
        <f t="shared" si="198"/>
        <v>0</v>
      </c>
      <c r="BL214" s="169">
        <f t="shared" si="199"/>
        <v>0</v>
      </c>
      <c r="BM214" s="169">
        <f t="shared" si="200"/>
        <v>1</v>
      </c>
      <c r="BN214" s="169">
        <f t="shared" si="201"/>
        <v>1</v>
      </c>
      <c r="BO214" s="169">
        <f t="shared" si="202"/>
        <v>0</v>
      </c>
      <c r="BP214" s="36">
        <f t="shared" si="203"/>
        <v>1</v>
      </c>
      <c r="BQ214">
        <f t="shared" si="204"/>
        <v>0</v>
      </c>
      <c r="BR214" s="36">
        <f t="shared" si="205"/>
        <v>0</v>
      </c>
      <c r="BS214" t="e">
        <f t="shared" si="206"/>
        <v>#N/A</v>
      </c>
    </row>
    <row r="215" spans="1:71">
      <c r="A215" s="59">
        <v>199</v>
      </c>
      <c r="B215" s="59">
        <v>131271</v>
      </c>
      <c r="C215" s="160">
        <v>52619049.2618922</v>
      </c>
      <c r="D215" s="59">
        <v>13488453</v>
      </c>
      <c r="E215" s="59">
        <v>13488453</v>
      </c>
      <c r="F215" s="59">
        <v>39130596.2618922</v>
      </c>
      <c r="G215" s="59">
        <v>245.23809814453099</v>
      </c>
      <c r="H215" s="59">
        <v>-2910250133.2441201</v>
      </c>
      <c r="I215" s="59">
        <v>0</v>
      </c>
      <c r="J215" s="59">
        <v>0</v>
      </c>
      <c r="K215" s="59">
        <v>0</v>
      </c>
      <c r="L215" s="59">
        <v>403</v>
      </c>
      <c r="M215" s="59">
        <v>701</v>
      </c>
      <c r="N215" s="59">
        <v>406</v>
      </c>
      <c r="O215" s="59">
        <v>0</v>
      </c>
      <c r="P215" s="59">
        <v>0</v>
      </c>
      <c r="Q215" s="59">
        <v>0</v>
      </c>
      <c r="R215" s="59">
        <v>2</v>
      </c>
      <c r="S215" s="59">
        <v>1</v>
      </c>
      <c r="T215" s="59">
        <f t="shared" si="156"/>
        <v>1</v>
      </c>
      <c r="U215" s="59">
        <f t="shared" si="157"/>
        <v>0</v>
      </c>
      <c r="V215" s="59">
        <f t="shared" si="158"/>
        <v>0</v>
      </c>
      <c r="W215" s="59">
        <f t="shared" si="159"/>
        <v>1</v>
      </c>
      <c r="X215" s="59">
        <f t="shared" si="160"/>
        <v>1</v>
      </c>
      <c r="Y215" s="59">
        <f t="shared" si="161"/>
        <v>0</v>
      </c>
      <c r="Z215" s="59">
        <f t="shared" si="162"/>
        <v>0</v>
      </c>
      <c r="AA215" s="59">
        <f t="shared" si="163"/>
        <v>0</v>
      </c>
      <c r="AB215" s="59">
        <f t="shared" si="164"/>
        <v>0</v>
      </c>
      <c r="AC215" s="59">
        <f t="shared" si="165"/>
        <v>0</v>
      </c>
      <c r="AD215" s="166">
        <f t="shared" si="207"/>
        <v>0</v>
      </c>
      <c r="AE215" s="169">
        <f t="shared" si="166"/>
        <v>0</v>
      </c>
      <c r="AF215" s="169">
        <f t="shared" si="167"/>
        <v>0</v>
      </c>
      <c r="AG215" s="169">
        <f t="shared" si="168"/>
        <v>0</v>
      </c>
      <c r="AH215" s="169">
        <f t="shared" si="169"/>
        <v>1</v>
      </c>
      <c r="AI215" s="169">
        <f t="shared" si="170"/>
        <v>0</v>
      </c>
      <c r="AJ215" s="169">
        <f t="shared" si="171"/>
        <v>0</v>
      </c>
      <c r="AK215" s="169">
        <f t="shared" si="172"/>
        <v>0</v>
      </c>
      <c r="AL215" s="169">
        <f t="shared" si="173"/>
        <v>1</v>
      </c>
      <c r="AM215" s="169">
        <f t="shared" si="174"/>
        <v>0</v>
      </c>
      <c r="AN215" s="169">
        <f t="shared" si="175"/>
        <v>0</v>
      </c>
      <c r="AO215" s="169">
        <f t="shared" si="176"/>
        <v>1</v>
      </c>
      <c r="AP215" s="169">
        <f t="shared" si="177"/>
        <v>0</v>
      </c>
      <c r="AQ215" s="169">
        <f t="shared" si="178"/>
        <v>0</v>
      </c>
      <c r="AR215" s="169">
        <f t="shared" si="179"/>
        <v>0</v>
      </c>
      <c r="AS215" s="169">
        <f t="shared" si="180"/>
        <v>0</v>
      </c>
      <c r="AT215" s="169">
        <f t="shared" si="181"/>
        <v>0</v>
      </c>
      <c r="AU215" s="169">
        <f t="shared" si="182"/>
        <v>0</v>
      </c>
      <c r="AV215" s="169">
        <f t="shared" si="183"/>
        <v>1</v>
      </c>
      <c r="AW215" s="169">
        <f t="shared" si="184"/>
        <v>1</v>
      </c>
      <c r="AX215" s="169">
        <f t="shared" si="185"/>
        <v>0</v>
      </c>
      <c r="AY215" s="169">
        <f t="shared" si="186"/>
        <v>1</v>
      </c>
      <c r="AZ215" s="169">
        <f t="shared" si="187"/>
        <v>0</v>
      </c>
      <c r="BA215" s="169">
        <f t="shared" si="188"/>
        <v>1</v>
      </c>
      <c r="BB215" s="169">
        <f t="shared" si="189"/>
        <v>0</v>
      </c>
      <c r="BC215" s="169">
        <f t="shared" si="190"/>
        <v>1</v>
      </c>
      <c r="BD215" s="169">
        <f t="shared" si="191"/>
        <v>0</v>
      </c>
      <c r="BE215" s="169">
        <f t="shared" si="192"/>
        <v>0</v>
      </c>
      <c r="BF215" s="169">
        <f t="shared" si="193"/>
        <v>0</v>
      </c>
      <c r="BG215" s="169">
        <f t="shared" si="194"/>
        <v>1</v>
      </c>
      <c r="BH215" s="169">
        <f t="shared" si="195"/>
        <v>0</v>
      </c>
      <c r="BI215" s="169">
        <f t="shared" si="196"/>
        <v>0</v>
      </c>
      <c r="BJ215" s="169">
        <f t="shared" si="197"/>
        <v>0</v>
      </c>
      <c r="BK215" s="167">
        <f t="shared" si="198"/>
        <v>0</v>
      </c>
      <c r="BL215" s="169">
        <f t="shared" si="199"/>
        <v>0</v>
      </c>
      <c r="BM215" s="169">
        <f t="shared" si="200"/>
        <v>1</v>
      </c>
      <c r="BN215" s="169">
        <f t="shared" si="201"/>
        <v>0</v>
      </c>
      <c r="BO215" s="169">
        <f t="shared" si="202"/>
        <v>1</v>
      </c>
      <c r="BP215" s="36">
        <f t="shared" si="203"/>
        <v>0</v>
      </c>
      <c r="BQ215">
        <f t="shared" si="204"/>
        <v>0</v>
      </c>
      <c r="BR215" s="36">
        <f t="shared" si="205"/>
        <v>1</v>
      </c>
      <c r="BS215" t="e">
        <f t="shared" si="206"/>
        <v>#N/A</v>
      </c>
    </row>
    <row r="216" spans="1:71">
      <c r="A216" s="59">
        <v>442</v>
      </c>
      <c r="B216" s="59">
        <v>242441</v>
      </c>
      <c r="C216" s="160">
        <v>15949999.762326499</v>
      </c>
      <c r="D216" s="59">
        <v>8500000</v>
      </c>
      <c r="E216" s="59">
        <v>13500000</v>
      </c>
      <c r="F216" s="59">
        <v>2449999.7623264799</v>
      </c>
      <c r="G216" s="59">
        <v>380</v>
      </c>
      <c r="H216" s="59">
        <v>-6825548562.0801201</v>
      </c>
      <c r="I216" s="59">
        <v>0</v>
      </c>
      <c r="J216" s="59">
        <v>0</v>
      </c>
      <c r="K216" s="59">
        <v>0</v>
      </c>
      <c r="L216" s="59">
        <v>101</v>
      </c>
      <c r="M216" s="59">
        <v>0</v>
      </c>
      <c r="N216" s="59">
        <v>0</v>
      </c>
      <c r="O216" s="59">
        <v>101</v>
      </c>
      <c r="P216" s="59">
        <v>0</v>
      </c>
      <c r="Q216" s="59">
        <v>0</v>
      </c>
      <c r="R216" s="59">
        <v>2</v>
      </c>
      <c r="S216" s="59">
        <v>0</v>
      </c>
      <c r="T216" s="59">
        <f t="shared" si="156"/>
        <v>0</v>
      </c>
      <c r="U216" s="59">
        <f t="shared" si="157"/>
        <v>0</v>
      </c>
      <c r="V216" s="59">
        <f t="shared" si="158"/>
        <v>0</v>
      </c>
      <c r="W216" s="59">
        <f t="shared" si="159"/>
        <v>0</v>
      </c>
      <c r="X216" s="59">
        <f t="shared" si="160"/>
        <v>0</v>
      </c>
      <c r="Y216" s="59">
        <f t="shared" si="161"/>
        <v>0</v>
      </c>
      <c r="Z216" s="59">
        <f t="shared" si="162"/>
        <v>0</v>
      </c>
      <c r="AA216" s="59">
        <f t="shared" si="163"/>
        <v>0</v>
      </c>
      <c r="AB216" s="59">
        <f t="shared" si="164"/>
        <v>0</v>
      </c>
      <c r="AC216" s="59">
        <f t="shared" si="165"/>
        <v>0</v>
      </c>
      <c r="AD216" s="166">
        <f t="shared" si="207"/>
        <v>2</v>
      </c>
      <c r="AE216" s="169">
        <f t="shared" si="166"/>
        <v>0</v>
      </c>
      <c r="AF216" s="169">
        <f t="shared" si="167"/>
        <v>1</v>
      </c>
      <c r="AG216" s="169">
        <f t="shared" si="168"/>
        <v>0</v>
      </c>
      <c r="AH216" s="169">
        <f t="shared" si="169"/>
        <v>1</v>
      </c>
      <c r="AI216" s="169">
        <f t="shared" si="170"/>
        <v>0</v>
      </c>
      <c r="AJ216" s="169">
        <f t="shared" si="171"/>
        <v>0</v>
      </c>
      <c r="AK216" s="169">
        <f t="shared" si="172"/>
        <v>0</v>
      </c>
      <c r="AL216" s="169">
        <f t="shared" si="173"/>
        <v>1</v>
      </c>
      <c r="AM216" s="169">
        <f t="shared" si="174"/>
        <v>0</v>
      </c>
      <c r="AN216" s="169">
        <f t="shared" si="175"/>
        <v>0</v>
      </c>
      <c r="AO216" s="169">
        <f t="shared" si="176"/>
        <v>1</v>
      </c>
      <c r="AP216" s="169">
        <f t="shared" si="177"/>
        <v>0</v>
      </c>
      <c r="AQ216" s="169">
        <f t="shared" si="178"/>
        <v>0</v>
      </c>
      <c r="AR216" s="169">
        <f t="shared" si="179"/>
        <v>0</v>
      </c>
      <c r="AS216" s="169">
        <f t="shared" si="180"/>
        <v>0</v>
      </c>
      <c r="AT216" s="169">
        <f t="shared" si="181"/>
        <v>0</v>
      </c>
      <c r="AU216" s="169">
        <f t="shared" si="182"/>
        <v>0</v>
      </c>
      <c r="AV216" s="169">
        <f t="shared" si="183"/>
        <v>1</v>
      </c>
      <c r="AW216" s="169">
        <f t="shared" si="184"/>
        <v>0</v>
      </c>
      <c r="AX216" s="169">
        <f t="shared" si="185"/>
        <v>0</v>
      </c>
      <c r="AY216" s="169">
        <f t="shared" si="186"/>
        <v>0</v>
      </c>
      <c r="AZ216" s="169">
        <f t="shared" si="187"/>
        <v>0</v>
      </c>
      <c r="BA216" s="169">
        <f t="shared" si="188"/>
        <v>0</v>
      </c>
      <c r="BB216" s="169">
        <f t="shared" si="189"/>
        <v>1</v>
      </c>
      <c r="BC216" s="169">
        <f t="shared" si="190"/>
        <v>0</v>
      </c>
      <c r="BD216" s="169">
        <f t="shared" si="191"/>
        <v>1</v>
      </c>
      <c r="BE216" s="169">
        <f t="shared" si="192"/>
        <v>0</v>
      </c>
      <c r="BF216" s="169">
        <f t="shared" si="193"/>
        <v>0</v>
      </c>
      <c r="BG216" s="169">
        <f t="shared" si="194"/>
        <v>0</v>
      </c>
      <c r="BH216" s="169">
        <f t="shared" si="195"/>
        <v>0</v>
      </c>
      <c r="BI216" s="169">
        <f t="shared" si="196"/>
        <v>0</v>
      </c>
      <c r="BJ216" s="169">
        <f t="shared" si="197"/>
        <v>0</v>
      </c>
      <c r="BK216" s="167">
        <f t="shared" si="198"/>
        <v>0</v>
      </c>
      <c r="BL216" s="169">
        <f t="shared" si="199"/>
        <v>0</v>
      </c>
      <c r="BM216" s="169">
        <f t="shared" si="200"/>
        <v>1</v>
      </c>
      <c r="BN216" s="169">
        <f t="shared" si="201"/>
        <v>1</v>
      </c>
      <c r="BO216" s="169">
        <f t="shared" si="202"/>
        <v>0</v>
      </c>
      <c r="BP216" s="36">
        <f t="shared" si="203"/>
        <v>1</v>
      </c>
      <c r="BQ216">
        <f t="shared" si="204"/>
        <v>0</v>
      </c>
      <c r="BR216" s="36">
        <f t="shared" si="205"/>
        <v>0</v>
      </c>
      <c r="BS216" t="e">
        <f t="shared" si="206"/>
        <v>#N/A</v>
      </c>
    </row>
    <row r="217" spans="1:71">
      <c r="A217" s="59">
        <v>118</v>
      </c>
      <c r="B217" s="59">
        <v>111101</v>
      </c>
      <c r="C217" s="160">
        <v>82285716.854796201</v>
      </c>
      <c r="D217" s="59">
        <v>13557143</v>
      </c>
      <c r="E217" s="59">
        <v>13557143</v>
      </c>
      <c r="F217" s="59">
        <v>68728573.854796201</v>
      </c>
      <c r="G217" s="59">
        <v>0</v>
      </c>
      <c r="H217" s="59">
        <v>-1797352752.3604701</v>
      </c>
      <c r="I217" s="59">
        <v>101</v>
      </c>
      <c r="J217" s="59">
        <v>0</v>
      </c>
      <c r="K217" s="59">
        <v>0</v>
      </c>
      <c r="L217" s="59">
        <v>101</v>
      </c>
      <c r="M217" s="59">
        <v>0</v>
      </c>
      <c r="N217" s="59">
        <v>0</v>
      </c>
      <c r="O217" s="59">
        <v>101</v>
      </c>
      <c r="P217" s="59">
        <v>0</v>
      </c>
      <c r="Q217" s="59">
        <v>0</v>
      </c>
      <c r="R217" s="59">
        <v>2</v>
      </c>
      <c r="S217" s="59">
        <v>1</v>
      </c>
      <c r="T217" s="59">
        <f t="shared" si="156"/>
        <v>0</v>
      </c>
      <c r="U217" s="59">
        <f t="shared" si="157"/>
        <v>0</v>
      </c>
      <c r="V217" s="59">
        <f t="shared" si="158"/>
        <v>0</v>
      </c>
      <c r="W217" s="59">
        <f t="shared" si="159"/>
        <v>0</v>
      </c>
      <c r="X217" s="59">
        <f t="shared" si="160"/>
        <v>0</v>
      </c>
      <c r="Y217" s="59">
        <f t="shared" si="161"/>
        <v>0</v>
      </c>
      <c r="Z217" s="59">
        <f t="shared" si="162"/>
        <v>0</v>
      </c>
      <c r="AA217" s="59">
        <f t="shared" si="163"/>
        <v>0</v>
      </c>
      <c r="AB217" s="59">
        <f t="shared" si="164"/>
        <v>0</v>
      </c>
      <c r="AC217" s="59">
        <f t="shared" si="165"/>
        <v>0</v>
      </c>
      <c r="AD217" s="166">
        <f t="shared" si="207"/>
        <v>3</v>
      </c>
      <c r="AE217" s="169">
        <f t="shared" si="166"/>
        <v>0</v>
      </c>
      <c r="AF217" s="169">
        <f t="shared" si="167"/>
        <v>1</v>
      </c>
      <c r="AG217" s="169">
        <f t="shared" si="168"/>
        <v>0</v>
      </c>
      <c r="AH217" s="169">
        <f t="shared" si="169"/>
        <v>1</v>
      </c>
      <c r="AI217" s="169">
        <f t="shared" si="170"/>
        <v>0</v>
      </c>
      <c r="AJ217" s="169">
        <f t="shared" si="171"/>
        <v>0</v>
      </c>
      <c r="AK217" s="169">
        <f t="shared" si="172"/>
        <v>0</v>
      </c>
      <c r="AL217" s="169">
        <f t="shared" si="173"/>
        <v>1</v>
      </c>
      <c r="AM217" s="169">
        <f t="shared" si="174"/>
        <v>0</v>
      </c>
      <c r="AN217" s="169">
        <f t="shared" si="175"/>
        <v>0</v>
      </c>
      <c r="AO217" s="169">
        <f t="shared" si="176"/>
        <v>1</v>
      </c>
      <c r="AP217" s="169">
        <f t="shared" si="177"/>
        <v>0</v>
      </c>
      <c r="AQ217" s="169">
        <f t="shared" si="178"/>
        <v>0</v>
      </c>
      <c r="AR217" s="169">
        <f t="shared" si="179"/>
        <v>0</v>
      </c>
      <c r="AS217" s="169">
        <f t="shared" si="180"/>
        <v>0</v>
      </c>
      <c r="AT217" s="169">
        <f t="shared" si="181"/>
        <v>0</v>
      </c>
      <c r="AU217" s="169">
        <f t="shared" si="182"/>
        <v>0</v>
      </c>
      <c r="AV217" s="169">
        <f t="shared" si="183"/>
        <v>1</v>
      </c>
      <c r="AW217" s="169">
        <f t="shared" si="184"/>
        <v>0</v>
      </c>
      <c r="AX217" s="169">
        <f t="shared" si="185"/>
        <v>0</v>
      </c>
      <c r="AY217" s="169">
        <f t="shared" si="186"/>
        <v>0</v>
      </c>
      <c r="AZ217" s="169">
        <f t="shared" si="187"/>
        <v>0</v>
      </c>
      <c r="BA217" s="169">
        <f t="shared" si="188"/>
        <v>0</v>
      </c>
      <c r="BB217" s="169">
        <f t="shared" si="189"/>
        <v>1</v>
      </c>
      <c r="BC217" s="169">
        <f t="shared" si="190"/>
        <v>0</v>
      </c>
      <c r="BD217" s="169">
        <f t="shared" si="191"/>
        <v>1</v>
      </c>
      <c r="BE217" s="169">
        <f t="shared" si="192"/>
        <v>0</v>
      </c>
      <c r="BF217" s="169">
        <f t="shared" si="193"/>
        <v>0</v>
      </c>
      <c r="BG217" s="169">
        <f t="shared" si="194"/>
        <v>0</v>
      </c>
      <c r="BH217" s="169">
        <f t="shared" si="195"/>
        <v>0</v>
      </c>
      <c r="BI217" s="169">
        <f t="shared" si="196"/>
        <v>0</v>
      </c>
      <c r="BJ217" s="169">
        <f t="shared" si="197"/>
        <v>0</v>
      </c>
      <c r="BK217" s="167">
        <f t="shared" si="198"/>
        <v>0</v>
      </c>
      <c r="BL217" s="169">
        <f t="shared" si="199"/>
        <v>0</v>
      </c>
      <c r="BM217" s="169">
        <f t="shared" si="200"/>
        <v>1</v>
      </c>
      <c r="BN217" s="169">
        <f t="shared" si="201"/>
        <v>0</v>
      </c>
      <c r="BO217" s="169">
        <f t="shared" si="202"/>
        <v>1</v>
      </c>
      <c r="BP217" s="36">
        <f t="shared" si="203"/>
        <v>1</v>
      </c>
      <c r="BQ217">
        <f t="shared" si="204"/>
        <v>0</v>
      </c>
      <c r="BR217" s="36">
        <f t="shared" si="205"/>
        <v>0</v>
      </c>
      <c r="BS217" t="e">
        <f t="shared" si="206"/>
        <v>#N/A</v>
      </c>
    </row>
    <row r="218" spans="1:71">
      <c r="A218" s="59">
        <v>173</v>
      </c>
      <c r="B218" s="59">
        <v>122201</v>
      </c>
      <c r="C218" s="160">
        <v>26083928.4603769</v>
      </c>
      <c r="D218" s="59">
        <v>13812500</v>
      </c>
      <c r="E218" s="59">
        <v>13812500</v>
      </c>
      <c r="F218" s="59">
        <v>12271428.4603769</v>
      </c>
      <c r="G218" s="59">
        <v>164.28571701049799</v>
      </c>
      <c r="H218" s="59">
        <v>-2614837159.7797699</v>
      </c>
      <c r="I218" s="59">
        <v>403</v>
      </c>
      <c r="J218" s="59">
        <v>302</v>
      </c>
      <c r="K218" s="59">
        <v>0</v>
      </c>
      <c r="L218" s="59">
        <v>301</v>
      </c>
      <c r="M218" s="59">
        <v>0</v>
      </c>
      <c r="N218" s="59">
        <v>0</v>
      </c>
      <c r="O218" s="59">
        <v>0</v>
      </c>
      <c r="P218" s="59">
        <v>0</v>
      </c>
      <c r="Q218" s="59">
        <v>0</v>
      </c>
      <c r="R218" s="59">
        <v>1</v>
      </c>
      <c r="S218" s="59">
        <v>1</v>
      </c>
      <c r="T218" s="59">
        <f t="shared" si="156"/>
        <v>1</v>
      </c>
      <c r="U218" s="59">
        <f t="shared" si="157"/>
        <v>2</v>
      </c>
      <c r="V218" s="59">
        <f t="shared" si="158"/>
        <v>0</v>
      </c>
      <c r="W218" s="59">
        <f t="shared" si="159"/>
        <v>0</v>
      </c>
      <c r="X218" s="59">
        <f t="shared" si="160"/>
        <v>0</v>
      </c>
      <c r="Y218" s="59">
        <f t="shared" si="161"/>
        <v>1</v>
      </c>
      <c r="Z218" s="59">
        <f t="shared" si="162"/>
        <v>0</v>
      </c>
      <c r="AA218" s="59">
        <f t="shared" si="163"/>
        <v>0</v>
      </c>
      <c r="AB218" s="59">
        <f t="shared" si="164"/>
        <v>0</v>
      </c>
      <c r="AC218" s="59">
        <f t="shared" si="165"/>
        <v>0</v>
      </c>
      <c r="AD218" s="166">
        <f t="shared" si="207"/>
        <v>0</v>
      </c>
      <c r="AE218" s="169">
        <f t="shared" si="166"/>
        <v>0</v>
      </c>
      <c r="AF218" s="169">
        <f t="shared" si="167"/>
        <v>0</v>
      </c>
      <c r="AG218" s="169">
        <f t="shared" si="168"/>
        <v>0</v>
      </c>
      <c r="AH218" s="169">
        <f t="shared" si="169"/>
        <v>1</v>
      </c>
      <c r="AI218" s="169">
        <f t="shared" si="170"/>
        <v>0</v>
      </c>
      <c r="AJ218" s="169">
        <f t="shared" si="171"/>
        <v>0</v>
      </c>
      <c r="AK218" s="169">
        <f t="shared" si="172"/>
        <v>0</v>
      </c>
      <c r="AL218" s="169">
        <f t="shared" si="173"/>
        <v>1</v>
      </c>
      <c r="AM218" s="169">
        <f t="shared" si="174"/>
        <v>0</v>
      </c>
      <c r="AN218" s="169">
        <f t="shared" si="175"/>
        <v>0</v>
      </c>
      <c r="AO218" s="169">
        <f t="shared" si="176"/>
        <v>1</v>
      </c>
      <c r="AP218" s="169">
        <f t="shared" si="177"/>
        <v>0</v>
      </c>
      <c r="AQ218" s="169">
        <f t="shared" si="178"/>
        <v>0</v>
      </c>
      <c r="AR218" s="169">
        <f t="shared" si="179"/>
        <v>0</v>
      </c>
      <c r="AS218" s="169">
        <f t="shared" si="180"/>
        <v>0</v>
      </c>
      <c r="AT218" s="169">
        <f t="shared" si="181"/>
        <v>0</v>
      </c>
      <c r="AU218" s="169">
        <f t="shared" si="182"/>
        <v>0</v>
      </c>
      <c r="AV218" s="169">
        <f t="shared" si="183"/>
        <v>1</v>
      </c>
      <c r="AW218" s="169">
        <f t="shared" si="184"/>
        <v>1</v>
      </c>
      <c r="AX218" s="169">
        <f t="shared" si="185"/>
        <v>0</v>
      </c>
      <c r="AY218" s="169">
        <f t="shared" si="186"/>
        <v>1</v>
      </c>
      <c r="AZ218" s="169">
        <f t="shared" si="187"/>
        <v>0</v>
      </c>
      <c r="BA218" s="169">
        <f t="shared" si="188"/>
        <v>0</v>
      </c>
      <c r="BB218" s="169">
        <f t="shared" si="189"/>
        <v>1</v>
      </c>
      <c r="BC218" s="169">
        <f t="shared" si="190"/>
        <v>1</v>
      </c>
      <c r="BD218" s="169">
        <f t="shared" si="191"/>
        <v>0</v>
      </c>
      <c r="BE218" s="169">
        <f t="shared" si="192"/>
        <v>0</v>
      </c>
      <c r="BF218" s="169">
        <f t="shared" si="193"/>
        <v>0</v>
      </c>
      <c r="BG218" s="169">
        <f t="shared" si="194"/>
        <v>1</v>
      </c>
      <c r="BH218" s="169">
        <f t="shared" si="195"/>
        <v>0</v>
      </c>
      <c r="BI218" s="169">
        <f t="shared" si="196"/>
        <v>0</v>
      </c>
      <c r="BJ218" s="169">
        <f t="shared" si="197"/>
        <v>0</v>
      </c>
      <c r="BK218" s="167">
        <f t="shared" si="198"/>
        <v>0</v>
      </c>
      <c r="BL218" s="169">
        <f t="shared" si="199"/>
        <v>1</v>
      </c>
      <c r="BM218" s="169">
        <f t="shared" si="200"/>
        <v>0</v>
      </c>
      <c r="BN218" s="169">
        <f t="shared" si="201"/>
        <v>0</v>
      </c>
      <c r="BO218" s="169">
        <f t="shared" si="202"/>
        <v>1</v>
      </c>
      <c r="BP218" s="36">
        <f t="shared" si="203"/>
        <v>0</v>
      </c>
      <c r="BQ218">
        <f t="shared" si="204"/>
        <v>0</v>
      </c>
      <c r="BR218" s="36">
        <f t="shared" si="205"/>
        <v>1</v>
      </c>
      <c r="BS218" t="e">
        <f t="shared" si="206"/>
        <v>#N/A</v>
      </c>
    </row>
    <row r="219" spans="1:71">
      <c r="A219" s="59">
        <v>444</v>
      </c>
      <c r="B219" s="59">
        <v>251101</v>
      </c>
      <c r="C219" s="160">
        <v>24000000.536441799</v>
      </c>
      <c r="D219" s="59">
        <v>13950000</v>
      </c>
      <c r="E219" s="59">
        <v>13950000</v>
      </c>
      <c r="F219" s="59">
        <v>10050000.536441799</v>
      </c>
      <c r="G219" s="59">
        <v>1012.5</v>
      </c>
      <c r="H219" s="59">
        <v>-6912698562.5267</v>
      </c>
      <c r="I219" s="59">
        <v>407</v>
      </c>
      <c r="J219" s="59">
        <v>0</v>
      </c>
      <c r="K219" s="59">
        <v>0</v>
      </c>
      <c r="L219" s="59">
        <v>407</v>
      </c>
      <c r="M219" s="59">
        <v>0</v>
      </c>
      <c r="N219" s="59">
        <v>0</v>
      </c>
      <c r="O219" s="59">
        <v>0</v>
      </c>
      <c r="P219" s="59">
        <v>0</v>
      </c>
      <c r="Q219" s="59">
        <v>0</v>
      </c>
      <c r="R219" s="59">
        <v>1</v>
      </c>
      <c r="S219" s="59">
        <v>0</v>
      </c>
      <c r="T219" s="59">
        <f t="shared" si="156"/>
        <v>2</v>
      </c>
      <c r="U219" s="59">
        <f t="shared" si="157"/>
        <v>0</v>
      </c>
      <c r="V219" s="59">
        <f t="shared" si="158"/>
        <v>0</v>
      </c>
      <c r="W219" s="59">
        <f t="shared" si="159"/>
        <v>0</v>
      </c>
      <c r="X219" s="59">
        <f t="shared" si="160"/>
        <v>0</v>
      </c>
      <c r="Y219" s="59">
        <f t="shared" si="161"/>
        <v>0</v>
      </c>
      <c r="Z219" s="59">
        <f t="shared" si="162"/>
        <v>0</v>
      </c>
      <c r="AA219" s="59">
        <f t="shared" si="163"/>
        <v>0</v>
      </c>
      <c r="AB219" s="59">
        <f t="shared" si="164"/>
        <v>0</v>
      </c>
      <c r="AC219" s="59">
        <f t="shared" si="165"/>
        <v>0</v>
      </c>
      <c r="AD219" s="166">
        <f t="shared" si="207"/>
        <v>0</v>
      </c>
      <c r="AE219" s="169">
        <f t="shared" si="166"/>
        <v>0</v>
      </c>
      <c r="AF219" s="169">
        <f t="shared" si="167"/>
        <v>0</v>
      </c>
      <c r="AG219" s="169">
        <f t="shared" si="168"/>
        <v>0</v>
      </c>
      <c r="AH219" s="169">
        <f t="shared" si="169"/>
        <v>1</v>
      </c>
      <c r="AI219" s="169">
        <f t="shared" si="170"/>
        <v>0</v>
      </c>
      <c r="AJ219" s="169">
        <f t="shared" si="171"/>
        <v>0</v>
      </c>
      <c r="AK219" s="169">
        <f t="shared" si="172"/>
        <v>0</v>
      </c>
      <c r="AL219" s="169">
        <f t="shared" si="173"/>
        <v>1</v>
      </c>
      <c r="AM219" s="169">
        <f t="shared" si="174"/>
        <v>0</v>
      </c>
      <c r="AN219" s="169">
        <f t="shared" si="175"/>
        <v>0</v>
      </c>
      <c r="AO219" s="169">
        <f t="shared" si="176"/>
        <v>1</v>
      </c>
      <c r="AP219" s="169">
        <f t="shared" si="177"/>
        <v>0</v>
      </c>
      <c r="AQ219" s="169">
        <f t="shared" si="178"/>
        <v>0</v>
      </c>
      <c r="AR219" s="169">
        <f t="shared" si="179"/>
        <v>0</v>
      </c>
      <c r="AS219" s="169">
        <f t="shared" si="180"/>
        <v>0</v>
      </c>
      <c r="AT219" s="169">
        <f t="shared" si="181"/>
        <v>0</v>
      </c>
      <c r="AU219" s="169">
        <f t="shared" si="182"/>
        <v>0</v>
      </c>
      <c r="AV219" s="169">
        <f t="shared" si="183"/>
        <v>1</v>
      </c>
      <c r="AW219" s="169">
        <f t="shared" si="184"/>
        <v>1</v>
      </c>
      <c r="AX219" s="169">
        <f t="shared" si="185"/>
        <v>1</v>
      </c>
      <c r="AY219" s="169">
        <f t="shared" si="186"/>
        <v>0</v>
      </c>
      <c r="AZ219" s="169">
        <f t="shared" si="187"/>
        <v>0</v>
      </c>
      <c r="BA219" s="169">
        <f t="shared" si="188"/>
        <v>0</v>
      </c>
      <c r="BB219" s="169">
        <f t="shared" si="189"/>
        <v>1</v>
      </c>
      <c r="BC219" s="169">
        <f t="shared" si="190"/>
        <v>0</v>
      </c>
      <c r="BD219" s="169">
        <f t="shared" si="191"/>
        <v>1</v>
      </c>
      <c r="BE219" s="169">
        <f t="shared" si="192"/>
        <v>0</v>
      </c>
      <c r="BF219" s="169">
        <f t="shared" si="193"/>
        <v>0</v>
      </c>
      <c r="BG219" s="169">
        <f t="shared" si="194"/>
        <v>0</v>
      </c>
      <c r="BH219" s="169">
        <f t="shared" si="195"/>
        <v>0</v>
      </c>
      <c r="BI219" s="169">
        <f t="shared" si="196"/>
        <v>0</v>
      </c>
      <c r="BJ219" s="169">
        <f t="shared" si="197"/>
        <v>0</v>
      </c>
      <c r="BK219" s="167">
        <f t="shared" si="198"/>
        <v>1</v>
      </c>
      <c r="BL219" s="169">
        <f t="shared" si="199"/>
        <v>1</v>
      </c>
      <c r="BM219" s="169">
        <f t="shared" si="200"/>
        <v>0</v>
      </c>
      <c r="BN219" s="169">
        <f t="shared" si="201"/>
        <v>1</v>
      </c>
      <c r="BO219" s="169">
        <f t="shared" si="202"/>
        <v>0</v>
      </c>
      <c r="BP219" s="36">
        <f t="shared" si="203"/>
        <v>0</v>
      </c>
      <c r="BQ219">
        <f t="shared" si="204"/>
        <v>0</v>
      </c>
      <c r="BR219" s="36">
        <f t="shared" si="205"/>
        <v>1</v>
      </c>
      <c r="BS219" t="e">
        <f t="shared" si="206"/>
        <v>#N/A</v>
      </c>
    </row>
    <row r="220" spans="1:71">
      <c r="A220" s="59">
        <v>233</v>
      </c>
      <c r="B220" s="59">
        <v>151231</v>
      </c>
      <c r="C220" s="160">
        <v>20192857.056886598</v>
      </c>
      <c r="D220" s="59">
        <v>13014286</v>
      </c>
      <c r="E220" s="59">
        <v>14050000.25</v>
      </c>
      <c r="F220" s="59">
        <v>6142856.8068865696</v>
      </c>
      <c r="G220" s="59">
        <v>57.1428575515747</v>
      </c>
      <c r="H220" s="59">
        <v>-3740319695.8764701</v>
      </c>
      <c r="I220" s="59">
        <v>0</v>
      </c>
      <c r="J220" s="59">
        <v>0</v>
      </c>
      <c r="K220" s="59">
        <v>0</v>
      </c>
      <c r="L220" s="59">
        <v>101</v>
      </c>
      <c r="M220" s="59">
        <v>0</v>
      </c>
      <c r="N220" s="59">
        <v>0</v>
      </c>
      <c r="O220" s="59">
        <v>417</v>
      </c>
      <c r="P220" s="59">
        <v>0</v>
      </c>
      <c r="Q220" s="59">
        <v>0</v>
      </c>
      <c r="R220" s="59">
        <v>2</v>
      </c>
      <c r="S220" s="59">
        <v>0</v>
      </c>
      <c r="T220" s="59">
        <f t="shared" si="156"/>
        <v>1</v>
      </c>
      <c r="U220" s="59">
        <f t="shared" si="157"/>
        <v>0</v>
      </c>
      <c r="V220" s="59">
        <f t="shared" si="158"/>
        <v>0</v>
      </c>
      <c r="W220" s="59">
        <f t="shared" si="159"/>
        <v>0</v>
      </c>
      <c r="X220" s="59">
        <f t="shared" si="160"/>
        <v>0</v>
      </c>
      <c r="Y220" s="59">
        <f t="shared" si="161"/>
        <v>0</v>
      </c>
      <c r="Z220" s="59">
        <f t="shared" si="162"/>
        <v>0</v>
      </c>
      <c r="AA220" s="59">
        <f t="shared" si="163"/>
        <v>0</v>
      </c>
      <c r="AB220" s="59">
        <f t="shared" si="164"/>
        <v>0</v>
      </c>
      <c r="AC220" s="59">
        <f t="shared" si="165"/>
        <v>0</v>
      </c>
      <c r="AD220" s="166">
        <f t="shared" si="207"/>
        <v>1</v>
      </c>
      <c r="AE220" s="169">
        <f t="shared" si="166"/>
        <v>1</v>
      </c>
      <c r="AF220" s="169">
        <f t="shared" si="167"/>
        <v>0</v>
      </c>
      <c r="AG220" s="169">
        <f t="shared" si="168"/>
        <v>0</v>
      </c>
      <c r="AH220" s="169">
        <f t="shared" si="169"/>
        <v>1</v>
      </c>
      <c r="AI220" s="169">
        <f t="shared" si="170"/>
        <v>1</v>
      </c>
      <c r="AJ220" s="169">
        <f t="shared" si="171"/>
        <v>0</v>
      </c>
      <c r="AK220" s="169">
        <f t="shared" si="172"/>
        <v>0</v>
      </c>
      <c r="AL220" s="169">
        <f t="shared" si="173"/>
        <v>0</v>
      </c>
      <c r="AM220" s="169">
        <f t="shared" si="174"/>
        <v>0</v>
      </c>
      <c r="AN220" s="169">
        <f t="shared" si="175"/>
        <v>0</v>
      </c>
      <c r="AO220" s="169">
        <f t="shared" si="176"/>
        <v>1</v>
      </c>
      <c r="AP220" s="169">
        <f t="shared" si="177"/>
        <v>0</v>
      </c>
      <c r="AQ220" s="169">
        <f t="shared" si="178"/>
        <v>0</v>
      </c>
      <c r="AR220" s="169">
        <f t="shared" si="179"/>
        <v>0</v>
      </c>
      <c r="AS220" s="169">
        <f t="shared" si="180"/>
        <v>0</v>
      </c>
      <c r="AT220" s="169">
        <f t="shared" si="181"/>
        <v>0</v>
      </c>
      <c r="AU220" s="169">
        <f t="shared" si="182"/>
        <v>0</v>
      </c>
      <c r="AV220" s="169">
        <f t="shared" si="183"/>
        <v>1</v>
      </c>
      <c r="AW220" s="169">
        <f t="shared" si="184"/>
        <v>1</v>
      </c>
      <c r="AX220" s="169">
        <f t="shared" si="185"/>
        <v>0</v>
      </c>
      <c r="AY220" s="169">
        <f t="shared" si="186"/>
        <v>1</v>
      </c>
      <c r="AZ220" s="169">
        <f t="shared" si="187"/>
        <v>1</v>
      </c>
      <c r="BA220" s="169">
        <f t="shared" si="188"/>
        <v>0</v>
      </c>
      <c r="BB220" s="169">
        <f t="shared" si="189"/>
        <v>1</v>
      </c>
      <c r="BC220" s="169">
        <f t="shared" si="190"/>
        <v>0</v>
      </c>
      <c r="BD220" s="169">
        <f t="shared" si="191"/>
        <v>1</v>
      </c>
      <c r="BE220" s="169">
        <f t="shared" si="192"/>
        <v>0</v>
      </c>
      <c r="BF220" s="169">
        <f t="shared" si="193"/>
        <v>1</v>
      </c>
      <c r="BG220" s="169">
        <f t="shared" si="194"/>
        <v>0</v>
      </c>
      <c r="BH220" s="169">
        <f t="shared" si="195"/>
        <v>0</v>
      </c>
      <c r="BI220" s="169">
        <f t="shared" si="196"/>
        <v>0</v>
      </c>
      <c r="BJ220" s="169">
        <f t="shared" si="197"/>
        <v>0</v>
      </c>
      <c r="BK220" s="167">
        <f t="shared" si="198"/>
        <v>0</v>
      </c>
      <c r="BL220" s="169">
        <f t="shared" si="199"/>
        <v>0</v>
      </c>
      <c r="BM220" s="169">
        <f t="shared" si="200"/>
        <v>1</v>
      </c>
      <c r="BN220" s="169">
        <f t="shared" si="201"/>
        <v>1</v>
      </c>
      <c r="BO220" s="169">
        <f t="shared" si="202"/>
        <v>0</v>
      </c>
      <c r="BP220" s="36">
        <f t="shared" si="203"/>
        <v>1</v>
      </c>
      <c r="BQ220">
        <f t="shared" si="204"/>
        <v>0</v>
      </c>
      <c r="BR220" s="36">
        <f t="shared" si="205"/>
        <v>2</v>
      </c>
      <c r="BS220" t="e">
        <f t="shared" si="206"/>
        <v>#N/A</v>
      </c>
    </row>
    <row r="221" spans="1:71">
      <c r="A221" s="59">
        <v>25</v>
      </c>
      <c r="B221" s="59">
        <v>12293</v>
      </c>
      <c r="C221" s="160">
        <v>25892857.4919447</v>
      </c>
      <c r="D221" s="59">
        <v>14285714</v>
      </c>
      <c r="E221" s="59">
        <v>14285714</v>
      </c>
      <c r="F221" s="59">
        <v>11607143.4919447</v>
      </c>
      <c r="G221" s="59">
        <v>452.38095092773398</v>
      </c>
      <c r="H221" s="59">
        <v>-301326527.27917701</v>
      </c>
      <c r="I221" s="59">
        <v>0</v>
      </c>
      <c r="J221" s="59">
        <v>0</v>
      </c>
      <c r="K221" s="59">
        <v>0</v>
      </c>
      <c r="L221" s="59">
        <v>416</v>
      </c>
      <c r="M221" s="59">
        <v>102</v>
      </c>
      <c r="N221" s="59">
        <v>301</v>
      </c>
      <c r="O221" s="59">
        <v>0</v>
      </c>
      <c r="P221" s="59">
        <v>0</v>
      </c>
      <c r="Q221" s="59">
        <v>0</v>
      </c>
      <c r="R221" s="59">
        <v>2</v>
      </c>
      <c r="S221" s="59">
        <v>1</v>
      </c>
      <c r="T221" s="59">
        <f t="shared" si="156"/>
        <v>1</v>
      </c>
      <c r="U221" s="59">
        <f t="shared" si="157"/>
        <v>0</v>
      </c>
      <c r="V221" s="59">
        <f t="shared" si="158"/>
        <v>0</v>
      </c>
      <c r="W221" s="59">
        <f t="shared" si="159"/>
        <v>0</v>
      </c>
      <c r="X221" s="59">
        <f t="shared" si="160"/>
        <v>0</v>
      </c>
      <c r="Y221" s="59">
        <f t="shared" si="161"/>
        <v>1</v>
      </c>
      <c r="Z221" s="59">
        <f t="shared" si="162"/>
        <v>0</v>
      </c>
      <c r="AA221" s="59">
        <f t="shared" si="163"/>
        <v>1</v>
      </c>
      <c r="AB221" s="59">
        <f t="shared" si="164"/>
        <v>0</v>
      </c>
      <c r="AC221" s="59">
        <f t="shared" si="165"/>
        <v>0</v>
      </c>
      <c r="AD221" s="166">
        <f t="shared" si="207"/>
        <v>0</v>
      </c>
      <c r="AE221" s="169">
        <f t="shared" si="166"/>
        <v>0</v>
      </c>
      <c r="AF221" s="169">
        <f t="shared" si="167"/>
        <v>0</v>
      </c>
      <c r="AG221" s="169">
        <f t="shared" si="168"/>
        <v>0</v>
      </c>
      <c r="AH221" s="169">
        <f t="shared" si="169"/>
        <v>1</v>
      </c>
      <c r="AI221" s="169">
        <f t="shared" si="170"/>
        <v>0</v>
      </c>
      <c r="AJ221" s="169">
        <f t="shared" si="171"/>
        <v>0</v>
      </c>
      <c r="AK221" s="169">
        <f t="shared" si="172"/>
        <v>0</v>
      </c>
      <c r="AL221" s="169">
        <f t="shared" si="173"/>
        <v>1</v>
      </c>
      <c r="AM221" s="169">
        <f t="shared" si="174"/>
        <v>0</v>
      </c>
      <c r="AN221" s="169">
        <f t="shared" si="175"/>
        <v>0</v>
      </c>
      <c r="AO221" s="169">
        <f t="shared" si="176"/>
        <v>1</v>
      </c>
      <c r="AP221" s="169">
        <f t="shared" si="177"/>
        <v>0</v>
      </c>
      <c r="AQ221" s="169">
        <f t="shared" si="178"/>
        <v>0</v>
      </c>
      <c r="AR221" s="169">
        <f t="shared" si="179"/>
        <v>0</v>
      </c>
      <c r="AS221" s="169">
        <f t="shared" si="180"/>
        <v>0</v>
      </c>
      <c r="AT221" s="169">
        <f t="shared" si="181"/>
        <v>0</v>
      </c>
      <c r="AU221" s="169">
        <f t="shared" si="182"/>
        <v>0</v>
      </c>
      <c r="AV221" s="169">
        <f t="shared" si="183"/>
        <v>1</v>
      </c>
      <c r="AW221" s="169">
        <f t="shared" si="184"/>
        <v>1</v>
      </c>
      <c r="AX221" s="169">
        <f t="shared" si="185"/>
        <v>0</v>
      </c>
      <c r="AY221" s="169">
        <f t="shared" si="186"/>
        <v>1</v>
      </c>
      <c r="AZ221" s="169">
        <f t="shared" si="187"/>
        <v>0</v>
      </c>
      <c r="BA221" s="169">
        <f t="shared" si="188"/>
        <v>0</v>
      </c>
      <c r="BB221" s="169">
        <f t="shared" si="189"/>
        <v>1</v>
      </c>
      <c r="BC221" s="169">
        <f t="shared" si="190"/>
        <v>1</v>
      </c>
      <c r="BD221" s="169">
        <f t="shared" si="191"/>
        <v>0</v>
      </c>
      <c r="BE221" s="169">
        <f t="shared" si="192"/>
        <v>0</v>
      </c>
      <c r="BF221" s="169">
        <f t="shared" si="193"/>
        <v>0</v>
      </c>
      <c r="BG221" s="169">
        <f t="shared" si="194"/>
        <v>0</v>
      </c>
      <c r="BH221" s="169">
        <f t="shared" si="195"/>
        <v>0</v>
      </c>
      <c r="BI221" s="169">
        <f t="shared" si="196"/>
        <v>0</v>
      </c>
      <c r="BJ221" s="169">
        <f t="shared" si="197"/>
        <v>1</v>
      </c>
      <c r="BK221" s="167">
        <f t="shared" si="198"/>
        <v>0</v>
      </c>
      <c r="BL221" s="169">
        <f t="shared" si="199"/>
        <v>0</v>
      </c>
      <c r="BM221" s="169">
        <f t="shared" si="200"/>
        <v>1</v>
      </c>
      <c r="BN221" s="169">
        <f t="shared" si="201"/>
        <v>0</v>
      </c>
      <c r="BO221" s="169">
        <f t="shared" si="202"/>
        <v>1</v>
      </c>
      <c r="BP221" s="36">
        <f t="shared" si="203"/>
        <v>0</v>
      </c>
      <c r="BQ221">
        <f t="shared" si="204"/>
        <v>0</v>
      </c>
      <c r="BR221" s="36">
        <f t="shared" si="205"/>
        <v>1</v>
      </c>
      <c r="BS221" t="e">
        <f t="shared" si="206"/>
        <v>#N/A</v>
      </c>
    </row>
    <row r="222" spans="1:71">
      <c r="A222" s="59">
        <v>83</v>
      </c>
      <c r="B222" s="59">
        <v>22131</v>
      </c>
      <c r="C222" s="160">
        <v>43255000.966824599</v>
      </c>
      <c r="D222" s="59">
        <v>14300000</v>
      </c>
      <c r="E222" s="59">
        <v>14300000</v>
      </c>
      <c r="F222" s="59">
        <v>28955000.966824599</v>
      </c>
      <c r="G222" s="59">
        <v>550</v>
      </c>
      <c r="H222" s="59">
        <v>-1407940569.0848501</v>
      </c>
      <c r="I222" s="59">
        <v>0</v>
      </c>
      <c r="J222" s="59">
        <v>0</v>
      </c>
      <c r="K222" s="59">
        <v>0</v>
      </c>
      <c r="L222" s="59">
        <v>102</v>
      </c>
      <c r="M222" s="59">
        <v>0</v>
      </c>
      <c r="N222" s="59">
        <v>0</v>
      </c>
      <c r="O222" s="59">
        <v>101</v>
      </c>
      <c r="P222" s="59">
        <v>0</v>
      </c>
      <c r="Q222" s="59">
        <v>0</v>
      </c>
      <c r="R222" s="59">
        <v>1</v>
      </c>
      <c r="S222" s="59">
        <v>0</v>
      </c>
      <c r="T222" s="59">
        <f t="shared" si="156"/>
        <v>0</v>
      </c>
      <c r="U222" s="59">
        <f t="shared" si="157"/>
        <v>0</v>
      </c>
      <c r="V222" s="59">
        <f t="shared" si="158"/>
        <v>1</v>
      </c>
      <c r="W222" s="59">
        <f t="shared" si="159"/>
        <v>0</v>
      </c>
      <c r="X222" s="59">
        <f t="shared" si="160"/>
        <v>0</v>
      </c>
      <c r="Y222" s="59">
        <f t="shared" si="161"/>
        <v>0</v>
      </c>
      <c r="Z222" s="59">
        <f t="shared" si="162"/>
        <v>0</v>
      </c>
      <c r="AA222" s="59">
        <f t="shared" si="163"/>
        <v>0</v>
      </c>
      <c r="AB222" s="59">
        <f t="shared" si="164"/>
        <v>0</v>
      </c>
      <c r="AC222" s="59">
        <f t="shared" si="165"/>
        <v>0</v>
      </c>
      <c r="AD222" s="166">
        <f t="shared" si="207"/>
        <v>1</v>
      </c>
      <c r="AE222" s="169">
        <f t="shared" si="166"/>
        <v>1</v>
      </c>
      <c r="AF222" s="169">
        <f t="shared" si="167"/>
        <v>0</v>
      </c>
      <c r="AG222" s="169">
        <f t="shared" si="168"/>
        <v>0</v>
      </c>
      <c r="AH222" s="169">
        <f t="shared" si="169"/>
        <v>1</v>
      </c>
      <c r="AI222" s="169">
        <f t="shared" si="170"/>
        <v>0</v>
      </c>
      <c r="AJ222" s="169">
        <f t="shared" si="171"/>
        <v>1</v>
      </c>
      <c r="AK222" s="169">
        <f t="shared" si="172"/>
        <v>0</v>
      </c>
      <c r="AL222" s="169">
        <f t="shared" si="173"/>
        <v>0</v>
      </c>
      <c r="AM222" s="169">
        <f t="shared" si="174"/>
        <v>1</v>
      </c>
      <c r="AN222" s="169">
        <f t="shared" si="175"/>
        <v>0</v>
      </c>
      <c r="AO222" s="169">
        <f t="shared" si="176"/>
        <v>1</v>
      </c>
      <c r="AP222" s="169">
        <f t="shared" si="177"/>
        <v>0</v>
      </c>
      <c r="AQ222" s="169">
        <f t="shared" si="178"/>
        <v>1</v>
      </c>
      <c r="AR222" s="169">
        <f t="shared" si="179"/>
        <v>1</v>
      </c>
      <c r="AS222" s="169">
        <f t="shared" si="180"/>
        <v>0</v>
      </c>
      <c r="AT222" s="169">
        <f t="shared" si="181"/>
        <v>1</v>
      </c>
      <c r="AU222" s="169">
        <f t="shared" si="182"/>
        <v>0</v>
      </c>
      <c r="AV222" s="169">
        <f t="shared" si="183"/>
        <v>0</v>
      </c>
      <c r="AW222" s="169">
        <f t="shared" si="184"/>
        <v>0</v>
      </c>
      <c r="AX222" s="169">
        <f t="shared" si="185"/>
        <v>0</v>
      </c>
      <c r="AY222" s="169">
        <f t="shared" si="186"/>
        <v>0</v>
      </c>
      <c r="AZ222" s="169">
        <f t="shared" si="187"/>
        <v>0</v>
      </c>
      <c r="BA222" s="169">
        <f t="shared" si="188"/>
        <v>0</v>
      </c>
      <c r="BB222" s="169">
        <f t="shared" si="189"/>
        <v>1</v>
      </c>
      <c r="BC222" s="169">
        <f t="shared" si="190"/>
        <v>0</v>
      </c>
      <c r="BD222" s="169">
        <f t="shared" si="191"/>
        <v>1</v>
      </c>
      <c r="BE222" s="169">
        <f t="shared" si="192"/>
        <v>0</v>
      </c>
      <c r="BF222" s="169">
        <f t="shared" si="193"/>
        <v>0</v>
      </c>
      <c r="BG222" s="169">
        <f t="shared" si="194"/>
        <v>0</v>
      </c>
      <c r="BH222" s="169">
        <f t="shared" si="195"/>
        <v>0</v>
      </c>
      <c r="BI222" s="169">
        <f t="shared" si="196"/>
        <v>0</v>
      </c>
      <c r="BJ222" s="169">
        <f t="shared" si="197"/>
        <v>0</v>
      </c>
      <c r="BK222" s="167">
        <f t="shared" si="198"/>
        <v>0</v>
      </c>
      <c r="BL222" s="169">
        <f t="shared" si="199"/>
        <v>1</v>
      </c>
      <c r="BM222" s="169">
        <f t="shared" si="200"/>
        <v>0</v>
      </c>
      <c r="BN222" s="169">
        <f t="shared" si="201"/>
        <v>1</v>
      </c>
      <c r="BO222" s="169">
        <f t="shared" si="202"/>
        <v>0</v>
      </c>
      <c r="BP222" s="36">
        <f t="shared" si="203"/>
        <v>1</v>
      </c>
      <c r="BQ222">
        <f t="shared" si="204"/>
        <v>0</v>
      </c>
      <c r="BR222" s="36">
        <f t="shared" si="205"/>
        <v>0</v>
      </c>
      <c r="BS222" t="e">
        <f t="shared" si="206"/>
        <v>#N/A</v>
      </c>
    </row>
    <row r="223" spans="1:71">
      <c r="A223" s="59">
        <v>21</v>
      </c>
      <c r="B223" s="59">
        <v>12171</v>
      </c>
      <c r="C223" s="160">
        <v>65595238.979593299</v>
      </c>
      <c r="D223" s="59">
        <v>7321428.5</v>
      </c>
      <c r="E223" s="59">
        <v>14464285.5</v>
      </c>
      <c r="F223" s="59">
        <v>51130953.479593299</v>
      </c>
      <c r="G223" s="59">
        <v>333.33334350585898</v>
      </c>
      <c r="H223" s="59">
        <v>-229305135.04427099</v>
      </c>
      <c r="I223" s="59">
        <v>101</v>
      </c>
      <c r="J223" s="59">
        <v>0</v>
      </c>
      <c r="K223" s="59">
        <v>0</v>
      </c>
      <c r="L223" s="59">
        <v>101</v>
      </c>
      <c r="M223" s="59">
        <v>0</v>
      </c>
      <c r="N223" s="59">
        <v>0</v>
      </c>
      <c r="O223" s="59">
        <v>0</v>
      </c>
      <c r="P223" s="59">
        <v>0</v>
      </c>
      <c r="Q223" s="59">
        <v>0</v>
      </c>
      <c r="R223" s="59">
        <v>2</v>
      </c>
      <c r="S223" s="59">
        <v>0</v>
      </c>
      <c r="T223" s="59">
        <f t="shared" si="156"/>
        <v>0</v>
      </c>
      <c r="U223" s="59">
        <f t="shared" si="157"/>
        <v>0</v>
      </c>
      <c r="V223" s="59">
        <f t="shared" si="158"/>
        <v>0</v>
      </c>
      <c r="W223" s="59">
        <f t="shared" si="159"/>
        <v>0</v>
      </c>
      <c r="X223" s="59">
        <f t="shared" si="160"/>
        <v>0</v>
      </c>
      <c r="Y223" s="59">
        <f t="shared" si="161"/>
        <v>0</v>
      </c>
      <c r="Z223" s="59">
        <f t="shared" si="162"/>
        <v>0</v>
      </c>
      <c r="AA223" s="59">
        <f t="shared" si="163"/>
        <v>0</v>
      </c>
      <c r="AB223" s="59">
        <f t="shared" si="164"/>
        <v>0</v>
      </c>
      <c r="AC223" s="59">
        <f t="shared" si="165"/>
        <v>0</v>
      </c>
      <c r="AD223" s="166">
        <f t="shared" si="207"/>
        <v>2</v>
      </c>
      <c r="AE223" s="169">
        <f t="shared" si="166"/>
        <v>0</v>
      </c>
      <c r="AF223" s="169">
        <f t="shared" si="167"/>
        <v>1</v>
      </c>
      <c r="AG223" s="169">
        <f t="shared" si="168"/>
        <v>0</v>
      </c>
      <c r="AH223" s="169">
        <f t="shared" si="169"/>
        <v>1</v>
      </c>
      <c r="AI223" s="169">
        <f t="shared" si="170"/>
        <v>0</v>
      </c>
      <c r="AJ223" s="169">
        <f t="shared" si="171"/>
        <v>0</v>
      </c>
      <c r="AK223" s="169">
        <f t="shared" si="172"/>
        <v>0</v>
      </c>
      <c r="AL223" s="169">
        <f t="shared" si="173"/>
        <v>1</v>
      </c>
      <c r="AM223" s="169">
        <f t="shared" si="174"/>
        <v>0</v>
      </c>
      <c r="AN223" s="169">
        <f t="shared" si="175"/>
        <v>0</v>
      </c>
      <c r="AO223" s="169">
        <f t="shared" si="176"/>
        <v>1</v>
      </c>
      <c r="AP223" s="169">
        <f t="shared" si="177"/>
        <v>0</v>
      </c>
      <c r="AQ223" s="169">
        <f t="shared" si="178"/>
        <v>0</v>
      </c>
      <c r="AR223" s="169">
        <f t="shared" si="179"/>
        <v>0</v>
      </c>
      <c r="AS223" s="169">
        <f t="shared" si="180"/>
        <v>0</v>
      </c>
      <c r="AT223" s="169">
        <f t="shared" si="181"/>
        <v>0</v>
      </c>
      <c r="AU223" s="169">
        <f t="shared" si="182"/>
        <v>0</v>
      </c>
      <c r="AV223" s="169">
        <f t="shared" si="183"/>
        <v>1</v>
      </c>
      <c r="AW223" s="169">
        <f t="shared" si="184"/>
        <v>0</v>
      </c>
      <c r="AX223" s="169">
        <f t="shared" si="185"/>
        <v>0</v>
      </c>
      <c r="AY223" s="169">
        <f t="shared" si="186"/>
        <v>0</v>
      </c>
      <c r="AZ223" s="169">
        <f t="shared" si="187"/>
        <v>0</v>
      </c>
      <c r="BA223" s="169">
        <f t="shared" si="188"/>
        <v>0</v>
      </c>
      <c r="BB223" s="169">
        <f t="shared" si="189"/>
        <v>1</v>
      </c>
      <c r="BC223" s="169">
        <f t="shared" si="190"/>
        <v>0</v>
      </c>
      <c r="BD223" s="169">
        <f t="shared" si="191"/>
        <v>1</v>
      </c>
      <c r="BE223" s="169">
        <f t="shared" si="192"/>
        <v>0</v>
      </c>
      <c r="BF223" s="169">
        <f t="shared" si="193"/>
        <v>0</v>
      </c>
      <c r="BG223" s="169">
        <f t="shared" si="194"/>
        <v>0</v>
      </c>
      <c r="BH223" s="169">
        <f t="shared" si="195"/>
        <v>0</v>
      </c>
      <c r="BI223" s="169">
        <f t="shared" si="196"/>
        <v>0</v>
      </c>
      <c r="BJ223" s="169">
        <f t="shared" si="197"/>
        <v>0</v>
      </c>
      <c r="BK223" s="167">
        <f t="shared" si="198"/>
        <v>0</v>
      </c>
      <c r="BL223" s="169">
        <f t="shared" si="199"/>
        <v>0</v>
      </c>
      <c r="BM223" s="169">
        <f t="shared" si="200"/>
        <v>1</v>
      </c>
      <c r="BN223" s="169">
        <f t="shared" si="201"/>
        <v>1</v>
      </c>
      <c r="BO223" s="169">
        <f t="shared" si="202"/>
        <v>0</v>
      </c>
      <c r="BP223" s="36">
        <f t="shared" si="203"/>
        <v>1</v>
      </c>
      <c r="BQ223">
        <f t="shared" si="204"/>
        <v>0</v>
      </c>
      <c r="BR223" s="36">
        <f t="shared" si="205"/>
        <v>0</v>
      </c>
      <c r="BS223" t="e">
        <f t="shared" si="206"/>
        <v>#N/A</v>
      </c>
    </row>
    <row r="224" spans="1:71">
      <c r="A224" s="59">
        <v>327</v>
      </c>
      <c r="B224" s="59">
        <v>191141</v>
      </c>
      <c r="C224" s="160">
        <v>53546426.918627597</v>
      </c>
      <c r="D224" s="59">
        <v>8151785.5</v>
      </c>
      <c r="E224" s="59">
        <v>14580356.5</v>
      </c>
      <c r="F224" s="59">
        <v>38966070.418627597</v>
      </c>
      <c r="G224" s="59">
        <v>517.85710525512695</v>
      </c>
      <c r="H224" s="59">
        <v>-4591368620.0973701</v>
      </c>
      <c r="I224" s="59">
        <v>101</v>
      </c>
      <c r="J224" s="59">
        <v>0</v>
      </c>
      <c r="K224" s="59">
        <v>0</v>
      </c>
      <c r="L224" s="59">
        <v>101</v>
      </c>
      <c r="M224" s="59">
        <v>0</v>
      </c>
      <c r="N224" s="59">
        <v>0</v>
      </c>
      <c r="O224" s="59">
        <v>101</v>
      </c>
      <c r="P224" s="59">
        <v>0</v>
      </c>
      <c r="Q224" s="59">
        <v>0</v>
      </c>
      <c r="R224" s="59">
        <v>2</v>
      </c>
      <c r="S224" s="59">
        <v>0</v>
      </c>
      <c r="T224" s="59">
        <f t="shared" si="156"/>
        <v>0</v>
      </c>
      <c r="U224" s="59">
        <f t="shared" si="157"/>
        <v>0</v>
      </c>
      <c r="V224" s="59">
        <f t="shared" si="158"/>
        <v>0</v>
      </c>
      <c r="W224" s="59">
        <f t="shared" si="159"/>
        <v>0</v>
      </c>
      <c r="X224" s="59">
        <f t="shared" si="160"/>
        <v>0</v>
      </c>
      <c r="Y224" s="59">
        <f t="shared" si="161"/>
        <v>0</v>
      </c>
      <c r="Z224" s="59">
        <f t="shared" si="162"/>
        <v>0</v>
      </c>
      <c r="AA224" s="59">
        <f t="shared" si="163"/>
        <v>0</v>
      </c>
      <c r="AB224" s="59">
        <f t="shared" si="164"/>
        <v>0</v>
      </c>
      <c r="AC224" s="59">
        <f t="shared" si="165"/>
        <v>0</v>
      </c>
      <c r="AD224" s="166">
        <f t="shared" si="207"/>
        <v>3</v>
      </c>
      <c r="AE224" s="169">
        <f t="shared" si="166"/>
        <v>0</v>
      </c>
      <c r="AF224" s="169">
        <f t="shared" si="167"/>
        <v>1</v>
      </c>
      <c r="AG224" s="169">
        <f t="shared" si="168"/>
        <v>0</v>
      </c>
      <c r="AH224" s="169">
        <f t="shared" si="169"/>
        <v>1</v>
      </c>
      <c r="AI224" s="169">
        <f t="shared" si="170"/>
        <v>0</v>
      </c>
      <c r="AJ224" s="169">
        <f t="shared" si="171"/>
        <v>0</v>
      </c>
      <c r="AK224" s="169">
        <f t="shared" si="172"/>
        <v>0</v>
      </c>
      <c r="AL224" s="169">
        <f t="shared" si="173"/>
        <v>1</v>
      </c>
      <c r="AM224" s="169">
        <f t="shared" si="174"/>
        <v>0</v>
      </c>
      <c r="AN224" s="169">
        <f t="shared" si="175"/>
        <v>0</v>
      </c>
      <c r="AO224" s="169">
        <f t="shared" si="176"/>
        <v>1</v>
      </c>
      <c r="AP224" s="169">
        <f t="shared" si="177"/>
        <v>0</v>
      </c>
      <c r="AQ224" s="169">
        <f t="shared" si="178"/>
        <v>0</v>
      </c>
      <c r="AR224" s="169">
        <f t="shared" si="179"/>
        <v>0</v>
      </c>
      <c r="AS224" s="169">
        <f t="shared" si="180"/>
        <v>0</v>
      </c>
      <c r="AT224" s="169">
        <f t="shared" si="181"/>
        <v>0</v>
      </c>
      <c r="AU224" s="169">
        <f t="shared" si="182"/>
        <v>0</v>
      </c>
      <c r="AV224" s="169">
        <f t="shared" si="183"/>
        <v>1</v>
      </c>
      <c r="AW224" s="169">
        <f t="shared" si="184"/>
        <v>0</v>
      </c>
      <c r="AX224" s="169">
        <f t="shared" si="185"/>
        <v>0</v>
      </c>
      <c r="AY224" s="169">
        <f t="shared" si="186"/>
        <v>0</v>
      </c>
      <c r="AZ224" s="169">
        <f t="shared" si="187"/>
        <v>0</v>
      </c>
      <c r="BA224" s="169">
        <f t="shared" si="188"/>
        <v>0</v>
      </c>
      <c r="BB224" s="169">
        <f t="shared" si="189"/>
        <v>1</v>
      </c>
      <c r="BC224" s="169">
        <f t="shared" si="190"/>
        <v>0</v>
      </c>
      <c r="BD224" s="169">
        <f t="shared" si="191"/>
        <v>1</v>
      </c>
      <c r="BE224" s="169">
        <f t="shared" si="192"/>
        <v>0</v>
      </c>
      <c r="BF224" s="169">
        <f t="shared" si="193"/>
        <v>0</v>
      </c>
      <c r="BG224" s="169">
        <f t="shared" si="194"/>
        <v>0</v>
      </c>
      <c r="BH224" s="169">
        <f t="shared" si="195"/>
        <v>0</v>
      </c>
      <c r="BI224" s="169">
        <f t="shared" si="196"/>
        <v>0</v>
      </c>
      <c r="BJ224" s="169">
        <f t="shared" si="197"/>
        <v>0</v>
      </c>
      <c r="BK224" s="167">
        <f t="shared" si="198"/>
        <v>0</v>
      </c>
      <c r="BL224" s="169">
        <f t="shared" si="199"/>
        <v>0</v>
      </c>
      <c r="BM224" s="169">
        <f t="shared" si="200"/>
        <v>1</v>
      </c>
      <c r="BN224" s="169">
        <f t="shared" si="201"/>
        <v>1</v>
      </c>
      <c r="BO224" s="169">
        <f t="shared" si="202"/>
        <v>0</v>
      </c>
      <c r="BP224" s="36">
        <f t="shared" si="203"/>
        <v>1</v>
      </c>
      <c r="BQ224">
        <f t="shared" si="204"/>
        <v>0</v>
      </c>
      <c r="BR224" s="36">
        <f t="shared" si="205"/>
        <v>0</v>
      </c>
      <c r="BS224" t="e">
        <f t="shared" si="206"/>
        <v>#N/A</v>
      </c>
    </row>
    <row r="225" spans="1:71">
      <c r="A225" s="59">
        <v>133</v>
      </c>
      <c r="B225" s="59">
        <v>111351</v>
      </c>
      <c r="C225" s="160">
        <v>49333334.873593099</v>
      </c>
      <c r="D225" s="59">
        <v>14590476</v>
      </c>
      <c r="E225" s="59">
        <v>14590476</v>
      </c>
      <c r="F225" s="59">
        <v>34742858.873593099</v>
      </c>
      <c r="G225" s="59">
        <v>0</v>
      </c>
      <c r="H225" s="59">
        <v>-1963475884.07637</v>
      </c>
      <c r="I225" s="59">
        <v>101</v>
      </c>
      <c r="J225" s="59">
        <v>0</v>
      </c>
      <c r="K225" s="59">
        <v>0</v>
      </c>
      <c r="L225" s="59">
        <v>101</v>
      </c>
      <c r="M225" s="59">
        <v>0</v>
      </c>
      <c r="N225" s="59">
        <v>0</v>
      </c>
      <c r="O225" s="59">
        <v>101</v>
      </c>
      <c r="P225" s="59">
        <v>0</v>
      </c>
      <c r="Q225" s="59">
        <v>0</v>
      </c>
      <c r="R225" s="59">
        <v>1</v>
      </c>
      <c r="S225" s="59">
        <v>0</v>
      </c>
      <c r="T225" s="59">
        <f t="shared" si="156"/>
        <v>0</v>
      </c>
      <c r="U225" s="59">
        <f t="shared" si="157"/>
        <v>0</v>
      </c>
      <c r="V225" s="59">
        <f t="shared" si="158"/>
        <v>0</v>
      </c>
      <c r="W225" s="59">
        <f t="shared" si="159"/>
        <v>0</v>
      </c>
      <c r="X225" s="59">
        <f t="shared" si="160"/>
        <v>0</v>
      </c>
      <c r="Y225" s="59">
        <f t="shared" si="161"/>
        <v>0</v>
      </c>
      <c r="Z225" s="59">
        <f t="shared" si="162"/>
        <v>0</v>
      </c>
      <c r="AA225" s="59">
        <f t="shared" si="163"/>
        <v>0</v>
      </c>
      <c r="AB225" s="59">
        <f t="shared" si="164"/>
        <v>0</v>
      </c>
      <c r="AC225" s="59">
        <f t="shared" si="165"/>
        <v>0</v>
      </c>
      <c r="AD225" s="166">
        <f t="shared" si="207"/>
        <v>3</v>
      </c>
      <c r="AE225" s="169">
        <f t="shared" si="166"/>
        <v>0</v>
      </c>
      <c r="AF225" s="169">
        <f t="shared" si="167"/>
        <v>1</v>
      </c>
      <c r="AG225" s="169">
        <f t="shared" si="168"/>
        <v>0</v>
      </c>
      <c r="AH225" s="169">
        <f t="shared" si="169"/>
        <v>1</v>
      </c>
      <c r="AI225" s="169">
        <f t="shared" si="170"/>
        <v>0</v>
      </c>
      <c r="AJ225" s="169">
        <f t="shared" si="171"/>
        <v>0</v>
      </c>
      <c r="AK225" s="169">
        <f t="shared" si="172"/>
        <v>0</v>
      </c>
      <c r="AL225" s="169">
        <f t="shared" si="173"/>
        <v>1</v>
      </c>
      <c r="AM225" s="169">
        <f t="shared" si="174"/>
        <v>0</v>
      </c>
      <c r="AN225" s="169">
        <f t="shared" si="175"/>
        <v>0</v>
      </c>
      <c r="AO225" s="169">
        <f t="shared" si="176"/>
        <v>1</v>
      </c>
      <c r="AP225" s="169">
        <f t="shared" si="177"/>
        <v>0</v>
      </c>
      <c r="AQ225" s="169">
        <f t="shared" si="178"/>
        <v>0</v>
      </c>
      <c r="AR225" s="169">
        <f t="shared" si="179"/>
        <v>0</v>
      </c>
      <c r="AS225" s="169">
        <f t="shared" si="180"/>
        <v>0</v>
      </c>
      <c r="AT225" s="169">
        <f t="shared" si="181"/>
        <v>0</v>
      </c>
      <c r="AU225" s="169">
        <f t="shared" si="182"/>
        <v>0</v>
      </c>
      <c r="AV225" s="169">
        <f t="shared" si="183"/>
        <v>1</v>
      </c>
      <c r="AW225" s="169">
        <f t="shared" si="184"/>
        <v>0</v>
      </c>
      <c r="AX225" s="169">
        <f t="shared" si="185"/>
        <v>0</v>
      </c>
      <c r="AY225" s="169">
        <f t="shared" si="186"/>
        <v>0</v>
      </c>
      <c r="AZ225" s="169">
        <f t="shared" si="187"/>
        <v>0</v>
      </c>
      <c r="BA225" s="169">
        <f t="shared" si="188"/>
        <v>0</v>
      </c>
      <c r="BB225" s="169">
        <f t="shared" si="189"/>
        <v>1</v>
      </c>
      <c r="BC225" s="169">
        <f t="shared" si="190"/>
        <v>0</v>
      </c>
      <c r="BD225" s="169">
        <f t="shared" si="191"/>
        <v>1</v>
      </c>
      <c r="BE225" s="169">
        <f t="shared" si="192"/>
        <v>0</v>
      </c>
      <c r="BF225" s="169">
        <f t="shared" si="193"/>
        <v>0</v>
      </c>
      <c r="BG225" s="169">
        <f t="shared" si="194"/>
        <v>0</v>
      </c>
      <c r="BH225" s="169">
        <f t="shared" si="195"/>
        <v>0</v>
      </c>
      <c r="BI225" s="169">
        <f t="shared" si="196"/>
        <v>0</v>
      </c>
      <c r="BJ225" s="169">
        <f t="shared" si="197"/>
        <v>0</v>
      </c>
      <c r="BK225" s="167">
        <f t="shared" si="198"/>
        <v>0</v>
      </c>
      <c r="BL225" s="169">
        <f t="shared" si="199"/>
        <v>1</v>
      </c>
      <c r="BM225" s="169">
        <f t="shared" si="200"/>
        <v>0</v>
      </c>
      <c r="BN225" s="169">
        <f t="shared" si="201"/>
        <v>1</v>
      </c>
      <c r="BO225" s="169">
        <f t="shared" si="202"/>
        <v>0</v>
      </c>
      <c r="BP225" s="36">
        <f t="shared" si="203"/>
        <v>1</v>
      </c>
      <c r="BQ225">
        <f t="shared" si="204"/>
        <v>0</v>
      </c>
      <c r="BR225" s="36">
        <f t="shared" si="205"/>
        <v>0</v>
      </c>
      <c r="BS225" t="e">
        <f t="shared" si="206"/>
        <v>#N/A</v>
      </c>
    </row>
    <row r="226" spans="1:71">
      <c r="A226" s="59">
        <v>80</v>
      </c>
      <c r="B226" s="59">
        <v>21273</v>
      </c>
      <c r="C226" s="160">
        <v>37976190.988185599</v>
      </c>
      <c r="D226" s="59">
        <v>14613095</v>
      </c>
      <c r="E226" s="59">
        <v>14613095</v>
      </c>
      <c r="F226" s="59">
        <v>23363095.988185599</v>
      </c>
      <c r="G226" s="59">
        <v>261.90476989746099</v>
      </c>
      <c r="H226" s="59">
        <v>-1364326759.3418</v>
      </c>
      <c r="I226" s="59">
        <v>0</v>
      </c>
      <c r="J226" s="59">
        <v>0</v>
      </c>
      <c r="K226" s="59">
        <v>0</v>
      </c>
      <c r="L226" s="59">
        <v>101</v>
      </c>
      <c r="M226" s="59">
        <v>0</v>
      </c>
      <c r="N226" s="59">
        <v>0</v>
      </c>
      <c r="O226" s="59">
        <v>0</v>
      </c>
      <c r="P226" s="59">
        <v>0</v>
      </c>
      <c r="Q226" s="59">
        <v>0</v>
      </c>
      <c r="R226" s="59">
        <v>2</v>
      </c>
      <c r="S226" s="59">
        <v>1</v>
      </c>
      <c r="T226" s="59">
        <f t="shared" si="156"/>
        <v>0</v>
      </c>
      <c r="U226" s="59">
        <f t="shared" si="157"/>
        <v>0</v>
      </c>
      <c r="V226" s="59">
        <f t="shared" si="158"/>
        <v>0</v>
      </c>
      <c r="W226" s="59">
        <f t="shared" si="159"/>
        <v>0</v>
      </c>
      <c r="X226" s="59">
        <f t="shared" si="160"/>
        <v>0</v>
      </c>
      <c r="Y226" s="59">
        <f t="shared" si="161"/>
        <v>0</v>
      </c>
      <c r="Z226" s="59">
        <f t="shared" si="162"/>
        <v>0</v>
      </c>
      <c r="AA226" s="59">
        <f t="shared" si="163"/>
        <v>0</v>
      </c>
      <c r="AB226" s="59">
        <f t="shared" si="164"/>
        <v>0</v>
      </c>
      <c r="AC226" s="59">
        <f t="shared" si="165"/>
        <v>0</v>
      </c>
      <c r="AD226" s="166">
        <f t="shared" si="207"/>
        <v>1</v>
      </c>
      <c r="AE226" s="169">
        <f t="shared" si="166"/>
        <v>1</v>
      </c>
      <c r="AF226" s="169">
        <f t="shared" si="167"/>
        <v>0</v>
      </c>
      <c r="AG226" s="169">
        <f t="shared" si="168"/>
        <v>0</v>
      </c>
      <c r="AH226" s="169">
        <f t="shared" si="169"/>
        <v>1</v>
      </c>
      <c r="AI226" s="169">
        <f t="shared" si="170"/>
        <v>0</v>
      </c>
      <c r="AJ226" s="169">
        <f t="shared" si="171"/>
        <v>0</v>
      </c>
      <c r="AK226" s="169">
        <f t="shared" si="172"/>
        <v>0</v>
      </c>
      <c r="AL226" s="169">
        <f t="shared" si="173"/>
        <v>1</v>
      </c>
      <c r="AM226" s="169">
        <f t="shared" si="174"/>
        <v>0</v>
      </c>
      <c r="AN226" s="169">
        <f t="shared" si="175"/>
        <v>0</v>
      </c>
      <c r="AO226" s="169">
        <f t="shared" si="176"/>
        <v>1</v>
      </c>
      <c r="AP226" s="169">
        <f t="shared" si="177"/>
        <v>0</v>
      </c>
      <c r="AQ226" s="169">
        <f t="shared" si="178"/>
        <v>0</v>
      </c>
      <c r="AR226" s="169">
        <f t="shared" si="179"/>
        <v>0</v>
      </c>
      <c r="AS226" s="169">
        <f t="shared" si="180"/>
        <v>0</v>
      </c>
      <c r="AT226" s="169">
        <f t="shared" si="181"/>
        <v>0</v>
      </c>
      <c r="AU226" s="169">
        <f t="shared" si="182"/>
        <v>0</v>
      </c>
      <c r="AV226" s="169">
        <f t="shared" si="183"/>
        <v>1</v>
      </c>
      <c r="AW226" s="169">
        <f t="shared" si="184"/>
        <v>0</v>
      </c>
      <c r="AX226" s="169">
        <f t="shared" si="185"/>
        <v>0</v>
      </c>
      <c r="AY226" s="169">
        <f t="shared" si="186"/>
        <v>0</v>
      </c>
      <c r="AZ226" s="169">
        <f t="shared" si="187"/>
        <v>0</v>
      </c>
      <c r="BA226" s="169">
        <f t="shared" si="188"/>
        <v>0</v>
      </c>
      <c r="BB226" s="169">
        <f t="shared" si="189"/>
        <v>1</v>
      </c>
      <c r="BC226" s="169">
        <f t="shared" si="190"/>
        <v>0</v>
      </c>
      <c r="BD226" s="169">
        <f t="shared" si="191"/>
        <v>1</v>
      </c>
      <c r="BE226" s="169">
        <f t="shared" si="192"/>
        <v>0</v>
      </c>
      <c r="BF226" s="169">
        <f t="shared" si="193"/>
        <v>0</v>
      </c>
      <c r="BG226" s="169">
        <f t="shared" si="194"/>
        <v>0</v>
      </c>
      <c r="BH226" s="169">
        <f t="shared" si="195"/>
        <v>0</v>
      </c>
      <c r="BI226" s="169">
        <f t="shared" si="196"/>
        <v>0</v>
      </c>
      <c r="BJ226" s="169">
        <f t="shared" si="197"/>
        <v>0</v>
      </c>
      <c r="BK226" s="167">
        <f t="shared" si="198"/>
        <v>0</v>
      </c>
      <c r="BL226" s="169">
        <f t="shared" si="199"/>
        <v>0</v>
      </c>
      <c r="BM226" s="169">
        <f t="shared" si="200"/>
        <v>1</v>
      </c>
      <c r="BN226" s="169">
        <f t="shared" si="201"/>
        <v>0</v>
      </c>
      <c r="BO226" s="169">
        <f t="shared" si="202"/>
        <v>1</v>
      </c>
      <c r="BP226" s="36">
        <f t="shared" si="203"/>
        <v>1</v>
      </c>
      <c r="BQ226">
        <f t="shared" si="204"/>
        <v>0</v>
      </c>
      <c r="BR226" s="36">
        <f t="shared" si="205"/>
        <v>0</v>
      </c>
      <c r="BS226" t="e">
        <f t="shared" si="206"/>
        <v>#N/A</v>
      </c>
    </row>
    <row r="227" spans="1:71">
      <c r="A227" s="59">
        <v>231</v>
      </c>
      <c r="B227" s="59">
        <v>151201</v>
      </c>
      <c r="C227" s="160">
        <v>26249999.189749401</v>
      </c>
      <c r="D227" s="59">
        <v>13485116</v>
      </c>
      <c r="E227" s="59">
        <v>14735116</v>
      </c>
      <c r="F227" s="59">
        <v>11514883.189749399</v>
      </c>
      <c r="G227" s="59">
        <v>178.571418762207</v>
      </c>
      <c r="H227" s="59">
        <v>-3733919098.0977302</v>
      </c>
      <c r="I227" s="59">
        <v>0</v>
      </c>
      <c r="J227" s="59">
        <v>0</v>
      </c>
      <c r="K227" s="59">
        <v>0</v>
      </c>
      <c r="L227" s="59">
        <v>101</v>
      </c>
      <c r="M227" s="59">
        <v>0</v>
      </c>
      <c r="N227" s="59">
        <v>0</v>
      </c>
      <c r="O227" s="59">
        <v>101</v>
      </c>
      <c r="P227" s="59">
        <v>0</v>
      </c>
      <c r="Q227" s="59">
        <v>0</v>
      </c>
      <c r="R227" s="59">
        <v>2</v>
      </c>
      <c r="S227" s="59">
        <v>0</v>
      </c>
      <c r="T227" s="59">
        <f t="shared" si="156"/>
        <v>0</v>
      </c>
      <c r="U227" s="59">
        <f t="shared" si="157"/>
        <v>0</v>
      </c>
      <c r="V227" s="59">
        <f t="shared" si="158"/>
        <v>0</v>
      </c>
      <c r="W227" s="59">
        <f t="shared" si="159"/>
        <v>0</v>
      </c>
      <c r="X227" s="59">
        <f t="shared" si="160"/>
        <v>0</v>
      </c>
      <c r="Y227" s="59">
        <f t="shared" si="161"/>
        <v>0</v>
      </c>
      <c r="Z227" s="59">
        <f t="shared" si="162"/>
        <v>0</v>
      </c>
      <c r="AA227" s="59">
        <f t="shared" si="163"/>
        <v>0</v>
      </c>
      <c r="AB227" s="59">
        <f t="shared" si="164"/>
        <v>0</v>
      </c>
      <c r="AC227" s="59">
        <f t="shared" si="165"/>
        <v>0</v>
      </c>
      <c r="AD227" s="166">
        <f t="shared" si="207"/>
        <v>2</v>
      </c>
      <c r="AE227" s="169">
        <f t="shared" si="166"/>
        <v>0</v>
      </c>
      <c r="AF227" s="169">
        <f t="shared" si="167"/>
        <v>1</v>
      </c>
      <c r="AG227" s="169">
        <f t="shared" si="168"/>
        <v>0</v>
      </c>
      <c r="AH227" s="169">
        <f t="shared" si="169"/>
        <v>1</v>
      </c>
      <c r="AI227" s="169">
        <f t="shared" si="170"/>
        <v>0</v>
      </c>
      <c r="AJ227" s="169">
        <f t="shared" si="171"/>
        <v>0</v>
      </c>
      <c r="AK227" s="169">
        <f t="shared" si="172"/>
        <v>0</v>
      </c>
      <c r="AL227" s="169">
        <f t="shared" si="173"/>
        <v>1</v>
      </c>
      <c r="AM227" s="169">
        <f t="shared" si="174"/>
        <v>0</v>
      </c>
      <c r="AN227" s="169">
        <f t="shared" si="175"/>
        <v>0</v>
      </c>
      <c r="AO227" s="169">
        <f t="shared" si="176"/>
        <v>1</v>
      </c>
      <c r="AP227" s="169">
        <f t="shared" si="177"/>
        <v>0</v>
      </c>
      <c r="AQ227" s="169">
        <f t="shared" si="178"/>
        <v>0</v>
      </c>
      <c r="AR227" s="169">
        <f t="shared" si="179"/>
        <v>0</v>
      </c>
      <c r="AS227" s="169">
        <f t="shared" si="180"/>
        <v>0</v>
      </c>
      <c r="AT227" s="169">
        <f t="shared" si="181"/>
        <v>0</v>
      </c>
      <c r="AU227" s="169">
        <f t="shared" si="182"/>
        <v>0</v>
      </c>
      <c r="AV227" s="169">
        <f t="shared" si="183"/>
        <v>1</v>
      </c>
      <c r="AW227" s="169">
        <f t="shared" si="184"/>
        <v>0</v>
      </c>
      <c r="AX227" s="169">
        <f t="shared" si="185"/>
        <v>0</v>
      </c>
      <c r="AY227" s="169">
        <f t="shared" si="186"/>
        <v>0</v>
      </c>
      <c r="AZ227" s="169">
        <f t="shared" si="187"/>
        <v>0</v>
      </c>
      <c r="BA227" s="169">
        <f t="shared" si="188"/>
        <v>0</v>
      </c>
      <c r="BB227" s="169">
        <f t="shared" si="189"/>
        <v>1</v>
      </c>
      <c r="BC227" s="169">
        <f t="shared" si="190"/>
        <v>0</v>
      </c>
      <c r="BD227" s="169">
        <f t="shared" si="191"/>
        <v>1</v>
      </c>
      <c r="BE227" s="169">
        <f t="shared" si="192"/>
        <v>0</v>
      </c>
      <c r="BF227" s="169">
        <f t="shared" si="193"/>
        <v>0</v>
      </c>
      <c r="BG227" s="169">
        <f t="shared" si="194"/>
        <v>0</v>
      </c>
      <c r="BH227" s="169">
        <f t="shared" si="195"/>
        <v>0</v>
      </c>
      <c r="BI227" s="169">
        <f t="shared" si="196"/>
        <v>0</v>
      </c>
      <c r="BJ227" s="169">
        <f t="shared" si="197"/>
        <v>0</v>
      </c>
      <c r="BK227" s="167">
        <f t="shared" si="198"/>
        <v>0</v>
      </c>
      <c r="BL227" s="169">
        <f t="shared" si="199"/>
        <v>0</v>
      </c>
      <c r="BM227" s="169">
        <f t="shared" si="200"/>
        <v>1</v>
      </c>
      <c r="BN227" s="169">
        <f t="shared" si="201"/>
        <v>1</v>
      </c>
      <c r="BO227" s="169">
        <f t="shared" si="202"/>
        <v>0</v>
      </c>
      <c r="BP227" s="36">
        <f t="shared" si="203"/>
        <v>1</v>
      </c>
      <c r="BQ227">
        <f t="shared" si="204"/>
        <v>0</v>
      </c>
      <c r="BR227" s="36">
        <f t="shared" si="205"/>
        <v>0</v>
      </c>
      <c r="BS227" t="e">
        <f t="shared" si="206"/>
        <v>#N/A</v>
      </c>
    </row>
    <row r="228" spans="1:71">
      <c r="A228" s="59">
        <v>131</v>
      </c>
      <c r="B228" s="59">
        <v>111291</v>
      </c>
      <c r="C228" s="160">
        <v>17142857.6199538</v>
      </c>
      <c r="D228" s="59">
        <v>13400000</v>
      </c>
      <c r="E228" s="59">
        <v>14876190.5</v>
      </c>
      <c r="F228" s="59">
        <v>2266667.11995382</v>
      </c>
      <c r="G228" s="59">
        <v>28.5714302062988</v>
      </c>
      <c r="H228" s="59">
        <v>-1967666362.32903</v>
      </c>
      <c r="I228" s="59">
        <v>0</v>
      </c>
      <c r="J228" s="59">
        <v>0</v>
      </c>
      <c r="K228" s="59">
        <v>0</v>
      </c>
      <c r="L228" s="59">
        <v>101</v>
      </c>
      <c r="M228" s="59">
        <v>0</v>
      </c>
      <c r="N228" s="59">
        <v>0</v>
      </c>
      <c r="O228" s="59">
        <v>101</v>
      </c>
      <c r="P228" s="59">
        <v>0</v>
      </c>
      <c r="Q228" s="59">
        <v>0</v>
      </c>
      <c r="R228" s="59">
        <v>2</v>
      </c>
      <c r="S228" s="59">
        <v>1</v>
      </c>
      <c r="T228" s="59">
        <f t="shared" si="156"/>
        <v>0</v>
      </c>
      <c r="U228" s="59">
        <f t="shared" si="157"/>
        <v>0</v>
      </c>
      <c r="V228" s="59">
        <f t="shared" si="158"/>
        <v>0</v>
      </c>
      <c r="W228" s="59">
        <f t="shared" si="159"/>
        <v>0</v>
      </c>
      <c r="X228" s="59">
        <f t="shared" si="160"/>
        <v>0</v>
      </c>
      <c r="Y228" s="59">
        <f t="shared" si="161"/>
        <v>0</v>
      </c>
      <c r="Z228" s="59">
        <f t="shared" si="162"/>
        <v>0</v>
      </c>
      <c r="AA228" s="59">
        <f t="shared" si="163"/>
        <v>0</v>
      </c>
      <c r="AB228" s="59">
        <f t="shared" si="164"/>
        <v>0</v>
      </c>
      <c r="AC228" s="59">
        <f t="shared" si="165"/>
        <v>0</v>
      </c>
      <c r="AD228" s="166">
        <f t="shared" si="207"/>
        <v>2</v>
      </c>
      <c r="AE228" s="169">
        <f t="shared" si="166"/>
        <v>0</v>
      </c>
      <c r="AF228" s="169">
        <f t="shared" si="167"/>
        <v>1</v>
      </c>
      <c r="AG228" s="169">
        <f t="shared" si="168"/>
        <v>0</v>
      </c>
      <c r="AH228" s="169">
        <f t="shared" si="169"/>
        <v>1</v>
      </c>
      <c r="AI228" s="169">
        <f t="shared" si="170"/>
        <v>0</v>
      </c>
      <c r="AJ228" s="169">
        <f t="shared" si="171"/>
        <v>0</v>
      </c>
      <c r="AK228" s="169">
        <f t="shared" si="172"/>
        <v>0</v>
      </c>
      <c r="AL228" s="169">
        <f t="shared" si="173"/>
        <v>1</v>
      </c>
      <c r="AM228" s="169">
        <f t="shared" si="174"/>
        <v>0</v>
      </c>
      <c r="AN228" s="169">
        <f t="shared" si="175"/>
        <v>0</v>
      </c>
      <c r="AO228" s="169">
        <f t="shared" si="176"/>
        <v>1</v>
      </c>
      <c r="AP228" s="169">
        <f t="shared" si="177"/>
        <v>0</v>
      </c>
      <c r="AQ228" s="169">
        <f t="shared" si="178"/>
        <v>0</v>
      </c>
      <c r="AR228" s="169">
        <f t="shared" si="179"/>
        <v>0</v>
      </c>
      <c r="AS228" s="169">
        <f t="shared" si="180"/>
        <v>0</v>
      </c>
      <c r="AT228" s="169">
        <f t="shared" si="181"/>
        <v>0</v>
      </c>
      <c r="AU228" s="169">
        <f t="shared" si="182"/>
        <v>0</v>
      </c>
      <c r="AV228" s="169">
        <f t="shared" si="183"/>
        <v>1</v>
      </c>
      <c r="AW228" s="169">
        <f t="shared" si="184"/>
        <v>0</v>
      </c>
      <c r="AX228" s="169">
        <f t="shared" si="185"/>
        <v>0</v>
      </c>
      <c r="AY228" s="169">
        <f t="shared" si="186"/>
        <v>0</v>
      </c>
      <c r="AZ228" s="169">
        <f t="shared" si="187"/>
        <v>0</v>
      </c>
      <c r="BA228" s="169">
        <f t="shared" si="188"/>
        <v>0</v>
      </c>
      <c r="BB228" s="169">
        <f t="shared" si="189"/>
        <v>1</v>
      </c>
      <c r="BC228" s="169">
        <f t="shared" si="190"/>
        <v>0</v>
      </c>
      <c r="BD228" s="169">
        <f t="shared" si="191"/>
        <v>1</v>
      </c>
      <c r="BE228" s="169">
        <f t="shared" si="192"/>
        <v>0</v>
      </c>
      <c r="BF228" s="169">
        <f t="shared" si="193"/>
        <v>0</v>
      </c>
      <c r="BG228" s="169">
        <f t="shared" si="194"/>
        <v>0</v>
      </c>
      <c r="BH228" s="169">
        <f t="shared" si="195"/>
        <v>0</v>
      </c>
      <c r="BI228" s="169">
        <f t="shared" si="196"/>
        <v>0</v>
      </c>
      <c r="BJ228" s="169">
        <f t="shared" si="197"/>
        <v>0</v>
      </c>
      <c r="BK228" s="167">
        <f t="shared" si="198"/>
        <v>0</v>
      </c>
      <c r="BL228" s="169">
        <f t="shared" si="199"/>
        <v>0</v>
      </c>
      <c r="BM228" s="169">
        <f t="shared" si="200"/>
        <v>1</v>
      </c>
      <c r="BN228" s="169">
        <f t="shared" si="201"/>
        <v>0</v>
      </c>
      <c r="BO228" s="169">
        <f t="shared" si="202"/>
        <v>1</v>
      </c>
      <c r="BP228" s="36">
        <f t="shared" si="203"/>
        <v>1</v>
      </c>
      <c r="BQ228">
        <f t="shared" si="204"/>
        <v>0</v>
      </c>
      <c r="BR228" s="36">
        <f t="shared" si="205"/>
        <v>0</v>
      </c>
      <c r="BS228" t="e">
        <f t="shared" si="206"/>
        <v>#N/A</v>
      </c>
    </row>
    <row r="229" spans="1:71">
      <c r="A229" s="59">
        <v>44</v>
      </c>
      <c r="B229" s="59">
        <v>15251</v>
      </c>
      <c r="C229" s="160">
        <v>68357140.747184098</v>
      </c>
      <c r="D229" s="59">
        <v>14964285</v>
      </c>
      <c r="E229" s="59">
        <v>14964285</v>
      </c>
      <c r="F229" s="59">
        <v>53392855.747184098</v>
      </c>
      <c r="G229" s="59">
        <v>0</v>
      </c>
      <c r="H229" s="59">
        <v>-397683671.96516103</v>
      </c>
      <c r="I229" s="59">
        <v>0</v>
      </c>
      <c r="J229" s="59">
        <v>0</v>
      </c>
      <c r="K229" s="59">
        <v>0</v>
      </c>
      <c r="L229" s="59">
        <v>101</v>
      </c>
      <c r="M229" s="59">
        <v>0</v>
      </c>
      <c r="N229" s="59">
        <v>0</v>
      </c>
      <c r="O229" s="59">
        <v>101</v>
      </c>
      <c r="P229" s="59">
        <v>0</v>
      </c>
      <c r="Q229" s="59">
        <v>0</v>
      </c>
      <c r="R229" s="59">
        <v>2</v>
      </c>
      <c r="S229" s="59">
        <v>0</v>
      </c>
      <c r="T229" s="59">
        <f t="shared" si="156"/>
        <v>0</v>
      </c>
      <c r="U229" s="59">
        <f t="shared" si="157"/>
        <v>0</v>
      </c>
      <c r="V229" s="59">
        <f t="shared" si="158"/>
        <v>0</v>
      </c>
      <c r="W229" s="59">
        <f t="shared" si="159"/>
        <v>0</v>
      </c>
      <c r="X229" s="59">
        <f t="shared" si="160"/>
        <v>0</v>
      </c>
      <c r="Y229" s="59">
        <f t="shared" si="161"/>
        <v>0</v>
      </c>
      <c r="Z229" s="59">
        <f t="shared" si="162"/>
        <v>0</v>
      </c>
      <c r="AA229" s="59">
        <f t="shared" si="163"/>
        <v>0</v>
      </c>
      <c r="AB229" s="59">
        <f t="shared" si="164"/>
        <v>0</v>
      </c>
      <c r="AC229" s="59">
        <f t="shared" si="165"/>
        <v>0</v>
      </c>
      <c r="AD229" s="166">
        <f t="shared" si="207"/>
        <v>2</v>
      </c>
      <c r="AE229" s="169">
        <f t="shared" si="166"/>
        <v>0</v>
      </c>
      <c r="AF229" s="169">
        <f t="shared" si="167"/>
        <v>1</v>
      </c>
      <c r="AG229" s="169">
        <f t="shared" si="168"/>
        <v>0</v>
      </c>
      <c r="AH229" s="169">
        <f t="shared" si="169"/>
        <v>1</v>
      </c>
      <c r="AI229" s="169">
        <f t="shared" si="170"/>
        <v>0</v>
      </c>
      <c r="AJ229" s="169">
        <f t="shared" si="171"/>
        <v>0</v>
      </c>
      <c r="AK229" s="169">
        <f t="shared" si="172"/>
        <v>0</v>
      </c>
      <c r="AL229" s="169">
        <f t="shared" si="173"/>
        <v>1</v>
      </c>
      <c r="AM229" s="169">
        <f t="shared" si="174"/>
        <v>0</v>
      </c>
      <c r="AN229" s="169">
        <f t="shared" si="175"/>
        <v>0</v>
      </c>
      <c r="AO229" s="169">
        <f t="shared" si="176"/>
        <v>1</v>
      </c>
      <c r="AP229" s="169">
        <f t="shared" si="177"/>
        <v>0</v>
      </c>
      <c r="AQ229" s="169">
        <f t="shared" si="178"/>
        <v>0</v>
      </c>
      <c r="AR229" s="169">
        <f t="shared" si="179"/>
        <v>0</v>
      </c>
      <c r="AS229" s="169">
        <f t="shared" si="180"/>
        <v>0</v>
      </c>
      <c r="AT229" s="169">
        <f t="shared" si="181"/>
        <v>0</v>
      </c>
      <c r="AU229" s="169">
        <f t="shared" si="182"/>
        <v>0</v>
      </c>
      <c r="AV229" s="169">
        <f t="shared" si="183"/>
        <v>1</v>
      </c>
      <c r="AW229" s="169">
        <f t="shared" si="184"/>
        <v>0</v>
      </c>
      <c r="AX229" s="169">
        <f t="shared" si="185"/>
        <v>0</v>
      </c>
      <c r="AY229" s="169">
        <f t="shared" si="186"/>
        <v>0</v>
      </c>
      <c r="AZ229" s="169">
        <f t="shared" si="187"/>
        <v>0</v>
      </c>
      <c r="BA229" s="169">
        <f t="shared" si="188"/>
        <v>0</v>
      </c>
      <c r="BB229" s="169">
        <f t="shared" si="189"/>
        <v>1</v>
      </c>
      <c r="BC229" s="169">
        <f t="shared" si="190"/>
        <v>0</v>
      </c>
      <c r="BD229" s="169">
        <f t="shared" si="191"/>
        <v>1</v>
      </c>
      <c r="BE229" s="169">
        <f t="shared" si="192"/>
        <v>0</v>
      </c>
      <c r="BF229" s="169">
        <f t="shared" si="193"/>
        <v>0</v>
      </c>
      <c r="BG229" s="169">
        <f t="shared" si="194"/>
        <v>0</v>
      </c>
      <c r="BH229" s="169">
        <f t="shared" si="195"/>
        <v>0</v>
      </c>
      <c r="BI229" s="169">
        <f t="shared" si="196"/>
        <v>0</v>
      </c>
      <c r="BJ229" s="169">
        <f t="shared" si="197"/>
        <v>0</v>
      </c>
      <c r="BK229" s="167">
        <f t="shared" si="198"/>
        <v>0</v>
      </c>
      <c r="BL229" s="169">
        <f t="shared" si="199"/>
        <v>0</v>
      </c>
      <c r="BM229" s="169">
        <f t="shared" si="200"/>
        <v>1</v>
      </c>
      <c r="BN229" s="169">
        <f t="shared" si="201"/>
        <v>1</v>
      </c>
      <c r="BO229" s="169">
        <f t="shared" si="202"/>
        <v>0</v>
      </c>
      <c r="BP229" s="36">
        <f t="shared" si="203"/>
        <v>1</v>
      </c>
      <c r="BQ229">
        <f t="shared" si="204"/>
        <v>0</v>
      </c>
      <c r="BR229" s="36">
        <f t="shared" si="205"/>
        <v>0</v>
      </c>
      <c r="BS229" t="e">
        <f t="shared" si="206"/>
        <v>#N/A</v>
      </c>
    </row>
    <row r="230" spans="1:71">
      <c r="A230" s="59">
        <v>374</v>
      </c>
      <c r="B230" s="59">
        <v>221201</v>
      </c>
      <c r="C230" s="160">
        <v>28799999.570846599</v>
      </c>
      <c r="D230" s="59">
        <v>15300000</v>
      </c>
      <c r="E230" s="59">
        <v>15300000</v>
      </c>
      <c r="F230" s="59">
        <v>13499999.5708466</v>
      </c>
      <c r="G230" s="59">
        <v>0</v>
      </c>
      <c r="H230" s="59">
        <v>-5616933649.9142599</v>
      </c>
      <c r="I230" s="59">
        <v>0</v>
      </c>
      <c r="J230" s="59">
        <v>0</v>
      </c>
      <c r="K230" s="59">
        <v>0</v>
      </c>
      <c r="L230" s="59">
        <v>102</v>
      </c>
      <c r="M230" s="59">
        <v>0</v>
      </c>
      <c r="N230" s="59">
        <v>0</v>
      </c>
      <c r="O230" s="59">
        <v>0</v>
      </c>
      <c r="P230" s="59">
        <v>0</v>
      </c>
      <c r="Q230" s="59">
        <v>0</v>
      </c>
      <c r="R230" s="59">
        <v>2</v>
      </c>
      <c r="S230" s="59">
        <v>0</v>
      </c>
      <c r="T230" s="59">
        <f t="shared" si="156"/>
        <v>0</v>
      </c>
      <c r="U230" s="59">
        <f t="shared" si="157"/>
        <v>0</v>
      </c>
      <c r="V230" s="59">
        <f t="shared" si="158"/>
        <v>1</v>
      </c>
      <c r="W230" s="59">
        <f t="shared" si="159"/>
        <v>0</v>
      </c>
      <c r="X230" s="59">
        <f t="shared" si="160"/>
        <v>0</v>
      </c>
      <c r="Y230" s="59">
        <f t="shared" si="161"/>
        <v>0</v>
      </c>
      <c r="Z230" s="59">
        <f t="shared" si="162"/>
        <v>0</v>
      </c>
      <c r="AA230" s="59">
        <f t="shared" si="163"/>
        <v>0</v>
      </c>
      <c r="AB230" s="59">
        <f t="shared" si="164"/>
        <v>0</v>
      </c>
      <c r="AC230" s="59">
        <f t="shared" si="165"/>
        <v>0</v>
      </c>
      <c r="AD230" s="166">
        <f t="shared" si="207"/>
        <v>0</v>
      </c>
      <c r="AE230" s="169">
        <f t="shared" si="166"/>
        <v>0</v>
      </c>
      <c r="AF230" s="169">
        <f t="shared" si="167"/>
        <v>0</v>
      </c>
      <c r="AG230" s="169">
        <f t="shared" si="168"/>
        <v>0</v>
      </c>
      <c r="AH230" s="169">
        <f t="shared" si="169"/>
        <v>1</v>
      </c>
      <c r="AI230" s="169">
        <f t="shared" si="170"/>
        <v>0</v>
      </c>
      <c r="AJ230" s="169">
        <f t="shared" si="171"/>
        <v>0</v>
      </c>
      <c r="AK230" s="169">
        <f t="shared" si="172"/>
        <v>0</v>
      </c>
      <c r="AL230" s="169">
        <f t="shared" si="173"/>
        <v>1</v>
      </c>
      <c r="AM230" s="169">
        <f t="shared" si="174"/>
        <v>1</v>
      </c>
      <c r="AN230" s="169">
        <f t="shared" si="175"/>
        <v>0</v>
      </c>
      <c r="AO230" s="169">
        <f t="shared" si="176"/>
        <v>1</v>
      </c>
      <c r="AP230" s="169">
        <f t="shared" si="177"/>
        <v>0</v>
      </c>
      <c r="AQ230" s="169">
        <f t="shared" si="178"/>
        <v>1</v>
      </c>
      <c r="AR230" s="169">
        <f t="shared" si="179"/>
        <v>0</v>
      </c>
      <c r="AS230" s="169">
        <f t="shared" si="180"/>
        <v>0</v>
      </c>
      <c r="AT230" s="169">
        <f t="shared" si="181"/>
        <v>0</v>
      </c>
      <c r="AU230" s="169">
        <f t="shared" si="182"/>
        <v>0</v>
      </c>
      <c r="AV230" s="169">
        <f t="shared" si="183"/>
        <v>1</v>
      </c>
      <c r="AW230" s="169">
        <f t="shared" si="184"/>
        <v>0</v>
      </c>
      <c r="AX230" s="169">
        <f t="shared" si="185"/>
        <v>0</v>
      </c>
      <c r="AY230" s="169">
        <f t="shared" si="186"/>
        <v>0</v>
      </c>
      <c r="AZ230" s="169">
        <f t="shared" si="187"/>
        <v>0</v>
      </c>
      <c r="BA230" s="169">
        <f t="shared" si="188"/>
        <v>0</v>
      </c>
      <c r="BB230" s="169">
        <f t="shared" si="189"/>
        <v>1</v>
      </c>
      <c r="BC230" s="169">
        <f t="shared" si="190"/>
        <v>0</v>
      </c>
      <c r="BD230" s="169">
        <f t="shared" si="191"/>
        <v>1</v>
      </c>
      <c r="BE230" s="169">
        <f t="shared" si="192"/>
        <v>0</v>
      </c>
      <c r="BF230" s="169">
        <f t="shared" si="193"/>
        <v>0</v>
      </c>
      <c r="BG230" s="169">
        <f t="shared" si="194"/>
        <v>0</v>
      </c>
      <c r="BH230" s="169">
        <f t="shared" si="195"/>
        <v>0</v>
      </c>
      <c r="BI230" s="169">
        <f t="shared" si="196"/>
        <v>0</v>
      </c>
      <c r="BJ230" s="169">
        <f t="shared" si="197"/>
        <v>0</v>
      </c>
      <c r="BK230" s="167">
        <f t="shared" si="198"/>
        <v>0</v>
      </c>
      <c r="BL230" s="169">
        <f t="shared" si="199"/>
        <v>0</v>
      </c>
      <c r="BM230" s="169">
        <f t="shared" si="200"/>
        <v>1</v>
      </c>
      <c r="BN230" s="169">
        <f t="shared" si="201"/>
        <v>1</v>
      </c>
      <c r="BO230" s="169">
        <f t="shared" si="202"/>
        <v>0</v>
      </c>
      <c r="BP230" s="36">
        <f t="shared" si="203"/>
        <v>0</v>
      </c>
      <c r="BQ230">
        <f t="shared" si="204"/>
        <v>0</v>
      </c>
      <c r="BR230" s="36">
        <f t="shared" si="205"/>
        <v>0</v>
      </c>
      <c r="BS230" t="e">
        <f t="shared" si="206"/>
        <v>#N/A</v>
      </c>
    </row>
    <row r="231" spans="1:71">
      <c r="A231" s="59">
        <v>90</v>
      </c>
      <c r="B231" s="59">
        <v>22221</v>
      </c>
      <c r="C231" s="160">
        <v>63799999.049305901</v>
      </c>
      <c r="D231" s="59">
        <v>15300000</v>
      </c>
      <c r="E231" s="59">
        <v>15300000</v>
      </c>
      <c r="F231" s="59">
        <v>48499999.049305901</v>
      </c>
      <c r="G231" s="59">
        <v>320</v>
      </c>
      <c r="H231" s="59">
        <v>-1495795571.0023601</v>
      </c>
      <c r="I231" s="59">
        <v>0</v>
      </c>
      <c r="J231" s="59">
        <v>0</v>
      </c>
      <c r="K231" s="59">
        <v>0</v>
      </c>
      <c r="L231" s="59">
        <v>101</v>
      </c>
      <c r="M231" s="59">
        <v>0</v>
      </c>
      <c r="N231" s="59">
        <v>0</v>
      </c>
      <c r="O231" s="59">
        <v>101</v>
      </c>
      <c r="P231" s="59">
        <v>0</v>
      </c>
      <c r="Q231" s="59">
        <v>0</v>
      </c>
      <c r="R231" s="59">
        <v>2</v>
      </c>
      <c r="S231" s="59">
        <v>0</v>
      </c>
      <c r="T231" s="59">
        <f t="shared" si="156"/>
        <v>0</v>
      </c>
      <c r="U231" s="59">
        <f t="shared" si="157"/>
        <v>0</v>
      </c>
      <c r="V231" s="59">
        <f t="shared" si="158"/>
        <v>0</v>
      </c>
      <c r="W231" s="59">
        <f t="shared" si="159"/>
        <v>0</v>
      </c>
      <c r="X231" s="59">
        <f t="shared" si="160"/>
        <v>0</v>
      </c>
      <c r="Y231" s="59">
        <f t="shared" si="161"/>
        <v>0</v>
      </c>
      <c r="Z231" s="59">
        <f t="shared" si="162"/>
        <v>0</v>
      </c>
      <c r="AA231" s="59">
        <f t="shared" si="163"/>
        <v>0</v>
      </c>
      <c r="AB231" s="59">
        <f t="shared" si="164"/>
        <v>0</v>
      </c>
      <c r="AC231" s="59">
        <f t="shared" si="165"/>
        <v>0</v>
      </c>
      <c r="AD231" s="166">
        <f t="shared" si="207"/>
        <v>2</v>
      </c>
      <c r="AE231" s="169">
        <f t="shared" si="166"/>
        <v>0</v>
      </c>
      <c r="AF231" s="169">
        <f t="shared" si="167"/>
        <v>1</v>
      </c>
      <c r="AG231" s="169">
        <f t="shared" si="168"/>
        <v>0</v>
      </c>
      <c r="AH231" s="169">
        <f t="shared" si="169"/>
        <v>1</v>
      </c>
      <c r="AI231" s="169">
        <f t="shared" si="170"/>
        <v>0</v>
      </c>
      <c r="AJ231" s="169">
        <f t="shared" si="171"/>
        <v>0</v>
      </c>
      <c r="AK231" s="169">
        <f t="shared" si="172"/>
        <v>0</v>
      </c>
      <c r="AL231" s="169">
        <f t="shared" si="173"/>
        <v>1</v>
      </c>
      <c r="AM231" s="169">
        <f t="shared" si="174"/>
        <v>0</v>
      </c>
      <c r="AN231" s="169">
        <f t="shared" si="175"/>
        <v>0</v>
      </c>
      <c r="AO231" s="169">
        <f t="shared" si="176"/>
        <v>1</v>
      </c>
      <c r="AP231" s="169">
        <f t="shared" si="177"/>
        <v>0</v>
      </c>
      <c r="AQ231" s="169">
        <f t="shared" si="178"/>
        <v>0</v>
      </c>
      <c r="AR231" s="169">
        <f t="shared" si="179"/>
        <v>0</v>
      </c>
      <c r="AS231" s="169">
        <f t="shared" si="180"/>
        <v>0</v>
      </c>
      <c r="AT231" s="169">
        <f t="shared" si="181"/>
        <v>0</v>
      </c>
      <c r="AU231" s="169">
        <f t="shared" si="182"/>
        <v>0</v>
      </c>
      <c r="AV231" s="169">
        <f t="shared" si="183"/>
        <v>1</v>
      </c>
      <c r="AW231" s="169">
        <f t="shared" si="184"/>
        <v>0</v>
      </c>
      <c r="AX231" s="169">
        <f t="shared" si="185"/>
        <v>0</v>
      </c>
      <c r="AY231" s="169">
        <f t="shared" si="186"/>
        <v>0</v>
      </c>
      <c r="AZ231" s="169">
        <f t="shared" si="187"/>
        <v>0</v>
      </c>
      <c r="BA231" s="169">
        <f t="shared" si="188"/>
        <v>0</v>
      </c>
      <c r="BB231" s="169">
        <f t="shared" si="189"/>
        <v>1</v>
      </c>
      <c r="BC231" s="169">
        <f t="shared" si="190"/>
        <v>0</v>
      </c>
      <c r="BD231" s="169">
        <f t="shared" si="191"/>
        <v>1</v>
      </c>
      <c r="BE231" s="169">
        <f t="shared" si="192"/>
        <v>0</v>
      </c>
      <c r="BF231" s="169">
        <f t="shared" si="193"/>
        <v>0</v>
      </c>
      <c r="BG231" s="169">
        <f t="shared" si="194"/>
        <v>0</v>
      </c>
      <c r="BH231" s="169">
        <f t="shared" si="195"/>
        <v>0</v>
      </c>
      <c r="BI231" s="169">
        <f t="shared" si="196"/>
        <v>0</v>
      </c>
      <c r="BJ231" s="169">
        <f t="shared" si="197"/>
        <v>0</v>
      </c>
      <c r="BK231" s="167">
        <f t="shared" si="198"/>
        <v>0</v>
      </c>
      <c r="BL231" s="169">
        <f t="shared" si="199"/>
        <v>0</v>
      </c>
      <c r="BM231" s="169">
        <f t="shared" si="200"/>
        <v>1</v>
      </c>
      <c r="BN231" s="169">
        <f t="shared" si="201"/>
        <v>1</v>
      </c>
      <c r="BO231" s="169">
        <f t="shared" si="202"/>
        <v>0</v>
      </c>
      <c r="BP231" s="36">
        <f t="shared" si="203"/>
        <v>1</v>
      </c>
      <c r="BQ231">
        <f t="shared" si="204"/>
        <v>0</v>
      </c>
      <c r="BR231" s="36">
        <f t="shared" si="205"/>
        <v>0</v>
      </c>
      <c r="BS231" t="e">
        <f t="shared" si="206"/>
        <v>#N/A</v>
      </c>
    </row>
    <row r="232" spans="1:71">
      <c r="A232" s="59">
        <v>194</v>
      </c>
      <c r="B232" s="59">
        <v>131191</v>
      </c>
      <c r="C232" s="160">
        <v>52857142.632104903</v>
      </c>
      <c r="D232" s="59">
        <v>15342857.5</v>
      </c>
      <c r="E232" s="59">
        <v>15342857.5</v>
      </c>
      <c r="F232" s="59">
        <v>37514285.132104903</v>
      </c>
      <c r="G232" s="59">
        <v>142.85714721679699</v>
      </c>
      <c r="H232" s="59">
        <v>-2889009301.5058699</v>
      </c>
      <c r="I232" s="59">
        <v>408</v>
      </c>
      <c r="J232" s="59">
        <v>0</v>
      </c>
      <c r="K232" s="59">
        <v>0</v>
      </c>
      <c r="L232" s="59">
        <v>101</v>
      </c>
      <c r="M232" s="59">
        <v>0</v>
      </c>
      <c r="N232" s="59">
        <v>0</v>
      </c>
      <c r="O232" s="59">
        <v>0</v>
      </c>
      <c r="P232" s="59">
        <v>0</v>
      </c>
      <c r="Q232" s="59">
        <v>0</v>
      </c>
      <c r="R232" s="59">
        <v>1</v>
      </c>
      <c r="S232" s="59">
        <v>0</v>
      </c>
      <c r="T232" s="59">
        <f t="shared" si="156"/>
        <v>1</v>
      </c>
      <c r="U232" s="59">
        <f t="shared" si="157"/>
        <v>0</v>
      </c>
      <c r="V232" s="59">
        <f t="shared" si="158"/>
        <v>0</v>
      </c>
      <c r="W232" s="59">
        <f t="shared" si="159"/>
        <v>0</v>
      </c>
      <c r="X232" s="59">
        <f t="shared" si="160"/>
        <v>0</v>
      </c>
      <c r="Y232" s="59">
        <f t="shared" si="161"/>
        <v>0</v>
      </c>
      <c r="Z232" s="59">
        <f t="shared" si="162"/>
        <v>0</v>
      </c>
      <c r="AA232" s="59">
        <f t="shared" si="163"/>
        <v>0</v>
      </c>
      <c r="AB232" s="59">
        <f t="shared" si="164"/>
        <v>0</v>
      </c>
      <c r="AC232" s="59">
        <f t="shared" si="165"/>
        <v>0</v>
      </c>
      <c r="AD232" s="166">
        <f t="shared" si="207"/>
        <v>1</v>
      </c>
      <c r="AE232" s="169">
        <f t="shared" si="166"/>
        <v>1</v>
      </c>
      <c r="AF232" s="169">
        <f t="shared" si="167"/>
        <v>0</v>
      </c>
      <c r="AG232" s="169">
        <f t="shared" si="168"/>
        <v>0</v>
      </c>
      <c r="AH232" s="169">
        <f t="shared" si="169"/>
        <v>1</v>
      </c>
      <c r="AI232" s="169">
        <f t="shared" si="170"/>
        <v>1</v>
      </c>
      <c r="AJ232" s="169">
        <f t="shared" si="171"/>
        <v>0</v>
      </c>
      <c r="AK232" s="169">
        <f t="shared" si="172"/>
        <v>0</v>
      </c>
      <c r="AL232" s="169">
        <f t="shared" si="173"/>
        <v>0</v>
      </c>
      <c r="AM232" s="169">
        <f t="shared" si="174"/>
        <v>0</v>
      </c>
      <c r="AN232" s="169">
        <f t="shared" si="175"/>
        <v>0</v>
      </c>
      <c r="AO232" s="169">
        <f t="shared" si="176"/>
        <v>1</v>
      </c>
      <c r="AP232" s="169">
        <f t="shared" si="177"/>
        <v>0</v>
      </c>
      <c r="AQ232" s="169">
        <f t="shared" si="178"/>
        <v>0</v>
      </c>
      <c r="AR232" s="169">
        <f t="shared" si="179"/>
        <v>0</v>
      </c>
      <c r="AS232" s="169">
        <f t="shared" si="180"/>
        <v>0</v>
      </c>
      <c r="AT232" s="169">
        <f t="shared" si="181"/>
        <v>0</v>
      </c>
      <c r="AU232" s="169">
        <f t="shared" si="182"/>
        <v>0</v>
      </c>
      <c r="AV232" s="169">
        <f t="shared" si="183"/>
        <v>1</v>
      </c>
      <c r="AW232" s="169">
        <f t="shared" si="184"/>
        <v>1</v>
      </c>
      <c r="AX232" s="169">
        <f t="shared" si="185"/>
        <v>0</v>
      </c>
      <c r="AY232" s="169">
        <f t="shared" si="186"/>
        <v>1</v>
      </c>
      <c r="AZ232" s="169">
        <f t="shared" si="187"/>
        <v>1</v>
      </c>
      <c r="BA232" s="169">
        <f t="shared" si="188"/>
        <v>0</v>
      </c>
      <c r="BB232" s="169">
        <f t="shared" si="189"/>
        <v>1</v>
      </c>
      <c r="BC232" s="169">
        <f t="shared" si="190"/>
        <v>0</v>
      </c>
      <c r="BD232" s="169">
        <f t="shared" si="191"/>
        <v>1</v>
      </c>
      <c r="BE232" s="169">
        <f t="shared" si="192"/>
        <v>0</v>
      </c>
      <c r="BF232" s="169">
        <f t="shared" si="193"/>
        <v>0</v>
      </c>
      <c r="BG232" s="169">
        <f t="shared" si="194"/>
        <v>0</v>
      </c>
      <c r="BH232" s="169">
        <f t="shared" si="195"/>
        <v>0</v>
      </c>
      <c r="BI232" s="169">
        <f t="shared" si="196"/>
        <v>0</v>
      </c>
      <c r="BJ232" s="169">
        <f t="shared" si="197"/>
        <v>0</v>
      </c>
      <c r="BK232" s="167">
        <f t="shared" si="198"/>
        <v>1</v>
      </c>
      <c r="BL232" s="169">
        <f t="shared" si="199"/>
        <v>1</v>
      </c>
      <c r="BM232" s="169">
        <f t="shared" si="200"/>
        <v>0</v>
      </c>
      <c r="BN232" s="169">
        <f t="shared" si="201"/>
        <v>1</v>
      </c>
      <c r="BO232" s="169">
        <f t="shared" si="202"/>
        <v>0</v>
      </c>
      <c r="BP232" s="36">
        <f t="shared" si="203"/>
        <v>1</v>
      </c>
      <c r="BQ232">
        <f t="shared" si="204"/>
        <v>0</v>
      </c>
      <c r="BR232" s="36">
        <f t="shared" si="205"/>
        <v>2</v>
      </c>
      <c r="BS232" t="e">
        <f t="shared" si="206"/>
        <v>#N/A</v>
      </c>
    </row>
    <row r="233" spans="1:71">
      <c r="A233" s="59">
        <v>264</v>
      </c>
      <c r="B233" s="59">
        <v>161141</v>
      </c>
      <c r="C233" s="160">
        <v>28571428.449786399</v>
      </c>
      <c r="D233" s="59">
        <v>15571428</v>
      </c>
      <c r="E233" s="59">
        <v>15571428</v>
      </c>
      <c r="F233" s="59">
        <v>13000000.4497864</v>
      </c>
      <c r="G233" s="59">
        <v>239.285720825195</v>
      </c>
      <c r="H233" s="59">
        <v>-3937701311.83707</v>
      </c>
      <c r="I233" s="59">
        <v>0</v>
      </c>
      <c r="J233" s="59">
        <v>0</v>
      </c>
      <c r="K233" s="59">
        <v>0</v>
      </c>
      <c r="L233" s="59">
        <v>405</v>
      </c>
      <c r="M233" s="59">
        <v>0</v>
      </c>
      <c r="N233" s="59">
        <v>0</v>
      </c>
      <c r="O233" s="59">
        <v>0</v>
      </c>
      <c r="P233" s="59">
        <v>0</v>
      </c>
      <c r="Q233" s="59">
        <v>0</v>
      </c>
      <c r="R233" s="59">
        <v>1</v>
      </c>
      <c r="S233" s="59">
        <v>0</v>
      </c>
      <c r="T233" s="59">
        <f t="shared" si="156"/>
        <v>1</v>
      </c>
      <c r="U233" s="59">
        <f t="shared" si="157"/>
        <v>0</v>
      </c>
      <c r="V233" s="59">
        <f t="shared" si="158"/>
        <v>0</v>
      </c>
      <c r="W233" s="59">
        <f t="shared" si="159"/>
        <v>0</v>
      </c>
      <c r="X233" s="59">
        <f t="shared" si="160"/>
        <v>0</v>
      </c>
      <c r="Y233" s="59">
        <f t="shared" si="161"/>
        <v>0</v>
      </c>
      <c r="Z233" s="59">
        <f t="shared" si="162"/>
        <v>0</v>
      </c>
      <c r="AA233" s="59">
        <f t="shared" si="163"/>
        <v>0</v>
      </c>
      <c r="AB233" s="59">
        <f t="shared" si="164"/>
        <v>0</v>
      </c>
      <c r="AC233" s="59">
        <f t="shared" si="165"/>
        <v>0</v>
      </c>
      <c r="AD233" s="166">
        <f t="shared" si="207"/>
        <v>0</v>
      </c>
      <c r="AE233" s="169">
        <f t="shared" si="166"/>
        <v>0</v>
      </c>
      <c r="AF233" s="169">
        <f t="shared" si="167"/>
        <v>0</v>
      </c>
      <c r="AG233" s="169">
        <f t="shared" si="168"/>
        <v>0</v>
      </c>
      <c r="AH233" s="169">
        <f t="shared" si="169"/>
        <v>1</v>
      </c>
      <c r="AI233" s="169">
        <f t="shared" si="170"/>
        <v>0</v>
      </c>
      <c r="AJ233" s="169">
        <f t="shared" si="171"/>
        <v>0</v>
      </c>
      <c r="AK233" s="169">
        <f t="shared" si="172"/>
        <v>0</v>
      </c>
      <c r="AL233" s="169">
        <f t="shared" si="173"/>
        <v>1</v>
      </c>
      <c r="AM233" s="169">
        <f t="shared" si="174"/>
        <v>0</v>
      </c>
      <c r="AN233" s="169">
        <f t="shared" si="175"/>
        <v>0</v>
      </c>
      <c r="AO233" s="169">
        <f t="shared" si="176"/>
        <v>1</v>
      </c>
      <c r="AP233" s="169">
        <f t="shared" si="177"/>
        <v>0</v>
      </c>
      <c r="AQ233" s="169">
        <f t="shared" si="178"/>
        <v>0</v>
      </c>
      <c r="AR233" s="169">
        <f t="shared" si="179"/>
        <v>0</v>
      </c>
      <c r="AS233" s="169">
        <f t="shared" si="180"/>
        <v>0</v>
      </c>
      <c r="AT233" s="169">
        <f t="shared" si="181"/>
        <v>0</v>
      </c>
      <c r="AU233" s="169">
        <f t="shared" si="182"/>
        <v>0</v>
      </c>
      <c r="AV233" s="169">
        <f t="shared" si="183"/>
        <v>1</v>
      </c>
      <c r="AW233" s="169">
        <f t="shared" si="184"/>
        <v>1</v>
      </c>
      <c r="AX233" s="169">
        <f t="shared" si="185"/>
        <v>0</v>
      </c>
      <c r="AY233" s="169">
        <f t="shared" si="186"/>
        <v>1</v>
      </c>
      <c r="AZ233" s="169">
        <f t="shared" si="187"/>
        <v>0</v>
      </c>
      <c r="BA233" s="169">
        <f t="shared" si="188"/>
        <v>0</v>
      </c>
      <c r="BB233" s="169">
        <f t="shared" si="189"/>
        <v>1</v>
      </c>
      <c r="BC233" s="169">
        <f t="shared" si="190"/>
        <v>0</v>
      </c>
      <c r="BD233" s="169">
        <f t="shared" si="191"/>
        <v>1</v>
      </c>
      <c r="BE233" s="169">
        <f t="shared" si="192"/>
        <v>0</v>
      </c>
      <c r="BF233" s="169">
        <f t="shared" si="193"/>
        <v>0</v>
      </c>
      <c r="BG233" s="169">
        <f t="shared" si="194"/>
        <v>0</v>
      </c>
      <c r="BH233" s="169">
        <f t="shared" si="195"/>
        <v>0</v>
      </c>
      <c r="BI233" s="169">
        <f t="shared" si="196"/>
        <v>1</v>
      </c>
      <c r="BJ233" s="169">
        <f t="shared" si="197"/>
        <v>0</v>
      </c>
      <c r="BK233" s="167">
        <f t="shared" si="198"/>
        <v>0</v>
      </c>
      <c r="BL233" s="169">
        <f t="shared" si="199"/>
        <v>1</v>
      </c>
      <c r="BM233" s="169">
        <f t="shared" si="200"/>
        <v>0</v>
      </c>
      <c r="BN233" s="169">
        <f t="shared" si="201"/>
        <v>1</v>
      </c>
      <c r="BO233" s="169">
        <f t="shared" si="202"/>
        <v>0</v>
      </c>
      <c r="BP233" s="36">
        <f t="shared" si="203"/>
        <v>0</v>
      </c>
      <c r="BQ233">
        <f t="shared" si="204"/>
        <v>0</v>
      </c>
      <c r="BR233" s="36">
        <f t="shared" si="205"/>
        <v>1</v>
      </c>
      <c r="BS233" t="e">
        <f t="shared" si="206"/>
        <v>#N/A</v>
      </c>
    </row>
    <row r="234" spans="1:71">
      <c r="A234" s="59">
        <v>49</v>
      </c>
      <c r="B234" s="59">
        <v>16121</v>
      </c>
      <c r="C234" s="160">
        <v>20000000</v>
      </c>
      <c r="D234" s="59">
        <v>12560000</v>
      </c>
      <c r="E234" s="59">
        <v>15635000</v>
      </c>
      <c r="F234" s="59">
        <v>4365000</v>
      </c>
      <c r="G234" s="59">
        <v>75</v>
      </c>
      <c r="H234" s="59">
        <v>-453140099.10821903</v>
      </c>
      <c r="I234" s="59">
        <v>0</v>
      </c>
      <c r="J234" s="59">
        <v>0</v>
      </c>
      <c r="K234" s="59">
        <v>0</v>
      </c>
      <c r="L234" s="59">
        <v>415</v>
      </c>
      <c r="M234" s="59">
        <v>405</v>
      </c>
      <c r="N234" s="59">
        <v>801</v>
      </c>
      <c r="O234" s="59">
        <v>0</v>
      </c>
      <c r="P234" s="59">
        <v>0</v>
      </c>
      <c r="Q234" s="59">
        <v>0</v>
      </c>
      <c r="R234" s="59">
        <v>1</v>
      </c>
      <c r="S234" s="59">
        <v>0</v>
      </c>
      <c r="T234" s="59">
        <f t="shared" si="156"/>
        <v>1</v>
      </c>
      <c r="U234" s="59">
        <f t="shared" si="157"/>
        <v>0</v>
      </c>
      <c r="V234" s="59">
        <f t="shared" si="158"/>
        <v>0</v>
      </c>
      <c r="W234" s="59">
        <f t="shared" si="159"/>
        <v>1</v>
      </c>
      <c r="X234" s="59">
        <f t="shared" si="160"/>
        <v>1</v>
      </c>
      <c r="Y234" s="59">
        <f t="shared" si="161"/>
        <v>0</v>
      </c>
      <c r="Z234" s="59">
        <f t="shared" si="162"/>
        <v>0</v>
      </c>
      <c r="AA234" s="59">
        <f t="shared" si="163"/>
        <v>0</v>
      </c>
      <c r="AB234" s="59">
        <f t="shared" si="164"/>
        <v>0</v>
      </c>
      <c r="AC234" s="59">
        <f t="shared" si="165"/>
        <v>0</v>
      </c>
      <c r="AD234" s="166">
        <f t="shared" si="207"/>
        <v>0</v>
      </c>
      <c r="AE234" s="169">
        <f t="shared" si="166"/>
        <v>0</v>
      </c>
      <c r="AF234" s="169">
        <f t="shared" si="167"/>
        <v>0</v>
      </c>
      <c r="AG234" s="169">
        <f t="shared" si="168"/>
        <v>0</v>
      </c>
      <c r="AH234" s="169">
        <f t="shared" si="169"/>
        <v>1</v>
      </c>
      <c r="AI234" s="169">
        <f t="shared" si="170"/>
        <v>0</v>
      </c>
      <c r="AJ234" s="169">
        <f t="shared" si="171"/>
        <v>0</v>
      </c>
      <c r="AK234" s="169">
        <f t="shared" si="172"/>
        <v>0</v>
      </c>
      <c r="AL234" s="169">
        <f t="shared" si="173"/>
        <v>1</v>
      </c>
      <c r="AM234" s="169">
        <f t="shared" si="174"/>
        <v>0</v>
      </c>
      <c r="AN234" s="169">
        <f t="shared" si="175"/>
        <v>0</v>
      </c>
      <c r="AO234" s="169">
        <f t="shared" si="176"/>
        <v>1</v>
      </c>
      <c r="AP234" s="169">
        <f t="shared" si="177"/>
        <v>0</v>
      </c>
      <c r="AQ234" s="169">
        <f t="shared" si="178"/>
        <v>0</v>
      </c>
      <c r="AR234" s="169">
        <f t="shared" si="179"/>
        <v>0</v>
      </c>
      <c r="AS234" s="169">
        <f t="shared" si="180"/>
        <v>0</v>
      </c>
      <c r="AT234" s="169">
        <f t="shared" si="181"/>
        <v>0</v>
      </c>
      <c r="AU234" s="169">
        <f t="shared" si="182"/>
        <v>0</v>
      </c>
      <c r="AV234" s="169">
        <f t="shared" si="183"/>
        <v>1</v>
      </c>
      <c r="AW234" s="169">
        <f t="shared" si="184"/>
        <v>1</v>
      </c>
      <c r="AX234" s="169">
        <f t="shared" si="185"/>
        <v>0</v>
      </c>
      <c r="AY234" s="169">
        <f t="shared" si="186"/>
        <v>1</v>
      </c>
      <c r="AZ234" s="169">
        <f t="shared" si="187"/>
        <v>0</v>
      </c>
      <c r="BA234" s="169">
        <f t="shared" si="188"/>
        <v>1</v>
      </c>
      <c r="BB234" s="169">
        <f t="shared" si="189"/>
        <v>0</v>
      </c>
      <c r="BC234" s="169">
        <f t="shared" si="190"/>
        <v>1</v>
      </c>
      <c r="BD234" s="169">
        <f t="shared" si="191"/>
        <v>0</v>
      </c>
      <c r="BE234" s="169">
        <f t="shared" si="192"/>
        <v>0</v>
      </c>
      <c r="BF234" s="169">
        <f t="shared" si="193"/>
        <v>0</v>
      </c>
      <c r="BG234" s="169">
        <f t="shared" si="194"/>
        <v>0</v>
      </c>
      <c r="BH234" s="169">
        <f t="shared" si="195"/>
        <v>1</v>
      </c>
      <c r="BI234" s="169">
        <f t="shared" si="196"/>
        <v>0</v>
      </c>
      <c r="BJ234" s="169">
        <f t="shared" si="197"/>
        <v>0</v>
      </c>
      <c r="BK234" s="167">
        <f t="shared" si="198"/>
        <v>0</v>
      </c>
      <c r="BL234" s="169">
        <f t="shared" si="199"/>
        <v>1</v>
      </c>
      <c r="BM234" s="169">
        <f t="shared" si="200"/>
        <v>0</v>
      </c>
      <c r="BN234" s="169">
        <f t="shared" si="201"/>
        <v>1</v>
      </c>
      <c r="BO234" s="169">
        <f t="shared" si="202"/>
        <v>0</v>
      </c>
      <c r="BP234" s="36">
        <f t="shared" si="203"/>
        <v>0</v>
      </c>
      <c r="BQ234">
        <f t="shared" si="204"/>
        <v>0</v>
      </c>
      <c r="BR234" s="36">
        <f t="shared" si="205"/>
        <v>1</v>
      </c>
      <c r="BS234" t="e">
        <f t="shared" si="206"/>
        <v>#N/A</v>
      </c>
    </row>
    <row r="235" spans="1:71">
      <c r="A235" s="59">
        <v>397</v>
      </c>
      <c r="B235" s="59">
        <v>231151</v>
      </c>
      <c r="C235" s="160">
        <v>38095238.608838201</v>
      </c>
      <c r="D235" s="59">
        <v>15833333.5</v>
      </c>
      <c r="E235" s="59">
        <v>15833333.5</v>
      </c>
      <c r="F235" s="59">
        <v>22261905.108838201</v>
      </c>
      <c r="G235" s="59">
        <v>809.52380371093795</v>
      </c>
      <c r="H235" s="59">
        <v>-6153859095.9082603</v>
      </c>
      <c r="I235" s="59">
        <v>444</v>
      </c>
      <c r="J235" s="59">
        <v>0</v>
      </c>
      <c r="K235" s="59">
        <v>0</v>
      </c>
      <c r="L235" s="59">
        <v>444</v>
      </c>
      <c r="M235" s="59">
        <v>0</v>
      </c>
      <c r="N235" s="59">
        <v>0</v>
      </c>
      <c r="O235" s="59">
        <v>444</v>
      </c>
      <c r="P235" s="59">
        <v>0</v>
      </c>
      <c r="Q235" s="59">
        <v>0</v>
      </c>
      <c r="R235" s="59">
        <v>1</v>
      </c>
      <c r="S235" s="59">
        <v>0</v>
      </c>
      <c r="T235" s="59">
        <f t="shared" si="156"/>
        <v>3</v>
      </c>
      <c r="U235" s="59">
        <f t="shared" si="157"/>
        <v>0</v>
      </c>
      <c r="V235" s="59">
        <f t="shared" si="158"/>
        <v>0</v>
      </c>
      <c r="W235" s="59">
        <f t="shared" si="159"/>
        <v>0</v>
      </c>
      <c r="X235" s="59">
        <f t="shared" si="160"/>
        <v>0</v>
      </c>
      <c r="Y235" s="59">
        <f t="shared" si="161"/>
        <v>0</v>
      </c>
      <c r="Z235" s="59">
        <f t="shared" si="162"/>
        <v>0</v>
      </c>
      <c r="AA235" s="59">
        <f t="shared" si="163"/>
        <v>0</v>
      </c>
      <c r="AB235" s="59">
        <f t="shared" si="164"/>
        <v>0</v>
      </c>
      <c r="AC235" s="59">
        <f t="shared" si="165"/>
        <v>0</v>
      </c>
      <c r="AD235" s="166">
        <f t="shared" si="207"/>
        <v>0</v>
      </c>
      <c r="AE235" s="169">
        <f t="shared" si="166"/>
        <v>0</v>
      </c>
      <c r="AF235" s="169">
        <f t="shared" si="167"/>
        <v>0</v>
      </c>
      <c r="AG235" s="169">
        <f t="shared" si="168"/>
        <v>0</v>
      </c>
      <c r="AH235" s="169">
        <f t="shared" si="169"/>
        <v>1</v>
      </c>
      <c r="AI235" s="169">
        <f t="shared" si="170"/>
        <v>0</v>
      </c>
      <c r="AJ235" s="169">
        <f t="shared" si="171"/>
        <v>0</v>
      </c>
      <c r="AK235" s="169">
        <f t="shared" si="172"/>
        <v>0</v>
      </c>
      <c r="AL235" s="169">
        <f t="shared" si="173"/>
        <v>1</v>
      </c>
      <c r="AM235" s="169">
        <f t="shared" si="174"/>
        <v>0</v>
      </c>
      <c r="AN235" s="169">
        <f t="shared" si="175"/>
        <v>0</v>
      </c>
      <c r="AO235" s="169">
        <f t="shared" si="176"/>
        <v>1</v>
      </c>
      <c r="AP235" s="169">
        <f t="shared" si="177"/>
        <v>0</v>
      </c>
      <c r="AQ235" s="169">
        <f t="shared" si="178"/>
        <v>0</v>
      </c>
      <c r="AR235" s="169">
        <f t="shared" si="179"/>
        <v>0</v>
      </c>
      <c r="AS235" s="169">
        <f t="shared" si="180"/>
        <v>0</v>
      </c>
      <c r="AT235" s="169">
        <f t="shared" si="181"/>
        <v>0</v>
      </c>
      <c r="AU235" s="169">
        <f t="shared" si="182"/>
        <v>0</v>
      </c>
      <c r="AV235" s="169">
        <f t="shared" si="183"/>
        <v>1</v>
      </c>
      <c r="AW235" s="169">
        <f t="shared" si="184"/>
        <v>1</v>
      </c>
      <c r="AX235" s="169">
        <f t="shared" si="185"/>
        <v>1</v>
      </c>
      <c r="AY235" s="169">
        <f t="shared" si="186"/>
        <v>0</v>
      </c>
      <c r="AZ235" s="169">
        <f t="shared" si="187"/>
        <v>0</v>
      </c>
      <c r="BA235" s="169">
        <f t="shared" si="188"/>
        <v>0</v>
      </c>
      <c r="BB235" s="169">
        <f t="shared" si="189"/>
        <v>1</v>
      </c>
      <c r="BC235" s="169">
        <f t="shared" si="190"/>
        <v>0</v>
      </c>
      <c r="BD235" s="169">
        <f t="shared" si="191"/>
        <v>1</v>
      </c>
      <c r="BE235" s="169">
        <f t="shared" si="192"/>
        <v>0</v>
      </c>
      <c r="BF235" s="169">
        <f t="shared" si="193"/>
        <v>0</v>
      </c>
      <c r="BG235" s="169">
        <f t="shared" si="194"/>
        <v>0</v>
      </c>
      <c r="BH235" s="169">
        <f t="shared" si="195"/>
        <v>0</v>
      </c>
      <c r="BI235" s="169">
        <f t="shared" si="196"/>
        <v>0</v>
      </c>
      <c r="BJ235" s="169">
        <f t="shared" si="197"/>
        <v>0</v>
      </c>
      <c r="BK235" s="167">
        <f t="shared" si="198"/>
        <v>1</v>
      </c>
      <c r="BL235" s="169">
        <f t="shared" si="199"/>
        <v>1</v>
      </c>
      <c r="BM235" s="169">
        <f t="shared" si="200"/>
        <v>0</v>
      </c>
      <c r="BN235" s="169">
        <f t="shared" si="201"/>
        <v>1</v>
      </c>
      <c r="BO235" s="169">
        <f t="shared" si="202"/>
        <v>0</v>
      </c>
      <c r="BP235" s="36">
        <f t="shared" si="203"/>
        <v>0</v>
      </c>
      <c r="BQ235">
        <f t="shared" si="204"/>
        <v>0</v>
      </c>
      <c r="BR235" s="36">
        <f t="shared" si="205"/>
        <v>1</v>
      </c>
      <c r="BS235" t="e">
        <f t="shared" si="206"/>
        <v>#N/A</v>
      </c>
    </row>
    <row r="236" spans="1:71">
      <c r="A236" s="59">
        <v>403</v>
      </c>
      <c r="B236" s="59">
        <v>231521</v>
      </c>
      <c r="C236" s="160">
        <v>29464285.588842299</v>
      </c>
      <c r="D236" s="59">
        <v>15894856.375</v>
      </c>
      <c r="E236" s="59">
        <v>15894856.375</v>
      </c>
      <c r="F236" s="59">
        <v>13569429.213842301</v>
      </c>
      <c r="G236" s="59">
        <v>721.42855834960903</v>
      </c>
      <c r="H236" s="59">
        <v>-6288156396.3271799</v>
      </c>
      <c r="I236" s="59">
        <v>415</v>
      </c>
      <c r="J236" s="59">
        <v>0</v>
      </c>
      <c r="K236" s="59">
        <v>0</v>
      </c>
      <c r="L236" s="59">
        <v>402</v>
      </c>
      <c r="M236" s="59">
        <v>444</v>
      </c>
      <c r="N236" s="59">
        <v>102</v>
      </c>
      <c r="O236" s="59">
        <v>402</v>
      </c>
      <c r="P236" s="59">
        <v>444</v>
      </c>
      <c r="Q236" s="59">
        <v>0</v>
      </c>
      <c r="R236" s="59">
        <v>2</v>
      </c>
      <c r="S236" s="59">
        <v>0</v>
      </c>
      <c r="T236" s="59">
        <f t="shared" si="156"/>
        <v>3</v>
      </c>
      <c r="U236" s="59">
        <f t="shared" si="157"/>
        <v>0</v>
      </c>
      <c r="V236" s="59">
        <f t="shared" si="158"/>
        <v>0</v>
      </c>
      <c r="W236" s="59">
        <f t="shared" si="159"/>
        <v>2</v>
      </c>
      <c r="X236" s="59">
        <f t="shared" si="160"/>
        <v>0</v>
      </c>
      <c r="Y236" s="59">
        <f t="shared" si="161"/>
        <v>0</v>
      </c>
      <c r="Z236" s="59">
        <f t="shared" si="162"/>
        <v>0</v>
      </c>
      <c r="AA236" s="59">
        <f t="shared" si="163"/>
        <v>1</v>
      </c>
      <c r="AB236" s="59">
        <f t="shared" si="164"/>
        <v>0</v>
      </c>
      <c r="AC236" s="59">
        <f t="shared" si="165"/>
        <v>0</v>
      </c>
      <c r="AD236" s="166">
        <f t="shared" si="207"/>
        <v>0</v>
      </c>
      <c r="AE236" s="169">
        <f t="shared" si="166"/>
        <v>0</v>
      </c>
      <c r="AF236" s="169">
        <f t="shared" si="167"/>
        <v>0</v>
      </c>
      <c r="AG236" s="169">
        <f t="shared" si="168"/>
        <v>0</v>
      </c>
      <c r="AH236" s="169">
        <f t="shared" si="169"/>
        <v>1</v>
      </c>
      <c r="AI236" s="169">
        <f t="shared" si="170"/>
        <v>0</v>
      </c>
      <c r="AJ236" s="169">
        <f t="shared" si="171"/>
        <v>0</v>
      </c>
      <c r="AK236" s="169">
        <f t="shared" si="172"/>
        <v>0</v>
      </c>
      <c r="AL236" s="169">
        <f t="shared" si="173"/>
        <v>1</v>
      </c>
      <c r="AM236" s="169">
        <f t="shared" si="174"/>
        <v>0</v>
      </c>
      <c r="AN236" s="169">
        <f t="shared" si="175"/>
        <v>0</v>
      </c>
      <c r="AO236" s="169">
        <f t="shared" si="176"/>
        <v>1</v>
      </c>
      <c r="AP236" s="169">
        <f t="shared" si="177"/>
        <v>0</v>
      </c>
      <c r="AQ236" s="169">
        <f t="shared" si="178"/>
        <v>0</v>
      </c>
      <c r="AR236" s="169">
        <f t="shared" si="179"/>
        <v>0</v>
      </c>
      <c r="AS236" s="169">
        <f t="shared" si="180"/>
        <v>0</v>
      </c>
      <c r="AT236" s="169">
        <f t="shared" si="181"/>
        <v>0</v>
      </c>
      <c r="AU236" s="169">
        <f t="shared" si="182"/>
        <v>0</v>
      </c>
      <c r="AV236" s="169">
        <f t="shared" si="183"/>
        <v>1</v>
      </c>
      <c r="AW236" s="169">
        <f t="shared" si="184"/>
        <v>1</v>
      </c>
      <c r="AX236" s="169">
        <f t="shared" si="185"/>
        <v>1</v>
      </c>
      <c r="AY236" s="169">
        <f t="shared" si="186"/>
        <v>0</v>
      </c>
      <c r="AZ236" s="169">
        <f t="shared" si="187"/>
        <v>0</v>
      </c>
      <c r="BA236" s="169">
        <f t="shared" si="188"/>
        <v>0</v>
      </c>
      <c r="BB236" s="169">
        <f t="shared" si="189"/>
        <v>1</v>
      </c>
      <c r="BC236" s="169">
        <f t="shared" si="190"/>
        <v>2</v>
      </c>
      <c r="BD236" s="169">
        <f t="shared" si="191"/>
        <v>0</v>
      </c>
      <c r="BE236" s="169">
        <f t="shared" si="192"/>
        <v>0</v>
      </c>
      <c r="BF236" s="169">
        <f t="shared" si="193"/>
        <v>0</v>
      </c>
      <c r="BG236" s="169">
        <f t="shared" si="194"/>
        <v>0</v>
      </c>
      <c r="BH236" s="169">
        <f t="shared" si="195"/>
        <v>1</v>
      </c>
      <c r="BI236" s="169">
        <f t="shared" si="196"/>
        <v>0</v>
      </c>
      <c r="BJ236" s="169">
        <f t="shared" si="197"/>
        <v>0</v>
      </c>
      <c r="BK236" s="167">
        <f t="shared" si="198"/>
        <v>0</v>
      </c>
      <c r="BL236" s="169">
        <f t="shared" si="199"/>
        <v>0</v>
      </c>
      <c r="BM236" s="169">
        <f t="shared" si="200"/>
        <v>1</v>
      </c>
      <c r="BN236" s="169">
        <f t="shared" si="201"/>
        <v>1</v>
      </c>
      <c r="BO236" s="169">
        <f t="shared" si="202"/>
        <v>0</v>
      </c>
      <c r="BP236" s="36">
        <f t="shared" si="203"/>
        <v>0</v>
      </c>
      <c r="BQ236">
        <f t="shared" si="204"/>
        <v>0</v>
      </c>
      <c r="BR236" s="36">
        <f t="shared" si="205"/>
        <v>2</v>
      </c>
      <c r="BS236" t="e">
        <f t="shared" si="206"/>
        <v>#N/A</v>
      </c>
    </row>
    <row r="237" spans="1:71">
      <c r="A237" s="59">
        <v>87</v>
      </c>
      <c r="B237" s="59">
        <v>22172</v>
      </c>
      <c r="C237" s="160">
        <v>38666667.530933999</v>
      </c>
      <c r="D237" s="59">
        <v>12900000.5</v>
      </c>
      <c r="E237" s="59">
        <v>15900000.5</v>
      </c>
      <c r="F237" s="59">
        <v>22766667.030933999</v>
      </c>
      <c r="G237" s="59">
        <v>133.33334350585901</v>
      </c>
      <c r="H237" s="59">
        <v>-1443528903.02074</v>
      </c>
      <c r="I237" s="59">
        <v>0</v>
      </c>
      <c r="J237" s="59">
        <v>0</v>
      </c>
      <c r="K237" s="59">
        <v>0</v>
      </c>
      <c r="L237" s="59">
        <v>101</v>
      </c>
      <c r="M237" s="59">
        <v>0</v>
      </c>
      <c r="N237" s="59">
        <v>0</v>
      </c>
      <c r="O237" s="59">
        <v>101</v>
      </c>
      <c r="P237" s="59">
        <v>0</v>
      </c>
      <c r="Q237" s="59">
        <v>0</v>
      </c>
      <c r="R237" s="59">
        <v>2</v>
      </c>
      <c r="S237" s="59">
        <v>0</v>
      </c>
      <c r="T237" s="59">
        <f t="shared" si="156"/>
        <v>0</v>
      </c>
      <c r="U237" s="59">
        <f t="shared" si="157"/>
        <v>0</v>
      </c>
      <c r="V237" s="59">
        <f t="shared" si="158"/>
        <v>0</v>
      </c>
      <c r="W237" s="59">
        <f t="shared" si="159"/>
        <v>0</v>
      </c>
      <c r="X237" s="59">
        <f t="shared" si="160"/>
        <v>0</v>
      </c>
      <c r="Y237" s="59">
        <f t="shared" si="161"/>
        <v>0</v>
      </c>
      <c r="Z237" s="59">
        <f t="shared" si="162"/>
        <v>0</v>
      </c>
      <c r="AA237" s="59">
        <f t="shared" si="163"/>
        <v>0</v>
      </c>
      <c r="AB237" s="59">
        <f t="shared" si="164"/>
        <v>0</v>
      </c>
      <c r="AC237" s="59">
        <f t="shared" si="165"/>
        <v>0</v>
      </c>
      <c r="AD237" s="166">
        <f t="shared" si="207"/>
        <v>2</v>
      </c>
      <c r="AE237" s="169">
        <f t="shared" si="166"/>
        <v>0</v>
      </c>
      <c r="AF237" s="169">
        <f t="shared" si="167"/>
        <v>1</v>
      </c>
      <c r="AG237" s="169">
        <f t="shared" si="168"/>
        <v>0</v>
      </c>
      <c r="AH237" s="169">
        <f t="shared" si="169"/>
        <v>1</v>
      </c>
      <c r="AI237" s="169">
        <f t="shared" si="170"/>
        <v>0</v>
      </c>
      <c r="AJ237" s="169">
        <f t="shared" si="171"/>
        <v>0</v>
      </c>
      <c r="AK237" s="169">
        <f t="shared" si="172"/>
        <v>0</v>
      </c>
      <c r="AL237" s="169">
        <f t="shared" si="173"/>
        <v>1</v>
      </c>
      <c r="AM237" s="169">
        <f t="shared" si="174"/>
        <v>0</v>
      </c>
      <c r="AN237" s="169">
        <f t="shared" si="175"/>
        <v>0</v>
      </c>
      <c r="AO237" s="169">
        <f t="shared" si="176"/>
        <v>1</v>
      </c>
      <c r="AP237" s="169">
        <f t="shared" si="177"/>
        <v>0</v>
      </c>
      <c r="AQ237" s="169">
        <f t="shared" si="178"/>
        <v>0</v>
      </c>
      <c r="AR237" s="169">
        <f t="shared" si="179"/>
        <v>0</v>
      </c>
      <c r="AS237" s="169">
        <f t="shared" si="180"/>
        <v>0</v>
      </c>
      <c r="AT237" s="169">
        <f t="shared" si="181"/>
        <v>0</v>
      </c>
      <c r="AU237" s="169">
        <f t="shared" si="182"/>
        <v>0</v>
      </c>
      <c r="AV237" s="169">
        <f t="shared" si="183"/>
        <v>1</v>
      </c>
      <c r="AW237" s="169">
        <f t="shared" si="184"/>
        <v>0</v>
      </c>
      <c r="AX237" s="169">
        <f t="shared" si="185"/>
        <v>0</v>
      </c>
      <c r="AY237" s="169">
        <f t="shared" si="186"/>
        <v>0</v>
      </c>
      <c r="AZ237" s="169">
        <f t="shared" si="187"/>
        <v>0</v>
      </c>
      <c r="BA237" s="169">
        <f t="shared" si="188"/>
        <v>0</v>
      </c>
      <c r="BB237" s="169">
        <f t="shared" si="189"/>
        <v>1</v>
      </c>
      <c r="BC237" s="169">
        <f t="shared" si="190"/>
        <v>0</v>
      </c>
      <c r="BD237" s="169">
        <f t="shared" si="191"/>
        <v>1</v>
      </c>
      <c r="BE237" s="169">
        <f t="shared" si="192"/>
        <v>0</v>
      </c>
      <c r="BF237" s="169">
        <f t="shared" si="193"/>
        <v>0</v>
      </c>
      <c r="BG237" s="169">
        <f t="shared" si="194"/>
        <v>0</v>
      </c>
      <c r="BH237" s="169">
        <f t="shared" si="195"/>
        <v>0</v>
      </c>
      <c r="BI237" s="169">
        <f t="shared" si="196"/>
        <v>0</v>
      </c>
      <c r="BJ237" s="169">
        <f t="shared" si="197"/>
        <v>0</v>
      </c>
      <c r="BK237" s="167">
        <f t="shared" si="198"/>
        <v>0</v>
      </c>
      <c r="BL237" s="169">
        <f t="shared" si="199"/>
        <v>0</v>
      </c>
      <c r="BM237" s="169">
        <f t="shared" si="200"/>
        <v>1</v>
      </c>
      <c r="BN237" s="169">
        <f t="shared" si="201"/>
        <v>1</v>
      </c>
      <c r="BO237" s="169">
        <f t="shared" si="202"/>
        <v>0</v>
      </c>
      <c r="BP237" s="36">
        <f t="shared" si="203"/>
        <v>1</v>
      </c>
      <c r="BQ237">
        <f t="shared" si="204"/>
        <v>0</v>
      </c>
      <c r="BR237" s="36">
        <f t="shared" si="205"/>
        <v>0</v>
      </c>
      <c r="BS237" t="e">
        <f t="shared" si="206"/>
        <v>#N/A</v>
      </c>
    </row>
    <row r="238" spans="1:71">
      <c r="A238" s="59">
        <v>70</v>
      </c>
      <c r="B238" s="59">
        <v>21112</v>
      </c>
      <c r="C238" s="160">
        <v>60038096.563585803</v>
      </c>
      <c r="D238" s="59">
        <v>16242857.5</v>
      </c>
      <c r="E238" s="59">
        <v>16242857.5</v>
      </c>
      <c r="F238" s="59">
        <v>43795239.063585803</v>
      </c>
      <c r="G238" s="59">
        <v>285.71429443359398</v>
      </c>
      <c r="H238" s="59">
        <v>-639892254.96879697</v>
      </c>
      <c r="I238" s="59">
        <v>0</v>
      </c>
      <c r="J238" s="59">
        <v>0</v>
      </c>
      <c r="K238" s="59">
        <v>0</v>
      </c>
      <c r="L238" s="59">
        <v>101</v>
      </c>
      <c r="M238" s="59">
        <v>0</v>
      </c>
      <c r="N238" s="59">
        <v>0</v>
      </c>
      <c r="O238" s="59">
        <v>0</v>
      </c>
      <c r="P238" s="59">
        <v>0</v>
      </c>
      <c r="Q238" s="59">
        <v>0</v>
      </c>
      <c r="R238" s="59">
        <v>2</v>
      </c>
      <c r="S238" s="59">
        <v>1</v>
      </c>
      <c r="T238" s="59">
        <f t="shared" si="156"/>
        <v>0</v>
      </c>
      <c r="U238" s="59">
        <f t="shared" si="157"/>
        <v>0</v>
      </c>
      <c r="V238" s="59">
        <f t="shared" si="158"/>
        <v>0</v>
      </c>
      <c r="W238" s="59">
        <f t="shared" si="159"/>
        <v>0</v>
      </c>
      <c r="X238" s="59">
        <f t="shared" si="160"/>
        <v>0</v>
      </c>
      <c r="Y238" s="59">
        <f t="shared" si="161"/>
        <v>0</v>
      </c>
      <c r="Z238" s="59">
        <f t="shared" si="162"/>
        <v>0</v>
      </c>
      <c r="AA238" s="59">
        <f t="shared" si="163"/>
        <v>0</v>
      </c>
      <c r="AB238" s="59">
        <f t="shared" si="164"/>
        <v>0</v>
      </c>
      <c r="AC238" s="59">
        <f t="shared" si="165"/>
        <v>0</v>
      </c>
      <c r="AD238" s="166">
        <f t="shared" si="207"/>
        <v>1</v>
      </c>
      <c r="AE238" s="169">
        <f t="shared" si="166"/>
        <v>1</v>
      </c>
      <c r="AF238" s="169">
        <f t="shared" si="167"/>
        <v>0</v>
      </c>
      <c r="AG238" s="169">
        <f t="shared" si="168"/>
        <v>0</v>
      </c>
      <c r="AH238" s="169">
        <f t="shared" si="169"/>
        <v>1</v>
      </c>
      <c r="AI238" s="169">
        <f t="shared" si="170"/>
        <v>0</v>
      </c>
      <c r="AJ238" s="169">
        <f t="shared" si="171"/>
        <v>0</v>
      </c>
      <c r="AK238" s="169">
        <f t="shared" si="172"/>
        <v>0</v>
      </c>
      <c r="AL238" s="169">
        <f t="shared" si="173"/>
        <v>1</v>
      </c>
      <c r="AM238" s="169">
        <f t="shared" si="174"/>
        <v>0</v>
      </c>
      <c r="AN238" s="169">
        <f t="shared" si="175"/>
        <v>0</v>
      </c>
      <c r="AO238" s="169">
        <f t="shared" si="176"/>
        <v>1</v>
      </c>
      <c r="AP238" s="169">
        <f t="shared" si="177"/>
        <v>0</v>
      </c>
      <c r="AQ238" s="169">
        <f t="shared" si="178"/>
        <v>0</v>
      </c>
      <c r="AR238" s="169">
        <f t="shared" si="179"/>
        <v>0</v>
      </c>
      <c r="AS238" s="169">
        <f t="shared" si="180"/>
        <v>0</v>
      </c>
      <c r="AT238" s="169">
        <f t="shared" si="181"/>
        <v>0</v>
      </c>
      <c r="AU238" s="169">
        <f t="shared" si="182"/>
        <v>0</v>
      </c>
      <c r="AV238" s="169">
        <f t="shared" si="183"/>
        <v>1</v>
      </c>
      <c r="AW238" s="169">
        <f t="shared" si="184"/>
        <v>0</v>
      </c>
      <c r="AX238" s="169">
        <f t="shared" si="185"/>
        <v>0</v>
      </c>
      <c r="AY238" s="169">
        <f t="shared" si="186"/>
        <v>0</v>
      </c>
      <c r="AZ238" s="169">
        <f t="shared" si="187"/>
        <v>0</v>
      </c>
      <c r="BA238" s="169">
        <f t="shared" si="188"/>
        <v>0</v>
      </c>
      <c r="BB238" s="169">
        <f t="shared" si="189"/>
        <v>1</v>
      </c>
      <c r="BC238" s="169">
        <f t="shared" si="190"/>
        <v>0</v>
      </c>
      <c r="BD238" s="169">
        <f t="shared" si="191"/>
        <v>1</v>
      </c>
      <c r="BE238" s="169">
        <f t="shared" si="192"/>
        <v>0</v>
      </c>
      <c r="BF238" s="169">
        <f t="shared" si="193"/>
        <v>0</v>
      </c>
      <c r="BG238" s="169">
        <f t="shared" si="194"/>
        <v>0</v>
      </c>
      <c r="BH238" s="169">
        <f t="shared" si="195"/>
        <v>0</v>
      </c>
      <c r="BI238" s="169">
        <f t="shared" si="196"/>
        <v>0</v>
      </c>
      <c r="BJ238" s="169">
        <f t="shared" si="197"/>
        <v>0</v>
      </c>
      <c r="BK238" s="167">
        <f t="shared" si="198"/>
        <v>0</v>
      </c>
      <c r="BL238" s="169">
        <f t="shared" si="199"/>
        <v>0</v>
      </c>
      <c r="BM238" s="169">
        <f t="shared" si="200"/>
        <v>1</v>
      </c>
      <c r="BN238" s="169">
        <f t="shared" si="201"/>
        <v>0</v>
      </c>
      <c r="BO238" s="169">
        <f t="shared" si="202"/>
        <v>1</v>
      </c>
      <c r="BP238" s="36">
        <f t="shared" si="203"/>
        <v>1</v>
      </c>
      <c r="BQ238">
        <f t="shared" si="204"/>
        <v>0</v>
      </c>
      <c r="BR238" s="36">
        <f t="shared" si="205"/>
        <v>0</v>
      </c>
      <c r="BS238" t="e">
        <f t="shared" si="206"/>
        <v>#N/A</v>
      </c>
    </row>
    <row r="239" spans="1:71">
      <c r="A239" s="59">
        <v>30</v>
      </c>
      <c r="B239" s="59">
        <v>13243</v>
      </c>
      <c r="C239" s="160">
        <v>22455346.263213899</v>
      </c>
      <c r="D239" s="59">
        <v>16053572</v>
      </c>
      <c r="E239" s="59">
        <v>16303572</v>
      </c>
      <c r="F239" s="59">
        <v>6151774.2632138999</v>
      </c>
      <c r="G239" s="59">
        <v>55.357142925262501</v>
      </c>
      <c r="H239" s="59">
        <v>-313210468.13266402</v>
      </c>
      <c r="I239" s="59">
        <v>0</v>
      </c>
      <c r="J239" s="59">
        <v>0</v>
      </c>
      <c r="K239" s="59">
        <v>0</v>
      </c>
      <c r="L239" s="59">
        <v>406</v>
      </c>
      <c r="M239" s="59">
        <v>0</v>
      </c>
      <c r="N239" s="59">
        <v>0</v>
      </c>
      <c r="O239" s="59">
        <v>0</v>
      </c>
      <c r="P239" s="59">
        <v>0</v>
      </c>
      <c r="Q239" s="59">
        <v>0</v>
      </c>
      <c r="R239" s="59">
        <v>2</v>
      </c>
      <c r="S239" s="59">
        <v>0</v>
      </c>
      <c r="T239" s="59">
        <f t="shared" si="156"/>
        <v>1</v>
      </c>
      <c r="U239" s="59">
        <f t="shared" si="157"/>
        <v>0</v>
      </c>
      <c r="V239" s="59">
        <f t="shared" si="158"/>
        <v>0</v>
      </c>
      <c r="W239" s="59">
        <f t="shared" si="159"/>
        <v>0</v>
      </c>
      <c r="X239" s="59">
        <f t="shared" si="160"/>
        <v>0</v>
      </c>
      <c r="Y239" s="59">
        <f t="shared" si="161"/>
        <v>0</v>
      </c>
      <c r="Z239" s="59">
        <f t="shared" si="162"/>
        <v>0</v>
      </c>
      <c r="AA239" s="59">
        <f t="shared" si="163"/>
        <v>0</v>
      </c>
      <c r="AB239" s="59">
        <f t="shared" si="164"/>
        <v>0</v>
      </c>
      <c r="AC239" s="59">
        <f t="shared" si="165"/>
        <v>0</v>
      </c>
      <c r="AD239" s="166">
        <f t="shared" si="207"/>
        <v>0</v>
      </c>
      <c r="AE239" s="169">
        <f t="shared" si="166"/>
        <v>0</v>
      </c>
      <c r="AF239" s="169">
        <f t="shared" si="167"/>
        <v>0</v>
      </c>
      <c r="AG239" s="169">
        <f t="shared" si="168"/>
        <v>0</v>
      </c>
      <c r="AH239" s="169">
        <f t="shared" si="169"/>
        <v>1</v>
      </c>
      <c r="AI239" s="169">
        <f t="shared" si="170"/>
        <v>0</v>
      </c>
      <c r="AJ239" s="169">
        <f t="shared" si="171"/>
        <v>0</v>
      </c>
      <c r="AK239" s="169">
        <f t="shared" si="172"/>
        <v>0</v>
      </c>
      <c r="AL239" s="169">
        <f t="shared" si="173"/>
        <v>1</v>
      </c>
      <c r="AM239" s="169">
        <f t="shared" si="174"/>
        <v>0</v>
      </c>
      <c r="AN239" s="169">
        <f t="shared" si="175"/>
        <v>0</v>
      </c>
      <c r="AO239" s="169">
        <f t="shared" si="176"/>
        <v>1</v>
      </c>
      <c r="AP239" s="169">
        <f t="shared" si="177"/>
        <v>0</v>
      </c>
      <c r="AQ239" s="169">
        <f t="shared" si="178"/>
        <v>0</v>
      </c>
      <c r="AR239" s="169">
        <f t="shared" si="179"/>
        <v>0</v>
      </c>
      <c r="AS239" s="169">
        <f t="shared" si="180"/>
        <v>0</v>
      </c>
      <c r="AT239" s="169">
        <f t="shared" si="181"/>
        <v>0</v>
      </c>
      <c r="AU239" s="169">
        <f t="shared" si="182"/>
        <v>0</v>
      </c>
      <c r="AV239" s="169">
        <f t="shared" si="183"/>
        <v>1</v>
      </c>
      <c r="AW239" s="169">
        <f t="shared" si="184"/>
        <v>1</v>
      </c>
      <c r="AX239" s="169">
        <f t="shared" si="185"/>
        <v>0</v>
      </c>
      <c r="AY239" s="169">
        <f t="shared" si="186"/>
        <v>1</v>
      </c>
      <c r="AZ239" s="169">
        <f t="shared" si="187"/>
        <v>0</v>
      </c>
      <c r="BA239" s="169">
        <f t="shared" si="188"/>
        <v>0</v>
      </c>
      <c r="BB239" s="169">
        <f t="shared" si="189"/>
        <v>1</v>
      </c>
      <c r="BC239" s="169">
        <f t="shared" si="190"/>
        <v>0</v>
      </c>
      <c r="BD239" s="169">
        <f t="shared" si="191"/>
        <v>1</v>
      </c>
      <c r="BE239" s="169">
        <f t="shared" si="192"/>
        <v>1</v>
      </c>
      <c r="BF239" s="169">
        <f t="shared" si="193"/>
        <v>0</v>
      </c>
      <c r="BG239" s="169">
        <f t="shared" si="194"/>
        <v>0</v>
      </c>
      <c r="BH239" s="169">
        <f t="shared" si="195"/>
        <v>0</v>
      </c>
      <c r="BI239" s="169">
        <f t="shared" si="196"/>
        <v>0</v>
      </c>
      <c r="BJ239" s="169">
        <f t="shared" si="197"/>
        <v>0</v>
      </c>
      <c r="BK239" s="167">
        <f t="shared" si="198"/>
        <v>0</v>
      </c>
      <c r="BL239" s="169">
        <f t="shared" si="199"/>
        <v>0</v>
      </c>
      <c r="BM239" s="169">
        <f t="shared" si="200"/>
        <v>1</v>
      </c>
      <c r="BN239" s="169">
        <f t="shared" si="201"/>
        <v>1</v>
      </c>
      <c r="BO239" s="169">
        <f t="shared" si="202"/>
        <v>0</v>
      </c>
      <c r="BP239" s="36">
        <f t="shared" si="203"/>
        <v>0</v>
      </c>
      <c r="BQ239">
        <f t="shared" si="204"/>
        <v>0</v>
      </c>
      <c r="BR239" s="36">
        <f t="shared" si="205"/>
        <v>1</v>
      </c>
      <c r="BS239" t="e">
        <f t="shared" si="206"/>
        <v>#N/A</v>
      </c>
    </row>
    <row r="240" spans="1:71">
      <c r="A240" s="59">
        <v>16</v>
      </c>
      <c r="B240" s="59">
        <v>12111</v>
      </c>
      <c r="C240" s="160">
        <v>45571428.377409399</v>
      </c>
      <c r="D240" s="59">
        <v>10714285.5</v>
      </c>
      <c r="E240" s="59">
        <v>16428571</v>
      </c>
      <c r="F240" s="59">
        <v>29142857.377409399</v>
      </c>
      <c r="G240" s="59">
        <v>457.142860412598</v>
      </c>
      <c r="H240" s="59">
        <v>-191293229.31540099</v>
      </c>
      <c r="I240" s="59">
        <v>101</v>
      </c>
      <c r="J240" s="59">
        <v>0</v>
      </c>
      <c r="K240" s="59">
        <v>0</v>
      </c>
      <c r="L240" s="59">
        <v>101</v>
      </c>
      <c r="M240" s="59">
        <v>0</v>
      </c>
      <c r="N240" s="59">
        <v>0</v>
      </c>
      <c r="O240" s="59">
        <v>0</v>
      </c>
      <c r="P240" s="59">
        <v>0</v>
      </c>
      <c r="Q240" s="59">
        <v>0</v>
      </c>
      <c r="R240" s="59">
        <v>2</v>
      </c>
      <c r="S240" s="59">
        <v>0</v>
      </c>
      <c r="T240" s="59">
        <f t="shared" si="156"/>
        <v>0</v>
      </c>
      <c r="U240" s="59">
        <f t="shared" si="157"/>
        <v>0</v>
      </c>
      <c r="V240" s="59">
        <f t="shared" si="158"/>
        <v>0</v>
      </c>
      <c r="W240" s="59">
        <f t="shared" si="159"/>
        <v>0</v>
      </c>
      <c r="X240" s="59">
        <f t="shared" si="160"/>
        <v>0</v>
      </c>
      <c r="Y240" s="59">
        <f t="shared" si="161"/>
        <v>0</v>
      </c>
      <c r="Z240" s="59">
        <f t="shared" si="162"/>
        <v>0</v>
      </c>
      <c r="AA240" s="59">
        <f t="shared" si="163"/>
        <v>0</v>
      </c>
      <c r="AB240" s="59">
        <f t="shared" si="164"/>
        <v>0</v>
      </c>
      <c r="AC240" s="59">
        <f t="shared" si="165"/>
        <v>0</v>
      </c>
      <c r="AD240" s="166">
        <f t="shared" si="207"/>
        <v>2</v>
      </c>
      <c r="AE240" s="169">
        <f t="shared" si="166"/>
        <v>0</v>
      </c>
      <c r="AF240" s="169">
        <f t="shared" si="167"/>
        <v>1</v>
      </c>
      <c r="AG240" s="169">
        <f t="shared" si="168"/>
        <v>0</v>
      </c>
      <c r="AH240" s="169">
        <f t="shared" si="169"/>
        <v>1</v>
      </c>
      <c r="AI240" s="169">
        <f t="shared" si="170"/>
        <v>0</v>
      </c>
      <c r="AJ240" s="169">
        <f t="shared" si="171"/>
        <v>0</v>
      </c>
      <c r="AK240" s="169">
        <f t="shared" si="172"/>
        <v>0</v>
      </c>
      <c r="AL240" s="169">
        <f t="shared" si="173"/>
        <v>1</v>
      </c>
      <c r="AM240" s="169">
        <f t="shared" si="174"/>
        <v>0</v>
      </c>
      <c r="AN240" s="169">
        <f t="shared" si="175"/>
        <v>0</v>
      </c>
      <c r="AO240" s="169">
        <f t="shared" si="176"/>
        <v>1</v>
      </c>
      <c r="AP240" s="169">
        <f t="shared" si="177"/>
        <v>0</v>
      </c>
      <c r="AQ240" s="169">
        <f t="shared" si="178"/>
        <v>0</v>
      </c>
      <c r="AR240" s="169">
        <f t="shared" si="179"/>
        <v>0</v>
      </c>
      <c r="AS240" s="169">
        <f t="shared" si="180"/>
        <v>0</v>
      </c>
      <c r="AT240" s="169">
        <f t="shared" si="181"/>
        <v>0</v>
      </c>
      <c r="AU240" s="169">
        <f t="shared" si="182"/>
        <v>0</v>
      </c>
      <c r="AV240" s="169">
        <f t="shared" si="183"/>
        <v>1</v>
      </c>
      <c r="AW240" s="169">
        <f t="shared" si="184"/>
        <v>0</v>
      </c>
      <c r="AX240" s="169">
        <f t="shared" si="185"/>
        <v>0</v>
      </c>
      <c r="AY240" s="169">
        <f t="shared" si="186"/>
        <v>0</v>
      </c>
      <c r="AZ240" s="169">
        <f t="shared" si="187"/>
        <v>0</v>
      </c>
      <c r="BA240" s="169">
        <f t="shared" si="188"/>
        <v>0</v>
      </c>
      <c r="BB240" s="169">
        <f t="shared" si="189"/>
        <v>1</v>
      </c>
      <c r="BC240" s="169">
        <f t="shared" si="190"/>
        <v>0</v>
      </c>
      <c r="BD240" s="169">
        <f t="shared" si="191"/>
        <v>1</v>
      </c>
      <c r="BE240" s="169">
        <f t="shared" si="192"/>
        <v>0</v>
      </c>
      <c r="BF240" s="169">
        <f t="shared" si="193"/>
        <v>0</v>
      </c>
      <c r="BG240" s="169">
        <f t="shared" si="194"/>
        <v>0</v>
      </c>
      <c r="BH240" s="169">
        <f t="shared" si="195"/>
        <v>0</v>
      </c>
      <c r="BI240" s="169">
        <f t="shared" si="196"/>
        <v>0</v>
      </c>
      <c r="BJ240" s="169">
        <f t="shared" si="197"/>
        <v>0</v>
      </c>
      <c r="BK240" s="167">
        <f t="shared" si="198"/>
        <v>0</v>
      </c>
      <c r="BL240" s="169">
        <f t="shared" si="199"/>
        <v>0</v>
      </c>
      <c r="BM240" s="169">
        <f t="shared" si="200"/>
        <v>1</v>
      </c>
      <c r="BN240" s="169">
        <f t="shared" si="201"/>
        <v>1</v>
      </c>
      <c r="BO240" s="169">
        <f t="shared" si="202"/>
        <v>0</v>
      </c>
      <c r="BP240" s="36">
        <f t="shared" si="203"/>
        <v>1</v>
      </c>
      <c r="BQ240">
        <f t="shared" si="204"/>
        <v>0</v>
      </c>
      <c r="BR240" s="36">
        <f t="shared" si="205"/>
        <v>0</v>
      </c>
      <c r="BS240" t="e">
        <f t="shared" si="206"/>
        <v>#N/A</v>
      </c>
    </row>
    <row r="241" spans="1:71">
      <c r="A241" s="59">
        <v>186</v>
      </c>
      <c r="B241" s="59">
        <v>122501</v>
      </c>
      <c r="C241" s="160">
        <v>12571428.517906001</v>
      </c>
      <c r="D241" s="59">
        <v>14035714.5</v>
      </c>
      <c r="E241" s="59">
        <v>16464286</v>
      </c>
      <c r="F241" s="59">
        <v>-3892857.4820939698</v>
      </c>
      <c r="G241" s="59">
        <v>57.142856597900398</v>
      </c>
      <c r="H241" s="59">
        <v>-2843837161.8935099</v>
      </c>
      <c r="I241" s="59">
        <v>102</v>
      </c>
      <c r="J241" s="59">
        <v>0</v>
      </c>
      <c r="K241" s="59">
        <v>0</v>
      </c>
      <c r="L241" s="59">
        <v>102</v>
      </c>
      <c r="M241" s="59">
        <v>301</v>
      </c>
      <c r="N241" s="59">
        <v>406</v>
      </c>
      <c r="O241" s="59">
        <v>0</v>
      </c>
      <c r="P241" s="59">
        <v>0</v>
      </c>
      <c r="Q241" s="59">
        <v>0</v>
      </c>
      <c r="R241" s="59">
        <v>2</v>
      </c>
      <c r="S241" s="59">
        <v>1</v>
      </c>
      <c r="T241" s="59">
        <f t="shared" si="156"/>
        <v>0</v>
      </c>
      <c r="U241" s="59">
        <f t="shared" si="157"/>
        <v>0</v>
      </c>
      <c r="V241" s="59">
        <f t="shared" si="158"/>
        <v>2</v>
      </c>
      <c r="W241" s="59">
        <f t="shared" si="159"/>
        <v>1</v>
      </c>
      <c r="X241" s="59">
        <f t="shared" si="160"/>
        <v>0</v>
      </c>
      <c r="Y241" s="59">
        <f t="shared" si="161"/>
        <v>1</v>
      </c>
      <c r="Z241" s="59">
        <f t="shared" si="162"/>
        <v>0</v>
      </c>
      <c r="AA241" s="59">
        <f t="shared" si="163"/>
        <v>0</v>
      </c>
      <c r="AB241" s="59">
        <f t="shared" si="164"/>
        <v>0</v>
      </c>
      <c r="AC241" s="59">
        <f t="shared" si="165"/>
        <v>0</v>
      </c>
      <c r="AD241" s="166">
        <f t="shared" si="207"/>
        <v>0</v>
      </c>
      <c r="AE241" s="169">
        <f t="shared" si="166"/>
        <v>0</v>
      </c>
      <c r="AF241" s="169">
        <f t="shared" si="167"/>
        <v>0</v>
      </c>
      <c r="AG241" s="169">
        <f t="shared" si="168"/>
        <v>0</v>
      </c>
      <c r="AH241" s="169">
        <f t="shared" si="169"/>
        <v>1</v>
      </c>
      <c r="AI241" s="169">
        <f t="shared" si="170"/>
        <v>0</v>
      </c>
      <c r="AJ241" s="169">
        <f t="shared" si="171"/>
        <v>0</v>
      </c>
      <c r="AK241" s="169">
        <f t="shared" si="172"/>
        <v>0</v>
      </c>
      <c r="AL241" s="169">
        <f t="shared" si="173"/>
        <v>1</v>
      </c>
      <c r="AM241" s="169">
        <f t="shared" si="174"/>
        <v>1</v>
      </c>
      <c r="AN241" s="169">
        <f t="shared" si="175"/>
        <v>2</v>
      </c>
      <c r="AO241" s="169">
        <f t="shared" si="176"/>
        <v>0</v>
      </c>
      <c r="AP241" s="169">
        <f t="shared" si="177"/>
        <v>1</v>
      </c>
      <c r="AQ241" s="169">
        <f t="shared" si="178"/>
        <v>0</v>
      </c>
      <c r="AR241" s="169">
        <f t="shared" si="179"/>
        <v>0</v>
      </c>
      <c r="AS241" s="169">
        <f t="shared" si="180"/>
        <v>0</v>
      </c>
      <c r="AT241" s="169">
        <f t="shared" si="181"/>
        <v>0</v>
      </c>
      <c r="AU241" s="169">
        <f t="shared" si="182"/>
        <v>0</v>
      </c>
      <c r="AV241" s="169">
        <f t="shared" si="183"/>
        <v>1</v>
      </c>
      <c r="AW241" s="169">
        <f t="shared" si="184"/>
        <v>0</v>
      </c>
      <c r="AX241" s="169">
        <f t="shared" si="185"/>
        <v>0</v>
      </c>
      <c r="AY241" s="169">
        <f t="shared" si="186"/>
        <v>0</v>
      </c>
      <c r="AZ241" s="169">
        <f t="shared" si="187"/>
        <v>0</v>
      </c>
      <c r="BA241" s="169">
        <f t="shared" si="188"/>
        <v>0</v>
      </c>
      <c r="BB241" s="169">
        <f t="shared" si="189"/>
        <v>1</v>
      </c>
      <c r="BC241" s="169">
        <f t="shared" si="190"/>
        <v>0</v>
      </c>
      <c r="BD241" s="169">
        <f t="shared" si="191"/>
        <v>1</v>
      </c>
      <c r="BE241" s="169">
        <f t="shared" si="192"/>
        <v>0</v>
      </c>
      <c r="BF241" s="169">
        <f t="shared" si="193"/>
        <v>0</v>
      </c>
      <c r="BG241" s="169">
        <f t="shared" si="194"/>
        <v>0</v>
      </c>
      <c r="BH241" s="169">
        <f t="shared" si="195"/>
        <v>0</v>
      </c>
      <c r="BI241" s="169">
        <f t="shared" si="196"/>
        <v>0</v>
      </c>
      <c r="BJ241" s="169">
        <f t="shared" si="197"/>
        <v>0</v>
      </c>
      <c r="BK241" s="167">
        <f t="shared" si="198"/>
        <v>0</v>
      </c>
      <c r="BL241" s="169">
        <f t="shared" si="199"/>
        <v>0</v>
      </c>
      <c r="BM241" s="169">
        <f t="shared" si="200"/>
        <v>1</v>
      </c>
      <c r="BN241" s="169">
        <f t="shared" si="201"/>
        <v>0</v>
      </c>
      <c r="BO241" s="169">
        <f t="shared" si="202"/>
        <v>1</v>
      </c>
      <c r="BP241" s="36">
        <f t="shared" si="203"/>
        <v>0</v>
      </c>
      <c r="BQ241">
        <f t="shared" si="204"/>
        <v>2</v>
      </c>
      <c r="BR241" s="36">
        <f t="shared" si="205"/>
        <v>0</v>
      </c>
      <c r="BS241" t="e">
        <f t="shared" si="206"/>
        <v>#N/A</v>
      </c>
    </row>
    <row r="242" spans="1:71">
      <c r="A242" s="59">
        <v>95</v>
      </c>
      <c r="B242" s="59">
        <v>23113</v>
      </c>
      <c r="C242" s="160">
        <v>22205627.1097399</v>
      </c>
      <c r="D242" s="59">
        <v>16569264</v>
      </c>
      <c r="E242" s="59">
        <v>16569264</v>
      </c>
      <c r="F242" s="59">
        <v>5636363.1097398903</v>
      </c>
      <c r="G242" s="59">
        <v>43.290042877197301</v>
      </c>
      <c r="H242" s="59">
        <v>-1630296609.0567999</v>
      </c>
      <c r="I242" s="59">
        <v>402</v>
      </c>
      <c r="J242" s="59">
        <v>444</v>
      </c>
      <c r="K242" s="59">
        <v>0</v>
      </c>
      <c r="L242" s="59">
        <v>404</v>
      </c>
      <c r="M242" s="59">
        <v>0</v>
      </c>
      <c r="N242" s="59">
        <v>0</v>
      </c>
      <c r="O242" s="59">
        <v>0</v>
      </c>
      <c r="P242" s="59">
        <v>0</v>
      </c>
      <c r="Q242" s="59">
        <v>0</v>
      </c>
      <c r="R242" s="59">
        <v>2</v>
      </c>
      <c r="S242" s="59">
        <v>0</v>
      </c>
      <c r="T242" s="59">
        <f t="shared" si="156"/>
        <v>2</v>
      </c>
      <c r="U242" s="59">
        <f t="shared" si="157"/>
        <v>0</v>
      </c>
      <c r="V242" s="59">
        <f t="shared" si="158"/>
        <v>0</v>
      </c>
      <c r="W242" s="59">
        <f t="shared" si="159"/>
        <v>1</v>
      </c>
      <c r="X242" s="59">
        <f t="shared" si="160"/>
        <v>0</v>
      </c>
      <c r="Y242" s="59">
        <f t="shared" si="161"/>
        <v>0</v>
      </c>
      <c r="Z242" s="59">
        <f t="shared" si="162"/>
        <v>0</v>
      </c>
      <c r="AA242" s="59">
        <f t="shared" si="163"/>
        <v>0</v>
      </c>
      <c r="AB242" s="59">
        <f t="shared" si="164"/>
        <v>0</v>
      </c>
      <c r="AC242" s="59">
        <f t="shared" si="165"/>
        <v>0</v>
      </c>
      <c r="AD242" s="166">
        <f t="shared" si="207"/>
        <v>0</v>
      </c>
      <c r="AE242" s="169">
        <f t="shared" si="166"/>
        <v>0</v>
      </c>
      <c r="AF242" s="169">
        <f t="shared" si="167"/>
        <v>0</v>
      </c>
      <c r="AG242" s="169">
        <f t="shared" si="168"/>
        <v>0</v>
      </c>
      <c r="AH242" s="169">
        <f t="shared" si="169"/>
        <v>1</v>
      </c>
      <c r="AI242" s="169">
        <f t="shared" si="170"/>
        <v>0</v>
      </c>
      <c r="AJ242" s="169">
        <f t="shared" si="171"/>
        <v>0</v>
      </c>
      <c r="AK242" s="169">
        <f t="shared" si="172"/>
        <v>0</v>
      </c>
      <c r="AL242" s="169">
        <f t="shared" si="173"/>
        <v>1</v>
      </c>
      <c r="AM242" s="169">
        <f t="shared" si="174"/>
        <v>0</v>
      </c>
      <c r="AN242" s="169">
        <f t="shared" si="175"/>
        <v>0</v>
      </c>
      <c r="AO242" s="169">
        <f t="shared" si="176"/>
        <v>1</v>
      </c>
      <c r="AP242" s="169">
        <f t="shared" si="177"/>
        <v>0</v>
      </c>
      <c r="AQ242" s="169">
        <f t="shared" si="178"/>
        <v>0</v>
      </c>
      <c r="AR242" s="169">
        <f t="shared" si="179"/>
        <v>0</v>
      </c>
      <c r="AS242" s="169">
        <f t="shared" si="180"/>
        <v>0</v>
      </c>
      <c r="AT242" s="169">
        <f t="shared" si="181"/>
        <v>0</v>
      </c>
      <c r="AU242" s="169">
        <f t="shared" si="182"/>
        <v>0</v>
      </c>
      <c r="AV242" s="169">
        <f t="shared" si="183"/>
        <v>1</v>
      </c>
      <c r="AW242" s="169">
        <f t="shared" si="184"/>
        <v>1</v>
      </c>
      <c r="AX242" s="169">
        <f t="shared" si="185"/>
        <v>1</v>
      </c>
      <c r="AY242" s="169">
        <f t="shared" si="186"/>
        <v>0</v>
      </c>
      <c r="AZ242" s="169">
        <f t="shared" si="187"/>
        <v>0</v>
      </c>
      <c r="BA242" s="169">
        <f t="shared" si="188"/>
        <v>0</v>
      </c>
      <c r="BB242" s="169">
        <f t="shared" si="189"/>
        <v>1</v>
      </c>
      <c r="BC242" s="169">
        <f t="shared" si="190"/>
        <v>1</v>
      </c>
      <c r="BD242" s="169">
        <f t="shared" si="191"/>
        <v>0</v>
      </c>
      <c r="BE242" s="169">
        <f t="shared" si="192"/>
        <v>0</v>
      </c>
      <c r="BF242" s="169">
        <f t="shared" si="193"/>
        <v>0</v>
      </c>
      <c r="BG242" s="169">
        <f t="shared" si="194"/>
        <v>0</v>
      </c>
      <c r="BH242" s="169">
        <f t="shared" si="195"/>
        <v>0</v>
      </c>
      <c r="BI242" s="169">
        <f t="shared" si="196"/>
        <v>0</v>
      </c>
      <c r="BJ242" s="169">
        <f t="shared" si="197"/>
        <v>0</v>
      </c>
      <c r="BK242" s="167">
        <f t="shared" si="198"/>
        <v>1</v>
      </c>
      <c r="BL242" s="169">
        <f t="shared" si="199"/>
        <v>0</v>
      </c>
      <c r="BM242" s="169">
        <f t="shared" si="200"/>
        <v>1</v>
      </c>
      <c r="BN242" s="169">
        <f t="shared" si="201"/>
        <v>1</v>
      </c>
      <c r="BO242" s="169">
        <f t="shared" si="202"/>
        <v>0</v>
      </c>
      <c r="BP242" s="36">
        <f t="shared" si="203"/>
        <v>0</v>
      </c>
      <c r="BQ242">
        <f t="shared" si="204"/>
        <v>0</v>
      </c>
      <c r="BR242" s="36">
        <f t="shared" si="205"/>
        <v>1</v>
      </c>
      <c r="BS242" t="e">
        <f t="shared" si="206"/>
        <v>#N/A</v>
      </c>
    </row>
    <row r="243" spans="1:71">
      <c r="A243" s="59">
        <v>26</v>
      </c>
      <c r="B243" s="59">
        <v>13121</v>
      </c>
      <c r="C243" s="160">
        <v>34523810.601694003</v>
      </c>
      <c r="D243" s="59">
        <v>14023810.25</v>
      </c>
      <c r="E243" s="59">
        <v>16595239</v>
      </c>
      <c r="F243" s="59">
        <v>17928571.601693999</v>
      </c>
      <c r="G243" s="59">
        <v>123.809532165527</v>
      </c>
      <c r="H243" s="59">
        <v>-298433670.79418403</v>
      </c>
      <c r="I243" s="59">
        <v>0</v>
      </c>
      <c r="J243" s="59">
        <v>0</v>
      </c>
      <c r="K243" s="59">
        <v>0</v>
      </c>
      <c r="L243" s="59">
        <v>406</v>
      </c>
      <c r="M243" s="59">
        <v>0</v>
      </c>
      <c r="N243" s="59">
        <v>0</v>
      </c>
      <c r="O243" s="59">
        <v>401</v>
      </c>
      <c r="P243" s="59">
        <v>0</v>
      </c>
      <c r="Q243" s="59">
        <v>0</v>
      </c>
      <c r="R243" s="59">
        <v>2</v>
      </c>
      <c r="S243" s="59">
        <v>0</v>
      </c>
      <c r="T243" s="59">
        <f t="shared" si="156"/>
        <v>2</v>
      </c>
      <c r="U243" s="59">
        <f t="shared" si="157"/>
        <v>0</v>
      </c>
      <c r="V243" s="59">
        <f t="shared" si="158"/>
        <v>0</v>
      </c>
      <c r="W243" s="59">
        <f t="shared" si="159"/>
        <v>0</v>
      </c>
      <c r="X243" s="59">
        <f t="shared" si="160"/>
        <v>0</v>
      </c>
      <c r="Y243" s="59">
        <f t="shared" si="161"/>
        <v>0</v>
      </c>
      <c r="Z243" s="59">
        <f t="shared" si="162"/>
        <v>0</v>
      </c>
      <c r="AA243" s="59">
        <f t="shared" si="163"/>
        <v>0</v>
      </c>
      <c r="AB243" s="59">
        <f t="shared" si="164"/>
        <v>0</v>
      </c>
      <c r="AC243" s="59">
        <f t="shared" si="165"/>
        <v>0</v>
      </c>
      <c r="AD243" s="166">
        <f t="shared" si="207"/>
        <v>0</v>
      </c>
      <c r="AE243" s="169">
        <f t="shared" si="166"/>
        <v>0</v>
      </c>
      <c r="AF243" s="169">
        <f t="shared" si="167"/>
        <v>0</v>
      </c>
      <c r="AG243" s="169">
        <f t="shared" si="168"/>
        <v>0</v>
      </c>
      <c r="AH243" s="169">
        <f t="shared" si="169"/>
        <v>1</v>
      </c>
      <c r="AI243" s="169">
        <f t="shared" si="170"/>
        <v>0</v>
      </c>
      <c r="AJ243" s="169">
        <f t="shared" si="171"/>
        <v>0</v>
      </c>
      <c r="AK243" s="169">
        <f t="shared" si="172"/>
        <v>0</v>
      </c>
      <c r="AL243" s="169">
        <f t="shared" si="173"/>
        <v>1</v>
      </c>
      <c r="AM243" s="169">
        <f t="shared" si="174"/>
        <v>0</v>
      </c>
      <c r="AN243" s="169">
        <f t="shared" si="175"/>
        <v>0</v>
      </c>
      <c r="AO243" s="169">
        <f t="shared" si="176"/>
        <v>1</v>
      </c>
      <c r="AP243" s="169">
        <f t="shared" si="177"/>
        <v>0</v>
      </c>
      <c r="AQ243" s="169">
        <f t="shared" si="178"/>
        <v>0</v>
      </c>
      <c r="AR243" s="169">
        <f t="shared" si="179"/>
        <v>0</v>
      </c>
      <c r="AS243" s="169">
        <f t="shared" si="180"/>
        <v>0</v>
      </c>
      <c r="AT243" s="169">
        <f t="shared" si="181"/>
        <v>0</v>
      </c>
      <c r="AU243" s="169">
        <f t="shared" si="182"/>
        <v>0</v>
      </c>
      <c r="AV243" s="169">
        <f t="shared" si="183"/>
        <v>1</v>
      </c>
      <c r="AW243" s="169">
        <f t="shared" si="184"/>
        <v>1</v>
      </c>
      <c r="AX243" s="169">
        <f t="shared" si="185"/>
        <v>1</v>
      </c>
      <c r="AY243" s="169">
        <f t="shared" si="186"/>
        <v>0</v>
      </c>
      <c r="AZ243" s="169">
        <f t="shared" si="187"/>
        <v>0</v>
      </c>
      <c r="BA243" s="169">
        <f t="shared" si="188"/>
        <v>0</v>
      </c>
      <c r="BB243" s="169">
        <f t="shared" si="189"/>
        <v>1</v>
      </c>
      <c r="BC243" s="169">
        <f t="shared" si="190"/>
        <v>0</v>
      </c>
      <c r="BD243" s="169">
        <f t="shared" si="191"/>
        <v>1</v>
      </c>
      <c r="BE243" s="169">
        <f t="shared" si="192"/>
        <v>1</v>
      </c>
      <c r="BF243" s="169">
        <f t="shared" si="193"/>
        <v>0</v>
      </c>
      <c r="BG243" s="169">
        <f t="shared" si="194"/>
        <v>0</v>
      </c>
      <c r="BH243" s="169">
        <f t="shared" si="195"/>
        <v>0</v>
      </c>
      <c r="BI243" s="169">
        <f t="shared" si="196"/>
        <v>0</v>
      </c>
      <c r="BJ243" s="169">
        <f t="shared" si="197"/>
        <v>0</v>
      </c>
      <c r="BK243" s="167">
        <f t="shared" si="198"/>
        <v>0</v>
      </c>
      <c r="BL243" s="169">
        <f t="shared" si="199"/>
        <v>0</v>
      </c>
      <c r="BM243" s="169">
        <f t="shared" si="200"/>
        <v>1</v>
      </c>
      <c r="BN243" s="169">
        <f t="shared" si="201"/>
        <v>1</v>
      </c>
      <c r="BO243" s="169">
        <f t="shared" si="202"/>
        <v>0</v>
      </c>
      <c r="BP243" s="36">
        <f t="shared" si="203"/>
        <v>0</v>
      </c>
      <c r="BQ243">
        <f t="shared" si="204"/>
        <v>0</v>
      </c>
      <c r="BR243" s="36">
        <f t="shared" si="205"/>
        <v>1</v>
      </c>
      <c r="BS243" t="e">
        <f t="shared" si="206"/>
        <v>#N/A</v>
      </c>
    </row>
    <row r="244" spans="1:71">
      <c r="A244" s="59">
        <v>174</v>
      </c>
      <c r="B244" s="59">
        <v>122211</v>
      </c>
      <c r="C244" s="160">
        <v>49895148.780772403</v>
      </c>
      <c r="D244" s="59">
        <v>16247768.15625</v>
      </c>
      <c r="E244" s="59">
        <v>16604911</v>
      </c>
      <c r="F244" s="59">
        <v>33290237.780772399</v>
      </c>
      <c r="G244" s="59">
        <v>357.142834663391</v>
      </c>
      <c r="H244" s="59">
        <v>-2614711206.2943401</v>
      </c>
      <c r="I244" s="59">
        <v>0</v>
      </c>
      <c r="J244" s="59">
        <v>0</v>
      </c>
      <c r="K244" s="59">
        <v>0</v>
      </c>
      <c r="L244" s="59">
        <v>403</v>
      </c>
      <c r="M244" s="59">
        <v>406</v>
      </c>
      <c r="N244" s="59">
        <v>417</v>
      </c>
      <c r="O244" s="59">
        <v>0</v>
      </c>
      <c r="P244" s="59">
        <v>0</v>
      </c>
      <c r="Q244" s="59">
        <v>0</v>
      </c>
      <c r="R244" s="59">
        <v>2</v>
      </c>
      <c r="S244" s="59">
        <v>1</v>
      </c>
      <c r="T244" s="59">
        <f t="shared" si="156"/>
        <v>1</v>
      </c>
      <c r="U244" s="59">
        <f t="shared" si="157"/>
        <v>0</v>
      </c>
      <c r="V244" s="59">
        <f t="shared" si="158"/>
        <v>0</v>
      </c>
      <c r="W244" s="59">
        <f t="shared" si="159"/>
        <v>2</v>
      </c>
      <c r="X244" s="59">
        <f t="shared" si="160"/>
        <v>0</v>
      </c>
      <c r="Y244" s="59">
        <f t="shared" si="161"/>
        <v>0</v>
      </c>
      <c r="Z244" s="59">
        <f t="shared" si="162"/>
        <v>0</v>
      </c>
      <c r="AA244" s="59">
        <f t="shared" si="163"/>
        <v>0</v>
      </c>
      <c r="AB244" s="59">
        <f t="shared" si="164"/>
        <v>0</v>
      </c>
      <c r="AC244" s="59">
        <f t="shared" si="165"/>
        <v>0</v>
      </c>
      <c r="AD244" s="166">
        <f t="shared" si="207"/>
        <v>0</v>
      </c>
      <c r="AE244" s="169">
        <f t="shared" si="166"/>
        <v>0</v>
      </c>
      <c r="AF244" s="169">
        <f t="shared" si="167"/>
        <v>0</v>
      </c>
      <c r="AG244" s="169">
        <f t="shared" si="168"/>
        <v>0</v>
      </c>
      <c r="AH244" s="169">
        <f t="shared" si="169"/>
        <v>1</v>
      </c>
      <c r="AI244" s="169">
        <f t="shared" si="170"/>
        <v>0</v>
      </c>
      <c r="AJ244" s="169">
        <f t="shared" si="171"/>
        <v>0</v>
      </c>
      <c r="AK244" s="169">
        <f t="shared" si="172"/>
        <v>0</v>
      </c>
      <c r="AL244" s="169">
        <f t="shared" si="173"/>
        <v>1</v>
      </c>
      <c r="AM244" s="169">
        <f t="shared" si="174"/>
        <v>0</v>
      </c>
      <c r="AN244" s="169">
        <f t="shared" si="175"/>
        <v>0</v>
      </c>
      <c r="AO244" s="169">
        <f t="shared" si="176"/>
        <v>1</v>
      </c>
      <c r="AP244" s="169">
        <f t="shared" si="177"/>
        <v>0</v>
      </c>
      <c r="AQ244" s="169">
        <f t="shared" si="178"/>
        <v>0</v>
      </c>
      <c r="AR244" s="169">
        <f t="shared" si="179"/>
        <v>0</v>
      </c>
      <c r="AS244" s="169">
        <f t="shared" si="180"/>
        <v>0</v>
      </c>
      <c r="AT244" s="169">
        <f t="shared" si="181"/>
        <v>0</v>
      </c>
      <c r="AU244" s="169">
        <f t="shared" si="182"/>
        <v>0</v>
      </c>
      <c r="AV244" s="169">
        <f t="shared" si="183"/>
        <v>1</v>
      </c>
      <c r="AW244" s="169">
        <f t="shared" si="184"/>
        <v>1</v>
      </c>
      <c r="AX244" s="169">
        <f t="shared" si="185"/>
        <v>0</v>
      </c>
      <c r="AY244" s="169">
        <f t="shared" si="186"/>
        <v>1</v>
      </c>
      <c r="AZ244" s="169">
        <f t="shared" si="187"/>
        <v>0</v>
      </c>
      <c r="BA244" s="169">
        <f t="shared" si="188"/>
        <v>0</v>
      </c>
      <c r="BB244" s="169">
        <f t="shared" si="189"/>
        <v>1</v>
      </c>
      <c r="BC244" s="169">
        <f t="shared" si="190"/>
        <v>1</v>
      </c>
      <c r="BD244" s="169">
        <f t="shared" si="191"/>
        <v>0</v>
      </c>
      <c r="BE244" s="169">
        <f t="shared" si="192"/>
        <v>0</v>
      </c>
      <c r="BF244" s="169">
        <f t="shared" si="193"/>
        <v>0</v>
      </c>
      <c r="BG244" s="169">
        <f t="shared" si="194"/>
        <v>1</v>
      </c>
      <c r="BH244" s="169">
        <f t="shared" si="195"/>
        <v>0</v>
      </c>
      <c r="BI244" s="169">
        <f t="shared" si="196"/>
        <v>0</v>
      </c>
      <c r="BJ244" s="169">
        <f t="shared" si="197"/>
        <v>0</v>
      </c>
      <c r="BK244" s="167">
        <f t="shared" si="198"/>
        <v>0</v>
      </c>
      <c r="BL244" s="169">
        <f t="shared" si="199"/>
        <v>0</v>
      </c>
      <c r="BM244" s="169">
        <f t="shared" si="200"/>
        <v>1</v>
      </c>
      <c r="BN244" s="169">
        <f t="shared" si="201"/>
        <v>0</v>
      </c>
      <c r="BO244" s="169">
        <f t="shared" si="202"/>
        <v>1</v>
      </c>
      <c r="BP244" s="36">
        <f t="shared" si="203"/>
        <v>0</v>
      </c>
      <c r="BQ244">
        <f t="shared" si="204"/>
        <v>0</v>
      </c>
      <c r="BR244" s="36">
        <f t="shared" si="205"/>
        <v>1</v>
      </c>
      <c r="BS244" t="e">
        <f t="shared" si="206"/>
        <v>#N/A</v>
      </c>
    </row>
    <row r="245" spans="1:71">
      <c r="A245" s="59">
        <v>100</v>
      </c>
      <c r="B245" s="59">
        <v>24115</v>
      </c>
      <c r="C245" s="160">
        <v>58000001.296401098</v>
      </c>
      <c r="D245" s="59">
        <v>10725001</v>
      </c>
      <c r="E245" s="59">
        <v>16725001</v>
      </c>
      <c r="F245" s="59">
        <v>41275000.296401098</v>
      </c>
      <c r="G245" s="59">
        <v>100</v>
      </c>
      <c r="H245" s="59">
        <v>-1646877752.18172</v>
      </c>
      <c r="I245" s="59">
        <v>0</v>
      </c>
      <c r="J245" s="59">
        <v>0</v>
      </c>
      <c r="K245" s="59">
        <v>0</v>
      </c>
      <c r="L245" s="59">
        <v>101</v>
      </c>
      <c r="M245" s="59">
        <v>0</v>
      </c>
      <c r="N245" s="59">
        <v>0</v>
      </c>
      <c r="O245" s="59">
        <v>101</v>
      </c>
      <c r="P245" s="59">
        <v>0</v>
      </c>
      <c r="Q245" s="59">
        <v>0</v>
      </c>
      <c r="R245" s="59">
        <v>1</v>
      </c>
      <c r="S245" s="59">
        <v>1</v>
      </c>
      <c r="T245" s="59">
        <f t="shared" si="156"/>
        <v>0</v>
      </c>
      <c r="U245" s="59">
        <f t="shared" si="157"/>
        <v>0</v>
      </c>
      <c r="V245" s="59">
        <f t="shared" si="158"/>
        <v>0</v>
      </c>
      <c r="W245" s="59">
        <f t="shared" si="159"/>
        <v>0</v>
      </c>
      <c r="X245" s="59">
        <f t="shared" si="160"/>
        <v>0</v>
      </c>
      <c r="Y245" s="59">
        <f t="shared" si="161"/>
        <v>0</v>
      </c>
      <c r="Z245" s="59">
        <f t="shared" si="162"/>
        <v>0</v>
      </c>
      <c r="AA245" s="59">
        <f t="shared" si="163"/>
        <v>0</v>
      </c>
      <c r="AB245" s="59">
        <f t="shared" si="164"/>
        <v>0</v>
      </c>
      <c r="AC245" s="59">
        <f t="shared" si="165"/>
        <v>0</v>
      </c>
      <c r="AD245" s="166">
        <f t="shared" si="207"/>
        <v>2</v>
      </c>
      <c r="AE245" s="169">
        <f t="shared" si="166"/>
        <v>0</v>
      </c>
      <c r="AF245" s="169">
        <f t="shared" si="167"/>
        <v>1</v>
      </c>
      <c r="AG245" s="169">
        <f t="shared" si="168"/>
        <v>0</v>
      </c>
      <c r="AH245" s="169">
        <f t="shared" si="169"/>
        <v>1</v>
      </c>
      <c r="AI245" s="169">
        <f t="shared" si="170"/>
        <v>0</v>
      </c>
      <c r="AJ245" s="169">
        <f t="shared" si="171"/>
        <v>0</v>
      </c>
      <c r="AK245" s="169">
        <f t="shared" si="172"/>
        <v>0</v>
      </c>
      <c r="AL245" s="169">
        <f t="shared" si="173"/>
        <v>1</v>
      </c>
      <c r="AM245" s="169">
        <f t="shared" si="174"/>
        <v>0</v>
      </c>
      <c r="AN245" s="169">
        <f t="shared" si="175"/>
        <v>0</v>
      </c>
      <c r="AO245" s="169">
        <f t="shared" si="176"/>
        <v>1</v>
      </c>
      <c r="AP245" s="169">
        <f t="shared" si="177"/>
        <v>0</v>
      </c>
      <c r="AQ245" s="169">
        <f t="shared" si="178"/>
        <v>0</v>
      </c>
      <c r="AR245" s="169">
        <f t="shared" si="179"/>
        <v>0</v>
      </c>
      <c r="AS245" s="169">
        <f t="shared" si="180"/>
        <v>0</v>
      </c>
      <c r="AT245" s="169">
        <f t="shared" si="181"/>
        <v>0</v>
      </c>
      <c r="AU245" s="169">
        <f t="shared" si="182"/>
        <v>0</v>
      </c>
      <c r="AV245" s="169">
        <f t="shared" si="183"/>
        <v>1</v>
      </c>
      <c r="AW245" s="169">
        <f t="shared" si="184"/>
        <v>0</v>
      </c>
      <c r="AX245" s="169">
        <f t="shared" si="185"/>
        <v>0</v>
      </c>
      <c r="AY245" s="169">
        <f t="shared" si="186"/>
        <v>0</v>
      </c>
      <c r="AZ245" s="169">
        <f t="shared" si="187"/>
        <v>0</v>
      </c>
      <c r="BA245" s="169">
        <f t="shared" si="188"/>
        <v>0</v>
      </c>
      <c r="BB245" s="169">
        <f t="shared" si="189"/>
        <v>1</v>
      </c>
      <c r="BC245" s="169">
        <f t="shared" si="190"/>
        <v>0</v>
      </c>
      <c r="BD245" s="169">
        <f t="shared" si="191"/>
        <v>1</v>
      </c>
      <c r="BE245" s="169">
        <f t="shared" si="192"/>
        <v>0</v>
      </c>
      <c r="BF245" s="169">
        <f t="shared" si="193"/>
        <v>0</v>
      </c>
      <c r="BG245" s="169">
        <f t="shared" si="194"/>
        <v>0</v>
      </c>
      <c r="BH245" s="169">
        <f t="shared" si="195"/>
        <v>0</v>
      </c>
      <c r="BI245" s="169">
        <f t="shared" si="196"/>
        <v>0</v>
      </c>
      <c r="BJ245" s="169">
        <f t="shared" si="197"/>
        <v>0</v>
      </c>
      <c r="BK245" s="167">
        <f t="shared" si="198"/>
        <v>0</v>
      </c>
      <c r="BL245" s="169">
        <f t="shared" si="199"/>
        <v>1</v>
      </c>
      <c r="BM245" s="169">
        <f t="shared" si="200"/>
        <v>0</v>
      </c>
      <c r="BN245" s="169">
        <f t="shared" si="201"/>
        <v>0</v>
      </c>
      <c r="BO245" s="169">
        <f t="shared" si="202"/>
        <v>1</v>
      </c>
      <c r="BP245" s="36">
        <f t="shared" si="203"/>
        <v>1</v>
      </c>
      <c r="BQ245">
        <f t="shared" si="204"/>
        <v>0</v>
      </c>
      <c r="BR245" s="36">
        <f t="shared" si="205"/>
        <v>0</v>
      </c>
      <c r="BS245" t="e">
        <f t="shared" si="206"/>
        <v>#N/A</v>
      </c>
    </row>
    <row r="246" spans="1:71">
      <c r="A246" s="59">
        <v>150</v>
      </c>
      <c r="B246" s="59">
        <v>121121</v>
      </c>
      <c r="C246" s="160">
        <v>40000001.248859301</v>
      </c>
      <c r="D246" s="59">
        <v>17333334</v>
      </c>
      <c r="E246" s="59">
        <v>17333334</v>
      </c>
      <c r="F246" s="59">
        <v>22666667.248859301</v>
      </c>
      <c r="G246" s="59">
        <v>204.76191711425801</v>
      </c>
      <c r="H246" s="59">
        <v>-2324694938.2117801</v>
      </c>
      <c r="I246" s="59">
        <v>0</v>
      </c>
      <c r="J246" s="59">
        <v>0</v>
      </c>
      <c r="K246" s="59">
        <v>0</v>
      </c>
      <c r="L246" s="59">
        <v>101</v>
      </c>
      <c r="M246" s="59">
        <v>0</v>
      </c>
      <c r="N246" s="59">
        <v>0</v>
      </c>
      <c r="O246" s="59">
        <v>0</v>
      </c>
      <c r="P246" s="59">
        <v>0</v>
      </c>
      <c r="Q246" s="59">
        <v>0</v>
      </c>
      <c r="R246" s="59">
        <v>2</v>
      </c>
      <c r="S246" s="59">
        <v>0</v>
      </c>
      <c r="T246" s="59">
        <f t="shared" si="156"/>
        <v>0</v>
      </c>
      <c r="U246" s="59">
        <f t="shared" si="157"/>
        <v>0</v>
      </c>
      <c r="V246" s="59">
        <f t="shared" si="158"/>
        <v>0</v>
      </c>
      <c r="W246" s="59">
        <f t="shared" si="159"/>
        <v>0</v>
      </c>
      <c r="X246" s="59">
        <f t="shared" si="160"/>
        <v>0</v>
      </c>
      <c r="Y246" s="59">
        <f t="shared" si="161"/>
        <v>0</v>
      </c>
      <c r="Z246" s="59">
        <f t="shared" si="162"/>
        <v>0</v>
      </c>
      <c r="AA246" s="59">
        <f t="shared" si="163"/>
        <v>0</v>
      </c>
      <c r="AB246" s="59">
        <f t="shared" si="164"/>
        <v>0</v>
      </c>
      <c r="AC246" s="59">
        <f t="shared" si="165"/>
        <v>0</v>
      </c>
      <c r="AD246" s="166">
        <f t="shared" si="207"/>
        <v>1</v>
      </c>
      <c r="AE246" s="169">
        <f t="shared" si="166"/>
        <v>1</v>
      </c>
      <c r="AF246" s="169">
        <f t="shared" si="167"/>
        <v>0</v>
      </c>
      <c r="AG246" s="169">
        <f t="shared" si="168"/>
        <v>0</v>
      </c>
      <c r="AH246" s="169">
        <f t="shared" si="169"/>
        <v>1</v>
      </c>
      <c r="AI246" s="169">
        <f t="shared" si="170"/>
        <v>0</v>
      </c>
      <c r="AJ246" s="169">
        <f t="shared" si="171"/>
        <v>0</v>
      </c>
      <c r="AK246" s="169">
        <f t="shared" si="172"/>
        <v>0</v>
      </c>
      <c r="AL246" s="169">
        <f t="shared" si="173"/>
        <v>1</v>
      </c>
      <c r="AM246" s="169">
        <f t="shared" si="174"/>
        <v>0</v>
      </c>
      <c r="AN246" s="169">
        <f t="shared" si="175"/>
        <v>0</v>
      </c>
      <c r="AO246" s="169">
        <f t="shared" si="176"/>
        <v>1</v>
      </c>
      <c r="AP246" s="169">
        <f t="shared" si="177"/>
        <v>0</v>
      </c>
      <c r="AQ246" s="169">
        <f t="shared" si="178"/>
        <v>0</v>
      </c>
      <c r="AR246" s="169">
        <f t="shared" si="179"/>
        <v>0</v>
      </c>
      <c r="AS246" s="169">
        <f t="shared" si="180"/>
        <v>0</v>
      </c>
      <c r="AT246" s="169">
        <f t="shared" si="181"/>
        <v>0</v>
      </c>
      <c r="AU246" s="169">
        <f t="shared" si="182"/>
        <v>0</v>
      </c>
      <c r="AV246" s="169">
        <f t="shared" si="183"/>
        <v>1</v>
      </c>
      <c r="AW246" s="169">
        <f t="shared" si="184"/>
        <v>0</v>
      </c>
      <c r="AX246" s="169">
        <f t="shared" si="185"/>
        <v>0</v>
      </c>
      <c r="AY246" s="169">
        <f t="shared" si="186"/>
        <v>0</v>
      </c>
      <c r="AZ246" s="169">
        <f t="shared" si="187"/>
        <v>0</v>
      </c>
      <c r="BA246" s="169">
        <f t="shared" si="188"/>
        <v>0</v>
      </c>
      <c r="BB246" s="169">
        <f t="shared" si="189"/>
        <v>1</v>
      </c>
      <c r="BC246" s="169">
        <f t="shared" si="190"/>
        <v>0</v>
      </c>
      <c r="BD246" s="169">
        <f t="shared" si="191"/>
        <v>1</v>
      </c>
      <c r="BE246" s="169">
        <f t="shared" si="192"/>
        <v>0</v>
      </c>
      <c r="BF246" s="169">
        <f t="shared" si="193"/>
        <v>0</v>
      </c>
      <c r="BG246" s="169">
        <f t="shared" si="194"/>
        <v>0</v>
      </c>
      <c r="BH246" s="169">
        <f t="shared" si="195"/>
        <v>0</v>
      </c>
      <c r="BI246" s="169">
        <f t="shared" si="196"/>
        <v>0</v>
      </c>
      <c r="BJ246" s="169">
        <f t="shared" si="197"/>
        <v>0</v>
      </c>
      <c r="BK246" s="167">
        <f t="shared" si="198"/>
        <v>0</v>
      </c>
      <c r="BL246" s="169">
        <f t="shared" si="199"/>
        <v>0</v>
      </c>
      <c r="BM246" s="169">
        <f t="shared" si="200"/>
        <v>1</v>
      </c>
      <c r="BN246" s="169">
        <f t="shared" si="201"/>
        <v>1</v>
      </c>
      <c r="BO246" s="169">
        <f t="shared" si="202"/>
        <v>0</v>
      </c>
      <c r="BP246" s="36">
        <f t="shared" si="203"/>
        <v>1</v>
      </c>
      <c r="BQ246">
        <f t="shared" si="204"/>
        <v>0</v>
      </c>
      <c r="BR246" s="36">
        <f t="shared" si="205"/>
        <v>0</v>
      </c>
      <c r="BS246" t="e">
        <f t="shared" si="206"/>
        <v>#N/A</v>
      </c>
    </row>
    <row r="247" spans="1:71">
      <c r="A247" s="59">
        <v>409</v>
      </c>
      <c r="B247" s="59">
        <v>231591</v>
      </c>
      <c r="C247" s="160">
        <v>18571428.492361199</v>
      </c>
      <c r="D247" s="59">
        <v>17535714</v>
      </c>
      <c r="E247" s="59">
        <v>17535714</v>
      </c>
      <c r="F247" s="59">
        <v>1035714.49236119</v>
      </c>
      <c r="G247" s="59">
        <v>835.71426010131802</v>
      </c>
      <c r="H247" s="59">
        <v>-6419441664.0882101</v>
      </c>
      <c r="I247" s="59">
        <v>0</v>
      </c>
      <c r="J247" s="59">
        <v>0</v>
      </c>
      <c r="K247" s="59">
        <v>0</v>
      </c>
      <c r="L247" s="59">
        <v>402</v>
      </c>
      <c r="M247" s="59">
        <v>102</v>
      </c>
      <c r="N247" s="59">
        <v>0</v>
      </c>
      <c r="O247" s="59">
        <v>201</v>
      </c>
      <c r="P247" s="59">
        <v>0</v>
      </c>
      <c r="Q247" s="59">
        <v>0</v>
      </c>
      <c r="R247" s="59">
        <v>2</v>
      </c>
      <c r="S247" s="59">
        <v>0</v>
      </c>
      <c r="T247" s="59">
        <f t="shared" si="156"/>
        <v>1</v>
      </c>
      <c r="U247" s="59">
        <f t="shared" si="157"/>
        <v>1</v>
      </c>
      <c r="V247" s="59">
        <f t="shared" si="158"/>
        <v>0</v>
      </c>
      <c r="W247" s="59">
        <f t="shared" si="159"/>
        <v>0</v>
      </c>
      <c r="X247" s="59">
        <f t="shared" si="160"/>
        <v>0</v>
      </c>
      <c r="Y247" s="59">
        <f t="shared" si="161"/>
        <v>0</v>
      </c>
      <c r="Z247" s="59">
        <f t="shared" si="162"/>
        <v>0</v>
      </c>
      <c r="AA247" s="59">
        <f t="shared" si="163"/>
        <v>1</v>
      </c>
      <c r="AB247" s="59">
        <f t="shared" si="164"/>
        <v>0</v>
      </c>
      <c r="AC247" s="59">
        <f t="shared" si="165"/>
        <v>0</v>
      </c>
      <c r="AD247" s="166">
        <f t="shared" si="207"/>
        <v>0</v>
      </c>
      <c r="AE247" s="169">
        <f t="shared" si="166"/>
        <v>0</v>
      </c>
      <c r="AF247" s="169">
        <f t="shared" si="167"/>
        <v>0</v>
      </c>
      <c r="AG247" s="169">
        <f t="shared" si="168"/>
        <v>0</v>
      </c>
      <c r="AH247" s="169">
        <f t="shared" si="169"/>
        <v>1</v>
      </c>
      <c r="AI247" s="169">
        <f t="shared" si="170"/>
        <v>0</v>
      </c>
      <c r="AJ247" s="169">
        <f t="shared" si="171"/>
        <v>0</v>
      </c>
      <c r="AK247" s="169">
        <f t="shared" si="172"/>
        <v>0</v>
      </c>
      <c r="AL247" s="169">
        <f t="shared" si="173"/>
        <v>1</v>
      </c>
      <c r="AM247" s="169">
        <f t="shared" si="174"/>
        <v>0</v>
      </c>
      <c r="AN247" s="169">
        <f t="shared" si="175"/>
        <v>0</v>
      </c>
      <c r="AO247" s="169">
        <f t="shared" si="176"/>
        <v>1</v>
      </c>
      <c r="AP247" s="169">
        <f t="shared" si="177"/>
        <v>0</v>
      </c>
      <c r="AQ247" s="169">
        <f t="shared" si="178"/>
        <v>0</v>
      </c>
      <c r="AR247" s="169">
        <f t="shared" si="179"/>
        <v>0</v>
      </c>
      <c r="AS247" s="169">
        <f t="shared" si="180"/>
        <v>0</v>
      </c>
      <c r="AT247" s="169">
        <f t="shared" si="181"/>
        <v>0</v>
      </c>
      <c r="AU247" s="169">
        <f t="shared" si="182"/>
        <v>0</v>
      </c>
      <c r="AV247" s="169">
        <f t="shared" si="183"/>
        <v>1</v>
      </c>
      <c r="AW247" s="169">
        <f t="shared" si="184"/>
        <v>1</v>
      </c>
      <c r="AX247" s="169">
        <f t="shared" si="185"/>
        <v>0</v>
      </c>
      <c r="AY247" s="169">
        <f t="shared" si="186"/>
        <v>1</v>
      </c>
      <c r="AZ247" s="169">
        <f t="shared" si="187"/>
        <v>0</v>
      </c>
      <c r="BA247" s="169">
        <f t="shared" si="188"/>
        <v>0</v>
      </c>
      <c r="BB247" s="169">
        <f t="shared" si="189"/>
        <v>1</v>
      </c>
      <c r="BC247" s="169">
        <f t="shared" si="190"/>
        <v>1</v>
      </c>
      <c r="BD247" s="169">
        <f t="shared" si="191"/>
        <v>0</v>
      </c>
      <c r="BE247" s="169">
        <f t="shared" si="192"/>
        <v>0</v>
      </c>
      <c r="BF247" s="169">
        <f t="shared" si="193"/>
        <v>0</v>
      </c>
      <c r="BG247" s="169">
        <f t="shared" si="194"/>
        <v>0</v>
      </c>
      <c r="BH247" s="169">
        <f t="shared" si="195"/>
        <v>0</v>
      </c>
      <c r="BI247" s="169">
        <f t="shared" si="196"/>
        <v>0</v>
      </c>
      <c r="BJ247" s="169">
        <f t="shared" si="197"/>
        <v>0</v>
      </c>
      <c r="BK247" s="167">
        <f t="shared" si="198"/>
        <v>1</v>
      </c>
      <c r="BL247" s="169">
        <f t="shared" si="199"/>
        <v>0</v>
      </c>
      <c r="BM247" s="169">
        <f t="shared" si="200"/>
        <v>1</v>
      </c>
      <c r="BN247" s="169">
        <f t="shared" si="201"/>
        <v>1</v>
      </c>
      <c r="BO247" s="169">
        <f t="shared" si="202"/>
        <v>0</v>
      </c>
      <c r="BP247" s="36">
        <f t="shared" si="203"/>
        <v>0</v>
      </c>
      <c r="BQ247">
        <f t="shared" si="204"/>
        <v>0</v>
      </c>
      <c r="BR247" s="36">
        <f t="shared" si="205"/>
        <v>1</v>
      </c>
      <c r="BS247" t="e">
        <f t="shared" si="206"/>
        <v>#N/A</v>
      </c>
    </row>
    <row r="248" spans="1:71">
      <c r="A248" s="59">
        <v>259</v>
      </c>
      <c r="B248" s="59">
        <v>152341</v>
      </c>
      <c r="C248" s="160">
        <v>46874999.800430901</v>
      </c>
      <c r="D248" s="59">
        <v>17607142</v>
      </c>
      <c r="E248" s="59">
        <v>17607142</v>
      </c>
      <c r="F248" s="59">
        <v>29267857.800430901</v>
      </c>
      <c r="G248" s="59">
        <v>25</v>
      </c>
      <c r="H248" s="59">
        <v>-3853826311.2369099</v>
      </c>
      <c r="I248" s="59">
        <v>416</v>
      </c>
      <c r="J248" s="59">
        <v>444</v>
      </c>
      <c r="K248" s="59">
        <v>0</v>
      </c>
      <c r="L248" s="59">
        <v>0</v>
      </c>
      <c r="M248" s="59">
        <v>0</v>
      </c>
      <c r="N248" s="59">
        <v>0</v>
      </c>
      <c r="O248" s="59">
        <v>0</v>
      </c>
      <c r="P248" s="59">
        <v>0</v>
      </c>
      <c r="Q248" s="59">
        <v>0</v>
      </c>
      <c r="R248" s="59">
        <v>2</v>
      </c>
      <c r="S248" s="59">
        <v>0</v>
      </c>
      <c r="T248" s="59">
        <f t="shared" si="156"/>
        <v>1</v>
      </c>
      <c r="U248" s="59">
        <f t="shared" si="157"/>
        <v>0</v>
      </c>
      <c r="V248" s="59">
        <f t="shared" si="158"/>
        <v>0</v>
      </c>
      <c r="W248" s="59">
        <f t="shared" si="159"/>
        <v>1</v>
      </c>
      <c r="X248" s="59">
        <f t="shared" si="160"/>
        <v>0</v>
      </c>
      <c r="Y248" s="59">
        <f t="shared" si="161"/>
        <v>0</v>
      </c>
      <c r="Z248" s="59">
        <f t="shared" si="162"/>
        <v>0</v>
      </c>
      <c r="AA248" s="59">
        <f t="shared" si="163"/>
        <v>0</v>
      </c>
      <c r="AB248" s="59">
        <f t="shared" si="164"/>
        <v>0</v>
      </c>
      <c r="AC248" s="59">
        <f t="shared" si="165"/>
        <v>0</v>
      </c>
      <c r="AD248" s="166">
        <f t="shared" si="207"/>
        <v>0</v>
      </c>
      <c r="AE248" s="169">
        <f t="shared" si="166"/>
        <v>0</v>
      </c>
      <c r="AF248" s="169">
        <f t="shared" si="167"/>
        <v>0</v>
      </c>
      <c r="AG248" s="169">
        <f t="shared" si="168"/>
        <v>0</v>
      </c>
      <c r="AH248" s="169">
        <f t="shared" si="169"/>
        <v>1</v>
      </c>
      <c r="AI248" s="169">
        <f t="shared" si="170"/>
        <v>0</v>
      </c>
      <c r="AJ248" s="169">
        <f t="shared" si="171"/>
        <v>0</v>
      </c>
      <c r="AK248" s="169">
        <f t="shared" si="172"/>
        <v>0</v>
      </c>
      <c r="AL248" s="169">
        <f t="shared" si="173"/>
        <v>1</v>
      </c>
      <c r="AM248" s="169">
        <f t="shared" si="174"/>
        <v>0</v>
      </c>
      <c r="AN248" s="169">
        <f t="shared" si="175"/>
        <v>0</v>
      </c>
      <c r="AO248" s="169">
        <f t="shared" si="176"/>
        <v>1</v>
      </c>
      <c r="AP248" s="169">
        <f t="shared" si="177"/>
        <v>0</v>
      </c>
      <c r="AQ248" s="169">
        <f t="shared" si="178"/>
        <v>0</v>
      </c>
      <c r="AR248" s="169">
        <f t="shared" si="179"/>
        <v>0</v>
      </c>
      <c r="AS248" s="169">
        <f t="shared" si="180"/>
        <v>0</v>
      </c>
      <c r="AT248" s="169">
        <f t="shared" si="181"/>
        <v>0</v>
      </c>
      <c r="AU248" s="169">
        <f t="shared" si="182"/>
        <v>0</v>
      </c>
      <c r="AV248" s="169">
        <f t="shared" si="183"/>
        <v>1</v>
      </c>
      <c r="AW248" s="169">
        <f t="shared" si="184"/>
        <v>1</v>
      </c>
      <c r="AX248" s="169">
        <f t="shared" si="185"/>
        <v>0</v>
      </c>
      <c r="AY248" s="169">
        <f t="shared" si="186"/>
        <v>1</v>
      </c>
      <c r="AZ248" s="169">
        <f t="shared" si="187"/>
        <v>0</v>
      </c>
      <c r="BA248" s="169">
        <f t="shared" si="188"/>
        <v>0</v>
      </c>
      <c r="BB248" s="169">
        <f t="shared" si="189"/>
        <v>1</v>
      </c>
      <c r="BC248" s="169">
        <f t="shared" si="190"/>
        <v>1</v>
      </c>
      <c r="BD248" s="169">
        <f t="shared" si="191"/>
        <v>0</v>
      </c>
      <c r="BE248" s="169">
        <f t="shared" si="192"/>
        <v>0</v>
      </c>
      <c r="BF248" s="169">
        <f t="shared" si="193"/>
        <v>0</v>
      </c>
      <c r="BG248" s="169">
        <f t="shared" si="194"/>
        <v>0</v>
      </c>
      <c r="BH248" s="169">
        <f t="shared" si="195"/>
        <v>0</v>
      </c>
      <c r="BI248" s="169">
        <f t="shared" si="196"/>
        <v>0</v>
      </c>
      <c r="BJ248" s="169">
        <f t="shared" si="197"/>
        <v>1</v>
      </c>
      <c r="BK248" s="167">
        <f t="shared" si="198"/>
        <v>0</v>
      </c>
      <c r="BL248" s="169">
        <f t="shared" si="199"/>
        <v>0</v>
      </c>
      <c r="BM248" s="169">
        <f t="shared" si="200"/>
        <v>1</v>
      </c>
      <c r="BN248" s="169">
        <f t="shared" si="201"/>
        <v>1</v>
      </c>
      <c r="BO248" s="169">
        <f t="shared" si="202"/>
        <v>0</v>
      </c>
      <c r="BP248" s="36">
        <f t="shared" si="203"/>
        <v>0</v>
      </c>
      <c r="BQ248">
        <f t="shared" si="204"/>
        <v>0</v>
      </c>
      <c r="BR248" s="36">
        <f t="shared" si="205"/>
        <v>1</v>
      </c>
      <c r="BS248" t="e">
        <f t="shared" si="206"/>
        <v>#N/A</v>
      </c>
    </row>
    <row r="249" spans="1:71">
      <c r="A249" s="59">
        <v>226</v>
      </c>
      <c r="B249" s="59">
        <v>141331</v>
      </c>
      <c r="C249" s="160">
        <v>35357143.961045198</v>
      </c>
      <c r="D249" s="59">
        <v>14938095.75</v>
      </c>
      <c r="E249" s="59">
        <v>17723810</v>
      </c>
      <c r="F249" s="59">
        <v>17633333.961045198</v>
      </c>
      <c r="G249" s="59">
        <v>142.85714721679699</v>
      </c>
      <c r="H249" s="59">
        <v>-3648586361.3805399</v>
      </c>
      <c r="I249" s="59">
        <v>0</v>
      </c>
      <c r="J249" s="59">
        <v>0</v>
      </c>
      <c r="K249" s="59">
        <v>0</v>
      </c>
      <c r="L249" s="59">
        <v>417</v>
      </c>
      <c r="M249" s="59">
        <v>406</v>
      </c>
      <c r="N249" s="59">
        <v>0</v>
      </c>
      <c r="O249" s="59">
        <v>0</v>
      </c>
      <c r="P249" s="59">
        <v>0</v>
      </c>
      <c r="Q249" s="59">
        <v>0</v>
      </c>
      <c r="R249" s="59">
        <v>1</v>
      </c>
      <c r="S249" s="59">
        <v>1</v>
      </c>
      <c r="T249" s="59">
        <f t="shared" si="156"/>
        <v>1</v>
      </c>
      <c r="U249" s="59">
        <f t="shared" si="157"/>
        <v>0</v>
      </c>
      <c r="V249" s="59">
        <f t="shared" si="158"/>
        <v>0</v>
      </c>
      <c r="W249" s="59">
        <f t="shared" si="159"/>
        <v>1</v>
      </c>
      <c r="X249" s="59">
        <f t="shared" si="160"/>
        <v>0</v>
      </c>
      <c r="Y249" s="59">
        <f t="shared" si="161"/>
        <v>0</v>
      </c>
      <c r="Z249" s="59">
        <f t="shared" si="162"/>
        <v>0</v>
      </c>
      <c r="AA249" s="59">
        <f t="shared" si="163"/>
        <v>0</v>
      </c>
      <c r="AB249" s="59">
        <f t="shared" si="164"/>
        <v>0</v>
      </c>
      <c r="AC249" s="59">
        <f t="shared" si="165"/>
        <v>0</v>
      </c>
      <c r="AD249" s="166">
        <f t="shared" si="207"/>
        <v>0</v>
      </c>
      <c r="AE249" s="169">
        <f t="shared" si="166"/>
        <v>0</v>
      </c>
      <c r="AF249" s="169">
        <f t="shared" si="167"/>
        <v>0</v>
      </c>
      <c r="AG249" s="169">
        <f t="shared" si="168"/>
        <v>0</v>
      </c>
      <c r="AH249" s="169">
        <f t="shared" si="169"/>
        <v>1</v>
      </c>
      <c r="AI249" s="169">
        <f t="shared" si="170"/>
        <v>0</v>
      </c>
      <c r="AJ249" s="169">
        <f t="shared" si="171"/>
        <v>0</v>
      </c>
      <c r="AK249" s="169">
        <f t="shared" si="172"/>
        <v>0</v>
      </c>
      <c r="AL249" s="169">
        <f t="shared" si="173"/>
        <v>1</v>
      </c>
      <c r="AM249" s="169">
        <f t="shared" si="174"/>
        <v>0</v>
      </c>
      <c r="AN249" s="169">
        <f t="shared" si="175"/>
        <v>0</v>
      </c>
      <c r="AO249" s="169">
        <f t="shared" si="176"/>
        <v>1</v>
      </c>
      <c r="AP249" s="169">
        <f t="shared" si="177"/>
        <v>0</v>
      </c>
      <c r="AQ249" s="169">
        <f t="shared" si="178"/>
        <v>0</v>
      </c>
      <c r="AR249" s="169">
        <f t="shared" si="179"/>
        <v>0</v>
      </c>
      <c r="AS249" s="169">
        <f t="shared" si="180"/>
        <v>0</v>
      </c>
      <c r="AT249" s="169">
        <f t="shared" si="181"/>
        <v>0</v>
      </c>
      <c r="AU249" s="169">
        <f t="shared" si="182"/>
        <v>0</v>
      </c>
      <c r="AV249" s="169">
        <f t="shared" si="183"/>
        <v>1</v>
      </c>
      <c r="AW249" s="169">
        <f t="shared" si="184"/>
        <v>1</v>
      </c>
      <c r="AX249" s="169">
        <f t="shared" si="185"/>
        <v>0</v>
      </c>
      <c r="AY249" s="169">
        <f t="shared" si="186"/>
        <v>1</v>
      </c>
      <c r="AZ249" s="169">
        <f t="shared" si="187"/>
        <v>0</v>
      </c>
      <c r="BA249" s="169">
        <f t="shared" si="188"/>
        <v>0</v>
      </c>
      <c r="BB249" s="169">
        <f t="shared" si="189"/>
        <v>1</v>
      </c>
      <c r="BC249" s="169">
        <f t="shared" si="190"/>
        <v>1</v>
      </c>
      <c r="BD249" s="169">
        <f t="shared" si="191"/>
        <v>0</v>
      </c>
      <c r="BE249" s="169">
        <f t="shared" si="192"/>
        <v>0</v>
      </c>
      <c r="BF249" s="169">
        <f t="shared" si="193"/>
        <v>1</v>
      </c>
      <c r="BG249" s="169">
        <f t="shared" si="194"/>
        <v>0</v>
      </c>
      <c r="BH249" s="169">
        <f t="shared" si="195"/>
        <v>0</v>
      </c>
      <c r="BI249" s="169">
        <f t="shared" si="196"/>
        <v>0</v>
      </c>
      <c r="BJ249" s="169">
        <f t="shared" si="197"/>
        <v>0</v>
      </c>
      <c r="BK249" s="167">
        <f t="shared" si="198"/>
        <v>0</v>
      </c>
      <c r="BL249" s="169">
        <f t="shared" si="199"/>
        <v>1</v>
      </c>
      <c r="BM249" s="169">
        <f t="shared" si="200"/>
        <v>0</v>
      </c>
      <c r="BN249" s="169">
        <f t="shared" si="201"/>
        <v>0</v>
      </c>
      <c r="BO249" s="169">
        <f t="shared" si="202"/>
        <v>1</v>
      </c>
      <c r="BP249" s="36">
        <f t="shared" si="203"/>
        <v>0</v>
      </c>
      <c r="BQ249">
        <f t="shared" si="204"/>
        <v>0</v>
      </c>
      <c r="BR249" s="36">
        <f t="shared" si="205"/>
        <v>1</v>
      </c>
      <c r="BS249" t="e">
        <f t="shared" si="206"/>
        <v>#N/A</v>
      </c>
    </row>
    <row r="250" spans="1:71">
      <c r="A250" s="59">
        <v>375</v>
      </c>
      <c r="B250" s="59">
        <v>221222</v>
      </c>
      <c r="C250" s="160">
        <v>30333334.0113362</v>
      </c>
      <c r="D250" s="59">
        <v>17999999.5</v>
      </c>
      <c r="E250" s="59">
        <v>17999999.5</v>
      </c>
      <c r="F250" s="59">
        <v>12333334.5113362</v>
      </c>
      <c r="G250" s="59">
        <v>366.66667175292997</v>
      </c>
      <c r="H250" s="59">
        <v>-5640100315.2789497</v>
      </c>
      <c r="I250" s="59">
        <v>0</v>
      </c>
      <c r="J250" s="59">
        <v>0</v>
      </c>
      <c r="K250" s="59">
        <v>0</v>
      </c>
      <c r="L250" s="59">
        <v>101</v>
      </c>
      <c r="M250" s="59">
        <v>0</v>
      </c>
      <c r="N250" s="59">
        <v>0</v>
      </c>
      <c r="O250" s="59">
        <v>0</v>
      </c>
      <c r="P250" s="59">
        <v>0</v>
      </c>
      <c r="Q250" s="59">
        <v>0</v>
      </c>
      <c r="R250" s="59">
        <v>1</v>
      </c>
      <c r="S250" s="59">
        <v>0</v>
      </c>
      <c r="T250" s="59">
        <f t="shared" si="156"/>
        <v>0</v>
      </c>
      <c r="U250" s="59">
        <f t="shared" si="157"/>
        <v>0</v>
      </c>
      <c r="V250" s="59">
        <f t="shared" si="158"/>
        <v>0</v>
      </c>
      <c r="W250" s="59">
        <f t="shared" si="159"/>
        <v>0</v>
      </c>
      <c r="X250" s="59">
        <f t="shared" si="160"/>
        <v>0</v>
      </c>
      <c r="Y250" s="59">
        <f t="shared" si="161"/>
        <v>0</v>
      </c>
      <c r="Z250" s="59">
        <f t="shared" si="162"/>
        <v>0</v>
      </c>
      <c r="AA250" s="59">
        <f t="shared" si="163"/>
        <v>0</v>
      </c>
      <c r="AB250" s="59">
        <f t="shared" si="164"/>
        <v>0</v>
      </c>
      <c r="AC250" s="59">
        <f t="shared" si="165"/>
        <v>0</v>
      </c>
      <c r="AD250" s="166">
        <f t="shared" si="207"/>
        <v>1</v>
      </c>
      <c r="AE250" s="169">
        <f t="shared" si="166"/>
        <v>1</v>
      </c>
      <c r="AF250" s="169">
        <f t="shared" si="167"/>
        <v>0</v>
      </c>
      <c r="AG250" s="169">
        <f t="shared" si="168"/>
        <v>0</v>
      </c>
      <c r="AH250" s="169">
        <f t="shared" si="169"/>
        <v>1</v>
      </c>
      <c r="AI250" s="169">
        <f t="shared" si="170"/>
        <v>0</v>
      </c>
      <c r="AJ250" s="169">
        <f t="shared" si="171"/>
        <v>0</v>
      </c>
      <c r="AK250" s="169">
        <f t="shared" si="172"/>
        <v>0</v>
      </c>
      <c r="AL250" s="169">
        <f t="shared" si="173"/>
        <v>1</v>
      </c>
      <c r="AM250" s="169">
        <f t="shared" si="174"/>
        <v>0</v>
      </c>
      <c r="AN250" s="169">
        <f t="shared" si="175"/>
        <v>0</v>
      </c>
      <c r="AO250" s="169">
        <f t="shared" si="176"/>
        <v>1</v>
      </c>
      <c r="AP250" s="169">
        <f t="shared" si="177"/>
        <v>0</v>
      </c>
      <c r="AQ250" s="169">
        <f t="shared" si="178"/>
        <v>0</v>
      </c>
      <c r="AR250" s="169">
        <f t="shared" si="179"/>
        <v>0</v>
      </c>
      <c r="AS250" s="169">
        <f t="shared" si="180"/>
        <v>0</v>
      </c>
      <c r="AT250" s="169">
        <f t="shared" si="181"/>
        <v>0</v>
      </c>
      <c r="AU250" s="169">
        <f t="shared" si="182"/>
        <v>0</v>
      </c>
      <c r="AV250" s="169">
        <f t="shared" si="183"/>
        <v>1</v>
      </c>
      <c r="AW250" s="169">
        <f t="shared" si="184"/>
        <v>0</v>
      </c>
      <c r="AX250" s="169">
        <f t="shared" si="185"/>
        <v>0</v>
      </c>
      <c r="AY250" s="169">
        <f t="shared" si="186"/>
        <v>0</v>
      </c>
      <c r="AZ250" s="169">
        <f t="shared" si="187"/>
        <v>0</v>
      </c>
      <c r="BA250" s="169">
        <f t="shared" si="188"/>
        <v>0</v>
      </c>
      <c r="BB250" s="169">
        <f t="shared" si="189"/>
        <v>1</v>
      </c>
      <c r="BC250" s="169">
        <f t="shared" si="190"/>
        <v>0</v>
      </c>
      <c r="BD250" s="169">
        <f t="shared" si="191"/>
        <v>1</v>
      </c>
      <c r="BE250" s="169">
        <f t="shared" si="192"/>
        <v>0</v>
      </c>
      <c r="BF250" s="169">
        <f t="shared" si="193"/>
        <v>0</v>
      </c>
      <c r="BG250" s="169">
        <f t="shared" si="194"/>
        <v>0</v>
      </c>
      <c r="BH250" s="169">
        <f t="shared" si="195"/>
        <v>0</v>
      </c>
      <c r="BI250" s="169">
        <f t="shared" si="196"/>
        <v>0</v>
      </c>
      <c r="BJ250" s="169">
        <f t="shared" si="197"/>
        <v>0</v>
      </c>
      <c r="BK250" s="167">
        <f t="shared" si="198"/>
        <v>0</v>
      </c>
      <c r="BL250" s="169">
        <f t="shared" si="199"/>
        <v>1</v>
      </c>
      <c r="BM250" s="169">
        <f t="shared" si="200"/>
        <v>0</v>
      </c>
      <c r="BN250" s="169">
        <f t="shared" si="201"/>
        <v>1</v>
      </c>
      <c r="BO250" s="169">
        <f t="shared" si="202"/>
        <v>0</v>
      </c>
      <c r="BP250" s="36">
        <f t="shared" si="203"/>
        <v>1</v>
      </c>
      <c r="BQ250">
        <f t="shared" si="204"/>
        <v>0</v>
      </c>
      <c r="BR250" s="36">
        <f t="shared" si="205"/>
        <v>0</v>
      </c>
      <c r="BS250" t="e">
        <f t="shared" si="206"/>
        <v>#N/A</v>
      </c>
    </row>
    <row r="251" spans="1:71">
      <c r="A251" s="59">
        <v>9</v>
      </c>
      <c r="B251" s="59">
        <v>11221</v>
      </c>
      <c r="C251" s="160">
        <v>165714287.94844601</v>
      </c>
      <c r="D251" s="59">
        <v>18142858</v>
      </c>
      <c r="E251" s="59">
        <v>18142858</v>
      </c>
      <c r="F251" s="59">
        <v>147571429.94844601</v>
      </c>
      <c r="G251" s="59">
        <v>809.52383422851597</v>
      </c>
      <c r="H251" s="59">
        <v>73224489.450094193</v>
      </c>
      <c r="I251" s="59">
        <v>0</v>
      </c>
      <c r="J251" s="59">
        <v>0</v>
      </c>
      <c r="K251" s="59">
        <v>0</v>
      </c>
      <c r="L251" s="59">
        <v>101</v>
      </c>
      <c r="M251" s="59">
        <v>0</v>
      </c>
      <c r="N251" s="59">
        <v>0</v>
      </c>
      <c r="O251" s="59">
        <v>101</v>
      </c>
      <c r="P251" s="59">
        <v>0</v>
      </c>
      <c r="Q251" s="59">
        <v>0</v>
      </c>
      <c r="R251" s="59">
        <v>2</v>
      </c>
      <c r="S251" s="59">
        <v>0</v>
      </c>
      <c r="T251" s="59">
        <f t="shared" si="156"/>
        <v>0</v>
      </c>
      <c r="U251" s="59">
        <f t="shared" si="157"/>
        <v>0</v>
      </c>
      <c r="V251" s="59">
        <f t="shared" si="158"/>
        <v>0</v>
      </c>
      <c r="W251" s="59">
        <f t="shared" si="159"/>
        <v>0</v>
      </c>
      <c r="X251" s="59">
        <f t="shared" si="160"/>
        <v>0</v>
      </c>
      <c r="Y251" s="59">
        <f t="shared" si="161"/>
        <v>0</v>
      </c>
      <c r="Z251" s="59">
        <f t="shared" si="162"/>
        <v>0</v>
      </c>
      <c r="AA251" s="59">
        <f t="shared" si="163"/>
        <v>0</v>
      </c>
      <c r="AB251" s="59">
        <f t="shared" si="164"/>
        <v>0</v>
      </c>
      <c r="AC251" s="59">
        <f t="shared" si="165"/>
        <v>0</v>
      </c>
      <c r="AD251" s="166">
        <f t="shared" si="207"/>
        <v>2</v>
      </c>
      <c r="AE251" s="169">
        <f t="shared" si="166"/>
        <v>0</v>
      </c>
      <c r="AF251" s="169">
        <f t="shared" si="167"/>
        <v>1</v>
      </c>
      <c r="AG251" s="169">
        <f t="shared" si="168"/>
        <v>0</v>
      </c>
      <c r="AH251" s="169">
        <f t="shared" si="169"/>
        <v>1</v>
      </c>
      <c r="AI251" s="169">
        <f t="shared" si="170"/>
        <v>0</v>
      </c>
      <c r="AJ251" s="169">
        <f t="shared" si="171"/>
        <v>0</v>
      </c>
      <c r="AK251" s="169">
        <f t="shared" si="172"/>
        <v>0</v>
      </c>
      <c r="AL251" s="169">
        <f t="shared" si="173"/>
        <v>1</v>
      </c>
      <c r="AM251" s="169">
        <f t="shared" si="174"/>
        <v>0</v>
      </c>
      <c r="AN251" s="169">
        <f t="shared" si="175"/>
        <v>0</v>
      </c>
      <c r="AO251" s="169">
        <f t="shared" si="176"/>
        <v>1</v>
      </c>
      <c r="AP251" s="169">
        <f t="shared" si="177"/>
        <v>0</v>
      </c>
      <c r="AQ251" s="169">
        <f t="shared" si="178"/>
        <v>0</v>
      </c>
      <c r="AR251" s="169">
        <f t="shared" si="179"/>
        <v>0</v>
      </c>
      <c r="AS251" s="169">
        <f t="shared" si="180"/>
        <v>0</v>
      </c>
      <c r="AT251" s="169">
        <f t="shared" si="181"/>
        <v>0</v>
      </c>
      <c r="AU251" s="169">
        <f t="shared" si="182"/>
        <v>0</v>
      </c>
      <c r="AV251" s="169">
        <f t="shared" si="183"/>
        <v>1</v>
      </c>
      <c r="AW251" s="169">
        <f t="shared" si="184"/>
        <v>0</v>
      </c>
      <c r="AX251" s="169">
        <f t="shared" si="185"/>
        <v>0</v>
      </c>
      <c r="AY251" s="169">
        <f t="shared" si="186"/>
        <v>0</v>
      </c>
      <c r="AZ251" s="169">
        <f t="shared" si="187"/>
        <v>0</v>
      </c>
      <c r="BA251" s="169">
        <f t="shared" si="188"/>
        <v>0</v>
      </c>
      <c r="BB251" s="169">
        <f t="shared" si="189"/>
        <v>1</v>
      </c>
      <c r="BC251" s="169">
        <f t="shared" si="190"/>
        <v>0</v>
      </c>
      <c r="BD251" s="169">
        <f t="shared" si="191"/>
        <v>1</v>
      </c>
      <c r="BE251" s="169">
        <f t="shared" si="192"/>
        <v>0</v>
      </c>
      <c r="BF251" s="169">
        <f t="shared" si="193"/>
        <v>0</v>
      </c>
      <c r="BG251" s="169">
        <f t="shared" si="194"/>
        <v>0</v>
      </c>
      <c r="BH251" s="169">
        <f t="shared" si="195"/>
        <v>0</v>
      </c>
      <c r="BI251" s="169">
        <f t="shared" si="196"/>
        <v>0</v>
      </c>
      <c r="BJ251" s="169">
        <f t="shared" si="197"/>
        <v>0</v>
      </c>
      <c r="BK251" s="167">
        <f t="shared" si="198"/>
        <v>0</v>
      </c>
      <c r="BL251" s="169">
        <f t="shared" si="199"/>
        <v>0</v>
      </c>
      <c r="BM251" s="169">
        <f t="shared" si="200"/>
        <v>1</v>
      </c>
      <c r="BN251" s="169">
        <f t="shared" si="201"/>
        <v>1</v>
      </c>
      <c r="BO251" s="169">
        <f t="shared" si="202"/>
        <v>0</v>
      </c>
      <c r="BP251" s="36">
        <f t="shared" si="203"/>
        <v>1</v>
      </c>
      <c r="BQ251">
        <f t="shared" si="204"/>
        <v>0</v>
      </c>
      <c r="BR251" s="36">
        <f t="shared" si="205"/>
        <v>0</v>
      </c>
      <c r="BS251" t="e">
        <f t="shared" si="206"/>
        <v>#N/A</v>
      </c>
    </row>
    <row r="252" spans="1:71">
      <c r="A252" s="59">
        <v>241</v>
      </c>
      <c r="B252" s="59">
        <v>151371</v>
      </c>
      <c r="C252" s="160">
        <v>42857143.434942998</v>
      </c>
      <c r="D252" s="59">
        <v>16172618.5</v>
      </c>
      <c r="E252" s="59">
        <v>18196428</v>
      </c>
      <c r="F252" s="59">
        <v>24660715.434943002</v>
      </c>
      <c r="G252" s="59">
        <v>261.90476989746099</v>
      </c>
      <c r="H252" s="59">
        <v>-3793873267.4070301</v>
      </c>
      <c r="I252" s="59">
        <v>0</v>
      </c>
      <c r="J252" s="59">
        <v>0</v>
      </c>
      <c r="K252" s="59">
        <v>0</v>
      </c>
      <c r="L252" s="59">
        <v>101</v>
      </c>
      <c r="M252" s="59">
        <v>0</v>
      </c>
      <c r="N252" s="59">
        <v>0</v>
      </c>
      <c r="O252" s="59">
        <v>0</v>
      </c>
      <c r="P252" s="59">
        <v>0</v>
      </c>
      <c r="Q252" s="59">
        <v>0</v>
      </c>
      <c r="R252" s="59">
        <v>2</v>
      </c>
      <c r="S252" s="59">
        <v>0</v>
      </c>
      <c r="T252" s="59">
        <f t="shared" si="156"/>
        <v>0</v>
      </c>
      <c r="U252" s="59">
        <f t="shared" si="157"/>
        <v>0</v>
      </c>
      <c r="V252" s="59">
        <f t="shared" si="158"/>
        <v>0</v>
      </c>
      <c r="W252" s="59">
        <f t="shared" si="159"/>
        <v>0</v>
      </c>
      <c r="X252" s="59">
        <f t="shared" si="160"/>
        <v>0</v>
      </c>
      <c r="Y252" s="59">
        <f t="shared" si="161"/>
        <v>0</v>
      </c>
      <c r="Z252" s="59">
        <f t="shared" si="162"/>
        <v>0</v>
      </c>
      <c r="AA252" s="59">
        <f t="shared" si="163"/>
        <v>0</v>
      </c>
      <c r="AB252" s="59">
        <f t="shared" si="164"/>
        <v>0</v>
      </c>
      <c r="AC252" s="59">
        <f t="shared" si="165"/>
        <v>0</v>
      </c>
      <c r="AD252" s="166">
        <f t="shared" si="207"/>
        <v>1</v>
      </c>
      <c r="AE252" s="169">
        <f t="shared" si="166"/>
        <v>1</v>
      </c>
      <c r="AF252" s="169">
        <f t="shared" si="167"/>
        <v>0</v>
      </c>
      <c r="AG252" s="169">
        <f t="shared" si="168"/>
        <v>0</v>
      </c>
      <c r="AH252" s="169">
        <f t="shared" si="169"/>
        <v>1</v>
      </c>
      <c r="AI252" s="169">
        <f t="shared" si="170"/>
        <v>0</v>
      </c>
      <c r="AJ252" s="169">
        <f t="shared" si="171"/>
        <v>0</v>
      </c>
      <c r="AK252" s="169">
        <f t="shared" si="172"/>
        <v>0</v>
      </c>
      <c r="AL252" s="169">
        <f t="shared" si="173"/>
        <v>1</v>
      </c>
      <c r="AM252" s="169">
        <f t="shared" si="174"/>
        <v>0</v>
      </c>
      <c r="AN252" s="169">
        <f t="shared" si="175"/>
        <v>0</v>
      </c>
      <c r="AO252" s="169">
        <f t="shared" si="176"/>
        <v>1</v>
      </c>
      <c r="AP252" s="169">
        <f t="shared" si="177"/>
        <v>0</v>
      </c>
      <c r="AQ252" s="169">
        <f t="shared" si="178"/>
        <v>0</v>
      </c>
      <c r="AR252" s="169">
        <f t="shared" si="179"/>
        <v>0</v>
      </c>
      <c r="AS252" s="169">
        <f t="shared" si="180"/>
        <v>0</v>
      </c>
      <c r="AT252" s="169">
        <f t="shared" si="181"/>
        <v>0</v>
      </c>
      <c r="AU252" s="169">
        <f t="shared" si="182"/>
        <v>0</v>
      </c>
      <c r="AV252" s="169">
        <f t="shared" si="183"/>
        <v>1</v>
      </c>
      <c r="AW252" s="169">
        <f t="shared" si="184"/>
        <v>0</v>
      </c>
      <c r="AX252" s="169">
        <f t="shared" si="185"/>
        <v>0</v>
      </c>
      <c r="AY252" s="169">
        <f t="shared" si="186"/>
        <v>0</v>
      </c>
      <c r="AZ252" s="169">
        <f t="shared" si="187"/>
        <v>0</v>
      </c>
      <c r="BA252" s="169">
        <f t="shared" si="188"/>
        <v>0</v>
      </c>
      <c r="BB252" s="169">
        <f t="shared" si="189"/>
        <v>1</v>
      </c>
      <c r="BC252" s="169">
        <f t="shared" si="190"/>
        <v>0</v>
      </c>
      <c r="BD252" s="169">
        <f t="shared" si="191"/>
        <v>1</v>
      </c>
      <c r="BE252" s="169">
        <f t="shared" si="192"/>
        <v>0</v>
      </c>
      <c r="BF252" s="169">
        <f t="shared" si="193"/>
        <v>0</v>
      </c>
      <c r="BG252" s="169">
        <f t="shared" si="194"/>
        <v>0</v>
      </c>
      <c r="BH252" s="169">
        <f t="shared" si="195"/>
        <v>0</v>
      </c>
      <c r="BI252" s="169">
        <f t="shared" si="196"/>
        <v>0</v>
      </c>
      <c r="BJ252" s="169">
        <f t="shared" si="197"/>
        <v>0</v>
      </c>
      <c r="BK252" s="167">
        <f t="shared" si="198"/>
        <v>0</v>
      </c>
      <c r="BL252" s="169">
        <f t="shared" si="199"/>
        <v>0</v>
      </c>
      <c r="BM252" s="169">
        <f t="shared" si="200"/>
        <v>1</v>
      </c>
      <c r="BN252" s="169">
        <f t="shared" si="201"/>
        <v>1</v>
      </c>
      <c r="BO252" s="169">
        <f t="shared" si="202"/>
        <v>0</v>
      </c>
      <c r="BP252" s="36">
        <f t="shared" si="203"/>
        <v>1</v>
      </c>
      <c r="BQ252">
        <f t="shared" si="204"/>
        <v>0</v>
      </c>
      <c r="BR252" s="36">
        <f t="shared" si="205"/>
        <v>0</v>
      </c>
      <c r="BS252" t="e">
        <f t="shared" si="206"/>
        <v>#N/A</v>
      </c>
    </row>
    <row r="253" spans="1:71">
      <c r="A253" s="59">
        <v>171</v>
      </c>
      <c r="B253" s="59">
        <v>122181</v>
      </c>
      <c r="C253" s="160">
        <v>70252653.467573404</v>
      </c>
      <c r="D253" s="59">
        <v>18380952</v>
      </c>
      <c r="E253" s="59">
        <v>18380952</v>
      </c>
      <c r="F253" s="59">
        <v>51871701.467573397</v>
      </c>
      <c r="G253" s="59">
        <v>280.952392578125</v>
      </c>
      <c r="H253" s="59">
        <v>-2561094029.3354402</v>
      </c>
      <c r="I253" s="59">
        <v>0</v>
      </c>
      <c r="J253" s="59">
        <v>0</v>
      </c>
      <c r="K253" s="59">
        <v>0</v>
      </c>
      <c r="L253" s="59">
        <v>406</v>
      </c>
      <c r="M253" s="59">
        <v>403</v>
      </c>
      <c r="N253" s="59">
        <v>411</v>
      </c>
      <c r="O253" s="59">
        <v>0</v>
      </c>
      <c r="P253" s="59">
        <v>0</v>
      </c>
      <c r="Q253" s="59">
        <v>0</v>
      </c>
      <c r="R253" s="59">
        <v>2</v>
      </c>
      <c r="S253" s="59">
        <v>1</v>
      </c>
      <c r="T253" s="59">
        <f t="shared" si="156"/>
        <v>1</v>
      </c>
      <c r="U253" s="59">
        <f t="shared" si="157"/>
        <v>0</v>
      </c>
      <c r="V253" s="59">
        <f t="shared" si="158"/>
        <v>0</v>
      </c>
      <c r="W253" s="59">
        <f t="shared" si="159"/>
        <v>2</v>
      </c>
      <c r="X253" s="59">
        <f t="shared" si="160"/>
        <v>0</v>
      </c>
      <c r="Y253" s="59">
        <f t="shared" si="161"/>
        <v>0</v>
      </c>
      <c r="Z253" s="59">
        <f t="shared" si="162"/>
        <v>0</v>
      </c>
      <c r="AA253" s="59">
        <f t="shared" si="163"/>
        <v>0</v>
      </c>
      <c r="AB253" s="59">
        <f t="shared" si="164"/>
        <v>0</v>
      </c>
      <c r="AC253" s="59">
        <f t="shared" si="165"/>
        <v>0</v>
      </c>
      <c r="AD253" s="166">
        <f t="shared" si="207"/>
        <v>0</v>
      </c>
      <c r="AE253" s="169">
        <f t="shared" si="166"/>
        <v>0</v>
      </c>
      <c r="AF253" s="169">
        <f t="shared" si="167"/>
        <v>0</v>
      </c>
      <c r="AG253" s="169">
        <f t="shared" si="168"/>
        <v>0</v>
      </c>
      <c r="AH253" s="169">
        <f t="shared" si="169"/>
        <v>1</v>
      </c>
      <c r="AI253" s="169">
        <f t="shared" si="170"/>
        <v>0</v>
      </c>
      <c r="AJ253" s="169">
        <f t="shared" si="171"/>
        <v>0</v>
      </c>
      <c r="AK253" s="169">
        <f t="shared" si="172"/>
        <v>0</v>
      </c>
      <c r="AL253" s="169">
        <f t="shared" si="173"/>
        <v>1</v>
      </c>
      <c r="AM253" s="169">
        <f t="shared" si="174"/>
        <v>0</v>
      </c>
      <c r="AN253" s="169">
        <f t="shared" si="175"/>
        <v>0</v>
      </c>
      <c r="AO253" s="169">
        <f t="shared" si="176"/>
        <v>1</v>
      </c>
      <c r="AP253" s="169">
        <f t="shared" si="177"/>
        <v>0</v>
      </c>
      <c r="AQ253" s="169">
        <f t="shared" si="178"/>
        <v>0</v>
      </c>
      <c r="AR253" s="169">
        <f t="shared" si="179"/>
        <v>0</v>
      </c>
      <c r="AS253" s="169">
        <f t="shared" si="180"/>
        <v>0</v>
      </c>
      <c r="AT253" s="169">
        <f t="shared" si="181"/>
        <v>0</v>
      </c>
      <c r="AU253" s="169">
        <f t="shared" si="182"/>
        <v>0</v>
      </c>
      <c r="AV253" s="169">
        <f t="shared" si="183"/>
        <v>1</v>
      </c>
      <c r="AW253" s="169">
        <f t="shared" si="184"/>
        <v>1</v>
      </c>
      <c r="AX253" s="169">
        <f t="shared" si="185"/>
        <v>0</v>
      </c>
      <c r="AY253" s="169">
        <f t="shared" si="186"/>
        <v>1</v>
      </c>
      <c r="AZ253" s="169">
        <f t="shared" si="187"/>
        <v>0</v>
      </c>
      <c r="BA253" s="169">
        <f t="shared" si="188"/>
        <v>0</v>
      </c>
      <c r="BB253" s="169">
        <f t="shared" si="189"/>
        <v>1</v>
      </c>
      <c r="BC253" s="169">
        <f t="shared" si="190"/>
        <v>1</v>
      </c>
      <c r="BD253" s="169">
        <f t="shared" si="191"/>
        <v>0</v>
      </c>
      <c r="BE253" s="169">
        <f t="shared" si="192"/>
        <v>1</v>
      </c>
      <c r="BF253" s="169">
        <f t="shared" si="193"/>
        <v>0</v>
      </c>
      <c r="BG253" s="169">
        <f t="shared" si="194"/>
        <v>0</v>
      </c>
      <c r="BH253" s="169">
        <f t="shared" si="195"/>
        <v>0</v>
      </c>
      <c r="BI253" s="169">
        <f t="shared" si="196"/>
        <v>0</v>
      </c>
      <c r="BJ253" s="169">
        <f t="shared" si="197"/>
        <v>0</v>
      </c>
      <c r="BK253" s="167">
        <f t="shared" si="198"/>
        <v>0</v>
      </c>
      <c r="BL253" s="169">
        <f t="shared" si="199"/>
        <v>0</v>
      </c>
      <c r="BM253" s="169">
        <f t="shared" si="200"/>
        <v>1</v>
      </c>
      <c r="BN253" s="169">
        <f t="shared" si="201"/>
        <v>0</v>
      </c>
      <c r="BO253" s="169">
        <f t="shared" si="202"/>
        <v>1</v>
      </c>
      <c r="BP253" s="36">
        <f t="shared" si="203"/>
        <v>0</v>
      </c>
      <c r="BQ253">
        <f t="shared" si="204"/>
        <v>0</v>
      </c>
      <c r="BR253" s="36">
        <f t="shared" si="205"/>
        <v>1</v>
      </c>
      <c r="BS253" t="e">
        <f t="shared" si="206"/>
        <v>#N/A</v>
      </c>
    </row>
    <row r="254" spans="1:71">
      <c r="A254" s="59">
        <v>339</v>
      </c>
      <c r="B254" s="59">
        <v>211132</v>
      </c>
      <c r="C254" s="160">
        <v>115357142.36601301</v>
      </c>
      <c r="D254" s="59">
        <v>18464286</v>
      </c>
      <c r="E254" s="59">
        <v>18464286</v>
      </c>
      <c r="F254" s="59">
        <v>96892856.366012797</v>
      </c>
      <c r="G254" s="59">
        <v>0</v>
      </c>
      <c r="H254" s="59">
        <v>-4670283392.6827002</v>
      </c>
      <c r="I254" s="59">
        <v>0</v>
      </c>
      <c r="J254" s="59">
        <v>0</v>
      </c>
      <c r="K254" s="59">
        <v>0</v>
      </c>
      <c r="L254" s="59">
        <v>406</v>
      </c>
      <c r="M254" s="59">
        <v>417</v>
      </c>
      <c r="N254" s="59">
        <v>409</v>
      </c>
      <c r="O254" s="59">
        <v>0</v>
      </c>
      <c r="P254" s="59">
        <v>0</v>
      </c>
      <c r="Q254" s="59">
        <v>0</v>
      </c>
      <c r="R254" s="59">
        <v>2</v>
      </c>
      <c r="S254" s="59">
        <v>1</v>
      </c>
      <c r="T254" s="59">
        <f t="shared" si="156"/>
        <v>1</v>
      </c>
      <c r="U254" s="59">
        <f t="shared" si="157"/>
        <v>0</v>
      </c>
      <c r="V254" s="59">
        <f t="shared" si="158"/>
        <v>0</v>
      </c>
      <c r="W254" s="59">
        <f t="shared" si="159"/>
        <v>2</v>
      </c>
      <c r="X254" s="59">
        <f t="shared" si="160"/>
        <v>0</v>
      </c>
      <c r="Y254" s="59">
        <f t="shared" si="161"/>
        <v>0</v>
      </c>
      <c r="Z254" s="59">
        <f t="shared" si="162"/>
        <v>0</v>
      </c>
      <c r="AA254" s="59">
        <f t="shared" si="163"/>
        <v>0</v>
      </c>
      <c r="AB254" s="59">
        <f t="shared" si="164"/>
        <v>0</v>
      </c>
      <c r="AC254" s="59">
        <f t="shared" si="165"/>
        <v>0</v>
      </c>
      <c r="AD254" s="166">
        <f t="shared" si="207"/>
        <v>0</v>
      </c>
      <c r="AE254" s="169">
        <f t="shared" si="166"/>
        <v>0</v>
      </c>
      <c r="AF254" s="169">
        <f t="shared" si="167"/>
        <v>0</v>
      </c>
      <c r="AG254" s="169">
        <f t="shared" si="168"/>
        <v>0</v>
      </c>
      <c r="AH254" s="169">
        <f t="shared" si="169"/>
        <v>1</v>
      </c>
      <c r="AI254" s="169">
        <f t="shared" si="170"/>
        <v>0</v>
      </c>
      <c r="AJ254" s="169">
        <f t="shared" si="171"/>
        <v>0</v>
      </c>
      <c r="AK254" s="169">
        <f t="shared" si="172"/>
        <v>0</v>
      </c>
      <c r="AL254" s="169">
        <f t="shared" si="173"/>
        <v>1</v>
      </c>
      <c r="AM254" s="169">
        <f t="shared" si="174"/>
        <v>0</v>
      </c>
      <c r="AN254" s="169">
        <f t="shared" si="175"/>
        <v>0</v>
      </c>
      <c r="AO254" s="169">
        <f t="shared" si="176"/>
        <v>1</v>
      </c>
      <c r="AP254" s="169">
        <f t="shared" si="177"/>
        <v>0</v>
      </c>
      <c r="AQ254" s="169">
        <f t="shared" si="178"/>
        <v>0</v>
      </c>
      <c r="AR254" s="169">
        <f t="shared" si="179"/>
        <v>0</v>
      </c>
      <c r="AS254" s="169">
        <f t="shared" si="180"/>
        <v>0</v>
      </c>
      <c r="AT254" s="169">
        <f t="shared" si="181"/>
        <v>0</v>
      </c>
      <c r="AU254" s="169">
        <f t="shared" si="182"/>
        <v>0</v>
      </c>
      <c r="AV254" s="169">
        <f t="shared" si="183"/>
        <v>1</v>
      </c>
      <c r="AW254" s="169">
        <f t="shared" si="184"/>
        <v>1</v>
      </c>
      <c r="AX254" s="169">
        <f t="shared" si="185"/>
        <v>0</v>
      </c>
      <c r="AY254" s="169">
        <f t="shared" si="186"/>
        <v>1</v>
      </c>
      <c r="AZ254" s="169">
        <f t="shared" si="187"/>
        <v>0</v>
      </c>
      <c r="BA254" s="169">
        <f t="shared" si="188"/>
        <v>0</v>
      </c>
      <c r="BB254" s="169">
        <f t="shared" si="189"/>
        <v>1</v>
      </c>
      <c r="BC254" s="169">
        <f t="shared" si="190"/>
        <v>1</v>
      </c>
      <c r="BD254" s="169">
        <f t="shared" si="191"/>
        <v>0</v>
      </c>
      <c r="BE254" s="169">
        <f t="shared" si="192"/>
        <v>1</v>
      </c>
      <c r="BF254" s="169">
        <f t="shared" si="193"/>
        <v>0</v>
      </c>
      <c r="BG254" s="169">
        <f t="shared" si="194"/>
        <v>0</v>
      </c>
      <c r="BH254" s="169">
        <f t="shared" si="195"/>
        <v>0</v>
      </c>
      <c r="BI254" s="169">
        <f t="shared" si="196"/>
        <v>0</v>
      </c>
      <c r="BJ254" s="169">
        <f t="shared" si="197"/>
        <v>0</v>
      </c>
      <c r="BK254" s="167">
        <f t="shared" si="198"/>
        <v>0</v>
      </c>
      <c r="BL254" s="169">
        <f t="shared" si="199"/>
        <v>0</v>
      </c>
      <c r="BM254" s="169">
        <f t="shared" si="200"/>
        <v>1</v>
      </c>
      <c r="BN254" s="169">
        <f t="shared" si="201"/>
        <v>0</v>
      </c>
      <c r="BO254" s="169">
        <f t="shared" si="202"/>
        <v>1</v>
      </c>
      <c r="BP254" s="36">
        <f t="shared" si="203"/>
        <v>0</v>
      </c>
      <c r="BQ254">
        <f t="shared" si="204"/>
        <v>0</v>
      </c>
      <c r="BR254" s="36">
        <f t="shared" si="205"/>
        <v>1</v>
      </c>
      <c r="BS254" t="e">
        <f t="shared" si="206"/>
        <v>#N/A</v>
      </c>
    </row>
    <row r="255" spans="1:71">
      <c r="A255" s="59">
        <v>341</v>
      </c>
      <c r="B255" s="59">
        <v>211201</v>
      </c>
      <c r="C255" s="160">
        <v>47125000</v>
      </c>
      <c r="D255" s="59">
        <v>18625000</v>
      </c>
      <c r="E255" s="59">
        <v>18625000</v>
      </c>
      <c r="F255" s="59">
        <v>28500000</v>
      </c>
      <c r="G255" s="59">
        <v>134</v>
      </c>
      <c r="H255" s="59">
        <v>-4786144820.2157001</v>
      </c>
      <c r="I255" s="59">
        <v>417</v>
      </c>
      <c r="J255" s="59">
        <v>411</v>
      </c>
      <c r="K255" s="59">
        <v>406</v>
      </c>
      <c r="L255" s="59">
        <v>0</v>
      </c>
      <c r="M255" s="59">
        <v>0</v>
      </c>
      <c r="N255" s="59">
        <v>0</v>
      </c>
      <c r="O255" s="59">
        <v>501</v>
      </c>
      <c r="P255" s="59">
        <v>709</v>
      </c>
      <c r="Q255" s="59">
        <v>710</v>
      </c>
      <c r="R255" s="59">
        <v>2</v>
      </c>
      <c r="S255" s="59">
        <v>1</v>
      </c>
      <c r="T255" s="59">
        <f t="shared" si="156"/>
        <v>1</v>
      </c>
      <c r="U255" s="59">
        <f t="shared" si="157"/>
        <v>0</v>
      </c>
      <c r="V255" s="59">
        <f t="shared" si="158"/>
        <v>0</v>
      </c>
      <c r="W255" s="59">
        <f t="shared" si="159"/>
        <v>2</v>
      </c>
      <c r="X255" s="59">
        <f t="shared" si="160"/>
        <v>2</v>
      </c>
      <c r="Y255" s="59">
        <f t="shared" si="161"/>
        <v>0</v>
      </c>
      <c r="Z255" s="59">
        <f t="shared" si="162"/>
        <v>0</v>
      </c>
      <c r="AA255" s="59">
        <f t="shared" si="163"/>
        <v>0</v>
      </c>
      <c r="AB255" s="59">
        <f t="shared" si="164"/>
        <v>0</v>
      </c>
      <c r="AC255" s="59">
        <f t="shared" si="165"/>
        <v>0</v>
      </c>
      <c r="AD255" s="166">
        <f t="shared" si="207"/>
        <v>0</v>
      </c>
      <c r="AE255" s="169">
        <f t="shared" si="166"/>
        <v>0</v>
      </c>
      <c r="AF255" s="169">
        <f t="shared" si="167"/>
        <v>0</v>
      </c>
      <c r="AG255" s="169">
        <f t="shared" si="168"/>
        <v>0</v>
      </c>
      <c r="AH255" s="169">
        <f t="shared" si="169"/>
        <v>1</v>
      </c>
      <c r="AI255" s="169">
        <f t="shared" si="170"/>
        <v>0</v>
      </c>
      <c r="AJ255" s="169">
        <f t="shared" si="171"/>
        <v>0</v>
      </c>
      <c r="AK255" s="169">
        <f t="shared" si="172"/>
        <v>0</v>
      </c>
      <c r="AL255" s="169">
        <f t="shared" si="173"/>
        <v>1</v>
      </c>
      <c r="AM255" s="169">
        <f t="shared" si="174"/>
        <v>0</v>
      </c>
      <c r="AN255" s="169">
        <f t="shared" si="175"/>
        <v>0</v>
      </c>
      <c r="AO255" s="169">
        <f t="shared" si="176"/>
        <v>1</v>
      </c>
      <c r="AP255" s="169">
        <f t="shared" si="177"/>
        <v>0</v>
      </c>
      <c r="AQ255" s="169">
        <f t="shared" si="178"/>
        <v>0</v>
      </c>
      <c r="AR255" s="169">
        <f t="shared" si="179"/>
        <v>0</v>
      </c>
      <c r="AS255" s="169">
        <f t="shared" si="180"/>
        <v>0</v>
      </c>
      <c r="AT255" s="169">
        <f t="shared" si="181"/>
        <v>0</v>
      </c>
      <c r="AU255" s="169">
        <f t="shared" si="182"/>
        <v>0</v>
      </c>
      <c r="AV255" s="169">
        <f t="shared" si="183"/>
        <v>1</v>
      </c>
      <c r="AW255" s="169">
        <f t="shared" si="184"/>
        <v>1</v>
      </c>
      <c r="AX255" s="169">
        <f t="shared" si="185"/>
        <v>0</v>
      </c>
      <c r="AY255" s="169">
        <f t="shared" si="186"/>
        <v>1</v>
      </c>
      <c r="AZ255" s="169">
        <f t="shared" si="187"/>
        <v>0</v>
      </c>
      <c r="BA255" s="169">
        <f t="shared" si="188"/>
        <v>1</v>
      </c>
      <c r="BB255" s="169">
        <f t="shared" si="189"/>
        <v>0</v>
      </c>
      <c r="BC255" s="169">
        <f t="shared" si="190"/>
        <v>1</v>
      </c>
      <c r="BD255" s="169">
        <f t="shared" si="191"/>
        <v>0</v>
      </c>
      <c r="BE255" s="169">
        <f t="shared" si="192"/>
        <v>0</v>
      </c>
      <c r="BF255" s="169">
        <f t="shared" si="193"/>
        <v>1</v>
      </c>
      <c r="BG255" s="169">
        <f t="shared" si="194"/>
        <v>0</v>
      </c>
      <c r="BH255" s="169">
        <f t="shared" si="195"/>
        <v>0</v>
      </c>
      <c r="BI255" s="169">
        <f t="shared" si="196"/>
        <v>0</v>
      </c>
      <c r="BJ255" s="169">
        <f t="shared" si="197"/>
        <v>0</v>
      </c>
      <c r="BK255" s="167">
        <f t="shared" si="198"/>
        <v>0</v>
      </c>
      <c r="BL255" s="169">
        <f t="shared" si="199"/>
        <v>0</v>
      </c>
      <c r="BM255" s="169">
        <f t="shared" si="200"/>
        <v>1</v>
      </c>
      <c r="BN255" s="169">
        <f t="shared" si="201"/>
        <v>0</v>
      </c>
      <c r="BO255" s="169">
        <f t="shared" si="202"/>
        <v>1</v>
      </c>
      <c r="BP255" s="36">
        <f t="shared" si="203"/>
        <v>0</v>
      </c>
      <c r="BQ255">
        <f t="shared" si="204"/>
        <v>0</v>
      </c>
      <c r="BR255" s="36">
        <f t="shared" si="205"/>
        <v>1</v>
      </c>
      <c r="BS255" t="e">
        <f t="shared" si="206"/>
        <v>#N/A</v>
      </c>
    </row>
    <row r="256" spans="1:71">
      <c r="A256" s="59">
        <v>443</v>
      </c>
      <c r="B256" s="59">
        <v>242471</v>
      </c>
      <c r="C256" s="160">
        <v>28333333.966632701</v>
      </c>
      <c r="D256" s="59">
        <v>18750000.5</v>
      </c>
      <c r="E256" s="59">
        <v>18750000.5</v>
      </c>
      <c r="F256" s="59">
        <v>9583333.4666326996</v>
      </c>
      <c r="G256" s="59">
        <v>566.66668701171898</v>
      </c>
      <c r="H256" s="59">
        <v>-6852415229.5965099</v>
      </c>
      <c r="I256" s="59">
        <v>101</v>
      </c>
      <c r="J256" s="59">
        <v>0</v>
      </c>
      <c r="K256" s="59">
        <v>0</v>
      </c>
      <c r="L256" s="59">
        <v>101</v>
      </c>
      <c r="M256" s="59">
        <v>0</v>
      </c>
      <c r="N256" s="59">
        <v>0</v>
      </c>
      <c r="O256" s="59">
        <v>0</v>
      </c>
      <c r="P256" s="59">
        <v>0</v>
      </c>
      <c r="Q256" s="59">
        <v>0</v>
      </c>
      <c r="R256" s="59">
        <v>2</v>
      </c>
      <c r="S256" s="59">
        <v>0</v>
      </c>
      <c r="T256" s="59">
        <f t="shared" si="156"/>
        <v>0</v>
      </c>
      <c r="U256" s="59">
        <f t="shared" si="157"/>
        <v>0</v>
      </c>
      <c r="V256" s="59">
        <f t="shared" si="158"/>
        <v>0</v>
      </c>
      <c r="W256" s="59">
        <f t="shared" si="159"/>
        <v>0</v>
      </c>
      <c r="X256" s="59">
        <f t="shared" si="160"/>
        <v>0</v>
      </c>
      <c r="Y256" s="59">
        <f t="shared" si="161"/>
        <v>0</v>
      </c>
      <c r="Z256" s="59">
        <f t="shared" si="162"/>
        <v>0</v>
      </c>
      <c r="AA256" s="59">
        <f t="shared" si="163"/>
        <v>0</v>
      </c>
      <c r="AB256" s="59">
        <f t="shared" si="164"/>
        <v>0</v>
      </c>
      <c r="AC256" s="59">
        <f t="shared" si="165"/>
        <v>0</v>
      </c>
      <c r="AD256" s="166">
        <f t="shared" si="207"/>
        <v>2</v>
      </c>
      <c r="AE256" s="169">
        <f t="shared" si="166"/>
        <v>0</v>
      </c>
      <c r="AF256" s="169">
        <f t="shared" si="167"/>
        <v>1</v>
      </c>
      <c r="AG256" s="169">
        <f t="shared" si="168"/>
        <v>0</v>
      </c>
      <c r="AH256" s="169">
        <f t="shared" si="169"/>
        <v>1</v>
      </c>
      <c r="AI256" s="169">
        <f t="shared" si="170"/>
        <v>0</v>
      </c>
      <c r="AJ256" s="169">
        <f t="shared" si="171"/>
        <v>0</v>
      </c>
      <c r="AK256" s="169">
        <f t="shared" si="172"/>
        <v>0</v>
      </c>
      <c r="AL256" s="169">
        <f t="shared" si="173"/>
        <v>1</v>
      </c>
      <c r="AM256" s="169">
        <f t="shared" si="174"/>
        <v>0</v>
      </c>
      <c r="AN256" s="169">
        <f t="shared" si="175"/>
        <v>0</v>
      </c>
      <c r="AO256" s="169">
        <f t="shared" si="176"/>
        <v>1</v>
      </c>
      <c r="AP256" s="169">
        <f t="shared" si="177"/>
        <v>0</v>
      </c>
      <c r="AQ256" s="169">
        <f t="shared" si="178"/>
        <v>0</v>
      </c>
      <c r="AR256" s="169">
        <f t="shared" si="179"/>
        <v>0</v>
      </c>
      <c r="AS256" s="169">
        <f t="shared" si="180"/>
        <v>0</v>
      </c>
      <c r="AT256" s="169">
        <f t="shared" si="181"/>
        <v>0</v>
      </c>
      <c r="AU256" s="169">
        <f t="shared" si="182"/>
        <v>0</v>
      </c>
      <c r="AV256" s="169">
        <f t="shared" si="183"/>
        <v>1</v>
      </c>
      <c r="AW256" s="169">
        <f t="shared" si="184"/>
        <v>0</v>
      </c>
      <c r="AX256" s="169">
        <f t="shared" si="185"/>
        <v>0</v>
      </c>
      <c r="AY256" s="169">
        <f t="shared" si="186"/>
        <v>0</v>
      </c>
      <c r="AZ256" s="169">
        <f t="shared" si="187"/>
        <v>0</v>
      </c>
      <c r="BA256" s="169">
        <f t="shared" si="188"/>
        <v>0</v>
      </c>
      <c r="BB256" s="169">
        <f t="shared" si="189"/>
        <v>1</v>
      </c>
      <c r="BC256" s="169">
        <f t="shared" si="190"/>
        <v>0</v>
      </c>
      <c r="BD256" s="169">
        <f t="shared" si="191"/>
        <v>1</v>
      </c>
      <c r="BE256" s="169">
        <f t="shared" si="192"/>
        <v>0</v>
      </c>
      <c r="BF256" s="169">
        <f t="shared" si="193"/>
        <v>0</v>
      </c>
      <c r="BG256" s="169">
        <f t="shared" si="194"/>
        <v>0</v>
      </c>
      <c r="BH256" s="169">
        <f t="shared" si="195"/>
        <v>0</v>
      </c>
      <c r="BI256" s="169">
        <f t="shared" si="196"/>
        <v>0</v>
      </c>
      <c r="BJ256" s="169">
        <f t="shared" si="197"/>
        <v>0</v>
      </c>
      <c r="BK256" s="167">
        <f t="shared" si="198"/>
        <v>0</v>
      </c>
      <c r="BL256" s="169">
        <f t="shared" si="199"/>
        <v>0</v>
      </c>
      <c r="BM256" s="169">
        <f t="shared" si="200"/>
        <v>1</v>
      </c>
      <c r="BN256" s="169">
        <f t="shared" si="201"/>
        <v>1</v>
      </c>
      <c r="BO256" s="169">
        <f t="shared" si="202"/>
        <v>0</v>
      </c>
      <c r="BP256" s="36">
        <f t="shared" si="203"/>
        <v>1</v>
      </c>
      <c r="BQ256">
        <f t="shared" si="204"/>
        <v>0</v>
      </c>
      <c r="BR256" s="36">
        <f t="shared" si="205"/>
        <v>0</v>
      </c>
      <c r="BS256" t="e">
        <f t="shared" si="206"/>
        <v>#N/A</v>
      </c>
    </row>
    <row r="257" spans="1:71">
      <c r="A257" s="59">
        <v>98</v>
      </c>
      <c r="B257" s="59">
        <v>23143</v>
      </c>
      <c r="C257" s="160">
        <v>72527474.000134096</v>
      </c>
      <c r="D257" s="59">
        <v>18813187.1875</v>
      </c>
      <c r="E257" s="59">
        <v>18813187.1875</v>
      </c>
      <c r="F257" s="59">
        <v>53714286.812634103</v>
      </c>
      <c r="G257" s="59">
        <v>21.978021621704102</v>
      </c>
      <c r="H257" s="59">
        <v>-1624152751.24898</v>
      </c>
      <c r="I257" s="59">
        <v>444</v>
      </c>
      <c r="J257" s="59">
        <v>0</v>
      </c>
      <c r="K257" s="59">
        <v>0</v>
      </c>
      <c r="L257" s="59">
        <v>444</v>
      </c>
      <c r="M257" s="59">
        <v>0</v>
      </c>
      <c r="N257" s="59">
        <v>0</v>
      </c>
      <c r="O257" s="59">
        <v>0</v>
      </c>
      <c r="P257" s="59">
        <v>0</v>
      </c>
      <c r="Q257" s="59">
        <v>0</v>
      </c>
      <c r="R257" s="59">
        <v>1</v>
      </c>
      <c r="S257" s="59">
        <v>1</v>
      </c>
      <c r="T257" s="59">
        <f t="shared" si="156"/>
        <v>2</v>
      </c>
      <c r="U257" s="59">
        <f t="shared" si="157"/>
        <v>0</v>
      </c>
      <c r="V257" s="59">
        <f t="shared" si="158"/>
        <v>0</v>
      </c>
      <c r="W257" s="59">
        <f t="shared" si="159"/>
        <v>0</v>
      </c>
      <c r="X257" s="59">
        <f t="shared" si="160"/>
        <v>0</v>
      </c>
      <c r="Y257" s="59">
        <f t="shared" si="161"/>
        <v>0</v>
      </c>
      <c r="Z257" s="59">
        <f t="shared" si="162"/>
        <v>0</v>
      </c>
      <c r="AA257" s="59">
        <f t="shared" si="163"/>
        <v>0</v>
      </c>
      <c r="AB257" s="59">
        <f t="shared" si="164"/>
        <v>0</v>
      </c>
      <c r="AC257" s="59">
        <f t="shared" si="165"/>
        <v>0</v>
      </c>
      <c r="AD257" s="166">
        <f t="shared" si="207"/>
        <v>0</v>
      </c>
      <c r="AE257" s="169">
        <f t="shared" si="166"/>
        <v>0</v>
      </c>
      <c r="AF257" s="169">
        <f t="shared" si="167"/>
        <v>0</v>
      </c>
      <c r="AG257" s="169">
        <f t="shared" si="168"/>
        <v>0</v>
      </c>
      <c r="AH257" s="169">
        <f t="shared" si="169"/>
        <v>1</v>
      </c>
      <c r="AI257" s="169">
        <f t="shared" si="170"/>
        <v>0</v>
      </c>
      <c r="AJ257" s="169">
        <f t="shared" si="171"/>
        <v>0</v>
      </c>
      <c r="AK257" s="169">
        <f t="shared" si="172"/>
        <v>0</v>
      </c>
      <c r="AL257" s="169">
        <f t="shared" si="173"/>
        <v>1</v>
      </c>
      <c r="AM257" s="169">
        <f t="shared" si="174"/>
        <v>0</v>
      </c>
      <c r="AN257" s="169">
        <f t="shared" si="175"/>
        <v>0</v>
      </c>
      <c r="AO257" s="169">
        <f t="shared" si="176"/>
        <v>1</v>
      </c>
      <c r="AP257" s="169">
        <f t="shared" si="177"/>
        <v>0</v>
      </c>
      <c r="AQ257" s="169">
        <f t="shared" si="178"/>
        <v>0</v>
      </c>
      <c r="AR257" s="169">
        <f t="shared" si="179"/>
        <v>0</v>
      </c>
      <c r="AS257" s="169">
        <f t="shared" si="180"/>
        <v>0</v>
      </c>
      <c r="AT257" s="169">
        <f t="shared" si="181"/>
        <v>0</v>
      </c>
      <c r="AU257" s="169">
        <f t="shared" si="182"/>
        <v>0</v>
      </c>
      <c r="AV257" s="169">
        <f t="shared" si="183"/>
        <v>1</v>
      </c>
      <c r="AW257" s="169">
        <f t="shared" si="184"/>
        <v>1</v>
      </c>
      <c r="AX257" s="169">
        <f t="shared" si="185"/>
        <v>1</v>
      </c>
      <c r="AY257" s="169">
        <f t="shared" si="186"/>
        <v>0</v>
      </c>
      <c r="AZ257" s="169">
        <f t="shared" si="187"/>
        <v>0</v>
      </c>
      <c r="BA257" s="169">
        <f t="shared" si="188"/>
        <v>0</v>
      </c>
      <c r="BB257" s="169">
        <f t="shared" si="189"/>
        <v>1</v>
      </c>
      <c r="BC257" s="169">
        <f t="shared" si="190"/>
        <v>0</v>
      </c>
      <c r="BD257" s="169">
        <f t="shared" si="191"/>
        <v>1</v>
      </c>
      <c r="BE257" s="169">
        <f t="shared" si="192"/>
        <v>0</v>
      </c>
      <c r="BF257" s="169">
        <f t="shared" si="193"/>
        <v>0</v>
      </c>
      <c r="BG257" s="169">
        <f t="shared" si="194"/>
        <v>0</v>
      </c>
      <c r="BH257" s="169">
        <f t="shared" si="195"/>
        <v>0</v>
      </c>
      <c r="BI257" s="169">
        <f t="shared" si="196"/>
        <v>0</v>
      </c>
      <c r="BJ257" s="169">
        <f t="shared" si="197"/>
        <v>0</v>
      </c>
      <c r="BK257" s="167">
        <f t="shared" si="198"/>
        <v>1</v>
      </c>
      <c r="BL257" s="169">
        <f t="shared" si="199"/>
        <v>1</v>
      </c>
      <c r="BM257" s="169">
        <f t="shared" si="200"/>
        <v>0</v>
      </c>
      <c r="BN257" s="169">
        <f t="shared" si="201"/>
        <v>0</v>
      </c>
      <c r="BO257" s="169">
        <f t="shared" si="202"/>
        <v>1</v>
      </c>
      <c r="BP257" s="36">
        <f t="shared" si="203"/>
        <v>0</v>
      </c>
      <c r="BQ257">
        <f t="shared" si="204"/>
        <v>0</v>
      </c>
      <c r="BR257" s="36">
        <f t="shared" si="205"/>
        <v>1</v>
      </c>
      <c r="BS257" t="e">
        <f t="shared" si="206"/>
        <v>#N/A</v>
      </c>
    </row>
    <row r="258" spans="1:71">
      <c r="A258" s="59">
        <v>182</v>
      </c>
      <c r="B258" s="59">
        <v>122441</v>
      </c>
      <c r="C258" s="160">
        <v>13348214.501363</v>
      </c>
      <c r="D258" s="59">
        <v>17919664</v>
      </c>
      <c r="E258" s="59">
        <v>18857164</v>
      </c>
      <c r="F258" s="59">
        <v>-5508949.4986370197</v>
      </c>
      <c r="G258" s="59">
        <v>53.5714302062988</v>
      </c>
      <c r="H258" s="59">
        <v>-2783024681.2171798</v>
      </c>
      <c r="I258" s="59">
        <v>0</v>
      </c>
      <c r="J258" s="59">
        <v>0</v>
      </c>
      <c r="K258" s="59">
        <v>0</v>
      </c>
      <c r="L258" s="59">
        <v>403</v>
      </c>
      <c r="M258" s="59">
        <v>0</v>
      </c>
      <c r="N258" s="59">
        <v>0</v>
      </c>
      <c r="O258" s="59">
        <v>0</v>
      </c>
      <c r="P258" s="59">
        <v>0</v>
      </c>
      <c r="Q258" s="59">
        <v>0</v>
      </c>
      <c r="R258" s="59">
        <v>2</v>
      </c>
      <c r="S258" s="59">
        <v>1</v>
      </c>
      <c r="T258" s="59">
        <f t="shared" si="156"/>
        <v>1</v>
      </c>
      <c r="U258" s="59">
        <f t="shared" si="157"/>
        <v>0</v>
      </c>
      <c r="V258" s="59">
        <f t="shared" si="158"/>
        <v>0</v>
      </c>
      <c r="W258" s="59">
        <f t="shared" si="159"/>
        <v>0</v>
      </c>
      <c r="X258" s="59">
        <f t="shared" si="160"/>
        <v>0</v>
      </c>
      <c r="Y258" s="59">
        <f t="shared" si="161"/>
        <v>0</v>
      </c>
      <c r="Z258" s="59">
        <f t="shared" si="162"/>
        <v>0</v>
      </c>
      <c r="AA258" s="59">
        <f t="shared" si="163"/>
        <v>0</v>
      </c>
      <c r="AB258" s="59">
        <f t="shared" si="164"/>
        <v>0</v>
      </c>
      <c r="AC258" s="59">
        <f t="shared" si="165"/>
        <v>0</v>
      </c>
      <c r="AD258" s="166">
        <f t="shared" si="207"/>
        <v>0</v>
      </c>
      <c r="AE258" s="169">
        <f t="shared" si="166"/>
        <v>0</v>
      </c>
      <c r="AF258" s="169">
        <f t="shared" si="167"/>
        <v>0</v>
      </c>
      <c r="AG258" s="169">
        <f t="shared" si="168"/>
        <v>0</v>
      </c>
      <c r="AH258" s="169">
        <f t="shared" si="169"/>
        <v>1</v>
      </c>
      <c r="AI258" s="169">
        <f t="shared" si="170"/>
        <v>0</v>
      </c>
      <c r="AJ258" s="169">
        <f t="shared" si="171"/>
        <v>0</v>
      </c>
      <c r="AK258" s="169">
        <f t="shared" si="172"/>
        <v>0</v>
      </c>
      <c r="AL258" s="169">
        <f t="shared" si="173"/>
        <v>1</v>
      </c>
      <c r="AM258" s="169">
        <f t="shared" si="174"/>
        <v>0</v>
      </c>
      <c r="AN258" s="169">
        <f t="shared" si="175"/>
        <v>0</v>
      </c>
      <c r="AO258" s="169">
        <f t="shared" si="176"/>
        <v>1</v>
      </c>
      <c r="AP258" s="169">
        <f t="shared" si="177"/>
        <v>0</v>
      </c>
      <c r="AQ258" s="169">
        <f t="shared" si="178"/>
        <v>0</v>
      </c>
      <c r="AR258" s="169">
        <f t="shared" si="179"/>
        <v>0</v>
      </c>
      <c r="AS258" s="169">
        <f t="shared" si="180"/>
        <v>0</v>
      </c>
      <c r="AT258" s="169">
        <f t="shared" si="181"/>
        <v>0</v>
      </c>
      <c r="AU258" s="169">
        <f t="shared" si="182"/>
        <v>0</v>
      </c>
      <c r="AV258" s="169">
        <f t="shared" si="183"/>
        <v>1</v>
      </c>
      <c r="AW258" s="169">
        <f t="shared" si="184"/>
        <v>1</v>
      </c>
      <c r="AX258" s="169">
        <f t="shared" si="185"/>
        <v>0</v>
      </c>
      <c r="AY258" s="169">
        <f t="shared" si="186"/>
        <v>1</v>
      </c>
      <c r="AZ258" s="169">
        <f t="shared" si="187"/>
        <v>0</v>
      </c>
      <c r="BA258" s="169">
        <f t="shared" si="188"/>
        <v>0</v>
      </c>
      <c r="BB258" s="169">
        <f t="shared" si="189"/>
        <v>1</v>
      </c>
      <c r="BC258" s="169">
        <f t="shared" si="190"/>
        <v>0</v>
      </c>
      <c r="BD258" s="169">
        <f t="shared" si="191"/>
        <v>1</v>
      </c>
      <c r="BE258" s="169">
        <f t="shared" si="192"/>
        <v>0</v>
      </c>
      <c r="BF258" s="169">
        <f t="shared" si="193"/>
        <v>0</v>
      </c>
      <c r="BG258" s="169">
        <f t="shared" si="194"/>
        <v>1</v>
      </c>
      <c r="BH258" s="169">
        <f t="shared" si="195"/>
        <v>0</v>
      </c>
      <c r="BI258" s="169">
        <f t="shared" si="196"/>
        <v>0</v>
      </c>
      <c r="BJ258" s="169">
        <f t="shared" si="197"/>
        <v>0</v>
      </c>
      <c r="BK258" s="167">
        <f t="shared" si="198"/>
        <v>0</v>
      </c>
      <c r="BL258" s="169">
        <f t="shared" si="199"/>
        <v>0</v>
      </c>
      <c r="BM258" s="169">
        <f t="shared" si="200"/>
        <v>1</v>
      </c>
      <c r="BN258" s="169">
        <f t="shared" si="201"/>
        <v>0</v>
      </c>
      <c r="BO258" s="169">
        <f t="shared" si="202"/>
        <v>1</v>
      </c>
      <c r="BP258" s="36">
        <f t="shared" si="203"/>
        <v>0</v>
      </c>
      <c r="BQ258">
        <f t="shared" si="204"/>
        <v>0</v>
      </c>
      <c r="BR258" s="36">
        <f t="shared" si="205"/>
        <v>1</v>
      </c>
      <c r="BS258" t="e">
        <f t="shared" si="206"/>
        <v>#N/A</v>
      </c>
    </row>
    <row r="259" spans="1:71">
      <c r="A259" s="59">
        <v>111</v>
      </c>
      <c r="B259" s="59">
        <v>24272</v>
      </c>
      <c r="C259" s="160">
        <v>34523809.989259601</v>
      </c>
      <c r="D259" s="59">
        <v>18928572</v>
      </c>
      <c r="E259" s="59">
        <v>18928572</v>
      </c>
      <c r="F259" s="59">
        <v>15595237.989259601</v>
      </c>
      <c r="G259" s="59">
        <v>761.90478515625</v>
      </c>
      <c r="H259" s="59">
        <v>-1818200373.3755801</v>
      </c>
      <c r="I259" s="59">
        <v>0</v>
      </c>
      <c r="J259" s="59">
        <v>0</v>
      </c>
      <c r="K259" s="59">
        <v>0</v>
      </c>
      <c r="L259" s="59">
        <v>101</v>
      </c>
      <c r="M259" s="59">
        <v>0</v>
      </c>
      <c r="N259" s="59">
        <v>0</v>
      </c>
      <c r="O259" s="59">
        <v>0</v>
      </c>
      <c r="P259" s="59">
        <v>0</v>
      </c>
      <c r="Q259" s="59">
        <v>0</v>
      </c>
      <c r="R259" s="59">
        <v>1</v>
      </c>
      <c r="S259" s="59">
        <v>0</v>
      </c>
      <c r="T259" s="59">
        <f t="shared" si="156"/>
        <v>0</v>
      </c>
      <c r="U259" s="59">
        <f t="shared" si="157"/>
        <v>0</v>
      </c>
      <c r="V259" s="59">
        <f t="shared" si="158"/>
        <v>0</v>
      </c>
      <c r="W259" s="59">
        <f t="shared" si="159"/>
        <v>0</v>
      </c>
      <c r="X259" s="59">
        <f t="shared" si="160"/>
        <v>0</v>
      </c>
      <c r="Y259" s="59">
        <f t="shared" si="161"/>
        <v>0</v>
      </c>
      <c r="Z259" s="59">
        <f t="shared" si="162"/>
        <v>0</v>
      </c>
      <c r="AA259" s="59">
        <f t="shared" si="163"/>
        <v>0</v>
      </c>
      <c r="AB259" s="59">
        <f t="shared" si="164"/>
        <v>0</v>
      </c>
      <c r="AC259" s="59">
        <f t="shared" si="165"/>
        <v>0</v>
      </c>
      <c r="AD259" s="166">
        <f t="shared" si="207"/>
        <v>1</v>
      </c>
      <c r="AE259" s="169">
        <f t="shared" si="166"/>
        <v>1</v>
      </c>
      <c r="AF259" s="169">
        <f t="shared" si="167"/>
        <v>0</v>
      </c>
      <c r="AG259" s="169">
        <f t="shared" si="168"/>
        <v>0</v>
      </c>
      <c r="AH259" s="169">
        <f t="shared" si="169"/>
        <v>1</v>
      </c>
      <c r="AI259" s="169">
        <f t="shared" si="170"/>
        <v>0</v>
      </c>
      <c r="AJ259" s="169">
        <f t="shared" si="171"/>
        <v>0</v>
      </c>
      <c r="AK259" s="169">
        <f t="shared" si="172"/>
        <v>0</v>
      </c>
      <c r="AL259" s="169">
        <f t="shared" si="173"/>
        <v>1</v>
      </c>
      <c r="AM259" s="169">
        <f t="shared" si="174"/>
        <v>0</v>
      </c>
      <c r="AN259" s="169">
        <f t="shared" si="175"/>
        <v>0</v>
      </c>
      <c r="AO259" s="169">
        <f t="shared" si="176"/>
        <v>1</v>
      </c>
      <c r="AP259" s="169">
        <f t="shared" si="177"/>
        <v>0</v>
      </c>
      <c r="AQ259" s="169">
        <f t="shared" si="178"/>
        <v>0</v>
      </c>
      <c r="AR259" s="169">
        <f t="shared" si="179"/>
        <v>0</v>
      </c>
      <c r="AS259" s="169">
        <f t="shared" si="180"/>
        <v>0</v>
      </c>
      <c r="AT259" s="169">
        <f t="shared" si="181"/>
        <v>0</v>
      </c>
      <c r="AU259" s="169">
        <f t="shared" si="182"/>
        <v>0</v>
      </c>
      <c r="AV259" s="169">
        <f t="shared" si="183"/>
        <v>1</v>
      </c>
      <c r="AW259" s="169">
        <f t="shared" si="184"/>
        <v>0</v>
      </c>
      <c r="AX259" s="169">
        <f t="shared" si="185"/>
        <v>0</v>
      </c>
      <c r="AY259" s="169">
        <f t="shared" si="186"/>
        <v>0</v>
      </c>
      <c r="AZ259" s="169">
        <f t="shared" si="187"/>
        <v>0</v>
      </c>
      <c r="BA259" s="169">
        <f t="shared" si="188"/>
        <v>0</v>
      </c>
      <c r="BB259" s="169">
        <f t="shared" si="189"/>
        <v>1</v>
      </c>
      <c r="BC259" s="169">
        <f t="shared" si="190"/>
        <v>0</v>
      </c>
      <c r="BD259" s="169">
        <f t="shared" si="191"/>
        <v>1</v>
      </c>
      <c r="BE259" s="169">
        <f t="shared" si="192"/>
        <v>0</v>
      </c>
      <c r="BF259" s="169">
        <f t="shared" si="193"/>
        <v>0</v>
      </c>
      <c r="BG259" s="169">
        <f t="shared" si="194"/>
        <v>0</v>
      </c>
      <c r="BH259" s="169">
        <f t="shared" si="195"/>
        <v>0</v>
      </c>
      <c r="BI259" s="169">
        <f t="shared" si="196"/>
        <v>0</v>
      </c>
      <c r="BJ259" s="169">
        <f t="shared" si="197"/>
        <v>0</v>
      </c>
      <c r="BK259" s="167">
        <f t="shared" si="198"/>
        <v>0</v>
      </c>
      <c r="BL259" s="169">
        <f t="shared" si="199"/>
        <v>1</v>
      </c>
      <c r="BM259" s="169">
        <f t="shared" si="200"/>
        <v>0</v>
      </c>
      <c r="BN259" s="169">
        <f t="shared" si="201"/>
        <v>1</v>
      </c>
      <c r="BO259" s="169">
        <f t="shared" si="202"/>
        <v>0</v>
      </c>
      <c r="BP259" s="36">
        <f t="shared" si="203"/>
        <v>1</v>
      </c>
      <c r="BQ259">
        <f t="shared" si="204"/>
        <v>0</v>
      </c>
      <c r="BR259" s="36">
        <f t="shared" si="205"/>
        <v>0</v>
      </c>
      <c r="BS259" t="e">
        <f t="shared" si="206"/>
        <v>#N/A</v>
      </c>
    </row>
    <row r="260" spans="1:71">
      <c r="A260" s="59">
        <v>362</v>
      </c>
      <c r="B260" s="59">
        <v>212231</v>
      </c>
      <c r="C260" s="160">
        <v>17023809.660318598</v>
      </c>
      <c r="D260" s="59">
        <v>19285714</v>
      </c>
      <c r="E260" s="59">
        <v>19285714</v>
      </c>
      <c r="F260" s="59">
        <v>-2261904.33968138</v>
      </c>
      <c r="G260" s="59">
        <v>0</v>
      </c>
      <c r="H260" s="59">
        <v>-5393435833.6709805</v>
      </c>
      <c r="I260" s="59">
        <v>0</v>
      </c>
      <c r="J260" s="59">
        <v>0</v>
      </c>
      <c r="K260" s="59">
        <v>0</v>
      </c>
      <c r="L260" s="59">
        <v>406</v>
      </c>
      <c r="M260" s="59">
        <v>412</v>
      </c>
      <c r="N260" s="59">
        <v>0</v>
      </c>
      <c r="O260" s="59">
        <v>0</v>
      </c>
      <c r="P260" s="59">
        <v>0</v>
      </c>
      <c r="Q260" s="59">
        <v>0</v>
      </c>
      <c r="R260" s="59">
        <v>2</v>
      </c>
      <c r="S260" s="59">
        <v>0</v>
      </c>
      <c r="T260" s="59">
        <f t="shared" ref="T260:T323" si="208">COUNTIFS(I260, "&gt;400", I260, "&lt;500")+COUNTIFS(L260, "&gt;400", L260, "&lt;500")+COUNTIFS(O260, "&gt;400", O260, "&lt;500")</f>
        <v>1</v>
      </c>
      <c r="U260" s="59">
        <f t="shared" ref="U260:U323" si="209">COUNTIFS(J260, "&gt;200", J260, "&lt;400")+COUNTIFS(L260, "&gt;200", L260, "&lt;400")+COUNTIFS(O260, "&gt;200", O260, "&lt;400")</f>
        <v>0</v>
      </c>
      <c r="V260" s="59">
        <f t="shared" ref="V260:V323" si="210">COUNTIF($I260, 102)+COUNTIF($L260, 102)+COUNTIF($O260, 102)</f>
        <v>0</v>
      </c>
      <c r="W260" s="59">
        <f t="shared" ref="W260:W323" si="211">IF(AND(J260&gt;399, J260&lt;500), 1,0) + IF(AND(K260&gt;399, K260&lt;500), 1,0) +IF(AND(M260&gt;399, M260&lt;500), 1,0) +IF(AND(N260&gt;399, N260&lt;500), 1,0) +IF(AND(P260&gt;399, P260&lt;500), 1,0) +IF(AND(Q260&gt;399, Q260&lt;500), 1,0)</f>
        <v>1</v>
      </c>
      <c r="X260" s="59">
        <f t="shared" ref="X260:X323" si="212">IF(AND(J260&gt;700, J260&lt;890), 1,0) + IF(AND(K260&gt;700, K260&lt;890), 1,0) +IF(AND(M260&gt;700, M260&lt;890), 1,0) +IF(AND(N260&gt;700, N260&lt;890), 1,0) +IF(AND(P260&gt;700, P260&lt;890), 1,0) +IF(AND(Q260&gt;700, Q260&lt;890), 1,0)</f>
        <v>0</v>
      </c>
      <c r="Y260" s="59">
        <f t="shared" ref="Y260:Y323" si="213">IF(AND(J260&gt;200, J260&lt;400), 1,0) + IF(AND(K260&gt;200, K260&lt;400), 1,0) +IF(AND(M260&gt;200, M260&lt;400), 1,0) +IF(AND(N260&gt;200, N260&lt;400), 1,0) +IF(AND(P260&gt;200, P260&lt;400), 1,0) +IF(AND(Q260&gt;200, Q260&lt;400), 1,0)</f>
        <v>0</v>
      </c>
      <c r="Z260" s="59">
        <f t="shared" ref="Z260:Z323" si="214">IF(J260=101, 1,0) + IF(K260=101, 1,0) +IF(M260=101, 1,0) +IF(N260=101, 1,0) +IF(P260=101, 1,0) +IF(Q260=101, 1,0)</f>
        <v>0</v>
      </c>
      <c r="AA260" s="59">
        <f t="shared" ref="AA260:AA323" si="215">IF(J260=102, 1,0) + IF(K260=102, 1,0) +IF(M260=102, 1,0) +IF(N260=102, 1,0) +IF(P260=102, 1,0) +IF(Q260=102, 1,0)</f>
        <v>0</v>
      </c>
      <c r="AB260" s="59">
        <f t="shared" ref="AB260:AB323" si="216">IF(AND(J260&gt;500, J260&lt;600), 1,0) + IF(AND(K260&gt;500, K260&lt;600), 1,0) +IF(AND(M260&gt;500, M260&lt;600), 1,0) +IF(AND(N260&gt;500, N260&lt;600), 1,0) +IF(AND(P260&gt;500, P260&lt;600), 1,0) +IF(AND(Q260&gt;500, Q260&lt;600), 1,0)</f>
        <v>0</v>
      </c>
      <c r="AC260" s="59">
        <f t="shared" ref="AC260:AC323" si="217">IF(AND(J260&gt;0, SUM(W260:AB260)=0), 1,0) + IF(AND(K260&gt;0, SUM(W260:AB260)=0), 1,0) +IF(AND(M260&gt;0, SUM(W260:AB260)=0), 1,0) +IF(AND(N260&gt;0, SUM(W260:AB260)=0), 1,0) +IF(AND(P260&gt;0, SUM(W260:AB260)=0), 1,0) +IF(AND(Q260&gt;0, SUM(W260:AB260)=0), 1,0)</f>
        <v>0</v>
      </c>
      <c r="AD260" s="166">
        <f t="shared" si="207"/>
        <v>0</v>
      </c>
      <c r="AE260" s="169">
        <f t="shared" ref="AE260:AE323" si="218">IF(AD260=1, 1,0)</f>
        <v>0</v>
      </c>
      <c r="AF260" s="169">
        <f t="shared" ref="AF260:AF323" si="219">IF(AD260&gt;=2, 1,0)</f>
        <v>0</v>
      </c>
      <c r="AG260" s="169">
        <f t="shared" ref="AG260:AG323" si="220">IF(IF(I260=101,1,0) * IF(J260&lt;&gt;0, 1,0) +IF(I260=101,1,0)* IF(K260&lt;&gt;0, 1,0) + IF(L260=101,1,0) * IF(M260&lt;&gt;0, 1,0) +IF(L260=101,1,0)* IF(N260&lt;&gt;0, 1,0) + IF(O260=101,1,0) * IF(P260&lt;&gt;0, 1,0) +IF(O260=101,1,0)* IF(Q260&lt;&gt;0, 1,0)&gt;0, 1,0)</f>
        <v>0</v>
      </c>
      <c r="AH260" s="169">
        <f t="shared" ref="AH260:AH323" si="221">IF(AG260=0, 1,0)</f>
        <v>1</v>
      </c>
      <c r="AI260" s="169">
        <f t="shared" ref="AI260:AI323" si="222">IF(AND(AD260&gt;0, T260&gt;0), 1, 0)</f>
        <v>0</v>
      </c>
      <c r="AJ260" s="169">
        <f t="shared" ref="AJ260:AJ323" si="223">IF(AND(AD260&gt;0, V260&gt;0), 1, 0)</f>
        <v>0</v>
      </c>
      <c r="AK260" s="169">
        <f t="shared" ref="AK260:AK323" si="224">IF(AND(AD260&gt;0, U260&gt;0), 1, 0)</f>
        <v>0</v>
      </c>
      <c r="AL260" s="169">
        <f t="shared" ref="AL260:AL323" si="225">IF(SUM(AI260:AK260)&gt;0,0,1)</f>
        <v>1</v>
      </c>
      <c r="AM260" s="169">
        <f t="shared" ref="AM260:AM323" si="226">IF(V260&gt;0, 1,0)</f>
        <v>0</v>
      </c>
      <c r="AN260" s="169">
        <f t="shared" ref="AN260:AN323" si="227">IF(I260=102,1,0) * IF(J260&lt;&gt;0, 1,0) +IF(I260=102,1,0)* IF(K260&lt;&gt;0, 1,0) + IF(L260=102,1,0) * IF(M260&lt;&gt;0, 1,0) +IF(L260=102,1,0)* IF(N260&lt;&gt;0, 1,0) + IF(O260=102,1,0) * IF(P260&lt;&gt;0, 1,0) +IF(O260=102,1,0)* IF(Q260&lt;&gt;0, 1,0)</f>
        <v>0</v>
      </c>
      <c r="AO260" s="169">
        <f t="shared" ref="AO260:AO323" si="228">IF(AN260=0, 1,0)</f>
        <v>1</v>
      </c>
      <c r="AP260" s="169">
        <f t="shared" ref="AP260:AP323" si="229">IF(V260&gt;1,1,0)</f>
        <v>0</v>
      </c>
      <c r="AQ260" s="169">
        <f t="shared" ref="AQ260:AQ323" si="230">IF(V260 = 1, 1, 0)</f>
        <v>0</v>
      </c>
      <c r="AR260" s="169">
        <f t="shared" ref="AR260:AR323" si="231">IF(SUM(AS260:AU260)&gt;0, 1,0)</f>
        <v>0</v>
      </c>
      <c r="AS260" s="169">
        <f t="shared" ref="AS260:AS323" si="232">IF(AND(T260&gt;0, V260&gt;0), 1,0)</f>
        <v>0</v>
      </c>
      <c r="AT260" s="169">
        <f t="shared" ref="AT260:AT323" si="233">AJ260</f>
        <v>0</v>
      </c>
      <c r="AU260" s="169">
        <f t="shared" ref="AU260:AU323" si="234">IF(AND(V260&gt;0, U260&gt;0),1,0)</f>
        <v>0</v>
      </c>
      <c r="AV260" s="169">
        <f t="shared" ref="AV260:AV323" si="235">IF(SUM(AS260:AU260)&gt;0,0,1)</f>
        <v>1</v>
      </c>
      <c r="AW260" s="169">
        <f t="shared" ref="AW260:AW323" si="236">IF(T260&gt;0,1,0)</f>
        <v>1</v>
      </c>
      <c r="AX260" s="169">
        <f t="shared" ref="AX260:AX323" si="237">IF(T260&gt;1, 1,0)</f>
        <v>0</v>
      </c>
      <c r="AY260" s="169">
        <f t="shared" ref="AY260:AY323" si="238">IF(T260=1, 1, 0)</f>
        <v>1</v>
      </c>
      <c r="AZ260" s="169">
        <f t="shared" ref="AZ260:AZ323" si="239">IF(SUM(AS260,AI260)&gt;0,1,0)</f>
        <v>0</v>
      </c>
      <c r="BA260" s="169">
        <f t="shared" ref="BA260:BA323" si="240">IF(AND(AW260&gt;0, X260&gt;0),1,0)+IF(AND(AW260&gt;0, (COUNTIFS(I260, "&gt;700", L260, "&gt;700", O260, "&gt;700")&gt;0)),1,0)</f>
        <v>0</v>
      </c>
      <c r="BB260" s="169">
        <f t="shared" ref="BB260:BB323" si="241">IF(BA260 = 0, 1,0)</f>
        <v>1</v>
      </c>
      <c r="BC260" s="169">
        <f t="shared" ref="BC260:BC323" si="242">IF(COUNTIFS(I260, "&gt;400", I260,"&lt;600"),1,0) * IF(COUNTIFS(J260,"&gt;0", J260,"&lt;700")+  COUNTIFS(K260,"&gt;0", K260,"&lt;700")&gt;0,1,0) + IF(COUNTIFS(L260, "&gt;400", L260,"&lt;600"),1,0) * IF(COUNTIFS(M260,"&gt;0", M260,"&lt;700")+ COUNTIFS(N260,"&gt;0", N260,"&lt;700")&gt;0,1,0) + IF(COUNTIFS(O260, "&gt;400", O260,"&lt;600"),1,0) * IF(COUNTIFS(P260,"&gt;0", P260,"&lt;700")+  COUNTIFS(Q260,"&gt;0", Q260,"&lt;700")&gt;0,1,0)</f>
        <v>1</v>
      </c>
      <c r="BD260" s="169">
        <f t="shared" ref="BD260:BD323" si="243">IF(BC260 = 0, 1,0)</f>
        <v>0</v>
      </c>
      <c r="BE260" s="169">
        <f t="shared" ref="BE260:BE323" si="244">COUNTIF(I260, 406)+COUNTIF(L260, 406)+COUNTIF(O260, 406)</f>
        <v>1</v>
      </c>
      <c r="BF260" s="169">
        <f t="shared" ref="BF260:BF323" si="245">COUNTIF(I260, 417)+COUNTIF(L260, 417)+COUNTIF(O260, 417)</f>
        <v>0</v>
      </c>
      <c r="BG260" s="169">
        <f t="shared" ref="BG260:BG323" si="246">COUNTIF(I260, 403)+COUNTIF(L260, 403)+COUNTIF(O260, 403)</f>
        <v>0</v>
      </c>
      <c r="BH260" s="169">
        <f t="shared" ref="BH260:BH323" si="247">COUNTIF(I260, 415)+COUNTIF(L260, 415)+COUNTIF(O260, 415)</f>
        <v>0</v>
      </c>
      <c r="BI260" s="169">
        <f t="shared" ref="BI260:BI323" si="248">COUNTIF(I260, 405)+COUNTIF(L260, 405)+COUNTIF(O260, 405)</f>
        <v>0</v>
      </c>
      <c r="BJ260" s="169">
        <f t="shared" ref="BJ260:BJ323" si="249">IF(OR(COUNTIF(I260, 416)=1, COUNTIF(I260, 412)=1), 1,0)   +IF(OR(COUNTIF(L260, 416)=1, COUNTIF(L260, 412)=1), 1,0)+IF(OR(COUNTIF(O260, 416)=1, COUNTIF(O260, 412)=1), 1,0)</f>
        <v>0</v>
      </c>
      <c r="BK260" s="167">
        <f t="shared" ref="BK260:BK323" si="250">IF(AND(AW260&gt;0, SUM(BE260:BJ260) = 0), 1,0)</f>
        <v>0</v>
      </c>
      <c r="BL260" s="169">
        <f t="shared" ref="BL260:BL323" si="251">IF(R260 = 1, 1,0)</f>
        <v>0</v>
      </c>
      <c r="BM260" s="169">
        <f t="shared" ref="BM260:BM323" si="252">IF(R260 = 2, 1,0)</f>
        <v>1</v>
      </c>
      <c r="BN260" s="169">
        <f t="shared" ref="BN260:BN323" si="253">IF(S260 = 1, 0,1)</f>
        <v>1</v>
      </c>
      <c r="BO260" s="169">
        <f t="shared" ref="BO260:BO323" si="254">IF(S260 = 1, 1,0)</f>
        <v>0</v>
      </c>
      <c r="BP260" s="36">
        <f t="shared" ref="BP260:BP323" si="255">IF(SUM($AE$2:$AF$2)&gt;0, SUMPRODUCT($AE$2:$AF$2, AE260:AF260),IF(SUM(AE260:AF260)&gt;0, 0,1))*SUMPRODUCT($AG$2:$AH$2, AG260:AH260)*SUMPRODUCT($AI$2:$AL$2, AI260:AL260)*SUMPRODUCT($BL$2:$BM$2,BL260:BM260)*SUMPRODUCT($BN$2:$BO$2,BN260:BO260)</f>
        <v>0</v>
      </c>
      <c r="BQ260">
        <f t="shared" ref="BQ260:BQ323" si="256">(SUMPRODUCT($AN$2:$AO$2, AN260:AO260)*SUMPRODUCT($AP$2:$AR$2, AP260:AR260)*SUMPRODUCT($AS$2:$AV$2, AS260:AV260))*SUMPRODUCT($BL$2:$BM$2,BL260:BM260)*SUMPRODUCT($BN$2:$BO$2,BN260:BO260)</f>
        <v>0</v>
      </c>
      <c r="BR260" s="36">
        <f t="shared" ref="BR260:BR323" si="257">SUMPRODUCT($AX$2:$AZ$2, AX260:AZ260)*SUMPRODUCT($BA$2:$BB$2, BA260:BB260)*SUMPRODUCT($BC$2:$BD$2, BC260:BD260)*SUMPRODUCT($BE$2:$BK$2, BE260:BK260)*SUMPRODUCT($BL$2:$BM$2,BL260:BM260)*SUMPRODUCT($BN$2:$BO$2,BN260:BO260)</f>
        <v>1</v>
      </c>
      <c r="BS260" t="e">
        <f t="shared" ref="BS260:BS323" si="258">IF((BP260*$AD$2+BQ260*$AM$2+BR260*$AW$2)&gt;0,  E260,NA())</f>
        <v>#N/A</v>
      </c>
    </row>
    <row r="261" spans="1:71">
      <c r="A261" s="59">
        <v>38</v>
      </c>
      <c r="B261" s="59">
        <v>15131</v>
      </c>
      <c r="C261" s="160">
        <v>100119048.968853</v>
      </c>
      <c r="D261" s="59">
        <v>19571428.5</v>
      </c>
      <c r="E261" s="59">
        <v>19571428.5</v>
      </c>
      <c r="F261" s="59">
        <v>80547620.468852907</v>
      </c>
      <c r="G261" s="59">
        <v>0</v>
      </c>
      <c r="H261" s="59">
        <v>-339671765.48171198</v>
      </c>
      <c r="I261" s="59">
        <v>101</v>
      </c>
      <c r="J261" s="59">
        <v>0</v>
      </c>
      <c r="K261" s="59">
        <v>0</v>
      </c>
      <c r="L261" s="59">
        <v>101</v>
      </c>
      <c r="M261" s="59">
        <v>0</v>
      </c>
      <c r="N261" s="59">
        <v>0</v>
      </c>
      <c r="O261" s="59">
        <v>101</v>
      </c>
      <c r="P261" s="59">
        <v>0</v>
      </c>
      <c r="Q261" s="59">
        <v>0</v>
      </c>
      <c r="R261" s="59">
        <v>1</v>
      </c>
      <c r="S261" s="59">
        <v>0</v>
      </c>
      <c r="T261" s="59">
        <f t="shared" si="208"/>
        <v>0</v>
      </c>
      <c r="U261" s="59">
        <f t="shared" si="209"/>
        <v>0</v>
      </c>
      <c r="V261" s="59">
        <f t="shared" si="210"/>
        <v>0</v>
      </c>
      <c r="W261" s="59">
        <f t="shared" si="211"/>
        <v>0</v>
      </c>
      <c r="X261" s="59">
        <f t="shared" si="212"/>
        <v>0</v>
      </c>
      <c r="Y261" s="59">
        <f t="shared" si="213"/>
        <v>0</v>
      </c>
      <c r="Z261" s="59">
        <f t="shared" si="214"/>
        <v>0</v>
      </c>
      <c r="AA261" s="59">
        <f t="shared" si="215"/>
        <v>0</v>
      </c>
      <c r="AB261" s="59">
        <f t="shared" si="216"/>
        <v>0</v>
      </c>
      <c r="AC261" s="59">
        <f t="shared" si="217"/>
        <v>0</v>
      </c>
      <c r="AD261" s="166">
        <f t="shared" si="207"/>
        <v>3</v>
      </c>
      <c r="AE261" s="169">
        <f t="shared" si="218"/>
        <v>0</v>
      </c>
      <c r="AF261" s="169">
        <f t="shared" si="219"/>
        <v>1</v>
      </c>
      <c r="AG261" s="169">
        <f t="shared" si="220"/>
        <v>0</v>
      </c>
      <c r="AH261" s="169">
        <f t="shared" si="221"/>
        <v>1</v>
      </c>
      <c r="AI261" s="169">
        <f t="shared" si="222"/>
        <v>0</v>
      </c>
      <c r="AJ261" s="169">
        <f t="shared" si="223"/>
        <v>0</v>
      </c>
      <c r="AK261" s="169">
        <f t="shared" si="224"/>
        <v>0</v>
      </c>
      <c r="AL261" s="169">
        <f t="shared" si="225"/>
        <v>1</v>
      </c>
      <c r="AM261" s="169">
        <f t="shared" si="226"/>
        <v>0</v>
      </c>
      <c r="AN261" s="169">
        <f t="shared" si="227"/>
        <v>0</v>
      </c>
      <c r="AO261" s="169">
        <f t="shared" si="228"/>
        <v>1</v>
      </c>
      <c r="AP261" s="169">
        <f t="shared" si="229"/>
        <v>0</v>
      </c>
      <c r="AQ261" s="169">
        <f t="shared" si="230"/>
        <v>0</v>
      </c>
      <c r="AR261" s="169">
        <f t="shared" si="231"/>
        <v>0</v>
      </c>
      <c r="AS261" s="169">
        <f t="shared" si="232"/>
        <v>0</v>
      </c>
      <c r="AT261" s="169">
        <f t="shared" si="233"/>
        <v>0</v>
      </c>
      <c r="AU261" s="169">
        <f t="shared" si="234"/>
        <v>0</v>
      </c>
      <c r="AV261" s="169">
        <f t="shared" si="235"/>
        <v>1</v>
      </c>
      <c r="AW261" s="169">
        <f t="shared" si="236"/>
        <v>0</v>
      </c>
      <c r="AX261" s="169">
        <f t="shared" si="237"/>
        <v>0</v>
      </c>
      <c r="AY261" s="169">
        <f t="shared" si="238"/>
        <v>0</v>
      </c>
      <c r="AZ261" s="169">
        <f t="shared" si="239"/>
        <v>0</v>
      </c>
      <c r="BA261" s="169">
        <f t="shared" si="240"/>
        <v>0</v>
      </c>
      <c r="BB261" s="169">
        <f t="shared" si="241"/>
        <v>1</v>
      </c>
      <c r="BC261" s="169">
        <f t="shared" si="242"/>
        <v>0</v>
      </c>
      <c r="BD261" s="169">
        <f t="shared" si="243"/>
        <v>1</v>
      </c>
      <c r="BE261" s="169">
        <f t="shared" si="244"/>
        <v>0</v>
      </c>
      <c r="BF261" s="169">
        <f t="shared" si="245"/>
        <v>0</v>
      </c>
      <c r="BG261" s="169">
        <f t="shared" si="246"/>
        <v>0</v>
      </c>
      <c r="BH261" s="169">
        <f t="shared" si="247"/>
        <v>0</v>
      </c>
      <c r="BI261" s="169">
        <f t="shared" si="248"/>
        <v>0</v>
      </c>
      <c r="BJ261" s="169">
        <f t="shared" si="249"/>
        <v>0</v>
      </c>
      <c r="BK261" s="167">
        <f t="shared" si="250"/>
        <v>0</v>
      </c>
      <c r="BL261" s="169">
        <f t="shared" si="251"/>
        <v>1</v>
      </c>
      <c r="BM261" s="169">
        <f t="shared" si="252"/>
        <v>0</v>
      </c>
      <c r="BN261" s="169">
        <f t="shared" si="253"/>
        <v>1</v>
      </c>
      <c r="BO261" s="169">
        <f t="shared" si="254"/>
        <v>0</v>
      </c>
      <c r="BP261" s="36">
        <f t="shared" si="255"/>
        <v>1</v>
      </c>
      <c r="BQ261">
        <f t="shared" si="256"/>
        <v>0</v>
      </c>
      <c r="BR261" s="36">
        <f t="shared" si="257"/>
        <v>0</v>
      </c>
      <c r="BS261" t="e">
        <f t="shared" si="258"/>
        <v>#N/A</v>
      </c>
    </row>
    <row r="262" spans="1:71">
      <c r="A262" s="59">
        <v>129</v>
      </c>
      <c r="B262" s="59">
        <v>111251</v>
      </c>
      <c r="C262" s="160">
        <v>134642858.95811301</v>
      </c>
      <c r="D262" s="59">
        <v>15238094.875</v>
      </c>
      <c r="E262" s="59">
        <v>20059523.5</v>
      </c>
      <c r="F262" s="59">
        <v>114583335.458113</v>
      </c>
      <c r="G262" s="59">
        <v>196.42857742309599</v>
      </c>
      <c r="H262" s="59">
        <v>-1854663979.6888101</v>
      </c>
      <c r="I262" s="59">
        <v>101</v>
      </c>
      <c r="J262" s="59">
        <v>0</v>
      </c>
      <c r="K262" s="59">
        <v>0</v>
      </c>
      <c r="L262" s="59">
        <v>101</v>
      </c>
      <c r="M262" s="59">
        <v>0</v>
      </c>
      <c r="N262" s="59">
        <v>0</v>
      </c>
      <c r="O262" s="59">
        <v>101</v>
      </c>
      <c r="P262" s="59">
        <v>0</v>
      </c>
      <c r="Q262" s="59">
        <v>0</v>
      </c>
      <c r="R262" s="59">
        <v>2</v>
      </c>
      <c r="S262" s="59">
        <v>0</v>
      </c>
      <c r="T262" s="59">
        <f t="shared" si="208"/>
        <v>0</v>
      </c>
      <c r="U262" s="59">
        <f t="shared" si="209"/>
        <v>0</v>
      </c>
      <c r="V262" s="59">
        <f t="shared" si="210"/>
        <v>0</v>
      </c>
      <c r="W262" s="59">
        <f t="shared" si="211"/>
        <v>0</v>
      </c>
      <c r="X262" s="59">
        <f t="shared" si="212"/>
        <v>0</v>
      </c>
      <c r="Y262" s="59">
        <f t="shared" si="213"/>
        <v>0</v>
      </c>
      <c r="Z262" s="59">
        <f t="shared" si="214"/>
        <v>0</v>
      </c>
      <c r="AA262" s="59">
        <f t="shared" si="215"/>
        <v>0</v>
      </c>
      <c r="AB262" s="59">
        <f t="shared" si="216"/>
        <v>0</v>
      </c>
      <c r="AC262" s="59">
        <f t="shared" si="217"/>
        <v>0</v>
      </c>
      <c r="AD262" s="166">
        <f t="shared" si="207"/>
        <v>3</v>
      </c>
      <c r="AE262" s="169">
        <f t="shared" si="218"/>
        <v>0</v>
      </c>
      <c r="AF262" s="169">
        <f t="shared" si="219"/>
        <v>1</v>
      </c>
      <c r="AG262" s="169">
        <f t="shared" si="220"/>
        <v>0</v>
      </c>
      <c r="AH262" s="169">
        <f t="shared" si="221"/>
        <v>1</v>
      </c>
      <c r="AI262" s="169">
        <f t="shared" si="222"/>
        <v>0</v>
      </c>
      <c r="AJ262" s="169">
        <f t="shared" si="223"/>
        <v>0</v>
      </c>
      <c r="AK262" s="169">
        <f t="shared" si="224"/>
        <v>0</v>
      </c>
      <c r="AL262" s="169">
        <f t="shared" si="225"/>
        <v>1</v>
      </c>
      <c r="AM262" s="169">
        <f t="shared" si="226"/>
        <v>0</v>
      </c>
      <c r="AN262" s="169">
        <f t="shared" si="227"/>
        <v>0</v>
      </c>
      <c r="AO262" s="169">
        <f t="shared" si="228"/>
        <v>1</v>
      </c>
      <c r="AP262" s="169">
        <f t="shared" si="229"/>
        <v>0</v>
      </c>
      <c r="AQ262" s="169">
        <f t="shared" si="230"/>
        <v>0</v>
      </c>
      <c r="AR262" s="169">
        <f t="shared" si="231"/>
        <v>0</v>
      </c>
      <c r="AS262" s="169">
        <f t="shared" si="232"/>
        <v>0</v>
      </c>
      <c r="AT262" s="169">
        <f t="shared" si="233"/>
        <v>0</v>
      </c>
      <c r="AU262" s="169">
        <f t="shared" si="234"/>
        <v>0</v>
      </c>
      <c r="AV262" s="169">
        <f t="shared" si="235"/>
        <v>1</v>
      </c>
      <c r="AW262" s="169">
        <f t="shared" si="236"/>
        <v>0</v>
      </c>
      <c r="AX262" s="169">
        <f t="shared" si="237"/>
        <v>0</v>
      </c>
      <c r="AY262" s="169">
        <f t="shared" si="238"/>
        <v>0</v>
      </c>
      <c r="AZ262" s="169">
        <f t="shared" si="239"/>
        <v>0</v>
      </c>
      <c r="BA262" s="169">
        <f t="shared" si="240"/>
        <v>0</v>
      </c>
      <c r="BB262" s="169">
        <f t="shared" si="241"/>
        <v>1</v>
      </c>
      <c r="BC262" s="169">
        <f t="shared" si="242"/>
        <v>0</v>
      </c>
      <c r="BD262" s="169">
        <f t="shared" si="243"/>
        <v>1</v>
      </c>
      <c r="BE262" s="169">
        <f t="shared" si="244"/>
        <v>0</v>
      </c>
      <c r="BF262" s="169">
        <f t="shared" si="245"/>
        <v>0</v>
      </c>
      <c r="BG262" s="169">
        <f t="shared" si="246"/>
        <v>0</v>
      </c>
      <c r="BH262" s="169">
        <f t="shared" si="247"/>
        <v>0</v>
      </c>
      <c r="BI262" s="169">
        <f t="shared" si="248"/>
        <v>0</v>
      </c>
      <c r="BJ262" s="169">
        <f t="shared" si="249"/>
        <v>0</v>
      </c>
      <c r="BK262" s="167">
        <f t="shared" si="250"/>
        <v>0</v>
      </c>
      <c r="BL262" s="169">
        <f t="shared" si="251"/>
        <v>0</v>
      </c>
      <c r="BM262" s="169">
        <f t="shared" si="252"/>
        <v>1</v>
      </c>
      <c r="BN262" s="169">
        <f t="shared" si="253"/>
        <v>1</v>
      </c>
      <c r="BO262" s="169">
        <f t="shared" si="254"/>
        <v>0</v>
      </c>
      <c r="BP262" s="36">
        <f t="shared" si="255"/>
        <v>1</v>
      </c>
      <c r="BQ262">
        <f t="shared" si="256"/>
        <v>0</v>
      </c>
      <c r="BR262" s="36">
        <f t="shared" si="257"/>
        <v>0</v>
      </c>
      <c r="BS262" t="e">
        <f t="shared" si="258"/>
        <v>#N/A</v>
      </c>
    </row>
    <row r="263" spans="1:71">
      <c r="A263" s="59">
        <v>119</v>
      </c>
      <c r="B263" s="59">
        <v>111114</v>
      </c>
      <c r="C263" s="160">
        <v>50000000.938688003</v>
      </c>
      <c r="D263" s="59">
        <v>20425715</v>
      </c>
      <c r="E263" s="59">
        <v>20425715</v>
      </c>
      <c r="F263" s="59">
        <v>29574285.938687999</v>
      </c>
      <c r="G263" s="59">
        <v>11.4285712242126</v>
      </c>
      <c r="H263" s="59">
        <v>-1837192754.55003</v>
      </c>
      <c r="I263" s="59">
        <v>102</v>
      </c>
      <c r="J263" s="59">
        <v>0</v>
      </c>
      <c r="K263" s="59">
        <v>0</v>
      </c>
      <c r="L263" s="59">
        <v>102</v>
      </c>
      <c r="M263" s="59">
        <v>0</v>
      </c>
      <c r="N263" s="59">
        <v>0</v>
      </c>
      <c r="O263" s="59">
        <v>0</v>
      </c>
      <c r="P263" s="59">
        <v>0</v>
      </c>
      <c r="Q263" s="59">
        <v>0</v>
      </c>
      <c r="R263" s="59">
        <v>1</v>
      </c>
      <c r="S263" s="59">
        <v>0</v>
      </c>
      <c r="T263" s="59">
        <f t="shared" si="208"/>
        <v>0</v>
      </c>
      <c r="U263" s="59">
        <f t="shared" si="209"/>
        <v>0</v>
      </c>
      <c r="V263" s="59">
        <f t="shared" si="210"/>
        <v>2</v>
      </c>
      <c r="W263" s="59">
        <f t="shared" si="211"/>
        <v>0</v>
      </c>
      <c r="X263" s="59">
        <f t="shared" si="212"/>
        <v>0</v>
      </c>
      <c r="Y263" s="59">
        <f t="shared" si="213"/>
        <v>0</v>
      </c>
      <c r="Z263" s="59">
        <f t="shared" si="214"/>
        <v>0</v>
      </c>
      <c r="AA263" s="59">
        <f t="shared" si="215"/>
        <v>0</v>
      </c>
      <c r="AB263" s="59">
        <f t="shared" si="216"/>
        <v>0</v>
      </c>
      <c r="AC263" s="59">
        <f t="shared" si="217"/>
        <v>0</v>
      </c>
      <c r="AD263" s="166">
        <f t="shared" si="207"/>
        <v>0</v>
      </c>
      <c r="AE263" s="169">
        <f t="shared" si="218"/>
        <v>0</v>
      </c>
      <c r="AF263" s="169">
        <f t="shared" si="219"/>
        <v>0</v>
      </c>
      <c r="AG263" s="169">
        <f t="shared" si="220"/>
        <v>0</v>
      </c>
      <c r="AH263" s="169">
        <f t="shared" si="221"/>
        <v>1</v>
      </c>
      <c r="AI263" s="169">
        <f t="shared" si="222"/>
        <v>0</v>
      </c>
      <c r="AJ263" s="169">
        <f t="shared" si="223"/>
        <v>0</v>
      </c>
      <c r="AK263" s="169">
        <f t="shared" si="224"/>
        <v>0</v>
      </c>
      <c r="AL263" s="169">
        <f t="shared" si="225"/>
        <v>1</v>
      </c>
      <c r="AM263" s="169">
        <f t="shared" si="226"/>
        <v>1</v>
      </c>
      <c r="AN263" s="169">
        <f t="shared" si="227"/>
        <v>0</v>
      </c>
      <c r="AO263" s="169">
        <f t="shared" si="228"/>
        <v>1</v>
      </c>
      <c r="AP263" s="169">
        <f t="shared" si="229"/>
        <v>1</v>
      </c>
      <c r="AQ263" s="169">
        <f t="shared" si="230"/>
        <v>0</v>
      </c>
      <c r="AR263" s="169">
        <f t="shared" si="231"/>
        <v>0</v>
      </c>
      <c r="AS263" s="169">
        <f t="shared" si="232"/>
        <v>0</v>
      </c>
      <c r="AT263" s="169">
        <f t="shared" si="233"/>
        <v>0</v>
      </c>
      <c r="AU263" s="169">
        <f t="shared" si="234"/>
        <v>0</v>
      </c>
      <c r="AV263" s="169">
        <f t="shared" si="235"/>
        <v>1</v>
      </c>
      <c r="AW263" s="169">
        <f t="shared" si="236"/>
        <v>0</v>
      </c>
      <c r="AX263" s="169">
        <f t="shared" si="237"/>
        <v>0</v>
      </c>
      <c r="AY263" s="169">
        <f t="shared" si="238"/>
        <v>0</v>
      </c>
      <c r="AZ263" s="169">
        <f t="shared" si="239"/>
        <v>0</v>
      </c>
      <c r="BA263" s="169">
        <f t="shared" si="240"/>
        <v>0</v>
      </c>
      <c r="BB263" s="169">
        <f t="shared" si="241"/>
        <v>1</v>
      </c>
      <c r="BC263" s="169">
        <f t="shared" si="242"/>
        <v>0</v>
      </c>
      <c r="BD263" s="169">
        <f t="shared" si="243"/>
        <v>1</v>
      </c>
      <c r="BE263" s="169">
        <f t="shared" si="244"/>
        <v>0</v>
      </c>
      <c r="BF263" s="169">
        <f t="shared" si="245"/>
        <v>0</v>
      </c>
      <c r="BG263" s="169">
        <f t="shared" si="246"/>
        <v>0</v>
      </c>
      <c r="BH263" s="169">
        <f t="shared" si="247"/>
        <v>0</v>
      </c>
      <c r="BI263" s="169">
        <f t="shared" si="248"/>
        <v>0</v>
      </c>
      <c r="BJ263" s="169">
        <f t="shared" si="249"/>
        <v>0</v>
      </c>
      <c r="BK263" s="167">
        <f t="shared" si="250"/>
        <v>0</v>
      </c>
      <c r="BL263" s="169">
        <f t="shared" si="251"/>
        <v>1</v>
      </c>
      <c r="BM263" s="169">
        <f t="shared" si="252"/>
        <v>0</v>
      </c>
      <c r="BN263" s="169">
        <f t="shared" si="253"/>
        <v>1</v>
      </c>
      <c r="BO263" s="169">
        <f t="shared" si="254"/>
        <v>0</v>
      </c>
      <c r="BP263" s="36">
        <f t="shared" si="255"/>
        <v>0</v>
      </c>
      <c r="BQ263">
        <f t="shared" si="256"/>
        <v>0</v>
      </c>
      <c r="BR263" s="36">
        <f t="shared" si="257"/>
        <v>0</v>
      </c>
      <c r="BS263" t="e">
        <f t="shared" si="258"/>
        <v>#N/A</v>
      </c>
    </row>
    <row r="264" spans="1:71">
      <c r="A264" s="59">
        <v>406</v>
      </c>
      <c r="B264" s="59">
        <v>231571</v>
      </c>
      <c r="C264" s="160">
        <v>52190478.28497</v>
      </c>
      <c r="D264" s="59">
        <v>20485715</v>
      </c>
      <c r="E264" s="59">
        <v>20485715</v>
      </c>
      <c r="F264" s="59">
        <v>31704763.28497</v>
      </c>
      <c r="G264" s="59">
        <v>400.00002288818399</v>
      </c>
      <c r="H264" s="59">
        <v>-6325772617.1266499</v>
      </c>
      <c r="I264" s="59">
        <v>418</v>
      </c>
      <c r="J264" s="59">
        <v>0</v>
      </c>
      <c r="K264" s="59">
        <v>0</v>
      </c>
      <c r="L264" s="59">
        <v>101</v>
      </c>
      <c r="M264" s="59">
        <v>0</v>
      </c>
      <c r="N264" s="59">
        <v>0</v>
      </c>
      <c r="O264" s="59">
        <v>0</v>
      </c>
      <c r="P264" s="59">
        <v>0</v>
      </c>
      <c r="Q264" s="59">
        <v>0</v>
      </c>
      <c r="R264" s="59">
        <v>2</v>
      </c>
      <c r="S264" s="59">
        <v>0</v>
      </c>
      <c r="T264" s="59">
        <f t="shared" si="208"/>
        <v>1</v>
      </c>
      <c r="U264" s="59">
        <f t="shared" si="209"/>
        <v>0</v>
      </c>
      <c r="V264" s="59">
        <f t="shared" si="210"/>
        <v>0</v>
      </c>
      <c r="W264" s="59">
        <f t="shared" si="211"/>
        <v>0</v>
      </c>
      <c r="X264" s="59">
        <f t="shared" si="212"/>
        <v>0</v>
      </c>
      <c r="Y264" s="59">
        <f t="shared" si="213"/>
        <v>0</v>
      </c>
      <c r="Z264" s="59">
        <f t="shared" si="214"/>
        <v>0</v>
      </c>
      <c r="AA264" s="59">
        <f t="shared" si="215"/>
        <v>0</v>
      </c>
      <c r="AB264" s="59">
        <f t="shared" si="216"/>
        <v>0</v>
      </c>
      <c r="AC264" s="59">
        <f t="shared" si="217"/>
        <v>0</v>
      </c>
      <c r="AD264" s="166">
        <f t="shared" ref="AD264:AD327" si="259">COUNTIF(I264, 101)+COUNTIF(L264, 101)+COUNTIF(O264, 101)</f>
        <v>1</v>
      </c>
      <c r="AE264" s="169">
        <f t="shared" si="218"/>
        <v>1</v>
      </c>
      <c r="AF264" s="169">
        <f t="shared" si="219"/>
        <v>0</v>
      </c>
      <c r="AG264" s="169">
        <f t="shared" si="220"/>
        <v>0</v>
      </c>
      <c r="AH264" s="169">
        <f t="shared" si="221"/>
        <v>1</v>
      </c>
      <c r="AI264" s="169">
        <f t="shared" si="222"/>
        <v>1</v>
      </c>
      <c r="AJ264" s="169">
        <f t="shared" si="223"/>
        <v>0</v>
      </c>
      <c r="AK264" s="169">
        <f t="shared" si="224"/>
        <v>0</v>
      </c>
      <c r="AL264" s="169">
        <f t="shared" si="225"/>
        <v>0</v>
      </c>
      <c r="AM264" s="169">
        <f t="shared" si="226"/>
        <v>0</v>
      </c>
      <c r="AN264" s="169">
        <f t="shared" si="227"/>
        <v>0</v>
      </c>
      <c r="AO264" s="169">
        <f t="shared" si="228"/>
        <v>1</v>
      </c>
      <c r="AP264" s="169">
        <f t="shared" si="229"/>
        <v>0</v>
      </c>
      <c r="AQ264" s="169">
        <f t="shared" si="230"/>
        <v>0</v>
      </c>
      <c r="AR264" s="169">
        <f t="shared" si="231"/>
        <v>0</v>
      </c>
      <c r="AS264" s="169">
        <f t="shared" si="232"/>
        <v>0</v>
      </c>
      <c r="AT264" s="169">
        <f t="shared" si="233"/>
        <v>0</v>
      </c>
      <c r="AU264" s="169">
        <f t="shared" si="234"/>
        <v>0</v>
      </c>
      <c r="AV264" s="169">
        <f t="shared" si="235"/>
        <v>1</v>
      </c>
      <c r="AW264" s="169">
        <f t="shared" si="236"/>
        <v>1</v>
      </c>
      <c r="AX264" s="169">
        <f t="shared" si="237"/>
        <v>0</v>
      </c>
      <c r="AY264" s="169">
        <f t="shared" si="238"/>
        <v>1</v>
      </c>
      <c r="AZ264" s="169">
        <f t="shared" si="239"/>
        <v>1</v>
      </c>
      <c r="BA264" s="169">
        <f t="shared" si="240"/>
        <v>0</v>
      </c>
      <c r="BB264" s="169">
        <f t="shared" si="241"/>
        <v>1</v>
      </c>
      <c r="BC264" s="169">
        <f t="shared" si="242"/>
        <v>0</v>
      </c>
      <c r="BD264" s="169">
        <f t="shared" si="243"/>
        <v>1</v>
      </c>
      <c r="BE264" s="169">
        <f t="shared" si="244"/>
        <v>0</v>
      </c>
      <c r="BF264" s="169">
        <f t="shared" si="245"/>
        <v>0</v>
      </c>
      <c r="BG264" s="169">
        <f t="shared" si="246"/>
        <v>0</v>
      </c>
      <c r="BH264" s="169">
        <f t="shared" si="247"/>
        <v>0</v>
      </c>
      <c r="BI264" s="169">
        <f t="shared" si="248"/>
        <v>0</v>
      </c>
      <c r="BJ264" s="169">
        <f t="shared" si="249"/>
        <v>0</v>
      </c>
      <c r="BK264" s="167">
        <f t="shared" si="250"/>
        <v>1</v>
      </c>
      <c r="BL264" s="169">
        <f t="shared" si="251"/>
        <v>0</v>
      </c>
      <c r="BM264" s="169">
        <f t="shared" si="252"/>
        <v>1</v>
      </c>
      <c r="BN264" s="169">
        <f t="shared" si="253"/>
        <v>1</v>
      </c>
      <c r="BO264" s="169">
        <f t="shared" si="254"/>
        <v>0</v>
      </c>
      <c r="BP264" s="36">
        <f t="shared" si="255"/>
        <v>1</v>
      </c>
      <c r="BQ264">
        <f t="shared" si="256"/>
        <v>0</v>
      </c>
      <c r="BR264" s="36">
        <f t="shared" si="257"/>
        <v>2</v>
      </c>
      <c r="BS264" t="e">
        <f t="shared" si="258"/>
        <v>#N/A</v>
      </c>
    </row>
    <row r="265" spans="1:71">
      <c r="A265" s="59">
        <v>435</v>
      </c>
      <c r="B265" s="59">
        <v>242243</v>
      </c>
      <c r="C265" s="160">
        <v>58000001.296401098</v>
      </c>
      <c r="D265" s="59">
        <v>20562500</v>
      </c>
      <c r="E265" s="59">
        <v>20562500</v>
      </c>
      <c r="F265" s="59">
        <v>37437501.296401098</v>
      </c>
      <c r="G265" s="59">
        <v>0</v>
      </c>
      <c r="H265" s="59">
        <v>-6707561061.7667398</v>
      </c>
      <c r="I265" s="59">
        <v>0</v>
      </c>
      <c r="J265" s="59">
        <v>0</v>
      </c>
      <c r="K265" s="59">
        <v>0</v>
      </c>
      <c r="L265" s="59">
        <v>101</v>
      </c>
      <c r="M265" s="59">
        <v>0</v>
      </c>
      <c r="N265" s="59">
        <v>0</v>
      </c>
      <c r="O265" s="59">
        <v>101</v>
      </c>
      <c r="P265" s="59">
        <v>0</v>
      </c>
      <c r="Q265" s="59">
        <v>0</v>
      </c>
      <c r="R265" s="59">
        <v>2</v>
      </c>
      <c r="S265" s="59">
        <v>0</v>
      </c>
      <c r="T265" s="59">
        <f t="shared" si="208"/>
        <v>0</v>
      </c>
      <c r="U265" s="59">
        <f t="shared" si="209"/>
        <v>0</v>
      </c>
      <c r="V265" s="59">
        <f t="shared" si="210"/>
        <v>0</v>
      </c>
      <c r="W265" s="59">
        <f t="shared" si="211"/>
        <v>0</v>
      </c>
      <c r="X265" s="59">
        <f t="shared" si="212"/>
        <v>0</v>
      </c>
      <c r="Y265" s="59">
        <f t="shared" si="213"/>
        <v>0</v>
      </c>
      <c r="Z265" s="59">
        <f t="shared" si="214"/>
        <v>0</v>
      </c>
      <c r="AA265" s="59">
        <f t="shared" si="215"/>
        <v>0</v>
      </c>
      <c r="AB265" s="59">
        <f t="shared" si="216"/>
        <v>0</v>
      </c>
      <c r="AC265" s="59">
        <f t="shared" si="217"/>
        <v>0</v>
      </c>
      <c r="AD265" s="166">
        <f t="shared" si="259"/>
        <v>2</v>
      </c>
      <c r="AE265" s="169">
        <f t="shared" si="218"/>
        <v>0</v>
      </c>
      <c r="AF265" s="169">
        <f t="shared" si="219"/>
        <v>1</v>
      </c>
      <c r="AG265" s="169">
        <f t="shared" si="220"/>
        <v>0</v>
      </c>
      <c r="AH265" s="169">
        <f t="shared" si="221"/>
        <v>1</v>
      </c>
      <c r="AI265" s="169">
        <f t="shared" si="222"/>
        <v>0</v>
      </c>
      <c r="AJ265" s="169">
        <f t="shared" si="223"/>
        <v>0</v>
      </c>
      <c r="AK265" s="169">
        <f t="shared" si="224"/>
        <v>0</v>
      </c>
      <c r="AL265" s="169">
        <f t="shared" si="225"/>
        <v>1</v>
      </c>
      <c r="AM265" s="169">
        <f t="shared" si="226"/>
        <v>0</v>
      </c>
      <c r="AN265" s="169">
        <f t="shared" si="227"/>
        <v>0</v>
      </c>
      <c r="AO265" s="169">
        <f t="shared" si="228"/>
        <v>1</v>
      </c>
      <c r="AP265" s="169">
        <f t="shared" si="229"/>
        <v>0</v>
      </c>
      <c r="AQ265" s="169">
        <f t="shared" si="230"/>
        <v>0</v>
      </c>
      <c r="AR265" s="169">
        <f t="shared" si="231"/>
        <v>0</v>
      </c>
      <c r="AS265" s="169">
        <f t="shared" si="232"/>
        <v>0</v>
      </c>
      <c r="AT265" s="169">
        <f t="shared" si="233"/>
        <v>0</v>
      </c>
      <c r="AU265" s="169">
        <f t="shared" si="234"/>
        <v>0</v>
      </c>
      <c r="AV265" s="169">
        <f t="shared" si="235"/>
        <v>1</v>
      </c>
      <c r="AW265" s="169">
        <f t="shared" si="236"/>
        <v>0</v>
      </c>
      <c r="AX265" s="169">
        <f t="shared" si="237"/>
        <v>0</v>
      </c>
      <c r="AY265" s="169">
        <f t="shared" si="238"/>
        <v>0</v>
      </c>
      <c r="AZ265" s="169">
        <f t="shared" si="239"/>
        <v>0</v>
      </c>
      <c r="BA265" s="169">
        <f t="shared" si="240"/>
        <v>0</v>
      </c>
      <c r="BB265" s="169">
        <f t="shared" si="241"/>
        <v>1</v>
      </c>
      <c r="BC265" s="169">
        <f t="shared" si="242"/>
        <v>0</v>
      </c>
      <c r="BD265" s="169">
        <f t="shared" si="243"/>
        <v>1</v>
      </c>
      <c r="BE265" s="169">
        <f t="shared" si="244"/>
        <v>0</v>
      </c>
      <c r="BF265" s="169">
        <f t="shared" si="245"/>
        <v>0</v>
      </c>
      <c r="BG265" s="169">
        <f t="shared" si="246"/>
        <v>0</v>
      </c>
      <c r="BH265" s="169">
        <f t="shared" si="247"/>
        <v>0</v>
      </c>
      <c r="BI265" s="169">
        <f t="shared" si="248"/>
        <v>0</v>
      </c>
      <c r="BJ265" s="169">
        <f t="shared" si="249"/>
        <v>0</v>
      </c>
      <c r="BK265" s="167">
        <f t="shared" si="250"/>
        <v>0</v>
      </c>
      <c r="BL265" s="169">
        <f t="shared" si="251"/>
        <v>0</v>
      </c>
      <c r="BM265" s="169">
        <f t="shared" si="252"/>
        <v>1</v>
      </c>
      <c r="BN265" s="169">
        <f t="shared" si="253"/>
        <v>1</v>
      </c>
      <c r="BO265" s="169">
        <f t="shared" si="254"/>
        <v>0</v>
      </c>
      <c r="BP265" s="36">
        <f t="shared" si="255"/>
        <v>1</v>
      </c>
      <c r="BQ265">
        <f t="shared" si="256"/>
        <v>0</v>
      </c>
      <c r="BR265" s="36">
        <f t="shared" si="257"/>
        <v>0</v>
      </c>
      <c r="BS265" t="e">
        <f t="shared" si="258"/>
        <v>#N/A</v>
      </c>
    </row>
    <row r="266" spans="1:71">
      <c r="A266" s="59">
        <v>402</v>
      </c>
      <c r="B266" s="59">
        <v>231513</v>
      </c>
      <c r="C266" s="160">
        <v>59946428.316208199</v>
      </c>
      <c r="D266" s="59">
        <v>20639642.5</v>
      </c>
      <c r="E266" s="59">
        <v>20639642.5</v>
      </c>
      <c r="F266" s="59">
        <v>39306785.816208199</v>
      </c>
      <c r="G266" s="59">
        <v>0</v>
      </c>
      <c r="H266" s="59">
        <v>-6219133326.2238302</v>
      </c>
      <c r="I266" s="59">
        <v>0</v>
      </c>
      <c r="J266" s="59">
        <v>0</v>
      </c>
      <c r="K266" s="59">
        <v>0</v>
      </c>
      <c r="L266" s="59">
        <v>413</v>
      </c>
      <c r="M266" s="59">
        <v>0</v>
      </c>
      <c r="N266" s="59">
        <v>0</v>
      </c>
      <c r="O266" s="59">
        <v>444</v>
      </c>
      <c r="P266" s="59">
        <v>0</v>
      </c>
      <c r="Q266" s="59">
        <v>0</v>
      </c>
      <c r="R266" s="59">
        <v>1</v>
      </c>
      <c r="S266" s="59">
        <v>0</v>
      </c>
      <c r="T266" s="59">
        <f t="shared" si="208"/>
        <v>2</v>
      </c>
      <c r="U266" s="59">
        <f t="shared" si="209"/>
        <v>0</v>
      </c>
      <c r="V266" s="59">
        <f t="shared" si="210"/>
        <v>0</v>
      </c>
      <c r="W266" s="59">
        <f t="shared" si="211"/>
        <v>0</v>
      </c>
      <c r="X266" s="59">
        <f t="shared" si="212"/>
        <v>0</v>
      </c>
      <c r="Y266" s="59">
        <f t="shared" si="213"/>
        <v>0</v>
      </c>
      <c r="Z266" s="59">
        <f t="shared" si="214"/>
        <v>0</v>
      </c>
      <c r="AA266" s="59">
        <f t="shared" si="215"/>
        <v>0</v>
      </c>
      <c r="AB266" s="59">
        <f t="shared" si="216"/>
        <v>0</v>
      </c>
      <c r="AC266" s="59">
        <f t="shared" si="217"/>
        <v>0</v>
      </c>
      <c r="AD266" s="166">
        <f t="shared" si="259"/>
        <v>0</v>
      </c>
      <c r="AE266" s="169">
        <f t="shared" si="218"/>
        <v>0</v>
      </c>
      <c r="AF266" s="169">
        <f t="shared" si="219"/>
        <v>0</v>
      </c>
      <c r="AG266" s="169">
        <f t="shared" si="220"/>
        <v>0</v>
      </c>
      <c r="AH266" s="169">
        <f t="shared" si="221"/>
        <v>1</v>
      </c>
      <c r="AI266" s="169">
        <f t="shared" si="222"/>
        <v>0</v>
      </c>
      <c r="AJ266" s="169">
        <f t="shared" si="223"/>
        <v>0</v>
      </c>
      <c r="AK266" s="169">
        <f t="shared" si="224"/>
        <v>0</v>
      </c>
      <c r="AL266" s="169">
        <f t="shared" si="225"/>
        <v>1</v>
      </c>
      <c r="AM266" s="169">
        <f t="shared" si="226"/>
        <v>0</v>
      </c>
      <c r="AN266" s="169">
        <f t="shared" si="227"/>
        <v>0</v>
      </c>
      <c r="AO266" s="169">
        <f t="shared" si="228"/>
        <v>1</v>
      </c>
      <c r="AP266" s="169">
        <f t="shared" si="229"/>
        <v>0</v>
      </c>
      <c r="AQ266" s="169">
        <f t="shared" si="230"/>
        <v>0</v>
      </c>
      <c r="AR266" s="169">
        <f t="shared" si="231"/>
        <v>0</v>
      </c>
      <c r="AS266" s="169">
        <f t="shared" si="232"/>
        <v>0</v>
      </c>
      <c r="AT266" s="169">
        <f t="shared" si="233"/>
        <v>0</v>
      </c>
      <c r="AU266" s="169">
        <f t="shared" si="234"/>
        <v>0</v>
      </c>
      <c r="AV266" s="169">
        <f t="shared" si="235"/>
        <v>1</v>
      </c>
      <c r="AW266" s="169">
        <f t="shared" si="236"/>
        <v>1</v>
      </c>
      <c r="AX266" s="169">
        <f t="shared" si="237"/>
        <v>1</v>
      </c>
      <c r="AY266" s="169">
        <f t="shared" si="238"/>
        <v>0</v>
      </c>
      <c r="AZ266" s="169">
        <f t="shared" si="239"/>
        <v>0</v>
      </c>
      <c r="BA266" s="169">
        <f t="shared" si="240"/>
        <v>0</v>
      </c>
      <c r="BB266" s="169">
        <f t="shared" si="241"/>
        <v>1</v>
      </c>
      <c r="BC266" s="169">
        <f t="shared" si="242"/>
        <v>0</v>
      </c>
      <c r="BD266" s="169">
        <f t="shared" si="243"/>
        <v>1</v>
      </c>
      <c r="BE266" s="169">
        <f t="shared" si="244"/>
        <v>0</v>
      </c>
      <c r="BF266" s="169">
        <f t="shared" si="245"/>
        <v>0</v>
      </c>
      <c r="BG266" s="169">
        <f t="shared" si="246"/>
        <v>0</v>
      </c>
      <c r="BH266" s="169">
        <f t="shared" si="247"/>
        <v>0</v>
      </c>
      <c r="BI266" s="169">
        <f t="shared" si="248"/>
        <v>0</v>
      </c>
      <c r="BJ266" s="169">
        <f t="shared" si="249"/>
        <v>0</v>
      </c>
      <c r="BK266" s="167">
        <f t="shared" si="250"/>
        <v>1</v>
      </c>
      <c r="BL266" s="169">
        <f t="shared" si="251"/>
        <v>1</v>
      </c>
      <c r="BM266" s="169">
        <f t="shared" si="252"/>
        <v>0</v>
      </c>
      <c r="BN266" s="169">
        <f t="shared" si="253"/>
        <v>1</v>
      </c>
      <c r="BO266" s="169">
        <f t="shared" si="254"/>
        <v>0</v>
      </c>
      <c r="BP266" s="36">
        <f t="shared" si="255"/>
        <v>0</v>
      </c>
      <c r="BQ266">
        <f t="shared" si="256"/>
        <v>0</v>
      </c>
      <c r="BR266" s="36">
        <f t="shared" si="257"/>
        <v>1</v>
      </c>
      <c r="BS266" t="e">
        <f t="shared" si="258"/>
        <v>#N/A</v>
      </c>
    </row>
    <row r="267" spans="1:71">
      <c r="A267" s="59">
        <v>254</v>
      </c>
      <c r="B267" s="59">
        <v>152261</v>
      </c>
      <c r="C267" s="160">
        <v>30851427.980753802</v>
      </c>
      <c r="D267" s="59">
        <v>17582857.6875</v>
      </c>
      <c r="E267" s="59">
        <v>20668572</v>
      </c>
      <c r="F267" s="59">
        <v>10182855.9807538</v>
      </c>
      <c r="G267" s="59">
        <v>91.4285697937012</v>
      </c>
      <c r="H267" s="59">
        <v>-3858125598.8689699</v>
      </c>
      <c r="I267" s="59">
        <v>101</v>
      </c>
      <c r="J267" s="59">
        <v>0</v>
      </c>
      <c r="K267" s="59">
        <v>0</v>
      </c>
      <c r="L267" s="59">
        <v>101</v>
      </c>
      <c r="M267" s="59">
        <v>0</v>
      </c>
      <c r="N267" s="59">
        <v>0</v>
      </c>
      <c r="O267" s="59">
        <v>101</v>
      </c>
      <c r="P267" s="59">
        <v>0</v>
      </c>
      <c r="Q267" s="59">
        <v>0</v>
      </c>
      <c r="R267" s="59">
        <v>2</v>
      </c>
      <c r="S267" s="59">
        <v>1</v>
      </c>
      <c r="T267" s="59">
        <f t="shared" si="208"/>
        <v>0</v>
      </c>
      <c r="U267" s="59">
        <f t="shared" si="209"/>
        <v>0</v>
      </c>
      <c r="V267" s="59">
        <f t="shared" si="210"/>
        <v>0</v>
      </c>
      <c r="W267" s="59">
        <f t="shared" si="211"/>
        <v>0</v>
      </c>
      <c r="X267" s="59">
        <f t="shared" si="212"/>
        <v>0</v>
      </c>
      <c r="Y267" s="59">
        <f t="shared" si="213"/>
        <v>0</v>
      </c>
      <c r="Z267" s="59">
        <f t="shared" si="214"/>
        <v>0</v>
      </c>
      <c r="AA267" s="59">
        <f t="shared" si="215"/>
        <v>0</v>
      </c>
      <c r="AB267" s="59">
        <f t="shared" si="216"/>
        <v>0</v>
      </c>
      <c r="AC267" s="59">
        <f t="shared" si="217"/>
        <v>0</v>
      </c>
      <c r="AD267" s="166">
        <f t="shared" si="259"/>
        <v>3</v>
      </c>
      <c r="AE267" s="169">
        <f t="shared" si="218"/>
        <v>0</v>
      </c>
      <c r="AF267" s="169">
        <f t="shared" si="219"/>
        <v>1</v>
      </c>
      <c r="AG267" s="169">
        <f t="shared" si="220"/>
        <v>0</v>
      </c>
      <c r="AH267" s="169">
        <f t="shared" si="221"/>
        <v>1</v>
      </c>
      <c r="AI267" s="169">
        <f t="shared" si="222"/>
        <v>0</v>
      </c>
      <c r="AJ267" s="169">
        <f t="shared" si="223"/>
        <v>0</v>
      </c>
      <c r="AK267" s="169">
        <f t="shared" si="224"/>
        <v>0</v>
      </c>
      <c r="AL267" s="169">
        <f t="shared" si="225"/>
        <v>1</v>
      </c>
      <c r="AM267" s="169">
        <f t="shared" si="226"/>
        <v>0</v>
      </c>
      <c r="AN267" s="169">
        <f t="shared" si="227"/>
        <v>0</v>
      </c>
      <c r="AO267" s="169">
        <f t="shared" si="228"/>
        <v>1</v>
      </c>
      <c r="AP267" s="169">
        <f t="shared" si="229"/>
        <v>0</v>
      </c>
      <c r="AQ267" s="169">
        <f t="shared" si="230"/>
        <v>0</v>
      </c>
      <c r="AR267" s="169">
        <f t="shared" si="231"/>
        <v>0</v>
      </c>
      <c r="AS267" s="169">
        <f t="shared" si="232"/>
        <v>0</v>
      </c>
      <c r="AT267" s="169">
        <f t="shared" si="233"/>
        <v>0</v>
      </c>
      <c r="AU267" s="169">
        <f t="shared" si="234"/>
        <v>0</v>
      </c>
      <c r="AV267" s="169">
        <f t="shared" si="235"/>
        <v>1</v>
      </c>
      <c r="AW267" s="169">
        <f t="shared" si="236"/>
        <v>0</v>
      </c>
      <c r="AX267" s="169">
        <f t="shared" si="237"/>
        <v>0</v>
      </c>
      <c r="AY267" s="169">
        <f t="shared" si="238"/>
        <v>0</v>
      </c>
      <c r="AZ267" s="169">
        <f t="shared" si="239"/>
        <v>0</v>
      </c>
      <c r="BA267" s="169">
        <f t="shared" si="240"/>
        <v>0</v>
      </c>
      <c r="BB267" s="169">
        <f t="shared" si="241"/>
        <v>1</v>
      </c>
      <c r="BC267" s="169">
        <f t="shared" si="242"/>
        <v>0</v>
      </c>
      <c r="BD267" s="169">
        <f t="shared" si="243"/>
        <v>1</v>
      </c>
      <c r="BE267" s="169">
        <f t="shared" si="244"/>
        <v>0</v>
      </c>
      <c r="BF267" s="169">
        <f t="shared" si="245"/>
        <v>0</v>
      </c>
      <c r="BG267" s="169">
        <f t="shared" si="246"/>
        <v>0</v>
      </c>
      <c r="BH267" s="169">
        <f t="shared" si="247"/>
        <v>0</v>
      </c>
      <c r="BI267" s="169">
        <f t="shared" si="248"/>
        <v>0</v>
      </c>
      <c r="BJ267" s="169">
        <f t="shared" si="249"/>
        <v>0</v>
      </c>
      <c r="BK267" s="167">
        <f t="shared" si="250"/>
        <v>0</v>
      </c>
      <c r="BL267" s="169">
        <f t="shared" si="251"/>
        <v>0</v>
      </c>
      <c r="BM267" s="169">
        <f t="shared" si="252"/>
        <v>1</v>
      </c>
      <c r="BN267" s="169">
        <f t="shared" si="253"/>
        <v>0</v>
      </c>
      <c r="BO267" s="169">
        <f t="shared" si="254"/>
        <v>1</v>
      </c>
      <c r="BP267" s="36">
        <f t="shared" si="255"/>
        <v>1</v>
      </c>
      <c r="BQ267">
        <f t="shared" si="256"/>
        <v>0</v>
      </c>
      <c r="BR267" s="36">
        <f t="shared" si="257"/>
        <v>0</v>
      </c>
      <c r="BS267" t="e">
        <f t="shared" si="258"/>
        <v>#N/A</v>
      </c>
    </row>
    <row r="268" spans="1:71">
      <c r="A268" s="59">
        <v>185</v>
      </c>
      <c r="B268" s="59">
        <v>122491</v>
      </c>
      <c r="C268" s="160">
        <v>18961038.8248263</v>
      </c>
      <c r="D268" s="59">
        <v>20678572</v>
      </c>
      <c r="E268" s="59">
        <v>20678572</v>
      </c>
      <c r="F268" s="59">
        <v>-1717533.1751736801</v>
      </c>
      <c r="G268" s="59">
        <v>192.85714721679699</v>
      </c>
      <c r="H268" s="59">
        <v>-2841661837.5865898</v>
      </c>
      <c r="I268" s="59">
        <v>0</v>
      </c>
      <c r="J268" s="59">
        <v>0</v>
      </c>
      <c r="K268" s="59">
        <v>0</v>
      </c>
      <c r="L268" s="59">
        <v>403</v>
      </c>
      <c r="M268" s="59">
        <v>406</v>
      </c>
      <c r="N268" s="59">
        <v>407</v>
      </c>
      <c r="O268" s="59">
        <v>0</v>
      </c>
      <c r="P268" s="59">
        <v>0</v>
      </c>
      <c r="Q268" s="59">
        <v>0</v>
      </c>
      <c r="R268" s="59">
        <v>2</v>
      </c>
      <c r="S268" s="59">
        <v>1</v>
      </c>
      <c r="T268" s="59">
        <f t="shared" si="208"/>
        <v>1</v>
      </c>
      <c r="U268" s="59">
        <f t="shared" si="209"/>
        <v>0</v>
      </c>
      <c r="V268" s="59">
        <f t="shared" si="210"/>
        <v>0</v>
      </c>
      <c r="W268" s="59">
        <f t="shared" si="211"/>
        <v>2</v>
      </c>
      <c r="X268" s="59">
        <f t="shared" si="212"/>
        <v>0</v>
      </c>
      <c r="Y268" s="59">
        <f t="shared" si="213"/>
        <v>0</v>
      </c>
      <c r="Z268" s="59">
        <f t="shared" si="214"/>
        <v>0</v>
      </c>
      <c r="AA268" s="59">
        <f t="shared" si="215"/>
        <v>0</v>
      </c>
      <c r="AB268" s="59">
        <f t="shared" si="216"/>
        <v>0</v>
      </c>
      <c r="AC268" s="59">
        <f t="shared" si="217"/>
        <v>0</v>
      </c>
      <c r="AD268" s="166">
        <f t="shared" si="259"/>
        <v>0</v>
      </c>
      <c r="AE268" s="169">
        <f t="shared" si="218"/>
        <v>0</v>
      </c>
      <c r="AF268" s="169">
        <f t="shared" si="219"/>
        <v>0</v>
      </c>
      <c r="AG268" s="169">
        <f t="shared" si="220"/>
        <v>0</v>
      </c>
      <c r="AH268" s="169">
        <f t="shared" si="221"/>
        <v>1</v>
      </c>
      <c r="AI268" s="169">
        <f t="shared" si="222"/>
        <v>0</v>
      </c>
      <c r="AJ268" s="169">
        <f t="shared" si="223"/>
        <v>0</v>
      </c>
      <c r="AK268" s="169">
        <f t="shared" si="224"/>
        <v>0</v>
      </c>
      <c r="AL268" s="169">
        <f t="shared" si="225"/>
        <v>1</v>
      </c>
      <c r="AM268" s="169">
        <f t="shared" si="226"/>
        <v>0</v>
      </c>
      <c r="AN268" s="169">
        <f t="shared" si="227"/>
        <v>0</v>
      </c>
      <c r="AO268" s="169">
        <f t="shared" si="228"/>
        <v>1</v>
      </c>
      <c r="AP268" s="169">
        <f t="shared" si="229"/>
        <v>0</v>
      </c>
      <c r="AQ268" s="169">
        <f t="shared" si="230"/>
        <v>0</v>
      </c>
      <c r="AR268" s="169">
        <f t="shared" si="231"/>
        <v>0</v>
      </c>
      <c r="AS268" s="169">
        <f t="shared" si="232"/>
        <v>0</v>
      </c>
      <c r="AT268" s="169">
        <f t="shared" si="233"/>
        <v>0</v>
      </c>
      <c r="AU268" s="169">
        <f t="shared" si="234"/>
        <v>0</v>
      </c>
      <c r="AV268" s="169">
        <f t="shared" si="235"/>
        <v>1</v>
      </c>
      <c r="AW268" s="169">
        <f t="shared" si="236"/>
        <v>1</v>
      </c>
      <c r="AX268" s="169">
        <f t="shared" si="237"/>
        <v>0</v>
      </c>
      <c r="AY268" s="169">
        <f t="shared" si="238"/>
        <v>1</v>
      </c>
      <c r="AZ268" s="169">
        <f t="shared" si="239"/>
        <v>0</v>
      </c>
      <c r="BA268" s="169">
        <f t="shared" si="240"/>
        <v>0</v>
      </c>
      <c r="BB268" s="169">
        <f t="shared" si="241"/>
        <v>1</v>
      </c>
      <c r="BC268" s="169">
        <f t="shared" si="242"/>
        <v>1</v>
      </c>
      <c r="BD268" s="169">
        <f t="shared" si="243"/>
        <v>0</v>
      </c>
      <c r="BE268" s="169">
        <f t="shared" si="244"/>
        <v>0</v>
      </c>
      <c r="BF268" s="169">
        <f t="shared" si="245"/>
        <v>0</v>
      </c>
      <c r="BG268" s="169">
        <f t="shared" si="246"/>
        <v>1</v>
      </c>
      <c r="BH268" s="169">
        <f t="shared" si="247"/>
        <v>0</v>
      </c>
      <c r="BI268" s="169">
        <f t="shared" si="248"/>
        <v>0</v>
      </c>
      <c r="BJ268" s="169">
        <f t="shared" si="249"/>
        <v>0</v>
      </c>
      <c r="BK268" s="167">
        <f t="shared" si="250"/>
        <v>0</v>
      </c>
      <c r="BL268" s="169">
        <f t="shared" si="251"/>
        <v>0</v>
      </c>
      <c r="BM268" s="169">
        <f t="shared" si="252"/>
        <v>1</v>
      </c>
      <c r="BN268" s="169">
        <f t="shared" si="253"/>
        <v>0</v>
      </c>
      <c r="BO268" s="169">
        <f t="shared" si="254"/>
        <v>1</v>
      </c>
      <c r="BP268" s="36">
        <f t="shared" si="255"/>
        <v>0</v>
      </c>
      <c r="BQ268">
        <f t="shared" si="256"/>
        <v>0</v>
      </c>
      <c r="BR268" s="36">
        <f t="shared" si="257"/>
        <v>1</v>
      </c>
      <c r="BS268" t="e">
        <f t="shared" si="258"/>
        <v>#N/A</v>
      </c>
    </row>
    <row r="269" spans="1:71">
      <c r="A269" s="59">
        <v>334</v>
      </c>
      <c r="B269" s="59">
        <v>191263</v>
      </c>
      <c r="C269" s="160">
        <v>60714286.748243898</v>
      </c>
      <c r="D269" s="59">
        <v>9800000</v>
      </c>
      <c r="E269" s="59">
        <v>20700000</v>
      </c>
      <c r="F269" s="59">
        <v>40014286.748243898</v>
      </c>
      <c r="G269" s="59">
        <v>291.42858123779303</v>
      </c>
      <c r="H269" s="59">
        <v>-4640590534.3829899</v>
      </c>
      <c r="I269" s="59">
        <v>0</v>
      </c>
      <c r="J269" s="59">
        <v>0</v>
      </c>
      <c r="K269" s="59">
        <v>0</v>
      </c>
      <c r="L269" s="59">
        <v>411</v>
      </c>
      <c r="M269" s="59">
        <v>102</v>
      </c>
      <c r="N269" s="59">
        <v>0</v>
      </c>
      <c r="O269" s="59">
        <v>0</v>
      </c>
      <c r="P269" s="59">
        <v>0</v>
      </c>
      <c r="Q269" s="59">
        <v>0</v>
      </c>
      <c r="R269" s="59">
        <v>2</v>
      </c>
      <c r="S269" s="59">
        <v>0</v>
      </c>
      <c r="T269" s="59">
        <f t="shared" si="208"/>
        <v>1</v>
      </c>
      <c r="U269" s="59">
        <f t="shared" si="209"/>
        <v>0</v>
      </c>
      <c r="V269" s="59">
        <f t="shared" si="210"/>
        <v>0</v>
      </c>
      <c r="W269" s="59">
        <f t="shared" si="211"/>
        <v>0</v>
      </c>
      <c r="X269" s="59">
        <f t="shared" si="212"/>
        <v>0</v>
      </c>
      <c r="Y269" s="59">
        <f t="shared" si="213"/>
        <v>0</v>
      </c>
      <c r="Z269" s="59">
        <f t="shared" si="214"/>
        <v>0</v>
      </c>
      <c r="AA269" s="59">
        <f t="shared" si="215"/>
        <v>1</v>
      </c>
      <c r="AB269" s="59">
        <f t="shared" si="216"/>
        <v>0</v>
      </c>
      <c r="AC269" s="59">
        <f t="shared" si="217"/>
        <v>0</v>
      </c>
      <c r="AD269" s="166">
        <f t="shared" si="259"/>
        <v>0</v>
      </c>
      <c r="AE269" s="169">
        <f t="shared" si="218"/>
        <v>0</v>
      </c>
      <c r="AF269" s="169">
        <f t="shared" si="219"/>
        <v>0</v>
      </c>
      <c r="AG269" s="169">
        <f t="shared" si="220"/>
        <v>0</v>
      </c>
      <c r="AH269" s="169">
        <f t="shared" si="221"/>
        <v>1</v>
      </c>
      <c r="AI269" s="169">
        <f t="shared" si="222"/>
        <v>0</v>
      </c>
      <c r="AJ269" s="169">
        <f t="shared" si="223"/>
        <v>0</v>
      </c>
      <c r="AK269" s="169">
        <f t="shared" si="224"/>
        <v>0</v>
      </c>
      <c r="AL269" s="169">
        <f t="shared" si="225"/>
        <v>1</v>
      </c>
      <c r="AM269" s="169">
        <f t="shared" si="226"/>
        <v>0</v>
      </c>
      <c r="AN269" s="169">
        <f t="shared" si="227"/>
        <v>0</v>
      </c>
      <c r="AO269" s="169">
        <f t="shared" si="228"/>
        <v>1</v>
      </c>
      <c r="AP269" s="169">
        <f t="shared" si="229"/>
        <v>0</v>
      </c>
      <c r="AQ269" s="169">
        <f t="shared" si="230"/>
        <v>0</v>
      </c>
      <c r="AR269" s="169">
        <f t="shared" si="231"/>
        <v>0</v>
      </c>
      <c r="AS269" s="169">
        <f t="shared" si="232"/>
        <v>0</v>
      </c>
      <c r="AT269" s="169">
        <f t="shared" si="233"/>
        <v>0</v>
      </c>
      <c r="AU269" s="169">
        <f t="shared" si="234"/>
        <v>0</v>
      </c>
      <c r="AV269" s="169">
        <f t="shared" si="235"/>
        <v>1</v>
      </c>
      <c r="AW269" s="169">
        <f t="shared" si="236"/>
        <v>1</v>
      </c>
      <c r="AX269" s="169">
        <f t="shared" si="237"/>
        <v>0</v>
      </c>
      <c r="AY269" s="169">
        <f t="shared" si="238"/>
        <v>1</v>
      </c>
      <c r="AZ269" s="169">
        <f t="shared" si="239"/>
        <v>0</v>
      </c>
      <c r="BA269" s="169">
        <f t="shared" si="240"/>
        <v>0</v>
      </c>
      <c r="BB269" s="169">
        <f t="shared" si="241"/>
        <v>1</v>
      </c>
      <c r="BC269" s="169">
        <f t="shared" si="242"/>
        <v>1</v>
      </c>
      <c r="BD269" s="169">
        <f t="shared" si="243"/>
        <v>0</v>
      </c>
      <c r="BE269" s="169">
        <f t="shared" si="244"/>
        <v>0</v>
      </c>
      <c r="BF269" s="169">
        <f t="shared" si="245"/>
        <v>0</v>
      </c>
      <c r="BG269" s="169">
        <f t="shared" si="246"/>
        <v>0</v>
      </c>
      <c r="BH269" s="169">
        <f t="shared" si="247"/>
        <v>0</v>
      </c>
      <c r="BI269" s="169">
        <f t="shared" si="248"/>
        <v>0</v>
      </c>
      <c r="BJ269" s="169">
        <f t="shared" si="249"/>
        <v>0</v>
      </c>
      <c r="BK269" s="167">
        <f t="shared" si="250"/>
        <v>1</v>
      </c>
      <c r="BL269" s="169">
        <f t="shared" si="251"/>
        <v>0</v>
      </c>
      <c r="BM269" s="169">
        <f t="shared" si="252"/>
        <v>1</v>
      </c>
      <c r="BN269" s="169">
        <f t="shared" si="253"/>
        <v>1</v>
      </c>
      <c r="BO269" s="169">
        <f t="shared" si="254"/>
        <v>0</v>
      </c>
      <c r="BP269" s="36">
        <f t="shared" si="255"/>
        <v>0</v>
      </c>
      <c r="BQ269">
        <f t="shared" si="256"/>
        <v>0</v>
      </c>
      <c r="BR269" s="36">
        <f t="shared" si="257"/>
        <v>1</v>
      </c>
      <c r="BS269" t="e">
        <f t="shared" si="258"/>
        <v>#N/A</v>
      </c>
    </row>
    <row r="270" spans="1:71">
      <c r="A270" s="59">
        <v>85</v>
      </c>
      <c r="B270" s="59">
        <v>22151</v>
      </c>
      <c r="C270" s="160">
        <v>32199999.520182598</v>
      </c>
      <c r="D270" s="59">
        <v>20718750</v>
      </c>
      <c r="E270" s="59">
        <v>20718750</v>
      </c>
      <c r="F270" s="59">
        <v>11481249.5201826</v>
      </c>
      <c r="G270" s="59">
        <v>0</v>
      </c>
      <c r="H270" s="59">
        <v>-1445814320.5314901</v>
      </c>
      <c r="I270" s="59">
        <v>0</v>
      </c>
      <c r="J270" s="59">
        <v>0</v>
      </c>
      <c r="K270" s="59">
        <v>0</v>
      </c>
      <c r="L270" s="59">
        <v>102</v>
      </c>
      <c r="M270" s="59">
        <v>0</v>
      </c>
      <c r="N270" s="59">
        <v>0</v>
      </c>
      <c r="O270" s="59">
        <v>0</v>
      </c>
      <c r="P270" s="59">
        <v>0</v>
      </c>
      <c r="Q270" s="59">
        <v>0</v>
      </c>
      <c r="R270" s="59">
        <v>1</v>
      </c>
      <c r="S270" s="59">
        <v>1</v>
      </c>
      <c r="T270" s="59">
        <f t="shared" si="208"/>
        <v>0</v>
      </c>
      <c r="U270" s="59">
        <f t="shared" si="209"/>
        <v>0</v>
      </c>
      <c r="V270" s="59">
        <f t="shared" si="210"/>
        <v>1</v>
      </c>
      <c r="W270" s="59">
        <f t="shared" si="211"/>
        <v>0</v>
      </c>
      <c r="X270" s="59">
        <f t="shared" si="212"/>
        <v>0</v>
      </c>
      <c r="Y270" s="59">
        <f t="shared" si="213"/>
        <v>0</v>
      </c>
      <c r="Z270" s="59">
        <f t="shared" si="214"/>
        <v>0</v>
      </c>
      <c r="AA270" s="59">
        <f t="shared" si="215"/>
        <v>0</v>
      </c>
      <c r="AB270" s="59">
        <f t="shared" si="216"/>
        <v>0</v>
      </c>
      <c r="AC270" s="59">
        <f t="shared" si="217"/>
        <v>0</v>
      </c>
      <c r="AD270" s="166">
        <f t="shared" si="259"/>
        <v>0</v>
      </c>
      <c r="AE270" s="169">
        <f t="shared" si="218"/>
        <v>0</v>
      </c>
      <c r="AF270" s="169">
        <f t="shared" si="219"/>
        <v>0</v>
      </c>
      <c r="AG270" s="169">
        <f t="shared" si="220"/>
        <v>0</v>
      </c>
      <c r="AH270" s="169">
        <f t="shared" si="221"/>
        <v>1</v>
      </c>
      <c r="AI270" s="169">
        <f t="shared" si="222"/>
        <v>0</v>
      </c>
      <c r="AJ270" s="169">
        <f t="shared" si="223"/>
        <v>0</v>
      </c>
      <c r="AK270" s="169">
        <f t="shared" si="224"/>
        <v>0</v>
      </c>
      <c r="AL270" s="169">
        <f t="shared" si="225"/>
        <v>1</v>
      </c>
      <c r="AM270" s="169">
        <f t="shared" si="226"/>
        <v>1</v>
      </c>
      <c r="AN270" s="169">
        <f t="shared" si="227"/>
        <v>0</v>
      </c>
      <c r="AO270" s="169">
        <f t="shared" si="228"/>
        <v>1</v>
      </c>
      <c r="AP270" s="169">
        <f t="shared" si="229"/>
        <v>0</v>
      </c>
      <c r="AQ270" s="169">
        <f t="shared" si="230"/>
        <v>1</v>
      </c>
      <c r="AR270" s="169">
        <f t="shared" si="231"/>
        <v>0</v>
      </c>
      <c r="AS270" s="169">
        <f t="shared" si="232"/>
        <v>0</v>
      </c>
      <c r="AT270" s="169">
        <f t="shared" si="233"/>
        <v>0</v>
      </c>
      <c r="AU270" s="169">
        <f t="shared" si="234"/>
        <v>0</v>
      </c>
      <c r="AV270" s="169">
        <f t="shared" si="235"/>
        <v>1</v>
      </c>
      <c r="AW270" s="169">
        <f t="shared" si="236"/>
        <v>0</v>
      </c>
      <c r="AX270" s="169">
        <f t="shared" si="237"/>
        <v>0</v>
      </c>
      <c r="AY270" s="169">
        <f t="shared" si="238"/>
        <v>0</v>
      </c>
      <c r="AZ270" s="169">
        <f t="shared" si="239"/>
        <v>0</v>
      </c>
      <c r="BA270" s="169">
        <f t="shared" si="240"/>
        <v>0</v>
      </c>
      <c r="BB270" s="169">
        <f t="shared" si="241"/>
        <v>1</v>
      </c>
      <c r="BC270" s="169">
        <f t="shared" si="242"/>
        <v>0</v>
      </c>
      <c r="BD270" s="169">
        <f t="shared" si="243"/>
        <v>1</v>
      </c>
      <c r="BE270" s="169">
        <f t="shared" si="244"/>
        <v>0</v>
      </c>
      <c r="BF270" s="169">
        <f t="shared" si="245"/>
        <v>0</v>
      </c>
      <c r="BG270" s="169">
        <f t="shared" si="246"/>
        <v>0</v>
      </c>
      <c r="BH270" s="169">
        <f t="shared" si="247"/>
        <v>0</v>
      </c>
      <c r="BI270" s="169">
        <f t="shared" si="248"/>
        <v>0</v>
      </c>
      <c r="BJ270" s="169">
        <f t="shared" si="249"/>
        <v>0</v>
      </c>
      <c r="BK270" s="167">
        <f t="shared" si="250"/>
        <v>0</v>
      </c>
      <c r="BL270" s="169">
        <f t="shared" si="251"/>
        <v>1</v>
      </c>
      <c r="BM270" s="169">
        <f t="shared" si="252"/>
        <v>0</v>
      </c>
      <c r="BN270" s="169">
        <f t="shared" si="253"/>
        <v>0</v>
      </c>
      <c r="BO270" s="169">
        <f t="shared" si="254"/>
        <v>1</v>
      </c>
      <c r="BP270" s="36">
        <f t="shared" si="255"/>
        <v>0</v>
      </c>
      <c r="BQ270">
        <f t="shared" si="256"/>
        <v>0</v>
      </c>
      <c r="BR270" s="36">
        <f t="shared" si="257"/>
        <v>0</v>
      </c>
      <c r="BS270" t="e">
        <f t="shared" si="258"/>
        <v>#N/A</v>
      </c>
    </row>
    <row r="271" spans="1:71">
      <c r="A271" s="59">
        <v>396</v>
      </c>
      <c r="B271" s="59">
        <v>231122</v>
      </c>
      <c r="C271" s="160">
        <v>43085714.102277897</v>
      </c>
      <c r="D271" s="59">
        <v>21357142.5</v>
      </c>
      <c r="E271" s="59">
        <v>21357142.5</v>
      </c>
      <c r="F271" s="59">
        <v>21728571.602277901</v>
      </c>
      <c r="G271" s="59">
        <v>1942.85717773438</v>
      </c>
      <c r="H271" s="59">
        <v>-6105821001.1921597</v>
      </c>
      <c r="I271" s="59">
        <v>101</v>
      </c>
      <c r="J271" s="59">
        <v>0</v>
      </c>
      <c r="K271" s="59">
        <v>0</v>
      </c>
      <c r="L271" s="59">
        <v>101</v>
      </c>
      <c r="M271" s="59">
        <v>0</v>
      </c>
      <c r="N271" s="59">
        <v>0</v>
      </c>
      <c r="O271" s="59">
        <v>101</v>
      </c>
      <c r="P271" s="59">
        <v>0</v>
      </c>
      <c r="Q271" s="59">
        <v>0</v>
      </c>
      <c r="R271" s="59">
        <v>1</v>
      </c>
      <c r="S271" s="59">
        <v>0</v>
      </c>
      <c r="T271" s="59">
        <f t="shared" si="208"/>
        <v>0</v>
      </c>
      <c r="U271" s="59">
        <f t="shared" si="209"/>
        <v>0</v>
      </c>
      <c r="V271" s="59">
        <f t="shared" si="210"/>
        <v>0</v>
      </c>
      <c r="W271" s="59">
        <f t="shared" si="211"/>
        <v>0</v>
      </c>
      <c r="X271" s="59">
        <f t="shared" si="212"/>
        <v>0</v>
      </c>
      <c r="Y271" s="59">
        <f t="shared" si="213"/>
        <v>0</v>
      </c>
      <c r="Z271" s="59">
        <f t="shared" si="214"/>
        <v>0</v>
      </c>
      <c r="AA271" s="59">
        <f t="shared" si="215"/>
        <v>0</v>
      </c>
      <c r="AB271" s="59">
        <f t="shared" si="216"/>
        <v>0</v>
      </c>
      <c r="AC271" s="59">
        <f t="shared" si="217"/>
        <v>0</v>
      </c>
      <c r="AD271" s="166">
        <f t="shared" si="259"/>
        <v>3</v>
      </c>
      <c r="AE271" s="169">
        <f t="shared" si="218"/>
        <v>0</v>
      </c>
      <c r="AF271" s="169">
        <f t="shared" si="219"/>
        <v>1</v>
      </c>
      <c r="AG271" s="169">
        <f t="shared" si="220"/>
        <v>0</v>
      </c>
      <c r="AH271" s="169">
        <f t="shared" si="221"/>
        <v>1</v>
      </c>
      <c r="AI271" s="169">
        <f t="shared" si="222"/>
        <v>0</v>
      </c>
      <c r="AJ271" s="169">
        <f t="shared" si="223"/>
        <v>0</v>
      </c>
      <c r="AK271" s="169">
        <f t="shared" si="224"/>
        <v>0</v>
      </c>
      <c r="AL271" s="169">
        <f t="shared" si="225"/>
        <v>1</v>
      </c>
      <c r="AM271" s="169">
        <f t="shared" si="226"/>
        <v>0</v>
      </c>
      <c r="AN271" s="169">
        <f t="shared" si="227"/>
        <v>0</v>
      </c>
      <c r="AO271" s="169">
        <f t="shared" si="228"/>
        <v>1</v>
      </c>
      <c r="AP271" s="169">
        <f t="shared" si="229"/>
        <v>0</v>
      </c>
      <c r="AQ271" s="169">
        <f t="shared" si="230"/>
        <v>0</v>
      </c>
      <c r="AR271" s="169">
        <f t="shared" si="231"/>
        <v>0</v>
      </c>
      <c r="AS271" s="169">
        <f t="shared" si="232"/>
        <v>0</v>
      </c>
      <c r="AT271" s="169">
        <f t="shared" si="233"/>
        <v>0</v>
      </c>
      <c r="AU271" s="169">
        <f t="shared" si="234"/>
        <v>0</v>
      </c>
      <c r="AV271" s="169">
        <f t="shared" si="235"/>
        <v>1</v>
      </c>
      <c r="AW271" s="169">
        <f t="shared" si="236"/>
        <v>0</v>
      </c>
      <c r="AX271" s="169">
        <f t="shared" si="237"/>
        <v>0</v>
      </c>
      <c r="AY271" s="169">
        <f t="shared" si="238"/>
        <v>0</v>
      </c>
      <c r="AZ271" s="169">
        <f t="shared" si="239"/>
        <v>0</v>
      </c>
      <c r="BA271" s="169">
        <f t="shared" si="240"/>
        <v>0</v>
      </c>
      <c r="BB271" s="169">
        <f t="shared" si="241"/>
        <v>1</v>
      </c>
      <c r="BC271" s="169">
        <f t="shared" si="242"/>
        <v>0</v>
      </c>
      <c r="BD271" s="169">
        <f t="shared" si="243"/>
        <v>1</v>
      </c>
      <c r="BE271" s="169">
        <f t="shared" si="244"/>
        <v>0</v>
      </c>
      <c r="BF271" s="169">
        <f t="shared" si="245"/>
        <v>0</v>
      </c>
      <c r="BG271" s="169">
        <f t="shared" si="246"/>
        <v>0</v>
      </c>
      <c r="BH271" s="169">
        <f t="shared" si="247"/>
        <v>0</v>
      </c>
      <c r="BI271" s="169">
        <f t="shared" si="248"/>
        <v>0</v>
      </c>
      <c r="BJ271" s="169">
        <f t="shared" si="249"/>
        <v>0</v>
      </c>
      <c r="BK271" s="167">
        <f t="shared" si="250"/>
        <v>0</v>
      </c>
      <c r="BL271" s="169">
        <f t="shared" si="251"/>
        <v>1</v>
      </c>
      <c r="BM271" s="169">
        <f t="shared" si="252"/>
        <v>0</v>
      </c>
      <c r="BN271" s="169">
        <f t="shared" si="253"/>
        <v>1</v>
      </c>
      <c r="BO271" s="169">
        <f t="shared" si="254"/>
        <v>0</v>
      </c>
      <c r="BP271" s="36">
        <f t="shared" si="255"/>
        <v>1</v>
      </c>
      <c r="BQ271">
        <f t="shared" si="256"/>
        <v>0</v>
      </c>
      <c r="BR271" s="36">
        <f t="shared" si="257"/>
        <v>0</v>
      </c>
      <c r="BS271" t="e">
        <f t="shared" si="258"/>
        <v>#N/A</v>
      </c>
    </row>
    <row r="272" spans="1:71">
      <c r="A272" s="59">
        <v>410</v>
      </c>
      <c r="B272" s="59">
        <v>231601</v>
      </c>
      <c r="C272" s="160">
        <v>50595238.7773633</v>
      </c>
      <c r="D272" s="59">
        <v>20327381.25</v>
      </c>
      <c r="E272" s="59">
        <v>21488095.5</v>
      </c>
      <c r="F272" s="59">
        <v>29107143.2773633</v>
      </c>
      <c r="G272" s="59">
        <v>327.380962371826</v>
      </c>
      <c r="H272" s="59">
        <v>-6409941664.44139</v>
      </c>
      <c r="I272" s="59">
        <v>0</v>
      </c>
      <c r="J272" s="59">
        <v>0</v>
      </c>
      <c r="K272" s="59">
        <v>0</v>
      </c>
      <c r="L272" s="59">
        <v>402</v>
      </c>
      <c r="M272" s="59">
        <v>0</v>
      </c>
      <c r="N272" s="59">
        <v>0</v>
      </c>
      <c r="O272" s="59">
        <v>411</v>
      </c>
      <c r="P272" s="59">
        <v>0</v>
      </c>
      <c r="Q272" s="59">
        <v>0</v>
      </c>
      <c r="R272" s="59">
        <v>1</v>
      </c>
      <c r="S272" s="59">
        <v>1</v>
      </c>
      <c r="T272" s="59">
        <f t="shared" si="208"/>
        <v>2</v>
      </c>
      <c r="U272" s="59">
        <f t="shared" si="209"/>
        <v>0</v>
      </c>
      <c r="V272" s="59">
        <f t="shared" si="210"/>
        <v>0</v>
      </c>
      <c r="W272" s="59">
        <f t="shared" si="211"/>
        <v>0</v>
      </c>
      <c r="X272" s="59">
        <f t="shared" si="212"/>
        <v>0</v>
      </c>
      <c r="Y272" s="59">
        <f t="shared" si="213"/>
        <v>0</v>
      </c>
      <c r="Z272" s="59">
        <f t="shared" si="214"/>
        <v>0</v>
      </c>
      <c r="AA272" s="59">
        <f t="shared" si="215"/>
        <v>0</v>
      </c>
      <c r="AB272" s="59">
        <f t="shared" si="216"/>
        <v>0</v>
      </c>
      <c r="AC272" s="59">
        <f t="shared" si="217"/>
        <v>0</v>
      </c>
      <c r="AD272" s="166">
        <f t="shared" si="259"/>
        <v>0</v>
      </c>
      <c r="AE272" s="169">
        <f t="shared" si="218"/>
        <v>0</v>
      </c>
      <c r="AF272" s="169">
        <f t="shared" si="219"/>
        <v>0</v>
      </c>
      <c r="AG272" s="169">
        <f t="shared" si="220"/>
        <v>0</v>
      </c>
      <c r="AH272" s="169">
        <f t="shared" si="221"/>
        <v>1</v>
      </c>
      <c r="AI272" s="169">
        <f t="shared" si="222"/>
        <v>0</v>
      </c>
      <c r="AJ272" s="169">
        <f t="shared" si="223"/>
        <v>0</v>
      </c>
      <c r="AK272" s="169">
        <f t="shared" si="224"/>
        <v>0</v>
      </c>
      <c r="AL272" s="169">
        <f t="shared" si="225"/>
        <v>1</v>
      </c>
      <c r="AM272" s="169">
        <f t="shared" si="226"/>
        <v>0</v>
      </c>
      <c r="AN272" s="169">
        <f t="shared" si="227"/>
        <v>0</v>
      </c>
      <c r="AO272" s="169">
        <f t="shared" si="228"/>
        <v>1</v>
      </c>
      <c r="AP272" s="169">
        <f t="shared" si="229"/>
        <v>0</v>
      </c>
      <c r="AQ272" s="169">
        <f t="shared" si="230"/>
        <v>0</v>
      </c>
      <c r="AR272" s="169">
        <f t="shared" si="231"/>
        <v>0</v>
      </c>
      <c r="AS272" s="169">
        <f t="shared" si="232"/>
        <v>0</v>
      </c>
      <c r="AT272" s="169">
        <f t="shared" si="233"/>
        <v>0</v>
      </c>
      <c r="AU272" s="169">
        <f t="shared" si="234"/>
        <v>0</v>
      </c>
      <c r="AV272" s="169">
        <f t="shared" si="235"/>
        <v>1</v>
      </c>
      <c r="AW272" s="169">
        <f t="shared" si="236"/>
        <v>1</v>
      </c>
      <c r="AX272" s="169">
        <f t="shared" si="237"/>
        <v>1</v>
      </c>
      <c r="AY272" s="169">
        <f t="shared" si="238"/>
        <v>0</v>
      </c>
      <c r="AZ272" s="169">
        <f t="shared" si="239"/>
        <v>0</v>
      </c>
      <c r="BA272" s="169">
        <f t="shared" si="240"/>
        <v>0</v>
      </c>
      <c r="BB272" s="169">
        <f t="shared" si="241"/>
        <v>1</v>
      </c>
      <c r="BC272" s="169">
        <f t="shared" si="242"/>
        <v>0</v>
      </c>
      <c r="BD272" s="169">
        <f t="shared" si="243"/>
        <v>1</v>
      </c>
      <c r="BE272" s="169">
        <f t="shared" si="244"/>
        <v>0</v>
      </c>
      <c r="BF272" s="169">
        <f t="shared" si="245"/>
        <v>0</v>
      </c>
      <c r="BG272" s="169">
        <f t="shared" si="246"/>
        <v>0</v>
      </c>
      <c r="BH272" s="169">
        <f t="shared" si="247"/>
        <v>0</v>
      </c>
      <c r="BI272" s="169">
        <f t="shared" si="248"/>
        <v>0</v>
      </c>
      <c r="BJ272" s="169">
        <f t="shared" si="249"/>
        <v>0</v>
      </c>
      <c r="BK272" s="167">
        <f t="shared" si="250"/>
        <v>1</v>
      </c>
      <c r="BL272" s="169">
        <f t="shared" si="251"/>
        <v>1</v>
      </c>
      <c r="BM272" s="169">
        <f t="shared" si="252"/>
        <v>0</v>
      </c>
      <c r="BN272" s="169">
        <f t="shared" si="253"/>
        <v>0</v>
      </c>
      <c r="BO272" s="169">
        <f t="shared" si="254"/>
        <v>1</v>
      </c>
      <c r="BP272" s="36">
        <f t="shared" si="255"/>
        <v>0</v>
      </c>
      <c r="BQ272">
        <f t="shared" si="256"/>
        <v>0</v>
      </c>
      <c r="BR272" s="36">
        <f t="shared" si="257"/>
        <v>1</v>
      </c>
      <c r="BS272" t="e">
        <f t="shared" si="258"/>
        <v>#N/A</v>
      </c>
    </row>
    <row r="273" spans="1:71">
      <c r="A273" s="59">
        <v>99</v>
      </c>
      <c r="B273" s="59">
        <v>23192</v>
      </c>
      <c r="C273" s="160">
        <v>7142857.1124466099</v>
      </c>
      <c r="D273" s="59">
        <v>21535714</v>
      </c>
      <c r="E273" s="59">
        <v>21535714</v>
      </c>
      <c r="F273" s="59">
        <v>-14392856.887553399</v>
      </c>
      <c r="G273" s="59">
        <v>171.42857360839801</v>
      </c>
      <c r="H273" s="59">
        <v>-1702545609.36568</v>
      </c>
      <c r="I273" s="59">
        <v>0</v>
      </c>
      <c r="J273" s="59">
        <v>0</v>
      </c>
      <c r="K273" s="59">
        <v>0</v>
      </c>
      <c r="L273" s="59">
        <v>444</v>
      </c>
      <c r="M273" s="59">
        <v>0</v>
      </c>
      <c r="N273" s="59">
        <v>0</v>
      </c>
      <c r="O273" s="59">
        <v>0</v>
      </c>
      <c r="P273" s="59">
        <v>0</v>
      </c>
      <c r="Q273" s="59">
        <v>0</v>
      </c>
      <c r="R273" s="59">
        <v>1</v>
      </c>
      <c r="S273" s="59">
        <v>0</v>
      </c>
      <c r="T273" s="59">
        <f t="shared" si="208"/>
        <v>1</v>
      </c>
      <c r="U273" s="59">
        <f t="shared" si="209"/>
        <v>0</v>
      </c>
      <c r="V273" s="59">
        <f t="shared" si="210"/>
        <v>0</v>
      </c>
      <c r="W273" s="59">
        <f t="shared" si="211"/>
        <v>0</v>
      </c>
      <c r="X273" s="59">
        <f t="shared" si="212"/>
        <v>0</v>
      </c>
      <c r="Y273" s="59">
        <f t="shared" si="213"/>
        <v>0</v>
      </c>
      <c r="Z273" s="59">
        <f t="shared" si="214"/>
        <v>0</v>
      </c>
      <c r="AA273" s="59">
        <f t="shared" si="215"/>
        <v>0</v>
      </c>
      <c r="AB273" s="59">
        <f t="shared" si="216"/>
        <v>0</v>
      </c>
      <c r="AC273" s="59">
        <f t="shared" si="217"/>
        <v>0</v>
      </c>
      <c r="AD273" s="166">
        <f t="shared" si="259"/>
        <v>0</v>
      </c>
      <c r="AE273" s="169">
        <f t="shared" si="218"/>
        <v>0</v>
      </c>
      <c r="AF273" s="169">
        <f t="shared" si="219"/>
        <v>0</v>
      </c>
      <c r="AG273" s="169">
        <f t="shared" si="220"/>
        <v>0</v>
      </c>
      <c r="AH273" s="169">
        <f t="shared" si="221"/>
        <v>1</v>
      </c>
      <c r="AI273" s="169">
        <f t="shared" si="222"/>
        <v>0</v>
      </c>
      <c r="AJ273" s="169">
        <f t="shared" si="223"/>
        <v>0</v>
      </c>
      <c r="AK273" s="169">
        <f t="shared" si="224"/>
        <v>0</v>
      </c>
      <c r="AL273" s="169">
        <f t="shared" si="225"/>
        <v>1</v>
      </c>
      <c r="AM273" s="169">
        <f t="shared" si="226"/>
        <v>0</v>
      </c>
      <c r="AN273" s="169">
        <f t="shared" si="227"/>
        <v>0</v>
      </c>
      <c r="AO273" s="169">
        <f t="shared" si="228"/>
        <v>1</v>
      </c>
      <c r="AP273" s="169">
        <f t="shared" si="229"/>
        <v>0</v>
      </c>
      <c r="AQ273" s="169">
        <f t="shared" si="230"/>
        <v>0</v>
      </c>
      <c r="AR273" s="169">
        <f t="shared" si="231"/>
        <v>0</v>
      </c>
      <c r="AS273" s="169">
        <f t="shared" si="232"/>
        <v>0</v>
      </c>
      <c r="AT273" s="169">
        <f t="shared" si="233"/>
        <v>0</v>
      </c>
      <c r="AU273" s="169">
        <f t="shared" si="234"/>
        <v>0</v>
      </c>
      <c r="AV273" s="169">
        <f t="shared" si="235"/>
        <v>1</v>
      </c>
      <c r="AW273" s="169">
        <f t="shared" si="236"/>
        <v>1</v>
      </c>
      <c r="AX273" s="169">
        <f t="shared" si="237"/>
        <v>0</v>
      </c>
      <c r="AY273" s="169">
        <f t="shared" si="238"/>
        <v>1</v>
      </c>
      <c r="AZ273" s="169">
        <f t="shared" si="239"/>
        <v>0</v>
      </c>
      <c r="BA273" s="169">
        <f t="shared" si="240"/>
        <v>0</v>
      </c>
      <c r="BB273" s="169">
        <f t="shared" si="241"/>
        <v>1</v>
      </c>
      <c r="BC273" s="169">
        <f t="shared" si="242"/>
        <v>0</v>
      </c>
      <c r="BD273" s="169">
        <f t="shared" si="243"/>
        <v>1</v>
      </c>
      <c r="BE273" s="169">
        <f t="shared" si="244"/>
        <v>0</v>
      </c>
      <c r="BF273" s="169">
        <f t="shared" si="245"/>
        <v>0</v>
      </c>
      <c r="BG273" s="169">
        <f t="shared" si="246"/>
        <v>0</v>
      </c>
      <c r="BH273" s="169">
        <f t="shared" si="247"/>
        <v>0</v>
      </c>
      <c r="BI273" s="169">
        <f t="shared" si="248"/>
        <v>0</v>
      </c>
      <c r="BJ273" s="169">
        <f t="shared" si="249"/>
        <v>0</v>
      </c>
      <c r="BK273" s="167">
        <f t="shared" si="250"/>
        <v>1</v>
      </c>
      <c r="BL273" s="169">
        <f t="shared" si="251"/>
        <v>1</v>
      </c>
      <c r="BM273" s="169">
        <f t="shared" si="252"/>
        <v>0</v>
      </c>
      <c r="BN273" s="169">
        <f t="shared" si="253"/>
        <v>1</v>
      </c>
      <c r="BO273" s="169">
        <f t="shared" si="254"/>
        <v>0</v>
      </c>
      <c r="BP273" s="36">
        <f t="shared" si="255"/>
        <v>0</v>
      </c>
      <c r="BQ273">
        <f t="shared" si="256"/>
        <v>0</v>
      </c>
      <c r="BR273" s="36">
        <f t="shared" si="257"/>
        <v>1</v>
      </c>
      <c r="BS273" t="e">
        <f t="shared" si="258"/>
        <v>#N/A</v>
      </c>
    </row>
    <row r="274" spans="1:71">
      <c r="A274" s="59">
        <v>359</v>
      </c>
      <c r="B274" s="59">
        <v>212201</v>
      </c>
      <c r="C274" s="160">
        <v>40799999.392032601</v>
      </c>
      <c r="D274" s="59">
        <v>21540000</v>
      </c>
      <c r="E274" s="59">
        <v>21540000</v>
      </c>
      <c r="F274" s="59">
        <v>19259999.392032601</v>
      </c>
      <c r="G274" s="59">
        <v>3120</v>
      </c>
      <c r="H274" s="59">
        <v>-5324771072.2732496</v>
      </c>
      <c r="I274" s="59">
        <v>0</v>
      </c>
      <c r="J274" s="59">
        <v>0</v>
      </c>
      <c r="K274" s="59">
        <v>0</v>
      </c>
      <c r="L274" s="59">
        <v>406</v>
      </c>
      <c r="M274" s="59">
        <v>301</v>
      </c>
      <c r="N274" s="59">
        <v>410</v>
      </c>
      <c r="O274" s="59">
        <v>0</v>
      </c>
      <c r="P274" s="59">
        <v>0</v>
      </c>
      <c r="Q274" s="59">
        <v>0</v>
      </c>
      <c r="R274" s="59">
        <v>2</v>
      </c>
      <c r="S274" s="59">
        <v>1</v>
      </c>
      <c r="T274" s="59">
        <f t="shared" si="208"/>
        <v>1</v>
      </c>
      <c r="U274" s="59">
        <f t="shared" si="209"/>
        <v>0</v>
      </c>
      <c r="V274" s="59">
        <f t="shared" si="210"/>
        <v>0</v>
      </c>
      <c r="W274" s="59">
        <f t="shared" si="211"/>
        <v>1</v>
      </c>
      <c r="X274" s="59">
        <f t="shared" si="212"/>
        <v>0</v>
      </c>
      <c r="Y274" s="59">
        <f t="shared" si="213"/>
        <v>1</v>
      </c>
      <c r="Z274" s="59">
        <f t="shared" si="214"/>
        <v>0</v>
      </c>
      <c r="AA274" s="59">
        <f t="shared" si="215"/>
        <v>0</v>
      </c>
      <c r="AB274" s="59">
        <f t="shared" si="216"/>
        <v>0</v>
      </c>
      <c r="AC274" s="59">
        <f t="shared" si="217"/>
        <v>0</v>
      </c>
      <c r="AD274" s="166">
        <f t="shared" si="259"/>
        <v>0</v>
      </c>
      <c r="AE274" s="169">
        <f t="shared" si="218"/>
        <v>0</v>
      </c>
      <c r="AF274" s="169">
        <f t="shared" si="219"/>
        <v>0</v>
      </c>
      <c r="AG274" s="169">
        <f t="shared" si="220"/>
        <v>0</v>
      </c>
      <c r="AH274" s="169">
        <f t="shared" si="221"/>
        <v>1</v>
      </c>
      <c r="AI274" s="169">
        <f t="shared" si="222"/>
        <v>0</v>
      </c>
      <c r="AJ274" s="169">
        <f t="shared" si="223"/>
        <v>0</v>
      </c>
      <c r="AK274" s="169">
        <f t="shared" si="224"/>
        <v>0</v>
      </c>
      <c r="AL274" s="169">
        <f t="shared" si="225"/>
        <v>1</v>
      </c>
      <c r="AM274" s="169">
        <f t="shared" si="226"/>
        <v>0</v>
      </c>
      <c r="AN274" s="169">
        <f t="shared" si="227"/>
        <v>0</v>
      </c>
      <c r="AO274" s="169">
        <f t="shared" si="228"/>
        <v>1</v>
      </c>
      <c r="AP274" s="169">
        <f t="shared" si="229"/>
        <v>0</v>
      </c>
      <c r="AQ274" s="169">
        <f t="shared" si="230"/>
        <v>0</v>
      </c>
      <c r="AR274" s="169">
        <f t="shared" si="231"/>
        <v>0</v>
      </c>
      <c r="AS274" s="169">
        <f t="shared" si="232"/>
        <v>0</v>
      </c>
      <c r="AT274" s="169">
        <f t="shared" si="233"/>
        <v>0</v>
      </c>
      <c r="AU274" s="169">
        <f t="shared" si="234"/>
        <v>0</v>
      </c>
      <c r="AV274" s="169">
        <f t="shared" si="235"/>
        <v>1</v>
      </c>
      <c r="AW274" s="169">
        <f t="shared" si="236"/>
        <v>1</v>
      </c>
      <c r="AX274" s="169">
        <f t="shared" si="237"/>
        <v>0</v>
      </c>
      <c r="AY274" s="169">
        <f t="shared" si="238"/>
        <v>1</v>
      </c>
      <c r="AZ274" s="169">
        <f t="shared" si="239"/>
        <v>0</v>
      </c>
      <c r="BA274" s="169">
        <f t="shared" si="240"/>
        <v>0</v>
      </c>
      <c r="BB274" s="169">
        <f t="shared" si="241"/>
        <v>1</v>
      </c>
      <c r="BC274" s="169">
        <f t="shared" si="242"/>
        <v>1</v>
      </c>
      <c r="BD274" s="169">
        <f t="shared" si="243"/>
        <v>0</v>
      </c>
      <c r="BE274" s="169">
        <f t="shared" si="244"/>
        <v>1</v>
      </c>
      <c r="BF274" s="169">
        <f t="shared" si="245"/>
        <v>0</v>
      </c>
      <c r="BG274" s="169">
        <f t="shared" si="246"/>
        <v>0</v>
      </c>
      <c r="BH274" s="169">
        <f t="shared" si="247"/>
        <v>0</v>
      </c>
      <c r="BI274" s="169">
        <f t="shared" si="248"/>
        <v>0</v>
      </c>
      <c r="BJ274" s="169">
        <f t="shared" si="249"/>
        <v>0</v>
      </c>
      <c r="BK274" s="167">
        <f t="shared" si="250"/>
        <v>0</v>
      </c>
      <c r="BL274" s="169">
        <f t="shared" si="251"/>
        <v>0</v>
      </c>
      <c r="BM274" s="169">
        <f t="shared" si="252"/>
        <v>1</v>
      </c>
      <c r="BN274" s="169">
        <f t="shared" si="253"/>
        <v>0</v>
      </c>
      <c r="BO274" s="169">
        <f t="shared" si="254"/>
        <v>1</v>
      </c>
      <c r="BP274" s="36">
        <f t="shared" si="255"/>
        <v>0</v>
      </c>
      <c r="BQ274">
        <f t="shared" si="256"/>
        <v>0</v>
      </c>
      <c r="BR274" s="36">
        <f t="shared" si="257"/>
        <v>1</v>
      </c>
      <c r="BS274" t="e">
        <f t="shared" si="258"/>
        <v>#N/A</v>
      </c>
    </row>
    <row r="275" spans="1:71">
      <c r="A275" s="59">
        <v>326</v>
      </c>
      <c r="B275" s="59">
        <v>191113</v>
      </c>
      <c r="C275" s="160">
        <v>9107142.8183694296</v>
      </c>
      <c r="D275" s="59">
        <v>21714286</v>
      </c>
      <c r="E275" s="59">
        <v>21714286</v>
      </c>
      <c r="F275" s="59">
        <v>-12607143.1816306</v>
      </c>
      <c r="G275" s="59">
        <v>57.142856597900398</v>
      </c>
      <c r="H275" s="59">
        <v>-4618298978.3204298</v>
      </c>
      <c r="I275" s="59">
        <v>0</v>
      </c>
      <c r="J275" s="59">
        <v>0</v>
      </c>
      <c r="K275" s="59">
        <v>0</v>
      </c>
      <c r="L275" s="59">
        <v>102</v>
      </c>
      <c r="M275" s="59">
        <v>0</v>
      </c>
      <c r="N275" s="59">
        <v>0</v>
      </c>
      <c r="O275" s="59">
        <v>0</v>
      </c>
      <c r="P275" s="59">
        <v>0</v>
      </c>
      <c r="Q275" s="59">
        <v>0</v>
      </c>
      <c r="R275" s="59">
        <v>2</v>
      </c>
      <c r="S275" s="59">
        <v>1</v>
      </c>
      <c r="T275" s="59">
        <f t="shared" si="208"/>
        <v>0</v>
      </c>
      <c r="U275" s="59">
        <f t="shared" si="209"/>
        <v>0</v>
      </c>
      <c r="V275" s="59">
        <f t="shared" si="210"/>
        <v>1</v>
      </c>
      <c r="W275" s="59">
        <f t="shared" si="211"/>
        <v>0</v>
      </c>
      <c r="X275" s="59">
        <f t="shared" si="212"/>
        <v>0</v>
      </c>
      <c r="Y275" s="59">
        <f t="shared" si="213"/>
        <v>0</v>
      </c>
      <c r="Z275" s="59">
        <f t="shared" si="214"/>
        <v>0</v>
      </c>
      <c r="AA275" s="59">
        <f t="shared" si="215"/>
        <v>0</v>
      </c>
      <c r="AB275" s="59">
        <f t="shared" si="216"/>
        <v>0</v>
      </c>
      <c r="AC275" s="59">
        <f t="shared" si="217"/>
        <v>0</v>
      </c>
      <c r="AD275" s="166">
        <f t="shared" si="259"/>
        <v>0</v>
      </c>
      <c r="AE275" s="169">
        <f t="shared" si="218"/>
        <v>0</v>
      </c>
      <c r="AF275" s="169">
        <f t="shared" si="219"/>
        <v>0</v>
      </c>
      <c r="AG275" s="169">
        <f t="shared" si="220"/>
        <v>0</v>
      </c>
      <c r="AH275" s="169">
        <f t="shared" si="221"/>
        <v>1</v>
      </c>
      <c r="AI275" s="169">
        <f t="shared" si="222"/>
        <v>0</v>
      </c>
      <c r="AJ275" s="169">
        <f t="shared" si="223"/>
        <v>0</v>
      </c>
      <c r="AK275" s="169">
        <f t="shared" si="224"/>
        <v>0</v>
      </c>
      <c r="AL275" s="169">
        <f t="shared" si="225"/>
        <v>1</v>
      </c>
      <c r="AM275" s="169">
        <f t="shared" si="226"/>
        <v>1</v>
      </c>
      <c r="AN275" s="169">
        <f t="shared" si="227"/>
        <v>0</v>
      </c>
      <c r="AO275" s="169">
        <f t="shared" si="228"/>
        <v>1</v>
      </c>
      <c r="AP275" s="169">
        <f t="shared" si="229"/>
        <v>0</v>
      </c>
      <c r="AQ275" s="169">
        <f t="shared" si="230"/>
        <v>1</v>
      </c>
      <c r="AR275" s="169">
        <f t="shared" si="231"/>
        <v>0</v>
      </c>
      <c r="AS275" s="169">
        <f t="shared" si="232"/>
        <v>0</v>
      </c>
      <c r="AT275" s="169">
        <f t="shared" si="233"/>
        <v>0</v>
      </c>
      <c r="AU275" s="169">
        <f t="shared" si="234"/>
        <v>0</v>
      </c>
      <c r="AV275" s="169">
        <f t="shared" si="235"/>
        <v>1</v>
      </c>
      <c r="AW275" s="169">
        <f t="shared" si="236"/>
        <v>0</v>
      </c>
      <c r="AX275" s="169">
        <f t="shared" si="237"/>
        <v>0</v>
      </c>
      <c r="AY275" s="169">
        <f t="shared" si="238"/>
        <v>0</v>
      </c>
      <c r="AZ275" s="169">
        <f t="shared" si="239"/>
        <v>0</v>
      </c>
      <c r="BA275" s="169">
        <f t="shared" si="240"/>
        <v>0</v>
      </c>
      <c r="BB275" s="169">
        <f t="shared" si="241"/>
        <v>1</v>
      </c>
      <c r="BC275" s="169">
        <f t="shared" si="242"/>
        <v>0</v>
      </c>
      <c r="BD275" s="169">
        <f t="shared" si="243"/>
        <v>1</v>
      </c>
      <c r="BE275" s="169">
        <f t="shared" si="244"/>
        <v>0</v>
      </c>
      <c r="BF275" s="169">
        <f t="shared" si="245"/>
        <v>0</v>
      </c>
      <c r="BG275" s="169">
        <f t="shared" si="246"/>
        <v>0</v>
      </c>
      <c r="BH275" s="169">
        <f t="shared" si="247"/>
        <v>0</v>
      </c>
      <c r="BI275" s="169">
        <f t="shared" si="248"/>
        <v>0</v>
      </c>
      <c r="BJ275" s="169">
        <f t="shared" si="249"/>
        <v>0</v>
      </c>
      <c r="BK275" s="167">
        <f t="shared" si="250"/>
        <v>0</v>
      </c>
      <c r="BL275" s="169">
        <f t="shared" si="251"/>
        <v>0</v>
      </c>
      <c r="BM275" s="169">
        <f t="shared" si="252"/>
        <v>1</v>
      </c>
      <c r="BN275" s="169">
        <f t="shared" si="253"/>
        <v>0</v>
      </c>
      <c r="BO275" s="169">
        <f t="shared" si="254"/>
        <v>1</v>
      </c>
      <c r="BP275" s="36">
        <f t="shared" si="255"/>
        <v>0</v>
      </c>
      <c r="BQ275">
        <f t="shared" si="256"/>
        <v>0</v>
      </c>
      <c r="BR275" s="36">
        <f t="shared" si="257"/>
        <v>0</v>
      </c>
      <c r="BS275" t="e">
        <f t="shared" si="258"/>
        <v>#N/A</v>
      </c>
    </row>
    <row r="276" spans="1:71">
      <c r="A276" s="59">
        <v>177</v>
      </c>
      <c r="B276" s="59">
        <v>122271</v>
      </c>
      <c r="C276" s="160">
        <v>20523810.164593302</v>
      </c>
      <c r="D276" s="59">
        <v>21738097</v>
      </c>
      <c r="E276" s="59">
        <v>21738097</v>
      </c>
      <c r="F276" s="59">
        <v>-1214286.83540674</v>
      </c>
      <c r="G276" s="59">
        <v>552.38096618652298</v>
      </c>
      <c r="H276" s="59">
        <v>-2745787160.2775798</v>
      </c>
      <c r="I276" s="59">
        <v>0</v>
      </c>
      <c r="J276" s="59">
        <v>0</v>
      </c>
      <c r="K276" s="59">
        <v>0</v>
      </c>
      <c r="L276" s="59">
        <v>888</v>
      </c>
      <c r="M276" s="59">
        <v>0</v>
      </c>
      <c r="N276" s="59">
        <v>0</v>
      </c>
      <c r="O276" s="59">
        <v>444</v>
      </c>
      <c r="P276" s="59">
        <v>301</v>
      </c>
      <c r="Q276" s="59">
        <v>102</v>
      </c>
      <c r="R276" s="59">
        <v>2</v>
      </c>
      <c r="S276" s="59">
        <v>1</v>
      </c>
      <c r="T276" s="59">
        <f t="shared" si="208"/>
        <v>1</v>
      </c>
      <c r="U276" s="59">
        <f t="shared" si="209"/>
        <v>0</v>
      </c>
      <c r="V276" s="59">
        <f t="shared" si="210"/>
        <v>0</v>
      </c>
      <c r="W276" s="59">
        <f t="shared" si="211"/>
        <v>0</v>
      </c>
      <c r="X276" s="59">
        <f t="shared" si="212"/>
        <v>0</v>
      </c>
      <c r="Y276" s="59">
        <f t="shared" si="213"/>
        <v>1</v>
      </c>
      <c r="Z276" s="59">
        <f t="shared" si="214"/>
        <v>0</v>
      </c>
      <c r="AA276" s="59">
        <f t="shared" si="215"/>
        <v>1</v>
      </c>
      <c r="AB276" s="59">
        <f t="shared" si="216"/>
        <v>0</v>
      </c>
      <c r="AC276" s="59">
        <f t="shared" si="217"/>
        <v>0</v>
      </c>
      <c r="AD276" s="166">
        <f t="shared" si="259"/>
        <v>0</v>
      </c>
      <c r="AE276" s="169">
        <f t="shared" si="218"/>
        <v>0</v>
      </c>
      <c r="AF276" s="169">
        <f t="shared" si="219"/>
        <v>0</v>
      </c>
      <c r="AG276" s="169">
        <f t="shared" si="220"/>
        <v>0</v>
      </c>
      <c r="AH276" s="169">
        <f t="shared" si="221"/>
        <v>1</v>
      </c>
      <c r="AI276" s="169">
        <f t="shared" si="222"/>
        <v>0</v>
      </c>
      <c r="AJ276" s="169">
        <f t="shared" si="223"/>
        <v>0</v>
      </c>
      <c r="AK276" s="169">
        <f t="shared" si="224"/>
        <v>0</v>
      </c>
      <c r="AL276" s="169">
        <f t="shared" si="225"/>
        <v>1</v>
      </c>
      <c r="AM276" s="169">
        <f t="shared" si="226"/>
        <v>0</v>
      </c>
      <c r="AN276" s="169">
        <f t="shared" si="227"/>
        <v>0</v>
      </c>
      <c r="AO276" s="169">
        <f t="shared" si="228"/>
        <v>1</v>
      </c>
      <c r="AP276" s="169">
        <f t="shared" si="229"/>
        <v>0</v>
      </c>
      <c r="AQ276" s="169">
        <f t="shared" si="230"/>
        <v>0</v>
      </c>
      <c r="AR276" s="169">
        <f t="shared" si="231"/>
        <v>0</v>
      </c>
      <c r="AS276" s="169">
        <f t="shared" si="232"/>
        <v>0</v>
      </c>
      <c r="AT276" s="169">
        <f t="shared" si="233"/>
        <v>0</v>
      </c>
      <c r="AU276" s="169">
        <f t="shared" si="234"/>
        <v>0</v>
      </c>
      <c r="AV276" s="169">
        <f t="shared" si="235"/>
        <v>1</v>
      </c>
      <c r="AW276" s="169">
        <f t="shared" si="236"/>
        <v>1</v>
      </c>
      <c r="AX276" s="169">
        <f t="shared" si="237"/>
        <v>0</v>
      </c>
      <c r="AY276" s="169">
        <f t="shared" si="238"/>
        <v>1</v>
      </c>
      <c r="AZ276" s="169">
        <f t="shared" si="239"/>
        <v>0</v>
      </c>
      <c r="BA276" s="169">
        <f t="shared" si="240"/>
        <v>0</v>
      </c>
      <c r="BB276" s="169">
        <f t="shared" si="241"/>
        <v>1</v>
      </c>
      <c r="BC276" s="169">
        <f t="shared" si="242"/>
        <v>1</v>
      </c>
      <c r="BD276" s="169">
        <f t="shared" si="243"/>
        <v>0</v>
      </c>
      <c r="BE276" s="169">
        <f t="shared" si="244"/>
        <v>0</v>
      </c>
      <c r="BF276" s="169">
        <f t="shared" si="245"/>
        <v>0</v>
      </c>
      <c r="BG276" s="169">
        <f t="shared" si="246"/>
        <v>0</v>
      </c>
      <c r="BH276" s="169">
        <f t="shared" si="247"/>
        <v>0</v>
      </c>
      <c r="BI276" s="169">
        <f t="shared" si="248"/>
        <v>0</v>
      </c>
      <c r="BJ276" s="169">
        <f t="shared" si="249"/>
        <v>0</v>
      </c>
      <c r="BK276" s="167">
        <f t="shared" si="250"/>
        <v>1</v>
      </c>
      <c r="BL276" s="169">
        <f t="shared" si="251"/>
        <v>0</v>
      </c>
      <c r="BM276" s="169">
        <f t="shared" si="252"/>
        <v>1</v>
      </c>
      <c r="BN276" s="169">
        <f t="shared" si="253"/>
        <v>0</v>
      </c>
      <c r="BO276" s="169">
        <f t="shared" si="254"/>
        <v>1</v>
      </c>
      <c r="BP276" s="36">
        <f t="shared" si="255"/>
        <v>0</v>
      </c>
      <c r="BQ276">
        <f t="shared" si="256"/>
        <v>0</v>
      </c>
      <c r="BR276" s="36">
        <f t="shared" si="257"/>
        <v>1</v>
      </c>
      <c r="BS276" t="e">
        <f t="shared" si="258"/>
        <v>#N/A</v>
      </c>
    </row>
    <row r="277" spans="1:71">
      <c r="A277" s="59">
        <v>323</v>
      </c>
      <c r="B277" s="59">
        <v>181481</v>
      </c>
      <c r="C277" s="160">
        <v>317857141.503874</v>
      </c>
      <c r="D277" s="59">
        <v>19411178.0625</v>
      </c>
      <c r="E277" s="59">
        <v>22286178</v>
      </c>
      <c r="F277" s="59">
        <v>295570963.503874</v>
      </c>
      <c r="G277" s="59">
        <v>50</v>
      </c>
      <c r="H277" s="59">
        <v>-4281049442.7256198</v>
      </c>
      <c r="I277" s="59">
        <v>0</v>
      </c>
      <c r="J277" s="59">
        <v>0</v>
      </c>
      <c r="K277" s="59">
        <v>0</v>
      </c>
      <c r="L277" s="59">
        <v>444</v>
      </c>
      <c r="M277" s="59">
        <v>415</v>
      </c>
      <c r="N277" s="59">
        <v>0</v>
      </c>
      <c r="O277" s="59">
        <v>403</v>
      </c>
      <c r="P277" s="59">
        <v>0</v>
      </c>
      <c r="Q277" s="59">
        <v>0</v>
      </c>
      <c r="R277" s="59">
        <v>2</v>
      </c>
      <c r="S277" s="59">
        <v>0</v>
      </c>
      <c r="T277" s="59">
        <f t="shared" si="208"/>
        <v>2</v>
      </c>
      <c r="U277" s="59">
        <f t="shared" si="209"/>
        <v>0</v>
      </c>
      <c r="V277" s="59">
        <f t="shared" si="210"/>
        <v>0</v>
      </c>
      <c r="W277" s="59">
        <f t="shared" si="211"/>
        <v>1</v>
      </c>
      <c r="X277" s="59">
        <f t="shared" si="212"/>
        <v>0</v>
      </c>
      <c r="Y277" s="59">
        <f t="shared" si="213"/>
        <v>0</v>
      </c>
      <c r="Z277" s="59">
        <f t="shared" si="214"/>
        <v>0</v>
      </c>
      <c r="AA277" s="59">
        <f t="shared" si="215"/>
        <v>0</v>
      </c>
      <c r="AB277" s="59">
        <f t="shared" si="216"/>
        <v>0</v>
      </c>
      <c r="AC277" s="59">
        <f t="shared" si="217"/>
        <v>0</v>
      </c>
      <c r="AD277" s="166">
        <f t="shared" si="259"/>
        <v>0</v>
      </c>
      <c r="AE277" s="169">
        <f t="shared" si="218"/>
        <v>0</v>
      </c>
      <c r="AF277" s="169">
        <f t="shared" si="219"/>
        <v>0</v>
      </c>
      <c r="AG277" s="169">
        <f t="shared" si="220"/>
        <v>0</v>
      </c>
      <c r="AH277" s="169">
        <f t="shared" si="221"/>
        <v>1</v>
      </c>
      <c r="AI277" s="169">
        <f t="shared" si="222"/>
        <v>0</v>
      </c>
      <c r="AJ277" s="169">
        <f t="shared" si="223"/>
        <v>0</v>
      </c>
      <c r="AK277" s="169">
        <f t="shared" si="224"/>
        <v>0</v>
      </c>
      <c r="AL277" s="169">
        <f t="shared" si="225"/>
        <v>1</v>
      </c>
      <c r="AM277" s="169">
        <f t="shared" si="226"/>
        <v>0</v>
      </c>
      <c r="AN277" s="169">
        <f t="shared" si="227"/>
        <v>0</v>
      </c>
      <c r="AO277" s="169">
        <f t="shared" si="228"/>
        <v>1</v>
      </c>
      <c r="AP277" s="169">
        <f t="shared" si="229"/>
        <v>0</v>
      </c>
      <c r="AQ277" s="169">
        <f t="shared" si="230"/>
        <v>0</v>
      </c>
      <c r="AR277" s="169">
        <f t="shared" si="231"/>
        <v>0</v>
      </c>
      <c r="AS277" s="169">
        <f t="shared" si="232"/>
        <v>0</v>
      </c>
      <c r="AT277" s="169">
        <f t="shared" si="233"/>
        <v>0</v>
      </c>
      <c r="AU277" s="169">
        <f t="shared" si="234"/>
        <v>0</v>
      </c>
      <c r="AV277" s="169">
        <f t="shared" si="235"/>
        <v>1</v>
      </c>
      <c r="AW277" s="169">
        <f t="shared" si="236"/>
        <v>1</v>
      </c>
      <c r="AX277" s="169">
        <f t="shared" si="237"/>
        <v>1</v>
      </c>
      <c r="AY277" s="169">
        <f t="shared" si="238"/>
        <v>0</v>
      </c>
      <c r="AZ277" s="169">
        <f t="shared" si="239"/>
        <v>0</v>
      </c>
      <c r="BA277" s="169">
        <f t="shared" si="240"/>
        <v>0</v>
      </c>
      <c r="BB277" s="169">
        <f t="shared" si="241"/>
        <v>1</v>
      </c>
      <c r="BC277" s="169">
        <f t="shared" si="242"/>
        <v>1</v>
      </c>
      <c r="BD277" s="169">
        <f t="shared" si="243"/>
        <v>0</v>
      </c>
      <c r="BE277" s="169">
        <f t="shared" si="244"/>
        <v>0</v>
      </c>
      <c r="BF277" s="169">
        <f t="shared" si="245"/>
        <v>0</v>
      </c>
      <c r="BG277" s="169">
        <f t="shared" si="246"/>
        <v>1</v>
      </c>
      <c r="BH277" s="169">
        <f t="shared" si="247"/>
        <v>0</v>
      </c>
      <c r="BI277" s="169">
        <f t="shared" si="248"/>
        <v>0</v>
      </c>
      <c r="BJ277" s="169">
        <f t="shared" si="249"/>
        <v>0</v>
      </c>
      <c r="BK277" s="167">
        <f t="shared" si="250"/>
        <v>0</v>
      </c>
      <c r="BL277" s="169">
        <f t="shared" si="251"/>
        <v>0</v>
      </c>
      <c r="BM277" s="169">
        <f t="shared" si="252"/>
        <v>1</v>
      </c>
      <c r="BN277" s="169">
        <f t="shared" si="253"/>
        <v>1</v>
      </c>
      <c r="BO277" s="169">
        <f t="shared" si="254"/>
        <v>0</v>
      </c>
      <c r="BP277" s="36">
        <f t="shared" si="255"/>
        <v>0</v>
      </c>
      <c r="BQ277">
        <f t="shared" si="256"/>
        <v>0</v>
      </c>
      <c r="BR277" s="36">
        <f t="shared" si="257"/>
        <v>1</v>
      </c>
      <c r="BS277" t="e">
        <f t="shared" si="258"/>
        <v>#N/A</v>
      </c>
    </row>
    <row r="278" spans="1:71">
      <c r="A278" s="59">
        <v>67</v>
      </c>
      <c r="B278" s="59">
        <v>19171</v>
      </c>
      <c r="C278" s="160">
        <v>14880952.7282332</v>
      </c>
      <c r="D278" s="59">
        <v>13201059</v>
      </c>
      <c r="E278" s="59">
        <v>22486774</v>
      </c>
      <c r="F278" s="59">
        <v>-7605821.2717668302</v>
      </c>
      <c r="G278" s="59">
        <v>211.640213012695</v>
      </c>
      <c r="H278" s="59">
        <v>-655048416.77509701</v>
      </c>
      <c r="I278" s="59">
        <v>0</v>
      </c>
      <c r="J278" s="59">
        <v>0</v>
      </c>
      <c r="K278" s="59">
        <v>0</v>
      </c>
      <c r="L278" s="59">
        <v>102</v>
      </c>
      <c r="M278" s="59">
        <v>408</v>
      </c>
      <c r="N278" s="59">
        <v>0</v>
      </c>
      <c r="O278" s="59">
        <v>0</v>
      </c>
      <c r="P278" s="59">
        <v>0</v>
      </c>
      <c r="Q278" s="59">
        <v>0</v>
      </c>
      <c r="R278" s="59">
        <v>2</v>
      </c>
      <c r="S278" s="59">
        <v>0</v>
      </c>
      <c r="T278" s="59">
        <f t="shared" si="208"/>
        <v>0</v>
      </c>
      <c r="U278" s="59">
        <f t="shared" si="209"/>
        <v>0</v>
      </c>
      <c r="V278" s="59">
        <f t="shared" si="210"/>
        <v>1</v>
      </c>
      <c r="W278" s="59">
        <f t="shared" si="211"/>
        <v>1</v>
      </c>
      <c r="X278" s="59">
        <f t="shared" si="212"/>
        <v>0</v>
      </c>
      <c r="Y278" s="59">
        <f t="shared" si="213"/>
        <v>0</v>
      </c>
      <c r="Z278" s="59">
        <f t="shared" si="214"/>
        <v>0</v>
      </c>
      <c r="AA278" s="59">
        <f t="shared" si="215"/>
        <v>0</v>
      </c>
      <c r="AB278" s="59">
        <f t="shared" si="216"/>
        <v>0</v>
      </c>
      <c r="AC278" s="59">
        <f t="shared" si="217"/>
        <v>0</v>
      </c>
      <c r="AD278" s="166">
        <f t="shared" si="259"/>
        <v>0</v>
      </c>
      <c r="AE278" s="169">
        <f t="shared" si="218"/>
        <v>0</v>
      </c>
      <c r="AF278" s="169">
        <f t="shared" si="219"/>
        <v>0</v>
      </c>
      <c r="AG278" s="169">
        <f t="shared" si="220"/>
        <v>0</v>
      </c>
      <c r="AH278" s="169">
        <f t="shared" si="221"/>
        <v>1</v>
      </c>
      <c r="AI278" s="169">
        <f t="shared" si="222"/>
        <v>0</v>
      </c>
      <c r="AJ278" s="169">
        <f t="shared" si="223"/>
        <v>0</v>
      </c>
      <c r="AK278" s="169">
        <f t="shared" si="224"/>
        <v>0</v>
      </c>
      <c r="AL278" s="169">
        <f t="shared" si="225"/>
        <v>1</v>
      </c>
      <c r="AM278" s="169">
        <f t="shared" si="226"/>
        <v>1</v>
      </c>
      <c r="AN278" s="169">
        <f t="shared" si="227"/>
        <v>1</v>
      </c>
      <c r="AO278" s="169">
        <f t="shared" si="228"/>
        <v>0</v>
      </c>
      <c r="AP278" s="169">
        <f t="shared" si="229"/>
        <v>0</v>
      </c>
      <c r="AQ278" s="169">
        <f t="shared" si="230"/>
        <v>1</v>
      </c>
      <c r="AR278" s="169">
        <f t="shared" si="231"/>
        <v>0</v>
      </c>
      <c r="AS278" s="169">
        <f t="shared" si="232"/>
        <v>0</v>
      </c>
      <c r="AT278" s="169">
        <f t="shared" si="233"/>
        <v>0</v>
      </c>
      <c r="AU278" s="169">
        <f t="shared" si="234"/>
        <v>0</v>
      </c>
      <c r="AV278" s="169">
        <f t="shared" si="235"/>
        <v>1</v>
      </c>
      <c r="AW278" s="169">
        <f t="shared" si="236"/>
        <v>0</v>
      </c>
      <c r="AX278" s="169">
        <f t="shared" si="237"/>
        <v>0</v>
      </c>
      <c r="AY278" s="169">
        <f t="shared" si="238"/>
        <v>0</v>
      </c>
      <c r="AZ278" s="169">
        <f t="shared" si="239"/>
        <v>0</v>
      </c>
      <c r="BA278" s="169">
        <f t="shared" si="240"/>
        <v>0</v>
      </c>
      <c r="BB278" s="169">
        <f t="shared" si="241"/>
        <v>1</v>
      </c>
      <c r="BC278" s="169">
        <f t="shared" si="242"/>
        <v>0</v>
      </c>
      <c r="BD278" s="169">
        <f t="shared" si="243"/>
        <v>1</v>
      </c>
      <c r="BE278" s="169">
        <f t="shared" si="244"/>
        <v>0</v>
      </c>
      <c r="BF278" s="169">
        <f t="shared" si="245"/>
        <v>0</v>
      </c>
      <c r="BG278" s="169">
        <f t="shared" si="246"/>
        <v>0</v>
      </c>
      <c r="BH278" s="169">
        <f t="shared" si="247"/>
        <v>0</v>
      </c>
      <c r="BI278" s="169">
        <f t="shared" si="248"/>
        <v>0</v>
      </c>
      <c r="BJ278" s="169">
        <f t="shared" si="249"/>
        <v>0</v>
      </c>
      <c r="BK278" s="167">
        <f t="shared" si="250"/>
        <v>0</v>
      </c>
      <c r="BL278" s="169">
        <f t="shared" si="251"/>
        <v>0</v>
      </c>
      <c r="BM278" s="169">
        <f t="shared" si="252"/>
        <v>1</v>
      </c>
      <c r="BN278" s="169">
        <f t="shared" si="253"/>
        <v>1</v>
      </c>
      <c r="BO278" s="169">
        <f t="shared" si="254"/>
        <v>0</v>
      </c>
      <c r="BP278" s="36">
        <f t="shared" si="255"/>
        <v>0</v>
      </c>
      <c r="BQ278">
        <f t="shared" si="256"/>
        <v>1</v>
      </c>
      <c r="BR278" s="36">
        <f t="shared" si="257"/>
        <v>0</v>
      </c>
      <c r="BS278" t="e">
        <f t="shared" si="258"/>
        <v>#N/A</v>
      </c>
    </row>
    <row r="279" spans="1:71">
      <c r="A279" s="59">
        <v>371</v>
      </c>
      <c r="B279" s="59">
        <v>221161</v>
      </c>
      <c r="C279" s="160">
        <v>63799999.049305901</v>
      </c>
      <c r="D279" s="59">
        <v>15690000</v>
      </c>
      <c r="E279" s="59">
        <v>22690000</v>
      </c>
      <c r="F279" s="59">
        <v>41109999.049305901</v>
      </c>
      <c r="G279" s="59">
        <v>280</v>
      </c>
      <c r="H279" s="59">
        <v>-5567723650.4358101</v>
      </c>
      <c r="I279" s="59">
        <v>101</v>
      </c>
      <c r="J279" s="59">
        <v>0</v>
      </c>
      <c r="K279" s="59">
        <v>0</v>
      </c>
      <c r="L279" s="59">
        <v>101</v>
      </c>
      <c r="M279" s="59">
        <v>0</v>
      </c>
      <c r="N279" s="59">
        <v>0</v>
      </c>
      <c r="O279" s="59">
        <v>0</v>
      </c>
      <c r="P279" s="59">
        <v>0</v>
      </c>
      <c r="Q279" s="59">
        <v>0</v>
      </c>
      <c r="R279" s="59">
        <v>1</v>
      </c>
      <c r="S279" s="59">
        <v>0</v>
      </c>
      <c r="T279" s="59">
        <f t="shared" si="208"/>
        <v>0</v>
      </c>
      <c r="U279" s="59">
        <f t="shared" si="209"/>
        <v>0</v>
      </c>
      <c r="V279" s="59">
        <f t="shared" si="210"/>
        <v>0</v>
      </c>
      <c r="W279" s="59">
        <f t="shared" si="211"/>
        <v>0</v>
      </c>
      <c r="X279" s="59">
        <f t="shared" si="212"/>
        <v>0</v>
      </c>
      <c r="Y279" s="59">
        <f t="shared" si="213"/>
        <v>0</v>
      </c>
      <c r="Z279" s="59">
        <f t="shared" si="214"/>
        <v>0</v>
      </c>
      <c r="AA279" s="59">
        <f t="shared" si="215"/>
        <v>0</v>
      </c>
      <c r="AB279" s="59">
        <f t="shared" si="216"/>
        <v>0</v>
      </c>
      <c r="AC279" s="59">
        <f t="shared" si="217"/>
        <v>0</v>
      </c>
      <c r="AD279" s="166">
        <f t="shared" si="259"/>
        <v>2</v>
      </c>
      <c r="AE279" s="169">
        <f t="shared" si="218"/>
        <v>0</v>
      </c>
      <c r="AF279" s="169">
        <f t="shared" si="219"/>
        <v>1</v>
      </c>
      <c r="AG279" s="169">
        <f t="shared" si="220"/>
        <v>0</v>
      </c>
      <c r="AH279" s="169">
        <f t="shared" si="221"/>
        <v>1</v>
      </c>
      <c r="AI279" s="169">
        <f t="shared" si="222"/>
        <v>0</v>
      </c>
      <c r="AJ279" s="169">
        <f t="shared" si="223"/>
        <v>0</v>
      </c>
      <c r="AK279" s="169">
        <f t="shared" si="224"/>
        <v>0</v>
      </c>
      <c r="AL279" s="169">
        <f t="shared" si="225"/>
        <v>1</v>
      </c>
      <c r="AM279" s="169">
        <f t="shared" si="226"/>
        <v>0</v>
      </c>
      <c r="AN279" s="169">
        <f t="shared" si="227"/>
        <v>0</v>
      </c>
      <c r="AO279" s="169">
        <f t="shared" si="228"/>
        <v>1</v>
      </c>
      <c r="AP279" s="169">
        <f t="shared" si="229"/>
        <v>0</v>
      </c>
      <c r="AQ279" s="169">
        <f t="shared" si="230"/>
        <v>0</v>
      </c>
      <c r="AR279" s="169">
        <f t="shared" si="231"/>
        <v>0</v>
      </c>
      <c r="AS279" s="169">
        <f t="shared" si="232"/>
        <v>0</v>
      </c>
      <c r="AT279" s="169">
        <f t="shared" si="233"/>
        <v>0</v>
      </c>
      <c r="AU279" s="169">
        <f t="shared" si="234"/>
        <v>0</v>
      </c>
      <c r="AV279" s="169">
        <f t="shared" si="235"/>
        <v>1</v>
      </c>
      <c r="AW279" s="169">
        <f t="shared" si="236"/>
        <v>0</v>
      </c>
      <c r="AX279" s="169">
        <f t="shared" si="237"/>
        <v>0</v>
      </c>
      <c r="AY279" s="169">
        <f t="shared" si="238"/>
        <v>0</v>
      </c>
      <c r="AZ279" s="169">
        <f t="shared" si="239"/>
        <v>0</v>
      </c>
      <c r="BA279" s="169">
        <f t="shared" si="240"/>
        <v>0</v>
      </c>
      <c r="BB279" s="169">
        <f t="shared" si="241"/>
        <v>1</v>
      </c>
      <c r="BC279" s="169">
        <f t="shared" si="242"/>
        <v>0</v>
      </c>
      <c r="BD279" s="169">
        <f t="shared" si="243"/>
        <v>1</v>
      </c>
      <c r="BE279" s="169">
        <f t="shared" si="244"/>
        <v>0</v>
      </c>
      <c r="BF279" s="169">
        <f t="shared" si="245"/>
        <v>0</v>
      </c>
      <c r="BG279" s="169">
        <f t="shared" si="246"/>
        <v>0</v>
      </c>
      <c r="BH279" s="169">
        <f t="shared" si="247"/>
        <v>0</v>
      </c>
      <c r="BI279" s="169">
        <f t="shared" si="248"/>
        <v>0</v>
      </c>
      <c r="BJ279" s="169">
        <f t="shared" si="249"/>
        <v>0</v>
      </c>
      <c r="BK279" s="167">
        <f t="shared" si="250"/>
        <v>0</v>
      </c>
      <c r="BL279" s="169">
        <f t="shared" si="251"/>
        <v>1</v>
      </c>
      <c r="BM279" s="169">
        <f t="shared" si="252"/>
        <v>0</v>
      </c>
      <c r="BN279" s="169">
        <f t="shared" si="253"/>
        <v>1</v>
      </c>
      <c r="BO279" s="169">
        <f t="shared" si="254"/>
        <v>0</v>
      </c>
      <c r="BP279" s="36">
        <f t="shared" si="255"/>
        <v>1</v>
      </c>
      <c r="BQ279">
        <f t="shared" si="256"/>
        <v>0</v>
      </c>
      <c r="BR279" s="36">
        <f t="shared" si="257"/>
        <v>0</v>
      </c>
      <c r="BS279" t="e">
        <f t="shared" si="258"/>
        <v>#N/A</v>
      </c>
    </row>
    <row r="280" spans="1:71">
      <c r="A280" s="59">
        <v>451</v>
      </c>
      <c r="B280" s="59">
        <v>251251</v>
      </c>
      <c r="C280" s="160">
        <v>13660714.2275541</v>
      </c>
      <c r="D280" s="59">
        <v>22707144</v>
      </c>
      <c r="E280" s="59">
        <v>22707144</v>
      </c>
      <c r="F280" s="59">
        <v>-9046429.7724458594</v>
      </c>
      <c r="G280" s="59">
        <v>271.42855834960898</v>
      </c>
      <c r="H280" s="59">
        <v>-7085223565.8336401</v>
      </c>
      <c r="I280" s="59">
        <v>0</v>
      </c>
      <c r="J280" s="59">
        <v>0</v>
      </c>
      <c r="K280" s="59">
        <v>0</v>
      </c>
      <c r="L280" s="59">
        <v>417</v>
      </c>
      <c r="M280" s="59">
        <v>404</v>
      </c>
      <c r="N280" s="59">
        <v>0</v>
      </c>
      <c r="O280" s="59">
        <v>0</v>
      </c>
      <c r="P280" s="59">
        <v>0</v>
      </c>
      <c r="Q280" s="59">
        <v>0</v>
      </c>
      <c r="R280" s="59">
        <v>1</v>
      </c>
      <c r="S280" s="59">
        <v>0</v>
      </c>
      <c r="T280" s="59">
        <f t="shared" si="208"/>
        <v>1</v>
      </c>
      <c r="U280" s="59">
        <f t="shared" si="209"/>
        <v>0</v>
      </c>
      <c r="V280" s="59">
        <f t="shared" si="210"/>
        <v>0</v>
      </c>
      <c r="W280" s="59">
        <f t="shared" si="211"/>
        <v>1</v>
      </c>
      <c r="X280" s="59">
        <f t="shared" si="212"/>
        <v>0</v>
      </c>
      <c r="Y280" s="59">
        <f t="shared" si="213"/>
        <v>0</v>
      </c>
      <c r="Z280" s="59">
        <f t="shared" si="214"/>
        <v>0</v>
      </c>
      <c r="AA280" s="59">
        <f t="shared" si="215"/>
        <v>0</v>
      </c>
      <c r="AB280" s="59">
        <f t="shared" si="216"/>
        <v>0</v>
      </c>
      <c r="AC280" s="59">
        <f t="shared" si="217"/>
        <v>0</v>
      </c>
      <c r="AD280" s="166">
        <f t="shared" si="259"/>
        <v>0</v>
      </c>
      <c r="AE280" s="169">
        <f t="shared" si="218"/>
        <v>0</v>
      </c>
      <c r="AF280" s="169">
        <f t="shared" si="219"/>
        <v>0</v>
      </c>
      <c r="AG280" s="169">
        <f t="shared" si="220"/>
        <v>0</v>
      </c>
      <c r="AH280" s="169">
        <f t="shared" si="221"/>
        <v>1</v>
      </c>
      <c r="AI280" s="169">
        <f t="shared" si="222"/>
        <v>0</v>
      </c>
      <c r="AJ280" s="169">
        <f t="shared" si="223"/>
        <v>0</v>
      </c>
      <c r="AK280" s="169">
        <f t="shared" si="224"/>
        <v>0</v>
      </c>
      <c r="AL280" s="169">
        <f t="shared" si="225"/>
        <v>1</v>
      </c>
      <c r="AM280" s="169">
        <f t="shared" si="226"/>
        <v>0</v>
      </c>
      <c r="AN280" s="169">
        <f t="shared" si="227"/>
        <v>0</v>
      </c>
      <c r="AO280" s="169">
        <f t="shared" si="228"/>
        <v>1</v>
      </c>
      <c r="AP280" s="169">
        <f t="shared" si="229"/>
        <v>0</v>
      </c>
      <c r="AQ280" s="169">
        <f t="shared" si="230"/>
        <v>0</v>
      </c>
      <c r="AR280" s="169">
        <f t="shared" si="231"/>
        <v>0</v>
      </c>
      <c r="AS280" s="169">
        <f t="shared" si="232"/>
        <v>0</v>
      </c>
      <c r="AT280" s="169">
        <f t="shared" si="233"/>
        <v>0</v>
      </c>
      <c r="AU280" s="169">
        <f t="shared" si="234"/>
        <v>0</v>
      </c>
      <c r="AV280" s="169">
        <f t="shared" si="235"/>
        <v>1</v>
      </c>
      <c r="AW280" s="169">
        <f t="shared" si="236"/>
        <v>1</v>
      </c>
      <c r="AX280" s="169">
        <f t="shared" si="237"/>
        <v>0</v>
      </c>
      <c r="AY280" s="169">
        <f t="shared" si="238"/>
        <v>1</v>
      </c>
      <c r="AZ280" s="169">
        <f t="shared" si="239"/>
        <v>0</v>
      </c>
      <c r="BA280" s="169">
        <f t="shared" si="240"/>
        <v>0</v>
      </c>
      <c r="BB280" s="169">
        <f t="shared" si="241"/>
        <v>1</v>
      </c>
      <c r="BC280" s="169">
        <f t="shared" si="242"/>
        <v>1</v>
      </c>
      <c r="BD280" s="169">
        <f t="shared" si="243"/>
        <v>0</v>
      </c>
      <c r="BE280" s="169">
        <f t="shared" si="244"/>
        <v>0</v>
      </c>
      <c r="BF280" s="169">
        <f t="shared" si="245"/>
        <v>1</v>
      </c>
      <c r="BG280" s="169">
        <f t="shared" si="246"/>
        <v>0</v>
      </c>
      <c r="BH280" s="169">
        <f t="shared" si="247"/>
        <v>0</v>
      </c>
      <c r="BI280" s="169">
        <f t="shared" si="248"/>
        <v>0</v>
      </c>
      <c r="BJ280" s="169">
        <f t="shared" si="249"/>
        <v>0</v>
      </c>
      <c r="BK280" s="167">
        <f t="shared" si="250"/>
        <v>0</v>
      </c>
      <c r="BL280" s="169">
        <f t="shared" si="251"/>
        <v>1</v>
      </c>
      <c r="BM280" s="169">
        <f t="shared" si="252"/>
        <v>0</v>
      </c>
      <c r="BN280" s="169">
        <f t="shared" si="253"/>
        <v>1</v>
      </c>
      <c r="BO280" s="169">
        <f t="shared" si="254"/>
        <v>0</v>
      </c>
      <c r="BP280" s="36">
        <f t="shared" si="255"/>
        <v>0</v>
      </c>
      <c r="BQ280">
        <f t="shared" si="256"/>
        <v>0</v>
      </c>
      <c r="BR280" s="36">
        <f t="shared" si="257"/>
        <v>1</v>
      </c>
      <c r="BS280" t="e">
        <f t="shared" si="258"/>
        <v>#N/A</v>
      </c>
    </row>
    <row r="281" spans="1:71">
      <c r="A281" s="59">
        <v>446</v>
      </c>
      <c r="B281" s="59">
        <v>251152</v>
      </c>
      <c r="C281" s="160">
        <v>50285714.0716241</v>
      </c>
      <c r="D281" s="59">
        <v>18542857.5</v>
      </c>
      <c r="E281" s="59">
        <v>22828572</v>
      </c>
      <c r="F281" s="59">
        <v>27457142.0716241</v>
      </c>
      <c r="G281" s="59">
        <v>471.42856597900402</v>
      </c>
      <c r="H281" s="59">
        <v>-6918434277.7420101</v>
      </c>
      <c r="I281" s="59">
        <v>0</v>
      </c>
      <c r="J281" s="59">
        <v>0</v>
      </c>
      <c r="K281" s="59">
        <v>0</v>
      </c>
      <c r="L281" s="59">
        <v>101</v>
      </c>
      <c r="M281" s="59">
        <v>0</v>
      </c>
      <c r="N281" s="59">
        <v>0</v>
      </c>
      <c r="O281" s="59">
        <v>417</v>
      </c>
      <c r="P281" s="59">
        <v>403</v>
      </c>
      <c r="Q281" s="59">
        <v>0</v>
      </c>
      <c r="R281" s="59">
        <v>2</v>
      </c>
      <c r="S281" s="59">
        <v>0</v>
      </c>
      <c r="T281" s="59">
        <f t="shared" si="208"/>
        <v>1</v>
      </c>
      <c r="U281" s="59">
        <f t="shared" si="209"/>
        <v>0</v>
      </c>
      <c r="V281" s="59">
        <f t="shared" si="210"/>
        <v>0</v>
      </c>
      <c r="W281" s="59">
        <f t="shared" si="211"/>
        <v>1</v>
      </c>
      <c r="X281" s="59">
        <f t="shared" si="212"/>
        <v>0</v>
      </c>
      <c r="Y281" s="59">
        <f t="shared" si="213"/>
        <v>0</v>
      </c>
      <c r="Z281" s="59">
        <f t="shared" si="214"/>
        <v>0</v>
      </c>
      <c r="AA281" s="59">
        <f t="shared" si="215"/>
        <v>0</v>
      </c>
      <c r="AB281" s="59">
        <f t="shared" si="216"/>
        <v>0</v>
      </c>
      <c r="AC281" s="59">
        <f t="shared" si="217"/>
        <v>0</v>
      </c>
      <c r="AD281" s="166">
        <f t="shared" si="259"/>
        <v>1</v>
      </c>
      <c r="AE281" s="169">
        <f t="shared" si="218"/>
        <v>1</v>
      </c>
      <c r="AF281" s="169">
        <f t="shared" si="219"/>
        <v>0</v>
      </c>
      <c r="AG281" s="169">
        <f t="shared" si="220"/>
        <v>0</v>
      </c>
      <c r="AH281" s="169">
        <f t="shared" si="221"/>
        <v>1</v>
      </c>
      <c r="AI281" s="169">
        <f t="shared" si="222"/>
        <v>1</v>
      </c>
      <c r="AJ281" s="169">
        <f t="shared" si="223"/>
        <v>0</v>
      </c>
      <c r="AK281" s="169">
        <f t="shared" si="224"/>
        <v>0</v>
      </c>
      <c r="AL281" s="169">
        <f t="shared" si="225"/>
        <v>0</v>
      </c>
      <c r="AM281" s="169">
        <f t="shared" si="226"/>
        <v>0</v>
      </c>
      <c r="AN281" s="169">
        <f t="shared" si="227"/>
        <v>0</v>
      </c>
      <c r="AO281" s="169">
        <f t="shared" si="228"/>
        <v>1</v>
      </c>
      <c r="AP281" s="169">
        <f t="shared" si="229"/>
        <v>0</v>
      </c>
      <c r="AQ281" s="169">
        <f t="shared" si="230"/>
        <v>0</v>
      </c>
      <c r="AR281" s="169">
        <f t="shared" si="231"/>
        <v>0</v>
      </c>
      <c r="AS281" s="169">
        <f t="shared" si="232"/>
        <v>0</v>
      </c>
      <c r="AT281" s="169">
        <f t="shared" si="233"/>
        <v>0</v>
      </c>
      <c r="AU281" s="169">
        <f t="shared" si="234"/>
        <v>0</v>
      </c>
      <c r="AV281" s="169">
        <f t="shared" si="235"/>
        <v>1</v>
      </c>
      <c r="AW281" s="169">
        <f t="shared" si="236"/>
        <v>1</v>
      </c>
      <c r="AX281" s="169">
        <f t="shared" si="237"/>
        <v>0</v>
      </c>
      <c r="AY281" s="169">
        <f t="shared" si="238"/>
        <v>1</v>
      </c>
      <c r="AZ281" s="169">
        <f t="shared" si="239"/>
        <v>1</v>
      </c>
      <c r="BA281" s="169">
        <f t="shared" si="240"/>
        <v>0</v>
      </c>
      <c r="BB281" s="169">
        <f t="shared" si="241"/>
        <v>1</v>
      </c>
      <c r="BC281" s="169">
        <f t="shared" si="242"/>
        <v>1</v>
      </c>
      <c r="BD281" s="169">
        <f t="shared" si="243"/>
        <v>0</v>
      </c>
      <c r="BE281" s="169">
        <f t="shared" si="244"/>
        <v>0</v>
      </c>
      <c r="BF281" s="169">
        <f t="shared" si="245"/>
        <v>1</v>
      </c>
      <c r="BG281" s="169">
        <f t="shared" si="246"/>
        <v>0</v>
      </c>
      <c r="BH281" s="169">
        <f t="shared" si="247"/>
        <v>0</v>
      </c>
      <c r="BI281" s="169">
        <f t="shared" si="248"/>
        <v>0</v>
      </c>
      <c r="BJ281" s="169">
        <f t="shared" si="249"/>
        <v>0</v>
      </c>
      <c r="BK281" s="167">
        <f t="shared" si="250"/>
        <v>0</v>
      </c>
      <c r="BL281" s="169">
        <f t="shared" si="251"/>
        <v>0</v>
      </c>
      <c r="BM281" s="169">
        <f t="shared" si="252"/>
        <v>1</v>
      </c>
      <c r="BN281" s="169">
        <f t="shared" si="253"/>
        <v>1</v>
      </c>
      <c r="BO281" s="169">
        <f t="shared" si="254"/>
        <v>0</v>
      </c>
      <c r="BP281" s="36">
        <f t="shared" si="255"/>
        <v>1</v>
      </c>
      <c r="BQ281">
        <f t="shared" si="256"/>
        <v>0</v>
      </c>
      <c r="BR281" s="36">
        <f t="shared" si="257"/>
        <v>2</v>
      </c>
      <c r="BS281" t="e">
        <f t="shared" si="258"/>
        <v>#N/A</v>
      </c>
    </row>
    <row r="282" spans="1:71">
      <c r="A282" s="59">
        <v>373</v>
      </c>
      <c r="B282" s="59">
        <v>221191</v>
      </c>
      <c r="C282" s="160">
        <v>40399999.397993103</v>
      </c>
      <c r="D282" s="59">
        <v>22830000</v>
      </c>
      <c r="E282" s="59">
        <v>22830000</v>
      </c>
      <c r="F282" s="59">
        <v>17569999.397993099</v>
      </c>
      <c r="G282" s="59">
        <v>320</v>
      </c>
      <c r="H282" s="59">
        <v>-5612863650.0871201</v>
      </c>
      <c r="I282" s="59">
        <v>0</v>
      </c>
      <c r="J282" s="59">
        <v>0</v>
      </c>
      <c r="K282" s="59">
        <v>0</v>
      </c>
      <c r="L282" s="59">
        <v>102</v>
      </c>
      <c r="M282" s="59">
        <v>0</v>
      </c>
      <c r="N282" s="59">
        <v>0</v>
      </c>
      <c r="O282" s="59">
        <v>0</v>
      </c>
      <c r="P282" s="59">
        <v>0</v>
      </c>
      <c r="Q282" s="59">
        <v>0</v>
      </c>
      <c r="R282" s="59">
        <v>1</v>
      </c>
      <c r="S282" s="59">
        <v>0</v>
      </c>
      <c r="T282" s="59">
        <f t="shared" si="208"/>
        <v>0</v>
      </c>
      <c r="U282" s="59">
        <f t="shared" si="209"/>
        <v>0</v>
      </c>
      <c r="V282" s="59">
        <f t="shared" si="210"/>
        <v>1</v>
      </c>
      <c r="W282" s="59">
        <f t="shared" si="211"/>
        <v>0</v>
      </c>
      <c r="X282" s="59">
        <f t="shared" si="212"/>
        <v>0</v>
      </c>
      <c r="Y282" s="59">
        <f t="shared" si="213"/>
        <v>0</v>
      </c>
      <c r="Z282" s="59">
        <f t="shared" si="214"/>
        <v>0</v>
      </c>
      <c r="AA282" s="59">
        <f t="shared" si="215"/>
        <v>0</v>
      </c>
      <c r="AB282" s="59">
        <f t="shared" si="216"/>
        <v>0</v>
      </c>
      <c r="AC282" s="59">
        <f t="shared" si="217"/>
        <v>0</v>
      </c>
      <c r="AD282" s="166">
        <f t="shared" si="259"/>
        <v>0</v>
      </c>
      <c r="AE282" s="169">
        <f t="shared" si="218"/>
        <v>0</v>
      </c>
      <c r="AF282" s="169">
        <f t="shared" si="219"/>
        <v>0</v>
      </c>
      <c r="AG282" s="169">
        <f t="shared" si="220"/>
        <v>0</v>
      </c>
      <c r="AH282" s="169">
        <f t="shared" si="221"/>
        <v>1</v>
      </c>
      <c r="AI282" s="169">
        <f t="shared" si="222"/>
        <v>0</v>
      </c>
      <c r="AJ282" s="169">
        <f t="shared" si="223"/>
        <v>0</v>
      </c>
      <c r="AK282" s="169">
        <f t="shared" si="224"/>
        <v>0</v>
      </c>
      <c r="AL282" s="169">
        <f t="shared" si="225"/>
        <v>1</v>
      </c>
      <c r="AM282" s="169">
        <f t="shared" si="226"/>
        <v>1</v>
      </c>
      <c r="AN282" s="169">
        <f t="shared" si="227"/>
        <v>0</v>
      </c>
      <c r="AO282" s="169">
        <f t="shared" si="228"/>
        <v>1</v>
      </c>
      <c r="AP282" s="169">
        <f t="shared" si="229"/>
        <v>0</v>
      </c>
      <c r="AQ282" s="169">
        <f t="shared" si="230"/>
        <v>1</v>
      </c>
      <c r="AR282" s="169">
        <f t="shared" si="231"/>
        <v>0</v>
      </c>
      <c r="AS282" s="169">
        <f t="shared" si="232"/>
        <v>0</v>
      </c>
      <c r="AT282" s="169">
        <f t="shared" si="233"/>
        <v>0</v>
      </c>
      <c r="AU282" s="169">
        <f t="shared" si="234"/>
        <v>0</v>
      </c>
      <c r="AV282" s="169">
        <f t="shared" si="235"/>
        <v>1</v>
      </c>
      <c r="AW282" s="169">
        <f t="shared" si="236"/>
        <v>0</v>
      </c>
      <c r="AX282" s="169">
        <f t="shared" si="237"/>
        <v>0</v>
      </c>
      <c r="AY282" s="169">
        <f t="shared" si="238"/>
        <v>0</v>
      </c>
      <c r="AZ282" s="169">
        <f t="shared" si="239"/>
        <v>0</v>
      </c>
      <c r="BA282" s="169">
        <f t="shared" si="240"/>
        <v>0</v>
      </c>
      <c r="BB282" s="169">
        <f t="shared" si="241"/>
        <v>1</v>
      </c>
      <c r="BC282" s="169">
        <f t="shared" si="242"/>
        <v>0</v>
      </c>
      <c r="BD282" s="169">
        <f t="shared" si="243"/>
        <v>1</v>
      </c>
      <c r="BE282" s="169">
        <f t="shared" si="244"/>
        <v>0</v>
      </c>
      <c r="BF282" s="169">
        <f t="shared" si="245"/>
        <v>0</v>
      </c>
      <c r="BG282" s="169">
        <f t="shared" si="246"/>
        <v>0</v>
      </c>
      <c r="BH282" s="169">
        <f t="shared" si="247"/>
        <v>0</v>
      </c>
      <c r="BI282" s="169">
        <f t="shared" si="248"/>
        <v>0</v>
      </c>
      <c r="BJ282" s="169">
        <f t="shared" si="249"/>
        <v>0</v>
      </c>
      <c r="BK282" s="167">
        <f t="shared" si="250"/>
        <v>0</v>
      </c>
      <c r="BL282" s="169">
        <f t="shared" si="251"/>
        <v>1</v>
      </c>
      <c r="BM282" s="169">
        <f t="shared" si="252"/>
        <v>0</v>
      </c>
      <c r="BN282" s="169">
        <f t="shared" si="253"/>
        <v>1</v>
      </c>
      <c r="BO282" s="169">
        <f t="shared" si="254"/>
        <v>0</v>
      </c>
      <c r="BP282" s="36">
        <f t="shared" si="255"/>
        <v>0</v>
      </c>
      <c r="BQ282">
        <f t="shared" si="256"/>
        <v>0</v>
      </c>
      <c r="BR282" s="36">
        <f t="shared" si="257"/>
        <v>0</v>
      </c>
      <c r="BS282" t="e">
        <f t="shared" si="258"/>
        <v>#N/A</v>
      </c>
    </row>
    <row r="283" spans="1:71">
      <c r="A283" s="59">
        <v>227</v>
      </c>
      <c r="B283" s="59">
        <v>151111</v>
      </c>
      <c r="C283" s="160">
        <v>41142858.4273981</v>
      </c>
      <c r="D283" s="59">
        <v>22961905.5</v>
      </c>
      <c r="E283" s="59">
        <v>22961905.5</v>
      </c>
      <c r="F283" s="59">
        <v>18180952.9273981</v>
      </c>
      <c r="G283" s="59">
        <v>1180.95239257812</v>
      </c>
      <c r="H283" s="59">
        <v>-3718895885.9688802</v>
      </c>
      <c r="I283" s="59">
        <v>101</v>
      </c>
      <c r="J283" s="59">
        <v>0</v>
      </c>
      <c r="K283" s="59">
        <v>0</v>
      </c>
      <c r="L283" s="59">
        <v>101</v>
      </c>
      <c r="M283" s="59">
        <v>0</v>
      </c>
      <c r="N283" s="59">
        <v>0</v>
      </c>
      <c r="O283" s="59">
        <v>101</v>
      </c>
      <c r="P283" s="59">
        <v>0</v>
      </c>
      <c r="Q283" s="59">
        <v>0</v>
      </c>
      <c r="R283" s="59">
        <v>1</v>
      </c>
      <c r="S283" s="59">
        <v>0</v>
      </c>
      <c r="T283" s="59">
        <f t="shared" si="208"/>
        <v>0</v>
      </c>
      <c r="U283" s="59">
        <f t="shared" si="209"/>
        <v>0</v>
      </c>
      <c r="V283" s="59">
        <f t="shared" si="210"/>
        <v>0</v>
      </c>
      <c r="W283" s="59">
        <f t="shared" si="211"/>
        <v>0</v>
      </c>
      <c r="X283" s="59">
        <f t="shared" si="212"/>
        <v>0</v>
      </c>
      <c r="Y283" s="59">
        <f t="shared" si="213"/>
        <v>0</v>
      </c>
      <c r="Z283" s="59">
        <f t="shared" si="214"/>
        <v>0</v>
      </c>
      <c r="AA283" s="59">
        <f t="shared" si="215"/>
        <v>0</v>
      </c>
      <c r="AB283" s="59">
        <f t="shared" si="216"/>
        <v>0</v>
      </c>
      <c r="AC283" s="59">
        <f t="shared" si="217"/>
        <v>0</v>
      </c>
      <c r="AD283" s="166">
        <f t="shared" si="259"/>
        <v>3</v>
      </c>
      <c r="AE283" s="169">
        <f t="shared" si="218"/>
        <v>0</v>
      </c>
      <c r="AF283" s="169">
        <f t="shared" si="219"/>
        <v>1</v>
      </c>
      <c r="AG283" s="169">
        <f t="shared" si="220"/>
        <v>0</v>
      </c>
      <c r="AH283" s="169">
        <f t="shared" si="221"/>
        <v>1</v>
      </c>
      <c r="AI283" s="169">
        <f t="shared" si="222"/>
        <v>0</v>
      </c>
      <c r="AJ283" s="169">
        <f t="shared" si="223"/>
        <v>0</v>
      </c>
      <c r="AK283" s="169">
        <f t="shared" si="224"/>
        <v>0</v>
      </c>
      <c r="AL283" s="169">
        <f t="shared" si="225"/>
        <v>1</v>
      </c>
      <c r="AM283" s="169">
        <f t="shared" si="226"/>
        <v>0</v>
      </c>
      <c r="AN283" s="169">
        <f t="shared" si="227"/>
        <v>0</v>
      </c>
      <c r="AO283" s="169">
        <f t="shared" si="228"/>
        <v>1</v>
      </c>
      <c r="AP283" s="169">
        <f t="shared" si="229"/>
        <v>0</v>
      </c>
      <c r="AQ283" s="169">
        <f t="shared" si="230"/>
        <v>0</v>
      </c>
      <c r="AR283" s="169">
        <f t="shared" si="231"/>
        <v>0</v>
      </c>
      <c r="AS283" s="169">
        <f t="shared" si="232"/>
        <v>0</v>
      </c>
      <c r="AT283" s="169">
        <f t="shared" si="233"/>
        <v>0</v>
      </c>
      <c r="AU283" s="169">
        <f t="shared" si="234"/>
        <v>0</v>
      </c>
      <c r="AV283" s="169">
        <f t="shared" si="235"/>
        <v>1</v>
      </c>
      <c r="AW283" s="169">
        <f t="shared" si="236"/>
        <v>0</v>
      </c>
      <c r="AX283" s="169">
        <f t="shared" si="237"/>
        <v>0</v>
      </c>
      <c r="AY283" s="169">
        <f t="shared" si="238"/>
        <v>0</v>
      </c>
      <c r="AZ283" s="169">
        <f t="shared" si="239"/>
        <v>0</v>
      </c>
      <c r="BA283" s="169">
        <f t="shared" si="240"/>
        <v>0</v>
      </c>
      <c r="BB283" s="169">
        <f t="shared" si="241"/>
        <v>1</v>
      </c>
      <c r="BC283" s="169">
        <f t="shared" si="242"/>
        <v>0</v>
      </c>
      <c r="BD283" s="169">
        <f t="shared" si="243"/>
        <v>1</v>
      </c>
      <c r="BE283" s="169">
        <f t="shared" si="244"/>
        <v>0</v>
      </c>
      <c r="BF283" s="169">
        <f t="shared" si="245"/>
        <v>0</v>
      </c>
      <c r="BG283" s="169">
        <f t="shared" si="246"/>
        <v>0</v>
      </c>
      <c r="BH283" s="169">
        <f t="shared" si="247"/>
        <v>0</v>
      </c>
      <c r="BI283" s="169">
        <f t="shared" si="248"/>
        <v>0</v>
      </c>
      <c r="BJ283" s="169">
        <f t="shared" si="249"/>
        <v>0</v>
      </c>
      <c r="BK283" s="167">
        <f t="shared" si="250"/>
        <v>0</v>
      </c>
      <c r="BL283" s="169">
        <f t="shared" si="251"/>
        <v>1</v>
      </c>
      <c r="BM283" s="169">
        <f t="shared" si="252"/>
        <v>0</v>
      </c>
      <c r="BN283" s="169">
        <f t="shared" si="253"/>
        <v>1</v>
      </c>
      <c r="BO283" s="169">
        <f t="shared" si="254"/>
        <v>0</v>
      </c>
      <c r="BP283" s="36">
        <f t="shared" si="255"/>
        <v>1</v>
      </c>
      <c r="BQ283">
        <f t="shared" si="256"/>
        <v>0</v>
      </c>
      <c r="BR283" s="36">
        <f t="shared" si="257"/>
        <v>0</v>
      </c>
      <c r="BS283" t="e">
        <f t="shared" si="258"/>
        <v>#N/A</v>
      </c>
    </row>
    <row r="284" spans="1:71">
      <c r="A284" s="59">
        <v>358</v>
      </c>
      <c r="B284" s="59">
        <v>212191</v>
      </c>
      <c r="C284" s="160">
        <v>12892857.087966099</v>
      </c>
      <c r="D284" s="59">
        <v>23085714</v>
      </c>
      <c r="E284" s="59">
        <v>23085714</v>
      </c>
      <c r="F284" s="59">
        <v>-10192856.912033901</v>
      </c>
      <c r="G284" s="59">
        <v>0</v>
      </c>
      <c r="H284" s="59">
        <v>-5167023928.5773201</v>
      </c>
      <c r="I284" s="59">
        <v>0</v>
      </c>
      <c r="J284" s="59">
        <v>0</v>
      </c>
      <c r="K284" s="59">
        <v>0</v>
      </c>
      <c r="L284" s="59">
        <v>406</v>
      </c>
      <c r="M284" s="59">
        <v>444</v>
      </c>
      <c r="N284" s="59">
        <v>102</v>
      </c>
      <c r="O284" s="59">
        <v>0</v>
      </c>
      <c r="P284" s="59">
        <v>0</v>
      </c>
      <c r="Q284" s="59">
        <v>0</v>
      </c>
      <c r="R284" s="59">
        <v>2</v>
      </c>
      <c r="S284" s="59">
        <v>1</v>
      </c>
      <c r="T284" s="59">
        <f t="shared" si="208"/>
        <v>1</v>
      </c>
      <c r="U284" s="59">
        <f t="shared" si="209"/>
        <v>0</v>
      </c>
      <c r="V284" s="59">
        <f t="shared" si="210"/>
        <v>0</v>
      </c>
      <c r="W284" s="59">
        <f t="shared" si="211"/>
        <v>1</v>
      </c>
      <c r="X284" s="59">
        <f t="shared" si="212"/>
        <v>0</v>
      </c>
      <c r="Y284" s="59">
        <f t="shared" si="213"/>
        <v>0</v>
      </c>
      <c r="Z284" s="59">
        <f t="shared" si="214"/>
        <v>0</v>
      </c>
      <c r="AA284" s="59">
        <f t="shared" si="215"/>
        <v>1</v>
      </c>
      <c r="AB284" s="59">
        <f t="shared" si="216"/>
        <v>0</v>
      </c>
      <c r="AC284" s="59">
        <f t="shared" si="217"/>
        <v>0</v>
      </c>
      <c r="AD284" s="166">
        <f t="shared" si="259"/>
        <v>0</v>
      </c>
      <c r="AE284" s="169">
        <f t="shared" si="218"/>
        <v>0</v>
      </c>
      <c r="AF284" s="169">
        <f t="shared" si="219"/>
        <v>0</v>
      </c>
      <c r="AG284" s="169">
        <f t="shared" si="220"/>
        <v>0</v>
      </c>
      <c r="AH284" s="169">
        <f t="shared" si="221"/>
        <v>1</v>
      </c>
      <c r="AI284" s="169">
        <f t="shared" si="222"/>
        <v>0</v>
      </c>
      <c r="AJ284" s="169">
        <f t="shared" si="223"/>
        <v>0</v>
      </c>
      <c r="AK284" s="169">
        <f t="shared" si="224"/>
        <v>0</v>
      </c>
      <c r="AL284" s="169">
        <f t="shared" si="225"/>
        <v>1</v>
      </c>
      <c r="AM284" s="169">
        <f t="shared" si="226"/>
        <v>0</v>
      </c>
      <c r="AN284" s="169">
        <f t="shared" si="227"/>
        <v>0</v>
      </c>
      <c r="AO284" s="169">
        <f t="shared" si="228"/>
        <v>1</v>
      </c>
      <c r="AP284" s="169">
        <f t="shared" si="229"/>
        <v>0</v>
      </c>
      <c r="AQ284" s="169">
        <f t="shared" si="230"/>
        <v>0</v>
      </c>
      <c r="AR284" s="169">
        <f t="shared" si="231"/>
        <v>0</v>
      </c>
      <c r="AS284" s="169">
        <f t="shared" si="232"/>
        <v>0</v>
      </c>
      <c r="AT284" s="169">
        <f t="shared" si="233"/>
        <v>0</v>
      </c>
      <c r="AU284" s="169">
        <f t="shared" si="234"/>
        <v>0</v>
      </c>
      <c r="AV284" s="169">
        <f t="shared" si="235"/>
        <v>1</v>
      </c>
      <c r="AW284" s="169">
        <f t="shared" si="236"/>
        <v>1</v>
      </c>
      <c r="AX284" s="169">
        <f t="shared" si="237"/>
        <v>0</v>
      </c>
      <c r="AY284" s="169">
        <f t="shared" si="238"/>
        <v>1</v>
      </c>
      <c r="AZ284" s="169">
        <f t="shared" si="239"/>
        <v>0</v>
      </c>
      <c r="BA284" s="169">
        <f t="shared" si="240"/>
        <v>0</v>
      </c>
      <c r="BB284" s="169">
        <f t="shared" si="241"/>
        <v>1</v>
      </c>
      <c r="BC284" s="169">
        <f t="shared" si="242"/>
        <v>1</v>
      </c>
      <c r="BD284" s="169">
        <f t="shared" si="243"/>
        <v>0</v>
      </c>
      <c r="BE284" s="169">
        <f t="shared" si="244"/>
        <v>1</v>
      </c>
      <c r="BF284" s="169">
        <f t="shared" si="245"/>
        <v>0</v>
      </c>
      <c r="BG284" s="169">
        <f t="shared" si="246"/>
        <v>0</v>
      </c>
      <c r="BH284" s="169">
        <f t="shared" si="247"/>
        <v>0</v>
      </c>
      <c r="BI284" s="169">
        <f t="shared" si="248"/>
        <v>0</v>
      </c>
      <c r="BJ284" s="169">
        <f t="shared" si="249"/>
        <v>0</v>
      </c>
      <c r="BK284" s="167">
        <f t="shared" si="250"/>
        <v>0</v>
      </c>
      <c r="BL284" s="169">
        <f t="shared" si="251"/>
        <v>0</v>
      </c>
      <c r="BM284" s="169">
        <f t="shared" si="252"/>
        <v>1</v>
      </c>
      <c r="BN284" s="169">
        <f t="shared" si="253"/>
        <v>0</v>
      </c>
      <c r="BO284" s="169">
        <f t="shared" si="254"/>
        <v>1</v>
      </c>
      <c r="BP284" s="36">
        <f t="shared" si="255"/>
        <v>0</v>
      </c>
      <c r="BQ284">
        <f t="shared" si="256"/>
        <v>0</v>
      </c>
      <c r="BR284" s="36">
        <f t="shared" si="257"/>
        <v>1</v>
      </c>
      <c r="BS284" t="e">
        <f t="shared" si="258"/>
        <v>#N/A</v>
      </c>
    </row>
    <row r="285" spans="1:71">
      <c r="A285" s="59">
        <v>405</v>
      </c>
      <c r="B285" s="59">
        <v>231554</v>
      </c>
      <c r="C285" s="160">
        <v>91857145.725058898</v>
      </c>
      <c r="D285" s="59">
        <v>17071429.5</v>
      </c>
      <c r="E285" s="59">
        <v>23166668</v>
      </c>
      <c r="F285" s="59">
        <v>68690477.725058898</v>
      </c>
      <c r="G285" s="59">
        <v>457.14286804199202</v>
      </c>
      <c r="H285" s="59">
        <v>-6264786901.3132801</v>
      </c>
      <c r="I285" s="59">
        <v>0</v>
      </c>
      <c r="J285" s="59">
        <v>0</v>
      </c>
      <c r="K285" s="59">
        <v>0</v>
      </c>
      <c r="L285" s="59">
        <v>406</v>
      </c>
      <c r="M285" s="59">
        <v>444</v>
      </c>
      <c r="N285" s="59">
        <v>0</v>
      </c>
      <c r="O285" s="59">
        <v>0</v>
      </c>
      <c r="P285" s="59">
        <v>0</v>
      </c>
      <c r="Q285" s="59">
        <v>0</v>
      </c>
      <c r="R285" s="59">
        <v>1</v>
      </c>
      <c r="S285" s="59">
        <v>0</v>
      </c>
      <c r="T285" s="59">
        <f t="shared" si="208"/>
        <v>1</v>
      </c>
      <c r="U285" s="59">
        <f t="shared" si="209"/>
        <v>0</v>
      </c>
      <c r="V285" s="59">
        <f t="shared" si="210"/>
        <v>0</v>
      </c>
      <c r="W285" s="59">
        <f t="shared" si="211"/>
        <v>1</v>
      </c>
      <c r="X285" s="59">
        <f t="shared" si="212"/>
        <v>0</v>
      </c>
      <c r="Y285" s="59">
        <f t="shared" si="213"/>
        <v>0</v>
      </c>
      <c r="Z285" s="59">
        <f t="shared" si="214"/>
        <v>0</v>
      </c>
      <c r="AA285" s="59">
        <f t="shared" si="215"/>
        <v>0</v>
      </c>
      <c r="AB285" s="59">
        <f t="shared" si="216"/>
        <v>0</v>
      </c>
      <c r="AC285" s="59">
        <f t="shared" si="217"/>
        <v>0</v>
      </c>
      <c r="AD285" s="166">
        <f t="shared" si="259"/>
        <v>0</v>
      </c>
      <c r="AE285" s="169">
        <f t="shared" si="218"/>
        <v>0</v>
      </c>
      <c r="AF285" s="169">
        <f t="shared" si="219"/>
        <v>0</v>
      </c>
      <c r="AG285" s="169">
        <f t="shared" si="220"/>
        <v>0</v>
      </c>
      <c r="AH285" s="169">
        <f t="shared" si="221"/>
        <v>1</v>
      </c>
      <c r="AI285" s="169">
        <f t="shared" si="222"/>
        <v>0</v>
      </c>
      <c r="AJ285" s="169">
        <f t="shared" si="223"/>
        <v>0</v>
      </c>
      <c r="AK285" s="169">
        <f t="shared" si="224"/>
        <v>0</v>
      </c>
      <c r="AL285" s="169">
        <f t="shared" si="225"/>
        <v>1</v>
      </c>
      <c r="AM285" s="169">
        <f t="shared" si="226"/>
        <v>0</v>
      </c>
      <c r="AN285" s="169">
        <f t="shared" si="227"/>
        <v>0</v>
      </c>
      <c r="AO285" s="169">
        <f t="shared" si="228"/>
        <v>1</v>
      </c>
      <c r="AP285" s="169">
        <f t="shared" si="229"/>
        <v>0</v>
      </c>
      <c r="AQ285" s="169">
        <f t="shared" si="230"/>
        <v>0</v>
      </c>
      <c r="AR285" s="169">
        <f t="shared" si="231"/>
        <v>0</v>
      </c>
      <c r="AS285" s="169">
        <f t="shared" si="232"/>
        <v>0</v>
      </c>
      <c r="AT285" s="169">
        <f t="shared" si="233"/>
        <v>0</v>
      </c>
      <c r="AU285" s="169">
        <f t="shared" si="234"/>
        <v>0</v>
      </c>
      <c r="AV285" s="169">
        <f t="shared" si="235"/>
        <v>1</v>
      </c>
      <c r="AW285" s="169">
        <f t="shared" si="236"/>
        <v>1</v>
      </c>
      <c r="AX285" s="169">
        <f t="shared" si="237"/>
        <v>0</v>
      </c>
      <c r="AY285" s="169">
        <f t="shared" si="238"/>
        <v>1</v>
      </c>
      <c r="AZ285" s="169">
        <f t="shared" si="239"/>
        <v>0</v>
      </c>
      <c r="BA285" s="169">
        <f t="shared" si="240"/>
        <v>0</v>
      </c>
      <c r="BB285" s="169">
        <f t="shared" si="241"/>
        <v>1</v>
      </c>
      <c r="BC285" s="169">
        <f t="shared" si="242"/>
        <v>1</v>
      </c>
      <c r="BD285" s="169">
        <f t="shared" si="243"/>
        <v>0</v>
      </c>
      <c r="BE285" s="169">
        <f t="shared" si="244"/>
        <v>1</v>
      </c>
      <c r="BF285" s="169">
        <f t="shared" si="245"/>
        <v>0</v>
      </c>
      <c r="BG285" s="169">
        <f t="shared" si="246"/>
        <v>0</v>
      </c>
      <c r="BH285" s="169">
        <f t="shared" si="247"/>
        <v>0</v>
      </c>
      <c r="BI285" s="169">
        <f t="shared" si="248"/>
        <v>0</v>
      </c>
      <c r="BJ285" s="169">
        <f t="shared" si="249"/>
        <v>0</v>
      </c>
      <c r="BK285" s="167">
        <f t="shared" si="250"/>
        <v>0</v>
      </c>
      <c r="BL285" s="169">
        <f t="shared" si="251"/>
        <v>1</v>
      </c>
      <c r="BM285" s="169">
        <f t="shared" si="252"/>
        <v>0</v>
      </c>
      <c r="BN285" s="169">
        <f t="shared" si="253"/>
        <v>1</v>
      </c>
      <c r="BO285" s="169">
        <f t="shared" si="254"/>
        <v>0</v>
      </c>
      <c r="BP285" s="36">
        <f t="shared" si="255"/>
        <v>0</v>
      </c>
      <c r="BQ285">
        <f t="shared" si="256"/>
        <v>0</v>
      </c>
      <c r="BR285" s="36">
        <f t="shared" si="257"/>
        <v>1</v>
      </c>
      <c r="BS285" t="e">
        <f t="shared" si="258"/>
        <v>#N/A</v>
      </c>
    </row>
    <row r="286" spans="1:71">
      <c r="A286" s="59">
        <v>296</v>
      </c>
      <c r="B286" s="59">
        <v>171361</v>
      </c>
      <c r="C286" s="160">
        <v>56547619.809994198</v>
      </c>
      <c r="D286" s="59">
        <v>9589286</v>
      </c>
      <c r="E286" s="59">
        <v>23279762.5</v>
      </c>
      <c r="F286" s="59">
        <v>33267857.309994198</v>
      </c>
      <c r="G286" s="59">
        <v>297.61904907226602</v>
      </c>
      <c r="H286" s="59">
        <v>-4198371113.6968799</v>
      </c>
      <c r="I286" s="59">
        <v>101</v>
      </c>
      <c r="J286" s="59">
        <v>0</v>
      </c>
      <c r="K286" s="59">
        <v>0</v>
      </c>
      <c r="L286" s="59">
        <v>101</v>
      </c>
      <c r="M286" s="59">
        <v>0</v>
      </c>
      <c r="N286" s="59">
        <v>0</v>
      </c>
      <c r="O286" s="59">
        <v>101</v>
      </c>
      <c r="P286" s="59">
        <v>0</v>
      </c>
      <c r="Q286" s="59">
        <v>0</v>
      </c>
      <c r="R286" s="59">
        <v>1</v>
      </c>
      <c r="S286" s="59">
        <v>0</v>
      </c>
      <c r="T286" s="59">
        <f t="shared" si="208"/>
        <v>0</v>
      </c>
      <c r="U286" s="59">
        <f t="shared" si="209"/>
        <v>0</v>
      </c>
      <c r="V286" s="59">
        <f t="shared" si="210"/>
        <v>0</v>
      </c>
      <c r="W286" s="59">
        <f t="shared" si="211"/>
        <v>0</v>
      </c>
      <c r="X286" s="59">
        <f t="shared" si="212"/>
        <v>0</v>
      </c>
      <c r="Y286" s="59">
        <f t="shared" si="213"/>
        <v>0</v>
      </c>
      <c r="Z286" s="59">
        <f t="shared" si="214"/>
        <v>0</v>
      </c>
      <c r="AA286" s="59">
        <f t="shared" si="215"/>
        <v>0</v>
      </c>
      <c r="AB286" s="59">
        <f t="shared" si="216"/>
        <v>0</v>
      </c>
      <c r="AC286" s="59">
        <f t="shared" si="217"/>
        <v>0</v>
      </c>
      <c r="AD286" s="166">
        <f t="shared" si="259"/>
        <v>3</v>
      </c>
      <c r="AE286" s="169">
        <f t="shared" si="218"/>
        <v>0</v>
      </c>
      <c r="AF286" s="169">
        <f t="shared" si="219"/>
        <v>1</v>
      </c>
      <c r="AG286" s="169">
        <f t="shared" si="220"/>
        <v>0</v>
      </c>
      <c r="AH286" s="169">
        <f t="shared" si="221"/>
        <v>1</v>
      </c>
      <c r="AI286" s="169">
        <f t="shared" si="222"/>
        <v>0</v>
      </c>
      <c r="AJ286" s="169">
        <f t="shared" si="223"/>
        <v>0</v>
      </c>
      <c r="AK286" s="169">
        <f t="shared" si="224"/>
        <v>0</v>
      </c>
      <c r="AL286" s="169">
        <f t="shared" si="225"/>
        <v>1</v>
      </c>
      <c r="AM286" s="169">
        <f t="shared" si="226"/>
        <v>0</v>
      </c>
      <c r="AN286" s="169">
        <f t="shared" si="227"/>
        <v>0</v>
      </c>
      <c r="AO286" s="169">
        <f t="shared" si="228"/>
        <v>1</v>
      </c>
      <c r="AP286" s="169">
        <f t="shared" si="229"/>
        <v>0</v>
      </c>
      <c r="AQ286" s="169">
        <f t="shared" si="230"/>
        <v>0</v>
      </c>
      <c r="AR286" s="169">
        <f t="shared" si="231"/>
        <v>0</v>
      </c>
      <c r="AS286" s="169">
        <f t="shared" si="232"/>
        <v>0</v>
      </c>
      <c r="AT286" s="169">
        <f t="shared" si="233"/>
        <v>0</v>
      </c>
      <c r="AU286" s="169">
        <f t="shared" si="234"/>
        <v>0</v>
      </c>
      <c r="AV286" s="169">
        <f t="shared" si="235"/>
        <v>1</v>
      </c>
      <c r="AW286" s="169">
        <f t="shared" si="236"/>
        <v>0</v>
      </c>
      <c r="AX286" s="169">
        <f t="shared" si="237"/>
        <v>0</v>
      </c>
      <c r="AY286" s="169">
        <f t="shared" si="238"/>
        <v>0</v>
      </c>
      <c r="AZ286" s="169">
        <f t="shared" si="239"/>
        <v>0</v>
      </c>
      <c r="BA286" s="169">
        <f t="shared" si="240"/>
        <v>0</v>
      </c>
      <c r="BB286" s="169">
        <f t="shared" si="241"/>
        <v>1</v>
      </c>
      <c r="BC286" s="169">
        <f t="shared" si="242"/>
        <v>0</v>
      </c>
      <c r="BD286" s="169">
        <f t="shared" si="243"/>
        <v>1</v>
      </c>
      <c r="BE286" s="169">
        <f t="shared" si="244"/>
        <v>0</v>
      </c>
      <c r="BF286" s="169">
        <f t="shared" si="245"/>
        <v>0</v>
      </c>
      <c r="BG286" s="169">
        <f t="shared" si="246"/>
        <v>0</v>
      </c>
      <c r="BH286" s="169">
        <f t="shared" si="247"/>
        <v>0</v>
      </c>
      <c r="BI286" s="169">
        <f t="shared" si="248"/>
        <v>0</v>
      </c>
      <c r="BJ286" s="169">
        <f t="shared" si="249"/>
        <v>0</v>
      </c>
      <c r="BK286" s="167">
        <f t="shared" si="250"/>
        <v>0</v>
      </c>
      <c r="BL286" s="169">
        <f t="shared" si="251"/>
        <v>1</v>
      </c>
      <c r="BM286" s="169">
        <f t="shared" si="252"/>
        <v>0</v>
      </c>
      <c r="BN286" s="169">
        <f t="shared" si="253"/>
        <v>1</v>
      </c>
      <c r="BO286" s="169">
        <f t="shared" si="254"/>
        <v>0</v>
      </c>
      <c r="BP286" s="36">
        <f t="shared" si="255"/>
        <v>1</v>
      </c>
      <c r="BQ286">
        <f t="shared" si="256"/>
        <v>0</v>
      </c>
      <c r="BR286" s="36">
        <f t="shared" si="257"/>
        <v>0</v>
      </c>
      <c r="BS286" t="e">
        <f t="shared" si="258"/>
        <v>#N/A</v>
      </c>
    </row>
    <row r="287" spans="1:71">
      <c r="A287" s="59">
        <v>219</v>
      </c>
      <c r="B287" s="59">
        <v>132311</v>
      </c>
      <c r="C287" s="160">
        <v>79285713.9481574</v>
      </c>
      <c r="D287" s="59">
        <v>12644286</v>
      </c>
      <c r="E287" s="59">
        <v>23358572</v>
      </c>
      <c r="F287" s="59">
        <v>55927141.9481574</v>
      </c>
      <c r="G287" s="59">
        <v>1000.00001525879</v>
      </c>
      <c r="H287" s="59">
        <v>-3374863985.1256099</v>
      </c>
      <c r="I287" s="59">
        <v>0</v>
      </c>
      <c r="J287" s="59">
        <v>0</v>
      </c>
      <c r="K287" s="59">
        <v>0</v>
      </c>
      <c r="L287" s="59">
        <v>603</v>
      </c>
      <c r="M287" s="59">
        <v>406</v>
      </c>
      <c r="N287" s="59">
        <v>102</v>
      </c>
      <c r="O287" s="59">
        <v>0</v>
      </c>
      <c r="P287" s="59">
        <v>0</v>
      </c>
      <c r="Q287" s="59">
        <v>0</v>
      </c>
      <c r="R287" s="59">
        <v>2</v>
      </c>
      <c r="S287" s="59">
        <v>0</v>
      </c>
      <c r="T287" s="59">
        <f t="shared" si="208"/>
        <v>0</v>
      </c>
      <c r="U287" s="59">
        <f t="shared" si="209"/>
        <v>0</v>
      </c>
      <c r="V287" s="59">
        <f t="shared" si="210"/>
        <v>0</v>
      </c>
      <c r="W287" s="59">
        <f t="shared" si="211"/>
        <v>1</v>
      </c>
      <c r="X287" s="59">
        <f t="shared" si="212"/>
        <v>0</v>
      </c>
      <c r="Y287" s="59">
        <f t="shared" si="213"/>
        <v>0</v>
      </c>
      <c r="Z287" s="59">
        <f t="shared" si="214"/>
        <v>0</v>
      </c>
      <c r="AA287" s="59">
        <f t="shared" si="215"/>
        <v>1</v>
      </c>
      <c r="AB287" s="59">
        <f t="shared" si="216"/>
        <v>0</v>
      </c>
      <c r="AC287" s="59">
        <f t="shared" si="217"/>
        <v>0</v>
      </c>
      <c r="AD287" s="166">
        <f t="shared" si="259"/>
        <v>0</v>
      </c>
      <c r="AE287" s="169">
        <f t="shared" si="218"/>
        <v>0</v>
      </c>
      <c r="AF287" s="169">
        <f t="shared" si="219"/>
        <v>0</v>
      </c>
      <c r="AG287" s="169">
        <f t="shared" si="220"/>
        <v>0</v>
      </c>
      <c r="AH287" s="169">
        <f t="shared" si="221"/>
        <v>1</v>
      </c>
      <c r="AI287" s="169">
        <f t="shared" si="222"/>
        <v>0</v>
      </c>
      <c r="AJ287" s="169">
        <f t="shared" si="223"/>
        <v>0</v>
      </c>
      <c r="AK287" s="169">
        <f t="shared" si="224"/>
        <v>0</v>
      </c>
      <c r="AL287" s="169">
        <f t="shared" si="225"/>
        <v>1</v>
      </c>
      <c r="AM287" s="169">
        <f t="shared" si="226"/>
        <v>0</v>
      </c>
      <c r="AN287" s="169">
        <f t="shared" si="227"/>
        <v>0</v>
      </c>
      <c r="AO287" s="169">
        <f t="shared" si="228"/>
        <v>1</v>
      </c>
      <c r="AP287" s="169">
        <f t="shared" si="229"/>
        <v>0</v>
      </c>
      <c r="AQ287" s="169">
        <f t="shared" si="230"/>
        <v>0</v>
      </c>
      <c r="AR287" s="169">
        <f t="shared" si="231"/>
        <v>0</v>
      </c>
      <c r="AS287" s="169">
        <f t="shared" si="232"/>
        <v>0</v>
      </c>
      <c r="AT287" s="169">
        <f t="shared" si="233"/>
        <v>0</v>
      </c>
      <c r="AU287" s="169">
        <f t="shared" si="234"/>
        <v>0</v>
      </c>
      <c r="AV287" s="169">
        <f t="shared" si="235"/>
        <v>1</v>
      </c>
      <c r="AW287" s="169">
        <f t="shared" si="236"/>
        <v>0</v>
      </c>
      <c r="AX287" s="169">
        <f t="shared" si="237"/>
        <v>0</v>
      </c>
      <c r="AY287" s="169">
        <f t="shared" si="238"/>
        <v>0</v>
      </c>
      <c r="AZ287" s="169">
        <f t="shared" si="239"/>
        <v>0</v>
      </c>
      <c r="BA287" s="169">
        <f t="shared" si="240"/>
        <v>0</v>
      </c>
      <c r="BB287" s="169">
        <f t="shared" si="241"/>
        <v>1</v>
      </c>
      <c r="BC287" s="169">
        <f t="shared" si="242"/>
        <v>0</v>
      </c>
      <c r="BD287" s="169">
        <f t="shared" si="243"/>
        <v>1</v>
      </c>
      <c r="BE287" s="169">
        <f t="shared" si="244"/>
        <v>0</v>
      </c>
      <c r="BF287" s="169">
        <f t="shared" si="245"/>
        <v>0</v>
      </c>
      <c r="BG287" s="169">
        <f t="shared" si="246"/>
        <v>0</v>
      </c>
      <c r="BH287" s="169">
        <f t="shared" si="247"/>
        <v>0</v>
      </c>
      <c r="BI287" s="169">
        <f t="shared" si="248"/>
        <v>0</v>
      </c>
      <c r="BJ287" s="169">
        <f t="shared" si="249"/>
        <v>0</v>
      </c>
      <c r="BK287" s="167">
        <f t="shared" si="250"/>
        <v>0</v>
      </c>
      <c r="BL287" s="169">
        <f t="shared" si="251"/>
        <v>0</v>
      </c>
      <c r="BM287" s="169">
        <f t="shared" si="252"/>
        <v>1</v>
      </c>
      <c r="BN287" s="169">
        <f t="shared" si="253"/>
        <v>1</v>
      </c>
      <c r="BO287" s="169">
        <f t="shared" si="254"/>
        <v>0</v>
      </c>
      <c r="BP287" s="36">
        <f t="shared" si="255"/>
        <v>0</v>
      </c>
      <c r="BQ287">
        <f t="shared" si="256"/>
        <v>0</v>
      </c>
      <c r="BR287" s="36">
        <f t="shared" si="257"/>
        <v>0</v>
      </c>
      <c r="BS287" t="e">
        <f t="shared" si="258"/>
        <v>#N/A</v>
      </c>
    </row>
    <row r="288" spans="1:71">
      <c r="A288" s="59">
        <v>332</v>
      </c>
      <c r="B288" s="59">
        <v>191211</v>
      </c>
      <c r="C288" s="160">
        <v>17053571.3559663</v>
      </c>
      <c r="D288" s="59">
        <v>23437500</v>
      </c>
      <c r="E288" s="59">
        <v>23437500</v>
      </c>
      <c r="F288" s="59">
        <v>-6383928.6440337198</v>
      </c>
      <c r="G288" s="59">
        <v>57.142856597900398</v>
      </c>
      <c r="H288" s="59">
        <v>-4674131606.98351</v>
      </c>
      <c r="I288" s="59">
        <v>0</v>
      </c>
      <c r="J288" s="59">
        <v>0</v>
      </c>
      <c r="K288" s="59">
        <v>0</v>
      </c>
      <c r="L288" s="59">
        <v>102</v>
      </c>
      <c r="M288" s="59">
        <v>417</v>
      </c>
      <c r="N288" s="59">
        <v>403</v>
      </c>
      <c r="O288" s="59">
        <v>0</v>
      </c>
      <c r="P288" s="59">
        <v>0</v>
      </c>
      <c r="Q288" s="59">
        <v>0</v>
      </c>
      <c r="R288" s="59">
        <v>2</v>
      </c>
      <c r="S288" s="59">
        <v>0</v>
      </c>
      <c r="T288" s="59">
        <f t="shared" si="208"/>
        <v>0</v>
      </c>
      <c r="U288" s="59">
        <f t="shared" si="209"/>
        <v>0</v>
      </c>
      <c r="V288" s="59">
        <f t="shared" si="210"/>
        <v>1</v>
      </c>
      <c r="W288" s="59">
        <f t="shared" si="211"/>
        <v>2</v>
      </c>
      <c r="X288" s="59">
        <f t="shared" si="212"/>
        <v>0</v>
      </c>
      <c r="Y288" s="59">
        <f t="shared" si="213"/>
        <v>0</v>
      </c>
      <c r="Z288" s="59">
        <f t="shared" si="214"/>
        <v>0</v>
      </c>
      <c r="AA288" s="59">
        <f t="shared" si="215"/>
        <v>0</v>
      </c>
      <c r="AB288" s="59">
        <f t="shared" si="216"/>
        <v>0</v>
      </c>
      <c r="AC288" s="59">
        <f t="shared" si="217"/>
        <v>0</v>
      </c>
      <c r="AD288" s="166">
        <f t="shared" si="259"/>
        <v>0</v>
      </c>
      <c r="AE288" s="169">
        <f t="shared" si="218"/>
        <v>0</v>
      </c>
      <c r="AF288" s="169">
        <f t="shared" si="219"/>
        <v>0</v>
      </c>
      <c r="AG288" s="169">
        <f t="shared" si="220"/>
        <v>0</v>
      </c>
      <c r="AH288" s="169">
        <f t="shared" si="221"/>
        <v>1</v>
      </c>
      <c r="AI288" s="169">
        <f t="shared" si="222"/>
        <v>0</v>
      </c>
      <c r="AJ288" s="169">
        <f t="shared" si="223"/>
        <v>0</v>
      </c>
      <c r="AK288" s="169">
        <f t="shared" si="224"/>
        <v>0</v>
      </c>
      <c r="AL288" s="169">
        <f t="shared" si="225"/>
        <v>1</v>
      </c>
      <c r="AM288" s="169">
        <f t="shared" si="226"/>
        <v>1</v>
      </c>
      <c r="AN288" s="169">
        <f t="shared" si="227"/>
        <v>2</v>
      </c>
      <c r="AO288" s="169">
        <f t="shared" si="228"/>
        <v>0</v>
      </c>
      <c r="AP288" s="169">
        <f t="shared" si="229"/>
        <v>0</v>
      </c>
      <c r="AQ288" s="169">
        <f t="shared" si="230"/>
        <v>1</v>
      </c>
      <c r="AR288" s="169">
        <f t="shared" si="231"/>
        <v>0</v>
      </c>
      <c r="AS288" s="169">
        <f t="shared" si="232"/>
        <v>0</v>
      </c>
      <c r="AT288" s="169">
        <f t="shared" si="233"/>
        <v>0</v>
      </c>
      <c r="AU288" s="169">
        <f t="shared" si="234"/>
        <v>0</v>
      </c>
      <c r="AV288" s="169">
        <f t="shared" si="235"/>
        <v>1</v>
      </c>
      <c r="AW288" s="169">
        <f t="shared" si="236"/>
        <v>0</v>
      </c>
      <c r="AX288" s="169">
        <f t="shared" si="237"/>
        <v>0</v>
      </c>
      <c r="AY288" s="169">
        <f t="shared" si="238"/>
        <v>0</v>
      </c>
      <c r="AZ288" s="169">
        <f t="shared" si="239"/>
        <v>0</v>
      </c>
      <c r="BA288" s="169">
        <f t="shared" si="240"/>
        <v>0</v>
      </c>
      <c r="BB288" s="169">
        <f t="shared" si="241"/>
        <v>1</v>
      </c>
      <c r="BC288" s="169">
        <f t="shared" si="242"/>
        <v>0</v>
      </c>
      <c r="BD288" s="169">
        <f t="shared" si="243"/>
        <v>1</v>
      </c>
      <c r="BE288" s="169">
        <f t="shared" si="244"/>
        <v>0</v>
      </c>
      <c r="BF288" s="169">
        <f t="shared" si="245"/>
        <v>0</v>
      </c>
      <c r="BG288" s="169">
        <f t="shared" si="246"/>
        <v>0</v>
      </c>
      <c r="BH288" s="169">
        <f t="shared" si="247"/>
        <v>0</v>
      </c>
      <c r="BI288" s="169">
        <f t="shared" si="248"/>
        <v>0</v>
      </c>
      <c r="BJ288" s="169">
        <f t="shared" si="249"/>
        <v>0</v>
      </c>
      <c r="BK288" s="167">
        <f t="shared" si="250"/>
        <v>0</v>
      </c>
      <c r="BL288" s="169">
        <f t="shared" si="251"/>
        <v>0</v>
      </c>
      <c r="BM288" s="169">
        <f t="shared" si="252"/>
        <v>1</v>
      </c>
      <c r="BN288" s="169">
        <f t="shared" si="253"/>
        <v>1</v>
      </c>
      <c r="BO288" s="169">
        <f t="shared" si="254"/>
        <v>0</v>
      </c>
      <c r="BP288" s="36">
        <f t="shared" si="255"/>
        <v>0</v>
      </c>
      <c r="BQ288">
        <f t="shared" si="256"/>
        <v>2</v>
      </c>
      <c r="BR288" s="36">
        <f t="shared" si="257"/>
        <v>0</v>
      </c>
      <c r="BS288" t="e">
        <f t="shared" si="258"/>
        <v>#N/A</v>
      </c>
    </row>
    <row r="289" spans="1:71">
      <c r="A289" s="59">
        <v>117</v>
      </c>
      <c r="B289" s="59">
        <v>25192</v>
      </c>
      <c r="C289" s="160">
        <v>54285715.980594702</v>
      </c>
      <c r="D289" s="59">
        <v>23458334</v>
      </c>
      <c r="E289" s="59">
        <v>23458334</v>
      </c>
      <c r="F289" s="59">
        <v>30827381.980594698</v>
      </c>
      <c r="G289" s="59">
        <v>114.28571891784701</v>
      </c>
      <c r="H289" s="59">
        <v>-1835253944.2346699</v>
      </c>
      <c r="I289" s="59">
        <v>0</v>
      </c>
      <c r="J289" s="59">
        <v>0</v>
      </c>
      <c r="K289" s="59">
        <v>0</v>
      </c>
      <c r="L289" s="59">
        <v>406</v>
      </c>
      <c r="M289" s="59">
        <v>0</v>
      </c>
      <c r="N289" s="59">
        <v>0</v>
      </c>
      <c r="O289" s="59">
        <v>403</v>
      </c>
      <c r="P289" s="59">
        <v>0</v>
      </c>
      <c r="Q289" s="59">
        <v>0</v>
      </c>
      <c r="R289" s="59">
        <v>2</v>
      </c>
      <c r="S289" s="59">
        <v>0</v>
      </c>
      <c r="T289" s="59">
        <f t="shared" si="208"/>
        <v>2</v>
      </c>
      <c r="U289" s="59">
        <f t="shared" si="209"/>
        <v>0</v>
      </c>
      <c r="V289" s="59">
        <f t="shared" si="210"/>
        <v>0</v>
      </c>
      <c r="W289" s="59">
        <f t="shared" si="211"/>
        <v>0</v>
      </c>
      <c r="X289" s="59">
        <f t="shared" si="212"/>
        <v>0</v>
      </c>
      <c r="Y289" s="59">
        <f t="shared" si="213"/>
        <v>0</v>
      </c>
      <c r="Z289" s="59">
        <f t="shared" si="214"/>
        <v>0</v>
      </c>
      <c r="AA289" s="59">
        <f t="shared" si="215"/>
        <v>0</v>
      </c>
      <c r="AB289" s="59">
        <f t="shared" si="216"/>
        <v>0</v>
      </c>
      <c r="AC289" s="59">
        <f t="shared" si="217"/>
        <v>0</v>
      </c>
      <c r="AD289" s="166">
        <f t="shared" si="259"/>
        <v>0</v>
      </c>
      <c r="AE289" s="169">
        <f t="shared" si="218"/>
        <v>0</v>
      </c>
      <c r="AF289" s="169">
        <f t="shared" si="219"/>
        <v>0</v>
      </c>
      <c r="AG289" s="169">
        <f t="shared" si="220"/>
        <v>0</v>
      </c>
      <c r="AH289" s="169">
        <f t="shared" si="221"/>
        <v>1</v>
      </c>
      <c r="AI289" s="169">
        <f t="shared" si="222"/>
        <v>0</v>
      </c>
      <c r="AJ289" s="169">
        <f t="shared" si="223"/>
        <v>0</v>
      </c>
      <c r="AK289" s="169">
        <f t="shared" si="224"/>
        <v>0</v>
      </c>
      <c r="AL289" s="169">
        <f t="shared" si="225"/>
        <v>1</v>
      </c>
      <c r="AM289" s="169">
        <f t="shared" si="226"/>
        <v>0</v>
      </c>
      <c r="AN289" s="169">
        <f t="shared" si="227"/>
        <v>0</v>
      </c>
      <c r="AO289" s="169">
        <f t="shared" si="228"/>
        <v>1</v>
      </c>
      <c r="AP289" s="169">
        <f t="shared" si="229"/>
        <v>0</v>
      </c>
      <c r="AQ289" s="169">
        <f t="shared" si="230"/>
        <v>0</v>
      </c>
      <c r="AR289" s="169">
        <f t="shared" si="231"/>
        <v>0</v>
      </c>
      <c r="AS289" s="169">
        <f t="shared" si="232"/>
        <v>0</v>
      </c>
      <c r="AT289" s="169">
        <f t="shared" si="233"/>
        <v>0</v>
      </c>
      <c r="AU289" s="169">
        <f t="shared" si="234"/>
        <v>0</v>
      </c>
      <c r="AV289" s="169">
        <f t="shared" si="235"/>
        <v>1</v>
      </c>
      <c r="AW289" s="169">
        <f t="shared" si="236"/>
        <v>1</v>
      </c>
      <c r="AX289" s="169">
        <f t="shared" si="237"/>
        <v>1</v>
      </c>
      <c r="AY289" s="169">
        <f t="shared" si="238"/>
        <v>0</v>
      </c>
      <c r="AZ289" s="169">
        <f t="shared" si="239"/>
        <v>0</v>
      </c>
      <c r="BA289" s="169">
        <f t="shared" si="240"/>
        <v>0</v>
      </c>
      <c r="BB289" s="169">
        <f t="shared" si="241"/>
        <v>1</v>
      </c>
      <c r="BC289" s="169">
        <f t="shared" si="242"/>
        <v>0</v>
      </c>
      <c r="BD289" s="169">
        <f t="shared" si="243"/>
        <v>1</v>
      </c>
      <c r="BE289" s="169">
        <f t="shared" si="244"/>
        <v>1</v>
      </c>
      <c r="BF289" s="169">
        <f t="shared" si="245"/>
        <v>0</v>
      </c>
      <c r="BG289" s="169">
        <f t="shared" si="246"/>
        <v>1</v>
      </c>
      <c r="BH289" s="169">
        <f t="shared" si="247"/>
        <v>0</v>
      </c>
      <c r="BI289" s="169">
        <f t="shared" si="248"/>
        <v>0</v>
      </c>
      <c r="BJ289" s="169">
        <f t="shared" si="249"/>
        <v>0</v>
      </c>
      <c r="BK289" s="167">
        <f t="shared" si="250"/>
        <v>0</v>
      </c>
      <c r="BL289" s="169">
        <f t="shared" si="251"/>
        <v>0</v>
      </c>
      <c r="BM289" s="169">
        <f t="shared" si="252"/>
        <v>1</v>
      </c>
      <c r="BN289" s="169">
        <f t="shared" si="253"/>
        <v>1</v>
      </c>
      <c r="BO289" s="169">
        <f t="shared" si="254"/>
        <v>0</v>
      </c>
      <c r="BP289" s="36">
        <f t="shared" si="255"/>
        <v>0</v>
      </c>
      <c r="BQ289">
        <f t="shared" si="256"/>
        <v>0</v>
      </c>
      <c r="BR289" s="36">
        <f t="shared" si="257"/>
        <v>2</v>
      </c>
      <c r="BS289" t="e">
        <f t="shared" si="258"/>
        <v>#N/A</v>
      </c>
    </row>
    <row r="290" spans="1:71">
      <c r="A290" s="59">
        <v>331</v>
      </c>
      <c r="B290" s="59">
        <v>191181</v>
      </c>
      <c r="C290" s="160">
        <v>41142856.967692502</v>
      </c>
      <c r="D290" s="59">
        <v>11507143.5</v>
      </c>
      <c r="E290" s="59">
        <v>23578572.5</v>
      </c>
      <c r="F290" s="59">
        <v>17564284.467692502</v>
      </c>
      <c r="G290" s="59">
        <v>385.71427917480497</v>
      </c>
      <c r="H290" s="59">
        <v>-4646754822.4759102</v>
      </c>
      <c r="I290" s="59">
        <v>101</v>
      </c>
      <c r="J290" s="59">
        <v>0</v>
      </c>
      <c r="K290" s="59">
        <v>0</v>
      </c>
      <c r="L290" s="59">
        <v>404</v>
      </c>
      <c r="M290" s="59">
        <v>0</v>
      </c>
      <c r="N290" s="59">
        <v>0</v>
      </c>
      <c r="O290" s="59">
        <v>0</v>
      </c>
      <c r="P290" s="59">
        <v>0</v>
      </c>
      <c r="Q290" s="59">
        <v>0</v>
      </c>
      <c r="R290" s="59">
        <v>2</v>
      </c>
      <c r="S290" s="59">
        <v>0</v>
      </c>
      <c r="T290" s="59">
        <f t="shared" si="208"/>
        <v>1</v>
      </c>
      <c r="U290" s="59">
        <f t="shared" si="209"/>
        <v>0</v>
      </c>
      <c r="V290" s="59">
        <f t="shared" si="210"/>
        <v>0</v>
      </c>
      <c r="W290" s="59">
        <f t="shared" si="211"/>
        <v>0</v>
      </c>
      <c r="X290" s="59">
        <f t="shared" si="212"/>
        <v>0</v>
      </c>
      <c r="Y290" s="59">
        <f t="shared" si="213"/>
        <v>0</v>
      </c>
      <c r="Z290" s="59">
        <f t="shared" si="214"/>
        <v>0</v>
      </c>
      <c r="AA290" s="59">
        <f t="shared" si="215"/>
        <v>0</v>
      </c>
      <c r="AB290" s="59">
        <f t="shared" si="216"/>
        <v>0</v>
      </c>
      <c r="AC290" s="59">
        <f t="shared" si="217"/>
        <v>0</v>
      </c>
      <c r="AD290" s="166">
        <f t="shared" si="259"/>
        <v>1</v>
      </c>
      <c r="AE290" s="169">
        <f t="shared" si="218"/>
        <v>1</v>
      </c>
      <c r="AF290" s="169">
        <f t="shared" si="219"/>
        <v>0</v>
      </c>
      <c r="AG290" s="169">
        <f t="shared" si="220"/>
        <v>0</v>
      </c>
      <c r="AH290" s="169">
        <f t="shared" si="221"/>
        <v>1</v>
      </c>
      <c r="AI290" s="169">
        <f t="shared" si="222"/>
        <v>1</v>
      </c>
      <c r="AJ290" s="169">
        <f t="shared" si="223"/>
        <v>0</v>
      </c>
      <c r="AK290" s="169">
        <f t="shared" si="224"/>
        <v>0</v>
      </c>
      <c r="AL290" s="169">
        <f t="shared" si="225"/>
        <v>0</v>
      </c>
      <c r="AM290" s="169">
        <f t="shared" si="226"/>
        <v>0</v>
      </c>
      <c r="AN290" s="169">
        <f t="shared" si="227"/>
        <v>0</v>
      </c>
      <c r="AO290" s="169">
        <f t="shared" si="228"/>
        <v>1</v>
      </c>
      <c r="AP290" s="169">
        <f t="shared" si="229"/>
        <v>0</v>
      </c>
      <c r="AQ290" s="169">
        <f t="shared" si="230"/>
        <v>0</v>
      </c>
      <c r="AR290" s="169">
        <f t="shared" si="231"/>
        <v>0</v>
      </c>
      <c r="AS290" s="169">
        <f t="shared" si="232"/>
        <v>0</v>
      </c>
      <c r="AT290" s="169">
        <f t="shared" si="233"/>
        <v>0</v>
      </c>
      <c r="AU290" s="169">
        <f t="shared" si="234"/>
        <v>0</v>
      </c>
      <c r="AV290" s="169">
        <f t="shared" si="235"/>
        <v>1</v>
      </c>
      <c r="AW290" s="169">
        <f t="shared" si="236"/>
        <v>1</v>
      </c>
      <c r="AX290" s="169">
        <f t="shared" si="237"/>
        <v>0</v>
      </c>
      <c r="AY290" s="169">
        <f t="shared" si="238"/>
        <v>1</v>
      </c>
      <c r="AZ290" s="169">
        <f t="shared" si="239"/>
        <v>1</v>
      </c>
      <c r="BA290" s="169">
        <f t="shared" si="240"/>
        <v>0</v>
      </c>
      <c r="BB290" s="169">
        <f t="shared" si="241"/>
        <v>1</v>
      </c>
      <c r="BC290" s="169">
        <f t="shared" si="242"/>
        <v>0</v>
      </c>
      <c r="BD290" s="169">
        <f t="shared" si="243"/>
        <v>1</v>
      </c>
      <c r="BE290" s="169">
        <f t="shared" si="244"/>
        <v>0</v>
      </c>
      <c r="BF290" s="169">
        <f t="shared" si="245"/>
        <v>0</v>
      </c>
      <c r="BG290" s="169">
        <f t="shared" si="246"/>
        <v>0</v>
      </c>
      <c r="BH290" s="169">
        <f t="shared" si="247"/>
        <v>0</v>
      </c>
      <c r="BI290" s="169">
        <f t="shared" si="248"/>
        <v>0</v>
      </c>
      <c r="BJ290" s="169">
        <f t="shared" si="249"/>
        <v>0</v>
      </c>
      <c r="BK290" s="167">
        <f t="shared" si="250"/>
        <v>1</v>
      </c>
      <c r="BL290" s="169">
        <f t="shared" si="251"/>
        <v>0</v>
      </c>
      <c r="BM290" s="169">
        <f t="shared" si="252"/>
        <v>1</v>
      </c>
      <c r="BN290" s="169">
        <f t="shared" si="253"/>
        <v>1</v>
      </c>
      <c r="BO290" s="169">
        <f t="shared" si="254"/>
        <v>0</v>
      </c>
      <c r="BP290" s="36">
        <f t="shared" si="255"/>
        <v>1</v>
      </c>
      <c r="BQ290">
        <f t="shared" si="256"/>
        <v>0</v>
      </c>
      <c r="BR290" s="36">
        <f t="shared" si="257"/>
        <v>2</v>
      </c>
      <c r="BS290" t="e">
        <f t="shared" si="258"/>
        <v>#N/A</v>
      </c>
    </row>
    <row r="291" spans="1:71">
      <c r="A291" s="59">
        <v>122</v>
      </c>
      <c r="B291" s="59">
        <v>111141</v>
      </c>
      <c r="C291" s="160">
        <v>51632654.411576301</v>
      </c>
      <c r="D291" s="59">
        <v>21836735.625</v>
      </c>
      <c r="E291" s="59">
        <v>23877552</v>
      </c>
      <c r="F291" s="59">
        <v>27755102.411576301</v>
      </c>
      <c r="G291" s="59">
        <v>346.93878364563</v>
      </c>
      <c r="H291" s="59">
        <v>-1857501734.4486001</v>
      </c>
      <c r="I291" s="59">
        <v>0</v>
      </c>
      <c r="J291" s="59">
        <v>0</v>
      </c>
      <c r="K291" s="59">
        <v>0</v>
      </c>
      <c r="L291" s="59">
        <v>101</v>
      </c>
      <c r="M291" s="59">
        <v>0</v>
      </c>
      <c r="N291" s="59">
        <v>0</v>
      </c>
      <c r="O291" s="59">
        <v>202</v>
      </c>
      <c r="P291" s="59">
        <v>0</v>
      </c>
      <c r="Q291" s="59">
        <v>0</v>
      </c>
      <c r="R291" s="59">
        <v>2</v>
      </c>
      <c r="S291" s="59">
        <v>0</v>
      </c>
      <c r="T291" s="59">
        <f t="shared" si="208"/>
        <v>0</v>
      </c>
      <c r="U291" s="59">
        <f t="shared" si="209"/>
        <v>1</v>
      </c>
      <c r="V291" s="59">
        <f t="shared" si="210"/>
        <v>0</v>
      </c>
      <c r="W291" s="59">
        <f t="shared" si="211"/>
        <v>0</v>
      </c>
      <c r="X291" s="59">
        <f t="shared" si="212"/>
        <v>0</v>
      </c>
      <c r="Y291" s="59">
        <f t="shared" si="213"/>
        <v>0</v>
      </c>
      <c r="Z291" s="59">
        <f t="shared" si="214"/>
        <v>0</v>
      </c>
      <c r="AA291" s="59">
        <f t="shared" si="215"/>
        <v>0</v>
      </c>
      <c r="AB291" s="59">
        <f t="shared" si="216"/>
        <v>0</v>
      </c>
      <c r="AC291" s="59">
        <f t="shared" si="217"/>
        <v>0</v>
      </c>
      <c r="AD291" s="166">
        <f t="shared" si="259"/>
        <v>1</v>
      </c>
      <c r="AE291" s="169">
        <f t="shared" si="218"/>
        <v>1</v>
      </c>
      <c r="AF291" s="169">
        <f t="shared" si="219"/>
        <v>0</v>
      </c>
      <c r="AG291" s="169">
        <f t="shared" si="220"/>
        <v>0</v>
      </c>
      <c r="AH291" s="169">
        <f t="shared" si="221"/>
        <v>1</v>
      </c>
      <c r="AI291" s="169">
        <f t="shared" si="222"/>
        <v>0</v>
      </c>
      <c r="AJ291" s="169">
        <f t="shared" si="223"/>
        <v>0</v>
      </c>
      <c r="AK291" s="169">
        <f t="shared" si="224"/>
        <v>1</v>
      </c>
      <c r="AL291" s="169">
        <f t="shared" si="225"/>
        <v>0</v>
      </c>
      <c r="AM291" s="169">
        <f t="shared" si="226"/>
        <v>0</v>
      </c>
      <c r="AN291" s="169">
        <f t="shared" si="227"/>
        <v>0</v>
      </c>
      <c r="AO291" s="169">
        <f t="shared" si="228"/>
        <v>1</v>
      </c>
      <c r="AP291" s="169">
        <f t="shared" si="229"/>
        <v>0</v>
      </c>
      <c r="AQ291" s="169">
        <f t="shared" si="230"/>
        <v>0</v>
      </c>
      <c r="AR291" s="169">
        <f t="shared" si="231"/>
        <v>0</v>
      </c>
      <c r="AS291" s="169">
        <f t="shared" si="232"/>
        <v>0</v>
      </c>
      <c r="AT291" s="169">
        <f t="shared" si="233"/>
        <v>0</v>
      </c>
      <c r="AU291" s="169">
        <f t="shared" si="234"/>
        <v>0</v>
      </c>
      <c r="AV291" s="169">
        <f t="shared" si="235"/>
        <v>1</v>
      </c>
      <c r="AW291" s="169">
        <f t="shared" si="236"/>
        <v>0</v>
      </c>
      <c r="AX291" s="169">
        <f t="shared" si="237"/>
        <v>0</v>
      </c>
      <c r="AY291" s="169">
        <f t="shared" si="238"/>
        <v>0</v>
      </c>
      <c r="AZ291" s="169">
        <f t="shared" si="239"/>
        <v>0</v>
      </c>
      <c r="BA291" s="169">
        <f t="shared" si="240"/>
        <v>0</v>
      </c>
      <c r="BB291" s="169">
        <f t="shared" si="241"/>
        <v>1</v>
      </c>
      <c r="BC291" s="169">
        <f t="shared" si="242"/>
        <v>0</v>
      </c>
      <c r="BD291" s="169">
        <f t="shared" si="243"/>
        <v>1</v>
      </c>
      <c r="BE291" s="169">
        <f t="shared" si="244"/>
        <v>0</v>
      </c>
      <c r="BF291" s="169">
        <f t="shared" si="245"/>
        <v>0</v>
      </c>
      <c r="BG291" s="169">
        <f t="shared" si="246"/>
        <v>0</v>
      </c>
      <c r="BH291" s="169">
        <f t="shared" si="247"/>
        <v>0</v>
      </c>
      <c r="BI291" s="169">
        <f t="shared" si="248"/>
        <v>0</v>
      </c>
      <c r="BJ291" s="169">
        <f t="shared" si="249"/>
        <v>0</v>
      </c>
      <c r="BK291" s="167">
        <f t="shared" si="250"/>
        <v>0</v>
      </c>
      <c r="BL291" s="169">
        <f t="shared" si="251"/>
        <v>0</v>
      </c>
      <c r="BM291" s="169">
        <f t="shared" si="252"/>
        <v>1</v>
      </c>
      <c r="BN291" s="169">
        <f t="shared" si="253"/>
        <v>1</v>
      </c>
      <c r="BO291" s="169">
        <f t="shared" si="254"/>
        <v>0</v>
      </c>
      <c r="BP291" s="36">
        <f t="shared" si="255"/>
        <v>1</v>
      </c>
      <c r="BQ291">
        <f t="shared" si="256"/>
        <v>0</v>
      </c>
      <c r="BR291" s="36">
        <f t="shared" si="257"/>
        <v>0</v>
      </c>
      <c r="BS291" t="e">
        <f t="shared" si="258"/>
        <v>#N/A</v>
      </c>
    </row>
    <row r="292" spans="1:71">
      <c r="A292" s="59">
        <v>242</v>
      </c>
      <c r="B292" s="59">
        <v>151441</v>
      </c>
      <c r="C292" s="160">
        <v>36249999.845666498</v>
      </c>
      <c r="D292" s="59">
        <v>22621429.125</v>
      </c>
      <c r="E292" s="59">
        <v>24228572</v>
      </c>
      <c r="F292" s="59">
        <v>12021427.8456665</v>
      </c>
      <c r="G292" s="59">
        <v>200.000001907349</v>
      </c>
      <c r="H292" s="59">
        <v>-3814226840.6942401</v>
      </c>
      <c r="I292" s="59">
        <v>101</v>
      </c>
      <c r="J292" s="59">
        <v>0</v>
      </c>
      <c r="K292" s="59">
        <v>0</v>
      </c>
      <c r="L292" s="59">
        <v>101</v>
      </c>
      <c r="M292" s="59">
        <v>0</v>
      </c>
      <c r="N292" s="59">
        <v>0</v>
      </c>
      <c r="O292" s="59">
        <v>0</v>
      </c>
      <c r="P292" s="59">
        <v>0</v>
      </c>
      <c r="Q292" s="59">
        <v>0</v>
      </c>
      <c r="R292" s="59">
        <v>2</v>
      </c>
      <c r="S292" s="59">
        <v>0</v>
      </c>
      <c r="T292" s="59">
        <f t="shared" si="208"/>
        <v>0</v>
      </c>
      <c r="U292" s="59">
        <f t="shared" si="209"/>
        <v>0</v>
      </c>
      <c r="V292" s="59">
        <f t="shared" si="210"/>
        <v>0</v>
      </c>
      <c r="W292" s="59">
        <f t="shared" si="211"/>
        <v>0</v>
      </c>
      <c r="X292" s="59">
        <f t="shared" si="212"/>
        <v>0</v>
      </c>
      <c r="Y292" s="59">
        <f t="shared" si="213"/>
        <v>0</v>
      </c>
      <c r="Z292" s="59">
        <f t="shared" si="214"/>
        <v>0</v>
      </c>
      <c r="AA292" s="59">
        <f t="shared" si="215"/>
        <v>0</v>
      </c>
      <c r="AB292" s="59">
        <f t="shared" si="216"/>
        <v>0</v>
      </c>
      <c r="AC292" s="59">
        <f t="shared" si="217"/>
        <v>0</v>
      </c>
      <c r="AD292" s="166">
        <f t="shared" si="259"/>
        <v>2</v>
      </c>
      <c r="AE292" s="169">
        <f t="shared" si="218"/>
        <v>0</v>
      </c>
      <c r="AF292" s="169">
        <f t="shared" si="219"/>
        <v>1</v>
      </c>
      <c r="AG292" s="169">
        <f t="shared" si="220"/>
        <v>0</v>
      </c>
      <c r="AH292" s="169">
        <f t="shared" si="221"/>
        <v>1</v>
      </c>
      <c r="AI292" s="169">
        <f t="shared" si="222"/>
        <v>0</v>
      </c>
      <c r="AJ292" s="169">
        <f t="shared" si="223"/>
        <v>0</v>
      </c>
      <c r="AK292" s="169">
        <f t="shared" si="224"/>
        <v>0</v>
      </c>
      <c r="AL292" s="169">
        <f t="shared" si="225"/>
        <v>1</v>
      </c>
      <c r="AM292" s="169">
        <f t="shared" si="226"/>
        <v>0</v>
      </c>
      <c r="AN292" s="169">
        <f t="shared" si="227"/>
        <v>0</v>
      </c>
      <c r="AO292" s="169">
        <f t="shared" si="228"/>
        <v>1</v>
      </c>
      <c r="AP292" s="169">
        <f t="shared" si="229"/>
        <v>0</v>
      </c>
      <c r="AQ292" s="169">
        <f t="shared" si="230"/>
        <v>0</v>
      </c>
      <c r="AR292" s="169">
        <f t="shared" si="231"/>
        <v>0</v>
      </c>
      <c r="AS292" s="169">
        <f t="shared" si="232"/>
        <v>0</v>
      </c>
      <c r="AT292" s="169">
        <f t="shared" si="233"/>
        <v>0</v>
      </c>
      <c r="AU292" s="169">
        <f t="shared" si="234"/>
        <v>0</v>
      </c>
      <c r="AV292" s="169">
        <f t="shared" si="235"/>
        <v>1</v>
      </c>
      <c r="AW292" s="169">
        <f t="shared" si="236"/>
        <v>0</v>
      </c>
      <c r="AX292" s="169">
        <f t="shared" si="237"/>
        <v>0</v>
      </c>
      <c r="AY292" s="169">
        <f t="shared" si="238"/>
        <v>0</v>
      </c>
      <c r="AZ292" s="169">
        <f t="shared" si="239"/>
        <v>0</v>
      </c>
      <c r="BA292" s="169">
        <f t="shared" si="240"/>
        <v>0</v>
      </c>
      <c r="BB292" s="169">
        <f t="shared" si="241"/>
        <v>1</v>
      </c>
      <c r="BC292" s="169">
        <f t="shared" si="242"/>
        <v>0</v>
      </c>
      <c r="BD292" s="169">
        <f t="shared" si="243"/>
        <v>1</v>
      </c>
      <c r="BE292" s="169">
        <f t="shared" si="244"/>
        <v>0</v>
      </c>
      <c r="BF292" s="169">
        <f t="shared" si="245"/>
        <v>0</v>
      </c>
      <c r="BG292" s="169">
        <f t="shared" si="246"/>
        <v>0</v>
      </c>
      <c r="BH292" s="169">
        <f t="shared" si="247"/>
        <v>0</v>
      </c>
      <c r="BI292" s="169">
        <f t="shared" si="248"/>
        <v>0</v>
      </c>
      <c r="BJ292" s="169">
        <f t="shared" si="249"/>
        <v>0</v>
      </c>
      <c r="BK292" s="167">
        <f t="shared" si="250"/>
        <v>0</v>
      </c>
      <c r="BL292" s="169">
        <f t="shared" si="251"/>
        <v>0</v>
      </c>
      <c r="BM292" s="169">
        <f t="shared" si="252"/>
        <v>1</v>
      </c>
      <c r="BN292" s="169">
        <f t="shared" si="253"/>
        <v>1</v>
      </c>
      <c r="BO292" s="169">
        <f t="shared" si="254"/>
        <v>0</v>
      </c>
      <c r="BP292" s="36">
        <f t="shared" si="255"/>
        <v>1</v>
      </c>
      <c r="BQ292">
        <f t="shared" si="256"/>
        <v>0</v>
      </c>
      <c r="BR292" s="36">
        <f t="shared" si="257"/>
        <v>0</v>
      </c>
      <c r="BS292" t="e">
        <f t="shared" si="258"/>
        <v>#N/A</v>
      </c>
    </row>
    <row r="293" spans="1:71">
      <c r="A293" s="59">
        <v>316</v>
      </c>
      <c r="B293" s="59">
        <v>181294</v>
      </c>
      <c r="C293" s="160">
        <v>57380954.463114299</v>
      </c>
      <c r="D293" s="59">
        <v>12904762.75</v>
      </c>
      <c r="E293" s="59">
        <v>24238096</v>
      </c>
      <c r="F293" s="59">
        <v>33142858.463114299</v>
      </c>
      <c r="G293" s="59">
        <v>371.42857360839798</v>
      </c>
      <c r="H293" s="59">
        <v>-4433017545.2486801</v>
      </c>
      <c r="I293" s="59">
        <v>0</v>
      </c>
      <c r="J293" s="59">
        <v>0</v>
      </c>
      <c r="K293" s="59">
        <v>0</v>
      </c>
      <c r="L293" s="59">
        <v>444</v>
      </c>
      <c r="M293" s="59">
        <v>0</v>
      </c>
      <c r="N293" s="59">
        <v>0</v>
      </c>
      <c r="O293" s="59">
        <v>444</v>
      </c>
      <c r="P293" s="59">
        <v>0</v>
      </c>
      <c r="Q293" s="59">
        <v>0</v>
      </c>
      <c r="R293" s="59">
        <v>1</v>
      </c>
      <c r="S293" s="59">
        <v>0</v>
      </c>
      <c r="T293" s="59">
        <f t="shared" si="208"/>
        <v>2</v>
      </c>
      <c r="U293" s="59">
        <f t="shared" si="209"/>
        <v>0</v>
      </c>
      <c r="V293" s="59">
        <f t="shared" si="210"/>
        <v>0</v>
      </c>
      <c r="W293" s="59">
        <f t="shared" si="211"/>
        <v>0</v>
      </c>
      <c r="X293" s="59">
        <f t="shared" si="212"/>
        <v>0</v>
      </c>
      <c r="Y293" s="59">
        <f t="shared" si="213"/>
        <v>0</v>
      </c>
      <c r="Z293" s="59">
        <f t="shared" si="214"/>
        <v>0</v>
      </c>
      <c r="AA293" s="59">
        <f t="shared" si="215"/>
        <v>0</v>
      </c>
      <c r="AB293" s="59">
        <f t="shared" si="216"/>
        <v>0</v>
      </c>
      <c r="AC293" s="59">
        <f t="shared" si="217"/>
        <v>0</v>
      </c>
      <c r="AD293" s="166">
        <f t="shared" si="259"/>
        <v>0</v>
      </c>
      <c r="AE293" s="169">
        <f t="shared" si="218"/>
        <v>0</v>
      </c>
      <c r="AF293" s="169">
        <f t="shared" si="219"/>
        <v>0</v>
      </c>
      <c r="AG293" s="169">
        <f t="shared" si="220"/>
        <v>0</v>
      </c>
      <c r="AH293" s="169">
        <f t="shared" si="221"/>
        <v>1</v>
      </c>
      <c r="AI293" s="169">
        <f t="shared" si="222"/>
        <v>0</v>
      </c>
      <c r="AJ293" s="169">
        <f t="shared" si="223"/>
        <v>0</v>
      </c>
      <c r="AK293" s="169">
        <f t="shared" si="224"/>
        <v>0</v>
      </c>
      <c r="AL293" s="169">
        <f t="shared" si="225"/>
        <v>1</v>
      </c>
      <c r="AM293" s="169">
        <f t="shared" si="226"/>
        <v>0</v>
      </c>
      <c r="AN293" s="169">
        <f t="shared" si="227"/>
        <v>0</v>
      </c>
      <c r="AO293" s="169">
        <f t="shared" si="228"/>
        <v>1</v>
      </c>
      <c r="AP293" s="169">
        <f t="shared" si="229"/>
        <v>0</v>
      </c>
      <c r="AQ293" s="169">
        <f t="shared" si="230"/>
        <v>0</v>
      </c>
      <c r="AR293" s="169">
        <f t="shared" si="231"/>
        <v>0</v>
      </c>
      <c r="AS293" s="169">
        <f t="shared" si="232"/>
        <v>0</v>
      </c>
      <c r="AT293" s="169">
        <f t="shared" si="233"/>
        <v>0</v>
      </c>
      <c r="AU293" s="169">
        <f t="shared" si="234"/>
        <v>0</v>
      </c>
      <c r="AV293" s="169">
        <f t="shared" si="235"/>
        <v>1</v>
      </c>
      <c r="AW293" s="169">
        <f t="shared" si="236"/>
        <v>1</v>
      </c>
      <c r="AX293" s="169">
        <f t="shared" si="237"/>
        <v>1</v>
      </c>
      <c r="AY293" s="169">
        <f t="shared" si="238"/>
        <v>0</v>
      </c>
      <c r="AZ293" s="169">
        <f t="shared" si="239"/>
        <v>0</v>
      </c>
      <c r="BA293" s="169">
        <f t="shared" si="240"/>
        <v>0</v>
      </c>
      <c r="BB293" s="169">
        <f t="shared" si="241"/>
        <v>1</v>
      </c>
      <c r="BC293" s="169">
        <f t="shared" si="242"/>
        <v>0</v>
      </c>
      <c r="BD293" s="169">
        <f t="shared" si="243"/>
        <v>1</v>
      </c>
      <c r="BE293" s="169">
        <f t="shared" si="244"/>
        <v>0</v>
      </c>
      <c r="BF293" s="169">
        <f t="shared" si="245"/>
        <v>0</v>
      </c>
      <c r="BG293" s="169">
        <f t="shared" si="246"/>
        <v>0</v>
      </c>
      <c r="BH293" s="169">
        <f t="shared" si="247"/>
        <v>0</v>
      </c>
      <c r="BI293" s="169">
        <f t="shared" si="248"/>
        <v>0</v>
      </c>
      <c r="BJ293" s="169">
        <f t="shared" si="249"/>
        <v>0</v>
      </c>
      <c r="BK293" s="167">
        <f t="shared" si="250"/>
        <v>1</v>
      </c>
      <c r="BL293" s="169">
        <f t="shared" si="251"/>
        <v>1</v>
      </c>
      <c r="BM293" s="169">
        <f t="shared" si="252"/>
        <v>0</v>
      </c>
      <c r="BN293" s="169">
        <f t="shared" si="253"/>
        <v>1</v>
      </c>
      <c r="BO293" s="169">
        <f t="shared" si="254"/>
        <v>0</v>
      </c>
      <c r="BP293" s="36">
        <f t="shared" si="255"/>
        <v>0</v>
      </c>
      <c r="BQ293">
        <f t="shared" si="256"/>
        <v>0</v>
      </c>
      <c r="BR293" s="36">
        <f t="shared" si="257"/>
        <v>1</v>
      </c>
      <c r="BS293" t="e">
        <f t="shared" si="258"/>
        <v>#N/A</v>
      </c>
    </row>
    <row r="294" spans="1:71">
      <c r="A294" s="59">
        <v>389</v>
      </c>
      <c r="B294" s="59">
        <v>222243</v>
      </c>
      <c r="C294" s="160">
        <v>34799999.481439598</v>
      </c>
      <c r="D294" s="59">
        <v>24260000</v>
      </c>
      <c r="E294" s="59">
        <v>24260000</v>
      </c>
      <c r="F294" s="59">
        <v>10539999.4814396</v>
      </c>
      <c r="G294" s="59">
        <v>0</v>
      </c>
      <c r="H294" s="59">
        <v>-5941094083.2006903</v>
      </c>
      <c r="I294" s="59">
        <v>101</v>
      </c>
      <c r="J294" s="59">
        <v>0</v>
      </c>
      <c r="K294" s="59">
        <v>0</v>
      </c>
      <c r="L294" s="59">
        <v>0</v>
      </c>
      <c r="M294" s="59">
        <v>0</v>
      </c>
      <c r="N294" s="59">
        <v>0</v>
      </c>
      <c r="O294" s="59">
        <v>0</v>
      </c>
      <c r="P294" s="59">
        <v>0</v>
      </c>
      <c r="Q294" s="59">
        <v>0</v>
      </c>
      <c r="R294" s="59">
        <v>1</v>
      </c>
      <c r="S294" s="59">
        <v>0</v>
      </c>
      <c r="T294" s="59">
        <f t="shared" si="208"/>
        <v>0</v>
      </c>
      <c r="U294" s="59">
        <f t="shared" si="209"/>
        <v>0</v>
      </c>
      <c r="V294" s="59">
        <f t="shared" si="210"/>
        <v>0</v>
      </c>
      <c r="W294" s="59">
        <f t="shared" si="211"/>
        <v>0</v>
      </c>
      <c r="X294" s="59">
        <f t="shared" si="212"/>
        <v>0</v>
      </c>
      <c r="Y294" s="59">
        <f t="shared" si="213"/>
        <v>0</v>
      </c>
      <c r="Z294" s="59">
        <f t="shared" si="214"/>
        <v>0</v>
      </c>
      <c r="AA294" s="59">
        <f t="shared" si="215"/>
        <v>0</v>
      </c>
      <c r="AB294" s="59">
        <f t="shared" si="216"/>
        <v>0</v>
      </c>
      <c r="AC294" s="59">
        <f t="shared" si="217"/>
        <v>0</v>
      </c>
      <c r="AD294" s="166">
        <f t="shared" si="259"/>
        <v>1</v>
      </c>
      <c r="AE294" s="169">
        <f t="shared" si="218"/>
        <v>1</v>
      </c>
      <c r="AF294" s="169">
        <f t="shared" si="219"/>
        <v>0</v>
      </c>
      <c r="AG294" s="169">
        <f t="shared" si="220"/>
        <v>0</v>
      </c>
      <c r="AH294" s="169">
        <f t="shared" si="221"/>
        <v>1</v>
      </c>
      <c r="AI294" s="169">
        <f t="shared" si="222"/>
        <v>0</v>
      </c>
      <c r="AJ294" s="169">
        <f t="shared" si="223"/>
        <v>0</v>
      </c>
      <c r="AK294" s="169">
        <f t="shared" si="224"/>
        <v>0</v>
      </c>
      <c r="AL294" s="169">
        <f t="shared" si="225"/>
        <v>1</v>
      </c>
      <c r="AM294" s="169">
        <f t="shared" si="226"/>
        <v>0</v>
      </c>
      <c r="AN294" s="169">
        <f t="shared" si="227"/>
        <v>0</v>
      </c>
      <c r="AO294" s="169">
        <f t="shared" si="228"/>
        <v>1</v>
      </c>
      <c r="AP294" s="169">
        <f t="shared" si="229"/>
        <v>0</v>
      </c>
      <c r="AQ294" s="169">
        <f t="shared" si="230"/>
        <v>0</v>
      </c>
      <c r="AR294" s="169">
        <f t="shared" si="231"/>
        <v>0</v>
      </c>
      <c r="AS294" s="169">
        <f t="shared" si="232"/>
        <v>0</v>
      </c>
      <c r="AT294" s="169">
        <f t="shared" si="233"/>
        <v>0</v>
      </c>
      <c r="AU294" s="169">
        <f t="shared" si="234"/>
        <v>0</v>
      </c>
      <c r="AV294" s="169">
        <f t="shared" si="235"/>
        <v>1</v>
      </c>
      <c r="AW294" s="169">
        <f t="shared" si="236"/>
        <v>0</v>
      </c>
      <c r="AX294" s="169">
        <f t="shared" si="237"/>
        <v>0</v>
      </c>
      <c r="AY294" s="169">
        <f t="shared" si="238"/>
        <v>0</v>
      </c>
      <c r="AZ294" s="169">
        <f t="shared" si="239"/>
        <v>0</v>
      </c>
      <c r="BA294" s="169">
        <f t="shared" si="240"/>
        <v>0</v>
      </c>
      <c r="BB294" s="169">
        <f t="shared" si="241"/>
        <v>1</v>
      </c>
      <c r="BC294" s="169">
        <f t="shared" si="242"/>
        <v>0</v>
      </c>
      <c r="BD294" s="169">
        <f t="shared" si="243"/>
        <v>1</v>
      </c>
      <c r="BE294" s="169">
        <f t="shared" si="244"/>
        <v>0</v>
      </c>
      <c r="BF294" s="169">
        <f t="shared" si="245"/>
        <v>0</v>
      </c>
      <c r="BG294" s="169">
        <f t="shared" si="246"/>
        <v>0</v>
      </c>
      <c r="BH294" s="169">
        <f t="shared" si="247"/>
        <v>0</v>
      </c>
      <c r="BI294" s="169">
        <f t="shared" si="248"/>
        <v>0</v>
      </c>
      <c r="BJ294" s="169">
        <f t="shared" si="249"/>
        <v>0</v>
      </c>
      <c r="BK294" s="167">
        <f t="shared" si="250"/>
        <v>0</v>
      </c>
      <c r="BL294" s="169">
        <f t="shared" si="251"/>
        <v>1</v>
      </c>
      <c r="BM294" s="169">
        <f t="shared" si="252"/>
        <v>0</v>
      </c>
      <c r="BN294" s="169">
        <f t="shared" si="253"/>
        <v>1</v>
      </c>
      <c r="BO294" s="169">
        <f t="shared" si="254"/>
        <v>0</v>
      </c>
      <c r="BP294" s="36">
        <f t="shared" si="255"/>
        <v>1</v>
      </c>
      <c r="BQ294">
        <f t="shared" si="256"/>
        <v>0</v>
      </c>
      <c r="BR294" s="36">
        <f t="shared" si="257"/>
        <v>0</v>
      </c>
      <c r="BS294" t="e">
        <f t="shared" si="258"/>
        <v>#N/A</v>
      </c>
    </row>
    <row r="295" spans="1:71">
      <c r="A295" s="59">
        <v>1</v>
      </c>
      <c r="B295" s="59">
        <v>11111</v>
      </c>
      <c r="C295" s="160">
        <v>60071426.7172224</v>
      </c>
      <c r="D295" s="59">
        <v>24821428</v>
      </c>
      <c r="E295" s="59">
        <v>24821428</v>
      </c>
      <c r="F295" s="59">
        <v>35249998.7172224</v>
      </c>
      <c r="G295" s="59">
        <v>0</v>
      </c>
      <c r="H295" s="59">
        <v>35249998.7172224</v>
      </c>
      <c r="I295" s="59">
        <v>0</v>
      </c>
      <c r="J295" s="59">
        <v>0</v>
      </c>
      <c r="K295" s="59">
        <v>0</v>
      </c>
      <c r="L295" s="59">
        <v>101</v>
      </c>
      <c r="M295" s="59">
        <v>0</v>
      </c>
      <c r="N295" s="59">
        <v>0</v>
      </c>
      <c r="O295" s="59">
        <v>101</v>
      </c>
      <c r="P295" s="59">
        <v>0</v>
      </c>
      <c r="Q295" s="59">
        <v>0</v>
      </c>
      <c r="R295" s="59">
        <v>1</v>
      </c>
      <c r="S295" s="59">
        <v>0</v>
      </c>
      <c r="T295" s="59">
        <f t="shared" si="208"/>
        <v>0</v>
      </c>
      <c r="U295" s="59">
        <f t="shared" si="209"/>
        <v>0</v>
      </c>
      <c r="V295" s="59">
        <f t="shared" si="210"/>
        <v>0</v>
      </c>
      <c r="W295" s="59">
        <f t="shared" si="211"/>
        <v>0</v>
      </c>
      <c r="X295" s="59">
        <f t="shared" si="212"/>
        <v>0</v>
      </c>
      <c r="Y295" s="59">
        <f t="shared" si="213"/>
        <v>0</v>
      </c>
      <c r="Z295" s="59">
        <f t="shared" si="214"/>
        <v>0</v>
      </c>
      <c r="AA295" s="59">
        <f t="shared" si="215"/>
        <v>0</v>
      </c>
      <c r="AB295" s="59">
        <f t="shared" si="216"/>
        <v>0</v>
      </c>
      <c r="AC295" s="59">
        <f t="shared" si="217"/>
        <v>0</v>
      </c>
      <c r="AD295" s="166">
        <f t="shared" si="259"/>
        <v>2</v>
      </c>
      <c r="AE295" s="169">
        <f t="shared" si="218"/>
        <v>0</v>
      </c>
      <c r="AF295" s="169">
        <f t="shared" si="219"/>
        <v>1</v>
      </c>
      <c r="AG295" s="169">
        <f t="shared" si="220"/>
        <v>0</v>
      </c>
      <c r="AH295" s="169">
        <f t="shared" si="221"/>
        <v>1</v>
      </c>
      <c r="AI295" s="169">
        <f t="shared" si="222"/>
        <v>0</v>
      </c>
      <c r="AJ295" s="169">
        <f t="shared" si="223"/>
        <v>0</v>
      </c>
      <c r="AK295" s="169">
        <f t="shared" si="224"/>
        <v>0</v>
      </c>
      <c r="AL295" s="169">
        <f t="shared" si="225"/>
        <v>1</v>
      </c>
      <c r="AM295" s="169">
        <f t="shared" si="226"/>
        <v>0</v>
      </c>
      <c r="AN295" s="169">
        <f t="shared" si="227"/>
        <v>0</v>
      </c>
      <c r="AO295" s="169">
        <f t="shared" si="228"/>
        <v>1</v>
      </c>
      <c r="AP295" s="169">
        <f t="shared" si="229"/>
        <v>0</v>
      </c>
      <c r="AQ295" s="169">
        <f t="shared" si="230"/>
        <v>0</v>
      </c>
      <c r="AR295" s="169">
        <f t="shared" si="231"/>
        <v>0</v>
      </c>
      <c r="AS295" s="169">
        <f t="shared" si="232"/>
        <v>0</v>
      </c>
      <c r="AT295" s="169">
        <f t="shared" si="233"/>
        <v>0</v>
      </c>
      <c r="AU295" s="169">
        <f t="shared" si="234"/>
        <v>0</v>
      </c>
      <c r="AV295" s="169">
        <f t="shared" si="235"/>
        <v>1</v>
      </c>
      <c r="AW295" s="169">
        <f t="shared" si="236"/>
        <v>0</v>
      </c>
      <c r="AX295" s="169">
        <f t="shared" si="237"/>
        <v>0</v>
      </c>
      <c r="AY295" s="169">
        <f t="shared" si="238"/>
        <v>0</v>
      </c>
      <c r="AZ295" s="169">
        <f t="shared" si="239"/>
        <v>0</v>
      </c>
      <c r="BA295" s="169">
        <f t="shared" si="240"/>
        <v>0</v>
      </c>
      <c r="BB295" s="169">
        <f t="shared" si="241"/>
        <v>1</v>
      </c>
      <c r="BC295" s="169">
        <f t="shared" si="242"/>
        <v>0</v>
      </c>
      <c r="BD295" s="169">
        <f t="shared" si="243"/>
        <v>1</v>
      </c>
      <c r="BE295" s="169">
        <f t="shared" si="244"/>
        <v>0</v>
      </c>
      <c r="BF295" s="169">
        <f t="shared" si="245"/>
        <v>0</v>
      </c>
      <c r="BG295" s="169">
        <f t="shared" si="246"/>
        <v>0</v>
      </c>
      <c r="BH295" s="169">
        <f t="shared" si="247"/>
        <v>0</v>
      </c>
      <c r="BI295" s="169">
        <f t="shared" si="248"/>
        <v>0</v>
      </c>
      <c r="BJ295" s="169">
        <f t="shared" si="249"/>
        <v>0</v>
      </c>
      <c r="BK295" s="167">
        <f t="shared" si="250"/>
        <v>0</v>
      </c>
      <c r="BL295" s="169">
        <f t="shared" si="251"/>
        <v>1</v>
      </c>
      <c r="BM295" s="169">
        <f t="shared" si="252"/>
        <v>0</v>
      </c>
      <c r="BN295" s="169">
        <f t="shared" si="253"/>
        <v>1</v>
      </c>
      <c r="BO295" s="169">
        <f t="shared" si="254"/>
        <v>0</v>
      </c>
      <c r="BP295" s="36">
        <f t="shared" si="255"/>
        <v>1</v>
      </c>
      <c r="BQ295">
        <f t="shared" si="256"/>
        <v>0</v>
      </c>
      <c r="BR295" s="36">
        <f t="shared" si="257"/>
        <v>0</v>
      </c>
      <c r="BS295" t="e">
        <f t="shared" si="258"/>
        <v>#N/A</v>
      </c>
    </row>
    <row r="296" spans="1:71">
      <c r="A296" s="59">
        <v>270</v>
      </c>
      <c r="B296" s="59">
        <v>161231</v>
      </c>
      <c r="C296" s="160">
        <v>136199999.191165</v>
      </c>
      <c r="D296" s="59">
        <v>25080500</v>
      </c>
      <c r="E296" s="59">
        <v>25080500</v>
      </c>
      <c r="F296" s="59">
        <v>111119499.191165</v>
      </c>
      <c r="G296" s="59">
        <v>575</v>
      </c>
      <c r="H296" s="59">
        <v>-3954831815.5370998</v>
      </c>
      <c r="I296" s="59">
        <v>403</v>
      </c>
      <c r="J296" s="59">
        <v>0</v>
      </c>
      <c r="K296" s="59">
        <v>0</v>
      </c>
      <c r="L296" s="59">
        <v>406</v>
      </c>
      <c r="M296" s="59">
        <v>0</v>
      </c>
      <c r="N296" s="59">
        <v>0</v>
      </c>
      <c r="O296" s="59">
        <v>0</v>
      </c>
      <c r="P296" s="59">
        <v>0</v>
      </c>
      <c r="Q296" s="59">
        <v>0</v>
      </c>
      <c r="R296" s="59">
        <v>1</v>
      </c>
      <c r="S296" s="59">
        <v>0</v>
      </c>
      <c r="T296" s="59">
        <f t="shared" si="208"/>
        <v>2</v>
      </c>
      <c r="U296" s="59">
        <f t="shared" si="209"/>
        <v>0</v>
      </c>
      <c r="V296" s="59">
        <f t="shared" si="210"/>
        <v>0</v>
      </c>
      <c r="W296" s="59">
        <f t="shared" si="211"/>
        <v>0</v>
      </c>
      <c r="X296" s="59">
        <f t="shared" si="212"/>
        <v>0</v>
      </c>
      <c r="Y296" s="59">
        <f t="shared" si="213"/>
        <v>0</v>
      </c>
      <c r="Z296" s="59">
        <f t="shared" si="214"/>
        <v>0</v>
      </c>
      <c r="AA296" s="59">
        <f t="shared" si="215"/>
        <v>0</v>
      </c>
      <c r="AB296" s="59">
        <f t="shared" si="216"/>
        <v>0</v>
      </c>
      <c r="AC296" s="59">
        <f t="shared" si="217"/>
        <v>0</v>
      </c>
      <c r="AD296" s="166">
        <f t="shared" si="259"/>
        <v>0</v>
      </c>
      <c r="AE296" s="169">
        <f t="shared" si="218"/>
        <v>0</v>
      </c>
      <c r="AF296" s="169">
        <f t="shared" si="219"/>
        <v>0</v>
      </c>
      <c r="AG296" s="169">
        <f t="shared" si="220"/>
        <v>0</v>
      </c>
      <c r="AH296" s="169">
        <f t="shared" si="221"/>
        <v>1</v>
      </c>
      <c r="AI296" s="169">
        <f t="shared" si="222"/>
        <v>0</v>
      </c>
      <c r="AJ296" s="169">
        <f t="shared" si="223"/>
        <v>0</v>
      </c>
      <c r="AK296" s="169">
        <f t="shared" si="224"/>
        <v>0</v>
      </c>
      <c r="AL296" s="169">
        <f t="shared" si="225"/>
        <v>1</v>
      </c>
      <c r="AM296" s="169">
        <f t="shared" si="226"/>
        <v>0</v>
      </c>
      <c r="AN296" s="169">
        <f t="shared" si="227"/>
        <v>0</v>
      </c>
      <c r="AO296" s="169">
        <f t="shared" si="228"/>
        <v>1</v>
      </c>
      <c r="AP296" s="169">
        <f t="shared" si="229"/>
        <v>0</v>
      </c>
      <c r="AQ296" s="169">
        <f t="shared" si="230"/>
        <v>0</v>
      </c>
      <c r="AR296" s="169">
        <f t="shared" si="231"/>
        <v>0</v>
      </c>
      <c r="AS296" s="169">
        <f t="shared" si="232"/>
        <v>0</v>
      </c>
      <c r="AT296" s="169">
        <f t="shared" si="233"/>
        <v>0</v>
      </c>
      <c r="AU296" s="169">
        <f t="shared" si="234"/>
        <v>0</v>
      </c>
      <c r="AV296" s="169">
        <f t="shared" si="235"/>
        <v>1</v>
      </c>
      <c r="AW296" s="169">
        <f t="shared" si="236"/>
        <v>1</v>
      </c>
      <c r="AX296" s="169">
        <f t="shared" si="237"/>
        <v>1</v>
      </c>
      <c r="AY296" s="169">
        <f t="shared" si="238"/>
        <v>0</v>
      </c>
      <c r="AZ296" s="169">
        <f t="shared" si="239"/>
        <v>0</v>
      </c>
      <c r="BA296" s="169">
        <f t="shared" si="240"/>
        <v>0</v>
      </c>
      <c r="BB296" s="169">
        <f t="shared" si="241"/>
        <v>1</v>
      </c>
      <c r="BC296" s="169">
        <f t="shared" si="242"/>
        <v>0</v>
      </c>
      <c r="BD296" s="169">
        <f t="shared" si="243"/>
        <v>1</v>
      </c>
      <c r="BE296" s="169">
        <f t="shared" si="244"/>
        <v>1</v>
      </c>
      <c r="BF296" s="169">
        <f t="shared" si="245"/>
        <v>0</v>
      </c>
      <c r="BG296" s="169">
        <f t="shared" si="246"/>
        <v>1</v>
      </c>
      <c r="BH296" s="169">
        <f t="shared" si="247"/>
        <v>0</v>
      </c>
      <c r="BI296" s="169">
        <f t="shared" si="248"/>
        <v>0</v>
      </c>
      <c r="BJ296" s="169">
        <f t="shared" si="249"/>
        <v>0</v>
      </c>
      <c r="BK296" s="167">
        <f t="shared" si="250"/>
        <v>0</v>
      </c>
      <c r="BL296" s="169">
        <f t="shared" si="251"/>
        <v>1</v>
      </c>
      <c r="BM296" s="169">
        <f t="shared" si="252"/>
        <v>0</v>
      </c>
      <c r="BN296" s="169">
        <f t="shared" si="253"/>
        <v>1</v>
      </c>
      <c r="BO296" s="169">
        <f t="shared" si="254"/>
        <v>0</v>
      </c>
      <c r="BP296" s="36">
        <f t="shared" si="255"/>
        <v>0</v>
      </c>
      <c r="BQ296">
        <f t="shared" si="256"/>
        <v>0</v>
      </c>
      <c r="BR296" s="36">
        <f t="shared" si="257"/>
        <v>2</v>
      </c>
      <c r="BS296" t="e">
        <f t="shared" si="258"/>
        <v>#N/A</v>
      </c>
    </row>
    <row r="297" spans="1:71">
      <c r="A297" s="59">
        <v>353</v>
      </c>
      <c r="B297" s="59">
        <v>212142</v>
      </c>
      <c r="C297" s="160">
        <v>20398671.2649947</v>
      </c>
      <c r="D297" s="59">
        <v>25125000</v>
      </c>
      <c r="E297" s="59">
        <v>25125000</v>
      </c>
      <c r="F297" s="59">
        <v>-4726328.7350053098</v>
      </c>
      <c r="G297" s="59">
        <v>792.85711669921898</v>
      </c>
      <c r="H297" s="59">
        <v>-4952557397.95889</v>
      </c>
      <c r="I297" s="59">
        <v>0</v>
      </c>
      <c r="J297" s="59">
        <v>0</v>
      </c>
      <c r="K297" s="59">
        <v>0</v>
      </c>
      <c r="L297" s="59">
        <v>406</v>
      </c>
      <c r="M297" s="59">
        <v>411</v>
      </c>
      <c r="N297" s="59">
        <v>0</v>
      </c>
      <c r="O297" s="59">
        <v>0</v>
      </c>
      <c r="P297" s="59">
        <v>0</v>
      </c>
      <c r="Q297" s="59">
        <v>0</v>
      </c>
      <c r="R297" s="59">
        <v>2</v>
      </c>
      <c r="S297" s="59">
        <v>0</v>
      </c>
      <c r="T297" s="59">
        <f t="shared" si="208"/>
        <v>1</v>
      </c>
      <c r="U297" s="59">
        <f t="shared" si="209"/>
        <v>0</v>
      </c>
      <c r="V297" s="59">
        <f t="shared" si="210"/>
        <v>0</v>
      </c>
      <c r="W297" s="59">
        <f t="shared" si="211"/>
        <v>1</v>
      </c>
      <c r="X297" s="59">
        <f t="shared" si="212"/>
        <v>0</v>
      </c>
      <c r="Y297" s="59">
        <f t="shared" si="213"/>
        <v>0</v>
      </c>
      <c r="Z297" s="59">
        <f t="shared" si="214"/>
        <v>0</v>
      </c>
      <c r="AA297" s="59">
        <f t="shared" si="215"/>
        <v>0</v>
      </c>
      <c r="AB297" s="59">
        <f t="shared" si="216"/>
        <v>0</v>
      </c>
      <c r="AC297" s="59">
        <f t="shared" si="217"/>
        <v>0</v>
      </c>
      <c r="AD297" s="166">
        <f t="shared" si="259"/>
        <v>0</v>
      </c>
      <c r="AE297" s="169">
        <f t="shared" si="218"/>
        <v>0</v>
      </c>
      <c r="AF297" s="169">
        <f t="shared" si="219"/>
        <v>0</v>
      </c>
      <c r="AG297" s="169">
        <f t="shared" si="220"/>
        <v>0</v>
      </c>
      <c r="AH297" s="169">
        <f t="shared" si="221"/>
        <v>1</v>
      </c>
      <c r="AI297" s="169">
        <f t="shared" si="222"/>
        <v>0</v>
      </c>
      <c r="AJ297" s="169">
        <f t="shared" si="223"/>
        <v>0</v>
      </c>
      <c r="AK297" s="169">
        <f t="shared" si="224"/>
        <v>0</v>
      </c>
      <c r="AL297" s="169">
        <f t="shared" si="225"/>
        <v>1</v>
      </c>
      <c r="AM297" s="169">
        <f t="shared" si="226"/>
        <v>0</v>
      </c>
      <c r="AN297" s="169">
        <f t="shared" si="227"/>
        <v>0</v>
      </c>
      <c r="AO297" s="169">
        <f t="shared" si="228"/>
        <v>1</v>
      </c>
      <c r="AP297" s="169">
        <f t="shared" si="229"/>
        <v>0</v>
      </c>
      <c r="AQ297" s="169">
        <f t="shared" si="230"/>
        <v>0</v>
      </c>
      <c r="AR297" s="169">
        <f t="shared" si="231"/>
        <v>0</v>
      </c>
      <c r="AS297" s="169">
        <f t="shared" si="232"/>
        <v>0</v>
      </c>
      <c r="AT297" s="169">
        <f t="shared" si="233"/>
        <v>0</v>
      </c>
      <c r="AU297" s="169">
        <f t="shared" si="234"/>
        <v>0</v>
      </c>
      <c r="AV297" s="169">
        <f t="shared" si="235"/>
        <v>1</v>
      </c>
      <c r="AW297" s="169">
        <f t="shared" si="236"/>
        <v>1</v>
      </c>
      <c r="AX297" s="169">
        <f t="shared" si="237"/>
        <v>0</v>
      </c>
      <c r="AY297" s="169">
        <f t="shared" si="238"/>
        <v>1</v>
      </c>
      <c r="AZ297" s="169">
        <f t="shared" si="239"/>
        <v>0</v>
      </c>
      <c r="BA297" s="169">
        <f t="shared" si="240"/>
        <v>0</v>
      </c>
      <c r="BB297" s="169">
        <f t="shared" si="241"/>
        <v>1</v>
      </c>
      <c r="BC297" s="169">
        <f t="shared" si="242"/>
        <v>1</v>
      </c>
      <c r="BD297" s="169">
        <f t="shared" si="243"/>
        <v>0</v>
      </c>
      <c r="BE297" s="169">
        <f t="shared" si="244"/>
        <v>1</v>
      </c>
      <c r="BF297" s="169">
        <f t="shared" si="245"/>
        <v>0</v>
      </c>
      <c r="BG297" s="169">
        <f t="shared" si="246"/>
        <v>0</v>
      </c>
      <c r="BH297" s="169">
        <f t="shared" si="247"/>
        <v>0</v>
      </c>
      <c r="BI297" s="169">
        <f t="shared" si="248"/>
        <v>0</v>
      </c>
      <c r="BJ297" s="169">
        <f t="shared" si="249"/>
        <v>0</v>
      </c>
      <c r="BK297" s="167">
        <f t="shared" si="250"/>
        <v>0</v>
      </c>
      <c r="BL297" s="169">
        <f t="shared" si="251"/>
        <v>0</v>
      </c>
      <c r="BM297" s="169">
        <f t="shared" si="252"/>
        <v>1</v>
      </c>
      <c r="BN297" s="169">
        <f t="shared" si="253"/>
        <v>1</v>
      </c>
      <c r="BO297" s="169">
        <f t="shared" si="254"/>
        <v>0</v>
      </c>
      <c r="BP297" s="36">
        <f t="shared" si="255"/>
        <v>0</v>
      </c>
      <c r="BQ297">
        <f t="shared" si="256"/>
        <v>0</v>
      </c>
      <c r="BR297" s="36">
        <f t="shared" si="257"/>
        <v>1</v>
      </c>
      <c r="BS297" t="e">
        <f t="shared" si="258"/>
        <v>#N/A</v>
      </c>
    </row>
    <row r="298" spans="1:71">
      <c r="A298" s="59">
        <v>411</v>
      </c>
      <c r="B298" s="59">
        <v>231621</v>
      </c>
      <c r="C298" s="160">
        <v>43571429.313445598</v>
      </c>
      <c r="D298" s="59">
        <v>24587143.6875</v>
      </c>
      <c r="E298" s="59">
        <v>25158572.25</v>
      </c>
      <c r="F298" s="59">
        <v>18412857.063445602</v>
      </c>
      <c r="G298" s="59">
        <v>31.428571701049801</v>
      </c>
      <c r="H298" s="59">
        <v>-6421835950.6553097</v>
      </c>
      <c r="I298" s="59">
        <v>444</v>
      </c>
      <c r="J298" s="59">
        <v>418</v>
      </c>
      <c r="K298" s="59">
        <v>0</v>
      </c>
      <c r="L298" s="59">
        <v>402</v>
      </c>
      <c r="M298" s="59">
        <v>444</v>
      </c>
      <c r="N298" s="59">
        <v>0</v>
      </c>
      <c r="O298" s="59">
        <v>415</v>
      </c>
      <c r="P298" s="59">
        <v>0</v>
      </c>
      <c r="Q298" s="59">
        <v>0</v>
      </c>
      <c r="R298" s="59">
        <v>1</v>
      </c>
      <c r="S298" s="59">
        <v>0</v>
      </c>
      <c r="T298" s="59">
        <f t="shared" si="208"/>
        <v>3</v>
      </c>
      <c r="U298" s="59">
        <f t="shared" si="209"/>
        <v>0</v>
      </c>
      <c r="V298" s="59">
        <f t="shared" si="210"/>
        <v>0</v>
      </c>
      <c r="W298" s="59">
        <f t="shared" si="211"/>
        <v>2</v>
      </c>
      <c r="X298" s="59">
        <f t="shared" si="212"/>
        <v>0</v>
      </c>
      <c r="Y298" s="59">
        <f t="shared" si="213"/>
        <v>0</v>
      </c>
      <c r="Z298" s="59">
        <f t="shared" si="214"/>
        <v>0</v>
      </c>
      <c r="AA298" s="59">
        <f t="shared" si="215"/>
        <v>0</v>
      </c>
      <c r="AB298" s="59">
        <f t="shared" si="216"/>
        <v>0</v>
      </c>
      <c r="AC298" s="59">
        <f t="shared" si="217"/>
        <v>0</v>
      </c>
      <c r="AD298" s="166">
        <f t="shared" si="259"/>
        <v>0</v>
      </c>
      <c r="AE298" s="169">
        <f t="shared" si="218"/>
        <v>0</v>
      </c>
      <c r="AF298" s="169">
        <f t="shared" si="219"/>
        <v>0</v>
      </c>
      <c r="AG298" s="169">
        <f t="shared" si="220"/>
        <v>0</v>
      </c>
      <c r="AH298" s="169">
        <f t="shared" si="221"/>
        <v>1</v>
      </c>
      <c r="AI298" s="169">
        <f t="shared" si="222"/>
        <v>0</v>
      </c>
      <c r="AJ298" s="169">
        <f t="shared" si="223"/>
        <v>0</v>
      </c>
      <c r="AK298" s="169">
        <f t="shared" si="224"/>
        <v>0</v>
      </c>
      <c r="AL298" s="169">
        <f t="shared" si="225"/>
        <v>1</v>
      </c>
      <c r="AM298" s="169">
        <f t="shared" si="226"/>
        <v>0</v>
      </c>
      <c r="AN298" s="169">
        <f t="shared" si="227"/>
        <v>0</v>
      </c>
      <c r="AO298" s="169">
        <f t="shared" si="228"/>
        <v>1</v>
      </c>
      <c r="AP298" s="169">
        <f t="shared" si="229"/>
        <v>0</v>
      </c>
      <c r="AQ298" s="169">
        <f t="shared" si="230"/>
        <v>0</v>
      </c>
      <c r="AR298" s="169">
        <f t="shared" si="231"/>
        <v>0</v>
      </c>
      <c r="AS298" s="169">
        <f t="shared" si="232"/>
        <v>0</v>
      </c>
      <c r="AT298" s="169">
        <f t="shared" si="233"/>
        <v>0</v>
      </c>
      <c r="AU298" s="169">
        <f t="shared" si="234"/>
        <v>0</v>
      </c>
      <c r="AV298" s="169">
        <f t="shared" si="235"/>
        <v>1</v>
      </c>
      <c r="AW298" s="169">
        <f t="shared" si="236"/>
        <v>1</v>
      </c>
      <c r="AX298" s="169">
        <f t="shared" si="237"/>
        <v>1</v>
      </c>
      <c r="AY298" s="169">
        <f t="shared" si="238"/>
        <v>0</v>
      </c>
      <c r="AZ298" s="169">
        <f t="shared" si="239"/>
        <v>0</v>
      </c>
      <c r="BA298" s="169">
        <f t="shared" si="240"/>
        <v>0</v>
      </c>
      <c r="BB298" s="169">
        <f t="shared" si="241"/>
        <v>1</v>
      </c>
      <c r="BC298" s="169">
        <f t="shared" si="242"/>
        <v>2</v>
      </c>
      <c r="BD298" s="169">
        <f t="shared" si="243"/>
        <v>0</v>
      </c>
      <c r="BE298" s="169">
        <f t="shared" si="244"/>
        <v>0</v>
      </c>
      <c r="BF298" s="169">
        <f t="shared" si="245"/>
        <v>0</v>
      </c>
      <c r="BG298" s="169">
        <f t="shared" si="246"/>
        <v>0</v>
      </c>
      <c r="BH298" s="169">
        <f t="shared" si="247"/>
        <v>1</v>
      </c>
      <c r="BI298" s="169">
        <f t="shared" si="248"/>
        <v>0</v>
      </c>
      <c r="BJ298" s="169">
        <f t="shared" si="249"/>
        <v>0</v>
      </c>
      <c r="BK298" s="167">
        <f t="shared" si="250"/>
        <v>0</v>
      </c>
      <c r="BL298" s="169">
        <f t="shared" si="251"/>
        <v>1</v>
      </c>
      <c r="BM298" s="169">
        <f t="shared" si="252"/>
        <v>0</v>
      </c>
      <c r="BN298" s="169">
        <f t="shared" si="253"/>
        <v>1</v>
      </c>
      <c r="BO298" s="169">
        <f t="shared" si="254"/>
        <v>0</v>
      </c>
      <c r="BP298" s="36">
        <f t="shared" si="255"/>
        <v>0</v>
      </c>
      <c r="BQ298">
        <f t="shared" si="256"/>
        <v>0</v>
      </c>
      <c r="BR298" s="36">
        <f t="shared" si="257"/>
        <v>2</v>
      </c>
      <c r="BS298" t="e">
        <f t="shared" si="258"/>
        <v>#N/A</v>
      </c>
    </row>
    <row r="299" spans="1:71">
      <c r="A299" s="59">
        <v>379</v>
      </c>
      <c r="B299" s="59">
        <v>222131</v>
      </c>
      <c r="C299" s="160">
        <v>148000003.30805799</v>
      </c>
      <c r="D299" s="59">
        <v>25200000</v>
      </c>
      <c r="E299" s="59">
        <v>25200000</v>
      </c>
      <c r="F299" s="59">
        <v>122800003.30805799</v>
      </c>
      <c r="G299" s="59">
        <v>800</v>
      </c>
      <c r="H299" s="59">
        <v>-5606433646.4822302</v>
      </c>
      <c r="I299" s="59">
        <v>101</v>
      </c>
      <c r="J299" s="59">
        <v>0</v>
      </c>
      <c r="K299" s="59">
        <v>0</v>
      </c>
      <c r="L299" s="59">
        <v>101</v>
      </c>
      <c r="M299" s="59">
        <v>0</v>
      </c>
      <c r="N299" s="59">
        <v>0</v>
      </c>
      <c r="O299" s="59">
        <v>417</v>
      </c>
      <c r="P299" s="59">
        <v>408</v>
      </c>
      <c r="Q299" s="59">
        <v>0</v>
      </c>
      <c r="R299" s="59">
        <v>1</v>
      </c>
      <c r="S299" s="59">
        <v>0</v>
      </c>
      <c r="T299" s="59">
        <f t="shared" si="208"/>
        <v>1</v>
      </c>
      <c r="U299" s="59">
        <f t="shared" si="209"/>
        <v>0</v>
      </c>
      <c r="V299" s="59">
        <f t="shared" si="210"/>
        <v>0</v>
      </c>
      <c r="W299" s="59">
        <f t="shared" si="211"/>
        <v>1</v>
      </c>
      <c r="X299" s="59">
        <f t="shared" si="212"/>
        <v>0</v>
      </c>
      <c r="Y299" s="59">
        <f t="shared" si="213"/>
        <v>0</v>
      </c>
      <c r="Z299" s="59">
        <f t="shared" si="214"/>
        <v>0</v>
      </c>
      <c r="AA299" s="59">
        <f t="shared" si="215"/>
        <v>0</v>
      </c>
      <c r="AB299" s="59">
        <f t="shared" si="216"/>
        <v>0</v>
      </c>
      <c r="AC299" s="59">
        <f t="shared" si="217"/>
        <v>0</v>
      </c>
      <c r="AD299" s="166">
        <f t="shared" si="259"/>
        <v>2</v>
      </c>
      <c r="AE299" s="169">
        <f t="shared" si="218"/>
        <v>0</v>
      </c>
      <c r="AF299" s="169">
        <f t="shared" si="219"/>
        <v>1</v>
      </c>
      <c r="AG299" s="169">
        <f t="shared" si="220"/>
        <v>0</v>
      </c>
      <c r="AH299" s="169">
        <f t="shared" si="221"/>
        <v>1</v>
      </c>
      <c r="AI299" s="169">
        <f t="shared" si="222"/>
        <v>1</v>
      </c>
      <c r="AJ299" s="169">
        <f t="shared" si="223"/>
        <v>0</v>
      </c>
      <c r="AK299" s="169">
        <f t="shared" si="224"/>
        <v>0</v>
      </c>
      <c r="AL299" s="169">
        <f t="shared" si="225"/>
        <v>0</v>
      </c>
      <c r="AM299" s="169">
        <f t="shared" si="226"/>
        <v>0</v>
      </c>
      <c r="AN299" s="169">
        <f t="shared" si="227"/>
        <v>0</v>
      </c>
      <c r="AO299" s="169">
        <f t="shared" si="228"/>
        <v>1</v>
      </c>
      <c r="AP299" s="169">
        <f t="shared" si="229"/>
        <v>0</v>
      </c>
      <c r="AQ299" s="169">
        <f t="shared" si="230"/>
        <v>0</v>
      </c>
      <c r="AR299" s="169">
        <f t="shared" si="231"/>
        <v>0</v>
      </c>
      <c r="AS299" s="169">
        <f t="shared" si="232"/>
        <v>0</v>
      </c>
      <c r="AT299" s="169">
        <f t="shared" si="233"/>
        <v>0</v>
      </c>
      <c r="AU299" s="169">
        <f t="shared" si="234"/>
        <v>0</v>
      </c>
      <c r="AV299" s="169">
        <f t="shared" si="235"/>
        <v>1</v>
      </c>
      <c r="AW299" s="169">
        <f t="shared" si="236"/>
        <v>1</v>
      </c>
      <c r="AX299" s="169">
        <f t="shared" si="237"/>
        <v>0</v>
      </c>
      <c r="AY299" s="169">
        <f t="shared" si="238"/>
        <v>1</v>
      </c>
      <c r="AZ299" s="169">
        <f t="shared" si="239"/>
        <v>1</v>
      </c>
      <c r="BA299" s="169">
        <f t="shared" si="240"/>
        <v>0</v>
      </c>
      <c r="BB299" s="169">
        <f t="shared" si="241"/>
        <v>1</v>
      </c>
      <c r="BC299" s="169">
        <f t="shared" si="242"/>
        <v>1</v>
      </c>
      <c r="BD299" s="169">
        <f t="shared" si="243"/>
        <v>0</v>
      </c>
      <c r="BE299" s="169">
        <f t="shared" si="244"/>
        <v>0</v>
      </c>
      <c r="BF299" s="169">
        <f t="shared" si="245"/>
        <v>1</v>
      </c>
      <c r="BG299" s="169">
        <f t="shared" si="246"/>
        <v>0</v>
      </c>
      <c r="BH299" s="169">
        <f t="shared" si="247"/>
        <v>0</v>
      </c>
      <c r="BI299" s="169">
        <f t="shared" si="248"/>
        <v>0</v>
      </c>
      <c r="BJ299" s="169">
        <f t="shared" si="249"/>
        <v>0</v>
      </c>
      <c r="BK299" s="167">
        <f t="shared" si="250"/>
        <v>0</v>
      </c>
      <c r="BL299" s="169">
        <f t="shared" si="251"/>
        <v>1</v>
      </c>
      <c r="BM299" s="169">
        <f t="shared" si="252"/>
        <v>0</v>
      </c>
      <c r="BN299" s="169">
        <f t="shared" si="253"/>
        <v>1</v>
      </c>
      <c r="BO299" s="169">
        <f t="shared" si="254"/>
        <v>0</v>
      </c>
      <c r="BP299" s="36">
        <f t="shared" si="255"/>
        <v>1</v>
      </c>
      <c r="BQ299">
        <f t="shared" si="256"/>
        <v>0</v>
      </c>
      <c r="BR299" s="36">
        <f t="shared" si="257"/>
        <v>2</v>
      </c>
      <c r="BS299" t="e">
        <f t="shared" si="258"/>
        <v>#N/A</v>
      </c>
    </row>
    <row r="300" spans="1:71">
      <c r="A300" s="59">
        <v>71</v>
      </c>
      <c r="B300" s="59">
        <v>21131</v>
      </c>
      <c r="C300" s="160">
        <v>118367345.534926</v>
      </c>
      <c r="D300" s="59">
        <v>25714285</v>
      </c>
      <c r="E300" s="59">
        <v>25714285</v>
      </c>
      <c r="F300" s="59">
        <v>92653060.534925997</v>
      </c>
      <c r="G300" s="59">
        <v>6428.5715332031205</v>
      </c>
      <c r="H300" s="59">
        <v>-976748725.48964405</v>
      </c>
      <c r="I300" s="59">
        <v>101</v>
      </c>
      <c r="J300" s="59">
        <v>0</v>
      </c>
      <c r="K300" s="59">
        <v>0</v>
      </c>
      <c r="L300" s="59">
        <v>101</v>
      </c>
      <c r="M300" s="59">
        <v>0</v>
      </c>
      <c r="N300" s="59">
        <v>0</v>
      </c>
      <c r="O300" s="59">
        <v>0</v>
      </c>
      <c r="P300" s="59">
        <v>0</v>
      </c>
      <c r="Q300" s="59">
        <v>0</v>
      </c>
      <c r="R300" s="59">
        <v>2</v>
      </c>
      <c r="S300" s="59">
        <v>0</v>
      </c>
      <c r="T300" s="59">
        <f t="shared" si="208"/>
        <v>0</v>
      </c>
      <c r="U300" s="59">
        <f t="shared" si="209"/>
        <v>0</v>
      </c>
      <c r="V300" s="59">
        <f t="shared" si="210"/>
        <v>0</v>
      </c>
      <c r="W300" s="59">
        <f t="shared" si="211"/>
        <v>0</v>
      </c>
      <c r="X300" s="59">
        <f t="shared" si="212"/>
        <v>0</v>
      </c>
      <c r="Y300" s="59">
        <f t="shared" si="213"/>
        <v>0</v>
      </c>
      <c r="Z300" s="59">
        <f t="shared" si="214"/>
        <v>0</v>
      </c>
      <c r="AA300" s="59">
        <f t="shared" si="215"/>
        <v>0</v>
      </c>
      <c r="AB300" s="59">
        <f t="shared" si="216"/>
        <v>0</v>
      </c>
      <c r="AC300" s="59">
        <f t="shared" si="217"/>
        <v>0</v>
      </c>
      <c r="AD300" s="166">
        <f t="shared" si="259"/>
        <v>2</v>
      </c>
      <c r="AE300" s="169">
        <f t="shared" si="218"/>
        <v>0</v>
      </c>
      <c r="AF300" s="169">
        <f t="shared" si="219"/>
        <v>1</v>
      </c>
      <c r="AG300" s="169">
        <f t="shared" si="220"/>
        <v>0</v>
      </c>
      <c r="AH300" s="169">
        <f t="shared" si="221"/>
        <v>1</v>
      </c>
      <c r="AI300" s="169">
        <f t="shared" si="222"/>
        <v>0</v>
      </c>
      <c r="AJ300" s="169">
        <f t="shared" si="223"/>
        <v>0</v>
      </c>
      <c r="AK300" s="169">
        <f t="shared" si="224"/>
        <v>0</v>
      </c>
      <c r="AL300" s="169">
        <f t="shared" si="225"/>
        <v>1</v>
      </c>
      <c r="AM300" s="169">
        <f t="shared" si="226"/>
        <v>0</v>
      </c>
      <c r="AN300" s="169">
        <f t="shared" si="227"/>
        <v>0</v>
      </c>
      <c r="AO300" s="169">
        <f t="shared" si="228"/>
        <v>1</v>
      </c>
      <c r="AP300" s="169">
        <f t="shared" si="229"/>
        <v>0</v>
      </c>
      <c r="AQ300" s="169">
        <f t="shared" si="230"/>
        <v>0</v>
      </c>
      <c r="AR300" s="169">
        <f t="shared" si="231"/>
        <v>0</v>
      </c>
      <c r="AS300" s="169">
        <f t="shared" si="232"/>
        <v>0</v>
      </c>
      <c r="AT300" s="169">
        <f t="shared" si="233"/>
        <v>0</v>
      </c>
      <c r="AU300" s="169">
        <f t="shared" si="234"/>
        <v>0</v>
      </c>
      <c r="AV300" s="169">
        <f t="shared" si="235"/>
        <v>1</v>
      </c>
      <c r="AW300" s="169">
        <f t="shared" si="236"/>
        <v>0</v>
      </c>
      <c r="AX300" s="169">
        <f t="shared" si="237"/>
        <v>0</v>
      </c>
      <c r="AY300" s="169">
        <f t="shared" si="238"/>
        <v>0</v>
      </c>
      <c r="AZ300" s="169">
        <f t="shared" si="239"/>
        <v>0</v>
      </c>
      <c r="BA300" s="169">
        <f t="shared" si="240"/>
        <v>0</v>
      </c>
      <c r="BB300" s="169">
        <f t="shared" si="241"/>
        <v>1</v>
      </c>
      <c r="BC300" s="169">
        <f t="shared" si="242"/>
        <v>0</v>
      </c>
      <c r="BD300" s="169">
        <f t="shared" si="243"/>
        <v>1</v>
      </c>
      <c r="BE300" s="169">
        <f t="shared" si="244"/>
        <v>0</v>
      </c>
      <c r="BF300" s="169">
        <f t="shared" si="245"/>
        <v>0</v>
      </c>
      <c r="BG300" s="169">
        <f t="shared" si="246"/>
        <v>0</v>
      </c>
      <c r="BH300" s="169">
        <f t="shared" si="247"/>
        <v>0</v>
      </c>
      <c r="BI300" s="169">
        <f t="shared" si="248"/>
        <v>0</v>
      </c>
      <c r="BJ300" s="169">
        <f t="shared" si="249"/>
        <v>0</v>
      </c>
      <c r="BK300" s="167">
        <f t="shared" si="250"/>
        <v>0</v>
      </c>
      <c r="BL300" s="169">
        <f t="shared" si="251"/>
        <v>0</v>
      </c>
      <c r="BM300" s="169">
        <f t="shared" si="252"/>
        <v>1</v>
      </c>
      <c r="BN300" s="169">
        <f t="shared" si="253"/>
        <v>1</v>
      </c>
      <c r="BO300" s="169">
        <f t="shared" si="254"/>
        <v>0</v>
      </c>
      <c r="BP300" s="36">
        <f t="shared" si="255"/>
        <v>1</v>
      </c>
      <c r="BQ300">
        <f t="shared" si="256"/>
        <v>0</v>
      </c>
      <c r="BR300" s="36">
        <f t="shared" si="257"/>
        <v>0</v>
      </c>
      <c r="BS300" t="e">
        <f t="shared" si="258"/>
        <v>#N/A</v>
      </c>
    </row>
    <row r="301" spans="1:71">
      <c r="A301" s="59">
        <v>127</v>
      </c>
      <c r="B301" s="59">
        <v>111231</v>
      </c>
      <c r="C301" s="160">
        <v>67500000.910035193</v>
      </c>
      <c r="D301" s="59">
        <v>25738095</v>
      </c>
      <c r="E301" s="59">
        <v>25738095</v>
      </c>
      <c r="F301" s="59">
        <v>41761905.9100352</v>
      </c>
      <c r="G301" s="59">
        <v>333.33334350585898</v>
      </c>
      <c r="H301" s="59">
        <v>-1901294932.4760201</v>
      </c>
      <c r="I301" s="59">
        <v>101</v>
      </c>
      <c r="J301" s="59">
        <v>0</v>
      </c>
      <c r="K301" s="59">
        <v>0</v>
      </c>
      <c r="L301" s="59">
        <v>408</v>
      </c>
      <c r="M301" s="59">
        <v>0</v>
      </c>
      <c r="N301" s="59">
        <v>0</v>
      </c>
      <c r="O301" s="59">
        <v>101</v>
      </c>
      <c r="P301" s="59">
        <v>0</v>
      </c>
      <c r="Q301" s="59">
        <v>0</v>
      </c>
      <c r="R301" s="59">
        <v>1</v>
      </c>
      <c r="S301" s="59">
        <v>0</v>
      </c>
      <c r="T301" s="59">
        <f t="shared" si="208"/>
        <v>1</v>
      </c>
      <c r="U301" s="59">
        <f t="shared" si="209"/>
        <v>0</v>
      </c>
      <c r="V301" s="59">
        <f t="shared" si="210"/>
        <v>0</v>
      </c>
      <c r="W301" s="59">
        <f t="shared" si="211"/>
        <v>0</v>
      </c>
      <c r="X301" s="59">
        <f t="shared" si="212"/>
        <v>0</v>
      </c>
      <c r="Y301" s="59">
        <f t="shared" si="213"/>
        <v>0</v>
      </c>
      <c r="Z301" s="59">
        <f t="shared" si="214"/>
        <v>0</v>
      </c>
      <c r="AA301" s="59">
        <f t="shared" si="215"/>
        <v>0</v>
      </c>
      <c r="AB301" s="59">
        <f t="shared" si="216"/>
        <v>0</v>
      </c>
      <c r="AC301" s="59">
        <f t="shared" si="217"/>
        <v>0</v>
      </c>
      <c r="AD301" s="166">
        <f t="shared" si="259"/>
        <v>2</v>
      </c>
      <c r="AE301" s="169">
        <f t="shared" si="218"/>
        <v>0</v>
      </c>
      <c r="AF301" s="169">
        <f t="shared" si="219"/>
        <v>1</v>
      </c>
      <c r="AG301" s="169">
        <f t="shared" si="220"/>
        <v>0</v>
      </c>
      <c r="AH301" s="169">
        <f t="shared" si="221"/>
        <v>1</v>
      </c>
      <c r="AI301" s="169">
        <f t="shared" si="222"/>
        <v>1</v>
      </c>
      <c r="AJ301" s="169">
        <f t="shared" si="223"/>
        <v>0</v>
      </c>
      <c r="AK301" s="169">
        <f t="shared" si="224"/>
        <v>0</v>
      </c>
      <c r="AL301" s="169">
        <f t="shared" si="225"/>
        <v>0</v>
      </c>
      <c r="AM301" s="169">
        <f t="shared" si="226"/>
        <v>0</v>
      </c>
      <c r="AN301" s="169">
        <f t="shared" si="227"/>
        <v>0</v>
      </c>
      <c r="AO301" s="169">
        <f t="shared" si="228"/>
        <v>1</v>
      </c>
      <c r="AP301" s="169">
        <f t="shared" si="229"/>
        <v>0</v>
      </c>
      <c r="AQ301" s="169">
        <f t="shared" si="230"/>
        <v>0</v>
      </c>
      <c r="AR301" s="169">
        <f t="shared" si="231"/>
        <v>0</v>
      </c>
      <c r="AS301" s="169">
        <f t="shared" si="232"/>
        <v>0</v>
      </c>
      <c r="AT301" s="169">
        <f t="shared" si="233"/>
        <v>0</v>
      </c>
      <c r="AU301" s="169">
        <f t="shared" si="234"/>
        <v>0</v>
      </c>
      <c r="AV301" s="169">
        <f t="shared" si="235"/>
        <v>1</v>
      </c>
      <c r="AW301" s="169">
        <f t="shared" si="236"/>
        <v>1</v>
      </c>
      <c r="AX301" s="169">
        <f t="shared" si="237"/>
        <v>0</v>
      </c>
      <c r="AY301" s="169">
        <f t="shared" si="238"/>
        <v>1</v>
      </c>
      <c r="AZ301" s="169">
        <f t="shared" si="239"/>
        <v>1</v>
      </c>
      <c r="BA301" s="169">
        <f t="shared" si="240"/>
        <v>0</v>
      </c>
      <c r="BB301" s="169">
        <f t="shared" si="241"/>
        <v>1</v>
      </c>
      <c r="BC301" s="169">
        <f t="shared" si="242"/>
        <v>0</v>
      </c>
      <c r="BD301" s="169">
        <f t="shared" si="243"/>
        <v>1</v>
      </c>
      <c r="BE301" s="169">
        <f t="shared" si="244"/>
        <v>0</v>
      </c>
      <c r="BF301" s="169">
        <f t="shared" si="245"/>
        <v>0</v>
      </c>
      <c r="BG301" s="169">
        <f t="shared" si="246"/>
        <v>0</v>
      </c>
      <c r="BH301" s="169">
        <f t="shared" si="247"/>
        <v>0</v>
      </c>
      <c r="BI301" s="169">
        <f t="shared" si="248"/>
        <v>0</v>
      </c>
      <c r="BJ301" s="169">
        <f t="shared" si="249"/>
        <v>0</v>
      </c>
      <c r="BK301" s="167">
        <f t="shared" si="250"/>
        <v>1</v>
      </c>
      <c r="BL301" s="169">
        <f t="shared" si="251"/>
        <v>1</v>
      </c>
      <c r="BM301" s="169">
        <f t="shared" si="252"/>
        <v>0</v>
      </c>
      <c r="BN301" s="169">
        <f t="shared" si="253"/>
        <v>1</v>
      </c>
      <c r="BO301" s="169">
        <f t="shared" si="254"/>
        <v>0</v>
      </c>
      <c r="BP301" s="36">
        <f t="shared" si="255"/>
        <v>1</v>
      </c>
      <c r="BQ301">
        <f t="shared" si="256"/>
        <v>0</v>
      </c>
      <c r="BR301" s="36">
        <f t="shared" si="257"/>
        <v>2</v>
      </c>
      <c r="BS301" t="e">
        <f t="shared" si="258"/>
        <v>#N/A</v>
      </c>
    </row>
    <row r="302" spans="1:71">
      <c r="A302" s="59">
        <v>276</v>
      </c>
      <c r="B302" s="59">
        <v>162321</v>
      </c>
      <c r="C302" s="160">
        <v>113888884.363351</v>
      </c>
      <c r="D302" s="59">
        <v>22260416.5</v>
      </c>
      <c r="E302" s="59">
        <v>25827083</v>
      </c>
      <c r="F302" s="59">
        <v>88061801.363351196</v>
      </c>
      <c r="G302" s="59">
        <v>133.33332824707</v>
      </c>
      <c r="H302" s="59">
        <v>-4013489513.6319399</v>
      </c>
      <c r="I302" s="59">
        <v>403</v>
      </c>
      <c r="J302" s="59">
        <v>0</v>
      </c>
      <c r="K302" s="59">
        <v>0</v>
      </c>
      <c r="L302" s="59">
        <v>0</v>
      </c>
      <c r="M302" s="59">
        <v>0</v>
      </c>
      <c r="N302" s="59">
        <v>0</v>
      </c>
      <c r="O302" s="59">
        <v>403</v>
      </c>
      <c r="P302" s="59">
        <v>0</v>
      </c>
      <c r="Q302" s="59">
        <v>0</v>
      </c>
      <c r="R302" s="59">
        <v>1</v>
      </c>
      <c r="S302" s="59">
        <v>0</v>
      </c>
      <c r="T302" s="59">
        <f t="shared" si="208"/>
        <v>2</v>
      </c>
      <c r="U302" s="59">
        <f t="shared" si="209"/>
        <v>0</v>
      </c>
      <c r="V302" s="59">
        <f t="shared" si="210"/>
        <v>0</v>
      </c>
      <c r="W302" s="59">
        <f t="shared" si="211"/>
        <v>0</v>
      </c>
      <c r="X302" s="59">
        <f t="shared" si="212"/>
        <v>0</v>
      </c>
      <c r="Y302" s="59">
        <f t="shared" si="213"/>
        <v>0</v>
      </c>
      <c r="Z302" s="59">
        <f t="shared" si="214"/>
        <v>0</v>
      </c>
      <c r="AA302" s="59">
        <f t="shared" si="215"/>
        <v>0</v>
      </c>
      <c r="AB302" s="59">
        <f t="shared" si="216"/>
        <v>0</v>
      </c>
      <c r="AC302" s="59">
        <f t="shared" si="217"/>
        <v>0</v>
      </c>
      <c r="AD302" s="166">
        <f t="shared" si="259"/>
        <v>0</v>
      </c>
      <c r="AE302" s="169">
        <f t="shared" si="218"/>
        <v>0</v>
      </c>
      <c r="AF302" s="169">
        <f t="shared" si="219"/>
        <v>0</v>
      </c>
      <c r="AG302" s="169">
        <f t="shared" si="220"/>
        <v>0</v>
      </c>
      <c r="AH302" s="169">
        <f t="shared" si="221"/>
        <v>1</v>
      </c>
      <c r="AI302" s="169">
        <f t="shared" si="222"/>
        <v>0</v>
      </c>
      <c r="AJ302" s="169">
        <f t="shared" si="223"/>
        <v>0</v>
      </c>
      <c r="AK302" s="169">
        <f t="shared" si="224"/>
        <v>0</v>
      </c>
      <c r="AL302" s="169">
        <f t="shared" si="225"/>
        <v>1</v>
      </c>
      <c r="AM302" s="169">
        <f t="shared" si="226"/>
        <v>0</v>
      </c>
      <c r="AN302" s="169">
        <f t="shared" si="227"/>
        <v>0</v>
      </c>
      <c r="AO302" s="169">
        <f t="shared" si="228"/>
        <v>1</v>
      </c>
      <c r="AP302" s="169">
        <f t="shared" si="229"/>
        <v>0</v>
      </c>
      <c r="AQ302" s="169">
        <f t="shared" si="230"/>
        <v>0</v>
      </c>
      <c r="AR302" s="169">
        <f t="shared" si="231"/>
        <v>0</v>
      </c>
      <c r="AS302" s="169">
        <f t="shared" si="232"/>
        <v>0</v>
      </c>
      <c r="AT302" s="169">
        <f t="shared" si="233"/>
        <v>0</v>
      </c>
      <c r="AU302" s="169">
        <f t="shared" si="234"/>
        <v>0</v>
      </c>
      <c r="AV302" s="169">
        <f t="shared" si="235"/>
        <v>1</v>
      </c>
      <c r="AW302" s="169">
        <f t="shared" si="236"/>
        <v>1</v>
      </c>
      <c r="AX302" s="169">
        <f t="shared" si="237"/>
        <v>1</v>
      </c>
      <c r="AY302" s="169">
        <f t="shared" si="238"/>
        <v>0</v>
      </c>
      <c r="AZ302" s="169">
        <f t="shared" si="239"/>
        <v>0</v>
      </c>
      <c r="BA302" s="169">
        <f t="shared" si="240"/>
        <v>0</v>
      </c>
      <c r="BB302" s="169">
        <f t="shared" si="241"/>
        <v>1</v>
      </c>
      <c r="BC302" s="169">
        <f t="shared" si="242"/>
        <v>0</v>
      </c>
      <c r="BD302" s="169">
        <f t="shared" si="243"/>
        <v>1</v>
      </c>
      <c r="BE302" s="169">
        <f t="shared" si="244"/>
        <v>0</v>
      </c>
      <c r="BF302" s="169">
        <f t="shared" si="245"/>
        <v>0</v>
      </c>
      <c r="BG302" s="169">
        <f t="shared" si="246"/>
        <v>2</v>
      </c>
      <c r="BH302" s="169">
        <f t="shared" si="247"/>
        <v>0</v>
      </c>
      <c r="BI302" s="169">
        <f t="shared" si="248"/>
        <v>0</v>
      </c>
      <c r="BJ302" s="169">
        <f t="shared" si="249"/>
        <v>0</v>
      </c>
      <c r="BK302" s="167">
        <f t="shared" si="250"/>
        <v>0</v>
      </c>
      <c r="BL302" s="169">
        <f t="shared" si="251"/>
        <v>1</v>
      </c>
      <c r="BM302" s="169">
        <f t="shared" si="252"/>
        <v>0</v>
      </c>
      <c r="BN302" s="169">
        <f t="shared" si="253"/>
        <v>1</v>
      </c>
      <c r="BO302" s="169">
        <f t="shared" si="254"/>
        <v>0</v>
      </c>
      <c r="BP302" s="36">
        <f t="shared" si="255"/>
        <v>0</v>
      </c>
      <c r="BQ302">
        <f t="shared" si="256"/>
        <v>0</v>
      </c>
      <c r="BR302" s="36">
        <f t="shared" si="257"/>
        <v>2</v>
      </c>
      <c r="BS302" t="e">
        <f t="shared" si="258"/>
        <v>#N/A</v>
      </c>
    </row>
    <row r="303" spans="1:71">
      <c r="A303" s="59">
        <v>156</v>
      </c>
      <c r="B303" s="59">
        <v>121211</v>
      </c>
      <c r="C303" s="160">
        <v>64214285.440894999</v>
      </c>
      <c r="D303" s="59">
        <v>19085714.375</v>
      </c>
      <c r="E303" s="59">
        <v>26085714.25</v>
      </c>
      <c r="F303" s="59">
        <v>38128571.190894999</v>
      </c>
      <c r="G303" s="59">
        <v>421.42857742309599</v>
      </c>
      <c r="H303" s="59">
        <v>-2332145732.8247399</v>
      </c>
      <c r="I303" s="59">
        <v>101</v>
      </c>
      <c r="J303" s="59">
        <v>0</v>
      </c>
      <c r="K303" s="59">
        <v>0</v>
      </c>
      <c r="L303" s="59">
        <v>101</v>
      </c>
      <c r="M303" s="59">
        <v>0</v>
      </c>
      <c r="N303" s="59">
        <v>0</v>
      </c>
      <c r="O303" s="59">
        <v>101</v>
      </c>
      <c r="P303" s="59">
        <v>0</v>
      </c>
      <c r="Q303" s="59">
        <v>0</v>
      </c>
      <c r="R303" s="59">
        <v>2</v>
      </c>
      <c r="S303" s="59">
        <v>0</v>
      </c>
      <c r="T303" s="59">
        <f t="shared" si="208"/>
        <v>0</v>
      </c>
      <c r="U303" s="59">
        <f t="shared" si="209"/>
        <v>0</v>
      </c>
      <c r="V303" s="59">
        <f t="shared" si="210"/>
        <v>0</v>
      </c>
      <c r="W303" s="59">
        <f t="shared" si="211"/>
        <v>0</v>
      </c>
      <c r="X303" s="59">
        <f t="shared" si="212"/>
        <v>0</v>
      </c>
      <c r="Y303" s="59">
        <f t="shared" si="213"/>
        <v>0</v>
      </c>
      <c r="Z303" s="59">
        <f t="shared" si="214"/>
        <v>0</v>
      </c>
      <c r="AA303" s="59">
        <f t="shared" si="215"/>
        <v>0</v>
      </c>
      <c r="AB303" s="59">
        <f t="shared" si="216"/>
        <v>0</v>
      </c>
      <c r="AC303" s="59">
        <f t="shared" si="217"/>
        <v>0</v>
      </c>
      <c r="AD303" s="166">
        <f t="shared" si="259"/>
        <v>3</v>
      </c>
      <c r="AE303" s="169">
        <f t="shared" si="218"/>
        <v>0</v>
      </c>
      <c r="AF303" s="169">
        <f t="shared" si="219"/>
        <v>1</v>
      </c>
      <c r="AG303" s="169">
        <f t="shared" si="220"/>
        <v>0</v>
      </c>
      <c r="AH303" s="169">
        <f t="shared" si="221"/>
        <v>1</v>
      </c>
      <c r="AI303" s="169">
        <f t="shared" si="222"/>
        <v>0</v>
      </c>
      <c r="AJ303" s="169">
        <f t="shared" si="223"/>
        <v>0</v>
      </c>
      <c r="AK303" s="169">
        <f t="shared" si="224"/>
        <v>0</v>
      </c>
      <c r="AL303" s="169">
        <f t="shared" si="225"/>
        <v>1</v>
      </c>
      <c r="AM303" s="169">
        <f t="shared" si="226"/>
        <v>0</v>
      </c>
      <c r="AN303" s="169">
        <f t="shared" si="227"/>
        <v>0</v>
      </c>
      <c r="AO303" s="169">
        <f t="shared" si="228"/>
        <v>1</v>
      </c>
      <c r="AP303" s="169">
        <f t="shared" si="229"/>
        <v>0</v>
      </c>
      <c r="AQ303" s="169">
        <f t="shared" si="230"/>
        <v>0</v>
      </c>
      <c r="AR303" s="169">
        <f t="shared" si="231"/>
        <v>0</v>
      </c>
      <c r="AS303" s="169">
        <f t="shared" si="232"/>
        <v>0</v>
      </c>
      <c r="AT303" s="169">
        <f t="shared" si="233"/>
        <v>0</v>
      </c>
      <c r="AU303" s="169">
        <f t="shared" si="234"/>
        <v>0</v>
      </c>
      <c r="AV303" s="169">
        <f t="shared" si="235"/>
        <v>1</v>
      </c>
      <c r="AW303" s="169">
        <f t="shared" si="236"/>
        <v>0</v>
      </c>
      <c r="AX303" s="169">
        <f t="shared" si="237"/>
        <v>0</v>
      </c>
      <c r="AY303" s="169">
        <f t="shared" si="238"/>
        <v>0</v>
      </c>
      <c r="AZ303" s="169">
        <f t="shared" si="239"/>
        <v>0</v>
      </c>
      <c r="BA303" s="169">
        <f t="shared" si="240"/>
        <v>0</v>
      </c>
      <c r="BB303" s="169">
        <f t="shared" si="241"/>
        <v>1</v>
      </c>
      <c r="BC303" s="169">
        <f t="shared" si="242"/>
        <v>0</v>
      </c>
      <c r="BD303" s="169">
        <f t="shared" si="243"/>
        <v>1</v>
      </c>
      <c r="BE303" s="169">
        <f t="shared" si="244"/>
        <v>0</v>
      </c>
      <c r="BF303" s="169">
        <f t="shared" si="245"/>
        <v>0</v>
      </c>
      <c r="BG303" s="169">
        <f t="shared" si="246"/>
        <v>0</v>
      </c>
      <c r="BH303" s="169">
        <f t="shared" si="247"/>
        <v>0</v>
      </c>
      <c r="BI303" s="169">
        <f t="shared" si="248"/>
        <v>0</v>
      </c>
      <c r="BJ303" s="169">
        <f t="shared" si="249"/>
        <v>0</v>
      </c>
      <c r="BK303" s="167">
        <f t="shared" si="250"/>
        <v>0</v>
      </c>
      <c r="BL303" s="169">
        <f t="shared" si="251"/>
        <v>0</v>
      </c>
      <c r="BM303" s="169">
        <f t="shared" si="252"/>
        <v>1</v>
      </c>
      <c r="BN303" s="169">
        <f t="shared" si="253"/>
        <v>1</v>
      </c>
      <c r="BO303" s="169">
        <f t="shared" si="254"/>
        <v>0</v>
      </c>
      <c r="BP303" s="36">
        <f t="shared" si="255"/>
        <v>1</v>
      </c>
      <c r="BQ303">
        <f t="shared" si="256"/>
        <v>0</v>
      </c>
      <c r="BR303" s="36">
        <f t="shared" si="257"/>
        <v>0</v>
      </c>
      <c r="BS303" t="e">
        <f t="shared" si="258"/>
        <v>#N/A</v>
      </c>
    </row>
    <row r="304" spans="1:71">
      <c r="A304" s="59">
        <v>256</v>
      </c>
      <c r="B304" s="59">
        <v>152291</v>
      </c>
      <c r="C304" s="160">
        <v>35714285.562233098</v>
      </c>
      <c r="D304" s="59">
        <v>24464285.375</v>
      </c>
      <c r="E304" s="59">
        <v>26285714</v>
      </c>
      <c r="F304" s="59">
        <v>9428571.5622330494</v>
      </c>
      <c r="G304" s="59">
        <v>128.571430206299</v>
      </c>
      <c r="H304" s="59">
        <v>-3868737026.0792398</v>
      </c>
      <c r="I304" s="59">
        <v>0</v>
      </c>
      <c r="J304" s="59">
        <v>0</v>
      </c>
      <c r="K304" s="59">
        <v>0</v>
      </c>
      <c r="L304" s="59">
        <v>416</v>
      </c>
      <c r="M304" s="59">
        <v>0</v>
      </c>
      <c r="N304" s="59">
        <v>0</v>
      </c>
      <c r="O304" s="59">
        <v>0</v>
      </c>
      <c r="P304" s="59">
        <v>0</v>
      </c>
      <c r="Q304" s="59">
        <v>0</v>
      </c>
      <c r="R304" s="59">
        <v>2</v>
      </c>
      <c r="S304" s="59">
        <v>0</v>
      </c>
      <c r="T304" s="59">
        <f t="shared" si="208"/>
        <v>1</v>
      </c>
      <c r="U304" s="59">
        <f t="shared" si="209"/>
        <v>0</v>
      </c>
      <c r="V304" s="59">
        <f t="shared" si="210"/>
        <v>0</v>
      </c>
      <c r="W304" s="59">
        <f t="shared" si="211"/>
        <v>0</v>
      </c>
      <c r="X304" s="59">
        <f t="shared" si="212"/>
        <v>0</v>
      </c>
      <c r="Y304" s="59">
        <f t="shared" si="213"/>
        <v>0</v>
      </c>
      <c r="Z304" s="59">
        <f t="shared" si="214"/>
        <v>0</v>
      </c>
      <c r="AA304" s="59">
        <f t="shared" si="215"/>
        <v>0</v>
      </c>
      <c r="AB304" s="59">
        <f t="shared" si="216"/>
        <v>0</v>
      </c>
      <c r="AC304" s="59">
        <f t="shared" si="217"/>
        <v>0</v>
      </c>
      <c r="AD304" s="166">
        <f t="shared" si="259"/>
        <v>0</v>
      </c>
      <c r="AE304" s="169">
        <f t="shared" si="218"/>
        <v>0</v>
      </c>
      <c r="AF304" s="169">
        <f t="shared" si="219"/>
        <v>0</v>
      </c>
      <c r="AG304" s="169">
        <f t="shared" si="220"/>
        <v>0</v>
      </c>
      <c r="AH304" s="169">
        <f t="shared" si="221"/>
        <v>1</v>
      </c>
      <c r="AI304" s="169">
        <f t="shared" si="222"/>
        <v>0</v>
      </c>
      <c r="AJ304" s="169">
        <f t="shared" si="223"/>
        <v>0</v>
      </c>
      <c r="AK304" s="169">
        <f t="shared" si="224"/>
        <v>0</v>
      </c>
      <c r="AL304" s="169">
        <f t="shared" si="225"/>
        <v>1</v>
      </c>
      <c r="AM304" s="169">
        <f t="shared" si="226"/>
        <v>0</v>
      </c>
      <c r="AN304" s="169">
        <f t="shared" si="227"/>
        <v>0</v>
      </c>
      <c r="AO304" s="169">
        <f t="shared" si="228"/>
        <v>1</v>
      </c>
      <c r="AP304" s="169">
        <f t="shared" si="229"/>
        <v>0</v>
      </c>
      <c r="AQ304" s="169">
        <f t="shared" si="230"/>
        <v>0</v>
      </c>
      <c r="AR304" s="169">
        <f t="shared" si="231"/>
        <v>0</v>
      </c>
      <c r="AS304" s="169">
        <f t="shared" si="232"/>
        <v>0</v>
      </c>
      <c r="AT304" s="169">
        <f t="shared" si="233"/>
        <v>0</v>
      </c>
      <c r="AU304" s="169">
        <f t="shared" si="234"/>
        <v>0</v>
      </c>
      <c r="AV304" s="169">
        <f t="shared" si="235"/>
        <v>1</v>
      </c>
      <c r="AW304" s="169">
        <f t="shared" si="236"/>
        <v>1</v>
      </c>
      <c r="AX304" s="169">
        <f t="shared" si="237"/>
        <v>0</v>
      </c>
      <c r="AY304" s="169">
        <f t="shared" si="238"/>
        <v>1</v>
      </c>
      <c r="AZ304" s="169">
        <f t="shared" si="239"/>
        <v>0</v>
      </c>
      <c r="BA304" s="169">
        <f t="shared" si="240"/>
        <v>0</v>
      </c>
      <c r="BB304" s="169">
        <f t="shared" si="241"/>
        <v>1</v>
      </c>
      <c r="BC304" s="169">
        <f t="shared" si="242"/>
        <v>0</v>
      </c>
      <c r="BD304" s="169">
        <f t="shared" si="243"/>
        <v>1</v>
      </c>
      <c r="BE304" s="169">
        <f t="shared" si="244"/>
        <v>0</v>
      </c>
      <c r="BF304" s="169">
        <f t="shared" si="245"/>
        <v>0</v>
      </c>
      <c r="BG304" s="169">
        <f t="shared" si="246"/>
        <v>0</v>
      </c>
      <c r="BH304" s="169">
        <f t="shared" si="247"/>
        <v>0</v>
      </c>
      <c r="BI304" s="169">
        <f t="shared" si="248"/>
        <v>0</v>
      </c>
      <c r="BJ304" s="169">
        <f t="shared" si="249"/>
        <v>1</v>
      </c>
      <c r="BK304" s="167">
        <f t="shared" si="250"/>
        <v>0</v>
      </c>
      <c r="BL304" s="169">
        <f t="shared" si="251"/>
        <v>0</v>
      </c>
      <c r="BM304" s="169">
        <f t="shared" si="252"/>
        <v>1</v>
      </c>
      <c r="BN304" s="169">
        <f t="shared" si="253"/>
        <v>1</v>
      </c>
      <c r="BO304" s="169">
        <f t="shared" si="254"/>
        <v>0</v>
      </c>
      <c r="BP304" s="36">
        <f t="shared" si="255"/>
        <v>0</v>
      </c>
      <c r="BQ304">
        <f t="shared" si="256"/>
        <v>0</v>
      </c>
      <c r="BR304" s="36">
        <f t="shared" si="257"/>
        <v>1</v>
      </c>
      <c r="BS304" t="e">
        <f t="shared" si="258"/>
        <v>#N/A</v>
      </c>
    </row>
    <row r="305" spans="1:71">
      <c r="A305" s="59">
        <v>333</v>
      </c>
      <c r="B305" s="59">
        <v>191241</v>
      </c>
      <c r="C305" s="160">
        <v>114285713.799146</v>
      </c>
      <c r="D305" s="59">
        <v>26321428</v>
      </c>
      <c r="E305" s="59">
        <v>26321428</v>
      </c>
      <c r="F305" s="59">
        <v>87964285.799145803</v>
      </c>
      <c r="G305" s="59">
        <v>128.57142639160199</v>
      </c>
      <c r="H305" s="59">
        <v>-4587497678.1238298</v>
      </c>
      <c r="I305" s="59">
        <v>0</v>
      </c>
      <c r="J305" s="59">
        <v>0</v>
      </c>
      <c r="K305" s="59">
        <v>0</v>
      </c>
      <c r="L305" s="59">
        <v>406</v>
      </c>
      <c r="M305" s="59">
        <v>403</v>
      </c>
      <c r="N305" s="59">
        <v>0</v>
      </c>
      <c r="O305" s="59">
        <v>0</v>
      </c>
      <c r="P305" s="59">
        <v>0</v>
      </c>
      <c r="Q305" s="59">
        <v>0</v>
      </c>
      <c r="R305" s="59">
        <v>2</v>
      </c>
      <c r="S305" s="59">
        <v>0</v>
      </c>
      <c r="T305" s="59">
        <f t="shared" si="208"/>
        <v>1</v>
      </c>
      <c r="U305" s="59">
        <f t="shared" si="209"/>
        <v>0</v>
      </c>
      <c r="V305" s="59">
        <f t="shared" si="210"/>
        <v>0</v>
      </c>
      <c r="W305" s="59">
        <f t="shared" si="211"/>
        <v>1</v>
      </c>
      <c r="X305" s="59">
        <f t="shared" si="212"/>
        <v>0</v>
      </c>
      <c r="Y305" s="59">
        <f t="shared" si="213"/>
        <v>0</v>
      </c>
      <c r="Z305" s="59">
        <f t="shared" si="214"/>
        <v>0</v>
      </c>
      <c r="AA305" s="59">
        <f t="shared" si="215"/>
        <v>0</v>
      </c>
      <c r="AB305" s="59">
        <f t="shared" si="216"/>
        <v>0</v>
      </c>
      <c r="AC305" s="59">
        <f t="shared" si="217"/>
        <v>0</v>
      </c>
      <c r="AD305" s="166">
        <f t="shared" si="259"/>
        <v>0</v>
      </c>
      <c r="AE305" s="169">
        <f t="shared" si="218"/>
        <v>0</v>
      </c>
      <c r="AF305" s="169">
        <f t="shared" si="219"/>
        <v>0</v>
      </c>
      <c r="AG305" s="169">
        <f t="shared" si="220"/>
        <v>0</v>
      </c>
      <c r="AH305" s="169">
        <f t="shared" si="221"/>
        <v>1</v>
      </c>
      <c r="AI305" s="169">
        <f t="shared" si="222"/>
        <v>0</v>
      </c>
      <c r="AJ305" s="169">
        <f t="shared" si="223"/>
        <v>0</v>
      </c>
      <c r="AK305" s="169">
        <f t="shared" si="224"/>
        <v>0</v>
      </c>
      <c r="AL305" s="169">
        <f t="shared" si="225"/>
        <v>1</v>
      </c>
      <c r="AM305" s="169">
        <f t="shared" si="226"/>
        <v>0</v>
      </c>
      <c r="AN305" s="169">
        <f t="shared" si="227"/>
        <v>0</v>
      </c>
      <c r="AO305" s="169">
        <f t="shared" si="228"/>
        <v>1</v>
      </c>
      <c r="AP305" s="169">
        <f t="shared" si="229"/>
        <v>0</v>
      </c>
      <c r="AQ305" s="169">
        <f t="shared" si="230"/>
        <v>0</v>
      </c>
      <c r="AR305" s="169">
        <f t="shared" si="231"/>
        <v>0</v>
      </c>
      <c r="AS305" s="169">
        <f t="shared" si="232"/>
        <v>0</v>
      </c>
      <c r="AT305" s="169">
        <f t="shared" si="233"/>
        <v>0</v>
      </c>
      <c r="AU305" s="169">
        <f t="shared" si="234"/>
        <v>0</v>
      </c>
      <c r="AV305" s="169">
        <f t="shared" si="235"/>
        <v>1</v>
      </c>
      <c r="AW305" s="169">
        <f t="shared" si="236"/>
        <v>1</v>
      </c>
      <c r="AX305" s="169">
        <f t="shared" si="237"/>
        <v>0</v>
      </c>
      <c r="AY305" s="169">
        <f t="shared" si="238"/>
        <v>1</v>
      </c>
      <c r="AZ305" s="169">
        <f t="shared" si="239"/>
        <v>0</v>
      </c>
      <c r="BA305" s="169">
        <f t="shared" si="240"/>
        <v>0</v>
      </c>
      <c r="BB305" s="169">
        <f t="shared" si="241"/>
        <v>1</v>
      </c>
      <c r="BC305" s="169">
        <f t="shared" si="242"/>
        <v>1</v>
      </c>
      <c r="BD305" s="169">
        <f t="shared" si="243"/>
        <v>0</v>
      </c>
      <c r="BE305" s="169">
        <f t="shared" si="244"/>
        <v>1</v>
      </c>
      <c r="BF305" s="169">
        <f t="shared" si="245"/>
        <v>0</v>
      </c>
      <c r="BG305" s="169">
        <f t="shared" si="246"/>
        <v>0</v>
      </c>
      <c r="BH305" s="169">
        <f t="shared" si="247"/>
        <v>0</v>
      </c>
      <c r="BI305" s="169">
        <f t="shared" si="248"/>
        <v>0</v>
      </c>
      <c r="BJ305" s="169">
        <f t="shared" si="249"/>
        <v>0</v>
      </c>
      <c r="BK305" s="167">
        <f t="shared" si="250"/>
        <v>0</v>
      </c>
      <c r="BL305" s="169">
        <f t="shared" si="251"/>
        <v>0</v>
      </c>
      <c r="BM305" s="169">
        <f t="shared" si="252"/>
        <v>1</v>
      </c>
      <c r="BN305" s="169">
        <f t="shared" si="253"/>
        <v>1</v>
      </c>
      <c r="BO305" s="169">
        <f t="shared" si="254"/>
        <v>0</v>
      </c>
      <c r="BP305" s="36">
        <f t="shared" si="255"/>
        <v>0</v>
      </c>
      <c r="BQ305">
        <f t="shared" si="256"/>
        <v>0</v>
      </c>
      <c r="BR305" s="36">
        <f t="shared" si="257"/>
        <v>1</v>
      </c>
      <c r="BS305" t="e">
        <f t="shared" si="258"/>
        <v>#N/A</v>
      </c>
    </row>
    <row r="306" spans="1:71">
      <c r="A306" s="59">
        <v>126</v>
      </c>
      <c r="B306" s="59">
        <v>111221</v>
      </c>
      <c r="C306" s="160">
        <v>91314282.895715997</v>
      </c>
      <c r="D306" s="59">
        <v>24196428</v>
      </c>
      <c r="E306" s="59">
        <v>26339285</v>
      </c>
      <c r="F306" s="59">
        <v>64974997.895715997</v>
      </c>
      <c r="G306" s="59">
        <v>89.285709381103501</v>
      </c>
      <c r="H306" s="59">
        <v>-1858081839.8799901</v>
      </c>
      <c r="I306" s="59">
        <v>0</v>
      </c>
      <c r="J306" s="59">
        <v>0</v>
      </c>
      <c r="K306" s="59">
        <v>0</v>
      </c>
      <c r="L306" s="59">
        <v>101</v>
      </c>
      <c r="M306" s="59">
        <v>0</v>
      </c>
      <c r="N306" s="59">
        <v>0</v>
      </c>
      <c r="O306" s="59">
        <v>202</v>
      </c>
      <c r="P306" s="59">
        <v>0</v>
      </c>
      <c r="Q306" s="59">
        <v>0</v>
      </c>
      <c r="R306" s="59">
        <v>2</v>
      </c>
      <c r="S306" s="59">
        <v>0</v>
      </c>
      <c r="T306" s="59">
        <f t="shared" si="208"/>
        <v>0</v>
      </c>
      <c r="U306" s="59">
        <f t="shared" si="209"/>
        <v>1</v>
      </c>
      <c r="V306" s="59">
        <f t="shared" si="210"/>
        <v>0</v>
      </c>
      <c r="W306" s="59">
        <f t="shared" si="211"/>
        <v>0</v>
      </c>
      <c r="X306" s="59">
        <f t="shared" si="212"/>
        <v>0</v>
      </c>
      <c r="Y306" s="59">
        <f t="shared" si="213"/>
        <v>0</v>
      </c>
      <c r="Z306" s="59">
        <f t="shared" si="214"/>
        <v>0</v>
      </c>
      <c r="AA306" s="59">
        <f t="shared" si="215"/>
        <v>0</v>
      </c>
      <c r="AB306" s="59">
        <f t="shared" si="216"/>
        <v>0</v>
      </c>
      <c r="AC306" s="59">
        <f t="shared" si="217"/>
        <v>0</v>
      </c>
      <c r="AD306" s="166">
        <f t="shared" si="259"/>
        <v>1</v>
      </c>
      <c r="AE306" s="169">
        <f t="shared" si="218"/>
        <v>1</v>
      </c>
      <c r="AF306" s="169">
        <f t="shared" si="219"/>
        <v>0</v>
      </c>
      <c r="AG306" s="169">
        <f t="shared" si="220"/>
        <v>0</v>
      </c>
      <c r="AH306" s="169">
        <f t="shared" si="221"/>
        <v>1</v>
      </c>
      <c r="AI306" s="169">
        <f t="shared" si="222"/>
        <v>0</v>
      </c>
      <c r="AJ306" s="169">
        <f t="shared" si="223"/>
        <v>0</v>
      </c>
      <c r="AK306" s="169">
        <f t="shared" si="224"/>
        <v>1</v>
      </c>
      <c r="AL306" s="169">
        <f t="shared" si="225"/>
        <v>0</v>
      </c>
      <c r="AM306" s="169">
        <f t="shared" si="226"/>
        <v>0</v>
      </c>
      <c r="AN306" s="169">
        <f t="shared" si="227"/>
        <v>0</v>
      </c>
      <c r="AO306" s="169">
        <f t="shared" si="228"/>
        <v>1</v>
      </c>
      <c r="AP306" s="169">
        <f t="shared" si="229"/>
        <v>0</v>
      </c>
      <c r="AQ306" s="169">
        <f t="shared" si="230"/>
        <v>0</v>
      </c>
      <c r="AR306" s="169">
        <f t="shared" si="231"/>
        <v>0</v>
      </c>
      <c r="AS306" s="169">
        <f t="shared" si="232"/>
        <v>0</v>
      </c>
      <c r="AT306" s="169">
        <f t="shared" si="233"/>
        <v>0</v>
      </c>
      <c r="AU306" s="169">
        <f t="shared" si="234"/>
        <v>0</v>
      </c>
      <c r="AV306" s="169">
        <f t="shared" si="235"/>
        <v>1</v>
      </c>
      <c r="AW306" s="169">
        <f t="shared" si="236"/>
        <v>0</v>
      </c>
      <c r="AX306" s="169">
        <f t="shared" si="237"/>
        <v>0</v>
      </c>
      <c r="AY306" s="169">
        <f t="shared" si="238"/>
        <v>0</v>
      </c>
      <c r="AZ306" s="169">
        <f t="shared" si="239"/>
        <v>0</v>
      </c>
      <c r="BA306" s="169">
        <f t="shared" si="240"/>
        <v>0</v>
      </c>
      <c r="BB306" s="169">
        <f t="shared" si="241"/>
        <v>1</v>
      </c>
      <c r="BC306" s="169">
        <f t="shared" si="242"/>
        <v>0</v>
      </c>
      <c r="BD306" s="169">
        <f t="shared" si="243"/>
        <v>1</v>
      </c>
      <c r="BE306" s="169">
        <f t="shared" si="244"/>
        <v>0</v>
      </c>
      <c r="BF306" s="169">
        <f t="shared" si="245"/>
        <v>0</v>
      </c>
      <c r="BG306" s="169">
        <f t="shared" si="246"/>
        <v>0</v>
      </c>
      <c r="BH306" s="169">
        <f t="shared" si="247"/>
        <v>0</v>
      </c>
      <c r="BI306" s="169">
        <f t="shared" si="248"/>
        <v>0</v>
      </c>
      <c r="BJ306" s="169">
        <f t="shared" si="249"/>
        <v>0</v>
      </c>
      <c r="BK306" s="167">
        <f t="shared" si="250"/>
        <v>0</v>
      </c>
      <c r="BL306" s="169">
        <f t="shared" si="251"/>
        <v>0</v>
      </c>
      <c r="BM306" s="169">
        <f t="shared" si="252"/>
        <v>1</v>
      </c>
      <c r="BN306" s="169">
        <f t="shared" si="253"/>
        <v>1</v>
      </c>
      <c r="BO306" s="169">
        <f t="shared" si="254"/>
        <v>0</v>
      </c>
      <c r="BP306" s="36">
        <f t="shared" si="255"/>
        <v>1</v>
      </c>
      <c r="BQ306">
        <f t="shared" si="256"/>
        <v>0</v>
      </c>
      <c r="BR306" s="36">
        <f t="shared" si="257"/>
        <v>0</v>
      </c>
      <c r="BS306" t="e">
        <f t="shared" si="258"/>
        <v>#N/A</v>
      </c>
    </row>
    <row r="307" spans="1:71">
      <c r="A307" s="59">
        <v>387</v>
      </c>
      <c r="B307" s="59">
        <v>222221</v>
      </c>
      <c r="C307" s="160">
        <v>41999999.3741512</v>
      </c>
      <c r="D307" s="59">
        <v>26680000</v>
      </c>
      <c r="E307" s="59">
        <v>26680000</v>
      </c>
      <c r="F307" s="59">
        <v>15319999.3741512</v>
      </c>
      <c r="G307" s="59">
        <v>2960</v>
      </c>
      <c r="H307" s="59">
        <v>-5930697061.8999004</v>
      </c>
      <c r="I307" s="59">
        <v>102</v>
      </c>
      <c r="J307" s="59">
        <v>0</v>
      </c>
      <c r="K307" s="59">
        <v>0</v>
      </c>
      <c r="L307" s="59">
        <v>0</v>
      </c>
      <c r="M307" s="59">
        <v>0</v>
      </c>
      <c r="N307" s="59">
        <v>0</v>
      </c>
      <c r="O307" s="59">
        <v>102</v>
      </c>
      <c r="P307" s="59">
        <v>0</v>
      </c>
      <c r="Q307" s="59">
        <v>0</v>
      </c>
      <c r="R307" s="59">
        <v>2</v>
      </c>
      <c r="S307" s="59">
        <v>0</v>
      </c>
      <c r="T307" s="59">
        <f t="shared" si="208"/>
        <v>0</v>
      </c>
      <c r="U307" s="59">
        <f t="shared" si="209"/>
        <v>0</v>
      </c>
      <c r="V307" s="59">
        <f t="shared" si="210"/>
        <v>2</v>
      </c>
      <c r="W307" s="59">
        <f t="shared" si="211"/>
        <v>0</v>
      </c>
      <c r="X307" s="59">
        <f t="shared" si="212"/>
        <v>0</v>
      </c>
      <c r="Y307" s="59">
        <f t="shared" si="213"/>
        <v>0</v>
      </c>
      <c r="Z307" s="59">
        <f t="shared" si="214"/>
        <v>0</v>
      </c>
      <c r="AA307" s="59">
        <f t="shared" si="215"/>
        <v>0</v>
      </c>
      <c r="AB307" s="59">
        <f t="shared" si="216"/>
        <v>0</v>
      </c>
      <c r="AC307" s="59">
        <f t="shared" si="217"/>
        <v>0</v>
      </c>
      <c r="AD307" s="166">
        <f t="shared" si="259"/>
        <v>0</v>
      </c>
      <c r="AE307" s="169">
        <f t="shared" si="218"/>
        <v>0</v>
      </c>
      <c r="AF307" s="169">
        <f t="shared" si="219"/>
        <v>0</v>
      </c>
      <c r="AG307" s="169">
        <f t="shared" si="220"/>
        <v>0</v>
      </c>
      <c r="AH307" s="169">
        <f t="shared" si="221"/>
        <v>1</v>
      </c>
      <c r="AI307" s="169">
        <f t="shared" si="222"/>
        <v>0</v>
      </c>
      <c r="AJ307" s="169">
        <f t="shared" si="223"/>
        <v>0</v>
      </c>
      <c r="AK307" s="169">
        <f t="shared" si="224"/>
        <v>0</v>
      </c>
      <c r="AL307" s="169">
        <f t="shared" si="225"/>
        <v>1</v>
      </c>
      <c r="AM307" s="169">
        <f t="shared" si="226"/>
        <v>1</v>
      </c>
      <c r="AN307" s="169">
        <f t="shared" si="227"/>
        <v>0</v>
      </c>
      <c r="AO307" s="169">
        <f t="shared" si="228"/>
        <v>1</v>
      </c>
      <c r="AP307" s="169">
        <f t="shared" si="229"/>
        <v>1</v>
      </c>
      <c r="AQ307" s="169">
        <f t="shared" si="230"/>
        <v>0</v>
      </c>
      <c r="AR307" s="169">
        <f t="shared" si="231"/>
        <v>0</v>
      </c>
      <c r="AS307" s="169">
        <f t="shared" si="232"/>
        <v>0</v>
      </c>
      <c r="AT307" s="169">
        <f t="shared" si="233"/>
        <v>0</v>
      </c>
      <c r="AU307" s="169">
        <f t="shared" si="234"/>
        <v>0</v>
      </c>
      <c r="AV307" s="169">
        <f t="shared" si="235"/>
        <v>1</v>
      </c>
      <c r="AW307" s="169">
        <f t="shared" si="236"/>
        <v>0</v>
      </c>
      <c r="AX307" s="169">
        <f t="shared" si="237"/>
        <v>0</v>
      </c>
      <c r="AY307" s="169">
        <f t="shared" si="238"/>
        <v>0</v>
      </c>
      <c r="AZ307" s="169">
        <f t="shared" si="239"/>
        <v>0</v>
      </c>
      <c r="BA307" s="169">
        <f t="shared" si="240"/>
        <v>0</v>
      </c>
      <c r="BB307" s="169">
        <f t="shared" si="241"/>
        <v>1</v>
      </c>
      <c r="BC307" s="169">
        <f t="shared" si="242"/>
        <v>0</v>
      </c>
      <c r="BD307" s="169">
        <f t="shared" si="243"/>
        <v>1</v>
      </c>
      <c r="BE307" s="169">
        <f t="shared" si="244"/>
        <v>0</v>
      </c>
      <c r="BF307" s="169">
        <f t="shared" si="245"/>
        <v>0</v>
      </c>
      <c r="BG307" s="169">
        <f t="shared" si="246"/>
        <v>0</v>
      </c>
      <c r="BH307" s="169">
        <f t="shared" si="247"/>
        <v>0</v>
      </c>
      <c r="BI307" s="169">
        <f t="shared" si="248"/>
        <v>0</v>
      </c>
      <c r="BJ307" s="169">
        <f t="shared" si="249"/>
        <v>0</v>
      </c>
      <c r="BK307" s="167">
        <f t="shared" si="250"/>
        <v>0</v>
      </c>
      <c r="BL307" s="169">
        <f t="shared" si="251"/>
        <v>0</v>
      </c>
      <c r="BM307" s="169">
        <f t="shared" si="252"/>
        <v>1</v>
      </c>
      <c r="BN307" s="169">
        <f t="shared" si="253"/>
        <v>1</v>
      </c>
      <c r="BO307" s="169">
        <f t="shared" si="254"/>
        <v>0</v>
      </c>
      <c r="BP307" s="36">
        <f t="shared" si="255"/>
        <v>0</v>
      </c>
      <c r="BQ307">
        <f t="shared" si="256"/>
        <v>0</v>
      </c>
      <c r="BR307" s="36">
        <f t="shared" si="257"/>
        <v>0</v>
      </c>
      <c r="BS307" t="e">
        <f t="shared" si="258"/>
        <v>#N/A</v>
      </c>
    </row>
    <row r="308" spans="1:71">
      <c r="A308" s="59">
        <v>58</v>
      </c>
      <c r="B308" s="59">
        <v>16291</v>
      </c>
      <c r="C308" s="160">
        <v>8999999.8658895493</v>
      </c>
      <c r="D308" s="59">
        <v>26375000</v>
      </c>
      <c r="E308" s="59">
        <v>27075000</v>
      </c>
      <c r="F308" s="59">
        <v>-18075000.134110499</v>
      </c>
      <c r="G308" s="59">
        <v>40</v>
      </c>
      <c r="H308" s="59">
        <v>-595525601.39000404</v>
      </c>
      <c r="I308" s="59">
        <v>0</v>
      </c>
      <c r="J308" s="59">
        <v>0</v>
      </c>
      <c r="K308" s="59">
        <v>0</v>
      </c>
      <c r="L308" s="59">
        <v>415</v>
      </c>
      <c r="M308" s="59">
        <v>0</v>
      </c>
      <c r="N308" s="59">
        <v>0</v>
      </c>
      <c r="O308" s="59">
        <v>405</v>
      </c>
      <c r="P308" s="59">
        <v>0</v>
      </c>
      <c r="Q308" s="59">
        <v>0</v>
      </c>
      <c r="R308" s="59">
        <v>2</v>
      </c>
      <c r="S308" s="59">
        <v>1</v>
      </c>
      <c r="T308" s="59">
        <f t="shared" si="208"/>
        <v>2</v>
      </c>
      <c r="U308" s="59">
        <f t="shared" si="209"/>
        <v>0</v>
      </c>
      <c r="V308" s="59">
        <f t="shared" si="210"/>
        <v>0</v>
      </c>
      <c r="W308" s="59">
        <f t="shared" si="211"/>
        <v>0</v>
      </c>
      <c r="X308" s="59">
        <f t="shared" si="212"/>
        <v>0</v>
      </c>
      <c r="Y308" s="59">
        <f t="shared" si="213"/>
        <v>0</v>
      </c>
      <c r="Z308" s="59">
        <f t="shared" si="214"/>
        <v>0</v>
      </c>
      <c r="AA308" s="59">
        <f t="shared" si="215"/>
        <v>0</v>
      </c>
      <c r="AB308" s="59">
        <f t="shared" si="216"/>
        <v>0</v>
      </c>
      <c r="AC308" s="59">
        <f t="shared" si="217"/>
        <v>0</v>
      </c>
      <c r="AD308" s="166">
        <f t="shared" si="259"/>
        <v>0</v>
      </c>
      <c r="AE308" s="169">
        <f t="shared" si="218"/>
        <v>0</v>
      </c>
      <c r="AF308" s="169">
        <f t="shared" si="219"/>
        <v>0</v>
      </c>
      <c r="AG308" s="169">
        <f t="shared" si="220"/>
        <v>0</v>
      </c>
      <c r="AH308" s="169">
        <f t="shared" si="221"/>
        <v>1</v>
      </c>
      <c r="AI308" s="169">
        <f t="shared" si="222"/>
        <v>0</v>
      </c>
      <c r="AJ308" s="169">
        <f t="shared" si="223"/>
        <v>0</v>
      </c>
      <c r="AK308" s="169">
        <f t="shared" si="224"/>
        <v>0</v>
      </c>
      <c r="AL308" s="169">
        <f t="shared" si="225"/>
        <v>1</v>
      </c>
      <c r="AM308" s="169">
        <f t="shared" si="226"/>
        <v>0</v>
      </c>
      <c r="AN308" s="169">
        <f t="shared" si="227"/>
        <v>0</v>
      </c>
      <c r="AO308" s="169">
        <f t="shared" si="228"/>
        <v>1</v>
      </c>
      <c r="AP308" s="169">
        <f t="shared" si="229"/>
        <v>0</v>
      </c>
      <c r="AQ308" s="169">
        <f t="shared" si="230"/>
        <v>0</v>
      </c>
      <c r="AR308" s="169">
        <f t="shared" si="231"/>
        <v>0</v>
      </c>
      <c r="AS308" s="169">
        <f t="shared" si="232"/>
        <v>0</v>
      </c>
      <c r="AT308" s="169">
        <f t="shared" si="233"/>
        <v>0</v>
      </c>
      <c r="AU308" s="169">
        <f t="shared" si="234"/>
        <v>0</v>
      </c>
      <c r="AV308" s="169">
        <f t="shared" si="235"/>
        <v>1</v>
      </c>
      <c r="AW308" s="169">
        <f t="shared" si="236"/>
        <v>1</v>
      </c>
      <c r="AX308" s="169">
        <f t="shared" si="237"/>
        <v>1</v>
      </c>
      <c r="AY308" s="169">
        <f t="shared" si="238"/>
        <v>0</v>
      </c>
      <c r="AZ308" s="169">
        <f t="shared" si="239"/>
        <v>0</v>
      </c>
      <c r="BA308" s="169">
        <f t="shared" si="240"/>
        <v>0</v>
      </c>
      <c r="BB308" s="169">
        <f t="shared" si="241"/>
        <v>1</v>
      </c>
      <c r="BC308" s="169">
        <f t="shared" si="242"/>
        <v>0</v>
      </c>
      <c r="BD308" s="169">
        <f t="shared" si="243"/>
        <v>1</v>
      </c>
      <c r="BE308" s="169">
        <f t="shared" si="244"/>
        <v>0</v>
      </c>
      <c r="BF308" s="169">
        <f t="shared" si="245"/>
        <v>0</v>
      </c>
      <c r="BG308" s="169">
        <f t="shared" si="246"/>
        <v>0</v>
      </c>
      <c r="BH308" s="169">
        <f t="shared" si="247"/>
        <v>1</v>
      </c>
      <c r="BI308" s="169">
        <f t="shared" si="248"/>
        <v>1</v>
      </c>
      <c r="BJ308" s="169">
        <f t="shared" si="249"/>
        <v>0</v>
      </c>
      <c r="BK308" s="167">
        <f t="shared" si="250"/>
        <v>0</v>
      </c>
      <c r="BL308" s="169">
        <f t="shared" si="251"/>
        <v>0</v>
      </c>
      <c r="BM308" s="169">
        <f t="shared" si="252"/>
        <v>1</v>
      </c>
      <c r="BN308" s="169">
        <f t="shared" si="253"/>
        <v>0</v>
      </c>
      <c r="BO308" s="169">
        <f t="shared" si="254"/>
        <v>1</v>
      </c>
      <c r="BP308" s="36">
        <f t="shared" si="255"/>
        <v>0</v>
      </c>
      <c r="BQ308">
        <f t="shared" si="256"/>
        <v>0</v>
      </c>
      <c r="BR308" s="36">
        <f t="shared" si="257"/>
        <v>2</v>
      </c>
      <c r="BS308" t="e">
        <f t="shared" si="258"/>
        <v>#N/A</v>
      </c>
    </row>
    <row r="309" spans="1:71">
      <c r="A309" s="59">
        <v>7</v>
      </c>
      <c r="B309" s="59">
        <v>11192</v>
      </c>
      <c r="C309" s="160">
        <v>62448981.225068599</v>
      </c>
      <c r="D309" s="59">
        <v>19285714.25</v>
      </c>
      <c r="E309" s="59">
        <v>27244898</v>
      </c>
      <c r="F309" s="59">
        <v>35204083.225068599</v>
      </c>
      <c r="G309" s="59">
        <v>306.12245178222702</v>
      </c>
      <c r="H309" s="59">
        <v>15000001.2701125</v>
      </c>
      <c r="I309" s="59">
        <v>101</v>
      </c>
      <c r="J309" s="59">
        <v>0</v>
      </c>
      <c r="K309" s="59">
        <v>0</v>
      </c>
      <c r="L309" s="59">
        <v>101</v>
      </c>
      <c r="M309" s="59">
        <v>0</v>
      </c>
      <c r="N309" s="59">
        <v>0</v>
      </c>
      <c r="O309" s="59">
        <v>101</v>
      </c>
      <c r="P309" s="59">
        <v>0</v>
      </c>
      <c r="Q309" s="59">
        <v>0</v>
      </c>
      <c r="R309" s="59">
        <v>1</v>
      </c>
      <c r="S309" s="59">
        <v>0</v>
      </c>
      <c r="T309" s="59">
        <f t="shared" si="208"/>
        <v>0</v>
      </c>
      <c r="U309" s="59">
        <f t="shared" si="209"/>
        <v>0</v>
      </c>
      <c r="V309" s="59">
        <f t="shared" si="210"/>
        <v>0</v>
      </c>
      <c r="W309" s="59">
        <f t="shared" si="211"/>
        <v>0</v>
      </c>
      <c r="X309" s="59">
        <f t="shared" si="212"/>
        <v>0</v>
      </c>
      <c r="Y309" s="59">
        <f t="shared" si="213"/>
        <v>0</v>
      </c>
      <c r="Z309" s="59">
        <f t="shared" si="214"/>
        <v>0</v>
      </c>
      <c r="AA309" s="59">
        <f t="shared" si="215"/>
        <v>0</v>
      </c>
      <c r="AB309" s="59">
        <f t="shared" si="216"/>
        <v>0</v>
      </c>
      <c r="AC309" s="59">
        <f t="shared" si="217"/>
        <v>0</v>
      </c>
      <c r="AD309" s="166">
        <f t="shared" si="259"/>
        <v>3</v>
      </c>
      <c r="AE309" s="169">
        <f t="shared" si="218"/>
        <v>0</v>
      </c>
      <c r="AF309" s="169">
        <f t="shared" si="219"/>
        <v>1</v>
      </c>
      <c r="AG309" s="169">
        <f t="shared" si="220"/>
        <v>0</v>
      </c>
      <c r="AH309" s="169">
        <f t="shared" si="221"/>
        <v>1</v>
      </c>
      <c r="AI309" s="169">
        <f t="shared" si="222"/>
        <v>0</v>
      </c>
      <c r="AJ309" s="169">
        <f t="shared" si="223"/>
        <v>0</v>
      </c>
      <c r="AK309" s="169">
        <f t="shared" si="224"/>
        <v>0</v>
      </c>
      <c r="AL309" s="169">
        <f t="shared" si="225"/>
        <v>1</v>
      </c>
      <c r="AM309" s="169">
        <f t="shared" si="226"/>
        <v>0</v>
      </c>
      <c r="AN309" s="169">
        <f t="shared" si="227"/>
        <v>0</v>
      </c>
      <c r="AO309" s="169">
        <f t="shared" si="228"/>
        <v>1</v>
      </c>
      <c r="AP309" s="169">
        <f t="shared" si="229"/>
        <v>0</v>
      </c>
      <c r="AQ309" s="169">
        <f t="shared" si="230"/>
        <v>0</v>
      </c>
      <c r="AR309" s="169">
        <f t="shared" si="231"/>
        <v>0</v>
      </c>
      <c r="AS309" s="169">
        <f t="shared" si="232"/>
        <v>0</v>
      </c>
      <c r="AT309" s="169">
        <f t="shared" si="233"/>
        <v>0</v>
      </c>
      <c r="AU309" s="169">
        <f t="shared" si="234"/>
        <v>0</v>
      </c>
      <c r="AV309" s="169">
        <f t="shared" si="235"/>
        <v>1</v>
      </c>
      <c r="AW309" s="169">
        <f t="shared" si="236"/>
        <v>0</v>
      </c>
      <c r="AX309" s="169">
        <f t="shared" si="237"/>
        <v>0</v>
      </c>
      <c r="AY309" s="169">
        <f t="shared" si="238"/>
        <v>0</v>
      </c>
      <c r="AZ309" s="169">
        <f t="shared" si="239"/>
        <v>0</v>
      </c>
      <c r="BA309" s="169">
        <f t="shared" si="240"/>
        <v>0</v>
      </c>
      <c r="BB309" s="169">
        <f t="shared" si="241"/>
        <v>1</v>
      </c>
      <c r="BC309" s="169">
        <f t="shared" si="242"/>
        <v>0</v>
      </c>
      <c r="BD309" s="169">
        <f t="shared" si="243"/>
        <v>1</v>
      </c>
      <c r="BE309" s="169">
        <f t="shared" si="244"/>
        <v>0</v>
      </c>
      <c r="BF309" s="169">
        <f t="shared" si="245"/>
        <v>0</v>
      </c>
      <c r="BG309" s="169">
        <f t="shared" si="246"/>
        <v>0</v>
      </c>
      <c r="BH309" s="169">
        <f t="shared" si="247"/>
        <v>0</v>
      </c>
      <c r="BI309" s="169">
        <f t="shared" si="248"/>
        <v>0</v>
      </c>
      <c r="BJ309" s="169">
        <f t="shared" si="249"/>
        <v>0</v>
      </c>
      <c r="BK309" s="167">
        <f t="shared" si="250"/>
        <v>0</v>
      </c>
      <c r="BL309" s="169">
        <f t="shared" si="251"/>
        <v>1</v>
      </c>
      <c r="BM309" s="169">
        <f t="shared" si="252"/>
        <v>0</v>
      </c>
      <c r="BN309" s="169">
        <f t="shared" si="253"/>
        <v>1</v>
      </c>
      <c r="BO309" s="169">
        <f t="shared" si="254"/>
        <v>0</v>
      </c>
      <c r="BP309" s="36">
        <f t="shared" si="255"/>
        <v>1</v>
      </c>
      <c r="BQ309">
        <f t="shared" si="256"/>
        <v>0</v>
      </c>
      <c r="BR309" s="36">
        <f t="shared" si="257"/>
        <v>0</v>
      </c>
      <c r="BS309" t="e">
        <f t="shared" si="258"/>
        <v>#N/A</v>
      </c>
    </row>
    <row r="310" spans="1:71">
      <c r="A310" s="59">
        <v>271</v>
      </c>
      <c r="B310" s="59">
        <v>161241</v>
      </c>
      <c r="C310" s="160">
        <v>22833333.843698099</v>
      </c>
      <c r="D310" s="59">
        <v>21666666.5</v>
      </c>
      <c r="E310" s="59">
        <v>28166666.5</v>
      </c>
      <c r="F310" s="59">
        <v>-5333332.6563018803</v>
      </c>
      <c r="G310" s="59">
        <v>616.66667938232399</v>
      </c>
      <c r="H310" s="59">
        <v>-4097284647.9949098</v>
      </c>
      <c r="I310" s="59">
        <v>0</v>
      </c>
      <c r="J310" s="59">
        <v>0</v>
      </c>
      <c r="K310" s="59">
        <v>0</v>
      </c>
      <c r="L310" s="59">
        <v>405</v>
      </c>
      <c r="M310" s="59">
        <v>0</v>
      </c>
      <c r="N310" s="59">
        <v>0</v>
      </c>
      <c r="O310" s="59">
        <v>405</v>
      </c>
      <c r="P310" s="59">
        <v>801</v>
      </c>
      <c r="Q310" s="59">
        <v>707</v>
      </c>
      <c r="R310" s="59">
        <v>1</v>
      </c>
      <c r="S310" s="59">
        <v>0</v>
      </c>
      <c r="T310" s="59">
        <f t="shared" si="208"/>
        <v>2</v>
      </c>
      <c r="U310" s="59">
        <f t="shared" si="209"/>
        <v>0</v>
      </c>
      <c r="V310" s="59">
        <f t="shared" si="210"/>
        <v>0</v>
      </c>
      <c r="W310" s="59">
        <f t="shared" si="211"/>
        <v>0</v>
      </c>
      <c r="X310" s="59">
        <f t="shared" si="212"/>
        <v>2</v>
      </c>
      <c r="Y310" s="59">
        <f t="shared" si="213"/>
        <v>0</v>
      </c>
      <c r="Z310" s="59">
        <f t="shared" si="214"/>
        <v>0</v>
      </c>
      <c r="AA310" s="59">
        <f t="shared" si="215"/>
        <v>0</v>
      </c>
      <c r="AB310" s="59">
        <f t="shared" si="216"/>
        <v>0</v>
      </c>
      <c r="AC310" s="59">
        <f t="shared" si="217"/>
        <v>0</v>
      </c>
      <c r="AD310" s="166">
        <f t="shared" si="259"/>
        <v>0</v>
      </c>
      <c r="AE310" s="169">
        <f t="shared" si="218"/>
        <v>0</v>
      </c>
      <c r="AF310" s="169">
        <f t="shared" si="219"/>
        <v>0</v>
      </c>
      <c r="AG310" s="169">
        <f t="shared" si="220"/>
        <v>0</v>
      </c>
      <c r="AH310" s="169">
        <f t="shared" si="221"/>
        <v>1</v>
      </c>
      <c r="AI310" s="169">
        <f t="shared" si="222"/>
        <v>0</v>
      </c>
      <c r="AJ310" s="169">
        <f t="shared" si="223"/>
        <v>0</v>
      </c>
      <c r="AK310" s="169">
        <f t="shared" si="224"/>
        <v>0</v>
      </c>
      <c r="AL310" s="169">
        <f t="shared" si="225"/>
        <v>1</v>
      </c>
      <c r="AM310" s="169">
        <f t="shared" si="226"/>
        <v>0</v>
      </c>
      <c r="AN310" s="169">
        <f t="shared" si="227"/>
        <v>0</v>
      </c>
      <c r="AO310" s="169">
        <f t="shared" si="228"/>
        <v>1</v>
      </c>
      <c r="AP310" s="169">
        <f t="shared" si="229"/>
        <v>0</v>
      </c>
      <c r="AQ310" s="169">
        <f t="shared" si="230"/>
        <v>0</v>
      </c>
      <c r="AR310" s="169">
        <f t="shared" si="231"/>
        <v>0</v>
      </c>
      <c r="AS310" s="169">
        <f t="shared" si="232"/>
        <v>0</v>
      </c>
      <c r="AT310" s="169">
        <f t="shared" si="233"/>
        <v>0</v>
      </c>
      <c r="AU310" s="169">
        <f t="shared" si="234"/>
        <v>0</v>
      </c>
      <c r="AV310" s="169">
        <f t="shared" si="235"/>
        <v>1</v>
      </c>
      <c r="AW310" s="169">
        <f t="shared" si="236"/>
        <v>1</v>
      </c>
      <c r="AX310" s="169">
        <f t="shared" si="237"/>
        <v>1</v>
      </c>
      <c r="AY310" s="169">
        <f t="shared" si="238"/>
        <v>0</v>
      </c>
      <c r="AZ310" s="169">
        <f t="shared" si="239"/>
        <v>0</v>
      </c>
      <c r="BA310" s="169">
        <f t="shared" si="240"/>
        <v>1</v>
      </c>
      <c r="BB310" s="169">
        <f t="shared" si="241"/>
        <v>0</v>
      </c>
      <c r="BC310" s="169">
        <f t="shared" si="242"/>
        <v>0</v>
      </c>
      <c r="BD310" s="169">
        <f t="shared" si="243"/>
        <v>1</v>
      </c>
      <c r="BE310" s="169">
        <f t="shared" si="244"/>
        <v>0</v>
      </c>
      <c r="BF310" s="169">
        <f t="shared" si="245"/>
        <v>0</v>
      </c>
      <c r="BG310" s="169">
        <f t="shared" si="246"/>
        <v>0</v>
      </c>
      <c r="BH310" s="169">
        <f t="shared" si="247"/>
        <v>0</v>
      </c>
      <c r="BI310" s="169">
        <f t="shared" si="248"/>
        <v>2</v>
      </c>
      <c r="BJ310" s="169">
        <f t="shared" si="249"/>
        <v>0</v>
      </c>
      <c r="BK310" s="167">
        <f t="shared" si="250"/>
        <v>0</v>
      </c>
      <c r="BL310" s="169">
        <f t="shared" si="251"/>
        <v>1</v>
      </c>
      <c r="BM310" s="169">
        <f t="shared" si="252"/>
        <v>0</v>
      </c>
      <c r="BN310" s="169">
        <f t="shared" si="253"/>
        <v>1</v>
      </c>
      <c r="BO310" s="169">
        <f t="shared" si="254"/>
        <v>0</v>
      </c>
      <c r="BP310" s="36">
        <f t="shared" si="255"/>
        <v>0</v>
      </c>
      <c r="BQ310">
        <f t="shared" si="256"/>
        <v>0</v>
      </c>
      <c r="BR310" s="36">
        <f t="shared" si="257"/>
        <v>2</v>
      </c>
      <c r="BS310" t="e">
        <f t="shared" si="258"/>
        <v>#N/A</v>
      </c>
    </row>
    <row r="311" spans="1:71">
      <c r="A311" s="59">
        <v>29</v>
      </c>
      <c r="B311" s="59">
        <v>13221</v>
      </c>
      <c r="C311" s="160">
        <v>15923214.2179216</v>
      </c>
      <c r="D311" s="161">
        <v>26000000</v>
      </c>
      <c r="E311" s="59">
        <v>28500000</v>
      </c>
      <c r="F311" s="59">
        <v>-12576785.7820784</v>
      </c>
      <c r="G311" s="59">
        <v>35.714286804199197</v>
      </c>
      <c r="H311" s="59">
        <v>-328939028.17795599</v>
      </c>
      <c r="I311" s="59">
        <v>0</v>
      </c>
      <c r="J311" s="59">
        <v>0</v>
      </c>
      <c r="K311" s="59">
        <v>0</v>
      </c>
      <c r="L311" s="59">
        <v>406</v>
      </c>
      <c r="M311" s="59">
        <v>444</v>
      </c>
      <c r="N311" s="59">
        <v>301</v>
      </c>
      <c r="O311" s="59">
        <v>0</v>
      </c>
      <c r="P311" s="59">
        <v>0</v>
      </c>
      <c r="Q311" s="59">
        <v>0</v>
      </c>
      <c r="R311" s="59">
        <v>2</v>
      </c>
      <c r="S311" s="59">
        <v>1</v>
      </c>
      <c r="T311" s="59">
        <f t="shared" si="208"/>
        <v>1</v>
      </c>
      <c r="U311" s="59">
        <f t="shared" si="209"/>
        <v>0</v>
      </c>
      <c r="V311" s="59">
        <f t="shared" si="210"/>
        <v>0</v>
      </c>
      <c r="W311" s="59">
        <f t="shared" si="211"/>
        <v>1</v>
      </c>
      <c r="X311" s="59">
        <f t="shared" si="212"/>
        <v>0</v>
      </c>
      <c r="Y311" s="59">
        <f t="shared" si="213"/>
        <v>1</v>
      </c>
      <c r="Z311" s="59">
        <f t="shared" si="214"/>
        <v>0</v>
      </c>
      <c r="AA311" s="59">
        <f t="shared" si="215"/>
        <v>0</v>
      </c>
      <c r="AB311" s="59">
        <f t="shared" si="216"/>
        <v>0</v>
      </c>
      <c r="AC311" s="59">
        <f t="shared" si="217"/>
        <v>0</v>
      </c>
      <c r="AD311" s="166">
        <f t="shared" si="259"/>
        <v>0</v>
      </c>
      <c r="AE311" s="169">
        <f t="shared" si="218"/>
        <v>0</v>
      </c>
      <c r="AF311" s="169">
        <f t="shared" si="219"/>
        <v>0</v>
      </c>
      <c r="AG311" s="169">
        <f t="shared" si="220"/>
        <v>0</v>
      </c>
      <c r="AH311" s="169">
        <f t="shared" si="221"/>
        <v>1</v>
      </c>
      <c r="AI311" s="169">
        <f t="shared" si="222"/>
        <v>0</v>
      </c>
      <c r="AJ311" s="169">
        <f t="shared" si="223"/>
        <v>0</v>
      </c>
      <c r="AK311" s="169">
        <f t="shared" si="224"/>
        <v>0</v>
      </c>
      <c r="AL311" s="169">
        <f t="shared" si="225"/>
        <v>1</v>
      </c>
      <c r="AM311" s="169">
        <f t="shared" si="226"/>
        <v>0</v>
      </c>
      <c r="AN311" s="169">
        <f t="shared" si="227"/>
        <v>0</v>
      </c>
      <c r="AO311" s="169">
        <f t="shared" si="228"/>
        <v>1</v>
      </c>
      <c r="AP311" s="169">
        <f t="shared" si="229"/>
        <v>0</v>
      </c>
      <c r="AQ311" s="169">
        <f t="shared" si="230"/>
        <v>0</v>
      </c>
      <c r="AR311" s="169">
        <f t="shared" si="231"/>
        <v>0</v>
      </c>
      <c r="AS311" s="169">
        <f t="shared" si="232"/>
        <v>0</v>
      </c>
      <c r="AT311" s="169">
        <f t="shared" si="233"/>
        <v>0</v>
      </c>
      <c r="AU311" s="169">
        <f t="shared" si="234"/>
        <v>0</v>
      </c>
      <c r="AV311" s="169">
        <f t="shared" si="235"/>
        <v>1</v>
      </c>
      <c r="AW311" s="169">
        <f t="shared" si="236"/>
        <v>1</v>
      </c>
      <c r="AX311" s="169">
        <f t="shared" si="237"/>
        <v>0</v>
      </c>
      <c r="AY311" s="169">
        <f t="shared" si="238"/>
        <v>1</v>
      </c>
      <c r="AZ311" s="169">
        <f t="shared" si="239"/>
        <v>0</v>
      </c>
      <c r="BA311" s="169">
        <f t="shared" si="240"/>
        <v>0</v>
      </c>
      <c r="BB311" s="169">
        <f t="shared" si="241"/>
        <v>1</v>
      </c>
      <c r="BC311" s="169">
        <f t="shared" si="242"/>
        <v>1</v>
      </c>
      <c r="BD311" s="169">
        <f t="shared" si="243"/>
        <v>0</v>
      </c>
      <c r="BE311" s="169">
        <f t="shared" si="244"/>
        <v>1</v>
      </c>
      <c r="BF311" s="169">
        <f t="shared" si="245"/>
        <v>0</v>
      </c>
      <c r="BG311" s="169">
        <f t="shared" si="246"/>
        <v>0</v>
      </c>
      <c r="BH311" s="169">
        <f t="shared" si="247"/>
        <v>0</v>
      </c>
      <c r="BI311" s="169">
        <f t="shared" si="248"/>
        <v>0</v>
      </c>
      <c r="BJ311" s="169">
        <f t="shared" si="249"/>
        <v>0</v>
      </c>
      <c r="BK311" s="167">
        <f t="shared" si="250"/>
        <v>0</v>
      </c>
      <c r="BL311" s="169">
        <f t="shared" si="251"/>
        <v>0</v>
      </c>
      <c r="BM311" s="169">
        <f t="shared" si="252"/>
        <v>1</v>
      </c>
      <c r="BN311" s="169">
        <f t="shared" si="253"/>
        <v>0</v>
      </c>
      <c r="BO311" s="169">
        <f t="shared" si="254"/>
        <v>1</v>
      </c>
      <c r="BP311" s="36">
        <f t="shared" si="255"/>
        <v>0</v>
      </c>
      <c r="BQ311">
        <f t="shared" si="256"/>
        <v>0</v>
      </c>
      <c r="BR311" s="36">
        <f t="shared" si="257"/>
        <v>1</v>
      </c>
      <c r="BS311" t="e">
        <f t="shared" si="258"/>
        <v>#N/A</v>
      </c>
    </row>
    <row r="312" spans="1:71">
      <c r="A312" s="59">
        <v>295</v>
      </c>
      <c r="B312" s="59">
        <v>171261</v>
      </c>
      <c r="C312" s="160">
        <v>248571420.89885101</v>
      </c>
      <c r="D312" s="59">
        <v>23080357</v>
      </c>
      <c r="E312" s="59">
        <v>28794642.5</v>
      </c>
      <c r="F312" s="59">
        <v>219776778.39885101</v>
      </c>
      <c r="G312" s="59">
        <v>142.857139587402</v>
      </c>
      <c r="H312" s="59">
        <v>-4011862192.6080198</v>
      </c>
      <c r="I312" s="59">
        <v>101</v>
      </c>
      <c r="J312" s="59">
        <v>0</v>
      </c>
      <c r="K312" s="59">
        <v>0</v>
      </c>
      <c r="L312" s="59">
        <v>102</v>
      </c>
      <c r="M312" s="59">
        <v>0</v>
      </c>
      <c r="N312" s="59">
        <v>0</v>
      </c>
      <c r="O312" s="59">
        <v>412</v>
      </c>
      <c r="P312" s="59">
        <v>444</v>
      </c>
      <c r="Q312" s="59">
        <v>0</v>
      </c>
      <c r="R312" s="59">
        <v>2</v>
      </c>
      <c r="S312" s="59">
        <v>1</v>
      </c>
      <c r="T312" s="59">
        <f t="shared" si="208"/>
        <v>1</v>
      </c>
      <c r="U312" s="59">
        <f t="shared" si="209"/>
        <v>0</v>
      </c>
      <c r="V312" s="59">
        <f t="shared" si="210"/>
        <v>1</v>
      </c>
      <c r="W312" s="59">
        <f t="shared" si="211"/>
        <v>1</v>
      </c>
      <c r="X312" s="59">
        <f t="shared" si="212"/>
        <v>0</v>
      </c>
      <c r="Y312" s="59">
        <f t="shared" si="213"/>
        <v>0</v>
      </c>
      <c r="Z312" s="59">
        <f t="shared" si="214"/>
        <v>0</v>
      </c>
      <c r="AA312" s="59">
        <f t="shared" si="215"/>
        <v>0</v>
      </c>
      <c r="AB312" s="59">
        <f t="shared" si="216"/>
        <v>0</v>
      </c>
      <c r="AC312" s="59">
        <f t="shared" si="217"/>
        <v>0</v>
      </c>
      <c r="AD312" s="166">
        <f t="shared" si="259"/>
        <v>1</v>
      </c>
      <c r="AE312" s="169">
        <f t="shared" si="218"/>
        <v>1</v>
      </c>
      <c r="AF312" s="169">
        <f t="shared" si="219"/>
        <v>0</v>
      </c>
      <c r="AG312" s="169">
        <f t="shared" si="220"/>
        <v>0</v>
      </c>
      <c r="AH312" s="169">
        <f t="shared" si="221"/>
        <v>1</v>
      </c>
      <c r="AI312" s="169">
        <f t="shared" si="222"/>
        <v>1</v>
      </c>
      <c r="AJ312" s="169">
        <f t="shared" si="223"/>
        <v>1</v>
      </c>
      <c r="AK312" s="169">
        <f t="shared" si="224"/>
        <v>0</v>
      </c>
      <c r="AL312" s="169">
        <f t="shared" si="225"/>
        <v>0</v>
      </c>
      <c r="AM312" s="169">
        <f t="shared" si="226"/>
        <v>1</v>
      </c>
      <c r="AN312" s="169">
        <f t="shared" si="227"/>
        <v>0</v>
      </c>
      <c r="AO312" s="169">
        <f t="shared" si="228"/>
        <v>1</v>
      </c>
      <c r="AP312" s="169">
        <f t="shared" si="229"/>
        <v>0</v>
      </c>
      <c r="AQ312" s="169">
        <f t="shared" si="230"/>
        <v>1</v>
      </c>
      <c r="AR312" s="169">
        <f t="shared" si="231"/>
        <v>1</v>
      </c>
      <c r="AS312" s="169">
        <f t="shared" si="232"/>
        <v>1</v>
      </c>
      <c r="AT312" s="169">
        <f t="shared" si="233"/>
        <v>1</v>
      </c>
      <c r="AU312" s="169">
        <f t="shared" si="234"/>
        <v>0</v>
      </c>
      <c r="AV312" s="169">
        <f t="shared" si="235"/>
        <v>0</v>
      </c>
      <c r="AW312" s="169">
        <f t="shared" si="236"/>
        <v>1</v>
      </c>
      <c r="AX312" s="169">
        <f t="shared" si="237"/>
        <v>0</v>
      </c>
      <c r="AY312" s="169">
        <f t="shared" si="238"/>
        <v>1</v>
      </c>
      <c r="AZ312" s="169">
        <f t="shared" si="239"/>
        <v>1</v>
      </c>
      <c r="BA312" s="169">
        <f t="shared" si="240"/>
        <v>0</v>
      </c>
      <c r="BB312" s="169">
        <f t="shared" si="241"/>
        <v>1</v>
      </c>
      <c r="BC312" s="169">
        <f t="shared" si="242"/>
        <v>1</v>
      </c>
      <c r="BD312" s="169">
        <f t="shared" si="243"/>
        <v>0</v>
      </c>
      <c r="BE312" s="169">
        <f t="shared" si="244"/>
        <v>0</v>
      </c>
      <c r="BF312" s="169">
        <f t="shared" si="245"/>
        <v>0</v>
      </c>
      <c r="BG312" s="169">
        <f t="shared" si="246"/>
        <v>0</v>
      </c>
      <c r="BH312" s="169">
        <f t="shared" si="247"/>
        <v>0</v>
      </c>
      <c r="BI312" s="169">
        <f t="shared" si="248"/>
        <v>0</v>
      </c>
      <c r="BJ312" s="169">
        <f t="shared" si="249"/>
        <v>1</v>
      </c>
      <c r="BK312" s="167">
        <f t="shared" si="250"/>
        <v>0</v>
      </c>
      <c r="BL312" s="169">
        <f t="shared" si="251"/>
        <v>0</v>
      </c>
      <c r="BM312" s="169">
        <f t="shared" si="252"/>
        <v>1</v>
      </c>
      <c r="BN312" s="169">
        <f t="shared" si="253"/>
        <v>0</v>
      </c>
      <c r="BO312" s="169">
        <f t="shared" si="254"/>
        <v>1</v>
      </c>
      <c r="BP312" s="36">
        <f t="shared" si="255"/>
        <v>2</v>
      </c>
      <c r="BQ312">
        <f t="shared" si="256"/>
        <v>0</v>
      </c>
      <c r="BR312" s="36">
        <f t="shared" si="257"/>
        <v>2</v>
      </c>
      <c r="BS312" t="e">
        <f t="shared" si="258"/>
        <v>#N/A</v>
      </c>
    </row>
    <row r="313" spans="1:71">
      <c r="A313" s="59">
        <v>224</v>
      </c>
      <c r="B313" s="59">
        <v>141272</v>
      </c>
      <c r="C313" s="160">
        <v>29761905.1631549</v>
      </c>
      <c r="D313" s="59">
        <v>29047620</v>
      </c>
      <c r="E313" s="59">
        <v>29047620</v>
      </c>
      <c r="F313" s="59">
        <v>714285.16315485502</v>
      </c>
      <c r="G313" s="59">
        <v>714.28570556640602</v>
      </c>
      <c r="H313" s="59">
        <v>-3656076838.5536799</v>
      </c>
      <c r="I313" s="59">
        <v>412</v>
      </c>
      <c r="J313" s="59">
        <v>0</v>
      </c>
      <c r="K313" s="59">
        <v>0</v>
      </c>
      <c r="L313" s="59">
        <v>0</v>
      </c>
      <c r="M313" s="59">
        <v>0</v>
      </c>
      <c r="N313" s="59">
        <v>0</v>
      </c>
      <c r="O313" s="59">
        <v>0</v>
      </c>
      <c r="P313" s="59">
        <v>0</v>
      </c>
      <c r="Q313" s="59">
        <v>0</v>
      </c>
      <c r="R313" s="59">
        <v>2</v>
      </c>
      <c r="S313" s="59">
        <v>1</v>
      </c>
      <c r="T313" s="59">
        <f t="shared" si="208"/>
        <v>1</v>
      </c>
      <c r="U313" s="59">
        <f t="shared" si="209"/>
        <v>0</v>
      </c>
      <c r="V313" s="59">
        <f t="shared" si="210"/>
        <v>0</v>
      </c>
      <c r="W313" s="59">
        <f t="shared" si="211"/>
        <v>0</v>
      </c>
      <c r="X313" s="59">
        <f t="shared" si="212"/>
        <v>0</v>
      </c>
      <c r="Y313" s="59">
        <f t="shared" si="213"/>
        <v>0</v>
      </c>
      <c r="Z313" s="59">
        <f t="shared" si="214"/>
        <v>0</v>
      </c>
      <c r="AA313" s="59">
        <f t="shared" si="215"/>
        <v>0</v>
      </c>
      <c r="AB313" s="59">
        <f t="shared" si="216"/>
        <v>0</v>
      </c>
      <c r="AC313" s="59">
        <f t="shared" si="217"/>
        <v>0</v>
      </c>
      <c r="AD313" s="166">
        <f t="shared" si="259"/>
        <v>0</v>
      </c>
      <c r="AE313" s="169">
        <f t="shared" si="218"/>
        <v>0</v>
      </c>
      <c r="AF313" s="169">
        <f t="shared" si="219"/>
        <v>0</v>
      </c>
      <c r="AG313" s="169">
        <f t="shared" si="220"/>
        <v>0</v>
      </c>
      <c r="AH313" s="169">
        <f t="shared" si="221"/>
        <v>1</v>
      </c>
      <c r="AI313" s="169">
        <f t="shared" si="222"/>
        <v>0</v>
      </c>
      <c r="AJ313" s="169">
        <f t="shared" si="223"/>
        <v>0</v>
      </c>
      <c r="AK313" s="169">
        <f t="shared" si="224"/>
        <v>0</v>
      </c>
      <c r="AL313" s="169">
        <f t="shared" si="225"/>
        <v>1</v>
      </c>
      <c r="AM313" s="169">
        <f t="shared" si="226"/>
        <v>0</v>
      </c>
      <c r="AN313" s="169">
        <f t="shared" si="227"/>
        <v>0</v>
      </c>
      <c r="AO313" s="169">
        <f t="shared" si="228"/>
        <v>1</v>
      </c>
      <c r="AP313" s="169">
        <f t="shared" si="229"/>
        <v>0</v>
      </c>
      <c r="AQ313" s="169">
        <f t="shared" si="230"/>
        <v>0</v>
      </c>
      <c r="AR313" s="169">
        <f t="shared" si="231"/>
        <v>0</v>
      </c>
      <c r="AS313" s="169">
        <f t="shared" si="232"/>
        <v>0</v>
      </c>
      <c r="AT313" s="169">
        <f t="shared" si="233"/>
        <v>0</v>
      </c>
      <c r="AU313" s="169">
        <f t="shared" si="234"/>
        <v>0</v>
      </c>
      <c r="AV313" s="169">
        <f t="shared" si="235"/>
        <v>1</v>
      </c>
      <c r="AW313" s="169">
        <f t="shared" si="236"/>
        <v>1</v>
      </c>
      <c r="AX313" s="169">
        <f t="shared" si="237"/>
        <v>0</v>
      </c>
      <c r="AY313" s="169">
        <f t="shared" si="238"/>
        <v>1</v>
      </c>
      <c r="AZ313" s="169">
        <f t="shared" si="239"/>
        <v>0</v>
      </c>
      <c r="BA313" s="169">
        <f t="shared" si="240"/>
        <v>0</v>
      </c>
      <c r="BB313" s="169">
        <f t="shared" si="241"/>
        <v>1</v>
      </c>
      <c r="BC313" s="169">
        <f t="shared" si="242"/>
        <v>0</v>
      </c>
      <c r="BD313" s="169">
        <f t="shared" si="243"/>
        <v>1</v>
      </c>
      <c r="BE313" s="169">
        <f t="shared" si="244"/>
        <v>0</v>
      </c>
      <c r="BF313" s="169">
        <f t="shared" si="245"/>
        <v>0</v>
      </c>
      <c r="BG313" s="169">
        <f t="shared" si="246"/>
        <v>0</v>
      </c>
      <c r="BH313" s="169">
        <f t="shared" si="247"/>
        <v>0</v>
      </c>
      <c r="BI313" s="169">
        <f t="shared" si="248"/>
        <v>0</v>
      </c>
      <c r="BJ313" s="169">
        <f t="shared" si="249"/>
        <v>1</v>
      </c>
      <c r="BK313" s="167">
        <f t="shared" si="250"/>
        <v>0</v>
      </c>
      <c r="BL313" s="169">
        <f t="shared" si="251"/>
        <v>0</v>
      </c>
      <c r="BM313" s="169">
        <f t="shared" si="252"/>
        <v>1</v>
      </c>
      <c r="BN313" s="169">
        <f t="shared" si="253"/>
        <v>0</v>
      </c>
      <c r="BO313" s="169">
        <f t="shared" si="254"/>
        <v>1</v>
      </c>
      <c r="BP313" s="36">
        <f t="shared" si="255"/>
        <v>0</v>
      </c>
      <c r="BQ313">
        <f t="shared" si="256"/>
        <v>0</v>
      </c>
      <c r="BR313" s="36">
        <f t="shared" si="257"/>
        <v>1</v>
      </c>
      <c r="BS313" t="e">
        <f t="shared" si="258"/>
        <v>#N/A</v>
      </c>
    </row>
    <row r="314" spans="1:71">
      <c r="A314" s="59">
        <v>79</v>
      </c>
      <c r="B314" s="59">
        <v>21262</v>
      </c>
      <c r="C314" s="160">
        <v>20485714.1984969</v>
      </c>
      <c r="D314" s="59">
        <v>29400000</v>
      </c>
      <c r="E314" s="59">
        <v>29400000</v>
      </c>
      <c r="F314" s="59">
        <v>-8914285.80150312</v>
      </c>
      <c r="G314" s="59">
        <v>1271.42858886719</v>
      </c>
      <c r="H314" s="59">
        <v>-1380889854.93765</v>
      </c>
      <c r="I314" s="59">
        <v>0</v>
      </c>
      <c r="J314" s="59">
        <v>0</v>
      </c>
      <c r="K314" s="59">
        <v>0</v>
      </c>
      <c r="L314" s="59">
        <v>406</v>
      </c>
      <c r="M314" s="59">
        <v>301</v>
      </c>
      <c r="N314" s="59">
        <v>413</v>
      </c>
      <c r="O314" s="59">
        <v>0</v>
      </c>
      <c r="P314" s="59">
        <v>0</v>
      </c>
      <c r="Q314" s="59">
        <v>0</v>
      </c>
      <c r="R314" s="59">
        <v>2</v>
      </c>
      <c r="S314" s="59">
        <v>1</v>
      </c>
      <c r="T314" s="59">
        <f t="shared" si="208"/>
        <v>1</v>
      </c>
      <c r="U314" s="59">
        <f t="shared" si="209"/>
        <v>0</v>
      </c>
      <c r="V314" s="59">
        <f t="shared" si="210"/>
        <v>0</v>
      </c>
      <c r="W314" s="59">
        <f t="shared" si="211"/>
        <v>1</v>
      </c>
      <c r="X314" s="59">
        <f t="shared" si="212"/>
        <v>0</v>
      </c>
      <c r="Y314" s="59">
        <f t="shared" si="213"/>
        <v>1</v>
      </c>
      <c r="Z314" s="59">
        <f t="shared" si="214"/>
        <v>0</v>
      </c>
      <c r="AA314" s="59">
        <f t="shared" si="215"/>
        <v>0</v>
      </c>
      <c r="AB314" s="59">
        <f t="shared" si="216"/>
        <v>0</v>
      </c>
      <c r="AC314" s="59">
        <f t="shared" si="217"/>
        <v>0</v>
      </c>
      <c r="AD314" s="166">
        <f t="shared" si="259"/>
        <v>0</v>
      </c>
      <c r="AE314" s="169">
        <f t="shared" si="218"/>
        <v>0</v>
      </c>
      <c r="AF314" s="169">
        <f t="shared" si="219"/>
        <v>0</v>
      </c>
      <c r="AG314" s="169">
        <f t="shared" si="220"/>
        <v>0</v>
      </c>
      <c r="AH314" s="169">
        <f t="shared" si="221"/>
        <v>1</v>
      </c>
      <c r="AI314" s="169">
        <f t="shared" si="222"/>
        <v>0</v>
      </c>
      <c r="AJ314" s="169">
        <f t="shared" si="223"/>
        <v>0</v>
      </c>
      <c r="AK314" s="169">
        <f t="shared" si="224"/>
        <v>0</v>
      </c>
      <c r="AL314" s="169">
        <f t="shared" si="225"/>
        <v>1</v>
      </c>
      <c r="AM314" s="169">
        <f t="shared" si="226"/>
        <v>0</v>
      </c>
      <c r="AN314" s="169">
        <f t="shared" si="227"/>
        <v>0</v>
      </c>
      <c r="AO314" s="169">
        <f t="shared" si="228"/>
        <v>1</v>
      </c>
      <c r="AP314" s="169">
        <f t="shared" si="229"/>
        <v>0</v>
      </c>
      <c r="AQ314" s="169">
        <f t="shared" si="230"/>
        <v>0</v>
      </c>
      <c r="AR314" s="169">
        <f t="shared" si="231"/>
        <v>0</v>
      </c>
      <c r="AS314" s="169">
        <f t="shared" si="232"/>
        <v>0</v>
      </c>
      <c r="AT314" s="169">
        <f t="shared" si="233"/>
        <v>0</v>
      </c>
      <c r="AU314" s="169">
        <f t="shared" si="234"/>
        <v>0</v>
      </c>
      <c r="AV314" s="169">
        <f t="shared" si="235"/>
        <v>1</v>
      </c>
      <c r="AW314" s="169">
        <f t="shared" si="236"/>
        <v>1</v>
      </c>
      <c r="AX314" s="169">
        <f t="shared" si="237"/>
        <v>0</v>
      </c>
      <c r="AY314" s="169">
        <f t="shared" si="238"/>
        <v>1</v>
      </c>
      <c r="AZ314" s="169">
        <f t="shared" si="239"/>
        <v>0</v>
      </c>
      <c r="BA314" s="169">
        <f t="shared" si="240"/>
        <v>0</v>
      </c>
      <c r="BB314" s="169">
        <f t="shared" si="241"/>
        <v>1</v>
      </c>
      <c r="BC314" s="169">
        <f t="shared" si="242"/>
        <v>1</v>
      </c>
      <c r="BD314" s="169">
        <f t="shared" si="243"/>
        <v>0</v>
      </c>
      <c r="BE314" s="169">
        <f t="shared" si="244"/>
        <v>1</v>
      </c>
      <c r="BF314" s="169">
        <f t="shared" si="245"/>
        <v>0</v>
      </c>
      <c r="BG314" s="169">
        <f t="shared" si="246"/>
        <v>0</v>
      </c>
      <c r="BH314" s="169">
        <f t="shared" si="247"/>
        <v>0</v>
      </c>
      <c r="BI314" s="169">
        <f t="shared" si="248"/>
        <v>0</v>
      </c>
      <c r="BJ314" s="169">
        <f t="shared" si="249"/>
        <v>0</v>
      </c>
      <c r="BK314" s="167">
        <f t="shared" si="250"/>
        <v>0</v>
      </c>
      <c r="BL314" s="169">
        <f t="shared" si="251"/>
        <v>0</v>
      </c>
      <c r="BM314" s="169">
        <f t="shared" si="252"/>
        <v>1</v>
      </c>
      <c r="BN314" s="169">
        <f t="shared" si="253"/>
        <v>0</v>
      </c>
      <c r="BO314" s="169">
        <f t="shared" si="254"/>
        <v>1</v>
      </c>
      <c r="BP314" s="36">
        <f t="shared" si="255"/>
        <v>0</v>
      </c>
      <c r="BQ314">
        <f t="shared" si="256"/>
        <v>0</v>
      </c>
      <c r="BR314" s="36">
        <f t="shared" si="257"/>
        <v>1</v>
      </c>
      <c r="BS314" t="e">
        <f t="shared" si="258"/>
        <v>#N/A</v>
      </c>
    </row>
    <row r="315" spans="1:71">
      <c r="A315" s="59">
        <v>366</v>
      </c>
      <c r="B315" s="59">
        <v>221103</v>
      </c>
      <c r="C315" s="160">
        <v>49571428.360379502</v>
      </c>
      <c r="D315" s="59">
        <v>29857143</v>
      </c>
      <c r="E315" s="59">
        <v>29857143</v>
      </c>
      <c r="F315" s="59">
        <v>19714285.360379498</v>
      </c>
      <c r="G315" s="59">
        <v>457.14285278320301</v>
      </c>
      <c r="H315" s="59">
        <v>-5433326990.6200895</v>
      </c>
      <c r="I315" s="59">
        <v>102</v>
      </c>
      <c r="J315" s="59">
        <v>0</v>
      </c>
      <c r="K315" s="59">
        <v>0</v>
      </c>
      <c r="L315" s="59">
        <v>102</v>
      </c>
      <c r="M315" s="59">
        <v>0</v>
      </c>
      <c r="N315" s="59">
        <v>0</v>
      </c>
      <c r="O315" s="59">
        <v>0</v>
      </c>
      <c r="P315" s="59">
        <v>0</v>
      </c>
      <c r="Q315" s="59">
        <v>0</v>
      </c>
      <c r="R315" s="59">
        <v>1</v>
      </c>
      <c r="S315" s="59">
        <v>0</v>
      </c>
      <c r="T315" s="59">
        <f t="shared" si="208"/>
        <v>0</v>
      </c>
      <c r="U315" s="59">
        <f t="shared" si="209"/>
        <v>0</v>
      </c>
      <c r="V315" s="59">
        <f t="shared" si="210"/>
        <v>2</v>
      </c>
      <c r="W315" s="59">
        <f t="shared" si="211"/>
        <v>0</v>
      </c>
      <c r="X315" s="59">
        <f t="shared" si="212"/>
        <v>0</v>
      </c>
      <c r="Y315" s="59">
        <f t="shared" si="213"/>
        <v>0</v>
      </c>
      <c r="Z315" s="59">
        <f t="shared" si="214"/>
        <v>0</v>
      </c>
      <c r="AA315" s="59">
        <f t="shared" si="215"/>
        <v>0</v>
      </c>
      <c r="AB315" s="59">
        <f t="shared" si="216"/>
        <v>0</v>
      </c>
      <c r="AC315" s="59">
        <f t="shared" si="217"/>
        <v>0</v>
      </c>
      <c r="AD315" s="166">
        <f t="shared" si="259"/>
        <v>0</v>
      </c>
      <c r="AE315" s="169">
        <f t="shared" si="218"/>
        <v>0</v>
      </c>
      <c r="AF315" s="169">
        <f t="shared" si="219"/>
        <v>0</v>
      </c>
      <c r="AG315" s="169">
        <f t="shared" si="220"/>
        <v>0</v>
      </c>
      <c r="AH315" s="169">
        <f t="shared" si="221"/>
        <v>1</v>
      </c>
      <c r="AI315" s="169">
        <f t="shared" si="222"/>
        <v>0</v>
      </c>
      <c r="AJ315" s="169">
        <f t="shared" si="223"/>
        <v>0</v>
      </c>
      <c r="AK315" s="169">
        <f t="shared" si="224"/>
        <v>0</v>
      </c>
      <c r="AL315" s="169">
        <f t="shared" si="225"/>
        <v>1</v>
      </c>
      <c r="AM315" s="169">
        <f t="shared" si="226"/>
        <v>1</v>
      </c>
      <c r="AN315" s="169">
        <f t="shared" si="227"/>
        <v>0</v>
      </c>
      <c r="AO315" s="169">
        <f t="shared" si="228"/>
        <v>1</v>
      </c>
      <c r="AP315" s="169">
        <f t="shared" si="229"/>
        <v>1</v>
      </c>
      <c r="AQ315" s="169">
        <f t="shared" si="230"/>
        <v>0</v>
      </c>
      <c r="AR315" s="169">
        <f t="shared" si="231"/>
        <v>0</v>
      </c>
      <c r="AS315" s="169">
        <f t="shared" si="232"/>
        <v>0</v>
      </c>
      <c r="AT315" s="169">
        <f t="shared" si="233"/>
        <v>0</v>
      </c>
      <c r="AU315" s="169">
        <f t="shared" si="234"/>
        <v>0</v>
      </c>
      <c r="AV315" s="169">
        <f t="shared" si="235"/>
        <v>1</v>
      </c>
      <c r="AW315" s="169">
        <f t="shared" si="236"/>
        <v>0</v>
      </c>
      <c r="AX315" s="169">
        <f t="shared" si="237"/>
        <v>0</v>
      </c>
      <c r="AY315" s="169">
        <f t="shared" si="238"/>
        <v>0</v>
      </c>
      <c r="AZ315" s="169">
        <f t="shared" si="239"/>
        <v>0</v>
      </c>
      <c r="BA315" s="169">
        <f t="shared" si="240"/>
        <v>0</v>
      </c>
      <c r="BB315" s="169">
        <f t="shared" si="241"/>
        <v>1</v>
      </c>
      <c r="BC315" s="169">
        <f t="shared" si="242"/>
        <v>0</v>
      </c>
      <c r="BD315" s="169">
        <f t="shared" si="243"/>
        <v>1</v>
      </c>
      <c r="BE315" s="169">
        <f t="shared" si="244"/>
        <v>0</v>
      </c>
      <c r="BF315" s="169">
        <f t="shared" si="245"/>
        <v>0</v>
      </c>
      <c r="BG315" s="169">
        <f t="shared" si="246"/>
        <v>0</v>
      </c>
      <c r="BH315" s="169">
        <f t="shared" si="247"/>
        <v>0</v>
      </c>
      <c r="BI315" s="169">
        <f t="shared" si="248"/>
        <v>0</v>
      </c>
      <c r="BJ315" s="169">
        <f t="shared" si="249"/>
        <v>0</v>
      </c>
      <c r="BK315" s="167">
        <f t="shared" si="250"/>
        <v>0</v>
      </c>
      <c r="BL315" s="169">
        <f t="shared" si="251"/>
        <v>1</v>
      </c>
      <c r="BM315" s="169">
        <f t="shared" si="252"/>
        <v>0</v>
      </c>
      <c r="BN315" s="169">
        <f t="shared" si="253"/>
        <v>1</v>
      </c>
      <c r="BO315" s="169">
        <f t="shared" si="254"/>
        <v>0</v>
      </c>
      <c r="BP315" s="36">
        <f t="shared" si="255"/>
        <v>0</v>
      </c>
      <c r="BQ315">
        <f t="shared" si="256"/>
        <v>0</v>
      </c>
      <c r="BR315" s="36">
        <f t="shared" si="257"/>
        <v>0</v>
      </c>
      <c r="BS315" t="e">
        <f t="shared" si="258"/>
        <v>#N/A</v>
      </c>
    </row>
    <row r="316" spans="1:71">
      <c r="A316" s="59">
        <v>184</v>
      </c>
      <c r="B316" s="59">
        <v>122481</v>
      </c>
      <c r="C316" s="160">
        <v>91665178.181166396</v>
      </c>
      <c r="D316" s="59">
        <v>30071429</v>
      </c>
      <c r="E316" s="59">
        <v>30071429</v>
      </c>
      <c r="F316" s="59">
        <v>61593749.181166403</v>
      </c>
      <c r="G316" s="59">
        <v>585.71427917480503</v>
      </c>
      <c r="H316" s="59">
        <v>-2766779126.3972402</v>
      </c>
      <c r="I316" s="59">
        <v>417</v>
      </c>
      <c r="J316" s="59">
        <v>0</v>
      </c>
      <c r="K316" s="59">
        <v>0</v>
      </c>
      <c r="L316" s="59">
        <v>403</v>
      </c>
      <c r="M316" s="59">
        <v>406</v>
      </c>
      <c r="N316" s="59">
        <v>0</v>
      </c>
      <c r="O316" s="59">
        <v>0</v>
      </c>
      <c r="P316" s="59">
        <v>0</v>
      </c>
      <c r="Q316" s="59">
        <v>0</v>
      </c>
      <c r="R316" s="59">
        <v>2</v>
      </c>
      <c r="S316" s="59">
        <v>1</v>
      </c>
      <c r="T316" s="59">
        <f t="shared" si="208"/>
        <v>2</v>
      </c>
      <c r="U316" s="59">
        <f t="shared" si="209"/>
        <v>0</v>
      </c>
      <c r="V316" s="59">
        <f t="shared" si="210"/>
        <v>0</v>
      </c>
      <c r="W316" s="59">
        <f t="shared" si="211"/>
        <v>1</v>
      </c>
      <c r="X316" s="59">
        <f t="shared" si="212"/>
        <v>0</v>
      </c>
      <c r="Y316" s="59">
        <f t="shared" si="213"/>
        <v>0</v>
      </c>
      <c r="Z316" s="59">
        <f t="shared" si="214"/>
        <v>0</v>
      </c>
      <c r="AA316" s="59">
        <f t="shared" si="215"/>
        <v>0</v>
      </c>
      <c r="AB316" s="59">
        <f t="shared" si="216"/>
        <v>0</v>
      </c>
      <c r="AC316" s="59">
        <f t="shared" si="217"/>
        <v>0</v>
      </c>
      <c r="AD316" s="166">
        <f t="shared" si="259"/>
        <v>0</v>
      </c>
      <c r="AE316" s="169">
        <f t="shared" si="218"/>
        <v>0</v>
      </c>
      <c r="AF316" s="169">
        <f t="shared" si="219"/>
        <v>0</v>
      </c>
      <c r="AG316" s="169">
        <f t="shared" si="220"/>
        <v>0</v>
      </c>
      <c r="AH316" s="169">
        <f t="shared" si="221"/>
        <v>1</v>
      </c>
      <c r="AI316" s="169">
        <f t="shared" si="222"/>
        <v>0</v>
      </c>
      <c r="AJ316" s="169">
        <f t="shared" si="223"/>
        <v>0</v>
      </c>
      <c r="AK316" s="169">
        <f t="shared" si="224"/>
        <v>0</v>
      </c>
      <c r="AL316" s="169">
        <f t="shared" si="225"/>
        <v>1</v>
      </c>
      <c r="AM316" s="169">
        <f t="shared" si="226"/>
        <v>0</v>
      </c>
      <c r="AN316" s="169">
        <f t="shared" si="227"/>
        <v>0</v>
      </c>
      <c r="AO316" s="169">
        <f t="shared" si="228"/>
        <v>1</v>
      </c>
      <c r="AP316" s="169">
        <f t="shared" si="229"/>
        <v>0</v>
      </c>
      <c r="AQ316" s="169">
        <f t="shared" si="230"/>
        <v>0</v>
      </c>
      <c r="AR316" s="169">
        <f t="shared" si="231"/>
        <v>0</v>
      </c>
      <c r="AS316" s="169">
        <f t="shared" si="232"/>
        <v>0</v>
      </c>
      <c r="AT316" s="169">
        <f t="shared" si="233"/>
        <v>0</v>
      </c>
      <c r="AU316" s="169">
        <f t="shared" si="234"/>
        <v>0</v>
      </c>
      <c r="AV316" s="169">
        <f t="shared" si="235"/>
        <v>1</v>
      </c>
      <c r="AW316" s="169">
        <f t="shared" si="236"/>
        <v>1</v>
      </c>
      <c r="AX316" s="169">
        <f t="shared" si="237"/>
        <v>1</v>
      </c>
      <c r="AY316" s="169">
        <f t="shared" si="238"/>
        <v>0</v>
      </c>
      <c r="AZ316" s="169">
        <f t="shared" si="239"/>
        <v>0</v>
      </c>
      <c r="BA316" s="169">
        <f t="shared" si="240"/>
        <v>0</v>
      </c>
      <c r="BB316" s="169">
        <f t="shared" si="241"/>
        <v>1</v>
      </c>
      <c r="BC316" s="169">
        <f t="shared" si="242"/>
        <v>1</v>
      </c>
      <c r="BD316" s="169">
        <f t="shared" si="243"/>
        <v>0</v>
      </c>
      <c r="BE316" s="169">
        <f t="shared" si="244"/>
        <v>0</v>
      </c>
      <c r="BF316" s="169">
        <f t="shared" si="245"/>
        <v>1</v>
      </c>
      <c r="BG316" s="169">
        <f t="shared" si="246"/>
        <v>1</v>
      </c>
      <c r="BH316" s="169">
        <f t="shared" si="247"/>
        <v>0</v>
      </c>
      <c r="BI316" s="169">
        <f t="shared" si="248"/>
        <v>0</v>
      </c>
      <c r="BJ316" s="169">
        <f t="shared" si="249"/>
        <v>0</v>
      </c>
      <c r="BK316" s="167">
        <f t="shared" si="250"/>
        <v>0</v>
      </c>
      <c r="BL316" s="169">
        <f t="shared" si="251"/>
        <v>0</v>
      </c>
      <c r="BM316" s="169">
        <f t="shared" si="252"/>
        <v>1</v>
      </c>
      <c r="BN316" s="169">
        <f t="shared" si="253"/>
        <v>0</v>
      </c>
      <c r="BO316" s="169">
        <f t="shared" si="254"/>
        <v>1</v>
      </c>
      <c r="BP316" s="36">
        <f t="shared" si="255"/>
        <v>0</v>
      </c>
      <c r="BQ316">
        <f t="shared" si="256"/>
        <v>0</v>
      </c>
      <c r="BR316" s="36">
        <f t="shared" si="257"/>
        <v>2</v>
      </c>
      <c r="BS316" t="e">
        <f t="shared" si="258"/>
        <v>#N/A</v>
      </c>
    </row>
    <row r="317" spans="1:71">
      <c r="A317" s="59">
        <v>398</v>
      </c>
      <c r="B317" s="59">
        <v>231181</v>
      </c>
      <c r="C317" s="160">
        <v>140129870.88917801</v>
      </c>
      <c r="D317" s="59">
        <v>30162338.300781202</v>
      </c>
      <c r="E317" s="59">
        <v>30162338.300781202</v>
      </c>
      <c r="F317" s="59">
        <v>109967532.588397</v>
      </c>
      <c r="G317" s="59">
        <v>259.74025726318399</v>
      </c>
      <c r="H317" s="59">
        <v>-6081737883.8644896</v>
      </c>
      <c r="I317" s="59">
        <v>444</v>
      </c>
      <c r="J317" s="59">
        <v>0</v>
      </c>
      <c r="K317" s="59">
        <v>0</v>
      </c>
      <c r="L317" s="59">
        <v>444</v>
      </c>
      <c r="M317" s="59">
        <v>0</v>
      </c>
      <c r="N317" s="59">
        <v>0</v>
      </c>
      <c r="O317" s="59">
        <v>402</v>
      </c>
      <c r="P317" s="59">
        <v>0</v>
      </c>
      <c r="Q317" s="59">
        <v>0</v>
      </c>
      <c r="R317" s="59">
        <v>1</v>
      </c>
      <c r="S317" s="59">
        <v>1</v>
      </c>
      <c r="T317" s="59">
        <f t="shared" si="208"/>
        <v>3</v>
      </c>
      <c r="U317" s="59">
        <f t="shared" si="209"/>
        <v>0</v>
      </c>
      <c r="V317" s="59">
        <f t="shared" si="210"/>
        <v>0</v>
      </c>
      <c r="W317" s="59">
        <f t="shared" si="211"/>
        <v>0</v>
      </c>
      <c r="X317" s="59">
        <f t="shared" si="212"/>
        <v>0</v>
      </c>
      <c r="Y317" s="59">
        <f t="shared" si="213"/>
        <v>0</v>
      </c>
      <c r="Z317" s="59">
        <f t="shared" si="214"/>
        <v>0</v>
      </c>
      <c r="AA317" s="59">
        <f t="shared" si="215"/>
        <v>0</v>
      </c>
      <c r="AB317" s="59">
        <f t="shared" si="216"/>
        <v>0</v>
      </c>
      <c r="AC317" s="59">
        <f t="shared" si="217"/>
        <v>0</v>
      </c>
      <c r="AD317" s="166">
        <f t="shared" si="259"/>
        <v>0</v>
      </c>
      <c r="AE317" s="169">
        <f t="shared" si="218"/>
        <v>0</v>
      </c>
      <c r="AF317" s="169">
        <f t="shared" si="219"/>
        <v>0</v>
      </c>
      <c r="AG317" s="169">
        <f t="shared" si="220"/>
        <v>0</v>
      </c>
      <c r="AH317" s="169">
        <f t="shared" si="221"/>
        <v>1</v>
      </c>
      <c r="AI317" s="169">
        <f t="shared" si="222"/>
        <v>0</v>
      </c>
      <c r="AJ317" s="169">
        <f t="shared" si="223"/>
        <v>0</v>
      </c>
      <c r="AK317" s="169">
        <f t="shared" si="224"/>
        <v>0</v>
      </c>
      <c r="AL317" s="169">
        <f t="shared" si="225"/>
        <v>1</v>
      </c>
      <c r="AM317" s="169">
        <f t="shared" si="226"/>
        <v>0</v>
      </c>
      <c r="AN317" s="169">
        <f t="shared" si="227"/>
        <v>0</v>
      </c>
      <c r="AO317" s="169">
        <f t="shared" si="228"/>
        <v>1</v>
      </c>
      <c r="AP317" s="169">
        <f t="shared" si="229"/>
        <v>0</v>
      </c>
      <c r="AQ317" s="169">
        <f t="shared" si="230"/>
        <v>0</v>
      </c>
      <c r="AR317" s="169">
        <f t="shared" si="231"/>
        <v>0</v>
      </c>
      <c r="AS317" s="169">
        <f t="shared" si="232"/>
        <v>0</v>
      </c>
      <c r="AT317" s="169">
        <f t="shared" si="233"/>
        <v>0</v>
      </c>
      <c r="AU317" s="169">
        <f t="shared" si="234"/>
        <v>0</v>
      </c>
      <c r="AV317" s="169">
        <f t="shared" si="235"/>
        <v>1</v>
      </c>
      <c r="AW317" s="169">
        <f t="shared" si="236"/>
        <v>1</v>
      </c>
      <c r="AX317" s="169">
        <f t="shared" si="237"/>
        <v>1</v>
      </c>
      <c r="AY317" s="169">
        <f t="shared" si="238"/>
        <v>0</v>
      </c>
      <c r="AZ317" s="169">
        <f t="shared" si="239"/>
        <v>0</v>
      </c>
      <c r="BA317" s="169">
        <f t="shared" si="240"/>
        <v>0</v>
      </c>
      <c r="BB317" s="169">
        <f t="shared" si="241"/>
        <v>1</v>
      </c>
      <c r="BC317" s="169">
        <f t="shared" si="242"/>
        <v>0</v>
      </c>
      <c r="BD317" s="169">
        <f t="shared" si="243"/>
        <v>1</v>
      </c>
      <c r="BE317" s="169">
        <f t="shared" si="244"/>
        <v>0</v>
      </c>
      <c r="BF317" s="169">
        <f t="shared" si="245"/>
        <v>0</v>
      </c>
      <c r="BG317" s="169">
        <f t="shared" si="246"/>
        <v>0</v>
      </c>
      <c r="BH317" s="169">
        <f t="shared" si="247"/>
        <v>0</v>
      </c>
      <c r="BI317" s="169">
        <f t="shared" si="248"/>
        <v>0</v>
      </c>
      <c r="BJ317" s="169">
        <f t="shared" si="249"/>
        <v>0</v>
      </c>
      <c r="BK317" s="167">
        <f t="shared" si="250"/>
        <v>1</v>
      </c>
      <c r="BL317" s="169">
        <f t="shared" si="251"/>
        <v>1</v>
      </c>
      <c r="BM317" s="169">
        <f t="shared" si="252"/>
        <v>0</v>
      </c>
      <c r="BN317" s="169">
        <f t="shared" si="253"/>
        <v>0</v>
      </c>
      <c r="BO317" s="169">
        <f t="shared" si="254"/>
        <v>1</v>
      </c>
      <c r="BP317" s="36">
        <f t="shared" si="255"/>
        <v>0</v>
      </c>
      <c r="BQ317">
        <f t="shared" si="256"/>
        <v>0</v>
      </c>
      <c r="BR317" s="36">
        <f t="shared" si="257"/>
        <v>1</v>
      </c>
      <c r="BS317" t="e">
        <f t="shared" si="258"/>
        <v>#N/A</v>
      </c>
    </row>
    <row r="318" spans="1:71">
      <c r="A318" s="59">
        <v>130</v>
      </c>
      <c r="B318" s="59">
        <v>111281</v>
      </c>
      <c r="C318" s="160">
        <v>50000000.851494901</v>
      </c>
      <c r="D318" s="59">
        <v>22680000.5</v>
      </c>
      <c r="E318" s="59">
        <v>30565715</v>
      </c>
      <c r="F318" s="59">
        <v>19434285.851494901</v>
      </c>
      <c r="G318" s="59">
        <v>148.57142448425299</v>
      </c>
      <c r="H318" s="59">
        <v>-1950498743.5974901</v>
      </c>
      <c r="I318" s="59">
        <v>101</v>
      </c>
      <c r="J318" s="59">
        <v>0</v>
      </c>
      <c r="K318" s="59">
        <v>0</v>
      </c>
      <c r="L318" s="59">
        <v>101</v>
      </c>
      <c r="M318" s="59">
        <v>0</v>
      </c>
      <c r="N318" s="59">
        <v>0</v>
      </c>
      <c r="O318" s="59">
        <v>0</v>
      </c>
      <c r="P318" s="59">
        <v>0</v>
      </c>
      <c r="Q318" s="59">
        <v>0</v>
      </c>
      <c r="R318" s="59">
        <v>1</v>
      </c>
      <c r="S318" s="59">
        <v>1</v>
      </c>
      <c r="T318" s="59">
        <f t="shared" si="208"/>
        <v>0</v>
      </c>
      <c r="U318" s="59">
        <f t="shared" si="209"/>
        <v>0</v>
      </c>
      <c r="V318" s="59">
        <f t="shared" si="210"/>
        <v>0</v>
      </c>
      <c r="W318" s="59">
        <f t="shared" si="211"/>
        <v>0</v>
      </c>
      <c r="X318" s="59">
        <f t="shared" si="212"/>
        <v>0</v>
      </c>
      <c r="Y318" s="59">
        <f t="shared" si="213"/>
        <v>0</v>
      </c>
      <c r="Z318" s="59">
        <f t="shared" si="214"/>
        <v>0</v>
      </c>
      <c r="AA318" s="59">
        <f t="shared" si="215"/>
        <v>0</v>
      </c>
      <c r="AB318" s="59">
        <f t="shared" si="216"/>
        <v>0</v>
      </c>
      <c r="AC318" s="59">
        <f t="shared" si="217"/>
        <v>0</v>
      </c>
      <c r="AD318" s="166">
        <f t="shared" si="259"/>
        <v>2</v>
      </c>
      <c r="AE318" s="169">
        <f t="shared" si="218"/>
        <v>0</v>
      </c>
      <c r="AF318" s="169">
        <f t="shared" si="219"/>
        <v>1</v>
      </c>
      <c r="AG318" s="169">
        <f t="shared" si="220"/>
        <v>0</v>
      </c>
      <c r="AH318" s="169">
        <f t="shared" si="221"/>
        <v>1</v>
      </c>
      <c r="AI318" s="169">
        <f t="shared" si="222"/>
        <v>0</v>
      </c>
      <c r="AJ318" s="169">
        <f t="shared" si="223"/>
        <v>0</v>
      </c>
      <c r="AK318" s="169">
        <f t="shared" si="224"/>
        <v>0</v>
      </c>
      <c r="AL318" s="169">
        <f t="shared" si="225"/>
        <v>1</v>
      </c>
      <c r="AM318" s="169">
        <f t="shared" si="226"/>
        <v>0</v>
      </c>
      <c r="AN318" s="169">
        <f t="shared" si="227"/>
        <v>0</v>
      </c>
      <c r="AO318" s="169">
        <f t="shared" si="228"/>
        <v>1</v>
      </c>
      <c r="AP318" s="169">
        <f t="shared" si="229"/>
        <v>0</v>
      </c>
      <c r="AQ318" s="169">
        <f t="shared" si="230"/>
        <v>0</v>
      </c>
      <c r="AR318" s="169">
        <f t="shared" si="231"/>
        <v>0</v>
      </c>
      <c r="AS318" s="169">
        <f t="shared" si="232"/>
        <v>0</v>
      </c>
      <c r="AT318" s="169">
        <f t="shared" si="233"/>
        <v>0</v>
      </c>
      <c r="AU318" s="169">
        <f t="shared" si="234"/>
        <v>0</v>
      </c>
      <c r="AV318" s="169">
        <f t="shared" si="235"/>
        <v>1</v>
      </c>
      <c r="AW318" s="169">
        <f t="shared" si="236"/>
        <v>0</v>
      </c>
      <c r="AX318" s="169">
        <f t="shared" si="237"/>
        <v>0</v>
      </c>
      <c r="AY318" s="169">
        <f t="shared" si="238"/>
        <v>0</v>
      </c>
      <c r="AZ318" s="169">
        <f t="shared" si="239"/>
        <v>0</v>
      </c>
      <c r="BA318" s="169">
        <f t="shared" si="240"/>
        <v>0</v>
      </c>
      <c r="BB318" s="169">
        <f t="shared" si="241"/>
        <v>1</v>
      </c>
      <c r="BC318" s="169">
        <f t="shared" si="242"/>
        <v>0</v>
      </c>
      <c r="BD318" s="169">
        <f t="shared" si="243"/>
        <v>1</v>
      </c>
      <c r="BE318" s="169">
        <f t="shared" si="244"/>
        <v>0</v>
      </c>
      <c r="BF318" s="169">
        <f t="shared" si="245"/>
        <v>0</v>
      </c>
      <c r="BG318" s="169">
        <f t="shared" si="246"/>
        <v>0</v>
      </c>
      <c r="BH318" s="169">
        <f t="shared" si="247"/>
        <v>0</v>
      </c>
      <c r="BI318" s="169">
        <f t="shared" si="248"/>
        <v>0</v>
      </c>
      <c r="BJ318" s="169">
        <f t="shared" si="249"/>
        <v>0</v>
      </c>
      <c r="BK318" s="167">
        <f t="shared" si="250"/>
        <v>0</v>
      </c>
      <c r="BL318" s="169">
        <f t="shared" si="251"/>
        <v>1</v>
      </c>
      <c r="BM318" s="169">
        <f t="shared" si="252"/>
        <v>0</v>
      </c>
      <c r="BN318" s="169">
        <f t="shared" si="253"/>
        <v>0</v>
      </c>
      <c r="BO318" s="169">
        <f t="shared" si="254"/>
        <v>1</v>
      </c>
      <c r="BP318" s="36">
        <f t="shared" si="255"/>
        <v>1</v>
      </c>
      <c r="BQ318">
        <f t="shared" si="256"/>
        <v>0</v>
      </c>
      <c r="BR318" s="36">
        <f t="shared" si="257"/>
        <v>0</v>
      </c>
      <c r="BS318" t="e">
        <f t="shared" si="258"/>
        <v>#N/A</v>
      </c>
    </row>
    <row r="319" spans="1:71">
      <c r="A319" s="59">
        <v>160</v>
      </c>
      <c r="B319" s="59">
        <v>121271</v>
      </c>
      <c r="C319" s="160">
        <v>28857143.758105598</v>
      </c>
      <c r="D319" s="59">
        <v>28333333.25</v>
      </c>
      <c r="E319" s="59">
        <v>31190476.25</v>
      </c>
      <c r="F319" s="59">
        <v>-2333332.49189439</v>
      </c>
      <c r="G319" s="59">
        <v>190.476203918457</v>
      </c>
      <c r="H319" s="59">
        <v>-2400250495.2178202</v>
      </c>
      <c r="I319" s="59">
        <v>0</v>
      </c>
      <c r="J319" s="59">
        <v>0</v>
      </c>
      <c r="K319" s="59">
        <v>0</v>
      </c>
      <c r="L319" s="59">
        <v>101</v>
      </c>
      <c r="M319" s="59">
        <v>0</v>
      </c>
      <c r="N319" s="59">
        <v>0</v>
      </c>
      <c r="O319" s="59">
        <v>101</v>
      </c>
      <c r="P319" s="59">
        <v>0</v>
      </c>
      <c r="Q319" s="59">
        <v>0</v>
      </c>
      <c r="R319" s="59">
        <v>2</v>
      </c>
      <c r="S319" s="59">
        <v>0</v>
      </c>
      <c r="T319" s="59">
        <f t="shared" si="208"/>
        <v>0</v>
      </c>
      <c r="U319" s="59">
        <f t="shared" si="209"/>
        <v>0</v>
      </c>
      <c r="V319" s="59">
        <f t="shared" si="210"/>
        <v>0</v>
      </c>
      <c r="W319" s="59">
        <f t="shared" si="211"/>
        <v>0</v>
      </c>
      <c r="X319" s="59">
        <f t="shared" si="212"/>
        <v>0</v>
      </c>
      <c r="Y319" s="59">
        <f t="shared" si="213"/>
        <v>0</v>
      </c>
      <c r="Z319" s="59">
        <f t="shared" si="214"/>
        <v>0</v>
      </c>
      <c r="AA319" s="59">
        <f t="shared" si="215"/>
        <v>0</v>
      </c>
      <c r="AB319" s="59">
        <f t="shared" si="216"/>
        <v>0</v>
      </c>
      <c r="AC319" s="59">
        <f t="shared" si="217"/>
        <v>0</v>
      </c>
      <c r="AD319" s="166">
        <f t="shared" si="259"/>
        <v>2</v>
      </c>
      <c r="AE319" s="169">
        <f t="shared" si="218"/>
        <v>0</v>
      </c>
      <c r="AF319" s="169">
        <f t="shared" si="219"/>
        <v>1</v>
      </c>
      <c r="AG319" s="169">
        <f t="shared" si="220"/>
        <v>0</v>
      </c>
      <c r="AH319" s="169">
        <f t="shared" si="221"/>
        <v>1</v>
      </c>
      <c r="AI319" s="169">
        <f t="shared" si="222"/>
        <v>0</v>
      </c>
      <c r="AJ319" s="169">
        <f t="shared" si="223"/>
        <v>0</v>
      </c>
      <c r="AK319" s="169">
        <f t="shared" si="224"/>
        <v>0</v>
      </c>
      <c r="AL319" s="169">
        <f t="shared" si="225"/>
        <v>1</v>
      </c>
      <c r="AM319" s="169">
        <f t="shared" si="226"/>
        <v>0</v>
      </c>
      <c r="AN319" s="169">
        <f t="shared" si="227"/>
        <v>0</v>
      </c>
      <c r="AO319" s="169">
        <f t="shared" si="228"/>
        <v>1</v>
      </c>
      <c r="AP319" s="169">
        <f t="shared" si="229"/>
        <v>0</v>
      </c>
      <c r="AQ319" s="169">
        <f t="shared" si="230"/>
        <v>0</v>
      </c>
      <c r="AR319" s="169">
        <f t="shared" si="231"/>
        <v>0</v>
      </c>
      <c r="AS319" s="169">
        <f t="shared" si="232"/>
        <v>0</v>
      </c>
      <c r="AT319" s="169">
        <f t="shared" si="233"/>
        <v>0</v>
      </c>
      <c r="AU319" s="169">
        <f t="shared" si="234"/>
        <v>0</v>
      </c>
      <c r="AV319" s="169">
        <f t="shared" si="235"/>
        <v>1</v>
      </c>
      <c r="AW319" s="169">
        <f t="shared" si="236"/>
        <v>0</v>
      </c>
      <c r="AX319" s="169">
        <f t="shared" si="237"/>
        <v>0</v>
      </c>
      <c r="AY319" s="169">
        <f t="shared" si="238"/>
        <v>0</v>
      </c>
      <c r="AZ319" s="169">
        <f t="shared" si="239"/>
        <v>0</v>
      </c>
      <c r="BA319" s="169">
        <f t="shared" si="240"/>
        <v>0</v>
      </c>
      <c r="BB319" s="169">
        <f t="shared" si="241"/>
        <v>1</v>
      </c>
      <c r="BC319" s="169">
        <f t="shared" si="242"/>
        <v>0</v>
      </c>
      <c r="BD319" s="169">
        <f t="shared" si="243"/>
        <v>1</v>
      </c>
      <c r="BE319" s="169">
        <f t="shared" si="244"/>
        <v>0</v>
      </c>
      <c r="BF319" s="169">
        <f t="shared" si="245"/>
        <v>0</v>
      </c>
      <c r="BG319" s="169">
        <f t="shared" si="246"/>
        <v>0</v>
      </c>
      <c r="BH319" s="169">
        <f t="shared" si="247"/>
        <v>0</v>
      </c>
      <c r="BI319" s="169">
        <f t="shared" si="248"/>
        <v>0</v>
      </c>
      <c r="BJ319" s="169">
        <f t="shared" si="249"/>
        <v>0</v>
      </c>
      <c r="BK319" s="167">
        <f t="shared" si="250"/>
        <v>0</v>
      </c>
      <c r="BL319" s="169">
        <f t="shared" si="251"/>
        <v>0</v>
      </c>
      <c r="BM319" s="169">
        <f t="shared" si="252"/>
        <v>1</v>
      </c>
      <c r="BN319" s="169">
        <f t="shared" si="253"/>
        <v>1</v>
      </c>
      <c r="BO319" s="169">
        <f t="shared" si="254"/>
        <v>0</v>
      </c>
      <c r="BP319" s="36">
        <f t="shared" si="255"/>
        <v>1</v>
      </c>
      <c r="BQ319">
        <f t="shared" si="256"/>
        <v>0</v>
      </c>
      <c r="BR319" s="36">
        <f t="shared" si="257"/>
        <v>0</v>
      </c>
      <c r="BS319" t="e">
        <f t="shared" si="258"/>
        <v>#N/A</v>
      </c>
    </row>
    <row r="320" spans="1:71">
      <c r="A320" s="59">
        <v>252</v>
      </c>
      <c r="B320" s="59">
        <v>152231</v>
      </c>
      <c r="C320" s="160">
        <v>26190477.008181699</v>
      </c>
      <c r="D320" s="59">
        <v>31523810</v>
      </c>
      <c r="E320" s="59">
        <v>31523810</v>
      </c>
      <c r="F320" s="59">
        <v>-5333332.9918183396</v>
      </c>
      <c r="G320" s="59">
        <v>0</v>
      </c>
      <c r="H320" s="59">
        <v>-3871356073.57762</v>
      </c>
      <c r="I320" s="59">
        <v>0</v>
      </c>
      <c r="J320" s="59">
        <v>0</v>
      </c>
      <c r="K320" s="59">
        <v>0</v>
      </c>
      <c r="L320" s="59">
        <v>416</v>
      </c>
      <c r="M320" s="59">
        <v>0</v>
      </c>
      <c r="N320" s="59">
        <v>0</v>
      </c>
      <c r="O320" s="59">
        <v>0</v>
      </c>
      <c r="P320" s="59">
        <v>0</v>
      </c>
      <c r="Q320" s="59">
        <v>0</v>
      </c>
      <c r="R320" s="59">
        <v>2</v>
      </c>
      <c r="S320" s="59">
        <v>0</v>
      </c>
      <c r="T320" s="59">
        <f t="shared" si="208"/>
        <v>1</v>
      </c>
      <c r="U320" s="59">
        <f t="shared" si="209"/>
        <v>0</v>
      </c>
      <c r="V320" s="59">
        <f t="shared" si="210"/>
        <v>0</v>
      </c>
      <c r="W320" s="59">
        <f t="shared" si="211"/>
        <v>0</v>
      </c>
      <c r="X320" s="59">
        <f t="shared" si="212"/>
        <v>0</v>
      </c>
      <c r="Y320" s="59">
        <f t="shared" si="213"/>
        <v>0</v>
      </c>
      <c r="Z320" s="59">
        <f t="shared" si="214"/>
        <v>0</v>
      </c>
      <c r="AA320" s="59">
        <f t="shared" si="215"/>
        <v>0</v>
      </c>
      <c r="AB320" s="59">
        <f t="shared" si="216"/>
        <v>0</v>
      </c>
      <c r="AC320" s="59">
        <f t="shared" si="217"/>
        <v>0</v>
      </c>
      <c r="AD320" s="166">
        <f t="shared" si="259"/>
        <v>0</v>
      </c>
      <c r="AE320" s="169">
        <f t="shared" si="218"/>
        <v>0</v>
      </c>
      <c r="AF320" s="169">
        <f t="shared" si="219"/>
        <v>0</v>
      </c>
      <c r="AG320" s="169">
        <f t="shared" si="220"/>
        <v>0</v>
      </c>
      <c r="AH320" s="169">
        <f t="shared" si="221"/>
        <v>1</v>
      </c>
      <c r="AI320" s="169">
        <f t="shared" si="222"/>
        <v>0</v>
      </c>
      <c r="AJ320" s="169">
        <f t="shared" si="223"/>
        <v>0</v>
      </c>
      <c r="AK320" s="169">
        <f t="shared" si="224"/>
        <v>0</v>
      </c>
      <c r="AL320" s="169">
        <f t="shared" si="225"/>
        <v>1</v>
      </c>
      <c r="AM320" s="169">
        <f t="shared" si="226"/>
        <v>0</v>
      </c>
      <c r="AN320" s="169">
        <f t="shared" si="227"/>
        <v>0</v>
      </c>
      <c r="AO320" s="169">
        <f t="shared" si="228"/>
        <v>1</v>
      </c>
      <c r="AP320" s="169">
        <f t="shared" si="229"/>
        <v>0</v>
      </c>
      <c r="AQ320" s="169">
        <f t="shared" si="230"/>
        <v>0</v>
      </c>
      <c r="AR320" s="169">
        <f t="shared" si="231"/>
        <v>0</v>
      </c>
      <c r="AS320" s="169">
        <f t="shared" si="232"/>
        <v>0</v>
      </c>
      <c r="AT320" s="169">
        <f t="shared" si="233"/>
        <v>0</v>
      </c>
      <c r="AU320" s="169">
        <f t="shared" si="234"/>
        <v>0</v>
      </c>
      <c r="AV320" s="169">
        <f t="shared" si="235"/>
        <v>1</v>
      </c>
      <c r="AW320" s="169">
        <f t="shared" si="236"/>
        <v>1</v>
      </c>
      <c r="AX320" s="169">
        <f t="shared" si="237"/>
        <v>0</v>
      </c>
      <c r="AY320" s="169">
        <f t="shared" si="238"/>
        <v>1</v>
      </c>
      <c r="AZ320" s="169">
        <f t="shared" si="239"/>
        <v>0</v>
      </c>
      <c r="BA320" s="169">
        <f t="shared" si="240"/>
        <v>0</v>
      </c>
      <c r="BB320" s="169">
        <f t="shared" si="241"/>
        <v>1</v>
      </c>
      <c r="BC320" s="169">
        <f t="shared" si="242"/>
        <v>0</v>
      </c>
      <c r="BD320" s="169">
        <f t="shared" si="243"/>
        <v>1</v>
      </c>
      <c r="BE320" s="169">
        <f t="shared" si="244"/>
        <v>0</v>
      </c>
      <c r="BF320" s="169">
        <f t="shared" si="245"/>
        <v>0</v>
      </c>
      <c r="BG320" s="169">
        <f t="shared" si="246"/>
        <v>0</v>
      </c>
      <c r="BH320" s="169">
        <f t="shared" si="247"/>
        <v>0</v>
      </c>
      <c r="BI320" s="169">
        <f t="shared" si="248"/>
        <v>0</v>
      </c>
      <c r="BJ320" s="169">
        <f t="shared" si="249"/>
        <v>1</v>
      </c>
      <c r="BK320" s="167">
        <f t="shared" si="250"/>
        <v>0</v>
      </c>
      <c r="BL320" s="169">
        <f t="shared" si="251"/>
        <v>0</v>
      </c>
      <c r="BM320" s="169">
        <f t="shared" si="252"/>
        <v>1</v>
      </c>
      <c r="BN320" s="169">
        <f t="shared" si="253"/>
        <v>1</v>
      </c>
      <c r="BO320" s="169">
        <f t="shared" si="254"/>
        <v>0</v>
      </c>
      <c r="BP320" s="36">
        <f t="shared" si="255"/>
        <v>0</v>
      </c>
      <c r="BQ320">
        <f t="shared" si="256"/>
        <v>0</v>
      </c>
      <c r="BR320" s="36">
        <f t="shared" si="257"/>
        <v>1</v>
      </c>
      <c r="BS320" t="e">
        <f t="shared" si="258"/>
        <v>#N/A</v>
      </c>
    </row>
    <row r="321" spans="1:71">
      <c r="A321" s="59">
        <v>164</v>
      </c>
      <c r="B321" s="59">
        <v>121301</v>
      </c>
      <c r="C321" s="160">
        <v>35357143.459271401</v>
      </c>
      <c r="D321" s="59">
        <v>7328570.75</v>
      </c>
      <c r="E321" s="59">
        <v>31684287</v>
      </c>
      <c r="F321" s="59">
        <v>3672856.4592714198</v>
      </c>
      <c r="G321" s="59">
        <v>415.71429443359398</v>
      </c>
      <c r="H321" s="59">
        <v>-2500530015.18999</v>
      </c>
      <c r="I321" s="59">
        <v>0</v>
      </c>
      <c r="J321" s="59">
        <v>0</v>
      </c>
      <c r="K321" s="59">
        <v>0</v>
      </c>
      <c r="L321" s="59">
        <v>101</v>
      </c>
      <c r="M321" s="59">
        <v>0</v>
      </c>
      <c r="N321" s="59">
        <v>0</v>
      </c>
      <c r="O321" s="59">
        <v>101</v>
      </c>
      <c r="P321" s="59">
        <v>0</v>
      </c>
      <c r="Q321" s="59">
        <v>0</v>
      </c>
      <c r="R321" s="59">
        <v>2</v>
      </c>
      <c r="S321" s="59">
        <v>0</v>
      </c>
      <c r="T321" s="59">
        <f t="shared" si="208"/>
        <v>0</v>
      </c>
      <c r="U321" s="59">
        <f t="shared" si="209"/>
        <v>0</v>
      </c>
      <c r="V321" s="59">
        <f t="shared" si="210"/>
        <v>0</v>
      </c>
      <c r="W321" s="59">
        <f t="shared" si="211"/>
        <v>0</v>
      </c>
      <c r="X321" s="59">
        <f t="shared" si="212"/>
        <v>0</v>
      </c>
      <c r="Y321" s="59">
        <f t="shared" si="213"/>
        <v>0</v>
      </c>
      <c r="Z321" s="59">
        <f t="shared" si="214"/>
        <v>0</v>
      </c>
      <c r="AA321" s="59">
        <f t="shared" si="215"/>
        <v>0</v>
      </c>
      <c r="AB321" s="59">
        <f t="shared" si="216"/>
        <v>0</v>
      </c>
      <c r="AC321" s="59">
        <f t="shared" si="217"/>
        <v>0</v>
      </c>
      <c r="AD321" s="166">
        <f t="shared" si="259"/>
        <v>2</v>
      </c>
      <c r="AE321" s="169">
        <f t="shared" si="218"/>
        <v>0</v>
      </c>
      <c r="AF321" s="169">
        <f t="shared" si="219"/>
        <v>1</v>
      </c>
      <c r="AG321" s="169">
        <f t="shared" si="220"/>
        <v>0</v>
      </c>
      <c r="AH321" s="169">
        <f t="shared" si="221"/>
        <v>1</v>
      </c>
      <c r="AI321" s="169">
        <f t="shared" si="222"/>
        <v>0</v>
      </c>
      <c r="AJ321" s="169">
        <f t="shared" si="223"/>
        <v>0</v>
      </c>
      <c r="AK321" s="169">
        <f t="shared" si="224"/>
        <v>0</v>
      </c>
      <c r="AL321" s="169">
        <f t="shared" si="225"/>
        <v>1</v>
      </c>
      <c r="AM321" s="169">
        <f t="shared" si="226"/>
        <v>0</v>
      </c>
      <c r="AN321" s="169">
        <f t="shared" si="227"/>
        <v>0</v>
      </c>
      <c r="AO321" s="169">
        <f t="shared" si="228"/>
        <v>1</v>
      </c>
      <c r="AP321" s="169">
        <f t="shared" si="229"/>
        <v>0</v>
      </c>
      <c r="AQ321" s="169">
        <f t="shared" si="230"/>
        <v>0</v>
      </c>
      <c r="AR321" s="169">
        <f t="shared" si="231"/>
        <v>0</v>
      </c>
      <c r="AS321" s="169">
        <f t="shared" si="232"/>
        <v>0</v>
      </c>
      <c r="AT321" s="169">
        <f t="shared" si="233"/>
        <v>0</v>
      </c>
      <c r="AU321" s="169">
        <f t="shared" si="234"/>
        <v>0</v>
      </c>
      <c r="AV321" s="169">
        <f t="shared" si="235"/>
        <v>1</v>
      </c>
      <c r="AW321" s="169">
        <f t="shared" si="236"/>
        <v>0</v>
      </c>
      <c r="AX321" s="169">
        <f t="shared" si="237"/>
        <v>0</v>
      </c>
      <c r="AY321" s="169">
        <f t="shared" si="238"/>
        <v>0</v>
      </c>
      <c r="AZ321" s="169">
        <f t="shared" si="239"/>
        <v>0</v>
      </c>
      <c r="BA321" s="169">
        <f t="shared" si="240"/>
        <v>0</v>
      </c>
      <c r="BB321" s="169">
        <f t="shared" si="241"/>
        <v>1</v>
      </c>
      <c r="BC321" s="169">
        <f t="shared" si="242"/>
        <v>0</v>
      </c>
      <c r="BD321" s="169">
        <f t="shared" si="243"/>
        <v>1</v>
      </c>
      <c r="BE321" s="169">
        <f t="shared" si="244"/>
        <v>0</v>
      </c>
      <c r="BF321" s="169">
        <f t="shared" si="245"/>
        <v>0</v>
      </c>
      <c r="BG321" s="169">
        <f t="shared" si="246"/>
        <v>0</v>
      </c>
      <c r="BH321" s="169">
        <f t="shared" si="247"/>
        <v>0</v>
      </c>
      <c r="BI321" s="169">
        <f t="shared" si="248"/>
        <v>0</v>
      </c>
      <c r="BJ321" s="169">
        <f t="shared" si="249"/>
        <v>0</v>
      </c>
      <c r="BK321" s="167">
        <f t="shared" si="250"/>
        <v>0</v>
      </c>
      <c r="BL321" s="169">
        <f t="shared" si="251"/>
        <v>0</v>
      </c>
      <c r="BM321" s="169">
        <f t="shared" si="252"/>
        <v>1</v>
      </c>
      <c r="BN321" s="169">
        <f t="shared" si="253"/>
        <v>1</v>
      </c>
      <c r="BO321" s="169">
        <f t="shared" si="254"/>
        <v>0</v>
      </c>
      <c r="BP321" s="36">
        <f t="shared" si="255"/>
        <v>1</v>
      </c>
      <c r="BQ321">
        <f t="shared" si="256"/>
        <v>0</v>
      </c>
      <c r="BR321" s="36">
        <f t="shared" si="257"/>
        <v>0</v>
      </c>
      <c r="BS321" t="e">
        <f t="shared" si="258"/>
        <v>#N/A</v>
      </c>
    </row>
    <row r="322" spans="1:71">
      <c r="A322" s="59">
        <v>97</v>
      </c>
      <c r="B322" s="59">
        <v>23132</v>
      </c>
      <c r="C322" s="160">
        <v>35714285.562233001</v>
      </c>
      <c r="D322" s="59">
        <v>32357144</v>
      </c>
      <c r="E322" s="59">
        <v>32357144</v>
      </c>
      <c r="F322" s="59">
        <v>3357141.5622330499</v>
      </c>
      <c r="G322" s="59">
        <v>457.14285278320301</v>
      </c>
      <c r="H322" s="59">
        <v>-1673191215.20208</v>
      </c>
      <c r="I322" s="59">
        <v>418</v>
      </c>
      <c r="J322" s="59">
        <v>0</v>
      </c>
      <c r="K322" s="59">
        <v>0</v>
      </c>
      <c r="L322" s="59">
        <v>444</v>
      </c>
      <c r="M322" s="59">
        <v>0</v>
      </c>
      <c r="N322" s="59">
        <v>0</v>
      </c>
      <c r="O322" s="59">
        <v>0</v>
      </c>
      <c r="P322" s="59">
        <v>0</v>
      </c>
      <c r="Q322" s="59">
        <v>0</v>
      </c>
      <c r="R322" s="59">
        <v>1</v>
      </c>
      <c r="S322" s="59">
        <v>0</v>
      </c>
      <c r="T322" s="59">
        <f t="shared" si="208"/>
        <v>2</v>
      </c>
      <c r="U322" s="59">
        <f t="shared" si="209"/>
        <v>0</v>
      </c>
      <c r="V322" s="59">
        <f t="shared" si="210"/>
        <v>0</v>
      </c>
      <c r="W322" s="59">
        <f t="shared" si="211"/>
        <v>0</v>
      </c>
      <c r="X322" s="59">
        <f t="shared" si="212"/>
        <v>0</v>
      </c>
      <c r="Y322" s="59">
        <f t="shared" si="213"/>
        <v>0</v>
      </c>
      <c r="Z322" s="59">
        <f t="shared" si="214"/>
        <v>0</v>
      </c>
      <c r="AA322" s="59">
        <f t="shared" si="215"/>
        <v>0</v>
      </c>
      <c r="AB322" s="59">
        <f t="shared" si="216"/>
        <v>0</v>
      </c>
      <c r="AC322" s="59">
        <f t="shared" si="217"/>
        <v>0</v>
      </c>
      <c r="AD322" s="166">
        <f t="shared" si="259"/>
        <v>0</v>
      </c>
      <c r="AE322" s="169">
        <f t="shared" si="218"/>
        <v>0</v>
      </c>
      <c r="AF322" s="169">
        <f t="shared" si="219"/>
        <v>0</v>
      </c>
      <c r="AG322" s="169">
        <f t="shared" si="220"/>
        <v>0</v>
      </c>
      <c r="AH322" s="169">
        <f t="shared" si="221"/>
        <v>1</v>
      </c>
      <c r="AI322" s="169">
        <f t="shared" si="222"/>
        <v>0</v>
      </c>
      <c r="AJ322" s="169">
        <f t="shared" si="223"/>
        <v>0</v>
      </c>
      <c r="AK322" s="169">
        <f t="shared" si="224"/>
        <v>0</v>
      </c>
      <c r="AL322" s="169">
        <f t="shared" si="225"/>
        <v>1</v>
      </c>
      <c r="AM322" s="169">
        <f t="shared" si="226"/>
        <v>0</v>
      </c>
      <c r="AN322" s="169">
        <f t="shared" si="227"/>
        <v>0</v>
      </c>
      <c r="AO322" s="169">
        <f t="shared" si="228"/>
        <v>1</v>
      </c>
      <c r="AP322" s="169">
        <f t="shared" si="229"/>
        <v>0</v>
      </c>
      <c r="AQ322" s="169">
        <f t="shared" si="230"/>
        <v>0</v>
      </c>
      <c r="AR322" s="169">
        <f t="shared" si="231"/>
        <v>0</v>
      </c>
      <c r="AS322" s="169">
        <f t="shared" si="232"/>
        <v>0</v>
      </c>
      <c r="AT322" s="169">
        <f t="shared" si="233"/>
        <v>0</v>
      </c>
      <c r="AU322" s="169">
        <f t="shared" si="234"/>
        <v>0</v>
      </c>
      <c r="AV322" s="169">
        <f t="shared" si="235"/>
        <v>1</v>
      </c>
      <c r="AW322" s="169">
        <f t="shared" si="236"/>
        <v>1</v>
      </c>
      <c r="AX322" s="169">
        <f t="shared" si="237"/>
        <v>1</v>
      </c>
      <c r="AY322" s="169">
        <f t="shared" si="238"/>
        <v>0</v>
      </c>
      <c r="AZ322" s="169">
        <f t="shared" si="239"/>
        <v>0</v>
      </c>
      <c r="BA322" s="169">
        <f t="shared" si="240"/>
        <v>0</v>
      </c>
      <c r="BB322" s="169">
        <f t="shared" si="241"/>
        <v>1</v>
      </c>
      <c r="BC322" s="169">
        <f t="shared" si="242"/>
        <v>0</v>
      </c>
      <c r="BD322" s="169">
        <f t="shared" si="243"/>
        <v>1</v>
      </c>
      <c r="BE322" s="169">
        <f t="shared" si="244"/>
        <v>0</v>
      </c>
      <c r="BF322" s="169">
        <f t="shared" si="245"/>
        <v>0</v>
      </c>
      <c r="BG322" s="169">
        <f t="shared" si="246"/>
        <v>0</v>
      </c>
      <c r="BH322" s="169">
        <f t="shared" si="247"/>
        <v>0</v>
      </c>
      <c r="BI322" s="169">
        <f t="shared" si="248"/>
        <v>0</v>
      </c>
      <c r="BJ322" s="169">
        <f t="shared" si="249"/>
        <v>0</v>
      </c>
      <c r="BK322" s="167">
        <f t="shared" si="250"/>
        <v>1</v>
      </c>
      <c r="BL322" s="169">
        <f t="shared" si="251"/>
        <v>1</v>
      </c>
      <c r="BM322" s="169">
        <f t="shared" si="252"/>
        <v>0</v>
      </c>
      <c r="BN322" s="169">
        <f t="shared" si="253"/>
        <v>1</v>
      </c>
      <c r="BO322" s="169">
        <f t="shared" si="254"/>
        <v>0</v>
      </c>
      <c r="BP322" s="36">
        <f t="shared" si="255"/>
        <v>0</v>
      </c>
      <c r="BQ322">
        <f t="shared" si="256"/>
        <v>0</v>
      </c>
      <c r="BR322" s="36">
        <f t="shared" si="257"/>
        <v>1</v>
      </c>
      <c r="BS322" t="e">
        <f t="shared" si="258"/>
        <v>#N/A</v>
      </c>
    </row>
    <row r="323" spans="1:71">
      <c r="A323" s="59">
        <v>257</v>
      </c>
      <c r="B323" s="59">
        <v>152301</v>
      </c>
      <c r="C323" s="160">
        <v>31904762.900875799</v>
      </c>
      <c r="D323" s="59">
        <v>32833334</v>
      </c>
      <c r="E323" s="59">
        <v>32833334</v>
      </c>
      <c r="F323" s="59">
        <v>-928571.09912416001</v>
      </c>
      <c r="G323" s="59">
        <v>0</v>
      </c>
      <c r="H323" s="59">
        <v>-3879094168.7405901</v>
      </c>
      <c r="I323" s="59">
        <v>0</v>
      </c>
      <c r="J323" s="59">
        <v>0</v>
      </c>
      <c r="K323" s="59">
        <v>0</v>
      </c>
      <c r="L323" s="59">
        <v>416</v>
      </c>
      <c r="M323" s="59">
        <v>801</v>
      </c>
      <c r="N323" s="59">
        <v>777</v>
      </c>
      <c r="O323" s="59">
        <v>0</v>
      </c>
      <c r="P323" s="59">
        <v>0</v>
      </c>
      <c r="Q323" s="59">
        <v>0</v>
      </c>
      <c r="R323" s="59">
        <v>2</v>
      </c>
      <c r="S323" s="59">
        <v>0</v>
      </c>
      <c r="T323" s="59">
        <f t="shared" si="208"/>
        <v>1</v>
      </c>
      <c r="U323" s="59">
        <f t="shared" si="209"/>
        <v>0</v>
      </c>
      <c r="V323" s="59">
        <f t="shared" si="210"/>
        <v>0</v>
      </c>
      <c r="W323" s="59">
        <f t="shared" si="211"/>
        <v>0</v>
      </c>
      <c r="X323" s="59">
        <f t="shared" si="212"/>
        <v>2</v>
      </c>
      <c r="Y323" s="59">
        <f t="shared" si="213"/>
        <v>0</v>
      </c>
      <c r="Z323" s="59">
        <f t="shared" si="214"/>
        <v>0</v>
      </c>
      <c r="AA323" s="59">
        <f t="shared" si="215"/>
        <v>0</v>
      </c>
      <c r="AB323" s="59">
        <f t="shared" si="216"/>
        <v>0</v>
      </c>
      <c r="AC323" s="59">
        <f t="shared" si="217"/>
        <v>0</v>
      </c>
      <c r="AD323" s="166">
        <f t="shared" si="259"/>
        <v>0</v>
      </c>
      <c r="AE323" s="169">
        <f t="shared" si="218"/>
        <v>0</v>
      </c>
      <c r="AF323" s="169">
        <f t="shared" si="219"/>
        <v>0</v>
      </c>
      <c r="AG323" s="169">
        <f t="shared" si="220"/>
        <v>0</v>
      </c>
      <c r="AH323" s="169">
        <f t="shared" si="221"/>
        <v>1</v>
      </c>
      <c r="AI323" s="169">
        <f t="shared" si="222"/>
        <v>0</v>
      </c>
      <c r="AJ323" s="169">
        <f t="shared" si="223"/>
        <v>0</v>
      </c>
      <c r="AK323" s="169">
        <f t="shared" si="224"/>
        <v>0</v>
      </c>
      <c r="AL323" s="169">
        <f t="shared" si="225"/>
        <v>1</v>
      </c>
      <c r="AM323" s="169">
        <f t="shared" si="226"/>
        <v>0</v>
      </c>
      <c r="AN323" s="169">
        <f t="shared" si="227"/>
        <v>0</v>
      </c>
      <c r="AO323" s="169">
        <f t="shared" si="228"/>
        <v>1</v>
      </c>
      <c r="AP323" s="169">
        <f t="shared" si="229"/>
        <v>0</v>
      </c>
      <c r="AQ323" s="169">
        <f t="shared" si="230"/>
        <v>0</v>
      </c>
      <c r="AR323" s="169">
        <f t="shared" si="231"/>
        <v>0</v>
      </c>
      <c r="AS323" s="169">
        <f t="shared" si="232"/>
        <v>0</v>
      </c>
      <c r="AT323" s="169">
        <f t="shared" si="233"/>
        <v>0</v>
      </c>
      <c r="AU323" s="169">
        <f t="shared" si="234"/>
        <v>0</v>
      </c>
      <c r="AV323" s="169">
        <f t="shared" si="235"/>
        <v>1</v>
      </c>
      <c r="AW323" s="169">
        <f t="shared" si="236"/>
        <v>1</v>
      </c>
      <c r="AX323" s="169">
        <f t="shared" si="237"/>
        <v>0</v>
      </c>
      <c r="AY323" s="169">
        <f t="shared" si="238"/>
        <v>1</v>
      </c>
      <c r="AZ323" s="169">
        <f t="shared" si="239"/>
        <v>0</v>
      </c>
      <c r="BA323" s="169">
        <f t="shared" si="240"/>
        <v>1</v>
      </c>
      <c r="BB323" s="169">
        <f t="shared" si="241"/>
        <v>0</v>
      </c>
      <c r="BC323" s="169">
        <f t="shared" si="242"/>
        <v>0</v>
      </c>
      <c r="BD323" s="169">
        <f t="shared" si="243"/>
        <v>1</v>
      </c>
      <c r="BE323" s="169">
        <f t="shared" si="244"/>
        <v>0</v>
      </c>
      <c r="BF323" s="169">
        <f t="shared" si="245"/>
        <v>0</v>
      </c>
      <c r="BG323" s="169">
        <f t="shared" si="246"/>
        <v>0</v>
      </c>
      <c r="BH323" s="169">
        <f t="shared" si="247"/>
        <v>0</v>
      </c>
      <c r="BI323" s="169">
        <f t="shared" si="248"/>
        <v>0</v>
      </c>
      <c r="BJ323" s="169">
        <f t="shared" si="249"/>
        <v>1</v>
      </c>
      <c r="BK323" s="167">
        <f t="shared" si="250"/>
        <v>0</v>
      </c>
      <c r="BL323" s="169">
        <f t="shared" si="251"/>
        <v>0</v>
      </c>
      <c r="BM323" s="169">
        <f t="shared" si="252"/>
        <v>1</v>
      </c>
      <c r="BN323" s="169">
        <f t="shared" si="253"/>
        <v>1</v>
      </c>
      <c r="BO323" s="169">
        <f t="shared" si="254"/>
        <v>0</v>
      </c>
      <c r="BP323" s="36">
        <f t="shared" si="255"/>
        <v>0</v>
      </c>
      <c r="BQ323">
        <f t="shared" si="256"/>
        <v>0</v>
      </c>
      <c r="BR323" s="36">
        <f t="shared" si="257"/>
        <v>1</v>
      </c>
      <c r="BS323" t="e">
        <f t="shared" si="258"/>
        <v>#N/A</v>
      </c>
    </row>
    <row r="324" spans="1:71">
      <c r="A324" s="59">
        <v>121</v>
      </c>
      <c r="B324" s="59">
        <v>111131</v>
      </c>
      <c r="C324" s="160">
        <v>35904763.025761798</v>
      </c>
      <c r="D324" s="59">
        <v>32904763</v>
      </c>
      <c r="E324" s="59">
        <v>32904763</v>
      </c>
      <c r="F324" s="59">
        <v>3000000.0257617701</v>
      </c>
      <c r="G324" s="59">
        <v>19.0476188659668</v>
      </c>
      <c r="H324" s="59">
        <v>-1866338469.06708</v>
      </c>
      <c r="I324" s="59">
        <v>0</v>
      </c>
      <c r="J324" s="59">
        <v>0</v>
      </c>
      <c r="K324" s="59">
        <v>0</v>
      </c>
      <c r="L324" s="59">
        <v>101</v>
      </c>
      <c r="M324" s="59">
        <v>0</v>
      </c>
      <c r="N324" s="59">
        <v>0</v>
      </c>
      <c r="O324" s="59">
        <v>101</v>
      </c>
      <c r="P324" s="59">
        <v>0</v>
      </c>
      <c r="Q324" s="59">
        <v>0</v>
      </c>
      <c r="R324" s="59">
        <v>1</v>
      </c>
      <c r="S324" s="59">
        <v>0</v>
      </c>
      <c r="T324" s="59">
        <f t="shared" ref="T324:T387" si="260">COUNTIFS(I324, "&gt;400", I324, "&lt;500")+COUNTIFS(L324, "&gt;400", L324, "&lt;500")+COUNTIFS(O324, "&gt;400", O324, "&lt;500")</f>
        <v>0</v>
      </c>
      <c r="U324" s="59">
        <f t="shared" ref="U324:U387" si="261">COUNTIFS(J324, "&gt;200", J324, "&lt;400")+COUNTIFS(L324, "&gt;200", L324, "&lt;400")+COUNTIFS(O324, "&gt;200", O324, "&lt;400")</f>
        <v>0</v>
      </c>
      <c r="V324" s="59">
        <f t="shared" ref="V324:V387" si="262">COUNTIF($I324, 102)+COUNTIF($L324, 102)+COUNTIF($O324, 102)</f>
        <v>0</v>
      </c>
      <c r="W324" s="59">
        <f t="shared" ref="W324:W387" si="263">IF(AND(J324&gt;399, J324&lt;500), 1,0) + IF(AND(K324&gt;399, K324&lt;500), 1,0) +IF(AND(M324&gt;399, M324&lt;500), 1,0) +IF(AND(N324&gt;399, N324&lt;500), 1,0) +IF(AND(P324&gt;399, P324&lt;500), 1,0) +IF(AND(Q324&gt;399, Q324&lt;500), 1,0)</f>
        <v>0</v>
      </c>
      <c r="X324" s="59">
        <f t="shared" ref="X324:X387" si="264">IF(AND(J324&gt;700, J324&lt;890), 1,0) + IF(AND(K324&gt;700, K324&lt;890), 1,0) +IF(AND(M324&gt;700, M324&lt;890), 1,0) +IF(AND(N324&gt;700, N324&lt;890), 1,0) +IF(AND(P324&gt;700, P324&lt;890), 1,0) +IF(AND(Q324&gt;700, Q324&lt;890), 1,0)</f>
        <v>0</v>
      </c>
      <c r="Y324" s="59">
        <f t="shared" ref="Y324:Y387" si="265">IF(AND(J324&gt;200, J324&lt;400), 1,0) + IF(AND(K324&gt;200, K324&lt;400), 1,0) +IF(AND(M324&gt;200, M324&lt;400), 1,0) +IF(AND(N324&gt;200, N324&lt;400), 1,0) +IF(AND(P324&gt;200, P324&lt;400), 1,0) +IF(AND(Q324&gt;200, Q324&lt;400), 1,0)</f>
        <v>0</v>
      </c>
      <c r="Z324" s="59">
        <f t="shared" ref="Z324:Z387" si="266">IF(J324=101, 1,0) + IF(K324=101, 1,0) +IF(M324=101, 1,0) +IF(N324=101, 1,0) +IF(P324=101, 1,0) +IF(Q324=101, 1,0)</f>
        <v>0</v>
      </c>
      <c r="AA324" s="59">
        <f t="shared" ref="AA324:AA387" si="267">IF(J324=102, 1,0) + IF(K324=102, 1,0) +IF(M324=102, 1,0) +IF(N324=102, 1,0) +IF(P324=102, 1,0) +IF(Q324=102, 1,0)</f>
        <v>0</v>
      </c>
      <c r="AB324" s="59">
        <f t="shared" ref="AB324:AB387" si="268">IF(AND(J324&gt;500, J324&lt;600), 1,0) + IF(AND(K324&gt;500, K324&lt;600), 1,0) +IF(AND(M324&gt;500, M324&lt;600), 1,0) +IF(AND(N324&gt;500, N324&lt;600), 1,0) +IF(AND(P324&gt;500, P324&lt;600), 1,0) +IF(AND(Q324&gt;500, Q324&lt;600), 1,0)</f>
        <v>0</v>
      </c>
      <c r="AC324" s="59">
        <f t="shared" ref="AC324:AC387" si="269">IF(AND(J324&gt;0, SUM(W324:AB324)=0), 1,0) + IF(AND(K324&gt;0, SUM(W324:AB324)=0), 1,0) +IF(AND(M324&gt;0, SUM(W324:AB324)=0), 1,0) +IF(AND(N324&gt;0, SUM(W324:AB324)=0), 1,0) +IF(AND(P324&gt;0, SUM(W324:AB324)=0), 1,0) +IF(AND(Q324&gt;0, SUM(W324:AB324)=0), 1,0)</f>
        <v>0</v>
      </c>
      <c r="AD324" s="166">
        <f t="shared" si="259"/>
        <v>2</v>
      </c>
      <c r="AE324" s="169">
        <f t="shared" ref="AE324:AE387" si="270">IF(AD324=1, 1,0)</f>
        <v>0</v>
      </c>
      <c r="AF324" s="169">
        <f t="shared" ref="AF324:AF387" si="271">IF(AD324&gt;=2, 1,0)</f>
        <v>1</v>
      </c>
      <c r="AG324" s="169">
        <f t="shared" ref="AG324:AG387" si="272">IF(IF(I324=101,1,0) * IF(J324&lt;&gt;0, 1,0) +IF(I324=101,1,0)* IF(K324&lt;&gt;0, 1,0) + IF(L324=101,1,0) * IF(M324&lt;&gt;0, 1,0) +IF(L324=101,1,0)* IF(N324&lt;&gt;0, 1,0) + IF(O324=101,1,0) * IF(P324&lt;&gt;0, 1,0) +IF(O324=101,1,0)* IF(Q324&lt;&gt;0, 1,0)&gt;0, 1,0)</f>
        <v>0</v>
      </c>
      <c r="AH324" s="169">
        <f t="shared" ref="AH324:AH387" si="273">IF(AG324=0, 1,0)</f>
        <v>1</v>
      </c>
      <c r="AI324" s="169">
        <f t="shared" ref="AI324:AI387" si="274">IF(AND(AD324&gt;0, T324&gt;0), 1, 0)</f>
        <v>0</v>
      </c>
      <c r="AJ324" s="169">
        <f t="shared" ref="AJ324:AJ387" si="275">IF(AND(AD324&gt;0, V324&gt;0), 1, 0)</f>
        <v>0</v>
      </c>
      <c r="AK324" s="169">
        <f t="shared" ref="AK324:AK387" si="276">IF(AND(AD324&gt;0, U324&gt;0), 1, 0)</f>
        <v>0</v>
      </c>
      <c r="AL324" s="169">
        <f t="shared" ref="AL324:AL387" si="277">IF(SUM(AI324:AK324)&gt;0,0,1)</f>
        <v>1</v>
      </c>
      <c r="AM324" s="169">
        <f t="shared" ref="AM324:AM387" si="278">IF(V324&gt;0, 1,0)</f>
        <v>0</v>
      </c>
      <c r="AN324" s="169">
        <f t="shared" ref="AN324:AN387" si="279">IF(I324=102,1,0) * IF(J324&lt;&gt;0, 1,0) +IF(I324=102,1,0)* IF(K324&lt;&gt;0, 1,0) + IF(L324=102,1,0) * IF(M324&lt;&gt;0, 1,0) +IF(L324=102,1,0)* IF(N324&lt;&gt;0, 1,0) + IF(O324=102,1,0) * IF(P324&lt;&gt;0, 1,0) +IF(O324=102,1,0)* IF(Q324&lt;&gt;0, 1,0)</f>
        <v>0</v>
      </c>
      <c r="AO324" s="169">
        <f t="shared" ref="AO324:AO387" si="280">IF(AN324=0, 1,0)</f>
        <v>1</v>
      </c>
      <c r="AP324" s="169">
        <f t="shared" ref="AP324:AP387" si="281">IF(V324&gt;1,1,0)</f>
        <v>0</v>
      </c>
      <c r="AQ324" s="169">
        <f t="shared" ref="AQ324:AQ387" si="282">IF(V324 = 1, 1, 0)</f>
        <v>0</v>
      </c>
      <c r="AR324" s="169">
        <f t="shared" ref="AR324:AR387" si="283">IF(SUM(AS324:AU324)&gt;0, 1,0)</f>
        <v>0</v>
      </c>
      <c r="AS324" s="169">
        <f t="shared" ref="AS324:AS387" si="284">IF(AND(T324&gt;0, V324&gt;0), 1,0)</f>
        <v>0</v>
      </c>
      <c r="AT324" s="169">
        <f t="shared" ref="AT324:AT387" si="285">AJ324</f>
        <v>0</v>
      </c>
      <c r="AU324" s="169">
        <f t="shared" ref="AU324:AU387" si="286">IF(AND(V324&gt;0, U324&gt;0),1,0)</f>
        <v>0</v>
      </c>
      <c r="AV324" s="169">
        <f t="shared" ref="AV324:AV387" si="287">IF(SUM(AS324:AU324)&gt;0,0,1)</f>
        <v>1</v>
      </c>
      <c r="AW324" s="169">
        <f t="shared" ref="AW324:AW387" si="288">IF(T324&gt;0,1,0)</f>
        <v>0</v>
      </c>
      <c r="AX324" s="169">
        <f t="shared" ref="AX324:AX387" si="289">IF(T324&gt;1, 1,0)</f>
        <v>0</v>
      </c>
      <c r="AY324" s="169">
        <f t="shared" ref="AY324:AY387" si="290">IF(T324=1, 1, 0)</f>
        <v>0</v>
      </c>
      <c r="AZ324" s="169">
        <f t="shared" ref="AZ324:AZ387" si="291">IF(SUM(AS324,AI324)&gt;0,1,0)</f>
        <v>0</v>
      </c>
      <c r="BA324" s="169">
        <f t="shared" ref="BA324:BA387" si="292">IF(AND(AW324&gt;0, X324&gt;0),1,0)+IF(AND(AW324&gt;0, (COUNTIFS(I324, "&gt;700", L324, "&gt;700", O324, "&gt;700")&gt;0)),1,0)</f>
        <v>0</v>
      </c>
      <c r="BB324" s="169">
        <f t="shared" ref="BB324:BB387" si="293">IF(BA324 = 0, 1,0)</f>
        <v>1</v>
      </c>
      <c r="BC324" s="169">
        <f t="shared" ref="BC324:BC387" si="294">IF(COUNTIFS(I324, "&gt;400", I324,"&lt;600"),1,0) * IF(COUNTIFS(J324,"&gt;0", J324,"&lt;700")+  COUNTIFS(K324,"&gt;0", K324,"&lt;700")&gt;0,1,0) + IF(COUNTIFS(L324, "&gt;400", L324,"&lt;600"),1,0) * IF(COUNTIFS(M324,"&gt;0", M324,"&lt;700")+ COUNTIFS(N324,"&gt;0", N324,"&lt;700")&gt;0,1,0) + IF(COUNTIFS(O324, "&gt;400", O324,"&lt;600"),1,0) * IF(COUNTIFS(P324,"&gt;0", P324,"&lt;700")+  COUNTIFS(Q324,"&gt;0", Q324,"&lt;700")&gt;0,1,0)</f>
        <v>0</v>
      </c>
      <c r="BD324" s="169">
        <f t="shared" ref="BD324:BD387" si="295">IF(BC324 = 0, 1,0)</f>
        <v>1</v>
      </c>
      <c r="BE324" s="169">
        <f t="shared" ref="BE324:BE387" si="296">COUNTIF(I324, 406)+COUNTIF(L324, 406)+COUNTIF(O324, 406)</f>
        <v>0</v>
      </c>
      <c r="BF324" s="169">
        <f t="shared" ref="BF324:BF387" si="297">COUNTIF(I324, 417)+COUNTIF(L324, 417)+COUNTIF(O324, 417)</f>
        <v>0</v>
      </c>
      <c r="BG324" s="169">
        <f t="shared" ref="BG324:BG387" si="298">COUNTIF(I324, 403)+COUNTIF(L324, 403)+COUNTIF(O324, 403)</f>
        <v>0</v>
      </c>
      <c r="BH324" s="169">
        <f t="shared" ref="BH324:BH387" si="299">COUNTIF(I324, 415)+COUNTIF(L324, 415)+COUNTIF(O324, 415)</f>
        <v>0</v>
      </c>
      <c r="BI324" s="169">
        <f t="shared" ref="BI324:BI387" si="300">COUNTIF(I324, 405)+COUNTIF(L324, 405)+COUNTIF(O324, 405)</f>
        <v>0</v>
      </c>
      <c r="BJ324" s="169">
        <f t="shared" ref="BJ324:BJ387" si="301">IF(OR(COUNTIF(I324, 416)=1, COUNTIF(I324, 412)=1), 1,0)   +IF(OR(COUNTIF(L324, 416)=1, COUNTIF(L324, 412)=1), 1,0)+IF(OR(COUNTIF(O324, 416)=1, COUNTIF(O324, 412)=1), 1,0)</f>
        <v>0</v>
      </c>
      <c r="BK324" s="167">
        <f t="shared" ref="BK324:BK387" si="302">IF(AND(AW324&gt;0, SUM(BE324:BJ324) = 0), 1,0)</f>
        <v>0</v>
      </c>
      <c r="BL324" s="169">
        <f t="shared" ref="BL324:BL387" si="303">IF(R324 = 1, 1,0)</f>
        <v>1</v>
      </c>
      <c r="BM324" s="169">
        <f t="shared" ref="BM324:BM387" si="304">IF(R324 = 2, 1,0)</f>
        <v>0</v>
      </c>
      <c r="BN324" s="169">
        <f t="shared" ref="BN324:BN387" si="305">IF(S324 = 1, 0,1)</f>
        <v>1</v>
      </c>
      <c r="BO324" s="169">
        <f t="shared" ref="BO324:BO387" si="306">IF(S324 = 1, 1,0)</f>
        <v>0</v>
      </c>
      <c r="BP324" s="36">
        <f t="shared" ref="BP324:BP387" si="307">IF(SUM($AE$2:$AF$2)&gt;0, SUMPRODUCT($AE$2:$AF$2, AE324:AF324),IF(SUM(AE324:AF324)&gt;0, 0,1))*SUMPRODUCT($AG$2:$AH$2, AG324:AH324)*SUMPRODUCT($AI$2:$AL$2, AI324:AL324)*SUMPRODUCT($BL$2:$BM$2,BL324:BM324)*SUMPRODUCT($BN$2:$BO$2,BN324:BO324)</f>
        <v>1</v>
      </c>
      <c r="BQ324">
        <f t="shared" ref="BQ324:BQ387" si="308">(SUMPRODUCT($AN$2:$AO$2, AN324:AO324)*SUMPRODUCT($AP$2:$AR$2, AP324:AR324)*SUMPRODUCT($AS$2:$AV$2, AS324:AV324))*SUMPRODUCT($BL$2:$BM$2,BL324:BM324)*SUMPRODUCT($BN$2:$BO$2,BN324:BO324)</f>
        <v>0</v>
      </c>
      <c r="BR324" s="36">
        <f t="shared" ref="BR324:BR387" si="309">SUMPRODUCT($AX$2:$AZ$2, AX324:AZ324)*SUMPRODUCT($BA$2:$BB$2, BA324:BB324)*SUMPRODUCT($BC$2:$BD$2, BC324:BD324)*SUMPRODUCT($BE$2:$BK$2, BE324:BK324)*SUMPRODUCT($BL$2:$BM$2,BL324:BM324)*SUMPRODUCT($BN$2:$BO$2,BN324:BO324)</f>
        <v>0</v>
      </c>
      <c r="BS324" t="e">
        <f t="shared" ref="BS324:BS387" si="310">IF((BP324*$AD$2+BQ324*$AM$2+BR324*$AW$2)&gt;0,  E324,NA())</f>
        <v>#N/A</v>
      </c>
    </row>
    <row r="325" spans="1:71">
      <c r="A325" s="59">
        <v>175</v>
      </c>
      <c r="B325" s="59">
        <v>122241</v>
      </c>
      <c r="C325" s="160">
        <v>11710714.2358562</v>
      </c>
      <c r="D325" s="59">
        <v>30392857.5</v>
      </c>
      <c r="E325" s="59">
        <v>32964286</v>
      </c>
      <c r="F325" s="59">
        <v>-21253571.764143799</v>
      </c>
      <c r="G325" s="59">
        <v>114.28571319580099</v>
      </c>
      <c r="H325" s="59">
        <v>-2672683587.2351298</v>
      </c>
      <c r="I325" s="59">
        <v>0</v>
      </c>
      <c r="J325" s="59">
        <v>0</v>
      </c>
      <c r="K325" s="59">
        <v>0</v>
      </c>
      <c r="L325" s="59">
        <v>403</v>
      </c>
      <c r="M325" s="59">
        <v>406</v>
      </c>
      <c r="N325" s="59">
        <v>0</v>
      </c>
      <c r="O325" s="59">
        <v>0</v>
      </c>
      <c r="P325" s="59">
        <v>0</v>
      </c>
      <c r="Q325" s="59">
        <v>0</v>
      </c>
      <c r="R325" s="59">
        <v>2</v>
      </c>
      <c r="S325" s="59">
        <v>1</v>
      </c>
      <c r="T325" s="59">
        <f t="shared" si="260"/>
        <v>1</v>
      </c>
      <c r="U325" s="59">
        <f t="shared" si="261"/>
        <v>0</v>
      </c>
      <c r="V325" s="59">
        <f t="shared" si="262"/>
        <v>0</v>
      </c>
      <c r="W325" s="59">
        <f t="shared" si="263"/>
        <v>1</v>
      </c>
      <c r="X325" s="59">
        <f t="shared" si="264"/>
        <v>0</v>
      </c>
      <c r="Y325" s="59">
        <f t="shared" si="265"/>
        <v>0</v>
      </c>
      <c r="Z325" s="59">
        <f t="shared" si="266"/>
        <v>0</v>
      </c>
      <c r="AA325" s="59">
        <f t="shared" si="267"/>
        <v>0</v>
      </c>
      <c r="AB325" s="59">
        <f t="shared" si="268"/>
        <v>0</v>
      </c>
      <c r="AC325" s="59">
        <f t="shared" si="269"/>
        <v>0</v>
      </c>
      <c r="AD325" s="166">
        <f t="shared" si="259"/>
        <v>0</v>
      </c>
      <c r="AE325" s="169">
        <f t="shared" si="270"/>
        <v>0</v>
      </c>
      <c r="AF325" s="169">
        <f t="shared" si="271"/>
        <v>0</v>
      </c>
      <c r="AG325" s="169">
        <f t="shared" si="272"/>
        <v>0</v>
      </c>
      <c r="AH325" s="169">
        <f t="shared" si="273"/>
        <v>1</v>
      </c>
      <c r="AI325" s="169">
        <f t="shared" si="274"/>
        <v>0</v>
      </c>
      <c r="AJ325" s="169">
        <f t="shared" si="275"/>
        <v>0</v>
      </c>
      <c r="AK325" s="169">
        <f t="shared" si="276"/>
        <v>0</v>
      </c>
      <c r="AL325" s="169">
        <f t="shared" si="277"/>
        <v>1</v>
      </c>
      <c r="AM325" s="169">
        <f t="shared" si="278"/>
        <v>0</v>
      </c>
      <c r="AN325" s="169">
        <f t="shared" si="279"/>
        <v>0</v>
      </c>
      <c r="AO325" s="169">
        <f t="shared" si="280"/>
        <v>1</v>
      </c>
      <c r="AP325" s="169">
        <f t="shared" si="281"/>
        <v>0</v>
      </c>
      <c r="AQ325" s="169">
        <f t="shared" si="282"/>
        <v>0</v>
      </c>
      <c r="AR325" s="169">
        <f t="shared" si="283"/>
        <v>0</v>
      </c>
      <c r="AS325" s="169">
        <f t="shared" si="284"/>
        <v>0</v>
      </c>
      <c r="AT325" s="169">
        <f t="shared" si="285"/>
        <v>0</v>
      </c>
      <c r="AU325" s="169">
        <f t="shared" si="286"/>
        <v>0</v>
      </c>
      <c r="AV325" s="169">
        <f t="shared" si="287"/>
        <v>1</v>
      </c>
      <c r="AW325" s="169">
        <f t="shared" si="288"/>
        <v>1</v>
      </c>
      <c r="AX325" s="169">
        <f t="shared" si="289"/>
        <v>0</v>
      </c>
      <c r="AY325" s="169">
        <f t="shared" si="290"/>
        <v>1</v>
      </c>
      <c r="AZ325" s="169">
        <f t="shared" si="291"/>
        <v>0</v>
      </c>
      <c r="BA325" s="169">
        <f t="shared" si="292"/>
        <v>0</v>
      </c>
      <c r="BB325" s="169">
        <f t="shared" si="293"/>
        <v>1</v>
      </c>
      <c r="BC325" s="169">
        <f t="shared" si="294"/>
        <v>1</v>
      </c>
      <c r="BD325" s="169">
        <f t="shared" si="295"/>
        <v>0</v>
      </c>
      <c r="BE325" s="169">
        <f t="shared" si="296"/>
        <v>0</v>
      </c>
      <c r="BF325" s="169">
        <f t="shared" si="297"/>
        <v>0</v>
      </c>
      <c r="BG325" s="169">
        <f t="shared" si="298"/>
        <v>1</v>
      </c>
      <c r="BH325" s="169">
        <f t="shared" si="299"/>
        <v>0</v>
      </c>
      <c r="BI325" s="169">
        <f t="shared" si="300"/>
        <v>0</v>
      </c>
      <c r="BJ325" s="169">
        <f t="shared" si="301"/>
        <v>0</v>
      </c>
      <c r="BK325" s="167">
        <f t="shared" si="302"/>
        <v>0</v>
      </c>
      <c r="BL325" s="169">
        <f t="shared" si="303"/>
        <v>0</v>
      </c>
      <c r="BM325" s="169">
        <f t="shared" si="304"/>
        <v>1</v>
      </c>
      <c r="BN325" s="169">
        <f t="shared" si="305"/>
        <v>0</v>
      </c>
      <c r="BO325" s="169">
        <f t="shared" si="306"/>
        <v>1</v>
      </c>
      <c r="BP325" s="36">
        <f t="shared" si="307"/>
        <v>0</v>
      </c>
      <c r="BQ325">
        <f t="shared" si="308"/>
        <v>0</v>
      </c>
      <c r="BR325" s="36">
        <f t="shared" si="309"/>
        <v>1</v>
      </c>
      <c r="BS325" t="e">
        <f t="shared" si="310"/>
        <v>#N/A</v>
      </c>
    </row>
    <row r="326" spans="1:71">
      <c r="A326" s="59">
        <v>35</v>
      </c>
      <c r="B326" s="59">
        <v>14123</v>
      </c>
      <c r="C326" s="160">
        <v>67857140.762617499</v>
      </c>
      <c r="D326" s="59">
        <v>33187499</v>
      </c>
      <c r="E326" s="59">
        <v>33187499</v>
      </c>
      <c r="F326" s="59">
        <v>34669641.762617499</v>
      </c>
      <c r="G326" s="59">
        <v>0</v>
      </c>
      <c r="H326" s="59">
        <v>-367549744.18794799</v>
      </c>
      <c r="I326" s="59">
        <v>0</v>
      </c>
      <c r="J326" s="59">
        <v>0</v>
      </c>
      <c r="K326" s="59">
        <v>0</v>
      </c>
      <c r="L326" s="59">
        <v>417</v>
      </c>
      <c r="M326" s="59">
        <v>407</v>
      </c>
      <c r="N326" s="59">
        <v>0</v>
      </c>
      <c r="O326" s="59">
        <v>0</v>
      </c>
      <c r="P326" s="59">
        <v>0</v>
      </c>
      <c r="Q326" s="59">
        <v>0</v>
      </c>
      <c r="R326" s="59">
        <v>2</v>
      </c>
      <c r="S326" s="59">
        <v>1</v>
      </c>
      <c r="T326" s="59">
        <f t="shared" si="260"/>
        <v>1</v>
      </c>
      <c r="U326" s="59">
        <f t="shared" si="261"/>
        <v>0</v>
      </c>
      <c r="V326" s="59">
        <f t="shared" si="262"/>
        <v>0</v>
      </c>
      <c r="W326" s="59">
        <f t="shared" si="263"/>
        <v>1</v>
      </c>
      <c r="X326" s="59">
        <f t="shared" si="264"/>
        <v>0</v>
      </c>
      <c r="Y326" s="59">
        <f t="shared" si="265"/>
        <v>0</v>
      </c>
      <c r="Z326" s="59">
        <f t="shared" si="266"/>
        <v>0</v>
      </c>
      <c r="AA326" s="59">
        <f t="shared" si="267"/>
        <v>0</v>
      </c>
      <c r="AB326" s="59">
        <f t="shared" si="268"/>
        <v>0</v>
      </c>
      <c r="AC326" s="59">
        <f t="shared" si="269"/>
        <v>0</v>
      </c>
      <c r="AD326" s="166">
        <f t="shared" si="259"/>
        <v>0</v>
      </c>
      <c r="AE326" s="169">
        <f t="shared" si="270"/>
        <v>0</v>
      </c>
      <c r="AF326" s="169">
        <f t="shared" si="271"/>
        <v>0</v>
      </c>
      <c r="AG326" s="169">
        <f t="shared" si="272"/>
        <v>0</v>
      </c>
      <c r="AH326" s="169">
        <f t="shared" si="273"/>
        <v>1</v>
      </c>
      <c r="AI326" s="169">
        <f t="shared" si="274"/>
        <v>0</v>
      </c>
      <c r="AJ326" s="169">
        <f t="shared" si="275"/>
        <v>0</v>
      </c>
      <c r="AK326" s="169">
        <f t="shared" si="276"/>
        <v>0</v>
      </c>
      <c r="AL326" s="169">
        <f t="shared" si="277"/>
        <v>1</v>
      </c>
      <c r="AM326" s="169">
        <f t="shared" si="278"/>
        <v>0</v>
      </c>
      <c r="AN326" s="169">
        <f t="shared" si="279"/>
        <v>0</v>
      </c>
      <c r="AO326" s="169">
        <f t="shared" si="280"/>
        <v>1</v>
      </c>
      <c r="AP326" s="169">
        <f t="shared" si="281"/>
        <v>0</v>
      </c>
      <c r="AQ326" s="169">
        <f t="shared" si="282"/>
        <v>0</v>
      </c>
      <c r="AR326" s="169">
        <f t="shared" si="283"/>
        <v>0</v>
      </c>
      <c r="AS326" s="169">
        <f t="shared" si="284"/>
        <v>0</v>
      </c>
      <c r="AT326" s="169">
        <f t="shared" si="285"/>
        <v>0</v>
      </c>
      <c r="AU326" s="169">
        <f t="shared" si="286"/>
        <v>0</v>
      </c>
      <c r="AV326" s="169">
        <f t="shared" si="287"/>
        <v>1</v>
      </c>
      <c r="AW326" s="169">
        <f t="shared" si="288"/>
        <v>1</v>
      </c>
      <c r="AX326" s="169">
        <f t="shared" si="289"/>
        <v>0</v>
      </c>
      <c r="AY326" s="169">
        <f t="shared" si="290"/>
        <v>1</v>
      </c>
      <c r="AZ326" s="169">
        <f t="shared" si="291"/>
        <v>0</v>
      </c>
      <c r="BA326" s="169">
        <f t="shared" si="292"/>
        <v>0</v>
      </c>
      <c r="BB326" s="169">
        <f t="shared" si="293"/>
        <v>1</v>
      </c>
      <c r="BC326" s="169">
        <f t="shared" si="294"/>
        <v>1</v>
      </c>
      <c r="BD326" s="169">
        <f t="shared" si="295"/>
        <v>0</v>
      </c>
      <c r="BE326" s="169">
        <f t="shared" si="296"/>
        <v>0</v>
      </c>
      <c r="BF326" s="169">
        <f t="shared" si="297"/>
        <v>1</v>
      </c>
      <c r="BG326" s="169">
        <f t="shared" si="298"/>
        <v>0</v>
      </c>
      <c r="BH326" s="169">
        <f t="shared" si="299"/>
        <v>0</v>
      </c>
      <c r="BI326" s="169">
        <f t="shared" si="300"/>
        <v>0</v>
      </c>
      <c r="BJ326" s="169">
        <f t="shared" si="301"/>
        <v>0</v>
      </c>
      <c r="BK326" s="167">
        <f t="shared" si="302"/>
        <v>0</v>
      </c>
      <c r="BL326" s="169">
        <f t="shared" si="303"/>
        <v>0</v>
      </c>
      <c r="BM326" s="169">
        <f t="shared" si="304"/>
        <v>1</v>
      </c>
      <c r="BN326" s="169">
        <f t="shared" si="305"/>
        <v>0</v>
      </c>
      <c r="BO326" s="169">
        <f t="shared" si="306"/>
        <v>1</v>
      </c>
      <c r="BP326" s="36">
        <f t="shared" si="307"/>
        <v>0</v>
      </c>
      <c r="BQ326">
        <f t="shared" si="308"/>
        <v>0</v>
      </c>
      <c r="BR326" s="36">
        <f t="shared" si="309"/>
        <v>1</v>
      </c>
      <c r="BS326" t="e">
        <f t="shared" si="310"/>
        <v>#N/A</v>
      </c>
    </row>
    <row r="327" spans="1:71">
      <c r="A327" s="59">
        <v>357</v>
      </c>
      <c r="B327" s="59">
        <v>212181</v>
      </c>
      <c r="C327" s="160">
        <v>51428571.209615603</v>
      </c>
      <c r="D327" s="59">
        <v>33285713</v>
      </c>
      <c r="E327" s="59">
        <v>33285713</v>
      </c>
      <c r="F327" s="59">
        <v>18142858.209615599</v>
      </c>
      <c r="G327" s="59">
        <v>1257.1428527831999</v>
      </c>
      <c r="H327" s="59">
        <v>-5138688213.4556704</v>
      </c>
      <c r="I327" s="59">
        <v>0</v>
      </c>
      <c r="J327" s="59">
        <v>0</v>
      </c>
      <c r="K327" s="59">
        <v>0</v>
      </c>
      <c r="L327" s="59">
        <v>413</v>
      </c>
      <c r="M327" s="59">
        <v>0</v>
      </c>
      <c r="N327" s="59">
        <v>0</v>
      </c>
      <c r="O327" s="59">
        <v>413</v>
      </c>
      <c r="P327" s="59">
        <v>411</v>
      </c>
      <c r="Q327" s="59">
        <v>0</v>
      </c>
      <c r="R327" s="59">
        <v>2</v>
      </c>
      <c r="S327" s="59">
        <v>0</v>
      </c>
      <c r="T327" s="59">
        <f t="shared" si="260"/>
        <v>2</v>
      </c>
      <c r="U327" s="59">
        <f t="shared" si="261"/>
        <v>0</v>
      </c>
      <c r="V327" s="59">
        <f t="shared" si="262"/>
        <v>0</v>
      </c>
      <c r="W327" s="59">
        <f t="shared" si="263"/>
        <v>1</v>
      </c>
      <c r="X327" s="59">
        <f t="shared" si="264"/>
        <v>0</v>
      </c>
      <c r="Y327" s="59">
        <f t="shared" si="265"/>
        <v>0</v>
      </c>
      <c r="Z327" s="59">
        <f t="shared" si="266"/>
        <v>0</v>
      </c>
      <c r="AA327" s="59">
        <f t="shared" si="267"/>
        <v>0</v>
      </c>
      <c r="AB327" s="59">
        <f t="shared" si="268"/>
        <v>0</v>
      </c>
      <c r="AC327" s="59">
        <f t="shared" si="269"/>
        <v>0</v>
      </c>
      <c r="AD327" s="166">
        <f t="shared" si="259"/>
        <v>0</v>
      </c>
      <c r="AE327" s="169">
        <f t="shared" si="270"/>
        <v>0</v>
      </c>
      <c r="AF327" s="169">
        <f t="shared" si="271"/>
        <v>0</v>
      </c>
      <c r="AG327" s="169">
        <f t="shared" si="272"/>
        <v>0</v>
      </c>
      <c r="AH327" s="169">
        <f t="shared" si="273"/>
        <v>1</v>
      </c>
      <c r="AI327" s="169">
        <f t="shared" si="274"/>
        <v>0</v>
      </c>
      <c r="AJ327" s="169">
        <f t="shared" si="275"/>
        <v>0</v>
      </c>
      <c r="AK327" s="169">
        <f t="shared" si="276"/>
        <v>0</v>
      </c>
      <c r="AL327" s="169">
        <f t="shared" si="277"/>
        <v>1</v>
      </c>
      <c r="AM327" s="169">
        <f t="shared" si="278"/>
        <v>0</v>
      </c>
      <c r="AN327" s="169">
        <f t="shared" si="279"/>
        <v>0</v>
      </c>
      <c r="AO327" s="169">
        <f t="shared" si="280"/>
        <v>1</v>
      </c>
      <c r="AP327" s="169">
        <f t="shared" si="281"/>
        <v>0</v>
      </c>
      <c r="AQ327" s="169">
        <f t="shared" si="282"/>
        <v>0</v>
      </c>
      <c r="AR327" s="169">
        <f t="shared" si="283"/>
        <v>0</v>
      </c>
      <c r="AS327" s="169">
        <f t="shared" si="284"/>
        <v>0</v>
      </c>
      <c r="AT327" s="169">
        <f t="shared" si="285"/>
        <v>0</v>
      </c>
      <c r="AU327" s="169">
        <f t="shared" si="286"/>
        <v>0</v>
      </c>
      <c r="AV327" s="169">
        <f t="shared" si="287"/>
        <v>1</v>
      </c>
      <c r="AW327" s="169">
        <f t="shared" si="288"/>
        <v>1</v>
      </c>
      <c r="AX327" s="169">
        <f t="shared" si="289"/>
        <v>1</v>
      </c>
      <c r="AY327" s="169">
        <f t="shared" si="290"/>
        <v>0</v>
      </c>
      <c r="AZ327" s="169">
        <f t="shared" si="291"/>
        <v>0</v>
      </c>
      <c r="BA327" s="169">
        <f t="shared" si="292"/>
        <v>0</v>
      </c>
      <c r="BB327" s="169">
        <f t="shared" si="293"/>
        <v>1</v>
      </c>
      <c r="BC327" s="169">
        <f t="shared" si="294"/>
        <v>1</v>
      </c>
      <c r="BD327" s="169">
        <f t="shared" si="295"/>
        <v>0</v>
      </c>
      <c r="BE327" s="169">
        <f t="shared" si="296"/>
        <v>0</v>
      </c>
      <c r="BF327" s="169">
        <f t="shared" si="297"/>
        <v>0</v>
      </c>
      <c r="BG327" s="169">
        <f t="shared" si="298"/>
        <v>0</v>
      </c>
      <c r="BH327" s="169">
        <f t="shared" si="299"/>
        <v>0</v>
      </c>
      <c r="BI327" s="169">
        <f t="shared" si="300"/>
        <v>0</v>
      </c>
      <c r="BJ327" s="169">
        <f t="shared" si="301"/>
        <v>0</v>
      </c>
      <c r="BK327" s="167">
        <f t="shared" si="302"/>
        <v>1</v>
      </c>
      <c r="BL327" s="169">
        <f t="shared" si="303"/>
        <v>0</v>
      </c>
      <c r="BM327" s="169">
        <f t="shared" si="304"/>
        <v>1</v>
      </c>
      <c r="BN327" s="169">
        <f t="shared" si="305"/>
        <v>1</v>
      </c>
      <c r="BO327" s="169">
        <f t="shared" si="306"/>
        <v>0</v>
      </c>
      <c r="BP327" s="36">
        <f t="shared" si="307"/>
        <v>0</v>
      </c>
      <c r="BQ327">
        <f t="shared" si="308"/>
        <v>0</v>
      </c>
      <c r="BR327" s="36">
        <f t="shared" si="309"/>
        <v>1</v>
      </c>
      <c r="BS327" t="e">
        <f t="shared" si="310"/>
        <v>#N/A</v>
      </c>
    </row>
    <row r="328" spans="1:71">
      <c r="A328" s="59">
        <v>253</v>
      </c>
      <c r="B328" s="59">
        <v>152241</v>
      </c>
      <c r="C328" s="160">
        <v>38095239.2846279</v>
      </c>
      <c r="D328" s="59">
        <v>33357144</v>
      </c>
      <c r="E328" s="59">
        <v>33357144</v>
      </c>
      <c r="F328" s="59">
        <v>4738095.2846278697</v>
      </c>
      <c r="G328" s="59">
        <v>38.095237731933601</v>
      </c>
      <c r="H328" s="59">
        <v>-3863570359.5650902</v>
      </c>
      <c r="I328" s="59">
        <v>0</v>
      </c>
      <c r="J328" s="59">
        <v>0</v>
      </c>
      <c r="K328" s="59">
        <v>0</v>
      </c>
      <c r="L328" s="59">
        <v>0</v>
      </c>
      <c r="M328" s="59">
        <v>0</v>
      </c>
      <c r="N328" s="59">
        <v>0</v>
      </c>
      <c r="O328" s="59">
        <v>416</v>
      </c>
      <c r="P328" s="59">
        <v>0</v>
      </c>
      <c r="Q328" s="59">
        <v>0</v>
      </c>
      <c r="R328" s="59">
        <v>2</v>
      </c>
      <c r="S328" s="59">
        <v>0</v>
      </c>
      <c r="T328" s="59">
        <f t="shared" si="260"/>
        <v>1</v>
      </c>
      <c r="U328" s="59">
        <f t="shared" si="261"/>
        <v>0</v>
      </c>
      <c r="V328" s="59">
        <f t="shared" si="262"/>
        <v>0</v>
      </c>
      <c r="W328" s="59">
        <f t="shared" si="263"/>
        <v>0</v>
      </c>
      <c r="X328" s="59">
        <f t="shared" si="264"/>
        <v>0</v>
      </c>
      <c r="Y328" s="59">
        <f t="shared" si="265"/>
        <v>0</v>
      </c>
      <c r="Z328" s="59">
        <f t="shared" si="266"/>
        <v>0</v>
      </c>
      <c r="AA328" s="59">
        <f t="shared" si="267"/>
        <v>0</v>
      </c>
      <c r="AB328" s="59">
        <f t="shared" si="268"/>
        <v>0</v>
      </c>
      <c r="AC328" s="59">
        <f t="shared" si="269"/>
        <v>0</v>
      </c>
      <c r="AD328" s="166">
        <f t="shared" ref="AD328:AD391" si="311">COUNTIF(I328, 101)+COUNTIF(L328, 101)+COUNTIF(O328, 101)</f>
        <v>0</v>
      </c>
      <c r="AE328" s="169">
        <f t="shared" si="270"/>
        <v>0</v>
      </c>
      <c r="AF328" s="169">
        <f t="shared" si="271"/>
        <v>0</v>
      </c>
      <c r="AG328" s="169">
        <f t="shared" si="272"/>
        <v>0</v>
      </c>
      <c r="AH328" s="169">
        <f t="shared" si="273"/>
        <v>1</v>
      </c>
      <c r="AI328" s="169">
        <f t="shared" si="274"/>
        <v>0</v>
      </c>
      <c r="AJ328" s="169">
        <f t="shared" si="275"/>
        <v>0</v>
      </c>
      <c r="AK328" s="169">
        <f t="shared" si="276"/>
        <v>0</v>
      </c>
      <c r="AL328" s="169">
        <f t="shared" si="277"/>
        <v>1</v>
      </c>
      <c r="AM328" s="169">
        <f t="shared" si="278"/>
        <v>0</v>
      </c>
      <c r="AN328" s="169">
        <f t="shared" si="279"/>
        <v>0</v>
      </c>
      <c r="AO328" s="169">
        <f t="shared" si="280"/>
        <v>1</v>
      </c>
      <c r="AP328" s="169">
        <f t="shared" si="281"/>
        <v>0</v>
      </c>
      <c r="AQ328" s="169">
        <f t="shared" si="282"/>
        <v>0</v>
      </c>
      <c r="AR328" s="169">
        <f t="shared" si="283"/>
        <v>0</v>
      </c>
      <c r="AS328" s="169">
        <f t="shared" si="284"/>
        <v>0</v>
      </c>
      <c r="AT328" s="169">
        <f t="shared" si="285"/>
        <v>0</v>
      </c>
      <c r="AU328" s="169">
        <f t="shared" si="286"/>
        <v>0</v>
      </c>
      <c r="AV328" s="169">
        <f t="shared" si="287"/>
        <v>1</v>
      </c>
      <c r="AW328" s="169">
        <f t="shared" si="288"/>
        <v>1</v>
      </c>
      <c r="AX328" s="169">
        <f t="shared" si="289"/>
        <v>0</v>
      </c>
      <c r="AY328" s="169">
        <f t="shared" si="290"/>
        <v>1</v>
      </c>
      <c r="AZ328" s="169">
        <f t="shared" si="291"/>
        <v>0</v>
      </c>
      <c r="BA328" s="169">
        <f t="shared" si="292"/>
        <v>0</v>
      </c>
      <c r="BB328" s="169">
        <f t="shared" si="293"/>
        <v>1</v>
      </c>
      <c r="BC328" s="169">
        <f t="shared" si="294"/>
        <v>0</v>
      </c>
      <c r="BD328" s="169">
        <f t="shared" si="295"/>
        <v>1</v>
      </c>
      <c r="BE328" s="169">
        <f t="shared" si="296"/>
        <v>0</v>
      </c>
      <c r="BF328" s="169">
        <f t="shared" si="297"/>
        <v>0</v>
      </c>
      <c r="BG328" s="169">
        <f t="shared" si="298"/>
        <v>0</v>
      </c>
      <c r="BH328" s="169">
        <f t="shared" si="299"/>
        <v>0</v>
      </c>
      <c r="BI328" s="169">
        <f t="shared" si="300"/>
        <v>0</v>
      </c>
      <c r="BJ328" s="169">
        <f t="shared" si="301"/>
        <v>1</v>
      </c>
      <c r="BK328" s="167">
        <f t="shared" si="302"/>
        <v>0</v>
      </c>
      <c r="BL328" s="169">
        <f t="shared" si="303"/>
        <v>0</v>
      </c>
      <c r="BM328" s="169">
        <f t="shared" si="304"/>
        <v>1</v>
      </c>
      <c r="BN328" s="169">
        <f t="shared" si="305"/>
        <v>1</v>
      </c>
      <c r="BO328" s="169">
        <f t="shared" si="306"/>
        <v>0</v>
      </c>
      <c r="BP328" s="36">
        <f t="shared" si="307"/>
        <v>0</v>
      </c>
      <c r="BQ328">
        <f t="shared" si="308"/>
        <v>0</v>
      </c>
      <c r="BR328" s="36">
        <f t="shared" si="309"/>
        <v>1</v>
      </c>
      <c r="BS328" t="e">
        <f t="shared" si="310"/>
        <v>#N/A</v>
      </c>
    </row>
    <row r="329" spans="1:71">
      <c r="A329" s="59">
        <v>96</v>
      </c>
      <c r="B329" s="59">
        <v>23122</v>
      </c>
      <c r="C329" s="160">
        <v>19890110.293976199</v>
      </c>
      <c r="D329" s="59">
        <v>33412088.5</v>
      </c>
      <c r="E329" s="59">
        <v>33412088.5</v>
      </c>
      <c r="F329" s="59">
        <v>-13521978.206023799</v>
      </c>
      <c r="G329" s="59">
        <v>219.780223846436</v>
      </c>
      <c r="H329" s="59">
        <v>-1662641763.80335</v>
      </c>
      <c r="I329" s="59">
        <v>402</v>
      </c>
      <c r="J329" s="59">
        <v>0</v>
      </c>
      <c r="K329" s="59">
        <v>0</v>
      </c>
      <c r="L329" s="59">
        <v>402</v>
      </c>
      <c r="M329" s="59">
        <v>0</v>
      </c>
      <c r="N329" s="59">
        <v>0</v>
      </c>
      <c r="O329" s="59">
        <v>0</v>
      </c>
      <c r="P329" s="59">
        <v>0</v>
      </c>
      <c r="Q329" s="59">
        <v>0</v>
      </c>
      <c r="R329" s="59">
        <v>2</v>
      </c>
      <c r="S329" s="59">
        <v>0</v>
      </c>
      <c r="T329" s="59">
        <f t="shared" si="260"/>
        <v>2</v>
      </c>
      <c r="U329" s="59">
        <f t="shared" si="261"/>
        <v>0</v>
      </c>
      <c r="V329" s="59">
        <f t="shared" si="262"/>
        <v>0</v>
      </c>
      <c r="W329" s="59">
        <f t="shared" si="263"/>
        <v>0</v>
      </c>
      <c r="X329" s="59">
        <f t="shared" si="264"/>
        <v>0</v>
      </c>
      <c r="Y329" s="59">
        <f t="shared" si="265"/>
        <v>0</v>
      </c>
      <c r="Z329" s="59">
        <f t="shared" si="266"/>
        <v>0</v>
      </c>
      <c r="AA329" s="59">
        <f t="shared" si="267"/>
        <v>0</v>
      </c>
      <c r="AB329" s="59">
        <f t="shared" si="268"/>
        <v>0</v>
      </c>
      <c r="AC329" s="59">
        <f t="shared" si="269"/>
        <v>0</v>
      </c>
      <c r="AD329" s="166">
        <f t="shared" si="311"/>
        <v>0</v>
      </c>
      <c r="AE329" s="169">
        <f t="shared" si="270"/>
        <v>0</v>
      </c>
      <c r="AF329" s="169">
        <f t="shared" si="271"/>
        <v>0</v>
      </c>
      <c r="AG329" s="169">
        <f t="shared" si="272"/>
        <v>0</v>
      </c>
      <c r="AH329" s="169">
        <f t="shared" si="273"/>
        <v>1</v>
      </c>
      <c r="AI329" s="169">
        <f t="shared" si="274"/>
        <v>0</v>
      </c>
      <c r="AJ329" s="169">
        <f t="shared" si="275"/>
        <v>0</v>
      </c>
      <c r="AK329" s="169">
        <f t="shared" si="276"/>
        <v>0</v>
      </c>
      <c r="AL329" s="169">
        <f t="shared" si="277"/>
        <v>1</v>
      </c>
      <c r="AM329" s="169">
        <f t="shared" si="278"/>
        <v>0</v>
      </c>
      <c r="AN329" s="169">
        <f t="shared" si="279"/>
        <v>0</v>
      </c>
      <c r="AO329" s="169">
        <f t="shared" si="280"/>
        <v>1</v>
      </c>
      <c r="AP329" s="169">
        <f t="shared" si="281"/>
        <v>0</v>
      </c>
      <c r="AQ329" s="169">
        <f t="shared" si="282"/>
        <v>0</v>
      </c>
      <c r="AR329" s="169">
        <f t="shared" si="283"/>
        <v>0</v>
      </c>
      <c r="AS329" s="169">
        <f t="shared" si="284"/>
        <v>0</v>
      </c>
      <c r="AT329" s="169">
        <f t="shared" si="285"/>
        <v>0</v>
      </c>
      <c r="AU329" s="169">
        <f t="shared" si="286"/>
        <v>0</v>
      </c>
      <c r="AV329" s="169">
        <f t="shared" si="287"/>
        <v>1</v>
      </c>
      <c r="AW329" s="169">
        <f t="shared" si="288"/>
        <v>1</v>
      </c>
      <c r="AX329" s="169">
        <f t="shared" si="289"/>
        <v>1</v>
      </c>
      <c r="AY329" s="169">
        <f t="shared" si="290"/>
        <v>0</v>
      </c>
      <c r="AZ329" s="169">
        <f t="shared" si="291"/>
        <v>0</v>
      </c>
      <c r="BA329" s="169">
        <f t="shared" si="292"/>
        <v>0</v>
      </c>
      <c r="BB329" s="169">
        <f t="shared" si="293"/>
        <v>1</v>
      </c>
      <c r="BC329" s="169">
        <f t="shared" si="294"/>
        <v>0</v>
      </c>
      <c r="BD329" s="169">
        <f t="shared" si="295"/>
        <v>1</v>
      </c>
      <c r="BE329" s="169">
        <f t="shared" si="296"/>
        <v>0</v>
      </c>
      <c r="BF329" s="169">
        <f t="shared" si="297"/>
        <v>0</v>
      </c>
      <c r="BG329" s="169">
        <f t="shared" si="298"/>
        <v>0</v>
      </c>
      <c r="BH329" s="169">
        <f t="shared" si="299"/>
        <v>0</v>
      </c>
      <c r="BI329" s="169">
        <f t="shared" si="300"/>
        <v>0</v>
      </c>
      <c r="BJ329" s="169">
        <f t="shared" si="301"/>
        <v>0</v>
      </c>
      <c r="BK329" s="167">
        <f t="shared" si="302"/>
        <v>1</v>
      </c>
      <c r="BL329" s="169">
        <f t="shared" si="303"/>
        <v>0</v>
      </c>
      <c r="BM329" s="169">
        <f t="shared" si="304"/>
        <v>1</v>
      </c>
      <c r="BN329" s="169">
        <f t="shared" si="305"/>
        <v>1</v>
      </c>
      <c r="BO329" s="169">
        <f t="shared" si="306"/>
        <v>0</v>
      </c>
      <c r="BP329" s="36">
        <f t="shared" si="307"/>
        <v>0</v>
      </c>
      <c r="BQ329">
        <f t="shared" si="308"/>
        <v>0</v>
      </c>
      <c r="BR329" s="36">
        <f t="shared" si="309"/>
        <v>1</v>
      </c>
      <c r="BS329" t="e">
        <f t="shared" si="310"/>
        <v>#N/A</v>
      </c>
    </row>
    <row r="330" spans="1:71">
      <c r="A330" s="59">
        <v>154</v>
      </c>
      <c r="B330" s="59">
        <v>121181</v>
      </c>
      <c r="C330" s="160">
        <v>97755104.597411305</v>
      </c>
      <c r="D330" s="59">
        <v>8316327</v>
      </c>
      <c r="E330" s="59">
        <v>33928573</v>
      </c>
      <c r="F330" s="59">
        <v>63826531.597411297</v>
      </c>
      <c r="G330" s="59">
        <v>357.14286804199202</v>
      </c>
      <c r="H330" s="59">
        <v>-2291463645.03022</v>
      </c>
      <c r="I330" s="59">
        <v>0</v>
      </c>
      <c r="J330" s="59">
        <v>0</v>
      </c>
      <c r="K330" s="59">
        <v>0</v>
      </c>
      <c r="L330" s="59">
        <v>101</v>
      </c>
      <c r="M330" s="59">
        <v>0</v>
      </c>
      <c r="N330" s="59">
        <v>0</v>
      </c>
      <c r="O330" s="59">
        <v>101</v>
      </c>
      <c r="P330" s="59">
        <v>0</v>
      </c>
      <c r="Q330" s="59">
        <v>0</v>
      </c>
      <c r="R330" s="59">
        <v>2</v>
      </c>
      <c r="S330" s="59">
        <v>0</v>
      </c>
      <c r="T330" s="59">
        <f t="shared" si="260"/>
        <v>0</v>
      </c>
      <c r="U330" s="59">
        <f t="shared" si="261"/>
        <v>0</v>
      </c>
      <c r="V330" s="59">
        <f t="shared" si="262"/>
        <v>0</v>
      </c>
      <c r="W330" s="59">
        <f t="shared" si="263"/>
        <v>0</v>
      </c>
      <c r="X330" s="59">
        <f t="shared" si="264"/>
        <v>0</v>
      </c>
      <c r="Y330" s="59">
        <f t="shared" si="265"/>
        <v>0</v>
      </c>
      <c r="Z330" s="59">
        <f t="shared" si="266"/>
        <v>0</v>
      </c>
      <c r="AA330" s="59">
        <f t="shared" si="267"/>
        <v>0</v>
      </c>
      <c r="AB330" s="59">
        <f t="shared" si="268"/>
        <v>0</v>
      </c>
      <c r="AC330" s="59">
        <f t="shared" si="269"/>
        <v>0</v>
      </c>
      <c r="AD330" s="166">
        <f t="shared" si="311"/>
        <v>2</v>
      </c>
      <c r="AE330" s="169">
        <f t="shared" si="270"/>
        <v>0</v>
      </c>
      <c r="AF330" s="169">
        <f t="shared" si="271"/>
        <v>1</v>
      </c>
      <c r="AG330" s="169">
        <f t="shared" si="272"/>
        <v>0</v>
      </c>
      <c r="AH330" s="169">
        <f t="shared" si="273"/>
        <v>1</v>
      </c>
      <c r="AI330" s="169">
        <f t="shared" si="274"/>
        <v>0</v>
      </c>
      <c r="AJ330" s="169">
        <f t="shared" si="275"/>
        <v>0</v>
      </c>
      <c r="AK330" s="169">
        <f t="shared" si="276"/>
        <v>0</v>
      </c>
      <c r="AL330" s="169">
        <f t="shared" si="277"/>
        <v>1</v>
      </c>
      <c r="AM330" s="169">
        <f t="shared" si="278"/>
        <v>0</v>
      </c>
      <c r="AN330" s="169">
        <f t="shared" si="279"/>
        <v>0</v>
      </c>
      <c r="AO330" s="169">
        <f t="shared" si="280"/>
        <v>1</v>
      </c>
      <c r="AP330" s="169">
        <f t="shared" si="281"/>
        <v>0</v>
      </c>
      <c r="AQ330" s="169">
        <f t="shared" si="282"/>
        <v>0</v>
      </c>
      <c r="AR330" s="169">
        <f t="shared" si="283"/>
        <v>0</v>
      </c>
      <c r="AS330" s="169">
        <f t="shared" si="284"/>
        <v>0</v>
      </c>
      <c r="AT330" s="169">
        <f t="shared" si="285"/>
        <v>0</v>
      </c>
      <c r="AU330" s="169">
        <f t="shared" si="286"/>
        <v>0</v>
      </c>
      <c r="AV330" s="169">
        <f t="shared" si="287"/>
        <v>1</v>
      </c>
      <c r="AW330" s="169">
        <f t="shared" si="288"/>
        <v>0</v>
      </c>
      <c r="AX330" s="169">
        <f t="shared" si="289"/>
        <v>0</v>
      </c>
      <c r="AY330" s="169">
        <f t="shared" si="290"/>
        <v>0</v>
      </c>
      <c r="AZ330" s="169">
        <f t="shared" si="291"/>
        <v>0</v>
      </c>
      <c r="BA330" s="169">
        <f t="shared" si="292"/>
        <v>0</v>
      </c>
      <c r="BB330" s="169">
        <f t="shared" si="293"/>
        <v>1</v>
      </c>
      <c r="BC330" s="169">
        <f t="shared" si="294"/>
        <v>0</v>
      </c>
      <c r="BD330" s="169">
        <f t="shared" si="295"/>
        <v>1</v>
      </c>
      <c r="BE330" s="169">
        <f t="shared" si="296"/>
        <v>0</v>
      </c>
      <c r="BF330" s="169">
        <f t="shared" si="297"/>
        <v>0</v>
      </c>
      <c r="BG330" s="169">
        <f t="shared" si="298"/>
        <v>0</v>
      </c>
      <c r="BH330" s="169">
        <f t="shared" si="299"/>
        <v>0</v>
      </c>
      <c r="BI330" s="169">
        <f t="shared" si="300"/>
        <v>0</v>
      </c>
      <c r="BJ330" s="169">
        <f t="shared" si="301"/>
        <v>0</v>
      </c>
      <c r="BK330" s="167">
        <f t="shared" si="302"/>
        <v>0</v>
      </c>
      <c r="BL330" s="169">
        <f t="shared" si="303"/>
        <v>0</v>
      </c>
      <c r="BM330" s="169">
        <f t="shared" si="304"/>
        <v>1</v>
      </c>
      <c r="BN330" s="169">
        <f t="shared" si="305"/>
        <v>1</v>
      </c>
      <c r="BO330" s="169">
        <f t="shared" si="306"/>
        <v>0</v>
      </c>
      <c r="BP330" s="36">
        <f t="shared" si="307"/>
        <v>1</v>
      </c>
      <c r="BQ330">
        <f t="shared" si="308"/>
        <v>0</v>
      </c>
      <c r="BR330" s="36">
        <f t="shared" si="309"/>
        <v>0</v>
      </c>
      <c r="BS330" t="e">
        <f t="shared" si="310"/>
        <v>#N/A</v>
      </c>
    </row>
    <row r="331" spans="1:71">
      <c r="A331" s="59">
        <v>404</v>
      </c>
      <c r="B331" s="59">
        <v>231531</v>
      </c>
      <c r="C331" s="160">
        <v>136149069.633497</v>
      </c>
      <c r="D331" s="59">
        <v>30372670</v>
      </c>
      <c r="E331" s="59">
        <v>34099378</v>
      </c>
      <c r="F331" s="59">
        <v>102049691.633497</v>
      </c>
      <c r="G331" s="59">
        <v>260.869575500488</v>
      </c>
      <c r="H331" s="59">
        <v>-6210856258.5718298</v>
      </c>
      <c r="I331" s="59">
        <v>418</v>
      </c>
      <c r="J331" s="59">
        <v>408</v>
      </c>
      <c r="K331" s="59">
        <v>0</v>
      </c>
      <c r="L331" s="59">
        <v>101</v>
      </c>
      <c r="M331" s="59">
        <v>0</v>
      </c>
      <c r="N331" s="59">
        <v>0</v>
      </c>
      <c r="O331" s="59">
        <v>402</v>
      </c>
      <c r="P331" s="59">
        <v>0</v>
      </c>
      <c r="Q331" s="59">
        <v>0</v>
      </c>
      <c r="R331" s="59">
        <v>1</v>
      </c>
      <c r="S331" s="59">
        <v>1</v>
      </c>
      <c r="T331" s="59">
        <f t="shared" si="260"/>
        <v>2</v>
      </c>
      <c r="U331" s="59">
        <f t="shared" si="261"/>
        <v>0</v>
      </c>
      <c r="V331" s="59">
        <f t="shared" si="262"/>
        <v>0</v>
      </c>
      <c r="W331" s="59">
        <f t="shared" si="263"/>
        <v>1</v>
      </c>
      <c r="X331" s="59">
        <f t="shared" si="264"/>
        <v>0</v>
      </c>
      <c r="Y331" s="59">
        <f t="shared" si="265"/>
        <v>0</v>
      </c>
      <c r="Z331" s="59">
        <f t="shared" si="266"/>
        <v>0</v>
      </c>
      <c r="AA331" s="59">
        <f t="shared" si="267"/>
        <v>0</v>
      </c>
      <c r="AB331" s="59">
        <f t="shared" si="268"/>
        <v>0</v>
      </c>
      <c r="AC331" s="59">
        <f t="shared" si="269"/>
        <v>0</v>
      </c>
      <c r="AD331" s="166">
        <f t="shared" si="311"/>
        <v>1</v>
      </c>
      <c r="AE331" s="169">
        <f t="shared" si="270"/>
        <v>1</v>
      </c>
      <c r="AF331" s="169">
        <f t="shared" si="271"/>
        <v>0</v>
      </c>
      <c r="AG331" s="169">
        <f t="shared" si="272"/>
        <v>0</v>
      </c>
      <c r="AH331" s="169">
        <f t="shared" si="273"/>
        <v>1</v>
      </c>
      <c r="AI331" s="169">
        <f t="shared" si="274"/>
        <v>1</v>
      </c>
      <c r="AJ331" s="169">
        <f t="shared" si="275"/>
        <v>0</v>
      </c>
      <c r="AK331" s="169">
        <f t="shared" si="276"/>
        <v>0</v>
      </c>
      <c r="AL331" s="169">
        <f t="shared" si="277"/>
        <v>0</v>
      </c>
      <c r="AM331" s="169">
        <f t="shared" si="278"/>
        <v>0</v>
      </c>
      <c r="AN331" s="169">
        <f t="shared" si="279"/>
        <v>0</v>
      </c>
      <c r="AO331" s="169">
        <f t="shared" si="280"/>
        <v>1</v>
      </c>
      <c r="AP331" s="169">
        <f t="shared" si="281"/>
        <v>0</v>
      </c>
      <c r="AQ331" s="169">
        <f t="shared" si="282"/>
        <v>0</v>
      </c>
      <c r="AR331" s="169">
        <f t="shared" si="283"/>
        <v>0</v>
      </c>
      <c r="AS331" s="169">
        <f t="shared" si="284"/>
        <v>0</v>
      </c>
      <c r="AT331" s="169">
        <f t="shared" si="285"/>
        <v>0</v>
      </c>
      <c r="AU331" s="169">
        <f t="shared" si="286"/>
        <v>0</v>
      </c>
      <c r="AV331" s="169">
        <f t="shared" si="287"/>
        <v>1</v>
      </c>
      <c r="AW331" s="169">
        <f t="shared" si="288"/>
        <v>1</v>
      </c>
      <c r="AX331" s="169">
        <f t="shared" si="289"/>
        <v>1</v>
      </c>
      <c r="AY331" s="169">
        <f t="shared" si="290"/>
        <v>0</v>
      </c>
      <c r="AZ331" s="169">
        <f t="shared" si="291"/>
        <v>1</v>
      </c>
      <c r="BA331" s="169">
        <f t="shared" si="292"/>
        <v>0</v>
      </c>
      <c r="BB331" s="169">
        <f t="shared" si="293"/>
        <v>1</v>
      </c>
      <c r="BC331" s="169">
        <f t="shared" si="294"/>
        <v>1</v>
      </c>
      <c r="BD331" s="169">
        <f t="shared" si="295"/>
        <v>0</v>
      </c>
      <c r="BE331" s="169">
        <f t="shared" si="296"/>
        <v>0</v>
      </c>
      <c r="BF331" s="169">
        <f t="shared" si="297"/>
        <v>0</v>
      </c>
      <c r="BG331" s="169">
        <f t="shared" si="298"/>
        <v>0</v>
      </c>
      <c r="BH331" s="169">
        <f t="shared" si="299"/>
        <v>0</v>
      </c>
      <c r="BI331" s="169">
        <f t="shared" si="300"/>
        <v>0</v>
      </c>
      <c r="BJ331" s="169">
        <f t="shared" si="301"/>
        <v>0</v>
      </c>
      <c r="BK331" s="167">
        <f t="shared" si="302"/>
        <v>1</v>
      </c>
      <c r="BL331" s="169">
        <f t="shared" si="303"/>
        <v>1</v>
      </c>
      <c r="BM331" s="169">
        <f t="shared" si="304"/>
        <v>0</v>
      </c>
      <c r="BN331" s="169">
        <f t="shared" si="305"/>
        <v>0</v>
      </c>
      <c r="BO331" s="169">
        <f t="shared" si="306"/>
        <v>1</v>
      </c>
      <c r="BP331" s="36">
        <f t="shared" si="307"/>
        <v>1</v>
      </c>
      <c r="BQ331">
        <f t="shared" si="308"/>
        <v>0</v>
      </c>
      <c r="BR331" s="36">
        <f t="shared" si="309"/>
        <v>2</v>
      </c>
      <c r="BS331" t="e">
        <f t="shared" si="310"/>
        <v>#N/A</v>
      </c>
    </row>
    <row r="332" spans="1:71">
      <c r="A332" s="59">
        <v>6</v>
      </c>
      <c r="B332" s="59">
        <v>11181</v>
      </c>
      <c r="C332" s="160">
        <v>61314285.453241698</v>
      </c>
      <c r="D332" s="59">
        <v>34428572</v>
      </c>
      <c r="E332" s="59">
        <v>34428572</v>
      </c>
      <c r="F332" s="59">
        <v>26885713.453241698</v>
      </c>
      <c r="G332" s="59">
        <v>0</v>
      </c>
      <c r="H332" s="59">
        <v>14028570.20373</v>
      </c>
      <c r="I332" s="59">
        <v>101</v>
      </c>
      <c r="J332" s="59">
        <v>0</v>
      </c>
      <c r="K332" s="59">
        <v>0</v>
      </c>
      <c r="L332" s="59">
        <v>101</v>
      </c>
      <c r="M332" s="59">
        <v>0</v>
      </c>
      <c r="N332" s="59">
        <v>0</v>
      </c>
      <c r="O332" s="59">
        <v>101</v>
      </c>
      <c r="P332" s="59">
        <v>0</v>
      </c>
      <c r="Q332" s="59">
        <v>0</v>
      </c>
      <c r="R332" s="59">
        <v>2</v>
      </c>
      <c r="S332" s="59">
        <v>1</v>
      </c>
      <c r="T332" s="59">
        <f t="shared" si="260"/>
        <v>0</v>
      </c>
      <c r="U332" s="59">
        <f t="shared" si="261"/>
        <v>0</v>
      </c>
      <c r="V332" s="59">
        <f t="shared" si="262"/>
        <v>0</v>
      </c>
      <c r="W332" s="59">
        <f t="shared" si="263"/>
        <v>0</v>
      </c>
      <c r="X332" s="59">
        <f t="shared" si="264"/>
        <v>0</v>
      </c>
      <c r="Y332" s="59">
        <f t="shared" si="265"/>
        <v>0</v>
      </c>
      <c r="Z332" s="59">
        <f t="shared" si="266"/>
        <v>0</v>
      </c>
      <c r="AA332" s="59">
        <f t="shared" si="267"/>
        <v>0</v>
      </c>
      <c r="AB332" s="59">
        <f t="shared" si="268"/>
        <v>0</v>
      </c>
      <c r="AC332" s="59">
        <f t="shared" si="269"/>
        <v>0</v>
      </c>
      <c r="AD332" s="166">
        <f t="shared" si="311"/>
        <v>3</v>
      </c>
      <c r="AE332" s="169">
        <f t="shared" si="270"/>
        <v>0</v>
      </c>
      <c r="AF332" s="169">
        <f t="shared" si="271"/>
        <v>1</v>
      </c>
      <c r="AG332" s="169">
        <f t="shared" si="272"/>
        <v>0</v>
      </c>
      <c r="AH332" s="169">
        <f t="shared" si="273"/>
        <v>1</v>
      </c>
      <c r="AI332" s="169">
        <f t="shared" si="274"/>
        <v>0</v>
      </c>
      <c r="AJ332" s="169">
        <f t="shared" si="275"/>
        <v>0</v>
      </c>
      <c r="AK332" s="169">
        <f t="shared" si="276"/>
        <v>0</v>
      </c>
      <c r="AL332" s="169">
        <f t="shared" si="277"/>
        <v>1</v>
      </c>
      <c r="AM332" s="169">
        <f t="shared" si="278"/>
        <v>0</v>
      </c>
      <c r="AN332" s="169">
        <f t="shared" si="279"/>
        <v>0</v>
      </c>
      <c r="AO332" s="169">
        <f t="shared" si="280"/>
        <v>1</v>
      </c>
      <c r="AP332" s="169">
        <f t="shared" si="281"/>
        <v>0</v>
      </c>
      <c r="AQ332" s="169">
        <f t="shared" si="282"/>
        <v>0</v>
      </c>
      <c r="AR332" s="169">
        <f t="shared" si="283"/>
        <v>0</v>
      </c>
      <c r="AS332" s="169">
        <f t="shared" si="284"/>
        <v>0</v>
      </c>
      <c r="AT332" s="169">
        <f t="shared" si="285"/>
        <v>0</v>
      </c>
      <c r="AU332" s="169">
        <f t="shared" si="286"/>
        <v>0</v>
      </c>
      <c r="AV332" s="169">
        <f t="shared" si="287"/>
        <v>1</v>
      </c>
      <c r="AW332" s="169">
        <f t="shared" si="288"/>
        <v>0</v>
      </c>
      <c r="AX332" s="169">
        <f t="shared" si="289"/>
        <v>0</v>
      </c>
      <c r="AY332" s="169">
        <f t="shared" si="290"/>
        <v>0</v>
      </c>
      <c r="AZ332" s="169">
        <f t="shared" si="291"/>
        <v>0</v>
      </c>
      <c r="BA332" s="169">
        <f t="shared" si="292"/>
        <v>0</v>
      </c>
      <c r="BB332" s="169">
        <f t="shared" si="293"/>
        <v>1</v>
      </c>
      <c r="BC332" s="169">
        <f t="shared" si="294"/>
        <v>0</v>
      </c>
      <c r="BD332" s="169">
        <f t="shared" si="295"/>
        <v>1</v>
      </c>
      <c r="BE332" s="169">
        <f t="shared" si="296"/>
        <v>0</v>
      </c>
      <c r="BF332" s="169">
        <f t="shared" si="297"/>
        <v>0</v>
      </c>
      <c r="BG332" s="169">
        <f t="shared" si="298"/>
        <v>0</v>
      </c>
      <c r="BH332" s="169">
        <f t="shared" si="299"/>
        <v>0</v>
      </c>
      <c r="BI332" s="169">
        <f t="shared" si="300"/>
        <v>0</v>
      </c>
      <c r="BJ332" s="169">
        <f t="shared" si="301"/>
        <v>0</v>
      </c>
      <c r="BK332" s="167">
        <f t="shared" si="302"/>
        <v>0</v>
      </c>
      <c r="BL332" s="169">
        <f t="shared" si="303"/>
        <v>0</v>
      </c>
      <c r="BM332" s="169">
        <f t="shared" si="304"/>
        <v>1</v>
      </c>
      <c r="BN332" s="169">
        <f t="shared" si="305"/>
        <v>0</v>
      </c>
      <c r="BO332" s="169">
        <f t="shared" si="306"/>
        <v>1</v>
      </c>
      <c r="BP332" s="36">
        <f t="shared" si="307"/>
        <v>1</v>
      </c>
      <c r="BQ332">
        <f t="shared" si="308"/>
        <v>0</v>
      </c>
      <c r="BR332" s="36">
        <f t="shared" si="309"/>
        <v>0</v>
      </c>
      <c r="BS332" t="e">
        <f t="shared" si="310"/>
        <v>#N/A</v>
      </c>
    </row>
    <row r="333" spans="1:71">
      <c r="A333" s="59">
        <v>32</v>
      </c>
      <c r="B333" s="59">
        <v>13281</v>
      </c>
      <c r="C333" s="160">
        <v>62857143.025495604</v>
      </c>
      <c r="D333" s="59">
        <v>34500000</v>
      </c>
      <c r="E333" s="59">
        <v>34500000</v>
      </c>
      <c r="F333" s="59">
        <v>28357143.0254956</v>
      </c>
      <c r="G333" s="59">
        <v>271.42855834960898</v>
      </c>
      <c r="H333" s="59">
        <v>-347290814.092062</v>
      </c>
      <c r="I333" s="59">
        <v>0</v>
      </c>
      <c r="J333" s="59">
        <v>0</v>
      </c>
      <c r="K333" s="59">
        <v>0</v>
      </c>
      <c r="L333" s="59">
        <v>603</v>
      </c>
      <c r="M333" s="59">
        <v>102</v>
      </c>
      <c r="N333" s="59">
        <v>301</v>
      </c>
      <c r="O333" s="59">
        <v>0</v>
      </c>
      <c r="P333" s="59">
        <v>0</v>
      </c>
      <c r="Q333" s="59">
        <v>0</v>
      </c>
      <c r="R333" s="59">
        <v>1</v>
      </c>
      <c r="S333" s="59">
        <v>1</v>
      </c>
      <c r="T333" s="59">
        <f t="shared" si="260"/>
        <v>0</v>
      </c>
      <c r="U333" s="59">
        <f t="shared" si="261"/>
        <v>0</v>
      </c>
      <c r="V333" s="59">
        <f t="shared" si="262"/>
        <v>0</v>
      </c>
      <c r="W333" s="59">
        <f t="shared" si="263"/>
        <v>0</v>
      </c>
      <c r="X333" s="59">
        <f t="shared" si="264"/>
        <v>0</v>
      </c>
      <c r="Y333" s="59">
        <f t="shared" si="265"/>
        <v>1</v>
      </c>
      <c r="Z333" s="59">
        <f t="shared" si="266"/>
        <v>0</v>
      </c>
      <c r="AA333" s="59">
        <f t="shared" si="267"/>
        <v>1</v>
      </c>
      <c r="AB333" s="59">
        <f t="shared" si="268"/>
        <v>0</v>
      </c>
      <c r="AC333" s="59">
        <f t="shared" si="269"/>
        <v>0</v>
      </c>
      <c r="AD333" s="166">
        <f t="shared" si="311"/>
        <v>0</v>
      </c>
      <c r="AE333" s="169">
        <f t="shared" si="270"/>
        <v>0</v>
      </c>
      <c r="AF333" s="169">
        <f t="shared" si="271"/>
        <v>0</v>
      </c>
      <c r="AG333" s="169">
        <f t="shared" si="272"/>
        <v>0</v>
      </c>
      <c r="AH333" s="169">
        <f t="shared" si="273"/>
        <v>1</v>
      </c>
      <c r="AI333" s="169">
        <f t="shared" si="274"/>
        <v>0</v>
      </c>
      <c r="AJ333" s="169">
        <f t="shared" si="275"/>
        <v>0</v>
      </c>
      <c r="AK333" s="169">
        <f t="shared" si="276"/>
        <v>0</v>
      </c>
      <c r="AL333" s="169">
        <f t="shared" si="277"/>
        <v>1</v>
      </c>
      <c r="AM333" s="169">
        <f t="shared" si="278"/>
        <v>0</v>
      </c>
      <c r="AN333" s="169">
        <f t="shared" si="279"/>
        <v>0</v>
      </c>
      <c r="AO333" s="169">
        <f t="shared" si="280"/>
        <v>1</v>
      </c>
      <c r="AP333" s="169">
        <f t="shared" si="281"/>
        <v>0</v>
      </c>
      <c r="AQ333" s="169">
        <f t="shared" si="282"/>
        <v>0</v>
      </c>
      <c r="AR333" s="169">
        <f t="shared" si="283"/>
        <v>0</v>
      </c>
      <c r="AS333" s="169">
        <f t="shared" si="284"/>
        <v>0</v>
      </c>
      <c r="AT333" s="169">
        <f t="shared" si="285"/>
        <v>0</v>
      </c>
      <c r="AU333" s="169">
        <f t="shared" si="286"/>
        <v>0</v>
      </c>
      <c r="AV333" s="169">
        <f t="shared" si="287"/>
        <v>1</v>
      </c>
      <c r="AW333" s="169">
        <f t="shared" si="288"/>
        <v>0</v>
      </c>
      <c r="AX333" s="169">
        <f t="shared" si="289"/>
        <v>0</v>
      </c>
      <c r="AY333" s="169">
        <f t="shared" si="290"/>
        <v>0</v>
      </c>
      <c r="AZ333" s="169">
        <f t="shared" si="291"/>
        <v>0</v>
      </c>
      <c r="BA333" s="169">
        <f t="shared" si="292"/>
        <v>0</v>
      </c>
      <c r="BB333" s="169">
        <f t="shared" si="293"/>
        <v>1</v>
      </c>
      <c r="BC333" s="169">
        <f t="shared" si="294"/>
        <v>0</v>
      </c>
      <c r="BD333" s="169">
        <f t="shared" si="295"/>
        <v>1</v>
      </c>
      <c r="BE333" s="169">
        <f t="shared" si="296"/>
        <v>0</v>
      </c>
      <c r="BF333" s="169">
        <f t="shared" si="297"/>
        <v>0</v>
      </c>
      <c r="BG333" s="169">
        <f t="shared" si="298"/>
        <v>0</v>
      </c>
      <c r="BH333" s="169">
        <f t="shared" si="299"/>
        <v>0</v>
      </c>
      <c r="BI333" s="169">
        <f t="shared" si="300"/>
        <v>0</v>
      </c>
      <c r="BJ333" s="169">
        <f t="shared" si="301"/>
        <v>0</v>
      </c>
      <c r="BK333" s="167">
        <f t="shared" si="302"/>
        <v>0</v>
      </c>
      <c r="BL333" s="169">
        <f t="shared" si="303"/>
        <v>1</v>
      </c>
      <c r="BM333" s="169">
        <f t="shared" si="304"/>
        <v>0</v>
      </c>
      <c r="BN333" s="169">
        <f t="shared" si="305"/>
        <v>0</v>
      </c>
      <c r="BO333" s="169">
        <f t="shared" si="306"/>
        <v>1</v>
      </c>
      <c r="BP333" s="36">
        <f t="shared" si="307"/>
        <v>0</v>
      </c>
      <c r="BQ333">
        <f t="shared" si="308"/>
        <v>0</v>
      </c>
      <c r="BR333" s="36">
        <f t="shared" si="309"/>
        <v>0</v>
      </c>
      <c r="BS333" t="e">
        <f t="shared" si="310"/>
        <v>#N/A</v>
      </c>
    </row>
    <row r="334" spans="1:71">
      <c r="A334" s="59">
        <v>40</v>
      </c>
      <c r="B334" s="59">
        <v>15191</v>
      </c>
      <c r="C334" s="160">
        <v>90535711.491176501</v>
      </c>
      <c r="D334" s="59">
        <v>34687498</v>
      </c>
      <c r="E334" s="59">
        <v>34687498</v>
      </c>
      <c r="F334" s="59">
        <v>55848213.491176501</v>
      </c>
      <c r="G334" s="59">
        <v>321.42855072021501</v>
      </c>
      <c r="H334" s="59">
        <v>-384942599.80466503</v>
      </c>
      <c r="I334" s="59">
        <v>416</v>
      </c>
      <c r="J334" s="59">
        <v>0</v>
      </c>
      <c r="K334" s="59">
        <v>0</v>
      </c>
      <c r="L334" s="59">
        <v>101</v>
      </c>
      <c r="M334" s="59">
        <v>0</v>
      </c>
      <c r="N334" s="59">
        <v>0</v>
      </c>
      <c r="O334" s="59">
        <v>0</v>
      </c>
      <c r="P334" s="59">
        <v>0</v>
      </c>
      <c r="Q334" s="59">
        <v>0</v>
      </c>
      <c r="R334" s="59">
        <v>2</v>
      </c>
      <c r="S334" s="59">
        <v>1</v>
      </c>
      <c r="T334" s="59">
        <f t="shared" si="260"/>
        <v>1</v>
      </c>
      <c r="U334" s="59">
        <f t="shared" si="261"/>
        <v>0</v>
      </c>
      <c r="V334" s="59">
        <f t="shared" si="262"/>
        <v>0</v>
      </c>
      <c r="W334" s="59">
        <f t="shared" si="263"/>
        <v>0</v>
      </c>
      <c r="X334" s="59">
        <f t="shared" si="264"/>
        <v>0</v>
      </c>
      <c r="Y334" s="59">
        <f t="shared" si="265"/>
        <v>0</v>
      </c>
      <c r="Z334" s="59">
        <f t="shared" si="266"/>
        <v>0</v>
      </c>
      <c r="AA334" s="59">
        <f t="shared" si="267"/>
        <v>0</v>
      </c>
      <c r="AB334" s="59">
        <f t="shared" si="268"/>
        <v>0</v>
      </c>
      <c r="AC334" s="59">
        <f t="shared" si="269"/>
        <v>0</v>
      </c>
      <c r="AD334" s="166">
        <f t="shared" si="311"/>
        <v>1</v>
      </c>
      <c r="AE334" s="169">
        <f t="shared" si="270"/>
        <v>1</v>
      </c>
      <c r="AF334" s="169">
        <f t="shared" si="271"/>
        <v>0</v>
      </c>
      <c r="AG334" s="169">
        <f t="shared" si="272"/>
        <v>0</v>
      </c>
      <c r="AH334" s="169">
        <f t="shared" si="273"/>
        <v>1</v>
      </c>
      <c r="AI334" s="169">
        <f t="shared" si="274"/>
        <v>1</v>
      </c>
      <c r="AJ334" s="169">
        <f t="shared" si="275"/>
        <v>0</v>
      </c>
      <c r="AK334" s="169">
        <f t="shared" si="276"/>
        <v>0</v>
      </c>
      <c r="AL334" s="169">
        <f t="shared" si="277"/>
        <v>0</v>
      </c>
      <c r="AM334" s="169">
        <f t="shared" si="278"/>
        <v>0</v>
      </c>
      <c r="AN334" s="169">
        <f t="shared" si="279"/>
        <v>0</v>
      </c>
      <c r="AO334" s="169">
        <f t="shared" si="280"/>
        <v>1</v>
      </c>
      <c r="AP334" s="169">
        <f t="shared" si="281"/>
        <v>0</v>
      </c>
      <c r="AQ334" s="169">
        <f t="shared" si="282"/>
        <v>0</v>
      </c>
      <c r="AR334" s="169">
        <f t="shared" si="283"/>
        <v>0</v>
      </c>
      <c r="AS334" s="169">
        <f t="shared" si="284"/>
        <v>0</v>
      </c>
      <c r="AT334" s="169">
        <f t="shared" si="285"/>
        <v>0</v>
      </c>
      <c r="AU334" s="169">
        <f t="shared" si="286"/>
        <v>0</v>
      </c>
      <c r="AV334" s="169">
        <f t="shared" si="287"/>
        <v>1</v>
      </c>
      <c r="AW334" s="169">
        <f t="shared" si="288"/>
        <v>1</v>
      </c>
      <c r="AX334" s="169">
        <f t="shared" si="289"/>
        <v>0</v>
      </c>
      <c r="AY334" s="169">
        <f t="shared" si="290"/>
        <v>1</v>
      </c>
      <c r="AZ334" s="169">
        <f t="shared" si="291"/>
        <v>1</v>
      </c>
      <c r="BA334" s="169">
        <f t="shared" si="292"/>
        <v>0</v>
      </c>
      <c r="BB334" s="169">
        <f t="shared" si="293"/>
        <v>1</v>
      </c>
      <c r="BC334" s="169">
        <f t="shared" si="294"/>
        <v>0</v>
      </c>
      <c r="BD334" s="169">
        <f t="shared" si="295"/>
        <v>1</v>
      </c>
      <c r="BE334" s="169">
        <f t="shared" si="296"/>
        <v>0</v>
      </c>
      <c r="BF334" s="169">
        <f t="shared" si="297"/>
        <v>0</v>
      </c>
      <c r="BG334" s="169">
        <f t="shared" si="298"/>
        <v>0</v>
      </c>
      <c r="BH334" s="169">
        <f t="shared" si="299"/>
        <v>0</v>
      </c>
      <c r="BI334" s="169">
        <f t="shared" si="300"/>
        <v>0</v>
      </c>
      <c r="BJ334" s="169">
        <f t="shared" si="301"/>
        <v>1</v>
      </c>
      <c r="BK334" s="167">
        <f t="shared" si="302"/>
        <v>0</v>
      </c>
      <c r="BL334" s="169">
        <f t="shared" si="303"/>
        <v>0</v>
      </c>
      <c r="BM334" s="169">
        <f t="shared" si="304"/>
        <v>1</v>
      </c>
      <c r="BN334" s="169">
        <f t="shared" si="305"/>
        <v>0</v>
      </c>
      <c r="BO334" s="169">
        <f t="shared" si="306"/>
        <v>1</v>
      </c>
      <c r="BP334" s="36">
        <f t="shared" si="307"/>
        <v>1</v>
      </c>
      <c r="BQ334">
        <f t="shared" si="308"/>
        <v>0</v>
      </c>
      <c r="BR334" s="36">
        <f t="shared" si="309"/>
        <v>2</v>
      </c>
      <c r="BS334" t="e">
        <f t="shared" si="310"/>
        <v>#N/A</v>
      </c>
    </row>
    <row r="335" spans="1:71">
      <c r="A335" s="59">
        <v>141</v>
      </c>
      <c r="B335" s="59">
        <v>112191</v>
      </c>
      <c r="C335" s="160">
        <v>110357142.3873</v>
      </c>
      <c r="D335" s="59">
        <v>35249999</v>
      </c>
      <c r="E335" s="59">
        <v>35249999</v>
      </c>
      <c r="F335" s="59">
        <v>75107143.387300104</v>
      </c>
      <c r="G335" s="59">
        <v>0</v>
      </c>
      <c r="H335" s="59">
        <v>-1977315681.8227899</v>
      </c>
      <c r="I335" s="59">
        <v>101</v>
      </c>
      <c r="J335" s="59">
        <v>0</v>
      </c>
      <c r="K335" s="59">
        <v>0</v>
      </c>
      <c r="L335" s="59">
        <v>101</v>
      </c>
      <c r="M335" s="59">
        <v>0</v>
      </c>
      <c r="N335" s="59">
        <v>0</v>
      </c>
      <c r="O335" s="59">
        <v>101</v>
      </c>
      <c r="P335" s="59">
        <v>0</v>
      </c>
      <c r="Q335" s="59">
        <v>0</v>
      </c>
      <c r="R335" s="59">
        <v>2</v>
      </c>
      <c r="S335" s="59">
        <v>0</v>
      </c>
      <c r="T335" s="59">
        <f t="shared" si="260"/>
        <v>0</v>
      </c>
      <c r="U335" s="59">
        <f t="shared" si="261"/>
        <v>0</v>
      </c>
      <c r="V335" s="59">
        <f t="shared" si="262"/>
        <v>0</v>
      </c>
      <c r="W335" s="59">
        <f t="shared" si="263"/>
        <v>0</v>
      </c>
      <c r="X335" s="59">
        <f t="shared" si="264"/>
        <v>0</v>
      </c>
      <c r="Y335" s="59">
        <f t="shared" si="265"/>
        <v>0</v>
      </c>
      <c r="Z335" s="59">
        <f t="shared" si="266"/>
        <v>0</v>
      </c>
      <c r="AA335" s="59">
        <f t="shared" si="267"/>
        <v>0</v>
      </c>
      <c r="AB335" s="59">
        <f t="shared" si="268"/>
        <v>0</v>
      </c>
      <c r="AC335" s="59">
        <f t="shared" si="269"/>
        <v>0</v>
      </c>
      <c r="AD335" s="166">
        <f t="shared" si="311"/>
        <v>3</v>
      </c>
      <c r="AE335" s="169">
        <f t="shared" si="270"/>
        <v>0</v>
      </c>
      <c r="AF335" s="169">
        <f t="shared" si="271"/>
        <v>1</v>
      </c>
      <c r="AG335" s="169">
        <f t="shared" si="272"/>
        <v>0</v>
      </c>
      <c r="AH335" s="169">
        <f t="shared" si="273"/>
        <v>1</v>
      </c>
      <c r="AI335" s="169">
        <f t="shared" si="274"/>
        <v>0</v>
      </c>
      <c r="AJ335" s="169">
        <f t="shared" si="275"/>
        <v>0</v>
      </c>
      <c r="AK335" s="169">
        <f t="shared" si="276"/>
        <v>0</v>
      </c>
      <c r="AL335" s="169">
        <f t="shared" si="277"/>
        <v>1</v>
      </c>
      <c r="AM335" s="169">
        <f t="shared" si="278"/>
        <v>0</v>
      </c>
      <c r="AN335" s="169">
        <f t="shared" si="279"/>
        <v>0</v>
      </c>
      <c r="AO335" s="169">
        <f t="shared" si="280"/>
        <v>1</v>
      </c>
      <c r="AP335" s="169">
        <f t="shared" si="281"/>
        <v>0</v>
      </c>
      <c r="AQ335" s="169">
        <f t="shared" si="282"/>
        <v>0</v>
      </c>
      <c r="AR335" s="169">
        <f t="shared" si="283"/>
        <v>0</v>
      </c>
      <c r="AS335" s="169">
        <f t="shared" si="284"/>
        <v>0</v>
      </c>
      <c r="AT335" s="169">
        <f t="shared" si="285"/>
        <v>0</v>
      </c>
      <c r="AU335" s="169">
        <f t="shared" si="286"/>
        <v>0</v>
      </c>
      <c r="AV335" s="169">
        <f t="shared" si="287"/>
        <v>1</v>
      </c>
      <c r="AW335" s="169">
        <f t="shared" si="288"/>
        <v>0</v>
      </c>
      <c r="AX335" s="169">
        <f t="shared" si="289"/>
        <v>0</v>
      </c>
      <c r="AY335" s="169">
        <f t="shared" si="290"/>
        <v>0</v>
      </c>
      <c r="AZ335" s="169">
        <f t="shared" si="291"/>
        <v>0</v>
      </c>
      <c r="BA335" s="169">
        <f t="shared" si="292"/>
        <v>0</v>
      </c>
      <c r="BB335" s="169">
        <f t="shared" si="293"/>
        <v>1</v>
      </c>
      <c r="BC335" s="169">
        <f t="shared" si="294"/>
        <v>0</v>
      </c>
      <c r="BD335" s="169">
        <f t="shared" si="295"/>
        <v>1</v>
      </c>
      <c r="BE335" s="169">
        <f t="shared" si="296"/>
        <v>0</v>
      </c>
      <c r="BF335" s="169">
        <f t="shared" si="297"/>
        <v>0</v>
      </c>
      <c r="BG335" s="169">
        <f t="shared" si="298"/>
        <v>0</v>
      </c>
      <c r="BH335" s="169">
        <f t="shared" si="299"/>
        <v>0</v>
      </c>
      <c r="BI335" s="169">
        <f t="shared" si="300"/>
        <v>0</v>
      </c>
      <c r="BJ335" s="169">
        <f t="shared" si="301"/>
        <v>0</v>
      </c>
      <c r="BK335" s="167">
        <f t="shared" si="302"/>
        <v>0</v>
      </c>
      <c r="BL335" s="169">
        <f t="shared" si="303"/>
        <v>0</v>
      </c>
      <c r="BM335" s="169">
        <f t="shared" si="304"/>
        <v>1</v>
      </c>
      <c r="BN335" s="169">
        <f t="shared" si="305"/>
        <v>1</v>
      </c>
      <c r="BO335" s="169">
        <f t="shared" si="306"/>
        <v>0</v>
      </c>
      <c r="BP335" s="36">
        <f t="shared" si="307"/>
        <v>1</v>
      </c>
      <c r="BQ335">
        <f t="shared" si="308"/>
        <v>0</v>
      </c>
      <c r="BR335" s="36">
        <f t="shared" si="309"/>
        <v>0</v>
      </c>
      <c r="BS335" t="e">
        <f t="shared" si="310"/>
        <v>#N/A</v>
      </c>
    </row>
    <row r="336" spans="1:71">
      <c r="A336" s="59">
        <v>452</v>
      </c>
      <c r="B336" s="59">
        <v>1621081</v>
      </c>
      <c r="C336" s="160">
        <v>74999998.882412896</v>
      </c>
      <c r="D336" s="59">
        <v>35412687.5</v>
      </c>
      <c r="E336" s="59">
        <v>35412687.5</v>
      </c>
      <c r="F336" s="59">
        <v>39587311.382412903</v>
      </c>
      <c r="G336" s="59">
        <v>0</v>
      </c>
      <c r="H336" s="59">
        <v>-7036589824.6787796</v>
      </c>
      <c r="I336" s="59">
        <v>415</v>
      </c>
      <c r="J336" s="59">
        <v>706</v>
      </c>
      <c r="K336" s="59">
        <v>777</v>
      </c>
      <c r="L336" s="59">
        <v>403</v>
      </c>
      <c r="M336" s="59">
        <v>0</v>
      </c>
      <c r="N336" s="59">
        <v>0</v>
      </c>
      <c r="O336" s="59">
        <v>0</v>
      </c>
      <c r="P336" s="59">
        <v>0</v>
      </c>
      <c r="Q336" s="59">
        <v>0</v>
      </c>
      <c r="R336" s="59">
        <v>2</v>
      </c>
      <c r="S336" s="59">
        <v>1</v>
      </c>
      <c r="T336" s="59">
        <f t="shared" si="260"/>
        <v>2</v>
      </c>
      <c r="U336" s="59">
        <f t="shared" si="261"/>
        <v>0</v>
      </c>
      <c r="V336" s="59">
        <f t="shared" si="262"/>
        <v>0</v>
      </c>
      <c r="W336" s="59">
        <f t="shared" si="263"/>
        <v>0</v>
      </c>
      <c r="X336" s="59">
        <f t="shared" si="264"/>
        <v>2</v>
      </c>
      <c r="Y336" s="59">
        <f t="shared" si="265"/>
        <v>0</v>
      </c>
      <c r="Z336" s="59">
        <f t="shared" si="266"/>
        <v>0</v>
      </c>
      <c r="AA336" s="59">
        <f t="shared" si="267"/>
        <v>0</v>
      </c>
      <c r="AB336" s="59">
        <f t="shared" si="268"/>
        <v>0</v>
      </c>
      <c r="AC336" s="59">
        <f t="shared" si="269"/>
        <v>0</v>
      </c>
      <c r="AD336" s="166">
        <f t="shared" si="311"/>
        <v>0</v>
      </c>
      <c r="AE336" s="169">
        <f t="shared" si="270"/>
        <v>0</v>
      </c>
      <c r="AF336" s="169">
        <f t="shared" si="271"/>
        <v>0</v>
      </c>
      <c r="AG336" s="169">
        <f t="shared" si="272"/>
        <v>0</v>
      </c>
      <c r="AH336" s="169">
        <f t="shared" si="273"/>
        <v>1</v>
      </c>
      <c r="AI336" s="169">
        <f t="shared" si="274"/>
        <v>0</v>
      </c>
      <c r="AJ336" s="169">
        <f t="shared" si="275"/>
        <v>0</v>
      </c>
      <c r="AK336" s="169">
        <f t="shared" si="276"/>
        <v>0</v>
      </c>
      <c r="AL336" s="169">
        <f t="shared" si="277"/>
        <v>1</v>
      </c>
      <c r="AM336" s="169">
        <f t="shared" si="278"/>
        <v>0</v>
      </c>
      <c r="AN336" s="169">
        <f t="shared" si="279"/>
        <v>0</v>
      </c>
      <c r="AO336" s="169">
        <f t="shared" si="280"/>
        <v>1</v>
      </c>
      <c r="AP336" s="169">
        <f t="shared" si="281"/>
        <v>0</v>
      </c>
      <c r="AQ336" s="169">
        <f t="shared" si="282"/>
        <v>0</v>
      </c>
      <c r="AR336" s="169">
        <f t="shared" si="283"/>
        <v>0</v>
      </c>
      <c r="AS336" s="169">
        <f t="shared" si="284"/>
        <v>0</v>
      </c>
      <c r="AT336" s="169">
        <f t="shared" si="285"/>
        <v>0</v>
      </c>
      <c r="AU336" s="169">
        <f t="shared" si="286"/>
        <v>0</v>
      </c>
      <c r="AV336" s="169">
        <f t="shared" si="287"/>
        <v>1</v>
      </c>
      <c r="AW336" s="169">
        <f t="shared" si="288"/>
        <v>1</v>
      </c>
      <c r="AX336" s="169">
        <f t="shared" si="289"/>
        <v>1</v>
      </c>
      <c r="AY336" s="169">
        <f t="shared" si="290"/>
        <v>0</v>
      </c>
      <c r="AZ336" s="169">
        <f t="shared" si="291"/>
        <v>0</v>
      </c>
      <c r="BA336" s="169">
        <f t="shared" si="292"/>
        <v>1</v>
      </c>
      <c r="BB336" s="169">
        <f t="shared" si="293"/>
        <v>0</v>
      </c>
      <c r="BC336" s="169">
        <f t="shared" si="294"/>
        <v>0</v>
      </c>
      <c r="BD336" s="169">
        <f t="shared" si="295"/>
        <v>1</v>
      </c>
      <c r="BE336" s="169">
        <f t="shared" si="296"/>
        <v>0</v>
      </c>
      <c r="BF336" s="169">
        <f t="shared" si="297"/>
        <v>0</v>
      </c>
      <c r="BG336" s="169">
        <f t="shared" si="298"/>
        <v>1</v>
      </c>
      <c r="BH336" s="169">
        <f t="shared" si="299"/>
        <v>1</v>
      </c>
      <c r="BI336" s="169">
        <f t="shared" si="300"/>
        <v>0</v>
      </c>
      <c r="BJ336" s="169">
        <f t="shared" si="301"/>
        <v>0</v>
      </c>
      <c r="BK336" s="167">
        <f t="shared" si="302"/>
        <v>0</v>
      </c>
      <c r="BL336" s="169">
        <f t="shared" si="303"/>
        <v>0</v>
      </c>
      <c r="BM336" s="169">
        <f t="shared" si="304"/>
        <v>1</v>
      </c>
      <c r="BN336" s="169">
        <f t="shared" si="305"/>
        <v>0</v>
      </c>
      <c r="BO336" s="169">
        <f t="shared" si="306"/>
        <v>1</v>
      </c>
      <c r="BP336" s="36">
        <f t="shared" si="307"/>
        <v>0</v>
      </c>
      <c r="BQ336">
        <f t="shared" si="308"/>
        <v>0</v>
      </c>
      <c r="BR336" s="36">
        <f t="shared" si="309"/>
        <v>2</v>
      </c>
      <c r="BS336" t="e">
        <f t="shared" si="310"/>
        <v>#N/A</v>
      </c>
    </row>
    <row r="337" spans="1:71">
      <c r="A337" s="59">
        <v>180</v>
      </c>
      <c r="B337" s="59">
        <v>122422</v>
      </c>
      <c r="C337" s="160">
        <v>93764285.315086693</v>
      </c>
      <c r="D337" s="59">
        <v>22475536</v>
      </c>
      <c r="E337" s="59">
        <v>35618393</v>
      </c>
      <c r="F337" s="59">
        <v>58145892.3150867</v>
      </c>
      <c r="G337" s="59">
        <v>535.71429443359398</v>
      </c>
      <c r="H337" s="59">
        <v>-2712369839.09828</v>
      </c>
      <c r="I337" s="59">
        <v>0</v>
      </c>
      <c r="J337" s="59">
        <v>0</v>
      </c>
      <c r="K337" s="59">
        <v>0</v>
      </c>
      <c r="L337" s="59">
        <v>888</v>
      </c>
      <c r="M337" s="59">
        <v>0</v>
      </c>
      <c r="N337" s="59">
        <v>0</v>
      </c>
      <c r="O337" s="59">
        <v>102</v>
      </c>
      <c r="P337" s="59">
        <v>301</v>
      </c>
      <c r="Q337" s="59">
        <v>406</v>
      </c>
      <c r="R337" s="59">
        <v>2</v>
      </c>
      <c r="S337" s="59">
        <v>0</v>
      </c>
      <c r="T337" s="59">
        <f t="shared" si="260"/>
        <v>0</v>
      </c>
      <c r="U337" s="59">
        <f t="shared" si="261"/>
        <v>0</v>
      </c>
      <c r="V337" s="59">
        <f t="shared" si="262"/>
        <v>1</v>
      </c>
      <c r="W337" s="59">
        <f t="shared" si="263"/>
        <v>1</v>
      </c>
      <c r="X337" s="59">
        <f t="shared" si="264"/>
        <v>0</v>
      </c>
      <c r="Y337" s="59">
        <f t="shared" si="265"/>
        <v>1</v>
      </c>
      <c r="Z337" s="59">
        <f t="shared" si="266"/>
        <v>0</v>
      </c>
      <c r="AA337" s="59">
        <f t="shared" si="267"/>
        <v>0</v>
      </c>
      <c r="AB337" s="59">
        <f t="shared" si="268"/>
        <v>0</v>
      </c>
      <c r="AC337" s="59">
        <f t="shared" si="269"/>
        <v>0</v>
      </c>
      <c r="AD337" s="166">
        <f t="shared" si="311"/>
        <v>0</v>
      </c>
      <c r="AE337" s="169">
        <f t="shared" si="270"/>
        <v>0</v>
      </c>
      <c r="AF337" s="169">
        <f t="shared" si="271"/>
        <v>0</v>
      </c>
      <c r="AG337" s="169">
        <f t="shared" si="272"/>
        <v>0</v>
      </c>
      <c r="AH337" s="169">
        <f t="shared" si="273"/>
        <v>1</v>
      </c>
      <c r="AI337" s="169">
        <f t="shared" si="274"/>
        <v>0</v>
      </c>
      <c r="AJ337" s="169">
        <f t="shared" si="275"/>
        <v>0</v>
      </c>
      <c r="AK337" s="169">
        <f t="shared" si="276"/>
        <v>0</v>
      </c>
      <c r="AL337" s="169">
        <f t="shared" si="277"/>
        <v>1</v>
      </c>
      <c r="AM337" s="169">
        <f t="shared" si="278"/>
        <v>1</v>
      </c>
      <c r="AN337" s="169">
        <f t="shared" si="279"/>
        <v>2</v>
      </c>
      <c r="AO337" s="169">
        <f t="shared" si="280"/>
        <v>0</v>
      </c>
      <c r="AP337" s="169">
        <f t="shared" si="281"/>
        <v>0</v>
      </c>
      <c r="AQ337" s="169">
        <f t="shared" si="282"/>
        <v>1</v>
      </c>
      <c r="AR337" s="169">
        <f t="shared" si="283"/>
        <v>0</v>
      </c>
      <c r="AS337" s="169">
        <f t="shared" si="284"/>
        <v>0</v>
      </c>
      <c r="AT337" s="169">
        <f t="shared" si="285"/>
        <v>0</v>
      </c>
      <c r="AU337" s="169">
        <f t="shared" si="286"/>
        <v>0</v>
      </c>
      <c r="AV337" s="169">
        <f t="shared" si="287"/>
        <v>1</v>
      </c>
      <c r="AW337" s="169">
        <f t="shared" si="288"/>
        <v>0</v>
      </c>
      <c r="AX337" s="169">
        <f t="shared" si="289"/>
        <v>0</v>
      </c>
      <c r="AY337" s="169">
        <f t="shared" si="290"/>
        <v>0</v>
      </c>
      <c r="AZ337" s="169">
        <f t="shared" si="291"/>
        <v>0</v>
      </c>
      <c r="BA337" s="169">
        <f t="shared" si="292"/>
        <v>0</v>
      </c>
      <c r="BB337" s="169">
        <f t="shared" si="293"/>
        <v>1</v>
      </c>
      <c r="BC337" s="169">
        <f t="shared" si="294"/>
        <v>0</v>
      </c>
      <c r="BD337" s="169">
        <f t="shared" si="295"/>
        <v>1</v>
      </c>
      <c r="BE337" s="169">
        <f t="shared" si="296"/>
        <v>0</v>
      </c>
      <c r="BF337" s="169">
        <f t="shared" si="297"/>
        <v>0</v>
      </c>
      <c r="BG337" s="169">
        <f t="shared" si="298"/>
        <v>0</v>
      </c>
      <c r="BH337" s="169">
        <f t="shared" si="299"/>
        <v>0</v>
      </c>
      <c r="BI337" s="169">
        <f t="shared" si="300"/>
        <v>0</v>
      </c>
      <c r="BJ337" s="169">
        <f t="shared" si="301"/>
        <v>0</v>
      </c>
      <c r="BK337" s="167">
        <f t="shared" si="302"/>
        <v>0</v>
      </c>
      <c r="BL337" s="169">
        <f t="shared" si="303"/>
        <v>0</v>
      </c>
      <c r="BM337" s="169">
        <f t="shared" si="304"/>
        <v>1</v>
      </c>
      <c r="BN337" s="169">
        <f t="shared" si="305"/>
        <v>1</v>
      </c>
      <c r="BO337" s="169">
        <f t="shared" si="306"/>
        <v>0</v>
      </c>
      <c r="BP337" s="36">
        <f t="shared" si="307"/>
        <v>0</v>
      </c>
      <c r="BQ337">
        <f t="shared" si="308"/>
        <v>2</v>
      </c>
      <c r="BR337" s="36">
        <f t="shared" si="309"/>
        <v>0</v>
      </c>
      <c r="BS337" t="e">
        <f t="shared" si="310"/>
        <v>#N/A</v>
      </c>
    </row>
    <row r="338" spans="1:71">
      <c r="A338" s="59">
        <v>109</v>
      </c>
      <c r="B338" s="59">
        <v>24233</v>
      </c>
      <c r="C338" s="160">
        <v>62142857.980667301</v>
      </c>
      <c r="D338" s="59">
        <v>36160715</v>
      </c>
      <c r="E338" s="59">
        <v>36160715</v>
      </c>
      <c r="F338" s="59">
        <v>25982142.980667301</v>
      </c>
      <c r="G338" s="59">
        <v>23.809524536132798</v>
      </c>
      <c r="H338" s="59">
        <v>-1753849181.2748001</v>
      </c>
      <c r="I338" s="59">
        <v>101</v>
      </c>
      <c r="J338" s="59">
        <v>0</v>
      </c>
      <c r="K338" s="59">
        <v>0</v>
      </c>
      <c r="L338" s="59">
        <v>101</v>
      </c>
      <c r="M338" s="59">
        <v>0</v>
      </c>
      <c r="N338" s="59">
        <v>0</v>
      </c>
      <c r="O338" s="59">
        <v>0</v>
      </c>
      <c r="P338" s="59">
        <v>0</v>
      </c>
      <c r="Q338" s="59">
        <v>0</v>
      </c>
      <c r="R338" s="59">
        <v>2</v>
      </c>
      <c r="S338" s="59">
        <v>1</v>
      </c>
      <c r="T338" s="59">
        <f t="shared" si="260"/>
        <v>0</v>
      </c>
      <c r="U338" s="59">
        <f t="shared" si="261"/>
        <v>0</v>
      </c>
      <c r="V338" s="59">
        <f t="shared" si="262"/>
        <v>0</v>
      </c>
      <c r="W338" s="59">
        <f t="shared" si="263"/>
        <v>0</v>
      </c>
      <c r="X338" s="59">
        <f t="shared" si="264"/>
        <v>0</v>
      </c>
      <c r="Y338" s="59">
        <f t="shared" si="265"/>
        <v>0</v>
      </c>
      <c r="Z338" s="59">
        <f t="shared" si="266"/>
        <v>0</v>
      </c>
      <c r="AA338" s="59">
        <f t="shared" si="267"/>
        <v>0</v>
      </c>
      <c r="AB338" s="59">
        <f t="shared" si="268"/>
        <v>0</v>
      </c>
      <c r="AC338" s="59">
        <f t="shared" si="269"/>
        <v>0</v>
      </c>
      <c r="AD338" s="166">
        <f t="shared" si="311"/>
        <v>2</v>
      </c>
      <c r="AE338" s="169">
        <f t="shared" si="270"/>
        <v>0</v>
      </c>
      <c r="AF338" s="169">
        <f t="shared" si="271"/>
        <v>1</v>
      </c>
      <c r="AG338" s="169">
        <f t="shared" si="272"/>
        <v>0</v>
      </c>
      <c r="AH338" s="169">
        <f t="shared" si="273"/>
        <v>1</v>
      </c>
      <c r="AI338" s="169">
        <f t="shared" si="274"/>
        <v>0</v>
      </c>
      <c r="AJ338" s="169">
        <f t="shared" si="275"/>
        <v>0</v>
      </c>
      <c r="AK338" s="169">
        <f t="shared" si="276"/>
        <v>0</v>
      </c>
      <c r="AL338" s="169">
        <f t="shared" si="277"/>
        <v>1</v>
      </c>
      <c r="AM338" s="169">
        <f t="shared" si="278"/>
        <v>0</v>
      </c>
      <c r="AN338" s="169">
        <f t="shared" si="279"/>
        <v>0</v>
      </c>
      <c r="AO338" s="169">
        <f t="shared" si="280"/>
        <v>1</v>
      </c>
      <c r="AP338" s="169">
        <f t="shared" si="281"/>
        <v>0</v>
      </c>
      <c r="AQ338" s="169">
        <f t="shared" si="282"/>
        <v>0</v>
      </c>
      <c r="AR338" s="169">
        <f t="shared" si="283"/>
        <v>0</v>
      </c>
      <c r="AS338" s="169">
        <f t="shared" si="284"/>
        <v>0</v>
      </c>
      <c r="AT338" s="169">
        <f t="shared" si="285"/>
        <v>0</v>
      </c>
      <c r="AU338" s="169">
        <f t="shared" si="286"/>
        <v>0</v>
      </c>
      <c r="AV338" s="169">
        <f t="shared" si="287"/>
        <v>1</v>
      </c>
      <c r="AW338" s="169">
        <f t="shared" si="288"/>
        <v>0</v>
      </c>
      <c r="AX338" s="169">
        <f t="shared" si="289"/>
        <v>0</v>
      </c>
      <c r="AY338" s="169">
        <f t="shared" si="290"/>
        <v>0</v>
      </c>
      <c r="AZ338" s="169">
        <f t="shared" si="291"/>
        <v>0</v>
      </c>
      <c r="BA338" s="169">
        <f t="shared" si="292"/>
        <v>0</v>
      </c>
      <c r="BB338" s="169">
        <f t="shared" si="293"/>
        <v>1</v>
      </c>
      <c r="BC338" s="169">
        <f t="shared" si="294"/>
        <v>0</v>
      </c>
      <c r="BD338" s="169">
        <f t="shared" si="295"/>
        <v>1</v>
      </c>
      <c r="BE338" s="169">
        <f t="shared" si="296"/>
        <v>0</v>
      </c>
      <c r="BF338" s="169">
        <f t="shared" si="297"/>
        <v>0</v>
      </c>
      <c r="BG338" s="169">
        <f t="shared" si="298"/>
        <v>0</v>
      </c>
      <c r="BH338" s="169">
        <f t="shared" si="299"/>
        <v>0</v>
      </c>
      <c r="BI338" s="169">
        <f t="shared" si="300"/>
        <v>0</v>
      </c>
      <c r="BJ338" s="169">
        <f t="shared" si="301"/>
        <v>0</v>
      </c>
      <c r="BK338" s="167">
        <f t="shared" si="302"/>
        <v>0</v>
      </c>
      <c r="BL338" s="169">
        <f t="shared" si="303"/>
        <v>0</v>
      </c>
      <c r="BM338" s="169">
        <f t="shared" si="304"/>
        <v>1</v>
      </c>
      <c r="BN338" s="169">
        <f t="shared" si="305"/>
        <v>0</v>
      </c>
      <c r="BO338" s="169">
        <f t="shared" si="306"/>
        <v>1</v>
      </c>
      <c r="BP338" s="36">
        <f t="shared" si="307"/>
        <v>1</v>
      </c>
      <c r="BQ338">
        <f t="shared" si="308"/>
        <v>0</v>
      </c>
      <c r="BR338" s="36">
        <f t="shared" si="309"/>
        <v>0</v>
      </c>
      <c r="BS338" t="e">
        <f t="shared" si="310"/>
        <v>#N/A</v>
      </c>
    </row>
    <row r="339" spans="1:71">
      <c r="A339" s="59">
        <v>454</v>
      </c>
      <c r="B339" s="59">
        <v>1621141</v>
      </c>
      <c r="C339" s="160">
        <v>107843752.029026</v>
      </c>
      <c r="D339" s="59">
        <v>36998906</v>
      </c>
      <c r="E339" s="59">
        <v>36998906</v>
      </c>
      <c r="F339" s="59">
        <v>70844846.029026002</v>
      </c>
      <c r="G339" s="59">
        <v>3.125</v>
      </c>
      <c r="H339" s="59">
        <v>-7005519790.0321703</v>
      </c>
      <c r="I339" s="59">
        <v>415</v>
      </c>
      <c r="J339" s="59">
        <v>403</v>
      </c>
      <c r="K339" s="59">
        <v>0</v>
      </c>
      <c r="L339" s="59">
        <v>403</v>
      </c>
      <c r="M339" s="59">
        <v>415</v>
      </c>
      <c r="N339" s="59">
        <v>0</v>
      </c>
      <c r="O339" s="59">
        <v>0</v>
      </c>
      <c r="P339" s="59">
        <v>0</v>
      </c>
      <c r="Q339" s="59">
        <v>0</v>
      </c>
      <c r="R339" s="59">
        <v>2</v>
      </c>
      <c r="S339" s="59">
        <v>1</v>
      </c>
      <c r="T339" s="59">
        <f t="shared" si="260"/>
        <v>2</v>
      </c>
      <c r="U339" s="59">
        <f t="shared" si="261"/>
        <v>0</v>
      </c>
      <c r="V339" s="59">
        <f t="shared" si="262"/>
        <v>0</v>
      </c>
      <c r="W339" s="59">
        <f t="shared" si="263"/>
        <v>2</v>
      </c>
      <c r="X339" s="59">
        <f t="shared" si="264"/>
        <v>0</v>
      </c>
      <c r="Y339" s="59">
        <f t="shared" si="265"/>
        <v>0</v>
      </c>
      <c r="Z339" s="59">
        <f t="shared" si="266"/>
        <v>0</v>
      </c>
      <c r="AA339" s="59">
        <f t="shared" si="267"/>
        <v>0</v>
      </c>
      <c r="AB339" s="59">
        <f t="shared" si="268"/>
        <v>0</v>
      </c>
      <c r="AC339" s="59">
        <f t="shared" si="269"/>
        <v>0</v>
      </c>
      <c r="AD339" s="166">
        <f t="shared" si="311"/>
        <v>0</v>
      </c>
      <c r="AE339" s="169">
        <f t="shared" si="270"/>
        <v>0</v>
      </c>
      <c r="AF339" s="169">
        <f t="shared" si="271"/>
        <v>0</v>
      </c>
      <c r="AG339" s="169">
        <f t="shared" si="272"/>
        <v>0</v>
      </c>
      <c r="AH339" s="169">
        <f t="shared" si="273"/>
        <v>1</v>
      </c>
      <c r="AI339" s="169">
        <f t="shared" si="274"/>
        <v>0</v>
      </c>
      <c r="AJ339" s="169">
        <f t="shared" si="275"/>
        <v>0</v>
      </c>
      <c r="AK339" s="169">
        <f t="shared" si="276"/>
        <v>0</v>
      </c>
      <c r="AL339" s="169">
        <f t="shared" si="277"/>
        <v>1</v>
      </c>
      <c r="AM339" s="169">
        <f t="shared" si="278"/>
        <v>0</v>
      </c>
      <c r="AN339" s="169">
        <f t="shared" si="279"/>
        <v>0</v>
      </c>
      <c r="AO339" s="169">
        <f t="shared" si="280"/>
        <v>1</v>
      </c>
      <c r="AP339" s="169">
        <f t="shared" si="281"/>
        <v>0</v>
      </c>
      <c r="AQ339" s="169">
        <f t="shared" si="282"/>
        <v>0</v>
      </c>
      <c r="AR339" s="169">
        <f t="shared" si="283"/>
        <v>0</v>
      </c>
      <c r="AS339" s="169">
        <f t="shared" si="284"/>
        <v>0</v>
      </c>
      <c r="AT339" s="169">
        <f t="shared" si="285"/>
        <v>0</v>
      </c>
      <c r="AU339" s="169">
        <f t="shared" si="286"/>
        <v>0</v>
      </c>
      <c r="AV339" s="169">
        <f t="shared" si="287"/>
        <v>1</v>
      </c>
      <c r="AW339" s="169">
        <f t="shared" si="288"/>
        <v>1</v>
      </c>
      <c r="AX339" s="169">
        <f t="shared" si="289"/>
        <v>1</v>
      </c>
      <c r="AY339" s="169">
        <f t="shared" si="290"/>
        <v>0</v>
      </c>
      <c r="AZ339" s="169">
        <f t="shared" si="291"/>
        <v>0</v>
      </c>
      <c r="BA339" s="169">
        <f t="shared" si="292"/>
        <v>0</v>
      </c>
      <c r="BB339" s="169">
        <f t="shared" si="293"/>
        <v>1</v>
      </c>
      <c r="BC339" s="169">
        <f t="shared" si="294"/>
        <v>2</v>
      </c>
      <c r="BD339" s="169">
        <f t="shared" si="295"/>
        <v>0</v>
      </c>
      <c r="BE339" s="169">
        <f t="shared" si="296"/>
        <v>0</v>
      </c>
      <c r="BF339" s="169">
        <f t="shared" si="297"/>
        <v>0</v>
      </c>
      <c r="BG339" s="169">
        <f t="shared" si="298"/>
        <v>1</v>
      </c>
      <c r="BH339" s="169">
        <f t="shared" si="299"/>
        <v>1</v>
      </c>
      <c r="BI339" s="169">
        <f t="shared" si="300"/>
        <v>0</v>
      </c>
      <c r="BJ339" s="169">
        <f t="shared" si="301"/>
        <v>0</v>
      </c>
      <c r="BK339" s="167">
        <f t="shared" si="302"/>
        <v>0</v>
      </c>
      <c r="BL339" s="169">
        <f t="shared" si="303"/>
        <v>0</v>
      </c>
      <c r="BM339" s="169">
        <f t="shared" si="304"/>
        <v>1</v>
      </c>
      <c r="BN339" s="169">
        <f t="shared" si="305"/>
        <v>0</v>
      </c>
      <c r="BO339" s="169">
        <f t="shared" si="306"/>
        <v>1</v>
      </c>
      <c r="BP339" s="36">
        <f t="shared" si="307"/>
        <v>0</v>
      </c>
      <c r="BQ339">
        <f t="shared" si="308"/>
        <v>0</v>
      </c>
      <c r="BR339" s="36">
        <f t="shared" si="309"/>
        <v>4</v>
      </c>
      <c r="BS339" t="e">
        <f t="shared" si="310"/>
        <v>#N/A</v>
      </c>
    </row>
    <row r="340" spans="1:71">
      <c r="A340" s="59">
        <v>365</v>
      </c>
      <c r="B340" s="59">
        <v>212301</v>
      </c>
      <c r="C340" s="160">
        <v>32142856.657237399</v>
      </c>
      <c r="D340" s="59">
        <v>37678572</v>
      </c>
      <c r="E340" s="59">
        <v>37678572</v>
      </c>
      <c r="F340" s="59">
        <v>-5535715.3427625699</v>
      </c>
      <c r="G340" s="59">
        <v>250</v>
      </c>
      <c r="H340" s="59">
        <v>-5431148420.1562405</v>
      </c>
      <c r="I340" s="59">
        <v>0</v>
      </c>
      <c r="J340" s="59">
        <v>0</v>
      </c>
      <c r="K340" s="59">
        <v>0</v>
      </c>
      <c r="L340" s="59">
        <v>417</v>
      </c>
      <c r="M340" s="59">
        <v>406</v>
      </c>
      <c r="N340" s="59">
        <v>411</v>
      </c>
      <c r="O340" s="59">
        <v>0</v>
      </c>
      <c r="P340" s="59">
        <v>0</v>
      </c>
      <c r="Q340" s="59">
        <v>0</v>
      </c>
      <c r="R340" s="59">
        <v>2</v>
      </c>
      <c r="S340" s="59">
        <v>0</v>
      </c>
      <c r="T340" s="59">
        <f t="shared" si="260"/>
        <v>1</v>
      </c>
      <c r="U340" s="59">
        <f t="shared" si="261"/>
        <v>0</v>
      </c>
      <c r="V340" s="59">
        <f t="shared" si="262"/>
        <v>0</v>
      </c>
      <c r="W340" s="59">
        <f t="shared" si="263"/>
        <v>2</v>
      </c>
      <c r="X340" s="59">
        <f t="shared" si="264"/>
        <v>0</v>
      </c>
      <c r="Y340" s="59">
        <f t="shared" si="265"/>
        <v>0</v>
      </c>
      <c r="Z340" s="59">
        <f t="shared" si="266"/>
        <v>0</v>
      </c>
      <c r="AA340" s="59">
        <f t="shared" si="267"/>
        <v>0</v>
      </c>
      <c r="AB340" s="59">
        <f t="shared" si="268"/>
        <v>0</v>
      </c>
      <c r="AC340" s="59">
        <f t="shared" si="269"/>
        <v>0</v>
      </c>
      <c r="AD340" s="166">
        <f t="shared" si="311"/>
        <v>0</v>
      </c>
      <c r="AE340" s="169">
        <f t="shared" si="270"/>
        <v>0</v>
      </c>
      <c r="AF340" s="169">
        <f t="shared" si="271"/>
        <v>0</v>
      </c>
      <c r="AG340" s="169">
        <f t="shared" si="272"/>
        <v>0</v>
      </c>
      <c r="AH340" s="169">
        <f t="shared" si="273"/>
        <v>1</v>
      </c>
      <c r="AI340" s="169">
        <f t="shared" si="274"/>
        <v>0</v>
      </c>
      <c r="AJ340" s="169">
        <f t="shared" si="275"/>
        <v>0</v>
      </c>
      <c r="AK340" s="169">
        <f t="shared" si="276"/>
        <v>0</v>
      </c>
      <c r="AL340" s="169">
        <f t="shared" si="277"/>
        <v>1</v>
      </c>
      <c r="AM340" s="169">
        <f t="shared" si="278"/>
        <v>0</v>
      </c>
      <c r="AN340" s="169">
        <f t="shared" si="279"/>
        <v>0</v>
      </c>
      <c r="AO340" s="169">
        <f t="shared" si="280"/>
        <v>1</v>
      </c>
      <c r="AP340" s="169">
        <f t="shared" si="281"/>
        <v>0</v>
      </c>
      <c r="AQ340" s="169">
        <f t="shared" si="282"/>
        <v>0</v>
      </c>
      <c r="AR340" s="169">
        <f t="shared" si="283"/>
        <v>0</v>
      </c>
      <c r="AS340" s="169">
        <f t="shared" si="284"/>
        <v>0</v>
      </c>
      <c r="AT340" s="169">
        <f t="shared" si="285"/>
        <v>0</v>
      </c>
      <c r="AU340" s="169">
        <f t="shared" si="286"/>
        <v>0</v>
      </c>
      <c r="AV340" s="169">
        <f t="shared" si="287"/>
        <v>1</v>
      </c>
      <c r="AW340" s="169">
        <f t="shared" si="288"/>
        <v>1</v>
      </c>
      <c r="AX340" s="169">
        <f t="shared" si="289"/>
        <v>0</v>
      </c>
      <c r="AY340" s="169">
        <f t="shared" si="290"/>
        <v>1</v>
      </c>
      <c r="AZ340" s="169">
        <f t="shared" si="291"/>
        <v>0</v>
      </c>
      <c r="BA340" s="169">
        <f t="shared" si="292"/>
        <v>0</v>
      </c>
      <c r="BB340" s="169">
        <f t="shared" si="293"/>
        <v>1</v>
      </c>
      <c r="BC340" s="169">
        <f t="shared" si="294"/>
        <v>1</v>
      </c>
      <c r="BD340" s="169">
        <f t="shared" si="295"/>
        <v>0</v>
      </c>
      <c r="BE340" s="169">
        <f t="shared" si="296"/>
        <v>0</v>
      </c>
      <c r="BF340" s="169">
        <f t="shared" si="297"/>
        <v>1</v>
      </c>
      <c r="BG340" s="169">
        <f t="shared" si="298"/>
        <v>0</v>
      </c>
      <c r="BH340" s="169">
        <f t="shared" si="299"/>
        <v>0</v>
      </c>
      <c r="BI340" s="169">
        <f t="shared" si="300"/>
        <v>0</v>
      </c>
      <c r="BJ340" s="169">
        <f t="shared" si="301"/>
        <v>0</v>
      </c>
      <c r="BK340" s="167">
        <f t="shared" si="302"/>
        <v>0</v>
      </c>
      <c r="BL340" s="169">
        <f t="shared" si="303"/>
        <v>0</v>
      </c>
      <c r="BM340" s="169">
        <f t="shared" si="304"/>
        <v>1</v>
      </c>
      <c r="BN340" s="169">
        <f t="shared" si="305"/>
        <v>1</v>
      </c>
      <c r="BO340" s="169">
        <f t="shared" si="306"/>
        <v>0</v>
      </c>
      <c r="BP340" s="36">
        <f t="shared" si="307"/>
        <v>0</v>
      </c>
      <c r="BQ340">
        <f t="shared" si="308"/>
        <v>0</v>
      </c>
      <c r="BR340" s="36">
        <f t="shared" si="309"/>
        <v>1</v>
      </c>
      <c r="BS340" t="e">
        <f t="shared" si="310"/>
        <v>#N/A</v>
      </c>
    </row>
    <row r="341" spans="1:71">
      <c r="A341" s="59">
        <v>290</v>
      </c>
      <c r="B341" s="59">
        <v>162981</v>
      </c>
      <c r="C341" s="160">
        <v>101666662.62679601</v>
      </c>
      <c r="D341" s="59">
        <v>38083332</v>
      </c>
      <c r="E341" s="59">
        <v>38083332</v>
      </c>
      <c r="F341" s="59">
        <v>63583330.626796499</v>
      </c>
      <c r="G341" s="59">
        <v>222.22221374511699</v>
      </c>
      <c r="H341" s="59">
        <v>-4120341354.4913998</v>
      </c>
      <c r="I341" s="59">
        <v>0</v>
      </c>
      <c r="J341" s="59">
        <v>0</v>
      </c>
      <c r="K341" s="59">
        <v>0</v>
      </c>
      <c r="L341" s="59">
        <v>415</v>
      </c>
      <c r="M341" s="59">
        <v>412</v>
      </c>
      <c r="N341" s="59">
        <v>801</v>
      </c>
      <c r="O341" s="59">
        <v>0</v>
      </c>
      <c r="P341" s="59">
        <v>0</v>
      </c>
      <c r="Q341" s="59">
        <v>0</v>
      </c>
      <c r="R341" s="59">
        <v>2</v>
      </c>
      <c r="S341" s="59">
        <v>1</v>
      </c>
      <c r="T341" s="59">
        <f t="shared" si="260"/>
        <v>1</v>
      </c>
      <c r="U341" s="59">
        <f t="shared" si="261"/>
        <v>0</v>
      </c>
      <c r="V341" s="59">
        <f t="shared" si="262"/>
        <v>0</v>
      </c>
      <c r="W341" s="59">
        <f t="shared" si="263"/>
        <v>1</v>
      </c>
      <c r="X341" s="59">
        <f t="shared" si="264"/>
        <v>1</v>
      </c>
      <c r="Y341" s="59">
        <f t="shared" si="265"/>
        <v>0</v>
      </c>
      <c r="Z341" s="59">
        <f t="shared" si="266"/>
        <v>0</v>
      </c>
      <c r="AA341" s="59">
        <f t="shared" si="267"/>
        <v>0</v>
      </c>
      <c r="AB341" s="59">
        <f t="shared" si="268"/>
        <v>0</v>
      </c>
      <c r="AC341" s="59">
        <f t="shared" si="269"/>
        <v>0</v>
      </c>
      <c r="AD341" s="166">
        <f t="shared" si="311"/>
        <v>0</v>
      </c>
      <c r="AE341" s="169">
        <f t="shared" si="270"/>
        <v>0</v>
      </c>
      <c r="AF341" s="169">
        <f t="shared" si="271"/>
        <v>0</v>
      </c>
      <c r="AG341" s="169">
        <f t="shared" si="272"/>
        <v>0</v>
      </c>
      <c r="AH341" s="169">
        <f t="shared" si="273"/>
        <v>1</v>
      </c>
      <c r="AI341" s="169">
        <f t="shared" si="274"/>
        <v>0</v>
      </c>
      <c r="AJ341" s="169">
        <f t="shared" si="275"/>
        <v>0</v>
      </c>
      <c r="AK341" s="169">
        <f t="shared" si="276"/>
        <v>0</v>
      </c>
      <c r="AL341" s="169">
        <f t="shared" si="277"/>
        <v>1</v>
      </c>
      <c r="AM341" s="169">
        <f t="shared" si="278"/>
        <v>0</v>
      </c>
      <c r="AN341" s="169">
        <f t="shared" si="279"/>
        <v>0</v>
      </c>
      <c r="AO341" s="169">
        <f t="shared" si="280"/>
        <v>1</v>
      </c>
      <c r="AP341" s="169">
        <f t="shared" si="281"/>
        <v>0</v>
      </c>
      <c r="AQ341" s="169">
        <f t="shared" si="282"/>
        <v>0</v>
      </c>
      <c r="AR341" s="169">
        <f t="shared" si="283"/>
        <v>0</v>
      </c>
      <c r="AS341" s="169">
        <f t="shared" si="284"/>
        <v>0</v>
      </c>
      <c r="AT341" s="169">
        <f t="shared" si="285"/>
        <v>0</v>
      </c>
      <c r="AU341" s="169">
        <f t="shared" si="286"/>
        <v>0</v>
      </c>
      <c r="AV341" s="169">
        <f t="shared" si="287"/>
        <v>1</v>
      </c>
      <c r="AW341" s="169">
        <f t="shared" si="288"/>
        <v>1</v>
      </c>
      <c r="AX341" s="169">
        <f t="shared" si="289"/>
        <v>0</v>
      </c>
      <c r="AY341" s="169">
        <f t="shared" si="290"/>
        <v>1</v>
      </c>
      <c r="AZ341" s="169">
        <f t="shared" si="291"/>
        <v>0</v>
      </c>
      <c r="BA341" s="169">
        <f t="shared" si="292"/>
        <v>1</v>
      </c>
      <c r="BB341" s="169">
        <f t="shared" si="293"/>
        <v>0</v>
      </c>
      <c r="BC341" s="169">
        <f t="shared" si="294"/>
        <v>1</v>
      </c>
      <c r="BD341" s="169">
        <f t="shared" si="295"/>
        <v>0</v>
      </c>
      <c r="BE341" s="169">
        <f t="shared" si="296"/>
        <v>0</v>
      </c>
      <c r="BF341" s="169">
        <f t="shared" si="297"/>
        <v>0</v>
      </c>
      <c r="BG341" s="169">
        <f t="shared" si="298"/>
        <v>0</v>
      </c>
      <c r="BH341" s="169">
        <f t="shared" si="299"/>
        <v>1</v>
      </c>
      <c r="BI341" s="169">
        <f t="shared" si="300"/>
        <v>0</v>
      </c>
      <c r="BJ341" s="169">
        <f t="shared" si="301"/>
        <v>0</v>
      </c>
      <c r="BK341" s="167">
        <f t="shared" si="302"/>
        <v>0</v>
      </c>
      <c r="BL341" s="169">
        <f t="shared" si="303"/>
        <v>0</v>
      </c>
      <c r="BM341" s="169">
        <f t="shared" si="304"/>
        <v>1</v>
      </c>
      <c r="BN341" s="169">
        <f t="shared" si="305"/>
        <v>0</v>
      </c>
      <c r="BO341" s="169">
        <f t="shared" si="306"/>
        <v>1</v>
      </c>
      <c r="BP341" s="36">
        <f t="shared" si="307"/>
        <v>0</v>
      </c>
      <c r="BQ341">
        <f t="shared" si="308"/>
        <v>0</v>
      </c>
      <c r="BR341" s="36">
        <f t="shared" si="309"/>
        <v>1</v>
      </c>
      <c r="BS341" t="e">
        <f t="shared" si="310"/>
        <v>#N/A</v>
      </c>
    </row>
    <row r="342" spans="1:71">
      <c r="A342" s="59">
        <v>62</v>
      </c>
      <c r="B342" s="59">
        <v>17181</v>
      </c>
      <c r="C342" s="160">
        <v>64285716.292809501</v>
      </c>
      <c r="D342" s="59">
        <v>36428571.625</v>
      </c>
      <c r="E342" s="59">
        <v>38214286</v>
      </c>
      <c r="F342" s="59">
        <v>26071430.292809501</v>
      </c>
      <c r="G342" s="59">
        <v>107.142862319946</v>
      </c>
      <c r="H342" s="59">
        <v>-582522029.01057005</v>
      </c>
      <c r="I342" s="59">
        <v>412</v>
      </c>
      <c r="J342" s="59">
        <v>102</v>
      </c>
      <c r="K342" s="59">
        <v>0</v>
      </c>
      <c r="L342" s="59">
        <v>412</v>
      </c>
      <c r="M342" s="59">
        <v>0</v>
      </c>
      <c r="N342" s="59">
        <v>0</v>
      </c>
      <c r="O342" s="59">
        <v>0</v>
      </c>
      <c r="P342" s="59">
        <v>0</v>
      </c>
      <c r="Q342" s="59">
        <v>0</v>
      </c>
      <c r="R342" s="59">
        <v>2</v>
      </c>
      <c r="S342" s="59">
        <v>0</v>
      </c>
      <c r="T342" s="59">
        <f t="shared" si="260"/>
        <v>2</v>
      </c>
      <c r="U342" s="59">
        <f t="shared" si="261"/>
        <v>0</v>
      </c>
      <c r="V342" s="59">
        <f t="shared" si="262"/>
        <v>0</v>
      </c>
      <c r="W342" s="59">
        <f t="shared" si="263"/>
        <v>0</v>
      </c>
      <c r="X342" s="59">
        <f t="shared" si="264"/>
        <v>0</v>
      </c>
      <c r="Y342" s="59">
        <f t="shared" si="265"/>
        <v>0</v>
      </c>
      <c r="Z342" s="59">
        <f t="shared" si="266"/>
        <v>0</v>
      </c>
      <c r="AA342" s="59">
        <f t="shared" si="267"/>
        <v>1</v>
      </c>
      <c r="AB342" s="59">
        <f t="shared" si="268"/>
        <v>0</v>
      </c>
      <c r="AC342" s="59">
        <f t="shared" si="269"/>
        <v>0</v>
      </c>
      <c r="AD342" s="166">
        <f t="shared" si="311"/>
        <v>0</v>
      </c>
      <c r="AE342" s="169">
        <f t="shared" si="270"/>
        <v>0</v>
      </c>
      <c r="AF342" s="169">
        <f t="shared" si="271"/>
        <v>0</v>
      </c>
      <c r="AG342" s="169">
        <f t="shared" si="272"/>
        <v>0</v>
      </c>
      <c r="AH342" s="169">
        <f t="shared" si="273"/>
        <v>1</v>
      </c>
      <c r="AI342" s="169">
        <f t="shared" si="274"/>
        <v>0</v>
      </c>
      <c r="AJ342" s="169">
        <f t="shared" si="275"/>
        <v>0</v>
      </c>
      <c r="AK342" s="169">
        <f t="shared" si="276"/>
        <v>0</v>
      </c>
      <c r="AL342" s="169">
        <f t="shared" si="277"/>
        <v>1</v>
      </c>
      <c r="AM342" s="169">
        <f t="shared" si="278"/>
        <v>0</v>
      </c>
      <c r="AN342" s="169">
        <f t="shared" si="279"/>
        <v>0</v>
      </c>
      <c r="AO342" s="169">
        <f t="shared" si="280"/>
        <v>1</v>
      </c>
      <c r="AP342" s="169">
        <f t="shared" si="281"/>
        <v>0</v>
      </c>
      <c r="AQ342" s="169">
        <f t="shared" si="282"/>
        <v>0</v>
      </c>
      <c r="AR342" s="169">
        <f t="shared" si="283"/>
        <v>0</v>
      </c>
      <c r="AS342" s="169">
        <f t="shared" si="284"/>
        <v>0</v>
      </c>
      <c r="AT342" s="169">
        <f t="shared" si="285"/>
        <v>0</v>
      </c>
      <c r="AU342" s="169">
        <f t="shared" si="286"/>
        <v>0</v>
      </c>
      <c r="AV342" s="169">
        <f t="shared" si="287"/>
        <v>1</v>
      </c>
      <c r="AW342" s="169">
        <f t="shared" si="288"/>
        <v>1</v>
      </c>
      <c r="AX342" s="169">
        <f t="shared" si="289"/>
        <v>1</v>
      </c>
      <c r="AY342" s="169">
        <f t="shared" si="290"/>
        <v>0</v>
      </c>
      <c r="AZ342" s="169">
        <f t="shared" si="291"/>
        <v>0</v>
      </c>
      <c r="BA342" s="169">
        <f t="shared" si="292"/>
        <v>0</v>
      </c>
      <c r="BB342" s="169">
        <f t="shared" si="293"/>
        <v>1</v>
      </c>
      <c r="BC342" s="169">
        <f t="shared" si="294"/>
        <v>1</v>
      </c>
      <c r="BD342" s="169">
        <f t="shared" si="295"/>
        <v>0</v>
      </c>
      <c r="BE342" s="169">
        <f t="shared" si="296"/>
        <v>0</v>
      </c>
      <c r="BF342" s="169">
        <f t="shared" si="297"/>
        <v>0</v>
      </c>
      <c r="BG342" s="169">
        <f t="shared" si="298"/>
        <v>0</v>
      </c>
      <c r="BH342" s="169">
        <f t="shared" si="299"/>
        <v>0</v>
      </c>
      <c r="BI342" s="169">
        <f t="shared" si="300"/>
        <v>0</v>
      </c>
      <c r="BJ342" s="169">
        <f t="shared" si="301"/>
        <v>2</v>
      </c>
      <c r="BK342" s="167">
        <f t="shared" si="302"/>
        <v>0</v>
      </c>
      <c r="BL342" s="169">
        <f t="shared" si="303"/>
        <v>0</v>
      </c>
      <c r="BM342" s="169">
        <f t="shared" si="304"/>
        <v>1</v>
      </c>
      <c r="BN342" s="169">
        <f t="shared" si="305"/>
        <v>1</v>
      </c>
      <c r="BO342" s="169">
        <f t="shared" si="306"/>
        <v>0</v>
      </c>
      <c r="BP342" s="36">
        <f t="shared" si="307"/>
        <v>0</v>
      </c>
      <c r="BQ342">
        <f t="shared" si="308"/>
        <v>0</v>
      </c>
      <c r="BR342" s="36">
        <f t="shared" si="309"/>
        <v>2</v>
      </c>
      <c r="BS342" t="e">
        <f t="shared" si="310"/>
        <v>#N/A</v>
      </c>
    </row>
    <row r="343" spans="1:71">
      <c r="A343" s="59">
        <v>281</v>
      </c>
      <c r="B343" s="59">
        <v>162421</v>
      </c>
      <c r="C343" s="160">
        <v>74821429.124808997</v>
      </c>
      <c r="D343" s="59">
        <v>38307589</v>
      </c>
      <c r="E343" s="59">
        <v>38307589</v>
      </c>
      <c r="F343" s="59">
        <v>36513840.124808997</v>
      </c>
      <c r="G343" s="59">
        <v>214.285709381104</v>
      </c>
      <c r="H343" s="59">
        <v>-4081494617.4333501</v>
      </c>
      <c r="I343" s="59">
        <v>403</v>
      </c>
      <c r="J343" s="59">
        <v>0</v>
      </c>
      <c r="K343" s="59">
        <v>0</v>
      </c>
      <c r="L343" s="59">
        <v>415</v>
      </c>
      <c r="M343" s="59">
        <v>0</v>
      </c>
      <c r="N343" s="59">
        <v>0</v>
      </c>
      <c r="O343" s="59">
        <v>0</v>
      </c>
      <c r="P343" s="59">
        <v>0</v>
      </c>
      <c r="Q343" s="59">
        <v>0</v>
      </c>
      <c r="R343" s="59">
        <v>2</v>
      </c>
      <c r="S343" s="59">
        <v>1</v>
      </c>
      <c r="T343" s="59">
        <f t="shared" si="260"/>
        <v>2</v>
      </c>
      <c r="U343" s="59">
        <f t="shared" si="261"/>
        <v>0</v>
      </c>
      <c r="V343" s="59">
        <f t="shared" si="262"/>
        <v>0</v>
      </c>
      <c r="W343" s="59">
        <f t="shared" si="263"/>
        <v>0</v>
      </c>
      <c r="X343" s="59">
        <f t="shared" si="264"/>
        <v>0</v>
      </c>
      <c r="Y343" s="59">
        <f t="shared" si="265"/>
        <v>0</v>
      </c>
      <c r="Z343" s="59">
        <f t="shared" si="266"/>
        <v>0</v>
      </c>
      <c r="AA343" s="59">
        <f t="shared" si="267"/>
        <v>0</v>
      </c>
      <c r="AB343" s="59">
        <f t="shared" si="268"/>
        <v>0</v>
      </c>
      <c r="AC343" s="59">
        <f t="shared" si="269"/>
        <v>0</v>
      </c>
      <c r="AD343" s="166">
        <f t="shared" si="311"/>
        <v>0</v>
      </c>
      <c r="AE343" s="169">
        <f t="shared" si="270"/>
        <v>0</v>
      </c>
      <c r="AF343" s="169">
        <f t="shared" si="271"/>
        <v>0</v>
      </c>
      <c r="AG343" s="169">
        <f t="shared" si="272"/>
        <v>0</v>
      </c>
      <c r="AH343" s="169">
        <f t="shared" si="273"/>
        <v>1</v>
      </c>
      <c r="AI343" s="169">
        <f t="shared" si="274"/>
        <v>0</v>
      </c>
      <c r="AJ343" s="169">
        <f t="shared" si="275"/>
        <v>0</v>
      </c>
      <c r="AK343" s="169">
        <f t="shared" si="276"/>
        <v>0</v>
      </c>
      <c r="AL343" s="169">
        <f t="shared" si="277"/>
        <v>1</v>
      </c>
      <c r="AM343" s="169">
        <f t="shared" si="278"/>
        <v>0</v>
      </c>
      <c r="AN343" s="169">
        <f t="shared" si="279"/>
        <v>0</v>
      </c>
      <c r="AO343" s="169">
        <f t="shared" si="280"/>
        <v>1</v>
      </c>
      <c r="AP343" s="169">
        <f t="shared" si="281"/>
        <v>0</v>
      </c>
      <c r="AQ343" s="169">
        <f t="shared" si="282"/>
        <v>0</v>
      </c>
      <c r="AR343" s="169">
        <f t="shared" si="283"/>
        <v>0</v>
      </c>
      <c r="AS343" s="169">
        <f t="shared" si="284"/>
        <v>0</v>
      </c>
      <c r="AT343" s="169">
        <f t="shared" si="285"/>
        <v>0</v>
      </c>
      <c r="AU343" s="169">
        <f t="shared" si="286"/>
        <v>0</v>
      </c>
      <c r="AV343" s="169">
        <f t="shared" si="287"/>
        <v>1</v>
      </c>
      <c r="AW343" s="169">
        <f t="shared" si="288"/>
        <v>1</v>
      </c>
      <c r="AX343" s="169">
        <f t="shared" si="289"/>
        <v>1</v>
      </c>
      <c r="AY343" s="169">
        <f t="shared" si="290"/>
        <v>0</v>
      </c>
      <c r="AZ343" s="169">
        <f t="shared" si="291"/>
        <v>0</v>
      </c>
      <c r="BA343" s="169">
        <f t="shared" si="292"/>
        <v>0</v>
      </c>
      <c r="BB343" s="169">
        <f t="shared" si="293"/>
        <v>1</v>
      </c>
      <c r="BC343" s="169">
        <f t="shared" si="294"/>
        <v>0</v>
      </c>
      <c r="BD343" s="169">
        <f t="shared" si="295"/>
        <v>1</v>
      </c>
      <c r="BE343" s="169">
        <f t="shared" si="296"/>
        <v>0</v>
      </c>
      <c r="BF343" s="169">
        <f t="shared" si="297"/>
        <v>0</v>
      </c>
      <c r="BG343" s="169">
        <f t="shared" si="298"/>
        <v>1</v>
      </c>
      <c r="BH343" s="169">
        <f t="shared" si="299"/>
        <v>1</v>
      </c>
      <c r="BI343" s="169">
        <f t="shared" si="300"/>
        <v>0</v>
      </c>
      <c r="BJ343" s="169">
        <f t="shared" si="301"/>
        <v>0</v>
      </c>
      <c r="BK343" s="167">
        <f t="shared" si="302"/>
        <v>0</v>
      </c>
      <c r="BL343" s="169">
        <f t="shared" si="303"/>
        <v>0</v>
      </c>
      <c r="BM343" s="169">
        <f t="shared" si="304"/>
        <v>1</v>
      </c>
      <c r="BN343" s="169">
        <f t="shared" si="305"/>
        <v>0</v>
      </c>
      <c r="BO343" s="169">
        <f t="shared" si="306"/>
        <v>1</v>
      </c>
      <c r="BP343" s="36">
        <f t="shared" si="307"/>
        <v>0</v>
      </c>
      <c r="BQ343">
        <f t="shared" si="308"/>
        <v>0</v>
      </c>
      <c r="BR343" s="36">
        <f t="shared" si="309"/>
        <v>2</v>
      </c>
      <c r="BS343" t="e">
        <f t="shared" si="310"/>
        <v>#N/A</v>
      </c>
    </row>
    <row r="344" spans="1:71">
      <c r="A344" s="59">
        <v>190</v>
      </c>
      <c r="B344" s="59">
        <v>131122</v>
      </c>
      <c r="C344" s="160">
        <v>57142858.926941797</v>
      </c>
      <c r="D344" s="59">
        <v>39714287</v>
      </c>
      <c r="E344" s="59">
        <v>39714287</v>
      </c>
      <c r="F344" s="59">
        <v>17428571.926941801</v>
      </c>
      <c r="G344" s="59">
        <v>590.47621154785202</v>
      </c>
      <c r="H344" s="59">
        <v>-2872801448.1216798</v>
      </c>
      <c r="I344" s="59">
        <v>0</v>
      </c>
      <c r="J344" s="59">
        <v>0</v>
      </c>
      <c r="K344" s="59">
        <v>0</v>
      </c>
      <c r="L344" s="59">
        <v>603</v>
      </c>
      <c r="M344" s="59">
        <v>0</v>
      </c>
      <c r="N344" s="59">
        <v>0</v>
      </c>
      <c r="O344" s="59">
        <v>403</v>
      </c>
      <c r="P344" s="59">
        <v>0</v>
      </c>
      <c r="Q344" s="59">
        <v>0</v>
      </c>
      <c r="R344" s="59">
        <v>2</v>
      </c>
      <c r="S344" s="59">
        <v>0</v>
      </c>
      <c r="T344" s="59">
        <f t="shared" si="260"/>
        <v>1</v>
      </c>
      <c r="U344" s="59">
        <f t="shared" si="261"/>
        <v>0</v>
      </c>
      <c r="V344" s="59">
        <f t="shared" si="262"/>
        <v>0</v>
      </c>
      <c r="W344" s="59">
        <f t="shared" si="263"/>
        <v>0</v>
      </c>
      <c r="X344" s="59">
        <f t="shared" si="264"/>
        <v>0</v>
      </c>
      <c r="Y344" s="59">
        <f t="shared" si="265"/>
        <v>0</v>
      </c>
      <c r="Z344" s="59">
        <f t="shared" si="266"/>
        <v>0</v>
      </c>
      <c r="AA344" s="59">
        <f t="shared" si="267"/>
        <v>0</v>
      </c>
      <c r="AB344" s="59">
        <f t="shared" si="268"/>
        <v>0</v>
      </c>
      <c r="AC344" s="59">
        <f t="shared" si="269"/>
        <v>0</v>
      </c>
      <c r="AD344" s="166">
        <f t="shared" si="311"/>
        <v>0</v>
      </c>
      <c r="AE344" s="169">
        <f t="shared" si="270"/>
        <v>0</v>
      </c>
      <c r="AF344" s="169">
        <f t="shared" si="271"/>
        <v>0</v>
      </c>
      <c r="AG344" s="169">
        <f t="shared" si="272"/>
        <v>0</v>
      </c>
      <c r="AH344" s="169">
        <f t="shared" si="273"/>
        <v>1</v>
      </c>
      <c r="AI344" s="169">
        <f t="shared" si="274"/>
        <v>0</v>
      </c>
      <c r="AJ344" s="169">
        <f t="shared" si="275"/>
        <v>0</v>
      </c>
      <c r="AK344" s="169">
        <f t="shared" si="276"/>
        <v>0</v>
      </c>
      <c r="AL344" s="169">
        <f t="shared" si="277"/>
        <v>1</v>
      </c>
      <c r="AM344" s="169">
        <f t="shared" si="278"/>
        <v>0</v>
      </c>
      <c r="AN344" s="169">
        <f t="shared" si="279"/>
        <v>0</v>
      </c>
      <c r="AO344" s="169">
        <f t="shared" si="280"/>
        <v>1</v>
      </c>
      <c r="AP344" s="169">
        <f t="shared" si="281"/>
        <v>0</v>
      </c>
      <c r="AQ344" s="169">
        <f t="shared" si="282"/>
        <v>0</v>
      </c>
      <c r="AR344" s="169">
        <f t="shared" si="283"/>
        <v>0</v>
      </c>
      <c r="AS344" s="169">
        <f t="shared" si="284"/>
        <v>0</v>
      </c>
      <c r="AT344" s="169">
        <f t="shared" si="285"/>
        <v>0</v>
      </c>
      <c r="AU344" s="169">
        <f t="shared" si="286"/>
        <v>0</v>
      </c>
      <c r="AV344" s="169">
        <f t="shared" si="287"/>
        <v>1</v>
      </c>
      <c r="AW344" s="169">
        <f t="shared" si="288"/>
        <v>1</v>
      </c>
      <c r="AX344" s="169">
        <f t="shared" si="289"/>
        <v>0</v>
      </c>
      <c r="AY344" s="169">
        <f t="shared" si="290"/>
        <v>1</v>
      </c>
      <c r="AZ344" s="169">
        <f t="shared" si="291"/>
        <v>0</v>
      </c>
      <c r="BA344" s="169">
        <f t="shared" si="292"/>
        <v>0</v>
      </c>
      <c r="BB344" s="169">
        <f t="shared" si="293"/>
        <v>1</v>
      </c>
      <c r="BC344" s="169">
        <f t="shared" si="294"/>
        <v>0</v>
      </c>
      <c r="BD344" s="169">
        <f t="shared" si="295"/>
        <v>1</v>
      </c>
      <c r="BE344" s="169">
        <f t="shared" si="296"/>
        <v>0</v>
      </c>
      <c r="BF344" s="169">
        <f t="shared" si="297"/>
        <v>0</v>
      </c>
      <c r="BG344" s="169">
        <f t="shared" si="298"/>
        <v>1</v>
      </c>
      <c r="BH344" s="169">
        <f t="shared" si="299"/>
        <v>0</v>
      </c>
      <c r="BI344" s="169">
        <f t="shared" si="300"/>
        <v>0</v>
      </c>
      <c r="BJ344" s="169">
        <f t="shared" si="301"/>
        <v>0</v>
      </c>
      <c r="BK344" s="167">
        <f t="shared" si="302"/>
        <v>0</v>
      </c>
      <c r="BL344" s="169">
        <f t="shared" si="303"/>
        <v>0</v>
      </c>
      <c r="BM344" s="169">
        <f t="shared" si="304"/>
        <v>1</v>
      </c>
      <c r="BN344" s="169">
        <f t="shared" si="305"/>
        <v>1</v>
      </c>
      <c r="BO344" s="169">
        <f t="shared" si="306"/>
        <v>0</v>
      </c>
      <c r="BP344" s="36">
        <f t="shared" si="307"/>
        <v>0</v>
      </c>
      <c r="BQ344">
        <f t="shared" si="308"/>
        <v>0</v>
      </c>
      <c r="BR344" s="36">
        <f t="shared" si="309"/>
        <v>1</v>
      </c>
      <c r="BS344" t="e">
        <f t="shared" si="310"/>
        <v>#N/A</v>
      </c>
    </row>
    <row r="345" spans="1:71">
      <c r="A345" s="59">
        <v>432</v>
      </c>
      <c r="B345" s="59">
        <v>242202</v>
      </c>
      <c r="C345" s="160">
        <v>58000001.296401098</v>
      </c>
      <c r="D345" s="59">
        <v>29750000</v>
      </c>
      <c r="E345" s="59">
        <v>39750000</v>
      </c>
      <c r="F345" s="59">
        <v>18250001.296401098</v>
      </c>
      <c r="G345" s="59">
        <v>300</v>
      </c>
      <c r="H345" s="59">
        <v>-6705748561.7667398</v>
      </c>
      <c r="I345" s="59">
        <v>0</v>
      </c>
      <c r="J345" s="59">
        <v>0</v>
      </c>
      <c r="K345" s="59">
        <v>0</v>
      </c>
      <c r="L345" s="59">
        <v>101</v>
      </c>
      <c r="M345" s="59">
        <v>0</v>
      </c>
      <c r="N345" s="59">
        <v>0</v>
      </c>
      <c r="O345" s="59">
        <v>101</v>
      </c>
      <c r="P345" s="59">
        <v>0</v>
      </c>
      <c r="Q345" s="59">
        <v>0</v>
      </c>
      <c r="R345" s="59">
        <v>1</v>
      </c>
      <c r="S345" s="59">
        <v>0</v>
      </c>
      <c r="T345" s="59">
        <f t="shared" si="260"/>
        <v>0</v>
      </c>
      <c r="U345" s="59">
        <f t="shared" si="261"/>
        <v>0</v>
      </c>
      <c r="V345" s="59">
        <f t="shared" si="262"/>
        <v>0</v>
      </c>
      <c r="W345" s="59">
        <f t="shared" si="263"/>
        <v>0</v>
      </c>
      <c r="X345" s="59">
        <f t="shared" si="264"/>
        <v>0</v>
      </c>
      <c r="Y345" s="59">
        <f t="shared" si="265"/>
        <v>0</v>
      </c>
      <c r="Z345" s="59">
        <f t="shared" si="266"/>
        <v>0</v>
      </c>
      <c r="AA345" s="59">
        <f t="shared" si="267"/>
        <v>0</v>
      </c>
      <c r="AB345" s="59">
        <f t="shared" si="268"/>
        <v>0</v>
      </c>
      <c r="AC345" s="59">
        <f t="shared" si="269"/>
        <v>0</v>
      </c>
      <c r="AD345" s="166">
        <f t="shared" si="311"/>
        <v>2</v>
      </c>
      <c r="AE345" s="169">
        <f t="shared" si="270"/>
        <v>0</v>
      </c>
      <c r="AF345" s="169">
        <f t="shared" si="271"/>
        <v>1</v>
      </c>
      <c r="AG345" s="169">
        <f t="shared" si="272"/>
        <v>0</v>
      </c>
      <c r="AH345" s="169">
        <f t="shared" si="273"/>
        <v>1</v>
      </c>
      <c r="AI345" s="169">
        <f t="shared" si="274"/>
        <v>0</v>
      </c>
      <c r="AJ345" s="169">
        <f t="shared" si="275"/>
        <v>0</v>
      </c>
      <c r="AK345" s="169">
        <f t="shared" si="276"/>
        <v>0</v>
      </c>
      <c r="AL345" s="169">
        <f t="shared" si="277"/>
        <v>1</v>
      </c>
      <c r="AM345" s="169">
        <f t="shared" si="278"/>
        <v>0</v>
      </c>
      <c r="AN345" s="169">
        <f t="shared" si="279"/>
        <v>0</v>
      </c>
      <c r="AO345" s="169">
        <f t="shared" si="280"/>
        <v>1</v>
      </c>
      <c r="AP345" s="169">
        <f t="shared" si="281"/>
        <v>0</v>
      </c>
      <c r="AQ345" s="169">
        <f t="shared" si="282"/>
        <v>0</v>
      </c>
      <c r="AR345" s="169">
        <f t="shared" si="283"/>
        <v>0</v>
      </c>
      <c r="AS345" s="169">
        <f t="shared" si="284"/>
        <v>0</v>
      </c>
      <c r="AT345" s="169">
        <f t="shared" si="285"/>
        <v>0</v>
      </c>
      <c r="AU345" s="169">
        <f t="shared" si="286"/>
        <v>0</v>
      </c>
      <c r="AV345" s="169">
        <f t="shared" si="287"/>
        <v>1</v>
      </c>
      <c r="AW345" s="169">
        <f t="shared" si="288"/>
        <v>0</v>
      </c>
      <c r="AX345" s="169">
        <f t="shared" si="289"/>
        <v>0</v>
      </c>
      <c r="AY345" s="169">
        <f t="shared" si="290"/>
        <v>0</v>
      </c>
      <c r="AZ345" s="169">
        <f t="shared" si="291"/>
        <v>0</v>
      </c>
      <c r="BA345" s="169">
        <f t="shared" si="292"/>
        <v>0</v>
      </c>
      <c r="BB345" s="169">
        <f t="shared" si="293"/>
        <v>1</v>
      </c>
      <c r="BC345" s="169">
        <f t="shared" si="294"/>
        <v>0</v>
      </c>
      <c r="BD345" s="169">
        <f t="shared" si="295"/>
        <v>1</v>
      </c>
      <c r="BE345" s="169">
        <f t="shared" si="296"/>
        <v>0</v>
      </c>
      <c r="BF345" s="169">
        <f t="shared" si="297"/>
        <v>0</v>
      </c>
      <c r="BG345" s="169">
        <f t="shared" si="298"/>
        <v>0</v>
      </c>
      <c r="BH345" s="169">
        <f t="shared" si="299"/>
        <v>0</v>
      </c>
      <c r="BI345" s="169">
        <f t="shared" si="300"/>
        <v>0</v>
      </c>
      <c r="BJ345" s="169">
        <f t="shared" si="301"/>
        <v>0</v>
      </c>
      <c r="BK345" s="167">
        <f t="shared" si="302"/>
        <v>0</v>
      </c>
      <c r="BL345" s="169">
        <f t="shared" si="303"/>
        <v>1</v>
      </c>
      <c r="BM345" s="169">
        <f t="shared" si="304"/>
        <v>0</v>
      </c>
      <c r="BN345" s="169">
        <f t="shared" si="305"/>
        <v>1</v>
      </c>
      <c r="BO345" s="169">
        <f t="shared" si="306"/>
        <v>0</v>
      </c>
      <c r="BP345" s="36">
        <f t="shared" si="307"/>
        <v>1</v>
      </c>
      <c r="BQ345">
        <f t="shared" si="308"/>
        <v>0</v>
      </c>
      <c r="BR345" s="36">
        <f t="shared" si="309"/>
        <v>0</v>
      </c>
      <c r="BS345" t="e">
        <f t="shared" si="310"/>
        <v>#N/A</v>
      </c>
    </row>
    <row r="346" spans="1:71">
      <c r="A346" s="59">
        <v>228</v>
      </c>
      <c r="B346" s="59">
        <v>151134</v>
      </c>
      <c r="C346" s="160">
        <v>85714285.349359304</v>
      </c>
      <c r="D346" s="59">
        <v>41107144</v>
      </c>
      <c r="E346" s="59">
        <v>41107144</v>
      </c>
      <c r="F346" s="59">
        <v>44607141.349359304</v>
      </c>
      <c r="G346" s="59">
        <v>14.285714149475099</v>
      </c>
      <c r="H346" s="59">
        <v>-3693326840.3958802</v>
      </c>
      <c r="I346" s="59">
        <v>0</v>
      </c>
      <c r="J346" s="59">
        <v>0</v>
      </c>
      <c r="K346" s="59">
        <v>0</v>
      </c>
      <c r="L346" s="59">
        <v>417</v>
      </c>
      <c r="M346" s="59">
        <v>0</v>
      </c>
      <c r="N346" s="59">
        <v>0</v>
      </c>
      <c r="O346" s="59">
        <v>0</v>
      </c>
      <c r="P346" s="59">
        <v>0</v>
      </c>
      <c r="Q346" s="59">
        <v>0</v>
      </c>
      <c r="R346" s="59">
        <v>1</v>
      </c>
      <c r="S346" s="59">
        <v>0</v>
      </c>
      <c r="T346" s="59">
        <f t="shared" si="260"/>
        <v>1</v>
      </c>
      <c r="U346" s="59">
        <f t="shared" si="261"/>
        <v>0</v>
      </c>
      <c r="V346" s="59">
        <f t="shared" si="262"/>
        <v>0</v>
      </c>
      <c r="W346" s="59">
        <f t="shared" si="263"/>
        <v>0</v>
      </c>
      <c r="X346" s="59">
        <f t="shared" si="264"/>
        <v>0</v>
      </c>
      <c r="Y346" s="59">
        <f t="shared" si="265"/>
        <v>0</v>
      </c>
      <c r="Z346" s="59">
        <f t="shared" si="266"/>
        <v>0</v>
      </c>
      <c r="AA346" s="59">
        <f t="shared" si="267"/>
        <v>0</v>
      </c>
      <c r="AB346" s="59">
        <f t="shared" si="268"/>
        <v>0</v>
      </c>
      <c r="AC346" s="59">
        <f t="shared" si="269"/>
        <v>0</v>
      </c>
      <c r="AD346" s="166">
        <f t="shared" si="311"/>
        <v>0</v>
      </c>
      <c r="AE346" s="169">
        <f t="shared" si="270"/>
        <v>0</v>
      </c>
      <c r="AF346" s="169">
        <f t="shared" si="271"/>
        <v>0</v>
      </c>
      <c r="AG346" s="169">
        <f t="shared" si="272"/>
        <v>0</v>
      </c>
      <c r="AH346" s="169">
        <f t="shared" si="273"/>
        <v>1</v>
      </c>
      <c r="AI346" s="169">
        <f t="shared" si="274"/>
        <v>0</v>
      </c>
      <c r="AJ346" s="169">
        <f t="shared" si="275"/>
        <v>0</v>
      </c>
      <c r="AK346" s="169">
        <f t="shared" si="276"/>
        <v>0</v>
      </c>
      <c r="AL346" s="169">
        <f t="shared" si="277"/>
        <v>1</v>
      </c>
      <c r="AM346" s="169">
        <f t="shared" si="278"/>
        <v>0</v>
      </c>
      <c r="AN346" s="169">
        <f t="shared" si="279"/>
        <v>0</v>
      </c>
      <c r="AO346" s="169">
        <f t="shared" si="280"/>
        <v>1</v>
      </c>
      <c r="AP346" s="169">
        <f t="shared" si="281"/>
        <v>0</v>
      </c>
      <c r="AQ346" s="169">
        <f t="shared" si="282"/>
        <v>0</v>
      </c>
      <c r="AR346" s="169">
        <f t="shared" si="283"/>
        <v>0</v>
      </c>
      <c r="AS346" s="169">
        <f t="shared" si="284"/>
        <v>0</v>
      </c>
      <c r="AT346" s="169">
        <f t="shared" si="285"/>
        <v>0</v>
      </c>
      <c r="AU346" s="169">
        <f t="shared" si="286"/>
        <v>0</v>
      </c>
      <c r="AV346" s="169">
        <f t="shared" si="287"/>
        <v>1</v>
      </c>
      <c r="AW346" s="169">
        <f t="shared" si="288"/>
        <v>1</v>
      </c>
      <c r="AX346" s="169">
        <f t="shared" si="289"/>
        <v>0</v>
      </c>
      <c r="AY346" s="169">
        <f t="shared" si="290"/>
        <v>1</v>
      </c>
      <c r="AZ346" s="169">
        <f t="shared" si="291"/>
        <v>0</v>
      </c>
      <c r="BA346" s="169">
        <f t="shared" si="292"/>
        <v>0</v>
      </c>
      <c r="BB346" s="169">
        <f t="shared" si="293"/>
        <v>1</v>
      </c>
      <c r="BC346" s="169">
        <f t="shared" si="294"/>
        <v>0</v>
      </c>
      <c r="BD346" s="169">
        <f t="shared" si="295"/>
        <v>1</v>
      </c>
      <c r="BE346" s="169">
        <f t="shared" si="296"/>
        <v>0</v>
      </c>
      <c r="BF346" s="169">
        <f t="shared" si="297"/>
        <v>1</v>
      </c>
      <c r="BG346" s="169">
        <f t="shared" si="298"/>
        <v>0</v>
      </c>
      <c r="BH346" s="169">
        <f t="shared" si="299"/>
        <v>0</v>
      </c>
      <c r="BI346" s="169">
        <f t="shared" si="300"/>
        <v>0</v>
      </c>
      <c r="BJ346" s="169">
        <f t="shared" si="301"/>
        <v>0</v>
      </c>
      <c r="BK346" s="167">
        <f t="shared" si="302"/>
        <v>0</v>
      </c>
      <c r="BL346" s="169">
        <f t="shared" si="303"/>
        <v>1</v>
      </c>
      <c r="BM346" s="169">
        <f t="shared" si="304"/>
        <v>0</v>
      </c>
      <c r="BN346" s="169">
        <f t="shared" si="305"/>
        <v>1</v>
      </c>
      <c r="BO346" s="169">
        <f t="shared" si="306"/>
        <v>0</v>
      </c>
      <c r="BP346" s="36">
        <f t="shared" si="307"/>
        <v>0</v>
      </c>
      <c r="BQ346">
        <f t="shared" si="308"/>
        <v>0</v>
      </c>
      <c r="BR346" s="36">
        <f t="shared" si="309"/>
        <v>1</v>
      </c>
      <c r="BS346" t="e">
        <f t="shared" si="310"/>
        <v>#N/A</v>
      </c>
    </row>
    <row r="347" spans="1:71">
      <c r="A347" s="59">
        <v>400</v>
      </c>
      <c r="B347" s="59">
        <v>231281</v>
      </c>
      <c r="C347" s="160">
        <v>121607142.339404</v>
      </c>
      <c r="D347" s="59">
        <v>41500000</v>
      </c>
      <c r="E347" s="59">
        <v>41500000</v>
      </c>
      <c r="F347" s="59">
        <v>80107142.339403495</v>
      </c>
      <c r="G347" s="59">
        <v>228.57142639160199</v>
      </c>
      <c r="H347" s="59">
        <v>-6174904398.3047705</v>
      </c>
      <c r="I347" s="59">
        <v>403</v>
      </c>
      <c r="J347" s="59">
        <v>406</v>
      </c>
      <c r="K347" s="59">
        <v>0</v>
      </c>
      <c r="L347" s="59">
        <v>102</v>
      </c>
      <c r="M347" s="59">
        <v>0</v>
      </c>
      <c r="N347" s="59">
        <v>0</v>
      </c>
      <c r="O347" s="59">
        <v>444</v>
      </c>
      <c r="P347" s="59">
        <v>0</v>
      </c>
      <c r="Q347" s="59">
        <v>0</v>
      </c>
      <c r="R347" s="59">
        <v>1</v>
      </c>
      <c r="S347" s="59">
        <v>0</v>
      </c>
      <c r="T347" s="59">
        <f t="shared" si="260"/>
        <v>2</v>
      </c>
      <c r="U347" s="59">
        <f t="shared" si="261"/>
        <v>0</v>
      </c>
      <c r="V347" s="59">
        <f t="shared" si="262"/>
        <v>1</v>
      </c>
      <c r="W347" s="59">
        <f t="shared" si="263"/>
        <v>1</v>
      </c>
      <c r="X347" s="59">
        <f t="shared" si="264"/>
        <v>0</v>
      </c>
      <c r="Y347" s="59">
        <f t="shared" si="265"/>
        <v>0</v>
      </c>
      <c r="Z347" s="59">
        <f t="shared" si="266"/>
        <v>0</v>
      </c>
      <c r="AA347" s="59">
        <f t="shared" si="267"/>
        <v>0</v>
      </c>
      <c r="AB347" s="59">
        <f t="shared" si="268"/>
        <v>0</v>
      </c>
      <c r="AC347" s="59">
        <f t="shared" si="269"/>
        <v>0</v>
      </c>
      <c r="AD347" s="166">
        <f t="shared" si="311"/>
        <v>0</v>
      </c>
      <c r="AE347" s="169">
        <f t="shared" si="270"/>
        <v>0</v>
      </c>
      <c r="AF347" s="169">
        <f t="shared" si="271"/>
        <v>0</v>
      </c>
      <c r="AG347" s="169">
        <f t="shared" si="272"/>
        <v>0</v>
      </c>
      <c r="AH347" s="169">
        <f t="shared" si="273"/>
        <v>1</v>
      </c>
      <c r="AI347" s="169">
        <f t="shared" si="274"/>
        <v>0</v>
      </c>
      <c r="AJ347" s="169">
        <f t="shared" si="275"/>
        <v>0</v>
      </c>
      <c r="AK347" s="169">
        <f t="shared" si="276"/>
        <v>0</v>
      </c>
      <c r="AL347" s="169">
        <f t="shared" si="277"/>
        <v>1</v>
      </c>
      <c r="AM347" s="169">
        <f t="shared" si="278"/>
        <v>1</v>
      </c>
      <c r="AN347" s="169">
        <f t="shared" si="279"/>
        <v>0</v>
      </c>
      <c r="AO347" s="169">
        <f t="shared" si="280"/>
        <v>1</v>
      </c>
      <c r="AP347" s="169">
        <f t="shared" si="281"/>
        <v>0</v>
      </c>
      <c r="AQ347" s="169">
        <f t="shared" si="282"/>
        <v>1</v>
      </c>
      <c r="AR347" s="169">
        <f t="shared" si="283"/>
        <v>1</v>
      </c>
      <c r="AS347" s="169">
        <f t="shared" si="284"/>
        <v>1</v>
      </c>
      <c r="AT347" s="169">
        <f t="shared" si="285"/>
        <v>0</v>
      </c>
      <c r="AU347" s="169">
        <f t="shared" si="286"/>
        <v>0</v>
      </c>
      <c r="AV347" s="169">
        <f t="shared" si="287"/>
        <v>0</v>
      </c>
      <c r="AW347" s="169">
        <f t="shared" si="288"/>
        <v>1</v>
      </c>
      <c r="AX347" s="169">
        <f t="shared" si="289"/>
        <v>1</v>
      </c>
      <c r="AY347" s="169">
        <f t="shared" si="290"/>
        <v>0</v>
      </c>
      <c r="AZ347" s="169">
        <f t="shared" si="291"/>
        <v>1</v>
      </c>
      <c r="BA347" s="169">
        <f t="shared" si="292"/>
        <v>0</v>
      </c>
      <c r="BB347" s="169">
        <f t="shared" si="293"/>
        <v>1</v>
      </c>
      <c r="BC347" s="169">
        <f t="shared" si="294"/>
        <v>1</v>
      </c>
      <c r="BD347" s="169">
        <f t="shared" si="295"/>
        <v>0</v>
      </c>
      <c r="BE347" s="169">
        <f t="shared" si="296"/>
        <v>0</v>
      </c>
      <c r="BF347" s="169">
        <f t="shared" si="297"/>
        <v>0</v>
      </c>
      <c r="BG347" s="169">
        <f t="shared" si="298"/>
        <v>1</v>
      </c>
      <c r="BH347" s="169">
        <f t="shared" si="299"/>
        <v>0</v>
      </c>
      <c r="BI347" s="169">
        <f t="shared" si="300"/>
        <v>0</v>
      </c>
      <c r="BJ347" s="169">
        <f t="shared" si="301"/>
        <v>0</v>
      </c>
      <c r="BK347" s="167">
        <f t="shared" si="302"/>
        <v>0</v>
      </c>
      <c r="BL347" s="169">
        <f t="shared" si="303"/>
        <v>1</v>
      </c>
      <c r="BM347" s="169">
        <f t="shared" si="304"/>
        <v>0</v>
      </c>
      <c r="BN347" s="169">
        <f t="shared" si="305"/>
        <v>1</v>
      </c>
      <c r="BO347" s="169">
        <f t="shared" si="306"/>
        <v>0</v>
      </c>
      <c r="BP347" s="36">
        <f t="shared" si="307"/>
        <v>0</v>
      </c>
      <c r="BQ347">
        <f t="shared" si="308"/>
        <v>0</v>
      </c>
      <c r="BR347" s="36">
        <f t="shared" si="309"/>
        <v>2</v>
      </c>
      <c r="BS347" t="e">
        <f t="shared" si="310"/>
        <v>#N/A</v>
      </c>
    </row>
    <row r="348" spans="1:71">
      <c r="A348" s="59">
        <v>407</v>
      </c>
      <c r="B348" s="59">
        <v>231581</v>
      </c>
      <c r="C348" s="160">
        <v>86428571.044909194</v>
      </c>
      <c r="D348" s="59">
        <v>41803571</v>
      </c>
      <c r="E348" s="59">
        <v>41803571</v>
      </c>
      <c r="F348" s="59">
        <v>44625000.044909202</v>
      </c>
      <c r="G348" s="59">
        <v>171.42856597900399</v>
      </c>
      <c r="H348" s="59">
        <v>-6323138094.3254604</v>
      </c>
      <c r="I348" s="59">
        <v>403</v>
      </c>
      <c r="J348" s="59">
        <v>444</v>
      </c>
      <c r="K348" s="59">
        <v>0</v>
      </c>
      <c r="L348" s="59">
        <v>0</v>
      </c>
      <c r="M348" s="59">
        <v>0</v>
      </c>
      <c r="N348" s="59">
        <v>0</v>
      </c>
      <c r="O348" s="59">
        <v>402</v>
      </c>
      <c r="P348" s="59">
        <v>444</v>
      </c>
      <c r="Q348" s="59">
        <v>0</v>
      </c>
      <c r="R348" s="59">
        <v>1</v>
      </c>
      <c r="S348" s="59">
        <v>0</v>
      </c>
      <c r="T348" s="59">
        <f t="shared" si="260"/>
        <v>2</v>
      </c>
      <c r="U348" s="59">
        <f t="shared" si="261"/>
        <v>0</v>
      </c>
      <c r="V348" s="59">
        <f t="shared" si="262"/>
        <v>0</v>
      </c>
      <c r="W348" s="59">
        <f t="shared" si="263"/>
        <v>2</v>
      </c>
      <c r="X348" s="59">
        <f t="shared" si="264"/>
        <v>0</v>
      </c>
      <c r="Y348" s="59">
        <f t="shared" si="265"/>
        <v>0</v>
      </c>
      <c r="Z348" s="59">
        <f t="shared" si="266"/>
        <v>0</v>
      </c>
      <c r="AA348" s="59">
        <f t="shared" si="267"/>
        <v>0</v>
      </c>
      <c r="AB348" s="59">
        <f t="shared" si="268"/>
        <v>0</v>
      </c>
      <c r="AC348" s="59">
        <f t="shared" si="269"/>
        <v>0</v>
      </c>
      <c r="AD348" s="166">
        <f t="shared" si="311"/>
        <v>0</v>
      </c>
      <c r="AE348" s="169">
        <f t="shared" si="270"/>
        <v>0</v>
      </c>
      <c r="AF348" s="169">
        <f t="shared" si="271"/>
        <v>0</v>
      </c>
      <c r="AG348" s="169">
        <f t="shared" si="272"/>
        <v>0</v>
      </c>
      <c r="AH348" s="169">
        <f t="shared" si="273"/>
        <v>1</v>
      </c>
      <c r="AI348" s="169">
        <f t="shared" si="274"/>
        <v>0</v>
      </c>
      <c r="AJ348" s="169">
        <f t="shared" si="275"/>
        <v>0</v>
      </c>
      <c r="AK348" s="169">
        <f t="shared" si="276"/>
        <v>0</v>
      </c>
      <c r="AL348" s="169">
        <f t="shared" si="277"/>
        <v>1</v>
      </c>
      <c r="AM348" s="169">
        <f t="shared" si="278"/>
        <v>0</v>
      </c>
      <c r="AN348" s="169">
        <f t="shared" si="279"/>
        <v>0</v>
      </c>
      <c r="AO348" s="169">
        <f t="shared" si="280"/>
        <v>1</v>
      </c>
      <c r="AP348" s="169">
        <f t="shared" si="281"/>
        <v>0</v>
      </c>
      <c r="AQ348" s="169">
        <f t="shared" si="282"/>
        <v>0</v>
      </c>
      <c r="AR348" s="169">
        <f t="shared" si="283"/>
        <v>0</v>
      </c>
      <c r="AS348" s="169">
        <f t="shared" si="284"/>
        <v>0</v>
      </c>
      <c r="AT348" s="169">
        <f t="shared" si="285"/>
        <v>0</v>
      </c>
      <c r="AU348" s="169">
        <f t="shared" si="286"/>
        <v>0</v>
      </c>
      <c r="AV348" s="169">
        <f t="shared" si="287"/>
        <v>1</v>
      </c>
      <c r="AW348" s="169">
        <f t="shared" si="288"/>
        <v>1</v>
      </c>
      <c r="AX348" s="169">
        <f t="shared" si="289"/>
        <v>1</v>
      </c>
      <c r="AY348" s="169">
        <f t="shared" si="290"/>
        <v>0</v>
      </c>
      <c r="AZ348" s="169">
        <f t="shared" si="291"/>
        <v>0</v>
      </c>
      <c r="BA348" s="169">
        <f t="shared" si="292"/>
        <v>0</v>
      </c>
      <c r="BB348" s="169">
        <f t="shared" si="293"/>
        <v>1</v>
      </c>
      <c r="BC348" s="169">
        <f t="shared" si="294"/>
        <v>2</v>
      </c>
      <c r="BD348" s="169">
        <f t="shared" si="295"/>
        <v>0</v>
      </c>
      <c r="BE348" s="169">
        <f t="shared" si="296"/>
        <v>0</v>
      </c>
      <c r="BF348" s="169">
        <f t="shared" si="297"/>
        <v>0</v>
      </c>
      <c r="BG348" s="169">
        <f t="shared" si="298"/>
        <v>1</v>
      </c>
      <c r="BH348" s="169">
        <f t="shared" si="299"/>
        <v>0</v>
      </c>
      <c r="BI348" s="169">
        <f t="shared" si="300"/>
        <v>0</v>
      </c>
      <c r="BJ348" s="169">
        <f t="shared" si="301"/>
        <v>0</v>
      </c>
      <c r="BK348" s="167">
        <f t="shared" si="302"/>
        <v>0</v>
      </c>
      <c r="BL348" s="169">
        <f t="shared" si="303"/>
        <v>1</v>
      </c>
      <c r="BM348" s="169">
        <f t="shared" si="304"/>
        <v>0</v>
      </c>
      <c r="BN348" s="169">
        <f t="shared" si="305"/>
        <v>1</v>
      </c>
      <c r="BO348" s="169">
        <f t="shared" si="306"/>
        <v>0</v>
      </c>
      <c r="BP348" s="36">
        <f t="shared" si="307"/>
        <v>0</v>
      </c>
      <c r="BQ348">
        <f t="shared" si="308"/>
        <v>0</v>
      </c>
      <c r="BR348" s="36">
        <f t="shared" si="309"/>
        <v>2</v>
      </c>
      <c r="BS348" t="e">
        <f t="shared" si="310"/>
        <v>#N/A</v>
      </c>
    </row>
    <row r="349" spans="1:71">
      <c r="A349" s="59">
        <v>360</v>
      </c>
      <c r="B349" s="59">
        <v>212211</v>
      </c>
      <c r="C349" s="160">
        <v>20357142.770472798</v>
      </c>
      <c r="D349" s="59">
        <v>41964284</v>
      </c>
      <c r="E349" s="59">
        <v>41964284</v>
      </c>
      <c r="F349" s="59">
        <v>-21607141.229527202</v>
      </c>
      <c r="G349" s="59">
        <v>785.71429443359398</v>
      </c>
      <c r="H349" s="59">
        <v>-5412781070.5608301</v>
      </c>
      <c r="I349" s="59">
        <v>0</v>
      </c>
      <c r="J349" s="59">
        <v>0</v>
      </c>
      <c r="K349" s="59">
        <v>0</v>
      </c>
      <c r="L349" s="59">
        <v>406</v>
      </c>
      <c r="M349" s="59">
        <v>417</v>
      </c>
      <c r="N349" s="59">
        <v>413</v>
      </c>
      <c r="O349" s="59">
        <v>0</v>
      </c>
      <c r="P349" s="59">
        <v>0</v>
      </c>
      <c r="Q349" s="59">
        <v>0</v>
      </c>
      <c r="R349" s="59">
        <v>2</v>
      </c>
      <c r="S349" s="59">
        <v>0</v>
      </c>
      <c r="T349" s="59">
        <f t="shared" si="260"/>
        <v>1</v>
      </c>
      <c r="U349" s="59">
        <f t="shared" si="261"/>
        <v>0</v>
      </c>
      <c r="V349" s="59">
        <f t="shared" si="262"/>
        <v>0</v>
      </c>
      <c r="W349" s="59">
        <f t="shared" si="263"/>
        <v>2</v>
      </c>
      <c r="X349" s="59">
        <f t="shared" si="264"/>
        <v>0</v>
      </c>
      <c r="Y349" s="59">
        <f t="shared" si="265"/>
        <v>0</v>
      </c>
      <c r="Z349" s="59">
        <f t="shared" si="266"/>
        <v>0</v>
      </c>
      <c r="AA349" s="59">
        <f t="shared" si="267"/>
        <v>0</v>
      </c>
      <c r="AB349" s="59">
        <f t="shared" si="268"/>
        <v>0</v>
      </c>
      <c r="AC349" s="59">
        <f t="shared" si="269"/>
        <v>0</v>
      </c>
      <c r="AD349" s="166">
        <f t="shared" si="311"/>
        <v>0</v>
      </c>
      <c r="AE349" s="169">
        <f t="shared" si="270"/>
        <v>0</v>
      </c>
      <c r="AF349" s="169">
        <f t="shared" si="271"/>
        <v>0</v>
      </c>
      <c r="AG349" s="169">
        <f t="shared" si="272"/>
        <v>0</v>
      </c>
      <c r="AH349" s="169">
        <f t="shared" si="273"/>
        <v>1</v>
      </c>
      <c r="AI349" s="169">
        <f t="shared" si="274"/>
        <v>0</v>
      </c>
      <c r="AJ349" s="169">
        <f t="shared" si="275"/>
        <v>0</v>
      </c>
      <c r="AK349" s="169">
        <f t="shared" si="276"/>
        <v>0</v>
      </c>
      <c r="AL349" s="169">
        <f t="shared" si="277"/>
        <v>1</v>
      </c>
      <c r="AM349" s="169">
        <f t="shared" si="278"/>
        <v>0</v>
      </c>
      <c r="AN349" s="169">
        <f t="shared" si="279"/>
        <v>0</v>
      </c>
      <c r="AO349" s="169">
        <f t="shared" si="280"/>
        <v>1</v>
      </c>
      <c r="AP349" s="169">
        <f t="shared" si="281"/>
        <v>0</v>
      </c>
      <c r="AQ349" s="169">
        <f t="shared" si="282"/>
        <v>0</v>
      </c>
      <c r="AR349" s="169">
        <f t="shared" si="283"/>
        <v>0</v>
      </c>
      <c r="AS349" s="169">
        <f t="shared" si="284"/>
        <v>0</v>
      </c>
      <c r="AT349" s="169">
        <f t="shared" si="285"/>
        <v>0</v>
      </c>
      <c r="AU349" s="169">
        <f t="shared" si="286"/>
        <v>0</v>
      </c>
      <c r="AV349" s="169">
        <f t="shared" si="287"/>
        <v>1</v>
      </c>
      <c r="AW349" s="169">
        <f t="shared" si="288"/>
        <v>1</v>
      </c>
      <c r="AX349" s="169">
        <f t="shared" si="289"/>
        <v>0</v>
      </c>
      <c r="AY349" s="169">
        <f t="shared" si="290"/>
        <v>1</v>
      </c>
      <c r="AZ349" s="169">
        <f t="shared" si="291"/>
        <v>0</v>
      </c>
      <c r="BA349" s="169">
        <f t="shared" si="292"/>
        <v>0</v>
      </c>
      <c r="BB349" s="169">
        <f t="shared" si="293"/>
        <v>1</v>
      </c>
      <c r="BC349" s="169">
        <f t="shared" si="294"/>
        <v>1</v>
      </c>
      <c r="BD349" s="169">
        <f t="shared" si="295"/>
        <v>0</v>
      </c>
      <c r="BE349" s="169">
        <f t="shared" si="296"/>
        <v>1</v>
      </c>
      <c r="BF349" s="169">
        <f t="shared" si="297"/>
        <v>0</v>
      </c>
      <c r="BG349" s="169">
        <f t="shared" si="298"/>
        <v>0</v>
      </c>
      <c r="BH349" s="169">
        <f t="shared" si="299"/>
        <v>0</v>
      </c>
      <c r="BI349" s="169">
        <f t="shared" si="300"/>
        <v>0</v>
      </c>
      <c r="BJ349" s="169">
        <f t="shared" si="301"/>
        <v>0</v>
      </c>
      <c r="BK349" s="167">
        <f t="shared" si="302"/>
        <v>0</v>
      </c>
      <c r="BL349" s="169">
        <f t="shared" si="303"/>
        <v>0</v>
      </c>
      <c r="BM349" s="169">
        <f t="shared" si="304"/>
        <v>1</v>
      </c>
      <c r="BN349" s="169">
        <f t="shared" si="305"/>
        <v>1</v>
      </c>
      <c r="BO349" s="169">
        <f t="shared" si="306"/>
        <v>0</v>
      </c>
      <c r="BP349" s="36">
        <f t="shared" si="307"/>
        <v>0</v>
      </c>
      <c r="BQ349">
        <f t="shared" si="308"/>
        <v>0</v>
      </c>
      <c r="BR349" s="36">
        <f t="shared" si="309"/>
        <v>1</v>
      </c>
      <c r="BS349" t="e">
        <f t="shared" si="310"/>
        <v>#N/A</v>
      </c>
    </row>
    <row r="350" spans="1:71">
      <c r="A350" s="59">
        <v>263</v>
      </c>
      <c r="B350" s="59">
        <v>161131</v>
      </c>
      <c r="C350" s="160">
        <v>69999998.956918702</v>
      </c>
      <c r="D350" s="59">
        <v>42150000</v>
      </c>
      <c r="E350" s="59">
        <v>42150000</v>
      </c>
      <c r="F350" s="59">
        <v>27849998.956918702</v>
      </c>
      <c r="G350" s="59">
        <v>400</v>
      </c>
      <c r="H350" s="59">
        <v>-3908494170.08042</v>
      </c>
      <c r="I350" s="59">
        <v>405</v>
      </c>
      <c r="J350" s="59">
        <v>0</v>
      </c>
      <c r="K350" s="59">
        <v>0</v>
      </c>
      <c r="L350" s="59">
        <v>415</v>
      </c>
      <c r="M350" s="59">
        <v>0</v>
      </c>
      <c r="N350" s="59">
        <v>0</v>
      </c>
      <c r="O350" s="59">
        <v>0</v>
      </c>
      <c r="P350" s="59">
        <v>0</v>
      </c>
      <c r="Q350" s="59">
        <v>0</v>
      </c>
      <c r="R350" s="59">
        <v>1</v>
      </c>
      <c r="S350" s="59">
        <v>0</v>
      </c>
      <c r="T350" s="59">
        <f t="shared" si="260"/>
        <v>2</v>
      </c>
      <c r="U350" s="59">
        <f t="shared" si="261"/>
        <v>0</v>
      </c>
      <c r="V350" s="59">
        <f t="shared" si="262"/>
        <v>0</v>
      </c>
      <c r="W350" s="59">
        <f t="shared" si="263"/>
        <v>0</v>
      </c>
      <c r="X350" s="59">
        <f t="shared" si="264"/>
        <v>0</v>
      </c>
      <c r="Y350" s="59">
        <f t="shared" si="265"/>
        <v>0</v>
      </c>
      <c r="Z350" s="59">
        <f t="shared" si="266"/>
        <v>0</v>
      </c>
      <c r="AA350" s="59">
        <f t="shared" si="267"/>
        <v>0</v>
      </c>
      <c r="AB350" s="59">
        <f t="shared" si="268"/>
        <v>0</v>
      </c>
      <c r="AC350" s="59">
        <f t="shared" si="269"/>
        <v>0</v>
      </c>
      <c r="AD350" s="166">
        <f t="shared" si="311"/>
        <v>0</v>
      </c>
      <c r="AE350" s="169">
        <f t="shared" si="270"/>
        <v>0</v>
      </c>
      <c r="AF350" s="169">
        <f t="shared" si="271"/>
        <v>0</v>
      </c>
      <c r="AG350" s="169">
        <f t="shared" si="272"/>
        <v>0</v>
      </c>
      <c r="AH350" s="169">
        <f t="shared" si="273"/>
        <v>1</v>
      </c>
      <c r="AI350" s="169">
        <f t="shared" si="274"/>
        <v>0</v>
      </c>
      <c r="AJ350" s="169">
        <f t="shared" si="275"/>
        <v>0</v>
      </c>
      <c r="AK350" s="169">
        <f t="shared" si="276"/>
        <v>0</v>
      </c>
      <c r="AL350" s="169">
        <f t="shared" si="277"/>
        <v>1</v>
      </c>
      <c r="AM350" s="169">
        <f t="shared" si="278"/>
        <v>0</v>
      </c>
      <c r="AN350" s="169">
        <f t="shared" si="279"/>
        <v>0</v>
      </c>
      <c r="AO350" s="169">
        <f t="shared" si="280"/>
        <v>1</v>
      </c>
      <c r="AP350" s="169">
        <f t="shared" si="281"/>
        <v>0</v>
      </c>
      <c r="AQ350" s="169">
        <f t="shared" si="282"/>
        <v>0</v>
      </c>
      <c r="AR350" s="169">
        <f t="shared" si="283"/>
        <v>0</v>
      </c>
      <c r="AS350" s="169">
        <f t="shared" si="284"/>
        <v>0</v>
      </c>
      <c r="AT350" s="169">
        <f t="shared" si="285"/>
        <v>0</v>
      </c>
      <c r="AU350" s="169">
        <f t="shared" si="286"/>
        <v>0</v>
      </c>
      <c r="AV350" s="169">
        <f t="shared" si="287"/>
        <v>1</v>
      </c>
      <c r="AW350" s="169">
        <f t="shared" si="288"/>
        <v>1</v>
      </c>
      <c r="AX350" s="169">
        <f t="shared" si="289"/>
        <v>1</v>
      </c>
      <c r="AY350" s="169">
        <f t="shared" si="290"/>
        <v>0</v>
      </c>
      <c r="AZ350" s="169">
        <f t="shared" si="291"/>
        <v>0</v>
      </c>
      <c r="BA350" s="169">
        <f t="shared" si="292"/>
        <v>0</v>
      </c>
      <c r="BB350" s="169">
        <f t="shared" si="293"/>
        <v>1</v>
      </c>
      <c r="BC350" s="169">
        <f t="shared" si="294"/>
        <v>0</v>
      </c>
      <c r="BD350" s="169">
        <f t="shared" si="295"/>
        <v>1</v>
      </c>
      <c r="BE350" s="169">
        <f t="shared" si="296"/>
        <v>0</v>
      </c>
      <c r="BF350" s="169">
        <f t="shared" si="297"/>
        <v>0</v>
      </c>
      <c r="BG350" s="169">
        <f t="shared" si="298"/>
        <v>0</v>
      </c>
      <c r="BH350" s="169">
        <f t="shared" si="299"/>
        <v>1</v>
      </c>
      <c r="BI350" s="169">
        <f t="shared" si="300"/>
        <v>1</v>
      </c>
      <c r="BJ350" s="169">
        <f t="shared" si="301"/>
        <v>0</v>
      </c>
      <c r="BK350" s="167">
        <f t="shared" si="302"/>
        <v>0</v>
      </c>
      <c r="BL350" s="169">
        <f t="shared" si="303"/>
        <v>1</v>
      </c>
      <c r="BM350" s="169">
        <f t="shared" si="304"/>
        <v>0</v>
      </c>
      <c r="BN350" s="169">
        <f t="shared" si="305"/>
        <v>1</v>
      </c>
      <c r="BO350" s="169">
        <f t="shared" si="306"/>
        <v>0</v>
      </c>
      <c r="BP350" s="36">
        <f t="shared" si="307"/>
        <v>0</v>
      </c>
      <c r="BQ350">
        <f t="shared" si="308"/>
        <v>0</v>
      </c>
      <c r="BR350" s="36">
        <f t="shared" si="309"/>
        <v>2</v>
      </c>
      <c r="BS350" t="e">
        <f t="shared" si="310"/>
        <v>#N/A</v>
      </c>
    </row>
    <row r="351" spans="1:71">
      <c r="A351" s="59">
        <v>46</v>
      </c>
      <c r="B351" s="59">
        <v>15273</v>
      </c>
      <c r="C351" s="160">
        <v>82142856.793136001</v>
      </c>
      <c r="D351" s="59">
        <v>42321428</v>
      </c>
      <c r="E351" s="59">
        <v>42321428</v>
      </c>
      <c r="F351" s="59">
        <v>39821428.793136001</v>
      </c>
      <c r="G351" s="59">
        <v>64.285713195800795</v>
      </c>
      <c r="H351" s="59">
        <v>-415112241.71095699</v>
      </c>
      <c r="I351" s="59">
        <v>0</v>
      </c>
      <c r="J351" s="59">
        <v>0</v>
      </c>
      <c r="K351" s="59">
        <v>0</v>
      </c>
      <c r="L351" s="59">
        <v>416</v>
      </c>
      <c r="M351" s="59">
        <v>0</v>
      </c>
      <c r="N351" s="59">
        <v>0</v>
      </c>
      <c r="O351" s="59">
        <v>0</v>
      </c>
      <c r="P351" s="59">
        <v>0</v>
      </c>
      <c r="Q351" s="59">
        <v>0</v>
      </c>
      <c r="R351" s="59">
        <v>2</v>
      </c>
      <c r="S351" s="59">
        <v>0</v>
      </c>
      <c r="T351" s="59">
        <f t="shared" si="260"/>
        <v>1</v>
      </c>
      <c r="U351" s="59">
        <f t="shared" si="261"/>
        <v>0</v>
      </c>
      <c r="V351" s="59">
        <f t="shared" si="262"/>
        <v>0</v>
      </c>
      <c r="W351" s="59">
        <f t="shared" si="263"/>
        <v>0</v>
      </c>
      <c r="X351" s="59">
        <f t="shared" si="264"/>
        <v>0</v>
      </c>
      <c r="Y351" s="59">
        <f t="shared" si="265"/>
        <v>0</v>
      </c>
      <c r="Z351" s="59">
        <f t="shared" si="266"/>
        <v>0</v>
      </c>
      <c r="AA351" s="59">
        <f t="shared" si="267"/>
        <v>0</v>
      </c>
      <c r="AB351" s="59">
        <f t="shared" si="268"/>
        <v>0</v>
      </c>
      <c r="AC351" s="59">
        <f t="shared" si="269"/>
        <v>0</v>
      </c>
      <c r="AD351" s="166">
        <f t="shared" si="311"/>
        <v>0</v>
      </c>
      <c r="AE351" s="169">
        <f t="shared" si="270"/>
        <v>0</v>
      </c>
      <c r="AF351" s="169">
        <f t="shared" si="271"/>
        <v>0</v>
      </c>
      <c r="AG351" s="169">
        <f t="shared" si="272"/>
        <v>0</v>
      </c>
      <c r="AH351" s="169">
        <f t="shared" si="273"/>
        <v>1</v>
      </c>
      <c r="AI351" s="169">
        <f t="shared" si="274"/>
        <v>0</v>
      </c>
      <c r="AJ351" s="169">
        <f t="shared" si="275"/>
        <v>0</v>
      </c>
      <c r="AK351" s="169">
        <f t="shared" si="276"/>
        <v>0</v>
      </c>
      <c r="AL351" s="169">
        <f t="shared" si="277"/>
        <v>1</v>
      </c>
      <c r="AM351" s="169">
        <f t="shared" si="278"/>
        <v>0</v>
      </c>
      <c r="AN351" s="169">
        <f t="shared" si="279"/>
        <v>0</v>
      </c>
      <c r="AO351" s="169">
        <f t="shared" si="280"/>
        <v>1</v>
      </c>
      <c r="AP351" s="169">
        <f t="shared" si="281"/>
        <v>0</v>
      </c>
      <c r="AQ351" s="169">
        <f t="shared" si="282"/>
        <v>0</v>
      </c>
      <c r="AR351" s="169">
        <f t="shared" si="283"/>
        <v>0</v>
      </c>
      <c r="AS351" s="169">
        <f t="shared" si="284"/>
        <v>0</v>
      </c>
      <c r="AT351" s="169">
        <f t="shared" si="285"/>
        <v>0</v>
      </c>
      <c r="AU351" s="169">
        <f t="shared" si="286"/>
        <v>0</v>
      </c>
      <c r="AV351" s="169">
        <f t="shared" si="287"/>
        <v>1</v>
      </c>
      <c r="AW351" s="169">
        <f t="shared" si="288"/>
        <v>1</v>
      </c>
      <c r="AX351" s="169">
        <f t="shared" si="289"/>
        <v>0</v>
      </c>
      <c r="AY351" s="169">
        <f t="shared" si="290"/>
        <v>1</v>
      </c>
      <c r="AZ351" s="169">
        <f t="shared" si="291"/>
        <v>0</v>
      </c>
      <c r="BA351" s="169">
        <f t="shared" si="292"/>
        <v>0</v>
      </c>
      <c r="BB351" s="169">
        <f t="shared" si="293"/>
        <v>1</v>
      </c>
      <c r="BC351" s="169">
        <f t="shared" si="294"/>
        <v>0</v>
      </c>
      <c r="BD351" s="169">
        <f t="shared" si="295"/>
        <v>1</v>
      </c>
      <c r="BE351" s="169">
        <f t="shared" si="296"/>
        <v>0</v>
      </c>
      <c r="BF351" s="169">
        <f t="shared" si="297"/>
        <v>0</v>
      </c>
      <c r="BG351" s="169">
        <f t="shared" si="298"/>
        <v>0</v>
      </c>
      <c r="BH351" s="169">
        <f t="shared" si="299"/>
        <v>0</v>
      </c>
      <c r="BI351" s="169">
        <f t="shared" si="300"/>
        <v>0</v>
      </c>
      <c r="BJ351" s="169">
        <f t="shared" si="301"/>
        <v>1</v>
      </c>
      <c r="BK351" s="167">
        <f t="shared" si="302"/>
        <v>0</v>
      </c>
      <c r="BL351" s="169">
        <f t="shared" si="303"/>
        <v>0</v>
      </c>
      <c r="BM351" s="169">
        <f t="shared" si="304"/>
        <v>1</v>
      </c>
      <c r="BN351" s="169">
        <f t="shared" si="305"/>
        <v>1</v>
      </c>
      <c r="BO351" s="169">
        <f t="shared" si="306"/>
        <v>0</v>
      </c>
      <c r="BP351" s="36">
        <f t="shared" si="307"/>
        <v>0</v>
      </c>
      <c r="BQ351">
        <f t="shared" si="308"/>
        <v>0</v>
      </c>
      <c r="BR351" s="36">
        <f t="shared" si="309"/>
        <v>1</v>
      </c>
      <c r="BS351" t="e">
        <f t="shared" si="310"/>
        <v>#N/A</v>
      </c>
    </row>
    <row r="352" spans="1:71">
      <c r="A352" s="59">
        <v>453</v>
      </c>
      <c r="B352" s="59">
        <v>1621091</v>
      </c>
      <c r="C352" s="160">
        <v>211749996.844679</v>
      </c>
      <c r="D352" s="59">
        <v>42675312.5</v>
      </c>
      <c r="E352" s="59">
        <v>42675312.5</v>
      </c>
      <c r="F352" s="59">
        <v>169074684.344679</v>
      </c>
      <c r="G352" s="59">
        <v>0</v>
      </c>
      <c r="H352" s="59">
        <v>-6907102451.7165098</v>
      </c>
      <c r="I352" s="59">
        <v>0</v>
      </c>
      <c r="J352" s="59">
        <v>0</v>
      </c>
      <c r="K352" s="59">
        <v>0</v>
      </c>
      <c r="L352" s="59">
        <v>403</v>
      </c>
      <c r="M352" s="59">
        <v>0</v>
      </c>
      <c r="N352" s="59">
        <v>0</v>
      </c>
      <c r="O352" s="59">
        <v>415</v>
      </c>
      <c r="P352" s="59">
        <v>0</v>
      </c>
      <c r="Q352" s="59">
        <v>0</v>
      </c>
      <c r="R352" s="59">
        <v>2</v>
      </c>
      <c r="S352" s="59">
        <v>0</v>
      </c>
      <c r="T352" s="59">
        <f t="shared" si="260"/>
        <v>2</v>
      </c>
      <c r="U352" s="59">
        <f t="shared" si="261"/>
        <v>0</v>
      </c>
      <c r="V352" s="59">
        <f t="shared" si="262"/>
        <v>0</v>
      </c>
      <c r="W352" s="59">
        <f t="shared" si="263"/>
        <v>0</v>
      </c>
      <c r="X352" s="59">
        <f t="shared" si="264"/>
        <v>0</v>
      </c>
      <c r="Y352" s="59">
        <f t="shared" si="265"/>
        <v>0</v>
      </c>
      <c r="Z352" s="59">
        <f t="shared" si="266"/>
        <v>0</v>
      </c>
      <c r="AA352" s="59">
        <f t="shared" si="267"/>
        <v>0</v>
      </c>
      <c r="AB352" s="59">
        <f t="shared" si="268"/>
        <v>0</v>
      </c>
      <c r="AC352" s="59">
        <f t="shared" si="269"/>
        <v>0</v>
      </c>
      <c r="AD352" s="166">
        <f t="shared" si="311"/>
        <v>0</v>
      </c>
      <c r="AE352" s="169">
        <f t="shared" si="270"/>
        <v>0</v>
      </c>
      <c r="AF352" s="169">
        <f t="shared" si="271"/>
        <v>0</v>
      </c>
      <c r="AG352" s="169">
        <f t="shared" si="272"/>
        <v>0</v>
      </c>
      <c r="AH352" s="169">
        <f t="shared" si="273"/>
        <v>1</v>
      </c>
      <c r="AI352" s="169">
        <f t="shared" si="274"/>
        <v>0</v>
      </c>
      <c r="AJ352" s="169">
        <f t="shared" si="275"/>
        <v>0</v>
      </c>
      <c r="AK352" s="169">
        <f t="shared" si="276"/>
        <v>0</v>
      </c>
      <c r="AL352" s="169">
        <f t="shared" si="277"/>
        <v>1</v>
      </c>
      <c r="AM352" s="169">
        <f t="shared" si="278"/>
        <v>0</v>
      </c>
      <c r="AN352" s="169">
        <f t="shared" si="279"/>
        <v>0</v>
      </c>
      <c r="AO352" s="169">
        <f t="shared" si="280"/>
        <v>1</v>
      </c>
      <c r="AP352" s="169">
        <f t="shared" si="281"/>
        <v>0</v>
      </c>
      <c r="AQ352" s="169">
        <f t="shared" si="282"/>
        <v>0</v>
      </c>
      <c r="AR352" s="169">
        <f t="shared" si="283"/>
        <v>0</v>
      </c>
      <c r="AS352" s="169">
        <f t="shared" si="284"/>
        <v>0</v>
      </c>
      <c r="AT352" s="169">
        <f t="shared" si="285"/>
        <v>0</v>
      </c>
      <c r="AU352" s="169">
        <f t="shared" si="286"/>
        <v>0</v>
      </c>
      <c r="AV352" s="169">
        <f t="shared" si="287"/>
        <v>1</v>
      </c>
      <c r="AW352" s="169">
        <f t="shared" si="288"/>
        <v>1</v>
      </c>
      <c r="AX352" s="169">
        <f t="shared" si="289"/>
        <v>1</v>
      </c>
      <c r="AY352" s="169">
        <f t="shared" si="290"/>
        <v>0</v>
      </c>
      <c r="AZ352" s="169">
        <f t="shared" si="291"/>
        <v>0</v>
      </c>
      <c r="BA352" s="169">
        <f t="shared" si="292"/>
        <v>0</v>
      </c>
      <c r="BB352" s="169">
        <f t="shared" si="293"/>
        <v>1</v>
      </c>
      <c r="BC352" s="169">
        <f t="shared" si="294"/>
        <v>0</v>
      </c>
      <c r="BD352" s="169">
        <f t="shared" si="295"/>
        <v>1</v>
      </c>
      <c r="BE352" s="169">
        <f t="shared" si="296"/>
        <v>0</v>
      </c>
      <c r="BF352" s="169">
        <f t="shared" si="297"/>
        <v>0</v>
      </c>
      <c r="BG352" s="169">
        <f t="shared" si="298"/>
        <v>1</v>
      </c>
      <c r="BH352" s="169">
        <f t="shared" si="299"/>
        <v>1</v>
      </c>
      <c r="BI352" s="169">
        <f t="shared" si="300"/>
        <v>0</v>
      </c>
      <c r="BJ352" s="169">
        <f t="shared" si="301"/>
        <v>0</v>
      </c>
      <c r="BK352" s="167">
        <f t="shared" si="302"/>
        <v>0</v>
      </c>
      <c r="BL352" s="169">
        <f t="shared" si="303"/>
        <v>0</v>
      </c>
      <c r="BM352" s="169">
        <f t="shared" si="304"/>
        <v>1</v>
      </c>
      <c r="BN352" s="169">
        <f t="shared" si="305"/>
        <v>1</v>
      </c>
      <c r="BO352" s="169">
        <f t="shared" si="306"/>
        <v>0</v>
      </c>
      <c r="BP352" s="36">
        <f t="shared" si="307"/>
        <v>0</v>
      </c>
      <c r="BQ352">
        <f t="shared" si="308"/>
        <v>0</v>
      </c>
      <c r="BR352" s="36">
        <f t="shared" si="309"/>
        <v>2</v>
      </c>
      <c r="BS352" t="e">
        <f t="shared" si="310"/>
        <v>#N/A</v>
      </c>
    </row>
    <row r="353" spans="1:71">
      <c r="A353" s="59">
        <v>335</v>
      </c>
      <c r="B353" s="59">
        <v>191271</v>
      </c>
      <c r="C353" s="160">
        <v>116071428.07725701</v>
      </c>
      <c r="D353" s="59">
        <v>24017858</v>
      </c>
      <c r="E353" s="59">
        <v>42803572</v>
      </c>
      <c r="F353" s="59">
        <v>73267856.077257395</v>
      </c>
      <c r="G353" s="59">
        <v>742.85714721679699</v>
      </c>
      <c r="H353" s="59">
        <v>-4630908393.8869801</v>
      </c>
      <c r="I353" s="59">
        <v>0</v>
      </c>
      <c r="J353" s="59">
        <v>0</v>
      </c>
      <c r="K353" s="59">
        <v>0</v>
      </c>
      <c r="L353" s="59">
        <v>403</v>
      </c>
      <c r="M353" s="59">
        <v>417</v>
      </c>
      <c r="N353" s="59">
        <v>406</v>
      </c>
      <c r="O353" s="59">
        <v>0</v>
      </c>
      <c r="P353" s="59">
        <v>0</v>
      </c>
      <c r="Q353" s="59">
        <v>0</v>
      </c>
      <c r="R353" s="59">
        <v>2</v>
      </c>
      <c r="S353" s="59">
        <v>0</v>
      </c>
      <c r="T353" s="59">
        <f t="shared" si="260"/>
        <v>1</v>
      </c>
      <c r="U353" s="59">
        <f t="shared" si="261"/>
        <v>0</v>
      </c>
      <c r="V353" s="59">
        <f t="shared" si="262"/>
        <v>0</v>
      </c>
      <c r="W353" s="59">
        <f t="shared" si="263"/>
        <v>2</v>
      </c>
      <c r="X353" s="59">
        <f t="shared" si="264"/>
        <v>0</v>
      </c>
      <c r="Y353" s="59">
        <f t="shared" si="265"/>
        <v>0</v>
      </c>
      <c r="Z353" s="59">
        <f t="shared" si="266"/>
        <v>0</v>
      </c>
      <c r="AA353" s="59">
        <f t="shared" si="267"/>
        <v>0</v>
      </c>
      <c r="AB353" s="59">
        <f t="shared" si="268"/>
        <v>0</v>
      </c>
      <c r="AC353" s="59">
        <f t="shared" si="269"/>
        <v>0</v>
      </c>
      <c r="AD353" s="166">
        <f t="shared" si="311"/>
        <v>0</v>
      </c>
      <c r="AE353" s="169">
        <f t="shared" si="270"/>
        <v>0</v>
      </c>
      <c r="AF353" s="169">
        <f t="shared" si="271"/>
        <v>0</v>
      </c>
      <c r="AG353" s="169">
        <f t="shared" si="272"/>
        <v>0</v>
      </c>
      <c r="AH353" s="169">
        <f t="shared" si="273"/>
        <v>1</v>
      </c>
      <c r="AI353" s="169">
        <f t="shared" si="274"/>
        <v>0</v>
      </c>
      <c r="AJ353" s="169">
        <f t="shared" si="275"/>
        <v>0</v>
      </c>
      <c r="AK353" s="169">
        <f t="shared" si="276"/>
        <v>0</v>
      </c>
      <c r="AL353" s="169">
        <f t="shared" si="277"/>
        <v>1</v>
      </c>
      <c r="AM353" s="169">
        <f t="shared" si="278"/>
        <v>0</v>
      </c>
      <c r="AN353" s="169">
        <f t="shared" si="279"/>
        <v>0</v>
      </c>
      <c r="AO353" s="169">
        <f t="shared" si="280"/>
        <v>1</v>
      </c>
      <c r="AP353" s="169">
        <f t="shared" si="281"/>
        <v>0</v>
      </c>
      <c r="AQ353" s="169">
        <f t="shared" si="282"/>
        <v>0</v>
      </c>
      <c r="AR353" s="169">
        <f t="shared" si="283"/>
        <v>0</v>
      </c>
      <c r="AS353" s="169">
        <f t="shared" si="284"/>
        <v>0</v>
      </c>
      <c r="AT353" s="169">
        <f t="shared" si="285"/>
        <v>0</v>
      </c>
      <c r="AU353" s="169">
        <f t="shared" si="286"/>
        <v>0</v>
      </c>
      <c r="AV353" s="169">
        <f t="shared" si="287"/>
        <v>1</v>
      </c>
      <c r="AW353" s="169">
        <f t="shared" si="288"/>
        <v>1</v>
      </c>
      <c r="AX353" s="169">
        <f t="shared" si="289"/>
        <v>0</v>
      </c>
      <c r="AY353" s="169">
        <f t="shared" si="290"/>
        <v>1</v>
      </c>
      <c r="AZ353" s="169">
        <f t="shared" si="291"/>
        <v>0</v>
      </c>
      <c r="BA353" s="169">
        <f t="shared" si="292"/>
        <v>0</v>
      </c>
      <c r="BB353" s="169">
        <f t="shared" si="293"/>
        <v>1</v>
      </c>
      <c r="BC353" s="169">
        <f t="shared" si="294"/>
        <v>1</v>
      </c>
      <c r="BD353" s="169">
        <f t="shared" si="295"/>
        <v>0</v>
      </c>
      <c r="BE353" s="169">
        <f t="shared" si="296"/>
        <v>0</v>
      </c>
      <c r="BF353" s="169">
        <f t="shared" si="297"/>
        <v>0</v>
      </c>
      <c r="BG353" s="169">
        <f t="shared" si="298"/>
        <v>1</v>
      </c>
      <c r="BH353" s="169">
        <f t="shared" si="299"/>
        <v>0</v>
      </c>
      <c r="BI353" s="169">
        <f t="shared" si="300"/>
        <v>0</v>
      </c>
      <c r="BJ353" s="169">
        <f t="shared" si="301"/>
        <v>0</v>
      </c>
      <c r="BK353" s="167">
        <f t="shared" si="302"/>
        <v>0</v>
      </c>
      <c r="BL353" s="169">
        <f t="shared" si="303"/>
        <v>0</v>
      </c>
      <c r="BM353" s="169">
        <f t="shared" si="304"/>
        <v>1</v>
      </c>
      <c r="BN353" s="169">
        <f t="shared" si="305"/>
        <v>1</v>
      </c>
      <c r="BO353" s="169">
        <f t="shared" si="306"/>
        <v>0</v>
      </c>
      <c r="BP353" s="36">
        <f t="shared" si="307"/>
        <v>0</v>
      </c>
      <c r="BQ353">
        <f t="shared" si="308"/>
        <v>0</v>
      </c>
      <c r="BR353" s="36">
        <f t="shared" si="309"/>
        <v>1</v>
      </c>
      <c r="BS353" t="e">
        <f t="shared" si="310"/>
        <v>#N/A</v>
      </c>
    </row>
    <row r="354" spans="1:71">
      <c r="A354" s="59">
        <v>325</v>
      </c>
      <c r="B354" s="59">
        <v>181501</v>
      </c>
      <c r="C354" s="160">
        <v>242857150.43950301</v>
      </c>
      <c r="D354" s="59">
        <v>34523810.5</v>
      </c>
      <c r="E354" s="59">
        <v>42857144</v>
      </c>
      <c r="F354" s="59">
        <v>200000006.43950301</v>
      </c>
      <c r="G354" s="59">
        <v>300.00000762939499</v>
      </c>
      <c r="H354" s="59">
        <v>-4402263257.3034201</v>
      </c>
      <c r="I354" s="59">
        <v>0</v>
      </c>
      <c r="J354" s="59">
        <v>0</v>
      </c>
      <c r="K354" s="59">
        <v>0</v>
      </c>
      <c r="L354" s="59">
        <v>417</v>
      </c>
      <c r="M354" s="59">
        <v>404</v>
      </c>
      <c r="N354" s="59">
        <v>0</v>
      </c>
      <c r="O354" s="59">
        <v>417</v>
      </c>
      <c r="P354" s="59">
        <v>404</v>
      </c>
      <c r="Q354" s="59">
        <v>0</v>
      </c>
      <c r="R354" s="59">
        <v>2</v>
      </c>
      <c r="S354" s="59">
        <v>0</v>
      </c>
      <c r="T354" s="59">
        <f t="shared" si="260"/>
        <v>2</v>
      </c>
      <c r="U354" s="59">
        <f t="shared" si="261"/>
        <v>0</v>
      </c>
      <c r="V354" s="59">
        <f t="shared" si="262"/>
        <v>0</v>
      </c>
      <c r="W354" s="59">
        <f t="shared" si="263"/>
        <v>2</v>
      </c>
      <c r="X354" s="59">
        <f t="shared" si="264"/>
        <v>0</v>
      </c>
      <c r="Y354" s="59">
        <f t="shared" si="265"/>
        <v>0</v>
      </c>
      <c r="Z354" s="59">
        <f t="shared" si="266"/>
        <v>0</v>
      </c>
      <c r="AA354" s="59">
        <f t="shared" si="267"/>
        <v>0</v>
      </c>
      <c r="AB354" s="59">
        <f t="shared" si="268"/>
        <v>0</v>
      </c>
      <c r="AC354" s="59">
        <f t="shared" si="269"/>
        <v>0</v>
      </c>
      <c r="AD354" s="166">
        <f t="shared" si="311"/>
        <v>0</v>
      </c>
      <c r="AE354" s="169">
        <f t="shared" si="270"/>
        <v>0</v>
      </c>
      <c r="AF354" s="169">
        <f t="shared" si="271"/>
        <v>0</v>
      </c>
      <c r="AG354" s="169">
        <f t="shared" si="272"/>
        <v>0</v>
      </c>
      <c r="AH354" s="169">
        <f t="shared" si="273"/>
        <v>1</v>
      </c>
      <c r="AI354" s="169">
        <f t="shared" si="274"/>
        <v>0</v>
      </c>
      <c r="AJ354" s="169">
        <f t="shared" si="275"/>
        <v>0</v>
      </c>
      <c r="AK354" s="169">
        <f t="shared" si="276"/>
        <v>0</v>
      </c>
      <c r="AL354" s="169">
        <f t="shared" si="277"/>
        <v>1</v>
      </c>
      <c r="AM354" s="169">
        <f t="shared" si="278"/>
        <v>0</v>
      </c>
      <c r="AN354" s="169">
        <f t="shared" si="279"/>
        <v>0</v>
      </c>
      <c r="AO354" s="169">
        <f t="shared" si="280"/>
        <v>1</v>
      </c>
      <c r="AP354" s="169">
        <f t="shared" si="281"/>
        <v>0</v>
      </c>
      <c r="AQ354" s="169">
        <f t="shared" si="282"/>
        <v>0</v>
      </c>
      <c r="AR354" s="169">
        <f t="shared" si="283"/>
        <v>0</v>
      </c>
      <c r="AS354" s="169">
        <f t="shared" si="284"/>
        <v>0</v>
      </c>
      <c r="AT354" s="169">
        <f t="shared" si="285"/>
        <v>0</v>
      </c>
      <c r="AU354" s="169">
        <f t="shared" si="286"/>
        <v>0</v>
      </c>
      <c r="AV354" s="169">
        <f t="shared" si="287"/>
        <v>1</v>
      </c>
      <c r="AW354" s="169">
        <f t="shared" si="288"/>
        <v>1</v>
      </c>
      <c r="AX354" s="169">
        <f t="shared" si="289"/>
        <v>1</v>
      </c>
      <c r="AY354" s="169">
        <f t="shared" si="290"/>
        <v>0</v>
      </c>
      <c r="AZ354" s="169">
        <f t="shared" si="291"/>
        <v>0</v>
      </c>
      <c r="BA354" s="169">
        <f t="shared" si="292"/>
        <v>0</v>
      </c>
      <c r="BB354" s="169">
        <f t="shared" si="293"/>
        <v>1</v>
      </c>
      <c r="BC354" s="169">
        <f t="shared" si="294"/>
        <v>2</v>
      </c>
      <c r="BD354" s="169">
        <f t="shared" si="295"/>
        <v>0</v>
      </c>
      <c r="BE354" s="169">
        <f t="shared" si="296"/>
        <v>0</v>
      </c>
      <c r="BF354" s="169">
        <f t="shared" si="297"/>
        <v>2</v>
      </c>
      <c r="BG354" s="169">
        <f t="shared" si="298"/>
        <v>0</v>
      </c>
      <c r="BH354" s="169">
        <f t="shared" si="299"/>
        <v>0</v>
      </c>
      <c r="BI354" s="169">
        <f t="shared" si="300"/>
        <v>0</v>
      </c>
      <c r="BJ354" s="169">
        <f t="shared" si="301"/>
        <v>0</v>
      </c>
      <c r="BK354" s="167">
        <f t="shared" si="302"/>
        <v>0</v>
      </c>
      <c r="BL354" s="169">
        <f t="shared" si="303"/>
        <v>0</v>
      </c>
      <c r="BM354" s="169">
        <f t="shared" si="304"/>
        <v>1</v>
      </c>
      <c r="BN354" s="169">
        <f t="shared" si="305"/>
        <v>1</v>
      </c>
      <c r="BO354" s="169">
        <f t="shared" si="306"/>
        <v>0</v>
      </c>
      <c r="BP354" s="36">
        <f t="shared" si="307"/>
        <v>0</v>
      </c>
      <c r="BQ354">
        <f t="shared" si="308"/>
        <v>0</v>
      </c>
      <c r="BR354" s="36">
        <f t="shared" si="309"/>
        <v>4</v>
      </c>
      <c r="BS354" t="e">
        <f t="shared" si="310"/>
        <v>#N/A</v>
      </c>
    </row>
    <row r="355" spans="1:71">
      <c r="A355" s="59">
        <v>385</v>
      </c>
      <c r="B355" s="59">
        <v>222202</v>
      </c>
      <c r="C355" s="160">
        <v>116666669.27437</v>
      </c>
      <c r="D355" s="59">
        <v>43333336</v>
      </c>
      <c r="E355" s="59">
        <v>43333336</v>
      </c>
      <c r="F355" s="59">
        <v>73333333.274369895</v>
      </c>
      <c r="G355" s="59">
        <v>0</v>
      </c>
      <c r="H355" s="59">
        <v>-5688060316.5159197</v>
      </c>
      <c r="I355" s="59">
        <v>0</v>
      </c>
      <c r="J355" s="59">
        <v>0</v>
      </c>
      <c r="K355" s="59">
        <v>0</v>
      </c>
      <c r="L355" s="59">
        <v>0</v>
      </c>
      <c r="M355" s="59">
        <v>0</v>
      </c>
      <c r="N355" s="59">
        <v>0</v>
      </c>
      <c r="O355" s="59">
        <v>101</v>
      </c>
      <c r="P355" s="59">
        <v>0</v>
      </c>
      <c r="Q355" s="59">
        <v>0</v>
      </c>
      <c r="R355" s="59">
        <v>2</v>
      </c>
      <c r="S355" s="59">
        <v>0</v>
      </c>
      <c r="T355" s="59">
        <f t="shared" si="260"/>
        <v>0</v>
      </c>
      <c r="U355" s="59">
        <f t="shared" si="261"/>
        <v>0</v>
      </c>
      <c r="V355" s="59">
        <f t="shared" si="262"/>
        <v>0</v>
      </c>
      <c r="W355" s="59">
        <f t="shared" si="263"/>
        <v>0</v>
      </c>
      <c r="X355" s="59">
        <f t="shared" si="264"/>
        <v>0</v>
      </c>
      <c r="Y355" s="59">
        <f t="shared" si="265"/>
        <v>0</v>
      </c>
      <c r="Z355" s="59">
        <f t="shared" si="266"/>
        <v>0</v>
      </c>
      <c r="AA355" s="59">
        <f t="shared" si="267"/>
        <v>0</v>
      </c>
      <c r="AB355" s="59">
        <f t="shared" si="268"/>
        <v>0</v>
      </c>
      <c r="AC355" s="59">
        <f t="shared" si="269"/>
        <v>0</v>
      </c>
      <c r="AD355" s="166">
        <f t="shared" si="311"/>
        <v>1</v>
      </c>
      <c r="AE355" s="169">
        <f t="shared" si="270"/>
        <v>1</v>
      </c>
      <c r="AF355" s="169">
        <f t="shared" si="271"/>
        <v>0</v>
      </c>
      <c r="AG355" s="169">
        <f t="shared" si="272"/>
        <v>0</v>
      </c>
      <c r="AH355" s="169">
        <f t="shared" si="273"/>
        <v>1</v>
      </c>
      <c r="AI355" s="169">
        <f t="shared" si="274"/>
        <v>0</v>
      </c>
      <c r="AJ355" s="169">
        <f t="shared" si="275"/>
        <v>0</v>
      </c>
      <c r="AK355" s="169">
        <f t="shared" si="276"/>
        <v>0</v>
      </c>
      <c r="AL355" s="169">
        <f t="shared" si="277"/>
        <v>1</v>
      </c>
      <c r="AM355" s="169">
        <f t="shared" si="278"/>
        <v>0</v>
      </c>
      <c r="AN355" s="169">
        <f t="shared" si="279"/>
        <v>0</v>
      </c>
      <c r="AO355" s="169">
        <f t="shared" si="280"/>
        <v>1</v>
      </c>
      <c r="AP355" s="169">
        <f t="shared" si="281"/>
        <v>0</v>
      </c>
      <c r="AQ355" s="169">
        <f t="shared" si="282"/>
        <v>0</v>
      </c>
      <c r="AR355" s="169">
        <f t="shared" si="283"/>
        <v>0</v>
      </c>
      <c r="AS355" s="169">
        <f t="shared" si="284"/>
        <v>0</v>
      </c>
      <c r="AT355" s="169">
        <f t="shared" si="285"/>
        <v>0</v>
      </c>
      <c r="AU355" s="169">
        <f t="shared" si="286"/>
        <v>0</v>
      </c>
      <c r="AV355" s="169">
        <f t="shared" si="287"/>
        <v>1</v>
      </c>
      <c r="AW355" s="169">
        <f t="shared" si="288"/>
        <v>0</v>
      </c>
      <c r="AX355" s="169">
        <f t="shared" si="289"/>
        <v>0</v>
      </c>
      <c r="AY355" s="169">
        <f t="shared" si="290"/>
        <v>0</v>
      </c>
      <c r="AZ355" s="169">
        <f t="shared" si="291"/>
        <v>0</v>
      </c>
      <c r="BA355" s="169">
        <f t="shared" si="292"/>
        <v>0</v>
      </c>
      <c r="BB355" s="169">
        <f t="shared" si="293"/>
        <v>1</v>
      </c>
      <c r="BC355" s="169">
        <f t="shared" si="294"/>
        <v>0</v>
      </c>
      <c r="BD355" s="169">
        <f t="shared" si="295"/>
        <v>1</v>
      </c>
      <c r="BE355" s="169">
        <f t="shared" si="296"/>
        <v>0</v>
      </c>
      <c r="BF355" s="169">
        <f t="shared" si="297"/>
        <v>0</v>
      </c>
      <c r="BG355" s="169">
        <f t="shared" si="298"/>
        <v>0</v>
      </c>
      <c r="BH355" s="169">
        <f t="shared" si="299"/>
        <v>0</v>
      </c>
      <c r="BI355" s="169">
        <f t="shared" si="300"/>
        <v>0</v>
      </c>
      <c r="BJ355" s="169">
        <f t="shared" si="301"/>
        <v>0</v>
      </c>
      <c r="BK355" s="167">
        <f t="shared" si="302"/>
        <v>0</v>
      </c>
      <c r="BL355" s="169">
        <f t="shared" si="303"/>
        <v>0</v>
      </c>
      <c r="BM355" s="169">
        <f t="shared" si="304"/>
        <v>1</v>
      </c>
      <c r="BN355" s="169">
        <f t="shared" si="305"/>
        <v>1</v>
      </c>
      <c r="BO355" s="169">
        <f t="shared" si="306"/>
        <v>0</v>
      </c>
      <c r="BP355" s="36">
        <f t="shared" si="307"/>
        <v>1</v>
      </c>
      <c r="BQ355">
        <f t="shared" si="308"/>
        <v>0</v>
      </c>
      <c r="BR355" s="36">
        <f t="shared" si="309"/>
        <v>0</v>
      </c>
      <c r="BS355" t="e">
        <f t="shared" si="310"/>
        <v>#N/A</v>
      </c>
    </row>
    <row r="356" spans="1:71">
      <c r="A356" s="59">
        <v>218</v>
      </c>
      <c r="B356" s="59">
        <v>132301</v>
      </c>
      <c r="C356" s="160">
        <v>23857143.020711001</v>
      </c>
      <c r="D356" s="59">
        <v>43666667</v>
      </c>
      <c r="E356" s="59">
        <v>43666667</v>
      </c>
      <c r="F356" s="59">
        <v>-19809523.979288999</v>
      </c>
      <c r="G356" s="59">
        <v>433.33334350585898</v>
      </c>
      <c r="H356" s="59">
        <v>-3403457793.3870401</v>
      </c>
      <c r="I356" s="59">
        <v>102</v>
      </c>
      <c r="J356" s="59">
        <v>0</v>
      </c>
      <c r="K356" s="59">
        <v>0</v>
      </c>
      <c r="L356" s="59">
        <v>406</v>
      </c>
      <c r="M356" s="59">
        <v>417</v>
      </c>
      <c r="N356" s="59">
        <v>201</v>
      </c>
      <c r="O356" s="59">
        <v>0</v>
      </c>
      <c r="P356" s="59">
        <v>0</v>
      </c>
      <c r="Q356" s="59">
        <v>0</v>
      </c>
      <c r="R356" s="59">
        <v>2</v>
      </c>
      <c r="S356" s="59">
        <v>0</v>
      </c>
      <c r="T356" s="59">
        <f t="shared" si="260"/>
        <v>1</v>
      </c>
      <c r="U356" s="59">
        <f t="shared" si="261"/>
        <v>0</v>
      </c>
      <c r="V356" s="59">
        <f t="shared" si="262"/>
        <v>1</v>
      </c>
      <c r="W356" s="59">
        <f t="shared" si="263"/>
        <v>1</v>
      </c>
      <c r="X356" s="59">
        <f t="shared" si="264"/>
        <v>0</v>
      </c>
      <c r="Y356" s="59">
        <f t="shared" si="265"/>
        <v>1</v>
      </c>
      <c r="Z356" s="59">
        <f t="shared" si="266"/>
        <v>0</v>
      </c>
      <c r="AA356" s="59">
        <f t="shared" si="267"/>
        <v>0</v>
      </c>
      <c r="AB356" s="59">
        <f t="shared" si="268"/>
        <v>0</v>
      </c>
      <c r="AC356" s="59">
        <f t="shared" si="269"/>
        <v>0</v>
      </c>
      <c r="AD356" s="166">
        <f t="shared" si="311"/>
        <v>0</v>
      </c>
      <c r="AE356" s="169">
        <f t="shared" si="270"/>
        <v>0</v>
      </c>
      <c r="AF356" s="169">
        <f t="shared" si="271"/>
        <v>0</v>
      </c>
      <c r="AG356" s="169">
        <f t="shared" si="272"/>
        <v>0</v>
      </c>
      <c r="AH356" s="169">
        <f t="shared" si="273"/>
        <v>1</v>
      </c>
      <c r="AI356" s="169">
        <f t="shared" si="274"/>
        <v>0</v>
      </c>
      <c r="AJ356" s="169">
        <f t="shared" si="275"/>
        <v>0</v>
      </c>
      <c r="AK356" s="169">
        <f t="shared" si="276"/>
        <v>0</v>
      </c>
      <c r="AL356" s="169">
        <f t="shared" si="277"/>
        <v>1</v>
      </c>
      <c r="AM356" s="169">
        <f t="shared" si="278"/>
        <v>1</v>
      </c>
      <c r="AN356" s="169">
        <f t="shared" si="279"/>
        <v>0</v>
      </c>
      <c r="AO356" s="169">
        <f t="shared" si="280"/>
        <v>1</v>
      </c>
      <c r="AP356" s="169">
        <f t="shared" si="281"/>
        <v>0</v>
      </c>
      <c r="AQ356" s="169">
        <f t="shared" si="282"/>
        <v>1</v>
      </c>
      <c r="AR356" s="169">
        <f t="shared" si="283"/>
        <v>1</v>
      </c>
      <c r="AS356" s="169">
        <f t="shared" si="284"/>
        <v>1</v>
      </c>
      <c r="AT356" s="169">
        <f t="shared" si="285"/>
        <v>0</v>
      </c>
      <c r="AU356" s="169">
        <f t="shared" si="286"/>
        <v>0</v>
      </c>
      <c r="AV356" s="169">
        <f t="shared" si="287"/>
        <v>0</v>
      </c>
      <c r="AW356" s="169">
        <f t="shared" si="288"/>
        <v>1</v>
      </c>
      <c r="AX356" s="169">
        <f t="shared" si="289"/>
        <v>0</v>
      </c>
      <c r="AY356" s="169">
        <f t="shared" si="290"/>
        <v>1</v>
      </c>
      <c r="AZ356" s="169">
        <f t="shared" si="291"/>
        <v>1</v>
      </c>
      <c r="BA356" s="169">
        <f t="shared" si="292"/>
        <v>0</v>
      </c>
      <c r="BB356" s="169">
        <f t="shared" si="293"/>
        <v>1</v>
      </c>
      <c r="BC356" s="169">
        <f t="shared" si="294"/>
        <v>1</v>
      </c>
      <c r="BD356" s="169">
        <f t="shared" si="295"/>
        <v>0</v>
      </c>
      <c r="BE356" s="169">
        <f t="shared" si="296"/>
        <v>1</v>
      </c>
      <c r="BF356" s="169">
        <f t="shared" si="297"/>
        <v>0</v>
      </c>
      <c r="BG356" s="169">
        <f t="shared" si="298"/>
        <v>0</v>
      </c>
      <c r="BH356" s="169">
        <f t="shared" si="299"/>
        <v>0</v>
      </c>
      <c r="BI356" s="169">
        <f t="shared" si="300"/>
        <v>0</v>
      </c>
      <c r="BJ356" s="169">
        <f t="shared" si="301"/>
        <v>0</v>
      </c>
      <c r="BK356" s="167">
        <f t="shared" si="302"/>
        <v>0</v>
      </c>
      <c r="BL356" s="169">
        <f t="shared" si="303"/>
        <v>0</v>
      </c>
      <c r="BM356" s="169">
        <f t="shared" si="304"/>
        <v>1</v>
      </c>
      <c r="BN356" s="169">
        <f t="shared" si="305"/>
        <v>1</v>
      </c>
      <c r="BO356" s="169">
        <f t="shared" si="306"/>
        <v>0</v>
      </c>
      <c r="BP356" s="36">
        <f t="shared" si="307"/>
        <v>0</v>
      </c>
      <c r="BQ356">
        <f t="shared" si="308"/>
        <v>0</v>
      </c>
      <c r="BR356" s="36">
        <f t="shared" si="309"/>
        <v>2</v>
      </c>
      <c r="BS356" t="e">
        <f t="shared" si="310"/>
        <v>#N/A</v>
      </c>
    </row>
    <row r="357" spans="1:71">
      <c r="A357" s="59">
        <v>286</v>
      </c>
      <c r="B357" s="59">
        <v>162521</v>
      </c>
      <c r="C357" s="160">
        <v>56249999.161809698</v>
      </c>
      <c r="D357" s="59">
        <v>39126252</v>
      </c>
      <c r="E357" s="59">
        <v>43888752</v>
      </c>
      <c r="F357" s="59">
        <v>12361247.1618097</v>
      </c>
      <c r="G357" s="59">
        <v>58.75</v>
      </c>
      <c r="H357" s="59">
        <v>-4158072210.3963499</v>
      </c>
      <c r="I357" s="59">
        <v>0</v>
      </c>
      <c r="J357" s="59">
        <v>0</v>
      </c>
      <c r="K357" s="59">
        <v>0</v>
      </c>
      <c r="L357" s="59">
        <v>415</v>
      </c>
      <c r="M357" s="59">
        <v>801</v>
      </c>
      <c r="N357" s="59">
        <v>0</v>
      </c>
      <c r="O357" s="59">
        <v>0</v>
      </c>
      <c r="P357" s="59">
        <v>0</v>
      </c>
      <c r="Q357" s="59">
        <v>0</v>
      </c>
      <c r="R357" s="59">
        <v>2</v>
      </c>
      <c r="S357" s="59">
        <v>1</v>
      </c>
      <c r="T357" s="59">
        <f t="shared" si="260"/>
        <v>1</v>
      </c>
      <c r="U357" s="59">
        <f t="shared" si="261"/>
        <v>0</v>
      </c>
      <c r="V357" s="59">
        <f t="shared" si="262"/>
        <v>0</v>
      </c>
      <c r="W357" s="59">
        <f t="shared" si="263"/>
        <v>0</v>
      </c>
      <c r="X357" s="59">
        <f t="shared" si="264"/>
        <v>1</v>
      </c>
      <c r="Y357" s="59">
        <f t="shared" si="265"/>
        <v>0</v>
      </c>
      <c r="Z357" s="59">
        <f t="shared" si="266"/>
        <v>0</v>
      </c>
      <c r="AA357" s="59">
        <f t="shared" si="267"/>
        <v>0</v>
      </c>
      <c r="AB357" s="59">
        <f t="shared" si="268"/>
        <v>0</v>
      </c>
      <c r="AC357" s="59">
        <f t="shared" si="269"/>
        <v>0</v>
      </c>
      <c r="AD357" s="166">
        <f t="shared" si="311"/>
        <v>0</v>
      </c>
      <c r="AE357" s="169">
        <f t="shared" si="270"/>
        <v>0</v>
      </c>
      <c r="AF357" s="169">
        <f t="shared" si="271"/>
        <v>0</v>
      </c>
      <c r="AG357" s="169">
        <f t="shared" si="272"/>
        <v>0</v>
      </c>
      <c r="AH357" s="169">
        <f t="shared" si="273"/>
        <v>1</v>
      </c>
      <c r="AI357" s="169">
        <f t="shared" si="274"/>
        <v>0</v>
      </c>
      <c r="AJ357" s="169">
        <f t="shared" si="275"/>
        <v>0</v>
      </c>
      <c r="AK357" s="169">
        <f t="shared" si="276"/>
        <v>0</v>
      </c>
      <c r="AL357" s="169">
        <f t="shared" si="277"/>
        <v>1</v>
      </c>
      <c r="AM357" s="169">
        <f t="shared" si="278"/>
        <v>0</v>
      </c>
      <c r="AN357" s="169">
        <f t="shared" si="279"/>
        <v>0</v>
      </c>
      <c r="AO357" s="169">
        <f t="shared" si="280"/>
        <v>1</v>
      </c>
      <c r="AP357" s="169">
        <f t="shared" si="281"/>
        <v>0</v>
      </c>
      <c r="AQ357" s="169">
        <f t="shared" si="282"/>
        <v>0</v>
      </c>
      <c r="AR357" s="169">
        <f t="shared" si="283"/>
        <v>0</v>
      </c>
      <c r="AS357" s="169">
        <f t="shared" si="284"/>
        <v>0</v>
      </c>
      <c r="AT357" s="169">
        <f t="shared" si="285"/>
        <v>0</v>
      </c>
      <c r="AU357" s="169">
        <f t="shared" si="286"/>
        <v>0</v>
      </c>
      <c r="AV357" s="169">
        <f t="shared" si="287"/>
        <v>1</v>
      </c>
      <c r="AW357" s="169">
        <f t="shared" si="288"/>
        <v>1</v>
      </c>
      <c r="AX357" s="169">
        <f t="shared" si="289"/>
        <v>0</v>
      </c>
      <c r="AY357" s="169">
        <f t="shared" si="290"/>
        <v>1</v>
      </c>
      <c r="AZ357" s="169">
        <f t="shared" si="291"/>
        <v>0</v>
      </c>
      <c r="BA357" s="169">
        <f t="shared" si="292"/>
        <v>1</v>
      </c>
      <c r="BB357" s="169">
        <f t="shared" si="293"/>
        <v>0</v>
      </c>
      <c r="BC357" s="169">
        <f t="shared" si="294"/>
        <v>0</v>
      </c>
      <c r="BD357" s="169">
        <f t="shared" si="295"/>
        <v>1</v>
      </c>
      <c r="BE357" s="169">
        <f t="shared" si="296"/>
        <v>0</v>
      </c>
      <c r="BF357" s="169">
        <f t="shared" si="297"/>
        <v>0</v>
      </c>
      <c r="BG357" s="169">
        <f t="shared" si="298"/>
        <v>0</v>
      </c>
      <c r="BH357" s="169">
        <f t="shared" si="299"/>
        <v>1</v>
      </c>
      <c r="BI357" s="169">
        <f t="shared" si="300"/>
        <v>0</v>
      </c>
      <c r="BJ357" s="169">
        <f t="shared" si="301"/>
        <v>0</v>
      </c>
      <c r="BK357" s="167">
        <f t="shared" si="302"/>
        <v>0</v>
      </c>
      <c r="BL357" s="169">
        <f t="shared" si="303"/>
        <v>0</v>
      </c>
      <c r="BM357" s="169">
        <f t="shared" si="304"/>
        <v>1</v>
      </c>
      <c r="BN357" s="169">
        <f t="shared" si="305"/>
        <v>0</v>
      </c>
      <c r="BO357" s="169">
        <f t="shared" si="306"/>
        <v>1</v>
      </c>
      <c r="BP357" s="36">
        <f t="shared" si="307"/>
        <v>0</v>
      </c>
      <c r="BQ357">
        <f t="shared" si="308"/>
        <v>0</v>
      </c>
      <c r="BR357" s="36">
        <f t="shared" si="309"/>
        <v>1</v>
      </c>
      <c r="BS357" t="e">
        <f t="shared" si="310"/>
        <v>#N/A</v>
      </c>
    </row>
    <row r="358" spans="1:71">
      <c r="A358" s="59">
        <v>384</v>
      </c>
      <c r="B358" s="59">
        <v>222201</v>
      </c>
      <c r="C358" s="160">
        <v>83333335.195978507</v>
      </c>
      <c r="D358" s="161">
        <v>44000000</v>
      </c>
      <c r="E358" s="161">
        <v>44000000</v>
      </c>
      <c r="F358" s="59">
        <v>39333335.1959785</v>
      </c>
      <c r="G358" s="59">
        <v>0</v>
      </c>
      <c r="H358" s="59">
        <v>-5722060314.5943098</v>
      </c>
      <c r="I358" s="59">
        <v>0</v>
      </c>
      <c r="J358" s="59">
        <v>0</v>
      </c>
      <c r="K358" s="59">
        <v>0</v>
      </c>
      <c r="L358" s="59">
        <v>101</v>
      </c>
      <c r="M358" s="59">
        <v>0</v>
      </c>
      <c r="N358" s="59">
        <v>0</v>
      </c>
      <c r="O358" s="59">
        <v>0</v>
      </c>
      <c r="P358" s="59">
        <v>0</v>
      </c>
      <c r="Q358" s="59">
        <v>0</v>
      </c>
      <c r="R358" s="59">
        <v>2</v>
      </c>
      <c r="S358" s="59">
        <v>0</v>
      </c>
      <c r="T358" s="59">
        <f t="shared" si="260"/>
        <v>0</v>
      </c>
      <c r="U358" s="59">
        <f t="shared" si="261"/>
        <v>0</v>
      </c>
      <c r="V358" s="59">
        <f t="shared" si="262"/>
        <v>0</v>
      </c>
      <c r="W358" s="59">
        <f t="shared" si="263"/>
        <v>0</v>
      </c>
      <c r="X358" s="59">
        <f t="shared" si="264"/>
        <v>0</v>
      </c>
      <c r="Y358" s="59">
        <f t="shared" si="265"/>
        <v>0</v>
      </c>
      <c r="Z358" s="59">
        <f t="shared" si="266"/>
        <v>0</v>
      </c>
      <c r="AA358" s="59">
        <f t="shared" si="267"/>
        <v>0</v>
      </c>
      <c r="AB358" s="59">
        <f t="shared" si="268"/>
        <v>0</v>
      </c>
      <c r="AC358" s="59">
        <f t="shared" si="269"/>
        <v>0</v>
      </c>
      <c r="AD358" s="166">
        <f t="shared" si="311"/>
        <v>1</v>
      </c>
      <c r="AE358" s="169">
        <f t="shared" si="270"/>
        <v>1</v>
      </c>
      <c r="AF358" s="169">
        <f t="shared" si="271"/>
        <v>0</v>
      </c>
      <c r="AG358" s="169">
        <f t="shared" si="272"/>
        <v>0</v>
      </c>
      <c r="AH358" s="169">
        <f t="shared" si="273"/>
        <v>1</v>
      </c>
      <c r="AI358" s="169">
        <f t="shared" si="274"/>
        <v>0</v>
      </c>
      <c r="AJ358" s="169">
        <f t="shared" si="275"/>
        <v>0</v>
      </c>
      <c r="AK358" s="169">
        <f t="shared" si="276"/>
        <v>0</v>
      </c>
      <c r="AL358" s="169">
        <f t="shared" si="277"/>
        <v>1</v>
      </c>
      <c r="AM358" s="169">
        <f t="shared" si="278"/>
        <v>0</v>
      </c>
      <c r="AN358" s="169">
        <f t="shared" si="279"/>
        <v>0</v>
      </c>
      <c r="AO358" s="169">
        <f t="shared" si="280"/>
        <v>1</v>
      </c>
      <c r="AP358" s="169">
        <f t="shared" si="281"/>
        <v>0</v>
      </c>
      <c r="AQ358" s="169">
        <f t="shared" si="282"/>
        <v>0</v>
      </c>
      <c r="AR358" s="169">
        <f t="shared" si="283"/>
        <v>0</v>
      </c>
      <c r="AS358" s="169">
        <f t="shared" si="284"/>
        <v>0</v>
      </c>
      <c r="AT358" s="169">
        <f t="shared" si="285"/>
        <v>0</v>
      </c>
      <c r="AU358" s="169">
        <f t="shared" si="286"/>
        <v>0</v>
      </c>
      <c r="AV358" s="169">
        <f t="shared" si="287"/>
        <v>1</v>
      </c>
      <c r="AW358" s="169">
        <f t="shared" si="288"/>
        <v>0</v>
      </c>
      <c r="AX358" s="169">
        <f t="shared" si="289"/>
        <v>0</v>
      </c>
      <c r="AY358" s="169">
        <f t="shared" si="290"/>
        <v>0</v>
      </c>
      <c r="AZ358" s="169">
        <f t="shared" si="291"/>
        <v>0</v>
      </c>
      <c r="BA358" s="169">
        <f t="shared" si="292"/>
        <v>0</v>
      </c>
      <c r="BB358" s="169">
        <f t="shared" si="293"/>
        <v>1</v>
      </c>
      <c r="BC358" s="169">
        <f t="shared" si="294"/>
        <v>0</v>
      </c>
      <c r="BD358" s="169">
        <f t="shared" si="295"/>
        <v>1</v>
      </c>
      <c r="BE358" s="169">
        <f t="shared" si="296"/>
        <v>0</v>
      </c>
      <c r="BF358" s="169">
        <f t="shared" si="297"/>
        <v>0</v>
      </c>
      <c r="BG358" s="169">
        <f t="shared" si="298"/>
        <v>0</v>
      </c>
      <c r="BH358" s="169">
        <f t="shared" si="299"/>
        <v>0</v>
      </c>
      <c r="BI358" s="169">
        <f t="shared" si="300"/>
        <v>0</v>
      </c>
      <c r="BJ358" s="169">
        <f t="shared" si="301"/>
        <v>0</v>
      </c>
      <c r="BK358" s="167">
        <f t="shared" si="302"/>
        <v>0</v>
      </c>
      <c r="BL358" s="169">
        <f t="shared" si="303"/>
        <v>0</v>
      </c>
      <c r="BM358" s="169">
        <f t="shared" si="304"/>
        <v>1</v>
      </c>
      <c r="BN358" s="169">
        <f t="shared" si="305"/>
        <v>1</v>
      </c>
      <c r="BO358" s="169">
        <f t="shared" si="306"/>
        <v>0</v>
      </c>
      <c r="BP358" s="36">
        <f t="shared" si="307"/>
        <v>1</v>
      </c>
      <c r="BQ358">
        <f t="shared" si="308"/>
        <v>0</v>
      </c>
      <c r="BR358" s="36">
        <f t="shared" si="309"/>
        <v>0</v>
      </c>
      <c r="BS358" t="e">
        <f t="shared" si="310"/>
        <v>#N/A</v>
      </c>
    </row>
    <row r="359" spans="1:71">
      <c r="A359" s="59">
        <v>212</v>
      </c>
      <c r="B359" s="59">
        <v>132221</v>
      </c>
      <c r="C359" s="160">
        <v>13285714.229150699</v>
      </c>
      <c r="D359" s="59">
        <v>44107144</v>
      </c>
      <c r="E359" s="59">
        <v>44107144</v>
      </c>
      <c r="F359" s="59">
        <v>-30821429.770849299</v>
      </c>
      <c r="G359" s="59">
        <v>757.14288330078102</v>
      </c>
      <c r="H359" s="59">
        <v>-3263483980.4133401</v>
      </c>
      <c r="I359" s="59">
        <v>0</v>
      </c>
      <c r="J359" s="59">
        <v>0</v>
      </c>
      <c r="K359" s="59">
        <v>0</v>
      </c>
      <c r="L359" s="59">
        <v>409</v>
      </c>
      <c r="M359" s="59">
        <v>406</v>
      </c>
      <c r="N359" s="59">
        <v>403</v>
      </c>
      <c r="O359" s="59">
        <v>0</v>
      </c>
      <c r="P359" s="59">
        <v>0</v>
      </c>
      <c r="Q359" s="59">
        <v>0</v>
      </c>
      <c r="R359" s="59">
        <v>1</v>
      </c>
      <c r="S359" s="59">
        <v>0</v>
      </c>
      <c r="T359" s="59">
        <f t="shared" si="260"/>
        <v>1</v>
      </c>
      <c r="U359" s="59">
        <f t="shared" si="261"/>
        <v>0</v>
      </c>
      <c r="V359" s="59">
        <f t="shared" si="262"/>
        <v>0</v>
      </c>
      <c r="W359" s="59">
        <f t="shared" si="263"/>
        <v>2</v>
      </c>
      <c r="X359" s="59">
        <f t="shared" si="264"/>
        <v>0</v>
      </c>
      <c r="Y359" s="59">
        <f t="shared" si="265"/>
        <v>0</v>
      </c>
      <c r="Z359" s="59">
        <f t="shared" si="266"/>
        <v>0</v>
      </c>
      <c r="AA359" s="59">
        <f t="shared" si="267"/>
        <v>0</v>
      </c>
      <c r="AB359" s="59">
        <f t="shared" si="268"/>
        <v>0</v>
      </c>
      <c r="AC359" s="59">
        <f t="shared" si="269"/>
        <v>0</v>
      </c>
      <c r="AD359" s="166">
        <f t="shared" si="311"/>
        <v>0</v>
      </c>
      <c r="AE359" s="169">
        <f t="shared" si="270"/>
        <v>0</v>
      </c>
      <c r="AF359" s="169">
        <f t="shared" si="271"/>
        <v>0</v>
      </c>
      <c r="AG359" s="169">
        <f t="shared" si="272"/>
        <v>0</v>
      </c>
      <c r="AH359" s="169">
        <f t="shared" si="273"/>
        <v>1</v>
      </c>
      <c r="AI359" s="169">
        <f t="shared" si="274"/>
        <v>0</v>
      </c>
      <c r="AJ359" s="169">
        <f t="shared" si="275"/>
        <v>0</v>
      </c>
      <c r="AK359" s="169">
        <f t="shared" si="276"/>
        <v>0</v>
      </c>
      <c r="AL359" s="169">
        <f t="shared" si="277"/>
        <v>1</v>
      </c>
      <c r="AM359" s="169">
        <f t="shared" si="278"/>
        <v>0</v>
      </c>
      <c r="AN359" s="169">
        <f t="shared" si="279"/>
        <v>0</v>
      </c>
      <c r="AO359" s="169">
        <f t="shared" si="280"/>
        <v>1</v>
      </c>
      <c r="AP359" s="169">
        <f t="shared" si="281"/>
        <v>0</v>
      </c>
      <c r="AQ359" s="169">
        <f t="shared" si="282"/>
        <v>0</v>
      </c>
      <c r="AR359" s="169">
        <f t="shared" si="283"/>
        <v>0</v>
      </c>
      <c r="AS359" s="169">
        <f t="shared" si="284"/>
        <v>0</v>
      </c>
      <c r="AT359" s="169">
        <f t="shared" si="285"/>
        <v>0</v>
      </c>
      <c r="AU359" s="169">
        <f t="shared" si="286"/>
        <v>0</v>
      </c>
      <c r="AV359" s="169">
        <f t="shared" si="287"/>
        <v>1</v>
      </c>
      <c r="AW359" s="169">
        <f t="shared" si="288"/>
        <v>1</v>
      </c>
      <c r="AX359" s="169">
        <f t="shared" si="289"/>
        <v>0</v>
      </c>
      <c r="AY359" s="169">
        <f t="shared" si="290"/>
        <v>1</v>
      </c>
      <c r="AZ359" s="169">
        <f t="shared" si="291"/>
        <v>0</v>
      </c>
      <c r="BA359" s="169">
        <f t="shared" si="292"/>
        <v>0</v>
      </c>
      <c r="BB359" s="169">
        <f t="shared" si="293"/>
        <v>1</v>
      </c>
      <c r="BC359" s="169">
        <f t="shared" si="294"/>
        <v>1</v>
      </c>
      <c r="BD359" s="169">
        <f t="shared" si="295"/>
        <v>0</v>
      </c>
      <c r="BE359" s="169">
        <f t="shared" si="296"/>
        <v>0</v>
      </c>
      <c r="BF359" s="169">
        <f t="shared" si="297"/>
        <v>0</v>
      </c>
      <c r="BG359" s="169">
        <f t="shared" si="298"/>
        <v>0</v>
      </c>
      <c r="BH359" s="169">
        <f t="shared" si="299"/>
        <v>0</v>
      </c>
      <c r="BI359" s="169">
        <f t="shared" si="300"/>
        <v>0</v>
      </c>
      <c r="BJ359" s="169">
        <f t="shared" si="301"/>
        <v>0</v>
      </c>
      <c r="BK359" s="167">
        <f t="shared" si="302"/>
        <v>1</v>
      </c>
      <c r="BL359" s="169">
        <f t="shared" si="303"/>
        <v>1</v>
      </c>
      <c r="BM359" s="169">
        <f t="shared" si="304"/>
        <v>0</v>
      </c>
      <c r="BN359" s="169">
        <f t="shared" si="305"/>
        <v>1</v>
      </c>
      <c r="BO359" s="169">
        <f t="shared" si="306"/>
        <v>0</v>
      </c>
      <c r="BP359" s="36">
        <f t="shared" si="307"/>
        <v>0</v>
      </c>
      <c r="BQ359">
        <f t="shared" si="308"/>
        <v>0</v>
      </c>
      <c r="BR359" s="36">
        <f t="shared" si="309"/>
        <v>1</v>
      </c>
      <c r="BS359" t="e">
        <f t="shared" si="310"/>
        <v>#N/A</v>
      </c>
    </row>
    <row r="360" spans="1:71">
      <c r="A360" s="59">
        <v>12</v>
      </c>
      <c r="B360" s="59">
        <v>11261</v>
      </c>
      <c r="C360" s="160">
        <v>47691031.231918901</v>
      </c>
      <c r="D360" s="59">
        <v>44518273.5</v>
      </c>
      <c r="E360" s="59">
        <v>44518273.5</v>
      </c>
      <c r="F360" s="59">
        <v>3172757.7319188798</v>
      </c>
      <c r="G360" s="59">
        <v>149.50166702270499</v>
      </c>
      <c r="H360" s="59">
        <v>-83001425.732131407</v>
      </c>
      <c r="I360" s="59">
        <v>101</v>
      </c>
      <c r="J360" s="59">
        <v>0</v>
      </c>
      <c r="K360" s="59">
        <v>0</v>
      </c>
      <c r="L360" s="59">
        <v>101</v>
      </c>
      <c r="M360" s="59">
        <v>0</v>
      </c>
      <c r="N360" s="59">
        <v>0</v>
      </c>
      <c r="O360" s="59">
        <v>101</v>
      </c>
      <c r="P360" s="59">
        <v>0</v>
      </c>
      <c r="Q360" s="59">
        <v>0</v>
      </c>
      <c r="R360" s="59">
        <v>2</v>
      </c>
      <c r="S360" s="59">
        <v>0</v>
      </c>
      <c r="T360" s="59">
        <f t="shared" si="260"/>
        <v>0</v>
      </c>
      <c r="U360" s="59">
        <f t="shared" si="261"/>
        <v>0</v>
      </c>
      <c r="V360" s="59">
        <f t="shared" si="262"/>
        <v>0</v>
      </c>
      <c r="W360" s="59">
        <f t="shared" si="263"/>
        <v>0</v>
      </c>
      <c r="X360" s="59">
        <f t="shared" si="264"/>
        <v>0</v>
      </c>
      <c r="Y360" s="59">
        <f t="shared" si="265"/>
        <v>0</v>
      </c>
      <c r="Z360" s="59">
        <f t="shared" si="266"/>
        <v>0</v>
      </c>
      <c r="AA360" s="59">
        <f t="shared" si="267"/>
        <v>0</v>
      </c>
      <c r="AB360" s="59">
        <f t="shared" si="268"/>
        <v>0</v>
      </c>
      <c r="AC360" s="59">
        <f t="shared" si="269"/>
        <v>0</v>
      </c>
      <c r="AD360" s="166">
        <f t="shared" si="311"/>
        <v>3</v>
      </c>
      <c r="AE360" s="169">
        <f t="shared" si="270"/>
        <v>0</v>
      </c>
      <c r="AF360" s="169">
        <f t="shared" si="271"/>
        <v>1</v>
      </c>
      <c r="AG360" s="169">
        <f t="shared" si="272"/>
        <v>0</v>
      </c>
      <c r="AH360" s="169">
        <f t="shared" si="273"/>
        <v>1</v>
      </c>
      <c r="AI360" s="169">
        <f t="shared" si="274"/>
        <v>0</v>
      </c>
      <c r="AJ360" s="169">
        <f t="shared" si="275"/>
        <v>0</v>
      </c>
      <c r="AK360" s="169">
        <f t="shared" si="276"/>
        <v>0</v>
      </c>
      <c r="AL360" s="169">
        <f t="shared" si="277"/>
        <v>1</v>
      </c>
      <c r="AM360" s="169">
        <f t="shared" si="278"/>
        <v>0</v>
      </c>
      <c r="AN360" s="169">
        <f t="shared" si="279"/>
        <v>0</v>
      </c>
      <c r="AO360" s="169">
        <f t="shared" si="280"/>
        <v>1</v>
      </c>
      <c r="AP360" s="169">
        <f t="shared" si="281"/>
        <v>0</v>
      </c>
      <c r="AQ360" s="169">
        <f t="shared" si="282"/>
        <v>0</v>
      </c>
      <c r="AR360" s="169">
        <f t="shared" si="283"/>
        <v>0</v>
      </c>
      <c r="AS360" s="169">
        <f t="shared" si="284"/>
        <v>0</v>
      </c>
      <c r="AT360" s="169">
        <f t="shared" si="285"/>
        <v>0</v>
      </c>
      <c r="AU360" s="169">
        <f t="shared" si="286"/>
        <v>0</v>
      </c>
      <c r="AV360" s="169">
        <f t="shared" si="287"/>
        <v>1</v>
      </c>
      <c r="AW360" s="169">
        <f t="shared" si="288"/>
        <v>0</v>
      </c>
      <c r="AX360" s="169">
        <f t="shared" si="289"/>
        <v>0</v>
      </c>
      <c r="AY360" s="169">
        <f t="shared" si="290"/>
        <v>0</v>
      </c>
      <c r="AZ360" s="169">
        <f t="shared" si="291"/>
        <v>0</v>
      </c>
      <c r="BA360" s="169">
        <f t="shared" si="292"/>
        <v>0</v>
      </c>
      <c r="BB360" s="169">
        <f t="shared" si="293"/>
        <v>1</v>
      </c>
      <c r="BC360" s="169">
        <f t="shared" si="294"/>
        <v>0</v>
      </c>
      <c r="BD360" s="169">
        <f t="shared" si="295"/>
        <v>1</v>
      </c>
      <c r="BE360" s="169">
        <f t="shared" si="296"/>
        <v>0</v>
      </c>
      <c r="BF360" s="169">
        <f t="shared" si="297"/>
        <v>0</v>
      </c>
      <c r="BG360" s="169">
        <f t="shared" si="298"/>
        <v>0</v>
      </c>
      <c r="BH360" s="169">
        <f t="shared" si="299"/>
        <v>0</v>
      </c>
      <c r="BI360" s="169">
        <f t="shared" si="300"/>
        <v>0</v>
      </c>
      <c r="BJ360" s="169">
        <f t="shared" si="301"/>
        <v>0</v>
      </c>
      <c r="BK360" s="167">
        <f t="shared" si="302"/>
        <v>0</v>
      </c>
      <c r="BL360" s="169">
        <f t="shared" si="303"/>
        <v>0</v>
      </c>
      <c r="BM360" s="169">
        <f t="shared" si="304"/>
        <v>1</v>
      </c>
      <c r="BN360" s="169">
        <f t="shared" si="305"/>
        <v>1</v>
      </c>
      <c r="BO360" s="169">
        <f t="shared" si="306"/>
        <v>0</v>
      </c>
      <c r="BP360" s="36">
        <f t="shared" si="307"/>
        <v>1</v>
      </c>
      <c r="BQ360">
        <f t="shared" si="308"/>
        <v>0</v>
      </c>
      <c r="BR360" s="36">
        <f t="shared" si="309"/>
        <v>0</v>
      </c>
      <c r="BS360" t="e">
        <f t="shared" si="310"/>
        <v>#N/A</v>
      </c>
    </row>
    <row r="361" spans="1:71">
      <c r="A361" s="59">
        <v>47</v>
      </c>
      <c r="B361" s="59">
        <v>15291</v>
      </c>
      <c r="C361" s="160">
        <v>124999999.03185</v>
      </c>
      <c r="D361" s="59">
        <v>44714284</v>
      </c>
      <c r="E361" s="59">
        <v>44714284</v>
      </c>
      <c r="F361" s="59">
        <v>80285715.031850293</v>
      </c>
      <c r="G361" s="59">
        <v>42.857143402099602</v>
      </c>
      <c r="H361" s="59">
        <v>-377219384.07636899</v>
      </c>
      <c r="I361" s="59">
        <v>0</v>
      </c>
      <c r="J361" s="59">
        <v>0</v>
      </c>
      <c r="K361" s="59">
        <v>0</v>
      </c>
      <c r="L361" s="59">
        <v>416</v>
      </c>
      <c r="M361" s="59">
        <v>102</v>
      </c>
      <c r="N361" s="59">
        <v>0</v>
      </c>
      <c r="O361" s="59">
        <v>0</v>
      </c>
      <c r="P361" s="59">
        <v>0</v>
      </c>
      <c r="Q361" s="59">
        <v>0</v>
      </c>
      <c r="R361" s="59">
        <v>2</v>
      </c>
      <c r="S361" s="59">
        <v>0</v>
      </c>
      <c r="T361" s="59">
        <f t="shared" si="260"/>
        <v>1</v>
      </c>
      <c r="U361" s="59">
        <f t="shared" si="261"/>
        <v>0</v>
      </c>
      <c r="V361" s="59">
        <f t="shared" si="262"/>
        <v>0</v>
      </c>
      <c r="W361" s="59">
        <f t="shared" si="263"/>
        <v>0</v>
      </c>
      <c r="X361" s="59">
        <f t="shared" si="264"/>
        <v>0</v>
      </c>
      <c r="Y361" s="59">
        <f t="shared" si="265"/>
        <v>0</v>
      </c>
      <c r="Z361" s="59">
        <f t="shared" si="266"/>
        <v>0</v>
      </c>
      <c r="AA361" s="59">
        <f t="shared" si="267"/>
        <v>1</v>
      </c>
      <c r="AB361" s="59">
        <f t="shared" si="268"/>
        <v>0</v>
      </c>
      <c r="AC361" s="59">
        <f t="shared" si="269"/>
        <v>0</v>
      </c>
      <c r="AD361" s="166">
        <f t="shared" si="311"/>
        <v>0</v>
      </c>
      <c r="AE361" s="169">
        <f t="shared" si="270"/>
        <v>0</v>
      </c>
      <c r="AF361" s="169">
        <f t="shared" si="271"/>
        <v>0</v>
      </c>
      <c r="AG361" s="169">
        <f t="shared" si="272"/>
        <v>0</v>
      </c>
      <c r="AH361" s="169">
        <f t="shared" si="273"/>
        <v>1</v>
      </c>
      <c r="AI361" s="169">
        <f t="shared" si="274"/>
        <v>0</v>
      </c>
      <c r="AJ361" s="169">
        <f t="shared" si="275"/>
        <v>0</v>
      </c>
      <c r="AK361" s="169">
        <f t="shared" si="276"/>
        <v>0</v>
      </c>
      <c r="AL361" s="169">
        <f t="shared" si="277"/>
        <v>1</v>
      </c>
      <c r="AM361" s="169">
        <f t="shared" si="278"/>
        <v>0</v>
      </c>
      <c r="AN361" s="169">
        <f t="shared" si="279"/>
        <v>0</v>
      </c>
      <c r="AO361" s="169">
        <f t="shared" si="280"/>
        <v>1</v>
      </c>
      <c r="AP361" s="169">
        <f t="shared" si="281"/>
        <v>0</v>
      </c>
      <c r="AQ361" s="169">
        <f t="shared" si="282"/>
        <v>0</v>
      </c>
      <c r="AR361" s="169">
        <f t="shared" si="283"/>
        <v>0</v>
      </c>
      <c r="AS361" s="169">
        <f t="shared" si="284"/>
        <v>0</v>
      </c>
      <c r="AT361" s="169">
        <f t="shared" si="285"/>
        <v>0</v>
      </c>
      <c r="AU361" s="169">
        <f t="shared" si="286"/>
        <v>0</v>
      </c>
      <c r="AV361" s="169">
        <f t="shared" si="287"/>
        <v>1</v>
      </c>
      <c r="AW361" s="169">
        <f t="shared" si="288"/>
        <v>1</v>
      </c>
      <c r="AX361" s="169">
        <f t="shared" si="289"/>
        <v>0</v>
      </c>
      <c r="AY361" s="169">
        <f t="shared" si="290"/>
        <v>1</v>
      </c>
      <c r="AZ361" s="169">
        <f t="shared" si="291"/>
        <v>0</v>
      </c>
      <c r="BA361" s="169">
        <f t="shared" si="292"/>
        <v>0</v>
      </c>
      <c r="BB361" s="169">
        <f t="shared" si="293"/>
        <v>1</v>
      </c>
      <c r="BC361" s="169">
        <f t="shared" si="294"/>
        <v>1</v>
      </c>
      <c r="BD361" s="169">
        <f t="shared" si="295"/>
        <v>0</v>
      </c>
      <c r="BE361" s="169">
        <f t="shared" si="296"/>
        <v>0</v>
      </c>
      <c r="BF361" s="169">
        <f t="shared" si="297"/>
        <v>0</v>
      </c>
      <c r="BG361" s="169">
        <f t="shared" si="298"/>
        <v>0</v>
      </c>
      <c r="BH361" s="169">
        <f t="shared" si="299"/>
        <v>0</v>
      </c>
      <c r="BI361" s="169">
        <f t="shared" si="300"/>
        <v>0</v>
      </c>
      <c r="BJ361" s="169">
        <f t="shared" si="301"/>
        <v>1</v>
      </c>
      <c r="BK361" s="167">
        <f t="shared" si="302"/>
        <v>0</v>
      </c>
      <c r="BL361" s="169">
        <f t="shared" si="303"/>
        <v>0</v>
      </c>
      <c r="BM361" s="169">
        <f t="shared" si="304"/>
        <v>1</v>
      </c>
      <c r="BN361" s="169">
        <f t="shared" si="305"/>
        <v>1</v>
      </c>
      <c r="BO361" s="169">
        <f t="shared" si="306"/>
        <v>0</v>
      </c>
      <c r="BP361" s="36">
        <f t="shared" si="307"/>
        <v>0</v>
      </c>
      <c r="BQ361">
        <f t="shared" si="308"/>
        <v>0</v>
      </c>
      <c r="BR361" s="36">
        <f t="shared" si="309"/>
        <v>1</v>
      </c>
      <c r="BS361" t="e">
        <f t="shared" si="310"/>
        <v>#N/A</v>
      </c>
    </row>
    <row r="362" spans="1:71">
      <c r="A362" s="59">
        <v>394</v>
      </c>
      <c r="B362" s="59">
        <v>222302</v>
      </c>
      <c r="C362" s="160">
        <v>57999999.135732703</v>
      </c>
      <c r="D362" s="59">
        <v>37400000</v>
      </c>
      <c r="E362" s="59">
        <v>44800000</v>
      </c>
      <c r="F362" s="59">
        <v>13199999.135732699</v>
      </c>
      <c r="G362" s="59">
        <v>280</v>
      </c>
      <c r="H362" s="59">
        <v>-5959206715.0771599</v>
      </c>
      <c r="I362" s="59">
        <v>101</v>
      </c>
      <c r="J362" s="59">
        <v>0</v>
      </c>
      <c r="K362" s="59">
        <v>0</v>
      </c>
      <c r="L362" s="59">
        <v>101</v>
      </c>
      <c r="M362" s="59">
        <v>0</v>
      </c>
      <c r="N362" s="59">
        <v>0</v>
      </c>
      <c r="O362" s="59">
        <v>0</v>
      </c>
      <c r="P362" s="59">
        <v>0</v>
      </c>
      <c r="Q362" s="59">
        <v>0</v>
      </c>
      <c r="R362" s="59">
        <v>1</v>
      </c>
      <c r="S362" s="59">
        <v>0</v>
      </c>
      <c r="T362" s="59">
        <f t="shared" si="260"/>
        <v>0</v>
      </c>
      <c r="U362" s="59">
        <f t="shared" si="261"/>
        <v>0</v>
      </c>
      <c r="V362" s="59">
        <f t="shared" si="262"/>
        <v>0</v>
      </c>
      <c r="W362" s="59">
        <f t="shared" si="263"/>
        <v>0</v>
      </c>
      <c r="X362" s="59">
        <f t="shared" si="264"/>
        <v>0</v>
      </c>
      <c r="Y362" s="59">
        <f t="shared" si="265"/>
        <v>0</v>
      </c>
      <c r="Z362" s="59">
        <f t="shared" si="266"/>
        <v>0</v>
      </c>
      <c r="AA362" s="59">
        <f t="shared" si="267"/>
        <v>0</v>
      </c>
      <c r="AB362" s="59">
        <f t="shared" si="268"/>
        <v>0</v>
      </c>
      <c r="AC362" s="59">
        <f t="shared" si="269"/>
        <v>0</v>
      </c>
      <c r="AD362" s="166">
        <f t="shared" si="311"/>
        <v>2</v>
      </c>
      <c r="AE362" s="169">
        <f t="shared" si="270"/>
        <v>0</v>
      </c>
      <c r="AF362" s="169">
        <f t="shared" si="271"/>
        <v>1</v>
      </c>
      <c r="AG362" s="169">
        <f t="shared" si="272"/>
        <v>0</v>
      </c>
      <c r="AH362" s="169">
        <f t="shared" si="273"/>
        <v>1</v>
      </c>
      <c r="AI362" s="169">
        <f t="shared" si="274"/>
        <v>0</v>
      </c>
      <c r="AJ362" s="169">
        <f t="shared" si="275"/>
        <v>0</v>
      </c>
      <c r="AK362" s="169">
        <f t="shared" si="276"/>
        <v>0</v>
      </c>
      <c r="AL362" s="169">
        <f t="shared" si="277"/>
        <v>1</v>
      </c>
      <c r="AM362" s="169">
        <f t="shared" si="278"/>
        <v>0</v>
      </c>
      <c r="AN362" s="169">
        <f t="shared" si="279"/>
        <v>0</v>
      </c>
      <c r="AO362" s="169">
        <f t="shared" si="280"/>
        <v>1</v>
      </c>
      <c r="AP362" s="169">
        <f t="shared" si="281"/>
        <v>0</v>
      </c>
      <c r="AQ362" s="169">
        <f t="shared" si="282"/>
        <v>0</v>
      </c>
      <c r="AR362" s="169">
        <f t="shared" si="283"/>
        <v>0</v>
      </c>
      <c r="AS362" s="169">
        <f t="shared" si="284"/>
        <v>0</v>
      </c>
      <c r="AT362" s="169">
        <f t="shared" si="285"/>
        <v>0</v>
      </c>
      <c r="AU362" s="169">
        <f t="shared" si="286"/>
        <v>0</v>
      </c>
      <c r="AV362" s="169">
        <f t="shared" si="287"/>
        <v>1</v>
      </c>
      <c r="AW362" s="169">
        <f t="shared" si="288"/>
        <v>0</v>
      </c>
      <c r="AX362" s="169">
        <f t="shared" si="289"/>
        <v>0</v>
      </c>
      <c r="AY362" s="169">
        <f t="shared" si="290"/>
        <v>0</v>
      </c>
      <c r="AZ362" s="169">
        <f t="shared" si="291"/>
        <v>0</v>
      </c>
      <c r="BA362" s="169">
        <f t="shared" si="292"/>
        <v>0</v>
      </c>
      <c r="BB362" s="169">
        <f t="shared" si="293"/>
        <v>1</v>
      </c>
      <c r="BC362" s="169">
        <f t="shared" si="294"/>
        <v>0</v>
      </c>
      <c r="BD362" s="169">
        <f t="shared" si="295"/>
        <v>1</v>
      </c>
      <c r="BE362" s="169">
        <f t="shared" si="296"/>
        <v>0</v>
      </c>
      <c r="BF362" s="169">
        <f t="shared" si="297"/>
        <v>0</v>
      </c>
      <c r="BG362" s="169">
        <f t="shared" si="298"/>
        <v>0</v>
      </c>
      <c r="BH362" s="169">
        <f t="shared" si="299"/>
        <v>0</v>
      </c>
      <c r="BI362" s="169">
        <f t="shared" si="300"/>
        <v>0</v>
      </c>
      <c r="BJ362" s="169">
        <f t="shared" si="301"/>
        <v>0</v>
      </c>
      <c r="BK362" s="167">
        <f t="shared" si="302"/>
        <v>0</v>
      </c>
      <c r="BL362" s="169">
        <f t="shared" si="303"/>
        <v>1</v>
      </c>
      <c r="BM362" s="169">
        <f t="shared" si="304"/>
        <v>0</v>
      </c>
      <c r="BN362" s="169">
        <f t="shared" si="305"/>
        <v>1</v>
      </c>
      <c r="BO362" s="169">
        <f t="shared" si="306"/>
        <v>0</v>
      </c>
      <c r="BP362" s="36">
        <f t="shared" si="307"/>
        <v>1</v>
      </c>
      <c r="BQ362">
        <f t="shared" si="308"/>
        <v>0</v>
      </c>
      <c r="BR362" s="36">
        <f t="shared" si="309"/>
        <v>0</v>
      </c>
      <c r="BS362" t="e">
        <f t="shared" si="310"/>
        <v>#N/A</v>
      </c>
    </row>
    <row r="363" spans="1:71">
      <c r="A363" s="59">
        <v>329</v>
      </c>
      <c r="B363" s="59">
        <v>191162</v>
      </c>
      <c r="C363" s="160">
        <v>306412338.68853301</v>
      </c>
      <c r="D363" s="59">
        <v>40340911</v>
      </c>
      <c r="E363" s="59">
        <v>45535716</v>
      </c>
      <c r="F363" s="59">
        <v>260876622.68853301</v>
      </c>
      <c r="G363" s="59">
        <v>253.24675750732399</v>
      </c>
      <c r="H363" s="59">
        <v>-4389042484.0261898</v>
      </c>
      <c r="I363" s="59">
        <v>0</v>
      </c>
      <c r="J363" s="59">
        <v>0</v>
      </c>
      <c r="K363" s="59">
        <v>0</v>
      </c>
      <c r="L363" s="59">
        <v>417</v>
      </c>
      <c r="M363" s="59">
        <v>406</v>
      </c>
      <c r="N363" s="59">
        <v>701</v>
      </c>
      <c r="O363" s="59">
        <v>0</v>
      </c>
      <c r="P363" s="59">
        <v>0</v>
      </c>
      <c r="Q363" s="59">
        <v>0</v>
      </c>
      <c r="R363" s="59">
        <v>2</v>
      </c>
      <c r="S363" s="59">
        <v>1</v>
      </c>
      <c r="T363" s="59">
        <f t="shared" si="260"/>
        <v>1</v>
      </c>
      <c r="U363" s="59">
        <f t="shared" si="261"/>
        <v>0</v>
      </c>
      <c r="V363" s="59">
        <f t="shared" si="262"/>
        <v>0</v>
      </c>
      <c r="W363" s="59">
        <f t="shared" si="263"/>
        <v>1</v>
      </c>
      <c r="X363" s="59">
        <f t="shared" si="264"/>
        <v>1</v>
      </c>
      <c r="Y363" s="59">
        <f t="shared" si="265"/>
        <v>0</v>
      </c>
      <c r="Z363" s="59">
        <f t="shared" si="266"/>
        <v>0</v>
      </c>
      <c r="AA363" s="59">
        <f t="shared" si="267"/>
        <v>0</v>
      </c>
      <c r="AB363" s="59">
        <f t="shared" si="268"/>
        <v>0</v>
      </c>
      <c r="AC363" s="59">
        <f t="shared" si="269"/>
        <v>0</v>
      </c>
      <c r="AD363" s="166">
        <f t="shared" si="311"/>
        <v>0</v>
      </c>
      <c r="AE363" s="169">
        <f t="shared" si="270"/>
        <v>0</v>
      </c>
      <c r="AF363" s="169">
        <f t="shared" si="271"/>
        <v>0</v>
      </c>
      <c r="AG363" s="169">
        <f t="shared" si="272"/>
        <v>0</v>
      </c>
      <c r="AH363" s="169">
        <f t="shared" si="273"/>
        <v>1</v>
      </c>
      <c r="AI363" s="169">
        <f t="shared" si="274"/>
        <v>0</v>
      </c>
      <c r="AJ363" s="169">
        <f t="shared" si="275"/>
        <v>0</v>
      </c>
      <c r="AK363" s="169">
        <f t="shared" si="276"/>
        <v>0</v>
      </c>
      <c r="AL363" s="169">
        <f t="shared" si="277"/>
        <v>1</v>
      </c>
      <c r="AM363" s="169">
        <f t="shared" si="278"/>
        <v>0</v>
      </c>
      <c r="AN363" s="169">
        <f t="shared" si="279"/>
        <v>0</v>
      </c>
      <c r="AO363" s="169">
        <f t="shared" si="280"/>
        <v>1</v>
      </c>
      <c r="AP363" s="169">
        <f t="shared" si="281"/>
        <v>0</v>
      </c>
      <c r="AQ363" s="169">
        <f t="shared" si="282"/>
        <v>0</v>
      </c>
      <c r="AR363" s="169">
        <f t="shared" si="283"/>
        <v>0</v>
      </c>
      <c r="AS363" s="169">
        <f t="shared" si="284"/>
        <v>0</v>
      </c>
      <c r="AT363" s="169">
        <f t="shared" si="285"/>
        <v>0</v>
      </c>
      <c r="AU363" s="169">
        <f t="shared" si="286"/>
        <v>0</v>
      </c>
      <c r="AV363" s="169">
        <f t="shared" si="287"/>
        <v>1</v>
      </c>
      <c r="AW363" s="169">
        <f t="shared" si="288"/>
        <v>1</v>
      </c>
      <c r="AX363" s="169">
        <f t="shared" si="289"/>
        <v>0</v>
      </c>
      <c r="AY363" s="169">
        <f t="shared" si="290"/>
        <v>1</v>
      </c>
      <c r="AZ363" s="169">
        <f t="shared" si="291"/>
        <v>0</v>
      </c>
      <c r="BA363" s="169">
        <f t="shared" si="292"/>
        <v>1</v>
      </c>
      <c r="BB363" s="169">
        <f t="shared" si="293"/>
        <v>0</v>
      </c>
      <c r="BC363" s="169">
        <f t="shared" si="294"/>
        <v>1</v>
      </c>
      <c r="BD363" s="169">
        <f t="shared" si="295"/>
        <v>0</v>
      </c>
      <c r="BE363" s="169">
        <f t="shared" si="296"/>
        <v>0</v>
      </c>
      <c r="BF363" s="169">
        <f t="shared" si="297"/>
        <v>1</v>
      </c>
      <c r="BG363" s="169">
        <f t="shared" si="298"/>
        <v>0</v>
      </c>
      <c r="BH363" s="169">
        <f t="shared" si="299"/>
        <v>0</v>
      </c>
      <c r="BI363" s="169">
        <f t="shared" si="300"/>
        <v>0</v>
      </c>
      <c r="BJ363" s="169">
        <f t="shared" si="301"/>
        <v>0</v>
      </c>
      <c r="BK363" s="167">
        <f t="shared" si="302"/>
        <v>0</v>
      </c>
      <c r="BL363" s="169">
        <f t="shared" si="303"/>
        <v>0</v>
      </c>
      <c r="BM363" s="169">
        <f t="shared" si="304"/>
        <v>1</v>
      </c>
      <c r="BN363" s="169">
        <f t="shared" si="305"/>
        <v>0</v>
      </c>
      <c r="BO363" s="169">
        <f t="shared" si="306"/>
        <v>1</v>
      </c>
      <c r="BP363" s="36">
        <f t="shared" si="307"/>
        <v>0</v>
      </c>
      <c r="BQ363">
        <f t="shared" si="308"/>
        <v>0</v>
      </c>
      <c r="BR363" s="36">
        <f t="shared" si="309"/>
        <v>1</v>
      </c>
      <c r="BS363" t="e">
        <f t="shared" si="310"/>
        <v>#N/A</v>
      </c>
    </row>
    <row r="364" spans="1:71">
      <c r="A364" s="59">
        <v>395</v>
      </c>
      <c r="B364" s="59">
        <v>231111</v>
      </c>
      <c r="C364" s="160">
        <v>53928569.763974898</v>
      </c>
      <c r="D364" s="59">
        <v>45642854.5</v>
      </c>
      <c r="E364" s="59">
        <v>45642854.5</v>
      </c>
      <c r="F364" s="59">
        <v>8285715.2639749302</v>
      </c>
      <c r="G364" s="59">
        <v>642.85713195800804</v>
      </c>
      <c r="H364" s="59">
        <v>-6002692426.8663998</v>
      </c>
      <c r="I364" s="59">
        <v>402</v>
      </c>
      <c r="J364" s="59">
        <v>0</v>
      </c>
      <c r="K364" s="59">
        <v>0</v>
      </c>
      <c r="L364" s="59">
        <v>402</v>
      </c>
      <c r="M364" s="59">
        <v>0</v>
      </c>
      <c r="N364" s="59">
        <v>0</v>
      </c>
      <c r="O364" s="59">
        <v>413</v>
      </c>
      <c r="P364" s="59">
        <v>0</v>
      </c>
      <c r="Q364" s="59">
        <v>0</v>
      </c>
      <c r="R364" s="59">
        <v>1</v>
      </c>
      <c r="S364" s="59">
        <v>0</v>
      </c>
      <c r="T364" s="59">
        <f t="shared" si="260"/>
        <v>3</v>
      </c>
      <c r="U364" s="59">
        <f t="shared" si="261"/>
        <v>0</v>
      </c>
      <c r="V364" s="59">
        <f t="shared" si="262"/>
        <v>0</v>
      </c>
      <c r="W364" s="59">
        <f t="shared" si="263"/>
        <v>0</v>
      </c>
      <c r="X364" s="59">
        <f t="shared" si="264"/>
        <v>0</v>
      </c>
      <c r="Y364" s="59">
        <f t="shared" si="265"/>
        <v>0</v>
      </c>
      <c r="Z364" s="59">
        <f t="shared" si="266"/>
        <v>0</v>
      </c>
      <c r="AA364" s="59">
        <f t="shared" si="267"/>
        <v>0</v>
      </c>
      <c r="AB364" s="59">
        <f t="shared" si="268"/>
        <v>0</v>
      </c>
      <c r="AC364" s="59">
        <f t="shared" si="269"/>
        <v>0</v>
      </c>
      <c r="AD364" s="166">
        <f t="shared" si="311"/>
        <v>0</v>
      </c>
      <c r="AE364" s="169">
        <f t="shared" si="270"/>
        <v>0</v>
      </c>
      <c r="AF364" s="169">
        <f t="shared" si="271"/>
        <v>0</v>
      </c>
      <c r="AG364" s="169">
        <f t="shared" si="272"/>
        <v>0</v>
      </c>
      <c r="AH364" s="169">
        <f t="shared" si="273"/>
        <v>1</v>
      </c>
      <c r="AI364" s="169">
        <f t="shared" si="274"/>
        <v>0</v>
      </c>
      <c r="AJ364" s="169">
        <f t="shared" si="275"/>
        <v>0</v>
      </c>
      <c r="AK364" s="169">
        <f t="shared" si="276"/>
        <v>0</v>
      </c>
      <c r="AL364" s="169">
        <f t="shared" si="277"/>
        <v>1</v>
      </c>
      <c r="AM364" s="169">
        <f t="shared" si="278"/>
        <v>0</v>
      </c>
      <c r="AN364" s="169">
        <f t="shared" si="279"/>
        <v>0</v>
      </c>
      <c r="AO364" s="169">
        <f t="shared" si="280"/>
        <v>1</v>
      </c>
      <c r="AP364" s="169">
        <f t="shared" si="281"/>
        <v>0</v>
      </c>
      <c r="AQ364" s="169">
        <f t="shared" si="282"/>
        <v>0</v>
      </c>
      <c r="AR364" s="169">
        <f t="shared" si="283"/>
        <v>0</v>
      </c>
      <c r="AS364" s="169">
        <f t="shared" si="284"/>
        <v>0</v>
      </c>
      <c r="AT364" s="169">
        <f t="shared" si="285"/>
        <v>0</v>
      </c>
      <c r="AU364" s="169">
        <f t="shared" si="286"/>
        <v>0</v>
      </c>
      <c r="AV364" s="169">
        <f t="shared" si="287"/>
        <v>1</v>
      </c>
      <c r="AW364" s="169">
        <f t="shared" si="288"/>
        <v>1</v>
      </c>
      <c r="AX364" s="169">
        <f t="shared" si="289"/>
        <v>1</v>
      </c>
      <c r="AY364" s="169">
        <f t="shared" si="290"/>
        <v>0</v>
      </c>
      <c r="AZ364" s="169">
        <f t="shared" si="291"/>
        <v>0</v>
      </c>
      <c r="BA364" s="169">
        <f t="shared" si="292"/>
        <v>0</v>
      </c>
      <c r="BB364" s="169">
        <f t="shared" si="293"/>
        <v>1</v>
      </c>
      <c r="BC364" s="169">
        <f t="shared" si="294"/>
        <v>0</v>
      </c>
      <c r="BD364" s="169">
        <f t="shared" si="295"/>
        <v>1</v>
      </c>
      <c r="BE364" s="169">
        <f t="shared" si="296"/>
        <v>0</v>
      </c>
      <c r="BF364" s="169">
        <f t="shared" si="297"/>
        <v>0</v>
      </c>
      <c r="BG364" s="169">
        <f t="shared" si="298"/>
        <v>0</v>
      </c>
      <c r="BH364" s="169">
        <f t="shared" si="299"/>
        <v>0</v>
      </c>
      <c r="BI364" s="169">
        <f t="shared" si="300"/>
        <v>0</v>
      </c>
      <c r="BJ364" s="169">
        <f t="shared" si="301"/>
        <v>0</v>
      </c>
      <c r="BK364" s="167">
        <f t="shared" si="302"/>
        <v>1</v>
      </c>
      <c r="BL364" s="169">
        <f t="shared" si="303"/>
        <v>1</v>
      </c>
      <c r="BM364" s="169">
        <f t="shared" si="304"/>
        <v>0</v>
      </c>
      <c r="BN364" s="169">
        <f t="shared" si="305"/>
        <v>1</v>
      </c>
      <c r="BO364" s="169">
        <f t="shared" si="306"/>
        <v>0</v>
      </c>
      <c r="BP364" s="36">
        <f t="shared" si="307"/>
        <v>0</v>
      </c>
      <c r="BQ364">
        <f t="shared" si="308"/>
        <v>0</v>
      </c>
      <c r="BR364" s="36">
        <f t="shared" si="309"/>
        <v>1</v>
      </c>
      <c r="BS364" t="e">
        <f t="shared" si="310"/>
        <v>#N/A</v>
      </c>
    </row>
    <row r="365" spans="1:71">
      <c r="A365" s="59">
        <v>74</v>
      </c>
      <c r="B365" s="59">
        <v>21211</v>
      </c>
      <c r="C365" s="160">
        <v>69387755.158310696</v>
      </c>
      <c r="D365" s="59">
        <v>44081632.5</v>
      </c>
      <c r="E365" s="59">
        <v>46530612</v>
      </c>
      <c r="F365" s="59">
        <v>22857143.1583107</v>
      </c>
      <c r="G365" s="59">
        <v>40.816326141357401</v>
      </c>
      <c r="H365" s="59">
        <v>-1093687500.53228</v>
      </c>
      <c r="I365" s="59">
        <v>0</v>
      </c>
      <c r="J365" s="59">
        <v>0</v>
      </c>
      <c r="K365" s="59">
        <v>0</v>
      </c>
      <c r="L365" s="59">
        <v>406</v>
      </c>
      <c r="M365" s="59">
        <v>413</v>
      </c>
      <c r="N365" s="59">
        <v>408</v>
      </c>
      <c r="O365" s="59">
        <v>0</v>
      </c>
      <c r="P365" s="59">
        <v>0</v>
      </c>
      <c r="Q365" s="59">
        <v>0</v>
      </c>
      <c r="R365" s="59">
        <v>2</v>
      </c>
      <c r="S365" s="59">
        <v>0</v>
      </c>
      <c r="T365" s="59">
        <f t="shared" si="260"/>
        <v>1</v>
      </c>
      <c r="U365" s="59">
        <f t="shared" si="261"/>
        <v>0</v>
      </c>
      <c r="V365" s="59">
        <f t="shared" si="262"/>
        <v>0</v>
      </c>
      <c r="W365" s="59">
        <f t="shared" si="263"/>
        <v>2</v>
      </c>
      <c r="X365" s="59">
        <f t="shared" si="264"/>
        <v>0</v>
      </c>
      <c r="Y365" s="59">
        <f t="shared" si="265"/>
        <v>0</v>
      </c>
      <c r="Z365" s="59">
        <f t="shared" si="266"/>
        <v>0</v>
      </c>
      <c r="AA365" s="59">
        <f t="shared" si="267"/>
        <v>0</v>
      </c>
      <c r="AB365" s="59">
        <f t="shared" si="268"/>
        <v>0</v>
      </c>
      <c r="AC365" s="59">
        <f t="shared" si="269"/>
        <v>0</v>
      </c>
      <c r="AD365" s="166">
        <f t="shared" si="311"/>
        <v>0</v>
      </c>
      <c r="AE365" s="169">
        <f t="shared" si="270"/>
        <v>0</v>
      </c>
      <c r="AF365" s="169">
        <f t="shared" si="271"/>
        <v>0</v>
      </c>
      <c r="AG365" s="169">
        <f t="shared" si="272"/>
        <v>0</v>
      </c>
      <c r="AH365" s="169">
        <f t="shared" si="273"/>
        <v>1</v>
      </c>
      <c r="AI365" s="169">
        <f t="shared" si="274"/>
        <v>0</v>
      </c>
      <c r="AJ365" s="169">
        <f t="shared" si="275"/>
        <v>0</v>
      </c>
      <c r="AK365" s="169">
        <f t="shared" si="276"/>
        <v>0</v>
      </c>
      <c r="AL365" s="169">
        <f t="shared" si="277"/>
        <v>1</v>
      </c>
      <c r="AM365" s="169">
        <f t="shared" si="278"/>
        <v>0</v>
      </c>
      <c r="AN365" s="169">
        <f t="shared" si="279"/>
        <v>0</v>
      </c>
      <c r="AO365" s="169">
        <f t="shared" si="280"/>
        <v>1</v>
      </c>
      <c r="AP365" s="169">
        <f t="shared" si="281"/>
        <v>0</v>
      </c>
      <c r="AQ365" s="169">
        <f t="shared" si="282"/>
        <v>0</v>
      </c>
      <c r="AR365" s="169">
        <f t="shared" si="283"/>
        <v>0</v>
      </c>
      <c r="AS365" s="169">
        <f t="shared" si="284"/>
        <v>0</v>
      </c>
      <c r="AT365" s="169">
        <f t="shared" si="285"/>
        <v>0</v>
      </c>
      <c r="AU365" s="169">
        <f t="shared" si="286"/>
        <v>0</v>
      </c>
      <c r="AV365" s="169">
        <f t="shared" si="287"/>
        <v>1</v>
      </c>
      <c r="AW365" s="169">
        <f t="shared" si="288"/>
        <v>1</v>
      </c>
      <c r="AX365" s="169">
        <f t="shared" si="289"/>
        <v>0</v>
      </c>
      <c r="AY365" s="169">
        <f t="shared" si="290"/>
        <v>1</v>
      </c>
      <c r="AZ365" s="169">
        <f t="shared" si="291"/>
        <v>0</v>
      </c>
      <c r="BA365" s="169">
        <f t="shared" si="292"/>
        <v>0</v>
      </c>
      <c r="BB365" s="169">
        <f t="shared" si="293"/>
        <v>1</v>
      </c>
      <c r="BC365" s="169">
        <f t="shared" si="294"/>
        <v>1</v>
      </c>
      <c r="BD365" s="169">
        <f t="shared" si="295"/>
        <v>0</v>
      </c>
      <c r="BE365" s="169">
        <f t="shared" si="296"/>
        <v>1</v>
      </c>
      <c r="BF365" s="169">
        <f t="shared" si="297"/>
        <v>0</v>
      </c>
      <c r="BG365" s="169">
        <f t="shared" si="298"/>
        <v>0</v>
      </c>
      <c r="BH365" s="169">
        <f t="shared" si="299"/>
        <v>0</v>
      </c>
      <c r="BI365" s="169">
        <f t="shared" si="300"/>
        <v>0</v>
      </c>
      <c r="BJ365" s="169">
        <f t="shared" si="301"/>
        <v>0</v>
      </c>
      <c r="BK365" s="167">
        <f t="shared" si="302"/>
        <v>0</v>
      </c>
      <c r="BL365" s="169">
        <f t="shared" si="303"/>
        <v>0</v>
      </c>
      <c r="BM365" s="169">
        <f t="shared" si="304"/>
        <v>1</v>
      </c>
      <c r="BN365" s="169">
        <f t="shared" si="305"/>
        <v>1</v>
      </c>
      <c r="BO365" s="169">
        <f t="shared" si="306"/>
        <v>0</v>
      </c>
      <c r="BP365" s="36">
        <f t="shared" si="307"/>
        <v>0</v>
      </c>
      <c r="BQ365">
        <f t="shared" si="308"/>
        <v>0</v>
      </c>
      <c r="BR365" s="36">
        <f t="shared" si="309"/>
        <v>1</v>
      </c>
      <c r="BS365" t="e">
        <f t="shared" si="310"/>
        <v>#N/A</v>
      </c>
    </row>
    <row r="366" spans="1:71">
      <c r="A366" s="59">
        <v>222</v>
      </c>
      <c r="B366" s="59">
        <v>141191</v>
      </c>
      <c r="C366" s="160">
        <v>112285713.807661</v>
      </c>
      <c r="D366" s="59">
        <v>47428570</v>
      </c>
      <c r="E366" s="59">
        <v>47428570</v>
      </c>
      <c r="F366" s="59">
        <v>64857143.807660699</v>
      </c>
      <c r="G366" s="59">
        <v>2885.7142333984398</v>
      </c>
      <c r="H366" s="59">
        <v>-3549076837.5751901</v>
      </c>
      <c r="I366" s="59">
        <v>444</v>
      </c>
      <c r="J366" s="59">
        <v>0</v>
      </c>
      <c r="K366" s="59">
        <v>0</v>
      </c>
      <c r="L366" s="59">
        <v>416</v>
      </c>
      <c r="M366" s="59">
        <v>0</v>
      </c>
      <c r="N366" s="59">
        <v>0</v>
      </c>
      <c r="O366" s="59">
        <v>404</v>
      </c>
      <c r="P366" s="59">
        <v>0</v>
      </c>
      <c r="Q366" s="59">
        <v>0</v>
      </c>
      <c r="R366" s="59">
        <v>1</v>
      </c>
      <c r="S366" s="59">
        <v>1</v>
      </c>
      <c r="T366" s="59">
        <f t="shared" si="260"/>
        <v>3</v>
      </c>
      <c r="U366" s="59">
        <f t="shared" si="261"/>
        <v>0</v>
      </c>
      <c r="V366" s="59">
        <f t="shared" si="262"/>
        <v>0</v>
      </c>
      <c r="W366" s="59">
        <f t="shared" si="263"/>
        <v>0</v>
      </c>
      <c r="X366" s="59">
        <f t="shared" si="264"/>
        <v>0</v>
      </c>
      <c r="Y366" s="59">
        <f t="shared" si="265"/>
        <v>0</v>
      </c>
      <c r="Z366" s="59">
        <f t="shared" si="266"/>
        <v>0</v>
      </c>
      <c r="AA366" s="59">
        <f t="shared" si="267"/>
        <v>0</v>
      </c>
      <c r="AB366" s="59">
        <f t="shared" si="268"/>
        <v>0</v>
      </c>
      <c r="AC366" s="59">
        <f t="shared" si="269"/>
        <v>0</v>
      </c>
      <c r="AD366" s="166">
        <f t="shared" si="311"/>
        <v>0</v>
      </c>
      <c r="AE366" s="169">
        <f t="shared" si="270"/>
        <v>0</v>
      </c>
      <c r="AF366" s="169">
        <f t="shared" si="271"/>
        <v>0</v>
      </c>
      <c r="AG366" s="169">
        <f t="shared" si="272"/>
        <v>0</v>
      </c>
      <c r="AH366" s="169">
        <f t="shared" si="273"/>
        <v>1</v>
      </c>
      <c r="AI366" s="169">
        <f t="shared" si="274"/>
        <v>0</v>
      </c>
      <c r="AJ366" s="169">
        <f t="shared" si="275"/>
        <v>0</v>
      </c>
      <c r="AK366" s="169">
        <f t="shared" si="276"/>
        <v>0</v>
      </c>
      <c r="AL366" s="169">
        <f t="shared" si="277"/>
        <v>1</v>
      </c>
      <c r="AM366" s="169">
        <f t="shared" si="278"/>
        <v>0</v>
      </c>
      <c r="AN366" s="169">
        <f t="shared" si="279"/>
        <v>0</v>
      </c>
      <c r="AO366" s="169">
        <f t="shared" si="280"/>
        <v>1</v>
      </c>
      <c r="AP366" s="169">
        <f t="shared" si="281"/>
        <v>0</v>
      </c>
      <c r="AQ366" s="169">
        <f t="shared" si="282"/>
        <v>0</v>
      </c>
      <c r="AR366" s="169">
        <f t="shared" si="283"/>
        <v>0</v>
      </c>
      <c r="AS366" s="169">
        <f t="shared" si="284"/>
        <v>0</v>
      </c>
      <c r="AT366" s="169">
        <f t="shared" si="285"/>
        <v>0</v>
      </c>
      <c r="AU366" s="169">
        <f t="shared" si="286"/>
        <v>0</v>
      </c>
      <c r="AV366" s="169">
        <f t="shared" si="287"/>
        <v>1</v>
      </c>
      <c r="AW366" s="169">
        <f t="shared" si="288"/>
        <v>1</v>
      </c>
      <c r="AX366" s="169">
        <f t="shared" si="289"/>
        <v>1</v>
      </c>
      <c r="AY366" s="169">
        <f t="shared" si="290"/>
        <v>0</v>
      </c>
      <c r="AZ366" s="169">
        <f t="shared" si="291"/>
        <v>0</v>
      </c>
      <c r="BA366" s="169">
        <f t="shared" si="292"/>
        <v>0</v>
      </c>
      <c r="BB366" s="169">
        <f t="shared" si="293"/>
        <v>1</v>
      </c>
      <c r="BC366" s="169">
        <f t="shared" si="294"/>
        <v>0</v>
      </c>
      <c r="BD366" s="169">
        <f t="shared" si="295"/>
        <v>1</v>
      </c>
      <c r="BE366" s="169">
        <f t="shared" si="296"/>
        <v>0</v>
      </c>
      <c r="BF366" s="169">
        <f t="shared" si="297"/>
        <v>0</v>
      </c>
      <c r="BG366" s="169">
        <f t="shared" si="298"/>
        <v>0</v>
      </c>
      <c r="BH366" s="169">
        <f t="shared" si="299"/>
        <v>0</v>
      </c>
      <c r="BI366" s="169">
        <f t="shared" si="300"/>
        <v>0</v>
      </c>
      <c r="BJ366" s="169">
        <f t="shared" si="301"/>
        <v>1</v>
      </c>
      <c r="BK366" s="167">
        <f t="shared" si="302"/>
        <v>0</v>
      </c>
      <c r="BL366" s="169">
        <f t="shared" si="303"/>
        <v>1</v>
      </c>
      <c r="BM366" s="169">
        <f t="shared" si="304"/>
        <v>0</v>
      </c>
      <c r="BN366" s="169">
        <f t="shared" si="305"/>
        <v>0</v>
      </c>
      <c r="BO366" s="169">
        <f t="shared" si="306"/>
        <v>1</v>
      </c>
      <c r="BP366" s="36">
        <f t="shared" si="307"/>
        <v>0</v>
      </c>
      <c r="BQ366">
        <f t="shared" si="308"/>
        <v>0</v>
      </c>
      <c r="BR366" s="36">
        <f t="shared" si="309"/>
        <v>1</v>
      </c>
      <c r="BS366" t="e">
        <f t="shared" si="310"/>
        <v>#N/A</v>
      </c>
    </row>
    <row r="367" spans="1:71">
      <c r="A367" s="59">
        <v>412</v>
      </c>
      <c r="B367" s="59">
        <v>231641</v>
      </c>
      <c r="C367" s="160">
        <v>230714284.73202601</v>
      </c>
      <c r="D367" s="59">
        <v>48000002</v>
      </c>
      <c r="E367" s="59">
        <v>48000002</v>
      </c>
      <c r="F367" s="59">
        <v>182714282.73202601</v>
      </c>
      <c r="G367" s="59">
        <v>1657.1428833007801</v>
      </c>
      <c r="H367" s="59">
        <v>-6356963097.9847803</v>
      </c>
      <c r="I367" s="59">
        <v>411</v>
      </c>
      <c r="J367" s="59">
        <v>409</v>
      </c>
      <c r="K367" s="59">
        <v>0</v>
      </c>
      <c r="L367" s="59">
        <v>417</v>
      </c>
      <c r="M367" s="59">
        <v>402</v>
      </c>
      <c r="N367" s="59">
        <v>0</v>
      </c>
      <c r="O367" s="59">
        <v>417</v>
      </c>
      <c r="P367" s="59">
        <v>0</v>
      </c>
      <c r="Q367" s="59">
        <v>0</v>
      </c>
      <c r="R367" s="59">
        <v>1</v>
      </c>
      <c r="S367" s="59">
        <v>1</v>
      </c>
      <c r="T367" s="59">
        <f t="shared" si="260"/>
        <v>3</v>
      </c>
      <c r="U367" s="59">
        <f t="shared" si="261"/>
        <v>0</v>
      </c>
      <c r="V367" s="59">
        <f t="shared" si="262"/>
        <v>0</v>
      </c>
      <c r="W367" s="59">
        <f t="shared" si="263"/>
        <v>2</v>
      </c>
      <c r="X367" s="59">
        <f t="shared" si="264"/>
        <v>0</v>
      </c>
      <c r="Y367" s="59">
        <f t="shared" si="265"/>
        <v>0</v>
      </c>
      <c r="Z367" s="59">
        <f t="shared" si="266"/>
        <v>0</v>
      </c>
      <c r="AA367" s="59">
        <f t="shared" si="267"/>
        <v>0</v>
      </c>
      <c r="AB367" s="59">
        <f t="shared" si="268"/>
        <v>0</v>
      </c>
      <c r="AC367" s="59">
        <f t="shared" si="269"/>
        <v>0</v>
      </c>
      <c r="AD367" s="166">
        <f t="shared" si="311"/>
        <v>0</v>
      </c>
      <c r="AE367" s="169">
        <f t="shared" si="270"/>
        <v>0</v>
      </c>
      <c r="AF367" s="169">
        <f t="shared" si="271"/>
        <v>0</v>
      </c>
      <c r="AG367" s="169">
        <f t="shared" si="272"/>
        <v>0</v>
      </c>
      <c r="AH367" s="169">
        <f t="shared" si="273"/>
        <v>1</v>
      </c>
      <c r="AI367" s="169">
        <f t="shared" si="274"/>
        <v>0</v>
      </c>
      <c r="AJ367" s="169">
        <f t="shared" si="275"/>
        <v>0</v>
      </c>
      <c r="AK367" s="169">
        <f t="shared" si="276"/>
        <v>0</v>
      </c>
      <c r="AL367" s="169">
        <f t="shared" si="277"/>
        <v>1</v>
      </c>
      <c r="AM367" s="169">
        <f t="shared" si="278"/>
        <v>0</v>
      </c>
      <c r="AN367" s="169">
        <f t="shared" si="279"/>
        <v>0</v>
      </c>
      <c r="AO367" s="169">
        <f t="shared" si="280"/>
        <v>1</v>
      </c>
      <c r="AP367" s="169">
        <f t="shared" si="281"/>
        <v>0</v>
      </c>
      <c r="AQ367" s="169">
        <f t="shared" si="282"/>
        <v>0</v>
      </c>
      <c r="AR367" s="169">
        <f t="shared" si="283"/>
        <v>0</v>
      </c>
      <c r="AS367" s="169">
        <f t="shared" si="284"/>
        <v>0</v>
      </c>
      <c r="AT367" s="169">
        <f t="shared" si="285"/>
        <v>0</v>
      </c>
      <c r="AU367" s="169">
        <f t="shared" si="286"/>
        <v>0</v>
      </c>
      <c r="AV367" s="169">
        <f t="shared" si="287"/>
        <v>1</v>
      </c>
      <c r="AW367" s="169">
        <f t="shared" si="288"/>
        <v>1</v>
      </c>
      <c r="AX367" s="169">
        <f t="shared" si="289"/>
        <v>1</v>
      </c>
      <c r="AY367" s="169">
        <f t="shared" si="290"/>
        <v>0</v>
      </c>
      <c r="AZ367" s="169">
        <f t="shared" si="291"/>
        <v>0</v>
      </c>
      <c r="BA367" s="169">
        <f t="shared" si="292"/>
        <v>0</v>
      </c>
      <c r="BB367" s="169">
        <f t="shared" si="293"/>
        <v>1</v>
      </c>
      <c r="BC367" s="169">
        <f t="shared" si="294"/>
        <v>2</v>
      </c>
      <c r="BD367" s="169">
        <f t="shared" si="295"/>
        <v>0</v>
      </c>
      <c r="BE367" s="169">
        <f t="shared" si="296"/>
        <v>0</v>
      </c>
      <c r="BF367" s="169">
        <f t="shared" si="297"/>
        <v>2</v>
      </c>
      <c r="BG367" s="169">
        <f t="shared" si="298"/>
        <v>0</v>
      </c>
      <c r="BH367" s="169">
        <f t="shared" si="299"/>
        <v>0</v>
      </c>
      <c r="BI367" s="169">
        <f t="shared" si="300"/>
        <v>0</v>
      </c>
      <c r="BJ367" s="169">
        <f t="shared" si="301"/>
        <v>0</v>
      </c>
      <c r="BK367" s="167">
        <f t="shared" si="302"/>
        <v>0</v>
      </c>
      <c r="BL367" s="169">
        <f t="shared" si="303"/>
        <v>1</v>
      </c>
      <c r="BM367" s="169">
        <f t="shared" si="304"/>
        <v>0</v>
      </c>
      <c r="BN367" s="169">
        <f t="shared" si="305"/>
        <v>0</v>
      </c>
      <c r="BO367" s="169">
        <f t="shared" si="306"/>
        <v>1</v>
      </c>
      <c r="BP367" s="36">
        <f t="shared" si="307"/>
        <v>0</v>
      </c>
      <c r="BQ367">
        <f t="shared" si="308"/>
        <v>0</v>
      </c>
      <c r="BR367" s="36">
        <f t="shared" si="309"/>
        <v>4</v>
      </c>
      <c r="BS367" t="e">
        <f t="shared" si="310"/>
        <v>#N/A</v>
      </c>
    </row>
    <row r="368" spans="1:71">
      <c r="A368" s="59">
        <v>243</v>
      </c>
      <c r="B368" s="59">
        <v>151462</v>
      </c>
      <c r="C368" s="160">
        <v>42942856.960028999</v>
      </c>
      <c r="D368" s="59">
        <v>48896426.5</v>
      </c>
      <c r="E368" s="59">
        <v>48896426.5</v>
      </c>
      <c r="F368" s="59">
        <v>-5953569.53997098</v>
      </c>
      <c r="G368" s="59">
        <v>39.2857151031494</v>
      </c>
      <c r="H368" s="59">
        <v>-3834558980.9860702</v>
      </c>
      <c r="I368" s="59">
        <v>0</v>
      </c>
      <c r="J368" s="59">
        <v>0</v>
      </c>
      <c r="K368" s="59">
        <v>0</v>
      </c>
      <c r="L368" s="59">
        <v>101</v>
      </c>
      <c r="M368" s="59">
        <v>0</v>
      </c>
      <c r="N368" s="59">
        <v>0</v>
      </c>
      <c r="O368" s="59">
        <v>416</v>
      </c>
      <c r="P368" s="59">
        <v>0</v>
      </c>
      <c r="Q368" s="59">
        <v>0</v>
      </c>
      <c r="R368" s="59">
        <v>2</v>
      </c>
      <c r="S368" s="59">
        <v>0</v>
      </c>
      <c r="T368" s="59">
        <f t="shared" si="260"/>
        <v>1</v>
      </c>
      <c r="U368" s="59">
        <f t="shared" si="261"/>
        <v>0</v>
      </c>
      <c r="V368" s="59">
        <f t="shared" si="262"/>
        <v>0</v>
      </c>
      <c r="W368" s="59">
        <f t="shared" si="263"/>
        <v>0</v>
      </c>
      <c r="X368" s="59">
        <f t="shared" si="264"/>
        <v>0</v>
      </c>
      <c r="Y368" s="59">
        <f t="shared" si="265"/>
        <v>0</v>
      </c>
      <c r="Z368" s="59">
        <f t="shared" si="266"/>
        <v>0</v>
      </c>
      <c r="AA368" s="59">
        <f t="shared" si="267"/>
        <v>0</v>
      </c>
      <c r="AB368" s="59">
        <f t="shared" si="268"/>
        <v>0</v>
      </c>
      <c r="AC368" s="59">
        <f t="shared" si="269"/>
        <v>0</v>
      </c>
      <c r="AD368" s="166">
        <f t="shared" si="311"/>
        <v>1</v>
      </c>
      <c r="AE368" s="169">
        <f t="shared" si="270"/>
        <v>1</v>
      </c>
      <c r="AF368" s="169">
        <f t="shared" si="271"/>
        <v>0</v>
      </c>
      <c r="AG368" s="169">
        <f t="shared" si="272"/>
        <v>0</v>
      </c>
      <c r="AH368" s="169">
        <f t="shared" si="273"/>
        <v>1</v>
      </c>
      <c r="AI368" s="169">
        <f t="shared" si="274"/>
        <v>1</v>
      </c>
      <c r="AJ368" s="169">
        <f t="shared" si="275"/>
        <v>0</v>
      </c>
      <c r="AK368" s="169">
        <f t="shared" si="276"/>
        <v>0</v>
      </c>
      <c r="AL368" s="169">
        <f t="shared" si="277"/>
        <v>0</v>
      </c>
      <c r="AM368" s="169">
        <f t="shared" si="278"/>
        <v>0</v>
      </c>
      <c r="AN368" s="169">
        <f t="shared" si="279"/>
        <v>0</v>
      </c>
      <c r="AO368" s="169">
        <f t="shared" si="280"/>
        <v>1</v>
      </c>
      <c r="AP368" s="169">
        <f t="shared" si="281"/>
        <v>0</v>
      </c>
      <c r="AQ368" s="169">
        <f t="shared" si="282"/>
        <v>0</v>
      </c>
      <c r="AR368" s="169">
        <f t="shared" si="283"/>
        <v>0</v>
      </c>
      <c r="AS368" s="169">
        <f t="shared" si="284"/>
        <v>0</v>
      </c>
      <c r="AT368" s="169">
        <f t="shared" si="285"/>
        <v>0</v>
      </c>
      <c r="AU368" s="169">
        <f t="shared" si="286"/>
        <v>0</v>
      </c>
      <c r="AV368" s="169">
        <f t="shared" si="287"/>
        <v>1</v>
      </c>
      <c r="AW368" s="169">
        <f t="shared" si="288"/>
        <v>1</v>
      </c>
      <c r="AX368" s="169">
        <f t="shared" si="289"/>
        <v>0</v>
      </c>
      <c r="AY368" s="169">
        <f t="shared" si="290"/>
        <v>1</v>
      </c>
      <c r="AZ368" s="169">
        <f t="shared" si="291"/>
        <v>1</v>
      </c>
      <c r="BA368" s="169">
        <f t="shared" si="292"/>
        <v>0</v>
      </c>
      <c r="BB368" s="169">
        <f t="shared" si="293"/>
        <v>1</v>
      </c>
      <c r="BC368" s="169">
        <f t="shared" si="294"/>
        <v>0</v>
      </c>
      <c r="BD368" s="169">
        <f t="shared" si="295"/>
        <v>1</v>
      </c>
      <c r="BE368" s="169">
        <f t="shared" si="296"/>
        <v>0</v>
      </c>
      <c r="BF368" s="169">
        <f t="shared" si="297"/>
        <v>0</v>
      </c>
      <c r="BG368" s="169">
        <f t="shared" si="298"/>
        <v>0</v>
      </c>
      <c r="BH368" s="169">
        <f t="shared" si="299"/>
        <v>0</v>
      </c>
      <c r="BI368" s="169">
        <f t="shared" si="300"/>
        <v>0</v>
      </c>
      <c r="BJ368" s="169">
        <f t="shared" si="301"/>
        <v>1</v>
      </c>
      <c r="BK368" s="167">
        <f t="shared" si="302"/>
        <v>0</v>
      </c>
      <c r="BL368" s="169">
        <f t="shared" si="303"/>
        <v>0</v>
      </c>
      <c r="BM368" s="169">
        <f t="shared" si="304"/>
        <v>1</v>
      </c>
      <c r="BN368" s="169">
        <f t="shared" si="305"/>
        <v>1</v>
      </c>
      <c r="BO368" s="169">
        <f t="shared" si="306"/>
        <v>0</v>
      </c>
      <c r="BP368" s="36">
        <f t="shared" si="307"/>
        <v>1</v>
      </c>
      <c r="BQ368">
        <f t="shared" si="308"/>
        <v>0</v>
      </c>
      <c r="BR368" s="36">
        <f t="shared" si="309"/>
        <v>2</v>
      </c>
      <c r="BS368" t="e">
        <f t="shared" si="310"/>
        <v>#N/A</v>
      </c>
    </row>
    <row r="369" spans="1:71">
      <c r="A369" s="59">
        <v>345</v>
      </c>
      <c r="B369" s="59">
        <v>211372</v>
      </c>
      <c r="C369" s="160">
        <v>24999999.893563099</v>
      </c>
      <c r="D369" s="59">
        <v>48942860</v>
      </c>
      <c r="E369" s="59">
        <v>48942860</v>
      </c>
      <c r="F369" s="59">
        <v>-23942860.106436901</v>
      </c>
      <c r="G369" s="59">
        <v>285.71429443359398</v>
      </c>
      <c r="H369" s="59">
        <v>-4881233114.1676598</v>
      </c>
      <c r="I369" s="59">
        <v>0</v>
      </c>
      <c r="J369" s="59">
        <v>0</v>
      </c>
      <c r="K369" s="59">
        <v>0</v>
      </c>
      <c r="L369" s="59">
        <v>406</v>
      </c>
      <c r="M369" s="59">
        <v>301</v>
      </c>
      <c r="N369" s="59">
        <v>417</v>
      </c>
      <c r="O369" s="59">
        <v>0</v>
      </c>
      <c r="P369" s="59">
        <v>0</v>
      </c>
      <c r="Q369" s="59">
        <v>0</v>
      </c>
      <c r="R369" s="59">
        <v>2</v>
      </c>
      <c r="S369" s="59">
        <v>0</v>
      </c>
      <c r="T369" s="59">
        <f t="shared" si="260"/>
        <v>1</v>
      </c>
      <c r="U369" s="59">
        <f t="shared" si="261"/>
        <v>0</v>
      </c>
      <c r="V369" s="59">
        <f t="shared" si="262"/>
        <v>0</v>
      </c>
      <c r="W369" s="59">
        <f t="shared" si="263"/>
        <v>1</v>
      </c>
      <c r="X369" s="59">
        <f t="shared" si="264"/>
        <v>0</v>
      </c>
      <c r="Y369" s="59">
        <f t="shared" si="265"/>
        <v>1</v>
      </c>
      <c r="Z369" s="59">
        <f t="shared" si="266"/>
        <v>0</v>
      </c>
      <c r="AA369" s="59">
        <f t="shared" si="267"/>
        <v>0</v>
      </c>
      <c r="AB369" s="59">
        <f t="shared" si="268"/>
        <v>0</v>
      </c>
      <c r="AC369" s="59">
        <f t="shared" si="269"/>
        <v>0</v>
      </c>
      <c r="AD369" s="166">
        <f t="shared" si="311"/>
        <v>0</v>
      </c>
      <c r="AE369" s="169">
        <f t="shared" si="270"/>
        <v>0</v>
      </c>
      <c r="AF369" s="169">
        <f t="shared" si="271"/>
        <v>0</v>
      </c>
      <c r="AG369" s="169">
        <f t="shared" si="272"/>
        <v>0</v>
      </c>
      <c r="AH369" s="169">
        <f t="shared" si="273"/>
        <v>1</v>
      </c>
      <c r="AI369" s="169">
        <f t="shared" si="274"/>
        <v>0</v>
      </c>
      <c r="AJ369" s="169">
        <f t="shared" si="275"/>
        <v>0</v>
      </c>
      <c r="AK369" s="169">
        <f t="shared" si="276"/>
        <v>0</v>
      </c>
      <c r="AL369" s="169">
        <f t="shared" si="277"/>
        <v>1</v>
      </c>
      <c r="AM369" s="169">
        <f t="shared" si="278"/>
        <v>0</v>
      </c>
      <c r="AN369" s="169">
        <f t="shared" si="279"/>
        <v>0</v>
      </c>
      <c r="AO369" s="169">
        <f t="shared" si="280"/>
        <v>1</v>
      </c>
      <c r="AP369" s="169">
        <f t="shared" si="281"/>
        <v>0</v>
      </c>
      <c r="AQ369" s="169">
        <f t="shared" si="282"/>
        <v>0</v>
      </c>
      <c r="AR369" s="169">
        <f t="shared" si="283"/>
        <v>0</v>
      </c>
      <c r="AS369" s="169">
        <f t="shared" si="284"/>
        <v>0</v>
      </c>
      <c r="AT369" s="169">
        <f t="shared" si="285"/>
        <v>0</v>
      </c>
      <c r="AU369" s="169">
        <f t="shared" si="286"/>
        <v>0</v>
      </c>
      <c r="AV369" s="169">
        <f t="shared" si="287"/>
        <v>1</v>
      </c>
      <c r="AW369" s="169">
        <f t="shared" si="288"/>
        <v>1</v>
      </c>
      <c r="AX369" s="169">
        <f t="shared" si="289"/>
        <v>0</v>
      </c>
      <c r="AY369" s="169">
        <f t="shared" si="290"/>
        <v>1</v>
      </c>
      <c r="AZ369" s="169">
        <f t="shared" si="291"/>
        <v>0</v>
      </c>
      <c r="BA369" s="169">
        <f t="shared" si="292"/>
        <v>0</v>
      </c>
      <c r="BB369" s="169">
        <f t="shared" si="293"/>
        <v>1</v>
      </c>
      <c r="BC369" s="169">
        <f t="shared" si="294"/>
        <v>1</v>
      </c>
      <c r="BD369" s="169">
        <f t="shared" si="295"/>
        <v>0</v>
      </c>
      <c r="BE369" s="169">
        <f t="shared" si="296"/>
        <v>1</v>
      </c>
      <c r="BF369" s="169">
        <f t="shared" si="297"/>
        <v>0</v>
      </c>
      <c r="BG369" s="169">
        <f t="shared" si="298"/>
        <v>0</v>
      </c>
      <c r="BH369" s="169">
        <f t="shared" si="299"/>
        <v>0</v>
      </c>
      <c r="BI369" s="169">
        <f t="shared" si="300"/>
        <v>0</v>
      </c>
      <c r="BJ369" s="169">
        <f t="shared" si="301"/>
        <v>0</v>
      </c>
      <c r="BK369" s="167">
        <f t="shared" si="302"/>
        <v>0</v>
      </c>
      <c r="BL369" s="169">
        <f t="shared" si="303"/>
        <v>0</v>
      </c>
      <c r="BM369" s="169">
        <f t="shared" si="304"/>
        <v>1</v>
      </c>
      <c r="BN369" s="169">
        <f t="shared" si="305"/>
        <v>1</v>
      </c>
      <c r="BO369" s="169">
        <f t="shared" si="306"/>
        <v>0</v>
      </c>
      <c r="BP369" s="36">
        <f t="shared" si="307"/>
        <v>0</v>
      </c>
      <c r="BQ369">
        <f t="shared" si="308"/>
        <v>0</v>
      </c>
      <c r="BR369" s="36">
        <f t="shared" si="309"/>
        <v>1</v>
      </c>
      <c r="BS369" t="e">
        <f t="shared" si="310"/>
        <v>#N/A</v>
      </c>
    </row>
    <row r="370" spans="1:71">
      <c r="A370" s="59">
        <v>314</v>
      </c>
      <c r="B370" s="59">
        <v>181261</v>
      </c>
      <c r="C370" s="160">
        <v>157142862.04909</v>
      </c>
      <c r="D370" s="59">
        <v>46666287.4375</v>
      </c>
      <c r="E370" s="59">
        <v>49594859</v>
      </c>
      <c r="F370" s="59">
        <v>107548003.04909</v>
      </c>
      <c r="G370" s="59">
        <v>90.476192474365206</v>
      </c>
      <c r="H370" s="59">
        <v>-4347040972.2874603</v>
      </c>
      <c r="I370" s="59">
        <v>0</v>
      </c>
      <c r="J370" s="59">
        <v>0</v>
      </c>
      <c r="K370" s="59">
        <v>0</v>
      </c>
      <c r="L370" s="59">
        <v>415</v>
      </c>
      <c r="M370" s="59">
        <v>0</v>
      </c>
      <c r="N370" s="59">
        <v>0</v>
      </c>
      <c r="O370" s="59">
        <v>407</v>
      </c>
      <c r="P370" s="59">
        <v>0</v>
      </c>
      <c r="Q370" s="59">
        <v>0</v>
      </c>
      <c r="R370" s="59">
        <v>1</v>
      </c>
      <c r="S370" s="59">
        <v>1</v>
      </c>
      <c r="T370" s="59">
        <f t="shared" si="260"/>
        <v>2</v>
      </c>
      <c r="U370" s="59">
        <f t="shared" si="261"/>
        <v>0</v>
      </c>
      <c r="V370" s="59">
        <f t="shared" si="262"/>
        <v>0</v>
      </c>
      <c r="W370" s="59">
        <f t="shared" si="263"/>
        <v>0</v>
      </c>
      <c r="X370" s="59">
        <f t="shared" si="264"/>
        <v>0</v>
      </c>
      <c r="Y370" s="59">
        <f t="shared" si="265"/>
        <v>0</v>
      </c>
      <c r="Z370" s="59">
        <f t="shared" si="266"/>
        <v>0</v>
      </c>
      <c r="AA370" s="59">
        <f t="shared" si="267"/>
        <v>0</v>
      </c>
      <c r="AB370" s="59">
        <f t="shared" si="268"/>
        <v>0</v>
      </c>
      <c r="AC370" s="59">
        <f t="shared" si="269"/>
        <v>0</v>
      </c>
      <c r="AD370" s="166">
        <f t="shared" si="311"/>
        <v>0</v>
      </c>
      <c r="AE370" s="169">
        <f t="shared" si="270"/>
        <v>0</v>
      </c>
      <c r="AF370" s="169">
        <f t="shared" si="271"/>
        <v>0</v>
      </c>
      <c r="AG370" s="169">
        <f t="shared" si="272"/>
        <v>0</v>
      </c>
      <c r="AH370" s="169">
        <f t="shared" si="273"/>
        <v>1</v>
      </c>
      <c r="AI370" s="169">
        <f t="shared" si="274"/>
        <v>0</v>
      </c>
      <c r="AJ370" s="169">
        <f t="shared" si="275"/>
        <v>0</v>
      </c>
      <c r="AK370" s="169">
        <f t="shared" si="276"/>
        <v>0</v>
      </c>
      <c r="AL370" s="169">
        <f t="shared" si="277"/>
        <v>1</v>
      </c>
      <c r="AM370" s="169">
        <f t="shared" si="278"/>
        <v>0</v>
      </c>
      <c r="AN370" s="169">
        <f t="shared" si="279"/>
        <v>0</v>
      </c>
      <c r="AO370" s="169">
        <f t="shared" si="280"/>
        <v>1</v>
      </c>
      <c r="AP370" s="169">
        <f t="shared" si="281"/>
        <v>0</v>
      </c>
      <c r="AQ370" s="169">
        <f t="shared" si="282"/>
        <v>0</v>
      </c>
      <c r="AR370" s="169">
        <f t="shared" si="283"/>
        <v>0</v>
      </c>
      <c r="AS370" s="169">
        <f t="shared" si="284"/>
        <v>0</v>
      </c>
      <c r="AT370" s="169">
        <f t="shared" si="285"/>
        <v>0</v>
      </c>
      <c r="AU370" s="169">
        <f t="shared" si="286"/>
        <v>0</v>
      </c>
      <c r="AV370" s="169">
        <f t="shared" si="287"/>
        <v>1</v>
      </c>
      <c r="AW370" s="169">
        <f t="shared" si="288"/>
        <v>1</v>
      </c>
      <c r="AX370" s="169">
        <f t="shared" si="289"/>
        <v>1</v>
      </c>
      <c r="AY370" s="169">
        <f t="shared" si="290"/>
        <v>0</v>
      </c>
      <c r="AZ370" s="169">
        <f t="shared" si="291"/>
        <v>0</v>
      </c>
      <c r="BA370" s="169">
        <f t="shared" si="292"/>
        <v>0</v>
      </c>
      <c r="BB370" s="169">
        <f t="shared" si="293"/>
        <v>1</v>
      </c>
      <c r="BC370" s="169">
        <f t="shared" si="294"/>
        <v>0</v>
      </c>
      <c r="BD370" s="169">
        <f t="shared" si="295"/>
        <v>1</v>
      </c>
      <c r="BE370" s="169">
        <f t="shared" si="296"/>
        <v>0</v>
      </c>
      <c r="BF370" s="169">
        <f t="shared" si="297"/>
        <v>0</v>
      </c>
      <c r="BG370" s="169">
        <f t="shared" si="298"/>
        <v>0</v>
      </c>
      <c r="BH370" s="169">
        <f t="shared" si="299"/>
        <v>1</v>
      </c>
      <c r="BI370" s="169">
        <f t="shared" si="300"/>
        <v>0</v>
      </c>
      <c r="BJ370" s="169">
        <f t="shared" si="301"/>
        <v>0</v>
      </c>
      <c r="BK370" s="167">
        <f t="shared" si="302"/>
        <v>0</v>
      </c>
      <c r="BL370" s="169">
        <f t="shared" si="303"/>
        <v>1</v>
      </c>
      <c r="BM370" s="169">
        <f t="shared" si="304"/>
        <v>0</v>
      </c>
      <c r="BN370" s="169">
        <f t="shared" si="305"/>
        <v>0</v>
      </c>
      <c r="BO370" s="169">
        <f t="shared" si="306"/>
        <v>1</v>
      </c>
      <c r="BP370" s="36">
        <f t="shared" si="307"/>
        <v>0</v>
      </c>
      <c r="BQ370">
        <f t="shared" si="308"/>
        <v>0</v>
      </c>
      <c r="BR370" s="36">
        <f t="shared" si="309"/>
        <v>1</v>
      </c>
      <c r="BS370" t="e">
        <f t="shared" si="310"/>
        <v>#N/A</v>
      </c>
    </row>
    <row r="371" spans="1:71">
      <c r="A371" s="59">
        <v>292</v>
      </c>
      <c r="B371" s="59">
        <v>171161</v>
      </c>
      <c r="C371" s="160">
        <v>51190476.880626403</v>
      </c>
      <c r="D371" s="59">
        <v>52261906</v>
      </c>
      <c r="E371" s="59">
        <v>52261906</v>
      </c>
      <c r="F371" s="59">
        <v>-1071429.1193736501</v>
      </c>
      <c r="G371" s="59">
        <v>0</v>
      </c>
      <c r="H371" s="59">
        <v>-4184996114.2375698</v>
      </c>
      <c r="I371" s="59">
        <v>0</v>
      </c>
      <c r="J371" s="59">
        <v>0</v>
      </c>
      <c r="K371" s="59">
        <v>0</v>
      </c>
      <c r="L371" s="59">
        <v>101</v>
      </c>
      <c r="M371" s="59">
        <v>0</v>
      </c>
      <c r="N371" s="59">
        <v>0</v>
      </c>
      <c r="O371" s="59">
        <v>102</v>
      </c>
      <c r="P371" s="59">
        <v>0</v>
      </c>
      <c r="Q371" s="59">
        <v>0</v>
      </c>
      <c r="R371" s="59">
        <v>2</v>
      </c>
      <c r="S371" s="59">
        <v>1</v>
      </c>
      <c r="T371" s="59">
        <f t="shared" si="260"/>
        <v>0</v>
      </c>
      <c r="U371" s="59">
        <f t="shared" si="261"/>
        <v>0</v>
      </c>
      <c r="V371" s="59">
        <f t="shared" si="262"/>
        <v>1</v>
      </c>
      <c r="W371" s="59">
        <f t="shared" si="263"/>
        <v>0</v>
      </c>
      <c r="X371" s="59">
        <f t="shared" si="264"/>
        <v>0</v>
      </c>
      <c r="Y371" s="59">
        <f t="shared" si="265"/>
        <v>0</v>
      </c>
      <c r="Z371" s="59">
        <f t="shared" si="266"/>
        <v>0</v>
      </c>
      <c r="AA371" s="59">
        <f t="shared" si="267"/>
        <v>0</v>
      </c>
      <c r="AB371" s="59">
        <f t="shared" si="268"/>
        <v>0</v>
      </c>
      <c r="AC371" s="59">
        <f t="shared" si="269"/>
        <v>0</v>
      </c>
      <c r="AD371" s="166">
        <f t="shared" si="311"/>
        <v>1</v>
      </c>
      <c r="AE371" s="169">
        <f t="shared" si="270"/>
        <v>1</v>
      </c>
      <c r="AF371" s="169">
        <f t="shared" si="271"/>
        <v>0</v>
      </c>
      <c r="AG371" s="169">
        <f t="shared" si="272"/>
        <v>0</v>
      </c>
      <c r="AH371" s="169">
        <f t="shared" si="273"/>
        <v>1</v>
      </c>
      <c r="AI371" s="169">
        <f t="shared" si="274"/>
        <v>0</v>
      </c>
      <c r="AJ371" s="169">
        <f t="shared" si="275"/>
        <v>1</v>
      </c>
      <c r="AK371" s="169">
        <f t="shared" si="276"/>
        <v>0</v>
      </c>
      <c r="AL371" s="169">
        <f t="shared" si="277"/>
        <v>0</v>
      </c>
      <c r="AM371" s="169">
        <f t="shared" si="278"/>
        <v>1</v>
      </c>
      <c r="AN371" s="169">
        <f t="shared" si="279"/>
        <v>0</v>
      </c>
      <c r="AO371" s="169">
        <f t="shared" si="280"/>
        <v>1</v>
      </c>
      <c r="AP371" s="169">
        <f t="shared" si="281"/>
        <v>0</v>
      </c>
      <c r="AQ371" s="169">
        <f t="shared" si="282"/>
        <v>1</v>
      </c>
      <c r="AR371" s="169">
        <f t="shared" si="283"/>
        <v>1</v>
      </c>
      <c r="AS371" s="169">
        <f t="shared" si="284"/>
        <v>0</v>
      </c>
      <c r="AT371" s="169">
        <f t="shared" si="285"/>
        <v>1</v>
      </c>
      <c r="AU371" s="169">
        <f t="shared" si="286"/>
        <v>0</v>
      </c>
      <c r="AV371" s="169">
        <f t="shared" si="287"/>
        <v>0</v>
      </c>
      <c r="AW371" s="169">
        <f t="shared" si="288"/>
        <v>0</v>
      </c>
      <c r="AX371" s="169">
        <f t="shared" si="289"/>
        <v>0</v>
      </c>
      <c r="AY371" s="169">
        <f t="shared" si="290"/>
        <v>0</v>
      </c>
      <c r="AZ371" s="169">
        <f t="shared" si="291"/>
        <v>0</v>
      </c>
      <c r="BA371" s="169">
        <f t="shared" si="292"/>
        <v>0</v>
      </c>
      <c r="BB371" s="169">
        <f t="shared" si="293"/>
        <v>1</v>
      </c>
      <c r="BC371" s="169">
        <f t="shared" si="294"/>
        <v>0</v>
      </c>
      <c r="BD371" s="169">
        <f t="shared" si="295"/>
        <v>1</v>
      </c>
      <c r="BE371" s="169">
        <f t="shared" si="296"/>
        <v>0</v>
      </c>
      <c r="BF371" s="169">
        <f t="shared" si="297"/>
        <v>0</v>
      </c>
      <c r="BG371" s="169">
        <f t="shared" si="298"/>
        <v>0</v>
      </c>
      <c r="BH371" s="169">
        <f t="shared" si="299"/>
        <v>0</v>
      </c>
      <c r="BI371" s="169">
        <f t="shared" si="300"/>
        <v>0</v>
      </c>
      <c r="BJ371" s="169">
        <f t="shared" si="301"/>
        <v>0</v>
      </c>
      <c r="BK371" s="167">
        <f t="shared" si="302"/>
        <v>0</v>
      </c>
      <c r="BL371" s="169">
        <f t="shared" si="303"/>
        <v>0</v>
      </c>
      <c r="BM371" s="169">
        <f t="shared" si="304"/>
        <v>1</v>
      </c>
      <c r="BN371" s="169">
        <f t="shared" si="305"/>
        <v>0</v>
      </c>
      <c r="BO371" s="169">
        <f t="shared" si="306"/>
        <v>1</v>
      </c>
      <c r="BP371" s="36">
        <f t="shared" si="307"/>
        <v>1</v>
      </c>
      <c r="BQ371">
        <f t="shared" si="308"/>
        <v>0</v>
      </c>
      <c r="BR371" s="36">
        <f t="shared" si="309"/>
        <v>0</v>
      </c>
      <c r="BS371" t="e">
        <f t="shared" si="310"/>
        <v>#N/A</v>
      </c>
    </row>
    <row r="372" spans="1:71">
      <c r="A372" s="59">
        <v>52</v>
      </c>
      <c r="B372" s="59">
        <v>16151</v>
      </c>
      <c r="C372" s="160">
        <v>34999999.478459403</v>
      </c>
      <c r="D372" s="59">
        <v>49575000</v>
      </c>
      <c r="E372" s="59">
        <v>52275000</v>
      </c>
      <c r="F372" s="59">
        <v>-17275000.521540601</v>
      </c>
      <c r="G372" s="59">
        <v>865</v>
      </c>
      <c r="H372" s="59">
        <v>-523080099.62976003</v>
      </c>
      <c r="I372" s="59">
        <v>0</v>
      </c>
      <c r="J372" s="59">
        <v>0</v>
      </c>
      <c r="K372" s="59">
        <v>0</v>
      </c>
      <c r="L372" s="59">
        <v>415</v>
      </c>
      <c r="M372" s="59">
        <v>0</v>
      </c>
      <c r="N372" s="59">
        <v>0</v>
      </c>
      <c r="O372" s="59">
        <v>405</v>
      </c>
      <c r="P372" s="59">
        <v>0</v>
      </c>
      <c r="Q372" s="59">
        <v>0</v>
      </c>
      <c r="R372" s="59">
        <v>2</v>
      </c>
      <c r="S372" s="59">
        <v>0</v>
      </c>
      <c r="T372" s="59">
        <f t="shared" si="260"/>
        <v>2</v>
      </c>
      <c r="U372" s="59">
        <f t="shared" si="261"/>
        <v>0</v>
      </c>
      <c r="V372" s="59">
        <f t="shared" si="262"/>
        <v>0</v>
      </c>
      <c r="W372" s="59">
        <f t="shared" si="263"/>
        <v>0</v>
      </c>
      <c r="X372" s="59">
        <f t="shared" si="264"/>
        <v>0</v>
      </c>
      <c r="Y372" s="59">
        <f t="shared" si="265"/>
        <v>0</v>
      </c>
      <c r="Z372" s="59">
        <f t="shared" si="266"/>
        <v>0</v>
      </c>
      <c r="AA372" s="59">
        <f t="shared" si="267"/>
        <v>0</v>
      </c>
      <c r="AB372" s="59">
        <f t="shared" si="268"/>
        <v>0</v>
      </c>
      <c r="AC372" s="59">
        <f t="shared" si="269"/>
        <v>0</v>
      </c>
      <c r="AD372" s="166">
        <f t="shared" si="311"/>
        <v>0</v>
      </c>
      <c r="AE372" s="169">
        <f t="shared" si="270"/>
        <v>0</v>
      </c>
      <c r="AF372" s="169">
        <f t="shared" si="271"/>
        <v>0</v>
      </c>
      <c r="AG372" s="169">
        <f t="shared" si="272"/>
        <v>0</v>
      </c>
      <c r="AH372" s="169">
        <f t="shared" si="273"/>
        <v>1</v>
      </c>
      <c r="AI372" s="169">
        <f t="shared" si="274"/>
        <v>0</v>
      </c>
      <c r="AJ372" s="169">
        <f t="shared" si="275"/>
        <v>0</v>
      </c>
      <c r="AK372" s="169">
        <f t="shared" si="276"/>
        <v>0</v>
      </c>
      <c r="AL372" s="169">
        <f t="shared" si="277"/>
        <v>1</v>
      </c>
      <c r="AM372" s="169">
        <f t="shared" si="278"/>
        <v>0</v>
      </c>
      <c r="AN372" s="169">
        <f t="shared" si="279"/>
        <v>0</v>
      </c>
      <c r="AO372" s="169">
        <f t="shared" si="280"/>
        <v>1</v>
      </c>
      <c r="AP372" s="169">
        <f t="shared" si="281"/>
        <v>0</v>
      </c>
      <c r="AQ372" s="169">
        <f t="shared" si="282"/>
        <v>0</v>
      </c>
      <c r="AR372" s="169">
        <f t="shared" si="283"/>
        <v>0</v>
      </c>
      <c r="AS372" s="169">
        <f t="shared" si="284"/>
        <v>0</v>
      </c>
      <c r="AT372" s="169">
        <f t="shared" si="285"/>
        <v>0</v>
      </c>
      <c r="AU372" s="169">
        <f t="shared" si="286"/>
        <v>0</v>
      </c>
      <c r="AV372" s="169">
        <f t="shared" si="287"/>
        <v>1</v>
      </c>
      <c r="AW372" s="169">
        <f t="shared" si="288"/>
        <v>1</v>
      </c>
      <c r="AX372" s="169">
        <f t="shared" si="289"/>
        <v>1</v>
      </c>
      <c r="AY372" s="169">
        <f t="shared" si="290"/>
        <v>0</v>
      </c>
      <c r="AZ372" s="169">
        <f t="shared" si="291"/>
        <v>0</v>
      </c>
      <c r="BA372" s="169">
        <f t="shared" si="292"/>
        <v>0</v>
      </c>
      <c r="BB372" s="169">
        <f t="shared" si="293"/>
        <v>1</v>
      </c>
      <c r="BC372" s="169">
        <f t="shared" si="294"/>
        <v>0</v>
      </c>
      <c r="BD372" s="169">
        <f t="shared" si="295"/>
        <v>1</v>
      </c>
      <c r="BE372" s="169">
        <f t="shared" si="296"/>
        <v>0</v>
      </c>
      <c r="BF372" s="169">
        <f t="shared" si="297"/>
        <v>0</v>
      </c>
      <c r="BG372" s="169">
        <f t="shared" si="298"/>
        <v>0</v>
      </c>
      <c r="BH372" s="169">
        <f t="shared" si="299"/>
        <v>1</v>
      </c>
      <c r="BI372" s="169">
        <f t="shared" si="300"/>
        <v>1</v>
      </c>
      <c r="BJ372" s="169">
        <f t="shared" si="301"/>
        <v>0</v>
      </c>
      <c r="BK372" s="167">
        <f t="shared" si="302"/>
        <v>0</v>
      </c>
      <c r="BL372" s="169">
        <f t="shared" si="303"/>
        <v>0</v>
      </c>
      <c r="BM372" s="169">
        <f t="shared" si="304"/>
        <v>1</v>
      </c>
      <c r="BN372" s="169">
        <f t="shared" si="305"/>
        <v>1</v>
      </c>
      <c r="BO372" s="169">
        <f t="shared" si="306"/>
        <v>0</v>
      </c>
      <c r="BP372" s="36">
        <f t="shared" si="307"/>
        <v>0</v>
      </c>
      <c r="BQ372">
        <f t="shared" si="308"/>
        <v>0</v>
      </c>
      <c r="BR372" s="36">
        <f t="shared" si="309"/>
        <v>2</v>
      </c>
      <c r="BS372" t="e">
        <f t="shared" si="310"/>
        <v>#N/A</v>
      </c>
    </row>
    <row r="373" spans="1:71">
      <c r="A373" s="59">
        <v>346</v>
      </c>
      <c r="B373" s="59">
        <v>211402</v>
      </c>
      <c r="C373" s="160">
        <v>20714286.3610164</v>
      </c>
      <c r="D373" s="59">
        <v>50654764.625</v>
      </c>
      <c r="E373" s="59">
        <v>52488098</v>
      </c>
      <c r="F373" s="59">
        <v>-31773811.6389836</v>
      </c>
      <c r="G373" s="59">
        <v>102.38095664978</v>
      </c>
      <c r="H373" s="59">
        <v>-4893206922.9466</v>
      </c>
      <c r="I373" s="59">
        <v>0</v>
      </c>
      <c r="J373" s="59">
        <v>0</v>
      </c>
      <c r="K373" s="59">
        <v>0</v>
      </c>
      <c r="L373" s="59">
        <v>101</v>
      </c>
      <c r="M373" s="59">
        <v>0</v>
      </c>
      <c r="N373" s="59">
        <v>0</v>
      </c>
      <c r="O373" s="59">
        <v>101</v>
      </c>
      <c r="P373" s="59">
        <v>0</v>
      </c>
      <c r="Q373" s="59">
        <v>0</v>
      </c>
      <c r="R373" s="59">
        <v>2</v>
      </c>
      <c r="S373" s="59">
        <v>0</v>
      </c>
      <c r="T373" s="59">
        <f t="shared" si="260"/>
        <v>0</v>
      </c>
      <c r="U373" s="59">
        <f t="shared" si="261"/>
        <v>0</v>
      </c>
      <c r="V373" s="59">
        <f t="shared" si="262"/>
        <v>0</v>
      </c>
      <c r="W373" s="59">
        <f t="shared" si="263"/>
        <v>0</v>
      </c>
      <c r="X373" s="59">
        <f t="shared" si="264"/>
        <v>0</v>
      </c>
      <c r="Y373" s="59">
        <f t="shared" si="265"/>
        <v>0</v>
      </c>
      <c r="Z373" s="59">
        <f t="shared" si="266"/>
        <v>0</v>
      </c>
      <c r="AA373" s="59">
        <f t="shared" si="267"/>
        <v>0</v>
      </c>
      <c r="AB373" s="59">
        <f t="shared" si="268"/>
        <v>0</v>
      </c>
      <c r="AC373" s="59">
        <f t="shared" si="269"/>
        <v>0</v>
      </c>
      <c r="AD373" s="166">
        <f t="shared" si="311"/>
        <v>2</v>
      </c>
      <c r="AE373" s="169">
        <f t="shared" si="270"/>
        <v>0</v>
      </c>
      <c r="AF373" s="169">
        <f t="shared" si="271"/>
        <v>1</v>
      </c>
      <c r="AG373" s="169">
        <f t="shared" si="272"/>
        <v>0</v>
      </c>
      <c r="AH373" s="169">
        <f t="shared" si="273"/>
        <v>1</v>
      </c>
      <c r="AI373" s="169">
        <f t="shared" si="274"/>
        <v>0</v>
      </c>
      <c r="AJ373" s="169">
        <f t="shared" si="275"/>
        <v>0</v>
      </c>
      <c r="AK373" s="169">
        <f t="shared" si="276"/>
        <v>0</v>
      </c>
      <c r="AL373" s="169">
        <f t="shared" si="277"/>
        <v>1</v>
      </c>
      <c r="AM373" s="169">
        <f t="shared" si="278"/>
        <v>0</v>
      </c>
      <c r="AN373" s="169">
        <f t="shared" si="279"/>
        <v>0</v>
      </c>
      <c r="AO373" s="169">
        <f t="shared" si="280"/>
        <v>1</v>
      </c>
      <c r="AP373" s="169">
        <f t="shared" si="281"/>
        <v>0</v>
      </c>
      <c r="AQ373" s="169">
        <f t="shared" si="282"/>
        <v>0</v>
      </c>
      <c r="AR373" s="169">
        <f t="shared" si="283"/>
        <v>0</v>
      </c>
      <c r="AS373" s="169">
        <f t="shared" si="284"/>
        <v>0</v>
      </c>
      <c r="AT373" s="169">
        <f t="shared" si="285"/>
        <v>0</v>
      </c>
      <c r="AU373" s="169">
        <f t="shared" si="286"/>
        <v>0</v>
      </c>
      <c r="AV373" s="169">
        <f t="shared" si="287"/>
        <v>1</v>
      </c>
      <c r="AW373" s="169">
        <f t="shared" si="288"/>
        <v>0</v>
      </c>
      <c r="AX373" s="169">
        <f t="shared" si="289"/>
        <v>0</v>
      </c>
      <c r="AY373" s="169">
        <f t="shared" si="290"/>
        <v>0</v>
      </c>
      <c r="AZ373" s="169">
        <f t="shared" si="291"/>
        <v>0</v>
      </c>
      <c r="BA373" s="169">
        <f t="shared" si="292"/>
        <v>0</v>
      </c>
      <c r="BB373" s="169">
        <f t="shared" si="293"/>
        <v>1</v>
      </c>
      <c r="BC373" s="169">
        <f t="shared" si="294"/>
        <v>0</v>
      </c>
      <c r="BD373" s="169">
        <f t="shared" si="295"/>
        <v>1</v>
      </c>
      <c r="BE373" s="169">
        <f t="shared" si="296"/>
        <v>0</v>
      </c>
      <c r="BF373" s="169">
        <f t="shared" si="297"/>
        <v>0</v>
      </c>
      <c r="BG373" s="169">
        <f t="shared" si="298"/>
        <v>0</v>
      </c>
      <c r="BH373" s="169">
        <f t="shared" si="299"/>
        <v>0</v>
      </c>
      <c r="BI373" s="169">
        <f t="shared" si="300"/>
        <v>0</v>
      </c>
      <c r="BJ373" s="169">
        <f t="shared" si="301"/>
        <v>0</v>
      </c>
      <c r="BK373" s="167">
        <f t="shared" si="302"/>
        <v>0</v>
      </c>
      <c r="BL373" s="169">
        <f t="shared" si="303"/>
        <v>0</v>
      </c>
      <c r="BM373" s="169">
        <f t="shared" si="304"/>
        <v>1</v>
      </c>
      <c r="BN373" s="169">
        <f t="shared" si="305"/>
        <v>1</v>
      </c>
      <c r="BO373" s="169">
        <f t="shared" si="306"/>
        <v>0</v>
      </c>
      <c r="BP373" s="36">
        <f t="shared" si="307"/>
        <v>1</v>
      </c>
      <c r="BQ373">
        <f t="shared" si="308"/>
        <v>0</v>
      </c>
      <c r="BR373" s="36">
        <f t="shared" si="309"/>
        <v>0</v>
      </c>
      <c r="BS373" t="e">
        <f t="shared" si="310"/>
        <v>#N/A</v>
      </c>
    </row>
    <row r="374" spans="1:71">
      <c r="A374" s="59">
        <v>272</v>
      </c>
      <c r="B374" s="59">
        <v>161261</v>
      </c>
      <c r="C374" s="160">
        <v>142857142.248932</v>
      </c>
      <c r="D374" s="59">
        <v>52785712</v>
      </c>
      <c r="E374" s="59">
        <v>52785712</v>
      </c>
      <c r="F374" s="59">
        <v>90071430.248932198</v>
      </c>
      <c r="G374" s="59">
        <v>135.714279174805</v>
      </c>
      <c r="H374" s="59">
        <v>-4010022741.8401699</v>
      </c>
      <c r="I374" s="59">
        <v>0</v>
      </c>
      <c r="J374" s="59">
        <v>0</v>
      </c>
      <c r="K374" s="59">
        <v>0</v>
      </c>
      <c r="L374" s="59">
        <v>412</v>
      </c>
      <c r="M374" s="59">
        <v>0</v>
      </c>
      <c r="N374" s="59">
        <v>0</v>
      </c>
      <c r="O374" s="59">
        <v>0</v>
      </c>
      <c r="P374" s="59">
        <v>0</v>
      </c>
      <c r="Q374" s="59">
        <v>0</v>
      </c>
      <c r="R374" s="59">
        <v>1</v>
      </c>
      <c r="S374" s="59">
        <v>0</v>
      </c>
      <c r="T374" s="59">
        <f t="shared" si="260"/>
        <v>1</v>
      </c>
      <c r="U374" s="59">
        <f t="shared" si="261"/>
        <v>0</v>
      </c>
      <c r="V374" s="59">
        <f t="shared" si="262"/>
        <v>0</v>
      </c>
      <c r="W374" s="59">
        <f t="shared" si="263"/>
        <v>0</v>
      </c>
      <c r="X374" s="59">
        <f t="shared" si="264"/>
        <v>0</v>
      </c>
      <c r="Y374" s="59">
        <f t="shared" si="265"/>
        <v>0</v>
      </c>
      <c r="Z374" s="59">
        <f t="shared" si="266"/>
        <v>0</v>
      </c>
      <c r="AA374" s="59">
        <f t="shared" si="267"/>
        <v>0</v>
      </c>
      <c r="AB374" s="59">
        <f t="shared" si="268"/>
        <v>0</v>
      </c>
      <c r="AC374" s="59">
        <f t="shared" si="269"/>
        <v>0</v>
      </c>
      <c r="AD374" s="166">
        <f t="shared" si="311"/>
        <v>0</v>
      </c>
      <c r="AE374" s="169">
        <f t="shared" si="270"/>
        <v>0</v>
      </c>
      <c r="AF374" s="169">
        <f t="shared" si="271"/>
        <v>0</v>
      </c>
      <c r="AG374" s="169">
        <f t="shared" si="272"/>
        <v>0</v>
      </c>
      <c r="AH374" s="169">
        <f t="shared" si="273"/>
        <v>1</v>
      </c>
      <c r="AI374" s="169">
        <f t="shared" si="274"/>
        <v>0</v>
      </c>
      <c r="AJ374" s="169">
        <f t="shared" si="275"/>
        <v>0</v>
      </c>
      <c r="AK374" s="169">
        <f t="shared" si="276"/>
        <v>0</v>
      </c>
      <c r="AL374" s="169">
        <f t="shared" si="277"/>
        <v>1</v>
      </c>
      <c r="AM374" s="169">
        <f t="shared" si="278"/>
        <v>0</v>
      </c>
      <c r="AN374" s="169">
        <f t="shared" si="279"/>
        <v>0</v>
      </c>
      <c r="AO374" s="169">
        <f t="shared" si="280"/>
        <v>1</v>
      </c>
      <c r="AP374" s="169">
        <f t="shared" si="281"/>
        <v>0</v>
      </c>
      <c r="AQ374" s="169">
        <f t="shared" si="282"/>
        <v>0</v>
      </c>
      <c r="AR374" s="169">
        <f t="shared" si="283"/>
        <v>0</v>
      </c>
      <c r="AS374" s="169">
        <f t="shared" si="284"/>
        <v>0</v>
      </c>
      <c r="AT374" s="169">
        <f t="shared" si="285"/>
        <v>0</v>
      </c>
      <c r="AU374" s="169">
        <f t="shared" si="286"/>
        <v>0</v>
      </c>
      <c r="AV374" s="169">
        <f t="shared" si="287"/>
        <v>1</v>
      </c>
      <c r="AW374" s="169">
        <f t="shared" si="288"/>
        <v>1</v>
      </c>
      <c r="AX374" s="169">
        <f t="shared" si="289"/>
        <v>0</v>
      </c>
      <c r="AY374" s="169">
        <f t="shared" si="290"/>
        <v>1</v>
      </c>
      <c r="AZ374" s="169">
        <f t="shared" si="291"/>
        <v>0</v>
      </c>
      <c r="BA374" s="169">
        <f t="shared" si="292"/>
        <v>0</v>
      </c>
      <c r="BB374" s="169">
        <f t="shared" si="293"/>
        <v>1</v>
      </c>
      <c r="BC374" s="169">
        <f t="shared" si="294"/>
        <v>0</v>
      </c>
      <c r="BD374" s="169">
        <f t="shared" si="295"/>
        <v>1</v>
      </c>
      <c r="BE374" s="169">
        <f t="shared" si="296"/>
        <v>0</v>
      </c>
      <c r="BF374" s="169">
        <f t="shared" si="297"/>
        <v>0</v>
      </c>
      <c r="BG374" s="169">
        <f t="shared" si="298"/>
        <v>0</v>
      </c>
      <c r="BH374" s="169">
        <f t="shared" si="299"/>
        <v>0</v>
      </c>
      <c r="BI374" s="169">
        <f t="shared" si="300"/>
        <v>0</v>
      </c>
      <c r="BJ374" s="169">
        <f t="shared" si="301"/>
        <v>1</v>
      </c>
      <c r="BK374" s="167">
        <f t="shared" si="302"/>
        <v>0</v>
      </c>
      <c r="BL374" s="169">
        <f t="shared" si="303"/>
        <v>1</v>
      </c>
      <c r="BM374" s="169">
        <f t="shared" si="304"/>
        <v>0</v>
      </c>
      <c r="BN374" s="169">
        <f t="shared" si="305"/>
        <v>1</v>
      </c>
      <c r="BO374" s="169">
        <f t="shared" si="306"/>
        <v>0</v>
      </c>
      <c r="BP374" s="36">
        <f t="shared" si="307"/>
        <v>0</v>
      </c>
      <c r="BQ374">
        <f t="shared" si="308"/>
        <v>0</v>
      </c>
      <c r="BR374" s="36">
        <f t="shared" si="309"/>
        <v>1</v>
      </c>
      <c r="BS374" t="e">
        <f t="shared" si="310"/>
        <v>#N/A</v>
      </c>
    </row>
    <row r="375" spans="1:71">
      <c r="A375" s="59">
        <v>187</v>
      </c>
      <c r="B375" s="59">
        <v>122571</v>
      </c>
      <c r="C375" s="160">
        <v>254520403.20960101</v>
      </c>
      <c r="D375" s="59">
        <v>53356120</v>
      </c>
      <c r="E375" s="59">
        <v>53356120</v>
      </c>
      <c r="F375" s="59">
        <v>201164283.20960101</v>
      </c>
      <c r="G375" s="59">
        <v>0</v>
      </c>
      <c r="H375" s="59">
        <v>-2638780021.2018099</v>
      </c>
      <c r="I375" s="59">
        <v>0</v>
      </c>
      <c r="J375" s="59">
        <v>0</v>
      </c>
      <c r="K375" s="59">
        <v>0</v>
      </c>
      <c r="L375" s="59">
        <v>406</v>
      </c>
      <c r="M375" s="59">
        <v>417</v>
      </c>
      <c r="N375" s="59">
        <v>402</v>
      </c>
      <c r="O375" s="59">
        <v>406</v>
      </c>
      <c r="P375" s="59">
        <v>417</v>
      </c>
      <c r="Q375" s="59">
        <v>0</v>
      </c>
      <c r="R375" s="59">
        <v>2</v>
      </c>
      <c r="S375" s="59">
        <v>1</v>
      </c>
      <c r="T375" s="59">
        <f t="shared" si="260"/>
        <v>2</v>
      </c>
      <c r="U375" s="59">
        <f t="shared" si="261"/>
        <v>0</v>
      </c>
      <c r="V375" s="59">
        <f t="shared" si="262"/>
        <v>0</v>
      </c>
      <c r="W375" s="59">
        <f t="shared" si="263"/>
        <v>3</v>
      </c>
      <c r="X375" s="59">
        <f t="shared" si="264"/>
        <v>0</v>
      </c>
      <c r="Y375" s="59">
        <f t="shared" si="265"/>
        <v>0</v>
      </c>
      <c r="Z375" s="59">
        <f t="shared" si="266"/>
        <v>0</v>
      </c>
      <c r="AA375" s="59">
        <f t="shared" si="267"/>
        <v>0</v>
      </c>
      <c r="AB375" s="59">
        <f t="shared" si="268"/>
        <v>0</v>
      </c>
      <c r="AC375" s="59">
        <f t="shared" si="269"/>
        <v>0</v>
      </c>
      <c r="AD375" s="166">
        <f t="shared" si="311"/>
        <v>0</v>
      </c>
      <c r="AE375" s="169">
        <f t="shared" si="270"/>
        <v>0</v>
      </c>
      <c r="AF375" s="169">
        <f t="shared" si="271"/>
        <v>0</v>
      </c>
      <c r="AG375" s="169">
        <f t="shared" si="272"/>
        <v>0</v>
      </c>
      <c r="AH375" s="169">
        <f t="shared" si="273"/>
        <v>1</v>
      </c>
      <c r="AI375" s="169">
        <f t="shared" si="274"/>
        <v>0</v>
      </c>
      <c r="AJ375" s="169">
        <f t="shared" si="275"/>
        <v>0</v>
      </c>
      <c r="AK375" s="169">
        <f t="shared" si="276"/>
        <v>0</v>
      </c>
      <c r="AL375" s="169">
        <f t="shared" si="277"/>
        <v>1</v>
      </c>
      <c r="AM375" s="169">
        <f t="shared" si="278"/>
        <v>0</v>
      </c>
      <c r="AN375" s="169">
        <f t="shared" si="279"/>
        <v>0</v>
      </c>
      <c r="AO375" s="169">
        <f t="shared" si="280"/>
        <v>1</v>
      </c>
      <c r="AP375" s="169">
        <f t="shared" si="281"/>
        <v>0</v>
      </c>
      <c r="AQ375" s="169">
        <f t="shared" si="282"/>
        <v>0</v>
      </c>
      <c r="AR375" s="169">
        <f t="shared" si="283"/>
        <v>0</v>
      </c>
      <c r="AS375" s="169">
        <f t="shared" si="284"/>
        <v>0</v>
      </c>
      <c r="AT375" s="169">
        <f t="shared" si="285"/>
        <v>0</v>
      </c>
      <c r="AU375" s="169">
        <f t="shared" si="286"/>
        <v>0</v>
      </c>
      <c r="AV375" s="169">
        <f t="shared" si="287"/>
        <v>1</v>
      </c>
      <c r="AW375" s="169">
        <f t="shared" si="288"/>
        <v>1</v>
      </c>
      <c r="AX375" s="169">
        <f t="shared" si="289"/>
        <v>1</v>
      </c>
      <c r="AY375" s="169">
        <f t="shared" si="290"/>
        <v>0</v>
      </c>
      <c r="AZ375" s="169">
        <f t="shared" si="291"/>
        <v>0</v>
      </c>
      <c r="BA375" s="169">
        <f t="shared" si="292"/>
        <v>0</v>
      </c>
      <c r="BB375" s="169">
        <f t="shared" si="293"/>
        <v>1</v>
      </c>
      <c r="BC375" s="169">
        <f t="shared" si="294"/>
        <v>2</v>
      </c>
      <c r="BD375" s="169">
        <f t="shared" si="295"/>
        <v>0</v>
      </c>
      <c r="BE375" s="169">
        <f t="shared" si="296"/>
        <v>2</v>
      </c>
      <c r="BF375" s="169">
        <f t="shared" si="297"/>
        <v>0</v>
      </c>
      <c r="BG375" s="169">
        <f t="shared" si="298"/>
        <v>0</v>
      </c>
      <c r="BH375" s="169">
        <f t="shared" si="299"/>
        <v>0</v>
      </c>
      <c r="BI375" s="169">
        <f t="shared" si="300"/>
        <v>0</v>
      </c>
      <c r="BJ375" s="169">
        <f t="shared" si="301"/>
        <v>0</v>
      </c>
      <c r="BK375" s="167">
        <f t="shared" si="302"/>
        <v>0</v>
      </c>
      <c r="BL375" s="169">
        <f t="shared" si="303"/>
        <v>0</v>
      </c>
      <c r="BM375" s="169">
        <f t="shared" si="304"/>
        <v>1</v>
      </c>
      <c r="BN375" s="169">
        <f t="shared" si="305"/>
        <v>0</v>
      </c>
      <c r="BO375" s="169">
        <f t="shared" si="306"/>
        <v>1</v>
      </c>
      <c r="BP375" s="36">
        <f t="shared" si="307"/>
        <v>0</v>
      </c>
      <c r="BQ375">
        <f t="shared" si="308"/>
        <v>0</v>
      </c>
      <c r="BR375" s="36">
        <f t="shared" si="309"/>
        <v>4</v>
      </c>
      <c r="BS375" t="e">
        <f t="shared" si="310"/>
        <v>#N/A</v>
      </c>
    </row>
    <row r="376" spans="1:71">
      <c r="A376" s="59">
        <v>306</v>
      </c>
      <c r="B376" s="59">
        <v>181101</v>
      </c>
      <c r="C376" s="160">
        <v>86285715.755151302</v>
      </c>
      <c r="D376" s="59">
        <v>50617143.25</v>
      </c>
      <c r="E376" s="59">
        <v>53502857.5</v>
      </c>
      <c r="F376" s="59">
        <v>32782858.255151302</v>
      </c>
      <c r="G376" s="59">
        <v>77.142859458923297</v>
      </c>
      <c r="H376" s="59">
        <v>-4372948974.6329699</v>
      </c>
      <c r="I376" s="59">
        <v>0</v>
      </c>
      <c r="J376" s="59">
        <v>0</v>
      </c>
      <c r="K376" s="59">
        <v>0</v>
      </c>
      <c r="L376" s="59">
        <v>415</v>
      </c>
      <c r="M376" s="59">
        <v>0</v>
      </c>
      <c r="N376" s="59">
        <v>0</v>
      </c>
      <c r="O376" s="59">
        <v>407</v>
      </c>
      <c r="P376" s="59">
        <v>0</v>
      </c>
      <c r="Q376" s="59">
        <v>0</v>
      </c>
      <c r="R376" s="59">
        <v>1</v>
      </c>
      <c r="S376" s="59">
        <v>1</v>
      </c>
      <c r="T376" s="59">
        <f t="shared" si="260"/>
        <v>2</v>
      </c>
      <c r="U376" s="59">
        <f t="shared" si="261"/>
        <v>0</v>
      </c>
      <c r="V376" s="59">
        <f t="shared" si="262"/>
        <v>0</v>
      </c>
      <c r="W376" s="59">
        <f t="shared" si="263"/>
        <v>0</v>
      </c>
      <c r="X376" s="59">
        <f t="shared" si="264"/>
        <v>0</v>
      </c>
      <c r="Y376" s="59">
        <f t="shared" si="265"/>
        <v>0</v>
      </c>
      <c r="Z376" s="59">
        <f t="shared" si="266"/>
        <v>0</v>
      </c>
      <c r="AA376" s="59">
        <f t="shared" si="267"/>
        <v>0</v>
      </c>
      <c r="AB376" s="59">
        <f t="shared" si="268"/>
        <v>0</v>
      </c>
      <c r="AC376" s="59">
        <f t="shared" si="269"/>
        <v>0</v>
      </c>
      <c r="AD376" s="166">
        <f t="shared" si="311"/>
        <v>0</v>
      </c>
      <c r="AE376" s="169">
        <f t="shared" si="270"/>
        <v>0</v>
      </c>
      <c r="AF376" s="169">
        <f t="shared" si="271"/>
        <v>0</v>
      </c>
      <c r="AG376" s="169">
        <f t="shared" si="272"/>
        <v>0</v>
      </c>
      <c r="AH376" s="169">
        <f t="shared" si="273"/>
        <v>1</v>
      </c>
      <c r="AI376" s="169">
        <f t="shared" si="274"/>
        <v>0</v>
      </c>
      <c r="AJ376" s="169">
        <f t="shared" si="275"/>
        <v>0</v>
      </c>
      <c r="AK376" s="169">
        <f t="shared" si="276"/>
        <v>0</v>
      </c>
      <c r="AL376" s="169">
        <f t="shared" si="277"/>
        <v>1</v>
      </c>
      <c r="AM376" s="169">
        <f t="shared" si="278"/>
        <v>0</v>
      </c>
      <c r="AN376" s="169">
        <f t="shared" si="279"/>
        <v>0</v>
      </c>
      <c r="AO376" s="169">
        <f t="shared" si="280"/>
        <v>1</v>
      </c>
      <c r="AP376" s="169">
        <f t="shared" si="281"/>
        <v>0</v>
      </c>
      <c r="AQ376" s="169">
        <f t="shared" si="282"/>
        <v>0</v>
      </c>
      <c r="AR376" s="169">
        <f t="shared" si="283"/>
        <v>0</v>
      </c>
      <c r="AS376" s="169">
        <f t="shared" si="284"/>
        <v>0</v>
      </c>
      <c r="AT376" s="169">
        <f t="shared" si="285"/>
        <v>0</v>
      </c>
      <c r="AU376" s="169">
        <f t="shared" si="286"/>
        <v>0</v>
      </c>
      <c r="AV376" s="169">
        <f t="shared" si="287"/>
        <v>1</v>
      </c>
      <c r="AW376" s="169">
        <f t="shared" si="288"/>
        <v>1</v>
      </c>
      <c r="AX376" s="169">
        <f t="shared" si="289"/>
        <v>1</v>
      </c>
      <c r="AY376" s="169">
        <f t="shared" si="290"/>
        <v>0</v>
      </c>
      <c r="AZ376" s="169">
        <f t="shared" si="291"/>
        <v>0</v>
      </c>
      <c r="BA376" s="169">
        <f t="shared" si="292"/>
        <v>0</v>
      </c>
      <c r="BB376" s="169">
        <f t="shared" si="293"/>
        <v>1</v>
      </c>
      <c r="BC376" s="169">
        <f t="shared" si="294"/>
        <v>0</v>
      </c>
      <c r="BD376" s="169">
        <f t="shared" si="295"/>
        <v>1</v>
      </c>
      <c r="BE376" s="169">
        <f t="shared" si="296"/>
        <v>0</v>
      </c>
      <c r="BF376" s="169">
        <f t="shared" si="297"/>
        <v>0</v>
      </c>
      <c r="BG376" s="169">
        <f t="shared" si="298"/>
        <v>0</v>
      </c>
      <c r="BH376" s="169">
        <f t="shared" si="299"/>
        <v>1</v>
      </c>
      <c r="BI376" s="169">
        <f t="shared" si="300"/>
        <v>0</v>
      </c>
      <c r="BJ376" s="169">
        <f t="shared" si="301"/>
        <v>0</v>
      </c>
      <c r="BK376" s="167">
        <f t="shared" si="302"/>
        <v>0</v>
      </c>
      <c r="BL376" s="169">
        <f t="shared" si="303"/>
        <v>1</v>
      </c>
      <c r="BM376" s="169">
        <f t="shared" si="304"/>
        <v>0</v>
      </c>
      <c r="BN376" s="169">
        <f t="shared" si="305"/>
        <v>0</v>
      </c>
      <c r="BO376" s="169">
        <f t="shared" si="306"/>
        <v>1</v>
      </c>
      <c r="BP376" s="36">
        <f t="shared" si="307"/>
        <v>0</v>
      </c>
      <c r="BQ376">
        <f t="shared" si="308"/>
        <v>0</v>
      </c>
      <c r="BR376" s="36">
        <f t="shared" si="309"/>
        <v>1</v>
      </c>
      <c r="BS376" t="e">
        <f t="shared" si="310"/>
        <v>#N/A</v>
      </c>
    </row>
    <row r="377" spans="1:71">
      <c r="A377" s="59">
        <v>445</v>
      </c>
      <c r="B377" s="59">
        <v>251142</v>
      </c>
      <c r="C377" s="160">
        <v>99999999.574252501</v>
      </c>
      <c r="D377" s="59">
        <v>54800000</v>
      </c>
      <c r="E377" s="59">
        <v>54800000</v>
      </c>
      <c r="F377" s="59">
        <v>45199999.574252501</v>
      </c>
      <c r="G377" s="59">
        <v>0</v>
      </c>
      <c r="H377" s="59">
        <v>-6877548563.4888897</v>
      </c>
      <c r="I377" s="59">
        <v>0</v>
      </c>
      <c r="J377" s="59">
        <v>0</v>
      </c>
      <c r="K377" s="59">
        <v>0</v>
      </c>
      <c r="L377" s="59">
        <v>0</v>
      </c>
      <c r="M377" s="59">
        <v>0</v>
      </c>
      <c r="N377" s="59">
        <v>0</v>
      </c>
      <c r="O377" s="59">
        <v>444</v>
      </c>
      <c r="P377" s="59">
        <v>0</v>
      </c>
      <c r="Q377" s="59">
        <v>0</v>
      </c>
      <c r="R377" s="59">
        <v>1</v>
      </c>
      <c r="S377" s="59">
        <v>0</v>
      </c>
      <c r="T377" s="59">
        <f t="shared" si="260"/>
        <v>1</v>
      </c>
      <c r="U377" s="59">
        <f t="shared" si="261"/>
        <v>0</v>
      </c>
      <c r="V377" s="59">
        <f t="shared" si="262"/>
        <v>0</v>
      </c>
      <c r="W377" s="59">
        <f t="shared" si="263"/>
        <v>0</v>
      </c>
      <c r="X377" s="59">
        <f t="shared" si="264"/>
        <v>0</v>
      </c>
      <c r="Y377" s="59">
        <f t="shared" si="265"/>
        <v>0</v>
      </c>
      <c r="Z377" s="59">
        <f t="shared" si="266"/>
        <v>0</v>
      </c>
      <c r="AA377" s="59">
        <f t="shared" si="267"/>
        <v>0</v>
      </c>
      <c r="AB377" s="59">
        <f t="shared" si="268"/>
        <v>0</v>
      </c>
      <c r="AC377" s="59">
        <f t="shared" si="269"/>
        <v>0</v>
      </c>
      <c r="AD377" s="166">
        <f t="shared" si="311"/>
        <v>0</v>
      </c>
      <c r="AE377" s="169">
        <f t="shared" si="270"/>
        <v>0</v>
      </c>
      <c r="AF377" s="169">
        <f t="shared" si="271"/>
        <v>0</v>
      </c>
      <c r="AG377" s="169">
        <f t="shared" si="272"/>
        <v>0</v>
      </c>
      <c r="AH377" s="169">
        <f t="shared" si="273"/>
        <v>1</v>
      </c>
      <c r="AI377" s="169">
        <f t="shared" si="274"/>
        <v>0</v>
      </c>
      <c r="AJ377" s="169">
        <f t="shared" si="275"/>
        <v>0</v>
      </c>
      <c r="AK377" s="169">
        <f t="shared" si="276"/>
        <v>0</v>
      </c>
      <c r="AL377" s="169">
        <f t="shared" si="277"/>
        <v>1</v>
      </c>
      <c r="AM377" s="169">
        <f t="shared" si="278"/>
        <v>0</v>
      </c>
      <c r="AN377" s="169">
        <f t="shared" si="279"/>
        <v>0</v>
      </c>
      <c r="AO377" s="169">
        <f t="shared" si="280"/>
        <v>1</v>
      </c>
      <c r="AP377" s="169">
        <f t="shared" si="281"/>
        <v>0</v>
      </c>
      <c r="AQ377" s="169">
        <f t="shared" si="282"/>
        <v>0</v>
      </c>
      <c r="AR377" s="169">
        <f t="shared" si="283"/>
        <v>0</v>
      </c>
      <c r="AS377" s="169">
        <f t="shared" si="284"/>
        <v>0</v>
      </c>
      <c r="AT377" s="169">
        <f t="shared" si="285"/>
        <v>0</v>
      </c>
      <c r="AU377" s="169">
        <f t="shared" si="286"/>
        <v>0</v>
      </c>
      <c r="AV377" s="169">
        <f t="shared" si="287"/>
        <v>1</v>
      </c>
      <c r="AW377" s="169">
        <f t="shared" si="288"/>
        <v>1</v>
      </c>
      <c r="AX377" s="169">
        <f t="shared" si="289"/>
        <v>0</v>
      </c>
      <c r="AY377" s="169">
        <f t="shared" si="290"/>
        <v>1</v>
      </c>
      <c r="AZ377" s="169">
        <f t="shared" si="291"/>
        <v>0</v>
      </c>
      <c r="BA377" s="169">
        <f t="shared" si="292"/>
        <v>0</v>
      </c>
      <c r="BB377" s="169">
        <f t="shared" si="293"/>
        <v>1</v>
      </c>
      <c r="BC377" s="169">
        <f t="shared" si="294"/>
        <v>0</v>
      </c>
      <c r="BD377" s="169">
        <f t="shared" si="295"/>
        <v>1</v>
      </c>
      <c r="BE377" s="169">
        <f t="shared" si="296"/>
        <v>0</v>
      </c>
      <c r="BF377" s="169">
        <f t="shared" si="297"/>
        <v>0</v>
      </c>
      <c r="BG377" s="169">
        <f t="shared" si="298"/>
        <v>0</v>
      </c>
      <c r="BH377" s="169">
        <f t="shared" si="299"/>
        <v>0</v>
      </c>
      <c r="BI377" s="169">
        <f t="shared" si="300"/>
        <v>0</v>
      </c>
      <c r="BJ377" s="169">
        <f t="shared" si="301"/>
        <v>0</v>
      </c>
      <c r="BK377" s="167">
        <f t="shared" si="302"/>
        <v>1</v>
      </c>
      <c r="BL377" s="169">
        <f t="shared" si="303"/>
        <v>1</v>
      </c>
      <c r="BM377" s="169">
        <f t="shared" si="304"/>
        <v>0</v>
      </c>
      <c r="BN377" s="169">
        <f t="shared" si="305"/>
        <v>1</v>
      </c>
      <c r="BO377" s="169">
        <f t="shared" si="306"/>
        <v>0</v>
      </c>
      <c r="BP377" s="36">
        <f t="shared" si="307"/>
        <v>0</v>
      </c>
      <c r="BQ377">
        <f t="shared" si="308"/>
        <v>0</v>
      </c>
      <c r="BR377" s="36">
        <f t="shared" si="309"/>
        <v>1</v>
      </c>
      <c r="BS377" t="e">
        <f t="shared" si="310"/>
        <v>#N/A</v>
      </c>
    </row>
    <row r="378" spans="1:71">
      <c r="A378" s="59">
        <v>236</v>
      </c>
      <c r="B378" s="59">
        <v>151273</v>
      </c>
      <c r="C378" s="160">
        <v>85523812.193989605</v>
      </c>
      <c r="D378" s="59">
        <v>55404764.5</v>
      </c>
      <c r="E378" s="59">
        <v>55404764.5</v>
      </c>
      <c r="F378" s="59">
        <v>30119047.693989601</v>
      </c>
      <c r="G378" s="59">
        <v>314.28573608398398</v>
      </c>
      <c r="H378" s="59">
        <v>-3745700648.69664</v>
      </c>
      <c r="I378" s="59">
        <v>416</v>
      </c>
      <c r="J378" s="59">
        <v>0</v>
      </c>
      <c r="K378" s="59">
        <v>0</v>
      </c>
      <c r="L378" s="59">
        <v>101</v>
      </c>
      <c r="M378" s="59">
        <v>0</v>
      </c>
      <c r="N378" s="59">
        <v>0</v>
      </c>
      <c r="O378" s="59">
        <v>0</v>
      </c>
      <c r="P378" s="59">
        <v>0</v>
      </c>
      <c r="Q378" s="59">
        <v>0</v>
      </c>
      <c r="R378" s="59">
        <v>2</v>
      </c>
      <c r="S378" s="59">
        <v>1</v>
      </c>
      <c r="T378" s="59">
        <f t="shared" si="260"/>
        <v>1</v>
      </c>
      <c r="U378" s="59">
        <f t="shared" si="261"/>
        <v>0</v>
      </c>
      <c r="V378" s="59">
        <f t="shared" si="262"/>
        <v>0</v>
      </c>
      <c r="W378" s="59">
        <f t="shared" si="263"/>
        <v>0</v>
      </c>
      <c r="X378" s="59">
        <f t="shared" si="264"/>
        <v>0</v>
      </c>
      <c r="Y378" s="59">
        <f t="shared" si="265"/>
        <v>0</v>
      </c>
      <c r="Z378" s="59">
        <f t="shared" si="266"/>
        <v>0</v>
      </c>
      <c r="AA378" s="59">
        <f t="shared" si="267"/>
        <v>0</v>
      </c>
      <c r="AB378" s="59">
        <f t="shared" si="268"/>
        <v>0</v>
      </c>
      <c r="AC378" s="59">
        <f t="shared" si="269"/>
        <v>0</v>
      </c>
      <c r="AD378" s="166">
        <f t="shared" si="311"/>
        <v>1</v>
      </c>
      <c r="AE378" s="169">
        <f t="shared" si="270"/>
        <v>1</v>
      </c>
      <c r="AF378" s="169">
        <f t="shared" si="271"/>
        <v>0</v>
      </c>
      <c r="AG378" s="169">
        <f t="shared" si="272"/>
        <v>0</v>
      </c>
      <c r="AH378" s="169">
        <f t="shared" si="273"/>
        <v>1</v>
      </c>
      <c r="AI378" s="169">
        <f t="shared" si="274"/>
        <v>1</v>
      </c>
      <c r="AJ378" s="169">
        <f t="shared" si="275"/>
        <v>0</v>
      </c>
      <c r="AK378" s="169">
        <f t="shared" si="276"/>
        <v>0</v>
      </c>
      <c r="AL378" s="169">
        <f t="shared" si="277"/>
        <v>0</v>
      </c>
      <c r="AM378" s="169">
        <f t="shared" si="278"/>
        <v>0</v>
      </c>
      <c r="AN378" s="169">
        <f t="shared" si="279"/>
        <v>0</v>
      </c>
      <c r="AO378" s="169">
        <f t="shared" si="280"/>
        <v>1</v>
      </c>
      <c r="AP378" s="169">
        <f t="shared" si="281"/>
        <v>0</v>
      </c>
      <c r="AQ378" s="169">
        <f t="shared" si="282"/>
        <v>0</v>
      </c>
      <c r="AR378" s="169">
        <f t="shared" si="283"/>
        <v>0</v>
      </c>
      <c r="AS378" s="169">
        <f t="shared" si="284"/>
        <v>0</v>
      </c>
      <c r="AT378" s="169">
        <f t="shared" si="285"/>
        <v>0</v>
      </c>
      <c r="AU378" s="169">
        <f t="shared" si="286"/>
        <v>0</v>
      </c>
      <c r="AV378" s="169">
        <f t="shared" si="287"/>
        <v>1</v>
      </c>
      <c r="AW378" s="169">
        <f t="shared" si="288"/>
        <v>1</v>
      </c>
      <c r="AX378" s="169">
        <f t="shared" si="289"/>
        <v>0</v>
      </c>
      <c r="AY378" s="169">
        <f t="shared" si="290"/>
        <v>1</v>
      </c>
      <c r="AZ378" s="169">
        <f t="shared" si="291"/>
        <v>1</v>
      </c>
      <c r="BA378" s="169">
        <f t="shared" si="292"/>
        <v>0</v>
      </c>
      <c r="BB378" s="169">
        <f t="shared" si="293"/>
        <v>1</v>
      </c>
      <c r="BC378" s="169">
        <f t="shared" si="294"/>
        <v>0</v>
      </c>
      <c r="BD378" s="169">
        <f t="shared" si="295"/>
        <v>1</v>
      </c>
      <c r="BE378" s="169">
        <f t="shared" si="296"/>
        <v>0</v>
      </c>
      <c r="BF378" s="169">
        <f t="shared" si="297"/>
        <v>0</v>
      </c>
      <c r="BG378" s="169">
        <f t="shared" si="298"/>
        <v>0</v>
      </c>
      <c r="BH378" s="169">
        <f t="shared" si="299"/>
        <v>0</v>
      </c>
      <c r="BI378" s="169">
        <f t="shared" si="300"/>
        <v>0</v>
      </c>
      <c r="BJ378" s="169">
        <f t="shared" si="301"/>
        <v>1</v>
      </c>
      <c r="BK378" s="167">
        <f t="shared" si="302"/>
        <v>0</v>
      </c>
      <c r="BL378" s="169">
        <f t="shared" si="303"/>
        <v>0</v>
      </c>
      <c r="BM378" s="169">
        <f t="shared" si="304"/>
        <v>1</v>
      </c>
      <c r="BN378" s="169">
        <f t="shared" si="305"/>
        <v>0</v>
      </c>
      <c r="BO378" s="169">
        <f t="shared" si="306"/>
        <v>1</v>
      </c>
      <c r="BP378" s="36">
        <f t="shared" si="307"/>
        <v>1</v>
      </c>
      <c r="BQ378">
        <f t="shared" si="308"/>
        <v>0</v>
      </c>
      <c r="BR378" s="36">
        <f t="shared" si="309"/>
        <v>2</v>
      </c>
      <c r="BS378" t="e">
        <f t="shared" si="310"/>
        <v>#N/A</v>
      </c>
    </row>
    <row r="379" spans="1:71">
      <c r="A379" s="59">
        <v>297</v>
      </c>
      <c r="B379" s="59">
        <v>171391</v>
      </c>
      <c r="C379" s="160">
        <v>186904765.58718699</v>
      </c>
      <c r="D379" s="59">
        <v>52780953.75</v>
      </c>
      <c r="E379" s="59">
        <v>57721430</v>
      </c>
      <c r="F379" s="59">
        <v>129183335.58718701</v>
      </c>
      <c r="G379" s="59">
        <v>1023.80955123901</v>
      </c>
      <c r="H379" s="59">
        <v>-4156741351.3620701</v>
      </c>
      <c r="I379" s="59">
        <v>0</v>
      </c>
      <c r="J379" s="59">
        <v>0</v>
      </c>
      <c r="K379" s="59">
        <v>0</v>
      </c>
      <c r="L379" s="59">
        <v>101</v>
      </c>
      <c r="M379" s="59">
        <v>0</v>
      </c>
      <c r="N379" s="59">
        <v>0</v>
      </c>
      <c r="O379" s="59">
        <v>412</v>
      </c>
      <c r="P379" s="59">
        <v>102</v>
      </c>
      <c r="Q379" s="59">
        <v>0</v>
      </c>
      <c r="R379" s="59">
        <v>2</v>
      </c>
      <c r="S379" s="59">
        <v>1</v>
      </c>
      <c r="T379" s="59">
        <f t="shared" si="260"/>
        <v>1</v>
      </c>
      <c r="U379" s="59">
        <f t="shared" si="261"/>
        <v>0</v>
      </c>
      <c r="V379" s="59">
        <f t="shared" si="262"/>
        <v>0</v>
      </c>
      <c r="W379" s="59">
        <f t="shared" si="263"/>
        <v>0</v>
      </c>
      <c r="X379" s="59">
        <f t="shared" si="264"/>
        <v>0</v>
      </c>
      <c r="Y379" s="59">
        <f t="shared" si="265"/>
        <v>0</v>
      </c>
      <c r="Z379" s="59">
        <f t="shared" si="266"/>
        <v>0</v>
      </c>
      <c r="AA379" s="59">
        <f t="shared" si="267"/>
        <v>1</v>
      </c>
      <c r="AB379" s="59">
        <f t="shared" si="268"/>
        <v>0</v>
      </c>
      <c r="AC379" s="59">
        <f t="shared" si="269"/>
        <v>0</v>
      </c>
      <c r="AD379" s="166">
        <f t="shared" si="311"/>
        <v>1</v>
      </c>
      <c r="AE379" s="169">
        <f t="shared" si="270"/>
        <v>1</v>
      </c>
      <c r="AF379" s="169">
        <f t="shared" si="271"/>
        <v>0</v>
      </c>
      <c r="AG379" s="169">
        <f t="shared" si="272"/>
        <v>0</v>
      </c>
      <c r="AH379" s="169">
        <f t="shared" si="273"/>
        <v>1</v>
      </c>
      <c r="AI379" s="169">
        <f t="shared" si="274"/>
        <v>1</v>
      </c>
      <c r="AJ379" s="169">
        <f t="shared" si="275"/>
        <v>0</v>
      </c>
      <c r="AK379" s="169">
        <f t="shared" si="276"/>
        <v>0</v>
      </c>
      <c r="AL379" s="169">
        <f t="shared" si="277"/>
        <v>0</v>
      </c>
      <c r="AM379" s="169">
        <f t="shared" si="278"/>
        <v>0</v>
      </c>
      <c r="AN379" s="169">
        <f t="shared" si="279"/>
        <v>0</v>
      </c>
      <c r="AO379" s="169">
        <f t="shared" si="280"/>
        <v>1</v>
      </c>
      <c r="AP379" s="169">
        <f t="shared" si="281"/>
        <v>0</v>
      </c>
      <c r="AQ379" s="169">
        <f t="shared" si="282"/>
        <v>0</v>
      </c>
      <c r="AR379" s="169">
        <f t="shared" si="283"/>
        <v>0</v>
      </c>
      <c r="AS379" s="169">
        <f t="shared" si="284"/>
        <v>0</v>
      </c>
      <c r="AT379" s="169">
        <f t="shared" si="285"/>
        <v>0</v>
      </c>
      <c r="AU379" s="169">
        <f t="shared" si="286"/>
        <v>0</v>
      </c>
      <c r="AV379" s="169">
        <f t="shared" si="287"/>
        <v>1</v>
      </c>
      <c r="AW379" s="169">
        <f t="shared" si="288"/>
        <v>1</v>
      </c>
      <c r="AX379" s="169">
        <f t="shared" si="289"/>
        <v>0</v>
      </c>
      <c r="AY379" s="169">
        <f t="shared" si="290"/>
        <v>1</v>
      </c>
      <c r="AZ379" s="169">
        <f t="shared" si="291"/>
        <v>1</v>
      </c>
      <c r="BA379" s="169">
        <f t="shared" si="292"/>
        <v>0</v>
      </c>
      <c r="BB379" s="169">
        <f t="shared" si="293"/>
        <v>1</v>
      </c>
      <c r="BC379" s="169">
        <f t="shared" si="294"/>
        <v>1</v>
      </c>
      <c r="BD379" s="169">
        <f t="shared" si="295"/>
        <v>0</v>
      </c>
      <c r="BE379" s="169">
        <f t="shared" si="296"/>
        <v>0</v>
      </c>
      <c r="BF379" s="169">
        <f t="shared" si="297"/>
        <v>0</v>
      </c>
      <c r="BG379" s="169">
        <f t="shared" si="298"/>
        <v>0</v>
      </c>
      <c r="BH379" s="169">
        <f t="shared" si="299"/>
        <v>0</v>
      </c>
      <c r="BI379" s="169">
        <f t="shared" si="300"/>
        <v>0</v>
      </c>
      <c r="BJ379" s="169">
        <f t="shared" si="301"/>
        <v>1</v>
      </c>
      <c r="BK379" s="167">
        <f t="shared" si="302"/>
        <v>0</v>
      </c>
      <c r="BL379" s="169">
        <f t="shared" si="303"/>
        <v>0</v>
      </c>
      <c r="BM379" s="169">
        <f t="shared" si="304"/>
        <v>1</v>
      </c>
      <c r="BN379" s="169">
        <f t="shared" si="305"/>
        <v>0</v>
      </c>
      <c r="BO379" s="169">
        <f t="shared" si="306"/>
        <v>1</v>
      </c>
      <c r="BP379" s="36">
        <f t="shared" si="307"/>
        <v>1</v>
      </c>
      <c r="BQ379">
        <f t="shared" si="308"/>
        <v>0</v>
      </c>
      <c r="BR379" s="36">
        <f t="shared" si="309"/>
        <v>2</v>
      </c>
      <c r="BS379" t="e">
        <f t="shared" si="310"/>
        <v>#N/A</v>
      </c>
    </row>
    <row r="380" spans="1:71">
      <c r="A380" s="59">
        <v>311</v>
      </c>
      <c r="B380" s="59">
        <v>181193</v>
      </c>
      <c r="C380" s="160">
        <v>176190481.69140401</v>
      </c>
      <c r="D380" s="59">
        <v>57600716.71875</v>
      </c>
      <c r="E380" s="59">
        <v>57886431</v>
      </c>
      <c r="F380" s="59">
        <v>118304050.691404</v>
      </c>
      <c r="G380" s="59">
        <v>66.666667938232393</v>
      </c>
      <c r="H380" s="59">
        <v>-4333713496.0410204</v>
      </c>
      <c r="I380" s="59">
        <v>407</v>
      </c>
      <c r="J380" s="59">
        <v>0</v>
      </c>
      <c r="K380" s="59">
        <v>0</v>
      </c>
      <c r="L380" s="59">
        <v>403</v>
      </c>
      <c r="M380" s="59">
        <v>0</v>
      </c>
      <c r="N380" s="59">
        <v>0</v>
      </c>
      <c r="O380" s="59">
        <v>407</v>
      </c>
      <c r="P380" s="59">
        <v>0</v>
      </c>
      <c r="Q380" s="59">
        <v>0</v>
      </c>
      <c r="R380" s="59">
        <v>2</v>
      </c>
      <c r="S380" s="59">
        <v>1</v>
      </c>
      <c r="T380" s="59">
        <f t="shared" si="260"/>
        <v>3</v>
      </c>
      <c r="U380" s="59">
        <f t="shared" si="261"/>
        <v>0</v>
      </c>
      <c r="V380" s="59">
        <f t="shared" si="262"/>
        <v>0</v>
      </c>
      <c r="W380" s="59">
        <f t="shared" si="263"/>
        <v>0</v>
      </c>
      <c r="X380" s="59">
        <f t="shared" si="264"/>
        <v>0</v>
      </c>
      <c r="Y380" s="59">
        <f t="shared" si="265"/>
        <v>0</v>
      </c>
      <c r="Z380" s="59">
        <f t="shared" si="266"/>
        <v>0</v>
      </c>
      <c r="AA380" s="59">
        <f t="shared" si="267"/>
        <v>0</v>
      </c>
      <c r="AB380" s="59">
        <f t="shared" si="268"/>
        <v>0</v>
      </c>
      <c r="AC380" s="59">
        <f t="shared" si="269"/>
        <v>0</v>
      </c>
      <c r="AD380" s="166">
        <f t="shared" si="311"/>
        <v>0</v>
      </c>
      <c r="AE380" s="169">
        <f t="shared" si="270"/>
        <v>0</v>
      </c>
      <c r="AF380" s="169">
        <f t="shared" si="271"/>
        <v>0</v>
      </c>
      <c r="AG380" s="169">
        <f t="shared" si="272"/>
        <v>0</v>
      </c>
      <c r="AH380" s="169">
        <f t="shared" si="273"/>
        <v>1</v>
      </c>
      <c r="AI380" s="169">
        <f t="shared" si="274"/>
        <v>0</v>
      </c>
      <c r="AJ380" s="169">
        <f t="shared" si="275"/>
        <v>0</v>
      </c>
      <c r="AK380" s="169">
        <f t="shared" si="276"/>
        <v>0</v>
      </c>
      <c r="AL380" s="169">
        <f t="shared" si="277"/>
        <v>1</v>
      </c>
      <c r="AM380" s="169">
        <f t="shared" si="278"/>
        <v>0</v>
      </c>
      <c r="AN380" s="169">
        <f t="shared" si="279"/>
        <v>0</v>
      </c>
      <c r="AO380" s="169">
        <f t="shared" si="280"/>
        <v>1</v>
      </c>
      <c r="AP380" s="169">
        <f t="shared" si="281"/>
        <v>0</v>
      </c>
      <c r="AQ380" s="169">
        <f t="shared" si="282"/>
        <v>0</v>
      </c>
      <c r="AR380" s="169">
        <f t="shared" si="283"/>
        <v>0</v>
      </c>
      <c r="AS380" s="169">
        <f t="shared" si="284"/>
        <v>0</v>
      </c>
      <c r="AT380" s="169">
        <f t="shared" si="285"/>
        <v>0</v>
      </c>
      <c r="AU380" s="169">
        <f t="shared" si="286"/>
        <v>0</v>
      </c>
      <c r="AV380" s="169">
        <f t="shared" si="287"/>
        <v>1</v>
      </c>
      <c r="AW380" s="169">
        <f t="shared" si="288"/>
        <v>1</v>
      </c>
      <c r="AX380" s="169">
        <f t="shared" si="289"/>
        <v>1</v>
      </c>
      <c r="AY380" s="169">
        <f t="shared" si="290"/>
        <v>0</v>
      </c>
      <c r="AZ380" s="169">
        <f t="shared" si="291"/>
        <v>0</v>
      </c>
      <c r="BA380" s="169">
        <f t="shared" si="292"/>
        <v>0</v>
      </c>
      <c r="BB380" s="169">
        <f t="shared" si="293"/>
        <v>1</v>
      </c>
      <c r="BC380" s="169">
        <f t="shared" si="294"/>
        <v>0</v>
      </c>
      <c r="BD380" s="169">
        <f t="shared" si="295"/>
        <v>1</v>
      </c>
      <c r="BE380" s="169">
        <f t="shared" si="296"/>
        <v>0</v>
      </c>
      <c r="BF380" s="169">
        <f t="shared" si="297"/>
        <v>0</v>
      </c>
      <c r="BG380" s="169">
        <f t="shared" si="298"/>
        <v>1</v>
      </c>
      <c r="BH380" s="169">
        <f t="shared" si="299"/>
        <v>0</v>
      </c>
      <c r="BI380" s="169">
        <f t="shared" si="300"/>
        <v>0</v>
      </c>
      <c r="BJ380" s="169">
        <f t="shared" si="301"/>
        <v>0</v>
      </c>
      <c r="BK380" s="167">
        <f t="shared" si="302"/>
        <v>0</v>
      </c>
      <c r="BL380" s="169">
        <f t="shared" si="303"/>
        <v>0</v>
      </c>
      <c r="BM380" s="169">
        <f t="shared" si="304"/>
        <v>1</v>
      </c>
      <c r="BN380" s="169">
        <f t="shared" si="305"/>
        <v>0</v>
      </c>
      <c r="BO380" s="169">
        <f t="shared" si="306"/>
        <v>1</v>
      </c>
      <c r="BP380" s="36">
        <f t="shared" si="307"/>
        <v>0</v>
      </c>
      <c r="BQ380">
        <f t="shared" si="308"/>
        <v>0</v>
      </c>
      <c r="BR380" s="36">
        <f t="shared" si="309"/>
        <v>1</v>
      </c>
      <c r="BS380" t="e">
        <f t="shared" si="310"/>
        <v>#N/A</v>
      </c>
    </row>
    <row r="381" spans="1:71">
      <c r="A381" s="59">
        <v>408</v>
      </c>
      <c r="B381" s="59">
        <v>231582</v>
      </c>
      <c r="C381" s="160">
        <v>142857147.31735501</v>
      </c>
      <c r="D381" s="59">
        <v>60857148</v>
      </c>
      <c r="E381" s="59">
        <v>60857148</v>
      </c>
      <c r="F381" s="59">
        <v>81999999.3173545</v>
      </c>
      <c r="G381" s="59">
        <v>42.857143402099602</v>
      </c>
      <c r="H381" s="59">
        <v>-6288334523.6571398</v>
      </c>
      <c r="I381" s="59">
        <v>0</v>
      </c>
      <c r="J381" s="59">
        <v>0</v>
      </c>
      <c r="K381" s="59">
        <v>0</v>
      </c>
      <c r="L381" s="59">
        <v>417</v>
      </c>
      <c r="M381" s="59">
        <v>0</v>
      </c>
      <c r="N381" s="59">
        <v>0</v>
      </c>
      <c r="O381" s="59">
        <v>0</v>
      </c>
      <c r="P381" s="59">
        <v>0</v>
      </c>
      <c r="Q381" s="59">
        <v>0</v>
      </c>
      <c r="R381" s="59">
        <v>1</v>
      </c>
      <c r="S381" s="59">
        <v>0</v>
      </c>
      <c r="T381" s="59">
        <f t="shared" si="260"/>
        <v>1</v>
      </c>
      <c r="U381" s="59">
        <f t="shared" si="261"/>
        <v>0</v>
      </c>
      <c r="V381" s="59">
        <f t="shared" si="262"/>
        <v>0</v>
      </c>
      <c r="W381" s="59">
        <f t="shared" si="263"/>
        <v>0</v>
      </c>
      <c r="X381" s="59">
        <f t="shared" si="264"/>
        <v>0</v>
      </c>
      <c r="Y381" s="59">
        <f t="shared" si="265"/>
        <v>0</v>
      </c>
      <c r="Z381" s="59">
        <f t="shared" si="266"/>
        <v>0</v>
      </c>
      <c r="AA381" s="59">
        <f t="shared" si="267"/>
        <v>0</v>
      </c>
      <c r="AB381" s="59">
        <f t="shared" si="268"/>
        <v>0</v>
      </c>
      <c r="AC381" s="59">
        <f t="shared" si="269"/>
        <v>0</v>
      </c>
      <c r="AD381" s="166">
        <f t="shared" si="311"/>
        <v>0</v>
      </c>
      <c r="AE381" s="169">
        <f t="shared" si="270"/>
        <v>0</v>
      </c>
      <c r="AF381" s="169">
        <f t="shared" si="271"/>
        <v>0</v>
      </c>
      <c r="AG381" s="169">
        <f t="shared" si="272"/>
        <v>0</v>
      </c>
      <c r="AH381" s="169">
        <f t="shared" si="273"/>
        <v>1</v>
      </c>
      <c r="AI381" s="169">
        <f t="shared" si="274"/>
        <v>0</v>
      </c>
      <c r="AJ381" s="169">
        <f t="shared" si="275"/>
        <v>0</v>
      </c>
      <c r="AK381" s="169">
        <f t="shared" si="276"/>
        <v>0</v>
      </c>
      <c r="AL381" s="169">
        <f t="shared" si="277"/>
        <v>1</v>
      </c>
      <c r="AM381" s="169">
        <f t="shared" si="278"/>
        <v>0</v>
      </c>
      <c r="AN381" s="169">
        <f t="shared" si="279"/>
        <v>0</v>
      </c>
      <c r="AO381" s="169">
        <f t="shared" si="280"/>
        <v>1</v>
      </c>
      <c r="AP381" s="169">
        <f t="shared" si="281"/>
        <v>0</v>
      </c>
      <c r="AQ381" s="169">
        <f t="shared" si="282"/>
        <v>0</v>
      </c>
      <c r="AR381" s="169">
        <f t="shared" si="283"/>
        <v>0</v>
      </c>
      <c r="AS381" s="169">
        <f t="shared" si="284"/>
        <v>0</v>
      </c>
      <c r="AT381" s="169">
        <f t="shared" si="285"/>
        <v>0</v>
      </c>
      <c r="AU381" s="169">
        <f t="shared" si="286"/>
        <v>0</v>
      </c>
      <c r="AV381" s="169">
        <f t="shared" si="287"/>
        <v>1</v>
      </c>
      <c r="AW381" s="169">
        <f t="shared" si="288"/>
        <v>1</v>
      </c>
      <c r="AX381" s="169">
        <f t="shared" si="289"/>
        <v>0</v>
      </c>
      <c r="AY381" s="169">
        <f t="shared" si="290"/>
        <v>1</v>
      </c>
      <c r="AZ381" s="169">
        <f t="shared" si="291"/>
        <v>0</v>
      </c>
      <c r="BA381" s="169">
        <f t="shared" si="292"/>
        <v>0</v>
      </c>
      <c r="BB381" s="169">
        <f t="shared" si="293"/>
        <v>1</v>
      </c>
      <c r="BC381" s="169">
        <f t="shared" si="294"/>
        <v>0</v>
      </c>
      <c r="BD381" s="169">
        <f t="shared" si="295"/>
        <v>1</v>
      </c>
      <c r="BE381" s="169">
        <f t="shared" si="296"/>
        <v>0</v>
      </c>
      <c r="BF381" s="169">
        <f t="shared" si="297"/>
        <v>1</v>
      </c>
      <c r="BG381" s="169">
        <f t="shared" si="298"/>
        <v>0</v>
      </c>
      <c r="BH381" s="169">
        <f t="shared" si="299"/>
        <v>0</v>
      </c>
      <c r="BI381" s="169">
        <f t="shared" si="300"/>
        <v>0</v>
      </c>
      <c r="BJ381" s="169">
        <f t="shared" si="301"/>
        <v>0</v>
      </c>
      <c r="BK381" s="167">
        <f t="shared" si="302"/>
        <v>0</v>
      </c>
      <c r="BL381" s="169">
        <f t="shared" si="303"/>
        <v>1</v>
      </c>
      <c r="BM381" s="169">
        <f t="shared" si="304"/>
        <v>0</v>
      </c>
      <c r="BN381" s="169">
        <f t="shared" si="305"/>
        <v>1</v>
      </c>
      <c r="BO381" s="169">
        <f t="shared" si="306"/>
        <v>0</v>
      </c>
      <c r="BP381" s="36">
        <f t="shared" si="307"/>
        <v>0</v>
      </c>
      <c r="BQ381">
        <f t="shared" si="308"/>
        <v>0</v>
      </c>
      <c r="BR381" s="36">
        <f t="shared" si="309"/>
        <v>1</v>
      </c>
      <c r="BS381" t="e">
        <f t="shared" si="310"/>
        <v>#N/A</v>
      </c>
    </row>
    <row r="382" spans="1:71">
      <c r="A382" s="59">
        <v>76</v>
      </c>
      <c r="B382" s="59">
        <v>21231</v>
      </c>
      <c r="C382" s="160">
        <v>31428571.2947651</v>
      </c>
      <c r="D382" s="59">
        <v>61357144</v>
      </c>
      <c r="E382" s="59">
        <v>61357144</v>
      </c>
      <c r="F382" s="59">
        <v>-29928572.7052349</v>
      </c>
      <c r="G382" s="59">
        <v>2257.14282226562</v>
      </c>
      <c r="H382" s="59">
        <v>-1286799744.8687201</v>
      </c>
      <c r="I382" s="59">
        <v>0</v>
      </c>
      <c r="J382" s="59">
        <v>0</v>
      </c>
      <c r="K382" s="59">
        <v>0</v>
      </c>
      <c r="L382" s="59">
        <v>406</v>
      </c>
      <c r="M382" s="59">
        <v>413</v>
      </c>
      <c r="N382" s="59">
        <v>301</v>
      </c>
      <c r="O382" s="59">
        <v>0</v>
      </c>
      <c r="P382" s="59">
        <v>0</v>
      </c>
      <c r="Q382" s="59">
        <v>0</v>
      </c>
      <c r="R382" s="59">
        <v>2</v>
      </c>
      <c r="S382" s="59">
        <v>0</v>
      </c>
      <c r="T382" s="59">
        <f t="shared" si="260"/>
        <v>1</v>
      </c>
      <c r="U382" s="59">
        <f t="shared" si="261"/>
        <v>0</v>
      </c>
      <c r="V382" s="59">
        <f t="shared" si="262"/>
        <v>0</v>
      </c>
      <c r="W382" s="59">
        <f t="shared" si="263"/>
        <v>1</v>
      </c>
      <c r="X382" s="59">
        <f t="shared" si="264"/>
        <v>0</v>
      </c>
      <c r="Y382" s="59">
        <f t="shared" si="265"/>
        <v>1</v>
      </c>
      <c r="Z382" s="59">
        <f t="shared" si="266"/>
        <v>0</v>
      </c>
      <c r="AA382" s="59">
        <f t="shared" si="267"/>
        <v>0</v>
      </c>
      <c r="AB382" s="59">
        <f t="shared" si="268"/>
        <v>0</v>
      </c>
      <c r="AC382" s="59">
        <f t="shared" si="269"/>
        <v>0</v>
      </c>
      <c r="AD382" s="166">
        <f t="shared" si="311"/>
        <v>0</v>
      </c>
      <c r="AE382" s="169">
        <f t="shared" si="270"/>
        <v>0</v>
      </c>
      <c r="AF382" s="169">
        <f t="shared" si="271"/>
        <v>0</v>
      </c>
      <c r="AG382" s="169">
        <f t="shared" si="272"/>
        <v>0</v>
      </c>
      <c r="AH382" s="169">
        <f t="shared" si="273"/>
        <v>1</v>
      </c>
      <c r="AI382" s="169">
        <f t="shared" si="274"/>
        <v>0</v>
      </c>
      <c r="AJ382" s="169">
        <f t="shared" si="275"/>
        <v>0</v>
      </c>
      <c r="AK382" s="169">
        <f t="shared" si="276"/>
        <v>0</v>
      </c>
      <c r="AL382" s="169">
        <f t="shared" si="277"/>
        <v>1</v>
      </c>
      <c r="AM382" s="169">
        <f t="shared" si="278"/>
        <v>0</v>
      </c>
      <c r="AN382" s="169">
        <f t="shared" si="279"/>
        <v>0</v>
      </c>
      <c r="AO382" s="169">
        <f t="shared" si="280"/>
        <v>1</v>
      </c>
      <c r="AP382" s="169">
        <f t="shared" si="281"/>
        <v>0</v>
      </c>
      <c r="AQ382" s="169">
        <f t="shared" si="282"/>
        <v>0</v>
      </c>
      <c r="AR382" s="169">
        <f t="shared" si="283"/>
        <v>0</v>
      </c>
      <c r="AS382" s="169">
        <f t="shared" si="284"/>
        <v>0</v>
      </c>
      <c r="AT382" s="169">
        <f t="shared" si="285"/>
        <v>0</v>
      </c>
      <c r="AU382" s="169">
        <f t="shared" si="286"/>
        <v>0</v>
      </c>
      <c r="AV382" s="169">
        <f t="shared" si="287"/>
        <v>1</v>
      </c>
      <c r="AW382" s="169">
        <f t="shared" si="288"/>
        <v>1</v>
      </c>
      <c r="AX382" s="169">
        <f t="shared" si="289"/>
        <v>0</v>
      </c>
      <c r="AY382" s="169">
        <f t="shared" si="290"/>
        <v>1</v>
      </c>
      <c r="AZ382" s="169">
        <f t="shared" si="291"/>
        <v>0</v>
      </c>
      <c r="BA382" s="169">
        <f t="shared" si="292"/>
        <v>0</v>
      </c>
      <c r="BB382" s="169">
        <f t="shared" si="293"/>
        <v>1</v>
      </c>
      <c r="BC382" s="169">
        <f t="shared" si="294"/>
        <v>1</v>
      </c>
      <c r="BD382" s="169">
        <f t="shared" si="295"/>
        <v>0</v>
      </c>
      <c r="BE382" s="169">
        <f t="shared" si="296"/>
        <v>1</v>
      </c>
      <c r="BF382" s="169">
        <f t="shared" si="297"/>
        <v>0</v>
      </c>
      <c r="BG382" s="169">
        <f t="shared" si="298"/>
        <v>0</v>
      </c>
      <c r="BH382" s="169">
        <f t="shared" si="299"/>
        <v>0</v>
      </c>
      <c r="BI382" s="169">
        <f t="shared" si="300"/>
        <v>0</v>
      </c>
      <c r="BJ382" s="169">
        <f t="shared" si="301"/>
        <v>0</v>
      </c>
      <c r="BK382" s="167">
        <f t="shared" si="302"/>
        <v>0</v>
      </c>
      <c r="BL382" s="169">
        <f t="shared" si="303"/>
        <v>0</v>
      </c>
      <c r="BM382" s="169">
        <f t="shared" si="304"/>
        <v>1</v>
      </c>
      <c r="BN382" s="169">
        <f t="shared" si="305"/>
        <v>1</v>
      </c>
      <c r="BO382" s="169">
        <f t="shared" si="306"/>
        <v>0</v>
      </c>
      <c r="BP382" s="36">
        <f t="shared" si="307"/>
        <v>0</v>
      </c>
      <c r="BQ382">
        <f t="shared" si="308"/>
        <v>0</v>
      </c>
      <c r="BR382" s="36">
        <f t="shared" si="309"/>
        <v>1</v>
      </c>
      <c r="BS382" t="e">
        <f t="shared" si="310"/>
        <v>#N/A</v>
      </c>
    </row>
    <row r="383" spans="1:71">
      <c r="A383" s="59">
        <v>33</v>
      </c>
      <c r="B383" s="59">
        <v>13291</v>
      </c>
      <c r="C383" s="160">
        <v>50071428.3582507</v>
      </c>
      <c r="D383" s="59">
        <v>61401784</v>
      </c>
      <c r="E383" s="59">
        <v>61401784</v>
      </c>
      <c r="F383" s="59">
        <v>-11330355.6417493</v>
      </c>
      <c r="G383" s="59">
        <v>442.85714721679699</v>
      </c>
      <c r="H383" s="59">
        <v>-413549741.59231502</v>
      </c>
      <c r="I383" s="59">
        <v>0</v>
      </c>
      <c r="J383" s="59">
        <v>0</v>
      </c>
      <c r="K383" s="59">
        <v>0</v>
      </c>
      <c r="L383" s="59">
        <v>409</v>
      </c>
      <c r="M383" s="59">
        <v>302</v>
      </c>
      <c r="N383" s="59">
        <v>301</v>
      </c>
      <c r="O383" s="59">
        <v>0</v>
      </c>
      <c r="P383" s="59">
        <v>0</v>
      </c>
      <c r="Q383" s="59">
        <v>0</v>
      </c>
      <c r="R383" s="59">
        <v>2</v>
      </c>
      <c r="S383" s="59">
        <v>0</v>
      </c>
      <c r="T383" s="59">
        <f t="shared" si="260"/>
        <v>1</v>
      </c>
      <c r="U383" s="59">
        <f t="shared" si="261"/>
        <v>0</v>
      </c>
      <c r="V383" s="59">
        <f t="shared" si="262"/>
        <v>0</v>
      </c>
      <c r="W383" s="59">
        <f t="shared" si="263"/>
        <v>0</v>
      </c>
      <c r="X383" s="59">
        <f t="shared" si="264"/>
        <v>0</v>
      </c>
      <c r="Y383" s="59">
        <f t="shared" si="265"/>
        <v>2</v>
      </c>
      <c r="Z383" s="59">
        <f t="shared" si="266"/>
        <v>0</v>
      </c>
      <c r="AA383" s="59">
        <f t="shared" si="267"/>
        <v>0</v>
      </c>
      <c r="AB383" s="59">
        <f t="shared" si="268"/>
        <v>0</v>
      </c>
      <c r="AC383" s="59">
        <f t="shared" si="269"/>
        <v>0</v>
      </c>
      <c r="AD383" s="166">
        <f t="shared" si="311"/>
        <v>0</v>
      </c>
      <c r="AE383" s="169">
        <f t="shared" si="270"/>
        <v>0</v>
      </c>
      <c r="AF383" s="169">
        <f t="shared" si="271"/>
        <v>0</v>
      </c>
      <c r="AG383" s="169">
        <f t="shared" si="272"/>
        <v>0</v>
      </c>
      <c r="AH383" s="169">
        <f t="shared" si="273"/>
        <v>1</v>
      </c>
      <c r="AI383" s="169">
        <f t="shared" si="274"/>
        <v>0</v>
      </c>
      <c r="AJ383" s="169">
        <f t="shared" si="275"/>
        <v>0</v>
      </c>
      <c r="AK383" s="169">
        <f t="shared" si="276"/>
        <v>0</v>
      </c>
      <c r="AL383" s="169">
        <f t="shared" si="277"/>
        <v>1</v>
      </c>
      <c r="AM383" s="169">
        <f t="shared" si="278"/>
        <v>0</v>
      </c>
      <c r="AN383" s="169">
        <f t="shared" si="279"/>
        <v>0</v>
      </c>
      <c r="AO383" s="169">
        <f t="shared" si="280"/>
        <v>1</v>
      </c>
      <c r="AP383" s="169">
        <f t="shared" si="281"/>
        <v>0</v>
      </c>
      <c r="AQ383" s="169">
        <f t="shared" si="282"/>
        <v>0</v>
      </c>
      <c r="AR383" s="169">
        <f t="shared" si="283"/>
        <v>0</v>
      </c>
      <c r="AS383" s="169">
        <f t="shared" si="284"/>
        <v>0</v>
      </c>
      <c r="AT383" s="169">
        <f t="shared" si="285"/>
        <v>0</v>
      </c>
      <c r="AU383" s="169">
        <f t="shared" si="286"/>
        <v>0</v>
      </c>
      <c r="AV383" s="169">
        <f t="shared" si="287"/>
        <v>1</v>
      </c>
      <c r="AW383" s="169">
        <f t="shared" si="288"/>
        <v>1</v>
      </c>
      <c r="AX383" s="169">
        <f t="shared" si="289"/>
        <v>0</v>
      </c>
      <c r="AY383" s="169">
        <f t="shared" si="290"/>
        <v>1</v>
      </c>
      <c r="AZ383" s="169">
        <f t="shared" si="291"/>
        <v>0</v>
      </c>
      <c r="BA383" s="169">
        <f t="shared" si="292"/>
        <v>0</v>
      </c>
      <c r="BB383" s="169">
        <f t="shared" si="293"/>
        <v>1</v>
      </c>
      <c r="BC383" s="169">
        <f t="shared" si="294"/>
        <v>1</v>
      </c>
      <c r="BD383" s="169">
        <f t="shared" si="295"/>
        <v>0</v>
      </c>
      <c r="BE383" s="169">
        <f t="shared" si="296"/>
        <v>0</v>
      </c>
      <c r="BF383" s="169">
        <f t="shared" si="297"/>
        <v>0</v>
      </c>
      <c r="BG383" s="169">
        <f t="shared" si="298"/>
        <v>0</v>
      </c>
      <c r="BH383" s="169">
        <f t="shared" si="299"/>
        <v>0</v>
      </c>
      <c r="BI383" s="169">
        <f t="shared" si="300"/>
        <v>0</v>
      </c>
      <c r="BJ383" s="169">
        <f t="shared" si="301"/>
        <v>0</v>
      </c>
      <c r="BK383" s="167">
        <f t="shared" si="302"/>
        <v>1</v>
      </c>
      <c r="BL383" s="169">
        <f t="shared" si="303"/>
        <v>0</v>
      </c>
      <c r="BM383" s="169">
        <f t="shared" si="304"/>
        <v>1</v>
      </c>
      <c r="BN383" s="169">
        <f t="shared" si="305"/>
        <v>1</v>
      </c>
      <c r="BO383" s="169">
        <f t="shared" si="306"/>
        <v>0</v>
      </c>
      <c r="BP383" s="36">
        <f t="shared" si="307"/>
        <v>0</v>
      </c>
      <c r="BQ383">
        <f t="shared" si="308"/>
        <v>0</v>
      </c>
      <c r="BR383" s="36">
        <f t="shared" si="309"/>
        <v>1</v>
      </c>
      <c r="BS383" t="e">
        <f t="shared" si="310"/>
        <v>#N/A</v>
      </c>
    </row>
    <row r="384" spans="1:71">
      <c r="A384" s="59">
        <v>63</v>
      </c>
      <c r="B384" s="59">
        <v>19111</v>
      </c>
      <c r="C384" s="160">
        <v>173830598.84773099</v>
      </c>
      <c r="D384" s="59">
        <v>61573960</v>
      </c>
      <c r="E384" s="59">
        <v>61573960</v>
      </c>
      <c r="F384" s="59">
        <v>112256638.84773099</v>
      </c>
      <c r="G384" s="59">
        <v>208.59672546386699</v>
      </c>
      <c r="H384" s="59">
        <v>-508852623.98347998</v>
      </c>
      <c r="I384" s="59">
        <v>0</v>
      </c>
      <c r="J384" s="59">
        <v>0</v>
      </c>
      <c r="K384" s="59">
        <v>0</v>
      </c>
      <c r="L384" s="59">
        <v>417</v>
      </c>
      <c r="M384" s="59">
        <v>444</v>
      </c>
      <c r="N384" s="59">
        <v>406</v>
      </c>
      <c r="O384" s="59">
        <v>0</v>
      </c>
      <c r="P384" s="59">
        <v>0</v>
      </c>
      <c r="Q384" s="59">
        <v>0</v>
      </c>
      <c r="R384" s="59">
        <v>2</v>
      </c>
      <c r="S384" s="59">
        <v>0</v>
      </c>
      <c r="T384" s="59">
        <f t="shared" si="260"/>
        <v>1</v>
      </c>
      <c r="U384" s="59">
        <f t="shared" si="261"/>
        <v>0</v>
      </c>
      <c r="V384" s="59">
        <f t="shared" si="262"/>
        <v>0</v>
      </c>
      <c r="W384" s="59">
        <f t="shared" si="263"/>
        <v>2</v>
      </c>
      <c r="X384" s="59">
        <f t="shared" si="264"/>
        <v>0</v>
      </c>
      <c r="Y384" s="59">
        <f t="shared" si="265"/>
        <v>0</v>
      </c>
      <c r="Z384" s="59">
        <f t="shared" si="266"/>
        <v>0</v>
      </c>
      <c r="AA384" s="59">
        <f t="shared" si="267"/>
        <v>0</v>
      </c>
      <c r="AB384" s="59">
        <f t="shared" si="268"/>
        <v>0</v>
      </c>
      <c r="AC384" s="59">
        <f t="shared" si="269"/>
        <v>0</v>
      </c>
      <c r="AD384" s="166">
        <f t="shared" si="311"/>
        <v>0</v>
      </c>
      <c r="AE384" s="169">
        <f t="shared" si="270"/>
        <v>0</v>
      </c>
      <c r="AF384" s="169">
        <f t="shared" si="271"/>
        <v>0</v>
      </c>
      <c r="AG384" s="169">
        <f t="shared" si="272"/>
        <v>0</v>
      </c>
      <c r="AH384" s="169">
        <f t="shared" si="273"/>
        <v>1</v>
      </c>
      <c r="AI384" s="169">
        <f t="shared" si="274"/>
        <v>0</v>
      </c>
      <c r="AJ384" s="169">
        <f t="shared" si="275"/>
        <v>0</v>
      </c>
      <c r="AK384" s="169">
        <f t="shared" si="276"/>
        <v>0</v>
      </c>
      <c r="AL384" s="169">
        <f t="shared" si="277"/>
        <v>1</v>
      </c>
      <c r="AM384" s="169">
        <f t="shared" si="278"/>
        <v>0</v>
      </c>
      <c r="AN384" s="169">
        <f t="shared" si="279"/>
        <v>0</v>
      </c>
      <c r="AO384" s="169">
        <f t="shared" si="280"/>
        <v>1</v>
      </c>
      <c r="AP384" s="169">
        <f t="shared" si="281"/>
        <v>0</v>
      </c>
      <c r="AQ384" s="169">
        <f t="shared" si="282"/>
        <v>0</v>
      </c>
      <c r="AR384" s="169">
        <f t="shared" si="283"/>
        <v>0</v>
      </c>
      <c r="AS384" s="169">
        <f t="shared" si="284"/>
        <v>0</v>
      </c>
      <c r="AT384" s="169">
        <f t="shared" si="285"/>
        <v>0</v>
      </c>
      <c r="AU384" s="169">
        <f t="shared" si="286"/>
        <v>0</v>
      </c>
      <c r="AV384" s="169">
        <f t="shared" si="287"/>
        <v>1</v>
      </c>
      <c r="AW384" s="169">
        <f t="shared" si="288"/>
        <v>1</v>
      </c>
      <c r="AX384" s="169">
        <f t="shared" si="289"/>
        <v>0</v>
      </c>
      <c r="AY384" s="169">
        <f t="shared" si="290"/>
        <v>1</v>
      </c>
      <c r="AZ384" s="169">
        <f t="shared" si="291"/>
        <v>0</v>
      </c>
      <c r="BA384" s="169">
        <f t="shared" si="292"/>
        <v>0</v>
      </c>
      <c r="BB384" s="169">
        <f t="shared" si="293"/>
        <v>1</v>
      </c>
      <c r="BC384" s="169">
        <f t="shared" si="294"/>
        <v>1</v>
      </c>
      <c r="BD384" s="169">
        <f t="shared" si="295"/>
        <v>0</v>
      </c>
      <c r="BE384" s="169">
        <f t="shared" si="296"/>
        <v>0</v>
      </c>
      <c r="BF384" s="169">
        <f t="shared" si="297"/>
        <v>1</v>
      </c>
      <c r="BG384" s="169">
        <f t="shared" si="298"/>
        <v>0</v>
      </c>
      <c r="BH384" s="169">
        <f t="shared" si="299"/>
        <v>0</v>
      </c>
      <c r="BI384" s="169">
        <f t="shared" si="300"/>
        <v>0</v>
      </c>
      <c r="BJ384" s="169">
        <f t="shared" si="301"/>
        <v>0</v>
      </c>
      <c r="BK384" s="167">
        <f t="shared" si="302"/>
        <v>0</v>
      </c>
      <c r="BL384" s="169">
        <f t="shared" si="303"/>
        <v>0</v>
      </c>
      <c r="BM384" s="169">
        <f t="shared" si="304"/>
        <v>1</v>
      </c>
      <c r="BN384" s="169">
        <f t="shared" si="305"/>
        <v>1</v>
      </c>
      <c r="BO384" s="169">
        <f t="shared" si="306"/>
        <v>0</v>
      </c>
      <c r="BP384" s="36">
        <f t="shared" si="307"/>
        <v>0</v>
      </c>
      <c r="BQ384">
        <f t="shared" si="308"/>
        <v>0</v>
      </c>
      <c r="BR384" s="36">
        <f t="shared" si="309"/>
        <v>1</v>
      </c>
      <c r="BS384" t="e">
        <f t="shared" si="310"/>
        <v>#N/A</v>
      </c>
    </row>
    <row r="385" spans="1:71">
      <c r="A385" s="59">
        <v>336</v>
      </c>
      <c r="B385" s="59">
        <v>191286</v>
      </c>
      <c r="C385" s="160">
        <v>139285713.692709</v>
      </c>
      <c r="D385" s="59">
        <v>58078569.5</v>
      </c>
      <c r="E385" s="59">
        <v>62364284</v>
      </c>
      <c r="F385" s="59">
        <v>76921429.692708895</v>
      </c>
      <c r="G385" s="59">
        <v>467.857139587402</v>
      </c>
      <c r="H385" s="59">
        <v>-4651683391.4385204</v>
      </c>
      <c r="I385" s="59">
        <v>0</v>
      </c>
      <c r="J385" s="59">
        <v>0</v>
      </c>
      <c r="K385" s="59">
        <v>0</v>
      </c>
      <c r="L385" s="59">
        <v>406</v>
      </c>
      <c r="M385" s="59">
        <v>0</v>
      </c>
      <c r="N385" s="59">
        <v>0</v>
      </c>
      <c r="O385" s="59">
        <v>0</v>
      </c>
      <c r="P385" s="59">
        <v>0</v>
      </c>
      <c r="Q385" s="59">
        <v>0</v>
      </c>
      <c r="R385" s="59">
        <v>2</v>
      </c>
      <c r="S385" s="59">
        <v>0</v>
      </c>
      <c r="T385" s="59">
        <f t="shared" si="260"/>
        <v>1</v>
      </c>
      <c r="U385" s="59">
        <f t="shared" si="261"/>
        <v>0</v>
      </c>
      <c r="V385" s="59">
        <f t="shared" si="262"/>
        <v>0</v>
      </c>
      <c r="W385" s="59">
        <f t="shared" si="263"/>
        <v>0</v>
      </c>
      <c r="X385" s="59">
        <f t="shared" si="264"/>
        <v>0</v>
      </c>
      <c r="Y385" s="59">
        <f t="shared" si="265"/>
        <v>0</v>
      </c>
      <c r="Z385" s="59">
        <f t="shared" si="266"/>
        <v>0</v>
      </c>
      <c r="AA385" s="59">
        <f t="shared" si="267"/>
        <v>0</v>
      </c>
      <c r="AB385" s="59">
        <f t="shared" si="268"/>
        <v>0</v>
      </c>
      <c r="AC385" s="59">
        <f t="shared" si="269"/>
        <v>0</v>
      </c>
      <c r="AD385" s="166">
        <f t="shared" si="311"/>
        <v>0</v>
      </c>
      <c r="AE385" s="169">
        <f t="shared" si="270"/>
        <v>0</v>
      </c>
      <c r="AF385" s="169">
        <f t="shared" si="271"/>
        <v>0</v>
      </c>
      <c r="AG385" s="169">
        <f t="shared" si="272"/>
        <v>0</v>
      </c>
      <c r="AH385" s="169">
        <f t="shared" si="273"/>
        <v>1</v>
      </c>
      <c r="AI385" s="169">
        <f t="shared" si="274"/>
        <v>0</v>
      </c>
      <c r="AJ385" s="169">
        <f t="shared" si="275"/>
        <v>0</v>
      </c>
      <c r="AK385" s="169">
        <f t="shared" si="276"/>
        <v>0</v>
      </c>
      <c r="AL385" s="169">
        <f t="shared" si="277"/>
        <v>1</v>
      </c>
      <c r="AM385" s="169">
        <f t="shared" si="278"/>
        <v>0</v>
      </c>
      <c r="AN385" s="169">
        <f t="shared" si="279"/>
        <v>0</v>
      </c>
      <c r="AO385" s="169">
        <f t="shared" si="280"/>
        <v>1</v>
      </c>
      <c r="AP385" s="169">
        <f t="shared" si="281"/>
        <v>0</v>
      </c>
      <c r="AQ385" s="169">
        <f t="shared" si="282"/>
        <v>0</v>
      </c>
      <c r="AR385" s="169">
        <f t="shared" si="283"/>
        <v>0</v>
      </c>
      <c r="AS385" s="169">
        <f t="shared" si="284"/>
        <v>0</v>
      </c>
      <c r="AT385" s="169">
        <f t="shared" si="285"/>
        <v>0</v>
      </c>
      <c r="AU385" s="169">
        <f t="shared" si="286"/>
        <v>0</v>
      </c>
      <c r="AV385" s="169">
        <f t="shared" si="287"/>
        <v>1</v>
      </c>
      <c r="AW385" s="169">
        <f t="shared" si="288"/>
        <v>1</v>
      </c>
      <c r="AX385" s="169">
        <f t="shared" si="289"/>
        <v>0</v>
      </c>
      <c r="AY385" s="169">
        <f t="shared" si="290"/>
        <v>1</v>
      </c>
      <c r="AZ385" s="169">
        <f t="shared" si="291"/>
        <v>0</v>
      </c>
      <c r="BA385" s="169">
        <f t="shared" si="292"/>
        <v>0</v>
      </c>
      <c r="BB385" s="169">
        <f t="shared" si="293"/>
        <v>1</v>
      </c>
      <c r="BC385" s="169">
        <f t="shared" si="294"/>
        <v>0</v>
      </c>
      <c r="BD385" s="169">
        <f t="shared" si="295"/>
        <v>1</v>
      </c>
      <c r="BE385" s="169">
        <f t="shared" si="296"/>
        <v>1</v>
      </c>
      <c r="BF385" s="169">
        <f t="shared" si="297"/>
        <v>0</v>
      </c>
      <c r="BG385" s="169">
        <f t="shared" si="298"/>
        <v>0</v>
      </c>
      <c r="BH385" s="169">
        <f t="shared" si="299"/>
        <v>0</v>
      </c>
      <c r="BI385" s="169">
        <f t="shared" si="300"/>
        <v>0</v>
      </c>
      <c r="BJ385" s="169">
        <f t="shared" si="301"/>
        <v>0</v>
      </c>
      <c r="BK385" s="167">
        <f t="shared" si="302"/>
        <v>0</v>
      </c>
      <c r="BL385" s="169">
        <f t="shared" si="303"/>
        <v>0</v>
      </c>
      <c r="BM385" s="169">
        <f t="shared" si="304"/>
        <v>1</v>
      </c>
      <c r="BN385" s="169">
        <f t="shared" si="305"/>
        <v>1</v>
      </c>
      <c r="BO385" s="169">
        <f t="shared" si="306"/>
        <v>0</v>
      </c>
      <c r="BP385" s="36">
        <f t="shared" si="307"/>
        <v>0</v>
      </c>
      <c r="BQ385">
        <f t="shared" si="308"/>
        <v>0</v>
      </c>
      <c r="BR385" s="36">
        <f t="shared" si="309"/>
        <v>1</v>
      </c>
      <c r="BS385" t="e">
        <f t="shared" si="310"/>
        <v>#N/A</v>
      </c>
    </row>
    <row r="386" spans="1:71">
      <c r="A386" s="59">
        <v>347</v>
      </c>
      <c r="B386" s="59">
        <v>211421</v>
      </c>
      <c r="C386" s="160">
        <v>45714286.330605902</v>
      </c>
      <c r="D386" s="59">
        <v>62380952</v>
      </c>
      <c r="E386" s="59">
        <v>62380952</v>
      </c>
      <c r="F386" s="59">
        <v>-16666665.6693941</v>
      </c>
      <c r="G386" s="59">
        <v>0</v>
      </c>
      <c r="H386" s="59">
        <v>-4878099776.9770203</v>
      </c>
      <c r="I386" s="59">
        <v>0</v>
      </c>
      <c r="J386" s="59">
        <v>0</v>
      </c>
      <c r="K386" s="59">
        <v>0</v>
      </c>
      <c r="L386" s="59">
        <v>406</v>
      </c>
      <c r="M386" s="59">
        <v>413</v>
      </c>
      <c r="N386" s="59">
        <v>404</v>
      </c>
      <c r="O386" s="59">
        <v>0</v>
      </c>
      <c r="P386" s="59">
        <v>0</v>
      </c>
      <c r="Q386" s="59">
        <v>0</v>
      </c>
      <c r="R386" s="59">
        <v>2</v>
      </c>
      <c r="S386" s="59">
        <v>0</v>
      </c>
      <c r="T386" s="59">
        <f t="shared" si="260"/>
        <v>1</v>
      </c>
      <c r="U386" s="59">
        <f t="shared" si="261"/>
        <v>0</v>
      </c>
      <c r="V386" s="59">
        <f t="shared" si="262"/>
        <v>0</v>
      </c>
      <c r="W386" s="59">
        <f t="shared" si="263"/>
        <v>2</v>
      </c>
      <c r="X386" s="59">
        <f t="shared" si="264"/>
        <v>0</v>
      </c>
      <c r="Y386" s="59">
        <f t="shared" si="265"/>
        <v>0</v>
      </c>
      <c r="Z386" s="59">
        <f t="shared" si="266"/>
        <v>0</v>
      </c>
      <c r="AA386" s="59">
        <f t="shared" si="267"/>
        <v>0</v>
      </c>
      <c r="AB386" s="59">
        <f t="shared" si="268"/>
        <v>0</v>
      </c>
      <c r="AC386" s="59">
        <f t="shared" si="269"/>
        <v>0</v>
      </c>
      <c r="AD386" s="166">
        <f t="shared" si="311"/>
        <v>0</v>
      </c>
      <c r="AE386" s="169">
        <f t="shared" si="270"/>
        <v>0</v>
      </c>
      <c r="AF386" s="169">
        <f t="shared" si="271"/>
        <v>0</v>
      </c>
      <c r="AG386" s="169">
        <f t="shared" si="272"/>
        <v>0</v>
      </c>
      <c r="AH386" s="169">
        <f t="shared" si="273"/>
        <v>1</v>
      </c>
      <c r="AI386" s="169">
        <f t="shared" si="274"/>
        <v>0</v>
      </c>
      <c r="AJ386" s="169">
        <f t="shared" si="275"/>
        <v>0</v>
      </c>
      <c r="AK386" s="169">
        <f t="shared" si="276"/>
        <v>0</v>
      </c>
      <c r="AL386" s="169">
        <f t="shared" si="277"/>
        <v>1</v>
      </c>
      <c r="AM386" s="169">
        <f t="shared" si="278"/>
        <v>0</v>
      </c>
      <c r="AN386" s="169">
        <f t="shared" si="279"/>
        <v>0</v>
      </c>
      <c r="AO386" s="169">
        <f t="shared" si="280"/>
        <v>1</v>
      </c>
      <c r="AP386" s="169">
        <f t="shared" si="281"/>
        <v>0</v>
      </c>
      <c r="AQ386" s="169">
        <f t="shared" si="282"/>
        <v>0</v>
      </c>
      <c r="AR386" s="169">
        <f t="shared" si="283"/>
        <v>0</v>
      </c>
      <c r="AS386" s="169">
        <f t="shared" si="284"/>
        <v>0</v>
      </c>
      <c r="AT386" s="169">
        <f t="shared" si="285"/>
        <v>0</v>
      </c>
      <c r="AU386" s="169">
        <f t="shared" si="286"/>
        <v>0</v>
      </c>
      <c r="AV386" s="169">
        <f t="shared" si="287"/>
        <v>1</v>
      </c>
      <c r="AW386" s="169">
        <f t="shared" si="288"/>
        <v>1</v>
      </c>
      <c r="AX386" s="169">
        <f t="shared" si="289"/>
        <v>0</v>
      </c>
      <c r="AY386" s="169">
        <f t="shared" si="290"/>
        <v>1</v>
      </c>
      <c r="AZ386" s="169">
        <f t="shared" si="291"/>
        <v>0</v>
      </c>
      <c r="BA386" s="169">
        <f t="shared" si="292"/>
        <v>0</v>
      </c>
      <c r="BB386" s="169">
        <f t="shared" si="293"/>
        <v>1</v>
      </c>
      <c r="BC386" s="169">
        <f t="shared" si="294"/>
        <v>1</v>
      </c>
      <c r="BD386" s="169">
        <f t="shared" si="295"/>
        <v>0</v>
      </c>
      <c r="BE386" s="169">
        <f t="shared" si="296"/>
        <v>1</v>
      </c>
      <c r="BF386" s="169">
        <f t="shared" si="297"/>
        <v>0</v>
      </c>
      <c r="BG386" s="169">
        <f t="shared" si="298"/>
        <v>0</v>
      </c>
      <c r="BH386" s="169">
        <f t="shared" si="299"/>
        <v>0</v>
      </c>
      <c r="BI386" s="169">
        <f t="shared" si="300"/>
        <v>0</v>
      </c>
      <c r="BJ386" s="169">
        <f t="shared" si="301"/>
        <v>0</v>
      </c>
      <c r="BK386" s="167">
        <f t="shared" si="302"/>
        <v>0</v>
      </c>
      <c r="BL386" s="169">
        <f t="shared" si="303"/>
        <v>0</v>
      </c>
      <c r="BM386" s="169">
        <f t="shared" si="304"/>
        <v>1</v>
      </c>
      <c r="BN386" s="169">
        <f t="shared" si="305"/>
        <v>1</v>
      </c>
      <c r="BO386" s="169">
        <f t="shared" si="306"/>
        <v>0</v>
      </c>
      <c r="BP386" s="36">
        <f t="shared" si="307"/>
        <v>0</v>
      </c>
      <c r="BQ386">
        <f t="shared" si="308"/>
        <v>0</v>
      </c>
      <c r="BR386" s="36">
        <f t="shared" si="309"/>
        <v>1</v>
      </c>
      <c r="BS386" t="e">
        <f t="shared" si="310"/>
        <v>#N/A</v>
      </c>
    </row>
    <row r="387" spans="1:71">
      <c r="A387" s="59">
        <v>324</v>
      </c>
      <c r="B387" s="59">
        <v>181491</v>
      </c>
      <c r="C387" s="160">
        <v>53571429.293678701</v>
      </c>
      <c r="D387" s="59">
        <v>54278275</v>
      </c>
      <c r="E387" s="59">
        <v>62849704</v>
      </c>
      <c r="F387" s="59">
        <v>-9278274.7063212506</v>
      </c>
      <c r="G387" s="59">
        <v>541.66667175293003</v>
      </c>
      <c r="H387" s="59">
        <v>-4601255823.5749798</v>
      </c>
      <c r="I387" s="59">
        <v>0</v>
      </c>
      <c r="J387" s="59">
        <v>0</v>
      </c>
      <c r="K387" s="59">
        <v>0</v>
      </c>
      <c r="L387" s="59">
        <v>417</v>
      </c>
      <c r="M387" s="59">
        <v>444</v>
      </c>
      <c r="N387" s="59">
        <v>0</v>
      </c>
      <c r="O387" s="59">
        <v>0</v>
      </c>
      <c r="P387" s="59">
        <v>0</v>
      </c>
      <c r="Q387" s="59">
        <v>0</v>
      </c>
      <c r="R387" s="59">
        <v>1</v>
      </c>
      <c r="S387" s="59">
        <v>0</v>
      </c>
      <c r="T387" s="59">
        <f t="shared" si="260"/>
        <v>1</v>
      </c>
      <c r="U387" s="59">
        <f t="shared" si="261"/>
        <v>0</v>
      </c>
      <c r="V387" s="59">
        <f t="shared" si="262"/>
        <v>0</v>
      </c>
      <c r="W387" s="59">
        <f t="shared" si="263"/>
        <v>1</v>
      </c>
      <c r="X387" s="59">
        <f t="shared" si="264"/>
        <v>0</v>
      </c>
      <c r="Y387" s="59">
        <f t="shared" si="265"/>
        <v>0</v>
      </c>
      <c r="Z387" s="59">
        <f t="shared" si="266"/>
        <v>0</v>
      </c>
      <c r="AA387" s="59">
        <f t="shared" si="267"/>
        <v>0</v>
      </c>
      <c r="AB387" s="59">
        <f t="shared" si="268"/>
        <v>0</v>
      </c>
      <c r="AC387" s="59">
        <f t="shared" si="269"/>
        <v>0</v>
      </c>
      <c r="AD387" s="166">
        <f t="shared" si="311"/>
        <v>0</v>
      </c>
      <c r="AE387" s="169">
        <f t="shared" si="270"/>
        <v>0</v>
      </c>
      <c r="AF387" s="169">
        <f t="shared" si="271"/>
        <v>0</v>
      </c>
      <c r="AG387" s="169">
        <f t="shared" si="272"/>
        <v>0</v>
      </c>
      <c r="AH387" s="169">
        <f t="shared" si="273"/>
        <v>1</v>
      </c>
      <c r="AI387" s="169">
        <f t="shared" si="274"/>
        <v>0</v>
      </c>
      <c r="AJ387" s="169">
        <f t="shared" si="275"/>
        <v>0</v>
      </c>
      <c r="AK387" s="169">
        <f t="shared" si="276"/>
        <v>0</v>
      </c>
      <c r="AL387" s="169">
        <f t="shared" si="277"/>
        <v>1</v>
      </c>
      <c r="AM387" s="169">
        <f t="shared" si="278"/>
        <v>0</v>
      </c>
      <c r="AN387" s="169">
        <f t="shared" si="279"/>
        <v>0</v>
      </c>
      <c r="AO387" s="169">
        <f t="shared" si="280"/>
        <v>1</v>
      </c>
      <c r="AP387" s="169">
        <f t="shared" si="281"/>
        <v>0</v>
      </c>
      <c r="AQ387" s="169">
        <f t="shared" si="282"/>
        <v>0</v>
      </c>
      <c r="AR387" s="169">
        <f t="shared" si="283"/>
        <v>0</v>
      </c>
      <c r="AS387" s="169">
        <f t="shared" si="284"/>
        <v>0</v>
      </c>
      <c r="AT387" s="169">
        <f t="shared" si="285"/>
        <v>0</v>
      </c>
      <c r="AU387" s="169">
        <f t="shared" si="286"/>
        <v>0</v>
      </c>
      <c r="AV387" s="169">
        <f t="shared" si="287"/>
        <v>1</v>
      </c>
      <c r="AW387" s="169">
        <f t="shared" si="288"/>
        <v>1</v>
      </c>
      <c r="AX387" s="169">
        <f t="shared" si="289"/>
        <v>0</v>
      </c>
      <c r="AY387" s="169">
        <f t="shared" si="290"/>
        <v>1</v>
      </c>
      <c r="AZ387" s="169">
        <f t="shared" si="291"/>
        <v>0</v>
      </c>
      <c r="BA387" s="169">
        <f t="shared" si="292"/>
        <v>0</v>
      </c>
      <c r="BB387" s="169">
        <f t="shared" si="293"/>
        <v>1</v>
      </c>
      <c r="BC387" s="169">
        <f t="shared" si="294"/>
        <v>1</v>
      </c>
      <c r="BD387" s="169">
        <f t="shared" si="295"/>
        <v>0</v>
      </c>
      <c r="BE387" s="169">
        <f t="shared" si="296"/>
        <v>0</v>
      </c>
      <c r="BF387" s="169">
        <f t="shared" si="297"/>
        <v>1</v>
      </c>
      <c r="BG387" s="169">
        <f t="shared" si="298"/>
        <v>0</v>
      </c>
      <c r="BH387" s="169">
        <f t="shared" si="299"/>
        <v>0</v>
      </c>
      <c r="BI387" s="169">
        <f t="shared" si="300"/>
        <v>0</v>
      </c>
      <c r="BJ387" s="169">
        <f t="shared" si="301"/>
        <v>0</v>
      </c>
      <c r="BK387" s="167">
        <f t="shared" si="302"/>
        <v>0</v>
      </c>
      <c r="BL387" s="169">
        <f t="shared" si="303"/>
        <v>1</v>
      </c>
      <c r="BM387" s="169">
        <f t="shared" si="304"/>
        <v>0</v>
      </c>
      <c r="BN387" s="169">
        <f t="shared" si="305"/>
        <v>1</v>
      </c>
      <c r="BO387" s="169">
        <f t="shared" si="306"/>
        <v>0</v>
      </c>
      <c r="BP387" s="36">
        <f t="shared" si="307"/>
        <v>0</v>
      </c>
      <c r="BQ387">
        <f t="shared" si="308"/>
        <v>0</v>
      </c>
      <c r="BR387" s="36">
        <f t="shared" si="309"/>
        <v>1</v>
      </c>
      <c r="BS387" t="e">
        <f t="shared" si="310"/>
        <v>#N/A</v>
      </c>
    </row>
    <row r="388" spans="1:71">
      <c r="A388" s="59">
        <v>61</v>
      </c>
      <c r="B388" s="59">
        <v>17141</v>
      </c>
      <c r="C388" s="160">
        <v>118857142.35111199</v>
      </c>
      <c r="D388" s="59">
        <v>62892854</v>
      </c>
      <c r="E388" s="59">
        <v>62892854</v>
      </c>
      <c r="F388" s="59">
        <v>55964288.351111598</v>
      </c>
      <c r="G388" s="59">
        <v>457.14286804199202</v>
      </c>
      <c r="H388" s="59">
        <v>-548914884.98730195</v>
      </c>
      <c r="I388" s="59">
        <v>0</v>
      </c>
      <c r="J388" s="59">
        <v>0</v>
      </c>
      <c r="K388" s="59">
        <v>0</v>
      </c>
      <c r="L388" s="59">
        <v>101</v>
      </c>
      <c r="M388" s="59">
        <v>0</v>
      </c>
      <c r="N388" s="59">
        <v>0</v>
      </c>
      <c r="O388" s="59">
        <v>412</v>
      </c>
      <c r="P388" s="59">
        <v>0</v>
      </c>
      <c r="Q388" s="59">
        <v>0</v>
      </c>
      <c r="R388" s="59">
        <v>2</v>
      </c>
      <c r="S388" s="59">
        <v>0</v>
      </c>
      <c r="T388" s="59">
        <f t="shared" ref="T388:T438" si="312">COUNTIFS(I388, "&gt;400", I388, "&lt;500")+COUNTIFS(L388, "&gt;400", L388, "&lt;500")+COUNTIFS(O388, "&gt;400", O388, "&lt;500")</f>
        <v>1</v>
      </c>
      <c r="U388" s="59">
        <f t="shared" ref="U388:U438" si="313">COUNTIFS(J388, "&gt;200", J388, "&lt;400")+COUNTIFS(L388, "&gt;200", L388, "&lt;400")+COUNTIFS(O388, "&gt;200", O388, "&lt;400")</f>
        <v>0</v>
      </c>
      <c r="V388" s="59">
        <f t="shared" ref="V388:V438" si="314">COUNTIF($I388, 102)+COUNTIF($L388, 102)+COUNTIF($O388, 102)</f>
        <v>0</v>
      </c>
      <c r="W388" s="59">
        <f t="shared" ref="W388:W438" si="315">IF(AND(J388&gt;399, J388&lt;500), 1,0) + IF(AND(K388&gt;399, K388&lt;500), 1,0) +IF(AND(M388&gt;399, M388&lt;500), 1,0) +IF(AND(N388&gt;399, N388&lt;500), 1,0) +IF(AND(P388&gt;399, P388&lt;500), 1,0) +IF(AND(Q388&gt;399, Q388&lt;500), 1,0)</f>
        <v>0</v>
      </c>
      <c r="X388" s="59">
        <f t="shared" ref="X388:X438" si="316">IF(AND(J388&gt;700, J388&lt;890), 1,0) + IF(AND(K388&gt;700, K388&lt;890), 1,0) +IF(AND(M388&gt;700, M388&lt;890), 1,0) +IF(AND(N388&gt;700, N388&lt;890), 1,0) +IF(AND(P388&gt;700, P388&lt;890), 1,0) +IF(AND(Q388&gt;700, Q388&lt;890), 1,0)</f>
        <v>0</v>
      </c>
      <c r="Y388" s="59">
        <f t="shared" ref="Y388:Y438" si="317">IF(AND(J388&gt;200, J388&lt;400), 1,0) + IF(AND(K388&gt;200, K388&lt;400), 1,0) +IF(AND(M388&gt;200, M388&lt;400), 1,0) +IF(AND(N388&gt;200, N388&lt;400), 1,0) +IF(AND(P388&gt;200, P388&lt;400), 1,0) +IF(AND(Q388&gt;200, Q388&lt;400), 1,0)</f>
        <v>0</v>
      </c>
      <c r="Z388" s="59">
        <f t="shared" ref="Z388:Z438" si="318">IF(J388=101, 1,0) + IF(K388=101, 1,0) +IF(M388=101, 1,0) +IF(N388=101, 1,0) +IF(P388=101, 1,0) +IF(Q388=101, 1,0)</f>
        <v>0</v>
      </c>
      <c r="AA388" s="59">
        <f t="shared" ref="AA388:AA438" si="319">IF(J388=102, 1,0) + IF(K388=102, 1,0) +IF(M388=102, 1,0) +IF(N388=102, 1,0) +IF(P388=102, 1,0) +IF(Q388=102, 1,0)</f>
        <v>0</v>
      </c>
      <c r="AB388" s="59">
        <f t="shared" ref="AB388:AB438" si="320">IF(AND(J388&gt;500, J388&lt;600), 1,0) + IF(AND(K388&gt;500, K388&lt;600), 1,0) +IF(AND(M388&gt;500, M388&lt;600), 1,0) +IF(AND(N388&gt;500, N388&lt;600), 1,0) +IF(AND(P388&gt;500, P388&lt;600), 1,0) +IF(AND(Q388&gt;500, Q388&lt;600), 1,0)</f>
        <v>0</v>
      </c>
      <c r="AC388" s="59">
        <f t="shared" ref="AC388:AC438" si="321">IF(AND(J388&gt;0, SUM(W388:AB388)=0), 1,0) + IF(AND(K388&gt;0, SUM(W388:AB388)=0), 1,0) +IF(AND(M388&gt;0, SUM(W388:AB388)=0), 1,0) +IF(AND(N388&gt;0, SUM(W388:AB388)=0), 1,0) +IF(AND(P388&gt;0, SUM(W388:AB388)=0), 1,0) +IF(AND(Q388&gt;0, SUM(W388:AB388)=0), 1,0)</f>
        <v>0</v>
      </c>
      <c r="AD388" s="166">
        <f t="shared" si="311"/>
        <v>1</v>
      </c>
      <c r="AE388" s="169">
        <f t="shared" ref="AE388:AE438" si="322">IF(AD388=1, 1,0)</f>
        <v>1</v>
      </c>
      <c r="AF388" s="169">
        <f t="shared" ref="AF388:AF438" si="323">IF(AD388&gt;=2, 1,0)</f>
        <v>0</v>
      </c>
      <c r="AG388" s="169">
        <f t="shared" ref="AG388:AG438" si="324">IF(IF(I388=101,1,0) * IF(J388&lt;&gt;0, 1,0) +IF(I388=101,1,0)* IF(K388&lt;&gt;0, 1,0) + IF(L388=101,1,0) * IF(M388&lt;&gt;0, 1,0) +IF(L388=101,1,0)* IF(N388&lt;&gt;0, 1,0) + IF(O388=101,1,0) * IF(P388&lt;&gt;0, 1,0) +IF(O388=101,1,0)* IF(Q388&lt;&gt;0, 1,0)&gt;0, 1,0)</f>
        <v>0</v>
      </c>
      <c r="AH388" s="169">
        <f t="shared" ref="AH388:AH438" si="325">IF(AG388=0, 1,0)</f>
        <v>1</v>
      </c>
      <c r="AI388" s="169">
        <f t="shared" ref="AI388:AI438" si="326">IF(AND(AD388&gt;0, T388&gt;0), 1, 0)</f>
        <v>1</v>
      </c>
      <c r="AJ388" s="169">
        <f t="shared" ref="AJ388:AJ438" si="327">IF(AND(AD388&gt;0, V388&gt;0), 1, 0)</f>
        <v>0</v>
      </c>
      <c r="AK388" s="169">
        <f t="shared" ref="AK388:AK438" si="328">IF(AND(AD388&gt;0, U388&gt;0), 1, 0)</f>
        <v>0</v>
      </c>
      <c r="AL388" s="169">
        <f t="shared" ref="AL388:AL438" si="329">IF(SUM(AI388:AK388)&gt;0,0,1)</f>
        <v>0</v>
      </c>
      <c r="AM388" s="169">
        <f t="shared" ref="AM388:AM438" si="330">IF(V388&gt;0, 1,0)</f>
        <v>0</v>
      </c>
      <c r="AN388" s="169">
        <f t="shared" ref="AN388:AN438" si="331">IF(I388=102,1,0) * IF(J388&lt;&gt;0, 1,0) +IF(I388=102,1,0)* IF(K388&lt;&gt;0, 1,0) + IF(L388=102,1,0) * IF(M388&lt;&gt;0, 1,0) +IF(L388=102,1,0)* IF(N388&lt;&gt;0, 1,0) + IF(O388=102,1,0) * IF(P388&lt;&gt;0, 1,0) +IF(O388=102,1,0)* IF(Q388&lt;&gt;0, 1,0)</f>
        <v>0</v>
      </c>
      <c r="AO388" s="169">
        <f t="shared" ref="AO388:AO438" si="332">IF(AN388=0, 1,0)</f>
        <v>1</v>
      </c>
      <c r="AP388" s="169">
        <f t="shared" ref="AP388:AP438" si="333">IF(V388&gt;1,1,0)</f>
        <v>0</v>
      </c>
      <c r="AQ388" s="169">
        <f t="shared" ref="AQ388:AQ438" si="334">IF(V388 = 1, 1, 0)</f>
        <v>0</v>
      </c>
      <c r="AR388" s="169">
        <f t="shared" ref="AR388:AR438" si="335">IF(SUM(AS388:AU388)&gt;0, 1,0)</f>
        <v>0</v>
      </c>
      <c r="AS388" s="169">
        <f t="shared" ref="AS388:AS438" si="336">IF(AND(T388&gt;0, V388&gt;0), 1,0)</f>
        <v>0</v>
      </c>
      <c r="AT388" s="169">
        <f t="shared" ref="AT388:AT438" si="337">AJ388</f>
        <v>0</v>
      </c>
      <c r="AU388" s="169">
        <f t="shared" ref="AU388:AU438" si="338">IF(AND(V388&gt;0, U388&gt;0),1,0)</f>
        <v>0</v>
      </c>
      <c r="AV388" s="169">
        <f t="shared" ref="AV388:AV438" si="339">IF(SUM(AS388:AU388)&gt;0,0,1)</f>
        <v>1</v>
      </c>
      <c r="AW388" s="169">
        <f t="shared" ref="AW388:AW438" si="340">IF(T388&gt;0,1,0)</f>
        <v>1</v>
      </c>
      <c r="AX388" s="169">
        <f t="shared" ref="AX388:AX438" si="341">IF(T388&gt;1, 1,0)</f>
        <v>0</v>
      </c>
      <c r="AY388" s="169">
        <f t="shared" ref="AY388:AY438" si="342">IF(T388=1, 1, 0)</f>
        <v>1</v>
      </c>
      <c r="AZ388" s="169">
        <f t="shared" ref="AZ388:AZ438" si="343">IF(SUM(AS388,AI388)&gt;0,1,0)</f>
        <v>1</v>
      </c>
      <c r="BA388" s="169">
        <f t="shared" ref="BA388:BA438" si="344">IF(AND(AW388&gt;0, X388&gt;0),1,0)+IF(AND(AW388&gt;0, (COUNTIFS(I388, "&gt;700", L388, "&gt;700", O388, "&gt;700")&gt;0)),1,0)</f>
        <v>0</v>
      </c>
      <c r="BB388" s="169">
        <f t="shared" ref="BB388:BB438" si="345">IF(BA388 = 0, 1,0)</f>
        <v>1</v>
      </c>
      <c r="BC388" s="169">
        <f t="shared" ref="BC388:BC438" si="346">IF(COUNTIFS(I388, "&gt;400", I388,"&lt;600"),1,0) * IF(COUNTIFS(J388,"&gt;0", J388,"&lt;700")+  COUNTIFS(K388,"&gt;0", K388,"&lt;700")&gt;0,1,0) + IF(COUNTIFS(L388, "&gt;400", L388,"&lt;600"),1,0) * IF(COUNTIFS(M388,"&gt;0", M388,"&lt;700")+ COUNTIFS(N388,"&gt;0", N388,"&lt;700")&gt;0,1,0) + IF(COUNTIFS(O388, "&gt;400", O388,"&lt;600"),1,0) * IF(COUNTIFS(P388,"&gt;0", P388,"&lt;700")+  COUNTIFS(Q388,"&gt;0", Q388,"&lt;700")&gt;0,1,0)</f>
        <v>0</v>
      </c>
      <c r="BD388" s="169">
        <f t="shared" ref="BD388:BD438" si="347">IF(BC388 = 0, 1,0)</f>
        <v>1</v>
      </c>
      <c r="BE388" s="169">
        <f t="shared" ref="BE388:BE438" si="348">COUNTIF(I388, 406)+COUNTIF(L388, 406)+COUNTIF(O388, 406)</f>
        <v>0</v>
      </c>
      <c r="BF388" s="169">
        <f t="shared" ref="BF388:BF438" si="349">COUNTIF(I388, 417)+COUNTIF(L388, 417)+COUNTIF(O388, 417)</f>
        <v>0</v>
      </c>
      <c r="BG388" s="169">
        <f t="shared" ref="BG388:BG438" si="350">COUNTIF(I388, 403)+COUNTIF(L388, 403)+COUNTIF(O388, 403)</f>
        <v>0</v>
      </c>
      <c r="BH388" s="169">
        <f t="shared" ref="BH388:BH438" si="351">COUNTIF(I388, 415)+COUNTIF(L388, 415)+COUNTIF(O388, 415)</f>
        <v>0</v>
      </c>
      <c r="BI388" s="169">
        <f t="shared" ref="BI388:BI438" si="352">COUNTIF(I388, 405)+COUNTIF(L388, 405)+COUNTIF(O388, 405)</f>
        <v>0</v>
      </c>
      <c r="BJ388" s="169">
        <f t="shared" ref="BJ388:BJ438" si="353">IF(OR(COUNTIF(I388, 416)=1, COUNTIF(I388, 412)=1), 1,0)   +IF(OR(COUNTIF(L388, 416)=1, COUNTIF(L388, 412)=1), 1,0)+IF(OR(COUNTIF(O388, 416)=1, COUNTIF(O388, 412)=1), 1,0)</f>
        <v>1</v>
      </c>
      <c r="BK388" s="167">
        <f t="shared" ref="BK388:BK438" si="354">IF(AND(AW388&gt;0, SUM(BE388:BJ388) = 0), 1,0)</f>
        <v>0</v>
      </c>
      <c r="BL388" s="169">
        <f t="shared" ref="BL388:BL438" si="355">IF(R388 = 1, 1,0)</f>
        <v>0</v>
      </c>
      <c r="BM388" s="169">
        <f t="shared" ref="BM388:BM438" si="356">IF(R388 = 2, 1,0)</f>
        <v>1</v>
      </c>
      <c r="BN388" s="169">
        <f t="shared" ref="BN388:BN438" si="357">IF(S388 = 1, 0,1)</f>
        <v>1</v>
      </c>
      <c r="BO388" s="169">
        <f t="shared" ref="BO388:BO438" si="358">IF(S388 = 1, 1,0)</f>
        <v>0</v>
      </c>
      <c r="BP388" s="36">
        <f t="shared" ref="BP388:BP438" si="359">IF(SUM($AE$2:$AF$2)&gt;0, SUMPRODUCT($AE$2:$AF$2, AE388:AF388),IF(SUM(AE388:AF388)&gt;0, 0,1))*SUMPRODUCT($AG$2:$AH$2, AG388:AH388)*SUMPRODUCT($AI$2:$AL$2, AI388:AL388)*SUMPRODUCT($BL$2:$BM$2,BL388:BM388)*SUMPRODUCT($BN$2:$BO$2,BN388:BO388)</f>
        <v>1</v>
      </c>
      <c r="BQ388">
        <f t="shared" ref="BQ388:BQ438" si="360">(SUMPRODUCT($AN$2:$AO$2, AN388:AO388)*SUMPRODUCT($AP$2:$AR$2, AP388:AR388)*SUMPRODUCT($AS$2:$AV$2, AS388:AV388))*SUMPRODUCT($BL$2:$BM$2,BL388:BM388)*SUMPRODUCT($BN$2:$BO$2,BN388:BO388)</f>
        <v>0</v>
      </c>
      <c r="BR388" s="36">
        <f t="shared" ref="BR388:BR438" si="361">SUMPRODUCT($AX$2:$AZ$2, AX388:AZ388)*SUMPRODUCT($BA$2:$BB$2, BA388:BB388)*SUMPRODUCT($BC$2:$BD$2, BC388:BD388)*SUMPRODUCT($BE$2:$BK$2, BE388:BK388)*SUMPRODUCT($BL$2:$BM$2,BL388:BM388)*SUMPRODUCT($BN$2:$BO$2,BN388:BO388)</f>
        <v>2</v>
      </c>
      <c r="BS388" t="e">
        <f t="shared" ref="BS388:BS438" si="362">IF((BP388*$AD$2+BQ388*$AM$2+BR388*$AW$2)&gt;0,  E388,NA())</f>
        <v>#N/A</v>
      </c>
    </row>
    <row r="389" spans="1:71">
      <c r="A389" s="59">
        <v>116</v>
      </c>
      <c r="B389" s="59">
        <v>25162</v>
      </c>
      <c r="C389" s="160">
        <v>93750002.095475897</v>
      </c>
      <c r="D389" s="59">
        <v>63781248</v>
      </c>
      <c r="E389" s="59">
        <v>63781248</v>
      </c>
      <c r="F389" s="59">
        <v>29968754.095475901</v>
      </c>
      <c r="G389" s="59">
        <v>325</v>
      </c>
      <c r="H389" s="59">
        <v>-1829255428.98472</v>
      </c>
      <c r="I389" s="59">
        <v>0</v>
      </c>
      <c r="J389" s="59">
        <v>0</v>
      </c>
      <c r="K389" s="59">
        <v>0</v>
      </c>
      <c r="L389" s="59">
        <v>417</v>
      </c>
      <c r="M389" s="59">
        <v>444</v>
      </c>
      <c r="N389" s="59">
        <v>0</v>
      </c>
      <c r="O389" s="59">
        <v>417</v>
      </c>
      <c r="P389" s="59">
        <v>444</v>
      </c>
      <c r="Q389" s="59">
        <v>0</v>
      </c>
      <c r="R389" s="59">
        <v>2</v>
      </c>
      <c r="S389" s="59">
        <v>0</v>
      </c>
      <c r="T389" s="59">
        <f t="shared" si="312"/>
        <v>2</v>
      </c>
      <c r="U389" s="59">
        <f t="shared" si="313"/>
        <v>0</v>
      </c>
      <c r="V389" s="59">
        <f t="shared" si="314"/>
        <v>0</v>
      </c>
      <c r="W389" s="59">
        <f t="shared" si="315"/>
        <v>2</v>
      </c>
      <c r="X389" s="59">
        <f t="shared" si="316"/>
        <v>0</v>
      </c>
      <c r="Y389" s="59">
        <f t="shared" si="317"/>
        <v>0</v>
      </c>
      <c r="Z389" s="59">
        <f t="shared" si="318"/>
        <v>0</v>
      </c>
      <c r="AA389" s="59">
        <f t="shared" si="319"/>
        <v>0</v>
      </c>
      <c r="AB389" s="59">
        <f t="shared" si="320"/>
        <v>0</v>
      </c>
      <c r="AC389" s="59">
        <f t="shared" si="321"/>
        <v>0</v>
      </c>
      <c r="AD389" s="166">
        <f t="shared" si="311"/>
        <v>0</v>
      </c>
      <c r="AE389" s="169">
        <f t="shared" si="322"/>
        <v>0</v>
      </c>
      <c r="AF389" s="169">
        <f t="shared" si="323"/>
        <v>0</v>
      </c>
      <c r="AG389" s="169">
        <f t="shared" si="324"/>
        <v>0</v>
      </c>
      <c r="AH389" s="169">
        <f t="shared" si="325"/>
        <v>1</v>
      </c>
      <c r="AI389" s="169">
        <f t="shared" si="326"/>
        <v>0</v>
      </c>
      <c r="AJ389" s="169">
        <f t="shared" si="327"/>
        <v>0</v>
      </c>
      <c r="AK389" s="169">
        <f t="shared" si="328"/>
        <v>0</v>
      </c>
      <c r="AL389" s="169">
        <f t="shared" si="329"/>
        <v>1</v>
      </c>
      <c r="AM389" s="169">
        <f t="shared" si="330"/>
        <v>0</v>
      </c>
      <c r="AN389" s="169">
        <f t="shared" si="331"/>
        <v>0</v>
      </c>
      <c r="AO389" s="169">
        <f t="shared" si="332"/>
        <v>1</v>
      </c>
      <c r="AP389" s="169">
        <f t="shared" si="333"/>
        <v>0</v>
      </c>
      <c r="AQ389" s="169">
        <f t="shared" si="334"/>
        <v>0</v>
      </c>
      <c r="AR389" s="169">
        <f t="shared" si="335"/>
        <v>0</v>
      </c>
      <c r="AS389" s="169">
        <f t="shared" si="336"/>
        <v>0</v>
      </c>
      <c r="AT389" s="169">
        <f t="shared" si="337"/>
        <v>0</v>
      </c>
      <c r="AU389" s="169">
        <f t="shared" si="338"/>
        <v>0</v>
      </c>
      <c r="AV389" s="169">
        <f t="shared" si="339"/>
        <v>1</v>
      </c>
      <c r="AW389" s="169">
        <f t="shared" si="340"/>
        <v>1</v>
      </c>
      <c r="AX389" s="169">
        <f t="shared" si="341"/>
        <v>1</v>
      </c>
      <c r="AY389" s="169">
        <f t="shared" si="342"/>
        <v>0</v>
      </c>
      <c r="AZ389" s="169">
        <f t="shared" si="343"/>
        <v>0</v>
      </c>
      <c r="BA389" s="169">
        <f t="shared" si="344"/>
        <v>0</v>
      </c>
      <c r="BB389" s="169">
        <f t="shared" si="345"/>
        <v>1</v>
      </c>
      <c r="BC389" s="169">
        <f t="shared" si="346"/>
        <v>2</v>
      </c>
      <c r="BD389" s="169">
        <f t="shared" si="347"/>
        <v>0</v>
      </c>
      <c r="BE389" s="169">
        <f t="shared" si="348"/>
        <v>0</v>
      </c>
      <c r="BF389" s="169">
        <f t="shared" si="349"/>
        <v>2</v>
      </c>
      <c r="BG389" s="169">
        <f t="shared" si="350"/>
        <v>0</v>
      </c>
      <c r="BH389" s="169">
        <f t="shared" si="351"/>
        <v>0</v>
      </c>
      <c r="BI389" s="169">
        <f t="shared" si="352"/>
        <v>0</v>
      </c>
      <c r="BJ389" s="169">
        <f t="shared" si="353"/>
        <v>0</v>
      </c>
      <c r="BK389" s="167">
        <f t="shared" si="354"/>
        <v>0</v>
      </c>
      <c r="BL389" s="169">
        <f t="shared" si="355"/>
        <v>0</v>
      </c>
      <c r="BM389" s="169">
        <f t="shared" si="356"/>
        <v>1</v>
      </c>
      <c r="BN389" s="169">
        <f t="shared" si="357"/>
        <v>1</v>
      </c>
      <c r="BO389" s="169">
        <f t="shared" si="358"/>
        <v>0</v>
      </c>
      <c r="BP389" s="36">
        <f t="shared" si="359"/>
        <v>0</v>
      </c>
      <c r="BQ389">
        <f t="shared" si="360"/>
        <v>0</v>
      </c>
      <c r="BR389" s="36">
        <f t="shared" si="361"/>
        <v>4</v>
      </c>
      <c r="BS389" t="e">
        <f t="shared" si="362"/>
        <v>#N/A</v>
      </c>
    </row>
    <row r="390" spans="1:71">
      <c r="A390" s="59">
        <v>148</v>
      </c>
      <c r="B390" s="59">
        <v>112301</v>
      </c>
      <c r="C390" s="160">
        <v>69642854.9932127</v>
      </c>
      <c r="D390" s="59">
        <v>64598209</v>
      </c>
      <c r="E390" s="59">
        <v>64598209</v>
      </c>
      <c r="F390" s="59">
        <v>5044645.9932126598</v>
      </c>
      <c r="G390" s="59">
        <v>0</v>
      </c>
      <c r="H390" s="59">
        <v>-2324888387.2323198</v>
      </c>
      <c r="I390" s="59">
        <v>417</v>
      </c>
      <c r="J390" s="59">
        <v>0</v>
      </c>
      <c r="K390" s="59">
        <v>0</v>
      </c>
      <c r="L390" s="59">
        <v>404</v>
      </c>
      <c r="M390" s="59">
        <v>0</v>
      </c>
      <c r="N390" s="59">
        <v>0</v>
      </c>
      <c r="O390" s="59">
        <v>0</v>
      </c>
      <c r="P390" s="59">
        <v>0</v>
      </c>
      <c r="Q390" s="59">
        <v>0</v>
      </c>
      <c r="R390" s="59">
        <v>1</v>
      </c>
      <c r="S390" s="59">
        <v>0</v>
      </c>
      <c r="T390" s="59">
        <f t="shared" si="312"/>
        <v>2</v>
      </c>
      <c r="U390" s="59">
        <f t="shared" si="313"/>
        <v>0</v>
      </c>
      <c r="V390" s="59">
        <f t="shared" si="314"/>
        <v>0</v>
      </c>
      <c r="W390" s="59">
        <f t="shared" si="315"/>
        <v>0</v>
      </c>
      <c r="X390" s="59">
        <f t="shared" si="316"/>
        <v>0</v>
      </c>
      <c r="Y390" s="59">
        <f t="shared" si="317"/>
        <v>0</v>
      </c>
      <c r="Z390" s="59">
        <f t="shared" si="318"/>
        <v>0</v>
      </c>
      <c r="AA390" s="59">
        <f t="shared" si="319"/>
        <v>0</v>
      </c>
      <c r="AB390" s="59">
        <f t="shared" si="320"/>
        <v>0</v>
      </c>
      <c r="AC390" s="59">
        <f t="shared" si="321"/>
        <v>0</v>
      </c>
      <c r="AD390" s="166">
        <f t="shared" si="311"/>
        <v>0</v>
      </c>
      <c r="AE390" s="169">
        <f t="shared" si="322"/>
        <v>0</v>
      </c>
      <c r="AF390" s="169">
        <f t="shared" si="323"/>
        <v>0</v>
      </c>
      <c r="AG390" s="169">
        <f t="shared" si="324"/>
        <v>0</v>
      </c>
      <c r="AH390" s="169">
        <f t="shared" si="325"/>
        <v>1</v>
      </c>
      <c r="AI390" s="169">
        <f t="shared" si="326"/>
        <v>0</v>
      </c>
      <c r="AJ390" s="169">
        <f t="shared" si="327"/>
        <v>0</v>
      </c>
      <c r="AK390" s="169">
        <f t="shared" si="328"/>
        <v>0</v>
      </c>
      <c r="AL390" s="169">
        <f t="shared" si="329"/>
        <v>1</v>
      </c>
      <c r="AM390" s="169">
        <f t="shared" si="330"/>
        <v>0</v>
      </c>
      <c r="AN390" s="169">
        <f t="shared" si="331"/>
        <v>0</v>
      </c>
      <c r="AO390" s="169">
        <f t="shared" si="332"/>
        <v>1</v>
      </c>
      <c r="AP390" s="169">
        <f t="shared" si="333"/>
        <v>0</v>
      </c>
      <c r="AQ390" s="169">
        <f t="shared" si="334"/>
        <v>0</v>
      </c>
      <c r="AR390" s="169">
        <f t="shared" si="335"/>
        <v>0</v>
      </c>
      <c r="AS390" s="169">
        <f t="shared" si="336"/>
        <v>0</v>
      </c>
      <c r="AT390" s="169">
        <f t="shared" si="337"/>
        <v>0</v>
      </c>
      <c r="AU390" s="169">
        <f t="shared" si="338"/>
        <v>0</v>
      </c>
      <c r="AV390" s="169">
        <f t="shared" si="339"/>
        <v>1</v>
      </c>
      <c r="AW390" s="169">
        <f t="shared" si="340"/>
        <v>1</v>
      </c>
      <c r="AX390" s="169">
        <f t="shared" si="341"/>
        <v>1</v>
      </c>
      <c r="AY390" s="169">
        <f t="shared" si="342"/>
        <v>0</v>
      </c>
      <c r="AZ390" s="169">
        <f t="shared" si="343"/>
        <v>0</v>
      </c>
      <c r="BA390" s="169">
        <f t="shared" si="344"/>
        <v>0</v>
      </c>
      <c r="BB390" s="169">
        <f t="shared" si="345"/>
        <v>1</v>
      </c>
      <c r="BC390" s="169">
        <f t="shared" si="346"/>
        <v>0</v>
      </c>
      <c r="BD390" s="169">
        <f t="shared" si="347"/>
        <v>1</v>
      </c>
      <c r="BE390" s="169">
        <f t="shared" si="348"/>
        <v>0</v>
      </c>
      <c r="BF390" s="169">
        <f t="shared" si="349"/>
        <v>1</v>
      </c>
      <c r="BG390" s="169">
        <f t="shared" si="350"/>
        <v>0</v>
      </c>
      <c r="BH390" s="169">
        <f t="shared" si="351"/>
        <v>0</v>
      </c>
      <c r="BI390" s="169">
        <f t="shared" si="352"/>
        <v>0</v>
      </c>
      <c r="BJ390" s="169">
        <f t="shared" si="353"/>
        <v>0</v>
      </c>
      <c r="BK390" s="167">
        <f t="shared" si="354"/>
        <v>0</v>
      </c>
      <c r="BL390" s="169">
        <f t="shared" si="355"/>
        <v>1</v>
      </c>
      <c r="BM390" s="169">
        <f t="shared" si="356"/>
        <v>0</v>
      </c>
      <c r="BN390" s="169">
        <f t="shared" si="357"/>
        <v>1</v>
      </c>
      <c r="BO390" s="169">
        <f t="shared" si="358"/>
        <v>0</v>
      </c>
      <c r="BP390" s="36">
        <f t="shared" si="359"/>
        <v>0</v>
      </c>
      <c r="BQ390">
        <f t="shared" si="360"/>
        <v>0</v>
      </c>
      <c r="BR390" s="36">
        <f t="shared" si="361"/>
        <v>1</v>
      </c>
      <c r="BS390" t="e">
        <f t="shared" si="362"/>
        <v>#N/A</v>
      </c>
    </row>
    <row r="391" spans="1:71">
      <c r="A391" s="59">
        <v>169</v>
      </c>
      <c r="B391" s="59">
        <v>122101</v>
      </c>
      <c r="C391" s="160">
        <v>26640000</v>
      </c>
      <c r="D391" s="59">
        <v>57092500</v>
      </c>
      <c r="E391" s="59">
        <v>64707500</v>
      </c>
      <c r="F391" s="59">
        <v>-38067500</v>
      </c>
      <c r="G391" s="59">
        <v>180</v>
      </c>
      <c r="H391" s="59">
        <v>-2614176086.1802101</v>
      </c>
      <c r="I391" s="59">
        <v>0</v>
      </c>
      <c r="J391" s="59">
        <v>0</v>
      </c>
      <c r="K391" s="59">
        <v>0</v>
      </c>
      <c r="L391" s="59">
        <v>415</v>
      </c>
      <c r="M391" s="59">
        <v>403</v>
      </c>
      <c r="N391" s="59">
        <v>417</v>
      </c>
      <c r="O391" s="59">
        <v>102</v>
      </c>
      <c r="P391" s="59">
        <v>0</v>
      </c>
      <c r="Q391" s="59">
        <v>0</v>
      </c>
      <c r="R391" s="59">
        <v>2</v>
      </c>
      <c r="S391" s="59">
        <v>1</v>
      </c>
      <c r="T391" s="59">
        <f t="shared" si="312"/>
        <v>1</v>
      </c>
      <c r="U391" s="59">
        <f t="shared" si="313"/>
        <v>0</v>
      </c>
      <c r="V391" s="59">
        <f t="shared" si="314"/>
        <v>1</v>
      </c>
      <c r="W391" s="59">
        <f t="shared" si="315"/>
        <v>2</v>
      </c>
      <c r="X391" s="59">
        <f t="shared" si="316"/>
        <v>0</v>
      </c>
      <c r="Y391" s="59">
        <f t="shared" si="317"/>
        <v>0</v>
      </c>
      <c r="Z391" s="59">
        <f t="shared" si="318"/>
        <v>0</v>
      </c>
      <c r="AA391" s="59">
        <f t="shared" si="319"/>
        <v>0</v>
      </c>
      <c r="AB391" s="59">
        <f t="shared" si="320"/>
        <v>0</v>
      </c>
      <c r="AC391" s="59">
        <f t="shared" si="321"/>
        <v>0</v>
      </c>
      <c r="AD391" s="166">
        <f t="shared" si="311"/>
        <v>0</v>
      </c>
      <c r="AE391" s="169">
        <f t="shared" si="322"/>
        <v>0</v>
      </c>
      <c r="AF391" s="169">
        <f t="shared" si="323"/>
        <v>0</v>
      </c>
      <c r="AG391" s="169">
        <f t="shared" si="324"/>
        <v>0</v>
      </c>
      <c r="AH391" s="169">
        <f t="shared" si="325"/>
        <v>1</v>
      </c>
      <c r="AI391" s="169">
        <f t="shared" si="326"/>
        <v>0</v>
      </c>
      <c r="AJ391" s="169">
        <f t="shared" si="327"/>
        <v>0</v>
      </c>
      <c r="AK391" s="169">
        <f t="shared" si="328"/>
        <v>0</v>
      </c>
      <c r="AL391" s="169">
        <f t="shared" si="329"/>
        <v>1</v>
      </c>
      <c r="AM391" s="169">
        <f t="shared" si="330"/>
        <v>1</v>
      </c>
      <c r="AN391" s="169">
        <f t="shared" si="331"/>
        <v>0</v>
      </c>
      <c r="AO391" s="169">
        <f t="shared" si="332"/>
        <v>1</v>
      </c>
      <c r="AP391" s="169">
        <f t="shared" si="333"/>
        <v>0</v>
      </c>
      <c r="AQ391" s="169">
        <f t="shared" si="334"/>
        <v>1</v>
      </c>
      <c r="AR391" s="169">
        <f t="shared" si="335"/>
        <v>1</v>
      </c>
      <c r="AS391" s="169">
        <f t="shared" si="336"/>
        <v>1</v>
      </c>
      <c r="AT391" s="169">
        <f t="shared" si="337"/>
        <v>0</v>
      </c>
      <c r="AU391" s="169">
        <f t="shared" si="338"/>
        <v>0</v>
      </c>
      <c r="AV391" s="169">
        <f t="shared" si="339"/>
        <v>0</v>
      </c>
      <c r="AW391" s="169">
        <f t="shared" si="340"/>
        <v>1</v>
      </c>
      <c r="AX391" s="169">
        <f t="shared" si="341"/>
        <v>0</v>
      </c>
      <c r="AY391" s="169">
        <f t="shared" si="342"/>
        <v>1</v>
      </c>
      <c r="AZ391" s="169">
        <f t="shared" si="343"/>
        <v>1</v>
      </c>
      <c r="BA391" s="169">
        <f t="shared" si="344"/>
        <v>0</v>
      </c>
      <c r="BB391" s="169">
        <f t="shared" si="345"/>
        <v>1</v>
      </c>
      <c r="BC391" s="169">
        <f t="shared" si="346"/>
        <v>1</v>
      </c>
      <c r="BD391" s="169">
        <f t="shared" si="347"/>
        <v>0</v>
      </c>
      <c r="BE391" s="169">
        <f t="shared" si="348"/>
        <v>0</v>
      </c>
      <c r="BF391" s="169">
        <f t="shared" si="349"/>
        <v>0</v>
      </c>
      <c r="BG391" s="169">
        <f t="shared" si="350"/>
        <v>0</v>
      </c>
      <c r="BH391" s="169">
        <f t="shared" si="351"/>
        <v>1</v>
      </c>
      <c r="BI391" s="169">
        <f t="shared" si="352"/>
        <v>0</v>
      </c>
      <c r="BJ391" s="169">
        <f t="shared" si="353"/>
        <v>0</v>
      </c>
      <c r="BK391" s="167">
        <f t="shared" si="354"/>
        <v>0</v>
      </c>
      <c r="BL391" s="169">
        <f t="shared" si="355"/>
        <v>0</v>
      </c>
      <c r="BM391" s="169">
        <f t="shared" si="356"/>
        <v>1</v>
      </c>
      <c r="BN391" s="169">
        <f t="shared" si="357"/>
        <v>0</v>
      </c>
      <c r="BO391" s="169">
        <f t="shared" si="358"/>
        <v>1</v>
      </c>
      <c r="BP391" s="36">
        <f t="shared" si="359"/>
        <v>0</v>
      </c>
      <c r="BQ391">
        <f t="shared" si="360"/>
        <v>0</v>
      </c>
      <c r="BR391" s="36">
        <f t="shared" si="361"/>
        <v>2</v>
      </c>
      <c r="BS391" t="e">
        <f t="shared" si="362"/>
        <v>#N/A</v>
      </c>
    </row>
    <row r="392" spans="1:71">
      <c r="A392" s="59">
        <v>352</v>
      </c>
      <c r="B392" s="59">
        <v>212131</v>
      </c>
      <c r="C392" s="160">
        <v>10476190.8032727</v>
      </c>
      <c r="D392" s="59">
        <v>64380955.375</v>
      </c>
      <c r="E392" s="59">
        <v>65452384</v>
      </c>
      <c r="F392" s="59">
        <v>-54976193.196727298</v>
      </c>
      <c r="G392" s="59">
        <v>261.90477371215798</v>
      </c>
      <c r="H392" s="59">
        <v>-4955235835.4186602</v>
      </c>
      <c r="I392" s="59">
        <v>0</v>
      </c>
      <c r="J392" s="59">
        <v>0</v>
      </c>
      <c r="K392" s="59">
        <v>0</v>
      </c>
      <c r="L392" s="59">
        <v>406</v>
      </c>
      <c r="M392" s="59">
        <v>413</v>
      </c>
      <c r="N392" s="59">
        <v>301</v>
      </c>
      <c r="O392" s="59">
        <v>0</v>
      </c>
      <c r="P392" s="59">
        <v>0</v>
      </c>
      <c r="Q392" s="59">
        <v>0</v>
      </c>
      <c r="R392" s="59">
        <v>2</v>
      </c>
      <c r="S392" s="59">
        <v>0</v>
      </c>
      <c r="T392" s="59">
        <f t="shared" si="312"/>
        <v>1</v>
      </c>
      <c r="U392" s="59">
        <f t="shared" si="313"/>
        <v>0</v>
      </c>
      <c r="V392" s="59">
        <f t="shared" si="314"/>
        <v>0</v>
      </c>
      <c r="W392" s="59">
        <f t="shared" si="315"/>
        <v>1</v>
      </c>
      <c r="X392" s="59">
        <f t="shared" si="316"/>
        <v>0</v>
      </c>
      <c r="Y392" s="59">
        <f t="shared" si="317"/>
        <v>1</v>
      </c>
      <c r="Z392" s="59">
        <f t="shared" si="318"/>
        <v>0</v>
      </c>
      <c r="AA392" s="59">
        <f t="shared" si="319"/>
        <v>0</v>
      </c>
      <c r="AB392" s="59">
        <f t="shared" si="320"/>
        <v>0</v>
      </c>
      <c r="AC392" s="59">
        <f t="shared" si="321"/>
        <v>0</v>
      </c>
      <c r="AD392" s="166">
        <f t="shared" ref="AD392:AD438" si="363">COUNTIF(I392, 101)+COUNTIF(L392, 101)+COUNTIF(O392, 101)</f>
        <v>0</v>
      </c>
      <c r="AE392" s="169">
        <f t="shared" si="322"/>
        <v>0</v>
      </c>
      <c r="AF392" s="169">
        <f t="shared" si="323"/>
        <v>0</v>
      </c>
      <c r="AG392" s="169">
        <f t="shared" si="324"/>
        <v>0</v>
      </c>
      <c r="AH392" s="169">
        <f t="shared" si="325"/>
        <v>1</v>
      </c>
      <c r="AI392" s="169">
        <f t="shared" si="326"/>
        <v>0</v>
      </c>
      <c r="AJ392" s="169">
        <f t="shared" si="327"/>
        <v>0</v>
      </c>
      <c r="AK392" s="169">
        <f t="shared" si="328"/>
        <v>0</v>
      </c>
      <c r="AL392" s="169">
        <f t="shared" si="329"/>
        <v>1</v>
      </c>
      <c r="AM392" s="169">
        <f t="shared" si="330"/>
        <v>0</v>
      </c>
      <c r="AN392" s="169">
        <f t="shared" si="331"/>
        <v>0</v>
      </c>
      <c r="AO392" s="169">
        <f t="shared" si="332"/>
        <v>1</v>
      </c>
      <c r="AP392" s="169">
        <f t="shared" si="333"/>
        <v>0</v>
      </c>
      <c r="AQ392" s="169">
        <f t="shared" si="334"/>
        <v>0</v>
      </c>
      <c r="AR392" s="169">
        <f t="shared" si="335"/>
        <v>0</v>
      </c>
      <c r="AS392" s="169">
        <f t="shared" si="336"/>
        <v>0</v>
      </c>
      <c r="AT392" s="169">
        <f t="shared" si="337"/>
        <v>0</v>
      </c>
      <c r="AU392" s="169">
        <f t="shared" si="338"/>
        <v>0</v>
      </c>
      <c r="AV392" s="169">
        <f t="shared" si="339"/>
        <v>1</v>
      </c>
      <c r="AW392" s="169">
        <f t="shared" si="340"/>
        <v>1</v>
      </c>
      <c r="AX392" s="169">
        <f t="shared" si="341"/>
        <v>0</v>
      </c>
      <c r="AY392" s="169">
        <f t="shared" si="342"/>
        <v>1</v>
      </c>
      <c r="AZ392" s="169">
        <f t="shared" si="343"/>
        <v>0</v>
      </c>
      <c r="BA392" s="169">
        <f t="shared" si="344"/>
        <v>0</v>
      </c>
      <c r="BB392" s="169">
        <f t="shared" si="345"/>
        <v>1</v>
      </c>
      <c r="BC392" s="169">
        <f t="shared" si="346"/>
        <v>1</v>
      </c>
      <c r="BD392" s="169">
        <f t="shared" si="347"/>
        <v>0</v>
      </c>
      <c r="BE392" s="169">
        <f t="shared" si="348"/>
        <v>1</v>
      </c>
      <c r="BF392" s="169">
        <f t="shared" si="349"/>
        <v>0</v>
      </c>
      <c r="BG392" s="169">
        <f t="shared" si="350"/>
        <v>0</v>
      </c>
      <c r="BH392" s="169">
        <f t="shared" si="351"/>
        <v>0</v>
      </c>
      <c r="BI392" s="169">
        <f t="shared" si="352"/>
        <v>0</v>
      </c>
      <c r="BJ392" s="169">
        <f t="shared" si="353"/>
        <v>0</v>
      </c>
      <c r="BK392" s="167">
        <f t="shared" si="354"/>
        <v>0</v>
      </c>
      <c r="BL392" s="169">
        <f t="shared" si="355"/>
        <v>0</v>
      </c>
      <c r="BM392" s="169">
        <f t="shared" si="356"/>
        <v>1</v>
      </c>
      <c r="BN392" s="169">
        <f t="shared" si="357"/>
        <v>1</v>
      </c>
      <c r="BO392" s="169">
        <f t="shared" si="358"/>
        <v>0</v>
      </c>
      <c r="BP392" s="36">
        <f t="shared" si="359"/>
        <v>0</v>
      </c>
      <c r="BQ392">
        <f t="shared" si="360"/>
        <v>0</v>
      </c>
      <c r="BR392" s="36">
        <f t="shared" si="361"/>
        <v>1</v>
      </c>
      <c r="BS392" t="e">
        <f t="shared" si="362"/>
        <v>#N/A</v>
      </c>
    </row>
    <row r="393" spans="1:71">
      <c r="A393" s="59">
        <v>265</v>
      </c>
      <c r="B393" s="59">
        <v>161151</v>
      </c>
      <c r="C393" s="160">
        <v>120833336.034169</v>
      </c>
      <c r="D393" s="59">
        <v>66322087.25</v>
      </c>
      <c r="E393" s="59">
        <v>67488754</v>
      </c>
      <c r="F393" s="59">
        <v>53344582.034168899</v>
      </c>
      <c r="G393" s="59">
        <v>758.33337402343795</v>
      </c>
      <c r="H393" s="59">
        <v>-3941356732.6940899</v>
      </c>
      <c r="I393" s="59">
        <v>444</v>
      </c>
      <c r="J393" s="59">
        <v>0</v>
      </c>
      <c r="K393" s="59">
        <v>0</v>
      </c>
      <c r="L393" s="59">
        <v>0</v>
      </c>
      <c r="M393" s="59">
        <v>0</v>
      </c>
      <c r="N393" s="59">
        <v>0</v>
      </c>
      <c r="O393" s="59">
        <v>405</v>
      </c>
      <c r="P393" s="59">
        <v>0</v>
      </c>
      <c r="Q393" s="59">
        <v>0</v>
      </c>
      <c r="R393" s="59">
        <v>2</v>
      </c>
      <c r="S393" s="59">
        <v>0</v>
      </c>
      <c r="T393" s="59">
        <f t="shared" si="312"/>
        <v>2</v>
      </c>
      <c r="U393" s="59">
        <f t="shared" si="313"/>
        <v>0</v>
      </c>
      <c r="V393" s="59">
        <f t="shared" si="314"/>
        <v>0</v>
      </c>
      <c r="W393" s="59">
        <f t="shared" si="315"/>
        <v>0</v>
      </c>
      <c r="X393" s="59">
        <f t="shared" si="316"/>
        <v>0</v>
      </c>
      <c r="Y393" s="59">
        <f t="shared" si="317"/>
        <v>0</v>
      </c>
      <c r="Z393" s="59">
        <f t="shared" si="318"/>
        <v>0</v>
      </c>
      <c r="AA393" s="59">
        <f t="shared" si="319"/>
        <v>0</v>
      </c>
      <c r="AB393" s="59">
        <f t="shared" si="320"/>
        <v>0</v>
      </c>
      <c r="AC393" s="59">
        <f t="shared" si="321"/>
        <v>0</v>
      </c>
      <c r="AD393" s="166">
        <f t="shared" si="363"/>
        <v>0</v>
      </c>
      <c r="AE393" s="169">
        <f t="shared" si="322"/>
        <v>0</v>
      </c>
      <c r="AF393" s="169">
        <f t="shared" si="323"/>
        <v>0</v>
      </c>
      <c r="AG393" s="169">
        <f t="shared" si="324"/>
        <v>0</v>
      </c>
      <c r="AH393" s="169">
        <f t="shared" si="325"/>
        <v>1</v>
      </c>
      <c r="AI393" s="169">
        <f t="shared" si="326"/>
        <v>0</v>
      </c>
      <c r="AJ393" s="169">
        <f t="shared" si="327"/>
        <v>0</v>
      </c>
      <c r="AK393" s="169">
        <f t="shared" si="328"/>
        <v>0</v>
      </c>
      <c r="AL393" s="169">
        <f t="shared" si="329"/>
        <v>1</v>
      </c>
      <c r="AM393" s="169">
        <f t="shared" si="330"/>
        <v>0</v>
      </c>
      <c r="AN393" s="169">
        <f t="shared" si="331"/>
        <v>0</v>
      </c>
      <c r="AO393" s="169">
        <f t="shared" si="332"/>
        <v>1</v>
      </c>
      <c r="AP393" s="169">
        <f t="shared" si="333"/>
        <v>0</v>
      </c>
      <c r="AQ393" s="169">
        <f t="shared" si="334"/>
        <v>0</v>
      </c>
      <c r="AR393" s="169">
        <f t="shared" si="335"/>
        <v>0</v>
      </c>
      <c r="AS393" s="169">
        <f t="shared" si="336"/>
        <v>0</v>
      </c>
      <c r="AT393" s="169">
        <f t="shared" si="337"/>
        <v>0</v>
      </c>
      <c r="AU393" s="169">
        <f t="shared" si="338"/>
        <v>0</v>
      </c>
      <c r="AV393" s="169">
        <f t="shared" si="339"/>
        <v>1</v>
      </c>
      <c r="AW393" s="169">
        <f t="shared" si="340"/>
        <v>1</v>
      </c>
      <c r="AX393" s="169">
        <f t="shared" si="341"/>
        <v>1</v>
      </c>
      <c r="AY393" s="169">
        <f t="shared" si="342"/>
        <v>0</v>
      </c>
      <c r="AZ393" s="169">
        <f t="shared" si="343"/>
        <v>0</v>
      </c>
      <c r="BA393" s="169">
        <f t="shared" si="344"/>
        <v>0</v>
      </c>
      <c r="BB393" s="169">
        <f t="shared" si="345"/>
        <v>1</v>
      </c>
      <c r="BC393" s="169">
        <f t="shared" si="346"/>
        <v>0</v>
      </c>
      <c r="BD393" s="169">
        <f t="shared" si="347"/>
        <v>1</v>
      </c>
      <c r="BE393" s="169">
        <f t="shared" si="348"/>
        <v>0</v>
      </c>
      <c r="BF393" s="169">
        <f t="shared" si="349"/>
        <v>0</v>
      </c>
      <c r="BG393" s="169">
        <f t="shared" si="350"/>
        <v>0</v>
      </c>
      <c r="BH393" s="169">
        <f t="shared" si="351"/>
        <v>0</v>
      </c>
      <c r="BI393" s="169">
        <f t="shared" si="352"/>
        <v>1</v>
      </c>
      <c r="BJ393" s="169">
        <f t="shared" si="353"/>
        <v>0</v>
      </c>
      <c r="BK393" s="167">
        <f t="shared" si="354"/>
        <v>0</v>
      </c>
      <c r="BL393" s="169">
        <f t="shared" si="355"/>
        <v>0</v>
      </c>
      <c r="BM393" s="169">
        <f t="shared" si="356"/>
        <v>1</v>
      </c>
      <c r="BN393" s="169">
        <f t="shared" si="357"/>
        <v>1</v>
      </c>
      <c r="BO393" s="169">
        <f t="shared" si="358"/>
        <v>0</v>
      </c>
      <c r="BP393" s="36">
        <f t="shared" si="359"/>
        <v>0</v>
      </c>
      <c r="BQ393">
        <f t="shared" si="360"/>
        <v>0</v>
      </c>
      <c r="BR393" s="36">
        <f t="shared" si="361"/>
        <v>1</v>
      </c>
      <c r="BS393" t="e">
        <f t="shared" si="362"/>
        <v>#N/A</v>
      </c>
    </row>
    <row r="394" spans="1:71">
      <c r="A394" s="59">
        <v>48</v>
      </c>
      <c r="B394" s="59">
        <v>16111</v>
      </c>
      <c r="C394" s="160">
        <v>132416669.62640999</v>
      </c>
      <c r="D394" s="59">
        <v>66708334.625</v>
      </c>
      <c r="E394" s="59">
        <v>68291668</v>
      </c>
      <c r="F394" s="59">
        <v>64125001.626409903</v>
      </c>
      <c r="G394" s="59">
        <v>33.333335876464801</v>
      </c>
      <c r="H394" s="59">
        <v>-393380097.48180902</v>
      </c>
      <c r="I394" s="59">
        <v>0</v>
      </c>
      <c r="J394" s="59">
        <v>0</v>
      </c>
      <c r="K394" s="59">
        <v>0</v>
      </c>
      <c r="L394" s="59">
        <v>403</v>
      </c>
      <c r="M394" s="59">
        <v>405</v>
      </c>
      <c r="N394" s="59">
        <v>0</v>
      </c>
      <c r="O394" s="59">
        <v>415</v>
      </c>
      <c r="P394" s="59">
        <v>801</v>
      </c>
      <c r="Q394" s="59">
        <v>0</v>
      </c>
      <c r="R394" s="59">
        <v>2</v>
      </c>
      <c r="S394" s="59">
        <v>0</v>
      </c>
      <c r="T394" s="59">
        <f t="shared" si="312"/>
        <v>2</v>
      </c>
      <c r="U394" s="59">
        <f t="shared" si="313"/>
        <v>0</v>
      </c>
      <c r="V394" s="59">
        <f t="shared" si="314"/>
        <v>0</v>
      </c>
      <c r="W394" s="59">
        <f t="shared" si="315"/>
        <v>1</v>
      </c>
      <c r="X394" s="59">
        <f t="shared" si="316"/>
        <v>1</v>
      </c>
      <c r="Y394" s="59">
        <f t="shared" si="317"/>
        <v>0</v>
      </c>
      <c r="Z394" s="59">
        <f t="shared" si="318"/>
        <v>0</v>
      </c>
      <c r="AA394" s="59">
        <f t="shared" si="319"/>
        <v>0</v>
      </c>
      <c r="AB394" s="59">
        <f t="shared" si="320"/>
        <v>0</v>
      </c>
      <c r="AC394" s="59">
        <f t="shared" si="321"/>
        <v>0</v>
      </c>
      <c r="AD394" s="166">
        <f t="shared" si="363"/>
        <v>0</v>
      </c>
      <c r="AE394" s="169">
        <f t="shared" si="322"/>
        <v>0</v>
      </c>
      <c r="AF394" s="169">
        <f t="shared" si="323"/>
        <v>0</v>
      </c>
      <c r="AG394" s="169">
        <f t="shared" si="324"/>
        <v>0</v>
      </c>
      <c r="AH394" s="169">
        <f t="shared" si="325"/>
        <v>1</v>
      </c>
      <c r="AI394" s="169">
        <f t="shared" si="326"/>
        <v>0</v>
      </c>
      <c r="AJ394" s="169">
        <f t="shared" si="327"/>
        <v>0</v>
      </c>
      <c r="AK394" s="169">
        <f t="shared" si="328"/>
        <v>0</v>
      </c>
      <c r="AL394" s="169">
        <f t="shared" si="329"/>
        <v>1</v>
      </c>
      <c r="AM394" s="169">
        <f t="shared" si="330"/>
        <v>0</v>
      </c>
      <c r="AN394" s="169">
        <f t="shared" si="331"/>
        <v>0</v>
      </c>
      <c r="AO394" s="169">
        <f t="shared" si="332"/>
        <v>1</v>
      </c>
      <c r="AP394" s="169">
        <f t="shared" si="333"/>
        <v>0</v>
      </c>
      <c r="AQ394" s="169">
        <f t="shared" si="334"/>
        <v>0</v>
      </c>
      <c r="AR394" s="169">
        <f t="shared" si="335"/>
        <v>0</v>
      </c>
      <c r="AS394" s="169">
        <f t="shared" si="336"/>
        <v>0</v>
      </c>
      <c r="AT394" s="169">
        <f t="shared" si="337"/>
        <v>0</v>
      </c>
      <c r="AU394" s="169">
        <f t="shared" si="338"/>
        <v>0</v>
      </c>
      <c r="AV394" s="169">
        <f t="shared" si="339"/>
        <v>1</v>
      </c>
      <c r="AW394" s="169">
        <f t="shared" si="340"/>
        <v>1</v>
      </c>
      <c r="AX394" s="169">
        <f t="shared" si="341"/>
        <v>1</v>
      </c>
      <c r="AY394" s="169">
        <f t="shared" si="342"/>
        <v>0</v>
      </c>
      <c r="AZ394" s="169">
        <f t="shared" si="343"/>
        <v>0</v>
      </c>
      <c r="BA394" s="169">
        <f t="shared" si="344"/>
        <v>1</v>
      </c>
      <c r="BB394" s="169">
        <f t="shared" si="345"/>
        <v>0</v>
      </c>
      <c r="BC394" s="169">
        <f t="shared" si="346"/>
        <v>1</v>
      </c>
      <c r="BD394" s="169">
        <f t="shared" si="347"/>
        <v>0</v>
      </c>
      <c r="BE394" s="169">
        <f t="shared" si="348"/>
        <v>0</v>
      </c>
      <c r="BF394" s="169">
        <f t="shared" si="349"/>
        <v>0</v>
      </c>
      <c r="BG394" s="169">
        <f t="shared" si="350"/>
        <v>1</v>
      </c>
      <c r="BH394" s="169">
        <f t="shared" si="351"/>
        <v>1</v>
      </c>
      <c r="BI394" s="169">
        <f t="shared" si="352"/>
        <v>0</v>
      </c>
      <c r="BJ394" s="169">
        <f t="shared" si="353"/>
        <v>0</v>
      </c>
      <c r="BK394" s="167">
        <f t="shared" si="354"/>
        <v>0</v>
      </c>
      <c r="BL394" s="169">
        <f t="shared" si="355"/>
        <v>0</v>
      </c>
      <c r="BM394" s="169">
        <f t="shared" si="356"/>
        <v>1</v>
      </c>
      <c r="BN394" s="169">
        <f t="shared" si="357"/>
        <v>1</v>
      </c>
      <c r="BO394" s="169">
        <f t="shared" si="358"/>
        <v>0</v>
      </c>
      <c r="BP394" s="36">
        <f t="shared" si="359"/>
        <v>0</v>
      </c>
      <c r="BQ394">
        <f t="shared" si="360"/>
        <v>0</v>
      </c>
      <c r="BR394" s="36">
        <f t="shared" si="361"/>
        <v>2</v>
      </c>
      <c r="BS394" t="e">
        <f t="shared" si="362"/>
        <v>#N/A</v>
      </c>
    </row>
    <row r="395" spans="1:71">
      <c r="A395" s="59">
        <v>279</v>
      </c>
      <c r="B395" s="59">
        <v>162372</v>
      </c>
      <c r="C395" s="160">
        <v>42857142.674679697</v>
      </c>
      <c r="D395" s="59">
        <v>67311247.25</v>
      </c>
      <c r="E395" s="59">
        <v>68525533</v>
      </c>
      <c r="F395" s="59">
        <v>-25668390.3253203</v>
      </c>
      <c r="G395" s="59">
        <v>25</v>
      </c>
      <c r="H395" s="59">
        <v>-4129219705.3587599</v>
      </c>
      <c r="I395" s="59">
        <v>415</v>
      </c>
      <c r="J395" s="59">
        <v>0</v>
      </c>
      <c r="K395" s="59">
        <v>0</v>
      </c>
      <c r="L395" s="59">
        <v>403</v>
      </c>
      <c r="M395" s="59">
        <v>0</v>
      </c>
      <c r="N395" s="59">
        <v>0</v>
      </c>
      <c r="O395" s="59">
        <v>0</v>
      </c>
      <c r="P395" s="59">
        <v>0</v>
      </c>
      <c r="Q395" s="59">
        <v>0</v>
      </c>
      <c r="R395" s="59">
        <v>1</v>
      </c>
      <c r="S395" s="59">
        <v>1</v>
      </c>
      <c r="T395" s="59">
        <f t="shared" si="312"/>
        <v>2</v>
      </c>
      <c r="U395" s="59">
        <f t="shared" si="313"/>
        <v>0</v>
      </c>
      <c r="V395" s="59">
        <f t="shared" si="314"/>
        <v>0</v>
      </c>
      <c r="W395" s="59">
        <f t="shared" si="315"/>
        <v>0</v>
      </c>
      <c r="X395" s="59">
        <f t="shared" si="316"/>
        <v>0</v>
      </c>
      <c r="Y395" s="59">
        <f t="shared" si="317"/>
        <v>0</v>
      </c>
      <c r="Z395" s="59">
        <f t="shared" si="318"/>
        <v>0</v>
      </c>
      <c r="AA395" s="59">
        <f t="shared" si="319"/>
        <v>0</v>
      </c>
      <c r="AB395" s="59">
        <f t="shared" si="320"/>
        <v>0</v>
      </c>
      <c r="AC395" s="59">
        <f t="shared" si="321"/>
        <v>0</v>
      </c>
      <c r="AD395" s="166">
        <f t="shared" si="363"/>
        <v>0</v>
      </c>
      <c r="AE395" s="169">
        <f t="shared" si="322"/>
        <v>0</v>
      </c>
      <c r="AF395" s="169">
        <f t="shared" si="323"/>
        <v>0</v>
      </c>
      <c r="AG395" s="169">
        <f t="shared" si="324"/>
        <v>0</v>
      </c>
      <c r="AH395" s="169">
        <f t="shared" si="325"/>
        <v>1</v>
      </c>
      <c r="AI395" s="169">
        <f t="shared" si="326"/>
        <v>0</v>
      </c>
      <c r="AJ395" s="169">
        <f t="shared" si="327"/>
        <v>0</v>
      </c>
      <c r="AK395" s="169">
        <f t="shared" si="328"/>
        <v>0</v>
      </c>
      <c r="AL395" s="169">
        <f t="shared" si="329"/>
        <v>1</v>
      </c>
      <c r="AM395" s="169">
        <f t="shared" si="330"/>
        <v>0</v>
      </c>
      <c r="AN395" s="169">
        <f t="shared" si="331"/>
        <v>0</v>
      </c>
      <c r="AO395" s="169">
        <f t="shared" si="332"/>
        <v>1</v>
      </c>
      <c r="AP395" s="169">
        <f t="shared" si="333"/>
        <v>0</v>
      </c>
      <c r="AQ395" s="169">
        <f t="shared" si="334"/>
        <v>0</v>
      </c>
      <c r="AR395" s="169">
        <f t="shared" si="335"/>
        <v>0</v>
      </c>
      <c r="AS395" s="169">
        <f t="shared" si="336"/>
        <v>0</v>
      </c>
      <c r="AT395" s="169">
        <f t="shared" si="337"/>
        <v>0</v>
      </c>
      <c r="AU395" s="169">
        <f t="shared" si="338"/>
        <v>0</v>
      </c>
      <c r="AV395" s="169">
        <f t="shared" si="339"/>
        <v>1</v>
      </c>
      <c r="AW395" s="169">
        <f t="shared" si="340"/>
        <v>1</v>
      </c>
      <c r="AX395" s="169">
        <f t="shared" si="341"/>
        <v>1</v>
      </c>
      <c r="AY395" s="169">
        <f t="shared" si="342"/>
        <v>0</v>
      </c>
      <c r="AZ395" s="169">
        <f t="shared" si="343"/>
        <v>0</v>
      </c>
      <c r="BA395" s="169">
        <f t="shared" si="344"/>
        <v>0</v>
      </c>
      <c r="BB395" s="169">
        <f t="shared" si="345"/>
        <v>1</v>
      </c>
      <c r="BC395" s="169">
        <f t="shared" si="346"/>
        <v>0</v>
      </c>
      <c r="BD395" s="169">
        <f t="shared" si="347"/>
        <v>1</v>
      </c>
      <c r="BE395" s="169">
        <f t="shared" si="348"/>
        <v>0</v>
      </c>
      <c r="BF395" s="169">
        <f t="shared" si="349"/>
        <v>0</v>
      </c>
      <c r="BG395" s="169">
        <f t="shared" si="350"/>
        <v>1</v>
      </c>
      <c r="BH395" s="169">
        <f t="shared" si="351"/>
        <v>1</v>
      </c>
      <c r="BI395" s="169">
        <f t="shared" si="352"/>
        <v>0</v>
      </c>
      <c r="BJ395" s="169">
        <f t="shared" si="353"/>
        <v>0</v>
      </c>
      <c r="BK395" s="167">
        <f t="shared" si="354"/>
        <v>0</v>
      </c>
      <c r="BL395" s="169">
        <f t="shared" si="355"/>
        <v>1</v>
      </c>
      <c r="BM395" s="169">
        <f t="shared" si="356"/>
        <v>0</v>
      </c>
      <c r="BN395" s="169">
        <f t="shared" si="357"/>
        <v>0</v>
      </c>
      <c r="BO395" s="169">
        <f t="shared" si="358"/>
        <v>1</v>
      </c>
      <c r="BP395" s="36">
        <f t="shared" si="359"/>
        <v>0</v>
      </c>
      <c r="BQ395">
        <f t="shared" si="360"/>
        <v>0</v>
      </c>
      <c r="BR395" s="36">
        <f t="shared" si="361"/>
        <v>2</v>
      </c>
      <c r="BS395" t="e">
        <f t="shared" si="362"/>
        <v>#N/A</v>
      </c>
    </row>
    <row r="396" spans="1:71">
      <c r="A396" s="59">
        <v>66</v>
      </c>
      <c r="B396" s="59">
        <v>19161</v>
      </c>
      <c r="C396" s="160">
        <v>68571428.279487506</v>
      </c>
      <c r="D396" s="59">
        <v>65785712.75</v>
      </c>
      <c r="E396" s="59">
        <v>68928570</v>
      </c>
      <c r="F396" s="59">
        <v>-357141.72051253897</v>
      </c>
      <c r="G396" s="59">
        <v>428.57141494750999</v>
      </c>
      <c r="H396" s="59">
        <v>-645894975.260952</v>
      </c>
      <c r="I396" s="59">
        <v>0</v>
      </c>
      <c r="J396" s="59">
        <v>0</v>
      </c>
      <c r="K396" s="59">
        <v>0</v>
      </c>
      <c r="L396" s="59">
        <v>417</v>
      </c>
      <c r="M396" s="59">
        <v>102</v>
      </c>
      <c r="N396" s="59">
        <v>0</v>
      </c>
      <c r="O396" s="59">
        <v>413</v>
      </c>
      <c r="P396" s="59">
        <v>0</v>
      </c>
      <c r="Q396" s="59">
        <v>0</v>
      </c>
      <c r="R396" s="59">
        <v>2</v>
      </c>
      <c r="S396" s="59">
        <v>1</v>
      </c>
      <c r="T396" s="59">
        <f t="shared" si="312"/>
        <v>2</v>
      </c>
      <c r="U396" s="59">
        <f t="shared" si="313"/>
        <v>0</v>
      </c>
      <c r="V396" s="59">
        <f t="shared" si="314"/>
        <v>0</v>
      </c>
      <c r="W396" s="59">
        <f t="shared" si="315"/>
        <v>0</v>
      </c>
      <c r="X396" s="59">
        <f t="shared" si="316"/>
        <v>0</v>
      </c>
      <c r="Y396" s="59">
        <f t="shared" si="317"/>
        <v>0</v>
      </c>
      <c r="Z396" s="59">
        <f t="shared" si="318"/>
        <v>0</v>
      </c>
      <c r="AA396" s="59">
        <f t="shared" si="319"/>
        <v>1</v>
      </c>
      <c r="AB396" s="59">
        <f t="shared" si="320"/>
        <v>0</v>
      </c>
      <c r="AC396" s="59">
        <f t="shared" si="321"/>
        <v>0</v>
      </c>
      <c r="AD396" s="166">
        <f t="shared" si="363"/>
        <v>0</v>
      </c>
      <c r="AE396" s="169">
        <f t="shared" si="322"/>
        <v>0</v>
      </c>
      <c r="AF396" s="169">
        <f t="shared" si="323"/>
        <v>0</v>
      </c>
      <c r="AG396" s="169">
        <f t="shared" si="324"/>
        <v>0</v>
      </c>
      <c r="AH396" s="169">
        <f t="shared" si="325"/>
        <v>1</v>
      </c>
      <c r="AI396" s="169">
        <f t="shared" si="326"/>
        <v>0</v>
      </c>
      <c r="AJ396" s="169">
        <f t="shared" si="327"/>
        <v>0</v>
      </c>
      <c r="AK396" s="169">
        <f t="shared" si="328"/>
        <v>0</v>
      </c>
      <c r="AL396" s="169">
        <f t="shared" si="329"/>
        <v>1</v>
      </c>
      <c r="AM396" s="169">
        <f t="shared" si="330"/>
        <v>0</v>
      </c>
      <c r="AN396" s="169">
        <f t="shared" si="331"/>
        <v>0</v>
      </c>
      <c r="AO396" s="169">
        <f t="shared" si="332"/>
        <v>1</v>
      </c>
      <c r="AP396" s="169">
        <f t="shared" si="333"/>
        <v>0</v>
      </c>
      <c r="AQ396" s="169">
        <f t="shared" si="334"/>
        <v>0</v>
      </c>
      <c r="AR396" s="169">
        <f t="shared" si="335"/>
        <v>0</v>
      </c>
      <c r="AS396" s="169">
        <f t="shared" si="336"/>
        <v>0</v>
      </c>
      <c r="AT396" s="169">
        <f t="shared" si="337"/>
        <v>0</v>
      </c>
      <c r="AU396" s="169">
        <f t="shared" si="338"/>
        <v>0</v>
      </c>
      <c r="AV396" s="169">
        <f t="shared" si="339"/>
        <v>1</v>
      </c>
      <c r="AW396" s="169">
        <f t="shared" si="340"/>
        <v>1</v>
      </c>
      <c r="AX396" s="169">
        <f t="shared" si="341"/>
        <v>1</v>
      </c>
      <c r="AY396" s="169">
        <f t="shared" si="342"/>
        <v>0</v>
      </c>
      <c r="AZ396" s="169">
        <f t="shared" si="343"/>
        <v>0</v>
      </c>
      <c r="BA396" s="169">
        <f t="shared" si="344"/>
        <v>0</v>
      </c>
      <c r="BB396" s="169">
        <f t="shared" si="345"/>
        <v>1</v>
      </c>
      <c r="BC396" s="169">
        <f t="shared" si="346"/>
        <v>1</v>
      </c>
      <c r="BD396" s="169">
        <f t="shared" si="347"/>
        <v>0</v>
      </c>
      <c r="BE396" s="169">
        <f t="shared" si="348"/>
        <v>0</v>
      </c>
      <c r="BF396" s="169">
        <f t="shared" si="349"/>
        <v>1</v>
      </c>
      <c r="BG396" s="169">
        <f t="shared" si="350"/>
        <v>0</v>
      </c>
      <c r="BH396" s="169">
        <f t="shared" si="351"/>
        <v>0</v>
      </c>
      <c r="BI396" s="169">
        <f t="shared" si="352"/>
        <v>0</v>
      </c>
      <c r="BJ396" s="169">
        <f t="shared" si="353"/>
        <v>0</v>
      </c>
      <c r="BK396" s="167">
        <f t="shared" si="354"/>
        <v>0</v>
      </c>
      <c r="BL396" s="169">
        <f t="shared" si="355"/>
        <v>0</v>
      </c>
      <c r="BM396" s="169">
        <f t="shared" si="356"/>
        <v>1</v>
      </c>
      <c r="BN396" s="169">
        <f t="shared" si="357"/>
        <v>0</v>
      </c>
      <c r="BO396" s="169">
        <f t="shared" si="358"/>
        <v>1</v>
      </c>
      <c r="BP396" s="36">
        <f t="shared" si="359"/>
        <v>0</v>
      </c>
      <c r="BQ396">
        <f t="shared" si="360"/>
        <v>0</v>
      </c>
      <c r="BR396" s="36">
        <f t="shared" si="361"/>
        <v>1</v>
      </c>
      <c r="BS396" t="e">
        <f t="shared" si="362"/>
        <v>#N/A</v>
      </c>
    </row>
    <row r="397" spans="1:71">
      <c r="A397" s="59">
        <v>302</v>
      </c>
      <c r="B397" s="59">
        <v>171521</v>
      </c>
      <c r="C397" s="160">
        <v>71333335.560465693</v>
      </c>
      <c r="D397" s="59">
        <v>69547624.375</v>
      </c>
      <c r="E397" s="59">
        <v>73023815</v>
      </c>
      <c r="F397" s="59">
        <v>-1690479.43953431</v>
      </c>
      <c r="G397" s="59">
        <v>276.19049453735403</v>
      </c>
      <c r="H397" s="59">
        <v>-4325650881.7208204</v>
      </c>
      <c r="I397" s="59">
        <v>101</v>
      </c>
      <c r="J397" s="59">
        <v>0</v>
      </c>
      <c r="K397" s="59">
        <v>0</v>
      </c>
      <c r="L397" s="59">
        <v>405</v>
      </c>
      <c r="M397" s="59">
        <v>0</v>
      </c>
      <c r="N397" s="59">
        <v>0</v>
      </c>
      <c r="O397" s="59">
        <v>412</v>
      </c>
      <c r="P397" s="59">
        <v>0</v>
      </c>
      <c r="Q397" s="59">
        <v>0</v>
      </c>
      <c r="R397" s="59">
        <v>1</v>
      </c>
      <c r="S397" s="59">
        <v>1</v>
      </c>
      <c r="T397" s="59">
        <f t="shared" si="312"/>
        <v>2</v>
      </c>
      <c r="U397" s="59">
        <f t="shared" si="313"/>
        <v>0</v>
      </c>
      <c r="V397" s="59">
        <f t="shared" si="314"/>
        <v>0</v>
      </c>
      <c r="W397" s="59">
        <f t="shared" si="315"/>
        <v>0</v>
      </c>
      <c r="X397" s="59">
        <f t="shared" si="316"/>
        <v>0</v>
      </c>
      <c r="Y397" s="59">
        <f t="shared" si="317"/>
        <v>0</v>
      </c>
      <c r="Z397" s="59">
        <f t="shared" si="318"/>
        <v>0</v>
      </c>
      <c r="AA397" s="59">
        <f t="shared" si="319"/>
        <v>0</v>
      </c>
      <c r="AB397" s="59">
        <f t="shared" si="320"/>
        <v>0</v>
      </c>
      <c r="AC397" s="59">
        <f t="shared" si="321"/>
        <v>0</v>
      </c>
      <c r="AD397" s="166">
        <f t="shared" si="363"/>
        <v>1</v>
      </c>
      <c r="AE397" s="169">
        <f t="shared" si="322"/>
        <v>1</v>
      </c>
      <c r="AF397" s="169">
        <f t="shared" si="323"/>
        <v>0</v>
      </c>
      <c r="AG397" s="169">
        <f t="shared" si="324"/>
        <v>0</v>
      </c>
      <c r="AH397" s="169">
        <f t="shared" si="325"/>
        <v>1</v>
      </c>
      <c r="AI397" s="169">
        <f t="shared" si="326"/>
        <v>1</v>
      </c>
      <c r="AJ397" s="169">
        <f t="shared" si="327"/>
        <v>0</v>
      </c>
      <c r="AK397" s="169">
        <f t="shared" si="328"/>
        <v>0</v>
      </c>
      <c r="AL397" s="169">
        <f t="shared" si="329"/>
        <v>0</v>
      </c>
      <c r="AM397" s="169">
        <f t="shared" si="330"/>
        <v>0</v>
      </c>
      <c r="AN397" s="169">
        <f t="shared" si="331"/>
        <v>0</v>
      </c>
      <c r="AO397" s="169">
        <f t="shared" si="332"/>
        <v>1</v>
      </c>
      <c r="AP397" s="169">
        <f t="shared" si="333"/>
        <v>0</v>
      </c>
      <c r="AQ397" s="169">
        <f t="shared" si="334"/>
        <v>0</v>
      </c>
      <c r="AR397" s="169">
        <f t="shared" si="335"/>
        <v>0</v>
      </c>
      <c r="AS397" s="169">
        <f t="shared" si="336"/>
        <v>0</v>
      </c>
      <c r="AT397" s="169">
        <f t="shared" si="337"/>
        <v>0</v>
      </c>
      <c r="AU397" s="169">
        <f t="shared" si="338"/>
        <v>0</v>
      </c>
      <c r="AV397" s="169">
        <f t="shared" si="339"/>
        <v>1</v>
      </c>
      <c r="AW397" s="169">
        <f t="shared" si="340"/>
        <v>1</v>
      </c>
      <c r="AX397" s="169">
        <f t="shared" si="341"/>
        <v>1</v>
      </c>
      <c r="AY397" s="169">
        <f t="shared" si="342"/>
        <v>0</v>
      </c>
      <c r="AZ397" s="169">
        <f t="shared" si="343"/>
        <v>1</v>
      </c>
      <c r="BA397" s="169">
        <f t="shared" si="344"/>
        <v>0</v>
      </c>
      <c r="BB397" s="169">
        <f t="shared" si="345"/>
        <v>1</v>
      </c>
      <c r="BC397" s="169">
        <f t="shared" si="346"/>
        <v>0</v>
      </c>
      <c r="BD397" s="169">
        <f t="shared" si="347"/>
        <v>1</v>
      </c>
      <c r="BE397" s="169">
        <f t="shared" si="348"/>
        <v>0</v>
      </c>
      <c r="BF397" s="169">
        <f t="shared" si="349"/>
        <v>0</v>
      </c>
      <c r="BG397" s="169">
        <f t="shared" si="350"/>
        <v>0</v>
      </c>
      <c r="BH397" s="169">
        <f t="shared" si="351"/>
        <v>0</v>
      </c>
      <c r="BI397" s="169">
        <f t="shared" si="352"/>
        <v>1</v>
      </c>
      <c r="BJ397" s="169">
        <f t="shared" si="353"/>
        <v>1</v>
      </c>
      <c r="BK397" s="167">
        <f t="shared" si="354"/>
        <v>0</v>
      </c>
      <c r="BL397" s="169">
        <f t="shared" si="355"/>
        <v>1</v>
      </c>
      <c r="BM397" s="169">
        <f t="shared" si="356"/>
        <v>0</v>
      </c>
      <c r="BN397" s="169">
        <f t="shared" si="357"/>
        <v>0</v>
      </c>
      <c r="BO397" s="169">
        <f t="shared" si="358"/>
        <v>1</v>
      </c>
      <c r="BP397" s="36">
        <f t="shared" si="359"/>
        <v>1</v>
      </c>
      <c r="BQ397">
        <f t="shared" si="360"/>
        <v>0</v>
      </c>
      <c r="BR397" s="36">
        <f t="shared" si="361"/>
        <v>4</v>
      </c>
      <c r="BS397" t="e">
        <f t="shared" si="362"/>
        <v>#N/A</v>
      </c>
    </row>
    <row r="398" spans="1:71">
      <c r="A398" s="59">
        <v>376</v>
      </c>
      <c r="B398" s="59">
        <v>221231</v>
      </c>
      <c r="C398" s="160">
        <v>85625001.913867906</v>
      </c>
      <c r="D398" s="59">
        <v>47618750</v>
      </c>
      <c r="E398" s="59">
        <v>73931250</v>
      </c>
      <c r="F398" s="59">
        <v>11693751.9138679</v>
      </c>
      <c r="G398" s="59">
        <v>450</v>
      </c>
      <c r="H398" s="59">
        <v>-5640739897.87642</v>
      </c>
      <c r="I398" s="59">
        <v>102</v>
      </c>
      <c r="J398" s="59">
        <v>0</v>
      </c>
      <c r="K398" s="59">
        <v>0</v>
      </c>
      <c r="L398" s="59">
        <v>0</v>
      </c>
      <c r="M398" s="59">
        <v>0</v>
      </c>
      <c r="N398" s="59">
        <v>0</v>
      </c>
      <c r="O398" s="59">
        <v>406</v>
      </c>
      <c r="P398" s="59">
        <v>0</v>
      </c>
      <c r="Q398" s="59">
        <v>0</v>
      </c>
      <c r="R398" s="59">
        <v>1</v>
      </c>
      <c r="S398" s="59">
        <v>1</v>
      </c>
      <c r="T398" s="59">
        <f t="shared" si="312"/>
        <v>1</v>
      </c>
      <c r="U398" s="59">
        <f t="shared" si="313"/>
        <v>0</v>
      </c>
      <c r="V398" s="59">
        <f t="shared" si="314"/>
        <v>1</v>
      </c>
      <c r="W398" s="59">
        <f t="shared" si="315"/>
        <v>0</v>
      </c>
      <c r="X398" s="59">
        <f t="shared" si="316"/>
        <v>0</v>
      </c>
      <c r="Y398" s="59">
        <f t="shared" si="317"/>
        <v>0</v>
      </c>
      <c r="Z398" s="59">
        <f t="shared" si="318"/>
        <v>0</v>
      </c>
      <c r="AA398" s="59">
        <f t="shared" si="319"/>
        <v>0</v>
      </c>
      <c r="AB398" s="59">
        <f t="shared" si="320"/>
        <v>0</v>
      </c>
      <c r="AC398" s="59">
        <f t="shared" si="321"/>
        <v>0</v>
      </c>
      <c r="AD398" s="166">
        <f t="shared" si="363"/>
        <v>0</v>
      </c>
      <c r="AE398" s="169">
        <f t="shared" si="322"/>
        <v>0</v>
      </c>
      <c r="AF398" s="169">
        <f t="shared" si="323"/>
        <v>0</v>
      </c>
      <c r="AG398" s="169">
        <f t="shared" si="324"/>
        <v>0</v>
      </c>
      <c r="AH398" s="169">
        <f t="shared" si="325"/>
        <v>1</v>
      </c>
      <c r="AI398" s="169">
        <f t="shared" si="326"/>
        <v>0</v>
      </c>
      <c r="AJ398" s="169">
        <f t="shared" si="327"/>
        <v>0</v>
      </c>
      <c r="AK398" s="169">
        <f t="shared" si="328"/>
        <v>0</v>
      </c>
      <c r="AL398" s="169">
        <f t="shared" si="329"/>
        <v>1</v>
      </c>
      <c r="AM398" s="169">
        <f t="shared" si="330"/>
        <v>1</v>
      </c>
      <c r="AN398" s="169">
        <f t="shared" si="331"/>
        <v>0</v>
      </c>
      <c r="AO398" s="169">
        <f t="shared" si="332"/>
        <v>1</v>
      </c>
      <c r="AP398" s="169">
        <f t="shared" si="333"/>
        <v>0</v>
      </c>
      <c r="AQ398" s="169">
        <f t="shared" si="334"/>
        <v>1</v>
      </c>
      <c r="AR398" s="169">
        <f t="shared" si="335"/>
        <v>1</v>
      </c>
      <c r="AS398" s="169">
        <f t="shared" si="336"/>
        <v>1</v>
      </c>
      <c r="AT398" s="169">
        <f t="shared" si="337"/>
        <v>0</v>
      </c>
      <c r="AU398" s="169">
        <f t="shared" si="338"/>
        <v>0</v>
      </c>
      <c r="AV398" s="169">
        <f t="shared" si="339"/>
        <v>0</v>
      </c>
      <c r="AW398" s="169">
        <f t="shared" si="340"/>
        <v>1</v>
      </c>
      <c r="AX398" s="169">
        <f t="shared" si="341"/>
        <v>0</v>
      </c>
      <c r="AY398" s="169">
        <f t="shared" si="342"/>
        <v>1</v>
      </c>
      <c r="AZ398" s="169">
        <f t="shared" si="343"/>
        <v>1</v>
      </c>
      <c r="BA398" s="169">
        <f t="shared" si="344"/>
        <v>0</v>
      </c>
      <c r="BB398" s="169">
        <f t="shared" si="345"/>
        <v>1</v>
      </c>
      <c r="BC398" s="169">
        <f t="shared" si="346"/>
        <v>0</v>
      </c>
      <c r="BD398" s="169">
        <f t="shared" si="347"/>
        <v>1</v>
      </c>
      <c r="BE398" s="169">
        <f t="shared" si="348"/>
        <v>1</v>
      </c>
      <c r="BF398" s="169">
        <f t="shared" si="349"/>
        <v>0</v>
      </c>
      <c r="BG398" s="169">
        <f t="shared" si="350"/>
        <v>0</v>
      </c>
      <c r="BH398" s="169">
        <f t="shared" si="351"/>
        <v>0</v>
      </c>
      <c r="BI398" s="169">
        <f t="shared" si="352"/>
        <v>0</v>
      </c>
      <c r="BJ398" s="169">
        <f t="shared" si="353"/>
        <v>0</v>
      </c>
      <c r="BK398" s="167">
        <f t="shared" si="354"/>
        <v>0</v>
      </c>
      <c r="BL398" s="169">
        <f t="shared" si="355"/>
        <v>1</v>
      </c>
      <c r="BM398" s="169">
        <f t="shared" si="356"/>
        <v>0</v>
      </c>
      <c r="BN398" s="169">
        <f t="shared" si="357"/>
        <v>0</v>
      </c>
      <c r="BO398" s="169">
        <f t="shared" si="358"/>
        <v>1</v>
      </c>
      <c r="BP398" s="36">
        <f t="shared" si="359"/>
        <v>0</v>
      </c>
      <c r="BQ398">
        <f t="shared" si="360"/>
        <v>0</v>
      </c>
      <c r="BR398" s="36">
        <f t="shared" si="361"/>
        <v>2</v>
      </c>
      <c r="BS398" t="e">
        <f t="shared" si="362"/>
        <v>#N/A</v>
      </c>
    </row>
    <row r="399" spans="1:71">
      <c r="A399" s="59">
        <v>307</v>
      </c>
      <c r="B399" s="59">
        <v>181141</v>
      </c>
      <c r="C399" s="160">
        <v>225000000</v>
      </c>
      <c r="D399" s="59">
        <v>52894540</v>
      </c>
      <c r="E399" s="59">
        <v>74044540</v>
      </c>
      <c r="F399" s="59">
        <v>150955460</v>
      </c>
      <c r="G399" s="59">
        <v>774</v>
      </c>
      <c r="H399" s="59">
        <v>-4254776372.8881302</v>
      </c>
      <c r="I399" s="59">
        <v>403</v>
      </c>
      <c r="J399" s="59">
        <v>0</v>
      </c>
      <c r="K399" s="59">
        <v>0</v>
      </c>
      <c r="L399" s="59">
        <v>417</v>
      </c>
      <c r="M399" s="59">
        <v>0</v>
      </c>
      <c r="N399" s="59">
        <v>0</v>
      </c>
      <c r="O399" s="59">
        <v>0</v>
      </c>
      <c r="P399" s="59">
        <v>0</v>
      </c>
      <c r="Q399" s="59">
        <v>0</v>
      </c>
      <c r="R399" s="59">
        <v>2</v>
      </c>
      <c r="S399" s="59">
        <v>0</v>
      </c>
      <c r="T399" s="59">
        <f t="shared" si="312"/>
        <v>2</v>
      </c>
      <c r="U399" s="59">
        <f t="shared" si="313"/>
        <v>0</v>
      </c>
      <c r="V399" s="59">
        <f t="shared" si="314"/>
        <v>0</v>
      </c>
      <c r="W399" s="59">
        <f t="shared" si="315"/>
        <v>0</v>
      </c>
      <c r="X399" s="59">
        <f t="shared" si="316"/>
        <v>0</v>
      </c>
      <c r="Y399" s="59">
        <f t="shared" si="317"/>
        <v>0</v>
      </c>
      <c r="Z399" s="59">
        <f t="shared" si="318"/>
        <v>0</v>
      </c>
      <c r="AA399" s="59">
        <f t="shared" si="319"/>
        <v>0</v>
      </c>
      <c r="AB399" s="59">
        <f t="shared" si="320"/>
        <v>0</v>
      </c>
      <c r="AC399" s="59">
        <f t="shared" si="321"/>
        <v>0</v>
      </c>
      <c r="AD399" s="166">
        <f t="shared" si="363"/>
        <v>0</v>
      </c>
      <c r="AE399" s="169">
        <f t="shared" si="322"/>
        <v>0</v>
      </c>
      <c r="AF399" s="169">
        <f t="shared" si="323"/>
        <v>0</v>
      </c>
      <c r="AG399" s="169">
        <f t="shared" si="324"/>
        <v>0</v>
      </c>
      <c r="AH399" s="169">
        <f t="shared" si="325"/>
        <v>1</v>
      </c>
      <c r="AI399" s="169">
        <f t="shared" si="326"/>
        <v>0</v>
      </c>
      <c r="AJ399" s="169">
        <f t="shared" si="327"/>
        <v>0</v>
      </c>
      <c r="AK399" s="169">
        <f t="shared" si="328"/>
        <v>0</v>
      </c>
      <c r="AL399" s="169">
        <f t="shared" si="329"/>
        <v>1</v>
      </c>
      <c r="AM399" s="169">
        <f t="shared" si="330"/>
        <v>0</v>
      </c>
      <c r="AN399" s="169">
        <f t="shared" si="331"/>
        <v>0</v>
      </c>
      <c r="AO399" s="169">
        <f t="shared" si="332"/>
        <v>1</v>
      </c>
      <c r="AP399" s="169">
        <f t="shared" si="333"/>
        <v>0</v>
      </c>
      <c r="AQ399" s="169">
        <f t="shared" si="334"/>
        <v>0</v>
      </c>
      <c r="AR399" s="169">
        <f t="shared" si="335"/>
        <v>0</v>
      </c>
      <c r="AS399" s="169">
        <f t="shared" si="336"/>
        <v>0</v>
      </c>
      <c r="AT399" s="169">
        <f t="shared" si="337"/>
        <v>0</v>
      </c>
      <c r="AU399" s="169">
        <f t="shared" si="338"/>
        <v>0</v>
      </c>
      <c r="AV399" s="169">
        <f t="shared" si="339"/>
        <v>1</v>
      </c>
      <c r="AW399" s="169">
        <f t="shared" si="340"/>
        <v>1</v>
      </c>
      <c r="AX399" s="169">
        <f t="shared" si="341"/>
        <v>1</v>
      </c>
      <c r="AY399" s="169">
        <f t="shared" si="342"/>
        <v>0</v>
      </c>
      <c r="AZ399" s="169">
        <f t="shared" si="343"/>
        <v>0</v>
      </c>
      <c r="BA399" s="169">
        <f t="shared" si="344"/>
        <v>0</v>
      </c>
      <c r="BB399" s="169">
        <f t="shared" si="345"/>
        <v>1</v>
      </c>
      <c r="BC399" s="169">
        <f t="shared" si="346"/>
        <v>0</v>
      </c>
      <c r="BD399" s="169">
        <f t="shared" si="347"/>
        <v>1</v>
      </c>
      <c r="BE399" s="169">
        <f t="shared" si="348"/>
        <v>0</v>
      </c>
      <c r="BF399" s="169">
        <f t="shared" si="349"/>
        <v>1</v>
      </c>
      <c r="BG399" s="169">
        <f t="shared" si="350"/>
        <v>1</v>
      </c>
      <c r="BH399" s="169">
        <f t="shared" si="351"/>
        <v>0</v>
      </c>
      <c r="BI399" s="169">
        <f t="shared" si="352"/>
        <v>0</v>
      </c>
      <c r="BJ399" s="169">
        <f t="shared" si="353"/>
        <v>0</v>
      </c>
      <c r="BK399" s="167">
        <f t="shared" si="354"/>
        <v>0</v>
      </c>
      <c r="BL399" s="169">
        <f t="shared" si="355"/>
        <v>0</v>
      </c>
      <c r="BM399" s="169">
        <f t="shared" si="356"/>
        <v>1</v>
      </c>
      <c r="BN399" s="169">
        <f t="shared" si="357"/>
        <v>1</v>
      </c>
      <c r="BO399" s="169">
        <f t="shared" si="358"/>
        <v>0</v>
      </c>
      <c r="BP399" s="36">
        <f t="shared" si="359"/>
        <v>0</v>
      </c>
      <c r="BQ399">
        <f t="shared" si="360"/>
        <v>0</v>
      </c>
      <c r="BR399" s="36">
        <f t="shared" si="361"/>
        <v>2</v>
      </c>
      <c r="BS399" t="e">
        <f t="shared" si="362"/>
        <v>#N/A</v>
      </c>
    </row>
    <row r="400" spans="1:71">
      <c r="A400" s="59">
        <v>205</v>
      </c>
      <c r="B400" s="59">
        <v>132101</v>
      </c>
      <c r="C400" s="160">
        <v>92857142.461805895</v>
      </c>
      <c r="D400" s="59">
        <v>74392859.5</v>
      </c>
      <c r="E400" s="59">
        <v>74392859.5</v>
      </c>
      <c r="F400" s="59">
        <v>18464282.961805899</v>
      </c>
      <c r="G400" s="59">
        <v>1014.2857360839801</v>
      </c>
      <c r="H400" s="59">
        <v>-3037159305.5835199</v>
      </c>
      <c r="I400" s="59">
        <v>0</v>
      </c>
      <c r="J400" s="59">
        <v>0</v>
      </c>
      <c r="K400" s="59">
        <v>0</v>
      </c>
      <c r="L400" s="59">
        <v>406</v>
      </c>
      <c r="M400" s="59">
        <v>0</v>
      </c>
      <c r="N400" s="59">
        <v>0</v>
      </c>
      <c r="O400" s="59">
        <v>102</v>
      </c>
      <c r="P400" s="59">
        <v>0</v>
      </c>
      <c r="Q400" s="59">
        <v>0</v>
      </c>
      <c r="R400" s="59">
        <v>1</v>
      </c>
      <c r="S400" s="59">
        <v>0</v>
      </c>
      <c r="T400" s="59">
        <f t="shared" si="312"/>
        <v>1</v>
      </c>
      <c r="U400" s="59">
        <f t="shared" si="313"/>
        <v>0</v>
      </c>
      <c r="V400" s="59">
        <f t="shared" si="314"/>
        <v>1</v>
      </c>
      <c r="W400" s="59">
        <f t="shared" si="315"/>
        <v>0</v>
      </c>
      <c r="X400" s="59">
        <f t="shared" si="316"/>
        <v>0</v>
      </c>
      <c r="Y400" s="59">
        <f t="shared" si="317"/>
        <v>0</v>
      </c>
      <c r="Z400" s="59">
        <f t="shared" si="318"/>
        <v>0</v>
      </c>
      <c r="AA400" s="59">
        <f t="shared" si="319"/>
        <v>0</v>
      </c>
      <c r="AB400" s="59">
        <f t="shared" si="320"/>
        <v>0</v>
      </c>
      <c r="AC400" s="59">
        <f t="shared" si="321"/>
        <v>0</v>
      </c>
      <c r="AD400" s="166">
        <f t="shared" si="363"/>
        <v>0</v>
      </c>
      <c r="AE400" s="169">
        <f t="shared" si="322"/>
        <v>0</v>
      </c>
      <c r="AF400" s="169">
        <f t="shared" si="323"/>
        <v>0</v>
      </c>
      <c r="AG400" s="169">
        <f t="shared" si="324"/>
        <v>0</v>
      </c>
      <c r="AH400" s="169">
        <f t="shared" si="325"/>
        <v>1</v>
      </c>
      <c r="AI400" s="169">
        <f t="shared" si="326"/>
        <v>0</v>
      </c>
      <c r="AJ400" s="169">
        <f t="shared" si="327"/>
        <v>0</v>
      </c>
      <c r="AK400" s="169">
        <f t="shared" si="328"/>
        <v>0</v>
      </c>
      <c r="AL400" s="169">
        <f t="shared" si="329"/>
        <v>1</v>
      </c>
      <c r="AM400" s="169">
        <f t="shared" si="330"/>
        <v>1</v>
      </c>
      <c r="AN400" s="169">
        <f t="shared" si="331"/>
        <v>0</v>
      </c>
      <c r="AO400" s="169">
        <f t="shared" si="332"/>
        <v>1</v>
      </c>
      <c r="AP400" s="169">
        <f t="shared" si="333"/>
        <v>0</v>
      </c>
      <c r="AQ400" s="169">
        <f t="shared" si="334"/>
        <v>1</v>
      </c>
      <c r="AR400" s="169">
        <f t="shared" si="335"/>
        <v>1</v>
      </c>
      <c r="AS400" s="169">
        <f t="shared" si="336"/>
        <v>1</v>
      </c>
      <c r="AT400" s="169">
        <f t="shared" si="337"/>
        <v>0</v>
      </c>
      <c r="AU400" s="169">
        <f t="shared" si="338"/>
        <v>0</v>
      </c>
      <c r="AV400" s="169">
        <f t="shared" si="339"/>
        <v>0</v>
      </c>
      <c r="AW400" s="169">
        <f t="shared" si="340"/>
        <v>1</v>
      </c>
      <c r="AX400" s="169">
        <f t="shared" si="341"/>
        <v>0</v>
      </c>
      <c r="AY400" s="169">
        <f t="shared" si="342"/>
        <v>1</v>
      </c>
      <c r="AZ400" s="169">
        <f t="shared" si="343"/>
        <v>1</v>
      </c>
      <c r="BA400" s="169">
        <f t="shared" si="344"/>
        <v>0</v>
      </c>
      <c r="BB400" s="169">
        <f t="shared" si="345"/>
        <v>1</v>
      </c>
      <c r="BC400" s="169">
        <f t="shared" si="346"/>
        <v>0</v>
      </c>
      <c r="BD400" s="169">
        <f t="shared" si="347"/>
        <v>1</v>
      </c>
      <c r="BE400" s="169">
        <f t="shared" si="348"/>
        <v>1</v>
      </c>
      <c r="BF400" s="169">
        <f t="shared" si="349"/>
        <v>0</v>
      </c>
      <c r="BG400" s="169">
        <f t="shared" si="350"/>
        <v>0</v>
      </c>
      <c r="BH400" s="169">
        <f t="shared" si="351"/>
        <v>0</v>
      </c>
      <c r="BI400" s="169">
        <f t="shared" si="352"/>
        <v>0</v>
      </c>
      <c r="BJ400" s="169">
        <f t="shared" si="353"/>
        <v>0</v>
      </c>
      <c r="BK400" s="167">
        <f t="shared" si="354"/>
        <v>0</v>
      </c>
      <c r="BL400" s="169">
        <f t="shared" si="355"/>
        <v>1</v>
      </c>
      <c r="BM400" s="169">
        <f t="shared" si="356"/>
        <v>0</v>
      </c>
      <c r="BN400" s="169">
        <f t="shared" si="357"/>
        <v>1</v>
      </c>
      <c r="BO400" s="169">
        <f t="shared" si="358"/>
        <v>0</v>
      </c>
      <c r="BP400" s="36">
        <f t="shared" si="359"/>
        <v>0</v>
      </c>
      <c r="BQ400">
        <f t="shared" si="360"/>
        <v>0</v>
      </c>
      <c r="BR400" s="36">
        <f t="shared" si="361"/>
        <v>2</v>
      </c>
      <c r="BS400" t="e">
        <f t="shared" si="362"/>
        <v>#N/A</v>
      </c>
    </row>
    <row r="401" spans="1:71">
      <c r="A401" s="59">
        <v>313</v>
      </c>
      <c r="B401" s="59">
        <v>181253</v>
      </c>
      <c r="C401" s="160">
        <v>42857142.674679697</v>
      </c>
      <c r="D401" s="59">
        <v>48499998</v>
      </c>
      <c r="E401" s="59">
        <v>75035712</v>
      </c>
      <c r="F401" s="59">
        <v>-32178569.3253203</v>
      </c>
      <c r="G401" s="59">
        <v>657.14284896850597</v>
      </c>
      <c r="H401" s="59">
        <v>-4486767544.66187</v>
      </c>
      <c r="I401" s="59">
        <v>0</v>
      </c>
      <c r="J401" s="59">
        <v>0</v>
      </c>
      <c r="K401" s="59">
        <v>0</v>
      </c>
      <c r="L401" s="59">
        <v>415</v>
      </c>
      <c r="M401" s="59">
        <v>0</v>
      </c>
      <c r="N401" s="59">
        <v>0</v>
      </c>
      <c r="O401" s="59">
        <v>0</v>
      </c>
      <c r="P401" s="59">
        <v>0</v>
      </c>
      <c r="Q401" s="59">
        <v>0</v>
      </c>
      <c r="R401" s="59">
        <v>2</v>
      </c>
      <c r="S401" s="59">
        <v>0</v>
      </c>
      <c r="T401" s="59">
        <f t="shared" si="312"/>
        <v>1</v>
      </c>
      <c r="U401" s="59">
        <f t="shared" si="313"/>
        <v>0</v>
      </c>
      <c r="V401" s="59">
        <f t="shared" si="314"/>
        <v>0</v>
      </c>
      <c r="W401" s="59">
        <f t="shared" si="315"/>
        <v>0</v>
      </c>
      <c r="X401" s="59">
        <f t="shared" si="316"/>
        <v>0</v>
      </c>
      <c r="Y401" s="59">
        <f t="shared" si="317"/>
        <v>0</v>
      </c>
      <c r="Z401" s="59">
        <f t="shared" si="318"/>
        <v>0</v>
      </c>
      <c r="AA401" s="59">
        <f t="shared" si="319"/>
        <v>0</v>
      </c>
      <c r="AB401" s="59">
        <f t="shared" si="320"/>
        <v>0</v>
      </c>
      <c r="AC401" s="59">
        <f t="shared" si="321"/>
        <v>0</v>
      </c>
      <c r="AD401" s="166">
        <f t="shared" si="363"/>
        <v>0</v>
      </c>
      <c r="AE401" s="169">
        <f t="shared" si="322"/>
        <v>0</v>
      </c>
      <c r="AF401" s="169">
        <f t="shared" si="323"/>
        <v>0</v>
      </c>
      <c r="AG401" s="169">
        <f t="shared" si="324"/>
        <v>0</v>
      </c>
      <c r="AH401" s="169">
        <f t="shared" si="325"/>
        <v>1</v>
      </c>
      <c r="AI401" s="169">
        <f t="shared" si="326"/>
        <v>0</v>
      </c>
      <c r="AJ401" s="169">
        <f t="shared" si="327"/>
        <v>0</v>
      </c>
      <c r="AK401" s="169">
        <f t="shared" si="328"/>
        <v>0</v>
      </c>
      <c r="AL401" s="169">
        <f t="shared" si="329"/>
        <v>1</v>
      </c>
      <c r="AM401" s="169">
        <f t="shared" si="330"/>
        <v>0</v>
      </c>
      <c r="AN401" s="169">
        <f t="shared" si="331"/>
        <v>0</v>
      </c>
      <c r="AO401" s="169">
        <f t="shared" si="332"/>
        <v>1</v>
      </c>
      <c r="AP401" s="169">
        <f t="shared" si="333"/>
        <v>0</v>
      </c>
      <c r="AQ401" s="169">
        <f t="shared" si="334"/>
        <v>0</v>
      </c>
      <c r="AR401" s="169">
        <f t="shared" si="335"/>
        <v>0</v>
      </c>
      <c r="AS401" s="169">
        <f t="shared" si="336"/>
        <v>0</v>
      </c>
      <c r="AT401" s="169">
        <f t="shared" si="337"/>
        <v>0</v>
      </c>
      <c r="AU401" s="169">
        <f t="shared" si="338"/>
        <v>0</v>
      </c>
      <c r="AV401" s="169">
        <f t="shared" si="339"/>
        <v>1</v>
      </c>
      <c r="AW401" s="169">
        <f t="shared" si="340"/>
        <v>1</v>
      </c>
      <c r="AX401" s="169">
        <f t="shared" si="341"/>
        <v>0</v>
      </c>
      <c r="AY401" s="169">
        <f t="shared" si="342"/>
        <v>1</v>
      </c>
      <c r="AZ401" s="169">
        <f t="shared" si="343"/>
        <v>0</v>
      </c>
      <c r="BA401" s="169">
        <f t="shared" si="344"/>
        <v>0</v>
      </c>
      <c r="BB401" s="169">
        <f t="shared" si="345"/>
        <v>1</v>
      </c>
      <c r="BC401" s="169">
        <f t="shared" si="346"/>
        <v>0</v>
      </c>
      <c r="BD401" s="169">
        <f t="shared" si="347"/>
        <v>1</v>
      </c>
      <c r="BE401" s="169">
        <f t="shared" si="348"/>
        <v>0</v>
      </c>
      <c r="BF401" s="169">
        <f t="shared" si="349"/>
        <v>0</v>
      </c>
      <c r="BG401" s="169">
        <f t="shared" si="350"/>
        <v>0</v>
      </c>
      <c r="BH401" s="169">
        <f t="shared" si="351"/>
        <v>1</v>
      </c>
      <c r="BI401" s="169">
        <f t="shared" si="352"/>
        <v>0</v>
      </c>
      <c r="BJ401" s="169">
        <f t="shared" si="353"/>
        <v>0</v>
      </c>
      <c r="BK401" s="167">
        <f t="shared" si="354"/>
        <v>0</v>
      </c>
      <c r="BL401" s="169">
        <f t="shared" si="355"/>
        <v>0</v>
      </c>
      <c r="BM401" s="169">
        <f t="shared" si="356"/>
        <v>1</v>
      </c>
      <c r="BN401" s="169">
        <f t="shared" si="357"/>
        <v>1</v>
      </c>
      <c r="BO401" s="169">
        <f t="shared" si="358"/>
        <v>0</v>
      </c>
      <c r="BP401" s="36">
        <f t="shared" si="359"/>
        <v>0</v>
      </c>
      <c r="BQ401">
        <f t="shared" si="360"/>
        <v>0</v>
      </c>
      <c r="BR401" s="36">
        <f t="shared" si="361"/>
        <v>1</v>
      </c>
      <c r="BS401" t="e">
        <f t="shared" si="362"/>
        <v>#N/A</v>
      </c>
    </row>
    <row r="402" spans="1:71">
      <c r="A402" s="59">
        <v>369</v>
      </c>
      <c r="B402" s="59">
        <v>221131</v>
      </c>
      <c r="C402" s="160">
        <v>193846149.84664699</v>
      </c>
      <c r="D402" s="59">
        <v>75384616</v>
      </c>
      <c r="E402" s="59">
        <v>75384616</v>
      </c>
      <c r="F402" s="59">
        <v>118461533.84664699</v>
      </c>
      <c r="G402" s="59">
        <v>0</v>
      </c>
      <c r="H402" s="59">
        <v>-5381172115.6384602</v>
      </c>
      <c r="I402" s="59">
        <v>0</v>
      </c>
      <c r="J402" s="59">
        <v>0</v>
      </c>
      <c r="K402" s="59">
        <v>0</v>
      </c>
      <c r="L402" s="59">
        <v>416</v>
      </c>
      <c r="M402" s="59">
        <v>417</v>
      </c>
      <c r="N402" s="59">
        <v>408</v>
      </c>
      <c r="O402" s="59">
        <v>0</v>
      </c>
      <c r="P402" s="59">
        <v>0</v>
      </c>
      <c r="Q402" s="59">
        <v>0</v>
      </c>
      <c r="R402" s="59">
        <v>2</v>
      </c>
      <c r="S402" s="59">
        <v>0</v>
      </c>
      <c r="T402" s="59">
        <f t="shared" si="312"/>
        <v>1</v>
      </c>
      <c r="U402" s="59">
        <f t="shared" si="313"/>
        <v>0</v>
      </c>
      <c r="V402" s="59">
        <f t="shared" si="314"/>
        <v>0</v>
      </c>
      <c r="W402" s="59">
        <f t="shared" si="315"/>
        <v>2</v>
      </c>
      <c r="X402" s="59">
        <f t="shared" si="316"/>
        <v>0</v>
      </c>
      <c r="Y402" s="59">
        <f t="shared" si="317"/>
        <v>0</v>
      </c>
      <c r="Z402" s="59">
        <f t="shared" si="318"/>
        <v>0</v>
      </c>
      <c r="AA402" s="59">
        <f t="shared" si="319"/>
        <v>0</v>
      </c>
      <c r="AB402" s="59">
        <f t="shared" si="320"/>
        <v>0</v>
      </c>
      <c r="AC402" s="59">
        <f t="shared" si="321"/>
        <v>0</v>
      </c>
      <c r="AD402" s="166">
        <f t="shared" si="363"/>
        <v>0</v>
      </c>
      <c r="AE402" s="169">
        <f t="shared" si="322"/>
        <v>0</v>
      </c>
      <c r="AF402" s="169">
        <f t="shared" si="323"/>
        <v>0</v>
      </c>
      <c r="AG402" s="169">
        <f t="shared" si="324"/>
        <v>0</v>
      </c>
      <c r="AH402" s="169">
        <f t="shared" si="325"/>
        <v>1</v>
      </c>
      <c r="AI402" s="169">
        <f t="shared" si="326"/>
        <v>0</v>
      </c>
      <c r="AJ402" s="169">
        <f t="shared" si="327"/>
        <v>0</v>
      </c>
      <c r="AK402" s="169">
        <f t="shared" si="328"/>
        <v>0</v>
      </c>
      <c r="AL402" s="169">
        <f t="shared" si="329"/>
        <v>1</v>
      </c>
      <c r="AM402" s="169">
        <f t="shared" si="330"/>
        <v>0</v>
      </c>
      <c r="AN402" s="169">
        <f t="shared" si="331"/>
        <v>0</v>
      </c>
      <c r="AO402" s="169">
        <f t="shared" si="332"/>
        <v>1</v>
      </c>
      <c r="AP402" s="169">
        <f t="shared" si="333"/>
        <v>0</v>
      </c>
      <c r="AQ402" s="169">
        <f t="shared" si="334"/>
        <v>0</v>
      </c>
      <c r="AR402" s="169">
        <f t="shared" si="335"/>
        <v>0</v>
      </c>
      <c r="AS402" s="169">
        <f t="shared" si="336"/>
        <v>0</v>
      </c>
      <c r="AT402" s="169">
        <f t="shared" si="337"/>
        <v>0</v>
      </c>
      <c r="AU402" s="169">
        <f t="shared" si="338"/>
        <v>0</v>
      </c>
      <c r="AV402" s="169">
        <f t="shared" si="339"/>
        <v>1</v>
      </c>
      <c r="AW402" s="169">
        <f t="shared" si="340"/>
        <v>1</v>
      </c>
      <c r="AX402" s="169">
        <f t="shared" si="341"/>
        <v>0</v>
      </c>
      <c r="AY402" s="169">
        <f t="shared" si="342"/>
        <v>1</v>
      </c>
      <c r="AZ402" s="169">
        <f t="shared" si="343"/>
        <v>0</v>
      </c>
      <c r="BA402" s="169">
        <f t="shared" si="344"/>
        <v>0</v>
      </c>
      <c r="BB402" s="169">
        <f t="shared" si="345"/>
        <v>1</v>
      </c>
      <c r="BC402" s="169">
        <f t="shared" si="346"/>
        <v>1</v>
      </c>
      <c r="BD402" s="169">
        <f t="shared" si="347"/>
        <v>0</v>
      </c>
      <c r="BE402" s="169">
        <f t="shared" si="348"/>
        <v>0</v>
      </c>
      <c r="BF402" s="169">
        <f t="shared" si="349"/>
        <v>0</v>
      </c>
      <c r="BG402" s="169">
        <f t="shared" si="350"/>
        <v>0</v>
      </c>
      <c r="BH402" s="169">
        <f t="shared" si="351"/>
        <v>0</v>
      </c>
      <c r="BI402" s="169">
        <f t="shared" si="352"/>
        <v>0</v>
      </c>
      <c r="BJ402" s="169">
        <f t="shared" si="353"/>
        <v>1</v>
      </c>
      <c r="BK402" s="167">
        <f t="shared" si="354"/>
        <v>0</v>
      </c>
      <c r="BL402" s="169">
        <f t="shared" si="355"/>
        <v>0</v>
      </c>
      <c r="BM402" s="169">
        <f t="shared" si="356"/>
        <v>1</v>
      </c>
      <c r="BN402" s="169">
        <f t="shared" si="357"/>
        <v>1</v>
      </c>
      <c r="BO402" s="169">
        <f t="shared" si="358"/>
        <v>0</v>
      </c>
      <c r="BP402" s="36">
        <f t="shared" si="359"/>
        <v>0</v>
      </c>
      <c r="BQ402">
        <f t="shared" si="360"/>
        <v>0</v>
      </c>
      <c r="BR402" s="36">
        <f t="shared" si="361"/>
        <v>1</v>
      </c>
      <c r="BS402" t="e">
        <f t="shared" si="362"/>
        <v>#N/A</v>
      </c>
    </row>
    <row r="403" spans="1:71">
      <c r="A403" s="59">
        <v>284</v>
      </c>
      <c r="B403" s="59">
        <v>162461</v>
      </c>
      <c r="C403" s="160">
        <v>109999998.32181001</v>
      </c>
      <c r="D403" s="59">
        <v>75468940</v>
      </c>
      <c r="E403" s="59">
        <v>75918940</v>
      </c>
      <c r="F403" s="59">
        <v>34081058.321809798</v>
      </c>
      <c r="G403" s="59">
        <v>106.25</v>
      </c>
      <c r="H403" s="59">
        <v>-4124202399.2363501</v>
      </c>
      <c r="I403" s="59">
        <v>0</v>
      </c>
      <c r="J403" s="59">
        <v>0</v>
      </c>
      <c r="K403" s="59">
        <v>0</v>
      </c>
      <c r="L403" s="59">
        <v>415</v>
      </c>
      <c r="M403" s="59">
        <v>706</v>
      </c>
      <c r="N403" s="59">
        <v>0</v>
      </c>
      <c r="O403" s="59">
        <v>403</v>
      </c>
      <c r="P403" s="59">
        <v>0</v>
      </c>
      <c r="Q403" s="59">
        <v>0</v>
      </c>
      <c r="R403" s="59">
        <v>2</v>
      </c>
      <c r="S403" s="59">
        <v>1</v>
      </c>
      <c r="T403" s="59">
        <f t="shared" si="312"/>
        <v>2</v>
      </c>
      <c r="U403" s="59">
        <f t="shared" si="313"/>
        <v>0</v>
      </c>
      <c r="V403" s="59">
        <f t="shared" si="314"/>
        <v>0</v>
      </c>
      <c r="W403" s="59">
        <f t="shared" si="315"/>
        <v>0</v>
      </c>
      <c r="X403" s="59">
        <f t="shared" si="316"/>
        <v>1</v>
      </c>
      <c r="Y403" s="59">
        <f t="shared" si="317"/>
        <v>0</v>
      </c>
      <c r="Z403" s="59">
        <f t="shared" si="318"/>
        <v>0</v>
      </c>
      <c r="AA403" s="59">
        <f t="shared" si="319"/>
        <v>0</v>
      </c>
      <c r="AB403" s="59">
        <f t="shared" si="320"/>
        <v>0</v>
      </c>
      <c r="AC403" s="59">
        <f t="shared" si="321"/>
        <v>0</v>
      </c>
      <c r="AD403" s="166">
        <f t="shared" si="363"/>
        <v>0</v>
      </c>
      <c r="AE403" s="169">
        <f t="shared" si="322"/>
        <v>0</v>
      </c>
      <c r="AF403" s="169">
        <f t="shared" si="323"/>
        <v>0</v>
      </c>
      <c r="AG403" s="169">
        <f t="shared" si="324"/>
        <v>0</v>
      </c>
      <c r="AH403" s="169">
        <f t="shared" si="325"/>
        <v>1</v>
      </c>
      <c r="AI403" s="169">
        <f t="shared" si="326"/>
        <v>0</v>
      </c>
      <c r="AJ403" s="169">
        <f t="shared" si="327"/>
        <v>0</v>
      </c>
      <c r="AK403" s="169">
        <f t="shared" si="328"/>
        <v>0</v>
      </c>
      <c r="AL403" s="169">
        <f t="shared" si="329"/>
        <v>1</v>
      </c>
      <c r="AM403" s="169">
        <f t="shared" si="330"/>
        <v>0</v>
      </c>
      <c r="AN403" s="169">
        <f t="shared" si="331"/>
        <v>0</v>
      </c>
      <c r="AO403" s="169">
        <f t="shared" si="332"/>
        <v>1</v>
      </c>
      <c r="AP403" s="169">
        <f t="shared" si="333"/>
        <v>0</v>
      </c>
      <c r="AQ403" s="169">
        <f t="shared" si="334"/>
        <v>0</v>
      </c>
      <c r="AR403" s="169">
        <f t="shared" si="335"/>
        <v>0</v>
      </c>
      <c r="AS403" s="169">
        <f t="shared" si="336"/>
        <v>0</v>
      </c>
      <c r="AT403" s="169">
        <f t="shared" si="337"/>
        <v>0</v>
      </c>
      <c r="AU403" s="169">
        <f t="shared" si="338"/>
        <v>0</v>
      </c>
      <c r="AV403" s="169">
        <f t="shared" si="339"/>
        <v>1</v>
      </c>
      <c r="AW403" s="169">
        <f t="shared" si="340"/>
        <v>1</v>
      </c>
      <c r="AX403" s="169">
        <f t="shared" si="341"/>
        <v>1</v>
      </c>
      <c r="AY403" s="169">
        <f t="shared" si="342"/>
        <v>0</v>
      </c>
      <c r="AZ403" s="169">
        <f t="shared" si="343"/>
        <v>0</v>
      </c>
      <c r="BA403" s="169">
        <f t="shared" si="344"/>
        <v>1</v>
      </c>
      <c r="BB403" s="169">
        <f t="shared" si="345"/>
        <v>0</v>
      </c>
      <c r="BC403" s="169">
        <f t="shared" si="346"/>
        <v>0</v>
      </c>
      <c r="BD403" s="169">
        <f t="shared" si="347"/>
        <v>1</v>
      </c>
      <c r="BE403" s="169">
        <f t="shared" si="348"/>
        <v>0</v>
      </c>
      <c r="BF403" s="169">
        <f t="shared" si="349"/>
        <v>0</v>
      </c>
      <c r="BG403" s="169">
        <f t="shared" si="350"/>
        <v>1</v>
      </c>
      <c r="BH403" s="169">
        <f t="shared" si="351"/>
        <v>1</v>
      </c>
      <c r="BI403" s="169">
        <f t="shared" si="352"/>
        <v>0</v>
      </c>
      <c r="BJ403" s="169">
        <f t="shared" si="353"/>
        <v>0</v>
      </c>
      <c r="BK403" s="167">
        <f t="shared" si="354"/>
        <v>0</v>
      </c>
      <c r="BL403" s="169">
        <f t="shared" si="355"/>
        <v>0</v>
      </c>
      <c r="BM403" s="169">
        <f t="shared" si="356"/>
        <v>1</v>
      </c>
      <c r="BN403" s="169">
        <f t="shared" si="357"/>
        <v>0</v>
      </c>
      <c r="BO403" s="169">
        <f t="shared" si="358"/>
        <v>1</v>
      </c>
      <c r="BP403" s="36">
        <f t="shared" si="359"/>
        <v>0</v>
      </c>
      <c r="BQ403">
        <f t="shared" si="360"/>
        <v>0</v>
      </c>
      <c r="BR403" s="36">
        <f t="shared" si="361"/>
        <v>2</v>
      </c>
      <c r="BS403" t="e">
        <f t="shared" si="362"/>
        <v>#N/A</v>
      </c>
    </row>
    <row r="404" spans="1:71">
      <c r="A404" s="59">
        <v>447</v>
      </c>
      <c r="B404" s="59">
        <v>251175</v>
      </c>
      <c r="C404" s="160">
        <v>153571427.917602</v>
      </c>
      <c r="D404" s="59">
        <v>65164285.5</v>
      </c>
      <c r="E404" s="59">
        <v>77485714</v>
      </c>
      <c r="F404" s="59">
        <v>76085713.917602107</v>
      </c>
      <c r="G404" s="59">
        <v>267.85714721679699</v>
      </c>
      <c r="H404" s="59">
        <v>-6869805705.8960304</v>
      </c>
      <c r="I404" s="59">
        <v>417</v>
      </c>
      <c r="J404" s="59">
        <v>406</v>
      </c>
      <c r="K404" s="59">
        <v>0</v>
      </c>
      <c r="L404" s="59">
        <v>411</v>
      </c>
      <c r="M404" s="59">
        <v>0</v>
      </c>
      <c r="N404" s="59">
        <v>0</v>
      </c>
      <c r="O404" s="59">
        <v>417</v>
      </c>
      <c r="P404" s="59">
        <v>406</v>
      </c>
      <c r="Q404" s="59">
        <v>0</v>
      </c>
      <c r="R404" s="59">
        <v>1</v>
      </c>
      <c r="S404" s="59">
        <v>0</v>
      </c>
      <c r="T404" s="59">
        <f t="shared" si="312"/>
        <v>3</v>
      </c>
      <c r="U404" s="59">
        <f t="shared" si="313"/>
        <v>0</v>
      </c>
      <c r="V404" s="59">
        <f t="shared" si="314"/>
        <v>0</v>
      </c>
      <c r="W404" s="59">
        <f t="shared" si="315"/>
        <v>2</v>
      </c>
      <c r="X404" s="59">
        <f t="shared" si="316"/>
        <v>0</v>
      </c>
      <c r="Y404" s="59">
        <f t="shared" si="317"/>
        <v>0</v>
      </c>
      <c r="Z404" s="59">
        <f t="shared" si="318"/>
        <v>0</v>
      </c>
      <c r="AA404" s="59">
        <f t="shared" si="319"/>
        <v>0</v>
      </c>
      <c r="AB404" s="59">
        <f t="shared" si="320"/>
        <v>0</v>
      </c>
      <c r="AC404" s="59">
        <f t="shared" si="321"/>
        <v>0</v>
      </c>
      <c r="AD404" s="166">
        <f t="shared" si="363"/>
        <v>0</v>
      </c>
      <c r="AE404" s="169">
        <f t="shared" si="322"/>
        <v>0</v>
      </c>
      <c r="AF404" s="169">
        <f t="shared" si="323"/>
        <v>0</v>
      </c>
      <c r="AG404" s="169">
        <f t="shared" si="324"/>
        <v>0</v>
      </c>
      <c r="AH404" s="169">
        <f t="shared" si="325"/>
        <v>1</v>
      </c>
      <c r="AI404" s="169">
        <f t="shared" si="326"/>
        <v>0</v>
      </c>
      <c r="AJ404" s="169">
        <f t="shared" si="327"/>
        <v>0</v>
      </c>
      <c r="AK404" s="169">
        <f t="shared" si="328"/>
        <v>0</v>
      </c>
      <c r="AL404" s="169">
        <f t="shared" si="329"/>
        <v>1</v>
      </c>
      <c r="AM404" s="169">
        <f t="shared" si="330"/>
        <v>0</v>
      </c>
      <c r="AN404" s="169">
        <f t="shared" si="331"/>
        <v>0</v>
      </c>
      <c r="AO404" s="169">
        <f t="shared" si="332"/>
        <v>1</v>
      </c>
      <c r="AP404" s="169">
        <f t="shared" si="333"/>
        <v>0</v>
      </c>
      <c r="AQ404" s="169">
        <f t="shared" si="334"/>
        <v>0</v>
      </c>
      <c r="AR404" s="169">
        <f t="shared" si="335"/>
        <v>0</v>
      </c>
      <c r="AS404" s="169">
        <f t="shared" si="336"/>
        <v>0</v>
      </c>
      <c r="AT404" s="169">
        <f t="shared" si="337"/>
        <v>0</v>
      </c>
      <c r="AU404" s="169">
        <f t="shared" si="338"/>
        <v>0</v>
      </c>
      <c r="AV404" s="169">
        <f t="shared" si="339"/>
        <v>1</v>
      </c>
      <c r="AW404" s="169">
        <f t="shared" si="340"/>
        <v>1</v>
      </c>
      <c r="AX404" s="169">
        <f t="shared" si="341"/>
        <v>1</v>
      </c>
      <c r="AY404" s="169">
        <f t="shared" si="342"/>
        <v>0</v>
      </c>
      <c r="AZ404" s="169">
        <f t="shared" si="343"/>
        <v>0</v>
      </c>
      <c r="BA404" s="169">
        <f t="shared" si="344"/>
        <v>0</v>
      </c>
      <c r="BB404" s="169">
        <f t="shared" si="345"/>
        <v>1</v>
      </c>
      <c r="BC404" s="169">
        <f t="shared" si="346"/>
        <v>2</v>
      </c>
      <c r="BD404" s="169">
        <f t="shared" si="347"/>
        <v>0</v>
      </c>
      <c r="BE404" s="169">
        <f t="shared" si="348"/>
        <v>0</v>
      </c>
      <c r="BF404" s="169">
        <f t="shared" si="349"/>
        <v>2</v>
      </c>
      <c r="BG404" s="169">
        <f t="shared" si="350"/>
        <v>0</v>
      </c>
      <c r="BH404" s="169">
        <f t="shared" si="351"/>
        <v>0</v>
      </c>
      <c r="BI404" s="169">
        <f t="shared" si="352"/>
        <v>0</v>
      </c>
      <c r="BJ404" s="169">
        <f t="shared" si="353"/>
        <v>0</v>
      </c>
      <c r="BK404" s="167">
        <f t="shared" si="354"/>
        <v>0</v>
      </c>
      <c r="BL404" s="169">
        <f t="shared" si="355"/>
        <v>1</v>
      </c>
      <c r="BM404" s="169">
        <f t="shared" si="356"/>
        <v>0</v>
      </c>
      <c r="BN404" s="169">
        <f t="shared" si="357"/>
        <v>1</v>
      </c>
      <c r="BO404" s="169">
        <f t="shared" si="358"/>
        <v>0</v>
      </c>
      <c r="BP404" s="36">
        <f t="shared" si="359"/>
        <v>0</v>
      </c>
      <c r="BQ404">
        <f t="shared" si="360"/>
        <v>0</v>
      </c>
      <c r="BR404" s="36">
        <f t="shared" si="361"/>
        <v>4</v>
      </c>
      <c r="BS404" t="e">
        <f t="shared" si="362"/>
        <v>#N/A</v>
      </c>
    </row>
    <row r="405" spans="1:71">
      <c r="A405" s="59">
        <v>188</v>
      </c>
      <c r="B405" s="59">
        <v>122711</v>
      </c>
      <c r="C405" s="160">
        <v>26702501.240592699</v>
      </c>
      <c r="D405" s="59">
        <v>52928574</v>
      </c>
      <c r="E405" s="59">
        <v>77904764</v>
      </c>
      <c r="F405" s="59">
        <v>-51202262.759407297</v>
      </c>
      <c r="G405" s="59">
        <v>804.76193237304699</v>
      </c>
      <c r="H405" s="59">
        <v>-2906003710.11515</v>
      </c>
      <c r="I405" s="59">
        <v>417</v>
      </c>
      <c r="J405" s="59">
        <v>403</v>
      </c>
      <c r="K405" s="59">
        <v>402</v>
      </c>
      <c r="L405" s="59">
        <v>403</v>
      </c>
      <c r="M405" s="59">
        <v>411</v>
      </c>
      <c r="N405" s="59">
        <v>0</v>
      </c>
      <c r="O405" s="59">
        <v>0</v>
      </c>
      <c r="P405" s="59">
        <v>0</v>
      </c>
      <c r="Q405" s="59">
        <v>0</v>
      </c>
      <c r="R405" s="59">
        <v>2</v>
      </c>
      <c r="S405" s="59">
        <v>1</v>
      </c>
      <c r="T405" s="59">
        <f t="shared" si="312"/>
        <v>2</v>
      </c>
      <c r="U405" s="59">
        <f t="shared" si="313"/>
        <v>0</v>
      </c>
      <c r="V405" s="59">
        <f t="shared" si="314"/>
        <v>0</v>
      </c>
      <c r="W405" s="59">
        <f t="shared" si="315"/>
        <v>3</v>
      </c>
      <c r="X405" s="59">
        <f t="shared" si="316"/>
        <v>0</v>
      </c>
      <c r="Y405" s="59">
        <f t="shared" si="317"/>
        <v>0</v>
      </c>
      <c r="Z405" s="59">
        <f t="shared" si="318"/>
        <v>0</v>
      </c>
      <c r="AA405" s="59">
        <f t="shared" si="319"/>
        <v>0</v>
      </c>
      <c r="AB405" s="59">
        <f t="shared" si="320"/>
        <v>0</v>
      </c>
      <c r="AC405" s="59">
        <f t="shared" si="321"/>
        <v>0</v>
      </c>
      <c r="AD405" s="166">
        <f t="shared" si="363"/>
        <v>0</v>
      </c>
      <c r="AE405" s="169">
        <f t="shared" si="322"/>
        <v>0</v>
      </c>
      <c r="AF405" s="169">
        <f t="shared" si="323"/>
        <v>0</v>
      </c>
      <c r="AG405" s="169">
        <f t="shared" si="324"/>
        <v>0</v>
      </c>
      <c r="AH405" s="169">
        <f t="shared" si="325"/>
        <v>1</v>
      </c>
      <c r="AI405" s="169">
        <f t="shared" si="326"/>
        <v>0</v>
      </c>
      <c r="AJ405" s="169">
        <f t="shared" si="327"/>
        <v>0</v>
      </c>
      <c r="AK405" s="169">
        <f t="shared" si="328"/>
        <v>0</v>
      </c>
      <c r="AL405" s="169">
        <f t="shared" si="329"/>
        <v>1</v>
      </c>
      <c r="AM405" s="169">
        <f t="shared" si="330"/>
        <v>0</v>
      </c>
      <c r="AN405" s="169">
        <f t="shared" si="331"/>
        <v>0</v>
      </c>
      <c r="AO405" s="169">
        <f t="shared" si="332"/>
        <v>1</v>
      </c>
      <c r="AP405" s="169">
        <f t="shared" si="333"/>
        <v>0</v>
      </c>
      <c r="AQ405" s="169">
        <f t="shared" si="334"/>
        <v>0</v>
      </c>
      <c r="AR405" s="169">
        <f t="shared" si="335"/>
        <v>0</v>
      </c>
      <c r="AS405" s="169">
        <f t="shared" si="336"/>
        <v>0</v>
      </c>
      <c r="AT405" s="169">
        <f t="shared" si="337"/>
        <v>0</v>
      </c>
      <c r="AU405" s="169">
        <f t="shared" si="338"/>
        <v>0</v>
      </c>
      <c r="AV405" s="169">
        <f t="shared" si="339"/>
        <v>1</v>
      </c>
      <c r="AW405" s="169">
        <f t="shared" si="340"/>
        <v>1</v>
      </c>
      <c r="AX405" s="169">
        <f t="shared" si="341"/>
        <v>1</v>
      </c>
      <c r="AY405" s="169">
        <f t="shared" si="342"/>
        <v>0</v>
      </c>
      <c r="AZ405" s="169">
        <f t="shared" si="343"/>
        <v>0</v>
      </c>
      <c r="BA405" s="169">
        <f t="shared" si="344"/>
        <v>0</v>
      </c>
      <c r="BB405" s="169">
        <f t="shared" si="345"/>
        <v>1</v>
      </c>
      <c r="BC405" s="169">
        <f t="shared" si="346"/>
        <v>2</v>
      </c>
      <c r="BD405" s="169">
        <f t="shared" si="347"/>
        <v>0</v>
      </c>
      <c r="BE405" s="169">
        <f t="shared" si="348"/>
        <v>0</v>
      </c>
      <c r="BF405" s="169">
        <f t="shared" si="349"/>
        <v>1</v>
      </c>
      <c r="BG405" s="169">
        <f t="shared" si="350"/>
        <v>1</v>
      </c>
      <c r="BH405" s="169">
        <f t="shared" si="351"/>
        <v>0</v>
      </c>
      <c r="BI405" s="169">
        <f t="shared" si="352"/>
        <v>0</v>
      </c>
      <c r="BJ405" s="169">
        <f t="shared" si="353"/>
        <v>0</v>
      </c>
      <c r="BK405" s="167">
        <f t="shared" si="354"/>
        <v>0</v>
      </c>
      <c r="BL405" s="169">
        <f t="shared" si="355"/>
        <v>0</v>
      </c>
      <c r="BM405" s="169">
        <f t="shared" si="356"/>
        <v>1</v>
      </c>
      <c r="BN405" s="169">
        <f t="shared" si="357"/>
        <v>0</v>
      </c>
      <c r="BO405" s="169">
        <f t="shared" si="358"/>
        <v>1</v>
      </c>
      <c r="BP405" s="36">
        <f t="shared" si="359"/>
        <v>0</v>
      </c>
      <c r="BQ405">
        <f t="shared" si="360"/>
        <v>0</v>
      </c>
      <c r="BR405" s="36">
        <f t="shared" si="361"/>
        <v>4</v>
      </c>
      <c r="BS405" t="e">
        <f t="shared" si="362"/>
        <v>#N/A</v>
      </c>
    </row>
    <row r="406" spans="1:71">
      <c r="A406" s="59">
        <v>322</v>
      </c>
      <c r="B406" s="59">
        <v>181465</v>
      </c>
      <c r="C406" s="160">
        <v>186160708.53954899</v>
      </c>
      <c r="D406" s="59">
        <v>75447321</v>
      </c>
      <c r="E406" s="59">
        <v>78058928</v>
      </c>
      <c r="F406" s="59">
        <v>108101780.53954899</v>
      </c>
      <c r="G406" s="59">
        <v>80.357139587402301</v>
      </c>
      <c r="H406" s="59">
        <v>-4468518625.68995</v>
      </c>
      <c r="I406" s="59">
        <v>0</v>
      </c>
      <c r="J406" s="59">
        <v>0</v>
      </c>
      <c r="K406" s="59">
        <v>0</v>
      </c>
      <c r="L406" s="59">
        <v>417</v>
      </c>
      <c r="M406" s="59">
        <v>407</v>
      </c>
      <c r="N406" s="59">
        <v>0</v>
      </c>
      <c r="O406" s="59">
        <v>0</v>
      </c>
      <c r="P406" s="59">
        <v>0</v>
      </c>
      <c r="Q406" s="59">
        <v>0</v>
      </c>
      <c r="R406" s="59">
        <v>1</v>
      </c>
      <c r="S406" s="59">
        <v>0</v>
      </c>
      <c r="T406" s="59">
        <f t="shared" si="312"/>
        <v>1</v>
      </c>
      <c r="U406" s="59">
        <f t="shared" si="313"/>
        <v>0</v>
      </c>
      <c r="V406" s="59">
        <f t="shared" si="314"/>
        <v>0</v>
      </c>
      <c r="W406" s="59">
        <f t="shared" si="315"/>
        <v>1</v>
      </c>
      <c r="X406" s="59">
        <f t="shared" si="316"/>
        <v>0</v>
      </c>
      <c r="Y406" s="59">
        <f t="shared" si="317"/>
        <v>0</v>
      </c>
      <c r="Z406" s="59">
        <f t="shared" si="318"/>
        <v>0</v>
      </c>
      <c r="AA406" s="59">
        <f t="shared" si="319"/>
        <v>0</v>
      </c>
      <c r="AB406" s="59">
        <f t="shared" si="320"/>
        <v>0</v>
      </c>
      <c r="AC406" s="59">
        <f t="shared" si="321"/>
        <v>0</v>
      </c>
      <c r="AD406" s="166">
        <f t="shared" si="363"/>
        <v>0</v>
      </c>
      <c r="AE406" s="169">
        <f t="shared" si="322"/>
        <v>0</v>
      </c>
      <c r="AF406" s="169">
        <f t="shared" si="323"/>
        <v>0</v>
      </c>
      <c r="AG406" s="169">
        <f t="shared" si="324"/>
        <v>0</v>
      </c>
      <c r="AH406" s="169">
        <f t="shared" si="325"/>
        <v>1</v>
      </c>
      <c r="AI406" s="169">
        <f t="shared" si="326"/>
        <v>0</v>
      </c>
      <c r="AJ406" s="169">
        <f t="shared" si="327"/>
        <v>0</v>
      </c>
      <c r="AK406" s="169">
        <f t="shared" si="328"/>
        <v>0</v>
      </c>
      <c r="AL406" s="169">
        <f t="shared" si="329"/>
        <v>1</v>
      </c>
      <c r="AM406" s="169">
        <f t="shared" si="330"/>
        <v>0</v>
      </c>
      <c r="AN406" s="169">
        <f t="shared" si="331"/>
        <v>0</v>
      </c>
      <c r="AO406" s="169">
        <f t="shared" si="332"/>
        <v>1</v>
      </c>
      <c r="AP406" s="169">
        <f t="shared" si="333"/>
        <v>0</v>
      </c>
      <c r="AQ406" s="169">
        <f t="shared" si="334"/>
        <v>0</v>
      </c>
      <c r="AR406" s="169">
        <f t="shared" si="335"/>
        <v>0</v>
      </c>
      <c r="AS406" s="169">
        <f t="shared" si="336"/>
        <v>0</v>
      </c>
      <c r="AT406" s="169">
        <f t="shared" si="337"/>
        <v>0</v>
      </c>
      <c r="AU406" s="169">
        <f t="shared" si="338"/>
        <v>0</v>
      </c>
      <c r="AV406" s="169">
        <f t="shared" si="339"/>
        <v>1</v>
      </c>
      <c r="AW406" s="169">
        <f t="shared" si="340"/>
        <v>1</v>
      </c>
      <c r="AX406" s="169">
        <f t="shared" si="341"/>
        <v>0</v>
      </c>
      <c r="AY406" s="169">
        <f t="shared" si="342"/>
        <v>1</v>
      </c>
      <c r="AZ406" s="169">
        <f t="shared" si="343"/>
        <v>0</v>
      </c>
      <c r="BA406" s="169">
        <f t="shared" si="344"/>
        <v>0</v>
      </c>
      <c r="BB406" s="169">
        <f t="shared" si="345"/>
        <v>1</v>
      </c>
      <c r="BC406" s="169">
        <f t="shared" si="346"/>
        <v>1</v>
      </c>
      <c r="BD406" s="169">
        <f t="shared" si="347"/>
        <v>0</v>
      </c>
      <c r="BE406" s="169">
        <f t="shared" si="348"/>
        <v>0</v>
      </c>
      <c r="BF406" s="169">
        <f t="shared" si="349"/>
        <v>1</v>
      </c>
      <c r="BG406" s="169">
        <f t="shared" si="350"/>
        <v>0</v>
      </c>
      <c r="BH406" s="169">
        <f t="shared" si="351"/>
        <v>0</v>
      </c>
      <c r="BI406" s="169">
        <f t="shared" si="352"/>
        <v>0</v>
      </c>
      <c r="BJ406" s="169">
        <f t="shared" si="353"/>
        <v>0</v>
      </c>
      <c r="BK406" s="167">
        <f t="shared" si="354"/>
        <v>0</v>
      </c>
      <c r="BL406" s="169">
        <f t="shared" si="355"/>
        <v>1</v>
      </c>
      <c r="BM406" s="169">
        <f t="shared" si="356"/>
        <v>0</v>
      </c>
      <c r="BN406" s="169">
        <f t="shared" si="357"/>
        <v>1</v>
      </c>
      <c r="BO406" s="169">
        <f t="shared" si="358"/>
        <v>0</v>
      </c>
      <c r="BP406" s="36">
        <f t="shared" si="359"/>
        <v>0</v>
      </c>
      <c r="BQ406">
        <f t="shared" si="360"/>
        <v>0</v>
      </c>
      <c r="BR406" s="36">
        <f t="shared" si="361"/>
        <v>1</v>
      </c>
      <c r="BS406" t="e">
        <f t="shared" si="362"/>
        <v>#N/A</v>
      </c>
    </row>
    <row r="407" spans="1:71">
      <c r="A407" s="59">
        <v>53</v>
      </c>
      <c r="B407" s="59">
        <v>16161</v>
      </c>
      <c r="C407" s="160">
        <v>83625001.869164497</v>
      </c>
      <c r="D407" s="59">
        <v>78191670.5</v>
      </c>
      <c r="E407" s="59">
        <v>78191670.5</v>
      </c>
      <c r="F407" s="59">
        <v>5433331.3691644501</v>
      </c>
      <c r="G407" s="59">
        <v>350.00001525878901</v>
      </c>
      <c r="H407" s="59">
        <v>-521371768.65458202</v>
      </c>
      <c r="I407" s="59">
        <v>0</v>
      </c>
      <c r="J407" s="59">
        <v>0</v>
      </c>
      <c r="K407" s="59">
        <v>0</v>
      </c>
      <c r="L407" s="59">
        <v>405</v>
      </c>
      <c r="M407" s="59">
        <v>0</v>
      </c>
      <c r="N407" s="59">
        <v>0</v>
      </c>
      <c r="O407" s="59">
        <v>415</v>
      </c>
      <c r="P407" s="59">
        <v>801</v>
      </c>
      <c r="Q407" s="59">
        <v>710</v>
      </c>
      <c r="R407" s="59">
        <v>2</v>
      </c>
      <c r="S407" s="59">
        <v>0</v>
      </c>
      <c r="T407" s="59">
        <f t="shared" si="312"/>
        <v>2</v>
      </c>
      <c r="U407" s="59">
        <f t="shared" si="313"/>
        <v>0</v>
      </c>
      <c r="V407" s="59">
        <f t="shared" si="314"/>
        <v>0</v>
      </c>
      <c r="W407" s="59">
        <f t="shared" si="315"/>
        <v>0</v>
      </c>
      <c r="X407" s="59">
        <f t="shared" si="316"/>
        <v>2</v>
      </c>
      <c r="Y407" s="59">
        <f t="shared" si="317"/>
        <v>0</v>
      </c>
      <c r="Z407" s="59">
        <f t="shared" si="318"/>
        <v>0</v>
      </c>
      <c r="AA407" s="59">
        <f t="shared" si="319"/>
        <v>0</v>
      </c>
      <c r="AB407" s="59">
        <f t="shared" si="320"/>
        <v>0</v>
      </c>
      <c r="AC407" s="59">
        <f t="shared" si="321"/>
        <v>0</v>
      </c>
      <c r="AD407" s="166">
        <f t="shared" si="363"/>
        <v>0</v>
      </c>
      <c r="AE407" s="169">
        <f t="shared" si="322"/>
        <v>0</v>
      </c>
      <c r="AF407" s="169">
        <f t="shared" si="323"/>
        <v>0</v>
      </c>
      <c r="AG407" s="169">
        <f t="shared" si="324"/>
        <v>0</v>
      </c>
      <c r="AH407" s="169">
        <f t="shared" si="325"/>
        <v>1</v>
      </c>
      <c r="AI407" s="169">
        <f t="shared" si="326"/>
        <v>0</v>
      </c>
      <c r="AJ407" s="169">
        <f t="shared" si="327"/>
        <v>0</v>
      </c>
      <c r="AK407" s="169">
        <f t="shared" si="328"/>
        <v>0</v>
      </c>
      <c r="AL407" s="169">
        <f t="shared" si="329"/>
        <v>1</v>
      </c>
      <c r="AM407" s="169">
        <f t="shared" si="330"/>
        <v>0</v>
      </c>
      <c r="AN407" s="169">
        <f t="shared" si="331"/>
        <v>0</v>
      </c>
      <c r="AO407" s="169">
        <f t="shared" si="332"/>
        <v>1</v>
      </c>
      <c r="AP407" s="169">
        <f t="shared" si="333"/>
        <v>0</v>
      </c>
      <c r="AQ407" s="169">
        <f t="shared" si="334"/>
        <v>0</v>
      </c>
      <c r="AR407" s="169">
        <f t="shared" si="335"/>
        <v>0</v>
      </c>
      <c r="AS407" s="169">
        <f t="shared" si="336"/>
        <v>0</v>
      </c>
      <c r="AT407" s="169">
        <f t="shared" si="337"/>
        <v>0</v>
      </c>
      <c r="AU407" s="169">
        <f t="shared" si="338"/>
        <v>0</v>
      </c>
      <c r="AV407" s="169">
        <f t="shared" si="339"/>
        <v>1</v>
      </c>
      <c r="AW407" s="169">
        <f t="shared" si="340"/>
        <v>1</v>
      </c>
      <c r="AX407" s="169">
        <f t="shared" si="341"/>
        <v>1</v>
      </c>
      <c r="AY407" s="169">
        <f t="shared" si="342"/>
        <v>0</v>
      </c>
      <c r="AZ407" s="169">
        <f t="shared" si="343"/>
        <v>0</v>
      </c>
      <c r="BA407" s="169">
        <f t="shared" si="344"/>
        <v>1</v>
      </c>
      <c r="BB407" s="169">
        <f t="shared" si="345"/>
        <v>0</v>
      </c>
      <c r="BC407" s="169">
        <f t="shared" si="346"/>
        <v>0</v>
      </c>
      <c r="BD407" s="169">
        <f t="shared" si="347"/>
        <v>1</v>
      </c>
      <c r="BE407" s="169">
        <f t="shared" si="348"/>
        <v>0</v>
      </c>
      <c r="BF407" s="169">
        <f t="shared" si="349"/>
        <v>0</v>
      </c>
      <c r="BG407" s="169">
        <f t="shared" si="350"/>
        <v>0</v>
      </c>
      <c r="BH407" s="169">
        <f t="shared" si="351"/>
        <v>1</v>
      </c>
      <c r="BI407" s="169">
        <f t="shared" si="352"/>
        <v>1</v>
      </c>
      <c r="BJ407" s="169">
        <f t="shared" si="353"/>
        <v>0</v>
      </c>
      <c r="BK407" s="167">
        <f t="shared" si="354"/>
        <v>0</v>
      </c>
      <c r="BL407" s="169">
        <f t="shared" si="355"/>
        <v>0</v>
      </c>
      <c r="BM407" s="169">
        <f t="shared" si="356"/>
        <v>1</v>
      </c>
      <c r="BN407" s="169">
        <f t="shared" si="357"/>
        <v>1</v>
      </c>
      <c r="BO407" s="169">
        <f t="shared" si="358"/>
        <v>0</v>
      </c>
      <c r="BP407" s="36">
        <f t="shared" si="359"/>
        <v>0</v>
      </c>
      <c r="BQ407">
        <f t="shared" si="360"/>
        <v>0</v>
      </c>
      <c r="BR407" s="36">
        <f t="shared" si="361"/>
        <v>2</v>
      </c>
      <c r="BS407" t="e">
        <f t="shared" si="362"/>
        <v>#N/A</v>
      </c>
    </row>
    <row r="408" spans="1:71">
      <c r="A408" s="59">
        <v>399</v>
      </c>
      <c r="B408" s="59">
        <v>231231</v>
      </c>
      <c r="C408" s="160">
        <v>114285717.274635</v>
      </c>
      <c r="D408" s="59">
        <v>78494898.5</v>
      </c>
      <c r="E408" s="59">
        <v>78494898.5</v>
      </c>
      <c r="F408" s="59">
        <v>35790818.7746353</v>
      </c>
      <c r="G408" s="59">
        <v>826.53064346313499</v>
      </c>
      <c r="H408" s="59">
        <v>-6205506436.2860403</v>
      </c>
      <c r="I408" s="59">
        <v>408</v>
      </c>
      <c r="J408" s="59">
        <v>0</v>
      </c>
      <c r="K408" s="59">
        <v>0</v>
      </c>
      <c r="L408" s="59">
        <v>408</v>
      </c>
      <c r="M408" s="59">
        <v>0</v>
      </c>
      <c r="N408" s="59">
        <v>0</v>
      </c>
      <c r="O408" s="59">
        <v>404</v>
      </c>
      <c r="P408" s="59">
        <v>0</v>
      </c>
      <c r="Q408" s="59">
        <v>0</v>
      </c>
      <c r="R408" s="59">
        <v>2</v>
      </c>
      <c r="S408" s="59">
        <v>0</v>
      </c>
      <c r="T408" s="59">
        <f t="shared" si="312"/>
        <v>3</v>
      </c>
      <c r="U408" s="59">
        <f t="shared" si="313"/>
        <v>0</v>
      </c>
      <c r="V408" s="59">
        <f t="shared" si="314"/>
        <v>0</v>
      </c>
      <c r="W408" s="59">
        <f t="shared" si="315"/>
        <v>0</v>
      </c>
      <c r="X408" s="59">
        <f t="shared" si="316"/>
        <v>0</v>
      </c>
      <c r="Y408" s="59">
        <f t="shared" si="317"/>
        <v>0</v>
      </c>
      <c r="Z408" s="59">
        <f t="shared" si="318"/>
        <v>0</v>
      </c>
      <c r="AA408" s="59">
        <f t="shared" si="319"/>
        <v>0</v>
      </c>
      <c r="AB408" s="59">
        <f t="shared" si="320"/>
        <v>0</v>
      </c>
      <c r="AC408" s="59">
        <f t="shared" si="321"/>
        <v>0</v>
      </c>
      <c r="AD408" s="166">
        <f t="shared" si="363"/>
        <v>0</v>
      </c>
      <c r="AE408" s="169">
        <f t="shared" si="322"/>
        <v>0</v>
      </c>
      <c r="AF408" s="169">
        <f t="shared" si="323"/>
        <v>0</v>
      </c>
      <c r="AG408" s="169">
        <f t="shared" si="324"/>
        <v>0</v>
      </c>
      <c r="AH408" s="169">
        <f t="shared" si="325"/>
        <v>1</v>
      </c>
      <c r="AI408" s="169">
        <f t="shared" si="326"/>
        <v>0</v>
      </c>
      <c r="AJ408" s="169">
        <f t="shared" si="327"/>
        <v>0</v>
      </c>
      <c r="AK408" s="169">
        <f t="shared" si="328"/>
        <v>0</v>
      </c>
      <c r="AL408" s="169">
        <f t="shared" si="329"/>
        <v>1</v>
      </c>
      <c r="AM408" s="169">
        <f t="shared" si="330"/>
        <v>0</v>
      </c>
      <c r="AN408" s="169">
        <f t="shared" si="331"/>
        <v>0</v>
      </c>
      <c r="AO408" s="169">
        <f t="shared" si="332"/>
        <v>1</v>
      </c>
      <c r="AP408" s="169">
        <f t="shared" si="333"/>
        <v>0</v>
      </c>
      <c r="AQ408" s="169">
        <f t="shared" si="334"/>
        <v>0</v>
      </c>
      <c r="AR408" s="169">
        <f t="shared" si="335"/>
        <v>0</v>
      </c>
      <c r="AS408" s="169">
        <f t="shared" si="336"/>
        <v>0</v>
      </c>
      <c r="AT408" s="169">
        <f t="shared" si="337"/>
        <v>0</v>
      </c>
      <c r="AU408" s="169">
        <f t="shared" si="338"/>
        <v>0</v>
      </c>
      <c r="AV408" s="169">
        <f t="shared" si="339"/>
        <v>1</v>
      </c>
      <c r="AW408" s="169">
        <f t="shared" si="340"/>
        <v>1</v>
      </c>
      <c r="AX408" s="169">
        <f t="shared" si="341"/>
        <v>1</v>
      </c>
      <c r="AY408" s="169">
        <f t="shared" si="342"/>
        <v>0</v>
      </c>
      <c r="AZ408" s="169">
        <f t="shared" si="343"/>
        <v>0</v>
      </c>
      <c r="BA408" s="169">
        <f t="shared" si="344"/>
        <v>0</v>
      </c>
      <c r="BB408" s="169">
        <f t="shared" si="345"/>
        <v>1</v>
      </c>
      <c r="BC408" s="169">
        <f t="shared" si="346"/>
        <v>0</v>
      </c>
      <c r="BD408" s="169">
        <f t="shared" si="347"/>
        <v>1</v>
      </c>
      <c r="BE408" s="169">
        <f t="shared" si="348"/>
        <v>0</v>
      </c>
      <c r="BF408" s="169">
        <f t="shared" si="349"/>
        <v>0</v>
      </c>
      <c r="BG408" s="169">
        <f t="shared" si="350"/>
        <v>0</v>
      </c>
      <c r="BH408" s="169">
        <f t="shared" si="351"/>
        <v>0</v>
      </c>
      <c r="BI408" s="169">
        <f t="shared" si="352"/>
        <v>0</v>
      </c>
      <c r="BJ408" s="169">
        <f t="shared" si="353"/>
        <v>0</v>
      </c>
      <c r="BK408" s="167">
        <f t="shared" si="354"/>
        <v>1</v>
      </c>
      <c r="BL408" s="169">
        <f t="shared" si="355"/>
        <v>0</v>
      </c>
      <c r="BM408" s="169">
        <f t="shared" si="356"/>
        <v>1</v>
      </c>
      <c r="BN408" s="169">
        <f t="shared" si="357"/>
        <v>1</v>
      </c>
      <c r="BO408" s="169">
        <f t="shared" si="358"/>
        <v>0</v>
      </c>
      <c r="BP408" s="36">
        <f t="shared" si="359"/>
        <v>0</v>
      </c>
      <c r="BQ408">
        <f t="shared" si="360"/>
        <v>0</v>
      </c>
      <c r="BR408" s="36">
        <f t="shared" si="361"/>
        <v>1</v>
      </c>
      <c r="BS408" t="e">
        <f t="shared" si="362"/>
        <v>#N/A</v>
      </c>
    </row>
    <row r="409" spans="1:71">
      <c r="A409" s="59">
        <v>237</v>
      </c>
      <c r="B409" s="59">
        <v>151301</v>
      </c>
      <c r="C409" s="160">
        <v>162714285.021534</v>
      </c>
      <c r="D409" s="59">
        <v>56571430.625</v>
      </c>
      <c r="E409" s="59">
        <v>78571430</v>
      </c>
      <c r="F409" s="59">
        <v>84142855.021533802</v>
      </c>
      <c r="G409" s="59">
        <v>749.99999618530296</v>
      </c>
      <c r="H409" s="59">
        <v>-3707105412.5360899</v>
      </c>
      <c r="I409" s="59">
        <v>412</v>
      </c>
      <c r="J409" s="59">
        <v>406</v>
      </c>
      <c r="K409" s="59">
        <v>0</v>
      </c>
      <c r="L409" s="59">
        <v>101</v>
      </c>
      <c r="M409" s="59">
        <v>0</v>
      </c>
      <c r="N409" s="59">
        <v>0</v>
      </c>
      <c r="O409" s="59">
        <v>0</v>
      </c>
      <c r="P409" s="59">
        <v>0</v>
      </c>
      <c r="Q409" s="59">
        <v>0</v>
      </c>
      <c r="R409" s="59">
        <v>2</v>
      </c>
      <c r="S409" s="59">
        <v>1</v>
      </c>
      <c r="T409" s="59">
        <f t="shared" si="312"/>
        <v>1</v>
      </c>
      <c r="U409" s="59">
        <f t="shared" si="313"/>
        <v>0</v>
      </c>
      <c r="V409" s="59">
        <f t="shared" si="314"/>
        <v>0</v>
      </c>
      <c r="W409" s="59">
        <f t="shared" si="315"/>
        <v>1</v>
      </c>
      <c r="X409" s="59">
        <f t="shared" si="316"/>
        <v>0</v>
      </c>
      <c r="Y409" s="59">
        <f t="shared" si="317"/>
        <v>0</v>
      </c>
      <c r="Z409" s="59">
        <f t="shared" si="318"/>
        <v>0</v>
      </c>
      <c r="AA409" s="59">
        <f t="shared" si="319"/>
        <v>0</v>
      </c>
      <c r="AB409" s="59">
        <f t="shared" si="320"/>
        <v>0</v>
      </c>
      <c r="AC409" s="59">
        <f t="shared" si="321"/>
        <v>0</v>
      </c>
      <c r="AD409" s="166">
        <f t="shared" si="363"/>
        <v>1</v>
      </c>
      <c r="AE409" s="169">
        <f t="shared" si="322"/>
        <v>1</v>
      </c>
      <c r="AF409" s="169">
        <f t="shared" si="323"/>
        <v>0</v>
      </c>
      <c r="AG409" s="169">
        <f t="shared" si="324"/>
        <v>0</v>
      </c>
      <c r="AH409" s="169">
        <f t="shared" si="325"/>
        <v>1</v>
      </c>
      <c r="AI409" s="169">
        <f t="shared" si="326"/>
        <v>1</v>
      </c>
      <c r="AJ409" s="169">
        <f t="shared" si="327"/>
        <v>0</v>
      </c>
      <c r="AK409" s="169">
        <f t="shared" si="328"/>
        <v>0</v>
      </c>
      <c r="AL409" s="169">
        <f t="shared" si="329"/>
        <v>0</v>
      </c>
      <c r="AM409" s="169">
        <f t="shared" si="330"/>
        <v>0</v>
      </c>
      <c r="AN409" s="169">
        <f t="shared" si="331"/>
        <v>0</v>
      </c>
      <c r="AO409" s="169">
        <f t="shared" si="332"/>
        <v>1</v>
      </c>
      <c r="AP409" s="169">
        <f t="shared" si="333"/>
        <v>0</v>
      </c>
      <c r="AQ409" s="169">
        <f t="shared" si="334"/>
        <v>0</v>
      </c>
      <c r="AR409" s="169">
        <f t="shared" si="335"/>
        <v>0</v>
      </c>
      <c r="AS409" s="169">
        <f t="shared" si="336"/>
        <v>0</v>
      </c>
      <c r="AT409" s="169">
        <f t="shared" si="337"/>
        <v>0</v>
      </c>
      <c r="AU409" s="169">
        <f t="shared" si="338"/>
        <v>0</v>
      </c>
      <c r="AV409" s="169">
        <f t="shared" si="339"/>
        <v>1</v>
      </c>
      <c r="AW409" s="169">
        <f t="shared" si="340"/>
        <v>1</v>
      </c>
      <c r="AX409" s="169">
        <f t="shared" si="341"/>
        <v>0</v>
      </c>
      <c r="AY409" s="169">
        <f t="shared" si="342"/>
        <v>1</v>
      </c>
      <c r="AZ409" s="169">
        <f t="shared" si="343"/>
        <v>1</v>
      </c>
      <c r="BA409" s="169">
        <f t="shared" si="344"/>
        <v>0</v>
      </c>
      <c r="BB409" s="169">
        <f t="shared" si="345"/>
        <v>1</v>
      </c>
      <c r="BC409" s="169">
        <f t="shared" si="346"/>
        <v>1</v>
      </c>
      <c r="BD409" s="169">
        <f t="shared" si="347"/>
        <v>0</v>
      </c>
      <c r="BE409" s="169">
        <f t="shared" si="348"/>
        <v>0</v>
      </c>
      <c r="BF409" s="169">
        <f t="shared" si="349"/>
        <v>0</v>
      </c>
      <c r="BG409" s="169">
        <f t="shared" si="350"/>
        <v>0</v>
      </c>
      <c r="BH409" s="169">
        <f t="shared" si="351"/>
        <v>0</v>
      </c>
      <c r="BI409" s="169">
        <f t="shared" si="352"/>
        <v>0</v>
      </c>
      <c r="BJ409" s="169">
        <f t="shared" si="353"/>
        <v>1</v>
      </c>
      <c r="BK409" s="167">
        <f t="shared" si="354"/>
        <v>0</v>
      </c>
      <c r="BL409" s="169">
        <f t="shared" si="355"/>
        <v>0</v>
      </c>
      <c r="BM409" s="169">
        <f t="shared" si="356"/>
        <v>1</v>
      </c>
      <c r="BN409" s="169">
        <f t="shared" si="357"/>
        <v>0</v>
      </c>
      <c r="BO409" s="169">
        <f t="shared" si="358"/>
        <v>1</v>
      </c>
      <c r="BP409" s="36">
        <f t="shared" si="359"/>
        <v>1</v>
      </c>
      <c r="BQ409">
        <f t="shared" si="360"/>
        <v>0</v>
      </c>
      <c r="BR409" s="36">
        <f t="shared" si="361"/>
        <v>2</v>
      </c>
      <c r="BS409" t="e">
        <f t="shared" si="362"/>
        <v>#N/A</v>
      </c>
    </row>
    <row r="410" spans="1:71">
      <c r="A410" s="59">
        <v>317</v>
      </c>
      <c r="B410" s="59">
        <v>181311</v>
      </c>
      <c r="C410" s="160">
        <v>143214285.10455501</v>
      </c>
      <c r="D410" s="59">
        <v>76357610.4375</v>
      </c>
      <c r="E410" s="59">
        <v>79161182</v>
      </c>
      <c r="F410" s="59">
        <v>64053103.104554601</v>
      </c>
      <c r="G410" s="59">
        <v>517.85713863372803</v>
      </c>
      <c r="H410" s="59">
        <v>-4430607300.3783598</v>
      </c>
      <c r="I410" s="59">
        <v>403</v>
      </c>
      <c r="J410" s="59">
        <v>404</v>
      </c>
      <c r="K410" s="59">
        <v>0</v>
      </c>
      <c r="L410" s="59">
        <v>403</v>
      </c>
      <c r="M410" s="59">
        <v>0</v>
      </c>
      <c r="N410" s="59">
        <v>0</v>
      </c>
      <c r="O410" s="59">
        <v>0</v>
      </c>
      <c r="P410" s="59">
        <v>0</v>
      </c>
      <c r="Q410" s="59">
        <v>0</v>
      </c>
      <c r="R410" s="59">
        <v>2</v>
      </c>
      <c r="S410" s="59">
        <v>1</v>
      </c>
      <c r="T410" s="59">
        <f t="shared" si="312"/>
        <v>2</v>
      </c>
      <c r="U410" s="59">
        <f t="shared" si="313"/>
        <v>0</v>
      </c>
      <c r="V410" s="59">
        <f t="shared" si="314"/>
        <v>0</v>
      </c>
      <c r="W410" s="59">
        <f t="shared" si="315"/>
        <v>1</v>
      </c>
      <c r="X410" s="59">
        <f t="shared" si="316"/>
        <v>0</v>
      </c>
      <c r="Y410" s="59">
        <f t="shared" si="317"/>
        <v>0</v>
      </c>
      <c r="Z410" s="59">
        <f t="shared" si="318"/>
        <v>0</v>
      </c>
      <c r="AA410" s="59">
        <f t="shared" si="319"/>
        <v>0</v>
      </c>
      <c r="AB410" s="59">
        <f t="shared" si="320"/>
        <v>0</v>
      </c>
      <c r="AC410" s="59">
        <f t="shared" si="321"/>
        <v>0</v>
      </c>
      <c r="AD410" s="166">
        <f t="shared" si="363"/>
        <v>0</v>
      </c>
      <c r="AE410" s="169">
        <f t="shared" si="322"/>
        <v>0</v>
      </c>
      <c r="AF410" s="169">
        <f t="shared" si="323"/>
        <v>0</v>
      </c>
      <c r="AG410" s="169">
        <f t="shared" si="324"/>
        <v>0</v>
      </c>
      <c r="AH410" s="169">
        <f t="shared" si="325"/>
        <v>1</v>
      </c>
      <c r="AI410" s="169">
        <f t="shared" si="326"/>
        <v>0</v>
      </c>
      <c r="AJ410" s="169">
        <f t="shared" si="327"/>
        <v>0</v>
      </c>
      <c r="AK410" s="169">
        <f t="shared" si="328"/>
        <v>0</v>
      </c>
      <c r="AL410" s="169">
        <f t="shared" si="329"/>
        <v>1</v>
      </c>
      <c r="AM410" s="169">
        <f t="shared" si="330"/>
        <v>0</v>
      </c>
      <c r="AN410" s="169">
        <f t="shared" si="331"/>
        <v>0</v>
      </c>
      <c r="AO410" s="169">
        <f t="shared" si="332"/>
        <v>1</v>
      </c>
      <c r="AP410" s="169">
        <f t="shared" si="333"/>
        <v>0</v>
      </c>
      <c r="AQ410" s="169">
        <f t="shared" si="334"/>
        <v>0</v>
      </c>
      <c r="AR410" s="169">
        <f t="shared" si="335"/>
        <v>0</v>
      </c>
      <c r="AS410" s="169">
        <f t="shared" si="336"/>
        <v>0</v>
      </c>
      <c r="AT410" s="169">
        <f t="shared" si="337"/>
        <v>0</v>
      </c>
      <c r="AU410" s="169">
        <f t="shared" si="338"/>
        <v>0</v>
      </c>
      <c r="AV410" s="169">
        <f t="shared" si="339"/>
        <v>1</v>
      </c>
      <c r="AW410" s="169">
        <f t="shared" si="340"/>
        <v>1</v>
      </c>
      <c r="AX410" s="169">
        <f t="shared" si="341"/>
        <v>1</v>
      </c>
      <c r="AY410" s="169">
        <f t="shared" si="342"/>
        <v>0</v>
      </c>
      <c r="AZ410" s="169">
        <f t="shared" si="343"/>
        <v>0</v>
      </c>
      <c r="BA410" s="169">
        <f t="shared" si="344"/>
        <v>0</v>
      </c>
      <c r="BB410" s="169">
        <f t="shared" si="345"/>
        <v>1</v>
      </c>
      <c r="BC410" s="169">
        <f t="shared" si="346"/>
        <v>1</v>
      </c>
      <c r="BD410" s="169">
        <f t="shared" si="347"/>
        <v>0</v>
      </c>
      <c r="BE410" s="169">
        <f t="shared" si="348"/>
        <v>0</v>
      </c>
      <c r="BF410" s="169">
        <f t="shared" si="349"/>
        <v>0</v>
      </c>
      <c r="BG410" s="169">
        <f t="shared" si="350"/>
        <v>2</v>
      </c>
      <c r="BH410" s="169">
        <f t="shared" si="351"/>
        <v>0</v>
      </c>
      <c r="BI410" s="169">
        <f t="shared" si="352"/>
        <v>0</v>
      </c>
      <c r="BJ410" s="169">
        <f t="shared" si="353"/>
        <v>0</v>
      </c>
      <c r="BK410" s="167">
        <f t="shared" si="354"/>
        <v>0</v>
      </c>
      <c r="BL410" s="169">
        <f t="shared" si="355"/>
        <v>0</v>
      </c>
      <c r="BM410" s="169">
        <f t="shared" si="356"/>
        <v>1</v>
      </c>
      <c r="BN410" s="169">
        <f t="shared" si="357"/>
        <v>0</v>
      </c>
      <c r="BO410" s="169">
        <f t="shared" si="358"/>
        <v>1</v>
      </c>
      <c r="BP410" s="36">
        <f t="shared" si="359"/>
        <v>0</v>
      </c>
      <c r="BQ410">
        <f t="shared" si="360"/>
        <v>0</v>
      </c>
      <c r="BR410" s="36">
        <f t="shared" si="361"/>
        <v>2</v>
      </c>
      <c r="BS410" t="e">
        <f t="shared" si="362"/>
        <v>#N/A</v>
      </c>
    </row>
    <row r="411" spans="1:71">
      <c r="A411" s="59">
        <v>299</v>
      </c>
      <c r="B411" s="59">
        <v>171431</v>
      </c>
      <c r="C411" s="160">
        <v>131999999.438013</v>
      </c>
      <c r="D411" s="59">
        <v>75628571.75</v>
      </c>
      <c r="E411" s="59">
        <v>79485714.5</v>
      </c>
      <c r="F411" s="59">
        <v>52514284.9380133</v>
      </c>
      <c r="G411" s="59">
        <v>171.42857360839801</v>
      </c>
      <c r="H411" s="59">
        <v>-4238553259.2194901</v>
      </c>
      <c r="I411" s="59">
        <v>101</v>
      </c>
      <c r="J411" s="59">
        <v>0</v>
      </c>
      <c r="K411" s="59">
        <v>0</v>
      </c>
      <c r="L411" s="59">
        <v>101</v>
      </c>
      <c r="M411" s="59">
        <v>0</v>
      </c>
      <c r="N411" s="59">
        <v>0</v>
      </c>
      <c r="O411" s="59">
        <v>412</v>
      </c>
      <c r="P411" s="59">
        <v>0</v>
      </c>
      <c r="Q411" s="59">
        <v>0</v>
      </c>
      <c r="R411" s="59">
        <v>2</v>
      </c>
      <c r="S411" s="59">
        <v>0</v>
      </c>
      <c r="T411" s="59">
        <f t="shared" si="312"/>
        <v>1</v>
      </c>
      <c r="U411" s="59">
        <f t="shared" si="313"/>
        <v>0</v>
      </c>
      <c r="V411" s="59">
        <f t="shared" si="314"/>
        <v>0</v>
      </c>
      <c r="W411" s="59">
        <f t="shared" si="315"/>
        <v>0</v>
      </c>
      <c r="X411" s="59">
        <f t="shared" si="316"/>
        <v>0</v>
      </c>
      <c r="Y411" s="59">
        <f t="shared" si="317"/>
        <v>0</v>
      </c>
      <c r="Z411" s="59">
        <f t="shared" si="318"/>
        <v>0</v>
      </c>
      <c r="AA411" s="59">
        <f t="shared" si="319"/>
        <v>0</v>
      </c>
      <c r="AB411" s="59">
        <f t="shared" si="320"/>
        <v>0</v>
      </c>
      <c r="AC411" s="59">
        <f t="shared" si="321"/>
        <v>0</v>
      </c>
      <c r="AD411" s="166">
        <f t="shared" si="363"/>
        <v>2</v>
      </c>
      <c r="AE411" s="169">
        <f t="shared" si="322"/>
        <v>0</v>
      </c>
      <c r="AF411" s="169">
        <f t="shared" si="323"/>
        <v>1</v>
      </c>
      <c r="AG411" s="169">
        <f t="shared" si="324"/>
        <v>0</v>
      </c>
      <c r="AH411" s="169">
        <f t="shared" si="325"/>
        <v>1</v>
      </c>
      <c r="AI411" s="169">
        <f t="shared" si="326"/>
        <v>1</v>
      </c>
      <c r="AJ411" s="169">
        <f t="shared" si="327"/>
        <v>0</v>
      </c>
      <c r="AK411" s="169">
        <f t="shared" si="328"/>
        <v>0</v>
      </c>
      <c r="AL411" s="169">
        <f t="shared" si="329"/>
        <v>0</v>
      </c>
      <c r="AM411" s="169">
        <f t="shared" si="330"/>
        <v>0</v>
      </c>
      <c r="AN411" s="169">
        <f t="shared" si="331"/>
        <v>0</v>
      </c>
      <c r="AO411" s="169">
        <f t="shared" si="332"/>
        <v>1</v>
      </c>
      <c r="AP411" s="169">
        <f t="shared" si="333"/>
        <v>0</v>
      </c>
      <c r="AQ411" s="169">
        <f t="shared" si="334"/>
        <v>0</v>
      </c>
      <c r="AR411" s="169">
        <f t="shared" si="335"/>
        <v>0</v>
      </c>
      <c r="AS411" s="169">
        <f t="shared" si="336"/>
        <v>0</v>
      </c>
      <c r="AT411" s="169">
        <f t="shared" si="337"/>
        <v>0</v>
      </c>
      <c r="AU411" s="169">
        <f t="shared" si="338"/>
        <v>0</v>
      </c>
      <c r="AV411" s="169">
        <f t="shared" si="339"/>
        <v>1</v>
      </c>
      <c r="AW411" s="169">
        <f t="shared" si="340"/>
        <v>1</v>
      </c>
      <c r="AX411" s="169">
        <f t="shared" si="341"/>
        <v>0</v>
      </c>
      <c r="AY411" s="169">
        <f t="shared" si="342"/>
        <v>1</v>
      </c>
      <c r="AZ411" s="169">
        <f t="shared" si="343"/>
        <v>1</v>
      </c>
      <c r="BA411" s="169">
        <f t="shared" si="344"/>
        <v>0</v>
      </c>
      <c r="BB411" s="169">
        <f t="shared" si="345"/>
        <v>1</v>
      </c>
      <c r="BC411" s="169">
        <f t="shared" si="346"/>
        <v>0</v>
      </c>
      <c r="BD411" s="169">
        <f t="shared" si="347"/>
        <v>1</v>
      </c>
      <c r="BE411" s="169">
        <f t="shared" si="348"/>
        <v>0</v>
      </c>
      <c r="BF411" s="169">
        <f t="shared" si="349"/>
        <v>0</v>
      </c>
      <c r="BG411" s="169">
        <f t="shared" si="350"/>
        <v>0</v>
      </c>
      <c r="BH411" s="169">
        <f t="shared" si="351"/>
        <v>0</v>
      </c>
      <c r="BI411" s="169">
        <f t="shared" si="352"/>
        <v>0</v>
      </c>
      <c r="BJ411" s="169">
        <f t="shared" si="353"/>
        <v>1</v>
      </c>
      <c r="BK411" s="167">
        <f t="shared" si="354"/>
        <v>0</v>
      </c>
      <c r="BL411" s="169">
        <f t="shared" si="355"/>
        <v>0</v>
      </c>
      <c r="BM411" s="169">
        <f t="shared" si="356"/>
        <v>1</v>
      </c>
      <c r="BN411" s="169">
        <f t="shared" si="357"/>
        <v>1</v>
      </c>
      <c r="BO411" s="169">
        <f t="shared" si="358"/>
        <v>0</v>
      </c>
      <c r="BP411" s="36">
        <f t="shared" si="359"/>
        <v>1</v>
      </c>
      <c r="BQ411">
        <f t="shared" si="360"/>
        <v>0</v>
      </c>
      <c r="BR411" s="36">
        <f t="shared" si="361"/>
        <v>2</v>
      </c>
      <c r="BS411" t="e">
        <f t="shared" si="362"/>
        <v>#N/A</v>
      </c>
    </row>
    <row r="412" spans="1:71">
      <c r="A412" s="59">
        <v>304</v>
      </c>
      <c r="B412" s="59">
        <v>171571</v>
      </c>
      <c r="C412" s="160">
        <v>255714284.62558901</v>
      </c>
      <c r="D412" s="59">
        <v>75952371</v>
      </c>
      <c r="E412" s="59">
        <v>80666656.5</v>
      </c>
      <c r="F412" s="59">
        <v>175047628.12558901</v>
      </c>
      <c r="G412" s="59">
        <v>85.714286804199205</v>
      </c>
      <c r="H412" s="59">
        <v>-4226055633.65277</v>
      </c>
      <c r="I412" s="59">
        <v>0</v>
      </c>
      <c r="J412" s="59">
        <v>0</v>
      </c>
      <c r="K412" s="59">
        <v>0</v>
      </c>
      <c r="L412" s="59">
        <v>101</v>
      </c>
      <c r="M412" s="59">
        <v>0</v>
      </c>
      <c r="N412" s="59">
        <v>0</v>
      </c>
      <c r="O412" s="59">
        <v>412</v>
      </c>
      <c r="P412" s="59">
        <v>0</v>
      </c>
      <c r="Q412" s="59">
        <v>0</v>
      </c>
      <c r="R412" s="59">
        <v>1</v>
      </c>
      <c r="S412" s="59">
        <v>0</v>
      </c>
      <c r="T412" s="59">
        <f t="shared" si="312"/>
        <v>1</v>
      </c>
      <c r="U412" s="59">
        <f t="shared" si="313"/>
        <v>0</v>
      </c>
      <c r="V412" s="59">
        <f t="shared" si="314"/>
        <v>0</v>
      </c>
      <c r="W412" s="59">
        <f t="shared" si="315"/>
        <v>0</v>
      </c>
      <c r="X412" s="59">
        <f t="shared" si="316"/>
        <v>0</v>
      </c>
      <c r="Y412" s="59">
        <f t="shared" si="317"/>
        <v>0</v>
      </c>
      <c r="Z412" s="59">
        <f t="shared" si="318"/>
        <v>0</v>
      </c>
      <c r="AA412" s="59">
        <f t="shared" si="319"/>
        <v>0</v>
      </c>
      <c r="AB412" s="59">
        <f t="shared" si="320"/>
        <v>0</v>
      </c>
      <c r="AC412" s="59">
        <f t="shared" si="321"/>
        <v>0</v>
      </c>
      <c r="AD412" s="166">
        <f t="shared" si="363"/>
        <v>1</v>
      </c>
      <c r="AE412" s="169">
        <f t="shared" si="322"/>
        <v>1</v>
      </c>
      <c r="AF412" s="169">
        <f t="shared" si="323"/>
        <v>0</v>
      </c>
      <c r="AG412" s="169">
        <f t="shared" si="324"/>
        <v>0</v>
      </c>
      <c r="AH412" s="169">
        <f t="shared" si="325"/>
        <v>1</v>
      </c>
      <c r="AI412" s="169">
        <f t="shared" si="326"/>
        <v>1</v>
      </c>
      <c r="AJ412" s="169">
        <f t="shared" si="327"/>
        <v>0</v>
      </c>
      <c r="AK412" s="169">
        <f t="shared" si="328"/>
        <v>0</v>
      </c>
      <c r="AL412" s="169">
        <f t="shared" si="329"/>
        <v>0</v>
      </c>
      <c r="AM412" s="169">
        <f t="shared" si="330"/>
        <v>0</v>
      </c>
      <c r="AN412" s="169">
        <f t="shared" si="331"/>
        <v>0</v>
      </c>
      <c r="AO412" s="169">
        <f t="shared" si="332"/>
        <v>1</v>
      </c>
      <c r="AP412" s="169">
        <f t="shared" si="333"/>
        <v>0</v>
      </c>
      <c r="AQ412" s="169">
        <f t="shared" si="334"/>
        <v>0</v>
      </c>
      <c r="AR412" s="169">
        <f t="shared" si="335"/>
        <v>0</v>
      </c>
      <c r="AS412" s="169">
        <f t="shared" si="336"/>
        <v>0</v>
      </c>
      <c r="AT412" s="169">
        <f t="shared" si="337"/>
        <v>0</v>
      </c>
      <c r="AU412" s="169">
        <f t="shared" si="338"/>
        <v>0</v>
      </c>
      <c r="AV412" s="169">
        <f t="shared" si="339"/>
        <v>1</v>
      </c>
      <c r="AW412" s="169">
        <f t="shared" si="340"/>
        <v>1</v>
      </c>
      <c r="AX412" s="169">
        <f t="shared" si="341"/>
        <v>0</v>
      </c>
      <c r="AY412" s="169">
        <f t="shared" si="342"/>
        <v>1</v>
      </c>
      <c r="AZ412" s="169">
        <f t="shared" si="343"/>
        <v>1</v>
      </c>
      <c r="BA412" s="169">
        <f t="shared" si="344"/>
        <v>0</v>
      </c>
      <c r="BB412" s="169">
        <f t="shared" si="345"/>
        <v>1</v>
      </c>
      <c r="BC412" s="169">
        <f t="shared" si="346"/>
        <v>0</v>
      </c>
      <c r="BD412" s="169">
        <f t="shared" si="347"/>
        <v>1</v>
      </c>
      <c r="BE412" s="169">
        <f t="shared" si="348"/>
        <v>0</v>
      </c>
      <c r="BF412" s="169">
        <f t="shared" si="349"/>
        <v>0</v>
      </c>
      <c r="BG412" s="169">
        <f t="shared" si="350"/>
        <v>0</v>
      </c>
      <c r="BH412" s="169">
        <f t="shared" si="351"/>
        <v>0</v>
      </c>
      <c r="BI412" s="169">
        <f t="shared" si="352"/>
        <v>0</v>
      </c>
      <c r="BJ412" s="169">
        <f t="shared" si="353"/>
        <v>1</v>
      </c>
      <c r="BK412" s="167">
        <f t="shared" si="354"/>
        <v>0</v>
      </c>
      <c r="BL412" s="169">
        <f t="shared" si="355"/>
        <v>1</v>
      </c>
      <c r="BM412" s="169">
        <f t="shared" si="356"/>
        <v>0</v>
      </c>
      <c r="BN412" s="169">
        <f t="shared" si="357"/>
        <v>1</v>
      </c>
      <c r="BO412" s="169">
        <f t="shared" si="358"/>
        <v>0</v>
      </c>
      <c r="BP412" s="36">
        <f t="shared" si="359"/>
        <v>1</v>
      </c>
      <c r="BQ412">
        <f t="shared" si="360"/>
        <v>0</v>
      </c>
      <c r="BR412" s="36">
        <f t="shared" si="361"/>
        <v>2</v>
      </c>
      <c r="BS412" t="e">
        <f t="shared" si="362"/>
        <v>#N/A</v>
      </c>
    </row>
    <row r="413" spans="1:71">
      <c r="A413" s="59">
        <v>278</v>
      </c>
      <c r="B413" s="59">
        <v>162361</v>
      </c>
      <c r="C413" s="160">
        <v>145625003.25497201</v>
      </c>
      <c r="D413" s="59">
        <v>80750420</v>
      </c>
      <c r="E413" s="59">
        <v>80750420</v>
      </c>
      <c r="F413" s="59">
        <v>64874583.254972503</v>
      </c>
      <c r="G413" s="59">
        <v>33.333333969116197</v>
      </c>
      <c r="H413" s="59">
        <v>-4038676731.77846</v>
      </c>
      <c r="I413" s="59">
        <v>0</v>
      </c>
      <c r="J413" s="59">
        <v>0</v>
      </c>
      <c r="K413" s="59">
        <v>0</v>
      </c>
      <c r="L413" s="59">
        <v>415</v>
      </c>
      <c r="M413" s="59">
        <v>801</v>
      </c>
      <c r="N413" s="59">
        <v>0</v>
      </c>
      <c r="O413" s="59">
        <v>403</v>
      </c>
      <c r="P413" s="59">
        <v>801</v>
      </c>
      <c r="Q413" s="59">
        <v>0</v>
      </c>
      <c r="R413" s="59">
        <v>2</v>
      </c>
      <c r="S413" s="59">
        <v>1</v>
      </c>
      <c r="T413" s="59">
        <f t="shared" si="312"/>
        <v>2</v>
      </c>
      <c r="U413" s="59">
        <f t="shared" si="313"/>
        <v>0</v>
      </c>
      <c r="V413" s="59">
        <f t="shared" si="314"/>
        <v>0</v>
      </c>
      <c r="W413" s="59">
        <f t="shared" si="315"/>
        <v>0</v>
      </c>
      <c r="X413" s="59">
        <f t="shared" si="316"/>
        <v>2</v>
      </c>
      <c r="Y413" s="59">
        <f t="shared" si="317"/>
        <v>0</v>
      </c>
      <c r="Z413" s="59">
        <f t="shared" si="318"/>
        <v>0</v>
      </c>
      <c r="AA413" s="59">
        <f t="shared" si="319"/>
        <v>0</v>
      </c>
      <c r="AB413" s="59">
        <f t="shared" si="320"/>
        <v>0</v>
      </c>
      <c r="AC413" s="59">
        <f t="shared" si="321"/>
        <v>0</v>
      </c>
      <c r="AD413" s="166">
        <f t="shared" si="363"/>
        <v>0</v>
      </c>
      <c r="AE413" s="169">
        <f t="shared" si="322"/>
        <v>0</v>
      </c>
      <c r="AF413" s="169">
        <f t="shared" si="323"/>
        <v>0</v>
      </c>
      <c r="AG413" s="169">
        <f t="shared" si="324"/>
        <v>0</v>
      </c>
      <c r="AH413" s="169">
        <f t="shared" si="325"/>
        <v>1</v>
      </c>
      <c r="AI413" s="169">
        <f t="shared" si="326"/>
        <v>0</v>
      </c>
      <c r="AJ413" s="169">
        <f t="shared" si="327"/>
        <v>0</v>
      </c>
      <c r="AK413" s="169">
        <f t="shared" si="328"/>
        <v>0</v>
      </c>
      <c r="AL413" s="169">
        <f t="shared" si="329"/>
        <v>1</v>
      </c>
      <c r="AM413" s="169">
        <f t="shared" si="330"/>
        <v>0</v>
      </c>
      <c r="AN413" s="169">
        <f t="shared" si="331"/>
        <v>0</v>
      </c>
      <c r="AO413" s="169">
        <f t="shared" si="332"/>
        <v>1</v>
      </c>
      <c r="AP413" s="169">
        <f t="shared" si="333"/>
        <v>0</v>
      </c>
      <c r="AQ413" s="169">
        <f t="shared" si="334"/>
        <v>0</v>
      </c>
      <c r="AR413" s="169">
        <f t="shared" si="335"/>
        <v>0</v>
      </c>
      <c r="AS413" s="169">
        <f t="shared" si="336"/>
        <v>0</v>
      </c>
      <c r="AT413" s="169">
        <f t="shared" si="337"/>
        <v>0</v>
      </c>
      <c r="AU413" s="169">
        <f t="shared" si="338"/>
        <v>0</v>
      </c>
      <c r="AV413" s="169">
        <f t="shared" si="339"/>
        <v>1</v>
      </c>
      <c r="AW413" s="169">
        <f t="shared" si="340"/>
        <v>1</v>
      </c>
      <c r="AX413" s="169">
        <f t="shared" si="341"/>
        <v>1</v>
      </c>
      <c r="AY413" s="169">
        <f t="shared" si="342"/>
        <v>0</v>
      </c>
      <c r="AZ413" s="169">
        <f t="shared" si="343"/>
        <v>0</v>
      </c>
      <c r="BA413" s="169">
        <f t="shared" si="344"/>
        <v>1</v>
      </c>
      <c r="BB413" s="169">
        <f t="shared" si="345"/>
        <v>0</v>
      </c>
      <c r="BC413" s="169">
        <f t="shared" si="346"/>
        <v>0</v>
      </c>
      <c r="BD413" s="169">
        <f t="shared" si="347"/>
        <v>1</v>
      </c>
      <c r="BE413" s="169">
        <f t="shared" si="348"/>
        <v>0</v>
      </c>
      <c r="BF413" s="169">
        <f t="shared" si="349"/>
        <v>0</v>
      </c>
      <c r="BG413" s="169">
        <f t="shared" si="350"/>
        <v>1</v>
      </c>
      <c r="BH413" s="169">
        <f t="shared" si="351"/>
        <v>1</v>
      </c>
      <c r="BI413" s="169">
        <f t="shared" si="352"/>
        <v>0</v>
      </c>
      <c r="BJ413" s="169">
        <f t="shared" si="353"/>
        <v>0</v>
      </c>
      <c r="BK413" s="167">
        <f t="shared" si="354"/>
        <v>0</v>
      </c>
      <c r="BL413" s="169">
        <f t="shared" si="355"/>
        <v>0</v>
      </c>
      <c r="BM413" s="169">
        <f t="shared" si="356"/>
        <v>1</v>
      </c>
      <c r="BN413" s="169">
        <f t="shared" si="357"/>
        <v>0</v>
      </c>
      <c r="BO413" s="169">
        <f t="shared" si="358"/>
        <v>1</v>
      </c>
      <c r="BP413" s="36">
        <f t="shared" si="359"/>
        <v>0</v>
      </c>
      <c r="BQ413">
        <f t="shared" si="360"/>
        <v>0</v>
      </c>
      <c r="BR413" s="36">
        <f t="shared" si="361"/>
        <v>2</v>
      </c>
      <c r="BS413" t="e">
        <f t="shared" si="362"/>
        <v>#N/A</v>
      </c>
    </row>
    <row r="414" spans="1:71">
      <c r="A414" s="59">
        <v>338</v>
      </c>
      <c r="B414" s="59">
        <v>191331</v>
      </c>
      <c r="C414" s="160">
        <v>185714284.923612</v>
      </c>
      <c r="D414" s="59">
        <v>81285720</v>
      </c>
      <c r="E414" s="59">
        <v>81285720</v>
      </c>
      <c r="F414" s="59">
        <v>104428564.923612</v>
      </c>
      <c r="G414" s="59">
        <v>457.14285278320301</v>
      </c>
      <c r="H414" s="59">
        <v>-4662747684.1251001</v>
      </c>
      <c r="I414" s="59">
        <v>0</v>
      </c>
      <c r="J414" s="59">
        <v>0</v>
      </c>
      <c r="K414" s="59">
        <v>0</v>
      </c>
      <c r="L414" s="59">
        <v>417</v>
      </c>
      <c r="M414" s="59">
        <v>401</v>
      </c>
      <c r="N414" s="59">
        <v>0</v>
      </c>
      <c r="O414" s="59">
        <v>0</v>
      </c>
      <c r="P414" s="59">
        <v>0</v>
      </c>
      <c r="Q414" s="59">
        <v>0</v>
      </c>
      <c r="R414" s="59">
        <v>2</v>
      </c>
      <c r="S414" s="59">
        <v>1</v>
      </c>
      <c r="T414" s="59">
        <f t="shared" si="312"/>
        <v>1</v>
      </c>
      <c r="U414" s="59">
        <f t="shared" si="313"/>
        <v>0</v>
      </c>
      <c r="V414" s="59">
        <f t="shared" si="314"/>
        <v>0</v>
      </c>
      <c r="W414" s="59">
        <f t="shared" si="315"/>
        <v>1</v>
      </c>
      <c r="X414" s="59">
        <f t="shared" si="316"/>
        <v>0</v>
      </c>
      <c r="Y414" s="59">
        <f t="shared" si="317"/>
        <v>0</v>
      </c>
      <c r="Z414" s="59">
        <f t="shared" si="318"/>
        <v>0</v>
      </c>
      <c r="AA414" s="59">
        <f t="shared" si="319"/>
        <v>0</v>
      </c>
      <c r="AB414" s="59">
        <f t="shared" si="320"/>
        <v>0</v>
      </c>
      <c r="AC414" s="59">
        <f t="shared" si="321"/>
        <v>0</v>
      </c>
      <c r="AD414" s="166">
        <f t="shared" si="363"/>
        <v>0</v>
      </c>
      <c r="AE414" s="169">
        <f t="shared" si="322"/>
        <v>0</v>
      </c>
      <c r="AF414" s="169">
        <f t="shared" si="323"/>
        <v>0</v>
      </c>
      <c r="AG414" s="169">
        <f t="shared" si="324"/>
        <v>0</v>
      </c>
      <c r="AH414" s="169">
        <f t="shared" si="325"/>
        <v>1</v>
      </c>
      <c r="AI414" s="169">
        <f t="shared" si="326"/>
        <v>0</v>
      </c>
      <c r="AJ414" s="169">
        <f t="shared" si="327"/>
        <v>0</v>
      </c>
      <c r="AK414" s="169">
        <f t="shared" si="328"/>
        <v>0</v>
      </c>
      <c r="AL414" s="169">
        <f t="shared" si="329"/>
        <v>1</v>
      </c>
      <c r="AM414" s="169">
        <f t="shared" si="330"/>
        <v>0</v>
      </c>
      <c r="AN414" s="169">
        <f t="shared" si="331"/>
        <v>0</v>
      </c>
      <c r="AO414" s="169">
        <f t="shared" si="332"/>
        <v>1</v>
      </c>
      <c r="AP414" s="169">
        <f t="shared" si="333"/>
        <v>0</v>
      </c>
      <c r="AQ414" s="169">
        <f t="shared" si="334"/>
        <v>0</v>
      </c>
      <c r="AR414" s="169">
        <f t="shared" si="335"/>
        <v>0</v>
      </c>
      <c r="AS414" s="169">
        <f t="shared" si="336"/>
        <v>0</v>
      </c>
      <c r="AT414" s="169">
        <f t="shared" si="337"/>
        <v>0</v>
      </c>
      <c r="AU414" s="169">
        <f t="shared" si="338"/>
        <v>0</v>
      </c>
      <c r="AV414" s="169">
        <f t="shared" si="339"/>
        <v>1</v>
      </c>
      <c r="AW414" s="169">
        <f t="shared" si="340"/>
        <v>1</v>
      </c>
      <c r="AX414" s="169">
        <f t="shared" si="341"/>
        <v>0</v>
      </c>
      <c r="AY414" s="169">
        <f t="shared" si="342"/>
        <v>1</v>
      </c>
      <c r="AZ414" s="169">
        <f t="shared" si="343"/>
        <v>0</v>
      </c>
      <c r="BA414" s="169">
        <f t="shared" si="344"/>
        <v>0</v>
      </c>
      <c r="BB414" s="169">
        <f t="shared" si="345"/>
        <v>1</v>
      </c>
      <c r="BC414" s="169">
        <f t="shared" si="346"/>
        <v>1</v>
      </c>
      <c r="BD414" s="169">
        <f t="shared" si="347"/>
        <v>0</v>
      </c>
      <c r="BE414" s="169">
        <f t="shared" si="348"/>
        <v>0</v>
      </c>
      <c r="BF414" s="169">
        <f t="shared" si="349"/>
        <v>1</v>
      </c>
      <c r="BG414" s="169">
        <f t="shared" si="350"/>
        <v>0</v>
      </c>
      <c r="BH414" s="169">
        <f t="shared" si="351"/>
        <v>0</v>
      </c>
      <c r="BI414" s="169">
        <f t="shared" si="352"/>
        <v>0</v>
      </c>
      <c r="BJ414" s="169">
        <f t="shared" si="353"/>
        <v>0</v>
      </c>
      <c r="BK414" s="167">
        <f t="shared" si="354"/>
        <v>0</v>
      </c>
      <c r="BL414" s="169">
        <f t="shared" si="355"/>
        <v>0</v>
      </c>
      <c r="BM414" s="169">
        <f t="shared" si="356"/>
        <v>1</v>
      </c>
      <c r="BN414" s="169">
        <f t="shared" si="357"/>
        <v>0</v>
      </c>
      <c r="BO414" s="169">
        <f t="shared" si="358"/>
        <v>1</v>
      </c>
      <c r="BP414" s="36">
        <f t="shared" si="359"/>
        <v>0</v>
      </c>
      <c r="BQ414">
        <f t="shared" si="360"/>
        <v>0</v>
      </c>
      <c r="BR414" s="36">
        <f t="shared" si="361"/>
        <v>1</v>
      </c>
      <c r="BS414" t="e">
        <f t="shared" si="362"/>
        <v>#N/A</v>
      </c>
    </row>
    <row r="415" spans="1:71">
      <c r="A415" s="59">
        <v>51</v>
      </c>
      <c r="B415" s="59">
        <v>16141</v>
      </c>
      <c r="C415" s="160">
        <v>115625002.58442</v>
      </c>
      <c r="D415" s="59">
        <v>60229374</v>
      </c>
      <c r="E415" s="59">
        <v>81323124</v>
      </c>
      <c r="F415" s="59">
        <v>34301878.584420197</v>
      </c>
      <c r="G415" s="59">
        <v>560.41668701171898</v>
      </c>
      <c r="H415" s="59">
        <v>-423203220.523799</v>
      </c>
      <c r="I415" s="59">
        <v>415</v>
      </c>
      <c r="J415" s="59">
        <v>0</v>
      </c>
      <c r="K415" s="59">
        <v>0</v>
      </c>
      <c r="L415" s="59">
        <v>403</v>
      </c>
      <c r="M415" s="59">
        <v>0</v>
      </c>
      <c r="N415" s="59">
        <v>0</v>
      </c>
      <c r="O415" s="59">
        <v>412</v>
      </c>
      <c r="P415" s="59">
        <v>801</v>
      </c>
      <c r="Q415" s="59">
        <v>707</v>
      </c>
      <c r="R415" s="59">
        <v>2</v>
      </c>
      <c r="S415" s="59">
        <v>0</v>
      </c>
      <c r="T415" s="59">
        <f t="shared" si="312"/>
        <v>3</v>
      </c>
      <c r="U415" s="59">
        <f t="shared" si="313"/>
        <v>0</v>
      </c>
      <c r="V415" s="59">
        <f t="shared" si="314"/>
        <v>0</v>
      </c>
      <c r="W415" s="59">
        <f t="shared" si="315"/>
        <v>0</v>
      </c>
      <c r="X415" s="59">
        <f t="shared" si="316"/>
        <v>2</v>
      </c>
      <c r="Y415" s="59">
        <f t="shared" si="317"/>
        <v>0</v>
      </c>
      <c r="Z415" s="59">
        <f t="shared" si="318"/>
        <v>0</v>
      </c>
      <c r="AA415" s="59">
        <f t="shared" si="319"/>
        <v>0</v>
      </c>
      <c r="AB415" s="59">
        <f t="shared" si="320"/>
        <v>0</v>
      </c>
      <c r="AC415" s="59">
        <f t="shared" si="321"/>
        <v>0</v>
      </c>
      <c r="AD415" s="166">
        <f t="shared" si="363"/>
        <v>0</v>
      </c>
      <c r="AE415" s="169">
        <f t="shared" si="322"/>
        <v>0</v>
      </c>
      <c r="AF415" s="169">
        <f t="shared" si="323"/>
        <v>0</v>
      </c>
      <c r="AG415" s="169">
        <f t="shared" si="324"/>
        <v>0</v>
      </c>
      <c r="AH415" s="169">
        <f t="shared" si="325"/>
        <v>1</v>
      </c>
      <c r="AI415" s="169">
        <f t="shared" si="326"/>
        <v>0</v>
      </c>
      <c r="AJ415" s="169">
        <f t="shared" si="327"/>
        <v>0</v>
      </c>
      <c r="AK415" s="169">
        <f t="shared" si="328"/>
        <v>0</v>
      </c>
      <c r="AL415" s="169">
        <f t="shared" si="329"/>
        <v>1</v>
      </c>
      <c r="AM415" s="169">
        <f t="shared" si="330"/>
        <v>0</v>
      </c>
      <c r="AN415" s="169">
        <f t="shared" si="331"/>
        <v>0</v>
      </c>
      <c r="AO415" s="169">
        <f t="shared" si="332"/>
        <v>1</v>
      </c>
      <c r="AP415" s="169">
        <f t="shared" si="333"/>
        <v>0</v>
      </c>
      <c r="AQ415" s="169">
        <f t="shared" si="334"/>
        <v>0</v>
      </c>
      <c r="AR415" s="169">
        <f t="shared" si="335"/>
        <v>0</v>
      </c>
      <c r="AS415" s="169">
        <f t="shared" si="336"/>
        <v>0</v>
      </c>
      <c r="AT415" s="169">
        <f t="shared" si="337"/>
        <v>0</v>
      </c>
      <c r="AU415" s="169">
        <f t="shared" si="338"/>
        <v>0</v>
      </c>
      <c r="AV415" s="169">
        <f t="shared" si="339"/>
        <v>1</v>
      </c>
      <c r="AW415" s="169">
        <f t="shared" si="340"/>
        <v>1</v>
      </c>
      <c r="AX415" s="169">
        <f t="shared" si="341"/>
        <v>1</v>
      </c>
      <c r="AY415" s="169">
        <f t="shared" si="342"/>
        <v>0</v>
      </c>
      <c r="AZ415" s="169">
        <f t="shared" si="343"/>
        <v>0</v>
      </c>
      <c r="BA415" s="169">
        <f t="shared" si="344"/>
        <v>1</v>
      </c>
      <c r="BB415" s="169">
        <f t="shared" si="345"/>
        <v>0</v>
      </c>
      <c r="BC415" s="169">
        <f t="shared" si="346"/>
        <v>0</v>
      </c>
      <c r="BD415" s="169">
        <f t="shared" si="347"/>
        <v>1</v>
      </c>
      <c r="BE415" s="169">
        <f t="shared" si="348"/>
        <v>0</v>
      </c>
      <c r="BF415" s="169">
        <f t="shared" si="349"/>
        <v>0</v>
      </c>
      <c r="BG415" s="169">
        <f t="shared" si="350"/>
        <v>1</v>
      </c>
      <c r="BH415" s="169">
        <f t="shared" si="351"/>
        <v>1</v>
      </c>
      <c r="BI415" s="169">
        <f t="shared" si="352"/>
        <v>0</v>
      </c>
      <c r="BJ415" s="169">
        <f t="shared" si="353"/>
        <v>1</v>
      </c>
      <c r="BK415" s="167">
        <f t="shared" si="354"/>
        <v>0</v>
      </c>
      <c r="BL415" s="169">
        <f t="shared" si="355"/>
        <v>0</v>
      </c>
      <c r="BM415" s="169">
        <f t="shared" si="356"/>
        <v>1</v>
      </c>
      <c r="BN415" s="169">
        <f t="shared" si="357"/>
        <v>1</v>
      </c>
      <c r="BO415" s="169">
        <f t="shared" si="358"/>
        <v>0</v>
      </c>
      <c r="BP415" s="36">
        <f t="shared" si="359"/>
        <v>0</v>
      </c>
      <c r="BQ415">
        <f t="shared" si="360"/>
        <v>0</v>
      </c>
      <c r="BR415" s="36">
        <f t="shared" si="361"/>
        <v>3</v>
      </c>
      <c r="BS415" t="e">
        <f t="shared" si="362"/>
        <v>#N/A</v>
      </c>
    </row>
    <row r="416" spans="1:71">
      <c r="A416" s="59">
        <v>401</v>
      </c>
      <c r="B416" s="59">
        <v>231401</v>
      </c>
      <c r="C416" s="160">
        <v>143081634.142508</v>
      </c>
      <c r="D416" s="59">
        <v>80000001.5</v>
      </c>
      <c r="E416" s="59">
        <v>82571430</v>
      </c>
      <c r="F416" s="59">
        <v>60510204.142507702</v>
      </c>
      <c r="G416" s="59">
        <v>114.28571319580099</v>
      </c>
      <c r="H416" s="59">
        <v>-6197929907.8975401</v>
      </c>
      <c r="I416" s="59">
        <v>0</v>
      </c>
      <c r="J416" s="59">
        <v>0</v>
      </c>
      <c r="K416" s="59">
        <v>0</v>
      </c>
      <c r="L416" s="59">
        <v>402</v>
      </c>
      <c r="M416" s="59">
        <v>0</v>
      </c>
      <c r="N416" s="59">
        <v>0</v>
      </c>
      <c r="O416" s="59">
        <v>0</v>
      </c>
      <c r="P416" s="59">
        <v>0</v>
      </c>
      <c r="Q416" s="59">
        <v>0</v>
      </c>
      <c r="R416" s="59">
        <v>1</v>
      </c>
      <c r="S416" s="59">
        <v>0</v>
      </c>
      <c r="T416" s="59">
        <f t="shared" si="312"/>
        <v>1</v>
      </c>
      <c r="U416" s="59">
        <f t="shared" si="313"/>
        <v>0</v>
      </c>
      <c r="V416" s="59">
        <f t="shared" si="314"/>
        <v>0</v>
      </c>
      <c r="W416" s="59">
        <f t="shared" si="315"/>
        <v>0</v>
      </c>
      <c r="X416" s="59">
        <f t="shared" si="316"/>
        <v>0</v>
      </c>
      <c r="Y416" s="59">
        <f t="shared" si="317"/>
        <v>0</v>
      </c>
      <c r="Z416" s="59">
        <f t="shared" si="318"/>
        <v>0</v>
      </c>
      <c r="AA416" s="59">
        <f t="shared" si="319"/>
        <v>0</v>
      </c>
      <c r="AB416" s="59">
        <f t="shared" si="320"/>
        <v>0</v>
      </c>
      <c r="AC416" s="59">
        <f t="shared" si="321"/>
        <v>0</v>
      </c>
      <c r="AD416" s="166">
        <f t="shared" si="363"/>
        <v>0</v>
      </c>
      <c r="AE416" s="169">
        <f t="shared" si="322"/>
        <v>0</v>
      </c>
      <c r="AF416" s="169">
        <f t="shared" si="323"/>
        <v>0</v>
      </c>
      <c r="AG416" s="169">
        <f t="shared" si="324"/>
        <v>0</v>
      </c>
      <c r="AH416" s="169">
        <f t="shared" si="325"/>
        <v>1</v>
      </c>
      <c r="AI416" s="169">
        <f t="shared" si="326"/>
        <v>0</v>
      </c>
      <c r="AJ416" s="169">
        <f t="shared" si="327"/>
        <v>0</v>
      </c>
      <c r="AK416" s="169">
        <f t="shared" si="328"/>
        <v>0</v>
      </c>
      <c r="AL416" s="169">
        <f t="shared" si="329"/>
        <v>1</v>
      </c>
      <c r="AM416" s="169">
        <f t="shared" si="330"/>
        <v>0</v>
      </c>
      <c r="AN416" s="169">
        <f t="shared" si="331"/>
        <v>0</v>
      </c>
      <c r="AO416" s="169">
        <f t="shared" si="332"/>
        <v>1</v>
      </c>
      <c r="AP416" s="169">
        <f t="shared" si="333"/>
        <v>0</v>
      </c>
      <c r="AQ416" s="169">
        <f t="shared" si="334"/>
        <v>0</v>
      </c>
      <c r="AR416" s="169">
        <f t="shared" si="335"/>
        <v>0</v>
      </c>
      <c r="AS416" s="169">
        <f t="shared" si="336"/>
        <v>0</v>
      </c>
      <c r="AT416" s="169">
        <f t="shared" si="337"/>
        <v>0</v>
      </c>
      <c r="AU416" s="169">
        <f t="shared" si="338"/>
        <v>0</v>
      </c>
      <c r="AV416" s="169">
        <f t="shared" si="339"/>
        <v>1</v>
      </c>
      <c r="AW416" s="169">
        <f t="shared" si="340"/>
        <v>1</v>
      </c>
      <c r="AX416" s="169">
        <f t="shared" si="341"/>
        <v>0</v>
      </c>
      <c r="AY416" s="169">
        <f t="shared" si="342"/>
        <v>1</v>
      </c>
      <c r="AZ416" s="169">
        <f t="shared" si="343"/>
        <v>0</v>
      </c>
      <c r="BA416" s="169">
        <f t="shared" si="344"/>
        <v>0</v>
      </c>
      <c r="BB416" s="169">
        <f t="shared" si="345"/>
        <v>1</v>
      </c>
      <c r="BC416" s="169">
        <f t="shared" si="346"/>
        <v>0</v>
      </c>
      <c r="BD416" s="169">
        <f t="shared" si="347"/>
        <v>1</v>
      </c>
      <c r="BE416" s="169">
        <f t="shared" si="348"/>
        <v>0</v>
      </c>
      <c r="BF416" s="169">
        <f t="shared" si="349"/>
        <v>0</v>
      </c>
      <c r="BG416" s="169">
        <f t="shared" si="350"/>
        <v>0</v>
      </c>
      <c r="BH416" s="169">
        <f t="shared" si="351"/>
        <v>0</v>
      </c>
      <c r="BI416" s="169">
        <f t="shared" si="352"/>
        <v>0</v>
      </c>
      <c r="BJ416" s="169">
        <f t="shared" si="353"/>
        <v>0</v>
      </c>
      <c r="BK416" s="167">
        <f t="shared" si="354"/>
        <v>1</v>
      </c>
      <c r="BL416" s="169">
        <f t="shared" si="355"/>
        <v>1</v>
      </c>
      <c r="BM416" s="169">
        <f t="shared" si="356"/>
        <v>0</v>
      </c>
      <c r="BN416" s="169">
        <f t="shared" si="357"/>
        <v>1</v>
      </c>
      <c r="BO416" s="169">
        <f t="shared" si="358"/>
        <v>0</v>
      </c>
      <c r="BP416" s="36">
        <f t="shared" si="359"/>
        <v>0</v>
      </c>
      <c r="BQ416">
        <f t="shared" si="360"/>
        <v>0</v>
      </c>
      <c r="BR416" s="36">
        <f t="shared" si="361"/>
        <v>1</v>
      </c>
      <c r="BS416" t="e">
        <f t="shared" si="362"/>
        <v>#N/A</v>
      </c>
    </row>
    <row r="417" spans="1:71">
      <c r="A417" s="59">
        <v>370</v>
      </c>
      <c r="B417" s="59">
        <v>221141</v>
      </c>
      <c r="C417" s="160">
        <v>217500004.86150399</v>
      </c>
      <c r="D417" s="161">
        <v>84000000</v>
      </c>
      <c r="E417" s="161">
        <v>84000000</v>
      </c>
      <c r="F417" s="59">
        <v>133500004.861504</v>
      </c>
      <c r="G417" s="59">
        <v>1700</v>
      </c>
      <c r="H417" s="59">
        <v>-5468133644.6236095</v>
      </c>
      <c r="I417" s="59">
        <v>0</v>
      </c>
      <c r="J417" s="59">
        <v>0</v>
      </c>
      <c r="K417" s="59">
        <v>0</v>
      </c>
      <c r="L417" s="59">
        <v>101</v>
      </c>
      <c r="M417" s="59">
        <v>0</v>
      </c>
      <c r="N417" s="59">
        <v>0</v>
      </c>
      <c r="O417" s="59">
        <v>0</v>
      </c>
      <c r="P417" s="59">
        <v>0</v>
      </c>
      <c r="Q417" s="59">
        <v>0</v>
      </c>
      <c r="R417" s="59">
        <v>1</v>
      </c>
      <c r="S417" s="59">
        <v>0</v>
      </c>
      <c r="T417" s="59">
        <f t="shared" si="312"/>
        <v>0</v>
      </c>
      <c r="U417" s="59">
        <f t="shared" si="313"/>
        <v>0</v>
      </c>
      <c r="V417" s="59">
        <f t="shared" si="314"/>
        <v>0</v>
      </c>
      <c r="W417" s="59">
        <f t="shared" si="315"/>
        <v>0</v>
      </c>
      <c r="X417" s="59">
        <f t="shared" si="316"/>
        <v>0</v>
      </c>
      <c r="Y417" s="59">
        <f t="shared" si="317"/>
        <v>0</v>
      </c>
      <c r="Z417" s="59">
        <f t="shared" si="318"/>
        <v>0</v>
      </c>
      <c r="AA417" s="59">
        <f t="shared" si="319"/>
        <v>0</v>
      </c>
      <c r="AB417" s="59">
        <f t="shared" si="320"/>
        <v>0</v>
      </c>
      <c r="AC417" s="59">
        <f t="shared" si="321"/>
        <v>0</v>
      </c>
      <c r="AD417" s="166">
        <f t="shared" si="363"/>
        <v>1</v>
      </c>
      <c r="AE417" s="169">
        <f t="shared" si="322"/>
        <v>1</v>
      </c>
      <c r="AF417" s="169">
        <f t="shared" si="323"/>
        <v>0</v>
      </c>
      <c r="AG417" s="169">
        <f t="shared" si="324"/>
        <v>0</v>
      </c>
      <c r="AH417" s="169">
        <f t="shared" si="325"/>
        <v>1</v>
      </c>
      <c r="AI417" s="169">
        <f t="shared" si="326"/>
        <v>0</v>
      </c>
      <c r="AJ417" s="169">
        <f t="shared" si="327"/>
        <v>0</v>
      </c>
      <c r="AK417" s="169">
        <f t="shared" si="328"/>
        <v>0</v>
      </c>
      <c r="AL417" s="169">
        <f t="shared" si="329"/>
        <v>1</v>
      </c>
      <c r="AM417" s="169">
        <f t="shared" si="330"/>
        <v>0</v>
      </c>
      <c r="AN417" s="169">
        <f t="shared" si="331"/>
        <v>0</v>
      </c>
      <c r="AO417" s="169">
        <f t="shared" si="332"/>
        <v>1</v>
      </c>
      <c r="AP417" s="169">
        <f t="shared" si="333"/>
        <v>0</v>
      </c>
      <c r="AQ417" s="169">
        <f t="shared" si="334"/>
        <v>0</v>
      </c>
      <c r="AR417" s="169">
        <f t="shared" si="335"/>
        <v>0</v>
      </c>
      <c r="AS417" s="169">
        <f t="shared" si="336"/>
        <v>0</v>
      </c>
      <c r="AT417" s="169">
        <f t="shared" si="337"/>
        <v>0</v>
      </c>
      <c r="AU417" s="169">
        <f t="shared" si="338"/>
        <v>0</v>
      </c>
      <c r="AV417" s="169">
        <f t="shared" si="339"/>
        <v>1</v>
      </c>
      <c r="AW417" s="169">
        <f t="shared" si="340"/>
        <v>0</v>
      </c>
      <c r="AX417" s="169">
        <f t="shared" si="341"/>
        <v>0</v>
      </c>
      <c r="AY417" s="169">
        <f t="shared" si="342"/>
        <v>0</v>
      </c>
      <c r="AZ417" s="169">
        <f t="shared" si="343"/>
        <v>0</v>
      </c>
      <c r="BA417" s="169">
        <f t="shared" si="344"/>
        <v>0</v>
      </c>
      <c r="BB417" s="169">
        <f t="shared" si="345"/>
        <v>1</v>
      </c>
      <c r="BC417" s="169">
        <f t="shared" si="346"/>
        <v>0</v>
      </c>
      <c r="BD417" s="169">
        <f t="shared" si="347"/>
        <v>1</v>
      </c>
      <c r="BE417" s="169">
        <f t="shared" si="348"/>
        <v>0</v>
      </c>
      <c r="BF417" s="169">
        <f t="shared" si="349"/>
        <v>0</v>
      </c>
      <c r="BG417" s="169">
        <f t="shared" si="350"/>
        <v>0</v>
      </c>
      <c r="BH417" s="169">
        <f t="shared" si="351"/>
        <v>0</v>
      </c>
      <c r="BI417" s="169">
        <f t="shared" si="352"/>
        <v>0</v>
      </c>
      <c r="BJ417" s="169">
        <f t="shared" si="353"/>
        <v>0</v>
      </c>
      <c r="BK417" s="167">
        <f t="shared" si="354"/>
        <v>0</v>
      </c>
      <c r="BL417" s="169">
        <f t="shared" si="355"/>
        <v>1</v>
      </c>
      <c r="BM417" s="169">
        <f t="shared" si="356"/>
        <v>0</v>
      </c>
      <c r="BN417" s="169">
        <f t="shared" si="357"/>
        <v>1</v>
      </c>
      <c r="BO417" s="169">
        <f t="shared" si="358"/>
        <v>0</v>
      </c>
      <c r="BP417" s="36">
        <f t="shared" si="359"/>
        <v>1</v>
      </c>
      <c r="BQ417">
        <f t="shared" si="360"/>
        <v>0</v>
      </c>
      <c r="BR417" s="36">
        <f t="shared" si="361"/>
        <v>0</v>
      </c>
      <c r="BS417" t="e">
        <f t="shared" si="362"/>
        <v>#N/A</v>
      </c>
    </row>
    <row r="418" spans="1:71">
      <c r="A418" s="59">
        <v>310</v>
      </c>
      <c r="B418" s="59">
        <v>181171</v>
      </c>
      <c r="C418" s="160">
        <v>110250000</v>
      </c>
      <c r="D418" s="59">
        <v>78620000</v>
      </c>
      <c r="E418" s="59">
        <v>84620000</v>
      </c>
      <c r="F418" s="59">
        <v>25630000</v>
      </c>
      <c r="G418" s="59">
        <v>204</v>
      </c>
      <c r="H418" s="59">
        <v>-4422958975.2221098</v>
      </c>
      <c r="I418" s="59">
        <v>403</v>
      </c>
      <c r="J418" s="59">
        <v>0</v>
      </c>
      <c r="K418" s="59">
        <v>0</v>
      </c>
      <c r="L418" s="59">
        <v>415</v>
      </c>
      <c r="M418" s="59">
        <v>0</v>
      </c>
      <c r="N418" s="59">
        <v>0</v>
      </c>
      <c r="O418" s="59">
        <v>0</v>
      </c>
      <c r="P418" s="59">
        <v>0</v>
      </c>
      <c r="Q418" s="59">
        <v>0</v>
      </c>
      <c r="R418" s="59">
        <v>2</v>
      </c>
      <c r="S418" s="59">
        <v>1</v>
      </c>
      <c r="T418" s="59">
        <f t="shared" si="312"/>
        <v>2</v>
      </c>
      <c r="U418" s="59">
        <f t="shared" si="313"/>
        <v>0</v>
      </c>
      <c r="V418" s="59">
        <f t="shared" si="314"/>
        <v>0</v>
      </c>
      <c r="W418" s="59">
        <f t="shared" si="315"/>
        <v>0</v>
      </c>
      <c r="X418" s="59">
        <f t="shared" si="316"/>
        <v>0</v>
      </c>
      <c r="Y418" s="59">
        <f t="shared" si="317"/>
        <v>0</v>
      </c>
      <c r="Z418" s="59">
        <f t="shared" si="318"/>
        <v>0</v>
      </c>
      <c r="AA418" s="59">
        <f t="shared" si="319"/>
        <v>0</v>
      </c>
      <c r="AB418" s="59">
        <f t="shared" si="320"/>
        <v>0</v>
      </c>
      <c r="AC418" s="59">
        <f t="shared" si="321"/>
        <v>0</v>
      </c>
      <c r="AD418" s="166">
        <f t="shared" si="363"/>
        <v>0</v>
      </c>
      <c r="AE418" s="169">
        <f t="shared" si="322"/>
        <v>0</v>
      </c>
      <c r="AF418" s="169">
        <f t="shared" si="323"/>
        <v>0</v>
      </c>
      <c r="AG418" s="169">
        <f t="shared" si="324"/>
        <v>0</v>
      </c>
      <c r="AH418" s="169">
        <f t="shared" si="325"/>
        <v>1</v>
      </c>
      <c r="AI418" s="169">
        <f t="shared" si="326"/>
        <v>0</v>
      </c>
      <c r="AJ418" s="169">
        <f t="shared" si="327"/>
        <v>0</v>
      </c>
      <c r="AK418" s="169">
        <f t="shared" si="328"/>
        <v>0</v>
      </c>
      <c r="AL418" s="169">
        <f t="shared" si="329"/>
        <v>1</v>
      </c>
      <c r="AM418" s="169">
        <f t="shared" si="330"/>
        <v>0</v>
      </c>
      <c r="AN418" s="169">
        <f t="shared" si="331"/>
        <v>0</v>
      </c>
      <c r="AO418" s="169">
        <f t="shared" si="332"/>
        <v>1</v>
      </c>
      <c r="AP418" s="169">
        <f t="shared" si="333"/>
        <v>0</v>
      </c>
      <c r="AQ418" s="169">
        <f t="shared" si="334"/>
        <v>0</v>
      </c>
      <c r="AR418" s="169">
        <f t="shared" si="335"/>
        <v>0</v>
      </c>
      <c r="AS418" s="169">
        <f t="shared" si="336"/>
        <v>0</v>
      </c>
      <c r="AT418" s="169">
        <f t="shared" si="337"/>
        <v>0</v>
      </c>
      <c r="AU418" s="169">
        <f t="shared" si="338"/>
        <v>0</v>
      </c>
      <c r="AV418" s="169">
        <f t="shared" si="339"/>
        <v>1</v>
      </c>
      <c r="AW418" s="169">
        <f t="shared" si="340"/>
        <v>1</v>
      </c>
      <c r="AX418" s="169">
        <f t="shared" si="341"/>
        <v>1</v>
      </c>
      <c r="AY418" s="169">
        <f t="shared" si="342"/>
        <v>0</v>
      </c>
      <c r="AZ418" s="169">
        <f t="shared" si="343"/>
        <v>0</v>
      </c>
      <c r="BA418" s="169">
        <f t="shared" si="344"/>
        <v>0</v>
      </c>
      <c r="BB418" s="169">
        <f t="shared" si="345"/>
        <v>1</v>
      </c>
      <c r="BC418" s="169">
        <f t="shared" si="346"/>
        <v>0</v>
      </c>
      <c r="BD418" s="169">
        <f t="shared" si="347"/>
        <v>1</v>
      </c>
      <c r="BE418" s="169">
        <f t="shared" si="348"/>
        <v>0</v>
      </c>
      <c r="BF418" s="169">
        <f t="shared" si="349"/>
        <v>0</v>
      </c>
      <c r="BG418" s="169">
        <f t="shared" si="350"/>
        <v>1</v>
      </c>
      <c r="BH418" s="169">
        <f t="shared" si="351"/>
        <v>1</v>
      </c>
      <c r="BI418" s="169">
        <f t="shared" si="352"/>
        <v>0</v>
      </c>
      <c r="BJ418" s="169">
        <f t="shared" si="353"/>
        <v>0</v>
      </c>
      <c r="BK418" s="167">
        <f t="shared" si="354"/>
        <v>0</v>
      </c>
      <c r="BL418" s="169">
        <f t="shared" si="355"/>
        <v>0</v>
      </c>
      <c r="BM418" s="169">
        <f t="shared" si="356"/>
        <v>1</v>
      </c>
      <c r="BN418" s="169">
        <f t="shared" si="357"/>
        <v>0</v>
      </c>
      <c r="BO418" s="169">
        <f t="shared" si="358"/>
        <v>1</v>
      </c>
      <c r="BP418" s="36">
        <f t="shared" si="359"/>
        <v>0</v>
      </c>
      <c r="BQ418">
        <f t="shared" si="360"/>
        <v>0</v>
      </c>
      <c r="BR418" s="36">
        <f t="shared" si="361"/>
        <v>2</v>
      </c>
      <c r="BS418" t="e">
        <f t="shared" si="362"/>
        <v>#N/A</v>
      </c>
    </row>
    <row r="419" spans="1:71">
      <c r="A419" s="59">
        <v>57</v>
      </c>
      <c r="B419" s="59">
        <v>16281</v>
      </c>
      <c r="C419" s="160">
        <v>97399997.265625</v>
      </c>
      <c r="D419" s="59">
        <v>77804060</v>
      </c>
      <c r="E419" s="59">
        <v>86384060</v>
      </c>
      <c r="F419" s="59">
        <v>11015937.265625</v>
      </c>
      <c r="G419" s="59">
        <v>210.40000629425001</v>
      </c>
      <c r="H419" s="59">
        <v>-565234663.99026895</v>
      </c>
      <c r="I419" s="59">
        <v>415</v>
      </c>
      <c r="J419" s="59">
        <v>0</v>
      </c>
      <c r="K419" s="59">
        <v>0</v>
      </c>
      <c r="L419" s="59">
        <v>403</v>
      </c>
      <c r="M419" s="59">
        <v>0</v>
      </c>
      <c r="N419" s="59">
        <v>0</v>
      </c>
      <c r="O419" s="59">
        <v>0</v>
      </c>
      <c r="P419" s="59">
        <v>0</v>
      </c>
      <c r="Q419" s="59">
        <v>0</v>
      </c>
      <c r="R419" s="59">
        <v>1</v>
      </c>
      <c r="S419" s="59">
        <v>1</v>
      </c>
      <c r="T419" s="59">
        <f t="shared" si="312"/>
        <v>2</v>
      </c>
      <c r="U419" s="59">
        <f t="shared" si="313"/>
        <v>0</v>
      </c>
      <c r="V419" s="59">
        <f t="shared" si="314"/>
        <v>0</v>
      </c>
      <c r="W419" s="59">
        <f t="shared" si="315"/>
        <v>0</v>
      </c>
      <c r="X419" s="59">
        <f t="shared" si="316"/>
        <v>0</v>
      </c>
      <c r="Y419" s="59">
        <f t="shared" si="317"/>
        <v>0</v>
      </c>
      <c r="Z419" s="59">
        <f t="shared" si="318"/>
        <v>0</v>
      </c>
      <c r="AA419" s="59">
        <f t="shared" si="319"/>
        <v>0</v>
      </c>
      <c r="AB419" s="59">
        <f t="shared" si="320"/>
        <v>0</v>
      </c>
      <c r="AC419" s="59">
        <f t="shared" si="321"/>
        <v>0</v>
      </c>
      <c r="AD419" s="166">
        <f t="shared" si="363"/>
        <v>0</v>
      </c>
      <c r="AE419" s="169">
        <f t="shared" si="322"/>
        <v>0</v>
      </c>
      <c r="AF419" s="169">
        <f t="shared" si="323"/>
        <v>0</v>
      </c>
      <c r="AG419" s="169">
        <f t="shared" si="324"/>
        <v>0</v>
      </c>
      <c r="AH419" s="169">
        <f t="shared" si="325"/>
        <v>1</v>
      </c>
      <c r="AI419" s="169">
        <f t="shared" si="326"/>
        <v>0</v>
      </c>
      <c r="AJ419" s="169">
        <f t="shared" si="327"/>
        <v>0</v>
      </c>
      <c r="AK419" s="169">
        <f t="shared" si="328"/>
        <v>0</v>
      </c>
      <c r="AL419" s="169">
        <f t="shared" si="329"/>
        <v>1</v>
      </c>
      <c r="AM419" s="169">
        <f t="shared" si="330"/>
        <v>0</v>
      </c>
      <c r="AN419" s="169">
        <f t="shared" si="331"/>
        <v>0</v>
      </c>
      <c r="AO419" s="169">
        <f t="shared" si="332"/>
        <v>1</v>
      </c>
      <c r="AP419" s="169">
        <f t="shared" si="333"/>
        <v>0</v>
      </c>
      <c r="AQ419" s="169">
        <f t="shared" si="334"/>
        <v>0</v>
      </c>
      <c r="AR419" s="169">
        <f t="shared" si="335"/>
        <v>0</v>
      </c>
      <c r="AS419" s="169">
        <f t="shared" si="336"/>
        <v>0</v>
      </c>
      <c r="AT419" s="169">
        <f t="shared" si="337"/>
        <v>0</v>
      </c>
      <c r="AU419" s="169">
        <f t="shared" si="338"/>
        <v>0</v>
      </c>
      <c r="AV419" s="169">
        <f t="shared" si="339"/>
        <v>1</v>
      </c>
      <c r="AW419" s="169">
        <f t="shared" si="340"/>
        <v>1</v>
      </c>
      <c r="AX419" s="169">
        <f t="shared" si="341"/>
        <v>1</v>
      </c>
      <c r="AY419" s="169">
        <f t="shared" si="342"/>
        <v>0</v>
      </c>
      <c r="AZ419" s="169">
        <f t="shared" si="343"/>
        <v>0</v>
      </c>
      <c r="BA419" s="169">
        <f t="shared" si="344"/>
        <v>0</v>
      </c>
      <c r="BB419" s="169">
        <f t="shared" si="345"/>
        <v>1</v>
      </c>
      <c r="BC419" s="169">
        <f t="shared" si="346"/>
        <v>0</v>
      </c>
      <c r="BD419" s="169">
        <f t="shared" si="347"/>
        <v>1</v>
      </c>
      <c r="BE419" s="169">
        <f t="shared" si="348"/>
        <v>0</v>
      </c>
      <c r="BF419" s="169">
        <f t="shared" si="349"/>
        <v>0</v>
      </c>
      <c r="BG419" s="169">
        <f t="shared" si="350"/>
        <v>1</v>
      </c>
      <c r="BH419" s="169">
        <f t="shared" si="351"/>
        <v>1</v>
      </c>
      <c r="BI419" s="169">
        <f t="shared" si="352"/>
        <v>0</v>
      </c>
      <c r="BJ419" s="169">
        <f t="shared" si="353"/>
        <v>0</v>
      </c>
      <c r="BK419" s="167">
        <f t="shared" si="354"/>
        <v>0</v>
      </c>
      <c r="BL419" s="169">
        <f t="shared" si="355"/>
        <v>1</v>
      </c>
      <c r="BM419" s="169">
        <f t="shared" si="356"/>
        <v>0</v>
      </c>
      <c r="BN419" s="169">
        <f t="shared" si="357"/>
        <v>0</v>
      </c>
      <c r="BO419" s="169">
        <f t="shared" si="358"/>
        <v>1</v>
      </c>
      <c r="BP419" s="36">
        <f t="shared" si="359"/>
        <v>0</v>
      </c>
      <c r="BQ419">
        <f t="shared" si="360"/>
        <v>0</v>
      </c>
      <c r="BR419" s="36">
        <f t="shared" si="361"/>
        <v>2</v>
      </c>
      <c r="BS419" t="e">
        <f t="shared" si="362"/>
        <v>#N/A</v>
      </c>
    </row>
    <row r="420" spans="1:71">
      <c r="A420" s="59">
        <v>274</v>
      </c>
      <c r="B420" s="59">
        <v>162122</v>
      </c>
      <c r="C420" s="160">
        <v>39612021.484375</v>
      </c>
      <c r="D420" s="59">
        <v>81905000</v>
      </c>
      <c r="E420" s="59">
        <v>86455000</v>
      </c>
      <c r="F420" s="59">
        <v>-46842978.515625</v>
      </c>
      <c r="G420" s="59">
        <v>79</v>
      </c>
      <c r="H420" s="59">
        <v>-4148394293.51091</v>
      </c>
      <c r="I420" s="59">
        <v>0</v>
      </c>
      <c r="J420" s="59">
        <v>0</v>
      </c>
      <c r="K420" s="59">
        <v>0</v>
      </c>
      <c r="L420" s="59">
        <v>0</v>
      </c>
      <c r="M420" s="59">
        <v>0</v>
      </c>
      <c r="N420" s="59">
        <v>0</v>
      </c>
      <c r="O420" s="59">
        <v>415</v>
      </c>
      <c r="P420" s="59">
        <v>0</v>
      </c>
      <c r="Q420" s="59">
        <v>0</v>
      </c>
      <c r="R420" s="59">
        <v>2</v>
      </c>
      <c r="S420" s="59">
        <v>0</v>
      </c>
      <c r="T420" s="59">
        <f t="shared" si="312"/>
        <v>1</v>
      </c>
      <c r="U420" s="59">
        <f t="shared" si="313"/>
        <v>0</v>
      </c>
      <c r="V420" s="59">
        <f t="shared" si="314"/>
        <v>0</v>
      </c>
      <c r="W420" s="59">
        <f t="shared" si="315"/>
        <v>0</v>
      </c>
      <c r="X420" s="59">
        <f t="shared" si="316"/>
        <v>0</v>
      </c>
      <c r="Y420" s="59">
        <f t="shared" si="317"/>
        <v>0</v>
      </c>
      <c r="Z420" s="59">
        <f t="shared" si="318"/>
        <v>0</v>
      </c>
      <c r="AA420" s="59">
        <f t="shared" si="319"/>
        <v>0</v>
      </c>
      <c r="AB420" s="59">
        <f t="shared" si="320"/>
        <v>0</v>
      </c>
      <c r="AC420" s="59">
        <f t="shared" si="321"/>
        <v>0</v>
      </c>
      <c r="AD420" s="166">
        <f t="shared" si="363"/>
        <v>0</v>
      </c>
      <c r="AE420" s="169">
        <f t="shared" si="322"/>
        <v>0</v>
      </c>
      <c r="AF420" s="169">
        <f t="shared" si="323"/>
        <v>0</v>
      </c>
      <c r="AG420" s="169">
        <f t="shared" si="324"/>
        <v>0</v>
      </c>
      <c r="AH420" s="169">
        <f t="shared" si="325"/>
        <v>1</v>
      </c>
      <c r="AI420" s="169">
        <f t="shared" si="326"/>
        <v>0</v>
      </c>
      <c r="AJ420" s="169">
        <f t="shared" si="327"/>
        <v>0</v>
      </c>
      <c r="AK420" s="169">
        <f t="shared" si="328"/>
        <v>0</v>
      </c>
      <c r="AL420" s="169">
        <f t="shared" si="329"/>
        <v>1</v>
      </c>
      <c r="AM420" s="169">
        <f t="shared" si="330"/>
        <v>0</v>
      </c>
      <c r="AN420" s="169">
        <f t="shared" si="331"/>
        <v>0</v>
      </c>
      <c r="AO420" s="169">
        <f t="shared" si="332"/>
        <v>1</v>
      </c>
      <c r="AP420" s="169">
        <f t="shared" si="333"/>
        <v>0</v>
      </c>
      <c r="AQ420" s="169">
        <f t="shared" si="334"/>
        <v>0</v>
      </c>
      <c r="AR420" s="169">
        <f t="shared" si="335"/>
        <v>0</v>
      </c>
      <c r="AS420" s="169">
        <f t="shared" si="336"/>
        <v>0</v>
      </c>
      <c r="AT420" s="169">
        <f t="shared" si="337"/>
        <v>0</v>
      </c>
      <c r="AU420" s="169">
        <f t="shared" si="338"/>
        <v>0</v>
      </c>
      <c r="AV420" s="169">
        <f t="shared" si="339"/>
        <v>1</v>
      </c>
      <c r="AW420" s="169">
        <f t="shared" si="340"/>
        <v>1</v>
      </c>
      <c r="AX420" s="169">
        <f t="shared" si="341"/>
        <v>0</v>
      </c>
      <c r="AY420" s="169">
        <f t="shared" si="342"/>
        <v>1</v>
      </c>
      <c r="AZ420" s="169">
        <f t="shared" si="343"/>
        <v>0</v>
      </c>
      <c r="BA420" s="169">
        <f t="shared" si="344"/>
        <v>0</v>
      </c>
      <c r="BB420" s="169">
        <f t="shared" si="345"/>
        <v>1</v>
      </c>
      <c r="BC420" s="169">
        <f t="shared" si="346"/>
        <v>0</v>
      </c>
      <c r="BD420" s="169">
        <f t="shared" si="347"/>
        <v>1</v>
      </c>
      <c r="BE420" s="169">
        <f t="shared" si="348"/>
        <v>0</v>
      </c>
      <c r="BF420" s="169">
        <f t="shared" si="349"/>
        <v>0</v>
      </c>
      <c r="BG420" s="169">
        <f t="shared" si="350"/>
        <v>0</v>
      </c>
      <c r="BH420" s="169">
        <f t="shared" si="351"/>
        <v>1</v>
      </c>
      <c r="BI420" s="169">
        <f t="shared" si="352"/>
        <v>0</v>
      </c>
      <c r="BJ420" s="169">
        <f t="shared" si="353"/>
        <v>0</v>
      </c>
      <c r="BK420" s="167">
        <f t="shared" si="354"/>
        <v>0</v>
      </c>
      <c r="BL420" s="169">
        <f t="shared" si="355"/>
        <v>0</v>
      </c>
      <c r="BM420" s="169">
        <f t="shared" si="356"/>
        <v>1</v>
      </c>
      <c r="BN420" s="169">
        <f t="shared" si="357"/>
        <v>1</v>
      </c>
      <c r="BO420" s="169">
        <f t="shared" si="358"/>
        <v>0</v>
      </c>
      <c r="BP420" s="36">
        <f t="shared" si="359"/>
        <v>0</v>
      </c>
      <c r="BQ420">
        <f t="shared" si="360"/>
        <v>0</v>
      </c>
      <c r="BR420" s="36">
        <f t="shared" si="361"/>
        <v>1</v>
      </c>
      <c r="BS420" t="e">
        <f t="shared" si="362"/>
        <v>#N/A</v>
      </c>
    </row>
    <row r="421" spans="1:71">
      <c r="A421" s="59">
        <v>294</v>
      </c>
      <c r="B421" s="59">
        <v>171241</v>
      </c>
      <c r="C421" s="160">
        <v>165714290.88813099</v>
      </c>
      <c r="D421" s="59">
        <v>86904764</v>
      </c>
      <c r="E421" s="59">
        <v>86904764</v>
      </c>
      <c r="F421" s="59">
        <v>78809526.888131201</v>
      </c>
      <c r="G421" s="59">
        <v>295.23809814453102</v>
      </c>
      <c r="H421" s="59">
        <v>-4152829444.1187401</v>
      </c>
      <c r="I421" s="59">
        <v>412</v>
      </c>
      <c r="J421" s="59">
        <v>0</v>
      </c>
      <c r="K421" s="59">
        <v>0</v>
      </c>
      <c r="L421" s="59">
        <v>0</v>
      </c>
      <c r="M421" s="59">
        <v>0</v>
      </c>
      <c r="N421" s="59">
        <v>0</v>
      </c>
      <c r="O421" s="59">
        <v>412</v>
      </c>
      <c r="P421" s="59">
        <v>0</v>
      </c>
      <c r="Q421" s="59">
        <v>0</v>
      </c>
      <c r="R421" s="59">
        <v>2</v>
      </c>
      <c r="S421" s="59">
        <v>1</v>
      </c>
      <c r="T421" s="59">
        <f t="shared" si="312"/>
        <v>2</v>
      </c>
      <c r="U421" s="59">
        <f t="shared" si="313"/>
        <v>0</v>
      </c>
      <c r="V421" s="59">
        <f t="shared" si="314"/>
        <v>0</v>
      </c>
      <c r="W421" s="59">
        <f t="shared" si="315"/>
        <v>0</v>
      </c>
      <c r="X421" s="59">
        <f t="shared" si="316"/>
        <v>0</v>
      </c>
      <c r="Y421" s="59">
        <f t="shared" si="317"/>
        <v>0</v>
      </c>
      <c r="Z421" s="59">
        <f t="shared" si="318"/>
        <v>0</v>
      </c>
      <c r="AA421" s="59">
        <f t="shared" si="319"/>
        <v>0</v>
      </c>
      <c r="AB421" s="59">
        <f t="shared" si="320"/>
        <v>0</v>
      </c>
      <c r="AC421" s="59">
        <f t="shared" si="321"/>
        <v>0</v>
      </c>
      <c r="AD421" s="166">
        <f t="shared" si="363"/>
        <v>0</v>
      </c>
      <c r="AE421" s="169">
        <f t="shared" si="322"/>
        <v>0</v>
      </c>
      <c r="AF421" s="169">
        <f t="shared" si="323"/>
        <v>0</v>
      </c>
      <c r="AG421" s="169">
        <f t="shared" si="324"/>
        <v>0</v>
      </c>
      <c r="AH421" s="169">
        <f t="shared" si="325"/>
        <v>1</v>
      </c>
      <c r="AI421" s="169">
        <f t="shared" si="326"/>
        <v>0</v>
      </c>
      <c r="AJ421" s="169">
        <f t="shared" si="327"/>
        <v>0</v>
      </c>
      <c r="AK421" s="169">
        <f t="shared" si="328"/>
        <v>0</v>
      </c>
      <c r="AL421" s="169">
        <f t="shared" si="329"/>
        <v>1</v>
      </c>
      <c r="AM421" s="169">
        <f t="shared" si="330"/>
        <v>0</v>
      </c>
      <c r="AN421" s="169">
        <f t="shared" si="331"/>
        <v>0</v>
      </c>
      <c r="AO421" s="169">
        <f t="shared" si="332"/>
        <v>1</v>
      </c>
      <c r="AP421" s="169">
        <f t="shared" si="333"/>
        <v>0</v>
      </c>
      <c r="AQ421" s="169">
        <f t="shared" si="334"/>
        <v>0</v>
      </c>
      <c r="AR421" s="169">
        <f t="shared" si="335"/>
        <v>0</v>
      </c>
      <c r="AS421" s="169">
        <f t="shared" si="336"/>
        <v>0</v>
      </c>
      <c r="AT421" s="169">
        <f t="shared" si="337"/>
        <v>0</v>
      </c>
      <c r="AU421" s="169">
        <f t="shared" si="338"/>
        <v>0</v>
      </c>
      <c r="AV421" s="169">
        <f t="shared" si="339"/>
        <v>1</v>
      </c>
      <c r="AW421" s="169">
        <f t="shared" si="340"/>
        <v>1</v>
      </c>
      <c r="AX421" s="169">
        <f t="shared" si="341"/>
        <v>1</v>
      </c>
      <c r="AY421" s="169">
        <f t="shared" si="342"/>
        <v>0</v>
      </c>
      <c r="AZ421" s="169">
        <f t="shared" si="343"/>
        <v>0</v>
      </c>
      <c r="BA421" s="169">
        <f t="shared" si="344"/>
        <v>0</v>
      </c>
      <c r="BB421" s="169">
        <f t="shared" si="345"/>
        <v>1</v>
      </c>
      <c r="BC421" s="169">
        <f t="shared" si="346"/>
        <v>0</v>
      </c>
      <c r="BD421" s="169">
        <f t="shared" si="347"/>
        <v>1</v>
      </c>
      <c r="BE421" s="169">
        <f t="shared" si="348"/>
        <v>0</v>
      </c>
      <c r="BF421" s="169">
        <f t="shared" si="349"/>
        <v>0</v>
      </c>
      <c r="BG421" s="169">
        <f t="shared" si="350"/>
        <v>0</v>
      </c>
      <c r="BH421" s="169">
        <f t="shared" si="351"/>
        <v>0</v>
      </c>
      <c r="BI421" s="169">
        <f t="shared" si="352"/>
        <v>0</v>
      </c>
      <c r="BJ421" s="169">
        <f t="shared" si="353"/>
        <v>2</v>
      </c>
      <c r="BK421" s="167">
        <f t="shared" si="354"/>
        <v>0</v>
      </c>
      <c r="BL421" s="169">
        <f t="shared" si="355"/>
        <v>0</v>
      </c>
      <c r="BM421" s="169">
        <f t="shared" si="356"/>
        <v>1</v>
      </c>
      <c r="BN421" s="169">
        <f t="shared" si="357"/>
        <v>0</v>
      </c>
      <c r="BO421" s="169">
        <f t="shared" si="358"/>
        <v>1</v>
      </c>
      <c r="BP421" s="36">
        <f t="shared" si="359"/>
        <v>0</v>
      </c>
      <c r="BQ421">
        <f t="shared" si="360"/>
        <v>0</v>
      </c>
      <c r="BR421" s="36">
        <f t="shared" si="361"/>
        <v>2</v>
      </c>
      <c r="BS421" t="e">
        <f t="shared" si="362"/>
        <v>#N/A</v>
      </c>
    </row>
    <row r="422" spans="1:71">
      <c r="A422" s="59">
        <v>320</v>
      </c>
      <c r="B422" s="59">
        <v>181402</v>
      </c>
      <c r="C422" s="160">
        <v>248214284.65752</v>
      </c>
      <c r="D422" s="59">
        <v>89321870.5</v>
      </c>
      <c r="E422" s="59">
        <v>89321870.5</v>
      </c>
      <c r="F422" s="59">
        <v>158892414.15752</v>
      </c>
      <c r="G422" s="59">
        <v>0</v>
      </c>
      <c r="H422" s="59">
        <v>-4410299420.5998096</v>
      </c>
      <c r="I422" s="59">
        <v>0</v>
      </c>
      <c r="J422" s="59">
        <v>0</v>
      </c>
      <c r="K422" s="59">
        <v>0</v>
      </c>
      <c r="L422" s="59">
        <v>415</v>
      </c>
      <c r="M422" s="59">
        <v>403</v>
      </c>
      <c r="N422" s="59">
        <v>407</v>
      </c>
      <c r="O422" s="59">
        <v>406</v>
      </c>
      <c r="P422" s="59">
        <v>0</v>
      </c>
      <c r="Q422" s="59">
        <v>0</v>
      </c>
      <c r="R422" s="59">
        <v>2</v>
      </c>
      <c r="S422" s="59">
        <v>0</v>
      </c>
      <c r="T422" s="59">
        <f t="shared" si="312"/>
        <v>2</v>
      </c>
      <c r="U422" s="59">
        <f t="shared" si="313"/>
        <v>0</v>
      </c>
      <c r="V422" s="59">
        <f t="shared" si="314"/>
        <v>0</v>
      </c>
      <c r="W422" s="59">
        <f t="shared" si="315"/>
        <v>2</v>
      </c>
      <c r="X422" s="59">
        <f t="shared" si="316"/>
        <v>0</v>
      </c>
      <c r="Y422" s="59">
        <f t="shared" si="317"/>
        <v>0</v>
      </c>
      <c r="Z422" s="59">
        <f t="shared" si="318"/>
        <v>0</v>
      </c>
      <c r="AA422" s="59">
        <f t="shared" si="319"/>
        <v>0</v>
      </c>
      <c r="AB422" s="59">
        <f t="shared" si="320"/>
        <v>0</v>
      </c>
      <c r="AC422" s="59">
        <f t="shared" si="321"/>
        <v>0</v>
      </c>
      <c r="AD422" s="166">
        <f t="shared" si="363"/>
        <v>0</v>
      </c>
      <c r="AE422" s="169">
        <f t="shared" si="322"/>
        <v>0</v>
      </c>
      <c r="AF422" s="169">
        <f t="shared" si="323"/>
        <v>0</v>
      </c>
      <c r="AG422" s="169">
        <f t="shared" si="324"/>
        <v>0</v>
      </c>
      <c r="AH422" s="169">
        <f t="shared" si="325"/>
        <v>1</v>
      </c>
      <c r="AI422" s="169">
        <f t="shared" si="326"/>
        <v>0</v>
      </c>
      <c r="AJ422" s="169">
        <f t="shared" si="327"/>
        <v>0</v>
      </c>
      <c r="AK422" s="169">
        <f t="shared" si="328"/>
        <v>0</v>
      </c>
      <c r="AL422" s="169">
        <f t="shared" si="329"/>
        <v>1</v>
      </c>
      <c r="AM422" s="169">
        <f t="shared" si="330"/>
        <v>0</v>
      </c>
      <c r="AN422" s="169">
        <f t="shared" si="331"/>
        <v>0</v>
      </c>
      <c r="AO422" s="169">
        <f t="shared" si="332"/>
        <v>1</v>
      </c>
      <c r="AP422" s="169">
        <f t="shared" si="333"/>
        <v>0</v>
      </c>
      <c r="AQ422" s="169">
        <f t="shared" si="334"/>
        <v>0</v>
      </c>
      <c r="AR422" s="169">
        <f t="shared" si="335"/>
        <v>0</v>
      </c>
      <c r="AS422" s="169">
        <f t="shared" si="336"/>
        <v>0</v>
      </c>
      <c r="AT422" s="169">
        <f t="shared" si="337"/>
        <v>0</v>
      </c>
      <c r="AU422" s="169">
        <f t="shared" si="338"/>
        <v>0</v>
      </c>
      <c r="AV422" s="169">
        <f t="shared" si="339"/>
        <v>1</v>
      </c>
      <c r="AW422" s="169">
        <f t="shared" si="340"/>
        <v>1</v>
      </c>
      <c r="AX422" s="169">
        <f t="shared" si="341"/>
        <v>1</v>
      </c>
      <c r="AY422" s="169">
        <f t="shared" si="342"/>
        <v>0</v>
      </c>
      <c r="AZ422" s="169">
        <f t="shared" si="343"/>
        <v>0</v>
      </c>
      <c r="BA422" s="169">
        <f t="shared" si="344"/>
        <v>0</v>
      </c>
      <c r="BB422" s="169">
        <f t="shared" si="345"/>
        <v>1</v>
      </c>
      <c r="BC422" s="169">
        <f t="shared" si="346"/>
        <v>1</v>
      </c>
      <c r="BD422" s="169">
        <f t="shared" si="347"/>
        <v>0</v>
      </c>
      <c r="BE422" s="169">
        <f t="shared" si="348"/>
        <v>1</v>
      </c>
      <c r="BF422" s="169">
        <f t="shared" si="349"/>
        <v>0</v>
      </c>
      <c r="BG422" s="169">
        <f t="shared" si="350"/>
        <v>0</v>
      </c>
      <c r="BH422" s="169">
        <f t="shared" si="351"/>
        <v>1</v>
      </c>
      <c r="BI422" s="169">
        <f t="shared" si="352"/>
        <v>0</v>
      </c>
      <c r="BJ422" s="169">
        <f t="shared" si="353"/>
        <v>0</v>
      </c>
      <c r="BK422" s="167">
        <f t="shared" si="354"/>
        <v>0</v>
      </c>
      <c r="BL422" s="169">
        <f t="shared" si="355"/>
        <v>0</v>
      </c>
      <c r="BM422" s="169">
        <f t="shared" si="356"/>
        <v>1</v>
      </c>
      <c r="BN422" s="169">
        <f t="shared" si="357"/>
        <v>1</v>
      </c>
      <c r="BO422" s="169">
        <f t="shared" si="358"/>
        <v>0</v>
      </c>
      <c r="BP422" s="36">
        <f t="shared" si="359"/>
        <v>0</v>
      </c>
      <c r="BQ422">
        <f t="shared" si="360"/>
        <v>0</v>
      </c>
      <c r="BR422" s="36">
        <f t="shared" si="361"/>
        <v>2</v>
      </c>
      <c r="BS422" t="e">
        <f t="shared" si="362"/>
        <v>#N/A</v>
      </c>
    </row>
    <row r="423" spans="1:71">
      <c r="A423" s="59">
        <v>235</v>
      </c>
      <c r="B423" s="59">
        <v>151271</v>
      </c>
      <c r="C423" s="160">
        <v>112142856.66541199</v>
      </c>
      <c r="D423" s="59">
        <v>71071432</v>
      </c>
      <c r="E423" s="59">
        <v>90714288</v>
      </c>
      <c r="F423" s="59">
        <v>21428568.6654118</v>
      </c>
      <c r="G423" s="59">
        <v>582.14288330078102</v>
      </c>
      <c r="H423" s="59">
        <v>-3735533983.5601802</v>
      </c>
      <c r="I423" s="59">
        <v>0</v>
      </c>
      <c r="J423" s="59">
        <v>0</v>
      </c>
      <c r="K423" s="59">
        <v>0</v>
      </c>
      <c r="L423" s="59">
        <v>0</v>
      </c>
      <c r="M423" s="59">
        <v>0</v>
      </c>
      <c r="N423" s="59">
        <v>0</v>
      </c>
      <c r="O423" s="59">
        <v>406</v>
      </c>
      <c r="P423" s="59">
        <v>416</v>
      </c>
      <c r="Q423" s="59">
        <v>0</v>
      </c>
      <c r="R423" s="59">
        <v>2</v>
      </c>
      <c r="S423" s="59">
        <v>0</v>
      </c>
      <c r="T423" s="59">
        <f t="shared" si="312"/>
        <v>1</v>
      </c>
      <c r="U423" s="59">
        <f t="shared" si="313"/>
        <v>0</v>
      </c>
      <c r="V423" s="59">
        <f t="shared" si="314"/>
        <v>0</v>
      </c>
      <c r="W423" s="59">
        <f t="shared" si="315"/>
        <v>1</v>
      </c>
      <c r="X423" s="59">
        <f t="shared" si="316"/>
        <v>0</v>
      </c>
      <c r="Y423" s="59">
        <f t="shared" si="317"/>
        <v>0</v>
      </c>
      <c r="Z423" s="59">
        <f t="shared" si="318"/>
        <v>0</v>
      </c>
      <c r="AA423" s="59">
        <f t="shared" si="319"/>
        <v>0</v>
      </c>
      <c r="AB423" s="59">
        <f t="shared" si="320"/>
        <v>0</v>
      </c>
      <c r="AC423" s="59">
        <f t="shared" si="321"/>
        <v>0</v>
      </c>
      <c r="AD423" s="166">
        <f t="shared" si="363"/>
        <v>0</v>
      </c>
      <c r="AE423" s="169">
        <f t="shared" si="322"/>
        <v>0</v>
      </c>
      <c r="AF423" s="169">
        <f t="shared" si="323"/>
        <v>0</v>
      </c>
      <c r="AG423" s="169">
        <f t="shared" si="324"/>
        <v>0</v>
      </c>
      <c r="AH423" s="169">
        <f t="shared" si="325"/>
        <v>1</v>
      </c>
      <c r="AI423" s="169">
        <f t="shared" si="326"/>
        <v>0</v>
      </c>
      <c r="AJ423" s="169">
        <f t="shared" si="327"/>
        <v>0</v>
      </c>
      <c r="AK423" s="169">
        <f t="shared" si="328"/>
        <v>0</v>
      </c>
      <c r="AL423" s="169">
        <f t="shared" si="329"/>
        <v>1</v>
      </c>
      <c r="AM423" s="169">
        <f t="shared" si="330"/>
        <v>0</v>
      </c>
      <c r="AN423" s="169">
        <f t="shared" si="331"/>
        <v>0</v>
      </c>
      <c r="AO423" s="169">
        <f t="shared" si="332"/>
        <v>1</v>
      </c>
      <c r="AP423" s="169">
        <f t="shared" si="333"/>
        <v>0</v>
      </c>
      <c r="AQ423" s="169">
        <f t="shared" si="334"/>
        <v>0</v>
      </c>
      <c r="AR423" s="169">
        <f t="shared" si="335"/>
        <v>0</v>
      </c>
      <c r="AS423" s="169">
        <f t="shared" si="336"/>
        <v>0</v>
      </c>
      <c r="AT423" s="169">
        <f t="shared" si="337"/>
        <v>0</v>
      </c>
      <c r="AU423" s="169">
        <f t="shared" si="338"/>
        <v>0</v>
      </c>
      <c r="AV423" s="169">
        <f t="shared" si="339"/>
        <v>1</v>
      </c>
      <c r="AW423" s="169">
        <f t="shared" si="340"/>
        <v>1</v>
      </c>
      <c r="AX423" s="169">
        <f t="shared" si="341"/>
        <v>0</v>
      </c>
      <c r="AY423" s="169">
        <f t="shared" si="342"/>
        <v>1</v>
      </c>
      <c r="AZ423" s="169">
        <f t="shared" si="343"/>
        <v>0</v>
      </c>
      <c r="BA423" s="169">
        <f t="shared" si="344"/>
        <v>0</v>
      </c>
      <c r="BB423" s="169">
        <f t="shared" si="345"/>
        <v>1</v>
      </c>
      <c r="BC423" s="169">
        <f t="shared" si="346"/>
        <v>1</v>
      </c>
      <c r="BD423" s="169">
        <f t="shared" si="347"/>
        <v>0</v>
      </c>
      <c r="BE423" s="169">
        <f t="shared" si="348"/>
        <v>1</v>
      </c>
      <c r="BF423" s="169">
        <f t="shared" si="349"/>
        <v>0</v>
      </c>
      <c r="BG423" s="169">
        <f t="shared" si="350"/>
        <v>0</v>
      </c>
      <c r="BH423" s="169">
        <f t="shared" si="351"/>
        <v>0</v>
      </c>
      <c r="BI423" s="169">
        <f t="shared" si="352"/>
        <v>0</v>
      </c>
      <c r="BJ423" s="169">
        <f t="shared" si="353"/>
        <v>0</v>
      </c>
      <c r="BK423" s="167">
        <f t="shared" si="354"/>
        <v>0</v>
      </c>
      <c r="BL423" s="169">
        <f t="shared" si="355"/>
        <v>0</v>
      </c>
      <c r="BM423" s="169">
        <f t="shared" si="356"/>
        <v>1</v>
      </c>
      <c r="BN423" s="169">
        <f t="shared" si="357"/>
        <v>1</v>
      </c>
      <c r="BO423" s="169">
        <f t="shared" si="358"/>
        <v>0</v>
      </c>
      <c r="BP423" s="36">
        <f t="shared" si="359"/>
        <v>0</v>
      </c>
      <c r="BQ423">
        <f t="shared" si="360"/>
        <v>0</v>
      </c>
      <c r="BR423" s="36">
        <f t="shared" si="361"/>
        <v>1</v>
      </c>
      <c r="BS423" t="e">
        <f t="shared" si="362"/>
        <v>#N/A</v>
      </c>
    </row>
    <row r="424" spans="1:71">
      <c r="A424" s="59">
        <v>315</v>
      </c>
      <c r="B424" s="59">
        <v>181281</v>
      </c>
      <c r="C424" s="160">
        <v>338428569.98772001</v>
      </c>
      <c r="D424" s="59">
        <v>79786858</v>
      </c>
      <c r="E424" s="59">
        <v>90822572</v>
      </c>
      <c r="F424" s="59">
        <v>247605997.98772001</v>
      </c>
      <c r="G424" s="59">
        <v>535.71427154541004</v>
      </c>
      <c r="H424" s="59">
        <v>-4218554405.7240801</v>
      </c>
      <c r="I424" s="59">
        <v>0</v>
      </c>
      <c r="J424" s="59">
        <v>0</v>
      </c>
      <c r="K424" s="59">
        <v>0</v>
      </c>
      <c r="L424" s="59">
        <v>415</v>
      </c>
      <c r="M424" s="59">
        <v>406</v>
      </c>
      <c r="N424" s="59">
        <v>403</v>
      </c>
      <c r="O424" s="59">
        <v>417</v>
      </c>
      <c r="P424" s="59">
        <v>407</v>
      </c>
      <c r="Q424" s="59">
        <v>0</v>
      </c>
      <c r="R424" s="59">
        <v>2</v>
      </c>
      <c r="S424" s="59">
        <v>0</v>
      </c>
      <c r="T424" s="59">
        <f t="shared" si="312"/>
        <v>2</v>
      </c>
      <c r="U424" s="59">
        <f t="shared" si="313"/>
        <v>0</v>
      </c>
      <c r="V424" s="59">
        <f t="shared" si="314"/>
        <v>0</v>
      </c>
      <c r="W424" s="59">
        <f t="shared" si="315"/>
        <v>3</v>
      </c>
      <c r="X424" s="59">
        <f t="shared" si="316"/>
        <v>0</v>
      </c>
      <c r="Y424" s="59">
        <f t="shared" si="317"/>
        <v>0</v>
      </c>
      <c r="Z424" s="59">
        <f t="shared" si="318"/>
        <v>0</v>
      </c>
      <c r="AA424" s="59">
        <f t="shared" si="319"/>
        <v>0</v>
      </c>
      <c r="AB424" s="59">
        <f t="shared" si="320"/>
        <v>0</v>
      </c>
      <c r="AC424" s="59">
        <f t="shared" si="321"/>
        <v>0</v>
      </c>
      <c r="AD424" s="166">
        <f t="shared" si="363"/>
        <v>0</v>
      </c>
      <c r="AE424" s="169">
        <f t="shared" si="322"/>
        <v>0</v>
      </c>
      <c r="AF424" s="169">
        <f t="shared" si="323"/>
        <v>0</v>
      </c>
      <c r="AG424" s="169">
        <f t="shared" si="324"/>
        <v>0</v>
      </c>
      <c r="AH424" s="169">
        <f t="shared" si="325"/>
        <v>1</v>
      </c>
      <c r="AI424" s="169">
        <f t="shared" si="326"/>
        <v>0</v>
      </c>
      <c r="AJ424" s="169">
        <f t="shared" si="327"/>
        <v>0</v>
      </c>
      <c r="AK424" s="169">
        <f t="shared" si="328"/>
        <v>0</v>
      </c>
      <c r="AL424" s="169">
        <f t="shared" si="329"/>
        <v>1</v>
      </c>
      <c r="AM424" s="169">
        <f t="shared" si="330"/>
        <v>0</v>
      </c>
      <c r="AN424" s="169">
        <f t="shared" si="331"/>
        <v>0</v>
      </c>
      <c r="AO424" s="169">
        <f t="shared" si="332"/>
        <v>1</v>
      </c>
      <c r="AP424" s="169">
        <f t="shared" si="333"/>
        <v>0</v>
      </c>
      <c r="AQ424" s="169">
        <f t="shared" si="334"/>
        <v>0</v>
      </c>
      <c r="AR424" s="169">
        <f t="shared" si="335"/>
        <v>0</v>
      </c>
      <c r="AS424" s="169">
        <f t="shared" si="336"/>
        <v>0</v>
      </c>
      <c r="AT424" s="169">
        <f t="shared" si="337"/>
        <v>0</v>
      </c>
      <c r="AU424" s="169">
        <f t="shared" si="338"/>
        <v>0</v>
      </c>
      <c r="AV424" s="169">
        <f t="shared" si="339"/>
        <v>1</v>
      </c>
      <c r="AW424" s="169">
        <f t="shared" si="340"/>
        <v>1</v>
      </c>
      <c r="AX424" s="169">
        <f t="shared" si="341"/>
        <v>1</v>
      </c>
      <c r="AY424" s="169">
        <f t="shared" si="342"/>
        <v>0</v>
      </c>
      <c r="AZ424" s="169">
        <f t="shared" si="343"/>
        <v>0</v>
      </c>
      <c r="BA424" s="169">
        <f t="shared" si="344"/>
        <v>0</v>
      </c>
      <c r="BB424" s="169">
        <f t="shared" si="345"/>
        <v>1</v>
      </c>
      <c r="BC424" s="169">
        <f t="shared" si="346"/>
        <v>2</v>
      </c>
      <c r="BD424" s="169">
        <f t="shared" si="347"/>
        <v>0</v>
      </c>
      <c r="BE424" s="169">
        <f t="shared" si="348"/>
        <v>0</v>
      </c>
      <c r="BF424" s="169">
        <f t="shared" si="349"/>
        <v>1</v>
      </c>
      <c r="BG424" s="169">
        <f t="shared" si="350"/>
        <v>0</v>
      </c>
      <c r="BH424" s="169">
        <f t="shared" si="351"/>
        <v>1</v>
      </c>
      <c r="BI424" s="169">
        <f t="shared" si="352"/>
        <v>0</v>
      </c>
      <c r="BJ424" s="169">
        <f t="shared" si="353"/>
        <v>0</v>
      </c>
      <c r="BK424" s="167">
        <f t="shared" si="354"/>
        <v>0</v>
      </c>
      <c r="BL424" s="169">
        <f t="shared" si="355"/>
        <v>0</v>
      </c>
      <c r="BM424" s="169">
        <f t="shared" si="356"/>
        <v>1</v>
      </c>
      <c r="BN424" s="169">
        <f t="shared" si="357"/>
        <v>1</v>
      </c>
      <c r="BO424" s="169">
        <f t="shared" si="358"/>
        <v>0</v>
      </c>
      <c r="BP424" s="36">
        <f t="shared" si="359"/>
        <v>0</v>
      </c>
      <c r="BQ424">
        <f t="shared" si="360"/>
        <v>0</v>
      </c>
      <c r="BR424" s="36">
        <f t="shared" si="361"/>
        <v>4</v>
      </c>
      <c r="BS424" t="e">
        <f t="shared" si="362"/>
        <v>#N/A</v>
      </c>
    </row>
    <row r="425" spans="1:71">
      <c r="A425" s="59">
        <v>273</v>
      </c>
      <c r="B425" s="59">
        <v>162112</v>
      </c>
      <c r="C425" s="160">
        <v>75714287.003692299</v>
      </c>
      <c r="D425" s="59">
        <v>79235680.5</v>
      </c>
      <c r="E425" s="59">
        <v>93414252</v>
      </c>
      <c r="F425" s="59">
        <v>-17699964.996307701</v>
      </c>
      <c r="G425" s="59">
        <v>367.142862319946</v>
      </c>
      <c r="H425" s="59">
        <v>-4119251279.9916</v>
      </c>
      <c r="I425" s="59">
        <v>412</v>
      </c>
      <c r="J425" s="59">
        <v>0</v>
      </c>
      <c r="K425" s="59">
        <v>0</v>
      </c>
      <c r="L425" s="59">
        <v>415</v>
      </c>
      <c r="M425" s="59">
        <v>0</v>
      </c>
      <c r="N425" s="59">
        <v>0</v>
      </c>
      <c r="O425" s="59">
        <v>0</v>
      </c>
      <c r="P425" s="59">
        <v>0</v>
      </c>
      <c r="Q425" s="59">
        <v>0</v>
      </c>
      <c r="R425" s="59">
        <v>1</v>
      </c>
      <c r="S425" s="59">
        <v>1</v>
      </c>
      <c r="T425" s="59">
        <f t="shared" si="312"/>
        <v>2</v>
      </c>
      <c r="U425" s="59">
        <f t="shared" si="313"/>
        <v>0</v>
      </c>
      <c r="V425" s="59">
        <f t="shared" si="314"/>
        <v>0</v>
      </c>
      <c r="W425" s="59">
        <f t="shared" si="315"/>
        <v>0</v>
      </c>
      <c r="X425" s="59">
        <f t="shared" si="316"/>
        <v>0</v>
      </c>
      <c r="Y425" s="59">
        <f t="shared" si="317"/>
        <v>0</v>
      </c>
      <c r="Z425" s="59">
        <f t="shared" si="318"/>
        <v>0</v>
      </c>
      <c r="AA425" s="59">
        <f t="shared" si="319"/>
        <v>0</v>
      </c>
      <c r="AB425" s="59">
        <f t="shared" si="320"/>
        <v>0</v>
      </c>
      <c r="AC425" s="59">
        <f t="shared" si="321"/>
        <v>0</v>
      </c>
      <c r="AD425" s="166">
        <f t="shared" si="363"/>
        <v>0</v>
      </c>
      <c r="AE425" s="169">
        <f t="shared" si="322"/>
        <v>0</v>
      </c>
      <c r="AF425" s="169">
        <f t="shared" si="323"/>
        <v>0</v>
      </c>
      <c r="AG425" s="169">
        <f t="shared" si="324"/>
        <v>0</v>
      </c>
      <c r="AH425" s="169">
        <f t="shared" si="325"/>
        <v>1</v>
      </c>
      <c r="AI425" s="169">
        <f t="shared" si="326"/>
        <v>0</v>
      </c>
      <c r="AJ425" s="169">
        <f t="shared" si="327"/>
        <v>0</v>
      </c>
      <c r="AK425" s="169">
        <f t="shared" si="328"/>
        <v>0</v>
      </c>
      <c r="AL425" s="169">
        <f t="shared" si="329"/>
        <v>1</v>
      </c>
      <c r="AM425" s="169">
        <f t="shared" si="330"/>
        <v>0</v>
      </c>
      <c r="AN425" s="169">
        <f t="shared" si="331"/>
        <v>0</v>
      </c>
      <c r="AO425" s="169">
        <f t="shared" si="332"/>
        <v>1</v>
      </c>
      <c r="AP425" s="169">
        <f t="shared" si="333"/>
        <v>0</v>
      </c>
      <c r="AQ425" s="169">
        <f t="shared" si="334"/>
        <v>0</v>
      </c>
      <c r="AR425" s="169">
        <f t="shared" si="335"/>
        <v>0</v>
      </c>
      <c r="AS425" s="169">
        <f t="shared" si="336"/>
        <v>0</v>
      </c>
      <c r="AT425" s="169">
        <f t="shared" si="337"/>
        <v>0</v>
      </c>
      <c r="AU425" s="169">
        <f t="shared" si="338"/>
        <v>0</v>
      </c>
      <c r="AV425" s="169">
        <f t="shared" si="339"/>
        <v>1</v>
      </c>
      <c r="AW425" s="169">
        <f t="shared" si="340"/>
        <v>1</v>
      </c>
      <c r="AX425" s="169">
        <f t="shared" si="341"/>
        <v>1</v>
      </c>
      <c r="AY425" s="169">
        <f t="shared" si="342"/>
        <v>0</v>
      </c>
      <c r="AZ425" s="169">
        <f t="shared" si="343"/>
        <v>0</v>
      </c>
      <c r="BA425" s="169">
        <f t="shared" si="344"/>
        <v>0</v>
      </c>
      <c r="BB425" s="169">
        <f t="shared" si="345"/>
        <v>1</v>
      </c>
      <c r="BC425" s="169">
        <f t="shared" si="346"/>
        <v>0</v>
      </c>
      <c r="BD425" s="169">
        <f t="shared" si="347"/>
        <v>1</v>
      </c>
      <c r="BE425" s="169">
        <f t="shared" si="348"/>
        <v>0</v>
      </c>
      <c r="BF425" s="169">
        <f t="shared" si="349"/>
        <v>0</v>
      </c>
      <c r="BG425" s="169">
        <f t="shared" si="350"/>
        <v>0</v>
      </c>
      <c r="BH425" s="169">
        <f t="shared" si="351"/>
        <v>1</v>
      </c>
      <c r="BI425" s="169">
        <f t="shared" si="352"/>
        <v>0</v>
      </c>
      <c r="BJ425" s="169">
        <f t="shared" si="353"/>
        <v>1</v>
      </c>
      <c r="BK425" s="167">
        <f t="shared" si="354"/>
        <v>0</v>
      </c>
      <c r="BL425" s="169">
        <f t="shared" si="355"/>
        <v>1</v>
      </c>
      <c r="BM425" s="169">
        <f t="shared" si="356"/>
        <v>0</v>
      </c>
      <c r="BN425" s="169">
        <f t="shared" si="357"/>
        <v>0</v>
      </c>
      <c r="BO425" s="169">
        <f t="shared" si="358"/>
        <v>1</v>
      </c>
      <c r="BP425" s="36">
        <f t="shared" si="359"/>
        <v>0</v>
      </c>
      <c r="BQ425">
        <f t="shared" si="360"/>
        <v>0</v>
      </c>
      <c r="BR425" s="36">
        <f t="shared" si="361"/>
        <v>2</v>
      </c>
      <c r="BS425" t="e">
        <f t="shared" si="362"/>
        <v>#N/A</v>
      </c>
    </row>
    <row r="426" spans="1:71">
      <c r="A426" s="59">
        <v>115</v>
      </c>
      <c r="B426" s="59">
        <v>25151</v>
      </c>
      <c r="C426" s="160">
        <v>243154769.49641401</v>
      </c>
      <c r="D426" s="59">
        <v>87738100.5</v>
      </c>
      <c r="E426" s="59">
        <v>93785720</v>
      </c>
      <c r="F426" s="59">
        <v>149369049.49641401</v>
      </c>
      <c r="G426" s="59">
        <v>152.38095092773401</v>
      </c>
      <c r="H426" s="59">
        <v>-1690355133.5837801</v>
      </c>
      <c r="I426" s="59">
        <v>0</v>
      </c>
      <c r="J426" s="59">
        <v>0</v>
      </c>
      <c r="K426" s="59">
        <v>0</v>
      </c>
      <c r="L426" s="59">
        <v>415</v>
      </c>
      <c r="M426" s="59">
        <v>406</v>
      </c>
      <c r="N426" s="59">
        <v>0</v>
      </c>
      <c r="O426" s="59">
        <v>415</v>
      </c>
      <c r="P426" s="59">
        <v>406</v>
      </c>
      <c r="Q426" s="59">
        <v>0</v>
      </c>
      <c r="R426" s="59">
        <v>2</v>
      </c>
      <c r="S426" s="59">
        <v>0</v>
      </c>
      <c r="T426" s="59">
        <f t="shared" si="312"/>
        <v>2</v>
      </c>
      <c r="U426" s="59">
        <f t="shared" si="313"/>
        <v>0</v>
      </c>
      <c r="V426" s="59">
        <f t="shared" si="314"/>
        <v>0</v>
      </c>
      <c r="W426" s="59">
        <f t="shared" si="315"/>
        <v>2</v>
      </c>
      <c r="X426" s="59">
        <f t="shared" si="316"/>
        <v>0</v>
      </c>
      <c r="Y426" s="59">
        <f t="shared" si="317"/>
        <v>0</v>
      </c>
      <c r="Z426" s="59">
        <f t="shared" si="318"/>
        <v>0</v>
      </c>
      <c r="AA426" s="59">
        <f t="shared" si="319"/>
        <v>0</v>
      </c>
      <c r="AB426" s="59">
        <f t="shared" si="320"/>
        <v>0</v>
      </c>
      <c r="AC426" s="59">
        <f t="shared" si="321"/>
        <v>0</v>
      </c>
      <c r="AD426" s="166">
        <f t="shared" si="363"/>
        <v>0</v>
      </c>
      <c r="AE426" s="169">
        <f t="shared" si="322"/>
        <v>0</v>
      </c>
      <c r="AF426" s="169">
        <f t="shared" si="323"/>
        <v>0</v>
      </c>
      <c r="AG426" s="169">
        <f t="shared" si="324"/>
        <v>0</v>
      </c>
      <c r="AH426" s="169">
        <f t="shared" si="325"/>
        <v>1</v>
      </c>
      <c r="AI426" s="169">
        <f t="shared" si="326"/>
        <v>0</v>
      </c>
      <c r="AJ426" s="169">
        <f t="shared" si="327"/>
        <v>0</v>
      </c>
      <c r="AK426" s="169">
        <f t="shared" si="328"/>
        <v>0</v>
      </c>
      <c r="AL426" s="169">
        <f t="shared" si="329"/>
        <v>1</v>
      </c>
      <c r="AM426" s="169">
        <f t="shared" si="330"/>
        <v>0</v>
      </c>
      <c r="AN426" s="169">
        <f t="shared" si="331"/>
        <v>0</v>
      </c>
      <c r="AO426" s="169">
        <f t="shared" si="332"/>
        <v>1</v>
      </c>
      <c r="AP426" s="169">
        <f t="shared" si="333"/>
        <v>0</v>
      </c>
      <c r="AQ426" s="169">
        <f t="shared" si="334"/>
        <v>0</v>
      </c>
      <c r="AR426" s="169">
        <f t="shared" si="335"/>
        <v>0</v>
      </c>
      <c r="AS426" s="169">
        <f t="shared" si="336"/>
        <v>0</v>
      </c>
      <c r="AT426" s="169">
        <f t="shared" si="337"/>
        <v>0</v>
      </c>
      <c r="AU426" s="169">
        <f t="shared" si="338"/>
        <v>0</v>
      </c>
      <c r="AV426" s="169">
        <f t="shared" si="339"/>
        <v>1</v>
      </c>
      <c r="AW426" s="169">
        <f t="shared" si="340"/>
        <v>1</v>
      </c>
      <c r="AX426" s="169">
        <f t="shared" si="341"/>
        <v>1</v>
      </c>
      <c r="AY426" s="169">
        <f t="shared" si="342"/>
        <v>0</v>
      </c>
      <c r="AZ426" s="169">
        <f t="shared" si="343"/>
        <v>0</v>
      </c>
      <c r="BA426" s="169">
        <f t="shared" si="344"/>
        <v>0</v>
      </c>
      <c r="BB426" s="169">
        <f t="shared" si="345"/>
        <v>1</v>
      </c>
      <c r="BC426" s="169">
        <f t="shared" si="346"/>
        <v>2</v>
      </c>
      <c r="BD426" s="169">
        <f t="shared" si="347"/>
        <v>0</v>
      </c>
      <c r="BE426" s="169">
        <f t="shared" si="348"/>
        <v>0</v>
      </c>
      <c r="BF426" s="169">
        <f t="shared" si="349"/>
        <v>0</v>
      </c>
      <c r="BG426" s="169">
        <f t="shared" si="350"/>
        <v>0</v>
      </c>
      <c r="BH426" s="169">
        <f t="shared" si="351"/>
        <v>2</v>
      </c>
      <c r="BI426" s="169">
        <f t="shared" si="352"/>
        <v>0</v>
      </c>
      <c r="BJ426" s="169">
        <f t="shared" si="353"/>
        <v>0</v>
      </c>
      <c r="BK426" s="167">
        <f t="shared" si="354"/>
        <v>0</v>
      </c>
      <c r="BL426" s="169">
        <f t="shared" si="355"/>
        <v>0</v>
      </c>
      <c r="BM426" s="169">
        <f t="shared" si="356"/>
        <v>1</v>
      </c>
      <c r="BN426" s="169">
        <f t="shared" si="357"/>
        <v>1</v>
      </c>
      <c r="BO426" s="169">
        <f t="shared" si="358"/>
        <v>0</v>
      </c>
      <c r="BP426" s="36">
        <f t="shared" si="359"/>
        <v>0</v>
      </c>
      <c r="BQ426">
        <f t="shared" si="360"/>
        <v>0</v>
      </c>
      <c r="BR426" s="36">
        <f t="shared" si="361"/>
        <v>4</v>
      </c>
      <c r="BS426" t="e">
        <f t="shared" si="362"/>
        <v>#N/A</v>
      </c>
    </row>
    <row r="427" spans="1:71">
      <c r="A427" s="59">
        <v>288</v>
      </c>
      <c r="B427" s="59">
        <v>162561</v>
      </c>
      <c r="C427" s="160">
        <v>71875003.132410407</v>
      </c>
      <c r="D427" s="59">
        <v>92187500</v>
      </c>
      <c r="E427" s="59">
        <v>94250000</v>
      </c>
      <c r="F427" s="59">
        <v>-22374996.8675896</v>
      </c>
      <c r="G427" s="59">
        <v>37.5</v>
      </c>
      <c r="H427" s="59">
        <v>-4192966349.1610799</v>
      </c>
      <c r="I427" s="59">
        <v>415</v>
      </c>
      <c r="J427" s="59">
        <v>0</v>
      </c>
      <c r="K427" s="59">
        <v>0</v>
      </c>
      <c r="L427" s="59">
        <v>0</v>
      </c>
      <c r="M427" s="59">
        <v>0</v>
      </c>
      <c r="N427" s="59">
        <v>0</v>
      </c>
      <c r="O427" s="59">
        <v>0</v>
      </c>
      <c r="P427" s="59">
        <v>0</v>
      </c>
      <c r="Q427" s="59">
        <v>0</v>
      </c>
      <c r="R427" s="59">
        <v>2</v>
      </c>
      <c r="S427" s="59">
        <v>1</v>
      </c>
      <c r="T427" s="59">
        <f t="shared" si="312"/>
        <v>1</v>
      </c>
      <c r="U427" s="59">
        <f t="shared" si="313"/>
        <v>0</v>
      </c>
      <c r="V427" s="59">
        <f t="shared" si="314"/>
        <v>0</v>
      </c>
      <c r="W427" s="59">
        <f t="shared" si="315"/>
        <v>0</v>
      </c>
      <c r="X427" s="59">
        <f t="shared" si="316"/>
        <v>0</v>
      </c>
      <c r="Y427" s="59">
        <f t="shared" si="317"/>
        <v>0</v>
      </c>
      <c r="Z427" s="59">
        <f t="shared" si="318"/>
        <v>0</v>
      </c>
      <c r="AA427" s="59">
        <f t="shared" si="319"/>
        <v>0</v>
      </c>
      <c r="AB427" s="59">
        <f t="shared" si="320"/>
        <v>0</v>
      </c>
      <c r="AC427" s="59">
        <f t="shared" si="321"/>
        <v>0</v>
      </c>
      <c r="AD427" s="166">
        <f t="shared" si="363"/>
        <v>0</v>
      </c>
      <c r="AE427" s="169">
        <f t="shared" si="322"/>
        <v>0</v>
      </c>
      <c r="AF427" s="169">
        <f t="shared" si="323"/>
        <v>0</v>
      </c>
      <c r="AG427" s="169">
        <f t="shared" si="324"/>
        <v>0</v>
      </c>
      <c r="AH427" s="169">
        <f t="shared" si="325"/>
        <v>1</v>
      </c>
      <c r="AI427" s="169">
        <f t="shared" si="326"/>
        <v>0</v>
      </c>
      <c r="AJ427" s="169">
        <f t="shared" si="327"/>
        <v>0</v>
      </c>
      <c r="AK427" s="169">
        <f t="shared" si="328"/>
        <v>0</v>
      </c>
      <c r="AL427" s="169">
        <f t="shared" si="329"/>
        <v>1</v>
      </c>
      <c r="AM427" s="169">
        <f t="shared" si="330"/>
        <v>0</v>
      </c>
      <c r="AN427" s="169">
        <f t="shared" si="331"/>
        <v>0</v>
      </c>
      <c r="AO427" s="169">
        <f t="shared" si="332"/>
        <v>1</v>
      </c>
      <c r="AP427" s="169">
        <f t="shared" si="333"/>
        <v>0</v>
      </c>
      <c r="AQ427" s="169">
        <f t="shared" si="334"/>
        <v>0</v>
      </c>
      <c r="AR427" s="169">
        <f t="shared" si="335"/>
        <v>0</v>
      </c>
      <c r="AS427" s="169">
        <f t="shared" si="336"/>
        <v>0</v>
      </c>
      <c r="AT427" s="169">
        <f t="shared" si="337"/>
        <v>0</v>
      </c>
      <c r="AU427" s="169">
        <f t="shared" si="338"/>
        <v>0</v>
      </c>
      <c r="AV427" s="169">
        <f t="shared" si="339"/>
        <v>1</v>
      </c>
      <c r="AW427" s="169">
        <f t="shared" si="340"/>
        <v>1</v>
      </c>
      <c r="AX427" s="169">
        <f t="shared" si="341"/>
        <v>0</v>
      </c>
      <c r="AY427" s="169">
        <f t="shared" si="342"/>
        <v>1</v>
      </c>
      <c r="AZ427" s="169">
        <f t="shared" si="343"/>
        <v>0</v>
      </c>
      <c r="BA427" s="169">
        <f t="shared" si="344"/>
        <v>0</v>
      </c>
      <c r="BB427" s="169">
        <f t="shared" si="345"/>
        <v>1</v>
      </c>
      <c r="BC427" s="169">
        <f t="shared" si="346"/>
        <v>0</v>
      </c>
      <c r="BD427" s="169">
        <f t="shared" si="347"/>
        <v>1</v>
      </c>
      <c r="BE427" s="169">
        <f t="shared" si="348"/>
        <v>0</v>
      </c>
      <c r="BF427" s="169">
        <f t="shared" si="349"/>
        <v>0</v>
      </c>
      <c r="BG427" s="169">
        <f t="shared" si="350"/>
        <v>0</v>
      </c>
      <c r="BH427" s="169">
        <f t="shared" si="351"/>
        <v>1</v>
      </c>
      <c r="BI427" s="169">
        <f t="shared" si="352"/>
        <v>0</v>
      </c>
      <c r="BJ427" s="169">
        <f t="shared" si="353"/>
        <v>0</v>
      </c>
      <c r="BK427" s="167">
        <f t="shared" si="354"/>
        <v>0</v>
      </c>
      <c r="BL427" s="169">
        <f t="shared" si="355"/>
        <v>0</v>
      </c>
      <c r="BM427" s="169">
        <f t="shared" si="356"/>
        <v>1</v>
      </c>
      <c r="BN427" s="169">
        <f t="shared" si="357"/>
        <v>0</v>
      </c>
      <c r="BO427" s="169">
        <f t="shared" si="358"/>
        <v>1</v>
      </c>
      <c r="BP427" s="36">
        <f t="shared" si="359"/>
        <v>0</v>
      </c>
      <c r="BQ427">
        <f t="shared" si="360"/>
        <v>0</v>
      </c>
      <c r="BR427" s="36">
        <f t="shared" si="361"/>
        <v>1</v>
      </c>
      <c r="BS427" t="e">
        <f t="shared" si="362"/>
        <v>#N/A</v>
      </c>
    </row>
    <row r="428" spans="1:71">
      <c r="A428" s="59">
        <v>298</v>
      </c>
      <c r="B428" s="59">
        <v>171421</v>
      </c>
      <c r="C428" s="160">
        <v>257142856.048078</v>
      </c>
      <c r="D428" s="59">
        <v>97928568</v>
      </c>
      <c r="E428" s="59">
        <v>97928568</v>
      </c>
      <c r="F428" s="59">
        <v>159214288.048078</v>
      </c>
      <c r="G428" s="59">
        <v>0</v>
      </c>
      <c r="H428" s="59">
        <v>-4126710398.9011798</v>
      </c>
      <c r="I428" s="59">
        <v>412</v>
      </c>
      <c r="J428" s="59">
        <v>0</v>
      </c>
      <c r="K428" s="59">
        <v>0</v>
      </c>
      <c r="L428" s="59">
        <v>0</v>
      </c>
      <c r="M428" s="59">
        <v>0</v>
      </c>
      <c r="N428" s="59">
        <v>0</v>
      </c>
      <c r="O428" s="59">
        <v>0</v>
      </c>
      <c r="P428" s="59">
        <v>0</v>
      </c>
      <c r="Q428" s="59">
        <v>0</v>
      </c>
      <c r="R428" s="59">
        <v>1</v>
      </c>
      <c r="S428" s="59">
        <v>0</v>
      </c>
      <c r="T428" s="59">
        <f t="shared" si="312"/>
        <v>1</v>
      </c>
      <c r="U428" s="59">
        <f t="shared" si="313"/>
        <v>0</v>
      </c>
      <c r="V428" s="59">
        <f t="shared" si="314"/>
        <v>0</v>
      </c>
      <c r="W428" s="59">
        <f t="shared" si="315"/>
        <v>0</v>
      </c>
      <c r="X428" s="59">
        <f t="shared" si="316"/>
        <v>0</v>
      </c>
      <c r="Y428" s="59">
        <f t="shared" si="317"/>
        <v>0</v>
      </c>
      <c r="Z428" s="59">
        <f t="shared" si="318"/>
        <v>0</v>
      </c>
      <c r="AA428" s="59">
        <f t="shared" si="319"/>
        <v>0</v>
      </c>
      <c r="AB428" s="59">
        <f t="shared" si="320"/>
        <v>0</v>
      </c>
      <c r="AC428" s="59">
        <f t="shared" si="321"/>
        <v>0</v>
      </c>
      <c r="AD428" s="166">
        <f t="shared" si="363"/>
        <v>0</v>
      </c>
      <c r="AE428" s="169">
        <f t="shared" si="322"/>
        <v>0</v>
      </c>
      <c r="AF428" s="169">
        <f t="shared" si="323"/>
        <v>0</v>
      </c>
      <c r="AG428" s="169">
        <f t="shared" si="324"/>
        <v>0</v>
      </c>
      <c r="AH428" s="169">
        <f t="shared" si="325"/>
        <v>1</v>
      </c>
      <c r="AI428" s="169">
        <f t="shared" si="326"/>
        <v>0</v>
      </c>
      <c r="AJ428" s="169">
        <f t="shared" si="327"/>
        <v>0</v>
      </c>
      <c r="AK428" s="169">
        <f t="shared" si="328"/>
        <v>0</v>
      </c>
      <c r="AL428" s="169">
        <f t="shared" si="329"/>
        <v>1</v>
      </c>
      <c r="AM428" s="169">
        <f t="shared" si="330"/>
        <v>0</v>
      </c>
      <c r="AN428" s="169">
        <f t="shared" si="331"/>
        <v>0</v>
      </c>
      <c r="AO428" s="169">
        <f t="shared" si="332"/>
        <v>1</v>
      </c>
      <c r="AP428" s="169">
        <f t="shared" si="333"/>
        <v>0</v>
      </c>
      <c r="AQ428" s="169">
        <f t="shared" si="334"/>
        <v>0</v>
      </c>
      <c r="AR428" s="169">
        <f t="shared" si="335"/>
        <v>0</v>
      </c>
      <c r="AS428" s="169">
        <f t="shared" si="336"/>
        <v>0</v>
      </c>
      <c r="AT428" s="169">
        <f t="shared" si="337"/>
        <v>0</v>
      </c>
      <c r="AU428" s="169">
        <f t="shared" si="338"/>
        <v>0</v>
      </c>
      <c r="AV428" s="169">
        <f t="shared" si="339"/>
        <v>1</v>
      </c>
      <c r="AW428" s="169">
        <f t="shared" si="340"/>
        <v>1</v>
      </c>
      <c r="AX428" s="169">
        <f t="shared" si="341"/>
        <v>0</v>
      </c>
      <c r="AY428" s="169">
        <f t="shared" si="342"/>
        <v>1</v>
      </c>
      <c r="AZ428" s="169">
        <f t="shared" si="343"/>
        <v>0</v>
      </c>
      <c r="BA428" s="169">
        <f t="shared" si="344"/>
        <v>0</v>
      </c>
      <c r="BB428" s="169">
        <f t="shared" si="345"/>
        <v>1</v>
      </c>
      <c r="BC428" s="169">
        <f t="shared" si="346"/>
        <v>0</v>
      </c>
      <c r="BD428" s="169">
        <f t="shared" si="347"/>
        <v>1</v>
      </c>
      <c r="BE428" s="169">
        <f t="shared" si="348"/>
        <v>0</v>
      </c>
      <c r="BF428" s="169">
        <f t="shared" si="349"/>
        <v>0</v>
      </c>
      <c r="BG428" s="169">
        <f t="shared" si="350"/>
        <v>0</v>
      </c>
      <c r="BH428" s="169">
        <f t="shared" si="351"/>
        <v>0</v>
      </c>
      <c r="BI428" s="169">
        <f t="shared" si="352"/>
        <v>0</v>
      </c>
      <c r="BJ428" s="169">
        <f t="shared" si="353"/>
        <v>1</v>
      </c>
      <c r="BK428" s="167">
        <f t="shared" si="354"/>
        <v>0</v>
      </c>
      <c r="BL428" s="169">
        <f t="shared" si="355"/>
        <v>1</v>
      </c>
      <c r="BM428" s="169">
        <f t="shared" si="356"/>
        <v>0</v>
      </c>
      <c r="BN428" s="169">
        <f t="shared" si="357"/>
        <v>1</v>
      </c>
      <c r="BO428" s="169">
        <f t="shared" si="358"/>
        <v>0</v>
      </c>
      <c r="BP428" s="36">
        <f t="shared" si="359"/>
        <v>0</v>
      </c>
      <c r="BQ428">
        <f t="shared" si="360"/>
        <v>0</v>
      </c>
      <c r="BR428" s="36">
        <f t="shared" si="361"/>
        <v>1</v>
      </c>
      <c r="BS428" t="e">
        <f t="shared" si="362"/>
        <v>#N/A</v>
      </c>
    </row>
    <row r="429" spans="1:71">
      <c r="A429" s="59">
        <v>285</v>
      </c>
      <c r="B429" s="59">
        <v>162482</v>
      </c>
      <c r="C429" s="160">
        <v>120833336.034169</v>
      </c>
      <c r="D429" s="59">
        <v>104021376</v>
      </c>
      <c r="E429" s="59">
        <v>104021376</v>
      </c>
      <c r="F429" s="59">
        <v>16811960.034168899</v>
      </c>
      <c r="G429" s="59">
        <v>187.5</v>
      </c>
      <c r="H429" s="59">
        <v>-4152721497.5239902</v>
      </c>
      <c r="I429" s="59">
        <v>412</v>
      </c>
      <c r="J429" s="59">
        <v>0</v>
      </c>
      <c r="K429" s="59">
        <v>0</v>
      </c>
      <c r="L429" s="59">
        <v>415</v>
      </c>
      <c r="M429" s="59">
        <v>0</v>
      </c>
      <c r="N429" s="59">
        <v>0</v>
      </c>
      <c r="O429" s="59">
        <v>403</v>
      </c>
      <c r="P429" s="59">
        <v>0</v>
      </c>
      <c r="Q429" s="59">
        <v>0</v>
      </c>
      <c r="R429" s="59">
        <v>2</v>
      </c>
      <c r="S429" s="59">
        <v>1</v>
      </c>
      <c r="T429" s="59">
        <f t="shared" si="312"/>
        <v>3</v>
      </c>
      <c r="U429" s="59">
        <f t="shared" si="313"/>
        <v>0</v>
      </c>
      <c r="V429" s="59">
        <f t="shared" si="314"/>
        <v>0</v>
      </c>
      <c r="W429" s="59">
        <f t="shared" si="315"/>
        <v>0</v>
      </c>
      <c r="X429" s="59">
        <f t="shared" si="316"/>
        <v>0</v>
      </c>
      <c r="Y429" s="59">
        <f t="shared" si="317"/>
        <v>0</v>
      </c>
      <c r="Z429" s="59">
        <f t="shared" si="318"/>
        <v>0</v>
      </c>
      <c r="AA429" s="59">
        <f t="shared" si="319"/>
        <v>0</v>
      </c>
      <c r="AB429" s="59">
        <f t="shared" si="320"/>
        <v>0</v>
      </c>
      <c r="AC429" s="59">
        <f t="shared" si="321"/>
        <v>0</v>
      </c>
      <c r="AD429" s="166">
        <f t="shared" si="363"/>
        <v>0</v>
      </c>
      <c r="AE429" s="169">
        <f t="shared" si="322"/>
        <v>0</v>
      </c>
      <c r="AF429" s="169">
        <f t="shared" si="323"/>
        <v>0</v>
      </c>
      <c r="AG429" s="169">
        <f t="shared" si="324"/>
        <v>0</v>
      </c>
      <c r="AH429" s="169">
        <f t="shared" si="325"/>
        <v>1</v>
      </c>
      <c r="AI429" s="169">
        <f t="shared" si="326"/>
        <v>0</v>
      </c>
      <c r="AJ429" s="169">
        <f t="shared" si="327"/>
        <v>0</v>
      </c>
      <c r="AK429" s="169">
        <f t="shared" si="328"/>
        <v>0</v>
      </c>
      <c r="AL429" s="169">
        <f t="shared" si="329"/>
        <v>1</v>
      </c>
      <c r="AM429" s="169">
        <f t="shared" si="330"/>
        <v>0</v>
      </c>
      <c r="AN429" s="169">
        <f t="shared" si="331"/>
        <v>0</v>
      </c>
      <c r="AO429" s="169">
        <f t="shared" si="332"/>
        <v>1</v>
      </c>
      <c r="AP429" s="169">
        <f t="shared" si="333"/>
        <v>0</v>
      </c>
      <c r="AQ429" s="169">
        <f t="shared" si="334"/>
        <v>0</v>
      </c>
      <c r="AR429" s="169">
        <f t="shared" si="335"/>
        <v>0</v>
      </c>
      <c r="AS429" s="169">
        <f t="shared" si="336"/>
        <v>0</v>
      </c>
      <c r="AT429" s="169">
        <f t="shared" si="337"/>
        <v>0</v>
      </c>
      <c r="AU429" s="169">
        <f t="shared" si="338"/>
        <v>0</v>
      </c>
      <c r="AV429" s="169">
        <f t="shared" si="339"/>
        <v>1</v>
      </c>
      <c r="AW429" s="169">
        <f t="shared" si="340"/>
        <v>1</v>
      </c>
      <c r="AX429" s="169">
        <f t="shared" si="341"/>
        <v>1</v>
      </c>
      <c r="AY429" s="169">
        <f t="shared" si="342"/>
        <v>0</v>
      </c>
      <c r="AZ429" s="169">
        <f t="shared" si="343"/>
        <v>0</v>
      </c>
      <c r="BA429" s="169">
        <f t="shared" si="344"/>
        <v>0</v>
      </c>
      <c r="BB429" s="169">
        <f t="shared" si="345"/>
        <v>1</v>
      </c>
      <c r="BC429" s="169">
        <f t="shared" si="346"/>
        <v>0</v>
      </c>
      <c r="BD429" s="169">
        <f t="shared" si="347"/>
        <v>1</v>
      </c>
      <c r="BE429" s="169">
        <f t="shared" si="348"/>
        <v>0</v>
      </c>
      <c r="BF429" s="169">
        <f t="shared" si="349"/>
        <v>0</v>
      </c>
      <c r="BG429" s="169">
        <f t="shared" si="350"/>
        <v>1</v>
      </c>
      <c r="BH429" s="169">
        <f t="shared" si="351"/>
        <v>1</v>
      </c>
      <c r="BI429" s="169">
        <f t="shared" si="352"/>
        <v>0</v>
      </c>
      <c r="BJ429" s="169">
        <f t="shared" si="353"/>
        <v>1</v>
      </c>
      <c r="BK429" s="167">
        <f t="shared" si="354"/>
        <v>0</v>
      </c>
      <c r="BL429" s="169">
        <f t="shared" si="355"/>
        <v>0</v>
      </c>
      <c r="BM429" s="169">
        <f t="shared" si="356"/>
        <v>1</v>
      </c>
      <c r="BN429" s="169">
        <f t="shared" si="357"/>
        <v>0</v>
      </c>
      <c r="BO429" s="169">
        <f t="shared" si="358"/>
        <v>1</v>
      </c>
      <c r="BP429" s="36">
        <f t="shared" si="359"/>
        <v>0</v>
      </c>
      <c r="BQ429">
        <f t="shared" si="360"/>
        <v>0</v>
      </c>
      <c r="BR429" s="36">
        <f t="shared" si="361"/>
        <v>3</v>
      </c>
      <c r="BS429" t="e">
        <f t="shared" si="362"/>
        <v>#N/A</v>
      </c>
    </row>
    <row r="430" spans="1:71">
      <c r="A430" s="59">
        <v>301</v>
      </c>
      <c r="B430" s="59">
        <v>171501</v>
      </c>
      <c r="C430" s="160">
        <v>197321422.48076901</v>
      </c>
      <c r="D430" s="59">
        <v>113392854</v>
      </c>
      <c r="E430" s="59">
        <v>113392854</v>
      </c>
      <c r="F430" s="59">
        <v>83928568.480769202</v>
      </c>
      <c r="G430" s="59">
        <v>80.357139587402301</v>
      </c>
      <c r="H430" s="59">
        <v>-4228031832.8849902</v>
      </c>
      <c r="I430" s="59">
        <v>412</v>
      </c>
      <c r="J430" s="59">
        <v>0</v>
      </c>
      <c r="K430" s="59">
        <v>0</v>
      </c>
      <c r="L430" s="59">
        <v>405</v>
      </c>
      <c r="M430" s="59">
        <v>0</v>
      </c>
      <c r="N430" s="59">
        <v>0</v>
      </c>
      <c r="O430" s="59">
        <v>405</v>
      </c>
      <c r="P430" s="59">
        <v>0</v>
      </c>
      <c r="Q430" s="59">
        <v>0</v>
      </c>
      <c r="R430" s="59">
        <v>1</v>
      </c>
      <c r="S430" s="59">
        <v>1</v>
      </c>
      <c r="T430" s="59">
        <f t="shared" si="312"/>
        <v>3</v>
      </c>
      <c r="U430" s="59">
        <f t="shared" si="313"/>
        <v>0</v>
      </c>
      <c r="V430" s="59">
        <f t="shared" si="314"/>
        <v>0</v>
      </c>
      <c r="W430" s="59">
        <f t="shared" si="315"/>
        <v>0</v>
      </c>
      <c r="X430" s="59">
        <f t="shared" si="316"/>
        <v>0</v>
      </c>
      <c r="Y430" s="59">
        <f t="shared" si="317"/>
        <v>0</v>
      </c>
      <c r="Z430" s="59">
        <f t="shared" si="318"/>
        <v>0</v>
      </c>
      <c r="AA430" s="59">
        <f t="shared" si="319"/>
        <v>0</v>
      </c>
      <c r="AB430" s="59">
        <f t="shared" si="320"/>
        <v>0</v>
      </c>
      <c r="AC430" s="59">
        <f t="shared" si="321"/>
        <v>0</v>
      </c>
      <c r="AD430" s="166">
        <f t="shared" si="363"/>
        <v>0</v>
      </c>
      <c r="AE430" s="169">
        <f t="shared" si="322"/>
        <v>0</v>
      </c>
      <c r="AF430" s="169">
        <f t="shared" si="323"/>
        <v>0</v>
      </c>
      <c r="AG430" s="169">
        <f t="shared" si="324"/>
        <v>0</v>
      </c>
      <c r="AH430" s="169">
        <f t="shared" si="325"/>
        <v>1</v>
      </c>
      <c r="AI430" s="169">
        <f t="shared" si="326"/>
        <v>0</v>
      </c>
      <c r="AJ430" s="169">
        <f t="shared" si="327"/>
        <v>0</v>
      </c>
      <c r="AK430" s="169">
        <f t="shared" si="328"/>
        <v>0</v>
      </c>
      <c r="AL430" s="169">
        <f t="shared" si="329"/>
        <v>1</v>
      </c>
      <c r="AM430" s="169">
        <f t="shared" si="330"/>
        <v>0</v>
      </c>
      <c r="AN430" s="169">
        <f t="shared" si="331"/>
        <v>0</v>
      </c>
      <c r="AO430" s="169">
        <f t="shared" si="332"/>
        <v>1</v>
      </c>
      <c r="AP430" s="169">
        <f t="shared" si="333"/>
        <v>0</v>
      </c>
      <c r="AQ430" s="169">
        <f t="shared" si="334"/>
        <v>0</v>
      </c>
      <c r="AR430" s="169">
        <f t="shared" si="335"/>
        <v>0</v>
      </c>
      <c r="AS430" s="169">
        <f t="shared" si="336"/>
        <v>0</v>
      </c>
      <c r="AT430" s="169">
        <f t="shared" si="337"/>
        <v>0</v>
      </c>
      <c r="AU430" s="169">
        <f t="shared" si="338"/>
        <v>0</v>
      </c>
      <c r="AV430" s="169">
        <f t="shared" si="339"/>
        <v>1</v>
      </c>
      <c r="AW430" s="169">
        <f t="shared" si="340"/>
        <v>1</v>
      </c>
      <c r="AX430" s="169">
        <f t="shared" si="341"/>
        <v>1</v>
      </c>
      <c r="AY430" s="169">
        <f t="shared" si="342"/>
        <v>0</v>
      </c>
      <c r="AZ430" s="169">
        <f t="shared" si="343"/>
        <v>0</v>
      </c>
      <c r="BA430" s="169">
        <f t="shared" si="344"/>
        <v>0</v>
      </c>
      <c r="BB430" s="169">
        <f t="shared" si="345"/>
        <v>1</v>
      </c>
      <c r="BC430" s="169">
        <f t="shared" si="346"/>
        <v>0</v>
      </c>
      <c r="BD430" s="169">
        <f t="shared" si="347"/>
        <v>1</v>
      </c>
      <c r="BE430" s="169">
        <f t="shared" si="348"/>
        <v>0</v>
      </c>
      <c r="BF430" s="169">
        <f t="shared" si="349"/>
        <v>0</v>
      </c>
      <c r="BG430" s="169">
        <f t="shared" si="350"/>
        <v>0</v>
      </c>
      <c r="BH430" s="169">
        <f t="shared" si="351"/>
        <v>0</v>
      </c>
      <c r="BI430" s="169">
        <f t="shared" si="352"/>
        <v>2</v>
      </c>
      <c r="BJ430" s="169">
        <f t="shared" si="353"/>
        <v>1</v>
      </c>
      <c r="BK430" s="167">
        <f t="shared" si="354"/>
        <v>0</v>
      </c>
      <c r="BL430" s="169">
        <f t="shared" si="355"/>
        <v>1</v>
      </c>
      <c r="BM430" s="169">
        <f t="shared" si="356"/>
        <v>0</v>
      </c>
      <c r="BN430" s="169">
        <f t="shared" si="357"/>
        <v>0</v>
      </c>
      <c r="BO430" s="169">
        <f t="shared" si="358"/>
        <v>1</v>
      </c>
      <c r="BP430" s="36">
        <f t="shared" si="359"/>
        <v>0</v>
      </c>
      <c r="BQ430">
        <f t="shared" si="360"/>
        <v>0</v>
      </c>
      <c r="BR430" s="36">
        <f t="shared" si="361"/>
        <v>3</v>
      </c>
      <c r="BS430" t="e">
        <f t="shared" si="362"/>
        <v>#N/A</v>
      </c>
    </row>
    <row r="431" spans="1:71">
      <c r="A431" s="59">
        <v>93</v>
      </c>
      <c r="B431" s="59">
        <v>22284</v>
      </c>
      <c r="C431" s="160">
        <v>19333332.5650957</v>
      </c>
      <c r="D431" s="59">
        <v>122639991.875</v>
      </c>
      <c r="E431" s="59">
        <v>122639991.875</v>
      </c>
      <c r="F431" s="59">
        <v>-103306659.30990399</v>
      </c>
      <c r="G431" s="59">
        <v>199.99999237060501</v>
      </c>
      <c r="H431" s="59">
        <v>-1665602228.90381</v>
      </c>
      <c r="I431" s="59">
        <v>101</v>
      </c>
      <c r="J431" s="59">
        <v>0</v>
      </c>
      <c r="K431" s="59">
        <v>0</v>
      </c>
      <c r="L431" s="59">
        <v>101</v>
      </c>
      <c r="M431" s="59">
        <v>0</v>
      </c>
      <c r="N431" s="59">
        <v>0</v>
      </c>
      <c r="O431" s="59">
        <v>101</v>
      </c>
      <c r="P431" s="59">
        <v>0</v>
      </c>
      <c r="Q431" s="59">
        <v>0</v>
      </c>
      <c r="R431" s="59">
        <v>2</v>
      </c>
      <c r="S431" s="59">
        <v>1</v>
      </c>
      <c r="T431" s="59">
        <f t="shared" si="312"/>
        <v>0</v>
      </c>
      <c r="U431" s="59">
        <f t="shared" si="313"/>
        <v>0</v>
      </c>
      <c r="V431" s="59">
        <f t="shared" si="314"/>
        <v>0</v>
      </c>
      <c r="W431" s="59">
        <f t="shared" si="315"/>
        <v>0</v>
      </c>
      <c r="X431" s="59">
        <f t="shared" si="316"/>
        <v>0</v>
      </c>
      <c r="Y431" s="59">
        <f t="shared" si="317"/>
        <v>0</v>
      </c>
      <c r="Z431" s="59">
        <f t="shared" si="318"/>
        <v>0</v>
      </c>
      <c r="AA431" s="59">
        <f t="shared" si="319"/>
        <v>0</v>
      </c>
      <c r="AB431" s="59">
        <f t="shared" si="320"/>
        <v>0</v>
      </c>
      <c r="AC431" s="59">
        <f t="shared" si="321"/>
        <v>0</v>
      </c>
      <c r="AD431" s="166">
        <f t="shared" si="363"/>
        <v>3</v>
      </c>
      <c r="AE431" s="169">
        <f t="shared" si="322"/>
        <v>0</v>
      </c>
      <c r="AF431" s="169">
        <f t="shared" si="323"/>
        <v>1</v>
      </c>
      <c r="AG431" s="169">
        <f t="shared" si="324"/>
        <v>0</v>
      </c>
      <c r="AH431" s="169">
        <f t="shared" si="325"/>
        <v>1</v>
      </c>
      <c r="AI431" s="169">
        <f t="shared" si="326"/>
        <v>0</v>
      </c>
      <c r="AJ431" s="169">
        <f t="shared" si="327"/>
        <v>0</v>
      </c>
      <c r="AK431" s="169">
        <f t="shared" si="328"/>
        <v>0</v>
      </c>
      <c r="AL431" s="169">
        <f t="shared" si="329"/>
        <v>1</v>
      </c>
      <c r="AM431" s="169">
        <f t="shared" si="330"/>
        <v>0</v>
      </c>
      <c r="AN431" s="169">
        <f t="shared" si="331"/>
        <v>0</v>
      </c>
      <c r="AO431" s="169">
        <f t="shared" si="332"/>
        <v>1</v>
      </c>
      <c r="AP431" s="169">
        <f t="shared" si="333"/>
        <v>0</v>
      </c>
      <c r="AQ431" s="169">
        <f t="shared" si="334"/>
        <v>0</v>
      </c>
      <c r="AR431" s="169">
        <f t="shared" si="335"/>
        <v>0</v>
      </c>
      <c r="AS431" s="169">
        <f t="shared" si="336"/>
        <v>0</v>
      </c>
      <c r="AT431" s="169">
        <f t="shared" si="337"/>
        <v>0</v>
      </c>
      <c r="AU431" s="169">
        <f t="shared" si="338"/>
        <v>0</v>
      </c>
      <c r="AV431" s="169">
        <f t="shared" si="339"/>
        <v>1</v>
      </c>
      <c r="AW431" s="169">
        <f t="shared" si="340"/>
        <v>0</v>
      </c>
      <c r="AX431" s="169">
        <f t="shared" si="341"/>
        <v>0</v>
      </c>
      <c r="AY431" s="169">
        <f t="shared" si="342"/>
        <v>0</v>
      </c>
      <c r="AZ431" s="169">
        <f t="shared" si="343"/>
        <v>0</v>
      </c>
      <c r="BA431" s="169">
        <f t="shared" si="344"/>
        <v>0</v>
      </c>
      <c r="BB431" s="169">
        <f t="shared" si="345"/>
        <v>1</v>
      </c>
      <c r="BC431" s="169">
        <f t="shared" si="346"/>
        <v>0</v>
      </c>
      <c r="BD431" s="169">
        <f t="shared" si="347"/>
        <v>1</v>
      </c>
      <c r="BE431" s="169">
        <f t="shared" si="348"/>
        <v>0</v>
      </c>
      <c r="BF431" s="169">
        <f t="shared" si="349"/>
        <v>0</v>
      </c>
      <c r="BG431" s="169">
        <f t="shared" si="350"/>
        <v>0</v>
      </c>
      <c r="BH431" s="169">
        <f t="shared" si="351"/>
        <v>0</v>
      </c>
      <c r="BI431" s="169">
        <f t="shared" si="352"/>
        <v>0</v>
      </c>
      <c r="BJ431" s="169">
        <f t="shared" si="353"/>
        <v>0</v>
      </c>
      <c r="BK431" s="167">
        <f t="shared" si="354"/>
        <v>0</v>
      </c>
      <c r="BL431" s="169">
        <f t="shared" si="355"/>
        <v>0</v>
      </c>
      <c r="BM431" s="169">
        <f t="shared" si="356"/>
        <v>1</v>
      </c>
      <c r="BN431" s="169">
        <f t="shared" si="357"/>
        <v>0</v>
      </c>
      <c r="BO431" s="169">
        <f t="shared" si="358"/>
        <v>1</v>
      </c>
      <c r="BP431" s="36">
        <f t="shared" si="359"/>
        <v>1</v>
      </c>
      <c r="BQ431">
        <f t="shared" si="360"/>
        <v>0</v>
      </c>
      <c r="BR431" s="36">
        <f t="shared" si="361"/>
        <v>0</v>
      </c>
      <c r="BS431" t="e">
        <f t="shared" si="362"/>
        <v>#N/A</v>
      </c>
    </row>
    <row r="432" spans="1:71">
      <c r="A432" s="59">
        <v>275</v>
      </c>
      <c r="B432" s="59">
        <v>162151</v>
      </c>
      <c r="C432" s="160">
        <v>90189871.09375</v>
      </c>
      <c r="D432" s="59">
        <v>125015500</v>
      </c>
      <c r="E432" s="59">
        <v>130735500</v>
      </c>
      <c r="F432" s="59">
        <v>-40545628.90625</v>
      </c>
      <c r="G432" s="59">
        <v>222</v>
      </c>
      <c r="H432" s="59">
        <v>-4142096943.9015398</v>
      </c>
      <c r="I432" s="59">
        <v>415</v>
      </c>
      <c r="J432" s="59">
        <v>0</v>
      </c>
      <c r="K432" s="59">
        <v>0</v>
      </c>
      <c r="L432" s="59">
        <v>412</v>
      </c>
      <c r="M432" s="59">
        <v>405</v>
      </c>
      <c r="N432" s="59">
        <v>403</v>
      </c>
      <c r="O432" s="59">
        <v>0</v>
      </c>
      <c r="P432" s="59">
        <v>0</v>
      </c>
      <c r="Q432" s="59">
        <v>0</v>
      </c>
      <c r="R432" s="59">
        <v>2</v>
      </c>
      <c r="S432" s="59">
        <v>0</v>
      </c>
      <c r="T432" s="59">
        <f t="shared" si="312"/>
        <v>2</v>
      </c>
      <c r="U432" s="59">
        <f t="shared" si="313"/>
        <v>0</v>
      </c>
      <c r="V432" s="59">
        <f t="shared" si="314"/>
        <v>0</v>
      </c>
      <c r="W432" s="59">
        <f t="shared" si="315"/>
        <v>2</v>
      </c>
      <c r="X432" s="59">
        <f t="shared" si="316"/>
        <v>0</v>
      </c>
      <c r="Y432" s="59">
        <f t="shared" si="317"/>
        <v>0</v>
      </c>
      <c r="Z432" s="59">
        <f t="shared" si="318"/>
        <v>0</v>
      </c>
      <c r="AA432" s="59">
        <f t="shared" si="319"/>
        <v>0</v>
      </c>
      <c r="AB432" s="59">
        <f t="shared" si="320"/>
        <v>0</v>
      </c>
      <c r="AC432" s="59">
        <f t="shared" si="321"/>
        <v>0</v>
      </c>
      <c r="AD432" s="166">
        <f t="shared" si="363"/>
        <v>0</v>
      </c>
      <c r="AE432" s="169">
        <f t="shared" si="322"/>
        <v>0</v>
      </c>
      <c r="AF432" s="169">
        <f t="shared" si="323"/>
        <v>0</v>
      </c>
      <c r="AG432" s="169">
        <f t="shared" si="324"/>
        <v>0</v>
      </c>
      <c r="AH432" s="169">
        <f t="shared" si="325"/>
        <v>1</v>
      </c>
      <c r="AI432" s="169">
        <f t="shared" si="326"/>
        <v>0</v>
      </c>
      <c r="AJ432" s="169">
        <f t="shared" si="327"/>
        <v>0</v>
      </c>
      <c r="AK432" s="169">
        <f t="shared" si="328"/>
        <v>0</v>
      </c>
      <c r="AL432" s="169">
        <f t="shared" si="329"/>
        <v>1</v>
      </c>
      <c r="AM432" s="169">
        <f t="shared" si="330"/>
        <v>0</v>
      </c>
      <c r="AN432" s="169">
        <f t="shared" si="331"/>
        <v>0</v>
      </c>
      <c r="AO432" s="169">
        <f t="shared" si="332"/>
        <v>1</v>
      </c>
      <c r="AP432" s="169">
        <f t="shared" si="333"/>
        <v>0</v>
      </c>
      <c r="AQ432" s="169">
        <f t="shared" si="334"/>
        <v>0</v>
      </c>
      <c r="AR432" s="169">
        <f t="shared" si="335"/>
        <v>0</v>
      </c>
      <c r="AS432" s="169">
        <f t="shared" si="336"/>
        <v>0</v>
      </c>
      <c r="AT432" s="169">
        <f t="shared" si="337"/>
        <v>0</v>
      </c>
      <c r="AU432" s="169">
        <f t="shared" si="338"/>
        <v>0</v>
      </c>
      <c r="AV432" s="169">
        <f t="shared" si="339"/>
        <v>1</v>
      </c>
      <c r="AW432" s="169">
        <f t="shared" si="340"/>
        <v>1</v>
      </c>
      <c r="AX432" s="169">
        <f t="shared" si="341"/>
        <v>1</v>
      </c>
      <c r="AY432" s="169">
        <f t="shared" si="342"/>
        <v>0</v>
      </c>
      <c r="AZ432" s="169">
        <f t="shared" si="343"/>
        <v>0</v>
      </c>
      <c r="BA432" s="169">
        <f t="shared" si="344"/>
        <v>0</v>
      </c>
      <c r="BB432" s="169">
        <f t="shared" si="345"/>
        <v>1</v>
      </c>
      <c r="BC432" s="169">
        <f t="shared" si="346"/>
        <v>1</v>
      </c>
      <c r="BD432" s="169">
        <f t="shared" si="347"/>
        <v>0</v>
      </c>
      <c r="BE432" s="169">
        <f t="shared" si="348"/>
        <v>0</v>
      </c>
      <c r="BF432" s="169">
        <f t="shared" si="349"/>
        <v>0</v>
      </c>
      <c r="BG432" s="169">
        <f t="shared" si="350"/>
        <v>0</v>
      </c>
      <c r="BH432" s="169">
        <f t="shared" si="351"/>
        <v>1</v>
      </c>
      <c r="BI432" s="169">
        <f t="shared" si="352"/>
        <v>0</v>
      </c>
      <c r="BJ432" s="169">
        <f t="shared" si="353"/>
        <v>1</v>
      </c>
      <c r="BK432" s="167">
        <f t="shared" si="354"/>
        <v>0</v>
      </c>
      <c r="BL432" s="169">
        <f t="shared" si="355"/>
        <v>0</v>
      </c>
      <c r="BM432" s="169">
        <f t="shared" si="356"/>
        <v>1</v>
      </c>
      <c r="BN432" s="169">
        <f t="shared" si="357"/>
        <v>1</v>
      </c>
      <c r="BO432" s="169">
        <f t="shared" si="358"/>
        <v>0</v>
      </c>
      <c r="BP432" s="36">
        <f t="shared" si="359"/>
        <v>0</v>
      </c>
      <c r="BQ432">
        <f t="shared" si="360"/>
        <v>0</v>
      </c>
      <c r="BR432" s="36">
        <f t="shared" si="361"/>
        <v>2</v>
      </c>
      <c r="BS432" t="e">
        <f t="shared" si="362"/>
        <v>#N/A</v>
      </c>
    </row>
    <row r="433" spans="1:71">
      <c r="A433" s="59">
        <v>28</v>
      </c>
      <c r="B433" s="59">
        <v>13212</v>
      </c>
      <c r="C433" s="160">
        <v>142857144.78314301</v>
      </c>
      <c r="D433" s="59">
        <v>136609520</v>
      </c>
      <c r="E433" s="59">
        <v>136609520</v>
      </c>
      <c r="F433" s="59">
        <v>6247624.7831433099</v>
      </c>
      <c r="G433" s="59">
        <v>0</v>
      </c>
      <c r="H433" s="59">
        <v>-310114617.61273497</v>
      </c>
      <c r="I433" s="59">
        <v>406</v>
      </c>
      <c r="J433" s="59">
        <v>407</v>
      </c>
      <c r="K433" s="59">
        <v>0</v>
      </c>
      <c r="L433" s="59">
        <v>0</v>
      </c>
      <c r="M433" s="59">
        <v>0</v>
      </c>
      <c r="N433" s="59">
        <v>0</v>
      </c>
      <c r="O433" s="59">
        <v>0</v>
      </c>
      <c r="P433" s="59">
        <v>0</v>
      </c>
      <c r="Q433" s="59">
        <v>0</v>
      </c>
      <c r="R433" s="59">
        <v>2</v>
      </c>
      <c r="S433" s="59">
        <v>1</v>
      </c>
      <c r="T433" s="59">
        <f t="shared" si="312"/>
        <v>1</v>
      </c>
      <c r="U433" s="59">
        <f t="shared" si="313"/>
        <v>0</v>
      </c>
      <c r="V433" s="59">
        <f t="shared" si="314"/>
        <v>0</v>
      </c>
      <c r="W433" s="59">
        <f t="shared" si="315"/>
        <v>1</v>
      </c>
      <c r="X433" s="59">
        <f t="shared" si="316"/>
        <v>0</v>
      </c>
      <c r="Y433" s="59">
        <f t="shared" si="317"/>
        <v>0</v>
      </c>
      <c r="Z433" s="59">
        <f t="shared" si="318"/>
        <v>0</v>
      </c>
      <c r="AA433" s="59">
        <f t="shared" si="319"/>
        <v>0</v>
      </c>
      <c r="AB433" s="59">
        <f t="shared" si="320"/>
        <v>0</v>
      </c>
      <c r="AC433" s="59">
        <f t="shared" si="321"/>
        <v>0</v>
      </c>
      <c r="AD433" s="166">
        <f t="shared" si="363"/>
        <v>0</v>
      </c>
      <c r="AE433" s="169">
        <f t="shared" si="322"/>
        <v>0</v>
      </c>
      <c r="AF433" s="169">
        <f t="shared" si="323"/>
        <v>0</v>
      </c>
      <c r="AG433" s="169">
        <f t="shared" si="324"/>
        <v>0</v>
      </c>
      <c r="AH433" s="169">
        <f t="shared" si="325"/>
        <v>1</v>
      </c>
      <c r="AI433" s="169">
        <f t="shared" si="326"/>
        <v>0</v>
      </c>
      <c r="AJ433" s="169">
        <f t="shared" si="327"/>
        <v>0</v>
      </c>
      <c r="AK433" s="169">
        <f t="shared" si="328"/>
        <v>0</v>
      </c>
      <c r="AL433" s="169">
        <f t="shared" si="329"/>
        <v>1</v>
      </c>
      <c r="AM433" s="169">
        <f t="shared" si="330"/>
        <v>0</v>
      </c>
      <c r="AN433" s="169">
        <f t="shared" si="331"/>
        <v>0</v>
      </c>
      <c r="AO433" s="169">
        <f t="shared" si="332"/>
        <v>1</v>
      </c>
      <c r="AP433" s="169">
        <f t="shared" si="333"/>
        <v>0</v>
      </c>
      <c r="AQ433" s="169">
        <f t="shared" si="334"/>
        <v>0</v>
      </c>
      <c r="AR433" s="169">
        <f t="shared" si="335"/>
        <v>0</v>
      </c>
      <c r="AS433" s="169">
        <f t="shared" si="336"/>
        <v>0</v>
      </c>
      <c r="AT433" s="169">
        <f t="shared" si="337"/>
        <v>0</v>
      </c>
      <c r="AU433" s="169">
        <f t="shared" si="338"/>
        <v>0</v>
      </c>
      <c r="AV433" s="169">
        <f t="shared" si="339"/>
        <v>1</v>
      </c>
      <c r="AW433" s="169">
        <f t="shared" si="340"/>
        <v>1</v>
      </c>
      <c r="AX433" s="169">
        <f t="shared" si="341"/>
        <v>0</v>
      </c>
      <c r="AY433" s="169">
        <f t="shared" si="342"/>
        <v>1</v>
      </c>
      <c r="AZ433" s="169">
        <f t="shared" si="343"/>
        <v>0</v>
      </c>
      <c r="BA433" s="169">
        <f t="shared" si="344"/>
        <v>0</v>
      </c>
      <c r="BB433" s="169">
        <f t="shared" si="345"/>
        <v>1</v>
      </c>
      <c r="BC433" s="169">
        <f t="shared" si="346"/>
        <v>1</v>
      </c>
      <c r="BD433" s="169">
        <f t="shared" si="347"/>
        <v>0</v>
      </c>
      <c r="BE433" s="169">
        <f t="shared" si="348"/>
        <v>1</v>
      </c>
      <c r="BF433" s="169">
        <f t="shared" si="349"/>
        <v>0</v>
      </c>
      <c r="BG433" s="169">
        <f t="shared" si="350"/>
        <v>0</v>
      </c>
      <c r="BH433" s="169">
        <f t="shared" si="351"/>
        <v>0</v>
      </c>
      <c r="BI433" s="169">
        <f t="shared" si="352"/>
        <v>0</v>
      </c>
      <c r="BJ433" s="169">
        <f t="shared" si="353"/>
        <v>0</v>
      </c>
      <c r="BK433" s="167">
        <f t="shared" si="354"/>
        <v>0</v>
      </c>
      <c r="BL433" s="169">
        <f t="shared" si="355"/>
        <v>0</v>
      </c>
      <c r="BM433" s="169">
        <f t="shared" si="356"/>
        <v>1</v>
      </c>
      <c r="BN433" s="169">
        <f t="shared" si="357"/>
        <v>0</v>
      </c>
      <c r="BO433" s="169">
        <f t="shared" si="358"/>
        <v>1</v>
      </c>
      <c r="BP433" s="36">
        <f t="shared" si="359"/>
        <v>0</v>
      </c>
      <c r="BQ433">
        <f t="shared" si="360"/>
        <v>0</v>
      </c>
      <c r="BR433" s="36">
        <f t="shared" si="361"/>
        <v>1</v>
      </c>
      <c r="BS433" t="e">
        <f t="shared" si="362"/>
        <v>#N/A</v>
      </c>
    </row>
    <row r="434" spans="1:71">
      <c r="A434" s="59">
        <v>262</v>
      </c>
      <c r="B434" s="59">
        <v>161121</v>
      </c>
      <c r="C434" s="160">
        <v>170416670.47577599</v>
      </c>
      <c r="D434" s="59">
        <v>95704482</v>
      </c>
      <c r="E434" s="59">
        <v>140402400</v>
      </c>
      <c r="F434" s="59">
        <v>30014270.475776099</v>
      </c>
      <c r="G434" s="59">
        <v>1308.33335876465</v>
      </c>
      <c r="H434" s="59">
        <v>-3882329898.5615702</v>
      </c>
      <c r="I434" s="59">
        <v>415</v>
      </c>
      <c r="J434" s="59">
        <v>0</v>
      </c>
      <c r="K434" s="59">
        <v>0</v>
      </c>
      <c r="L434" s="59">
        <v>412</v>
      </c>
      <c r="M434" s="59">
        <v>0</v>
      </c>
      <c r="N434" s="59">
        <v>0</v>
      </c>
      <c r="O434" s="59">
        <v>403</v>
      </c>
      <c r="P434" s="59">
        <v>0</v>
      </c>
      <c r="Q434" s="59">
        <v>0</v>
      </c>
      <c r="R434" s="59">
        <v>2</v>
      </c>
      <c r="S434" s="59">
        <v>0</v>
      </c>
      <c r="T434" s="59">
        <f t="shared" si="312"/>
        <v>3</v>
      </c>
      <c r="U434" s="59">
        <f t="shared" si="313"/>
        <v>0</v>
      </c>
      <c r="V434" s="59">
        <f t="shared" si="314"/>
        <v>0</v>
      </c>
      <c r="W434" s="59">
        <f t="shared" si="315"/>
        <v>0</v>
      </c>
      <c r="X434" s="59">
        <f t="shared" si="316"/>
        <v>0</v>
      </c>
      <c r="Y434" s="59">
        <f t="shared" si="317"/>
        <v>0</v>
      </c>
      <c r="Z434" s="59">
        <f t="shared" si="318"/>
        <v>0</v>
      </c>
      <c r="AA434" s="59">
        <f t="shared" si="319"/>
        <v>0</v>
      </c>
      <c r="AB434" s="59">
        <f t="shared" si="320"/>
        <v>0</v>
      </c>
      <c r="AC434" s="59">
        <f t="shared" si="321"/>
        <v>0</v>
      </c>
      <c r="AD434" s="166">
        <f t="shared" si="363"/>
        <v>0</v>
      </c>
      <c r="AE434" s="169">
        <f t="shared" si="322"/>
        <v>0</v>
      </c>
      <c r="AF434" s="169">
        <f t="shared" si="323"/>
        <v>0</v>
      </c>
      <c r="AG434" s="169">
        <f t="shared" si="324"/>
        <v>0</v>
      </c>
      <c r="AH434" s="169">
        <f t="shared" si="325"/>
        <v>1</v>
      </c>
      <c r="AI434" s="169">
        <f t="shared" si="326"/>
        <v>0</v>
      </c>
      <c r="AJ434" s="169">
        <f t="shared" si="327"/>
        <v>0</v>
      </c>
      <c r="AK434" s="169">
        <f t="shared" si="328"/>
        <v>0</v>
      </c>
      <c r="AL434" s="169">
        <f t="shared" si="329"/>
        <v>1</v>
      </c>
      <c r="AM434" s="169">
        <f t="shared" si="330"/>
        <v>0</v>
      </c>
      <c r="AN434" s="169">
        <f t="shared" si="331"/>
        <v>0</v>
      </c>
      <c r="AO434" s="169">
        <f t="shared" si="332"/>
        <v>1</v>
      </c>
      <c r="AP434" s="169">
        <f t="shared" si="333"/>
        <v>0</v>
      </c>
      <c r="AQ434" s="169">
        <f t="shared" si="334"/>
        <v>0</v>
      </c>
      <c r="AR434" s="169">
        <f t="shared" si="335"/>
        <v>0</v>
      </c>
      <c r="AS434" s="169">
        <f t="shared" si="336"/>
        <v>0</v>
      </c>
      <c r="AT434" s="169">
        <f t="shared" si="337"/>
        <v>0</v>
      </c>
      <c r="AU434" s="169">
        <f t="shared" si="338"/>
        <v>0</v>
      </c>
      <c r="AV434" s="169">
        <f t="shared" si="339"/>
        <v>1</v>
      </c>
      <c r="AW434" s="169">
        <f t="shared" si="340"/>
        <v>1</v>
      </c>
      <c r="AX434" s="169">
        <f t="shared" si="341"/>
        <v>1</v>
      </c>
      <c r="AY434" s="169">
        <f t="shared" si="342"/>
        <v>0</v>
      </c>
      <c r="AZ434" s="169">
        <f t="shared" si="343"/>
        <v>0</v>
      </c>
      <c r="BA434" s="169">
        <f t="shared" si="344"/>
        <v>0</v>
      </c>
      <c r="BB434" s="169">
        <f t="shared" si="345"/>
        <v>1</v>
      </c>
      <c r="BC434" s="169">
        <f t="shared" si="346"/>
        <v>0</v>
      </c>
      <c r="BD434" s="169">
        <f t="shared" si="347"/>
        <v>1</v>
      </c>
      <c r="BE434" s="169">
        <f t="shared" si="348"/>
        <v>0</v>
      </c>
      <c r="BF434" s="169">
        <f t="shared" si="349"/>
        <v>0</v>
      </c>
      <c r="BG434" s="169">
        <f t="shared" si="350"/>
        <v>1</v>
      </c>
      <c r="BH434" s="169">
        <f t="shared" si="351"/>
        <v>1</v>
      </c>
      <c r="BI434" s="169">
        <f t="shared" si="352"/>
        <v>0</v>
      </c>
      <c r="BJ434" s="169">
        <f t="shared" si="353"/>
        <v>1</v>
      </c>
      <c r="BK434" s="167">
        <f t="shared" si="354"/>
        <v>0</v>
      </c>
      <c r="BL434" s="169">
        <f t="shared" si="355"/>
        <v>0</v>
      </c>
      <c r="BM434" s="169">
        <f t="shared" si="356"/>
        <v>1</v>
      </c>
      <c r="BN434" s="169">
        <f t="shared" si="357"/>
        <v>1</v>
      </c>
      <c r="BO434" s="169">
        <f t="shared" si="358"/>
        <v>0</v>
      </c>
      <c r="BP434" s="36">
        <f t="shared" si="359"/>
        <v>0</v>
      </c>
      <c r="BQ434">
        <f t="shared" si="360"/>
        <v>0</v>
      </c>
      <c r="BR434" s="36">
        <f t="shared" si="361"/>
        <v>3</v>
      </c>
      <c r="BS434" t="e">
        <f t="shared" si="362"/>
        <v>#N/A</v>
      </c>
    </row>
    <row r="435" spans="1:71">
      <c r="A435" s="59">
        <v>303</v>
      </c>
      <c r="B435" s="59">
        <v>171551</v>
      </c>
      <c r="C435" s="160">
        <v>320714290.03815699</v>
      </c>
      <c r="D435" s="59">
        <v>142079358.875</v>
      </c>
      <c r="E435" s="59">
        <v>142674597</v>
      </c>
      <c r="F435" s="59">
        <v>178039693.03815699</v>
      </c>
      <c r="G435" s="59">
        <v>1500.0000457763699</v>
      </c>
      <c r="H435" s="59">
        <v>-4223063568.7402</v>
      </c>
      <c r="I435" s="59">
        <v>412</v>
      </c>
      <c r="J435" s="59">
        <v>0</v>
      </c>
      <c r="K435" s="59">
        <v>0</v>
      </c>
      <c r="L435" s="59">
        <v>101</v>
      </c>
      <c r="M435" s="59">
        <v>0</v>
      </c>
      <c r="N435" s="59">
        <v>0</v>
      </c>
      <c r="O435" s="59">
        <v>412</v>
      </c>
      <c r="P435" s="59">
        <v>0</v>
      </c>
      <c r="Q435" s="59">
        <v>0</v>
      </c>
      <c r="R435" s="59">
        <v>2</v>
      </c>
      <c r="S435" s="59">
        <v>1</v>
      </c>
      <c r="T435" s="59">
        <f t="shared" si="312"/>
        <v>2</v>
      </c>
      <c r="U435" s="59">
        <f t="shared" si="313"/>
        <v>0</v>
      </c>
      <c r="V435" s="59">
        <f t="shared" si="314"/>
        <v>0</v>
      </c>
      <c r="W435" s="59">
        <f t="shared" si="315"/>
        <v>0</v>
      </c>
      <c r="X435" s="59">
        <f t="shared" si="316"/>
        <v>0</v>
      </c>
      <c r="Y435" s="59">
        <f t="shared" si="317"/>
        <v>0</v>
      </c>
      <c r="Z435" s="59">
        <f t="shared" si="318"/>
        <v>0</v>
      </c>
      <c r="AA435" s="59">
        <f t="shared" si="319"/>
        <v>0</v>
      </c>
      <c r="AB435" s="59">
        <f t="shared" si="320"/>
        <v>0</v>
      </c>
      <c r="AC435" s="59">
        <f t="shared" si="321"/>
        <v>0</v>
      </c>
      <c r="AD435" s="166">
        <f t="shared" si="363"/>
        <v>1</v>
      </c>
      <c r="AE435" s="169">
        <f t="shared" si="322"/>
        <v>1</v>
      </c>
      <c r="AF435" s="169">
        <f t="shared" si="323"/>
        <v>0</v>
      </c>
      <c r="AG435" s="169">
        <f t="shared" si="324"/>
        <v>0</v>
      </c>
      <c r="AH435" s="169">
        <f t="shared" si="325"/>
        <v>1</v>
      </c>
      <c r="AI435" s="169">
        <f t="shared" si="326"/>
        <v>1</v>
      </c>
      <c r="AJ435" s="169">
        <f t="shared" si="327"/>
        <v>0</v>
      </c>
      <c r="AK435" s="169">
        <f t="shared" si="328"/>
        <v>0</v>
      </c>
      <c r="AL435" s="169">
        <f t="shared" si="329"/>
        <v>0</v>
      </c>
      <c r="AM435" s="169">
        <f t="shared" si="330"/>
        <v>0</v>
      </c>
      <c r="AN435" s="169">
        <f t="shared" si="331"/>
        <v>0</v>
      </c>
      <c r="AO435" s="169">
        <f t="shared" si="332"/>
        <v>1</v>
      </c>
      <c r="AP435" s="169">
        <f t="shared" si="333"/>
        <v>0</v>
      </c>
      <c r="AQ435" s="169">
        <f t="shared" si="334"/>
        <v>0</v>
      </c>
      <c r="AR435" s="169">
        <f t="shared" si="335"/>
        <v>0</v>
      </c>
      <c r="AS435" s="169">
        <f t="shared" si="336"/>
        <v>0</v>
      </c>
      <c r="AT435" s="169">
        <f t="shared" si="337"/>
        <v>0</v>
      </c>
      <c r="AU435" s="169">
        <f t="shared" si="338"/>
        <v>0</v>
      </c>
      <c r="AV435" s="169">
        <f t="shared" si="339"/>
        <v>1</v>
      </c>
      <c r="AW435" s="169">
        <f t="shared" si="340"/>
        <v>1</v>
      </c>
      <c r="AX435" s="169">
        <f t="shared" si="341"/>
        <v>1</v>
      </c>
      <c r="AY435" s="169">
        <f t="shared" si="342"/>
        <v>0</v>
      </c>
      <c r="AZ435" s="169">
        <f t="shared" si="343"/>
        <v>1</v>
      </c>
      <c r="BA435" s="169">
        <f t="shared" si="344"/>
        <v>0</v>
      </c>
      <c r="BB435" s="169">
        <f t="shared" si="345"/>
        <v>1</v>
      </c>
      <c r="BC435" s="169">
        <f t="shared" si="346"/>
        <v>0</v>
      </c>
      <c r="BD435" s="169">
        <f t="shared" si="347"/>
        <v>1</v>
      </c>
      <c r="BE435" s="169">
        <f t="shared" si="348"/>
        <v>0</v>
      </c>
      <c r="BF435" s="169">
        <f t="shared" si="349"/>
        <v>0</v>
      </c>
      <c r="BG435" s="169">
        <f t="shared" si="350"/>
        <v>0</v>
      </c>
      <c r="BH435" s="169">
        <f t="shared" si="351"/>
        <v>0</v>
      </c>
      <c r="BI435" s="169">
        <f t="shared" si="352"/>
        <v>0</v>
      </c>
      <c r="BJ435" s="169">
        <f t="shared" si="353"/>
        <v>2</v>
      </c>
      <c r="BK435" s="167">
        <f t="shared" si="354"/>
        <v>0</v>
      </c>
      <c r="BL435" s="169">
        <f t="shared" si="355"/>
        <v>0</v>
      </c>
      <c r="BM435" s="169">
        <f t="shared" si="356"/>
        <v>1</v>
      </c>
      <c r="BN435" s="169">
        <f t="shared" si="357"/>
        <v>0</v>
      </c>
      <c r="BO435" s="169">
        <f t="shared" si="358"/>
        <v>1</v>
      </c>
      <c r="BP435" s="36">
        <f t="shared" si="359"/>
        <v>1</v>
      </c>
      <c r="BQ435">
        <f t="shared" si="360"/>
        <v>0</v>
      </c>
      <c r="BR435" s="36">
        <f t="shared" si="361"/>
        <v>4</v>
      </c>
      <c r="BS435" t="e">
        <f t="shared" si="362"/>
        <v>#N/A</v>
      </c>
    </row>
    <row r="436" spans="1:71">
      <c r="A436" s="59">
        <v>450</v>
      </c>
      <c r="B436" s="59">
        <v>251231</v>
      </c>
      <c r="C436" s="160">
        <v>192607142.03712299</v>
      </c>
      <c r="D436" s="59">
        <v>133521425</v>
      </c>
      <c r="E436" s="59">
        <v>150878567</v>
      </c>
      <c r="F436" s="59">
        <v>41728575.037122801</v>
      </c>
      <c r="G436" s="59">
        <v>1535.7143096923801</v>
      </c>
      <c r="H436" s="59">
        <v>-7018162847.5230904</v>
      </c>
      <c r="I436" s="59">
        <v>0</v>
      </c>
      <c r="J436" s="59">
        <v>0</v>
      </c>
      <c r="K436" s="59">
        <v>0</v>
      </c>
      <c r="L436" s="59">
        <v>403</v>
      </c>
      <c r="M436" s="59">
        <v>0</v>
      </c>
      <c r="N436" s="59">
        <v>0</v>
      </c>
      <c r="O436" s="59">
        <v>444</v>
      </c>
      <c r="P436" s="59">
        <v>0</v>
      </c>
      <c r="Q436" s="59">
        <v>0</v>
      </c>
      <c r="R436" s="59">
        <v>2</v>
      </c>
      <c r="S436" s="59">
        <v>0</v>
      </c>
      <c r="T436" s="59">
        <f t="shared" si="312"/>
        <v>2</v>
      </c>
      <c r="U436" s="59">
        <f t="shared" si="313"/>
        <v>0</v>
      </c>
      <c r="V436" s="59">
        <f t="shared" si="314"/>
        <v>0</v>
      </c>
      <c r="W436" s="59">
        <f t="shared" si="315"/>
        <v>0</v>
      </c>
      <c r="X436" s="59">
        <f t="shared" si="316"/>
        <v>0</v>
      </c>
      <c r="Y436" s="59">
        <f t="shared" si="317"/>
        <v>0</v>
      </c>
      <c r="Z436" s="59">
        <f t="shared" si="318"/>
        <v>0</v>
      </c>
      <c r="AA436" s="59">
        <f t="shared" si="319"/>
        <v>0</v>
      </c>
      <c r="AB436" s="59">
        <f t="shared" si="320"/>
        <v>0</v>
      </c>
      <c r="AC436" s="59">
        <f t="shared" si="321"/>
        <v>0</v>
      </c>
      <c r="AD436" s="166">
        <f t="shared" si="363"/>
        <v>0</v>
      </c>
      <c r="AE436" s="169">
        <f t="shared" si="322"/>
        <v>0</v>
      </c>
      <c r="AF436" s="169">
        <f t="shared" si="323"/>
        <v>0</v>
      </c>
      <c r="AG436" s="169">
        <f t="shared" si="324"/>
        <v>0</v>
      </c>
      <c r="AH436" s="169">
        <f t="shared" si="325"/>
        <v>1</v>
      </c>
      <c r="AI436" s="169">
        <f t="shared" si="326"/>
        <v>0</v>
      </c>
      <c r="AJ436" s="169">
        <f t="shared" si="327"/>
        <v>0</v>
      </c>
      <c r="AK436" s="169">
        <f t="shared" si="328"/>
        <v>0</v>
      </c>
      <c r="AL436" s="169">
        <f t="shared" si="329"/>
        <v>1</v>
      </c>
      <c r="AM436" s="169">
        <f t="shared" si="330"/>
        <v>0</v>
      </c>
      <c r="AN436" s="169">
        <f t="shared" si="331"/>
        <v>0</v>
      </c>
      <c r="AO436" s="169">
        <f t="shared" si="332"/>
        <v>1</v>
      </c>
      <c r="AP436" s="169">
        <f t="shared" si="333"/>
        <v>0</v>
      </c>
      <c r="AQ436" s="169">
        <f t="shared" si="334"/>
        <v>0</v>
      </c>
      <c r="AR436" s="169">
        <f t="shared" si="335"/>
        <v>0</v>
      </c>
      <c r="AS436" s="169">
        <f t="shared" si="336"/>
        <v>0</v>
      </c>
      <c r="AT436" s="169">
        <f t="shared" si="337"/>
        <v>0</v>
      </c>
      <c r="AU436" s="169">
        <f t="shared" si="338"/>
        <v>0</v>
      </c>
      <c r="AV436" s="169">
        <f t="shared" si="339"/>
        <v>1</v>
      </c>
      <c r="AW436" s="169">
        <f t="shared" si="340"/>
        <v>1</v>
      </c>
      <c r="AX436" s="169">
        <f t="shared" si="341"/>
        <v>1</v>
      </c>
      <c r="AY436" s="169">
        <f t="shared" si="342"/>
        <v>0</v>
      </c>
      <c r="AZ436" s="169">
        <f t="shared" si="343"/>
        <v>0</v>
      </c>
      <c r="BA436" s="169">
        <f t="shared" si="344"/>
        <v>0</v>
      </c>
      <c r="BB436" s="169">
        <f t="shared" si="345"/>
        <v>1</v>
      </c>
      <c r="BC436" s="169">
        <f t="shared" si="346"/>
        <v>0</v>
      </c>
      <c r="BD436" s="169">
        <f t="shared" si="347"/>
        <v>1</v>
      </c>
      <c r="BE436" s="169">
        <f t="shared" si="348"/>
        <v>0</v>
      </c>
      <c r="BF436" s="169">
        <f t="shared" si="349"/>
        <v>0</v>
      </c>
      <c r="BG436" s="169">
        <f t="shared" si="350"/>
        <v>1</v>
      </c>
      <c r="BH436" s="169">
        <f t="shared" si="351"/>
        <v>0</v>
      </c>
      <c r="BI436" s="169">
        <f t="shared" si="352"/>
        <v>0</v>
      </c>
      <c r="BJ436" s="169">
        <f t="shared" si="353"/>
        <v>0</v>
      </c>
      <c r="BK436" s="167">
        <f t="shared" si="354"/>
        <v>0</v>
      </c>
      <c r="BL436" s="169">
        <f t="shared" si="355"/>
        <v>0</v>
      </c>
      <c r="BM436" s="169">
        <f t="shared" si="356"/>
        <v>1</v>
      </c>
      <c r="BN436" s="169">
        <f t="shared" si="357"/>
        <v>1</v>
      </c>
      <c r="BO436" s="169">
        <f t="shared" si="358"/>
        <v>0</v>
      </c>
      <c r="BP436" s="36">
        <f t="shared" si="359"/>
        <v>0</v>
      </c>
      <c r="BQ436">
        <f t="shared" si="360"/>
        <v>0</v>
      </c>
      <c r="BR436" s="36">
        <f t="shared" si="361"/>
        <v>1</v>
      </c>
      <c r="BS436" t="e">
        <f t="shared" si="362"/>
        <v>#N/A</v>
      </c>
    </row>
    <row r="437" spans="1:71">
      <c r="A437" s="59">
        <v>309</v>
      </c>
      <c r="B437" s="59">
        <v>181161</v>
      </c>
      <c r="C437" s="160">
        <v>132142855.49034899</v>
      </c>
      <c r="D437" s="59">
        <v>184392872</v>
      </c>
      <c r="E437" s="59">
        <v>184392872</v>
      </c>
      <c r="F437" s="59">
        <v>-52250016.509651199</v>
      </c>
      <c r="G437" s="59">
        <v>0</v>
      </c>
      <c r="H437" s="59">
        <v>-4500838991.73176</v>
      </c>
      <c r="I437" s="59">
        <v>0</v>
      </c>
      <c r="J437" s="59">
        <v>0</v>
      </c>
      <c r="K437" s="59">
        <v>0</v>
      </c>
      <c r="L437" s="59">
        <v>417</v>
      </c>
      <c r="M437" s="59">
        <v>406</v>
      </c>
      <c r="N437" s="59">
        <v>0</v>
      </c>
      <c r="O437" s="59">
        <v>417</v>
      </c>
      <c r="P437" s="59">
        <v>404</v>
      </c>
      <c r="Q437" s="59">
        <v>0</v>
      </c>
      <c r="R437" s="59">
        <v>2</v>
      </c>
      <c r="S437" s="59">
        <v>0</v>
      </c>
      <c r="T437" s="59">
        <f t="shared" si="312"/>
        <v>2</v>
      </c>
      <c r="U437" s="59">
        <f t="shared" si="313"/>
        <v>0</v>
      </c>
      <c r="V437" s="59">
        <f t="shared" si="314"/>
        <v>0</v>
      </c>
      <c r="W437" s="59">
        <f t="shared" si="315"/>
        <v>2</v>
      </c>
      <c r="X437" s="59">
        <f t="shared" si="316"/>
        <v>0</v>
      </c>
      <c r="Y437" s="59">
        <f t="shared" si="317"/>
        <v>0</v>
      </c>
      <c r="Z437" s="59">
        <f t="shared" si="318"/>
        <v>0</v>
      </c>
      <c r="AA437" s="59">
        <f t="shared" si="319"/>
        <v>0</v>
      </c>
      <c r="AB437" s="59">
        <f t="shared" si="320"/>
        <v>0</v>
      </c>
      <c r="AC437" s="59">
        <f t="shared" si="321"/>
        <v>0</v>
      </c>
      <c r="AD437" s="166">
        <f t="shared" si="363"/>
        <v>0</v>
      </c>
      <c r="AE437" s="169">
        <f t="shared" si="322"/>
        <v>0</v>
      </c>
      <c r="AF437" s="169">
        <f t="shared" si="323"/>
        <v>0</v>
      </c>
      <c r="AG437" s="169">
        <f t="shared" si="324"/>
        <v>0</v>
      </c>
      <c r="AH437" s="169">
        <f t="shared" si="325"/>
        <v>1</v>
      </c>
      <c r="AI437" s="169">
        <f t="shared" si="326"/>
        <v>0</v>
      </c>
      <c r="AJ437" s="169">
        <f t="shared" si="327"/>
        <v>0</v>
      </c>
      <c r="AK437" s="169">
        <f t="shared" si="328"/>
        <v>0</v>
      </c>
      <c r="AL437" s="169">
        <f t="shared" si="329"/>
        <v>1</v>
      </c>
      <c r="AM437" s="169">
        <f t="shared" si="330"/>
        <v>0</v>
      </c>
      <c r="AN437" s="169">
        <f t="shared" si="331"/>
        <v>0</v>
      </c>
      <c r="AO437" s="169">
        <f t="shared" si="332"/>
        <v>1</v>
      </c>
      <c r="AP437" s="169">
        <f t="shared" si="333"/>
        <v>0</v>
      </c>
      <c r="AQ437" s="169">
        <f t="shared" si="334"/>
        <v>0</v>
      </c>
      <c r="AR437" s="169">
        <f t="shared" si="335"/>
        <v>0</v>
      </c>
      <c r="AS437" s="169">
        <f t="shared" si="336"/>
        <v>0</v>
      </c>
      <c r="AT437" s="169">
        <f t="shared" si="337"/>
        <v>0</v>
      </c>
      <c r="AU437" s="169">
        <f t="shared" si="338"/>
        <v>0</v>
      </c>
      <c r="AV437" s="169">
        <f t="shared" si="339"/>
        <v>1</v>
      </c>
      <c r="AW437" s="169">
        <f t="shared" si="340"/>
        <v>1</v>
      </c>
      <c r="AX437" s="169">
        <f t="shared" si="341"/>
        <v>1</v>
      </c>
      <c r="AY437" s="169">
        <f t="shared" si="342"/>
        <v>0</v>
      </c>
      <c r="AZ437" s="169">
        <f t="shared" si="343"/>
        <v>0</v>
      </c>
      <c r="BA437" s="169">
        <f t="shared" si="344"/>
        <v>0</v>
      </c>
      <c r="BB437" s="169">
        <f t="shared" si="345"/>
        <v>1</v>
      </c>
      <c r="BC437" s="169">
        <f t="shared" si="346"/>
        <v>2</v>
      </c>
      <c r="BD437" s="169">
        <f t="shared" si="347"/>
        <v>0</v>
      </c>
      <c r="BE437" s="169">
        <f t="shared" si="348"/>
        <v>0</v>
      </c>
      <c r="BF437" s="169">
        <f t="shared" si="349"/>
        <v>2</v>
      </c>
      <c r="BG437" s="169">
        <f t="shared" si="350"/>
        <v>0</v>
      </c>
      <c r="BH437" s="169">
        <f t="shared" si="351"/>
        <v>0</v>
      </c>
      <c r="BI437" s="169">
        <f t="shared" si="352"/>
        <v>0</v>
      </c>
      <c r="BJ437" s="169">
        <f t="shared" si="353"/>
        <v>0</v>
      </c>
      <c r="BK437" s="167">
        <f t="shared" si="354"/>
        <v>0</v>
      </c>
      <c r="BL437" s="169">
        <f t="shared" si="355"/>
        <v>0</v>
      </c>
      <c r="BM437" s="169">
        <f t="shared" si="356"/>
        <v>1</v>
      </c>
      <c r="BN437" s="169">
        <f t="shared" si="357"/>
        <v>1</v>
      </c>
      <c r="BO437" s="169">
        <f t="shared" si="358"/>
        <v>0</v>
      </c>
      <c r="BP437" s="36">
        <f t="shared" si="359"/>
        <v>0</v>
      </c>
      <c r="BQ437">
        <f t="shared" si="360"/>
        <v>0</v>
      </c>
      <c r="BR437" s="36">
        <f t="shared" si="361"/>
        <v>4</v>
      </c>
      <c r="BS437" t="e">
        <f t="shared" si="362"/>
        <v>#N/A</v>
      </c>
    </row>
    <row r="438" spans="1:71">
      <c r="A438" s="59">
        <v>300</v>
      </c>
      <c r="B438" s="59">
        <v>171451</v>
      </c>
      <c r="C438" s="160">
        <v>330357156.81629997</v>
      </c>
      <c r="D438" s="59">
        <v>191629472</v>
      </c>
      <c r="E438" s="59">
        <v>191629472</v>
      </c>
      <c r="F438" s="59">
        <v>138727684.8163</v>
      </c>
      <c r="G438" s="59">
        <v>267.85714721679699</v>
      </c>
      <c r="H438" s="59">
        <v>-4168411288.1742101</v>
      </c>
      <c r="I438" s="59">
        <v>412</v>
      </c>
      <c r="J438" s="59">
        <v>0</v>
      </c>
      <c r="K438" s="59">
        <v>0</v>
      </c>
      <c r="L438" s="59">
        <v>0</v>
      </c>
      <c r="M438" s="59">
        <v>0</v>
      </c>
      <c r="N438" s="59">
        <v>0</v>
      </c>
      <c r="O438" s="59">
        <v>412</v>
      </c>
      <c r="P438" s="59">
        <v>0</v>
      </c>
      <c r="Q438" s="59">
        <v>0</v>
      </c>
      <c r="R438" s="59">
        <v>2</v>
      </c>
      <c r="S438" s="59">
        <v>1</v>
      </c>
      <c r="T438" s="59">
        <f t="shared" si="312"/>
        <v>2</v>
      </c>
      <c r="U438" s="59">
        <f t="shared" si="313"/>
        <v>0</v>
      </c>
      <c r="V438" s="59">
        <f t="shared" si="314"/>
        <v>0</v>
      </c>
      <c r="W438" s="59">
        <f t="shared" si="315"/>
        <v>0</v>
      </c>
      <c r="X438" s="59">
        <f t="shared" si="316"/>
        <v>0</v>
      </c>
      <c r="Y438" s="59">
        <f t="shared" si="317"/>
        <v>0</v>
      </c>
      <c r="Z438" s="59">
        <f t="shared" si="318"/>
        <v>0</v>
      </c>
      <c r="AA438" s="59">
        <f t="shared" si="319"/>
        <v>0</v>
      </c>
      <c r="AB438" s="59">
        <f t="shared" si="320"/>
        <v>0</v>
      </c>
      <c r="AC438" s="59">
        <f t="shared" si="321"/>
        <v>0</v>
      </c>
      <c r="AD438" s="166">
        <f t="shared" si="363"/>
        <v>0</v>
      </c>
      <c r="AE438" s="169">
        <f t="shared" si="322"/>
        <v>0</v>
      </c>
      <c r="AF438" s="169">
        <f t="shared" si="323"/>
        <v>0</v>
      </c>
      <c r="AG438" s="169">
        <f t="shared" si="324"/>
        <v>0</v>
      </c>
      <c r="AH438" s="169">
        <f t="shared" si="325"/>
        <v>1</v>
      </c>
      <c r="AI438" s="169">
        <f t="shared" si="326"/>
        <v>0</v>
      </c>
      <c r="AJ438" s="169">
        <f t="shared" si="327"/>
        <v>0</v>
      </c>
      <c r="AK438" s="169">
        <f t="shared" si="328"/>
        <v>0</v>
      </c>
      <c r="AL438" s="169">
        <f t="shared" si="329"/>
        <v>1</v>
      </c>
      <c r="AM438" s="169">
        <f t="shared" si="330"/>
        <v>0</v>
      </c>
      <c r="AN438" s="169">
        <f t="shared" si="331"/>
        <v>0</v>
      </c>
      <c r="AO438" s="169">
        <f t="shared" si="332"/>
        <v>1</v>
      </c>
      <c r="AP438" s="169">
        <f t="shared" si="333"/>
        <v>0</v>
      </c>
      <c r="AQ438" s="169">
        <f t="shared" si="334"/>
        <v>0</v>
      </c>
      <c r="AR438" s="169">
        <f t="shared" si="335"/>
        <v>0</v>
      </c>
      <c r="AS438" s="169">
        <f t="shared" si="336"/>
        <v>0</v>
      </c>
      <c r="AT438" s="169">
        <f t="shared" si="337"/>
        <v>0</v>
      </c>
      <c r="AU438" s="169">
        <f t="shared" si="338"/>
        <v>0</v>
      </c>
      <c r="AV438" s="169">
        <f t="shared" si="339"/>
        <v>1</v>
      </c>
      <c r="AW438" s="169">
        <f t="shared" si="340"/>
        <v>1</v>
      </c>
      <c r="AX438" s="169">
        <f t="shared" si="341"/>
        <v>1</v>
      </c>
      <c r="AY438" s="169">
        <f t="shared" si="342"/>
        <v>0</v>
      </c>
      <c r="AZ438" s="169">
        <f t="shared" si="343"/>
        <v>0</v>
      </c>
      <c r="BA438" s="169">
        <f t="shared" si="344"/>
        <v>0</v>
      </c>
      <c r="BB438" s="169">
        <f t="shared" si="345"/>
        <v>1</v>
      </c>
      <c r="BC438" s="169">
        <f t="shared" si="346"/>
        <v>0</v>
      </c>
      <c r="BD438" s="169">
        <f t="shared" si="347"/>
        <v>1</v>
      </c>
      <c r="BE438" s="169">
        <f t="shared" si="348"/>
        <v>0</v>
      </c>
      <c r="BF438" s="169">
        <f t="shared" si="349"/>
        <v>0</v>
      </c>
      <c r="BG438" s="169">
        <f t="shared" si="350"/>
        <v>0</v>
      </c>
      <c r="BH438" s="169">
        <f t="shared" si="351"/>
        <v>0</v>
      </c>
      <c r="BI438" s="169">
        <f t="shared" si="352"/>
        <v>0</v>
      </c>
      <c r="BJ438" s="169">
        <f t="shared" si="353"/>
        <v>2</v>
      </c>
      <c r="BK438" s="167">
        <f t="shared" si="354"/>
        <v>0</v>
      </c>
      <c r="BL438" s="169">
        <f t="shared" si="355"/>
        <v>0</v>
      </c>
      <c r="BM438" s="169">
        <f t="shared" si="356"/>
        <v>1</v>
      </c>
      <c r="BN438" s="169">
        <f t="shared" si="357"/>
        <v>0</v>
      </c>
      <c r="BO438" s="169">
        <f t="shared" si="358"/>
        <v>1</v>
      </c>
      <c r="BP438" s="36">
        <f t="shared" si="359"/>
        <v>0</v>
      </c>
      <c r="BQ438">
        <f t="shared" si="360"/>
        <v>0</v>
      </c>
      <c r="BR438" s="36">
        <f t="shared" si="361"/>
        <v>2</v>
      </c>
      <c r="BS438" t="e">
        <f t="shared" si="362"/>
        <v>#N/A</v>
      </c>
    </row>
  </sheetData>
  <autoFilter ref="A3:BS3" xr:uid="{0E40B7FD-D102-4038-88D9-9595F07AD5C6}">
    <sortState xmlns:xlrd2="http://schemas.microsoft.com/office/spreadsheetml/2017/richdata2" ref="A4:BS438">
      <sortCondition ref="E3"/>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08C00-A4CC-4307-B0BA-C3386A7E407A}">
  <sheetPr codeName="Sheet20"/>
  <dimension ref="A1:BS445"/>
  <sheetViews>
    <sheetView topLeftCell="AN1" zoomScale="60" zoomScaleNormal="60" workbookViewId="0">
      <selection activeCell="AZ4" sqref="AZ4"/>
    </sheetView>
  </sheetViews>
  <sheetFormatPr defaultRowHeight="15"/>
  <cols>
    <col min="3" max="3" width="12.5703125" bestFit="1" customWidth="1"/>
    <col min="4" max="4" width="11.5703125" bestFit="1" customWidth="1"/>
  </cols>
  <sheetData>
    <row r="1" spans="1:71">
      <c r="AD1" s="146" t="s">
        <v>503</v>
      </c>
    </row>
    <row r="2" spans="1:71">
      <c r="AD2" s="36">
        <f>IF('Perbandingan Pertanian-Lainnya'!C14 = Daftar!M7, 1, 0)</f>
        <v>0</v>
      </c>
      <c r="AE2" s="36">
        <f>IF('Perbandingan Pertanian-Lainnya'!F15 &lt;&gt; Daftar!O7, 1,0)</f>
        <v>1</v>
      </c>
      <c r="AF2" s="36">
        <f>IF('Perbandingan Pertanian-Lainnya'!G16 &lt;&gt; Daftar!O6, 1,0)</f>
        <v>1</v>
      </c>
      <c r="AG2" s="36">
        <f>IF('Perbandingan Pertanian-Lainnya'!F16&lt;&gt;Daftar!S7, 1, 0)</f>
        <v>1</v>
      </c>
      <c r="AH2" s="36">
        <f>IF('Perbandingan Pertanian-Lainnya'!F16&lt;&gt;Daftar!S6,1,0)</f>
        <v>1</v>
      </c>
      <c r="AI2" s="36">
        <f xml:space="preserve"> IF(AND('Perbandingan Pertanian-Lainnya'!F17&lt;&gt;Daftar!U7, 'Perbandingan Pertanian-Lainnya'!F17&lt;&gt;Daftar!U8), 1,0)</f>
        <v>1</v>
      </c>
      <c r="AJ2" s="36">
        <f xml:space="preserve"> IF(AND('Perbandingan Pertanian-Lainnya'!F17&lt;&gt;Daftar!U6, 'Perbandingan Pertanian-Lainnya'!F17&lt;&gt;Daftar!U8), 1,0)</f>
        <v>1</v>
      </c>
      <c r="AK2" s="36">
        <f xml:space="preserve"> IF(AND('Perbandingan Pertanian-Lainnya'!F17&lt;&gt;Daftar!U6, 'Perbandingan Pertanian-Lainnya'!F17&lt;&gt;Daftar!U7), 1,0)</f>
        <v>1</v>
      </c>
      <c r="AL2" s="36">
        <f>IF(SUM(AI2:AK2) = 3, 1, 0)</f>
        <v>1</v>
      </c>
      <c r="AM2" s="36">
        <f>IF('Perbandingan Pertanian-Lainnya'!C14 = Daftar!M8, 1, 0)</f>
        <v>0</v>
      </c>
      <c r="AN2" s="36">
        <f>IF('Perbandingan Pertanian-Lainnya'!I16&lt;&gt;Daftar!S7, 1,0)</f>
        <v>1</v>
      </c>
      <c r="AO2" s="36">
        <f>IF('Perbandingan Pertanian-Lainnya'!I16&lt;&gt;Daftar!Z6,1,0)</f>
        <v>0</v>
      </c>
      <c r="AP2" s="36">
        <f>IF('Perbandingan Pertanian-Lainnya'!I15&lt;&gt;Daftar!O6,1,0)</f>
        <v>1</v>
      </c>
      <c r="AQ2" s="36">
        <f>IF('Perbandingan Pertanian-Lainnya'!I15&lt;&gt;Daftar!O7,1,0)</f>
        <v>1</v>
      </c>
      <c r="AR2" s="36">
        <f>AP2</f>
        <v>1</v>
      </c>
      <c r="AS2" s="36">
        <f>IF(AND('Perbandingan Pertanian-Lainnya'!$I17&lt;&gt;Daftar!$X7, 'Perbandingan Pertanian-Lainnya'!$I17&lt;&gt;Daftar!$X8),1,0)</f>
        <v>1</v>
      </c>
      <c r="AT2" s="36">
        <f>IF(AND('Perbandingan Pertanian-Lainnya'!$I17&lt;&gt;Daftar!$X6, 'Perbandingan Pertanian-Lainnya'!$I17&lt;&gt;Daftar!$X8),1,0)</f>
        <v>1</v>
      </c>
      <c r="AU2" s="36">
        <f>IF(AND('Perbandingan Pertanian-Lainnya'!$I17&lt;&gt;Daftar!$X6, 'Perbandingan Pertanian-Lainnya'!$I17&lt;&gt;Daftar!$X7),1,0)</f>
        <v>1</v>
      </c>
      <c r="AV2" s="36">
        <f>IF(SUM(AS2:AU2) = 3, 1, 0)</f>
        <v>1</v>
      </c>
      <c r="AW2" s="36">
        <f>IF('Perbandingan Pertanian-Lainnya'!C14 = Daftar!M6,1,0)</f>
        <v>0</v>
      </c>
      <c r="AX2" s="36">
        <f>IF('Perbandingan Pertanian-Lainnya'!L15&lt;&gt;Daftar!O6,1,0)</f>
        <v>1</v>
      </c>
      <c r="AY2" s="36">
        <f>IF('Perbandingan Pertanian-Lainnya'!L15&lt;&gt;Daftar!O7,1,0)</f>
        <v>1</v>
      </c>
      <c r="AZ2" s="36">
        <f>AX2</f>
        <v>1</v>
      </c>
      <c r="BA2" s="36">
        <f>IF('Perbandingan Pertanian-Lainnya'!L16&lt;&gt;Daftar!S7,1,0)</f>
        <v>1</v>
      </c>
      <c r="BB2" s="36">
        <f>IF('Perbandingan Pertanian-Lainnya'!L16&lt;&gt;Daftar!S6, 1,0)</f>
        <v>1</v>
      </c>
      <c r="BC2" s="36">
        <f>IF('Perbandingan Pertanian-Lainnya'!L17&lt;&gt;Daftar!S7,1,0)</f>
        <v>1</v>
      </c>
      <c r="BD2" s="36">
        <f>IF('Perbandingan Pertanian-Lainnya'!L17&lt;&gt;Daftar!S6, 1,0)</f>
        <v>1</v>
      </c>
      <c r="BE2" s="36">
        <f>IF(AND('Perbandingan Pertanian-Lainnya'!$L18&lt;&gt;Daftar!$AB7, 'Perbandingan Pertanian-Lainnya'!$L18&lt;&gt;Daftar!$AB8, 'Perbandingan Pertanian-Lainnya'!$L18&lt;&gt;Daftar!$AB9, 'Perbandingan Pertanian-Lainnya'!$L18&lt;&gt;Daftar!$AB10, 'Perbandingan Pertanian-Lainnya'!$L18&lt;&gt;Daftar!$AB11, 'Perbandingan Pertanian-Lainnya'!$L18&lt;&gt;Daftar!$AB12), 1, 0)</f>
        <v>1</v>
      </c>
      <c r="BF2" s="36">
        <f>IF(AND('Perbandingan Pertanian-Lainnya'!$L18&lt;&gt;Daftar!$AB6, 'Perbandingan Pertanian-Lainnya'!$L18&lt;&gt;Daftar!$AB8, 'Perbandingan Pertanian-Lainnya'!$L18&lt;&gt;Daftar!$AB9, 'Perbandingan Pertanian-Lainnya'!$L18&lt;&gt;Daftar!$AB10, 'Perbandingan Pertanian-Lainnya'!$L18&lt;&gt;Daftar!$AB11, 'Perbandingan Pertanian-Lainnya'!$L18&lt;&gt;Daftar!$AB12), 1, 0)</f>
        <v>1</v>
      </c>
      <c r="BG2" s="36">
        <f>IF(AND('Perbandingan Pertanian-Lainnya'!$L18&lt;&gt;Daftar!$AB6, 'Perbandingan Pertanian-Lainnya'!$L18&lt;&gt;Daftar!$AB7, 'Perbandingan Pertanian-Lainnya'!$L18&lt;&gt;Daftar!$AB9, 'Perbandingan Pertanian-Lainnya'!$L18&lt;&gt;Daftar!$AB10, 'Perbandingan Pertanian-Lainnya'!$L18&lt;&gt;Daftar!$AB11, 'Perbandingan Pertanian-Lainnya'!$L18&lt;&gt;Daftar!$AB12), 1, 0)</f>
        <v>1</v>
      </c>
      <c r="BH2" s="36">
        <f>IF(AND('Perbandingan Pertanian-Lainnya'!$L18&lt;&gt;Daftar!$AB6, 'Perbandingan Pertanian-Lainnya'!$L18&lt;&gt;Daftar!$AB7, 'Perbandingan Pertanian-Lainnya'!$L18&lt;&gt;Daftar!$AB8, 'Perbandingan Pertanian-Lainnya'!$L18&lt;&gt;Daftar!$AB10, 'Perbandingan Pertanian-Lainnya'!$L18&lt;&gt;Daftar!$AB11, 'Perbandingan Pertanian-Lainnya'!$L18&lt;&gt;Daftar!$AB12), 1, 0)</f>
        <v>1</v>
      </c>
      <c r="BI2" s="36">
        <f>IF(AND('Perbandingan Pertanian-Lainnya'!$L18&lt;&gt;Daftar!$AB6, 'Perbandingan Pertanian-Lainnya'!$L18&lt;&gt;Daftar!$AB7, 'Perbandingan Pertanian-Lainnya'!$L18&lt;&gt;Daftar!$AB8, 'Perbandingan Pertanian-Lainnya'!$L18&lt;&gt;Daftar!$AB9, 'Perbandingan Pertanian-Lainnya'!$L18&lt;&gt;Daftar!$AB11, 'Perbandingan Pertanian-Lainnya'!$L18&lt;&gt;Daftar!$AB12), 1, 0)</f>
        <v>1</v>
      </c>
      <c r="BJ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Pertanian-Lainnya'!$L18&lt;&gt;Daftar!$AB12), 1, 0)</f>
        <v>1</v>
      </c>
      <c r="BK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Pertanian-Lainnya'!$L18&lt;&gt;Daftar!$AB11), 1, 0)</f>
        <v>1</v>
      </c>
      <c r="BL2" s="36">
        <f>IF('Perbandingan Pertanian-Lainnya'!C15&lt;&gt;Daftar!Q7,1,0)</f>
        <v>1</v>
      </c>
      <c r="BM2" s="36">
        <f>IF('Perbandingan Pertanian-Lainnya'!C15&lt;&gt;Daftar!Q6,1,0)</f>
        <v>1</v>
      </c>
      <c r="BN2" s="36">
        <f>IF('Perbandingan Pertanian-Lainnya'!C16&lt;&gt;Daftar!S6, 1,0)</f>
        <v>1</v>
      </c>
      <c r="BO2" s="36">
        <f>IF('Perbandingan Pertanian-Lainnya'!C16&lt;&gt;Daftar!S7, 1,0)</f>
        <v>1</v>
      </c>
      <c r="BP2" s="146"/>
    </row>
    <row r="3" spans="1:71" ht="90">
      <c r="A3" s="59"/>
      <c r="B3" s="59" t="s">
        <v>454</v>
      </c>
      <c r="C3" s="59" t="s">
        <v>455</v>
      </c>
      <c r="D3" s="59" t="s">
        <v>456</v>
      </c>
      <c r="E3" s="59" t="s">
        <v>457</v>
      </c>
      <c r="F3" s="59" t="s">
        <v>458</v>
      </c>
      <c r="G3" s="59" t="s">
        <v>459</v>
      </c>
      <c r="H3" s="59" t="s">
        <v>460</v>
      </c>
      <c r="I3" s="59" t="s">
        <v>461</v>
      </c>
      <c r="J3" s="59" t="s">
        <v>462</v>
      </c>
      <c r="K3" s="59" t="s">
        <v>463</v>
      </c>
      <c r="L3" s="59" t="s">
        <v>464</v>
      </c>
      <c r="M3" s="59" t="s">
        <v>465</v>
      </c>
      <c r="N3" s="59" t="s">
        <v>466</v>
      </c>
      <c r="O3" s="59" t="s">
        <v>467</v>
      </c>
      <c r="P3" s="59" t="s">
        <v>468</v>
      </c>
      <c r="Q3" s="59" t="s">
        <v>469</v>
      </c>
      <c r="R3" s="59" t="s">
        <v>509</v>
      </c>
      <c r="S3" s="59" t="s">
        <v>510</v>
      </c>
      <c r="T3" s="155" t="s">
        <v>470</v>
      </c>
      <c r="U3" s="155" t="s">
        <v>471</v>
      </c>
      <c r="V3" s="59" t="s">
        <v>472</v>
      </c>
      <c r="W3" s="155" t="s">
        <v>473</v>
      </c>
      <c r="X3" s="155" t="s">
        <v>474</v>
      </c>
      <c r="Y3" s="155" t="s">
        <v>475</v>
      </c>
      <c r="Z3" s="155" t="s">
        <v>476</v>
      </c>
      <c r="AA3" s="155" t="s">
        <v>477</v>
      </c>
      <c r="AB3" s="155" t="s">
        <v>478</v>
      </c>
      <c r="AC3" s="155" t="s">
        <v>479</v>
      </c>
      <c r="AD3" s="156" t="s">
        <v>480</v>
      </c>
      <c r="AE3" s="157" t="s">
        <v>481</v>
      </c>
      <c r="AF3" s="157" t="s">
        <v>504</v>
      </c>
      <c r="AG3" s="158" t="s">
        <v>482</v>
      </c>
      <c r="AH3" s="158" t="s">
        <v>513</v>
      </c>
      <c r="AI3" s="158" t="s">
        <v>483</v>
      </c>
      <c r="AJ3" s="158" t="s">
        <v>484</v>
      </c>
      <c r="AK3" s="158" t="s">
        <v>485</v>
      </c>
      <c r="AL3" s="158" t="s">
        <v>514</v>
      </c>
      <c r="AM3" s="158" t="s">
        <v>472</v>
      </c>
      <c r="AN3" s="158" t="s">
        <v>486</v>
      </c>
      <c r="AO3" s="158" t="s">
        <v>515</v>
      </c>
      <c r="AP3" s="158" t="s">
        <v>487</v>
      </c>
      <c r="AQ3" s="158" t="s">
        <v>516</v>
      </c>
      <c r="AR3" s="158" t="s">
        <v>521</v>
      </c>
      <c r="AS3" s="158" t="s">
        <v>488</v>
      </c>
      <c r="AT3" s="158" t="s">
        <v>489</v>
      </c>
      <c r="AU3" s="158" t="s">
        <v>490</v>
      </c>
      <c r="AV3" s="158" t="s">
        <v>517</v>
      </c>
      <c r="AW3" s="158" t="s">
        <v>491</v>
      </c>
      <c r="AX3" s="158" t="s">
        <v>492</v>
      </c>
      <c r="AY3" s="158" t="s">
        <v>518</v>
      </c>
      <c r="AZ3" s="158" t="s">
        <v>521</v>
      </c>
      <c r="BA3" s="158" t="s">
        <v>493</v>
      </c>
      <c r="BB3" s="158" t="s">
        <v>519</v>
      </c>
      <c r="BC3" s="158" t="s">
        <v>494</v>
      </c>
      <c r="BD3" s="158" t="s">
        <v>520</v>
      </c>
      <c r="BE3" s="158" t="s">
        <v>495</v>
      </c>
      <c r="BF3" s="158" t="s">
        <v>496</v>
      </c>
      <c r="BG3" s="158" t="s">
        <v>497</v>
      </c>
      <c r="BH3" s="158" t="s">
        <v>498</v>
      </c>
      <c r="BI3" s="158" t="s">
        <v>499</v>
      </c>
      <c r="BJ3" s="158" t="s">
        <v>500</v>
      </c>
      <c r="BK3" s="159" t="s">
        <v>501</v>
      </c>
      <c r="BL3" s="158" t="s">
        <v>512</v>
      </c>
      <c r="BM3" s="158" t="s">
        <v>511</v>
      </c>
      <c r="BN3" s="158" t="s">
        <v>522</v>
      </c>
      <c r="BO3" s="159" t="s">
        <v>510</v>
      </c>
      <c r="BP3" s="168" t="s">
        <v>505</v>
      </c>
      <c r="BQ3" s="168" t="s">
        <v>506</v>
      </c>
      <c r="BR3" s="168" t="s">
        <v>507</v>
      </c>
      <c r="BS3" s="168" t="s">
        <v>508</v>
      </c>
    </row>
    <row r="4" spans="1:71">
      <c r="A4" s="59">
        <v>352</v>
      </c>
      <c r="B4" s="59">
        <v>212131</v>
      </c>
      <c r="C4" s="160">
        <v>10476190.8032727</v>
      </c>
      <c r="D4" s="59">
        <v>64380955.375</v>
      </c>
      <c r="E4" s="59">
        <v>65452384</v>
      </c>
      <c r="F4" s="59">
        <v>-54976193.196727298</v>
      </c>
      <c r="G4" s="59">
        <v>261.90477371215798</v>
      </c>
      <c r="H4" s="59">
        <v>-4955235835.4186602</v>
      </c>
      <c r="I4" s="59">
        <v>0</v>
      </c>
      <c r="J4" s="59">
        <v>0</v>
      </c>
      <c r="K4" s="59">
        <v>0</v>
      </c>
      <c r="L4" s="59">
        <v>406</v>
      </c>
      <c r="M4" s="59">
        <v>413</v>
      </c>
      <c r="N4" s="59">
        <v>301</v>
      </c>
      <c r="O4" s="59">
        <v>0</v>
      </c>
      <c r="P4" s="59">
        <v>0</v>
      </c>
      <c r="Q4" s="59">
        <v>0</v>
      </c>
      <c r="R4" s="59">
        <v>2</v>
      </c>
      <c r="S4" s="59">
        <v>0</v>
      </c>
      <c r="T4" s="59">
        <f t="shared" ref="T4:T67" si="0">COUNTIFS(I4, "&gt;400", I4, "&lt;500")+COUNTIFS(L4, "&gt;400", L4, "&lt;500")+COUNTIFS(O4, "&gt;400", O4, "&lt;500")</f>
        <v>1</v>
      </c>
      <c r="U4" s="59">
        <f t="shared" ref="U4:U67" si="1">COUNTIFS(J4, "&gt;200", J4, "&lt;400")+COUNTIFS(L4, "&gt;200", L4, "&lt;400")+COUNTIFS(O4, "&gt;200", O4, "&lt;400")</f>
        <v>0</v>
      </c>
      <c r="V4" s="59">
        <f t="shared" ref="V4:V67" si="2">COUNTIF($I4, 102)+COUNTIF($L4, 102)+COUNTIF($O4, 102)</f>
        <v>0</v>
      </c>
      <c r="W4" s="59">
        <f t="shared" ref="W4:W67" si="3">IF(AND(J4&gt;399, J4&lt;500), 1,0) + IF(AND(K4&gt;399, K4&lt;500), 1,0) +IF(AND(M4&gt;399, M4&lt;500), 1,0) +IF(AND(N4&gt;399, N4&lt;500), 1,0) +IF(AND(P4&gt;399, P4&lt;500), 1,0) +IF(AND(Q4&gt;399, Q4&lt;500), 1,0)</f>
        <v>1</v>
      </c>
      <c r="X4" s="59">
        <f t="shared" ref="X4:X67" si="4">IF(AND(J4&gt;700, J4&lt;890), 1,0) + IF(AND(K4&gt;700, K4&lt;890), 1,0) +IF(AND(M4&gt;700, M4&lt;890), 1,0) +IF(AND(N4&gt;700, N4&lt;890), 1,0) +IF(AND(P4&gt;700, P4&lt;890), 1,0) +IF(AND(Q4&gt;700, Q4&lt;890), 1,0)</f>
        <v>0</v>
      </c>
      <c r="Y4" s="59">
        <f t="shared" ref="Y4:Y67" si="5">IF(AND(J4&gt;200, J4&lt;400), 1,0) + IF(AND(K4&gt;200, K4&lt;400), 1,0) +IF(AND(M4&gt;200, M4&lt;400), 1,0) +IF(AND(N4&gt;200, N4&lt;400), 1,0) +IF(AND(P4&gt;200, P4&lt;400), 1,0) +IF(AND(Q4&gt;200, Q4&lt;400), 1,0)</f>
        <v>1</v>
      </c>
      <c r="Z4" s="59">
        <f t="shared" ref="Z4:Z67" si="6">IF(J4=101, 1,0) + IF(K4=101, 1,0) +IF(M4=101, 1,0) +IF(N4=101, 1,0) +IF(P4=101, 1,0) +IF(Q4=101, 1,0)</f>
        <v>0</v>
      </c>
      <c r="AA4" s="59">
        <f t="shared" ref="AA4:AA67" si="7">IF(J4=102, 1,0) + IF(K4=102, 1,0) +IF(M4=102, 1,0) +IF(N4=102, 1,0) +IF(P4=102, 1,0) +IF(Q4=102, 1,0)</f>
        <v>0</v>
      </c>
      <c r="AB4" s="59">
        <f t="shared" ref="AB4:AB67" si="8">IF(AND(J4&gt;500, J4&lt;600), 1,0) + IF(AND(K4&gt;500, K4&lt;600), 1,0) +IF(AND(M4&gt;500, M4&lt;600), 1,0) +IF(AND(N4&gt;500, N4&lt;600), 1,0) +IF(AND(P4&gt;500, P4&lt;600), 1,0) +IF(AND(Q4&gt;500, Q4&lt;600), 1,0)</f>
        <v>0</v>
      </c>
      <c r="AC4" s="59">
        <f t="shared" ref="AC4:AC67" si="9">IF(AND(J4&gt;0, SUM(W4:AB4)=0), 1,0) + IF(AND(K4&gt;0, SUM(W4:AB4)=0), 1,0) +IF(AND(M4&gt;0, SUM(W4:AB4)=0), 1,0) +IF(AND(N4&gt;0, SUM(W4:AB4)=0), 1,0) +IF(AND(P4&gt;0, SUM(W4:AB4)=0), 1,0) +IF(AND(Q4&gt;0, SUM(W4:AB4)=0), 1,0)</f>
        <v>0</v>
      </c>
      <c r="AD4" s="166">
        <f t="shared" ref="AD4:AD35" si="10">COUNTIF(I4, 101)+COUNTIF(L4, 101)+COUNTIF(O4, 101)</f>
        <v>0</v>
      </c>
      <c r="AE4" s="169">
        <f t="shared" ref="AE4:AE67" si="11">IF(AD4=1, 1,0)</f>
        <v>0</v>
      </c>
      <c r="AF4" s="169">
        <f t="shared" ref="AF4:AF67" si="12">IF(AD4&gt;=2, 1,0)</f>
        <v>0</v>
      </c>
      <c r="AG4" s="169">
        <f t="shared" ref="AG4:AG67" si="13">IF(IF(I4=101,1,0) * IF(J4&lt;&gt;0, 1,0) +IF(I4=101,1,0)* IF(K4&lt;&gt;0, 1,0) + IF(L4=101,1,0) * IF(M4&lt;&gt;0, 1,0) +IF(L4=101,1,0)* IF(N4&lt;&gt;0, 1,0) + IF(O4=101,1,0) * IF(P4&lt;&gt;0, 1,0) +IF(O4=101,1,0)* IF(Q4&lt;&gt;0, 1,0)&gt;0, 1,0)</f>
        <v>0</v>
      </c>
      <c r="AH4" s="169">
        <f t="shared" ref="AH4:AH67" si="14">IF(AG4=0, 1,0)</f>
        <v>1</v>
      </c>
      <c r="AI4" s="169">
        <f t="shared" ref="AI4:AI67" si="15">IF(AND(AD4&gt;0, T4&gt;0), 1, 0)</f>
        <v>0</v>
      </c>
      <c r="AJ4" s="169">
        <f t="shared" ref="AJ4:AJ67" si="16">IF(AND(AD4&gt;0, V4&gt;0), 1, 0)</f>
        <v>0</v>
      </c>
      <c r="AK4" s="169">
        <f t="shared" ref="AK4:AK67" si="17">IF(AND(AD4&gt;0, U4&gt;0), 1, 0)</f>
        <v>0</v>
      </c>
      <c r="AL4" s="169">
        <f t="shared" ref="AL4:AL67" si="18">IF(SUM(AI4:AK4)&gt;0,0,1)</f>
        <v>1</v>
      </c>
      <c r="AM4" s="169">
        <f t="shared" ref="AM4:AM67" si="19">IF(V4&gt;0, 1,0)</f>
        <v>0</v>
      </c>
      <c r="AN4" s="169">
        <f t="shared" ref="AN4:AN67" si="20">IF(I4=102,1,0) * IF(J4&lt;&gt;0, 1,0) +IF(I4=102,1,0)* IF(K4&lt;&gt;0, 1,0) + IF(L4=102,1,0) * IF(M4&lt;&gt;0, 1,0) +IF(L4=102,1,0)* IF(N4&lt;&gt;0, 1,0) + IF(O4=102,1,0) * IF(P4&lt;&gt;0, 1,0) +IF(O4=102,1,0)* IF(Q4&lt;&gt;0, 1,0)</f>
        <v>0</v>
      </c>
      <c r="AO4" s="169">
        <f t="shared" ref="AO4:AO67" si="21">IF(AN4=0, 1,0)</f>
        <v>1</v>
      </c>
      <c r="AP4" s="169">
        <f t="shared" ref="AP4:AP67" si="22">IF(V4&gt;1,1,0)</f>
        <v>0</v>
      </c>
      <c r="AQ4" s="169">
        <f t="shared" ref="AQ4:AQ67" si="23">IF(V4 = 1, 1, 0)</f>
        <v>0</v>
      </c>
      <c r="AR4" s="169">
        <f t="shared" ref="AR4:AR67" si="24">IF(SUM(AS4:AU4)&gt;0, 1,0)</f>
        <v>0</v>
      </c>
      <c r="AS4" s="169">
        <f t="shared" ref="AS4:AS67" si="25">IF(AND(T4&gt;0, V4&gt;0), 1,0)</f>
        <v>0</v>
      </c>
      <c r="AT4" s="169">
        <f t="shared" ref="AT4:AT67" si="26">AJ4</f>
        <v>0</v>
      </c>
      <c r="AU4" s="169">
        <f t="shared" ref="AU4:AU67" si="27">IF(AND(V4&gt;0, U4&gt;0),1,0)</f>
        <v>0</v>
      </c>
      <c r="AV4" s="169">
        <f t="shared" ref="AV4:AV67" si="28">IF(SUM(AS4:AU4)&gt;0,0,1)</f>
        <v>1</v>
      </c>
      <c r="AW4" s="169">
        <f t="shared" ref="AW4:AW67" si="29">IF(T4&gt;0,1,0)</f>
        <v>1</v>
      </c>
      <c r="AX4" s="169">
        <f t="shared" ref="AX4:AX67" si="30">IF(T4&gt;1, 1,0)</f>
        <v>0</v>
      </c>
      <c r="AY4" s="169">
        <f>IF(T4=1, 1, 0)</f>
        <v>1</v>
      </c>
      <c r="AZ4" s="169">
        <f t="shared" ref="AZ4:AZ67" si="31">IF(SUM(AS4,AI4)&gt;0,1,0)</f>
        <v>0</v>
      </c>
      <c r="BA4" s="169">
        <f t="shared" ref="BA4:BA67" si="32">IF(AND(AW4&gt;0, X4&gt;0),1,0)+IF(AND(AW4&gt;0, (COUNTIFS(I4, "&gt;700", L4, "&gt;700", O4, "&gt;700")&gt;0)),1,0)</f>
        <v>0</v>
      </c>
      <c r="BB4" s="169">
        <f t="shared" ref="BB4:BB67" si="33">IF(BA4 = 0, 1,0)</f>
        <v>1</v>
      </c>
      <c r="BC4" s="169">
        <f t="shared" ref="BC4:BC67" si="34">IF(COUNTIFS(I4, "&gt;400", I4,"&lt;600"),1,0) * IF(COUNTIFS(J4,"&gt;0", J4,"&lt;700")+  COUNTIFS(K4,"&gt;0", K4,"&lt;700")&gt;0,1,0) + IF(COUNTIFS(L4, "&gt;400", L4,"&lt;600"),1,0) * IF(COUNTIFS(M4,"&gt;0", M4,"&lt;700")+ COUNTIFS(N4,"&gt;0", N4,"&lt;700")&gt;0,1,0) + IF(COUNTIFS(O4, "&gt;400", O4,"&lt;600"),1,0) * IF(COUNTIFS(P4,"&gt;0", P4,"&lt;700")+  COUNTIFS(Q4,"&gt;0", Q4,"&lt;700")&gt;0,1,0)</f>
        <v>1</v>
      </c>
      <c r="BD4" s="169">
        <f t="shared" ref="BD4:BD67" si="35">IF(BC4 = 0, 1,0)</f>
        <v>0</v>
      </c>
      <c r="BE4" s="169">
        <f t="shared" ref="BE4:BE67" si="36">COUNTIF(I4, 406)+COUNTIF(L4, 406)+COUNTIF(O4, 406)</f>
        <v>1</v>
      </c>
      <c r="BF4" s="169">
        <f t="shared" ref="BF4:BF67" si="37">COUNTIF(I4, 417)+COUNTIF(L4, 417)+COUNTIF(O4, 417)</f>
        <v>0</v>
      </c>
      <c r="BG4" s="169">
        <f t="shared" ref="BG4:BG67" si="38">COUNTIF(I4, 403)+COUNTIF(L4, 403)+COUNTIF(O4, 403)</f>
        <v>0</v>
      </c>
      <c r="BH4" s="169">
        <f t="shared" ref="BH4:BH67" si="39">COUNTIF(I4, 415)+COUNTIF(L4, 415)+COUNTIF(O4, 415)</f>
        <v>0</v>
      </c>
      <c r="BI4" s="169">
        <f t="shared" ref="BI4:BI67" si="40">COUNTIF(I4, 405)+COUNTIF(L4, 405)+COUNTIF(O4, 405)</f>
        <v>0</v>
      </c>
      <c r="BJ4" s="169">
        <f t="shared" ref="BJ4:BJ67" si="41">IF(OR(COUNTIF(I4, 416)=1, COUNTIF(I4, 412)=1), 1,0)   +IF(OR(COUNTIF(L4, 416)=1, COUNTIF(L4, 412)=1), 1,0)+IF(OR(COUNTIF(O4, 416)=1, COUNTIF(O4, 412)=1), 1,0)</f>
        <v>0</v>
      </c>
      <c r="BK4" s="167">
        <f t="shared" ref="BK4:BK67" si="42">IF(AND(AW4&gt;0, SUM(BE4:BJ4) = 0), 1,0)</f>
        <v>0</v>
      </c>
      <c r="BL4" s="169">
        <f>IF(R4 = 1, 1,0)</f>
        <v>0</v>
      </c>
      <c r="BM4" s="169">
        <f>IF(R4 = 2, 1,0)</f>
        <v>1</v>
      </c>
      <c r="BN4" s="169">
        <f>IF(S4 = 1, 0,1)</f>
        <v>1</v>
      </c>
      <c r="BO4" s="169">
        <f>IF(S4 = 1, 1,0)</f>
        <v>0</v>
      </c>
      <c r="BP4" s="36">
        <f>IF(SUM($AE$2:$AF$2)&gt;0, SUMPRODUCT($AE$2:$AF$2, AE4:AF4),IF(SUM(AE4:AF4)&gt;0, 0,1))*SUMPRODUCT($AG$2:$AH$2, AG4:AH4)*SUMPRODUCT($AI$2:$AL$2, AI4:AL4)*SUMPRODUCT($BL$2:$BM$2,BL4:BM4)*SUMPRODUCT($BN$2:$BO$2,BN4:BO4)</f>
        <v>0</v>
      </c>
      <c r="BQ4">
        <f>(SUMPRODUCT($AN$2:$AO$2, AN4:AO4)*SUMPRODUCT($AP$2:$AR$2, AP4:AR4)*SUMPRODUCT($AS$2:$AV$2, AS4:AV4))*SUMPRODUCT($BL$2:$BM$2,BL4:BM4)*SUMPRODUCT($BN$2:$BO$2,BN4:BO4)</f>
        <v>0</v>
      </c>
      <c r="BR4" s="36">
        <f>SUMPRODUCT($AX$2:$AZ$2, AX4:AZ4)*SUMPRODUCT($BA$2:$BB$2, BA4:BB4)*SUMPRODUCT($BC$2:$BD$2, BC4:BD4)*SUMPRODUCT($BE$2:$BK$2, BE4:BK4)*SUMPRODUCT($BL$2:$BM$2,BL4:BM4)*SUMPRODUCT($BN$2:$BO$2,BN4:BO4)</f>
        <v>1</v>
      </c>
      <c r="BS4" t="e">
        <f>IF((BP4*$AD$2+BQ4*$AM$2+BR4*$AW$2)&gt;0,  F4,NA())</f>
        <v>#N/A</v>
      </c>
    </row>
    <row r="5" spans="1:71">
      <c r="A5" s="59">
        <v>309</v>
      </c>
      <c r="B5" s="59">
        <v>181161</v>
      </c>
      <c r="C5" s="160">
        <v>132142855.49034899</v>
      </c>
      <c r="D5" s="59">
        <v>184392872</v>
      </c>
      <c r="E5" s="59">
        <v>184392872</v>
      </c>
      <c r="F5" s="59">
        <v>-52250016.509651199</v>
      </c>
      <c r="G5" s="59">
        <v>0</v>
      </c>
      <c r="H5" s="59">
        <v>-4500838991.73176</v>
      </c>
      <c r="I5" s="59">
        <v>0</v>
      </c>
      <c r="J5" s="59">
        <v>0</v>
      </c>
      <c r="K5" s="59">
        <v>0</v>
      </c>
      <c r="L5" s="59">
        <v>417</v>
      </c>
      <c r="M5" s="59">
        <v>406</v>
      </c>
      <c r="N5" s="59">
        <v>0</v>
      </c>
      <c r="O5" s="59">
        <v>417</v>
      </c>
      <c r="P5" s="59">
        <v>404</v>
      </c>
      <c r="Q5" s="59">
        <v>0</v>
      </c>
      <c r="R5" s="59">
        <v>2</v>
      </c>
      <c r="S5" s="59">
        <v>0</v>
      </c>
      <c r="T5" s="59">
        <f t="shared" si="0"/>
        <v>2</v>
      </c>
      <c r="U5" s="59">
        <f t="shared" si="1"/>
        <v>0</v>
      </c>
      <c r="V5" s="59">
        <f t="shared" si="2"/>
        <v>0</v>
      </c>
      <c r="W5" s="59">
        <f t="shared" si="3"/>
        <v>2</v>
      </c>
      <c r="X5" s="59">
        <f t="shared" si="4"/>
        <v>0</v>
      </c>
      <c r="Y5" s="59">
        <f t="shared" si="5"/>
        <v>0</v>
      </c>
      <c r="Z5" s="59">
        <f t="shared" si="6"/>
        <v>0</v>
      </c>
      <c r="AA5" s="59">
        <f t="shared" si="7"/>
        <v>0</v>
      </c>
      <c r="AB5" s="59">
        <f t="shared" si="8"/>
        <v>0</v>
      </c>
      <c r="AC5" s="59">
        <f t="shared" si="9"/>
        <v>0</v>
      </c>
      <c r="AD5" s="166">
        <f t="shared" si="10"/>
        <v>0</v>
      </c>
      <c r="AE5" s="169">
        <f t="shared" si="11"/>
        <v>0</v>
      </c>
      <c r="AF5" s="169">
        <f t="shared" si="12"/>
        <v>0</v>
      </c>
      <c r="AG5" s="169">
        <f t="shared" si="13"/>
        <v>0</v>
      </c>
      <c r="AH5" s="169">
        <f t="shared" si="14"/>
        <v>1</v>
      </c>
      <c r="AI5" s="169">
        <f t="shared" si="15"/>
        <v>0</v>
      </c>
      <c r="AJ5" s="169">
        <f t="shared" si="16"/>
        <v>0</v>
      </c>
      <c r="AK5" s="169">
        <f t="shared" si="17"/>
        <v>0</v>
      </c>
      <c r="AL5" s="169">
        <f t="shared" si="18"/>
        <v>1</v>
      </c>
      <c r="AM5" s="169">
        <f t="shared" si="19"/>
        <v>0</v>
      </c>
      <c r="AN5" s="169">
        <f t="shared" si="20"/>
        <v>0</v>
      </c>
      <c r="AO5" s="169">
        <f t="shared" si="21"/>
        <v>1</v>
      </c>
      <c r="AP5" s="169">
        <f t="shared" si="22"/>
        <v>0</v>
      </c>
      <c r="AQ5" s="169">
        <f t="shared" si="23"/>
        <v>0</v>
      </c>
      <c r="AR5" s="169">
        <f t="shared" si="24"/>
        <v>0</v>
      </c>
      <c r="AS5" s="169">
        <f t="shared" si="25"/>
        <v>0</v>
      </c>
      <c r="AT5" s="169">
        <f t="shared" si="26"/>
        <v>0</v>
      </c>
      <c r="AU5" s="169">
        <f t="shared" si="27"/>
        <v>0</v>
      </c>
      <c r="AV5" s="169">
        <f t="shared" si="28"/>
        <v>1</v>
      </c>
      <c r="AW5" s="169">
        <f t="shared" si="29"/>
        <v>1</v>
      </c>
      <c r="AX5" s="169">
        <f t="shared" si="30"/>
        <v>1</v>
      </c>
      <c r="AY5" s="169">
        <f t="shared" ref="AY5:AY68" si="43">IF(T5=1, 1, 0)</f>
        <v>0</v>
      </c>
      <c r="AZ5" s="169">
        <f t="shared" si="31"/>
        <v>0</v>
      </c>
      <c r="BA5" s="169">
        <f t="shared" si="32"/>
        <v>0</v>
      </c>
      <c r="BB5" s="169">
        <f t="shared" si="33"/>
        <v>1</v>
      </c>
      <c r="BC5" s="169">
        <f t="shared" si="34"/>
        <v>2</v>
      </c>
      <c r="BD5" s="169">
        <f t="shared" si="35"/>
        <v>0</v>
      </c>
      <c r="BE5" s="169">
        <f t="shared" si="36"/>
        <v>0</v>
      </c>
      <c r="BF5" s="169">
        <f t="shared" si="37"/>
        <v>2</v>
      </c>
      <c r="BG5" s="169">
        <f t="shared" si="38"/>
        <v>0</v>
      </c>
      <c r="BH5" s="169">
        <f t="shared" si="39"/>
        <v>0</v>
      </c>
      <c r="BI5" s="169">
        <f t="shared" si="40"/>
        <v>0</v>
      </c>
      <c r="BJ5" s="169">
        <f t="shared" si="41"/>
        <v>0</v>
      </c>
      <c r="BK5" s="167">
        <f t="shared" si="42"/>
        <v>0</v>
      </c>
      <c r="BL5" s="169">
        <f t="shared" ref="BL5:BL68" si="44">IF(R5 = 1, 1,0)</f>
        <v>0</v>
      </c>
      <c r="BM5" s="169">
        <f t="shared" ref="BM5:BM68" si="45">IF(R5 = 2, 1,0)</f>
        <v>1</v>
      </c>
      <c r="BN5" s="169">
        <f t="shared" ref="BN5:BN68" si="46">IF(S5 = 1, 0,1)</f>
        <v>1</v>
      </c>
      <c r="BO5" s="169">
        <f t="shared" ref="BO5:BO68" si="47">IF(S5 = 1, 1,0)</f>
        <v>0</v>
      </c>
      <c r="BP5" s="36">
        <f t="shared" ref="BP5:BP68" si="48">IF(SUM($AE$2:$AF$2)&gt;0, SUMPRODUCT($AE$2:$AF$2, AE5:AF5),IF(SUM(AE5:AF5)&gt;0, 0,1))*SUMPRODUCT($AG$2:$AH$2, AG5:AH5)*SUMPRODUCT($AI$2:$AL$2, AI5:AL5)*SUMPRODUCT($BL$2:$BM$2,BL5:BM5)*SUMPRODUCT($BN$2:$BO$2,BN5:BO5)</f>
        <v>0</v>
      </c>
      <c r="BQ5">
        <f t="shared" ref="BQ5:BQ68" si="49">(SUMPRODUCT($AN$2:$AO$2, AN5:AO5)*SUMPRODUCT($AP$2:$AR$2, AP5:AR5)*SUMPRODUCT($AS$2:$AV$2, AS5:AV5))*SUMPRODUCT($BL$2:$BM$2,BL5:BM5)*SUMPRODUCT($BN$2:$BO$2,BN5:BO5)</f>
        <v>0</v>
      </c>
      <c r="BR5" s="36">
        <f t="shared" ref="BR5:BR68" si="50">SUMPRODUCT($AX$2:$AZ$2, AX5:AZ5)*SUMPRODUCT($BA$2:$BB$2, BA5:BB5)*SUMPRODUCT($BC$2:$BD$2, BC5:BD5)*SUMPRODUCT($BE$2:$BK$2, BE5:BK5)*SUMPRODUCT($BL$2:$BM$2,BL5:BM5)*SUMPRODUCT($BN$2:$BO$2,BN5:BO5)</f>
        <v>4</v>
      </c>
      <c r="BS5" t="e">
        <f t="shared" ref="BS5:BS68" si="51">IF((BP5*$AD$2+BQ5*$AM$2+BR5*$AW$2)&gt;0,  F5,NA())</f>
        <v>#N/A</v>
      </c>
    </row>
    <row r="6" spans="1:71">
      <c r="A6" s="59">
        <v>188</v>
      </c>
      <c r="B6" s="59">
        <v>122711</v>
      </c>
      <c r="C6" s="160">
        <v>26702501.240592699</v>
      </c>
      <c r="D6" s="59">
        <v>52928574</v>
      </c>
      <c r="E6" s="59">
        <v>77904764</v>
      </c>
      <c r="F6" s="59">
        <v>-51202262.759407297</v>
      </c>
      <c r="G6" s="59">
        <v>804.76193237304699</v>
      </c>
      <c r="H6" s="59">
        <v>-2906003710.11515</v>
      </c>
      <c r="I6" s="59">
        <v>417</v>
      </c>
      <c r="J6" s="59">
        <v>403</v>
      </c>
      <c r="K6" s="59">
        <v>402</v>
      </c>
      <c r="L6" s="59">
        <v>403</v>
      </c>
      <c r="M6" s="59">
        <v>411</v>
      </c>
      <c r="N6" s="59">
        <v>0</v>
      </c>
      <c r="O6" s="59">
        <v>0</v>
      </c>
      <c r="P6" s="59">
        <v>0</v>
      </c>
      <c r="Q6" s="59">
        <v>0</v>
      </c>
      <c r="R6" s="59">
        <v>2</v>
      </c>
      <c r="S6" s="59">
        <v>1</v>
      </c>
      <c r="T6" s="59">
        <f t="shared" si="0"/>
        <v>2</v>
      </c>
      <c r="U6" s="59">
        <f t="shared" si="1"/>
        <v>0</v>
      </c>
      <c r="V6" s="59">
        <f t="shared" si="2"/>
        <v>0</v>
      </c>
      <c r="W6" s="59">
        <f t="shared" si="3"/>
        <v>3</v>
      </c>
      <c r="X6" s="59">
        <f t="shared" si="4"/>
        <v>0</v>
      </c>
      <c r="Y6" s="59">
        <f t="shared" si="5"/>
        <v>0</v>
      </c>
      <c r="Z6" s="59">
        <f t="shared" si="6"/>
        <v>0</v>
      </c>
      <c r="AA6" s="59">
        <f t="shared" si="7"/>
        <v>0</v>
      </c>
      <c r="AB6" s="59">
        <f t="shared" si="8"/>
        <v>0</v>
      </c>
      <c r="AC6" s="59">
        <f t="shared" si="9"/>
        <v>0</v>
      </c>
      <c r="AD6" s="166">
        <f t="shared" si="10"/>
        <v>0</v>
      </c>
      <c r="AE6" s="169">
        <f t="shared" si="11"/>
        <v>0</v>
      </c>
      <c r="AF6" s="169">
        <f t="shared" si="12"/>
        <v>0</v>
      </c>
      <c r="AG6" s="169">
        <f t="shared" si="13"/>
        <v>0</v>
      </c>
      <c r="AH6" s="169">
        <f t="shared" si="14"/>
        <v>1</v>
      </c>
      <c r="AI6" s="169">
        <f t="shared" si="15"/>
        <v>0</v>
      </c>
      <c r="AJ6" s="169">
        <f t="shared" si="16"/>
        <v>0</v>
      </c>
      <c r="AK6" s="169">
        <f t="shared" si="17"/>
        <v>0</v>
      </c>
      <c r="AL6" s="169">
        <f t="shared" si="18"/>
        <v>1</v>
      </c>
      <c r="AM6" s="169">
        <f t="shared" si="19"/>
        <v>0</v>
      </c>
      <c r="AN6" s="169">
        <f t="shared" si="20"/>
        <v>0</v>
      </c>
      <c r="AO6" s="169">
        <f t="shared" si="21"/>
        <v>1</v>
      </c>
      <c r="AP6" s="169">
        <f t="shared" si="22"/>
        <v>0</v>
      </c>
      <c r="AQ6" s="169">
        <f t="shared" si="23"/>
        <v>0</v>
      </c>
      <c r="AR6" s="169">
        <f t="shared" si="24"/>
        <v>0</v>
      </c>
      <c r="AS6" s="169">
        <f t="shared" si="25"/>
        <v>0</v>
      </c>
      <c r="AT6" s="169">
        <f t="shared" si="26"/>
        <v>0</v>
      </c>
      <c r="AU6" s="169">
        <f t="shared" si="27"/>
        <v>0</v>
      </c>
      <c r="AV6" s="169">
        <f t="shared" si="28"/>
        <v>1</v>
      </c>
      <c r="AW6" s="169">
        <f t="shared" si="29"/>
        <v>1</v>
      </c>
      <c r="AX6" s="169">
        <f t="shared" si="30"/>
        <v>1</v>
      </c>
      <c r="AY6" s="169">
        <f t="shared" si="43"/>
        <v>0</v>
      </c>
      <c r="AZ6" s="169">
        <f t="shared" si="31"/>
        <v>0</v>
      </c>
      <c r="BA6" s="169">
        <f t="shared" si="32"/>
        <v>0</v>
      </c>
      <c r="BB6" s="169">
        <f t="shared" si="33"/>
        <v>1</v>
      </c>
      <c r="BC6" s="169">
        <f t="shared" si="34"/>
        <v>2</v>
      </c>
      <c r="BD6" s="169">
        <f t="shared" si="35"/>
        <v>0</v>
      </c>
      <c r="BE6" s="169">
        <f t="shared" si="36"/>
        <v>0</v>
      </c>
      <c r="BF6" s="169">
        <f t="shared" si="37"/>
        <v>1</v>
      </c>
      <c r="BG6" s="169">
        <f t="shared" si="38"/>
        <v>1</v>
      </c>
      <c r="BH6" s="169">
        <f t="shared" si="39"/>
        <v>0</v>
      </c>
      <c r="BI6" s="169">
        <f t="shared" si="40"/>
        <v>0</v>
      </c>
      <c r="BJ6" s="169">
        <f t="shared" si="41"/>
        <v>0</v>
      </c>
      <c r="BK6" s="167">
        <f t="shared" si="42"/>
        <v>0</v>
      </c>
      <c r="BL6" s="169">
        <f t="shared" si="44"/>
        <v>0</v>
      </c>
      <c r="BM6" s="169">
        <f t="shared" si="45"/>
        <v>1</v>
      </c>
      <c r="BN6" s="169">
        <f t="shared" si="46"/>
        <v>0</v>
      </c>
      <c r="BO6" s="169">
        <f t="shared" si="47"/>
        <v>1</v>
      </c>
      <c r="BP6" s="36">
        <f t="shared" si="48"/>
        <v>0</v>
      </c>
      <c r="BQ6">
        <f t="shared" si="49"/>
        <v>0</v>
      </c>
      <c r="BR6" s="36">
        <f t="shared" si="50"/>
        <v>4</v>
      </c>
      <c r="BS6" t="e">
        <f t="shared" si="51"/>
        <v>#N/A</v>
      </c>
    </row>
    <row r="7" spans="1:71">
      <c r="A7" s="59">
        <v>274</v>
      </c>
      <c r="B7" s="59">
        <v>162122</v>
      </c>
      <c r="C7" s="160">
        <v>39612021.484375</v>
      </c>
      <c r="D7" s="59">
        <v>81905000</v>
      </c>
      <c r="E7" s="59">
        <v>86455000</v>
      </c>
      <c r="F7" s="59">
        <v>-46842978.515625</v>
      </c>
      <c r="G7" s="59">
        <v>79</v>
      </c>
      <c r="H7" s="59">
        <v>-4148394293.51091</v>
      </c>
      <c r="I7" s="59">
        <v>0</v>
      </c>
      <c r="J7" s="59">
        <v>0</v>
      </c>
      <c r="K7" s="59">
        <v>0</v>
      </c>
      <c r="L7" s="59">
        <v>0</v>
      </c>
      <c r="M7" s="59">
        <v>0</v>
      </c>
      <c r="N7" s="59">
        <v>0</v>
      </c>
      <c r="O7" s="59">
        <v>415</v>
      </c>
      <c r="P7" s="59">
        <v>0</v>
      </c>
      <c r="Q7" s="59">
        <v>0</v>
      </c>
      <c r="R7" s="59">
        <v>2</v>
      </c>
      <c r="S7" s="59">
        <v>0</v>
      </c>
      <c r="T7" s="59">
        <f t="shared" si="0"/>
        <v>1</v>
      </c>
      <c r="U7" s="59">
        <f t="shared" si="1"/>
        <v>0</v>
      </c>
      <c r="V7" s="59">
        <f t="shared" si="2"/>
        <v>0</v>
      </c>
      <c r="W7" s="59">
        <f t="shared" si="3"/>
        <v>0</v>
      </c>
      <c r="X7" s="59">
        <f t="shared" si="4"/>
        <v>0</v>
      </c>
      <c r="Y7" s="59">
        <f t="shared" si="5"/>
        <v>0</v>
      </c>
      <c r="Z7" s="59">
        <f t="shared" si="6"/>
        <v>0</v>
      </c>
      <c r="AA7" s="59">
        <f t="shared" si="7"/>
        <v>0</v>
      </c>
      <c r="AB7" s="59">
        <f t="shared" si="8"/>
        <v>0</v>
      </c>
      <c r="AC7" s="59">
        <f t="shared" si="9"/>
        <v>0</v>
      </c>
      <c r="AD7" s="166">
        <f t="shared" si="10"/>
        <v>0</v>
      </c>
      <c r="AE7" s="169">
        <f t="shared" si="11"/>
        <v>0</v>
      </c>
      <c r="AF7" s="169">
        <f t="shared" si="12"/>
        <v>0</v>
      </c>
      <c r="AG7" s="169">
        <f t="shared" si="13"/>
        <v>0</v>
      </c>
      <c r="AH7" s="169">
        <f t="shared" si="14"/>
        <v>1</v>
      </c>
      <c r="AI7" s="169">
        <f t="shared" si="15"/>
        <v>0</v>
      </c>
      <c r="AJ7" s="169">
        <f t="shared" si="16"/>
        <v>0</v>
      </c>
      <c r="AK7" s="169">
        <f t="shared" si="17"/>
        <v>0</v>
      </c>
      <c r="AL7" s="169">
        <f t="shared" si="18"/>
        <v>1</v>
      </c>
      <c r="AM7" s="169">
        <f t="shared" si="19"/>
        <v>0</v>
      </c>
      <c r="AN7" s="169">
        <f t="shared" si="20"/>
        <v>0</v>
      </c>
      <c r="AO7" s="169">
        <f t="shared" si="21"/>
        <v>1</v>
      </c>
      <c r="AP7" s="169">
        <f t="shared" si="22"/>
        <v>0</v>
      </c>
      <c r="AQ7" s="169">
        <f t="shared" si="23"/>
        <v>0</v>
      </c>
      <c r="AR7" s="169">
        <f t="shared" si="24"/>
        <v>0</v>
      </c>
      <c r="AS7" s="169">
        <f t="shared" si="25"/>
        <v>0</v>
      </c>
      <c r="AT7" s="169">
        <f t="shared" si="26"/>
        <v>0</v>
      </c>
      <c r="AU7" s="169">
        <f t="shared" si="27"/>
        <v>0</v>
      </c>
      <c r="AV7" s="169">
        <f t="shared" si="28"/>
        <v>1</v>
      </c>
      <c r="AW7" s="169">
        <f t="shared" si="29"/>
        <v>1</v>
      </c>
      <c r="AX7" s="169">
        <f t="shared" si="30"/>
        <v>0</v>
      </c>
      <c r="AY7" s="169">
        <f t="shared" si="43"/>
        <v>1</v>
      </c>
      <c r="AZ7" s="169">
        <f t="shared" si="31"/>
        <v>0</v>
      </c>
      <c r="BA7" s="169">
        <f t="shared" si="32"/>
        <v>0</v>
      </c>
      <c r="BB7" s="169">
        <f t="shared" si="33"/>
        <v>1</v>
      </c>
      <c r="BC7" s="169">
        <f t="shared" si="34"/>
        <v>0</v>
      </c>
      <c r="BD7" s="169">
        <f t="shared" si="35"/>
        <v>1</v>
      </c>
      <c r="BE7" s="169">
        <f t="shared" si="36"/>
        <v>0</v>
      </c>
      <c r="BF7" s="169">
        <f t="shared" si="37"/>
        <v>0</v>
      </c>
      <c r="BG7" s="169">
        <f t="shared" si="38"/>
        <v>0</v>
      </c>
      <c r="BH7" s="169">
        <f t="shared" si="39"/>
        <v>1</v>
      </c>
      <c r="BI7" s="169">
        <f t="shared" si="40"/>
        <v>0</v>
      </c>
      <c r="BJ7" s="169">
        <f t="shared" si="41"/>
        <v>0</v>
      </c>
      <c r="BK7" s="167">
        <f t="shared" si="42"/>
        <v>0</v>
      </c>
      <c r="BL7" s="169">
        <f t="shared" si="44"/>
        <v>0</v>
      </c>
      <c r="BM7" s="169">
        <f t="shared" si="45"/>
        <v>1</v>
      </c>
      <c r="BN7" s="169">
        <f t="shared" si="46"/>
        <v>1</v>
      </c>
      <c r="BO7" s="169">
        <f t="shared" si="47"/>
        <v>0</v>
      </c>
      <c r="BP7" s="36">
        <f t="shared" si="48"/>
        <v>0</v>
      </c>
      <c r="BQ7">
        <f t="shared" si="49"/>
        <v>0</v>
      </c>
      <c r="BR7" s="36">
        <f t="shared" si="50"/>
        <v>1</v>
      </c>
      <c r="BS7" t="e">
        <f t="shared" si="51"/>
        <v>#N/A</v>
      </c>
    </row>
    <row r="8" spans="1:71">
      <c r="A8" s="59">
        <v>275</v>
      </c>
      <c r="B8" s="59">
        <v>162151</v>
      </c>
      <c r="C8" s="160">
        <v>90189871.09375</v>
      </c>
      <c r="D8" s="59">
        <v>125015500</v>
      </c>
      <c r="E8" s="59">
        <v>130735500</v>
      </c>
      <c r="F8" s="59">
        <v>-40545628.90625</v>
      </c>
      <c r="G8" s="59">
        <v>222</v>
      </c>
      <c r="H8" s="59">
        <v>-4142096943.9015398</v>
      </c>
      <c r="I8" s="59">
        <v>415</v>
      </c>
      <c r="J8" s="59">
        <v>0</v>
      </c>
      <c r="K8" s="59">
        <v>0</v>
      </c>
      <c r="L8" s="59">
        <v>412</v>
      </c>
      <c r="M8" s="59">
        <v>405</v>
      </c>
      <c r="N8" s="59">
        <v>403</v>
      </c>
      <c r="O8" s="59">
        <v>0</v>
      </c>
      <c r="P8" s="59">
        <v>0</v>
      </c>
      <c r="Q8" s="59">
        <v>0</v>
      </c>
      <c r="R8" s="59">
        <v>2</v>
      </c>
      <c r="S8" s="59">
        <v>0</v>
      </c>
      <c r="T8" s="59">
        <f t="shared" si="0"/>
        <v>2</v>
      </c>
      <c r="U8" s="59">
        <f t="shared" si="1"/>
        <v>0</v>
      </c>
      <c r="V8" s="59">
        <f t="shared" si="2"/>
        <v>0</v>
      </c>
      <c r="W8" s="59">
        <f t="shared" si="3"/>
        <v>2</v>
      </c>
      <c r="X8" s="59">
        <f t="shared" si="4"/>
        <v>0</v>
      </c>
      <c r="Y8" s="59">
        <f t="shared" si="5"/>
        <v>0</v>
      </c>
      <c r="Z8" s="59">
        <f t="shared" si="6"/>
        <v>0</v>
      </c>
      <c r="AA8" s="59">
        <f t="shared" si="7"/>
        <v>0</v>
      </c>
      <c r="AB8" s="59">
        <f t="shared" si="8"/>
        <v>0</v>
      </c>
      <c r="AC8" s="59">
        <f t="shared" si="9"/>
        <v>0</v>
      </c>
      <c r="AD8" s="166">
        <f t="shared" si="10"/>
        <v>0</v>
      </c>
      <c r="AE8" s="169">
        <f t="shared" si="11"/>
        <v>0</v>
      </c>
      <c r="AF8" s="169">
        <f t="shared" si="12"/>
        <v>0</v>
      </c>
      <c r="AG8" s="169">
        <f t="shared" si="13"/>
        <v>0</v>
      </c>
      <c r="AH8" s="169">
        <f t="shared" si="14"/>
        <v>1</v>
      </c>
      <c r="AI8" s="169">
        <f t="shared" si="15"/>
        <v>0</v>
      </c>
      <c r="AJ8" s="169">
        <f t="shared" si="16"/>
        <v>0</v>
      </c>
      <c r="AK8" s="169">
        <f t="shared" si="17"/>
        <v>0</v>
      </c>
      <c r="AL8" s="169">
        <f t="shared" si="18"/>
        <v>1</v>
      </c>
      <c r="AM8" s="169">
        <f t="shared" si="19"/>
        <v>0</v>
      </c>
      <c r="AN8" s="169">
        <f t="shared" si="20"/>
        <v>0</v>
      </c>
      <c r="AO8" s="169">
        <f t="shared" si="21"/>
        <v>1</v>
      </c>
      <c r="AP8" s="169">
        <f t="shared" si="22"/>
        <v>0</v>
      </c>
      <c r="AQ8" s="169">
        <f t="shared" si="23"/>
        <v>0</v>
      </c>
      <c r="AR8" s="169">
        <f t="shared" si="24"/>
        <v>0</v>
      </c>
      <c r="AS8" s="169">
        <f t="shared" si="25"/>
        <v>0</v>
      </c>
      <c r="AT8" s="169">
        <f t="shared" si="26"/>
        <v>0</v>
      </c>
      <c r="AU8" s="169">
        <f t="shared" si="27"/>
        <v>0</v>
      </c>
      <c r="AV8" s="169">
        <f t="shared" si="28"/>
        <v>1</v>
      </c>
      <c r="AW8" s="169">
        <f t="shared" si="29"/>
        <v>1</v>
      </c>
      <c r="AX8" s="169">
        <f t="shared" si="30"/>
        <v>1</v>
      </c>
      <c r="AY8" s="169">
        <f t="shared" si="43"/>
        <v>0</v>
      </c>
      <c r="AZ8" s="169">
        <f t="shared" si="31"/>
        <v>0</v>
      </c>
      <c r="BA8" s="169">
        <f t="shared" si="32"/>
        <v>0</v>
      </c>
      <c r="BB8" s="169">
        <f t="shared" si="33"/>
        <v>1</v>
      </c>
      <c r="BC8" s="169">
        <f t="shared" si="34"/>
        <v>1</v>
      </c>
      <c r="BD8" s="169">
        <f t="shared" si="35"/>
        <v>0</v>
      </c>
      <c r="BE8" s="169">
        <f t="shared" si="36"/>
        <v>0</v>
      </c>
      <c r="BF8" s="169">
        <f t="shared" si="37"/>
        <v>0</v>
      </c>
      <c r="BG8" s="169">
        <f t="shared" si="38"/>
        <v>0</v>
      </c>
      <c r="BH8" s="169">
        <f t="shared" si="39"/>
        <v>1</v>
      </c>
      <c r="BI8" s="169">
        <f t="shared" si="40"/>
        <v>0</v>
      </c>
      <c r="BJ8" s="169">
        <f t="shared" si="41"/>
        <v>1</v>
      </c>
      <c r="BK8" s="167">
        <f t="shared" si="42"/>
        <v>0</v>
      </c>
      <c r="BL8" s="169">
        <f t="shared" si="44"/>
        <v>0</v>
      </c>
      <c r="BM8" s="169">
        <f t="shared" si="45"/>
        <v>1</v>
      </c>
      <c r="BN8" s="169">
        <f t="shared" si="46"/>
        <v>1</v>
      </c>
      <c r="BO8" s="169">
        <f t="shared" si="47"/>
        <v>0</v>
      </c>
      <c r="BP8" s="36">
        <f t="shared" si="48"/>
        <v>0</v>
      </c>
      <c r="BQ8">
        <f t="shared" si="49"/>
        <v>0</v>
      </c>
      <c r="BR8" s="36">
        <f t="shared" si="50"/>
        <v>2</v>
      </c>
      <c r="BS8" t="e">
        <f t="shared" si="51"/>
        <v>#N/A</v>
      </c>
    </row>
    <row r="9" spans="1:71">
      <c r="A9" s="59">
        <v>169</v>
      </c>
      <c r="B9" s="59">
        <v>122101</v>
      </c>
      <c r="C9" s="160">
        <v>26640000</v>
      </c>
      <c r="D9" s="59">
        <v>57092500</v>
      </c>
      <c r="E9" s="59">
        <v>64707500</v>
      </c>
      <c r="F9" s="59">
        <v>-38067500</v>
      </c>
      <c r="G9" s="59">
        <v>180</v>
      </c>
      <c r="H9" s="59">
        <v>-2614176086.1802101</v>
      </c>
      <c r="I9" s="59">
        <v>0</v>
      </c>
      <c r="J9" s="59">
        <v>0</v>
      </c>
      <c r="K9" s="59">
        <v>0</v>
      </c>
      <c r="L9" s="59">
        <v>415</v>
      </c>
      <c r="M9" s="59">
        <v>403</v>
      </c>
      <c r="N9" s="59">
        <v>417</v>
      </c>
      <c r="O9" s="59">
        <v>102</v>
      </c>
      <c r="P9" s="59">
        <v>0</v>
      </c>
      <c r="Q9" s="59">
        <v>0</v>
      </c>
      <c r="R9" s="59">
        <v>2</v>
      </c>
      <c r="S9" s="59">
        <v>1</v>
      </c>
      <c r="T9" s="59">
        <f t="shared" si="0"/>
        <v>1</v>
      </c>
      <c r="U9" s="59">
        <f t="shared" si="1"/>
        <v>0</v>
      </c>
      <c r="V9" s="59">
        <f t="shared" si="2"/>
        <v>1</v>
      </c>
      <c r="W9" s="59">
        <f t="shared" si="3"/>
        <v>2</v>
      </c>
      <c r="X9" s="59">
        <f t="shared" si="4"/>
        <v>0</v>
      </c>
      <c r="Y9" s="59">
        <f t="shared" si="5"/>
        <v>0</v>
      </c>
      <c r="Z9" s="59">
        <f t="shared" si="6"/>
        <v>0</v>
      </c>
      <c r="AA9" s="59">
        <f t="shared" si="7"/>
        <v>0</v>
      </c>
      <c r="AB9" s="59">
        <f t="shared" si="8"/>
        <v>0</v>
      </c>
      <c r="AC9" s="59">
        <f t="shared" si="9"/>
        <v>0</v>
      </c>
      <c r="AD9" s="166">
        <f t="shared" si="10"/>
        <v>0</v>
      </c>
      <c r="AE9" s="169">
        <f t="shared" si="11"/>
        <v>0</v>
      </c>
      <c r="AF9" s="169">
        <f t="shared" si="12"/>
        <v>0</v>
      </c>
      <c r="AG9" s="169">
        <f t="shared" si="13"/>
        <v>0</v>
      </c>
      <c r="AH9" s="169">
        <f t="shared" si="14"/>
        <v>1</v>
      </c>
      <c r="AI9" s="169">
        <f t="shared" si="15"/>
        <v>0</v>
      </c>
      <c r="AJ9" s="169">
        <f t="shared" si="16"/>
        <v>0</v>
      </c>
      <c r="AK9" s="169">
        <f t="shared" si="17"/>
        <v>0</v>
      </c>
      <c r="AL9" s="169">
        <f t="shared" si="18"/>
        <v>1</v>
      </c>
      <c r="AM9" s="169">
        <f t="shared" si="19"/>
        <v>1</v>
      </c>
      <c r="AN9" s="169">
        <f t="shared" si="20"/>
        <v>0</v>
      </c>
      <c r="AO9" s="169">
        <f t="shared" si="21"/>
        <v>1</v>
      </c>
      <c r="AP9" s="169">
        <f t="shared" si="22"/>
        <v>0</v>
      </c>
      <c r="AQ9" s="169">
        <f t="shared" si="23"/>
        <v>1</v>
      </c>
      <c r="AR9" s="169">
        <f t="shared" si="24"/>
        <v>1</v>
      </c>
      <c r="AS9" s="169">
        <f t="shared" si="25"/>
        <v>1</v>
      </c>
      <c r="AT9" s="169">
        <f t="shared" si="26"/>
        <v>0</v>
      </c>
      <c r="AU9" s="169">
        <f t="shared" si="27"/>
        <v>0</v>
      </c>
      <c r="AV9" s="169">
        <f t="shared" si="28"/>
        <v>0</v>
      </c>
      <c r="AW9" s="169">
        <f t="shared" si="29"/>
        <v>1</v>
      </c>
      <c r="AX9" s="169">
        <f t="shared" si="30"/>
        <v>0</v>
      </c>
      <c r="AY9" s="169">
        <f t="shared" si="43"/>
        <v>1</v>
      </c>
      <c r="AZ9" s="169">
        <f t="shared" si="31"/>
        <v>1</v>
      </c>
      <c r="BA9" s="169">
        <f t="shared" si="32"/>
        <v>0</v>
      </c>
      <c r="BB9" s="169">
        <f t="shared" si="33"/>
        <v>1</v>
      </c>
      <c r="BC9" s="169">
        <f t="shared" si="34"/>
        <v>1</v>
      </c>
      <c r="BD9" s="169">
        <f t="shared" si="35"/>
        <v>0</v>
      </c>
      <c r="BE9" s="169">
        <f t="shared" si="36"/>
        <v>0</v>
      </c>
      <c r="BF9" s="169">
        <f t="shared" si="37"/>
        <v>0</v>
      </c>
      <c r="BG9" s="169">
        <f t="shared" si="38"/>
        <v>0</v>
      </c>
      <c r="BH9" s="169">
        <f t="shared" si="39"/>
        <v>1</v>
      </c>
      <c r="BI9" s="169">
        <f t="shared" si="40"/>
        <v>0</v>
      </c>
      <c r="BJ9" s="169">
        <f t="shared" si="41"/>
        <v>0</v>
      </c>
      <c r="BK9" s="167">
        <f t="shared" si="42"/>
        <v>0</v>
      </c>
      <c r="BL9" s="169">
        <f t="shared" si="44"/>
        <v>0</v>
      </c>
      <c r="BM9" s="169">
        <f t="shared" si="45"/>
        <v>1</v>
      </c>
      <c r="BN9" s="169">
        <f t="shared" si="46"/>
        <v>0</v>
      </c>
      <c r="BO9" s="169">
        <f t="shared" si="47"/>
        <v>1</v>
      </c>
      <c r="BP9" s="36">
        <f t="shared" si="48"/>
        <v>0</v>
      </c>
      <c r="BQ9">
        <f t="shared" si="49"/>
        <v>0</v>
      </c>
      <c r="BR9" s="36">
        <f t="shared" si="50"/>
        <v>2</v>
      </c>
      <c r="BS9" t="e">
        <f t="shared" si="51"/>
        <v>#N/A</v>
      </c>
    </row>
    <row r="10" spans="1:71">
      <c r="A10" s="59">
        <v>313</v>
      </c>
      <c r="B10" s="59">
        <v>181253</v>
      </c>
      <c r="C10" s="160">
        <v>42857142.674679697</v>
      </c>
      <c r="D10" s="59">
        <v>48499998</v>
      </c>
      <c r="E10" s="59">
        <v>75035712</v>
      </c>
      <c r="F10" s="59">
        <v>-32178569.3253203</v>
      </c>
      <c r="G10" s="59">
        <v>657.14284896850597</v>
      </c>
      <c r="H10" s="59">
        <v>-4486767544.66187</v>
      </c>
      <c r="I10" s="59">
        <v>0</v>
      </c>
      <c r="J10" s="59">
        <v>0</v>
      </c>
      <c r="K10" s="59">
        <v>0</v>
      </c>
      <c r="L10" s="59">
        <v>415</v>
      </c>
      <c r="M10" s="59">
        <v>0</v>
      </c>
      <c r="N10" s="59">
        <v>0</v>
      </c>
      <c r="O10" s="59">
        <v>0</v>
      </c>
      <c r="P10" s="59">
        <v>0</v>
      </c>
      <c r="Q10" s="59">
        <v>0</v>
      </c>
      <c r="R10" s="59">
        <v>2</v>
      </c>
      <c r="S10" s="59">
        <v>0</v>
      </c>
      <c r="T10" s="59">
        <f t="shared" si="0"/>
        <v>1</v>
      </c>
      <c r="U10" s="59">
        <f t="shared" si="1"/>
        <v>0</v>
      </c>
      <c r="V10" s="59">
        <f t="shared" si="2"/>
        <v>0</v>
      </c>
      <c r="W10" s="59">
        <f t="shared" si="3"/>
        <v>0</v>
      </c>
      <c r="X10" s="59">
        <f t="shared" si="4"/>
        <v>0</v>
      </c>
      <c r="Y10" s="59">
        <f t="shared" si="5"/>
        <v>0</v>
      </c>
      <c r="Z10" s="59">
        <f t="shared" si="6"/>
        <v>0</v>
      </c>
      <c r="AA10" s="59">
        <f t="shared" si="7"/>
        <v>0</v>
      </c>
      <c r="AB10" s="59">
        <f t="shared" si="8"/>
        <v>0</v>
      </c>
      <c r="AC10" s="59">
        <f t="shared" si="9"/>
        <v>0</v>
      </c>
      <c r="AD10" s="166">
        <f t="shared" si="10"/>
        <v>0</v>
      </c>
      <c r="AE10" s="169">
        <f t="shared" si="11"/>
        <v>0</v>
      </c>
      <c r="AF10" s="169">
        <f t="shared" si="12"/>
        <v>0</v>
      </c>
      <c r="AG10" s="169">
        <f t="shared" si="13"/>
        <v>0</v>
      </c>
      <c r="AH10" s="169">
        <f t="shared" si="14"/>
        <v>1</v>
      </c>
      <c r="AI10" s="169">
        <f t="shared" si="15"/>
        <v>0</v>
      </c>
      <c r="AJ10" s="169">
        <f t="shared" si="16"/>
        <v>0</v>
      </c>
      <c r="AK10" s="169">
        <f t="shared" si="17"/>
        <v>0</v>
      </c>
      <c r="AL10" s="169">
        <f t="shared" si="18"/>
        <v>1</v>
      </c>
      <c r="AM10" s="169">
        <f t="shared" si="19"/>
        <v>0</v>
      </c>
      <c r="AN10" s="169">
        <f t="shared" si="20"/>
        <v>0</v>
      </c>
      <c r="AO10" s="169">
        <f t="shared" si="21"/>
        <v>1</v>
      </c>
      <c r="AP10" s="169">
        <f t="shared" si="22"/>
        <v>0</v>
      </c>
      <c r="AQ10" s="169">
        <f t="shared" si="23"/>
        <v>0</v>
      </c>
      <c r="AR10" s="169">
        <f t="shared" si="24"/>
        <v>0</v>
      </c>
      <c r="AS10" s="169">
        <f t="shared" si="25"/>
        <v>0</v>
      </c>
      <c r="AT10" s="169">
        <f t="shared" si="26"/>
        <v>0</v>
      </c>
      <c r="AU10" s="169">
        <f t="shared" si="27"/>
        <v>0</v>
      </c>
      <c r="AV10" s="169">
        <f t="shared" si="28"/>
        <v>1</v>
      </c>
      <c r="AW10" s="169">
        <f t="shared" si="29"/>
        <v>1</v>
      </c>
      <c r="AX10" s="169">
        <f t="shared" si="30"/>
        <v>0</v>
      </c>
      <c r="AY10" s="169">
        <f t="shared" si="43"/>
        <v>1</v>
      </c>
      <c r="AZ10" s="169">
        <f t="shared" si="31"/>
        <v>0</v>
      </c>
      <c r="BA10" s="169">
        <f t="shared" si="32"/>
        <v>0</v>
      </c>
      <c r="BB10" s="169">
        <f t="shared" si="33"/>
        <v>1</v>
      </c>
      <c r="BC10" s="169">
        <f t="shared" si="34"/>
        <v>0</v>
      </c>
      <c r="BD10" s="169">
        <f t="shared" si="35"/>
        <v>1</v>
      </c>
      <c r="BE10" s="169">
        <f t="shared" si="36"/>
        <v>0</v>
      </c>
      <c r="BF10" s="169">
        <f t="shared" si="37"/>
        <v>0</v>
      </c>
      <c r="BG10" s="169">
        <f t="shared" si="38"/>
        <v>0</v>
      </c>
      <c r="BH10" s="169">
        <f t="shared" si="39"/>
        <v>1</v>
      </c>
      <c r="BI10" s="169">
        <f t="shared" si="40"/>
        <v>0</v>
      </c>
      <c r="BJ10" s="169">
        <f t="shared" si="41"/>
        <v>0</v>
      </c>
      <c r="BK10" s="167">
        <f t="shared" si="42"/>
        <v>0</v>
      </c>
      <c r="BL10" s="169">
        <f t="shared" si="44"/>
        <v>0</v>
      </c>
      <c r="BM10" s="169">
        <f t="shared" si="45"/>
        <v>1</v>
      </c>
      <c r="BN10" s="169">
        <f t="shared" si="46"/>
        <v>1</v>
      </c>
      <c r="BO10" s="169">
        <f t="shared" si="47"/>
        <v>0</v>
      </c>
      <c r="BP10" s="36">
        <f t="shared" si="48"/>
        <v>0</v>
      </c>
      <c r="BQ10">
        <f t="shared" si="49"/>
        <v>0</v>
      </c>
      <c r="BR10" s="36">
        <f t="shared" si="50"/>
        <v>1</v>
      </c>
      <c r="BS10" t="e">
        <f t="shared" si="51"/>
        <v>#N/A</v>
      </c>
    </row>
    <row r="11" spans="1:71">
      <c r="A11" s="59">
        <v>346</v>
      </c>
      <c r="B11" s="59">
        <v>211402</v>
      </c>
      <c r="C11" s="160">
        <v>20714286.3610164</v>
      </c>
      <c r="D11" s="59">
        <v>50654764.625</v>
      </c>
      <c r="E11" s="59">
        <v>52488098</v>
      </c>
      <c r="F11" s="59">
        <v>-31773811.6389836</v>
      </c>
      <c r="G11" s="59">
        <v>102.38095664978</v>
      </c>
      <c r="H11" s="59">
        <v>-4893206922.9466</v>
      </c>
      <c r="I11" s="59">
        <v>0</v>
      </c>
      <c r="J11" s="59">
        <v>0</v>
      </c>
      <c r="K11" s="59">
        <v>0</v>
      </c>
      <c r="L11" s="59">
        <v>101</v>
      </c>
      <c r="M11" s="59">
        <v>0</v>
      </c>
      <c r="N11" s="59">
        <v>0</v>
      </c>
      <c r="O11" s="59">
        <v>101</v>
      </c>
      <c r="P11" s="59">
        <v>0</v>
      </c>
      <c r="Q11" s="59">
        <v>0</v>
      </c>
      <c r="R11" s="59">
        <v>2</v>
      </c>
      <c r="S11" s="59">
        <v>0</v>
      </c>
      <c r="T11" s="59">
        <f t="shared" si="0"/>
        <v>0</v>
      </c>
      <c r="U11" s="59">
        <f t="shared" si="1"/>
        <v>0</v>
      </c>
      <c r="V11" s="59">
        <f t="shared" si="2"/>
        <v>0</v>
      </c>
      <c r="W11" s="59">
        <f t="shared" si="3"/>
        <v>0</v>
      </c>
      <c r="X11" s="59">
        <f t="shared" si="4"/>
        <v>0</v>
      </c>
      <c r="Y11" s="59">
        <f t="shared" si="5"/>
        <v>0</v>
      </c>
      <c r="Z11" s="59">
        <f t="shared" si="6"/>
        <v>0</v>
      </c>
      <c r="AA11" s="59">
        <f t="shared" si="7"/>
        <v>0</v>
      </c>
      <c r="AB11" s="59">
        <f t="shared" si="8"/>
        <v>0</v>
      </c>
      <c r="AC11" s="59">
        <f t="shared" si="9"/>
        <v>0</v>
      </c>
      <c r="AD11" s="166">
        <f t="shared" si="10"/>
        <v>2</v>
      </c>
      <c r="AE11" s="169">
        <f t="shared" si="11"/>
        <v>0</v>
      </c>
      <c r="AF11" s="169">
        <f t="shared" si="12"/>
        <v>1</v>
      </c>
      <c r="AG11" s="169">
        <f t="shared" si="13"/>
        <v>0</v>
      </c>
      <c r="AH11" s="169">
        <f t="shared" si="14"/>
        <v>1</v>
      </c>
      <c r="AI11" s="169">
        <f t="shared" si="15"/>
        <v>0</v>
      </c>
      <c r="AJ11" s="169">
        <f t="shared" si="16"/>
        <v>0</v>
      </c>
      <c r="AK11" s="169">
        <f t="shared" si="17"/>
        <v>0</v>
      </c>
      <c r="AL11" s="169">
        <f t="shared" si="18"/>
        <v>1</v>
      </c>
      <c r="AM11" s="169">
        <f t="shared" si="19"/>
        <v>0</v>
      </c>
      <c r="AN11" s="169">
        <f t="shared" si="20"/>
        <v>0</v>
      </c>
      <c r="AO11" s="169">
        <f t="shared" si="21"/>
        <v>1</v>
      </c>
      <c r="AP11" s="169">
        <f t="shared" si="22"/>
        <v>0</v>
      </c>
      <c r="AQ11" s="169">
        <f t="shared" si="23"/>
        <v>0</v>
      </c>
      <c r="AR11" s="169">
        <f t="shared" si="24"/>
        <v>0</v>
      </c>
      <c r="AS11" s="169">
        <f t="shared" si="25"/>
        <v>0</v>
      </c>
      <c r="AT11" s="169">
        <f t="shared" si="26"/>
        <v>0</v>
      </c>
      <c r="AU11" s="169">
        <f t="shared" si="27"/>
        <v>0</v>
      </c>
      <c r="AV11" s="169">
        <f t="shared" si="28"/>
        <v>1</v>
      </c>
      <c r="AW11" s="169">
        <f t="shared" si="29"/>
        <v>0</v>
      </c>
      <c r="AX11" s="169">
        <f t="shared" si="30"/>
        <v>0</v>
      </c>
      <c r="AY11" s="169">
        <f t="shared" si="43"/>
        <v>0</v>
      </c>
      <c r="AZ11" s="169">
        <f t="shared" si="31"/>
        <v>0</v>
      </c>
      <c r="BA11" s="169">
        <f t="shared" si="32"/>
        <v>0</v>
      </c>
      <c r="BB11" s="169">
        <f t="shared" si="33"/>
        <v>1</v>
      </c>
      <c r="BC11" s="169">
        <f t="shared" si="34"/>
        <v>0</v>
      </c>
      <c r="BD11" s="169">
        <f t="shared" si="35"/>
        <v>1</v>
      </c>
      <c r="BE11" s="169">
        <f t="shared" si="36"/>
        <v>0</v>
      </c>
      <c r="BF11" s="169">
        <f t="shared" si="37"/>
        <v>0</v>
      </c>
      <c r="BG11" s="169">
        <f t="shared" si="38"/>
        <v>0</v>
      </c>
      <c r="BH11" s="169">
        <f t="shared" si="39"/>
        <v>0</v>
      </c>
      <c r="BI11" s="169">
        <f t="shared" si="40"/>
        <v>0</v>
      </c>
      <c r="BJ11" s="169">
        <f t="shared" si="41"/>
        <v>0</v>
      </c>
      <c r="BK11" s="167">
        <f t="shared" si="42"/>
        <v>0</v>
      </c>
      <c r="BL11" s="169">
        <f t="shared" si="44"/>
        <v>0</v>
      </c>
      <c r="BM11" s="169">
        <f t="shared" si="45"/>
        <v>1</v>
      </c>
      <c r="BN11" s="169">
        <f t="shared" si="46"/>
        <v>1</v>
      </c>
      <c r="BO11" s="169">
        <f t="shared" si="47"/>
        <v>0</v>
      </c>
      <c r="BP11" s="36">
        <f t="shared" si="48"/>
        <v>1</v>
      </c>
      <c r="BQ11">
        <f t="shared" si="49"/>
        <v>0</v>
      </c>
      <c r="BR11" s="36">
        <f t="shared" si="50"/>
        <v>0</v>
      </c>
      <c r="BS11" t="e">
        <f t="shared" si="51"/>
        <v>#N/A</v>
      </c>
    </row>
    <row r="12" spans="1:71">
      <c r="A12" s="59">
        <v>212</v>
      </c>
      <c r="B12" s="59">
        <v>132221</v>
      </c>
      <c r="C12" s="160">
        <v>13285714.229150699</v>
      </c>
      <c r="D12" s="59">
        <v>44107144</v>
      </c>
      <c r="E12" s="59">
        <v>44107144</v>
      </c>
      <c r="F12" s="59">
        <v>-30821429.770849299</v>
      </c>
      <c r="G12" s="59">
        <v>757.14288330078102</v>
      </c>
      <c r="H12" s="59">
        <v>-3263483980.4133401</v>
      </c>
      <c r="I12" s="59">
        <v>0</v>
      </c>
      <c r="J12" s="59">
        <v>0</v>
      </c>
      <c r="K12" s="59">
        <v>0</v>
      </c>
      <c r="L12" s="59">
        <v>409</v>
      </c>
      <c r="M12" s="59">
        <v>406</v>
      </c>
      <c r="N12" s="59">
        <v>403</v>
      </c>
      <c r="O12" s="59">
        <v>0</v>
      </c>
      <c r="P12" s="59">
        <v>0</v>
      </c>
      <c r="Q12" s="59">
        <v>0</v>
      </c>
      <c r="R12" s="59">
        <v>1</v>
      </c>
      <c r="S12" s="59">
        <v>0</v>
      </c>
      <c r="T12" s="59">
        <f t="shared" si="0"/>
        <v>1</v>
      </c>
      <c r="U12" s="59">
        <f t="shared" si="1"/>
        <v>0</v>
      </c>
      <c r="V12" s="59">
        <f t="shared" si="2"/>
        <v>0</v>
      </c>
      <c r="W12" s="59">
        <f t="shared" si="3"/>
        <v>2</v>
      </c>
      <c r="X12" s="59">
        <f t="shared" si="4"/>
        <v>0</v>
      </c>
      <c r="Y12" s="59">
        <f t="shared" si="5"/>
        <v>0</v>
      </c>
      <c r="Z12" s="59">
        <f t="shared" si="6"/>
        <v>0</v>
      </c>
      <c r="AA12" s="59">
        <f t="shared" si="7"/>
        <v>0</v>
      </c>
      <c r="AB12" s="59">
        <f t="shared" si="8"/>
        <v>0</v>
      </c>
      <c r="AC12" s="59">
        <f t="shared" si="9"/>
        <v>0</v>
      </c>
      <c r="AD12" s="166">
        <f t="shared" si="10"/>
        <v>0</v>
      </c>
      <c r="AE12" s="169">
        <f t="shared" si="11"/>
        <v>0</v>
      </c>
      <c r="AF12" s="169">
        <f t="shared" si="12"/>
        <v>0</v>
      </c>
      <c r="AG12" s="169">
        <f t="shared" si="13"/>
        <v>0</v>
      </c>
      <c r="AH12" s="169">
        <f t="shared" si="14"/>
        <v>1</v>
      </c>
      <c r="AI12" s="169">
        <f t="shared" si="15"/>
        <v>0</v>
      </c>
      <c r="AJ12" s="169">
        <f t="shared" si="16"/>
        <v>0</v>
      </c>
      <c r="AK12" s="169">
        <f t="shared" si="17"/>
        <v>0</v>
      </c>
      <c r="AL12" s="169">
        <f t="shared" si="18"/>
        <v>1</v>
      </c>
      <c r="AM12" s="169">
        <f t="shared" si="19"/>
        <v>0</v>
      </c>
      <c r="AN12" s="169">
        <f t="shared" si="20"/>
        <v>0</v>
      </c>
      <c r="AO12" s="169">
        <f t="shared" si="21"/>
        <v>1</v>
      </c>
      <c r="AP12" s="169">
        <f t="shared" si="22"/>
        <v>0</v>
      </c>
      <c r="AQ12" s="169">
        <f t="shared" si="23"/>
        <v>0</v>
      </c>
      <c r="AR12" s="169">
        <f t="shared" si="24"/>
        <v>0</v>
      </c>
      <c r="AS12" s="169">
        <f t="shared" si="25"/>
        <v>0</v>
      </c>
      <c r="AT12" s="169">
        <f t="shared" si="26"/>
        <v>0</v>
      </c>
      <c r="AU12" s="169">
        <f t="shared" si="27"/>
        <v>0</v>
      </c>
      <c r="AV12" s="169">
        <f t="shared" si="28"/>
        <v>1</v>
      </c>
      <c r="AW12" s="169">
        <f t="shared" si="29"/>
        <v>1</v>
      </c>
      <c r="AX12" s="169">
        <f t="shared" si="30"/>
        <v>0</v>
      </c>
      <c r="AY12" s="169">
        <f t="shared" si="43"/>
        <v>1</v>
      </c>
      <c r="AZ12" s="169">
        <f t="shared" si="31"/>
        <v>0</v>
      </c>
      <c r="BA12" s="169">
        <f t="shared" si="32"/>
        <v>0</v>
      </c>
      <c r="BB12" s="169">
        <f t="shared" si="33"/>
        <v>1</v>
      </c>
      <c r="BC12" s="169">
        <f t="shared" si="34"/>
        <v>1</v>
      </c>
      <c r="BD12" s="169">
        <f t="shared" si="35"/>
        <v>0</v>
      </c>
      <c r="BE12" s="169">
        <f t="shared" si="36"/>
        <v>0</v>
      </c>
      <c r="BF12" s="169">
        <f t="shared" si="37"/>
        <v>0</v>
      </c>
      <c r="BG12" s="169">
        <f t="shared" si="38"/>
        <v>0</v>
      </c>
      <c r="BH12" s="169">
        <f t="shared" si="39"/>
        <v>0</v>
      </c>
      <c r="BI12" s="169">
        <f t="shared" si="40"/>
        <v>0</v>
      </c>
      <c r="BJ12" s="169">
        <f t="shared" si="41"/>
        <v>0</v>
      </c>
      <c r="BK12" s="167">
        <f t="shared" si="42"/>
        <v>1</v>
      </c>
      <c r="BL12" s="169">
        <f t="shared" si="44"/>
        <v>1</v>
      </c>
      <c r="BM12" s="169">
        <f t="shared" si="45"/>
        <v>0</v>
      </c>
      <c r="BN12" s="169">
        <f t="shared" si="46"/>
        <v>1</v>
      </c>
      <c r="BO12" s="169">
        <f t="shared" si="47"/>
        <v>0</v>
      </c>
      <c r="BP12" s="36">
        <f t="shared" si="48"/>
        <v>0</v>
      </c>
      <c r="BQ12">
        <f t="shared" si="49"/>
        <v>0</v>
      </c>
      <c r="BR12" s="36">
        <f t="shared" si="50"/>
        <v>1</v>
      </c>
      <c r="BS12" t="e">
        <f t="shared" si="51"/>
        <v>#N/A</v>
      </c>
    </row>
    <row r="13" spans="1:71">
      <c r="A13" s="59">
        <v>76</v>
      </c>
      <c r="B13" s="59">
        <v>21231</v>
      </c>
      <c r="C13" s="160">
        <v>31428571.2947651</v>
      </c>
      <c r="D13" s="59">
        <v>61357144</v>
      </c>
      <c r="E13" s="59">
        <v>61357144</v>
      </c>
      <c r="F13" s="59">
        <v>-29928572.7052349</v>
      </c>
      <c r="G13" s="59">
        <v>2257.14282226562</v>
      </c>
      <c r="H13" s="59">
        <v>-1286799744.8687201</v>
      </c>
      <c r="I13" s="59">
        <v>0</v>
      </c>
      <c r="J13" s="59">
        <v>0</v>
      </c>
      <c r="K13" s="59">
        <v>0</v>
      </c>
      <c r="L13" s="59">
        <v>406</v>
      </c>
      <c r="M13" s="59">
        <v>413</v>
      </c>
      <c r="N13" s="59">
        <v>301</v>
      </c>
      <c r="O13" s="59">
        <v>0</v>
      </c>
      <c r="P13" s="59">
        <v>0</v>
      </c>
      <c r="Q13" s="59">
        <v>0</v>
      </c>
      <c r="R13" s="59">
        <v>2</v>
      </c>
      <c r="S13" s="59">
        <v>0</v>
      </c>
      <c r="T13" s="59">
        <f t="shared" si="0"/>
        <v>1</v>
      </c>
      <c r="U13" s="59">
        <f t="shared" si="1"/>
        <v>0</v>
      </c>
      <c r="V13" s="59">
        <f t="shared" si="2"/>
        <v>0</v>
      </c>
      <c r="W13" s="59">
        <f t="shared" si="3"/>
        <v>1</v>
      </c>
      <c r="X13" s="59">
        <f t="shared" si="4"/>
        <v>0</v>
      </c>
      <c r="Y13" s="59">
        <f t="shared" si="5"/>
        <v>1</v>
      </c>
      <c r="Z13" s="59">
        <f t="shared" si="6"/>
        <v>0</v>
      </c>
      <c r="AA13" s="59">
        <f t="shared" si="7"/>
        <v>0</v>
      </c>
      <c r="AB13" s="59">
        <f t="shared" si="8"/>
        <v>0</v>
      </c>
      <c r="AC13" s="59">
        <f t="shared" si="9"/>
        <v>0</v>
      </c>
      <c r="AD13" s="166">
        <f t="shared" si="10"/>
        <v>0</v>
      </c>
      <c r="AE13" s="169">
        <f t="shared" si="11"/>
        <v>0</v>
      </c>
      <c r="AF13" s="169">
        <f t="shared" si="12"/>
        <v>0</v>
      </c>
      <c r="AG13" s="169">
        <f t="shared" si="13"/>
        <v>0</v>
      </c>
      <c r="AH13" s="169">
        <f t="shared" si="14"/>
        <v>1</v>
      </c>
      <c r="AI13" s="169">
        <f t="shared" si="15"/>
        <v>0</v>
      </c>
      <c r="AJ13" s="169">
        <f t="shared" si="16"/>
        <v>0</v>
      </c>
      <c r="AK13" s="169">
        <f t="shared" si="17"/>
        <v>0</v>
      </c>
      <c r="AL13" s="169">
        <f t="shared" si="18"/>
        <v>1</v>
      </c>
      <c r="AM13" s="169">
        <f t="shared" si="19"/>
        <v>0</v>
      </c>
      <c r="AN13" s="169">
        <f t="shared" si="20"/>
        <v>0</v>
      </c>
      <c r="AO13" s="169">
        <f t="shared" si="21"/>
        <v>1</v>
      </c>
      <c r="AP13" s="169">
        <f t="shared" si="22"/>
        <v>0</v>
      </c>
      <c r="AQ13" s="169">
        <f t="shared" si="23"/>
        <v>0</v>
      </c>
      <c r="AR13" s="169">
        <f t="shared" si="24"/>
        <v>0</v>
      </c>
      <c r="AS13" s="169">
        <f t="shared" si="25"/>
        <v>0</v>
      </c>
      <c r="AT13" s="169">
        <f t="shared" si="26"/>
        <v>0</v>
      </c>
      <c r="AU13" s="169">
        <f t="shared" si="27"/>
        <v>0</v>
      </c>
      <c r="AV13" s="169">
        <f t="shared" si="28"/>
        <v>1</v>
      </c>
      <c r="AW13" s="169">
        <f t="shared" si="29"/>
        <v>1</v>
      </c>
      <c r="AX13" s="169">
        <f t="shared" si="30"/>
        <v>0</v>
      </c>
      <c r="AY13" s="169">
        <f t="shared" si="43"/>
        <v>1</v>
      </c>
      <c r="AZ13" s="169">
        <f t="shared" si="31"/>
        <v>0</v>
      </c>
      <c r="BA13" s="169">
        <f t="shared" si="32"/>
        <v>0</v>
      </c>
      <c r="BB13" s="169">
        <f t="shared" si="33"/>
        <v>1</v>
      </c>
      <c r="BC13" s="169">
        <f t="shared" si="34"/>
        <v>1</v>
      </c>
      <c r="BD13" s="169">
        <f t="shared" si="35"/>
        <v>0</v>
      </c>
      <c r="BE13" s="169">
        <f t="shared" si="36"/>
        <v>1</v>
      </c>
      <c r="BF13" s="169">
        <f t="shared" si="37"/>
        <v>0</v>
      </c>
      <c r="BG13" s="169">
        <f t="shared" si="38"/>
        <v>0</v>
      </c>
      <c r="BH13" s="169">
        <f t="shared" si="39"/>
        <v>0</v>
      </c>
      <c r="BI13" s="169">
        <f t="shared" si="40"/>
        <v>0</v>
      </c>
      <c r="BJ13" s="169">
        <f t="shared" si="41"/>
        <v>0</v>
      </c>
      <c r="BK13" s="167">
        <f t="shared" si="42"/>
        <v>0</v>
      </c>
      <c r="BL13" s="169">
        <f t="shared" si="44"/>
        <v>0</v>
      </c>
      <c r="BM13" s="169">
        <f t="shared" si="45"/>
        <v>1</v>
      </c>
      <c r="BN13" s="169">
        <f t="shared" si="46"/>
        <v>1</v>
      </c>
      <c r="BO13" s="169">
        <f t="shared" si="47"/>
        <v>0</v>
      </c>
      <c r="BP13" s="36">
        <f t="shared" si="48"/>
        <v>0</v>
      </c>
      <c r="BQ13">
        <f t="shared" si="49"/>
        <v>0</v>
      </c>
      <c r="BR13" s="36">
        <f t="shared" si="50"/>
        <v>1</v>
      </c>
      <c r="BS13" t="e">
        <f t="shared" si="51"/>
        <v>#N/A</v>
      </c>
    </row>
    <row r="14" spans="1:71">
      <c r="A14" s="59">
        <v>279</v>
      </c>
      <c r="B14" s="59">
        <v>162372</v>
      </c>
      <c r="C14" s="160">
        <v>42857142.674679697</v>
      </c>
      <c r="D14" s="59">
        <v>67311247.25</v>
      </c>
      <c r="E14" s="59">
        <v>68525533</v>
      </c>
      <c r="F14" s="59">
        <v>-25668390.3253203</v>
      </c>
      <c r="G14" s="59">
        <v>25</v>
      </c>
      <c r="H14" s="59">
        <v>-4129219705.3587599</v>
      </c>
      <c r="I14" s="59">
        <v>415</v>
      </c>
      <c r="J14" s="59">
        <v>0</v>
      </c>
      <c r="K14" s="59">
        <v>0</v>
      </c>
      <c r="L14" s="59">
        <v>403</v>
      </c>
      <c r="M14" s="59">
        <v>0</v>
      </c>
      <c r="N14" s="59">
        <v>0</v>
      </c>
      <c r="O14" s="59">
        <v>0</v>
      </c>
      <c r="P14" s="59">
        <v>0</v>
      </c>
      <c r="Q14" s="59">
        <v>0</v>
      </c>
      <c r="R14" s="59">
        <v>1</v>
      </c>
      <c r="S14" s="59">
        <v>1</v>
      </c>
      <c r="T14" s="59">
        <f t="shared" si="0"/>
        <v>2</v>
      </c>
      <c r="U14" s="59">
        <f t="shared" si="1"/>
        <v>0</v>
      </c>
      <c r="V14" s="59">
        <f t="shared" si="2"/>
        <v>0</v>
      </c>
      <c r="W14" s="59">
        <f t="shared" si="3"/>
        <v>0</v>
      </c>
      <c r="X14" s="59">
        <f t="shared" si="4"/>
        <v>0</v>
      </c>
      <c r="Y14" s="59">
        <f t="shared" si="5"/>
        <v>0</v>
      </c>
      <c r="Z14" s="59">
        <f t="shared" si="6"/>
        <v>0</v>
      </c>
      <c r="AA14" s="59">
        <f t="shared" si="7"/>
        <v>0</v>
      </c>
      <c r="AB14" s="59">
        <f t="shared" si="8"/>
        <v>0</v>
      </c>
      <c r="AC14" s="59">
        <f t="shared" si="9"/>
        <v>0</v>
      </c>
      <c r="AD14" s="166">
        <f t="shared" si="10"/>
        <v>0</v>
      </c>
      <c r="AE14" s="169">
        <f t="shared" si="11"/>
        <v>0</v>
      </c>
      <c r="AF14" s="169">
        <f t="shared" si="12"/>
        <v>0</v>
      </c>
      <c r="AG14" s="169">
        <f t="shared" si="13"/>
        <v>0</v>
      </c>
      <c r="AH14" s="169">
        <f t="shared" si="14"/>
        <v>1</v>
      </c>
      <c r="AI14" s="169">
        <f t="shared" si="15"/>
        <v>0</v>
      </c>
      <c r="AJ14" s="169">
        <f t="shared" si="16"/>
        <v>0</v>
      </c>
      <c r="AK14" s="169">
        <f t="shared" si="17"/>
        <v>0</v>
      </c>
      <c r="AL14" s="169">
        <f t="shared" si="18"/>
        <v>1</v>
      </c>
      <c r="AM14" s="169">
        <f t="shared" si="19"/>
        <v>0</v>
      </c>
      <c r="AN14" s="169">
        <f t="shared" si="20"/>
        <v>0</v>
      </c>
      <c r="AO14" s="169">
        <f t="shared" si="21"/>
        <v>1</v>
      </c>
      <c r="AP14" s="169">
        <f t="shared" si="22"/>
        <v>0</v>
      </c>
      <c r="AQ14" s="169">
        <f t="shared" si="23"/>
        <v>0</v>
      </c>
      <c r="AR14" s="169">
        <f t="shared" si="24"/>
        <v>0</v>
      </c>
      <c r="AS14" s="169">
        <f t="shared" si="25"/>
        <v>0</v>
      </c>
      <c r="AT14" s="169">
        <f t="shared" si="26"/>
        <v>0</v>
      </c>
      <c r="AU14" s="169">
        <f t="shared" si="27"/>
        <v>0</v>
      </c>
      <c r="AV14" s="169">
        <f t="shared" si="28"/>
        <v>1</v>
      </c>
      <c r="AW14" s="169">
        <f t="shared" si="29"/>
        <v>1</v>
      </c>
      <c r="AX14" s="169">
        <f t="shared" si="30"/>
        <v>1</v>
      </c>
      <c r="AY14" s="169">
        <f t="shared" si="43"/>
        <v>0</v>
      </c>
      <c r="AZ14" s="169">
        <f t="shared" si="31"/>
        <v>0</v>
      </c>
      <c r="BA14" s="169">
        <f t="shared" si="32"/>
        <v>0</v>
      </c>
      <c r="BB14" s="169">
        <f t="shared" si="33"/>
        <v>1</v>
      </c>
      <c r="BC14" s="169">
        <f t="shared" si="34"/>
        <v>0</v>
      </c>
      <c r="BD14" s="169">
        <f t="shared" si="35"/>
        <v>1</v>
      </c>
      <c r="BE14" s="169">
        <f t="shared" si="36"/>
        <v>0</v>
      </c>
      <c r="BF14" s="169">
        <f t="shared" si="37"/>
        <v>0</v>
      </c>
      <c r="BG14" s="169">
        <f t="shared" si="38"/>
        <v>1</v>
      </c>
      <c r="BH14" s="169">
        <f t="shared" si="39"/>
        <v>1</v>
      </c>
      <c r="BI14" s="169">
        <f t="shared" si="40"/>
        <v>0</v>
      </c>
      <c r="BJ14" s="169">
        <f t="shared" si="41"/>
        <v>0</v>
      </c>
      <c r="BK14" s="167">
        <f t="shared" si="42"/>
        <v>0</v>
      </c>
      <c r="BL14" s="169">
        <f t="shared" si="44"/>
        <v>1</v>
      </c>
      <c r="BM14" s="169">
        <f t="shared" si="45"/>
        <v>0</v>
      </c>
      <c r="BN14" s="169">
        <f t="shared" si="46"/>
        <v>0</v>
      </c>
      <c r="BO14" s="169">
        <f t="shared" si="47"/>
        <v>1</v>
      </c>
      <c r="BP14" s="36">
        <f t="shared" si="48"/>
        <v>0</v>
      </c>
      <c r="BQ14">
        <f t="shared" si="49"/>
        <v>0</v>
      </c>
      <c r="BR14" s="36">
        <f t="shared" si="50"/>
        <v>2</v>
      </c>
      <c r="BS14" t="e">
        <f t="shared" si="51"/>
        <v>#N/A</v>
      </c>
    </row>
    <row r="15" spans="1:71">
      <c r="A15" s="59">
        <v>345</v>
      </c>
      <c r="B15" s="59">
        <v>211372</v>
      </c>
      <c r="C15" s="160">
        <v>24999999.893563099</v>
      </c>
      <c r="D15" s="59">
        <v>48942860</v>
      </c>
      <c r="E15" s="59">
        <v>48942860</v>
      </c>
      <c r="F15" s="59">
        <v>-23942860.106436901</v>
      </c>
      <c r="G15" s="59">
        <v>285.71429443359398</v>
      </c>
      <c r="H15" s="59">
        <v>-4881233114.1676598</v>
      </c>
      <c r="I15" s="59">
        <v>0</v>
      </c>
      <c r="J15" s="59">
        <v>0</v>
      </c>
      <c r="K15" s="59">
        <v>0</v>
      </c>
      <c r="L15" s="59">
        <v>406</v>
      </c>
      <c r="M15" s="59">
        <v>301</v>
      </c>
      <c r="N15" s="59">
        <v>417</v>
      </c>
      <c r="O15" s="59">
        <v>0</v>
      </c>
      <c r="P15" s="59">
        <v>0</v>
      </c>
      <c r="Q15" s="59">
        <v>0</v>
      </c>
      <c r="R15" s="59">
        <v>2</v>
      </c>
      <c r="S15" s="59">
        <v>0</v>
      </c>
      <c r="T15" s="59">
        <f t="shared" si="0"/>
        <v>1</v>
      </c>
      <c r="U15" s="59">
        <f t="shared" si="1"/>
        <v>0</v>
      </c>
      <c r="V15" s="59">
        <f t="shared" si="2"/>
        <v>0</v>
      </c>
      <c r="W15" s="59">
        <f t="shared" si="3"/>
        <v>1</v>
      </c>
      <c r="X15" s="59">
        <f t="shared" si="4"/>
        <v>0</v>
      </c>
      <c r="Y15" s="59">
        <f t="shared" si="5"/>
        <v>1</v>
      </c>
      <c r="Z15" s="59">
        <f t="shared" si="6"/>
        <v>0</v>
      </c>
      <c r="AA15" s="59">
        <f t="shared" si="7"/>
        <v>0</v>
      </c>
      <c r="AB15" s="59">
        <f t="shared" si="8"/>
        <v>0</v>
      </c>
      <c r="AC15" s="59">
        <f t="shared" si="9"/>
        <v>0</v>
      </c>
      <c r="AD15" s="166">
        <f t="shared" si="10"/>
        <v>0</v>
      </c>
      <c r="AE15" s="169">
        <f t="shared" si="11"/>
        <v>0</v>
      </c>
      <c r="AF15" s="169">
        <f t="shared" si="12"/>
        <v>0</v>
      </c>
      <c r="AG15" s="169">
        <f t="shared" si="13"/>
        <v>0</v>
      </c>
      <c r="AH15" s="169">
        <f t="shared" si="14"/>
        <v>1</v>
      </c>
      <c r="AI15" s="169">
        <f t="shared" si="15"/>
        <v>0</v>
      </c>
      <c r="AJ15" s="169">
        <f t="shared" si="16"/>
        <v>0</v>
      </c>
      <c r="AK15" s="169">
        <f t="shared" si="17"/>
        <v>0</v>
      </c>
      <c r="AL15" s="169">
        <f t="shared" si="18"/>
        <v>1</v>
      </c>
      <c r="AM15" s="169">
        <f t="shared" si="19"/>
        <v>0</v>
      </c>
      <c r="AN15" s="169">
        <f t="shared" si="20"/>
        <v>0</v>
      </c>
      <c r="AO15" s="169">
        <f t="shared" si="21"/>
        <v>1</v>
      </c>
      <c r="AP15" s="169">
        <f t="shared" si="22"/>
        <v>0</v>
      </c>
      <c r="AQ15" s="169">
        <f t="shared" si="23"/>
        <v>0</v>
      </c>
      <c r="AR15" s="169">
        <f t="shared" si="24"/>
        <v>0</v>
      </c>
      <c r="AS15" s="169">
        <f t="shared" si="25"/>
        <v>0</v>
      </c>
      <c r="AT15" s="169">
        <f t="shared" si="26"/>
        <v>0</v>
      </c>
      <c r="AU15" s="169">
        <f t="shared" si="27"/>
        <v>0</v>
      </c>
      <c r="AV15" s="169">
        <f t="shared" si="28"/>
        <v>1</v>
      </c>
      <c r="AW15" s="169">
        <f t="shared" si="29"/>
        <v>1</v>
      </c>
      <c r="AX15" s="169">
        <f t="shared" si="30"/>
        <v>0</v>
      </c>
      <c r="AY15" s="169">
        <f t="shared" si="43"/>
        <v>1</v>
      </c>
      <c r="AZ15" s="169">
        <f t="shared" si="31"/>
        <v>0</v>
      </c>
      <c r="BA15" s="169">
        <f t="shared" si="32"/>
        <v>0</v>
      </c>
      <c r="BB15" s="169">
        <f t="shared" si="33"/>
        <v>1</v>
      </c>
      <c r="BC15" s="169">
        <f t="shared" si="34"/>
        <v>1</v>
      </c>
      <c r="BD15" s="169">
        <f t="shared" si="35"/>
        <v>0</v>
      </c>
      <c r="BE15" s="169">
        <f t="shared" si="36"/>
        <v>1</v>
      </c>
      <c r="BF15" s="169">
        <f t="shared" si="37"/>
        <v>0</v>
      </c>
      <c r="BG15" s="169">
        <f t="shared" si="38"/>
        <v>0</v>
      </c>
      <c r="BH15" s="169">
        <f t="shared" si="39"/>
        <v>0</v>
      </c>
      <c r="BI15" s="169">
        <f t="shared" si="40"/>
        <v>0</v>
      </c>
      <c r="BJ15" s="169">
        <f t="shared" si="41"/>
        <v>0</v>
      </c>
      <c r="BK15" s="167">
        <f t="shared" si="42"/>
        <v>0</v>
      </c>
      <c r="BL15" s="169">
        <f t="shared" si="44"/>
        <v>0</v>
      </c>
      <c r="BM15" s="169">
        <f t="shared" si="45"/>
        <v>1</v>
      </c>
      <c r="BN15" s="169">
        <f t="shared" si="46"/>
        <v>1</v>
      </c>
      <c r="BO15" s="169">
        <f t="shared" si="47"/>
        <v>0</v>
      </c>
      <c r="BP15" s="36">
        <f t="shared" si="48"/>
        <v>0</v>
      </c>
      <c r="BQ15">
        <f t="shared" si="49"/>
        <v>0</v>
      </c>
      <c r="BR15" s="36">
        <f t="shared" si="50"/>
        <v>1</v>
      </c>
      <c r="BS15" t="e">
        <f t="shared" si="51"/>
        <v>#N/A</v>
      </c>
    </row>
    <row r="16" spans="1:71">
      <c r="A16" s="59">
        <v>288</v>
      </c>
      <c r="B16" s="59">
        <v>162561</v>
      </c>
      <c r="C16" s="160">
        <v>71875003.132410407</v>
      </c>
      <c r="D16" s="59">
        <v>92187500</v>
      </c>
      <c r="E16" s="59">
        <v>94250000</v>
      </c>
      <c r="F16" s="59">
        <v>-22374996.8675896</v>
      </c>
      <c r="G16" s="59">
        <v>37.5</v>
      </c>
      <c r="H16" s="59">
        <v>-4192966349.1610799</v>
      </c>
      <c r="I16" s="59">
        <v>415</v>
      </c>
      <c r="J16" s="59">
        <v>0</v>
      </c>
      <c r="K16" s="59">
        <v>0</v>
      </c>
      <c r="L16" s="59">
        <v>0</v>
      </c>
      <c r="M16" s="59">
        <v>0</v>
      </c>
      <c r="N16" s="59">
        <v>0</v>
      </c>
      <c r="O16" s="59">
        <v>0</v>
      </c>
      <c r="P16" s="59">
        <v>0</v>
      </c>
      <c r="Q16" s="59">
        <v>0</v>
      </c>
      <c r="R16" s="59">
        <v>2</v>
      </c>
      <c r="S16" s="59">
        <v>1</v>
      </c>
      <c r="T16" s="59">
        <f t="shared" si="0"/>
        <v>1</v>
      </c>
      <c r="U16" s="59">
        <f t="shared" si="1"/>
        <v>0</v>
      </c>
      <c r="V16" s="59">
        <f t="shared" si="2"/>
        <v>0</v>
      </c>
      <c r="W16" s="59">
        <f t="shared" si="3"/>
        <v>0</v>
      </c>
      <c r="X16" s="59">
        <f t="shared" si="4"/>
        <v>0</v>
      </c>
      <c r="Y16" s="59">
        <f t="shared" si="5"/>
        <v>0</v>
      </c>
      <c r="Z16" s="59">
        <f t="shared" si="6"/>
        <v>0</v>
      </c>
      <c r="AA16" s="59">
        <f t="shared" si="7"/>
        <v>0</v>
      </c>
      <c r="AB16" s="59">
        <f t="shared" si="8"/>
        <v>0</v>
      </c>
      <c r="AC16" s="59">
        <f t="shared" si="9"/>
        <v>0</v>
      </c>
      <c r="AD16" s="166">
        <f t="shared" si="10"/>
        <v>0</v>
      </c>
      <c r="AE16" s="169">
        <f t="shared" si="11"/>
        <v>0</v>
      </c>
      <c r="AF16" s="169">
        <f t="shared" si="12"/>
        <v>0</v>
      </c>
      <c r="AG16" s="169">
        <f t="shared" si="13"/>
        <v>0</v>
      </c>
      <c r="AH16" s="169">
        <f t="shared" si="14"/>
        <v>1</v>
      </c>
      <c r="AI16" s="169">
        <f t="shared" si="15"/>
        <v>0</v>
      </c>
      <c r="AJ16" s="169">
        <f t="shared" si="16"/>
        <v>0</v>
      </c>
      <c r="AK16" s="169">
        <f t="shared" si="17"/>
        <v>0</v>
      </c>
      <c r="AL16" s="169">
        <f t="shared" si="18"/>
        <v>1</v>
      </c>
      <c r="AM16" s="169">
        <f t="shared" si="19"/>
        <v>0</v>
      </c>
      <c r="AN16" s="169">
        <f t="shared" si="20"/>
        <v>0</v>
      </c>
      <c r="AO16" s="169">
        <f t="shared" si="21"/>
        <v>1</v>
      </c>
      <c r="AP16" s="169">
        <f t="shared" si="22"/>
        <v>0</v>
      </c>
      <c r="AQ16" s="169">
        <f t="shared" si="23"/>
        <v>0</v>
      </c>
      <c r="AR16" s="169">
        <f t="shared" si="24"/>
        <v>0</v>
      </c>
      <c r="AS16" s="169">
        <f t="shared" si="25"/>
        <v>0</v>
      </c>
      <c r="AT16" s="169">
        <f t="shared" si="26"/>
        <v>0</v>
      </c>
      <c r="AU16" s="169">
        <f t="shared" si="27"/>
        <v>0</v>
      </c>
      <c r="AV16" s="169">
        <f t="shared" si="28"/>
        <v>1</v>
      </c>
      <c r="AW16" s="169">
        <f t="shared" si="29"/>
        <v>1</v>
      </c>
      <c r="AX16" s="169">
        <f t="shared" si="30"/>
        <v>0</v>
      </c>
      <c r="AY16" s="169">
        <f t="shared" si="43"/>
        <v>1</v>
      </c>
      <c r="AZ16" s="169">
        <f t="shared" si="31"/>
        <v>0</v>
      </c>
      <c r="BA16" s="169">
        <f t="shared" si="32"/>
        <v>0</v>
      </c>
      <c r="BB16" s="169">
        <f t="shared" si="33"/>
        <v>1</v>
      </c>
      <c r="BC16" s="169">
        <f t="shared" si="34"/>
        <v>0</v>
      </c>
      <c r="BD16" s="169">
        <f t="shared" si="35"/>
        <v>1</v>
      </c>
      <c r="BE16" s="169">
        <f t="shared" si="36"/>
        <v>0</v>
      </c>
      <c r="BF16" s="169">
        <f t="shared" si="37"/>
        <v>0</v>
      </c>
      <c r="BG16" s="169">
        <f t="shared" si="38"/>
        <v>0</v>
      </c>
      <c r="BH16" s="169">
        <f t="shared" si="39"/>
        <v>1</v>
      </c>
      <c r="BI16" s="169">
        <f t="shared" si="40"/>
        <v>0</v>
      </c>
      <c r="BJ16" s="169">
        <f t="shared" si="41"/>
        <v>0</v>
      </c>
      <c r="BK16" s="167">
        <f t="shared" si="42"/>
        <v>0</v>
      </c>
      <c r="BL16" s="169">
        <f t="shared" si="44"/>
        <v>0</v>
      </c>
      <c r="BM16" s="169">
        <f t="shared" si="45"/>
        <v>1</v>
      </c>
      <c r="BN16" s="169">
        <f t="shared" si="46"/>
        <v>0</v>
      </c>
      <c r="BO16" s="169">
        <f t="shared" si="47"/>
        <v>1</v>
      </c>
      <c r="BP16" s="36">
        <f t="shared" si="48"/>
        <v>0</v>
      </c>
      <c r="BQ16">
        <f t="shared" si="49"/>
        <v>0</v>
      </c>
      <c r="BR16" s="36">
        <f t="shared" si="50"/>
        <v>1</v>
      </c>
      <c r="BS16" t="e">
        <f t="shared" si="51"/>
        <v>#N/A</v>
      </c>
    </row>
    <row r="17" spans="1:71">
      <c r="A17" s="59">
        <v>360</v>
      </c>
      <c r="B17" s="59">
        <v>212211</v>
      </c>
      <c r="C17" s="160">
        <v>20357142.770472798</v>
      </c>
      <c r="D17" s="59">
        <v>41964284</v>
      </c>
      <c r="E17" s="59">
        <v>41964284</v>
      </c>
      <c r="F17" s="59">
        <v>-21607141.229527202</v>
      </c>
      <c r="G17" s="59">
        <v>785.71429443359398</v>
      </c>
      <c r="H17" s="59">
        <v>-5412781070.5608301</v>
      </c>
      <c r="I17" s="59">
        <v>0</v>
      </c>
      <c r="J17" s="59">
        <v>0</v>
      </c>
      <c r="K17" s="59">
        <v>0</v>
      </c>
      <c r="L17" s="59">
        <v>406</v>
      </c>
      <c r="M17" s="59">
        <v>417</v>
      </c>
      <c r="N17" s="59">
        <v>413</v>
      </c>
      <c r="O17" s="59">
        <v>0</v>
      </c>
      <c r="P17" s="59">
        <v>0</v>
      </c>
      <c r="Q17" s="59">
        <v>0</v>
      </c>
      <c r="R17" s="59">
        <v>2</v>
      </c>
      <c r="S17" s="59">
        <v>0</v>
      </c>
      <c r="T17" s="59">
        <f t="shared" si="0"/>
        <v>1</v>
      </c>
      <c r="U17" s="59">
        <f t="shared" si="1"/>
        <v>0</v>
      </c>
      <c r="V17" s="59">
        <f t="shared" si="2"/>
        <v>0</v>
      </c>
      <c r="W17" s="59">
        <f t="shared" si="3"/>
        <v>2</v>
      </c>
      <c r="X17" s="59">
        <f t="shared" si="4"/>
        <v>0</v>
      </c>
      <c r="Y17" s="59">
        <f t="shared" si="5"/>
        <v>0</v>
      </c>
      <c r="Z17" s="59">
        <f t="shared" si="6"/>
        <v>0</v>
      </c>
      <c r="AA17" s="59">
        <f t="shared" si="7"/>
        <v>0</v>
      </c>
      <c r="AB17" s="59">
        <f t="shared" si="8"/>
        <v>0</v>
      </c>
      <c r="AC17" s="59">
        <f t="shared" si="9"/>
        <v>0</v>
      </c>
      <c r="AD17" s="166">
        <f t="shared" si="10"/>
        <v>0</v>
      </c>
      <c r="AE17" s="169">
        <f t="shared" si="11"/>
        <v>0</v>
      </c>
      <c r="AF17" s="169">
        <f t="shared" si="12"/>
        <v>0</v>
      </c>
      <c r="AG17" s="169">
        <f t="shared" si="13"/>
        <v>0</v>
      </c>
      <c r="AH17" s="169">
        <f t="shared" si="14"/>
        <v>1</v>
      </c>
      <c r="AI17" s="169">
        <f t="shared" si="15"/>
        <v>0</v>
      </c>
      <c r="AJ17" s="169">
        <f t="shared" si="16"/>
        <v>0</v>
      </c>
      <c r="AK17" s="169">
        <f t="shared" si="17"/>
        <v>0</v>
      </c>
      <c r="AL17" s="169">
        <f t="shared" si="18"/>
        <v>1</v>
      </c>
      <c r="AM17" s="169">
        <f t="shared" si="19"/>
        <v>0</v>
      </c>
      <c r="AN17" s="169">
        <f t="shared" si="20"/>
        <v>0</v>
      </c>
      <c r="AO17" s="169">
        <f t="shared" si="21"/>
        <v>1</v>
      </c>
      <c r="AP17" s="169">
        <f t="shared" si="22"/>
        <v>0</v>
      </c>
      <c r="AQ17" s="169">
        <f t="shared" si="23"/>
        <v>0</v>
      </c>
      <c r="AR17" s="169">
        <f t="shared" si="24"/>
        <v>0</v>
      </c>
      <c r="AS17" s="169">
        <f t="shared" si="25"/>
        <v>0</v>
      </c>
      <c r="AT17" s="169">
        <f t="shared" si="26"/>
        <v>0</v>
      </c>
      <c r="AU17" s="169">
        <f t="shared" si="27"/>
        <v>0</v>
      </c>
      <c r="AV17" s="169">
        <f t="shared" si="28"/>
        <v>1</v>
      </c>
      <c r="AW17" s="169">
        <f t="shared" si="29"/>
        <v>1</v>
      </c>
      <c r="AX17" s="169">
        <f t="shared" si="30"/>
        <v>0</v>
      </c>
      <c r="AY17" s="169">
        <f t="shared" si="43"/>
        <v>1</v>
      </c>
      <c r="AZ17" s="169">
        <f t="shared" si="31"/>
        <v>0</v>
      </c>
      <c r="BA17" s="169">
        <f t="shared" si="32"/>
        <v>0</v>
      </c>
      <c r="BB17" s="169">
        <f t="shared" si="33"/>
        <v>1</v>
      </c>
      <c r="BC17" s="169">
        <f t="shared" si="34"/>
        <v>1</v>
      </c>
      <c r="BD17" s="169">
        <f t="shared" si="35"/>
        <v>0</v>
      </c>
      <c r="BE17" s="169">
        <f t="shared" si="36"/>
        <v>1</v>
      </c>
      <c r="BF17" s="169">
        <f t="shared" si="37"/>
        <v>0</v>
      </c>
      <c r="BG17" s="169">
        <f t="shared" si="38"/>
        <v>0</v>
      </c>
      <c r="BH17" s="169">
        <f t="shared" si="39"/>
        <v>0</v>
      </c>
      <c r="BI17" s="169">
        <f t="shared" si="40"/>
        <v>0</v>
      </c>
      <c r="BJ17" s="169">
        <f t="shared" si="41"/>
        <v>0</v>
      </c>
      <c r="BK17" s="167">
        <f t="shared" si="42"/>
        <v>0</v>
      </c>
      <c r="BL17" s="169">
        <f t="shared" si="44"/>
        <v>0</v>
      </c>
      <c r="BM17" s="169">
        <f t="shared" si="45"/>
        <v>1</v>
      </c>
      <c r="BN17" s="169">
        <f t="shared" si="46"/>
        <v>1</v>
      </c>
      <c r="BO17" s="169">
        <f t="shared" si="47"/>
        <v>0</v>
      </c>
      <c r="BP17" s="36">
        <f t="shared" si="48"/>
        <v>0</v>
      </c>
      <c r="BQ17">
        <f t="shared" si="49"/>
        <v>0</v>
      </c>
      <c r="BR17" s="36">
        <f t="shared" si="50"/>
        <v>1</v>
      </c>
      <c r="BS17" t="e">
        <f t="shared" si="51"/>
        <v>#N/A</v>
      </c>
    </row>
    <row r="18" spans="1:71">
      <c r="A18" s="59">
        <v>175</v>
      </c>
      <c r="B18" s="59">
        <v>122241</v>
      </c>
      <c r="C18" s="160">
        <v>11710714.2358562</v>
      </c>
      <c r="D18" s="59">
        <v>30392857.5</v>
      </c>
      <c r="E18" s="59">
        <v>32964286</v>
      </c>
      <c r="F18" s="59">
        <v>-21253571.764143799</v>
      </c>
      <c r="G18" s="59">
        <v>114.28571319580099</v>
      </c>
      <c r="H18" s="59">
        <v>-2672683587.2351298</v>
      </c>
      <c r="I18" s="59">
        <v>0</v>
      </c>
      <c r="J18" s="59">
        <v>0</v>
      </c>
      <c r="K18" s="59">
        <v>0</v>
      </c>
      <c r="L18" s="59">
        <v>403</v>
      </c>
      <c r="M18" s="59">
        <v>406</v>
      </c>
      <c r="N18" s="59">
        <v>0</v>
      </c>
      <c r="O18" s="59">
        <v>0</v>
      </c>
      <c r="P18" s="59">
        <v>0</v>
      </c>
      <c r="Q18" s="59">
        <v>0</v>
      </c>
      <c r="R18" s="59">
        <v>2</v>
      </c>
      <c r="S18" s="59">
        <v>1</v>
      </c>
      <c r="T18" s="59">
        <f t="shared" si="0"/>
        <v>1</v>
      </c>
      <c r="U18" s="59">
        <f t="shared" si="1"/>
        <v>0</v>
      </c>
      <c r="V18" s="59">
        <f t="shared" si="2"/>
        <v>0</v>
      </c>
      <c r="W18" s="59">
        <f t="shared" si="3"/>
        <v>1</v>
      </c>
      <c r="X18" s="59">
        <f t="shared" si="4"/>
        <v>0</v>
      </c>
      <c r="Y18" s="59">
        <f t="shared" si="5"/>
        <v>0</v>
      </c>
      <c r="Z18" s="59">
        <f t="shared" si="6"/>
        <v>0</v>
      </c>
      <c r="AA18" s="59">
        <f t="shared" si="7"/>
        <v>0</v>
      </c>
      <c r="AB18" s="59">
        <f t="shared" si="8"/>
        <v>0</v>
      </c>
      <c r="AC18" s="59">
        <f t="shared" si="9"/>
        <v>0</v>
      </c>
      <c r="AD18" s="166">
        <f t="shared" si="10"/>
        <v>0</v>
      </c>
      <c r="AE18" s="169">
        <f t="shared" si="11"/>
        <v>0</v>
      </c>
      <c r="AF18" s="169">
        <f t="shared" si="12"/>
        <v>0</v>
      </c>
      <c r="AG18" s="169">
        <f t="shared" si="13"/>
        <v>0</v>
      </c>
      <c r="AH18" s="169">
        <f t="shared" si="14"/>
        <v>1</v>
      </c>
      <c r="AI18" s="169">
        <f t="shared" si="15"/>
        <v>0</v>
      </c>
      <c r="AJ18" s="169">
        <f t="shared" si="16"/>
        <v>0</v>
      </c>
      <c r="AK18" s="169">
        <f t="shared" si="17"/>
        <v>0</v>
      </c>
      <c r="AL18" s="169">
        <f t="shared" si="18"/>
        <v>1</v>
      </c>
      <c r="AM18" s="169">
        <f t="shared" si="19"/>
        <v>0</v>
      </c>
      <c r="AN18" s="169">
        <f t="shared" si="20"/>
        <v>0</v>
      </c>
      <c r="AO18" s="169">
        <f t="shared" si="21"/>
        <v>1</v>
      </c>
      <c r="AP18" s="169">
        <f t="shared" si="22"/>
        <v>0</v>
      </c>
      <c r="AQ18" s="169">
        <f t="shared" si="23"/>
        <v>0</v>
      </c>
      <c r="AR18" s="169">
        <f t="shared" si="24"/>
        <v>0</v>
      </c>
      <c r="AS18" s="169">
        <f t="shared" si="25"/>
        <v>0</v>
      </c>
      <c r="AT18" s="169">
        <f t="shared" si="26"/>
        <v>0</v>
      </c>
      <c r="AU18" s="169">
        <f t="shared" si="27"/>
        <v>0</v>
      </c>
      <c r="AV18" s="169">
        <f t="shared" si="28"/>
        <v>1</v>
      </c>
      <c r="AW18" s="169">
        <f t="shared" si="29"/>
        <v>1</v>
      </c>
      <c r="AX18" s="169">
        <f t="shared" si="30"/>
        <v>0</v>
      </c>
      <c r="AY18" s="169">
        <f t="shared" si="43"/>
        <v>1</v>
      </c>
      <c r="AZ18" s="169">
        <f t="shared" si="31"/>
        <v>0</v>
      </c>
      <c r="BA18" s="169">
        <f t="shared" si="32"/>
        <v>0</v>
      </c>
      <c r="BB18" s="169">
        <f t="shared" si="33"/>
        <v>1</v>
      </c>
      <c r="BC18" s="169">
        <f t="shared" si="34"/>
        <v>1</v>
      </c>
      <c r="BD18" s="169">
        <f t="shared" si="35"/>
        <v>0</v>
      </c>
      <c r="BE18" s="169">
        <f t="shared" si="36"/>
        <v>0</v>
      </c>
      <c r="BF18" s="169">
        <f t="shared" si="37"/>
        <v>0</v>
      </c>
      <c r="BG18" s="169">
        <f t="shared" si="38"/>
        <v>1</v>
      </c>
      <c r="BH18" s="169">
        <f t="shared" si="39"/>
        <v>0</v>
      </c>
      <c r="BI18" s="169">
        <f t="shared" si="40"/>
        <v>0</v>
      </c>
      <c r="BJ18" s="169">
        <f t="shared" si="41"/>
        <v>0</v>
      </c>
      <c r="BK18" s="167">
        <f t="shared" si="42"/>
        <v>0</v>
      </c>
      <c r="BL18" s="169">
        <f t="shared" si="44"/>
        <v>0</v>
      </c>
      <c r="BM18" s="169">
        <f t="shared" si="45"/>
        <v>1</v>
      </c>
      <c r="BN18" s="169">
        <f t="shared" si="46"/>
        <v>0</v>
      </c>
      <c r="BO18" s="169">
        <f t="shared" si="47"/>
        <v>1</v>
      </c>
      <c r="BP18" s="36">
        <f t="shared" si="48"/>
        <v>0</v>
      </c>
      <c r="BQ18">
        <f t="shared" si="49"/>
        <v>0</v>
      </c>
      <c r="BR18" s="36">
        <f t="shared" si="50"/>
        <v>1</v>
      </c>
      <c r="BS18" t="e">
        <f t="shared" si="51"/>
        <v>#N/A</v>
      </c>
    </row>
    <row r="19" spans="1:71">
      <c r="A19" s="59">
        <v>218</v>
      </c>
      <c r="B19" s="59">
        <v>132301</v>
      </c>
      <c r="C19" s="160">
        <v>23857143.020711001</v>
      </c>
      <c r="D19" s="59">
        <v>43666667</v>
      </c>
      <c r="E19" s="59">
        <v>43666667</v>
      </c>
      <c r="F19" s="59">
        <v>-19809523.979288999</v>
      </c>
      <c r="G19" s="59">
        <v>433.33334350585898</v>
      </c>
      <c r="H19" s="59">
        <v>-3403457793.3870401</v>
      </c>
      <c r="I19" s="59">
        <v>102</v>
      </c>
      <c r="J19" s="59">
        <v>0</v>
      </c>
      <c r="K19" s="59">
        <v>0</v>
      </c>
      <c r="L19" s="59">
        <v>406</v>
      </c>
      <c r="M19" s="59">
        <v>417</v>
      </c>
      <c r="N19" s="59">
        <v>201</v>
      </c>
      <c r="O19" s="59">
        <v>0</v>
      </c>
      <c r="P19" s="59">
        <v>0</v>
      </c>
      <c r="Q19" s="59">
        <v>0</v>
      </c>
      <c r="R19" s="59">
        <v>2</v>
      </c>
      <c r="S19" s="59">
        <v>0</v>
      </c>
      <c r="T19" s="59">
        <f t="shared" si="0"/>
        <v>1</v>
      </c>
      <c r="U19" s="59">
        <f t="shared" si="1"/>
        <v>0</v>
      </c>
      <c r="V19" s="59">
        <f t="shared" si="2"/>
        <v>1</v>
      </c>
      <c r="W19" s="59">
        <f t="shared" si="3"/>
        <v>1</v>
      </c>
      <c r="X19" s="59">
        <f t="shared" si="4"/>
        <v>0</v>
      </c>
      <c r="Y19" s="59">
        <f t="shared" si="5"/>
        <v>1</v>
      </c>
      <c r="Z19" s="59">
        <f t="shared" si="6"/>
        <v>0</v>
      </c>
      <c r="AA19" s="59">
        <f t="shared" si="7"/>
        <v>0</v>
      </c>
      <c r="AB19" s="59">
        <f t="shared" si="8"/>
        <v>0</v>
      </c>
      <c r="AC19" s="59">
        <f t="shared" si="9"/>
        <v>0</v>
      </c>
      <c r="AD19" s="166">
        <f t="shared" si="10"/>
        <v>0</v>
      </c>
      <c r="AE19" s="169">
        <f t="shared" si="11"/>
        <v>0</v>
      </c>
      <c r="AF19" s="169">
        <f t="shared" si="12"/>
        <v>0</v>
      </c>
      <c r="AG19" s="169">
        <f t="shared" si="13"/>
        <v>0</v>
      </c>
      <c r="AH19" s="169">
        <f t="shared" si="14"/>
        <v>1</v>
      </c>
      <c r="AI19" s="169">
        <f t="shared" si="15"/>
        <v>0</v>
      </c>
      <c r="AJ19" s="169">
        <f t="shared" si="16"/>
        <v>0</v>
      </c>
      <c r="AK19" s="169">
        <f t="shared" si="17"/>
        <v>0</v>
      </c>
      <c r="AL19" s="169">
        <f t="shared" si="18"/>
        <v>1</v>
      </c>
      <c r="AM19" s="169">
        <f t="shared" si="19"/>
        <v>1</v>
      </c>
      <c r="AN19" s="169">
        <f t="shared" si="20"/>
        <v>0</v>
      </c>
      <c r="AO19" s="169">
        <f t="shared" si="21"/>
        <v>1</v>
      </c>
      <c r="AP19" s="169">
        <f t="shared" si="22"/>
        <v>0</v>
      </c>
      <c r="AQ19" s="169">
        <f t="shared" si="23"/>
        <v>1</v>
      </c>
      <c r="AR19" s="169">
        <f t="shared" si="24"/>
        <v>1</v>
      </c>
      <c r="AS19" s="169">
        <f t="shared" si="25"/>
        <v>1</v>
      </c>
      <c r="AT19" s="169">
        <f t="shared" si="26"/>
        <v>0</v>
      </c>
      <c r="AU19" s="169">
        <f t="shared" si="27"/>
        <v>0</v>
      </c>
      <c r="AV19" s="169">
        <f t="shared" si="28"/>
        <v>0</v>
      </c>
      <c r="AW19" s="169">
        <f t="shared" si="29"/>
        <v>1</v>
      </c>
      <c r="AX19" s="169">
        <f t="shared" si="30"/>
        <v>0</v>
      </c>
      <c r="AY19" s="169">
        <f t="shared" si="43"/>
        <v>1</v>
      </c>
      <c r="AZ19" s="169">
        <f t="shared" si="31"/>
        <v>1</v>
      </c>
      <c r="BA19" s="169">
        <f t="shared" si="32"/>
        <v>0</v>
      </c>
      <c r="BB19" s="169">
        <f t="shared" si="33"/>
        <v>1</v>
      </c>
      <c r="BC19" s="169">
        <f t="shared" si="34"/>
        <v>1</v>
      </c>
      <c r="BD19" s="169">
        <f t="shared" si="35"/>
        <v>0</v>
      </c>
      <c r="BE19" s="169">
        <f t="shared" si="36"/>
        <v>1</v>
      </c>
      <c r="BF19" s="169">
        <f t="shared" si="37"/>
        <v>0</v>
      </c>
      <c r="BG19" s="169">
        <f t="shared" si="38"/>
        <v>0</v>
      </c>
      <c r="BH19" s="169">
        <f t="shared" si="39"/>
        <v>0</v>
      </c>
      <c r="BI19" s="169">
        <f t="shared" si="40"/>
        <v>0</v>
      </c>
      <c r="BJ19" s="169">
        <f t="shared" si="41"/>
        <v>0</v>
      </c>
      <c r="BK19" s="167">
        <f t="shared" si="42"/>
        <v>0</v>
      </c>
      <c r="BL19" s="169">
        <f t="shared" si="44"/>
        <v>0</v>
      </c>
      <c r="BM19" s="169">
        <f t="shared" si="45"/>
        <v>1</v>
      </c>
      <c r="BN19" s="169">
        <f t="shared" si="46"/>
        <v>1</v>
      </c>
      <c r="BO19" s="169">
        <f t="shared" si="47"/>
        <v>0</v>
      </c>
      <c r="BP19" s="36">
        <f t="shared" si="48"/>
        <v>0</v>
      </c>
      <c r="BQ19">
        <f t="shared" si="49"/>
        <v>0</v>
      </c>
      <c r="BR19" s="36">
        <f t="shared" si="50"/>
        <v>2</v>
      </c>
      <c r="BS19" t="e">
        <f t="shared" si="51"/>
        <v>#N/A</v>
      </c>
    </row>
    <row r="20" spans="1:71">
      <c r="A20" s="59">
        <v>58</v>
      </c>
      <c r="B20" s="59">
        <v>16291</v>
      </c>
      <c r="C20" s="160">
        <v>8999999.8658895493</v>
      </c>
      <c r="D20" s="59">
        <v>26375000</v>
      </c>
      <c r="E20" s="59">
        <v>27075000</v>
      </c>
      <c r="F20" s="59">
        <v>-18075000.134110499</v>
      </c>
      <c r="G20" s="59">
        <v>40</v>
      </c>
      <c r="H20" s="59">
        <v>-595525601.39000404</v>
      </c>
      <c r="I20" s="59">
        <v>0</v>
      </c>
      <c r="J20" s="59">
        <v>0</v>
      </c>
      <c r="K20" s="59">
        <v>0</v>
      </c>
      <c r="L20" s="59">
        <v>415</v>
      </c>
      <c r="M20" s="59">
        <v>0</v>
      </c>
      <c r="N20" s="59">
        <v>0</v>
      </c>
      <c r="O20" s="59">
        <v>405</v>
      </c>
      <c r="P20" s="59">
        <v>0</v>
      </c>
      <c r="Q20" s="59">
        <v>0</v>
      </c>
      <c r="R20" s="59">
        <v>2</v>
      </c>
      <c r="S20" s="59">
        <v>1</v>
      </c>
      <c r="T20" s="59">
        <f t="shared" si="0"/>
        <v>2</v>
      </c>
      <c r="U20" s="59">
        <f t="shared" si="1"/>
        <v>0</v>
      </c>
      <c r="V20" s="59">
        <f t="shared" si="2"/>
        <v>0</v>
      </c>
      <c r="W20" s="59">
        <f t="shared" si="3"/>
        <v>0</v>
      </c>
      <c r="X20" s="59">
        <f t="shared" si="4"/>
        <v>0</v>
      </c>
      <c r="Y20" s="59">
        <f t="shared" si="5"/>
        <v>0</v>
      </c>
      <c r="Z20" s="59">
        <f t="shared" si="6"/>
        <v>0</v>
      </c>
      <c r="AA20" s="59">
        <f t="shared" si="7"/>
        <v>0</v>
      </c>
      <c r="AB20" s="59">
        <f t="shared" si="8"/>
        <v>0</v>
      </c>
      <c r="AC20" s="59">
        <f t="shared" si="9"/>
        <v>0</v>
      </c>
      <c r="AD20" s="166">
        <f t="shared" si="10"/>
        <v>0</v>
      </c>
      <c r="AE20" s="169">
        <f t="shared" si="11"/>
        <v>0</v>
      </c>
      <c r="AF20" s="169">
        <f t="shared" si="12"/>
        <v>0</v>
      </c>
      <c r="AG20" s="169">
        <f t="shared" si="13"/>
        <v>0</v>
      </c>
      <c r="AH20" s="169">
        <f t="shared" si="14"/>
        <v>1</v>
      </c>
      <c r="AI20" s="169">
        <f t="shared" si="15"/>
        <v>0</v>
      </c>
      <c r="AJ20" s="169">
        <f t="shared" si="16"/>
        <v>0</v>
      </c>
      <c r="AK20" s="169">
        <f t="shared" si="17"/>
        <v>0</v>
      </c>
      <c r="AL20" s="169">
        <f t="shared" si="18"/>
        <v>1</v>
      </c>
      <c r="AM20" s="169">
        <f t="shared" si="19"/>
        <v>0</v>
      </c>
      <c r="AN20" s="169">
        <f t="shared" si="20"/>
        <v>0</v>
      </c>
      <c r="AO20" s="169">
        <f t="shared" si="21"/>
        <v>1</v>
      </c>
      <c r="AP20" s="169">
        <f t="shared" si="22"/>
        <v>0</v>
      </c>
      <c r="AQ20" s="169">
        <f t="shared" si="23"/>
        <v>0</v>
      </c>
      <c r="AR20" s="169">
        <f t="shared" si="24"/>
        <v>0</v>
      </c>
      <c r="AS20" s="169">
        <f t="shared" si="25"/>
        <v>0</v>
      </c>
      <c r="AT20" s="169">
        <f t="shared" si="26"/>
        <v>0</v>
      </c>
      <c r="AU20" s="169">
        <f t="shared" si="27"/>
        <v>0</v>
      </c>
      <c r="AV20" s="169">
        <f t="shared" si="28"/>
        <v>1</v>
      </c>
      <c r="AW20" s="169">
        <f t="shared" si="29"/>
        <v>1</v>
      </c>
      <c r="AX20" s="169">
        <f t="shared" si="30"/>
        <v>1</v>
      </c>
      <c r="AY20" s="169">
        <f t="shared" si="43"/>
        <v>0</v>
      </c>
      <c r="AZ20" s="169">
        <f t="shared" si="31"/>
        <v>0</v>
      </c>
      <c r="BA20" s="169">
        <f t="shared" si="32"/>
        <v>0</v>
      </c>
      <c r="BB20" s="169">
        <f t="shared" si="33"/>
        <v>1</v>
      </c>
      <c r="BC20" s="169">
        <f t="shared" si="34"/>
        <v>0</v>
      </c>
      <c r="BD20" s="169">
        <f t="shared" si="35"/>
        <v>1</v>
      </c>
      <c r="BE20" s="169">
        <f t="shared" si="36"/>
        <v>0</v>
      </c>
      <c r="BF20" s="169">
        <f t="shared" si="37"/>
        <v>0</v>
      </c>
      <c r="BG20" s="169">
        <f t="shared" si="38"/>
        <v>0</v>
      </c>
      <c r="BH20" s="169">
        <f t="shared" si="39"/>
        <v>1</v>
      </c>
      <c r="BI20" s="169">
        <f t="shared" si="40"/>
        <v>1</v>
      </c>
      <c r="BJ20" s="169">
        <f t="shared" si="41"/>
        <v>0</v>
      </c>
      <c r="BK20" s="167">
        <f t="shared" si="42"/>
        <v>0</v>
      </c>
      <c r="BL20" s="169">
        <f t="shared" si="44"/>
        <v>0</v>
      </c>
      <c r="BM20" s="169">
        <f t="shared" si="45"/>
        <v>1</v>
      </c>
      <c r="BN20" s="169">
        <f t="shared" si="46"/>
        <v>0</v>
      </c>
      <c r="BO20" s="169">
        <f t="shared" si="47"/>
        <v>1</v>
      </c>
      <c r="BP20" s="36">
        <f t="shared" si="48"/>
        <v>0</v>
      </c>
      <c r="BQ20">
        <f t="shared" si="49"/>
        <v>0</v>
      </c>
      <c r="BR20" s="36">
        <f t="shared" si="50"/>
        <v>2</v>
      </c>
      <c r="BS20" t="e">
        <f t="shared" si="51"/>
        <v>#N/A</v>
      </c>
    </row>
    <row r="21" spans="1:71">
      <c r="A21" s="59">
        <v>273</v>
      </c>
      <c r="B21" s="59">
        <v>162112</v>
      </c>
      <c r="C21" s="160">
        <v>75714287.003692299</v>
      </c>
      <c r="D21" s="59">
        <v>79235680.5</v>
      </c>
      <c r="E21" s="59">
        <v>93414252</v>
      </c>
      <c r="F21" s="59">
        <v>-17699964.996307701</v>
      </c>
      <c r="G21" s="59">
        <v>367.142862319946</v>
      </c>
      <c r="H21" s="59">
        <v>-4119251279.9916</v>
      </c>
      <c r="I21" s="59">
        <v>412</v>
      </c>
      <c r="J21" s="59">
        <v>0</v>
      </c>
      <c r="K21" s="59">
        <v>0</v>
      </c>
      <c r="L21" s="59">
        <v>415</v>
      </c>
      <c r="M21" s="59">
        <v>0</v>
      </c>
      <c r="N21" s="59">
        <v>0</v>
      </c>
      <c r="O21" s="59">
        <v>0</v>
      </c>
      <c r="P21" s="59">
        <v>0</v>
      </c>
      <c r="Q21" s="59">
        <v>0</v>
      </c>
      <c r="R21" s="59">
        <v>1</v>
      </c>
      <c r="S21" s="59">
        <v>1</v>
      </c>
      <c r="T21" s="59">
        <f t="shared" si="0"/>
        <v>2</v>
      </c>
      <c r="U21" s="59">
        <f t="shared" si="1"/>
        <v>0</v>
      </c>
      <c r="V21" s="59">
        <f t="shared" si="2"/>
        <v>0</v>
      </c>
      <c r="W21" s="59">
        <f t="shared" si="3"/>
        <v>0</v>
      </c>
      <c r="X21" s="59">
        <f t="shared" si="4"/>
        <v>0</v>
      </c>
      <c r="Y21" s="59">
        <f t="shared" si="5"/>
        <v>0</v>
      </c>
      <c r="Z21" s="59">
        <f t="shared" si="6"/>
        <v>0</v>
      </c>
      <c r="AA21" s="59">
        <f t="shared" si="7"/>
        <v>0</v>
      </c>
      <c r="AB21" s="59">
        <f t="shared" si="8"/>
        <v>0</v>
      </c>
      <c r="AC21" s="59">
        <f t="shared" si="9"/>
        <v>0</v>
      </c>
      <c r="AD21" s="166">
        <f t="shared" si="10"/>
        <v>0</v>
      </c>
      <c r="AE21" s="169">
        <f t="shared" si="11"/>
        <v>0</v>
      </c>
      <c r="AF21" s="169">
        <f t="shared" si="12"/>
        <v>0</v>
      </c>
      <c r="AG21" s="169">
        <f t="shared" si="13"/>
        <v>0</v>
      </c>
      <c r="AH21" s="169">
        <f t="shared" si="14"/>
        <v>1</v>
      </c>
      <c r="AI21" s="169">
        <f t="shared" si="15"/>
        <v>0</v>
      </c>
      <c r="AJ21" s="169">
        <f t="shared" si="16"/>
        <v>0</v>
      </c>
      <c r="AK21" s="169">
        <f t="shared" si="17"/>
        <v>0</v>
      </c>
      <c r="AL21" s="169">
        <f t="shared" si="18"/>
        <v>1</v>
      </c>
      <c r="AM21" s="169">
        <f t="shared" si="19"/>
        <v>0</v>
      </c>
      <c r="AN21" s="169">
        <f t="shared" si="20"/>
        <v>0</v>
      </c>
      <c r="AO21" s="169">
        <f t="shared" si="21"/>
        <v>1</v>
      </c>
      <c r="AP21" s="169">
        <f t="shared" si="22"/>
        <v>0</v>
      </c>
      <c r="AQ21" s="169">
        <f t="shared" si="23"/>
        <v>0</v>
      </c>
      <c r="AR21" s="169">
        <f t="shared" si="24"/>
        <v>0</v>
      </c>
      <c r="AS21" s="169">
        <f t="shared" si="25"/>
        <v>0</v>
      </c>
      <c r="AT21" s="169">
        <f t="shared" si="26"/>
        <v>0</v>
      </c>
      <c r="AU21" s="169">
        <f t="shared" si="27"/>
        <v>0</v>
      </c>
      <c r="AV21" s="169">
        <f t="shared" si="28"/>
        <v>1</v>
      </c>
      <c r="AW21" s="169">
        <f t="shared" si="29"/>
        <v>1</v>
      </c>
      <c r="AX21" s="169">
        <f t="shared" si="30"/>
        <v>1</v>
      </c>
      <c r="AY21" s="169">
        <f t="shared" si="43"/>
        <v>0</v>
      </c>
      <c r="AZ21" s="169">
        <f t="shared" si="31"/>
        <v>0</v>
      </c>
      <c r="BA21" s="169">
        <f t="shared" si="32"/>
        <v>0</v>
      </c>
      <c r="BB21" s="169">
        <f t="shared" si="33"/>
        <v>1</v>
      </c>
      <c r="BC21" s="169">
        <f t="shared" si="34"/>
        <v>0</v>
      </c>
      <c r="BD21" s="169">
        <f t="shared" si="35"/>
        <v>1</v>
      </c>
      <c r="BE21" s="169">
        <f t="shared" si="36"/>
        <v>0</v>
      </c>
      <c r="BF21" s="169">
        <f t="shared" si="37"/>
        <v>0</v>
      </c>
      <c r="BG21" s="169">
        <f t="shared" si="38"/>
        <v>0</v>
      </c>
      <c r="BH21" s="169">
        <f t="shared" si="39"/>
        <v>1</v>
      </c>
      <c r="BI21" s="169">
        <f t="shared" si="40"/>
        <v>0</v>
      </c>
      <c r="BJ21" s="169">
        <f t="shared" si="41"/>
        <v>1</v>
      </c>
      <c r="BK21" s="167">
        <f t="shared" si="42"/>
        <v>0</v>
      </c>
      <c r="BL21" s="169">
        <f t="shared" si="44"/>
        <v>1</v>
      </c>
      <c r="BM21" s="169">
        <f t="shared" si="45"/>
        <v>0</v>
      </c>
      <c r="BN21" s="169">
        <f t="shared" si="46"/>
        <v>0</v>
      </c>
      <c r="BO21" s="169">
        <f t="shared" si="47"/>
        <v>1</v>
      </c>
      <c r="BP21" s="36">
        <f t="shared" si="48"/>
        <v>0</v>
      </c>
      <c r="BQ21">
        <f t="shared" si="49"/>
        <v>0</v>
      </c>
      <c r="BR21" s="36">
        <f t="shared" si="50"/>
        <v>2</v>
      </c>
      <c r="BS21" t="e">
        <f t="shared" si="51"/>
        <v>#N/A</v>
      </c>
    </row>
    <row r="22" spans="1:71">
      <c r="A22" s="59">
        <v>52</v>
      </c>
      <c r="B22" s="59">
        <v>16151</v>
      </c>
      <c r="C22" s="160">
        <v>34999999.478459403</v>
      </c>
      <c r="D22" s="59">
        <v>49575000</v>
      </c>
      <c r="E22" s="59">
        <v>52275000</v>
      </c>
      <c r="F22" s="59">
        <v>-17275000.521540601</v>
      </c>
      <c r="G22" s="59">
        <v>865</v>
      </c>
      <c r="H22" s="59">
        <v>-523080099.62976003</v>
      </c>
      <c r="I22" s="59">
        <v>0</v>
      </c>
      <c r="J22" s="59">
        <v>0</v>
      </c>
      <c r="K22" s="59">
        <v>0</v>
      </c>
      <c r="L22" s="59">
        <v>415</v>
      </c>
      <c r="M22" s="59">
        <v>0</v>
      </c>
      <c r="N22" s="59">
        <v>0</v>
      </c>
      <c r="O22" s="59">
        <v>405</v>
      </c>
      <c r="P22" s="59">
        <v>0</v>
      </c>
      <c r="Q22" s="59">
        <v>0</v>
      </c>
      <c r="R22" s="59">
        <v>2</v>
      </c>
      <c r="S22" s="59">
        <v>0</v>
      </c>
      <c r="T22" s="59">
        <f t="shared" si="0"/>
        <v>2</v>
      </c>
      <c r="U22" s="59">
        <f t="shared" si="1"/>
        <v>0</v>
      </c>
      <c r="V22" s="59">
        <f t="shared" si="2"/>
        <v>0</v>
      </c>
      <c r="W22" s="59">
        <f t="shared" si="3"/>
        <v>0</v>
      </c>
      <c r="X22" s="59">
        <f t="shared" si="4"/>
        <v>0</v>
      </c>
      <c r="Y22" s="59">
        <f t="shared" si="5"/>
        <v>0</v>
      </c>
      <c r="Z22" s="59">
        <f t="shared" si="6"/>
        <v>0</v>
      </c>
      <c r="AA22" s="59">
        <f t="shared" si="7"/>
        <v>0</v>
      </c>
      <c r="AB22" s="59">
        <f t="shared" si="8"/>
        <v>0</v>
      </c>
      <c r="AC22" s="59">
        <f t="shared" si="9"/>
        <v>0</v>
      </c>
      <c r="AD22" s="166">
        <f t="shared" si="10"/>
        <v>0</v>
      </c>
      <c r="AE22" s="169">
        <f t="shared" si="11"/>
        <v>0</v>
      </c>
      <c r="AF22" s="169">
        <f t="shared" si="12"/>
        <v>0</v>
      </c>
      <c r="AG22" s="169">
        <f t="shared" si="13"/>
        <v>0</v>
      </c>
      <c r="AH22" s="169">
        <f t="shared" si="14"/>
        <v>1</v>
      </c>
      <c r="AI22" s="169">
        <f t="shared" si="15"/>
        <v>0</v>
      </c>
      <c r="AJ22" s="169">
        <f t="shared" si="16"/>
        <v>0</v>
      </c>
      <c r="AK22" s="169">
        <f t="shared" si="17"/>
        <v>0</v>
      </c>
      <c r="AL22" s="169">
        <f t="shared" si="18"/>
        <v>1</v>
      </c>
      <c r="AM22" s="169">
        <f t="shared" si="19"/>
        <v>0</v>
      </c>
      <c r="AN22" s="169">
        <f t="shared" si="20"/>
        <v>0</v>
      </c>
      <c r="AO22" s="169">
        <f t="shared" si="21"/>
        <v>1</v>
      </c>
      <c r="AP22" s="169">
        <f t="shared" si="22"/>
        <v>0</v>
      </c>
      <c r="AQ22" s="169">
        <f t="shared" si="23"/>
        <v>0</v>
      </c>
      <c r="AR22" s="169">
        <f t="shared" si="24"/>
        <v>0</v>
      </c>
      <c r="AS22" s="169">
        <f t="shared" si="25"/>
        <v>0</v>
      </c>
      <c r="AT22" s="169">
        <f t="shared" si="26"/>
        <v>0</v>
      </c>
      <c r="AU22" s="169">
        <f t="shared" si="27"/>
        <v>0</v>
      </c>
      <c r="AV22" s="169">
        <f t="shared" si="28"/>
        <v>1</v>
      </c>
      <c r="AW22" s="169">
        <f t="shared" si="29"/>
        <v>1</v>
      </c>
      <c r="AX22" s="169">
        <f t="shared" si="30"/>
        <v>1</v>
      </c>
      <c r="AY22" s="169">
        <f t="shared" si="43"/>
        <v>0</v>
      </c>
      <c r="AZ22" s="169">
        <f t="shared" si="31"/>
        <v>0</v>
      </c>
      <c r="BA22" s="169">
        <f t="shared" si="32"/>
        <v>0</v>
      </c>
      <c r="BB22" s="169">
        <f t="shared" si="33"/>
        <v>1</v>
      </c>
      <c r="BC22" s="169">
        <f t="shared" si="34"/>
        <v>0</v>
      </c>
      <c r="BD22" s="169">
        <f t="shared" si="35"/>
        <v>1</v>
      </c>
      <c r="BE22" s="169">
        <f t="shared" si="36"/>
        <v>0</v>
      </c>
      <c r="BF22" s="169">
        <f t="shared" si="37"/>
        <v>0</v>
      </c>
      <c r="BG22" s="169">
        <f t="shared" si="38"/>
        <v>0</v>
      </c>
      <c r="BH22" s="169">
        <f t="shared" si="39"/>
        <v>1</v>
      </c>
      <c r="BI22" s="169">
        <f t="shared" si="40"/>
        <v>1</v>
      </c>
      <c r="BJ22" s="169">
        <f t="shared" si="41"/>
        <v>0</v>
      </c>
      <c r="BK22" s="167">
        <f t="shared" si="42"/>
        <v>0</v>
      </c>
      <c r="BL22" s="169">
        <f t="shared" si="44"/>
        <v>0</v>
      </c>
      <c r="BM22" s="169">
        <f t="shared" si="45"/>
        <v>1</v>
      </c>
      <c r="BN22" s="169">
        <f t="shared" si="46"/>
        <v>1</v>
      </c>
      <c r="BO22" s="169">
        <f t="shared" si="47"/>
        <v>0</v>
      </c>
      <c r="BP22" s="36">
        <f t="shared" si="48"/>
        <v>0</v>
      </c>
      <c r="BQ22">
        <f t="shared" si="49"/>
        <v>0</v>
      </c>
      <c r="BR22" s="36">
        <f t="shared" si="50"/>
        <v>2</v>
      </c>
      <c r="BS22" t="e">
        <f t="shared" si="51"/>
        <v>#N/A</v>
      </c>
    </row>
    <row r="23" spans="1:71">
      <c r="A23" s="59">
        <v>347</v>
      </c>
      <c r="B23" s="59">
        <v>211421</v>
      </c>
      <c r="C23" s="160">
        <v>45714286.330605902</v>
      </c>
      <c r="D23" s="59">
        <v>62380952</v>
      </c>
      <c r="E23" s="59">
        <v>62380952</v>
      </c>
      <c r="F23" s="59">
        <v>-16666665.6693941</v>
      </c>
      <c r="G23" s="59">
        <v>0</v>
      </c>
      <c r="H23" s="59">
        <v>-4878099776.9770203</v>
      </c>
      <c r="I23" s="59">
        <v>0</v>
      </c>
      <c r="J23" s="59">
        <v>0</v>
      </c>
      <c r="K23" s="59">
        <v>0</v>
      </c>
      <c r="L23" s="59">
        <v>406</v>
      </c>
      <c r="M23" s="59">
        <v>413</v>
      </c>
      <c r="N23" s="59">
        <v>404</v>
      </c>
      <c r="O23" s="59">
        <v>0</v>
      </c>
      <c r="P23" s="59">
        <v>0</v>
      </c>
      <c r="Q23" s="59">
        <v>0</v>
      </c>
      <c r="R23" s="59">
        <v>2</v>
      </c>
      <c r="S23" s="59">
        <v>0</v>
      </c>
      <c r="T23" s="59">
        <f t="shared" si="0"/>
        <v>1</v>
      </c>
      <c r="U23" s="59">
        <f t="shared" si="1"/>
        <v>0</v>
      </c>
      <c r="V23" s="59">
        <f t="shared" si="2"/>
        <v>0</v>
      </c>
      <c r="W23" s="59">
        <f t="shared" si="3"/>
        <v>2</v>
      </c>
      <c r="X23" s="59">
        <f t="shared" si="4"/>
        <v>0</v>
      </c>
      <c r="Y23" s="59">
        <f t="shared" si="5"/>
        <v>0</v>
      </c>
      <c r="Z23" s="59">
        <f t="shared" si="6"/>
        <v>0</v>
      </c>
      <c r="AA23" s="59">
        <f t="shared" si="7"/>
        <v>0</v>
      </c>
      <c r="AB23" s="59">
        <f t="shared" si="8"/>
        <v>0</v>
      </c>
      <c r="AC23" s="59">
        <f t="shared" si="9"/>
        <v>0</v>
      </c>
      <c r="AD23" s="166">
        <f t="shared" si="10"/>
        <v>0</v>
      </c>
      <c r="AE23" s="169">
        <f t="shared" si="11"/>
        <v>0</v>
      </c>
      <c r="AF23" s="169">
        <f t="shared" si="12"/>
        <v>0</v>
      </c>
      <c r="AG23" s="169">
        <f t="shared" si="13"/>
        <v>0</v>
      </c>
      <c r="AH23" s="169">
        <f t="shared" si="14"/>
        <v>1</v>
      </c>
      <c r="AI23" s="169">
        <f t="shared" si="15"/>
        <v>0</v>
      </c>
      <c r="AJ23" s="169">
        <f t="shared" si="16"/>
        <v>0</v>
      </c>
      <c r="AK23" s="169">
        <f t="shared" si="17"/>
        <v>0</v>
      </c>
      <c r="AL23" s="169">
        <f t="shared" si="18"/>
        <v>1</v>
      </c>
      <c r="AM23" s="169">
        <f t="shared" si="19"/>
        <v>0</v>
      </c>
      <c r="AN23" s="169">
        <f t="shared" si="20"/>
        <v>0</v>
      </c>
      <c r="AO23" s="169">
        <f t="shared" si="21"/>
        <v>1</v>
      </c>
      <c r="AP23" s="169">
        <f t="shared" si="22"/>
        <v>0</v>
      </c>
      <c r="AQ23" s="169">
        <f t="shared" si="23"/>
        <v>0</v>
      </c>
      <c r="AR23" s="169">
        <f t="shared" si="24"/>
        <v>0</v>
      </c>
      <c r="AS23" s="169">
        <f t="shared" si="25"/>
        <v>0</v>
      </c>
      <c r="AT23" s="169">
        <f t="shared" si="26"/>
        <v>0</v>
      </c>
      <c r="AU23" s="169">
        <f t="shared" si="27"/>
        <v>0</v>
      </c>
      <c r="AV23" s="169">
        <f t="shared" si="28"/>
        <v>1</v>
      </c>
      <c r="AW23" s="169">
        <f t="shared" si="29"/>
        <v>1</v>
      </c>
      <c r="AX23" s="169">
        <f t="shared" si="30"/>
        <v>0</v>
      </c>
      <c r="AY23" s="169">
        <f t="shared" si="43"/>
        <v>1</v>
      </c>
      <c r="AZ23" s="169">
        <f t="shared" si="31"/>
        <v>0</v>
      </c>
      <c r="BA23" s="169">
        <f t="shared" si="32"/>
        <v>0</v>
      </c>
      <c r="BB23" s="169">
        <f t="shared" si="33"/>
        <v>1</v>
      </c>
      <c r="BC23" s="169">
        <f t="shared" si="34"/>
        <v>1</v>
      </c>
      <c r="BD23" s="169">
        <f t="shared" si="35"/>
        <v>0</v>
      </c>
      <c r="BE23" s="169">
        <f t="shared" si="36"/>
        <v>1</v>
      </c>
      <c r="BF23" s="169">
        <f t="shared" si="37"/>
        <v>0</v>
      </c>
      <c r="BG23" s="169">
        <f t="shared" si="38"/>
        <v>0</v>
      </c>
      <c r="BH23" s="169">
        <f t="shared" si="39"/>
        <v>0</v>
      </c>
      <c r="BI23" s="169">
        <f t="shared" si="40"/>
        <v>0</v>
      </c>
      <c r="BJ23" s="169">
        <f t="shared" si="41"/>
        <v>0</v>
      </c>
      <c r="BK23" s="167">
        <f t="shared" si="42"/>
        <v>0</v>
      </c>
      <c r="BL23" s="169">
        <f t="shared" si="44"/>
        <v>0</v>
      </c>
      <c r="BM23" s="169">
        <f t="shared" si="45"/>
        <v>1</v>
      </c>
      <c r="BN23" s="169">
        <f t="shared" si="46"/>
        <v>1</v>
      </c>
      <c r="BO23" s="169">
        <f t="shared" si="47"/>
        <v>0</v>
      </c>
      <c r="BP23" s="36">
        <f t="shared" si="48"/>
        <v>0</v>
      </c>
      <c r="BQ23">
        <f t="shared" si="49"/>
        <v>0</v>
      </c>
      <c r="BR23" s="36">
        <f t="shared" si="50"/>
        <v>1</v>
      </c>
      <c r="BS23" t="e">
        <f t="shared" si="51"/>
        <v>#N/A</v>
      </c>
    </row>
    <row r="24" spans="1:71">
      <c r="A24" s="59">
        <v>99</v>
      </c>
      <c r="B24" s="59">
        <v>23192</v>
      </c>
      <c r="C24" s="160">
        <v>7142857.1124466099</v>
      </c>
      <c r="D24" s="59">
        <v>21535714</v>
      </c>
      <c r="E24" s="59">
        <v>21535714</v>
      </c>
      <c r="F24" s="59">
        <v>-14392856.887553399</v>
      </c>
      <c r="G24" s="59">
        <v>171.42857360839801</v>
      </c>
      <c r="H24" s="59">
        <v>-1702545609.36568</v>
      </c>
      <c r="I24" s="59">
        <v>0</v>
      </c>
      <c r="J24" s="59">
        <v>0</v>
      </c>
      <c r="K24" s="59">
        <v>0</v>
      </c>
      <c r="L24" s="59">
        <v>444</v>
      </c>
      <c r="M24" s="59">
        <v>0</v>
      </c>
      <c r="N24" s="59">
        <v>0</v>
      </c>
      <c r="O24" s="59">
        <v>0</v>
      </c>
      <c r="P24" s="59">
        <v>0</v>
      </c>
      <c r="Q24" s="59">
        <v>0</v>
      </c>
      <c r="R24" s="59">
        <v>1</v>
      </c>
      <c r="S24" s="59">
        <v>0</v>
      </c>
      <c r="T24" s="59">
        <f t="shared" si="0"/>
        <v>1</v>
      </c>
      <c r="U24" s="59">
        <f t="shared" si="1"/>
        <v>0</v>
      </c>
      <c r="V24" s="59">
        <f t="shared" si="2"/>
        <v>0</v>
      </c>
      <c r="W24" s="59">
        <f t="shared" si="3"/>
        <v>0</v>
      </c>
      <c r="X24" s="59">
        <f t="shared" si="4"/>
        <v>0</v>
      </c>
      <c r="Y24" s="59">
        <f t="shared" si="5"/>
        <v>0</v>
      </c>
      <c r="Z24" s="59">
        <f t="shared" si="6"/>
        <v>0</v>
      </c>
      <c r="AA24" s="59">
        <f t="shared" si="7"/>
        <v>0</v>
      </c>
      <c r="AB24" s="59">
        <f t="shared" si="8"/>
        <v>0</v>
      </c>
      <c r="AC24" s="59">
        <f t="shared" si="9"/>
        <v>0</v>
      </c>
      <c r="AD24" s="166">
        <f t="shared" si="10"/>
        <v>0</v>
      </c>
      <c r="AE24" s="169">
        <f t="shared" si="11"/>
        <v>0</v>
      </c>
      <c r="AF24" s="169">
        <f t="shared" si="12"/>
        <v>0</v>
      </c>
      <c r="AG24" s="169">
        <f t="shared" si="13"/>
        <v>0</v>
      </c>
      <c r="AH24" s="169">
        <f t="shared" si="14"/>
        <v>1</v>
      </c>
      <c r="AI24" s="169">
        <f t="shared" si="15"/>
        <v>0</v>
      </c>
      <c r="AJ24" s="169">
        <f t="shared" si="16"/>
        <v>0</v>
      </c>
      <c r="AK24" s="169">
        <f t="shared" si="17"/>
        <v>0</v>
      </c>
      <c r="AL24" s="169">
        <f t="shared" si="18"/>
        <v>1</v>
      </c>
      <c r="AM24" s="169">
        <f t="shared" si="19"/>
        <v>0</v>
      </c>
      <c r="AN24" s="169">
        <f t="shared" si="20"/>
        <v>0</v>
      </c>
      <c r="AO24" s="169">
        <f t="shared" si="21"/>
        <v>1</v>
      </c>
      <c r="AP24" s="169">
        <f t="shared" si="22"/>
        <v>0</v>
      </c>
      <c r="AQ24" s="169">
        <f t="shared" si="23"/>
        <v>0</v>
      </c>
      <c r="AR24" s="169">
        <f t="shared" si="24"/>
        <v>0</v>
      </c>
      <c r="AS24" s="169">
        <f t="shared" si="25"/>
        <v>0</v>
      </c>
      <c r="AT24" s="169">
        <f t="shared" si="26"/>
        <v>0</v>
      </c>
      <c r="AU24" s="169">
        <f t="shared" si="27"/>
        <v>0</v>
      </c>
      <c r="AV24" s="169">
        <f t="shared" si="28"/>
        <v>1</v>
      </c>
      <c r="AW24" s="169">
        <f t="shared" si="29"/>
        <v>1</v>
      </c>
      <c r="AX24" s="169">
        <f t="shared" si="30"/>
        <v>0</v>
      </c>
      <c r="AY24" s="169">
        <f t="shared" si="43"/>
        <v>1</v>
      </c>
      <c r="AZ24" s="169">
        <f t="shared" si="31"/>
        <v>0</v>
      </c>
      <c r="BA24" s="169">
        <f t="shared" si="32"/>
        <v>0</v>
      </c>
      <c r="BB24" s="169">
        <f t="shared" si="33"/>
        <v>1</v>
      </c>
      <c r="BC24" s="169">
        <f t="shared" si="34"/>
        <v>0</v>
      </c>
      <c r="BD24" s="169">
        <f t="shared" si="35"/>
        <v>1</v>
      </c>
      <c r="BE24" s="169">
        <f t="shared" si="36"/>
        <v>0</v>
      </c>
      <c r="BF24" s="169">
        <f t="shared" si="37"/>
        <v>0</v>
      </c>
      <c r="BG24" s="169">
        <f t="shared" si="38"/>
        <v>0</v>
      </c>
      <c r="BH24" s="169">
        <f t="shared" si="39"/>
        <v>0</v>
      </c>
      <c r="BI24" s="169">
        <f t="shared" si="40"/>
        <v>0</v>
      </c>
      <c r="BJ24" s="169">
        <f t="shared" si="41"/>
        <v>0</v>
      </c>
      <c r="BK24" s="167">
        <f t="shared" si="42"/>
        <v>1</v>
      </c>
      <c r="BL24" s="169">
        <f t="shared" si="44"/>
        <v>1</v>
      </c>
      <c r="BM24" s="169">
        <f t="shared" si="45"/>
        <v>0</v>
      </c>
      <c r="BN24" s="169">
        <f t="shared" si="46"/>
        <v>1</v>
      </c>
      <c r="BO24" s="169">
        <f t="shared" si="47"/>
        <v>0</v>
      </c>
      <c r="BP24" s="36">
        <f t="shared" si="48"/>
        <v>0</v>
      </c>
      <c r="BQ24">
        <f t="shared" si="49"/>
        <v>0</v>
      </c>
      <c r="BR24" s="36">
        <f t="shared" si="50"/>
        <v>1</v>
      </c>
      <c r="BS24" t="e">
        <f t="shared" si="51"/>
        <v>#N/A</v>
      </c>
    </row>
    <row r="25" spans="1:71">
      <c r="A25" s="59">
        <v>96</v>
      </c>
      <c r="B25" s="59">
        <v>23122</v>
      </c>
      <c r="C25" s="160">
        <v>19890110.293976199</v>
      </c>
      <c r="D25" s="59">
        <v>33412088.5</v>
      </c>
      <c r="E25" s="59">
        <v>33412088.5</v>
      </c>
      <c r="F25" s="59">
        <v>-13521978.206023799</v>
      </c>
      <c r="G25" s="59">
        <v>219.780223846436</v>
      </c>
      <c r="H25" s="59">
        <v>-1662641763.80335</v>
      </c>
      <c r="I25" s="59">
        <v>402</v>
      </c>
      <c r="J25" s="59">
        <v>0</v>
      </c>
      <c r="K25" s="59">
        <v>0</v>
      </c>
      <c r="L25" s="59">
        <v>402</v>
      </c>
      <c r="M25" s="59">
        <v>0</v>
      </c>
      <c r="N25" s="59">
        <v>0</v>
      </c>
      <c r="O25" s="59">
        <v>0</v>
      </c>
      <c r="P25" s="59">
        <v>0</v>
      </c>
      <c r="Q25" s="59">
        <v>0</v>
      </c>
      <c r="R25" s="59">
        <v>2</v>
      </c>
      <c r="S25" s="59">
        <v>0</v>
      </c>
      <c r="T25" s="59">
        <f t="shared" si="0"/>
        <v>2</v>
      </c>
      <c r="U25" s="59">
        <f t="shared" si="1"/>
        <v>0</v>
      </c>
      <c r="V25" s="59">
        <f t="shared" si="2"/>
        <v>0</v>
      </c>
      <c r="W25" s="59">
        <f t="shared" si="3"/>
        <v>0</v>
      </c>
      <c r="X25" s="59">
        <f t="shared" si="4"/>
        <v>0</v>
      </c>
      <c r="Y25" s="59">
        <f t="shared" si="5"/>
        <v>0</v>
      </c>
      <c r="Z25" s="59">
        <f t="shared" si="6"/>
        <v>0</v>
      </c>
      <c r="AA25" s="59">
        <f t="shared" si="7"/>
        <v>0</v>
      </c>
      <c r="AB25" s="59">
        <f t="shared" si="8"/>
        <v>0</v>
      </c>
      <c r="AC25" s="59">
        <f t="shared" si="9"/>
        <v>0</v>
      </c>
      <c r="AD25" s="166">
        <f t="shared" si="10"/>
        <v>0</v>
      </c>
      <c r="AE25" s="169">
        <f t="shared" si="11"/>
        <v>0</v>
      </c>
      <c r="AF25" s="169">
        <f t="shared" si="12"/>
        <v>0</v>
      </c>
      <c r="AG25" s="169">
        <f t="shared" si="13"/>
        <v>0</v>
      </c>
      <c r="AH25" s="169">
        <f t="shared" si="14"/>
        <v>1</v>
      </c>
      <c r="AI25" s="169">
        <f t="shared" si="15"/>
        <v>0</v>
      </c>
      <c r="AJ25" s="169">
        <f t="shared" si="16"/>
        <v>0</v>
      </c>
      <c r="AK25" s="169">
        <f t="shared" si="17"/>
        <v>0</v>
      </c>
      <c r="AL25" s="169">
        <f t="shared" si="18"/>
        <v>1</v>
      </c>
      <c r="AM25" s="169">
        <f t="shared" si="19"/>
        <v>0</v>
      </c>
      <c r="AN25" s="169">
        <f t="shared" si="20"/>
        <v>0</v>
      </c>
      <c r="AO25" s="169">
        <f t="shared" si="21"/>
        <v>1</v>
      </c>
      <c r="AP25" s="169">
        <f t="shared" si="22"/>
        <v>0</v>
      </c>
      <c r="AQ25" s="169">
        <f t="shared" si="23"/>
        <v>0</v>
      </c>
      <c r="AR25" s="169">
        <f t="shared" si="24"/>
        <v>0</v>
      </c>
      <c r="AS25" s="169">
        <f t="shared" si="25"/>
        <v>0</v>
      </c>
      <c r="AT25" s="169">
        <f t="shared" si="26"/>
        <v>0</v>
      </c>
      <c r="AU25" s="169">
        <f t="shared" si="27"/>
        <v>0</v>
      </c>
      <c r="AV25" s="169">
        <f t="shared" si="28"/>
        <v>1</v>
      </c>
      <c r="AW25" s="169">
        <f t="shared" si="29"/>
        <v>1</v>
      </c>
      <c r="AX25" s="169">
        <f t="shared" si="30"/>
        <v>1</v>
      </c>
      <c r="AY25" s="169">
        <f t="shared" si="43"/>
        <v>0</v>
      </c>
      <c r="AZ25" s="169">
        <f t="shared" si="31"/>
        <v>0</v>
      </c>
      <c r="BA25" s="169">
        <f t="shared" si="32"/>
        <v>0</v>
      </c>
      <c r="BB25" s="169">
        <f t="shared" si="33"/>
        <v>1</v>
      </c>
      <c r="BC25" s="169">
        <f t="shared" si="34"/>
        <v>0</v>
      </c>
      <c r="BD25" s="169">
        <f t="shared" si="35"/>
        <v>1</v>
      </c>
      <c r="BE25" s="169">
        <f t="shared" si="36"/>
        <v>0</v>
      </c>
      <c r="BF25" s="169">
        <f t="shared" si="37"/>
        <v>0</v>
      </c>
      <c r="BG25" s="169">
        <f t="shared" si="38"/>
        <v>0</v>
      </c>
      <c r="BH25" s="169">
        <f t="shared" si="39"/>
        <v>0</v>
      </c>
      <c r="BI25" s="169">
        <f t="shared" si="40"/>
        <v>0</v>
      </c>
      <c r="BJ25" s="169">
        <f t="shared" si="41"/>
        <v>0</v>
      </c>
      <c r="BK25" s="167">
        <f t="shared" si="42"/>
        <v>1</v>
      </c>
      <c r="BL25" s="169">
        <f t="shared" si="44"/>
        <v>0</v>
      </c>
      <c r="BM25" s="169">
        <f t="shared" si="45"/>
        <v>1</v>
      </c>
      <c r="BN25" s="169">
        <f t="shared" si="46"/>
        <v>1</v>
      </c>
      <c r="BO25" s="169">
        <f t="shared" si="47"/>
        <v>0</v>
      </c>
      <c r="BP25" s="36">
        <f t="shared" si="48"/>
        <v>0</v>
      </c>
      <c r="BQ25">
        <f t="shared" si="49"/>
        <v>0</v>
      </c>
      <c r="BR25" s="36">
        <f t="shared" si="50"/>
        <v>1</v>
      </c>
      <c r="BS25" t="e">
        <f t="shared" si="51"/>
        <v>#N/A</v>
      </c>
    </row>
    <row r="26" spans="1:71">
      <c r="A26" s="59">
        <v>326</v>
      </c>
      <c r="B26" s="59">
        <v>191113</v>
      </c>
      <c r="C26" s="160">
        <v>9107142.8183694296</v>
      </c>
      <c r="D26" s="59">
        <v>21714286</v>
      </c>
      <c r="E26" s="59">
        <v>21714286</v>
      </c>
      <c r="F26" s="59">
        <v>-12607143.1816306</v>
      </c>
      <c r="G26" s="59">
        <v>57.142856597900398</v>
      </c>
      <c r="H26" s="59">
        <v>-4618298978.3204298</v>
      </c>
      <c r="I26" s="59">
        <v>0</v>
      </c>
      <c r="J26" s="59">
        <v>0</v>
      </c>
      <c r="K26" s="59">
        <v>0</v>
      </c>
      <c r="L26" s="59">
        <v>102</v>
      </c>
      <c r="M26" s="59">
        <v>0</v>
      </c>
      <c r="N26" s="59">
        <v>0</v>
      </c>
      <c r="O26" s="59">
        <v>0</v>
      </c>
      <c r="P26" s="59">
        <v>0</v>
      </c>
      <c r="Q26" s="59">
        <v>0</v>
      </c>
      <c r="R26" s="59">
        <v>2</v>
      </c>
      <c r="S26" s="59">
        <v>1</v>
      </c>
      <c r="T26" s="59">
        <f t="shared" si="0"/>
        <v>0</v>
      </c>
      <c r="U26" s="59">
        <f t="shared" si="1"/>
        <v>0</v>
      </c>
      <c r="V26" s="59">
        <f t="shared" si="2"/>
        <v>1</v>
      </c>
      <c r="W26" s="59">
        <f t="shared" si="3"/>
        <v>0</v>
      </c>
      <c r="X26" s="59">
        <f t="shared" si="4"/>
        <v>0</v>
      </c>
      <c r="Y26" s="59">
        <f t="shared" si="5"/>
        <v>0</v>
      </c>
      <c r="Z26" s="59">
        <f t="shared" si="6"/>
        <v>0</v>
      </c>
      <c r="AA26" s="59">
        <f t="shared" si="7"/>
        <v>0</v>
      </c>
      <c r="AB26" s="59">
        <f t="shared" si="8"/>
        <v>0</v>
      </c>
      <c r="AC26" s="59">
        <f t="shared" si="9"/>
        <v>0</v>
      </c>
      <c r="AD26" s="166">
        <f t="shared" si="10"/>
        <v>0</v>
      </c>
      <c r="AE26" s="169">
        <f t="shared" si="11"/>
        <v>0</v>
      </c>
      <c r="AF26" s="169">
        <f t="shared" si="12"/>
        <v>0</v>
      </c>
      <c r="AG26" s="169">
        <f t="shared" si="13"/>
        <v>0</v>
      </c>
      <c r="AH26" s="169">
        <f t="shared" si="14"/>
        <v>1</v>
      </c>
      <c r="AI26" s="169">
        <f t="shared" si="15"/>
        <v>0</v>
      </c>
      <c r="AJ26" s="169">
        <f t="shared" si="16"/>
        <v>0</v>
      </c>
      <c r="AK26" s="169">
        <f t="shared" si="17"/>
        <v>0</v>
      </c>
      <c r="AL26" s="169">
        <f t="shared" si="18"/>
        <v>1</v>
      </c>
      <c r="AM26" s="169">
        <f t="shared" si="19"/>
        <v>1</v>
      </c>
      <c r="AN26" s="169">
        <f t="shared" si="20"/>
        <v>0</v>
      </c>
      <c r="AO26" s="169">
        <f t="shared" si="21"/>
        <v>1</v>
      </c>
      <c r="AP26" s="169">
        <f t="shared" si="22"/>
        <v>0</v>
      </c>
      <c r="AQ26" s="169">
        <f t="shared" si="23"/>
        <v>1</v>
      </c>
      <c r="AR26" s="169">
        <f t="shared" si="24"/>
        <v>0</v>
      </c>
      <c r="AS26" s="169">
        <f t="shared" si="25"/>
        <v>0</v>
      </c>
      <c r="AT26" s="169">
        <f t="shared" si="26"/>
        <v>0</v>
      </c>
      <c r="AU26" s="169">
        <f t="shared" si="27"/>
        <v>0</v>
      </c>
      <c r="AV26" s="169">
        <f t="shared" si="28"/>
        <v>1</v>
      </c>
      <c r="AW26" s="169">
        <f t="shared" si="29"/>
        <v>0</v>
      </c>
      <c r="AX26" s="169">
        <f t="shared" si="30"/>
        <v>0</v>
      </c>
      <c r="AY26" s="169">
        <f t="shared" si="43"/>
        <v>0</v>
      </c>
      <c r="AZ26" s="169">
        <f t="shared" si="31"/>
        <v>0</v>
      </c>
      <c r="BA26" s="169">
        <f t="shared" si="32"/>
        <v>0</v>
      </c>
      <c r="BB26" s="169">
        <f t="shared" si="33"/>
        <v>1</v>
      </c>
      <c r="BC26" s="169">
        <f t="shared" si="34"/>
        <v>0</v>
      </c>
      <c r="BD26" s="169">
        <f t="shared" si="35"/>
        <v>1</v>
      </c>
      <c r="BE26" s="169">
        <f t="shared" si="36"/>
        <v>0</v>
      </c>
      <c r="BF26" s="169">
        <f t="shared" si="37"/>
        <v>0</v>
      </c>
      <c r="BG26" s="169">
        <f t="shared" si="38"/>
        <v>0</v>
      </c>
      <c r="BH26" s="169">
        <f t="shared" si="39"/>
        <v>0</v>
      </c>
      <c r="BI26" s="169">
        <f t="shared" si="40"/>
        <v>0</v>
      </c>
      <c r="BJ26" s="169">
        <f t="shared" si="41"/>
        <v>0</v>
      </c>
      <c r="BK26" s="167">
        <f t="shared" si="42"/>
        <v>0</v>
      </c>
      <c r="BL26" s="169">
        <f t="shared" si="44"/>
        <v>0</v>
      </c>
      <c r="BM26" s="169">
        <f t="shared" si="45"/>
        <v>1</v>
      </c>
      <c r="BN26" s="169">
        <f t="shared" si="46"/>
        <v>0</v>
      </c>
      <c r="BO26" s="169">
        <f t="shared" si="47"/>
        <v>1</v>
      </c>
      <c r="BP26" s="36">
        <f t="shared" si="48"/>
        <v>0</v>
      </c>
      <c r="BQ26">
        <f t="shared" si="49"/>
        <v>0</v>
      </c>
      <c r="BR26" s="36">
        <f t="shared" si="50"/>
        <v>0</v>
      </c>
      <c r="BS26" t="e">
        <f t="shared" si="51"/>
        <v>#N/A</v>
      </c>
    </row>
    <row r="27" spans="1:71">
      <c r="A27" s="59">
        <v>29</v>
      </c>
      <c r="B27" s="59">
        <v>13221</v>
      </c>
      <c r="C27" s="160">
        <v>15923214.2179216</v>
      </c>
      <c r="D27" s="161">
        <v>26000000</v>
      </c>
      <c r="E27" s="59">
        <v>28500000</v>
      </c>
      <c r="F27" s="59">
        <v>-12576785.7820784</v>
      </c>
      <c r="G27" s="59">
        <v>35.714286804199197</v>
      </c>
      <c r="H27" s="59">
        <v>-328939028.17795599</v>
      </c>
      <c r="I27" s="59">
        <v>0</v>
      </c>
      <c r="J27" s="59">
        <v>0</v>
      </c>
      <c r="K27" s="59">
        <v>0</v>
      </c>
      <c r="L27" s="59">
        <v>406</v>
      </c>
      <c r="M27" s="59">
        <v>444</v>
      </c>
      <c r="N27" s="59">
        <v>301</v>
      </c>
      <c r="O27" s="59">
        <v>0</v>
      </c>
      <c r="P27" s="59">
        <v>0</v>
      </c>
      <c r="Q27" s="59">
        <v>0</v>
      </c>
      <c r="R27" s="59">
        <v>2</v>
      </c>
      <c r="S27" s="59">
        <v>1</v>
      </c>
      <c r="T27" s="59">
        <f t="shared" si="0"/>
        <v>1</v>
      </c>
      <c r="U27" s="59">
        <f t="shared" si="1"/>
        <v>0</v>
      </c>
      <c r="V27" s="59">
        <f t="shared" si="2"/>
        <v>0</v>
      </c>
      <c r="W27" s="59">
        <f t="shared" si="3"/>
        <v>1</v>
      </c>
      <c r="X27" s="59">
        <f t="shared" si="4"/>
        <v>0</v>
      </c>
      <c r="Y27" s="59">
        <f t="shared" si="5"/>
        <v>1</v>
      </c>
      <c r="Z27" s="59">
        <f t="shared" si="6"/>
        <v>0</v>
      </c>
      <c r="AA27" s="59">
        <f t="shared" si="7"/>
        <v>0</v>
      </c>
      <c r="AB27" s="59">
        <f t="shared" si="8"/>
        <v>0</v>
      </c>
      <c r="AC27" s="59">
        <f t="shared" si="9"/>
        <v>0</v>
      </c>
      <c r="AD27" s="166">
        <f t="shared" si="10"/>
        <v>0</v>
      </c>
      <c r="AE27" s="169">
        <f t="shared" si="11"/>
        <v>0</v>
      </c>
      <c r="AF27" s="169">
        <f t="shared" si="12"/>
        <v>0</v>
      </c>
      <c r="AG27" s="169">
        <f t="shared" si="13"/>
        <v>0</v>
      </c>
      <c r="AH27" s="169">
        <f t="shared" si="14"/>
        <v>1</v>
      </c>
      <c r="AI27" s="169">
        <f t="shared" si="15"/>
        <v>0</v>
      </c>
      <c r="AJ27" s="169">
        <f t="shared" si="16"/>
        <v>0</v>
      </c>
      <c r="AK27" s="169">
        <f t="shared" si="17"/>
        <v>0</v>
      </c>
      <c r="AL27" s="169">
        <f t="shared" si="18"/>
        <v>1</v>
      </c>
      <c r="AM27" s="169">
        <f t="shared" si="19"/>
        <v>0</v>
      </c>
      <c r="AN27" s="169">
        <f t="shared" si="20"/>
        <v>0</v>
      </c>
      <c r="AO27" s="169">
        <f t="shared" si="21"/>
        <v>1</v>
      </c>
      <c r="AP27" s="169">
        <f t="shared" si="22"/>
        <v>0</v>
      </c>
      <c r="AQ27" s="169">
        <f t="shared" si="23"/>
        <v>0</v>
      </c>
      <c r="AR27" s="169">
        <f t="shared" si="24"/>
        <v>0</v>
      </c>
      <c r="AS27" s="169">
        <f t="shared" si="25"/>
        <v>0</v>
      </c>
      <c r="AT27" s="169">
        <f t="shared" si="26"/>
        <v>0</v>
      </c>
      <c r="AU27" s="169">
        <f t="shared" si="27"/>
        <v>0</v>
      </c>
      <c r="AV27" s="169">
        <f t="shared" si="28"/>
        <v>1</v>
      </c>
      <c r="AW27" s="169">
        <f t="shared" si="29"/>
        <v>1</v>
      </c>
      <c r="AX27" s="169">
        <f t="shared" si="30"/>
        <v>0</v>
      </c>
      <c r="AY27" s="169">
        <f t="shared" si="43"/>
        <v>1</v>
      </c>
      <c r="AZ27" s="169">
        <f t="shared" si="31"/>
        <v>0</v>
      </c>
      <c r="BA27" s="169">
        <f t="shared" si="32"/>
        <v>0</v>
      </c>
      <c r="BB27" s="169">
        <f t="shared" si="33"/>
        <v>1</v>
      </c>
      <c r="BC27" s="169">
        <f t="shared" si="34"/>
        <v>1</v>
      </c>
      <c r="BD27" s="169">
        <f t="shared" si="35"/>
        <v>0</v>
      </c>
      <c r="BE27" s="169">
        <f t="shared" si="36"/>
        <v>1</v>
      </c>
      <c r="BF27" s="169">
        <f t="shared" si="37"/>
        <v>0</v>
      </c>
      <c r="BG27" s="169">
        <f t="shared" si="38"/>
        <v>0</v>
      </c>
      <c r="BH27" s="169">
        <f t="shared" si="39"/>
        <v>0</v>
      </c>
      <c r="BI27" s="169">
        <f t="shared" si="40"/>
        <v>0</v>
      </c>
      <c r="BJ27" s="169">
        <f t="shared" si="41"/>
        <v>0</v>
      </c>
      <c r="BK27" s="167">
        <f t="shared" si="42"/>
        <v>0</v>
      </c>
      <c r="BL27" s="169">
        <f t="shared" si="44"/>
        <v>0</v>
      </c>
      <c r="BM27" s="169">
        <f t="shared" si="45"/>
        <v>1</v>
      </c>
      <c r="BN27" s="169">
        <f t="shared" si="46"/>
        <v>0</v>
      </c>
      <c r="BO27" s="169">
        <f t="shared" si="47"/>
        <v>1</v>
      </c>
      <c r="BP27" s="36">
        <f t="shared" si="48"/>
        <v>0</v>
      </c>
      <c r="BQ27">
        <f t="shared" si="49"/>
        <v>0</v>
      </c>
      <c r="BR27" s="36">
        <f t="shared" si="50"/>
        <v>1</v>
      </c>
      <c r="BS27" t="e">
        <f t="shared" si="51"/>
        <v>#N/A</v>
      </c>
    </row>
    <row r="28" spans="1:71">
      <c r="A28" s="59">
        <v>33</v>
      </c>
      <c r="B28" s="59">
        <v>13291</v>
      </c>
      <c r="C28" s="160">
        <v>50071428.3582507</v>
      </c>
      <c r="D28" s="59">
        <v>61401784</v>
      </c>
      <c r="E28" s="59">
        <v>61401784</v>
      </c>
      <c r="F28" s="59">
        <v>-11330355.6417493</v>
      </c>
      <c r="G28" s="59">
        <v>442.85714721679699</v>
      </c>
      <c r="H28" s="59">
        <v>-413549741.59231502</v>
      </c>
      <c r="I28" s="59">
        <v>0</v>
      </c>
      <c r="J28" s="59">
        <v>0</v>
      </c>
      <c r="K28" s="59">
        <v>0</v>
      </c>
      <c r="L28" s="59">
        <v>409</v>
      </c>
      <c r="M28" s="59">
        <v>302</v>
      </c>
      <c r="N28" s="59">
        <v>301</v>
      </c>
      <c r="O28" s="59">
        <v>0</v>
      </c>
      <c r="P28" s="59">
        <v>0</v>
      </c>
      <c r="Q28" s="59">
        <v>0</v>
      </c>
      <c r="R28" s="59">
        <v>2</v>
      </c>
      <c r="S28" s="59">
        <v>0</v>
      </c>
      <c r="T28" s="59">
        <f t="shared" si="0"/>
        <v>1</v>
      </c>
      <c r="U28" s="59">
        <f t="shared" si="1"/>
        <v>0</v>
      </c>
      <c r="V28" s="59">
        <f t="shared" si="2"/>
        <v>0</v>
      </c>
      <c r="W28" s="59">
        <f t="shared" si="3"/>
        <v>0</v>
      </c>
      <c r="X28" s="59">
        <f t="shared" si="4"/>
        <v>0</v>
      </c>
      <c r="Y28" s="59">
        <f t="shared" si="5"/>
        <v>2</v>
      </c>
      <c r="Z28" s="59">
        <f t="shared" si="6"/>
        <v>0</v>
      </c>
      <c r="AA28" s="59">
        <f t="shared" si="7"/>
        <v>0</v>
      </c>
      <c r="AB28" s="59">
        <f t="shared" si="8"/>
        <v>0</v>
      </c>
      <c r="AC28" s="59">
        <f t="shared" si="9"/>
        <v>0</v>
      </c>
      <c r="AD28" s="166">
        <f t="shared" si="10"/>
        <v>0</v>
      </c>
      <c r="AE28" s="169">
        <f t="shared" si="11"/>
        <v>0</v>
      </c>
      <c r="AF28" s="169">
        <f t="shared" si="12"/>
        <v>0</v>
      </c>
      <c r="AG28" s="169">
        <f t="shared" si="13"/>
        <v>0</v>
      </c>
      <c r="AH28" s="169">
        <f t="shared" si="14"/>
        <v>1</v>
      </c>
      <c r="AI28" s="169">
        <f t="shared" si="15"/>
        <v>0</v>
      </c>
      <c r="AJ28" s="169">
        <f t="shared" si="16"/>
        <v>0</v>
      </c>
      <c r="AK28" s="169">
        <f t="shared" si="17"/>
        <v>0</v>
      </c>
      <c r="AL28" s="169">
        <f t="shared" si="18"/>
        <v>1</v>
      </c>
      <c r="AM28" s="169">
        <f t="shared" si="19"/>
        <v>0</v>
      </c>
      <c r="AN28" s="169">
        <f t="shared" si="20"/>
        <v>0</v>
      </c>
      <c r="AO28" s="169">
        <f t="shared" si="21"/>
        <v>1</v>
      </c>
      <c r="AP28" s="169">
        <f t="shared" si="22"/>
        <v>0</v>
      </c>
      <c r="AQ28" s="169">
        <f t="shared" si="23"/>
        <v>0</v>
      </c>
      <c r="AR28" s="169">
        <f t="shared" si="24"/>
        <v>0</v>
      </c>
      <c r="AS28" s="169">
        <f t="shared" si="25"/>
        <v>0</v>
      </c>
      <c r="AT28" s="169">
        <f t="shared" si="26"/>
        <v>0</v>
      </c>
      <c r="AU28" s="169">
        <f t="shared" si="27"/>
        <v>0</v>
      </c>
      <c r="AV28" s="169">
        <f t="shared" si="28"/>
        <v>1</v>
      </c>
      <c r="AW28" s="169">
        <f t="shared" si="29"/>
        <v>1</v>
      </c>
      <c r="AX28" s="169">
        <f t="shared" si="30"/>
        <v>0</v>
      </c>
      <c r="AY28" s="169">
        <f t="shared" si="43"/>
        <v>1</v>
      </c>
      <c r="AZ28" s="169">
        <f t="shared" si="31"/>
        <v>0</v>
      </c>
      <c r="BA28" s="169">
        <f t="shared" si="32"/>
        <v>0</v>
      </c>
      <c r="BB28" s="169">
        <f t="shared" si="33"/>
        <v>1</v>
      </c>
      <c r="BC28" s="169">
        <f t="shared" si="34"/>
        <v>1</v>
      </c>
      <c r="BD28" s="169">
        <f t="shared" si="35"/>
        <v>0</v>
      </c>
      <c r="BE28" s="169">
        <f t="shared" si="36"/>
        <v>0</v>
      </c>
      <c r="BF28" s="169">
        <f t="shared" si="37"/>
        <v>0</v>
      </c>
      <c r="BG28" s="169">
        <f t="shared" si="38"/>
        <v>0</v>
      </c>
      <c r="BH28" s="169">
        <f t="shared" si="39"/>
        <v>0</v>
      </c>
      <c r="BI28" s="169">
        <f t="shared" si="40"/>
        <v>0</v>
      </c>
      <c r="BJ28" s="169">
        <f t="shared" si="41"/>
        <v>0</v>
      </c>
      <c r="BK28" s="167">
        <f t="shared" si="42"/>
        <v>1</v>
      </c>
      <c r="BL28" s="169">
        <f t="shared" si="44"/>
        <v>0</v>
      </c>
      <c r="BM28" s="169">
        <f t="shared" si="45"/>
        <v>1</v>
      </c>
      <c r="BN28" s="169">
        <f t="shared" si="46"/>
        <v>1</v>
      </c>
      <c r="BO28" s="169">
        <f t="shared" si="47"/>
        <v>0</v>
      </c>
      <c r="BP28" s="36">
        <f t="shared" si="48"/>
        <v>0</v>
      </c>
      <c r="BQ28">
        <f t="shared" si="49"/>
        <v>0</v>
      </c>
      <c r="BR28" s="36">
        <f t="shared" si="50"/>
        <v>1</v>
      </c>
      <c r="BS28" t="e">
        <f t="shared" si="51"/>
        <v>#N/A</v>
      </c>
    </row>
    <row r="29" spans="1:71">
      <c r="A29" s="59">
        <v>358</v>
      </c>
      <c r="B29" s="59">
        <v>212191</v>
      </c>
      <c r="C29" s="160">
        <v>12892857.087966099</v>
      </c>
      <c r="D29" s="59">
        <v>23085714</v>
      </c>
      <c r="E29" s="59">
        <v>23085714</v>
      </c>
      <c r="F29" s="59">
        <v>-10192856.912033901</v>
      </c>
      <c r="G29" s="59">
        <v>0</v>
      </c>
      <c r="H29" s="59">
        <v>-5167023928.5773201</v>
      </c>
      <c r="I29" s="59">
        <v>0</v>
      </c>
      <c r="J29" s="59">
        <v>0</v>
      </c>
      <c r="K29" s="59">
        <v>0</v>
      </c>
      <c r="L29" s="59">
        <v>406</v>
      </c>
      <c r="M29" s="59">
        <v>444</v>
      </c>
      <c r="N29" s="59">
        <v>102</v>
      </c>
      <c r="O29" s="59">
        <v>0</v>
      </c>
      <c r="P29" s="59">
        <v>0</v>
      </c>
      <c r="Q29" s="59">
        <v>0</v>
      </c>
      <c r="R29" s="59">
        <v>2</v>
      </c>
      <c r="S29" s="59">
        <v>1</v>
      </c>
      <c r="T29" s="59">
        <f t="shared" si="0"/>
        <v>1</v>
      </c>
      <c r="U29" s="59">
        <f t="shared" si="1"/>
        <v>0</v>
      </c>
      <c r="V29" s="59">
        <f t="shared" si="2"/>
        <v>0</v>
      </c>
      <c r="W29" s="59">
        <f t="shared" si="3"/>
        <v>1</v>
      </c>
      <c r="X29" s="59">
        <f t="shared" si="4"/>
        <v>0</v>
      </c>
      <c r="Y29" s="59">
        <f t="shared" si="5"/>
        <v>0</v>
      </c>
      <c r="Z29" s="59">
        <f t="shared" si="6"/>
        <v>0</v>
      </c>
      <c r="AA29" s="59">
        <f t="shared" si="7"/>
        <v>1</v>
      </c>
      <c r="AB29" s="59">
        <f t="shared" si="8"/>
        <v>0</v>
      </c>
      <c r="AC29" s="59">
        <f t="shared" si="9"/>
        <v>0</v>
      </c>
      <c r="AD29" s="166">
        <f t="shared" si="10"/>
        <v>0</v>
      </c>
      <c r="AE29" s="169">
        <f t="shared" si="11"/>
        <v>0</v>
      </c>
      <c r="AF29" s="169">
        <f t="shared" si="12"/>
        <v>0</v>
      </c>
      <c r="AG29" s="169">
        <f t="shared" si="13"/>
        <v>0</v>
      </c>
      <c r="AH29" s="169">
        <f t="shared" si="14"/>
        <v>1</v>
      </c>
      <c r="AI29" s="169">
        <f t="shared" si="15"/>
        <v>0</v>
      </c>
      <c r="AJ29" s="169">
        <f t="shared" si="16"/>
        <v>0</v>
      </c>
      <c r="AK29" s="169">
        <f t="shared" si="17"/>
        <v>0</v>
      </c>
      <c r="AL29" s="169">
        <f t="shared" si="18"/>
        <v>1</v>
      </c>
      <c r="AM29" s="169">
        <f t="shared" si="19"/>
        <v>0</v>
      </c>
      <c r="AN29" s="169">
        <f t="shared" si="20"/>
        <v>0</v>
      </c>
      <c r="AO29" s="169">
        <f t="shared" si="21"/>
        <v>1</v>
      </c>
      <c r="AP29" s="169">
        <f t="shared" si="22"/>
        <v>0</v>
      </c>
      <c r="AQ29" s="169">
        <f t="shared" si="23"/>
        <v>0</v>
      </c>
      <c r="AR29" s="169">
        <f t="shared" si="24"/>
        <v>0</v>
      </c>
      <c r="AS29" s="169">
        <f t="shared" si="25"/>
        <v>0</v>
      </c>
      <c r="AT29" s="169">
        <f t="shared" si="26"/>
        <v>0</v>
      </c>
      <c r="AU29" s="169">
        <f t="shared" si="27"/>
        <v>0</v>
      </c>
      <c r="AV29" s="169">
        <f t="shared" si="28"/>
        <v>1</v>
      </c>
      <c r="AW29" s="169">
        <f t="shared" si="29"/>
        <v>1</v>
      </c>
      <c r="AX29" s="169">
        <f t="shared" si="30"/>
        <v>0</v>
      </c>
      <c r="AY29" s="169">
        <f t="shared" si="43"/>
        <v>1</v>
      </c>
      <c r="AZ29" s="169">
        <f t="shared" si="31"/>
        <v>0</v>
      </c>
      <c r="BA29" s="169">
        <f t="shared" si="32"/>
        <v>0</v>
      </c>
      <c r="BB29" s="169">
        <f t="shared" si="33"/>
        <v>1</v>
      </c>
      <c r="BC29" s="169">
        <f t="shared" si="34"/>
        <v>1</v>
      </c>
      <c r="BD29" s="169">
        <f t="shared" si="35"/>
        <v>0</v>
      </c>
      <c r="BE29" s="169">
        <f t="shared" si="36"/>
        <v>1</v>
      </c>
      <c r="BF29" s="169">
        <f t="shared" si="37"/>
        <v>0</v>
      </c>
      <c r="BG29" s="169">
        <f t="shared" si="38"/>
        <v>0</v>
      </c>
      <c r="BH29" s="169">
        <f t="shared" si="39"/>
        <v>0</v>
      </c>
      <c r="BI29" s="169">
        <f t="shared" si="40"/>
        <v>0</v>
      </c>
      <c r="BJ29" s="169">
        <f t="shared" si="41"/>
        <v>0</v>
      </c>
      <c r="BK29" s="167">
        <f t="shared" si="42"/>
        <v>0</v>
      </c>
      <c r="BL29" s="169">
        <f t="shared" si="44"/>
        <v>0</v>
      </c>
      <c r="BM29" s="169">
        <f t="shared" si="45"/>
        <v>1</v>
      </c>
      <c r="BN29" s="169">
        <f t="shared" si="46"/>
        <v>0</v>
      </c>
      <c r="BO29" s="169">
        <f t="shared" si="47"/>
        <v>1</v>
      </c>
      <c r="BP29" s="36">
        <f t="shared" si="48"/>
        <v>0</v>
      </c>
      <c r="BQ29">
        <f t="shared" si="49"/>
        <v>0</v>
      </c>
      <c r="BR29" s="36">
        <f t="shared" si="50"/>
        <v>1</v>
      </c>
      <c r="BS29" t="e">
        <f t="shared" si="51"/>
        <v>#N/A</v>
      </c>
    </row>
    <row r="30" spans="1:71">
      <c r="A30" s="59">
        <v>324</v>
      </c>
      <c r="B30" s="59">
        <v>181491</v>
      </c>
      <c r="C30" s="160">
        <v>53571429.293678701</v>
      </c>
      <c r="D30" s="59">
        <v>54278275</v>
      </c>
      <c r="E30" s="59">
        <v>62849704</v>
      </c>
      <c r="F30" s="59">
        <v>-9278274.7063212506</v>
      </c>
      <c r="G30" s="59">
        <v>541.66667175293003</v>
      </c>
      <c r="H30" s="59">
        <v>-4601255823.5749798</v>
      </c>
      <c r="I30" s="59">
        <v>0</v>
      </c>
      <c r="J30" s="59">
        <v>0</v>
      </c>
      <c r="K30" s="59">
        <v>0</v>
      </c>
      <c r="L30" s="59">
        <v>417</v>
      </c>
      <c r="M30" s="59">
        <v>444</v>
      </c>
      <c r="N30" s="59">
        <v>0</v>
      </c>
      <c r="O30" s="59">
        <v>0</v>
      </c>
      <c r="P30" s="59">
        <v>0</v>
      </c>
      <c r="Q30" s="59">
        <v>0</v>
      </c>
      <c r="R30" s="59">
        <v>1</v>
      </c>
      <c r="S30" s="59">
        <v>0</v>
      </c>
      <c r="T30" s="59">
        <f t="shared" si="0"/>
        <v>1</v>
      </c>
      <c r="U30" s="59">
        <f t="shared" si="1"/>
        <v>0</v>
      </c>
      <c r="V30" s="59">
        <f t="shared" si="2"/>
        <v>0</v>
      </c>
      <c r="W30" s="59">
        <f t="shared" si="3"/>
        <v>1</v>
      </c>
      <c r="X30" s="59">
        <f t="shared" si="4"/>
        <v>0</v>
      </c>
      <c r="Y30" s="59">
        <f t="shared" si="5"/>
        <v>0</v>
      </c>
      <c r="Z30" s="59">
        <f t="shared" si="6"/>
        <v>0</v>
      </c>
      <c r="AA30" s="59">
        <f t="shared" si="7"/>
        <v>0</v>
      </c>
      <c r="AB30" s="59">
        <f t="shared" si="8"/>
        <v>0</v>
      </c>
      <c r="AC30" s="59">
        <f t="shared" si="9"/>
        <v>0</v>
      </c>
      <c r="AD30" s="166">
        <f t="shared" si="10"/>
        <v>0</v>
      </c>
      <c r="AE30" s="169">
        <f t="shared" si="11"/>
        <v>0</v>
      </c>
      <c r="AF30" s="169">
        <f t="shared" si="12"/>
        <v>0</v>
      </c>
      <c r="AG30" s="169">
        <f t="shared" si="13"/>
        <v>0</v>
      </c>
      <c r="AH30" s="169">
        <f t="shared" si="14"/>
        <v>1</v>
      </c>
      <c r="AI30" s="169">
        <f t="shared" si="15"/>
        <v>0</v>
      </c>
      <c r="AJ30" s="169">
        <f t="shared" si="16"/>
        <v>0</v>
      </c>
      <c r="AK30" s="169">
        <f t="shared" si="17"/>
        <v>0</v>
      </c>
      <c r="AL30" s="169">
        <f t="shared" si="18"/>
        <v>1</v>
      </c>
      <c r="AM30" s="169">
        <f t="shared" si="19"/>
        <v>0</v>
      </c>
      <c r="AN30" s="169">
        <f t="shared" si="20"/>
        <v>0</v>
      </c>
      <c r="AO30" s="169">
        <f t="shared" si="21"/>
        <v>1</v>
      </c>
      <c r="AP30" s="169">
        <f t="shared" si="22"/>
        <v>0</v>
      </c>
      <c r="AQ30" s="169">
        <f t="shared" si="23"/>
        <v>0</v>
      </c>
      <c r="AR30" s="169">
        <f t="shared" si="24"/>
        <v>0</v>
      </c>
      <c r="AS30" s="169">
        <f t="shared" si="25"/>
        <v>0</v>
      </c>
      <c r="AT30" s="169">
        <f t="shared" si="26"/>
        <v>0</v>
      </c>
      <c r="AU30" s="169">
        <f t="shared" si="27"/>
        <v>0</v>
      </c>
      <c r="AV30" s="169">
        <f t="shared" si="28"/>
        <v>1</v>
      </c>
      <c r="AW30" s="169">
        <f t="shared" si="29"/>
        <v>1</v>
      </c>
      <c r="AX30" s="169">
        <f t="shared" si="30"/>
        <v>0</v>
      </c>
      <c r="AY30" s="169">
        <f t="shared" si="43"/>
        <v>1</v>
      </c>
      <c r="AZ30" s="169">
        <f t="shared" si="31"/>
        <v>0</v>
      </c>
      <c r="BA30" s="169">
        <f t="shared" si="32"/>
        <v>0</v>
      </c>
      <c r="BB30" s="169">
        <f t="shared" si="33"/>
        <v>1</v>
      </c>
      <c r="BC30" s="169">
        <f t="shared" si="34"/>
        <v>1</v>
      </c>
      <c r="BD30" s="169">
        <f t="shared" si="35"/>
        <v>0</v>
      </c>
      <c r="BE30" s="169">
        <f t="shared" si="36"/>
        <v>0</v>
      </c>
      <c r="BF30" s="169">
        <f t="shared" si="37"/>
        <v>1</v>
      </c>
      <c r="BG30" s="169">
        <f t="shared" si="38"/>
        <v>0</v>
      </c>
      <c r="BH30" s="169">
        <f t="shared" si="39"/>
        <v>0</v>
      </c>
      <c r="BI30" s="169">
        <f t="shared" si="40"/>
        <v>0</v>
      </c>
      <c r="BJ30" s="169">
        <f t="shared" si="41"/>
        <v>0</v>
      </c>
      <c r="BK30" s="167">
        <f t="shared" si="42"/>
        <v>0</v>
      </c>
      <c r="BL30" s="169">
        <f t="shared" si="44"/>
        <v>1</v>
      </c>
      <c r="BM30" s="169">
        <f t="shared" si="45"/>
        <v>0</v>
      </c>
      <c r="BN30" s="169">
        <f t="shared" si="46"/>
        <v>1</v>
      </c>
      <c r="BO30" s="169">
        <f t="shared" si="47"/>
        <v>0</v>
      </c>
      <c r="BP30" s="36">
        <f t="shared" si="48"/>
        <v>0</v>
      </c>
      <c r="BQ30">
        <f t="shared" si="49"/>
        <v>0</v>
      </c>
      <c r="BR30" s="36">
        <f t="shared" si="50"/>
        <v>1</v>
      </c>
      <c r="BS30" t="e">
        <f t="shared" si="51"/>
        <v>#N/A</v>
      </c>
    </row>
    <row r="31" spans="1:71">
      <c r="A31" s="59">
        <v>451</v>
      </c>
      <c r="B31" s="59">
        <v>251251</v>
      </c>
      <c r="C31" s="160">
        <v>13660714.2275541</v>
      </c>
      <c r="D31" s="59">
        <v>22707144</v>
      </c>
      <c r="E31" s="59">
        <v>22707144</v>
      </c>
      <c r="F31" s="59">
        <v>-9046429.7724458594</v>
      </c>
      <c r="G31" s="59">
        <v>271.42855834960898</v>
      </c>
      <c r="H31" s="59">
        <v>-7085223565.8336401</v>
      </c>
      <c r="I31" s="59">
        <v>0</v>
      </c>
      <c r="J31" s="59">
        <v>0</v>
      </c>
      <c r="K31" s="59">
        <v>0</v>
      </c>
      <c r="L31" s="59">
        <v>417</v>
      </c>
      <c r="M31" s="59">
        <v>404</v>
      </c>
      <c r="N31" s="59">
        <v>0</v>
      </c>
      <c r="O31" s="59">
        <v>0</v>
      </c>
      <c r="P31" s="59">
        <v>0</v>
      </c>
      <c r="Q31" s="59">
        <v>0</v>
      </c>
      <c r="R31" s="59">
        <v>1</v>
      </c>
      <c r="S31" s="59">
        <v>0</v>
      </c>
      <c r="T31" s="59">
        <f t="shared" si="0"/>
        <v>1</v>
      </c>
      <c r="U31" s="59">
        <f t="shared" si="1"/>
        <v>0</v>
      </c>
      <c r="V31" s="59">
        <f t="shared" si="2"/>
        <v>0</v>
      </c>
      <c r="W31" s="59">
        <f t="shared" si="3"/>
        <v>1</v>
      </c>
      <c r="X31" s="59">
        <f t="shared" si="4"/>
        <v>0</v>
      </c>
      <c r="Y31" s="59">
        <f t="shared" si="5"/>
        <v>0</v>
      </c>
      <c r="Z31" s="59">
        <f t="shared" si="6"/>
        <v>0</v>
      </c>
      <c r="AA31" s="59">
        <f t="shared" si="7"/>
        <v>0</v>
      </c>
      <c r="AB31" s="59">
        <f t="shared" si="8"/>
        <v>0</v>
      </c>
      <c r="AC31" s="59">
        <f t="shared" si="9"/>
        <v>0</v>
      </c>
      <c r="AD31" s="166">
        <f t="shared" si="10"/>
        <v>0</v>
      </c>
      <c r="AE31" s="169">
        <f t="shared" si="11"/>
        <v>0</v>
      </c>
      <c r="AF31" s="169">
        <f t="shared" si="12"/>
        <v>0</v>
      </c>
      <c r="AG31" s="169">
        <f t="shared" si="13"/>
        <v>0</v>
      </c>
      <c r="AH31" s="169">
        <f t="shared" si="14"/>
        <v>1</v>
      </c>
      <c r="AI31" s="169">
        <f t="shared" si="15"/>
        <v>0</v>
      </c>
      <c r="AJ31" s="169">
        <f t="shared" si="16"/>
        <v>0</v>
      </c>
      <c r="AK31" s="169">
        <f t="shared" si="17"/>
        <v>0</v>
      </c>
      <c r="AL31" s="169">
        <f t="shared" si="18"/>
        <v>1</v>
      </c>
      <c r="AM31" s="169">
        <f t="shared" si="19"/>
        <v>0</v>
      </c>
      <c r="AN31" s="169">
        <f t="shared" si="20"/>
        <v>0</v>
      </c>
      <c r="AO31" s="169">
        <f t="shared" si="21"/>
        <v>1</v>
      </c>
      <c r="AP31" s="169">
        <f t="shared" si="22"/>
        <v>0</v>
      </c>
      <c r="AQ31" s="169">
        <f t="shared" si="23"/>
        <v>0</v>
      </c>
      <c r="AR31" s="169">
        <f t="shared" si="24"/>
        <v>0</v>
      </c>
      <c r="AS31" s="169">
        <f t="shared" si="25"/>
        <v>0</v>
      </c>
      <c r="AT31" s="169">
        <f t="shared" si="26"/>
        <v>0</v>
      </c>
      <c r="AU31" s="169">
        <f t="shared" si="27"/>
        <v>0</v>
      </c>
      <c r="AV31" s="169">
        <f t="shared" si="28"/>
        <v>1</v>
      </c>
      <c r="AW31" s="169">
        <f t="shared" si="29"/>
        <v>1</v>
      </c>
      <c r="AX31" s="169">
        <f t="shared" si="30"/>
        <v>0</v>
      </c>
      <c r="AY31" s="169">
        <f t="shared" si="43"/>
        <v>1</v>
      </c>
      <c r="AZ31" s="169">
        <f t="shared" si="31"/>
        <v>0</v>
      </c>
      <c r="BA31" s="169">
        <f t="shared" si="32"/>
        <v>0</v>
      </c>
      <c r="BB31" s="169">
        <f t="shared" si="33"/>
        <v>1</v>
      </c>
      <c r="BC31" s="169">
        <f t="shared" si="34"/>
        <v>1</v>
      </c>
      <c r="BD31" s="169">
        <f t="shared" si="35"/>
        <v>0</v>
      </c>
      <c r="BE31" s="169">
        <f t="shared" si="36"/>
        <v>0</v>
      </c>
      <c r="BF31" s="169">
        <f t="shared" si="37"/>
        <v>1</v>
      </c>
      <c r="BG31" s="169">
        <f t="shared" si="38"/>
        <v>0</v>
      </c>
      <c r="BH31" s="169">
        <f t="shared" si="39"/>
        <v>0</v>
      </c>
      <c r="BI31" s="169">
        <f t="shared" si="40"/>
        <v>0</v>
      </c>
      <c r="BJ31" s="169">
        <f t="shared" si="41"/>
        <v>0</v>
      </c>
      <c r="BK31" s="167">
        <f t="shared" si="42"/>
        <v>0</v>
      </c>
      <c r="BL31" s="169">
        <f t="shared" si="44"/>
        <v>1</v>
      </c>
      <c r="BM31" s="169">
        <f t="shared" si="45"/>
        <v>0</v>
      </c>
      <c r="BN31" s="169">
        <f t="shared" si="46"/>
        <v>1</v>
      </c>
      <c r="BO31" s="169">
        <f t="shared" si="47"/>
        <v>0</v>
      </c>
      <c r="BP31" s="36">
        <f t="shared" si="48"/>
        <v>0</v>
      </c>
      <c r="BQ31">
        <f t="shared" si="49"/>
        <v>0</v>
      </c>
      <c r="BR31" s="36">
        <f t="shared" si="50"/>
        <v>1</v>
      </c>
      <c r="BS31" t="e">
        <f t="shared" si="51"/>
        <v>#N/A</v>
      </c>
    </row>
    <row r="32" spans="1:71">
      <c r="A32" s="59">
        <v>79</v>
      </c>
      <c r="B32" s="59">
        <v>21262</v>
      </c>
      <c r="C32" s="160">
        <v>20485714.1984969</v>
      </c>
      <c r="D32" s="59">
        <v>29400000</v>
      </c>
      <c r="E32" s="59">
        <v>29400000</v>
      </c>
      <c r="F32" s="59">
        <v>-8914285.80150312</v>
      </c>
      <c r="G32" s="59">
        <v>1271.42858886719</v>
      </c>
      <c r="H32" s="59">
        <v>-1380889854.93765</v>
      </c>
      <c r="I32" s="59">
        <v>0</v>
      </c>
      <c r="J32" s="59">
        <v>0</v>
      </c>
      <c r="K32" s="59">
        <v>0</v>
      </c>
      <c r="L32" s="59">
        <v>406</v>
      </c>
      <c r="M32" s="59">
        <v>301</v>
      </c>
      <c r="N32" s="59">
        <v>413</v>
      </c>
      <c r="O32" s="59">
        <v>0</v>
      </c>
      <c r="P32" s="59">
        <v>0</v>
      </c>
      <c r="Q32" s="59">
        <v>0</v>
      </c>
      <c r="R32" s="59">
        <v>2</v>
      </c>
      <c r="S32" s="59">
        <v>1</v>
      </c>
      <c r="T32" s="59">
        <f t="shared" si="0"/>
        <v>1</v>
      </c>
      <c r="U32" s="59">
        <f t="shared" si="1"/>
        <v>0</v>
      </c>
      <c r="V32" s="59">
        <f t="shared" si="2"/>
        <v>0</v>
      </c>
      <c r="W32" s="59">
        <f t="shared" si="3"/>
        <v>1</v>
      </c>
      <c r="X32" s="59">
        <f t="shared" si="4"/>
        <v>0</v>
      </c>
      <c r="Y32" s="59">
        <f t="shared" si="5"/>
        <v>1</v>
      </c>
      <c r="Z32" s="59">
        <f t="shared" si="6"/>
        <v>0</v>
      </c>
      <c r="AA32" s="59">
        <f t="shared" si="7"/>
        <v>0</v>
      </c>
      <c r="AB32" s="59">
        <f t="shared" si="8"/>
        <v>0</v>
      </c>
      <c r="AC32" s="59">
        <f t="shared" si="9"/>
        <v>0</v>
      </c>
      <c r="AD32" s="166">
        <f t="shared" si="10"/>
        <v>0</v>
      </c>
      <c r="AE32" s="169">
        <f t="shared" si="11"/>
        <v>0</v>
      </c>
      <c r="AF32" s="169">
        <f t="shared" si="12"/>
        <v>0</v>
      </c>
      <c r="AG32" s="169">
        <f t="shared" si="13"/>
        <v>0</v>
      </c>
      <c r="AH32" s="169">
        <f t="shared" si="14"/>
        <v>1</v>
      </c>
      <c r="AI32" s="169">
        <f t="shared" si="15"/>
        <v>0</v>
      </c>
      <c r="AJ32" s="169">
        <f t="shared" si="16"/>
        <v>0</v>
      </c>
      <c r="AK32" s="169">
        <f t="shared" si="17"/>
        <v>0</v>
      </c>
      <c r="AL32" s="169">
        <f t="shared" si="18"/>
        <v>1</v>
      </c>
      <c r="AM32" s="169">
        <f t="shared" si="19"/>
        <v>0</v>
      </c>
      <c r="AN32" s="169">
        <f t="shared" si="20"/>
        <v>0</v>
      </c>
      <c r="AO32" s="169">
        <f t="shared" si="21"/>
        <v>1</v>
      </c>
      <c r="AP32" s="169">
        <f t="shared" si="22"/>
        <v>0</v>
      </c>
      <c r="AQ32" s="169">
        <f t="shared" si="23"/>
        <v>0</v>
      </c>
      <c r="AR32" s="169">
        <f t="shared" si="24"/>
        <v>0</v>
      </c>
      <c r="AS32" s="169">
        <f t="shared" si="25"/>
        <v>0</v>
      </c>
      <c r="AT32" s="169">
        <f t="shared" si="26"/>
        <v>0</v>
      </c>
      <c r="AU32" s="169">
        <f t="shared" si="27"/>
        <v>0</v>
      </c>
      <c r="AV32" s="169">
        <f t="shared" si="28"/>
        <v>1</v>
      </c>
      <c r="AW32" s="169">
        <f t="shared" si="29"/>
        <v>1</v>
      </c>
      <c r="AX32" s="169">
        <f t="shared" si="30"/>
        <v>0</v>
      </c>
      <c r="AY32" s="169">
        <f t="shared" si="43"/>
        <v>1</v>
      </c>
      <c r="AZ32" s="169">
        <f t="shared" si="31"/>
        <v>0</v>
      </c>
      <c r="BA32" s="169">
        <f t="shared" si="32"/>
        <v>0</v>
      </c>
      <c r="BB32" s="169">
        <f t="shared" si="33"/>
        <v>1</v>
      </c>
      <c r="BC32" s="169">
        <f t="shared" si="34"/>
        <v>1</v>
      </c>
      <c r="BD32" s="169">
        <f t="shared" si="35"/>
        <v>0</v>
      </c>
      <c r="BE32" s="169">
        <f t="shared" si="36"/>
        <v>1</v>
      </c>
      <c r="BF32" s="169">
        <f t="shared" si="37"/>
        <v>0</v>
      </c>
      <c r="BG32" s="169">
        <f t="shared" si="38"/>
        <v>0</v>
      </c>
      <c r="BH32" s="169">
        <f t="shared" si="39"/>
        <v>0</v>
      </c>
      <c r="BI32" s="169">
        <f t="shared" si="40"/>
        <v>0</v>
      </c>
      <c r="BJ32" s="169">
        <f t="shared" si="41"/>
        <v>0</v>
      </c>
      <c r="BK32" s="167">
        <f t="shared" si="42"/>
        <v>0</v>
      </c>
      <c r="BL32" s="169">
        <f t="shared" si="44"/>
        <v>0</v>
      </c>
      <c r="BM32" s="169">
        <f t="shared" si="45"/>
        <v>1</v>
      </c>
      <c r="BN32" s="169">
        <f t="shared" si="46"/>
        <v>0</v>
      </c>
      <c r="BO32" s="169">
        <f t="shared" si="47"/>
        <v>1</v>
      </c>
      <c r="BP32" s="36">
        <f t="shared" si="48"/>
        <v>0</v>
      </c>
      <c r="BQ32">
        <f t="shared" si="49"/>
        <v>0</v>
      </c>
      <c r="BR32" s="36">
        <f t="shared" si="50"/>
        <v>1</v>
      </c>
      <c r="BS32" t="e">
        <f t="shared" si="51"/>
        <v>#N/A</v>
      </c>
    </row>
    <row r="33" spans="1:71">
      <c r="A33" s="59">
        <v>67</v>
      </c>
      <c r="B33" s="59">
        <v>19171</v>
      </c>
      <c r="C33" s="160">
        <v>14880952.7282332</v>
      </c>
      <c r="D33" s="59">
        <v>13201059</v>
      </c>
      <c r="E33" s="59">
        <v>22486774</v>
      </c>
      <c r="F33" s="59">
        <v>-7605821.2717668302</v>
      </c>
      <c r="G33" s="59">
        <v>211.640213012695</v>
      </c>
      <c r="H33" s="59">
        <v>-655048416.77509701</v>
      </c>
      <c r="I33" s="59">
        <v>0</v>
      </c>
      <c r="J33" s="59">
        <v>0</v>
      </c>
      <c r="K33" s="59">
        <v>0</v>
      </c>
      <c r="L33" s="59">
        <v>102</v>
      </c>
      <c r="M33" s="59">
        <v>408</v>
      </c>
      <c r="N33" s="59">
        <v>0</v>
      </c>
      <c r="O33" s="59">
        <v>0</v>
      </c>
      <c r="P33" s="59">
        <v>0</v>
      </c>
      <c r="Q33" s="59">
        <v>0</v>
      </c>
      <c r="R33" s="59">
        <v>2</v>
      </c>
      <c r="S33" s="59">
        <v>0</v>
      </c>
      <c r="T33" s="59">
        <f t="shared" si="0"/>
        <v>0</v>
      </c>
      <c r="U33" s="59">
        <f t="shared" si="1"/>
        <v>0</v>
      </c>
      <c r="V33" s="59">
        <f t="shared" si="2"/>
        <v>1</v>
      </c>
      <c r="W33" s="59">
        <f t="shared" si="3"/>
        <v>1</v>
      </c>
      <c r="X33" s="59">
        <f t="shared" si="4"/>
        <v>0</v>
      </c>
      <c r="Y33" s="59">
        <f t="shared" si="5"/>
        <v>0</v>
      </c>
      <c r="Z33" s="59">
        <f t="shared" si="6"/>
        <v>0</v>
      </c>
      <c r="AA33" s="59">
        <f t="shared" si="7"/>
        <v>0</v>
      </c>
      <c r="AB33" s="59">
        <f t="shared" si="8"/>
        <v>0</v>
      </c>
      <c r="AC33" s="59">
        <f t="shared" si="9"/>
        <v>0</v>
      </c>
      <c r="AD33" s="166">
        <f t="shared" si="10"/>
        <v>0</v>
      </c>
      <c r="AE33" s="169">
        <f t="shared" si="11"/>
        <v>0</v>
      </c>
      <c r="AF33" s="169">
        <f t="shared" si="12"/>
        <v>0</v>
      </c>
      <c r="AG33" s="169">
        <f t="shared" si="13"/>
        <v>0</v>
      </c>
      <c r="AH33" s="169">
        <f t="shared" si="14"/>
        <v>1</v>
      </c>
      <c r="AI33" s="169">
        <f t="shared" si="15"/>
        <v>0</v>
      </c>
      <c r="AJ33" s="169">
        <f t="shared" si="16"/>
        <v>0</v>
      </c>
      <c r="AK33" s="169">
        <f t="shared" si="17"/>
        <v>0</v>
      </c>
      <c r="AL33" s="169">
        <f t="shared" si="18"/>
        <v>1</v>
      </c>
      <c r="AM33" s="169">
        <f t="shared" si="19"/>
        <v>1</v>
      </c>
      <c r="AN33" s="169">
        <f t="shared" si="20"/>
        <v>1</v>
      </c>
      <c r="AO33" s="169">
        <f t="shared" si="21"/>
        <v>0</v>
      </c>
      <c r="AP33" s="169">
        <f t="shared" si="22"/>
        <v>0</v>
      </c>
      <c r="AQ33" s="169">
        <f t="shared" si="23"/>
        <v>1</v>
      </c>
      <c r="AR33" s="169">
        <f t="shared" si="24"/>
        <v>0</v>
      </c>
      <c r="AS33" s="169">
        <f t="shared" si="25"/>
        <v>0</v>
      </c>
      <c r="AT33" s="169">
        <f t="shared" si="26"/>
        <v>0</v>
      </c>
      <c r="AU33" s="169">
        <f t="shared" si="27"/>
        <v>0</v>
      </c>
      <c r="AV33" s="169">
        <f t="shared" si="28"/>
        <v>1</v>
      </c>
      <c r="AW33" s="169">
        <f t="shared" si="29"/>
        <v>0</v>
      </c>
      <c r="AX33" s="169">
        <f t="shared" si="30"/>
        <v>0</v>
      </c>
      <c r="AY33" s="169">
        <f t="shared" si="43"/>
        <v>0</v>
      </c>
      <c r="AZ33" s="169">
        <f t="shared" si="31"/>
        <v>0</v>
      </c>
      <c r="BA33" s="169">
        <f t="shared" si="32"/>
        <v>0</v>
      </c>
      <c r="BB33" s="169">
        <f t="shared" si="33"/>
        <v>1</v>
      </c>
      <c r="BC33" s="169">
        <f t="shared" si="34"/>
        <v>0</v>
      </c>
      <c r="BD33" s="169">
        <f t="shared" si="35"/>
        <v>1</v>
      </c>
      <c r="BE33" s="169">
        <f t="shared" si="36"/>
        <v>0</v>
      </c>
      <c r="BF33" s="169">
        <f t="shared" si="37"/>
        <v>0</v>
      </c>
      <c r="BG33" s="169">
        <f t="shared" si="38"/>
        <v>0</v>
      </c>
      <c r="BH33" s="169">
        <f t="shared" si="39"/>
        <v>0</v>
      </c>
      <c r="BI33" s="169">
        <f t="shared" si="40"/>
        <v>0</v>
      </c>
      <c r="BJ33" s="169">
        <f t="shared" si="41"/>
        <v>0</v>
      </c>
      <c r="BK33" s="167">
        <f t="shared" si="42"/>
        <v>0</v>
      </c>
      <c r="BL33" s="169">
        <f t="shared" si="44"/>
        <v>0</v>
      </c>
      <c r="BM33" s="169">
        <f t="shared" si="45"/>
        <v>1</v>
      </c>
      <c r="BN33" s="169">
        <f t="shared" si="46"/>
        <v>1</v>
      </c>
      <c r="BO33" s="169">
        <f t="shared" si="47"/>
        <v>0</v>
      </c>
      <c r="BP33" s="36">
        <f t="shared" si="48"/>
        <v>0</v>
      </c>
      <c r="BQ33">
        <f t="shared" si="49"/>
        <v>1</v>
      </c>
      <c r="BR33" s="36">
        <f t="shared" si="50"/>
        <v>0</v>
      </c>
      <c r="BS33" t="e">
        <f t="shared" si="51"/>
        <v>#N/A</v>
      </c>
    </row>
    <row r="34" spans="1:71">
      <c r="A34" s="59">
        <v>332</v>
      </c>
      <c r="B34" s="59">
        <v>191211</v>
      </c>
      <c r="C34" s="160">
        <v>17053571.3559663</v>
      </c>
      <c r="D34" s="59">
        <v>23437500</v>
      </c>
      <c r="E34" s="59">
        <v>23437500</v>
      </c>
      <c r="F34" s="59">
        <v>-6383928.6440337198</v>
      </c>
      <c r="G34" s="59">
        <v>57.142856597900398</v>
      </c>
      <c r="H34" s="59">
        <v>-4674131606.98351</v>
      </c>
      <c r="I34" s="59">
        <v>0</v>
      </c>
      <c r="J34" s="59">
        <v>0</v>
      </c>
      <c r="K34" s="59">
        <v>0</v>
      </c>
      <c r="L34" s="59">
        <v>102</v>
      </c>
      <c r="M34" s="59">
        <v>417</v>
      </c>
      <c r="N34" s="59">
        <v>403</v>
      </c>
      <c r="O34" s="59">
        <v>0</v>
      </c>
      <c r="P34" s="59">
        <v>0</v>
      </c>
      <c r="Q34" s="59">
        <v>0</v>
      </c>
      <c r="R34" s="59">
        <v>2</v>
      </c>
      <c r="S34" s="59">
        <v>0</v>
      </c>
      <c r="T34" s="59">
        <f t="shared" si="0"/>
        <v>0</v>
      </c>
      <c r="U34" s="59">
        <f t="shared" si="1"/>
        <v>0</v>
      </c>
      <c r="V34" s="59">
        <f t="shared" si="2"/>
        <v>1</v>
      </c>
      <c r="W34" s="59">
        <f t="shared" si="3"/>
        <v>2</v>
      </c>
      <c r="X34" s="59">
        <f t="shared" si="4"/>
        <v>0</v>
      </c>
      <c r="Y34" s="59">
        <f t="shared" si="5"/>
        <v>0</v>
      </c>
      <c r="Z34" s="59">
        <f t="shared" si="6"/>
        <v>0</v>
      </c>
      <c r="AA34" s="59">
        <f t="shared" si="7"/>
        <v>0</v>
      </c>
      <c r="AB34" s="59">
        <f t="shared" si="8"/>
        <v>0</v>
      </c>
      <c r="AC34" s="59">
        <f t="shared" si="9"/>
        <v>0</v>
      </c>
      <c r="AD34" s="166">
        <f t="shared" si="10"/>
        <v>0</v>
      </c>
      <c r="AE34" s="169">
        <f t="shared" si="11"/>
        <v>0</v>
      </c>
      <c r="AF34" s="169">
        <f t="shared" si="12"/>
        <v>0</v>
      </c>
      <c r="AG34" s="169">
        <f t="shared" si="13"/>
        <v>0</v>
      </c>
      <c r="AH34" s="169">
        <f t="shared" si="14"/>
        <v>1</v>
      </c>
      <c r="AI34" s="169">
        <f t="shared" si="15"/>
        <v>0</v>
      </c>
      <c r="AJ34" s="169">
        <f t="shared" si="16"/>
        <v>0</v>
      </c>
      <c r="AK34" s="169">
        <f t="shared" si="17"/>
        <v>0</v>
      </c>
      <c r="AL34" s="169">
        <f t="shared" si="18"/>
        <v>1</v>
      </c>
      <c r="AM34" s="169">
        <f t="shared" si="19"/>
        <v>1</v>
      </c>
      <c r="AN34" s="169">
        <f t="shared" si="20"/>
        <v>2</v>
      </c>
      <c r="AO34" s="169">
        <f t="shared" si="21"/>
        <v>0</v>
      </c>
      <c r="AP34" s="169">
        <f t="shared" si="22"/>
        <v>0</v>
      </c>
      <c r="AQ34" s="169">
        <f t="shared" si="23"/>
        <v>1</v>
      </c>
      <c r="AR34" s="169">
        <f t="shared" si="24"/>
        <v>0</v>
      </c>
      <c r="AS34" s="169">
        <f t="shared" si="25"/>
        <v>0</v>
      </c>
      <c r="AT34" s="169">
        <f t="shared" si="26"/>
        <v>0</v>
      </c>
      <c r="AU34" s="169">
        <f t="shared" si="27"/>
        <v>0</v>
      </c>
      <c r="AV34" s="169">
        <f t="shared" si="28"/>
        <v>1</v>
      </c>
      <c r="AW34" s="169">
        <f t="shared" si="29"/>
        <v>0</v>
      </c>
      <c r="AX34" s="169">
        <f t="shared" si="30"/>
        <v>0</v>
      </c>
      <c r="AY34" s="169">
        <f t="shared" si="43"/>
        <v>0</v>
      </c>
      <c r="AZ34" s="169">
        <f t="shared" si="31"/>
        <v>0</v>
      </c>
      <c r="BA34" s="169">
        <f t="shared" si="32"/>
        <v>0</v>
      </c>
      <c r="BB34" s="169">
        <f t="shared" si="33"/>
        <v>1</v>
      </c>
      <c r="BC34" s="169">
        <f t="shared" si="34"/>
        <v>0</v>
      </c>
      <c r="BD34" s="169">
        <f t="shared" si="35"/>
        <v>1</v>
      </c>
      <c r="BE34" s="169">
        <f t="shared" si="36"/>
        <v>0</v>
      </c>
      <c r="BF34" s="169">
        <f t="shared" si="37"/>
        <v>0</v>
      </c>
      <c r="BG34" s="169">
        <f t="shared" si="38"/>
        <v>0</v>
      </c>
      <c r="BH34" s="169">
        <f t="shared" si="39"/>
        <v>0</v>
      </c>
      <c r="BI34" s="169">
        <f t="shared" si="40"/>
        <v>0</v>
      </c>
      <c r="BJ34" s="169">
        <f t="shared" si="41"/>
        <v>0</v>
      </c>
      <c r="BK34" s="167">
        <f t="shared" si="42"/>
        <v>0</v>
      </c>
      <c r="BL34" s="169">
        <f t="shared" si="44"/>
        <v>0</v>
      </c>
      <c r="BM34" s="169">
        <f t="shared" si="45"/>
        <v>1</v>
      </c>
      <c r="BN34" s="169">
        <f t="shared" si="46"/>
        <v>1</v>
      </c>
      <c r="BO34" s="169">
        <f t="shared" si="47"/>
        <v>0</v>
      </c>
      <c r="BP34" s="36">
        <f t="shared" si="48"/>
        <v>0</v>
      </c>
      <c r="BQ34">
        <f t="shared" si="49"/>
        <v>2</v>
      </c>
      <c r="BR34" s="36">
        <f t="shared" si="50"/>
        <v>0</v>
      </c>
      <c r="BS34" t="e">
        <f t="shared" si="51"/>
        <v>#N/A</v>
      </c>
    </row>
    <row r="35" spans="1:71">
      <c r="A35" s="59">
        <v>243</v>
      </c>
      <c r="B35" s="59">
        <v>151462</v>
      </c>
      <c r="C35" s="160">
        <v>42942856.960028999</v>
      </c>
      <c r="D35" s="59">
        <v>48896426.5</v>
      </c>
      <c r="E35" s="59">
        <v>48896426.5</v>
      </c>
      <c r="F35" s="59">
        <v>-5953569.53997098</v>
      </c>
      <c r="G35" s="59">
        <v>39.2857151031494</v>
      </c>
      <c r="H35" s="59">
        <v>-3834558980.9860702</v>
      </c>
      <c r="I35" s="59">
        <v>0</v>
      </c>
      <c r="J35" s="59">
        <v>0</v>
      </c>
      <c r="K35" s="59">
        <v>0</v>
      </c>
      <c r="L35" s="59">
        <v>101</v>
      </c>
      <c r="M35" s="59">
        <v>0</v>
      </c>
      <c r="N35" s="59">
        <v>0</v>
      </c>
      <c r="O35" s="59">
        <v>416</v>
      </c>
      <c r="P35" s="59">
        <v>0</v>
      </c>
      <c r="Q35" s="59">
        <v>0</v>
      </c>
      <c r="R35" s="59">
        <v>2</v>
      </c>
      <c r="S35" s="59">
        <v>0</v>
      </c>
      <c r="T35" s="59">
        <f t="shared" si="0"/>
        <v>1</v>
      </c>
      <c r="U35" s="59">
        <f t="shared" si="1"/>
        <v>0</v>
      </c>
      <c r="V35" s="59">
        <f t="shared" si="2"/>
        <v>0</v>
      </c>
      <c r="W35" s="59">
        <f t="shared" si="3"/>
        <v>0</v>
      </c>
      <c r="X35" s="59">
        <f t="shared" si="4"/>
        <v>0</v>
      </c>
      <c r="Y35" s="59">
        <f t="shared" si="5"/>
        <v>0</v>
      </c>
      <c r="Z35" s="59">
        <f t="shared" si="6"/>
        <v>0</v>
      </c>
      <c r="AA35" s="59">
        <f t="shared" si="7"/>
        <v>0</v>
      </c>
      <c r="AB35" s="59">
        <f t="shared" si="8"/>
        <v>0</v>
      </c>
      <c r="AC35" s="59">
        <f t="shared" si="9"/>
        <v>0</v>
      </c>
      <c r="AD35" s="166">
        <f t="shared" si="10"/>
        <v>1</v>
      </c>
      <c r="AE35" s="169">
        <f t="shared" si="11"/>
        <v>1</v>
      </c>
      <c r="AF35" s="169">
        <f t="shared" si="12"/>
        <v>0</v>
      </c>
      <c r="AG35" s="169">
        <f t="shared" si="13"/>
        <v>0</v>
      </c>
      <c r="AH35" s="169">
        <f t="shared" si="14"/>
        <v>1</v>
      </c>
      <c r="AI35" s="169">
        <f t="shared" si="15"/>
        <v>1</v>
      </c>
      <c r="AJ35" s="169">
        <f t="shared" si="16"/>
        <v>0</v>
      </c>
      <c r="AK35" s="169">
        <f t="shared" si="17"/>
        <v>0</v>
      </c>
      <c r="AL35" s="169">
        <f t="shared" si="18"/>
        <v>0</v>
      </c>
      <c r="AM35" s="169">
        <f t="shared" si="19"/>
        <v>0</v>
      </c>
      <c r="AN35" s="169">
        <f t="shared" si="20"/>
        <v>0</v>
      </c>
      <c r="AO35" s="169">
        <f t="shared" si="21"/>
        <v>1</v>
      </c>
      <c r="AP35" s="169">
        <f t="shared" si="22"/>
        <v>0</v>
      </c>
      <c r="AQ35" s="169">
        <f t="shared" si="23"/>
        <v>0</v>
      </c>
      <c r="AR35" s="169">
        <f t="shared" si="24"/>
        <v>0</v>
      </c>
      <c r="AS35" s="169">
        <f t="shared" si="25"/>
        <v>0</v>
      </c>
      <c r="AT35" s="169">
        <f t="shared" si="26"/>
        <v>0</v>
      </c>
      <c r="AU35" s="169">
        <f t="shared" si="27"/>
        <v>0</v>
      </c>
      <c r="AV35" s="169">
        <f t="shared" si="28"/>
        <v>1</v>
      </c>
      <c r="AW35" s="169">
        <f t="shared" si="29"/>
        <v>1</v>
      </c>
      <c r="AX35" s="169">
        <f t="shared" si="30"/>
        <v>0</v>
      </c>
      <c r="AY35" s="169">
        <f t="shared" si="43"/>
        <v>1</v>
      </c>
      <c r="AZ35" s="169">
        <f t="shared" si="31"/>
        <v>1</v>
      </c>
      <c r="BA35" s="169">
        <f t="shared" si="32"/>
        <v>0</v>
      </c>
      <c r="BB35" s="169">
        <f t="shared" si="33"/>
        <v>1</v>
      </c>
      <c r="BC35" s="169">
        <f t="shared" si="34"/>
        <v>0</v>
      </c>
      <c r="BD35" s="169">
        <f t="shared" si="35"/>
        <v>1</v>
      </c>
      <c r="BE35" s="169">
        <f t="shared" si="36"/>
        <v>0</v>
      </c>
      <c r="BF35" s="169">
        <f t="shared" si="37"/>
        <v>0</v>
      </c>
      <c r="BG35" s="169">
        <f t="shared" si="38"/>
        <v>0</v>
      </c>
      <c r="BH35" s="169">
        <f t="shared" si="39"/>
        <v>0</v>
      </c>
      <c r="BI35" s="169">
        <f t="shared" si="40"/>
        <v>0</v>
      </c>
      <c r="BJ35" s="169">
        <f t="shared" si="41"/>
        <v>1</v>
      </c>
      <c r="BK35" s="167">
        <f t="shared" si="42"/>
        <v>0</v>
      </c>
      <c r="BL35" s="169">
        <f t="shared" si="44"/>
        <v>0</v>
      </c>
      <c r="BM35" s="169">
        <f t="shared" si="45"/>
        <v>1</v>
      </c>
      <c r="BN35" s="169">
        <f t="shared" si="46"/>
        <v>1</v>
      </c>
      <c r="BO35" s="169">
        <f t="shared" si="47"/>
        <v>0</v>
      </c>
      <c r="BP35" s="36">
        <f t="shared" si="48"/>
        <v>1</v>
      </c>
      <c r="BQ35">
        <f t="shared" si="49"/>
        <v>0</v>
      </c>
      <c r="BR35" s="36">
        <f t="shared" si="50"/>
        <v>2</v>
      </c>
      <c r="BS35" t="e">
        <f t="shared" si="51"/>
        <v>#N/A</v>
      </c>
    </row>
    <row r="36" spans="1:71">
      <c r="A36" s="59">
        <v>365</v>
      </c>
      <c r="B36" s="59">
        <v>212301</v>
      </c>
      <c r="C36" s="160">
        <v>32142856.657237399</v>
      </c>
      <c r="D36" s="59">
        <v>37678572</v>
      </c>
      <c r="E36" s="59">
        <v>37678572</v>
      </c>
      <c r="F36" s="59">
        <v>-5535715.3427625699</v>
      </c>
      <c r="G36" s="59">
        <v>250</v>
      </c>
      <c r="H36" s="59">
        <v>-5431148420.1562405</v>
      </c>
      <c r="I36" s="59">
        <v>0</v>
      </c>
      <c r="J36" s="59">
        <v>0</v>
      </c>
      <c r="K36" s="59">
        <v>0</v>
      </c>
      <c r="L36" s="59">
        <v>417</v>
      </c>
      <c r="M36" s="59">
        <v>406</v>
      </c>
      <c r="N36" s="59">
        <v>411</v>
      </c>
      <c r="O36" s="59">
        <v>0</v>
      </c>
      <c r="P36" s="59">
        <v>0</v>
      </c>
      <c r="Q36" s="59">
        <v>0</v>
      </c>
      <c r="R36" s="59">
        <v>2</v>
      </c>
      <c r="S36" s="59">
        <v>0</v>
      </c>
      <c r="T36" s="59">
        <f t="shared" si="0"/>
        <v>1</v>
      </c>
      <c r="U36" s="59">
        <f t="shared" si="1"/>
        <v>0</v>
      </c>
      <c r="V36" s="59">
        <f t="shared" si="2"/>
        <v>0</v>
      </c>
      <c r="W36" s="59">
        <f t="shared" si="3"/>
        <v>2</v>
      </c>
      <c r="X36" s="59">
        <f t="shared" si="4"/>
        <v>0</v>
      </c>
      <c r="Y36" s="59">
        <f t="shared" si="5"/>
        <v>0</v>
      </c>
      <c r="Z36" s="59">
        <f t="shared" si="6"/>
        <v>0</v>
      </c>
      <c r="AA36" s="59">
        <f t="shared" si="7"/>
        <v>0</v>
      </c>
      <c r="AB36" s="59">
        <f t="shared" si="8"/>
        <v>0</v>
      </c>
      <c r="AC36" s="59">
        <f t="shared" si="9"/>
        <v>0</v>
      </c>
      <c r="AD36" s="166">
        <f t="shared" ref="AD36:AD62" si="52">COUNTIF(I36, 101)+COUNTIF(L36, 101)+COUNTIF(O36, 101)</f>
        <v>0</v>
      </c>
      <c r="AE36" s="169">
        <f t="shared" si="11"/>
        <v>0</v>
      </c>
      <c r="AF36" s="169">
        <f t="shared" si="12"/>
        <v>0</v>
      </c>
      <c r="AG36" s="169">
        <f t="shared" si="13"/>
        <v>0</v>
      </c>
      <c r="AH36" s="169">
        <f t="shared" si="14"/>
        <v>1</v>
      </c>
      <c r="AI36" s="169">
        <f t="shared" si="15"/>
        <v>0</v>
      </c>
      <c r="AJ36" s="169">
        <f t="shared" si="16"/>
        <v>0</v>
      </c>
      <c r="AK36" s="169">
        <f t="shared" si="17"/>
        <v>0</v>
      </c>
      <c r="AL36" s="169">
        <f t="shared" si="18"/>
        <v>1</v>
      </c>
      <c r="AM36" s="169">
        <f t="shared" si="19"/>
        <v>0</v>
      </c>
      <c r="AN36" s="169">
        <f t="shared" si="20"/>
        <v>0</v>
      </c>
      <c r="AO36" s="169">
        <f t="shared" si="21"/>
        <v>1</v>
      </c>
      <c r="AP36" s="169">
        <f t="shared" si="22"/>
        <v>0</v>
      </c>
      <c r="AQ36" s="169">
        <f t="shared" si="23"/>
        <v>0</v>
      </c>
      <c r="AR36" s="169">
        <f t="shared" si="24"/>
        <v>0</v>
      </c>
      <c r="AS36" s="169">
        <f t="shared" si="25"/>
        <v>0</v>
      </c>
      <c r="AT36" s="169">
        <f t="shared" si="26"/>
        <v>0</v>
      </c>
      <c r="AU36" s="169">
        <f t="shared" si="27"/>
        <v>0</v>
      </c>
      <c r="AV36" s="169">
        <f t="shared" si="28"/>
        <v>1</v>
      </c>
      <c r="AW36" s="169">
        <f t="shared" si="29"/>
        <v>1</v>
      </c>
      <c r="AX36" s="169">
        <f t="shared" si="30"/>
        <v>0</v>
      </c>
      <c r="AY36" s="169">
        <f t="shared" si="43"/>
        <v>1</v>
      </c>
      <c r="AZ36" s="169">
        <f t="shared" si="31"/>
        <v>0</v>
      </c>
      <c r="BA36" s="169">
        <f t="shared" si="32"/>
        <v>0</v>
      </c>
      <c r="BB36" s="169">
        <f t="shared" si="33"/>
        <v>1</v>
      </c>
      <c r="BC36" s="169">
        <f t="shared" si="34"/>
        <v>1</v>
      </c>
      <c r="BD36" s="169">
        <f t="shared" si="35"/>
        <v>0</v>
      </c>
      <c r="BE36" s="169">
        <f t="shared" si="36"/>
        <v>0</v>
      </c>
      <c r="BF36" s="169">
        <f t="shared" si="37"/>
        <v>1</v>
      </c>
      <c r="BG36" s="169">
        <f t="shared" si="38"/>
        <v>0</v>
      </c>
      <c r="BH36" s="169">
        <f t="shared" si="39"/>
        <v>0</v>
      </c>
      <c r="BI36" s="169">
        <f t="shared" si="40"/>
        <v>0</v>
      </c>
      <c r="BJ36" s="169">
        <f t="shared" si="41"/>
        <v>0</v>
      </c>
      <c r="BK36" s="167">
        <f t="shared" si="42"/>
        <v>0</v>
      </c>
      <c r="BL36" s="169">
        <f t="shared" si="44"/>
        <v>0</v>
      </c>
      <c r="BM36" s="169">
        <f t="shared" si="45"/>
        <v>1</v>
      </c>
      <c r="BN36" s="169">
        <f t="shared" si="46"/>
        <v>1</v>
      </c>
      <c r="BO36" s="169">
        <f t="shared" si="47"/>
        <v>0</v>
      </c>
      <c r="BP36" s="36">
        <f t="shared" si="48"/>
        <v>0</v>
      </c>
      <c r="BQ36">
        <f t="shared" si="49"/>
        <v>0</v>
      </c>
      <c r="BR36" s="36">
        <f t="shared" si="50"/>
        <v>1</v>
      </c>
      <c r="BS36" t="e">
        <f t="shared" si="51"/>
        <v>#N/A</v>
      </c>
    </row>
    <row r="37" spans="1:71">
      <c r="A37" s="59">
        <v>182</v>
      </c>
      <c r="B37" s="59">
        <v>122441</v>
      </c>
      <c r="C37" s="160">
        <v>13348214.501363</v>
      </c>
      <c r="D37" s="59">
        <v>17919664</v>
      </c>
      <c r="E37" s="59">
        <v>18857164</v>
      </c>
      <c r="F37" s="59">
        <v>-5508949.4986370197</v>
      </c>
      <c r="G37" s="59">
        <v>53.5714302062988</v>
      </c>
      <c r="H37" s="59">
        <v>-2783024681.2171798</v>
      </c>
      <c r="I37" s="59">
        <v>0</v>
      </c>
      <c r="J37" s="59">
        <v>0</v>
      </c>
      <c r="K37" s="59">
        <v>0</v>
      </c>
      <c r="L37" s="59">
        <v>403</v>
      </c>
      <c r="M37" s="59">
        <v>0</v>
      </c>
      <c r="N37" s="59">
        <v>0</v>
      </c>
      <c r="O37" s="59">
        <v>0</v>
      </c>
      <c r="P37" s="59">
        <v>0</v>
      </c>
      <c r="Q37" s="59">
        <v>0</v>
      </c>
      <c r="R37" s="59">
        <v>2</v>
      </c>
      <c r="S37" s="59">
        <v>1</v>
      </c>
      <c r="T37" s="59">
        <f t="shared" si="0"/>
        <v>1</v>
      </c>
      <c r="U37" s="59">
        <f t="shared" si="1"/>
        <v>0</v>
      </c>
      <c r="V37" s="59">
        <f t="shared" si="2"/>
        <v>0</v>
      </c>
      <c r="W37" s="59">
        <f t="shared" si="3"/>
        <v>0</v>
      </c>
      <c r="X37" s="59">
        <f t="shared" si="4"/>
        <v>0</v>
      </c>
      <c r="Y37" s="59">
        <f t="shared" si="5"/>
        <v>0</v>
      </c>
      <c r="Z37" s="59">
        <f t="shared" si="6"/>
        <v>0</v>
      </c>
      <c r="AA37" s="59">
        <f t="shared" si="7"/>
        <v>0</v>
      </c>
      <c r="AB37" s="59">
        <f t="shared" si="8"/>
        <v>0</v>
      </c>
      <c r="AC37" s="59">
        <f t="shared" si="9"/>
        <v>0</v>
      </c>
      <c r="AD37" s="166">
        <f t="shared" si="52"/>
        <v>0</v>
      </c>
      <c r="AE37" s="169">
        <f t="shared" si="11"/>
        <v>0</v>
      </c>
      <c r="AF37" s="169">
        <f t="shared" si="12"/>
        <v>0</v>
      </c>
      <c r="AG37" s="169">
        <f t="shared" si="13"/>
        <v>0</v>
      </c>
      <c r="AH37" s="169">
        <f t="shared" si="14"/>
        <v>1</v>
      </c>
      <c r="AI37" s="169">
        <f t="shared" si="15"/>
        <v>0</v>
      </c>
      <c r="AJ37" s="169">
        <f t="shared" si="16"/>
        <v>0</v>
      </c>
      <c r="AK37" s="169">
        <f t="shared" si="17"/>
        <v>0</v>
      </c>
      <c r="AL37" s="169">
        <f t="shared" si="18"/>
        <v>1</v>
      </c>
      <c r="AM37" s="169">
        <f t="shared" si="19"/>
        <v>0</v>
      </c>
      <c r="AN37" s="169">
        <f t="shared" si="20"/>
        <v>0</v>
      </c>
      <c r="AO37" s="169">
        <f t="shared" si="21"/>
        <v>1</v>
      </c>
      <c r="AP37" s="169">
        <f t="shared" si="22"/>
        <v>0</v>
      </c>
      <c r="AQ37" s="169">
        <f t="shared" si="23"/>
        <v>0</v>
      </c>
      <c r="AR37" s="169">
        <f t="shared" si="24"/>
        <v>0</v>
      </c>
      <c r="AS37" s="169">
        <f t="shared" si="25"/>
        <v>0</v>
      </c>
      <c r="AT37" s="169">
        <f t="shared" si="26"/>
        <v>0</v>
      </c>
      <c r="AU37" s="169">
        <f t="shared" si="27"/>
        <v>0</v>
      </c>
      <c r="AV37" s="169">
        <f t="shared" si="28"/>
        <v>1</v>
      </c>
      <c r="AW37" s="169">
        <f t="shared" si="29"/>
        <v>1</v>
      </c>
      <c r="AX37" s="169">
        <f t="shared" si="30"/>
        <v>0</v>
      </c>
      <c r="AY37" s="169">
        <f t="shared" si="43"/>
        <v>1</v>
      </c>
      <c r="AZ37" s="169">
        <f t="shared" si="31"/>
        <v>0</v>
      </c>
      <c r="BA37" s="169">
        <f t="shared" si="32"/>
        <v>0</v>
      </c>
      <c r="BB37" s="169">
        <f t="shared" si="33"/>
        <v>1</v>
      </c>
      <c r="BC37" s="169">
        <f t="shared" si="34"/>
        <v>0</v>
      </c>
      <c r="BD37" s="169">
        <f t="shared" si="35"/>
        <v>1</v>
      </c>
      <c r="BE37" s="169">
        <f t="shared" si="36"/>
        <v>0</v>
      </c>
      <c r="BF37" s="169">
        <f t="shared" si="37"/>
        <v>0</v>
      </c>
      <c r="BG37" s="169">
        <f t="shared" si="38"/>
        <v>1</v>
      </c>
      <c r="BH37" s="169">
        <f t="shared" si="39"/>
        <v>0</v>
      </c>
      <c r="BI37" s="169">
        <f t="shared" si="40"/>
        <v>0</v>
      </c>
      <c r="BJ37" s="169">
        <f t="shared" si="41"/>
        <v>0</v>
      </c>
      <c r="BK37" s="167">
        <f t="shared" si="42"/>
        <v>0</v>
      </c>
      <c r="BL37" s="169">
        <f t="shared" si="44"/>
        <v>0</v>
      </c>
      <c r="BM37" s="169">
        <f t="shared" si="45"/>
        <v>1</v>
      </c>
      <c r="BN37" s="169">
        <f t="shared" si="46"/>
        <v>0</v>
      </c>
      <c r="BO37" s="169">
        <f t="shared" si="47"/>
        <v>1</v>
      </c>
      <c r="BP37" s="36">
        <f t="shared" si="48"/>
        <v>0</v>
      </c>
      <c r="BQ37">
        <f t="shared" si="49"/>
        <v>0</v>
      </c>
      <c r="BR37" s="36">
        <f t="shared" si="50"/>
        <v>1</v>
      </c>
      <c r="BS37" t="e">
        <f t="shared" si="51"/>
        <v>#N/A</v>
      </c>
    </row>
    <row r="38" spans="1:71">
      <c r="A38" s="59">
        <v>252</v>
      </c>
      <c r="B38" s="59">
        <v>152231</v>
      </c>
      <c r="C38" s="160">
        <v>26190477.008181699</v>
      </c>
      <c r="D38" s="59">
        <v>31523810</v>
      </c>
      <c r="E38" s="59">
        <v>31523810</v>
      </c>
      <c r="F38" s="59">
        <v>-5333332.9918183396</v>
      </c>
      <c r="G38" s="59">
        <v>0</v>
      </c>
      <c r="H38" s="59">
        <v>-3871356073.57762</v>
      </c>
      <c r="I38" s="59">
        <v>0</v>
      </c>
      <c r="J38" s="59">
        <v>0</v>
      </c>
      <c r="K38" s="59">
        <v>0</v>
      </c>
      <c r="L38" s="59">
        <v>416</v>
      </c>
      <c r="M38" s="59">
        <v>0</v>
      </c>
      <c r="N38" s="59">
        <v>0</v>
      </c>
      <c r="O38" s="59">
        <v>0</v>
      </c>
      <c r="P38" s="59">
        <v>0</v>
      </c>
      <c r="Q38" s="59">
        <v>0</v>
      </c>
      <c r="R38" s="59">
        <v>2</v>
      </c>
      <c r="S38" s="59">
        <v>0</v>
      </c>
      <c r="T38" s="59">
        <f t="shared" si="0"/>
        <v>1</v>
      </c>
      <c r="U38" s="59">
        <f t="shared" si="1"/>
        <v>0</v>
      </c>
      <c r="V38" s="59">
        <f t="shared" si="2"/>
        <v>0</v>
      </c>
      <c r="W38" s="59">
        <f t="shared" si="3"/>
        <v>0</v>
      </c>
      <c r="X38" s="59">
        <f t="shared" si="4"/>
        <v>0</v>
      </c>
      <c r="Y38" s="59">
        <f t="shared" si="5"/>
        <v>0</v>
      </c>
      <c r="Z38" s="59">
        <f t="shared" si="6"/>
        <v>0</v>
      </c>
      <c r="AA38" s="59">
        <f t="shared" si="7"/>
        <v>0</v>
      </c>
      <c r="AB38" s="59">
        <f t="shared" si="8"/>
        <v>0</v>
      </c>
      <c r="AC38" s="59">
        <f t="shared" si="9"/>
        <v>0</v>
      </c>
      <c r="AD38" s="166">
        <f t="shared" si="52"/>
        <v>0</v>
      </c>
      <c r="AE38" s="169">
        <f t="shared" si="11"/>
        <v>0</v>
      </c>
      <c r="AF38" s="169">
        <f t="shared" si="12"/>
        <v>0</v>
      </c>
      <c r="AG38" s="169">
        <f t="shared" si="13"/>
        <v>0</v>
      </c>
      <c r="AH38" s="169">
        <f t="shared" si="14"/>
        <v>1</v>
      </c>
      <c r="AI38" s="169">
        <f t="shared" si="15"/>
        <v>0</v>
      </c>
      <c r="AJ38" s="169">
        <f t="shared" si="16"/>
        <v>0</v>
      </c>
      <c r="AK38" s="169">
        <f t="shared" si="17"/>
        <v>0</v>
      </c>
      <c r="AL38" s="169">
        <f t="shared" si="18"/>
        <v>1</v>
      </c>
      <c r="AM38" s="169">
        <f t="shared" si="19"/>
        <v>0</v>
      </c>
      <c r="AN38" s="169">
        <f t="shared" si="20"/>
        <v>0</v>
      </c>
      <c r="AO38" s="169">
        <f t="shared" si="21"/>
        <v>1</v>
      </c>
      <c r="AP38" s="169">
        <f t="shared" si="22"/>
        <v>0</v>
      </c>
      <c r="AQ38" s="169">
        <f t="shared" si="23"/>
        <v>0</v>
      </c>
      <c r="AR38" s="169">
        <f t="shared" si="24"/>
        <v>0</v>
      </c>
      <c r="AS38" s="169">
        <f t="shared" si="25"/>
        <v>0</v>
      </c>
      <c r="AT38" s="169">
        <f t="shared" si="26"/>
        <v>0</v>
      </c>
      <c r="AU38" s="169">
        <f t="shared" si="27"/>
        <v>0</v>
      </c>
      <c r="AV38" s="169">
        <f t="shared" si="28"/>
        <v>1</v>
      </c>
      <c r="AW38" s="169">
        <f t="shared" si="29"/>
        <v>1</v>
      </c>
      <c r="AX38" s="169">
        <f t="shared" si="30"/>
        <v>0</v>
      </c>
      <c r="AY38" s="169">
        <f t="shared" si="43"/>
        <v>1</v>
      </c>
      <c r="AZ38" s="169">
        <f t="shared" si="31"/>
        <v>0</v>
      </c>
      <c r="BA38" s="169">
        <f t="shared" si="32"/>
        <v>0</v>
      </c>
      <c r="BB38" s="169">
        <f t="shared" si="33"/>
        <v>1</v>
      </c>
      <c r="BC38" s="169">
        <f t="shared" si="34"/>
        <v>0</v>
      </c>
      <c r="BD38" s="169">
        <f t="shared" si="35"/>
        <v>1</v>
      </c>
      <c r="BE38" s="169">
        <f t="shared" si="36"/>
        <v>0</v>
      </c>
      <c r="BF38" s="169">
        <f t="shared" si="37"/>
        <v>0</v>
      </c>
      <c r="BG38" s="169">
        <f t="shared" si="38"/>
        <v>0</v>
      </c>
      <c r="BH38" s="169">
        <f t="shared" si="39"/>
        <v>0</v>
      </c>
      <c r="BI38" s="169">
        <f t="shared" si="40"/>
        <v>0</v>
      </c>
      <c r="BJ38" s="169">
        <f t="shared" si="41"/>
        <v>1</v>
      </c>
      <c r="BK38" s="167">
        <f t="shared" si="42"/>
        <v>0</v>
      </c>
      <c r="BL38" s="169">
        <f t="shared" si="44"/>
        <v>0</v>
      </c>
      <c r="BM38" s="169">
        <f t="shared" si="45"/>
        <v>1</v>
      </c>
      <c r="BN38" s="169">
        <f t="shared" si="46"/>
        <v>1</v>
      </c>
      <c r="BO38" s="169">
        <f t="shared" si="47"/>
        <v>0</v>
      </c>
      <c r="BP38" s="36">
        <f t="shared" si="48"/>
        <v>0</v>
      </c>
      <c r="BQ38">
        <f t="shared" si="49"/>
        <v>0</v>
      </c>
      <c r="BR38" s="36">
        <f t="shared" si="50"/>
        <v>1</v>
      </c>
      <c r="BS38" t="e">
        <f t="shared" si="51"/>
        <v>#N/A</v>
      </c>
    </row>
    <row r="39" spans="1:71">
      <c r="A39" s="59">
        <v>271</v>
      </c>
      <c r="B39" s="59">
        <v>161241</v>
      </c>
      <c r="C39" s="160">
        <v>22833333.843698099</v>
      </c>
      <c r="D39" s="59">
        <v>21666666.5</v>
      </c>
      <c r="E39" s="59">
        <v>28166666.5</v>
      </c>
      <c r="F39" s="59">
        <v>-5333332.6563018803</v>
      </c>
      <c r="G39" s="59">
        <v>616.66667938232399</v>
      </c>
      <c r="H39" s="59">
        <v>-4097284647.9949098</v>
      </c>
      <c r="I39" s="59">
        <v>0</v>
      </c>
      <c r="J39" s="59">
        <v>0</v>
      </c>
      <c r="K39" s="59">
        <v>0</v>
      </c>
      <c r="L39" s="59">
        <v>405</v>
      </c>
      <c r="M39" s="59">
        <v>0</v>
      </c>
      <c r="N39" s="59">
        <v>0</v>
      </c>
      <c r="O39" s="59">
        <v>405</v>
      </c>
      <c r="P39" s="59">
        <v>801</v>
      </c>
      <c r="Q39" s="59">
        <v>707</v>
      </c>
      <c r="R39" s="59">
        <v>1</v>
      </c>
      <c r="S39" s="59">
        <v>0</v>
      </c>
      <c r="T39" s="59">
        <f t="shared" si="0"/>
        <v>2</v>
      </c>
      <c r="U39" s="59">
        <f t="shared" si="1"/>
        <v>0</v>
      </c>
      <c r="V39" s="59">
        <f t="shared" si="2"/>
        <v>0</v>
      </c>
      <c r="W39" s="59">
        <f t="shared" si="3"/>
        <v>0</v>
      </c>
      <c r="X39" s="59">
        <f t="shared" si="4"/>
        <v>2</v>
      </c>
      <c r="Y39" s="59">
        <f t="shared" si="5"/>
        <v>0</v>
      </c>
      <c r="Z39" s="59">
        <f t="shared" si="6"/>
        <v>0</v>
      </c>
      <c r="AA39" s="59">
        <f t="shared" si="7"/>
        <v>0</v>
      </c>
      <c r="AB39" s="59">
        <f t="shared" si="8"/>
        <v>0</v>
      </c>
      <c r="AC39" s="59">
        <f t="shared" si="9"/>
        <v>0</v>
      </c>
      <c r="AD39" s="166">
        <f t="shared" si="52"/>
        <v>0</v>
      </c>
      <c r="AE39" s="169">
        <f t="shared" si="11"/>
        <v>0</v>
      </c>
      <c r="AF39" s="169">
        <f t="shared" si="12"/>
        <v>0</v>
      </c>
      <c r="AG39" s="169">
        <f t="shared" si="13"/>
        <v>0</v>
      </c>
      <c r="AH39" s="169">
        <f t="shared" si="14"/>
        <v>1</v>
      </c>
      <c r="AI39" s="169">
        <f t="shared" si="15"/>
        <v>0</v>
      </c>
      <c r="AJ39" s="169">
        <f t="shared" si="16"/>
        <v>0</v>
      </c>
      <c r="AK39" s="169">
        <f t="shared" si="17"/>
        <v>0</v>
      </c>
      <c r="AL39" s="169">
        <f t="shared" si="18"/>
        <v>1</v>
      </c>
      <c r="AM39" s="169">
        <f t="shared" si="19"/>
        <v>0</v>
      </c>
      <c r="AN39" s="169">
        <f t="shared" si="20"/>
        <v>0</v>
      </c>
      <c r="AO39" s="169">
        <f t="shared" si="21"/>
        <v>1</v>
      </c>
      <c r="AP39" s="169">
        <f t="shared" si="22"/>
        <v>0</v>
      </c>
      <c r="AQ39" s="169">
        <f t="shared" si="23"/>
        <v>0</v>
      </c>
      <c r="AR39" s="169">
        <f t="shared" si="24"/>
        <v>0</v>
      </c>
      <c r="AS39" s="169">
        <f t="shared" si="25"/>
        <v>0</v>
      </c>
      <c r="AT39" s="169">
        <f t="shared" si="26"/>
        <v>0</v>
      </c>
      <c r="AU39" s="169">
        <f t="shared" si="27"/>
        <v>0</v>
      </c>
      <c r="AV39" s="169">
        <f t="shared" si="28"/>
        <v>1</v>
      </c>
      <c r="AW39" s="169">
        <f t="shared" si="29"/>
        <v>1</v>
      </c>
      <c r="AX39" s="169">
        <f t="shared" si="30"/>
        <v>1</v>
      </c>
      <c r="AY39" s="169">
        <f t="shared" si="43"/>
        <v>0</v>
      </c>
      <c r="AZ39" s="169">
        <f t="shared" si="31"/>
        <v>0</v>
      </c>
      <c r="BA39" s="169">
        <f t="shared" si="32"/>
        <v>1</v>
      </c>
      <c r="BB39" s="169">
        <f t="shared" si="33"/>
        <v>0</v>
      </c>
      <c r="BC39" s="169">
        <f t="shared" si="34"/>
        <v>0</v>
      </c>
      <c r="BD39" s="169">
        <f t="shared" si="35"/>
        <v>1</v>
      </c>
      <c r="BE39" s="169">
        <f t="shared" si="36"/>
        <v>0</v>
      </c>
      <c r="BF39" s="169">
        <f t="shared" si="37"/>
        <v>0</v>
      </c>
      <c r="BG39" s="169">
        <f t="shared" si="38"/>
        <v>0</v>
      </c>
      <c r="BH39" s="169">
        <f t="shared" si="39"/>
        <v>0</v>
      </c>
      <c r="BI39" s="169">
        <f t="shared" si="40"/>
        <v>2</v>
      </c>
      <c r="BJ39" s="169">
        <f t="shared" si="41"/>
        <v>0</v>
      </c>
      <c r="BK39" s="167">
        <f t="shared" si="42"/>
        <v>0</v>
      </c>
      <c r="BL39" s="169">
        <f t="shared" si="44"/>
        <v>1</v>
      </c>
      <c r="BM39" s="169">
        <f t="shared" si="45"/>
        <v>0</v>
      </c>
      <c r="BN39" s="169">
        <f t="shared" si="46"/>
        <v>1</v>
      </c>
      <c r="BO39" s="169">
        <f t="shared" si="47"/>
        <v>0</v>
      </c>
      <c r="BP39" s="36">
        <f t="shared" si="48"/>
        <v>0</v>
      </c>
      <c r="BQ39">
        <f t="shared" si="49"/>
        <v>0</v>
      </c>
      <c r="BR39" s="36">
        <f t="shared" si="50"/>
        <v>2</v>
      </c>
      <c r="BS39" t="e">
        <f t="shared" si="51"/>
        <v>#N/A</v>
      </c>
    </row>
    <row r="40" spans="1:71">
      <c r="A40" s="59">
        <v>354</v>
      </c>
      <c r="B40" s="59">
        <v>212152</v>
      </c>
      <c r="C40" s="160">
        <v>5250000.0707805203</v>
      </c>
      <c r="D40" s="59">
        <v>10459524.5</v>
      </c>
      <c r="E40" s="59">
        <v>10459524.5</v>
      </c>
      <c r="F40" s="59">
        <v>-5209524.4292194797</v>
      </c>
      <c r="G40" s="59">
        <v>940.47619628906205</v>
      </c>
      <c r="H40" s="59">
        <v>-5009469165.4304399</v>
      </c>
      <c r="I40" s="59">
        <v>0</v>
      </c>
      <c r="J40" s="59">
        <v>0</v>
      </c>
      <c r="K40" s="59">
        <v>0</v>
      </c>
      <c r="L40" s="59">
        <v>411</v>
      </c>
      <c r="M40" s="59">
        <v>202</v>
      </c>
      <c r="N40" s="59">
        <v>0</v>
      </c>
      <c r="O40" s="59">
        <v>0</v>
      </c>
      <c r="P40" s="59">
        <v>0</v>
      </c>
      <c r="Q40" s="59">
        <v>0</v>
      </c>
      <c r="R40" s="59">
        <v>1</v>
      </c>
      <c r="S40" s="59">
        <v>1</v>
      </c>
      <c r="T40" s="59">
        <f t="shared" si="0"/>
        <v>1</v>
      </c>
      <c r="U40" s="59">
        <f t="shared" si="1"/>
        <v>0</v>
      </c>
      <c r="V40" s="59">
        <f t="shared" si="2"/>
        <v>0</v>
      </c>
      <c r="W40" s="59">
        <f t="shared" si="3"/>
        <v>0</v>
      </c>
      <c r="X40" s="59">
        <f t="shared" si="4"/>
        <v>0</v>
      </c>
      <c r="Y40" s="59">
        <f t="shared" si="5"/>
        <v>1</v>
      </c>
      <c r="Z40" s="59">
        <f t="shared" si="6"/>
        <v>0</v>
      </c>
      <c r="AA40" s="59">
        <f t="shared" si="7"/>
        <v>0</v>
      </c>
      <c r="AB40" s="59">
        <f t="shared" si="8"/>
        <v>0</v>
      </c>
      <c r="AC40" s="59">
        <f t="shared" si="9"/>
        <v>0</v>
      </c>
      <c r="AD40" s="166">
        <f t="shared" si="52"/>
        <v>0</v>
      </c>
      <c r="AE40" s="169">
        <f t="shared" si="11"/>
        <v>0</v>
      </c>
      <c r="AF40" s="169">
        <f t="shared" si="12"/>
        <v>0</v>
      </c>
      <c r="AG40" s="169">
        <f t="shared" si="13"/>
        <v>0</v>
      </c>
      <c r="AH40" s="169">
        <f t="shared" si="14"/>
        <v>1</v>
      </c>
      <c r="AI40" s="169">
        <f t="shared" si="15"/>
        <v>0</v>
      </c>
      <c r="AJ40" s="169">
        <f t="shared" si="16"/>
        <v>0</v>
      </c>
      <c r="AK40" s="169">
        <f t="shared" si="17"/>
        <v>0</v>
      </c>
      <c r="AL40" s="169">
        <f t="shared" si="18"/>
        <v>1</v>
      </c>
      <c r="AM40" s="169">
        <f t="shared" si="19"/>
        <v>0</v>
      </c>
      <c r="AN40" s="169">
        <f t="shared" si="20"/>
        <v>0</v>
      </c>
      <c r="AO40" s="169">
        <f t="shared" si="21"/>
        <v>1</v>
      </c>
      <c r="AP40" s="169">
        <f t="shared" si="22"/>
        <v>0</v>
      </c>
      <c r="AQ40" s="169">
        <f t="shared" si="23"/>
        <v>0</v>
      </c>
      <c r="AR40" s="169">
        <f t="shared" si="24"/>
        <v>0</v>
      </c>
      <c r="AS40" s="169">
        <f t="shared" si="25"/>
        <v>0</v>
      </c>
      <c r="AT40" s="169">
        <f t="shared" si="26"/>
        <v>0</v>
      </c>
      <c r="AU40" s="169">
        <f t="shared" si="27"/>
        <v>0</v>
      </c>
      <c r="AV40" s="169">
        <f t="shared" si="28"/>
        <v>1</v>
      </c>
      <c r="AW40" s="169">
        <f t="shared" si="29"/>
        <v>1</v>
      </c>
      <c r="AX40" s="169">
        <f t="shared" si="30"/>
        <v>0</v>
      </c>
      <c r="AY40" s="169">
        <f t="shared" si="43"/>
        <v>1</v>
      </c>
      <c r="AZ40" s="169">
        <f t="shared" si="31"/>
        <v>0</v>
      </c>
      <c r="BA40" s="169">
        <f t="shared" si="32"/>
        <v>0</v>
      </c>
      <c r="BB40" s="169">
        <f t="shared" si="33"/>
        <v>1</v>
      </c>
      <c r="BC40" s="169">
        <f t="shared" si="34"/>
        <v>1</v>
      </c>
      <c r="BD40" s="169">
        <f t="shared" si="35"/>
        <v>0</v>
      </c>
      <c r="BE40" s="169">
        <f t="shared" si="36"/>
        <v>0</v>
      </c>
      <c r="BF40" s="169">
        <f t="shared" si="37"/>
        <v>0</v>
      </c>
      <c r="BG40" s="169">
        <f t="shared" si="38"/>
        <v>0</v>
      </c>
      <c r="BH40" s="169">
        <f t="shared" si="39"/>
        <v>0</v>
      </c>
      <c r="BI40" s="169">
        <f t="shared" si="40"/>
        <v>0</v>
      </c>
      <c r="BJ40" s="169">
        <f t="shared" si="41"/>
        <v>0</v>
      </c>
      <c r="BK40" s="167">
        <f t="shared" si="42"/>
        <v>1</v>
      </c>
      <c r="BL40" s="169">
        <f t="shared" si="44"/>
        <v>1</v>
      </c>
      <c r="BM40" s="169">
        <f t="shared" si="45"/>
        <v>0</v>
      </c>
      <c r="BN40" s="169">
        <f t="shared" si="46"/>
        <v>0</v>
      </c>
      <c r="BO40" s="169">
        <f t="shared" si="47"/>
        <v>1</v>
      </c>
      <c r="BP40" s="36">
        <f t="shared" si="48"/>
        <v>0</v>
      </c>
      <c r="BQ40">
        <f t="shared" si="49"/>
        <v>0</v>
      </c>
      <c r="BR40" s="36">
        <f t="shared" si="50"/>
        <v>1</v>
      </c>
      <c r="BS40" t="e">
        <f t="shared" si="51"/>
        <v>#N/A</v>
      </c>
    </row>
    <row r="41" spans="1:71">
      <c r="A41" s="59">
        <v>328</v>
      </c>
      <c r="B41" s="59">
        <v>191151</v>
      </c>
      <c r="C41" s="160">
        <v>6628571.6355252499</v>
      </c>
      <c r="D41" s="59">
        <v>11785714.5</v>
      </c>
      <c r="E41" s="59">
        <v>11785714.5</v>
      </c>
      <c r="F41" s="59">
        <v>-5157142.8644747501</v>
      </c>
      <c r="G41" s="59">
        <v>138.09524536132801</v>
      </c>
      <c r="H41" s="59">
        <v>-4643777548.10215</v>
      </c>
      <c r="I41" s="59">
        <v>102</v>
      </c>
      <c r="J41" s="59">
        <v>0</v>
      </c>
      <c r="K41" s="59">
        <v>0</v>
      </c>
      <c r="L41" s="59">
        <v>0</v>
      </c>
      <c r="M41" s="59">
        <v>0</v>
      </c>
      <c r="N41" s="59">
        <v>0</v>
      </c>
      <c r="O41" s="59">
        <v>102</v>
      </c>
      <c r="P41" s="59">
        <v>0</v>
      </c>
      <c r="Q41" s="59">
        <v>0</v>
      </c>
      <c r="R41" s="59">
        <v>2</v>
      </c>
      <c r="S41" s="59">
        <v>0</v>
      </c>
      <c r="T41" s="59">
        <f t="shared" si="0"/>
        <v>0</v>
      </c>
      <c r="U41" s="59">
        <f t="shared" si="1"/>
        <v>0</v>
      </c>
      <c r="V41" s="59">
        <f t="shared" si="2"/>
        <v>2</v>
      </c>
      <c r="W41" s="59">
        <f t="shared" si="3"/>
        <v>0</v>
      </c>
      <c r="X41" s="59">
        <f t="shared" si="4"/>
        <v>0</v>
      </c>
      <c r="Y41" s="59">
        <f t="shared" si="5"/>
        <v>0</v>
      </c>
      <c r="Z41" s="59">
        <f t="shared" si="6"/>
        <v>0</v>
      </c>
      <c r="AA41" s="59">
        <f t="shared" si="7"/>
        <v>0</v>
      </c>
      <c r="AB41" s="59">
        <f t="shared" si="8"/>
        <v>0</v>
      </c>
      <c r="AC41" s="59">
        <f t="shared" si="9"/>
        <v>0</v>
      </c>
      <c r="AD41" s="166">
        <f t="shared" si="52"/>
        <v>0</v>
      </c>
      <c r="AE41" s="169">
        <f t="shared" si="11"/>
        <v>0</v>
      </c>
      <c r="AF41" s="169">
        <f t="shared" si="12"/>
        <v>0</v>
      </c>
      <c r="AG41" s="169">
        <f t="shared" si="13"/>
        <v>0</v>
      </c>
      <c r="AH41" s="169">
        <f t="shared" si="14"/>
        <v>1</v>
      </c>
      <c r="AI41" s="169">
        <f t="shared" si="15"/>
        <v>0</v>
      </c>
      <c r="AJ41" s="169">
        <f t="shared" si="16"/>
        <v>0</v>
      </c>
      <c r="AK41" s="169">
        <f t="shared" si="17"/>
        <v>0</v>
      </c>
      <c r="AL41" s="169">
        <f t="shared" si="18"/>
        <v>1</v>
      </c>
      <c r="AM41" s="169">
        <f t="shared" si="19"/>
        <v>1</v>
      </c>
      <c r="AN41" s="169">
        <f t="shared" si="20"/>
        <v>0</v>
      </c>
      <c r="AO41" s="169">
        <f t="shared" si="21"/>
        <v>1</v>
      </c>
      <c r="AP41" s="169">
        <f t="shared" si="22"/>
        <v>1</v>
      </c>
      <c r="AQ41" s="169">
        <f t="shared" si="23"/>
        <v>0</v>
      </c>
      <c r="AR41" s="169">
        <f t="shared" si="24"/>
        <v>0</v>
      </c>
      <c r="AS41" s="169">
        <f t="shared" si="25"/>
        <v>0</v>
      </c>
      <c r="AT41" s="169">
        <f t="shared" si="26"/>
        <v>0</v>
      </c>
      <c r="AU41" s="169">
        <f t="shared" si="27"/>
        <v>0</v>
      </c>
      <c r="AV41" s="169">
        <f t="shared" si="28"/>
        <v>1</v>
      </c>
      <c r="AW41" s="169">
        <f t="shared" si="29"/>
        <v>0</v>
      </c>
      <c r="AX41" s="169">
        <f t="shared" si="30"/>
        <v>0</v>
      </c>
      <c r="AY41" s="169">
        <f t="shared" si="43"/>
        <v>0</v>
      </c>
      <c r="AZ41" s="169">
        <f t="shared" si="31"/>
        <v>0</v>
      </c>
      <c r="BA41" s="169">
        <f t="shared" si="32"/>
        <v>0</v>
      </c>
      <c r="BB41" s="169">
        <f t="shared" si="33"/>
        <v>1</v>
      </c>
      <c r="BC41" s="169">
        <f t="shared" si="34"/>
        <v>0</v>
      </c>
      <c r="BD41" s="169">
        <f t="shared" si="35"/>
        <v>1</v>
      </c>
      <c r="BE41" s="169">
        <f t="shared" si="36"/>
        <v>0</v>
      </c>
      <c r="BF41" s="169">
        <f t="shared" si="37"/>
        <v>0</v>
      </c>
      <c r="BG41" s="169">
        <f t="shared" si="38"/>
        <v>0</v>
      </c>
      <c r="BH41" s="169">
        <f t="shared" si="39"/>
        <v>0</v>
      </c>
      <c r="BI41" s="169">
        <f t="shared" si="40"/>
        <v>0</v>
      </c>
      <c r="BJ41" s="169">
        <f t="shared" si="41"/>
        <v>0</v>
      </c>
      <c r="BK41" s="167">
        <f t="shared" si="42"/>
        <v>0</v>
      </c>
      <c r="BL41" s="169">
        <f t="shared" si="44"/>
        <v>0</v>
      </c>
      <c r="BM41" s="169">
        <f t="shared" si="45"/>
        <v>1</v>
      </c>
      <c r="BN41" s="169">
        <f t="shared" si="46"/>
        <v>1</v>
      </c>
      <c r="BO41" s="169">
        <f t="shared" si="47"/>
        <v>0</v>
      </c>
      <c r="BP41" s="36">
        <f t="shared" si="48"/>
        <v>0</v>
      </c>
      <c r="BQ41">
        <f t="shared" si="49"/>
        <v>0</v>
      </c>
      <c r="BR41" s="36">
        <f t="shared" si="50"/>
        <v>0</v>
      </c>
      <c r="BS41" t="e">
        <f t="shared" si="51"/>
        <v>#N/A</v>
      </c>
    </row>
    <row r="42" spans="1:71">
      <c r="A42" s="59">
        <v>353</v>
      </c>
      <c r="B42" s="59">
        <v>212142</v>
      </c>
      <c r="C42" s="160">
        <v>20398671.2649947</v>
      </c>
      <c r="D42" s="59">
        <v>25125000</v>
      </c>
      <c r="E42" s="59">
        <v>25125000</v>
      </c>
      <c r="F42" s="59">
        <v>-4726328.7350053098</v>
      </c>
      <c r="G42" s="59">
        <v>792.85711669921898</v>
      </c>
      <c r="H42" s="59">
        <v>-4952557397.95889</v>
      </c>
      <c r="I42" s="59">
        <v>0</v>
      </c>
      <c r="J42" s="59">
        <v>0</v>
      </c>
      <c r="K42" s="59">
        <v>0</v>
      </c>
      <c r="L42" s="59">
        <v>406</v>
      </c>
      <c r="M42" s="59">
        <v>411</v>
      </c>
      <c r="N42" s="59">
        <v>0</v>
      </c>
      <c r="O42" s="59">
        <v>0</v>
      </c>
      <c r="P42" s="59">
        <v>0</v>
      </c>
      <c r="Q42" s="59">
        <v>0</v>
      </c>
      <c r="R42" s="59">
        <v>2</v>
      </c>
      <c r="S42" s="59">
        <v>0</v>
      </c>
      <c r="T42" s="59">
        <f t="shared" si="0"/>
        <v>1</v>
      </c>
      <c r="U42" s="59">
        <f t="shared" si="1"/>
        <v>0</v>
      </c>
      <c r="V42" s="59">
        <f t="shared" si="2"/>
        <v>0</v>
      </c>
      <c r="W42" s="59">
        <f t="shared" si="3"/>
        <v>1</v>
      </c>
      <c r="X42" s="59">
        <f t="shared" si="4"/>
        <v>0</v>
      </c>
      <c r="Y42" s="59">
        <f t="shared" si="5"/>
        <v>0</v>
      </c>
      <c r="Z42" s="59">
        <f t="shared" si="6"/>
        <v>0</v>
      </c>
      <c r="AA42" s="59">
        <f t="shared" si="7"/>
        <v>0</v>
      </c>
      <c r="AB42" s="59">
        <f t="shared" si="8"/>
        <v>0</v>
      </c>
      <c r="AC42" s="59">
        <f t="shared" si="9"/>
        <v>0</v>
      </c>
      <c r="AD42" s="166">
        <f t="shared" si="52"/>
        <v>0</v>
      </c>
      <c r="AE42" s="169">
        <f t="shared" si="11"/>
        <v>0</v>
      </c>
      <c r="AF42" s="169">
        <f t="shared" si="12"/>
        <v>0</v>
      </c>
      <c r="AG42" s="169">
        <f t="shared" si="13"/>
        <v>0</v>
      </c>
      <c r="AH42" s="169">
        <f t="shared" si="14"/>
        <v>1</v>
      </c>
      <c r="AI42" s="169">
        <f t="shared" si="15"/>
        <v>0</v>
      </c>
      <c r="AJ42" s="169">
        <f t="shared" si="16"/>
        <v>0</v>
      </c>
      <c r="AK42" s="169">
        <f t="shared" si="17"/>
        <v>0</v>
      </c>
      <c r="AL42" s="169">
        <f t="shared" si="18"/>
        <v>1</v>
      </c>
      <c r="AM42" s="169">
        <f t="shared" si="19"/>
        <v>0</v>
      </c>
      <c r="AN42" s="169">
        <f t="shared" si="20"/>
        <v>0</v>
      </c>
      <c r="AO42" s="169">
        <f t="shared" si="21"/>
        <v>1</v>
      </c>
      <c r="AP42" s="169">
        <f t="shared" si="22"/>
        <v>0</v>
      </c>
      <c r="AQ42" s="169">
        <f t="shared" si="23"/>
        <v>0</v>
      </c>
      <c r="AR42" s="169">
        <f t="shared" si="24"/>
        <v>0</v>
      </c>
      <c r="AS42" s="169">
        <f t="shared" si="25"/>
        <v>0</v>
      </c>
      <c r="AT42" s="169">
        <f t="shared" si="26"/>
        <v>0</v>
      </c>
      <c r="AU42" s="169">
        <f t="shared" si="27"/>
        <v>0</v>
      </c>
      <c r="AV42" s="169">
        <f t="shared" si="28"/>
        <v>1</v>
      </c>
      <c r="AW42" s="169">
        <f t="shared" si="29"/>
        <v>1</v>
      </c>
      <c r="AX42" s="169">
        <f t="shared" si="30"/>
        <v>0</v>
      </c>
      <c r="AY42" s="169">
        <f t="shared" si="43"/>
        <v>1</v>
      </c>
      <c r="AZ42" s="169">
        <f t="shared" si="31"/>
        <v>0</v>
      </c>
      <c r="BA42" s="169">
        <f t="shared" si="32"/>
        <v>0</v>
      </c>
      <c r="BB42" s="169">
        <f t="shared" si="33"/>
        <v>1</v>
      </c>
      <c r="BC42" s="169">
        <f t="shared" si="34"/>
        <v>1</v>
      </c>
      <c r="BD42" s="169">
        <f t="shared" si="35"/>
        <v>0</v>
      </c>
      <c r="BE42" s="169">
        <f t="shared" si="36"/>
        <v>1</v>
      </c>
      <c r="BF42" s="169">
        <f t="shared" si="37"/>
        <v>0</v>
      </c>
      <c r="BG42" s="169">
        <f t="shared" si="38"/>
        <v>0</v>
      </c>
      <c r="BH42" s="169">
        <f t="shared" si="39"/>
        <v>0</v>
      </c>
      <c r="BI42" s="169">
        <f t="shared" si="40"/>
        <v>0</v>
      </c>
      <c r="BJ42" s="169">
        <f t="shared" si="41"/>
        <v>0</v>
      </c>
      <c r="BK42" s="167">
        <f t="shared" si="42"/>
        <v>0</v>
      </c>
      <c r="BL42" s="169">
        <f t="shared" si="44"/>
        <v>0</v>
      </c>
      <c r="BM42" s="169">
        <f t="shared" si="45"/>
        <v>1</v>
      </c>
      <c r="BN42" s="169">
        <f t="shared" si="46"/>
        <v>1</v>
      </c>
      <c r="BO42" s="169">
        <f t="shared" si="47"/>
        <v>0</v>
      </c>
      <c r="BP42" s="36">
        <f t="shared" si="48"/>
        <v>0</v>
      </c>
      <c r="BQ42">
        <f t="shared" si="49"/>
        <v>0</v>
      </c>
      <c r="BR42" s="36">
        <f t="shared" si="50"/>
        <v>1</v>
      </c>
      <c r="BS42" t="e">
        <f t="shared" si="51"/>
        <v>#N/A</v>
      </c>
    </row>
    <row r="43" spans="1:71">
      <c r="A43" s="59">
        <v>186</v>
      </c>
      <c r="B43" s="59">
        <v>122501</v>
      </c>
      <c r="C43" s="160">
        <v>12571428.517906001</v>
      </c>
      <c r="D43" s="59">
        <v>14035714.5</v>
      </c>
      <c r="E43" s="59">
        <v>16464286</v>
      </c>
      <c r="F43" s="59">
        <v>-3892857.4820939698</v>
      </c>
      <c r="G43" s="59">
        <v>57.142856597900398</v>
      </c>
      <c r="H43" s="59">
        <v>-2843837161.8935099</v>
      </c>
      <c r="I43" s="59">
        <v>102</v>
      </c>
      <c r="J43" s="59">
        <v>0</v>
      </c>
      <c r="K43" s="59">
        <v>0</v>
      </c>
      <c r="L43" s="59">
        <v>102</v>
      </c>
      <c r="M43" s="59">
        <v>301</v>
      </c>
      <c r="N43" s="59">
        <v>406</v>
      </c>
      <c r="O43" s="59">
        <v>0</v>
      </c>
      <c r="P43" s="59">
        <v>0</v>
      </c>
      <c r="Q43" s="59">
        <v>0</v>
      </c>
      <c r="R43" s="59">
        <v>2</v>
      </c>
      <c r="S43" s="59">
        <v>1</v>
      </c>
      <c r="T43" s="59">
        <f t="shared" si="0"/>
        <v>0</v>
      </c>
      <c r="U43" s="59">
        <f t="shared" si="1"/>
        <v>0</v>
      </c>
      <c r="V43" s="59">
        <f t="shared" si="2"/>
        <v>2</v>
      </c>
      <c r="W43" s="59">
        <f t="shared" si="3"/>
        <v>1</v>
      </c>
      <c r="X43" s="59">
        <f t="shared" si="4"/>
        <v>0</v>
      </c>
      <c r="Y43" s="59">
        <f t="shared" si="5"/>
        <v>1</v>
      </c>
      <c r="Z43" s="59">
        <f t="shared" si="6"/>
        <v>0</v>
      </c>
      <c r="AA43" s="59">
        <f t="shared" si="7"/>
        <v>0</v>
      </c>
      <c r="AB43" s="59">
        <f t="shared" si="8"/>
        <v>0</v>
      </c>
      <c r="AC43" s="59">
        <f t="shared" si="9"/>
        <v>0</v>
      </c>
      <c r="AD43" s="166">
        <f t="shared" si="52"/>
        <v>0</v>
      </c>
      <c r="AE43" s="169">
        <f t="shared" si="11"/>
        <v>0</v>
      </c>
      <c r="AF43" s="169">
        <f t="shared" si="12"/>
        <v>0</v>
      </c>
      <c r="AG43" s="169">
        <f t="shared" si="13"/>
        <v>0</v>
      </c>
      <c r="AH43" s="169">
        <f t="shared" si="14"/>
        <v>1</v>
      </c>
      <c r="AI43" s="169">
        <f t="shared" si="15"/>
        <v>0</v>
      </c>
      <c r="AJ43" s="169">
        <f t="shared" si="16"/>
        <v>0</v>
      </c>
      <c r="AK43" s="169">
        <f t="shared" si="17"/>
        <v>0</v>
      </c>
      <c r="AL43" s="169">
        <f t="shared" si="18"/>
        <v>1</v>
      </c>
      <c r="AM43" s="169">
        <f t="shared" si="19"/>
        <v>1</v>
      </c>
      <c r="AN43" s="169">
        <f t="shared" si="20"/>
        <v>2</v>
      </c>
      <c r="AO43" s="169">
        <f t="shared" si="21"/>
        <v>0</v>
      </c>
      <c r="AP43" s="169">
        <f t="shared" si="22"/>
        <v>1</v>
      </c>
      <c r="AQ43" s="169">
        <f t="shared" si="23"/>
        <v>0</v>
      </c>
      <c r="AR43" s="169">
        <f t="shared" si="24"/>
        <v>0</v>
      </c>
      <c r="AS43" s="169">
        <f t="shared" si="25"/>
        <v>0</v>
      </c>
      <c r="AT43" s="169">
        <f t="shared" si="26"/>
        <v>0</v>
      </c>
      <c r="AU43" s="169">
        <f t="shared" si="27"/>
        <v>0</v>
      </c>
      <c r="AV43" s="169">
        <f t="shared" si="28"/>
        <v>1</v>
      </c>
      <c r="AW43" s="169">
        <f t="shared" si="29"/>
        <v>0</v>
      </c>
      <c r="AX43" s="169">
        <f t="shared" si="30"/>
        <v>0</v>
      </c>
      <c r="AY43" s="169">
        <f t="shared" si="43"/>
        <v>0</v>
      </c>
      <c r="AZ43" s="169">
        <f t="shared" si="31"/>
        <v>0</v>
      </c>
      <c r="BA43" s="169">
        <f t="shared" si="32"/>
        <v>0</v>
      </c>
      <c r="BB43" s="169">
        <f t="shared" si="33"/>
        <v>1</v>
      </c>
      <c r="BC43" s="169">
        <f t="shared" si="34"/>
        <v>0</v>
      </c>
      <c r="BD43" s="169">
        <f t="shared" si="35"/>
        <v>1</v>
      </c>
      <c r="BE43" s="169">
        <f t="shared" si="36"/>
        <v>0</v>
      </c>
      <c r="BF43" s="169">
        <f t="shared" si="37"/>
        <v>0</v>
      </c>
      <c r="BG43" s="169">
        <f t="shared" si="38"/>
        <v>0</v>
      </c>
      <c r="BH43" s="169">
        <f t="shared" si="39"/>
        <v>0</v>
      </c>
      <c r="BI43" s="169">
        <f t="shared" si="40"/>
        <v>0</v>
      </c>
      <c r="BJ43" s="169">
        <f t="shared" si="41"/>
        <v>0</v>
      </c>
      <c r="BK43" s="167">
        <f t="shared" si="42"/>
        <v>0</v>
      </c>
      <c r="BL43" s="169">
        <f t="shared" si="44"/>
        <v>0</v>
      </c>
      <c r="BM43" s="169">
        <f t="shared" si="45"/>
        <v>1</v>
      </c>
      <c r="BN43" s="169">
        <f t="shared" si="46"/>
        <v>0</v>
      </c>
      <c r="BO43" s="169">
        <f t="shared" si="47"/>
        <v>1</v>
      </c>
      <c r="BP43" s="36">
        <f t="shared" si="48"/>
        <v>0</v>
      </c>
      <c r="BQ43">
        <f t="shared" si="49"/>
        <v>2</v>
      </c>
      <c r="BR43" s="36">
        <f t="shared" si="50"/>
        <v>0</v>
      </c>
      <c r="BS43" t="e">
        <f t="shared" si="51"/>
        <v>#N/A</v>
      </c>
    </row>
    <row r="44" spans="1:71">
      <c r="A44" s="59">
        <v>153</v>
      </c>
      <c r="B44" s="59">
        <v>121161</v>
      </c>
      <c r="C44" s="160">
        <v>6874999.9707298595</v>
      </c>
      <c r="D44" s="59">
        <v>5873214.5</v>
      </c>
      <c r="E44" s="59">
        <v>10587500</v>
      </c>
      <c r="F44" s="59">
        <v>-3712500.02927014</v>
      </c>
      <c r="G44" s="59">
        <v>82.142860412597699</v>
      </c>
      <c r="H44" s="59">
        <v>-2359002676.6569099</v>
      </c>
      <c r="I44" s="59">
        <v>0</v>
      </c>
      <c r="J44" s="59">
        <v>0</v>
      </c>
      <c r="K44" s="59">
        <v>0</v>
      </c>
      <c r="L44" s="59">
        <v>301</v>
      </c>
      <c r="M44" s="59">
        <v>444</v>
      </c>
      <c r="N44" s="59">
        <v>0</v>
      </c>
      <c r="O44" s="59">
        <v>201</v>
      </c>
      <c r="P44" s="59">
        <v>701</v>
      </c>
      <c r="Q44" s="59">
        <v>0</v>
      </c>
      <c r="R44" s="59">
        <v>2</v>
      </c>
      <c r="S44" s="59">
        <v>0</v>
      </c>
      <c r="T44" s="59">
        <f t="shared" si="0"/>
        <v>0</v>
      </c>
      <c r="U44" s="59">
        <f t="shared" si="1"/>
        <v>2</v>
      </c>
      <c r="V44" s="59">
        <f t="shared" si="2"/>
        <v>0</v>
      </c>
      <c r="W44" s="59">
        <f t="shared" si="3"/>
        <v>1</v>
      </c>
      <c r="X44" s="59">
        <f t="shared" si="4"/>
        <v>1</v>
      </c>
      <c r="Y44" s="59">
        <f t="shared" si="5"/>
        <v>0</v>
      </c>
      <c r="Z44" s="59">
        <f t="shared" si="6"/>
        <v>0</v>
      </c>
      <c r="AA44" s="59">
        <f t="shared" si="7"/>
        <v>0</v>
      </c>
      <c r="AB44" s="59">
        <f t="shared" si="8"/>
        <v>0</v>
      </c>
      <c r="AC44" s="59">
        <f t="shared" si="9"/>
        <v>0</v>
      </c>
      <c r="AD44" s="166">
        <f t="shared" si="52"/>
        <v>0</v>
      </c>
      <c r="AE44" s="169">
        <f t="shared" si="11"/>
        <v>0</v>
      </c>
      <c r="AF44" s="169">
        <f t="shared" si="12"/>
        <v>0</v>
      </c>
      <c r="AG44" s="169">
        <f t="shared" si="13"/>
        <v>0</v>
      </c>
      <c r="AH44" s="169">
        <f t="shared" si="14"/>
        <v>1</v>
      </c>
      <c r="AI44" s="169">
        <f t="shared" si="15"/>
        <v>0</v>
      </c>
      <c r="AJ44" s="169">
        <f t="shared" si="16"/>
        <v>0</v>
      </c>
      <c r="AK44" s="169">
        <f t="shared" si="17"/>
        <v>0</v>
      </c>
      <c r="AL44" s="169">
        <f t="shared" si="18"/>
        <v>1</v>
      </c>
      <c r="AM44" s="169">
        <f t="shared" si="19"/>
        <v>0</v>
      </c>
      <c r="AN44" s="169">
        <f t="shared" si="20"/>
        <v>0</v>
      </c>
      <c r="AO44" s="169">
        <f t="shared" si="21"/>
        <v>1</v>
      </c>
      <c r="AP44" s="169">
        <f t="shared" si="22"/>
        <v>0</v>
      </c>
      <c r="AQ44" s="169">
        <f t="shared" si="23"/>
        <v>0</v>
      </c>
      <c r="AR44" s="169">
        <f t="shared" si="24"/>
        <v>0</v>
      </c>
      <c r="AS44" s="169">
        <f t="shared" si="25"/>
        <v>0</v>
      </c>
      <c r="AT44" s="169">
        <f t="shared" si="26"/>
        <v>0</v>
      </c>
      <c r="AU44" s="169">
        <f t="shared" si="27"/>
        <v>0</v>
      </c>
      <c r="AV44" s="169">
        <f t="shared" si="28"/>
        <v>1</v>
      </c>
      <c r="AW44" s="169">
        <f t="shared" si="29"/>
        <v>0</v>
      </c>
      <c r="AX44" s="169">
        <f t="shared" si="30"/>
        <v>0</v>
      </c>
      <c r="AY44" s="169">
        <f t="shared" si="43"/>
        <v>0</v>
      </c>
      <c r="AZ44" s="169">
        <f t="shared" si="31"/>
        <v>0</v>
      </c>
      <c r="BA44" s="169">
        <f t="shared" si="32"/>
        <v>0</v>
      </c>
      <c r="BB44" s="169">
        <f t="shared" si="33"/>
        <v>1</v>
      </c>
      <c r="BC44" s="169">
        <f t="shared" si="34"/>
        <v>0</v>
      </c>
      <c r="BD44" s="169">
        <f t="shared" si="35"/>
        <v>1</v>
      </c>
      <c r="BE44" s="169">
        <f t="shared" si="36"/>
        <v>0</v>
      </c>
      <c r="BF44" s="169">
        <f t="shared" si="37"/>
        <v>0</v>
      </c>
      <c r="BG44" s="169">
        <f t="shared" si="38"/>
        <v>0</v>
      </c>
      <c r="BH44" s="169">
        <f t="shared" si="39"/>
        <v>0</v>
      </c>
      <c r="BI44" s="169">
        <f t="shared" si="40"/>
        <v>0</v>
      </c>
      <c r="BJ44" s="169">
        <f t="shared" si="41"/>
        <v>0</v>
      </c>
      <c r="BK44" s="167">
        <f t="shared" si="42"/>
        <v>0</v>
      </c>
      <c r="BL44" s="169">
        <f t="shared" si="44"/>
        <v>0</v>
      </c>
      <c r="BM44" s="169">
        <f t="shared" si="45"/>
        <v>1</v>
      </c>
      <c r="BN44" s="169">
        <f t="shared" si="46"/>
        <v>1</v>
      </c>
      <c r="BO44" s="169">
        <f t="shared" si="47"/>
        <v>0</v>
      </c>
      <c r="BP44" s="36">
        <f t="shared" si="48"/>
        <v>0</v>
      </c>
      <c r="BQ44">
        <f t="shared" si="49"/>
        <v>0</v>
      </c>
      <c r="BR44" s="36">
        <f t="shared" si="50"/>
        <v>0</v>
      </c>
      <c r="BS44" t="e">
        <f t="shared" si="51"/>
        <v>#N/A</v>
      </c>
    </row>
    <row r="45" spans="1:71">
      <c r="A45" s="59">
        <v>192</v>
      </c>
      <c r="B45" s="59">
        <v>131153</v>
      </c>
      <c r="C45" s="160">
        <v>2435064.9482595902</v>
      </c>
      <c r="D45" s="59">
        <v>5227272.5</v>
      </c>
      <c r="E45" s="59">
        <v>5227272.5</v>
      </c>
      <c r="F45" s="59">
        <v>-2792207.5517404098</v>
      </c>
      <c r="G45" s="59">
        <v>32.467533111572301</v>
      </c>
      <c r="H45" s="59">
        <v>-2917255993.0880299</v>
      </c>
      <c r="I45" s="59">
        <v>0</v>
      </c>
      <c r="J45" s="59">
        <v>0</v>
      </c>
      <c r="K45" s="59">
        <v>0</v>
      </c>
      <c r="L45" s="59">
        <v>102</v>
      </c>
      <c r="M45" s="59">
        <v>201</v>
      </c>
      <c r="N45" s="59">
        <v>0</v>
      </c>
      <c r="O45" s="59">
        <v>0</v>
      </c>
      <c r="P45" s="59">
        <v>0</v>
      </c>
      <c r="Q45" s="59">
        <v>0</v>
      </c>
      <c r="R45" s="59">
        <v>1</v>
      </c>
      <c r="S45" s="59">
        <v>0</v>
      </c>
      <c r="T45" s="59">
        <f t="shared" si="0"/>
        <v>0</v>
      </c>
      <c r="U45" s="59">
        <f t="shared" si="1"/>
        <v>0</v>
      </c>
      <c r="V45" s="59">
        <f t="shared" si="2"/>
        <v>1</v>
      </c>
      <c r="W45" s="59">
        <f t="shared" si="3"/>
        <v>0</v>
      </c>
      <c r="X45" s="59">
        <f t="shared" si="4"/>
        <v>0</v>
      </c>
      <c r="Y45" s="59">
        <f t="shared" si="5"/>
        <v>1</v>
      </c>
      <c r="Z45" s="59">
        <f t="shared" si="6"/>
        <v>0</v>
      </c>
      <c r="AA45" s="59">
        <f t="shared" si="7"/>
        <v>0</v>
      </c>
      <c r="AB45" s="59">
        <f t="shared" si="8"/>
        <v>0</v>
      </c>
      <c r="AC45" s="59">
        <f t="shared" si="9"/>
        <v>0</v>
      </c>
      <c r="AD45" s="166">
        <f t="shared" si="52"/>
        <v>0</v>
      </c>
      <c r="AE45" s="169">
        <f t="shared" si="11"/>
        <v>0</v>
      </c>
      <c r="AF45" s="169">
        <f t="shared" si="12"/>
        <v>0</v>
      </c>
      <c r="AG45" s="169">
        <f t="shared" si="13"/>
        <v>0</v>
      </c>
      <c r="AH45" s="169">
        <f t="shared" si="14"/>
        <v>1</v>
      </c>
      <c r="AI45" s="169">
        <f t="shared" si="15"/>
        <v>0</v>
      </c>
      <c r="AJ45" s="169">
        <f t="shared" si="16"/>
        <v>0</v>
      </c>
      <c r="AK45" s="169">
        <f t="shared" si="17"/>
        <v>0</v>
      </c>
      <c r="AL45" s="169">
        <f t="shared" si="18"/>
        <v>1</v>
      </c>
      <c r="AM45" s="169">
        <f t="shared" si="19"/>
        <v>1</v>
      </c>
      <c r="AN45" s="169">
        <f t="shared" si="20"/>
        <v>1</v>
      </c>
      <c r="AO45" s="169">
        <f t="shared" si="21"/>
        <v>0</v>
      </c>
      <c r="AP45" s="169">
        <f t="shared" si="22"/>
        <v>0</v>
      </c>
      <c r="AQ45" s="169">
        <f t="shared" si="23"/>
        <v>1</v>
      </c>
      <c r="AR45" s="169">
        <f t="shared" si="24"/>
        <v>0</v>
      </c>
      <c r="AS45" s="169">
        <f t="shared" si="25"/>
        <v>0</v>
      </c>
      <c r="AT45" s="169">
        <f t="shared" si="26"/>
        <v>0</v>
      </c>
      <c r="AU45" s="169">
        <f t="shared" si="27"/>
        <v>0</v>
      </c>
      <c r="AV45" s="169">
        <f t="shared" si="28"/>
        <v>1</v>
      </c>
      <c r="AW45" s="169">
        <f t="shared" si="29"/>
        <v>0</v>
      </c>
      <c r="AX45" s="169">
        <f t="shared" si="30"/>
        <v>0</v>
      </c>
      <c r="AY45" s="169">
        <f t="shared" si="43"/>
        <v>0</v>
      </c>
      <c r="AZ45" s="169">
        <f t="shared" si="31"/>
        <v>0</v>
      </c>
      <c r="BA45" s="169">
        <f t="shared" si="32"/>
        <v>0</v>
      </c>
      <c r="BB45" s="169">
        <f t="shared" si="33"/>
        <v>1</v>
      </c>
      <c r="BC45" s="169">
        <f t="shared" si="34"/>
        <v>0</v>
      </c>
      <c r="BD45" s="169">
        <f t="shared" si="35"/>
        <v>1</v>
      </c>
      <c r="BE45" s="169">
        <f t="shared" si="36"/>
        <v>0</v>
      </c>
      <c r="BF45" s="169">
        <f t="shared" si="37"/>
        <v>0</v>
      </c>
      <c r="BG45" s="169">
        <f t="shared" si="38"/>
        <v>0</v>
      </c>
      <c r="BH45" s="169">
        <f t="shared" si="39"/>
        <v>0</v>
      </c>
      <c r="BI45" s="169">
        <f t="shared" si="40"/>
        <v>0</v>
      </c>
      <c r="BJ45" s="169">
        <f t="shared" si="41"/>
        <v>0</v>
      </c>
      <c r="BK45" s="167">
        <f t="shared" si="42"/>
        <v>0</v>
      </c>
      <c r="BL45" s="169">
        <f t="shared" si="44"/>
        <v>1</v>
      </c>
      <c r="BM45" s="169">
        <f t="shared" si="45"/>
        <v>0</v>
      </c>
      <c r="BN45" s="169">
        <f t="shared" si="46"/>
        <v>1</v>
      </c>
      <c r="BO45" s="169">
        <f t="shared" si="47"/>
        <v>0</v>
      </c>
      <c r="BP45" s="36">
        <f t="shared" si="48"/>
        <v>0</v>
      </c>
      <c r="BQ45">
        <f t="shared" si="49"/>
        <v>1</v>
      </c>
      <c r="BR45" s="36">
        <f t="shared" si="50"/>
        <v>0</v>
      </c>
      <c r="BS45" t="e">
        <f t="shared" si="51"/>
        <v>#N/A</v>
      </c>
    </row>
    <row r="46" spans="1:71">
      <c r="A46" s="59">
        <v>8</v>
      </c>
      <c r="B46" s="59">
        <v>11212</v>
      </c>
      <c r="C46" s="160">
        <v>4755664.99265745</v>
      </c>
      <c r="D46" s="59">
        <v>7378571.5</v>
      </c>
      <c r="E46" s="59">
        <v>7378571.5</v>
      </c>
      <c r="F46" s="59">
        <v>-2622906.50734255</v>
      </c>
      <c r="G46" s="59">
        <v>92.857141494751005</v>
      </c>
      <c r="H46" s="59">
        <v>-28398416.951983701</v>
      </c>
      <c r="I46" s="59">
        <v>0</v>
      </c>
      <c r="J46" s="59">
        <v>0</v>
      </c>
      <c r="K46" s="59">
        <v>0</v>
      </c>
      <c r="L46" s="59">
        <v>101</v>
      </c>
      <c r="M46" s="59">
        <v>202</v>
      </c>
      <c r="N46" s="59">
        <v>201</v>
      </c>
      <c r="O46" s="59">
        <v>101</v>
      </c>
      <c r="P46" s="59">
        <v>201</v>
      </c>
      <c r="Q46" s="59">
        <v>0</v>
      </c>
      <c r="R46" s="59">
        <v>2</v>
      </c>
      <c r="S46" s="59">
        <v>0</v>
      </c>
      <c r="T46" s="59">
        <f t="shared" si="0"/>
        <v>0</v>
      </c>
      <c r="U46" s="59">
        <f t="shared" si="1"/>
        <v>0</v>
      </c>
      <c r="V46" s="59">
        <f t="shared" si="2"/>
        <v>0</v>
      </c>
      <c r="W46" s="59">
        <f t="shared" si="3"/>
        <v>0</v>
      </c>
      <c r="X46" s="59">
        <f t="shared" si="4"/>
        <v>0</v>
      </c>
      <c r="Y46" s="59">
        <f t="shared" si="5"/>
        <v>3</v>
      </c>
      <c r="Z46" s="59">
        <f t="shared" si="6"/>
        <v>0</v>
      </c>
      <c r="AA46" s="59">
        <f t="shared" si="7"/>
        <v>0</v>
      </c>
      <c r="AB46" s="59">
        <f t="shared" si="8"/>
        <v>0</v>
      </c>
      <c r="AC46" s="59">
        <f t="shared" si="9"/>
        <v>0</v>
      </c>
      <c r="AD46" s="166">
        <f t="shared" si="52"/>
        <v>2</v>
      </c>
      <c r="AE46" s="169">
        <f t="shared" si="11"/>
        <v>0</v>
      </c>
      <c r="AF46" s="169">
        <f t="shared" si="12"/>
        <v>1</v>
      </c>
      <c r="AG46" s="169">
        <f t="shared" si="13"/>
        <v>1</v>
      </c>
      <c r="AH46" s="169">
        <f t="shared" si="14"/>
        <v>0</v>
      </c>
      <c r="AI46" s="169">
        <f t="shared" si="15"/>
        <v>0</v>
      </c>
      <c r="AJ46" s="169">
        <f t="shared" si="16"/>
        <v>0</v>
      </c>
      <c r="AK46" s="169">
        <f t="shared" si="17"/>
        <v>0</v>
      </c>
      <c r="AL46" s="169">
        <f t="shared" si="18"/>
        <v>1</v>
      </c>
      <c r="AM46" s="169">
        <f t="shared" si="19"/>
        <v>0</v>
      </c>
      <c r="AN46" s="169">
        <f t="shared" si="20"/>
        <v>0</v>
      </c>
      <c r="AO46" s="169">
        <f t="shared" si="21"/>
        <v>1</v>
      </c>
      <c r="AP46" s="169">
        <f t="shared" si="22"/>
        <v>0</v>
      </c>
      <c r="AQ46" s="169">
        <f t="shared" si="23"/>
        <v>0</v>
      </c>
      <c r="AR46" s="169">
        <f t="shared" si="24"/>
        <v>0</v>
      </c>
      <c r="AS46" s="169">
        <f t="shared" si="25"/>
        <v>0</v>
      </c>
      <c r="AT46" s="169">
        <f t="shared" si="26"/>
        <v>0</v>
      </c>
      <c r="AU46" s="169">
        <f t="shared" si="27"/>
        <v>0</v>
      </c>
      <c r="AV46" s="169">
        <f t="shared" si="28"/>
        <v>1</v>
      </c>
      <c r="AW46" s="169">
        <f t="shared" si="29"/>
        <v>0</v>
      </c>
      <c r="AX46" s="169">
        <f t="shared" si="30"/>
        <v>0</v>
      </c>
      <c r="AY46" s="169">
        <f t="shared" si="43"/>
        <v>0</v>
      </c>
      <c r="AZ46" s="169">
        <f t="shared" si="31"/>
        <v>0</v>
      </c>
      <c r="BA46" s="169">
        <f t="shared" si="32"/>
        <v>0</v>
      </c>
      <c r="BB46" s="169">
        <f t="shared" si="33"/>
        <v>1</v>
      </c>
      <c r="BC46" s="169">
        <f t="shared" si="34"/>
        <v>0</v>
      </c>
      <c r="BD46" s="169">
        <f t="shared" si="35"/>
        <v>1</v>
      </c>
      <c r="BE46" s="169">
        <f t="shared" si="36"/>
        <v>0</v>
      </c>
      <c r="BF46" s="169">
        <f t="shared" si="37"/>
        <v>0</v>
      </c>
      <c r="BG46" s="169">
        <f t="shared" si="38"/>
        <v>0</v>
      </c>
      <c r="BH46" s="169">
        <f t="shared" si="39"/>
        <v>0</v>
      </c>
      <c r="BI46" s="169">
        <f t="shared" si="40"/>
        <v>0</v>
      </c>
      <c r="BJ46" s="169">
        <f t="shared" si="41"/>
        <v>0</v>
      </c>
      <c r="BK46" s="167">
        <f t="shared" si="42"/>
        <v>0</v>
      </c>
      <c r="BL46" s="169">
        <f t="shared" si="44"/>
        <v>0</v>
      </c>
      <c r="BM46" s="169">
        <f t="shared" si="45"/>
        <v>1</v>
      </c>
      <c r="BN46" s="169">
        <f t="shared" si="46"/>
        <v>1</v>
      </c>
      <c r="BO46" s="169">
        <f t="shared" si="47"/>
        <v>0</v>
      </c>
      <c r="BP46" s="36">
        <f t="shared" si="48"/>
        <v>1</v>
      </c>
      <c r="BQ46">
        <f t="shared" si="49"/>
        <v>0</v>
      </c>
      <c r="BR46" s="36">
        <f t="shared" si="50"/>
        <v>0</v>
      </c>
      <c r="BS46" t="e">
        <f t="shared" si="51"/>
        <v>#N/A</v>
      </c>
    </row>
    <row r="47" spans="1:71">
      <c r="A47" s="59">
        <v>178</v>
      </c>
      <c r="B47" s="59">
        <v>122281</v>
      </c>
      <c r="C47" s="160">
        <v>5357143.0244007902</v>
      </c>
      <c r="D47" s="59">
        <v>7750000</v>
      </c>
      <c r="E47" s="59">
        <v>7750000</v>
      </c>
      <c r="F47" s="59">
        <v>-2392856.9755992098</v>
      </c>
      <c r="G47" s="59">
        <v>73.809524536132798</v>
      </c>
      <c r="H47" s="59">
        <v>-2751394301.8899398</v>
      </c>
      <c r="I47" s="59">
        <v>0</v>
      </c>
      <c r="J47" s="59">
        <v>0</v>
      </c>
      <c r="K47" s="59">
        <v>0</v>
      </c>
      <c r="L47" s="59">
        <v>403</v>
      </c>
      <c r="M47" s="59">
        <v>406</v>
      </c>
      <c r="N47" s="59">
        <v>0</v>
      </c>
      <c r="O47" s="59">
        <v>0</v>
      </c>
      <c r="P47" s="59">
        <v>0</v>
      </c>
      <c r="Q47" s="59">
        <v>0</v>
      </c>
      <c r="R47" s="59">
        <v>2</v>
      </c>
      <c r="S47" s="59">
        <v>1</v>
      </c>
      <c r="T47" s="59">
        <f t="shared" si="0"/>
        <v>1</v>
      </c>
      <c r="U47" s="59">
        <f t="shared" si="1"/>
        <v>0</v>
      </c>
      <c r="V47" s="59">
        <f t="shared" si="2"/>
        <v>0</v>
      </c>
      <c r="W47" s="59">
        <f t="shared" si="3"/>
        <v>1</v>
      </c>
      <c r="X47" s="59">
        <f t="shared" si="4"/>
        <v>0</v>
      </c>
      <c r="Y47" s="59">
        <f t="shared" si="5"/>
        <v>0</v>
      </c>
      <c r="Z47" s="59">
        <f t="shared" si="6"/>
        <v>0</v>
      </c>
      <c r="AA47" s="59">
        <f t="shared" si="7"/>
        <v>0</v>
      </c>
      <c r="AB47" s="59">
        <f t="shared" si="8"/>
        <v>0</v>
      </c>
      <c r="AC47" s="59">
        <f t="shared" si="9"/>
        <v>0</v>
      </c>
      <c r="AD47" s="166">
        <f t="shared" si="52"/>
        <v>0</v>
      </c>
      <c r="AE47" s="169">
        <f t="shared" si="11"/>
        <v>0</v>
      </c>
      <c r="AF47" s="169">
        <f t="shared" si="12"/>
        <v>0</v>
      </c>
      <c r="AG47" s="169">
        <f t="shared" si="13"/>
        <v>0</v>
      </c>
      <c r="AH47" s="169">
        <f t="shared" si="14"/>
        <v>1</v>
      </c>
      <c r="AI47" s="169">
        <f t="shared" si="15"/>
        <v>0</v>
      </c>
      <c r="AJ47" s="169">
        <f t="shared" si="16"/>
        <v>0</v>
      </c>
      <c r="AK47" s="169">
        <f t="shared" si="17"/>
        <v>0</v>
      </c>
      <c r="AL47" s="169">
        <f t="shared" si="18"/>
        <v>1</v>
      </c>
      <c r="AM47" s="169">
        <f t="shared" si="19"/>
        <v>0</v>
      </c>
      <c r="AN47" s="169">
        <f t="shared" si="20"/>
        <v>0</v>
      </c>
      <c r="AO47" s="169">
        <f t="shared" si="21"/>
        <v>1</v>
      </c>
      <c r="AP47" s="169">
        <f t="shared" si="22"/>
        <v>0</v>
      </c>
      <c r="AQ47" s="169">
        <f t="shared" si="23"/>
        <v>0</v>
      </c>
      <c r="AR47" s="169">
        <f t="shared" si="24"/>
        <v>0</v>
      </c>
      <c r="AS47" s="169">
        <f t="shared" si="25"/>
        <v>0</v>
      </c>
      <c r="AT47" s="169">
        <f t="shared" si="26"/>
        <v>0</v>
      </c>
      <c r="AU47" s="169">
        <f t="shared" si="27"/>
        <v>0</v>
      </c>
      <c r="AV47" s="169">
        <f t="shared" si="28"/>
        <v>1</v>
      </c>
      <c r="AW47" s="169">
        <f t="shared" si="29"/>
        <v>1</v>
      </c>
      <c r="AX47" s="169">
        <f t="shared" si="30"/>
        <v>0</v>
      </c>
      <c r="AY47" s="169">
        <f t="shared" si="43"/>
        <v>1</v>
      </c>
      <c r="AZ47" s="169">
        <f t="shared" si="31"/>
        <v>0</v>
      </c>
      <c r="BA47" s="169">
        <f t="shared" si="32"/>
        <v>0</v>
      </c>
      <c r="BB47" s="169">
        <f t="shared" si="33"/>
        <v>1</v>
      </c>
      <c r="BC47" s="169">
        <f t="shared" si="34"/>
        <v>1</v>
      </c>
      <c r="BD47" s="169">
        <f t="shared" si="35"/>
        <v>0</v>
      </c>
      <c r="BE47" s="169">
        <f t="shared" si="36"/>
        <v>0</v>
      </c>
      <c r="BF47" s="169">
        <f t="shared" si="37"/>
        <v>0</v>
      </c>
      <c r="BG47" s="169">
        <f t="shared" si="38"/>
        <v>1</v>
      </c>
      <c r="BH47" s="169">
        <f t="shared" si="39"/>
        <v>0</v>
      </c>
      <c r="BI47" s="169">
        <f t="shared" si="40"/>
        <v>0</v>
      </c>
      <c r="BJ47" s="169">
        <f t="shared" si="41"/>
        <v>0</v>
      </c>
      <c r="BK47" s="167">
        <f t="shared" si="42"/>
        <v>0</v>
      </c>
      <c r="BL47" s="169">
        <f t="shared" si="44"/>
        <v>0</v>
      </c>
      <c r="BM47" s="169">
        <f t="shared" si="45"/>
        <v>1</v>
      </c>
      <c r="BN47" s="169">
        <f t="shared" si="46"/>
        <v>0</v>
      </c>
      <c r="BO47" s="169">
        <f t="shared" si="47"/>
        <v>1</v>
      </c>
      <c r="BP47" s="36">
        <f t="shared" si="48"/>
        <v>0</v>
      </c>
      <c r="BQ47">
        <f t="shared" si="49"/>
        <v>0</v>
      </c>
      <c r="BR47" s="36">
        <f t="shared" si="50"/>
        <v>1</v>
      </c>
      <c r="BS47" t="e">
        <f t="shared" si="51"/>
        <v>#N/A</v>
      </c>
    </row>
    <row r="48" spans="1:71">
      <c r="A48" s="59">
        <v>160</v>
      </c>
      <c r="B48" s="59">
        <v>121271</v>
      </c>
      <c r="C48" s="160">
        <v>28857143.758105598</v>
      </c>
      <c r="D48" s="59">
        <v>28333333.25</v>
      </c>
      <c r="E48" s="59">
        <v>31190476.25</v>
      </c>
      <c r="F48" s="59">
        <v>-2333332.49189439</v>
      </c>
      <c r="G48" s="59">
        <v>190.476203918457</v>
      </c>
      <c r="H48" s="59">
        <v>-2400250495.2178202</v>
      </c>
      <c r="I48" s="59">
        <v>0</v>
      </c>
      <c r="J48" s="59">
        <v>0</v>
      </c>
      <c r="K48" s="59">
        <v>0</v>
      </c>
      <c r="L48" s="59">
        <v>101</v>
      </c>
      <c r="M48" s="59">
        <v>0</v>
      </c>
      <c r="N48" s="59">
        <v>0</v>
      </c>
      <c r="O48" s="59">
        <v>101</v>
      </c>
      <c r="P48" s="59">
        <v>0</v>
      </c>
      <c r="Q48" s="59">
        <v>0</v>
      </c>
      <c r="R48" s="59">
        <v>2</v>
      </c>
      <c r="S48" s="59">
        <v>0</v>
      </c>
      <c r="T48" s="59">
        <f t="shared" si="0"/>
        <v>0</v>
      </c>
      <c r="U48" s="59">
        <f t="shared" si="1"/>
        <v>0</v>
      </c>
      <c r="V48" s="59">
        <f t="shared" si="2"/>
        <v>0</v>
      </c>
      <c r="W48" s="59">
        <f t="shared" si="3"/>
        <v>0</v>
      </c>
      <c r="X48" s="59">
        <f t="shared" si="4"/>
        <v>0</v>
      </c>
      <c r="Y48" s="59">
        <f t="shared" si="5"/>
        <v>0</v>
      </c>
      <c r="Z48" s="59">
        <f t="shared" si="6"/>
        <v>0</v>
      </c>
      <c r="AA48" s="59">
        <f t="shared" si="7"/>
        <v>0</v>
      </c>
      <c r="AB48" s="59">
        <f t="shared" si="8"/>
        <v>0</v>
      </c>
      <c r="AC48" s="59">
        <f t="shared" si="9"/>
        <v>0</v>
      </c>
      <c r="AD48" s="166">
        <f t="shared" si="52"/>
        <v>2</v>
      </c>
      <c r="AE48" s="169">
        <f t="shared" si="11"/>
        <v>0</v>
      </c>
      <c r="AF48" s="169">
        <f t="shared" si="12"/>
        <v>1</v>
      </c>
      <c r="AG48" s="169">
        <f t="shared" si="13"/>
        <v>0</v>
      </c>
      <c r="AH48" s="169">
        <f t="shared" si="14"/>
        <v>1</v>
      </c>
      <c r="AI48" s="169">
        <f t="shared" si="15"/>
        <v>0</v>
      </c>
      <c r="AJ48" s="169">
        <f t="shared" si="16"/>
        <v>0</v>
      </c>
      <c r="AK48" s="169">
        <f t="shared" si="17"/>
        <v>0</v>
      </c>
      <c r="AL48" s="169">
        <f t="shared" si="18"/>
        <v>1</v>
      </c>
      <c r="AM48" s="169">
        <f t="shared" si="19"/>
        <v>0</v>
      </c>
      <c r="AN48" s="169">
        <f t="shared" si="20"/>
        <v>0</v>
      </c>
      <c r="AO48" s="169">
        <f t="shared" si="21"/>
        <v>1</v>
      </c>
      <c r="AP48" s="169">
        <f t="shared" si="22"/>
        <v>0</v>
      </c>
      <c r="AQ48" s="169">
        <f t="shared" si="23"/>
        <v>0</v>
      </c>
      <c r="AR48" s="169">
        <f t="shared" si="24"/>
        <v>0</v>
      </c>
      <c r="AS48" s="169">
        <f t="shared" si="25"/>
        <v>0</v>
      </c>
      <c r="AT48" s="169">
        <f t="shared" si="26"/>
        <v>0</v>
      </c>
      <c r="AU48" s="169">
        <f t="shared" si="27"/>
        <v>0</v>
      </c>
      <c r="AV48" s="169">
        <f t="shared" si="28"/>
        <v>1</v>
      </c>
      <c r="AW48" s="169">
        <f t="shared" si="29"/>
        <v>0</v>
      </c>
      <c r="AX48" s="169">
        <f t="shared" si="30"/>
        <v>0</v>
      </c>
      <c r="AY48" s="169">
        <f t="shared" si="43"/>
        <v>0</v>
      </c>
      <c r="AZ48" s="169">
        <f t="shared" si="31"/>
        <v>0</v>
      </c>
      <c r="BA48" s="169">
        <f t="shared" si="32"/>
        <v>0</v>
      </c>
      <c r="BB48" s="169">
        <f t="shared" si="33"/>
        <v>1</v>
      </c>
      <c r="BC48" s="169">
        <f t="shared" si="34"/>
        <v>0</v>
      </c>
      <c r="BD48" s="169">
        <f t="shared" si="35"/>
        <v>1</v>
      </c>
      <c r="BE48" s="169">
        <f t="shared" si="36"/>
        <v>0</v>
      </c>
      <c r="BF48" s="169">
        <f t="shared" si="37"/>
        <v>0</v>
      </c>
      <c r="BG48" s="169">
        <f t="shared" si="38"/>
        <v>0</v>
      </c>
      <c r="BH48" s="169">
        <f t="shared" si="39"/>
        <v>0</v>
      </c>
      <c r="BI48" s="169">
        <f t="shared" si="40"/>
        <v>0</v>
      </c>
      <c r="BJ48" s="169">
        <f t="shared" si="41"/>
        <v>0</v>
      </c>
      <c r="BK48" s="167">
        <f t="shared" si="42"/>
        <v>0</v>
      </c>
      <c r="BL48" s="169">
        <f t="shared" si="44"/>
        <v>0</v>
      </c>
      <c r="BM48" s="169">
        <f t="shared" si="45"/>
        <v>1</v>
      </c>
      <c r="BN48" s="169">
        <f t="shared" si="46"/>
        <v>1</v>
      </c>
      <c r="BO48" s="169">
        <f t="shared" si="47"/>
        <v>0</v>
      </c>
      <c r="BP48" s="36">
        <f t="shared" si="48"/>
        <v>1</v>
      </c>
      <c r="BQ48">
        <f t="shared" si="49"/>
        <v>0</v>
      </c>
      <c r="BR48" s="36">
        <f t="shared" si="50"/>
        <v>0</v>
      </c>
      <c r="BS48" t="e">
        <f t="shared" si="51"/>
        <v>#N/A</v>
      </c>
    </row>
    <row r="49" spans="1:71">
      <c r="A49" s="59">
        <v>362</v>
      </c>
      <c r="B49" s="59">
        <v>212231</v>
      </c>
      <c r="C49" s="160">
        <v>17023809.660318598</v>
      </c>
      <c r="D49" s="59">
        <v>19285714</v>
      </c>
      <c r="E49" s="59">
        <v>19285714</v>
      </c>
      <c r="F49" s="59">
        <v>-2261904.33968138</v>
      </c>
      <c r="G49" s="59">
        <v>0</v>
      </c>
      <c r="H49" s="59">
        <v>-5393435833.6709805</v>
      </c>
      <c r="I49" s="59">
        <v>0</v>
      </c>
      <c r="J49" s="59">
        <v>0</v>
      </c>
      <c r="K49" s="59">
        <v>0</v>
      </c>
      <c r="L49" s="59">
        <v>406</v>
      </c>
      <c r="M49" s="59">
        <v>412</v>
      </c>
      <c r="N49" s="59">
        <v>0</v>
      </c>
      <c r="O49" s="59">
        <v>0</v>
      </c>
      <c r="P49" s="59">
        <v>0</v>
      </c>
      <c r="Q49" s="59">
        <v>0</v>
      </c>
      <c r="R49" s="59">
        <v>2</v>
      </c>
      <c r="S49" s="59">
        <v>0</v>
      </c>
      <c r="T49" s="59">
        <f t="shared" si="0"/>
        <v>1</v>
      </c>
      <c r="U49" s="59">
        <f t="shared" si="1"/>
        <v>0</v>
      </c>
      <c r="V49" s="59">
        <f t="shared" si="2"/>
        <v>0</v>
      </c>
      <c r="W49" s="59">
        <f t="shared" si="3"/>
        <v>1</v>
      </c>
      <c r="X49" s="59">
        <f t="shared" si="4"/>
        <v>0</v>
      </c>
      <c r="Y49" s="59">
        <f t="shared" si="5"/>
        <v>0</v>
      </c>
      <c r="Z49" s="59">
        <f t="shared" si="6"/>
        <v>0</v>
      </c>
      <c r="AA49" s="59">
        <f t="shared" si="7"/>
        <v>0</v>
      </c>
      <c r="AB49" s="59">
        <f t="shared" si="8"/>
        <v>0</v>
      </c>
      <c r="AC49" s="59">
        <f t="shared" si="9"/>
        <v>0</v>
      </c>
      <c r="AD49" s="166">
        <f t="shared" si="52"/>
        <v>0</v>
      </c>
      <c r="AE49" s="169">
        <f t="shared" si="11"/>
        <v>0</v>
      </c>
      <c r="AF49" s="169">
        <f t="shared" si="12"/>
        <v>0</v>
      </c>
      <c r="AG49" s="169">
        <f t="shared" si="13"/>
        <v>0</v>
      </c>
      <c r="AH49" s="169">
        <f t="shared" si="14"/>
        <v>1</v>
      </c>
      <c r="AI49" s="169">
        <f t="shared" si="15"/>
        <v>0</v>
      </c>
      <c r="AJ49" s="169">
        <f t="shared" si="16"/>
        <v>0</v>
      </c>
      <c r="AK49" s="169">
        <f t="shared" si="17"/>
        <v>0</v>
      </c>
      <c r="AL49" s="169">
        <f t="shared" si="18"/>
        <v>1</v>
      </c>
      <c r="AM49" s="169">
        <f t="shared" si="19"/>
        <v>0</v>
      </c>
      <c r="AN49" s="169">
        <f t="shared" si="20"/>
        <v>0</v>
      </c>
      <c r="AO49" s="169">
        <f t="shared" si="21"/>
        <v>1</v>
      </c>
      <c r="AP49" s="169">
        <f t="shared" si="22"/>
        <v>0</v>
      </c>
      <c r="AQ49" s="169">
        <f t="shared" si="23"/>
        <v>0</v>
      </c>
      <c r="AR49" s="169">
        <f t="shared" si="24"/>
        <v>0</v>
      </c>
      <c r="AS49" s="169">
        <f t="shared" si="25"/>
        <v>0</v>
      </c>
      <c r="AT49" s="169">
        <f t="shared" si="26"/>
        <v>0</v>
      </c>
      <c r="AU49" s="169">
        <f t="shared" si="27"/>
        <v>0</v>
      </c>
      <c r="AV49" s="169">
        <f t="shared" si="28"/>
        <v>1</v>
      </c>
      <c r="AW49" s="169">
        <f t="shared" si="29"/>
        <v>1</v>
      </c>
      <c r="AX49" s="169">
        <f t="shared" si="30"/>
        <v>0</v>
      </c>
      <c r="AY49" s="169">
        <f t="shared" si="43"/>
        <v>1</v>
      </c>
      <c r="AZ49" s="169">
        <f t="shared" si="31"/>
        <v>0</v>
      </c>
      <c r="BA49" s="169">
        <f t="shared" si="32"/>
        <v>0</v>
      </c>
      <c r="BB49" s="169">
        <f t="shared" si="33"/>
        <v>1</v>
      </c>
      <c r="BC49" s="169">
        <f t="shared" si="34"/>
        <v>1</v>
      </c>
      <c r="BD49" s="169">
        <f t="shared" si="35"/>
        <v>0</v>
      </c>
      <c r="BE49" s="169">
        <f t="shared" si="36"/>
        <v>1</v>
      </c>
      <c r="BF49" s="169">
        <f t="shared" si="37"/>
        <v>0</v>
      </c>
      <c r="BG49" s="169">
        <f t="shared" si="38"/>
        <v>0</v>
      </c>
      <c r="BH49" s="169">
        <f t="shared" si="39"/>
        <v>0</v>
      </c>
      <c r="BI49" s="169">
        <f t="shared" si="40"/>
        <v>0</v>
      </c>
      <c r="BJ49" s="169">
        <f t="shared" si="41"/>
        <v>0</v>
      </c>
      <c r="BK49" s="167">
        <f t="shared" si="42"/>
        <v>0</v>
      </c>
      <c r="BL49" s="169">
        <f t="shared" si="44"/>
        <v>0</v>
      </c>
      <c r="BM49" s="169">
        <f t="shared" si="45"/>
        <v>1</v>
      </c>
      <c r="BN49" s="169">
        <f t="shared" si="46"/>
        <v>1</v>
      </c>
      <c r="BO49" s="169">
        <f t="shared" si="47"/>
        <v>0</v>
      </c>
      <c r="BP49" s="36">
        <f t="shared" si="48"/>
        <v>0</v>
      </c>
      <c r="BQ49">
        <f t="shared" si="49"/>
        <v>0</v>
      </c>
      <c r="BR49" s="36">
        <f t="shared" si="50"/>
        <v>1</v>
      </c>
      <c r="BS49" t="e">
        <f t="shared" si="51"/>
        <v>#N/A</v>
      </c>
    </row>
    <row r="50" spans="1:71">
      <c r="A50" s="59">
        <v>423</v>
      </c>
      <c r="B50" s="59">
        <v>241241</v>
      </c>
      <c r="C50" s="160">
        <v>1166666.6927437</v>
      </c>
      <c r="D50" s="59">
        <v>3114583.5</v>
      </c>
      <c r="E50" s="59">
        <v>3114583.5</v>
      </c>
      <c r="F50" s="59">
        <v>-1947916.8072563</v>
      </c>
      <c r="G50" s="59">
        <v>154.16667175293</v>
      </c>
      <c r="H50" s="59">
        <v>-6628130690.3997297</v>
      </c>
      <c r="I50" s="59">
        <v>0</v>
      </c>
      <c r="J50" s="59">
        <v>0</v>
      </c>
      <c r="K50" s="59">
        <v>0</v>
      </c>
      <c r="L50" s="59">
        <v>102</v>
      </c>
      <c r="M50" s="59">
        <v>301</v>
      </c>
      <c r="N50" s="59">
        <v>302</v>
      </c>
      <c r="O50" s="59">
        <v>0</v>
      </c>
      <c r="P50" s="59">
        <v>0</v>
      </c>
      <c r="Q50" s="59">
        <v>0</v>
      </c>
      <c r="R50" s="59">
        <v>2</v>
      </c>
      <c r="S50" s="59">
        <v>0</v>
      </c>
      <c r="T50" s="59">
        <f t="shared" si="0"/>
        <v>0</v>
      </c>
      <c r="U50" s="59">
        <f t="shared" si="1"/>
        <v>0</v>
      </c>
      <c r="V50" s="59">
        <f t="shared" si="2"/>
        <v>1</v>
      </c>
      <c r="W50" s="59">
        <f t="shared" si="3"/>
        <v>0</v>
      </c>
      <c r="X50" s="59">
        <f t="shared" si="4"/>
        <v>0</v>
      </c>
      <c r="Y50" s="59">
        <f t="shared" si="5"/>
        <v>2</v>
      </c>
      <c r="Z50" s="59">
        <f t="shared" si="6"/>
        <v>0</v>
      </c>
      <c r="AA50" s="59">
        <f t="shared" si="7"/>
        <v>0</v>
      </c>
      <c r="AB50" s="59">
        <f t="shared" si="8"/>
        <v>0</v>
      </c>
      <c r="AC50" s="59">
        <f t="shared" si="9"/>
        <v>0</v>
      </c>
      <c r="AD50" s="166">
        <f t="shared" si="52"/>
        <v>0</v>
      </c>
      <c r="AE50" s="169">
        <f t="shared" si="11"/>
        <v>0</v>
      </c>
      <c r="AF50" s="169">
        <f t="shared" si="12"/>
        <v>0</v>
      </c>
      <c r="AG50" s="169">
        <f t="shared" si="13"/>
        <v>0</v>
      </c>
      <c r="AH50" s="169">
        <f t="shared" si="14"/>
        <v>1</v>
      </c>
      <c r="AI50" s="169">
        <f t="shared" si="15"/>
        <v>0</v>
      </c>
      <c r="AJ50" s="169">
        <f t="shared" si="16"/>
        <v>0</v>
      </c>
      <c r="AK50" s="169">
        <f t="shared" si="17"/>
        <v>0</v>
      </c>
      <c r="AL50" s="169">
        <f t="shared" si="18"/>
        <v>1</v>
      </c>
      <c r="AM50" s="169">
        <f t="shared" si="19"/>
        <v>1</v>
      </c>
      <c r="AN50" s="169">
        <f t="shared" si="20"/>
        <v>2</v>
      </c>
      <c r="AO50" s="169">
        <f t="shared" si="21"/>
        <v>0</v>
      </c>
      <c r="AP50" s="169">
        <f t="shared" si="22"/>
        <v>0</v>
      </c>
      <c r="AQ50" s="169">
        <f t="shared" si="23"/>
        <v>1</v>
      </c>
      <c r="AR50" s="169">
        <f t="shared" si="24"/>
        <v>0</v>
      </c>
      <c r="AS50" s="169">
        <f t="shared" si="25"/>
        <v>0</v>
      </c>
      <c r="AT50" s="169">
        <f t="shared" si="26"/>
        <v>0</v>
      </c>
      <c r="AU50" s="169">
        <f t="shared" si="27"/>
        <v>0</v>
      </c>
      <c r="AV50" s="169">
        <f t="shared" si="28"/>
        <v>1</v>
      </c>
      <c r="AW50" s="169">
        <f t="shared" si="29"/>
        <v>0</v>
      </c>
      <c r="AX50" s="169">
        <f t="shared" si="30"/>
        <v>0</v>
      </c>
      <c r="AY50" s="169">
        <f t="shared" si="43"/>
        <v>0</v>
      </c>
      <c r="AZ50" s="169">
        <f t="shared" si="31"/>
        <v>0</v>
      </c>
      <c r="BA50" s="169">
        <f t="shared" si="32"/>
        <v>0</v>
      </c>
      <c r="BB50" s="169">
        <f t="shared" si="33"/>
        <v>1</v>
      </c>
      <c r="BC50" s="169">
        <f t="shared" si="34"/>
        <v>0</v>
      </c>
      <c r="BD50" s="169">
        <f t="shared" si="35"/>
        <v>1</v>
      </c>
      <c r="BE50" s="169">
        <f t="shared" si="36"/>
        <v>0</v>
      </c>
      <c r="BF50" s="169">
        <f t="shared" si="37"/>
        <v>0</v>
      </c>
      <c r="BG50" s="169">
        <f t="shared" si="38"/>
        <v>0</v>
      </c>
      <c r="BH50" s="169">
        <f t="shared" si="39"/>
        <v>0</v>
      </c>
      <c r="BI50" s="169">
        <f t="shared" si="40"/>
        <v>0</v>
      </c>
      <c r="BJ50" s="169">
        <f t="shared" si="41"/>
        <v>0</v>
      </c>
      <c r="BK50" s="167">
        <f t="shared" si="42"/>
        <v>0</v>
      </c>
      <c r="BL50" s="169">
        <f t="shared" si="44"/>
        <v>0</v>
      </c>
      <c r="BM50" s="169">
        <f t="shared" si="45"/>
        <v>1</v>
      </c>
      <c r="BN50" s="169">
        <f t="shared" si="46"/>
        <v>1</v>
      </c>
      <c r="BO50" s="169">
        <f t="shared" si="47"/>
        <v>0</v>
      </c>
      <c r="BP50" s="36">
        <f t="shared" si="48"/>
        <v>0</v>
      </c>
      <c r="BQ50">
        <f t="shared" si="49"/>
        <v>2</v>
      </c>
      <c r="BR50" s="36">
        <f t="shared" si="50"/>
        <v>0</v>
      </c>
      <c r="BS50" t="e">
        <f t="shared" si="51"/>
        <v>#N/A</v>
      </c>
    </row>
    <row r="51" spans="1:71">
      <c r="A51" s="59">
        <v>185</v>
      </c>
      <c r="B51" s="59">
        <v>122491</v>
      </c>
      <c r="C51" s="160">
        <v>18961038.8248263</v>
      </c>
      <c r="D51" s="59">
        <v>20678572</v>
      </c>
      <c r="E51" s="59">
        <v>20678572</v>
      </c>
      <c r="F51" s="59">
        <v>-1717533.1751736801</v>
      </c>
      <c r="G51" s="59">
        <v>192.85714721679699</v>
      </c>
      <c r="H51" s="59">
        <v>-2841661837.5865898</v>
      </c>
      <c r="I51" s="59">
        <v>0</v>
      </c>
      <c r="J51" s="59">
        <v>0</v>
      </c>
      <c r="K51" s="59">
        <v>0</v>
      </c>
      <c r="L51" s="59">
        <v>403</v>
      </c>
      <c r="M51" s="59">
        <v>406</v>
      </c>
      <c r="N51" s="59">
        <v>407</v>
      </c>
      <c r="O51" s="59">
        <v>0</v>
      </c>
      <c r="P51" s="59">
        <v>0</v>
      </c>
      <c r="Q51" s="59">
        <v>0</v>
      </c>
      <c r="R51" s="59">
        <v>2</v>
      </c>
      <c r="S51" s="59">
        <v>1</v>
      </c>
      <c r="T51" s="59">
        <f t="shared" si="0"/>
        <v>1</v>
      </c>
      <c r="U51" s="59">
        <f t="shared" si="1"/>
        <v>0</v>
      </c>
      <c r="V51" s="59">
        <f t="shared" si="2"/>
        <v>0</v>
      </c>
      <c r="W51" s="59">
        <f t="shared" si="3"/>
        <v>2</v>
      </c>
      <c r="X51" s="59">
        <f t="shared" si="4"/>
        <v>0</v>
      </c>
      <c r="Y51" s="59">
        <f t="shared" si="5"/>
        <v>0</v>
      </c>
      <c r="Z51" s="59">
        <f t="shared" si="6"/>
        <v>0</v>
      </c>
      <c r="AA51" s="59">
        <f t="shared" si="7"/>
        <v>0</v>
      </c>
      <c r="AB51" s="59">
        <f t="shared" si="8"/>
        <v>0</v>
      </c>
      <c r="AC51" s="59">
        <f t="shared" si="9"/>
        <v>0</v>
      </c>
      <c r="AD51" s="166">
        <f t="shared" si="52"/>
        <v>0</v>
      </c>
      <c r="AE51" s="169">
        <f t="shared" si="11"/>
        <v>0</v>
      </c>
      <c r="AF51" s="169">
        <f t="shared" si="12"/>
        <v>0</v>
      </c>
      <c r="AG51" s="169">
        <f t="shared" si="13"/>
        <v>0</v>
      </c>
      <c r="AH51" s="169">
        <f t="shared" si="14"/>
        <v>1</v>
      </c>
      <c r="AI51" s="169">
        <f t="shared" si="15"/>
        <v>0</v>
      </c>
      <c r="AJ51" s="169">
        <f t="shared" si="16"/>
        <v>0</v>
      </c>
      <c r="AK51" s="169">
        <f t="shared" si="17"/>
        <v>0</v>
      </c>
      <c r="AL51" s="169">
        <f t="shared" si="18"/>
        <v>1</v>
      </c>
      <c r="AM51" s="169">
        <f t="shared" si="19"/>
        <v>0</v>
      </c>
      <c r="AN51" s="169">
        <f t="shared" si="20"/>
        <v>0</v>
      </c>
      <c r="AO51" s="169">
        <f t="shared" si="21"/>
        <v>1</v>
      </c>
      <c r="AP51" s="169">
        <f t="shared" si="22"/>
        <v>0</v>
      </c>
      <c r="AQ51" s="169">
        <f t="shared" si="23"/>
        <v>0</v>
      </c>
      <c r="AR51" s="169">
        <f t="shared" si="24"/>
        <v>0</v>
      </c>
      <c r="AS51" s="169">
        <f t="shared" si="25"/>
        <v>0</v>
      </c>
      <c r="AT51" s="169">
        <f t="shared" si="26"/>
        <v>0</v>
      </c>
      <c r="AU51" s="169">
        <f t="shared" si="27"/>
        <v>0</v>
      </c>
      <c r="AV51" s="169">
        <f t="shared" si="28"/>
        <v>1</v>
      </c>
      <c r="AW51" s="169">
        <f t="shared" si="29"/>
        <v>1</v>
      </c>
      <c r="AX51" s="169">
        <f t="shared" si="30"/>
        <v>0</v>
      </c>
      <c r="AY51" s="169">
        <f t="shared" si="43"/>
        <v>1</v>
      </c>
      <c r="AZ51" s="169">
        <f t="shared" si="31"/>
        <v>0</v>
      </c>
      <c r="BA51" s="169">
        <f t="shared" si="32"/>
        <v>0</v>
      </c>
      <c r="BB51" s="169">
        <f t="shared" si="33"/>
        <v>1</v>
      </c>
      <c r="BC51" s="169">
        <f t="shared" si="34"/>
        <v>1</v>
      </c>
      <c r="BD51" s="169">
        <f t="shared" si="35"/>
        <v>0</v>
      </c>
      <c r="BE51" s="169">
        <f t="shared" si="36"/>
        <v>0</v>
      </c>
      <c r="BF51" s="169">
        <f t="shared" si="37"/>
        <v>0</v>
      </c>
      <c r="BG51" s="169">
        <f t="shared" si="38"/>
        <v>1</v>
      </c>
      <c r="BH51" s="169">
        <f t="shared" si="39"/>
        <v>0</v>
      </c>
      <c r="BI51" s="169">
        <f t="shared" si="40"/>
        <v>0</v>
      </c>
      <c r="BJ51" s="169">
        <f t="shared" si="41"/>
        <v>0</v>
      </c>
      <c r="BK51" s="167">
        <f t="shared" si="42"/>
        <v>0</v>
      </c>
      <c r="BL51" s="169">
        <f t="shared" si="44"/>
        <v>0</v>
      </c>
      <c r="BM51" s="169">
        <f t="shared" si="45"/>
        <v>1</v>
      </c>
      <c r="BN51" s="169">
        <f t="shared" si="46"/>
        <v>0</v>
      </c>
      <c r="BO51" s="169">
        <f t="shared" si="47"/>
        <v>1</v>
      </c>
      <c r="BP51" s="36">
        <f t="shared" si="48"/>
        <v>0</v>
      </c>
      <c r="BQ51">
        <f t="shared" si="49"/>
        <v>0</v>
      </c>
      <c r="BR51" s="36">
        <f t="shared" si="50"/>
        <v>1</v>
      </c>
      <c r="BS51" t="e">
        <f t="shared" si="51"/>
        <v>#N/A</v>
      </c>
    </row>
    <row r="52" spans="1:71">
      <c r="A52" s="59">
        <v>302</v>
      </c>
      <c r="B52" s="59">
        <v>171521</v>
      </c>
      <c r="C52" s="160">
        <v>71333335.560465693</v>
      </c>
      <c r="D52" s="59">
        <v>69547624.375</v>
      </c>
      <c r="E52" s="59">
        <v>73023815</v>
      </c>
      <c r="F52" s="59">
        <v>-1690479.43953431</v>
      </c>
      <c r="G52" s="59">
        <v>276.19049453735403</v>
      </c>
      <c r="H52" s="59">
        <v>-4325650881.7208204</v>
      </c>
      <c r="I52" s="59">
        <v>101</v>
      </c>
      <c r="J52" s="59">
        <v>0</v>
      </c>
      <c r="K52" s="59">
        <v>0</v>
      </c>
      <c r="L52" s="59">
        <v>405</v>
      </c>
      <c r="M52" s="59">
        <v>0</v>
      </c>
      <c r="N52" s="59">
        <v>0</v>
      </c>
      <c r="O52" s="59">
        <v>412</v>
      </c>
      <c r="P52" s="59">
        <v>0</v>
      </c>
      <c r="Q52" s="59">
        <v>0</v>
      </c>
      <c r="R52" s="59">
        <v>1</v>
      </c>
      <c r="S52" s="59">
        <v>1</v>
      </c>
      <c r="T52" s="59">
        <f t="shared" si="0"/>
        <v>2</v>
      </c>
      <c r="U52" s="59">
        <f t="shared" si="1"/>
        <v>0</v>
      </c>
      <c r="V52" s="59">
        <f t="shared" si="2"/>
        <v>0</v>
      </c>
      <c r="W52" s="59">
        <f t="shared" si="3"/>
        <v>0</v>
      </c>
      <c r="X52" s="59">
        <f t="shared" si="4"/>
        <v>0</v>
      </c>
      <c r="Y52" s="59">
        <f t="shared" si="5"/>
        <v>0</v>
      </c>
      <c r="Z52" s="59">
        <f t="shared" si="6"/>
        <v>0</v>
      </c>
      <c r="AA52" s="59">
        <f t="shared" si="7"/>
        <v>0</v>
      </c>
      <c r="AB52" s="59">
        <f t="shared" si="8"/>
        <v>0</v>
      </c>
      <c r="AC52" s="59">
        <f t="shared" si="9"/>
        <v>0</v>
      </c>
      <c r="AD52" s="166">
        <f t="shared" si="52"/>
        <v>1</v>
      </c>
      <c r="AE52" s="169">
        <f t="shared" si="11"/>
        <v>1</v>
      </c>
      <c r="AF52" s="169">
        <f t="shared" si="12"/>
        <v>0</v>
      </c>
      <c r="AG52" s="169">
        <f t="shared" si="13"/>
        <v>0</v>
      </c>
      <c r="AH52" s="169">
        <f t="shared" si="14"/>
        <v>1</v>
      </c>
      <c r="AI52" s="169">
        <f t="shared" si="15"/>
        <v>1</v>
      </c>
      <c r="AJ52" s="169">
        <f t="shared" si="16"/>
        <v>0</v>
      </c>
      <c r="AK52" s="169">
        <f t="shared" si="17"/>
        <v>0</v>
      </c>
      <c r="AL52" s="169">
        <f t="shared" si="18"/>
        <v>0</v>
      </c>
      <c r="AM52" s="169">
        <f t="shared" si="19"/>
        <v>0</v>
      </c>
      <c r="AN52" s="169">
        <f t="shared" si="20"/>
        <v>0</v>
      </c>
      <c r="AO52" s="169">
        <f t="shared" si="21"/>
        <v>1</v>
      </c>
      <c r="AP52" s="169">
        <f t="shared" si="22"/>
        <v>0</v>
      </c>
      <c r="AQ52" s="169">
        <f t="shared" si="23"/>
        <v>0</v>
      </c>
      <c r="AR52" s="169">
        <f t="shared" si="24"/>
        <v>0</v>
      </c>
      <c r="AS52" s="169">
        <f t="shared" si="25"/>
        <v>0</v>
      </c>
      <c r="AT52" s="169">
        <f t="shared" si="26"/>
        <v>0</v>
      </c>
      <c r="AU52" s="169">
        <f t="shared" si="27"/>
        <v>0</v>
      </c>
      <c r="AV52" s="169">
        <f t="shared" si="28"/>
        <v>1</v>
      </c>
      <c r="AW52" s="169">
        <f t="shared" si="29"/>
        <v>1</v>
      </c>
      <c r="AX52" s="169">
        <f t="shared" si="30"/>
        <v>1</v>
      </c>
      <c r="AY52" s="169">
        <f t="shared" si="43"/>
        <v>0</v>
      </c>
      <c r="AZ52" s="169">
        <f t="shared" si="31"/>
        <v>1</v>
      </c>
      <c r="BA52" s="169">
        <f t="shared" si="32"/>
        <v>0</v>
      </c>
      <c r="BB52" s="169">
        <f t="shared" si="33"/>
        <v>1</v>
      </c>
      <c r="BC52" s="169">
        <f t="shared" si="34"/>
        <v>0</v>
      </c>
      <c r="BD52" s="169">
        <f t="shared" si="35"/>
        <v>1</v>
      </c>
      <c r="BE52" s="169">
        <f t="shared" si="36"/>
        <v>0</v>
      </c>
      <c r="BF52" s="169">
        <f t="shared" si="37"/>
        <v>0</v>
      </c>
      <c r="BG52" s="169">
        <f t="shared" si="38"/>
        <v>0</v>
      </c>
      <c r="BH52" s="169">
        <f t="shared" si="39"/>
        <v>0</v>
      </c>
      <c r="BI52" s="169">
        <f t="shared" si="40"/>
        <v>1</v>
      </c>
      <c r="BJ52" s="169">
        <f t="shared" si="41"/>
        <v>1</v>
      </c>
      <c r="BK52" s="167">
        <f t="shared" si="42"/>
        <v>0</v>
      </c>
      <c r="BL52" s="169">
        <f t="shared" si="44"/>
        <v>1</v>
      </c>
      <c r="BM52" s="169">
        <f t="shared" si="45"/>
        <v>0</v>
      </c>
      <c r="BN52" s="169">
        <f t="shared" si="46"/>
        <v>0</v>
      </c>
      <c r="BO52" s="169">
        <f t="shared" si="47"/>
        <v>1</v>
      </c>
      <c r="BP52" s="36">
        <f t="shared" si="48"/>
        <v>1</v>
      </c>
      <c r="BQ52">
        <f t="shared" si="49"/>
        <v>0</v>
      </c>
      <c r="BR52" s="36">
        <f t="shared" si="50"/>
        <v>4</v>
      </c>
      <c r="BS52" t="e">
        <f t="shared" si="51"/>
        <v>#N/A</v>
      </c>
    </row>
    <row r="53" spans="1:71">
      <c r="A53" s="59">
        <v>419</v>
      </c>
      <c r="B53" s="59">
        <v>241191</v>
      </c>
      <c r="C53" s="160">
        <v>4008908.67745391</v>
      </c>
      <c r="D53" s="59">
        <v>5512249.75</v>
      </c>
      <c r="E53" s="59">
        <v>5512249.75</v>
      </c>
      <c r="F53" s="59">
        <v>-1503341.07254609</v>
      </c>
      <c r="G53" s="59">
        <v>22.271715164184599</v>
      </c>
      <c r="H53" s="59">
        <v>-6582767025.3095503</v>
      </c>
      <c r="I53" s="59">
        <v>413</v>
      </c>
      <c r="J53" s="59">
        <v>408</v>
      </c>
      <c r="K53" s="59">
        <v>0</v>
      </c>
      <c r="L53" s="59">
        <v>406</v>
      </c>
      <c r="M53" s="59">
        <v>0</v>
      </c>
      <c r="N53" s="59">
        <v>0</v>
      </c>
      <c r="O53" s="59">
        <v>0</v>
      </c>
      <c r="P53" s="59">
        <v>0</v>
      </c>
      <c r="Q53" s="59">
        <v>0</v>
      </c>
      <c r="R53" s="59">
        <v>2</v>
      </c>
      <c r="S53" s="59">
        <v>1</v>
      </c>
      <c r="T53" s="59">
        <f t="shared" si="0"/>
        <v>2</v>
      </c>
      <c r="U53" s="59">
        <f t="shared" si="1"/>
        <v>0</v>
      </c>
      <c r="V53" s="59">
        <f t="shared" si="2"/>
        <v>0</v>
      </c>
      <c r="W53" s="59">
        <f t="shared" si="3"/>
        <v>1</v>
      </c>
      <c r="X53" s="59">
        <f t="shared" si="4"/>
        <v>0</v>
      </c>
      <c r="Y53" s="59">
        <f t="shared" si="5"/>
        <v>0</v>
      </c>
      <c r="Z53" s="59">
        <f t="shared" si="6"/>
        <v>0</v>
      </c>
      <c r="AA53" s="59">
        <f t="shared" si="7"/>
        <v>0</v>
      </c>
      <c r="AB53" s="59">
        <f t="shared" si="8"/>
        <v>0</v>
      </c>
      <c r="AC53" s="59">
        <f t="shared" si="9"/>
        <v>0</v>
      </c>
      <c r="AD53" s="166">
        <f t="shared" si="52"/>
        <v>0</v>
      </c>
      <c r="AE53" s="169">
        <f t="shared" si="11"/>
        <v>0</v>
      </c>
      <c r="AF53" s="169">
        <f t="shared" si="12"/>
        <v>0</v>
      </c>
      <c r="AG53" s="169">
        <f t="shared" si="13"/>
        <v>0</v>
      </c>
      <c r="AH53" s="169">
        <f t="shared" si="14"/>
        <v>1</v>
      </c>
      <c r="AI53" s="169">
        <f t="shared" si="15"/>
        <v>0</v>
      </c>
      <c r="AJ53" s="169">
        <f t="shared" si="16"/>
        <v>0</v>
      </c>
      <c r="AK53" s="169">
        <f t="shared" si="17"/>
        <v>0</v>
      </c>
      <c r="AL53" s="169">
        <f t="shared" si="18"/>
        <v>1</v>
      </c>
      <c r="AM53" s="169">
        <f t="shared" si="19"/>
        <v>0</v>
      </c>
      <c r="AN53" s="169">
        <f t="shared" si="20"/>
        <v>0</v>
      </c>
      <c r="AO53" s="169">
        <f t="shared" si="21"/>
        <v>1</v>
      </c>
      <c r="AP53" s="169">
        <f t="shared" si="22"/>
        <v>0</v>
      </c>
      <c r="AQ53" s="169">
        <f t="shared" si="23"/>
        <v>0</v>
      </c>
      <c r="AR53" s="169">
        <f t="shared" si="24"/>
        <v>0</v>
      </c>
      <c r="AS53" s="169">
        <f t="shared" si="25"/>
        <v>0</v>
      </c>
      <c r="AT53" s="169">
        <f t="shared" si="26"/>
        <v>0</v>
      </c>
      <c r="AU53" s="169">
        <f t="shared" si="27"/>
        <v>0</v>
      </c>
      <c r="AV53" s="169">
        <f t="shared" si="28"/>
        <v>1</v>
      </c>
      <c r="AW53" s="169">
        <f t="shared" si="29"/>
        <v>1</v>
      </c>
      <c r="AX53" s="169">
        <f t="shared" si="30"/>
        <v>1</v>
      </c>
      <c r="AY53" s="169">
        <f t="shared" si="43"/>
        <v>0</v>
      </c>
      <c r="AZ53" s="169">
        <f t="shared" si="31"/>
        <v>0</v>
      </c>
      <c r="BA53" s="169">
        <f t="shared" si="32"/>
        <v>0</v>
      </c>
      <c r="BB53" s="169">
        <f t="shared" si="33"/>
        <v>1</v>
      </c>
      <c r="BC53" s="169">
        <f t="shared" si="34"/>
        <v>1</v>
      </c>
      <c r="BD53" s="169">
        <f t="shared" si="35"/>
        <v>0</v>
      </c>
      <c r="BE53" s="169">
        <f t="shared" si="36"/>
        <v>1</v>
      </c>
      <c r="BF53" s="169">
        <f t="shared" si="37"/>
        <v>0</v>
      </c>
      <c r="BG53" s="169">
        <f t="shared" si="38"/>
        <v>0</v>
      </c>
      <c r="BH53" s="169">
        <f t="shared" si="39"/>
        <v>0</v>
      </c>
      <c r="BI53" s="169">
        <f t="shared" si="40"/>
        <v>0</v>
      </c>
      <c r="BJ53" s="169">
        <f t="shared" si="41"/>
        <v>0</v>
      </c>
      <c r="BK53" s="167">
        <f t="shared" si="42"/>
        <v>0</v>
      </c>
      <c r="BL53" s="169">
        <f t="shared" si="44"/>
        <v>0</v>
      </c>
      <c r="BM53" s="169">
        <f t="shared" si="45"/>
        <v>1</v>
      </c>
      <c r="BN53" s="169">
        <f t="shared" si="46"/>
        <v>0</v>
      </c>
      <c r="BO53" s="169">
        <f t="shared" si="47"/>
        <v>1</v>
      </c>
      <c r="BP53" s="36">
        <f t="shared" si="48"/>
        <v>0</v>
      </c>
      <c r="BQ53">
        <f t="shared" si="49"/>
        <v>0</v>
      </c>
      <c r="BR53" s="36">
        <f t="shared" si="50"/>
        <v>1</v>
      </c>
      <c r="BS53" t="e">
        <f t="shared" si="51"/>
        <v>#N/A</v>
      </c>
    </row>
    <row r="54" spans="1:71">
      <c r="A54" s="59">
        <v>177</v>
      </c>
      <c r="B54" s="59">
        <v>122271</v>
      </c>
      <c r="C54" s="160">
        <v>20523810.164593302</v>
      </c>
      <c r="D54" s="59">
        <v>21738097</v>
      </c>
      <c r="E54" s="59">
        <v>21738097</v>
      </c>
      <c r="F54" s="59">
        <v>-1214286.83540674</v>
      </c>
      <c r="G54" s="59">
        <v>552.38096618652298</v>
      </c>
      <c r="H54" s="59">
        <v>-2745787160.2775798</v>
      </c>
      <c r="I54" s="59">
        <v>0</v>
      </c>
      <c r="J54" s="59">
        <v>0</v>
      </c>
      <c r="K54" s="59">
        <v>0</v>
      </c>
      <c r="L54" s="59">
        <v>888</v>
      </c>
      <c r="M54" s="59">
        <v>0</v>
      </c>
      <c r="N54" s="59">
        <v>0</v>
      </c>
      <c r="O54" s="59">
        <v>444</v>
      </c>
      <c r="P54" s="59">
        <v>301</v>
      </c>
      <c r="Q54" s="59">
        <v>102</v>
      </c>
      <c r="R54" s="59">
        <v>2</v>
      </c>
      <c r="S54" s="59">
        <v>1</v>
      </c>
      <c r="T54" s="59">
        <f t="shared" si="0"/>
        <v>1</v>
      </c>
      <c r="U54" s="59">
        <f t="shared" si="1"/>
        <v>0</v>
      </c>
      <c r="V54" s="59">
        <f t="shared" si="2"/>
        <v>0</v>
      </c>
      <c r="W54" s="59">
        <f t="shared" si="3"/>
        <v>0</v>
      </c>
      <c r="X54" s="59">
        <f t="shared" si="4"/>
        <v>0</v>
      </c>
      <c r="Y54" s="59">
        <f t="shared" si="5"/>
        <v>1</v>
      </c>
      <c r="Z54" s="59">
        <f t="shared" si="6"/>
        <v>0</v>
      </c>
      <c r="AA54" s="59">
        <f t="shared" si="7"/>
        <v>1</v>
      </c>
      <c r="AB54" s="59">
        <f t="shared" si="8"/>
        <v>0</v>
      </c>
      <c r="AC54" s="59">
        <f t="shared" si="9"/>
        <v>0</v>
      </c>
      <c r="AD54" s="166">
        <f t="shared" si="52"/>
        <v>0</v>
      </c>
      <c r="AE54" s="169">
        <f t="shared" si="11"/>
        <v>0</v>
      </c>
      <c r="AF54" s="169">
        <f t="shared" si="12"/>
        <v>0</v>
      </c>
      <c r="AG54" s="169">
        <f t="shared" si="13"/>
        <v>0</v>
      </c>
      <c r="AH54" s="169">
        <f t="shared" si="14"/>
        <v>1</v>
      </c>
      <c r="AI54" s="169">
        <f t="shared" si="15"/>
        <v>0</v>
      </c>
      <c r="AJ54" s="169">
        <f t="shared" si="16"/>
        <v>0</v>
      </c>
      <c r="AK54" s="169">
        <f t="shared" si="17"/>
        <v>0</v>
      </c>
      <c r="AL54" s="169">
        <f t="shared" si="18"/>
        <v>1</v>
      </c>
      <c r="AM54" s="169">
        <f t="shared" si="19"/>
        <v>0</v>
      </c>
      <c r="AN54" s="169">
        <f t="shared" si="20"/>
        <v>0</v>
      </c>
      <c r="AO54" s="169">
        <f t="shared" si="21"/>
        <v>1</v>
      </c>
      <c r="AP54" s="169">
        <f t="shared" si="22"/>
        <v>0</v>
      </c>
      <c r="AQ54" s="169">
        <f t="shared" si="23"/>
        <v>0</v>
      </c>
      <c r="AR54" s="169">
        <f t="shared" si="24"/>
        <v>0</v>
      </c>
      <c r="AS54" s="169">
        <f t="shared" si="25"/>
        <v>0</v>
      </c>
      <c r="AT54" s="169">
        <f t="shared" si="26"/>
        <v>0</v>
      </c>
      <c r="AU54" s="169">
        <f t="shared" si="27"/>
        <v>0</v>
      </c>
      <c r="AV54" s="169">
        <f t="shared" si="28"/>
        <v>1</v>
      </c>
      <c r="AW54" s="169">
        <f t="shared" si="29"/>
        <v>1</v>
      </c>
      <c r="AX54" s="169">
        <f t="shared" si="30"/>
        <v>0</v>
      </c>
      <c r="AY54" s="169">
        <f t="shared" si="43"/>
        <v>1</v>
      </c>
      <c r="AZ54" s="169">
        <f t="shared" si="31"/>
        <v>0</v>
      </c>
      <c r="BA54" s="169">
        <f t="shared" si="32"/>
        <v>0</v>
      </c>
      <c r="BB54" s="169">
        <f t="shared" si="33"/>
        <v>1</v>
      </c>
      <c r="BC54" s="169">
        <f t="shared" si="34"/>
        <v>1</v>
      </c>
      <c r="BD54" s="169">
        <f t="shared" si="35"/>
        <v>0</v>
      </c>
      <c r="BE54" s="169">
        <f t="shared" si="36"/>
        <v>0</v>
      </c>
      <c r="BF54" s="169">
        <f t="shared" si="37"/>
        <v>0</v>
      </c>
      <c r="BG54" s="169">
        <f t="shared" si="38"/>
        <v>0</v>
      </c>
      <c r="BH54" s="169">
        <f t="shared" si="39"/>
        <v>0</v>
      </c>
      <c r="BI54" s="169">
        <f t="shared" si="40"/>
        <v>0</v>
      </c>
      <c r="BJ54" s="169">
        <f t="shared" si="41"/>
        <v>0</v>
      </c>
      <c r="BK54" s="167">
        <f t="shared" si="42"/>
        <v>1</v>
      </c>
      <c r="BL54" s="169">
        <f t="shared" si="44"/>
        <v>0</v>
      </c>
      <c r="BM54" s="169">
        <f t="shared" si="45"/>
        <v>1</v>
      </c>
      <c r="BN54" s="169">
        <f t="shared" si="46"/>
        <v>0</v>
      </c>
      <c r="BO54" s="169">
        <f t="shared" si="47"/>
        <v>1</v>
      </c>
      <c r="BP54" s="36">
        <f t="shared" si="48"/>
        <v>0</v>
      </c>
      <c r="BQ54">
        <f t="shared" si="49"/>
        <v>0</v>
      </c>
      <c r="BR54" s="36">
        <f t="shared" si="50"/>
        <v>1</v>
      </c>
      <c r="BS54" t="e">
        <f t="shared" si="51"/>
        <v>#N/A</v>
      </c>
    </row>
    <row r="55" spans="1:71">
      <c r="A55" s="59">
        <v>78</v>
      </c>
      <c r="B55" s="59">
        <v>21251</v>
      </c>
      <c r="C55" s="160">
        <v>6526785.5128254397</v>
      </c>
      <c r="D55" s="59">
        <v>7723214</v>
      </c>
      <c r="E55" s="59">
        <v>7723214</v>
      </c>
      <c r="F55" s="59">
        <v>-1196428.4871745601</v>
      </c>
      <c r="G55" s="59">
        <v>339.28570556640602</v>
      </c>
      <c r="H55" s="59">
        <v>-1296886282.29129</v>
      </c>
      <c r="I55" s="59">
        <v>0</v>
      </c>
      <c r="J55" s="59">
        <v>0</v>
      </c>
      <c r="K55" s="59">
        <v>0</v>
      </c>
      <c r="L55" s="59">
        <v>406</v>
      </c>
      <c r="M55" s="59">
        <v>301</v>
      </c>
      <c r="N55" s="59">
        <v>0</v>
      </c>
      <c r="O55" s="59">
        <v>0</v>
      </c>
      <c r="P55" s="59">
        <v>0</v>
      </c>
      <c r="Q55" s="59">
        <v>0</v>
      </c>
      <c r="R55" s="59">
        <v>2</v>
      </c>
      <c r="S55" s="59">
        <v>0</v>
      </c>
      <c r="T55" s="59">
        <f t="shared" si="0"/>
        <v>1</v>
      </c>
      <c r="U55" s="59">
        <f t="shared" si="1"/>
        <v>0</v>
      </c>
      <c r="V55" s="59">
        <f t="shared" si="2"/>
        <v>0</v>
      </c>
      <c r="W55" s="59">
        <f t="shared" si="3"/>
        <v>0</v>
      </c>
      <c r="X55" s="59">
        <f t="shared" si="4"/>
        <v>0</v>
      </c>
      <c r="Y55" s="59">
        <f t="shared" si="5"/>
        <v>1</v>
      </c>
      <c r="Z55" s="59">
        <f t="shared" si="6"/>
        <v>0</v>
      </c>
      <c r="AA55" s="59">
        <f t="shared" si="7"/>
        <v>0</v>
      </c>
      <c r="AB55" s="59">
        <f t="shared" si="8"/>
        <v>0</v>
      </c>
      <c r="AC55" s="59">
        <f t="shared" si="9"/>
        <v>0</v>
      </c>
      <c r="AD55" s="166">
        <f t="shared" si="52"/>
        <v>0</v>
      </c>
      <c r="AE55" s="169">
        <f t="shared" si="11"/>
        <v>0</v>
      </c>
      <c r="AF55" s="169">
        <f t="shared" si="12"/>
        <v>0</v>
      </c>
      <c r="AG55" s="169">
        <f t="shared" si="13"/>
        <v>0</v>
      </c>
      <c r="AH55" s="169">
        <f t="shared" si="14"/>
        <v>1</v>
      </c>
      <c r="AI55" s="169">
        <f t="shared" si="15"/>
        <v>0</v>
      </c>
      <c r="AJ55" s="169">
        <f t="shared" si="16"/>
        <v>0</v>
      </c>
      <c r="AK55" s="169">
        <f t="shared" si="17"/>
        <v>0</v>
      </c>
      <c r="AL55" s="169">
        <f t="shared" si="18"/>
        <v>1</v>
      </c>
      <c r="AM55" s="169">
        <f t="shared" si="19"/>
        <v>0</v>
      </c>
      <c r="AN55" s="169">
        <f t="shared" si="20"/>
        <v>0</v>
      </c>
      <c r="AO55" s="169">
        <f t="shared" si="21"/>
        <v>1</v>
      </c>
      <c r="AP55" s="169">
        <f t="shared" si="22"/>
        <v>0</v>
      </c>
      <c r="AQ55" s="169">
        <f t="shared" si="23"/>
        <v>0</v>
      </c>
      <c r="AR55" s="169">
        <f t="shared" si="24"/>
        <v>0</v>
      </c>
      <c r="AS55" s="169">
        <f t="shared" si="25"/>
        <v>0</v>
      </c>
      <c r="AT55" s="169">
        <f t="shared" si="26"/>
        <v>0</v>
      </c>
      <c r="AU55" s="169">
        <f t="shared" si="27"/>
        <v>0</v>
      </c>
      <c r="AV55" s="169">
        <f t="shared" si="28"/>
        <v>1</v>
      </c>
      <c r="AW55" s="169">
        <f t="shared" si="29"/>
        <v>1</v>
      </c>
      <c r="AX55" s="169">
        <f t="shared" si="30"/>
        <v>0</v>
      </c>
      <c r="AY55" s="169">
        <f t="shared" si="43"/>
        <v>1</v>
      </c>
      <c r="AZ55" s="169">
        <f t="shared" si="31"/>
        <v>0</v>
      </c>
      <c r="BA55" s="169">
        <f t="shared" si="32"/>
        <v>0</v>
      </c>
      <c r="BB55" s="169">
        <f t="shared" si="33"/>
        <v>1</v>
      </c>
      <c r="BC55" s="169">
        <f t="shared" si="34"/>
        <v>1</v>
      </c>
      <c r="BD55" s="169">
        <f t="shared" si="35"/>
        <v>0</v>
      </c>
      <c r="BE55" s="169">
        <f t="shared" si="36"/>
        <v>1</v>
      </c>
      <c r="BF55" s="169">
        <f t="shared" si="37"/>
        <v>0</v>
      </c>
      <c r="BG55" s="169">
        <f t="shared" si="38"/>
        <v>0</v>
      </c>
      <c r="BH55" s="169">
        <f t="shared" si="39"/>
        <v>0</v>
      </c>
      <c r="BI55" s="169">
        <f t="shared" si="40"/>
        <v>0</v>
      </c>
      <c r="BJ55" s="169">
        <f t="shared" si="41"/>
        <v>0</v>
      </c>
      <c r="BK55" s="167">
        <f t="shared" si="42"/>
        <v>0</v>
      </c>
      <c r="BL55" s="169">
        <f t="shared" si="44"/>
        <v>0</v>
      </c>
      <c r="BM55" s="169">
        <f t="shared" si="45"/>
        <v>1</v>
      </c>
      <c r="BN55" s="169">
        <f t="shared" si="46"/>
        <v>1</v>
      </c>
      <c r="BO55" s="169">
        <f t="shared" si="47"/>
        <v>0</v>
      </c>
      <c r="BP55" s="36">
        <f t="shared" si="48"/>
        <v>0</v>
      </c>
      <c r="BQ55">
        <f t="shared" si="49"/>
        <v>0</v>
      </c>
      <c r="BR55" s="36">
        <f t="shared" si="50"/>
        <v>1</v>
      </c>
      <c r="BS55" t="e">
        <f t="shared" si="51"/>
        <v>#N/A</v>
      </c>
    </row>
    <row r="56" spans="1:71">
      <c r="A56" s="59">
        <v>292</v>
      </c>
      <c r="B56" s="59">
        <v>171161</v>
      </c>
      <c r="C56" s="160">
        <v>51190476.880626403</v>
      </c>
      <c r="D56" s="59">
        <v>52261906</v>
      </c>
      <c r="E56" s="59">
        <v>52261906</v>
      </c>
      <c r="F56" s="59">
        <v>-1071429.1193736501</v>
      </c>
      <c r="G56" s="59">
        <v>0</v>
      </c>
      <c r="H56" s="59">
        <v>-4184996114.2375698</v>
      </c>
      <c r="I56" s="59">
        <v>0</v>
      </c>
      <c r="J56" s="59">
        <v>0</v>
      </c>
      <c r="K56" s="59">
        <v>0</v>
      </c>
      <c r="L56" s="59">
        <v>101</v>
      </c>
      <c r="M56" s="59">
        <v>0</v>
      </c>
      <c r="N56" s="59">
        <v>0</v>
      </c>
      <c r="O56" s="59">
        <v>102</v>
      </c>
      <c r="P56" s="59">
        <v>0</v>
      </c>
      <c r="Q56" s="59">
        <v>0</v>
      </c>
      <c r="R56" s="59">
        <v>2</v>
      </c>
      <c r="S56" s="59">
        <v>1</v>
      </c>
      <c r="T56" s="59">
        <f t="shared" si="0"/>
        <v>0</v>
      </c>
      <c r="U56" s="59">
        <f t="shared" si="1"/>
        <v>0</v>
      </c>
      <c r="V56" s="59">
        <f t="shared" si="2"/>
        <v>1</v>
      </c>
      <c r="W56" s="59">
        <f t="shared" si="3"/>
        <v>0</v>
      </c>
      <c r="X56" s="59">
        <f t="shared" si="4"/>
        <v>0</v>
      </c>
      <c r="Y56" s="59">
        <f t="shared" si="5"/>
        <v>0</v>
      </c>
      <c r="Z56" s="59">
        <f t="shared" si="6"/>
        <v>0</v>
      </c>
      <c r="AA56" s="59">
        <f t="shared" si="7"/>
        <v>0</v>
      </c>
      <c r="AB56" s="59">
        <f t="shared" si="8"/>
        <v>0</v>
      </c>
      <c r="AC56" s="59">
        <f t="shared" si="9"/>
        <v>0</v>
      </c>
      <c r="AD56" s="166">
        <f t="shared" si="52"/>
        <v>1</v>
      </c>
      <c r="AE56" s="169">
        <f t="shared" si="11"/>
        <v>1</v>
      </c>
      <c r="AF56" s="169">
        <f t="shared" si="12"/>
        <v>0</v>
      </c>
      <c r="AG56" s="169">
        <f t="shared" si="13"/>
        <v>0</v>
      </c>
      <c r="AH56" s="169">
        <f t="shared" si="14"/>
        <v>1</v>
      </c>
      <c r="AI56" s="169">
        <f t="shared" si="15"/>
        <v>0</v>
      </c>
      <c r="AJ56" s="169">
        <f t="shared" si="16"/>
        <v>1</v>
      </c>
      <c r="AK56" s="169">
        <f t="shared" si="17"/>
        <v>0</v>
      </c>
      <c r="AL56" s="169">
        <f t="shared" si="18"/>
        <v>0</v>
      </c>
      <c r="AM56" s="169">
        <f t="shared" si="19"/>
        <v>1</v>
      </c>
      <c r="AN56" s="169">
        <f t="shared" si="20"/>
        <v>0</v>
      </c>
      <c r="AO56" s="169">
        <f t="shared" si="21"/>
        <v>1</v>
      </c>
      <c r="AP56" s="169">
        <f t="shared" si="22"/>
        <v>0</v>
      </c>
      <c r="AQ56" s="169">
        <f t="shared" si="23"/>
        <v>1</v>
      </c>
      <c r="AR56" s="169">
        <f t="shared" si="24"/>
        <v>1</v>
      </c>
      <c r="AS56" s="169">
        <f t="shared" si="25"/>
        <v>0</v>
      </c>
      <c r="AT56" s="169">
        <f t="shared" si="26"/>
        <v>1</v>
      </c>
      <c r="AU56" s="169">
        <f t="shared" si="27"/>
        <v>0</v>
      </c>
      <c r="AV56" s="169">
        <f t="shared" si="28"/>
        <v>0</v>
      </c>
      <c r="AW56" s="169">
        <f t="shared" si="29"/>
        <v>0</v>
      </c>
      <c r="AX56" s="169">
        <f t="shared" si="30"/>
        <v>0</v>
      </c>
      <c r="AY56" s="169">
        <f t="shared" si="43"/>
        <v>0</v>
      </c>
      <c r="AZ56" s="169">
        <f t="shared" si="31"/>
        <v>0</v>
      </c>
      <c r="BA56" s="169">
        <f t="shared" si="32"/>
        <v>0</v>
      </c>
      <c r="BB56" s="169">
        <f t="shared" si="33"/>
        <v>1</v>
      </c>
      <c r="BC56" s="169">
        <f t="shared" si="34"/>
        <v>0</v>
      </c>
      <c r="BD56" s="169">
        <f t="shared" si="35"/>
        <v>1</v>
      </c>
      <c r="BE56" s="169">
        <f t="shared" si="36"/>
        <v>0</v>
      </c>
      <c r="BF56" s="169">
        <f t="shared" si="37"/>
        <v>0</v>
      </c>
      <c r="BG56" s="169">
        <f t="shared" si="38"/>
        <v>0</v>
      </c>
      <c r="BH56" s="169">
        <f t="shared" si="39"/>
        <v>0</v>
      </c>
      <c r="BI56" s="169">
        <f t="shared" si="40"/>
        <v>0</v>
      </c>
      <c r="BJ56" s="169">
        <f t="shared" si="41"/>
        <v>0</v>
      </c>
      <c r="BK56" s="167">
        <f t="shared" si="42"/>
        <v>0</v>
      </c>
      <c r="BL56" s="169">
        <f t="shared" si="44"/>
        <v>0</v>
      </c>
      <c r="BM56" s="169">
        <f t="shared" si="45"/>
        <v>1</v>
      </c>
      <c r="BN56" s="169">
        <f t="shared" si="46"/>
        <v>0</v>
      </c>
      <c r="BO56" s="169">
        <f t="shared" si="47"/>
        <v>1</v>
      </c>
      <c r="BP56" s="36">
        <f t="shared" si="48"/>
        <v>1</v>
      </c>
      <c r="BQ56">
        <f t="shared" si="49"/>
        <v>0</v>
      </c>
      <c r="BR56" s="36">
        <f t="shared" si="50"/>
        <v>0</v>
      </c>
      <c r="BS56" t="e">
        <f t="shared" si="51"/>
        <v>#N/A</v>
      </c>
    </row>
    <row r="57" spans="1:71">
      <c r="A57" s="59">
        <v>257</v>
      </c>
      <c r="B57" s="59">
        <v>152301</v>
      </c>
      <c r="C57" s="160">
        <v>31904762.900875799</v>
      </c>
      <c r="D57" s="59">
        <v>32833334</v>
      </c>
      <c r="E57" s="59">
        <v>32833334</v>
      </c>
      <c r="F57" s="59">
        <v>-928571.09912416001</v>
      </c>
      <c r="G57" s="59">
        <v>0</v>
      </c>
      <c r="H57" s="59">
        <v>-3879094168.7405901</v>
      </c>
      <c r="I57" s="59">
        <v>0</v>
      </c>
      <c r="J57" s="59">
        <v>0</v>
      </c>
      <c r="K57" s="59">
        <v>0</v>
      </c>
      <c r="L57" s="59">
        <v>416</v>
      </c>
      <c r="M57" s="59">
        <v>801</v>
      </c>
      <c r="N57" s="59">
        <v>777</v>
      </c>
      <c r="O57" s="59">
        <v>0</v>
      </c>
      <c r="P57" s="59">
        <v>0</v>
      </c>
      <c r="Q57" s="59">
        <v>0</v>
      </c>
      <c r="R57" s="59">
        <v>2</v>
      </c>
      <c r="S57" s="59">
        <v>0</v>
      </c>
      <c r="T57" s="59">
        <f t="shared" si="0"/>
        <v>1</v>
      </c>
      <c r="U57" s="59">
        <f t="shared" si="1"/>
        <v>0</v>
      </c>
      <c r="V57" s="59">
        <f t="shared" si="2"/>
        <v>0</v>
      </c>
      <c r="W57" s="59">
        <f t="shared" si="3"/>
        <v>0</v>
      </c>
      <c r="X57" s="59">
        <f t="shared" si="4"/>
        <v>2</v>
      </c>
      <c r="Y57" s="59">
        <f t="shared" si="5"/>
        <v>0</v>
      </c>
      <c r="Z57" s="59">
        <f t="shared" si="6"/>
        <v>0</v>
      </c>
      <c r="AA57" s="59">
        <f t="shared" si="7"/>
        <v>0</v>
      </c>
      <c r="AB57" s="59">
        <f t="shared" si="8"/>
        <v>0</v>
      </c>
      <c r="AC57" s="59">
        <f t="shared" si="9"/>
        <v>0</v>
      </c>
      <c r="AD57" s="166">
        <f t="shared" si="52"/>
        <v>0</v>
      </c>
      <c r="AE57" s="169">
        <f t="shared" si="11"/>
        <v>0</v>
      </c>
      <c r="AF57" s="169">
        <f t="shared" si="12"/>
        <v>0</v>
      </c>
      <c r="AG57" s="169">
        <f t="shared" si="13"/>
        <v>0</v>
      </c>
      <c r="AH57" s="169">
        <f t="shared" si="14"/>
        <v>1</v>
      </c>
      <c r="AI57" s="169">
        <f t="shared" si="15"/>
        <v>0</v>
      </c>
      <c r="AJ57" s="169">
        <f t="shared" si="16"/>
        <v>0</v>
      </c>
      <c r="AK57" s="169">
        <f t="shared" si="17"/>
        <v>0</v>
      </c>
      <c r="AL57" s="169">
        <f t="shared" si="18"/>
        <v>1</v>
      </c>
      <c r="AM57" s="169">
        <f t="shared" si="19"/>
        <v>0</v>
      </c>
      <c r="AN57" s="169">
        <f t="shared" si="20"/>
        <v>0</v>
      </c>
      <c r="AO57" s="169">
        <f t="shared" si="21"/>
        <v>1</v>
      </c>
      <c r="AP57" s="169">
        <f t="shared" si="22"/>
        <v>0</v>
      </c>
      <c r="AQ57" s="169">
        <f t="shared" si="23"/>
        <v>0</v>
      </c>
      <c r="AR57" s="169">
        <f t="shared" si="24"/>
        <v>0</v>
      </c>
      <c r="AS57" s="169">
        <f t="shared" si="25"/>
        <v>0</v>
      </c>
      <c r="AT57" s="169">
        <f t="shared" si="26"/>
        <v>0</v>
      </c>
      <c r="AU57" s="169">
        <f t="shared" si="27"/>
        <v>0</v>
      </c>
      <c r="AV57" s="169">
        <f t="shared" si="28"/>
        <v>1</v>
      </c>
      <c r="AW57" s="169">
        <f t="shared" si="29"/>
        <v>1</v>
      </c>
      <c r="AX57" s="169">
        <f t="shared" si="30"/>
        <v>0</v>
      </c>
      <c r="AY57" s="169">
        <f t="shared" si="43"/>
        <v>1</v>
      </c>
      <c r="AZ57" s="169">
        <f t="shared" si="31"/>
        <v>0</v>
      </c>
      <c r="BA57" s="169">
        <f t="shared" si="32"/>
        <v>1</v>
      </c>
      <c r="BB57" s="169">
        <f t="shared" si="33"/>
        <v>0</v>
      </c>
      <c r="BC57" s="169">
        <f t="shared" si="34"/>
        <v>0</v>
      </c>
      <c r="BD57" s="169">
        <f t="shared" si="35"/>
        <v>1</v>
      </c>
      <c r="BE57" s="169">
        <f t="shared" si="36"/>
        <v>0</v>
      </c>
      <c r="BF57" s="169">
        <f t="shared" si="37"/>
        <v>0</v>
      </c>
      <c r="BG57" s="169">
        <f t="shared" si="38"/>
        <v>0</v>
      </c>
      <c r="BH57" s="169">
        <f t="shared" si="39"/>
        <v>0</v>
      </c>
      <c r="BI57" s="169">
        <f t="shared" si="40"/>
        <v>0</v>
      </c>
      <c r="BJ57" s="169">
        <f t="shared" si="41"/>
        <v>1</v>
      </c>
      <c r="BK57" s="167">
        <f t="shared" si="42"/>
        <v>0</v>
      </c>
      <c r="BL57" s="169">
        <f t="shared" si="44"/>
        <v>0</v>
      </c>
      <c r="BM57" s="169">
        <f t="shared" si="45"/>
        <v>1</v>
      </c>
      <c r="BN57" s="169">
        <f t="shared" si="46"/>
        <v>1</v>
      </c>
      <c r="BO57" s="169">
        <f t="shared" si="47"/>
        <v>0</v>
      </c>
      <c r="BP57" s="36">
        <f t="shared" si="48"/>
        <v>0</v>
      </c>
      <c r="BQ57">
        <f t="shared" si="49"/>
        <v>0</v>
      </c>
      <c r="BR57" s="36">
        <f t="shared" si="50"/>
        <v>1</v>
      </c>
      <c r="BS57" t="e">
        <f t="shared" si="51"/>
        <v>#N/A</v>
      </c>
    </row>
    <row r="58" spans="1:71">
      <c r="A58" s="59">
        <v>66</v>
      </c>
      <c r="B58" s="59">
        <v>19161</v>
      </c>
      <c r="C58" s="160">
        <v>68571428.279487506</v>
      </c>
      <c r="D58" s="59">
        <v>65785712.75</v>
      </c>
      <c r="E58" s="59">
        <v>68928570</v>
      </c>
      <c r="F58" s="59">
        <v>-357141.72051253897</v>
      </c>
      <c r="G58" s="59">
        <v>428.57141494750999</v>
      </c>
      <c r="H58" s="59">
        <v>-645894975.260952</v>
      </c>
      <c r="I58" s="59">
        <v>0</v>
      </c>
      <c r="J58" s="59">
        <v>0</v>
      </c>
      <c r="K58" s="59">
        <v>0</v>
      </c>
      <c r="L58" s="59">
        <v>417</v>
      </c>
      <c r="M58" s="59">
        <v>102</v>
      </c>
      <c r="N58" s="59">
        <v>0</v>
      </c>
      <c r="O58" s="59">
        <v>413</v>
      </c>
      <c r="P58" s="59">
        <v>0</v>
      </c>
      <c r="Q58" s="59">
        <v>0</v>
      </c>
      <c r="R58" s="59">
        <v>2</v>
      </c>
      <c r="S58" s="59">
        <v>1</v>
      </c>
      <c r="T58" s="59">
        <f t="shared" si="0"/>
        <v>2</v>
      </c>
      <c r="U58" s="59">
        <f t="shared" si="1"/>
        <v>0</v>
      </c>
      <c r="V58" s="59">
        <f t="shared" si="2"/>
        <v>0</v>
      </c>
      <c r="W58" s="59">
        <f t="shared" si="3"/>
        <v>0</v>
      </c>
      <c r="X58" s="59">
        <f t="shared" si="4"/>
        <v>0</v>
      </c>
      <c r="Y58" s="59">
        <f t="shared" si="5"/>
        <v>0</v>
      </c>
      <c r="Z58" s="59">
        <f t="shared" si="6"/>
        <v>0</v>
      </c>
      <c r="AA58" s="59">
        <f t="shared" si="7"/>
        <v>1</v>
      </c>
      <c r="AB58" s="59">
        <f t="shared" si="8"/>
        <v>0</v>
      </c>
      <c r="AC58" s="59">
        <f t="shared" si="9"/>
        <v>0</v>
      </c>
      <c r="AD58" s="166">
        <f t="shared" si="52"/>
        <v>0</v>
      </c>
      <c r="AE58" s="169">
        <f t="shared" si="11"/>
        <v>0</v>
      </c>
      <c r="AF58" s="169">
        <f t="shared" si="12"/>
        <v>0</v>
      </c>
      <c r="AG58" s="169">
        <f t="shared" si="13"/>
        <v>0</v>
      </c>
      <c r="AH58" s="169">
        <f t="shared" si="14"/>
        <v>1</v>
      </c>
      <c r="AI58" s="169">
        <f t="shared" si="15"/>
        <v>0</v>
      </c>
      <c r="AJ58" s="169">
        <f t="shared" si="16"/>
        <v>0</v>
      </c>
      <c r="AK58" s="169">
        <f t="shared" si="17"/>
        <v>0</v>
      </c>
      <c r="AL58" s="169">
        <f t="shared" si="18"/>
        <v>1</v>
      </c>
      <c r="AM58" s="169">
        <f t="shared" si="19"/>
        <v>0</v>
      </c>
      <c r="AN58" s="169">
        <f t="shared" si="20"/>
        <v>0</v>
      </c>
      <c r="AO58" s="169">
        <f t="shared" si="21"/>
        <v>1</v>
      </c>
      <c r="AP58" s="169">
        <f t="shared" si="22"/>
        <v>0</v>
      </c>
      <c r="AQ58" s="169">
        <f t="shared" si="23"/>
        <v>0</v>
      </c>
      <c r="AR58" s="169">
        <f t="shared" si="24"/>
        <v>0</v>
      </c>
      <c r="AS58" s="169">
        <f t="shared" si="25"/>
        <v>0</v>
      </c>
      <c r="AT58" s="169">
        <f t="shared" si="26"/>
        <v>0</v>
      </c>
      <c r="AU58" s="169">
        <f t="shared" si="27"/>
        <v>0</v>
      </c>
      <c r="AV58" s="169">
        <f t="shared" si="28"/>
        <v>1</v>
      </c>
      <c r="AW58" s="169">
        <f t="shared" si="29"/>
        <v>1</v>
      </c>
      <c r="AX58" s="169">
        <f t="shared" si="30"/>
        <v>1</v>
      </c>
      <c r="AY58" s="169">
        <f t="shared" si="43"/>
        <v>0</v>
      </c>
      <c r="AZ58" s="169">
        <f t="shared" si="31"/>
        <v>0</v>
      </c>
      <c r="BA58" s="169">
        <f t="shared" si="32"/>
        <v>0</v>
      </c>
      <c r="BB58" s="169">
        <f t="shared" si="33"/>
        <v>1</v>
      </c>
      <c r="BC58" s="169">
        <f t="shared" si="34"/>
        <v>1</v>
      </c>
      <c r="BD58" s="169">
        <f t="shared" si="35"/>
        <v>0</v>
      </c>
      <c r="BE58" s="169">
        <f t="shared" si="36"/>
        <v>0</v>
      </c>
      <c r="BF58" s="169">
        <f t="shared" si="37"/>
        <v>1</v>
      </c>
      <c r="BG58" s="169">
        <f t="shared" si="38"/>
        <v>0</v>
      </c>
      <c r="BH58" s="169">
        <f t="shared" si="39"/>
        <v>0</v>
      </c>
      <c r="BI58" s="169">
        <f t="shared" si="40"/>
        <v>0</v>
      </c>
      <c r="BJ58" s="169">
        <f t="shared" si="41"/>
        <v>0</v>
      </c>
      <c r="BK58" s="167">
        <f t="shared" si="42"/>
        <v>0</v>
      </c>
      <c r="BL58" s="169">
        <f t="shared" si="44"/>
        <v>0</v>
      </c>
      <c r="BM58" s="169">
        <f t="shared" si="45"/>
        <v>1</v>
      </c>
      <c r="BN58" s="169">
        <f t="shared" si="46"/>
        <v>0</v>
      </c>
      <c r="BO58" s="169">
        <f t="shared" si="47"/>
        <v>1</v>
      </c>
      <c r="BP58" s="36">
        <f t="shared" si="48"/>
        <v>0</v>
      </c>
      <c r="BQ58">
        <f t="shared" si="49"/>
        <v>0</v>
      </c>
      <c r="BR58" s="36">
        <f t="shared" si="50"/>
        <v>1</v>
      </c>
      <c r="BS58" t="e">
        <f t="shared" si="51"/>
        <v>#N/A</v>
      </c>
    </row>
    <row r="59" spans="1:71">
      <c r="A59" s="59">
        <v>291</v>
      </c>
      <c r="B59" s="59">
        <v>171111</v>
      </c>
      <c r="C59" s="160">
        <v>5000000.1561074099</v>
      </c>
      <c r="D59" s="59">
        <v>5285714.5</v>
      </c>
      <c r="E59" s="59">
        <v>5285714.5</v>
      </c>
      <c r="F59" s="59">
        <v>-285714.34389259201</v>
      </c>
      <c r="G59" s="59">
        <v>0</v>
      </c>
      <c r="H59" s="59">
        <v>-4184210399.46209</v>
      </c>
      <c r="I59" s="59">
        <v>0</v>
      </c>
      <c r="J59" s="59">
        <v>0</v>
      </c>
      <c r="K59" s="59">
        <v>0</v>
      </c>
      <c r="L59" s="59">
        <v>405</v>
      </c>
      <c r="M59" s="59">
        <v>0</v>
      </c>
      <c r="N59" s="59">
        <v>0</v>
      </c>
      <c r="O59" s="59">
        <v>0</v>
      </c>
      <c r="P59" s="59">
        <v>0</v>
      </c>
      <c r="Q59" s="59">
        <v>0</v>
      </c>
      <c r="R59" s="59">
        <v>2</v>
      </c>
      <c r="S59" s="59">
        <v>1</v>
      </c>
      <c r="T59" s="59">
        <f t="shared" si="0"/>
        <v>1</v>
      </c>
      <c r="U59" s="59">
        <f t="shared" si="1"/>
        <v>0</v>
      </c>
      <c r="V59" s="59">
        <f t="shared" si="2"/>
        <v>0</v>
      </c>
      <c r="W59" s="59">
        <f t="shared" si="3"/>
        <v>0</v>
      </c>
      <c r="X59" s="59">
        <f t="shared" si="4"/>
        <v>0</v>
      </c>
      <c r="Y59" s="59">
        <f t="shared" si="5"/>
        <v>0</v>
      </c>
      <c r="Z59" s="59">
        <f t="shared" si="6"/>
        <v>0</v>
      </c>
      <c r="AA59" s="59">
        <f t="shared" si="7"/>
        <v>0</v>
      </c>
      <c r="AB59" s="59">
        <f t="shared" si="8"/>
        <v>0</v>
      </c>
      <c r="AC59" s="59">
        <f t="shared" si="9"/>
        <v>0</v>
      </c>
      <c r="AD59" s="166">
        <f t="shared" si="52"/>
        <v>0</v>
      </c>
      <c r="AE59" s="169">
        <f t="shared" si="11"/>
        <v>0</v>
      </c>
      <c r="AF59" s="169">
        <f t="shared" si="12"/>
        <v>0</v>
      </c>
      <c r="AG59" s="169">
        <f t="shared" si="13"/>
        <v>0</v>
      </c>
      <c r="AH59" s="169">
        <f t="shared" si="14"/>
        <v>1</v>
      </c>
      <c r="AI59" s="169">
        <f t="shared" si="15"/>
        <v>0</v>
      </c>
      <c r="AJ59" s="169">
        <f t="shared" si="16"/>
        <v>0</v>
      </c>
      <c r="AK59" s="169">
        <f t="shared" si="17"/>
        <v>0</v>
      </c>
      <c r="AL59" s="169">
        <f t="shared" si="18"/>
        <v>1</v>
      </c>
      <c r="AM59" s="169">
        <f t="shared" si="19"/>
        <v>0</v>
      </c>
      <c r="AN59" s="169">
        <f t="shared" si="20"/>
        <v>0</v>
      </c>
      <c r="AO59" s="169">
        <f t="shared" si="21"/>
        <v>1</v>
      </c>
      <c r="AP59" s="169">
        <f t="shared" si="22"/>
        <v>0</v>
      </c>
      <c r="AQ59" s="169">
        <f t="shared" si="23"/>
        <v>0</v>
      </c>
      <c r="AR59" s="169">
        <f t="shared" si="24"/>
        <v>0</v>
      </c>
      <c r="AS59" s="169">
        <f t="shared" si="25"/>
        <v>0</v>
      </c>
      <c r="AT59" s="169">
        <f t="shared" si="26"/>
        <v>0</v>
      </c>
      <c r="AU59" s="169">
        <f t="shared" si="27"/>
        <v>0</v>
      </c>
      <c r="AV59" s="169">
        <f t="shared" si="28"/>
        <v>1</v>
      </c>
      <c r="AW59" s="169">
        <f t="shared" si="29"/>
        <v>1</v>
      </c>
      <c r="AX59" s="169">
        <f t="shared" si="30"/>
        <v>0</v>
      </c>
      <c r="AY59" s="169">
        <f t="shared" si="43"/>
        <v>1</v>
      </c>
      <c r="AZ59" s="169">
        <f t="shared" si="31"/>
        <v>0</v>
      </c>
      <c r="BA59" s="169">
        <f t="shared" si="32"/>
        <v>0</v>
      </c>
      <c r="BB59" s="169">
        <f t="shared" si="33"/>
        <v>1</v>
      </c>
      <c r="BC59" s="169">
        <f t="shared" si="34"/>
        <v>0</v>
      </c>
      <c r="BD59" s="169">
        <f t="shared" si="35"/>
        <v>1</v>
      </c>
      <c r="BE59" s="169">
        <f t="shared" si="36"/>
        <v>0</v>
      </c>
      <c r="BF59" s="169">
        <f t="shared" si="37"/>
        <v>0</v>
      </c>
      <c r="BG59" s="169">
        <f t="shared" si="38"/>
        <v>0</v>
      </c>
      <c r="BH59" s="169">
        <f t="shared" si="39"/>
        <v>0</v>
      </c>
      <c r="BI59" s="169">
        <f t="shared" si="40"/>
        <v>1</v>
      </c>
      <c r="BJ59" s="169">
        <f t="shared" si="41"/>
        <v>0</v>
      </c>
      <c r="BK59" s="167">
        <f t="shared" si="42"/>
        <v>0</v>
      </c>
      <c r="BL59" s="169">
        <f t="shared" si="44"/>
        <v>0</v>
      </c>
      <c r="BM59" s="169">
        <f t="shared" si="45"/>
        <v>1</v>
      </c>
      <c r="BN59" s="169">
        <f t="shared" si="46"/>
        <v>0</v>
      </c>
      <c r="BO59" s="169">
        <f t="shared" si="47"/>
        <v>1</v>
      </c>
      <c r="BP59" s="36">
        <f t="shared" si="48"/>
        <v>0</v>
      </c>
      <c r="BQ59">
        <f t="shared" si="49"/>
        <v>0</v>
      </c>
      <c r="BR59" s="36">
        <f t="shared" si="50"/>
        <v>1</v>
      </c>
      <c r="BS59" t="e">
        <f t="shared" si="51"/>
        <v>#N/A</v>
      </c>
    </row>
    <row r="60" spans="1:71">
      <c r="A60" s="59">
        <v>260</v>
      </c>
      <c r="B60" s="59">
        <v>161101</v>
      </c>
      <c r="C60" s="160">
        <v>4812500.1075677602</v>
      </c>
      <c r="D60" s="59">
        <v>4718750</v>
      </c>
      <c r="E60" s="59">
        <v>4718750</v>
      </c>
      <c r="F60" s="59">
        <v>93750.107567760206</v>
      </c>
      <c r="G60" s="59">
        <v>212.5</v>
      </c>
      <c r="H60" s="59">
        <v>-3895750418.92977</v>
      </c>
      <c r="I60" s="59">
        <v>0</v>
      </c>
      <c r="J60" s="59">
        <v>0</v>
      </c>
      <c r="K60" s="59">
        <v>0</v>
      </c>
      <c r="L60" s="59">
        <v>0</v>
      </c>
      <c r="M60" s="59">
        <v>0</v>
      </c>
      <c r="N60" s="59">
        <v>0</v>
      </c>
      <c r="O60" s="59">
        <v>405</v>
      </c>
      <c r="P60" s="59">
        <v>801</v>
      </c>
      <c r="Q60" s="59">
        <v>0</v>
      </c>
      <c r="R60" s="59">
        <v>1</v>
      </c>
      <c r="S60" s="59">
        <v>0</v>
      </c>
      <c r="T60" s="59">
        <f t="shared" si="0"/>
        <v>1</v>
      </c>
      <c r="U60" s="59">
        <f t="shared" si="1"/>
        <v>0</v>
      </c>
      <c r="V60" s="59">
        <f t="shared" si="2"/>
        <v>0</v>
      </c>
      <c r="W60" s="59">
        <f t="shared" si="3"/>
        <v>0</v>
      </c>
      <c r="X60" s="59">
        <f t="shared" si="4"/>
        <v>1</v>
      </c>
      <c r="Y60" s="59">
        <f t="shared" si="5"/>
        <v>0</v>
      </c>
      <c r="Z60" s="59">
        <f t="shared" si="6"/>
        <v>0</v>
      </c>
      <c r="AA60" s="59">
        <f t="shared" si="7"/>
        <v>0</v>
      </c>
      <c r="AB60" s="59">
        <f t="shared" si="8"/>
        <v>0</v>
      </c>
      <c r="AC60" s="59">
        <f t="shared" si="9"/>
        <v>0</v>
      </c>
      <c r="AD60" s="166">
        <f t="shared" si="52"/>
        <v>0</v>
      </c>
      <c r="AE60" s="169">
        <f t="shared" si="11"/>
        <v>0</v>
      </c>
      <c r="AF60" s="169">
        <f t="shared" si="12"/>
        <v>0</v>
      </c>
      <c r="AG60" s="169">
        <f t="shared" si="13"/>
        <v>0</v>
      </c>
      <c r="AH60" s="169">
        <f t="shared" si="14"/>
        <v>1</v>
      </c>
      <c r="AI60" s="169">
        <f t="shared" si="15"/>
        <v>0</v>
      </c>
      <c r="AJ60" s="169">
        <f t="shared" si="16"/>
        <v>0</v>
      </c>
      <c r="AK60" s="169">
        <f t="shared" si="17"/>
        <v>0</v>
      </c>
      <c r="AL60" s="169">
        <f t="shared" si="18"/>
        <v>1</v>
      </c>
      <c r="AM60" s="169">
        <f t="shared" si="19"/>
        <v>0</v>
      </c>
      <c r="AN60" s="169">
        <f t="shared" si="20"/>
        <v>0</v>
      </c>
      <c r="AO60" s="169">
        <f t="shared" si="21"/>
        <v>1</v>
      </c>
      <c r="AP60" s="169">
        <f t="shared" si="22"/>
        <v>0</v>
      </c>
      <c r="AQ60" s="169">
        <f t="shared" si="23"/>
        <v>0</v>
      </c>
      <c r="AR60" s="169">
        <f t="shared" si="24"/>
        <v>0</v>
      </c>
      <c r="AS60" s="169">
        <f t="shared" si="25"/>
        <v>0</v>
      </c>
      <c r="AT60" s="169">
        <f t="shared" si="26"/>
        <v>0</v>
      </c>
      <c r="AU60" s="169">
        <f t="shared" si="27"/>
        <v>0</v>
      </c>
      <c r="AV60" s="169">
        <f t="shared" si="28"/>
        <v>1</v>
      </c>
      <c r="AW60" s="169">
        <f t="shared" si="29"/>
        <v>1</v>
      </c>
      <c r="AX60" s="169">
        <f t="shared" si="30"/>
        <v>0</v>
      </c>
      <c r="AY60" s="169">
        <f t="shared" si="43"/>
        <v>1</v>
      </c>
      <c r="AZ60" s="169">
        <f t="shared" si="31"/>
        <v>0</v>
      </c>
      <c r="BA60" s="169">
        <f t="shared" si="32"/>
        <v>1</v>
      </c>
      <c r="BB60" s="169">
        <f t="shared" si="33"/>
        <v>0</v>
      </c>
      <c r="BC60" s="169">
        <f t="shared" si="34"/>
        <v>0</v>
      </c>
      <c r="BD60" s="169">
        <f t="shared" si="35"/>
        <v>1</v>
      </c>
      <c r="BE60" s="169">
        <f t="shared" si="36"/>
        <v>0</v>
      </c>
      <c r="BF60" s="169">
        <f t="shared" si="37"/>
        <v>0</v>
      </c>
      <c r="BG60" s="169">
        <f t="shared" si="38"/>
        <v>0</v>
      </c>
      <c r="BH60" s="169">
        <f t="shared" si="39"/>
        <v>0</v>
      </c>
      <c r="BI60" s="169">
        <f t="shared" si="40"/>
        <v>1</v>
      </c>
      <c r="BJ60" s="169">
        <f t="shared" si="41"/>
        <v>0</v>
      </c>
      <c r="BK60" s="167">
        <f t="shared" si="42"/>
        <v>0</v>
      </c>
      <c r="BL60" s="169">
        <f t="shared" si="44"/>
        <v>1</v>
      </c>
      <c r="BM60" s="169">
        <f t="shared" si="45"/>
        <v>0</v>
      </c>
      <c r="BN60" s="169">
        <f t="shared" si="46"/>
        <v>1</v>
      </c>
      <c r="BO60" s="169">
        <f t="shared" si="47"/>
        <v>0</v>
      </c>
      <c r="BP60" s="36">
        <f t="shared" si="48"/>
        <v>0</v>
      </c>
      <c r="BQ60">
        <f t="shared" si="49"/>
        <v>0</v>
      </c>
      <c r="BR60" s="36">
        <f t="shared" si="50"/>
        <v>1</v>
      </c>
      <c r="BS60" t="e">
        <f t="shared" si="51"/>
        <v>#N/A</v>
      </c>
    </row>
    <row r="61" spans="1:71">
      <c r="A61" s="59">
        <v>189</v>
      </c>
      <c r="B61" s="59">
        <v>131101</v>
      </c>
      <c r="C61" s="160">
        <v>4285714.3586995704</v>
      </c>
      <c r="D61" s="59">
        <v>4042857</v>
      </c>
      <c r="E61" s="59">
        <v>4042857</v>
      </c>
      <c r="F61" s="59">
        <v>242857.358699567</v>
      </c>
      <c r="G61" s="59">
        <v>0</v>
      </c>
      <c r="H61" s="59">
        <v>-2854558589.9970498</v>
      </c>
      <c r="I61" s="59">
        <v>0</v>
      </c>
      <c r="J61" s="59">
        <v>0</v>
      </c>
      <c r="K61" s="59">
        <v>0</v>
      </c>
      <c r="L61" s="59">
        <v>603</v>
      </c>
      <c r="M61" s="59">
        <v>0</v>
      </c>
      <c r="N61" s="59">
        <v>0</v>
      </c>
      <c r="O61" s="59">
        <v>0</v>
      </c>
      <c r="P61" s="59">
        <v>0</v>
      </c>
      <c r="Q61" s="59">
        <v>0</v>
      </c>
      <c r="R61" s="59">
        <v>2</v>
      </c>
      <c r="S61" s="59">
        <v>0</v>
      </c>
      <c r="T61" s="59">
        <f t="shared" si="0"/>
        <v>0</v>
      </c>
      <c r="U61" s="59">
        <f t="shared" si="1"/>
        <v>0</v>
      </c>
      <c r="V61" s="59">
        <f t="shared" si="2"/>
        <v>0</v>
      </c>
      <c r="W61" s="59">
        <f t="shared" si="3"/>
        <v>0</v>
      </c>
      <c r="X61" s="59">
        <f t="shared" si="4"/>
        <v>0</v>
      </c>
      <c r="Y61" s="59">
        <f t="shared" si="5"/>
        <v>0</v>
      </c>
      <c r="Z61" s="59">
        <f t="shared" si="6"/>
        <v>0</v>
      </c>
      <c r="AA61" s="59">
        <f t="shared" si="7"/>
        <v>0</v>
      </c>
      <c r="AB61" s="59">
        <f t="shared" si="8"/>
        <v>0</v>
      </c>
      <c r="AC61" s="59">
        <f t="shared" si="9"/>
        <v>0</v>
      </c>
      <c r="AD61" s="166">
        <f t="shared" si="52"/>
        <v>0</v>
      </c>
      <c r="AE61" s="169">
        <f t="shared" si="11"/>
        <v>0</v>
      </c>
      <c r="AF61" s="169">
        <f t="shared" si="12"/>
        <v>0</v>
      </c>
      <c r="AG61" s="169">
        <f t="shared" si="13"/>
        <v>0</v>
      </c>
      <c r="AH61" s="169">
        <f t="shared" si="14"/>
        <v>1</v>
      </c>
      <c r="AI61" s="169">
        <f t="shared" si="15"/>
        <v>0</v>
      </c>
      <c r="AJ61" s="169">
        <f t="shared" si="16"/>
        <v>0</v>
      </c>
      <c r="AK61" s="169">
        <f t="shared" si="17"/>
        <v>0</v>
      </c>
      <c r="AL61" s="169">
        <f t="shared" si="18"/>
        <v>1</v>
      </c>
      <c r="AM61" s="169">
        <f t="shared" si="19"/>
        <v>0</v>
      </c>
      <c r="AN61" s="169">
        <f t="shared" si="20"/>
        <v>0</v>
      </c>
      <c r="AO61" s="169">
        <f t="shared" si="21"/>
        <v>1</v>
      </c>
      <c r="AP61" s="169">
        <f t="shared" si="22"/>
        <v>0</v>
      </c>
      <c r="AQ61" s="169">
        <f t="shared" si="23"/>
        <v>0</v>
      </c>
      <c r="AR61" s="169">
        <f t="shared" si="24"/>
        <v>0</v>
      </c>
      <c r="AS61" s="169">
        <f t="shared" si="25"/>
        <v>0</v>
      </c>
      <c r="AT61" s="169">
        <f t="shared" si="26"/>
        <v>0</v>
      </c>
      <c r="AU61" s="169">
        <f t="shared" si="27"/>
        <v>0</v>
      </c>
      <c r="AV61" s="169">
        <f t="shared" si="28"/>
        <v>1</v>
      </c>
      <c r="AW61" s="169">
        <f t="shared" si="29"/>
        <v>0</v>
      </c>
      <c r="AX61" s="169">
        <f t="shared" si="30"/>
        <v>0</v>
      </c>
      <c r="AY61" s="169">
        <f t="shared" si="43"/>
        <v>0</v>
      </c>
      <c r="AZ61" s="169">
        <f t="shared" si="31"/>
        <v>0</v>
      </c>
      <c r="BA61" s="169">
        <f t="shared" si="32"/>
        <v>0</v>
      </c>
      <c r="BB61" s="169">
        <f t="shared" si="33"/>
        <v>1</v>
      </c>
      <c r="BC61" s="169">
        <f t="shared" si="34"/>
        <v>0</v>
      </c>
      <c r="BD61" s="169">
        <f t="shared" si="35"/>
        <v>1</v>
      </c>
      <c r="BE61" s="169">
        <f t="shared" si="36"/>
        <v>0</v>
      </c>
      <c r="BF61" s="169">
        <f t="shared" si="37"/>
        <v>0</v>
      </c>
      <c r="BG61" s="169">
        <f t="shared" si="38"/>
        <v>0</v>
      </c>
      <c r="BH61" s="169">
        <f t="shared" si="39"/>
        <v>0</v>
      </c>
      <c r="BI61" s="169">
        <f t="shared" si="40"/>
        <v>0</v>
      </c>
      <c r="BJ61" s="169">
        <f t="shared" si="41"/>
        <v>0</v>
      </c>
      <c r="BK61" s="167">
        <f t="shared" si="42"/>
        <v>0</v>
      </c>
      <c r="BL61" s="169">
        <f t="shared" si="44"/>
        <v>0</v>
      </c>
      <c r="BM61" s="169">
        <f t="shared" si="45"/>
        <v>1</v>
      </c>
      <c r="BN61" s="169">
        <f t="shared" si="46"/>
        <v>1</v>
      </c>
      <c r="BO61" s="169">
        <f t="shared" si="47"/>
        <v>0</v>
      </c>
      <c r="BP61" s="36">
        <f t="shared" si="48"/>
        <v>0</v>
      </c>
      <c r="BQ61">
        <f t="shared" si="49"/>
        <v>0</v>
      </c>
      <c r="BR61" s="36">
        <f t="shared" si="50"/>
        <v>0</v>
      </c>
      <c r="BS61" t="e">
        <f t="shared" si="51"/>
        <v>#N/A</v>
      </c>
    </row>
    <row r="62" spans="1:71">
      <c r="A62" s="59">
        <v>82</v>
      </c>
      <c r="B62" s="59">
        <v>22111</v>
      </c>
      <c r="C62" s="160">
        <v>8720000</v>
      </c>
      <c r="D62" s="59">
        <v>6050000</v>
      </c>
      <c r="E62" s="59">
        <v>8450000</v>
      </c>
      <c r="F62" s="59">
        <v>270000</v>
      </c>
      <c r="G62" s="59">
        <v>72</v>
      </c>
      <c r="H62" s="59">
        <v>-1403625570.0516701</v>
      </c>
      <c r="I62" s="59">
        <v>0</v>
      </c>
      <c r="J62" s="59">
        <v>0</v>
      </c>
      <c r="K62" s="59">
        <v>0</v>
      </c>
      <c r="L62" s="59">
        <v>101</v>
      </c>
      <c r="M62" s="59">
        <v>102</v>
      </c>
      <c r="N62" s="59">
        <v>0</v>
      </c>
      <c r="O62" s="59">
        <v>0</v>
      </c>
      <c r="P62" s="59">
        <v>0</v>
      </c>
      <c r="Q62" s="59">
        <v>0</v>
      </c>
      <c r="R62" s="59">
        <v>2</v>
      </c>
      <c r="S62" s="59">
        <v>1</v>
      </c>
      <c r="T62" s="59">
        <f t="shared" si="0"/>
        <v>0</v>
      </c>
      <c r="U62" s="59">
        <f t="shared" si="1"/>
        <v>0</v>
      </c>
      <c r="V62" s="59">
        <f t="shared" si="2"/>
        <v>0</v>
      </c>
      <c r="W62" s="59">
        <f t="shared" si="3"/>
        <v>0</v>
      </c>
      <c r="X62" s="59">
        <f t="shared" si="4"/>
        <v>0</v>
      </c>
      <c r="Y62" s="59">
        <f t="shared" si="5"/>
        <v>0</v>
      </c>
      <c r="Z62" s="59">
        <f t="shared" si="6"/>
        <v>0</v>
      </c>
      <c r="AA62" s="59">
        <f t="shared" si="7"/>
        <v>1</v>
      </c>
      <c r="AB62" s="59">
        <f t="shared" si="8"/>
        <v>0</v>
      </c>
      <c r="AC62" s="59">
        <f t="shared" si="9"/>
        <v>0</v>
      </c>
      <c r="AD62" s="166">
        <f t="shared" si="52"/>
        <v>1</v>
      </c>
      <c r="AE62" s="169">
        <f t="shared" si="11"/>
        <v>1</v>
      </c>
      <c r="AF62" s="169">
        <f t="shared" si="12"/>
        <v>0</v>
      </c>
      <c r="AG62" s="169">
        <f t="shared" si="13"/>
        <v>1</v>
      </c>
      <c r="AH62" s="169">
        <f t="shared" si="14"/>
        <v>0</v>
      </c>
      <c r="AI62" s="169">
        <f t="shared" si="15"/>
        <v>0</v>
      </c>
      <c r="AJ62" s="169">
        <f t="shared" si="16"/>
        <v>0</v>
      </c>
      <c r="AK62" s="169">
        <f t="shared" si="17"/>
        <v>0</v>
      </c>
      <c r="AL62" s="169">
        <f t="shared" si="18"/>
        <v>1</v>
      </c>
      <c r="AM62" s="169">
        <f t="shared" si="19"/>
        <v>0</v>
      </c>
      <c r="AN62" s="169">
        <f t="shared" si="20"/>
        <v>0</v>
      </c>
      <c r="AO62" s="169">
        <f t="shared" si="21"/>
        <v>1</v>
      </c>
      <c r="AP62" s="169">
        <f t="shared" si="22"/>
        <v>0</v>
      </c>
      <c r="AQ62" s="169">
        <f t="shared" si="23"/>
        <v>0</v>
      </c>
      <c r="AR62" s="169">
        <f t="shared" si="24"/>
        <v>0</v>
      </c>
      <c r="AS62" s="169">
        <f t="shared" si="25"/>
        <v>0</v>
      </c>
      <c r="AT62" s="169">
        <f t="shared" si="26"/>
        <v>0</v>
      </c>
      <c r="AU62" s="169">
        <f t="shared" si="27"/>
        <v>0</v>
      </c>
      <c r="AV62" s="169">
        <f t="shared" si="28"/>
        <v>1</v>
      </c>
      <c r="AW62" s="169">
        <f t="shared" si="29"/>
        <v>0</v>
      </c>
      <c r="AX62" s="169">
        <f t="shared" si="30"/>
        <v>0</v>
      </c>
      <c r="AY62" s="169">
        <f t="shared" si="43"/>
        <v>0</v>
      </c>
      <c r="AZ62" s="169">
        <f t="shared" si="31"/>
        <v>0</v>
      </c>
      <c r="BA62" s="169">
        <f t="shared" si="32"/>
        <v>0</v>
      </c>
      <c r="BB62" s="169">
        <f t="shared" si="33"/>
        <v>1</v>
      </c>
      <c r="BC62" s="169">
        <f t="shared" si="34"/>
        <v>0</v>
      </c>
      <c r="BD62" s="169">
        <f t="shared" si="35"/>
        <v>1</v>
      </c>
      <c r="BE62" s="169">
        <f t="shared" si="36"/>
        <v>0</v>
      </c>
      <c r="BF62" s="169">
        <f t="shared" si="37"/>
        <v>0</v>
      </c>
      <c r="BG62" s="169">
        <f t="shared" si="38"/>
        <v>0</v>
      </c>
      <c r="BH62" s="169">
        <f t="shared" si="39"/>
        <v>0</v>
      </c>
      <c r="BI62" s="169">
        <f t="shared" si="40"/>
        <v>0</v>
      </c>
      <c r="BJ62" s="169">
        <f t="shared" si="41"/>
        <v>0</v>
      </c>
      <c r="BK62" s="167">
        <f t="shared" si="42"/>
        <v>0</v>
      </c>
      <c r="BL62" s="169">
        <f t="shared" si="44"/>
        <v>0</v>
      </c>
      <c r="BM62" s="169">
        <f t="shared" si="45"/>
        <v>1</v>
      </c>
      <c r="BN62" s="169">
        <f t="shared" si="46"/>
        <v>0</v>
      </c>
      <c r="BO62" s="169">
        <f t="shared" si="47"/>
        <v>1</v>
      </c>
      <c r="BP62" s="36">
        <f t="shared" si="48"/>
        <v>1</v>
      </c>
      <c r="BQ62">
        <f t="shared" si="49"/>
        <v>0</v>
      </c>
      <c r="BR62" s="36">
        <f t="shared" si="50"/>
        <v>0</v>
      </c>
      <c r="BS62" t="e">
        <f t="shared" si="51"/>
        <v>#N/A</v>
      </c>
    </row>
    <row r="63" spans="1:71">
      <c r="A63" s="59">
        <v>158</v>
      </c>
      <c r="B63" s="59">
        <v>121231</v>
      </c>
      <c r="C63" s="160">
        <v>1071428.5668669899</v>
      </c>
      <c r="D63" s="59">
        <v>450000</v>
      </c>
      <c r="E63" s="59">
        <v>771428.5625</v>
      </c>
      <c r="F63" s="59">
        <v>300000.00436699198</v>
      </c>
      <c r="G63" s="59">
        <v>10.7142856121063</v>
      </c>
      <c r="H63" s="59">
        <v>-2386617162.1112099</v>
      </c>
      <c r="I63" s="59">
        <v>0</v>
      </c>
      <c r="J63" s="59">
        <v>0</v>
      </c>
      <c r="K63" s="59">
        <v>0</v>
      </c>
      <c r="L63" s="59">
        <v>301</v>
      </c>
      <c r="M63" s="59">
        <v>0</v>
      </c>
      <c r="N63" s="59">
        <v>0</v>
      </c>
      <c r="O63" s="59">
        <v>0</v>
      </c>
      <c r="P63" s="59">
        <v>0</v>
      </c>
      <c r="Q63" s="59">
        <v>0</v>
      </c>
      <c r="R63" s="59">
        <v>2</v>
      </c>
      <c r="S63" s="59">
        <v>0</v>
      </c>
      <c r="T63" s="165">
        <f t="shared" si="0"/>
        <v>0</v>
      </c>
      <c r="U63" s="59">
        <f t="shared" si="1"/>
        <v>1</v>
      </c>
      <c r="V63" s="165">
        <f t="shared" si="2"/>
        <v>0</v>
      </c>
      <c r="W63" s="59">
        <f t="shared" si="3"/>
        <v>0</v>
      </c>
      <c r="X63" s="59">
        <f t="shared" si="4"/>
        <v>0</v>
      </c>
      <c r="Y63" s="59">
        <f t="shared" si="5"/>
        <v>0</v>
      </c>
      <c r="Z63" s="59">
        <f t="shared" si="6"/>
        <v>0</v>
      </c>
      <c r="AA63" s="59">
        <f t="shared" si="7"/>
        <v>0</v>
      </c>
      <c r="AB63" s="59">
        <f t="shared" si="8"/>
        <v>0</v>
      </c>
      <c r="AC63" s="59">
        <f t="shared" si="9"/>
        <v>0</v>
      </c>
      <c r="AD63" s="166">
        <f>IF(COUNTIF(I63, 101)+COUNTIF(L63, 101)+COUNTIF(O63, 101)&gt;0, 1, 0)</f>
        <v>0</v>
      </c>
      <c r="AE63" s="169">
        <f t="shared" si="11"/>
        <v>0</v>
      </c>
      <c r="AF63" s="169">
        <f t="shared" si="12"/>
        <v>0</v>
      </c>
      <c r="AG63" s="169">
        <f t="shared" si="13"/>
        <v>0</v>
      </c>
      <c r="AH63" s="169">
        <f t="shared" si="14"/>
        <v>1</v>
      </c>
      <c r="AI63" s="169">
        <f t="shared" si="15"/>
        <v>0</v>
      </c>
      <c r="AJ63" s="169">
        <f t="shared" si="16"/>
        <v>0</v>
      </c>
      <c r="AK63" s="169">
        <f t="shared" si="17"/>
        <v>0</v>
      </c>
      <c r="AL63" s="169">
        <f t="shared" si="18"/>
        <v>1</v>
      </c>
      <c r="AM63" s="169">
        <f t="shared" si="19"/>
        <v>0</v>
      </c>
      <c r="AN63" s="169">
        <f t="shared" si="20"/>
        <v>0</v>
      </c>
      <c r="AO63" s="169">
        <f t="shared" si="21"/>
        <v>1</v>
      </c>
      <c r="AP63" s="169">
        <f t="shared" si="22"/>
        <v>0</v>
      </c>
      <c r="AQ63" s="169">
        <f t="shared" si="23"/>
        <v>0</v>
      </c>
      <c r="AR63" s="169">
        <f t="shared" si="24"/>
        <v>0</v>
      </c>
      <c r="AS63" s="169">
        <f t="shared" si="25"/>
        <v>0</v>
      </c>
      <c r="AT63" s="169">
        <f t="shared" si="26"/>
        <v>0</v>
      </c>
      <c r="AU63" s="169">
        <f t="shared" si="27"/>
        <v>0</v>
      </c>
      <c r="AV63" s="169">
        <f t="shared" si="28"/>
        <v>1</v>
      </c>
      <c r="AW63" s="169">
        <f t="shared" si="29"/>
        <v>0</v>
      </c>
      <c r="AX63" s="169">
        <f t="shared" si="30"/>
        <v>0</v>
      </c>
      <c r="AY63" s="169">
        <f t="shared" si="43"/>
        <v>0</v>
      </c>
      <c r="AZ63" s="169">
        <f t="shared" si="31"/>
        <v>0</v>
      </c>
      <c r="BA63" s="169">
        <f t="shared" si="32"/>
        <v>0</v>
      </c>
      <c r="BB63" s="169">
        <f t="shared" si="33"/>
        <v>1</v>
      </c>
      <c r="BC63" s="169">
        <f t="shared" si="34"/>
        <v>0</v>
      </c>
      <c r="BD63" s="169">
        <f t="shared" si="35"/>
        <v>1</v>
      </c>
      <c r="BE63" s="169">
        <f t="shared" si="36"/>
        <v>0</v>
      </c>
      <c r="BF63" s="169">
        <f t="shared" si="37"/>
        <v>0</v>
      </c>
      <c r="BG63" s="169">
        <f t="shared" si="38"/>
        <v>0</v>
      </c>
      <c r="BH63" s="169">
        <f t="shared" si="39"/>
        <v>0</v>
      </c>
      <c r="BI63" s="169">
        <f t="shared" si="40"/>
        <v>0</v>
      </c>
      <c r="BJ63" s="169">
        <f t="shared" si="41"/>
        <v>0</v>
      </c>
      <c r="BK63" s="167">
        <f t="shared" si="42"/>
        <v>0</v>
      </c>
      <c r="BL63" s="169">
        <f t="shared" si="44"/>
        <v>0</v>
      </c>
      <c r="BM63" s="169">
        <f t="shared" si="45"/>
        <v>1</v>
      </c>
      <c r="BN63" s="169">
        <f t="shared" si="46"/>
        <v>1</v>
      </c>
      <c r="BO63" s="169">
        <f t="shared" si="47"/>
        <v>0</v>
      </c>
      <c r="BP63" s="36">
        <f t="shared" si="48"/>
        <v>0</v>
      </c>
      <c r="BQ63">
        <f t="shared" si="49"/>
        <v>0</v>
      </c>
      <c r="BR63" s="36">
        <f t="shared" si="50"/>
        <v>0</v>
      </c>
      <c r="BS63" t="e">
        <f t="shared" si="51"/>
        <v>#N/A</v>
      </c>
    </row>
    <row r="64" spans="1:71">
      <c r="A64" s="59">
        <v>123</v>
      </c>
      <c r="B64" s="59">
        <v>111151</v>
      </c>
      <c r="C64" s="160">
        <v>6000000.1021793904</v>
      </c>
      <c r="D64" s="59">
        <v>5678571.5</v>
      </c>
      <c r="E64" s="59">
        <v>5678571.5</v>
      </c>
      <c r="F64" s="59">
        <v>321428.602179393</v>
      </c>
      <c r="G64" s="59">
        <v>22.857143402099599</v>
      </c>
      <c r="H64" s="59">
        <v>-1886306836.8621299</v>
      </c>
      <c r="I64" s="59">
        <v>102</v>
      </c>
      <c r="J64" s="59">
        <v>0</v>
      </c>
      <c r="K64" s="59">
        <v>0</v>
      </c>
      <c r="L64" s="59">
        <v>0</v>
      </c>
      <c r="M64" s="59">
        <v>0</v>
      </c>
      <c r="N64" s="59">
        <v>0</v>
      </c>
      <c r="O64" s="59">
        <v>0</v>
      </c>
      <c r="P64" s="59">
        <v>0</v>
      </c>
      <c r="Q64" s="59">
        <v>0</v>
      </c>
      <c r="R64" s="59">
        <v>2</v>
      </c>
      <c r="S64" s="59">
        <v>0</v>
      </c>
      <c r="T64" s="59">
        <f t="shared" si="0"/>
        <v>0</v>
      </c>
      <c r="U64" s="59">
        <f t="shared" si="1"/>
        <v>0</v>
      </c>
      <c r="V64" s="59">
        <f t="shared" si="2"/>
        <v>1</v>
      </c>
      <c r="W64" s="59">
        <f t="shared" si="3"/>
        <v>0</v>
      </c>
      <c r="X64" s="59">
        <f t="shared" si="4"/>
        <v>0</v>
      </c>
      <c r="Y64" s="59">
        <f t="shared" si="5"/>
        <v>0</v>
      </c>
      <c r="Z64" s="59">
        <f t="shared" si="6"/>
        <v>0</v>
      </c>
      <c r="AA64" s="59">
        <f t="shared" si="7"/>
        <v>0</v>
      </c>
      <c r="AB64" s="59">
        <f t="shared" si="8"/>
        <v>0</v>
      </c>
      <c r="AC64" s="59">
        <f t="shared" si="9"/>
        <v>0</v>
      </c>
      <c r="AD64" s="166">
        <f t="shared" ref="AD64:AD127" si="53">COUNTIF(I64, 101)+COUNTIF(L64, 101)+COUNTIF(O64, 101)</f>
        <v>0</v>
      </c>
      <c r="AE64" s="169">
        <f t="shared" si="11"/>
        <v>0</v>
      </c>
      <c r="AF64" s="169">
        <f t="shared" si="12"/>
        <v>0</v>
      </c>
      <c r="AG64" s="169">
        <f t="shared" si="13"/>
        <v>0</v>
      </c>
      <c r="AH64" s="169">
        <f t="shared" si="14"/>
        <v>1</v>
      </c>
      <c r="AI64" s="169">
        <f t="shared" si="15"/>
        <v>0</v>
      </c>
      <c r="AJ64" s="169">
        <f t="shared" si="16"/>
        <v>0</v>
      </c>
      <c r="AK64" s="169">
        <f t="shared" si="17"/>
        <v>0</v>
      </c>
      <c r="AL64" s="169">
        <f t="shared" si="18"/>
        <v>1</v>
      </c>
      <c r="AM64" s="169">
        <f t="shared" si="19"/>
        <v>1</v>
      </c>
      <c r="AN64" s="169">
        <f t="shared" si="20"/>
        <v>0</v>
      </c>
      <c r="AO64" s="169">
        <f t="shared" si="21"/>
        <v>1</v>
      </c>
      <c r="AP64" s="169">
        <f t="shared" si="22"/>
        <v>0</v>
      </c>
      <c r="AQ64" s="169">
        <f t="shared" si="23"/>
        <v>1</v>
      </c>
      <c r="AR64" s="169">
        <f t="shared" si="24"/>
        <v>0</v>
      </c>
      <c r="AS64" s="169">
        <f t="shared" si="25"/>
        <v>0</v>
      </c>
      <c r="AT64" s="169">
        <f t="shared" si="26"/>
        <v>0</v>
      </c>
      <c r="AU64" s="169">
        <f t="shared" si="27"/>
        <v>0</v>
      </c>
      <c r="AV64" s="169">
        <f t="shared" si="28"/>
        <v>1</v>
      </c>
      <c r="AW64" s="169">
        <f t="shared" si="29"/>
        <v>0</v>
      </c>
      <c r="AX64" s="169">
        <f t="shared" si="30"/>
        <v>0</v>
      </c>
      <c r="AY64" s="169">
        <f t="shared" si="43"/>
        <v>0</v>
      </c>
      <c r="AZ64" s="169">
        <f t="shared" si="31"/>
        <v>0</v>
      </c>
      <c r="BA64" s="169">
        <f t="shared" si="32"/>
        <v>0</v>
      </c>
      <c r="BB64" s="169">
        <f t="shared" si="33"/>
        <v>1</v>
      </c>
      <c r="BC64" s="169">
        <f t="shared" si="34"/>
        <v>0</v>
      </c>
      <c r="BD64" s="169">
        <f t="shared" si="35"/>
        <v>1</v>
      </c>
      <c r="BE64" s="169">
        <f t="shared" si="36"/>
        <v>0</v>
      </c>
      <c r="BF64" s="169">
        <f t="shared" si="37"/>
        <v>0</v>
      </c>
      <c r="BG64" s="169">
        <f t="shared" si="38"/>
        <v>0</v>
      </c>
      <c r="BH64" s="169">
        <f t="shared" si="39"/>
        <v>0</v>
      </c>
      <c r="BI64" s="169">
        <f t="shared" si="40"/>
        <v>0</v>
      </c>
      <c r="BJ64" s="169">
        <f t="shared" si="41"/>
        <v>0</v>
      </c>
      <c r="BK64" s="167">
        <f t="shared" si="42"/>
        <v>0</v>
      </c>
      <c r="BL64" s="169">
        <f t="shared" si="44"/>
        <v>0</v>
      </c>
      <c r="BM64" s="169">
        <f t="shared" si="45"/>
        <v>1</v>
      </c>
      <c r="BN64" s="169">
        <f t="shared" si="46"/>
        <v>1</v>
      </c>
      <c r="BO64" s="169">
        <f t="shared" si="47"/>
        <v>0</v>
      </c>
      <c r="BP64" s="36">
        <f t="shared" si="48"/>
        <v>0</v>
      </c>
      <c r="BQ64">
        <f t="shared" si="49"/>
        <v>0</v>
      </c>
      <c r="BR64" s="36">
        <f t="shared" si="50"/>
        <v>0</v>
      </c>
      <c r="BS64" t="e">
        <f t="shared" si="51"/>
        <v>#N/A</v>
      </c>
    </row>
    <row r="65" spans="1:71">
      <c r="A65" s="59">
        <v>255</v>
      </c>
      <c r="B65" s="59">
        <v>152271</v>
      </c>
      <c r="C65" s="160">
        <v>8035714.2515024403</v>
      </c>
      <c r="D65" s="59">
        <v>7500000</v>
      </c>
      <c r="E65" s="59">
        <v>7500000</v>
      </c>
      <c r="F65" s="59">
        <v>535714.25150243705</v>
      </c>
      <c r="G65" s="59">
        <v>78.571426391601605</v>
      </c>
      <c r="H65" s="59">
        <v>-3872487026.1817098</v>
      </c>
      <c r="I65" s="59">
        <v>0</v>
      </c>
      <c r="J65" s="59">
        <v>0</v>
      </c>
      <c r="K65" s="59">
        <v>0</v>
      </c>
      <c r="L65" s="59">
        <v>406</v>
      </c>
      <c r="M65" s="59">
        <v>0</v>
      </c>
      <c r="N65" s="59">
        <v>0</v>
      </c>
      <c r="O65" s="59">
        <v>0</v>
      </c>
      <c r="P65" s="59">
        <v>0</v>
      </c>
      <c r="Q65" s="59">
        <v>0</v>
      </c>
      <c r="R65" s="59">
        <v>2</v>
      </c>
      <c r="S65" s="59">
        <v>0</v>
      </c>
      <c r="T65" s="59">
        <f t="shared" si="0"/>
        <v>1</v>
      </c>
      <c r="U65" s="59">
        <f t="shared" si="1"/>
        <v>0</v>
      </c>
      <c r="V65" s="59">
        <f t="shared" si="2"/>
        <v>0</v>
      </c>
      <c r="W65" s="59">
        <f t="shared" si="3"/>
        <v>0</v>
      </c>
      <c r="X65" s="59">
        <f t="shared" si="4"/>
        <v>0</v>
      </c>
      <c r="Y65" s="59">
        <f t="shared" si="5"/>
        <v>0</v>
      </c>
      <c r="Z65" s="59">
        <f t="shared" si="6"/>
        <v>0</v>
      </c>
      <c r="AA65" s="59">
        <f t="shared" si="7"/>
        <v>0</v>
      </c>
      <c r="AB65" s="59">
        <f t="shared" si="8"/>
        <v>0</v>
      </c>
      <c r="AC65" s="59">
        <f t="shared" si="9"/>
        <v>0</v>
      </c>
      <c r="AD65" s="166">
        <f t="shared" si="53"/>
        <v>0</v>
      </c>
      <c r="AE65" s="169">
        <f t="shared" si="11"/>
        <v>0</v>
      </c>
      <c r="AF65" s="169">
        <f t="shared" si="12"/>
        <v>0</v>
      </c>
      <c r="AG65" s="169">
        <f t="shared" si="13"/>
        <v>0</v>
      </c>
      <c r="AH65" s="169">
        <f t="shared" si="14"/>
        <v>1</v>
      </c>
      <c r="AI65" s="169">
        <f t="shared" si="15"/>
        <v>0</v>
      </c>
      <c r="AJ65" s="169">
        <f t="shared" si="16"/>
        <v>0</v>
      </c>
      <c r="AK65" s="169">
        <f t="shared" si="17"/>
        <v>0</v>
      </c>
      <c r="AL65" s="169">
        <f t="shared" si="18"/>
        <v>1</v>
      </c>
      <c r="AM65" s="169">
        <f t="shared" si="19"/>
        <v>0</v>
      </c>
      <c r="AN65" s="169">
        <f t="shared" si="20"/>
        <v>0</v>
      </c>
      <c r="AO65" s="169">
        <f t="shared" si="21"/>
        <v>1</v>
      </c>
      <c r="AP65" s="169">
        <f t="shared" si="22"/>
        <v>0</v>
      </c>
      <c r="AQ65" s="169">
        <f t="shared" si="23"/>
        <v>0</v>
      </c>
      <c r="AR65" s="169">
        <f t="shared" si="24"/>
        <v>0</v>
      </c>
      <c r="AS65" s="169">
        <f t="shared" si="25"/>
        <v>0</v>
      </c>
      <c r="AT65" s="169">
        <f t="shared" si="26"/>
        <v>0</v>
      </c>
      <c r="AU65" s="169">
        <f t="shared" si="27"/>
        <v>0</v>
      </c>
      <c r="AV65" s="169">
        <f t="shared" si="28"/>
        <v>1</v>
      </c>
      <c r="AW65" s="169">
        <f t="shared" si="29"/>
        <v>1</v>
      </c>
      <c r="AX65" s="169">
        <f t="shared" si="30"/>
        <v>0</v>
      </c>
      <c r="AY65" s="169">
        <f t="shared" si="43"/>
        <v>1</v>
      </c>
      <c r="AZ65" s="169">
        <f t="shared" si="31"/>
        <v>0</v>
      </c>
      <c r="BA65" s="169">
        <f t="shared" si="32"/>
        <v>0</v>
      </c>
      <c r="BB65" s="169">
        <f t="shared" si="33"/>
        <v>1</v>
      </c>
      <c r="BC65" s="169">
        <f t="shared" si="34"/>
        <v>0</v>
      </c>
      <c r="BD65" s="169">
        <f t="shared" si="35"/>
        <v>1</v>
      </c>
      <c r="BE65" s="169">
        <f t="shared" si="36"/>
        <v>1</v>
      </c>
      <c r="BF65" s="169">
        <f t="shared" si="37"/>
        <v>0</v>
      </c>
      <c r="BG65" s="169">
        <f t="shared" si="38"/>
        <v>0</v>
      </c>
      <c r="BH65" s="169">
        <f t="shared" si="39"/>
        <v>0</v>
      </c>
      <c r="BI65" s="169">
        <f t="shared" si="40"/>
        <v>0</v>
      </c>
      <c r="BJ65" s="169">
        <f t="shared" si="41"/>
        <v>0</v>
      </c>
      <c r="BK65" s="167">
        <f t="shared" si="42"/>
        <v>0</v>
      </c>
      <c r="BL65" s="169">
        <f t="shared" si="44"/>
        <v>0</v>
      </c>
      <c r="BM65" s="169">
        <f t="shared" si="45"/>
        <v>1</v>
      </c>
      <c r="BN65" s="169">
        <f t="shared" si="46"/>
        <v>1</v>
      </c>
      <c r="BO65" s="169">
        <f t="shared" si="47"/>
        <v>0</v>
      </c>
      <c r="BP65" s="36">
        <f t="shared" si="48"/>
        <v>0</v>
      </c>
      <c r="BQ65">
        <f t="shared" si="49"/>
        <v>0</v>
      </c>
      <c r="BR65" s="36">
        <f t="shared" si="50"/>
        <v>1</v>
      </c>
      <c r="BS65" t="e">
        <f t="shared" si="51"/>
        <v>#N/A</v>
      </c>
    </row>
    <row r="66" spans="1:71">
      <c r="A66" s="59">
        <v>224</v>
      </c>
      <c r="B66" s="59">
        <v>141272</v>
      </c>
      <c r="C66" s="160">
        <v>29761905.1631549</v>
      </c>
      <c r="D66" s="59">
        <v>29047620</v>
      </c>
      <c r="E66" s="59">
        <v>29047620</v>
      </c>
      <c r="F66" s="59">
        <v>714285.16315485502</v>
      </c>
      <c r="G66" s="59">
        <v>714.28570556640602</v>
      </c>
      <c r="H66" s="59">
        <v>-3656076838.5536799</v>
      </c>
      <c r="I66" s="59">
        <v>412</v>
      </c>
      <c r="J66" s="59">
        <v>0</v>
      </c>
      <c r="K66" s="59">
        <v>0</v>
      </c>
      <c r="L66" s="59">
        <v>0</v>
      </c>
      <c r="M66" s="59">
        <v>0</v>
      </c>
      <c r="N66" s="59">
        <v>0</v>
      </c>
      <c r="O66" s="59">
        <v>0</v>
      </c>
      <c r="P66" s="59">
        <v>0</v>
      </c>
      <c r="Q66" s="59">
        <v>0</v>
      </c>
      <c r="R66" s="59">
        <v>2</v>
      </c>
      <c r="S66" s="59">
        <v>1</v>
      </c>
      <c r="T66" s="59">
        <f t="shared" si="0"/>
        <v>1</v>
      </c>
      <c r="U66" s="59">
        <f t="shared" si="1"/>
        <v>0</v>
      </c>
      <c r="V66" s="59">
        <f t="shared" si="2"/>
        <v>0</v>
      </c>
      <c r="W66" s="59">
        <f t="shared" si="3"/>
        <v>0</v>
      </c>
      <c r="X66" s="59">
        <f t="shared" si="4"/>
        <v>0</v>
      </c>
      <c r="Y66" s="59">
        <f t="shared" si="5"/>
        <v>0</v>
      </c>
      <c r="Z66" s="59">
        <f t="shared" si="6"/>
        <v>0</v>
      </c>
      <c r="AA66" s="59">
        <f t="shared" si="7"/>
        <v>0</v>
      </c>
      <c r="AB66" s="59">
        <f t="shared" si="8"/>
        <v>0</v>
      </c>
      <c r="AC66" s="59">
        <f t="shared" si="9"/>
        <v>0</v>
      </c>
      <c r="AD66" s="166">
        <f t="shared" si="53"/>
        <v>0</v>
      </c>
      <c r="AE66" s="169">
        <f t="shared" si="11"/>
        <v>0</v>
      </c>
      <c r="AF66" s="169">
        <f t="shared" si="12"/>
        <v>0</v>
      </c>
      <c r="AG66" s="169">
        <f t="shared" si="13"/>
        <v>0</v>
      </c>
      <c r="AH66" s="169">
        <f t="shared" si="14"/>
        <v>1</v>
      </c>
      <c r="AI66" s="169">
        <f t="shared" si="15"/>
        <v>0</v>
      </c>
      <c r="AJ66" s="169">
        <f t="shared" si="16"/>
        <v>0</v>
      </c>
      <c r="AK66" s="169">
        <f t="shared" si="17"/>
        <v>0</v>
      </c>
      <c r="AL66" s="169">
        <f t="shared" si="18"/>
        <v>1</v>
      </c>
      <c r="AM66" s="169">
        <f t="shared" si="19"/>
        <v>0</v>
      </c>
      <c r="AN66" s="169">
        <f t="shared" si="20"/>
        <v>0</v>
      </c>
      <c r="AO66" s="169">
        <f t="shared" si="21"/>
        <v>1</v>
      </c>
      <c r="AP66" s="169">
        <f t="shared" si="22"/>
        <v>0</v>
      </c>
      <c r="AQ66" s="169">
        <f t="shared" si="23"/>
        <v>0</v>
      </c>
      <c r="AR66" s="169">
        <f t="shared" si="24"/>
        <v>0</v>
      </c>
      <c r="AS66" s="169">
        <f t="shared" si="25"/>
        <v>0</v>
      </c>
      <c r="AT66" s="169">
        <f t="shared" si="26"/>
        <v>0</v>
      </c>
      <c r="AU66" s="169">
        <f t="shared" si="27"/>
        <v>0</v>
      </c>
      <c r="AV66" s="169">
        <f t="shared" si="28"/>
        <v>1</v>
      </c>
      <c r="AW66" s="169">
        <f t="shared" si="29"/>
        <v>1</v>
      </c>
      <c r="AX66" s="169">
        <f t="shared" si="30"/>
        <v>0</v>
      </c>
      <c r="AY66" s="169">
        <f t="shared" si="43"/>
        <v>1</v>
      </c>
      <c r="AZ66" s="169">
        <f t="shared" si="31"/>
        <v>0</v>
      </c>
      <c r="BA66" s="169">
        <f t="shared" si="32"/>
        <v>0</v>
      </c>
      <c r="BB66" s="169">
        <f t="shared" si="33"/>
        <v>1</v>
      </c>
      <c r="BC66" s="169">
        <f t="shared" si="34"/>
        <v>0</v>
      </c>
      <c r="BD66" s="169">
        <f t="shared" si="35"/>
        <v>1</v>
      </c>
      <c r="BE66" s="169">
        <f t="shared" si="36"/>
        <v>0</v>
      </c>
      <c r="BF66" s="169">
        <f t="shared" si="37"/>
        <v>0</v>
      </c>
      <c r="BG66" s="169">
        <f t="shared" si="38"/>
        <v>0</v>
      </c>
      <c r="BH66" s="169">
        <f t="shared" si="39"/>
        <v>0</v>
      </c>
      <c r="BI66" s="169">
        <f t="shared" si="40"/>
        <v>0</v>
      </c>
      <c r="BJ66" s="169">
        <f t="shared" si="41"/>
        <v>1</v>
      </c>
      <c r="BK66" s="167">
        <f t="shared" si="42"/>
        <v>0</v>
      </c>
      <c r="BL66" s="169">
        <f t="shared" si="44"/>
        <v>0</v>
      </c>
      <c r="BM66" s="169">
        <f t="shared" si="45"/>
        <v>1</v>
      </c>
      <c r="BN66" s="169">
        <f t="shared" si="46"/>
        <v>0</v>
      </c>
      <c r="BO66" s="169">
        <f t="shared" si="47"/>
        <v>1</v>
      </c>
      <c r="BP66" s="36">
        <f t="shared" si="48"/>
        <v>0</v>
      </c>
      <c r="BQ66">
        <f t="shared" si="49"/>
        <v>0</v>
      </c>
      <c r="BR66" s="36">
        <f t="shared" si="50"/>
        <v>1</v>
      </c>
      <c r="BS66" t="e">
        <f t="shared" si="51"/>
        <v>#N/A</v>
      </c>
    </row>
    <row r="67" spans="1:71">
      <c r="A67" s="59">
        <v>200</v>
      </c>
      <c r="B67" s="59">
        <v>131284</v>
      </c>
      <c r="C67" s="160">
        <v>14285714.224893199</v>
      </c>
      <c r="D67" s="59">
        <v>13267857</v>
      </c>
      <c r="E67" s="59">
        <v>13267857</v>
      </c>
      <c r="F67" s="59">
        <v>1017857.22489322</v>
      </c>
      <c r="G67" s="59">
        <v>32.142856597900398</v>
      </c>
      <c r="H67" s="59">
        <v>-2950291443.677</v>
      </c>
      <c r="I67" s="59">
        <v>0</v>
      </c>
      <c r="J67" s="59">
        <v>0</v>
      </c>
      <c r="K67" s="59">
        <v>0</v>
      </c>
      <c r="L67" s="59">
        <v>403</v>
      </c>
      <c r="M67" s="59">
        <v>0</v>
      </c>
      <c r="N67" s="59">
        <v>0</v>
      </c>
      <c r="O67" s="59">
        <v>0</v>
      </c>
      <c r="P67" s="59">
        <v>0</v>
      </c>
      <c r="Q67" s="59">
        <v>0</v>
      </c>
      <c r="R67" s="59">
        <v>1</v>
      </c>
      <c r="S67" s="59">
        <v>1</v>
      </c>
      <c r="T67" s="59">
        <f t="shared" si="0"/>
        <v>1</v>
      </c>
      <c r="U67" s="59">
        <f t="shared" si="1"/>
        <v>0</v>
      </c>
      <c r="V67" s="59">
        <f t="shared" si="2"/>
        <v>0</v>
      </c>
      <c r="W67" s="59">
        <f t="shared" si="3"/>
        <v>0</v>
      </c>
      <c r="X67" s="59">
        <f t="shared" si="4"/>
        <v>0</v>
      </c>
      <c r="Y67" s="59">
        <f t="shared" si="5"/>
        <v>0</v>
      </c>
      <c r="Z67" s="59">
        <f t="shared" si="6"/>
        <v>0</v>
      </c>
      <c r="AA67" s="59">
        <f t="shared" si="7"/>
        <v>0</v>
      </c>
      <c r="AB67" s="59">
        <f t="shared" si="8"/>
        <v>0</v>
      </c>
      <c r="AC67" s="59">
        <f t="shared" si="9"/>
        <v>0</v>
      </c>
      <c r="AD67" s="166">
        <f t="shared" si="53"/>
        <v>0</v>
      </c>
      <c r="AE67" s="169">
        <f t="shared" si="11"/>
        <v>0</v>
      </c>
      <c r="AF67" s="169">
        <f t="shared" si="12"/>
        <v>0</v>
      </c>
      <c r="AG67" s="169">
        <f t="shared" si="13"/>
        <v>0</v>
      </c>
      <c r="AH67" s="169">
        <f t="shared" si="14"/>
        <v>1</v>
      </c>
      <c r="AI67" s="169">
        <f t="shared" si="15"/>
        <v>0</v>
      </c>
      <c r="AJ67" s="169">
        <f t="shared" si="16"/>
        <v>0</v>
      </c>
      <c r="AK67" s="169">
        <f t="shared" si="17"/>
        <v>0</v>
      </c>
      <c r="AL67" s="169">
        <f t="shared" si="18"/>
        <v>1</v>
      </c>
      <c r="AM67" s="169">
        <f t="shared" si="19"/>
        <v>0</v>
      </c>
      <c r="AN67" s="169">
        <f t="shared" si="20"/>
        <v>0</v>
      </c>
      <c r="AO67" s="169">
        <f t="shared" si="21"/>
        <v>1</v>
      </c>
      <c r="AP67" s="169">
        <f t="shared" si="22"/>
        <v>0</v>
      </c>
      <c r="AQ67" s="169">
        <f t="shared" si="23"/>
        <v>0</v>
      </c>
      <c r="AR67" s="169">
        <f t="shared" si="24"/>
        <v>0</v>
      </c>
      <c r="AS67" s="169">
        <f t="shared" si="25"/>
        <v>0</v>
      </c>
      <c r="AT67" s="169">
        <f t="shared" si="26"/>
        <v>0</v>
      </c>
      <c r="AU67" s="169">
        <f t="shared" si="27"/>
        <v>0</v>
      </c>
      <c r="AV67" s="169">
        <f t="shared" si="28"/>
        <v>1</v>
      </c>
      <c r="AW67" s="169">
        <f t="shared" si="29"/>
        <v>1</v>
      </c>
      <c r="AX67" s="169">
        <f t="shared" si="30"/>
        <v>0</v>
      </c>
      <c r="AY67" s="169">
        <f t="shared" si="43"/>
        <v>1</v>
      </c>
      <c r="AZ67" s="169">
        <f t="shared" si="31"/>
        <v>0</v>
      </c>
      <c r="BA67" s="169">
        <f t="shared" si="32"/>
        <v>0</v>
      </c>
      <c r="BB67" s="169">
        <f t="shared" si="33"/>
        <v>1</v>
      </c>
      <c r="BC67" s="169">
        <f t="shared" si="34"/>
        <v>0</v>
      </c>
      <c r="BD67" s="169">
        <f t="shared" si="35"/>
        <v>1</v>
      </c>
      <c r="BE67" s="169">
        <f t="shared" si="36"/>
        <v>0</v>
      </c>
      <c r="BF67" s="169">
        <f t="shared" si="37"/>
        <v>0</v>
      </c>
      <c r="BG67" s="169">
        <f t="shared" si="38"/>
        <v>1</v>
      </c>
      <c r="BH67" s="169">
        <f t="shared" si="39"/>
        <v>0</v>
      </c>
      <c r="BI67" s="169">
        <f t="shared" si="40"/>
        <v>0</v>
      </c>
      <c r="BJ67" s="169">
        <f t="shared" si="41"/>
        <v>0</v>
      </c>
      <c r="BK67" s="167">
        <f t="shared" si="42"/>
        <v>0</v>
      </c>
      <c r="BL67" s="169">
        <f t="shared" si="44"/>
        <v>1</v>
      </c>
      <c r="BM67" s="169">
        <f t="shared" si="45"/>
        <v>0</v>
      </c>
      <c r="BN67" s="169">
        <f t="shared" si="46"/>
        <v>0</v>
      </c>
      <c r="BO67" s="169">
        <f t="shared" si="47"/>
        <v>1</v>
      </c>
      <c r="BP67" s="36">
        <f t="shared" si="48"/>
        <v>0</v>
      </c>
      <c r="BQ67">
        <f t="shared" si="49"/>
        <v>0</v>
      </c>
      <c r="BR67" s="36">
        <f t="shared" si="50"/>
        <v>1</v>
      </c>
      <c r="BS67" t="e">
        <f t="shared" si="51"/>
        <v>#N/A</v>
      </c>
    </row>
    <row r="68" spans="1:71">
      <c r="A68" s="59">
        <v>409</v>
      </c>
      <c r="B68" s="59">
        <v>231591</v>
      </c>
      <c r="C68" s="160">
        <v>18571428.492361199</v>
      </c>
      <c r="D68" s="59">
        <v>17535714</v>
      </c>
      <c r="E68" s="59">
        <v>17535714</v>
      </c>
      <c r="F68" s="59">
        <v>1035714.49236119</v>
      </c>
      <c r="G68" s="59">
        <v>835.71426010131802</v>
      </c>
      <c r="H68" s="59">
        <v>-6419441664.0882101</v>
      </c>
      <c r="I68" s="59">
        <v>0</v>
      </c>
      <c r="J68" s="59">
        <v>0</v>
      </c>
      <c r="K68" s="59">
        <v>0</v>
      </c>
      <c r="L68" s="59">
        <v>402</v>
      </c>
      <c r="M68" s="59">
        <v>102</v>
      </c>
      <c r="N68" s="59">
        <v>0</v>
      </c>
      <c r="O68" s="59">
        <v>201</v>
      </c>
      <c r="P68" s="59">
        <v>0</v>
      </c>
      <c r="Q68" s="59">
        <v>0</v>
      </c>
      <c r="R68" s="59">
        <v>2</v>
      </c>
      <c r="S68" s="59">
        <v>0</v>
      </c>
      <c r="T68" s="59">
        <f t="shared" ref="T68:T131" si="54">COUNTIFS(I68, "&gt;400", I68, "&lt;500")+COUNTIFS(L68, "&gt;400", L68, "&lt;500")+COUNTIFS(O68, "&gt;400", O68, "&lt;500")</f>
        <v>1</v>
      </c>
      <c r="U68" s="59">
        <f t="shared" ref="U68:U131" si="55">COUNTIFS(J68, "&gt;200", J68, "&lt;400")+COUNTIFS(L68, "&gt;200", L68, "&lt;400")+COUNTIFS(O68, "&gt;200", O68, "&lt;400")</f>
        <v>1</v>
      </c>
      <c r="V68" s="59">
        <f t="shared" ref="V68:V131" si="56">COUNTIF($I68, 102)+COUNTIF($L68, 102)+COUNTIF($O68, 102)</f>
        <v>0</v>
      </c>
      <c r="W68" s="59">
        <f t="shared" ref="W68:W131" si="57">IF(AND(J68&gt;399, J68&lt;500), 1,0) + IF(AND(K68&gt;399, K68&lt;500), 1,0) +IF(AND(M68&gt;399, M68&lt;500), 1,0) +IF(AND(N68&gt;399, N68&lt;500), 1,0) +IF(AND(P68&gt;399, P68&lt;500), 1,0) +IF(AND(Q68&gt;399, Q68&lt;500), 1,0)</f>
        <v>0</v>
      </c>
      <c r="X68" s="59">
        <f t="shared" ref="X68:X131" si="58">IF(AND(J68&gt;700, J68&lt;890), 1,0) + IF(AND(K68&gt;700, K68&lt;890), 1,0) +IF(AND(M68&gt;700, M68&lt;890), 1,0) +IF(AND(N68&gt;700, N68&lt;890), 1,0) +IF(AND(P68&gt;700, P68&lt;890), 1,0) +IF(AND(Q68&gt;700, Q68&lt;890), 1,0)</f>
        <v>0</v>
      </c>
      <c r="Y68" s="59">
        <f t="shared" ref="Y68:Y131" si="59">IF(AND(J68&gt;200, J68&lt;400), 1,0) + IF(AND(K68&gt;200, K68&lt;400), 1,0) +IF(AND(M68&gt;200, M68&lt;400), 1,0) +IF(AND(N68&gt;200, N68&lt;400), 1,0) +IF(AND(P68&gt;200, P68&lt;400), 1,0) +IF(AND(Q68&gt;200, Q68&lt;400), 1,0)</f>
        <v>0</v>
      </c>
      <c r="Z68" s="59">
        <f t="shared" ref="Z68:Z131" si="60">IF(J68=101, 1,0) + IF(K68=101, 1,0) +IF(M68=101, 1,0) +IF(N68=101, 1,0) +IF(P68=101, 1,0) +IF(Q68=101, 1,0)</f>
        <v>0</v>
      </c>
      <c r="AA68" s="59">
        <f t="shared" ref="AA68:AA131" si="61">IF(J68=102, 1,0) + IF(K68=102, 1,0) +IF(M68=102, 1,0) +IF(N68=102, 1,0) +IF(P68=102, 1,0) +IF(Q68=102, 1,0)</f>
        <v>1</v>
      </c>
      <c r="AB68" s="59">
        <f t="shared" ref="AB68:AB131" si="62">IF(AND(J68&gt;500, J68&lt;600), 1,0) + IF(AND(K68&gt;500, K68&lt;600), 1,0) +IF(AND(M68&gt;500, M68&lt;600), 1,0) +IF(AND(N68&gt;500, N68&lt;600), 1,0) +IF(AND(P68&gt;500, P68&lt;600), 1,0) +IF(AND(Q68&gt;500, Q68&lt;600), 1,0)</f>
        <v>0</v>
      </c>
      <c r="AC68" s="59">
        <f t="shared" ref="AC68:AC131" si="63">IF(AND(J68&gt;0, SUM(W68:AB68)=0), 1,0) + IF(AND(K68&gt;0, SUM(W68:AB68)=0), 1,0) +IF(AND(M68&gt;0, SUM(W68:AB68)=0), 1,0) +IF(AND(N68&gt;0, SUM(W68:AB68)=0), 1,0) +IF(AND(P68&gt;0, SUM(W68:AB68)=0), 1,0) +IF(AND(Q68&gt;0, SUM(W68:AB68)=0), 1,0)</f>
        <v>0</v>
      </c>
      <c r="AD68" s="166">
        <f t="shared" si="53"/>
        <v>0</v>
      </c>
      <c r="AE68" s="169">
        <f t="shared" ref="AE68:AE131" si="64">IF(AD68=1, 1,0)</f>
        <v>0</v>
      </c>
      <c r="AF68" s="169">
        <f t="shared" ref="AF68:AF131" si="65">IF(AD68&gt;=2, 1,0)</f>
        <v>0</v>
      </c>
      <c r="AG68" s="169">
        <f t="shared" ref="AG68:AG131" si="66">IF(IF(I68=101,1,0) * IF(J68&lt;&gt;0, 1,0) +IF(I68=101,1,0)* IF(K68&lt;&gt;0, 1,0) + IF(L68=101,1,0) * IF(M68&lt;&gt;0, 1,0) +IF(L68=101,1,0)* IF(N68&lt;&gt;0, 1,0) + IF(O68=101,1,0) * IF(P68&lt;&gt;0, 1,0) +IF(O68=101,1,0)* IF(Q68&lt;&gt;0, 1,0)&gt;0, 1,0)</f>
        <v>0</v>
      </c>
      <c r="AH68" s="169">
        <f t="shared" ref="AH68:AH131" si="67">IF(AG68=0, 1,0)</f>
        <v>1</v>
      </c>
      <c r="AI68" s="169">
        <f t="shared" ref="AI68:AI131" si="68">IF(AND(AD68&gt;0, T68&gt;0), 1, 0)</f>
        <v>0</v>
      </c>
      <c r="AJ68" s="169">
        <f t="shared" ref="AJ68:AJ131" si="69">IF(AND(AD68&gt;0, V68&gt;0), 1, 0)</f>
        <v>0</v>
      </c>
      <c r="AK68" s="169">
        <f t="shared" ref="AK68:AK131" si="70">IF(AND(AD68&gt;0, U68&gt;0), 1, 0)</f>
        <v>0</v>
      </c>
      <c r="AL68" s="169">
        <f t="shared" ref="AL68:AL131" si="71">IF(SUM(AI68:AK68)&gt;0,0,1)</f>
        <v>1</v>
      </c>
      <c r="AM68" s="169">
        <f t="shared" ref="AM68:AM131" si="72">IF(V68&gt;0, 1,0)</f>
        <v>0</v>
      </c>
      <c r="AN68" s="169">
        <f t="shared" ref="AN68:AN131" si="73">IF(I68=102,1,0) * IF(J68&lt;&gt;0, 1,0) +IF(I68=102,1,0)* IF(K68&lt;&gt;0, 1,0) + IF(L68=102,1,0) * IF(M68&lt;&gt;0, 1,0) +IF(L68=102,1,0)* IF(N68&lt;&gt;0, 1,0) + IF(O68=102,1,0) * IF(P68&lt;&gt;0, 1,0) +IF(O68=102,1,0)* IF(Q68&lt;&gt;0, 1,0)</f>
        <v>0</v>
      </c>
      <c r="AO68" s="169">
        <f t="shared" ref="AO68:AO131" si="74">IF(AN68=0, 1,0)</f>
        <v>1</v>
      </c>
      <c r="AP68" s="169">
        <f t="shared" ref="AP68:AP131" si="75">IF(V68&gt;1,1,0)</f>
        <v>0</v>
      </c>
      <c r="AQ68" s="169">
        <f t="shared" ref="AQ68:AQ131" si="76">IF(V68 = 1, 1, 0)</f>
        <v>0</v>
      </c>
      <c r="AR68" s="169">
        <f t="shared" ref="AR68:AR131" si="77">IF(SUM(AS68:AU68)&gt;0, 1,0)</f>
        <v>0</v>
      </c>
      <c r="AS68" s="169">
        <f t="shared" ref="AS68:AS131" si="78">IF(AND(T68&gt;0, V68&gt;0), 1,0)</f>
        <v>0</v>
      </c>
      <c r="AT68" s="169">
        <f t="shared" ref="AT68:AT131" si="79">AJ68</f>
        <v>0</v>
      </c>
      <c r="AU68" s="169">
        <f t="shared" ref="AU68:AU131" si="80">IF(AND(V68&gt;0, U68&gt;0),1,0)</f>
        <v>0</v>
      </c>
      <c r="AV68" s="169">
        <f t="shared" ref="AV68:AV131" si="81">IF(SUM(AS68:AU68)&gt;0,0,1)</f>
        <v>1</v>
      </c>
      <c r="AW68" s="169">
        <f t="shared" ref="AW68:AW131" si="82">IF(T68&gt;0,1,0)</f>
        <v>1</v>
      </c>
      <c r="AX68" s="169">
        <f t="shared" ref="AX68:AX131" si="83">IF(T68&gt;1, 1,0)</f>
        <v>0</v>
      </c>
      <c r="AY68" s="169">
        <f t="shared" si="43"/>
        <v>1</v>
      </c>
      <c r="AZ68" s="169">
        <f t="shared" ref="AZ68:AZ131" si="84">IF(SUM(AS68,AI68)&gt;0,1,0)</f>
        <v>0</v>
      </c>
      <c r="BA68" s="169">
        <f t="shared" ref="BA68:BA131" si="85">IF(AND(AW68&gt;0, X68&gt;0),1,0)+IF(AND(AW68&gt;0, (COUNTIFS(I68, "&gt;700", L68, "&gt;700", O68, "&gt;700")&gt;0)),1,0)</f>
        <v>0</v>
      </c>
      <c r="BB68" s="169">
        <f t="shared" ref="BB68:BB131" si="86">IF(BA68 = 0, 1,0)</f>
        <v>1</v>
      </c>
      <c r="BC68" s="169">
        <f t="shared" ref="BC68:BC131" si="87">IF(COUNTIFS(I68, "&gt;400", I68,"&lt;600"),1,0) * IF(COUNTIFS(J68,"&gt;0", J68,"&lt;700")+  COUNTIFS(K68,"&gt;0", K68,"&lt;700")&gt;0,1,0) + IF(COUNTIFS(L68, "&gt;400", L68,"&lt;600"),1,0) * IF(COUNTIFS(M68,"&gt;0", M68,"&lt;700")+ COUNTIFS(N68,"&gt;0", N68,"&lt;700")&gt;0,1,0) + IF(COUNTIFS(O68, "&gt;400", O68,"&lt;600"),1,0) * IF(COUNTIFS(P68,"&gt;0", P68,"&lt;700")+  COUNTIFS(Q68,"&gt;0", Q68,"&lt;700")&gt;0,1,0)</f>
        <v>1</v>
      </c>
      <c r="BD68" s="169">
        <f t="shared" ref="BD68:BD131" si="88">IF(BC68 = 0, 1,0)</f>
        <v>0</v>
      </c>
      <c r="BE68" s="169">
        <f t="shared" ref="BE68:BE131" si="89">COUNTIF(I68, 406)+COUNTIF(L68, 406)+COUNTIF(O68, 406)</f>
        <v>0</v>
      </c>
      <c r="BF68" s="169">
        <f t="shared" ref="BF68:BF131" si="90">COUNTIF(I68, 417)+COUNTIF(L68, 417)+COUNTIF(O68, 417)</f>
        <v>0</v>
      </c>
      <c r="BG68" s="169">
        <f t="shared" ref="BG68:BG131" si="91">COUNTIF(I68, 403)+COUNTIF(L68, 403)+COUNTIF(O68, 403)</f>
        <v>0</v>
      </c>
      <c r="BH68" s="169">
        <f t="shared" ref="BH68:BH131" si="92">COUNTIF(I68, 415)+COUNTIF(L68, 415)+COUNTIF(O68, 415)</f>
        <v>0</v>
      </c>
      <c r="BI68" s="169">
        <f t="shared" ref="BI68:BI131" si="93">COUNTIF(I68, 405)+COUNTIF(L68, 405)+COUNTIF(O68, 405)</f>
        <v>0</v>
      </c>
      <c r="BJ68" s="169">
        <f t="shared" ref="BJ68:BJ131" si="94">IF(OR(COUNTIF(I68, 416)=1, COUNTIF(I68, 412)=1), 1,0)   +IF(OR(COUNTIF(L68, 416)=1, COUNTIF(L68, 412)=1), 1,0)+IF(OR(COUNTIF(O68, 416)=1, COUNTIF(O68, 412)=1), 1,0)</f>
        <v>0</v>
      </c>
      <c r="BK68" s="167">
        <f t="shared" ref="BK68:BK131" si="95">IF(AND(AW68&gt;0, SUM(BE68:BJ68) = 0), 1,0)</f>
        <v>1</v>
      </c>
      <c r="BL68" s="169">
        <f t="shared" si="44"/>
        <v>0</v>
      </c>
      <c r="BM68" s="169">
        <f t="shared" si="45"/>
        <v>1</v>
      </c>
      <c r="BN68" s="169">
        <f t="shared" si="46"/>
        <v>1</v>
      </c>
      <c r="BO68" s="169">
        <f t="shared" si="47"/>
        <v>0</v>
      </c>
      <c r="BP68" s="36">
        <f t="shared" si="48"/>
        <v>0</v>
      </c>
      <c r="BQ68">
        <f t="shared" si="49"/>
        <v>0</v>
      </c>
      <c r="BR68" s="36">
        <f t="shared" si="50"/>
        <v>1</v>
      </c>
      <c r="BS68" t="e">
        <f t="shared" si="51"/>
        <v>#N/A</v>
      </c>
    </row>
    <row r="69" spans="1:71">
      <c r="A69" s="59">
        <v>239</v>
      </c>
      <c r="B69" s="59">
        <v>151351</v>
      </c>
      <c r="C69" s="160">
        <v>6709620.3127208902</v>
      </c>
      <c r="D69" s="59">
        <v>5400000</v>
      </c>
      <c r="E69" s="59">
        <v>5400000</v>
      </c>
      <c r="F69" s="59">
        <v>1309620.3127208899</v>
      </c>
      <c r="G69" s="59">
        <v>133.33334350585901</v>
      </c>
      <c r="H69" s="59">
        <v>-3797938647.8552499</v>
      </c>
      <c r="I69" s="59">
        <v>0</v>
      </c>
      <c r="J69" s="59">
        <v>0</v>
      </c>
      <c r="K69" s="59">
        <v>0</v>
      </c>
      <c r="L69" s="59">
        <v>102</v>
      </c>
      <c r="M69" s="59">
        <v>202</v>
      </c>
      <c r="N69" s="59">
        <v>0</v>
      </c>
      <c r="O69" s="59">
        <v>0</v>
      </c>
      <c r="P69" s="59">
        <v>0</v>
      </c>
      <c r="Q69" s="59">
        <v>0</v>
      </c>
      <c r="R69" s="59">
        <v>1</v>
      </c>
      <c r="S69" s="59">
        <v>0</v>
      </c>
      <c r="T69" s="59">
        <f t="shared" si="54"/>
        <v>0</v>
      </c>
      <c r="U69" s="59">
        <f t="shared" si="55"/>
        <v>0</v>
      </c>
      <c r="V69" s="59">
        <f t="shared" si="56"/>
        <v>1</v>
      </c>
      <c r="W69" s="59">
        <f t="shared" si="57"/>
        <v>0</v>
      </c>
      <c r="X69" s="59">
        <f t="shared" si="58"/>
        <v>0</v>
      </c>
      <c r="Y69" s="59">
        <f t="shared" si="59"/>
        <v>1</v>
      </c>
      <c r="Z69" s="59">
        <f t="shared" si="60"/>
        <v>0</v>
      </c>
      <c r="AA69" s="59">
        <f t="shared" si="61"/>
        <v>0</v>
      </c>
      <c r="AB69" s="59">
        <f t="shared" si="62"/>
        <v>0</v>
      </c>
      <c r="AC69" s="59">
        <f t="shared" si="63"/>
        <v>0</v>
      </c>
      <c r="AD69" s="166">
        <f t="shared" si="53"/>
        <v>0</v>
      </c>
      <c r="AE69" s="169">
        <f t="shared" si="64"/>
        <v>0</v>
      </c>
      <c r="AF69" s="169">
        <f t="shared" si="65"/>
        <v>0</v>
      </c>
      <c r="AG69" s="169">
        <f t="shared" si="66"/>
        <v>0</v>
      </c>
      <c r="AH69" s="169">
        <f t="shared" si="67"/>
        <v>1</v>
      </c>
      <c r="AI69" s="169">
        <f t="shared" si="68"/>
        <v>0</v>
      </c>
      <c r="AJ69" s="169">
        <f t="shared" si="69"/>
        <v>0</v>
      </c>
      <c r="AK69" s="169">
        <f t="shared" si="70"/>
        <v>0</v>
      </c>
      <c r="AL69" s="169">
        <f t="shared" si="71"/>
        <v>1</v>
      </c>
      <c r="AM69" s="169">
        <f t="shared" si="72"/>
        <v>1</v>
      </c>
      <c r="AN69" s="169">
        <f t="shared" si="73"/>
        <v>1</v>
      </c>
      <c r="AO69" s="169">
        <f t="shared" si="74"/>
        <v>0</v>
      </c>
      <c r="AP69" s="169">
        <f t="shared" si="75"/>
        <v>0</v>
      </c>
      <c r="AQ69" s="169">
        <f t="shared" si="76"/>
        <v>1</v>
      </c>
      <c r="AR69" s="169">
        <f t="shared" si="77"/>
        <v>0</v>
      </c>
      <c r="AS69" s="169">
        <f t="shared" si="78"/>
        <v>0</v>
      </c>
      <c r="AT69" s="169">
        <f t="shared" si="79"/>
        <v>0</v>
      </c>
      <c r="AU69" s="169">
        <f t="shared" si="80"/>
        <v>0</v>
      </c>
      <c r="AV69" s="169">
        <f t="shared" si="81"/>
        <v>1</v>
      </c>
      <c r="AW69" s="169">
        <f t="shared" si="82"/>
        <v>0</v>
      </c>
      <c r="AX69" s="169">
        <f t="shared" si="83"/>
        <v>0</v>
      </c>
      <c r="AY69" s="169">
        <f t="shared" ref="AY69:AY132" si="96">IF(T69=1, 1, 0)</f>
        <v>0</v>
      </c>
      <c r="AZ69" s="169">
        <f t="shared" si="84"/>
        <v>0</v>
      </c>
      <c r="BA69" s="169">
        <f t="shared" si="85"/>
        <v>0</v>
      </c>
      <c r="BB69" s="169">
        <f t="shared" si="86"/>
        <v>1</v>
      </c>
      <c r="BC69" s="169">
        <f t="shared" si="87"/>
        <v>0</v>
      </c>
      <c r="BD69" s="169">
        <f t="shared" si="88"/>
        <v>1</v>
      </c>
      <c r="BE69" s="169">
        <f t="shared" si="89"/>
        <v>0</v>
      </c>
      <c r="BF69" s="169">
        <f t="shared" si="90"/>
        <v>0</v>
      </c>
      <c r="BG69" s="169">
        <f t="shared" si="91"/>
        <v>0</v>
      </c>
      <c r="BH69" s="169">
        <f t="shared" si="92"/>
        <v>0</v>
      </c>
      <c r="BI69" s="169">
        <f t="shared" si="93"/>
        <v>0</v>
      </c>
      <c r="BJ69" s="169">
        <f t="shared" si="94"/>
        <v>0</v>
      </c>
      <c r="BK69" s="167">
        <f t="shared" si="95"/>
        <v>0</v>
      </c>
      <c r="BL69" s="169">
        <f t="shared" ref="BL69:BL132" si="97">IF(R69 = 1, 1,0)</f>
        <v>1</v>
      </c>
      <c r="BM69" s="169">
        <f t="shared" ref="BM69:BM132" si="98">IF(R69 = 2, 1,0)</f>
        <v>0</v>
      </c>
      <c r="BN69" s="169">
        <f t="shared" ref="BN69:BN132" si="99">IF(S69 = 1, 0,1)</f>
        <v>1</v>
      </c>
      <c r="BO69" s="169">
        <f t="shared" ref="BO69:BO132" si="100">IF(S69 = 1, 1,0)</f>
        <v>0</v>
      </c>
      <c r="BP69" s="36">
        <f t="shared" ref="BP69:BP132" si="101">IF(SUM($AE$2:$AF$2)&gt;0, SUMPRODUCT($AE$2:$AF$2, AE69:AF69),IF(SUM(AE69:AF69)&gt;0, 0,1))*SUMPRODUCT($AG$2:$AH$2, AG69:AH69)*SUMPRODUCT($AI$2:$AL$2, AI69:AL69)*SUMPRODUCT($BL$2:$BM$2,BL69:BM69)*SUMPRODUCT($BN$2:$BO$2,BN69:BO69)</f>
        <v>0</v>
      </c>
      <c r="BQ69">
        <f t="shared" ref="BQ69:BQ132" si="102">(SUMPRODUCT($AN$2:$AO$2, AN69:AO69)*SUMPRODUCT($AP$2:$AR$2, AP69:AR69)*SUMPRODUCT($AS$2:$AV$2, AS69:AV69))*SUMPRODUCT($BL$2:$BM$2,BL69:BM69)*SUMPRODUCT($BN$2:$BO$2,BN69:BO69)</f>
        <v>1</v>
      </c>
      <c r="BR69" s="36">
        <f t="shared" ref="BR69:BR132" si="103">SUMPRODUCT($AX$2:$AZ$2, AX69:AZ69)*SUMPRODUCT($BA$2:$BB$2, BA69:BB69)*SUMPRODUCT($BC$2:$BD$2, BC69:BD69)*SUMPRODUCT($BE$2:$BK$2, BE69:BK69)*SUMPRODUCT($BL$2:$BM$2,BL69:BM69)*SUMPRODUCT($BN$2:$BO$2,BN69:BO69)</f>
        <v>0</v>
      </c>
      <c r="BS69" t="e">
        <f t="shared" ref="BS69:BS132" si="104">IF((BP69*$AD$2+BQ69*$AM$2+BR69*$AW$2)&gt;0,  F69,NA())</f>
        <v>#N/A</v>
      </c>
    </row>
    <row r="70" spans="1:71">
      <c r="A70" s="59">
        <v>114</v>
      </c>
      <c r="B70" s="59">
        <v>25131</v>
      </c>
      <c r="C70" s="160">
        <v>1814285.7451828199</v>
      </c>
      <c r="D70" s="59">
        <v>480357.15625</v>
      </c>
      <c r="E70" s="59">
        <v>480357.15625</v>
      </c>
      <c r="F70" s="59">
        <v>1333928.5889328199</v>
      </c>
      <c r="G70" s="59">
        <v>12.142856836319</v>
      </c>
      <c r="H70" s="59">
        <v>-1838390254.4912601</v>
      </c>
      <c r="I70" s="59">
        <v>407</v>
      </c>
      <c r="J70" s="59">
        <v>0</v>
      </c>
      <c r="K70" s="59">
        <v>0</v>
      </c>
      <c r="L70" s="59">
        <v>0</v>
      </c>
      <c r="M70" s="59">
        <v>0</v>
      </c>
      <c r="N70" s="59">
        <v>0</v>
      </c>
      <c r="O70" s="59">
        <v>101</v>
      </c>
      <c r="P70" s="59">
        <v>0</v>
      </c>
      <c r="Q70" s="59">
        <v>0</v>
      </c>
      <c r="R70" s="59">
        <v>2</v>
      </c>
      <c r="S70" s="59">
        <v>0</v>
      </c>
      <c r="T70" s="59">
        <f t="shared" si="54"/>
        <v>1</v>
      </c>
      <c r="U70" s="59">
        <f t="shared" si="55"/>
        <v>0</v>
      </c>
      <c r="V70" s="59">
        <f t="shared" si="56"/>
        <v>0</v>
      </c>
      <c r="W70" s="59">
        <f t="shared" si="57"/>
        <v>0</v>
      </c>
      <c r="X70" s="59">
        <f t="shared" si="58"/>
        <v>0</v>
      </c>
      <c r="Y70" s="59">
        <f t="shared" si="59"/>
        <v>0</v>
      </c>
      <c r="Z70" s="59">
        <f t="shared" si="60"/>
        <v>0</v>
      </c>
      <c r="AA70" s="59">
        <f t="shared" si="61"/>
        <v>0</v>
      </c>
      <c r="AB70" s="59">
        <f t="shared" si="62"/>
        <v>0</v>
      </c>
      <c r="AC70" s="59">
        <f t="shared" si="63"/>
        <v>0</v>
      </c>
      <c r="AD70" s="166">
        <f t="shared" si="53"/>
        <v>1</v>
      </c>
      <c r="AE70" s="169">
        <f t="shared" si="64"/>
        <v>1</v>
      </c>
      <c r="AF70" s="169">
        <f t="shared" si="65"/>
        <v>0</v>
      </c>
      <c r="AG70" s="169">
        <f t="shared" si="66"/>
        <v>0</v>
      </c>
      <c r="AH70" s="169">
        <f t="shared" si="67"/>
        <v>1</v>
      </c>
      <c r="AI70" s="169">
        <f t="shared" si="68"/>
        <v>1</v>
      </c>
      <c r="AJ70" s="169">
        <f t="shared" si="69"/>
        <v>0</v>
      </c>
      <c r="AK70" s="169">
        <f t="shared" si="70"/>
        <v>0</v>
      </c>
      <c r="AL70" s="169">
        <f t="shared" si="71"/>
        <v>0</v>
      </c>
      <c r="AM70" s="169">
        <f t="shared" si="72"/>
        <v>0</v>
      </c>
      <c r="AN70" s="169">
        <f t="shared" si="73"/>
        <v>0</v>
      </c>
      <c r="AO70" s="169">
        <f t="shared" si="74"/>
        <v>1</v>
      </c>
      <c r="AP70" s="169">
        <f t="shared" si="75"/>
        <v>0</v>
      </c>
      <c r="AQ70" s="169">
        <f t="shared" si="76"/>
        <v>0</v>
      </c>
      <c r="AR70" s="169">
        <f t="shared" si="77"/>
        <v>0</v>
      </c>
      <c r="AS70" s="169">
        <f t="shared" si="78"/>
        <v>0</v>
      </c>
      <c r="AT70" s="169">
        <f t="shared" si="79"/>
        <v>0</v>
      </c>
      <c r="AU70" s="169">
        <f t="shared" si="80"/>
        <v>0</v>
      </c>
      <c r="AV70" s="169">
        <f t="shared" si="81"/>
        <v>1</v>
      </c>
      <c r="AW70" s="169">
        <f t="shared" si="82"/>
        <v>1</v>
      </c>
      <c r="AX70" s="169">
        <f t="shared" si="83"/>
        <v>0</v>
      </c>
      <c r="AY70" s="169">
        <f t="shared" si="96"/>
        <v>1</v>
      </c>
      <c r="AZ70" s="169">
        <f t="shared" si="84"/>
        <v>1</v>
      </c>
      <c r="BA70" s="169">
        <f t="shared" si="85"/>
        <v>0</v>
      </c>
      <c r="BB70" s="169">
        <f t="shared" si="86"/>
        <v>1</v>
      </c>
      <c r="BC70" s="169">
        <f t="shared" si="87"/>
        <v>0</v>
      </c>
      <c r="BD70" s="169">
        <f t="shared" si="88"/>
        <v>1</v>
      </c>
      <c r="BE70" s="169">
        <f t="shared" si="89"/>
        <v>0</v>
      </c>
      <c r="BF70" s="169">
        <f t="shared" si="90"/>
        <v>0</v>
      </c>
      <c r="BG70" s="169">
        <f t="shared" si="91"/>
        <v>0</v>
      </c>
      <c r="BH70" s="169">
        <f t="shared" si="92"/>
        <v>0</v>
      </c>
      <c r="BI70" s="169">
        <f t="shared" si="93"/>
        <v>0</v>
      </c>
      <c r="BJ70" s="169">
        <f t="shared" si="94"/>
        <v>0</v>
      </c>
      <c r="BK70" s="167">
        <f t="shared" si="95"/>
        <v>1</v>
      </c>
      <c r="BL70" s="169">
        <f t="shared" si="97"/>
        <v>0</v>
      </c>
      <c r="BM70" s="169">
        <f t="shared" si="98"/>
        <v>1</v>
      </c>
      <c r="BN70" s="169">
        <f t="shared" si="99"/>
        <v>1</v>
      </c>
      <c r="BO70" s="169">
        <f t="shared" si="100"/>
        <v>0</v>
      </c>
      <c r="BP70" s="36">
        <f t="shared" si="101"/>
        <v>1</v>
      </c>
      <c r="BQ70">
        <f t="shared" si="102"/>
        <v>0</v>
      </c>
      <c r="BR70" s="36">
        <f t="shared" si="103"/>
        <v>2</v>
      </c>
      <c r="BS70" t="e">
        <f t="shared" si="104"/>
        <v>#N/A</v>
      </c>
    </row>
    <row r="71" spans="1:71">
      <c r="A71" s="59">
        <v>206</v>
      </c>
      <c r="B71" s="59">
        <v>132111</v>
      </c>
      <c r="C71" s="160">
        <v>12142857.0911592</v>
      </c>
      <c r="D71" s="59">
        <v>10357143</v>
      </c>
      <c r="E71" s="59">
        <v>10357143</v>
      </c>
      <c r="F71" s="59">
        <v>1785714.0911592401</v>
      </c>
      <c r="G71" s="59">
        <v>992.85711669921898</v>
      </c>
      <c r="H71" s="59">
        <v>-3113409301.45612</v>
      </c>
      <c r="I71" s="59">
        <v>0</v>
      </c>
      <c r="J71" s="59">
        <v>0</v>
      </c>
      <c r="K71" s="59">
        <v>0</v>
      </c>
      <c r="L71" s="59">
        <v>406</v>
      </c>
      <c r="M71" s="59">
        <v>102</v>
      </c>
      <c r="N71" s="59">
        <v>0</v>
      </c>
      <c r="O71" s="59">
        <v>0</v>
      </c>
      <c r="P71" s="59">
        <v>0</v>
      </c>
      <c r="Q71" s="59">
        <v>0</v>
      </c>
      <c r="R71" s="59">
        <v>2</v>
      </c>
      <c r="S71" s="59">
        <v>1</v>
      </c>
      <c r="T71" s="59">
        <f t="shared" si="54"/>
        <v>1</v>
      </c>
      <c r="U71" s="59">
        <f t="shared" si="55"/>
        <v>0</v>
      </c>
      <c r="V71" s="59">
        <f t="shared" si="56"/>
        <v>0</v>
      </c>
      <c r="W71" s="59">
        <f t="shared" si="57"/>
        <v>0</v>
      </c>
      <c r="X71" s="59">
        <f t="shared" si="58"/>
        <v>0</v>
      </c>
      <c r="Y71" s="59">
        <f t="shared" si="59"/>
        <v>0</v>
      </c>
      <c r="Z71" s="59">
        <f t="shared" si="60"/>
        <v>0</v>
      </c>
      <c r="AA71" s="59">
        <f t="shared" si="61"/>
        <v>1</v>
      </c>
      <c r="AB71" s="59">
        <f t="shared" si="62"/>
        <v>0</v>
      </c>
      <c r="AC71" s="59">
        <f t="shared" si="63"/>
        <v>0</v>
      </c>
      <c r="AD71" s="166">
        <f t="shared" si="53"/>
        <v>0</v>
      </c>
      <c r="AE71" s="169">
        <f t="shared" si="64"/>
        <v>0</v>
      </c>
      <c r="AF71" s="169">
        <f t="shared" si="65"/>
        <v>0</v>
      </c>
      <c r="AG71" s="169">
        <f t="shared" si="66"/>
        <v>0</v>
      </c>
      <c r="AH71" s="169">
        <f t="shared" si="67"/>
        <v>1</v>
      </c>
      <c r="AI71" s="169">
        <f t="shared" si="68"/>
        <v>0</v>
      </c>
      <c r="AJ71" s="169">
        <f t="shared" si="69"/>
        <v>0</v>
      </c>
      <c r="AK71" s="169">
        <f t="shared" si="70"/>
        <v>0</v>
      </c>
      <c r="AL71" s="169">
        <f t="shared" si="71"/>
        <v>1</v>
      </c>
      <c r="AM71" s="169">
        <f t="shared" si="72"/>
        <v>0</v>
      </c>
      <c r="AN71" s="169">
        <f t="shared" si="73"/>
        <v>0</v>
      </c>
      <c r="AO71" s="169">
        <f t="shared" si="74"/>
        <v>1</v>
      </c>
      <c r="AP71" s="169">
        <f t="shared" si="75"/>
        <v>0</v>
      </c>
      <c r="AQ71" s="169">
        <f t="shared" si="76"/>
        <v>0</v>
      </c>
      <c r="AR71" s="169">
        <f t="shared" si="77"/>
        <v>0</v>
      </c>
      <c r="AS71" s="169">
        <f t="shared" si="78"/>
        <v>0</v>
      </c>
      <c r="AT71" s="169">
        <f t="shared" si="79"/>
        <v>0</v>
      </c>
      <c r="AU71" s="169">
        <f t="shared" si="80"/>
        <v>0</v>
      </c>
      <c r="AV71" s="169">
        <f t="shared" si="81"/>
        <v>1</v>
      </c>
      <c r="AW71" s="169">
        <f t="shared" si="82"/>
        <v>1</v>
      </c>
      <c r="AX71" s="169">
        <f t="shared" si="83"/>
        <v>0</v>
      </c>
      <c r="AY71" s="169">
        <f t="shared" si="96"/>
        <v>1</v>
      </c>
      <c r="AZ71" s="169">
        <f t="shared" si="84"/>
        <v>0</v>
      </c>
      <c r="BA71" s="169">
        <f t="shared" si="85"/>
        <v>0</v>
      </c>
      <c r="BB71" s="169">
        <f t="shared" si="86"/>
        <v>1</v>
      </c>
      <c r="BC71" s="169">
        <f t="shared" si="87"/>
        <v>1</v>
      </c>
      <c r="BD71" s="169">
        <f t="shared" si="88"/>
        <v>0</v>
      </c>
      <c r="BE71" s="169">
        <f t="shared" si="89"/>
        <v>1</v>
      </c>
      <c r="BF71" s="169">
        <f t="shared" si="90"/>
        <v>0</v>
      </c>
      <c r="BG71" s="169">
        <f t="shared" si="91"/>
        <v>0</v>
      </c>
      <c r="BH71" s="169">
        <f t="shared" si="92"/>
        <v>0</v>
      </c>
      <c r="BI71" s="169">
        <f t="shared" si="93"/>
        <v>0</v>
      </c>
      <c r="BJ71" s="169">
        <f t="shared" si="94"/>
        <v>0</v>
      </c>
      <c r="BK71" s="167">
        <f t="shared" si="95"/>
        <v>0</v>
      </c>
      <c r="BL71" s="169">
        <f t="shared" si="97"/>
        <v>0</v>
      </c>
      <c r="BM71" s="169">
        <f t="shared" si="98"/>
        <v>1</v>
      </c>
      <c r="BN71" s="169">
        <f t="shared" si="99"/>
        <v>0</v>
      </c>
      <c r="BO71" s="169">
        <f t="shared" si="100"/>
        <v>1</v>
      </c>
      <c r="BP71" s="36">
        <f t="shared" si="101"/>
        <v>0</v>
      </c>
      <c r="BQ71">
        <f t="shared" si="102"/>
        <v>0</v>
      </c>
      <c r="BR71" s="36">
        <f t="shared" si="103"/>
        <v>1</v>
      </c>
      <c r="BS71" t="e">
        <f t="shared" si="104"/>
        <v>#N/A</v>
      </c>
    </row>
    <row r="72" spans="1:71">
      <c r="A72" s="59">
        <v>217</v>
      </c>
      <c r="B72" s="59">
        <v>132291</v>
      </c>
      <c r="C72" s="160">
        <v>4285714.3586995704</v>
      </c>
      <c r="D72" s="59">
        <v>2500000</v>
      </c>
      <c r="E72" s="59">
        <v>2500000</v>
      </c>
      <c r="F72" s="59">
        <v>1785714.3586995699</v>
      </c>
      <c r="G72" s="59">
        <v>62.857143402099602</v>
      </c>
      <c r="H72" s="59">
        <v>-3355862554.4387002</v>
      </c>
      <c r="I72" s="59">
        <v>0</v>
      </c>
      <c r="J72" s="59">
        <v>0</v>
      </c>
      <c r="K72" s="59">
        <v>0</v>
      </c>
      <c r="L72" s="59">
        <v>102</v>
      </c>
      <c r="M72" s="59">
        <v>201</v>
      </c>
      <c r="N72" s="59">
        <v>0</v>
      </c>
      <c r="O72" s="59">
        <v>0</v>
      </c>
      <c r="P72" s="59">
        <v>0</v>
      </c>
      <c r="Q72" s="59">
        <v>0</v>
      </c>
      <c r="R72" s="59">
        <v>2</v>
      </c>
      <c r="S72" s="59">
        <v>1</v>
      </c>
      <c r="T72" s="59">
        <f t="shared" si="54"/>
        <v>0</v>
      </c>
      <c r="U72" s="59">
        <f t="shared" si="55"/>
        <v>0</v>
      </c>
      <c r="V72" s="59">
        <f t="shared" si="56"/>
        <v>1</v>
      </c>
      <c r="W72" s="59">
        <f t="shared" si="57"/>
        <v>0</v>
      </c>
      <c r="X72" s="59">
        <f t="shared" si="58"/>
        <v>0</v>
      </c>
      <c r="Y72" s="59">
        <f t="shared" si="59"/>
        <v>1</v>
      </c>
      <c r="Z72" s="59">
        <f t="shared" si="60"/>
        <v>0</v>
      </c>
      <c r="AA72" s="59">
        <f t="shared" si="61"/>
        <v>0</v>
      </c>
      <c r="AB72" s="59">
        <f t="shared" si="62"/>
        <v>0</v>
      </c>
      <c r="AC72" s="59">
        <f t="shared" si="63"/>
        <v>0</v>
      </c>
      <c r="AD72" s="166">
        <f t="shared" si="53"/>
        <v>0</v>
      </c>
      <c r="AE72" s="169">
        <f t="shared" si="64"/>
        <v>0</v>
      </c>
      <c r="AF72" s="169">
        <f t="shared" si="65"/>
        <v>0</v>
      </c>
      <c r="AG72" s="169">
        <f t="shared" si="66"/>
        <v>0</v>
      </c>
      <c r="AH72" s="169">
        <f t="shared" si="67"/>
        <v>1</v>
      </c>
      <c r="AI72" s="169">
        <f t="shared" si="68"/>
        <v>0</v>
      </c>
      <c r="AJ72" s="169">
        <f t="shared" si="69"/>
        <v>0</v>
      </c>
      <c r="AK72" s="169">
        <f t="shared" si="70"/>
        <v>0</v>
      </c>
      <c r="AL72" s="169">
        <f t="shared" si="71"/>
        <v>1</v>
      </c>
      <c r="AM72" s="169">
        <f t="shared" si="72"/>
        <v>1</v>
      </c>
      <c r="AN72" s="169">
        <f t="shared" si="73"/>
        <v>1</v>
      </c>
      <c r="AO72" s="169">
        <f t="shared" si="74"/>
        <v>0</v>
      </c>
      <c r="AP72" s="169">
        <f t="shared" si="75"/>
        <v>0</v>
      </c>
      <c r="AQ72" s="169">
        <f t="shared" si="76"/>
        <v>1</v>
      </c>
      <c r="AR72" s="169">
        <f t="shared" si="77"/>
        <v>0</v>
      </c>
      <c r="AS72" s="169">
        <f t="shared" si="78"/>
        <v>0</v>
      </c>
      <c r="AT72" s="169">
        <f t="shared" si="79"/>
        <v>0</v>
      </c>
      <c r="AU72" s="169">
        <f t="shared" si="80"/>
        <v>0</v>
      </c>
      <c r="AV72" s="169">
        <f t="shared" si="81"/>
        <v>1</v>
      </c>
      <c r="AW72" s="169">
        <f t="shared" si="82"/>
        <v>0</v>
      </c>
      <c r="AX72" s="169">
        <f t="shared" si="83"/>
        <v>0</v>
      </c>
      <c r="AY72" s="169">
        <f t="shared" si="96"/>
        <v>0</v>
      </c>
      <c r="AZ72" s="169">
        <f t="shared" si="84"/>
        <v>0</v>
      </c>
      <c r="BA72" s="169">
        <f t="shared" si="85"/>
        <v>0</v>
      </c>
      <c r="BB72" s="169">
        <f t="shared" si="86"/>
        <v>1</v>
      </c>
      <c r="BC72" s="169">
        <f t="shared" si="87"/>
        <v>0</v>
      </c>
      <c r="BD72" s="169">
        <f t="shared" si="88"/>
        <v>1</v>
      </c>
      <c r="BE72" s="169">
        <f t="shared" si="89"/>
        <v>0</v>
      </c>
      <c r="BF72" s="169">
        <f t="shared" si="90"/>
        <v>0</v>
      </c>
      <c r="BG72" s="169">
        <f t="shared" si="91"/>
        <v>0</v>
      </c>
      <c r="BH72" s="169">
        <f t="shared" si="92"/>
        <v>0</v>
      </c>
      <c r="BI72" s="169">
        <f t="shared" si="93"/>
        <v>0</v>
      </c>
      <c r="BJ72" s="169">
        <f t="shared" si="94"/>
        <v>0</v>
      </c>
      <c r="BK72" s="167">
        <f t="shared" si="95"/>
        <v>0</v>
      </c>
      <c r="BL72" s="169">
        <f t="shared" si="97"/>
        <v>0</v>
      </c>
      <c r="BM72" s="169">
        <f t="shared" si="98"/>
        <v>1</v>
      </c>
      <c r="BN72" s="169">
        <f t="shared" si="99"/>
        <v>0</v>
      </c>
      <c r="BO72" s="169">
        <f t="shared" si="100"/>
        <v>1</v>
      </c>
      <c r="BP72" s="36">
        <f t="shared" si="101"/>
        <v>0</v>
      </c>
      <c r="BQ72">
        <f t="shared" si="102"/>
        <v>1</v>
      </c>
      <c r="BR72" s="36">
        <f t="shared" si="103"/>
        <v>0</v>
      </c>
      <c r="BS72" t="e">
        <f t="shared" si="104"/>
        <v>#N/A</v>
      </c>
    </row>
    <row r="73" spans="1:71">
      <c r="A73" s="59">
        <v>378</v>
      </c>
      <c r="B73" s="59">
        <v>222111</v>
      </c>
      <c r="C73" s="160">
        <v>2374169.0002502599</v>
      </c>
      <c r="D73" s="59">
        <v>543209.875</v>
      </c>
      <c r="E73" s="59">
        <v>543209.875</v>
      </c>
      <c r="F73" s="59">
        <v>1830959.1252502601</v>
      </c>
      <c r="G73" s="59">
        <v>0</v>
      </c>
      <c r="H73" s="59">
        <v>-5679402690.66504</v>
      </c>
      <c r="I73" s="59">
        <v>0</v>
      </c>
      <c r="J73" s="59">
        <v>0</v>
      </c>
      <c r="K73" s="59">
        <v>0</v>
      </c>
      <c r="L73" s="59">
        <v>102</v>
      </c>
      <c r="M73" s="59">
        <v>413</v>
      </c>
      <c r="N73" s="59">
        <v>0</v>
      </c>
      <c r="O73" s="59">
        <v>0</v>
      </c>
      <c r="P73" s="59">
        <v>0</v>
      </c>
      <c r="Q73" s="59">
        <v>0</v>
      </c>
      <c r="R73" s="59">
        <v>2</v>
      </c>
      <c r="S73" s="59">
        <v>0</v>
      </c>
      <c r="T73" s="59">
        <f t="shared" si="54"/>
        <v>0</v>
      </c>
      <c r="U73" s="59">
        <f t="shared" si="55"/>
        <v>0</v>
      </c>
      <c r="V73" s="59">
        <f t="shared" si="56"/>
        <v>1</v>
      </c>
      <c r="W73" s="59">
        <f t="shared" si="57"/>
        <v>1</v>
      </c>
      <c r="X73" s="59">
        <f t="shared" si="58"/>
        <v>0</v>
      </c>
      <c r="Y73" s="59">
        <f t="shared" si="59"/>
        <v>0</v>
      </c>
      <c r="Z73" s="59">
        <f t="shared" si="60"/>
        <v>0</v>
      </c>
      <c r="AA73" s="59">
        <f t="shared" si="61"/>
        <v>0</v>
      </c>
      <c r="AB73" s="59">
        <f t="shared" si="62"/>
        <v>0</v>
      </c>
      <c r="AC73" s="59">
        <f t="shared" si="63"/>
        <v>0</v>
      </c>
      <c r="AD73" s="166">
        <f t="shared" si="53"/>
        <v>0</v>
      </c>
      <c r="AE73" s="169">
        <f t="shared" si="64"/>
        <v>0</v>
      </c>
      <c r="AF73" s="169">
        <f t="shared" si="65"/>
        <v>0</v>
      </c>
      <c r="AG73" s="169">
        <f t="shared" si="66"/>
        <v>0</v>
      </c>
      <c r="AH73" s="169">
        <f t="shared" si="67"/>
        <v>1</v>
      </c>
      <c r="AI73" s="169">
        <f t="shared" si="68"/>
        <v>0</v>
      </c>
      <c r="AJ73" s="169">
        <f t="shared" si="69"/>
        <v>0</v>
      </c>
      <c r="AK73" s="169">
        <f t="shared" si="70"/>
        <v>0</v>
      </c>
      <c r="AL73" s="169">
        <f t="shared" si="71"/>
        <v>1</v>
      </c>
      <c r="AM73" s="169">
        <f t="shared" si="72"/>
        <v>1</v>
      </c>
      <c r="AN73" s="169">
        <f t="shared" si="73"/>
        <v>1</v>
      </c>
      <c r="AO73" s="169">
        <f t="shared" si="74"/>
        <v>0</v>
      </c>
      <c r="AP73" s="169">
        <f t="shared" si="75"/>
        <v>0</v>
      </c>
      <c r="AQ73" s="169">
        <f t="shared" si="76"/>
        <v>1</v>
      </c>
      <c r="AR73" s="169">
        <f t="shared" si="77"/>
        <v>0</v>
      </c>
      <c r="AS73" s="169">
        <f t="shared" si="78"/>
        <v>0</v>
      </c>
      <c r="AT73" s="169">
        <f t="shared" si="79"/>
        <v>0</v>
      </c>
      <c r="AU73" s="169">
        <f t="shared" si="80"/>
        <v>0</v>
      </c>
      <c r="AV73" s="169">
        <f t="shared" si="81"/>
        <v>1</v>
      </c>
      <c r="AW73" s="169">
        <f t="shared" si="82"/>
        <v>0</v>
      </c>
      <c r="AX73" s="169">
        <f t="shared" si="83"/>
        <v>0</v>
      </c>
      <c r="AY73" s="169">
        <f t="shared" si="96"/>
        <v>0</v>
      </c>
      <c r="AZ73" s="169">
        <f t="shared" si="84"/>
        <v>0</v>
      </c>
      <c r="BA73" s="169">
        <f t="shared" si="85"/>
        <v>0</v>
      </c>
      <c r="BB73" s="169">
        <f t="shared" si="86"/>
        <v>1</v>
      </c>
      <c r="BC73" s="169">
        <f t="shared" si="87"/>
        <v>0</v>
      </c>
      <c r="BD73" s="169">
        <f t="shared" si="88"/>
        <v>1</v>
      </c>
      <c r="BE73" s="169">
        <f t="shared" si="89"/>
        <v>0</v>
      </c>
      <c r="BF73" s="169">
        <f t="shared" si="90"/>
        <v>0</v>
      </c>
      <c r="BG73" s="169">
        <f t="shared" si="91"/>
        <v>0</v>
      </c>
      <c r="BH73" s="169">
        <f t="shared" si="92"/>
        <v>0</v>
      </c>
      <c r="BI73" s="169">
        <f t="shared" si="93"/>
        <v>0</v>
      </c>
      <c r="BJ73" s="169">
        <f t="shared" si="94"/>
        <v>0</v>
      </c>
      <c r="BK73" s="167">
        <f t="shared" si="95"/>
        <v>0</v>
      </c>
      <c r="BL73" s="169">
        <f t="shared" si="97"/>
        <v>0</v>
      </c>
      <c r="BM73" s="169">
        <f t="shared" si="98"/>
        <v>1</v>
      </c>
      <c r="BN73" s="169">
        <f t="shared" si="99"/>
        <v>1</v>
      </c>
      <c r="BO73" s="169">
        <f t="shared" si="100"/>
        <v>0</v>
      </c>
      <c r="BP73" s="36">
        <f t="shared" si="101"/>
        <v>0</v>
      </c>
      <c r="BQ73">
        <f t="shared" si="102"/>
        <v>1</v>
      </c>
      <c r="BR73" s="36">
        <f t="shared" si="103"/>
        <v>0</v>
      </c>
      <c r="BS73" t="e">
        <f t="shared" si="104"/>
        <v>#N/A</v>
      </c>
    </row>
    <row r="74" spans="1:71">
      <c r="A74" s="59">
        <v>215</v>
      </c>
      <c r="B74" s="59">
        <v>132251</v>
      </c>
      <c r="C74" s="160">
        <v>11428571.3799146</v>
      </c>
      <c r="D74" s="59">
        <v>9321429</v>
      </c>
      <c r="E74" s="59">
        <v>9321429</v>
      </c>
      <c r="F74" s="59">
        <v>2107142.3799145799</v>
      </c>
      <c r="G74" s="59">
        <v>378.57142639160202</v>
      </c>
      <c r="H74" s="59">
        <v>-3331841125.7308402</v>
      </c>
      <c r="I74" s="59">
        <v>102</v>
      </c>
      <c r="J74" s="59">
        <v>0</v>
      </c>
      <c r="K74" s="59">
        <v>0</v>
      </c>
      <c r="L74" s="59">
        <v>102</v>
      </c>
      <c r="M74" s="59">
        <v>0</v>
      </c>
      <c r="N74" s="59">
        <v>0</v>
      </c>
      <c r="O74" s="59">
        <v>0</v>
      </c>
      <c r="P74" s="59">
        <v>0</v>
      </c>
      <c r="Q74" s="59">
        <v>0</v>
      </c>
      <c r="R74" s="59">
        <v>2</v>
      </c>
      <c r="S74" s="59">
        <v>1</v>
      </c>
      <c r="T74" s="59">
        <f t="shared" si="54"/>
        <v>0</v>
      </c>
      <c r="U74" s="59">
        <f t="shared" si="55"/>
        <v>0</v>
      </c>
      <c r="V74" s="59">
        <f t="shared" si="56"/>
        <v>2</v>
      </c>
      <c r="W74" s="59">
        <f t="shared" si="57"/>
        <v>0</v>
      </c>
      <c r="X74" s="59">
        <f t="shared" si="58"/>
        <v>0</v>
      </c>
      <c r="Y74" s="59">
        <f t="shared" si="59"/>
        <v>0</v>
      </c>
      <c r="Z74" s="59">
        <f t="shared" si="60"/>
        <v>0</v>
      </c>
      <c r="AA74" s="59">
        <f t="shared" si="61"/>
        <v>0</v>
      </c>
      <c r="AB74" s="59">
        <f t="shared" si="62"/>
        <v>0</v>
      </c>
      <c r="AC74" s="59">
        <f t="shared" si="63"/>
        <v>0</v>
      </c>
      <c r="AD74" s="166">
        <f t="shared" si="53"/>
        <v>0</v>
      </c>
      <c r="AE74" s="169">
        <f t="shared" si="64"/>
        <v>0</v>
      </c>
      <c r="AF74" s="169">
        <f t="shared" si="65"/>
        <v>0</v>
      </c>
      <c r="AG74" s="169">
        <f t="shared" si="66"/>
        <v>0</v>
      </c>
      <c r="AH74" s="169">
        <f t="shared" si="67"/>
        <v>1</v>
      </c>
      <c r="AI74" s="169">
        <f t="shared" si="68"/>
        <v>0</v>
      </c>
      <c r="AJ74" s="169">
        <f t="shared" si="69"/>
        <v>0</v>
      </c>
      <c r="AK74" s="169">
        <f t="shared" si="70"/>
        <v>0</v>
      </c>
      <c r="AL74" s="169">
        <f t="shared" si="71"/>
        <v>1</v>
      </c>
      <c r="AM74" s="169">
        <f t="shared" si="72"/>
        <v>1</v>
      </c>
      <c r="AN74" s="169">
        <f t="shared" si="73"/>
        <v>0</v>
      </c>
      <c r="AO74" s="169">
        <f t="shared" si="74"/>
        <v>1</v>
      </c>
      <c r="AP74" s="169">
        <f t="shared" si="75"/>
        <v>1</v>
      </c>
      <c r="AQ74" s="169">
        <f t="shared" si="76"/>
        <v>0</v>
      </c>
      <c r="AR74" s="169">
        <f t="shared" si="77"/>
        <v>0</v>
      </c>
      <c r="AS74" s="169">
        <f t="shared" si="78"/>
        <v>0</v>
      </c>
      <c r="AT74" s="169">
        <f t="shared" si="79"/>
        <v>0</v>
      </c>
      <c r="AU74" s="169">
        <f t="shared" si="80"/>
        <v>0</v>
      </c>
      <c r="AV74" s="169">
        <f t="shared" si="81"/>
        <v>1</v>
      </c>
      <c r="AW74" s="169">
        <f t="shared" si="82"/>
        <v>0</v>
      </c>
      <c r="AX74" s="169">
        <f t="shared" si="83"/>
        <v>0</v>
      </c>
      <c r="AY74" s="169">
        <f t="shared" si="96"/>
        <v>0</v>
      </c>
      <c r="AZ74" s="169">
        <f t="shared" si="84"/>
        <v>0</v>
      </c>
      <c r="BA74" s="169">
        <f t="shared" si="85"/>
        <v>0</v>
      </c>
      <c r="BB74" s="169">
        <f t="shared" si="86"/>
        <v>1</v>
      </c>
      <c r="BC74" s="169">
        <f t="shared" si="87"/>
        <v>0</v>
      </c>
      <c r="BD74" s="169">
        <f t="shared" si="88"/>
        <v>1</v>
      </c>
      <c r="BE74" s="169">
        <f t="shared" si="89"/>
        <v>0</v>
      </c>
      <c r="BF74" s="169">
        <f t="shared" si="90"/>
        <v>0</v>
      </c>
      <c r="BG74" s="169">
        <f t="shared" si="91"/>
        <v>0</v>
      </c>
      <c r="BH74" s="169">
        <f t="shared" si="92"/>
        <v>0</v>
      </c>
      <c r="BI74" s="169">
        <f t="shared" si="93"/>
        <v>0</v>
      </c>
      <c r="BJ74" s="169">
        <f t="shared" si="94"/>
        <v>0</v>
      </c>
      <c r="BK74" s="167">
        <f t="shared" si="95"/>
        <v>0</v>
      </c>
      <c r="BL74" s="169">
        <f t="shared" si="97"/>
        <v>0</v>
      </c>
      <c r="BM74" s="169">
        <f t="shared" si="98"/>
        <v>1</v>
      </c>
      <c r="BN74" s="169">
        <f t="shared" si="99"/>
        <v>0</v>
      </c>
      <c r="BO74" s="169">
        <f t="shared" si="100"/>
        <v>1</v>
      </c>
      <c r="BP74" s="36">
        <f t="shared" si="101"/>
        <v>0</v>
      </c>
      <c r="BQ74">
        <f t="shared" si="102"/>
        <v>0</v>
      </c>
      <c r="BR74" s="36">
        <f t="shared" si="103"/>
        <v>0</v>
      </c>
      <c r="BS74" t="e">
        <f t="shared" si="104"/>
        <v>#N/A</v>
      </c>
    </row>
    <row r="75" spans="1:71">
      <c r="A75" s="59">
        <v>64</v>
      </c>
      <c r="B75" s="59">
        <v>19121</v>
      </c>
      <c r="C75" s="160">
        <v>5178571.4065237902</v>
      </c>
      <c r="D75" s="59">
        <v>2937500</v>
      </c>
      <c r="E75" s="59">
        <v>2937500</v>
      </c>
      <c r="F75" s="59">
        <v>2241071.4065237902</v>
      </c>
      <c r="G75" s="59">
        <v>35.714286804199197</v>
      </c>
      <c r="H75" s="59">
        <v>-621011048.63293898</v>
      </c>
      <c r="I75" s="59">
        <v>0</v>
      </c>
      <c r="J75" s="59">
        <v>0</v>
      </c>
      <c r="K75" s="59">
        <v>0</v>
      </c>
      <c r="L75" s="59">
        <v>101</v>
      </c>
      <c r="M75" s="59">
        <v>0</v>
      </c>
      <c r="N75" s="59">
        <v>0</v>
      </c>
      <c r="O75" s="59">
        <v>0</v>
      </c>
      <c r="P75" s="59">
        <v>0</v>
      </c>
      <c r="Q75" s="59">
        <v>0</v>
      </c>
      <c r="R75" s="59">
        <v>2</v>
      </c>
      <c r="S75" s="59">
        <v>0</v>
      </c>
      <c r="T75" s="59">
        <f t="shared" si="54"/>
        <v>0</v>
      </c>
      <c r="U75" s="59">
        <f t="shared" si="55"/>
        <v>0</v>
      </c>
      <c r="V75" s="59">
        <f t="shared" si="56"/>
        <v>0</v>
      </c>
      <c r="W75" s="59">
        <f t="shared" si="57"/>
        <v>0</v>
      </c>
      <c r="X75" s="59">
        <f t="shared" si="58"/>
        <v>0</v>
      </c>
      <c r="Y75" s="59">
        <f t="shared" si="59"/>
        <v>0</v>
      </c>
      <c r="Z75" s="59">
        <f t="shared" si="60"/>
        <v>0</v>
      </c>
      <c r="AA75" s="59">
        <f t="shared" si="61"/>
        <v>0</v>
      </c>
      <c r="AB75" s="59">
        <f t="shared" si="62"/>
        <v>0</v>
      </c>
      <c r="AC75" s="59">
        <f t="shared" si="63"/>
        <v>0</v>
      </c>
      <c r="AD75" s="166">
        <f t="shared" si="53"/>
        <v>1</v>
      </c>
      <c r="AE75" s="169">
        <f t="shared" si="64"/>
        <v>1</v>
      </c>
      <c r="AF75" s="169">
        <f t="shared" si="65"/>
        <v>0</v>
      </c>
      <c r="AG75" s="169">
        <f t="shared" si="66"/>
        <v>0</v>
      </c>
      <c r="AH75" s="169">
        <f t="shared" si="67"/>
        <v>1</v>
      </c>
      <c r="AI75" s="169">
        <f t="shared" si="68"/>
        <v>0</v>
      </c>
      <c r="AJ75" s="169">
        <f t="shared" si="69"/>
        <v>0</v>
      </c>
      <c r="AK75" s="169">
        <f t="shared" si="70"/>
        <v>0</v>
      </c>
      <c r="AL75" s="169">
        <f t="shared" si="71"/>
        <v>1</v>
      </c>
      <c r="AM75" s="169">
        <f t="shared" si="72"/>
        <v>0</v>
      </c>
      <c r="AN75" s="169">
        <f t="shared" si="73"/>
        <v>0</v>
      </c>
      <c r="AO75" s="169">
        <f t="shared" si="74"/>
        <v>1</v>
      </c>
      <c r="AP75" s="169">
        <f t="shared" si="75"/>
        <v>0</v>
      </c>
      <c r="AQ75" s="169">
        <f t="shared" si="76"/>
        <v>0</v>
      </c>
      <c r="AR75" s="169">
        <f t="shared" si="77"/>
        <v>0</v>
      </c>
      <c r="AS75" s="169">
        <f t="shared" si="78"/>
        <v>0</v>
      </c>
      <c r="AT75" s="169">
        <f t="shared" si="79"/>
        <v>0</v>
      </c>
      <c r="AU75" s="169">
        <f t="shared" si="80"/>
        <v>0</v>
      </c>
      <c r="AV75" s="169">
        <f t="shared" si="81"/>
        <v>1</v>
      </c>
      <c r="AW75" s="169">
        <f t="shared" si="82"/>
        <v>0</v>
      </c>
      <c r="AX75" s="169">
        <f t="shared" si="83"/>
        <v>0</v>
      </c>
      <c r="AY75" s="169">
        <f t="shared" si="96"/>
        <v>0</v>
      </c>
      <c r="AZ75" s="169">
        <f t="shared" si="84"/>
        <v>0</v>
      </c>
      <c r="BA75" s="169">
        <f t="shared" si="85"/>
        <v>0</v>
      </c>
      <c r="BB75" s="169">
        <f t="shared" si="86"/>
        <v>1</v>
      </c>
      <c r="BC75" s="169">
        <f t="shared" si="87"/>
        <v>0</v>
      </c>
      <c r="BD75" s="169">
        <f t="shared" si="88"/>
        <v>1</v>
      </c>
      <c r="BE75" s="169">
        <f t="shared" si="89"/>
        <v>0</v>
      </c>
      <c r="BF75" s="169">
        <f t="shared" si="90"/>
        <v>0</v>
      </c>
      <c r="BG75" s="169">
        <f t="shared" si="91"/>
        <v>0</v>
      </c>
      <c r="BH75" s="169">
        <f t="shared" si="92"/>
        <v>0</v>
      </c>
      <c r="BI75" s="169">
        <f t="shared" si="93"/>
        <v>0</v>
      </c>
      <c r="BJ75" s="169">
        <f t="shared" si="94"/>
        <v>0</v>
      </c>
      <c r="BK75" s="167">
        <f t="shared" si="95"/>
        <v>0</v>
      </c>
      <c r="BL75" s="169">
        <f t="shared" si="97"/>
        <v>0</v>
      </c>
      <c r="BM75" s="169">
        <f t="shared" si="98"/>
        <v>1</v>
      </c>
      <c r="BN75" s="169">
        <f t="shared" si="99"/>
        <v>1</v>
      </c>
      <c r="BO75" s="169">
        <f t="shared" si="100"/>
        <v>0</v>
      </c>
      <c r="BP75" s="36">
        <f t="shared" si="101"/>
        <v>1</v>
      </c>
      <c r="BQ75">
        <f t="shared" si="102"/>
        <v>0</v>
      </c>
      <c r="BR75" s="36">
        <f t="shared" si="103"/>
        <v>0</v>
      </c>
      <c r="BS75" t="e">
        <f t="shared" si="104"/>
        <v>#N/A</v>
      </c>
    </row>
    <row r="76" spans="1:71">
      <c r="A76" s="59">
        <v>131</v>
      </c>
      <c r="B76" s="59">
        <v>111291</v>
      </c>
      <c r="C76" s="160">
        <v>17142857.6199538</v>
      </c>
      <c r="D76" s="59">
        <v>13400000</v>
      </c>
      <c r="E76" s="59">
        <v>14876190.5</v>
      </c>
      <c r="F76" s="59">
        <v>2266667.11995382</v>
      </c>
      <c r="G76" s="59">
        <v>28.5714302062988</v>
      </c>
      <c r="H76" s="59">
        <v>-1967666362.32903</v>
      </c>
      <c r="I76" s="59">
        <v>0</v>
      </c>
      <c r="J76" s="59">
        <v>0</v>
      </c>
      <c r="K76" s="59">
        <v>0</v>
      </c>
      <c r="L76" s="59">
        <v>101</v>
      </c>
      <c r="M76" s="59">
        <v>0</v>
      </c>
      <c r="N76" s="59">
        <v>0</v>
      </c>
      <c r="O76" s="59">
        <v>101</v>
      </c>
      <c r="P76" s="59">
        <v>0</v>
      </c>
      <c r="Q76" s="59">
        <v>0</v>
      </c>
      <c r="R76" s="59">
        <v>2</v>
      </c>
      <c r="S76" s="59">
        <v>1</v>
      </c>
      <c r="T76" s="59">
        <f t="shared" si="54"/>
        <v>0</v>
      </c>
      <c r="U76" s="59">
        <f t="shared" si="55"/>
        <v>0</v>
      </c>
      <c r="V76" s="59">
        <f t="shared" si="56"/>
        <v>0</v>
      </c>
      <c r="W76" s="59">
        <f t="shared" si="57"/>
        <v>0</v>
      </c>
      <c r="X76" s="59">
        <f t="shared" si="58"/>
        <v>0</v>
      </c>
      <c r="Y76" s="59">
        <f t="shared" si="59"/>
        <v>0</v>
      </c>
      <c r="Z76" s="59">
        <f t="shared" si="60"/>
        <v>0</v>
      </c>
      <c r="AA76" s="59">
        <f t="shared" si="61"/>
        <v>0</v>
      </c>
      <c r="AB76" s="59">
        <f t="shared" si="62"/>
        <v>0</v>
      </c>
      <c r="AC76" s="59">
        <f t="shared" si="63"/>
        <v>0</v>
      </c>
      <c r="AD76" s="166">
        <f t="shared" si="53"/>
        <v>2</v>
      </c>
      <c r="AE76" s="169">
        <f t="shared" si="64"/>
        <v>0</v>
      </c>
      <c r="AF76" s="169">
        <f t="shared" si="65"/>
        <v>1</v>
      </c>
      <c r="AG76" s="169">
        <f t="shared" si="66"/>
        <v>0</v>
      </c>
      <c r="AH76" s="169">
        <f t="shared" si="67"/>
        <v>1</v>
      </c>
      <c r="AI76" s="169">
        <f t="shared" si="68"/>
        <v>0</v>
      </c>
      <c r="AJ76" s="169">
        <f t="shared" si="69"/>
        <v>0</v>
      </c>
      <c r="AK76" s="169">
        <f t="shared" si="70"/>
        <v>0</v>
      </c>
      <c r="AL76" s="169">
        <f t="shared" si="71"/>
        <v>1</v>
      </c>
      <c r="AM76" s="169">
        <f t="shared" si="72"/>
        <v>0</v>
      </c>
      <c r="AN76" s="169">
        <f t="shared" si="73"/>
        <v>0</v>
      </c>
      <c r="AO76" s="169">
        <f t="shared" si="74"/>
        <v>1</v>
      </c>
      <c r="AP76" s="169">
        <f t="shared" si="75"/>
        <v>0</v>
      </c>
      <c r="AQ76" s="169">
        <f t="shared" si="76"/>
        <v>0</v>
      </c>
      <c r="AR76" s="169">
        <f t="shared" si="77"/>
        <v>0</v>
      </c>
      <c r="AS76" s="169">
        <f t="shared" si="78"/>
        <v>0</v>
      </c>
      <c r="AT76" s="169">
        <f t="shared" si="79"/>
        <v>0</v>
      </c>
      <c r="AU76" s="169">
        <f t="shared" si="80"/>
        <v>0</v>
      </c>
      <c r="AV76" s="169">
        <f t="shared" si="81"/>
        <v>1</v>
      </c>
      <c r="AW76" s="169">
        <f t="shared" si="82"/>
        <v>0</v>
      </c>
      <c r="AX76" s="169">
        <f t="shared" si="83"/>
        <v>0</v>
      </c>
      <c r="AY76" s="169">
        <f t="shared" si="96"/>
        <v>0</v>
      </c>
      <c r="AZ76" s="169">
        <f t="shared" si="84"/>
        <v>0</v>
      </c>
      <c r="BA76" s="169">
        <f t="shared" si="85"/>
        <v>0</v>
      </c>
      <c r="BB76" s="169">
        <f t="shared" si="86"/>
        <v>1</v>
      </c>
      <c r="BC76" s="169">
        <f t="shared" si="87"/>
        <v>0</v>
      </c>
      <c r="BD76" s="169">
        <f t="shared" si="88"/>
        <v>1</v>
      </c>
      <c r="BE76" s="169">
        <f t="shared" si="89"/>
        <v>0</v>
      </c>
      <c r="BF76" s="169">
        <f t="shared" si="90"/>
        <v>0</v>
      </c>
      <c r="BG76" s="169">
        <f t="shared" si="91"/>
        <v>0</v>
      </c>
      <c r="BH76" s="169">
        <f t="shared" si="92"/>
        <v>0</v>
      </c>
      <c r="BI76" s="169">
        <f t="shared" si="93"/>
        <v>0</v>
      </c>
      <c r="BJ76" s="169">
        <f t="shared" si="94"/>
        <v>0</v>
      </c>
      <c r="BK76" s="167">
        <f t="shared" si="95"/>
        <v>0</v>
      </c>
      <c r="BL76" s="169">
        <f t="shared" si="97"/>
        <v>0</v>
      </c>
      <c r="BM76" s="169">
        <f t="shared" si="98"/>
        <v>1</v>
      </c>
      <c r="BN76" s="169">
        <f t="shared" si="99"/>
        <v>0</v>
      </c>
      <c r="BO76" s="169">
        <f t="shared" si="100"/>
        <v>1</v>
      </c>
      <c r="BP76" s="36">
        <f t="shared" si="101"/>
        <v>1</v>
      </c>
      <c r="BQ76">
        <f t="shared" si="102"/>
        <v>0</v>
      </c>
      <c r="BR76" s="36">
        <f t="shared" si="103"/>
        <v>0</v>
      </c>
      <c r="BS76" t="e">
        <f t="shared" si="104"/>
        <v>#N/A</v>
      </c>
    </row>
    <row r="77" spans="1:71">
      <c r="A77" s="59">
        <v>442</v>
      </c>
      <c r="B77" s="59">
        <v>242441</v>
      </c>
      <c r="C77" s="160">
        <v>15949999.762326499</v>
      </c>
      <c r="D77" s="59">
        <v>8500000</v>
      </c>
      <c r="E77" s="59">
        <v>13500000</v>
      </c>
      <c r="F77" s="59">
        <v>2449999.7623264799</v>
      </c>
      <c r="G77" s="59">
        <v>380</v>
      </c>
      <c r="H77" s="59">
        <v>-6825548562.0801201</v>
      </c>
      <c r="I77" s="59">
        <v>0</v>
      </c>
      <c r="J77" s="59">
        <v>0</v>
      </c>
      <c r="K77" s="59">
        <v>0</v>
      </c>
      <c r="L77" s="59">
        <v>101</v>
      </c>
      <c r="M77" s="59">
        <v>0</v>
      </c>
      <c r="N77" s="59">
        <v>0</v>
      </c>
      <c r="O77" s="59">
        <v>101</v>
      </c>
      <c r="P77" s="59">
        <v>0</v>
      </c>
      <c r="Q77" s="59">
        <v>0</v>
      </c>
      <c r="R77" s="59">
        <v>2</v>
      </c>
      <c r="S77" s="59">
        <v>0</v>
      </c>
      <c r="T77" s="59">
        <f t="shared" si="54"/>
        <v>0</v>
      </c>
      <c r="U77" s="59">
        <f t="shared" si="55"/>
        <v>0</v>
      </c>
      <c r="V77" s="59">
        <f t="shared" si="56"/>
        <v>0</v>
      </c>
      <c r="W77" s="59">
        <f t="shared" si="57"/>
        <v>0</v>
      </c>
      <c r="X77" s="59">
        <f t="shared" si="58"/>
        <v>0</v>
      </c>
      <c r="Y77" s="59">
        <f t="shared" si="59"/>
        <v>0</v>
      </c>
      <c r="Z77" s="59">
        <f t="shared" si="60"/>
        <v>0</v>
      </c>
      <c r="AA77" s="59">
        <f t="shared" si="61"/>
        <v>0</v>
      </c>
      <c r="AB77" s="59">
        <f t="shared" si="62"/>
        <v>0</v>
      </c>
      <c r="AC77" s="59">
        <f t="shared" si="63"/>
        <v>0</v>
      </c>
      <c r="AD77" s="166">
        <f t="shared" si="53"/>
        <v>2</v>
      </c>
      <c r="AE77" s="169">
        <f t="shared" si="64"/>
        <v>0</v>
      </c>
      <c r="AF77" s="169">
        <f t="shared" si="65"/>
        <v>1</v>
      </c>
      <c r="AG77" s="169">
        <f t="shared" si="66"/>
        <v>0</v>
      </c>
      <c r="AH77" s="169">
        <f t="shared" si="67"/>
        <v>1</v>
      </c>
      <c r="AI77" s="169">
        <f t="shared" si="68"/>
        <v>0</v>
      </c>
      <c r="AJ77" s="169">
        <f t="shared" si="69"/>
        <v>0</v>
      </c>
      <c r="AK77" s="169">
        <f t="shared" si="70"/>
        <v>0</v>
      </c>
      <c r="AL77" s="169">
        <f t="shared" si="71"/>
        <v>1</v>
      </c>
      <c r="AM77" s="169">
        <f t="shared" si="72"/>
        <v>0</v>
      </c>
      <c r="AN77" s="169">
        <f t="shared" si="73"/>
        <v>0</v>
      </c>
      <c r="AO77" s="169">
        <f t="shared" si="74"/>
        <v>1</v>
      </c>
      <c r="AP77" s="169">
        <f t="shared" si="75"/>
        <v>0</v>
      </c>
      <c r="AQ77" s="169">
        <f t="shared" si="76"/>
        <v>0</v>
      </c>
      <c r="AR77" s="169">
        <f t="shared" si="77"/>
        <v>0</v>
      </c>
      <c r="AS77" s="169">
        <f t="shared" si="78"/>
        <v>0</v>
      </c>
      <c r="AT77" s="169">
        <f t="shared" si="79"/>
        <v>0</v>
      </c>
      <c r="AU77" s="169">
        <f t="shared" si="80"/>
        <v>0</v>
      </c>
      <c r="AV77" s="169">
        <f t="shared" si="81"/>
        <v>1</v>
      </c>
      <c r="AW77" s="169">
        <f t="shared" si="82"/>
        <v>0</v>
      </c>
      <c r="AX77" s="169">
        <f t="shared" si="83"/>
        <v>0</v>
      </c>
      <c r="AY77" s="169">
        <f t="shared" si="96"/>
        <v>0</v>
      </c>
      <c r="AZ77" s="169">
        <f t="shared" si="84"/>
        <v>0</v>
      </c>
      <c r="BA77" s="169">
        <f t="shared" si="85"/>
        <v>0</v>
      </c>
      <c r="BB77" s="169">
        <f t="shared" si="86"/>
        <v>1</v>
      </c>
      <c r="BC77" s="169">
        <f t="shared" si="87"/>
        <v>0</v>
      </c>
      <c r="BD77" s="169">
        <f t="shared" si="88"/>
        <v>1</v>
      </c>
      <c r="BE77" s="169">
        <f t="shared" si="89"/>
        <v>0</v>
      </c>
      <c r="BF77" s="169">
        <f t="shared" si="90"/>
        <v>0</v>
      </c>
      <c r="BG77" s="169">
        <f t="shared" si="91"/>
        <v>0</v>
      </c>
      <c r="BH77" s="169">
        <f t="shared" si="92"/>
        <v>0</v>
      </c>
      <c r="BI77" s="169">
        <f t="shared" si="93"/>
        <v>0</v>
      </c>
      <c r="BJ77" s="169">
        <f t="shared" si="94"/>
        <v>0</v>
      </c>
      <c r="BK77" s="167">
        <f t="shared" si="95"/>
        <v>0</v>
      </c>
      <c r="BL77" s="169">
        <f t="shared" si="97"/>
        <v>0</v>
      </c>
      <c r="BM77" s="169">
        <f t="shared" si="98"/>
        <v>1</v>
      </c>
      <c r="BN77" s="169">
        <f t="shared" si="99"/>
        <v>1</v>
      </c>
      <c r="BO77" s="169">
        <f t="shared" si="100"/>
        <v>0</v>
      </c>
      <c r="BP77" s="36">
        <f t="shared" si="101"/>
        <v>1</v>
      </c>
      <c r="BQ77">
        <f t="shared" si="102"/>
        <v>0</v>
      </c>
      <c r="BR77" s="36">
        <f t="shared" si="103"/>
        <v>0</v>
      </c>
      <c r="BS77" t="e">
        <f t="shared" si="104"/>
        <v>#N/A</v>
      </c>
    </row>
    <row r="78" spans="1:71">
      <c r="A78" s="59">
        <v>321</v>
      </c>
      <c r="B78" s="59">
        <v>181411</v>
      </c>
      <c r="C78" s="160">
        <v>6857143.0712330202</v>
      </c>
      <c r="D78" s="59">
        <v>4119047.75</v>
      </c>
      <c r="E78" s="59">
        <v>4119047.75</v>
      </c>
      <c r="F78" s="59">
        <v>2738095.3212330202</v>
      </c>
      <c r="G78" s="59">
        <v>123.809524536133</v>
      </c>
      <c r="H78" s="59">
        <v>-4573882310.9082603</v>
      </c>
      <c r="I78" s="59">
        <v>0</v>
      </c>
      <c r="J78" s="59">
        <v>0</v>
      </c>
      <c r="K78" s="59">
        <v>0</v>
      </c>
      <c r="L78" s="59">
        <v>0</v>
      </c>
      <c r="M78" s="59">
        <v>0</v>
      </c>
      <c r="N78" s="59">
        <v>0</v>
      </c>
      <c r="O78" s="59">
        <v>444</v>
      </c>
      <c r="P78" s="59">
        <v>0</v>
      </c>
      <c r="Q78" s="59">
        <v>0</v>
      </c>
      <c r="R78" s="59">
        <v>1</v>
      </c>
      <c r="S78" s="59">
        <v>0</v>
      </c>
      <c r="T78" s="59">
        <f t="shared" si="54"/>
        <v>1</v>
      </c>
      <c r="U78" s="59">
        <f t="shared" si="55"/>
        <v>0</v>
      </c>
      <c r="V78" s="59">
        <f t="shared" si="56"/>
        <v>0</v>
      </c>
      <c r="W78" s="59">
        <f t="shared" si="57"/>
        <v>0</v>
      </c>
      <c r="X78" s="59">
        <f t="shared" si="58"/>
        <v>0</v>
      </c>
      <c r="Y78" s="59">
        <f t="shared" si="59"/>
        <v>0</v>
      </c>
      <c r="Z78" s="59">
        <f t="shared" si="60"/>
        <v>0</v>
      </c>
      <c r="AA78" s="59">
        <f t="shared" si="61"/>
        <v>0</v>
      </c>
      <c r="AB78" s="59">
        <f t="shared" si="62"/>
        <v>0</v>
      </c>
      <c r="AC78" s="59">
        <f t="shared" si="63"/>
        <v>0</v>
      </c>
      <c r="AD78" s="166">
        <f t="shared" si="53"/>
        <v>0</v>
      </c>
      <c r="AE78" s="169">
        <f t="shared" si="64"/>
        <v>0</v>
      </c>
      <c r="AF78" s="169">
        <f t="shared" si="65"/>
        <v>0</v>
      </c>
      <c r="AG78" s="169">
        <f t="shared" si="66"/>
        <v>0</v>
      </c>
      <c r="AH78" s="169">
        <f t="shared" si="67"/>
        <v>1</v>
      </c>
      <c r="AI78" s="169">
        <f t="shared" si="68"/>
        <v>0</v>
      </c>
      <c r="AJ78" s="169">
        <f t="shared" si="69"/>
        <v>0</v>
      </c>
      <c r="AK78" s="169">
        <f t="shared" si="70"/>
        <v>0</v>
      </c>
      <c r="AL78" s="169">
        <f t="shared" si="71"/>
        <v>1</v>
      </c>
      <c r="AM78" s="169">
        <f t="shared" si="72"/>
        <v>0</v>
      </c>
      <c r="AN78" s="169">
        <f t="shared" si="73"/>
        <v>0</v>
      </c>
      <c r="AO78" s="169">
        <f t="shared" si="74"/>
        <v>1</v>
      </c>
      <c r="AP78" s="169">
        <f t="shared" si="75"/>
        <v>0</v>
      </c>
      <c r="AQ78" s="169">
        <f t="shared" si="76"/>
        <v>0</v>
      </c>
      <c r="AR78" s="169">
        <f t="shared" si="77"/>
        <v>0</v>
      </c>
      <c r="AS78" s="169">
        <f t="shared" si="78"/>
        <v>0</v>
      </c>
      <c r="AT78" s="169">
        <f t="shared" si="79"/>
        <v>0</v>
      </c>
      <c r="AU78" s="169">
        <f t="shared" si="80"/>
        <v>0</v>
      </c>
      <c r="AV78" s="169">
        <f t="shared" si="81"/>
        <v>1</v>
      </c>
      <c r="AW78" s="169">
        <f t="shared" si="82"/>
        <v>1</v>
      </c>
      <c r="AX78" s="169">
        <f t="shared" si="83"/>
        <v>0</v>
      </c>
      <c r="AY78" s="169">
        <f t="shared" si="96"/>
        <v>1</v>
      </c>
      <c r="AZ78" s="169">
        <f t="shared" si="84"/>
        <v>0</v>
      </c>
      <c r="BA78" s="169">
        <f t="shared" si="85"/>
        <v>0</v>
      </c>
      <c r="BB78" s="169">
        <f t="shared" si="86"/>
        <v>1</v>
      </c>
      <c r="BC78" s="169">
        <f t="shared" si="87"/>
        <v>0</v>
      </c>
      <c r="BD78" s="169">
        <f t="shared" si="88"/>
        <v>1</v>
      </c>
      <c r="BE78" s="169">
        <f t="shared" si="89"/>
        <v>0</v>
      </c>
      <c r="BF78" s="169">
        <f t="shared" si="90"/>
        <v>0</v>
      </c>
      <c r="BG78" s="169">
        <f t="shared" si="91"/>
        <v>0</v>
      </c>
      <c r="BH78" s="169">
        <f t="shared" si="92"/>
        <v>0</v>
      </c>
      <c r="BI78" s="169">
        <f t="shared" si="93"/>
        <v>0</v>
      </c>
      <c r="BJ78" s="169">
        <f t="shared" si="94"/>
        <v>0</v>
      </c>
      <c r="BK78" s="167">
        <f t="shared" si="95"/>
        <v>1</v>
      </c>
      <c r="BL78" s="169">
        <f t="shared" si="97"/>
        <v>1</v>
      </c>
      <c r="BM78" s="169">
        <f t="shared" si="98"/>
        <v>0</v>
      </c>
      <c r="BN78" s="169">
        <f t="shared" si="99"/>
        <v>1</v>
      </c>
      <c r="BO78" s="169">
        <f t="shared" si="100"/>
        <v>0</v>
      </c>
      <c r="BP78" s="36">
        <f t="shared" si="101"/>
        <v>0</v>
      </c>
      <c r="BQ78">
        <f t="shared" si="102"/>
        <v>0</v>
      </c>
      <c r="BR78" s="36">
        <f t="shared" si="103"/>
        <v>1</v>
      </c>
      <c r="BS78" t="e">
        <f t="shared" si="104"/>
        <v>#N/A</v>
      </c>
    </row>
    <row r="79" spans="1:71">
      <c r="A79" s="59">
        <v>342</v>
      </c>
      <c r="B79" s="59">
        <v>211252</v>
      </c>
      <c r="C79" s="160">
        <v>5523809.6962710395</v>
      </c>
      <c r="D79" s="59">
        <v>2761904.875</v>
      </c>
      <c r="E79" s="59">
        <v>2761904.875</v>
      </c>
      <c r="F79" s="59">
        <v>2761904.82127104</v>
      </c>
      <c r="G79" s="59">
        <v>76.190479278564496</v>
      </c>
      <c r="H79" s="59">
        <v>-4816454344.1511402</v>
      </c>
      <c r="I79" s="59">
        <v>101</v>
      </c>
      <c r="J79" s="59">
        <v>0</v>
      </c>
      <c r="K79" s="59">
        <v>0</v>
      </c>
      <c r="L79" s="59">
        <v>101</v>
      </c>
      <c r="M79" s="59">
        <v>0</v>
      </c>
      <c r="N79" s="59">
        <v>0</v>
      </c>
      <c r="O79" s="59">
        <v>0</v>
      </c>
      <c r="P79" s="59">
        <v>0</v>
      </c>
      <c r="Q79" s="59">
        <v>0</v>
      </c>
      <c r="R79" s="59">
        <v>2</v>
      </c>
      <c r="S79" s="59">
        <v>0</v>
      </c>
      <c r="T79" s="59">
        <f t="shared" si="54"/>
        <v>0</v>
      </c>
      <c r="U79" s="59">
        <f t="shared" si="55"/>
        <v>0</v>
      </c>
      <c r="V79" s="59">
        <f t="shared" si="56"/>
        <v>0</v>
      </c>
      <c r="W79" s="59">
        <f t="shared" si="57"/>
        <v>0</v>
      </c>
      <c r="X79" s="59">
        <f t="shared" si="58"/>
        <v>0</v>
      </c>
      <c r="Y79" s="59">
        <f t="shared" si="59"/>
        <v>0</v>
      </c>
      <c r="Z79" s="59">
        <f t="shared" si="60"/>
        <v>0</v>
      </c>
      <c r="AA79" s="59">
        <f t="shared" si="61"/>
        <v>0</v>
      </c>
      <c r="AB79" s="59">
        <f t="shared" si="62"/>
        <v>0</v>
      </c>
      <c r="AC79" s="59">
        <f t="shared" si="63"/>
        <v>0</v>
      </c>
      <c r="AD79" s="166">
        <f t="shared" si="53"/>
        <v>2</v>
      </c>
      <c r="AE79" s="169">
        <f t="shared" si="64"/>
        <v>0</v>
      </c>
      <c r="AF79" s="169">
        <f t="shared" si="65"/>
        <v>1</v>
      </c>
      <c r="AG79" s="169">
        <f t="shared" si="66"/>
        <v>0</v>
      </c>
      <c r="AH79" s="169">
        <f t="shared" si="67"/>
        <v>1</v>
      </c>
      <c r="AI79" s="169">
        <f t="shared" si="68"/>
        <v>0</v>
      </c>
      <c r="AJ79" s="169">
        <f t="shared" si="69"/>
        <v>0</v>
      </c>
      <c r="AK79" s="169">
        <f t="shared" si="70"/>
        <v>0</v>
      </c>
      <c r="AL79" s="169">
        <f t="shared" si="71"/>
        <v>1</v>
      </c>
      <c r="AM79" s="169">
        <f t="shared" si="72"/>
        <v>0</v>
      </c>
      <c r="AN79" s="169">
        <f t="shared" si="73"/>
        <v>0</v>
      </c>
      <c r="AO79" s="169">
        <f t="shared" si="74"/>
        <v>1</v>
      </c>
      <c r="AP79" s="169">
        <f t="shared" si="75"/>
        <v>0</v>
      </c>
      <c r="AQ79" s="169">
        <f t="shared" si="76"/>
        <v>0</v>
      </c>
      <c r="AR79" s="169">
        <f t="shared" si="77"/>
        <v>0</v>
      </c>
      <c r="AS79" s="169">
        <f t="shared" si="78"/>
        <v>0</v>
      </c>
      <c r="AT79" s="169">
        <f t="shared" si="79"/>
        <v>0</v>
      </c>
      <c r="AU79" s="169">
        <f t="shared" si="80"/>
        <v>0</v>
      </c>
      <c r="AV79" s="169">
        <f t="shared" si="81"/>
        <v>1</v>
      </c>
      <c r="AW79" s="169">
        <f t="shared" si="82"/>
        <v>0</v>
      </c>
      <c r="AX79" s="169">
        <f t="shared" si="83"/>
        <v>0</v>
      </c>
      <c r="AY79" s="169">
        <f t="shared" si="96"/>
        <v>0</v>
      </c>
      <c r="AZ79" s="169">
        <f t="shared" si="84"/>
        <v>0</v>
      </c>
      <c r="BA79" s="169">
        <f t="shared" si="85"/>
        <v>0</v>
      </c>
      <c r="BB79" s="169">
        <f t="shared" si="86"/>
        <v>1</v>
      </c>
      <c r="BC79" s="169">
        <f t="shared" si="87"/>
        <v>0</v>
      </c>
      <c r="BD79" s="169">
        <f t="shared" si="88"/>
        <v>1</v>
      </c>
      <c r="BE79" s="169">
        <f t="shared" si="89"/>
        <v>0</v>
      </c>
      <c r="BF79" s="169">
        <f t="shared" si="90"/>
        <v>0</v>
      </c>
      <c r="BG79" s="169">
        <f t="shared" si="91"/>
        <v>0</v>
      </c>
      <c r="BH79" s="169">
        <f t="shared" si="92"/>
        <v>0</v>
      </c>
      <c r="BI79" s="169">
        <f t="shared" si="93"/>
        <v>0</v>
      </c>
      <c r="BJ79" s="169">
        <f t="shared" si="94"/>
        <v>0</v>
      </c>
      <c r="BK79" s="167">
        <f t="shared" si="95"/>
        <v>0</v>
      </c>
      <c r="BL79" s="169">
        <f t="shared" si="97"/>
        <v>0</v>
      </c>
      <c r="BM79" s="169">
        <f t="shared" si="98"/>
        <v>1</v>
      </c>
      <c r="BN79" s="169">
        <f t="shared" si="99"/>
        <v>1</v>
      </c>
      <c r="BO79" s="169">
        <f t="shared" si="100"/>
        <v>0</v>
      </c>
      <c r="BP79" s="36">
        <f t="shared" si="101"/>
        <v>1</v>
      </c>
      <c r="BQ79">
        <f t="shared" si="102"/>
        <v>0</v>
      </c>
      <c r="BR79" s="36">
        <f t="shared" si="103"/>
        <v>0</v>
      </c>
      <c r="BS79" t="e">
        <f t="shared" si="104"/>
        <v>#N/A</v>
      </c>
    </row>
    <row r="80" spans="1:71">
      <c r="A80" s="59">
        <v>159</v>
      </c>
      <c r="B80" s="59">
        <v>121232</v>
      </c>
      <c r="C80" s="160">
        <v>3571428.5562232998</v>
      </c>
      <c r="D80" s="59">
        <v>803750</v>
      </c>
      <c r="E80" s="59">
        <v>803750</v>
      </c>
      <c r="F80" s="59">
        <v>2767678.5562232998</v>
      </c>
      <c r="G80" s="59">
        <v>50</v>
      </c>
      <c r="H80" s="59">
        <v>-2387149483.55935</v>
      </c>
      <c r="I80" s="59">
        <v>444</v>
      </c>
      <c r="J80" s="59">
        <v>0</v>
      </c>
      <c r="K80" s="59">
        <v>0</v>
      </c>
      <c r="L80" s="59">
        <v>0</v>
      </c>
      <c r="M80" s="59">
        <v>0</v>
      </c>
      <c r="N80" s="59">
        <v>0</v>
      </c>
      <c r="O80" s="59">
        <v>0</v>
      </c>
      <c r="P80" s="59">
        <v>0</v>
      </c>
      <c r="Q80" s="59">
        <v>0</v>
      </c>
      <c r="R80" s="59">
        <v>1</v>
      </c>
      <c r="S80" s="59">
        <v>0</v>
      </c>
      <c r="T80" s="59">
        <f t="shared" si="54"/>
        <v>1</v>
      </c>
      <c r="U80" s="59">
        <f t="shared" si="55"/>
        <v>0</v>
      </c>
      <c r="V80" s="59">
        <f t="shared" si="56"/>
        <v>0</v>
      </c>
      <c r="W80" s="59">
        <f t="shared" si="57"/>
        <v>0</v>
      </c>
      <c r="X80" s="59">
        <f t="shared" si="58"/>
        <v>0</v>
      </c>
      <c r="Y80" s="59">
        <f t="shared" si="59"/>
        <v>0</v>
      </c>
      <c r="Z80" s="59">
        <f t="shared" si="60"/>
        <v>0</v>
      </c>
      <c r="AA80" s="59">
        <f t="shared" si="61"/>
        <v>0</v>
      </c>
      <c r="AB80" s="59">
        <f t="shared" si="62"/>
        <v>0</v>
      </c>
      <c r="AC80" s="59">
        <f t="shared" si="63"/>
        <v>0</v>
      </c>
      <c r="AD80" s="166">
        <f t="shared" si="53"/>
        <v>0</v>
      </c>
      <c r="AE80" s="169">
        <f t="shared" si="64"/>
        <v>0</v>
      </c>
      <c r="AF80" s="169">
        <f t="shared" si="65"/>
        <v>0</v>
      </c>
      <c r="AG80" s="169">
        <f t="shared" si="66"/>
        <v>0</v>
      </c>
      <c r="AH80" s="169">
        <f t="shared" si="67"/>
        <v>1</v>
      </c>
      <c r="AI80" s="169">
        <f t="shared" si="68"/>
        <v>0</v>
      </c>
      <c r="AJ80" s="169">
        <f t="shared" si="69"/>
        <v>0</v>
      </c>
      <c r="AK80" s="169">
        <f t="shared" si="70"/>
        <v>0</v>
      </c>
      <c r="AL80" s="169">
        <f t="shared" si="71"/>
        <v>1</v>
      </c>
      <c r="AM80" s="169">
        <f t="shared" si="72"/>
        <v>0</v>
      </c>
      <c r="AN80" s="169">
        <f t="shared" si="73"/>
        <v>0</v>
      </c>
      <c r="AO80" s="169">
        <f t="shared" si="74"/>
        <v>1</v>
      </c>
      <c r="AP80" s="169">
        <f t="shared" si="75"/>
        <v>0</v>
      </c>
      <c r="AQ80" s="169">
        <f t="shared" si="76"/>
        <v>0</v>
      </c>
      <c r="AR80" s="169">
        <f t="shared" si="77"/>
        <v>0</v>
      </c>
      <c r="AS80" s="169">
        <f t="shared" si="78"/>
        <v>0</v>
      </c>
      <c r="AT80" s="169">
        <f t="shared" si="79"/>
        <v>0</v>
      </c>
      <c r="AU80" s="169">
        <f t="shared" si="80"/>
        <v>0</v>
      </c>
      <c r="AV80" s="169">
        <f t="shared" si="81"/>
        <v>1</v>
      </c>
      <c r="AW80" s="169">
        <f t="shared" si="82"/>
        <v>1</v>
      </c>
      <c r="AX80" s="169">
        <f t="shared" si="83"/>
        <v>0</v>
      </c>
      <c r="AY80" s="169">
        <f t="shared" si="96"/>
        <v>1</v>
      </c>
      <c r="AZ80" s="169">
        <f t="shared" si="84"/>
        <v>0</v>
      </c>
      <c r="BA80" s="169">
        <f t="shared" si="85"/>
        <v>0</v>
      </c>
      <c r="BB80" s="169">
        <f t="shared" si="86"/>
        <v>1</v>
      </c>
      <c r="BC80" s="169">
        <f t="shared" si="87"/>
        <v>0</v>
      </c>
      <c r="BD80" s="169">
        <f t="shared" si="88"/>
        <v>1</v>
      </c>
      <c r="BE80" s="169">
        <f t="shared" si="89"/>
        <v>0</v>
      </c>
      <c r="BF80" s="169">
        <f t="shared" si="90"/>
        <v>0</v>
      </c>
      <c r="BG80" s="169">
        <f t="shared" si="91"/>
        <v>0</v>
      </c>
      <c r="BH80" s="169">
        <f t="shared" si="92"/>
        <v>0</v>
      </c>
      <c r="BI80" s="169">
        <f t="shared" si="93"/>
        <v>0</v>
      </c>
      <c r="BJ80" s="169">
        <f t="shared" si="94"/>
        <v>0</v>
      </c>
      <c r="BK80" s="167">
        <f t="shared" si="95"/>
        <v>1</v>
      </c>
      <c r="BL80" s="169">
        <f t="shared" si="97"/>
        <v>1</v>
      </c>
      <c r="BM80" s="169">
        <f t="shared" si="98"/>
        <v>0</v>
      </c>
      <c r="BN80" s="169">
        <f t="shared" si="99"/>
        <v>1</v>
      </c>
      <c r="BO80" s="169">
        <f t="shared" si="100"/>
        <v>0</v>
      </c>
      <c r="BP80" s="36">
        <f t="shared" si="101"/>
        <v>0</v>
      </c>
      <c r="BQ80">
        <f t="shared" si="102"/>
        <v>0</v>
      </c>
      <c r="BR80" s="36">
        <f t="shared" si="103"/>
        <v>1</v>
      </c>
      <c r="BS80" t="e">
        <f t="shared" si="104"/>
        <v>#N/A</v>
      </c>
    </row>
    <row r="81" spans="1:71">
      <c r="A81" s="59">
        <v>161</v>
      </c>
      <c r="B81" s="59">
        <v>121281</v>
      </c>
      <c r="C81" s="160">
        <v>5357143.0244007902</v>
      </c>
      <c r="D81" s="59">
        <v>2585714.5</v>
      </c>
      <c r="E81" s="59">
        <v>2585714.5</v>
      </c>
      <c r="F81" s="59">
        <v>2771428.5244007902</v>
      </c>
      <c r="G81" s="59">
        <v>128.57142639160199</v>
      </c>
      <c r="H81" s="59">
        <v>-2402860019.7850199</v>
      </c>
      <c r="I81" s="59">
        <v>0</v>
      </c>
      <c r="J81" s="59">
        <v>0</v>
      </c>
      <c r="K81" s="59">
        <v>0</v>
      </c>
      <c r="L81" s="59">
        <v>102</v>
      </c>
      <c r="M81" s="59">
        <v>301</v>
      </c>
      <c r="N81" s="59">
        <v>0</v>
      </c>
      <c r="O81" s="59">
        <v>0</v>
      </c>
      <c r="P81" s="59">
        <v>0</v>
      </c>
      <c r="Q81" s="59">
        <v>0</v>
      </c>
      <c r="R81" s="59">
        <v>2</v>
      </c>
      <c r="S81" s="59">
        <v>0</v>
      </c>
      <c r="T81" s="59">
        <f t="shared" si="54"/>
        <v>0</v>
      </c>
      <c r="U81" s="59">
        <f t="shared" si="55"/>
        <v>0</v>
      </c>
      <c r="V81" s="59">
        <f t="shared" si="56"/>
        <v>1</v>
      </c>
      <c r="W81" s="59">
        <f t="shared" si="57"/>
        <v>0</v>
      </c>
      <c r="X81" s="59">
        <f t="shared" si="58"/>
        <v>0</v>
      </c>
      <c r="Y81" s="59">
        <f t="shared" si="59"/>
        <v>1</v>
      </c>
      <c r="Z81" s="59">
        <f t="shared" si="60"/>
        <v>0</v>
      </c>
      <c r="AA81" s="59">
        <f t="shared" si="61"/>
        <v>0</v>
      </c>
      <c r="AB81" s="59">
        <f t="shared" si="62"/>
        <v>0</v>
      </c>
      <c r="AC81" s="59">
        <f t="shared" si="63"/>
        <v>0</v>
      </c>
      <c r="AD81" s="166">
        <f t="shared" si="53"/>
        <v>0</v>
      </c>
      <c r="AE81" s="169">
        <f t="shared" si="64"/>
        <v>0</v>
      </c>
      <c r="AF81" s="169">
        <f t="shared" si="65"/>
        <v>0</v>
      </c>
      <c r="AG81" s="169">
        <f t="shared" si="66"/>
        <v>0</v>
      </c>
      <c r="AH81" s="169">
        <f t="shared" si="67"/>
        <v>1</v>
      </c>
      <c r="AI81" s="169">
        <f t="shared" si="68"/>
        <v>0</v>
      </c>
      <c r="AJ81" s="169">
        <f t="shared" si="69"/>
        <v>0</v>
      </c>
      <c r="AK81" s="169">
        <f t="shared" si="70"/>
        <v>0</v>
      </c>
      <c r="AL81" s="169">
        <f t="shared" si="71"/>
        <v>1</v>
      </c>
      <c r="AM81" s="169">
        <f t="shared" si="72"/>
        <v>1</v>
      </c>
      <c r="AN81" s="169">
        <f t="shared" si="73"/>
        <v>1</v>
      </c>
      <c r="AO81" s="169">
        <f t="shared" si="74"/>
        <v>0</v>
      </c>
      <c r="AP81" s="169">
        <f t="shared" si="75"/>
        <v>0</v>
      </c>
      <c r="AQ81" s="169">
        <f t="shared" si="76"/>
        <v>1</v>
      </c>
      <c r="AR81" s="169">
        <f t="shared" si="77"/>
        <v>0</v>
      </c>
      <c r="AS81" s="169">
        <f t="shared" si="78"/>
        <v>0</v>
      </c>
      <c r="AT81" s="169">
        <f t="shared" si="79"/>
        <v>0</v>
      </c>
      <c r="AU81" s="169">
        <f t="shared" si="80"/>
        <v>0</v>
      </c>
      <c r="AV81" s="169">
        <f t="shared" si="81"/>
        <v>1</v>
      </c>
      <c r="AW81" s="169">
        <f t="shared" si="82"/>
        <v>0</v>
      </c>
      <c r="AX81" s="169">
        <f t="shared" si="83"/>
        <v>0</v>
      </c>
      <c r="AY81" s="169">
        <f t="shared" si="96"/>
        <v>0</v>
      </c>
      <c r="AZ81" s="169">
        <f t="shared" si="84"/>
        <v>0</v>
      </c>
      <c r="BA81" s="169">
        <f t="shared" si="85"/>
        <v>0</v>
      </c>
      <c r="BB81" s="169">
        <f t="shared" si="86"/>
        <v>1</v>
      </c>
      <c r="BC81" s="169">
        <f t="shared" si="87"/>
        <v>0</v>
      </c>
      <c r="BD81" s="169">
        <f t="shared" si="88"/>
        <v>1</v>
      </c>
      <c r="BE81" s="169">
        <f t="shared" si="89"/>
        <v>0</v>
      </c>
      <c r="BF81" s="169">
        <f t="shared" si="90"/>
        <v>0</v>
      </c>
      <c r="BG81" s="169">
        <f t="shared" si="91"/>
        <v>0</v>
      </c>
      <c r="BH81" s="169">
        <f t="shared" si="92"/>
        <v>0</v>
      </c>
      <c r="BI81" s="169">
        <f t="shared" si="93"/>
        <v>0</v>
      </c>
      <c r="BJ81" s="169">
        <f t="shared" si="94"/>
        <v>0</v>
      </c>
      <c r="BK81" s="167">
        <f t="shared" si="95"/>
        <v>0</v>
      </c>
      <c r="BL81" s="169">
        <f t="shared" si="97"/>
        <v>0</v>
      </c>
      <c r="BM81" s="169">
        <f t="shared" si="98"/>
        <v>1</v>
      </c>
      <c r="BN81" s="169">
        <f t="shared" si="99"/>
        <v>1</v>
      </c>
      <c r="BO81" s="169">
        <f t="shared" si="100"/>
        <v>0</v>
      </c>
      <c r="BP81" s="36">
        <f t="shared" si="101"/>
        <v>0</v>
      </c>
      <c r="BQ81">
        <f t="shared" si="102"/>
        <v>1</v>
      </c>
      <c r="BR81" s="36">
        <f t="shared" si="103"/>
        <v>0</v>
      </c>
      <c r="BS81" t="e">
        <f t="shared" si="104"/>
        <v>#N/A</v>
      </c>
    </row>
    <row r="82" spans="1:71">
      <c r="A82" s="59">
        <v>350</v>
      </c>
      <c r="B82" s="59">
        <v>211502</v>
      </c>
      <c r="C82" s="160">
        <v>16071428.503004899</v>
      </c>
      <c r="D82" s="59">
        <v>13217856.5</v>
      </c>
      <c r="E82" s="59">
        <v>13217856.5</v>
      </c>
      <c r="F82" s="59">
        <v>2853572.0030048699</v>
      </c>
      <c r="G82" s="59">
        <v>89.285713195800795</v>
      </c>
      <c r="H82" s="59">
        <v>-4873120355.19207</v>
      </c>
      <c r="I82" s="59">
        <v>101</v>
      </c>
      <c r="J82" s="59">
        <v>0</v>
      </c>
      <c r="K82" s="59">
        <v>0</v>
      </c>
      <c r="L82" s="59">
        <v>101</v>
      </c>
      <c r="M82" s="59">
        <v>0</v>
      </c>
      <c r="N82" s="59">
        <v>0</v>
      </c>
      <c r="O82" s="59">
        <v>0</v>
      </c>
      <c r="P82" s="59">
        <v>0</v>
      </c>
      <c r="Q82" s="59">
        <v>0</v>
      </c>
      <c r="R82" s="59">
        <v>2</v>
      </c>
      <c r="S82" s="59">
        <v>0</v>
      </c>
      <c r="T82" s="59">
        <f t="shared" si="54"/>
        <v>0</v>
      </c>
      <c r="U82" s="59">
        <f t="shared" si="55"/>
        <v>0</v>
      </c>
      <c r="V82" s="59">
        <f t="shared" si="56"/>
        <v>0</v>
      </c>
      <c r="W82" s="59">
        <f t="shared" si="57"/>
        <v>0</v>
      </c>
      <c r="X82" s="59">
        <f t="shared" si="58"/>
        <v>0</v>
      </c>
      <c r="Y82" s="59">
        <f t="shared" si="59"/>
        <v>0</v>
      </c>
      <c r="Z82" s="59">
        <f t="shared" si="60"/>
        <v>0</v>
      </c>
      <c r="AA82" s="59">
        <f t="shared" si="61"/>
        <v>0</v>
      </c>
      <c r="AB82" s="59">
        <f t="shared" si="62"/>
        <v>0</v>
      </c>
      <c r="AC82" s="59">
        <f t="shared" si="63"/>
        <v>0</v>
      </c>
      <c r="AD82" s="166">
        <f t="shared" si="53"/>
        <v>2</v>
      </c>
      <c r="AE82" s="169">
        <f t="shared" si="64"/>
        <v>0</v>
      </c>
      <c r="AF82" s="169">
        <f t="shared" si="65"/>
        <v>1</v>
      </c>
      <c r="AG82" s="169">
        <f t="shared" si="66"/>
        <v>0</v>
      </c>
      <c r="AH82" s="169">
        <f t="shared" si="67"/>
        <v>1</v>
      </c>
      <c r="AI82" s="169">
        <f t="shared" si="68"/>
        <v>0</v>
      </c>
      <c r="AJ82" s="169">
        <f t="shared" si="69"/>
        <v>0</v>
      </c>
      <c r="AK82" s="169">
        <f t="shared" si="70"/>
        <v>0</v>
      </c>
      <c r="AL82" s="169">
        <f t="shared" si="71"/>
        <v>1</v>
      </c>
      <c r="AM82" s="169">
        <f t="shared" si="72"/>
        <v>0</v>
      </c>
      <c r="AN82" s="169">
        <f t="shared" si="73"/>
        <v>0</v>
      </c>
      <c r="AO82" s="169">
        <f t="shared" si="74"/>
        <v>1</v>
      </c>
      <c r="AP82" s="169">
        <f t="shared" si="75"/>
        <v>0</v>
      </c>
      <c r="AQ82" s="169">
        <f t="shared" si="76"/>
        <v>0</v>
      </c>
      <c r="AR82" s="169">
        <f t="shared" si="77"/>
        <v>0</v>
      </c>
      <c r="AS82" s="169">
        <f t="shared" si="78"/>
        <v>0</v>
      </c>
      <c r="AT82" s="169">
        <f t="shared" si="79"/>
        <v>0</v>
      </c>
      <c r="AU82" s="169">
        <f t="shared" si="80"/>
        <v>0</v>
      </c>
      <c r="AV82" s="169">
        <f t="shared" si="81"/>
        <v>1</v>
      </c>
      <c r="AW82" s="169">
        <f t="shared" si="82"/>
        <v>0</v>
      </c>
      <c r="AX82" s="169">
        <f t="shared" si="83"/>
        <v>0</v>
      </c>
      <c r="AY82" s="169">
        <f t="shared" si="96"/>
        <v>0</v>
      </c>
      <c r="AZ82" s="169">
        <f t="shared" si="84"/>
        <v>0</v>
      </c>
      <c r="BA82" s="169">
        <f t="shared" si="85"/>
        <v>0</v>
      </c>
      <c r="BB82" s="169">
        <f t="shared" si="86"/>
        <v>1</v>
      </c>
      <c r="BC82" s="169">
        <f t="shared" si="87"/>
        <v>0</v>
      </c>
      <c r="BD82" s="169">
        <f t="shared" si="88"/>
        <v>1</v>
      </c>
      <c r="BE82" s="169">
        <f t="shared" si="89"/>
        <v>0</v>
      </c>
      <c r="BF82" s="169">
        <f t="shared" si="90"/>
        <v>0</v>
      </c>
      <c r="BG82" s="169">
        <f t="shared" si="91"/>
        <v>0</v>
      </c>
      <c r="BH82" s="169">
        <f t="shared" si="92"/>
        <v>0</v>
      </c>
      <c r="BI82" s="169">
        <f t="shared" si="93"/>
        <v>0</v>
      </c>
      <c r="BJ82" s="169">
        <f t="shared" si="94"/>
        <v>0</v>
      </c>
      <c r="BK82" s="167">
        <f t="shared" si="95"/>
        <v>0</v>
      </c>
      <c r="BL82" s="169">
        <f t="shared" si="97"/>
        <v>0</v>
      </c>
      <c r="BM82" s="169">
        <f t="shared" si="98"/>
        <v>1</v>
      </c>
      <c r="BN82" s="169">
        <f t="shared" si="99"/>
        <v>1</v>
      </c>
      <c r="BO82" s="169">
        <f t="shared" si="100"/>
        <v>0</v>
      </c>
      <c r="BP82" s="36">
        <f t="shared" si="101"/>
        <v>1</v>
      </c>
      <c r="BQ82">
        <f t="shared" si="102"/>
        <v>0</v>
      </c>
      <c r="BR82" s="36">
        <f t="shared" si="103"/>
        <v>0</v>
      </c>
      <c r="BS82" t="e">
        <f t="shared" si="104"/>
        <v>#N/A</v>
      </c>
    </row>
    <row r="83" spans="1:71">
      <c r="A83" s="59">
        <v>209</v>
      </c>
      <c r="B83" s="59">
        <v>132151</v>
      </c>
      <c r="C83" s="160">
        <v>15714285.6473825</v>
      </c>
      <c r="D83" s="59">
        <v>12785714.5</v>
      </c>
      <c r="E83" s="59">
        <v>12785714.5</v>
      </c>
      <c r="F83" s="59">
        <v>2928571.1473825402</v>
      </c>
      <c r="G83" s="59">
        <v>0</v>
      </c>
      <c r="H83" s="59">
        <v>-3128980729.9833899</v>
      </c>
      <c r="I83" s="59">
        <v>0</v>
      </c>
      <c r="J83" s="59">
        <v>0</v>
      </c>
      <c r="K83" s="59">
        <v>0</v>
      </c>
      <c r="L83" s="59">
        <v>102</v>
      </c>
      <c r="M83" s="59">
        <v>0</v>
      </c>
      <c r="N83" s="59">
        <v>0</v>
      </c>
      <c r="O83" s="59">
        <v>0</v>
      </c>
      <c r="P83" s="59">
        <v>0</v>
      </c>
      <c r="Q83" s="59">
        <v>0</v>
      </c>
      <c r="R83" s="59">
        <v>1</v>
      </c>
      <c r="S83" s="59">
        <v>0</v>
      </c>
      <c r="T83" s="59">
        <f t="shared" si="54"/>
        <v>0</v>
      </c>
      <c r="U83" s="59">
        <f t="shared" si="55"/>
        <v>0</v>
      </c>
      <c r="V83" s="59">
        <f t="shared" si="56"/>
        <v>1</v>
      </c>
      <c r="W83" s="59">
        <f t="shared" si="57"/>
        <v>0</v>
      </c>
      <c r="X83" s="59">
        <f t="shared" si="58"/>
        <v>0</v>
      </c>
      <c r="Y83" s="59">
        <f t="shared" si="59"/>
        <v>0</v>
      </c>
      <c r="Z83" s="59">
        <f t="shared" si="60"/>
        <v>0</v>
      </c>
      <c r="AA83" s="59">
        <f t="shared" si="61"/>
        <v>0</v>
      </c>
      <c r="AB83" s="59">
        <f t="shared" si="62"/>
        <v>0</v>
      </c>
      <c r="AC83" s="59">
        <f t="shared" si="63"/>
        <v>0</v>
      </c>
      <c r="AD83" s="166">
        <f t="shared" si="53"/>
        <v>0</v>
      </c>
      <c r="AE83" s="169">
        <f t="shared" si="64"/>
        <v>0</v>
      </c>
      <c r="AF83" s="169">
        <f t="shared" si="65"/>
        <v>0</v>
      </c>
      <c r="AG83" s="169">
        <f t="shared" si="66"/>
        <v>0</v>
      </c>
      <c r="AH83" s="169">
        <f t="shared" si="67"/>
        <v>1</v>
      </c>
      <c r="AI83" s="169">
        <f t="shared" si="68"/>
        <v>0</v>
      </c>
      <c r="AJ83" s="169">
        <f t="shared" si="69"/>
        <v>0</v>
      </c>
      <c r="AK83" s="169">
        <f t="shared" si="70"/>
        <v>0</v>
      </c>
      <c r="AL83" s="169">
        <f t="shared" si="71"/>
        <v>1</v>
      </c>
      <c r="AM83" s="169">
        <f t="shared" si="72"/>
        <v>1</v>
      </c>
      <c r="AN83" s="169">
        <f t="shared" si="73"/>
        <v>0</v>
      </c>
      <c r="AO83" s="169">
        <f t="shared" si="74"/>
        <v>1</v>
      </c>
      <c r="AP83" s="169">
        <f t="shared" si="75"/>
        <v>0</v>
      </c>
      <c r="AQ83" s="169">
        <f t="shared" si="76"/>
        <v>1</v>
      </c>
      <c r="AR83" s="169">
        <f t="shared" si="77"/>
        <v>0</v>
      </c>
      <c r="AS83" s="169">
        <f t="shared" si="78"/>
        <v>0</v>
      </c>
      <c r="AT83" s="169">
        <f t="shared" si="79"/>
        <v>0</v>
      </c>
      <c r="AU83" s="169">
        <f t="shared" si="80"/>
        <v>0</v>
      </c>
      <c r="AV83" s="169">
        <f t="shared" si="81"/>
        <v>1</v>
      </c>
      <c r="AW83" s="169">
        <f t="shared" si="82"/>
        <v>0</v>
      </c>
      <c r="AX83" s="169">
        <f t="shared" si="83"/>
        <v>0</v>
      </c>
      <c r="AY83" s="169">
        <f t="shared" si="96"/>
        <v>0</v>
      </c>
      <c r="AZ83" s="169">
        <f t="shared" si="84"/>
        <v>0</v>
      </c>
      <c r="BA83" s="169">
        <f t="shared" si="85"/>
        <v>0</v>
      </c>
      <c r="BB83" s="169">
        <f t="shared" si="86"/>
        <v>1</v>
      </c>
      <c r="BC83" s="169">
        <f t="shared" si="87"/>
        <v>0</v>
      </c>
      <c r="BD83" s="169">
        <f t="shared" si="88"/>
        <v>1</v>
      </c>
      <c r="BE83" s="169">
        <f t="shared" si="89"/>
        <v>0</v>
      </c>
      <c r="BF83" s="169">
        <f t="shared" si="90"/>
        <v>0</v>
      </c>
      <c r="BG83" s="169">
        <f t="shared" si="91"/>
        <v>0</v>
      </c>
      <c r="BH83" s="169">
        <f t="shared" si="92"/>
        <v>0</v>
      </c>
      <c r="BI83" s="169">
        <f t="shared" si="93"/>
        <v>0</v>
      </c>
      <c r="BJ83" s="169">
        <f t="shared" si="94"/>
        <v>0</v>
      </c>
      <c r="BK83" s="167">
        <f t="shared" si="95"/>
        <v>0</v>
      </c>
      <c r="BL83" s="169">
        <f t="shared" si="97"/>
        <v>1</v>
      </c>
      <c r="BM83" s="169">
        <f t="shared" si="98"/>
        <v>0</v>
      </c>
      <c r="BN83" s="169">
        <f t="shared" si="99"/>
        <v>1</v>
      </c>
      <c r="BO83" s="169">
        <f t="shared" si="100"/>
        <v>0</v>
      </c>
      <c r="BP83" s="36">
        <f t="shared" si="101"/>
        <v>0</v>
      </c>
      <c r="BQ83">
        <f t="shared" si="102"/>
        <v>0</v>
      </c>
      <c r="BR83" s="36">
        <f t="shared" si="103"/>
        <v>0</v>
      </c>
      <c r="BS83" t="e">
        <f t="shared" si="104"/>
        <v>#N/A</v>
      </c>
    </row>
    <row r="84" spans="1:71">
      <c r="A84" s="59">
        <v>121</v>
      </c>
      <c r="B84" s="59">
        <v>111131</v>
      </c>
      <c r="C84" s="160">
        <v>35904763.025761798</v>
      </c>
      <c r="D84" s="59">
        <v>32904763</v>
      </c>
      <c r="E84" s="59">
        <v>32904763</v>
      </c>
      <c r="F84" s="59">
        <v>3000000.0257617701</v>
      </c>
      <c r="G84" s="59">
        <v>19.0476188659668</v>
      </c>
      <c r="H84" s="59">
        <v>-1866338469.06708</v>
      </c>
      <c r="I84" s="59">
        <v>0</v>
      </c>
      <c r="J84" s="59">
        <v>0</v>
      </c>
      <c r="K84" s="59">
        <v>0</v>
      </c>
      <c r="L84" s="59">
        <v>101</v>
      </c>
      <c r="M84" s="59">
        <v>0</v>
      </c>
      <c r="N84" s="59">
        <v>0</v>
      </c>
      <c r="O84" s="59">
        <v>101</v>
      </c>
      <c r="P84" s="59">
        <v>0</v>
      </c>
      <c r="Q84" s="59">
        <v>0</v>
      </c>
      <c r="R84" s="59">
        <v>1</v>
      </c>
      <c r="S84" s="59">
        <v>0</v>
      </c>
      <c r="T84" s="59">
        <f t="shared" si="54"/>
        <v>0</v>
      </c>
      <c r="U84" s="59">
        <f t="shared" si="55"/>
        <v>0</v>
      </c>
      <c r="V84" s="59">
        <f t="shared" si="56"/>
        <v>0</v>
      </c>
      <c r="W84" s="59">
        <f t="shared" si="57"/>
        <v>0</v>
      </c>
      <c r="X84" s="59">
        <f t="shared" si="58"/>
        <v>0</v>
      </c>
      <c r="Y84" s="59">
        <f t="shared" si="59"/>
        <v>0</v>
      </c>
      <c r="Z84" s="59">
        <f t="shared" si="60"/>
        <v>0</v>
      </c>
      <c r="AA84" s="59">
        <f t="shared" si="61"/>
        <v>0</v>
      </c>
      <c r="AB84" s="59">
        <f t="shared" si="62"/>
        <v>0</v>
      </c>
      <c r="AC84" s="59">
        <f t="shared" si="63"/>
        <v>0</v>
      </c>
      <c r="AD84" s="166">
        <f t="shared" si="53"/>
        <v>2</v>
      </c>
      <c r="AE84" s="169">
        <f t="shared" si="64"/>
        <v>0</v>
      </c>
      <c r="AF84" s="169">
        <f t="shared" si="65"/>
        <v>1</v>
      </c>
      <c r="AG84" s="169">
        <f t="shared" si="66"/>
        <v>0</v>
      </c>
      <c r="AH84" s="169">
        <f t="shared" si="67"/>
        <v>1</v>
      </c>
      <c r="AI84" s="169">
        <f t="shared" si="68"/>
        <v>0</v>
      </c>
      <c r="AJ84" s="169">
        <f t="shared" si="69"/>
        <v>0</v>
      </c>
      <c r="AK84" s="169">
        <f t="shared" si="70"/>
        <v>0</v>
      </c>
      <c r="AL84" s="169">
        <f t="shared" si="71"/>
        <v>1</v>
      </c>
      <c r="AM84" s="169">
        <f t="shared" si="72"/>
        <v>0</v>
      </c>
      <c r="AN84" s="169">
        <f t="shared" si="73"/>
        <v>0</v>
      </c>
      <c r="AO84" s="169">
        <f t="shared" si="74"/>
        <v>1</v>
      </c>
      <c r="AP84" s="169">
        <f t="shared" si="75"/>
        <v>0</v>
      </c>
      <c r="AQ84" s="169">
        <f t="shared" si="76"/>
        <v>0</v>
      </c>
      <c r="AR84" s="169">
        <f t="shared" si="77"/>
        <v>0</v>
      </c>
      <c r="AS84" s="169">
        <f t="shared" si="78"/>
        <v>0</v>
      </c>
      <c r="AT84" s="169">
        <f t="shared" si="79"/>
        <v>0</v>
      </c>
      <c r="AU84" s="169">
        <f t="shared" si="80"/>
        <v>0</v>
      </c>
      <c r="AV84" s="169">
        <f t="shared" si="81"/>
        <v>1</v>
      </c>
      <c r="AW84" s="169">
        <f t="shared" si="82"/>
        <v>0</v>
      </c>
      <c r="AX84" s="169">
        <f t="shared" si="83"/>
        <v>0</v>
      </c>
      <c r="AY84" s="169">
        <f t="shared" si="96"/>
        <v>0</v>
      </c>
      <c r="AZ84" s="169">
        <f t="shared" si="84"/>
        <v>0</v>
      </c>
      <c r="BA84" s="169">
        <f t="shared" si="85"/>
        <v>0</v>
      </c>
      <c r="BB84" s="169">
        <f t="shared" si="86"/>
        <v>1</v>
      </c>
      <c r="BC84" s="169">
        <f t="shared" si="87"/>
        <v>0</v>
      </c>
      <c r="BD84" s="169">
        <f t="shared" si="88"/>
        <v>1</v>
      </c>
      <c r="BE84" s="169">
        <f t="shared" si="89"/>
        <v>0</v>
      </c>
      <c r="BF84" s="169">
        <f t="shared" si="90"/>
        <v>0</v>
      </c>
      <c r="BG84" s="169">
        <f t="shared" si="91"/>
        <v>0</v>
      </c>
      <c r="BH84" s="169">
        <f t="shared" si="92"/>
        <v>0</v>
      </c>
      <c r="BI84" s="169">
        <f t="shared" si="93"/>
        <v>0</v>
      </c>
      <c r="BJ84" s="169">
        <f t="shared" si="94"/>
        <v>0</v>
      </c>
      <c r="BK84" s="167">
        <f t="shared" si="95"/>
        <v>0</v>
      </c>
      <c r="BL84" s="169">
        <f t="shared" si="97"/>
        <v>1</v>
      </c>
      <c r="BM84" s="169">
        <f t="shared" si="98"/>
        <v>0</v>
      </c>
      <c r="BN84" s="169">
        <f t="shared" si="99"/>
        <v>1</v>
      </c>
      <c r="BO84" s="169">
        <f t="shared" si="100"/>
        <v>0</v>
      </c>
      <c r="BP84" s="36">
        <f t="shared" si="101"/>
        <v>1</v>
      </c>
      <c r="BQ84">
        <f t="shared" si="102"/>
        <v>0</v>
      </c>
      <c r="BR84" s="36">
        <f t="shared" si="103"/>
        <v>0</v>
      </c>
      <c r="BS84" t="e">
        <f t="shared" si="104"/>
        <v>#N/A</v>
      </c>
    </row>
    <row r="85" spans="1:71">
      <c r="A85" s="59">
        <v>12</v>
      </c>
      <c r="B85" s="59">
        <v>11261</v>
      </c>
      <c r="C85" s="160">
        <v>47691031.231918901</v>
      </c>
      <c r="D85" s="59">
        <v>44518273.5</v>
      </c>
      <c r="E85" s="59">
        <v>44518273.5</v>
      </c>
      <c r="F85" s="59">
        <v>3172757.7319188798</v>
      </c>
      <c r="G85" s="59">
        <v>149.50166702270499</v>
      </c>
      <c r="H85" s="59">
        <v>-83001425.732131407</v>
      </c>
      <c r="I85" s="59">
        <v>101</v>
      </c>
      <c r="J85" s="59">
        <v>0</v>
      </c>
      <c r="K85" s="59">
        <v>0</v>
      </c>
      <c r="L85" s="59">
        <v>101</v>
      </c>
      <c r="M85" s="59">
        <v>0</v>
      </c>
      <c r="N85" s="59">
        <v>0</v>
      </c>
      <c r="O85" s="59">
        <v>101</v>
      </c>
      <c r="P85" s="59">
        <v>0</v>
      </c>
      <c r="Q85" s="59">
        <v>0</v>
      </c>
      <c r="R85" s="59">
        <v>2</v>
      </c>
      <c r="S85" s="59">
        <v>0</v>
      </c>
      <c r="T85" s="59">
        <f t="shared" si="54"/>
        <v>0</v>
      </c>
      <c r="U85" s="59">
        <f t="shared" si="55"/>
        <v>0</v>
      </c>
      <c r="V85" s="59">
        <f t="shared" si="56"/>
        <v>0</v>
      </c>
      <c r="W85" s="59">
        <f t="shared" si="57"/>
        <v>0</v>
      </c>
      <c r="X85" s="59">
        <f t="shared" si="58"/>
        <v>0</v>
      </c>
      <c r="Y85" s="59">
        <f t="shared" si="59"/>
        <v>0</v>
      </c>
      <c r="Z85" s="59">
        <f t="shared" si="60"/>
        <v>0</v>
      </c>
      <c r="AA85" s="59">
        <f t="shared" si="61"/>
        <v>0</v>
      </c>
      <c r="AB85" s="59">
        <f t="shared" si="62"/>
        <v>0</v>
      </c>
      <c r="AC85" s="59">
        <f t="shared" si="63"/>
        <v>0</v>
      </c>
      <c r="AD85" s="166">
        <f t="shared" si="53"/>
        <v>3</v>
      </c>
      <c r="AE85" s="169">
        <f t="shared" si="64"/>
        <v>0</v>
      </c>
      <c r="AF85" s="169">
        <f t="shared" si="65"/>
        <v>1</v>
      </c>
      <c r="AG85" s="169">
        <f t="shared" si="66"/>
        <v>0</v>
      </c>
      <c r="AH85" s="169">
        <f t="shared" si="67"/>
        <v>1</v>
      </c>
      <c r="AI85" s="169">
        <f t="shared" si="68"/>
        <v>0</v>
      </c>
      <c r="AJ85" s="169">
        <f t="shared" si="69"/>
        <v>0</v>
      </c>
      <c r="AK85" s="169">
        <f t="shared" si="70"/>
        <v>0</v>
      </c>
      <c r="AL85" s="169">
        <f t="shared" si="71"/>
        <v>1</v>
      </c>
      <c r="AM85" s="169">
        <f t="shared" si="72"/>
        <v>0</v>
      </c>
      <c r="AN85" s="169">
        <f t="shared" si="73"/>
        <v>0</v>
      </c>
      <c r="AO85" s="169">
        <f t="shared" si="74"/>
        <v>1</v>
      </c>
      <c r="AP85" s="169">
        <f t="shared" si="75"/>
        <v>0</v>
      </c>
      <c r="AQ85" s="169">
        <f t="shared" si="76"/>
        <v>0</v>
      </c>
      <c r="AR85" s="169">
        <f t="shared" si="77"/>
        <v>0</v>
      </c>
      <c r="AS85" s="169">
        <f t="shared" si="78"/>
        <v>0</v>
      </c>
      <c r="AT85" s="169">
        <f t="shared" si="79"/>
        <v>0</v>
      </c>
      <c r="AU85" s="169">
        <f t="shared" si="80"/>
        <v>0</v>
      </c>
      <c r="AV85" s="169">
        <f t="shared" si="81"/>
        <v>1</v>
      </c>
      <c r="AW85" s="169">
        <f t="shared" si="82"/>
        <v>0</v>
      </c>
      <c r="AX85" s="169">
        <f t="shared" si="83"/>
        <v>0</v>
      </c>
      <c r="AY85" s="169">
        <f t="shared" si="96"/>
        <v>0</v>
      </c>
      <c r="AZ85" s="169">
        <f t="shared" si="84"/>
        <v>0</v>
      </c>
      <c r="BA85" s="169">
        <f t="shared" si="85"/>
        <v>0</v>
      </c>
      <c r="BB85" s="169">
        <f t="shared" si="86"/>
        <v>1</v>
      </c>
      <c r="BC85" s="169">
        <f t="shared" si="87"/>
        <v>0</v>
      </c>
      <c r="BD85" s="169">
        <f t="shared" si="88"/>
        <v>1</v>
      </c>
      <c r="BE85" s="169">
        <f t="shared" si="89"/>
        <v>0</v>
      </c>
      <c r="BF85" s="169">
        <f t="shared" si="90"/>
        <v>0</v>
      </c>
      <c r="BG85" s="169">
        <f t="shared" si="91"/>
        <v>0</v>
      </c>
      <c r="BH85" s="169">
        <f t="shared" si="92"/>
        <v>0</v>
      </c>
      <c r="BI85" s="169">
        <f t="shared" si="93"/>
        <v>0</v>
      </c>
      <c r="BJ85" s="169">
        <f t="shared" si="94"/>
        <v>0</v>
      </c>
      <c r="BK85" s="167">
        <f t="shared" si="95"/>
        <v>0</v>
      </c>
      <c r="BL85" s="169">
        <f t="shared" si="97"/>
        <v>0</v>
      </c>
      <c r="BM85" s="169">
        <f t="shared" si="98"/>
        <v>1</v>
      </c>
      <c r="BN85" s="169">
        <f t="shared" si="99"/>
        <v>1</v>
      </c>
      <c r="BO85" s="169">
        <f t="shared" si="100"/>
        <v>0</v>
      </c>
      <c r="BP85" s="36">
        <f t="shared" si="101"/>
        <v>1</v>
      </c>
      <c r="BQ85">
        <f t="shared" si="102"/>
        <v>0</v>
      </c>
      <c r="BR85" s="36">
        <f t="shared" si="103"/>
        <v>0</v>
      </c>
      <c r="BS85" t="e">
        <f t="shared" si="104"/>
        <v>#N/A</v>
      </c>
    </row>
    <row r="86" spans="1:71">
      <c r="A86" s="59">
        <v>251</v>
      </c>
      <c r="B86" s="59">
        <v>152221</v>
      </c>
      <c r="C86" s="160">
        <v>7857142.8236912703</v>
      </c>
      <c r="D86" s="59">
        <v>4583571</v>
      </c>
      <c r="E86" s="59">
        <v>4583571</v>
      </c>
      <c r="F86" s="59">
        <v>3273571.8236912698</v>
      </c>
      <c r="G86" s="59">
        <v>57.142856597900398</v>
      </c>
      <c r="H86" s="59">
        <v>-3862749168.7621102</v>
      </c>
      <c r="I86" s="59">
        <v>0</v>
      </c>
      <c r="J86" s="59">
        <v>0</v>
      </c>
      <c r="K86" s="59">
        <v>0</v>
      </c>
      <c r="L86" s="59">
        <v>101</v>
      </c>
      <c r="M86" s="59">
        <v>0</v>
      </c>
      <c r="N86" s="59">
        <v>0</v>
      </c>
      <c r="O86" s="59">
        <v>0</v>
      </c>
      <c r="P86" s="59">
        <v>0</v>
      </c>
      <c r="Q86" s="59">
        <v>0</v>
      </c>
      <c r="R86" s="59">
        <v>2</v>
      </c>
      <c r="S86" s="59">
        <v>1</v>
      </c>
      <c r="T86" s="59">
        <f t="shared" si="54"/>
        <v>0</v>
      </c>
      <c r="U86" s="59">
        <f t="shared" si="55"/>
        <v>0</v>
      </c>
      <c r="V86" s="59">
        <f t="shared" si="56"/>
        <v>0</v>
      </c>
      <c r="W86" s="59">
        <f t="shared" si="57"/>
        <v>0</v>
      </c>
      <c r="X86" s="59">
        <f t="shared" si="58"/>
        <v>0</v>
      </c>
      <c r="Y86" s="59">
        <f t="shared" si="59"/>
        <v>0</v>
      </c>
      <c r="Z86" s="59">
        <f t="shared" si="60"/>
        <v>0</v>
      </c>
      <c r="AA86" s="59">
        <f t="shared" si="61"/>
        <v>0</v>
      </c>
      <c r="AB86" s="59">
        <f t="shared" si="62"/>
        <v>0</v>
      </c>
      <c r="AC86" s="59">
        <f t="shared" si="63"/>
        <v>0</v>
      </c>
      <c r="AD86" s="166">
        <f t="shared" si="53"/>
        <v>1</v>
      </c>
      <c r="AE86" s="169">
        <f t="shared" si="64"/>
        <v>1</v>
      </c>
      <c r="AF86" s="169">
        <f t="shared" si="65"/>
        <v>0</v>
      </c>
      <c r="AG86" s="169">
        <f t="shared" si="66"/>
        <v>0</v>
      </c>
      <c r="AH86" s="169">
        <f t="shared" si="67"/>
        <v>1</v>
      </c>
      <c r="AI86" s="169">
        <f t="shared" si="68"/>
        <v>0</v>
      </c>
      <c r="AJ86" s="169">
        <f t="shared" si="69"/>
        <v>0</v>
      </c>
      <c r="AK86" s="169">
        <f t="shared" si="70"/>
        <v>0</v>
      </c>
      <c r="AL86" s="169">
        <f t="shared" si="71"/>
        <v>1</v>
      </c>
      <c r="AM86" s="169">
        <f t="shared" si="72"/>
        <v>0</v>
      </c>
      <c r="AN86" s="169">
        <f t="shared" si="73"/>
        <v>0</v>
      </c>
      <c r="AO86" s="169">
        <f t="shared" si="74"/>
        <v>1</v>
      </c>
      <c r="AP86" s="169">
        <f t="shared" si="75"/>
        <v>0</v>
      </c>
      <c r="AQ86" s="169">
        <f t="shared" si="76"/>
        <v>0</v>
      </c>
      <c r="AR86" s="169">
        <f t="shared" si="77"/>
        <v>0</v>
      </c>
      <c r="AS86" s="169">
        <f t="shared" si="78"/>
        <v>0</v>
      </c>
      <c r="AT86" s="169">
        <f t="shared" si="79"/>
        <v>0</v>
      </c>
      <c r="AU86" s="169">
        <f t="shared" si="80"/>
        <v>0</v>
      </c>
      <c r="AV86" s="169">
        <f t="shared" si="81"/>
        <v>1</v>
      </c>
      <c r="AW86" s="169">
        <f t="shared" si="82"/>
        <v>0</v>
      </c>
      <c r="AX86" s="169">
        <f t="shared" si="83"/>
        <v>0</v>
      </c>
      <c r="AY86" s="169">
        <f t="shared" si="96"/>
        <v>0</v>
      </c>
      <c r="AZ86" s="169">
        <f t="shared" si="84"/>
        <v>0</v>
      </c>
      <c r="BA86" s="169">
        <f t="shared" si="85"/>
        <v>0</v>
      </c>
      <c r="BB86" s="169">
        <f t="shared" si="86"/>
        <v>1</v>
      </c>
      <c r="BC86" s="169">
        <f t="shared" si="87"/>
        <v>0</v>
      </c>
      <c r="BD86" s="169">
        <f t="shared" si="88"/>
        <v>1</v>
      </c>
      <c r="BE86" s="169">
        <f t="shared" si="89"/>
        <v>0</v>
      </c>
      <c r="BF86" s="169">
        <f t="shared" si="90"/>
        <v>0</v>
      </c>
      <c r="BG86" s="169">
        <f t="shared" si="91"/>
        <v>0</v>
      </c>
      <c r="BH86" s="169">
        <f t="shared" si="92"/>
        <v>0</v>
      </c>
      <c r="BI86" s="169">
        <f t="shared" si="93"/>
        <v>0</v>
      </c>
      <c r="BJ86" s="169">
        <f t="shared" si="94"/>
        <v>0</v>
      </c>
      <c r="BK86" s="167">
        <f t="shared" si="95"/>
        <v>0</v>
      </c>
      <c r="BL86" s="169">
        <f t="shared" si="97"/>
        <v>0</v>
      </c>
      <c r="BM86" s="169">
        <f t="shared" si="98"/>
        <v>1</v>
      </c>
      <c r="BN86" s="169">
        <f t="shared" si="99"/>
        <v>0</v>
      </c>
      <c r="BO86" s="169">
        <f t="shared" si="100"/>
        <v>1</v>
      </c>
      <c r="BP86" s="36">
        <f t="shared" si="101"/>
        <v>1</v>
      </c>
      <c r="BQ86">
        <f t="shared" si="102"/>
        <v>0</v>
      </c>
      <c r="BR86" s="36">
        <f t="shared" si="103"/>
        <v>0</v>
      </c>
      <c r="BS86" t="e">
        <f t="shared" si="104"/>
        <v>#N/A</v>
      </c>
    </row>
    <row r="87" spans="1:71">
      <c r="A87" s="59">
        <v>390</v>
      </c>
      <c r="B87" s="59">
        <v>222251</v>
      </c>
      <c r="C87" s="160">
        <v>12456140.507181199</v>
      </c>
      <c r="D87" s="59">
        <v>9175439</v>
      </c>
      <c r="E87" s="59">
        <v>9175439</v>
      </c>
      <c r="F87" s="59">
        <v>3280701.5071811602</v>
      </c>
      <c r="G87" s="59">
        <v>84.210525512695298</v>
      </c>
      <c r="H87" s="59">
        <v>-5953406012.7057104</v>
      </c>
      <c r="I87" s="59">
        <v>102</v>
      </c>
      <c r="J87" s="59">
        <v>0</v>
      </c>
      <c r="K87" s="59">
        <v>0</v>
      </c>
      <c r="L87" s="59">
        <v>102</v>
      </c>
      <c r="M87" s="59">
        <v>0</v>
      </c>
      <c r="N87" s="59">
        <v>0</v>
      </c>
      <c r="O87" s="59">
        <v>0</v>
      </c>
      <c r="P87" s="59">
        <v>0</v>
      </c>
      <c r="Q87" s="59">
        <v>0</v>
      </c>
      <c r="R87" s="59">
        <v>2</v>
      </c>
      <c r="S87" s="59">
        <v>0</v>
      </c>
      <c r="T87" s="59">
        <f t="shared" si="54"/>
        <v>0</v>
      </c>
      <c r="U87" s="59">
        <f t="shared" si="55"/>
        <v>0</v>
      </c>
      <c r="V87" s="59">
        <f t="shared" si="56"/>
        <v>2</v>
      </c>
      <c r="W87" s="59">
        <f t="shared" si="57"/>
        <v>0</v>
      </c>
      <c r="X87" s="59">
        <f t="shared" si="58"/>
        <v>0</v>
      </c>
      <c r="Y87" s="59">
        <f t="shared" si="59"/>
        <v>0</v>
      </c>
      <c r="Z87" s="59">
        <f t="shared" si="60"/>
        <v>0</v>
      </c>
      <c r="AA87" s="59">
        <f t="shared" si="61"/>
        <v>0</v>
      </c>
      <c r="AB87" s="59">
        <f t="shared" si="62"/>
        <v>0</v>
      </c>
      <c r="AC87" s="59">
        <f t="shared" si="63"/>
        <v>0</v>
      </c>
      <c r="AD87" s="166">
        <f t="shared" si="53"/>
        <v>0</v>
      </c>
      <c r="AE87" s="169">
        <f t="shared" si="64"/>
        <v>0</v>
      </c>
      <c r="AF87" s="169">
        <f t="shared" si="65"/>
        <v>0</v>
      </c>
      <c r="AG87" s="169">
        <f t="shared" si="66"/>
        <v>0</v>
      </c>
      <c r="AH87" s="169">
        <f t="shared" si="67"/>
        <v>1</v>
      </c>
      <c r="AI87" s="169">
        <f t="shared" si="68"/>
        <v>0</v>
      </c>
      <c r="AJ87" s="169">
        <f t="shared" si="69"/>
        <v>0</v>
      </c>
      <c r="AK87" s="169">
        <f t="shared" si="70"/>
        <v>0</v>
      </c>
      <c r="AL87" s="169">
        <f t="shared" si="71"/>
        <v>1</v>
      </c>
      <c r="AM87" s="169">
        <f t="shared" si="72"/>
        <v>1</v>
      </c>
      <c r="AN87" s="169">
        <f t="shared" si="73"/>
        <v>0</v>
      </c>
      <c r="AO87" s="169">
        <f t="shared" si="74"/>
        <v>1</v>
      </c>
      <c r="AP87" s="169">
        <f t="shared" si="75"/>
        <v>1</v>
      </c>
      <c r="AQ87" s="169">
        <f t="shared" si="76"/>
        <v>0</v>
      </c>
      <c r="AR87" s="169">
        <f t="shared" si="77"/>
        <v>0</v>
      </c>
      <c r="AS87" s="169">
        <f t="shared" si="78"/>
        <v>0</v>
      </c>
      <c r="AT87" s="169">
        <f t="shared" si="79"/>
        <v>0</v>
      </c>
      <c r="AU87" s="169">
        <f t="shared" si="80"/>
        <v>0</v>
      </c>
      <c r="AV87" s="169">
        <f t="shared" si="81"/>
        <v>1</v>
      </c>
      <c r="AW87" s="169">
        <f t="shared" si="82"/>
        <v>0</v>
      </c>
      <c r="AX87" s="169">
        <f t="shared" si="83"/>
        <v>0</v>
      </c>
      <c r="AY87" s="169">
        <f t="shared" si="96"/>
        <v>0</v>
      </c>
      <c r="AZ87" s="169">
        <f t="shared" si="84"/>
        <v>0</v>
      </c>
      <c r="BA87" s="169">
        <f t="shared" si="85"/>
        <v>0</v>
      </c>
      <c r="BB87" s="169">
        <f t="shared" si="86"/>
        <v>1</v>
      </c>
      <c r="BC87" s="169">
        <f t="shared" si="87"/>
        <v>0</v>
      </c>
      <c r="BD87" s="169">
        <f t="shared" si="88"/>
        <v>1</v>
      </c>
      <c r="BE87" s="169">
        <f t="shared" si="89"/>
        <v>0</v>
      </c>
      <c r="BF87" s="169">
        <f t="shared" si="90"/>
        <v>0</v>
      </c>
      <c r="BG87" s="169">
        <f t="shared" si="91"/>
        <v>0</v>
      </c>
      <c r="BH87" s="169">
        <f t="shared" si="92"/>
        <v>0</v>
      </c>
      <c r="BI87" s="169">
        <f t="shared" si="93"/>
        <v>0</v>
      </c>
      <c r="BJ87" s="169">
        <f t="shared" si="94"/>
        <v>0</v>
      </c>
      <c r="BK87" s="167">
        <f t="shared" si="95"/>
        <v>0</v>
      </c>
      <c r="BL87" s="169">
        <f t="shared" si="97"/>
        <v>0</v>
      </c>
      <c r="BM87" s="169">
        <f t="shared" si="98"/>
        <v>1</v>
      </c>
      <c r="BN87" s="169">
        <f t="shared" si="99"/>
        <v>1</v>
      </c>
      <c r="BO87" s="169">
        <f t="shared" si="100"/>
        <v>0</v>
      </c>
      <c r="BP87" s="36">
        <f t="shared" si="101"/>
        <v>0</v>
      </c>
      <c r="BQ87">
        <f t="shared" si="102"/>
        <v>0</v>
      </c>
      <c r="BR87" s="36">
        <f t="shared" si="103"/>
        <v>0</v>
      </c>
      <c r="BS87" t="e">
        <f t="shared" si="104"/>
        <v>#N/A</v>
      </c>
    </row>
    <row r="88" spans="1:71">
      <c r="A88" s="59">
        <v>81</v>
      </c>
      <c r="B88" s="59">
        <v>21293</v>
      </c>
      <c r="C88" s="160">
        <v>13809523.9957039</v>
      </c>
      <c r="D88" s="59">
        <v>10476191</v>
      </c>
      <c r="E88" s="59">
        <v>10476191</v>
      </c>
      <c r="F88" s="59">
        <v>3333332.9957038499</v>
      </c>
      <c r="G88" s="59">
        <v>238.09524536132801</v>
      </c>
      <c r="H88" s="59">
        <v>-1398642237.05597</v>
      </c>
      <c r="I88" s="59">
        <v>0</v>
      </c>
      <c r="J88" s="59">
        <v>0</v>
      </c>
      <c r="K88" s="59">
        <v>0</v>
      </c>
      <c r="L88" s="59">
        <v>101</v>
      </c>
      <c r="M88" s="59">
        <v>0</v>
      </c>
      <c r="N88" s="59">
        <v>0</v>
      </c>
      <c r="O88" s="59">
        <v>0</v>
      </c>
      <c r="P88" s="59">
        <v>0</v>
      </c>
      <c r="Q88" s="59">
        <v>0</v>
      </c>
      <c r="R88" s="59">
        <v>2</v>
      </c>
      <c r="S88" s="59">
        <v>0</v>
      </c>
      <c r="T88" s="59">
        <f t="shared" si="54"/>
        <v>0</v>
      </c>
      <c r="U88" s="59">
        <f t="shared" si="55"/>
        <v>0</v>
      </c>
      <c r="V88" s="59">
        <f t="shared" si="56"/>
        <v>0</v>
      </c>
      <c r="W88" s="59">
        <f t="shared" si="57"/>
        <v>0</v>
      </c>
      <c r="X88" s="59">
        <f t="shared" si="58"/>
        <v>0</v>
      </c>
      <c r="Y88" s="59">
        <f t="shared" si="59"/>
        <v>0</v>
      </c>
      <c r="Z88" s="59">
        <f t="shared" si="60"/>
        <v>0</v>
      </c>
      <c r="AA88" s="59">
        <f t="shared" si="61"/>
        <v>0</v>
      </c>
      <c r="AB88" s="59">
        <f t="shared" si="62"/>
        <v>0</v>
      </c>
      <c r="AC88" s="59">
        <f t="shared" si="63"/>
        <v>0</v>
      </c>
      <c r="AD88" s="166">
        <f t="shared" si="53"/>
        <v>1</v>
      </c>
      <c r="AE88" s="169">
        <f t="shared" si="64"/>
        <v>1</v>
      </c>
      <c r="AF88" s="169">
        <f t="shared" si="65"/>
        <v>0</v>
      </c>
      <c r="AG88" s="169">
        <f t="shared" si="66"/>
        <v>0</v>
      </c>
      <c r="AH88" s="169">
        <f t="shared" si="67"/>
        <v>1</v>
      </c>
      <c r="AI88" s="169">
        <f t="shared" si="68"/>
        <v>0</v>
      </c>
      <c r="AJ88" s="169">
        <f t="shared" si="69"/>
        <v>0</v>
      </c>
      <c r="AK88" s="169">
        <f t="shared" si="70"/>
        <v>0</v>
      </c>
      <c r="AL88" s="169">
        <f t="shared" si="71"/>
        <v>1</v>
      </c>
      <c r="AM88" s="169">
        <f t="shared" si="72"/>
        <v>0</v>
      </c>
      <c r="AN88" s="169">
        <f t="shared" si="73"/>
        <v>0</v>
      </c>
      <c r="AO88" s="169">
        <f t="shared" si="74"/>
        <v>1</v>
      </c>
      <c r="AP88" s="169">
        <f t="shared" si="75"/>
        <v>0</v>
      </c>
      <c r="AQ88" s="169">
        <f t="shared" si="76"/>
        <v>0</v>
      </c>
      <c r="AR88" s="169">
        <f t="shared" si="77"/>
        <v>0</v>
      </c>
      <c r="AS88" s="169">
        <f t="shared" si="78"/>
        <v>0</v>
      </c>
      <c r="AT88" s="169">
        <f t="shared" si="79"/>
        <v>0</v>
      </c>
      <c r="AU88" s="169">
        <f t="shared" si="80"/>
        <v>0</v>
      </c>
      <c r="AV88" s="169">
        <f t="shared" si="81"/>
        <v>1</v>
      </c>
      <c r="AW88" s="169">
        <f t="shared" si="82"/>
        <v>0</v>
      </c>
      <c r="AX88" s="169">
        <f t="shared" si="83"/>
        <v>0</v>
      </c>
      <c r="AY88" s="169">
        <f t="shared" si="96"/>
        <v>0</v>
      </c>
      <c r="AZ88" s="169">
        <f t="shared" si="84"/>
        <v>0</v>
      </c>
      <c r="BA88" s="169">
        <f t="shared" si="85"/>
        <v>0</v>
      </c>
      <c r="BB88" s="169">
        <f t="shared" si="86"/>
        <v>1</v>
      </c>
      <c r="BC88" s="169">
        <f t="shared" si="87"/>
        <v>0</v>
      </c>
      <c r="BD88" s="169">
        <f t="shared" si="88"/>
        <v>1</v>
      </c>
      <c r="BE88" s="169">
        <f t="shared" si="89"/>
        <v>0</v>
      </c>
      <c r="BF88" s="169">
        <f t="shared" si="90"/>
        <v>0</v>
      </c>
      <c r="BG88" s="169">
        <f t="shared" si="91"/>
        <v>0</v>
      </c>
      <c r="BH88" s="169">
        <f t="shared" si="92"/>
        <v>0</v>
      </c>
      <c r="BI88" s="169">
        <f t="shared" si="93"/>
        <v>0</v>
      </c>
      <c r="BJ88" s="169">
        <f t="shared" si="94"/>
        <v>0</v>
      </c>
      <c r="BK88" s="167">
        <f t="shared" si="95"/>
        <v>0</v>
      </c>
      <c r="BL88" s="169">
        <f t="shared" si="97"/>
        <v>0</v>
      </c>
      <c r="BM88" s="169">
        <f t="shared" si="98"/>
        <v>1</v>
      </c>
      <c r="BN88" s="169">
        <f t="shared" si="99"/>
        <v>1</v>
      </c>
      <c r="BO88" s="169">
        <f t="shared" si="100"/>
        <v>0</v>
      </c>
      <c r="BP88" s="36">
        <f t="shared" si="101"/>
        <v>1</v>
      </c>
      <c r="BQ88">
        <f t="shared" si="102"/>
        <v>0</v>
      </c>
      <c r="BR88" s="36">
        <f t="shared" si="103"/>
        <v>0</v>
      </c>
      <c r="BS88" t="e">
        <f t="shared" si="104"/>
        <v>#N/A</v>
      </c>
    </row>
    <row r="89" spans="1:71">
      <c r="A89" s="59">
        <v>97</v>
      </c>
      <c r="B89" s="59">
        <v>23132</v>
      </c>
      <c r="C89" s="160">
        <v>35714285.562233001</v>
      </c>
      <c r="D89" s="59">
        <v>32357144</v>
      </c>
      <c r="E89" s="59">
        <v>32357144</v>
      </c>
      <c r="F89" s="59">
        <v>3357141.5622330499</v>
      </c>
      <c r="G89" s="59">
        <v>457.14285278320301</v>
      </c>
      <c r="H89" s="59">
        <v>-1673191215.20208</v>
      </c>
      <c r="I89" s="59">
        <v>418</v>
      </c>
      <c r="J89" s="59">
        <v>0</v>
      </c>
      <c r="K89" s="59">
        <v>0</v>
      </c>
      <c r="L89" s="59">
        <v>444</v>
      </c>
      <c r="M89" s="59">
        <v>0</v>
      </c>
      <c r="N89" s="59">
        <v>0</v>
      </c>
      <c r="O89" s="59">
        <v>0</v>
      </c>
      <c r="P89" s="59">
        <v>0</v>
      </c>
      <c r="Q89" s="59">
        <v>0</v>
      </c>
      <c r="R89" s="59">
        <v>1</v>
      </c>
      <c r="S89" s="59">
        <v>0</v>
      </c>
      <c r="T89" s="59">
        <f t="shared" si="54"/>
        <v>2</v>
      </c>
      <c r="U89" s="59">
        <f t="shared" si="55"/>
        <v>0</v>
      </c>
      <c r="V89" s="59">
        <f t="shared" si="56"/>
        <v>0</v>
      </c>
      <c r="W89" s="59">
        <f t="shared" si="57"/>
        <v>0</v>
      </c>
      <c r="X89" s="59">
        <f t="shared" si="58"/>
        <v>0</v>
      </c>
      <c r="Y89" s="59">
        <f t="shared" si="59"/>
        <v>0</v>
      </c>
      <c r="Z89" s="59">
        <f t="shared" si="60"/>
        <v>0</v>
      </c>
      <c r="AA89" s="59">
        <f t="shared" si="61"/>
        <v>0</v>
      </c>
      <c r="AB89" s="59">
        <f t="shared" si="62"/>
        <v>0</v>
      </c>
      <c r="AC89" s="59">
        <f t="shared" si="63"/>
        <v>0</v>
      </c>
      <c r="AD89" s="166">
        <f t="shared" si="53"/>
        <v>0</v>
      </c>
      <c r="AE89" s="169">
        <f t="shared" si="64"/>
        <v>0</v>
      </c>
      <c r="AF89" s="169">
        <f t="shared" si="65"/>
        <v>0</v>
      </c>
      <c r="AG89" s="169">
        <f t="shared" si="66"/>
        <v>0</v>
      </c>
      <c r="AH89" s="169">
        <f t="shared" si="67"/>
        <v>1</v>
      </c>
      <c r="AI89" s="169">
        <f t="shared" si="68"/>
        <v>0</v>
      </c>
      <c r="AJ89" s="169">
        <f t="shared" si="69"/>
        <v>0</v>
      </c>
      <c r="AK89" s="169">
        <f t="shared" si="70"/>
        <v>0</v>
      </c>
      <c r="AL89" s="169">
        <f t="shared" si="71"/>
        <v>1</v>
      </c>
      <c r="AM89" s="169">
        <f t="shared" si="72"/>
        <v>0</v>
      </c>
      <c r="AN89" s="169">
        <f t="shared" si="73"/>
        <v>0</v>
      </c>
      <c r="AO89" s="169">
        <f t="shared" si="74"/>
        <v>1</v>
      </c>
      <c r="AP89" s="169">
        <f t="shared" si="75"/>
        <v>0</v>
      </c>
      <c r="AQ89" s="169">
        <f t="shared" si="76"/>
        <v>0</v>
      </c>
      <c r="AR89" s="169">
        <f t="shared" si="77"/>
        <v>0</v>
      </c>
      <c r="AS89" s="169">
        <f t="shared" si="78"/>
        <v>0</v>
      </c>
      <c r="AT89" s="169">
        <f t="shared" si="79"/>
        <v>0</v>
      </c>
      <c r="AU89" s="169">
        <f t="shared" si="80"/>
        <v>0</v>
      </c>
      <c r="AV89" s="169">
        <f t="shared" si="81"/>
        <v>1</v>
      </c>
      <c r="AW89" s="169">
        <f t="shared" si="82"/>
        <v>1</v>
      </c>
      <c r="AX89" s="169">
        <f t="shared" si="83"/>
        <v>1</v>
      </c>
      <c r="AY89" s="169">
        <f t="shared" si="96"/>
        <v>0</v>
      </c>
      <c r="AZ89" s="169">
        <f t="shared" si="84"/>
        <v>0</v>
      </c>
      <c r="BA89" s="169">
        <f t="shared" si="85"/>
        <v>0</v>
      </c>
      <c r="BB89" s="169">
        <f t="shared" si="86"/>
        <v>1</v>
      </c>
      <c r="BC89" s="169">
        <f t="shared" si="87"/>
        <v>0</v>
      </c>
      <c r="BD89" s="169">
        <f t="shared" si="88"/>
        <v>1</v>
      </c>
      <c r="BE89" s="169">
        <f t="shared" si="89"/>
        <v>0</v>
      </c>
      <c r="BF89" s="169">
        <f t="shared" si="90"/>
        <v>0</v>
      </c>
      <c r="BG89" s="169">
        <f t="shared" si="91"/>
        <v>0</v>
      </c>
      <c r="BH89" s="169">
        <f t="shared" si="92"/>
        <v>0</v>
      </c>
      <c r="BI89" s="169">
        <f t="shared" si="93"/>
        <v>0</v>
      </c>
      <c r="BJ89" s="169">
        <f t="shared" si="94"/>
        <v>0</v>
      </c>
      <c r="BK89" s="167">
        <f t="shared" si="95"/>
        <v>1</v>
      </c>
      <c r="BL89" s="169">
        <f t="shared" si="97"/>
        <v>1</v>
      </c>
      <c r="BM89" s="169">
        <f t="shared" si="98"/>
        <v>0</v>
      </c>
      <c r="BN89" s="169">
        <f t="shared" si="99"/>
        <v>1</v>
      </c>
      <c r="BO89" s="169">
        <f t="shared" si="100"/>
        <v>0</v>
      </c>
      <c r="BP89" s="36">
        <f t="shared" si="101"/>
        <v>0</v>
      </c>
      <c r="BQ89">
        <f t="shared" si="102"/>
        <v>0</v>
      </c>
      <c r="BR89" s="36">
        <f t="shared" si="103"/>
        <v>1</v>
      </c>
      <c r="BS89" t="e">
        <f t="shared" si="104"/>
        <v>#N/A</v>
      </c>
    </row>
    <row r="90" spans="1:71">
      <c r="A90" s="59">
        <v>268</v>
      </c>
      <c r="B90" s="59">
        <v>161211</v>
      </c>
      <c r="C90" s="160">
        <v>12000000</v>
      </c>
      <c r="D90" s="59">
        <v>3685000</v>
      </c>
      <c r="E90" s="59">
        <v>8505000</v>
      </c>
      <c r="F90" s="59">
        <v>3495000</v>
      </c>
      <c r="G90" s="59">
        <v>132</v>
      </c>
      <c r="H90" s="59">
        <v>-4025706314.72826</v>
      </c>
      <c r="I90" s="59">
        <v>0</v>
      </c>
      <c r="J90" s="59">
        <v>0</v>
      </c>
      <c r="K90" s="59">
        <v>0</v>
      </c>
      <c r="L90" s="59">
        <v>405</v>
      </c>
      <c r="M90" s="59">
        <v>801</v>
      </c>
      <c r="N90" s="59">
        <v>0</v>
      </c>
      <c r="O90" s="59">
        <v>0</v>
      </c>
      <c r="P90" s="59">
        <v>0</v>
      </c>
      <c r="Q90" s="59">
        <v>0</v>
      </c>
      <c r="R90" s="59">
        <v>2</v>
      </c>
      <c r="S90" s="59">
        <v>1</v>
      </c>
      <c r="T90" s="59">
        <f t="shared" si="54"/>
        <v>1</v>
      </c>
      <c r="U90" s="59">
        <f t="shared" si="55"/>
        <v>0</v>
      </c>
      <c r="V90" s="59">
        <f t="shared" si="56"/>
        <v>0</v>
      </c>
      <c r="W90" s="59">
        <f t="shared" si="57"/>
        <v>0</v>
      </c>
      <c r="X90" s="59">
        <f t="shared" si="58"/>
        <v>1</v>
      </c>
      <c r="Y90" s="59">
        <f t="shared" si="59"/>
        <v>0</v>
      </c>
      <c r="Z90" s="59">
        <f t="shared" si="60"/>
        <v>0</v>
      </c>
      <c r="AA90" s="59">
        <f t="shared" si="61"/>
        <v>0</v>
      </c>
      <c r="AB90" s="59">
        <f t="shared" si="62"/>
        <v>0</v>
      </c>
      <c r="AC90" s="59">
        <f t="shared" si="63"/>
        <v>0</v>
      </c>
      <c r="AD90" s="166">
        <f t="shared" si="53"/>
        <v>0</v>
      </c>
      <c r="AE90" s="169">
        <f t="shared" si="64"/>
        <v>0</v>
      </c>
      <c r="AF90" s="169">
        <f t="shared" si="65"/>
        <v>0</v>
      </c>
      <c r="AG90" s="169">
        <f t="shared" si="66"/>
        <v>0</v>
      </c>
      <c r="AH90" s="169">
        <f t="shared" si="67"/>
        <v>1</v>
      </c>
      <c r="AI90" s="169">
        <f t="shared" si="68"/>
        <v>0</v>
      </c>
      <c r="AJ90" s="169">
        <f t="shared" si="69"/>
        <v>0</v>
      </c>
      <c r="AK90" s="169">
        <f t="shared" si="70"/>
        <v>0</v>
      </c>
      <c r="AL90" s="169">
        <f t="shared" si="71"/>
        <v>1</v>
      </c>
      <c r="AM90" s="169">
        <f t="shared" si="72"/>
        <v>0</v>
      </c>
      <c r="AN90" s="169">
        <f t="shared" si="73"/>
        <v>0</v>
      </c>
      <c r="AO90" s="169">
        <f t="shared" si="74"/>
        <v>1</v>
      </c>
      <c r="AP90" s="169">
        <f t="shared" si="75"/>
        <v>0</v>
      </c>
      <c r="AQ90" s="169">
        <f t="shared" si="76"/>
        <v>0</v>
      </c>
      <c r="AR90" s="169">
        <f t="shared" si="77"/>
        <v>0</v>
      </c>
      <c r="AS90" s="169">
        <f t="shared" si="78"/>
        <v>0</v>
      </c>
      <c r="AT90" s="169">
        <f t="shared" si="79"/>
        <v>0</v>
      </c>
      <c r="AU90" s="169">
        <f t="shared" si="80"/>
        <v>0</v>
      </c>
      <c r="AV90" s="169">
        <f t="shared" si="81"/>
        <v>1</v>
      </c>
      <c r="AW90" s="169">
        <f t="shared" si="82"/>
        <v>1</v>
      </c>
      <c r="AX90" s="169">
        <f t="shared" si="83"/>
        <v>0</v>
      </c>
      <c r="AY90" s="169">
        <f t="shared" si="96"/>
        <v>1</v>
      </c>
      <c r="AZ90" s="169">
        <f t="shared" si="84"/>
        <v>0</v>
      </c>
      <c r="BA90" s="169">
        <f t="shared" si="85"/>
        <v>1</v>
      </c>
      <c r="BB90" s="169">
        <f t="shared" si="86"/>
        <v>0</v>
      </c>
      <c r="BC90" s="169">
        <f t="shared" si="87"/>
        <v>0</v>
      </c>
      <c r="BD90" s="169">
        <f t="shared" si="88"/>
        <v>1</v>
      </c>
      <c r="BE90" s="169">
        <f t="shared" si="89"/>
        <v>0</v>
      </c>
      <c r="BF90" s="169">
        <f t="shared" si="90"/>
        <v>0</v>
      </c>
      <c r="BG90" s="169">
        <f t="shared" si="91"/>
        <v>0</v>
      </c>
      <c r="BH90" s="169">
        <f t="shared" si="92"/>
        <v>0</v>
      </c>
      <c r="BI90" s="169">
        <f t="shared" si="93"/>
        <v>1</v>
      </c>
      <c r="BJ90" s="169">
        <f t="shared" si="94"/>
        <v>0</v>
      </c>
      <c r="BK90" s="167">
        <f t="shared" si="95"/>
        <v>0</v>
      </c>
      <c r="BL90" s="169">
        <f t="shared" si="97"/>
        <v>0</v>
      </c>
      <c r="BM90" s="169">
        <f t="shared" si="98"/>
        <v>1</v>
      </c>
      <c r="BN90" s="169">
        <f t="shared" si="99"/>
        <v>0</v>
      </c>
      <c r="BO90" s="169">
        <f t="shared" si="100"/>
        <v>1</v>
      </c>
      <c r="BP90" s="36">
        <f t="shared" si="101"/>
        <v>0</v>
      </c>
      <c r="BQ90">
        <f t="shared" si="102"/>
        <v>0</v>
      </c>
      <c r="BR90" s="36">
        <f t="shared" si="103"/>
        <v>1</v>
      </c>
      <c r="BS90" t="e">
        <f t="shared" si="104"/>
        <v>#N/A</v>
      </c>
    </row>
    <row r="91" spans="1:71">
      <c r="A91" s="59">
        <v>164</v>
      </c>
      <c r="B91" s="59">
        <v>121301</v>
      </c>
      <c r="C91" s="160">
        <v>35357143.459271401</v>
      </c>
      <c r="D91" s="59">
        <v>7328570.75</v>
      </c>
      <c r="E91" s="59">
        <v>31684287</v>
      </c>
      <c r="F91" s="59">
        <v>3672856.4592714198</v>
      </c>
      <c r="G91" s="59">
        <v>415.71429443359398</v>
      </c>
      <c r="H91" s="59">
        <v>-2500530015.18999</v>
      </c>
      <c r="I91" s="59">
        <v>0</v>
      </c>
      <c r="J91" s="59">
        <v>0</v>
      </c>
      <c r="K91" s="59">
        <v>0</v>
      </c>
      <c r="L91" s="59">
        <v>101</v>
      </c>
      <c r="M91" s="59">
        <v>0</v>
      </c>
      <c r="N91" s="59">
        <v>0</v>
      </c>
      <c r="O91" s="59">
        <v>101</v>
      </c>
      <c r="P91" s="59">
        <v>0</v>
      </c>
      <c r="Q91" s="59">
        <v>0</v>
      </c>
      <c r="R91" s="59">
        <v>2</v>
      </c>
      <c r="S91" s="59">
        <v>0</v>
      </c>
      <c r="T91" s="59">
        <f t="shared" si="54"/>
        <v>0</v>
      </c>
      <c r="U91" s="59">
        <f t="shared" si="55"/>
        <v>0</v>
      </c>
      <c r="V91" s="59">
        <f t="shared" si="56"/>
        <v>0</v>
      </c>
      <c r="W91" s="59">
        <f t="shared" si="57"/>
        <v>0</v>
      </c>
      <c r="X91" s="59">
        <f t="shared" si="58"/>
        <v>0</v>
      </c>
      <c r="Y91" s="59">
        <f t="shared" si="59"/>
        <v>0</v>
      </c>
      <c r="Z91" s="59">
        <f t="shared" si="60"/>
        <v>0</v>
      </c>
      <c r="AA91" s="59">
        <f t="shared" si="61"/>
        <v>0</v>
      </c>
      <c r="AB91" s="59">
        <f t="shared" si="62"/>
        <v>0</v>
      </c>
      <c r="AC91" s="59">
        <f t="shared" si="63"/>
        <v>0</v>
      </c>
      <c r="AD91" s="166">
        <f t="shared" si="53"/>
        <v>2</v>
      </c>
      <c r="AE91" s="169">
        <f t="shared" si="64"/>
        <v>0</v>
      </c>
      <c r="AF91" s="169">
        <f t="shared" si="65"/>
        <v>1</v>
      </c>
      <c r="AG91" s="169">
        <f t="shared" si="66"/>
        <v>0</v>
      </c>
      <c r="AH91" s="169">
        <f t="shared" si="67"/>
        <v>1</v>
      </c>
      <c r="AI91" s="169">
        <f t="shared" si="68"/>
        <v>0</v>
      </c>
      <c r="AJ91" s="169">
        <f t="shared" si="69"/>
        <v>0</v>
      </c>
      <c r="AK91" s="169">
        <f t="shared" si="70"/>
        <v>0</v>
      </c>
      <c r="AL91" s="169">
        <f t="shared" si="71"/>
        <v>1</v>
      </c>
      <c r="AM91" s="169">
        <f t="shared" si="72"/>
        <v>0</v>
      </c>
      <c r="AN91" s="169">
        <f t="shared" si="73"/>
        <v>0</v>
      </c>
      <c r="AO91" s="169">
        <f t="shared" si="74"/>
        <v>1</v>
      </c>
      <c r="AP91" s="169">
        <f t="shared" si="75"/>
        <v>0</v>
      </c>
      <c r="AQ91" s="169">
        <f t="shared" si="76"/>
        <v>0</v>
      </c>
      <c r="AR91" s="169">
        <f t="shared" si="77"/>
        <v>0</v>
      </c>
      <c r="AS91" s="169">
        <f t="shared" si="78"/>
        <v>0</v>
      </c>
      <c r="AT91" s="169">
        <f t="shared" si="79"/>
        <v>0</v>
      </c>
      <c r="AU91" s="169">
        <f t="shared" si="80"/>
        <v>0</v>
      </c>
      <c r="AV91" s="169">
        <f t="shared" si="81"/>
        <v>1</v>
      </c>
      <c r="AW91" s="169">
        <f t="shared" si="82"/>
        <v>0</v>
      </c>
      <c r="AX91" s="169">
        <f t="shared" si="83"/>
        <v>0</v>
      </c>
      <c r="AY91" s="169">
        <f t="shared" si="96"/>
        <v>0</v>
      </c>
      <c r="AZ91" s="169">
        <f t="shared" si="84"/>
        <v>0</v>
      </c>
      <c r="BA91" s="169">
        <f t="shared" si="85"/>
        <v>0</v>
      </c>
      <c r="BB91" s="169">
        <f t="shared" si="86"/>
        <v>1</v>
      </c>
      <c r="BC91" s="169">
        <f t="shared" si="87"/>
        <v>0</v>
      </c>
      <c r="BD91" s="169">
        <f t="shared" si="88"/>
        <v>1</v>
      </c>
      <c r="BE91" s="169">
        <f t="shared" si="89"/>
        <v>0</v>
      </c>
      <c r="BF91" s="169">
        <f t="shared" si="90"/>
        <v>0</v>
      </c>
      <c r="BG91" s="169">
        <f t="shared" si="91"/>
        <v>0</v>
      </c>
      <c r="BH91" s="169">
        <f t="shared" si="92"/>
        <v>0</v>
      </c>
      <c r="BI91" s="169">
        <f t="shared" si="93"/>
        <v>0</v>
      </c>
      <c r="BJ91" s="169">
        <f t="shared" si="94"/>
        <v>0</v>
      </c>
      <c r="BK91" s="167">
        <f t="shared" si="95"/>
        <v>0</v>
      </c>
      <c r="BL91" s="169">
        <f t="shared" si="97"/>
        <v>0</v>
      </c>
      <c r="BM91" s="169">
        <f t="shared" si="98"/>
        <v>1</v>
      </c>
      <c r="BN91" s="169">
        <f t="shared" si="99"/>
        <v>1</v>
      </c>
      <c r="BO91" s="169">
        <f t="shared" si="100"/>
        <v>0</v>
      </c>
      <c r="BP91" s="36">
        <f t="shared" si="101"/>
        <v>1</v>
      </c>
      <c r="BQ91">
        <f t="shared" si="102"/>
        <v>0</v>
      </c>
      <c r="BR91" s="36">
        <f t="shared" si="103"/>
        <v>0</v>
      </c>
      <c r="BS91" t="e">
        <f t="shared" si="104"/>
        <v>#N/A</v>
      </c>
    </row>
    <row r="92" spans="1:71">
      <c r="A92" s="59">
        <v>207</v>
      </c>
      <c r="B92" s="59">
        <v>132121</v>
      </c>
      <c r="C92" s="160">
        <v>11249999.952103401</v>
      </c>
      <c r="D92" s="59">
        <v>7432142.75</v>
      </c>
      <c r="E92" s="59">
        <v>7432142.75</v>
      </c>
      <c r="F92" s="59">
        <v>3817857.2021034099</v>
      </c>
      <c r="G92" s="59">
        <v>0</v>
      </c>
      <c r="H92" s="59">
        <v>-3111377158.34517</v>
      </c>
      <c r="I92" s="59">
        <v>0</v>
      </c>
      <c r="J92" s="59">
        <v>0</v>
      </c>
      <c r="K92" s="59">
        <v>0</v>
      </c>
      <c r="L92" s="59">
        <v>202</v>
      </c>
      <c r="M92" s="59">
        <v>0</v>
      </c>
      <c r="N92" s="59">
        <v>0</v>
      </c>
      <c r="O92" s="59">
        <v>0</v>
      </c>
      <c r="P92" s="59">
        <v>0</v>
      </c>
      <c r="Q92" s="59">
        <v>0</v>
      </c>
      <c r="R92" s="59">
        <v>2</v>
      </c>
      <c r="S92" s="59">
        <v>0</v>
      </c>
      <c r="T92" s="59">
        <f t="shared" si="54"/>
        <v>0</v>
      </c>
      <c r="U92" s="59">
        <f t="shared" si="55"/>
        <v>1</v>
      </c>
      <c r="V92" s="59">
        <f t="shared" si="56"/>
        <v>0</v>
      </c>
      <c r="W92" s="59">
        <f t="shared" si="57"/>
        <v>0</v>
      </c>
      <c r="X92" s="59">
        <f t="shared" si="58"/>
        <v>0</v>
      </c>
      <c r="Y92" s="59">
        <f t="shared" si="59"/>
        <v>0</v>
      </c>
      <c r="Z92" s="59">
        <f t="shared" si="60"/>
        <v>0</v>
      </c>
      <c r="AA92" s="59">
        <f t="shared" si="61"/>
        <v>0</v>
      </c>
      <c r="AB92" s="59">
        <f t="shared" si="62"/>
        <v>0</v>
      </c>
      <c r="AC92" s="59">
        <f t="shared" si="63"/>
        <v>0</v>
      </c>
      <c r="AD92" s="166">
        <f t="shared" si="53"/>
        <v>0</v>
      </c>
      <c r="AE92" s="169">
        <f t="shared" si="64"/>
        <v>0</v>
      </c>
      <c r="AF92" s="169">
        <f t="shared" si="65"/>
        <v>0</v>
      </c>
      <c r="AG92" s="169">
        <f t="shared" si="66"/>
        <v>0</v>
      </c>
      <c r="AH92" s="169">
        <f t="shared" si="67"/>
        <v>1</v>
      </c>
      <c r="AI92" s="169">
        <f t="shared" si="68"/>
        <v>0</v>
      </c>
      <c r="AJ92" s="169">
        <f t="shared" si="69"/>
        <v>0</v>
      </c>
      <c r="AK92" s="169">
        <f t="shared" si="70"/>
        <v>0</v>
      </c>
      <c r="AL92" s="169">
        <f t="shared" si="71"/>
        <v>1</v>
      </c>
      <c r="AM92" s="169">
        <f t="shared" si="72"/>
        <v>0</v>
      </c>
      <c r="AN92" s="169">
        <f t="shared" si="73"/>
        <v>0</v>
      </c>
      <c r="AO92" s="169">
        <f t="shared" si="74"/>
        <v>1</v>
      </c>
      <c r="AP92" s="169">
        <f t="shared" si="75"/>
        <v>0</v>
      </c>
      <c r="AQ92" s="169">
        <f t="shared" si="76"/>
        <v>0</v>
      </c>
      <c r="AR92" s="169">
        <f t="shared" si="77"/>
        <v>0</v>
      </c>
      <c r="AS92" s="169">
        <f t="shared" si="78"/>
        <v>0</v>
      </c>
      <c r="AT92" s="169">
        <f t="shared" si="79"/>
        <v>0</v>
      </c>
      <c r="AU92" s="169">
        <f t="shared" si="80"/>
        <v>0</v>
      </c>
      <c r="AV92" s="169">
        <f t="shared" si="81"/>
        <v>1</v>
      </c>
      <c r="AW92" s="169">
        <f t="shared" si="82"/>
        <v>0</v>
      </c>
      <c r="AX92" s="169">
        <f t="shared" si="83"/>
        <v>0</v>
      </c>
      <c r="AY92" s="169">
        <f t="shared" si="96"/>
        <v>0</v>
      </c>
      <c r="AZ92" s="169">
        <f t="shared" si="84"/>
        <v>0</v>
      </c>
      <c r="BA92" s="169">
        <f t="shared" si="85"/>
        <v>0</v>
      </c>
      <c r="BB92" s="169">
        <f t="shared" si="86"/>
        <v>1</v>
      </c>
      <c r="BC92" s="169">
        <f t="shared" si="87"/>
        <v>0</v>
      </c>
      <c r="BD92" s="169">
        <f t="shared" si="88"/>
        <v>1</v>
      </c>
      <c r="BE92" s="169">
        <f t="shared" si="89"/>
        <v>0</v>
      </c>
      <c r="BF92" s="169">
        <f t="shared" si="90"/>
        <v>0</v>
      </c>
      <c r="BG92" s="169">
        <f t="shared" si="91"/>
        <v>0</v>
      </c>
      <c r="BH92" s="169">
        <f t="shared" si="92"/>
        <v>0</v>
      </c>
      <c r="BI92" s="169">
        <f t="shared" si="93"/>
        <v>0</v>
      </c>
      <c r="BJ92" s="169">
        <f t="shared" si="94"/>
        <v>0</v>
      </c>
      <c r="BK92" s="167">
        <f t="shared" si="95"/>
        <v>0</v>
      </c>
      <c r="BL92" s="169">
        <f t="shared" si="97"/>
        <v>0</v>
      </c>
      <c r="BM92" s="169">
        <f t="shared" si="98"/>
        <v>1</v>
      </c>
      <c r="BN92" s="169">
        <f t="shared" si="99"/>
        <v>1</v>
      </c>
      <c r="BO92" s="169">
        <f t="shared" si="100"/>
        <v>0</v>
      </c>
      <c r="BP92" s="36">
        <f t="shared" si="101"/>
        <v>0</v>
      </c>
      <c r="BQ92">
        <f t="shared" si="102"/>
        <v>0</v>
      </c>
      <c r="BR92" s="36">
        <f t="shared" si="103"/>
        <v>0</v>
      </c>
      <c r="BS92" t="e">
        <f t="shared" si="104"/>
        <v>#N/A</v>
      </c>
    </row>
    <row r="93" spans="1:71">
      <c r="A93" s="59">
        <v>319</v>
      </c>
      <c r="B93" s="59">
        <v>181382</v>
      </c>
      <c r="C93" s="160">
        <v>232142860.27260801</v>
      </c>
      <c r="D93" s="59">
        <v>225269641</v>
      </c>
      <c r="E93" s="59">
        <v>228126784</v>
      </c>
      <c r="F93" s="59">
        <v>4016076.2726078602</v>
      </c>
      <c r="G93" s="59">
        <v>1297.6190948486301</v>
      </c>
      <c r="H93" s="59">
        <v>-4565175758.4847202</v>
      </c>
      <c r="I93" s="59">
        <v>406</v>
      </c>
      <c r="J93" s="59">
        <v>417</v>
      </c>
      <c r="K93" s="59">
        <v>0</v>
      </c>
      <c r="L93" s="59">
        <v>415</v>
      </c>
      <c r="M93" s="59">
        <v>0</v>
      </c>
      <c r="N93" s="59">
        <v>0</v>
      </c>
      <c r="O93" s="59">
        <v>0</v>
      </c>
      <c r="P93" s="59">
        <v>0</v>
      </c>
      <c r="Q93" s="59">
        <v>0</v>
      </c>
      <c r="R93" s="59">
        <v>1</v>
      </c>
      <c r="S93" s="59">
        <v>0</v>
      </c>
      <c r="T93" s="59">
        <f t="shared" si="54"/>
        <v>2</v>
      </c>
      <c r="U93" s="59">
        <f t="shared" si="55"/>
        <v>0</v>
      </c>
      <c r="V93" s="59">
        <f t="shared" si="56"/>
        <v>0</v>
      </c>
      <c r="W93" s="59">
        <f t="shared" si="57"/>
        <v>1</v>
      </c>
      <c r="X93" s="59">
        <f t="shared" si="58"/>
        <v>0</v>
      </c>
      <c r="Y93" s="59">
        <f t="shared" si="59"/>
        <v>0</v>
      </c>
      <c r="Z93" s="59">
        <f t="shared" si="60"/>
        <v>0</v>
      </c>
      <c r="AA93" s="59">
        <f t="shared" si="61"/>
        <v>0</v>
      </c>
      <c r="AB93" s="59">
        <f t="shared" si="62"/>
        <v>0</v>
      </c>
      <c r="AC93" s="59">
        <f t="shared" si="63"/>
        <v>0</v>
      </c>
      <c r="AD93" s="166">
        <f t="shared" si="53"/>
        <v>0</v>
      </c>
      <c r="AE93" s="169">
        <f t="shared" si="64"/>
        <v>0</v>
      </c>
      <c r="AF93" s="169">
        <f t="shared" si="65"/>
        <v>0</v>
      </c>
      <c r="AG93" s="169">
        <f t="shared" si="66"/>
        <v>0</v>
      </c>
      <c r="AH93" s="169">
        <f t="shared" si="67"/>
        <v>1</v>
      </c>
      <c r="AI93" s="169">
        <f t="shared" si="68"/>
        <v>0</v>
      </c>
      <c r="AJ93" s="169">
        <f t="shared" si="69"/>
        <v>0</v>
      </c>
      <c r="AK93" s="169">
        <f t="shared" si="70"/>
        <v>0</v>
      </c>
      <c r="AL93" s="169">
        <f t="shared" si="71"/>
        <v>1</v>
      </c>
      <c r="AM93" s="169">
        <f t="shared" si="72"/>
        <v>0</v>
      </c>
      <c r="AN93" s="169">
        <f t="shared" si="73"/>
        <v>0</v>
      </c>
      <c r="AO93" s="169">
        <f t="shared" si="74"/>
        <v>1</v>
      </c>
      <c r="AP93" s="169">
        <f t="shared" si="75"/>
        <v>0</v>
      </c>
      <c r="AQ93" s="169">
        <f t="shared" si="76"/>
        <v>0</v>
      </c>
      <c r="AR93" s="169">
        <f t="shared" si="77"/>
        <v>0</v>
      </c>
      <c r="AS93" s="169">
        <f t="shared" si="78"/>
        <v>0</v>
      </c>
      <c r="AT93" s="169">
        <f t="shared" si="79"/>
        <v>0</v>
      </c>
      <c r="AU93" s="169">
        <f t="shared" si="80"/>
        <v>0</v>
      </c>
      <c r="AV93" s="169">
        <f t="shared" si="81"/>
        <v>1</v>
      </c>
      <c r="AW93" s="169">
        <f t="shared" si="82"/>
        <v>1</v>
      </c>
      <c r="AX93" s="169">
        <f t="shared" si="83"/>
        <v>1</v>
      </c>
      <c r="AY93" s="169">
        <f t="shared" si="96"/>
        <v>0</v>
      </c>
      <c r="AZ93" s="169">
        <f t="shared" si="84"/>
        <v>0</v>
      </c>
      <c r="BA93" s="169">
        <f t="shared" si="85"/>
        <v>0</v>
      </c>
      <c r="BB93" s="169">
        <f t="shared" si="86"/>
        <v>1</v>
      </c>
      <c r="BC93" s="169">
        <f t="shared" si="87"/>
        <v>1</v>
      </c>
      <c r="BD93" s="169">
        <f t="shared" si="88"/>
        <v>0</v>
      </c>
      <c r="BE93" s="169">
        <f t="shared" si="89"/>
        <v>1</v>
      </c>
      <c r="BF93" s="169">
        <f t="shared" si="90"/>
        <v>0</v>
      </c>
      <c r="BG93" s="169">
        <f t="shared" si="91"/>
        <v>0</v>
      </c>
      <c r="BH93" s="169">
        <f t="shared" si="92"/>
        <v>1</v>
      </c>
      <c r="BI93" s="169">
        <f t="shared" si="93"/>
        <v>0</v>
      </c>
      <c r="BJ93" s="169">
        <f t="shared" si="94"/>
        <v>0</v>
      </c>
      <c r="BK93" s="167">
        <f t="shared" si="95"/>
        <v>0</v>
      </c>
      <c r="BL93" s="169">
        <f t="shared" si="97"/>
        <v>1</v>
      </c>
      <c r="BM93" s="169">
        <f t="shared" si="98"/>
        <v>0</v>
      </c>
      <c r="BN93" s="169">
        <f t="shared" si="99"/>
        <v>1</v>
      </c>
      <c r="BO93" s="169">
        <f t="shared" si="100"/>
        <v>0</v>
      </c>
      <c r="BP93" s="36">
        <f t="shared" si="101"/>
        <v>0</v>
      </c>
      <c r="BQ93">
        <f t="shared" si="102"/>
        <v>0</v>
      </c>
      <c r="BR93" s="36">
        <f t="shared" si="103"/>
        <v>2</v>
      </c>
      <c r="BS93" t="e">
        <f t="shared" si="104"/>
        <v>#N/A</v>
      </c>
    </row>
    <row r="94" spans="1:71">
      <c r="A94" s="59">
        <v>269</v>
      </c>
      <c r="B94" s="59">
        <v>161221</v>
      </c>
      <c r="C94" s="160">
        <v>9999999.8509883899</v>
      </c>
      <c r="D94" s="59">
        <v>5962500</v>
      </c>
      <c r="E94" s="59">
        <v>5962500</v>
      </c>
      <c r="F94" s="59">
        <v>4037499.8509883899</v>
      </c>
      <c r="G94" s="59">
        <v>37.5</v>
      </c>
      <c r="H94" s="59">
        <v>-4027413814.8772702</v>
      </c>
      <c r="I94" s="59">
        <v>0</v>
      </c>
      <c r="J94" s="59">
        <v>0</v>
      </c>
      <c r="K94" s="59">
        <v>0</v>
      </c>
      <c r="L94" s="59">
        <v>407</v>
      </c>
      <c r="M94" s="59">
        <v>707</v>
      </c>
      <c r="N94" s="59">
        <v>777</v>
      </c>
      <c r="O94" s="59">
        <v>0</v>
      </c>
      <c r="P94" s="59">
        <v>0</v>
      </c>
      <c r="Q94" s="59">
        <v>0</v>
      </c>
      <c r="R94" s="59">
        <v>1</v>
      </c>
      <c r="S94" s="59">
        <v>1</v>
      </c>
      <c r="T94" s="59">
        <f t="shared" si="54"/>
        <v>1</v>
      </c>
      <c r="U94" s="59">
        <f t="shared" si="55"/>
        <v>0</v>
      </c>
      <c r="V94" s="59">
        <f t="shared" si="56"/>
        <v>0</v>
      </c>
      <c r="W94" s="59">
        <f t="shared" si="57"/>
        <v>0</v>
      </c>
      <c r="X94" s="59">
        <f t="shared" si="58"/>
        <v>2</v>
      </c>
      <c r="Y94" s="59">
        <f t="shared" si="59"/>
        <v>0</v>
      </c>
      <c r="Z94" s="59">
        <f t="shared" si="60"/>
        <v>0</v>
      </c>
      <c r="AA94" s="59">
        <f t="shared" si="61"/>
        <v>0</v>
      </c>
      <c r="AB94" s="59">
        <f t="shared" si="62"/>
        <v>0</v>
      </c>
      <c r="AC94" s="59">
        <f t="shared" si="63"/>
        <v>0</v>
      </c>
      <c r="AD94" s="166">
        <f t="shared" si="53"/>
        <v>0</v>
      </c>
      <c r="AE94" s="169">
        <f t="shared" si="64"/>
        <v>0</v>
      </c>
      <c r="AF94" s="169">
        <f t="shared" si="65"/>
        <v>0</v>
      </c>
      <c r="AG94" s="169">
        <f t="shared" si="66"/>
        <v>0</v>
      </c>
      <c r="AH94" s="169">
        <f t="shared" si="67"/>
        <v>1</v>
      </c>
      <c r="AI94" s="169">
        <f t="shared" si="68"/>
        <v>0</v>
      </c>
      <c r="AJ94" s="169">
        <f t="shared" si="69"/>
        <v>0</v>
      </c>
      <c r="AK94" s="169">
        <f t="shared" si="70"/>
        <v>0</v>
      </c>
      <c r="AL94" s="169">
        <f t="shared" si="71"/>
        <v>1</v>
      </c>
      <c r="AM94" s="169">
        <f t="shared" si="72"/>
        <v>0</v>
      </c>
      <c r="AN94" s="169">
        <f t="shared" si="73"/>
        <v>0</v>
      </c>
      <c r="AO94" s="169">
        <f t="shared" si="74"/>
        <v>1</v>
      </c>
      <c r="AP94" s="169">
        <f t="shared" si="75"/>
        <v>0</v>
      </c>
      <c r="AQ94" s="169">
        <f t="shared" si="76"/>
        <v>0</v>
      </c>
      <c r="AR94" s="169">
        <f t="shared" si="77"/>
        <v>0</v>
      </c>
      <c r="AS94" s="169">
        <f t="shared" si="78"/>
        <v>0</v>
      </c>
      <c r="AT94" s="169">
        <f t="shared" si="79"/>
        <v>0</v>
      </c>
      <c r="AU94" s="169">
        <f t="shared" si="80"/>
        <v>0</v>
      </c>
      <c r="AV94" s="169">
        <f t="shared" si="81"/>
        <v>1</v>
      </c>
      <c r="AW94" s="169">
        <f t="shared" si="82"/>
        <v>1</v>
      </c>
      <c r="AX94" s="169">
        <f t="shared" si="83"/>
        <v>0</v>
      </c>
      <c r="AY94" s="169">
        <f t="shared" si="96"/>
        <v>1</v>
      </c>
      <c r="AZ94" s="169">
        <f t="shared" si="84"/>
        <v>0</v>
      </c>
      <c r="BA94" s="169">
        <f t="shared" si="85"/>
        <v>1</v>
      </c>
      <c r="BB94" s="169">
        <f t="shared" si="86"/>
        <v>0</v>
      </c>
      <c r="BC94" s="169">
        <f t="shared" si="87"/>
        <v>0</v>
      </c>
      <c r="BD94" s="169">
        <f t="shared" si="88"/>
        <v>1</v>
      </c>
      <c r="BE94" s="169">
        <f t="shared" si="89"/>
        <v>0</v>
      </c>
      <c r="BF94" s="169">
        <f t="shared" si="90"/>
        <v>0</v>
      </c>
      <c r="BG94" s="169">
        <f t="shared" si="91"/>
        <v>0</v>
      </c>
      <c r="BH94" s="169">
        <f t="shared" si="92"/>
        <v>0</v>
      </c>
      <c r="BI94" s="169">
        <f t="shared" si="93"/>
        <v>0</v>
      </c>
      <c r="BJ94" s="169">
        <f t="shared" si="94"/>
        <v>0</v>
      </c>
      <c r="BK94" s="167">
        <f t="shared" si="95"/>
        <v>1</v>
      </c>
      <c r="BL94" s="169">
        <f t="shared" si="97"/>
        <v>1</v>
      </c>
      <c r="BM94" s="169">
        <f t="shared" si="98"/>
        <v>0</v>
      </c>
      <c r="BN94" s="169">
        <f t="shared" si="99"/>
        <v>0</v>
      </c>
      <c r="BO94" s="169">
        <f t="shared" si="100"/>
        <v>1</v>
      </c>
      <c r="BP94" s="36">
        <f t="shared" si="101"/>
        <v>0</v>
      </c>
      <c r="BQ94">
        <f t="shared" si="102"/>
        <v>0</v>
      </c>
      <c r="BR94" s="36">
        <f t="shared" si="103"/>
        <v>1</v>
      </c>
      <c r="BS94" t="e">
        <f t="shared" si="104"/>
        <v>#N/A</v>
      </c>
    </row>
    <row r="95" spans="1:71">
      <c r="A95" s="59">
        <v>49</v>
      </c>
      <c r="B95" s="59">
        <v>16121</v>
      </c>
      <c r="C95" s="160">
        <v>20000000</v>
      </c>
      <c r="D95" s="59">
        <v>12560000</v>
      </c>
      <c r="E95" s="59">
        <v>15635000</v>
      </c>
      <c r="F95" s="59">
        <v>4365000</v>
      </c>
      <c r="G95" s="59">
        <v>75</v>
      </c>
      <c r="H95" s="59">
        <v>-453140099.10821903</v>
      </c>
      <c r="I95" s="59">
        <v>0</v>
      </c>
      <c r="J95" s="59">
        <v>0</v>
      </c>
      <c r="K95" s="59">
        <v>0</v>
      </c>
      <c r="L95" s="59">
        <v>415</v>
      </c>
      <c r="M95" s="59">
        <v>405</v>
      </c>
      <c r="N95" s="59">
        <v>801</v>
      </c>
      <c r="O95" s="59">
        <v>0</v>
      </c>
      <c r="P95" s="59">
        <v>0</v>
      </c>
      <c r="Q95" s="59">
        <v>0</v>
      </c>
      <c r="R95" s="59">
        <v>1</v>
      </c>
      <c r="S95" s="59">
        <v>0</v>
      </c>
      <c r="T95" s="59">
        <f t="shared" si="54"/>
        <v>1</v>
      </c>
      <c r="U95" s="59">
        <f t="shared" si="55"/>
        <v>0</v>
      </c>
      <c r="V95" s="59">
        <f t="shared" si="56"/>
        <v>0</v>
      </c>
      <c r="W95" s="59">
        <f t="shared" si="57"/>
        <v>1</v>
      </c>
      <c r="X95" s="59">
        <f t="shared" si="58"/>
        <v>1</v>
      </c>
      <c r="Y95" s="59">
        <f t="shared" si="59"/>
        <v>0</v>
      </c>
      <c r="Z95" s="59">
        <f t="shared" si="60"/>
        <v>0</v>
      </c>
      <c r="AA95" s="59">
        <f t="shared" si="61"/>
        <v>0</v>
      </c>
      <c r="AB95" s="59">
        <f t="shared" si="62"/>
        <v>0</v>
      </c>
      <c r="AC95" s="59">
        <f t="shared" si="63"/>
        <v>0</v>
      </c>
      <c r="AD95" s="166">
        <f t="shared" si="53"/>
        <v>0</v>
      </c>
      <c r="AE95" s="169">
        <f t="shared" si="64"/>
        <v>0</v>
      </c>
      <c r="AF95" s="169">
        <f t="shared" si="65"/>
        <v>0</v>
      </c>
      <c r="AG95" s="169">
        <f t="shared" si="66"/>
        <v>0</v>
      </c>
      <c r="AH95" s="169">
        <f t="shared" si="67"/>
        <v>1</v>
      </c>
      <c r="AI95" s="169">
        <f t="shared" si="68"/>
        <v>0</v>
      </c>
      <c r="AJ95" s="169">
        <f t="shared" si="69"/>
        <v>0</v>
      </c>
      <c r="AK95" s="169">
        <f t="shared" si="70"/>
        <v>0</v>
      </c>
      <c r="AL95" s="169">
        <f t="shared" si="71"/>
        <v>1</v>
      </c>
      <c r="AM95" s="169">
        <f t="shared" si="72"/>
        <v>0</v>
      </c>
      <c r="AN95" s="169">
        <f t="shared" si="73"/>
        <v>0</v>
      </c>
      <c r="AO95" s="169">
        <f t="shared" si="74"/>
        <v>1</v>
      </c>
      <c r="AP95" s="169">
        <f t="shared" si="75"/>
        <v>0</v>
      </c>
      <c r="AQ95" s="169">
        <f t="shared" si="76"/>
        <v>0</v>
      </c>
      <c r="AR95" s="169">
        <f t="shared" si="77"/>
        <v>0</v>
      </c>
      <c r="AS95" s="169">
        <f t="shared" si="78"/>
        <v>0</v>
      </c>
      <c r="AT95" s="169">
        <f t="shared" si="79"/>
        <v>0</v>
      </c>
      <c r="AU95" s="169">
        <f t="shared" si="80"/>
        <v>0</v>
      </c>
      <c r="AV95" s="169">
        <f t="shared" si="81"/>
        <v>1</v>
      </c>
      <c r="AW95" s="169">
        <f t="shared" si="82"/>
        <v>1</v>
      </c>
      <c r="AX95" s="169">
        <f t="shared" si="83"/>
        <v>0</v>
      </c>
      <c r="AY95" s="169">
        <f t="shared" si="96"/>
        <v>1</v>
      </c>
      <c r="AZ95" s="169">
        <f t="shared" si="84"/>
        <v>0</v>
      </c>
      <c r="BA95" s="169">
        <f t="shared" si="85"/>
        <v>1</v>
      </c>
      <c r="BB95" s="169">
        <f t="shared" si="86"/>
        <v>0</v>
      </c>
      <c r="BC95" s="169">
        <f t="shared" si="87"/>
        <v>1</v>
      </c>
      <c r="BD95" s="169">
        <f t="shared" si="88"/>
        <v>0</v>
      </c>
      <c r="BE95" s="169">
        <f t="shared" si="89"/>
        <v>0</v>
      </c>
      <c r="BF95" s="169">
        <f t="shared" si="90"/>
        <v>0</v>
      </c>
      <c r="BG95" s="169">
        <f t="shared" si="91"/>
        <v>0</v>
      </c>
      <c r="BH95" s="169">
        <f t="shared" si="92"/>
        <v>1</v>
      </c>
      <c r="BI95" s="169">
        <f t="shared" si="93"/>
        <v>0</v>
      </c>
      <c r="BJ95" s="169">
        <f t="shared" si="94"/>
        <v>0</v>
      </c>
      <c r="BK95" s="167">
        <f t="shared" si="95"/>
        <v>0</v>
      </c>
      <c r="BL95" s="169">
        <f t="shared" si="97"/>
        <v>1</v>
      </c>
      <c r="BM95" s="169">
        <f t="shared" si="98"/>
        <v>0</v>
      </c>
      <c r="BN95" s="169">
        <f t="shared" si="99"/>
        <v>1</v>
      </c>
      <c r="BO95" s="169">
        <f t="shared" si="100"/>
        <v>0</v>
      </c>
      <c r="BP95" s="36">
        <f t="shared" si="101"/>
        <v>0</v>
      </c>
      <c r="BQ95">
        <f t="shared" si="102"/>
        <v>0</v>
      </c>
      <c r="BR95" s="36">
        <f t="shared" si="103"/>
        <v>1</v>
      </c>
      <c r="BS95" t="e">
        <f t="shared" si="104"/>
        <v>#N/A</v>
      </c>
    </row>
    <row r="96" spans="1:71">
      <c r="A96" s="59">
        <v>386</v>
      </c>
      <c r="B96" s="59">
        <v>222212</v>
      </c>
      <c r="C96" s="160">
        <v>11831103.877042999</v>
      </c>
      <c r="D96" s="59">
        <v>5873745.75</v>
      </c>
      <c r="E96" s="59">
        <v>7462374.5</v>
      </c>
      <c r="F96" s="59">
        <v>4368729.3770429902</v>
      </c>
      <c r="G96" s="59">
        <v>150.50167465210001</v>
      </c>
      <c r="H96" s="59">
        <v>-5764048331.8970098</v>
      </c>
      <c r="I96" s="59">
        <v>0</v>
      </c>
      <c r="J96" s="59">
        <v>0</v>
      </c>
      <c r="K96" s="59">
        <v>0</v>
      </c>
      <c r="L96" s="59">
        <v>101</v>
      </c>
      <c r="M96" s="59">
        <v>102</v>
      </c>
      <c r="N96" s="59">
        <v>0</v>
      </c>
      <c r="O96" s="59">
        <v>101</v>
      </c>
      <c r="P96" s="59">
        <v>102</v>
      </c>
      <c r="Q96" s="59">
        <v>0</v>
      </c>
      <c r="R96" s="59">
        <v>1</v>
      </c>
      <c r="S96" s="59">
        <v>0</v>
      </c>
      <c r="T96" s="59">
        <f t="shared" si="54"/>
        <v>0</v>
      </c>
      <c r="U96" s="59">
        <f t="shared" si="55"/>
        <v>0</v>
      </c>
      <c r="V96" s="59">
        <f t="shared" si="56"/>
        <v>0</v>
      </c>
      <c r="W96" s="59">
        <f t="shared" si="57"/>
        <v>0</v>
      </c>
      <c r="X96" s="59">
        <f t="shared" si="58"/>
        <v>0</v>
      </c>
      <c r="Y96" s="59">
        <f t="shared" si="59"/>
        <v>0</v>
      </c>
      <c r="Z96" s="59">
        <f t="shared" si="60"/>
        <v>0</v>
      </c>
      <c r="AA96" s="59">
        <f t="shared" si="61"/>
        <v>2</v>
      </c>
      <c r="AB96" s="59">
        <f t="shared" si="62"/>
        <v>0</v>
      </c>
      <c r="AC96" s="59">
        <f t="shared" si="63"/>
        <v>0</v>
      </c>
      <c r="AD96" s="166">
        <f t="shared" si="53"/>
        <v>2</v>
      </c>
      <c r="AE96" s="169">
        <f t="shared" si="64"/>
        <v>0</v>
      </c>
      <c r="AF96" s="169">
        <f t="shared" si="65"/>
        <v>1</v>
      </c>
      <c r="AG96" s="169">
        <f t="shared" si="66"/>
        <v>1</v>
      </c>
      <c r="AH96" s="169">
        <f t="shared" si="67"/>
        <v>0</v>
      </c>
      <c r="AI96" s="169">
        <f t="shared" si="68"/>
        <v>0</v>
      </c>
      <c r="AJ96" s="169">
        <f t="shared" si="69"/>
        <v>0</v>
      </c>
      <c r="AK96" s="169">
        <f t="shared" si="70"/>
        <v>0</v>
      </c>
      <c r="AL96" s="169">
        <f t="shared" si="71"/>
        <v>1</v>
      </c>
      <c r="AM96" s="169">
        <f t="shared" si="72"/>
        <v>0</v>
      </c>
      <c r="AN96" s="169">
        <f t="shared" si="73"/>
        <v>0</v>
      </c>
      <c r="AO96" s="169">
        <f t="shared" si="74"/>
        <v>1</v>
      </c>
      <c r="AP96" s="169">
        <f t="shared" si="75"/>
        <v>0</v>
      </c>
      <c r="AQ96" s="169">
        <f t="shared" si="76"/>
        <v>0</v>
      </c>
      <c r="AR96" s="169">
        <f t="shared" si="77"/>
        <v>0</v>
      </c>
      <c r="AS96" s="169">
        <f t="shared" si="78"/>
        <v>0</v>
      </c>
      <c r="AT96" s="169">
        <f t="shared" si="79"/>
        <v>0</v>
      </c>
      <c r="AU96" s="169">
        <f t="shared" si="80"/>
        <v>0</v>
      </c>
      <c r="AV96" s="169">
        <f t="shared" si="81"/>
        <v>1</v>
      </c>
      <c r="AW96" s="169">
        <f t="shared" si="82"/>
        <v>0</v>
      </c>
      <c r="AX96" s="169">
        <f t="shared" si="83"/>
        <v>0</v>
      </c>
      <c r="AY96" s="169">
        <f t="shared" si="96"/>
        <v>0</v>
      </c>
      <c r="AZ96" s="169">
        <f t="shared" si="84"/>
        <v>0</v>
      </c>
      <c r="BA96" s="169">
        <f t="shared" si="85"/>
        <v>0</v>
      </c>
      <c r="BB96" s="169">
        <f t="shared" si="86"/>
        <v>1</v>
      </c>
      <c r="BC96" s="169">
        <f t="shared" si="87"/>
        <v>0</v>
      </c>
      <c r="BD96" s="169">
        <f t="shared" si="88"/>
        <v>1</v>
      </c>
      <c r="BE96" s="169">
        <f t="shared" si="89"/>
        <v>0</v>
      </c>
      <c r="BF96" s="169">
        <f t="shared" si="90"/>
        <v>0</v>
      </c>
      <c r="BG96" s="169">
        <f t="shared" si="91"/>
        <v>0</v>
      </c>
      <c r="BH96" s="169">
        <f t="shared" si="92"/>
        <v>0</v>
      </c>
      <c r="BI96" s="169">
        <f t="shared" si="93"/>
        <v>0</v>
      </c>
      <c r="BJ96" s="169">
        <f t="shared" si="94"/>
        <v>0</v>
      </c>
      <c r="BK96" s="167">
        <f t="shared" si="95"/>
        <v>0</v>
      </c>
      <c r="BL96" s="169">
        <f t="shared" si="97"/>
        <v>1</v>
      </c>
      <c r="BM96" s="169">
        <f t="shared" si="98"/>
        <v>0</v>
      </c>
      <c r="BN96" s="169">
        <f t="shared" si="99"/>
        <v>1</v>
      </c>
      <c r="BO96" s="169">
        <f t="shared" si="100"/>
        <v>0</v>
      </c>
      <c r="BP96" s="36">
        <f t="shared" si="101"/>
        <v>1</v>
      </c>
      <c r="BQ96">
        <f t="shared" si="102"/>
        <v>0</v>
      </c>
      <c r="BR96" s="36">
        <f t="shared" si="103"/>
        <v>0</v>
      </c>
      <c r="BS96" t="e">
        <f t="shared" si="104"/>
        <v>#N/A</v>
      </c>
    </row>
    <row r="97" spans="1:71">
      <c r="A97" s="59">
        <v>124</v>
      </c>
      <c r="B97" s="59">
        <v>111181</v>
      </c>
      <c r="C97" s="160">
        <v>8699999.9629599694</v>
      </c>
      <c r="D97" s="59">
        <v>4071428.75</v>
      </c>
      <c r="E97" s="59">
        <v>4071428.75</v>
      </c>
      <c r="F97" s="59">
        <v>4628571.2129599703</v>
      </c>
      <c r="G97" s="59">
        <v>571.42858886718795</v>
      </c>
      <c r="H97" s="59">
        <v>-1916285409.58338</v>
      </c>
      <c r="I97" s="59">
        <v>0</v>
      </c>
      <c r="J97" s="59">
        <v>0</v>
      </c>
      <c r="K97" s="59">
        <v>0</v>
      </c>
      <c r="L97" s="59">
        <v>101</v>
      </c>
      <c r="M97" s="59">
        <v>0</v>
      </c>
      <c r="N97" s="59">
        <v>0</v>
      </c>
      <c r="O97" s="59">
        <v>0</v>
      </c>
      <c r="P97" s="59">
        <v>0</v>
      </c>
      <c r="Q97" s="59">
        <v>0</v>
      </c>
      <c r="R97" s="59">
        <v>2</v>
      </c>
      <c r="S97" s="59">
        <v>0</v>
      </c>
      <c r="T97" s="59">
        <f t="shared" si="54"/>
        <v>0</v>
      </c>
      <c r="U97" s="59">
        <f t="shared" si="55"/>
        <v>0</v>
      </c>
      <c r="V97" s="59">
        <f t="shared" si="56"/>
        <v>0</v>
      </c>
      <c r="W97" s="59">
        <f t="shared" si="57"/>
        <v>0</v>
      </c>
      <c r="X97" s="59">
        <f t="shared" si="58"/>
        <v>0</v>
      </c>
      <c r="Y97" s="59">
        <f t="shared" si="59"/>
        <v>0</v>
      </c>
      <c r="Z97" s="59">
        <f t="shared" si="60"/>
        <v>0</v>
      </c>
      <c r="AA97" s="59">
        <f t="shared" si="61"/>
        <v>0</v>
      </c>
      <c r="AB97" s="59">
        <f t="shared" si="62"/>
        <v>0</v>
      </c>
      <c r="AC97" s="59">
        <f t="shared" si="63"/>
        <v>0</v>
      </c>
      <c r="AD97" s="166">
        <f t="shared" si="53"/>
        <v>1</v>
      </c>
      <c r="AE97" s="169">
        <f t="shared" si="64"/>
        <v>1</v>
      </c>
      <c r="AF97" s="169">
        <f t="shared" si="65"/>
        <v>0</v>
      </c>
      <c r="AG97" s="169">
        <f t="shared" si="66"/>
        <v>0</v>
      </c>
      <c r="AH97" s="169">
        <f t="shared" si="67"/>
        <v>1</v>
      </c>
      <c r="AI97" s="169">
        <f t="shared" si="68"/>
        <v>0</v>
      </c>
      <c r="AJ97" s="169">
        <f t="shared" si="69"/>
        <v>0</v>
      </c>
      <c r="AK97" s="169">
        <f t="shared" si="70"/>
        <v>0</v>
      </c>
      <c r="AL97" s="169">
        <f t="shared" si="71"/>
        <v>1</v>
      </c>
      <c r="AM97" s="169">
        <f t="shared" si="72"/>
        <v>0</v>
      </c>
      <c r="AN97" s="169">
        <f t="shared" si="73"/>
        <v>0</v>
      </c>
      <c r="AO97" s="169">
        <f t="shared" si="74"/>
        <v>1</v>
      </c>
      <c r="AP97" s="169">
        <f t="shared" si="75"/>
        <v>0</v>
      </c>
      <c r="AQ97" s="169">
        <f t="shared" si="76"/>
        <v>0</v>
      </c>
      <c r="AR97" s="169">
        <f t="shared" si="77"/>
        <v>0</v>
      </c>
      <c r="AS97" s="169">
        <f t="shared" si="78"/>
        <v>0</v>
      </c>
      <c r="AT97" s="169">
        <f t="shared" si="79"/>
        <v>0</v>
      </c>
      <c r="AU97" s="169">
        <f t="shared" si="80"/>
        <v>0</v>
      </c>
      <c r="AV97" s="169">
        <f t="shared" si="81"/>
        <v>1</v>
      </c>
      <c r="AW97" s="169">
        <f t="shared" si="82"/>
        <v>0</v>
      </c>
      <c r="AX97" s="169">
        <f t="shared" si="83"/>
        <v>0</v>
      </c>
      <c r="AY97" s="169">
        <f t="shared" si="96"/>
        <v>0</v>
      </c>
      <c r="AZ97" s="169">
        <f t="shared" si="84"/>
        <v>0</v>
      </c>
      <c r="BA97" s="169">
        <f t="shared" si="85"/>
        <v>0</v>
      </c>
      <c r="BB97" s="169">
        <f t="shared" si="86"/>
        <v>1</v>
      </c>
      <c r="BC97" s="169">
        <f t="shared" si="87"/>
        <v>0</v>
      </c>
      <c r="BD97" s="169">
        <f t="shared" si="88"/>
        <v>1</v>
      </c>
      <c r="BE97" s="169">
        <f t="shared" si="89"/>
        <v>0</v>
      </c>
      <c r="BF97" s="169">
        <f t="shared" si="90"/>
        <v>0</v>
      </c>
      <c r="BG97" s="169">
        <f t="shared" si="91"/>
        <v>0</v>
      </c>
      <c r="BH97" s="169">
        <f t="shared" si="92"/>
        <v>0</v>
      </c>
      <c r="BI97" s="169">
        <f t="shared" si="93"/>
        <v>0</v>
      </c>
      <c r="BJ97" s="169">
        <f t="shared" si="94"/>
        <v>0</v>
      </c>
      <c r="BK97" s="167">
        <f t="shared" si="95"/>
        <v>0</v>
      </c>
      <c r="BL97" s="169">
        <f t="shared" si="97"/>
        <v>0</v>
      </c>
      <c r="BM97" s="169">
        <f t="shared" si="98"/>
        <v>1</v>
      </c>
      <c r="BN97" s="169">
        <f t="shared" si="99"/>
        <v>1</v>
      </c>
      <c r="BO97" s="169">
        <f t="shared" si="100"/>
        <v>0</v>
      </c>
      <c r="BP97" s="36">
        <f t="shared" si="101"/>
        <v>1</v>
      </c>
      <c r="BQ97">
        <f t="shared" si="102"/>
        <v>0</v>
      </c>
      <c r="BR97" s="36">
        <f t="shared" si="103"/>
        <v>0</v>
      </c>
      <c r="BS97" t="e">
        <f t="shared" si="104"/>
        <v>#N/A</v>
      </c>
    </row>
    <row r="98" spans="1:71">
      <c r="A98" s="59">
        <v>253</v>
      </c>
      <c r="B98" s="59">
        <v>152241</v>
      </c>
      <c r="C98" s="160">
        <v>38095239.2846279</v>
      </c>
      <c r="D98" s="59">
        <v>33357144</v>
      </c>
      <c r="E98" s="59">
        <v>33357144</v>
      </c>
      <c r="F98" s="59">
        <v>4738095.2846278697</v>
      </c>
      <c r="G98" s="59">
        <v>38.095237731933601</v>
      </c>
      <c r="H98" s="59">
        <v>-3863570359.5650902</v>
      </c>
      <c r="I98" s="59">
        <v>0</v>
      </c>
      <c r="J98" s="59">
        <v>0</v>
      </c>
      <c r="K98" s="59">
        <v>0</v>
      </c>
      <c r="L98" s="59">
        <v>0</v>
      </c>
      <c r="M98" s="59">
        <v>0</v>
      </c>
      <c r="N98" s="59">
        <v>0</v>
      </c>
      <c r="O98" s="59">
        <v>416</v>
      </c>
      <c r="P98" s="59">
        <v>0</v>
      </c>
      <c r="Q98" s="59">
        <v>0</v>
      </c>
      <c r="R98" s="59">
        <v>2</v>
      </c>
      <c r="S98" s="59">
        <v>0</v>
      </c>
      <c r="T98" s="59">
        <f t="shared" si="54"/>
        <v>1</v>
      </c>
      <c r="U98" s="59">
        <f t="shared" si="55"/>
        <v>0</v>
      </c>
      <c r="V98" s="59">
        <f t="shared" si="56"/>
        <v>0</v>
      </c>
      <c r="W98" s="59">
        <f t="shared" si="57"/>
        <v>0</v>
      </c>
      <c r="X98" s="59">
        <f t="shared" si="58"/>
        <v>0</v>
      </c>
      <c r="Y98" s="59">
        <f t="shared" si="59"/>
        <v>0</v>
      </c>
      <c r="Z98" s="59">
        <f t="shared" si="60"/>
        <v>0</v>
      </c>
      <c r="AA98" s="59">
        <f t="shared" si="61"/>
        <v>0</v>
      </c>
      <c r="AB98" s="59">
        <f t="shared" si="62"/>
        <v>0</v>
      </c>
      <c r="AC98" s="59">
        <f t="shared" si="63"/>
        <v>0</v>
      </c>
      <c r="AD98" s="166">
        <f t="shared" si="53"/>
        <v>0</v>
      </c>
      <c r="AE98" s="169">
        <f t="shared" si="64"/>
        <v>0</v>
      </c>
      <c r="AF98" s="169">
        <f t="shared" si="65"/>
        <v>0</v>
      </c>
      <c r="AG98" s="169">
        <f t="shared" si="66"/>
        <v>0</v>
      </c>
      <c r="AH98" s="169">
        <f t="shared" si="67"/>
        <v>1</v>
      </c>
      <c r="AI98" s="169">
        <f t="shared" si="68"/>
        <v>0</v>
      </c>
      <c r="AJ98" s="169">
        <f t="shared" si="69"/>
        <v>0</v>
      </c>
      <c r="AK98" s="169">
        <f t="shared" si="70"/>
        <v>0</v>
      </c>
      <c r="AL98" s="169">
        <f t="shared" si="71"/>
        <v>1</v>
      </c>
      <c r="AM98" s="169">
        <f t="shared" si="72"/>
        <v>0</v>
      </c>
      <c r="AN98" s="169">
        <f t="shared" si="73"/>
        <v>0</v>
      </c>
      <c r="AO98" s="169">
        <f t="shared" si="74"/>
        <v>1</v>
      </c>
      <c r="AP98" s="169">
        <f t="shared" si="75"/>
        <v>0</v>
      </c>
      <c r="AQ98" s="169">
        <f t="shared" si="76"/>
        <v>0</v>
      </c>
      <c r="AR98" s="169">
        <f t="shared" si="77"/>
        <v>0</v>
      </c>
      <c r="AS98" s="169">
        <f t="shared" si="78"/>
        <v>0</v>
      </c>
      <c r="AT98" s="169">
        <f t="shared" si="79"/>
        <v>0</v>
      </c>
      <c r="AU98" s="169">
        <f t="shared" si="80"/>
        <v>0</v>
      </c>
      <c r="AV98" s="169">
        <f t="shared" si="81"/>
        <v>1</v>
      </c>
      <c r="AW98" s="169">
        <f t="shared" si="82"/>
        <v>1</v>
      </c>
      <c r="AX98" s="169">
        <f t="shared" si="83"/>
        <v>0</v>
      </c>
      <c r="AY98" s="169">
        <f t="shared" si="96"/>
        <v>1</v>
      </c>
      <c r="AZ98" s="169">
        <f t="shared" si="84"/>
        <v>0</v>
      </c>
      <c r="BA98" s="169">
        <f t="shared" si="85"/>
        <v>0</v>
      </c>
      <c r="BB98" s="169">
        <f t="shared" si="86"/>
        <v>1</v>
      </c>
      <c r="BC98" s="169">
        <f t="shared" si="87"/>
        <v>0</v>
      </c>
      <c r="BD98" s="169">
        <f t="shared" si="88"/>
        <v>1</v>
      </c>
      <c r="BE98" s="169">
        <f t="shared" si="89"/>
        <v>0</v>
      </c>
      <c r="BF98" s="169">
        <f t="shared" si="90"/>
        <v>0</v>
      </c>
      <c r="BG98" s="169">
        <f t="shared" si="91"/>
        <v>0</v>
      </c>
      <c r="BH98" s="169">
        <f t="shared" si="92"/>
        <v>0</v>
      </c>
      <c r="BI98" s="169">
        <f t="shared" si="93"/>
        <v>0</v>
      </c>
      <c r="BJ98" s="169">
        <f t="shared" si="94"/>
        <v>1</v>
      </c>
      <c r="BK98" s="167">
        <f t="shared" si="95"/>
        <v>0</v>
      </c>
      <c r="BL98" s="169">
        <f t="shared" si="97"/>
        <v>0</v>
      </c>
      <c r="BM98" s="169">
        <f t="shared" si="98"/>
        <v>1</v>
      </c>
      <c r="BN98" s="169">
        <f t="shared" si="99"/>
        <v>1</v>
      </c>
      <c r="BO98" s="169">
        <f t="shared" si="100"/>
        <v>0</v>
      </c>
      <c r="BP98" s="36">
        <f t="shared" si="101"/>
        <v>0</v>
      </c>
      <c r="BQ98">
        <f t="shared" si="102"/>
        <v>0</v>
      </c>
      <c r="BR98" s="36">
        <f t="shared" si="103"/>
        <v>1</v>
      </c>
      <c r="BS98" t="e">
        <f t="shared" si="104"/>
        <v>#N/A</v>
      </c>
    </row>
    <row r="99" spans="1:71">
      <c r="A99" s="59">
        <v>208</v>
      </c>
      <c r="B99" s="59">
        <v>132141</v>
      </c>
      <c r="C99" s="160">
        <v>11107142.8098545</v>
      </c>
      <c r="D99" s="59">
        <v>6339286</v>
      </c>
      <c r="E99" s="59">
        <v>6339286</v>
      </c>
      <c r="F99" s="59">
        <v>4767856.8098544804</v>
      </c>
      <c r="G99" s="59">
        <v>278.57142639160202</v>
      </c>
      <c r="H99" s="59">
        <v>-3127141444.32092</v>
      </c>
      <c r="I99" s="59">
        <v>102</v>
      </c>
      <c r="J99" s="59">
        <v>301</v>
      </c>
      <c r="K99" s="59">
        <v>0</v>
      </c>
      <c r="L99" s="59">
        <v>102</v>
      </c>
      <c r="M99" s="59">
        <v>301</v>
      </c>
      <c r="N99" s="59">
        <v>0</v>
      </c>
      <c r="O99" s="59">
        <v>0</v>
      </c>
      <c r="P99" s="59">
        <v>0</v>
      </c>
      <c r="Q99" s="59">
        <v>0</v>
      </c>
      <c r="R99" s="59">
        <v>2</v>
      </c>
      <c r="S99" s="59">
        <v>1</v>
      </c>
      <c r="T99" s="59">
        <f t="shared" si="54"/>
        <v>0</v>
      </c>
      <c r="U99" s="59">
        <f t="shared" si="55"/>
        <v>1</v>
      </c>
      <c r="V99" s="59">
        <f t="shared" si="56"/>
        <v>2</v>
      </c>
      <c r="W99" s="59">
        <f t="shared" si="57"/>
        <v>0</v>
      </c>
      <c r="X99" s="59">
        <f t="shared" si="58"/>
        <v>0</v>
      </c>
      <c r="Y99" s="59">
        <f t="shared" si="59"/>
        <v>2</v>
      </c>
      <c r="Z99" s="59">
        <f t="shared" si="60"/>
        <v>0</v>
      </c>
      <c r="AA99" s="59">
        <f t="shared" si="61"/>
        <v>0</v>
      </c>
      <c r="AB99" s="59">
        <f t="shared" si="62"/>
        <v>0</v>
      </c>
      <c r="AC99" s="59">
        <f t="shared" si="63"/>
        <v>0</v>
      </c>
      <c r="AD99" s="166">
        <f t="shared" si="53"/>
        <v>0</v>
      </c>
      <c r="AE99" s="169">
        <f t="shared" si="64"/>
        <v>0</v>
      </c>
      <c r="AF99" s="169">
        <f t="shared" si="65"/>
        <v>0</v>
      </c>
      <c r="AG99" s="169">
        <f t="shared" si="66"/>
        <v>0</v>
      </c>
      <c r="AH99" s="169">
        <f t="shared" si="67"/>
        <v>1</v>
      </c>
      <c r="AI99" s="169">
        <f t="shared" si="68"/>
        <v>0</v>
      </c>
      <c r="AJ99" s="169">
        <f t="shared" si="69"/>
        <v>0</v>
      </c>
      <c r="AK99" s="169">
        <f t="shared" si="70"/>
        <v>0</v>
      </c>
      <c r="AL99" s="169">
        <f t="shared" si="71"/>
        <v>1</v>
      </c>
      <c r="AM99" s="169">
        <f t="shared" si="72"/>
        <v>1</v>
      </c>
      <c r="AN99" s="169">
        <f t="shared" si="73"/>
        <v>2</v>
      </c>
      <c r="AO99" s="169">
        <f t="shared" si="74"/>
        <v>0</v>
      </c>
      <c r="AP99" s="169">
        <f t="shared" si="75"/>
        <v>1</v>
      </c>
      <c r="AQ99" s="169">
        <f t="shared" si="76"/>
        <v>0</v>
      </c>
      <c r="AR99" s="169">
        <f t="shared" si="77"/>
        <v>1</v>
      </c>
      <c r="AS99" s="169">
        <f t="shared" si="78"/>
        <v>0</v>
      </c>
      <c r="AT99" s="169">
        <f t="shared" si="79"/>
        <v>0</v>
      </c>
      <c r="AU99" s="169">
        <f t="shared" si="80"/>
        <v>1</v>
      </c>
      <c r="AV99" s="169">
        <f t="shared" si="81"/>
        <v>0</v>
      </c>
      <c r="AW99" s="169">
        <f t="shared" si="82"/>
        <v>0</v>
      </c>
      <c r="AX99" s="169">
        <f t="shared" si="83"/>
        <v>0</v>
      </c>
      <c r="AY99" s="169">
        <f t="shared" si="96"/>
        <v>0</v>
      </c>
      <c r="AZ99" s="169">
        <f t="shared" si="84"/>
        <v>0</v>
      </c>
      <c r="BA99" s="169">
        <f t="shared" si="85"/>
        <v>0</v>
      </c>
      <c r="BB99" s="169">
        <f t="shared" si="86"/>
        <v>1</v>
      </c>
      <c r="BC99" s="169">
        <f t="shared" si="87"/>
        <v>0</v>
      </c>
      <c r="BD99" s="169">
        <f t="shared" si="88"/>
        <v>1</v>
      </c>
      <c r="BE99" s="169">
        <f t="shared" si="89"/>
        <v>0</v>
      </c>
      <c r="BF99" s="169">
        <f t="shared" si="90"/>
        <v>0</v>
      </c>
      <c r="BG99" s="169">
        <f t="shared" si="91"/>
        <v>0</v>
      </c>
      <c r="BH99" s="169">
        <f t="shared" si="92"/>
        <v>0</v>
      </c>
      <c r="BI99" s="169">
        <f t="shared" si="93"/>
        <v>0</v>
      </c>
      <c r="BJ99" s="169">
        <f t="shared" si="94"/>
        <v>0</v>
      </c>
      <c r="BK99" s="167">
        <f t="shared" si="95"/>
        <v>0</v>
      </c>
      <c r="BL99" s="169">
        <f t="shared" si="97"/>
        <v>0</v>
      </c>
      <c r="BM99" s="169">
        <f t="shared" si="98"/>
        <v>1</v>
      </c>
      <c r="BN99" s="169">
        <f t="shared" si="99"/>
        <v>0</v>
      </c>
      <c r="BO99" s="169">
        <f t="shared" si="100"/>
        <v>1</v>
      </c>
      <c r="BP99" s="36">
        <f t="shared" si="101"/>
        <v>0</v>
      </c>
      <c r="BQ99">
        <f t="shared" si="102"/>
        <v>4</v>
      </c>
      <c r="BR99" s="36">
        <f t="shared" si="103"/>
        <v>0</v>
      </c>
      <c r="BS99" t="e">
        <f t="shared" si="104"/>
        <v>#N/A</v>
      </c>
    </row>
    <row r="100" spans="1:71">
      <c r="A100" s="59">
        <v>261</v>
      </c>
      <c r="B100" s="59">
        <v>161111</v>
      </c>
      <c r="C100" s="160">
        <v>6562500.1466833102</v>
      </c>
      <c r="D100" s="59">
        <v>1593750</v>
      </c>
      <c r="E100" s="59">
        <v>1593750</v>
      </c>
      <c r="F100" s="59">
        <v>4968750.1466833102</v>
      </c>
      <c r="G100" s="59">
        <v>12.5</v>
      </c>
      <c r="H100" s="59">
        <v>-3891625418.8906598</v>
      </c>
      <c r="I100" s="59">
        <v>0</v>
      </c>
      <c r="J100" s="59">
        <v>0</v>
      </c>
      <c r="K100" s="59">
        <v>0</v>
      </c>
      <c r="L100" s="59">
        <v>405</v>
      </c>
      <c r="M100" s="59">
        <v>0</v>
      </c>
      <c r="N100" s="59">
        <v>0</v>
      </c>
      <c r="O100" s="59">
        <v>0</v>
      </c>
      <c r="P100" s="59">
        <v>0</v>
      </c>
      <c r="Q100" s="59">
        <v>0</v>
      </c>
      <c r="R100" s="59">
        <v>2</v>
      </c>
      <c r="S100" s="59">
        <v>0</v>
      </c>
      <c r="T100" s="59">
        <f t="shared" si="54"/>
        <v>1</v>
      </c>
      <c r="U100" s="59">
        <f t="shared" si="55"/>
        <v>0</v>
      </c>
      <c r="V100" s="59">
        <f t="shared" si="56"/>
        <v>0</v>
      </c>
      <c r="W100" s="59">
        <f t="shared" si="57"/>
        <v>0</v>
      </c>
      <c r="X100" s="59">
        <f t="shared" si="58"/>
        <v>0</v>
      </c>
      <c r="Y100" s="59">
        <f t="shared" si="59"/>
        <v>0</v>
      </c>
      <c r="Z100" s="59">
        <f t="shared" si="60"/>
        <v>0</v>
      </c>
      <c r="AA100" s="59">
        <f t="shared" si="61"/>
        <v>0</v>
      </c>
      <c r="AB100" s="59">
        <f t="shared" si="62"/>
        <v>0</v>
      </c>
      <c r="AC100" s="59">
        <f t="shared" si="63"/>
        <v>0</v>
      </c>
      <c r="AD100" s="166">
        <f t="shared" si="53"/>
        <v>0</v>
      </c>
      <c r="AE100" s="169">
        <f t="shared" si="64"/>
        <v>0</v>
      </c>
      <c r="AF100" s="169">
        <f t="shared" si="65"/>
        <v>0</v>
      </c>
      <c r="AG100" s="169">
        <f t="shared" si="66"/>
        <v>0</v>
      </c>
      <c r="AH100" s="169">
        <f t="shared" si="67"/>
        <v>1</v>
      </c>
      <c r="AI100" s="169">
        <f t="shared" si="68"/>
        <v>0</v>
      </c>
      <c r="AJ100" s="169">
        <f t="shared" si="69"/>
        <v>0</v>
      </c>
      <c r="AK100" s="169">
        <f t="shared" si="70"/>
        <v>0</v>
      </c>
      <c r="AL100" s="169">
        <f t="shared" si="71"/>
        <v>1</v>
      </c>
      <c r="AM100" s="169">
        <f t="shared" si="72"/>
        <v>0</v>
      </c>
      <c r="AN100" s="169">
        <f t="shared" si="73"/>
        <v>0</v>
      </c>
      <c r="AO100" s="169">
        <f t="shared" si="74"/>
        <v>1</v>
      </c>
      <c r="AP100" s="169">
        <f t="shared" si="75"/>
        <v>0</v>
      </c>
      <c r="AQ100" s="169">
        <f t="shared" si="76"/>
        <v>0</v>
      </c>
      <c r="AR100" s="169">
        <f t="shared" si="77"/>
        <v>0</v>
      </c>
      <c r="AS100" s="169">
        <f t="shared" si="78"/>
        <v>0</v>
      </c>
      <c r="AT100" s="169">
        <f t="shared" si="79"/>
        <v>0</v>
      </c>
      <c r="AU100" s="169">
        <f t="shared" si="80"/>
        <v>0</v>
      </c>
      <c r="AV100" s="169">
        <f t="shared" si="81"/>
        <v>1</v>
      </c>
      <c r="AW100" s="169">
        <f t="shared" si="82"/>
        <v>1</v>
      </c>
      <c r="AX100" s="169">
        <f t="shared" si="83"/>
        <v>0</v>
      </c>
      <c r="AY100" s="169">
        <f t="shared" si="96"/>
        <v>1</v>
      </c>
      <c r="AZ100" s="169">
        <f t="shared" si="84"/>
        <v>0</v>
      </c>
      <c r="BA100" s="169">
        <f t="shared" si="85"/>
        <v>0</v>
      </c>
      <c r="BB100" s="169">
        <f t="shared" si="86"/>
        <v>1</v>
      </c>
      <c r="BC100" s="169">
        <f t="shared" si="87"/>
        <v>0</v>
      </c>
      <c r="BD100" s="169">
        <f t="shared" si="88"/>
        <v>1</v>
      </c>
      <c r="BE100" s="169">
        <f t="shared" si="89"/>
        <v>0</v>
      </c>
      <c r="BF100" s="169">
        <f t="shared" si="90"/>
        <v>0</v>
      </c>
      <c r="BG100" s="169">
        <f t="shared" si="91"/>
        <v>0</v>
      </c>
      <c r="BH100" s="169">
        <f t="shared" si="92"/>
        <v>0</v>
      </c>
      <c r="BI100" s="169">
        <f t="shared" si="93"/>
        <v>1</v>
      </c>
      <c r="BJ100" s="169">
        <f t="shared" si="94"/>
        <v>0</v>
      </c>
      <c r="BK100" s="167">
        <f t="shared" si="95"/>
        <v>0</v>
      </c>
      <c r="BL100" s="169">
        <f t="shared" si="97"/>
        <v>0</v>
      </c>
      <c r="BM100" s="169">
        <f t="shared" si="98"/>
        <v>1</v>
      </c>
      <c r="BN100" s="169">
        <f t="shared" si="99"/>
        <v>1</v>
      </c>
      <c r="BO100" s="169">
        <f t="shared" si="100"/>
        <v>0</v>
      </c>
      <c r="BP100" s="36">
        <f t="shared" si="101"/>
        <v>0</v>
      </c>
      <c r="BQ100">
        <f t="shared" si="102"/>
        <v>0</v>
      </c>
      <c r="BR100" s="36">
        <f t="shared" si="103"/>
        <v>1</v>
      </c>
      <c r="BS100" t="e">
        <f t="shared" si="104"/>
        <v>#N/A</v>
      </c>
    </row>
    <row r="101" spans="1:71">
      <c r="A101" s="59">
        <v>381</v>
      </c>
      <c r="B101" s="59">
        <v>222151</v>
      </c>
      <c r="C101" s="160">
        <v>14399999.609375</v>
      </c>
      <c r="D101" s="59">
        <v>9420000</v>
      </c>
      <c r="E101" s="59">
        <v>9420000</v>
      </c>
      <c r="F101" s="59">
        <v>4979999.609375</v>
      </c>
      <c r="G101" s="59">
        <v>256</v>
      </c>
      <c r="H101" s="59">
        <v>-5742013650.1809101</v>
      </c>
      <c r="I101" s="59">
        <v>0</v>
      </c>
      <c r="J101" s="59">
        <v>0</v>
      </c>
      <c r="K101" s="59">
        <v>0</v>
      </c>
      <c r="L101" s="59">
        <v>102</v>
      </c>
      <c r="M101" s="59">
        <v>0</v>
      </c>
      <c r="N101" s="59">
        <v>0</v>
      </c>
      <c r="O101" s="59">
        <v>102</v>
      </c>
      <c r="P101" s="59">
        <v>0</v>
      </c>
      <c r="Q101" s="59">
        <v>0</v>
      </c>
      <c r="R101" s="59">
        <v>1</v>
      </c>
      <c r="S101" s="59">
        <v>0</v>
      </c>
      <c r="T101" s="59">
        <f t="shared" si="54"/>
        <v>0</v>
      </c>
      <c r="U101" s="59">
        <f t="shared" si="55"/>
        <v>0</v>
      </c>
      <c r="V101" s="59">
        <f t="shared" si="56"/>
        <v>2</v>
      </c>
      <c r="W101" s="59">
        <f t="shared" si="57"/>
        <v>0</v>
      </c>
      <c r="X101" s="59">
        <f t="shared" si="58"/>
        <v>0</v>
      </c>
      <c r="Y101" s="59">
        <f t="shared" si="59"/>
        <v>0</v>
      </c>
      <c r="Z101" s="59">
        <f t="shared" si="60"/>
        <v>0</v>
      </c>
      <c r="AA101" s="59">
        <f t="shared" si="61"/>
        <v>0</v>
      </c>
      <c r="AB101" s="59">
        <f t="shared" si="62"/>
        <v>0</v>
      </c>
      <c r="AC101" s="59">
        <f t="shared" si="63"/>
        <v>0</v>
      </c>
      <c r="AD101" s="166">
        <f t="shared" si="53"/>
        <v>0</v>
      </c>
      <c r="AE101" s="169">
        <f t="shared" si="64"/>
        <v>0</v>
      </c>
      <c r="AF101" s="169">
        <f t="shared" si="65"/>
        <v>0</v>
      </c>
      <c r="AG101" s="169">
        <f t="shared" si="66"/>
        <v>0</v>
      </c>
      <c r="AH101" s="169">
        <f t="shared" si="67"/>
        <v>1</v>
      </c>
      <c r="AI101" s="169">
        <f t="shared" si="68"/>
        <v>0</v>
      </c>
      <c r="AJ101" s="169">
        <f t="shared" si="69"/>
        <v>0</v>
      </c>
      <c r="AK101" s="169">
        <f t="shared" si="70"/>
        <v>0</v>
      </c>
      <c r="AL101" s="169">
        <f t="shared" si="71"/>
        <v>1</v>
      </c>
      <c r="AM101" s="169">
        <f t="shared" si="72"/>
        <v>1</v>
      </c>
      <c r="AN101" s="169">
        <f t="shared" si="73"/>
        <v>0</v>
      </c>
      <c r="AO101" s="169">
        <f t="shared" si="74"/>
        <v>1</v>
      </c>
      <c r="AP101" s="169">
        <f t="shared" si="75"/>
        <v>1</v>
      </c>
      <c r="AQ101" s="169">
        <f t="shared" si="76"/>
        <v>0</v>
      </c>
      <c r="AR101" s="169">
        <f t="shared" si="77"/>
        <v>0</v>
      </c>
      <c r="AS101" s="169">
        <f t="shared" si="78"/>
        <v>0</v>
      </c>
      <c r="AT101" s="169">
        <f t="shared" si="79"/>
        <v>0</v>
      </c>
      <c r="AU101" s="169">
        <f t="shared" si="80"/>
        <v>0</v>
      </c>
      <c r="AV101" s="169">
        <f t="shared" si="81"/>
        <v>1</v>
      </c>
      <c r="AW101" s="169">
        <f t="shared" si="82"/>
        <v>0</v>
      </c>
      <c r="AX101" s="169">
        <f t="shared" si="83"/>
        <v>0</v>
      </c>
      <c r="AY101" s="169">
        <f t="shared" si="96"/>
        <v>0</v>
      </c>
      <c r="AZ101" s="169">
        <f t="shared" si="84"/>
        <v>0</v>
      </c>
      <c r="BA101" s="169">
        <f t="shared" si="85"/>
        <v>0</v>
      </c>
      <c r="BB101" s="169">
        <f t="shared" si="86"/>
        <v>1</v>
      </c>
      <c r="BC101" s="169">
        <f t="shared" si="87"/>
        <v>0</v>
      </c>
      <c r="BD101" s="169">
        <f t="shared" si="88"/>
        <v>1</v>
      </c>
      <c r="BE101" s="169">
        <f t="shared" si="89"/>
        <v>0</v>
      </c>
      <c r="BF101" s="169">
        <f t="shared" si="90"/>
        <v>0</v>
      </c>
      <c r="BG101" s="169">
        <f t="shared" si="91"/>
        <v>0</v>
      </c>
      <c r="BH101" s="169">
        <f t="shared" si="92"/>
        <v>0</v>
      </c>
      <c r="BI101" s="169">
        <f t="shared" si="93"/>
        <v>0</v>
      </c>
      <c r="BJ101" s="169">
        <f t="shared" si="94"/>
        <v>0</v>
      </c>
      <c r="BK101" s="167">
        <f t="shared" si="95"/>
        <v>0</v>
      </c>
      <c r="BL101" s="169">
        <f t="shared" si="97"/>
        <v>1</v>
      </c>
      <c r="BM101" s="169">
        <f t="shared" si="98"/>
        <v>0</v>
      </c>
      <c r="BN101" s="169">
        <f t="shared" si="99"/>
        <v>1</v>
      </c>
      <c r="BO101" s="169">
        <f t="shared" si="100"/>
        <v>0</v>
      </c>
      <c r="BP101" s="36">
        <f t="shared" si="101"/>
        <v>0</v>
      </c>
      <c r="BQ101">
        <f t="shared" si="102"/>
        <v>0</v>
      </c>
      <c r="BR101" s="36">
        <f t="shared" si="103"/>
        <v>0</v>
      </c>
      <c r="BS101" t="e">
        <f t="shared" si="104"/>
        <v>#N/A</v>
      </c>
    </row>
    <row r="102" spans="1:71">
      <c r="A102" s="59">
        <v>148</v>
      </c>
      <c r="B102" s="59">
        <v>112301</v>
      </c>
      <c r="C102" s="160">
        <v>69642854.9932127</v>
      </c>
      <c r="D102" s="59">
        <v>64598209</v>
      </c>
      <c r="E102" s="59">
        <v>64598209</v>
      </c>
      <c r="F102" s="59">
        <v>5044645.9932126598</v>
      </c>
      <c r="G102" s="59">
        <v>0</v>
      </c>
      <c r="H102" s="59">
        <v>-2324888387.2323198</v>
      </c>
      <c r="I102" s="59">
        <v>417</v>
      </c>
      <c r="J102" s="59">
        <v>0</v>
      </c>
      <c r="K102" s="59">
        <v>0</v>
      </c>
      <c r="L102" s="59">
        <v>404</v>
      </c>
      <c r="M102" s="59">
        <v>0</v>
      </c>
      <c r="N102" s="59">
        <v>0</v>
      </c>
      <c r="O102" s="59">
        <v>0</v>
      </c>
      <c r="P102" s="59">
        <v>0</v>
      </c>
      <c r="Q102" s="59">
        <v>0</v>
      </c>
      <c r="R102" s="59">
        <v>1</v>
      </c>
      <c r="S102" s="59">
        <v>0</v>
      </c>
      <c r="T102" s="59">
        <f t="shared" si="54"/>
        <v>2</v>
      </c>
      <c r="U102" s="59">
        <f t="shared" si="55"/>
        <v>0</v>
      </c>
      <c r="V102" s="59">
        <f t="shared" si="56"/>
        <v>0</v>
      </c>
      <c r="W102" s="59">
        <f t="shared" si="57"/>
        <v>0</v>
      </c>
      <c r="X102" s="59">
        <f t="shared" si="58"/>
        <v>0</v>
      </c>
      <c r="Y102" s="59">
        <f t="shared" si="59"/>
        <v>0</v>
      </c>
      <c r="Z102" s="59">
        <f t="shared" si="60"/>
        <v>0</v>
      </c>
      <c r="AA102" s="59">
        <f t="shared" si="61"/>
        <v>0</v>
      </c>
      <c r="AB102" s="59">
        <f t="shared" si="62"/>
        <v>0</v>
      </c>
      <c r="AC102" s="59">
        <f t="shared" si="63"/>
        <v>0</v>
      </c>
      <c r="AD102" s="166">
        <f t="shared" si="53"/>
        <v>0</v>
      </c>
      <c r="AE102" s="169">
        <f t="shared" si="64"/>
        <v>0</v>
      </c>
      <c r="AF102" s="169">
        <f t="shared" si="65"/>
        <v>0</v>
      </c>
      <c r="AG102" s="169">
        <f t="shared" si="66"/>
        <v>0</v>
      </c>
      <c r="AH102" s="169">
        <f t="shared" si="67"/>
        <v>1</v>
      </c>
      <c r="AI102" s="169">
        <f t="shared" si="68"/>
        <v>0</v>
      </c>
      <c r="AJ102" s="169">
        <f t="shared" si="69"/>
        <v>0</v>
      </c>
      <c r="AK102" s="169">
        <f t="shared" si="70"/>
        <v>0</v>
      </c>
      <c r="AL102" s="169">
        <f t="shared" si="71"/>
        <v>1</v>
      </c>
      <c r="AM102" s="169">
        <f t="shared" si="72"/>
        <v>0</v>
      </c>
      <c r="AN102" s="169">
        <f t="shared" si="73"/>
        <v>0</v>
      </c>
      <c r="AO102" s="169">
        <f t="shared" si="74"/>
        <v>1</v>
      </c>
      <c r="AP102" s="169">
        <f t="shared" si="75"/>
        <v>0</v>
      </c>
      <c r="AQ102" s="169">
        <f t="shared" si="76"/>
        <v>0</v>
      </c>
      <c r="AR102" s="169">
        <f t="shared" si="77"/>
        <v>0</v>
      </c>
      <c r="AS102" s="169">
        <f t="shared" si="78"/>
        <v>0</v>
      </c>
      <c r="AT102" s="169">
        <f t="shared" si="79"/>
        <v>0</v>
      </c>
      <c r="AU102" s="169">
        <f t="shared" si="80"/>
        <v>0</v>
      </c>
      <c r="AV102" s="169">
        <f t="shared" si="81"/>
        <v>1</v>
      </c>
      <c r="AW102" s="169">
        <f t="shared" si="82"/>
        <v>1</v>
      </c>
      <c r="AX102" s="169">
        <f t="shared" si="83"/>
        <v>1</v>
      </c>
      <c r="AY102" s="169">
        <f t="shared" si="96"/>
        <v>0</v>
      </c>
      <c r="AZ102" s="169">
        <f t="shared" si="84"/>
        <v>0</v>
      </c>
      <c r="BA102" s="169">
        <f t="shared" si="85"/>
        <v>0</v>
      </c>
      <c r="BB102" s="169">
        <f t="shared" si="86"/>
        <v>1</v>
      </c>
      <c r="BC102" s="169">
        <f t="shared" si="87"/>
        <v>0</v>
      </c>
      <c r="BD102" s="169">
        <f t="shared" si="88"/>
        <v>1</v>
      </c>
      <c r="BE102" s="169">
        <f t="shared" si="89"/>
        <v>0</v>
      </c>
      <c r="BF102" s="169">
        <f t="shared" si="90"/>
        <v>1</v>
      </c>
      <c r="BG102" s="169">
        <f t="shared" si="91"/>
        <v>0</v>
      </c>
      <c r="BH102" s="169">
        <f t="shared" si="92"/>
        <v>0</v>
      </c>
      <c r="BI102" s="169">
        <f t="shared" si="93"/>
        <v>0</v>
      </c>
      <c r="BJ102" s="169">
        <f t="shared" si="94"/>
        <v>0</v>
      </c>
      <c r="BK102" s="167">
        <f t="shared" si="95"/>
        <v>0</v>
      </c>
      <c r="BL102" s="169">
        <f t="shared" si="97"/>
        <v>1</v>
      </c>
      <c r="BM102" s="169">
        <f t="shared" si="98"/>
        <v>0</v>
      </c>
      <c r="BN102" s="169">
        <f t="shared" si="99"/>
        <v>1</v>
      </c>
      <c r="BO102" s="169">
        <f t="shared" si="100"/>
        <v>0</v>
      </c>
      <c r="BP102" s="36">
        <f t="shared" si="101"/>
        <v>0</v>
      </c>
      <c r="BQ102">
        <f t="shared" si="102"/>
        <v>0</v>
      </c>
      <c r="BR102" s="36">
        <f t="shared" si="103"/>
        <v>1</v>
      </c>
      <c r="BS102" t="e">
        <f t="shared" si="104"/>
        <v>#N/A</v>
      </c>
    </row>
    <row r="103" spans="1:71">
      <c r="A103" s="59">
        <v>179</v>
      </c>
      <c r="B103" s="59">
        <v>122331</v>
      </c>
      <c r="C103" s="160">
        <v>14168000</v>
      </c>
      <c r="D103" s="59">
        <v>8745000</v>
      </c>
      <c r="E103" s="59">
        <v>8745000</v>
      </c>
      <c r="F103" s="59">
        <v>5423000</v>
      </c>
      <c r="G103" s="59">
        <v>80</v>
      </c>
      <c r="H103" s="59">
        <v>-2748378444.91434</v>
      </c>
      <c r="I103" s="59">
        <v>403</v>
      </c>
      <c r="J103" s="59">
        <v>301</v>
      </c>
      <c r="K103" s="59">
        <v>0</v>
      </c>
      <c r="L103" s="59">
        <v>101</v>
      </c>
      <c r="M103" s="59">
        <v>102</v>
      </c>
      <c r="N103" s="59">
        <v>406</v>
      </c>
      <c r="O103" s="59">
        <v>0</v>
      </c>
      <c r="P103" s="59">
        <v>0</v>
      </c>
      <c r="Q103" s="59">
        <v>0</v>
      </c>
      <c r="R103" s="59">
        <v>2</v>
      </c>
      <c r="S103" s="59">
        <v>1</v>
      </c>
      <c r="T103" s="59">
        <f t="shared" si="54"/>
        <v>1</v>
      </c>
      <c r="U103" s="59">
        <f t="shared" si="55"/>
        <v>1</v>
      </c>
      <c r="V103" s="59">
        <f t="shared" si="56"/>
        <v>0</v>
      </c>
      <c r="W103" s="59">
        <f t="shared" si="57"/>
        <v>1</v>
      </c>
      <c r="X103" s="59">
        <f t="shared" si="58"/>
        <v>0</v>
      </c>
      <c r="Y103" s="59">
        <f t="shared" si="59"/>
        <v>1</v>
      </c>
      <c r="Z103" s="59">
        <f t="shared" si="60"/>
        <v>0</v>
      </c>
      <c r="AA103" s="59">
        <f t="shared" si="61"/>
        <v>1</v>
      </c>
      <c r="AB103" s="59">
        <f t="shared" si="62"/>
        <v>0</v>
      </c>
      <c r="AC103" s="59">
        <f t="shared" si="63"/>
        <v>0</v>
      </c>
      <c r="AD103" s="166">
        <f t="shared" si="53"/>
        <v>1</v>
      </c>
      <c r="AE103" s="169">
        <f t="shared" si="64"/>
        <v>1</v>
      </c>
      <c r="AF103" s="169">
        <f t="shared" si="65"/>
        <v>0</v>
      </c>
      <c r="AG103" s="169">
        <f t="shared" si="66"/>
        <v>1</v>
      </c>
      <c r="AH103" s="169">
        <f t="shared" si="67"/>
        <v>0</v>
      </c>
      <c r="AI103" s="169">
        <f t="shared" si="68"/>
        <v>1</v>
      </c>
      <c r="AJ103" s="169">
        <f t="shared" si="69"/>
        <v>0</v>
      </c>
      <c r="AK103" s="169">
        <f t="shared" si="70"/>
        <v>1</v>
      </c>
      <c r="AL103" s="169">
        <f t="shared" si="71"/>
        <v>0</v>
      </c>
      <c r="AM103" s="169">
        <f t="shared" si="72"/>
        <v>0</v>
      </c>
      <c r="AN103" s="169">
        <f t="shared" si="73"/>
        <v>0</v>
      </c>
      <c r="AO103" s="169">
        <f t="shared" si="74"/>
        <v>1</v>
      </c>
      <c r="AP103" s="169">
        <f t="shared" si="75"/>
        <v>0</v>
      </c>
      <c r="AQ103" s="169">
        <f t="shared" si="76"/>
        <v>0</v>
      </c>
      <c r="AR103" s="169">
        <f t="shared" si="77"/>
        <v>0</v>
      </c>
      <c r="AS103" s="169">
        <f t="shared" si="78"/>
        <v>0</v>
      </c>
      <c r="AT103" s="169">
        <f t="shared" si="79"/>
        <v>0</v>
      </c>
      <c r="AU103" s="169">
        <f t="shared" si="80"/>
        <v>0</v>
      </c>
      <c r="AV103" s="169">
        <f t="shared" si="81"/>
        <v>1</v>
      </c>
      <c r="AW103" s="169">
        <f t="shared" si="82"/>
        <v>1</v>
      </c>
      <c r="AX103" s="169">
        <f t="shared" si="83"/>
        <v>0</v>
      </c>
      <c r="AY103" s="169">
        <f t="shared" si="96"/>
        <v>1</v>
      </c>
      <c r="AZ103" s="169">
        <f t="shared" si="84"/>
        <v>1</v>
      </c>
      <c r="BA103" s="169">
        <f t="shared" si="85"/>
        <v>0</v>
      </c>
      <c r="BB103" s="169">
        <f t="shared" si="86"/>
        <v>1</v>
      </c>
      <c r="BC103" s="169">
        <f t="shared" si="87"/>
        <v>1</v>
      </c>
      <c r="BD103" s="169">
        <f t="shared" si="88"/>
        <v>0</v>
      </c>
      <c r="BE103" s="169">
        <f t="shared" si="89"/>
        <v>0</v>
      </c>
      <c r="BF103" s="169">
        <f t="shared" si="90"/>
        <v>0</v>
      </c>
      <c r="BG103" s="169">
        <f t="shared" si="91"/>
        <v>1</v>
      </c>
      <c r="BH103" s="169">
        <f t="shared" si="92"/>
        <v>0</v>
      </c>
      <c r="BI103" s="169">
        <f t="shared" si="93"/>
        <v>0</v>
      </c>
      <c r="BJ103" s="169">
        <f t="shared" si="94"/>
        <v>0</v>
      </c>
      <c r="BK103" s="167">
        <f t="shared" si="95"/>
        <v>0</v>
      </c>
      <c r="BL103" s="169">
        <f t="shared" si="97"/>
        <v>0</v>
      </c>
      <c r="BM103" s="169">
        <f t="shared" si="98"/>
        <v>1</v>
      </c>
      <c r="BN103" s="169">
        <f t="shared" si="99"/>
        <v>0</v>
      </c>
      <c r="BO103" s="169">
        <f t="shared" si="100"/>
        <v>1</v>
      </c>
      <c r="BP103" s="36">
        <f t="shared" si="101"/>
        <v>2</v>
      </c>
      <c r="BQ103">
        <f t="shared" si="102"/>
        <v>0</v>
      </c>
      <c r="BR103" s="36">
        <f t="shared" si="103"/>
        <v>2</v>
      </c>
      <c r="BS103" t="e">
        <f t="shared" si="104"/>
        <v>#N/A</v>
      </c>
    </row>
    <row r="104" spans="1:71">
      <c r="A104" s="59">
        <v>53</v>
      </c>
      <c r="B104" s="59">
        <v>16161</v>
      </c>
      <c r="C104" s="160">
        <v>83625001.869164497</v>
      </c>
      <c r="D104" s="59">
        <v>78191670.5</v>
      </c>
      <c r="E104" s="59">
        <v>78191670.5</v>
      </c>
      <c r="F104" s="59">
        <v>5433331.3691644501</v>
      </c>
      <c r="G104" s="59">
        <v>350.00001525878901</v>
      </c>
      <c r="H104" s="59">
        <v>-521371768.65458202</v>
      </c>
      <c r="I104" s="59">
        <v>0</v>
      </c>
      <c r="J104" s="59">
        <v>0</v>
      </c>
      <c r="K104" s="59">
        <v>0</v>
      </c>
      <c r="L104" s="59">
        <v>405</v>
      </c>
      <c r="M104" s="59">
        <v>0</v>
      </c>
      <c r="N104" s="59">
        <v>0</v>
      </c>
      <c r="O104" s="59">
        <v>415</v>
      </c>
      <c r="P104" s="59">
        <v>801</v>
      </c>
      <c r="Q104" s="59">
        <v>710</v>
      </c>
      <c r="R104" s="59">
        <v>2</v>
      </c>
      <c r="S104" s="59">
        <v>0</v>
      </c>
      <c r="T104" s="59">
        <f t="shared" si="54"/>
        <v>2</v>
      </c>
      <c r="U104" s="59">
        <f t="shared" si="55"/>
        <v>0</v>
      </c>
      <c r="V104" s="59">
        <f t="shared" si="56"/>
        <v>0</v>
      </c>
      <c r="W104" s="59">
        <f t="shared" si="57"/>
        <v>0</v>
      </c>
      <c r="X104" s="59">
        <f t="shared" si="58"/>
        <v>2</v>
      </c>
      <c r="Y104" s="59">
        <f t="shared" si="59"/>
        <v>0</v>
      </c>
      <c r="Z104" s="59">
        <f t="shared" si="60"/>
        <v>0</v>
      </c>
      <c r="AA104" s="59">
        <f t="shared" si="61"/>
        <v>0</v>
      </c>
      <c r="AB104" s="59">
        <f t="shared" si="62"/>
        <v>0</v>
      </c>
      <c r="AC104" s="59">
        <f t="shared" si="63"/>
        <v>0</v>
      </c>
      <c r="AD104" s="166">
        <f t="shared" si="53"/>
        <v>0</v>
      </c>
      <c r="AE104" s="169">
        <f t="shared" si="64"/>
        <v>0</v>
      </c>
      <c r="AF104" s="169">
        <f t="shared" si="65"/>
        <v>0</v>
      </c>
      <c r="AG104" s="169">
        <f t="shared" si="66"/>
        <v>0</v>
      </c>
      <c r="AH104" s="169">
        <f t="shared" si="67"/>
        <v>1</v>
      </c>
      <c r="AI104" s="169">
        <f t="shared" si="68"/>
        <v>0</v>
      </c>
      <c r="AJ104" s="169">
        <f t="shared" si="69"/>
        <v>0</v>
      </c>
      <c r="AK104" s="169">
        <f t="shared" si="70"/>
        <v>0</v>
      </c>
      <c r="AL104" s="169">
        <f t="shared" si="71"/>
        <v>1</v>
      </c>
      <c r="AM104" s="169">
        <f t="shared" si="72"/>
        <v>0</v>
      </c>
      <c r="AN104" s="169">
        <f t="shared" si="73"/>
        <v>0</v>
      </c>
      <c r="AO104" s="169">
        <f t="shared" si="74"/>
        <v>1</v>
      </c>
      <c r="AP104" s="169">
        <f t="shared" si="75"/>
        <v>0</v>
      </c>
      <c r="AQ104" s="169">
        <f t="shared" si="76"/>
        <v>0</v>
      </c>
      <c r="AR104" s="169">
        <f t="shared" si="77"/>
        <v>0</v>
      </c>
      <c r="AS104" s="169">
        <f t="shared" si="78"/>
        <v>0</v>
      </c>
      <c r="AT104" s="169">
        <f t="shared" si="79"/>
        <v>0</v>
      </c>
      <c r="AU104" s="169">
        <f t="shared" si="80"/>
        <v>0</v>
      </c>
      <c r="AV104" s="169">
        <f t="shared" si="81"/>
        <v>1</v>
      </c>
      <c r="AW104" s="169">
        <f t="shared" si="82"/>
        <v>1</v>
      </c>
      <c r="AX104" s="169">
        <f t="shared" si="83"/>
        <v>1</v>
      </c>
      <c r="AY104" s="169">
        <f t="shared" si="96"/>
        <v>0</v>
      </c>
      <c r="AZ104" s="169">
        <f t="shared" si="84"/>
        <v>0</v>
      </c>
      <c r="BA104" s="169">
        <f t="shared" si="85"/>
        <v>1</v>
      </c>
      <c r="BB104" s="169">
        <f t="shared" si="86"/>
        <v>0</v>
      </c>
      <c r="BC104" s="169">
        <f t="shared" si="87"/>
        <v>0</v>
      </c>
      <c r="BD104" s="169">
        <f t="shared" si="88"/>
        <v>1</v>
      </c>
      <c r="BE104" s="169">
        <f t="shared" si="89"/>
        <v>0</v>
      </c>
      <c r="BF104" s="169">
        <f t="shared" si="90"/>
        <v>0</v>
      </c>
      <c r="BG104" s="169">
        <f t="shared" si="91"/>
        <v>0</v>
      </c>
      <c r="BH104" s="169">
        <f t="shared" si="92"/>
        <v>1</v>
      </c>
      <c r="BI104" s="169">
        <f t="shared" si="93"/>
        <v>1</v>
      </c>
      <c r="BJ104" s="169">
        <f t="shared" si="94"/>
        <v>0</v>
      </c>
      <c r="BK104" s="167">
        <f t="shared" si="95"/>
        <v>0</v>
      </c>
      <c r="BL104" s="169">
        <f t="shared" si="97"/>
        <v>0</v>
      </c>
      <c r="BM104" s="169">
        <f t="shared" si="98"/>
        <v>1</v>
      </c>
      <c r="BN104" s="169">
        <f t="shared" si="99"/>
        <v>1</v>
      </c>
      <c r="BO104" s="169">
        <f t="shared" si="100"/>
        <v>0</v>
      </c>
      <c r="BP104" s="36">
        <f t="shared" si="101"/>
        <v>0</v>
      </c>
      <c r="BQ104">
        <f t="shared" si="102"/>
        <v>0</v>
      </c>
      <c r="BR104" s="36">
        <f t="shared" si="103"/>
        <v>2</v>
      </c>
      <c r="BS104" t="e">
        <f t="shared" si="104"/>
        <v>#N/A</v>
      </c>
    </row>
    <row r="105" spans="1:71">
      <c r="A105" s="59">
        <v>95</v>
      </c>
      <c r="B105" s="59">
        <v>23113</v>
      </c>
      <c r="C105" s="160">
        <v>22205627.1097399</v>
      </c>
      <c r="D105" s="59">
        <v>16569264</v>
      </c>
      <c r="E105" s="59">
        <v>16569264</v>
      </c>
      <c r="F105" s="59">
        <v>5636363.1097398903</v>
      </c>
      <c r="G105" s="59">
        <v>43.290042877197301</v>
      </c>
      <c r="H105" s="59">
        <v>-1630296609.0567999</v>
      </c>
      <c r="I105" s="59">
        <v>402</v>
      </c>
      <c r="J105" s="59">
        <v>444</v>
      </c>
      <c r="K105" s="59">
        <v>0</v>
      </c>
      <c r="L105" s="59">
        <v>404</v>
      </c>
      <c r="M105" s="59">
        <v>0</v>
      </c>
      <c r="N105" s="59">
        <v>0</v>
      </c>
      <c r="O105" s="59">
        <v>0</v>
      </c>
      <c r="P105" s="59">
        <v>0</v>
      </c>
      <c r="Q105" s="59">
        <v>0</v>
      </c>
      <c r="R105" s="59">
        <v>2</v>
      </c>
      <c r="S105" s="59">
        <v>0</v>
      </c>
      <c r="T105" s="59">
        <f t="shared" si="54"/>
        <v>2</v>
      </c>
      <c r="U105" s="59">
        <f t="shared" si="55"/>
        <v>0</v>
      </c>
      <c r="V105" s="59">
        <f t="shared" si="56"/>
        <v>0</v>
      </c>
      <c r="W105" s="59">
        <f t="shared" si="57"/>
        <v>1</v>
      </c>
      <c r="X105" s="59">
        <f t="shared" si="58"/>
        <v>0</v>
      </c>
      <c r="Y105" s="59">
        <f t="shared" si="59"/>
        <v>0</v>
      </c>
      <c r="Z105" s="59">
        <f t="shared" si="60"/>
        <v>0</v>
      </c>
      <c r="AA105" s="59">
        <f t="shared" si="61"/>
        <v>0</v>
      </c>
      <c r="AB105" s="59">
        <f t="shared" si="62"/>
        <v>0</v>
      </c>
      <c r="AC105" s="59">
        <f t="shared" si="63"/>
        <v>0</v>
      </c>
      <c r="AD105" s="166">
        <f t="shared" si="53"/>
        <v>0</v>
      </c>
      <c r="AE105" s="169">
        <f t="shared" si="64"/>
        <v>0</v>
      </c>
      <c r="AF105" s="169">
        <f t="shared" si="65"/>
        <v>0</v>
      </c>
      <c r="AG105" s="169">
        <f t="shared" si="66"/>
        <v>0</v>
      </c>
      <c r="AH105" s="169">
        <f t="shared" si="67"/>
        <v>1</v>
      </c>
      <c r="AI105" s="169">
        <f t="shared" si="68"/>
        <v>0</v>
      </c>
      <c r="AJ105" s="169">
        <f t="shared" si="69"/>
        <v>0</v>
      </c>
      <c r="AK105" s="169">
        <f t="shared" si="70"/>
        <v>0</v>
      </c>
      <c r="AL105" s="169">
        <f t="shared" si="71"/>
        <v>1</v>
      </c>
      <c r="AM105" s="169">
        <f t="shared" si="72"/>
        <v>0</v>
      </c>
      <c r="AN105" s="169">
        <f t="shared" si="73"/>
        <v>0</v>
      </c>
      <c r="AO105" s="169">
        <f t="shared" si="74"/>
        <v>1</v>
      </c>
      <c r="AP105" s="169">
        <f t="shared" si="75"/>
        <v>0</v>
      </c>
      <c r="AQ105" s="169">
        <f t="shared" si="76"/>
        <v>0</v>
      </c>
      <c r="AR105" s="169">
        <f t="shared" si="77"/>
        <v>0</v>
      </c>
      <c r="AS105" s="169">
        <f t="shared" si="78"/>
        <v>0</v>
      </c>
      <c r="AT105" s="169">
        <f t="shared" si="79"/>
        <v>0</v>
      </c>
      <c r="AU105" s="169">
        <f t="shared" si="80"/>
        <v>0</v>
      </c>
      <c r="AV105" s="169">
        <f t="shared" si="81"/>
        <v>1</v>
      </c>
      <c r="AW105" s="169">
        <f t="shared" si="82"/>
        <v>1</v>
      </c>
      <c r="AX105" s="169">
        <f t="shared" si="83"/>
        <v>1</v>
      </c>
      <c r="AY105" s="169">
        <f t="shared" si="96"/>
        <v>0</v>
      </c>
      <c r="AZ105" s="169">
        <f t="shared" si="84"/>
        <v>0</v>
      </c>
      <c r="BA105" s="169">
        <f t="shared" si="85"/>
        <v>0</v>
      </c>
      <c r="BB105" s="169">
        <f t="shared" si="86"/>
        <v>1</v>
      </c>
      <c r="BC105" s="169">
        <f t="shared" si="87"/>
        <v>1</v>
      </c>
      <c r="BD105" s="169">
        <f t="shared" si="88"/>
        <v>0</v>
      </c>
      <c r="BE105" s="169">
        <f t="shared" si="89"/>
        <v>0</v>
      </c>
      <c r="BF105" s="169">
        <f t="shared" si="90"/>
        <v>0</v>
      </c>
      <c r="BG105" s="169">
        <f t="shared" si="91"/>
        <v>0</v>
      </c>
      <c r="BH105" s="169">
        <f t="shared" si="92"/>
        <v>0</v>
      </c>
      <c r="BI105" s="169">
        <f t="shared" si="93"/>
        <v>0</v>
      </c>
      <c r="BJ105" s="169">
        <f t="shared" si="94"/>
        <v>0</v>
      </c>
      <c r="BK105" s="167">
        <f t="shared" si="95"/>
        <v>1</v>
      </c>
      <c r="BL105" s="169">
        <f t="shared" si="97"/>
        <v>0</v>
      </c>
      <c r="BM105" s="169">
        <f t="shared" si="98"/>
        <v>1</v>
      </c>
      <c r="BN105" s="169">
        <f t="shared" si="99"/>
        <v>1</v>
      </c>
      <c r="BO105" s="169">
        <f t="shared" si="100"/>
        <v>0</v>
      </c>
      <c r="BP105" s="36">
        <f t="shared" si="101"/>
        <v>0</v>
      </c>
      <c r="BQ105">
        <f t="shared" si="102"/>
        <v>0</v>
      </c>
      <c r="BR105" s="36">
        <f t="shared" si="103"/>
        <v>1</v>
      </c>
      <c r="BS105" t="e">
        <f t="shared" si="104"/>
        <v>#N/A</v>
      </c>
    </row>
    <row r="106" spans="1:71">
      <c r="A106" s="59">
        <v>429</v>
      </c>
      <c r="B106" s="59">
        <v>242142</v>
      </c>
      <c r="C106" s="160">
        <v>7397959.0959328804</v>
      </c>
      <c r="D106" s="59">
        <v>1594387.75</v>
      </c>
      <c r="E106" s="59">
        <v>1594387.75</v>
      </c>
      <c r="F106" s="59">
        <v>5803571.3459328804</v>
      </c>
      <c r="G106" s="59">
        <v>0</v>
      </c>
      <c r="H106" s="59">
        <v>-6693879202.2465401</v>
      </c>
      <c r="I106" s="59">
        <v>101</v>
      </c>
      <c r="J106" s="59">
        <v>0</v>
      </c>
      <c r="K106" s="59">
        <v>0</v>
      </c>
      <c r="L106" s="59">
        <v>0</v>
      </c>
      <c r="M106" s="59">
        <v>0</v>
      </c>
      <c r="N106" s="59">
        <v>0</v>
      </c>
      <c r="O106" s="59">
        <v>0</v>
      </c>
      <c r="P106" s="59">
        <v>0</v>
      </c>
      <c r="Q106" s="59">
        <v>0</v>
      </c>
      <c r="R106" s="59">
        <v>1</v>
      </c>
      <c r="S106" s="59">
        <v>0</v>
      </c>
      <c r="T106" s="59">
        <f t="shared" si="54"/>
        <v>0</v>
      </c>
      <c r="U106" s="59">
        <f t="shared" si="55"/>
        <v>0</v>
      </c>
      <c r="V106" s="59">
        <f t="shared" si="56"/>
        <v>0</v>
      </c>
      <c r="W106" s="59">
        <f t="shared" si="57"/>
        <v>0</v>
      </c>
      <c r="X106" s="59">
        <f t="shared" si="58"/>
        <v>0</v>
      </c>
      <c r="Y106" s="59">
        <f t="shared" si="59"/>
        <v>0</v>
      </c>
      <c r="Z106" s="59">
        <f t="shared" si="60"/>
        <v>0</v>
      </c>
      <c r="AA106" s="59">
        <f t="shared" si="61"/>
        <v>0</v>
      </c>
      <c r="AB106" s="59">
        <f t="shared" si="62"/>
        <v>0</v>
      </c>
      <c r="AC106" s="59">
        <f t="shared" si="63"/>
        <v>0</v>
      </c>
      <c r="AD106" s="166">
        <f t="shared" si="53"/>
        <v>1</v>
      </c>
      <c r="AE106" s="169">
        <f t="shared" si="64"/>
        <v>1</v>
      </c>
      <c r="AF106" s="169">
        <f t="shared" si="65"/>
        <v>0</v>
      </c>
      <c r="AG106" s="169">
        <f t="shared" si="66"/>
        <v>0</v>
      </c>
      <c r="AH106" s="169">
        <f t="shared" si="67"/>
        <v>1</v>
      </c>
      <c r="AI106" s="169">
        <f t="shared" si="68"/>
        <v>0</v>
      </c>
      <c r="AJ106" s="169">
        <f t="shared" si="69"/>
        <v>0</v>
      </c>
      <c r="AK106" s="169">
        <f t="shared" si="70"/>
        <v>0</v>
      </c>
      <c r="AL106" s="169">
        <f t="shared" si="71"/>
        <v>1</v>
      </c>
      <c r="AM106" s="169">
        <f t="shared" si="72"/>
        <v>0</v>
      </c>
      <c r="AN106" s="169">
        <f t="shared" si="73"/>
        <v>0</v>
      </c>
      <c r="AO106" s="169">
        <f t="shared" si="74"/>
        <v>1</v>
      </c>
      <c r="AP106" s="169">
        <f t="shared" si="75"/>
        <v>0</v>
      </c>
      <c r="AQ106" s="169">
        <f t="shared" si="76"/>
        <v>0</v>
      </c>
      <c r="AR106" s="169">
        <f t="shared" si="77"/>
        <v>0</v>
      </c>
      <c r="AS106" s="169">
        <f t="shared" si="78"/>
        <v>0</v>
      </c>
      <c r="AT106" s="169">
        <f t="shared" si="79"/>
        <v>0</v>
      </c>
      <c r="AU106" s="169">
        <f t="shared" si="80"/>
        <v>0</v>
      </c>
      <c r="AV106" s="169">
        <f t="shared" si="81"/>
        <v>1</v>
      </c>
      <c r="AW106" s="169">
        <f t="shared" si="82"/>
        <v>0</v>
      </c>
      <c r="AX106" s="169">
        <f t="shared" si="83"/>
        <v>0</v>
      </c>
      <c r="AY106" s="169">
        <f t="shared" si="96"/>
        <v>0</v>
      </c>
      <c r="AZ106" s="169">
        <f t="shared" si="84"/>
        <v>0</v>
      </c>
      <c r="BA106" s="169">
        <f t="shared" si="85"/>
        <v>0</v>
      </c>
      <c r="BB106" s="169">
        <f t="shared" si="86"/>
        <v>1</v>
      </c>
      <c r="BC106" s="169">
        <f t="shared" si="87"/>
        <v>0</v>
      </c>
      <c r="BD106" s="169">
        <f t="shared" si="88"/>
        <v>1</v>
      </c>
      <c r="BE106" s="169">
        <f t="shared" si="89"/>
        <v>0</v>
      </c>
      <c r="BF106" s="169">
        <f t="shared" si="90"/>
        <v>0</v>
      </c>
      <c r="BG106" s="169">
        <f t="shared" si="91"/>
        <v>0</v>
      </c>
      <c r="BH106" s="169">
        <f t="shared" si="92"/>
        <v>0</v>
      </c>
      <c r="BI106" s="169">
        <f t="shared" si="93"/>
        <v>0</v>
      </c>
      <c r="BJ106" s="169">
        <f t="shared" si="94"/>
        <v>0</v>
      </c>
      <c r="BK106" s="167">
        <f t="shared" si="95"/>
        <v>0</v>
      </c>
      <c r="BL106" s="169">
        <f t="shared" si="97"/>
        <v>1</v>
      </c>
      <c r="BM106" s="169">
        <f t="shared" si="98"/>
        <v>0</v>
      </c>
      <c r="BN106" s="169">
        <f t="shared" si="99"/>
        <v>1</v>
      </c>
      <c r="BO106" s="169">
        <f t="shared" si="100"/>
        <v>0</v>
      </c>
      <c r="BP106" s="36">
        <f t="shared" si="101"/>
        <v>1</v>
      </c>
      <c r="BQ106">
        <f t="shared" si="102"/>
        <v>0</v>
      </c>
      <c r="BR106" s="36">
        <f t="shared" si="103"/>
        <v>0</v>
      </c>
      <c r="BS106" t="e">
        <f t="shared" si="104"/>
        <v>#N/A</v>
      </c>
    </row>
    <row r="107" spans="1:71">
      <c r="A107" s="59">
        <v>267</v>
      </c>
      <c r="B107" s="59">
        <v>161191</v>
      </c>
      <c r="C107" s="160">
        <v>11250000.251457101</v>
      </c>
      <c r="D107" s="59">
        <v>5443750</v>
      </c>
      <c r="E107" s="59">
        <v>5443750</v>
      </c>
      <c r="F107" s="59">
        <v>5806250.2514570998</v>
      </c>
      <c r="G107" s="59">
        <v>575</v>
      </c>
      <c r="H107" s="59">
        <v>-4023395064.4768</v>
      </c>
      <c r="I107" s="59">
        <v>0</v>
      </c>
      <c r="J107" s="59">
        <v>0</v>
      </c>
      <c r="K107" s="59">
        <v>0</v>
      </c>
      <c r="L107" s="59">
        <v>405</v>
      </c>
      <c r="M107" s="59">
        <v>403</v>
      </c>
      <c r="N107" s="59">
        <v>801</v>
      </c>
      <c r="O107" s="59">
        <v>0</v>
      </c>
      <c r="P107" s="59">
        <v>0</v>
      </c>
      <c r="Q107" s="59">
        <v>0</v>
      </c>
      <c r="R107" s="59">
        <v>2</v>
      </c>
      <c r="S107" s="59">
        <v>0</v>
      </c>
      <c r="T107" s="59">
        <f t="shared" si="54"/>
        <v>1</v>
      </c>
      <c r="U107" s="59">
        <f t="shared" si="55"/>
        <v>0</v>
      </c>
      <c r="V107" s="59">
        <f t="shared" si="56"/>
        <v>0</v>
      </c>
      <c r="W107" s="59">
        <f t="shared" si="57"/>
        <v>1</v>
      </c>
      <c r="X107" s="59">
        <f t="shared" si="58"/>
        <v>1</v>
      </c>
      <c r="Y107" s="59">
        <f t="shared" si="59"/>
        <v>0</v>
      </c>
      <c r="Z107" s="59">
        <f t="shared" si="60"/>
        <v>0</v>
      </c>
      <c r="AA107" s="59">
        <f t="shared" si="61"/>
        <v>0</v>
      </c>
      <c r="AB107" s="59">
        <f t="shared" si="62"/>
        <v>0</v>
      </c>
      <c r="AC107" s="59">
        <f t="shared" si="63"/>
        <v>0</v>
      </c>
      <c r="AD107" s="166">
        <f t="shared" si="53"/>
        <v>0</v>
      </c>
      <c r="AE107" s="169">
        <f t="shared" si="64"/>
        <v>0</v>
      </c>
      <c r="AF107" s="169">
        <f t="shared" si="65"/>
        <v>0</v>
      </c>
      <c r="AG107" s="169">
        <f t="shared" si="66"/>
        <v>0</v>
      </c>
      <c r="AH107" s="169">
        <f t="shared" si="67"/>
        <v>1</v>
      </c>
      <c r="AI107" s="169">
        <f t="shared" si="68"/>
        <v>0</v>
      </c>
      <c r="AJ107" s="169">
        <f t="shared" si="69"/>
        <v>0</v>
      </c>
      <c r="AK107" s="169">
        <f t="shared" si="70"/>
        <v>0</v>
      </c>
      <c r="AL107" s="169">
        <f t="shared" si="71"/>
        <v>1</v>
      </c>
      <c r="AM107" s="169">
        <f t="shared" si="72"/>
        <v>0</v>
      </c>
      <c r="AN107" s="169">
        <f t="shared" si="73"/>
        <v>0</v>
      </c>
      <c r="AO107" s="169">
        <f t="shared" si="74"/>
        <v>1</v>
      </c>
      <c r="AP107" s="169">
        <f t="shared" si="75"/>
        <v>0</v>
      </c>
      <c r="AQ107" s="169">
        <f t="shared" si="76"/>
        <v>0</v>
      </c>
      <c r="AR107" s="169">
        <f t="shared" si="77"/>
        <v>0</v>
      </c>
      <c r="AS107" s="169">
        <f t="shared" si="78"/>
        <v>0</v>
      </c>
      <c r="AT107" s="169">
        <f t="shared" si="79"/>
        <v>0</v>
      </c>
      <c r="AU107" s="169">
        <f t="shared" si="80"/>
        <v>0</v>
      </c>
      <c r="AV107" s="169">
        <f t="shared" si="81"/>
        <v>1</v>
      </c>
      <c r="AW107" s="169">
        <f t="shared" si="82"/>
        <v>1</v>
      </c>
      <c r="AX107" s="169">
        <f t="shared" si="83"/>
        <v>0</v>
      </c>
      <c r="AY107" s="169">
        <f t="shared" si="96"/>
        <v>1</v>
      </c>
      <c r="AZ107" s="169">
        <f t="shared" si="84"/>
        <v>0</v>
      </c>
      <c r="BA107" s="169">
        <f t="shared" si="85"/>
        <v>1</v>
      </c>
      <c r="BB107" s="169">
        <f t="shared" si="86"/>
        <v>0</v>
      </c>
      <c r="BC107" s="169">
        <f t="shared" si="87"/>
        <v>1</v>
      </c>
      <c r="BD107" s="169">
        <f t="shared" si="88"/>
        <v>0</v>
      </c>
      <c r="BE107" s="169">
        <f t="shared" si="89"/>
        <v>0</v>
      </c>
      <c r="BF107" s="169">
        <f t="shared" si="90"/>
        <v>0</v>
      </c>
      <c r="BG107" s="169">
        <f t="shared" si="91"/>
        <v>0</v>
      </c>
      <c r="BH107" s="169">
        <f t="shared" si="92"/>
        <v>0</v>
      </c>
      <c r="BI107" s="169">
        <f t="shared" si="93"/>
        <v>1</v>
      </c>
      <c r="BJ107" s="169">
        <f t="shared" si="94"/>
        <v>0</v>
      </c>
      <c r="BK107" s="167">
        <f t="shared" si="95"/>
        <v>0</v>
      </c>
      <c r="BL107" s="169">
        <f t="shared" si="97"/>
        <v>0</v>
      </c>
      <c r="BM107" s="169">
        <f t="shared" si="98"/>
        <v>1</v>
      </c>
      <c r="BN107" s="169">
        <f t="shared" si="99"/>
        <v>1</v>
      </c>
      <c r="BO107" s="169">
        <f t="shared" si="100"/>
        <v>0</v>
      </c>
      <c r="BP107" s="36">
        <f t="shared" si="101"/>
        <v>0</v>
      </c>
      <c r="BQ107">
        <f t="shared" si="102"/>
        <v>0</v>
      </c>
      <c r="BR107" s="36">
        <f t="shared" si="103"/>
        <v>1</v>
      </c>
      <c r="BS107" t="e">
        <f t="shared" si="104"/>
        <v>#N/A</v>
      </c>
    </row>
    <row r="108" spans="1:71">
      <c r="A108" s="59">
        <v>41</v>
      </c>
      <c r="B108" s="59">
        <v>15221</v>
      </c>
      <c r="C108" s="160">
        <v>9914285.67207589</v>
      </c>
      <c r="D108" s="59">
        <v>4071428.625</v>
      </c>
      <c r="E108" s="59">
        <v>4071428.625</v>
      </c>
      <c r="F108" s="59">
        <v>5842857.04707589</v>
      </c>
      <c r="G108" s="59">
        <v>0</v>
      </c>
      <c r="H108" s="59">
        <v>-434947956.24876499</v>
      </c>
      <c r="I108" s="59">
        <v>0</v>
      </c>
      <c r="J108" s="59">
        <v>0</v>
      </c>
      <c r="K108" s="59">
        <v>0</v>
      </c>
      <c r="L108" s="59">
        <v>101</v>
      </c>
      <c r="M108" s="59">
        <v>0</v>
      </c>
      <c r="N108" s="59">
        <v>0</v>
      </c>
      <c r="O108" s="59">
        <v>202</v>
      </c>
      <c r="P108" s="59">
        <v>0</v>
      </c>
      <c r="Q108" s="59">
        <v>0</v>
      </c>
      <c r="R108" s="59">
        <v>2</v>
      </c>
      <c r="S108" s="59">
        <v>0</v>
      </c>
      <c r="T108" s="59">
        <f t="shared" si="54"/>
        <v>0</v>
      </c>
      <c r="U108" s="59">
        <f t="shared" si="55"/>
        <v>1</v>
      </c>
      <c r="V108" s="59">
        <f t="shared" si="56"/>
        <v>0</v>
      </c>
      <c r="W108" s="59">
        <f t="shared" si="57"/>
        <v>0</v>
      </c>
      <c r="X108" s="59">
        <f t="shared" si="58"/>
        <v>0</v>
      </c>
      <c r="Y108" s="59">
        <f t="shared" si="59"/>
        <v>0</v>
      </c>
      <c r="Z108" s="59">
        <f t="shared" si="60"/>
        <v>0</v>
      </c>
      <c r="AA108" s="59">
        <f t="shared" si="61"/>
        <v>0</v>
      </c>
      <c r="AB108" s="59">
        <f t="shared" si="62"/>
        <v>0</v>
      </c>
      <c r="AC108" s="59">
        <f t="shared" si="63"/>
        <v>0</v>
      </c>
      <c r="AD108" s="166">
        <f t="shared" si="53"/>
        <v>1</v>
      </c>
      <c r="AE108" s="169">
        <f t="shared" si="64"/>
        <v>1</v>
      </c>
      <c r="AF108" s="169">
        <f t="shared" si="65"/>
        <v>0</v>
      </c>
      <c r="AG108" s="169">
        <f t="shared" si="66"/>
        <v>0</v>
      </c>
      <c r="AH108" s="169">
        <f t="shared" si="67"/>
        <v>1</v>
      </c>
      <c r="AI108" s="169">
        <f t="shared" si="68"/>
        <v>0</v>
      </c>
      <c r="AJ108" s="169">
        <f t="shared" si="69"/>
        <v>0</v>
      </c>
      <c r="AK108" s="169">
        <f t="shared" si="70"/>
        <v>1</v>
      </c>
      <c r="AL108" s="169">
        <f t="shared" si="71"/>
        <v>0</v>
      </c>
      <c r="AM108" s="169">
        <f t="shared" si="72"/>
        <v>0</v>
      </c>
      <c r="AN108" s="169">
        <f t="shared" si="73"/>
        <v>0</v>
      </c>
      <c r="AO108" s="169">
        <f t="shared" si="74"/>
        <v>1</v>
      </c>
      <c r="AP108" s="169">
        <f t="shared" si="75"/>
        <v>0</v>
      </c>
      <c r="AQ108" s="169">
        <f t="shared" si="76"/>
        <v>0</v>
      </c>
      <c r="AR108" s="169">
        <f t="shared" si="77"/>
        <v>0</v>
      </c>
      <c r="AS108" s="169">
        <f t="shared" si="78"/>
        <v>0</v>
      </c>
      <c r="AT108" s="169">
        <f t="shared" si="79"/>
        <v>0</v>
      </c>
      <c r="AU108" s="169">
        <f t="shared" si="80"/>
        <v>0</v>
      </c>
      <c r="AV108" s="169">
        <f t="shared" si="81"/>
        <v>1</v>
      </c>
      <c r="AW108" s="169">
        <f t="shared" si="82"/>
        <v>0</v>
      </c>
      <c r="AX108" s="169">
        <f t="shared" si="83"/>
        <v>0</v>
      </c>
      <c r="AY108" s="169">
        <f t="shared" si="96"/>
        <v>0</v>
      </c>
      <c r="AZ108" s="169">
        <f t="shared" si="84"/>
        <v>0</v>
      </c>
      <c r="BA108" s="169">
        <f t="shared" si="85"/>
        <v>0</v>
      </c>
      <c r="BB108" s="169">
        <f t="shared" si="86"/>
        <v>1</v>
      </c>
      <c r="BC108" s="169">
        <f t="shared" si="87"/>
        <v>0</v>
      </c>
      <c r="BD108" s="169">
        <f t="shared" si="88"/>
        <v>1</v>
      </c>
      <c r="BE108" s="169">
        <f t="shared" si="89"/>
        <v>0</v>
      </c>
      <c r="BF108" s="169">
        <f t="shared" si="90"/>
        <v>0</v>
      </c>
      <c r="BG108" s="169">
        <f t="shared" si="91"/>
        <v>0</v>
      </c>
      <c r="BH108" s="169">
        <f t="shared" si="92"/>
        <v>0</v>
      </c>
      <c r="BI108" s="169">
        <f t="shared" si="93"/>
        <v>0</v>
      </c>
      <c r="BJ108" s="169">
        <f t="shared" si="94"/>
        <v>0</v>
      </c>
      <c r="BK108" s="167">
        <f t="shared" si="95"/>
        <v>0</v>
      </c>
      <c r="BL108" s="169">
        <f t="shared" si="97"/>
        <v>0</v>
      </c>
      <c r="BM108" s="169">
        <f t="shared" si="98"/>
        <v>1</v>
      </c>
      <c r="BN108" s="169">
        <f t="shared" si="99"/>
        <v>1</v>
      </c>
      <c r="BO108" s="169">
        <f t="shared" si="100"/>
        <v>0</v>
      </c>
      <c r="BP108" s="36">
        <f t="shared" si="101"/>
        <v>1</v>
      </c>
      <c r="BQ108">
        <f t="shared" si="102"/>
        <v>0</v>
      </c>
      <c r="BR108" s="36">
        <f t="shared" si="103"/>
        <v>0</v>
      </c>
      <c r="BS108" t="e">
        <f t="shared" si="104"/>
        <v>#N/A</v>
      </c>
    </row>
    <row r="109" spans="1:71">
      <c r="A109" s="59">
        <v>210</v>
      </c>
      <c r="B109" s="59">
        <v>132161</v>
      </c>
      <c r="C109" s="160">
        <v>14610389.6895575</v>
      </c>
      <c r="D109" s="59">
        <v>8636363</v>
      </c>
      <c r="E109" s="59">
        <v>8636363</v>
      </c>
      <c r="F109" s="59">
        <v>5974026.68955753</v>
      </c>
      <c r="G109" s="59">
        <v>207.79220581054699</v>
      </c>
      <c r="H109" s="59">
        <v>-3138402806.7898502</v>
      </c>
      <c r="I109" s="59">
        <v>0</v>
      </c>
      <c r="J109" s="59">
        <v>0</v>
      </c>
      <c r="K109" s="59">
        <v>0</v>
      </c>
      <c r="L109" s="59">
        <v>102</v>
      </c>
      <c r="M109" s="59">
        <v>301</v>
      </c>
      <c r="N109" s="59">
        <v>0</v>
      </c>
      <c r="O109" s="59">
        <v>0</v>
      </c>
      <c r="P109" s="59">
        <v>0</v>
      </c>
      <c r="Q109" s="59">
        <v>0</v>
      </c>
      <c r="R109" s="59">
        <v>2</v>
      </c>
      <c r="S109" s="59">
        <v>0</v>
      </c>
      <c r="T109" s="59">
        <f t="shared" si="54"/>
        <v>0</v>
      </c>
      <c r="U109" s="59">
        <f t="shared" si="55"/>
        <v>0</v>
      </c>
      <c r="V109" s="59">
        <f t="shared" si="56"/>
        <v>1</v>
      </c>
      <c r="W109" s="59">
        <f t="shared" si="57"/>
        <v>0</v>
      </c>
      <c r="X109" s="59">
        <f t="shared" si="58"/>
        <v>0</v>
      </c>
      <c r="Y109" s="59">
        <f t="shared" si="59"/>
        <v>1</v>
      </c>
      <c r="Z109" s="59">
        <f t="shared" si="60"/>
        <v>0</v>
      </c>
      <c r="AA109" s="59">
        <f t="shared" si="61"/>
        <v>0</v>
      </c>
      <c r="AB109" s="59">
        <f t="shared" si="62"/>
        <v>0</v>
      </c>
      <c r="AC109" s="59">
        <f t="shared" si="63"/>
        <v>0</v>
      </c>
      <c r="AD109" s="166">
        <f t="shared" si="53"/>
        <v>0</v>
      </c>
      <c r="AE109" s="169">
        <f t="shared" si="64"/>
        <v>0</v>
      </c>
      <c r="AF109" s="169">
        <f t="shared" si="65"/>
        <v>0</v>
      </c>
      <c r="AG109" s="169">
        <f t="shared" si="66"/>
        <v>0</v>
      </c>
      <c r="AH109" s="169">
        <f t="shared" si="67"/>
        <v>1</v>
      </c>
      <c r="AI109" s="169">
        <f t="shared" si="68"/>
        <v>0</v>
      </c>
      <c r="AJ109" s="169">
        <f t="shared" si="69"/>
        <v>0</v>
      </c>
      <c r="AK109" s="169">
        <f t="shared" si="70"/>
        <v>0</v>
      </c>
      <c r="AL109" s="169">
        <f t="shared" si="71"/>
        <v>1</v>
      </c>
      <c r="AM109" s="169">
        <f t="shared" si="72"/>
        <v>1</v>
      </c>
      <c r="AN109" s="169">
        <f t="shared" si="73"/>
        <v>1</v>
      </c>
      <c r="AO109" s="169">
        <f t="shared" si="74"/>
        <v>0</v>
      </c>
      <c r="AP109" s="169">
        <f t="shared" si="75"/>
        <v>0</v>
      </c>
      <c r="AQ109" s="169">
        <f t="shared" si="76"/>
        <v>1</v>
      </c>
      <c r="AR109" s="169">
        <f t="shared" si="77"/>
        <v>0</v>
      </c>
      <c r="AS109" s="169">
        <f t="shared" si="78"/>
        <v>0</v>
      </c>
      <c r="AT109" s="169">
        <f t="shared" si="79"/>
        <v>0</v>
      </c>
      <c r="AU109" s="169">
        <f t="shared" si="80"/>
        <v>0</v>
      </c>
      <c r="AV109" s="169">
        <f t="shared" si="81"/>
        <v>1</v>
      </c>
      <c r="AW109" s="169">
        <f t="shared" si="82"/>
        <v>0</v>
      </c>
      <c r="AX109" s="169">
        <f t="shared" si="83"/>
        <v>0</v>
      </c>
      <c r="AY109" s="169">
        <f t="shared" si="96"/>
        <v>0</v>
      </c>
      <c r="AZ109" s="169">
        <f t="shared" si="84"/>
        <v>0</v>
      </c>
      <c r="BA109" s="169">
        <f t="shared" si="85"/>
        <v>0</v>
      </c>
      <c r="BB109" s="169">
        <f t="shared" si="86"/>
        <v>1</v>
      </c>
      <c r="BC109" s="169">
        <f t="shared" si="87"/>
        <v>0</v>
      </c>
      <c r="BD109" s="169">
        <f t="shared" si="88"/>
        <v>1</v>
      </c>
      <c r="BE109" s="169">
        <f t="shared" si="89"/>
        <v>0</v>
      </c>
      <c r="BF109" s="169">
        <f t="shared" si="90"/>
        <v>0</v>
      </c>
      <c r="BG109" s="169">
        <f t="shared" si="91"/>
        <v>0</v>
      </c>
      <c r="BH109" s="169">
        <f t="shared" si="92"/>
        <v>0</v>
      </c>
      <c r="BI109" s="169">
        <f t="shared" si="93"/>
        <v>0</v>
      </c>
      <c r="BJ109" s="169">
        <f t="shared" si="94"/>
        <v>0</v>
      </c>
      <c r="BK109" s="167">
        <f t="shared" si="95"/>
        <v>0</v>
      </c>
      <c r="BL109" s="169">
        <f t="shared" si="97"/>
        <v>0</v>
      </c>
      <c r="BM109" s="169">
        <f t="shared" si="98"/>
        <v>1</v>
      </c>
      <c r="BN109" s="169">
        <f t="shared" si="99"/>
        <v>1</v>
      </c>
      <c r="BO109" s="169">
        <f t="shared" si="100"/>
        <v>0</v>
      </c>
      <c r="BP109" s="36">
        <f t="shared" si="101"/>
        <v>0</v>
      </c>
      <c r="BQ109">
        <f t="shared" si="102"/>
        <v>1</v>
      </c>
      <c r="BR109" s="36">
        <f t="shared" si="103"/>
        <v>0</v>
      </c>
      <c r="BS109" t="e">
        <f t="shared" si="104"/>
        <v>#N/A</v>
      </c>
    </row>
    <row r="110" spans="1:71">
      <c r="A110" s="59">
        <v>266</v>
      </c>
      <c r="B110" s="59">
        <v>161161</v>
      </c>
      <c r="C110" s="160">
        <v>15000000.335276101</v>
      </c>
      <c r="D110" s="59">
        <v>8895833</v>
      </c>
      <c r="E110" s="59">
        <v>8895833</v>
      </c>
      <c r="F110" s="59">
        <v>6104167.3352761297</v>
      </c>
      <c r="G110" s="59">
        <v>0</v>
      </c>
      <c r="H110" s="59">
        <v>-3988597147.3929801</v>
      </c>
      <c r="I110" s="59">
        <v>0</v>
      </c>
      <c r="J110" s="59">
        <v>0</v>
      </c>
      <c r="K110" s="59">
        <v>0</v>
      </c>
      <c r="L110" s="59">
        <v>405</v>
      </c>
      <c r="M110" s="59">
        <v>0</v>
      </c>
      <c r="N110" s="59">
        <v>0</v>
      </c>
      <c r="O110" s="59">
        <v>0</v>
      </c>
      <c r="P110" s="59">
        <v>0</v>
      </c>
      <c r="Q110" s="59">
        <v>0</v>
      </c>
      <c r="R110" s="59">
        <v>2</v>
      </c>
      <c r="S110" s="59">
        <v>0</v>
      </c>
      <c r="T110" s="59">
        <f t="shared" si="54"/>
        <v>1</v>
      </c>
      <c r="U110" s="59">
        <f t="shared" si="55"/>
        <v>0</v>
      </c>
      <c r="V110" s="59">
        <f t="shared" si="56"/>
        <v>0</v>
      </c>
      <c r="W110" s="59">
        <f t="shared" si="57"/>
        <v>0</v>
      </c>
      <c r="X110" s="59">
        <f t="shared" si="58"/>
        <v>0</v>
      </c>
      <c r="Y110" s="59">
        <f t="shared" si="59"/>
        <v>0</v>
      </c>
      <c r="Z110" s="59">
        <f t="shared" si="60"/>
        <v>0</v>
      </c>
      <c r="AA110" s="59">
        <f t="shared" si="61"/>
        <v>0</v>
      </c>
      <c r="AB110" s="59">
        <f t="shared" si="62"/>
        <v>0</v>
      </c>
      <c r="AC110" s="59">
        <f t="shared" si="63"/>
        <v>0</v>
      </c>
      <c r="AD110" s="166">
        <f t="shared" si="53"/>
        <v>0</v>
      </c>
      <c r="AE110" s="169">
        <f t="shared" si="64"/>
        <v>0</v>
      </c>
      <c r="AF110" s="169">
        <f t="shared" si="65"/>
        <v>0</v>
      </c>
      <c r="AG110" s="169">
        <f t="shared" si="66"/>
        <v>0</v>
      </c>
      <c r="AH110" s="169">
        <f t="shared" si="67"/>
        <v>1</v>
      </c>
      <c r="AI110" s="169">
        <f t="shared" si="68"/>
        <v>0</v>
      </c>
      <c r="AJ110" s="169">
        <f t="shared" si="69"/>
        <v>0</v>
      </c>
      <c r="AK110" s="169">
        <f t="shared" si="70"/>
        <v>0</v>
      </c>
      <c r="AL110" s="169">
        <f t="shared" si="71"/>
        <v>1</v>
      </c>
      <c r="AM110" s="169">
        <f t="shared" si="72"/>
        <v>0</v>
      </c>
      <c r="AN110" s="169">
        <f t="shared" si="73"/>
        <v>0</v>
      </c>
      <c r="AO110" s="169">
        <f t="shared" si="74"/>
        <v>1</v>
      </c>
      <c r="AP110" s="169">
        <f t="shared" si="75"/>
        <v>0</v>
      </c>
      <c r="AQ110" s="169">
        <f t="shared" si="76"/>
        <v>0</v>
      </c>
      <c r="AR110" s="169">
        <f t="shared" si="77"/>
        <v>0</v>
      </c>
      <c r="AS110" s="169">
        <f t="shared" si="78"/>
        <v>0</v>
      </c>
      <c r="AT110" s="169">
        <f t="shared" si="79"/>
        <v>0</v>
      </c>
      <c r="AU110" s="169">
        <f t="shared" si="80"/>
        <v>0</v>
      </c>
      <c r="AV110" s="169">
        <f t="shared" si="81"/>
        <v>1</v>
      </c>
      <c r="AW110" s="169">
        <f t="shared" si="82"/>
        <v>1</v>
      </c>
      <c r="AX110" s="169">
        <f t="shared" si="83"/>
        <v>0</v>
      </c>
      <c r="AY110" s="169">
        <f t="shared" si="96"/>
        <v>1</v>
      </c>
      <c r="AZ110" s="169">
        <f t="shared" si="84"/>
        <v>0</v>
      </c>
      <c r="BA110" s="169">
        <f t="shared" si="85"/>
        <v>0</v>
      </c>
      <c r="BB110" s="169">
        <f t="shared" si="86"/>
        <v>1</v>
      </c>
      <c r="BC110" s="169">
        <f t="shared" si="87"/>
        <v>0</v>
      </c>
      <c r="BD110" s="169">
        <f t="shared" si="88"/>
        <v>1</v>
      </c>
      <c r="BE110" s="169">
        <f t="shared" si="89"/>
        <v>0</v>
      </c>
      <c r="BF110" s="169">
        <f t="shared" si="90"/>
        <v>0</v>
      </c>
      <c r="BG110" s="169">
        <f t="shared" si="91"/>
        <v>0</v>
      </c>
      <c r="BH110" s="169">
        <f t="shared" si="92"/>
        <v>0</v>
      </c>
      <c r="BI110" s="169">
        <f t="shared" si="93"/>
        <v>1</v>
      </c>
      <c r="BJ110" s="169">
        <f t="shared" si="94"/>
        <v>0</v>
      </c>
      <c r="BK110" s="167">
        <f t="shared" si="95"/>
        <v>0</v>
      </c>
      <c r="BL110" s="169">
        <f t="shared" si="97"/>
        <v>0</v>
      </c>
      <c r="BM110" s="169">
        <f t="shared" si="98"/>
        <v>1</v>
      </c>
      <c r="BN110" s="169">
        <f t="shared" si="99"/>
        <v>1</v>
      </c>
      <c r="BO110" s="169">
        <f t="shared" si="100"/>
        <v>0</v>
      </c>
      <c r="BP110" s="36">
        <f t="shared" si="101"/>
        <v>0</v>
      </c>
      <c r="BQ110">
        <f t="shared" si="102"/>
        <v>0</v>
      </c>
      <c r="BR110" s="36">
        <f t="shared" si="103"/>
        <v>1</v>
      </c>
      <c r="BS110" t="e">
        <f t="shared" si="104"/>
        <v>#N/A</v>
      </c>
    </row>
    <row r="111" spans="1:71">
      <c r="A111" s="59">
        <v>337</v>
      </c>
      <c r="B111" s="59">
        <v>191291</v>
      </c>
      <c r="C111" s="160">
        <v>17857142.652506702</v>
      </c>
      <c r="D111" s="59">
        <v>11735714</v>
      </c>
      <c r="E111" s="59">
        <v>11735714</v>
      </c>
      <c r="F111" s="59">
        <v>6121428.6525067296</v>
      </c>
      <c r="G111" s="59">
        <v>185.714279174805</v>
      </c>
      <c r="H111" s="59">
        <v>-4733626249.2292099</v>
      </c>
      <c r="I111" s="59">
        <v>0</v>
      </c>
      <c r="J111" s="59">
        <v>0</v>
      </c>
      <c r="K111" s="59">
        <v>0</v>
      </c>
      <c r="L111" s="59">
        <v>413</v>
      </c>
      <c r="M111" s="59">
        <v>411</v>
      </c>
      <c r="N111" s="59">
        <v>201</v>
      </c>
      <c r="O111" s="59">
        <v>0</v>
      </c>
      <c r="P111" s="59">
        <v>0</v>
      </c>
      <c r="Q111" s="59">
        <v>0</v>
      </c>
      <c r="R111" s="59">
        <v>2</v>
      </c>
      <c r="S111" s="59">
        <v>1</v>
      </c>
      <c r="T111" s="59">
        <f t="shared" si="54"/>
        <v>1</v>
      </c>
      <c r="U111" s="59">
        <f t="shared" si="55"/>
        <v>0</v>
      </c>
      <c r="V111" s="59">
        <f t="shared" si="56"/>
        <v>0</v>
      </c>
      <c r="W111" s="59">
        <f t="shared" si="57"/>
        <v>1</v>
      </c>
      <c r="X111" s="59">
        <f t="shared" si="58"/>
        <v>0</v>
      </c>
      <c r="Y111" s="59">
        <f t="shared" si="59"/>
        <v>1</v>
      </c>
      <c r="Z111" s="59">
        <f t="shared" si="60"/>
        <v>0</v>
      </c>
      <c r="AA111" s="59">
        <f t="shared" si="61"/>
        <v>0</v>
      </c>
      <c r="AB111" s="59">
        <f t="shared" si="62"/>
        <v>0</v>
      </c>
      <c r="AC111" s="59">
        <f t="shared" si="63"/>
        <v>0</v>
      </c>
      <c r="AD111" s="166">
        <f t="shared" si="53"/>
        <v>0</v>
      </c>
      <c r="AE111" s="169">
        <f t="shared" si="64"/>
        <v>0</v>
      </c>
      <c r="AF111" s="169">
        <f t="shared" si="65"/>
        <v>0</v>
      </c>
      <c r="AG111" s="169">
        <f t="shared" si="66"/>
        <v>0</v>
      </c>
      <c r="AH111" s="169">
        <f t="shared" si="67"/>
        <v>1</v>
      </c>
      <c r="AI111" s="169">
        <f t="shared" si="68"/>
        <v>0</v>
      </c>
      <c r="AJ111" s="169">
        <f t="shared" si="69"/>
        <v>0</v>
      </c>
      <c r="AK111" s="169">
        <f t="shared" si="70"/>
        <v>0</v>
      </c>
      <c r="AL111" s="169">
        <f t="shared" si="71"/>
        <v>1</v>
      </c>
      <c r="AM111" s="169">
        <f t="shared" si="72"/>
        <v>0</v>
      </c>
      <c r="AN111" s="169">
        <f t="shared" si="73"/>
        <v>0</v>
      </c>
      <c r="AO111" s="169">
        <f t="shared" si="74"/>
        <v>1</v>
      </c>
      <c r="AP111" s="169">
        <f t="shared" si="75"/>
        <v>0</v>
      </c>
      <c r="AQ111" s="169">
        <f t="shared" si="76"/>
        <v>0</v>
      </c>
      <c r="AR111" s="169">
        <f t="shared" si="77"/>
        <v>0</v>
      </c>
      <c r="AS111" s="169">
        <f t="shared" si="78"/>
        <v>0</v>
      </c>
      <c r="AT111" s="169">
        <f t="shared" si="79"/>
        <v>0</v>
      </c>
      <c r="AU111" s="169">
        <f t="shared" si="80"/>
        <v>0</v>
      </c>
      <c r="AV111" s="169">
        <f t="shared" si="81"/>
        <v>1</v>
      </c>
      <c r="AW111" s="169">
        <f t="shared" si="82"/>
        <v>1</v>
      </c>
      <c r="AX111" s="169">
        <f t="shared" si="83"/>
        <v>0</v>
      </c>
      <c r="AY111" s="169">
        <f t="shared" si="96"/>
        <v>1</v>
      </c>
      <c r="AZ111" s="169">
        <f t="shared" si="84"/>
        <v>0</v>
      </c>
      <c r="BA111" s="169">
        <f t="shared" si="85"/>
        <v>0</v>
      </c>
      <c r="BB111" s="169">
        <f t="shared" si="86"/>
        <v>1</v>
      </c>
      <c r="BC111" s="169">
        <f t="shared" si="87"/>
        <v>1</v>
      </c>
      <c r="BD111" s="169">
        <f t="shared" si="88"/>
        <v>0</v>
      </c>
      <c r="BE111" s="169">
        <f t="shared" si="89"/>
        <v>0</v>
      </c>
      <c r="BF111" s="169">
        <f t="shared" si="90"/>
        <v>0</v>
      </c>
      <c r="BG111" s="169">
        <f t="shared" si="91"/>
        <v>0</v>
      </c>
      <c r="BH111" s="169">
        <f t="shared" si="92"/>
        <v>0</v>
      </c>
      <c r="BI111" s="169">
        <f t="shared" si="93"/>
        <v>0</v>
      </c>
      <c r="BJ111" s="169">
        <f t="shared" si="94"/>
        <v>0</v>
      </c>
      <c r="BK111" s="167">
        <f t="shared" si="95"/>
        <v>1</v>
      </c>
      <c r="BL111" s="169">
        <f t="shared" si="97"/>
        <v>0</v>
      </c>
      <c r="BM111" s="169">
        <f t="shared" si="98"/>
        <v>1</v>
      </c>
      <c r="BN111" s="169">
        <f t="shared" si="99"/>
        <v>0</v>
      </c>
      <c r="BO111" s="169">
        <f t="shared" si="100"/>
        <v>1</v>
      </c>
      <c r="BP111" s="36">
        <f t="shared" si="101"/>
        <v>0</v>
      </c>
      <c r="BQ111">
        <f t="shared" si="102"/>
        <v>0</v>
      </c>
      <c r="BR111" s="36">
        <f t="shared" si="103"/>
        <v>1</v>
      </c>
      <c r="BS111" t="e">
        <f t="shared" si="104"/>
        <v>#N/A</v>
      </c>
    </row>
    <row r="112" spans="1:71">
      <c r="A112" s="59">
        <v>233</v>
      </c>
      <c r="B112" s="59">
        <v>151231</v>
      </c>
      <c r="C112" s="160">
        <v>20192857.056886598</v>
      </c>
      <c r="D112" s="59">
        <v>13014286</v>
      </c>
      <c r="E112" s="59">
        <v>14050000.25</v>
      </c>
      <c r="F112" s="59">
        <v>6142856.8068865696</v>
      </c>
      <c r="G112" s="59">
        <v>57.1428575515747</v>
      </c>
      <c r="H112" s="59">
        <v>-3740319695.8764701</v>
      </c>
      <c r="I112" s="59">
        <v>0</v>
      </c>
      <c r="J112" s="59">
        <v>0</v>
      </c>
      <c r="K112" s="59">
        <v>0</v>
      </c>
      <c r="L112" s="59">
        <v>101</v>
      </c>
      <c r="M112" s="59">
        <v>0</v>
      </c>
      <c r="N112" s="59">
        <v>0</v>
      </c>
      <c r="O112" s="59">
        <v>417</v>
      </c>
      <c r="P112" s="59">
        <v>0</v>
      </c>
      <c r="Q112" s="59">
        <v>0</v>
      </c>
      <c r="R112" s="59">
        <v>2</v>
      </c>
      <c r="S112" s="59">
        <v>0</v>
      </c>
      <c r="T112" s="59">
        <f t="shared" si="54"/>
        <v>1</v>
      </c>
      <c r="U112" s="59">
        <f t="shared" si="55"/>
        <v>0</v>
      </c>
      <c r="V112" s="59">
        <f t="shared" si="56"/>
        <v>0</v>
      </c>
      <c r="W112" s="59">
        <f t="shared" si="57"/>
        <v>0</v>
      </c>
      <c r="X112" s="59">
        <f t="shared" si="58"/>
        <v>0</v>
      </c>
      <c r="Y112" s="59">
        <f t="shared" si="59"/>
        <v>0</v>
      </c>
      <c r="Z112" s="59">
        <f t="shared" si="60"/>
        <v>0</v>
      </c>
      <c r="AA112" s="59">
        <f t="shared" si="61"/>
        <v>0</v>
      </c>
      <c r="AB112" s="59">
        <f t="shared" si="62"/>
        <v>0</v>
      </c>
      <c r="AC112" s="59">
        <f t="shared" si="63"/>
        <v>0</v>
      </c>
      <c r="AD112" s="166">
        <f t="shared" si="53"/>
        <v>1</v>
      </c>
      <c r="AE112" s="169">
        <f t="shared" si="64"/>
        <v>1</v>
      </c>
      <c r="AF112" s="169">
        <f t="shared" si="65"/>
        <v>0</v>
      </c>
      <c r="AG112" s="169">
        <f t="shared" si="66"/>
        <v>0</v>
      </c>
      <c r="AH112" s="169">
        <f t="shared" si="67"/>
        <v>1</v>
      </c>
      <c r="AI112" s="169">
        <f t="shared" si="68"/>
        <v>1</v>
      </c>
      <c r="AJ112" s="169">
        <f t="shared" si="69"/>
        <v>0</v>
      </c>
      <c r="AK112" s="169">
        <f t="shared" si="70"/>
        <v>0</v>
      </c>
      <c r="AL112" s="169">
        <f t="shared" si="71"/>
        <v>0</v>
      </c>
      <c r="AM112" s="169">
        <f t="shared" si="72"/>
        <v>0</v>
      </c>
      <c r="AN112" s="169">
        <f t="shared" si="73"/>
        <v>0</v>
      </c>
      <c r="AO112" s="169">
        <f t="shared" si="74"/>
        <v>1</v>
      </c>
      <c r="AP112" s="169">
        <f t="shared" si="75"/>
        <v>0</v>
      </c>
      <c r="AQ112" s="169">
        <f t="shared" si="76"/>
        <v>0</v>
      </c>
      <c r="AR112" s="169">
        <f t="shared" si="77"/>
        <v>0</v>
      </c>
      <c r="AS112" s="169">
        <f t="shared" si="78"/>
        <v>0</v>
      </c>
      <c r="AT112" s="169">
        <f t="shared" si="79"/>
        <v>0</v>
      </c>
      <c r="AU112" s="169">
        <f t="shared" si="80"/>
        <v>0</v>
      </c>
      <c r="AV112" s="169">
        <f t="shared" si="81"/>
        <v>1</v>
      </c>
      <c r="AW112" s="169">
        <f t="shared" si="82"/>
        <v>1</v>
      </c>
      <c r="AX112" s="169">
        <f t="shared" si="83"/>
        <v>0</v>
      </c>
      <c r="AY112" s="169">
        <f t="shared" si="96"/>
        <v>1</v>
      </c>
      <c r="AZ112" s="169">
        <f t="shared" si="84"/>
        <v>1</v>
      </c>
      <c r="BA112" s="169">
        <f t="shared" si="85"/>
        <v>0</v>
      </c>
      <c r="BB112" s="169">
        <f t="shared" si="86"/>
        <v>1</v>
      </c>
      <c r="BC112" s="169">
        <f t="shared" si="87"/>
        <v>0</v>
      </c>
      <c r="BD112" s="169">
        <f t="shared" si="88"/>
        <v>1</v>
      </c>
      <c r="BE112" s="169">
        <f t="shared" si="89"/>
        <v>0</v>
      </c>
      <c r="BF112" s="169">
        <f t="shared" si="90"/>
        <v>1</v>
      </c>
      <c r="BG112" s="169">
        <f t="shared" si="91"/>
        <v>0</v>
      </c>
      <c r="BH112" s="169">
        <f t="shared" si="92"/>
        <v>0</v>
      </c>
      <c r="BI112" s="169">
        <f t="shared" si="93"/>
        <v>0</v>
      </c>
      <c r="BJ112" s="169">
        <f t="shared" si="94"/>
        <v>0</v>
      </c>
      <c r="BK112" s="167">
        <f t="shared" si="95"/>
        <v>0</v>
      </c>
      <c r="BL112" s="169">
        <f t="shared" si="97"/>
        <v>0</v>
      </c>
      <c r="BM112" s="169">
        <f t="shared" si="98"/>
        <v>1</v>
      </c>
      <c r="BN112" s="169">
        <f t="shared" si="99"/>
        <v>1</v>
      </c>
      <c r="BO112" s="169">
        <f t="shared" si="100"/>
        <v>0</v>
      </c>
      <c r="BP112" s="36">
        <f t="shared" si="101"/>
        <v>1</v>
      </c>
      <c r="BQ112">
        <f t="shared" si="102"/>
        <v>0</v>
      </c>
      <c r="BR112" s="36">
        <f t="shared" si="103"/>
        <v>2</v>
      </c>
      <c r="BS112" t="e">
        <f t="shared" si="104"/>
        <v>#N/A</v>
      </c>
    </row>
    <row r="113" spans="1:71">
      <c r="A113" s="59">
        <v>30</v>
      </c>
      <c r="B113" s="59">
        <v>13243</v>
      </c>
      <c r="C113" s="160">
        <v>22455346.263213899</v>
      </c>
      <c r="D113" s="59">
        <v>16053572</v>
      </c>
      <c r="E113" s="59">
        <v>16303572</v>
      </c>
      <c r="F113" s="59">
        <v>6151774.2632138999</v>
      </c>
      <c r="G113" s="59">
        <v>55.357142925262501</v>
      </c>
      <c r="H113" s="59">
        <v>-313210468.13266402</v>
      </c>
      <c r="I113" s="59">
        <v>0</v>
      </c>
      <c r="J113" s="59">
        <v>0</v>
      </c>
      <c r="K113" s="59">
        <v>0</v>
      </c>
      <c r="L113" s="59">
        <v>406</v>
      </c>
      <c r="M113" s="59">
        <v>0</v>
      </c>
      <c r="N113" s="59">
        <v>0</v>
      </c>
      <c r="O113" s="59">
        <v>0</v>
      </c>
      <c r="P113" s="59">
        <v>0</v>
      </c>
      <c r="Q113" s="59">
        <v>0</v>
      </c>
      <c r="R113" s="59">
        <v>2</v>
      </c>
      <c r="S113" s="59">
        <v>0</v>
      </c>
      <c r="T113" s="59">
        <f t="shared" si="54"/>
        <v>1</v>
      </c>
      <c r="U113" s="59">
        <f t="shared" si="55"/>
        <v>0</v>
      </c>
      <c r="V113" s="59">
        <f t="shared" si="56"/>
        <v>0</v>
      </c>
      <c r="W113" s="59">
        <f t="shared" si="57"/>
        <v>0</v>
      </c>
      <c r="X113" s="59">
        <f t="shared" si="58"/>
        <v>0</v>
      </c>
      <c r="Y113" s="59">
        <f t="shared" si="59"/>
        <v>0</v>
      </c>
      <c r="Z113" s="59">
        <f t="shared" si="60"/>
        <v>0</v>
      </c>
      <c r="AA113" s="59">
        <f t="shared" si="61"/>
        <v>0</v>
      </c>
      <c r="AB113" s="59">
        <f t="shared" si="62"/>
        <v>0</v>
      </c>
      <c r="AC113" s="59">
        <f t="shared" si="63"/>
        <v>0</v>
      </c>
      <c r="AD113" s="166">
        <f t="shared" si="53"/>
        <v>0</v>
      </c>
      <c r="AE113" s="169">
        <f t="shared" si="64"/>
        <v>0</v>
      </c>
      <c r="AF113" s="169">
        <f t="shared" si="65"/>
        <v>0</v>
      </c>
      <c r="AG113" s="169">
        <f t="shared" si="66"/>
        <v>0</v>
      </c>
      <c r="AH113" s="169">
        <f t="shared" si="67"/>
        <v>1</v>
      </c>
      <c r="AI113" s="169">
        <f t="shared" si="68"/>
        <v>0</v>
      </c>
      <c r="AJ113" s="169">
        <f t="shared" si="69"/>
        <v>0</v>
      </c>
      <c r="AK113" s="169">
        <f t="shared" si="70"/>
        <v>0</v>
      </c>
      <c r="AL113" s="169">
        <f t="shared" si="71"/>
        <v>1</v>
      </c>
      <c r="AM113" s="169">
        <f t="shared" si="72"/>
        <v>0</v>
      </c>
      <c r="AN113" s="169">
        <f t="shared" si="73"/>
        <v>0</v>
      </c>
      <c r="AO113" s="169">
        <f t="shared" si="74"/>
        <v>1</v>
      </c>
      <c r="AP113" s="169">
        <f t="shared" si="75"/>
        <v>0</v>
      </c>
      <c r="AQ113" s="169">
        <f t="shared" si="76"/>
        <v>0</v>
      </c>
      <c r="AR113" s="169">
        <f t="shared" si="77"/>
        <v>0</v>
      </c>
      <c r="AS113" s="169">
        <f t="shared" si="78"/>
        <v>0</v>
      </c>
      <c r="AT113" s="169">
        <f t="shared" si="79"/>
        <v>0</v>
      </c>
      <c r="AU113" s="169">
        <f t="shared" si="80"/>
        <v>0</v>
      </c>
      <c r="AV113" s="169">
        <f t="shared" si="81"/>
        <v>1</v>
      </c>
      <c r="AW113" s="169">
        <f t="shared" si="82"/>
        <v>1</v>
      </c>
      <c r="AX113" s="169">
        <f t="shared" si="83"/>
        <v>0</v>
      </c>
      <c r="AY113" s="169">
        <f t="shared" si="96"/>
        <v>1</v>
      </c>
      <c r="AZ113" s="169">
        <f t="shared" si="84"/>
        <v>0</v>
      </c>
      <c r="BA113" s="169">
        <f t="shared" si="85"/>
        <v>0</v>
      </c>
      <c r="BB113" s="169">
        <f t="shared" si="86"/>
        <v>1</v>
      </c>
      <c r="BC113" s="169">
        <f t="shared" si="87"/>
        <v>0</v>
      </c>
      <c r="BD113" s="169">
        <f t="shared" si="88"/>
        <v>1</v>
      </c>
      <c r="BE113" s="169">
        <f t="shared" si="89"/>
        <v>1</v>
      </c>
      <c r="BF113" s="169">
        <f t="shared" si="90"/>
        <v>0</v>
      </c>
      <c r="BG113" s="169">
        <f t="shared" si="91"/>
        <v>0</v>
      </c>
      <c r="BH113" s="169">
        <f t="shared" si="92"/>
        <v>0</v>
      </c>
      <c r="BI113" s="169">
        <f t="shared" si="93"/>
        <v>0</v>
      </c>
      <c r="BJ113" s="169">
        <f t="shared" si="94"/>
        <v>0</v>
      </c>
      <c r="BK113" s="167">
        <f t="shared" si="95"/>
        <v>0</v>
      </c>
      <c r="BL113" s="169">
        <f t="shared" si="97"/>
        <v>0</v>
      </c>
      <c r="BM113" s="169">
        <f t="shared" si="98"/>
        <v>1</v>
      </c>
      <c r="BN113" s="169">
        <f t="shared" si="99"/>
        <v>1</v>
      </c>
      <c r="BO113" s="169">
        <f t="shared" si="100"/>
        <v>0</v>
      </c>
      <c r="BP113" s="36">
        <f t="shared" si="101"/>
        <v>0</v>
      </c>
      <c r="BQ113">
        <f t="shared" si="102"/>
        <v>0</v>
      </c>
      <c r="BR113" s="36">
        <f t="shared" si="103"/>
        <v>1</v>
      </c>
      <c r="BS113" t="e">
        <f t="shared" si="104"/>
        <v>#N/A</v>
      </c>
    </row>
    <row r="114" spans="1:71">
      <c r="A114" s="59">
        <v>28</v>
      </c>
      <c r="B114" s="59">
        <v>13212</v>
      </c>
      <c r="C114" s="160">
        <v>142857144.78314301</v>
      </c>
      <c r="D114" s="59">
        <v>136609520</v>
      </c>
      <c r="E114" s="59">
        <v>136609520</v>
      </c>
      <c r="F114" s="59">
        <v>6247624.7831433099</v>
      </c>
      <c r="G114" s="59">
        <v>0</v>
      </c>
      <c r="H114" s="59">
        <v>-310114617.61273497</v>
      </c>
      <c r="I114" s="59">
        <v>406</v>
      </c>
      <c r="J114" s="59">
        <v>407</v>
      </c>
      <c r="K114" s="59">
        <v>0</v>
      </c>
      <c r="L114" s="59">
        <v>0</v>
      </c>
      <c r="M114" s="59">
        <v>0</v>
      </c>
      <c r="N114" s="59">
        <v>0</v>
      </c>
      <c r="O114" s="59">
        <v>0</v>
      </c>
      <c r="P114" s="59">
        <v>0</v>
      </c>
      <c r="Q114" s="59">
        <v>0</v>
      </c>
      <c r="R114" s="59">
        <v>2</v>
      </c>
      <c r="S114" s="59">
        <v>1</v>
      </c>
      <c r="T114" s="59">
        <f t="shared" si="54"/>
        <v>1</v>
      </c>
      <c r="U114" s="59">
        <f t="shared" si="55"/>
        <v>0</v>
      </c>
      <c r="V114" s="59">
        <f t="shared" si="56"/>
        <v>0</v>
      </c>
      <c r="W114" s="59">
        <f t="shared" si="57"/>
        <v>1</v>
      </c>
      <c r="X114" s="59">
        <f t="shared" si="58"/>
        <v>0</v>
      </c>
      <c r="Y114" s="59">
        <f t="shared" si="59"/>
        <v>0</v>
      </c>
      <c r="Z114" s="59">
        <f t="shared" si="60"/>
        <v>0</v>
      </c>
      <c r="AA114" s="59">
        <f t="shared" si="61"/>
        <v>0</v>
      </c>
      <c r="AB114" s="59">
        <f t="shared" si="62"/>
        <v>0</v>
      </c>
      <c r="AC114" s="59">
        <f t="shared" si="63"/>
        <v>0</v>
      </c>
      <c r="AD114" s="166">
        <f t="shared" si="53"/>
        <v>0</v>
      </c>
      <c r="AE114" s="169">
        <f t="shared" si="64"/>
        <v>0</v>
      </c>
      <c r="AF114" s="169">
        <f t="shared" si="65"/>
        <v>0</v>
      </c>
      <c r="AG114" s="169">
        <f t="shared" si="66"/>
        <v>0</v>
      </c>
      <c r="AH114" s="169">
        <f t="shared" si="67"/>
        <v>1</v>
      </c>
      <c r="AI114" s="169">
        <f t="shared" si="68"/>
        <v>0</v>
      </c>
      <c r="AJ114" s="169">
        <f t="shared" si="69"/>
        <v>0</v>
      </c>
      <c r="AK114" s="169">
        <f t="shared" si="70"/>
        <v>0</v>
      </c>
      <c r="AL114" s="169">
        <f t="shared" si="71"/>
        <v>1</v>
      </c>
      <c r="AM114" s="169">
        <f t="shared" si="72"/>
        <v>0</v>
      </c>
      <c r="AN114" s="169">
        <f t="shared" si="73"/>
        <v>0</v>
      </c>
      <c r="AO114" s="169">
        <f t="shared" si="74"/>
        <v>1</v>
      </c>
      <c r="AP114" s="169">
        <f t="shared" si="75"/>
        <v>0</v>
      </c>
      <c r="AQ114" s="169">
        <f t="shared" si="76"/>
        <v>0</v>
      </c>
      <c r="AR114" s="169">
        <f t="shared" si="77"/>
        <v>0</v>
      </c>
      <c r="AS114" s="169">
        <f t="shared" si="78"/>
        <v>0</v>
      </c>
      <c r="AT114" s="169">
        <f t="shared" si="79"/>
        <v>0</v>
      </c>
      <c r="AU114" s="169">
        <f t="shared" si="80"/>
        <v>0</v>
      </c>
      <c r="AV114" s="169">
        <f t="shared" si="81"/>
        <v>1</v>
      </c>
      <c r="AW114" s="169">
        <f t="shared" si="82"/>
        <v>1</v>
      </c>
      <c r="AX114" s="169">
        <f t="shared" si="83"/>
        <v>0</v>
      </c>
      <c r="AY114" s="169">
        <f t="shared" si="96"/>
        <v>1</v>
      </c>
      <c r="AZ114" s="169">
        <f t="shared" si="84"/>
        <v>0</v>
      </c>
      <c r="BA114" s="169">
        <f t="shared" si="85"/>
        <v>0</v>
      </c>
      <c r="BB114" s="169">
        <f t="shared" si="86"/>
        <v>1</v>
      </c>
      <c r="BC114" s="169">
        <f t="shared" si="87"/>
        <v>1</v>
      </c>
      <c r="BD114" s="169">
        <f t="shared" si="88"/>
        <v>0</v>
      </c>
      <c r="BE114" s="169">
        <f t="shared" si="89"/>
        <v>1</v>
      </c>
      <c r="BF114" s="169">
        <f t="shared" si="90"/>
        <v>0</v>
      </c>
      <c r="BG114" s="169">
        <f t="shared" si="91"/>
        <v>0</v>
      </c>
      <c r="BH114" s="169">
        <f t="shared" si="92"/>
        <v>0</v>
      </c>
      <c r="BI114" s="169">
        <f t="shared" si="93"/>
        <v>0</v>
      </c>
      <c r="BJ114" s="169">
        <f t="shared" si="94"/>
        <v>0</v>
      </c>
      <c r="BK114" s="167">
        <f t="shared" si="95"/>
        <v>0</v>
      </c>
      <c r="BL114" s="169">
        <f t="shared" si="97"/>
        <v>0</v>
      </c>
      <c r="BM114" s="169">
        <f t="shared" si="98"/>
        <v>1</v>
      </c>
      <c r="BN114" s="169">
        <f t="shared" si="99"/>
        <v>0</v>
      </c>
      <c r="BO114" s="169">
        <f t="shared" si="100"/>
        <v>1</v>
      </c>
      <c r="BP114" s="36">
        <f t="shared" si="101"/>
        <v>0</v>
      </c>
      <c r="BQ114">
        <f t="shared" si="102"/>
        <v>0</v>
      </c>
      <c r="BR114" s="36">
        <f t="shared" si="103"/>
        <v>1</v>
      </c>
      <c r="BS114" t="e">
        <f t="shared" si="104"/>
        <v>#N/A</v>
      </c>
    </row>
    <row r="115" spans="1:71">
      <c r="A115" s="59">
        <v>134</v>
      </c>
      <c r="B115" s="59">
        <v>111361</v>
      </c>
      <c r="C115" s="160">
        <v>8048979.4351815302</v>
      </c>
      <c r="D115" s="59">
        <v>1338775.375</v>
      </c>
      <c r="E115" s="59">
        <v>1338775.375</v>
      </c>
      <c r="F115" s="59">
        <v>6710204.0601815302</v>
      </c>
      <c r="G115" s="59">
        <v>0</v>
      </c>
      <c r="H115" s="59">
        <v>-1991508538.88978</v>
      </c>
      <c r="I115" s="59">
        <v>101</v>
      </c>
      <c r="J115" s="59">
        <v>0</v>
      </c>
      <c r="K115" s="59">
        <v>0</v>
      </c>
      <c r="L115" s="59">
        <v>0</v>
      </c>
      <c r="M115" s="59">
        <v>0</v>
      </c>
      <c r="N115" s="59">
        <v>0</v>
      </c>
      <c r="O115" s="59">
        <v>101</v>
      </c>
      <c r="P115" s="59">
        <v>0</v>
      </c>
      <c r="Q115" s="59">
        <v>0</v>
      </c>
      <c r="R115" s="59">
        <v>1</v>
      </c>
      <c r="S115" s="59">
        <v>0</v>
      </c>
      <c r="T115" s="59">
        <f t="shared" si="54"/>
        <v>0</v>
      </c>
      <c r="U115" s="59">
        <f t="shared" si="55"/>
        <v>0</v>
      </c>
      <c r="V115" s="59">
        <f t="shared" si="56"/>
        <v>0</v>
      </c>
      <c r="W115" s="59">
        <f t="shared" si="57"/>
        <v>0</v>
      </c>
      <c r="X115" s="59">
        <f t="shared" si="58"/>
        <v>0</v>
      </c>
      <c r="Y115" s="59">
        <f t="shared" si="59"/>
        <v>0</v>
      </c>
      <c r="Z115" s="59">
        <f t="shared" si="60"/>
        <v>0</v>
      </c>
      <c r="AA115" s="59">
        <f t="shared" si="61"/>
        <v>0</v>
      </c>
      <c r="AB115" s="59">
        <f t="shared" si="62"/>
        <v>0</v>
      </c>
      <c r="AC115" s="59">
        <f t="shared" si="63"/>
        <v>0</v>
      </c>
      <c r="AD115" s="166">
        <f t="shared" si="53"/>
        <v>2</v>
      </c>
      <c r="AE115" s="169">
        <f t="shared" si="64"/>
        <v>0</v>
      </c>
      <c r="AF115" s="169">
        <f t="shared" si="65"/>
        <v>1</v>
      </c>
      <c r="AG115" s="169">
        <f t="shared" si="66"/>
        <v>0</v>
      </c>
      <c r="AH115" s="169">
        <f t="shared" si="67"/>
        <v>1</v>
      </c>
      <c r="AI115" s="169">
        <f t="shared" si="68"/>
        <v>0</v>
      </c>
      <c r="AJ115" s="169">
        <f t="shared" si="69"/>
        <v>0</v>
      </c>
      <c r="AK115" s="169">
        <f t="shared" si="70"/>
        <v>0</v>
      </c>
      <c r="AL115" s="169">
        <f t="shared" si="71"/>
        <v>1</v>
      </c>
      <c r="AM115" s="169">
        <f t="shared" si="72"/>
        <v>0</v>
      </c>
      <c r="AN115" s="169">
        <f t="shared" si="73"/>
        <v>0</v>
      </c>
      <c r="AO115" s="169">
        <f t="shared" si="74"/>
        <v>1</v>
      </c>
      <c r="AP115" s="169">
        <f t="shared" si="75"/>
        <v>0</v>
      </c>
      <c r="AQ115" s="169">
        <f t="shared" si="76"/>
        <v>0</v>
      </c>
      <c r="AR115" s="169">
        <f t="shared" si="77"/>
        <v>0</v>
      </c>
      <c r="AS115" s="169">
        <f t="shared" si="78"/>
        <v>0</v>
      </c>
      <c r="AT115" s="169">
        <f t="shared" si="79"/>
        <v>0</v>
      </c>
      <c r="AU115" s="169">
        <f t="shared" si="80"/>
        <v>0</v>
      </c>
      <c r="AV115" s="169">
        <f t="shared" si="81"/>
        <v>1</v>
      </c>
      <c r="AW115" s="169">
        <f t="shared" si="82"/>
        <v>0</v>
      </c>
      <c r="AX115" s="169">
        <f t="shared" si="83"/>
        <v>0</v>
      </c>
      <c r="AY115" s="169">
        <f t="shared" si="96"/>
        <v>0</v>
      </c>
      <c r="AZ115" s="169">
        <f t="shared" si="84"/>
        <v>0</v>
      </c>
      <c r="BA115" s="169">
        <f t="shared" si="85"/>
        <v>0</v>
      </c>
      <c r="BB115" s="169">
        <f t="shared" si="86"/>
        <v>1</v>
      </c>
      <c r="BC115" s="169">
        <f t="shared" si="87"/>
        <v>0</v>
      </c>
      <c r="BD115" s="169">
        <f t="shared" si="88"/>
        <v>1</v>
      </c>
      <c r="BE115" s="169">
        <f t="shared" si="89"/>
        <v>0</v>
      </c>
      <c r="BF115" s="169">
        <f t="shared" si="90"/>
        <v>0</v>
      </c>
      <c r="BG115" s="169">
        <f t="shared" si="91"/>
        <v>0</v>
      </c>
      <c r="BH115" s="169">
        <f t="shared" si="92"/>
        <v>0</v>
      </c>
      <c r="BI115" s="169">
        <f t="shared" si="93"/>
        <v>0</v>
      </c>
      <c r="BJ115" s="169">
        <f t="shared" si="94"/>
        <v>0</v>
      </c>
      <c r="BK115" s="167">
        <f t="shared" si="95"/>
        <v>0</v>
      </c>
      <c r="BL115" s="169">
        <f t="shared" si="97"/>
        <v>1</v>
      </c>
      <c r="BM115" s="169">
        <f t="shared" si="98"/>
        <v>0</v>
      </c>
      <c r="BN115" s="169">
        <f t="shared" si="99"/>
        <v>1</v>
      </c>
      <c r="BO115" s="169">
        <f t="shared" si="100"/>
        <v>0</v>
      </c>
      <c r="BP115" s="36">
        <f t="shared" si="101"/>
        <v>1</v>
      </c>
      <c r="BQ115">
        <f t="shared" si="102"/>
        <v>0</v>
      </c>
      <c r="BR115" s="36">
        <f t="shared" si="103"/>
        <v>0</v>
      </c>
      <c r="BS115" t="e">
        <f t="shared" si="104"/>
        <v>#N/A</v>
      </c>
    </row>
    <row r="116" spans="1:71">
      <c r="A116" s="59">
        <v>340</v>
      </c>
      <c r="B116" s="59">
        <v>211191</v>
      </c>
      <c r="C116" s="160">
        <v>12428571.3756571</v>
      </c>
      <c r="D116" s="59">
        <v>5454285.5</v>
      </c>
      <c r="E116" s="59">
        <v>5454285.5</v>
      </c>
      <c r="F116" s="59">
        <v>6974285.8756571002</v>
      </c>
      <c r="G116" s="59">
        <v>657.14285278320301</v>
      </c>
      <c r="H116" s="59">
        <v>-4799630534.3400402</v>
      </c>
      <c r="I116" s="59">
        <v>0</v>
      </c>
      <c r="J116" s="59">
        <v>0</v>
      </c>
      <c r="K116" s="59">
        <v>0</v>
      </c>
      <c r="L116" s="59">
        <v>101</v>
      </c>
      <c r="M116" s="59">
        <v>777</v>
      </c>
      <c r="N116" s="59">
        <v>0</v>
      </c>
      <c r="O116" s="59">
        <v>101</v>
      </c>
      <c r="P116" s="59">
        <v>0</v>
      </c>
      <c r="Q116" s="59">
        <v>0</v>
      </c>
      <c r="R116" s="59">
        <v>2</v>
      </c>
      <c r="S116" s="59">
        <v>0</v>
      </c>
      <c r="T116" s="59">
        <f t="shared" si="54"/>
        <v>0</v>
      </c>
      <c r="U116" s="59">
        <f t="shared" si="55"/>
        <v>0</v>
      </c>
      <c r="V116" s="59">
        <f t="shared" si="56"/>
        <v>0</v>
      </c>
      <c r="W116" s="59">
        <f t="shared" si="57"/>
        <v>0</v>
      </c>
      <c r="X116" s="59">
        <f t="shared" si="58"/>
        <v>1</v>
      </c>
      <c r="Y116" s="59">
        <f t="shared" si="59"/>
        <v>0</v>
      </c>
      <c r="Z116" s="59">
        <f t="shared" si="60"/>
        <v>0</v>
      </c>
      <c r="AA116" s="59">
        <f t="shared" si="61"/>
        <v>0</v>
      </c>
      <c r="AB116" s="59">
        <f t="shared" si="62"/>
        <v>0</v>
      </c>
      <c r="AC116" s="59">
        <f t="shared" si="63"/>
        <v>0</v>
      </c>
      <c r="AD116" s="166">
        <f t="shared" si="53"/>
        <v>2</v>
      </c>
      <c r="AE116" s="169">
        <f t="shared" si="64"/>
        <v>0</v>
      </c>
      <c r="AF116" s="169">
        <f t="shared" si="65"/>
        <v>1</v>
      </c>
      <c r="AG116" s="169">
        <f t="shared" si="66"/>
        <v>1</v>
      </c>
      <c r="AH116" s="169">
        <f t="shared" si="67"/>
        <v>0</v>
      </c>
      <c r="AI116" s="169">
        <f t="shared" si="68"/>
        <v>0</v>
      </c>
      <c r="AJ116" s="169">
        <f t="shared" si="69"/>
        <v>0</v>
      </c>
      <c r="AK116" s="169">
        <f t="shared" si="70"/>
        <v>0</v>
      </c>
      <c r="AL116" s="169">
        <f t="shared" si="71"/>
        <v>1</v>
      </c>
      <c r="AM116" s="169">
        <f t="shared" si="72"/>
        <v>0</v>
      </c>
      <c r="AN116" s="169">
        <f t="shared" si="73"/>
        <v>0</v>
      </c>
      <c r="AO116" s="169">
        <f t="shared" si="74"/>
        <v>1</v>
      </c>
      <c r="AP116" s="169">
        <f t="shared" si="75"/>
        <v>0</v>
      </c>
      <c r="AQ116" s="169">
        <f t="shared" si="76"/>
        <v>0</v>
      </c>
      <c r="AR116" s="169">
        <f t="shared" si="77"/>
        <v>0</v>
      </c>
      <c r="AS116" s="169">
        <f t="shared" si="78"/>
        <v>0</v>
      </c>
      <c r="AT116" s="169">
        <f t="shared" si="79"/>
        <v>0</v>
      </c>
      <c r="AU116" s="169">
        <f t="shared" si="80"/>
        <v>0</v>
      </c>
      <c r="AV116" s="169">
        <f t="shared" si="81"/>
        <v>1</v>
      </c>
      <c r="AW116" s="169">
        <f t="shared" si="82"/>
        <v>0</v>
      </c>
      <c r="AX116" s="169">
        <f t="shared" si="83"/>
        <v>0</v>
      </c>
      <c r="AY116" s="169">
        <f t="shared" si="96"/>
        <v>0</v>
      </c>
      <c r="AZ116" s="169">
        <f t="shared" si="84"/>
        <v>0</v>
      </c>
      <c r="BA116" s="169">
        <f t="shared" si="85"/>
        <v>0</v>
      </c>
      <c r="BB116" s="169">
        <f t="shared" si="86"/>
        <v>1</v>
      </c>
      <c r="BC116" s="169">
        <f t="shared" si="87"/>
        <v>0</v>
      </c>
      <c r="BD116" s="169">
        <f t="shared" si="88"/>
        <v>1</v>
      </c>
      <c r="BE116" s="169">
        <f t="shared" si="89"/>
        <v>0</v>
      </c>
      <c r="BF116" s="169">
        <f t="shared" si="90"/>
        <v>0</v>
      </c>
      <c r="BG116" s="169">
        <f t="shared" si="91"/>
        <v>0</v>
      </c>
      <c r="BH116" s="169">
        <f t="shared" si="92"/>
        <v>0</v>
      </c>
      <c r="BI116" s="169">
        <f t="shared" si="93"/>
        <v>0</v>
      </c>
      <c r="BJ116" s="169">
        <f t="shared" si="94"/>
        <v>0</v>
      </c>
      <c r="BK116" s="167">
        <f t="shared" si="95"/>
        <v>0</v>
      </c>
      <c r="BL116" s="169">
        <f t="shared" si="97"/>
        <v>0</v>
      </c>
      <c r="BM116" s="169">
        <f t="shared" si="98"/>
        <v>1</v>
      </c>
      <c r="BN116" s="169">
        <f t="shared" si="99"/>
        <v>1</v>
      </c>
      <c r="BO116" s="169">
        <f t="shared" si="100"/>
        <v>0</v>
      </c>
      <c r="BP116" s="36">
        <f t="shared" si="101"/>
        <v>1</v>
      </c>
      <c r="BQ116">
        <f t="shared" si="102"/>
        <v>0</v>
      </c>
      <c r="BR116" s="36">
        <f t="shared" si="103"/>
        <v>0</v>
      </c>
      <c r="BS116" t="e">
        <f t="shared" si="104"/>
        <v>#N/A</v>
      </c>
    </row>
    <row r="117" spans="1:71">
      <c r="A117" s="59">
        <v>183</v>
      </c>
      <c r="B117" s="59">
        <v>122462</v>
      </c>
      <c r="C117" s="160">
        <v>13714286.142465999</v>
      </c>
      <c r="D117" s="59">
        <v>6714286</v>
      </c>
      <c r="E117" s="59">
        <v>6714286</v>
      </c>
      <c r="F117" s="59">
        <v>7000000.1424660301</v>
      </c>
      <c r="G117" s="59">
        <v>261.90478515625</v>
      </c>
      <c r="H117" s="59">
        <v>-2786230018.6854501</v>
      </c>
      <c r="I117" s="59">
        <v>0</v>
      </c>
      <c r="J117" s="59">
        <v>0</v>
      </c>
      <c r="K117" s="59">
        <v>0</v>
      </c>
      <c r="L117" s="59">
        <v>102</v>
      </c>
      <c r="M117" s="59">
        <v>0</v>
      </c>
      <c r="N117" s="59">
        <v>0</v>
      </c>
      <c r="O117" s="59">
        <v>0</v>
      </c>
      <c r="P117" s="59">
        <v>0</v>
      </c>
      <c r="Q117" s="59">
        <v>0</v>
      </c>
      <c r="R117" s="59">
        <v>2</v>
      </c>
      <c r="S117" s="59">
        <v>1</v>
      </c>
      <c r="T117" s="59">
        <f t="shared" si="54"/>
        <v>0</v>
      </c>
      <c r="U117" s="59">
        <f t="shared" si="55"/>
        <v>0</v>
      </c>
      <c r="V117" s="59">
        <f t="shared" si="56"/>
        <v>1</v>
      </c>
      <c r="W117" s="59">
        <f t="shared" si="57"/>
        <v>0</v>
      </c>
      <c r="X117" s="59">
        <f t="shared" si="58"/>
        <v>0</v>
      </c>
      <c r="Y117" s="59">
        <f t="shared" si="59"/>
        <v>0</v>
      </c>
      <c r="Z117" s="59">
        <f t="shared" si="60"/>
        <v>0</v>
      </c>
      <c r="AA117" s="59">
        <f t="shared" si="61"/>
        <v>0</v>
      </c>
      <c r="AB117" s="59">
        <f t="shared" si="62"/>
        <v>0</v>
      </c>
      <c r="AC117" s="59">
        <f t="shared" si="63"/>
        <v>0</v>
      </c>
      <c r="AD117" s="166">
        <f t="shared" si="53"/>
        <v>0</v>
      </c>
      <c r="AE117" s="169">
        <f t="shared" si="64"/>
        <v>0</v>
      </c>
      <c r="AF117" s="169">
        <f t="shared" si="65"/>
        <v>0</v>
      </c>
      <c r="AG117" s="169">
        <f t="shared" si="66"/>
        <v>0</v>
      </c>
      <c r="AH117" s="169">
        <f t="shared" si="67"/>
        <v>1</v>
      </c>
      <c r="AI117" s="169">
        <f t="shared" si="68"/>
        <v>0</v>
      </c>
      <c r="AJ117" s="169">
        <f t="shared" si="69"/>
        <v>0</v>
      </c>
      <c r="AK117" s="169">
        <f t="shared" si="70"/>
        <v>0</v>
      </c>
      <c r="AL117" s="169">
        <f t="shared" si="71"/>
        <v>1</v>
      </c>
      <c r="AM117" s="169">
        <f t="shared" si="72"/>
        <v>1</v>
      </c>
      <c r="AN117" s="169">
        <f t="shared" si="73"/>
        <v>0</v>
      </c>
      <c r="AO117" s="169">
        <f t="shared" si="74"/>
        <v>1</v>
      </c>
      <c r="AP117" s="169">
        <f t="shared" si="75"/>
        <v>0</v>
      </c>
      <c r="AQ117" s="169">
        <f t="shared" si="76"/>
        <v>1</v>
      </c>
      <c r="AR117" s="169">
        <f t="shared" si="77"/>
        <v>0</v>
      </c>
      <c r="AS117" s="169">
        <f t="shared" si="78"/>
        <v>0</v>
      </c>
      <c r="AT117" s="169">
        <f t="shared" si="79"/>
        <v>0</v>
      </c>
      <c r="AU117" s="169">
        <f t="shared" si="80"/>
        <v>0</v>
      </c>
      <c r="AV117" s="169">
        <f t="shared" si="81"/>
        <v>1</v>
      </c>
      <c r="AW117" s="169">
        <f t="shared" si="82"/>
        <v>0</v>
      </c>
      <c r="AX117" s="169">
        <f t="shared" si="83"/>
        <v>0</v>
      </c>
      <c r="AY117" s="169">
        <f t="shared" si="96"/>
        <v>0</v>
      </c>
      <c r="AZ117" s="169">
        <f t="shared" si="84"/>
        <v>0</v>
      </c>
      <c r="BA117" s="169">
        <f t="shared" si="85"/>
        <v>0</v>
      </c>
      <c r="BB117" s="169">
        <f t="shared" si="86"/>
        <v>1</v>
      </c>
      <c r="BC117" s="169">
        <f t="shared" si="87"/>
        <v>0</v>
      </c>
      <c r="BD117" s="169">
        <f t="shared" si="88"/>
        <v>1</v>
      </c>
      <c r="BE117" s="169">
        <f t="shared" si="89"/>
        <v>0</v>
      </c>
      <c r="BF117" s="169">
        <f t="shared" si="90"/>
        <v>0</v>
      </c>
      <c r="BG117" s="169">
        <f t="shared" si="91"/>
        <v>0</v>
      </c>
      <c r="BH117" s="169">
        <f t="shared" si="92"/>
        <v>0</v>
      </c>
      <c r="BI117" s="169">
        <f t="shared" si="93"/>
        <v>0</v>
      </c>
      <c r="BJ117" s="169">
        <f t="shared" si="94"/>
        <v>0</v>
      </c>
      <c r="BK117" s="167">
        <f t="shared" si="95"/>
        <v>0</v>
      </c>
      <c r="BL117" s="169">
        <f t="shared" si="97"/>
        <v>0</v>
      </c>
      <c r="BM117" s="169">
        <f t="shared" si="98"/>
        <v>1</v>
      </c>
      <c r="BN117" s="169">
        <f t="shared" si="99"/>
        <v>0</v>
      </c>
      <c r="BO117" s="169">
        <f t="shared" si="100"/>
        <v>1</v>
      </c>
      <c r="BP117" s="36">
        <f t="shared" si="101"/>
        <v>0</v>
      </c>
      <c r="BQ117">
        <f t="shared" si="102"/>
        <v>0</v>
      </c>
      <c r="BR117" s="36">
        <f t="shared" si="103"/>
        <v>0</v>
      </c>
      <c r="BS117" t="e">
        <f t="shared" si="104"/>
        <v>#N/A</v>
      </c>
    </row>
    <row r="118" spans="1:71">
      <c r="A118" s="59">
        <v>69</v>
      </c>
      <c r="B118" s="59">
        <v>19191</v>
      </c>
      <c r="C118" s="160">
        <v>10714285.6686699</v>
      </c>
      <c r="D118" s="59">
        <v>3678571.5</v>
      </c>
      <c r="E118" s="59">
        <v>3678571.5</v>
      </c>
      <c r="F118" s="59">
        <v>7035714.1686699102</v>
      </c>
      <c r="G118" s="59">
        <v>114.28571319580099</v>
      </c>
      <c r="H118" s="59">
        <v>-676651779.86371303</v>
      </c>
      <c r="I118" s="59">
        <v>0</v>
      </c>
      <c r="J118" s="59">
        <v>0</v>
      </c>
      <c r="K118" s="59">
        <v>0</v>
      </c>
      <c r="L118" s="59">
        <v>102</v>
      </c>
      <c r="M118" s="59">
        <v>0</v>
      </c>
      <c r="N118" s="59">
        <v>0</v>
      </c>
      <c r="O118" s="59">
        <v>0</v>
      </c>
      <c r="P118" s="59">
        <v>0</v>
      </c>
      <c r="Q118" s="59">
        <v>0</v>
      </c>
      <c r="R118" s="59">
        <v>2</v>
      </c>
      <c r="S118" s="59">
        <v>0</v>
      </c>
      <c r="T118" s="59">
        <f t="shared" si="54"/>
        <v>0</v>
      </c>
      <c r="U118" s="59">
        <f t="shared" si="55"/>
        <v>0</v>
      </c>
      <c r="V118" s="59">
        <f t="shared" si="56"/>
        <v>1</v>
      </c>
      <c r="W118" s="59">
        <f t="shared" si="57"/>
        <v>0</v>
      </c>
      <c r="X118" s="59">
        <f t="shared" si="58"/>
        <v>0</v>
      </c>
      <c r="Y118" s="59">
        <f t="shared" si="59"/>
        <v>0</v>
      </c>
      <c r="Z118" s="59">
        <f t="shared" si="60"/>
        <v>0</v>
      </c>
      <c r="AA118" s="59">
        <f t="shared" si="61"/>
        <v>0</v>
      </c>
      <c r="AB118" s="59">
        <f t="shared" si="62"/>
        <v>0</v>
      </c>
      <c r="AC118" s="59">
        <f t="shared" si="63"/>
        <v>0</v>
      </c>
      <c r="AD118" s="166">
        <f t="shared" si="53"/>
        <v>0</v>
      </c>
      <c r="AE118" s="169">
        <f t="shared" si="64"/>
        <v>0</v>
      </c>
      <c r="AF118" s="169">
        <f t="shared" si="65"/>
        <v>0</v>
      </c>
      <c r="AG118" s="169">
        <f t="shared" si="66"/>
        <v>0</v>
      </c>
      <c r="AH118" s="169">
        <f t="shared" si="67"/>
        <v>1</v>
      </c>
      <c r="AI118" s="169">
        <f t="shared" si="68"/>
        <v>0</v>
      </c>
      <c r="AJ118" s="169">
        <f t="shared" si="69"/>
        <v>0</v>
      </c>
      <c r="AK118" s="169">
        <f t="shared" si="70"/>
        <v>0</v>
      </c>
      <c r="AL118" s="169">
        <f t="shared" si="71"/>
        <v>1</v>
      </c>
      <c r="AM118" s="169">
        <f t="shared" si="72"/>
        <v>1</v>
      </c>
      <c r="AN118" s="169">
        <f t="shared" si="73"/>
        <v>0</v>
      </c>
      <c r="AO118" s="169">
        <f t="shared" si="74"/>
        <v>1</v>
      </c>
      <c r="AP118" s="169">
        <f t="shared" si="75"/>
        <v>0</v>
      </c>
      <c r="AQ118" s="169">
        <f t="shared" si="76"/>
        <v>1</v>
      </c>
      <c r="AR118" s="169">
        <f t="shared" si="77"/>
        <v>0</v>
      </c>
      <c r="AS118" s="169">
        <f t="shared" si="78"/>
        <v>0</v>
      </c>
      <c r="AT118" s="169">
        <f t="shared" si="79"/>
        <v>0</v>
      </c>
      <c r="AU118" s="169">
        <f t="shared" si="80"/>
        <v>0</v>
      </c>
      <c r="AV118" s="169">
        <f t="shared" si="81"/>
        <v>1</v>
      </c>
      <c r="AW118" s="169">
        <f t="shared" si="82"/>
        <v>0</v>
      </c>
      <c r="AX118" s="169">
        <f t="shared" si="83"/>
        <v>0</v>
      </c>
      <c r="AY118" s="169">
        <f t="shared" si="96"/>
        <v>0</v>
      </c>
      <c r="AZ118" s="169">
        <f t="shared" si="84"/>
        <v>0</v>
      </c>
      <c r="BA118" s="169">
        <f t="shared" si="85"/>
        <v>0</v>
      </c>
      <c r="BB118" s="169">
        <f t="shared" si="86"/>
        <v>1</v>
      </c>
      <c r="BC118" s="169">
        <f t="shared" si="87"/>
        <v>0</v>
      </c>
      <c r="BD118" s="169">
        <f t="shared" si="88"/>
        <v>1</v>
      </c>
      <c r="BE118" s="169">
        <f t="shared" si="89"/>
        <v>0</v>
      </c>
      <c r="BF118" s="169">
        <f t="shared" si="90"/>
        <v>0</v>
      </c>
      <c r="BG118" s="169">
        <f t="shared" si="91"/>
        <v>0</v>
      </c>
      <c r="BH118" s="169">
        <f t="shared" si="92"/>
        <v>0</v>
      </c>
      <c r="BI118" s="169">
        <f t="shared" si="93"/>
        <v>0</v>
      </c>
      <c r="BJ118" s="169">
        <f t="shared" si="94"/>
        <v>0</v>
      </c>
      <c r="BK118" s="167">
        <f t="shared" si="95"/>
        <v>0</v>
      </c>
      <c r="BL118" s="169">
        <f t="shared" si="97"/>
        <v>0</v>
      </c>
      <c r="BM118" s="169">
        <f t="shared" si="98"/>
        <v>1</v>
      </c>
      <c r="BN118" s="169">
        <f t="shared" si="99"/>
        <v>1</v>
      </c>
      <c r="BO118" s="169">
        <f t="shared" si="100"/>
        <v>0</v>
      </c>
      <c r="BP118" s="36">
        <f t="shared" si="101"/>
        <v>0</v>
      </c>
      <c r="BQ118">
        <f t="shared" si="102"/>
        <v>0</v>
      </c>
      <c r="BR118" s="36">
        <f t="shared" si="103"/>
        <v>0</v>
      </c>
      <c r="BS118" t="e">
        <f t="shared" si="104"/>
        <v>#N/A</v>
      </c>
    </row>
    <row r="119" spans="1:71">
      <c r="A119" s="59">
        <v>382</v>
      </c>
      <c r="B119" s="59">
        <v>222171</v>
      </c>
      <c r="C119" s="160">
        <v>17199999.743700001</v>
      </c>
      <c r="D119" s="59">
        <v>9870000</v>
      </c>
      <c r="E119" s="59">
        <v>9870000</v>
      </c>
      <c r="F119" s="59">
        <v>7329999.7437000303</v>
      </c>
      <c r="G119" s="59">
        <v>240</v>
      </c>
      <c r="H119" s="59">
        <v>-5754063650.0465899</v>
      </c>
      <c r="I119" s="59">
        <v>0</v>
      </c>
      <c r="J119" s="59">
        <v>0</v>
      </c>
      <c r="K119" s="59">
        <v>0</v>
      </c>
      <c r="L119" s="59">
        <v>102</v>
      </c>
      <c r="M119" s="59">
        <v>0</v>
      </c>
      <c r="N119" s="59">
        <v>0</v>
      </c>
      <c r="O119" s="59">
        <v>102</v>
      </c>
      <c r="P119" s="59">
        <v>0</v>
      </c>
      <c r="Q119" s="59">
        <v>0</v>
      </c>
      <c r="R119" s="59">
        <v>2</v>
      </c>
      <c r="S119" s="59">
        <v>0</v>
      </c>
      <c r="T119" s="59">
        <f t="shared" si="54"/>
        <v>0</v>
      </c>
      <c r="U119" s="59">
        <f t="shared" si="55"/>
        <v>0</v>
      </c>
      <c r="V119" s="59">
        <f t="shared" si="56"/>
        <v>2</v>
      </c>
      <c r="W119" s="59">
        <f t="shared" si="57"/>
        <v>0</v>
      </c>
      <c r="X119" s="59">
        <f t="shared" si="58"/>
        <v>0</v>
      </c>
      <c r="Y119" s="59">
        <f t="shared" si="59"/>
        <v>0</v>
      </c>
      <c r="Z119" s="59">
        <f t="shared" si="60"/>
        <v>0</v>
      </c>
      <c r="AA119" s="59">
        <f t="shared" si="61"/>
        <v>0</v>
      </c>
      <c r="AB119" s="59">
        <f t="shared" si="62"/>
        <v>0</v>
      </c>
      <c r="AC119" s="59">
        <f t="shared" si="63"/>
        <v>0</v>
      </c>
      <c r="AD119" s="166">
        <f t="shared" si="53"/>
        <v>0</v>
      </c>
      <c r="AE119" s="169">
        <f t="shared" si="64"/>
        <v>0</v>
      </c>
      <c r="AF119" s="169">
        <f t="shared" si="65"/>
        <v>0</v>
      </c>
      <c r="AG119" s="169">
        <f t="shared" si="66"/>
        <v>0</v>
      </c>
      <c r="AH119" s="169">
        <f t="shared" si="67"/>
        <v>1</v>
      </c>
      <c r="AI119" s="169">
        <f t="shared" si="68"/>
        <v>0</v>
      </c>
      <c r="AJ119" s="169">
        <f t="shared" si="69"/>
        <v>0</v>
      </c>
      <c r="AK119" s="169">
        <f t="shared" si="70"/>
        <v>0</v>
      </c>
      <c r="AL119" s="169">
        <f t="shared" si="71"/>
        <v>1</v>
      </c>
      <c r="AM119" s="169">
        <f t="shared" si="72"/>
        <v>1</v>
      </c>
      <c r="AN119" s="169">
        <f t="shared" si="73"/>
        <v>0</v>
      </c>
      <c r="AO119" s="169">
        <f t="shared" si="74"/>
        <v>1</v>
      </c>
      <c r="AP119" s="169">
        <f t="shared" si="75"/>
        <v>1</v>
      </c>
      <c r="AQ119" s="169">
        <f t="shared" si="76"/>
        <v>0</v>
      </c>
      <c r="AR119" s="169">
        <f t="shared" si="77"/>
        <v>0</v>
      </c>
      <c r="AS119" s="169">
        <f t="shared" si="78"/>
        <v>0</v>
      </c>
      <c r="AT119" s="169">
        <f t="shared" si="79"/>
        <v>0</v>
      </c>
      <c r="AU119" s="169">
        <f t="shared" si="80"/>
        <v>0</v>
      </c>
      <c r="AV119" s="169">
        <f t="shared" si="81"/>
        <v>1</v>
      </c>
      <c r="AW119" s="169">
        <f t="shared" si="82"/>
        <v>0</v>
      </c>
      <c r="AX119" s="169">
        <f t="shared" si="83"/>
        <v>0</v>
      </c>
      <c r="AY119" s="169">
        <f t="shared" si="96"/>
        <v>0</v>
      </c>
      <c r="AZ119" s="169">
        <f t="shared" si="84"/>
        <v>0</v>
      </c>
      <c r="BA119" s="169">
        <f t="shared" si="85"/>
        <v>0</v>
      </c>
      <c r="BB119" s="169">
        <f t="shared" si="86"/>
        <v>1</v>
      </c>
      <c r="BC119" s="169">
        <f t="shared" si="87"/>
        <v>0</v>
      </c>
      <c r="BD119" s="169">
        <f t="shared" si="88"/>
        <v>1</v>
      </c>
      <c r="BE119" s="169">
        <f t="shared" si="89"/>
        <v>0</v>
      </c>
      <c r="BF119" s="169">
        <f t="shared" si="90"/>
        <v>0</v>
      </c>
      <c r="BG119" s="169">
        <f t="shared" si="91"/>
        <v>0</v>
      </c>
      <c r="BH119" s="169">
        <f t="shared" si="92"/>
        <v>0</v>
      </c>
      <c r="BI119" s="169">
        <f t="shared" si="93"/>
        <v>0</v>
      </c>
      <c r="BJ119" s="169">
        <f t="shared" si="94"/>
        <v>0</v>
      </c>
      <c r="BK119" s="167">
        <f t="shared" si="95"/>
        <v>0</v>
      </c>
      <c r="BL119" s="169">
        <f t="shared" si="97"/>
        <v>0</v>
      </c>
      <c r="BM119" s="169">
        <f t="shared" si="98"/>
        <v>1</v>
      </c>
      <c r="BN119" s="169">
        <f t="shared" si="99"/>
        <v>1</v>
      </c>
      <c r="BO119" s="169">
        <f t="shared" si="100"/>
        <v>0</v>
      </c>
      <c r="BP119" s="36">
        <f t="shared" si="101"/>
        <v>0</v>
      </c>
      <c r="BQ119">
        <f t="shared" si="102"/>
        <v>0</v>
      </c>
      <c r="BR119" s="36">
        <f t="shared" si="103"/>
        <v>0</v>
      </c>
      <c r="BS119" t="e">
        <f t="shared" si="104"/>
        <v>#N/A</v>
      </c>
    </row>
    <row r="120" spans="1:71">
      <c r="A120" s="59">
        <v>202</v>
      </c>
      <c r="B120" s="59">
        <v>131322</v>
      </c>
      <c r="C120" s="160">
        <v>14202380.8517607</v>
      </c>
      <c r="D120" s="59">
        <v>6845238.25</v>
      </c>
      <c r="E120" s="59">
        <v>6845238.25</v>
      </c>
      <c r="F120" s="59">
        <v>7357142.6017606696</v>
      </c>
      <c r="G120" s="59">
        <v>333.33334350585898</v>
      </c>
      <c r="H120" s="59">
        <v>-2971666444.4939799</v>
      </c>
      <c r="I120" s="59">
        <v>0</v>
      </c>
      <c r="J120" s="59">
        <v>0</v>
      </c>
      <c r="K120" s="59">
        <v>0</v>
      </c>
      <c r="L120" s="59">
        <v>603</v>
      </c>
      <c r="M120" s="59">
        <v>0</v>
      </c>
      <c r="N120" s="59">
        <v>0</v>
      </c>
      <c r="O120" s="59">
        <v>102</v>
      </c>
      <c r="P120" s="59">
        <v>301</v>
      </c>
      <c r="Q120" s="59">
        <v>0</v>
      </c>
      <c r="R120" s="59">
        <v>2</v>
      </c>
      <c r="S120" s="59">
        <v>0</v>
      </c>
      <c r="T120" s="59">
        <f t="shared" si="54"/>
        <v>0</v>
      </c>
      <c r="U120" s="59">
        <f t="shared" si="55"/>
        <v>0</v>
      </c>
      <c r="V120" s="59">
        <f t="shared" si="56"/>
        <v>1</v>
      </c>
      <c r="W120" s="59">
        <f t="shared" si="57"/>
        <v>0</v>
      </c>
      <c r="X120" s="59">
        <f t="shared" si="58"/>
        <v>0</v>
      </c>
      <c r="Y120" s="59">
        <f t="shared" si="59"/>
        <v>1</v>
      </c>
      <c r="Z120" s="59">
        <f t="shared" si="60"/>
        <v>0</v>
      </c>
      <c r="AA120" s="59">
        <f t="shared" si="61"/>
        <v>0</v>
      </c>
      <c r="AB120" s="59">
        <f t="shared" si="62"/>
        <v>0</v>
      </c>
      <c r="AC120" s="59">
        <f t="shared" si="63"/>
        <v>0</v>
      </c>
      <c r="AD120" s="166">
        <f t="shared" si="53"/>
        <v>0</v>
      </c>
      <c r="AE120" s="169">
        <f t="shared" si="64"/>
        <v>0</v>
      </c>
      <c r="AF120" s="169">
        <f t="shared" si="65"/>
        <v>0</v>
      </c>
      <c r="AG120" s="169">
        <f t="shared" si="66"/>
        <v>0</v>
      </c>
      <c r="AH120" s="169">
        <f t="shared" si="67"/>
        <v>1</v>
      </c>
      <c r="AI120" s="169">
        <f t="shared" si="68"/>
        <v>0</v>
      </c>
      <c r="AJ120" s="169">
        <f t="shared" si="69"/>
        <v>0</v>
      </c>
      <c r="AK120" s="169">
        <f t="shared" si="70"/>
        <v>0</v>
      </c>
      <c r="AL120" s="169">
        <f t="shared" si="71"/>
        <v>1</v>
      </c>
      <c r="AM120" s="169">
        <f t="shared" si="72"/>
        <v>1</v>
      </c>
      <c r="AN120" s="169">
        <f t="shared" si="73"/>
        <v>1</v>
      </c>
      <c r="AO120" s="169">
        <f t="shared" si="74"/>
        <v>0</v>
      </c>
      <c r="AP120" s="169">
        <f t="shared" si="75"/>
        <v>0</v>
      </c>
      <c r="AQ120" s="169">
        <f t="shared" si="76"/>
        <v>1</v>
      </c>
      <c r="AR120" s="169">
        <f t="shared" si="77"/>
        <v>0</v>
      </c>
      <c r="AS120" s="169">
        <f t="shared" si="78"/>
        <v>0</v>
      </c>
      <c r="AT120" s="169">
        <f t="shared" si="79"/>
        <v>0</v>
      </c>
      <c r="AU120" s="169">
        <f t="shared" si="80"/>
        <v>0</v>
      </c>
      <c r="AV120" s="169">
        <f t="shared" si="81"/>
        <v>1</v>
      </c>
      <c r="AW120" s="169">
        <f t="shared" si="82"/>
        <v>0</v>
      </c>
      <c r="AX120" s="169">
        <f t="shared" si="83"/>
        <v>0</v>
      </c>
      <c r="AY120" s="169">
        <f t="shared" si="96"/>
        <v>0</v>
      </c>
      <c r="AZ120" s="169">
        <f t="shared" si="84"/>
        <v>0</v>
      </c>
      <c r="BA120" s="169">
        <f t="shared" si="85"/>
        <v>0</v>
      </c>
      <c r="BB120" s="169">
        <f t="shared" si="86"/>
        <v>1</v>
      </c>
      <c r="BC120" s="169">
        <f t="shared" si="87"/>
        <v>0</v>
      </c>
      <c r="BD120" s="169">
        <f t="shared" si="88"/>
        <v>1</v>
      </c>
      <c r="BE120" s="169">
        <f t="shared" si="89"/>
        <v>0</v>
      </c>
      <c r="BF120" s="169">
        <f t="shared" si="90"/>
        <v>0</v>
      </c>
      <c r="BG120" s="169">
        <f t="shared" si="91"/>
        <v>0</v>
      </c>
      <c r="BH120" s="169">
        <f t="shared" si="92"/>
        <v>0</v>
      </c>
      <c r="BI120" s="169">
        <f t="shared" si="93"/>
        <v>0</v>
      </c>
      <c r="BJ120" s="169">
        <f t="shared" si="94"/>
        <v>0</v>
      </c>
      <c r="BK120" s="167">
        <f t="shared" si="95"/>
        <v>0</v>
      </c>
      <c r="BL120" s="169">
        <f t="shared" si="97"/>
        <v>0</v>
      </c>
      <c r="BM120" s="169">
        <f t="shared" si="98"/>
        <v>1</v>
      </c>
      <c r="BN120" s="169">
        <f t="shared" si="99"/>
        <v>1</v>
      </c>
      <c r="BO120" s="169">
        <f t="shared" si="100"/>
        <v>0</v>
      </c>
      <c r="BP120" s="36">
        <f t="shared" si="101"/>
        <v>0</v>
      </c>
      <c r="BQ120">
        <f t="shared" si="102"/>
        <v>1</v>
      </c>
      <c r="BR120" s="36">
        <f t="shared" si="103"/>
        <v>0</v>
      </c>
      <c r="BS120" t="e">
        <f t="shared" si="104"/>
        <v>#N/A</v>
      </c>
    </row>
    <row r="121" spans="1:71">
      <c r="A121" s="59">
        <v>191</v>
      </c>
      <c r="B121" s="59">
        <v>131131</v>
      </c>
      <c r="C121" s="160">
        <v>10714285.6686699</v>
      </c>
      <c r="D121" s="59">
        <v>3071428.5</v>
      </c>
      <c r="E121" s="59">
        <v>3071428.5</v>
      </c>
      <c r="F121" s="59">
        <v>7642857.1686699102</v>
      </c>
      <c r="G121" s="59">
        <v>371.42855834960898</v>
      </c>
      <c r="H121" s="59">
        <v>-2904872876.3809299</v>
      </c>
      <c r="I121" s="59">
        <v>0</v>
      </c>
      <c r="J121" s="59">
        <v>0</v>
      </c>
      <c r="K121" s="59">
        <v>0</v>
      </c>
      <c r="L121" s="59">
        <v>102</v>
      </c>
      <c r="M121" s="59">
        <v>501</v>
      </c>
      <c r="N121" s="59">
        <v>0</v>
      </c>
      <c r="O121" s="59">
        <v>0</v>
      </c>
      <c r="P121" s="59">
        <v>0</v>
      </c>
      <c r="Q121" s="59">
        <v>0</v>
      </c>
      <c r="R121" s="59">
        <v>2</v>
      </c>
      <c r="S121" s="59">
        <v>0</v>
      </c>
      <c r="T121" s="59">
        <f t="shared" si="54"/>
        <v>0</v>
      </c>
      <c r="U121" s="59">
        <f t="shared" si="55"/>
        <v>0</v>
      </c>
      <c r="V121" s="59">
        <f t="shared" si="56"/>
        <v>1</v>
      </c>
      <c r="W121" s="59">
        <f t="shared" si="57"/>
        <v>0</v>
      </c>
      <c r="X121" s="59">
        <f t="shared" si="58"/>
        <v>0</v>
      </c>
      <c r="Y121" s="59">
        <f t="shared" si="59"/>
        <v>0</v>
      </c>
      <c r="Z121" s="59">
        <f t="shared" si="60"/>
        <v>0</v>
      </c>
      <c r="AA121" s="59">
        <f t="shared" si="61"/>
        <v>0</v>
      </c>
      <c r="AB121" s="59">
        <f t="shared" si="62"/>
        <v>1</v>
      </c>
      <c r="AC121" s="59">
        <f t="shared" si="63"/>
        <v>0</v>
      </c>
      <c r="AD121" s="166">
        <f t="shared" si="53"/>
        <v>0</v>
      </c>
      <c r="AE121" s="169">
        <f t="shared" si="64"/>
        <v>0</v>
      </c>
      <c r="AF121" s="169">
        <f t="shared" si="65"/>
        <v>0</v>
      </c>
      <c r="AG121" s="169">
        <f t="shared" si="66"/>
        <v>0</v>
      </c>
      <c r="AH121" s="169">
        <f t="shared" si="67"/>
        <v>1</v>
      </c>
      <c r="AI121" s="169">
        <f t="shared" si="68"/>
        <v>0</v>
      </c>
      <c r="AJ121" s="169">
        <f t="shared" si="69"/>
        <v>0</v>
      </c>
      <c r="AK121" s="169">
        <f t="shared" si="70"/>
        <v>0</v>
      </c>
      <c r="AL121" s="169">
        <f t="shared" si="71"/>
        <v>1</v>
      </c>
      <c r="AM121" s="169">
        <f t="shared" si="72"/>
        <v>1</v>
      </c>
      <c r="AN121" s="169">
        <f t="shared" si="73"/>
        <v>1</v>
      </c>
      <c r="AO121" s="169">
        <f t="shared" si="74"/>
        <v>0</v>
      </c>
      <c r="AP121" s="169">
        <f t="shared" si="75"/>
        <v>0</v>
      </c>
      <c r="AQ121" s="169">
        <f t="shared" si="76"/>
        <v>1</v>
      </c>
      <c r="AR121" s="169">
        <f t="shared" si="77"/>
        <v>0</v>
      </c>
      <c r="AS121" s="169">
        <f t="shared" si="78"/>
        <v>0</v>
      </c>
      <c r="AT121" s="169">
        <f t="shared" si="79"/>
        <v>0</v>
      </c>
      <c r="AU121" s="169">
        <f t="shared" si="80"/>
        <v>0</v>
      </c>
      <c r="AV121" s="169">
        <f t="shared" si="81"/>
        <v>1</v>
      </c>
      <c r="AW121" s="169">
        <f t="shared" si="82"/>
        <v>0</v>
      </c>
      <c r="AX121" s="169">
        <f t="shared" si="83"/>
        <v>0</v>
      </c>
      <c r="AY121" s="169">
        <f t="shared" si="96"/>
        <v>0</v>
      </c>
      <c r="AZ121" s="169">
        <f t="shared" si="84"/>
        <v>0</v>
      </c>
      <c r="BA121" s="169">
        <f t="shared" si="85"/>
        <v>0</v>
      </c>
      <c r="BB121" s="169">
        <f t="shared" si="86"/>
        <v>1</v>
      </c>
      <c r="BC121" s="169">
        <f t="shared" si="87"/>
        <v>0</v>
      </c>
      <c r="BD121" s="169">
        <f t="shared" si="88"/>
        <v>1</v>
      </c>
      <c r="BE121" s="169">
        <f t="shared" si="89"/>
        <v>0</v>
      </c>
      <c r="BF121" s="169">
        <f t="shared" si="90"/>
        <v>0</v>
      </c>
      <c r="BG121" s="169">
        <f t="shared" si="91"/>
        <v>0</v>
      </c>
      <c r="BH121" s="169">
        <f t="shared" si="92"/>
        <v>0</v>
      </c>
      <c r="BI121" s="169">
        <f t="shared" si="93"/>
        <v>0</v>
      </c>
      <c r="BJ121" s="169">
        <f t="shared" si="94"/>
        <v>0</v>
      </c>
      <c r="BK121" s="167">
        <f t="shared" si="95"/>
        <v>0</v>
      </c>
      <c r="BL121" s="169">
        <f t="shared" si="97"/>
        <v>0</v>
      </c>
      <c r="BM121" s="169">
        <f t="shared" si="98"/>
        <v>1</v>
      </c>
      <c r="BN121" s="169">
        <f t="shared" si="99"/>
        <v>1</v>
      </c>
      <c r="BO121" s="169">
        <f t="shared" si="100"/>
        <v>0</v>
      </c>
      <c r="BP121" s="36">
        <f t="shared" si="101"/>
        <v>0</v>
      </c>
      <c r="BQ121">
        <f t="shared" si="102"/>
        <v>1</v>
      </c>
      <c r="BR121" s="36">
        <f t="shared" si="103"/>
        <v>0</v>
      </c>
      <c r="BS121" t="e">
        <f t="shared" si="104"/>
        <v>#N/A</v>
      </c>
    </row>
    <row r="122" spans="1:71">
      <c r="A122" s="59">
        <v>305</v>
      </c>
      <c r="B122" s="59">
        <v>171601</v>
      </c>
      <c r="C122" s="160">
        <v>10357142.5374521</v>
      </c>
      <c r="D122" s="59">
        <v>2446428.5</v>
      </c>
      <c r="E122" s="59">
        <v>2446428.5</v>
      </c>
      <c r="F122" s="59">
        <v>7910714.0374521399</v>
      </c>
      <c r="G122" s="59">
        <v>71.428565979003906</v>
      </c>
      <c r="H122" s="59">
        <v>-4397478261.6996403</v>
      </c>
      <c r="I122" s="59">
        <v>0</v>
      </c>
      <c r="J122" s="59">
        <v>0</v>
      </c>
      <c r="K122" s="59">
        <v>0</v>
      </c>
      <c r="L122" s="59">
        <v>101</v>
      </c>
      <c r="M122" s="59">
        <v>0</v>
      </c>
      <c r="N122" s="59">
        <v>0</v>
      </c>
      <c r="O122" s="59">
        <v>0</v>
      </c>
      <c r="P122" s="59">
        <v>0</v>
      </c>
      <c r="Q122" s="59">
        <v>0</v>
      </c>
      <c r="R122" s="59">
        <v>2</v>
      </c>
      <c r="S122" s="59">
        <v>0</v>
      </c>
      <c r="T122" s="59">
        <f t="shared" si="54"/>
        <v>0</v>
      </c>
      <c r="U122" s="59">
        <f t="shared" si="55"/>
        <v>0</v>
      </c>
      <c r="V122" s="59">
        <f t="shared" si="56"/>
        <v>0</v>
      </c>
      <c r="W122" s="59">
        <f t="shared" si="57"/>
        <v>0</v>
      </c>
      <c r="X122" s="59">
        <f t="shared" si="58"/>
        <v>0</v>
      </c>
      <c r="Y122" s="59">
        <f t="shared" si="59"/>
        <v>0</v>
      </c>
      <c r="Z122" s="59">
        <f t="shared" si="60"/>
        <v>0</v>
      </c>
      <c r="AA122" s="59">
        <f t="shared" si="61"/>
        <v>0</v>
      </c>
      <c r="AB122" s="59">
        <f t="shared" si="62"/>
        <v>0</v>
      </c>
      <c r="AC122" s="59">
        <f t="shared" si="63"/>
        <v>0</v>
      </c>
      <c r="AD122" s="166">
        <f t="shared" si="53"/>
        <v>1</v>
      </c>
      <c r="AE122" s="169">
        <f t="shared" si="64"/>
        <v>1</v>
      </c>
      <c r="AF122" s="169">
        <f t="shared" si="65"/>
        <v>0</v>
      </c>
      <c r="AG122" s="169">
        <f t="shared" si="66"/>
        <v>0</v>
      </c>
      <c r="AH122" s="169">
        <f t="shared" si="67"/>
        <v>1</v>
      </c>
      <c r="AI122" s="169">
        <f t="shared" si="68"/>
        <v>0</v>
      </c>
      <c r="AJ122" s="169">
        <f t="shared" si="69"/>
        <v>0</v>
      </c>
      <c r="AK122" s="169">
        <f t="shared" si="70"/>
        <v>0</v>
      </c>
      <c r="AL122" s="169">
        <f t="shared" si="71"/>
        <v>1</v>
      </c>
      <c r="AM122" s="169">
        <f t="shared" si="72"/>
        <v>0</v>
      </c>
      <c r="AN122" s="169">
        <f t="shared" si="73"/>
        <v>0</v>
      </c>
      <c r="AO122" s="169">
        <f t="shared" si="74"/>
        <v>1</v>
      </c>
      <c r="AP122" s="169">
        <f t="shared" si="75"/>
        <v>0</v>
      </c>
      <c r="AQ122" s="169">
        <f t="shared" si="76"/>
        <v>0</v>
      </c>
      <c r="AR122" s="169">
        <f t="shared" si="77"/>
        <v>0</v>
      </c>
      <c r="AS122" s="169">
        <f t="shared" si="78"/>
        <v>0</v>
      </c>
      <c r="AT122" s="169">
        <f t="shared" si="79"/>
        <v>0</v>
      </c>
      <c r="AU122" s="169">
        <f t="shared" si="80"/>
        <v>0</v>
      </c>
      <c r="AV122" s="169">
        <f t="shared" si="81"/>
        <v>1</v>
      </c>
      <c r="AW122" s="169">
        <f t="shared" si="82"/>
        <v>0</v>
      </c>
      <c r="AX122" s="169">
        <f t="shared" si="83"/>
        <v>0</v>
      </c>
      <c r="AY122" s="169">
        <f t="shared" si="96"/>
        <v>0</v>
      </c>
      <c r="AZ122" s="169">
        <f t="shared" si="84"/>
        <v>0</v>
      </c>
      <c r="BA122" s="169">
        <f t="shared" si="85"/>
        <v>0</v>
      </c>
      <c r="BB122" s="169">
        <f t="shared" si="86"/>
        <v>1</v>
      </c>
      <c r="BC122" s="169">
        <f t="shared" si="87"/>
        <v>0</v>
      </c>
      <c r="BD122" s="169">
        <f t="shared" si="88"/>
        <v>1</v>
      </c>
      <c r="BE122" s="169">
        <f t="shared" si="89"/>
        <v>0</v>
      </c>
      <c r="BF122" s="169">
        <f t="shared" si="90"/>
        <v>0</v>
      </c>
      <c r="BG122" s="169">
        <f t="shared" si="91"/>
        <v>0</v>
      </c>
      <c r="BH122" s="169">
        <f t="shared" si="92"/>
        <v>0</v>
      </c>
      <c r="BI122" s="169">
        <f t="shared" si="93"/>
        <v>0</v>
      </c>
      <c r="BJ122" s="169">
        <f t="shared" si="94"/>
        <v>0</v>
      </c>
      <c r="BK122" s="167">
        <f t="shared" si="95"/>
        <v>0</v>
      </c>
      <c r="BL122" s="169">
        <f t="shared" si="97"/>
        <v>0</v>
      </c>
      <c r="BM122" s="169">
        <f t="shared" si="98"/>
        <v>1</v>
      </c>
      <c r="BN122" s="169">
        <f t="shared" si="99"/>
        <v>1</v>
      </c>
      <c r="BO122" s="169">
        <f t="shared" si="100"/>
        <v>0</v>
      </c>
      <c r="BP122" s="36">
        <f t="shared" si="101"/>
        <v>1</v>
      </c>
      <c r="BQ122">
        <f t="shared" si="102"/>
        <v>0</v>
      </c>
      <c r="BR122" s="36">
        <f t="shared" si="103"/>
        <v>0</v>
      </c>
      <c r="BS122" t="e">
        <f t="shared" si="104"/>
        <v>#N/A</v>
      </c>
    </row>
    <row r="123" spans="1:71">
      <c r="A123" s="59">
        <v>229</v>
      </c>
      <c r="B123" s="59">
        <v>151151</v>
      </c>
      <c r="C123" s="160">
        <v>11688311.977840099</v>
      </c>
      <c r="D123" s="59">
        <v>2148051.9375</v>
      </c>
      <c r="E123" s="59">
        <v>3654545.4375</v>
      </c>
      <c r="F123" s="59">
        <v>8033766.5403400799</v>
      </c>
      <c r="G123" s="59">
        <v>33.7662353515625</v>
      </c>
      <c r="H123" s="59">
        <v>-3729900215.2048998</v>
      </c>
      <c r="I123" s="59">
        <v>0</v>
      </c>
      <c r="J123" s="59">
        <v>0</v>
      </c>
      <c r="K123" s="59">
        <v>0</v>
      </c>
      <c r="L123" s="59">
        <v>101</v>
      </c>
      <c r="M123" s="59">
        <v>0</v>
      </c>
      <c r="N123" s="59">
        <v>0</v>
      </c>
      <c r="O123" s="59">
        <v>202</v>
      </c>
      <c r="P123" s="59">
        <v>302</v>
      </c>
      <c r="Q123" s="59">
        <v>102</v>
      </c>
      <c r="R123" s="59">
        <v>2</v>
      </c>
      <c r="S123" s="59">
        <v>1</v>
      </c>
      <c r="T123" s="59">
        <f t="shared" si="54"/>
        <v>0</v>
      </c>
      <c r="U123" s="59">
        <f t="shared" si="55"/>
        <v>1</v>
      </c>
      <c r="V123" s="59">
        <f t="shared" si="56"/>
        <v>0</v>
      </c>
      <c r="W123" s="59">
        <f t="shared" si="57"/>
        <v>0</v>
      </c>
      <c r="X123" s="59">
        <f t="shared" si="58"/>
        <v>0</v>
      </c>
      <c r="Y123" s="59">
        <f t="shared" si="59"/>
        <v>1</v>
      </c>
      <c r="Z123" s="59">
        <f t="shared" si="60"/>
        <v>0</v>
      </c>
      <c r="AA123" s="59">
        <f t="shared" si="61"/>
        <v>1</v>
      </c>
      <c r="AB123" s="59">
        <f t="shared" si="62"/>
        <v>0</v>
      </c>
      <c r="AC123" s="59">
        <f t="shared" si="63"/>
        <v>0</v>
      </c>
      <c r="AD123" s="166">
        <f t="shared" si="53"/>
        <v>1</v>
      </c>
      <c r="AE123" s="169">
        <f t="shared" si="64"/>
        <v>1</v>
      </c>
      <c r="AF123" s="169">
        <f t="shared" si="65"/>
        <v>0</v>
      </c>
      <c r="AG123" s="169">
        <f t="shared" si="66"/>
        <v>0</v>
      </c>
      <c r="AH123" s="169">
        <f t="shared" si="67"/>
        <v>1</v>
      </c>
      <c r="AI123" s="169">
        <f t="shared" si="68"/>
        <v>0</v>
      </c>
      <c r="AJ123" s="169">
        <f t="shared" si="69"/>
        <v>0</v>
      </c>
      <c r="AK123" s="169">
        <f t="shared" si="70"/>
        <v>1</v>
      </c>
      <c r="AL123" s="169">
        <f t="shared" si="71"/>
        <v>0</v>
      </c>
      <c r="AM123" s="169">
        <f t="shared" si="72"/>
        <v>0</v>
      </c>
      <c r="AN123" s="169">
        <f t="shared" si="73"/>
        <v>0</v>
      </c>
      <c r="AO123" s="169">
        <f t="shared" si="74"/>
        <v>1</v>
      </c>
      <c r="AP123" s="169">
        <f t="shared" si="75"/>
        <v>0</v>
      </c>
      <c r="AQ123" s="169">
        <f t="shared" si="76"/>
        <v>0</v>
      </c>
      <c r="AR123" s="169">
        <f t="shared" si="77"/>
        <v>0</v>
      </c>
      <c r="AS123" s="169">
        <f t="shared" si="78"/>
        <v>0</v>
      </c>
      <c r="AT123" s="169">
        <f t="shared" si="79"/>
        <v>0</v>
      </c>
      <c r="AU123" s="169">
        <f t="shared" si="80"/>
        <v>0</v>
      </c>
      <c r="AV123" s="169">
        <f t="shared" si="81"/>
        <v>1</v>
      </c>
      <c r="AW123" s="169">
        <f t="shared" si="82"/>
        <v>0</v>
      </c>
      <c r="AX123" s="169">
        <f t="shared" si="83"/>
        <v>0</v>
      </c>
      <c r="AY123" s="169">
        <f t="shared" si="96"/>
        <v>0</v>
      </c>
      <c r="AZ123" s="169">
        <f t="shared" si="84"/>
        <v>0</v>
      </c>
      <c r="BA123" s="169">
        <f t="shared" si="85"/>
        <v>0</v>
      </c>
      <c r="BB123" s="169">
        <f t="shared" si="86"/>
        <v>1</v>
      </c>
      <c r="BC123" s="169">
        <f t="shared" si="87"/>
        <v>0</v>
      </c>
      <c r="BD123" s="169">
        <f t="shared" si="88"/>
        <v>1</v>
      </c>
      <c r="BE123" s="169">
        <f t="shared" si="89"/>
        <v>0</v>
      </c>
      <c r="BF123" s="169">
        <f t="shared" si="90"/>
        <v>0</v>
      </c>
      <c r="BG123" s="169">
        <f t="shared" si="91"/>
        <v>0</v>
      </c>
      <c r="BH123" s="169">
        <f t="shared" si="92"/>
        <v>0</v>
      </c>
      <c r="BI123" s="169">
        <f t="shared" si="93"/>
        <v>0</v>
      </c>
      <c r="BJ123" s="169">
        <f t="shared" si="94"/>
        <v>0</v>
      </c>
      <c r="BK123" s="167">
        <f t="shared" si="95"/>
        <v>0</v>
      </c>
      <c r="BL123" s="169">
        <f t="shared" si="97"/>
        <v>0</v>
      </c>
      <c r="BM123" s="169">
        <f t="shared" si="98"/>
        <v>1</v>
      </c>
      <c r="BN123" s="169">
        <f t="shared" si="99"/>
        <v>0</v>
      </c>
      <c r="BO123" s="169">
        <f t="shared" si="100"/>
        <v>1</v>
      </c>
      <c r="BP123" s="36">
        <f t="shared" si="101"/>
        <v>1</v>
      </c>
      <c r="BQ123">
        <f t="shared" si="102"/>
        <v>0</v>
      </c>
      <c r="BR123" s="36">
        <f t="shared" si="103"/>
        <v>0</v>
      </c>
      <c r="BS123" t="e">
        <f t="shared" si="104"/>
        <v>#N/A</v>
      </c>
    </row>
    <row r="124" spans="1:71">
      <c r="A124" s="59">
        <v>430</v>
      </c>
      <c r="B124" s="59">
        <v>242162</v>
      </c>
      <c r="C124" s="160">
        <v>14763158.0799901</v>
      </c>
      <c r="D124" s="59">
        <v>5896052.875</v>
      </c>
      <c r="E124" s="59">
        <v>6725000.25</v>
      </c>
      <c r="F124" s="59">
        <v>8038157.8299900601</v>
      </c>
      <c r="G124" s="59">
        <v>30.263158798217798</v>
      </c>
      <c r="H124" s="59">
        <v>-6691960405.2331495</v>
      </c>
      <c r="I124" s="59">
        <v>0</v>
      </c>
      <c r="J124" s="59">
        <v>0</v>
      </c>
      <c r="K124" s="59">
        <v>0</v>
      </c>
      <c r="L124" s="59">
        <v>101</v>
      </c>
      <c r="M124" s="59">
        <v>0</v>
      </c>
      <c r="N124" s="59">
        <v>0</v>
      </c>
      <c r="O124" s="59">
        <v>101</v>
      </c>
      <c r="P124" s="59">
        <v>0</v>
      </c>
      <c r="Q124" s="59">
        <v>0</v>
      </c>
      <c r="R124" s="59">
        <v>1</v>
      </c>
      <c r="S124" s="59">
        <v>0</v>
      </c>
      <c r="T124" s="59">
        <f t="shared" si="54"/>
        <v>0</v>
      </c>
      <c r="U124" s="59">
        <f t="shared" si="55"/>
        <v>0</v>
      </c>
      <c r="V124" s="59">
        <f t="shared" si="56"/>
        <v>0</v>
      </c>
      <c r="W124" s="59">
        <f t="shared" si="57"/>
        <v>0</v>
      </c>
      <c r="X124" s="59">
        <f t="shared" si="58"/>
        <v>0</v>
      </c>
      <c r="Y124" s="59">
        <f t="shared" si="59"/>
        <v>0</v>
      </c>
      <c r="Z124" s="59">
        <f t="shared" si="60"/>
        <v>0</v>
      </c>
      <c r="AA124" s="59">
        <f t="shared" si="61"/>
        <v>0</v>
      </c>
      <c r="AB124" s="59">
        <f t="shared" si="62"/>
        <v>0</v>
      </c>
      <c r="AC124" s="59">
        <f t="shared" si="63"/>
        <v>0</v>
      </c>
      <c r="AD124" s="166">
        <f t="shared" si="53"/>
        <v>2</v>
      </c>
      <c r="AE124" s="169">
        <f t="shared" si="64"/>
        <v>0</v>
      </c>
      <c r="AF124" s="169">
        <f t="shared" si="65"/>
        <v>1</v>
      </c>
      <c r="AG124" s="169">
        <f t="shared" si="66"/>
        <v>0</v>
      </c>
      <c r="AH124" s="169">
        <f t="shared" si="67"/>
        <v>1</v>
      </c>
      <c r="AI124" s="169">
        <f t="shared" si="68"/>
        <v>0</v>
      </c>
      <c r="AJ124" s="169">
        <f t="shared" si="69"/>
        <v>0</v>
      </c>
      <c r="AK124" s="169">
        <f t="shared" si="70"/>
        <v>0</v>
      </c>
      <c r="AL124" s="169">
        <f t="shared" si="71"/>
        <v>1</v>
      </c>
      <c r="AM124" s="169">
        <f t="shared" si="72"/>
        <v>0</v>
      </c>
      <c r="AN124" s="169">
        <f t="shared" si="73"/>
        <v>0</v>
      </c>
      <c r="AO124" s="169">
        <f t="shared" si="74"/>
        <v>1</v>
      </c>
      <c r="AP124" s="169">
        <f t="shared" si="75"/>
        <v>0</v>
      </c>
      <c r="AQ124" s="169">
        <f t="shared" si="76"/>
        <v>0</v>
      </c>
      <c r="AR124" s="169">
        <f t="shared" si="77"/>
        <v>0</v>
      </c>
      <c r="AS124" s="169">
        <f t="shared" si="78"/>
        <v>0</v>
      </c>
      <c r="AT124" s="169">
        <f t="shared" si="79"/>
        <v>0</v>
      </c>
      <c r="AU124" s="169">
        <f t="shared" si="80"/>
        <v>0</v>
      </c>
      <c r="AV124" s="169">
        <f t="shared" si="81"/>
        <v>1</v>
      </c>
      <c r="AW124" s="169">
        <f t="shared" si="82"/>
        <v>0</v>
      </c>
      <c r="AX124" s="169">
        <f t="shared" si="83"/>
        <v>0</v>
      </c>
      <c r="AY124" s="169">
        <f t="shared" si="96"/>
        <v>0</v>
      </c>
      <c r="AZ124" s="169">
        <f t="shared" si="84"/>
        <v>0</v>
      </c>
      <c r="BA124" s="169">
        <f t="shared" si="85"/>
        <v>0</v>
      </c>
      <c r="BB124" s="169">
        <f t="shared" si="86"/>
        <v>1</v>
      </c>
      <c r="BC124" s="169">
        <f t="shared" si="87"/>
        <v>0</v>
      </c>
      <c r="BD124" s="169">
        <f t="shared" si="88"/>
        <v>1</v>
      </c>
      <c r="BE124" s="169">
        <f t="shared" si="89"/>
        <v>0</v>
      </c>
      <c r="BF124" s="169">
        <f t="shared" si="90"/>
        <v>0</v>
      </c>
      <c r="BG124" s="169">
        <f t="shared" si="91"/>
        <v>0</v>
      </c>
      <c r="BH124" s="169">
        <f t="shared" si="92"/>
        <v>0</v>
      </c>
      <c r="BI124" s="169">
        <f t="shared" si="93"/>
        <v>0</v>
      </c>
      <c r="BJ124" s="169">
        <f t="shared" si="94"/>
        <v>0</v>
      </c>
      <c r="BK124" s="167">
        <f t="shared" si="95"/>
        <v>0</v>
      </c>
      <c r="BL124" s="169">
        <f t="shared" si="97"/>
        <v>1</v>
      </c>
      <c r="BM124" s="169">
        <f t="shared" si="98"/>
        <v>0</v>
      </c>
      <c r="BN124" s="169">
        <f t="shared" si="99"/>
        <v>1</v>
      </c>
      <c r="BO124" s="169">
        <f t="shared" si="100"/>
        <v>0</v>
      </c>
      <c r="BP124" s="36">
        <f t="shared" si="101"/>
        <v>1</v>
      </c>
      <c r="BQ124">
        <f t="shared" si="102"/>
        <v>0</v>
      </c>
      <c r="BR124" s="36">
        <f t="shared" si="103"/>
        <v>0</v>
      </c>
      <c r="BS124" t="e">
        <f t="shared" si="104"/>
        <v>#N/A</v>
      </c>
    </row>
    <row r="125" spans="1:71">
      <c r="A125" s="59">
        <v>68</v>
      </c>
      <c r="B125" s="59">
        <v>19181</v>
      </c>
      <c r="C125" s="160">
        <v>18465306.6053732</v>
      </c>
      <c r="D125" s="59">
        <v>10408163</v>
      </c>
      <c r="E125" s="59">
        <v>10408163</v>
      </c>
      <c r="F125" s="59">
        <v>8057143.6053732196</v>
      </c>
      <c r="G125" s="59">
        <v>489.79592895507801</v>
      </c>
      <c r="H125" s="59">
        <v>-668773207.63526201</v>
      </c>
      <c r="I125" s="59">
        <v>0</v>
      </c>
      <c r="J125" s="59">
        <v>0</v>
      </c>
      <c r="K125" s="59">
        <v>0</v>
      </c>
      <c r="L125" s="59">
        <v>101</v>
      </c>
      <c r="M125" s="59">
        <v>0</v>
      </c>
      <c r="N125" s="59">
        <v>0</v>
      </c>
      <c r="O125" s="59">
        <v>101</v>
      </c>
      <c r="P125" s="59">
        <v>0</v>
      </c>
      <c r="Q125" s="59">
        <v>0</v>
      </c>
      <c r="R125" s="59">
        <v>2</v>
      </c>
      <c r="S125" s="59">
        <v>0</v>
      </c>
      <c r="T125" s="59">
        <f t="shared" si="54"/>
        <v>0</v>
      </c>
      <c r="U125" s="59">
        <f t="shared" si="55"/>
        <v>0</v>
      </c>
      <c r="V125" s="59">
        <f t="shared" si="56"/>
        <v>0</v>
      </c>
      <c r="W125" s="59">
        <f t="shared" si="57"/>
        <v>0</v>
      </c>
      <c r="X125" s="59">
        <f t="shared" si="58"/>
        <v>0</v>
      </c>
      <c r="Y125" s="59">
        <f t="shared" si="59"/>
        <v>0</v>
      </c>
      <c r="Z125" s="59">
        <f t="shared" si="60"/>
        <v>0</v>
      </c>
      <c r="AA125" s="59">
        <f t="shared" si="61"/>
        <v>0</v>
      </c>
      <c r="AB125" s="59">
        <f t="shared" si="62"/>
        <v>0</v>
      </c>
      <c r="AC125" s="59">
        <f t="shared" si="63"/>
        <v>0</v>
      </c>
      <c r="AD125" s="166">
        <f t="shared" si="53"/>
        <v>2</v>
      </c>
      <c r="AE125" s="169">
        <f t="shared" si="64"/>
        <v>0</v>
      </c>
      <c r="AF125" s="169">
        <f t="shared" si="65"/>
        <v>1</v>
      </c>
      <c r="AG125" s="169">
        <f t="shared" si="66"/>
        <v>0</v>
      </c>
      <c r="AH125" s="169">
        <f t="shared" si="67"/>
        <v>1</v>
      </c>
      <c r="AI125" s="169">
        <f t="shared" si="68"/>
        <v>0</v>
      </c>
      <c r="AJ125" s="169">
        <f t="shared" si="69"/>
        <v>0</v>
      </c>
      <c r="AK125" s="169">
        <f t="shared" si="70"/>
        <v>0</v>
      </c>
      <c r="AL125" s="169">
        <f t="shared" si="71"/>
        <v>1</v>
      </c>
      <c r="AM125" s="169">
        <f t="shared" si="72"/>
        <v>0</v>
      </c>
      <c r="AN125" s="169">
        <f t="shared" si="73"/>
        <v>0</v>
      </c>
      <c r="AO125" s="169">
        <f t="shared" si="74"/>
        <v>1</v>
      </c>
      <c r="AP125" s="169">
        <f t="shared" si="75"/>
        <v>0</v>
      </c>
      <c r="AQ125" s="169">
        <f t="shared" si="76"/>
        <v>0</v>
      </c>
      <c r="AR125" s="169">
        <f t="shared" si="77"/>
        <v>0</v>
      </c>
      <c r="AS125" s="169">
        <f t="shared" si="78"/>
        <v>0</v>
      </c>
      <c r="AT125" s="169">
        <f t="shared" si="79"/>
        <v>0</v>
      </c>
      <c r="AU125" s="169">
        <f t="shared" si="80"/>
        <v>0</v>
      </c>
      <c r="AV125" s="169">
        <f t="shared" si="81"/>
        <v>1</v>
      </c>
      <c r="AW125" s="169">
        <f t="shared" si="82"/>
        <v>0</v>
      </c>
      <c r="AX125" s="169">
        <f t="shared" si="83"/>
        <v>0</v>
      </c>
      <c r="AY125" s="169">
        <f t="shared" si="96"/>
        <v>0</v>
      </c>
      <c r="AZ125" s="169">
        <f t="shared" si="84"/>
        <v>0</v>
      </c>
      <c r="BA125" s="169">
        <f t="shared" si="85"/>
        <v>0</v>
      </c>
      <c r="BB125" s="169">
        <f t="shared" si="86"/>
        <v>1</v>
      </c>
      <c r="BC125" s="169">
        <f t="shared" si="87"/>
        <v>0</v>
      </c>
      <c r="BD125" s="169">
        <f t="shared" si="88"/>
        <v>1</v>
      </c>
      <c r="BE125" s="169">
        <f t="shared" si="89"/>
        <v>0</v>
      </c>
      <c r="BF125" s="169">
        <f t="shared" si="90"/>
        <v>0</v>
      </c>
      <c r="BG125" s="169">
        <f t="shared" si="91"/>
        <v>0</v>
      </c>
      <c r="BH125" s="169">
        <f t="shared" si="92"/>
        <v>0</v>
      </c>
      <c r="BI125" s="169">
        <f t="shared" si="93"/>
        <v>0</v>
      </c>
      <c r="BJ125" s="169">
        <f t="shared" si="94"/>
        <v>0</v>
      </c>
      <c r="BK125" s="167">
        <f t="shared" si="95"/>
        <v>0</v>
      </c>
      <c r="BL125" s="169">
        <f t="shared" si="97"/>
        <v>0</v>
      </c>
      <c r="BM125" s="169">
        <f t="shared" si="98"/>
        <v>1</v>
      </c>
      <c r="BN125" s="169">
        <f t="shared" si="99"/>
        <v>1</v>
      </c>
      <c r="BO125" s="169">
        <f t="shared" si="100"/>
        <v>0</v>
      </c>
      <c r="BP125" s="36">
        <f t="shared" si="101"/>
        <v>1</v>
      </c>
      <c r="BQ125">
        <f t="shared" si="102"/>
        <v>0</v>
      </c>
      <c r="BR125" s="36">
        <f t="shared" si="103"/>
        <v>0</v>
      </c>
      <c r="BS125" t="e">
        <f t="shared" si="104"/>
        <v>#N/A</v>
      </c>
    </row>
    <row r="126" spans="1:71">
      <c r="A126" s="59">
        <v>147</v>
      </c>
      <c r="B126" s="59">
        <v>112293</v>
      </c>
      <c r="C126" s="160">
        <v>13020408.503788801</v>
      </c>
      <c r="D126" s="59">
        <v>4877551.125</v>
      </c>
      <c r="E126" s="59">
        <v>4877551.125</v>
      </c>
      <c r="F126" s="59">
        <v>8142857.3787888102</v>
      </c>
      <c r="G126" s="59">
        <v>1020.408203125</v>
      </c>
      <c r="H126" s="59">
        <v>-2321790175.8467498</v>
      </c>
      <c r="I126" s="59">
        <v>101</v>
      </c>
      <c r="J126" s="59">
        <v>0</v>
      </c>
      <c r="K126" s="59">
        <v>0</v>
      </c>
      <c r="L126" s="59">
        <v>101</v>
      </c>
      <c r="M126" s="59">
        <v>0</v>
      </c>
      <c r="N126" s="59">
        <v>0</v>
      </c>
      <c r="O126" s="59">
        <v>0</v>
      </c>
      <c r="P126" s="59">
        <v>0</v>
      </c>
      <c r="Q126" s="59">
        <v>0</v>
      </c>
      <c r="R126" s="59">
        <v>1</v>
      </c>
      <c r="S126" s="59">
        <v>0</v>
      </c>
      <c r="T126" s="59">
        <f t="shared" si="54"/>
        <v>0</v>
      </c>
      <c r="U126" s="59">
        <f t="shared" si="55"/>
        <v>0</v>
      </c>
      <c r="V126" s="59">
        <f t="shared" si="56"/>
        <v>0</v>
      </c>
      <c r="W126" s="59">
        <f t="shared" si="57"/>
        <v>0</v>
      </c>
      <c r="X126" s="59">
        <f t="shared" si="58"/>
        <v>0</v>
      </c>
      <c r="Y126" s="59">
        <f t="shared" si="59"/>
        <v>0</v>
      </c>
      <c r="Z126" s="59">
        <f t="shared" si="60"/>
        <v>0</v>
      </c>
      <c r="AA126" s="59">
        <f t="shared" si="61"/>
        <v>0</v>
      </c>
      <c r="AB126" s="59">
        <f t="shared" si="62"/>
        <v>0</v>
      </c>
      <c r="AC126" s="59">
        <f t="shared" si="63"/>
        <v>0</v>
      </c>
      <c r="AD126" s="166">
        <f t="shared" si="53"/>
        <v>2</v>
      </c>
      <c r="AE126" s="169">
        <f t="shared" si="64"/>
        <v>0</v>
      </c>
      <c r="AF126" s="169">
        <f t="shared" si="65"/>
        <v>1</v>
      </c>
      <c r="AG126" s="169">
        <f t="shared" si="66"/>
        <v>0</v>
      </c>
      <c r="AH126" s="169">
        <f t="shared" si="67"/>
        <v>1</v>
      </c>
      <c r="AI126" s="169">
        <f t="shared" si="68"/>
        <v>0</v>
      </c>
      <c r="AJ126" s="169">
        <f t="shared" si="69"/>
        <v>0</v>
      </c>
      <c r="AK126" s="169">
        <f t="shared" si="70"/>
        <v>0</v>
      </c>
      <c r="AL126" s="169">
        <f t="shared" si="71"/>
        <v>1</v>
      </c>
      <c r="AM126" s="169">
        <f t="shared" si="72"/>
        <v>0</v>
      </c>
      <c r="AN126" s="169">
        <f t="shared" si="73"/>
        <v>0</v>
      </c>
      <c r="AO126" s="169">
        <f t="shared" si="74"/>
        <v>1</v>
      </c>
      <c r="AP126" s="169">
        <f t="shared" si="75"/>
        <v>0</v>
      </c>
      <c r="AQ126" s="169">
        <f t="shared" si="76"/>
        <v>0</v>
      </c>
      <c r="AR126" s="169">
        <f t="shared" si="77"/>
        <v>0</v>
      </c>
      <c r="AS126" s="169">
        <f t="shared" si="78"/>
        <v>0</v>
      </c>
      <c r="AT126" s="169">
        <f t="shared" si="79"/>
        <v>0</v>
      </c>
      <c r="AU126" s="169">
        <f t="shared" si="80"/>
        <v>0</v>
      </c>
      <c r="AV126" s="169">
        <f t="shared" si="81"/>
        <v>1</v>
      </c>
      <c r="AW126" s="169">
        <f t="shared" si="82"/>
        <v>0</v>
      </c>
      <c r="AX126" s="169">
        <f t="shared" si="83"/>
        <v>0</v>
      </c>
      <c r="AY126" s="169">
        <f t="shared" si="96"/>
        <v>0</v>
      </c>
      <c r="AZ126" s="169">
        <f t="shared" si="84"/>
        <v>0</v>
      </c>
      <c r="BA126" s="169">
        <f t="shared" si="85"/>
        <v>0</v>
      </c>
      <c r="BB126" s="169">
        <f t="shared" si="86"/>
        <v>1</v>
      </c>
      <c r="BC126" s="169">
        <f t="shared" si="87"/>
        <v>0</v>
      </c>
      <c r="BD126" s="169">
        <f t="shared" si="88"/>
        <v>1</v>
      </c>
      <c r="BE126" s="169">
        <f t="shared" si="89"/>
        <v>0</v>
      </c>
      <c r="BF126" s="169">
        <f t="shared" si="90"/>
        <v>0</v>
      </c>
      <c r="BG126" s="169">
        <f t="shared" si="91"/>
        <v>0</v>
      </c>
      <c r="BH126" s="169">
        <f t="shared" si="92"/>
        <v>0</v>
      </c>
      <c r="BI126" s="169">
        <f t="shared" si="93"/>
        <v>0</v>
      </c>
      <c r="BJ126" s="169">
        <f t="shared" si="94"/>
        <v>0</v>
      </c>
      <c r="BK126" s="167">
        <f t="shared" si="95"/>
        <v>0</v>
      </c>
      <c r="BL126" s="169">
        <f t="shared" si="97"/>
        <v>1</v>
      </c>
      <c r="BM126" s="169">
        <f t="shared" si="98"/>
        <v>0</v>
      </c>
      <c r="BN126" s="169">
        <f t="shared" si="99"/>
        <v>1</v>
      </c>
      <c r="BO126" s="169">
        <f t="shared" si="100"/>
        <v>0</v>
      </c>
      <c r="BP126" s="36">
        <f t="shared" si="101"/>
        <v>1</v>
      </c>
      <c r="BQ126">
        <f t="shared" si="102"/>
        <v>0</v>
      </c>
      <c r="BR126" s="36">
        <f t="shared" si="103"/>
        <v>0</v>
      </c>
      <c r="BS126" t="e">
        <f t="shared" si="104"/>
        <v>#N/A</v>
      </c>
    </row>
    <row r="127" spans="1:71">
      <c r="A127" s="59">
        <v>431</v>
      </c>
      <c r="B127" s="59">
        <v>242171</v>
      </c>
      <c r="C127" s="160">
        <v>12137500.2712943</v>
      </c>
      <c r="D127" s="59">
        <v>3987500</v>
      </c>
      <c r="E127" s="59">
        <v>3987500</v>
      </c>
      <c r="F127" s="59">
        <v>8150000.2712942697</v>
      </c>
      <c r="G127" s="59">
        <v>300</v>
      </c>
      <c r="H127" s="59">
        <v>-6709848562.7918501</v>
      </c>
      <c r="I127" s="59">
        <v>0</v>
      </c>
      <c r="J127" s="59">
        <v>0</v>
      </c>
      <c r="K127" s="59">
        <v>0</v>
      </c>
      <c r="L127" s="59">
        <v>406</v>
      </c>
      <c r="M127" s="59">
        <v>412</v>
      </c>
      <c r="N127" s="59">
        <v>0</v>
      </c>
      <c r="O127" s="59">
        <v>0</v>
      </c>
      <c r="P127" s="59">
        <v>0</v>
      </c>
      <c r="Q127" s="59">
        <v>0</v>
      </c>
      <c r="R127" s="59">
        <v>1</v>
      </c>
      <c r="S127" s="59">
        <v>0</v>
      </c>
      <c r="T127" s="59">
        <f t="shared" si="54"/>
        <v>1</v>
      </c>
      <c r="U127" s="59">
        <f t="shared" si="55"/>
        <v>0</v>
      </c>
      <c r="V127" s="59">
        <f t="shared" si="56"/>
        <v>0</v>
      </c>
      <c r="W127" s="59">
        <f t="shared" si="57"/>
        <v>1</v>
      </c>
      <c r="X127" s="59">
        <f t="shared" si="58"/>
        <v>0</v>
      </c>
      <c r="Y127" s="59">
        <f t="shared" si="59"/>
        <v>0</v>
      </c>
      <c r="Z127" s="59">
        <f t="shared" si="60"/>
        <v>0</v>
      </c>
      <c r="AA127" s="59">
        <f t="shared" si="61"/>
        <v>0</v>
      </c>
      <c r="AB127" s="59">
        <f t="shared" si="62"/>
        <v>0</v>
      </c>
      <c r="AC127" s="59">
        <f t="shared" si="63"/>
        <v>0</v>
      </c>
      <c r="AD127" s="166">
        <f t="shared" si="53"/>
        <v>0</v>
      </c>
      <c r="AE127" s="169">
        <f t="shared" si="64"/>
        <v>0</v>
      </c>
      <c r="AF127" s="169">
        <f t="shared" si="65"/>
        <v>0</v>
      </c>
      <c r="AG127" s="169">
        <f t="shared" si="66"/>
        <v>0</v>
      </c>
      <c r="AH127" s="169">
        <f t="shared" si="67"/>
        <v>1</v>
      </c>
      <c r="AI127" s="169">
        <f t="shared" si="68"/>
        <v>0</v>
      </c>
      <c r="AJ127" s="169">
        <f t="shared" si="69"/>
        <v>0</v>
      </c>
      <c r="AK127" s="169">
        <f t="shared" si="70"/>
        <v>0</v>
      </c>
      <c r="AL127" s="169">
        <f t="shared" si="71"/>
        <v>1</v>
      </c>
      <c r="AM127" s="169">
        <f t="shared" si="72"/>
        <v>0</v>
      </c>
      <c r="AN127" s="169">
        <f t="shared" si="73"/>
        <v>0</v>
      </c>
      <c r="AO127" s="169">
        <f t="shared" si="74"/>
        <v>1</v>
      </c>
      <c r="AP127" s="169">
        <f t="shared" si="75"/>
        <v>0</v>
      </c>
      <c r="AQ127" s="169">
        <f t="shared" si="76"/>
        <v>0</v>
      </c>
      <c r="AR127" s="169">
        <f t="shared" si="77"/>
        <v>0</v>
      </c>
      <c r="AS127" s="169">
        <f t="shared" si="78"/>
        <v>0</v>
      </c>
      <c r="AT127" s="169">
        <f t="shared" si="79"/>
        <v>0</v>
      </c>
      <c r="AU127" s="169">
        <f t="shared" si="80"/>
        <v>0</v>
      </c>
      <c r="AV127" s="169">
        <f t="shared" si="81"/>
        <v>1</v>
      </c>
      <c r="AW127" s="169">
        <f t="shared" si="82"/>
        <v>1</v>
      </c>
      <c r="AX127" s="169">
        <f t="shared" si="83"/>
        <v>0</v>
      </c>
      <c r="AY127" s="169">
        <f t="shared" si="96"/>
        <v>1</v>
      </c>
      <c r="AZ127" s="169">
        <f t="shared" si="84"/>
        <v>0</v>
      </c>
      <c r="BA127" s="169">
        <f t="shared" si="85"/>
        <v>0</v>
      </c>
      <c r="BB127" s="169">
        <f t="shared" si="86"/>
        <v>1</v>
      </c>
      <c r="BC127" s="169">
        <f t="shared" si="87"/>
        <v>1</v>
      </c>
      <c r="BD127" s="169">
        <f t="shared" si="88"/>
        <v>0</v>
      </c>
      <c r="BE127" s="169">
        <f t="shared" si="89"/>
        <v>1</v>
      </c>
      <c r="BF127" s="169">
        <f t="shared" si="90"/>
        <v>0</v>
      </c>
      <c r="BG127" s="169">
        <f t="shared" si="91"/>
        <v>0</v>
      </c>
      <c r="BH127" s="169">
        <f t="shared" si="92"/>
        <v>0</v>
      </c>
      <c r="BI127" s="169">
        <f t="shared" si="93"/>
        <v>0</v>
      </c>
      <c r="BJ127" s="169">
        <f t="shared" si="94"/>
        <v>0</v>
      </c>
      <c r="BK127" s="167">
        <f t="shared" si="95"/>
        <v>0</v>
      </c>
      <c r="BL127" s="169">
        <f t="shared" si="97"/>
        <v>1</v>
      </c>
      <c r="BM127" s="169">
        <f t="shared" si="98"/>
        <v>0</v>
      </c>
      <c r="BN127" s="169">
        <f t="shared" si="99"/>
        <v>1</v>
      </c>
      <c r="BO127" s="169">
        <f t="shared" si="100"/>
        <v>0</v>
      </c>
      <c r="BP127" s="36">
        <f t="shared" si="101"/>
        <v>0</v>
      </c>
      <c r="BQ127">
        <f t="shared" si="102"/>
        <v>0</v>
      </c>
      <c r="BR127" s="36">
        <f t="shared" si="103"/>
        <v>1</v>
      </c>
      <c r="BS127" t="e">
        <f t="shared" si="104"/>
        <v>#N/A</v>
      </c>
    </row>
    <row r="128" spans="1:71">
      <c r="A128" s="59">
        <v>88</v>
      </c>
      <c r="B128" s="59">
        <v>22181</v>
      </c>
      <c r="C128" s="160">
        <v>19199999.237060599</v>
      </c>
      <c r="D128" s="59">
        <v>11033333</v>
      </c>
      <c r="E128" s="59">
        <v>11033333</v>
      </c>
      <c r="F128" s="59">
        <v>8166666.2370605804</v>
      </c>
      <c r="G128" s="59">
        <v>440</v>
      </c>
      <c r="H128" s="59">
        <v>-1484528903.81461</v>
      </c>
      <c r="I128" s="59">
        <v>102</v>
      </c>
      <c r="J128" s="59">
        <v>0</v>
      </c>
      <c r="K128" s="59">
        <v>0</v>
      </c>
      <c r="L128" s="59">
        <v>101</v>
      </c>
      <c r="M128" s="59">
        <v>0</v>
      </c>
      <c r="N128" s="59">
        <v>0</v>
      </c>
      <c r="O128" s="59">
        <v>0</v>
      </c>
      <c r="P128" s="59">
        <v>0</v>
      </c>
      <c r="Q128" s="59">
        <v>0</v>
      </c>
      <c r="R128" s="59">
        <v>2</v>
      </c>
      <c r="S128" s="59">
        <v>0</v>
      </c>
      <c r="T128" s="59">
        <f t="shared" si="54"/>
        <v>0</v>
      </c>
      <c r="U128" s="59">
        <f t="shared" si="55"/>
        <v>0</v>
      </c>
      <c r="V128" s="59">
        <f t="shared" si="56"/>
        <v>1</v>
      </c>
      <c r="W128" s="59">
        <f t="shared" si="57"/>
        <v>0</v>
      </c>
      <c r="X128" s="59">
        <f t="shared" si="58"/>
        <v>0</v>
      </c>
      <c r="Y128" s="59">
        <f t="shared" si="59"/>
        <v>0</v>
      </c>
      <c r="Z128" s="59">
        <f t="shared" si="60"/>
        <v>0</v>
      </c>
      <c r="AA128" s="59">
        <f t="shared" si="61"/>
        <v>0</v>
      </c>
      <c r="AB128" s="59">
        <f t="shared" si="62"/>
        <v>0</v>
      </c>
      <c r="AC128" s="59">
        <f t="shared" si="63"/>
        <v>0</v>
      </c>
      <c r="AD128" s="166">
        <f t="shared" ref="AD128:AD191" si="105">COUNTIF(I128, 101)+COUNTIF(L128, 101)+COUNTIF(O128, 101)</f>
        <v>1</v>
      </c>
      <c r="AE128" s="169">
        <f t="shared" si="64"/>
        <v>1</v>
      </c>
      <c r="AF128" s="169">
        <f t="shared" si="65"/>
        <v>0</v>
      </c>
      <c r="AG128" s="169">
        <f t="shared" si="66"/>
        <v>0</v>
      </c>
      <c r="AH128" s="169">
        <f t="shared" si="67"/>
        <v>1</v>
      </c>
      <c r="AI128" s="169">
        <f t="shared" si="68"/>
        <v>0</v>
      </c>
      <c r="AJ128" s="169">
        <f t="shared" si="69"/>
        <v>1</v>
      </c>
      <c r="AK128" s="169">
        <f t="shared" si="70"/>
        <v>0</v>
      </c>
      <c r="AL128" s="169">
        <f t="shared" si="71"/>
        <v>0</v>
      </c>
      <c r="AM128" s="169">
        <f t="shared" si="72"/>
        <v>1</v>
      </c>
      <c r="AN128" s="169">
        <f t="shared" si="73"/>
        <v>0</v>
      </c>
      <c r="AO128" s="169">
        <f t="shared" si="74"/>
        <v>1</v>
      </c>
      <c r="AP128" s="169">
        <f t="shared" si="75"/>
        <v>0</v>
      </c>
      <c r="AQ128" s="169">
        <f t="shared" si="76"/>
        <v>1</v>
      </c>
      <c r="AR128" s="169">
        <f t="shared" si="77"/>
        <v>1</v>
      </c>
      <c r="AS128" s="169">
        <f t="shared" si="78"/>
        <v>0</v>
      </c>
      <c r="AT128" s="169">
        <f t="shared" si="79"/>
        <v>1</v>
      </c>
      <c r="AU128" s="169">
        <f t="shared" si="80"/>
        <v>0</v>
      </c>
      <c r="AV128" s="169">
        <f t="shared" si="81"/>
        <v>0</v>
      </c>
      <c r="AW128" s="169">
        <f t="shared" si="82"/>
        <v>0</v>
      </c>
      <c r="AX128" s="169">
        <f t="shared" si="83"/>
        <v>0</v>
      </c>
      <c r="AY128" s="169">
        <f t="shared" si="96"/>
        <v>0</v>
      </c>
      <c r="AZ128" s="169">
        <f t="shared" si="84"/>
        <v>0</v>
      </c>
      <c r="BA128" s="169">
        <f t="shared" si="85"/>
        <v>0</v>
      </c>
      <c r="BB128" s="169">
        <f t="shared" si="86"/>
        <v>1</v>
      </c>
      <c r="BC128" s="169">
        <f t="shared" si="87"/>
        <v>0</v>
      </c>
      <c r="BD128" s="169">
        <f t="shared" si="88"/>
        <v>1</v>
      </c>
      <c r="BE128" s="169">
        <f t="shared" si="89"/>
        <v>0</v>
      </c>
      <c r="BF128" s="169">
        <f t="shared" si="90"/>
        <v>0</v>
      </c>
      <c r="BG128" s="169">
        <f t="shared" si="91"/>
        <v>0</v>
      </c>
      <c r="BH128" s="169">
        <f t="shared" si="92"/>
        <v>0</v>
      </c>
      <c r="BI128" s="169">
        <f t="shared" si="93"/>
        <v>0</v>
      </c>
      <c r="BJ128" s="169">
        <f t="shared" si="94"/>
        <v>0</v>
      </c>
      <c r="BK128" s="167">
        <f t="shared" si="95"/>
        <v>0</v>
      </c>
      <c r="BL128" s="169">
        <f t="shared" si="97"/>
        <v>0</v>
      </c>
      <c r="BM128" s="169">
        <f t="shared" si="98"/>
        <v>1</v>
      </c>
      <c r="BN128" s="169">
        <f t="shared" si="99"/>
        <v>1</v>
      </c>
      <c r="BO128" s="169">
        <f t="shared" si="100"/>
        <v>0</v>
      </c>
      <c r="BP128" s="36">
        <f t="shared" si="101"/>
        <v>1</v>
      </c>
      <c r="BQ128">
        <f t="shared" si="102"/>
        <v>0</v>
      </c>
      <c r="BR128" s="36">
        <f t="shared" si="103"/>
        <v>0</v>
      </c>
      <c r="BS128" t="e">
        <f t="shared" si="104"/>
        <v>#N/A</v>
      </c>
    </row>
    <row r="129" spans="1:71">
      <c r="A129" s="59">
        <v>395</v>
      </c>
      <c r="B129" s="59">
        <v>231111</v>
      </c>
      <c r="C129" s="160">
        <v>53928569.763974898</v>
      </c>
      <c r="D129" s="59">
        <v>45642854.5</v>
      </c>
      <c r="E129" s="59">
        <v>45642854.5</v>
      </c>
      <c r="F129" s="59">
        <v>8285715.2639749302</v>
      </c>
      <c r="G129" s="59">
        <v>642.85713195800804</v>
      </c>
      <c r="H129" s="59">
        <v>-6002692426.8663998</v>
      </c>
      <c r="I129" s="59">
        <v>402</v>
      </c>
      <c r="J129" s="59">
        <v>0</v>
      </c>
      <c r="K129" s="59">
        <v>0</v>
      </c>
      <c r="L129" s="59">
        <v>402</v>
      </c>
      <c r="M129" s="59">
        <v>0</v>
      </c>
      <c r="N129" s="59">
        <v>0</v>
      </c>
      <c r="O129" s="59">
        <v>413</v>
      </c>
      <c r="P129" s="59">
        <v>0</v>
      </c>
      <c r="Q129" s="59">
        <v>0</v>
      </c>
      <c r="R129" s="59">
        <v>1</v>
      </c>
      <c r="S129" s="59">
        <v>0</v>
      </c>
      <c r="T129" s="59">
        <f t="shared" si="54"/>
        <v>3</v>
      </c>
      <c r="U129" s="59">
        <f t="shared" si="55"/>
        <v>0</v>
      </c>
      <c r="V129" s="59">
        <f t="shared" si="56"/>
        <v>0</v>
      </c>
      <c r="W129" s="59">
        <f t="shared" si="57"/>
        <v>0</v>
      </c>
      <c r="X129" s="59">
        <f t="shared" si="58"/>
        <v>0</v>
      </c>
      <c r="Y129" s="59">
        <f t="shared" si="59"/>
        <v>0</v>
      </c>
      <c r="Z129" s="59">
        <f t="shared" si="60"/>
        <v>0</v>
      </c>
      <c r="AA129" s="59">
        <f t="shared" si="61"/>
        <v>0</v>
      </c>
      <c r="AB129" s="59">
        <f t="shared" si="62"/>
        <v>0</v>
      </c>
      <c r="AC129" s="59">
        <f t="shared" si="63"/>
        <v>0</v>
      </c>
      <c r="AD129" s="166">
        <f t="shared" si="105"/>
        <v>0</v>
      </c>
      <c r="AE129" s="169">
        <f t="shared" si="64"/>
        <v>0</v>
      </c>
      <c r="AF129" s="169">
        <f t="shared" si="65"/>
        <v>0</v>
      </c>
      <c r="AG129" s="169">
        <f t="shared" si="66"/>
        <v>0</v>
      </c>
      <c r="AH129" s="169">
        <f t="shared" si="67"/>
        <v>1</v>
      </c>
      <c r="AI129" s="169">
        <f t="shared" si="68"/>
        <v>0</v>
      </c>
      <c r="AJ129" s="169">
        <f t="shared" si="69"/>
        <v>0</v>
      </c>
      <c r="AK129" s="169">
        <f t="shared" si="70"/>
        <v>0</v>
      </c>
      <c r="AL129" s="169">
        <f t="shared" si="71"/>
        <v>1</v>
      </c>
      <c r="AM129" s="169">
        <f t="shared" si="72"/>
        <v>0</v>
      </c>
      <c r="AN129" s="169">
        <f t="shared" si="73"/>
        <v>0</v>
      </c>
      <c r="AO129" s="169">
        <f t="shared" si="74"/>
        <v>1</v>
      </c>
      <c r="AP129" s="169">
        <f t="shared" si="75"/>
        <v>0</v>
      </c>
      <c r="AQ129" s="169">
        <f t="shared" si="76"/>
        <v>0</v>
      </c>
      <c r="AR129" s="169">
        <f t="shared" si="77"/>
        <v>0</v>
      </c>
      <c r="AS129" s="169">
        <f t="shared" si="78"/>
        <v>0</v>
      </c>
      <c r="AT129" s="169">
        <f t="shared" si="79"/>
        <v>0</v>
      </c>
      <c r="AU129" s="169">
        <f t="shared" si="80"/>
        <v>0</v>
      </c>
      <c r="AV129" s="169">
        <f t="shared" si="81"/>
        <v>1</v>
      </c>
      <c r="AW129" s="169">
        <f t="shared" si="82"/>
        <v>1</v>
      </c>
      <c r="AX129" s="169">
        <f t="shared" si="83"/>
        <v>1</v>
      </c>
      <c r="AY129" s="169">
        <f t="shared" si="96"/>
        <v>0</v>
      </c>
      <c r="AZ129" s="169">
        <f t="shared" si="84"/>
        <v>0</v>
      </c>
      <c r="BA129" s="169">
        <f t="shared" si="85"/>
        <v>0</v>
      </c>
      <c r="BB129" s="169">
        <f t="shared" si="86"/>
        <v>1</v>
      </c>
      <c r="BC129" s="169">
        <f t="shared" si="87"/>
        <v>0</v>
      </c>
      <c r="BD129" s="169">
        <f t="shared" si="88"/>
        <v>1</v>
      </c>
      <c r="BE129" s="169">
        <f t="shared" si="89"/>
        <v>0</v>
      </c>
      <c r="BF129" s="169">
        <f t="shared" si="90"/>
        <v>0</v>
      </c>
      <c r="BG129" s="169">
        <f t="shared" si="91"/>
        <v>0</v>
      </c>
      <c r="BH129" s="169">
        <f t="shared" si="92"/>
        <v>0</v>
      </c>
      <c r="BI129" s="169">
        <f t="shared" si="93"/>
        <v>0</v>
      </c>
      <c r="BJ129" s="169">
        <f t="shared" si="94"/>
        <v>0</v>
      </c>
      <c r="BK129" s="167">
        <f t="shared" si="95"/>
        <v>1</v>
      </c>
      <c r="BL129" s="169">
        <f t="shared" si="97"/>
        <v>1</v>
      </c>
      <c r="BM129" s="169">
        <f t="shared" si="98"/>
        <v>0</v>
      </c>
      <c r="BN129" s="169">
        <f t="shared" si="99"/>
        <v>1</v>
      </c>
      <c r="BO129" s="169">
        <f t="shared" si="100"/>
        <v>0</v>
      </c>
      <c r="BP129" s="36">
        <f t="shared" si="101"/>
        <v>0</v>
      </c>
      <c r="BQ129">
        <f t="shared" si="102"/>
        <v>0</v>
      </c>
      <c r="BR129" s="36">
        <f t="shared" si="103"/>
        <v>1</v>
      </c>
      <c r="BS129" t="e">
        <f t="shared" si="104"/>
        <v>#N/A</v>
      </c>
    </row>
    <row r="130" spans="1:71">
      <c r="A130" s="59">
        <v>195</v>
      </c>
      <c r="B130" s="59">
        <v>131202</v>
      </c>
      <c r="C130" s="160">
        <v>12052381.0961593</v>
      </c>
      <c r="D130" s="59">
        <v>3761905</v>
      </c>
      <c r="E130" s="59">
        <v>3761905</v>
      </c>
      <c r="F130" s="59">
        <v>8290476.0961592495</v>
      </c>
      <c r="G130" s="59">
        <v>38.095237731933601</v>
      </c>
      <c r="H130" s="59">
        <v>-2920518824.8057299</v>
      </c>
      <c r="I130" s="59">
        <v>0</v>
      </c>
      <c r="J130" s="59">
        <v>0</v>
      </c>
      <c r="K130" s="59">
        <v>0</v>
      </c>
      <c r="L130" s="59">
        <v>102</v>
      </c>
      <c r="M130" s="59">
        <v>301</v>
      </c>
      <c r="N130" s="59">
        <v>0</v>
      </c>
      <c r="O130" s="59">
        <v>0</v>
      </c>
      <c r="P130" s="59">
        <v>0</v>
      </c>
      <c r="Q130" s="59">
        <v>0</v>
      </c>
      <c r="R130" s="59">
        <v>2</v>
      </c>
      <c r="S130" s="59">
        <v>0</v>
      </c>
      <c r="T130" s="59">
        <f t="shared" si="54"/>
        <v>0</v>
      </c>
      <c r="U130" s="59">
        <f t="shared" si="55"/>
        <v>0</v>
      </c>
      <c r="V130" s="59">
        <f t="shared" si="56"/>
        <v>1</v>
      </c>
      <c r="W130" s="59">
        <f t="shared" si="57"/>
        <v>0</v>
      </c>
      <c r="X130" s="59">
        <f t="shared" si="58"/>
        <v>0</v>
      </c>
      <c r="Y130" s="59">
        <f t="shared" si="59"/>
        <v>1</v>
      </c>
      <c r="Z130" s="59">
        <f t="shared" si="60"/>
        <v>0</v>
      </c>
      <c r="AA130" s="59">
        <f t="shared" si="61"/>
        <v>0</v>
      </c>
      <c r="AB130" s="59">
        <f t="shared" si="62"/>
        <v>0</v>
      </c>
      <c r="AC130" s="59">
        <f t="shared" si="63"/>
        <v>0</v>
      </c>
      <c r="AD130" s="166">
        <f t="shared" si="105"/>
        <v>0</v>
      </c>
      <c r="AE130" s="169">
        <f t="shared" si="64"/>
        <v>0</v>
      </c>
      <c r="AF130" s="169">
        <f t="shared" si="65"/>
        <v>0</v>
      </c>
      <c r="AG130" s="169">
        <f t="shared" si="66"/>
        <v>0</v>
      </c>
      <c r="AH130" s="169">
        <f t="shared" si="67"/>
        <v>1</v>
      </c>
      <c r="AI130" s="169">
        <f t="shared" si="68"/>
        <v>0</v>
      </c>
      <c r="AJ130" s="169">
        <f t="shared" si="69"/>
        <v>0</v>
      </c>
      <c r="AK130" s="169">
        <f t="shared" si="70"/>
        <v>0</v>
      </c>
      <c r="AL130" s="169">
        <f t="shared" si="71"/>
        <v>1</v>
      </c>
      <c r="AM130" s="169">
        <f t="shared" si="72"/>
        <v>1</v>
      </c>
      <c r="AN130" s="169">
        <f t="shared" si="73"/>
        <v>1</v>
      </c>
      <c r="AO130" s="169">
        <f t="shared" si="74"/>
        <v>0</v>
      </c>
      <c r="AP130" s="169">
        <f t="shared" si="75"/>
        <v>0</v>
      </c>
      <c r="AQ130" s="169">
        <f t="shared" si="76"/>
        <v>1</v>
      </c>
      <c r="AR130" s="169">
        <f t="shared" si="77"/>
        <v>0</v>
      </c>
      <c r="AS130" s="169">
        <f t="shared" si="78"/>
        <v>0</v>
      </c>
      <c r="AT130" s="169">
        <f t="shared" si="79"/>
        <v>0</v>
      </c>
      <c r="AU130" s="169">
        <f t="shared" si="80"/>
        <v>0</v>
      </c>
      <c r="AV130" s="169">
        <f t="shared" si="81"/>
        <v>1</v>
      </c>
      <c r="AW130" s="169">
        <f t="shared" si="82"/>
        <v>0</v>
      </c>
      <c r="AX130" s="169">
        <f t="shared" si="83"/>
        <v>0</v>
      </c>
      <c r="AY130" s="169">
        <f t="shared" si="96"/>
        <v>0</v>
      </c>
      <c r="AZ130" s="169">
        <f t="shared" si="84"/>
        <v>0</v>
      </c>
      <c r="BA130" s="169">
        <f t="shared" si="85"/>
        <v>0</v>
      </c>
      <c r="BB130" s="169">
        <f t="shared" si="86"/>
        <v>1</v>
      </c>
      <c r="BC130" s="169">
        <f t="shared" si="87"/>
        <v>0</v>
      </c>
      <c r="BD130" s="169">
        <f t="shared" si="88"/>
        <v>1</v>
      </c>
      <c r="BE130" s="169">
        <f t="shared" si="89"/>
        <v>0</v>
      </c>
      <c r="BF130" s="169">
        <f t="shared" si="90"/>
        <v>0</v>
      </c>
      <c r="BG130" s="169">
        <f t="shared" si="91"/>
        <v>0</v>
      </c>
      <c r="BH130" s="169">
        <f t="shared" si="92"/>
        <v>0</v>
      </c>
      <c r="BI130" s="169">
        <f t="shared" si="93"/>
        <v>0</v>
      </c>
      <c r="BJ130" s="169">
        <f t="shared" si="94"/>
        <v>0</v>
      </c>
      <c r="BK130" s="167">
        <f t="shared" si="95"/>
        <v>0</v>
      </c>
      <c r="BL130" s="169">
        <f t="shared" si="97"/>
        <v>0</v>
      </c>
      <c r="BM130" s="169">
        <f t="shared" si="98"/>
        <v>1</v>
      </c>
      <c r="BN130" s="169">
        <f t="shared" si="99"/>
        <v>1</v>
      </c>
      <c r="BO130" s="169">
        <f t="shared" si="100"/>
        <v>0</v>
      </c>
      <c r="BP130" s="36">
        <f t="shared" si="101"/>
        <v>0</v>
      </c>
      <c r="BQ130">
        <f t="shared" si="102"/>
        <v>1</v>
      </c>
      <c r="BR130" s="36">
        <f t="shared" si="103"/>
        <v>0</v>
      </c>
      <c r="BS130" t="e">
        <f t="shared" si="104"/>
        <v>#N/A</v>
      </c>
    </row>
    <row r="131" spans="1:71">
      <c r="A131" s="59">
        <v>280</v>
      </c>
      <c r="B131" s="59">
        <v>162401</v>
      </c>
      <c r="C131" s="160">
        <v>9999999.6026357207</v>
      </c>
      <c r="D131" s="59">
        <v>1691666.625</v>
      </c>
      <c r="E131" s="59">
        <v>1691666.625</v>
      </c>
      <c r="F131" s="59">
        <v>8308332.9776357198</v>
      </c>
      <c r="G131" s="59">
        <v>26.6666660308838</v>
      </c>
      <c r="H131" s="59">
        <v>-4096842982.0176501</v>
      </c>
      <c r="I131" s="59">
        <v>0</v>
      </c>
      <c r="J131" s="59">
        <v>0</v>
      </c>
      <c r="K131" s="59">
        <v>0</v>
      </c>
      <c r="L131" s="59">
        <v>405</v>
      </c>
      <c r="M131" s="59">
        <v>0</v>
      </c>
      <c r="N131" s="59">
        <v>0</v>
      </c>
      <c r="O131" s="59">
        <v>0</v>
      </c>
      <c r="P131" s="59">
        <v>0</v>
      </c>
      <c r="Q131" s="59">
        <v>0</v>
      </c>
      <c r="R131" s="59">
        <v>2</v>
      </c>
      <c r="S131" s="59">
        <v>1</v>
      </c>
      <c r="T131" s="59">
        <f t="shared" si="54"/>
        <v>1</v>
      </c>
      <c r="U131" s="59">
        <f t="shared" si="55"/>
        <v>0</v>
      </c>
      <c r="V131" s="59">
        <f t="shared" si="56"/>
        <v>0</v>
      </c>
      <c r="W131" s="59">
        <f t="shared" si="57"/>
        <v>0</v>
      </c>
      <c r="X131" s="59">
        <f t="shared" si="58"/>
        <v>0</v>
      </c>
      <c r="Y131" s="59">
        <f t="shared" si="59"/>
        <v>0</v>
      </c>
      <c r="Z131" s="59">
        <f t="shared" si="60"/>
        <v>0</v>
      </c>
      <c r="AA131" s="59">
        <f t="shared" si="61"/>
        <v>0</v>
      </c>
      <c r="AB131" s="59">
        <f t="shared" si="62"/>
        <v>0</v>
      </c>
      <c r="AC131" s="59">
        <f t="shared" si="63"/>
        <v>0</v>
      </c>
      <c r="AD131" s="166">
        <f t="shared" si="105"/>
        <v>0</v>
      </c>
      <c r="AE131" s="169">
        <f t="shared" si="64"/>
        <v>0</v>
      </c>
      <c r="AF131" s="169">
        <f t="shared" si="65"/>
        <v>0</v>
      </c>
      <c r="AG131" s="169">
        <f t="shared" si="66"/>
        <v>0</v>
      </c>
      <c r="AH131" s="169">
        <f t="shared" si="67"/>
        <v>1</v>
      </c>
      <c r="AI131" s="169">
        <f t="shared" si="68"/>
        <v>0</v>
      </c>
      <c r="AJ131" s="169">
        <f t="shared" si="69"/>
        <v>0</v>
      </c>
      <c r="AK131" s="169">
        <f t="shared" si="70"/>
        <v>0</v>
      </c>
      <c r="AL131" s="169">
        <f t="shared" si="71"/>
        <v>1</v>
      </c>
      <c r="AM131" s="169">
        <f t="shared" si="72"/>
        <v>0</v>
      </c>
      <c r="AN131" s="169">
        <f t="shared" si="73"/>
        <v>0</v>
      </c>
      <c r="AO131" s="169">
        <f t="shared" si="74"/>
        <v>1</v>
      </c>
      <c r="AP131" s="169">
        <f t="shared" si="75"/>
        <v>0</v>
      </c>
      <c r="AQ131" s="169">
        <f t="shared" si="76"/>
        <v>0</v>
      </c>
      <c r="AR131" s="169">
        <f t="shared" si="77"/>
        <v>0</v>
      </c>
      <c r="AS131" s="169">
        <f t="shared" si="78"/>
        <v>0</v>
      </c>
      <c r="AT131" s="169">
        <f t="shared" si="79"/>
        <v>0</v>
      </c>
      <c r="AU131" s="169">
        <f t="shared" si="80"/>
        <v>0</v>
      </c>
      <c r="AV131" s="169">
        <f t="shared" si="81"/>
        <v>1</v>
      </c>
      <c r="AW131" s="169">
        <f t="shared" si="82"/>
        <v>1</v>
      </c>
      <c r="AX131" s="169">
        <f t="shared" si="83"/>
        <v>0</v>
      </c>
      <c r="AY131" s="169">
        <f t="shared" si="96"/>
        <v>1</v>
      </c>
      <c r="AZ131" s="169">
        <f t="shared" si="84"/>
        <v>0</v>
      </c>
      <c r="BA131" s="169">
        <f t="shared" si="85"/>
        <v>0</v>
      </c>
      <c r="BB131" s="169">
        <f t="shared" si="86"/>
        <v>1</v>
      </c>
      <c r="BC131" s="169">
        <f t="shared" si="87"/>
        <v>0</v>
      </c>
      <c r="BD131" s="169">
        <f t="shared" si="88"/>
        <v>1</v>
      </c>
      <c r="BE131" s="169">
        <f t="shared" si="89"/>
        <v>0</v>
      </c>
      <c r="BF131" s="169">
        <f t="shared" si="90"/>
        <v>0</v>
      </c>
      <c r="BG131" s="169">
        <f t="shared" si="91"/>
        <v>0</v>
      </c>
      <c r="BH131" s="169">
        <f t="shared" si="92"/>
        <v>0</v>
      </c>
      <c r="BI131" s="169">
        <f t="shared" si="93"/>
        <v>1</v>
      </c>
      <c r="BJ131" s="169">
        <f t="shared" si="94"/>
        <v>0</v>
      </c>
      <c r="BK131" s="167">
        <f t="shared" si="95"/>
        <v>0</v>
      </c>
      <c r="BL131" s="169">
        <f t="shared" si="97"/>
        <v>0</v>
      </c>
      <c r="BM131" s="169">
        <f t="shared" si="98"/>
        <v>1</v>
      </c>
      <c r="BN131" s="169">
        <f t="shared" si="99"/>
        <v>0</v>
      </c>
      <c r="BO131" s="169">
        <f t="shared" si="100"/>
        <v>1</v>
      </c>
      <c r="BP131" s="36">
        <f t="shared" si="101"/>
        <v>0</v>
      </c>
      <c r="BQ131">
        <f t="shared" si="102"/>
        <v>0</v>
      </c>
      <c r="BR131" s="36">
        <f t="shared" si="103"/>
        <v>1</v>
      </c>
      <c r="BS131" t="e">
        <f t="shared" si="104"/>
        <v>#N/A</v>
      </c>
    </row>
    <row r="132" spans="1:71">
      <c r="A132" s="59">
        <v>418</v>
      </c>
      <c r="B132" s="59">
        <v>241183</v>
      </c>
      <c r="C132" s="160">
        <v>14500000.324100301</v>
      </c>
      <c r="D132" s="59">
        <v>6150000</v>
      </c>
      <c r="E132" s="59">
        <v>6150000</v>
      </c>
      <c r="F132" s="59">
        <v>8350000.3241002597</v>
      </c>
      <c r="G132" s="59">
        <v>275</v>
      </c>
      <c r="H132" s="59">
        <v>-6571577381.0030499</v>
      </c>
      <c r="I132" s="59">
        <v>0</v>
      </c>
      <c r="J132" s="59">
        <v>0</v>
      </c>
      <c r="K132" s="59">
        <v>0</v>
      </c>
      <c r="L132" s="59">
        <v>101</v>
      </c>
      <c r="M132" s="59">
        <v>0</v>
      </c>
      <c r="N132" s="59">
        <v>0</v>
      </c>
      <c r="O132" s="59">
        <v>0</v>
      </c>
      <c r="P132" s="59">
        <v>0</v>
      </c>
      <c r="Q132" s="59">
        <v>0</v>
      </c>
      <c r="R132" s="59">
        <v>2</v>
      </c>
      <c r="S132" s="59">
        <v>0</v>
      </c>
      <c r="T132" s="59">
        <f t="shared" ref="T132:T195" si="106">COUNTIFS(I132, "&gt;400", I132, "&lt;500")+COUNTIFS(L132, "&gt;400", L132, "&lt;500")+COUNTIFS(O132, "&gt;400", O132, "&lt;500")</f>
        <v>0</v>
      </c>
      <c r="U132" s="59">
        <f t="shared" ref="U132:U195" si="107">COUNTIFS(J132, "&gt;200", J132, "&lt;400")+COUNTIFS(L132, "&gt;200", L132, "&lt;400")+COUNTIFS(O132, "&gt;200", O132, "&lt;400")</f>
        <v>0</v>
      </c>
      <c r="V132" s="59">
        <f t="shared" ref="V132:V195" si="108">COUNTIF($I132, 102)+COUNTIF($L132, 102)+COUNTIF($O132, 102)</f>
        <v>0</v>
      </c>
      <c r="W132" s="59">
        <f t="shared" ref="W132:W195" si="109">IF(AND(J132&gt;399, J132&lt;500), 1,0) + IF(AND(K132&gt;399, K132&lt;500), 1,0) +IF(AND(M132&gt;399, M132&lt;500), 1,0) +IF(AND(N132&gt;399, N132&lt;500), 1,0) +IF(AND(P132&gt;399, P132&lt;500), 1,0) +IF(AND(Q132&gt;399, Q132&lt;500), 1,0)</f>
        <v>0</v>
      </c>
      <c r="X132" s="59">
        <f t="shared" ref="X132:X195" si="110">IF(AND(J132&gt;700, J132&lt;890), 1,0) + IF(AND(K132&gt;700, K132&lt;890), 1,0) +IF(AND(M132&gt;700, M132&lt;890), 1,0) +IF(AND(N132&gt;700, N132&lt;890), 1,0) +IF(AND(P132&gt;700, P132&lt;890), 1,0) +IF(AND(Q132&gt;700, Q132&lt;890), 1,0)</f>
        <v>0</v>
      </c>
      <c r="Y132" s="59">
        <f t="shared" ref="Y132:Y195" si="111">IF(AND(J132&gt;200, J132&lt;400), 1,0) + IF(AND(K132&gt;200, K132&lt;400), 1,0) +IF(AND(M132&gt;200, M132&lt;400), 1,0) +IF(AND(N132&gt;200, N132&lt;400), 1,0) +IF(AND(P132&gt;200, P132&lt;400), 1,0) +IF(AND(Q132&gt;200, Q132&lt;400), 1,0)</f>
        <v>0</v>
      </c>
      <c r="Z132" s="59">
        <f t="shared" ref="Z132:Z195" si="112">IF(J132=101, 1,0) + IF(K132=101, 1,0) +IF(M132=101, 1,0) +IF(N132=101, 1,0) +IF(P132=101, 1,0) +IF(Q132=101, 1,0)</f>
        <v>0</v>
      </c>
      <c r="AA132" s="59">
        <f t="shared" ref="AA132:AA195" si="113">IF(J132=102, 1,0) + IF(K132=102, 1,0) +IF(M132=102, 1,0) +IF(N132=102, 1,0) +IF(P132=102, 1,0) +IF(Q132=102, 1,0)</f>
        <v>0</v>
      </c>
      <c r="AB132" s="59">
        <f t="shared" ref="AB132:AB195" si="114">IF(AND(J132&gt;500, J132&lt;600), 1,0) + IF(AND(K132&gt;500, K132&lt;600), 1,0) +IF(AND(M132&gt;500, M132&lt;600), 1,0) +IF(AND(N132&gt;500, N132&lt;600), 1,0) +IF(AND(P132&gt;500, P132&lt;600), 1,0) +IF(AND(Q132&gt;500, Q132&lt;600), 1,0)</f>
        <v>0</v>
      </c>
      <c r="AC132" s="59">
        <f t="shared" ref="AC132:AC195" si="115">IF(AND(J132&gt;0, SUM(W132:AB132)=0), 1,0) + IF(AND(K132&gt;0, SUM(W132:AB132)=0), 1,0) +IF(AND(M132&gt;0, SUM(W132:AB132)=0), 1,0) +IF(AND(N132&gt;0, SUM(W132:AB132)=0), 1,0) +IF(AND(P132&gt;0, SUM(W132:AB132)=0), 1,0) +IF(AND(Q132&gt;0, SUM(W132:AB132)=0), 1,0)</f>
        <v>0</v>
      </c>
      <c r="AD132" s="166">
        <f t="shared" si="105"/>
        <v>1</v>
      </c>
      <c r="AE132" s="169">
        <f t="shared" ref="AE132:AE195" si="116">IF(AD132=1, 1,0)</f>
        <v>1</v>
      </c>
      <c r="AF132" s="169">
        <f t="shared" ref="AF132:AF195" si="117">IF(AD132&gt;=2, 1,0)</f>
        <v>0</v>
      </c>
      <c r="AG132" s="169">
        <f t="shared" ref="AG132:AG195" si="118">IF(IF(I132=101,1,0) * IF(J132&lt;&gt;0, 1,0) +IF(I132=101,1,0)* IF(K132&lt;&gt;0, 1,0) + IF(L132=101,1,0) * IF(M132&lt;&gt;0, 1,0) +IF(L132=101,1,0)* IF(N132&lt;&gt;0, 1,0) + IF(O132=101,1,0) * IF(P132&lt;&gt;0, 1,0) +IF(O132=101,1,0)* IF(Q132&lt;&gt;0, 1,0)&gt;0, 1,0)</f>
        <v>0</v>
      </c>
      <c r="AH132" s="169">
        <f t="shared" ref="AH132:AH195" si="119">IF(AG132=0, 1,0)</f>
        <v>1</v>
      </c>
      <c r="AI132" s="169">
        <f t="shared" ref="AI132:AI195" si="120">IF(AND(AD132&gt;0, T132&gt;0), 1, 0)</f>
        <v>0</v>
      </c>
      <c r="AJ132" s="169">
        <f t="shared" ref="AJ132:AJ195" si="121">IF(AND(AD132&gt;0, V132&gt;0), 1, 0)</f>
        <v>0</v>
      </c>
      <c r="AK132" s="169">
        <f t="shared" ref="AK132:AK195" si="122">IF(AND(AD132&gt;0, U132&gt;0), 1, 0)</f>
        <v>0</v>
      </c>
      <c r="AL132" s="169">
        <f t="shared" ref="AL132:AL195" si="123">IF(SUM(AI132:AK132)&gt;0,0,1)</f>
        <v>1</v>
      </c>
      <c r="AM132" s="169">
        <f t="shared" ref="AM132:AM195" si="124">IF(V132&gt;0, 1,0)</f>
        <v>0</v>
      </c>
      <c r="AN132" s="169">
        <f t="shared" ref="AN132:AN195" si="125">IF(I132=102,1,0) * IF(J132&lt;&gt;0, 1,0) +IF(I132=102,1,0)* IF(K132&lt;&gt;0, 1,0) + IF(L132=102,1,0) * IF(M132&lt;&gt;0, 1,0) +IF(L132=102,1,0)* IF(N132&lt;&gt;0, 1,0) + IF(O132=102,1,0) * IF(P132&lt;&gt;0, 1,0) +IF(O132=102,1,0)* IF(Q132&lt;&gt;0, 1,0)</f>
        <v>0</v>
      </c>
      <c r="AO132" s="169">
        <f t="shared" ref="AO132:AO195" si="126">IF(AN132=0, 1,0)</f>
        <v>1</v>
      </c>
      <c r="AP132" s="169">
        <f t="shared" ref="AP132:AP195" si="127">IF(V132&gt;1,1,0)</f>
        <v>0</v>
      </c>
      <c r="AQ132" s="169">
        <f t="shared" ref="AQ132:AQ195" si="128">IF(V132 = 1, 1, 0)</f>
        <v>0</v>
      </c>
      <c r="AR132" s="169">
        <f t="shared" ref="AR132:AR195" si="129">IF(SUM(AS132:AU132)&gt;0, 1,0)</f>
        <v>0</v>
      </c>
      <c r="AS132" s="169">
        <f t="shared" ref="AS132:AS195" si="130">IF(AND(T132&gt;0, V132&gt;0), 1,0)</f>
        <v>0</v>
      </c>
      <c r="AT132" s="169">
        <f t="shared" ref="AT132:AT195" si="131">AJ132</f>
        <v>0</v>
      </c>
      <c r="AU132" s="169">
        <f t="shared" ref="AU132:AU195" si="132">IF(AND(V132&gt;0, U132&gt;0),1,0)</f>
        <v>0</v>
      </c>
      <c r="AV132" s="169">
        <f t="shared" ref="AV132:AV195" si="133">IF(SUM(AS132:AU132)&gt;0,0,1)</f>
        <v>1</v>
      </c>
      <c r="AW132" s="169">
        <f t="shared" ref="AW132:AW195" si="134">IF(T132&gt;0,1,0)</f>
        <v>0</v>
      </c>
      <c r="AX132" s="169">
        <f t="shared" ref="AX132:AX195" si="135">IF(T132&gt;1, 1,0)</f>
        <v>0</v>
      </c>
      <c r="AY132" s="169">
        <f t="shared" si="96"/>
        <v>0</v>
      </c>
      <c r="AZ132" s="169">
        <f t="shared" ref="AZ132:AZ195" si="136">IF(SUM(AS132,AI132)&gt;0,1,0)</f>
        <v>0</v>
      </c>
      <c r="BA132" s="169">
        <f t="shared" ref="BA132:BA195" si="137">IF(AND(AW132&gt;0, X132&gt;0),1,0)+IF(AND(AW132&gt;0, (COUNTIFS(I132, "&gt;700", L132, "&gt;700", O132, "&gt;700")&gt;0)),1,0)</f>
        <v>0</v>
      </c>
      <c r="BB132" s="169">
        <f t="shared" ref="BB132:BB195" si="138">IF(BA132 = 0, 1,0)</f>
        <v>1</v>
      </c>
      <c r="BC132" s="169">
        <f t="shared" ref="BC132:BC195" si="139">IF(COUNTIFS(I132, "&gt;400", I132,"&lt;600"),1,0) * IF(COUNTIFS(J132,"&gt;0", J132,"&lt;700")+  COUNTIFS(K132,"&gt;0", K132,"&lt;700")&gt;0,1,0) + IF(COUNTIFS(L132, "&gt;400", L132,"&lt;600"),1,0) * IF(COUNTIFS(M132,"&gt;0", M132,"&lt;700")+ COUNTIFS(N132,"&gt;0", N132,"&lt;700")&gt;0,1,0) + IF(COUNTIFS(O132, "&gt;400", O132,"&lt;600"),1,0) * IF(COUNTIFS(P132,"&gt;0", P132,"&lt;700")+  COUNTIFS(Q132,"&gt;0", Q132,"&lt;700")&gt;0,1,0)</f>
        <v>0</v>
      </c>
      <c r="BD132" s="169">
        <f t="shared" ref="BD132:BD195" si="140">IF(BC132 = 0, 1,0)</f>
        <v>1</v>
      </c>
      <c r="BE132" s="169">
        <f t="shared" ref="BE132:BE195" si="141">COUNTIF(I132, 406)+COUNTIF(L132, 406)+COUNTIF(O132, 406)</f>
        <v>0</v>
      </c>
      <c r="BF132" s="169">
        <f t="shared" ref="BF132:BF195" si="142">COUNTIF(I132, 417)+COUNTIF(L132, 417)+COUNTIF(O132, 417)</f>
        <v>0</v>
      </c>
      <c r="BG132" s="169">
        <f t="shared" ref="BG132:BG195" si="143">COUNTIF(I132, 403)+COUNTIF(L132, 403)+COUNTIF(O132, 403)</f>
        <v>0</v>
      </c>
      <c r="BH132" s="169">
        <f t="shared" ref="BH132:BH195" si="144">COUNTIF(I132, 415)+COUNTIF(L132, 415)+COUNTIF(O132, 415)</f>
        <v>0</v>
      </c>
      <c r="BI132" s="169">
        <f t="shared" ref="BI132:BI195" si="145">COUNTIF(I132, 405)+COUNTIF(L132, 405)+COUNTIF(O132, 405)</f>
        <v>0</v>
      </c>
      <c r="BJ132" s="169">
        <f t="shared" ref="BJ132:BJ195" si="146">IF(OR(COUNTIF(I132, 416)=1, COUNTIF(I132, 412)=1), 1,0)   +IF(OR(COUNTIF(L132, 416)=1, COUNTIF(L132, 412)=1), 1,0)+IF(OR(COUNTIF(O132, 416)=1, COUNTIF(O132, 412)=1), 1,0)</f>
        <v>0</v>
      </c>
      <c r="BK132" s="167">
        <f t="shared" ref="BK132:BK195" si="147">IF(AND(AW132&gt;0, SUM(BE132:BJ132) = 0), 1,0)</f>
        <v>0</v>
      </c>
      <c r="BL132" s="169">
        <f t="shared" si="97"/>
        <v>0</v>
      </c>
      <c r="BM132" s="169">
        <f t="shared" si="98"/>
        <v>1</v>
      </c>
      <c r="BN132" s="169">
        <f t="shared" si="99"/>
        <v>1</v>
      </c>
      <c r="BO132" s="169">
        <f t="shared" si="100"/>
        <v>0</v>
      </c>
      <c r="BP132" s="36">
        <f t="shared" si="101"/>
        <v>1</v>
      </c>
      <c r="BQ132">
        <f t="shared" si="102"/>
        <v>0</v>
      </c>
      <c r="BR132" s="36">
        <f t="shared" si="103"/>
        <v>0</v>
      </c>
      <c r="BS132" t="e">
        <f t="shared" si="104"/>
        <v>#N/A</v>
      </c>
    </row>
    <row r="133" spans="1:71">
      <c r="A133" s="59">
        <v>106</v>
      </c>
      <c r="B133" s="59">
        <v>24181</v>
      </c>
      <c r="C133" s="160">
        <v>14500000.324100301</v>
      </c>
      <c r="D133" s="59">
        <v>6062500</v>
      </c>
      <c r="E133" s="59">
        <v>6062500</v>
      </c>
      <c r="F133" s="59">
        <v>8437500.3241002597</v>
      </c>
      <c r="G133" s="59">
        <v>100</v>
      </c>
      <c r="H133" s="59">
        <v>-1732215252.1540201</v>
      </c>
      <c r="I133" s="59">
        <v>0</v>
      </c>
      <c r="J133" s="59">
        <v>0</v>
      </c>
      <c r="K133" s="59">
        <v>0</v>
      </c>
      <c r="L133" s="59">
        <v>101</v>
      </c>
      <c r="M133" s="59">
        <v>0</v>
      </c>
      <c r="N133" s="59">
        <v>0</v>
      </c>
      <c r="O133" s="59">
        <v>0</v>
      </c>
      <c r="P133" s="59">
        <v>0</v>
      </c>
      <c r="Q133" s="59">
        <v>0</v>
      </c>
      <c r="R133" s="59">
        <v>2</v>
      </c>
      <c r="S133" s="59">
        <v>0</v>
      </c>
      <c r="T133" s="59">
        <f t="shared" si="106"/>
        <v>0</v>
      </c>
      <c r="U133" s="59">
        <f t="shared" si="107"/>
        <v>0</v>
      </c>
      <c r="V133" s="59">
        <f t="shared" si="108"/>
        <v>0</v>
      </c>
      <c r="W133" s="59">
        <f t="shared" si="109"/>
        <v>0</v>
      </c>
      <c r="X133" s="59">
        <f t="shared" si="110"/>
        <v>0</v>
      </c>
      <c r="Y133" s="59">
        <f t="shared" si="111"/>
        <v>0</v>
      </c>
      <c r="Z133" s="59">
        <f t="shared" si="112"/>
        <v>0</v>
      </c>
      <c r="AA133" s="59">
        <f t="shared" si="113"/>
        <v>0</v>
      </c>
      <c r="AB133" s="59">
        <f t="shared" si="114"/>
        <v>0</v>
      </c>
      <c r="AC133" s="59">
        <f t="shared" si="115"/>
        <v>0</v>
      </c>
      <c r="AD133" s="166">
        <f t="shared" si="105"/>
        <v>1</v>
      </c>
      <c r="AE133" s="169">
        <f t="shared" si="116"/>
        <v>1</v>
      </c>
      <c r="AF133" s="169">
        <f t="shared" si="117"/>
        <v>0</v>
      </c>
      <c r="AG133" s="169">
        <f t="shared" si="118"/>
        <v>0</v>
      </c>
      <c r="AH133" s="169">
        <f t="shared" si="119"/>
        <v>1</v>
      </c>
      <c r="AI133" s="169">
        <f t="shared" si="120"/>
        <v>0</v>
      </c>
      <c r="AJ133" s="169">
        <f t="shared" si="121"/>
        <v>0</v>
      </c>
      <c r="AK133" s="169">
        <f t="shared" si="122"/>
        <v>0</v>
      </c>
      <c r="AL133" s="169">
        <f t="shared" si="123"/>
        <v>1</v>
      </c>
      <c r="AM133" s="169">
        <f t="shared" si="124"/>
        <v>0</v>
      </c>
      <c r="AN133" s="169">
        <f t="shared" si="125"/>
        <v>0</v>
      </c>
      <c r="AO133" s="169">
        <f t="shared" si="126"/>
        <v>1</v>
      </c>
      <c r="AP133" s="169">
        <f t="shared" si="127"/>
        <v>0</v>
      </c>
      <c r="AQ133" s="169">
        <f t="shared" si="128"/>
        <v>0</v>
      </c>
      <c r="AR133" s="169">
        <f t="shared" si="129"/>
        <v>0</v>
      </c>
      <c r="AS133" s="169">
        <f t="shared" si="130"/>
        <v>0</v>
      </c>
      <c r="AT133" s="169">
        <f t="shared" si="131"/>
        <v>0</v>
      </c>
      <c r="AU133" s="169">
        <f t="shared" si="132"/>
        <v>0</v>
      </c>
      <c r="AV133" s="169">
        <f t="shared" si="133"/>
        <v>1</v>
      </c>
      <c r="AW133" s="169">
        <f t="shared" si="134"/>
        <v>0</v>
      </c>
      <c r="AX133" s="169">
        <f t="shared" si="135"/>
        <v>0</v>
      </c>
      <c r="AY133" s="169">
        <f t="shared" ref="AY133:AY196" si="148">IF(T133=1, 1, 0)</f>
        <v>0</v>
      </c>
      <c r="AZ133" s="169">
        <f t="shared" si="136"/>
        <v>0</v>
      </c>
      <c r="BA133" s="169">
        <f t="shared" si="137"/>
        <v>0</v>
      </c>
      <c r="BB133" s="169">
        <f t="shared" si="138"/>
        <v>1</v>
      </c>
      <c r="BC133" s="169">
        <f t="shared" si="139"/>
        <v>0</v>
      </c>
      <c r="BD133" s="169">
        <f t="shared" si="140"/>
        <v>1</v>
      </c>
      <c r="BE133" s="169">
        <f t="shared" si="141"/>
        <v>0</v>
      </c>
      <c r="BF133" s="169">
        <f t="shared" si="142"/>
        <v>0</v>
      </c>
      <c r="BG133" s="169">
        <f t="shared" si="143"/>
        <v>0</v>
      </c>
      <c r="BH133" s="169">
        <f t="shared" si="144"/>
        <v>0</v>
      </c>
      <c r="BI133" s="169">
        <f t="shared" si="145"/>
        <v>0</v>
      </c>
      <c r="BJ133" s="169">
        <f t="shared" si="146"/>
        <v>0</v>
      </c>
      <c r="BK133" s="167">
        <f t="shared" si="147"/>
        <v>0</v>
      </c>
      <c r="BL133" s="169">
        <f t="shared" ref="BL133:BL196" si="149">IF(R133 = 1, 1,0)</f>
        <v>0</v>
      </c>
      <c r="BM133" s="169">
        <f t="shared" ref="BM133:BM196" si="150">IF(R133 = 2, 1,0)</f>
        <v>1</v>
      </c>
      <c r="BN133" s="169">
        <f t="shared" ref="BN133:BN196" si="151">IF(S133 = 1, 0,1)</f>
        <v>1</v>
      </c>
      <c r="BO133" s="169">
        <f t="shared" ref="BO133:BO196" si="152">IF(S133 = 1, 1,0)</f>
        <v>0</v>
      </c>
      <c r="BP133" s="36">
        <f t="shared" ref="BP133:BP196" si="153">IF(SUM($AE$2:$AF$2)&gt;0, SUMPRODUCT($AE$2:$AF$2, AE133:AF133),IF(SUM(AE133:AF133)&gt;0, 0,1))*SUMPRODUCT($AG$2:$AH$2, AG133:AH133)*SUMPRODUCT($AI$2:$AL$2, AI133:AL133)*SUMPRODUCT($BL$2:$BM$2,BL133:BM133)*SUMPRODUCT($BN$2:$BO$2,BN133:BO133)</f>
        <v>1</v>
      </c>
      <c r="BQ133">
        <f t="shared" ref="BQ133:BQ196" si="154">(SUMPRODUCT($AN$2:$AO$2, AN133:AO133)*SUMPRODUCT($AP$2:$AR$2, AP133:AR133)*SUMPRODUCT($AS$2:$AV$2, AS133:AV133))*SUMPRODUCT($BL$2:$BM$2,BL133:BM133)*SUMPRODUCT($BN$2:$BO$2,BN133:BO133)</f>
        <v>0</v>
      </c>
      <c r="BR133" s="36">
        <f t="shared" ref="BR133:BR196" si="155">SUMPRODUCT($AX$2:$AZ$2, AX133:AZ133)*SUMPRODUCT($BA$2:$BB$2, BA133:BB133)*SUMPRODUCT($BC$2:$BD$2, BC133:BD133)*SUMPRODUCT($BE$2:$BK$2, BE133:BK133)*SUMPRODUCT($BL$2:$BM$2,BL133:BM133)*SUMPRODUCT($BN$2:$BO$2,BN133:BO133)</f>
        <v>0</v>
      </c>
      <c r="BS133" t="e">
        <f t="shared" ref="BS133:BS196" si="156">IF((BP133*$AD$2+BQ133*$AM$2+BR133*$AW$2)&gt;0,  F133,NA())</f>
        <v>#N/A</v>
      </c>
    </row>
    <row r="134" spans="1:71">
      <c r="A134" s="59">
        <v>197</v>
      </c>
      <c r="B134" s="59">
        <v>131241</v>
      </c>
      <c r="C134" s="160">
        <v>12043189.70503</v>
      </c>
      <c r="D134" s="59">
        <v>1283222.5</v>
      </c>
      <c r="E134" s="59">
        <v>3525747.5</v>
      </c>
      <c r="F134" s="59">
        <v>8517442.2050300203</v>
      </c>
      <c r="G134" s="59">
        <v>49.833889007568402</v>
      </c>
      <c r="H134" s="59">
        <v>-2921434715.8288202</v>
      </c>
      <c r="I134" s="59">
        <v>0</v>
      </c>
      <c r="J134" s="59">
        <v>0</v>
      </c>
      <c r="K134" s="59">
        <v>0</v>
      </c>
      <c r="L134" s="59">
        <v>101</v>
      </c>
      <c r="M134" s="59">
        <v>0</v>
      </c>
      <c r="N134" s="59">
        <v>0</v>
      </c>
      <c r="O134" s="59">
        <v>0</v>
      </c>
      <c r="P134" s="59">
        <v>0</v>
      </c>
      <c r="Q134" s="59">
        <v>0</v>
      </c>
      <c r="R134" s="59">
        <v>2</v>
      </c>
      <c r="S134" s="59">
        <v>0</v>
      </c>
      <c r="T134" s="59">
        <f t="shared" si="106"/>
        <v>0</v>
      </c>
      <c r="U134" s="59">
        <f t="shared" si="107"/>
        <v>0</v>
      </c>
      <c r="V134" s="59">
        <f t="shared" si="108"/>
        <v>0</v>
      </c>
      <c r="W134" s="59">
        <f t="shared" si="109"/>
        <v>0</v>
      </c>
      <c r="X134" s="59">
        <f t="shared" si="110"/>
        <v>0</v>
      </c>
      <c r="Y134" s="59">
        <f t="shared" si="111"/>
        <v>0</v>
      </c>
      <c r="Z134" s="59">
        <f t="shared" si="112"/>
        <v>0</v>
      </c>
      <c r="AA134" s="59">
        <f t="shared" si="113"/>
        <v>0</v>
      </c>
      <c r="AB134" s="59">
        <f t="shared" si="114"/>
        <v>0</v>
      </c>
      <c r="AC134" s="59">
        <f t="shared" si="115"/>
        <v>0</v>
      </c>
      <c r="AD134" s="166">
        <f t="shared" si="105"/>
        <v>1</v>
      </c>
      <c r="AE134" s="169">
        <f t="shared" si="116"/>
        <v>1</v>
      </c>
      <c r="AF134" s="169">
        <f t="shared" si="117"/>
        <v>0</v>
      </c>
      <c r="AG134" s="169">
        <f t="shared" si="118"/>
        <v>0</v>
      </c>
      <c r="AH134" s="169">
        <f t="shared" si="119"/>
        <v>1</v>
      </c>
      <c r="AI134" s="169">
        <f t="shared" si="120"/>
        <v>0</v>
      </c>
      <c r="AJ134" s="169">
        <f t="shared" si="121"/>
        <v>0</v>
      </c>
      <c r="AK134" s="169">
        <f t="shared" si="122"/>
        <v>0</v>
      </c>
      <c r="AL134" s="169">
        <f t="shared" si="123"/>
        <v>1</v>
      </c>
      <c r="AM134" s="169">
        <f t="shared" si="124"/>
        <v>0</v>
      </c>
      <c r="AN134" s="169">
        <f t="shared" si="125"/>
        <v>0</v>
      </c>
      <c r="AO134" s="169">
        <f t="shared" si="126"/>
        <v>1</v>
      </c>
      <c r="AP134" s="169">
        <f t="shared" si="127"/>
        <v>0</v>
      </c>
      <c r="AQ134" s="169">
        <f t="shared" si="128"/>
        <v>0</v>
      </c>
      <c r="AR134" s="169">
        <f t="shared" si="129"/>
        <v>0</v>
      </c>
      <c r="AS134" s="169">
        <f t="shared" si="130"/>
        <v>0</v>
      </c>
      <c r="AT134" s="169">
        <f t="shared" si="131"/>
        <v>0</v>
      </c>
      <c r="AU134" s="169">
        <f t="shared" si="132"/>
        <v>0</v>
      </c>
      <c r="AV134" s="169">
        <f t="shared" si="133"/>
        <v>1</v>
      </c>
      <c r="AW134" s="169">
        <f t="shared" si="134"/>
        <v>0</v>
      </c>
      <c r="AX134" s="169">
        <f t="shared" si="135"/>
        <v>0</v>
      </c>
      <c r="AY134" s="169">
        <f t="shared" si="148"/>
        <v>0</v>
      </c>
      <c r="AZ134" s="169">
        <f t="shared" si="136"/>
        <v>0</v>
      </c>
      <c r="BA134" s="169">
        <f t="shared" si="137"/>
        <v>0</v>
      </c>
      <c r="BB134" s="169">
        <f t="shared" si="138"/>
        <v>1</v>
      </c>
      <c r="BC134" s="169">
        <f t="shared" si="139"/>
        <v>0</v>
      </c>
      <c r="BD134" s="169">
        <f t="shared" si="140"/>
        <v>1</v>
      </c>
      <c r="BE134" s="169">
        <f t="shared" si="141"/>
        <v>0</v>
      </c>
      <c r="BF134" s="169">
        <f t="shared" si="142"/>
        <v>0</v>
      </c>
      <c r="BG134" s="169">
        <f t="shared" si="143"/>
        <v>0</v>
      </c>
      <c r="BH134" s="169">
        <f t="shared" si="144"/>
        <v>0</v>
      </c>
      <c r="BI134" s="169">
        <f t="shared" si="145"/>
        <v>0</v>
      </c>
      <c r="BJ134" s="169">
        <f t="shared" si="146"/>
        <v>0</v>
      </c>
      <c r="BK134" s="167">
        <f t="shared" si="147"/>
        <v>0</v>
      </c>
      <c r="BL134" s="169">
        <f t="shared" si="149"/>
        <v>0</v>
      </c>
      <c r="BM134" s="169">
        <f t="shared" si="150"/>
        <v>1</v>
      </c>
      <c r="BN134" s="169">
        <f t="shared" si="151"/>
        <v>1</v>
      </c>
      <c r="BO134" s="169">
        <f t="shared" si="152"/>
        <v>0</v>
      </c>
      <c r="BP134" s="36">
        <f t="shared" si="153"/>
        <v>1</v>
      </c>
      <c r="BQ134">
        <f t="shared" si="154"/>
        <v>0</v>
      </c>
      <c r="BR134" s="36">
        <f t="shared" si="155"/>
        <v>0</v>
      </c>
      <c r="BS134" t="e">
        <f t="shared" si="156"/>
        <v>#N/A</v>
      </c>
    </row>
    <row r="135" spans="1:71">
      <c r="A135" s="59">
        <v>245</v>
      </c>
      <c r="B135" s="59">
        <v>152101</v>
      </c>
      <c r="C135" s="160">
        <v>13999999.9403954</v>
      </c>
      <c r="D135" s="59">
        <v>4957143</v>
      </c>
      <c r="E135" s="59">
        <v>4957143</v>
      </c>
      <c r="F135" s="59">
        <v>9042856.9403953608</v>
      </c>
      <c r="G135" s="59">
        <v>285.71429443359398</v>
      </c>
      <c r="H135" s="59">
        <v>-3847725820.3443198</v>
      </c>
      <c r="I135" s="59">
        <v>201</v>
      </c>
      <c r="J135" s="59">
        <v>406</v>
      </c>
      <c r="K135" s="59">
        <v>0</v>
      </c>
      <c r="L135" s="59">
        <v>0</v>
      </c>
      <c r="M135" s="59">
        <v>0</v>
      </c>
      <c r="N135" s="59">
        <v>0</v>
      </c>
      <c r="O135" s="59">
        <v>0</v>
      </c>
      <c r="P135" s="59">
        <v>0</v>
      </c>
      <c r="Q135" s="59">
        <v>0</v>
      </c>
      <c r="R135" s="59">
        <v>2</v>
      </c>
      <c r="S135" s="59">
        <v>1</v>
      </c>
      <c r="T135" s="59">
        <f t="shared" si="106"/>
        <v>0</v>
      </c>
      <c r="U135" s="59">
        <f t="shared" si="107"/>
        <v>0</v>
      </c>
      <c r="V135" s="59">
        <f t="shared" si="108"/>
        <v>0</v>
      </c>
      <c r="W135" s="59">
        <f t="shared" si="109"/>
        <v>1</v>
      </c>
      <c r="X135" s="59">
        <f t="shared" si="110"/>
        <v>0</v>
      </c>
      <c r="Y135" s="59">
        <f t="shared" si="111"/>
        <v>0</v>
      </c>
      <c r="Z135" s="59">
        <f t="shared" si="112"/>
        <v>0</v>
      </c>
      <c r="AA135" s="59">
        <f t="shared" si="113"/>
        <v>0</v>
      </c>
      <c r="AB135" s="59">
        <f t="shared" si="114"/>
        <v>0</v>
      </c>
      <c r="AC135" s="59">
        <f t="shared" si="115"/>
        <v>0</v>
      </c>
      <c r="AD135" s="166">
        <f t="shared" si="105"/>
        <v>0</v>
      </c>
      <c r="AE135" s="169">
        <f t="shared" si="116"/>
        <v>0</v>
      </c>
      <c r="AF135" s="169">
        <f t="shared" si="117"/>
        <v>0</v>
      </c>
      <c r="AG135" s="169">
        <f t="shared" si="118"/>
        <v>0</v>
      </c>
      <c r="AH135" s="169">
        <f t="shared" si="119"/>
        <v>1</v>
      </c>
      <c r="AI135" s="169">
        <f t="shared" si="120"/>
        <v>0</v>
      </c>
      <c r="AJ135" s="169">
        <f t="shared" si="121"/>
        <v>0</v>
      </c>
      <c r="AK135" s="169">
        <f t="shared" si="122"/>
        <v>0</v>
      </c>
      <c r="AL135" s="169">
        <f t="shared" si="123"/>
        <v>1</v>
      </c>
      <c r="AM135" s="169">
        <f t="shared" si="124"/>
        <v>0</v>
      </c>
      <c r="AN135" s="169">
        <f t="shared" si="125"/>
        <v>0</v>
      </c>
      <c r="AO135" s="169">
        <f t="shared" si="126"/>
        <v>1</v>
      </c>
      <c r="AP135" s="169">
        <f t="shared" si="127"/>
        <v>0</v>
      </c>
      <c r="AQ135" s="169">
        <f t="shared" si="128"/>
        <v>0</v>
      </c>
      <c r="AR135" s="169">
        <f t="shared" si="129"/>
        <v>0</v>
      </c>
      <c r="AS135" s="169">
        <f t="shared" si="130"/>
        <v>0</v>
      </c>
      <c r="AT135" s="169">
        <f t="shared" si="131"/>
        <v>0</v>
      </c>
      <c r="AU135" s="169">
        <f t="shared" si="132"/>
        <v>0</v>
      </c>
      <c r="AV135" s="169">
        <f t="shared" si="133"/>
        <v>1</v>
      </c>
      <c r="AW135" s="169">
        <f t="shared" si="134"/>
        <v>0</v>
      </c>
      <c r="AX135" s="169">
        <f t="shared" si="135"/>
        <v>0</v>
      </c>
      <c r="AY135" s="169">
        <f t="shared" si="148"/>
        <v>0</v>
      </c>
      <c r="AZ135" s="169">
        <f t="shared" si="136"/>
        <v>0</v>
      </c>
      <c r="BA135" s="169">
        <f t="shared" si="137"/>
        <v>0</v>
      </c>
      <c r="BB135" s="169">
        <f t="shared" si="138"/>
        <v>1</v>
      </c>
      <c r="BC135" s="169">
        <f t="shared" si="139"/>
        <v>0</v>
      </c>
      <c r="BD135" s="169">
        <f t="shared" si="140"/>
        <v>1</v>
      </c>
      <c r="BE135" s="169">
        <f t="shared" si="141"/>
        <v>0</v>
      </c>
      <c r="BF135" s="169">
        <f t="shared" si="142"/>
        <v>0</v>
      </c>
      <c r="BG135" s="169">
        <f t="shared" si="143"/>
        <v>0</v>
      </c>
      <c r="BH135" s="169">
        <f t="shared" si="144"/>
        <v>0</v>
      </c>
      <c r="BI135" s="169">
        <f t="shared" si="145"/>
        <v>0</v>
      </c>
      <c r="BJ135" s="169">
        <f t="shared" si="146"/>
        <v>0</v>
      </c>
      <c r="BK135" s="167">
        <f t="shared" si="147"/>
        <v>0</v>
      </c>
      <c r="BL135" s="169">
        <f t="shared" si="149"/>
        <v>0</v>
      </c>
      <c r="BM135" s="169">
        <f t="shared" si="150"/>
        <v>1</v>
      </c>
      <c r="BN135" s="169">
        <f t="shared" si="151"/>
        <v>0</v>
      </c>
      <c r="BO135" s="169">
        <f t="shared" si="152"/>
        <v>1</v>
      </c>
      <c r="BP135" s="36">
        <f t="shared" si="153"/>
        <v>0</v>
      </c>
      <c r="BQ135">
        <f t="shared" si="154"/>
        <v>0</v>
      </c>
      <c r="BR135" s="36">
        <f t="shared" si="155"/>
        <v>0</v>
      </c>
      <c r="BS135" t="e">
        <f t="shared" si="156"/>
        <v>#N/A</v>
      </c>
    </row>
    <row r="136" spans="1:71">
      <c r="A136" s="59">
        <v>383</v>
      </c>
      <c r="B136" s="59">
        <v>222181</v>
      </c>
      <c r="C136" s="160">
        <v>14000000.190429701</v>
      </c>
      <c r="D136" s="59">
        <v>4900000</v>
      </c>
      <c r="E136" s="59">
        <v>4900000</v>
      </c>
      <c r="F136" s="59">
        <v>9100000.1904296894</v>
      </c>
      <c r="G136" s="59">
        <v>0</v>
      </c>
      <c r="H136" s="59">
        <v>-5752293649.5998602</v>
      </c>
      <c r="I136" s="59">
        <v>0</v>
      </c>
      <c r="J136" s="59">
        <v>0</v>
      </c>
      <c r="K136" s="59">
        <v>0</v>
      </c>
      <c r="L136" s="59">
        <v>102</v>
      </c>
      <c r="M136" s="59">
        <v>413</v>
      </c>
      <c r="N136" s="59">
        <v>0</v>
      </c>
      <c r="O136" s="59">
        <v>102</v>
      </c>
      <c r="P136" s="59">
        <v>0</v>
      </c>
      <c r="Q136" s="59">
        <v>0</v>
      </c>
      <c r="R136" s="59">
        <v>2</v>
      </c>
      <c r="S136" s="59">
        <v>1</v>
      </c>
      <c r="T136" s="59">
        <f t="shared" si="106"/>
        <v>0</v>
      </c>
      <c r="U136" s="59">
        <f t="shared" si="107"/>
        <v>0</v>
      </c>
      <c r="V136" s="59">
        <f t="shared" si="108"/>
        <v>2</v>
      </c>
      <c r="W136" s="59">
        <f t="shared" si="109"/>
        <v>1</v>
      </c>
      <c r="X136" s="59">
        <f t="shared" si="110"/>
        <v>0</v>
      </c>
      <c r="Y136" s="59">
        <f t="shared" si="111"/>
        <v>0</v>
      </c>
      <c r="Z136" s="59">
        <f t="shared" si="112"/>
        <v>0</v>
      </c>
      <c r="AA136" s="59">
        <f t="shared" si="113"/>
        <v>0</v>
      </c>
      <c r="AB136" s="59">
        <f t="shared" si="114"/>
        <v>0</v>
      </c>
      <c r="AC136" s="59">
        <f t="shared" si="115"/>
        <v>0</v>
      </c>
      <c r="AD136" s="166">
        <f t="shared" si="105"/>
        <v>0</v>
      </c>
      <c r="AE136" s="169">
        <f t="shared" si="116"/>
        <v>0</v>
      </c>
      <c r="AF136" s="169">
        <f t="shared" si="117"/>
        <v>0</v>
      </c>
      <c r="AG136" s="169">
        <f t="shared" si="118"/>
        <v>0</v>
      </c>
      <c r="AH136" s="169">
        <f t="shared" si="119"/>
        <v>1</v>
      </c>
      <c r="AI136" s="169">
        <f t="shared" si="120"/>
        <v>0</v>
      </c>
      <c r="AJ136" s="169">
        <f t="shared" si="121"/>
        <v>0</v>
      </c>
      <c r="AK136" s="169">
        <f t="shared" si="122"/>
        <v>0</v>
      </c>
      <c r="AL136" s="169">
        <f t="shared" si="123"/>
        <v>1</v>
      </c>
      <c r="AM136" s="169">
        <f t="shared" si="124"/>
        <v>1</v>
      </c>
      <c r="AN136" s="169">
        <f t="shared" si="125"/>
        <v>1</v>
      </c>
      <c r="AO136" s="169">
        <f t="shared" si="126"/>
        <v>0</v>
      </c>
      <c r="AP136" s="169">
        <f t="shared" si="127"/>
        <v>1</v>
      </c>
      <c r="AQ136" s="169">
        <f t="shared" si="128"/>
        <v>0</v>
      </c>
      <c r="AR136" s="169">
        <f t="shared" si="129"/>
        <v>0</v>
      </c>
      <c r="AS136" s="169">
        <f t="shared" si="130"/>
        <v>0</v>
      </c>
      <c r="AT136" s="169">
        <f t="shared" si="131"/>
        <v>0</v>
      </c>
      <c r="AU136" s="169">
        <f t="shared" si="132"/>
        <v>0</v>
      </c>
      <c r="AV136" s="169">
        <f t="shared" si="133"/>
        <v>1</v>
      </c>
      <c r="AW136" s="169">
        <f t="shared" si="134"/>
        <v>0</v>
      </c>
      <c r="AX136" s="169">
        <f t="shared" si="135"/>
        <v>0</v>
      </c>
      <c r="AY136" s="169">
        <f t="shared" si="148"/>
        <v>0</v>
      </c>
      <c r="AZ136" s="169">
        <f t="shared" si="136"/>
        <v>0</v>
      </c>
      <c r="BA136" s="169">
        <f t="shared" si="137"/>
        <v>0</v>
      </c>
      <c r="BB136" s="169">
        <f t="shared" si="138"/>
        <v>1</v>
      </c>
      <c r="BC136" s="169">
        <f t="shared" si="139"/>
        <v>0</v>
      </c>
      <c r="BD136" s="169">
        <f t="shared" si="140"/>
        <v>1</v>
      </c>
      <c r="BE136" s="169">
        <f t="shared" si="141"/>
        <v>0</v>
      </c>
      <c r="BF136" s="169">
        <f t="shared" si="142"/>
        <v>0</v>
      </c>
      <c r="BG136" s="169">
        <f t="shared" si="143"/>
        <v>0</v>
      </c>
      <c r="BH136" s="169">
        <f t="shared" si="144"/>
        <v>0</v>
      </c>
      <c r="BI136" s="169">
        <f t="shared" si="145"/>
        <v>0</v>
      </c>
      <c r="BJ136" s="169">
        <f t="shared" si="146"/>
        <v>0</v>
      </c>
      <c r="BK136" s="167">
        <f t="shared" si="147"/>
        <v>0</v>
      </c>
      <c r="BL136" s="169">
        <f t="shared" si="149"/>
        <v>0</v>
      </c>
      <c r="BM136" s="169">
        <f t="shared" si="150"/>
        <v>1</v>
      </c>
      <c r="BN136" s="169">
        <f t="shared" si="151"/>
        <v>0</v>
      </c>
      <c r="BO136" s="169">
        <f t="shared" si="152"/>
        <v>1</v>
      </c>
      <c r="BP136" s="36">
        <f t="shared" si="153"/>
        <v>0</v>
      </c>
      <c r="BQ136">
        <f t="shared" si="154"/>
        <v>1</v>
      </c>
      <c r="BR136" s="36">
        <f t="shared" si="155"/>
        <v>0</v>
      </c>
      <c r="BS136" t="e">
        <f t="shared" si="156"/>
        <v>#N/A</v>
      </c>
    </row>
    <row r="137" spans="1:71">
      <c r="A137" s="59">
        <v>312</v>
      </c>
      <c r="B137" s="59">
        <v>181222</v>
      </c>
      <c r="C137" s="160">
        <v>21428572.2469019</v>
      </c>
      <c r="D137" s="59">
        <v>9842857.625</v>
      </c>
      <c r="E137" s="59">
        <v>12328572</v>
      </c>
      <c r="F137" s="59">
        <v>9100000.2469018493</v>
      </c>
      <c r="G137" s="59">
        <v>42.8571424484253</v>
      </c>
      <c r="H137" s="59">
        <v>-4442917546.4855204</v>
      </c>
      <c r="I137" s="59">
        <v>403</v>
      </c>
      <c r="J137" s="59">
        <v>0</v>
      </c>
      <c r="K137" s="59">
        <v>0</v>
      </c>
      <c r="L137" s="59">
        <v>0</v>
      </c>
      <c r="M137" s="59">
        <v>0</v>
      </c>
      <c r="N137" s="59">
        <v>0</v>
      </c>
      <c r="O137" s="59">
        <v>407</v>
      </c>
      <c r="P137" s="59">
        <v>0</v>
      </c>
      <c r="Q137" s="59">
        <v>0</v>
      </c>
      <c r="R137" s="59">
        <v>2</v>
      </c>
      <c r="S137" s="59">
        <v>0</v>
      </c>
      <c r="T137" s="59">
        <f t="shared" si="106"/>
        <v>2</v>
      </c>
      <c r="U137" s="59">
        <f t="shared" si="107"/>
        <v>0</v>
      </c>
      <c r="V137" s="59">
        <f t="shared" si="108"/>
        <v>0</v>
      </c>
      <c r="W137" s="59">
        <f t="shared" si="109"/>
        <v>0</v>
      </c>
      <c r="X137" s="59">
        <f t="shared" si="110"/>
        <v>0</v>
      </c>
      <c r="Y137" s="59">
        <f t="shared" si="111"/>
        <v>0</v>
      </c>
      <c r="Z137" s="59">
        <f t="shared" si="112"/>
        <v>0</v>
      </c>
      <c r="AA137" s="59">
        <f t="shared" si="113"/>
        <v>0</v>
      </c>
      <c r="AB137" s="59">
        <f t="shared" si="114"/>
        <v>0</v>
      </c>
      <c r="AC137" s="59">
        <f t="shared" si="115"/>
        <v>0</v>
      </c>
      <c r="AD137" s="166">
        <f t="shared" si="105"/>
        <v>0</v>
      </c>
      <c r="AE137" s="169">
        <f t="shared" si="116"/>
        <v>0</v>
      </c>
      <c r="AF137" s="169">
        <f t="shared" si="117"/>
        <v>0</v>
      </c>
      <c r="AG137" s="169">
        <f t="shared" si="118"/>
        <v>0</v>
      </c>
      <c r="AH137" s="169">
        <f t="shared" si="119"/>
        <v>1</v>
      </c>
      <c r="AI137" s="169">
        <f t="shared" si="120"/>
        <v>0</v>
      </c>
      <c r="AJ137" s="169">
        <f t="shared" si="121"/>
        <v>0</v>
      </c>
      <c r="AK137" s="169">
        <f t="shared" si="122"/>
        <v>0</v>
      </c>
      <c r="AL137" s="169">
        <f t="shared" si="123"/>
        <v>1</v>
      </c>
      <c r="AM137" s="169">
        <f t="shared" si="124"/>
        <v>0</v>
      </c>
      <c r="AN137" s="169">
        <f t="shared" si="125"/>
        <v>0</v>
      </c>
      <c r="AO137" s="169">
        <f t="shared" si="126"/>
        <v>1</v>
      </c>
      <c r="AP137" s="169">
        <f t="shared" si="127"/>
        <v>0</v>
      </c>
      <c r="AQ137" s="169">
        <f t="shared" si="128"/>
        <v>0</v>
      </c>
      <c r="AR137" s="169">
        <f t="shared" si="129"/>
        <v>0</v>
      </c>
      <c r="AS137" s="169">
        <f t="shared" si="130"/>
        <v>0</v>
      </c>
      <c r="AT137" s="169">
        <f t="shared" si="131"/>
        <v>0</v>
      </c>
      <c r="AU137" s="169">
        <f t="shared" si="132"/>
        <v>0</v>
      </c>
      <c r="AV137" s="169">
        <f t="shared" si="133"/>
        <v>1</v>
      </c>
      <c r="AW137" s="169">
        <f t="shared" si="134"/>
        <v>1</v>
      </c>
      <c r="AX137" s="169">
        <f t="shared" si="135"/>
        <v>1</v>
      </c>
      <c r="AY137" s="169">
        <f t="shared" si="148"/>
        <v>0</v>
      </c>
      <c r="AZ137" s="169">
        <f t="shared" si="136"/>
        <v>0</v>
      </c>
      <c r="BA137" s="169">
        <f t="shared" si="137"/>
        <v>0</v>
      </c>
      <c r="BB137" s="169">
        <f t="shared" si="138"/>
        <v>1</v>
      </c>
      <c r="BC137" s="169">
        <f t="shared" si="139"/>
        <v>0</v>
      </c>
      <c r="BD137" s="169">
        <f t="shared" si="140"/>
        <v>1</v>
      </c>
      <c r="BE137" s="169">
        <f t="shared" si="141"/>
        <v>0</v>
      </c>
      <c r="BF137" s="169">
        <f t="shared" si="142"/>
        <v>0</v>
      </c>
      <c r="BG137" s="169">
        <f t="shared" si="143"/>
        <v>1</v>
      </c>
      <c r="BH137" s="169">
        <f t="shared" si="144"/>
        <v>0</v>
      </c>
      <c r="BI137" s="169">
        <f t="shared" si="145"/>
        <v>0</v>
      </c>
      <c r="BJ137" s="169">
        <f t="shared" si="146"/>
        <v>0</v>
      </c>
      <c r="BK137" s="167">
        <f t="shared" si="147"/>
        <v>0</v>
      </c>
      <c r="BL137" s="169">
        <f t="shared" si="149"/>
        <v>0</v>
      </c>
      <c r="BM137" s="169">
        <f t="shared" si="150"/>
        <v>1</v>
      </c>
      <c r="BN137" s="169">
        <f t="shared" si="151"/>
        <v>1</v>
      </c>
      <c r="BO137" s="169">
        <f t="shared" si="152"/>
        <v>0</v>
      </c>
      <c r="BP137" s="36">
        <f t="shared" si="153"/>
        <v>0</v>
      </c>
      <c r="BQ137">
        <f t="shared" si="154"/>
        <v>0</v>
      </c>
      <c r="BR137" s="36">
        <f t="shared" si="155"/>
        <v>1</v>
      </c>
      <c r="BS137" t="e">
        <f t="shared" si="156"/>
        <v>#N/A</v>
      </c>
    </row>
    <row r="138" spans="1:71">
      <c r="A138" s="59">
        <v>363</v>
      </c>
      <c r="B138" s="59">
        <v>212241</v>
      </c>
      <c r="C138" s="160">
        <v>11836735.0034444</v>
      </c>
      <c r="D138" s="59">
        <v>2729592</v>
      </c>
      <c r="E138" s="59">
        <v>2729592</v>
      </c>
      <c r="F138" s="59">
        <v>9107143.0034443699</v>
      </c>
      <c r="G138" s="59">
        <v>163.26530456543</v>
      </c>
      <c r="H138" s="59">
        <v>-5391862704.6017799</v>
      </c>
      <c r="I138" s="59">
        <v>0</v>
      </c>
      <c r="J138" s="59">
        <v>0</v>
      </c>
      <c r="K138" s="59">
        <v>0</v>
      </c>
      <c r="L138" s="59">
        <v>101</v>
      </c>
      <c r="M138" s="59">
        <v>0</v>
      </c>
      <c r="N138" s="59">
        <v>0</v>
      </c>
      <c r="O138" s="59">
        <v>0</v>
      </c>
      <c r="P138" s="59">
        <v>0</v>
      </c>
      <c r="Q138" s="59">
        <v>0</v>
      </c>
      <c r="R138" s="59">
        <v>2</v>
      </c>
      <c r="S138" s="59">
        <v>1</v>
      </c>
      <c r="T138" s="59">
        <f t="shared" si="106"/>
        <v>0</v>
      </c>
      <c r="U138" s="59">
        <f t="shared" si="107"/>
        <v>0</v>
      </c>
      <c r="V138" s="59">
        <f t="shared" si="108"/>
        <v>0</v>
      </c>
      <c r="W138" s="59">
        <f t="shared" si="109"/>
        <v>0</v>
      </c>
      <c r="X138" s="59">
        <f t="shared" si="110"/>
        <v>0</v>
      </c>
      <c r="Y138" s="59">
        <f t="shared" si="111"/>
        <v>0</v>
      </c>
      <c r="Z138" s="59">
        <f t="shared" si="112"/>
        <v>0</v>
      </c>
      <c r="AA138" s="59">
        <f t="shared" si="113"/>
        <v>0</v>
      </c>
      <c r="AB138" s="59">
        <f t="shared" si="114"/>
        <v>0</v>
      </c>
      <c r="AC138" s="59">
        <f t="shared" si="115"/>
        <v>0</v>
      </c>
      <c r="AD138" s="166">
        <f t="shared" si="105"/>
        <v>1</v>
      </c>
      <c r="AE138" s="169">
        <f t="shared" si="116"/>
        <v>1</v>
      </c>
      <c r="AF138" s="169">
        <f t="shared" si="117"/>
        <v>0</v>
      </c>
      <c r="AG138" s="169">
        <f t="shared" si="118"/>
        <v>0</v>
      </c>
      <c r="AH138" s="169">
        <f t="shared" si="119"/>
        <v>1</v>
      </c>
      <c r="AI138" s="169">
        <f t="shared" si="120"/>
        <v>0</v>
      </c>
      <c r="AJ138" s="169">
        <f t="shared" si="121"/>
        <v>0</v>
      </c>
      <c r="AK138" s="169">
        <f t="shared" si="122"/>
        <v>0</v>
      </c>
      <c r="AL138" s="169">
        <f t="shared" si="123"/>
        <v>1</v>
      </c>
      <c r="AM138" s="169">
        <f t="shared" si="124"/>
        <v>0</v>
      </c>
      <c r="AN138" s="169">
        <f t="shared" si="125"/>
        <v>0</v>
      </c>
      <c r="AO138" s="169">
        <f t="shared" si="126"/>
        <v>1</v>
      </c>
      <c r="AP138" s="169">
        <f t="shared" si="127"/>
        <v>0</v>
      </c>
      <c r="AQ138" s="169">
        <f t="shared" si="128"/>
        <v>0</v>
      </c>
      <c r="AR138" s="169">
        <f t="shared" si="129"/>
        <v>0</v>
      </c>
      <c r="AS138" s="169">
        <f t="shared" si="130"/>
        <v>0</v>
      </c>
      <c r="AT138" s="169">
        <f t="shared" si="131"/>
        <v>0</v>
      </c>
      <c r="AU138" s="169">
        <f t="shared" si="132"/>
        <v>0</v>
      </c>
      <c r="AV138" s="169">
        <f t="shared" si="133"/>
        <v>1</v>
      </c>
      <c r="AW138" s="169">
        <f t="shared" si="134"/>
        <v>0</v>
      </c>
      <c r="AX138" s="169">
        <f t="shared" si="135"/>
        <v>0</v>
      </c>
      <c r="AY138" s="169">
        <f t="shared" si="148"/>
        <v>0</v>
      </c>
      <c r="AZ138" s="169">
        <f t="shared" si="136"/>
        <v>0</v>
      </c>
      <c r="BA138" s="169">
        <f t="shared" si="137"/>
        <v>0</v>
      </c>
      <c r="BB138" s="169">
        <f t="shared" si="138"/>
        <v>1</v>
      </c>
      <c r="BC138" s="169">
        <f t="shared" si="139"/>
        <v>0</v>
      </c>
      <c r="BD138" s="169">
        <f t="shared" si="140"/>
        <v>1</v>
      </c>
      <c r="BE138" s="169">
        <f t="shared" si="141"/>
        <v>0</v>
      </c>
      <c r="BF138" s="169">
        <f t="shared" si="142"/>
        <v>0</v>
      </c>
      <c r="BG138" s="169">
        <f t="shared" si="143"/>
        <v>0</v>
      </c>
      <c r="BH138" s="169">
        <f t="shared" si="144"/>
        <v>0</v>
      </c>
      <c r="BI138" s="169">
        <f t="shared" si="145"/>
        <v>0</v>
      </c>
      <c r="BJ138" s="169">
        <f t="shared" si="146"/>
        <v>0</v>
      </c>
      <c r="BK138" s="167">
        <f t="shared" si="147"/>
        <v>0</v>
      </c>
      <c r="BL138" s="169">
        <f t="shared" si="149"/>
        <v>0</v>
      </c>
      <c r="BM138" s="169">
        <f t="shared" si="150"/>
        <v>1</v>
      </c>
      <c r="BN138" s="169">
        <f t="shared" si="151"/>
        <v>0</v>
      </c>
      <c r="BO138" s="169">
        <f t="shared" si="152"/>
        <v>1</v>
      </c>
      <c r="BP138" s="36">
        <f t="shared" si="153"/>
        <v>1</v>
      </c>
      <c r="BQ138">
        <f t="shared" si="154"/>
        <v>0</v>
      </c>
      <c r="BR138" s="36">
        <f t="shared" si="155"/>
        <v>0</v>
      </c>
      <c r="BS138" t="e">
        <f t="shared" si="156"/>
        <v>#N/A</v>
      </c>
    </row>
    <row r="139" spans="1:71">
      <c r="A139" s="59">
        <v>157</v>
      </c>
      <c r="B139" s="59">
        <v>121212</v>
      </c>
      <c r="C139" s="160">
        <v>13809523.9957039</v>
      </c>
      <c r="D139" s="59">
        <v>4642857</v>
      </c>
      <c r="E139" s="59">
        <v>4642857</v>
      </c>
      <c r="F139" s="59">
        <v>9166666.9957038499</v>
      </c>
      <c r="G139" s="59">
        <v>273.80953979492199</v>
      </c>
      <c r="H139" s="59">
        <v>-2377536209.40763</v>
      </c>
      <c r="I139" s="59">
        <v>0</v>
      </c>
      <c r="J139" s="59">
        <v>0</v>
      </c>
      <c r="K139" s="59">
        <v>0</v>
      </c>
      <c r="L139" s="59">
        <v>101</v>
      </c>
      <c r="M139" s="59">
        <v>0</v>
      </c>
      <c r="N139" s="59">
        <v>0</v>
      </c>
      <c r="O139" s="59">
        <v>0</v>
      </c>
      <c r="P139" s="59">
        <v>0</v>
      </c>
      <c r="Q139" s="59">
        <v>0</v>
      </c>
      <c r="R139" s="59">
        <v>2</v>
      </c>
      <c r="S139" s="59">
        <v>0</v>
      </c>
      <c r="T139" s="59">
        <f t="shared" si="106"/>
        <v>0</v>
      </c>
      <c r="U139" s="59">
        <f t="shared" si="107"/>
        <v>0</v>
      </c>
      <c r="V139" s="59">
        <f t="shared" si="108"/>
        <v>0</v>
      </c>
      <c r="W139" s="59">
        <f t="shared" si="109"/>
        <v>0</v>
      </c>
      <c r="X139" s="59">
        <f t="shared" si="110"/>
        <v>0</v>
      </c>
      <c r="Y139" s="59">
        <f t="shared" si="111"/>
        <v>0</v>
      </c>
      <c r="Z139" s="59">
        <f t="shared" si="112"/>
        <v>0</v>
      </c>
      <c r="AA139" s="59">
        <f t="shared" si="113"/>
        <v>0</v>
      </c>
      <c r="AB139" s="59">
        <f t="shared" si="114"/>
        <v>0</v>
      </c>
      <c r="AC139" s="59">
        <f t="shared" si="115"/>
        <v>0</v>
      </c>
      <c r="AD139" s="166">
        <f t="shared" si="105"/>
        <v>1</v>
      </c>
      <c r="AE139" s="169">
        <f t="shared" si="116"/>
        <v>1</v>
      </c>
      <c r="AF139" s="169">
        <f t="shared" si="117"/>
        <v>0</v>
      </c>
      <c r="AG139" s="169">
        <f t="shared" si="118"/>
        <v>0</v>
      </c>
      <c r="AH139" s="169">
        <f t="shared" si="119"/>
        <v>1</v>
      </c>
      <c r="AI139" s="169">
        <f t="shared" si="120"/>
        <v>0</v>
      </c>
      <c r="AJ139" s="169">
        <f t="shared" si="121"/>
        <v>0</v>
      </c>
      <c r="AK139" s="169">
        <f t="shared" si="122"/>
        <v>0</v>
      </c>
      <c r="AL139" s="169">
        <f t="shared" si="123"/>
        <v>1</v>
      </c>
      <c r="AM139" s="169">
        <f t="shared" si="124"/>
        <v>0</v>
      </c>
      <c r="AN139" s="169">
        <f t="shared" si="125"/>
        <v>0</v>
      </c>
      <c r="AO139" s="169">
        <f t="shared" si="126"/>
        <v>1</v>
      </c>
      <c r="AP139" s="169">
        <f t="shared" si="127"/>
        <v>0</v>
      </c>
      <c r="AQ139" s="169">
        <f t="shared" si="128"/>
        <v>0</v>
      </c>
      <c r="AR139" s="169">
        <f t="shared" si="129"/>
        <v>0</v>
      </c>
      <c r="AS139" s="169">
        <f t="shared" si="130"/>
        <v>0</v>
      </c>
      <c r="AT139" s="169">
        <f t="shared" si="131"/>
        <v>0</v>
      </c>
      <c r="AU139" s="169">
        <f t="shared" si="132"/>
        <v>0</v>
      </c>
      <c r="AV139" s="169">
        <f t="shared" si="133"/>
        <v>1</v>
      </c>
      <c r="AW139" s="169">
        <f t="shared" si="134"/>
        <v>0</v>
      </c>
      <c r="AX139" s="169">
        <f t="shared" si="135"/>
        <v>0</v>
      </c>
      <c r="AY139" s="169">
        <f t="shared" si="148"/>
        <v>0</v>
      </c>
      <c r="AZ139" s="169">
        <f t="shared" si="136"/>
        <v>0</v>
      </c>
      <c r="BA139" s="169">
        <f t="shared" si="137"/>
        <v>0</v>
      </c>
      <c r="BB139" s="169">
        <f t="shared" si="138"/>
        <v>1</v>
      </c>
      <c r="BC139" s="169">
        <f t="shared" si="139"/>
        <v>0</v>
      </c>
      <c r="BD139" s="169">
        <f t="shared" si="140"/>
        <v>1</v>
      </c>
      <c r="BE139" s="169">
        <f t="shared" si="141"/>
        <v>0</v>
      </c>
      <c r="BF139" s="169">
        <f t="shared" si="142"/>
        <v>0</v>
      </c>
      <c r="BG139" s="169">
        <f t="shared" si="143"/>
        <v>0</v>
      </c>
      <c r="BH139" s="169">
        <f t="shared" si="144"/>
        <v>0</v>
      </c>
      <c r="BI139" s="169">
        <f t="shared" si="145"/>
        <v>0</v>
      </c>
      <c r="BJ139" s="169">
        <f t="shared" si="146"/>
        <v>0</v>
      </c>
      <c r="BK139" s="167">
        <f t="shared" si="147"/>
        <v>0</v>
      </c>
      <c r="BL139" s="169">
        <f t="shared" si="149"/>
        <v>0</v>
      </c>
      <c r="BM139" s="169">
        <f t="shared" si="150"/>
        <v>1</v>
      </c>
      <c r="BN139" s="169">
        <f t="shared" si="151"/>
        <v>1</v>
      </c>
      <c r="BO139" s="169">
        <f t="shared" si="152"/>
        <v>0</v>
      </c>
      <c r="BP139" s="36">
        <f t="shared" si="153"/>
        <v>1</v>
      </c>
      <c r="BQ139">
        <f t="shared" si="154"/>
        <v>0</v>
      </c>
      <c r="BR139" s="36">
        <f t="shared" si="155"/>
        <v>0</v>
      </c>
      <c r="BS139" t="e">
        <f t="shared" si="156"/>
        <v>#N/A</v>
      </c>
    </row>
    <row r="140" spans="1:71">
      <c r="A140" s="59">
        <v>201</v>
      </c>
      <c r="B140" s="59">
        <v>131291</v>
      </c>
      <c r="C140" s="160">
        <v>15178571.363949001</v>
      </c>
      <c r="D140" s="59">
        <v>5857678.5</v>
      </c>
      <c r="E140" s="59">
        <v>5857678.5</v>
      </c>
      <c r="F140" s="59">
        <v>9320892.8639490493</v>
      </c>
      <c r="G140" s="59">
        <v>128.57142639160199</v>
      </c>
      <c r="H140" s="59">
        <v>-2949702693.6214399</v>
      </c>
      <c r="I140" s="59">
        <v>0</v>
      </c>
      <c r="J140" s="59">
        <v>0</v>
      </c>
      <c r="K140" s="59">
        <v>0</v>
      </c>
      <c r="L140" s="59">
        <v>444</v>
      </c>
      <c r="M140" s="59">
        <v>406</v>
      </c>
      <c r="N140" s="59">
        <v>0</v>
      </c>
      <c r="O140" s="59">
        <v>0</v>
      </c>
      <c r="P140" s="59">
        <v>0</v>
      </c>
      <c r="Q140" s="59">
        <v>0</v>
      </c>
      <c r="R140" s="59">
        <v>2</v>
      </c>
      <c r="S140" s="59">
        <v>0</v>
      </c>
      <c r="T140" s="59">
        <f t="shared" si="106"/>
        <v>1</v>
      </c>
      <c r="U140" s="59">
        <f t="shared" si="107"/>
        <v>0</v>
      </c>
      <c r="V140" s="59">
        <f t="shared" si="108"/>
        <v>0</v>
      </c>
      <c r="W140" s="59">
        <f t="shared" si="109"/>
        <v>1</v>
      </c>
      <c r="X140" s="59">
        <f t="shared" si="110"/>
        <v>0</v>
      </c>
      <c r="Y140" s="59">
        <f t="shared" si="111"/>
        <v>0</v>
      </c>
      <c r="Z140" s="59">
        <f t="shared" si="112"/>
        <v>0</v>
      </c>
      <c r="AA140" s="59">
        <f t="shared" si="113"/>
        <v>0</v>
      </c>
      <c r="AB140" s="59">
        <f t="shared" si="114"/>
        <v>0</v>
      </c>
      <c r="AC140" s="59">
        <f t="shared" si="115"/>
        <v>0</v>
      </c>
      <c r="AD140" s="166">
        <f t="shared" si="105"/>
        <v>0</v>
      </c>
      <c r="AE140" s="169">
        <f t="shared" si="116"/>
        <v>0</v>
      </c>
      <c r="AF140" s="169">
        <f t="shared" si="117"/>
        <v>0</v>
      </c>
      <c r="AG140" s="169">
        <f t="shared" si="118"/>
        <v>0</v>
      </c>
      <c r="AH140" s="169">
        <f t="shared" si="119"/>
        <v>1</v>
      </c>
      <c r="AI140" s="169">
        <f t="shared" si="120"/>
        <v>0</v>
      </c>
      <c r="AJ140" s="169">
        <f t="shared" si="121"/>
        <v>0</v>
      </c>
      <c r="AK140" s="169">
        <f t="shared" si="122"/>
        <v>0</v>
      </c>
      <c r="AL140" s="169">
        <f t="shared" si="123"/>
        <v>1</v>
      </c>
      <c r="AM140" s="169">
        <f t="shared" si="124"/>
        <v>0</v>
      </c>
      <c r="AN140" s="169">
        <f t="shared" si="125"/>
        <v>0</v>
      </c>
      <c r="AO140" s="169">
        <f t="shared" si="126"/>
        <v>1</v>
      </c>
      <c r="AP140" s="169">
        <f t="shared" si="127"/>
        <v>0</v>
      </c>
      <c r="AQ140" s="169">
        <f t="shared" si="128"/>
        <v>0</v>
      </c>
      <c r="AR140" s="169">
        <f t="shared" si="129"/>
        <v>0</v>
      </c>
      <c r="AS140" s="169">
        <f t="shared" si="130"/>
        <v>0</v>
      </c>
      <c r="AT140" s="169">
        <f t="shared" si="131"/>
        <v>0</v>
      </c>
      <c r="AU140" s="169">
        <f t="shared" si="132"/>
        <v>0</v>
      </c>
      <c r="AV140" s="169">
        <f t="shared" si="133"/>
        <v>1</v>
      </c>
      <c r="AW140" s="169">
        <f t="shared" si="134"/>
        <v>1</v>
      </c>
      <c r="AX140" s="169">
        <f t="shared" si="135"/>
        <v>0</v>
      </c>
      <c r="AY140" s="169">
        <f t="shared" si="148"/>
        <v>1</v>
      </c>
      <c r="AZ140" s="169">
        <f t="shared" si="136"/>
        <v>0</v>
      </c>
      <c r="BA140" s="169">
        <f t="shared" si="137"/>
        <v>0</v>
      </c>
      <c r="BB140" s="169">
        <f t="shared" si="138"/>
        <v>1</v>
      </c>
      <c r="BC140" s="169">
        <f t="shared" si="139"/>
        <v>1</v>
      </c>
      <c r="BD140" s="169">
        <f t="shared" si="140"/>
        <v>0</v>
      </c>
      <c r="BE140" s="169">
        <f t="shared" si="141"/>
        <v>0</v>
      </c>
      <c r="BF140" s="169">
        <f t="shared" si="142"/>
        <v>0</v>
      </c>
      <c r="BG140" s="169">
        <f t="shared" si="143"/>
        <v>0</v>
      </c>
      <c r="BH140" s="169">
        <f t="shared" si="144"/>
        <v>0</v>
      </c>
      <c r="BI140" s="169">
        <f t="shared" si="145"/>
        <v>0</v>
      </c>
      <c r="BJ140" s="169">
        <f t="shared" si="146"/>
        <v>0</v>
      </c>
      <c r="BK140" s="167">
        <f t="shared" si="147"/>
        <v>1</v>
      </c>
      <c r="BL140" s="169">
        <f t="shared" si="149"/>
        <v>0</v>
      </c>
      <c r="BM140" s="169">
        <f t="shared" si="150"/>
        <v>1</v>
      </c>
      <c r="BN140" s="169">
        <f t="shared" si="151"/>
        <v>1</v>
      </c>
      <c r="BO140" s="169">
        <f t="shared" si="152"/>
        <v>0</v>
      </c>
      <c r="BP140" s="36">
        <f t="shared" si="153"/>
        <v>0</v>
      </c>
      <c r="BQ140">
        <f t="shared" si="154"/>
        <v>0</v>
      </c>
      <c r="BR140" s="36">
        <f t="shared" si="155"/>
        <v>1</v>
      </c>
      <c r="BS140" t="e">
        <f t="shared" si="156"/>
        <v>#N/A</v>
      </c>
    </row>
    <row r="141" spans="1:71">
      <c r="A141" s="59">
        <v>110</v>
      </c>
      <c r="B141" s="59">
        <v>24241</v>
      </c>
      <c r="C141" s="160">
        <v>16312500.364612799</v>
      </c>
      <c r="D141" s="59">
        <v>6956250</v>
      </c>
      <c r="E141" s="59">
        <v>6956250</v>
      </c>
      <c r="F141" s="59">
        <v>9356250.3646127991</v>
      </c>
      <c r="G141" s="59">
        <v>137.5</v>
      </c>
      <c r="H141" s="59">
        <v>-1778725073.8908501</v>
      </c>
      <c r="I141" s="59">
        <v>0</v>
      </c>
      <c r="J141" s="59">
        <v>0</v>
      </c>
      <c r="K141" s="59">
        <v>0</v>
      </c>
      <c r="L141" s="59">
        <v>0</v>
      </c>
      <c r="M141" s="59">
        <v>0</v>
      </c>
      <c r="N141" s="59">
        <v>0</v>
      </c>
      <c r="O141" s="59">
        <v>101</v>
      </c>
      <c r="P141" s="59">
        <v>0</v>
      </c>
      <c r="Q141" s="59">
        <v>0</v>
      </c>
      <c r="R141" s="59">
        <v>2</v>
      </c>
      <c r="S141" s="59">
        <v>0</v>
      </c>
      <c r="T141" s="59">
        <f t="shared" si="106"/>
        <v>0</v>
      </c>
      <c r="U141" s="59">
        <f t="shared" si="107"/>
        <v>0</v>
      </c>
      <c r="V141" s="59">
        <f t="shared" si="108"/>
        <v>0</v>
      </c>
      <c r="W141" s="59">
        <f t="shared" si="109"/>
        <v>0</v>
      </c>
      <c r="X141" s="59">
        <f t="shared" si="110"/>
        <v>0</v>
      </c>
      <c r="Y141" s="59">
        <f t="shared" si="111"/>
        <v>0</v>
      </c>
      <c r="Z141" s="59">
        <f t="shared" si="112"/>
        <v>0</v>
      </c>
      <c r="AA141" s="59">
        <f t="shared" si="113"/>
        <v>0</v>
      </c>
      <c r="AB141" s="59">
        <f t="shared" si="114"/>
        <v>0</v>
      </c>
      <c r="AC141" s="59">
        <f t="shared" si="115"/>
        <v>0</v>
      </c>
      <c r="AD141" s="166">
        <f t="shared" si="105"/>
        <v>1</v>
      </c>
      <c r="AE141" s="169">
        <f t="shared" si="116"/>
        <v>1</v>
      </c>
      <c r="AF141" s="169">
        <f t="shared" si="117"/>
        <v>0</v>
      </c>
      <c r="AG141" s="169">
        <f t="shared" si="118"/>
        <v>0</v>
      </c>
      <c r="AH141" s="169">
        <f t="shared" si="119"/>
        <v>1</v>
      </c>
      <c r="AI141" s="169">
        <f t="shared" si="120"/>
        <v>0</v>
      </c>
      <c r="AJ141" s="169">
        <f t="shared" si="121"/>
        <v>0</v>
      </c>
      <c r="AK141" s="169">
        <f t="shared" si="122"/>
        <v>0</v>
      </c>
      <c r="AL141" s="169">
        <f t="shared" si="123"/>
        <v>1</v>
      </c>
      <c r="AM141" s="169">
        <f t="shared" si="124"/>
        <v>0</v>
      </c>
      <c r="AN141" s="169">
        <f t="shared" si="125"/>
        <v>0</v>
      </c>
      <c r="AO141" s="169">
        <f t="shared" si="126"/>
        <v>1</v>
      </c>
      <c r="AP141" s="169">
        <f t="shared" si="127"/>
        <v>0</v>
      </c>
      <c r="AQ141" s="169">
        <f t="shared" si="128"/>
        <v>0</v>
      </c>
      <c r="AR141" s="169">
        <f t="shared" si="129"/>
        <v>0</v>
      </c>
      <c r="AS141" s="169">
        <f t="shared" si="130"/>
        <v>0</v>
      </c>
      <c r="AT141" s="169">
        <f t="shared" si="131"/>
        <v>0</v>
      </c>
      <c r="AU141" s="169">
        <f t="shared" si="132"/>
        <v>0</v>
      </c>
      <c r="AV141" s="169">
        <f t="shared" si="133"/>
        <v>1</v>
      </c>
      <c r="AW141" s="169">
        <f t="shared" si="134"/>
        <v>0</v>
      </c>
      <c r="AX141" s="169">
        <f t="shared" si="135"/>
        <v>0</v>
      </c>
      <c r="AY141" s="169">
        <f t="shared" si="148"/>
        <v>0</v>
      </c>
      <c r="AZ141" s="169">
        <f t="shared" si="136"/>
        <v>0</v>
      </c>
      <c r="BA141" s="169">
        <f t="shared" si="137"/>
        <v>0</v>
      </c>
      <c r="BB141" s="169">
        <f t="shared" si="138"/>
        <v>1</v>
      </c>
      <c r="BC141" s="169">
        <f t="shared" si="139"/>
        <v>0</v>
      </c>
      <c r="BD141" s="169">
        <f t="shared" si="140"/>
        <v>1</v>
      </c>
      <c r="BE141" s="169">
        <f t="shared" si="141"/>
        <v>0</v>
      </c>
      <c r="BF141" s="169">
        <f t="shared" si="142"/>
        <v>0</v>
      </c>
      <c r="BG141" s="169">
        <f t="shared" si="143"/>
        <v>0</v>
      </c>
      <c r="BH141" s="169">
        <f t="shared" si="144"/>
        <v>0</v>
      </c>
      <c r="BI141" s="169">
        <f t="shared" si="145"/>
        <v>0</v>
      </c>
      <c r="BJ141" s="169">
        <f t="shared" si="146"/>
        <v>0</v>
      </c>
      <c r="BK141" s="167">
        <f t="shared" si="147"/>
        <v>0</v>
      </c>
      <c r="BL141" s="169">
        <f t="shared" si="149"/>
        <v>0</v>
      </c>
      <c r="BM141" s="169">
        <f t="shared" si="150"/>
        <v>1</v>
      </c>
      <c r="BN141" s="169">
        <f t="shared" si="151"/>
        <v>1</v>
      </c>
      <c r="BO141" s="169">
        <f t="shared" si="152"/>
        <v>0</v>
      </c>
      <c r="BP141" s="36">
        <f t="shared" si="153"/>
        <v>1</v>
      </c>
      <c r="BQ141">
        <f t="shared" si="154"/>
        <v>0</v>
      </c>
      <c r="BR141" s="36">
        <f t="shared" si="155"/>
        <v>0</v>
      </c>
      <c r="BS141" t="e">
        <f t="shared" si="156"/>
        <v>#N/A</v>
      </c>
    </row>
    <row r="142" spans="1:71">
      <c r="A142" s="59">
        <v>256</v>
      </c>
      <c r="B142" s="59">
        <v>152291</v>
      </c>
      <c r="C142" s="160">
        <v>35714285.562233098</v>
      </c>
      <c r="D142" s="59">
        <v>24464285.375</v>
      </c>
      <c r="E142" s="59">
        <v>26285714</v>
      </c>
      <c r="F142" s="59">
        <v>9428571.5622330494</v>
      </c>
      <c r="G142" s="59">
        <v>128.571430206299</v>
      </c>
      <c r="H142" s="59">
        <v>-3868737026.0792398</v>
      </c>
      <c r="I142" s="59">
        <v>0</v>
      </c>
      <c r="J142" s="59">
        <v>0</v>
      </c>
      <c r="K142" s="59">
        <v>0</v>
      </c>
      <c r="L142" s="59">
        <v>416</v>
      </c>
      <c r="M142" s="59">
        <v>0</v>
      </c>
      <c r="N142" s="59">
        <v>0</v>
      </c>
      <c r="O142" s="59">
        <v>0</v>
      </c>
      <c r="P142" s="59">
        <v>0</v>
      </c>
      <c r="Q142" s="59">
        <v>0</v>
      </c>
      <c r="R142" s="59">
        <v>2</v>
      </c>
      <c r="S142" s="59">
        <v>0</v>
      </c>
      <c r="T142" s="59">
        <f t="shared" si="106"/>
        <v>1</v>
      </c>
      <c r="U142" s="59">
        <f t="shared" si="107"/>
        <v>0</v>
      </c>
      <c r="V142" s="59">
        <f t="shared" si="108"/>
        <v>0</v>
      </c>
      <c r="W142" s="59">
        <f t="shared" si="109"/>
        <v>0</v>
      </c>
      <c r="X142" s="59">
        <f t="shared" si="110"/>
        <v>0</v>
      </c>
      <c r="Y142" s="59">
        <f t="shared" si="111"/>
        <v>0</v>
      </c>
      <c r="Z142" s="59">
        <f t="shared" si="112"/>
        <v>0</v>
      </c>
      <c r="AA142" s="59">
        <f t="shared" si="113"/>
        <v>0</v>
      </c>
      <c r="AB142" s="59">
        <f t="shared" si="114"/>
        <v>0</v>
      </c>
      <c r="AC142" s="59">
        <f t="shared" si="115"/>
        <v>0</v>
      </c>
      <c r="AD142" s="166">
        <f t="shared" si="105"/>
        <v>0</v>
      </c>
      <c r="AE142" s="169">
        <f t="shared" si="116"/>
        <v>0</v>
      </c>
      <c r="AF142" s="169">
        <f t="shared" si="117"/>
        <v>0</v>
      </c>
      <c r="AG142" s="169">
        <f t="shared" si="118"/>
        <v>0</v>
      </c>
      <c r="AH142" s="169">
        <f t="shared" si="119"/>
        <v>1</v>
      </c>
      <c r="AI142" s="169">
        <f t="shared" si="120"/>
        <v>0</v>
      </c>
      <c r="AJ142" s="169">
        <f t="shared" si="121"/>
        <v>0</v>
      </c>
      <c r="AK142" s="169">
        <f t="shared" si="122"/>
        <v>0</v>
      </c>
      <c r="AL142" s="169">
        <f t="shared" si="123"/>
        <v>1</v>
      </c>
      <c r="AM142" s="169">
        <f t="shared" si="124"/>
        <v>0</v>
      </c>
      <c r="AN142" s="169">
        <f t="shared" si="125"/>
        <v>0</v>
      </c>
      <c r="AO142" s="169">
        <f t="shared" si="126"/>
        <v>1</v>
      </c>
      <c r="AP142" s="169">
        <f t="shared" si="127"/>
        <v>0</v>
      </c>
      <c r="AQ142" s="169">
        <f t="shared" si="128"/>
        <v>0</v>
      </c>
      <c r="AR142" s="169">
        <f t="shared" si="129"/>
        <v>0</v>
      </c>
      <c r="AS142" s="169">
        <f t="shared" si="130"/>
        <v>0</v>
      </c>
      <c r="AT142" s="169">
        <f t="shared" si="131"/>
        <v>0</v>
      </c>
      <c r="AU142" s="169">
        <f t="shared" si="132"/>
        <v>0</v>
      </c>
      <c r="AV142" s="169">
        <f t="shared" si="133"/>
        <v>1</v>
      </c>
      <c r="AW142" s="169">
        <f t="shared" si="134"/>
        <v>1</v>
      </c>
      <c r="AX142" s="169">
        <f t="shared" si="135"/>
        <v>0</v>
      </c>
      <c r="AY142" s="169">
        <f t="shared" si="148"/>
        <v>1</v>
      </c>
      <c r="AZ142" s="169">
        <f t="shared" si="136"/>
        <v>0</v>
      </c>
      <c r="BA142" s="169">
        <f t="shared" si="137"/>
        <v>0</v>
      </c>
      <c r="BB142" s="169">
        <f t="shared" si="138"/>
        <v>1</v>
      </c>
      <c r="BC142" s="169">
        <f t="shared" si="139"/>
        <v>0</v>
      </c>
      <c r="BD142" s="169">
        <f t="shared" si="140"/>
        <v>1</v>
      </c>
      <c r="BE142" s="169">
        <f t="shared" si="141"/>
        <v>0</v>
      </c>
      <c r="BF142" s="169">
        <f t="shared" si="142"/>
        <v>0</v>
      </c>
      <c r="BG142" s="169">
        <f t="shared" si="143"/>
        <v>0</v>
      </c>
      <c r="BH142" s="169">
        <f t="shared" si="144"/>
        <v>0</v>
      </c>
      <c r="BI142" s="169">
        <f t="shared" si="145"/>
        <v>0</v>
      </c>
      <c r="BJ142" s="169">
        <f t="shared" si="146"/>
        <v>1</v>
      </c>
      <c r="BK142" s="167">
        <f t="shared" si="147"/>
        <v>0</v>
      </c>
      <c r="BL142" s="169">
        <f t="shared" si="149"/>
        <v>0</v>
      </c>
      <c r="BM142" s="169">
        <f t="shared" si="150"/>
        <v>1</v>
      </c>
      <c r="BN142" s="169">
        <f t="shared" si="151"/>
        <v>1</v>
      </c>
      <c r="BO142" s="169">
        <f t="shared" si="152"/>
        <v>0</v>
      </c>
      <c r="BP142" s="36">
        <f t="shared" si="153"/>
        <v>0</v>
      </c>
      <c r="BQ142">
        <f t="shared" si="154"/>
        <v>0</v>
      </c>
      <c r="BR142" s="36">
        <f t="shared" si="155"/>
        <v>1</v>
      </c>
      <c r="BS142" t="e">
        <f t="shared" si="156"/>
        <v>#N/A</v>
      </c>
    </row>
    <row r="143" spans="1:71">
      <c r="A143" s="59">
        <v>39</v>
      </c>
      <c r="B143" s="59">
        <v>15151</v>
      </c>
      <c r="C143" s="160">
        <v>17142857.069871899</v>
      </c>
      <c r="D143" s="59">
        <v>4473785.75</v>
      </c>
      <c r="E143" s="59">
        <v>7688071.5</v>
      </c>
      <c r="F143" s="59">
        <v>9454785.5698718708</v>
      </c>
      <c r="G143" s="59">
        <v>92.8571453094482</v>
      </c>
      <c r="H143" s="59">
        <v>-412050314.68275601</v>
      </c>
      <c r="I143" s="59">
        <v>0</v>
      </c>
      <c r="J143" s="59">
        <v>0</v>
      </c>
      <c r="K143" s="59">
        <v>0</v>
      </c>
      <c r="L143" s="59">
        <v>101</v>
      </c>
      <c r="M143" s="59">
        <v>0</v>
      </c>
      <c r="N143" s="59">
        <v>0</v>
      </c>
      <c r="O143" s="59">
        <v>0</v>
      </c>
      <c r="P143" s="59">
        <v>0</v>
      </c>
      <c r="Q143" s="59">
        <v>0</v>
      </c>
      <c r="R143" s="59">
        <v>1</v>
      </c>
      <c r="S143" s="59">
        <v>0</v>
      </c>
      <c r="T143" s="59">
        <f t="shared" si="106"/>
        <v>0</v>
      </c>
      <c r="U143" s="59">
        <f t="shared" si="107"/>
        <v>0</v>
      </c>
      <c r="V143" s="59">
        <f t="shared" si="108"/>
        <v>0</v>
      </c>
      <c r="W143" s="59">
        <f t="shared" si="109"/>
        <v>0</v>
      </c>
      <c r="X143" s="59">
        <f t="shared" si="110"/>
        <v>0</v>
      </c>
      <c r="Y143" s="59">
        <f t="shared" si="111"/>
        <v>0</v>
      </c>
      <c r="Z143" s="59">
        <f t="shared" si="112"/>
        <v>0</v>
      </c>
      <c r="AA143" s="59">
        <f t="shared" si="113"/>
        <v>0</v>
      </c>
      <c r="AB143" s="59">
        <f t="shared" si="114"/>
        <v>0</v>
      </c>
      <c r="AC143" s="59">
        <f t="shared" si="115"/>
        <v>0</v>
      </c>
      <c r="AD143" s="166">
        <f t="shared" si="105"/>
        <v>1</v>
      </c>
      <c r="AE143" s="169">
        <f t="shared" si="116"/>
        <v>1</v>
      </c>
      <c r="AF143" s="169">
        <f t="shared" si="117"/>
        <v>0</v>
      </c>
      <c r="AG143" s="169">
        <f t="shared" si="118"/>
        <v>0</v>
      </c>
      <c r="AH143" s="169">
        <f t="shared" si="119"/>
        <v>1</v>
      </c>
      <c r="AI143" s="169">
        <f t="shared" si="120"/>
        <v>0</v>
      </c>
      <c r="AJ143" s="169">
        <f t="shared" si="121"/>
        <v>0</v>
      </c>
      <c r="AK143" s="169">
        <f t="shared" si="122"/>
        <v>0</v>
      </c>
      <c r="AL143" s="169">
        <f t="shared" si="123"/>
        <v>1</v>
      </c>
      <c r="AM143" s="169">
        <f t="shared" si="124"/>
        <v>0</v>
      </c>
      <c r="AN143" s="169">
        <f t="shared" si="125"/>
        <v>0</v>
      </c>
      <c r="AO143" s="169">
        <f t="shared" si="126"/>
        <v>1</v>
      </c>
      <c r="AP143" s="169">
        <f t="shared" si="127"/>
        <v>0</v>
      </c>
      <c r="AQ143" s="169">
        <f t="shared" si="128"/>
        <v>0</v>
      </c>
      <c r="AR143" s="169">
        <f t="shared" si="129"/>
        <v>0</v>
      </c>
      <c r="AS143" s="169">
        <f t="shared" si="130"/>
        <v>0</v>
      </c>
      <c r="AT143" s="169">
        <f t="shared" si="131"/>
        <v>0</v>
      </c>
      <c r="AU143" s="169">
        <f t="shared" si="132"/>
        <v>0</v>
      </c>
      <c r="AV143" s="169">
        <f t="shared" si="133"/>
        <v>1</v>
      </c>
      <c r="AW143" s="169">
        <f t="shared" si="134"/>
        <v>0</v>
      </c>
      <c r="AX143" s="169">
        <f t="shared" si="135"/>
        <v>0</v>
      </c>
      <c r="AY143" s="169">
        <f t="shared" si="148"/>
        <v>0</v>
      </c>
      <c r="AZ143" s="169">
        <f t="shared" si="136"/>
        <v>0</v>
      </c>
      <c r="BA143" s="169">
        <f t="shared" si="137"/>
        <v>0</v>
      </c>
      <c r="BB143" s="169">
        <f t="shared" si="138"/>
        <v>1</v>
      </c>
      <c r="BC143" s="169">
        <f t="shared" si="139"/>
        <v>0</v>
      </c>
      <c r="BD143" s="169">
        <f t="shared" si="140"/>
        <v>1</v>
      </c>
      <c r="BE143" s="169">
        <f t="shared" si="141"/>
        <v>0</v>
      </c>
      <c r="BF143" s="169">
        <f t="shared" si="142"/>
        <v>0</v>
      </c>
      <c r="BG143" s="169">
        <f t="shared" si="143"/>
        <v>0</v>
      </c>
      <c r="BH143" s="169">
        <f t="shared" si="144"/>
        <v>0</v>
      </c>
      <c r="BI143" s="169">
        <f t="shared" si="145"/>
        <v>0</v>
      </c>
      <c r="BJ143" s="169">
        <f t="shared" si="146"/>
        <v>0</v>
      </c>
      <c r="BK143" s="167">
        <f t="shared" si="147"/>
        <v>0</v>
      </c>
      <c r="BL143" s="169">
        <f t="shared" si="149"/>
        <v>1</v>
      </c>
      <c r="BM143" s="169">
        <f t="shared" si="150"/>
        <v>0</v>
      </c>
      <c r="BN143" s="169">
        <f t="shared" si="151"/>
        <v>1</v>
      </c>
      <c r="BO143" s="169">
        <f t="shared" si="152"/>
        <v>0</v>
      </c>
      <c r="BP143" s="36">
        <f t="shared" si="153"/>
        <v>1</v>
      </c>
      <c r="BQ143">
        <f t="shared" si="154"/>
        <v>0</v>
      </c>
      <c r="BR143" s="36">
        <f t="shared" si="155"/>
        <v>0</v>
      </c>
      <c r="BS143" t="e">
        <f t="shared" si="156"/>
        <v>#N/A</v>
      </c>
    </row>
    <row r="144" spans="1:71">
      <c r="A144" s="59">
        <v>443</v>
      </c>
      <c r="B144" s="59">
        <v>242471</v>
      </c>
      <c r="C144" s="160">
        <v>28333333.966632701</v>
      </c>
      <c r="D144" s="59">
        <v>18750000.5</v>
      </c>
      <c r="E144" s="59">
        <v>18750000.5</v>
      </c>
      <c r="F144" s="59">
        <v>9583333.4666326996</v>
      </c>
      <c r="G144" s="59">
        <v>566.66668701171898</v>
      </c>
      <c r="H144" s="59">
        <v>-6852415229.5965099</v>
      </c>
      <c r="I144" s="59">
        <v>101</v>
      </c>
      <c r="J144" s="59">
        <v>0</v>
      </c>
      <c r="K144" s="59">
        <v>0</v>
      </c>
      <c r="L144" s="59">
        <v>101</v>
      </c>
      <c r="M144" s="59">
        <v>0</v>
      </c>
      <c r="N144" s="59">
        <v>0</v>
      </c>
      <c r="O144" s="59">
        <v>0</v>
      </c>
      <c r="P144" s="59">
        <v>0</v>
      </c>
      <c r="Q144" s="59">
        <v>0</v>
      </c>
      <c r="R144" s="59">
        <v>2</v>
      </c>
      <c r="S144" s="59">
        <v>0</v>
      </c>
      <c r="T144" s="59">
        <f t="shared" si="106"/>
        <v>0</v>
      </c>
      <c r="U144" s="59">
        <f t="shared" si="107"/>
        <v>0</v>
      </c>
      <c r="V144" s="59">
        <f t="shared" si="108"/>
        <v>0</v>
      </c>
      <c r="W144" s="59">
        <f t="shared" si="109"/>
        <v>0</v>
      </c>
      <c r="X144" s="59">
        <f t="shared" si="110"/>
        <v>0</v>
      </c>
      <c r="Y144" s="59">
        <f t="shared" si="111"/>
        <v>0</v>
      </c>
      <c r="Z144" s="59">
        <f t="shared" si="112"/>
        <v>0</v>
      </c>
      <c r="AA144" s="59">
        <f t="shared" si="113"/>
        <v>0</v>
      </c>
      <c r="AB144" s="59">
        <f t="shared" si="114"/>
        <v>0</v>
      </c>
      <c r="AC144" s="59">
        <f t="shared" si="115"/>
        <v>0</v>
      </c>
      <c r="AD144" s="166">
        <f t="shared" si="105"/>
        <v>2</v>
      </c>
      <c r="AE144" s="169">
        <f t="shared" si="116"/>
        <v>0</v>
      </c>
      <c r="AF144" s="169">
        <f t="shared" si="117"/>
        <v>1</v>
      </c>
      <c r="AG144" s="169">
        <f t="shared" si="118"/>
        <v>0</v>
      </c>
      <c r="AH144" s="169">
        <f t="shared" si="119"/>
        <v>1</v>
      </c>
      <c r="AI144" s="169">
        <f t="shared" si="120"/>
        <v>0</v>
      </c>
      <c r="AJ144" s="169">
        <f t="shared" si="121"/>
        <v>0</v>
      </c>
      <c r="AK144" s="169">
        <f t="shared" si="122"/>
        <v>0</v>
      </c>
      <c r="AL144" s="169">
        <f t="shared" si="123"/>
        <v>1</v>
      </c>
      <c r="AM144" s="169">
        <f t="shared" si="124"/>
        <v>0</v>
      </c>
      <c r="AN144" s="169">
        <f t="shared" si="125"/>
        <v>0</v>
      </c>
      <c r="AO144" s="169">
        <f t="shared" si="126"/>
        <v>1</v>
      </c>
      <c r="AP144" s="169">
        <f t="shared" si="127"/>
        <v>0</v>
      </c>
      <c r="AQ144" s="169">
        <f t="shared" si="128"/>
        <v>0</v>
      </c>
      <c r="AR144" s="169">
        <f t="shared" si="129"/>
        <v>0</v>
      </c>
      <c r="AS144" s="169">
        <f t="shared" si="130"/>
        <v>0</v>
      </c>
      <c r="AT144" s="169">
        <f t="shared" si="131"/>
        <v>0</v>
      </c>
      <c r="AU144" s="169">
        <f t="shared" si="132"/>
        <v>0</v>
      </c>
      <c r="AV144" s="169">
        <f t="shared" si="133"/>
        <v>1</v>
      </c>
      <c r="AW144" s="169">
        <f t="shared" si="134"/>
        <v>0</v>
      </c>
      <c r="AX144" s="169">
        <f t="shared" si="135"/>
        <v>0</v>
      </c>
      <c r="AY144" s="169">
        <f t="shared" si="148"/>
        <v>0</v>
      </c>
      <c r="AZ144" s="169">
        <f t="shared" si="136"/>
        <v>0</v>
      </c>
      <c r="BA144" s="169">
        <f t="shared" si="137"/>
        <v>0</v>
      </c>
      <c r="BB144" s="169">
        <f t="shared" si="138"/>
        <v>1</v>
      </c>
      <c r="BC144" s="169">
        <f t="shared" si="139"/>
        <v>0</v>
      </c>
      <c r="BD144" s="169">
        <f t="shared" si="140"/>
        <v>1</v>
      </c>
      <c r="BE144" s="169">
        <f t="shared" si="141"/>
        <v>0</v>
      </c>
      <c r="BF144" s="169">
        <f t="shared" si="142"/>
        <v>0</v>
      </c>
      <c r="BG144" s="169">
        <f t="shared" si="143"/>
        <v>0</v>
      </c>
      <c r="BH144" s="169">
        <f t="shared" si="144"/>
        <v>0</v>
      </c>
      <c r="BI144" s="169">
        <f t="shared" si="145"/>
        <v>0</v>
      </c>
      <c r="BJ144" s="169">
        <f t="shared" si="146"/>
        <v>0</v>
      </c>
      <c r="BK144" s="167">
        <f t="shared" si="147"/>
        <v>0</v>
      </c>
      <c r="BL144" s="169">
        <f t="shared" si="149"/>
        <v>0</v>
      </c>
      <c r="BM144" s="169">
        <f t="shared" si="150"/>
        <v>1</v>
      </c>
      <c r="BN144" s="169">
        <f t="shared" si="151"/>
        <v>1</v>
      </c>
      <c r="BO144" s="169">
        <f t="shared" si="152"/>
        <v>0</v>
      </c>
      <c r="BP144" s="36">
        <f t="shared" si="153"/>
        <v>1</v>
      </c>
      <c r="BQ144">
        <f t="shared" si="154"/>
        <v>0</v>
      </c>
      <c r="BR144" s="36">
        <f t="shared" si="155"/>
        <v>0</v>
      </c>
      <c r="BS144" t="e">
        <f t="shared" si="156"/>
        <v>#N/A</v>
      </c>
    </row>
    <row r="145" spans="1:71">
      <c r="A145" s="59">
        <v>344</v>
      </c>
      <c r="B145" s="59">
        <v>211341</v>
      </c>
      <c r="C145" s="160">
        <v>15833332.7041732</v>
      </c>
      <c r="D145" s="59">
        <v>6116666.5</v>
      </c>
      <c r="E145" s="59">
        <v>6116666.5</v>
      </c>
      <c r="F145" s="59">
        <v>9716666.2041732203</v>
      </c>
      <c r="G145" s="59">
        <v>280</v>
      </c>
      <c r="H145" s="59">
        <v>-4830430730.1910295</v>
      </c>
      <c r="I145" s="59">
        <v>0</v>
      </c>
      <c r="J145" s="59">
        <v>0</v>
      </c>
      <c r="K145" s="59">
        <v>0</v>
      </c>
      <c r="L145" s="59">
        <v>406</v>
      </c>
      <c r="M145" s="59">
        <v>412</v>
      </c>
      <c r="N145" s="59">
        <v>0</v>
      </c>
      <c r="O145" s="59">
        <v>0</v>
      </c>
      <c r="P145" s="59">
        <v>0</v>
      </c>
      <c r="Q145" s="59">
        <v>0</v>
      </c>
      <c r="R145" s="59">
        <v>2</v>
      </c>
      <c r="S145" s="59">
        <v>0</v>
      </c>
      <c r="T145" s="59">
        <f t="shared" si="106"/>
        <v>1</v>
      </c>
      <c r="U145" s="59">
        <f t="shared" si="107"/>
        <v>0</v>
      </c>
      <c r="V145" s="59">
        <f t="shared" si="108"/>
        <v>0</v>
      </c>
      <c r="W145" s="59">
        <f t="shared" si="109"/>
        <v>1</v>
      </c>
      <c r="X145" s="59">
        <f t="shared" si="110"/>
        <v>0</v>
      </c>
      <c r="Y145" s="59">
        <f t="shared" si="111"/>
        <v>0</v>
      </c>
      <c r="Z145" s="59">
        <f t="shared" si="112"/>
        <v>0</v>
      </c>
      <c r="AA145" s="59">
        <f t="shared" si="113"/>
        <v>0</v>
      </c>
      <c r="AB145" s="59">
        <f t="shared" si="114"/>
        <v>0</v>
      </c>
      <c r="AC145" s="59">
        <f t="shared" si="115"/>
        <v>0</v>
      </c>
      <c r="AD145" s="166">
        <f t="shared" si="105"/>
        <v>0</v>
      </c>
      <c r="AE145" s="169">
        <f t="shared" si="116"/>
        <v>0</v>
      </c>
      <c r="AF145" s="169">
        <f t="shared" si="117"/>
        <v>0</v>
      </c>
      <c r="AG145" s="169">
        <f t="shared" si="118"/>
        <v>0</v>
      </c>
      <c r="AH145" s="169">
        <f t="shared" si="119"/>
        <v>1</v>
      </c>
      <c r="AI145" s="169">
        <f t="shared" si="120"/>
        <v>0</v>
      </c>
      <c r="AJ145" s="169">
        <f t="shared" si="121"/>
        <v>0</v>
      </c>
      <c r="AK145" s="169">
        <f t="shared" si="122"/>
        <v>0</v>
      </c>
      <c r="AL145" s="169">
        <f t="shared" si="123"/>
        <v>1</v>
      </c>
      <c r="AM145" s="169">
        <f t="shared" si="124"/>
        <v>0</v>
      </c>
      <c r="AN145" s="169">
        <f t="shared" si="125"/>
        <v>0</v>
      </c>
      <c r="AO145" s="169">
        <f t="shared" si="126"/>
        <v>1</v>
      </c>
      <c r="AP145" s="169">
        <f t="shared" si="127"/>
        <v>0</v>
      </c>
      <c r="AQ145" s="169">
        <f t="shared" si="128"/>
        <v>0</v>
      </c>
      <c r="AR145" s="169">
        <f t="shared" si="129"/>
        <v>0</v>
      </c>
      <c r="AS145" s="169">
        <f t="shared" si="130"/>
        <v>0</v>
      </c>
      <c r="AT145" s="169">
        <f t="shared" si="131"/>
        <v>0</v>
      </c>
      <c r="AU145" s="169">
        <f t="shared" si="132"/>
        <v>0</v>
      </c>
      <c r="AV145" s="169">
        <f t="shared" si="133"/>
        <v>1</v>
      </c>
      <c r="AW145" s="169">
        <f t="shared" si="134"/>
        <v>1</v>
      </c>
      <c r="AX145" s="169">
        <f t="shared" si="135"/>
        <v>0</v>
      </c>
      <c r="AY145" s="169">
        <f t="shared" si="148"/>
        <v>1</v>
      </c>
      <c r="AZ145" s="169">
        <f t="shared" si="136"/>
        <v>0</v>
      </c>
      <c r="BA145" s="169">
        <f t="shared" si="137"/>
        <v>0</v>
      </c>
      <c r="BB145" s="169">
        <f t="shared" si="138"/>
        <v>1</v>
      </c>
      <c r="BC145" s="169">
        <f t="shared" si="139"/>
        <v>1</v>
      </c>
      <c r="BD145" s="169">
        <f t="shared" si="140"/>
        <v>0</v>
      </c>
      <c r="BE145" s="169">
        <f t="shared" si="141"/>
        <v>1</v>
      </c>
      <c r="BF145" s="169">
        <f t="shared" si="142"/>
        <v>0</v>
      </c>
      <c r="BG145" s="169">
        <f t="shared" si="143"/>
        <v>0</v>
      </c>
      <c r="BH145" s="169">
        <f t="shared" si="144"/>
        <v>0</v>
      </c>
      <c r="BI145" s="169">
        <f t="shared" si="145"/>
        <v>0</v>
      </c>
      <c r="BJ145" s="169">
        <f t="shared" si="146"/>
        <v>0</v>
      </c>
      <c r="BK145" s="167">
        <f t="shared" si="147"/>
        <v>0</v>
      </c>
      <c r="BL145" s="169">
        <f t="shared" si="149"/>
        <v>0</v>
      </c>
      <c r="BM145" s="169">
        <f t="shared" si="150"/>
        <v>1</v>
      </c>
      <c r="BN145" s="169">
        <f t="shared" si="151"/>
        <v>1</v>
      </c>
      <c r="BO145" s="169">
        <f t="shared" si="152"/>
        <v>0</v>
      </c>
      <c r="BP145" s="36">
        <f t="shared" si="153"/>
        <v>0</v>
      </c>
      <c r="BQ145">
        <f t="shared" si="154"/>
        <v>0</v>
      </c>
      <c r="BR145" s="36">
        <f t="shared" si="155"/>
        <v>1</v>
      </c>
      <c r="BS145" t="e">
        <f t="shared" si="156"/>
        <v>#N/A</v>
      </c>
    </row>
    <row r="146" spans="1:71">
      <c r="A146" s="59">
        <v>444</v>
      </c>
      <c r="B146" s="59">
        <v>251101</v>
      </c>
      <c r="C146" s="160">
        <v>24000000.536441799</v>
      </c>
      <c r="D146" s="59">
        <v>13950000</v>
      </c>
      <c r="E146" s="59">
        <v>13950000</v>
      </c>
      <c r="F146" s="59">
        <v>10050000.536441799</v>
      </c>
      <c r="G146" s="59">
        <v>1012.5</v>
      </c>
      <c r="H146" s="59">
        <v>-6912698562.5267</v>
      </c>
      <c r="I146" s="59">
        <v>407</v>
      </c>
      <c r="J146" s="59">
        <v>0</v>
      </c>
      <c r="K146" s="59">
        <v>0</v>
      </c>
      <c r="L146" s="59">
        <v>407</v>
      </c>
      <c r="M146" s="59">
        <v>0</v>
      </c>
      <c r="N146" s="59">
        <v>0</v>
      </c>
      <c r="O146" s="59">
        <v>0</v>
      </c>
      <c r="P146" s="59">
        <v>0</v>
      </c>
      <c r="Q146" s="59">
        <v>0</v>
      </c>
      <c r="R146" s="59">
        <v>1</v>
      </c>
      <c r="S146" s="59">
        <v>0</v>
      </c>
      <c r="T146" s="59">
        <f t="shared" si="106"/>
        <v>2</v>
      </c>
      <c r="U146" s="59">
        <f t="shared" si="107"/>
        <v>0</v>
      </c>
      <c r="V146" s="59">
        <f t="shared" si="108"/>
        <v>0</v>
      </c>
      <c r="W146" s="59">
        <f t="shared" si="109"/>
        <v>0</v>
      </c>
      <c r="X146" s="59">
        <f t="shared" si="110"/>
        <v>0</v>
      </c>
      <c r="Y146" s="59">
        <f t="shared" si="111"/>
        <v>0</v>
      </c>
      <c r="Z146" s="59">
        <f t="shared" si="112"/>
        <v>0</v>
      </c>
      <c r="AA146" s="59">
        <f t="shared" si="113"/>
        <v>0</v>
      </c>
      <c r="AB146" s="59">
        <f t="shared" si="114"/>
        <v>0</v>
      </c>
      <c r="AC146" s="59">
        <f t="shared" si="115"/>
        <v>0</v>
      </c>
      <c r="AD146" s="166">
        <f t="shared" si="105"/>
        <v>0</v>
      </c>
      <c r="AE146" s="169">
        <f t="shared" si="116"/>
        <v>0</v>
      </c>
      <c r="AF146" s="169">
        <f t="shared" si="117"/>
        <v>0</v>
      </c>
      <c r="AG146" s="169">
        <f t="shared" si="118"/>
        <v>0</v>
      </c>
      <c r="AH146" s="169">
        <f t="shared" si="119"/>
        <v>1</v>
      </c>
      <c r="AI146" s="169">
        <f t="shared" si="120"/>
        <v>0</v>
      </c>
      <c r="AJ146" s="169">
        <f t="shared" si="121"/>
        <v>0</v>
      </c>
      <c r="AK146" s="169">
        <f t="shared" si="122"/>
        <v>0</v>
      </c>
      <c r="AL146" s="169">
        <f t="shared" si="123"/>
        <v>1</v>
      </c>
      <c r="AM146" s="169">
        <f t="shared" si="124"/>
        <v>0</v>
      </c>
      <c r="AN146" s="169">
        <f t="shared" si="125"/>
        <v>0</v>
      </c>
      <c r="AO146" s="169">
        <f t="shared" si="126"/>
        <v>1</v>
      </c>
      <c r="AP146" s="169">
        <f t="shared" si="127"/>
        <v>0</v>
      </c>
      <c r="AQ146" s="169">
        <f t="shared" si="128"/>
        <v>0</v>
      </c>
      <c r="AR146" s="169">
        <f t="shared" si="129"/>
        <v>0</v>
      </c>
      <c r="AS146" s="169">
        <f t="shared" si="130"/>
        <v>0</v>
      </c>
      <c r="AT146" s="169">
        <f t="shared" si="131"/>
        <v>0</v>
      </c>
      <c r="AU146" s="169">
        <f t="shared" si="132"/>
        <v>0</v>
      </c>
      <c r="AV146" s="169">
        <f t="shared" si="133"/>
        <v>1</v>
      </c>
      <c r="AW146" s="169">
        <f t="shared" si="134"/>
        <v>1</v>
      </c>
      <c r="AX146" s="169">
        <f t="shared" si="135"/>
        <v>1</v>
      </c>
      <c r="AY146" s="169">
        <f t="shared" si="148"/>
        <v>0</v>
      </c>
      <c r="AZ146" s="169">
        <f t="shared" si="136"/>
        <v>0</v>
      </c>
      <c r="BA146" s="169">
        <f t="shared" si="137"/>
        <v>0</v>
      </c>
      <c r="BB146" s="169">
        <f t="shared" si="138"/>
        <v>1</v>
      </c>
      <c r="BC146" s="169">
        <f t="shared" si="139"/>
        <v>0</v>
      </c>
      <c r="BD146" s="169">
        <f t="shared" si="140"/>
        <v>1</v>
      </c>
      <c r="BE146" s="169">
        <f t="shared" si="141"/>
        <v>0</v>
      </c>
      <c r="BF146" s="169">
        <f t="shared" si="142"/>
        <v>0</v>
      </c>
      <c r="BG146" s="169">
        <f t="shared" si="143"/>
        <v>0</v>
      </c>
      <c r="BH146" s="169">
        <f t="shared" si="144"/>
        <v>0</v>
      </c>
      <c r="BI146" s="169">
        <f t="shared" si="145"/>
        <v>0</v>
      </c>
      <c r="BJ146" s="169">
        <f t="shared" si="146"/>
        <v>0</v>
      </c>
      <c r="BK146" s="167">
        <f t="shared" si="147"/>
        <v>1</v>
      </c>
      <c r="BL146" s="169">
        <f t="shared" si="149"/>
        <v>1</v>
      </c>
      <c r="BM146" s="169">
        <f t="shared" si="150"/>
        <v>0</v>
      </c>
      <c r="BN146" s="169">
        <f t="shared" si="151"/>
        <v>1</v>
      </c>
      <c r="BO146" s="169">
        <f t="shared" si="152"/>
        <v>0</v>
      </c>
      <c r="BP146" s="36">
        <f t="shared" si="153"/>
        <v>0</v>
      </c>
      <c r="BQ146">
        <f t="shared" si="154"/>
        <v>0</v>
      </c>
      <c r="BR146" s="36">
        <f t="shared" si="155"/>
        <v>1</v>
      </c>
      <c r="BS146" t="e">
        <f t="shared" si="156"/>
        <v>#N/A</v>
      </c>
    </row>
    <row r="147" spans="1:71">
      <c r="A147" s="59">
        <v>11</v>
      </c>
      <c r="B147" s="59">
        <v>11251</v>
      </c>
      <c r="C147" s="160">
        <v>12321428.7369531</v>
      </c>
      <c r="D147" s="59">
        <v>2191428.625</v>
      </c>
      <c r="E147" s="59">
        <v>2191428.625</v>
      </c>
      <c r="F147" s="59">
        <v>10130000.1119531</v>
      </c>
      <c r="G147" s="59">
        <v>0</v>
      </c>
      <c r="H147" s="59">
        <v>-67074083.330734901</v>
      </c>
      <c r="I147" s="59">
        <v>0</v>
      </c>
      <c r="J147" s="59">
        <v>0</v>
      </c>
      <c r="K147" s="59">
        <v>0</v>
      </c>
      <c r="L147" s="59">
        <v>101</v>
      </c>
      <c r="M147" s="59">
        <v>0</v>
      </c>
      <c r="N147" s="59">
        <v>0</v>
      </c>
      <c r="O147" s="59">
        <v>202</v>
      </c>
      <c r="P147" s="59">
        <v>0</v>
      </c>
      <c r="Q147" s="59">
        <v>0</v>
      </c>
      <c r="R147" s="59">
        <v>2</v>
      </c>
      <c r="S147" s="59">
        <v>0</v>
      </c>
      <c r="T147" s="59">
        <f t="shared" si="106"/>
        <v>0</v>
      </c>
      <c r="U147" s="59">
        <f t="shared" si="107"/>
        <v>1</v>
      </c>
      <c r="V147" s="59">
        <f t="shared" si="108"/>
        <v>0</v>
      </c>
      <c r="W147" s="59">
        <f t="shared" si="109"/>
        <v>0</v>
      </c>
      <c r="X147" s="59">
        <f t="shared" si="110"/>
        <v>0</v>
      </c>
      <c r="Y147" s="59">
        <f t="shared" si="111"/>
        <v>0</v>
      </c>
      <c r="Z147" s="59">
        <f t="shared" si="112"/>
        <v>0</v>
      </c>
      <c r="AA147" s="59">
        <f t="shared" si="113"/>
        <v>0</v>
      </c>
      <c r="AB147" s="59">
        <f t="shared" si="114"/>
        <v>0</v>
      </c>
      <c r="AC147" s="59">
        <f t="shared" si="115"/>
        <v>0</v>
      </c>
      <c r="AD147" s="166">
        <f t="shared" si="105"/>
        <v>1</v>
      </c>
      <c r="AE147" s="169">
        <f t="shared" si="116"/>
        <v>1</v>
      </c>
      <c r="AF147" s="169">
        <f t="shared" si="117"/>
        <v>0</v>
      </c>
      <c r="AG147" s="169">
        <f t="shared" si="118"/>
        <v>0</v>
      </c>
      <c r="AH147" s="169">
        <f t="shared" si="119"/>
        <v>1</v>
      </c>
      <c r="AI147" s="169">
        <f t="shared" si="120"/>
        <v>0</v>
      </c>
      <c r="AJ147" s="169">
        <f t="shared" si="121"/>
        <v>0</v>
      </c>
      <c r="AK147" s="169">
        <f t="shared" si="122"/>
        <v>1</v>
      </c>
      <c r="AL147" s="169">
        <f t="shared" si="123"/>
        <v>0</v>
      </c>
      <c r="AM147" s="169">
        <f t="shared" si="124"/>
        <v>0</v>
      </c>
      <c r="AN147" s="169">
        <f t="shared" si="125"/>
        <v>0</v>
      </c>
      <c r="AO147" s="169">
        <f t="shared" si="126"/>
        <v>1</v>
      </c>
      <c r="AP147" s="169">
        <f t="shared" si="127"/>
        <v>0</v>
      </c>
      <c r="AQ147" s="169">
        <f t="shared" si="128"/>
        <v>0</v>
      </c>
      <c r="AR147" s="169">
        <f t="shared" si="129"/>
        <v>0</v>
      </c>
      <c r="AS147" s="169">
        <f t="shared" si="130"/>
        <v>0</v>
      </c>
      <c r="AT147" s="169">
        <f t="shared" si="131"/>
        <v>0</v>
      </c>
      <c r="AU147" s="169">
        <f t="shared" si="132"/>
        <v>0</v>
      </c>
      <c r="AV147" s="169">
        <f t="shared" si="133"/>
        <v>1</v>
      </c>
      <c r="AW147" s="169">
        <f t="shared" si="134"/>
        <v>0</v>
      </c>
      <c r="AX147" s="169">
        <f t="shared" si="135"/>
        <v>0</v>
      </c>
      <c r="AY147" s="169">
        <f t="shared" si="148"/>
        <v>0</v>
      </c>
      <c r="AZ147" s="169">
        <f t="shared" si="136"/>
        <v>0</v>
      </c>
      <c r="BA147" s="169">
        <f t="shared" si="137"/>
        <v>0</v>
      </c>
      <c r="BB147" s="169">
        <f t="shared" si="138"/>
        <v>1</v>
      </c>
      <c r="BC147" s="169">
        <f t="shared" si="139"/>
        <v>0</v>
      </c>
      <c r="BD147" s="169">
        <f t="shared" si="140"/>
        <v>1</v>
      </c>
      <c r="BE147" s="169">
        <f t="shared" si="141"/>
        <v>0</v>
      </c>
      <c r="BF147" s="169">
        <f t="shared" si="142"/>
        <v>0</v>
      </c>
      <c r="BG147" s="169">
        <f t="shared" si="143"/>
        <v>0</v>
      </c>
      <c r="BH147" s="169">
        <f t="shared" si="144"/>
        <v>0</v>
      </c>
      <c r="BI147" s="169">
        <f t="shared" si="145"/>
        <v>0</v>
      </c>
      <c r="BJ147" s="169">
        <f t="shared" si="146"/>
        <v>0</v>
      </c>
      <c r="BK147" s="167">
        <f t="shared" si="147"/>
        <v>0</v>
      </c>
      <c r="BL147" s="169">
        <f t="shared" si="149"/>
        <v>0</v>
      </c>
      <c r="BM147" s="169">
        <f t="shared" si="150"/>
        <v>1</v>
      </c>
      <c r="BN147" s="169">
        <f t="shared" si="151"/>
        <v>1</v>
      </c>
      <c r="BO147" s="169">
        <f t="shared" si="152"/>
        <v>0</v>
      </c>
      <c r="BP147" s="36">
        <f t="shared" si="153"/>
        <v>1</v>
      </c>
      <c r="BQ147">
        <f t="shared" si="154"/>
        <v>0</v>
      </c>
      <c r="BR147" s="36">
        <f t="shared" si="155"/>
        <v>0</v>
      </c>
      <c r="BS147" t="e">
        <f t="shared" si="156"/>
        <v>#N/A</v>
      </c>
    </row>
    <row r="148" spans="1:71">
      <c r="A148" s="59">
        <v>254</v>
      </c>
      <c r="B148" s="59">
        <v>152261</v>
      </c>
      <c r="C148" s="160">
        <v>30851427.980753802</v>
      </c>
      <c r="D148" s="59">
        <v>17582857.6875</v>
      </c>
      <c r="E148" s="59">
        <v>20668572</v>
      </c>
      <c r="F148" s="59">
        <v>10182855.9807538</v>
      </c>
      <c r="G148" s="59">
        <v>91.4285697937012</v>
      </c>
      <c r="H148" s="59">
        <v>-3858125598.8689699</v>
      </c>
      <c r="I148" s="59">
        <v>101</v>
      </c>
      <c r="J148" s="59">
        <v>0</v>
      </c>
      <c r="K148" s="59">
        <v>0</v>
      </c>
      <c r="L148" s="59">
        <v>101</v>
      </c>
      <c r="M148" s="59">
        <v>0</v>
      </c>
      <c r="N148" s="59">
        <v>0</v>
      </c>
      <c r="O148" s="59">
        <v>101</v>
      </c>
      <c r="P148" s="59">
        <v>0</v>
      </c>
      <c r="Q148" s="59">
        <v>0</v>
      </c>
      <c r="R148" s="59">
        <v>2</v>
      </c>
      <c r="S148" s="59">
        <v>1</v>
      </c>
      <c r="T148" s="59">
        <f t="shared" si="106"/>
        <v>0</v>
      </c>
      <c r="U148" s="59">
        <f t="shared" si="107"/>
        <v>0</v>
      </c>
      <c r="V148" s="59">
        <f t="shared" si="108"/>
        <v>0</v>
      </c>
      <c r="W148" s="59">
        <f t="shared" si="109"/>
        <v>0</v>
      </c>
      <c r="X148" s="59">
        <f t="shared" si="110"/>
        <v>0</v>
      </c>
      <c r="Y148" s="59">
        <f t="shared" si="111"/>
        <v>0</v>
      </c>
      <c r="Z148" s="59">
        <f t="shared" si="112"/>
        <v>0</v>
      </c>
      <c r="AA148" s="59">
        <f t="shared" si="113"/>
        <v>0</v>
      </c>
      <c r="AB148" s="59">
        <f t="shared" si="114"/>
        <v>0</v>
      </c>
      <c r="AC148" s="59">
        <f t="shared" si="115"/>
        <v>0</v>
      </c>
      <c r="AD148" s="166">
        <f t="shared" si="105"/>
        <v>3</v>
      </c>
      <c r="AE148" s="169">
        <f t="shared" si="116"/>
        <v>0</v>
      </c>
      <c r="AF148" s="169">
        <f t="shared" si="117"/>
        <v>1</v>
      </c>
      <c r="AG148" s="169">
        <f t="shared" si="118"/>
        <v>0</v>
      </c>
      <c r="AH148" s="169">
        <f t="shared" si="119"/>
        <v>1</v>
      </c>
      <c r="AI148" s="169">
        <f t="shared" si="120"/>
        <v>0</v>
      </c>
      <c r="AJ148" s="169">
        <f t="shared" si="121"/>
        <v>0</v>
      </c>
      <c r="AK148" s="169">
        <f t="shared" si="122"/>
        <v>0</v>
      </c>
      <c r="AL148" s="169">
        <f t="shared" si="123"/>
        <v>1</v>
      </c>
      <c r="AM148" s="169">
        <f t="shared" si="124"/>
        <v>0</v>
      </c>
      <c r="AN148" s="169">
        <f t="shared" si="125"/>
        <v>0</v>
      </c>
      <c r="AO148" s="169">
        <f t="shared" si="126"/>
        <v>1</v>
      </c>
      <c r="AP148" s="169">
        <f t="shared" si="127"/>
        <v>0</v>
      </c>
      <c r="AQ148" s="169">
        <f t="shared" si="128"/>
        <v>0</v>
      </c>
      <c r="AR148" s="169">
        <f t="shared" si="129"/>
        <v>0</v>
      </c>
      <c r="AS148" s="169">
        <f t="shared" si="130"/>
        <v>0</v>
      </c>
      <c r="AT148" s="169">
        <f t="shared" si="131"/>
        <v>0</v>
      </c>
      <c r="AU148" s="169">
        <f t="shared" si="132"/>
        <v>0</v>
      </c>
      <c r="AV148" s="169">
        <f t="shared" si="133"/>
        <v>1</v>
      </c>
      <c r="AW148" s="169">
        <f t="shared" si="134"/>
        <v>0</v>
      </c>
      <c r="AX148" s="169">
        <f t="shared" si="135"/>
        <v>0</v>
      </c>
      <c r="AY148" s="169">
        <f t="shared" si="148"/>
        <v>0</v>
      </c>
      <c r="AZ148" s="169">
        <f t="shared" si="136"/>
        <v>0</v>
      </c>
      <c r="BA148" s="169">
        <f t="shared" si="137"/>
        <v>0</v>
      </c>
      <c r="BB148" s="169">
        <f t="shared" si="138"/>
        <v>1</v>
      </c>
      <c r="BC148" s="169">
        <f t="shared" si="139"/>
        <v>0</v>
      </c>
      <c r="BD148" s="169">
        <f t="shared" si="140"/>
        <v>1</v>
      </c>
      <c r="BE148" s="169">
        <f t="shared" si="141"/>
        <v>0</v>
      </c>
      <c r="BF148" s="169">
        <f t="shared" si="142"/>
        <v>0</v>
      </c>
      <c r="BG148" s="169">
        <f t="shared" si="143"/>
        <v>0</v>
      </c>
      <c r="BH148" s="169">
        <f t="shared" si="144"/>
        <v>0</v>
      </c>
      <c r="BI148" s="169">
        <f t="shared" si="145"/>
        <v>0</v>
      </c>
      <c r="BJ148" s="169">
        <f t="shared" si="146"/>
        <v>0</v>
      </c>
      <c r="BK148" s="167">
        <f t="shared" si="147"/>
        <v>0</v>
      </c>
      <c r="BL148" s="169">
        <f t="shared" si="149"/>
        <v>0</v>
      </c>
      <c r="BM148" s="169">
        <f t="shared" si="150"/>
        <v>1</v>
      </c>
      <c r="BN148" s="169">
        <f t="shared" si="151"/>
        <v>0</v>
      </c>
      <c r="BO148" s="169">
        <f t="shared" si="152"/>
        <v>1</v>
      </c>
      <c r="BP148" s="36">
        <f t="shared" si="153"/>
        <v>1</v>
      </c>
      <c r="BQ148">
        <f t="shared" si="154"/>
        <v>0</v>
      </c>
      <c r="BR148" s="36">
        <f t="shared" si="155"/>
        <v>0</v>
      </c>
      <c r="BS148" t="e">
        <f t="shared" si="156"/>
        <v>#N/A</v>
      </c>
    </row>
    <row r="149" spans="1:71">
      <c r="A149" s="59">
        <v>389</v>
      </c>
      <c r="B149" s="59">
        <v>222243</v>
      </c>
      <c r="C149" s="160">
        <v>34799999.481439598</v>
      </c>
      <c r="D149" s="59">
        <v>24260000</v>
      </c>
      <c r="E149" s="59">
        <v>24260000</v>
      </c>
      <c r="F149" s="59">
        <v>10539999.4814396</v>
      </c>
      <c r="G149" s="59">
        <v>0</v>
      </c>
      <c r="H149" s="59">
        <v>-5941094083.2006903</v>
      </c>
      <c r="I149" s="59">
        <v>101</v>
      </c>
      <c r="J149" s="59">
        <v>0</v>
      </c>
      <c r="K149" s="59">
        <v>0</v>
      </c>
      <c r="L149" s="59">
        <v>0</v>
      </c>
      <c r="M149" s="59">
        <v>0</v>
      </c>
      <c r="N149" s="59">
        <v>0</v>
      </c>
      <c r="O149" s="59">
        <v>0</v>
      </c>
      <c r="P149" s="59">
        <v>0</v>
      </c>
      <c r="Q149" s="59">
        <v>0</v>
      </c>
      <c r="R149" s="59">
        <v>1</v>
      </c>
      <c r="S149" s="59">
        <v>0</v>
      </c>
      <c r="T149" s="59">
        <f t="shared" si="106"/>
        <v>0</v>
      </c>
      <c r="U149" s="59">
        <f t="shared" si="107"/>
        <v>0</v>
      </c>
      <c r="V149" s="59">
        <f t="shared" si="108"/>
        <v>0</v>
      </c>
      <c r="W149" s="59">
        <f t="shared" si="109"/>
        <v>0</v>
      </c>
      <c r="X149" s="59">
        <f t="shared" si="110"/>
        <v>0</v>
      </c>
      <c r="Y149" s="59">
        <f t="shared" si="111"/>
        <v>0</v>
      </c>
      <c r="Z149" s="59">
        <f t="shared" si="112"/>
        <v>0</v>
      </c>
      <c r="AA149" s="59">
        <f t="shared" si="113"/>
        <v>0</v>
      </c>
      <c r="AB149" s="59">
        <f t="shared" si="114"/>
        <v>0</v>
      </c>
      <c r="AC149" s="59">
        <f t="shared" si="115"/>
        <v>0</v>
      </c>
      <c r="AD149" s="166">
        <f t="shared" si="105"/>
        <v>1</v>
      </c>
      <c r="AE149" s="169">
        <f t="shared" si="116"/>
        <v>1</v>
      </c>
      <c r="AF149" s="169">
        <f t="shared" si="117"/>
        <v>0</v>
      </c>
      <c r="AG149" s="169">
        <f t="shared" si="118"/>
        <v>0</v>
      </c>
      <c r="AH149" s="169">
        <f t="shared" si="119"/>
        <v>1</v>
      </c>
      <c r="AI149" s="169">
        <f t="shared" si="120"/>
        <v>0</v>
      </c>
      <c r="AJ149" s="169">
        <f t="shared" si="121"/>
        <v>0</v>
      </c>
      <c r="AK149" s="169">
        <f t="shared" si="122"/>
        <v>0</v>
      </c>
      <c r="AL149" s="169">
        <f t="shared" si="123"/>
        <v>1</v>
      </c>
      <c r="AM149" s="169">
        <f t="shared" si="124"/>
        <v>0</v>
      </c>
      <c r="AN149" s="169">
        <f t="shared" si="125"/>
        <v>0</v>
      </c>
      <c r="AO149" s="169">
        <f t="shared" si="126"/>
        <v>1</v>
      </c>
      <c r="AP149" s="169">
        <f t="shared" si="127"/>
        <v>0</v>
      </c>
      <c r="AQ149" s="169">
        <f t="shared" si="128"/>
        <v>0</v>
      </c>
      <c r="AR149" s="169">
        <f t="shared" si="129"/>
        <v>0</v>
      </c>
      <c r="AS149" s="169">
        <f t="shared" si="130"/>
        <v>0</v>
      </c>
      <c r="AT149" s="169">
        <f t="shared" si="131"/>
        <v>0</v>
      </c>
      <c r="AU149" s="169">
        <f t="shared" si="132"/>
        <v>0</v>
      </c>
      <c r="AV149" s="169">
        <f t="shared" si="133"/>
        <v>1</v>
      </c>
      <c r="AW149" s="169">
        <f t="shared" si="134"/>
        <v>0</v>
      </c>
      <c r="AX149" s="169">
        <f t="shared" si="135"/>
        <v>0</v>
      </c>
      <c r="AY149" s="169">
        <f t="shared" si="148"/>
        <v>0</v>
      </c>
      <c r="AZ149" s="169">
        <f t="shared" si="136"/>
        <v>0</v>
      </c>
      <c r="BA149" s="169">
        <f t="shared" si="137"/>
        <v>0</v>
      </c>
      <c r="BB149" s="169">
        <f t="shared" si="138"/>
        <v>1</v>
      </c>
      <c r="BC149" s="169">
        <f t="shared" si="139"/>
        <v>0</v>
      </c>
      <c r="BD149" s="169">
        <f t="shared" si="140"/>
        <v>1</v>
      </c>
      <c r="BE149" s="169">
        <f t="shared" si="141"/>
        <v>0</v>
      </c>
      <c r="BF149" s="169">
        <f t="shared" si="142"/>
        <v>0</v>
      </c>
      <c r="BG149" s="169">
        <f t="shared" si="143"/>
        <v>0</v>
      </c>
      <c r="BH149" s="169">
        <f t="shared" si="144"/>
        <v>0</v>
      </c>
      <c r="BI149" s="169">
        <f t="shared" si="145"/>
        <v>0</v>
      </c>
      <c r="BJ149" s="169">
        <f t="shared" si="146"/>
        <v>0</v>
      </c>
      <c r="BK149" s="167">
        <f t="shared" si="147"/>
        <v>0</v>
      </c>
      <c r="BL149" s="169">
        <f t="shared" si="149"/>
        <v>1</v>
      </c>
      <c r="BM149" s="169">
        <f t="shared" si="150"/>
        <v>0</v>
      </c>
      <c r="BN149" s="169">
        <f t="shared" si="151"/>
        <v>1</v>
      </c>
      <c r="BO149" s="169">
        <f t="shared" si="152"/>
        <v>0</v>
      </c>
      <c r="BP149" s="36">
        <f t="shared" si="153"/>
        <v>1</v>
      </c>
      <c r="BQ149">
        <f t="shared" si="154"/>
        <v>0</v>
      </c>
      <c r="BR149" s="36">
        <f t="shared" si="155"/>
        <v>0</v>
      </c>
      <c r="BS149" t="e">
        <f t="shared" si="156"/>
        <v>#N/A</v>
      </c>
    </row>
    <row r="150" spans="1:71">
      <c r="A150" s="59">
        <v>43</v>
      </c>
      <c r="B150" s="59">
        <v>15242</v>
      </c>
      <c r="C150" s="160">
        <v>14285714.7317355</v>
      </c>
      <c r="D150" s="59">
        <v>3590476.25</v>
      </c>
      <c r="E150" s="59">
        <v>3590476.25</v>
      </c>
      <c r="F150" s="59">
        <v>10695238.4817355</v>
      </c>
      <c r="G150" s="59">
        <v>171.42857360839801</v>
      </c>
      <c r="H150" s="59">
        <v>-440381289.23061001</v>
      </c>
      <c r="I150" s="59">
        <v>0</v>
      </c>
      <c r="J150" s="59">
        <v>0</v>
      </c>
      <c r="K150" s="59">
        <v>0</v>
      </c>
      <c r="L150" s="59">
        <v>101</v>
      </c>
      <c r="M150" s="59">
        <v>0</v>
      </c>
      <c r="N150" s="59">
        <v>0</v>
      </c>
      <c r="O150" s="59">
        <v>0</v>
      </c>
      <c r="P150" s="59">
        <v>0</v>
      </c>
      <c r="Q150" s="59">
        <v>0</v>
      </c>
      <c r="R150" s="59">
        <v>2</v>
      </c>
      <c r="S150" s="59">
        <v>0</v>
      </c>
      <c r="T150" s="59">
        <f t="shared" si="106"/>
        <v>0</v>
      </c>
      <c r="U150" s="59">
        <f t="shared" si="107"/>
        <v>0</v>
      </c>
      <c r="V150" s="59">
        <f t="shared" si="108"/>
        <v>0</v>
      </c>
      <c r="W150" s="59">
        <f t="shared" si="109"/>
        <v>0</v>
      </c>
      <c r="X150" s="59">
        <f t="shared" si="110"/>
        <v>0</v>
      </c>
      <c r="Y150" s="59">
        <f t="shared" si="111"/>
        <v>0</v>
      </c>
      <c r="Z150" s="59">
        <f t="shared" si="112"/>
        <v>0</v>
      </c>
      <c r="AA150" s="59">
        <f t="shared" si="113"/>
        <v>0</v>
      </c>
      <c r="AB150" s="59">
        <f t="shared" si="114"/>
        <v>0</v>
      </c>
      <c r="AC150" s="59">
        <f t="shared" si="115"/>
        <v>0</v>
      </c>
      <c r="AD150" s="166">
        <f t="shared" si="105"/>
        <v>1</v>
      </c>
      <c r="AE150" s="169">
        <f t="shared" si="116"/>
        <v>1</v>
      </c>
      <c r="AF150" s="169">
        <f t="shared" si="117"/>
        <v>0</v>
      </c>
      <c r="AG150" s="169">
        <f t="shared" si="118"/>
        <v>0</v>
      </c>
      <c r="AH150" s="169">
        <f t="shared" si="119"/>
        <v>1</v>
      </c>
      <c r="AI150" s="169">
        <f t="shared" si="120"/>
        <v>0</v>
      </c>
      <c r="AJ150" s="169">
        <f t="shared" si="121"/>
        <v>0</v>
      </c>
      <c r="AK150" s="169">
        <f t="shared" si="122"/>
        <v>0</v>
      </c>
      <c r="AL150" s="169">
        <f t="shared" si="123"/>
        <v>1</v>
      </c>
      <c r="AM150" s="169">
        <f t="shared" si="124"/>
        <v>0</v>
      </c>
      <c r="AN150" s="169">
        <f t="shared" si="125"/>
        <v>0</v>
      </c>
      <c r="AO150" s="169">
        <f t="shared" si="126"/>
        <v>1</v>
      </c>
      <c r="AP150" s="169">
        <f t="shared" si="127"/>
        <v>0</v>
      </c>
      <c r="AQ150" s="169">
        <f t="shared" si="128"/>
        <v>0</v>
      </c>
      <c r="AR150" s="169">
        <f t="shared" si="129"/>
        <v>0</v>
      </c>
      <c r="AS150" s="169">
        <f t="shared" si="130"/>
        <v>0</v>
      </c>
      <c r="AT150" s="169">
        <f t="shared" si="131"/>
        <v>0</v>
      </c>
      <c r="AU150" s="169">
        <f t="shared" si="132"/>
        <v>0</v>
      </c>
      <c r="AV150" s="169">
        <f t="shared" si="133"/>
        <v>1</v>
      </c>
      <c r="AW150" s="169">
        <f t="shared" si="134"/>
        <v>0</v>
      </c>
      <c r="AX150" s="169">
        <f t="shared" si="135"/>
        <v>0</v>
      </c>
      <c r="AY150" s="169">
        <f t="shared" si="148"/>
        <v>0</v>
      </c>
      <c r="AZ150" s="169">
        <f t="shared" si="136"/>
        <v>0</v>
      </c>
      <c r="BA150" s="169">
        <f t="shared" si="137"/>
        <v>0</v>
      </c>
      <c r="BB150" s="169">
        <f t="shared" si="138"/>
        <v>1</v>
      </c>
      <c r="BC150" s="169">
        <f t="shared" si="139"/>
        <v>0</v>
      </c>
      <c r="BD150" s="169">
        <f t="shared" si="140"/>
        <v>1</v>
      </c>
      <c r="BE150" s="169">
        <f t="shared" si="141"/>
        <v>0</v>
      </c>
      <c r="BF150" s="169">
        <f t="shared" si="142"/>
        <v>0</v>
      </c>
      <c r="BG150" s="169">
        <f t="shared" si="143"/>
        <v>0</v>
      </c>
      <c r="BH150" s="169">
        <f t="shared" si="144"/>
        <v>0</v>
      </c>
      <c r="BI150" s="169">
        <f t="shared" si="145"/>
        <v>0</v>
      </c>
      <c r="BJ150" s="169">
        <f t="shared" si="146"/>
        <v>0</v>
      </c>
      <c r="BK150" s="167">
        <f t="shared" si="147"/>
        <v>0</v>
      </c>
      <c r="BL150" s="169">
        <f t="shared" si="149"/>
        <v>0</v>
      </c>
      <c r="BM150" s="169">
        <f t="shared" si="150"/>
        <v>1</v>
      </c>
      <c r="BN150" s="169">
        <f t="shared" si="151"/>
        <v>1</v>
      </c>
      <c r="BO150" s="169">
        <f t="shared" si="152"/>
        <v>0</v>
      </c>
      <c r="BP150" s="36">
        <f t="shared" si="153"/>
        <v>1</v>
      </c>
      <c r="BQ150">
        <f t="shared" si="154"/>
        <v>0</v>
      </c>
      <c r="BR150" s="36">
        <f t="shared" si="155"/>
        <v>0</v>
      </c>
      <c r="BS150" t="e">
        <f t="shared" si="156"/>
        <v>#N/A</v>
      </c>
    </row>
    <row r="151" spans="1:71">
      <c r="A151" s="59">
        <v>103</v>
      </c>
      <c r="B151" s="59">
        <v>24152</v>
      </c>
      <c r="C151" s="160">
        <v>14500000.324100301</v>
      </c>
      <c r="D151" s="59">
        <v>3125000.125</v>
      </c>
      <c r="E151" s="59">
        <v>3708333.5</v>
      </c>
      <c r="F151" s="59">
        <v>10791666.824100301</v>
      </c>
      <c r="G151" s="59">
        <v>16.666667938232401</v>
      </c>
      <c r="H151" s="59">
        <v>-1689361085.6540201</v>
      </c>
      <c r="I151" s="59">
        <v>0</v>
      </c>
      <c r="J151" s="59">
        <v>0</v>
      </c>
      <c r="K151" s="59">
        <v>0</v>
      </c>
      <c r="L151" s="59">
        <v>101</v>
      </c>
      <c r="M151" s="59">
        <v>0</v>
      </c>
      <c r="N151" s="59">
        <v>0</v>
      </c>
      <c r="O151" s="59">
        <v>0</v>
      </c>
      <c r="P151" s="59">
        <v>0</v>
      </c>
      <c r="Q151" s="59">
        <v>0</v>
      </c>
      <c r="R151" s="59">
        <v>2</v>
      </c>
      <c r="S151" s="59">
        <v>0</v>
      </c>
      <c r="T151" s="59">
        <f t="shared" si="106"/>
        <v>0</v>
      </c>
      <c r="U151" s="59">
        <f t="shared" si="107"/>
        <v>0</v>
      </c>
      <c r="V151" s="59">
        <f t="shared" si="108"/>
        <v>0</v>
      </c>
      <c r="W151" s="59">
        <f t="shared" si="109"/>
        <v>0</v>
      </c>
      <c r="X151" s="59">
        <f t="shared" si="110"/>
        <v>0</v>
      </c>
      <c r="Y151" s="59">
        <f t="shared" si="111"/>
        <v>0</v>
      </c>
      <c r="Z151" s="59">
        <f t="shared" si="112"/>
        <v>0</v>
      </c>
      <c r="AA151" s="59">
        <f t="shared" si="113"/>
        <v>0</v>
      </c>
      <c r="AB151" s="59">
        <f t="shared" si="114"/>
        <v>0</v>
      </c>
      <c r="AC151" s="59">
        <f t="shared" si="115"/>
        <v>0</v>
      </c>
      <c r="AD151" s="166">
        <f t="shared" si="105"/>
        <v>1</v>
      </c>
      <c r="AE151" s="169">
        <f t="shared" si="116"/>
        <v>1</v>
      </c>
      <c r="AF151" s="169">
        <f t="shared" si="117"/>
        <v>0</v>
      </c>
      <c r="AG151" s="169">
        <f t="shared" si="118"/>
        <v>0</v>
      </c>
      <c r="AH151" s="169">
        <f t="shared" si="119"/>
        <v>1</v>
      </c>
      <c r="AI151" s="169">
        <f t="shared" si="120"/>
        <v>0</v>
      </c>
      <c r="AJ151" s="169">
        <f t="shared" si="121"/>
        <v>0</v>
      </c>
      <c r="AK151" s="169">
        <f t="shared" si="122"/>
        <v>0</v>
      </c>
      <c r="AL151" s="169">
        <f t="shared" si="123"/>
        <v>1</v>
      </c>
      <c r="AM151" s="169">
        <f t="shared" si="124"/>
        <v>0</v>
      </c>
      <c r="AN151" s="169">
        <f t="shared" si="125"/>
        <v>0</v>
      </c>
      <c r="AO151" s="169">
        <f t="shared" si="126"/>
        <v>1</v>
      </c>
      <c r="AP151" s="169">
        <f t="shared" si="127"/>
        <v>0</v>
      </c>
      <c r="AQ151" s="169">
        <f t="shared" si="128"/>
        <v>0</v>
      </c>
      <c r="AR151" s="169">
        <f t="shared" si="129"/>
        <v>0</v>
      </c>
      <c r="AS151" s="169">
        <f t="shared" si="130"/>
        <v>0</v>
      </c>
      <c r="AT151" s="169">
        <f t="shared" si="131"/>
        <v>0</v>
      </c>
      <c r="AU151" s="169">
        <f t="shared" si="132"/>
        <v>0</v>
      </c>
      <c r="AV151" s="169">
        <f t="shared" si="133"/>
        <v>1</v>
      </c>
      <c r="AW151" s="169">
        <f t="shared" si="134"/>
        <v>0</v>
      </c>
      <c r="AX151" s="169">
        <f t="shared" si="135"/>
        <v>0</v>
      </c>
      <c r="AY151" s="169">
        <f t="shared" si="148"/>
        <v>0</v>
      </c>
      <c r="AZ151" s="169">
        <f t="shared" si="136"/>
        <v>0</v>
      </c>
      <c r="BA151" s="169">
        <f t="shared" si="137"/>
        <v>0</v>
      </c>
      <c r="BB151" s="169">
        <f t="shared" si="138"/>
        <v>1</v>
      </c>
      <c r="BC151" s="169">
        <f t="shared" si="139"/>
        <v>0</v>
      </c>
      <c r="BD151" s="169">
        <f t="shared" si="140"/>
        <v>1</v>
      </c>
      <c r="BE151" s="169">
        <f t="shared" si="141"/>
        <v>0</v>
      </c>
      <c r="BF151" s="169">
        <f t="shared" si="142"/>
        <v>0</v>
      </c>
      <c r="BG151" s="169">
        <f t="shared" si="143"/>
        <v>0</v>
      </c>
      <c r="BH151" s="169">
        <f t="shared" si="144"/>
        <v>0</v>
      </c>
      <c r="BI151" s="169">
        <f t="shared" si="145"/>
        <v>0</v>
      </c>
      <c r="BJ151" s="169">
        <f t="shared" si="146"/>
        <v>0</v>
      </c>
      <c r="BK151" s="167">
        <f t="shared" si="147"/>
        <v>0</v>
      </c>
      <c r="BL151" s="169">
        <f t="shared" si="149"/>
        <v>0</v>
      </c>
      <c r="BM151" s="169">
        <f t="shared" si="150"/>
        <v>1</v>
      </c>
      <c r="BN151" s="169">
        <f t="shared" si="151"/>
        <v>1</v>
      </c>
      <c r="BO151" s="169">
        <f t="shared" si="152"/>
        <v>0</v>
      </c>
      <c r="BP151" s="36">
        <f t="shared" si="153"/>
        <v>1</v>
      </c>
      <c r="BQ151">
        <f t="shared" si="154"/>
        <v>0</v>
      </c>
      <c r="BR151" s="36">
        <f t="shared" si="155"/>
        <v>0</v>
      </c>
      <c r="BS151" t="e">
        <f t="shared" si="156"/>
        <v>#N/A</v>
      </c>
    </row>
    <row r="152" spans="1:71">
      <c r="A152" s="59">
        <v>223</v>
      </c>
      <c r="B152" s="59">
        <v>141252</v>
      </c>
      <c r="C152" s="160">
        <v>17142857.567498799</v>
      </c>
      <c r="D152" s="59">
        <v>6202597.5</v>
      </c>
      <c r="E152" s="59">
        <v>6202597.5</v>
      </c>
      <c r="F152" s="59">
        <v>10940260.067498799</v>
      </c>
      <c r="G152" s="59">
        <v>0</v>
      </c>
      <c r="H152" s="59">
        <v>-3602993721.3153501</v>
      </c>
      <c r="I152" s="59">
        <v>0</v>
      </c>
      <c r="J152" s="59">
        <v>0</v>
      </c>
      <c r="K152" s="59">
        <v>0</v>
      </c>
      <c r="L152" s="59">
        <v>0</v>
      </c>
      <c r="M152" s="59">
        <v>0</v>
      </c>
      <c r="N152" s="59">
        <v>0</v>
      </c>
      <c r="O152" s="59">
        <v>409</v>
      </c>
      <c r="P152" s="59">
        <v>0</v>
      </c>
      <c r="Q152" s="59">
        <v>0</v>
      </c>
      <c r="R152" s="59">
        <v>1</v>
      </c>
      <c r="S152" s="59">
        <v>0</v>
      </c>
      <c r="T152" s="59">
        <f t="shared" si="106"/>
        <v>1</v>
      </c>
      <c r="U152" s="59">
        <f t="shared" si="107"/>
        <v>0</v>
      </c>
      <c r="V152" s="59">
        <f t="shared" si="108"/>
        <v>0</v>
      </c>
      <c r="W152" s="59">
        <f t="shared" si="109"/>
        <v>0</v>
      </c>
      <c r="X152" s="59">
        <f t="shared" si="110"/>
        <v>0</v>
      </c>
      <c r="Y152" s="59">
        <f t="shared" si="111"/>
        <v>0</v>
      </c>
      <c r="Z152" s="59">
        <f t="shared" si="112"/>
        <v>0</v>
      </c>
      <c r="AA152" s="59">
        <f t="shared" si="113"/>
        <v>0</v>
      </c>
      <c r="AB152" s="59">
        <f t="shared" si="114"/>
        <v>0</v>
      </c>
      <c r="AC152" s="59">
        <f t="shared" si="115"/>
        <v>0</v>
      </c>
      <c r="AD152" s="166">
        <f t="shared" si="105"/>
        <v>0</v>
      </c>
      <c r="AE152" s="169">
        <f t="shared" si="116"/>
        <v>0</v>
      </c>
      <c r="AF152" s="169">
        <f t="shared" si="117"/>
        <v>0</v>
      </c>
      <c r="AG152" s="169">
        <f t="shared" si="118"/>
        <v>0</v>
      </c>
      <c r="AH152" s="169">
        <f t="shared" si="119"/>
        <v>1</v>
      </c>
      <c r="AI152" s="169">
        <f t="shared" si="120"/>
        <v>0</v>
      </c>
      <c r="AJ152" s="169">
        <f t="shared" si="121"/>
        <v>0</v>
      </c>
      <c r="AK152" s="169">
        <f t="shared" si="122"/>
        <v>0</v>
      </c>
      <c r="AL152" s="169">
        <f t="shared" si="123"/>
        <v>1</v>
      </c>
      <c r="AM152" s="169">
        <f t="shared" si="124"/>
        <v>0</v>
      </c>
      <c r="AN152" s="169">
        <f t="shared" si="125"/>
        <v>0</v>
      </c>
      <c r="AO152" s="169">
        <f t="shared" si="126"/>
        <v>1</v>
      </c>
      <c r="AP152" s="169">
        <f t="shared" si="127"/>
        <v>0</v>
      </c>
      <c r="AQ152" s="169">
        <f t="shared" si="128"/>
        <v>0</v>
      </c>
      <c r="AR152" s="169">
        <f t="shared" si="129"/>
        <v>0</v>
      </c>
      <c r="AS152" s="169">
        <f t="shared" si="130"/>
        <v>0</v>
      </c>
      <c r="AT152" s="169">
        <f t="shared" si="131"/>
        <v>0</v>
      </c>
      <c r="AU152" s="169">
        <f t="shared" si="132"/>
        <v>0</v>
      </c>
      <c r="AV152" s="169">
        <f t="shared" si="133"/>
        <v>1</v>
      </c>
      <c r="AW152" s="169">
        <f t="shared" si="134"/>
        <v>1</v>
      </c>
      <c r="AX152" s="169">
        <f t="shared" si="135"/>
        <v>0</v>
      </c>
      <c r="AY152" s="169">
        <f t="shared" si="148"/>
        <v>1</v>
      </c>
      <c r="AZ152" s="169">
        <f t="shared" si="136"/>
        <v>0</v>
      </c>
      <c r="BA152" s="169">
        <f t="shared" si="137"/>
        <v>0</v>
      </c>
      <c r="BB152" s="169">
        <f t="shared" si="138"/>
        <v>1</v>
      </c>
      <c r="BC152" s="169">
        <f t="shared" si="139"/>
        <v>0</v>
      </c>
      <c r="BD152" s="169">
        <f t="shared" si="140"/>
        <v>1</v>
      </c>
      <c r="BE152" s="169">
        <f t="shared" si="141"/>
        <v>0</v>
      </c>
      <c r="BF152" s="169">
        <f t="shared" si="142"/>
        <v>0</v>
      </c>
      <c r="BG152" s="169">
        <f t="shared" si="143"/>
        <v>0</v>
      </c>
      <c r="BH152" s="169">
        <f t="shared" si="144"/>
        <v>0</v>
      </c>
      <c r="BI152" s="169">
        <f t="shared" si="145"/>
        <v>0</v>
      </c>
      <c r="BJ152" s="169">
        <f t="shared" si="146"/>
        <v>0</v>
      </c>
      <c r="BK152" s="167">
        <f t="shared" si="147"/>
        <v>1</v>
      </c>
      <c r="BL152" s="169">
        <f t="shared" si="149"/>
        <v>1</v>
      </c>
      <c r="BM152" s="169">
        <f t="shared" si="150"/>
        <v>0</v>
      </c>
      <c r="BN152" s="169">
        <f t="shared" si="151"/>
        <v>1</v>
      </c>
      <c r="BO152" s="169">
        <f t="shared" si="152"/>
        <v>0</v>
      </c>
      <c r="BP152" s="36">
        <f t="shared" si="153"/>
        <v>0</v>
      </c>
      <c r="BQ152">
        <f t="shared" si="154"/>
        <v>0</v>
      </c>
      <c r="BR152" s="36">
        <f t="shared" si="155"/>
        <v>1</v>
      </c>
      <c r="BS152" t="e">
        <f t="shared" si="156"/>
        <v>#N/A</v>
      </c>
    </row>
    <row r="153" spans="1:71">
      <c r="A153" s="59">
        <v>57</v>
      </c>
      <c r="B153" s="59">
        <v>16281</v>
      </c>
      <c r="C153" s="160">
        <v>97399997.265625</v>
      </c>
      <c r="D153" s="59">
        <v>77804060</v>
      </c>
      <c r="E153" s="59">
        <v>86384060</v>
      </c>
      <c r="F153" s="59">
        <v>11015937.265625</v>
      </c>
      <c r="G153" s="59">
        <v>210.40000629425001</v>
      </c>
      <c r="H153" s="59">
        <v>-565234663.99026895</v>
      </c>
      <c r="I153" s="59">
        <v>415</v>
      </c>
      <c r="J153" s="59">
        <v>0</v>
      </c>
      <c r="K153" s="59">
        <v>0</v>
      </c>
      <c r="L153" s="59">
        <v>403</v>
      </c>
      <c r="M153" s="59">
        <v>0</v>
      </c>
      <c r="N153" s="59">
        <v>0</v>
      </c>
      <c r="O153" s="59">
        <v>0</v>
      </c>
      <c r="P153" s="59">
        <v>0</v>
      </c>
      <c r="Q153" s="59">
        <v>0</v>
      </c>
      <c r="R153" s="59">
        <v>1</v>
      </c>
      <c r="S153" s="59">
        <v>1</v>
      </c>
      <c r="T153" s="59">
        <f t="shared" si="106"/>
        <v>2</v>
      </c>
      <c r="U153" s="59">
        <f t="shared" si="107"/>
        <v>0</v>
      </c>
      <c r="V153" s="59">
        <f t="shared" si="108"/>
        <v>0</v>
      </c>
      <c r="W153" s="59">
        <f t="shared" si="109"/>
        <v>0</v>
      </c>
      <c r="X153" s="59">
        <f t="shared" si="110"/>
        <v>0</v>
      </c>
      <c r="Y153" s="59">
        <f t="shared" si="111"/>
        <v>0</v>
      </c>
      <c r="Z153" s="59">
        <f t="shared" si="112"/>
        <v>0</v>
      </c>
      <c r="AA153" s="59">
        <f t="shared" si="113"/>
        <v>0</v>
      </c>
      <c r="AB153" s="59">
        <f t="shared" si="114"/>
        <v>0</v>
      </c>
      <c r="AC153" s="59">
        <f t="shared" si="115"/>
        <v>0</v>
      </c>
      <c r="AD153" s="166">
        <f t="shared" si="105"/>
        <v>0</v>
      </c>
      <c r="AE153" s="169">
        <f t="shared" si="116"/>
        <v>0</v>
      </c>
      <c r="AF153" s="169">
        <f t="shared" si="117"/>
        <v>0</v>
      </c>
      <c r="AG153" s="169">
        <f t="shared" si="118"/>
        <v>0</v>
      </c>
      <c r="AH153" s="169">
        <f t="shared" si="119"/>
        <v>1</v>
      </c>
      <c r="AI153" s="169">
        <f t="shared" si="120"/>
        <v>0</v>
      </c>
      <c r="AJ153" s="169">
        <f t="shared" si="121"/>
        <v>0</v>
      </c>
      <c r="AK153" s="169">
        <f t="shared" si="122"/>
        <v>0</v>
      </c>
      <c r="AL153" s="169">
        <f t="shared" si="123"/>
        <v>1</v>
      </c>
      <c r="AM153" s="169">
        <f t="shared" si="124"/>
        <v>0</v>
      </c>
      <c r="AN153" s="169">
        <f t="shared" si="125"/>
        <v>0</v>
      </c>
      <c r="AO153" s="169">
        <f t="shared" si="126"/>
        <v>1</v>
      </c>
      <c r="AP153" s="169">
        <f t="shared" si="127"/>
        <v>0</v>
      </c>
      <c r="AQ153" s="169">
        <f t="shared" si="128"/>
        <v>0</v>
      </c>
      <c r="AR153" s="169">
        <f t="shared" si="129"/>
        <v>0</v>
      </c>
      <c r="AS153" s="169">
        <f t="shared" si="130"/>
        <v>0</v>
      </c>
      <c r="AT153" s="169">
        <f t="shared" si="131"/>
        <v>0</v>
      </c>
      <c r="AU153" s="169">
        <f t="shared" si="132"/>
        <v>0</v>
      </c>
      <c r="AV153" s="169">
        <f t="shared" si="133"/>
        <v>1</v>
      </c>
      <c r="AW153" s="169">
        <f t="shared" si="134"/>
        <v>1</v>
      </c>
      <c r="AX153" s="169">
        <f t="shared" si="135"/>
        <v>1</v>
      </c>
      <c r="AY153" s="169">
        <f t="shared" si="148"/>
        <v>0</v>
      </c>
      <c r="AZ153" s="169">
        <f t="shared" si="136"/>
        <v>0</v>
      </c>
      <c r="BA153" s="169">
        <f t="shared" si="137"/>
        <v>0</v>
      </c>
      <c r="BB153" s="169">
        <f t="shared" si="138"/>
        <v>1</v>
      </c>
      <c r="BC153" s="169">
        <f t="shared" si="139"/>
        <v>0</v>
      </c>
      <c r="BD153" s="169">
        <f t="shared" si="140"/>
        <v>1</v>
      </c>
      <c r="BE153" s="169">
        <f t="shared" si="141"/>
        <v>0</v>
      </c>
      <c r="BF153" s="169">
        <f t="shared" si="142"/>
        <v>0</v>
      </c>
      <c r="BG153" s="169">
        <f t="shared" si="143"/>
        <v>1</v>
      </c>
      <c r="BH153" s="169">
        <f t="shared" si="144"/>
        <v>1</v>
      </c>
      <c r="BI153" s="169">
        <f t="shared" si="145"/>
        <v>0</v>
      </c>
      <c r="BJ153" s="169">
        <f t="shared" si="146"/>
        <v>0</v>
      </c>
      <c r="BK153" s="167">
        <f t="shared" si="147"/>
        <v>0</v>
      </c>
      <c r="BL153" s="169">
        <f t="shared" si="149"/>
        <v>1</v>
      </c>
      <c r="BM153" s="169">
        <f t="shared" si="150"/>
        <v>0</v>
      </c>
      <c r="BN153" s="169">
        <f t="shared" si="151"/>
        <v>0</v>
      </c>
      <c r="BO153" s="169">
        <f t="shared" si="152"/>
        <v>1</v>
      </c>
      <c r="BP153" s="36">
        <f t="shared" si="153"/>
        <v>0</v>
      </c>
      <c r="BQ153">
        <f t="shared" si="154"/>
        <v>0</v>
      </c>
      <c r="BR153" s="36">
        <f t="shared" si="155"/>
        <v>2</v>
      </c>
      <c r="BS153" t="e">
        <f t="shared" si="156"/>
        <v>#N/A</v>
      </c>
    </row>
    <row r="154" spans="1:71">
      <c r="A154" s="59">
        <v>230</v>
      </c>
      <c r="B154" s="59">
        <v>151192</v>
      </c>
      <c r="C154" s="160">
        <v>15535713.806178199</v>
      </c>
      <c r="D154" s="59">
        <v>4357142.75</v>
      </c>
      <c r="E154" s="59">
        <v>4357142.75</v>
      </c>
      <c r="F154" s="59">
        <v>11178571.056178199</v>
      </c>
      <c r="G154" s="59">
        <v>0</v>
      </c>
      <c r="H154" s="59">
        <v>-3726755410.6890602</v>
      </c>
      <c r="I154" s="59">
        <v>444</v>
      </c>
      <c r="J154" s="59">
        <v>0</v>
      </c>
      <c r="K154" s="59">
        <v>0</v>
      </c>
      <c r="L154" s="59">
        <v>0</v>
      </c>
      <c r="M154" s="59">
        <v>0</v>
      </c>
      <c r="N154" s="59">
        <v>0</v>
      </c>
      <c r="O154" s="59">
        <v>408</v>
      </c>
      <c r="P154" s="59">
        <v>0</v>
      </c>
      <c r="Q154" s="59">
        <v>0</v>
      </c>
      <c r="R154" s="59">
        <v>1</v>
      </c>
      <c r="S154" s="59">
        <v>1</v>
      </c>
      <c r="T154" s="59">
        <f t="shared" si="106"/>
        <v>2</v>
      </c>
      <c r="U154" s="59">
        <f t="shared" si="107"/>
        <v>0</v>
      </c>
      <c r="V154" s="59">
        <f t="shared" si="108"/>
        <v>0</v>
      </c>
      <c r="W154" s="59">
        <f t="shared" si="109"/>
        <v>0</v>
      </c>
      <c r="X154" s="59">
        <f t="shared" si="110"/>
        <v>0</v>
      </c>
      <c r="Y154" s="59">
        <f t="shared" si="111"/>
        <v>0</v>
      </c>
      <c r="Z154" s="59">
        <f t="shared" si="112"/>
        <v>0</v>
      </c>
      <c r="AA154" s="59">
        <f t="shared" si="113"/>
        <v>0</v>
      </c>
      <c r="AB154" s="59">
        <f t="shared" si="114"/>
        <v>0</v>
      </c>
      <c r="AC154" s="59">
        <f t="shared" si="115"/>
        <v>0</v>
      </c>
      <c r="AD154" s="166">
        <f t="shared" si="105"/>
        <v>0</v>
      </c>
      <c r="AE154" s="169">
        <f t="shared" si="116"/>
        <v>0</v>
      </c>
      <c r="AF154" s="169">
        <f t="shared" si="117"/>
        <v>0</v>
      </c>
      <c r="AG154" s="169">
        <f t="shared" si="118"/>
        <v>0</v>
      </c>
      <c r="AH154" s="169">
        <f t="shared" si="119"/>
        <v>1</v>
      </c>
      <c r="AI154" s="169">
        <f t="shared" si="120"/>
        <v>0</v>
      </c>
      <c r="AJ154" s="169">
        <f t="shared" si="121"/>
        <v>0</v>
      </c>
      <c r="AK154" s="169">
        <f t="shared" si="122"/>
        <v>0</v>
      </c>
      <c r="AL154" s="169">
        <f t="shared" si="123"/>
        <v>1</v>
      </c>
      <c r="AM154" s="169">
        <f t="shared" si="124"/>
        <v>0</v>
      </c>
      <c r="AN154" s="169">
        <f t="shared" si="125"/>
        <v>0</v>
      </c>
      <c r="AO154" s="169">
        <f t="shared" si="126"/>
        <v>1</v>
      </c>
      <c r="AP154" s="169">
        <f t="shared" si="127"/>
        <v>0</v>
      </c>
      <c r="AQ154" s="169">
        <f t="shared" si="128"/>
        <v>0</v>
      </c>
      <c r="AR154" s="169">
        <f t="shared" si="129"/>
        <v>0</v>
      </c>
      <c r="AS154" s="169">
        <f t="shared" si="130"/>
        <v>0</v>
      </c>
      <c r="AT154" s="169">
        <f t="shared" si="131"/>
        <v>0</v>
      </c>
      <c r="AU154" s="169">
        <f t="shared" si="132"/>
        <v>0</v>
      </c>
      <c r="AV154" s="169">
        <f t="shared" si="133"/>
        <v>1</v>
      </c>
      <c r="AW154" s="169">
        <f t="shared" si="134"/>
        <v>1</v>
      </c>
      <c r="AX154" s="169">
        <f t="shared" si="135"/>
        <v>1</v>
      </c>
      <c r="AY154" s="169">
        <f t="shared" si="148"/>
        <v>0</v>
      </c>
      <c r="AZ154" s="169">
        <f t="shared" si="136"/>
        <v>0</v>
      </c>
      <c r="BA154" s="169">
        <f t="shared" si="137"/>
        <v>0</v>
      </c>
      <c r="BB154" s="169">
        <f t="shared" si="138"/>
        <v>1</v>
      </c>
      <c r="BC154" s="169">
        <f t="shared" si="139"/>
        <v>0</v>
      </c>
      <c r="BD154" s="169">
        <f t="shared" si="140"/>
        <v>1</v>
      </c>
      <c r="BE154" s="169">
        <f t="shared" si="141"/>
        <v>0</v>
      </c>
      <c r="BF154" s="169">
        <f t="shared" si="142"/>
        <v>0</v>
      </c>
      <c r="BG154" s="169">
        <f t="shared" si="143"/>
        <v>0</v>
      </c>
      <c r="BH154" s="169">
        <f t="shared" si="144"/>
        <v>0</v>
      </c>
      <c r="BI154" s="169">
        <f t="shared" si="145"/>
        <v>0</v>
      </c>
      <c r="BJ154" s="169">
        <f t="shared" si="146"/>
        <v>0</v>
      </c>
      <c r="BK154" s="167">
        <f t="shared" si="147"/>
        <v>1</v>
      </c>
      <c r="BL154" s="169">
        <f t="shared" si="149"/>
        <v>1</v>
      </c>
      <c r="BM154" s="169">
        <f t="shared" si="150"/>
        <v>0</v>
      </c>
      <c r="BN154" s="169">
        <f t="shared" si="151"/>
        <v>0</v>
      </c>
      <c r="BO154" s="169">
        <f t="shared" si="152"/>
        <v>1</v>
      </c>
      <c r="BP154" s="36">
        <f t="shared" si="153"/>
        <v>0</v>
      </c>
      <c r="BQ154">
        <f t="shared" si="154"/>
        <v>0</v>
      </c>
      <c r="BR154" s="36">
        <f t="shared" si="155"/>
        <v>1</v>
      </c>
      <c r="BS154" t="e">
        <f t="shared" si="156"/>
        <v>#N/A</v>
      </c>
    </row>
    <row r="155" spans="1:71">
      <c r="A155" s="59">
        <v>343</v>
      </c>
      <c r="B155" s="59">
        <v>211332</v>
      </c>
      <c r="C155" s="160">
        <v>16125901.261175601</v>
      </c>
      <c r="D155" s="59">
        <v>4790163.875</v>
      </c>
      <c r="E155" s="59">
        <v>4790163.875</v>
      </c>
      <c r="F155" s="59">
        <v>11335737.386175601</v>
      </c>
      <c r="G155" s="59">
        <v>68.852457046508803</v>
      </c>
      <c r="H155" s="59">
        <v>-4812011659.0090303</v>
      </c>
      <c r="I155" s="59">
        <v>101</v>
      </c>
      <c r="J155" s="59">
        <v>0</v>
      </c>
      <c r="K155" s="59">
        <v>0</v>
      </c>
      <c r="L155" s="59">
        <v>101</v>
      </c>
      <c r="M155" s="59">
        <v>0</v>
      </c>
      <c r="N155" s="59">
        <v>0</v>
      </c>
      <c r="O155" s="59">
        <v>101</v>
      </c>
      <c r="P155" s="59">
        <v>0</v>
      </c>
      <c r="Q155" s="59">
        <v>0</v>
      </c>
      <c r="R155" s="59">
        <v>2</v>
      </c>
      <c r="S155" s="59">
        <v>0</v>
      </c>
      <c r="T155" s="59">
        <f t="shared" si="106"/>
        <v>0</v>
      </c>
      <c r="U155" s="59">
        <f t="shared" si="107"/>
        <v>0</v>
      </c>
      <c r="V155" s="59">
        <f t="shared" si="108"/>
        <v>0</v>
      </c>
      <c r="W155" s="59">
        <f t="shared" si="109"/>
        <v>0</v>
      </c>
      <c r="X155" s="59">
        <f t="shared" si="110"/>
        <v>0</v>
      </c>
      <c r="Y155" s="59">
        <f t="shared" si="111"/>
        <v>0</v>
      </c>
      <c r="Z155" s="59">
        <f t="shared" si="112"/>
        <v>0</v>
      </c>
      <c r="AA155" s="59">
        <f t="shared" si="113"/>
        <v>0</v>
      </c>
      <c r="AB155" s="59">
        <f t="shared" si="114"/>
        <v>0</v>
      </c>
      <c r="AC155" s="59">
        <f t="shared" si="115"/>
        <v>0</v>
      </c>
      <c r="AD155" s="166">
        <f t="shared" si="105"/>
        <v>3</v>
      </c>
      <c r="AE155" s="169">
        <f t="shared" si="116"/>
        <v>0</v>
      </c>
      <c r="AF155" s="169">
        <f t="shared" si="117"/>
        <v>1</v>
      </c>
      <c r="AG155" s="169">
        <f t="shared" si="118"/>
        <v>0</v>
      </c>
      <c r="AH155" s="169">
        <f t="shared" si="119"/>
        <v>1</v>
      </c>
      <c r="AI155" s="169">
        <f t="shared" si="120"/>
        <v>0</v>
      </c>
      <c r="AJ155" s="169">
        <f t="shared" si="121"/>
        <v>0</v>
      </c>
      <c r="AK155" s="169">
        <f t="shared" si="122"/>
        <v>0</v>
      </c>
      <c r="AL155" s="169">
        <f t="shared" si="123"/>
        <v>1</v>
      </c>
      <c r="AM155" s="169">
        <f t="shared" si="124"/>
        <v>0</v>
      </c>
      <c r="AN155" s="169">
        <f t="shared" si="125"/>
        <v>0</v>
      </c>
      <c r="AO155" s="169">
        <f t="shared" si="126"/>
        <v>1</v>
      </c>
      <c r="AP155" s="169">
        <f t="shared" si="127"/>
        <v>0</v>
      </c>
      <c r="AQ155" s="169">
        <f t="shared" si="128"/>
        <v>0</v>
      </c>
      <c r="AR155" s="169">
        <f t="shared" si="129"/>
        <v>0</v>
      </c>
      <c r="AS155" s="169">
        <f t="shared" si="130"/>
        <v>0</v>
      </c>
      <c r="AT155" s="169">
        <f t="shared" si="131"/>
        <v>0</v>
      </c>
      <c r="AU155" s="169">
        <f t="shared" si="132"/>
        <v>0</v>
      </c>
      <c r="AV155" s="169">
        <f t="shared" si="133"/>
        <v>1</v>
      </c>
      <c r="AW155" s="169">
        <f t="shared" si="134"/>
        <v>0</v>
      </c>
      <c r="AX155" s="169">
        <f t="shared" si="135"/>
        <v>0</v>
      </c>
      <c r="AY155" s="169">
        <f t="shared" si="148"/>
        <v>0</v>
      </c>
      <c r="AZ155" s="169">
        <f t="shared" si="136"/>
        <v>0</v>
      </c>
      <c r="BA155" s="169">
        <f t="shared" si="137"/>
        <v>0</v>
      </c>
      <c r="BB155" s="169">
        <f t="shared" si="138"/>
        <v>1</v>
      </c>
      <c r="BC155" s="169">
        <f t="shared" si="139"/>
        <v>0</v>
      </c>
      <c r="BD155" s="169">
        <f t="shared" si="140"/>
        <v>1</v>
      </c>
      <c r="BE155" s="169">
        <f t="shared" si="141"/>
        <v>0</v>
      </c>
      <c r="BF155" s="169">
        <f t="shared" si="142"/>
        <v>0</v>
      </c>
      <c r="BG155" s="169">
        <f t="shared" si="143"/>
        <v>0</v>
      </c>
      <c r="BH155" s="169">
        <f t="shared" si="144"/>
        <v>0</v>
      </c>
      <c r="BI155" s="169">
        <f t="shared" si="145"/>
        <v>0</v>
      </c>
      <c r="BJ155" s="169">
        <f t="shared" si="146"/>
        <v>0</v>
      </c>
      <c r="BK155" s="167">
        <f t="shared" si="147"/>
        <v>0</v>
      </c>
      <c r="BL155" s="169">
        <f t="shared" si="149"/>
        <v>0</v>
      </c>
      <c r="BM155" s="169">
        <f t="shared" si="150"/>
        <v>1</v>
      </c>
      <c r="BN155" s="169">
        <f t="shared" si="151"/>
        <v>1</v>
      </c>
      <c r="BO155" s="169">
        <f t="shared" si="152"/>
        <v>0</v>
      </c>
      <c r="BP155" s="36">
        <f t="shared" si="153"/>
        <v>1</v>
      </c>
      <c r="BQ155">
        <f t="shared" si="154"/>
        <v>0</v>
      </c>
      <c r="BR155" s="36">
        <f t="shared" si="155"/>
        <v>0</v>
      </c>
      <c r="BS155" t="e">
        <f t="shared" si="156"/>
        <v>#N/A</v>
      </c>
    </row>
    <row r="156" spans="1:71">
      <c r="A156" s="59">
        <v>85</v>
      </c>
      <c r="B156" s="59">
        <v>22151</v>
      </c>
      <c r="C156" s="160">
        <v>32199999.520182598</v>
      </c>
      <c r="D156" s="59">
        <v>20718750</v>
      </c>
      <c r="E156" s="59">
        <v>20718750</v>
      </c>
      <c r="F156" s="59">
        <v>11481249.5201826</v>
      </c>
      <c r="G156" s="59">
        <v>0</v>
      </c>
      <c r="H156" s="59">
        <v>-1445814320.5314901</v>
      </c>
      <c r="I156" s="59">
        <v>0</v>
      </c>
      <c r="J156" s="59">
        <v>0</v>
      </c>
      <c r="K156" s="59">
        <v>0</v>
      </c>
      <c r="L156" s="59">
        <v>102</v>
      </c>
      <c r="M156" s="59">
        <v>0</v>
      </c>
      <c r="N156" s="59">
        <v>0</v>
      </c>
      <c r="O156" s="59">
        <v>0</v>
      </c>
      <c r="P156" s="59">
        <v>0</v>
      </c>
      <c r="Q156" s="59">
        <v>0</v>
      </c>
      <c r="R156" s="59">
        <v>1</v>
      </c>
      <c r="S156" s="59">
        <v>1</v>
      </c>
      <c r="T156" s="59">
        <f t="shared" si="106"/>
        <v>0</v>
      </c>
      <c r="U156" s="59">
        <f t="shared" si="107"/>
        <v>0</v>
      </c>
      <c r="V156" s="59">
        <f t="shared" si="108"/>
        <v>1</v>
      </c>
      <c r="W156" s="59">
        <f t="shared" si="109"/>
        <v>0</v>
      </c>
      <c r="X156" s="59">
        <f t="shared" si="110"/>
        <v>0</v>
      </c>
      <c r="Y156" s="59">
        <f t="shared" si="111"/>
        <v>0</v>
      </c>
      <c r="Z156" s="59">
        <f t="shared" si="112"/>
        <v>0</v>
      </c>
      <c r="AA156" s="59">
        <f t="shared" si="113"/>
        <v>0</v>
      </c>
      <c r="AB156" s="59">
        <f t="shared" si="114"/>
        <v>0</v>
      </c>
      <c r="AC156" s="59">
        <f t="shared" si="115"/>
        <v>0</v>
      </c>
      <c r="AD156" s="166">
        <f t="shared" si="105"/>
        <v>0</v>
      </c>
      <c r="AE156" s="169">
        <f t="shared" si="116"/>
        <v>0</v>
      </c>
      <c r="AF156" s="169">
        <f t="shared" si="117"/>
        <v>0</v>
      </c>
      <c r="AG156" s="169">
        <f t="shared" si="118"/>
        <v>0</v>
      </c>
      <c r="AH156" s="169">
        <f t="shared" si="119"/>
        <v>1</v>
      </c>
      <c r="AI156" s="169">
        <f t="shared" si="120"/>
        <v>0</v>
      </c>
      <c r="AJ156" s="169">
        <f t="shared" si="121"/>
        <v>0</v>
      </c>
      <c r="AK156" s="169">
        <f t="shared" si="122"/>
        <v>0</v>
      </c>
      <c r="AL156" s="169">
        <f t="shared" si="123"/>
        <v>1</v>
      </c>
      <c r="AM156" s="169">
        <f t="shared" si="124"/>
        <v>1</v>
      </c>
      <c r="AN156" s="169">
        <f t="shared" si="125"/>
        <v>0</v>
      </c>
      <c r="AO156" s="169">
        <f t="shared" si="126"/>
        <v>1</v>
      </c>
      <c r="AP156" s="169">
        <f t="shared" si="127"/>
        <v>0</v>
      </c>
      <c r="AQ156" s="169">
        <f t="shared" si="128"/>
        <v>1</v>
      </c>
      <c r="AR156" s="169">
        <f t="shared" si="129"/>
        <v>0</v>
      </c>
      <c r="AS156" s="169">
        <f t="shared" si="130"/>
        <v>0</v>
      </c>
      <c r="AT156" s="169">
        <f t="shared" si="131"/>
        <v>0</v>
      </c>
      <c r="AU156" s="169">
        <f t="shared" si="132"/>
        <v>0</v>
      </c>
      <c r="AV156" s="169">
        <f t="shared" si="133"/>
        <v>1</v>
      </c>
      <c r="AW156" s="169">
        <f t="shared" si="134"/>
        <v>0</v>
      </c>
      <c r="AX156" s="169">
        <f t="shared" si="135"/>
        <v>0</v>
      </c>
      <c r="AY156" s="169">
        <f t="shared" si="148"/>
        <v>0</v>
      </c>
      <c r="AZ156" s="169">
        <f t="shared" si="136"/>
        <v>0</v>
      </c>
      <c r="BA156" s="169">
        <f t="shared" si="137"/>
        <v>0</v>
      </c>
      <c r="BB156" s="169">
        <f t="shared" si="138"/>
        <v>1</v>
      </c>
      <c r="BC156" s="169">
        <f t="shared" si="139"/>
        <v>0</v>
      </c>
      <c r="BD156" s="169">
        <f t="shared" si="140"/>
        <v>1</v>
      </c>
      <c r="BE156" s="169">
        <f t="shared" si="141"/>
        <v>0</v>
      </c>
      <c r="BF156" s="169">
        <f t="shared" si="142"/>
        <v>0</v>
      </c>
      <c r="BG156" s="169">
        <f t="shared" si="143"/>
        <v>0</v>
      </c>
      <c r="BH156" s="169">
        <f t="shared" si="144"/>
        <v>0</v>
      </c>
      <c r="BI156" s="169">
        <f t="shared" si="145"/>
        <v>0</v>
      </c>
      <c r="BJ156" s="169">
        <f t="shared" si="146"/>
        <v>0</v>
      </c>
      <c r="BK156" s="167">
        <f t="shared" si="147"/>
        <v>0</v>
      </c>
      <c r="BL156" s="169">
        <f t="shared" si="149"/>
        <v>1</v>
      </c>
      <c r="BM156" s="169">
        <f t="shared" si="150"/>
        <v>0</v>
      </c>
      <c r="BN156" s="169">
        <f t="shared" si="151"/>
        <v>0</v>
      </c>
      <c r="BO156" s="169">
        <f t="shared" si="152"/>
        <v>1</v>
      </c>
      <c r="BP156" s="36">
        <f t="shared" si="153"/>
        <v>0</v>
      </c>
      <c r="BQ156">
        <f t="shared" si="154"/>
        <v>0</v>
      </c>
      <c r="BR156" s="36">
        <f t="shared" si="155"/>
        <v>0</v>
      </c>
      <c r="BS156" t="e">
        <f t="shared" si="156"/>
        <v>#N/A</v>
      </c>
    </row>
    <row r="157" spans="1:71">
      <c r="A157" s="59">
        <v>231</v>
      </c>
      <c r="B157" s="59">
        <v>151201</v>
      </c>
      <c r="C157" s="160">
        <v>26249999.189749401</v>
      </c>
      <c r="D157" s="59">
        <v>13485116</v>
      </c>
      <c r="E157" s="59">
        <v>14735116</v>
      </c>
      <c r="F157" s="59">
        <v>11514883.189749399</v>
      </c>
      <c r="G157" s="59">
        <v>178.571418762207</v>
      </c>
      <c r="H157" s="59">
        <v>-3733919098.0977302</v>
      </c>
      <c r="I157" s="59">
        <v>0</v>
      </c>
      <c r="J157" s="59">
        <v>0</v>
      </c>
      <c r="K157" s="59">
        <v>0</v>
      </c>
      <c r="L157" s="59">
        <v>101</v>
      </c>
      <c r="M157" s="59">
        <v>0</v>
      </c>
      <c r="N157" s="59">
        <v>0</v>
      </c>
      <c r="O157" s="59">
        <v>101</v>
      </c>
      <c r="P157" s="59">
        <v>0</v>
      </c>
      <c r="Q157" s="59">
        <v>0</v>
      </c>
      <c r="R157" s="59">
        <v>2</v>
      </c>
      <c r="S157" s="59">
        <v>0</v>
      </c>
      <c r="T157" s="59">
        <f t="shared" si="106"/>
        <v>0</v>
      </c>
      <c r="U157" s="59">
        <f t="shared" si="107"/>
        <v>0</v>
      </c>
      <c r="V157" s="59">
        <f t="shared" si="108"/>
        <v>0</v>
      </c>
      <c r="W157" s="59">
        <f t="shared" si="109"/>
        <v>0</v>
      </c>
      <c r="X157" s="59">
        <f t="shared" si="110"/>
        <v>0</v>
      </c>
      <c r="Y157" s="59">
        <f t="shared" si="111"/>
        <v>0</v>
      </c>
      <c r="Z157" s="59">
        <f t="shared" si="112"/>
        <v>0</v>
      </c>
      <c r="AA157" s="59">
        <f t="shared" si="113"/>
        <v>0</v>
      </c>
      <c r="AB157" s="59">
        <f t="shared" si="114"/>
        <v>0</v>
      </c>
      <c r="AC157" s="59">
        <f t="shared" si="115"/>
        <v>0</v>
      </c>
      <c r="AD157" s="166">
        <f t="shared" si="105"/>
        <v>2</v>
      </c>
      <c r="AE157" s="169">
        <f t="shared" si="116"/>
        <v>0</v>
      </c>
      <c r="AF157" s="169">
        <f t="shared" si="117"/>
        <v>1</v>
      </c>
      <c r="AG157" s="169">
        <f t="shared" si="118"/>
        <v>0</v>
      </c>
      <c r="AH157" s="169">
        <f t="shared" si="119"/>
        <v>1</v>
      </c>
      <c r="AI157" s="169">
        <f t="shared" si="120"/>
        <v>0</v>
      </c>
      <c r="AJ157" s="169">
        <f t="shared" si="121"/>
        <v>0</v>
      </c>
      <c r="AK157" s="169">
        <f t="shared" si="122"/>
        <v>0</v>
      </c>
      <c r="AL157" s="169">
        <f t="shared" si="123"/>
        <v>1</v>
      </c>
      <c r="AM157" s="169">
        <f t="shared" si="124"/>
        <v>0</v>
      </c>
      <c r="AN157" s="169">
        <f t="shared" si="125"/>
        <v>0</v>
      </c>
      <c r="AO157" s="169">
        <f t="shared" si="126"/>
        <v>1</v>
      </c>
      <c r="AP157" s="169">
        <f t="shared" si="127"/>
        <v>0</v>
      </c>
      <c r="AQ157" s="169">
        <f t="shared" si="128"/>
        <v>0</v>
      </c>
      <c r="AR157" s="169">
        <f t="shared" si="129"/>
        <v>0</v>
      </c>
      <c r="AS157" s="169">
        <f t="shared" si="130"/>
        <v>0</v>
      </c>
      <c r="AT157" s="169">
        <f t="shared" si="131"/>
        <v>0</v>
      </c>
      <c r="AU157" s="169">
        <f t="shared" si="132"/>
        <v>0</v>
      </c>
      <c r="AV157" s="169">
        <f t="shared" si="133"/>
        <v>1</v>
      </c>
      <c r="AW157" s="169">
        <f t="shared" si="134"/>
        <v>0</v>
      </c>
      <c r="AX157" s="169">
        <f t="shared" si="135"/>
        <v>0</v>
      </c>
      <c r="AY157" s="169">
        <f t="shared" si="148"/>
        <v>0</v>
      </c>
      <c r="AZ157" s="169">
        <f t="shared" si="136"/>
        <v>0</v>
      </c>
      <c r="BA157" s="169">
        <f t="shared" si="137"/>
        <v>0</v>
      </c>
      <c r="BB157" s="169">
        <f t="shared" si="138"/>
        <v>1</v>
      </c>
      <c r="BC157" s="169">
        <f t="shared" si="139"/>
        <v>0</v>
      </c>
      <c r="BD157" s="169">
        <f t="shared" si="140"/>
        <v>1</v>
      </c>
      <c r="BE157" s="169">
        <f t="shared" si="141"/>
        <v>0</v>
      </c>
      <c r="BF157" s="169">
        <f t="shared" si="142"/>
        <v>0</v>
      </c>
      <c r="BG157" s="169">
        <f t="shared" si="143"/>
        <v>0</v>
      </c>
      <c r="BH157" s="169">
        <f t="shared" si="144"/>
        <v>0</v>
      </c>
      <c r="BI157" s="169">
        <f t="shared" si="145"/>
        <v>0</v>
      </c>
      <c r="BJ157" s="169">
        <f t="shared" si="146"/>
        <v>0</v>
      </c>
      <c r="BK157" s="167">
        <f t="shared" si="147"/>
        <v>0</v>
      </c>
      <c r="BL157" s="169">
        <f t="shared" si="149"/>
        <v>0</v>
      </c>
      <c r="BM157" s="169">
        <f t="shared" si="150"/>
        <v>1</v>
      </c>
      <c r="BN157" s="169">
        <f t="shared" si="151"/>
        <v>1</v>
      </c>
      <c r="BO157" s="169">
        <f t="shared" si="152"/>
        <v>0</v>
      </c>
      <c r="BP157" s="36">
        <f t="shared" si="153"/>
        <v>1</v>
      </c>
      <c r="BQ157">
        <f t="shared" si="154"/>
        <v>0</v>
      </c>
      <c r="BR157" s="36">
        <f t="shared" si="155"/>
        <v>0</v>
      </c>
      <c r="BS157" t="e">
        <f t="shared" si="156"/>
        <v>#N/A</v>
      </c>
    </row>
    <row r="158" spans="1:71">
      <c r="A158" s="59">
        <v>102</v>
      </c>
      <c r="B158" s="59">
        <v>24133</v>
      </c>
      <c r="C158" s="160">
        <v>17846154.500746898</v>
      </c>
      <c r="D158" s="59">
        <v>4476923.125</v>
      </c>
      <c r="E158" s="59">
        <v>6323077</v>
      </c>
      <c r="F158" s="59">
        <v>11523077.5007469</v>
      </c>
      <c r="G158" s="59">
        <v>30.769231796264599</v>
      </c>
      <c r="H158" s="59">
        <v>-1688629674.97738</v>
      </c>
      <c r="I158" s="59">
        <v>0</v>
      </c>
      <c r="J158" s="59">
        <v>0</v>
      </c>
      <c r="K158" s="59">
        <v>0</v>
      </c>
      <c r="L158" s="59">
        <v>101</v>
      </c>
      <c r="M158" s="59">
        <v>0</v>
      </c>
      <c r="N158" s="59">
        <v>0</v>
      </c>
      <c r="O158" s="59">
        <v>0</v>
      </c>
      <c r="P158" s="59">
        <v>0</v>
      </c>
      <c r="Q158" s="59">
        <v>0</v>
      </c>
      <c r="R158" s="59">
        <v>1</v>
      </c>
      <c r="S158" s="59">
        <v>1</v>
      </c>
      <c r="T158" s="59">
        <f t="shared" si="106"/>
        <v>0</v>
      </c>
      <c r="U158" s="59">
        <f t="shared" si="107"/>
        <v>0</v>
      </c>
      <c r="V158" s="59">
        <f t="shared" si="108"/>
        <v>0</v>
      </c>
      <c r="W158" s="59">
        <f t="shared" si="109"/>
        <v>0</v>
      </c>
      <c r="X158" s="59">
        <f t="shared" si="110"/>
        <v>0</v>
      </c>
      <c r="Y158" s="59">
        <f t="shared" si="111"/>
        <v>0</v>
      </c>
      <c r="Z158" s="59">
        <f t="shared" si="112"/>
        <v>0</v>
      </c>
      <c r="AA158" s="59">
        <f t="shared" si="113"/>
        <v>0</v>
      </c>
      <c r="AB158" s="59">
        <f t="shared" si="114"/>
        <v>0</v>
      </c>
      <c r="AC158" s="59">
        <f t="shared" si="115"/>
        <v>0</v>
      </c>
      <c r="AD158" s="166">
        <f t="shared" si="105"/>
        <v>1</v>
      </c>
      <c r="AE158" s="169">
        <f t="shared" si="116"/>
        <v>1</v>
      </c>
      <c r="AF158" s="169">
        <f t="shared" si="117"/>
        <v>0</v>
      </c>
      <c r="AG158" s="169">
        <f t="shared" si="118"/>
        <v>0</v>
      </c>
      <c r="AH158" s="169">
        <f t="shared" si="119"/>
        <v>1</v>
      </c>
      <c r="AI158" s="169">
        <f t="shared" si="120"/>
        <v>0</v>
      </c>
      <c r="AJ158" s="169">
        <f t="shared" si="121"/>
        <v>0</v>
      </c>
      <c r="AK158" s="169">
        <f t="shared" si="122"/>
        <v>0</v>
      </c>
      <c r="AL158" s="169">
        <f t="shared" si="123"/>
        <v>1</v>
      </c>
      <c r="AM158" s="169">
        <f t="shared" si="124"/>
        <v>0</v>
      </c>
      <c r="AN158" s="169">
        <f t="shared" si="125"/>
        <v>0</v>
      </c>
      <c r="AO158" s="169">
        <f t="shared" si="126"/>
        <v>1</v>
      </c>
      <c r="AP158" s="169">
        <f t="shared" si="127"/>
        <v>0</v>
      </c>
      <c r="AQ158" s="169">
        <f t="shared" si="128"/>
        <v>0</v>
      </c>
      <c r="AR158" s="169">
        <f t="shared" si="129"/>
        <v>0</v>
      </c>
      <c r="AS158" s="169">
        <f t="shared" si="130"/>
        <v>0</v>
      </c>
      <c r="AT158" s="169">
        <f t="shared" si="131"/>
        <v>0</v>
      </c>
      <c r="AU158" s="169">
        <f t="shared" si="132"/>
        <v>0</v>
      </c>
      <c r="AV158" s="169">
        <f t="shared" si="133"/>
        <v>1</v>
      </c>
      <c r="AW158" s="169">
        <f t="shared" si="134"/>
        <v>0</v>
      </c>
      <c r="AX158" s="169">
        <f t="shared" si="135"/>
        <v>0</v>
      </c>
      <c r="AY158" s="169">
        <f t="shared" si="148"/>
        <v>0</v>
      </c>
      <c r="AZ158" s="169">
        <f t="shared" si="136"/>
        <v>0</v>
      </c>
      <c r="BA158" s="169">
        <f t="shared" si="137"/>
        <v>0</v>
      </c>
      <c r="BB158" s="169">
        <f t="shared" si="138"/>
        <v>1</v>
      </c>
      <c r="BC158" s="169">
        <f t="shared" si="139"/>
        <v>0</v>
      </c>
      <c r="BD158" s="169">
        <f t="shared" si="140"/>
        <v>1</v>
      </c>
      <c r="BE158" s="169">
        <f t="shared" si="141"/>
        <v>0</v>
      </c>
      <c r="BF158" s="169">
        <f t="shared" si="142"/>
        <v>0</v>
      </c>
      <c r="BG158" s="169">
        <f t="shared" si="143"/>
        <v>0</v>
      </c>
      <c r="BH158" s="169">
        <f t="shared" si="144"/>
        <v>0</v>
      </c>
      <c r="BI158" s="169">
        <f t="shared" si="145"/>
        <v>0</v>
      </c>
      <c r="BJ158" s="169">
        <f t="shared" si="146"/>
        <v>0</v>
      </c>
      <c r="BK158" s="167">
        <f t="shared" si="147"/>
        <v>0</v>
      </c>
      <c r="BL158" s="169">
        <f t="shared" si="149"/>
        <v>1</v>
      </c>
      <c r="BM158" s="169">
        <f t="shared" si="150"/>
        <v>0</v>
      </c>
      <c r="BN158" s="169">
        <f t="shared" si="151"/>
        <v>0</v>
      </c>
      <c r="BO158" s="169">
        <f t="shared" si="152"/>
        <v>1</v>
      </c>
      <c r="BP158" s="36">
        <f t="shared" si="153"/>
        <v>1</v>
      </c>
      <c r="BQ158">
        <f t="shared" si="154"/>
        <v>0</v>
      </c>
      <c r="BR158" s="36">
        <f t="shared" si="155"/>
        <v>0</v>
      </c>
      <c r="BS158" t="e">
        <f t="shared" si="156"/>
        <v>#N/A</v>
      </c>
    </row>
    <row r="159" spans="1:71">
      <c r="A159" s="59">
        <v>25</v>
      </c>
      <c r="B159" s="59">
        <v>12293</v>
      </c>
      <c r="C159" s="160">
        <v>25892857.4919447</v>
      </c>
      <c r="D159" s="59">
        <v>14285714</v>
      </c>
      <c r="E159" s="59">
        <v>14285714</v>
      </c>
      <c r="F159" s="59">
        <v>11607143.4919447</v>
      </c>
      <c r="G159" s="59">
        <v>452.38095092773398</v>
      </c>
      <c r="H159" s="59">
        <v>-301326527.27917701</v>
      </c>
      <c r="I159" s="59">
        <v>0</v>
      </c>
      <c r="J159" s="59">
        <v>0</v>
      </c>
      <c r="K159" s="59">
        <v>0</v>
      </c>
      <c r="L159" s="59">
        <v>416</v>
      </c>
      <c r="M159" s="59">
        <v>102</v>
      </c>
      <c r="N159" s="59">
        <v>301</v>
      </c>
      <c r="O159" s="59">
        <v>0</v>
      </c>
      <c r="P159" s="59">
        <v>0</v>
      </c>
      <c r="Q159" s="59">
        <v>0</v>
      </c>
      <c r="R159" s="59">
        <v>2</v>
      </c>
      <c r="S159" s="59">
        <v>1</v>
      </c>
      <c r="T159" s="59">
        <f t="shared" si="106"/>
        <v>1</v>
      </c>
      <c r="U159" s="59">
        <f t="shared" si="107"/>
        <v>0</v>
      </c>
      <c r="V159" s="59">
        <f t="shared" si="108"/>
        <v>0</v>
      </c>
      <c r="W159" s="59">
        <f t="shared" si="109"/>
        <v>0</v>
      </c>
      <c r="X159" s="59">
        <f t="shared" si="110"/>
        <v>0</v>
      </c>
      <c r="Y159" s="59">
        <f t="shared" si="111"/>
        <v>1</v>
      </c>
      <c r="Z159" s="59">
        <f t="shared" si="112"/>
        <v>0</v>
      </c>
      <c r="AA159" s="59">
        <f t="shared" si="113"/>
        <v>1</v>
      </c>
      <c r="AB159" s="59">
        <f t="shared" si="114"/>
        <v>0</v>
      </c>
      <c r="AC159" s="59">
        <f t="shared" si="115"/>
        <v>0</v>
      </c>
      <c r="AD159" s="166">
        <f t="shared" si="105"/>
        <v>0</v>
      </c>
      <c r="AE159" s="169">
        <f t="shared" si="116"/>
        <v>0</v>
      </c>
      <c r="AF159" s="169">
        <f t="shared" si="117"/>
        <v>0</v>
      </c>
      <c r="AG159" s="169">
        <f t="shared" si="118"/>
        <v>0</v>
      </c>
      <c r="AH159" s="169">
        <f t="shared" si="119"/>
        <v>1</v>
      </c>
      <c r="AI159" s="169">
        <f t="shared" si="120"/>
        <v>0</v>
      </c>
      <c r="AJ159" s="169">
        <f t="shared" si="121"/>
        <v>0</v>
      </c>
      <c r="AK159" s="169">
        <f t="shared" si="122"/>
        <v>0</v>
      </c>
      <c r="AL159" s="169">
        <f t="shared" si="123"/>
        <v>1</v>
      </c>
      <c r="AM159" s="169">
        <f t="shared" si="124"/>
        <v>0</v>
      </c>
      <c r="AN159" s="169">
        <f t="shared" si="125"/>
        <v>0</v>
      </c>
      <c r="AO159" s="169">
        <f t="shared" si="126"/>
        <v>1</v>
      </c>
      <c r="AP159" s="169">
        <f t="shared" si="127"/>
        <v>0</v>
      </c>
      <c r="AQ159" s="169">
        <f t="shared" si="128"/>
        <v>0</v>
      </c>
      <c r="AR159" s="169">
        <f t="shared" si="129"/>
        <v>0</v>
      </c>
      <c r="AS159" s="169">
        <f t="shared" si="130"/>
        <v>0</v>
      </c>
      <c r="AT159" s="169">
        <f t="shared" si="131"/>
        <v>0</v>
      </c>
      <c r="AU159" s="169">
        <f t="shared" si="132"/>
        <v>0</v>
      </c>
      <c r="AV159" s="169">
        <f t="shared" si="133"/>
        <v>1</v>
      </c>
      <c r="AW159" s="169">
        <f t="shared" si="134"/>
        <v>1</v>
      </c>
      <c r="AX159" s="169">
        <f t="shared" si="135"/>
        <v>0</v>
      </c>
      <c r="AY159" s="169">
        <f t="shared" si="148"/>
        <v>1</v>
      </c>
      <c r="AZ159" s="169">
        <f t="shared" si="136"/>
        <v>0</v>
      </c>
      <c r="BA159" s="169">
        <f t="shared" si="137"/>
        <v>0</v>
      </c>
      <c r="BB159" s="169">
        <f t="shared" si="138"/>
        <v>1</v>
      </c>
      <c r="BC159" s="169">
        <f t="shared" si="139"/>
        <v>1</v>
      </c>
      <c r="BD159" s="169">
        <f t="shared" si="140"/>
        <v>0</v>
      </c>
      <c r="BE159" s="169">
        <f t="shared" si="141"/>
        <v>0</v>
      </c>
      <c r="BF159" s="169">
        <f t="shared" si="142"/>
        <v>0</v>
      </c>
      <c r="BG159" s="169">
        <f t="shared" si="143"/>
        <v>0</v>
      </c>
      <c r="BH159" s="169">
        <f t="shared" si="144"/>
        <v>0</v>
      </c>
      <c r="BI159" s="169">
        <f t="shared" si="145"/>
        <v>0</v>
      </c>
      <c r="BJ159" s="169">
        <f t="shared" si="146"/>
        <v>1</v>
      </c>
      <c r="BK159" s="167">
        <f t="shared" si="147"/>
        <v>0</v>
      </c>
      <c r="BL159" s="169">
        <f t="shared" si="149"/>
        <v>0</v>
      </c>
      <c r="BM159" s="169">
        <f t="shared" si="150"/>
        <v>1</v>
      </c>
      <c r="BN159" s="169">
        <f t="shared" si="151"/>
        <v>0</v>
      </c>
      <c r="BO159" s="169">
        <f t="shared" si="152"/>
        <v>1</v>
      </c>
      <c r="BP159" s="36">
        <f t="shared" si="153"/>
        <v>0</v>
      </c>
      <c r="BQ159">
        <f t="shared" si="154"/>
        <v>0</v>
      </c>
      <c r="BR159" s="36">
        <f t="shared" si="155"/>
        <v>1</v>
      </c>
      <c r="BS159" t="e">
        <f t="shared" si="156"/>
        <v>#N/A</v>
      </c>
    </row>
    <row r="160" spans="1:71">
      <c r="A160" s="59">
        <v>376</v>
      </c>
      <c r="B160" s="59">
        <v>221231</v>
      </c>
      <c r="C160" s="160">
        <v>85625001.913867906</v>
      </c>
      <c r="D160" s="59">
        <v>47618750</v>
      </c>
      <c r="E160" s="59">
        <v>73931250</v>
      </c>
      <c r="F160" s="59">
        <v>11693751.9138679</v>
      </c>
      <c r="G160" s="59">
        <v>450</v>
      </c>
      <c r="H160" s="59">
        <v>-5640739897.87642</v>
      </c>
      <c r="I160" s="59">
        <v>102</v>
      </c>
      <c r="J160" s="59">
        <v>0</v>
      </c>
      <c r="K160" s="59">
        <v>0</v>
      </c>
      <c r="L160" s="59">
        <v>0</v>
      </c>
      <c r="M160" s="59">
        <v>0</v>
      </c>
      <c r="N160" s="59">
        <v>0</v>
      </c>
      <c r="O160" s="59">
        <v>406</v>
      </c>
      <c r="P160" s="59">
        <v>0</v>
      </c>
      <c r="Q160" s="59">
        <v>0</v>
      </c>
      <c r="R160" s="59">
        <v>1</v>
      </c>
      <c r="S160" s="59">
        <v>1</v>
      </c>
      <c r="T160" s="59">
        <f t="shared" si="106"/>
        <v>1</v>
      </c>
      <c r="U160" s="59">
        <f t="shared" si="107"/>
        <v>0</v>
      </c>
      <c r="V160" s="59">
        <f t="shared" si="108"/>
        <v>1</v>
      </c>
      <c r="W160" s="59">
        <f t="shared" si="109"/>
        <v>0</v>
      </c>
      <c r="X160" s="59">
        <f t="shared" si="110"/>
        <v>0</v>
      </c>
      <c r="Y160" s="59">
        <f t="shared" si="111"/>
        <v>0</v>
      </c>
      <c r="Z160" s="59">
        <f t="shared" si="112"/>
        <v>0</v>
      </c>
      <c r="AA160" s="59">
        <f t="shared" si="113"/>
        <v>0</v>
      </c>
      <c r="AB160" s="59">
        <f t="shared" si="114"/>
        <v>0</v>
      </c>
      <c r="AC160" s="59">
        <f t="shared" si="115"/>
        <v>0</v>
      </c>
      <c r="AD160" s="166">
        <f t="shared" si="105"/>
        <v>0</v>
      </c>
      <c r="AE160" s="169">
        <f t="shared" si="116"/>
        <v>0</v>
      </c>
      <c r="AF160" s="169">
        <f t="shared" si="117"/>
        <v>0</v>
      </c>
      <c r="AG160" s="169">
        <f t="shared" si="118"/>
        <v>0</v>
      </c>
      <c r="AH160" s="169">
        <f t="shared" si="119"/>
        <v>1</v>
      </c>
      <c r="AI160" s="169">
        <f t="shared" si="120"/>
        <v>0</v>
      </c>
      <c r="AJ160" s="169">
        <f t="shared" si="121"/>
        <v>0</v>
      </c>
      <c r="AK160" s="169">
        <f t="shared" si="122"/>
        <v>0</v>
      </c>
      <c r="AL160" s="169">
        <f t="shared" si="123"/>
        <v>1</v>
      </c>
      <c r="AM160" s="169">
        <f t="shared" si="124"/>
        <v>1</v>
      </c>
      <c r="AN160" s="169">
        <f t="shared" si="125"/>
        <v>0</v>
      </c>
      <c r="AO160" s="169">
        <f t="shared" si="126"/>
        <v>1</v>
      </c>
      <c r="AP160" s="169">
        <f t="shared" si="127"/>
        <v>0</v>
      </c>
      <c r="AQ160" s="169">
        <f t="shared" si="128"/>
        <v>1</v>
      </c>
      <c r="AR160" s="169">
        <f t="shared" si="129"/>
        <v>1</v>
      </c>
      <c r="AS160" s="169">
        <f t="shared" si="130"/>
        <v>1</v>
      </c>
      <c r="AT160" s="169">
        <f t="shared" si="131"/>
        <v>0</v>
      </c>
      <c r="AU160" s="169">
        <f t="shared" si="132"/>
        <v>0</v>
      </c>
      <c r="AV160" s="169">
        <f t="shared" si="133"/>
        <v>0</v>
      </c>
      <c r="AW160" s="169">
        <f t="shared" si="134"/>
        <v>1</v>
      </c>
      <c r="AX160" s="169">
        <f t="shared" si="135"/>
        <v>0</v>
      </c>
      <c r="AY160" s="169">
        <f t="shared" si="148"/>
        <v>1</v>
      </c>
      <c r="AZ160" s="169">
        <f t="shared" si="136"/>
        <v>1</v>
      </c>
      <c r="BA160" s="169">
        <f t="shared" si="137"/>
        <v>0</v>
      </c>
      <c r="BB160" s="169">
        <f t="shared" si="138"/>
        <v>1</v>
      </c>
      <c r="BC160" s="169">
        <f t="shared" si="139"/>
        <v>0</v>
      </c>
      <c r="BD160" s="169">
        <f t="shared" si="140"/>
        <v>1</v>
      </c>
      <c r="BE160" s="169">
        <f t="shared" si="141"/>
        <v>1</v>
      </c>
      <c r="BF160" s="169">
        <f t="shared" si="142"/>
        <v>0</v>
      </c>
      <c r="BG160" s="169">
        <f t="shared" si="143"/>
        <v>0</v>
      </c>
      <c r="BH160" s="169">
        <f t="shared" si="144"/>
        <v>0</v>
      </c>
      <c r="BI160" s="169">
        <f t="shared" si="145"/>
        <v>0</v>
      </c>
      <c r="BJ160" s="169">
        <f t="shared" si="146"/>
        <v>0</v>
      </c>
      <c r="BK160" s="167">
        <f t="shared" si="147"/>
        <v>0</v>
      </c>
      <c r="BL160" s="169">
        <f t="shared" si="149"/>
        <v>1</v>
      </c>
      <c r="BM160" s="169">
        <f t="shared" si="150"/>
        <v>0</v>
      </c>
      <c r="BN160" s="169">
        <f t="shared" si="151"/>
        <v>0</v>
      </c>
      <c r="BO160" s="169">
        <f t="shared" si="152"/>
        <v>1</v>
      </c>
      <c r="BP160" s="36">
        <f t="shared" si="153"/>
        <v>0</v>
      </c>
      <c r="BQ160">
        <f t="shared" si="154"/>
        <v>0</v>
      </c>
      <c r="BR160" s="36">
        <f t="shared" si="155"/>
        <v>2</v>
      </c>
      <c r="BS160" t="e">
        <f t="shared" si="156"/>
        <v>#N/A</v>
      </c>
    </row>
    <row r="161" spans="1:71">
      <c r="A161" s="59">
        <v>196</v>
      </c>
      <c r="B161" s="59">
        <v>131221</v>
      </c>
      <c r="C161" s="160">
        <v>16666667.1870247</v>
      </c>
      <c r="D161" s="59">
        <v>4881667</v>
      </c>
      <c r="E161" s="59">
        <v>4881667</v>
      </c>
      <c r="F161" s="59">
        <v>11785000.1870247</v>
      </c>
      <c r="G161" s="59">
        <v>19.0476188659668</v>
      </c>
      <c r="H161" s="59">
        <v>-2918167157.8468199</v>
      </c>
      <c r="I161" s="59">
        <v>0</v>
      </c>
      <c r="J161" s="59">
        <v>0</v>
      </c>
      <c r="K161" s="59">
        <v>0</v>
      </c>
      <c r="L161" s="59">
        <v>402</v>
      </c>
      <c r="M161" s="59">
        <v>707</v>
      </c>
      <c r="N161" s="59">
        <v>706</v>
      </c>
      <c r="O161" s="59">
        <v>0</v>
      </c>
      <c r="P161" s="59">
        <v>0</v>
      </c>
      <c r="Q161" s="59">
        <v>0</v>
      </c>
      <c r="R161" s="59">
        <v>1</v>
      </c>
      <c r="S161" s="59">
        <v>1</v>
      </c>
      <c r="T161" s="59">
        <f t="shared" si="106"/>
        <v>1</v>
      </c>
      <c r="U161" s="59">
        <f t="shared" si="107"/>
        <v>0</v>
      </c>
      <c r="V161" s="59">
        <f t="shared" si="108"/>
        <v>0</v>
      </c>
      <c r="W161" s="59">
        <f t="shared" si="109"/>
        <v>0</v>
      </c>
      <c r="X161" s="59">
        <f t="shared" si="110"/>
        <v>2</v>
      </c>
      <c r="Y161" s="59">
        <f t="shared" si="111"/>
        <v>0</v>
      </c>
      <c r="Z161" s="59">
        <f t="shared" si="112"/>
        <v>0</v>
      </c>
      <c r="AA161" s="59">
        <f t="shared" si="113"/>
        <v>0</v>
      </c>
      <c r="AB161" s="59">
        <f t="shared" si="114"/>
        <v>0</v>
      </c>
      <c r="AC161" s="59">
        <f t="shared" si="115"/>
        <v>0</v>
      </c>
      <c r="AD161" s="166">
        <f t="shared" si="105"/>
        <v>0</v>
      </c>
      <c r="AE161" s="169">
        <f t="shared" si="116"/>
        <v>0</v>
      </c>
      <c r="AF161" s="169">
        <f t="shared" si="117"/>
        <v>0</v>
      </c>
      <c r="AG161" s="169">
        <f t="shared" si="118"/>
        <v>0</v>
      </c>
      <c r="AH161" s="169">
        <f t="shared" si="119"/>
        <v>1</v>
      </c>
      <c r="AI161" s="169">
        <f t="shared" si="120"/>
        <v>0</v>
      </c>
      <c r="AJ161" s="169">
        <f t="shared" si="121"/>
        <v>0</v>
      </c>
      <c r="AK161" s="169">
        <f t="shared" si="122"/>
        <v>0</v>
      </c>
      <c r="AL161" s="169">
        <f t="shared" si="123"/>
        <v>1</v>
      </c>
      <c r="AM161" s="169">
        <f t="shared" si="124"/>
        <v>0</v>
      </c>
      <c r="AN161" s="169">
        <f t="shared" si="125"/>
        <v>0</v>
      </c>
      <c r="AO161" s="169">
        <f t="shared" si="126"/>
        <v>1</v>
      </c>
      <c r="AP161" s="169">
        <f t="shared" si="127"/>
        <v>0</v>
      </c>
      <c r="AQ161" s="169">
        <f t="shared" si="128"/>
        <v>0</v>
      </c>
      <c r="AR161" s="169">
        <f t="shared" si="129"/>
        <v>0</v>
      </c>
      <c r="AS161" s="169">
        <f t="shared" si="130"/>
        <v>0</v>
      </c>
      <c r="AT161" s="169">
        <f t="shared" si="131"/>
        <v>0</v>
      </c>
      <c r="AU161" s="169">
        <f t="shared" si="132"/>
        <v>0</v>
      </c>
      <c r="AV161" s="169">
        <f t="shared" si="133"/>
        <v>1</v>
      </c>
      <c r="AW161" s="169">
        <f t="shared" si="134"/>
        <v>1</v>
      </c>
      <c r="AX161" s="169">
        <f t="shared" si="135"/>
        <v>0</v>
      </c>
      <c r="AY161" s="169">
        <f t="shared" si="148"/>
        <v>1</v>
      </c>
      <c r="AZ161" s="169">
        <f t="shared" si="136"/>
        <v>0</v>
      </c>
      <c r="BA161" s="169">
        <f t="shared" si="137"/>
        <v>1</v>
      </c>
      <c r="BB161" s="169">
        <f t="shared" si="138"/>
        <v>0</v>
      </c>
      <c r="BC161" s="169">
        <f t="shared" si="139"/>
        <v>0</v>
      </c>
      <c r="BD161" s="169">
        <f t="shared" si="140"/>
        <v>1</v>
      </c>
      <c r="BE161" s="169">
        <f t="shared" si="141"/>
        <v>0</v>
      </c>
      <c r="BF161" s="169">
        <f t="shared" si="142"/>
        <v>0</v>
      </c>
      <c r="BG161" s="169">
        <f t="shared" si="143"/>
        <v>0</v>
      </c>
      <c r="BH161" s="169">
        <f t="shared" si="144"/>
        <v>0</v>
      </c>
      <c r="BI161" s="169">
        <f t="shared" si="145"/>
        <v>0</v>
      </c>
      <c r="BJ161" s="169">
        <f t="shared" si="146"/>
        <v>0</v>
      </c>
      <c r="BK161" s="167">
        <f t="shared" si="147"/>
        <v>1</v>
      </c>
      <c r="BL161" s="169">
        <f t="shared" si="149"/>
        <v>1</v>
      </c>
      <c r="BM161" s="169">
        <f t="shared" si="150"/>
        <v>0</v>
      </c>
      <c r="BN161" s="169">
        <f t="shared" si="151"/>
        <v>0</v>
      </c>
      <c r="BO161" s="169">
        <f t="shared" si="152"/>
        <v>1</v>
      </c>
      <c r="BP161" s="36">
        <f t="shared" si="153"/>
        <v>0</v>
      </c>
      <c r="BQ161">
        <f t="shared" si="154"/>
        <v>0</v>
      </c>
      <c r="BR161" s="36">
        <f t="shared" si="155"/>
        <v>1</v>
      </c>
      <c r="BS161" t="e">
        <f t="shared" si="156"/>
        <v>#N/A</v>
      </c>
    </row>
    <row r="162" spans="1:71">
      <c r="A162" s="59">
        <v>242</v>
      </c>
      <c r="B162" s="59">
        <v>151441</v>
      </c>
      <c r="C162" s="160">
        <v>36249999.845666498</v>
      </c>
      <c r="D162" s="59">
        <v>22621429.125</v>
      </c>
      <c r="E162" s="59">
        <v>24228572</v>
      </c>
      <c r="F162" s="59">
        <v>12021427.8456665</v>
      </c>
      <c r="G162" s="59">
        <v>200.000001907349</v>
      </c>
      <c r="H162" s="59">
        <v>-3814226840.6942401</v>
      </c>
      <c r="I162" s="59">
        <v>101</v>
      </c>
      <c r="J162" s="59">
        <v>0</v>
      </c>
      <c r="K162" s="59">
        <v>0</v>
      </c>
      <c r="L162" s="59">
        <v>101</v>
      </c>
      <c r="M162" s="59">
        <v>0</v>
      </c>
      <c r="N162" s="59">
        <v>0</v>
      </c>
      <c r="O162" s="59">
        <v>0</v>
      </c>
      <c r="P162" s="59">
        <v>0</v>
      </c>
      <c r="Q162" s="59">
        <v>0</v>
      </c>
      <c r="R162" s="59">
        <v>2</v>
      </c>
      <c r="S162" s="59">
        <v>0</v>
      </c>
      <c r="T162" s="59">
        <f t="shared" si="106"/>
        <v>0</v>
      </c>
      <c r="U162" s="59">
        <f t="shared" si="107"/>
        <v>0</v>
      </c>
      <c r="V162" s="59">
        <f t="shared" si="108"/>
        <v>0</v>
      </c>
      <c r="W162" s="59">
        <f t="shared" si="109"/>
        <v>0</v>
      </c>
      <c r="X162" s="59">
        <f t="shared" si="110"/>
        <v>0</v>
      </c>
      <c r="Y162" s="59">
        <f t="shared" si="111"/>
        <v>0</v>
      </c>
      <c r="Z162" s="59">
        <f t="shared" si="112"/>
        <v>0</v>
      </c>
      <c r="AA162" s="59">
        <f t="shared" si="113"/>
        <v>0</v>
      </c>
      <c r="AB162" s="59">
        <f t="shared" si="114"/>
        <v>0</v>
      </c>
      <c r="AC162" s="59">
        <f t="shared" si="115"/>
        <v>0</v>
      </c>
      <c r="AD162" s="166">
        <f t="shared" si="105"/>
        <v>2</v>
      </c>
      <c r="AE162" s="169">
        <f t="shared" si="116"/>
        <v>0</v>
      </c>
      <c r="AF162" s="169">
        <f t="shared" si="117"/>
        <v>1</v>
      </c>
      <c r="AG162" s="169">
        <f t="shared" si="118"/>
        <v>0</v>
      </c>
      <c r="AH162" s="169">
        <f t="shared" si="119"/>
        <v>1</v>
      </c>
      <c r="AI162" s="169">
        <f t="shared" si="120"/>
        <v>0</v>
      </c>
      <c r="AJ162" s="169">
        <f t="shared" si="121"/>
        <v>0</v>
      </c>
      <c r="AK162" s="169">
        <f t="shared" si="122"/>
        <v>0</v>
      </c>
      <c r="AL162" s="169">
        <f t="shared" si="123"/>
        <v>1</v>
      </c>
      <c r="AM162" s="169">
        <f t="shared" si="124"/>
        <v>0</v>
      </c>
      <c r="AN162" s="169">
        <f t="shared" si="125"/>
        <v>0</v>
      </c>
      <c r="AO162" s="169">
        <f t="shared" si="126"/>
        <v>1</v>
      </c>
      <c r="AP162" s="169">
        <f t="shared" si="127"/>
        <v>0</v>
      </c>
      <c r="AQ162" s="169">
        <f t="shared" si="128"/>
        <v>0</v>
      </c>
      <c r="AR162" s="169">
        <f t="shared" si="129"/>
        <v>0</v>
      </c>
      <c r="AS162" s="169">
        <f t="shared" si="130"/>
        <v>0</v>
      </c>
      <c r="AT162" s="169">
        <f t="shared" si="131"/>
        <v>0</v>
      </c>
      <c r="AU162" s="169">
        <f t="shared" si="132"/>
        <v>0</v>
      </c>
      <c r="AV162" s="169">
        <f t="shared" si="133"/>
        <v>1</v>
      </c>
      <c r="AW162" s="169">
        <f t="shared" si="134"/>
        <v>0</v>
      </c>
      <c r="AX162" s="169">
        <f t="shared" si="135"/>
        <v>0</v>
      </c>
      <c r="AY162" s="169">
        <f t="shared" si="148"/>
        <v>0</v>
      </c>
      <c r="AZ162" s="169">
        <f t="shared" si="136"/>
        <v>0</v>
      </c>
      <c r="BA162" s="169">
        <f t="shared" si="137"/>
        <v>0</v>
      </c>
      <c r="BB162" s="169">
        <f t="shared" si="138"/>
        <v>1</v>
      </c>
      <c r="BC162" s="169">
        <f t="shared" si="139"/>
        <v>0</v>
      </c>
      <c r="BD162" s="169">
        <f t="shared" si="140"/>
        <v>1</v>
      </c>
      <c r="BE162" s="169">
        <f t="shared" si="141"/>
        <v>0</v>
      </c>
      <c r="BF162" s="169">
        <f t="shared" si="142"/>
        <v>0</v>
      </c>
      <c r="BG162" s="169">
        <f t="shared" si="143"/>
        <v>0</v>
      </c>
      <c r="BH162" s="169">
        <f t="shared" si="144"/>
        <v>0</v>
      </c>
      <c r="BI162" s="169">
        <f t="shared" si="145"/>
        <v>0</v>
      </c>
      <c r="BJ162" s="169">
        <f t="shared" si="146"/>
        <v>0</v>
      </c>
      <c r="BK162" s="167">
        <f t="shared" si="147"/>
        <v>0</v>
      </c>
      <c r="BL162" s="169">
        <f t="shared" si="149"/>
        <v>0</v>
      </c>
      <c r="BM162" s="169">
        <f t="shared" si="150"/>
        <v>1</v>
      </c>
      <c r="BN162" s="169">
        <f t="shared" si="151"/>
        <v>1</v>
      </c>
      <c r="BO162" s="169">
        <f t="shared" si="152"/>
        <v>0</v>
      </c>
      <c r="BP162" s="36">
        <f t="shared" si="153"/>
        <v>1</v>
      </c>
      <c r="BQ162">
        <f t="shared" si="154"/>
        <v>0</v>
      </c>
      <c r="BR162" s="36">
        <f t="shared" si="155"/>
        <v>0</v>
      </c>
      <c r="BS162" t="e">
        <f t="shared" si="156"/>
        <v>#N/A</v>
      </c>
    </row>
    <row r="163" spans="1:71">
      <c r="A163" s="59">
        <v>173</v>
      </c>
      <c r="B163" s="59">
        <v>122201</v>
      </c>
      <c r="C163" s="160">
        <v>26083928.4603769</v>
      </c>
      <c r="D163" s="59">
        <v>13812500</v>
      </c>
      <c r="E163" s="59">
        <v>13812500</v>
      </c>
      <c r="F163" s="59">
        <v>12271428.4603769</v>
      </c>
      <c r="G163" s="59">
        <v>164.28571701049799</v>
      </c>
      <c r="H163" s="59">
        <v>-2614837159.7797699</v>
      </c>
      <c r="I163" s="59">
        <v>403</v>
      </c>
      <c r="J163" s="59">
        <v>302</v>
      </c>
      <c r="K163" s="59">
        <v>0</v>
      </c>
      <c r="L163" s="59">
        <v>301</v>
      </c>
      <c r="M163" s="59">
        <v>0</v>
      </c>
      <c r="N163" s="59">
        <v>0</v>
      </c>
      <c r="O163" s="59">
        <v>0</v>
      </c>
      <c r="P163" s="59">
        <v>0</v>
      </c>
      <c r="Q163" s="59">
        <v>0</v>
      </c>
      <c r="R163" s="59">
        <v>1</v>
      </c>
      <c r="S163" s="59">
        <v>1</v>
      </c>
      <c r="T163" s="59">
        <f t="shared" si="106"/>
        <v>1</v>
      </c>
      <c r="U163" s="59">
        <f t="shared" si="107"/>
        <v>2</v>
      </c>
      <c r="V163" s="59">
        <f t="shared" si="108"/>
        <v>0</v>
      </c>
      <c r="W163" s="59">
        <f t="shared" si="109"/>
        <v>0</v>
      </c>
      <c r="X163" s="59">
        <f t="shared" si="110"/>
        <v>0</v>
      </c>
      <c r="Y163" s="59">
        <f t="shared" si="111"/>
        <v>1</v>
      </c>
      <c r="Z163" s="59">
        <f t="shared" si="112"/>
        <v>0</v>
      </c>
      <c r="AA163" s="59">
        <f t="shared" si="113"/>
        <v>0</v>
      </c>
      <c r="AB163" s="59">
        <f t="shared" si="114"/>
        <v>0</v>
      </c>
      <c r="AC163" s="59">
        <f t="shared" si="115"/>
        <v>0</v>
      </c>
      <c r="AD163" s="166">
        <f t="shared" si="105"/>
        <v>0</v>
      </c>
      <c r="AE163" s="169">
        <f t="shared" si="116"/>
        <v>0</v>
      </c>
      <c r="AF163" s="169">
        <f t="shared" si="117"/>
        <v>0</v>
      </c>
      <c r="AG163" s="169">
        <f t="shared" si="118"/>
        <v>0</v>
      </c>
      <c r="AH163" s="169">
        <f t="shared" si="119"/>
        <v>1</v>
      </c>
      <c r="AI163" s="169">
        <f t="shared" si="120"/>
        <v>0</v>
      </c>
      <c r="AJ163" s="169">
        <f t="shared" si="121"/>
        <v>0</v>
      </c>
      <c r="AK163" s="169">
        <f t="shared" si="122"/>
        <v>0</v>
      </c>
      <c r="AL163" s="169">
        <f t="shared" si="123"/>
        <v>1</v>
      </c>
      <c r="AM163" s="169">
        <f t="shared" si="124"/>
        <v>0</v>
      </c>
      <c r="AN163" s="169">
        <f t="shared" si="125"/>
        <v>0</v>
      </c>
      <c r="AO163" s="169">
        <f t="shared" si="126"/>
        <v>1</v>
      </c>
      <c r="AP163" s="169">
        <f t="shared" si="127"/>
        <v>0</v>
      </c>
      <c r="AQ163" s="169">
        <f t="shared" si="128"/>
        <v>0</v>
      </c>
      <c r="AR163" s="169">
        <f t="shared" si="129"/>
        <v>0</v>
      </c>
      <c r="AS163" s="169">
        <f t="shared" si="130"/>
        <v>0</v>
      </c>
      <c r="AT163" s="169">
        <f t="shared" si="131"/>
        <v>0</v>
      </c>
      <c r="AU163" s="169">
        <f t="shared" si="132"/>
        <v>0</v>
      </c>
      <c r="AV163" s="169">
        <f t="shared" si="133"/>
        <v>1</v>
      </c>
      <c r="AW163" s="169">
        <f t="shared" si="134"/>
        <v>1</v>
      </c>
      <c r="AX163" s="169">
        <f t="shared" si="135"/>
        <v>0</v>
      </c>
      <c r="AY163" s="169">
        <f t="shared" si="148"/>
        <v>1</v>
      </c>
      <c r="AZ163" s="169">
        <f t="shared" si="136"/>
        <v>0</v>
      </c>
      <c r="BA163" s="169">
        <f t="shared" si="137"/>
        <v>0</v>
      </c>
      <c r="BB163" s="169">
        <f t="shared" si="138"/>
        <v>1</v>
      </c>
      <c r="BC163" s="169">
        <f t="shared" si="139"/>
        <v>1</v>
      </c>
      <c r="BD163" s="169">
        <f t="shared" si="140"/>
        <v>0</v>
      </c>
      <c r="BE163" s="169">
        <f t="shared" si="141"/>
        <v>0</v>
      </c>
      <c r="BF163" s="169">
        <f t="shared" si="142"/>
        <v>0</v>
      </c>
      <c r="BG163" s="169">
        <f t="shared" si="143"/>
        <v>1</v>
      </c>
      <c r="BH163" s="169">
        <f t="shared" si="144"/>
        <v>0</v>
      </c>
      <c r="BI163" s="169">
        <f t="shared" si="145"/>
        <v>0</v>
      </c>
      <c r="BJ163" s="169">
        <f t="shared" si="146"/>
        <v>0</v>
      </c>
      <c r="BK163" s="167">
        <f t="shared" si="147"/>
        <v>0</v>
      </c>
      <c r="BL163" s="169">
        <f t="shared" si="149"/>
        <v>1</v>
      </c>
      <c r="BM163" s="169">
        <f t="shared" si="150"/>
        <v>0</v>
      </c>
      <c r="BN163" s="169">
        <f t="shared" si="151"/>
        <v>0</v>
      </c>
      <c r="BO163" s="169">
        <f t="shared" si="152"/>
        <v>1</v>
      </c>
      <c r="BP163" s="36">
        <f t="shared" si="153"/>
        <v>0</v>
      </c>
      <c r="BQ163">
        <f t="shared" si="154"/>
        <v>0</v>
      </c>
      <c r="BR163" s="36">
        <f t="shared" si="155"/>
        <v>1</v>
      </c>
      <c r="BS163" t="e">
        <f t="shared" si="156"/>
        <v>#N/A</v>
      </c>
    </row>
    <row r="164" spans="1:71">
      <c r="A164" s="59">
        <v>176</v>
      </c>
      <c r="B164" s="59">
        <v>122261</v>
      </c>
      <c r="C164" s="160">
        <v>20999999.910592999</v>
      </c>
      <c r="D164" s="59">
        <v>8714286</v>
      </c>
      <c r="E164" s="59">
        <v>8714286</v>
      </c>
      <c r="F164" s="59">
        <v>12285713.910592999</v>
      </c>
      <c r="G164" s="59">
        <v>1000</v>
      </c>
      <c r="H164" s="59">
        <v>-2699144301.56039</v>
      </c>
      <c r="I164" s="59">
        <v>0</v>
      </c>
      <c r="J164" s="59">
        <v>0</v>
      </c>
      <c r="K164" s="59">
        <v>0</v>
      </c>
      <c r="L164" s="59">
        <v>102</v>
      </c>
      <c r="M164" s="59">
        <v>301</v>
      </c>
      <c r="N164" s="59">
        <v>406</v>
      </c>
      <c r="O164" s="59">
        <v>0</v>
      </c>
      <c r="P164" s="59">
        <v>0</v>
      </c>
      <c r="Q164" s="59">
        <v>0</v>
      </c>
      <c r="R164" s="59">
        <v>2</v>
      </c>
      <c r="S164" s="59">
        <v>1</v>
      </c>
      <c r="T164" s="59">
        <f t="shared" si="106"/>
        <v>0</v>
      </c>
      <c r="U164" s="59">
        <f t="shared" si="107"/>
        <v>0</v>
      </c>
      <c r="V164" s="59">
        <f t="shared" si="108"/>
        <v>1</v>
      </c>
      <c r="W164" s="59">
        <f t="shared" si="109"/>
        <v>1</v>
      </c>
      <c r="X164" s="59">
        <f t="shared" si="110"/>
        <v>0</v>
      </c>
      <c r="Y164" s="59">
        <f t="shared" si="111"/>
        <v>1</v>
      </c>
      <c r="Z164" s="59">
        <f t="shared" si="112"/>
        <v>0</v>
      </c>
      <c r="AA164" s="59">
        <f t="shared" si="113"/>
        <v>0</v>
      </c>
      <c r="AB164" s="59">
        <f t="shared" si="114"/>
        <v>0</v>
      </c>
      <c r="AC164" s="59">
        <f t="shared" si="115"/>
        <v>0</v>
      </c>
      <c r="AD164" s="166">
        <f t="shared" si="105"/>
        <v>0</v>
      </c>
      <c r="AE164" s="169">
        <f t="shared" si="116"/>
        <v>0</v>
      </c>
      <c r="AF164" s="169">
        <f t="shared" si="117"/>
        <v>0</v>
      </c>
      <c r="AG164" s="169">
        <f t="shared" si="118"/>
        <v>0</v>
      </c>
      <c r="AH164" s="169">
        <f t="shared" si="119"/>
        <v>1</v>
      </c>
      <c r="AI164" s="169">
        <f t="shared" si="120"/>
        <v>0</v>
      </c>
      <c r="AJ164" s="169">
        <f t="shared" si="121"/>
        <v>0</v>
      </c>
      <c r="AK164" s="169">
        <f t="shared" si="122"/>
        <v>0</v>
      </c>
      <c r="AL164" s="169">
        <f t="shared" si="123"/>
        <v>1</v>
      </c>
      <c r="AM164" s="169">
        <f t="shared" si="124"/>
        <v>1</v>
      </c>
      <c r="AN164" s="169">
        <f t="shared" si="125"/>
        <v>2</v>
      </c>
      <c r="AO164" s="169">
        <f t="shared" si="126"/>
        <v>0</v>
      </c>
      <c r="AP164" s="169">
        <f t="shared" si="127"/>
        <v>0</v>
      </c>
      <c r="AQ164" s="169">
        <f t="shared" si="128"/>
        <v>1</v>
      </c>
      <c r="AR164" s="169">
        <f t="shared" si="129"/>
        <v>0</v>
      </c>
      <c r="AS164" s="169">
        <f t="shared" si="130"/>
        <v>0</v>
      </c>
      <c r="AT164" s="169">
        <f t="shared" si="131"/>
        <v>0</v>
      </c>
      <c r="AU164" s="169">
        <f t="shared" si="132"/>
        <v>0</v>
      </c>
      <c r="AV164" s="169">
        <f t="shared" si="133"/>
        <v>1</v>
      </c>
      <c r="AW164" s="169">
        <f t="shared" si="134"/>
        <v>0</v>
      </c>
      <c r="AX164" s="169">
        <f t="shared" si="135"/>
        <v>0</v>
      </c>
      <c r="AY164" s="169">
        <f t="shared" si="148"/>
        <v>0</v>
      </c>
      <c r="AZ164" s="169">
        <f t="shared" si="136"/>
        <v>0</v>
      </c>
      <c r="BA164" s="169">
        <f t="shared" si="137"/>
        <v>0</v>
      </c>
      <c r="BB164" s="169">
        <f t="shared" si="138"/>
        <v>1</v>
      </c>
      <c r="BC164" s="169">
        <f t="shared" si="139"/>
        <v>0</v>
      </c>
      <c r="BD164" s="169">
        <f t="shared" si="140"/>
        <v>1</v>
      </c>
      <c r="BE164" s="169">
        <f t="shared" si="141"/>
        <v>0</v>
      </c>
      <c r="BF164" s="169">
        <f t="shared" si="142"/>
        <v>0</v>
      </c>
      <c r="BG164" s="169">
        <f t="shared" si="143"/>
        <v>0</v>
      </c>
      <c r="BH164" s="169">
        <f t="shared" si="144"/>
        <v>0</v>
      </c>
      <c r="BI164" s="169">
        <f t="shared" si="145"/>
        <v>0</v>
      </c>
      <c r="BJ164" s="169">
        <f t="shared" si="146"/>
        <v>0</v>
      </c>
      <c r="BK164" s="167">
        <f t="shared" si="147"/>
        <v>0</v>
      </c>
      <c r="BL164" s="169">
        <f t="shared" si="149"/>
        <v>0</v>
      </c>
      <c r="BM164" s="169">
        <f t="shared" si="150"/>
        <v>1</v>
      </c>
      <c r="BN164" s="169">
        <f t="shared" si="151"/>
        <v>0</v>
      </c>
      <c r="BO164" s="169">
        <f t="shared" si="152"/>
        <v>1</v>
      </c>
      <c r="BP164" s="36">
        <f t="shared" si="153"/>
        <v>0</v>
      </c>
      <c r="BQ164">
        <f t="shared" si="154"/>
        <v>2</v>
      </c>
      <c r="BR164" s="36">
        <f t="shared" si="155"/>
        <v>0</v>
      </c>
      <c r="BS164" t="e">
        <f t="shared" si="156"/>
        <v>#N/A</v>
      </c>
    </row>
    <row r="165" spans="1:71">
      <c r="A165" s="59">
        <v>375</v>
      </c>
      <c r="B165" s="59">
        <v>221222</v>
      </c>
      <c r="C165" s="160">
        <v>30333334.0113362</v>
      </c>
      <c r="D165" s="59">
        <v>17999999.5</v>
      </c>
      <c r="E165" s="59">
        <v>17999999.5</v>
      </c>
      <c r="F165" s="59">
        <v>12333334.5113362</v>
      </c>
      <c r="G165" s="59">
        <v>366.66667175292997</v>
      </c>
      <c r="H165" s="59">
        <v>-5640100315.2789497</v>
      </c>
      <c r="I165" s="59">
        <v>0</v>
      </c>
      <c r="J165" s="59">
        <v>0</v>
      </c>
      <c r="K165" s="59">
        <v>0</v>
      </c>
      <c r="L165" s="59">
        <v>101</v>
      </c>
      <c r="M165" s="59">
        <v>0</v>
      </c>
      <c r="N165" s="59">
        <v>0</v>
      </c>
      <c r="O165" s="59">
        <v>0</v>
      </c>
      <c r="P165" s="59">
        <v>0</v>
      </c>
      <c r="Q165" s="59">
        <v>0</v>
      </c>
      <c r="R165" s="59">
        <v>1</v>
      </c>
      <c r="S165" s="59">
        <v>0</v>
      </c>
      <c r="T165" s="59">
        <f t="shared" si="106"/>
        <v>0</v>
      </c>
      <c r="U165" s="59">
        <f t="shared" si="107"/>
        <v>0</v>
      </c>
      <c r="V165" s="59">
        <f t="shared" si="108"/>
        <v>0</v>
      </c>
      <c r="W165" s="59">
        <f t="shared" si="109"/>
        <v>0</v>
      </c>
      <c r="X165" s="59">
        <f t="shared" si="110"/>
        <v>0</v>
      </c>
      <c r="Y165" s="59">
        <f t="shared" si="111"/>
        <v>0</v>
      </c>
      <c r="Z165" s="59">
        <f t="shared" si="112"/>
        <v>0</v>
      </c>
      <c r="AA165" s="59">
        <f t="shared" si="113"/>
        <v>0</v>
      </c>
      <c r="AB165" s="59">
        <f t="shared" si="114"/>
        <v>0</v>
      </c>
      <c r="AC165" s="59">
        <f t="shared" si="115"/>
        <v>0</v>
      </c>
      <c r="AD165" s="166">
        <f t="shared" si="105"/>
        <v>1</v>
      </c>
      <c r="AE165" s="169">
        <f t="shared" si="116"/>
        <v>1</v>
      </c>
      <c r="AF165" s="169">
        <f t="shared" si="117"/>
        <v>0</v>
      </c>
      <c r="AG165" s="169">
        <f t="shared" si="118"/>
        <v>0</v>
      </c>
      <c r="AH165" s="169">
        <f t="shared" si="119"/>
        <v>1</v>
      </c>
      <c r="AI165" s="169">
        <f t="shared" si="120"/>
        <v>0</v>
      </c>
      <c r="AJ165" s="169">
        <f t="shared" si="121"/>
        <v>0</v>
      </c>
      <c r="AK165" s="169">
        <f t="shared" si="122"/>
        <v>0</v>
      </c>
      <c r="AL165" s="169">
        <f t="shared" si="123"/>
        <v>1</v>
      </c>
      <c r="AM165" s="169">
        <f t="shared" si="124"/>
        <v>0</v>
      </c>
      <c r="AN165" s="169">
        <f t="shared" si="125"/>
        <v>0</v>
      </c>
      <c r="AO165" s="169">
        <f t="shared" si="126"/>
        <v>1</v>
      </c>
      <c r="AP165" s="169">
        <f t="shared" si="127"/>
        <v>0</v>
      </c>
      <c r="AQ165" s="169">
        <f t="shared" si="128"/>
        <v>0</v>
      </c>
      <c r="AR165" s="169">
        <f t="shared" si="129"/>
        <v>0</v>
      </c>
      <c r="AS165" s="169">
        <f t="shared" si="130"/>
        <v>0</v>
      </c>
      <c r="AT165" s="169">
        <f t="shared" si="131"/>
        <v>0</v>
      </c>
      <c r="AU165" s="169">
        <f t="shared" si="132"/>
        <v>0</v>
      </c>
      <c r="AV165" s="169">
        <f t="shared" si="133"/>
        <v>1</v>
      </c>
      <c r="AW165" s="169">
        <f t="shared" si="134"/>
        <v>0</v>
      </c>
      <c r="AX165" s="169">
        <f t="shared" si="135"/>
        <v>0</v>
      </c>
      <c r="AY165" s="169">
        <f t="shared" si="148"/>
        <v>0</v>
      </c>
      <c r="AZ165" s="169">
        <f t="shared" si="136"/>
        <v>0</v>
      </c>
      <c r="BA165" s="169">
        <f t="shared" si="137"/>
        <v>0</v>
      </c>
      <c r="BB165" s="169">
        <f t="shared" si="138"/>
        <v>1</v>
      </c>
      <c r="BC165" s="169">
        <f t="shared" si="139"/>
        <v>0</v>
      </c>
      <c r="BD165" s="169">
        <f t="shared" si="140"/>
        <v>1</v>
      </c>
      <c r="BE165" s="169">
        <f t="shared" si="141"/>
        <v>0</v>
      </c>
      <c r="BF165" s="169">
        <f t="shared" si="142"/>
        <v>0</v>
      </c>
      <c r="BG165" s="169">
        <f t="shared" si="143"/>
        <v>0</v>
      </c>
      <c r="BH165" s="169">
        <f t="shared" si="144"/>
        <v>0</v>
      </c>
      <c r="BI165" s="169">
        <f t="shared" si="145"/>
        <v>0</v>
      </c>
      <c r="BJ165" s="169">
        <f t="shared" si="146"/>
        <v>0</v>
      </c>
      <c r="BK165" s="167">
        <f t="shared" si="147"/>
        <v>0</v>
      </c>
      <c r="BL165" s="169">
        <f t="shared" si="149"/>
        <v>1</v>
      </c>
      <c r="BM165" s="169">
        <f t="shared" si="150"/>
        <v>0</v>
      </c>
      <c r="BN165" s="169">
        <f t="shared" si="151"/>
        <v>1</v>
      </c>
      <c r="BO165" s="169">
        <f t="shared" si="152"/>
        <v>0</v>
      </c>
      <c r="BP165" s="36">
        <f t="shared" si="153"/>
        <v>1</v>
      </c>
      <c r="BQ165">
        <f t="shared" si="154"/>
        <v>0</v>
      </c>
      <c r="BR165" s="36">
        <f t="shared" si="155"/>
        <v>0</v>
      </c>
      <c r="BS165" t="e">
        <f t="shared" si="156"/>
        <v>#N/A</v>
      </c>
    </row>
    <row r="166" spans="1:71">
      <c r="A166" s="59">
        <v>246</v>
      </c>
      <c r="B166" s="59">
        <v>152112</v>
      </c>
      <c r="C166" s="160">
        <v>14914285.650788501</v>
      </c>
      <c r="D166" s="59">
        <v>2567857.25</v>
      </c>
      <c r="E166" s="59">
        <v>2567857.25</v>
      </c>
      <c r="F166" s="59">
        <v>12346428.400788501</v>
      </c>
      <c r="G166" s="59">
        <v>0</v>
      </c>
      <c r="H166" s="59">
        <v>-3844422248.8839302</v>
      </c>
      <c r="I166" s="59">
        <v>0</v>
      </c>
      <c r="J166" s="59">
        <v>0</v>
      </c>
      <c r="K166" s="59">
        <v>0</v>
      </c>
      <c r="L166" s="59">
        <v>0</v>
      </c>
      <c r="M166" s="59">
        <v>0</v>
      </c>
      <c r="N166" s="59">
        <v>0</v>
      </c>
      <c r="O166" s="59">
        <v>101</v>
      </c>
      <c r="P166" s="59">
        <v>0</v>
      </c>
      <c r="Q166" s="59">
        <v>0</v>
      </c>
      <c r="R166" s="59">
        <v>2</v>
      </c>
      <c r="S166" s="59">
        <v>1</v>
      </c>
      <c r="T166" s="59">
        <f t="shared" si="106"/>
        <v>0</v>
      </c>
      <c r="U166" s="59">
        <f t="shared" si="107"/>
        <v>0</v>
      </c>
      <c r="V166" s="59">
        <f t="shared" si="108"/>
        <v>0</v>
      </c>
      <c r="W166" s="59">
        <f t="shared" si="109"/>
        <v>0</v>
      </c>
      <c r="X166" s="59">
        <f t="shared" si="110"/>
        <v>0</v>
      </c>
      <c r="Y166" s="59">
        <f t="shared" si="111"/>
        <v>0</v>
      </c>
      <c r="Z166" s="59">
        <f t="shared" si="112"/>
        <v>0</v>
      </c>
      <c r="AA166" s="59">
        <f t="shared" si="113"/>
        <v>0</v>
      </c>
      <c r="AB166" s="59">
        <f t="shared" si="114"/>
        <v>0</v>
      </c>
      <c r="AC166" s="59">
        <f t="shared" si="115"/>
        <v>0</v>
      </c>
      <c r="AD166" s="166">
        <f t="shared" si="105"/>
        <v>1</v>
      </c>
      <c r="AE166" s="169">
        <f t="shared" si="116"/>
        <v>1</v>
      </c>
      <c r="AF166" s="169">
        <f t="shared" si="117"/>
        <v>0</v>
      </c>
      <c r="AG166" s="169">
        <f t="shared" si="118"/>
        <v>0</v>
      </c>
      <c r="AH166" s="169">
        <f t="shared" si="119"/>
        <v>1</v>
      </c>
      <c r="AI166" s="169">
        <f t="shared" si="120"/>
        <v>0</v>
      </c>
      <c r="AJ166" s="169">
        <f t="shared" si="121"/>
        <v>0</v>
      </c>
      <c r="AK166" s="169">
        <f t="shared" si="122"/>
        <v>0</v>
      </c>
      <c r="AL166" s="169">
        <f t="shared" si="123"/>
        <v>1</v>
      </c>
      <c r="AM166" s="169">
        <f t="shared" si="124"/>
        <v>0</v>
      </c>
      <c r="AN166" s="169">
        <f t="shared" si="125"/>
        <v>0</v>
      </c>
      <c r="AO166" s="169">
        <f t="shared" si="126"/>
        <v>1</v>
      </c>
      <c r="AP166" s="169">
        <f t="shared" si="127"/>
        <v>0</v>
      </c>
      <c r="AQ166" s="169">
        <f t="shared" si="128"/>
        <v>0</v>
      </c>
      <c r="AR166" s="169">
        <f t="shared" si="129"/>
        <v>0</v>
      </c>
      <c r="AS166" s="169">
        <f t="shared" si="130"/>
        <v>0</v>
      </c>
      <c r="AT166" s="169">
        <f t="shared" si="131"/>
        <v>0</v>
      </c>
      <c r="AU166" s="169">
        <f t="shared" si="132"/>
        <v>0</v>
      </c>
      <c r="AV166" s="169">
        <f t="shared" si="133"/>
        <v>1</v>
      </c>
      <c r="AW166" s="169">
        <f t="shared" si="134"/>
        <v>0</v>
      </c>
      <c r="AX166" s="169">
        <f t="shared" si="135"/>
        <v>0</v>
      </c>
      <c r="AY166" s="169">
        <f t="shared" si="148"/>
        <v>0</v>
      </c>
      <c r="AZ166" s="169">
        <f t="shared" si="136"/>
        <v>0</v>
      </c>
      <c r="BA166" s="169">
        <f t="shared" si="137"/>
        <v>0</v>
      </c>
      <c r="BB166" s="169">
        <f t="shared" si="138"/>
        <v>1</v>
      </c>
      <c r="BC166" s="169">
        <f t="shared" si="139"/>
        <v>0</v>
      </c>
      <c r="BD166" s="169">
        <f t="shared" si="140"/>
        <v>1</v>
      </c>
      <c r="BE166" s="169">
        <f t="shared" si="141"/>
        <v>0</v>
      </c>
      <c r="BF166" s="169">
        <f t="shared" si="142"/>
        <v>0</v>
      </c>
      <c r="BG166" s="169">
        <f t="shared" si="143"/>
        <v>0</v>
      </c>
      <c r="BH166" s="169">
        <f t="shared" si="144"/>
        <v>0</v>
      </c>
      <c r="BI166" s="169">
        <f t="shared" si="145"/>
        <v>0</v>
      </c>
      <c r="BJ166" s="169">
        <f t="shared" si="146"/>
        <v>0</v>
      </c>
      <c r="BK166" s="167">
        <f t="shared" si="147"/>
        <v>0</v>
      </c>
      <c r="BL166" s="169">
        <f t="shared" si="149"/>
        <v>0</v>
      </c>
      <c r="BM166" s="169">
        <f t="shared" si="150"/>
        <v>1</v>
      </c>
      <c r="BN166" s="169">
        <f t="shared" si="151"/>
        <v>0</v>
      </c>
      <c r="BO166" s="169">
        <f t="shared" si="152"/>
        <v>1</v>
      </c>
      <c r="BP166" s="36">
        <f t="shared" si="153"/>
        <v>1</v>
      </c>
      <c r="BQ166">
        <f t="shared" si="154"/>
        <v>0</v>
      </c>
      <c r="BR166" s="36">
        <f t="shared" si="155"/>
        <v>0</v>
      </c>
      <c r="BS166" t="e">
        <f t="shared" si="156"/>
        <v>#N/A</v>
      </c>
    </row>
    <row r="167" spans="1:71">
      <c r="A167" s="59">
        <v>286</v>
      </c>
      <c r="B167" s="59">
        <v>162521</v>
      </c>
      <c r="C167" s="160">
        <v>56249999.161809698</v>
      </c>
      <c r="D167" s="59">
        <v>39126252</v>
      </c>
      <c r="E167" s="59">
        <v>43888752</v>
      </c>
      <c r="F167" s="59">
        <v>12361247.1618097</v>
      </c>
      <c r="G167" s="59">
        <v>58.75</v>
      </c>
      <c r="H167" s="59">
        <v>-4158072210.3963499</v>
      </c>
      <c r="I167" s="59">
        <v>0</v>
      </c>
      <c r="J167" s="59">
        <v>0</v>
      </c>
      <c r="K167" s="59">
        <v>0</v>
      </c>
      <c r="L167" s="59">
        <v>415</v>
      </c>
      <c r="M167" s="59">
        <v>801</v>
      </c>
      <c r="N167" s="59">
        <v>0</v>
      </c>
      <c r="O167" s="59">
        <v>0</v>
      </c>
      <c r="P167" s="59">
        <v>0</v>
      </c>
      <c r="Q167" s="59">
        <v>0</v>
      </c>
      <c r="R167" s="59">
        <v>2</v>
      </c>
      <c r="S167" s="59">
        <v>1</v>
      </c>
      <c r="T167" s="59">
        <f t="shared" si="106"/>
        <v>1</v>
      </c>
      <c r="U167" s="59">
        <f t="shared" si="107"/>
        <v>0</v>
      </c>
      <c r="V167" s="59">
        <f t="shared" si="108"/>
        <v>0</v>
      </c>
      <c r="W167" s="59">
        <f t="shared" si="109"/>
        <v>0</v>
      </c>
      <c r="X167" s="59">
        <f t="shared" si="110"/>
        <v>1</v>
      </c>
      <c r="Y167" s="59">
        <f t="shared" si="111"/>
        <v>0</v>
      </c>
      <c r="Z167" s="59">
        <f t="shared" si="112"/>
        <v>0</v>
      </c>
      <c r="AA167" s="59">
        <f t="shared" si="113"/>
        <v>0</v>
      </c>
      <c r="AB167" s="59">
        <f t="shared" si="114"/>
        <v>0</v>
      </c>
      <c r="AC167" s="59">
        <f t="shared" si="115"/>
        <v>0</v>
      </c>
      <c r="AD167" s="166">
        <f t="shared" si="105"/>
        <v>0</v>
      </c>
      <c r="AE167" s="169">
        <f t="shared" si="116"/>
        <v>0</v>
      </c>
      <c r="AF167" s="169">
        <f t="shared" si="117"/>
        <v>0</v>
      </c>
      <c r="AG167" s="169">
        <f t="shared" si="118"/>
        <v>0</v>
      </c>
      <c r="AH167" s="169">
        <f t="shared" si="119"/>
        <v>1</v>
      </c>
      <c r="AI167" s="169">
        <f t="shared" si="120"/>
        <v>0</v>
      </c>
      <c r="AJ167" s="169">
        <f t="shared" si="121"/>
        <v>0</v>
      </c>
      <c r="AK167" s="169">
        <f t="shared" si="122"/>
        <v>0</v>
      </c>
      <c r="AL167" s="169">
        <f t="shared" si="123"/>
        <v>1</v>
      </c>
      <c r="AM167" s="169">
        <f t="shared" si="124"/>
        <v>0</v>
      </c>
      <c r="AN167" s="169">
        <f t="shared" si="125"/>
        <v>0</v>
      </c>
      <c r="AO167" s="169">
        <f t="shared" si="126"/>
        <v>1</v>
      </c>
      <c r="AP167" s="169">
        <f t="shared" si="127"/>
        <v>0</v>
      </c>
      <c r="AQ167" s="169">
        <f t="shared" si="128"/>
        <v>0</v>
      </c>
      <c r="AR167" s="169">
        <f t="shared" si="129"/>
        <v>0</v>
      </c>
      <c r="AS167" s="169">
        <f t="shared" si="130"/>
        <v>0</v>
      </c>
      <c r="AT167" s="169">
        <f t="shared" si="131"/>
        <v>0</v>
      </c>
      <c r="AU167" s="169">
        <f t="shared" si="132"/>
        <v>0</v>
      </c>
      <c r="AV167" s="169">
        <f t="shared" si="133"/>
        <v>1</v>
      </c>
      <c r="AW167" s="169">
        <f t="shared" si="134"/>
        <v>1</v>
      </c>
      <c r="AX167" s="169">
        <f t="shared" si="135"/>
        <v>0</v>
      </c>
      <c r="AY167" s="169">
        <f t="shared" si="148"/>
        <v>1</v>
      </c>
      <c r="AZ167" s="169">
        <f t="shared" si="136"/>
        <v>0</v>
      </c>
      <c r="BA167" s="169">
        <f t="shared" si="137"/>
        <v>1</v>
      </c>
      <c r="BB167" s="169">
        <f t="shared" si="138"/>
        <v>0</v>
      </c>
      <c r="BC167" s="169">
        <f t="shared" si="139"/>
        <v>0</v>
      </c>
      <c r="BD167" s="169">
        <f t="shared" si="140"/>
        <v>1</v>
      </c>
      <c r="BE167" s="169">
        <f t="shared" si="141"/>
        <v>0</v>
      </c>
      <c r="BF167" s="169">
        <f t="shared" si="142"/>
        <v>0</v>
      </c>
      <c r="BG167" s="169">
        <f t="shared" si="143"/>
        <v>0</v>
      </c>
      <c r="BH167" s="169">
        <f t="shared" si="144"/>
        <v>1</v>
      </c>
      <c r="BI167" s="169">
        <f t="shared" si="145"/>
        <v>0</v>
      </c>
      <c r="BJ167" s="169">
        <f t="shared" si="146"/>
        <v>0</v>
      </c>
      <c r="BK167" s="167">
        <f t="shared" si="147"/>
        <v>0</v>
      </c>
      <c r="BL167" s="169">
        <f t="shared" si="149"/>
        <v>0</v>
      </c>
      <c r="BM167" s="169">
        <f t="shared" si="150"/>
        <v>1</v>
      </c>
      <c r="BN167" s="169">
        <f t="shared" si="151"/>
        <v>0</v>
      </c>
      <c r="BO167" s="169">
        <f t="shared" si="152"/>
        <v>1</v>
      </c>
      <c r="BP167" s="36">
        <f t="shared" si="153"/>
        <v>0</v>
      </c>
      <c r="BQ167">
        <f t="shared" si="154"/>
        <v>0</v>
      </c>
      <c r="BR167" s="36">
        <f t="shared" si="155"/>
        <v>1</v>
      </c>
      <c r="BS167" t="e">
        <f t="shared" si="156"/>
        <v>#N/A</v>
      </c>
    </row>
    <row r="168" spans="1:71">
      <c r="A168" s="59">
        <v>36</v>
      </c>
      <c r="B168" s="59">
        <v>14143</v>
      </c>
      <c r="C168" s="160">
        <v>21428571.988994099</v>
      </c>
      <c r="D168" s="59">
        <v>9061225</v>
      </c>
      <c r="E168" s="59">
        <v>9061225</v>
      </c>
      <c r="F168" s="59">
        <v>12367346.988994099</v>
      </c>
      <c r="G168" s="59">
        <v>0</v>
      </c>
      <c r="H168" s="59">
        <v>-389852038.96157098</v>
      </c>
      <c r="I168" s="59">
        <v>0</v>
      </c>
      <c r="J168" s="59">
        <v>0</v>
      </c>
      <c r="K168" s="59">
        <v>0</v>
      </c>
      <c r="L168" s="59">
        <v>101</v>
      </c>
      <c r="M168" s="59">
        <v>0</v>
      </c>
      <c r="N168" s="59">
        <v>0</v>
      </c>
      <c r="O168" s="59">
        <v>0</v>
      </c>
      <c r="P168" s="59">
        <v>0</v>
      </c>
      <c r="Q168" s="59">
        <v>0</v>
      </c>
      <c r="R168" s="59">
        <v>2</v>
      </c>
      <c r="S168" s="59">
        <v>0</v>
      </c>
      <c r="T168" s="59">
        <f t="shared" si="106"/>
        <v>0</v>
      </c>
      <c r="U168" s="59">
        <f t="shared" si="107"/>
        <v>0</v>
      </c>
      <c r="V168" s="59">
        <f t="shared" si="108"/>
        <v>0</v>
      </c>
      <c r="W168" s="59">
        <f t="shared" si="109"/>
        <v>0</v>
      </c>
      <c r="X168" s="59">
        <f t="shared" si="110"/>
        <v>0</v>
      </c>
      <c r="Y168" s="59">
        <f t="shared" si="111"/>
        <v>0</v>
      </c>
      <c r="Z168" s="59">
        <f t="shared" si="112"/>
        <v>0</v>
      </c>
      <c r="AA168" s="59">
        <f t="shared" si="113"/>
        <v>0</v>
      </c>
      <c r="AB168" s="59">
        <f t="shared" si="114"/>
        <v>0</v>
      </c>
      <c r="AC168" s="59">
        <f t="shared" si="115"/>
        <v>0</v>
      </c>
      <c r="AD168" s="166">
        <f t="shared" si="105"/>
        <v>1</v>
      </c>
      <c r="AE168" s="169">
        <f t="shared" si="116"/>
        <v>1</v>
      </c>
      <c r="AF168" s="169">
        <f t="shared" si="117"/>
        <v>0</v>
      </c>
      <c r="AG168" s="169">
        <f t="shared" si="118"/>
        <v>0</v>
      </c>
      <c r="AH168" s="169">
        <f t="shared" si="119"/>
        <v>1</v>
      </c>
      <c r="AI168" s="169">
        <f t="shared" si="120"/>
        <v>0</v>
      </c>
      <c r="AJ168" s="169">
        <f t="shared" si="121"/>
        <v>0</v>
      </c>
      <c r="AK168" s="169">
        <f t="shared" si="122"/>
        <v>0</v>
      </c>
      <c r="AL168" s="169">
        <f t="shared" si="123"/>
        <v>1</v>
      </c>
      <c r="AM168" s="169">
        <f t="shared" si="124"/>
        <v>0</v>
      </c>
      <c r="AN168" s="169">
        <f t="shared" si="125"/>
        <v>0</v>
      </c>
      <c r="AO168" s="169">
        <f t="shared" si="126"/>
        <v>1</v>
      </c>
      <c r="AP168" s="169">
        <f t="shared" si="127"/>
        <v>0</v>
      </c>
      <c r="AQ168" s="169">
        <f t="shared" si="128"/>
        <v>0</v>
      </c>
      <c r="AR168" s="169">
        <f t="shared" si="129"/>
        <v>0</v>
      </c>
      <c r="AS168" s="169">
        <f t="shared" si="130"/>
        <v>0</v>
      </c>
      <c r="AT168" s="169">
        <f t="shared" si="131"/>
        <v>0</v>
      </c>
      <c r="AU168" s="169">
        <f t="shared" si="132"/>
        <v>0</v>
      </c>
      <c r="AV168" s="169">
        <f t="shared" si="133"/>
        <v>1</v>
      </c>
      <c r="AW168" s="169">
        <f t="shared" si="134"/>
        <v>0</v>
      </c>
      <c r="AX168" s="169">
        <f t="shared" si="135"/>
        <v>0</v>
      </c>
      <c r="AY168" s="169">
        <f t="shared" si="148"/>
        <v>0</v>
      </c>
      <c r="AZ168" s="169">
        <f t="shared" si="136"/>
        <v>0</v>
      </c>
      <c r="BA168" s="169">
        <f t="shared" si="137"/>
        <v>0</v>
      </c>
      <c r="BB168" s="169">
        <f t="shared" si="138"/>
        <v>1</v>
      </c>
      <c r="BC168" s="169">
        <f t="shared" si="139"/>
        <v>0</v>
      </c>
      <c r="BD168" s="169">
        <f t="shared" si="140"/>
        <v>1</v>
      </c>
      <c r="BE168" s="169">
        <f t="shared" si="141"/>
        <v>0</v>
      </c>
      <c r="BF168" s="169">
        <f t="shared" si="142"/>
        <v>0</v>
      </c>
      <c r="BG168" s="169">
        <f t="shared" si="143"/>
        <v>0</v>
      </c>
      <c r="BH168" s="169">
        <f t="shared" si="144"/>
        <v>0</v>
      </c>
      <c r="BI168" s="169">
        <f t="shared" si="145"/>
        <v>0</v>
      </c>
      <c r="BJ168" s="169">
        <f t="shared" si="146"/>
        <v>0</v>
      </c>
      <c r="BK168" s="167">
        <f t="shared" si="147"/>
        <v>0</v>
      </c>
      <c r="BL168" s="169">
        <f t="shared" si="149"/>
        <v>0</v>
      </c>
      <c r="BM168" s="169">
        <f t="shared" si="150"/>
        <v>1</v>
      </c>
      <c r="BN168" s="169">
        <f t="shared" si="151"/>
        <v>1</v>
      </c>
      <c r="BO168" s="169">
        <f t="shared" si="152"/>
        <v>0</v>
      </c>
      <c r="BP168" s="36">
        <f t="shared" si="153"/>
        <v>1</v>
      </c>
      <c r="BQ168">
        <f t="shared" si="154"/>
        <v>0</v>
      </c>
      <c r="BR168" s="36">
        <f t="shared" si="155"/>
        <v>0</v>
      </c>
      <c r="BS168" t="e">
        <f t="shared" si="156"/>
        <v>#N/A</v>
      </c>
    </row>
    <row r="169" spans="1:71">
      <c r="A169" s="59">
        <v>421</v>
      </c>
      <c r="B169" s="59">
        <v>241211</v>
      </c>
      <c r="C169" s="160">
        <v>14435042.0714883</v>
      </c>
      <c r="D169" s="59">
        <v>1966152.25</v>
      </c>
      <c r="E169" s="59">
        <v>1966152.25</v>
      </c>
      <c r="F169" s="59">
        <v>12468889.8214883</v>
      </c>
      <c r="G169" s="59">
        <v>114.484817504883</v>
      </c>
      <c r="H169" s="59">
        <v>-6590063883.4658098</v>
      </c>
      <c r="I169" s="59">
        <v>0</v>
      </c>
      <c r="J169" s="59">
        <v>0</v>
      </c>
      <c r="K169" s="59">
        <v>0</v>
      </c>
      <c r="L169" s="59">
        <v>101</v>
      </c>
      <c r="M169" s="59">
        <v>0</v>
      </c>
      <c r="N169" s="59">
        <v>0</v>
      </c>
      <c r="O169" s="59">
        <v>0</v>
      </c>
      <c r="P169" s="59">
        <v>0</v>
      </c>
      <c r="Q169" s="59">
        <v>0</v>
      </c>
      <c r="R169" s="59">
        <v>1</v>
      </c>
      <c r="S169" s="59">
        <v>0</v>
      </c>
      <c r="T169" s="59">
        <f t="shared" si="106"/>
        <v>0</v>
      </c>
      <c r="U169" s="59">
        <f t="shared" si="107"/>
        <v>0</v>
      </c>
      <c r="V169" s="59">
        <f t="shared" si="108"/>
        <v>0</v>
      </c>
      <c r="W169" s="59">
        <f t="shared" si="109"/>
        <v>0</v>
      </c>
      <c r="X169" s="59">
        <f t="shared" si="110"/>
        <v>0</v>
      </c>
      <c r="Y169" s="59">
        <f t="shared" si="111"/>
        <v>0</v>
      </c>
      <c r="Z169" s="59">
        <f t="shared" si="112"/>
        <v>0</v>
      </c>
      <c r="AA169" s="59">
        <f t="shared" si="113"/>
        <v>0</v>
      </c>
      <c r="AB169" s="59">
        <f t="shared" si="114"/>
        <v>0</v>
      </c>
      <c r="AC169" s="59">
        <f t="shared" si="115"/>
        <v>0</v>
      </c>
      <c r="AD169" s="166">
        <f t="shared" si="105"/>
        <v>1</v>
      </c>
      <c r="AE169" s="169">
        <f t="shared" si="116"/>
        <v>1</v>
      </c>
      <c r="AF169" s="169">
        <f t="shared" si="117"/>
        <v>0</v>
      </c>
      <c r="AG169" s="169">
        <f t="shared" si="118"/>
        <v>0</v>
      </c>
      <c r="AH169" s="169">
        <f t="shared" si="119"/>
        <v>1</v>
      </c>
      <c r="AI169" s="169">
        <f t="shared" si="120"/>
        <v>0</v>
      </c>
      <c r="AJ169" s="169">
        <f t="shared" si="121"/>
        <v>0</v>
      </c>
      <c r="AK169" s="169">
        <f t="shared" si="122"/>
        <v>0</v>
      </c>
      <c r="AL169" s="169">
        <f t="shared" si="123"/>
        <v>1</v>
      </c>
      <c r="AM169" s="169">
        <f t="shared" si="124"/>
        <v>0</v>
      </c>
      <c r="AN169" s="169">
        <f t="shared" si="125"/>
        <v>0</v>
      </c>
      <c r="AO169" s="169">
        <f t="shared" si="126"/>
        <v>1</v>
      </c>
      <c r="AP169" s="169">
        <f t="shared" si="127"/>
        <v>0</v>
      </c>
      <c r="AQ169" s="169">
        <f t="shared" si="128"/>
        <v>0</v>
      </c>
      <c r="AR169" s="169">
        <f t="shared" si="129"/>
        <v>0</v>
      </c>
      <c r="AS169" s="169">
        <f t="shared" si="130"/>
        <v>0</v>
      </c>
      <c r="AT169" s="169">
        <f t="shared" si="131"/>
        <v>0</v>
      </c>
      <c r="AU169" s="169">
        <f t="shared" si="132"/>
        <v>0</v>
      </c>
      <c r="AV169" s="169">
        <f t="shared" si="133"/>
        <v>1</v>
      </c>
      <c r="AW169" s="169">
        <f t="shared" si="134"/>
        <v>0</v>
      </c>
      <c r="AX169" s="169">
        <f t="shared" si="135"/>
        <v>0</v>
      </c>
      <c r="AY169" s="169">
        <f t="shared" si="148"/>
        <v>0</v>
      </c>
      <c r="AZ169" s="169">
        <f t="shared" si="136"/>
        <v>0</v>
      </c>
      <c r="BA169" s="169">
        <f t="shared" si="137"/>
        <v>0</v>
      </c>
      <c r="BB169" s="169">
        <f t="shared" si="138"/>
        <v>1</v>
      </c>
      <c r="BC169" s="169">
        <f t="shared" si="139"/>
        <v>0</v>
      </c>
      <c r="BD169" s="169">
        <f t="shared" si="140"/>
        <v>1</v>
      </c>
      <c r="BE169" s="169">
        <f t="shared" si="141"/>
        <v>0</v>
      </c>
      <c r="BF169" s="169">
        <f t="shared" si="142"/>
        <v>0</v>
      </c>
      <c r="BG169" s="169">
        <f t="shared" si="143"/>
        <v>0</v>
      </c>
      <c r="BH169" s="169">
        <f t="shared" si="144"/>
        <v>0</v>
      </c>
      <c r="BI169" s="169">
        <f t="shared" si="145"/>
        <v>0</v>
      </c>
      <c r="BJ169" s="169">
        <f t="shared" si="146"/>
        <v>0</v>
      </c>
      <c r="BK169" s="167">
        <f t="shared" si="147"/>
        <v>0</v>
      </c>
      <c r="BL169" s="169">
        <f t="shared" si="149"/>
        <v>1</v>
      </c>
      <c r="BM169" s="169">
        <f t="shared" si="150"/>
        <v>0</v>
      </c>
      <c r="BN169" s="169">
        <f t="shared" si="151"/>
        <v>1</v>
      </c>
      <c r="BO169" s="169">
        <f t="shared" si="152"/>
        <v>0</v>
      </c>
      <c r="BP169" s="36">
        <f t="shared" si="153"/>
        <v>1</v>
      </c>
      <c r="BQ169">
        <f t="shared" si="154"/>
        <v>0</v>
      </c>
      <c r="BR169" s="36">
        <f t="shared" si="155"/>
        <v>0</v>
      </c>
      <c r="BS169" t="e">
        <f t="shared" si="156"/>
        <v>#N/A</v>
      </c>
    </row>
    <row r="170" spans="1:71">
      <c r="A170" s="59">
        <v>289</v>
      </c>
      <c r="B170" s="59">
        <v>162871</v>
      </c>
      <c r="C170" s="160">
        <v>25049999.626725901</v>
      </c>
      <c r="D170" s="59">
        <v>12437500</v>
      </c>
      <c r="E170" s="59">
        <v>12437500</v>
      </c>
      <c r="F170" s="59">
        <v>12612499.626725901</v>
      </c>
      <c r="G170" s="59">
        <v>0</v>
      </c>
      <c r="H170" s="59">
        <v>-4157978852.66677</v>
      </c>
      <c r="I170" s="59">
        <v>0</v>
      </c>
      <c r="J170" s="59">
        <v>0</v>
      </c>
      <c r="K170" s="59">
        <v>0</v>
      </c>
      <c r="L170" s="59">
        <v>405</v>
      </c>
      <c r="M170" s="59">
        <v>801</v>
      </c>
      <c r="N170" s="59">
        <v>777</v>
      </c>
      <c r="O170" s="59">
        <v>0</v>
      </c>
      <c r="P170" s="59">
        <v>0</v>
      </c>
      <c r="Q170" s="59">
        <v>0</v>
      </c>
      <c r="R170" s="59">
        <v>2</v>
      </c>
      <c r="S170" s="59">
        <v>1</v>
      </c>
      <c r="T170" s="59">
        <f t="shared" si="106"/>
        <v>1</v>
      </c>
      <c r="U170" s="59">
        <f t="shared" si="107"/>
        <v>0</v>
      </c>
      <c r="V170" s="59">
        <f t="shared" si="108"/>
        <v>0</v>
      </c>
      <c r="W170" s="59">
        <f t="shared" si="109"/>
        <v>0</v>
      </c>
      <c r="X170" s="59">
        <f t="shared" si="110"/>
        <v>2</v>
      </c>
      <c r="Y170" s="59">
        <f t="shared" si="111"/>
        <v>0</v>
      </c>
      <c r="Z170" s="59">
        <f t="shared" si="112"/>
        <v>0</v>
      </c>
      <c r="AA170" s="59">
        <f t="shared" si="113"/>
        <v>0</v>
      </c>
      <c r="AB170" s="59">
        <f t="shared" si="114"/>
        <v>0</v>
      </c>
      <c r="AC170" s="59">
        <f t="shared" si="115"/>
        <v>0</v>
      </c>
      <c r="AD170" s="166">
        <f t="shared" si="105"/>
        <v>0</v>
      </c>
      <c r="AE170" s="169">
        <f t="shared" si="116"/>
        <v>0</v>
      </c>
      <c r="AF170" s="169">
        <f t="shared" si="117"/>
        <v>0</v>
      </c>
      <c r="AG170" s="169">
        <f t="shared" si="118"/>
        <v>0</v>
      </c>
      <c r="AH170" s="169">
        <f t="shared" si="119"/>
        <v>1</v>
      </c>
      <c r="AI170" s="169">
        <f t="shared" si="120"/>
        <v>0</v>
      </c>
      <c r="AJ170" s="169">
        <f t="shared" si="121"/>
        <v>0</v>
      </c>
      <c r="AK170" s="169">
        <f t="shared" si="122"/>
        <v>0</v>
      </c>
      <c r="AL170" s="169">
        <f t="shared" si="123"/>
        <v>1</v>
      </c>
      <c r="AM170" s="169">
        <f t="shared" si="124"/>
        <v>0</v>
      </c>
      <c r="AN170" s="169">
        <f t="shared" si="125"/>
        <v>0</v>
      </c>
      <c r="AO170" s="169">
        <f t="shared" si="126"/>
        <v>1</v>
      </c>
      <c r="AP170" s="169">
        <f t="shared" si="127"/>
        <v>0</v>
      </c>
      <c r="AQ170" s="169">
        <f t="shared" si="128"/>
        <v>0</v>
      </c>
      <c r="AR170" s="169">
        <f t="shared" si="129"/>
        <v>0</v>
      </c>
      <c r="AS170" s="169">
        <f t="shared" si="130"/>
        <v>0</v>
      </c>
      <c r="AT170" s="169">
        <f t="shared" si="131"/>
        <v>0</v>
      </c>
      <c r="AU170" s="169">
        <f t="shared" si="132"/>
        <v>0</v>
      </c>
      <c r="AV170" s="169">
        <f t="shared" si="133"/>
        <v>1</v>
      </c>
      <c r="AW170" s="169">
        <f t="shared" si="134"/>
        <v>1</v>
      </c>
      <c r="AX170" s="169">
        <f t="shared" si="135"/>
        <v>0</v>
      </c>
      <c r="AY170" s="169">
        <f t="shared" si="148"/>
        <v>1</v>
      </c>
      <c r="AZ170" s="169">
        <f t="shared" si="136"/>
        <v>0</v>
      </c>
      <c r="BA170" s="169">
        <f t="shared" si="137"/>
        <v>1</v>
      </c>
      <c r="BB170" s="169">
        <f t="shared" si="138"/>
        <v>0</v>
      </c>
      <c r="BC170" s="169">
        <f t="shared" si="139"/>
        <v>0</v>
      </c>
      <c r="BD170" s="169">
        <f t="shared" si="140"/>
        <v>1</v>
      </c>
      <c r="BE170" s="169">
        <f t="shared" si="141"/>
        <v>0</v>
      </c>
      <c r="BF170" s="169">
        <f t="shared" si="142"/>
        <v>0</v>
      </c>
      <c r="BG170" s="169">
        <f t="shared" si="143"/>
        <v>0</v>
      </c>
      <c r="BH170" s="169">
        <f t="shared" si="144"/>
        <v>0</v>
      </c>
      <c r="BI170" s="169">
        <f t="shared" si="145"/>
        <v>1</v>
      </c>
      <c r="BJ170" s="169">
        <f t="shared" si="146"/>
        <v>0</v>
      </c>
      <c r="BK170" s="167">
        <f t="shared" si="147"/>
        <v>0</v>
      </c>
      <c r="BL170" s="169">
        <f t="shared" si="149"/>
        <v>0</v>
      </c>
      <c r="BM170" s="169">
        <f t="shared" si="150"/>
        <v>1</v>
      </c>
      <c r="BN170" s="169">
        <f t="shared" si="151"/>
        <v>0</v>
      </c>
      <c r="BO170" s="169">
        <f t="shared" si="152"/>
        <v>1</v>
      </c>
      <c r="BP170" s="36">
        <f t="shared" si="153"/>
        <v>0</v>
      </c>
      <c r="BQ170">
        <f t="shared" si="154"/>
        <v>0</v>
      </c>
      <c r="BR170" s="36">
        <f t="shared" si="155"/>
        <v>1</v>
      </c>
      <c r="BS170" t="e">
        <f t="shared" si="156"/>
        <v>#N/A</v>
      </c>
    </row>
    <row r="171" spans="1:71">
      <c r="A171" s="59">
        <v>27</v>
      </c>
      <c r="B171" s="59">
        <v>13191</v>
      </c>
      <c r="C171" s="160">
        <v>23571428.889218599</v>
      </c>
      <c r="D171" s="59">
        <v>10952381</v>
      </c>
      <c r="E171" s="59">
        <v>10952381</v>
      </c>
      <c r="F171" s="59">
        <v>12619047.8892186</v>
      </c>
      <c r="G171" s="59">
        <v>0</v>
      </c>
      <c r="H171" s="59">
        <v>-303743194.50665897</v>
      </c>
      <c r="I171" s="59">
        <v>0</v>
      </c>
      <c r="J171" s="59">
        <v>0</v>
      </c>
      <c r="K171" s="59">
        <v>0</v>
      </c>
      <c r="L171" s="59">
        <v>102</v>
      </c>
      <c r="M171" s="59">
        <v>301</v>
      </c>
      <c r="N171" s="59">
        <v>406</v>
      </c>
      <c r="O171" s="59">
        <v>0</v>
      </c>
      <c r="P171" s="59">
        <v>0</v>
      </c>
      <c r="Q171" s="59">
        <v>0</v>
      </c>
      <c r="R171" s="59">
        <v>2</v>
      </c>
      <c r="S171" s="59">
        <v>0</v>
      </c>
      <c r="T171" s="59">
        <f t="shared" si="106"/>
        <v>0</v>
      </c>
      <c r="U171" s="59">
        <f t="shared" si="107"/>
        <v>0</v>
      </c>
      <c r="V171" s="59">
        <f t="shared" si="108"/>
        <v>1</v>
      </c>
      <c r="W171" s="59">
        <f t="shared" si="109"/>
        <v>1</v>
      </c>
      <c r="X171" s="59">
        <f t="shared" si="110"/>
        <v>0</v>
      </c>
      <c r="Y171" s="59">
        <f t="shared" si="111"/>
        <v>1</v>
      </c>
      <c r="Z171" s="59">
        <f t="shared" si="112"/>
        <v>0</v>
      </c>
      <c r="AA171" s="59">
        <f t="shared" si="113"/>
        <v>0</v>
      </c>
      <c r="AB171" s="59">
        <f t="shared" si="114"/>
        <v>0</v>
      </c>
      <c r="AC171" s="59">
        <f t="shared" si="115"/>
        <v>0</v>
      </c>
      <c r="AD171" s="166">
        <f t="shared" si="105"/>
        <v>0</v>
      </c>
      <c r="AE171" s="169">
        <f t="shared" si="116"/>
        <v>0</v>
      </c>
      <c r="AF171" s="169">
        <f t="shared" si="117"/>
        <v>0</v>
      </c>
      <c r="AG171" s="169">
        <f t="shared" si="118"/>
        <v>0</v>
      </c>
      <c r="AH171" s="169">
        <f t="shared" si="119"/>
        <v>1</v>
      </c>
      <c r="AI171" s="169">
        <f t="shared" si="120"/>
        <v>0</v>
      </c>
      <c r="AJ171" s="169">
        <f t="shared" si="121"/>
        <v>0</v>
      </c>
      <c r="AK171" s="169">
        <f t="shared" si="122"/>
        <v>0</v>
      </c>
      <c r="AL171" s="169">
        <f t="shared" si="123"/>
        <v>1</v>
      </c>
      <c r="AM171" s="169">
        <f t="shared" si="124"/>
        <v>1</v>
      </c>
      <c r="AN171" s="169">
        <f t="shared" si="125"/>
        <v>2</v>
      </c>
      <c r="AO171" s="169">
        <f t="shared" si="126"/>
        <v>0</v>
      </c>
      <c r="AP171" s="169">
        <f t="shared" si="127"/>
        <v>0</v>
      </c>
      <c r="AQ171" s="169">
        <f t="shared" si="128"/>
        <v>1</v>
      </c>
      <c r="AR171" s="169">
        <f t="shared" si="129"/>
        <v>0</v>
      </c>
      <c r="AS171" s="169">
        <f t="shared" si="130"/>
        <v>0</v>
      </c>
      <c r="AT171" s="169">
        <f t="shared" si="131"/>
        <v>0</v>
      </c>
      <c r="AU171" s="169">
        <f t="shared" si="132"/>
        <v>0</v>
      </c>
      <c r="AV171" s="169">
        <f t="shared" si="133"/>
        <v>1</v>
      </c>
      <c r="AW171" s="169">
        <f t="shared" si="134"/>
        <v>0</v>
      </c>
      <c r="AX171" s="169">
        <f t="shared" si="135"/>
        <v>0</v>
      </c>
      <c r="AY171" s="169">
        <f t="shared" si="148"/>
        <v>0</v>
      </c>
      <c r="AZ171" s="169">
        <f t="shared" si="136"/>
        <v>0</v>
      </c>
      <c r="BA171" s="169">
        <f t="shared" si="137"/>
        <v>0</v>
      </c>
      <c r="BB171" s="169">
        <f t="shared" si="138"/>
        <v>1</v>
      </c>
      <c r="BC171" s="169">
        <f t="shared" si="139"/>
        <v>0</v>
      </c>
      <c r="BD171" s="169">
        <f t="shared" si="140"/>
        <v>1</v>
      </c>
      <c r="BE171" s="169">
        <f t="shared" si="141"/>
        <v>0</v>
      </c>
      <c r="BF171" s="169">
        <f t="shared" si="142"/>
        <v>0</v>
      </c>
      <c r="BG171" s="169">
        <f t="shared" si="143"/>
        <v>0</v>
      </c>
      <c r="BH171" s="169">
        <f t="shared" si="144"/>
        <v>0</v>
      </c>
      <c r="BI171" s="169">
        <f t="shared" si="145"/>
        <v>0</v>
      </c>
      <c r="BJ171" s="169">
        <f t="shared" si="146"/>
        <v>0</v>
      </c>
      <c r="BK171" s="167">
        <f t="shared" si="147"/>
        <v>0</v>
      </c>
      <c r="BL171" s="169">
        <f t="shared" si="149"/>
        <v>0</v>
      </c>
      <c r="BM171" s="169">
        <f t="shared" si="150"/>
        <v>1</v>
      </c>
      <c r="BN171" s="169">
        <f t="shared" si="151"/>
        <v>1</v>
      </c>
      <c r="BO171" s="169">
        <f t="shared" si="152"/>
        <v>0</v>
      </c>
      <c r="BP171" s="36">
        <f t="shared" si="153"/>
        <v>0</v>
      </c>
      <c r="BQ171">
        <f t="shared" si="154"/>
        <v>2</v>
      </c>
      <c r="BR171" s="36">
        <f t="shared" si="155"/>
        <v>0</v>
      </c>
      <c r="BS171" t="e">
        <f t="shared" si="156"/>
        <v>#N/A</v>
      </c>
    </row>
    <row r="172" spans="1:71">
      <c r="A172" s="59">
        <v>162</v>
      </c>
      <c r="B172" s="59">
        <v>121291</v>
      </c>
      <c r="C172" s="160">
        <v>15535713.806178199</v>
      </c>
      <c r="D172" s="59">
        <v>2678571.25</v>
      </c>
      <c r="E172" s="59">
        <v>2678571.25</v>
      </c>
      <c r="F172" s="59">
        <v>12857142.556178199</v>
      </c>
      <c r="G172" s="59">
        <v>857.142822265625</v>
      </c>
      <c r="H172" s="59">
        <v>-2444202875.08918</v>
      </c>
      <c r="I172" s="59">
        <v>0</v>
      </c>
      <c r="J172" s="59">
        <v>0</v>
      </c>
      <c r="K172" s="59">
        <v>0</v>
      </c>
      <c r="L172" s="59">
        <v>0</v>
      </c>
      <c r="M172" s="59">
        <v>0</v>
      </c>
      <c r="N172" s="59">
        <v>0</v>
      </c>
      <c r="O172" s="59">
        <v>101</v>
      </c>
      <c r="P172" s="59">
        <v>0</v>
      </c>
      <c r="Q172" s="59">
        <v>0</v>
      </c>
      <c r="R172" s="59">
        <v>2</v>
      </c>
      <c r="S172" s="59">
        <v>0</v>
      </c>
      <c r="T172" s="59">
        <f t="shared" si="106"/>
        <v>0</v>
      </c>
      <c r="U172" s="59">
        <f t="shared" si="107"/>
        <v>0</v>
      </c>
      <c r="V172" s="59">
        <f t="shared" si="108"/>
        <v>0</v>
      </c>
      <c r="W172" s="59">
        <f t="shared" si="109"/>
        <v>0</v>
      </c>
      <c r="X172" s="59">
        <f t="shared" si="110"/>
        <v>0</v>
      </c>
      <c r="Y172" s="59">
        <f t="shared" si="111"/>
        <v>0</v>
      </c>
      <c r="Z172" s="59">
        <f t="shared" si="112"/>
        <v>0</v>
      </c>
      <c r="AA172" s="59">
        <f t="shared" si="113"/>
        <v>0</v>
      </c>
      <c r="AB172" s="59">
        <f t="shared" si="114"/>
        <v>0</v>
      </c>
      <c r="AC172" s="59">
        <f t="shared" si="115"/>
        <v>0</v>
      </c>
      <c r="AD172" s="166">
        <f t="shared" si="105"/>
        <v>1</v>
      </c>
      <c r="AE172" s="169">
        <f t="shared" si="116"/>
        <v>1</v>
      </c>
      <c r="AF172" s="169">
        <f t="shared" si="117"/>
        <v>0</v>
      </c>
      <c r="AG172" s="169">
        <f t="shared" si="118"/>
        <v>0</v>
      </c>
      <c r="AH172" s="169">
        <f t="shared" si="119"/>
        <v>1</v>
      </c>
      <c r="AI172" s="169">
        <f t="shared" si="120"/>
        <v>0</v>
      </c>
      <c r="AJ172" s="169">
        <f t="shared" si="121"/>
        <v>0</v>
      </c>
      <c r="AK172" s="169">
        <f t="shared" si="122"/>
        <v>0</v>
      </c>
      <c r="AL172" s="169">
        <f t="shared" si="123"/>
        <v>1</v>
      </c>
      <c r="AM172" s="169">
        <f t="shared" si="124"/>
        <v>0</v>
      </c>
      <c r="AN172" s="169">
        <f t="shared" si="125"/>
        <v>0</v>
      </c>
      <c r="AO172" s="169">
        <f t="shared" si="126"/>
        <v>1</v>
      </c>
      <c r="AP172" s="169">
        <f t="shared" si="127"/>
        <v>0</v>
      </c>
      <c r="AQ172" s="169">
        <f t="shared" si="128"/>
        <v>0</v>
      </c>
      <c r="AR172" s="169">
        <f t="shared" si="129"/>
        <v>0</v>
      </c>
      <c r="AS172" s="169">
        <f t="shared" si="130"/>
        <v>0</v>
      </c>
      <c r="AT172" s="169">
        <f t="shared" si="131"/>
        <v>0</v>
      </c>
      <c r="AU172" s="169">
        <f t="shared" si="132"/>
        <v>0</v>
      </c>
      <c r="AV172" s="169">
        <f t="shared" si="133"/>
        <v>1</v>
      </c>
      <c r="AW172" s="169">
        <f t="shared" si="134"/>
        <v>0</v>
      </c>
      <c r="AX172" s="169">
        <f t="shared" si="135"/>
        <v>0</v>
      </c>
      <c r="AY172" s="169">
        <f t="shared" si="148"/>
        <v>0</v>
      </c>
      <c r="AZ172" s="169">
        <f t="shared" si="136"/>
        <v>0</v>
      </c>
      <c r="BA172" s="169">
        <f t="shared" si="137"/>
        <v>0</v>
      </c>
      <c r="BB172" s="169">
        <f t="shared" si="138"/>
        <v>1</v>
      </c>
      <c r="BC172" s="169">
        <f t="shared" si="139"/>
        <v>0</v>
      </c>
      <c r="BD172" s="169">
        <f t="shared" si="140"/>
        <v>1</v>
      </c>
      <c r="BE172" s="169">
        <f t="shared" si="141"/>
        <v>0</v>
      </c>
      <c r="BF172" s="169">
        <f t="shared" si="142"/>
        <v>0</v>
      </c>
      <c r="BG172" s="169">
        <f t="shared" si="143"/>
        <v>0</v>
      </c>
      <c r="BH172" s="169">
        <f t="shared" si="144"/>
        <v>0</v>
      </c>
      <c r="BI172" s="169">
        <f t="shared" si="145"/>
        <v>0</v>
      </c>
      <c r="BJ172" s="169">
        <f t="shared" si="146"/>
        <v>0</v>
      </c>
      <c r="BK172" s="167">
        <f t="shared" si="147"/>
        <v>0</v>
      </c>
      <c r="BL172" s="169">
        <f t="shared" si="149"/>
        <v>0</v>
      </c>
      <c r="BM172" s="169">
        <f t="shared" si="150"/>
        <v>1</v>
      </c>
      <c r="BN172" s="169">
        <f t="shared" si="151"/>
        <v>1</v>
      </c>
      <c r="BO172" s="169">
        <f t="shared" si="152"/>
        <v>0</v>
      </c>
      <c r="BP172" s="36">
        <f t="shared" si="153"/>
        <v>1</v>
      </c>
      <c r="BQ172">
        <f t="shared" si="154"/>
        <v>0</v>
      </c>
      <c r="BR172" s="36">
        <f t="shared" si="155"/>
        <v>0</v>
      </c>
      <c r="BS172" t="e">
        <f t="shared" si="156"/>
        <v>#N/A</v>
      </c>
    </row>
    <row r="173" spans="1:71">
      <c r="A173" s="59">
        <v>264</v>
      </c>
      <c r="B173" s="59">
        <v>161141</v>
      </c>
      <c r="C173" s="160">
        <v>28571428.449786399</v>
      </c>
      <c r="D173" s="59">
        <v>15571428</v>
      </c>
      <c r="E173" s="59">
        <v>15571428</v>
      </c>
      <c r="F173" s="59">
        <v>13000000.4497864</v>
      </c>
      <c r="G173" s="59">
        <v>239.285720825195</v>
      </c>
      <c r="H173" s="59">
        <v>-3937701311.83707</v>
      </c>
      <c r="I173" s="59">
        <v>0</v>
      </c>
      <c r="J173" s="59">
        <v>0</v>
      </c>
      <c r="K173" s="59">
        <v>0</v>
      </c>
      <c r="L173" s="59">
        <v>405</v>
      </c>
      <c r="M173" s="59">
        <v>0</v>
      </c>
      <c r="N173" s="59">
        <v>0</v>
      </c>
      <c r="O173" s="59">
        <v>0</v>
      </c>
      <c r="P173" s="59">
        <v>0</v>
      </c>
      <c r="Q173" s="59">
        <v>0</v>
      </c>
      <c r="R173" s="59">
        <v>1</v>
      </c>
      <c r="S173" s="59">
        <v>0</v>
      </c>
      <c r="T173" s="59">
        <f t="shared" si="106"/>
        <v>1</v>
      </c>
      <c r="U173" s="59">
        <f t="shared" si="107"/>
        <v>0</v>
      </c>
      <c r="V173" s="59">
        <f t="shared" si="108"/>
        <v>0</v>
      </c>
      <c r="W173" s="59">
        <f t="shared" si="109"/>
        <v>0</v>
      </c>
      <c r="X173" s="59">
        <f t="shared" si="110"/>
        <v>0</v>
      </c>
      <c r="Y173" s="59">
        <f t="shared" si="111"/>
        <v>0</v>
      </c>
      <c r="Z173" s="59">
        <f t="shared" si="112"/>
        <v>0</v>
      </c>
      <c r="AA173" s="59">
        <f t="shared" si="113"/>
        <v>0</v>
      </c>
      <c r="AB173" s="59">
        <f t="shared" si="114"/>
        <v>0</v>
      </c>
      <c r="AC173" s="59">
        <f t="shared" si="115"/>
        <v>0</v>
      </c>
      <c r="AD173" s="166">
        <f t="shared" si="105"/>
        <v>0</v>
      </c>
      <c r="AE173" s="169">
        <f t="shared" si="116"/>
        <v>0</v>
      </c>
      <c r="AF173" s="169">
        <f t="shared" si="117"/>
        <v>0</v>
      </c>
      <c r="AG173" s="169">
        <f t="shared" si="118"/>
        <v>0</v>
      </c>
      <c r="AH173" s="169">
        <f t="shared" si="119"/>
        <v>1</v>
      </c>
      <c r="AI173" s="169">
        <f t="shared" si="120"/>
        <v>0</v>
      </c>
      <c r="AJ173" s="169">
        <f t="shared" si="121"/>
        <v>0</v>
      </c>
      <c r="AK173" s="169">
        <f t="shared" si="122"/>
        <v>0</v>
      </c>
      <c r="AL173" s="169">
        <f t="shared" si="123"/>
        <v>1</v>
      </c>
      <c r="AM173" s="169">
        <f t="shared" si="124"/>
        <v>0</v>
      </c>
      <c r="AN173" s="169">
        <f t="shared" si="125"/>
        <v>0</v>
      </c>
      <c r="AO173" s="169">
        <f t="shared" si="126"/>
        <v>1</v>
      </c>
      <c r="AP173" s="169">
        <f t="shared" si="127"/>
        <v>0</v>
      </c>
      <c r="AQ173" s="169">
        <f t="shared" si="128"/>
        <v>0</v>
      </c>
      <c r="AR173" s="169">
        <f t="shared" si="129"/>
        <v>0</v>
      </c>
      <c r="AS173" s="169">
        <f t="shared" si="130"/>
        <v>0</v>
      </c>
      <c r="AT173" s="169">
        <f t="shared" si="131"/>
        <v>0</v>
      </c>
      <c r="AU173" s="169">
        <f t="shared" si="132"/>
        <v>0</v>
      </c>
      <c r="AV173" s="169">
        <f t="shared" si="133"/>
        <v>1</v>
      </c>
      <c r="AW173" s="169">
        <f t="shared" si="134"/>
        <v>1</v>
      </c>
      <c r="AX173" s="169">
        <f t="shared" si="135"/>
        <v>0</v>
      </c>
      <c r="AY173" s="169">
        <f t="shared" si="148"/>
        <v>1</v>
      </c>
      <c r="AZ173" s="169">
        <f t="shared" si="136"/>
        <v>0</v>
      </c>
      <c r="BA173" s="169">
        <f t="shared" si="137"/>
        <v>0</v>
      </c>
      <c r="BB173" s="169">
        <f t="shared" si="138"/>
        <v>1</v>
      </c>
      <c r="BC173" s="169">
        <f t="shared" si="139"/>
        <v>0</v>
      </c>
      <c r="BD173" s="169">
        <f t="shared" si="140"/>
        <v>1</v>
      </c>
      <c r="BE173" s="169">
        <f t="shared" si="141"/>
        <v>0</v>
      </c>
      <c r="BF173" s="169">
        <f t="shared" si="142"/>
        <v>0</v>
      </c>
      <c r="BG173" s="169">
        <f t="shared" si="143"/>
        <v>0</v>
      </c>
      <c r="BH173" s="169">
        <f t="shared" si="144"/>
        <v>0</v>
      </c>
      <c r="BI173" s="169">
        <f t="shared" si="145"/>
        <v>1</v>
      </c>
      <c r="BJ173" s="169">
        <f t="shared" si="146"/>
        <v>0</v>
      </c>
      <c r="BK173" s="167">
        <f t="shared" si="147"/>
        <v>0</v>
      </c>
      <c r="BL173" s="169">
        <f t="shared" si="149"/>
        <v>1</v>
      </c>
      <c r="BM173" s="169">
        <f t="shared" si="150"/>
        <v>0</v>
      </c>
      <c r="BN173" s="169">
        <f t="shared" si="151"/>
        <v>1</v>
      </c>
      <c r="BO173" s="169">
        <f t="shared" si="152"/>
        <v>0</v>
      </c>
      <c r="BP173" s="36">
        <f t="shared" si="153"/>
        <v>0</v>
      </c>
      <c r="BQ173">
        <f t="shared" si="154"/>
        <v>0</v>
      </c>
      <c r="BR173" s="36">
        <f t="shared" si="155"/>
        <v>1</v>
      </c>
      <c r="BS173" t="e">
        <f t="shared" si="156"/>
        <v>#N/A</v>
      </c>
    </row>
    <row r="174" spans="1:71">
      <c r="A174" s="59">
        <v>394</v>
      </c>
      <c r="B174" s="59">
        <v>222302</v>
      </c>
      <c r="C174" s="160">
        <v>57999999.135732703</v>
      </c>
      <c r="D174" s="59">
        <v>37400000</v>
      </c>
      <c r="E174" s="59">
        <v>44800000</v>
      </c>
      <c r="F174" s="59">
        <v>13199999.135732699</v>
      </c>
      <c r="G174" s="59">
        <v>280</v>
      </c>
      <c r="H174" s="59">
        <v>-5959206715.0771599</v>
      </c>
      <c r="I174" s="59">
        <v>101</v>
      </c>
      <c r="J174" s="59">
        <v>0</v>
      </c>
      <c r="K174" s="59">
        <v>0</v>
      </c>
      <c r="L174" s="59">
        <v>101</v>
      </c>
      <c r="M174" s="59">
        <v>0</v>
      </c>
      <c r="N174" s="59">
        <v>0</v>
      </c>
      <c r="O174" s="59">
        <v>0</v>
      </c>
      <c r="P174" s="59">
        <v>0</v>
      </c>
      <c r="Q174" s="59">
        <v>0</v>
      </c>
      <c r="R174" s="59">
        <v>1</v>
      </c>
      <c r="S174" s="59">
        <v>0</v>
      </c>
      <c r="T174" s="59">
        <f t="shared" si="106"/>
        <v>0</v>
      </c>
      <c r="U174" s="59">
        <f t="shared" si="107"/>
        <v>0</v>
      </c>
      <c r="V174" s="59">
        <f t="shared" si="108"/>
        <v>0</v>
      </c>
      <c r="W174" s="59">
        <f t="shared" si="109"/>
        <v>0</v>
      </c>
      <c r="X174" s="59">
        <f t="shared" si="110"/>
        <v>0</v>
      </c>
      <c r="Y174" s="59">
        <f t="shared" si="111"/>
        <v>0</v>
      </c>
      <c r="Z174" s="59">
        <f t="shared" si="112"/>
        <v>0</v>
      </c>
      <c r="AA174" s="59">
        <f t="shared" si="113"/>
        <v>0</v>
      </c>
      <c r="AB174" s="59">
        <f t="shared" si="114"/>
        <v>0</v>
      </c>
      <c r="AC174" s="59">
        <f t="shared" si="115"/>
        <v>0</v>
      </c>
      <c r="AD174" s="166">
        <f t="shared" si="105"/>
        <v>2</v>
      </c>
      <c r="AE174" s="169">
        <f t="shared" si="116"/>
        <v>0</v>
      </c>
      <c r="AF174" s="169">
        <f t="shared" si="117"/>
        <v>1</v>
      </c>
      <c r="AG174" s="169">
        <f t="shared" si="118"/>
        <v>0</v>
      </c>
      <c r="AH174" s="169">
        <f t="shared" si="119"/>
        <v>1</v>
      </c>
      <c r="AI174" s="169">
        <f t="shared" si="120"/>
        <v>0</v>
      </c>
      <c r="AJ174" s="169">
        <f t="shared" si="121"/>
        <v>0</v>
      </c>
      <c r="AK174" s="169">
        <f t="shared" si="122"/>
        <v>0</v>
      </c>
      <c r="AL174" s="169">
        <f t="shared" si="123"/>
        <v>1</v>
      </c>
      <c r="AM174" s="169">
        <f t="shared" si="124"/>
        <v>0</v>
      </c>
      <c r="AN174" s="169">
        <f t="shared" si="125"/>
        <v>0</v>
      </c>
      <c r="AO174" s="169">
        <f t="shared" si="126"/>
        <v>1</v>
      </c>
      <c r="AP174" s="169">
        <f t="shared" si="127"/>
        <v>0</v>
      </c>
      <c r="AQ174" s="169">
        <f t="shared" si="128"/>
        <v>0</v>
      </c>
      <c r="AR174" s="169">
        <f t="shared" si="129"/>
        <v>0</v>
      </c>
      <c r="AS174" s="169">
        <f t="shared" si="130"/>
        <v>0</v>
      </c>
      <c r="AT174" s="169">
        <f t="shared" si="131"/>
        <v>0</v>
      </c>
      <c r="AU174" s="169">
        <f t="shared" si="132"/>
        <v>0</v>
      </c>
      <c r="AV174" s="169">
        <f t="shared" si="133"/>
        <v>1</v>
      </c>
      <c r="AW174" s="169">
        <f t="shared" si="134"/>
        <v>0</v>
      </c>
      <c r="AX174" s="169">
        <f t="shared" si="135"/>
        <v>0</v>
      </c>
      <c r="AY174" s="169">
        <f t="shared" si="148"/>
        <v>0</v>
      </c>
      <c r="AZ174" s="169">
        <f t="shared" si="136"/>
        <v>0</v>
      </c>
      <c r="BA174" s="169">
        <f t="shared" si="137"/>
        <v>0</v>
      </c>
      <c r="BB174" s="169">
        <f t="shared" si="138"/>
        <v>1</v>
      </c>
      <c r="BC174" s="169">
        <f t="shared" si="139"/>
        <v>0</v>
      </c>
      <c r="BD174" s="169">
        <f t="shared" si="140"/>
        <v>1</v>
      </c>
      <c r="BE174" s="169">
        <f t="shared" si="141"/>
        <v>0</v>
      </c>
      <c r="BF174" s="169">
        <f t="shared" si="142"/>
        <v>0</v>
      </c>
      <c r="BG174" s="169">
        <f t="shared" si="143"/>
        <v>0</v>
      </c>
      <c r="BH174" s="169">
        <f t="shared" si="144"/>
        <v>0</v>
      </c>
      <c r="BI174" s="169">
        <f t="shared" si="145"/>
        <v>0</v>
      </c>
      <c r="BJ174" s="169">
        <f t="shared" si="146"/>
        <v>0</v>
      </c>
      <c r="BK174" s="167">
        <f t="shared" si="147"/>
        <v>0</v>
      </c>
      <c r="BL174" s="169">
        <f t="shared" si="149"/>
        <v>1</v>
      </c>
      <c r="BM174" s="169">
        <f t="shared" si="150"/>
        <v>0</v>
      </c>
      <c r="BN174" s="169">
        <f t="shared" si="151"/>
        <v>1</v>
      </c>
      <c r="BO174" s="169">
        <f t="shared" si="152"/>
        <v>0</v>
      </c>
      <c r="BP174" s="36">
        <f t="shared" si="153"/>
        <v>1</v>
      </c>
      <c r="BQ174">
        <f t="shared" si="154"/>
        <v>0</v>
      </c>
      <c r="BR174" s="36">
        <f t="shared" si="155"/>
        <v>0</v>
      </c>
      <c r="BS174" t="e">
        <f t="shared" si="156"/>
        <v>#N/A</v>
      </c>
    </row>
    <row r="175" spans="1:71">
      <c r="A175" s="59">
        <v>374</v>
      </c>
      <c r="B175" s="59">
        <v>221201</v>
      </c>
      <c r="C175" s="160">
        <v>28799999.570846599</v>
      </c>
      <c r="D175" s="59">
        <v>15300000</v>
      </c>
      <c r="E175" s="59">
        <v>15300000</v>
      </c>
      <c r="F175" s="59">
        <v>13499999.5708466</v>
      </c>
      <c r="G175" s="59">
        <v>0</v>
      </c>
      <c r="H175" s="59">
        <v>-5616933649.9142599</v>
      </c>
      <c r="I175" s="59">
        <v>0</v>
      </c>
      <c r="J175" s="59">
        <v>0</v>
      </c>
      <c r="K175" s="59">
        <v>0</v>
      </c>
      <c r="L175" s="59">
        <v>102</v>
      </c>
      <c r="M175" s="59">
        <v>0</v>
      </c>
      <c r="N175" s="59">
        <v>0</v>
      </c>
      <c r="O175" s="59">
        <v>0</v>
      </c>
      <c r="P175" s="59">
        <v>0</v>
      </c>
      <c r="Q175" s="59">
        <v>0</v>
      </c>
      <c r="R175" s="59">
        <v>2</v>
      </c>
      <c r="S175" s="59">
        <v>0</v>
      </c>
      <c r="T175" s="59">
        <f t="shared" si="106"/>
        <v>0</v>
      </c>
      <c r="U175" s="59">
        <f t="shared" si="107"/>
        <v>0</v>
      </c>
      <c r="V175" s="59">
        <f t="shared" si="108"/>
        <v>1</v>
      </c>
      <c r="W175" s="59">
        <f t="shared" si="109"/>
        <v>0</v>
      </c>
      <c r="X175" s="59">
        <f t="shared" si="110"/>
        <v>0</v>
      </c>
      <c r="Y175" s="59">
        <f t="shared" si="111"/>
        <v>0</v>
      </c>
      <c r="Z175" s="59">
        <f t="shared" si="112"/>
        <v>0</v>
      </c>
      <c r="AA175" s="59">
        <f t="shared" si="113"/>
        <v>0</v>
      </c>
      <c r="AB175" s="59">
        <f t="shared" si="114"/>
        <v>0</v>
      </c>
      <c r="AC175" s="59">
        <f t="shared" si="115"/>
        <v>0</v>
      </c>
      <c r="AD175" s="166">
        <f t="shared" si="105"/>
        <v>0</v>
      </c>
      <c r="AE175" s="169">
        <f t="shared" si="116"/>
        <v>0</v>
      </c>
      <c r="AF175" s="169">
        <f t="shared" si="117"/>
        <v>0</v>
      </c>
      <c r="AG175" s="169">
        <f t="shared" si="118"/>
        <v>0</v>
      </c>
      <c r="AH175" s="169">
        <f t="shared" si="119"/>
        <v>1</v>
      </c>
      <c r="AI175" s="169">
        <f t="shared" si="120"/>
        <v>0</v>
      </c>
      <c r="AJ175" s="169">
        <f t="shared" si="121"/>
        <v>0</v>
      </c>
      <c r="AK175" s="169">
        <f t="shared" si="122"/>
        <v>0</v>
      </c>
      <c r="AL175" s="169">
        <f t="shared" si="123"/>
        <v>1</v>
      </c>
      <c r="AM175" s="169">
        <f t="shared" si="124"/>
        <v>1</v>
      </c>
      <c r="AN175" s="169">
        <f t="shared" si="125"/>
        <v>0</v>
      </c>
      <c r="AO175" s="169">
        <f t="shared" si="126"/>
        <v>1</v>
      </c>
      <c r="AP175" s="169">
        <f t="shared" si="127"/>
        <v>0</v>
      </c>
      <c r="AQ175" s="169">
        <f t="shared" si="128"/>
        <v>1</v>
      </c>
      <c r="AR175" s="169">
        <f t="shared" si="129"/>
        <v>0</v>
      </c>
      <c r="AS175" s="169">
        <f t="shared" si="130"/>
        <v>0</v>
      </c>
      <c r="AT175" s="169">
        <f t="shared" si="131"/>
        <v>0</v>
      </c>
      <c r="AU175" s="169">
        <f t="shared" si="132"/>
        <v>0</v>
      </c>
      <c r="AV175" s="169">
        <f t="shared" si="133"/>
        <v>1</v>
      </c>
      <c r="AW175" s="169">
        <f t="shared" si="134"/>
        <v>0</v>
      </c>
      <c r="AX175" s="169">
        <f t="shared" si="135"/>
        <v>0</v>
      </c>
      <c r="AY175" s="169">
        <f t="shared" si="148"/>
        <v>0</v>
      </c>
      <c r="AZ175" s="169">
        <f t="shared" si="136"/>
        <v>0</v>
      </c>
      <c r="BA175" s="169">
        <f t="shared" si="137"/>
        <v>0</v>
      </c>
      <c r="BB175" s="169">
        <f t="shared" si="138"/>
        <v>1</v>
      </c>
      <c r="BC175" s="169">
        <f t="shared" si="139"/>
        <v>0</v>
      </c>
      <c r="BD175" s="169">
        <f t="shared" si="140"/>
        <v>1</v>
      </c>
      <c r="BE175" s="169">
        <f t="shared" si="141"/>
        <v>0</v>
      </c>
      <c r="BF175" s="169">
        <f t="shared" si="142"/>
        <v>0</v>
      </c>
      <c r="BG175" s="169">
        <f t="shared" si="143"/>
        <v>0</v>
      </c>
      <c r="BH175" s="169">
        <f t="shared" si="144"/>
        <v>0</v>
      </c>
      <c r="BI175" s="169">
        <f t="shared" si="145"/>
        <v>0</v>
      </c>
      <c r="BJ175" s="169">
        <f t="shared" si="146"/>
        <v>0</v>
      </c>
      <c r="BK175" s="167">
        <f t="shared" si="147"/>
        <v>0</v>
      </c>
      <c r="BL175" s="169">
        <f t="shared" si="149"/>
        <v>0</v>
      </c>
      <c r="BM175" s="169">
        <f t="shared" si="150"/>
        <v>1</v>
      </c>
      <c r="BN175" s="169">
        <f t="shared" si="151"/>
        <v>1</v>
      </c>
      <c r="BO175" s="169">
        <f t="shared" si="152"/>
        <v>0</v>
      </c>
      <c r="BP175" s="36">
        <f t="shared" si="153"/>
        <v>0</v>
      </c>
      <c r="BQ175">
        <f t="shared" si="154"/>
        <v>0</v>
      </c>
      <c r="BR175" s="36">
        <f t="shared" si="155"/>
        <v>0</v>
      </c>
      <c r="BS175" t="e">
        <f t="shared" si="156"/>
        <v>#N/A</v>
      </c>
    </row>
    <row r="176" spans="1:71">
      <c r="A176" s="59">
        <v>403</v>
      </c>
      <c r="B176" s="59">
        <v>231521</v>
      </c>
      <c r="C176" s="160">
        <v>29464285.588842299</v>
      </c>
      <c r="D176" s="59">
        <v>15894856.375</v>
      </c>
      <c r="E176" s="59">
        <v>15894856.375</v>
      </c>
      <c r="F176" s="59">
        <v>13569429.213842301</v>
      </c>
      <c r="G176" s="59">
        <v>721.42855834960903</v>
      </c>
      <c r="H176" s="59">
        <v>-6288156396.3271799</v>
      </c>
      <c r="I176" s="59">
        <v>415</v>
      </c>
      <c r="J176" s="59">
        <v>0</v>
      </c>
      <c r="K176" s="59">
        <v>0</v>
      </c>
      <c r="L176" s="59">
        <v>402</v>
      </c>
      <c r="M176" s="59">
        <v>444</v>
      </c>
      <c r="N176" s="59">
        <v>102</v>
      </c>
      <c r="O176" s="59">
        <v>402</v>
      </c>
      <c r="P176" s="59">
        <v>444</v>
      </c>
      <c r="Q176" s="59">
        <v>0</v>
      </c>
      <c r="R176" s="59">
        <v>2</v>
      </c>
      <c r="S176" s="59">
        <v>0</v>
      </c>
      <c r="T176" s="59">
        <f t="shared" si="106"/>
        <v>3</v>
      </c>
      <c r="U176" s="59">
        <f t="shared" si="107"/>
        <v>0</v>
      </c>
      <c r="V176" s="59">
        <f t="shared" si="108"/>
        <v>0</v>
      </c>
      <c r="W176" s="59">
        <f t="shared" si="109"/>
        <v>2</v>
      </c>
      <c r="X176" s="59">
        <f t="shared" si="110"/>
        <v>0</v>
      </c>
      <c r="Y176" s="59">
        <f t="shared" si="111"/>
        <v>0</v>
      </c>
      <c r="Z176" s="59">
        <f t="shared" si="112"/>
        <v>0</v>
      </c>
      <c r="AA176" s="59">
        <f t="shared" si="113"/>
        <v>1</v>
      </c>
      <c r="AB176" s="59">
        <f t="shared" si="114"/>
        <v>0</v>
      </c>
      <c r="AC176" s="59">
        <f t="shared" si="115"/>
        <v>0</v>
      </c>
      <c r="AD176" s="166">
        <f t="shared" si="105"/>
        <v>0</v>
      </c>
      <c r="AE176" s="169">
        <f t="shared" si="116"/>
        <v>0</v>
      </c>
      <c r="AF176" s="169">
        <f t="shared" si="117"/>
        <v>0</v>
      </c>
      <c r="AG176" s="169">
        <f t="shared" si="118"/>
        <v>0</v>
      </c>
      <c r="AH176" s="169">
        <f t="shared" si="119"/>
        <v>1</v>
      </c>
      <c r="AI176" s="169">
        <f t="shared" si="120"/>
        <v>0</v>
      </c>
      <c r="AJ176" s="169">
        <f t="shared" si="121"/>
        <v>0</v>
      </c>
      <c r="AK176" s="169">
        <f t="shared" si="122"/>
        <v>0</v>
      </c>
      <c r="AL176" s="169">
        <f t="shared" si="123"/>
        <v>1</v>
      </c>
      <c r="AM176" s="169">
        <f t="shared" si="124"/>
        <v>0</v>
      </c>
      <c r="AN176" s="169">
        <f t="shared" si="125"/>
        <v>0</v>
      </c>
      <c r="AO176" s="169">
        <f t="shared" si="126"/>
        <v>1</v>
      </c>
      <c r="AP176" s="169">
        <f t="shared" si="127"/>
        <v>0</v>
      </c>
      <c r="AQ176" s="169">
        <f t="shared" si="128"/>
        <v>0</v>
      </c>
      <c r="AR176" s="169">
        <f t="shared" si="129"/>
        <v>0</v>
      </c>
      <c r="AS176" s="169">
        <f t="shared" si="130"/>
        <v>0</v>
      </c>
      <c r="AT176" s="169">
        <f t="shared" si="131"/>
        <v>0</v>
      </c>
      <c r="AU176" s="169">
        <f t="shared" si="132"/>
        <v>0</v>
      </c>
      <c r="AV176" s="169">
        <f t="shared" si="133"/>
        <v>1</v>
      </c>
      <c r="AW176" s="169">
        <f t="shared" si="134"/>
        <v>1</v>
      </c>
      <c r="AX176" s="169">
        <f t="shared" si="135"/>
        <v>1</v>
      </c>
      <c r="AY176" s="169">
        <f t="shared" si="148"/>
        <v>0</v>
      </c>
      <c r="AZ176" s="169">
        <f t="shared" si="136"/>
        <v>0</v>
      </c>
      <c r="BA176" s="169">
        <f t="shared" si="137"/>
        <v>0</v>
      </c>
      <c r="BB176" s="169">
        <f t="shared" si="138"/>
        <v>1</v>
      </c>
      <c r="BC176" s="169">
        <f t="shared" si="139"/>
        <v>2</v>
      </c>
      <c r="BD176" s="169">
        <f t="shared" si="140"/>
        <v>0</v>
      </c>
      <c r="BE176" s="169">
        <f t="shared" si="141"/>
        <v>0</v>
      </c>
      <c r="BF176" s="169">
        <f t="shared" si="142"/>
        <v>0</v>
      </c>
      <c r="BG176" s="169">
        <f t="shared" si="143"/>
        <v>0</v>
      </c>
      <c r="BH176" s="169">
        <f t="shared" si="144"/>
        <v>1</v>
      </c>
      <c r="BI176" s="169">
        <f t="shared" si="145"/>
        <v>0</v>
      </c>
      <c r="BJ176" s="169">
        <f t="shared" si="146"/>
        <v>0</v>
      </c>
      <c r="BK176" s="167">
        <f t="shared" si="147"/>
        <v>0</v>
      </c>
      <c r="BL176" s="169">
        <f t="shared" si="149"/>
        <v>0</v>
      </c>
      <c r="BM176" s="169">
        <f t="shared" si="150"/>
        <v>1</v>
      </c>
      <c r="BN176" s="169">
        <f t="shared" si="151"/>
        <v>1</v>
      </c>
      <c r="BO176" s="169">
        <f t="shared" si="152"/>
        <v>0</v>
      </c>
      <c r="BP176" s="36">
        <f t="shared" si="153"/>
        <v>0</v>
      </c>
      <c r="BQ176">
        <f t="shared" si="154"/>
        <v>0</v>
      </c>
      <c r="BR176" s="36">
        <f t="shared" si="155"/>
        <v>2</v>
      </c>
      <c r="BS176" t="e">
        <f t="shared" si="156"/>
        <v>#N/A</v>
      </c>
    </row>
    <row r="177" spans="1:71">
      <c r="A177" s="59">
        <v>351</v>
      </c>
      <c r="B177" s="59">
        <v>212121</v>
      </c>
      <c r="C177" s="160">
        <v>19299999.917830698</v>
      </c>
      <c r="D177" s="59">
        <v>5442857</v>
      </c>
      <c r="E177" s="59">
        <v>5442857</v>
      </c>
      <c r="F177" s="59">
        <v>13857142.9178307</v>
      </c>
      <c r="G177" s="59">
        <v>171.42857360839801</v>
      </c>
      <c r="H177" s="59">
        <v>-4872402498.6937504</v>
      </c>
      <c r="I177" s="59">
        <v>411</v>
      </c>
      <c r="J177" s="59">
        <v>444</v>
      </c>
      <c r="K177" s="59">
        <v>0</v>
      </c>
      <c r="L177" s="59">
        <v>0</v>
      </c>
      <c r="M177" s="59">
        <v>0</v>
      </c>
      <c r="N177" s="59">
        <v>0</v>
      </c>
      <c r="O177" s="59">
        <v>0</v>
      </c>
      <c r="P177" s="59">
        <v>0</v>
      </c>
      <c r="Q177" s="59">
        <v>0</v>
      </c>
      <c r="R177" s="59">
        <v>2</v>
      </c>
      <c r="S177" s="59">
        <v>1</v>
      </c>
      <c r="T177" s="59">
        <f t="shared" si="106"/>
        <v>1</v>
      </c>
      <c r="U177" s="59">
        <f t="shared" si="107"/>
        <v>0</v>
      </c>
      <c r="V177" s="59">
        <f t="shared" si="108"/>
        <v>0</v>
      </c>
      <c r="W177" s="59">
        <f t="shared" si="109"/>
        <v>1</v>
      </c>
      <c r="X177" s="59">
        <f t="shared" si="110"/>
        <v>0</v>
      </c>
      <c r="Y177" s="59">
        <f t="shared" si="111"/>
        <v>0</v>
      </c>
      <c r="Z177" s="59">
        <f t="shared" si="112"/>
        <v>0</v>
      </c>
      <c r="AA177" s="59">
        <f t="shared" si="113"/>
        <v>0</v>
      </c>
      <c r="AB177" s="59">
        <f t="shared" si="114"/>
        <v>0</v>
      </c>
      <c r="AC177" s="59">
        <f t="shared" si="115"/>
        <v>0</v>
      </c>
      <c r="AD177" s="166">
        <f t="shared" si="105"/>
        <v>0</v>
      </c>
      <c r="AE177" s="169">
        <f t="shared" si="116"/>
        <v>0</v>
      </c>
      <c r="AF177" s="169">
        <f t="shared" si="117"/>
        <v>0</v>
      </c>
      <c r="AG177" s="169">
        <f t="shared" si="118"/>
        <v>0</v>
      </c>
      <c r="AH177" s="169">
        <f t="shared" si="119"/>
        <v>1</v>
      </c>
      <c r="AI177" s="169">
        <f t="shared" si="120"/>
        <v>0</v>
      </c>
      <c r="AJ177" s="169">
        <f t="shared" si="121"/>
        <v>0</v>
      </c>
      <c r="AK177" s="169">
        <f t="shared" si="122"/>
        <v>0</v>
      </c>
      <c r="AL177" s="169">
        <f t="shared" si="123"/>
        <v>1</v>
      </c>
      <c r="AM177" s="169">
        <f t="shared" si="124"/>
        <v>0</v>
      </c>
      <c r="AN177" s="169">
        <f t="shared" si="125"/>
        <v>0</v>
      </c>
      <c r="AO177" s="169">
        <f t="shared" si="126"/>
        <v>1</v>
      </c>
      <c r="AP177" s="169">
        <f t="shared" si="127"/>
        <v>0</v>
      </c>
      <c r="AQ177" s="169">
        <f t="shared" si="128"/>
        <v>0</v>
      </c>
      <c r="AR177" s="169">
        <f t="shared" si="129"/>
        <v>0</v>
      </c>
      <c r="AS177" s="169">
        <f t="shared" si="130"/>
        <v>0</v>
      </c>
      <c r="AT177" s="169">
        <f t="shared" si="131"/>
        <v>0</v>
      </c>
      <c r="AU177" s="169">
        <f t="shared" si="132"/>
        <v>0</v>
      </c>
      <c r="AV177" s="169">
        <f t="shared" si="133"/>
        <v>1</v>
      </c>
      <c r="AW177" s="169">
        <f t="shared" si="134"/>
        <v>1</v>
      </c>
      <c r="AX177" s="169">
        <f t="shared" si="135"/>
        <v>0</v>
      </c>
      <c r="AY177" s="169">
        <f t="shared" si="148"/>
        <v>1</v>
      </c>
      <c r="AZ177" s="169">
        <f t="shared" si="136"/>
        <v>0</v>
      </c>
      <c r="BA177" s="169">
        <f t="shared" si="137"/>
        <v>0</v>
      </c>
      <c r="BB177" s="169">
        <f t="shared" si="138"/>
        <v>1</v>
      </c>
      <c r="BC177" s="169">
        <f t="shared" si="139"/>
        <v>1</v>
      </c>
      <c r="BD177" s="169">
        <f t="shared" si="140"/>
        <v>0</v>
      </c>
      <c r="BE177" s="169">
        <f t="shared" si="141"/>
        <v>0</v>
      </c>
      <c r="BF177" s="169">
        <f t="shared" si="142"/>
        <v>0</v>
      </c>
      <c r="BG177" s="169">
        <f t="shared" si="143"/>
        <v>0</v>
      </c>
      <c r="BH177" s="169">
        <f t="shared" si="144"/>
        <v>0</v>
      </c>
      <c r="BI177" s="169">
        <f t="shared" si="145"/>
        <v>0</v>
      </c>
      <c r="BJ177" s="169">
        <f t="shared" si="146"/>
        <v>0</v>
      </c>
      <c r="BK177" s="167">
        <f t="shared" si="147"/>
        <v>1</v>
      </c>
      <c r="BL177" s="169">
        <f t="shared" si="149"/>
        <v>0</v>
      </c>
      <c r="BM177" s="169">
        <f t="shared" si="150"/>
        <v>1</v>
      </c>
      <c r="BN177" s="169">
        <f t="shared" si="151"/>
        <v>0</v>
      </c>
      <c r="BO177" s="169">
        <f t="shared" si="152"/>
        <v>1</v>
      </c>
      <c r="BP177" s="36">
        <f t="shared" si="153"/>
        <v>0</v>
      </c>
      <c r="BQ177">
        <f t="shared" si="154"/>
        <v>0</v>
      </c>
      <c r="BR177" s="36">
        <f t="shared" si="155"/>
        <v>1</v>
      </c>
      <c r="BS177" t="e">
        <f t="shared" si="156"/>
        <v>#N/A</v>
      </c>
    </row>
    <row r="178" spans="1:71">
      <c r="A178" s="59">
        <v>163</v>
      </c>
      <c r="B178" s="59">
        <v>121292</v>
      </c>
      <c r="C178" s="160">
        <v>15535713.806178199</v>
      </c>
      <c r="D178" s="59">
        <v>1517857</v>
      </c>
      <c r="E178" s="59">
        <v>1517857</v>
      </c>
      <c r="F178" s="59">
        <v>14017856.806178199</v>
      </c>
      <c r="G178" s="59">
        <v>785.71423339843795</v>
      </c>
      <c r="H178" s="59">
        <v>-2490185014.8430901</v>
      </c>
      <c r="I178" s="59">
        <v>0</v>
      </c>
      <c r="J178" s="59">
        <v>0</v>
      </c>
      <c r="K178" s="59">
        <v>0</v>
      </c>
      <c r="L178" s="59">
        <v>101</v>
      </c>
      <c r="M178" s="59">
        <v>0</v>
      </c>
      <c r="N178" s="59">
        <v>0</v>
      </c>
      <c r="O178" s="59">
        <v>0</v>
      </c>
      <c r="P178" s="59">
        <v>0</v>
      </c>
      <c r="Q178" s="59">
        <v>0</v>
      </c>
      <c r="R178" s="59">
        <v>2</v>
      </c>
      <c r="S178" s="59">
        <v>0</v>
      </c>
      <c r="T178" s="59">
        <f t="shared" si="106"/>
        <v>0</v>
      </c>
      <c r="U178" s="59">
        <f t="shared" si="107"/>
        <v>0</v>
      </c>
      <c r="V178" s="59">
        <f t="shared" si="108"/>
        <v>0</v>
      </c>
      <c r="W178" s="59">
        <f t="shared" si="109"/>
        <v>0</v>
      </c>
      <c r="X178" s="59">
        <f t="shared" si="110"/>
        <v>0</v>
      </c>
      <c r="Y178" s="59">
        <f t="shared" si="111"/>
        <v>0</v>
      </c>
      <c r="Z178" s="59">
        <f t="shared" si="112"/>
        <v>0</v>
      </c>
      <c r="AA178" s="59">
        <f t="shared" si="113"/>
        <v>0</v>
      </c>
      <c r="AB178" s="59">
        <f t="shared" si="114"/>
        <v>0</v>
      </c>
      <c r="AC178" s="59">
        <f t="shared" si="115"/>
        <v>0</v>
      </c>
      <c r="AD178" s="166">
        <f t="shared" si="105"/>
        <v>1</v>
      </c>
      <c r="AE178" s="169">
        <f t="shared" si="116"/>
        <v>1</v>
      </c>
      <c r="AF178" s="169">
        <f t="shared" si="117"/>
        <v>0</v>
      </c>
      <c r="AG178" s="169">
        <f t="shared" si="118"/>
        <v>0</v>
      </c>
      <c r="AH178" s="169">
        <f t="shared" si="119"/>
        <v>1</v>
      </c>
      <c r="AI178" s="169">
        <f t="shared" si="120"/>
        <v>0</v>
      </c>
      <c r="AJ178" s="169">
        <f t="shared" si="121"/>
        <v>0</v>
      </c>
      <c r="AK178" s="169">
        <f t="shared" si="122"/>
        <v>0</v>
      </c>
      <c r="AL178" s="169">
        <f t="shared" si="123"/>
        <v>1</v>
      </c>
      <c r="AM178" s="169">
        <f t="shared" si="124"/>
        <v>0</v>
      </c>
      <c r="AN178" s="169">
        <f t="shared" si="125"/>
        <v>0</v>
      </c>
      <c r="AO178" s="169">
        <f t="shared" si="126"/>
        <v>1</v>
      </c>
      <c r="AP178" s="169">
        <f t="shared" si="127"/>
        <v>0</v>
      </c>
      <c r="AQ178" s="169">
        <f t="shared" si="128"/>
        <v>0</v>
      </c>
      <c r="AR178" s="169">
        <f t="shared" si="129"/>
        <v>0</v>
      </c>
      <c r="AS178" s="169">
        <f t="shared" si="130"/>
        <v>0</v>
      </c>
      <c r="AT178" s="169">
        <f t="shared" si="131"/>
        <v>0</v>
      </c>
      <c r="AU178" s="169">
        <f t="shared" si="132"/>
        <v>0</v>
      </c>
      <c r="AV178" s="169">
        <f t="shared" si="133"/>
        <v>1</v>
      </c>
      <c r="AW178" s="169">
        <f t="shared" si="134"/>
        <v>0</v>
      </c>
      <c r="AX178" s="169">
        <f t="shared" si="135"/>
        <v>0</v>
      </c>
      <c r="AY178" s="169">
        <f t="shared" si="148"/>
        <v>0</v>
      </c>
      <c r="AZ178" s="169">
        <f t="shared" si="136"/>
        <v>0</v>
      </c>
      <c r="BA178" s="169">
        <f t="shared" si="137"/>
        <v>0</v>
      </c>
      <c r="BB178" s="169">
        <f t="shared" si="138"/>
        <v>1</v>
      </c>
      <c r="BC178" s="169">
        <f t="shared" si="139"/>
        <v>0</v>
      </c>
      <c r="BD178" s="169">
        <f t="shared" si="140"/>
        <v>1</v>
      </c>
      <c r="BE178" s="169">
        <f t="shared" si="141"/>
        <v>0</v>
      </c>
      <c r="BF178" s="169">
        <f t="shared" si="142"/>
        <v>0</v>
      </c>
      <c r="BG178" s="169">
        <f t="shared" si="143"/>
        <v>0</v>
      </c>
      <c r="BH178" s="169">
        <f t="shared" si="144"/>
        <v>0</v>
      </c>
      <c r="BI178" s="169">
        <f t="shared" si="145"/>
        <v>0</v>
      </c>
      <c r="BJ178" s="169">
        <f t="shared" si="146"/>
        <v>0</v>
      </c>
      <c r="BK178" s="167">
        <f t="shared" si="147"/>
        <v>0</v>
      </c>
      <c r="BL178" s="169">
        <f t="shared" si="149"/>
        <v>0</v>
      </c>
      <c r="BM178" s="169">
        <f t="shared" si="150"/>
        <v>1</v>
      </c>
      <c r="BN178" s="169">
        <f t="shared" si="151"/>
        <v>1</v>
      </c>
      <c r="BO178" s="169">
        <f t="shared" si="152"/>
        <v>0</v>
      </c>
      <c r="BP178" s="36">
        <f t="shared" si="153"/>
        <v>1</v>
      </c>
      <c r="BQ178">
        <f t="shared" si="154"/>
        <v>0</v>
      </c>
      <c r="BR178" s="36">
        <f t="shared" si="155"/>
        <v>0</v>
      </c>
      <c r="BS178" t="e">
        <f t="shared" si="156"/>
        <v>#N/A</v>
      </c>
    </row>
    <row r="179" spans="1:71">
      <c r="A179" s="59">
        <v>214</v>
      </c>
      <c r="B179" s="59">
        <v>132241</v>
      </c>
      <c r="C179" s="160">
        <v>21447619.717245501</v>
      </c>
      <c r="D179" s="59">
        <v>7273809.75</v>
      </c>
      <c r="E179" s="59">
        <v>7273809.75</v>
      </c>
      <c r="F179" s="59">
        <v>14173809.967245501</v>
      </c>
      <c r="G179" s="59">
        <v>823.8095703125</v>
      </c>
      <c r="H179" s="59">
        <v>-3297060172.56001</v>
      </c>
      <c r="I179" s="59">
        <v>0</v>
      </c>
      <c r="J179" s="59">
        <v>0</v>
      </c>
      <c r="K179" s="59">
        <v>0</v>
      </c>
      <c r="L179" s="59">
        <v>102</v>
      </c>
      <c r="M179" s="59">
        <v>301</v>
      </c>
      <c r="N179" s="59">
        <v>0</v>
      </c>
      <c r="O179" s="59">
        <v>0</v>
      </c>
      <c r="P179" s="59">
        <v>0</v>
      </c>
      <c r="Q179" s="59">
        <v>0</v>
      </c>
      <c r="R179" s="59">
        <v>2</v>
      </c>
      <c r="S179" s="59">
        <v>1</v>
      </c>
      <c r="T179" s="59">
        <f t="shared" si="106"/>
        <v>0</v>
      </c>
      <c r="U179" s="59">
        <f t="shared" si="107"/>
        <v>0</v>
      </c>
      <c r="V179" s="59">
        <f t="shared" si="108"/>
        <v>1</v>
      </c>
      <c r="W179" s="59">
        <f t="shared" si="109"/>
        <v>0</v>
      </c>
      <c r="X179" s="59">
        <f t="shared" si="110"/>
        <v>0</v>
      </c>
      <c r="Y179" s="59">
        <f t="shared" si="111"/>
        <v>1</v>
      </c>
      <c r="Z179" s="59">
        <f t="shared" si="112"/>
        <v>0</v>
      </c>
      <c r="AA179" s="59">
        <f t="shared" si="113"/>
        <v>0</v>
      </c>
      <c r="AB179" s="59">
        <f t="shared" si="114"/>
        <v>0</v>
      </c>
      <c r="AC179" s="59">
        <f t="shared" si="115"/>
        <v>0</v>
      </c>
      <c r="AD179" s="166">
        <f t="shared" si="105"/>
        <v>0</v>
      </c>
      <c r="AE179" s="169">
        <f t="shared" si="116"/>
        <v>0</v>
      </c>
      <c r="AF179" s="169">
        <f t="shared" si="117"/>
        <v>0</v>
      </c>
      <c r="AG179" s="169">
        <f t="shared" si="118"/>
        <v>0</v>
      </c>
      <c r="AH179" s="169">
        <f t="shared" si="119"/>
        <v>1</v>
      </c>
      <c r="AI179" s="169">
        <f t="shared" si="120"/>
        <v>0</v>
      </c>
      <c r="AJ179" s="169">
        <f t="shared" si="121"/>
        <v>0</v>
      </c>
      <c r="AK179" s="169">
        <f t="shared" si="122"/>
        <v>0</v>
      </c>
      <c r="AL179" s="169">
        <f t="shared" si="123"/>
        <v>1</v>
      </c>
      <c r="AM179" s="169">
        <f t="shared" si="124"/>
        <v>1</v>
      </c>
      <c r="AN179" s="169">
        <f t="shared" si="125"/>
        <v>1</v>
      </c>
      <c r="AO179" s="169">
        <f t="shared" si="126"/>
        <v>0</v>
      </c>
      <c r="AP179" s="169">
        <f t="shared" si="127"/>
        <v>0</v>
      </c>
      <c r="AQ179" s="169">
        <f t="shared" si="128"/>
        <v>1</v>
      </c>
      <c r="AR179" s="169">
        <f t="shared" si="129"/>
        <v>0</v>
      </c>
      <c r="AS179" s="169">
        <f t="shared" si="130"/>
        <v>0</v>
      </c>
      <c r="AT179" s="169">
        <f t="shared" si="131"/>
        <v>0</v>
      </c>
      <c r="AU179" s="169">
        <f t="shared" si="132"/>
        <v>0</v>
      </c>
      <c r="AV179" s="169">
        <f t="shared" si="133"/>
        <v>1</v>
      </c>
      <c r="AW179" s="169">
        <f t="shared" si="134"/>
        <v>0</v>
      </c>
      <c r="AX179" s="169">
        <f t="shared" si="135"/>
        <v>0</v>
      </c>
      <c r="AY179" s="169">
        <f t="shared" si="148"/>
        <v>0</v>
      </c>
      <c r="AZ179" s="169">
        <f t="shared" si="136"/>
        <v>0</v>
      </c>
      <c r="BA179" s="169">
        <f t="shared" si="137"/>
        <v>0</v>
      </c>
      <c r="BB179" s="169">
        <f t="shared" si="138"/>
        <v>1</v>
      </c>
      <c r="BC179" s="169">
        <f t="shared" si="139"/>
        <v>0</v>
      </c>
      <c r="BD179" s="169">
        <f t="shared" si="140"/>
        <v>1</v>
      </c>
      <c r="BE179" s="169">
        <f t="shared" si="141"/>
        <v>0</v>
      </c>
      <c r="BF179" s="169">
        <f t="shared" si="142"/>
        <v>0</v>
      </c>
      <c r="BG179" s="169">
        <f t="shared" si="143"/>
        <v>0</v>
      </c>
      <c r="BH179" s="169">
        <f t="shared" si="144"/>
        <v>0</v>
      </c>
      <c r="BI179" s="169">
        <f t="shared" si="145"/>
        <v>0</v>
      </c>
      <c r="BJ179" s="169">
        <f t="shared" si="146"/>
        <v>0</v>
      </c>
      <c r="BK179" s="167">
        <f t="shared" si="147"/>
        <v>0</v>
      </c>
      <c r="BL179" s="169">
        <f t="shared" si="149"/>
        <v>0</v>
      </c>
      <c r="BM179" s="169">
        <f t="shared" si="150"/>
        <v>1</v>
      </c>
      <c r="BN179" s="169">
        <f t="shared" si="151"/>
        <v>0</v>
      </c>
      <c r="BO179" s="169">
        <f t="shared" si="152"/>
        <v>1</v>
      </c>
      <c r="BP179" s="36">
        <f t="shared" si="153"/>
        <v>0</v>
      </c>
      <c r="BQ179">
        <f t="shared" si="154"/>
        <v>1</v>
      </c>
      <c r="BR179" s="36">
        <f t="shared" si="155"/>
        <v>0</v>
      </c>
      <c r="BS179" t="e">
        <f t="shared" si="156"/>
        <v>#N/A</v>
      </c>
    </row>
    <row r="180" spans="1:71">
      <c r="A180" s="59">
        <v>380</v>
      </c>
      <c r="B180" s="59">
        <v>222141</v>
      </c>
      <c r="C180" s="160">
        <v>21280000</v>
      </c>
      <c r="D180" s="59">
        <v>4528000</v>
      </c>
      <c r="E180" s="59">
        <v>6688000</v>
      </c>
      <c r="F180" s="59">
        <v>14592000</v>
      </c>
      <c r="G180" s="59">
        <v>104</v>
      </c>
      <c r="H180" s="59">
        <v>-5717041649.7902899</v>
      </c>
      <c r="I180" s="59">
        <v>101</v>
      </c>
      <c r="J180" s="59">
        <v>0</v>
      </c>
      <c r="K180" s="59">
        <v>0</v>
      </c>
      <c r="L180" s="59">
        <v>101</v>
      </c>
      <c r="M180" s="59">
        <v>0</v>
      </c>
      <c r="N180" s="59">
        <v>0</v>
      </c>
      <c r="O180" s="59">
        <v>0</v>
      </c>
      <c r="P180" s="59">
        <v>0</v>
      </c>
      <c r="Q180" s="59">
        <v>0</v>
      </c>
      <c r="R180" s="59">
        <v>2</v>
      </c>
      <c r="S180" s="59">
        <v>0</v>
      </c>
      <c r="T180" s="59">
        <f t="shared" si="106"/>
        <v>0</v>
      </c>
      <c r="U180" s="59">
        <f t="shared" si="107"/>
        <v>0</v>
      </c>
      <c r="V180" s="59">
        <f t="shared" si="108"/>
        <v>0</v>
      </c>
      <c r="W180" s="59">
        <f t="shared" si="109"/>
        <v>0</v>
      </c>
      <c r="X180" s="59">
        <f t="shared" si="110"/>
        <v>0</v>
      </c>
      <c r="Y180" s="59">
        <f t="shared" si="111"/>
        <v>0</v>
      </c>
      <c r="Z180" s="59">
        <f t="shared" si="112"/>
        <v>0</v>
      </c>
      <c r="AA180" s="59">
        <f t="shared" si="113"/>
        <v>0</v>
      </c>
      <c r="AB180" s="59">
        <f t="shared" si="114"/>
        <v>0</v>
      </c>
      <c r="AC180" s="59">
        <f t="shared" si="115"/>
        <v>0</v>
      </c>
      <c r="AD180" s="166">
        <f t="shared" si="105"/>
        <v>2</v>
      </c>
      <c r="AE180" s="169">
        <f t="shared" si="116"/>
        <v>0</v>
      </c>
      <c r="AF180" s="169">
        <f t="shared" si="117"/>
        <v>1</v>
      </c>
      <c r="AG180" s="169">
        <f t="shared" si="118"/>
        <v>0</v>
      </c>
      <c r="AH180" s="169">
        <f t="shared" si="119"/>
        <v>1</v>
      </c>
      <c r="AI180" s="169">
        <f t="shared" si="120"/>
        <v>0</v>
      </c>
      <c r="AJ180" s="169">
        <f t="shared" si="121"/>
        <v>0</v>
      </c>
      <c r="AK180" s="169">
        <f t="shared" si="122"/>
        <v>0</v>
      </c>
      <c r="AL180" s="169">
        <f t="shared" si="123"/>
        <v>1</v>
      </c>
      <c r="AM180" s="169">
        <f t="shared" si="124"/>
        <v>0</v>
      </c>
      <c r="AN180" s="169">
        <f t="shared" si="125"/>
        <v>0</v>
      </c>
      <c r="AO180" s="169">
        <f t="shared" si="126"/>
        <v>1</v>
      </c>
      <c r="AP180" s="169">
        <f t="shared" si="127"/>
        <v>0</v>
      </c>
      <c r="AQ180" s="169">
        <f t="shared" si="128"/>
        <v>0</v>
      </c>
      <c r="AR180" s="169">
        <f t="shared" si="129"/>
        <v>0</v>
      </c>
      <c r="AS180" s="169">
        <f t="shared" si="130"/>
        <v>0</v>
      </c>
      <c r="AT180" s="169">
        <f t="shared" si="131"/>
        <v>0</v>
      </c>
      <c r="AU180" s="169">
        <f t="shared" si="132"/>
        <v>0</v>
      </c>
      <c r="AV180" s="169">
        <f t="shared" si="133"/>
        <v>1</v>
      </c>
      <c r="AW180" s="169">
        <f t="shared" si="134"/>
        <v>0</v>
      </c>
      <c r="AX180" s="169">
        <f t="shared" si="135"/>
        <v>0</v>
      </c>
      <c r="AY180" s="169">
        <f t="shared" si="148"/>
        <v>0</v>
      </c>
      <c r="AZ180" s="169">
        <f t="shared" si="136"/>
        <v>0</v>
      </c>
      <c r="BA180" s="169">
        <f t="shared" si="137"/>
        <v>0</v>
      </c>
      <c r="BB180" s="169">
        <f t="shared" si="138"/>
        <v>1</v>
      </c>
      <c r="BC180" s="169">
        <f t="shared" si="139"/>
        <v>0</v>
      </c>
      <c r="BD180" s="169">
        <f t="shared" si="140"/>
        <v>1</v>
      </c>
      <c r="BE180" s="169">
        <f t="shared" si="141"/>
        <v>0</v>
      </c>
      <c r="BF180" s="169">
        <f t="shared" si="142"/>
        <v>0</v>
      </c>
      <c r="BG180" s="169">
        <f t="shared" si="143"/>
        <v>0</v>
      </c>
      <c r="BH180" s="169">
        <f t="shared" si="144"/>
        <v>0</v>
      </c>
      <c r="BI180" s="169">
        <f t="shared" si="145"/>
        <v>0</v>
      </c>
      <c r="BJ180" s="169">
        <f t="shared" si="146"/>
        <v>0</v>
      </c>
      <c r="BK180" s="167">
        <f t="shared" si="147"/>
        <v>0</v>
      </c>
      <c r="BL180" s="169">
        <f t="shared" si="149"/>
        <v>0</v>
      </c>
      <c r="BM180" s="169">
        <f t="shared" si="150"/>
        <v>1</v>
      </c>
      <c r="BN180" s="169">
        <f t="shared" si="151"/>
        <v>1</v>
      </c>
      <c r="BO180" s="169">
        <f t="shared" si="152"/>
        <v>0</v>
      </c>
      <c r="BP180" s="36">
        <f t="shared" si="153"/>
        <v>1</v>
      </c>
      <c r="BQ180">
        <f t="shared" si="154"/>
        <v>0</v>
      </c>
      <c r="BR180" s="36">
        <f t="shared" si="155"/>
        <v>0</v>
      </c>
      <c r="BS180" t="e">
        <f t="shared" si="156"/>
        <v>#N/A</v>
      </c>
    </row>
    <row r="181" spans="1:71">
      <c r="A181" s="59">
        <v>232</v>
      </c>
      <c r="B181" s="59">
        <v>151222</v>
      </c>
      <c r="C181" s="160">
        <v>20857143.2123379</v>
      </c>
      <c r="D181" s="59">
        <v>5567428.6875</v>
      </c>
      <c r="E181" s="59">
        <v>6153143</v>
      </c>
      <c r="F181" s="59">
        <v>14704000.2123379</v>
      </c>
      <c r="G181" s="59">
        <v>31.428570747375499</v>
      </c>
      <c r="H181" s="59">
        <v>-3731758552.4710202</v>
      </c>
      <c r="I181" s="59">
        <v>0</v>
      </c>
      <c r="J181" s="59">
        <v>0</v>
      </c>
      <c r="K181" s="59">
        <v>0</v>
      </c>
      <c r="L181" s="59">
        <v>101</v>
      </c>
      <c r="M181" s="59">
        <v>0</v>
      </c>
      <c r="N181" s="59">
        <v>0</v>
      </c>
      <c r="O181" s="59">
        <v>403</v>
      </c>
      <c r="P181" s="59">
        <v>0</v>
      </c>
      <c r="Q181" s="59">
        <v>0</v>
      </c>
      <c r="R181" s="59">
        <v>2</v>
      </c>
      <c r="S181" s="59">
        <v>1</v>
      </c>
      <c r="T181" s="59">
        <f t="shared" si="106"/>
        <v>1</v>
      </c>
      <c r="U181" s="59">
        <f t="shared" si="107"/>
        <v>0</v>
      </c>
      <c r="V181" s="59">
        <f t="shared" si="108"/>
        <v>0</v>
      </c>
      <c r="W181" s="59">
        <f t="shared" si="109"/>
        <v>0</v>
      </c>
      <c r="X181" s="59">
        <f t="shared" si="110"/>
        <v>0</v>
      </c>
      <c r="Y181" s="59">
        <f t="shared" si="111"/>
        <v>0</v>
      </c>
      <c r="Z181" s="59">
        <f t="shared" si="112"/>
        <v>0</v>
      </c>
      <c r="AA181" s="59">
        <f t="shared" si="113"/>
        <v>0</v>
      </c>
      <c r="AB181" s="59">
        <f t="shared" si="114"/>
        <v>0</v>
      </c>
      <c r="AC181" s="59">
        <f t="shared" si="115"/>
        <v>0</v>
      </c>
      <c r="AD181" s="166">
        <f t="shared" si="105"/>
        <v>1</v>
      </c>
      <c r="AE181" s="169">
        <f t="shared" si="116"/>
        <v>1</v>
      </c>
      <c r="AF181" s="169">
        <f t="shared" si="117"/>
        <v>0</v>
      </c>
      <c r="AG181" s="169">
        <f t="shared" si="118"/>
        <v>0</v>
      </c>
      <c r="AH181" s="169">
        <f t="shared" si="119"/>
        <v>1</v>
      </c>
      <c r="AI181" s="169">
        <f t="shared" si="120"/>
        <v>1</v>
      </c>
      <c r="AJ181" s="169">
        <f t="shared" si="121"/>
        <v>0</v>
      </c>
      <c r="AK181" s="169">
        <f t="shared" si="122"/>
        <v>0</v>
      </c>
      <c r="AL181" s="169">
        <f t="shared" si="123"/>
        <v>0</v>
      </c>
      <c r="AM181" s="169">
        <f t="shared" si="124"/>
        <v>0</v>
      </c>
      <c r="AN181" s="169">
        <f t="shared" si="125"/>
        <v>0</v>
      </c>
      <c r="AO181" s="169">
        <f t="shared" si="126"/>
        <v>1</v>
      </c>
      <c r="AP181" s="169">
        <f t="shared" si="127"/>
        <v>0</v>
      </c>
      <c r="AQ181" s="169">
        <f t="shared" si="128"/>
        <v>0</v>
      </c>
      <c r="AR181" s="169">
        <f t="shared" si="129"/>
        <v>0</v>
      </c>
      <c r="AS181" s="169">
        <f t="shared" si="130"/>
        <v>0</v>
      </c>
      <c r="AT181" s="169">
        <f t="shared" si="131"/>
        <v>0</v>
      </c>
      <c r="AU181" s="169">
        <f t="shared" si="132"/>
        <v>0</v>
      </c>
      <c r="AV181" s="169">
        <f t="shared" si="133"/>
        <v>1</v>
      </c>
      <c r="AW181" s="169">
        <f t="shared" si="134"/>
        <v>1</v>
      </c>
      <c r="AX181" s="169">
        <f t="shared" si="135"/>
        <v>0</v>
      </c>
      <c r="AY181" s="169">
        <f t="shared" si="148"/>
        <v>1</v>
      </c>
      <c r="AZ181" s="169">
        <f t="shared" si="136"/>
        <v>1</v>
      </c>
      <c r="BA181" s="169">
        <f t="shared" si="137"/>
        <v>0</v>
      </c>
      <c r="BB181" s="169">
        <f t="shared" si="138"/>
        <v>1</v>
      </c>
      <c r="BC181" s="169">
        <f t="shared" si="139"/>
        <v>0</v>
      </c>
      <c r="BD181" s="169">
        <f t="shared" si="140"/>
        <v>1</v>
      </c>
      <c r="BE181" s="169">
        <f t="shared" si="141"/>
        <v>0</v>
      </c>
      <c r="BF181" s="169">
        <f t="shared" si="142"/>
        <v>0</v>
      </c>
      <c r="BG181" s="169">
        <f t="shared" si="143"/>
        <v>1</v>
      </c>
      <c r="BH181" s="169">
        <f t="shared" si="144"/>
        <v>0</v>
      </c>
      <c r="BI181" s="169">
        <f t="shared" si="145"/>
        <v>0</v>
      </c>
      <c r="BJ181" s="169">
        <f t="shared" si="146"/>
        <v>0</v>
      </c>
      <c r="BK181" s="167">
        <f t="shared" si="147"/>
        <v>0</v>
      </c>
      <c r="BL181" s="169">
        <f t="shared" si="149"/>
        <v>0</v>
      </c>
      <c r="BM181" s="169">
        <f t="shared" si="150"/>
        <v>1</v>
      </c>
      <c r="BN181" s="169">
        <f t="shared" si="151"/>
        <v>0</v>
      </c>
      <c r="BO181" s="169">
        <f t="shared" si="152"/>
        <v>1</v>
      </c>
      <c r="BP181" s="36">
        <f t="shared" si="153"/>
        <v>1</v>
      </c>
      <c r="BQ181">
        <f t="shared" si="154"/>
        <v>0</v>
      </c>
      <c r="BR181" s="36">
        <f t="shared" si="155"/>
        <v>2</v>
      </c>
      <c r="BS181" t="e">
        <f t="shared" si="156"/>
        <v>#N/A</v>
      </c>
    </row>
    <row r="182" spans="1:71">
      <c r="A182" s="59">
        <v>211</v>
      </c>
      <c r="B182" s="59">
        <v>132211</v>
      </c>
      <c r="C182" s="160">
        <v>22119048.3096371</v>
      </c>
      <c r="D182" s="59">
        <v>7309524</v>
      </c>
      <c r="E182" s="59">
        <v>7309524</v>
      </c>
      <c r="F182" s="59">
        <v>14809524.3096371</v>
      </c>
      <c r="G182" s="59">
        <v>714.28573608398403</v>
      </c>
      <c r="H182" s="59">
        <v>-3172424453.3348098</v>
      </c>
      <c r="I182" s="59">
        <v>0</v>
      </c>
      <c r="J182" s="59">
        <v>0</v>
      </c>
      <c r="K182" s="59">
        <v>0</v>
      </c>
      <c r="L182" s="59">
        <v>102</v>
      </c>
      <c r="M182" s="59">
        <v>301</v>
      </c>
      <c r="N182" s="59">
        <v>406</v>
      </c>
      <c r="O182" s="59">
        <v>201</v>
      </c>
      <c r="P182" s="59">
        <v>0</v>
      </c>
      <c r="Q182" s="59">
        <v>0</v>
      </c>
      <c r="R182" s="59">
        <v>2</v>
      </c>
      <c r="S182" s="59">
        <v>1</v>
      </c>
      <c r="T182" s="59">
        <f t="shared" si="106"/>
        <v>0</v>
      </c>
      <c r="U182" s="59">
        <f t="shared" si="107"/>
        <v>1</v>
      </c>
      <c r="V182" s="59">
        <f t="shared" si="108"/>
        <v>1</v>
      </c>
      <c r="W182" s="59">
        <f t="shared" si="109"/>
        <v>1</v>
      </c>
      <c r="X182" s="59">
        <f t="shared" si="110"/>
        <v>0</v>
      </c>
      <c r="Y182" s="59">
        <f t="shared" si="111"/>
        <v>1</v>
      </c>
      <c r="Z182" s="59">
        <f t="shared" si="112"/>
        <v>0</v>
      </c>
      <c r="AA182" s="59">
        <f t="shared" si="113"/>
        <v>0</v>
      </c>
      <c r="AB182" s="59">
        <f t="shared" si="114"/>
        <v>0</v>
      </c>
      <c r="AC182" s="59">
        <f t="shared" si="115"/>
        <v>0</v>
      </c>
      <c r="AD182" s="166">
        <f t="shared" si="105"/>
        <v>0</v>
      </c>
      <c r="AE182" s="169">
        <f t="shared" si="116"/>
        <v>0</v>
      </c>
      <c r="AF182" s="169">
        <f t="shared" si="117"/>
        <v>0</v>
      </c>
      <c r="AG182" s="169">
        <f t="shared" si="118"/>
        <v>0</v>
      </c>
      <c r="AH182" s="169">
        <f t="shared" si="119"/>
        <v>1</v>
      </c>
      <c r="AI182" s="169">
        <f t="shared" si="120"/>
        <v>0</v>
      </c>
      <c r="AJ182" s="169">
        <f t="shared" si="121"/>
        <v>0</v>
      </c>
      <c r="AK182" s="169">
        <f t="shared" si="122"/>
        <v>0</v>
      </c>
      <c r="AL182" s="169">
        <f t="shared" si="123"/>
        <v>1</v>
      </c>
      <c r="AM182" s="169">
        <f t="shared" si="124"/>
        <v>1</v>
      </c>
      <c r="AN182" s="169">
        <f t="shared" si="125"/>
        <v>2</v>
      </c>
      <c r="AO182" s="169">
        <f t="shared" si="126"/>
        <v>0</v>
      </c>
      <c r="AP182" s="169">
        <f t="shared" si="127"/>
        <v>0</v>
      </c>
      <c r="AQ182" s="169">
        <f t="shared" si="128"/>
        <v>1</v>
      </c>
      <c r="AR182" s="169">
        <f t="shared" si="129"/>
        <v>1</v>
      </c>
      <c r="AS182" s="169">
        <f t="shared" si="130"/>
        <v>0</v>
      </c>
      <c r="AT182" s="169">
        <f t="shared" si="131"/>
        <v>0</v>
      </c>
      <c r="AU182" s="169">
        <f t="shared" si="132"/>
        <v>1</v>
      </c>
      <c r="AV182" s="169">
        <f t="shared" si="133"/>
        <v>0</v>
      </c>
      <c r="AW182" s="169">
        <f t="shared" si="134"/>
        <v>0</v>
      </c>
      <c r="AX182" s="169">
        <f t="shared" si="135"/>
        <v>0</v>
      </c>
      <c r="AY182" s="169">
        <f t="shared" si="148"/>
        <v>0</v>
      </c>
      <c r="AZ182" s="169">
        <f t="shared" si="136"/>
        <v>0</v>
      </c>
      <c r="BA182" s="169">
        <f t="shared" si="137"/>
        <v>0</v>
      </c>
      <c r="BB182" s="169">
        <f t="shared" si="138"/>
        <v>1</v>
      </c>
      <c r="BC182" s="169">
        <f t="shared" si="139"/>
        <v>0</v>
      </c>
      <c r="BD182" s="169">
        <f t="shared" si="140"/>
        <v>1</v>
      </c>
      <c r="BE182" s="169">
        <f t="shared" si="141"/>
        <v>0</v>
      </c>
      <c r="BF182" s="169">
        <f t="shared" si="142"/>
        <v>0</v>
      </c>
      <c r="BG182" s="169">
        <f t="shared" si="143"/>
        <v>0</v>
      </c>
      <c r="BH182" s="169">
        <f t="shared" si="144"/>
        <v>0</v>
      </c>
      <c r="BI182" s="169">
        <f t="shared" si="145"/>
        <v>0</v>
      </c>
      <c r="BJ182" s="169">
        <f t="shared" si="146"/>
        <v>0</v>
      </c>
      <c r="BK182" s="167">
        <f t="shared" si="147"/>
        <v>0</v>
      </c>
      <c r="BL182" s="169">
        <f t="shared" si="149"/>
        <v>0</v>
      </c>
      <c r="BM182" s="169">
        <f t="shared" si="150"/>
        <v>1</v>
      </c>
      <c r="BN182" s="169">
        <f t="shared" si="151"/>
        <v>0</v>
      </c>
      <c r="BO182" s="169">
        <f t="shared" si="152"/>
        <v>1</v>
      </c>
      <c r="BP182" s="36">
        <f t="shared" si="153"/>
        <v>0</v>
      </c>
      <c r="BQ182">
        <f t="shared" si="154"/>
        <v>4</v>
      </c>
      <c r="BR182" s="36">
        <f t="shared" si="155"/>
        <v>0</v>
      </c>
      <c r="BS182" t="e">
        <f t="shared" si="156"/>
        <v>#N/A</v>
      </c>
    </row>
    <row r="183" spans="1:71">
      <c r="A183" s="59">
        <v>77</v>
      </c>
      <c r="B183" s="59">
        <v>21241</v>
      </c>
      <c r="C183" s="160">
        <v>21868132.312161598</v>
      </c>
      <c r="D183" s="59">
        <v>6978022</v>
      </c>
      <c r="E183" s="59">
        <v>6978022</v>
      </c>
      <c r="F183" s="59">
        <v>14890110.3121616</v>
      </c>
      <c r="G183" s="59">
        <v>307.69232177734398</v>
      </c>
      <c r="H183" s="59">
        <v>-1260442601.15797</v>
      </c>
      <c r="I183" s="59">
        <v>0</v>
      </c>
      <c r="J183" s="59">
        <v>0</v>
      </c>
      <c r="K183" s="59">
        <v>0</v>
      </c>
      <c r="L183" s="59">
        <v>417</v>
      </c>
      <c r="M183" s="59">
        <v>406</v>
      </c>
      <c r="N183" s="59">
        <v>201</v>
      </c>
      <c r="O183" s="59">
        <v>0</v>
      </c>
      <c r="P183" s="59">
        <v>0</v>
      </c>
      <c r="Q183" s="59">
        <v>0</v>
      </c>
      <c r="R183" s="59">
        <v>2</v>
      </c>
      <c r="S183" s="59">
        <v>0</v>
      </c>
      <c r="T183" s="59">
        <f t="shared" si="106"/>
        <v>1</v>
      </c>
      <c r="U183" s="59">
        <f t="shared" si="107"/>
        <v>0</v>
      </c>
      <c r="V183" s="59">
        <f t="shared" si="108"/>
        <v>0</v>
      </c>
      <c r="W183" s="59">
        <f t="shared" si="109"/>
        <v>1</v>
      </c>
      <c r="X183" s="59">
        <f t="shared" si="110"/>
        <v>0</v>
      </c>
      <c r="Y183" s="59">
        <f t="shared" si="111"/>
        <v>1</v>
      </c>
      <c r="Z183" s="59">
        <f t="shared" si="112"/>
        <v>0</v>
      </c>
      <c r="AA183" s="59">
        <f t="shared" si="113"/>
        <v>0</v>
      </c>
      <c r="AB183" s="59">
        <f t="shared" si="114"/>
        <v>0</v>
      </c>
      <c r="AC183" s="59">
        <f t="shared" si="115"/>
        <v>0</v>
      </c>
      <c r="AD183" s="166">
        <f t="shared" si="105"/>
        <v>0</v>
      </c>
      <c r="AE183" s="169">
        <f t="shared" si="116"/>
        <v>0</v>
      </c>
      <c r="AF183" s="169">
        <f t="shared" si="117"/>
        <v>0</v>
      </c>
      <c r="AG183" s="169">
        <f t="shared" si="118"/>
        <v>0</v>
      </c>
      <c r="AH183" s="169">
        <f t="shared" si="119"/>
        <v>1</v>
      </c>
      <c r="AI183" s="169">
        <f t="shared" si="120"/>
        <v>0</v>
      </c>
      <c r="AJ183" s="169">
        <f t="shared" si="121"/>
        <v>0</v>
      </c>
      <c r="AK183" s="169">
        <f t="shared" si="122"/>
        <v>0</v>
      </c>
      <c r="AL183" s="169">
        <f t="shared" si="123"/>
        <v>1</v>
      </c>
      <c r="AM183" s="169">
        <f t="shared" si="124"/>
        <v>0</v>
      </c>
      <c r="AN183" s="169">
        <f t="shared" si="125"/>
        <v>0</v>
      </c>
      <c r="AO183" s="169">
        <f t="shared" si="126"/>
        <v>1</v>
      </c>
      <c r="AP183" s="169">
        <f t="shared" si="127"/>
        <v>0</v>
      </c>
      <c r="AQ183" s="169">
        <f t="shared" si="128"/>
        <v>0</v>
      </c>
      <c r="AR183" s="169">
        <f t="shared" si="129"/>
        <v>0</v>
      </c>
      <c r="AS183" s="169">
        <f t="shared" si="130"/>
        <v>0</v>
      </c>
      <c r="AT183" s="169">
        <f t="shared" si="131"/>
        <v>0</v>
      </c>
      <c r="AU183" s="169">
        <f t="shared" si="132"/>
        <v>0</v>
      </c>
      <c r="AV183" s="169">
        <f t="shared" si="133"/>
        <v>1</v>
      </c>
      <c r="AW183" s="169">
        <f t="shared" si="134"/>
        <v>1</v>
      </c>
      <c r="AX183" s="169">
        <f t="shared" si="135"/>
        <v>0</v>
      </c>
      <c r="AY183" s="169">
        <f t="shared" si="148"/>
        <v>1</v>
      </c>
      <c r="AZ183" s="169">
        <f t="shared" si="136"/>
        <v>0</v>
      </c>
      <c r="BA183" s="169">
        <f t="shared" si="137"/>
        <v>0</v>
      </c>
      <c r="BB183" s="169">
        <f t="shared" si="138"/>
        <v>1</v>
      </c>
      <c r="BC183" s="169">
        <f t="shared" si="139"/>
        <v>1</v>
      </c>
      <c r="BD183" s="169">
        <f t="shared" si="140"/>
        <v>0</v>
      </c>
      <c r="BE183" s="169">
        <f t="shared" si="141"/>
        <v>0</v>
      </c>
      <c r="BF183" s="169">
        <f t="shared" si="142"/>
        <v>1</v>
      </c>
      <c r="BG183" s="169">
        <f t="shared" si="143"/>
        <v>0</v>
      </c>
      <c r="BH183" s="169">
        <f t="shared" si="144"/>
        <v>0</v>
      </c>
      <c r="BI183" s="169">
        <f t="shared" si="145"/>
        <v>0</v>
      </c>
      <c r="BJ183" s="169">
        <f t="shared" si="146"/>
        <v>0</v>
      </c>
      <c r="BK183" s="167">
        <f t="shared" si="147"/>
        <v>0</v>
      </c>
      <c r="BL183" s="169">
        <f t="shared" si="149"/>
        <v>0</v>
      </c>
      <c r="BM183" s="169">
        <f t="shared" si="150"/>
        <v>1</v>
      </c>
      <c r="BN183" s="169">
        <f t="shared" si="151"/>
        <v>1</v>
      </c>
      <c r="BO183" s="169">
        <f t="shared" si="152"/>
        <v>0</v>
      </c>
      <c r="BP183" s="36">
        <f t="shared" si="153"/>
        <v>0</v>
      </c>
      <c r="BQ183">
        <f t="shared" si="154"/>
        <v>0</v>
      </c>
      <c r="BR183" s="36">
        <f t="shared" si="155"/>
        <v>1</v>
      </c>
      <c r="BS183" t="e">
        <f t="shared" si="156"/>
        <v>#N/A</v>
      </c>
    </row>
    <row r="184" spans="1:71">
      <c r="A184" s="59">
        <v>441</v>
      </c>
      <c r="B184" s="59">
        <v>242401</v>
      </c>
      <c r="C184" s="160">
        <v>20300000.453740399</v>
      </c>
      <c r="D184" s="59">
        <v>5300000</v>
      </c>
      <c r="E184" s="59">
        <v>5300000</v>
      </c>
      <c r="F184" s="59">
        <v>15000000.453740399</v>
      </c>
      <c r="G184" s="59">
        <v>0</v>
      </c>
      <c r="H184" s="59">
        <v>-6794998561.3886995</v>
      </c>
      <c r="I184" s="59">
        <v>101</v>
      </c>
      <c r="J184" s="59">
        <v>0</v>
      </c>
      <c r="K184" s="59">
        <v>0</v>
      </c>
      <c r="L184" s="59">
        <v>101</v>
      </c>
      <c r="M184" s="59">
        <v>0</v>
      </c>
      <c r="N184" s="59">
        <v>0</v>
      </c>
      <c r="O184" s="59">
        <v>0</v>
      </c>
      <c r="P184" s="59">
        <v>0</v>
      </c>
      <c r="Q184" s="59">
        <v>0</v>
      </c>
      <c r="R184" s="59">
        <v>1</v>
      </c>
      <c r="S184" s="59">
        <v>1</v>
      </c>
      <c r="T184" s="59">
        <f t="shared" si="106"/>
        <v>0</v>
      </c>
      <c r="U184" s="59">
        <f t="shared" si="107"/>
        <v>0</v>
      </c>
      <c r="V184" s="59">
        <f t="shared" si="108"/>
        <v>0</v>
      </c>
      <c r="W184" s="59">
        <f t="shared" si="109"/>
        <v>0</v>
      </c>
      <c r="X184" s="59">
        <f t="shared" si="110"/>
        <v>0</v>
      </c>
      <c r="Y184" s="59">
        <f t="shared" si="111"/>
        <v>0</v>
      </c>
      <c r="Z184" s="59">
        <f t="shared" si="112"/>
        <v>0</v>
      </c>
      <c r="AA184" s="59">
        <f t="shared" si="113"/>
        <v>0</v>
      </c>
      <c r="AB184" s="59">
        <f t="shared" si="114"/>
        <v>0</v>
      </c>
      <c r="AC184" s="59">
        <f t="shared" si="115"/>
        <v>0</v>
      </c>
      <c r="AD184" s="166">
        <f t="shared" si="105"/>
        <v>2</v>
      </c>
      <c r="AE184" s="169">
        <f t="shared" si="116"/>
        <v>0</v>
      </c>
      <c r="AF184" s="169">
        <f t="shared" si="117"/>
        <v>1</v>
      </c>
      <c r="AG184" s="169">
        <f t="shared" si="118"/>
        <v>0</v>
      </c>
      <c r="AH184" s="169">
        <f t="shared" si="119"/>
        <v>1</v>
      </c>
      <c r="AI184" s="169">
        <f t="shared" si="120"/>
        <v>0</v>
      </c>
      <c r="AJ184" s="169">
        <f t="shared" si="121"/>
        <v>0</v>
      </c>
      <c r="AK184" s="169">
        <f t="shared" si="122"/>
        <v>0</v>
      </c>
      <c r="AL184" s="169">
        <f t="shared" si="123"/>
        <v>1</v>
      </c>
      <c r="AM184" s="169">
        <f t="shared" si="124"/>
        <v>0</v>
      </c>
      <c r="AN184" s="169">
        <f t="shared" si="125"/>
        <v>0</v>
      </c>
      <c r="AO184" s="169">
        <f t="shared" si="126"/>
        <v>1</v>
      </c>
      <c r="AP184" s="169">
        <f t="shared" si="127"/>
        <v>0</v>
      </c>
      <c r="AQ184" s="169">
        <f t="shared" si="128"/>
        <v>0</v>
      </c>
      <c r="AR184" s="169">
        <f t="shared" si="129"/>
        <v>0</v>
      </c>
      <c r="AS184" s="169">
        <f t="shared" si="130"/>
        <v>0</v>
      </c>
      <c r="AT184" s="169">
        <f t="shared" si="131"/>
        <v>0</v>
      </c>
      <c r="AU184" s="169">
        <f t="shared" si="132"/>
        <v>0</v>
      </c>
      <c r="AV184" s="169">
        <f t="shared" si="133"/>
        <v>1</v>
      </c>
      <c r="AW184" s="169">
        <f t="shared" si="134"/>
        <v>0</v>
      </c>
      <c r="AX184" s="169">
        <f t="shared" si="135"/>
        <v>0</v>
      </c>
      <c r="AY184" s="169">
        <f t="shared" si="148"/>
        <v>0</v>
      </c>
      <c r="AZ184" s="169">
        <f t="shared" si="136"/>
        <v>0</v>
      </c>
      <c r="BA184" s="169">
        <f t="shared" si="137"/>
        <v>0</v>
      </c>
      <c r="BB184" s="169">
        <f t="shared" si="138"/>
        <v>1</v>
      </c>
      <c r="BC184" s="169">
        <f t="shared" si="139"/>
        <v>0</v>
      </c>
      <c r="BD184" s="169">
        <f t="shared" si="140"/>
        <v>1</v>
      </c>
      <c r="BE184" s="169">
        <f t="shared" si="141"/>
        <v>0</v>
      </c>
      <c r="BF184" s="169">
        <f t="shared" si="142"/>
        <v>0</v>
      </c>
      <c r="BG184" s="169">
        <f t="shared" si="143"/>
        <v>0</v>
      </c>
      <c r="BH184" s="169">
        <f t="shared" si="144"/>
        <v>0</v>
      </c>
      <c r="BI184" s="169">
        <f t="shared" si="145"/>
        <v>0</v>
      </c>
      <c r="BJ184" s="169">
        <f t="shared" si="146"/>
        <v>0</v>
      </c>
      <c r="BK184" s="167">
        <f t="shared" si="147"/>
        <v>0</v>
      </c>
      <c r="BL184" s="169">
        <f t="shared" si="149"/>
        <v>1</v>
      </c>
      <c r="BM184" s="169">
        <f t="shared" si="150"/>
        <v>0</v>
      </c>
      <c r="BN184" s="169">
        <f t="shared" si="151"/>
        <v>0</v>
      </c>
      <c r="BO184" s="169">
        <f t="shared" si="152"/>
        <v>1</v>
      </c>
      <c r="BP184" s="36">
        <f t="shared" si="153"/>
        <v>1</v>
      </c>
      <c r="BQ184">
        <f t="shared" si="154"/>
        <v>0</v>
      </c>
      <c r="BR184" s="36">
        <f t="shared" si="155"/>
        <v>0</v>
      </c>
      <c r="BS184" t="e">
        <f t="shared" si="156"/>
        <v>#N/A</v>
      </c>
    </row>
    <row r="185" spans="1:71">
      <c r="A185" s="59">
        <v>387</v>
      </c>
      <c r="B185" s="59">
        <v>222221</v>
      </c>
      <c r="C185" s="160">
        <v>41999999.3741512</v>
      </c>
      <c r="D185" s="59">
        <v>26680000</v>
      </c>
      <c r="E185" s="59">
        <v>26680000</v>
      </c>
      <c r="F185" s="59">
        <v>15319999.3741512</v>
      </c>
      <c r="G185" s="59">
        <v>2960</v>
      </c>
      <c r="H185" s="59">
        <v>-5930697061.8999004</v>
      </c>
      <c r="I185" s="59">
        <v>102</v>
      </c>
      <c r="J185" s="59">
        <v>0</v>
      </c>
      <c r="K185" s="59">
        <v>0</v>
      </c>
      <c r="L185" s="59">
        <v>0</v>
      </c>
      <c r="M185" s="59">
        <v>0</v>
      </c>
      <c r="N185" s="59">
        <v>0</v>
      </c>
      <c r="O185" s="59">
        <v>102</v>
      </c>
      <c r="P185" s="59">
        <v>0</v>
      </c>
      <c r="Q185" s="59">
        <v>0</v>
      </c>
      <c r="R185" s="59">
        <v>2</v>
      </c>
      <c r="S185" s="59">
        <v>0</v>
      </c>
      <c r="T185" s="59">
        <f t="shared" si="106"/>
        <v>0</v>
      </c>
      <c r="U185" s="59">
        <f t="shared" si="107"/>
        <v>0</v>
      </c>
      <c r="V185" s="59">
        <f t="shared" si="108"/>
        <v>2</v>
      </c>
      <c r="W185" s="59">
        <f t="shared" si="109"/>
        <v>0</v>
      </c>
      <c r="X185" s="59">
        <f t="shared" si="110"/>
        <v>0</v>
      </c>
      <c r="Y185" s="59">
        <f t="shared" si="111"/>
        <v>0</v>
      </c>
      <c r="Z185" s="59">
        <f t="shared" si="112"/>
        <v>0</v>
      </c>
      <c r="AA185" s="59">
        <f t="shared" si="113"/>
        <v>0</v>
      </c>
      <c r="AB185" s="59">
        <f t="shared" si="114"/>
        <v>0</v>
      </c>
      <c r="AC185" s="59">
        <f t="shared" si="115"/>
        <v>0</v>
      </c>
      <c r="AD185" s="166">
        <f t="shared" si="105"/>
        <v>0</v>
      </c>
      <c r="AE185" s="169">
        <f t="shared" si="116"/>
        <v>0</v>
      </c>
      <c r="AF185" s="169">
        <f t="shared" si="117"/>
        <v>0</v>
      </c>
      <c r="AG185" s="169">
        <f t="shared" si="118"/>
        <v>0</v>
      </c>
      <c r="AH185" s="169">
        <f t="shared" si="119"/>
        <v>1</v>
      </c>
      <c r="AI185" s="169">
        <f t="shared" si="120"/>
        <v>0</v>
      </c>
      <c r="AJ185" s="169">
        <f t="shared" si="121"/>
        <v>0</v>
      </c>
      <c r="AK185" s="169">
        <f t="shared" si="122"/>
        <v>0</v>
      </c>
      <c r="AL185" s="169">
        <f t="shared" si="123"/>
        <v>1</v>
      </c>
      <c r="AM185" s="169">
        <f t="shared" si="124"/>
        <v>1</v>
      </c>
      <c r="AN185" s="169">
        <f t="shared" si="125"/>
        <v>0</v>
      </c>
      <c r="AO185" s="169">
        <f t="shared" si="126"/>
        <v>1</v>
      </c>
      <c r="AP185" s="169">
        <f t="shared" si="127"/>
        <v>1</v>
      </c>
      <c r="AQ185" s="169">
        <f t="shared" si="128"/>
        <v>0</v>
      </c>
      <c r="AR185" s="169">
        <f t="shared" si="129"/>
        <v>0</v>
      </c>
      <c r="AS185" s="169">
        <f t="shared" si="130"/>
        <v>0</v>
      </c>
      <c r="AT185" s="169">
        <f t="shared" si="131"/>
        <v>0</v>
      </c>
      <c r="AU185" s="169">
        <f t="shared" si="132"/>
        <v>0</v>
      </c>
      <c r="AV185" s="169">
        <f t="shared" si="133"/>
        <v>1</v>
      </c>
      <c r="AW185" s="169">
        <f t="shared" si="134"/>
        <v>0</v>
      </c>
      <c r="AX185" s="169">
        <f t="shared" si="135"/>
        <v>0</v>
      </c>
      <c r="AY185" s="169">
        <f t="shared" si="148"/>
        <v>0</v>
      </c>
      <c r="AZ185" s="169">
        <f t="shared" si="136"/>
        <v>0</v>
      </c>
      <c r="BA185" s="169">
        <f t="shared" si="137"/>
        <v>0</v>
      </c>
      <c r="BB185" s="169">
        <f t="shared" si="138"/>
        <v>1</v>
      </c>
      <c r="BC185" s="169">
        <f t="shared" si="139"/>
        <v>0</v>
      </c>
      <c r="BD185" s="169">
        <f t="shared" si="140"/>
        <v>1</v>
      </c>
      <c r="BE185" s="169">
        <f t="shared" si="141"/>
        <v>0</v>
      </c>
      <c r="BF185" s="169">
        <f t="shared" si="142"/>
        <v>0</v>
      </c>
      <c r="BG185" s="169">
        <f t="shared" si="143"/>
        <v>0</v>
      </c>
      <c r="BH185" s="169">
        <f t="shared" si="144"/>
        <v>0</v>
      </c>
      <c r="BI185" s="169">
        <f t="shared" si="145"/>
        <v>0</v>
      </c>
      <c r="BJ185" s="169">
        <f t="shared" si="146"/>
        <v>0</v>
      </c>
      <c r="BK185" s="167">
        <f t="shared" si="147"/>
        <v>0</v>
      </c>
      <c r="BL185" s="169">
        <f t="shared" si="149"/>
        <v>0</v>
      </c>
      <c r="BM185" s="169">
        <f t="shared" si="150"/>
        <v>1</v>
      </c>
      <c r="BN185" s="169">
        <f t="shared" si="151"/>
        <v>1</v>
      </c>
      <c r="BO185" s="169">
        <f t="shared" si="152"/>
        <v>0</v>
      </c>
      <c r="BP185" s="36">
        <f t="shared" si="153"/>
        <v>0</v>
      </c>
      <c r="BQ185">
        <f t="shared" si="154"/>
        <v>0</v>
      </c>
      <c r="BR185" s="36">
        <f t="shared" si="155"/>
        <v>0</v>
      </c>
      <c r="BS185" t="e">
        <f t="shared" si="156"/>
        <v>#N/A</v>
      </c>
    </row>
    <row r="186" spans="1:71">
      <c r="A186" s="59">
        <v>111</v>
      </c>
      <c r="B186" s="59">
        <v>24272</v>
      </c>
      <c r="C186" s="160">
        <v>34523809.989259601</v>
      </c>
      <c r="D186" s="59">
        <v>18928572</v>
      </c>
      <c r="E186" s="59">
        <v>18928572</v>
      </c>
      <c r="F186" s="59">
        <v>15595237.989259601</v>
      </c>
      <c r="G186" s="59">
        <v>761.90478515625</v>
      </c>
      <c r="H186" s="59">
        <v>-1818200373.3755801</v>
      </c>
      <c r="I186" s="59">
        <v>0</v>
      </c>
      <c r="J186" s="59">
        <v>0</v>
      </c>
      <c r="K186" s="59">
        <v>0</v>
      </c>
      <c r="L186" s="59">
        <v>101</v>
      </c>
      <c r="M186" s="59">
        <v>0</v>
      </c>
      <c r="N186" s="59">
        <v>0</v>
      </c>
      <c r="O186" s="59">
        <v>0</v>
      </c>
      <c r="P186" s="59">
        <v>0</v>
      </c>
      <c r="Q186" s="59">
        <v>0</v>
      </c>
      <c r="R186" s="59">
        <v>1</v>
      </c>
      <c r="S186" s="59">
        <v>0</v>
      </c>
      <c r="T186" s="59">
        <f t="shared" si="106"/>
        <v>0</v>
      </c>
      <c r="U186" s="59">
        <f t="shared" si="107"/>
        <v>0</v>
      </c>
      <c r="V186" s="59">
        <f t="shared" si="108"/>
        <v>0</v>
      </c>
      <c r="W186" s="59">
        <f t="shared" si="109"/>
        <v>0</v>
      </c>
      <c r="X186" s="59">
        <f t="shared" si="110"/>
        <v>0</v>
      </c>
      <c r="Y186" s="59">
        <f t="shared" si="111"/>
        <v>0</v>
      </c>
      <c r="Z186" s="59">
        <f t="shared" si="112"/>
        <v>0</v>
      </c>
      <c r="AA186" s="59">
        <f t="shared" si="113"/>
        <v>0</v>
      </c>
      <c r="AB186" s="59">
        <f t="shared" si="114"/>
        <v>0</v>
      </c>
      <c r="AC186" s="59">
        <f t="shared" si="115"/>
        <v>0</v>
      </c>
      <c r="AD186" s="166">
        <f t="shared" si="105"/>
        <v>1</v>
      </c>
      <c r="AE186" s="169">
        <f t="shared" si="116"/>
        <v>1</v>
      </c>
      <c r="AF186" s="169">
        <f t="shared" si="117"/>
        <v>0</v>
      </c>
      <c r="AG186" s="169">
        <f t="shared" si="118"/>
        <v>0</v>
      </c>
      <c r="AH186" s="169">
        <f t="shared" si="119"/>
        <v>1</v>
      </c>
      <c r="AI186" s="169">
        <f t="shared" si="120"/>
        <v>0</v>
      </c>
      <c r="AJ186" s="169">
        <f t="shared" si="121"/>
        <v>0</v>
      </c>
      <c r="AK186" s="169">
        <f t="shared" si="122"/>
        <v>0</v>
      </c>
      <c r="AL186" s="169">
        <f t="shared" si="123"/>
        <v>1</v>
      </c>
      <c r="AM186" s="169">
        <f t="shared" si="124"/>
        <v>0</v>
      </c>
      <c r="AN186" s="169">
        <f t="shared" si="125"/>
        <v>0</v>
      </c>
      <c r="AO186" s="169">
        <f t="shared" si="126"/>
        <v>1</v>
      </c>
      <c r="AP186" s="169">
        <f t="shared" si="127"/>
        <v>0</v>
      </c>
      <c r="AQ186" s="169">
        <f t="shared" si="128"/>
        <v>0</v>
      </c>
      <c r="AR186" s="169">
        <f t="shared" si="129"/>
        <v>0</v>
      </c>
      <c r="AS186" s="169">
        <f t="shared" si="130"/>
        <v>0</v>
      </c>
      <c r="AT186" s="169">
        <f t="shared" si="131"/>
        <v>0</v>
      </c>
      <c r="AU186" s="169">
        <f t="shared" si="132"/>
        <v>0</v>
      </c>
      <c r="AV186" s="169">
        <f t="shared" si="133"/>
        <v>1</v>
      </c>
      <c r="AW186" s="169">
        <f t="shared" si="134"/>
        <v>0</v>
      </c>
      <c r="AX186" s="169">
        <f t="shared" si="135"/>
        <v>0</v>
      </c>
      <c r="AY186" s="169">
        <f t="shared" si="148"/>
        <v>0</v>
      </c>
      <c r="AZ186" s="169">
        <f t="shared" si="136"/>
        <v>0</v>
      </c>
      <c r="BA186" s="169">
        <f t="shared" si="137"/>
        <v>0</v>
      </c>
      <c r="BB186" s="169">
        <f t="shared" si="138"/>
        <v>1</v>
      </c>
      <c r="BC186" s="169">
        <f t="shared" si="139"/>
        <v>0</v>
      </c>
      <c r="BD186" s="169">
        <f t="shared" si="140"/>
        <v>1</v>
      </c>
      <c r="BE186" s="169">
        <f t="shared" si="141"/>
        <v>0</v>
      </c>
      <c r="BF186" s="169">
        <f t="shared" si="142"/>
        <v>0</v>
      </c>
      <c r="BG186" s="169">
        <f t="shared" si="143"/>
        <v>0</v>
      </c>
      <c r="BH186" s="169">
        <f t="shared" si="144"/>
        <v>0</v>
      </c>
      <c r="BI186" s="169">
        <f t="shared" si="145"/>
        <v>0</v>
      </c>
      <c r="BJ186" s="169">
        <f t="shared" si="146"/>
        <v>0</v>
      </c>
      <c r="BK186" s="167">
        <f t="shared" si="147"/>
        <v>0</v>
      </c>
      <c r="BL186" s="169">
        <f t="shared" si="149"/>
        <v>1</v>
      </c>
      <c r="BM186" s="169">
        <f t="shared" si="150"/>
        <v>0</v>
      </c>
      <c r="BN186" s="169">
        <f t="shared" si="151"/>
        <v>1</v>
      </c>
      <c r="BO186" s="169">
        <f t="shared" si="152"/>
        <v>0</v>
      </c>
      <c r="BP186" s="36">
        <f t="shared" si="153"/>
        <v>1</v>
      </c>
      <c r="BQ186">
        <f t="shared" si="154"/>
        <v>0</v>
      </c>
      <c r="BR186" s="36">
        <f t="shared" si="155"/>
        <v>0</v>
      </c>
      <c r="BS186" t="e">
        <f t="shared" si="156"/>
        <v>#N/A</v>
      </c>
    </row>
    <row r="187" spans="1:71">
      <c r="A187" s="59">
        <v>361</v>
      </c>
      <c r="B187" s="59">
        <v>212221</v>
      </c>
      <c r="C187" s="160">
        <v>20714285.993555799</v>
      </c>
      <c r="D187" s="59">
        <v>4988095</v>
      </c>
      <c r="E187" s="59">
        <v>4988095</v>
      </c>
      <c r="F187" s="59">
        <v>15726190.993555799</v>
      </c>
      <c r="G187" s="59">
        <v>0</v>
      </c>
      <c r="H187" s="59">
        <v>-5375447738.3377504</v>
      </c>
      <c r="I187" s="59">
        <v>0</v>
      </c>
      <c r="J187" s="59">
        <v>0</v>
      </c>
      <c r="K187" s="59">
        <v>0</v>
      </c>
      <c r="L187" s="59">
        <v>101</v>
      </c>
      <c r="M187" s="59">
        <v>0</v>
      </c>
      <c r="N187" s="59">
        <v>0</v>
      </c>
      <c r="O187" s="59">
        <v>0</v>
      </c>
      <c r="P187" s="59">
        <v>0</v>
      </c>
      <c r="Q187" s="59">
        <v>0</v>
      </c>
      <c r="R187" s="59">
        <v>2</v>
      </c>
      <c r="S187" s="59">
        <v>1</v>
      </c>
      <c r="T187" s="59">
        <f t="shared" si="106"/>
        <v>0</v>
      </c>
      <c r="U187" s="59">
        <f t="shared" si="107"/>
        <v>0</v>
      </c>
      <c r="V187" s="59">
        <f t="shared" si="108"/>
        <v>0</v>
      </c>
      <c r="W187" s="59">
        <f t="shared" si="109"/>
        <v>0</v>
      </c>
      <c r="X187" s="59">
        <f t="shared" si="110"/>
        <v>0</v>
      </c>
      <c r="Y187" s="59">
        <f t="shared" si="111"/>
        <v>0</v>
      </c>
      <c r="Z187" s="59">
        <f t="shared" si="112"/>
        <v>0</v>
      </c>
      <c r="AA187" s="59">
        <f t="shared" si="113"/>
        <v>0</v>
      </c>
      <c r="AB187" s="59">
        <f t="shared" si="114"/>
        <v>0</v>
      </c>
      <c r="AC187" s="59">
        <f t="shared" si="115"/>
        <v>0</v>
      </c>
      <c r="AD187" s="166">
        <f t="shared" si="105"/>
        <v>1</v>
      </c>
      <c r="AE187" s="169">
        <f t="shared" si="116"/>
        <v>1</v>
      </c>
      <c r="AF187" s="169">
        <f t="shared" si="117"/>
        <v>0</v>
      </c>
      <c r="AG187" s="169">
        <f t="shared" si="118"/>
        <v>0</v>
      </c>
      <c r="AH187" s="169">
        <f t="shared" si="119"/>
        <v>1</v>
      </c>
      <c r="AI187" s="169">
        <f t="shared" si="120"/>
        <v>0</v>
      </c>
      <c r="AJ187" s="169">
        <f t="shared" si="121"/>
        <v>0</v>
      </c>
      <c r="AK187" s="169">
        <f t="shared" si="122"/>
        <v>0</v>
      </c>
      <c r="AL187" s="169">
        <f t="shared" si="123"/>
        <v>1</v>
      </c>
      <c r="AM187" s="169">
        <f t="shared" si="124"/>
        <v>0</v>
      </c>
      <c r="AN187" s="169">
        <f t="shared" si="125"/>
        <v>0</v>
      </c>
      <c r="AO187" s="169">
        <f t="shared" si="126"/>
        <v>1</v>
      </c>
      <c r="AP187" s="169">
        <f t="shared" si="127"/>
        <v>0</v>
      </c>
      <c r="AQ187" s="169">
        <f t="shared" si="128"/>
        <v>0</v>
      </c>
      <c r="AR187" s="169">
        <f t="shared" si="129"/>
        <v>0</v>
      </c>
      <c r="AS187" s="169">
        <f t="shared" si="130"/>
        <v>0</v>
      </c>
      <c r="AT187" s="169">
        <f t="shared" si="131"/>
        <v>0</v>
      </c>
      <c r="AU187" s="169">
        <f t="shared" si="132"/>
        <v>0</v>
      </c>
      <c r="AV187" s="169">
        <f t="shared" si="133"/>
        <v>1</v>
      </c>
      <c r="AW187" s="169">
        <f t="shared" si="134"/>
        <v>0</v>
      </c>
      <c r="AX187" s="169">
        <f t="shared" si="135"/>
        <v>0</v>
      </c>
      <c r="AY187" s="169">
        <f t="shared" si="148"/>
        <v>0</v>
      </c>
      <c r="AZ187" s="169">
        <f t="shared" si="136"/>
        <v>0</v>
      </c>
      <c r="BA187" s="169">
        <f t="shared" si="137"/>
        <v>0</v>
      </c>
      <c r="BB187" s="169">
        <f t="shared" si="138"/>
        <v>1</v>
      </c>
      <c r="BC187" s="169">
        <f t="shared" si="139"/>
        <v>0</v>
      </c>
      <c r="BD187" s="169">
        <f t="shared" si="140"/>
        <v>1</v>
      </c>
      <c r="BE187" s="169">
        <f t="shared" si="141"/>
        <v>0</v>
      </c>
      <c r="BF187" s="169">
        <f t="shared" si="142"/>
        <v>0</v>
      </c>
      <c r="BG187" s="169">
        <f t="shared" si="143"/>
        <v>0</v>
      </c>
      <c r="BH187" s="169">
        <f t="shared" si="144"/>
        <v>0</v>
      </c>
      <c r="BI187" s="169">
        <f t="shared" si="145"/>
        <v>0</v>
      </c>
      <c r="BJ187" s="169">
        <f t="shared" si="146"/>
        <v>0</v>
      </c>
      <c r="BK187" s="167">
        <f t="shared" si="147"/>
        <v>0</v>
      </c>
      <c r="BL187" s="169">
        <f t="shared" si="149"/>
        <v>0</v>
      </c>
      <c r="BM187" s="169">
        <f t="shared" si="150"/>
        <v>1</v>
      </c>
      <c r="BN187" s="169">
        <f t="shared" si="151"/>
        <v>0</v>
      </c>
      <c r="BO187" s="169">
        <f t="shared" si="152"/>
        <v>1</v>
      </c>
      <c r="BP187" s="36">
        <f t="shared" si="153"/>
        <v>1</v>
      </c>
      <c r="BQ187">
        <f t="shared" si="154"/>
        <v>0</v>
      </c>
      <c r="BR187" s="36">
        <f t="shared" si="155"/>
        <v>0</v>
      </c>
      <c r="BS187" t="e">
        <f t="shared" si="156"/>
        <v>#N/A</v>
      </c>
    </row>
    <row r="188" spans="1:71">
      <c r="A188" s="59">
        <v>54</v>
      </c>
      <c r="B188" s="59">
        <v>16171</v>
      </c>
      <c r="C188" s="160">
        <v>19375000.392374899</v>
      </c>
      <c r="D188" s="59">
        <v>3354166.75</v>
      </c>
      <c r="E188" s="59">
        <v>3354166.75</v>
      </c>
      <c r="F188" s="59">
        <v>16020833.642374899</v>
      </c>
      <c r="G188" s="59">
        <v>325</v>
      </c>
      <c r="H188" s="59">
        <v>-530284266.38137197</v>
      </c>
      <c r="I188" s="59">
        <v>0</v>
      </c>
      <c r="J188" s="59">
        <v>0</v>
      </c>
      <c r="K188" s="59">
        <v>0</v>
      </c>
      <c r="L188" s="59">
        <v>405</v>
      </c>
      <c r="M188" s="59">
        <v>801</v>
      </c>
      <c r="N188" s="59">
        <v>0</v>
      </c>
      <c r="O188" s="59">
        <v>0</v>
      </c>
      <c r="P188" s="59">
        <v>0</v>
      </c>
      <c r="Q188" s="59">
        <v>0</v>
      </c>
      <c r="R188" s="59">
        <v>2</v>
      </c>
      <c r="S188" s="59">
        <v>0</v>
      </c>
      <c r="T188" s="59">
        <f t="shared" si="106"/>
        <v>1</v>
      </c>
      <c r="U188" s="59">
        <f t="shared" si="107"/>
        <v>0</v>
      </c>
      <c r="V188" s="59">
        <f t="shared" si="108"/>
        <v>0</v>
      </c>
      <c r="W188" s="59">
        <f t="shared" si="109"/>
        <v>0</v>
      </c>
      <c r="X188" s="59">
        <f t="shared" si="110"/>
        <v>1</v>
      </c>
      <c r="Y188" s="59">
        <f t="shared" si="111"/>
        <v>0</v>
      </c>
      <c r="Z188" s="59">
        <f t="shared" si="112"/>
        <v>0</v>
      </c>
      <c r="AA188" s="59">
        <f t="shared" si="113"/>
        <v>0</v>
      </c>
      <c r="AB188" s="59">
        <f t="shared" si="114"/>
        <v>0</v>
      </c>
      <c r="AC188" s="59">
        <f t="shared" si="115"/>
        <v>0</v>
      </c>
      <c r="AD188" s="166">
        <f t="shared" si="105"/>
        <v>0</v>
      </c>
      <c r="AE188" s="169">
        <f t="shared" si="116"/>
        <v>0</v>
      </c>
      <c r="AF188" s="169">
        <f t="shared" si="117"/>
        <v>0</v>
      </c>
      <c r="AG188" s="169">
        <f t="shared" si="118"/>
        <v>0</v>
      </c>
      <c r="AH188" s="169">
        <f t="shared" si="119"/>
        <v>1</v>
      </c>
      <c r="AI188" s="169">
        <f t="shared" si="120"/>
        <v>0</v>
      </c>
      <c r="AJ188" s="169">
        <f t="shared" si="121"/>
        <v>0</v>
      </c>
      <c r="AK188" s="169">
        <f t="shared" si="122"/>
        <v>0</v>
      </c>
      <c r="AL188" s="169">
        <f t="shared" si="123"/>
        <v>1</v>
      </c>
      <c r="AM188" s="169">
        <f t="shared" si="124"/>
        <v>0</v>
      </c>
      <c r="AN188" s="169">
        <f t="shared" si="125"/>
        <v>0</v>
      </c>
      <c r="AO188" s="169">
        <f t="shared" si="126"/>
        <v>1</v>
      </c>
      <c r="AP188" s="169">
        <f t="shared" si="127"/>
        <v>0</v>
      </c>
      <c r="AQ188" s="169">
        <f t="shared" si="128"/>
        <v>0</v>
      </c>
      <c r="AR188" s="169">
        <f t="shared" si="129"/>
        <v>0</v>
      </c>
      <c r="AS188" s="169">
        <f t="shared" si="130"/>
        <v>0</v>
      </c>
      <c r="AT188" s="169">
        <f t="shared" si="131"/>
        <v>0</v>
      </c>
      <c r="AU188" s="169">
        <f t="shared" si="132"/>
        <v>0</v>
      </c>
      <c r="AV188" s="169">
        <f t="shared" si="133"/>
        <v>1</v>
      </c>
      <c r="AW188" s="169">
        <f t="shared" si="134"/>
        <v>1</v>
      </c>
      <c r="AX188" s="169">
        <f t="shared" si="135"/>
        <v>0</v>
      </c>
      <c r="AY188" s="169">
        <f t="shared" si="148"/>
        <v>1</v>
      </c>
      <c r="AZ188" s="169">
        <f t="shared" si="136"/>
        <v>0</v>
      </c>
      <c r="BA188" s="169">
        <f t="shared" si="137"/>
        <v>1</v>
      </c>
      <c r="BB188" s="169">
        <f t="shared" si="138"/>
        <v>0</v>
      </c>
      <c r="BC188" s="169">
        <f t="shared" si="139"/>
        <v>0</v>
      </c>
      <c r="BD188" s="169">
        <f t="shared" si="140"/>
        <v>1</v>
      </c>
      <c r="BE188" s="169">
        <f t="shared" si="141"/>
        <v>0</v>
      </c>
      <c r="BF188" s="169">
        <f t="shared" si="142"/>
        <v>0</v>
      </c>
      <c r="BG188" s="169">
        <f t="shared" si="143"/>
        <v>0</v>
      </c>
      <c r="BH188" s="169">
        <f t="shared" si="144"/>
        <v>0</v>
      </c>
      <c r="BI188" s="169">
        <f t="shared" si="145"/>
        <v>1</v>
      </c>
      <c r="BJ188" s="169">
        <f t="shared" si="146"/>
        <v>0</v>
      </c>
      <c r="BK188" s="167">
        <f t="shared" si="147"/>
        <v>0</v>
      </c>
      <c r="BL188" s="169">
        <f t="shared" si="149"/>
        <v>0</v>
      </c>
      <c r="BM188" s="169">
        <f t="shared" si="150"/>
        <v>1</v>
      </c>
      <c r="BN188" s="169">
        <f t="shared" si="151"/>
        <v>1</v>
      </c>
      <c r="BO188" s="169">
        <f t="shared" si="152"/>
        <v>0</v>
      </c>
      <c r="BP188" s="36">
        <f t="shared" si="153"/>
        <v>0</v>
      </c>
      <c r="BQ188">
        <f t="shared" si="154"/>
        <v>0</v>
      </c>
      <c r="BR188" s="36">
        <f t="shared" si="155"/>
        <v>1</v>
      </c>
      <c r="BS188" t="e">
        <f t="shared" si="156"/>
        <v>#N/A</v>
      </c>
    </row>
    <row r="189" spans="1:71">
      <c r="A189" s="59">
        <v>92</v>
      </c>
      <c r="B189" s="59">
        <v>22262</v>
      </c>
      <c r="C189" s="160">
        <v>25375000.5671755</v>
      </c>
      <c r="D189" s="59">
        <v>9225000</v>
      </c>
      <c r="E189" s="59">
        <v>9225000</v>
      </c>
      <c r="F189" s="59">
        <v>16150000.5671755</v>
      </c>
      <c r="G189" s="59">
        <v>100</v>
      </c>
      <c r="H189" s="59">
        <v>-1534145569.4844899</v>
      </c>
      <c r="I189" s="59">
        <v>101</v>
      </c>
      <c r="J189" s="59">
        <v>0</v>
      </c>
      <c r="K189" s="59">
        <v>0</v>
      </c>
      <c r="L189" s="59">
        <v>101</v>
      </c>
      <c r="M189" s="59">
        <v>0</v>
      </c>
      <c r="N189" s="59">
        <v>0</v>
      </c>
      <c r="O189" s="59">
        <v>0</v>
      </c>
      <c r="P189" s="59">
        <v>0</v>
      </c>
      <c r="Q189" s="59">
        <v>0</v>
      </c>
      <c r="R189" s="59">
        <v>2</v>
      </c>
      <c r="S189" s="59">
        <v>1</v>
      </c>
      <c r="T189" s="59">
        <f t="shared" si="106"/>
        <v>0</v>
      </c>
      <c r="U189" s="59">
        <f t="shared" si="107"/>
        <v>0</v>
      </c>
      <c r="V189" s="59">
        <f t="shared" si="108"/>
        <v>0</v>
      </c>
      <c r="W189" s="59">
        <f t="shared" si="109"/>
        <v>0</v>
      </c>
      <c r="X189" s="59">
        <f t="shared" si="110"/>
        <v>0</v>
      </c>
      <c r="Y189" s="59">
        <f t="shared" si="111"/>
        <v>0</v>
      </c>
      <c r="Z189" s="59">
        <f t="shared" si="112"/>
        <v>0</v>
      </c>
      <c r="AA189" s="59">
        <f t="shared" si="113"/>
        <v>0</v>
      </c>
      <c r="AB189" s="59">
        <f t="shared" si="114"/>
        <v>0</v>
      </c>
      <c r="AC189" s="59">
        <f t="shared" si="115"/>
        <v>0</v>
      </c>
      <c r="AD189" s="166">
        <f t="shared" si="105"/>
        <v>2</v>
      </c>
      <c r="AE189" s="169">
        <f t="shared" si="116"/>
        <v>0</v>
      </c>
      <c r="AF189" s="169">
        <f t="shared" si="117"/>
        <v>1</v>
      </c>
      <c r="AG189" s="169">
        <f t="shared" si="118"/>
        <v>0</v>
      </c>
      <c r="AH189" s="169">
        <f t="shared" si="119"/>
        <v>1</v>
      </c>
      <c r="AI189" s="169">
        <f t="shared" si="120"/>
        <v>0</v>
      </c>
      <c r="AJ189" s="169">
        <f t="shared" si="121"/>
        <v>0</v>
      </c>
      <c r="AK189" s="169">
        <f t="shared" si="122"/>
        <v>0</v>
      </c>
      <c r="AL189" s="169">
        <f t="shared" si="123"/>
        <v>1</v>
      </c>
      <c r="AM189" s="169">
        <f t="shared" si="124"/>
        <v>0</v>
      </c>
      <c r="AN189" s="169">
        <f t="shared" si="125"/>
        <v>0</v>
      </c>
      <c r="AO189" s="169">
        <f t="shared" si="126"/>
        <v>1</v>
      </c>
      <c r="AP189" s="169">
        <f t="shared" si="127"/>
        <v>0</v>
      </c>
      <c r="AQ189" s="169">
        <f t="shared" si="128"/>
        <v>0</v>
      </c>
      <c r="AR189" s="169">
        <f t="shared" si="129"/>
        <v>0</v>
      </c>
      <c r="AS189" s="169">
        <f t="shared" si="130"/>
        <v>0</v>
      </c>
      <c r="AT189" s="169">
        <f t="shared" si="131"/>
        <v>0</v>
      </c>
      <c r="AU189" s="169">
        <f t="shared" si="132"/>
        <v>0</v>
      </c>
      <c r="AV189" s="169">
        <f t="shared" si="133"/>
        <v>1</v>
      </c>
      <c r="AW189" s="169">
        <f t="shared" si="134"/>
        <v>0</v>
      </c>
      <c r="AX189" s="169">
        <f t="shared" si="135"/>
        <v>0</v>
      </c>
      <c r="AY189" s="169">
        <f t="shared" si="148"/>
        <v>0</v>
      </c>
      <c r="AZ189" s="169">
        <f t="shared" si="136"/>
        <v>0</v>
      </c>
      <c r="BA189" s="169">
        <f t="shared" si="137"/>
        <v>0</v>
      </c>
      <c r="BB189" s="169">
        <f t="shared" si="138"/>
        <v>1</v>
      </c>
      <c r="BC189" s="169">
        <f t="shared" si="139"/>
        <v>0</v>
      </c>
      <c r="BD189" s="169">
        <f t="shared" si="140"/>
        <v>1</v>
      </c>
      <c r="BE189" s="169">
        <f t="shared" si="141"/>
        <v>0</v>
      </c>
      <c r="BF189" s="169">
        <f t="shared" si="142"/>
        <v>0</v>
      </c>
      <c r="BG189" s="169">
        <f t="shared" si="143"/>
        <v>0</v>
      </c>
      <c r="BH189" s="169">
        <f t="shared" si="144"/>
        <v>0</v>
      </c>
      <c r="BI189" s="169">
        <f t="shared" si="145"/>
        <v>0</v>
      </c>
      <c r="BJ189" s="169">
        <f t="shared" si="146"/>
        <v>0</v>
      </c>
      <c r="BK189" s="167">
        <f t="shared" si="147"/>
        <v>0</v>
      </c>
      <c r="BL189" s="169">
        <f t="shared" si="149"/>
        <v>0</v>
      </c>
      <c r="BM189" s="169">
        <f t="shared" si="150"/>
        <v>1</v>
      </c>
      <c r="BN189" s="169">
        <f t="shared" si="151"/>
        <v>0</v>
      </c>
      <c r="BO189" s="169">
        <f t="shared" si="152"/>
        <v>1</v>
      </c>
      <c r="BP189" s="36">
        <f t="shared" si="153"/>
        <v>1</v>
      </c>
      <c r="BQ189">
        <f t="shared" si="154"/>
        <v>0</v>
      </c>
      <c r="BR189" s="36">
        <f t="shared" si="155"/>
        <v>0</v>
      </c>
      <c r="BS189" t="e">
        <f t="shared" si="156"/>
        <v>#N/A</v>
      </c>
    </row>
    <row r="190" spans="1:71">
      <c r="A190" s="59">
        <v>244</v>
      </c>
      <c r="B190" s="59">
        <v>151492</v>
      </c>
      <c r="C190" s="160">
        <v>22489796.506544299</v>
      </c>
      <c r="D190" s="59">
        <v>6142857.25</v>
      </c>
      <c r="E190" s="59">
        <v>6142857.25</v>
      </c>
      <c r="F190" s="59">
        <v>16346939.256544299</v>
      </c>
      <c r="G190" s="59">
        <v>183.673469543457</v>
      </c>
      <c r="H190" s="59">
        <v>-3823278880.3621602</v>
      </c>
      <c r="I190" s="59">
        <v>101</v>
      </c>
      <c r="J190" s="59">
        <v>0</v>
      </c>
      <c r="K190" s="59">
        <v>0</v>
      </c>
      <c r="L190" s="59">
        <v>101</v>
      </c>
      <c r="M190" s="59">
        <v>0</v>
      </c>
      <c r="N190" s="59">
        <v>0</v>
      </c>
      <c r="O190" s="59">
        <v>0</v>
      </c>
      <c r="P190" s="59">
        <v>0</v>
      </c>
      <c r="Q190" s="59">
        <v>0</v>
      </c>
      <c r="R190" s="59">
        <v>2</v>
      </c>
      <c r="S190" s="59">
        <v>0</v>
      </c>
      <c r="T190" s="59">
        <f t="shared" si="106"/>
        <v>0</v>
      </c>
      <c r="U190" s="59">
        <f t="shared" si="107"/>
        <v>0</v>
      </c>
      <c r="V190" s="59">
        <f t="shared" si="108"/>
        <v>0</v>
      </c>
      <c r="W190" s="59">
        <f t="shared" si="109"/>
        <v>0</v>
      </c>
      <c r="X190" s="59">
        <f t="shared" si="110"/>
        <v>0</v>
      </c>
      <c r="Y190" s="59">
        <f t="shared" si="111"/>
        <v>0</v>
      </c>
      <c r="Z190" s="59">
        <f t="shared" si="112"/>
        <v>0</v>
      </c>
      <c r="AA190" s="59">
        <f t="shared" si="113"/>
        <v>0</v>
      </c>
      <c r="AB190" s="59">
        <f t="shared" si="114"/>
        <v>0</v>
      </c>
      <c r="AC190" s="59">
        <f t="shared" si="115"/>
        <v>0</v>
      </c>
      <c r="AD190" s="166">
        <f t="shared" si="105"/>
        <v>2</v>
      </c>
      <c r="AE190" s="169">
        <f t="shared" si="116"/>
        <v>0</v>
      </c>
      <c r="AF190" s="169">
        <f t="shared" si="117"/>
        <v>1</v>
      </c>
      <c r="AG190" s="169">
        <f t="shared" si="118"/>
        <v>0</v>
      </c>
      <c r="AH190" s="169">
        <f t="shared" si="119"/>
        <v>1</v>
      </c>
      <c r="AI190" s="169">
        <f t="shared" si="120"/>
        <v>0</v>
      </c>
      <c r="AJ190" s="169">
        <f t="shared" si="121"/>
        <v>0</v>
      </c>
      <c r="AK190" s="169">
        <f t="shared" si="122"/>
        <v>0</v>
      </c>
      <c r="AL190" s="169">
        <f t="shared" si="123"/>
        <v>1</v>
      </c>
      <c r="AM190" s="169">
        <f t="shared" si="124"/>
        <v>0</v>
      </c>
      <c r="AN190" s="169">
        <f t="shared" si="125"/>
        <v>0</v>
      </c>
      <c r="AO190" s="169">
        <f t="shared" si="126"/>
        <v>1</v>
      </c>
      <c r="AP190" s="169">
        <f t="shared" si="127"/>
        <v>0</v>
      </c>
      <c r="AQ190" s="169">
        <f t="shared" si="128"/>
        <v>0</v>
      </c>
      <c r="AR190" s="169">
        <f t="shared" si="129"/>
        <v>0</v>
      </c>
      <c r="AS190" s="169">
        <f t="shared" si="130"/>
        <v>0</v>
      </c>
      <c r="AT190" s="169">
        <f t="shared" si="131"/>
        <v>0</v>
      </c>
      <c r="AU190" s="169">
        <f t="shared" si="132"/>
        <v>0</v>
      </c>
      <c r="AV190" s="169">
        <f t="shared" si="133"/>
        <v>1</v>
      </c>
      <c r="AW190" s="169">
        <f t="shared" si="134"/>
        <v>0</v>
      </c>
      <c r="AX190" s="169">
        <f t="shared" si="135"/>
        <v>0</v>
      </c>
      <c r="AY190" s="169">
        <f t="shared" si="148"/>
        <v>0</v>
      </c>
      <c r="AZ190" s="169">
        <f t="shared" si="136"/>
        <v>0</v>
      </c>
      <c r="BA190" s="169">
        <f t="shared" si="137"/>
        <v>0</v>
      </c>
      <c r="BB190" s="169">
        <f t="shared" si="138"/>
        <v>1</v>
      </c>
      <c r="BC190" s="169">
        <f t="shared" si="139"/>
        <v>0</v>
      </c>
      <c r="BD190" s="169">
        <f t="shared" si="140"/>
        <v>1</v>
      </c>
      <c r="BE190" s="169">
        <f t="shared" si="141"/>
        <v>0</v>
      </c>
      <c r="BF190" s="169">
        <f t="shared" si="142"/>
        <v>0</v>
      </c>
      <c r="BG190" s="169">
        <f t="shared" si="143"/>
        <v>0</v>
      </c>
      <c r="BH190" s="169">
        <f t="shared" si="144"/>
        <v>0</v>
      </c>
      <c r="BI190" s="169">
        <f t="shared" si="145"/>
        <v>0</v>
      </c>
      <c r="BJ190" s="169">
        <f t="shared" si="146"/>
        <v>0</v>
      </c>
      <c r="BK190" s="167">
        <f t="shared" si="147"/>
        <v>0</v>
      </c>
      <c r="BL190" s="169">
        <f t="shared" si="149"/>
        <v>0</v>
      </c>
      <c r="BM190" s="169">
        <f t="shared" si="150"/>
        <v>1</v>
      </c>
      <c r="BN190" s="169">
        <f t="shared" si="151"/>
        <v>1</v>
      </c>
      <c r="BO190" s="169">
        <f t="shared" si="152"/>
        <v>0</v>
      </c>
      <c r="BP190" s="36">
        <f t="shared" si="153"/>
        <v>1</v>
      </c>
      <c r="BQ190">
        <f t="shared" si="154"/>
        <v>0</v>
      </c>
      <c r="BR190" s="36">
        <f t="shared" si="155"/>
        <v>0</v>
      </c>
      <c r="BS190" t="e">
        <f t="shared" si="156"/>
        <v>#N/A</v>
      </c>
    </row>
    <row r="191" spans="1:71">
      <c r="A191" s="59">
        <v>285</v>
      </c>
      <c r="B191" s="59">
        <v>162482</v>
      </c>
      <c r="C191" s="160">
        <v>120833336.034169</v>
      </c>
      <c r="D191" s="59">
        <v>104021376</v>
      </c>
      <c r="E191" s="59">
        <v>104021376</v>
      </c>
      <c r="F191" s="59">
        <v>16811960.034168899</v>
      </c>
      <c r="G191" s="59">
        <v>187.5</v>
      </c>
      <c r="H191" s="59">
        <v>-4152721497.5239902</v>
      </c>
      <c r="I191" s="59">
        <v>412</v>
      </c>
      <c r="J191" s="59">
        <v>0</v>
      </c>
      <c r="K191" s="59">
        <v>0</v>
      </c>
      <c r="L191" s="59">
        <v>415</v>
      </c>
      <c r="M191" s="59">
        <v>0</v>
      </c>
      <c r="N191" s="59">
        <v>0</v>
      </c>
      <c r="O191" s="59">
        <v>403</v>
      </c>
      <c r="P191" s="59">
        <v>0</v>
      </c>
      <c r="Q191" s="59">
        <v>0</v>
      </c>
      <c r="R191" s="59">
        <v>2</v>
      </c>
      <c r="S191" s="59">
        <v>1</v>
      </c>
      <c r="T191" s="59">
        <f t="shared" si="106"/>
        <v>3</v>
      </c>
      <c r="U191" s="59">
        <f t="shared" si="107"/>
        <v>0</v>
      </c>
      <c r="V191" s="59">
        <f t="shared" si="108"/>
        <v>0</v>
      </c>
      <c r="W191" s="59">
        <f t="shared" si="109"/>
        <v>0</v>
      </c>
      <c r="X191" s="59">
        <f t="shared" si="110"/>
        <v>0</v>
      </c>
      <c r="Y191" s="59">
        <f t="shared" si="111"/>
        <v>0</v>
      </c>
      <c r="Z191" s="59">
        <f t="shared" si="112"/>
        <v>0</v>
      </c>
      <c r="AA191" s="59">
        <f t="shared" si="113"/>
        <v>0</v>
      </c>
      <c r="AB191" s="59">
        <f t="shared" si="114"/>
        <v>0</v>
      </c>
      <c r="AC191" s="59">
        <f t="shared" si="115"/>
        <v>0</v>
      </c>
      <c r="AD191" s="166">
        <f t="shared" si="105"/>
        <v>0</v>
      </c>
      <c r="AE191" s="169">
        <f t="shared" si="116"/>
        <v>0</v>
      </c>
      <c r="AF191" s="169">
        <f t="shared" si="117"/>
        <v>0</v>
      </c>
      <c r="AG191" s="169">
        <f t="shared" si="118"/>
        <v>0</v>
      </c>
      <c r="AH191" s="169">
        <f t="shared" si="119"/>
        <v>1</v>
      </c>
      <c r="AI191" s="169">
        <f t="shared" si="120"/>
        <v>0</v>
      </c>
      <c r="AJ191" s="169">
        <f t="shared" si="121"/>
        <v>0</v>
      </c>
      <c r="AK191" s="169">
        <f t="shared" si="122"/>
        <v>0</v>
      </c>
      <c r="AL191" s="169">
        <f t="shared" si="123"/>
        <v>1</v>
      </c>
      <c r="AM191" s="169">
        <f t="shared" si="124"/>
        <v>0</v>
      </c>
      <c r="AN191" s="169">
        <f t="shared" si="125"/>
        <v>0</v>
      </c>
      <c r="AO191" s="169">
        <f t="shared" si="126"/>
        <v>1</v>
      </c>
      <c r="AP191" s="169">
        <f t="shared" si="127"/>
        <v>0</v>
      </c>
      <c r="AQ191" s="169">
        <f t="shared" si="128"/>
        <v>0</v>
      </c>
      <c r="AR191" s="169">
        <f t="shared" si="129"/>
        <v>0</v>
      </c>
      <c r="AS191" s="169">
        <f t="shared" si="130"/>
        <v>0</v>
      </c>
      <c r="AT191" s="169">
        <f t="shared" si="131"/>
        <v>0</v>
      </c>
      <c r="AU191" s="169">
        <f t="shared" si="132"/>
        <v>0</v>
      </c>
      <c r="AV191" s="169">
        <f t="shared" si="133"/>
        <v>1</v>
      </c>
      <c r="AW191" s="169">
        <f t="shared" si="134"/>
        <v>1</v>
      </c>
      <c r="AX191" s="169">
        <f t="shared" si="135"/>
        <v>1</v>
      </c>
      <c r="AY191" s="169">
        <f t="shared" si="148"/>
        <v>0</v>
      </c>
      <c r="AZ191" s="169">
        <f t="shared" si="136"/>
        <v>0</v>
      </c>
      <c r="BA191" s="169">
        <f t="shared" si="137"/>
        <v>0</v>
      </c>
      <c r="BB191" s="169">
        <f t="shared" si="138"/>
        <v>1</v>
      </c>
      <c r="BC191" s="169">
        <f t="shared" si="139"/>
        <v>0</v>
      </c>
      <c r="BD191" s="169">
        <f t="shared" si="140"/>
        <v>1</v>
      </c>
      <c r="BE191" s="169">
        <f t="shared" si="141"/>
        <v>0</v>
      </c>
      <c r="BF191" s="169">
        <f t="shared" si="142"/>
        <v>0</v>
      </c>
      <c r="BG191" s="169">
        <f t="shared" si="143"/>
        <v>1</v>
      </c>
      <c r="BH191" s="169">
        <f t="shared" si="144"/>
        <v>1</v>
      </c>
      <c r="BI191" s="169">
        <f t="shared" si="145"/>
        <v>0</v>
      </c>
      <c r="BJ191" s="169">
        <f t="shared" si="146"/>
        <v>1</v>
      </c>
      <c r="BK191" s="167">
        <f t="shared" si="147"/>
        <v>0</v>
      </c>
      <c r="BL191" s="169">
        <f t="shared" si="149"/>
        <v>0</v>
      </c>
      <c r="BM191" s="169">
        <f t="shared" si="150"/>
        <v>1</v>
      </c>
      <c r="BN191" s="169">
        <f t="shared" si="151"/>
        <v>0</v>
      </c>
      <c r="BO191" s="169">
        <f t="shared" si="152"/>
        <v>1</v>
      </c>
      <c r="BP191" s="36">
        <f t="shared" si="153"/>
        <v>0</v>
      </c>
      <c r="BQ191">
        <f t="shared" si="154"/>
        <v>0</v>
      </c>
      <c r="BR191" s="36">
        <f t="shared" si="155"/>
        <v>3</v>
      </c>
      <c r="BS191" t="e">
        <f t="shared" si="156"/>
        <v>#N/A</v>
      </c>
    </row>
    <row r="192" spans="1:71">
      <c r="A192" s="59">
        <v>356</v>
      </c>
      <c r="B192" s="59">
        <v>212172</v>
      </c>
      <c r="C192" s="160">
        <v>24857142.7513142</v>
      </c>
      <c r="D192" s="59">
        <v>5392857.25</v>
      </c>
      <c r="E192" s="59">
        <v>8035714.5</v>
      </c>
      <c r="F192" s="59">
        <v>16821428.2513142</v>
      </c>
      <c r="G192" s="59">
        <v>214.285720825195</v>
      </c>
      <c r="H192" s="59">
        <v>-5064581072.2469797</v>
      </c>
      <c r="I192" s="59">
        <v>0</v>
      </c>
      <c r="J192" s="59">
        <v>0</v>
      </c>
      <c r="K192" s="59">
        <v>0</v>
      </c>
      <c r="L192" s="59">
        <v>101</v>
      </c>
      <c r="M192" s="59">
        <v>0</v>
      </c>
      <c r="N192" s="59">
        <v>0</v>
      </c>
      <c r="O192" s="59">
        <v>0</v>
      </c>
      <c r="P192" s="59">
        <v>0</v>
      </c>
      <c r="Q192" s="59">
        <v>0</v>
      </c>
      <c r="R192" s="59">
        <v>2</v>
      </c>
      <c r="S192" s="59">
        <v>1</v>
      </c>
      <c r="T192" s="59">
        <f t="shared" si="106"/>
        <v>0</v>
      </c>
      <c r="U192" s="59">
        <f t="shared" si="107"/>
        <v>0</v>
      </c>
      <c r="V192" s="59">
        <f t="shared" si="108"/>
        <v>0</v>
      </c>
      <c r="W192" s="59">
        <f t="shared" si="109"/>
        <v>0</v>
      </c>
      <c r="X192" s="59">
        <f t="shared" si="110"/>
        <v>0</v>
      </c>
      <c r="Y192" s="59">
        <f t="shared" si="111"/>
        <v>0</v>
      </c>
      <c r="Z192" s="59">
        <f t="shared" si="112"/>
        <v>0</v>
      </c>
      <c r="AA192" s="59">
        <f t="shared" si="113"/>
        <v>0</v>
      </c>
      <c r="AB192" s="59">
        <f t="shared" si="114"/>
        <v>0</v>
      </c>
      <c r="AC192" s="59">
        <f t="shared" si="115"/>
        <v>0</v>
      </c>
      <c r="AD192" s="166">
        <f t="shared" ref="AD192:AD255" si="157">COUNTIF(I192, 101)+COUNTIF(L192, 101)+COUNTIF(O192, 101)</f>
        <v>1</v>
      </c>
      <c r="AE192" s="169">
        <f t="shared" si="116"/>
        <v>1</v>
      </c>
      <c r="AF192" s="169">
        <f t="shared" si="117"/>
        <v>0</v>
      </c>
      <c r="AG192" s="169">
        <f t="shared" si="118"/>
        <v>0</v>
      </c>
      <c r="AH192" s="169">
        <f t="shared" si="119"/>
        <v>1</v>
      </c>
      <c r="AI192" s="169">
        <f t="shared" si="120"/>
        <v>0</v>
      </c>
      <c r="AJ192" s="169">
        <f t="shared" si="121"/>
        <v>0</v>
      </c>
      <c r="AK192" s="169">
        <f t="shared" si="122"/>
        <v>0</v>
      </c>
      <c r="AL192" s="169">
        <f t="shared" si="123"/>
        <v>1</v>
      </c>
      <c r="AM192" s="169">
        <f t="shared" si="124"/>
        <v>0</v>
      </c>
      <c r="AN192" s="169">
        <f t="shared" si="125"/>
        <v>0</v>
      </c>
      <c r="AO192" s="169">
        <f t="shared" si="126"/>
        <v>1</v>
      </c>
      <c r="AP192" s="169">
        <f t="shared" si="127"/>
        <v>0</v>
      </c>
      <c r="AQ192" s="169">
        <f t="shared" si="128"/>
        <v>0</v>
      </c>
      <c r="AR192" s="169">
        <f t="shared" si="129"/>
        <v>0</v>
      </c>
      <c r="AS192" s="169">
        <f t="shared" si="130"/>
        <v>0</v>
      </c>
      <c r="AT192" s="169">
        <f t="shared" si="131"/>
        <v>0</v>
      </c>
      <c r="AU192" s="169">
        <f t="shared" si="132"/>
        <v>0</v>
      </c>
      <c r="AV192" s="169">
        <f t="shared" si="133"/>
        <v>1</v>
      </c>
      <c r="AW192" s="169">
        <f t="shared" si="134"/>
        <v>0</v>
      </c>
      <c r="AX192" s="169">
        <f t="shared" si="135"/>
        <v>0</v>
      </c>
      <c r="AY192" s="169">
        <f t="shared" si="148"/>
        <v>0</v>
      </c>
      <c r="AZ192" s="169">
        <f t="shared" si="136"/>
        <v>0</v>
      </c>
      <c r="BA192" s="169">
        <f t="shared" si="137"/>
        <v>0</v>
      </c>
      <c r="BB192" s="169">
        <f t="shared" si="138"/>
        <v>1</v>
      </c>
      <c r="BC192" s="169">
        <f t="shared" si="139"/>
        <v>0</v>
      </c>
      <c r="BD192" s="169">
        <f t="shared" si="140"/>
        <v>1</v>
      </c>
      <c r="BE192" s="169">
        <f t="shared" si="141"/>
        <v>0</v>
      </c>
      <c r="BF192" s="169">
        <f t="shared" si="142"/>
        <v>0</v>
      </c>
      <c r="BG192" s="169">
        <f t="shared" si="143"/>
        <v>0</v>
      </c>
      <c r="BH192" s="169">
        <f t="shared" si="144"/>
        <v>0</v>
      </c>
      <c r="BI192" s="169">
        <f t="shared" si="145"/>
        <v>0</v>
      </c>
      <c r="BJ192" s="169">
        <f t="shared" si="146"/>
        <v>0</v>
      </c>
      <c r="BK192" s="167">
        <f t="shared" si="147"/>
        <v>0</v>
      </c>
      <c r="BL192" s="169">
        <f t="shared" si="149"/>
        <v>0</v>
      </c>
      <c r="BM192" s="169">
        <f t="shared" si="150"/>
        <v>1</v>
      </c>
      <c r="BN192" s="169">
        <f t="shared" si="151"/>
        <v>0</v>
      </c>
      <c r="BO192" s="169">
        <f t="shared" si="152"/>
        <v>1</v>
      </c>
      <c r="BP192" s="36">
        <f t="shared" si="153"/>
        <v>1</v>
      </c>
      <c r="BQ192">
        <f t="shared" si="154"/>
        <v>0</v>
      </c>
      <c r="BR192" s="36">
        <f t="shared" si="155"/>
        <v>0</v>
      </c>
      <c r="BS192" t="e">
        <f t="shared" si="156"/>
        <v>#N/A</v>
      </c>
    </row>
    <row r="193" spans="1:71">
      <c r="A193" s="59">
        <v>249</v>
      </c>
      <c r="B193" s="59">
        <v>152182</v>
      </c>
      <c r="C193" s="160">
        <v>19846022.751231201</v>
      </c>
      <c r="D193" s="59">
        <v>3011120.75</v>
      </c>
      <c r="E193" s="59">
        <v>3011120.75</v>
      </c>
      <c r="F193" s="59">
        <v>16834902.001231201</v>
      </c>
      <c r="G193" s="59">
        <v>25.662960052490199</v>
      </c>
      <c r="H193" s="59">
        <v>-3841473552.8866401</v>
      </c>
      <c r="I193" s="59">
        <v>0</v>
      </c>
      <c r="J193" s="59">
        <v>0</v>
      </c>
      <c r="K193" s="59">
        <v>0</v>
      </c>
      <c r="L193" s="59">
        <v>101</v>
      </c>
      <c r="M193" s="59">
        <v>0</v>
      </c>
      <c r="N193" s="59">
        <v>0</v>
      </c>
      <c r="O193" s="59">
        <v>0</v>
      </c>
      <c r="P193" s="59">
        <v>0</v>
      </c>
      <c r="Q193" s="59">
        <v>0</v>
      </c>
      <c r="R193" s="59">
        <v>2</v>
      </c>
      <c r="S193" s="59">
        <v>1</v>
      </c>
      <c r="T193" s="59">
        <f t="shared" si="106"/>
        <v>0</v>
      </c>
      <c r="U193" s="59">
        <f t="shared" si="107"/>
        <v>0</v>
      </c>
      <c r="V193" s="59">
        <f t="shared" si="108"/>
        <v>0</v>
      </c>
      <c r="W193" s="59">
        <f t="shared" si="109"/>
        <v>0</v>
      </c>
      <c r="X193" s="59">
        <f t="shared" si="110"/>
        <v>0</v>
      </c>
      <c r="Y193" s="59">
        <f t="shared" si="111"/>
        <v>0</v>
      </c>
      <c r="Z193" s="59">
        <f t="shared" si="112"/>
        <v>0</v>
      </c>
      <c r="AA193" s="59">
        <f t="shared" si="113"/>
        <v>0</v>
      </c>
      <c r="AB193" s="59">
        <f t="shared" si="114"/>
        <v>0</v>
      </c>
      <c r="AC193" s="59">
        <f t="shared" si="115"/>
        <v>0</v>
      </c>
      <c r="AD193" s="166">
        <f t="shared" si="157"/>
        <v>1</v>
      </c>
      <c r="AE193" s="169">
        <f t="shared" si="116"/>
        <v>1</v>
      </c>
      <c r="AF193" s="169">
        <f t="shared" si="117"/>
        <v>0</v>
      </c>
      <c r="AG193" s="169">
        <f t="shared" si="118"/>
        <v>0</v>
      </c>
      <c r="AH193" s="169">
        <f t="shared" si="119"/>
        <v>1</v>
      </c>
      <c r="AI193" s="169">
        <f t="shared" si="120"/>
        <v>0</v>
      </c>
      <c r="AJ193" s="169">
        <f t="shared" si="121"/>
        <v>0</v>
      </c>
      <c r="AK193" s="169">
        <f t="shared" si="122"/>
        <v>0</v>
      </c>
      <c r="AL193" s="169">
        <f t="shared" si="123"/>
        <v>1</v>
      </c>
      <c r="AM193" s="169">
        <f t="shared" si="124"/>
        <v>0</v>
      </c>
      <c r="AN193" s="169">
        <f t="shared" si="125"/>
        <v>0</v>
      </c>
      <c r="AO193" s="169">
        <f t="shared" si="126"/>
        <v>1</v>
      </c>
      <c r="AP193" s="169">
        <f t="shared" si="127"/>
        <v>0</v>
      </c>
      <c r="AQ193" s="169">
        <f t="shared" si="128"/>
        <v>0</v>
      </c>
      <c r="AR193" s="169">
        <f t="shared" si="129"/>
        <v>0</v>
      </c>
      <c r="AS193" s="169">
        <f t="shared" si="130"/>
        <v>0</v>
      </c>
      <c r="AT193" s="169">
        <f t="shared" si="131"/>
        <v>0</v>
      </c>
      <c r="AU193" s="169">
        <f t="shared" si="132"/>
        <v>0</v>
      </c>
      <c r="AV193" s="169">
        <f t="shared" si="133"/>
        <v>1</v>
      </c>
      <c r="AW193" s="169">
        <f t="shared" si="134"/>
        <v>0</v>
      </c>
      <c r="AX193" s="169">
        <f t="shared" si="135"/>
        <v>0</v>
      </c>
      <c r="AY193" s="169">
        <f t="shared" si="148"/>
        <v>0</v>
      </c>
      <c r="AZ193" s="169">
        <f t="shared" si="136"/>
        <v>0</v>
      </c>
      <c r="BA193" s="169">
        <f t="shared" si="137"/>
        <v>0</v>
      </c>
      <c r="BB193" s="169">
        <f t="shared" si="138"/>
        <v>1</v>
      </c>
      <c r="BC193" s="169">
        <f t="shared" si="139"/>
        <v>0</v>
      </c>
      <c r="BD193" s="169">
        <f t="shared" si="140"/>
        <v>1</v>
      </c>
      <c r="BE193" s="169">
        <f t="shared" si="141"/>
        <v>0</v>
      </c>
      <c r="BF193" s="169">
        <f t="shared" si="142"/>
        <v>0</v>
      </c>
      <c r="BG193" s="169">
        <f t="shared" si="143"/>
        <v>0</v>
      </c>
      <c r="BH193" s="169">
        <f t="shared" si="144"/>
        <v>0</v>
      </c>
      <c r="BI193" s="169">
        <f t="shared" si="145"/>
        <v>0</v>
      </c>
      <c r="BJ193" s="169">
        <f t="shared" si="146"/>
        <v>0</v>
      </c>
      <c r="BK193" s="167">
        <f t="shared" si="147"/>
        <v>0</v>
      </c>
      <c r="BL193" s="169">
        <f t="shared" si="149"/>
        <v>0</v>
      </c>
      <c r="BM193" s="169">
        <f t="shared" si="150"/>
        <v>1</v>
      </c>
      <c r="BN193" s="169">
        <f t="shared" si="151"/>
        <v>0</v>
      </c>
      <c r="BO193" s="169">
        <f t="shared" si="152"/>
        <v>1</v>
      </c>
      <c r="BP193" s="36">
        <f t="shared" si="153"/>
        <v>1</v>
      </c>
      <c r="BQ193">
        <f t="shared" si="154"/>
        <v>0</v>
      </c>
      <c r="BR193" s="36">
        <f t="shared" si="155"/>
        <v>0</v>
      </c>
      <c r="BS193" t="e">
        <f t="shared" si="156"/>
        <v>#N/A</v>
      </c>
    </row>
    <row r="194" spans="1:71">
      <c r="A194" s="59">
        <v>181</v>
      </c>
      <c r="B194" s="59">
        <v>122431</v>
      </c>
      <c r="C194" s="160">
        <v>24126191.229445901</v>
      </c>
      <c r="D194" s="59">
        <v>7221428.75</v>
      </c>
      <c r="E194" s="59">
        <v>7221428.75</v>
      </c>
      <c r="F194" s="59">
        <v>16904762.479445901</v>
      </c>
      <c r="G194" s="59">
        <v>80.952384948730497</v>
      </c>
      <c r="H194" s="59">
        <v>-2758468112.0308399</v>
      </c>
      <c r="I194" s="59">
        <v>403</v>
      </c>
      <c r="J194" s="59">
        <v>0</v>
      </c>
      <c r="K194" s="59">
        <v>0</v>
      </c>
      <c r="L194" s="59">
        <v>415</v>
      </c>
      <c r="M194" s="59">
        <v>406</v>
      </c>
      <c r="N194" s="59">
        <v>0</v>
      </c>
      <c r="O194" s="59">
        <v>0</v>
      </c>
      <c r="P194" s="59">
        <v>0</v>
      </c>
      <c r="Q194" s="59">
        <v>0</v>
      </c>
      <c r="R194" s="59">
        <v>2</v>
      </c>
      <c r="S194" s="59">
        <v>1</v>
      </c>
      <c r="T194" s="59">
        <f t="shared" si="106"/>
        <v>2</v>
      </c>
      <c r="U194" s="59">
        <f t="shared" si="107"/>
        <v>0</v>
      </c>
      <c r="V194" s="59">
        <f t="shared" si="108"/>
        <v>0</v>
      </c>
      <c r="W194" s="59">
        <f t="shared" si="109"/>
        <v>1</v>
      </c>
      <c r="X194" s="59">
        <f t="shared" si="110"/>
        <v>0</v>
      </c>
      <c r="Y194" s="59">
        <f t="shared" si="111"/>
        <v>0</v>
      </c>
      <c r="Z194" s="59">
        <f t="shared" si="112"/>
        <v>0</v>
      </c>
      <c r="AA194" s="59">
        <f t="shared" si="113"/>
        <v>0</v>
      </c>
      <c r="AB194" s="59">
        <f t="shared" si="114"/>
        <v>0</v>
      </c>
      <c r="AC194" s="59">
        <f t="shared" si="115"/>
        <v>0</v>
      </c>
      <c r="AD194" s="166">
        <f t="shared" si="157"/>
        <v>0</v>
      </c>
      <c r="AE194" s="169">
        <f t="shared" si="116"/>
        <v>0</v>
      </c>
      <c r="AF194" s="169">
        <f t="shared" si="117"/>
        <v>0</v>
      </c>
      <c r="AG194" s="169">
        <f t="shared" si="118"/>
        <v>0</v>
      </c>
      <c r="AH194" s="169">
        <f t="shared" si="119"/>
        <v>1</v>
      </c>
      <c r="AI194" s="169">
        <f t="shared" si="120"/>
        <v>0</v>
      </c>
      <c r="AJ194" s="169">
        <f t="shared" si="121"/>
        <v>0</v>
      </c>
      <c r="AK194" s="169">
        <f t="shared" si="122"/>
        <v>0</v>
      </c>
      <c r="AL194" s="169">
        <f t="shared" si="123"/>
        <v>1</v>
      </c>
      <c r="AM194" s="169">
        <f t="shared" si="124"/>
        <v>0</v>
      </c>
      <c r="AN194" s="169">
        <f t="shared" si="125"/>
        <v>0</v>
      </c>
      <c r="AO194" s="169">
        <f t="shared" si="126"/>
        <v>1</v>
      </c>
      <c r="AP194" s="169">
        <f t="shared" si="127"/>
        <v>0</v>
      </c>
      <c r="AQ194" s="169">
        <f t="shared" si="128"/>
        <v>0</v>
      </c>
      <c r="AR194" s="169">
        <f t="shared" si="129"/>
        <v>0</v>
      </c>
      <c r="AS194" s="169">
        <f t="shared" si="130"/>
        <v>0</v>
      </c>
      <c r="AT194" s="169">
        <f t="shared" si="131"/>
        <v>0</v>
      </c>
      <c r="AU194" s="169">
        <f t="shared" si="132"/>
        <v>0</v>
      </c>
      <c r="AV194" s="169">
        <f t="shared" si="133"/>
        <v>1</v>
      </c>
      <c r="AW194" s="169">
        <f t="shared" si="134"/>
        <v>1</v>
      </c>
      <c r="AX194" s="169">
        <f t="shared" si="135"/>
        <v>1</v>
      </c>
      <c r="AY194" s="169">
        <f t="shared" si="148"/>
        <v>0</v>
      </c>
      <c r="AZ194" s="169">
        <f t="shared" si="136"/>
        <v>0</v>
      </c>
      <c r="BA194" s="169">
        <f t="shared" si="137"/>
        <v>0</v>
      </c>
      <c r="BB194" s="169">
        <f t="shared" si="138"/>
        <v>1</v>
      </c>
      <c r="BC194" s="169">
        <f t="shared" si="139"/>
        <v>1</v>
      </c>
      <c r="BD194" s="169">
        <f t="shared" si="140"/>
        <v>0</v>
      </c>
      <c r="BE194" s="169">
        <f t="shared" si="141"/>
        <v>0</v>
      </c>
      <c r="BF194" s="169">
        <f t="shared" si="142"/>
        <v>0</v>
      </c>
      <c r="BG194" s="169">
        <f t="shared" si="143"/>
        <v>1</v>
      </c>
      <c r="BH194" s="169">
        <f t="shared" si="144"/>
        <v>1</v>
      </c>
      <c r="BI194" s="169">
        <f t="shared" si="145"/>
        <v>0</v>
      </c>
      <c r="BJ194" s="169">
        <f t="shared" si="146"/>
        <v>0</v>
      </c>
      <c r="BK194" s="167">
        <f t="shared" si="147"/>
        <v>0</v>
      </c>
      <c r="BL194" s="169">
        <f t="shared" si="149"/>
        <v>0</v>
      </c>
      <c r="BM194" s="169">
        <f t="shared" si="150"/>
        <v>1</v>
      </c>
      <c r="BN194" s="169">
        <f t="shared" si="151"/>
        <v>0</v>
      </c>
      <c r="BO194" s="169">
        <f t="shared" si="152"/>
        <v>1</v>
      </c>
      <c r="BP194" s="36">
        <f t="shared" si="153"/>
        <v>0</v>
      </c>
      <c r="BQ194">
        <f t="shared" si="154"/>
        <v>0</v>
      </c>
      <c r="BR194" s="36">
        <f t="shared" si="155"/>
        <v>2</v>
      </c>
      <c r="BS194" t="e">
        <f t="shared" si="156"/>
        <v>#N/A</v>
      </c>
    </row>
    <row r="195" spans="1:71">
      <c r="A195" s="59">
        <v>190</v>
      </c>
      <c r="B195" s="59">
        <v>131122</v>
      </c>
      <c r="C195" s="160">
        <v>57142858.926941797</v>
      </c>
      <c r="D195" s="59">
        <v>39714287</v>
      </c>
      <c r="E195" s="59">
        <v>39714287</v>
      </c>
      <c r="F195" s="59">
        <v>17428571.926941801</v>
      </c>
      <c r="G195" s="59">
        <v>590.47621154785202</v>
      </c>
      <c r="H195" s="59">
        <v>-2872801448.1216798</v>
      </c>
      <c r="I195" s="59">
        <v>0</v>
      </c>
      <c r="J195" s="59">
        <v>0</v>
      </c>
      <c r="K195" s="59">
        <v>0</v>
      </c>
      <c r="L195" s="59">
        <v>603</v>
      </c>
      <c r="M195" s="59">
        <v>0</v>
      </c>
      <c r="N195" s="59">
        <v>0</v>
      </c>
      <c r="O195" s="59">
        <v>403</v>
      </c>
      <c r="P195" s="59">
        <v>0</v>
      </c>
      <c r="Q195" s="59">
        <v>0</v>
      </c>
      <c r="R195" s="59">
        <v>2</v>
      </c>
      <c r="S195" s="59">
        <v>0</v>
      </c>
      <c r="T195" s="59">
        <f t="shared" si="106"/>
        <v>1</v>
      </c>
      <c r="U195" s="59">
        <f t="shared" si="107"/>
        <v>0</v>
      </c>
      <c r="V195" s="59">
        <f t="shared" si="108"/>
        <v>0</v>
      </c>
      <c r="W195" s="59">
        <f t="shared" si="109"/>
        <v>0</v>
      </c>
      <c r="X195" s="59">
        <f t="shared" si="110"/>
        <v>0</v>
      </c>
      <c r="Y195" s="59">
        <f t="shared" si="111"/>
        <v>0</v>
      </c>
      <c r="Z195" s="59">
        <f t="shared" si="112"/>
        <v>0</v>
      </c>
      <c r="AA195" s="59">
        <f t="shared" si="113"/>
        <v>0</v>
      </c>
      <c r="AB195" s="59">
        <f t="shared" si="114"/>
        <v>0</v>
      </c>
      <c r="AC195" s="59">
        <f t="shared" si="115"/>
        <v>0</v>
      </c>
      <c r="AD195" s="166">
        <f t="shared" si="157"/>
        <v>0</v>
      </c>
      <c r="AE195" s="169">
        <f t="shared" si="116"/>
        <v>0</v>
      </c>
      <c r="AF195" s="169">
        <f t="shared" si="117"/>
        <v>0</v>
      </c>
      <c r="AG195" s="169">
        <f t="shared" si="118"/>
        <v>0</v>
      </c>
      <c r="AH195" s="169">
        <f t="shared" si="119"/>
        <v>1</v>
      </c>
      <c r="AI195" s="169">
        <f t="shared" si="120"/>
        <v>0</v>
      </c>
      <c r="AJ195" s="169">
        <f t="shared" si="121"/>
        <v>0</v>
      </c>
      <c r="AK195" s="169">
        <f t="shared" si="122"/>
        <v>0</v>
      </c>
      <c r="AL195" s="169">
        <f t="shared" si="123"/>
        <v>1</v>
      </c>
      <c r="AM195" s="169">
        <f t="shared" si="124"/>
        <v>0</v>
      </c>
      <c r="AN195" s="169">
        <f t="shared" si="125"/>
        <v>0</v>
      </c>
      <c r="AO195" s="169">
        <f t="shared" si="126"/>
        <v>1</v>
      </c>
      <c r="AP195" s="169">
        <f t="shared" si="127"/>
        <v>0</v>
      </c>
      <c r="AQ195" s="169">
        <f t="shared" si="128"/>
        <v>0</v>
      </c>
      <c r="AR195" s="169">
        <f t="shared" si="129"/>
        <v>0</v>
      </c>
      <c r="AS195" s="169">
        <f t="shared" si="130"/>
        <v>0</v>
      </c>
      <c r="AT195" s="169">
        <f t="shared" si="131"/>
        <v>0</v>
      </c>
      <c r="AU195" s="169">
        <f t="shared" si="132"/>
        <v>0</v>
      </c>
      <c r="AV195" s="169">
        <f t="shared" si="133"/>
        <v>1</v>
      </c>
      <c r="AW195" s="169">
        <f t="shared" si="134"/>
        <v>1</v>
      </c>
      <c r="AX195" s="169">
        <f t="shared" si="135"/>
        <v>0</v>
      </c>
      <c r="AY195" s="169">
        <f t="shared" si="148"/>
        <v>1</v>
      </c>
      <c r="AZ195" s="169">
        <f t="shared" si="136"/>
        <v>0</v>
      </c>
      <c r="BA195" s="169">
        <f t="shared" si="137"/>
        <v>0</v>
      </c>
      <c r="BB195" s="169">
        <f t="shared" si="138"/>
        <v>1</v>
      </c>
      <c r="BC195" s="169">
        <f t="shared" si="139"/>
        <v>0</v>
      </c>
      <c r="BD195" s="169">
        <f t="shared" si="140"/>
        <v>1</v>
      </c>
      <c r="BE195" s="169">
        <f t="shared" si="141"/>
        <v>0</v>
      </c>
      <c r="BF195" s="169">
        <f t="shared" si="142"/>
        <v>0</v>
      </c>
      <c r="BG195" s="169">
        <f t="shared" si="143"/>
        <v>1</v>
      </c>
      <c r="BH195" s="169">
        <f t="shared" si="144"/>
        <v>0</v>
      </c>
      <c r="BI195" s="169">
        <f t="shared" si="145"/>
        <v>0</v>
      </c>
      <c r="BJ195" s="169">
        <f t="shared" si="146"/>
        <v>0</v>
      </c>
      <c r="BK195" s="167">
        <f t="shared" si="147"/>
        <v>0</v>
      </c>
      <c r="BL195" s="169">
        <f t="shared" si="149"/>
        <v>0</v>
      </c>
      <c r="BM195" s="169">
        <f t="shared" si="150"/>
        <v>1</v>
      </c>
      <c r="BN195" s="169">
        <f t="shared" si="151"/>
        <v>1</v>
      </c>
      <c r="BO195" s="169">
        <f t="shared" si="152"/>
        <v>0</v>
      </c>
      <c r="BP195" s="36">
        <f t="shared" si="153"/>
        <v>0</v>
      </c>
      <c r="BQ195">
        <f t="shared" si="154"/>
        <v>0</v>
      </c>
      <c r="BR195" s="36">
        <f t="shared" si="155"/>
        <v>1</v>
      </c>
      <c r="BS195" t="e">
        <f t="shared" si="156"/>
        <v>#N/A</v>
      </c>
    </row>
    <row r="196" spans="1:71">
      <c r="A196" s="59">
        <v>436</v>
      </c>
      <c r="B196" s="59">
        <v>242272</v>
      </c>
      <c r="C196" s="160">
        <v>24650000.550970402</v>
      </c>
      <c r="D196" s="59">
        <v>7206250</v>
      </c>
      <c r="E196" s="59">
        <v>7206250</v>
      </c>
      <c r="F196" s="59">
        <v>17443750.550970402</v>
      </c>
      <c r="G196" s="59">
        <v>0</v>
      </c>
      <c r="H196" s="59">
        <v>-6727554812.5121698</v>
      </c>
      <c r="I196" s="59">
        <v>101</v>
      </c>
      <c r="J196" s="59">
        <v>0</v>
      </c>
      <c r="K196" s="59">
        <v>0</v>
      </c>
      <c r="L196" s="59">
        <v>101</v>
      </c>
      <c r="M196" s="59">
        <v>0</v>
      </c>
      <c r="N196" s="59">
        <v>0</v>
      </c>
      <c r="O196" s="59">
        <v>0</v>
      </c>
      <c r="P196" s="59">
        <v>0</v>
      </c>
      <c r="Q196" s="59">
        <v>0</v>
      </c>
      <c r="R196" s="59">
        <v>2</v>
      </c>
      <c r="S196" s="59">
        <v>1</v>
      </c>
      <c r="T196" s="59">
        <f t="shared" ref="T196:T259" si="158">COUNTIFS(I196, "&gt;400", I196, "&lt;500")+COUNTIFS(L196, "&gt;400", L196, "&lt;500")+COUNTIFS(O196, "&gt;400", O196, "&lt;500")</f>
        <v>0</v>
      </c>
      <c r="U196" s="59">
        <f t="shared" ref="U196:U259" si="159">COUNTIFS(J196, "&gt;200", J196, "&lt;400")+COUNTIFS(L196, "&gt;200", L196, "&lt;400")+COUNTIFS(O196, "&gt;200", O196, "&lt;400")</f>
        <v>0</v>
      </c>
      <c r="V196" s="59">
        <f t="shared" ref="V196:V259" si="160">COUNTIF($I196, 102)+COUNTIF($L196, 102)+COUNTIF($O196, 102)</f>
        <v>0</v>
      </c>
      <c r="W196" s="59">
        <f t="shared" ref="W196:W259" si="161">IF(AND(J196&gt;399, J196&lt;500), 1,0) + IF(AND(K196&gt;399, K196&lt;500), 1,0) +IF(AND(M196&gt;399, M196&lt;500), 1,0) +IF(AND(N196&gt;399, N196&lt;500), 1,0) +IF(AND(P196&gt;399, P196&lt;500), 1,0) +IF(AND(Q196&gt;399, Q196&lt;500), 1,0)</f>
        <v>0</v>
      </c>
      <c r="X196" s="59">
        <f t="shared" ref="X196:X259" si="162">IF(AND(J196&gt;700, J196&lt;890), 1,0) + IF(AND(K196&gt;700, K196&lt;890), 1,0) +IF(AND(M196&gt;700, M196&lt;890), 1,0) +IF(AND(N196&gt;700, N196&lt;890), 1,0) +IF(AND(P196&gt;700, P196&lt;890), 1,0) +IF(AND(Q196&gt;700, Q196&lt;890), 1,0)</f>
        <v>0</v>
      </c>
      <c r="Y196" s="59">
        <f t="shared" ref="Y196:Y259" si="163">IF(AND(J196&gt;200, J196&lt;400), 1,0) + IF(AND(K196&gt;200, K196&lt;400), 1,0) +IF(AND(M196&gt;200, M196&lt;400), 1,0) +IF(AND(N196&gt;200, N196&lt;400), 1,0) +IF(AND(P196&gt;200, P196&lt;400), 1,0) +IF(AND(Q196&gt;200, Q196&lt;400), 1,0)</f>
        <v>0</v>
      </c>
      <c r="Z196" s="59">
        <f t="shared" ref="Z196:Z259" si="164">IF(J196=101, 1,0) + IF(K196=101, 1,0) +IF(M196=101, 1,0) +IF(N196=101, 1,0) +IF(P196=101, 1,0) +IF(Q196=101, 1,0)</f>
        <v>0</v>
      </c>
      <c r="AA196" s="59">
        <f t="shared" ref="AA196:AA259" si="165">IF(J196=102, 1,0) + IF(K196=102, 1,0) +IF(M196=102, 1,0) +IF(N196=102, 1,0) +IF(P196=102, 1,0) +IF(Q196=102, 1,0)</f>
        <v>0</v>
      </c>
      <c r="AB196" s="59">
        <f t="shared" ref="AB196:AB259" si="166">IF(AND(J196&gt;500, J196&lt;600), 1,0) + IF(AND(K196&gt;500, K196&lt;600), 1,0) +IF(AND(M196&gt;500, M196&lt;600), 1,0) +IF(AND(N196&gt;500, N196&lt;600), 1,0) +IF(AND(P196&gt;500, P196&lt;600), 1,0) +IF(AND(Q196&gt;500, Q196&lt;600), 1,0)</f>
        <v>0</v>
      </c>
      <c r="AC196" s="59">
        <f t="shared" ref="AC196:AC259" si="167">IF(AND(J196&gt;0, SUM(W196:AB196)=0), 1,0) + IF(AND(K196&gt;0, SUM(W196:AB196)=0), 1,0) +IF(AND(M196&gt;0, SUM(W196:AB196)=0), 1,0) +IF(AND(N196&gt;0, SUM(W196:AB196)=0), 1,0) +IF(AND(P196&gt;0, SUM(W196:AB196)=0), 1,0) +IF(AND(Q196&gt;0, SUM(W196:AB196)=0), 1,0)</f>
        <v>0</v>
      </c>
      <c r="AD196" s="166">
        <f t="shared" si="157"/>
        <v>2</v>
      </c>
      <c r="AE196" s="169">
        <f t="shared" ref="AE196:AE259" si="168">IF(AD196=1, 1,0)</f>
        <v>0</v>
      </c>
      <c r="AF196" s="169">
        <f t="shared" ref="AF196:AF259" si="169">IF(AD196&gt;=2, 1,0)</f>
        <v>1</v>
      </c>
      <c r="AG196" s="169">
        <f t="shared" ref="AG196:AG259" si="170">IF(IF(I196=101,1,0) * IF(J196&lt;&gt;0, 1,0) +IF(I196=101,1,0)* IF(K196&lt;&gt;0, 1,0) + IF(L196=101,1,0) * IF(M196&lt;&gt;0, 1,0) +IF(L196=101,1,0)* IF(N196&lt;&gt;0, 1,0) + IF(O196=101,1,0) * IF(P196&lt;&gt;0, 1,0) +IF(O196=101,1,0)* IF(Q196&lt;&gt;0, 1,0)&gt;0, 1,0)</f>
        <v>0</v>
      </c>
      <c r="AH196" s="169">
        <f t="shared" ref="AH196:AH259" si="171">IF(AG196=0, 1,0)</f>
        <v>1</v>
      </c>
      <c r="AI196" s="169">
        <f t="shared" ref="AI196:AI259" si="172">IF(AND(AD196&gt;0, T196&gt;0), 1, 0)</f>
        <v>0</v>
      </c>
      <c r="AJ196" s="169">
        <f t="shared" ref="AJ196:AJ259" si="173">IF(AND(AD196&gt;0, V196&gt;0), 1, 0)</f>
        <v>0</v>
      </c>
      <c r="AK196" s="169">
        <f t="shared" ref="AK196:AK259" si="174">IF(AND(AD196&gt;0, U196&gt;0), 1, 0)</f>
        <v>0</v>
      </c>
      <c r="AL196" s="169">
        <f t="shared" ref="AL196:AL259" si="175">IF(SUM(AI196:AK196)&gt;0,0,1)</f>
        <v>1</v>
      </c>
      <c r="AM196" s="169">
        <f t="shared" ref="AM196:AM259" si="176">IF(V196&gt;0, 1,0)</f>
        <v>0</v>
      </c>
      <c r="AN196" s="169">
        <f t="shared" ref="AN196:AN259" si="177">IF(I196=102,1,0) * IF(J196&lt;&gt;0, 1,0) +IF(I196=102,1,0)* IF(K196&lt;&gt;0, 1,0) + IF(L196=102,1,0) * IF(M196&lt;&gt;0, 1,0) +IF(L196=102,1,0)* IF(N196&lt;&gt;0, 1,0) + IF(O196=102,1,0) * IF(P196&lt;&gt;0, 1,0) +IF(O196=102,1,0)* IF(Q196&lt;&gt;0, 1,0)</f>
        <v>0</v>
      </c>
      <c r="AO196" s="169">
        <f t="shared" ref="AO196:AO259" si="178">IF(AN196=0, 1,0)</f>
        <v>1</v>
      </c>
      <c r="AP196" s="169">
        <f t="shared" ref="AP196:AP259" si="179">IF(V196&gt;1,1,0)</f>
        <v>0</v>
      </c>
      <c r="AQ196" s="169">
        <f t="shared" ref="AQ196:AQ259" si="180">IF(V196 = 1, 1, 0)</f>
        <v>0</v>
      </c>
      <c r="AR196" s="169">
        <f t="shared" ref="AR196:AR259" si="181">IF(SUM(AS196:AU196)&gt;0, 1,0)</f>
        <v>0</v>
      </c>
      <c r="AS196" s="169">
        <f t="shared" ref="AS196:AS259" si="182">IF(AND(T196&gt;0, V196&gt;0), 1,0)</f>
        <v>0</v>
      </c>
      <c r="AT196" s="169">
        <f t="shared" ref="AT196:AT259" si="183">AJ196</f>
        <v>0</v>
      </c>
      <c r="AU196" s="169">
        <f t="shared" ref="AU196:AU259" si="184">IF(AND(V196&gt;0, U196&gt;0),1,0)</f>
        <v>0</v>
      </c>
      <c r="AV196" s="169">
        <f t="shared" ref="AV196:AV259" si="185">IF(SUM(AS196:AU196)&gt;0,0,1)</f>
        <v>1</v>
      </c>
      <c r="AW196" s="169">
        <f t="shared" ref="AW196:AW259" si="186">IF(T196&gt;0,1,0)</f>
        <v>0</v>
      </c>
      <c r="AX196" s="169">
        <f t="shared" ref="AX196:AX259" si="187">IF(T196&gt;1, 1,0)</f>
        <v>0</v>
      </c>
      <c r="AY196" s="169">
        <f t="shared" si="148"/>
        <v>0</v>
      </c>
      <c r="AZ196" s="169">
        <f t="shared" ref="AZ196:AZ259" si="188">IF(SUM(AS196,AI196)&gt;0,1,0)</f>
        <v>0</v>
      </c>
      <c r="BA196" s="169">
        <f t="shared" ref="BA196:BA259" si="189">IF(AND(AW196&gt;0, X196&gt;0),1,0)+IF(AND(AW196&gt;0, (COUNTIFS(I196, "&gt;700", L196, "&gt;700", O196, "&gt;700")&gt;0)),1,0)</f>
        <v>0</v>
      </c>
      <c r="BB196" s="169">
        <f t="shared" ref="BB196:BB259" si="190">IF(BA196 = 0, 1,0)</f>
        <v>1</v>
      </c>
      <c r="BC196" s="169">
        <f t="shared" ref="BC196:BC259" si="191">IF(COUNTIFS(I196, "&gt;400", I196,"&lt;600"),1,0) * IF(COUNTIFS(J196,"&gt;0", J196,"&lt;700")+  COUNTIFS(K196,"&gt;0", K196,"&lt;700")&gt;0,1,0) + IF(COUNTIFS(L196, "&gt;400", L196,"&lt;600"),1,0) * IF(COUNTIFS(M196,"&gt;0", M196,"&lt;700")+ COUNTIFS(N196,"&gt;0", N196,"&lt;700")&gt;0,1,0) + IF(COUNTIFS(O196, "&gt;400", O196,"&lt;600"),1,0) * IF(COUNTIFS(P196,"&gt;0", P196,"&lt;700")+  COUNTIFS(Q196,"&gt;0", Q196,"&lt;700")&gt;0,1,0)</f>
        <v>0</v>
      </c>
      <c r="BD196" s="169">
        <f t="shared" ref="BD196:BD259" si="192">IF(BC196 = 0, 1,0)</f>
        <v>1</v>
      </c>
      <c r="BE196" s="169">
        <f t="shared" ref="BE196:BE259" si="193">COUNTIF(I196, 406)+COUNTIF(L196, 406)+COUNTIF(O196, 406)</f>
        <v>0</v>
      </c>
      <c r="BF196" s="169">
        <f t="shared" ref="BF196:BF259" si="194">COUNTIF(I196, 417)+COUNTIF(L196, 417)+COUNTIF(O196, 417)</f>
        <v>0</v>
      </c>
      <c r="BG196" s="169">
        <f t="shared" ref="BG196:BG259" si="195">COUNTIF(I196, 403)+COUNTIF(L196, 403)+COUNTIF(O196, 403)</f>
        <v>0</v>
      </c>
      <c r="BH196" s="169">
        <f t="shared" ref="BH196:BH259" si="196">COUNTIF(I196, 415)+COUNTIF(L196, 415)+COUNTIF(O196, 415)</f>
        <v>0</v>
      </c>
      <c r="BI196" s="169">
        <f t="shared" ref="BI196:BI259" si="197">COUNTIF(I196, 405)+COUNTIF(L196, 405)+COUNTIF(O196, 405)</f>
        <v>0</v>
      </c>
      <c r="BJ196" s="169">
        <f t="shared" ref="BJ196:BJ259" si="198">IF(OR(COUNTIF(I196, 416)=1, COUNTIF(I196, 412)=1), 1,0)   +IF(OR(COUNTIF(L196, 416)=1, COUNTIF(L196, 412)=1), 1,0)+IF(OR(COUNTIF(O196, 416)=1, COUNTIF(O196, 412)=1), 1,0)</f>
        <v>0</v>
      </c>
      <c r="BK196" s="167">
        <f t="shared" ref="BK196:BK259" si="199">IF(AND(AW196&gt;0, SUM(BE196:BJ196) = 0), 1,0)</f>
        <v>0</v>
      </c>
      <c r="BL196" s="169">
        <f t="shared" si="149"/>
        <v>0</v>
      </c>
      <c r="BM196" s="169">
        <f t="shared" si="150"/>
        <v>1</v>
      </c>
      <c r="BN196" s="169">
        <f t="shared" si="151"/>
        <v>0</v>
      </c>
      <c r="BO196" s="169">
        <f t="shared" si="152"/>
        <v>1</v>
      </c>
      <c r="BP196" s="36">
        <f t="shared" si="153"/>
        <v>1</v>
      </c>
      <c r="BQ196">
        <f t="shared" si="154"/>
        <v>0</v>
      </c>
      <c r="BR196" s="36">
        <f t="shared" si="155"/>
        <v>0</v>
      </c>
      <c r="BS196" t="e">
        <f t="shared" si="156"/>
        <v>#N/A</v>
      </c>
    </row>
    <row r="197" spans="1:71">
      <c r="A197" s="59">
        <v>393</v>
      </c>
      <c r="B197" s="59">
        <v>222281</v>
      </c>
      <c r="C197" s="160">
        <v>27499999.590218101</v>
      </c>
      <c r="D197" s="59">
        <v>9950000</v>
      </c>
      <c r="E197" s="59">
        <v>9950000</v>
      </c>
      <c r="F197" s="59">
        <v>17549999.590218101</v>
      </c>
      <c r="G197" s="59">
        <v>0</v>
      </c>
      <c r="H197" s="59">
        <v>-5948256714.6226797</v>
      </c>
      <c r="I197" s="59">
        <v>0</v>
      </c>
      <c r="J197" s="59">
        <v>0</v>
      </c>
      <c r="K197" s="59">
        <v>0</v>
      </c>
      <c r="L197" s="59">
        <v>102</v>
      </c>
      <c r="M197" s="59">
        <v>0</v>
      </c>
      <c r="N197" s="59">
        <v>0</v>
      </c>
      <c r="O197" s="59">
        <v>102</v>
      </c>
      <c r="P197" s="59">
        <v>0</v>
      </c>
      <c r="Q197" s="59">
        <v>0</v>
      </c>
      <c r="R197" s="59">
        <v>2</v>
      </c>
      <c r="S197" s="59">
        <v>0</v>
      </c>
      <c r="T197" s="59">
        <f t="shared" si="158"/>
        <v>0</v>
      </c>
      <c r="U197" s="59">
        <f t="shared" si="159"/>
        <v>0</v>
      </c>
      <c r="V197" s="59">
        <f t="shared" si="160"/>
        <v>2</v>
      </c>
      <c r="W197" s="59">
        <f t="shared" si="161"/>
        <v>0</v>
      </c>
      <c r="X197" s="59">
        <f t="shared" si="162"/>
        <v>0</v>
      </c>
      <c r="Y197" s="59">
        <f t="shared" si="163"/>
        <v>0</v>
      </c>
      <c r="Z197" s="59">
        <f t="shared" si="164"/>
        <v>0</v>
      </c>
      <c r="AA197" s="59">
        <f t="shared" si="165"/>
        <v>0</v>
      </c>
      <c r="AB197" s="59">
        <f t="shared" si="166"/>
        <v>0</v>
      </c>
      <c r="AC197" s="59">
        <f t="shared" si="167"/>
        <v>0</v>
      </c>
      <c r="AD197" s="166">
        <f t="shared" si="157"/>
        <v>0</v>
      </c>
      <c r="AE197" s="169">
        <f t="shared" si="168"/>
        <v>0</v>
      </c>
      <c r="AF197" s="169">
        <f t="shared" si="169"/>
        <v>0</v>
      </c>
      <c r="AG197" s="169">
        <f t="shared" si="170"/>
        <v>0</v>
      </c>
      <c r="AH197" s="169">
        <f t="shared" si="171"/>
        <v>1</v>
      </c>
      <c r="AI197" s="169">
        <f t="shared" si="172"/>
        <v>0</v>
      </c>
      <c r="AJ197" s="169">
        <f t="shared" si="173"/>
        <v>0</v>
      </c>
      <c r="AK197" s="169">
        <f t="shared" si="174"/>
        <v>0</v>
      </c>
      <c r="AL197" s="169">
        <f t="shared" si="175"/>
        <v>1</v>
      </c>
      <c r="AM197" s="169">
        <f t="shared" si="176"/>
        <v>1</v>
      </c>
      <c r="AN197" s="169">
        <f t="shared" si="177"/>
        <v>0</v>
      </c>
      <c r="AO197" s="169">
        <f t="shared" si="178"/>
        <v>1</v>
      </c>
      <c r="AP197" s="169">
        <f t="shared" si="179"/>
        <v>1</v>
      </c>
      <c r="AQ197" s="169">
        <f t="shared" si="180"/>
        <v>0</v>
      </c>
      <c r="AR197" s="169">
        <f t="shared" si="181"/>
        <v>0</v>
      </c>
      <c r="AS197" s="169">
        <f t="shared" si="182"/>
        <v>0</v>
      </c>
      <c r="AT197" s="169">
        <f t="shared" si="183"/>
        <v>0</v>
      </c>
      <c r="AU197" s="169">
        <f t="shared" si="184"/>
        <v>0</v>
      </c>
      <c r="AV197" s="169">
        <f t="shared" si="185"/>
        <v>1</v>
      </c>
      <c r="AW197" s="169">
        <f t="shared" si="186"/>
        <v>0</v>
      </c>
      <c r="AX197" s="169">
        <f t="shared" si="187"/>
        <v>0</v>
      </c>
      <c r="AY197" s="169">
        <f t="shared" ref="AY197:AY260" si="200">IF(T197=1, 1, 0)</f>
        <v>0</v>
      </c>
      <c r="AZ197" s="169">
        <f t="shared" si="188"/>
        <v>0</v>
      </c>
      <c r="BA197" s="169">
        <f t="shared" si="189"/>
        <v>0</v>
      </c>
      <c r="BB197" s="169">
        <f t="shared" si="190"/>
        <v>1</v>
      </c>
      <c r="BC197" s="169">
        <f t="shared" si="191"/>
        <v>0</v>
      </c>
      <c r="BD197" s="169">
        <f t="shared" si="192"/>
        <v>1</v>
      </c>
      <c r="BE197" s="169">
        <f t="shared" si="193"/>
        <v>0</v>
      </c>
      <c r="BF197" s="169">
        <f t="shared" si="194"/>
        <v>0</v>
      </c>
      <c r="BG197" s="169">
        <f t="shared" si="195"/>
        <v>0</v>
      </c>
      <c r="BH197" s="169">
        <f t="shared" si="196"/>
        <v>0</v>
      </c>
      <c r="BI197" s="169">
        <f t="shared" si="197"/>
        <v>0</v>
      </c>
      <c r="BJ197" s="169">
        <f t="shared" si="198"/>
        <v>0</v>
      </c>
      <c r="BK197" s="167">
        <f t="shared" si="199"/>
        <v>0</v>
      </c>
      <c r="BL197" s="169">
        <f t="shared" ref="BL197:BL260" si="201">IF(R197 = 1, 1,0)</f>
        <v>0</v>
      </c>
      <c r="BM197" s="169">
        <f t="shared" ref="BM197:BM260" si="202">IF(R197 = 2, 1,0)</f>
        <v>1</v>
      </c>
      <c r="BN197" s="169">
        <f t="shared" ref="BN197:BN260" si="203">IF(S197 = 1, 0,1)</f>
        <v>1</v>
      </c>
      <c r="BO197" s="169">
        <f t="shared" ref="BO197:BO260" si="204">IF(S197 = 1, 1,0)</f>
        <v>0</v>
      </c>
      <c r="BP197" s="36">
        <f t="shared" ref="BP197:BP260" si="205">IF(SUM($AE$2:$AF$2)&gt;0, SUMPRODUCT($AE$2:$AF$2, AE197:AF197),IF(SUM(AE197:AF197)&gt;0, 0,1))*SUMPRODUCT($AG$2:$AH$2, AG197:AH197)*SUMPRODUCT($AI$2:$AL$2, AI197:AL197)*SUMPRODUCT($BL$2:$BM$2,BL197:BM197)*SUMPRODUCT($BN$2:$BO$2,BN197:BO197)</f>
        <v>0</v>
      </c>
      <c r="BQ197">
        <f t="shared" ref="BQ197:BQ260" si="206">(SUMPRODUCT($AN$2:$AO$2, AN197:AO197)*SUMPRODUCT($AP$2:$AR$2, AP197:AR197)*SUMPRODUCT($AS$2:$AV$2, AS197:AV197))*SUMPRODUCT($BL$2:$BM$2,BL197:BM197)*SUMPRODUCT($BN$2:$BO$2,BN197:BO197)</f>
        <v>0</v>
      </c>
      <c r="BR197" s="36">
        <f t="shared" ref="BR197:BR260" si="207">SUMPRODUCT($AX$2:$AZ$2, AX197:AZ197)*SUMPRODUCT($BA$2:$BB$2, BA197:BB197)*SUMPRODUCT($BC$2:$BD$2, BC197:BD197)*SUMPRODUCT($BE$2:$BK$2, BE197:BK197)*SUMPRODUCT($BL$2:$BM$2,BL197:BM197)*SUMPRODUCT($BN$2:$BO$2,BN197:BO197)</f>
        <v>0</v>
      </c>
      <c r="BS197" t="e">
        <f t="shared" ref="BS197:BS260" si="208">IF((BP197*$AD$2+BQ197*$AM$2+BR197*$AW$2)&gt;0,  F197,NA())</f>
        <v>#N/A</v>
      </c>
    </row>
    <row r="198" spans="1:71">
      <c r="A198" s="59">
        <v>331</v>
      </c>
      <c r="B198" s="59">
        <v>191181</v>
      </c>
      <c r="C198" s="160">
        <v>41142856.967692502</v>
      </c>
      <c r="D198" s="59">
        <v>11507143.5</v>
      </c>
      <c r="E198" s="59">
        <v>23578572.5</v>
      </c>
      <c r="F198" s="59">
        <v>17564284.467692502</v>
      </c>
      <c r="G198" s="59">
        <v>385.71427917480497</v>
      </c>
      <c r="H198" s="59">
        <v>-4646754822.4759102</v>
      </c>
      <c r="I198" s="59">
        <v>101</v>
      </c>
      <c r="J198" s="59">
        <v>0</v>
      </c>
      <c r="K198" s="59">
        <v>0</v>
      </c>
      <c r="L198" s="59">
        <v>404</v>
      </c>
      <c r="M198" s="59">
        <v>0</v>
      </c>
      <c r="N198" s="59">
        <v>0</v>
      </c>
      <c r="O198" s="59">
        <v>0</v>
      </c>
      <c r="P198" s="59">
        <v>0</v>
      </c>
      <c r="Q198" s="59">
        <v>0</v>
      </c>
      <c r="R198" s="59">
        <v>2</v>
      </c>
      <c r="S198" s="59">
        <v>0</v>
      </c>
      <c r="T198" s="59">
        <f t="shared" si="158"/>
        <v>1</v>
      </c>
      <c r="U198" s="59">
        <f t="shared" si="159"/>
        <v>0</v>
      </c>
      <c r="V198" s="59">
        <f t="shared" si="160"/>
        <v>0</v>
      </c>
      <c r="W198" s="59">
        <f t="shared" si="161"/>
        <v>0</v>
      </c>
      <c r="X198" s="59">
        <f t="shared" si="162"/>
        <v>0</v>
      </c>
      <c r="Y198" s="59">
        <f t="shared" si="163"/>
        <v>0</v>
      </c>
      <c r="Z198" s="59">
        <f t="shared" si="164"/>
        <v>0</v>
      </c>
      <c r="AA198" s="59">
        <f t="shared" si="165"/>
        <v>0</v>
      </c>
      <c r="AB198" s="59">
        <f t="shared" si="166"/>
        <v>0</v>
      </c>
      <c r="AC198" s="59">
        <f t="shared" si="167"/>
        <v>0</v>
      </c>
      <c r="AD198" s="166">
        <f t="shared" si="157"/>
        <v>1</v>
      </c>
      <c r="AE198" s="169">
        <f t="shared" si="168"/>
        <v>1</v>
      </c>
      <c r="AF198" s="169">
        <f t="shared" si="169"/>
        <v>0</v>
      </c>
      <c r="AG198" s="169">
        <f t="shared" si="170"/>
        <v>0</v>
      </c>
      <c r="AH198" s="169">
        <f t="shared" si="171"/>
        <v>1</v>
      </c>
      <c r="AI198" s="169">
        <f t="shared" si="172"/>
        <v>1</v>
      </c>
      <c r="AJ198" s="169">
        <f t="shared" si="173"/>
        <v>0</v>
      </c>
      <c r="AK198" s="169">
        <f t="shared" si="174"/>
        <v>0</v>
      </c>
      <c r="AL198" s="169">
        <f t="shared" si="175"/>
        <v>0</v>
      </c>
      <c r="AM198" s="169">
        <f t="shared" si="176"/>
        <v>0</v>
      </c>
      <c r="AN198" s="169">
        <f t="shared" si="177"/>
        <v>0</v>
      </c>
      <c r="AO198" s="169">
        <f t="shared" si="178"/>
        <v>1</v>
      </c>
      <c r="AP198" s="169">
        <f t="shared" si="179"/>
        <v>0</v>
      </c>
      <c r="AQ198" s="169">
        <f t="shared" si="180"/>
        <v>0</v>
      </c>
      <c r="AR198" s="169">
        <f t="shared" si="181"/>
        <v>0</v>
      </c>
      <c r="AS198" s="169">
        <f t="shared" si="182"/>
        <v>0</v>
      </c>
      <c r="AT198" s="169">
        <f t="shared" si="183"/>
        <v>0</v>
      </c>
      <c r="AU198" s="169">
        <f t="shared" si="184"/>
        <v>0</v>
      </c>
      <c r="AV198" s="169">
        <f t="shared" si="185"/>
        <v>1</v>
      </c>
      <c r="AW198" s="169">
        <f t="shared" si="186"/>
        <v>1</v>
      </c>
      <c r="AX198" s="169">
        <f t="shared" si="187"/>
        <v>0</v>
      </c>
      <c r="AY198" s="169">
        <f t="shared" si="200"/>
        <v>1</v>
      </c>
      <c r="AZ198" s="169">
        <f t="shared" si="188"/>
        <v>1</v>
      </c>
      <c r="BA198" s="169">
        <f t="shared" si="189"/>
        <v>0</v>
      </c>
      <c r="BB198" s="169">
        <f t="shared" si="190"/>
        <v>1</v>
      </c>
      <c r="BC198" s="169">
        <f t="shared" si="191"/>
        <v>0</v>
      </c>
      <c r="BD198" s="169">
        <f t="shared" si="192"/>
        <v>1</v>
      </c>
      <c r="BE198" s="169">
        <f t="shared" si="193"/>
        <v>0</v>
      </c>
      <c r="BF198" s="169">
        <f t="shared" si="194"/>
        <v>0</v>
      </c>
      <c r="BG198" s="169">
        <f t="shared" si="195"/>
        <v>0</v>
      </c>
      <c r="BH198" s="169">
        <f t="shared" si="196"/>
        <v>0</v>
      </c>
      <c r="BI198" s="169">
        <f t="shared" si="197"/>
        <v>0</v>
      </c>
      <c r="BJ198" s="169">
        <f t="shared" si="198"/>
        <v>0</v>
      </c>
      <c r="BK198" s="167">
        <f t="shared" si="199"/>
        <v>1</v>
      </c>
      <c r="BL198" s="169">
        <f t="shared" si="201"/>
        <v>0</v>
      </c>
      <c r="BM198" s="169">
        <f t="shared" si="202"/>
        <v>1</v>
      </c>
      <c r="BN198" s="169">
        <f t="shared" si="203"/>
        <v>1</v>
      </c>
      <c r="BO198" s="169">
        <f t="shared" si="204"/>
        <v>0</v>
      </c>
      <c r="BP198" s="36">
        <f t="shared" si="205"/>
        <v>1</v>
      </c>
      <c r="BQ198">
        <f t="shared" si="206"/>
        <v>0</v>
      </c>
      <c r="BR198" s="36">
        <f t="shared" si="207"/>
        <v>2</v>
      </c>
      <c r="BS198" t="e">
        <f t="shared" si="208"/>
        <v>#N/A</v>
      </c>
    </row>
    <row r="199" spans="1:71">
      <c r="A199" s="59">
        <v>373</v>
      </c>
      <c r="B199" s="59">
        <v>221191</v>
      </c>
      <c r="C199" s="160">
        <v>40399999.397993103</v>
      </c>
      <c r="D199" s="59">
        <v>22830000</v>
      </c>
      <c r="E199" s="59">
        <v>22830000</v>
      </c>
      <c r="F199" s="59">
        <v>17569999.397993099</v>
      </c>
      <c r="G199" s="59">
        <v>320</v>
      </c>
      <c r="H199" s="59">
        <v>-5612863650.0871201</v>
      </c>
      <c r="I199" s="59">
        <v>0</v>
      </c>
      <c r="J199" s="59">
        <v>0</v>
      </c>
      <c r="K199" s="59">
        <v>0</v>
      </c>
      <c r="L199" s="59">
        <v>102</v>
      </c>
      <c r="M199" s="59">
        <v>0</v>
      </c>
      <c r="N199" s="59">
        <v>0</v>
      </c>
      <c r="O199" s="59">
        <v>0</v>
      </c>
      <c r="P199" s="59">
        <v>0</v>
      </c>
      <c r="Q199" s="59">
        <v>0</v>
      </c>
      <c r="R199" s="59">
        <v>1</v>
      </c>
      <c r="S199" s="59">
        <v>0</v>
      </c>
      <c r="T199" s="59">
        <f t="shared" si="158"/>
        <v>0</v>
      </c>
      <c r="U199" s="59">
        <f t="shared" si="159"/>
        <v>0</v>
      </c>
      <c r="V199" s="59">
        <f t="shared" si="160"/>
        <v>1</v>
      </c>
      <c r="W199" s="59">
        <f t="shared" si="161"/>
        <v>0</v>
      </c>
      <c r="X199" s="59">
        <f t="shared" si="162"/>
        <v>0</v>
      </c>
      <c r="Y199" s="59">
        <f t="shared" si="163"/>
        <v>0</v>
      </c>
      <c r="Z199" s="59">
        <f t="shared" si="164"/>
        <v>0</v>
      </c>
      <c r="AA199" s="59">
        <f t="shared" si="165"/>
        <v>0</v>
      </c>
      <c r="AB199" s="59">
        <f t="shared" si="166"/>
        <v>0</v>
      </c>
      <c r="AC199" s="59">
        <f t="shared" si="167"/>
        <v>0</v>
      </c>
      <c r="AD199" s="166">
        <f t="shared" si="157"/>
        <v>0</v>
      </c>
      <c r="AE199" s="169">
        <f t="shared" si="168"/>
        <v>0</v>
      </c>
      <c r="AF199" s="169">
        <f t="shared" si="169"/>
        <v>0</v>
      </c>
      <c r="AG199" s="169">
        <f t="shared" si="170"/>
        <v>0</v>
      </c>
      <c r="AH199" s="169">
        <f t="shared" si="171"/>
        <v>1</v>
      </c>
      <c r="AI199" s="169">
        <f t="shared" si="172"/>
        <v>0</v>
      </c>
      <c r="AJ199" s="169">
        <f t="shared" si="173"/>
        <v>0</v>
      </c>
      <c r="AK199" s="169">
        <f t="shared" si="174"/>
        <v>0</v>
      </c>
      <c r="AL199" s="169">
        <f t="shared" si="175"/>
        <v>1</v>
      </c>
      <c r="AM199" s="169">
        <f t="shared" si="176"/>
        <v>1</v>
      </c>
      <c r="AN199" s="169">
        <f t="shared" si="177"/>
        <v>0</v>
      </c>
      <c r="AO199" s="169">
        <f t="shared" si="178"/>
        <v>1</v>
      </c>
      <c r="AP199" s="169">
        <f t="shared" si="179"/>
        <v>0</v>
      </c>
      <c r="AQ199" s="169">
        <f t="shared" si="180"/>
        <v>1</v>
      </c>
      <c r="AR199" s="169">
        <f t="shared" si="181"/>
        <v>0</v>
      </c>
      <c r="AS199" s="169">
        <f t="shared" si="182"/>
        <v>0</v>
      </c>
      <c r="AT199" s="169">
        <f t="shared" si="183"/>
        <v>0</v>
      </c>
      <c r="AU199" s="169">
        <f t="shared" si="184"/>
        <v>0</v>
      </c>
      <c r="AV199" s="169">
        <f t="shared" si="185"/>
        <v>1</v>
      </c>
      <c r="AW199" s="169">
        <f t="shared" si="186"/>
        <v>0</v>
      </c>
      <c r="AX199" s="169">
        <f t="shared" si="187"/>
        <v>0</v>
      </c>
      <c r="AY199" s="169">
        <f t="shared" si="200"/>
        <v>0</v>
      </c>
      <c r="AZ199" s="169">
        <f t="shared" si="188"/>
        <v>0</v>
      </c>
      <c r="BA199" s="169">
        <f t="shared" si="189"/>
        <v>0</v>
      </c>
      <c r="BB199" s="169">
        <f t="shared" si="190"/>
        <v>1</v>
      </c>
      <c r="BC199" s="169">
        <f t="shared" si="191"/>
        <v>0</v>
      </c>
      <c r="BD199" s="169">
        <f t="shared" si="192"/>
        <v>1</v>
      </c>
      <c r="BE199" s="169">
        <f t="shared" si="193"/>
        <v>0</v>
      </c>
      <c r="BF199" s="169">
        <f t="shared" si="194"/>
        <v>0</v>
      </c>
      <c r="BG199" s="169">
        <f t="shared" si="195"/>
        <v>0</v>
      </c>
      <c r="BH199" s="169">
        <f t="shared" si="196"/>
        <v>0</v>
      </c>
      <c r="BI199" s="169">
        <f t="shared" si="197"/>
        <v>0</v>
      </c>
      <c r="BJ199" s="169">
        <f t="shared" si="198"/>
        <v>0</v>
      </c>
      <c r="BK199" s="167">
        <f t="shared" si="199"/>
        <v>0</v>
      </c>
      <c r="BL199" s="169">
        <f t="shared" si="201"/>
        <v>1</v>
      </c>
      <c r="BM199" s="169">
        <f t="shared" si="202"/>
        <v>0</v>
      </c>
      <c r="BN199" s="169">
        <f t="shared" si="203"/>
        <v>1</v>
      </c>
      <c r="BO199" s="169">
        <f t="shared" si="204"/>
        <v>0</v>
      </c>
      <c r="BP199" s="36">
        <f t="shared" si="205"/>
        <v>0</v>
      </c>
      <c r="BQ199">
        <f t="shared" si="206"/>
        <v>0</v>
      </c>
      <c r="BR199" s="36">
        <f t="shared" si="207"/>
        <v>0</v>
      </c>
      <c r="BS199" t="e">
        <f t="shared" si="208"/>
        <v>#N/A</v>
      </c>
    </row>
    <row r="200" spans="1:71">
      <c r="A200" s="59">
        <v>104</v>
      </c>
      <c r="B200" s="59">
        <v>24163</v>
      </c>
      <c r="C200" s="160">
        <v>25375000.5671755</v>
      </c>
      <c r="D200" s="59">
        <v>7750000</v>
      </c>
      <c r="E200" s="59">
        <v>7750000</v>
      </c>
      <c r="F200" s="59">
        <v>17625000.5671755</v>
      </c>
      <c r="G200" s="59">
        <v>575</v>
      </c>
      <c r="H200" s="59">
        <v>-1717027751.9109499</v>
      </c>
      <c r="I200" s="59">
        <v>101</v>
      </c>
      <c r="J200" s="59">
        <v>0</v>
      </c>
      <c r="K200" s="59">
        <v>0</v>
      </c>
      <c r="L200" s="59">
        <v>101</v>
      </c>
      <c r="M200" s="59">
        <v>0</v>
      </c>
      <c r="N200" s="59">
        <v>0</v>
      </c>
      <c r="O200" s="59">
        <v>0</v>
      </c>
      <c r="P200" s="59">
        <v>0</v>
      </c>
      <c r="Q200" s="59">
        <v>0</v>
      </c>
      <c r="R200" s="59">
        <v>2</v>
      </c>
      <c r="S200" s="59">
        <v>0</v>
      </c>
      <c r="T200" s="59">
        <f t="shared" si="158"/>
        <v>0</v>
      </c>
      <c r="U200" s="59">
        <f t="shared" si="159"/>
        <v>0</v>
      </c>
      <c r="V200" s="59">
        <f t="shared" si="160"/>
        <v>0</v>
      </c>
      <c r="W200" s="59">
        <f t="shared" si="161"/>
        <v>0</v>
      </c>
      <c r="X200" s="59">
        <f t="shared" si="162"/>
        <v>0</v>
      </c>
      <c r="Y200" s="59">
        <f t="shared" si="163"/>
        <v>0</v>
      </c>
      <c r="Z200" s="59">
        <f t="shared" si="164"/>
        <v>0</v>
      </c>
      <c r="AA200" s="59">
        <f t="shared" si="165"/>
        <v>0</v>
      </c>
      <c r="AB200" s="59">
        <f t="shared" si="166"/>
        <v>0</v>
      </c>
      <c r="AC200" s="59">
        <f t="shared" si="167"/>
        <v>0</v>
      </c>
      <c r="AD200" s="166">
        <f t="shared" si="157"/>
        <v>2</v>
      </c>
      <c r="AE200" s="169">
        <f t="shared" si="168"/>
        <v>0</v>
      </c>
      <c r="AF200" s="169">
        <f t="shared" si="169"/>
        <v>1</v>
      </c>
      <c r="AG200" s="169">
        <f t="shared" si="170"/>
        <v>0</v>
      </c>
      <c r="AH200" s="169">
        <f t="shared" si="171"/>
        <v>1</v>
      </c>
      <c r="AI200" s="169">
        <f t="shared" si="172"/>
        <v>0</v>
      </c>
      <c r="AJ200" s="169">
        <f t="shared" si="173"/>
        <v>0</v>
      </c>
      <c r="AK200" s="169">
        <f t="shared" si="174"/>
        <v>0</v>
      </c>
      <c r="AL200" s="169">
        <f t="shared" si="175"/>
        <v>1</v>
      </c>
      <c r="AM200" s="169">
        <f t="shared" si="176"/>
        <v>0</v>
      </c>
      <c r="AN200" s="169">
        <f t="shared" si="177"/>
        <v>0</v>
      </c>
      <c r="AO200" s="169">
        <f t="shared" si="178"/>
        <v>1</v>
      </c>
      <c r="AP200" s="169">
        <f t="shared" si="179"/>
        <v>0</v>
      </c>
      <c r="AQ200" s="169">
        <f t="shared" si="180"/>
        <v>0</v>
      </c>
      <c r="AR200" s="169">
        <f t="shared" si="181"/>
        <v>0</v>
      </c>
      <c r="AS200" s="169">
        <f t="shared" si="182"/>
        <v>0</v>
      </c>
      <c r="AT200" s="169">
        <f t="shared" si="183"/>
        <v>0</v>
      </c>
      <c r="AU200" s="169">
        <f t="shared" si="184"/>
        <v>0</v>
      </c>
      <c r="AV200" s="169">
        <f t="shared" si="185"/>
        <v>1</v>
      </c>
      <c r="AW200" s="169">
        <f t="shared" si="186"/>
        <v>0</v>
      </c>
      <c r="AX200" s="169">
        <f t="shared" si="187"/>
        <v>0</v>
      </c>
      <c r="AY200" s="169">
        <f t="shared" si="200"/>
        <v>0</v>
      </c>
      <c r="AZ200" s="169">
        <f t="shared" si="188"/>
        <v>0</v>
      </c>
      <c r="BA200" s="169">
        <f t="shared" si="189"/>
        <v>0</v>
      </c>
      <c r="BB200" s="169">
        <f t="shared" si="190"/>
        <v>1</v>
      </c>
      <c r="BC200" s="169">
        <f t="shared" si="191"/>
        <v>0</v>
      </c>
      <c r="BD200" s="169">
        <f t="shared" si="192"/>
        <v>1</v>
      </c>
      <c r="BE200" s="169">
        <f t="shared" si="193"/>
        <v>0</v>
      </c>
      <c r="BF200" s="169">
        <f t="shared" si="194"/>
        <v>0</v>
      </c>
      <c r="BG200" s="169">
        <f t="shared" si="195"/>
        <v>0</v>
      </c>
      <c r="BH200" s="169">
        <f t="shared" si="196"/>
        <v>0</v>
      </c>
      <c r="BI200" s="169">
        <f t="shared" si="197"/>
        <v>0</v>
      </c>
      <c r="BJ200" s="169">
        <f t="shared" si="198"/>
        <v>0</v>
      </c>
      <c r="BK200" s="167">
        <f t="shared" si="199"/>
        <v>0</v>
      </c>
      <c r="BL200" s="169">
        <f t="shared" si="201"/>
        <v>0</v>
      </c>
      <c r="BM200" s="169">
        <f t="shared" si="202"/>
        <v>1</v>
      </c>
      <c r="BN200" s="169">
        <f t="shared" si="203"/>
        <v>1</v>
      </c>
      <c r="BO200" s="169">
        <f t="shared" si="204"/>
        <v>0</v>
      </c>
      <c r="BP200" s="36">
        <f t="shared" si="205"/>
        <v>1</v>
      </c>
      <c r="BQ200">
        <f t="shared" si="206"/>
        <v>0</v>
      </c>
      <c r="BR200" s="36">
        <f t="shared" si="207"/>
        <v>0</v>
      </c>
      <c r="BS200" t="e">
        <f t="shared" si="208"/>
        <v>#N/A</v>
      </c>
    </row>
    <row r="201" spans="1:71">
      <c r="A201" s="59">
        <v>226</v>
      </c>
      <c r="B201" s="59">
        <v>141331</v>
      </c>
      <c r="C201" s="160">
        <v>35357143.961045198</v>
      </c>
      <c r="D201" s="59">
        <v>14938095.75</v>
      </c>
      <c r="E201" s="59">
        <v>17723810</v>
      </c>
      <c r="F201" s="59">
        <v>17633333.961045198</v>
      </c>
      <c r="G201" s="59">
        <v>142.85714721679699</v>
      </c>
      <c r="H201" s="59">
        <v>-3648586361.3805399</v>
      </c>
      <c r="I201" s="59">
        <v>0</v>
      </c>
      <c r="J201" s="59">
        <v>0</v>
      </c>
      <c r="K201" s="59">
        <v>0</v>
      </c>
      <c r="L201" s="59">
        <v>417</v>
      </c>
      <c r="M201" s="59">
        <v>406</v>
      </c>
      <c r="N201" s="59">
        <v>0</v>
      </c>
      <c r="O201" s="59">
        <v>0</v>
      </c>
      <c r="P201" s="59">
        <v>0</v>
      </c>
      <c r="Q201" s="59">
        <v>0</v>
      </c>
      <c r="R201" s="59">
        <v>1</v>
      </c>
      <c r="S201" s="59">
        <v>1</v>
      </c>
      <c r="T201" s="59">
        <f t="shared" si="158"/>
        <v>1</v>
      </c>
      <c r="U201" s="59">
        <f t="shared" si="159"/>
        <v>0</v>
      </c>
      <c r="V201" s="59">
        <f t="shared" si="160"/>
        <v>0</v>
      </c>
      <c r="W201" s="59">
        <f t="shared" si="161"/>
        <v>1</v>
      </c>
      <c r="X201" s="59">
        <f t="shared" si="162"/>
        <v>0</v>
      </c>
      <c r="Y201" s="59">
        <f t="shared" si="163"/>
        <v>0</v>
      </c>
      <c r="Z201" s="59">
        <f t="shared" si="164"/>
        <v>0</v>
      </c>
      <c r="AA201" s="59">
        <f t="shared" si="165"/>
        <v>0</v>
      </c>
      <c r="AB201" s="59">
        <f t="shared" si="166"/>
        <v>0</v>
      </c>
      <c r="AC201" s="59">
        <f t="shared" si="167"/>
        <v>0</v>
      </c>
      <c r="AD201" s="166">
        <f t="shared" si="157"/>
        <v>0</v>
      </c>
      <c r="AE201" s="169">
        <f t="shared" si="168"/>
        <v>0</v>
      </c>
      <c r="AF201" s="169">
        <f t="shared" si="169"/>
        <v>0</v>
      </c>
      <c r="AG201" s="169">
        <f t="shared" si="170"/>
        <v>0</v>
      </c>
      <c r="AH201" s="169">
        <f t="shared" si="171"/>
        <v>1</v>
      </c>
      <c r="AI201" s="169">
        <f t="shared" si="172"/>
        <v>0</v>
      </c>
      <c r="AJ201" s="169">
        <f t="shared" si="173"/>
        <v>0</v>
      </c>
      <c r="AK201" s="169">
        <f t="shared" si="174"/>
        <v>0</v>
      </c>
      <c r="AL201" s="169">
        <f t="shared" si="175"/>
        <v>1</v>
      </c>
      <c r="AM201" s="169">
        <f t="shared" si="176"/>
        <v>0</v>
      </c>
      <c r="AN201" s="169">
        <f t="shared" si="177"/>
        <v>0</v>
      </c>
      <c r="AO201" s="169">
        <f t="shared" si="178"/>
        <v>1</v>
      </c>
      <c r="AP201" s="169">
        <f t="shared" si="179"/>
        <v>0</v>
      </c>
      <c r="AQ201" s="169">
        <f t="shared" si="180"/>
        <v>0</v>
      </c>
      <c r="AR201" s="169">
        <f t="shared" si="181"/>
        <v>0</v>
      </c>
      <c r="AS201" s="169">
        <f t="shared" si="182"/>
        <v>0</v>
      </c>
      <c r="AT201" s="169">
        <f t="shared" si="183"/>
        <v>0</v>
      </c>
      <c r="AU201" s="169">
        <f t="shared" si="184"/>
        <v>0</v>
      </c>
      <c r="AV201" s="169">
        <f t="shared" si="185"/>
        <v>1</v>
      </c>
      <c r="AW201" s="169">
        <f t="shared" si="186"/>
        <v>1</v>
      </c>
      <c r="AX201" s="169">
        <f t="shared" si="187"/>
        <v>0</v>
      </c>
      <c r="AY201" s="169">
        <f t="shared" si="200"/>
        <v>1</v>
      </c>
      <c r="AZ201" s="169">
        <f t="shared" si="188"/>
        <v>0</v>
      </c>
      <c r="BA201" s="169">
        <f t="shared" si="189"/>
        <v>0</v>
      </c>
      <c r="BB201" s="169">
        <f t="shared" si="190"/>
        <v>1</v>
      </c>
      <c r="BC201" s="169">
        <f t="shared" si="191"/>
        <v>1</v>
      </c>
      <c r="BD201" s="169">
        <f t="shared" si="192"/>
        <v>0</v>
      </c>
      <c r="BE201" s="169">
        <f t="shared" si="193"/>
        <v>0</v>
      </c>
      <c r="BF201" s="169">
        <f t="shared" si="194"/>
        <v>1</v>
      </c>
      <c r="BG201" s="169">
        <f t="shared" si="195"/>
        <v>0</v>
      </c>
      <c r="BH201" s="169">
        <f t="shared" si="196"/>
        <v>0</v>
      </c>
      <c r="BI201" s="169">
        <f t="shared" si="197"/>
        <v>0</v>
      </c>
      <c r="BJ201" s="169">
        <f t="shared" si="198"/>
        <v>0</v>
      </c>
      <c r="BK201" s="167">
        <f t="shared" si="199"/>
        <v>0</v>
      </c>
      <c r="BL201" s="169">
        <f t="shared" si="201"/>
        <v>1</v>
      </c>
      <c r="BM201" s="169">
        <f t="shared" si="202"/>
        <v>0</v>
      </c>
      <c r="BN201" s="169">
        <f t="shared" si="203"/>
        <v>0</v>
      </c>
      <c r="BO201" s="169">
        <f t="shared" si="204"/>
        <v>1</v>
      </c>
      <c r="BP201" s="36">
        <f t="shared" si="205"/>
        <v>0</v>
      </c>
      <c r="BQ201">
        <f t="shared" si="206"/>
        <v>0</v>
      </c>
      <c r="BR201" s="36">
        <f t="shared" si="207"/>
        <v>1</v>
      </c>
      <c r="BS201" t="e">
        <f t="shared" si="208"/>
        <v>#N/A</v>
      </c>
    </row>
    <row r="202" spans="1:71">
      <c r="A202" s="59">
        <v>18</v>
      </c>
      <c r="B202" s="59">
        <v>12141</v>
      </c>
      <c r="C202" s="160">
        <v>23338095.552739501</v>
      </c>
      <c r="D202" s="59">
        <v>5595238</v>
      </c>
      <c r="E202" s="59">
        <v>5595238</v>
      </c>
      <c r="F202" s="59">
        <v>17742857.552739501</v>
      </c>
      <c r="G202" s="59">
        <v>857.14288330078102</v>
      </c>
      <c r="H202" s="59">
        <v>-254121802.13811699</v>
      </c>
      <c r="I202" s="59">
        <v>0</v>
      </c>
      <c r="J202" s="59">
        <v>0</v>
      </c>
      <c r="K202" s="59">
        <v>0</v>
      </c>
      <c r="L202" s="59">
        <v>0</v>
      </c>
      <c r="M202" s="59">
        <v>0</v>
      </c>
      <c r="N202" s="59">
        <v>0</v>
      </c>
      <c r="O202" s="59">
        <v>101</v>
      </c>
      <c r="P202" s="59">
        <v>0</v>
      </c>
      <c r="Q202" s="59">
        <v>0</v>
      </c>
      <c r="R202" s="59">
        <v>2</v>
      </c>
      <c r="S202" s="59">
        <v>0</v>
      </c>
      <c r="T202" s="59">
        <f t="shared" si="158"/>
        <v>0</v>
      </c>
      <c r="U202" s="59">
        <f t="shared" si="159"/>
        <v>0</v>
      </c>
      <c r="V202" s="59">
        <f t="shared" si="160"/>
        <v>0</v>
      </c>
      <c r="W202" s="59">
        <f t="shared" si="161"/>
        <v>0</v>
      </c>
      <c r="X202" s="59">
        <f t="shared" si="162"/>
        <v>0</v>
      </c>
      <c r="Y202" s="59">
        <f t="shared" si="163"/>
        <v>0</v>
      </c>
      <c r="Z202" s="59">
        <f t="shared" si="164"/>
        <v>0</v>
      </c>
      <c r="AA202" s="59">
        <f t="shared" si="165"/>
        <v>0</v>
      </c>
      <c r="AB202" s="59">
        <f t="shared" si="166"/>
        <v>0</v>
      </c>
      <c r="AC202" s="59">
        <f t="shared" si="167"/>
        <v>0</v>
      </c>
      <c r="AD202" s="166">
        <f t="shared" si="157"/>
        <v>1</v>
      </c>
      <c r="AE202" s="169">
        <f t="shared" si="168"/>
        <v>1</v>
      </c>
      <c r="AF202" s="169">
        <f t="shared" si="169"/>
        <v>0</v>
      </c>
      <c r="AG202" s="169">
        <f t="shared" si="170"/>
        <v>0</v>
      </c>
      <c r="AH202" s="169">
        <f t="shared" si="171"/>
        <v>1</v>
      </c>
      <c r="AI202" s="169">
        <f t="shared" si="172"/>
        <v>0</v>
      </c>
      <c r="AJ202" s="169">
        <f t="shared" si="173"/>
        <v>0</v>
      </c>
      <c r="AK202" s="169">
        <f t="shared" si="174"/>
        <v>0</v>
      </c>
      <c r="AL202" s="169">
        <f t="shared" si="175"/>
        <v>1</v>
      </c>
      <c r="AM202" s="169">
        <f t="shared" si="176"/>
        <v>0</v>
      </c>
      <c r="AN202" s="169">
        <f t="shared" si="177"/>
        <v>0</v>
      </c>
      <c r="AO202" s="169">
        <f t="shared" si="178"/>
        <v>1</v>
      </c>
      <c r="AP202" s="169">
        <f t="shared" si="179"/>
        <v>0</v>
      </c>
      <c r="AQ202" s="169">
        <f t="shared" si="180"/>
        <v>0</v>
      </c>
      <c r="AR202" s="169">
        <f t="shared" si="181"/>
        <v>0</v>
      </c>
      <c r="AS202" s="169">
        <f t="shared" si="182"/>
        <v>0</v>
      </c>
      <c r="AT202" s="169">
        <f t="shared" si="183"/>
        <v>0</v>
      </c>
      <c r="AU202" s="169">
        <f t="shared" si="184"/>
        <v>0</v>
      </c>
      <c r="AV202" s="169">
        <f t="shared" si="185"/>
        <v>1</v>
      </c>
      <c r="AW202" s="169">
        <f t="shared" si="186"/>
        <v>0</v>
      </c>
      <c r="AX202" s="169">
        <f t="shared" si="187"/>
        <v>0</v>
      </c>
      <c r="AY202" s="169">
        <f t="shared" si="200"/>
        <v>0</v>
      </c>
      <c r="AZ202" s="169">
        <f t="shared" si="188"/>
        <v>0</v>
      </c>
      <c r="BA202" s="169">
        <f t="shared" si="189"/>
        <v>0</v>
      </c>
      <c r="BB202" s="169">
        <f t="shared" si="190"/>
        <v>1</v>
      </c>
      <c r="BC202" s="169">
        <f t="shared" si="191"/>
        <v>0</v>
      </c>
      <c r="BD202" s="169">
        <f t="shared" si="192"/>
        <v>1</v>
      </c>
      <c r="BE202" s="169">
        <f t="shared" si="193"/>
        <v>0</v>
      </c>
      <c r="BF202" s="169">
        <f t="shared" si="194"/>
        <v>0</v>
      </c>
      <c r="BG202" s="169">
        <f t="shared" si="195"/>
        <v>0</v>
      </c>
      <c r="BH202" s="169">
        <f t="shared" si="196"/>
        <v>0</v>
      </c>
      <c r="BI202" s="169">
        <f t="shared" si="197"/>
        <v>0</v>
      </c>
      <c r="BJ202" s="169">
        <f t="shared" si="198"/>
        <v>0</v>
      </c>
      <c r="BK202" s="167">
        <f t="shared" si="199"/>
        <v>0</v>
      </c>
      <c r="BL202" s="169">
        <f t="shared" si="201"/>
        <v>0</v>
      </c>
      <c r="BM202" s="169">
        <f t="shared" si="202"/>
        <v>1</v>
      </c>
      <c r="BN202" s="169">
        <f t="shared" si="203"/>
        <v>1</v>
      </c>
      <c r="BO202" s="169">
        <f t="shared" si="204"/>
        <v>0</v>
      </c>
      <c r="BP202" s="36">
        <f t="shared" si="205"/>
        <v>1</v>
      </c>
      <c r="BQ202">
        <f t="shared" si="206"/>
        <v>0</v>
      </c>
      <c r="BR202" s="36">
        <f t="shared" si="207"/>
        <v>0</v>
      </c>
      <c r="BS202" t="e">
        <f t="shared" si="208"/>
        <v>#N/A</v>
      </c>
    </row>
    <row r="203" spans="1:71">
      <c r="A203" s="59">
        <v>26</v>
      </c>
      <c r="B203" s="59">
        <v>13121</v>
      </c>
      <c r="C203" s="160">
        <v>34523810.601694003</v>
      </c>
      <c r="D203" s="59">
        <v>14023810.25</v>
      </c>
      <c r="E203" s="59">
        <v>16595239</v>
      </c>
      <c r="F203" s="59">
        <v>17928571.601693999</v>
      </c>
      <c r="G203" s="59">
        <v>123.809532165527</v>
      </c>
      <c r="H203" s="59">
        <v>-298433670.79418403</v>
      </c>
      <c r="I203" s="59">
        <v>0</v>
      </c>
      <c r="J203" s="59">
        <v>0</v>
      </c>
      <c r="K203" s="59">
        <v>0</v>
      </c>
      <c r="L203" s="59">
        <v>406</v>
      </c>
      <c r="M203" s="59">
        <v>0</v>
      </c>
      <c r="N203" s="59">
        <v>0</v>
      </c>
      <c r="O203" s="59">
        <v>401</v>
      </c>
      <c r="P203" s="59">
        <v>0</v>
      </c>
      <c r="Q203" s="59">
        <v>0</v>
      </c>
      <c r="R203" s="59">
        <v>2</v>
      </c>
      <c r="S203" s="59">
        <v>0</v>
      </c>
      <c r="T203" s="59">
        <f t="shared" si="158"/>
        <v>2</v>
      </c>
      <c r="U203" s="59">
        <f t="shared" si="159"/>
        <v>0</v>
      </c>
      <c r="V203" s="59">
        <f t="shared" si="160"/>
        <v>0</v>
      </c>
      <c r="W203" s="59">
        <f t="shared" si="161"/>
        <v>0</v>
      </c>
      <c r="X203" s="59">
        <f t="shared" si="162"/>
        <v>0</v>
      </c>
      <c r="Y203" s="59">
        <f t="shared" si="163"/>
        <v>0</v>
      </c>
      <c r="Z203" s="59">
        <f t="shared" si="164"/>
        <v>0</v>
      </c>
      <c r="AA203" s="59">
        <f t="shared" si="165"/>
        <v>0</v>
      </c>
      <c r="AB203" s="59">
        <f t="shared" si="166"/>
        <v>0</v>
      </c>
      <c r="AC203" s="59">
        <f t="shared" si="167"/>
        <v>0</v>
      </c>
      <c r="AD203" s="166">
        <f t="shared" si="157"/>
        <v>0</v>
      </c>
      <c r="AE203" s="169">
        <f t="shared" si="168"/>
        <v>0</v>
      </c>
      <c r="AF203" s="169">
        <f t="shared" si="169"/>
        <v>0</v>
      </c>
      <c r="AG203" s="169">
        <f t="shared" si="170"/>
        <v>0</v>
      </c>
      <c r="AH203" s="169">
        <f t="shared" si="171"/>
        <v>1</v>
      </c>
      <c r="AI203" s="169">
        <f t="shared" si="172"/>
        <v>0</v>
      </c>
      <c r="AJ203" s="169">
        <f t="shared" si="173"/>
        <v>0</v>
      </c>
      <c r="AK203" s="169">
        <f t="shared" si="174"/>
        <v>0</v>
      </c>
      <c r="AL203" s="169">
        <f t="shared" si="175"/>
        <v>1</v>
      </c>
      <c r="AM203" s="169">
        <f t="shared" si="176"/>
        <v>0</v>
      </c>
      <c r="AN203" s="169">
        <f t="shared" si="177"/>
        <v>0</v>
      </c>
      <c r="AO203" s="169">
        <f t="shared" si="178"/>
        <v>1</v>
      </c>
      <c r="AP203" s="169">
        <f t="shared" si="179"/>
        <v>0</v>
      </c>
      <c r="AQ203" s="169">
        <f t="shared" si="180"/>
        <v>0</v>
      </c>
      <c r="AR203" s="169">
        <f t="shared" si="181"/>
        <v>0</v>
      </c>
      <c r="AS203" s="169">
        <f t="shared" si="182"/>
        <v>0</v>
      </c>
      <c r="AT203" s="169">
        <f t="shared" si="183"/>
        <v>0</v>
      </c>
      <c r="AU203" s="169">
        <f t="shared" si="184"/>
        <v>0</v>
      </c>
      <c r="AV203" s="169">
        <f t="shared" si="185"/>
        <v>1</v>
      </c>
      <c r="AW203" s="169">
        <f t="shared" si="186"/>
        <v>1</v>
      </c>
      <c r="AX203" s="169">
        <f t="shared" si="187"/>
        <v>1</v>
      </c>
      <c r="AY203" s="169">
        <f t="shared" si="200"/>
        <v>0</v>
      </c>
      <c r="AZ203" s="169">
        <f t="shared" si="188"/>
        <v>0</v>
      </c>
      <c r="BA203" s="169">
        <f t="shared" si="189"/>
        <v>0</v>
      </c>
      <c r="BB203" s="169">
        <f t="shared" si="190"/>
        <v>1</v>
      </c>
      <c r="BC203" s="169">
        <f t="shared" si="191"/>
        <v>0</v>
      </c>
      <c r="BD203" s="169">
        <f t="shared" si="192"/>
        <v>1</v>
      </c>
      <c r="BE203" s="169">
        <f t="shared" si="193"/>
        <v>1</v>
      </c>
      <c r="BF203" s="169">
        <f t="shared" si="194"/>
        <v>0</v>
      </c>
      <c r="BG203" s="169">
        <f t="shared" si="195"/>
        <v>0</v>
      </c>
      <c r="BH203" s="169">
        <f t="shared" si="196"/>
        <v>0</v>
      </c>
      <c r="BI203" s="169">
        <f t="shared" si="197"/>
        <v>0</v>
      </c>
      <c r="BJ203" s="169">
        <f t="shared" si="198"/>
        <v>0</v>
      </c>
      <c r="BK203" s="167">
        <f t="shared" si="199"/>
        <v>0</v>
      </c>
      <c r="BL203" s="169">
        <f t="shared" si="201"/>
        <v>0</v>
      </c>
      <c r="BM203" s="169">
        <f t="shared" si="202"/>
        <v>1</v>
      </c>
      <c r="BN203" s="169">
        <f t="shared" si="203"/>
        <v>1</v>
      </c>
      <c r="BO203" s="169">
        <f t="shared" si="204"/>
        <v>0</v>
      </c>
      <c r="BP203" s="36">
        <f t="shared" si="205"/>
        <v>0</v>
      </c>
      <c r="BQ203">
        <f t="shared" si="206"/>
        <v>0</v>
      </c>
      <c r="BR203" s="36">
        <f t="shared" si="207"/>
        <v>1</v>
      </c>
      <c r="BS203" t="e">
        <f t="shared" si="208"/>
        <v>#N/A</v>
      </c>
    </row>
    <row r="204" spans="1:71">
      <c r="A204" s="59">
        <v>357</v>
      </c>
      <c r="B204" s="59">
        <v>212181</v>
      </c>
      <c r="C204" s="160">
        <v>51428571.209615603</v>
      </c>
      <c r="D204" s="59">
        <v>33285713</v>
      </c>
      <c r="E204" s="59">
        <v>33285713</v>
      </c>
      <c r="F204" s="59">
        <v>18142858.209615599</v>
      </c>
      <c r="G204" s="59">
        <v>1257.1428527831999</v>
      </c>
      <c r="H204" s="59">
        <v>-5138688213.4556704</v>
      </c>
      <c r="I204" s="59">
        <v>0</v>
      </c>
      <c r="J204" s="59">
        <v>0</v>
      </c>
      <c r="K204" s="59">
        <v>0</v>
      </c>
      <c r="L204" s="59">
        <v>413</v>
      </c>
      <c r="M204" s="59">
        <v>0</v>
      </c>
      <c r="N204" s="59">
        <v>0</v>
      </c>
      <c r="O204" s="59">
        <v>413</v>
      </c>
      <c r="P204" s="59">
        <v>411</v>
      </c>
      <c r="Q204" s="59">
        <v>0</v>
      </c>
      <c r="R204" s="59">
        <v>2</v>
      </c>
      <c r="S204" s="59">
        <v>0</v>
      </c>
      <c r="T204" s="59">
        <f t="shared" si="158"/>
        <v>2</v>
      </c>
      <c r="U204" s="59">
        <f t="shared" si="159"/>
        <v>0</v>
      </c>
      <c r="V204" s="59">
        <f t="shared" si="160"/>
        <v>0</v>
      </c>
      <c r="W204" s="59">
        <f t="shared" si="161"/>
        <v>1</v>
      </c>
      <c r="X204" s="59">
        <f t="shared" si="162"/>
        <v>0</v>
      </c>
      <c r="Y204" s="59">
        <f t="shared" si="163"/>
        <v>0</v>
      </c>
      <c r="Z204" s="59">
        <f t="shared" si="164"/>
        <v>0</v>
      </c>
      <c r="AA204" s="59">
        <f t="shared" si="165"/>
        <v>0</v>
      </c>
      <c r="AB204" s="59">
        <f t="shared" si="166"/>
        <v>0</v>
      </c>
      <c r="AC204" s="59">
        <f t="shared" si="167"/>
        <v>0</v>
      </c>
      <c r="AD204" s="166">
        <f t="shared" si="157"/>
        <v>0</v>
      </c>
      <c r="AE204" s="169">
        <f t="shared" si="168"/>
        <v>0</v>
      </c>
      <c r="AF204" s="169">
        <f t="shared" si="169"/>
        <v>0</v>
      </c>
      <c r="AG204" s="169">
        <f t="shared" si="170"/>
        <v>0</v>
      </c>
      <c r="AH204" s="169">
        <f t="shared" si="171"/>
        <v>1</v>
      </c>
      <c r="AI204" s="169">
        <f t="shared" si="172"/>
        <v>0</v>
      </c>
      <c r="AJ204" s="169">
        <f t="shared" si="173"/>
        <v>0</v>
      </c>
      <c r="AK204" s="169">
        <f t="shared" si="174"/>
        <v>0</v>
      </c>
      <c r="AL204" s="169">
        <f t="shared" si="175"/>
        <v>1</v>
      </c>
      <c r="AM204" s="169">
        <f t="shared" si="176"/>
        <v>0</v>
      </c>
      <c r="AN204" s="169">
        <f t="shared" si="177"/>
        <v>0</v>
      </c>
      <c r="AO204" s="169">
        <f t="shared" si="178"/>
        <v>1</v>
      </c>
      <c r="AP204" s="169">
        <f t="shared" si="179"/>
        <v>0</v>
      </c>
      <c r="AQ204" s="169">
        <f t="shared" si="180"/>
        <v>0</v>
      </c>
      <c r="AR204" s="169">
        <f t="shared" si="181"/>
        <v>0</v>
      </c>
      <c r="AS204" s="169">
        <f t="shared" si="182"/>
        <v>0</v>
      </c>
      <c r="AT204" s="169">
        <f t="shared" si="183"/>
        <v>0</v>
      </c>
      <c r="AU204" s="169">
        <f t="shared" si="184"/>
        <v>0</v>
      </c>
      <c r="AV204" s="169">
        <f t="shared" si="185"/>
        <v>1</v>
      </c>
      <c r="AW204" s="169">
        <f t="shared" si="186"/>
        <v>1</v>
      </c>
      <c r="AX204" s="169">
        <f t="shared" si="187"/>
        <v>1</v>
      </c>
      <c r="AY204" s="169">
        <f t="shared" si="200"/>
        <v>0</v>
      </c>
      <c r="AZ204" s="169">
        <f t="shared" si="188"/>
        <v>0</v>
      </c>
      <c r="BA204" s="169">
        <f t="shared" si="189"/>
        <v>0</v>
      </c>
      <c r="BB204" s="169">
        <f t="shared" si="190"/>
        <v>1</v>
      </c>
      <c r="BC204" s="169">
        <f t="shared" si="191"/>
        <v>1</v>
      </c>
      <c r="BD204" s="169">
        <f t="shared" si="192"/>
        <v>0</v>
      </c>
      <c r="BE204" s="169">
        <f t="shared" si="193"/>
        <v>0</v>
      </c>
      <c r="BF204" s="169">
        <f t="shared" si="194"/>
        <v>0</v>
      </c>
      <c r="BG204" s="169">
        <f t="shared" si="195"/>
        <v>0</v>
      </c>
      <c r="BH204" s="169">
        <f t="shared" si="196"/>
        <v>0</v>
      </c>
      <c r="BI204" s="169">
        <f t="shared" si="197"/>
        <v>0</v>
      </c>
      <c r="BJ204" s="169">
        <f t="shared" si="198"/>
        <v>0</v>
      </c>
      <c r="BK204" s="167">
        <f t="shared" si="199"/>
        <v>1</v>
      </c>
      <c r="BL204" s="169">
        <f t="shared" si="201"/>
        <v>0</v>
      </c>
      <c r="BM204" s="169">
        <f t="shared" si="202"/>
        <v>1</v>
      </c>
      <c r="BN204" s="169">
        <f t="shared" si="203"/>
        <v>1</v>
      </c>
      <c r="BO204" s="169">
        <f t="shared" si="204"/>
        <v>0</v>
      </c>
      <c r="BP204" s="36">
        <f t="shared" si="205"/>
        <v>0</v>
      </c>
      <c r="BQ204">
        <f t="shared" si="206"/>
        <v>0</v>
      </c>
      <c r="BR204" s="36">
        <f t="shared" si="207"/>
        <v>1</v>
      </c>
      <c r="BS204" t="e">
        <f t="shared" si="208"/>
        <v>#N/A</v>
      </c>
    </row>
    <row r="205" spans="1:71">
      <c r="A205" s="59">
        <v>227</v>
      </c>
      <c r="B205" s="59">
        <v>151111</v>
      </c>
      <c r="C205" s="160">
        <v>41142858.4273981</v>
      </c>
      <c r="D205" s="59">
        <v>22961905.5</v>
      </c>
      <c r="E205" s="59">
        <v>22961905.5</v>
      </c>
      <c r="F205" s="59">
        <v>18180952.9273981</v>
      </c>
      <c r="G205" s="59">
        <v>1180.95239257812</v>
      </c>
      <c r="H205" s="59">
        <v>-3718895885.9688802</v>
      </c>
      <c r="I205" s="59">
        <v>101</v>
      </c>
      <c r="J205" s="59">
        <v>0</v>
      </c>
      <c r="K205" s="59">
        <v>0</v>
      </c>
      <c r="L205" s="59">
        <v>101</v>
      </c>
      <c r="M205" s="59">
        <v>0</v>
      </c>
      <c r="N205" s="59">
        <v>0</v>
      </c>
      <c r="O205" s="59">
        <v>101</v>
      </c>
      <c r="P205" s="59">
        <v>0</v>
      </c>
      <c r="Q205" s="59">
        <v>0</v>
      </c>
      <c r="R205" s="59">
        <v>1</v>
      </c>
      <c r="S205" s="59">
        <v>0</v>
      </c>
      <c r="T205" s="59">
        <f t="shared" si="158"/>
        <v>0</v>
      </c>
      <c r="U205" s="59">
        <f t="shared" si="159"/>
        <v>0</v>
      </c>
      <c r="V205" s="59">
        <f t="shared" si="160"/>
        <v>0</v>
      </c>
      <c r="W205" s="59">
        <f t="shared" si="161"/>
        <v>0</v>
      </c>
      <c r="X205" s="59">
        <f t="shared" si="162"/>
        <v>0</v>
      </c>
      <c r="Y205" s="59">
        <f t="shared" si="163"/>
        <v>0</v>
      </c>
      <c r="Z205" s="59">
        <f t="shared" si="164"/>
        <v>0</v>
      </c>
      <c r="AA205" s="59">
        <f t="shared" si="165"/>
        <v>0</v>
      </c>
      <c r="AB205" s="59">
        <f t="shared" si="166"/>
        <v>0</v>
      </c>
      <c r="AC205" s="59">
        <f t="shared" si="167"/>
        <v>0</v>
      </c>
      <c r="AD205" s="166">
        <f t="shared" si="157"/>
        <v>3</v>
      </c>
      <c r="AE205" s="169">
        <f t="shared" si="168"/>
        <v>0</v>
      </c>
      <c r="AF205" s="169">
        <f t="shared" si="169"/>
        <v>1</v>
      </c>
      <c r="AG205" s="169">
        <f t="shared" si="170"/>
        <v>0</v>
      </c>
      <c r="AH205" s="169">
        <f t="shared" si="171"/>
        <v>1</v>
      </c>
      <c r="AI205" s="169">
        <f t="shared" si="172"/>
        <v>0</v>
      </c>
      <c r="AJ205" s="169">
        <f t="shared" si="173"/>
        <v>0</v>
      </c>
      <c r="AK205" s="169">
        <f t="shared" si="174"/>
        <v>0</v>
      </c>
      <c r="AL205" s="169">
        <f t="shared" si="175"/>
        <v>1</v>
      </c>
      <c r="AM205" s="169">
        <f t="shared" si="176"/>
        <v>0</v>
      </c>
      <c r="AN205" s="169">
        <f t="shared" si="177"/>
        <v>0</v>
      </c>
      <c r="AO205" s="169">
        <f t="shared" si="178"/>
        <v>1</v>
      </c>
      <c r="AP205" s="169">
        <f t="shared" si="179"/>
        <v>0</v>
      </c>
      <c r="AQ205" s="169">
        <f t="shared" si="180"/>
        <v>0</v>
      </c>
      <c r="AR205" s="169">
        <f t="shared" si="181"/>
        <v>0</v>
      </c>
      <c r="AS205" s="169">
        <f t="shared" si="182"/>
        <v>0</v>
      </c>
      <c r="AT205" s="169">
        <f t="shared" si="183"/>
        <v>0</v>
      </c>
      <c r="AU205" s="169">
        <f t="shared" si="184"/>
        <v>0</v>
      </c>
      <c r="AV205" s="169">
        <f t="shared" si="185"/>
        <v>1</v>
      </c>
      <c r="AW205" s="169">
        <f t="shared" si="186"/>
        <v>0</v>
      </c>
      <c r="AX205" s="169">
        <f t="shared" si="187"/>
        <v>0</v>
      </c>
      <c r="AY205" s="169">
        <f t="shared" si="200"/>
        <v>0</v>
      </c>
      <c r="AZ205" s="169">
        <f t="shared" si="188"/>
        <v>0</v>
      </c>
      <c r="BA205" s="169">
        <f t="shared" si="189"/>
        <v>0</v>
      </c>
      <c r="BB205" s="169">
        <f t="shared" si="190"/>
        <v>1</v>
      </c>
      <c r="BC205" s="169">
        <f t="shared" si="191"/>
        <v>0</v>
      </c>
      <c r="BD205" s="169">
        <f t="shared" si="192"/>
        <v>1</v>
      </c>
      <c r="BE205" s="169">
        <f t="shared" si="193"/>
        <v>0</v>
      </c>
      <c r="BF205" s="169">
        <f t="shared" si="194"/>
        <v>0</v>
      </c>
      <c r="BG205" s="169">
        <f t="shared" si="195"/>
        <v>0</v>
      </c>
      <c r="BH205" s="169">
        <f t="shared" si="196"/>
        <v>0</v>
      </c>
      <c r="BI205" s="169">
        <f t="shared" si="197"/>
        <v>0</v>
      </c>
      <c r="BJ205" s="169">
        <f t="shared" si="198"/>
        <v>0</v>
      </c>
      <c r="BK205" s="167">
        <f t="shared" si="199"/>
        <v>0</v>
      </c>
      <c r="BL205" s="169">
        <f t="shared" si="201"/>
        <v>1</v>
      </c>
      <c r="BM205" s="169">
        <f t="shared" si="202"/>
        <v>0</v>
      </c>
      <c r="BN205" s="169">
        <f t="shared" si="203"/>
        <v>1</v>
      </c>
      <c r="BO205" s="169">
        <f t="shared" si="204"/>
        <v>0</v>
      </c>
      <c r="BP205" s="36">
        <f t="shared" si="205"/>
        <v>1</v>
      </c>
      <c r="BQ205">
        <f t="shared" si="206"/>
        <v>0</v>
      </c>
      <c r="BR205" s="36">
        <f t="shared" si="207"/>
        <v>0</v>
      </c>
      <c r="BS205" t="e">
        <f t="shared" si="208"/>
        <v>#N/A</v>
      </c>
    </row>
    <row r="206" spans="1:71">
      <c r="A206" s="59">
        <v>432</v>
      </c>
      <c r="B206" s="59">
        <v>242202</v>
      </c>
      <c r="C206" s="160">
        <v>58000001.296401098</v>
      </c>
      <c r="D206" s="59">
        <v>29750000</v>
      </c>
      <c r="E206" s="59">
        <v>39750000</v>
      </c>
      <c r="F206" s="59">
        <v>18250001.296401098</v>
      </c>
      <c r="G206" s="59">
        <v>300</v>
      </c>
      <c r="H206" s="59">
        <v>-6705748561.7667398</v>
      </c>
      <c r="I206" s="59">
        <v>0</v>
      </c>
      <c r="J206" s="59">
        <v>0</v>
      </c>
      <c r="K206" s="59">
        <v>0</v>
      </c>
      <c r="L206" s="59">
        <v>101</v>
      </c>
      <c r="M206" s="59">
        <v>0</v>
      </c>
      <c r="N206" s="59">
        <v>0</v>
      </c>
      <c r="O206" s="59">
        <v>101</v>
      </c>
      <c r="P206" s="59">
        <v>0</v>
      </c>
      <c r="Q206" s="59">
        <v>0</v>
      </c>
      <c r="R206" s="59">
        <v>1</v>
      </c>
      <c r="S206" s="59">
        <v>0</v>
      </c>
      <c r="T206" s="59">
        <f t="shared" si="158"/>
        <v>0</v>
      </c>
      <c r="U206" s="59">
        <f t="shared" si="159"/>
        <v>0</v>
      </c>
      <c r="V206" s="59">
        <f t="shared" si="160"/>
        <v>0</v>
      </c>
      <c r="W206" s="59">
        <f t="shared" si="161"/>
        <v>0</v>
      </c>
      <c r="X206" s="59">
        <f t="shared" si="162"/>
        <v>0</v>
      </c>
      <c r="Y206" s="59">
        <f t="shared" si="163"/>
        <v>0</v>
      </c>
      <c r="Z206" s="59">
        <f t="shared" si="164"/>
        <v>0</v>
      </c>
      <c r="AA206" s="59">
        <f t="shared" si="165"/>
        <v>0</v>
      </c>
      <c r="AB206" s="59">
        <f t="shared" si="166"/>
        <v>0</v>
      </c>
      <c r="AC206" s="59">
        <f t="shared" si="167"/>
        <v>0</v>
      </c>
      <c r="AD206" s="166">
        <f t="shared" si="157"/>
        <v>2</v>
      </c>
      <c r="AE206" s="169">
        <f t="shared" si="168"/>
        <v>0</v>
      </c>
      <c r="AF206" s="169">
        <f t="shared" si="169"/>
        <v>1</v>
      </c>
      <c r="AG206" s="169">
        <f t="shared" si="170"/>
        <v>0</v>
      </c>
      <c r="AH206" s="169">
        <f t="shared" si="171"/>
        <v>1</v>
      </c>
      <c r="AI206" s="169">
        <f t="shared" si="172"/>
        <v>0</v>
      </c>
      <c r="AJ206" s="169">
        <f t="shared" si="173"/>
        <v>0</v>
      </c>
      <c r="AK206" s="169">
        <f t="shared" si="174"/>
        <v>0</v>
      </c>
      <c r="AL206" s="169">
        <f t="shared" si="175"/>
        <v>1</v>
      </c>
      <c r="AM206" s="169">
        <f t="shared" si="176"/>
        <v>0</v>
      </c>
      <c r="AN206" s="169">
        <f t="shared" si="177"/>
        <v>0</v>
      </c>
      <c r="AO206" s="169">
        <f t="shared" si="178"/>
        <v>1</v>
      </c>
      <c r="AP206" s="169">
        <f t="shared" si="179"/>
        <v>0</v>
      </c>
      <c r="AQ206" s="169">
        <f t="shared" si="180"/>
        <v>0</v>
      </c>
      <c r="AR206" s="169">
        <f t="shared" si="181"/>
        <v>0</v>
      </c>
      <c r="AS206" s="169">
        <f t="shared" si="182"/>
        <v>0</v>
      </c>
      <c r="AT206" s="169">
        <f t="shared" si="183"/>
        <v>0</v>
      </c>
      <c r="AU206" s="169">
        <f t="shared" si="184"/>
        <v>0</v>
      </c>
      <c r="AV206" s="169">
        <f t="shared" si="185"/>
        <v>1</v>
      </c>
      <c r="AW206" s="169">
        <f t="shared" si="186"/>
        <v>0</v>
      </c>
      <c r="AX206" s="169">
        <f t="shared" si="187"/>
        <v>0</v>
      </c>
      <c r="AY206" s="169">
        <f t="shared" si="200"/>
        <v>0</v>
      </c>
      <c r="AZ206" s="169">
        <f t="shared" si="188"/>
        <v>0</v>
      </c>
      <c r="BA206" s="169">
        <f t="shared" si="189"/>
        <v>0</v>
      </c>
      <c r="BB206" s="169">
        <f t="shared" si="190"/>
        <v>1</v>
      </c>
      <c r="BC206" s="169">
        <f t="shared" si="191"/>
        <v>0</v>
      </c>
      <c r="BD206" s="169">
        <f t="shared" si="192"/>
        <v>1</v>
      </c>
      <c r="BE206" s="169">
        <f t="shared" si="193"/>
        <v>0</v>
      </c>
      <c r="BF206" s="169">
        <f t="shared" si="194"/>
        <v>0</v>
      </c>
      <c r="BG206" s="169">
        <f t="shared" si="195"/>
        <v>0</v>
      </c>
      <c r="BH206" s="169">
        <f t="shared" si="196"/>
        <v>0</v>
      </c>
      <c r="BI206" s="169">
        <f t="shared" si="197"/>
        <v>0</v>
      </c>
      <c r="BJ206" s="169">
        <f t="shared" si="198"/>
        <v>0</v>
      </c>
      <c r="BK206" s="167">
        <f t="shared" si="199"/>
        <v>0</v>
      </c>
      <c r="BL206" s="169">
        <f t="shared" si="201"/>
        <v>1</v>
      </c>
      <c r="BM206" s="169">
        <f t="shared" si="202"/>
        <v>0</v>
      </c>
      <c r="BN206" s="169">
        <f t="shared" si="203"/>
        <v>1</v>
      </c>
      <c r="BO206" s="169">
        <f t="shared" si="204"/>
        <v>0</v>
      </c>
      <c r="BP206" s="36">
        <f t="shared" si="205"/>
        <v>1</v>
      </c>
      <c r="BQ206">
        <f t="shared" si="206"/>
        <v>0</v>
      </c>
      <c r="BR206" s="36">
        <f t="shared" si="207"/>
        <v>0</v>
      </c>
      <c r="BS206" t="e">
        <f t="shared" si="208"/>
        <v>#N/A</v>
      </c>
    </row>
    <row r="207" spans="1:71">
      <c r="A207" s="59">
        <v>234</v>
      </c>
      <c r="B207" s="59">
        <v>151243</v>
      </c>
      <c r="C207" s="160">
        <v>21249999.344082799</v>
      </c>
      <c r="D207" s="59">
        <v>2910714</v>
      </c>
      <c r="E207" s="59">
        <v>2910714</v>
      </c>
      <c r="F207" s="59">
        <v>18339285.344082799</v>
      </c>
      <c r="G207" s="59">
        <v>124.999992370605</v>
      </c>
      <c r="H207" s="59">
        <v>-3735623266.8815098</v>
      </c>
      <c r="I207" s="59">
        <v>101</v>
      </c>
      <c r="J207" s="59">
        <v>0</v>
      </c>
      <c r="K207" s="59">
        <v>0</v>
      </c>
      <c r="L207" s="59">
        <v>101</v>
      </c>
      <c r="M207" s="59">
        <v>0</v>
      </c>
      <c r="N207" s="59">
        <v>0</v>
      </c>
      <c r="O207" s="59">
        <v>0</v>
      </c>
      <c r="P207" s="59">
        <v>0</v>
      </c>
      <c r="Q207" s="59">
        <v>0</v>
      </c>
      <c r="R207" s="59">
        <v>2</v>
      </c>
      <c r="S207" s="59">
        <v>0</v>
      </c>
      <c r="T207" s="59">
        <f t="shared" si="158"/>
        <v>0</v>
      </c>
      <c r="U207" s="59">
        <f t="shared" si="159"/>
        <v>0</v>
      </c>
      <c r="V207" s="59">
        <f t="shared" si="160"/>
        <v>0</v>
      </c>
      <c r="W207" s="59">
        <f t="shared" si="161"/>
        <v>0</v>
      </c>
      <c r="X207" s="59">
        <f t="shared" si="162"/>
        <v>0</v>
      </c>
      <c r="Y207" s="59">
        <f t="shared" si="163"/>
        <v>0</v>
      </c>
      <c r="Z207" s="59">
        <f t="shared" si="164"/>
        <v>0</v>
      </c>
      <c r="AA207" s="59">
        <f t="shared" si="165"/>
        <v>0</v>
      </c>
      <c r="AB207" s="59">
        <f t="shared" si="166"/>
        <v>0</v>
      </c>
      <c r="AC207" s="59">
        <f t="shared" si="167"/>
        <v>0</v>
      </c>
      <c r="AD207" s="166">
        <f t="shared" si="157"/>
        <v>2</v>
      </c>
      <c r="AE207" s="169">
        <f t="shared" si="168"/>
        <v>0</v>
      </c>
      <c r="AF207" s="169">
        <f t="shared" si="169"/>
        <v>1</v>
      </c>
      <c r="AG207" s="169">
        <f t="shared" si="170"/>
        <v>0</v>
      </c>
      <c r="AH207" s="169">
        <f t="shared" si="171"/>
        <v>1</v>
      </c>
      <c r="AI207" s="169">
        <f t="shared" si="172"/>
        <v>0</v>
      </c>
      <c r="AJ207" s="169">
        <f t="shared" si="173"/>
        <v>0</v>
      </c>
      <c r="AK207" s="169">
        <f t="shared" si="174"/>
        <v>0</v>
      </c>
      <c r="AL207" s="169">
        <f t="shared" si="175"/>
        <v>1</v>
      </c>
      <c r="AM207" s="169">
        <f t="shared" si="176"/>
        <v>0</v>
      </c>
      <c r="AN207" s="169">
        <f t="shared" si="177"/>
        <v>0</v>
      </c>
      <c r="AO207" s="169">
        <f t="shared" si="178"/>
        <v>1</v>
      </c>
      <c r="AP207" s="169">
        <f t="shared" si="179"/>
        <v>0</v>
      </c>
      <c r="AQ207" s="169">
        <f t="shared" si="180"/>
        <v>0</v>
      </c>
      <c r="AR207" s="169">
        <f t="shared" si="181"/>
        <v>0</v>
      </c>
      <c r="AS207" s="169">
        <f t="shared" si="182"/>
        <v>0</v>
      </c>
      <c r="AT207" s="169">
        <f t="shared" si="183"/>
        <v>0</v>
      </c>
      <c r="AU207" s="169">
        <f t="shared" si="184"/>
        <v>0</v>
      </c>
      <c r="AV207" s="169">
        <f t="shared" si="185"/>
        <v>1</v>
      </c>
      <c r="AW207" s="169">
        <f t="shared" si="186"/>
        <v>0</v>
      </c>
      <c r="AX207" s="169">
        <f t="shared" si="187"/>
        <v>0</v>
      </c>
      <c r="AY207" s="169">
        <f t="shared" si="200"/>
        <v>0</v>
      </c>
      <c r="AZ207" s="169">
        <f t="shared" si="188"/>
        <v>0</v>
      </c>
      <c r="BA207" s="169">
        <f t="shared" si="189"/>
        <v>0</v>
      </c>
      <c r="BB207" s="169">
        <f t="shared" si="190"/>
        <v>1</v>
      </c>
      <c r="BC207" s="169">
        <f t="shared" si="191"/>
        <v>0</v>
      </c>
      <c r="BD207" s="169">
        <f t="shared" si="192"/>
        <v>1</v>
      </c>
      <c r="BE207" s="169">
        <f t="shared" si="193"/>
        <v>0</v>
      </c>
      <c r="BF207" s="169">
        <f t="shared" si="194"/>
        <v>0</v>
      </c>
      <c r="BG207" s="169">
        <f t="shared" si="195"/>
        <v>0</v>
      </c>
      <c r="BH207" s="169">
        <f t="shared" si="196"/>
        <v>0</v>
      </c>
      <c r="BI207" s="169">
        <f t="shared" si="197"/>
        <v>0</v>
      </c>
      <c r="BJ207" s="169">
        <f t="shared" si="198"/>
        <v>0</v>
      </c>
      <c r="BK207" s="167">
        <f t="shared" si="199"/>
        <v>0</v>
      </c>
      <c r="BL207" s="169">
        <f t="shared" si="201"/>
        <v>0</v>
      </c>
      <c r="BM207" s="169">
        <f t="shared" si="202"/>
        <v>1</v>
      </c>
      <c r="BN207" s="169">
        <f t="shared" si="203"/>
        <v>1</v>
      </c>
      <c r="BO207" s="169">
        <f t="shared" si="204"/>
        <v>0</v>
      </c>
      <c r="BP207" s="36">
        <f t="shared" si="205"/>
        <v>1</v>
      </c>
      <c r="BQ207">
        <f t="shared" si="206"/>
        <v>0</v>
      </c>
      <c r="BR207" s="36">
        <f t="shared" si="207"/>
        <v>0</v>
      </c>
      <c r="BS207" t="e">
        <f t="shared" si="208"/>
        <v>#N/A</v>
      </c>
    </row>
    <row r="208" spans="1:71">
      <c r="A208" s="59">
        <v>411</v>
      </c>
      <c r="B208" s="59">
        <v>231621</v>
      </c>
      <c r="C208" s="160">
        <v>43571429.313445598</v>
      </c>
      <c r="D208" s="59">
        <v>24587143.6875</v>
      </c>
      <c r="E208" s="59">
        <v>25158572.25</v>
      </c>
      <c r="F208" s="59">
        <v>18412857.063445602</v>
      </c>
      <c r="G208" s="59">
        <v>31.428571701049801</v>
      </c>
      <c r="H208" s="59">
        <v>-6421835950.6553097</v>
      </c>
      <c r="I208" s="59">
        <v>444</v>
      </c>
      <c r="J208" s="59">
        <v>418</v>
      </c>
      <c r="K208" s="59">
        <v>0</v>
      </c>
      <c r="L208" s="59">
        <v>402</v>
      </c>
      <c r="M208" s="59">
        <v>444</v>
      </c>
      <c r="N208" s="59">
        <v>0</v>
      </c>
      <c r="O208" s="59">
        <v>415</v>
      </c>
      <c r="P208" s="59">
        <v>0</v>
      </c>
      <c r="Q208" s="59">
        <v>0</v>
      </c>
      <c r="R208" s="59">
        <v>1</v>
      </c>
      <c r="S208" s="59">
        <v>0</v>
      </c>
      <c r="T208" s="59">
        <f t="shared" si="158"/>
        <v>3</v>
      </c>
      <c r="U208" s="59">
        <f t="shared" si="159"/>
        <v>0</v>
      </c>
      <c r="V208" s="59">
        <f t="shared" si="160"/>
        <v>0</v>
      </c>
      <c r="W208" s="59">
        <f t="shared" si="161"/>
        <v>2</v>
      </c>
      <c r="X208" s="59">
        <f t="shared" si="162"/>
        <v>0</v>
      </c>
      <c r="Y208" s="59">
        <f t="shared" si="163"/>
        <v>0</v>
      </c>
      <c r="Z208" s="59">
        <f t="shared" si="164"/>
        <v>0</v>
      </c>
      <c r="AA208" s="59">
        <f t="shared" si="165"/>
        <v>0</v>
      </c>
      <c r="AB208" s="59">
        <f t="shared" si="166"/>
        <v>0</v>
      </c>
      <c r="AC208" s="59">
        <f t="shared" si="167"/>
        <v>0</v>
      </c>
      <c r="AD208" s="166">
        <f t="shared" si="157"/>
        <v>0</v>
      </c>
      <c r="AE208" s="169">
        <f t="shared" si="168"/>
        <v>0</v>
      </c>
      <c r="AF208" s="169">
        <f t="shared" si="169"/>
        <v>0</v>
      </c>
      <c r="AG208" s="169">
        <f t="shared" si="170"/>
        <v>0</v>
      </c>
      <c r="AH208" s="169">
        <f t="shared" si="171"/>
        <v>1</v>
      </c>
      <c r="AI208" s="169">
        <f t="shared" si="172"/>
        <v>0</v>
      </c>
      <c r="AJ208" s="169">
        <f t="shared" si="173"/>
        <v>0</v>
      </c>
      <c r="AK208" s="169">
        <f t="shared" si="174"/>
        <v>0</v>
      </c>
      <c r="AL208" s="169">
        <f t="shared" si="175"/>
        <v>1</v>
      </c>
      <c r="AM208" s="169">
        <f t="shared" si="176"/>
        <v>0</v>
      </c>
      <c r="AN208" s="169">
        <f t="shared" si="177"/>
        <v>0</v>
      </c>
      <c r="AO208" s="169">
        <f t="shared" si="178"/>
        <v>1</v>
      </c>
      <c r="AP208" s="169">
        <f t="shared" si="179"/>
        <v>0</v>
      </c>
      <c r="AQ208" s="169">
        <f t="shared" si="180"/>
        <v>0</v>
      </c>
      <c r="AR208" s="169">
        <f t="shared" si="181"/>
        <v>0</v>
      </c>
      <c r="AS208" s="169">
        <f t="shared" si="182"/>
        <v>0</v>
      </c>
      <c r="AT208" s="169">
        <f t="shared" si="183"/>
        <v>0</v>
      </c>
      <c r="AU208" s="169">
        <f t="shared" si="184"/>
        <v>0</v>
      </c>
      <c r="AV208" s="169">
        <f t="shared" si="185"/>
        <v>1</v>
      </c>
      <c r="AW208" s="169">
        <f t="shared" si="186"/>
        <v>1</v>
      </c>
      <c r="AX208" s="169">
        <f t="shared" si="187"/>
        <v>1</v>
      </c>
      <c r="AY208" s="169">
        <f t="shared" si="200"/>
        <v>0</v>
      </c>
      <c r="AZ208" s="169">
        <f t="shared" si="188"/>
        <v>0</v>
      </c>
      <c r="BA208" s="169">
        <f t="shared" si="189"/>
        <v>0</v>
      </c>
      <c r="BB208" s="169">
        <f t="shared" si="190"/>
        <v>1</v>
      </c>
      <c r="BC208" s="169">
        <f t="shared" si="191"/>
        <v>2</v>
      </c>
      <c r="BD208" s="169">
        <f t="shared" si="192"/>
        <v>0</v>
      </c>
      <c r="BE208" s="169">
        <f t="shared" si="193"/>
        <v>0</v>
      </c>
      <c r="BF208" s="169">
        <f t="shared" si="194"/>
        <v>0</v>
      </c>
      <c r="BG208" s="169">
        <f t="shared" si="195"/>
        <v>0</v>
      </c>
      <c r="BH208" s="169">
        <f t="shared" si="196"/>
        <v>1</v>
      </c>
      <c r="BI208" s="169">
        <f t="shared" si="197"/>
        <v>0</v>
      </c>
      <c r="BJ208" s="169">
        <f t="shared" si="198"/>
        <v>0</v>
      </c>
      <c r="BK208" s="167">
        <f t="shared" si="199"/>
        <v>0</v>
      </c>
      <c r="BL208" s="169">
        <f t="shared" si="201"/>
        <v>1</v>
      </c>
      <c r="BM208" s="169">
        <f t="shared" si="202"/>
        <v>0</v>
      </c>
      <c r="BN208" s="169">
        <f t="shared" si="203"/>
        <v>1</v>
      </c>
      <c r="BO208" s="169">
        <f t="shared" si="204"/>
        <v>0</v>
      </c>
      <c r="BP208" s="36">
        <f t="shared" si="205"/>
        <v>0</v>
      </c>
      <c r="BQ208">
        <f t="shared" si="206"/>
        <v>0</v>
      </c>
      <c r="BR208" s="36">
        <f t="shared" si="207"/>
        <v>2</v>
      </c>
      <c r="BS208" t="e">
        <f t="shared" si="208"/>
        <v>#N/A</v>
      </c>
    </row>
    <row r="209" spans="1:71">
      <c r="A209" s="59">
        <v>205</v>
      </c>
      <c r="B209" s="59">
        <v>132101</v>
      </c>
      <c r="C209" s="160">
        <v>92857142.461805895</v>
      </c>
      <c r="D209" s="59">
        <v>74392859.5</v>
      </c>
      <c r="E209" s="59">
        <v>74392859.5</v>
      </c>
      <c r="F209" s="59">
        <v>18464282.961805899</v>
      </c>
      <c r="G209" s="59">
        <v>1014.2857360839801</v>
      </c>
      <c r="H209" s="59">
        <v>-3037159305.5835199</v>
      </c>
      <c r="I209" s="59">
        <v>0</v>
      </c>
      <c r="J209" s="59">
        <v>0</v>
      </c>
      <c r="K209" s="59">
        <v>0</v>
      </c>
      <c r="L209" s="59">
        <v>406</v>
      </c>
      <c r="M209" s="59">
        <v>0</v>
      </c>
      <c r="N209" s="59">
        <v>0</v>
      </c>
      <c r="O209" s="59">
        <v>102</v>
      </c>
      <c r="P209" s="59">
        <v>0</v>
      </c>
      <c r="Q209" s="59">
        <v>0</v>
      </c>
      <c r="R209" s="59">
        <v>1</v>
      </c>
      <c r="S209" s="59">
        <v>0</v>
      </c>
      <c r="T209" s="59">
        <f t="shared" si="158"/>
        <v>1</v>
      </c>
      <c r="U209" s="59">
        <f t="shared" si="159"/>
        <v>0</v>
      </c>
      <c r="V209" s="59">
        <f t="shared" si="160"/>
        <v>1</v>
      </c>
      <c r="W209" s="59">
        <f t="shared" si="161"/>
        <v>0</v>
      </c>
      <c r="X209" s="59">
        <f t="shared" si="162"/>
        <v>0</v>
      </c>
      <c r="Y209" s="59">
        <f t="shared" si="163"/>
        <v>0</v>
      </c>
      <c r="Z209" s="59">
        <f t="shared" si="164"/>
        <v>0</v>
      </c>
      <c r="AA209" s="59">
        <f t="shared" si="165"/>
        <v>0</v>
      </c>
      <c r="AB209" s="59">
        <f t="shared" si="166"/>
        <v>0</v>
      </c>
      <c r="AC209" s="59">
        <f t="shared" si="167"/>
        <v>0</v>
      </c>
      <c r="AD209" s="166">
        <f t="shared" si="157"/>
        <v>0</v>
      </c>
      <c r="AE209" s="169">
        <f t="shared" si="168"/>
        <v>0</v>
      </c>
      <c r="AF209" s="169">
        <f t="shared" si="169"/>
        <v>0</v>
      </c>
      <c r="AG209" s="169">
        <f t="shared" si="170"/>
        <v>0</v>
      </c>
      <c r="AH209" s="169">
        <f t="shared" si="171"/>
        <v>1</v>
      </c>
      <c r="AI209" s="169">
        <f t="shared" si="172"/>
        <v>0</v>
      </c>
      <c r="AJ209" s="169">
        <f t="shared" si="173"/>
        <v>0</v>
      </c>
      <c r="AK209" s="169">
        <f t="shared" si="174"/>
        <v>0</v>
      </c>
      <c r="AL209" s="169">
        <f t="shared" si="175"/>
        <v>1</v>
      </c>
      <c r="AM209" s="169">
        <f t="shared" si="176"/>
        <v>1</v>
      </c>
      <c r="AN209" s="169">
        <f t="shared" si="177"/>
        <v>0</v>
      </c>
      <c r="AO209" s="169">
        <f t="shared" si="178"/>
        <v>1</v>
      </c>
      <c r="AP209" s="169">
        <f t="shared" si="179"/>
        <v>0</v>
      </c>
      <c r="AQ209" s="169">
        <f t="shared" si="180"/>
        <v>1</v>
      </c>
      <c r="AR209" s="169">
        <f t="shared" si="181"/>
        <v>1</v>
      </c>
      <c r="AS209" s="169">
        <f t="shared" si="182"/>
        <v>1</v>
      </c>
      <c r="AT209" s="169">
        <f t="shared" si="183"/>
        <v>0</v>
      </c>
      <c r="AU209" s="169">
        <f t="shared" si="184"/>
        <v>0</v>
      </c>
      <c r="AV209" s="169">
        <f t="shared" si="185"/>
        <v>0</v>
      </c>
      <c r="AW209" s="169">
        <f t="shared" si="186"/>
        <v>1</v>
      </c>
      <c r="AX209" s="169">
        <f t="shared" si="187"/>
        <v>0</v>
      </c>
      <c r="AY209" s="169">
        <f t="shared" si="200"/>
        <v>1</v>
      </c>
      <c r="AZ209" s="169">
        <f t="shared" si="188"/>
        <v>1</v>
      </c>
      <c r="BA209" s="169">
        <f t="shared" si="189"/>
        <v>0</v>
      </c>
      <c r="BB209" s="169">
        <f t="shared" si="190"/>
        <v>1</v>
      </c>
      <c r="BC209" s="169">
        <f t="shared" si="191"/>
        <v>0</v>
      </c>
      <c r="BD209" s="169">
        <f t="shared" si="192"/>
        <v>1</v>
      </c>
      <c r="BE209" s="169">
        <f t="shared" si="193"/>
        <v>1</v>
      </c>
      <c r="BF209" s="169">
        <f t="shared" si="194"/>
        <v>0</v>
      </c>
      <c r="BG209" s="169">
        <f t="shared" si="195"/>
        <v>0</v>
      </c>
      <c r="BH209" s="169">
        <f t="shared" si="196"/>
        <v>0</v>
      </c>
      <c r="BI209" s="169">
        <f t="shared" si="197"/>
        <v>0</v>
      </c>
      <c r="BJ209" s="169">
        <f t="shared" si="198"/>
        <v>0</v>
      </c>
      <c r="BK209" s="167">
        <f t="shared" si="199"/>
        <v>0</v>
      </c>
      <c r="BL209" s="169">
        <f t="shared" si="201"/>
        <v>1</v>
      </c>
      <c r="BM209" s="169">
        <f t="shared" si="202"/>
        <v>0</v>
      </c>
      <c r="BN209" s="169">
        <f t="shared" si="203"/>
        <v>1</v>
      </c>
      <c r="BO209" s="169">
        <f t="shared" si="204"/>
        <v>0</v>
      </c>
      <c r="BP209" s="36">
        <f t="shared" si="205"/>
        <v>0</v>
      </c>
      <c r="BQ209">
        <f t="shared" si="206"/>
        <v>0</v>
      </c>
      <c r="BR209" s="36">
        <f t="shared" si="207"/>
        <v>2</v>
      </c>
      <c r="BS209" t="e">
        <f t="shared" si="208"/>
        <v>#N/A</v>
      </c>
    </row>
    <row r="210" spans="1:71">
      <c r="A210" s="59">
        <v>359</v>
      </c>
      <c r="B210" s="59">
        <v>212201</v>
      </c>
      <c r="C210" s="160">
        <v>40799999.392032601</v>
      </c>
      <c r="D210" s="59">
        <v>21540000</v>
      </c>
      <c r="E210" s="59">
        <v>21540000</v>
      </c>
      <c r="F210" s="59">
        <v>19259999.392032601</v>
      </c>
      <c r="G210" s="59">
        <v>3120</v>
      </c>
      <c r="H210" s="59">
        <v>-5324771072.2732496</v>
      </c>
      <c r="I210" s="59">
        <v>0</v>
      </c>
      <c r="J210" s="59">
        <v>0</v>
      </c>
      <c r="K210" s="59">
        <v>0</v>
      </c>
      <c r="L210" s="59">
        <v>406</v>
      </c>
      <c r="M210" s="59">
        <v>301</v>
      </c>
      <c r="N210" s="59">
        <v>410</v>
      </c>
      <c r="O210" s="59">
        <v>0</v>
      </c>
      <c r="P210" s="59">
        <v>0</v>
      </c>
      <c r="Q210" s="59">
        <v>0</v>
      </c>
      <c r="R210" s="59">
        <v>2</v>
      </c>
      <c r="S210" s="59">
        <v>1</v>
      </c>
      <c r="T210" s="59">
        <f t="shared" si="158"/>
        <v>1</v>
      </c>
      <c r="U210" s="59">
        <f t="shared" si="159"/>
        <v>0</v>
      </c>
      <c r="V210" s="59">
        <f t="shared" si="160"/>
        <v>0</v>
      </c>
      <c r="W210" s="59">
        <f t="shared" si="161"/>
        <v>1</v>
      </c>
      <c r="X210" s="59">
        <f t="shared" si="162"/>
        <v>0</v>
      </c>
      <c r="Y210" s="59">
        <f t="shared" si="163"/>
        <v>1</v>
      </c>
      <c r="Z210" s="59">
        <f t="shared" si="164"/>
        <v>0</v>
      </c>
      <c r="AA210" s="59">
        <f t="shared" si="165"/>
        <v>0</v>
      </c>
      <c r="AB210" s="59">
        <f t="shared" si="166"/>
        <v>0</v>
      </c>
      <c r="AC210" s="59">
        <f t="shared" si="167"/>
        <v>0</v>
      </c>
      <c r="AD210" s="166">
        <f t="shared" si="157"/>
        <v>0</v>
      </c>
      <c r="AE210" s="169">
        <f t="shared" si="168"/>
        <v>0</v>
      </c>
      <c r="AF210" s="169">
        <f t="shared" si="169"/>
        <v>0</v>
      </c>
      <c r="AG210" s="169">
        <f t="shared" si="170"/>
        <v>0</v>
      </c>
      <c r="AH210" s="169">
        <f t="shared" si="171"/>
        <v>1</v>
      </c>
      <c r="AI210" s="169">
        <f t="shared" si="172"/>
        <v>0</v>
      </c>
      <c r="AJ210" s="169">
        <f t="shared" si="173"/>
        <v>0</v>
      </c>
      <c r="AK210" s="169">
        <f t="shared" si="174"/>
        <v>0</v>
      </c>
      <c r="AL210" s="169">
        <f t="shared" si="175"/>
        <v>1</v>
      </c>
      <c r="AM210" s="169">
        <f t="shared" si="176"/>
        <v>0</v>
      </c>
      <c r="AN210" s="169">
        <f t="shared" si="177"/>
        <v>0</v>
      </c>
      <c r="AO210" s="169">
        <f t="shared" si="178"/>
        <v>1</v>
      </c>
      <c r="AP210" s="169">
        <f t="shared" si="179"/>
        <v>0</v>
      </c>
      <c r="AQ210" s="169">
        <f t="shared" si="180"/>
        <v>0</v>
      </c>
      <c r="AR210" s="169">
        <f t="shared" si="181"/>
        <v>0</v>
      </c>
      <c r="AS210" s="169">
        <f t="shared" si="182"/>
        <v>0</v>
      </c>
      <c r="AT210" s="169">
        <f t="shared" si="183"/>
        <v>0</v>
      </c>
      <c r="AU210" s="169">
        <f t="shared" si="184"/>
        <v>0</v>
      </c>
      <c r="AV210" s="169">
        <f t="shared" si="185"/>
        <v>1</v>
      </c>
      <c r="AW210" s="169">
        <f t="shared" si="186"/>
        <v>1</v>
      </c>
      <c r="AX210" s="169">
        <f t="shared" si="187"/>
        <v>0</v>
      </c>
      <c r="AY210" s="169">
        <f t="shared" si="200"/>
        <v>1</v>
      </c>
      <c r="AZ210" s="169">
        <f t="shared" si="188"/>
        <v>0</v>
      </c>
      <c r="BA210" s="169">
        <f t="shared" si="189"/>
        <v>0</v>
      </c>
      <c r="BB210" s="169">
        <f t="shared" si="190"/>
        <v>1</v>
      </c>
      <c r="BC210" s="169">
        <f t="shared" si="191"/>
        <v>1</v>
      </c>
      <c r="BD210" s="169">
        <f t="shared" si="192"/>
        <v>0</v>
      </c>
      <c r="BE210" s="169">
        <f t="shared" si="193"/>
        <v>1</v>
      </c>
      <c r="BF210" s="169">
        <f t="shared" si="194"/>
        <v>0</v>
      </c>
      <c r="BG210" s="169">
        <f t="shared" si="195"/>
        <v>0</v>
      </c>
      <c r="BH210" s="169">
        <f t="shared" si="196"/>
        <v>0</v>
      </c>
      <c r="BI210" s="169">
        <f t="shared" si="197"/>
        <v>0</v>
      </c>
      <c r="BJ210" s="169">
        <f t="shared" si="198"/>
        <v>0</v>
      </c>
      <c r="BK210" s="167">
        <f t="shared" si="199"/>
        <v>0</v>
      </c>
      <c r="BL210" s="169">
        <f t="shared" si="201"/>
        <v>0</v>
      </c>
      <c r="BM210" s="169">
        <f t="shared" si="202"/>
        <v>1</v>
      </c>
      <c r="BN210" s="169">
        <f t="shared" si="203"/>
        <v>0</v>
      </c>
      <c r="BO210" s="169">
        <f t="shared" si="204"/>
        <v>1</v>
      </c>
      <c r="BP210" s="36">
        <f t="shared" si="205"/>
        <v>0</v>
      </c>
      <c r="BQ210">
        <f t="shared" si="206"/>
        <v>0</v>
      </c>
      <c r="BR210" s="36">
        <f t="shared" si="207"/>
        <v>1</v>
      </c>
      <c r="BS210" t="e">
        <f t="shared" si="208"/>
        <v>#N/A</v>
      </c>
    </row>
    <row r="211" spans="1:71">
      <c r="A211" s="59">
        <v>130</v>
      </c>
      <c r="B211" s="59">
        <v>111281</v>
      </c>
      <c r="C211" s="160">
        <v>50000000.851494901</v>
      </c>
      <c r="D211" s="59">
        <v>22680000.5</v>
      </c>
      <c r="E211" s="59">
        <v>30565715</v>
      </c>
      <c r="F211" s="59">
        <v>19434285.851494901</v>
      </c>
      <c r="G211" s="59">
        <v>148.57142448425299</v>
      </c>
      <c r="H211" s="59">
        <v>-1950498743.5974901</v>
      </c>
      <c r="I211" s="59">
        <v>101</v>
      </c>
      <c r="J211" s="59">
        <v>0</v>
      </c>
      <c r="K211" s="59">
        <v>0</v>
      </c>
      <c r="L211" s="59">
        <v>101</v>
      </c>
      <c r="M211" s="59">
        <v>0</v>
      </c>
      <c r="N211" s="59">
        <v>0</v>
      </c>
      <c r="O211" s="59">
        <v>0</v>
      </c>
      <c r="P211" s="59">
        <v>0</v>
      </c>
      <c r="Q211" s="59">
        <v>0</v>
      </c>
      <c r="R211" s="59">
        <v>1</v>
      </c>
      <c r="S211" s="59">
        <v>1</v>
      </c>
      <c r="T211" s="59">
        <f t="shared" si="158"/>
        <v>0</v>
      </c>
      <c r="U211" s="59">
        <f t="shared" si="159"/>
        <v>0</v>
      </c>
      <c r="V211" s="59">
        <f t="shared" si="160"/>
        <v>0</v>
      </c>
      <c r="W211" s="59">
        <f t="shared" si="161"/>
        <v>0</v>
      </c>
      <c r="X211" s="59">
        <f t="shared" si="162"/>
        <v>0</v>
      </c>
      <c r="Y211" s="59">
        <f t="shared" si="163"/>
        <v>0</v>
      </c>
      <c r="Z211" s="59">
        <f t="shared" si="164"/>
        <v>0</v>
      </c>
      <c r="AA211" s="59">
        <f t="shared" si="165"/>
        <v>0</v>
      </c>
      <c r="AB211" s="59">
        <f t="shared" si="166"/>
        <v>0</v>
      </c>
      <c r="AC211" s="59">
        <f t="shared" si="167"/>
        <v>0</v>
      </c>
      <c r="AD211" s="166">
        <f t="shared" si="157"/>
        <v>2</v>
      </c>
      <c r="AE211" s="169">
        <f t="shared" si="168"/>
        <v>0</v>
      </c>
      <c r="AF211" s="169">
        <f t="shared" si="169"/>
        <v>1</v>
      </c>
      <c r="AG211" s="169">
        <f t="shared" si="170"/>
        <v>0</v>
      </c>
      <c r="AH211" s="169">
        <f t="shared" si="171"/>
        <v>1</v>
      </c>
      <c r="AI211" s="169">
        <f t="shared" si="172"/>
        <v>0</v>
      </c>
      <c r="AJ211" s="169">
        <f t="shared" si="173"/>
        <v>0</v>
      </c>
      <c r="AK211" s="169">
        <f t="shared" si="174"/>
        <v>0</v>
      </c>
      <c r="AL211" s="169">
        <f t="shared" si="175"/>
        <v>1</v>
      </c>
      <c r="AM211" s="169">
        <f t="shared" si="176"/>
        <v>0</v>
      </c>
      <c r="AN211" s="169">
        <f t="shared" si="177"/>
        <v>0</v>
      </c>
      <c r="AO211" s="169">
        <f t="shared" si="178"/>
        <v>1</v>
      </c>
      <c r="AP211" s="169">
        <f t="shared" si="179"/>
        <v>0</v>
      </c>
      <c r="AQ211" s="169">
        <f t="shared" si="180"/>
        <v>0</v>
      </c>
      <c r="AR211" s="169">
        <f t="shared" si="181"/>
        <v>0</v>
      </c>
      <c r="AS211" s="169">
        <f t="shared" si="182"/>
        <v>0</v>
      </c>
      <c r="AT211" s="169">
        <f t="shared" si="183"/>
        <v>0</v>
      </c>
      <c r="AU211" s="169">
        <f t="shared" si="184"/>
        <v>0</v>
      </c>
      <c r="AV211" s="169">
        <f t="shared" si="185"/>
        <v>1</v>
      </c>
      <c r="AW211" s="169">
        <f t="shared" si="186"/>
        <v>0</v>
      </c>
      <c r="AX211" s="169">
        <f t="shared" si="187"/>
        <v>0</v>
      </c>
      <c r="AY211" s="169">
        <f t="shared" si="200"/>
        <v>0</v>
      </c>
      <c r="AZ211" s="169">
        <f t="shared" si="188"/>
        <v>0</v>
      </c>
      <c r="BA211" s="169">
        <f t="shared" si="189"/>
        <v>0</v>
      </c>
      <c r="BB211" s="169">
        <f t="shared" si="190"/>
        <v>1</v>
      </c>
      <c r="BC211" s="169">
        <f t="shared" si="191"/>
        <v>0</v>
      </c>
      <c r="BD211" s="169">
        <f t="shared" si="192"/>
        <v>1</v>
      </c>
      <c r="BE211" s="169">
        <f t="shared" si="193"/>
        <v>0</v>
      </c>
      <c r="BF211" s="169">
        <f t="shared" si="194"/>
        <v>0</v>
      </c>
      <c r="BG211" s="169">
        <f t="shared" si="195"/>
        <v>0</v>
      </c>
      <c r="BH211" s="169">
        <f t="shared" si="196"/>
        <v>0</v>
      </c>
      <c r="BI211" s="169">
        <f t="shared" si="197"/>
        <v>0</v>
      </c>
      <c r="BJ211" s="169">
        <f t="shared" si="198"/>
        <v>0</v>
      </c>
      <c r="BK211" s="167">
        <f t="shared" si="199"/>
        <v>0</v>
      </c>
      <c r="BL211" s="169">
        <f t="shared" si="201"/>
        <v>1</v>
      </c>
      <c r="BM211" s="169">
        <f t="shared" si="202"/>
        <v>0</v>
      </c>
      <c r="BN211" s="169">
        <f t="shared" si="203"/>
        <v>0</v>
      </c>
      <c r="BO211" s="169">
        <f t="shared" si="204"/>
        <v>1</v>
      </c>
      <c r="BP211" s="36">
        <f t="shared" si="205"/>
        <v>1</v>
      </c>
      <c r="BQ211">
        <f t="shared" si="206"/>
        <v>0</v>
      </c>
      <c r="BR211" s="36">
        <f t="shared" si="207"/>
        <v>0</v>
      </c>
      <c r="BS211" t="e">
        <f t="shared" si="208"/>
        <v>#N/A</v>
      </c>
    </row>
    <row r="212" spans="1:71">
      <c r="A212" s="59">
        <v>366</v>
      </c>
      <c r="B212" s="59">
        <v>221103</v>
      </c>
      <c r="C212" s="160">
        <v>49571428.360379502</v>
      </c>
      <c r="D212" s="59">
        <v>29857143</v>
      </c>
      <c r="E212" s="59">
        <v>29857143</v>
      </c>
      <c r="F212" s="59">
        <v>19714285.360379498</v>
      </c>
      <c r="G212" s="59">
        <v>457.14285278320301</v>
      </c>
      <c r="H212" s="59">
        <v>-5433326990.6200895</v>
      </c>
      <c r="I212" s="59">
        <v>102</v>
      </c>
      <c r="J212" s="59">
        <v>0</v>
      </c>
      <c r="K212" s="59">
        <v>0</v>
      </c>
      <c r="L212" s="59">
        <v>102</v>
      </c>
      <c r="M212" s="59">
        <v>0</v>
      </c>
      <c r="N212" s="59">
        <v>0</v>
      </c>
      <c r="O212" s="59">
        <v>0</v>
      </c>
      <c r="P212" s="59">
        <v>0</v>
      </c>
      <c r="Q212" s="59">
        <v>0</v>
      </c>
      <c r="R212" s="59">
        <v>1</v>
      </c>
      <c r="S212" s="59">
        <v>0</v>
      </c>
      <c r="T212" s="59">
        <f t="shared" si="158"/>
        <v>0</v>
      </c>
      <c r="U212" s="59">
        <f t="shared" si="159"/>
        <v>0</v>
      </c>
      <c r="V212" s="59">
        <f t="shared" si="160"/>
        <v>2</v>
      </c>
      <c r="W212" s="59">
        <f t="shared" si="161"/>
        <v>0</v>
      </c>
      <c r="X212" s="59">
        <f t="shared" si="162"/>
        <v>0</v>
      </c>
      <c r="Y212" s="59">
        <f t="shared" si="163"/>
        <v>0</v>
      </c>
      <c r="Z212" s="59">
        <f t="shared" si="164"/>
        <v>0</v>
      </c>
      <c r="AA212" s="59">
        <f t="shared" si="165"/>
        <v>0</v>
      </c>
      <c r="AB212" s="59">
        <f t="shared" si="166"/>
        <v>0</v>
      </c>
      <c r="AC212" s="59">
        <f t="shared" si="167"/>
        <v>0</v>
      </c>
      <c r="AD212" s="166">
        <f t="shared" si="157"/>
        <v>0</v>
      </c>
      <c r="AE212" s="169">
        <f t="shared" si="168"/>
        <v>0</v>
      </c>
      <c r="AF212" s="169">
        <f t="shared" si="169"/>
        <v>0</v>
      </c>
      <c r="AG212" s="169">
        <f t="shared" si="170"/>
        <v>0</v>
      </c>
      <c r="AH212" s="169">
        <f t="shared" si="171"/>
        <v>1</v>
      </c>
      <c r="AI212" s="169">
        <f t="shared" si="172"/>
        <v>0</v>
      </c>
      <c r="AJ212" s="169">
        <f t="shared" si="173"/>
        <v>0</v>
      </c>
      <c r="AK212" s="169">
        <f t="shared" si="174"/>
        <v>0</v>
      </c>
      <c r="AL212" s="169">
        <f t="shared" si="175"/>
        <v>1</v>
      </c>
      <c r="AM212" s="169">
        <f t="shared" si="176"/>
        <v>1</v>
      </c>
      <c r="AN212" s="169">
        <f t="shared" si="177"/>
        <v>0</v>
      </c>
      <c r="AO212" s="169">
        <f t="shared" si="178"/>
        <v>1</v>
      </c>
      <c r="AP212" s="169">
        <f t="shared" si="179"/>
        <v>1</v>
      </c>
      <c r="AQ212" s="169">
        <f t="shared" si="180"/>
        <v>0</v>
      </c>
      <c r="AR212" s="169">
        <f t="shared" si="181"/>
        <v>0</v>
      </c>
      <c r="AS212" s="169">
        <f t="shared" si="182"/>
        <v>0</v>
      </c>
      <c r="AT212" s="169">
        <f t="shared" si="183"/>
        <v>0</v>
      </c>
      <c r="AU212" s="169">
        <f t="shared" si="184"/>
        <v>0</v>
      </c>
      <c r="AV212" s="169">
        <f t="shared" si="185"/>
        <v>1</v>
      </c>
      <c r="AW212" s="169">
        <f t="shared" si="186"/>
        <v>0</v>
      </c>
      <c r="AX212" s="169">
        <f t="shared" si="187"/>
        <v>0</v>
      </c>
      <c r="AY212" s="169">
        <f t="shared" si="200"/>
        <v>0</v>
      </c>
      <c r="AZ212" s="169">
        <f t="shared" si="188"/>
        <v>0</v>
      </c>
      <c r="BA212" s="169">
        <f t="shared" si="189"/>
        <v>0</v>
      </c>
      <c r="BB212" s="169">
        <f t="shared" si="190"/>
        <v>1</v>
      </c>
      <c r="BC212" s="169">
        <f t="shared" si="191"/>
        <v>0</v>
      </c>
      <c r="BD212" s="169">
        <f t="shared" si="192"/>
        <v>1</v>
      </c>
      <c r="BE212" s="169">
        <f t="shared" si="193"/>
        <v>0</v>
      </c>
      <c r="BF212" s="169">
        <f t="shared" si="194"/>
        <v>0</v>
      </c>
      <c r="BG212" s="169">
        <f t="shared" si="195"/>
        <v>0</v>
      </c>
      <c r="BH212" s="169">
        <f t="shared" si="196"/>
        <v>0</v>
      </c>
      <c r="BI212" s="169">
        <f t="shared" si="197"/>
        <v>0</v>
      </c>
      <c r="BJ212" s="169">
        <f t="shared" si="198"/>
        <v>0</v>
      </c>
      <c r="BK212" s="167">
        <f t="shared" si="199"/>
        <v>0</v>
      </c>
      <c r="BL212" s="169">
        <f t="shared" si="201"/>
        <v>1</v>
      </c>
      <c r="BM212" s="169">
        <f t="shared" si="202"/>
        <v>0</v>
      </c>
      <c r="BN212" s="169">
        <f t="shared" si="203"/>
        <v>1</v>
      </c>
      <c r="BO212" s="169">
        <f t="shared" si="204"/>
        <v>0</v>
      </c>
      <c r="BP212" s="36">
        <f t="shared" si="205"/>
        <v>0</v>
      </c>
      <c r="BQ212">
        <f t="shared" si="206"/>
        <v>0</v>
      </c>
      <c r="BR212" s="36">
        <f t="shared" si="207"/>
        <v>0</v>
      </c>
      <c r="BS212" t="e">
        <f t="shared" si="208"/>
        <v>#N/A</v>
      </c>
    </row>
    <row r="213" spans="1:71">
      <c r="A213" s="59">
        <v>349</v>
      </c>
      <c r="B213" s="59">
        <v>211492</v>
      </c>
      <c r="C213" s="160">
        <v>28571428.449786399</v>
      </c>
      <c r="D213" s="59">
        <v>8500000</v>
      </c>
      <c r="E213" s="59">
        <v>8500000</v>
      </c>
      <c r="F213" s="59">
        <v>20071428.449786399</v>
      </c>
      <c r="G213" s="59">
        <v>0</v>
      </c>
      <c r="H213" s="59">
        <v>-4850545355.9535398</v>
      </c>
      <c r="I213" s="59">
        <v>0</v>
      </c>
      <c r="J213" s="59">
        <v>0</v>
      </c>
      <c r="K213" s="59">
        <v>0</v>
      </c>
      <c r="L213" s="59">
        <v>101</v>
      </c>
      <c r="M213" s="59">
        <v>0</v>
      </c>
      <c r="N213" s="59">
        <v>0</v>
      </c>
      <c r="O213" s="59">
        <v>0</v>
      </c>
      <c r="P213" s="59">
        <v>0</v>
      </c>
      <c r="Q213" s="59">
        <v>0</v>
      </c>
      <c r="R213" s="59">
        <v>1</v>
      </c>
      <c r="S213" s="59">
        <v>0</v>
      </c>
      <c r="T213" s="59">
        <f t="shared" si="158"/>
        <v>0</v>
      </c>
      <c r="U213" s="59">
        <f t="shared" si="159"/>
        <v>0</v>
      </c>
      <c r="V213" s="59">
        <f t="shared" si="160"/>
        <v>0</v>
      </c>
      <c r="W213" s="59">
        <f t="shared" si="161"/>
        <v>0</v>
      </c>
      <c r="X213" s="59">
        <f t="shared" si="162"/>
        <v>0</v>
      </c>
      <c r="Y213" s="59">
        <f t="shared" si="163"/>
        <v>0</v>
      </c>
      <c r="Z213" s="59">
        <f t="shared" si="164"/>
        <v>0</v>
      </c>
      <c r="AA213" s="59">
        <f t="shared" si="165"/>
        <v>0</v>
      </c>
      <c r="AB213" s="59">
        <f t="shared" si="166"/>
        <v>0</v>
      </c>
      <c r="AC213" s="59">
        <f t="shared" si="167"/>
        <v>0</v>
      </c>
      <c r="AD213" s="166">
        <f t="shared" si="157"/>
        <v>1</v>
      </c>
      <c r="AE213" s="169">
        <f t="shared" si="168"/>
        <v>1</v>
      </c>
      <c r="AF213" s="169">
        <f t="shared" si="169"/>
        <v>0</v>
      </c>
      <c r="AG213" s="169">
        <f t="shared" si="170"/>
        <v>0</v>
      </c>
      <c r="AH213" s="169">
        <f t="shared" si="171"/>
        <v>1</v>
      </c>
      <c r="AI213" s="169">
        <f t="shared" si="172"/>
        <v>0</v>
      </c>
      <c r="AJ213" s="169">
        <f t="shared" si="173"/>
        <v>0</v>
      </c>
      <c r="AK213" s="169">
        <f t="shared" si="174"/>
        <v>0</v>
      </c>
      <c r="AL213" s="169">
        <f t="shared" si="175"/>
        <v>1</v>
      </c>
      <c r="AM213" s="169">
        <f t="shared" si="176"/>
        <v>0</v>
      </c>
      <c r="AN213" s="169">
        <f t="shared" si="177"/>
        <v>0</v>
      </c>
      <c r="AO213" s="169">
        <f t="shared" si="178"/>
        <v>1</v>
      </c>
      <c r="AP213" s="169">
        <f t="shared" si="179"/>
        <v>0</v>
      </c>
      <c r="AQ213" s="169">
        <f t="shared" si="180"/>
        <v>0</v>
      </c>
      <c r="AR213" s="169">
        <f t="shared" si="181"/>
        <v>0</v>
      </c>
      <c r="AS213" s="169">
        <f t="shared" si="182"/>
        <v>0</v>
      </c>
      <c r="AT213" s="169">
        <f t="shared" si="183"/>
        <v>0</v>
      </c>
      <c r="AU213" s="169">
        <f t="shared" si="184"/>
        <v>0</v>
      </c>
      <c r="AV213" s="169">
        <f t="shared" si="185"/>
        <v>1</v>
      </c>
      <c r="AW213" s="169">
        <f t="shared" si="186"/>
        <v>0</v>
      </c>
      <c r="AX213" s="169">
        <f t="shared" si="187"/>
        <v>0</v>
      </c>
      <c r="AY213" s="169">
        <f t="shared" si="200"/>
        <v>0</v>
      </c>
      <c r="AZ213" s="169">
        <f t="shared" si="188"/>
        <v>0</v>
      </c>
      <c r="BA213" s="169">
        <f t="shared" si="189"/>
        <v>0</v>
      </c>
      <c r="BB213" s="169">
        <f t="shared" si="190"/>
        <v>1</v>
      </c>
      <c r="BC213" s="169">
        <f t="shared" si="191"/>
        <v>0</v>
      </c>
      <c r="BD213" s="169">
        <f t="shared" si="192"/>
        <v>1</v>
      </c>
      <c r="BE213" s="169">
        <f t="shared" si="193"/>
        <v>0</v>
      </c>
      <c r="BF213" s="169">
        <f t="shared" si="194"/>
        <v>0</v>
      </c>
      <c r="BG213" s="169">
        <f t="shared" si="195"/>
        <v>0</v>
      </c>
      <c r="BH213" s="169">
        <f t="shared" si="196"/>
        <v>0</v>
      </c>
      <c r="BI213" s="169">
        <f t="shared" si="197"/>
        <v>0</v>
      </c>
      <c r="BJ213" s="169">
        <f t="shared" si="198"/>
        <v>0</v>
      </c>
      <c r="BK213" s="167">
        <f t="shared" si="199"/>
        <v>0</v>
      </c>
      <c r="BL213" s="169">
        <f t="shared" si="201"/>
        <v>1</v>
      </c>
      <c r="BM213" s="169">
        <f t="shared" si="202"/>
        <v>0</v>
      </c>
      <c r="BN213" s="169">
        <f t="shared" si="203"/>
        <v>1</v>
      </c>
      <c r="BO213" s="169">
        <f t="shared" si="204"/>
        <v>0</v>
      </c>
      <c r="BP213" s="36">
        <f t="shared" si="205"/>
        <v>1</v>
      </c>
      <c r="BQ213">
        <f t="shared" si="206"/>
        <v>0</v>
      </c>
      <c r="BR213" s="36">
        <f t="shared" si="207"/>
        <v>0</v>
      </c>
      <c r="BS213" t="e">
        <f t="shared" si="208"/>
        <v>#N/A</v>
      </c>
    </row>
    <row r="214" spans="1:71">
      <c r="A214" s="59">
        <v>247</v>
      </c>
      <c r="B214" s="59">
        <v>152121</v>
      </c>
      <c r="C214" s="160">
        <v>28769840.8071131</v>
      </c>
      <c r="D214" s="59">
        <v>7753968.25</v>
      </c>
      <c r="E214" s="59">
        <v>7753968.25</v>
      </c>
      <c r="F214" s="59">
        <v>21015872.5571131</v>
      </c>
      <c r="G214" s="59">
        <v>0</v>
      </c>
      <c r="H214" s="59">
        <v>-3835752804.7276001</v>
      </c>
      <c r="I214" s="59">
        <v>0</v>
      </c>
      <c r="J214" s="59">
        <v>0</v>
      </c>
      <c r="K214" s="59">
        <v>0</v>
      </c>
      <c r="L214" s="59">
        <v>101</v>
      </c>
      <c r="M214" s="59">
        <v>0</v>
      </c>
      <c r="N214" s="59">
        <v>0</v>
      </c>
      <c r="O214" s="59">
        <v>0</v>
      </c>
      <c r="P214" s="59">
        <v>0</v>
      </c>
      <c r="Q214" s="59">
        <v>0</v>
      </c>
      <c r="R214" s="59">
        <v>2</v>
      </c>
      <c r="S214" s="59">
        <v>1</v>
      </c>
      <c r="T214" s="59">
        <f t="shared" si="158"/>
        <v>0</v>
      </c>
      <c r="U214" s="59">
        <f t="shared" si="159"/>
        <v>0</v>
      </c>
      <c r="V214" s="59">
        <f t="shared" si="160"/>
        <v>0</v>
      </c>
      <c r="W214" s="59">
        <f t="shared" si="161"/>
        <v>0</v>
      </c>
      <c r="X214" s="59">
        <f t="shared" si="162"/>
        <v>0</v>
      </c>
      <c r="Y214" s="59">
        <f t="shared" si="163"/>
        <v>0</v>
      </c>
      <c r="Z214" s="59">
        <f t="shared" si="164"/>
        <v>0</v>
      </c>
      <c r="AA214" s="59">
        <f t="shared" si="165"/>
        <v>0</v>
      </c>
      <c r="AB214" s="59">
        <f t="shared" si="166"/>
        <v>0</v>
      </c>
      <c r="AC214" s="59">
        <f t="shared" si="167"/>
        <v>0</v>
      </c>
      <c r="AD214" s="166">
        <f t="shared" si="157"/>
        <v>1</v>
      </c>
      <c r="AE214" s="169">
        <f t="shared" si="168"/>
        <v>1</v>
      </c>
      <c r="AF214" s="169">
        <f t="shared" si="169"/>
        <v>0</v>
      </c>
      <c r="AG214" s="169">
        <f t="shared" si="170"/>
        <v>0</v>
      </c>
      <c r="AH214" s="169">
        <f t="shared" si="171"/>
        <v>1</v>
      </c>
      <c r="AI214" s="169">
        <f t="shared" si="172"/>
        <v>0</v>
      </c>
      <c r="AJ214" s="169">
        <f t="shared" si="173"/>
        <v>0</v>
      </c>
      <c r="AK214" s="169">
        <f t="shared" si="174"/>
        <v>0</v>
      </c>
      <c r="AL214" s="169">
        <f t="shared" si="175"/>
        <v>1</v>
      </c>
      <c r="AM214" s="169">
        <f t="shared" si="176"/>
        <v>0</v>
      </c>
      <c r="AN214" s="169">
        <f t="shared" si="177"/>
        <v>0</v>
      </c>
      <c r="AO214" s="169">
        <f t="shared" si="178"/>
        <v>1</v>
      </c>
      <c r="AP214" s="169">
        <f t="shared" si="179"/>
        <v>0</v>
      </c>
      <c r="AQ214" s="169">
        <f t="shared" si="180"/>
        <v>0</v>
      </c>
      <c r="AR214" s="169">
        <f t="shared" si="181"/>
        <v>0</v>
      </c>
      <c r="AS214" s="169">
        <f t="shared" si="182"/>
        <v>0</v>
      </c>
      <c r="AT214" s="169">
        <f t="shared" si="183"/>
        <v>0</v>
      </c>
      <c r="AU214" s="169">
        <f t="shared" si="184"/>
        <v>0</v>
      </c>
      <c r="AV214" s="169">
        <f t="shared" si="185"/>
        <v>1</v>
      </c>
      <c r="AW214" s="169">
        <f t="shared" si="186"/>
        <v>0</v>
      </c>
      <c r="AX214" s="169">
        <f t="shared" si="187"/>
        <v>0</v>
      </c>
      <c r="AY214" s="169">
        <f t="shared" si="200"/>
        <v>0</v>
      </c>
      <c r="AZ214" s="169">
        <f t="shared" si="188"/>
        <v>0</v>
      </c>
      <c r="BA214" s="169">
        <f t="shared" si="189"/>
        <v>0</v>
      </c>
      <c r="BB214" s="169">
        <f t="shared" si="190"/>
        <v>1</v>
      </c>
      <c r="BC214" s="169">
        <f t="shared" si="191"/>
        <v>0</v>
      </c>
      <c r="BD214" s="169">
        <f t="shared" si="192"/>
        <v>1</v>
      </c>
      <c r="BE214" s="169">
        <f t="shared" si="193"/>
        <v>0</v>
      </c>
      <c r="BF214" s="169">
        <f t="shared" si="194"/>
        <v>0</v>
      </c>
      <c r="BG214" s="169">
        <f t="shared" si="195"/>
        <v>0</v>
      </c>
      <c r="BH214" s="169">
        <f t="shared" si="196"/>
        <v>0</v>
      </c>
      <c r="BI214" s="169">
        <f t="shared" si="197"/>
        <v>0</v>
      </c>
      <c r="BJ214" s="169">
        <f t="shared" si="198"/>
        <v>0</v>
      </c>
      <c r="BK214" s="167">
        <f t="shared" si="199"/>
        <v>0</v>
      </c>
      <c r="BL214" s="169">
        <f t="shared" si="201"/>
        <v>0</v>
      </c>
      <c r="BM214" s="169">
        <f t="shared" si="202"/>
        <v>1</v>
      </c>
      <c r="BN214" s="169">
        <f t="shared" si="203"/>
        <v>0</v>
      </c>
      <c r="BO214" s="169">
        <f t="shared" si="204"/>
        <v>1</v>
      </c>
      <c r="BP214" s="36">
        <f t="shared" si="205"/>
        <v>1</v>
      </c>
      <c r="BQ214">
        <f t="shared" si="206"/>
        <v>0</v>
      </c>
      <c r="BR214" s="36">
        <f t="shared" si="207"/>
        <v>0</v>
      </c>
      <c r="BS214" t="e">
        <f t="shared" si="208"/>
        <v>#N/A</v>
      </c>
    </row>
    <row r="215" spans="1:71">
      <c r="A215" s="59">
        <v>56</v>
      </c>
      <c r="B215" s="59">
        <v>16191</v>
      </c>
      <c r="C215" s="160">
        <v>28125000.628642801</v>
      </c>
      <c r="D215" s="59">
        <v>6921875</v>
      </c>
      <c r="E215" s="59">
        <v>6921875</v>
      </c>
      <c r="F215" s="59">
        <v>21203125.628642801</v>
      </c>
      <c r="G215" s="59">
        <v>65.625</v>
      </c>
      <c r="H215" s="59">
        <v>-554039475.61580706</v>
      </c>
      <c r="I215" s="59">
        <v>0</v>
      </c>
      <c r="J215" s="59">
        <v>0</v>
      </c>
      <c r="K215" s="59">
        <v>0</v>
      </c>
      <c r="L215" s="59">
        <v>405</v>
      </c>
      <c r="M215" s="59">
        <v>0</v>
      </c>
      <c r="N215" s="59">
        <v>0</v>
      </c>
      <c r="O215" s="59">
        <v>0</v>
      </c>
      <c r="P215" s="59">
        <v>0</v>
      </c>
      <c r="Q215" s="59">
        <v>0</v>
      </c>
      <c r="R215" s="59">
        <v>2</v>
      </c>
      <c r="S215" s="59">
        <v>0</v>
      </c>
      <c r="T215" s="59">
        <f t="shared" si="158"/>
        <v>1</v>
      </c>
      <c r="U215" s="59">
        <f t="shared" si="159"/>
        <v>0</v>
      </c>
      <c r="V215" s="59">
        <f t="shared" si="160"/>
        <v>0</v>
      </c>
      <c r="W215" s="59">
        <f t="shared" si="161"/>
        <v>0</v>
      </c>
      <c r="X215" s="59">
        <f t="shared" si="162"/>
        <v>0</v>
      </c>
      <c r="Y215" s="59">
        <f t="shared" si="163"/>
        <v>0</v>
      </c>
      <c r="Z215" s="59">
        <f t="shared" si="164"/>
        <v>0</v>
      </c>
      <c r="AA215" s="59">
        <f t="shared" si="165"/>
        <v>0</v>
      </c>
      <c r="AB215" s="59">
        <f t="shared" si="166"/>
        <v>0</v>
      </c>
      <c r="AC215" s="59">
        <f t="shared" si="167"/>
        <v>0</v>
      </c>
      <c r="AD215" s="166">
        <f t="shared" si="157"/>
        <v>0</v>
      </c>
      <c r="AE215" s="169">
        <f t="shared" si="168"/>
        <v>0</v>
      </c>
      <c r="AF215" s="169">
        <f t="shared" si="169"/>
        <v>0</v>
      </c>
      <c r="AG215" s="169">
        <f t="shared" si="170"/>
        <v>0</v>
      </c>
      <c r="AH215" s="169">
        <f t="shared" si="171"/>
        <v>1</v>
      </c>
      <c r="AI215" s="169">
        <f t="shared" si="172"/>
        <v>0</v>
      </c>
      <c r="AJ215" s="169">
        <f t="shared" si="173"/>
        <v>0</v>
      </c>
      <c r="AK215" s="169">
        <f t="shared" si="174"/>
        <v>0</v>
      </c>
      <c r="AL215" s="169">
        <f t="shared" si="175"/>
        <v>1</v>
      </c>
      <c r="AM215" s="169">
        <f t="shared" si="176"/>
        <v>0</v>
      </c>
      <c r="AN215" s="169">
        <f t="shared" si="177"/>
        <v>0</v>
      </c>
      <c r="AO215" s="169">
        <f t="shared" si="178"/>
        <v>1</v>
      </c>
      <c r="AP215" s="169">
        <f t="shared" si="179"/>
        <v>0</v>
      </c>
      <c r="AQ215" s="169">
        <f t="shared" si="180"/>
        <v>0</v>
      </c>
      <c r="AR215" s="169">
        <f t="shared" si="181"/>
        <v>0</v>
      </c>
      <c r="AS215" s="169">
        <f t="shared" si="182"/>
        <v>0</v>
      </c>
      <c r="AT215" s="169">
        <f t="shared" si="183"/>
        <v>0</v>
      </c>
      <c r="AU215" s="169">
        <f t="shared" si="184"/>
        <v>0</v>
      </c>
      <c r="AV215" s="169">
        <f t="shared" si="185"/>
        <v>1</v>
      </c>
      <c r="AW215" s="169">
        <f t="shared" si="186"/>
        <v>1</v>
      </c>
      <c r="AX215" s="169">
        <f t="shared" si="187"/>
        <v>0</v>
      </c>
      <c r="AY215" s="169">
        <f t="shared" si="200"/>
        <v>1</v>
      </c>
      <c r="AZ215" s="169">
        <f t="shared" si="188"/>
        <v>0</v>
      </c>
      <c r="BA215" s="169">
        <f t="shared" si="189"/>
        <v>0</v>
      </c>
      <c r="BB215" s="169">
        <f t="shared" si="190"/>
        <v>1</v>
      </c>
      <c r="BC215" s="169">
        <f t="shared" si="191"/>
        <v>0</v>
      </c>
      <c r="BD215" s="169">
        <f t="shared" si="192"/>
        <v>1</v>
      </c>
      <c r="BE215" s="169">
        <f t="shared" si="193"/>
        <v>0</v>
      </c>
      <c r="BF215" s="169">
        <f t="shared" si="194"/>
        <v>0</v>
      </c>
      <c r="BG215" s="169">
        <f t="shared" si="195"/>
        <v>0</v>
      </c>
      <c r="BH215" s="169">
        <f t="shared" si="196"/>
        <v>0</v>
      </c>
      <c r="BI215" s="169">
        <f t="shared" si="197"/>
        <v>1</v>
      </c>
      <c r="BJ215" s="169">
        <f t="shared" si="198"/>
        <v>0</v>
      </c>
      <c r="BK215" s="167">
        <f t="shared" si="199"/>
        <v>0</v>
      </c>
      <c r="BL215" s="169">
        <f t="shared" si="201"/>
        <v>0</v>
      </c>
      <c r="BM215" s="169">
        <f t="shared" si="202"/>
        <v>1</v>
      </c>
      <c r="BN215" s="169">
        <f t="shared" si="203"/>
        <v>1</v>
      </c>
      <c r="BO215" s="169">
        <f t="shared" si="204"/>
        <v>0</v>
      </c>
      <c r="BP215" s="36">
        <f t="shared" si="205"/>
        <v>0</v>
      </c>
      <c r="BQ215">
        <f t="shared" si="206"/>
        <v>0</v>
      </c>
      <c r="BR215" s="36">
        <f t="shared" si="207"/>
        <v>1</v>
      </c>
      <c r="BS215" t="e">
        <f t="shared" si="208"/>
        <v>#N/A</v>
      </c>
    </row>
    <row r="216" spans="1:71">
      <c r="A216" s="59">
        <v>144</v>
      </c>
      <c r="B216" s="59">
        <v>112221</v>
      </c>
      <c r="C216" s="160">
        <v>26085714.174655002</v>
      </c>
      <c r="D216" s="59">
        <v>4844285.625</v>
      </c>
      <c r="E216" s="59">
        <v>4844285.625</v>
      </c>
      <c r="F216" s="59">
        <v>21241428.549655002</v>
      </c>
      <c r="G216" s="59">
        <v>1242.8571166992199</v>
      </c>
      <c r="H216" s="59">
        <v>-2245181398.2244701</v>
      </c>
      <c r="I216" s="59">
        <v>101</v>
      </c>
      <c r="J216" s="59">
        <v>0</v>
      </c>
      <c r="K216" s="59">
        <v>0</v>
      </c>
      <c r="L216" s="59">
        <v>101</v>
      </c>
      <c r="M216" s="59">
        <v>0</v>
      </c>
      <c r="N216" s="59">
        <v>0</v>
      </c>
      <c r="O216" s="59">
        <v>101</v>
      </c>
      <c r="P216" s="59">
        <v>0</v>
      </c>
      <c r="Q216" s="59">
        <v>0</v>
      </c>
      <c r="R216" s="59">
        <v>2</v>
      </c>
      <c r="S216" s="59">
        <v>1</v>
      </c>
      <c r="T216" s="59">
        <f t="shared" si="158"/>
        <v>0</v>
      </c>
      <c r="U216" s="59">
        <f t="shared" si="159"/>
        <v>0</v>
      </c>
      <c r="V216" s="59">
        <f t="shared" si="160"/>
        <v>0</v>
      </c>
      <c r="W216" s="59">
        <f t="shared" si="161"/>
        <v>0</v>
      </c>
      <c r="X216" s="59">
        <f t="shared" si="162"/>
        <v>0</v>
      </c>
      <c r="Y216" s="59">
        <f t="shared" si="163"/>
        <v>0</v>
      </c>
      <c r="Z216" s="59">
        <f t="shared" si="164"/>
        <v>0</v>
      </c>
      <c r="AA216" s="59">
        <f t="shared" si="165"/>
        <v>0</v>
      </c>
      <c r="AB216" s="59">
        <f t="shared" si="166"/>
        <v>0</v>
      </c>
      <c r="AC216" s="59">
        <f t="shared" si="167"/>
        <v>0</v>
      </c>
      <c r="AD216" s="166">
        <f t="shared" si="157"/>
        <v>3</v>
      </c>
      <c r="AE216" s="169">
        <f t="shared" si="168"/>
        <v>0</v>
      </c>
      <c r="AF216" s="169">
        <f t="shared" si="169"/>
        <v>1</v>
      </c>
      <c r="AG216" s="169">
        <f t="shared" si="170"/>
        <v>0</v>
      </c>
      <c r="AH216" s="169">
        <f t="shared" si="171"/>
        <v>1</v>
      </c>
      <c r="AI216" s="169">
        <f t="shared" si="172"/>
        <v>0</v>
      </c>
      <c r="AJ216" s="169">
        <f t="shared" si="173"/>
        <v>0</v>
      </c>
      <c r="AK216" s="169">
        <f t="shared" si="174"/>
        <v>0</v>
      </c>
      <c r="AL216" s="169">
        <f t="shared" si="175"/>
        <v>1</v>
      </c>
      <c r="AM216" s="169">
        <f t="shared" si="176"/>
        <v>0</v>
      </c>
      <c r="AN216" s="169">
        <f t="shared" si="177"/>
        <v>0</v>
      </c>
      <c r="AO216" s="169">
        <f t="shared" si="178"/>
        <v>1</v>
      </c>
      <c r="AP216" s="169">
        <f t="shared" si="179"/>
        <v>0</v>
      </c>
      <c r="AQ216" s="169">
        <f t="shared" si="180"/>
        <v>0</v>
      </c>
      <c r="AR216" s="169">
        <f t="shared" si="181"/>
        <v>0</v>
      </c>
      <c r="AS216" s="169">
        <f t="shared" si="182"/>
        <v>0</v>
      </c>
      <c r="AT216" s="169">
        <f t="shared" si="183"/>
        <v>0</v>
      </c>
      <c r="AU216" s="169">
        <f t="shared" si="184"/>
        <v>0</v>
      </c>
      <c r="AV216" s="169">
        <f t="shared" si="185"/>
        <v>1</v>
      </c>
      <c r="AW216" s="169">
        <f t="shared" si="186"/>
        <v>0</v>
      </c>
      <c r="AX216" s="169">
        <f t="shared" si="187"/>
        <v>0</v>
      </c>
      <c r="AY216" s="169">
        <f t="shared" si="200"/>
        <v>0</v>
      </c>
      <c r="AZ216" s="169">
        <f t="shared" si="188"/>
        <v>0</v>
      </c>
      <c r="BA216" s="169">
        <f t="shared" si="189"/>
        <v>0</v>
      </c>
      <c r="BB216" s="169">
        <f t="shared" si="190"/>
        <v>1</v>
      </c>
      <c r="BC216" s="169">
        <f t="shared" si="191"/>
        <v>0</v>
      </c>
      <c r="BD216" s="169">
        <f t="shared" si="192"/>
        <v>1</v>
      </c>
      <c r="BE216" s="169">
        <f t="shared" si="193"/>
        <v>0</v>
      </c>
      <c r="BF216" s="169">
        <f t="shared" si="194"/>
        <v>0</v>
      </c>
      <c r="BG216" s="169">
        <f t="shared" si="195"/>
        <v>0</v>
      </c>
      <c r="BH216" s="169">
        <f t="shared" si="196"/>
        <v>0</v>
      </c>
      <c r="BI216" s="169">
        <f t="shared" si="197"/>
        <v>0</v>
      </c>
      <c r="BJ216" s="169">
        <f t="shared" si="198"/>
        <v>0</v>
      </c>
      <c r="BK216" s="167">
        <f t="shared" si="199"/>
        <v>0</v>
      </c>
      <c r="BL216" s="169">
        <f t="shared" si="201"/>
        <v>0</v>
      </c>
      <c r="BM216" s="169">
        <f t="shared" si="202"/>
        <v>1</v>
      </c>
      <c r="BN216" s="169">
        <f t="shared" si="203"/>
        <v>0</v>
      </c>
      <c r="BO216" s="169">
        <f t="shared" si="204"/>
        <v>1</v>
      </c>
      <c r="BP216" s="36">
        <f t="shared" si="205"/>
        <v>1</v>
      </c>
      <c r="BQ216">
        <f t="shared" si="206"/>
        <v>0</v>
      </c>
      <c r="BR216" s="36">
        <f t="shared" si="207"/>
        <v>0</v>
      </c>
      <c r="BS216" t="e">
        <f t="shared" si="208"/>
        <v>#N/A</v>
      </c>
    </row>
    <row r="217" spans="1:71">
      <c r="A217" s="59">
        <v>235</v>
      </c>
      <c r="B217" s="59">
        <v>151271</v>
      </c>
      <c r="C217" s="160">
        <v>112142856.66541199</v>
      </c>
      <c r="D217" s="59">
        <v>71071432</v>
      </c>
      <c r="E217" s="59">
        <v>90714288</v>
      </c>
      <c r="F217" s="59">
        <v>21428568.6654118</v>
      </c>
      <c r="G217" s="59">
        <v>582.14288330078102</v>
      </c>
      <c r="H217" s="59">
        <v>-3735533983.5601802</v>
      </c>
      <c r="I217" s="59">
        <v>0</v>
      </c>
      <c r="J217" s="59">
        <v>0</v>
      </c>
      <c r="K217" s="59">
        <v>0</v>
      </c>
      <c r="L217" s="59">
        <v>0</v>
      </c>
      <c r="M217" s="59">
        <v>0</v>
      </c>
      <c r="N217" s="59">
        <v>0</v>
      </c>
      <c r="O217" s="59">
        <v>406</v>
      </c>
      <c r="P217" s="59">
        <v>416</v>
      </c>
      <c r="Q217" s="59">
        <v>0</v>
      </c>
      <c r="R217" s="59">
        <v>2</v>
      </c>
      <c r="S217" s="59">
        <v>0</v>
      </c>
      <c r="T217" s="59">
        <f t="shared" si="158"/>
        <v>1</v>
      </c>
      <c r="U217" s="59">
        <f t="shared" si="159"/>
        <v>0</v>
      </c>
      <c r="V217" s="59">
        <f t="shared" si="160"/>
        <v>0</v>
      </c>
      <c r="W217" s="59">
        <f t="shared" si="161"/>
        <v>1</v>
      </c>
      <c r="X217" s="59">
        <f t="shared" si="162"/>
        <v>0</v>
      </c>
      <c r="Y217" s="59">
        <f t="shared" si="163"/>
        <v>0</v>
      </c>
      <c r="Z217" s="59">
        <f t="shared" si="164"/>
        <v>0</v>
      </c>
      <c r="AA217" s="59">
        <f t="shared" si="165"/>
        <v>0</v>
      </c>
      <c r="AB217" s="59">
        <f t="shared" si="166"/>
        <v>0</v>
      </c>
      <c r="AC217" s="59">
        <f t="shared" si="167"/>
        <v>0</v>
      </c>
      <c r="AD217" s="166">
        <f t="shared" si="157"/>
        <v>0</v>
      </c>
      <c r="AE217" s="169">
        <f t="shared" si="168"/>
        <v>0</v>
      </c>
      <c r="AF217" s="169">
        <f t="shared" si="169"/>
        <v>0</v>
      </c>
      <c r="AG217" s="169">
        <f t="shared" si="170"/>
        <v>0</v>
      </c>
      <c r="AH217" s="169">
        <f t="shared" si="171"/>
        <v>1</v>
      </c>
      <c r="AI217" s="169">
        <f t="shared" si="172"/>
        <v>0</v>
      </c>
      <c r="AJ217" s="169">
        <f t="shared" si="173"/>
        <v>0</v>
      </c>
      <c r="AK217" s="169">
        <f t="shared" si="174"/>
        <v>0</v>
      </c>
      <c r="AL217" s="169">
        <f t="shared" si="175"/>
        <v>1</v>
      </c>
      <c r="AM217" s="169">
        <f t="shared" si="176"/>
        <v>0</v>
      </c>
      <c r="AN217" s="169">
        <f t="shared" si="177"/>
        <v>0</v>
      </c>
      <c r="AO217" s="169">
        <f t="shared" si="178"/>
        <v>1</v>
      </c>
      <c r="AP217" s="169">
        <f t="shared" si="179"/>
        <v>0</v>
      </c>
      <c r="AQ217" s="169">
        <f t="shared" si="180"/>
        <v>0</v>
      </c>
      <c r="AR217" s="169">
        <f t="shared" si="181"/>
        <v>0</v>
      </c>
      <c r="AS217" s="169">
        <f t="shared" si="182"/>
        <v>0</v>
      </c>
      <c r="AT217" s="169">
        <f t="shared" si="183"/>
        <v>0</v>
      </c>
      <c r="AU217" s="169">
        <f t="shared" si="184"/>
        <v>0</v>
      </c>
      <c r="AV217" s="169">
        <f t="shared" si="185"/>
        <v>1</v>
      </c>
      <c r="AW217" s="169">
        <f t="shared" si="186"/>
        <v>1</v>
      </c>
      <c r="AX217" s="169">
        <f t="shared" si="187"/>
        <v>0</v>
      </c>
      <c r="AY217" s="169">
        <f t="shared" si="200"/>
        <v>1</v>
      </c>
      <c r="AZ217" s="169">
        <f t="shared" si="188"/>
        <v>0</v>
      </c>
      <c r="BA217" s="169">
        <f t="shared" si="189"/>
        <v>0</v>
      </c>
      <c r="BB217" s="169">
        <f t="shared" si="190"/>
        <v>1</v>
      </c>
      <c r="BC217" s="169">
        <f t="shared" si="191"/>
        <v>1</v>
      </c>
      <c r="BD217" s="169">
        <f t="shared" si="192"/>
        <v>0</v>
      </c>
      <c r="BE217" s="169">
        <f t="shared" si="193"/>
        <v>1</v>
      </c>
      <c r="BF217" s="169">
        <f t="shared" si="194"/>
        <v>0</v>
      </c>
      <c r="BG217" s="169">
        <f t="shared" si="195"/>
        <v>0</v>
      </c>
      <c r="BH217" s="169">
        <f t="shared" si="196"/>
        <v>0</v>
      </c>
      <c r="BI217" s="169">
        <f t="shared" si="197"/>
        <v>0</v>
      </c>
      <c r="BJ217" s="169">
        <f t="shared" si="198"/>
        <v>0</v>
      </c>
      <c r="BK217" s="167">
        <f t="shared" si="199"/>
        <v>0</v>
      </c>
      <c r="BL217" s="169">
        <f t="shared" si="201"/>
        <v>0</v>
      </c>
      <c r="BM217" s="169">
        <f t="shared" si="202"/>
        <v>1</v>
      </c>
      <c r="BN217" s="169">
        <f t="shared" si="203"/>
        <v>1</v>
      </c>
      <c r="BO217" s="169">
        <f t="shared" si="204"/>
        <v>0</v>
      </c>
      <c r="BP217" s="36">
        <f t="shared" si="205"/>
        <v>0</v>
      </c>
      <c r="BQ217">
        <f t="shared" si="206"/>
        <v>0</v>
      </c>
      <c r="BR217" s="36">
        <f t="shared" si="207"/>
        <v>1</v>
      </c>
      <c r="BS217" t="e">
        <f t="shared" si="208"/>
        <v>#N/A</v>
      </c>
    </row>
    <row r="218" spans="1:71">
      <c r="A218" s="59">
        <v>424</v>
      </c>
      <c r="B218" s="59">
        <v>241275</v>
      </c>
      <c r="C218" s="160">
        <v>24166667.706988499</v>
      </c>
      <c r="D218" s="59">
        <v>2675000</v>
      </c>
      <c r="E218" s="59">
        <v>2675000</v>
      </c>
      <c r="F218" s="59">
        <v>21491667.706988499</v>
      </c>
      <c r="G218" s="59">
        <v>0</v>
      </c>
      <c r="H218" s="59">
        <v>-6604691105.8854799</v>
      </c>
      <c r="I218" s="59">
        <v>0</v>
      </c>
      <c r="J218" s="59">
        <v>0</v>
      </c>
      <c r="K218" s="59">
        <v>0</v>
      </c>
      <c r="L218" s="59">
        <v>101</v>
      </c>
      <c r="M218" s="59">
        <v>0</v>
      </c>
      <c r="N218" s="59">
        <v>0</v>
      </c>
      <c r="O218" s="59">
        <v>0</v>
      </c>
      <c r="P218" s="59">
        <v>0</v>
      </c>
      <c r="Q218" s="59">
        <v>0</v>
      </c>
      <c r="R218" s="59">
        <v>2</v>
      </c>
      <c r="S218" s="59">
        <v>1</v>
      </c>
      <c r="T218" s="59">
        <f t="shared" si="158"/>
        <v>0</v>
      </c>
      <c r="U218" s="59">
        <f t="shared" si="159"/>
        <v>0</v>
      </c>
      <c r="V218" s="59">
        <f t="shared" si="160"/>
        <v>0</v>
      </c>
      <c r="W218" s="59">
        <f t="shared" si="161"/>
        <v>0</v>
      </c>
      <c r="X218" s="59">
        <f t="shared" si="162"/>
        <v>0</v>
      </c>
      <c r="Y218" s="59">
        <f t="shared" si="163"/>
        <v>0</v>
      </c>
      <c r="Z218" s="59">
        <f t="shared" si="164"/>
        <v>0</v>
      </c>
      <c r="AA218" s="59">
        <f t="shared" si="165"/>
        <v>0</v>
      </c>
      <c r="AB218" s="59">
        <f t="shared" si="166"/>
        <v>0</v>
      </c>
      <c r="AC218" s="59">
        <f t="shared" si="167"/>
        <v>0</v>
      </c>
      <c r="AD218" s="166">
        <f t="shared" si="157"/>
        <v>1</v>
      </c>
      <c r="AE218" s="169">
        <f t="shared" si="168"/>
        <v>1</v>
      </c>
      <c r="AF218" s="169">
        <f t="shared" si="169"/>
        <v>0</v>
      </c>
      <c r="AG218" s="169">
        <f t="shared" si="170"/>
        <v>0</v>
      </c>
      <c r="AH218" s="169">
        <f t="shared" si="171"/>
        <v>1</v>
      </c>
      <c r="AI218" s="169">
        <f t="shared" si="172"/>
        <v>0</v>
      </c>
      <c r="AJ218" s="169">
        <f t="shared" si="173"/>
        <v>0</v>
      </c>
      <c r="AK218" s="169">
        <f t="shared" si="174"/>
        <v>0</v>
      </c>
      <c r="AL218" s="169">
        <f t="shared" si="175"/>
        <v>1</v>
      </c>
      <c r="AM218" s="169">
        <f t="shared" si="176"/>
        <v>0</v>
      </c>
      <c r="AN218" s="169">
        <f t="shared" si="177"/>
        <v>0</v>
      </c>
      <c r="AO218" s="169">
        <f t="shared" si="178"/>
        <v>1</v>
      </c>
      <c r="AP218" s="169">
        <f t="shared" si="179"/>
        <v>0</v>
      </c>
      <c r="AQ218" s="169">
        <f t="shared" si="180"/>
        <v>0</v>
      </c>
      <c r="AR218" s="169">
        <f t="shared" si="181"/>
        <v>0</v>
      </c>
      <c r="AS218" s="169">
        <f t="shared" si="182"/>
        <v>0</v>
      </c>
      <c r="AT218" s="169">
        <f t="shared" si="183"/>
        <v>0</v>
      </c>
      <c r="AU218" s="169">
        <f t="shared" si="184"/>
        <v>0</v>
      </c>
      <c r="AV218" s="169">
        <f t="shared" si="185"/>
        <v>1</v>
      </c>
      <c r="AW218" s="169">
        <f t="shared" si="186"/>
        <v>0</v>
      </c>
      <c r="AX218" s="169">
        <f t="shared" si="187"/>
        <v>0</v>
      </c>
      <c r="AY218" s="169">
        <f t="shared" si="200"/>
        <v>0</v>
      </c>
      <c r="AZ218" s="169">
        <f t="shared" si="188"/>
        <v>0</v>
      </c>
      <c r="BA218" s="169">
        <f t="shared" si="189"/>
        <v>0</v>
      </c>
      <c r="BB218" s="169">
        <f t="shared" si="190"/>
        <v>1</v>
      </c>
      <c r="BC218" s="169">
        <f t="shared" si="191"/>
        <v>0</v>
      </c>
      <c r="BD218" s="169">
        <f t="shared" si="192"/>
        <v>1</v>
      </c>
      <c r="BE218" s="169">
        <f t="shared" si="193"/>
        <v>0</v>
      </c>
      <c r="BF218" s="169">
        <f t="shared" si="194"/>
        <v>0</v>
      </c>
      <c r="BG218" s="169">
        <f t="shared" si="195"/>
        <v>0</v>
      </c>
      <c r="BH218" s="169">
        <f t="shared" si="196"/>
        <v>0</v>
      </c>
      <c r="BI218" s="169">
        <f t="shared" si="197"/>
        <v>0</v>
      </c>
      <c r="BJ218" s="169">
        <f t="shared" si="198"/>
        <v>0</v>
      </c>
      <c r="BK218" s="167">
        <f t="shared" si="199"/>
        <v>0</v>
      </c>
      <c r="BL218" s="169">
        <f t="shared" si="201"/>
        <v>0</v>
      </c>
      <c r="BM218" s="169">
        <f t="shared" si="202"/>
        <v>1</v>
      </c>
      <c r="BN218" s="169">
        <f t="shared" si="203"/>
        <v>0</v>
      </c>
      <c r="BO218" s="169">
        <f t="shared" si="204"/>
        <v>1</v>
      </c>
      <c r="BP218" s="36">
        <f t="shared" si="205"/>
        <v>1</v>
      </c>
      <c r="BQ218">
        <f t="shared" si="206"/>
        <v>0</v>
      </c>
      <c r="BR218" s="36">
        <f t="shared" si="207"/>
        <v>0</v>
      </c>
      <c r="BS218" t="e">
        <f t="shared" si="208"/>
        <v>#N/A</v>
      </c>
    </row>
    <row r="219" spans="1:71">
      <c r="A219" s="59">
        <v>10</v>
      </c>
      <c r="B219" s="59">
        <v>11231</v>
      </c>
      <c r="C219" s="160">
        <v>24619049.154989898</v>
      </c>
      <c r="D219" s="59">
        <v>3085714.5</v>
      </c>
      <c r="E219" s="59">
        <v>3085714.5</v>
      </c>
      <c r="F219" s="59">
        <v>21533334.654989898</v>
      </c>
      <c r="G219" s="59">
        <v>47.619049072265597</v>
      </c>
      <c r="H219" s="59">
        <v>-55670748.787698098</v>
      </c>
      <c r="I219" s="59">
        <v>101</v>
      </c>
      <c r="J219" s="59">
        <v>0</v>
      </c>
      <c r="K219" s="59">
        <v>0</v>
      </c>
      <c r="L219" s="59">
        <v>101</v>
      </c>
      <c r="M219" s="59">
        <v>0</v>
      </c>
      <c r="N219" s="59">
        <v>0</v>
      </c>
      <c r="O219" s="59">
        <v>0</v>
      </c>
      <c r="P219" s="59">
        <v>0</v>
      </c>
      <c r="Q219" s="59">
        <v>0</v>
      </c>
      <c r="R219" s="59">
        <v>2</v>
      </c>
      <c r="S219" s="59">
        <v>0</v>
      </c>
      <c r="T219" s="59">
        <f t="shared" si="158"/>
        <v>0</v>
      </c>
      <c r="U219" s="59">
        <f t="shared" si="159"/>
        <v>0</v>
      </c>
      <c r="V219" s="59">
        <f t="shared" si="160"/>
        <v>0</v>
      </c>
      <c r="W219" s="59">
        <f t="shared" si="161"/>
        <v>0</v>
      </c>
      <c r="X219" s="59">
        <f t="shared" si="162"/>
        <v>0</v>
      </c>
      <c r="Y219" s="59">
        <f t="shared" si="163"/>
        <v>0</v>
      </c>
      <c r="Z219" s="59">
        <f t="shared" si="164"/>
        <v>0</v>
      </c>
      <c r="AA219" s="59">
        <f t="shared" si="165"/>
        <v>0</v>
      </c>
      <c r="AB219" s="59">
        <f t="shared" si="166"/>
        <v>0</v>
      </c>
      <c r="AC219" s="59">
        <f t="shared" si="167"/>
        <v>0</v>
      </c>
      <c r="AD219" s="166">
        <f t="shared" si="157"/>
        <v>2</v>
      </c>
      <c r="AE219" s="169">
        <f t="shared" si="168"/>
        <v>0</v>
      </c>
      <c r="AF219" s="169">
        <f t="shared" si="169"/>
        <v>1</v>
      </c>
      <c r="AG219" s="169">
        <f t="shared" si="170"/>
        <v>0</v>
      </c>
      <c r="AH219" s="169">
        <f t="shared" si="171"/>
        <v>1</v>
      </c>
      <c r="AI219" s="169">
        <f t="shared" si="172"/>
        <v>0</v>
      </c>
      <c r="AJ219" s="169">
        <f t="shared" si="173"/>
        <v>0</v>
      </c>
      <c r="AK219" s="169">
        <f t="shared" si="174"/>
        <v>0</v>
      </c>
      <c r="AL219" s="169">
        <f t="shared" si="175"/>
        <v>1</v>
      </c>
      <c r="AM219" s="169">
        <f t="shared" si="176"/>
        <v>0</v>
      </c>
      <c r="AN219" s="169">
        <f t="shared" si="177"/>
        <v>0</v>
      </c>
      <c r="AO219" s="169">
        <f t="shared" si="178"/>
        <v>1</v>
      </c>
      <c r="AP219" s="169">
        <f t="shared" si="179"/>
        <v>0</v>
      </c>
      <c r="AQ219" s="169">
        <f t="shared" si="180"/>
        <v>0</v>
      </c>
      <c r="AR219" s="169">
        <f t="shared" si="181"/>
        <v>0</v>
      </c>
      <c r="AS219" s="169">
        <f t="shared" si="182"/>
        <v>0</v>
      </c>
      <c r="AT219" s="169">
        <f t="shared" si="183"/>
        <v>0</v>
      </c>
      <c r="AU219" s="169">
        <f t="shared" si="184"/>
        <v>0</v>
      </c>
      <c r="AV219" s="169">
        <f t="shared" si="185"/>
        <v>1</v>
      </c>
      <c r="AW219" s="169">
        <f t="shared" si="186"/>
        <v>0</v>
      </c>
      <c r="AX219" s="169">
        <f t="shared" si="187"/>
        <v>0</v>
      </c>
      <c r="AY219" s="169">
        <f t="shared" si="200"/>
        <v>0</v>
      </c>
      <c r="AZ219" s="169">
        <f t="shared" si="188"/>
        <v>0</v>
      </c>
      <c r="BA219" s="169">
        <f t="shared" si="189"/>
        <v>0</v>
      </c>
      <c r="BB219" s="169">
        <f t="shared" si="190"/>
        <v>1</v>
      </c>
      <c r="BC219" s="169">
        <f t="shared" si="191"/>
        <v>0</v>
      </c>
      <c r="BD219" s="169">
        <f t="shared" si="192"/>
        <v>1</v>
      </c>
      <c r="BE219" s="169">
        <f t="shared" si="193"/>
        <v>0</v>
      </c>
      <c r="BF219" s="169">
        <f t="shared" si="194"/>
        <v>0</v>
      </c>
      <c r="BG219" s="169">
        <f t="shared" si="195"/>
        <v>0</v>
      </c>
      <c r="BH219" s="169">
        <f t="shared" si="196"/>
        <v>0</v>
      </c>
      <c r="BI219" s="169">
        <f t="shared" si="197"/>
        <v>0</v>
      </c>
      <c r="BJ219" s="169">
        <f t="shared" si="198"/>
        <v>0</v>
      </c>
      <c r="BK219" s="167">
        <f t="shared" si="199"/>
        <v>0</v>
      </c>
      <c r="BL219" s="169">
        <f t="shared" si="201"/>
        <v>0</v>
      </c>
      <c r="BM219" s="169">
        <f t="shared" si="202"/>
        <v>1</v>
      </c>
      <c r="BN219" s="169">
        <f t="shared" si="203"/>
        <v>1</v>
      </c>
      <c r="BO219" s="169">
        <f t="shared" si="204"/>
        <v>0</v>
      </c>
      <c r="BP219" s="36">
        <f t="shared" si="205"/>
        <v>1</v>
      </c>
      <c r="BQ219">
        <f t="shared" si="206"/>
        <v>0</v>
      </c>
      <c r="BR219" s="36">
        <f t="shared" si="207"/>
        <v>0</v>
      </c>
      <c r="BS219" t="e">
        <f t="shared" si="208"/>
        <v>#N/A</v>
      </c>
    </row>
    <row r="220" spans="1:71">
      <c r="A220" s="59">
        <v>137</v>
      </c>
      <c r="B220" s="59">
        <v>112151</v>
      </c>
      <c r="C220" s="160">
        <v>24285714.112564001</v>
      </c>
      <c r="D220" s="59">
        <v>2592857.0625</v>
      </c>
      <c r="E220" s="59">
        <v>2592857.0625</v>
      </c>
      <c r="F220" s="59">
        <v>21692857.050064001</v>
      </c>
      <c r="G220" s="59">
        <v>0</v>
      </c>
      <c r="H220" s="59">
        <v>-2023383029.4545901</v>
      </c>
      <c r="I220" s="59">
        <v>101</v>
      </c>
      <c r="J220" s="59">
        <v>0</v>
      </c>
      <c r="K220" s="59">
        <v>0</v>
      </c>
      <c r="L220" s="59">
        <v>101</v>
      </c>
      <c r="M220" s="59">
        <v>0</v>
      </c>
      <c r="N220" s="59">
        <v>0</v>
      </c>
      <c r="O220" s="59">
        <v>101</v>
      </c>
      <c r="P220" s="59">
        <v>0</v>
      </c>
      <c r="Q220" s="59">
        <v>0</v>
      </c>
      <c r="R220" s="59">
        <v>1</v>
      </c>
      <c r="S220" s="59">
        <v>0</v>
      </c>
      <c r="T220" s="59">
        <f t="shared" si="158"/>
        <v>0</v>
      </c>
      <c r="U220" s="59">
        <f t="shared" si="159"/>
        <v>0</v>
      </c>
      <c r="V220" s="59">
        <f t="shared" si="160"/>
        <v>0</v>
      </c>
      <c r="W220" s="59">
        <f t="shared" si="161"/>
        <v>0</v>
      </c>
      <c r="X220" s="59">
        <f t="shared" si="162"/>
        <v>0</v>
      </c>
      <c r="Y220" s="59">
        <f t="shared" si="163"/>
        <v>0</v>
      </c>
      <c r="Z220" s="59">
        <f t="shared" si="164"/>
        <v>0</v>
      </c>
      <c r="AA220" s="59">
        <f t="shared" si="165"/>
        <v>0</v>
      </c>
      <c r="AB220" s="59">
        <f t="shared" si="166"/>
        <v>0</v>
      </c>
      <c r="AC220" s="59">
        <f t="shared" si="167"/>
        <v>0</v>
      </c>
      <c r="AD220" s="166">
        <f t="shared" si="157"/>
        <v>3</v>
      </c>
      <c r="AE220" s="169">
        <f t="shared" si="168"/>
        <v>0</v>
      </c>
      <c r="AF220" s="169">
        <f t="shared" si="169"/>
        <v>1</v>
      </c>
      <c r="AG220" s="169">
        <f t="shared" si="170"/>
        <v>0</v>
      </c>
      <c r="AH220" s="169">
        <f t="shared" si="171"/>
        <v>1</v>
      </c>
      <c r="AI220" s="169">
        <f t="shared" si="172"/>
        <v>0</v>
      </c>
      <c r="AJ220" s="169">
        <f t="shared" si="173"/>
        <v>0</v>
      </c>
      <c r="AK220" s="169">
        <f t="shared" si="174"/>
        <v>0</v>
      </c>
      <c r="AL220" s="169">
        <f t="shared" si="175"/>
        <v>1</v>
      </c>
      <c r="AM220" s="169">
        <f t="shared" si="176"/>
        <v>0</v>
      </c>
      <c r="AN220" s="169">
        <f t="shared" si="177"/>
        <v>0</v>
      </c>
      <c r="AO220" s="169">
        <f t="shared" si="178"/>
        <v>1</v>
      </c>
      <c r="AP220" s="169">
        <f t="shared" si="179"/>
        <v>0</v>
      </c>
      <c r="AQ220" s="169">
        <f t="shared" si="180"/>
        <v>0</v>
      </c>
      <c r="AR220" s="169">
        <f t="shared" si="181"/>
        <v>0</v>
      </c>
      <c r="AS220" s="169">
        <f t="shared" si="182"/>
        <v>0</v>
      </c>
      <c r="AT220" s="169">
        <f t="shared" si="183"/>
        <v>0</v>
      </c>
      <c r="AU220" s="169">
        <f t="shared" si="184"/>
        <v>0</v>
      </c>
      <c r="AV220" s="169">
        <f t="shared" si="185"/>
        <v>1</v>
      </c>
      <c r="AW220" s="169">
        <f t="shared" si="186"/>
        <v>0</v>
      </c>
      <c r="AX220" s="169">
        <f t="shared" si="187"/>
        <v>0</v>
      </c>
      <c r="AY220" s="169">
        <f t="shared" si="200"/>
        <v>0</v>
      </c>
      <c r="AZ220" s="169">
        <f t="shared" si="188"/>
        <v>0</v>
      </c>
      <c r="BA220" s="169">
        <f t="shared" si="189"/>
        <v>0</v>
      </c>
      <c r="BB220" s="169">
        <f t="shared" si="190"/>
        <v>1</v>
      </c>
      <c r="BC220" s="169">
        <f t="shared" si="191"/>
        <v>0</v>
      </c>
      <c r="BD220" s="169">
        <f t="shared" si="192"/>
        <v>1</v>
      </c>
      <c r="BE220" s="169">
        <f t="shared" si="193"/>
        <v>0</v>
      </c>
      <c r="BF220" s="169">
        <f t="shared" si="194"/>
        <v>0</v>
      </c>
      <c r="BG220" s="169">
        <f t="shared" si="195"/>
        <v>0</v>
      </c>
      <c r="BH220" s="169">
        <f t="shared" si="196"/>
        <v>0</v>
      </c>
      <c r="BI220" s="169">
        <f t="shared" si="197"/>
        <v>0</v>
      </c>
      <c r="BJ220" s="169">
        <f t="shared" si="198"/>
        <v>0</v>
      </c>
      <c r="BK220" s="167">
        <f t="shared" si="199"/>
        <v>0</v>
      </c>
      <c r="BL220" s="169">
        <f t="shared" si="201"/>
        <v>1</v>
      </c>
      <c r="BM220" s="169">
        <f t="shared" si="202"/>
        <v>0</v>
      </c>
      <c r="BN220" s="169">
        <f t="shared" si="203"/>
        <v>1</v>
      </c>
      <c r="BO220" s="169">
        <f t="shared" si="204"/>
        <v>0</v>
      </c>
      <c r="BP220" s="36">
        <f t="shared" si="205"/>
        <v>1</v>
      </c>
      <c r="BQ220">
        <f t="shared" si="206"/>
        <v>0</v>
      </c>
      <c r="BR220" s="36">
        <f t="shared" si="207"/>
        <v>0</v>
      </c>
      <c r="BS220" t="e">
        <f t="shared" si="208"/>
        <v>#N/A</v>
      </c>
    </row>
    <row r="221" spans="1:71">
      <c r="A221" s="59">
        <v>396</v>
      </c>
      <c r="B221" s="59">
        <v>231122</v>
      </c>
      <c r="C221" s="160">
        <v>43085714.102277897</v>
      </c>
      <c r="D221" s="59">
        <v>21357142.5</v>
      </c>
      <c r="E221" s="59">
        <v>21357142.5</v>
      </c>
      <c r="F221" s="59">
        <v>21728571.602277901</v>
      </c>
      <c r="G221" s="59">
        <v>1942.85717773438</v>
      </c>
      <c r="H221" s="59">
        <v>-6105821001.1921597</v>
      </c>
      <c r="I221" s="59">
        <v>101</v>
      </c>
      <c r="J221" s="59">
        <v>0</v>
      </c>
      <c r="K221" s="59">
        <v>0</v>
      </c>
      <c r="L221" s="59">
        <v>101</v>
      </c>
      <c r="M221" s="59">
        <v>0</v>
      </c>
      <c r="N221" s="59">
        <v>0</v>
      </c>
      <c r="O221" s="59">
        <v>101</v>
      </c>
      <c r="P221" s="59">
        <v>0</v>
      </c>
      <c r="Q221" s="59">
        <v>0</v>
      </c>
      <c r="R221" s="59">
        <v>1</v>
      </c>
      <c r="S221" s="59">
        <v>0</v>
      </c>
      <c r="T221" s="59">
        <f t="shared" si="158"/>
        <v>0</v>
      </c>
      <c r="U221" s="59">
        <f t="shared" si="159"/>
        <v>0</v>
      </c>
      <c r="V221" s="59">
        <f t="shared" si="160"/>
        <v>0</v>
      </c>
      <c r="W221" s="59">
        <f t="shared" si="161"/>
        <v>0</v>
      </c>
      <c r="X221" s="59">
        <f t="shared" si="162"/>
        <v>0</v>
      </c>
      <c r="Y221" s="59">
        <f t="shared" si="163"/>
        <v>0</v>
      </c>
      <c r="Z221" s="59">
        <f t="shared" si="164"/>
        <v>0</v>
      </c>
      <c r="AA221" s="59">
        <f t="shared" si="165"/>
        <v>0</v>
      </c>
      <c r="AB221" s="59">
        <f t="shared" si="166"/>
        <v>0</v>
      </c>
      <c r="AC221" s="59">
        <f t="shared" si="167"/>
        <v>0</v>
      </c>
      <c r="AD221" s="166">
        <f t="shared" si="157"/>
        <v>3</v>
      </c>
      <c r="AE221" s="169">
        <f t="shared" si="168"/>
        <v>0</v>
      </c>
      <c r="AF221" s="169">
        <f t="shared" si="169"/>
        <v>1</v>
      </c>
      <c r="AG221" s="169">
        <f t="shared" si="170"/>
        <v>0</v>
      </c>
      <c r="AH221" s="169">
        <f t="shared" si="171"/>
        <v>1</v>
      </c>
      <c r="AI221" s="169">
        <f t="shared" si="172"/>
        <v>0</v>
      </c>
      <c r="AJ221" s="169">
        <f t="shared" si="173"/>
        <v>0</v>
      </c>
      <c r="AK221" s="169">
        <f t="shared" si="174"/>
        <v>0</v>
      </c>
      <c r="AL221" s="169">
        <f t="shared" si="175"/>
        <v>1</v>
      </c>
      <c r="AM221" s="169">
        <f t="shared" si="176"/>
        <v>0</v>
      </c>
      <c r="AN221" s="169">
        <f t="shared" si="177"/>
        <v>0</v>
      </c>
      <c r="AO221" s="169">
        <f t="shared" si="178"/>
        <v>1</v>
      </c>
      <c r="AP221" s="169">
        <f t="shared" si="179"/>
        <v>0</v>
      </c>
      <c r="AQ221" s="169">
        <f t="shared" si="180"/>
        <v>0</v>
      </c>
      <c r="AR221" s="169">
        <f t="shared" si="181"/>
        <v>0</v>
      </c>
      <c r="AS221" s="169">
        <f t="shared" si="182"/>
        <v>0</v>
      </c>
      <c r="AT221" s="169">
        <f t="shared" si="183"/>
        <v>0</v>
      </c>
      <c r="AU221" s="169">
        <f t="shared" si="184"/>
        <v>0</v>
      </c>
      <c r="AV221" s="169">
        <f t="shared" si="185"/>
        <v>1</v>
      </c>
      <c r="AW221" s="169">
        <f t="shared" si="186"/>
        <v>0</v>
      </c>
      <c r="AX221" s="169">
        <f t="shared" si="187"/>
        <v>0</v>
      </c>
      <c r="AY221" s="169">
        <f t="shared" si="200"/>
        <v>0</v>
      </c>
      <c r="AZ221" s="169">
        <f t="shared" si="188"/>
        <v>0</v>
      </c>
      <c r="BA221" s="169">
        <f t="shared" si="189"/>
        <v>0</v>
      </c>
      <c r="BB221" s="169">
        <f t="shared" si="190"/>
        <v>1</v>
      </c>
      <c r="BC221" s="169">
        <f t="shared" si="191"/>
        <v>0</v>
      </c>
      <c r="BD221" s="169">
        <f t="shared" si="192"/>
        <v>1</v>
      </c>
      <c r="BE221" s="169">
        <f t="shared" si="193"/>
        <v>0</v>
      </c>
      <c r="BF221" s="169">
        <f t="shared" si="194"/>
        <v>0</v>
      </c>
      <c r="BG221" s="169">
        <f t="shared" si="195"/>
        <v>0</v>
      </c>
      <c r="BH221" s="169">
        <f t="shared" si="196"/>
        <v>0</v>
      </c>
      <c r="BI221" s="169">
        <f t="shared" si="197"/>
        <v>0</v>
      </c>
      <c r="BJ221" s="169">
        <f t="shared" si="198"/>
        <v>0</v>
      </c>
      <c r="BK221" s="167">
        <f t="shared" si="199"/>
        <v>0</v>
      </c>
      <c r="BL221" s="169">
        <f t="shared" si="201"/>
        <v>1</v>
      </c>
      <c r="BM221" s="169">
        <f t="shared" si="202"/>
        <v>0</v>
      </c>
      <c r="BN221" s="169">
        <f t="shared" si="203"/>
        <v>1</v>
      </c>
      <c r="BO221" s="169">
        <f t="shared" si="204"/>
        <v>0</v>
      </c>
      <c r="BP221" s="36">
        <f t="shared" si="205"/>
        <v>1</v>
      </c>
      <c r="BQ221">
        <f t="shared" si="206"/>
        <v>0</v>
      </c>
      <c r="BR221" s="36">
        <f t="shared" si="207"/>
        <v>0</v>
      </c>
      <c r="BS221" t="e">
        <f t="shared" si="208"/>
        <v>#N/A</v>
      </c>
    </row>
    <row r="222" spans="1:71">
      <c r="A222" s="59">
        <v>397</v>
      </c>
      <c r="B222" s="59">
        <v>231151</v>
      </c>
      <c r="C222" s="160">
        <v>38095238.608838201</v>
      </c>
      <c r="D222" s="59">
        <v>15833333.5</v>
      </c>
      <c r="E222" s="59">
        <v>15833333.5</v>
      </c>
      <c r="F222" s="59">
        <v>22261905.108838201</v>
      </c>
      <c r="G222" s="59">
        <v>809.52380371093795</v>
      </c>
      <c r="H222" s="59">
        <v>-6153859095.9082603</v>
      </c>
      <c r="I222" s="59">
        <v>444</v>
      </c>
      <c r="J222" s="59">
        <v>0</v>
      </c>
      <c r="K222" s="59">
        <v>0</v>
      </c>
      <c r="L222" s="59">
        <v>444</v>
      </c>
      <c r="M222" s="59">
        <v>0</v>
      </c>
      <c r="N222" s="59">
        <v>0</v>
      </c>
      <c r="O222" s="59">
        <v>444</v>
      </c>
      <c r="P222" s="59">
        <v>0</v>
      </c>
      <c r="Q222" s="59">
        <v>0</v>
      </c>
      <c r="R222" s="59">
        <v>1</v>
      </c>
      <c r="S222" s="59">
        <v>0</v>
      </c>
      <c r="T222" s="59">
        <f t="shared" si="158"/>
        <v>3</v>
      </c>
      <c r="U222" s="59">
        <f t="shared" si="159"/>
        <v>0</v>
      </c>
      <c r="V222" s="59">
        <f t="shared" si="160"/>
        <v>0</v>
      </c>
      <c r="W222" s="59">
        <f t="shared" si="161"/>
        <v>0</v>
      </c>
      <c r="X222" s="59">
        <f t="shared" si="162"/>
        <v>0</v>
      </c>
      <c r="Y222" s="59">
        <f t="shared" si="163"/>
        <v>0</v>
      </c>
      <c r="Z222" s="59">
        <f t="shared" si="164"/>
        <v>0</v>
      </c>
      <c r="AA222" s="59">
        <f t="shared" si="165"/>
        <v>0</v>
      </c>
      <c r="AB222" s="59">
        <f t="shared" si="166"/>
        <v>0</v>
      </c>
      <c r="AC222" s="59">
        <f t="shared" si="167"/>
        <v>0</v>
      </c>
      <c r="AD222" s="166">
        <f t="shared" si="157"/>
        <v>0</v>
      </c>
      <c r="AE222" s="169">
        <f t="shared" si="168"/>
        <v>0</v>
      </c>
      <c r="AF222" s="169">
        <f t="shared" si="169"/>
        <v>0</v>
      </c>
      <c r="AG222" s="169">
        <f t="shared" si="170"/>
        <v>0</v>
      </c>
      <c r="AH222" s="169">
        <f t="shared" si="171"/>
        <v>1</v>
      </c>
      <c r="AI222" s="169">
        <f t="shared" si="172"/>
        <v>0</v>
      </c>
      <c r="AJ222" s="169">
        <f t="shared" si="173"/>
        <v>0</v>
      </c>
      <c r="AK222" s="169">
        <f t="shared" si="174"/>
        <v>0</v>
      </c>
      <c r="AL222" s="169">
        <f t="shared" si="175"/>
        <v>1</v>
      </c>
      <c r="AM222" s="169">
        <f t="shared" si="176"/>
        <v>0</v>
      </c>
      <c r="AN222" s="169">
        <f t="shared" si="177"/>
        <v>0</v>
      </c>
      <c r="AO222" s="169">
        <f t="shared" si="178"/>
        <v>1</v>
      </c>
      <c r="AP222" s="169">
        <f t="shared" si="179"/>
        <v>0</v>
      </c>
      <c r="AQ222" s="169">
        <f t="shared" si="180"/>
        <v>0</v>
      </c>
      <c r="AR222" s="169">
        <f t="shared" si="181"/>
        <v>0</v>
      </c>
      <c r="AS222" s="169">
        <f t="shared" si="182"/>
        <v>0</v>
      </c>
      <c r="AT222" s="169">
        <f t="shared" si="183"/>
        <v>0</v>
      </c>
      <c r="AU222" s="169">
        <f t="shared" si="184"/>
        <v>0</v>
      </c>
      <c r="AV222" s="169">
        <f t="shared" si="185"/>
        <v>1</v>
      </c>
      <c r="AW222" s="169">
        <f t="shared" si="186"/>
        <v>1</v>
      </c>
      <c r="AX222" s="169">
        <f t="shared" si="187"/>
        <v>1</v>
      </c>
      <c r="AY222" s="169">
        <f t="shared" si="200"/>
        <v>0</v>
      </c>
      <c r="AZ222" s="169">
        <f t="shared" si="188"/>
        <v>0</v>
      </c>
      <c r="BA222" s="169">
        <f t="shared" si="189"/>
        <v>0</v>
      </c>
      <c r="BB222" s="169">
        <f t="shared" si="190"/>
        <v>1</v>
      </c>
      <c r="BC222" s="169">
        <f t="shared" si="191"/>
        <v>0</v>
      </c>
      <c r="BD222" s="169">
        <f t="shared" si="192"/>
        <v>1</v>
      </c>
      <c r="BE222" s="169">
        <f t="shared" si="193"/>
        <v>0</v>
      </c>
      <c r="BF222" s="169">
        <f t="shared" si="194"/>
        <v>0</v>
      </c>
      <c r="BG222" s="169">
        <f t="shared" si="195"/>
        <v>0</v>
      </c>
      <c r="BH222" s="169">
        <f t="shared" si="196"/>
        <v>0</v>
      </c>
      <c r="BI222" s="169">
        <f t="shared" si="197"/>
        <v>0</v>
      </c>
      <c r="BJ222" s="169">
        <f t="shared" si="198"/>
        <v>0</v>
      </c>
      <c r="BK222" s="167">
        <f t="shared" si="199"/>
        <v>1</v>
      </c>
      <c r="BL222" s="169">
        <f t="shared" si="201"/>
        <v>1</v>
      </c>
      <c r="BM222" s="169">
        <f t="shared" si="202"/>
        <v>0</v>
      </c>
      <c r="BN222" s="169">
        <f t="shared" si="203"/>
        <v>1</v>
      </c>
      <c r="BO222" s="169">
        <f t="shared" si="204"/>
        <v>0</v>
      </c>
      <c r="BP222" s="36">
        <f t="shared" si="205"/>
        <v>0</v>
      </c>
      <c r="BQ222">
        <f t="shared" si="206"/>
        <v>0</v>
      </c>
      <c r="BR222" s="36">
        <f t="shared" si="207"/>
        <v>1</v>
      </c>
      <c r="BS222" t="e">
        <f t="shared" si="208"/>
        <v>#N/A</v>
      </c>
    </row>
    <row r="223" spans="1:71">
      <c r="A223" s="59">
        <v>427</v>
      </c>
      <c r="B223" s="59">
        <v>242111</v>
      </c>
      <c r="C223" s="160">
        <v>23925000.5347654</v>
      </c>
      <c r="D223" s="59">
        <v>1331250</v>
      </c>
      <c r="E223" s="59">
        <v>1331250</v>
      </c>
      <c r="F223" s="59">
        <v>22593750.5347654</v>
      </c>
      <c r="G223" s="59">
        <v>400</v>
      </c>
      <c r="H223" s="59">
        <v>-6652339023.0577097</v>
      </c>
      <c r="I223" s="59">
        <v>0</v>
      </c>
      <c r="J223" s="59">
        <v>0</v>
      </c>
      <c r="K223" s="59">
        <v>0</v>
      </c>
      <c r="L223" s="59">
        <v>101</v>
      </c>
      <c r="M223" s="59">
        <v>0</v>
      </c>
      <c r="N223" s="59">
        <v>0</v>
      </c>
      <c r="O223" s="59">
        <v>101</v>
      </c>
      <c r="P223" s="59">
        <v>0</v>
      </c>
      <c r="Q223" s="59">
        <v>0</v>
      </c>
      <c r="R223" s="59">
        <v>1</v>
      </c>
      <c r="S223" s="59">
        <v>1</v>
      </c>
      <c r="T223" s="59">
        <f t="shared" si="158"/>
        <v>0</v>
      </c>
      <c r="U223" s="59">
        <f t="shared" si="159"/>
        <v>0</v>
      </c>
      <c r="V223" s="59">
        <f t="shared" si="160"/>
        <v>0</v>
      </c>
      <c r="W223" s="59">
        <f t="shared" si="161"/>
        <v>0</v>
      </c>
      <c r="X223" s="59">
        <f t="shared" si="162"/>
        <v>0</v>
      </c>
      <c r="Y223" s="59">
        <f t="shared" si="163"/>
        <v>0</v>
      </c>
      <c r="Z223" s="59">
        <f t="shared" si="164"/>
        <v>0</v>
      </c>
      <c r="AA223" s="59">
        <f t="shared" si="165"/>
        <v>0</v>
      </c>
      <c r="AB223" s="59">
        <f t="shared" si="166"/>
        <v>0</v>
      </c>
      <c r="AC223" s="59">
        <f t="shared" si="167"/>
        <v>0</v>
      </c>
      <c r="AD223" s="166">
        <f t="shared" si="157"/>
        <v>2</v>
      </c>
      <c r="AE223" s="169">
        <f t="shared" si="168"/>
        <v>0</v>
      </c>
      <c r="AF223" s="169">
        <f t="shared" si="169"/>
        <v>1</v>
      </c>
      <c r="AG223" s="169">
        <f t="shared" si="170"/>
        <v>0</v>
      </c>
      <c r="AH223" s="169">
        <f t="shared" si="171"/>
        <v>1</v>
      </c>
      <c r="AI223" s="169">
        <f t="shared" si="172"/>
        <v>0</v>
      </c>
      <c r="AJ223" s="169">
        <f t="shared" si="173"/>
        <v>0</v>
      </c>
      <c r="AK223" s="169">
        <f t="shared" si="174"/>
        <v>0</v>
      </c>
      <c r="AL223" s="169">
        <f t="shared" si="175"/>
        <v>1</v>
      </c>
      <c r="AM223" s="169">
        <f t="shared" si="176"/>
        <v>0</v>
      </c>
      <c r="AN223" s="169">
        <f t="shared" si="177"/>
        <v>0</v>
      </c>
      <c r="AO223" s="169">
        <f t="shared" si="178"/>
        <v>1</v>
      </c>
      <c r="AP223" s="169">
        <f t="shared" si="179"/>
        <v>0</v>
      </c>
      <c r="AQ223" s="169">
        <f t="shared" si="180"/>
        <v>0</v>
      </c>
      <c r="AR223" s="169">
        <f t="shared" si="181"/>
        <v>0</v>
      </c>
      <c r="AS223" s="169">
        <f t="shared" si="182"/>
        <v>0</v>
      </c>
      <c r="AT223" s="169">
        <f t="shared" si="183"/>
        <v>0</v>
      </c>
      <c r="AU223" s="169">
        <f t="shared" si="184"/>
        <v>0</v>
      </c>
      <c r="AV223" s="169">
        <f t="shared" si="185"/>
        <v>1</v>
      </c>
      <c r="AW223" s="169">
        <f t="shared" si="186"/>
        <v>0</v>
      </c>
      <c r="AX223" s="169">
        <f t="shared" si="187"/>
        <v>0</v>
      </c>
      <c r="AY223" s="169">
        <f t="shared" si="200"/>
        <v>0</v>
      </c>
      <c r="AZ223" s="169">
        <f t="shared" si="188"/>
        <v>0</v>
      </c>
      <c r="BA223" s="169">
        <f t="shared" si="189"/>
        <v>0</v>
      </c>
      <c r="BB223" s="169">
        <f t="shared" si="190"/>
        <v>1</v>
      </c>
      <c r="BC223" s="169">
        <f t="shared" si="191"/>
        <v>0</v>
      </c>
      <c r="BD223" s="169">
        <f t="shared" si="192"/>
        <v>1</v>
      </c>
      <c r="BE223" s="169">
        <f t="shared" si="193"/>
        <v>0</v>
      </c>
      <c r="BF223" s="169">
        <f t="shared" si="194"/>
        <v>0</v>
      </c>
      <c r="BG223" s="169">
        <f t="shared" si="195"/>
        <v>0</v>
      </c>
      <c r="BH223" s="169">
        <f t="shared" si="196"/>
        <v>0</v>
      </c>
      <c r="BI223" s="169">
        <f t="shared" si="197"/>
        <v>0</v>
      </c>
      <c r="BJ223" s="169">
        <f t="shared" si="198"/>
        <v>0</v>
      </c>
      <c r="BK223" s="167">
        <f t="shared" si="199"/>
        <v>0</v>
      </c>
      <c r="BL223" s="169">
        <f t="shared" si="201"/>
        <v>1</v>
      </c>
      <c r="BM223" s="169">
        <f t="shared" si="202"/>
        <v>0</v>
      </c>
      <c r="BN223" s="169">
        <f t="shared" si="203"/>
        <v>0</v>
      </c>
      <c r="BO223" s="169">
        <f t="shared" si="204"/>
        <v>1</v>
      </c>
      <c r="BP223" s="36">
        <f t="shared" si="205"/>
        <v>1</v>
      </c>
      <c r="BQ223">
        <f t="shared" si="206"/>
        <v>0</v>
      </c>
      <c r="BR223" s="36">
        <f t="shared" si="207"/>
        <v>0</v>
      </c>
      <c r="BS223" t="e">
        <f t="shared" si="208"/>
        <v>#N/A</v>
      </c>
    </row>
    <row r="224" spans="1:71">
      <c r="A224" s="59">
        <v>150</v>
      </c>
      <c r="B224" s="59">
        <v>121121</v>
      </c>
      <c r="C224" s="160">
        <v>40000001.248859301</v>
      </c>
      <c r="D224" s="59">
        <v>17333334</v>
      </c>
      <c r="E224" s="59">
        <v>17333334</v>
      </c>
      <c r="F224" s="59">
        <v>22666667.248859301</v>
      </c>
      <c r="G224" s="59">
        <v>204.76191711425801</v>
      </c>
      <c r="H224" s="59">
        <v>-2324694938.2117801</v>
      </c>
      <c r="I224" s="59">
        <v>0</v>
      </c>
      <c r="J224" s="59">
        <v>0</v>
      </c>
      <c r="K224" s="59">
        <v>0</v>
      </c>
      <c r="L224" s="59">
        <v>101</v>
      </c>
      <c r="M224" s="59">
        <v>0</v>
      </c>
      <c r="N224" s="59">
        <v>0</v>
      </c>
      <c r="O224" s="59">
        <v>0</v>
      </c>
      <c r="P224" s="59">
        <v>0</v>
      </c>
      <c r="Q224" s="59">
        <v>0</v>
      </c>
      <c r="R224" s="59">
        <v>2</v>
      </c>
      <c r="S224" s="59">
        <v>0</v>
      </c>
      <c r="T224" s="59">
        <f t="shared" si="158"/>
        <v>0</v>
      </c>
      <c r="U224" s="59">
        <f t="shared" si="159"/>
        <v>0</v>
      </c>
      <c r="V224" s="59">
        <f t="shared" si="160"/>
        <v>0</v>
      </c>
      <c r="W224" s="59">
        <f t="shared" si="161"/>
        <v>0</v>
      </c>
      <c r="X224" s="59">
        <f t="shared" si="162"/>
        <v>0</v>
      </c>
      <c r="Y224" s="59">
        <f t="shared" si="163"/>
        <v>0</v>
      </c>
      <c r="Z224" s="59">
        <f t="shared" si="164"/>
        <v>0</v>
      </c>
      <c r="AA224" s="59">
        <f t="shared" si="165"/>
        <v>0</v>
      </c>
      <c r="AB224" s="59">
        <f t="shared" si="166"/>
        <v>0</v>
      </c>
      <c r="AC224" s="59">
        <f t="shared" si="167"/>
        <v>0</v>
      </c>
      <c r="AD224" s="166">
        <f t="shared" si="157"/>
        <v>1</v>
      </c>
      <c r="AE224" s="169">
        <f t="shared" si="168"/>
        <v>1</v>
      </c>
      <c r="AF224" s="169">
        <f t="shared" si="169"/>
        <v>0</v>
      </c>
      <c r="AG224" s="169">
        <f t="shared" si="170"/>
        <v>0</v>
      </c>
      <c r="AH224" s="169">
        <f t="shared" si="171"/>
        <v>1</v>
      </c>
      <c r="AI224" s="169">
        <f t="shared" si="172"/>
        <v>0</v>
      </c>
      <c r="AJ224" s="169">
        <f t="shared" si="173"/>
        <v>0</v>
      </c>
      <c r="AK224" s="169">
        <f t="shared" si="174"/>
        <v>0</v>
      </c>
      <c r="AL224" s="169">
        <f t="shared" si="175"/>
        <v>1</v>
      </c>
      <c r="AM224" s="169">
        <f t="shared" si="176"/>
        <v>0</v>
      </c>
      <c r="AN224" s="169">
        <f t="shared" si="177"/>
        <v>0</v>
      </c>
      <c r="AO224" s="169">
        <f t="shared" si="178"/>
        <v>1</v>
      </c>
      <c r="AP224" s="169">
        <f t="shared" si="179"/>
        <v>0</v>
      </c>
      <c r="AQ224" s="169">
        <f t="shared" si="180"/>
        <v>0</v>
      </c>
      <c r="AR224" s="169">
        <f t="shared" si="181"/>
        <v>0</v>
      </c>
      <c r="AS224" s="169">
        <f t="shared" si="182"/>
        <v>0</v>
      </c>
      <c r="AT224" s="169">
        <f t="shared" si="183"/>
        <v>0</v>
      </c>
      <c r="AU224" s="169">
        <f t="shared" si="184"/>
        <v>0</v>
      </c>
      <c r="AV224" s="169">
        <f t="shared" si="185"/>
        <v>1</v>
      </c>
      <c r="AW224" s="169">
        <f t="shared" si="186"/>
        <v>0</v>
      </c>
      <c r="AX224" s="169">
        <f t="shared" si="187"/>
        <v>0</v>
      </c>
      <c r="AY224" s="169">
        <f t="shared" si="200"/>
        <v>0</v>
      </c>
      <c r="AZ224" s="169">
        <f t="shared" si="188"/>
        <v>0</v>
      </c>
      <c r="BA224" s="169">
        <f t="shared" si="189"/>
        <v>0</v>
      </c>
      <c r="BB224" s="169">
        <f t="shared" si="190"/>
        <v>1</v>
      </c>
      <c r="BC224" s="169">
        <f t="shared" si="191"/>
        <v>0</v>
      </c>
      <c r="BD224" s="169">
        <f t="shared" si="192"/>
        <v>1</v>
      </c>
      <c r="BE224" s="169">
        <f t="shared" si="193"/>
        <v>0</v>
      </c>
      <c r="BF224" s="169">
        <f t="shared" si="194"/>
        <v>0</v>
      </c>
      <c r="BG224" s="169">
        <f t="shared" si="195"/>
        <v>0</v>
      </c>
      <c r="BH224" s="169">
        <f t="shared" si="196"/>
        <v>0</v>
      </c>
      <c r="BI224" s="169">
        <f t="shared" si="197"/>
        <v>0</v>
      </c>
      <c r="BJ224" s="169">
        <f t="shared" si="198"/>
        <v>0</v>
      </c>
      <c r="BK224" s="167">
        <f t="shared" si="199"/>
        <v>0</v>
      </c>
      <c r="BL224" s="169">
        <f t="shared" si="201"/>
        <v>0</v>
      </c>
      <c r="BM224" s="169">
        <f t="shared" si="202"/>
        <v>1</v>
      </c>
      <c r="BN224" s="169">
        <f t="shared" si="203"/>
        <v>1</v>
      </c>
      <c r="BO224" s="169">
        <f t="shared" si="204"/>
        <v>0</v>
      </c>
      <c r="BP224" s="36">
        <f t="shared" si="205"/>
        <v>1</v>
      </c>
      <c r="BQ224">
        <f t="shared" si="206"/>
        <v>0</v>
      </c>
      <c r="BR224" s="36">
        <f t="shared" si="207"/>
        <v>0</v>
      </c>
      <c r="BS224" t="e">
        <f t="shared" si="208"/>
        <v>#N/A</v>
      </c>
    </row>
    <row r="225" spans="1:71">
      <c r="A225" s="59">
        <v>216</v>
      </c>
      <c r="B225" s="59">
        <v>132271</v>
      </c>
      <c r="C225" s="160">
        <v>28303571.308069699</v>
      </c>
      <c r="D225" s="59">
        <v>5557142.75</v>
      </c>
      <c r="E225" s="59">
        <v>5557142.75</v>
      </c>
      <c r="F225" s="59">
        <v>22746428.558069699</v>
      </c>
      <c r="G225" s="59">
        <v>332.14286804199202</v>
      </c>
      <c r="H225" s="59">
        <v>-3331130411.6352</v>
      </c>
      <c r="I225" s="59">
        <v>603</v>
      </c>
      <c r="J225" s="59">
        <v>406</v>
      </c>
      <c r="K225" s="59">
        <v>0</v>
      </c>
      <c r="L225" s="59">
        <v>102</v>
      </c>
      <c r="M225" s="59">
        <v>0</v>
      </c>
      <c r="N225" s="59">
        <v>0</v>
      </c>
      <c r="O225" s="59">
        <v>0</v>
      </c>
      <c r="P225" s="59">
        <v>0</v>
      </c>
      <c r="Q225" s="59">
        <v>0</v>
      </c>
      <c r="R225" s="59">
        <v>2</v>
      </c>
      <c r="S225" s="59">
        <v>0</v>
      </c>
      <c r="T225" s="59">
        <f t="shared" si="158"/>
        <v>0</v>
      </c>
      <c r="U225" s="59">
        <f t="shared" si="159"/>
        <v>0</v>
      </c>
      <c r="V225" s="59">
        <f t="shared" si="160"/>
        <v>1</v>
      </c>
      <c r="W225" s="59">
        <f t="shared" si="161"/>
        <v>1</v>
      </c>
      <c r="X225" s="59">
        <f t="shared" si="162"/>
        <v>0</v>
      </c>
      <c r="Y225" s="59">
        <f t="shared" si="163"/>
        <v>0</v>
      </c>
      <c r="Z225" s="59">
        <f t="shared" si="164"/>
        <v>0</v>
      </c>
      <c r="AA225" s="59">
        <f t="shared" si="165"/>
        <v>0</v>
      </c>
      <c r="AB225" s="59">
        <f t="shared" si="166"/>
        <v>0</v>
      </c>
      <c r="AC225" s="59">
        <f t="shared" si="167"/>
        <v>0</v>
      </c>
      <c r="AD225" s="166">
        <f t="shared" si="157"/>
        <v>0</v>
      </c>
      <c r="AE225" s="169">
        <f t="shared" si="168"/>
        <v>0</v>
      </c>
      <c r="AF225" s="169">
        <f t="shared" si="169"/>
        <v>0</v>
      </c>
      <c r="AG225" s="169">
        <f t="shared" si="170"/>
        <v>0</v>
      </c>
      <c r="AH225" s="169">
        <f t="shared" si="171"/>
        <v>1</v>
      </c>
      <c r="AI225" s="169">
        <f t="shared" si="172"/>
        <v>0</v>
      </c>
      <c r="AJ225" s="169">
        <f t="shared" si="173"/>
        <v>0</v>
      </c>
      <c r="AK225" s="169">
        <f t="shared" si="174"/>
        <v>0</v>
      </c>
      <c r="AL225" s="169">
        <f t="shared" si="175"/>
        <v>1</v>
      </c>
      <c r="AM225" s="169">
        <f t="shared" si="176"/>
        <v>1</v>
      </c>
      <c r="AN225" s="169">
        <f t="shared" si="177"/>
        <v>0</v>
      </c>
      <c r="AO225" s="169">
        <f t="shared" si="178"/>
        <v>1</v>
      </c>
      <c r="AP225" s="169">
        <f t="shared" si="179"/>
        <v>0</v>
      </c>
      <c r="AQ225" s="169">
        <f t="shared" si="180"/>
        <v>1</v>
      </c>
      <c r="AR225" s="169">
        <f t="shared" si="181"/>
        <v>0</v>
      </c>
      <c r="AS225" s="169">
        <f t="shared" si="182"/>
        <v>0</v>
      </c>
      <c r="AT225" s="169">
        <f t="shared" si="183"/>
        <v>0</v>
      </c>
      <c r="AU225" s="169">
        <f t="shared" si="184"/>
        <v>0</v>
      </c>
      <c r="AV225" s="169">
        <f t="shared" si="185"/>
        <v>1</v>
      </c>
      <c r="AW225" s="169">
        <f t="shared" si="186"/>
        <v>0</v>
      </c>
      <c r="AX225" s="169">
        <f t="shared" si="187"/>
        <v>0</v>
      </c>
      <c r="AY225" s="169">
        <f t="shared" si="200"/>
        <v>0</v>
      </c>
      <c r="AZ225" s="169">
        <f t="shared" si="188"/>
        <v>0</v>
      </c>
      <c r="BA225" s="169">
        <f t="shared" si="189"/>
        <v>0</v>
      </c>
      <c r="BB225" s="169">
        <f t="shared" si="190"/>
        <v>1</v>
      </c>
      <c r="BC225" s="169">
        <f t="shared" si="191"/>
        <v>0</v>
      </c>
      <c r="BD225" s="169">
        <f t="shared" si="192"/>
        <v>1</v>
      </c>
      <c r="BE225" s="169">
        <f t="shared" si="193"/>
        <v>0</v>
      </c>
      <c r="BF225" s="169">
        <f t="shared" si="194"/>
        <v>0</v>
      </c>
      <c r="BG225" s="169">
        <f t="shared" si="195"/>
        <v>0</v>
      </c>
      <c r="BH225" s="169">
        <f t="shared" si="196"/>
        <v>0</v>
      </c>
      <c r="BI225" s="169">
        <f t="shared" si="197"/>
        <v>0</v>
      </c>
      <c r="BJ225" s="169">
        <f t="shared" si="198"/>
        <v>0</v>
      </c>
      <c r="BK225" s="167">
        <f t="shared" si="199"/>
        <v>0</v>
      </c>
      <c r="BL225" s="169">
        <f t="shared" si="201"/>
        <v>0</v>
      </c>
      <c r="BM225" s="169">
        <f t="shared" si="202"/>
        <v>1</v>
      </c>
      <c r="BN225" s="169">
        <f t="shared" si="203"/>
        <v>1</v>
      </c>
      <c r="BO225" s="169">
        <f t="shared" si="204"/>
        <v>0</v>
      </c>
      <c r="BP225" s="36">
        <f t="shared" si="205"/>
        <v>0</v>
      </c>
      <c r="BQ225">
        <f t="shared" si="206"/>
        <v>0</v>
      </c>
      <c r="BR225" s="36">
        <f t="shared" si="207"/>
        <v>0</v>
      </c>
      <c r="BS225" t="e">
        <f t="shared" si="208"/>
        <v>#N/A</v>
      </c>
    </row>
    <row r="226" spans="1:71">
      <c r="A226" s="59">
        <v>87</v>
      </c>
      <c r="B226" s="59">
        <v>22172</v>
      </c>
      <c r="C226" s="160">
        <v>38666667.530933999</v>
      </c>
      <c r="D226" s="59">
        <v>12900000.5</v>
      </c>
      <c r="E226" s="59">
        <v>15900000.5</v>
      </c>
      <c r="F226" s="59">
        <v>22766667.030933999</v>
      </c>
      <c r="G226" s="59">
        <v>133.33334350585901</v>
      </c>
      <c r="H226" s="59">
        <v>-1443528903.02074</v>
      </c>
      <c r="I226" s="59">
        <v>0</v>
      </c>
      <c r="J226" s="59">
        <v>0</v>
      </c>
      <c r="K226" s="59">
        <v>0</v>
      </c>
      <c r="L226" s="59">
        <v>101</v>
      </c>
      <c r="M226" s="59">
        <v>0</v>
      </c>
      <c r="N226" s="59">
        <v>0</v>
      </c>
      <c r="O226" s="59">
        <v>101</v>
      </c>
      <c r="P226" s="59">
        <v>0</v>
      </c>
      <c r="Q226" s="59">
        <v>0</v>
      </c>
      <c r="R226" s="59">
        <v>2</v>
      </c>
      <c r="S226" s="59">
        <v>0</v>
      </c>
      <c r="T226" s="59">
        <f t="shared" si="158"/>
        <v>0</v>
      </c>
      <c r="U226" s="59">
        <f t="shared" si="159"/>
        <v>0</v>
      </c>
      <c r="V226" s="59">
        <f t="shared" si="160"/>
        <v>0</v>
      </c>
      <c r="W226" s="59">
        <f t="shared" si="161"/>
        <v>0</v>
      </c>
      <c r="X226" s="59">
        <f t="shared" si="162"/>
        <v>0</v>
      </c>
      <c r="Y226" s="59">
        <f t="shared" si="163"/>
        <v>0</v>
      </c>
      <c r="Z226" s="59">
        <f t="shared" si="164"/>
        <v>0</v>
      </c>
      <c r="AA226" s="59">
        <f t="shared" si="165"/>
        <v>0</v>
      </c>
      <c r="AB226" s="59">
        <f t="shared" si="166"/>
        <v>0</v>
      </c>
      <c r="AC226" s="59">
        <f t="shared" si="167"/>
        <v>0</v>
      </c>
      <c r="AD226" s="166">
        <f t="shared" si="157"/>
        <v>2</v>
      </c>
      <c r="AE226" s="169">
        <f t="shared" si="168"/>
        <v>0</v>
      </c>
      <c r="AF226" s="169">
        <f t="shared" si="169"/>
        <v>1</v>
      </c>
      <c r="AG226" s="169">
        <f t="shared" si="170"/>
        <v>0</v>
      </c>
      <c r="AH226" s="169">
        <f t="shared" si="171"/>
        <v>1</v>
      </c>
      <c r="AI226" s="169">
        <f t="shared" si="172"/>
        <v>0</v>
      </c>
      <c r="AJ226" s="169">
        <f t="shared" si="173"/>
        <v>0</v>
      </c>
      <c r="AK226" s="169">
        <f t="shared" si="174"/>
        <v>0</v>
      </c>
      <c r="AL226" s="169">
        <f t="shared" si="175"/>
        <v>1</v>
      </c>
      <c r="AM226" s="169">
        <f t="shared" si="176"/>
        <v>0</v>
      </c>
      <c r="AN226" s="169">
        <f t="shared" si="177"/>
        <v>0</v>
      </c>
      <c r="AO226" s="169">
        <f t="shared" si="178"/>
        <v>1</v>
      </c>
      <c r="AP226" s="169">
        <f t="shared" si="179"/>
        <v>0</v>
      </c>
      <c r="AQ226" s="169">
        <f t="shared" si="180"/>
        <v>0</v>
      </c>
      <c r="AR226" s="169">
        <f t="shared" si="181"/>
        <v>0</v>
      </c>
      <c r="AS226" s="169">
        <f t="shared" si="182"/>
        <v>0</v>
      </c>
      <c r="AT226" s="169">
        <f t="shared" si="183"/>
        <v>0</v>
      </c>
      <c r="AU226" s="169">
        <f t="shared" si="184"/>
        <v>0</v>
      </c>
      <c r="AV226" s="169">
        <f t="shared" si="185"/>
        <v>1</v>
      </c>
      <c r="AW226" s="169">
        <f t="shared" si="186"/>
        <v>0</v>
      </c>
      <c r="AX226" s="169">
        <f t="shared" si="187"/>
        <v>0</v>
      </c>
      <c r="AY226" s="169">
        <f t="shared" si="200"/>
        <v>0</v>
      </c>
      <c r="AZ226" s="169">
        <f t="shared" si="188"/>
        <v>0</v>
      </c>
      <c r="BA226" s="169">
        <f t="shared" si="189"/>
        <v>0</v>
      </c>
      <c r="BB226" s="169">
        <f t="shared" si="190"/>
        <v>1</v>
      </c>
      <c r="BC226" s="169">
        <f t="shared" si="191"/>
        <v>0</v>
      </c>
      <c r="BD226" s="169">
        <f t="shared" si="192"/>
        <v>1</v>
      </c>
      <c r="BE226" s="169">
        <f t="shared" si="193"/>
        <v>0</v>
      </c>
      <c r="BF226" s="169">
        <f t="shared" si="194"/>
        <v>0</v>
      </c>
      <c r="BG226" s="169">
        <f t="shared" si="195"/>
        <v>0</v>
      </c>
      <c r="BH226" s="169">
        <f t="shared" si="196"/>
        <v>0</v>
      </c>
      <c r="BI226" s="169">
        <f t="shared" si="197"/>
        <v>0</v>
      </c>
      <c r="BJ226" s="169">
        <f t="shared" si="198"/>
        <v>0</v>
      </c>
      <c r="BK226" s="167">
        <f t="shared" si="199"/>
        <v>0</v>
      </c>
      <c r="BL226" s="169">
        <f t="shared" si="201"/>
        <v>0</v>
      </c>
      <c r="BM226" s="169">
        <f t="shared" si="202"/>
        <v>1</v>
      </c>
      <c r="BN226" s="169">
        <f t="shared" si="203"/>
        <v>1</v>
      </c>
      <c r="BO226" s="169">
        <f t="shared" si="204"/>
        <v>0</v>
      </c>
      <c r="BP226" s="36">
        <f t="shared" si="205"/>
        <v>1</v>
      </c>
      <c r="BQ226">
        <f t="shared" si="206"/>
        <v>0</v>
      </c>
      <c r="BR226" s="36">
        <f t="shared" si="207"/>
        <v>0</v>
      </c>
      <c r="BS226" t="e">
        <f t="shared" si="208"/>
        <v>#N/A</v>
      </c>
    </row>
    <row r="227" spans="1:71">
      <c r="A227" s="59">
        <v>416</v>
      </c>
      <c r="B227" s="59">
        <v>241161</v>
      </c>
      <c r="C227" s="160">
        <v>27550000.615790501</v>
      </c>
      <c r="D227" s="59">
        <v>4750000.125</v>
      </c>
      <c r="E227" s="59">
        <v>4750000.125</v>
      </c>
      <c r="F227" s="59">
        <v>22800000.490790501</v>
      </c>
      <c r="G227" s="59">
        <v>233.33334350585901</v>
      </c>
      <c r="H227" s="59">
        <v>-6531627380.83636</v>
      </c>
      <c r="I227" s="59">
        <v>0</v>
      </c>
      <c r="J227" s="59">
        <v>0</v>
      </c>
      <c r="K227" s="59">
        <v>0</v>
      </c>
      <c r="L227" s="59">
        <v>101</v>
      </c>
      <c r="M227" s="59">
        <v>0</v>
      </c>
      <c r="N227" s="59">
        <v>0</v>
      </c>
      <c r="O227" s="59">
        <v>101</v>
      </c>
      <c r="P227" s="59">
        <v>0</v>
      </c>
      <c r="Q227" s="59">
        <v>0</v>
      </c>
      <c r="R227" s="59">
        <v>2</v>
      </c>
      <c r="S227" s="59">
        <v>1</v>
      </c>
      <c r="T227" s="59">
        <f t="shared" si="158"/>
        <v>0</v>
      </c>
      <c r="U227" s="59">
        <f t="shared" si="159"/>
        <v>0</v>
      </c>
      <c r="V227" s="59">
        <f t="shared" si="160"/>
        <v>0</v>
      </c>
      <c r="W227" s="59">
        <f t="shared" si="161"/>
        <v>0</v>
      </c>
      <c r="X227" s="59">
        <f t="shared" si="162"/>
        <v>0</v>
      </c>
      <c r="Y227" s="59">
        <f t="shared" si="163"/>
        <v>0</v>
      </c>
      <c r="Z227" s="59">
        <f t="shared" si="164"/>
        <v>0</v>
      </c>
      <c r="AA227" s="59">
        <f t="shared" si="165"/>
        <v>0</v>
      </c>
      <c r="AB227" s="59">
        <f t="shared" si="166"/>
        <v>0</v>
      </c>
      <c r="AC227" s="59">
        <f t="shared" si="167"/>
        <v>0</v>
      </c>
      <c r="AD227" s="166">
        <f t="shared" si="157"/>
        <v>2</v>
      </c>
      <c r="AE227" s="169">
        <f t="shared" si="168"/>
        <v>0</v>
      </c>
      <c r="AF227" s="169">
        <f t="shared" si="169"/>
        <v>1</v>
      </c>
      <c r="AG227" s="169">
        <f t="shared" si="170"/>
        <v>0</v>
      </c>
      <c r="AH227" s="169">
        <f t="shared" si="171"/>
        <v>1</v>
      </c>
      <c r="AI227" s="169">
        <f t="shared" si="172"/>
        <v>0</v>
      </c>
      <c r="AJ227" s="169">
        <f t="shared" si="173"/>
        <v>0</v>
      </c>
      <c r="AK227" s="169">
        <f t="shared" si="174"/>
        <v>0</v>
      </c>
      <c r="AL227" s="169">
        <f t="shared" si="175"/>
        <v>1</v>
      </c>
      <c r="AM227" s="169">
        <f t="shared" si="176"/>
        <v>0</v>
      </c>
      <c r="AN227" s="169">
        <f t="shared" si="177"/>
        <v>0</v>
      </c>
      <c r="AO227" s="169">
        <f t="shared" si="178"/>
        <v>1</v>
      </c>
      <c r="AP227" s="169">
        <f t="shared" si="179"/>
        <v>0</v>
      </c>
      <c r="AQ227" s="169">
        <f t="shared" si="180"/>
        <v>0</v>
      </c>
      <c r="AR227" s="169">
        <f t="shared" si="181"/>
        <v>0</v>
      </c>
      <c r="AS227" s="169">
        <f t="shared" si="182"/>
        <v>0</v>
      </c>
      <c r="AT227" s="169">
        <f t="shared" si="183"/>
        <v>0</v>
      </c>
      <c r="AU227" s="169">
        <f t="shared" si="184"/>
        <v>0</v>
      </c>
      <c r="AV227" s="169">
        <f t="shared" si="185"/>
        <v>1</v>
      </c>
      <c r="AW227" s="169">
        <f t="shared" si="186"/>
        <v>0</v>
      </c>
      <c r="AX227" s="169">
        <f t="shared" si="187"/>
        <v>0</v>
      </c>
      <c r="AY227" s="169">
        <f t="shared" si="200"/>
        <v>0</v>
      </c>
      <c r="AZ227" s="169">
        <f t="shared" si="188"/>
        <v>0</v>
      </c>
      <c r="BA227" s="169">
        <f t="shared" si="189"/>
        <v>0</v>
      </c>
      <c r="BB227" s="169">
        <f t="shared" si="190"/>
        <v>1</v>
      </c>
      <c r="BC227" s="169">
        <f t="shared" si="191"/>
        <v>0</v>
      </c>
      <c r="BD227" s="169">
        <f t="shared" si="192"/>
        <v>1</v>
      </c>
      <c r="BE227" s="169">
        <f t="shared" si="193"/>
        <v>0</v>
      </c>
      <c r="BF227" s="169">
        <f t="shared" si="194"/>
        <v>0</v>
      </c>
      <c r="BG227" s="169">
        <f t="shared" si="195"/>
        <v>0</v>
      </c>
      <c r="BH227" s="169">
        <f t="shared" si="196"/>
        <v>0</v>
      </c>
      <c r="BI227" s="169">
        <f t="shared" si="197"/>
        <v>0</v>
      </c>
      <c r="BJ227" s="169">
        <f t="shared" si="198"/>
        <v>0</v>
      </c>
      <c r="BK227" s="167">
        <f t="shared" si="199"/>
        <v>0</v>
      </c>
      <c r="BL227" s="169">
        <f t="shared" si="201"/>
        <v>0</v>
      </c>
      <c r="BM227" s="169">
        <f t="shared" si="202"/>
        <v>1</v>
      </c>
      <c r="BN227" s="169">
        <f t="shared" si="203"/>
        <v>0</v>
      </c>
      <c r="BO227" s="169">
        <f t="shared" si="204"/>
        <v>1</v>
      </c>
      <c r="BP227" s="36">
        <f t="shared" si="205"/>
        <v>1</v>
      </c>
      <c r="BQ227">
        <f t="shared" si="206"/>
        <v>0</v>
      </c>
      <c r="BR227" s="36">
        <f t="shared" si="207"/>
        <v>0</v>
      </c>
      <c r="BS227" t="e">
        <f t="shared" si="208"/>
        <v>#N/A</v>
      </c>
    </row>
    <row r="228" spans="1:71">
      <c r="A228" s="59">
        <v>74</v>
      </c>
      <c r="B228" s="59">
        <v>21211</v>
      </c>
      <c r="C228" s="160">
        <v>69387755.158310696</v>
      </c>
      <c r="D228" s="59">
        <v>44081632.5</v>
      </c>
      <c r="E228" s="59">
        <v>46530612</v>
      </c>
      <c r="F228" s="59">
        <v>22857143.1583107</v>
      </c>
      <c r="G228" s="59">
        <v>40.816326141357401</v>
      </c>
      <c r="H228" s="59">
        <v>-1093687500.53228</v>
      </c>
      <c r="I228" s="59">
        <v>0</v>
      </c>
      <c r="J228" s="59">
        <v>0</v>
      </c>
      <c r="K228" s="59">
        <v>0</v>
      </c>
      <c r="L228" s="59">
        <v>406</v>
      </c>
      <c r="M228" s="59">
        <v>413</v>
      </c>
      <c r="N228" s="59">
        <v>408</v>
      </c>
      <c r="O228" s="59">
        <v>0</v>
      </c>
      <c r="P228" s="59">
        <v>0</v>
      </c>
      <c r="Q228" s="59">
        <v>0</v>
      </c>
      <c r="R228" s="59">
        <v>2</v>
      </c>
      <c r="S228" s="59">
        <v>0</v>
      </c>
      <c r="T228" s="59">
        <f t="shared" si="158"/>
        <v>1</v>
      </c>
      <c r="U228" s="59">
        <f t="shared" si="159"/>
        <v>0</v>
      </c>
      <c r="V228" s="59">
        <f t="shared" si="160"/>
        <v>0</v>
      </c>
      <c r="W228" s="59">
        <f t="shared" si="161"/>
        <v>2</v>
      </c>
      <c r="X228" s="59">
        <f t="shared" si="162"/>
        <v>0</v>
      </c>
      <c r="Y228" s="59">
        <f t="shared" si="163"/>
        <v>0</v>
      </c>
      <c r="Z228" s="59">
        <f t="shared" si="164"/>
        <v>0</v>
      </c>
      <c r="AA228" s="59">
        <f t="shared" si="165"/>
        <v>0</v>
      </c>
      <c r="AB228" s="59">
        <f t="shared" si="166"/>
        <v>0</v>
      </c>
      <c r="AC228" s="59">
        <f t="shared" si="167"/>
        <v>0</v>
      </c>
      <c r="AD228" s="166">
        <f t="shared" si="157"/>
        <v>0</v>
      </c>
      <c r="AE228" s="169">
        <f t="shared" si="168"/>
        <v>0</v>
      </c>
      <c r="AF228" s="169">
        <f t="shared" si="169"/>
        <v>0</v>
      </c>
      <c r="AG228" s="169">
        <f t="shared" si="170"/>
        <v>0</v>
      </c>
      <c r="AH228" s="169">
        <f t="shared" si="171"/>
        <v>1</v>
      </c>
      <c r="AI228" s="169">
        <f t="shared" si="172"/>
        <v>0</v>
      </c>
      <c r="AJ228" s="169">
        <f t="shared" si="173"/>
        <v>0</v>
      </c>
      <c r="AK228" s="169">
        <f t="shared" si="174"/>
        <v>0</v>
      </c>
      <c r="AL228" s="169">
        <f t="shared" si="175"/>
        <v>1</v>
      </c>
      <c r="AM228" s="169">
        <f t="shared" si="176"/>
        <v>0</v>
      </c>
      <c r="AN228" s="169">
        <f t="shared" si="177"/>
        <v>0</v>
      </c>
      <c r="AO228" s="169">
        <f t="shared" si="178"/>
        <v>1</v>
      </c>
      <c r="AP228" s="169">
        <f t="shared" si="179"/>
        <v>0</v>
      </c>
      <c r="AQ228" s="169">
        <f t="shared" si="180"/>
        <v>0</v>
      </c>
      <c r="AR228" s="169">
        <f t="shared" si="181"/>
        <v>0</v>
      </c>
      <c r="AS228" s="169">
        <f t="shared" si="182"/>
        <v>0</v>
      </c>
      <c r="AT228" s="169">
        <f t="shared" si="183"/>
        <v>0</v>
      </c>
      <c r="AU228" s="169">
        <f t="shared" si="184"/>
        <v>0</v>
      </c>
      <c r="AV228" s="169">
        <f t="shared" si="185"/>
        <v>1</v>
      </c>
      <c r="AW228" s="169">
        <f t="shared" si="186"/>
        <v>1</v>
      </c>
      <c r="AX228" s="169">
        <f t="shared" si="187"/>
        <v>0</v>
      </c>
      <c r="AY228" s="169">
        <f t="shared" si="200"/>
        <v>1</v>
      </c>
      <c r="AZ228" s="169">
        <f t="shared" si="188"/>
        <v>0</v>
      </c>
      <c r="BA228" s="169">
        <f t="shared" si="189"/>
        <v>0</v>
      </c>
      <c r="BB228" s="169">
        <f t="shared" si="190"/>
        <v>1</v>
      </c>
      <c r="BC228" s="169">
        <f t="shared" si="191"/>
        <v>1</v>
      </c>
      <c r="BD228" s="169">
        <f t="shared" si="192"/>
        <v>0</v>
      </c>
      <c r="BE228" s="169">
        <f t="shared" si="193"/>
        <v>1</v>
      </c>
      <c r="BF228" s="169">
        <f t="shared" si="194"/>
        <v>0</v>
      </c>
      <c r="BG228" s="169">
        <f t="shared" si="195"/>
        <v>0</v>
      </c>
      <c r="BH228" s="169">
        <f t="shared" si="196"/>
        <v>0</v>
      </c>
      <c r="BI228" s="169">
        <f t="shared" si="197"/>
        <v>0</v>
      </c>
      <c r="BJ228" s="169">
        <f t="shared" si="198"/>
        <v>0</v>
      </c>
      <c r="BK228" s="167">
        <f t="shared" si="199"/>
        <v>0</v>
      </c>
      <c r="BL228" s="169">
        <f t="shared" si="201"/>
        <v>0</v>
      </c>
      <c r="BM228" s="169">
        <f t="shared" si="202"/>
        <v>1</v>
      </c>
      <c r="BN228" s="169">
        <f t="shared" si="203"/>
        <v>1</v>
      </c>
      <c r="BO228" s="169">
        <f t="shared" si="204"/>
        <v>0</v>
      </c>
      <c r="BP228" s="36">
        <f t="shared" si="205"/>
        <v>0</v>
      </c>
      <c r="BQ228">
        <f t="shared" si="206"/>
        <v>0</v>
      </c>
      <c r="BR228" s="36">
        <f t="shared" si="207"/>
        <v>1</v>
      </c>
      <c r="BS228" t="e">
        <f t="shared" si="208"/>
        <v>#N/A</v>
      </c>
    </row>
    <row r="229" spans="1:71">
      <c r="A229" s="59">
        <v>75</v>
      </c>
      <c r="B229" s="59">
        <v>21222</v>
      </c>
      <c r="C229" s="160">
        <v>29591837.5086109</v>
      </c>
      <c r="D229" s="59">
        <v>3265306</v>
      </c>
      <c r="E229" s="59">
        <v>6428571.5</v>
      </c>
      <c r="F229" s="59">
        <v>23163266.0086109</v>
      </c>
      <c r="G229" s="59">
        <v>163.26530456543</v>
      </c>
      <c r="H229" s="59">
        <v>-1098279336.8189399</v>
      </c>
      <c r="I229" s="59">
        <v>0</v>
      </c>
      <c r="J229" s="59">
        <v>0</v>
      </c>
      <c r="K229" s="59">
        <v>0</v>
      </c>
      <c r="L229" s="59">
        <v>101</v>
      </c>
      <c r="M229" s="59">
        <v>0</v>
      </c>
      <c r="N229" s="59">
        <v>0</v>
      </c>
      <c r="O229" s="59">
        <v>0</v>
      </c>
      <c r="P229" s="59">
        <v>0</v>
      </c>
      <c r="Q229" s="59">
        <v>0</v>
      </c>
      <c r="R229" s="59">
        <v>2</v>
      </c>
      <c r="S229" s="59">
        <v>1</v>
      </c>
      <c r="T229" s="59">
        <f t="shared" si="158"/>
        <v>0</v>
      </c>
      <c r="U229" s="59">
        <f t="shared" si="159"/>
        <v>0</v>
      </c>
      <c r="V229" s="59">
        <f t="shared" si="160"/>
        <v>0</v>
      </c>
      <c r="W229" s="59">
        <f t="shared" si="161"/>
        <v>0</v>
      </c>
      <c r="X229" s="59">
        <f t="shared" si="162"/>
        <v>0</v>
      </c>
      <c r="Y229" s="59">
        <f t="shared" si="163"/>
        <v>0</v>
      </c>
      <c r="Z229" s="59">
        <f t="shared" si="164"/>
        <v>0</v>
      </c>
      <c r="AA229" s="59">
        <f t="shared" si="165"/>
        <v>0</v>
      </c>
      <c r="AB229" s="59">
        <f t="shared" si="166"/>
        <v>0</v>
      </c>
      <c r="AC229" s="59">
        <f t="shared" si="167"/>
        <v>0</v>
      </c>
      <c r="AD229" s="166">
        <f t="shared" si="157"/>
        <v>1</v>
      </c>
      <c r="AE229" s="169">
        <f t="shared" si="168"/>
        <v>1</v>
      </c>
      <c r="AF229" s="169">
        <f t="shared" si="169"/>
        <v>0</v>
      </c>
      <c r="AG229" s="169">
        <f t="shared" si="170"/>
        <v>0</v>
      </c>
      <c r="AH229" s="169">
        <f t="shared" si="171"/>
        <v>1</v>
      </c>
      <c r="AI229" s="169">
        <f t="shared" si="172"/>
        <v>0</v>
      </c>
      <c r="AJ229" s="169">
        <f t="shared" si="173"/>
        <v>0</v>
      </c>
      <c r="AK229" s="169">
        <f t="shared" si="174"/>
        <v>0</v>
      </c>
      <c r="AL229" s="169">
        <f t="shared" si="175"/>
        <v>1</v>
      </c>
      <c r="AM229" s="169">
        <f t="shared" si="176"/>
        <v>0</v>
      </c>
      <c r="AN229" s="169">
        <f t="shared" si="177"/>
        <v>0</v>
      </c>
      <c r="AO229" s="169">
        <f t="shared" si="178"/>
        <v>1</v>
      </c>
      <c r="AP229" s="169">
        <f t="shared" si="179"/>
        <v>0</v>
      </c>
      <c r="AQ229" s="169">
        <f t="shared" si="180"/>
        <v>0</v>
      </c>
      <c r="AR229" s="169">
        <f t="shared" si="181"/>
        <v>0</v>
      </c>
      <c r="AS229" s="169">
        <f t="shared" si="182"/>
        <v>0</v>
      </c>
      <c r="AT229" s="169">
        <f t="shared" si="183"/>
        <v>0</v>
      </c>
      <c r="AU229" s="169">
        <f t="shared" si="184"/>
        <v>0</v>
      </c>
      <c r="AV229" s="169">
        <f t="shared" si="185"/>
        <v>1</v>
      </c>
      <c r="AW229" s="169">
        <f t="shared" si="186"/>
        <v>0</v>
      </c>
      <c r="AX229" s="169">
        <f t="shared" si="187"/>
        <v>0</v>
      </c>
      <c r="AY229" s="169">
        <f t="shared" si="200"/>
        <v>0</v>
      </c>
      <c r="AZ229" s="169">
        <f t="shared" si="188"/>
        <v>0</v>
      </c>
      <c r="BA229" s="169">
        <f t="shared" si="189"/>
        <v>0</v>
      </c>
      <c r="BB229" s="169">
        <f t="shared" si="190"/>
        <v>1</v>
      </c>
      <c r="BC229" s="169">
        <f t="shared" si="191"/>
        <v>0</v>
      </c>
      <c r="BD229" s="169">
        <f t="shared" si="192"/>
        <v>1</v>
      </c>
      <c r="BE229" s="169">
        <f t="shared" si="193"/>
        <v>0</v>
      </c>
      <c r="BF229" s="169">
        <f t="shared" si="194"/>
        <v>0</v>
      </c>
      <c r="BG229" s="169">
        <f t="shared" si="195"/>
        <v>0</v>
      </c>
      <c r="BH229" s="169">
        <f t="shared" si="196"/>
        <v>0</v>
      </c>
      <c r="BI229" s="169">
        <f t="shared" si="197"/>
        <v>0</v>
      </c>
      <c r="BJ229" s="169">
        <f t="shared" si="198"/>
        <v>0</v>
      </c>
      <c r="BK229" s="167">
        <f t="shared" si="199"/>
        <v>0</v>
      </c>
      <c r="BL229" s="169">
        <f t="shared" si="201"/>
        <v>0</v>
      </c>
      <c r="BM229" s="169">
        <f t="shared" si="202"/>
        <v>1</v>
      </c>
      <c r="BN229" s="169">
        <f t="shared" si="203"/>
        <v>0</v>
      </c>
      <c r="BO229" s="169">
        <f t="shared" si="204"/>
        <v>1</v>
      </c>
      <c r="BP229" s="36">
        <f t="shared" si="205"/>
        <v>1</v>
      </c>
      <c r="BQ229">
        <f t="shared" si="206"/>
        <v>0</v>
      </c>
      <c r="BR229" s="36">
        <f t="shared" si="207"/>
        <v>0</v>
      </c>
      <c r="BS229" t="e">
        <f t="shared" si="208"/>
        <v>#N/A</v>
      </c>
    </row>
    <row r="230" spans="1:71">
      <c r="A230" s="59">
        <v>80</v>
      </c>
      <c r="B230" s="59">
        <v>21273</v>
      </c>
      <c r="C230" s="160">
        <v>37976190.988185599</v>
      </c>
      <c r="D230" s="59">
        <v>14613095</v>
      </c>
      <c r="E230" s="59">
        <v>14613095</v>
      </c>
      <c r="F230" s="59">
        <v>23363095.988185599</v>
      </c>
      <c r="G230" s="59">
        <v>261.90476989746099</v>
      </c>
      <c r="H230" s="59">
        <v>-1364326759.3418</v>
      </c>
      <c r="I230" s="59">
        <v>0</v>
      </c>
      <c r="J230" s="59">
        <v>0</v>
      </c>
      <c r="K230" s="59">
        <v>0</v>
      </c>
      <c r="L230" s="59">
        <v>101</v>
      </c>
      <c r="M230" s="59">
        <v>0</v>
      </c>
      <c r="N230" s="59">
        <v>0</v>
      </c>
      <c r="O230" s="59">
        <v>0</v>
      </c>
      <c r="P230" s="59">
        <v>0</v>
      </c>
      <c r="Q230" s="59">
        <v>0</v>
      </c>
      <c r="R230" s="59">
        <v>2</v>
      </c>
      <c r="S230" s="59">
        <v>1</v>
      </c>
      <c r="T230" s="59">
        <f t="shared" si="158"/>
        <v>0</v>
      </c>
      <c r="U230" s="59">
        <f t="shared" si="159"/>
        <v>0</v>
      </c>
      <c r="V230" s="59">
        <f t="shared" si="160"/>
        <v>0</v>
      </c>
      <c r="W230" s="59">
        <f t="shared" si="161"/>
        <v>0</v>
      </c>
      <c r="X230" s="59">
        <f t="shared" si="162"/>
        <v>0</v>
      </c>
      <c r="Y230" s="59">
        <f t="shared" si="163"/>
        <v>0</v>
      </c>
      <c r="Z230" s="59">
        <f t="shared" si="164"/>
        <v>0</v>
      </c>
      <c r="AA230" s="59">
        <f t="shared" si="165"/>
        <v>0</v>
      </c>
      <c r="AB230" s="59">
        <f t="shared" si="166"/>
        <v>0</v>
      </c>
      <c r="AC230" s="59">
        <f t="shared" si="167"/>
        <v>0</v>
      </c>
      <c r="AD230" s="166">
        <f t="shared" si="157"/>
        <v>1</v>
      </c>
      <c r="AE230" s="169">
        <f t="shared" si="168"/>
        <v>1</v>
      </c>
      <c r="AF230" s="169">
        <f t="shared" si="169"/>
        <v>0</v>
      </c>
      <c r="AG230" s="169">
        <f t="shared" si="170"/>
        <v>0</v>
      </c>
      <c r="AH230" s="169">
        <f t="shared" si="171"/>
        <v>1</v>
      </c>
      <c r="AI230" s="169">
        <f t="shared" si="172"/>
        <v>0</v>
      </c>
      <c r="AJ230" s="169">
        <f t="shared" si="173"/>
        <v>0</v>
      </c>
      <c r="AK230" s="169">
        <f t="shared" si="174"/>
        <v>0</v>
      </c>
      <c r="AL230" s="169">
        <f t="shared" si="175"/>
        <v>1</v>
      </c>
      <c r="AM230" s="169">
        <f t="shared" si="176"/>
        <v>0</v>
      </c>
      <c r="AN230" s="169">
        <f t="shared" si="177"/>
        <v>0</v>
      </c>
      <c r="AO230" s="169">
        <f t="shared" si="178"/>
        <v>1</v>
      </c>
      <c r="AP230" s="169">
        <f t="shared" si="179"/>
        <v>0</v>
      </c>
      <c r="AQ230" s="169">
        <f t="shared" si="180"/>
        <v>0</v>
      </c>
      <c r="AR230" s="169">
        <f t="shared" si="181"/>
        <v>0</v>
      </c>
      <c r="AS230" s="169">
        <f t="shared" si="182"/>
        <v>0</v>
      </c>
      <c r="AT230" s="169">
        <f t="shared" si="183"/>
        <v>0</v>
      </c>
      <c r="AU230" s="169">
        <f t="shared" si="184"/>
        <v>0</v>
      </c>
      <c r="AV230" s="169">
        <f t="shared" si="185"/>
        <v>1</v>
      </c>
      <c r="AW230" s="169">
        <f t="shared" si="186"/>
        <v>0</v>
      </c>
      <c r="AX230" s="169">
        <f t="shared" si="187"/>
        <v>0</v>
      </c>
      <c r="AY230" s="169">
        <f t="shared" si="200"/>
        <v>0</v>
      </c>
      <c r="AZ230" s="169">
        <f t="shared" si="188"/>
        <v>0</v>
      </c>
      <c r="BA230" s="169">
        <f t="shared" si="189"/>
        <v>0</v>
      </c>
      <c r="BB230" s="169">
        <f t="shared" si="190"/>
        <v>1</v>
      </c>
      <c r="BC230" s="169">
        <f t="shared" si="191"/>
        <v>0</v>
      </c>
      <c r="BD230" s="169">
        <f t="shared" si="192"/>
        <v>1</v>
      </c>
      <c r="BE230" s="169">
        <f t="shared" si="193"/>
        <v>0</v>
      </c>
      <c r="BF230" s="169">
        <f t="shared" si="194"/>
        <v>0</v>
      </c>
      <c r="BG230" s="169">
        <f t="shared" si="195"/>
        <v>0</v>
      </c>
      <c r="BH230" s="169">
        <f t="shared" si="196"/>
        <v>0</v>
      </c>
      <c r="BI230" s="169">
        <f t="shared" si="197"/>
        <v>0</v>
      </c>
      <c r="BJ230" s="169">
        <f t="shared" si="198"/>
        <v>0</v>
      </c>
      <c r="BK230" s="167">
        <f t="shared" si="199"/>
        <v>0</v>
      </c>
      <c r="BL230" s="169">
        <f t="shared" si="201"/>
        <v>0</v>
      </c>
      <c r="BM230" s="169">
        <f t="shared" si="202"/>
        <v>1</v>
      </c>
      <c r="BN230" s="169">
        <f t="shared" si="203"/>
        <v>0</v>
      </c>
      <c r="BO230" s="169">
        <f t="shared" si="204"/>
        <v>1</v>
      </c>
      <c r="BP230" s="36">
        <f t="shared" si="205"/>
        <v>1</v>
      </c>
      <c r="BQ230">
        <f t="shared" si="206"/>
        <v>0</v>
      </c>
      <c r="BR230" s="36">
        <f t="shared" si="207"/>
        <v>0</v>
      </c>
      <c r="BS230" t="e">
        <f t="shared" si="208"/>
        <v>#N/A</v>
      </c>
    </row>
    <row r="231" spans="1:71">
      <c r="A231" s="59">
        <v>439</v>
      </c>
      <c r="B231" s="59">
        <v>242332</v>
      </c>
      <c r="C231" s="160">
        <v>27884615.308704302</v>
      </c>
      <c r="D231" s="59">
        <v>2223557.75</v>
      </c>
      <c r="E231" s="59">
        <v>4266827</v>
      </c>
      <c r="F231" s="59">
        <v>23617788.308704302</v>
      </c>
      <c r="G231" s="59">
        <v>48.0769233703613</v>
      </c>
      <c r="H231" s="59">
        <v>-6735180774.7544403</v>
      </c>
      <c r="I231" s="59">
        <v>101</v>
      </c>
      <c r="J231" s="59">
        <v>0</v>
      </c>
      <c r="K231" s="59">
        <v>0</v>
      </c>
      <c r="L231" s="59">
        <v>0</v>
      </c>
      <c r="M231" s="59">
        <v>0</v>
      </c>
      <c r="N231" s="59">
        <v>0</v>
      </c>
      <c r="O231" s="59">
        <v>0</v>
      </c>
      <c r="P231" s="59">
        <v>0</v>
      </c>
      <c r="Q231" s="59">
        <v>0</v>
      </c>
      <c r="R231" s="59">
        <v>1</v>
      </c>
      <c r="S231" s="59">
        <v>0</v>
      </c>
      <c r="T231" s="59">
        <f t="shared" si="158"/>
        <v>0</v>
      </c>
      <c r="U231" s="59">
        <f t="shared" si="159"/>
        <v>0</v>
      </c>
      <c r="V231" s="59">
        <f t="shared" si="160"/>
        <v>0</v>
      </c>
      <c r="W231" s="59">
        <f t="shared" si="161"/>
        <v>0</v>
      </c>
      <c r="X231" s="59">
        <f t="shared" si="162"/>
        <v>0</v>
      </c>
      <c r="Y231" s="59">
        <f t="shared" si="163"/>
        <v>0</v>
      </c>
      <c r="Z231" s="59">
        <f t="shared" si="164"/>
        <v>0</v>
      </c>
      <c r="AA231" s="59">
        <f t="shared" si="165"/>
        <v>0</v>
      </c>
      <c r="AB231" s="59">
        <f t="shared" si="166"/>
        <v>0</v>
      </c>
      <c r="AC231" s="59">
        <f t="shared" si="167"/>
        <v>0</v>
      </c>
      <c r="AD231" s="166">
        <f t="shared" si="157"/>
        <v>1</v>
      </c>
      <c r="AE231" s="169">
        <f t="shared" si="168"/>
        <v>1</v>
      </c>
      <c r="AF231" s="169">
        <f t="shared" si="169"/>
        <v>0</v>
      </c>
      <c r="AG231" s="169">
        <f t="shared" si="170"/>
        <v>0</v>
      </c>
      <c r="AH231" s="169">
        <f t="shared" si="171"/>
        <v>1</v>
      </c>
      <c r="AI231" s="169">
        <f t="shared" si="172"/>
        <v>0</v>
      </c>
      <c r="AJ231" s="169">
        <f t="shared" si="173"/>
        <v>0</v>
      </c>
      <c r="AK231" s="169">
        <f t="shared" si="174"/>
        <v>0</v>
      </c>
      <c r="AL231" s="169">
        <f t="shared" si="175"/>
        <v>1</v>
      </c>
      <c r="AM231" s="169">
        <f t="shared" si="176"/>
        <v>0</v>
      </c>
      <c r="AN231" s="169">
        <f t="shared" si="177"/>
        <v>0</v>
      </c>
      <c r="AO231" s="169">
        <f t="shared" si="178"/>
        <v>1</v>
      </c>
      <c r="AP231" s="169">
        <f t="shared" si="179"/>
        <v>0</v>
      </c>
      <c r="AQ231" s="169">
        <f t="shared" si="180"/>
        <v>0</v>
      </c>
      <c r="AR231" s="169">
        <f t="shared" si="181"/>
        <v>0</v>
      </c>
      <c r="AS231" s="169">
        <f t="shared" si="182"/>
        <v>0</v>
      </c>
      <c r="AT231" s="169">
        <f t="shared" si="183"/>
        <v>0</v>
      </c>
      <c r="AU231" s="169">
        <f t="shared" si="184"/>
        <v>0</v>
      </c>
      <c r="AV231" s="169">
        <f t="shared" si="185"/>
        <v>1</v>
      </c>
      <c r="AW231" s="169">
        <f t="shared" si="186"/>
        <v>0</v>
      </c>
      <c r="AX231" s="169">
        <f t="shared" si="187"/>
        <v>0</v>
      </c>
      <c r="AY231" s="169">
        <f t="shared" si="200"/>
        <v>0</v>
      </c>
      <c r="AZ231" s="169">
        <f t="shared" si="188"/>
        <v>0</v>
      </c>
      <c r="BA231" s="169">
        <f t="shared" si="189"/>
        <v>0</v>
      </c>
      <c r="BB231" s="169">
        <f t="shared" si="190"/>
        <v>1</v>
      </c>
      <c r="BC231" s="169">
        <f t="shared" si="191"/>
        <v>0</v>
      </c>
      <c r="BD231" s="169">
        <f t="shared" si="192"/>
        <v>1</v>
      </c>
      <c r="BE231" s="169">
        <f t="shared" si="193"/>
        <v>0</v>
      </c>
      <c r="BF231" s="169">
        <f t="shared" si="194"/>
        <v>0</v>
      </c>
      <c r="BG231" s="169">
        <f t="shared" si="195"/>
        <v>0</v>
      </c>
      <c r="BH231" s="169">
        <f t="shared" si="196"/>
        <v>0</v>
      </c>
      <c r="BI231" s="169">
        <f t="shared" si="197"/>
        <v>0</v>
      </c>
      <c r="BJ231" s="169">
        <f t="shared" si="198"/>
        <v>0</v>
      </c>
      <c r="BK231" s="167">
        <f t="shared" si="199"/>
        <v>0</v>
      </c>
      <c r="BL231" s="169">
        <f t="shared" si="201"/>
        <v>1</v>
      </c>
      <c r="BM231" s="169">
        <f t="shared" si="202"/>
        <v>0</v>
      </c>
      <c r="BN231" s="169">
        <f t="shared" si="203"/>
        <v>1</v>
      </c>
      <c r="BO231" s="169">
        <f t="shared" si="204"/>
        <v>0</v>
      </c>
      <c r="BP231" s="36">
        <f t="shared" si="205"/>
        <v>1</v>
      </c>
      <c r="BQ231">
        <f t="shared" si="206"/>
        <v>0</v>
      </c>
      <c r="BR231" s="36">
        <f t="shared" si="207"/>
        <v>0</v>
      </c>
      <c r="BS231" t="e">
        <f t="shared" si="208"/>
        <v>#N/A</v>
      </c>
    </row>
    <row r="232" spans="1:71">
      <c r="A232" s="59">
        <v>438</v>
      </c>
      <c r="B232" s="59">
        <v>242322</v>
      </c>
      <c r="C232" s="160">
        <v>29000000.648200501</v>
      </c>
      <c r="D232" s="59">
        <v>5250000</v>
      </c>
      <c r="E232" s="59">
        <v>5250000</v>
      </c>
      <c r="F232" s="59">
        <v>23750000.648200501</v>
      </c>
      <c r="G232" s="59">
        <v>50</v>
      </c>
      <c r="H232" s="59">
        <v>-6735048562.4149399</v>
      </c>
      <c r="I232" s="59">
        <v>101</v>
      </c>
      <c r="J232" s="59">
        <v>0</v>
      </c>
      <c r="K232" s="59">
        <v>0</v>
      </c>
      <c r="L232" s="59">
        <v>0</v>
      </c>
      <c r="M232" s="59">
        <v>0</v>
      </c>
      <c r="N232" s="59">
        <v>0</v>
      </c>
      <c r="O232" s="59">
        <v>101</v>
      </c>
      <c r="P232" s="59">
        <v>0</v>
      </c>
      <c r="Q232" s="59">
        <v>0</v>
      </c>
      <c r="R232" s="59">
        <v>2</v>
      </c>
      <c r="S232" s="59">
        <v>1</v>
      </c>
      <c r="T232" s="59">
        <f t="shared" si="158"/>
        <v>0</v>
      </c>
      <c r="U232" s="59">
        <f t="shared" si="159"/>
        <v>0</v>
      </c>
      <c r="V232" s="59">
        <f t="shared" si="160"/>
        <v>0</v>
      </c>
      <c r="W232" s="59">
        <f t="shared" si="161"/>
        <v>0</v>
      </c>
      <c r="X232" s="59">
        <f t="shared" si="162"/>
        <v>0</v>
      </c>
      <c r="Y232" s="59">
        <f t="shared" si="163"/>
        <v>0</v>
      </c>
      <c r="Z232" s="59">
        <f t="shared" si="164"/>
        <v>0</v>
      </c>
      <c r="AA232" s="59">
        <f t="shared" si="165"/>
        <v>0</v>
      </c>
      <c r="AB232" s="59">
        <f t="shared" si="166"/>
        <v>0</v>
      </c>
      <c r="AC232" s="59">
        <f t="shared" si="167"/>
        <v>0</v>
      </c>
      <c r="AD232" s="166">
        <f t="shared" si="157"/>
        <v>2</v>
      </c>
      <c r="AE232" s="169">
        <f t="shared" si="168"/>
        <v>0</v>
      </c>
      <c r="AF232" s="169">
        <f t="shared" si="169"/>
        <v>1</v>
      </c>
      <c r="AG232" s="169">
        <f t="shared" si="170"/>
        <v>0</v>
      </c>
      <c r="AH232" s="169">
        <f t="shared" si="171"/>
        <v>1</v>
      </c>
      <c r="AI232" s="169">
        <f t="shared" si="172"/>
        <v>0</v>
      </c>
      <c r="AJ232" s="169">
        <f t="shared" si="173"/>
        <v>0</v>
      </c>
      <c r="AK232" s="169">
        <f t="shared" si="174"/>
        <v>0</v>
      </c>
      <c r="AL232" s="169">
        <f t="shared" si="175"/>
        <v>1</v>
      </c>
      <c r="AM232" s="169">
        <f t="shared" si="176"/>
        <v>0</v>
      </c>
      <c r="AN232" s="169">
        <f t="shared" si="177"/>
        <v>0</v>
      </c>
      <c r="AO232" s="169">
        <f t="shared" si="178"/>
        <v>1</v>
      </c>
      <c r="AP232" s="169">
        <f t="shared" si="179"/>
        <v>0</v>
      </c>
      <c r="AQ232" s="169">
        <f t="shared" si="180"/>
        <v>0</v>
      </c>
      <c r="AR232" s="169">
        <f t="shared" si="181"/>
        <v>0</v>
      </c>
      <c r="AS232" s="169">
        <f t="shared" si="182"/>
        <v>0</v>
      </c>
      <c r="AT232" s="169">
        <f t="shared" si="183"/>
        <v>0</v>
      </c>
      <c r="AU232" s="169">
        <f t="shared" si="184"/>
        <v>0</v>
      </c>
      <c r="AV232" s="169">
        <f t="shared" si="185"/>
        <v>1</v>
      </c>
      <c r="AW232" s="169">
        <f t="shared" si="186"/>
        <v>0</v>
      </c>
      <c r="AX232" s="169">
        <f t="shared" si="187"/>
        <v>0</v>
      </c>
      <c r="AY232" s="169">
        <f t="shared" si="200"/>
        <v>0</v>
      </c>
      <c r="AZ232" s="169">
        <f t="shared" si="188"/>
        <v>0</v>
      </c>
      <c r="BA232" s="169">
        <f t="shared" si="189"/>
        <v>0</v>
      </c>
      <c r="BB232" s="169">
        <f t="shared" si="190"/>
        <v>1</v>
      </c>
      <c r="BC232" s="169">
        <f t="shared" si="191"/>
        <v>0</v>
      </c>
      <c r="BD232" s="169">
        <f t="shared" si="192"/>
        <v>1</v>
      </c>
      <c r="BE232" s="169">
        <f t="shared" si="193"/>
        <v>0</v>
      </c>
      <c r="BF232" s="169">
        <f t="shared" si="194"/>
        <v>0</v>
      </c>
      <c r="BG232" s="169">
        <f t="shared" si="195"/>
        <v>0</v>
      </c>
      <c r="BH232" s="169">
        <f t="shared" si="196"/>
        <v>0</v>
      </c>
      <c r="BI232" s="169">
        <f t="shared" si="197"/>
        <v>0</v>
      </c>
      <c r="BJ232" s="169">
        <f t="shared" si="198"/>
        <v>0</v>
      </c>
      <c r="BK232" s="167">
        <f t="shared" si="199"/>
        <v>0</v>
      </c>
      <c r="BL232" s="169">
        <f t="shared" si="201"/>
        <v>0</v>
      </c>
      <c r="BM232" s="169">
        <f t="shared" si="202"/>
        <v>1</v>
      </c>
      <c r="BN232" s="169">
        <f t="shared" si="203"/>
        <v>0</v>
      </c>
      <c r="BO232" s="169">
        <f t="shared" si="204"/>
        <v>1</v>
      </c>
      <c r="BP232" s="36">
        <f t="shared" si="205"/>
        <v>1</v>
      </c>
      <c r="BQ232">
        <f t="shared" si="206"/>
        <v>0</v>
      </c>
      <c r="BR232" s="36">
        <f t="shared" si="207"/>
        <v>0</v>
      </c>
      <c r="BS232" t="e">
        <f t="shared" si="208"/>
        <v>#N/A</v>
      </c>
    </row>
    <row r="233" spans="1:71">
      <c r="A233" s="59">
        <v>372</v>
      </c>
      <c r="B233" s="59">
        <v>221181</v>
      </c>
      <c r="C233" s="160">
        <v>26600000</v>
      </c>
      <c r="D233" s="59">
        <v>2450000</v>
      </c>
      <c r="E233" s="59">
        <v>2450000</v>
      </c>
      <c r="F233" s="59">
        <v>24150000</v>
      </c>
      <c r="G233" s="59">
        <v>40</v>
      </c>
      <c r="H233" s="59">
        <v>-5587083649.4851103</v>
      </c>
      <c r="I233" s="59">
        <v>0</v>
      </c>
      <c r="J233" s="59">
        <v>0</v>
      </c>
      <c r="K233" s="59">
        <v>0</v>
      </c>
      <c r="L233" s="59">
        <v>102</v>
      </c>
      <c r="M233" s="59">
        <v>0</v>
      </c>
      <c r="N233" s="59">
        <v>0</v>
      </c>
      <c r="O233" s="59">
        <v>102</v>
      </c>
      <c r="P233" s="59">
        <v>0</v>
      </c>
      <c r="Q233" s="59">
        <v>0</v>
      </c>
      <c r="R233" s="59">
        <v>2</v>
      </c>
      <c r="S233" s="59">
        <v>0</v>
      </c>
      <c r="T233" s="59">
        <f t="shared" si="158"/>
        <v>0</v>
      </c>
      <c r="U233" s="59">
        <f t="shared" si="159"/>
        <v>0</v>
      </c>
      <c r="V233" s="59">
        <f t="shared" si="160"/>
        <v>2</v>
      </c>
      <c r="W233" s="59">
        <f t="shared" si="161"/>
        <v>0</v>
      </c>
      <c r="X233" s="59">
        <f t="shared" si="162"/>
        <v>0</v>
      </c>
      <c r="Y233" s="59">
        <f t="shared" si="163"/>
        <v>0</v>
      </c>
      <c r="Z233" s="59">
        <f t="shared" si="164"/>
        <v>0</v>
      </c>
      <c r="AA233" s="59">
        <f t="shared" si="165"/>
        <v>0</v>
      </c>
      <c r="AB233" s="59">
        <f t="shared" si="166"/>
        <v>0</v>
      </c>
      <c r="AC233" s="59">
        <f t="shared" si="167"/>
        <v>0</v>
      </c>
      <c r="AD233" s="166">
        <f t="shared" si="157"/>
        <v>0</v>
      </c>
      <c r="AE233" s="169">
        <f t="shared" si="168"/>
        <v>0</v>
      </c>
      <c r="AF233" s="169">
        <f t="shared" si="169"/>
        <v>0</v>
      </c>
      <c r="AG233" s="169">
        <f t="shared" si="170"/>
        <v>0</v>
      </c>
      <c r="AH233" s="169">
        <f t="shared" si="171"/>
        <v>1</v>
      </c>
      <c r="AI233" s="169">
        <f t="shared" si="172"/>
        <v>0</v>
      </c>
      <c r="AJ233" s="169">
        <f t="shared" si="173"/>
        <v>0</v>
      </c>
      <c r="AK233" s="169">
        <f t="shared" si="174"/>
        <v>0</v>
      </c>
      <c r="AL233" s="169">
        <f t="shared" si="175"/>
        <v>1</v>
      </c>
      <c r="AM233" s="169">
        <f t="shared" si="176"/>
        <v>1</v>
      </c>
      <c r="AN233" s="169">
        <f t="shared" si="177"/>
        <v>0</v>
      </c>
      <c r="AO233" s="169">
        <f t="shared" si="178"/>
        <v>1</v>
      </c>
      <c r="AP233" s="169">
        <f t="shared" si="179"/>
        <v>1</v>
      </c>
      <c r="AQ233" s="169">
        <f t="shared" si="180"/>
        <v>0</v>
      </c>
      <c r="AR233" s="169">
        <f t="shared" si="181"/>
        <v>0</v>
      </c>
      <c r="AS233" s="169">
        <f t="shared" si="182"/>
        <v>0</v>
      </c>
      <c r="AT233" s="169">
        <f t="shared" si="183"/>
        <v>0</v>
      </c>
      <c r="AU233" s="169">
        <f t="shared" si="184"/>
        <v>0</v>
      </c>
      <c r="AV233" s="169">
        <f t="shared" si="185"/>
        <v>1</v>
      </c>
      <c r="AW233" s="169">
        <f t="shared" si="186"/>
        <v>0</v>
      </c>
      <c r="AX233" s="169">
        <f t="shared" si="187"/>
        <v>0</v>
      </c>
      <c r="AY233" s="169">
        <f t="shared" si="200"/>
        <v>0</v>
      </c>
      <c r="AZ233" s="169">
        <f t="shared" si="188"/>
        <v>0</v>
      </c>
      <c r="BA233" s="169">
        <f t="shared" si="189"/>
        <v>0</v>
      </c>
      <c r="BB233" s="169">
        <f t="shared" si="190"/>
        <v>1</v>
      </c>
      <c r="BC233" s="169">
        <f t="shared" si="191"/>
        <v>0</v>
      </c>
      <c r="BD233" s="169">
        <f t="shared" si="192"/>
        <v>1</v>
      </c>
      <c r="BE233" s="169">
        <f t="shared" si="193"/>
        <v>0</v>
      </c>
      <c r="BF233" s="169">
        <f t="shared" si="194"/>
        <v>0</v>
      </c>
      <c r="BG233" s="169">
        <f t="shared" si="195"/>
        <v>0</v>
      </c>
      <c r="BH233" s="169">
        <f t="shared" si="196"/>
        <v>0</v>
      </c>
      <c r="BI233" s="169">
        <f t="shared" si="197"/>
        <v>0</v>
      </c>
      <c r="BJ233" s="169">
        <f t="shared" si="198"/>
        <v>0</v>
      </c>
      <c r="BK233" s="167">
        <f t="shared" si="199"/>
        <v>0</v>
      </c>
      <c r="BL233" s="169">
        <f t="shared" si="201"/>
        <v>0</v>
      </c>
      <c r="BM233" s="169">
        <f t="shared" si="202"/>
        <v>1</v>
      </c>
      <c r="BN233" s="169">
        <f t="shared" si="203"/>
        <v>1</v>
      </c>
      <c r="BO233" s="169">
        <f t="shared" si="204"/>
        <v>0</v>
      </c>
      <c r="BP233" s="36">
        <f t="shared" si="205"/>
        <v>0</v>
      </c>
      <c r="BQ233">
        <f t="shared" si="206"/>
        <v>0</v>
      </c>
      <c r="BR233" s="36">
        <f t="shared" si="207"/>
        <v>0</v>
      </c>
      <c r="BS233" t="e">
        <f t="shared" si="208"/>
        <v>#N/A</v>
      </c>
    </row>
    <row r="234" spans="1:71">
      <c r="A234" s="59">
        <v>55</v>
      </c>
      <c r="B234" s="59">
        <v>16181</v>
      </c>
      <c r="C234" s="160">
        <v>35833334.134270802</v>
      </c>
      <c r="D234" s="59">
        <v>11458334</v>
      </c>
      <c r="E234" s="59">
        <v>11458334</v>
      </c>
      <c r="F234" s="59">
        <v>24375000.134270798</v>
      </c>
      <c r="G234" s="59">
        <v>416.66668701171898</v>
      </c>
      <c r="H234" s="59">
        <v>-546930101.11017895</v>
      </c>
      <c r="I234" s="59">
        <v>0</v>
      </c>
      <c r="J234" s="59">
        <v>0</v>
      </c>
      <c r="K234" s="59">
        <v>0</v>
      </c>
      <c r="L234" s="59">
        <v>405</v>
      </c>
      <c r="M234" s="59">
        <v>403</v>
      </c>
      <c r="N234" s="59">
        <v>801</v>
      </c>
      <c r="O234" s="59">
        <v>0</v>
      </c>
      <c r="P234" s="59">
        <v>0</v>
      </c>
      <c r="Q234" s="59">
        <v>0</v>
      </c>
      <c r="R234" s="59">
        <v>1</v>
      </c>
      <c r="S234" s="59">
        <v>0</v>
      </c>
      <c r="T234" s="59">
        <f t="shared" si="158"/>
        <v>1</v>
      </c>
      <c r="U234" s="59">
        <f t="shared" si="159"/>
        <v>0</v>
      </c>
      <c r="V234" s="59">
        <f t="shared" si="160"/>
        <v>0</v>
      </c>
      <c r="W234" s="59">
        <f t="shared" si="161"/>
        <v>1</v>
      </c>
      <c r="X234" s="59">
        <f t="shared" si="162"/>
        <v>1</v>
      </c>
      <c r="Y234" s="59">
        <f t="shared" si="163"/>
        <v>0</v>
      </c>
      <c r="Z234" s="59">
        <f t="shared" si="164"/>
        <v>0</v>
      </c>
      <c r="AA234" s="59">
        <f t="shared" si="165"/>
        <v>0</v>
      </c>
      <c r="AB234" s="59">
        <f t="shared" si="166"/>
        <v>0</v>
      </c>
      <c r="AC234" s="59">
        <f t="shared" si="167"/>
        <v>0</v>
      </c>
      <c r="AD234" s="166">
        <f t="shared" si="157"/>
        <v>0</v>
      </c>
      <c r="AE234" s="169">
        <f t="shared" si="168"/>
        <v>0</v>
      </c>
      <c r="AF234" s="169">
        <f t="shared" si="169"/>
        <v>0</v>
      </c>
      <c r="AG234" s="169">
        <f t="shared" si="170"/>
        <v>0</v>
      </c>
      <c r="AH234" s="169">
        <f t="shared" si="171"/>
        <v>1</v>
      </c>
      <c r="AI234" s="169">
        <f t="shared" si="172"/>
        <v>0</v>
      </c>
      <c r="AJ234" s="169">
        <f t="shared" si="173"/>
        <v>0</v>
      </c>
      <c r="AK234" s="169">
        <f t="shared" si="174"/>
        <v>0</v>
      </c>
      <c r="AL234" s="169">
        <f t="shared" si="175"/>
        <v>1</v>
      </c>
      <c r="AM234" s="169">
        <f t="shared" si="176"/>
        <v>0</v>
      </c>
      <c r="AN234" s="169">
        <f t="shared" si="177"/>
        <v>0</v>
      </c>
      <c r="AO234" s="169">
        <f t="shared" si="178"/>
        <v>1</v>
      </c>
      <c r="AP234" s="169">
        <f t="shared" si="179"/>
        <v>0</v>
      </c>
      <c r="AQ234" s="169">
        <f t="shared" si="180"/>
        <v>0</v>
      </c>
      <c r="AR234" s="169">
        <f t="shared" si="181"/>
        <v>0</v>
      </c>
      <c r="AS234" s="169">
        <f t="shared" si="182"/>
        <v>0</v>
      </c>
      <c r="AT234" s="169">
        <f t="shared" si="183"/>
        <v>0</v>
      </c>
      <c r="AU234" s="169">
        <f t="shared" si="184"/>
        <v>0</v>
      </c>
      <c r="AV234" s="169">
        <f t="shared" si="185"/>
        <v>1</v>
      </c>
      <c r="AW234" s="169">
        <f t="shared" si="186"/>
        <v>1</v>
      </c>
      <c r="AX234" s="169">
        <f t="shared" si="187"/>
        <v>0</v>
      </c>
      <c r="AY234" s="169">
        <f t="shared" si="200"/>
        <v>1</v>
      </c>
      <c r="AZ234" s="169">
        <f t="shared" si="188"/>
        <v>0</v>
      </c>
      <c r="BA234" s="169">
        <f t="shared" si="189"/>
        <v>1</v>
      </c>
      <c r="BB234" s="169">
        <f t="shared" si="190"/>
        <v>0</v>
      </c>
      <c r="BC234" s="169">
        <f t="shared" si="191"/>
        <v>1</v>
      </c>
      <c r="BD234" s="169">
        <f t="shared" si="192"/>
        <v>0</v>
      </c>
      <c r="BE234" s="169">
        <f t="shared" si="193"/>
        <v>0</v>
      </c>
      <c r="BF234" s="169">
        <f t="shared" si="194"/>
        <v>0</v>
      </c>
      <c r="BG234" s="169">
        <f t="shared" si="195"/>
        <v>0</v>
      </c>
      <c r="BH234" s="169">
        <f t="shared" si="196"/>
        <v>0</v>
      </c>
      <c r="BI234" s="169">
        <f t="shared" si="197"/>
        <v>1</v>
      </c>
      <c r="BJ234" s="169">
        <f t="shared" si="198"/>
        <v>0</v>
      </c>
      <c r="BK234" s="167">
        <f t="shared" si="199"/>
        <v>0</v>
      </c>
      <c r="BL234" s="169">
        <f t="shared" si="201"/>
        <v>1</v>
      </c>
      <c r="BM234" s="169">
        <f t="shared" si="202"/>
        <v>0</v>
      </c>
      <c r="BN234" s="169">
        <f t="shared" si="203"/>
        <v>1</v>
      </c>
      <c r="BO234" s="169">
        <f t="shared" si="204"/>
        <v>0</v>
      </c>
      <c r="BP234" s="36">
        <f t="shared" si="205"/>
        <v>0</v>
      </c>
      <c r="BQ234">
        <f t="shared" si="206"/>
        <v>0</v>
      </c>
      <c r="BR234" s="36">
        <f t="shared" si="207"/>
        <v>1</v>
      </c>
      <c r="BS234" t="e">
        <f t="shared" si="208"/>
        <v>#N/A</v>
      </c>
    </row>
    <row r="235" spans="1:71">
      <c r="A235" s="59">
        <v>241</v>
      </c>
      <c r="B235" s="59">
        <v>151371</v>
      </c>
      <c r="C235" s="160">
        <v>42857143.434942998</v>
      </c>
      <c r="D235" s="59">
        <v>16172618.5</v>
      </c>
      <c r="E235" s="59">
        <v>18196428</v>
      </c>
      <c r="F235" s="59">
        <v>24660715.434943002</v>
      </c>
      <c r="G235" s="59">
        <v>261.90476989746099</v>
      </c>
      <c r="H235" s="59">
        <v>-3793873267.4070301</v>
      </c>
      <c r="I235" s="59">
        <v>0</v>
      </c>
      <c r="J235" s="59">
        <v>0</v>
      </c>
      <c r="K235" s="59">
        <v>0</v>
      </c>
      <c r="L235" s="59">
        <v>101</v>
      </c>
      <c r="M235" s="59">
        <v>0</v>
      </c>
      <c r="N235" s="59">
        <v>0</v>
      </c>
      <c r="O235" s="59">
        <v>0</v>
      </c>
      <c r="P235" s="59">
        <v>0</v>
      </c>
      <c r="Q235" s="59">
        <v>0</v>
      </c>
      <c r="R235" s="59">
        <v>2</v>
      </c>
      <c r="S235" s="59">
        <v>0</v>
      </c>
      <c r="T235" s="59">
        <f t="shared" si="158"/>
        <v>0</v>
      </c>
      <c r="U235" s="59">
        <f t="shared" si="159"/>
        <v>0</v>
      </c>
      <c r="V235" s="59">
        <f t="shared" si="160"/>
        <v>0</v>
      </c>
      <c r="W235" s="59">
        <f t="shared" si="161"/>
        <v>0</v>
      </c>
      <c r="X235" s="59">
        <f t="shared" si="162"/>
        <v>0</v>
      </c>
      <c r="Y235" s="59">
        <f t="shared" si="163"/>
        <v>0</v>
      </c>
      <c r="Z235" s="59">
        <f t="shared" si="164"/>
        <v>0</v>
      </c>
      <c r="AA235" s="59">
        <f t="shared" si="165"/>
        <v>0</v>
      </c>
      <c r="AB235" s="59">
        <f t="shared" si="166"/>
        <v>0</v>
      </c>
      <c r="AC235" s="59">
        <f t="shared" si="167"/>
        <v>0</v>
      </c>
      <c r="AD235" s="166">
        <f t="shared" si="157"/>
        <v>1</v>
      </c>
      <c r="AE235" s="169">
        <f t="shared" si="168"/>
        <v>1</v>
      </c>
      <c r="AF235" s="169">
        <f t="shared" si="169"/>
        <v>0</v>
      </c>
      <c r="AG235" s="169">
        <f t="shared" si="170"/>
        <v>0</v>
      </c>
      <c r="AH235" s="169">
        <f t="shared" si="171"/>
        <v>1</v>
      </c>
      <c r="AI235" s="169">
        <f t="shared" si="172"/>
        <v>0</v>
      </c>
      <c r="AJ235" s="169">
        <f t="shared" si="173"/>
        <v>0</v>
      </c>
      <c r="AK235" s="169">
        <f t="shared" si="174"/>
        <v>0</v>
      </c>
      <c r="AL235" s="169">
        <f t="shared" si="175"/>
        <v>1</v>
      </c>
      <c r="AM235" s="169">
        <f t="shared" si="176"/>
        <v>0</v>
      </c>
      <c r="AN235" s="169">
        <f t="shared" si="177"/>
        <v>0</v>
      </c>
      <c r="AO235" s="169">
        <f t="shared" si="178"/>
        <v>1</v>
      </c>
      <c r="AP235" s="169">
        <f t="shared" si="179"/>
        <v>0</v>
      </c>
      <c r="AQ235" s="169">
        <f t="shared" si="180"/>
        <v>0</v>
      </c>
      <c r="AR235" s="169">
        <f t="shared" si="181"/>
        <v>0</v>
      </c>
      <c r="AS235" s="169">
        <f t="shared" si="182"/>
        <v>0</v>
      </c>
      <c r="AT235" s="169">
        <f t="shared" si="183"/>
        <v>0</v>
      </c>
      <c r="AU235" s="169">
        <f t="shared" si="184"/>
        <v>0</v>
      </c>
      <c r="AV235" s="169">
        <f t="shared" si="185"/>
        <v>1</v>
      </c>
      <c r="AW235" s="169">
        <f t="shared" si="186"/>
        <v>0</v>
      </c>
      <c r="AX235" s="169">
        <f t="shared" si="187"/>
        <v>0</v>
      </c>
      <c r="AY235" s="169">
        <f t="shared" si="200"/>
        <v>0</v>
      </c>
      <c r="AZ235" s="169">
        <f t="shared" si="188"/>
        <v>0</v>
      </c>
      <c r="BA235" s="169">
        <f t="shared" si="189"/>
        <v>0</v>
      </c>
      <c r="BB235" s="169">
        <f t="shared" si="190"/>
        <v>1</v>
      </c>
      <c r="BC235" s="169">
        <f t="shared" si="191"/>
        <v>0</v>
      </c>
      <c r="BD235" s="169">
        <f t="shared" si="192"/>
        <v>1</v>
      </c>
      <c r="BE235" s="169">
        <f t="shared" si="193"/>
        <v>0</v>
      </c>
      <c r="BF235" s="169">
        <f t="shared" si="194"/>
        <v>0</v>
      </c>
      <c r="BG235" s="169">
        <f t="shared" si="195"/>
        <v>0</v>
      </c>
      <c r="BH235" s="169">
        <f t="shared" si="196"/>
        <v>0</v>
      </c>
      <c r="BI235" s="169">
        <f t="shared" si="197"/>
        <v>0</v>
      </c>
      <c r="BJ235" s="169">
        <f t="shared" si="198"/>
        <v>0</v>
      </c>
      <c r="BK235" s="167">
        <f t="shared" si="199"/>
        <v>0</v>
      </c>
      <c r="BL235" s="169">
        <f t="shared" si="201"/>
        <v>0</v>
      </c>
      <c r="BM235" s="169">
        <f t="shared" si="202"/>
        <v>1</v>
      </c>
      <c r="BN235" s="169">
        <f t="shared" si="203"/>
        <v>1</v>
      </c>
      <c r="BO235" s="169">
        <f t="shared" si="204"/>
        <v>0</v>
      </c>
      <c r="BP235" s="36">
        <f t="shared" si="205"/>
        <v>1</v>
      </c>
      <c r="BQ235">
        <f t="shared" si="206"/>
        <v>0</v>
      </c>
      <c r="BR235" s="36">
        <f t="shared" si="207"/>
        <v>0</v>
      </c>
      <c r="BS235" t="e">
        <f t="shared" si="208"/>
        <v>#N/A</v>
      </c>
    </row>
    <row r="236" spans="1:71">
      <c r="A236" s="59">
        <v>388</v>
      </c>
      <c r="B236" s="59">
        <v>222231</v>
      </c>
      <c r="C236" s="160">
        <v>37193617.115613297</v>
      </c>
      <c r="D236" s="59">
        <v>12397021.25</v>
      </c>
      <c r="E236" s="59">
        <v>12397021.25</v>
      </c>
      <c r="F236" s="59">
        <v>24796595.8656133</v>
      </c>
      <c r="G236" s="59">
        <v>93.617023468017607</v>
      </c>
      <c r="H236" s="59">
        <v>-5926837486.8165197</v>
      </c>
      <c r="I236" s="59">
        <v>101</v>
      </c>
      <c r="J236" s="59">
        <v>0</v>
      </c>
      <c r="K236" s="59">
        <v>0</v>
      </c>
      <c r="L236" s="59">
        <v>101</v>
      </c>
      <c r="M236" s="59">
        <v>0</v>
      </c>
      <c r="N236" s="59">
        <v>0</v>
      </c>
      <c r="O236" s="59">
        <v>301</v>
      </c>
      <c r="P236" s="59">
        <v>0</v>
      </c>
      <c r="Q236" s="59">
        <v>0</v>
      </c>
      <c r="R236" s="59">
        <v>1</v>
      </c>
      <c r="S236" s="59">
        <v>0</v>
      </c>
      <c r="T236" s="59">
        <f t="shared" si="158"/>
        <v>0</v>
      </c>
      <c r="U236" s="59">
        <f t="shared" si="159"/>
        <v>1</v>
      </c>
      <c r="V236" s="59">
        <f t="shared" si="160"/>
        <v>0</v>
      </c>
      <c r="W236" s="59">
        <f t="shared" si="161"/>
        <v>0</v>
      </c>
      <c r="X236" s="59">
        <f t="shared" si="162"/>
        <v>0</v>
      </c>
      <c r="Y236" s="59">
        <f t="shared" si="163"/>
        <v>0</v>
      </c>
      <c r="Z236" s="59">
        <f t="shared" si="164"/>
        <v>0</v>
      </c>
      <c r="AA236" s="59">
        <f t="shared" si="165"/>
        <v>0</v>
      </c>
      <c r="AB236" s="59">
        <f t="shared" si="166"/>
        <v>0</v>
      </c>
      <c r="AC236" s="59">
        <f t="shared" si="167"/>
        <v>0</v>
      </c>
      <c r="AD236" s="166">
        <f t="shared" si="157"/>
        <v>2</v>
      </c>
      <c r="AE236" s="169">
        <f t="shared" si="168"/>
        <v>0</v>
      </c>
      <c r="AF236" s="169">
        <f t="shared" si="169"/>
        <v>1</v>
      </c>
      <c r="AG236" s="169">
        <f t="shared" si="170"/>
        <v>0</v>
      </c>
      <c r="AH236" s="169">
        <f t="shared" si="171"/>
        <v>1</v>
      </c>
      <c r="AI236" s="169">
        <f t="shared" si="172"/>
        <v>0</v>
      </c>
      <c r="AJ236" s="169">
        <f t="shared" si="173"/>
        <v>0</v>
      </c>
      <c r="AK236" s="169">
        <f t="shared" si="174"/>
        <v>1</v>
      </c>
      <c r="AL236" s="169">
        <f t="shared" si="175"/>
        <v>0</v>
      </c>
      <c r="AM236" s="169">
        <f t="shared" si="176"/>
        <v>0</v>
      </c>
      <c r="AN236" s="169">
        <f t="shared" si="177"/>
        <v>0</v>
      </c>
      <c r="AO236" s="169">
        <f t="shared" si="178"/>
        <v>1</v>
      </c>
      <c r="AP236" s="169">
        <f t="shared" si="179"/>
        <v>0</v>
      </c>
      <c r="AQ236" s="169">
        <f t="shared" si="180"/>
        <v>0</v>
      </c>
      <c r="AR236" s="169">
        <f t="shared" si="181"/>
        <v>0</v>
      </c>
      <c r="AS236" s="169">
        <f t="shared" si="182"/>
        <v>0</v>
      </c>
      <c r="AT236" s="169">
        <f t="shared" si="183"/>
        <v>0</v>
      </c>
      <c r="AU236" s="169">
        <f t="shared" si="184"/>
        <v>0</v>
      </c>
      <c r="AV236" s="169">
        <f t="shared" si="185"/>
        <v>1</v>
      </c>
      <c r="AW236" s="169">
        <f t="shared" si="186"/>
        <v>0</v>
      </c>
      <c r="AX236" s="169">
        <f t="shared" si="187"/>
        <v>0</v>
      </c>
      <c r="AY236" s="169">
        <f t="shared" si="200"/>
        <v>0</v>
      </c>
      <c r="AZ236" s="169">
        <f t="shared" si="188"/>
        <v>0</v>
      </c>
      <c r="BA236" s="169">
        <f t="shared" si="189"/>
        <v>0</v>
      </c>
      <c r="BB236" s="169">
        <f t="shared" si="190"/>
        <v>1</v>
      </c>
      <c r="BC236" s="169">
        <f t="shared" si="191"/>
        <v>0</v>
      </c>
      <c r="BD236" s="169">
        <f t="shared" si="192"/>
        <v>1</v>
      </c>
      <c r="BE236" s="169">
        <f t="shared" si="193"/>
        <v>0</v>
      </c>
      <c r="BF236" s="169">
        <f t="shared" si="194"/>
        <v>0</v>
      </c>
      <c r="BG236" s="169">
        <f t="shared" si="195"/>
        <v>0</v>
      </c>
      <c r="BH236" s="169">
        <f t="shared" si="196"/>
        <v>0</v>
      </c>
      <c r="BI236" s="169">
        <f t="shared" si="197"/>
        <v>0</v>
      </c>
      <c r="BJ236" s="169">
        <f t="shared" si="198"/>
        <v>0</v>
      </c>
      <c r="BK236" s="167">
        <f t="shared" si="199"/>
        <v>0</v>
      </c>
      <c r="BL236" s="169">
        <f t="shared" si="201"/>
        <v>1</v>
      </c>
      <c r="BM236" s="169">
        <f t="shared" si="202"/>
        <v>0</v>
      </c>
      <c r="BN236" s="169">
        <f t="shared" si="203"/>
        <v>1</v>
      </c>
      <c r="BO236" s="169">
        <f t="shared" si="204"/>
        <v>0</v>
      </c>
      <c r="BP236" s="36">
        <f t="shared" si="205"/>
        <v>1</v>
      </c>
      <c r="BQ236">
        <f t="shared" si="206"/>
        <v>0</v>
      </c>
      <c r="BR236" s="36">
        <f t="shared" si="207"/>
        <v>0</v>
      </c>
      <c r="BS236" t="e">
        <f t="shared" si="208"/>
        <v>#N/A</v>
      </c>
    </row>
    <row r="237" spans="1:71">
      <c r="A237" s="59">
        <v>120</v>
      </c>
      <c r="B237" s="59">
        <v>111123</v>
      </c>
      <c r="C237" s="160">
        <v>35615763.877043799</v>
      </c>
      <c r="D237" s="59">
        <v>9121429</v>
      </c>
      <c r="E237" s="59">
        <v>10597619.5</v>
      </c>
      <c r="F237" s="59">
        <v>25018144.377043799</v>
      </c>
      <c r="G237" s="59">
        <v>54.761907577514599</v>
      </c>
      <c r="H237" s="59">
        <v>-1843177467.5838399</v>
      </c>
      <c r="I237" s="59">
        <v>202</v>
      </c>
      <c r="J237" s="59">
        <v>0</v>
      </c>
      <c r="K237" s="59">
        <v>0</v>
      </c>
      <c r="L237" s="59">
        <v>102</v>
      </c>
      <c r="M237" s="59">
        <v>201</v>
      </c>
      <c r="N237" s="59">
        <v>0</v>
      </c>
      <c r="O237" s="59">
        <v>0</v>
      </c>
      <c r="P237" s="59">
        <v>0</v>
      </c>
      <c r="Q237" s="59">
        <v>0</v>
      </c>
      <c r="R237" s="59">
        <v>2</v>
      </c>
      <c r="S237" s="59">
        <v>0</v>
      </c>
      <c r="T237" s="59">
        <f t="shared" si="158"/>
        <v>0</v>
      </c>
      <c r="U237" s="59">
        <f t="shared" si="159"/>
        <v>0</v>
      </c>
      <c r="V237" s="59">
        <f t="shared" si="160"/>
        <v>1</v>
      </c>
      <c r="W237" s="59">
        <f t="shared" si="161"/>
        <v>0</v>
      </c>
      <c r="X237" s="59">
        <f t="shared" si="162"/>
        <v>0</v>
      </c>
      <c r="Y237" s="59">
        <f t="shared" si="163"/>
        <v>1</v>
      </c>
      <c r="Z237" s="59">
        <f t="shared" si="164"/>
        <v>0</v>
      </c>
      <c r="AA237" s="59">
        <f t="shared" si="165"/>
        <v>0</v>
      </c>
      <c r="AB237" s="59">
        <f t="shared" si="166"/>
        <v>0</v>
      </c>
      <c r="AC237" s="59">
        <f t="shared" si="167"/>
        <v>0</v>
      </c>
      <c r="AD237" s="166">
        <f t="shared" si="157"/>
        <v>0</v>
      </c>
      <c r="AE237" s="169">
        <f t="shared" si="168"/>
        <v>0</v>
      </c>
      <c r="AF237" s="169">
        <f t="shared" si="169"/>
        <v>0</v>
      </c>
      <c r="AG237" s="169">
        <f t="shared" si="170"/>
        <v>0</v>
      </c>
      <c r="AH237" s="169">
        <f t="shared" si="171"/>
        <v>1</v>
      </c>
      <c r="AI237" s="169">
        <f t="shared" si="172"/>
        <v>0</v>
      </c>
      <c r="AJ237" s="169">
        <f t="shared" si="173"/>
        <v>0</v>
      </c>
      <c r="AK237" s="169">
        <f t="shared" si="174"/>
        <v>0</v>
      </c>
      <c r="AL237" s="169">
        <f t="shared" si="175"/>
        <v>1</v>
      </c>
      <c r="AM237" s="169">
        <f t="shared" si="176"/>
        <v>1</v>
      </c>
      <c r="AN237" s="169">
        <f t="shared" si="177"/>
        <v>1</v>
      </c>
      <c r="AO237" s="169">
        <f t="shared" si="178"/>
        <v>0</v>
      </c>
      <c r="AP237" s="169">
        <f t="shared" si="179"/>
        <v>0</v>
      </c>
      <c r="AQ237" s="169">
        <f t="shared" si="180"/>
        <v>1</v>
      </c>
      <c r="AR237" s="169">
        <f t="shared" si="181"/>
        <v>0</v>
      </c>
      <c r="AS237" s="169">
        <f t="shared" si="182"/>
        <v>0</v>
      </c>
      <c r="AT237" s="169">
        <f t="shared" si="183"/>
        <v>0</v>
      </c>
      <c r="AU237" s="169">
        <f t="shared" si="184"/>
        <v>0</v>
      </c>
      <c r="AV237" s="169">
        <f t="shared" si="185"/>
        <v>1</v>
      </c>
      <c r="AW237" s="169">
        <f t="shared" si="186"/>
        <v>0</v>
      </c>
      <c r="AX237" s="169">
        <f t="shared" si="187"/>
        <v>0</v>
      </c>
      <c r="AY237" s="169">
        <f t="shared" si="200"/>
        <v>0</v>
      </c>
      <c r="AZ237" s="169">
        <f t="shared" si="188"/>
        <v>0</v>
      </c>
      <c r="BA237" s="169">
        <f t="shared" si="189"/>
        <v>0</v>
      </c>
      <c r="BB237" s="169">
        <f t="shared" si="190"/>
        <v>1</v>
      </c>
      <c r="BC237" s="169">
        <f t="shared" si="191"/>
        <v>0</v>
      </c>
      <c r="BD237" s="169">
        <f t="shared" si="192"/>
        <v>1</v>
      </c>
      <c r="BE237" s="169">
        <f t="shared" si="193"/>
        <v>0</v>
      </c>
      <c r="BF237" s="169">
        <f t="shared" si="194"/>
        <v>0</v>
      </c>
      <c r="BG237" s="169">
        <f t="shared" si="195"/>
        <v>0</v>
      </c>
      <c r="BH237" s="169">
        <f t="shared" si="196"/>
        <v>0</v>
      </c>
      <c r="BI237" s="169">
        <f t="shared" si="197"/>
        <v>0</v>
      </c>
      <c r="BJ237" s="169">
        <f t="shared" si="198"/>
        <v>0</v>
      </c>
      <c r="BK237" s="167">
        <f t="shared" si="199"/>
        <v>0</v>
      </c>
      <c r="BL237" s="169">
        <f t="shared" si="201"/>
        <v>0</v>
      </c>
      <c r="BM237" s="169">
        <f t="shared" si="202"/>
        <v>1</v>
      </c>
      <c r="BN237" s="169">
        <f t="shared" si="203"/>
        <v>1</v>
      </c>
      <c r="BO237" s="169">
        <f t="shared" si="204"/>
        <v>0</v>
      </c>
      <c r="BP237" s="36">
        <f t="shared" si="205"/>
        <v>0</v>
      </c>
      <c r="BQ237">
        <f t="shared" si="206"/>
        <v>1</v>
      </c>
      <c r="BR237" s="36">
        <f t="shared" si="207"/>
        <v>0</v>
      </c>
      <c r="BS237" t="e">
        <f t="shared" si="208"/>
        <v>#N/A</v>
      </c>
    </row>
    <row r="238" spans="1:71">
      <c r="A238" s="59">
        <v>149</v>
      </c>
      <c r="B238" s="59">
        <v>121111</v>
      </c>
      <c r="C238" s="160">
        <v>31964285.578198601</v>
      </c>
      <c r="D238" s="59">
        <v>6496428.5</v>
      </c>
      <c r="E238" s="59">
        <v>6496428.5</v>
      </c>
      <c r="F238" s="59">
        <v>25467857.078198601</v>
      </c>
      <c r="G238" s="59">
        <v>85.714286804199205</v>
      </c>
      <c r="H238" s="59">
        <v>-2309608033.3555899</v>
      </c>
      <c r="I238" s="59">
        <v>0</v>
      </c>
      <c r="J238" s="59">
        <v>0</v>
      </c>
      <c r="K238" s="59">
        <v>0</v>
      </c>
      <c r="L238" s="59">
        <v>406</v>
      </c>
      <c r="M238" s="59">
        <v>301</v>
      </c>
      <c r="N238" s="59">
        <v>102</v>
      </c>
      <c r="O238" s="59">
        <v>0</v>
      </c>
      <c r="P238" s="59">
        <v>0</v>
      </c>
      <c r="Q238" s="59">
        <v>0</v>
      </c>
      <c r="R238" s="59">
        <v>2</v>
      </c>
      <c r="S238" s="59">
        <v>0</v>
      </c>
      <c r="T238" s="59">
        <f t="shared" si="158"/>
        <v>1</v>
      </c>
      <c r="U238" s="59">
        <f t="shared" si="159"/>
        <v>0</v>
      </c>
      <c r="V238" s="59">
        <f t="shared" si="160"/>
        <v>0</v>
      </c>
      <c r="W238" s="59">
        <f t="shared" si="161"/>
        <v>0</v>
      </c>
      <c r="X238" s="59">
        <f t="shared" si="162"/>
        <v>0</v>
      </c>
      <c r="Y238" s="59">
        <f t="shared" si="163"/>
        <v>1</v>
      </c>
      <c r="Z238" s="59">
        <f t="shared" si="164"/>
        <v>0</v>
      </c>
      <c r="AA238" s="59">
        <f t="shared" si="165"/>
        <v>1</v>
      </c>
      <c r="AB238" s="59">
        <f t="shared" si="166"/>
        <v>0</v>
      </c>
      <c r="AC238" s="59">
        <f t="shared" si="167"/>
        <v>0</v>
      </c>
      <c r="AD238" s="166">
        <f t="shared" si="157"/>
        <v>0</v>
      </c>
      <c r="AE238" s="169">
        <f t="shared" si="168"/>
        <v>0</v>
      </c>
      <c r="AF238" s="169">
        <f t="shared" si="169"/>
        <v>0</v>
      </c>
      <c r="AG238" s="169">
        <f t="shared" si="170"/>
        <v>0</v>
      </c>
      <c r="AH238" s="169">
        <f t="shared" si="171"/>
        <v>1</v>
      </c>
      <c r="AI238" s="169">
        <f t="shared" si="172"/>
        <v>0</v>
      </c>
      <c r="AJ238" s="169">
        <f t="shared" si="173"/>
        <v>0</v>
      </c>
      <c r="AK238" s="169">
        <f t="shared" si="174"/>
        <v>0</v>
      </c>
      <c r="AL238" s="169">
        <f t="shared" si="175"/>
        <v>1</v>
      </c>
      <c r="AM238" s="169">
        <f t="shared" si="176"/>
        <v>0</v>
      </c>
      <c r="AN238" s="169">
        <f t="shared" si="177"/>
        <v>0</v>
      </c>
      <c r="AO238" s="169">
        <f t="shared" si="178"/>
        <v>1</v>
      </c>
      <c r="AP238" s="169">
        <f t="shared" si="179"/>
        <v>0</v>
      </c>
      <c r="AQ238" s="169">
        <f t="shared" si="180"/>
        <v>0</v>
      </c>
      <c r="AR238" s="169">
        <f t="shared" si="181"/>
        <v>0</v>
      </c>
      <c r="AS238" s="169">
        <f t="shared" si="182"/>
        <v>0</v>
      </c>
      <c r="AT238" s="169">
        <f t="shared" si="183"/>
        <v>0</v>
      </c>
      <c r="AU238" s="169">
        <f t="shared" si="184"/>
        <v>0</v>
      </c>
      <c r="AV238" s="169">
        <f t="shared" si="185"/>
        <v>1</v>
      </c>
      <c r="AW238" s="169">
        <f t="shared" si="186"/>
        <v>1</v>
      </c>
      <c r="AX238" s="169">
        <f t="shared" si="187"/>
        <v>0</v>
      </c>
      <c r="AY238" s="169">
        <f t="shared" si="200"/>
        <v>1</v>
      </c>
      <c r="AZ238" s="169">
        <f t="shared" si="188"/>
        <v>0</v>
      </c>
      <c r="BA238" s="169">
        <f t="shared" si="189"/>
        <v>0</v>
      </c>
      <c r="BB238" s="169">
        <f t="shared" si="190"/>
        <v>1</v>
      </c>
      <c r="BC238" s="169">
        <f t="shared" si="191"/>
        <v>1</v>
      </c>
      <c r="BD238" s="169">
        <f t="shared" si="192"/>
        <v>0</v>
      </c>
      <c r="BE238" s="169">
        <f t="shared" si="193"/>
        <v>1</v>
      </c>
      <c r="BF238" s="169">
        <f t="shared" si="194"/>
        <v>0</v>
      </c>
      <c r="BG238" s="169">
        <f t="shared" si="195"/>
        <v>0</v>
      </c>
      <c r="BH238" s="169">
        <f t="shared" si="196"/>
        <v>0</v>
      </c>
      <c r="BI238" s="169">
        <f t="shared" si="197"/>
        <v>0</v>
      </c>
      <c r="BJ238" s="169">
        <f t="shared" si="198"/>
        <v>0</v>
      </c>
      <c r="BK238" s="167">
        <f t="shared" si="199"/>
        <v>0</v>
      </c>
      <c r="BL238" s="169">
        <f t="shared" si="201"/>
        <v>0</v>
      </c>
      <c r="BM238" s="169">
        <f t="shared" si="202"/>
        <v>1</v>
      </c>
      <c r="BN238" s="169">
        <f t="shared" si="203"/>
        <v>1</v>
      </c>
      <c r="BO238" s="169">
        <f t="shared" si="204"/>
        <v>0</v>
      </c>
      <c r="BP238" s="36">
        <f t="shared" si="205"/>
        <v>0</v>
      </c>
      <c r="BQ238">
        <f t="shared" si="206"/>
        <v>0</v>
      </c>
      <c r="BR238" s="36">
        <f t="shared" si="207"/>
        <v>1</v>
      </c>
      <c r="BS238" t="e">
        <f t="shared" si="208"/>
        <v>#N/A</v>
      </c>
    </row>
    <row r="239" spans="1:71">
      <c r="A239" s="59">
        <v>151</v>
      </c>
      <c r="B239" s="59">
        <v>121122</v>
      </c>
      <c r="C239" s="160">
        <v>29999999.8722758</v>
      </c>
      <c r="D239" s="59">
        <v>4464285.5</v>
      </c>
      <c r="E239" s="59">
        <v>4464285.5</v>
      </c>
      <c r="F239" s="59">
        <v>25535714.3722758</v>
      </c>
      <c r="G239" s="59">
        <v>132.14285278320301</v>
      </c>
      <c r="H239" s="59">
        <v>-2329754462.2553601</v>
      </c>
      <c r="I239" s="59">
        <v>101</v>
      </c>
      <c r="J239" s="59">
        <v>0</v>
      </c>
      <c r="K239" s="59">
        <v>0</v>
      </c>
      <c r="L239" s="59">
        <v>0</v>
      </c>
      <c r="M239" s="59">
        <v>0</v>
      </c>
      <c r="N239" s="59">
        <v>0</v>
      </c>
      <c r="O239" s="59">
        <v>0</v>
      </c>
      <c r="P239" s="59">
        <v>0</v>
      </c>
      <c r="Q239" s="59">
        <v>0</v>
      </c>
      <c r="R239" s="59">
        <v>2</v>
      </c>
      <c r="S239" s="59">
        <v>0</v>
      </c>
      <c r="T239" s="59">
        <f t="shared" si="158"/>
        <v>0</v>
      </c>
      <c r="U239" s="59">
        <f t="shared" si="159"/>
        <v>0</v>
      </c>
      <c r="V239" s="59">
        <f t="shared" si="160"/>
        <v>0</v>
      </c>
      <c r="W239" s="59">
        <f t="shared" si="161"/>
        <v>0</v>
      </c>
      <c r="X239" s="59">
        <f t="shared" si="162"/>
        <v>0</v>
      </c>
      <c r="Y239" s="59">
        <f t="shared" si="163"/>
        <v>0</v>
      </c>
      <c r="Z239" s="59">
        <f t="shared" si="164"/>
        <v>0</v>
      </c>
      <c r="AA239" s="59">
        <f t="shared" si="165"/>
        <v>0</v>
      </c>
      <c r="AB239" s="59">
        <f t="shared" si="166"/>
        <v>0</v>
      </c>
      <c r="AC239" s="59">
        <f t="shared" si="167"/>
        <v>0</v>
      </c>
      <c r="AD239" s="166">
        <f t="shared" si="157"/>
        <v>1</v>
      </c>
      <c r="AE239" s="169">
        <f t="shared" si="168"/>
        <v>1</v>
      </c>
      <c r="AF239" s="169">
        <f t="shared" si="169"/>
        <v>0</v>
      </c>
      <c r="AG239" s="169">
        <f t="shared" si="170"/>
        <v>0</v>
      </c>
      <c r="AH239" s="169">
        <f t="shared" si="171"/>
        <v>1</v>
      </c>
      <c r="AI239" s="169">
        <f t="shared" si="172"/>
        <v>0</v>
      </c>
      <c r="AJ239" s="169">
        <f t="shared" si="173"/>
        <v>0</v>
      </c>
      <c r="AK239" s="169">
        <f t="shared" si="174"/>
        <v>0</v>
      </c>
      <c r="AL239" s="169">
        <f t="shared" si="175"/>
        <v>1</v>
      </c>
      <c r="AM239" s="169">
        <f t="shared" si="176"/>
        <v>0</v>
      </c>
      <c r="AN239" s="169">
        <f t="shared" si="177"/>
        <v>0</v>
      </c>
      <c r="AO239" s="169">
        <f t="shared" si="178"/>
        <v>1</v>
      </c>
      <c r="AP239" s="169">
        <f t="shared" si="179"/>
        <v>0</v>
      </c>
      <c r="AQ239" s="169">
        <f t="shared" si="180"/>
        <v>0</v>
      </c>
      <c r="AR239" s="169">
        <f t="shared" si="181"/>
        <v>0</v>
      </c>
      <c r="AS239" s="169">
        <f t="shared" si="182"/>
        <v>0</v>
      </c>
      <c r="AT239" s="169">
        <f t="shared" si="183"/>
        <v>0</v>
      </c>
      <c r="AU239" s="169">
        <f t="shared" si="184"/>
        <v>0</v>
      </c>
      <c r="AV239" s="169">
        <f t="shared" si="185"/>
        <v>1</v>
      </c>
      <c r="AW239" s="169">
        <f t="shared" si="186"/>
        <v>0</v>
      </c>
      <c r="AX239" s="169">
        <f t="shared" si="187"/>
        <v>0</v>
      </c>
      <c r="AY239" s="169">
        <f t="shared" si="200"/>
        <v>0</v>
      </c>
      <c r="AZ239" s="169">
        <f t="shared" si="188"/>
        <v>0</v>
      </c>
      <c r="BA239" s="169">
        <f t="shared" si="189"/>
        <v>0</v>
      </c>
      <c r="BB239" s="169">
        <f t="shared" si="190"/>
        <v>1</v>
      </c>
      <c r="BC239" s="169">
        <f t="shared" si="191"/>
        <v>0</v>
      </c>
      <c r="BD239" s="169">
        <f t="shared" si="192"/>
        <v>1</v>
      </c>
      <c r="BE239" s="169">
        <f t="shared" si="193"/>
        <v>0</v>
      </c>
      <c r="BF239" s="169">
        <f t="shared" si="194"/>
        <v>0</v>
      </c>
      <c r="BG239" s="169">
        <f t="shared" si="195"/>
        <v>0</v>
      </c>
      <c r="BH239" s="169">
        <f t="shared" si="196"/>
        <v>0</v>
      </c>
      <c r="BI239" s="169">
        <f t="shared" si="197"/>
        <v>0</v>
      </c>
      <c r="BJ239" s="169">
        <f t="shared" si="198"/>
        <v>0</v>
      </c>
      <c r="BK239" s="167">
        <f t="shared" si="199"/>
        <v>0</v>
      </c>
      <c r="BL239" s="169">
        <f t="shared" si="201"/>
        <v>0</v>
      </c>
      <c r="BM239" s="169">
        <f t="shared" si="202"/>
        <v>1</v>
      </c>
      <c r="BN239" s="169">
        <f t="shared" si="203"/>
        <v>1</v>
      </c>
      <c r="BO239" s="169">
        <f t="shared" si="204"/>
        <v>0</v>
      </c>
      <c r="BP239" s="36">
        <f t="shared" si="205"/>
        <v>1</v>
      </c>
      <c r="BQ239">
        <f t="shared" si="206"/>
        <v>0</v>
      </c>
      <c r="BR239" s="36">
        <f t="shared" si="207"/>
        <v>0</v>
      </c>
      <c r="BS239" t="e">
        <f t="shared" si="208"/>
        <v>#N/A</v>
      </c>
    </row>
    <row r="240" spans="1:71">
      <c r="A240" s="59">
        <v>426</v>
      </c>
      <c r="B240" s="59">
        <v>241291</v>
      </c>
      <c r="C240" s="160">
        <v>33250000.7431954</v>
      </c>
      <c r="D240" s="59">
        <v>7700000</v>
      </c>
      <c r="E240" s="59">
        <v>7700000</v>
      </c>
      <c r="F240" s="59">
        <v>25550000.7431954</v>
      </c>
      <c r="G240" s="59">
        <v>412.5</v>
      </c>
      <c r="H240" s="59">
        <v>-6625382772.8492804</v>
      </c>
      <c r="I240" s="59">
        <v>0</v>
      </c>
      <c r="J240" s="59">
        <v>0</v>
      </c>
      <c r="K240" s="59">
        <v>0</v>
      </c>
      <c r="L240" s="59">
        <v>101</v>
      </c>
      <c r="M240" s="59">
        <v>0</v>
      </c>
      <c r="N240" s="59">
        <v>0</v>
      </c>
      <c r="O240" s="59">
        <v>101</v>
      </c>
      <c r="P240" s="59">
        <v>0</v>
      </c>
      <c r="Q240" s="59">
        <v>0</v>
      </c>
      <c r="R240" s="59">
        <v>1</v>
      </c>
      <c r="S240" s="59">
        <v>1</v>
      </c>
      <c r="T240" s="59">
        <f t="shared" si="158"/>
        <v>0</v>
      </c>
      <c r="U240" s="59">
        <f t="shared" si="159"/>
        <v>0</v>
      </c>
      <c r="V240" s="59">
        <f t="shared" si="160"/>
        <v>0</v>
      </c>
      <c r="W240" s="59">
        <f t="shared" si="161"/>
        <v>0</v>
      </c>
      <c r="X240" s="59">
        <f t="shared" si="162"/>
        <v>0</v>
      </c>
      <c r="Y240" s="59">
        <f t="shared" si="163"/>
        <v>0</v>
      </c>
      <c r="Z240" s="59">
        <f t="shared" si="164"/>
        <v>0</v>
      </c>
      <c r="AA240" s="59">
        <f t="shared" si="165"/>
        <v>0</v>
      </c>
      <c r="AB240" s="59">
        <f t="shared" si="166"/>
        <v>0</v>
      </c>
      <c r="AC240" s="59">
        <f t="shared" si="167"/>
        <v>0</v>
      </c>
      <c r="AD240" s="166">
        <f t="shared" si="157"/>
        <v>2</v>
      </c>
      <c r="AE240" s="169">
        <f t="shared" si="168"/>
        <v>0</v>
      </c>
      <c r="AF240" s="169">
        <f t="shared" si="169"/>
        <v>1</v>
      </c>
      <c r="AG240" s="169">
        <f t="shared" si="170"/>
        <v>0</v>
      </c>
      <c r="AH240" s="169">
        <f t="shared" si="171"/>
        <v>1</v>
      </c>
      <c r="AI240" s="169">
        <f t="shared" si="172"/>
        <v>0</v>
      </c>
      <c r="AJ240" s="169">
        <f t="shared" si="173"/>
        <v>0</v>
      </c>
      <c r="AK240" s="169">
        <f t="shared" si="174"/>
        <v>0</v>
      </c>
      <c r="AL240" s="169">
        <f t="shared" si="175"/>
        <v>1</v>
      </c>
      <c r="AM240" s="169">
        <f t="shared" si="176"/>
        <v>0</v>
      </c>
      <c r="AN240" s="169">
        <f t="shared" si="177"/>
        <v>0</v>
      </c>
      <c r="AO240" s="169">
        <f t="shared" si="178"/>
        <v>1</v>
      </c>
      <c r="AP240" s="169">
        <f t="shared" si="179"/>
        <v>0</v>
      </c>
      <c r="AQ240" s="169">
        <f t="shared" si="180"/>
        <v>0</v>
      </c>
      <c r="AR240" s="169">
        <f t="shared" si="181"/>
        <v>0</v>
      </c>
      <c r="AS240" s="169">
        <f t="shared" si="182"/>
        <v>0</v>
      </c>
      <c r="AT240" s="169">
        <f t="shared" si="183"/>
        <v>0</v>
      </c>
      <c r="AU240" s="169">
        <f t="shared" si="184"/>
        <v>0</v>
      </c>
      <c r="AV240" s="169">
        <f t="shared" si="185"/>
        <v>1</v>
      </c>
      <c r="AW240" s="169">
        <f t="shared" si="186"/>
        <v>0</v>
      </c>
      <c r="AX240" s="169">
        <f t="shared" si="187"/>
        <v>0</v>
      </c>
      <c r="AY240" s="169">
        <f t="shared" si="200"/>
        <v>0</v>
      </c>
      <c r="AZ240" s="169">
        <f t="shared" si="188"/>
        <v>0</v>
      </c>
      <c r="BA240" s="169">
        <f t="shared" si="189"/>
        <v>0</v>
      </c>
      <c r="BB240" s="169">
        <f t="shared" si="190"/>
        <v>1</v>
      </c>
      <c r="BC240" s="169">
        <f t="shared" si="191"/>
        <v>0</v>
      </c>
      <c r="BD240" s="169">
        <f t="shared" si="192"/>
        <v>1</v>
      </c>
      <c r="BE240" s="169">
        <f t="shared" si="193"/>
        <v>0</v>
      </c>
      <c r="BF240" s="169">
        <f t="shared" si="194"/>
        <v>0</v>
      </c>
      <c r="BG240" s="169">
        <f t="shared" si="195"/>
        <v>0</v>
      </c>
      <c r="BH240" s="169">
        <f t="shared" si="196"/>
        <v>0</v>
      </c>
      <c r="BI240" s="169">
        <f t="shared" si="197"/>
        <v>0</v>
      </c>
      <c r="BJ240" s="169">
        <f t="shared" si="198"/>
        <v>0</v>
      </c>
      <c r="BK240" s="167">
        <f t="shared" si="199"/>
        <v>0</v>
      </c>
      <c r="BL240" s="169">
        <f t="shared" si="201"/>
        <v>1</v>
      </c>
      <c r="BM240" s="169">
        <f t="shared" si="202"/>
        <v>0</v>
      </c>
      <c r="BN240" s="169">
        <f t="shared" si="203"/>
        <v>0</v>
      </c>
      <c r="BO240" s="169">
        <f t="shared" si="204"/>
        <v>1</v>
      </c>
      <c r="BP240" s="36">
        <f t="shared" si="205"/>
        <v>1</v>
      </c>
      <c r="BQ240">
        <f t="shared" si="206"/>
        <v>0</v>
      </c>
      <c r="BR240" s="36">
        <f t="shared" si="207"/>
        <v>0</v>
      </c>
      <c r="BS240" t="e">
        <f t="shared" si="208"/>
        <v>#N/A</v>
      </c>
    </row>
    <row r="241" spans="1:71">
      <c r="A241" s="59">
        <v>310</v>
      </c>
      <c r="B241" s="59">
        <v>181171</v>
      </c>
      <c r="C241" s="160">
        <v>110250000</v>
      </c>
      <c r="D241" s="59">
        <v>78620000</v>
      </c>
      <c r="E241" s="59">
        <v>84620000</v>
      </c>
      <c r="F241" s="59">
        <v>25630000</v>
      </c>
      <c r="G241" s="59">
        <v>204</v>
      </c>
      <c r="H241" s="59">
        <v>-4422958975.2221098</v>
      </c>
      <c r="I241" s="59">
        <v>403</v>
      </c>
      <c r="J241" s="59">
        <v>0</v>
      </c>
      <c r="K241" s="59">
        <v>0</v>
      </c>
      <c r="L241" s="59">
        <v>415</v>
      </c>
      <c r="M241" s="59">
        <v>0</v>
      </c>
      <c r="N241" s="59">
        <v>0</v>
      </c>
      <c r="O241" s="59">
        <v>0</v>
      </c>
      <c r="P241" s="59">
        <v>0</v>
      </c>
      <c r="Q241" s="59">
        <v>0</v>
      </c>
      <c r="R241" s="59">
        <v>2</v>
      </c>
      <c r="S241" s="59">
        <v>1</v>
      </c>
      <c r="T241" s="59">
        <f t="shared" si="158"/>
        <v>2</v>
      </c>
      <c r="U241" s="59">
        <f t="shared" si="159"/>
        <v>0</v>
      </c>
      <c r="V241" s="59">
        <f t="shared" si="160"/>
        <v>0</v>
      </c>
      <c r="W241" s="59">
        <f t="shared" si="161"/>
        <v>0</v>
      </c>
      <c r="X241" s="59">
        <f t="shared" si="162"/>
        <v>0</v>
      </c>
      <c r="Y241" s="59">
        <f t="shared" si="163"/>
        <v>0</v>
      </c>
      <c r="Z241" s="59">
        <f t="shared" si="164"/>
        <v>0</v>
      </c>
      <c r="AA241" s="59">
        <f t="shared" si="165"/>
        <v>0</v>
      </c>
      <c r="AB241" s="59">
        <f t="shared" si="166"/>
        <v>0</v>
      </c>
      <c r="AC241" s="59">
        <f t="shared" si="167"/>
        <v>0</v>
      </c>
      <c r="AD241" s="166">
        <f t="shared" si="157"/>
        <v>0</v>
      </c>
      <c r="AE241" s="169">
        <f t="shared" si="168"/>
        <v>0</v>
      </c>
      <c r="AF241" s="169">
        <f t="shared" si="169"/>
        <v>0</v>
      </c>
      <c r="AG241" s="169">
        <f t="shared" si="170"/>
        <v>0</v>
      </c>
      <c r="AH241" s="169">
        <f t="shared" si="171"/>
        <v>1</v>
      </c>
      <c r="AI241" s="169">
        <f t="shared" si="172"/>
        <v>0</v>
      </c>
      <c r="AJ241" s="169">
        <f t="shared" si="173"/>
        <v>0</v>
      </c>
      <c r="AK241" s="169">
        <f t="shared" si="174"/>
        <v>0</v>
      </c>
      <c r="AL241" s="169">
        <f t="shared" si="175"/>
        <v>1</v>
      </c>
      <c r="AM241" s="169">
        <f t="shared" si="176"/>
        <v>0</v>
      </c>
      <c r="AN241" s="169">
        <f t="shared" si="177"/>
        <v>0</v>
      </c>
      <c r="AO241" s="169">
        <f t="shared" si="178"/>
        <v>1</v>
      </c>
      <c r="AP241" s="169">
        <f t="shared" si="179"/>
        <v>0</v>
      </c>
      <c r="AQ241" s="169">
        <f t="shared" si="180"/>
        <v>0</v>
      </c>
      <c r="AR241" s="169">
        <f t="shared" si="181"/>
        <v>0</v>
      </c>
      <c r="AS241" s="169">
        <f t="shared" si="182"/>
        <v>0</v>
      </c>
      <c r="AT241" s="169">
        <f t="shared" si="183"/>
        <v>0</v>
      </c>
      <c r="AU241" s="169">
        <f t="shared" si="184"/>
        <v>0</v>
      </c>
      <c r="AV241" s="169">
        <f t="shared" si="185"/>
        <v>1</v>
      </c>
      <c r="AW241" s="169">
        <f t="shared" si="186"/>
        <v>1</v>
      </c>
      <c r="AX241" s="169">
        <f t="shared" si="187"/>
        <v>1</v>
      </c>
      <c r="AY241" s="169">
        <f t="shared" si="200"/>
        <v>0</v>
      </c>
      <c r="AZ241" s="169">
        <f t="shared" si="188"/>
        <v>0</v>
      </c>
      <c r="BA241" s="169">
        <f t="shared" si="189"/>
        <v>0</v>
      </c>
      <c r="BB241" s="169">
        <f t="shared" si="190"/>
        <v>1</v>
      </c>
      <c r="BC241" s="169">
        <f t="shared" si="191"/>
        <v>0</v>
      </c>
      <c r="BD241" s="169">
        <f t="shared" si="192"/>
        <v>1</v>
      </c>
      <c r="BE241" s="169">
        <f t="shared" si="193"/>
        <v>0</v>
      </c>
      <c r="BF241" s="169">
        <f t="shared" si="194"/>
        <v>0</v>
      </c>
      <c r="BG241" s="169">
        <f t="shared" si="195"/>
        <v>1</v>
      </c>
      <c r="BH241" s="169">
        <f t="shared" si="196"/>
        <v>1</v>
      </c>
      <c r="BI241" s="169">
        <f t="shared" si="197"/>
        <v>0</v>
      </c>
      <c r="BJ241" s="169">
        <f t="shared" si="198"/>
        <v>0</v>
      </c>
      <c r="BK241" s="167">
        <f t="shared" si="199"/>
        <v>0</v>
      </c>
      <c r="BL241" s="169">
        <f t="shared" si="201"/>
        <v>0</v>
      </c>
      <c r="BM241" s="169">
        <f t="shared" si="202"/>
        <v>1</v>
      </c>
      <c r="BN241" s="169">
        <f t="shared" si="203"/>
        <v>0</v>
      </c>
      <c r="BO241" s="169">
        <f t="shared" si="204"/>
        <v>1</v>
      </c>
      <c r="BP241" s="36">
        <f t="shared" si="205"/>
        <v>0</v>
      </c>
      <c r="BQ241">
        <f t="shared" si="206"/>
        <v>0</v>
      </c>
      <c r="BR241" s="36">
        <f t="shared" si="207"/>
        <v>2</v>
      </c>
      <c r="BS241" t="e">
        <f t="shared" si="208"/>
        <v>#N/A</v>
      </c>
    </row>
    <row r="242" spans="1:71">
      <c r="A242" s="59">
        <v>258</v>
      </c>
      <c r="B242" s="59">
        <v>152312</v>
      </c>
      <c r="C242" s="160">
        <v>28571428.449786399</v>
      </c>
      <c r="D242" s="59">
        <v>2896428.75</v>
      </c>
      <c r="E242" s="59">
        <v>2896428.75</v>
      </c>
      <c r="F242" s="59">
        <v>25674999.699786399</v>
      </c>
      <c r="G242" s="59">
        <v>57.142856597900398</v>
      </c>
      <c r="H242" s="59">
        <v>-3855919169.3375602</v>
      </c>
      <c r="I242" s="59">
        <v>0</v>
      </c>
      <c r="J242" s="59">
        <v>0</v>
      </c>
      <c r="K242" s="59">
        <v>0</v>
      </c>
      <c r="L242" s="59">
        <v>101</v>
      </c>
      <c r="M242" s="59">
        <v>0</v>
      </c>
      <c r="N242" s="59">
        <v>0</v>
      </c>
      <c r="O242" s="59">
        <v>0</v>
      </c>
      <c r="P242" s="59">
        <v>0</v>
      </c>
      <c r="Q242" s="59">
        <v>0</v>
      </c>
      <c r="R242" s="59">
        <v>2</v>
      </c>
      <c r="S242" s="59">
        <v>0</v>
      </c>
      <c r="T242" s="59">
        <f t="shared" si="158"/>
        <v>0</v>
      </c>
      <c r="U242" s="59">
        <f t="shared" si="159"/>
        <v>0</v>
      </c>
      <c r="V242" s="59">
        <f t="shared" si="160"/>
        <v>0</v>
      </c>
      <c r="W242" s="59">
        <f t="shared" si="161"/>
        <v>0</v>
      </c>
      <c r="X242" s="59">
        <f t="shared" si="162"/>
        <v>0</v>
      </c>
      <c r="Y242" s="59">
        <f t="shared" si="163"/>
        <v>0</v>
      </c>
      <c r="Z242" s="59">
        <f t="shared" si="164"/>
        <v>0</v>
      </c>
      <c r="AA242" s="59">
        <f t="shared" si="165"/>
        <v>0</v>
      </c>
      <c r="AB242" s="59">
        <f t="shared" si="166"/>
        <v>0</v>
      </c>
      <c r="AC242" s="59">
        <f t="shared" si="167"/>
        <v>0</v>
      </c>
      <c r="AD242" s="166">
        <f t="shared" si="157"/>
        <v>1</v>
      </c>
      <c r="AE242" s="169">
        <f t="shared" si="168"/>
        <v>1</v>
      </c>
      <c r="AF242" s="169">
        <f t="shared" si="169"/>
        <v>0</v>
      </c>
      <c r="AG242" s="169">
        <f t="shared" si="170"/>
        <v>0</v>
      </c>
      <c r="AH242" s="169">
        <f t="shared" si="171"/>
        <v>1</v>
      </c>
      <c r="AI242" s="169">
        <f t="shared" si="172"/>
        <v>0</v>
      </c>
      <c r="AJ242" s="169">
        <f t="shared" si="173"/>
        <v>0</v>
      </c>
      <c r="AK242" s="169">
        <f t="shared" si="174"/>
        <v>0</v>
      </c>
      <c r="AL242" s="169">
        <f t="shared" si="175"/>
        <v>1</v>
      </c>
      <c r="AM242" s="169">
        <f t="shared" si="176"/>
        <v>0</v>
      </c>
      <c r="AN242" s="169">
        <f t="shared" si="177"/>
        <v>0</v>
      </c>
      <c r="AO242" s="169">
        <f t="shared" si="178"/>
        <v>1</v>
      </c>
      <c r="AP242" s="169">
        <f t="shared" si="179"/>
        <v>0</v>
      </c>
      <c r="AQ242" s="169">
        <f t="shared" si="180"/>
        <v>0</v>
      </c>
      <c r="AR242" s="169">
        <f t="shared" si="181"/>
        <v>0</v>
      </c>
      <c r="AS242" s="169">
        <f t="shared" si="182"/>
        <v>0</v>
      </c>
      <c r="AT242" s="169">
        <f t="shared" si="183"/>
        <v>0</v>
      </c>
      <c r="AU242" s="169">
        <f t="shared" si="184"/>
        <v>0</v>
      </c>
      <c r="AV242" s="169">
        <f t="shared" si="185"/>
        <v>1</v>
      </c>
      <c r="AW242" s="169">
        <f t="shared" si="186"/>
        <v>0</v>
      </c>
      <c r="AX242" s="169">
        <f t="shared" si="187"/>
        <v>0</v>
      </c>
      <c r="AY242" s="169">
        <f t="shared" si="200"/>
        <v>0</v>
      </c>
      <c r="AZ242" s="169">
        <f t="shared" si="188"/>
        <v>0</v>
      </c>
      <c r="BA242" s="169">
        <f t="shared" si="189"/>
        <v>0</v>
      </c>
      <c r="BB242" s="169">
        <f t="shared" si="190"/>
        <v>1</v>
      </c>
      <c r="BC242" s="169">
        <f t="shared" si="191"/>
        <v>0</v>
      </c>
      <c r="BD242" s="169">
        <f t="shared" si="192"/>
        <v>1</v>
      </c>
      <c r="BE242" s="169">
        <f t="shared" si="193"/>
        <v>0</v>
      </c>
      <c r="BF242" s="169">
        <f t="shared" si="194"/>
        <v>0</v>
      </c>
      <c r="BG242" s="169">
        <f t="shared" si="195"/>
        <v>0</v>
      </c>
      <c r="BH242" s="169">
        <f t="shared" si="196"/>
        <v>0</v>
      </c>
      <c r="BI242" s="169">
        <f t="shared" si="197"/>
        <v>0</v>
      </c>
      <c r="BJ242" s="169">
        <f t="shared" si="198"/>
        <v>0</v>
      </c>
      <c r="BK242" s="167">
        <f t="shared" si="199"/>
        <v>0</v>
      </c>
      <c r="BL242" s="169">
        <f t="shared" si="201"/>
        <v>0</v>
      </c>
      <c r="BM242" s="169">
        <f t="shared" si="202"/>
        <v>1</v>
      </c>
      <c r="BN242" s="169">
        <f t="shared" si="203"/>
        <v>1</v>
      </c>
      <c r="BO242" s="169">
        <f t="shared" si="204"/>
        <v>0</v>
      </c>
      <c r="BP242" s="36">
        <f t="shared" si="205"/>
        <v>1</v>
      </c>
      <c r="BQ242">
        <f t="shared" si="206"/>
        <v>0</v>
      </c>
      <c r="BR242" s="36">
        <f t="shared" si="207"/>
        <v>0</v>
      </c>
      <c r="BS242" t="e">
        <f t="shared" si="208"/>
        <v>#N/A</v>
      </c>
    </row>
    <row r="243" spans="1:71">
      <c r="A243" s="59">
        <v>109</v>
      </c>
      <c r="B243" s="59">
        <v>24233</v>
      </c>
      <c r="C243" s="160">
        <v>62142857.980667301</v>
      </c>
      <c r="D243" s="59">
        <v>36160715</v>
      </c>
      <c r="E243" s="59">
        <v>36160715</v>
      </c>
      <c r="F243" s="59">
        <v>25982142.980667301</v>
      </c>
      <c r="G243" s="59">
        <v>23.809524536132798</v>
      </c>
      <c r="H243" s="59">
        <v>-1753849181.2748001</v>
      </c>
      <c r="I243" s="59">
        <v>101</v>
      </c>
      <c r="J243" s="59">
        <v>0</v>
      </c>
      <c r="K243" s="59">
        <v>0</v>
      </c>
      <c r="L243" s="59">
        <v>101</v>
      </c>
      <c r="M243" s="59">
        <v>0</v>
      </c>
      <c r="N243" s="59">
        <v>0</v>
      </c>
      <c r="O243" s="59">
        <v>0</v>
      </c>
      <c r="P243" s="59">
        <v>0</v>
      </c>
      <c r="Q243" s="59">
        <v>0</v>
      </c>
      <c r="R243" s="59">
        <v>2</v>
      </c>
      <c r="S243" s="59">
        <v>1</v>
      </c>
      <c r="T243" s="59">
        <f t="shared" si="158"/>
        <v>0</v>
      </c>
      <c r="U243" s="59">
        <f t="shared" si="159"/>
        <v>0</v>
      </c>
      <c r="V243" s="59">
        <f t="shared" si="160"/>
        <v>0</v>
      </c>
      <c r="W243" s="59">
        <f t="shared" si="161"/>
        <v>0</v>
      </c>
      <c r="X243" s="59">
        <f t="shared" si="162"/>
        <v>0</v>
      </c>
      <c r="Y243" s="59">
        <f t="shared" si="163"/>
        <v>0</v>
      </c>
      <c r="Z243" s="59">
        <f t="shared" si="164"/>
        <v>0</v>
      </c>
      <c r="AA243" s="59">
        <f t="shared" si="165"/>
        <v>0</v>
      </c>
      <c r="AB243" s="59">
        <f t="shared" si="166"/>
        <v>0</v>
      </c>
      <c r="AC243" s="59">
        <f t="shared" si="167"/>
        <v>0</v>
      </c>
      <c r="AD243" s="166">
        <f t="shared" si="157"/>
        <v>2</v>
      </c>
      <c r="AE243" s="169">
        <f t="shared" si="168"/>
        <v>0</v>
      </c>
      <c r="AF243" s="169">
        <f t="shared" si="169"/>
        <v>1</v>
      </c>
      <c r="AG243" s="169">
        <f t="shared" si="170"/>
        <v>0</v>
      </c>
      <c r="AH243" s="169">
        <f t="shared" si="171"/>
        <v>1</v>
      </c>
      <c r="AI243" s="169">
        <f t="shared" si="172"/>
        <v>0</v>
      </c>
      <c r="AJ243" s="169">
        <f t="shared" si="173"/>
        <v>0</v>
      </c>
      <c r="AK243" s="169">
        <f t="shared" si="174"/>
        <v>0</v>
      </c>
      <c r="AL243" s="169">
        <f t="shared" si="175"/>
        <v>1</v>
      </c>
      <c r="AM243" s="169">
        <f t="shared" si="176"/>
        <v>0</v>
      </c>
      <c r="AN243" s="169">
        <f t="shared" si="177"/>
        <v>0</v>
      </c>
      <c r="AO243" s="169">
        <f t="shared" si="178"/>
        <v>1</v>
      </c>
      <c r="AP243" s="169">
        <f t="shared" si="179"/>
        <v>0</v>
      </c>
      <c r="AQ243" s="169">
        <f t="shared" si="180"/>
        <v>0</v>
      </c>
      <c r="AR243" s="169">
        <f t="shared" si="181"/>
        <v>0</v>
      </c>
      <c r="AS243" s="169">
        <f t="shared" si="182"/>
        <v>0</v>
      </c>
      <c r="AT243" s="169">
        <f t="shared" si="183"/>
        <v>0</v>
      </c>
      <c r="AU243" s="169">
        <f t="shared" si="184"/>
        <v>0</v>
      </c>
      <c r="AV243" s="169">
        <f t="shared" si="185"/>
        <v>1</v>
      </c>
      <c r="AW243" s="169">
        <f t="shared" si="186"/>
        <v>0</v>
      </c>
      <c r="AX243" s="169">
        <f t="shared" si="187"/>
        <v>0</v>
      </c>
      <c r="AY243" s="169">
        <f t="shared" si="200"/>
        <v>0</v>
      </c>
      <c r="AZ243" s="169">
        <f t="shared" si="188"/>
        <v>0</v>
      </c>
      <c r="BA243" s="169">
        <f t="shared" si="189"/>
        <v>0</v>
      </c>
      <c r="BB243" s="169">
        <f t="shared" si="190"/>
        <v>1</v>
      </c>
      <c r="BC243" s="169">
        <f t="shared" si="191"/>
        <v>0</v>
      </c>
      <c r="BD243" s="169">
        <f t="shared" si="192"/>
        <v>1</v>
      </c>
      <c r="BE243" s="169">
        <f t="shared" si="193"/>
        <v>0</v>
      </c>
      <c r="BF243" s="169">
        <f t="shared" si="194"/>
        <v>0</v>
      </c>
      <c r="BG243" s="169">
        <f t="shared" si="195"/>
        <v>0</v>
      </c>
      <c r="BH243" s="169">
        <f t="shared" si="196"/>
        <v>0</v>
      </c>
      <c r="BI243" s="169">
        <f t="shared" si="197"/>
        <v>0</v>
      </c>
      <c r="BJ243" s="169">
        <f t="shared" si="198"/>
        <v>0</v>
      </c>
      <c r="BK243" s="167">
        <f t="shared" si="199"/>
        <v>0</v>
      </c>
      <c r="BL243" s="169">
        <f t="shared" si="201"/>
        <v>0</v>
      </c>
      <c r="BM243" s="169">
        <f t="shared" si="202"/>
        <v>1</v>
      </c>
      <c r="BN243" s="169">
        <f t="shared" si="203"/>
        <v>0</v>
      </c>
      <c r="BO243" s="169">
        <f t="shared" si="204"/>
        <v>1</v>
      </c>
      <c r="BP243" s="36">
        <f t="shared" si="205"/>
        <v>1</v>
      </c>
      <c r="BQ243">
        <f t="shared" si="206"/>
        <v>0</v>
      </c>
      <c r="BR243" s="36">
        <f t="shared" si="207"/>
        <v>0</v>
      </c>
      <c r="BS243" t="e">
        <f t="shared" si="208"/>
        <v>#N/A</v>
      </c>
    </row>
    <row r="244" spans="1:71">
      <c r="A244" s="59">
        <v>62</v>
      </c>
      <c r="B244" s="59">
        <v>17181</v>
      </c>
      <c r="C244" s="160">
        <v>64285716.292809501</v>
      </c>
      <c r="D244" s="59">
        <v>36428571.625</v>
      </c>
      <c r="E244" s="59">
        <v>38214286</v>
      </c>
      <c r="F244" s="59">
        <v>26071430.292809501</v>
      </c>
      <c r="G244" s="59">
        <v>107.142862319946</v>
      </c>
      <c r="H244" s="59">
        <v>-582522029.01057005</v>
      </c>
      <c r="I244" s="59">
        <v>412</v>
      </c>
      <c r="J244" s="59">
        <v>102</v>
      </c>
      <c r="K244" s="59">
        <v>0</v>
      </c>
      <c r="L244" s="59">
        <v>412</v>
      </c>
      <c r="M244" s="59">
        <v>0</v>
      </c>
      <c r="N244" s="59">
        <v>0</v>
      </c>
      <c r="O244" s="59">
        <v>0</v>
      </c>
      <c r="P244" s="59">
        <v>0</v>
      </c>
      <c r="Q244" s="59">
        <v>0</v>
      </c>
      <c r="R244" s="59">
        <v>2</v>
      </c>
      <c r="S244" s="59">
        <v>0</v>
      </c>
      <c r="T244" s="59">
        <f t="shared" si="158"/>
        <v>2</v>
      </c>
      <c r="U244" s="59">
        <f t="shared" si="159"/>
        <v>0</v>
      </c>
      <c r="V244" s="59">
        <f t="shared" si="160"/>
        <v>0</v>
      </c>
      <c r="W244" s="59">
        <f t="shared" si="161"/>
        <v>0</v>
      </c>
      <c r="X244" s="59">
        <f t="shared" si="162"/>
        <v>0</v>
      </c>
      <c r="Y244" s="59">
        <f t="shared" si="163"/>
        <v>0</v>
      </c>
      <c r="Z244" s="59">
        <f t="shared" si="164"/>
        <v>0</v>
      </c>
      <c r="AA244" s="59">
        <f t="shared" si="165"/>
        <v>1</v>
      </c>
      <c r="AB244" s="59">
        <f t="shared" si="166"/>
        <v>0</v>
      </c>
      <c r="AC244" s="59">
        <f t="shared" si="167"/>
        <v>0</v>
      </c>
      <c r="AD244" s="166">
        <f t="shared" si="157"/>
        <v>0</v>
      </c>
      <c r="AE244" s="169">
        <f t="shared" si="168"/>
        <v>0</v>
      </c>
      <c r="AF244" s="169">
        <f t="shared" si="169"/>
        <v>0</v>
      </c>
      <c r="AG244" s="169">
        <f t="shared" si="170"/>
        <v>0</v>
      </c>
      <c r="AH244" s="169">
        <f t="shared" si="171"/>
        <v>1</v>
      </c>
      <c r="AI244" s="169">
        <f t="shared" si="172"/>
        <v>0</v>
      </c>
      <c r="AJ244" s="169">
        <f t="shared" si="173"/>
        <v>0</v>
      </c>
      <c r="AK244" s="169">
        <f t="shared" si="174"/>
        <v>0</v>
      </c>
      <c r="AL244" s="169">
        <f t="shared" si="175"/>
        <v>1</v>
      </c>
      <c r="AM244" s="169">
        <f t="shared" si="176"/>
        <v>0</v>
      </c>
      <c r="AN244" s="169">
        <f t="shared" si="177"/>
        <v>0</v>
      </c>
      <c r="AO244" s="169">
        <f t="shared" si="178"/>
        <v>1</v>
      </c>
      <c r="AP244" s="169">
        <f t="shared" si="179"/>
        <v>0</v>
      </c>
      <c r="AQ244" s="169">
        <f t="shared" si="180"/>
        <v>0</v>
      </c>
      <c r="AR244" s="169">
        <f t="shared" si="181"/>
        <v>0</v>
      </c>
      <c r="AS244" s="169">
        <f t="shared" si="182"/>
        <v>0</v>
      </c>
      <c r="AT244" s="169">
        <f t="shared" si="183"/>
        <v>0</v>
      </c>
      <c r="AU244" s="169">
        <f t="shared" si="184"/>
        <v>0</v>
      </c>
      <c r="AV244" s="169">
        <f t="shared" si="185"/>
        <v>1</v>
      </c>
      <c r="AW244" s="169">
        <f t="shared" si="186"/>
        <v>1</v>
      </c>
      <c r="AX244" s="169">
        <f t="shared" si="187"/>
        <v>1</v>
      </c>
      <c r="AY244" s="169">
        <f t="shared" si="200"/>
        <v>0</v>
      </c>
      <c r="AZ244" s="169">
        <f t="shared" si="188"/>
        <v>0</v>
      </c>
      <c r="BA244" s="169">
        <f t="shared" si="189"/>
        <v>0</v>
      </c>
      <c r="BB244" s="169">
        <f t="shared" si="190"/>
        <v>1</v>
      </c>
      <c r="BC244" s="169">
        <f t="shared" si="191"/>
        <v>1</v>
      </c>
      <c r="BD244" s="169">
        <f t="shared" si="192"/>
        <v>0</v>
      </c>
      <c r="BE244" s="169">
        <f t="shared" si="193"/>
        <v>0</v>
      </c>
      <c r="BF244" s="169">
        <f t="shared" si="194"/>
        <v>0</v>
      </c>
      <c r="BG244" s="169">
        <f t="shared" si="195"/>
        <v>0</v>
      </c>
      <c r="BH244" s="169">
        <f t="shared" si="196"/>
        <v>0</v>
      </c>
      <c r="BI244" s="169">
        <f t="shared" si="197"/>
        <v>0</v>
      </c>
      <c r="BJ244" s="169">
        <f t="shared" si="198"/>
        <v>2</v>
      </c>
      <c r="BK244" s="167">
        <f t="shared" si="199"/>
        <v>0</v>
      </c>
      <c r="BL244" s="169">
        <f t="shared" si="201"/>
        <v>0</v>
      </c>
      <c r="BM244" s="169">
        <f t="shared" si="202"/>
        <v>1</v>
      </c>
      <c r="BN244" s="169">
        <f t="shared" si="203"/>
        <v>1</v>
      </c>
      <c r="BO244" s="169">
        <f t="shared" si="204"/>
        <v>0</v>
      </c>
      <c r="BP244" s="36">
        <f t="shared" si="205"/>
        <v>0</v>
      </c>
      <c r="BQ244">
        <f t="shared" si="206"/>
        <v>0</v>
      </c>
      <c r="BR244" s="36">
        <f t="shared" si="207"/>
        <v>2</v>
      </c>
      <c r="BS244" t="e">
        <f t="shared" si="208"/>
        <v>#N/A</v>
      </c>
    </row>
    <row r="245" spans="1:71">
      <c r="A245" s="59">
        <v>4</v>
      </c>
      <c r="B245" s="59">
        <v>11172</v>
      </c>
      <c r="C245" s="160">
        <v>28061225.223682798</v>
      </c>
      <c r="D245" s="59">
        <v>1607142.875</v>
      </c>
      <c r="E245" s="59">
        <v>1607142.875</v>
      </c>
      <c r="F245" s="59">
        <v>26454082.348682798</v>
      </c>
      <c r="G245" s="59">
        <v>0</v>
      </c>
      <c r="H245" s="59">
        <v>13596939.0991711</v>
      </c>
      <c r="I245" s="59">
        <v>101</v>
      </c>
      <c r="J245" s="59">
        <v>0</v>
      </c>
      <c r="K245" s="59">
        <v>0</v>
      </c>
      <c r="L245" s="59">
        <v>0</v>
      </c>
      <c r="M245" s="59">
        <v>0</v>
      </c>
      <c r="N245" s="59">
        <v>0</v>
      </c>
      <c r="O245" s="59">
        <v>0</v>
      </c>
      <c r="P245" s="59">
        <v>0</v>
      </c>
      <c r="Q245" s="59">
        <v>0</v>
      </c>
      <c r="R245" s="59">
        <v>1</v>
      </c>
      <c r="S245" s="59">
        <v>0</v>
      </c>
      <c r="T245" s="59">
        <f t="shared" si="158"/>
        <v>0</v>
      </c>
      <c r="U245" s="59">
        <f t="shared" si="159"/>
        <v>0</v>
      </c>
      <c r="V245" s="59">
        <f t="shared" si="160"/>
        <v>0</v>
      </c>
      <c r="W245" s="59">
        <f t="shared" si="161"/>
        <v>0</v>
      </c>
      <c r="X245" s="59">
        <f t="shared" si="162"/>
        <v>0</v>
      </c>
      <c r="Y245" s="59">
        <f t="shared" si="163"/>
        <v>0</v>
      </c>
      <c r="Z245" s="59">
        <f t="shared" si="164"/>
        <v>0</v>
      </c>
      <c r="AA245" s="59">
        <f t="shared" si="165"/>
        <v>0</v>
      </c>
      <c r="AB245" s="59">
        <f t="shared" si="166"/>
        <v>0</v>
      </c>
      <c r="AC245" s="59">
        <f t="shared" si="167"/>
        <v>0</v>
      </c>
      <c r="AD245" s="166">
        <f t="shared" si="157"/>
        <v>1</v>
      </c>
      <c r="AE245" s="169">
        <f t="shared" si="168"/>
        <v>1</v>
      </c>
      <c r="AF245" s="169">
        <f t="shared" si="169"/>
        <v>0</v>
      </c>
      <c r="AG245" s="169">
        <f t="shared" si="170"/>
        <v>0</v>
      </c>
      <c r="AH245" s="169">
        <f t="shared" si="171"/>
        <v>1</v>
      </c>
      <c r="AI245" s="169">
        <f t="shared" si="172"/>
        <v>0</v>
      </c>
      <c r="AJ245" s="169">
        <f t="shared" si="173"/>
        <v>0</v>
      </c>
      <c r="AK245" s="169">
        <f t="shared" si="174"/>
        <v>0</v>
      </c>
      <c r="AL245" s="169">
        <f t="shared" si="175"/>
        <v>1</v>
      </c>
      <c r="AM245" s="169">
        <f t="shared" si="176"/>
        <v>0</v>
      </c>
      <c r="AN245" s="169">
        <f t="shared" si="177"/>
        <v>0</v>
      </c>
      <c r="AO245" s="169">
        <f t="shared" si="178"/>
        <v>1</v>
      </c>
      <c r="AP245" s="169">
        <f t="shared" si="179"/>
        <v>0</v>
      </c>
      <c r="AQ245" s="169">
        <f t="shared" si="180"/>
        <v>0</v>
      </c>
      <c r="AR245" s="169">
        <f t="shared" si="181"/>
        <v>0</v>
      </c>
      <c r="AS245" s="169">
        <f t="shared" si="182"/>
        <v>0</v>
      </c>
      <c r="AT245" s="169">
        <f t="shared" si="183"/>
        <v>0</v>
      </c>
      <c r="AU245" s="169">
        <f t="shared" si="184"/>
        <v>0</v>
      </c>
      <c r="AV245" s="169">
        <f t="shared" si="185"/>
        <v>1</v>
      </c>
      <c r="AW245" s="169">
        <f t="shared" si="186"/>
        <v>0</v>
      </c>
      <c r="AX245" s="169">
        <f t="shared" si="187"/>
        <v>0</v>
      </c>
      <c r="AY245" s="169">
        <f t="shared" si="200"/>
        <v>0</v>
      </c>
      <c r="AZ245" s="169">
        <f t="shared" si="188"/>
        <v>0</v>
      </c>
      <c r="BA245" s="169">
        <f t="shared" si="189"/>
        <v>0</v>
      </c>
      <c r="BB245" s="169">
        <f t="shared" si="190"/>
        <v>1</v>
      </c>
      <c r="BC245" s="169">
        <f t="shared" si="191"/>
        <v>0</v>
      </c>
      <c r="BD245" s="169">
        <f t="shared" si="192"/>
        <v>1</v>
      </c>
      <c r="BE245" s="169">
        <f t="shared" si="193"/>
        <v>0</v>
      </c>
      <c r="BF245" s="169">
        <f t="shared" si="194"/>
        <v>0</v>
      </c>
      <c r="BG245" s="169">
        <f t="shared" si="195"/>
        <v>0</v>
      </c>
      <c r="BH245" s="169">
        <f t="shared" si="196"/>
        <v>0</v>
      </c>
      <c r="BI245" s="169">
        <f t="shared" si="197"/>
        <v>0</v>
      </c>
      <c r="BJ245" s="169">
        <f t="shared" si="198"/>
        <v>0</v>
      </c>
      <c r="BK245" s="167">
        <f t="shared" si="199"/>
        <v>0</v>
      </c>
      <c r="BL245" s="169">
        <f t="shared" si="201"/>
        <v>1</v>
      </c>
      <c r="BM245" s="169">
        <f t="shared" si="202"/>
        <v>0</v>
      </c>
      <c r="BN245" s="169">
        <f t="shared" si="203"/>
        <v>1</v>
      </c>
      <c r="BO245" s="169">
        <f t="shared" si="204"/>
        <v>0</v>
      </c>
      <c r="BP245" s="36">
        <f t="shared" si="205"/>
        <v>1</v>
      </c>
      <c r="BQ245">
        <f t="shared" si="206"/>
        <v>0</v>
      </c>
      <c r="BR245" s="36">
        <f t="shared" si="207"/>
        <v>0</v>
      </c>
      <c r="BS245" t="e">
        <f t="shared" si="208"/>
        <v>#N/A</v>
      </c>
    </row>
    <row r="246" spans="1:71">
      <c r="A246" s="59">
        <v>225</v>
      </c>
      <c r="B246" s="59">
        <v>141293</v>
      </c>
      <c r="C246" s="160">
        <v>28999999.876533199</v>
      </c>
      <c r="D246" s="59">
        <v>2521428.5</v>
      </c>
      <c r="E246" s="59">
        <v>2521428.5</v>
      </c>
      <c r="F246" s="59">
        <v>26478571.376533199</v>
      </c>
      <c r="G246" s="59">
        <v>71.428573608398395</v>
      </c>
      <c r="H246" s="59">
        <v>-3634598266.7568002</v>
      </c>
      <c r="I246" s="59">
        <v>0</v>
      </c>
      <c r="J246" s="59">
        <v>0</v>
      </c>
      <c r="K246" s="59">
        <v>0</v>
      </c>
      <c r="L246" s="59">
        <v>101</v>
      </c>
      <c r="M246" s="59">
        <v>0</v>
      </c>
      <c r="N246" s="59">
        <v>0</v>
      </c>
      <c r="O246" s="59">
        <v>0</v>
      </c>
      <c r="P246" s="59">
        <v>0</v>
      </c>
      <c r="Q246" s="59">
        <v>0</v>
      </c>
      <c r="R246" s="59">
        <v>2</v>
      </c>
      <c r="S246" s="59">
        <v>1</v>
      </c>
      <c r="T246" s="59">
        <f t="shared" si="158"/>
        <v>0</v>
      </c>
      <c r="U246" s="59">
        <f t="shared" si="159"/>
        <v>0</v>
      </c>
      <c r="V246" s="59">
        <f t="shared" si="160"/>
        <v>0</v>
      </c>
      <c r="W246" s="59">
        <f t="shared" si="161"/>
        <v>0</v>
      </c>
      <c r="X246" s="59">
        <f t="shared" si="162"/>
        <v>0</v>
      </c>
      <c r="Y246" s="59">
        <f t="shared" si="163"/>
        <v>0</v>
      </c>
      <c r="Z246" s="59">
        <f t="shared" si="164"/>
        <v>0</v>
      </c>
      <c r="AA246" s="59">
        <f t="shared" si="165"/>
        <v>0</v>
      </c>
      <c r="AB246" s="59">
        <f t="shared" si="166"/>
        <v>0</v>
      </c>
      <c r="AC246" s="59">
        <f t="shared" si="167"/>
        <v>0</v>
      </c>
      <c r="AD246" s="166">
        <f t="shared" si="157"/>
        <v>1</v>
      </c>
      <c r="AE246" s="169">
        <f t="shared" si="168"/>
        <v>1</v>
      </c>
      <c r="AF246" s="169">
        <f t="shared" si="169"/>
        <v>0</v>
      </c>
      <c r="AG246" s="169">
        <f t="shared" si="170"/>
        <v>0</v>
      </c>
      <c r="AH246" s="169">
        <f t="shared" si="171"/>
        <v>1</v>
      </c>
      <c r="AI246" s="169">
        <f t="shared" si="172"/>
        <v>0</v>
      </c>
      <c r="AJ246" s="169">
        <f t="shared" si="173"/>
        <v>0</v>
      </c>
      <c r="AK246" s="169">
        <f t="shared" si="174"/>
        <v>0</v>
      </c>
      <c r="AL246" s="169">
        <f t="shared" si="175"/>
        <v>1</v>
      </c>
      <c r="AM246" s="169">
        <f t="shared" si="176"/>
        <v>0</v>
      </c>
      <c r="AN246" s="169">
        <f t="shared" si="177"/>
        <v>0</v>
      </c>
      <c r="AO246" s="169">
        <f t="shared" si="178"/>
        <v>1</v>
      </c>
      <c r="AP246" s="169">
        <f t="shared" si="179"/>
        <v>0</v>
      </c>
      <c r="AQ246" s="169">
        <f t="shared" si="180"/>
        <v>0</v>
      </c>
      <c r="AR246" s="169">
        <f t="shared" si="181"/>
        <v>0</v>
      </c>
      <c r="AS246" s="169">
        <f t="shared" si="182"/>
        <v>0</v>
      </c>
      <c r="AT246" s="169">
        <f t="shared" si="183"/>
        <v>0</v>
      </c>
      <c r="AU246" s="169">
        <f t="shared" si="184"/>
        <v>0</v>
      </c>
      <c r="AV246" s="169">
        <f t="shared" si="185"/>
        <v>1</v>
      </c>
      <c r="AW246" s="169">
        <f t="shared" si="186"/>
        <v>0</v>
      </c>
      <c r="AX246" s="169">
        <f t="shared" si="187"/>
        <v>0</v>
      </c>
      <c r="AY246" s="169">
        <f t="shared" si="200"/>
        <v>0</v>
      </c>
      <c r="AZ246" s="169">
        <f t="shared" si="188"/>
        <v>0</v>
      </c>
      <c r="BA246" s="169">
        <f t="shared" si="189"/>
        <v>0</v>
      </c>
      <c r="BB246" s="169">
        <f t="shared" si="190"/>
        <v>1</v>
      </c>
      <c r="BC246" s="169">
        <f t="shared" si="191"/>
        <v>0</v>
      </c>
      <c r="BD246" s="169">
        <f t="shared" si="192"/>
        <v>1</v>
      </c>
      <c r="BE246" s="169">
        <f t="shared" si="193"/>
        <v>0</v>
      </c>
      <c r="BF246" s="169">
        <f t="shared" si="194"/>
        <v>0</v>
      </c>
      <c r="BG246" s="169">
        <f t="shared" si="195"/>
        <v>0</v>
      </c>
      <c r="BH246" s="169">
        <f t="shared" si="196"/>
        <v>0</v>
      </c>
      <c r="BI246" s="169">
        <f t="shared" si="197"/>
        <v>0</v>
      </c>
      <c r="BJ246" s="169">
        <f t="shared" si="198"/>
        <v>0</v>
      </c>
      <c r="BK246" s="167">
        <f t="shared" si="199"/>
        <v>0</v>
      </c>
      <c r="BL246" s="169">
        <f t="shared" si="201"/>
        <v>0</v>
      </c>
      <c r="BM246" s="169">
        <f t="shared" si="202"/>
        <v>1</v>
      </c>
      <c r="BN246" s="169">
        <f t="shared" si="203"/>
        <v>0</v>
      </c>
      <c r="BO246" s="169">
        <f t="shared" si="204"/>
        <v>1</v>
      </c>
      <c r="BP246" s="36">
        <f t="shared" si="205"/>
        <v>1</v>
      </c>
      <c r="BQ246">
        <f t="shared" si="206"/>
        <v>0</v>
      </c>
      <c r="BR246" s="36">
        <f t="shared" si="207"/>
        <v>0</v>
      </c>
      <c r="BS246" t="e">
        <f t="shared" si="208"/>
        <v>#N/A</v>
      </c>
    </row>
    <row r="247" spans="1:71">
      <c r="A247" s="59">
        <v>355</v>
      </c>
      <c r="B247" s="59">
        <v>212161</v>
      </c>
      <c r="C247" s="160">
        <v>33142857.001752298</v>
      </c>
      <c r="D247" s="59">
        <v>6528571.5</v>
      </c>
      <c r="E247" s="59">
        <v>6528571.5</v>
      </c>
      <c r="F247" s="59">
        <v>26614285.501752298</v>
      </c>
      <c r="G247" s="59">
        <v>1142.85717773438</v>
      </c>
      <c r="H247" s="59">
        <v>-5046216786.1635399</v>
      </c>
      <c r="I247" s="59">
        <v>0</v>
      </c>
      <c r="J247" s="59">
        <v>0</v>
      </c>
      <c r="K247" s="59">
        <v>0</v>
      </c>
      <c r="L247" s="59">
        <v>101</v>
      </c>
      <c r="M247" s="59">
        <v>0</v>
      </c>
      <c r="N247" s="59">
        <v>0</v>
      </c>
      <c r="O247" s="59">
        <v>0</v>
      </c>
      <c r="P247" s="59">
        <v>0</v>
      </c>
      <c r="Q247" s="59">
        <v>0</v>
      </c>
      <c r="R247" s="59">
        <v>2</v>
      </c>
      <c r="S247" s="59">
        <v>1</v>
      </c>
      <c r="T247" s="59">
        <f t="shared" si="158"/>
        <v>0</v>
      </c>
      <c r="U247" s="59">
        <f t="shared" si="159"/>
        <v>0</v>
      </c>
      <c r="V247" s="59">
        <f t="shared" si="160"/>
        <v>0</v>
      </c>
      <c r="W247" s="59">
        <f t="shared" si="161"/>
        <v>0</v>
      </c>
      <c r="X247" s="59">
        <f t="shared" si="162"/>
        <v>0</v>
      </c>
      <c r="Y247" s="59">
        <f t="shared" si="163"/>
        <v>0</v>
      </c>
      <c r="Z247" s="59">
        <f t="shared" si="164"/>
        <v>0</v>
      </c>
      <c r="AA247" s="59">
        <f t="shared" si="165"/>
        <v>0</v>
      </c>
      <c r="AB247" s="59">
        <f t="shared" si="166"/>
        <v>0</v>
      </c>
      <c r="AC247" s="59">
        <f t="shared" si="167"/>
        <v>0</v>
      </c>
      <c r="AD247" s="166">
        <f t="shared" si="157"/>
        <v>1</v>
      </c>
      <c r="AE247" s="169">
        <f t="shared" si="168"/>
        <v>1</v>
      </c>
      <c r="AF247" s="169">
        <f t="shared" si="169"/>
        <v>0</v>
      </c>
      <c r="AG247" s="169">
        <f t="shared" si="170"/>
        <v>0</v>
      </c>
      <c r="AH247" s="169">
        <f t="shared" si="171"/>
        <v>1</v>
      </c>
      <c r="AI247" s="169">
        <f t="shared" si="172"/>
        <v>0</v>
      </c>
      <c r="AJ247" s="169">
        <f t="shared" si="173"/>
        <v>0</v>
      </c>
      <c r="AK247" s="169">
        <f t="shared" si="174"/>
        <v>0</v>
      </c>
      <c r="AL247" s="169">
        <f t="shared" si="175"/>
        <v>1</v>
      </c>
      <c r="AM247" s="169">
        <f t="shared" si="176"/>
        <v>0</v>
      </c>
      <c r="AN247" s="169">
        <f t="shared" si="177"/>
        <v>0</v>
      </c>
      <c r="AO247" s="169">
        <f t="shared" si="178"/>
        <v>1</v>
      </c>
      <c r="AP247" s="169">
        <f t="shared" si="179"/>
        <v>0</v>
      </c>
      <c r="AQ247" s="169">
        <f t="shared" si="180"/>
        <v>0</v>
      </c>
      <c r="AR247" s="169">
        <f t="shared" si="181"/>
        <v>0</v>
      </c>
      <c r="AS247" s="169">
        <f t="shared" si="182"/>
        <v>0</v>
      </c>
      <c r="AT247" s="169">
        <f t="shared" si="183"/>
        <v>0</v>
      </c>
      <c r="AU247" s="169">
        <f t="shared" si="184"/>
        <v>0</v>
      </c>
      <c r="AV247" s="169">
        <f t="shared" si="185"/>
        <v>1</v>
      </c>
      <c r="AW247" s="169">
        <f t="shared" si="186"/>
        <v>0</v>
      </c>
      <c r="AX247" s="169">
        <f t="shared" si="187"/>
        <v>0</v>
      </c>
      <c r="AY247" s="169">
        <f t="shared" si="200"/>
        <v>0</v>
      </c>
      <c r="AZ247" s="169">
        <f t="shared" si="188"/>
        <v>0</v>
      </c>
      <c r="BA247" s="169">
        <f t="shared" si="189"/>
        <v>0</v>
      </c>
      <c r="BB247" s="169">
        <f t="shared" si="190"/>
        <v>1</v>
      </c>
      <c r="BC247" s="169">
        <f t="shared" si="191"/>
        <v>0</v>
      </c>
      <c r="BD247" s="169">
        <f t="shared" si="192"/>
        <v>1</v>
      </c>
      <c r="BE247" s="169">
        <f t="shared" si="193"/>
        <v>0</v>
      </c>
      <c r="BF247" s="169">
        <f t="shared" si="194"/>
        <v>0</v>
      </c>
      <c r="BG247" s="169">
        <f t="shared" si="195"/>
        <v>0</v>
      </c>
      <c r="BH247" s="169">
        <f t="shared" si="196"/>
        <v>0</v>
      </c>
      <c r="BI247" s="169">
        <f t="shared" si="197"/>
        <v>0</v>
      </c>
      <c r="BJ247" s="169">
        <f t="shared" si="198"/>
        <v>0</v>
      </c>
      <c r="BK247" s="167">
        <f t="shared" si="199"/>
        <v>0</v>
      </c>
      <c r="BL247" s="169">
        <f t="shared" si="201"/>
        <v>0</v>
      </c>
      <c r="BM247" s="169">
        <f t="shared" si="202"/>
        <v>1</v>
      </c>
      <c r="BN247" s="169">
        <f t="shared" si="203"/>
        <v>0</v>
      </c>
      <c r="BO247" s="169">
        <f t="shared" si="204"/>
        <v>1</v>
      </c>
      <c r="BP247" s="36">
        <f t="shared" si="205"/>
        <v>1</v>
      </c>
      <c r="BQ247">
        <f t="shared" si="206"/>
        <v>0</v>
      </c>
      <c r="BR247" s="36">
        <f t="shared" si="207"/>
        <v>0</v>
      </c>
      <c r="BS247" t="e">
        <f t="shared" si="208"/>
        <v>#N/A</v>
      </c>
    </row>
    <row r="248" spans="1:71">
      <c r="A248" s="59">
        <v>31</v>
      </c>
      <c r="B248" s="59">
        <v>13273</v>
      </c>
      <c r="C248" s="160">
        <v>34523810.601694003</v>
      </c>
      <c r="D248" s="59">
        <v>7857619.5</v>
      </c>
      <c r="E248" s="59">
        <v>7857619.5</v>
      </c>
      <c r="F248" s="59">
        <v>26666191.101693999</v>
      </c>
      <c r="G248" s="59">
        <v>666.66668701171898</v>
      </c>
      <c r="H248" s="59">
        <v>-332696052.51488698</v>
      </c>
      <c r="I248" s="59">
        <v>0</v>
      </c>
      <c r="J248" s="59">
        <v>0</v>
      </c>
      <c r="K248" s="59">
        <v>0</v>
      </c>
      <c r="L248" s="59">
        <v>603</v>
      </c>
      <c r="M248" s="59">
        <v>406</v>
      </c>
      <c r="N248" s="59">
        <v>0</v>
      </c>
      <c r="O248" s="59">
        <v>0</v>
      </c>
      <c r="P248" s="59">
        <v>0</v>
      </c>
      <c r="Q248" s="59">
        <v>0</v>
      </c>
      <c r="R248" s="59">
        <v>2</v>
      </c>
      <c r="S248" s="59">
        <v>1</v>
      </c>
      <c r="T248" s="59">
        <f t="shared" si="158"/>
        <v>0</v>
      </c>
      <c r="U248" s="59">
        <f t="shared" si="159"/>
        <v>0</v>
      </c>
      <c r="V248" s="59">
        <f t="shared" si="160"/>
        <v>0</v>
      </c>
      <c r="W248" s="59">
        <f t="shared" si="161"/>
        <v>1</v>
      </c>
      <c r="X248" s="59">
        <f t="shared" si="162"/>
        <v>0</v>
      </c>
      <c r="Y248" s="59">
        <f t="shared" si="163"/>
        <v>0</v>
      </c>
      <c r="Z248" s="59">
        <f t="shared" si="164"/>
        <v>0</v>
      </c>
      <c r="AA248" s="59">
        <f t="shared" si="165"/>
        <v>0</v>
      </c>
      <c r="AB248" s="59">
        <f t="shared" si="166"/>
        <v>0</v>
      </c>
      <c r="AC248" s="59">
        <f t="shared" si="167"/>
        <v>0</v>
      </c>
      <c r="AD248" s="166">
        <f t="shared" si="157"/>
        <v>0</v>
      </c>
      <c r="AE248" s="169">
        <f t="shared" si="168"/>
        <v>0</v>
      </c>
      <c r="AF248" s="169">
        <f t="shared" si="169"/>
        <v>0</v>
      </c>
      <c r="AG248" s="169">
        <f t="shared" si="170"/>
        <v>0</v>
      </c>
      <c r="AH248" s="169">
        <f t="shared" si="171"/>
        <v>1</v>
      </c>
      <c r="AI248" s="169">
        <f t="shared" si="172"/>
        <v>0</v>
      </c>
      <c r="AJ248" s="169">
        <f t="shared" si="173"/>
        <v>0</v>
      </c>
      <c r="AK248" s="169">
        <f t="shared" si="174"/>
        <v>0</v>
      </c>
      <c r="AL248" s="169">
        <f t="shared" si="175"/>
        <v>1</v>
      </c>
      <c r="AM248" s="169">
        <f t="shared" si="176"/>
        <v>0</v>
      </c>
      <c r="AN248" s="169">
        <f t="shared" si="177"/>
        <v>0</v>
      </c>
      <c r="AO248" s="169">
        <f t="shared" si="178"/>
        <v>1</v>
      </c>
      <c r="AP248" s="169">
        <f t="shared" si="179"/>
        <v>0</v>
      </c>
      <c r="AQ248" s="169">
        <f t="shared" si="180"/>
        <v>0</v>
      </c>
      <c r="AR248" s="169">
        <f t="shared" si="181"/>
        <v>0</v>
      </c>
      <c r="AS248" s="169">
        <f t="shared" si="182"/>
        <v>0</v>
      </c>
      <c r="AT248" s="169">
        <f t="shared" si="183"/>
        <v>0</v>
      </c>
      <c r="AU248" s="169">
        <f t="shared" si="184"/>
        <v>0</v>
      </c>
      <c r="AV248" s="169">
        <f t="shared" si="185"/>
        <v>1</v>
      </c>
      <c r="AW248" s="169">
        <f t="shared" si="186"/>
        <v>0</v>
      </c>
      <c r="AX248" s="169">
        <f t="shared" si="187"/>
        <v>0</v>
      </c>
      <c r="AY248" s="169">
        <f t="shared" si="200"/>
        <v>0</v>
      </c>
      <c r="AZ248" s="169">
        <f t="shared" si="188"/>
        <v>0</v>
      </c>
      <c r="BA248" s="169">
        <f t="shared" si="189"/>
        <v>0</v>
      </c>
      <c r="BB248" s="169">
        <f t="shared" si="190"/>
        <v>1</v>
      </c>
      <c r="BC248" s="169">
        <f t="shared" si="191"/>
        <v>0</v>
      </c>
      <c r="BD248" s="169">
        <f t="shared" si="192"/>
        <v>1</v>
      </c>
      <c r="BE248" s="169">
        <f t="shared" si="193"/>
        <v>0</v>
      </c>
      <c r="BF248" s="169">
        <f t="shared" si="194"/>
        <v>0</v>
      </c>
      <c r="BG248" s="169">
        <f t="shared" si="195"/>
        <v>0</v>
      </c>
      <c r="BH248" s="169">
        <f t="shared" si="196"/>
        <v>0</v>
      </c>
      <c r="BI248" s="169">
        <f t="shared" si="197"/>
        <v>0</v>
      </c>
      <c r="BJ248" s="169">
        <f t="shared" si="198"/>
        <v>0</v>
      </c>
      <c r="BK248" s="167">
        <f t="shared" si="199"/>
        <v>0</v>
      </c>
      <c r="BL248" s="169">
        <f t="shared" si="201"/>
        <v>0</v>
      </c>
      <c r="BM248" s="169">
        <f t="shared" si="202"/>
        <v>1</v>
      </c>
      <c r="BN248" s="169">
        <f t="shared" si="203"/>
        <v>0</v>
      </c>
      <c r="BO248" s="169">
        <f t="shared" si="204"/>
        <v>1</v>
      </c>
      <c r="BP248" s="36">
        <f t="shared" si="205"/>
        <v>0</v>
      </c>
      <c r="BQ248">
        <f t="shared" si="206"/>
        <v>0</v>
      </c>
      <c r="BR248" s="36">
        <f t="shared" si="207"/>
        <v>0</v>
      </c>
      <c r="BS248" t="e">
        <f t="shared" si="208"/>
        <v>#N/A</v>
      </c>
    </row>
    <row r="249" spans="1:71">
      <c r="A249" s="59">
        <v>6</v>
      </c>
      <c r="B249" s="59">
        <v>11181</v>
      </c>
      <c r="C249" s="160">
        <v>61314285.453241698</v>
      </c>
      <c r="D249" s="59">
        <v>34428572</v>
      </c>
      <c r="E249" s="59">
        <v>34428572</v>
      </c>
      <c r="F249" s="59">
        <v>26885713.453241698</v>
      </c>
      <c r="G249" s="59">
        <v>0</v>
      </c>
      <c r="H249" s="59">
        <v>14028570.20373</v>
      </c>
      <c r="I249" s="59">
        <v>101</v>
      </c>
      <c r="J249" s="59">
        <v>0</v>
      </c>
      <c r="K249" s="59">
        <v>0</v>
      </c>
      <c r="L249" s="59">
        <v>101</v>
      </c>
      <c r="M249" s="59">
        <v>0</v>
      </c>
      <c r="N249" s="59">
        <v>0</v>
      </c>
      <c r="O249" s="59">
        <v>101</v>
      </c>
      <c r="P249" s="59">
        <v>0</v>
      </c>
      <c r="Q249" s="59">
        <v>0</v>
      </c>
      <c r="R249" s="59">
        <v>2</v>
      </c>
      <c r="S249" s="59">
        <v>1</v>
      </c>
      <c r="T249" s="59">
        <f t="shared" si="158"/>
        <v>0</v>
      </c>
      <c r="U249" s="59">
        <f t="shared" si="159"/>
        <v>0</v>
      </c>
      <c r="V249" s="59">
        <f t="shared" si="160"/>
        <v>0</v>
      </c>
      <c r="W249" s="59">
        <f t="shared" si="161"/>
        <v>0</v>
      </c>
      <c r="X249" s="59">
        <f t="shared" si="162"/>
        <v>0</v>
      </c>
      <c r="Y249" s="59">
        <f t="shared" si="163"/>
        <v>0</v>
      </c>
      <c r="Z249" s="59">
        <f t="shared" si="164"/>
        <v>0</v>
      </c>
      <c r="AA249" s="59">
        <f t="shared" si="165"/>
        <v>0</v>
      </c>
      <c r="AB249" s="59">
        <f t="shared" si="166"/>
        <v>0</v>
      </c>
      <c r="AC249" s="59">
        <f t="shared" si="167"/>
        <v>0</v>
      </c>
      <c r="AD249" s="166">
        <f t="shared" si="157"/>
        <v>3</v>
      </c>
      <c r="AE249" s="169">
        <f t="shared" si="168"/>
        <v>0</v>
      </c>
      <c r="AF249" s="169">
        <f t="shared" si="169"/>
        <v>1</v>
      </c>
      <c r="AG249" s="169">
        <f t="shared" si="170"/>
        <v>0</v>
      </c>
      <c r="AH249" s="169">
        <f t="shared" si="171"/>
        <v>1</v>
      </c>
      <c r="AI249" s="169">
        <f t="shared" si="172"/>
        <v>0</v>
      </c>
      <c r="AJ249" s="169">
        <f t="shared" si="173"/>
        <v>0</v>
      </c>
      <c r="AK249" s="169">
        <f t="shared" si="174"/>
        <v>0</v>
      </c>
      <c r="AL249" s="169">
        <f t="shared" si="175"/>
        <v>1</v>
      </c>
      <c r="AM249" s="169">
        <f t="shared" si="176"/>
        <v>0</v>
      </c>
      <c r="AN249" s="169">
        <f t="shared" si="177"/>
        <v>0</v>
      </c>
      <c r="AO249" s="169">
        <f t="shared" si="178"/>
        <v>1</v>
      </c>
      <c r="AP249" s="169">
        <f t="shared" si="179"/>
        <v>0</v>
      </c>
      <c r="AQ249" s="169">
        <f t="shared" si="180"/>
        <v>0</v>
      </c>
      <c r="AR249" s="169">
        <f t="shared" si="181"/>
        <v>0</v>
      </c>
      <c r="AS249" s="169">
        <f t="shared" si="182"/>
        <v>0</v>
      </c>
      <c r="AT249" s="169">
        <f t="shared" si="183"/>
        <v>0</v>
      </c>
      <c r="AU249" s="169">
        <f t="shared" si="184"/>
        <v>0</v>
      </c>
      <c r="AV249" s="169">
        <f t="shared" si="185"/>
        <v>1</v>
      </c>
      <c r="AW249" s="169">
        <f t="shared" si="186"/>
        <v>0</v>
      </c>
      <c r="AX249" s="169">
        <f t="shared" si="187"/>
        <v>0</v>
      </c>
      <c r="AY249" s="169">
        <f t="shared" si="200"/>
        <v>0</v>
      </c>
      <c r="AZ249" s="169">
        <f t="shared" si="188"/>
        <v>0</v>
      </c>
      <c r="BA249" s="169">
        <f t="shared" si="189"/>
        <v>0</v>
      </c>
      <c r="BB249" s="169">
        <f t="shared" si="190"/>
        <v>1</v>
      </c>
      <c r="BC249" s="169">
        <f t="shared" si="191"/>
        <v>0</v>
      </c>
      <c r="BD249" s="169">
        <f t="shared" si="192"/>
        <v>1</v>
      </c>
      <c r="BE249" s="169">
        <f t="shared" si="193"/>
        <v>0</v>
      </c>
      <c r="BF249" s="169">
        <f t="shared" si="194"/>
        <v>0</v>
      </c>
      <c r="BG249" s="169">
        <f t="shared" si="195"/>
        <v>0</v>
      </c>
      <c r="BH249" s="169">
        <f t="shared" si="196"/>
        <v>0</v>
      </c>
      <c r="BI249" s="169">
        <f t="shared" si="197"/>
        <v>0</v>
      </c>
      <c r="BJ249" s="169">
        <f t="shared" si="198"/>
        <v>0</v>
      </c>
      <c r="BK249" s="167">
        <f t="shared" si="199"/>
        <v>0</v>
      </c>
      <c r="BL249" s="169">
        <f t="shared" si="201"/>
        <v>0</v>
      </c>
      <c r="BM249" s="169">
        <f t="shared" si="202"/>
        <v>1</v>
      </c>
      <c r="BN249" s="169">
        <f t="shared" si="203"/>
        <v>0</v>
      </c>
      <c r="BO249" s="169">
        <f t="shared" si="204"/>
        <v>1</v>
      </c>
      <c r="BP249" s="36">
        <f t="shared" si="205"/>
        <v>1</v>
      </c>
      <c r="BQ249">
        <f t="shared" si="206"/>
        <v>0</v>
      </c>
      <c r="BR249" s="36">
        <f t="shared" si="207"/>
        <v>0</v>
      </c>
      <c r="BS249" t="e">
        <f t="shared" si="208"/>
        <v>#N/A</v>
      </c>
    </row>
    <row r="250" spans="1:71">
      <c r="A250" s="59">
        <v>392</v>
      </c>
      <c r="B250" s="59">
        <v>222274</v>
      </c>
      <c r="C250" s="160">
        <v>32479999.516010299</v>
      </c>
      <c r="D250" s="59">
        <v>5500000</v>
      </c>
      <c r="E250" s="59">
        <v>5500000</v>
      </c>
      <c r="F250" s="59">
        <v>26979999.516010299</v>
      </c>
      <c r="G250" s="59">
        <v>0</v>
      </c>
      <c r="H250" s="59">
        <v>-5938826714.6968803</v>
      </c>
      <c r="I250" s="59">
        <v>101</v>
      </c>
      <c r="J250" s="59">
        <v>0</v>
      </c>
      <c r="K250" s="59">
        <v>0</v>
      </c>
      <c r="L250" s="59">
        <v>101</v>
      </c>
      <c r="M250" s="59">
        <v>0</v>
      </c>
      <c r="N250" s="59">
        <v>0</v>
      </c>
      <c r="O250" s="59">
        <v>0</v>
      </c>
      <c r="P250" s="59">
        <v>0</v>
      </c>
      <c r="Q250" s="59">
        <v>0</v>
      </c>
      <c r="R250" s="59">
        <v>2</v>
      </c>
      <c r="S250" s="59">
        <v>1</v>
      </c>
      <c r="T250" s="59">
        <f t="shared" si="158"/>
        <v>0</v>
      </c>
      <c r="U250" s="59">
        <f t="shared" si="159"/>
        <v>0</v>
      </c>
      <c r="V250" s="59">
        <f t="shared" si="160"/>
        <v>0</v>
      </c>
      <c r="W250" s="59">
        <f t="shared" si="161"/>
        <v>0</v>
      </c>
      <c r="X250" s="59">
        <f t="shared" si="162"/>
        <v>0</v>
      </c>
      <c r="Y250" s="59">
        <f t="shared" si="163"/>
        <v>0</v>
      </c>
      <c r="Z250" s="59">
        <f t="shared" si="164"/>
        <v>0</v>
      </c>
      <c r="AA250" s="59">
        <f t="shared" si="165"/>
        <v>0</v>
      </c>
      <c r="AB250" s="59">
        <f t="shared" si="166"/>
        <v>0</v>
      </c>
      <c r="AC250" s="59">
        <f t="shared" si="167"/>
        <v>0</v>
      </c>
      <c r="AD250" s="166">
        <f t="shared" si="157"/>
        <v>2</v>
      </c>
      <c r="AE250" s="169">
        <f t="shared" si="168"/>
        <v>0</v>
      </c>
      <c r="AF250" s="169">
        <f t="shared" si="169"/>
        <v>1</v>
      </c>
      <c r="AG250" s="169">
        <f t="shared" si="170"/>
        <v>0</v>
      </c>
      <c r="AH250" s="169">
        <f t="shared" si="171"/>
        <v>1</v>
      </c>
      <c r="AI250" s="169">
        <f t="shared" si="172"/>
        <v>0</v>
      </c>
      <c r="AJ250" s="169">
        <f t="shared" si="173"/>
        <v>0</v>
      </c>
      <c r="AK250" s="169">
        <f t="shared" si="174"/>
        <v>0</v>
      </c>
      <c r="AL250" s="169">
        <f t="shared" si="175"/>
        <v>1</v>
      </c>
      <c r="AM250" s="169">
        <f t="shared" si="176"/>
        <v>0</v>
      </c>
      <c r="AN250" s="169">
        <f t="shared" si="177"/>
        <v>0</v>
      </c>
      <c r="AO250" s="169">
        <f t="shared" si="178"/>
        <v>1</v>
      </c>
      <c r="AP250" s="169">
        <f t="shared" si="179"/>
        <v>0</v>
      </c>
      <c r="AQ250" s="169">
        <f t="shared" si="180"/>
        <v>0</v>
      </c>
      <c r="AR250" s="169">
        <f t="shared" si="181"/>
        <v>0</v>
      </c>
      <c r="AS250" s="169">
        <f t="shared" si="182"/>
        <v>0</v>
      </c>
      <c r="AT250" s="169">
        <f t="shared" si="183"/>
        <v>0</v>
      </c>
      <c r="AU250" s="169">
        <f t="shared" si="184"/>
        <v>0</v>
      </c>
      <c r="AV250" s="169">
        <f t="shared" si="185"/>
        <v>1</v>
      </c>
      <c r="AW250" s="169">
        <f t="shared" si="186"/>
        <v>0</v>
      </c>
      <c r="AX250" s="169">
        <f t="shared" si="187"/>
        <v>0</v>
      </c>
      <c r="AY250" s="169">
        <f t="shared" si="200"/>
        <v>0</v>
      </c>
      <c r="AZ250" s="169">
        <f t="shared" si="188"/>
        <v>0</v>
      </c>
      <c r="BA250" s="169">
        <f t="shared" si="189"/>
        <v>0</v>
      </c>
      <c r="BB250" s="169">
        <f t="shared" si="190"/>
        <v>1</v>
      </c>
      <c r="BC250" s="169">
        <f t="shared" si="191"/>
        <v>0</v>
      </c>
      <c r="BD250" s="169">
        <f t="shared" si="192"/>
        <v>1</v>
      </c>
      <c r="BE250" s="169">
        <f t="shared" si="193"/>
        <v>0</v>
      </c>
      <c r="BF250" s="169">
        <f t="shared" si="194"/>
        <v>0</v>
      </c>
      <c r="BG250" s="169">
        <f t="shared" si="195"/>
        <v>0</v>
      </c>
      <c r="BH250" s="169">
        <f t="shared" si="196"/>
        <v>0</v>
      </c>
      <c r="BI250" s="169">
        <f t="shared" si="197"/>
        <v>0</v>
      </c>
      <c r="BJ250" s="169">
        <f t="shared" si="198"/>
        <v>0</v>
      </c>
      <c r="BK250" s="167">
        <f t="shared" si="199"/>
        <v>0</v>
      </c>
      <c r="BL250" s="169">
        <f t="shared" si="201"/>
        <v>0</v>
      </c>
      <c r="BM250" s="169">
        <f t="shared" si="202"/>
        <v>1</v>
      </c>
      <c r="BN250" s="169">
        <f t="shared" si="203"/>
        <v>0</v>
      </c>
      <c r="BO250" s="169">
        <f t="shared" si="204"/>
        <v>1</v>
      </c>
      <c r="BP250" s="36">
        <f t="shared" si="205"/>
        <v>1</v>
      </c>
      <c r="BQ250">
        <f t="shared" si="206"/>
        <v>0</v>
      </c>
      <c r="BR250" s="36">
        <f t="shared" si="207"/>
        <v>0</v>
      </c>
      <c r="BS250" t="e">
        <f t="shared" si="208"/>
        <v>#N/A</v>
      </c>
    </row>
    <row r="251" spans="1:71">
      <c r="A251" s="59">
        <v>193</v>
      </c>
      <c r="B251" s="59">
        <v>131172</v>
      </c>
      <c r="C251" s="160">
        <v>36544851.518711798</v>
      </c>
      <c r="D251" s="59">
        <v>5647841.25</v>
      </c>
      <c r="E251" s="59">
        <v>9385383</v>
      </c>
      <c r="F251" s="59">
        <v>27159468.518711802</v>
      </c>
      <c r="G251" s="59">
        <v>116.27907562255901</v>
      </c>
      <c r="H251" s="59">
        <v>-2890792689.2862501</v>
      </c>
      <c r="I251" s="59">
        <v>0</v>
      </c>
      <c r="J251" s="59">
        <v>0</v>
      </c>
      <c r="K251" s="59">
        <v>0</v>
      </c>
      <c r="L251" s="59">
        <v>401</v>
      </c>
      <c r="M251" s="59">
        <v>0</v>
      </c>
      <c r="N251" s="59">
        <v>0</v>
      </c>
      <c r="O251" s="59">
        <v>0</v>
      </c>
      <c r="P251" s="59">
        <v>0</v>
      </c>
      <c r="Q251" s="59">
        <v>0</v>
      </c>
      <c r="R251" s="59">
        <v>1</v>
      </c>
      <c r="S251" s="59">
        <v>0</v>
      </c>
      <c r="T251" s="59">
        <f t="shared" si="158"/>
        <v>1</v>
      </c>
      <c r="U251" s="59">
        <f t="shared" si="159"/>
        <v>0</v>
      </c>
      <c r="V251" s="59">
        <f t="shared" si="160"/>
        <v>0</v>
      </c>
      <c r="W251" s="59">
        <f t="shared" si="161"/>
        <v>0</v>
      </c>
      <c r="X251" s="59">
        <f t="shared" si="162"/>
        <v>0</v>
      </c>
      <c r="Y251" s="59">
        <f t="shared" si="163"/>
        <v>0</v>
      </c>
      <c r="Z251" s="59">
        <f t="shared" si="164"/>
        <v>0</v>
      </c>
      <c r="AA251" s="59">
        <f t="shared" si="165"/>
        <v>0</v>
      </c>
      <c r="AB251" s="59">
        <f t="shared" si="166"/>
        <v>0</v>
      </c>
      <c r="AC251" s="59">
        <f t="shared" si="167"/>
        <v>0</v>
      </c>
      <c r="AD251" s="166">
        <f t="shared" si="157"/>
        <v>0</v>
      </c>
      <c r="AE251" s="169">
        <f t="shared" si="168"/>
        <v>0</v>
      </c>
      <c r="AF251" s="169">
        <f t="shared" si="169"/>
        <v>0</v>
      </c>
      <c r="AG251" s="169">
        <f t="shared" si="170"/>
        <v>0</v>
      </c>
      <c r="AH251" s="169">
        <f t="shared" si="171"/>
        <v>1</v>
      </c>
      <c r="AI251" s="169">
        <f t="shared" si="172"/>
        <v>0</v>
      </c>
      <c r="AJ251" s="169">
        <f t="shared" si="173"/>
        <v>0</v>
      </c>
      <c r="AK251" s="169">
        <f t="shared" si="174"/>
        <v>0</v>
      </c>
      <c r="AL251" s="169">
        <f t="shared" si="175"/>
        <v>1</v>
      </c>
      <c r="AM251" s="169">
        <f t="shared" si="176"/>
        <v>0</v>
      </c>
      <c r="AN251" s="169">
        <f t="shared" si="177"/>
        <v>0</v>
      </c>
      <c r="AO251" s="169">
        <f t="shared" si="178"/>
        <v>1</v>
      </c>
      <c r="AP251" s="169">
        <f t="shared" si="179"/>
        <v>0</v>
      </c>
      <c r="AQ251" s="169">
        <f t="shared" si="180"/>
        <v>0</v>
      </c>
      <c r="AR251" s="169">
        <f t="shared" si="181"/>
        <v>0</v>
      </c>
      <c r="AS251" s="169">
        <f t="shared" si="182"/>
        <v>0</v>
      </c>
      <c r="AT251" s="169">
        <f t="shared" si="183"/>
        <v>0</v>
      </c>
      <c r="AU251" s="169">
        <f t="shared" si="184"/>
        <v>0</v>
      </c>
      <c r="AV251" s="169">
        <f t="shared" si="185"/>
        <v>1</v>
      </c>
      <c r="AW251" s="169">
        <f t="shared" si="186"/>
        <v>1</v>
      </c>
      <c r="AX251" s="169">
        <f t="shared" si="187"/>
        <v>0</v>
      </c>
      <c r="AY251" s="169">
        <f t="shared" si="200"/>
        <v>1</v>
      </c>
      <c r="AZ251" s="169">
        <f t="shared" si="188"/>
        <v>0</v>
      </c>
      <c r="BA251" s="169">
        <f t="shared" si="189"/>
        <v>0</v>
      </c>
      <c r="BB251" s="169">
        <f t="shared" si="190"/>
        <v>1</v>
      </c>
      <c r="BC251" s="169">
        <f t="shared" si="191"/>
        <v>0</v>
      </c>
      <c r="BD251" s="169">
        <f t="shared" si="192"/>
        <v>1</v>
      </c>
      <c r="BE251" s="169">
        <f t="shared" si="193"/>
        <v>0</v>
      </c>
      <c r="BF251" s="169">
        <f t="shared" si="194"/>
        <v>0</v>
      </c>
      <c r="BG251" s="169">
        <f t="shared" si="195"/>
        <v>0</v>
      </c>
      <c r="BH251" s="169">
        <f t="shared" si="196"/>
        <v>0</v>
      </c>
      <c r="BI251" s="169">
        <f t="shared" si="197"/>
        <v>0</v>
      </c>
      <c r="BJ251" s="169">
        <f t="shared" si="198"/>
        <v>0</v>
      </c>
      <c r="BK251" s="167">
        <f t="shared" si="199"/>
        <v>1</v>
      </c>
      <c r="BL251" s="169">
        <f t="shared" si="201"/>
        <v>1</v>
      </c>
      <c r="BM251" s="169">
        <f t="shared" si="202"/>
        <v>0</v>
      </c>
      <c r="BN251" s="169">
        <f t="shared" si="203"/>
        <v>1</v>
      </c>
      <c r="BO251" s="169">
        <f t="shared" si="204"/>
        <v>0</v>
      </c>
      <c r="BP251" s="36">
        <f t="shared" si="205"/>
        <v>0</v>
      </c>
      <c r="BQ251">
        <f t="shared" si="206"/>
        <v>0</v>
      </c>
      <c r="BR251" s="36">
        <f t="shared" si="207"/>
        <v>1</v>
      </c>
      <c r="BS251" t="e">
        <f t="shared" si="208"/>
        <v>#N/A</v>
      </c>
    </row>
    <row r="252" spans="1:71">
      <c r="A252" s="59">
        <v>368</v>
      </c>
      <c r="B252" s="59">
        <v>221123</v>
      </c>
      <c r="C252" s="160">
        <v>36000000.1950697</v>
      </c>
      <c r="D252" s="59">
        <v>8640909</v>
      </c>
      <c r="E252" s="59">
        <v>8640909</v>
      </c>
      <c r="F252" s="59">
        <v>27359091.1950697</v>
      </c>
      <c r="G252" s="59">
        <v>163.636360168457</v>
      </c>
      <c r="H252" s="59">
        <v>-5472274558.29004</v>
      </c>
      <c r="I252" s="59">
        <v>102</v>
      </c>
      <c r="J252" s="59">
        <v>0</v>
      </c>
      <c r="K252" s="59">
        <v>0</v>
      </c>
      <c r="L252" s="59">
        <v>102</v>
      </c>
      <c r="M252" s="59">
        <v>0</v>
      </c>
      <c r="N252" s="59">
        <v>0</v>
      </c>
      <c r="O252" s="59">
        <v>0</v>
      </c>
      <c r="P252" s="59">
        <v>0</v>
      </c>
      <c r="Q252" s="59">
        <v>0</v>
      </c>
      <c r="R252" s="59">
        <v>1</v>
      </c>
      <c r="S252" s="59">
        <v>0</v>
      </c>
      <c r="T252" s="59">
        <f t="shared" si="158"/>
        <v>0</v>
      </c>
      <c r="U252" s="59">
        <f t="shared" si="159"/>
        <v>0</v>
      </c>
      <c r="V252" s="59">
        <f t="shared" si="160"/>
        <v>2</v>
      </c>
      <c r="W252" s="59">
        <f t="shared" si="161"/>
        <v>0</v>
      </c>
      <c r="X252" s="59">
        <f t="shared" si="162"/>
        <v>0</v>
      </c>
      <c r="Y252" s="59">
        <f t="shared" si="163"/>
        <v>0</v>
      </c>
      <c r="Z252" s="59">
        <f t="shared" si="164"/>
        <v>0</v>
      </c>
      <c r="AA252" s="59">
        <f t="shared" si="165"/>
        <v>0</v>
      </c>
      <c r="AB252" s="59">
        <f t="shared" si="166"/>
        <v>0</v>
      </c>
      <c r="AC252" s="59">
        <f t="shared" si="167"/>
        <v>0</v>
      </c>
      <c r="AD252" s="166">
        <f t="shared" si="157"/>
        <v>0</v>
      </c>
      <c r="AE252" s="169">
        <f t="shared" si="168"/>
        <v>0</v>
      </c>
      <c r="AF252" s="169">
        <f t="shared" si="169"/>
        <v>0</v>
      </c>
      <c r="AG252" s="169">
        <f t="shared" si="170"/>
        <v>0</v>
      </c>
      <c r="AH252" s="169">
        <f t="shared" si="171"/>
        <v>1</v>
      </c>
      <c r="AI252" s="169">
        <f t="shared" si="172"/>
        <v>0</v>
      </c>
      <c r="AJ252" s="169">
        <f t="shared" si="173"/>
        <v>0</v>
      </c>
      <c r="AK252" s="169">
        <f t="shared" si="174"/>
        <v>0</v>
      </c>
      <c r="AL252" s="169">
        <f t="shared" si="175"/>
        <v>1</v>
      </c>
      <c r="AM252" s="169">
        <f t="shared" si="176"/>
        <v>1</v>
      </c>
      <c r="AN252" s="169">
        <f t="shared" si="177"/>
        <v>0</v>
      </c>
      <c r="AO252" s="169">
        <f t="shared" si="178"/>
        <v>1</v>
      </c>
      <c r="AP252" s="169">
        <f t="shared" si="179"/>
        <v>1</v>
      </c>
      <c r="AQ252" s="169">
        <f t="shared" si="180"/>
        <v>0</v>
      </c>
      <c r="AR252" s="169">
        <f t="shared" si="181"/>
        <v>0</v>
      </c>
      <c r="AS252" s="169">
        <f t="shared" si="182"/>
        <v>0</v>
      </c>
      <c r="AT252" s="169">
        <f t="shared" si="183"/>
        <v>0</v>
      </c>
      <c r="AU252" s="169">
        <f t="shared" si="184"/>
        <v>0</v>
      </c>
      <c r="AV252" s="169">
        <f t="shared" si="185"/>
        <v>1</v>
      </c>
      <c r="AW252" s="169">
        <f t="shared" si="186"/>
        <v>0</v>
      </c>
      <c r="AX252" s="169">
        <f t="shared" si="187"/>
        <v>0</v>
      </c>
      <c r="AY252" s="169">
        <f t="shared" si="200"/>
        <v>0</v>
      </c>
      <c r="AZ252" s="169">
        <f t="shared" si="188"/>
        <v>0</v>
      </c>
      <c r="BA252" s="169">
        <f t="shared" si="189"/>
        <v>0</v>
      </c>
      <c r="BB252" s="169">
        <f t="shared" si="190"/>
        <v>1</v>
      </c>
      <c r="BC252" s="169">
        <f t="shared" si="191"/>
        <v>0</v>
      </c>
      <c r="BD252" s="169">
        <f t="shared" si="192"/>
        <v>1</v>
      </c>
      <c r="BE252" s="169">
        <f t="shared" si="193"/>
        <v>0</v>
      </c>
      <c r="BF252" s="169">
        <f t="shared" si="194"/>
        <v>0</v>
      </c>
      <c r="BG252" s="169">
        <f t="shared" si="195"/>
        <v>0</v>
      </c>
      <c r="BH252" s="169">
        <f t="shared" si="196"/>
        <v>0</v>
      </c>
      <c r="BI252" s="169">
        <f t="shared" si="197"/>
        <v>0</v>
      </c>
      <c r="BJ252" s="169">
        <f t="shared" si="198"/>
        <v>0</v>
      </c>
      <c r="BK252" s="167">
        <f t="shared" si="199"/>
        <v>0</v>
      </c>
      <c r="BL252" s="169">
        <f t="shared" si="201"/>
        <v>1</v>
      </c>
      <c r="BM252" s="169">
        <f t="shared" si="202"/>
        <v>0</v>
      </c>
      <c r="BN252" s="169">
        <f t="shared" si="203"/>
        <v>1</v>
      </c>
      <c r="BO252" s="169">
        <f t="shared" si="204"/>
        <v>0</v>
      </c>
      <c r="BP252" s="36">
        <f t="shared" si="205"/>
        <v>0</v>
      </c>
      <c r="BQ252">
        <f t="shared" si="206"/>
        <v>0</v>
      </c>
      <c r="BR252" s="36">
        <f t="shared" si="207"/>
        <v>0</v>
      </c>
      <c r="BS252" t="e">
        <f t="shared" si="208"/>
        <v>#N/A</v>
      </c>
    </row>
    <row r="253" spans="1:71">
      <c r="A253" s="59">
        <v>446</v>
      </c>
      <c r="B253" s="59">
        <v>251152</v>
      </c>
      <c r="C253" s="160">
        <v>50285714.0716241</v>
      </c>
      <c r="D253" s="59">
        <v>18542857.5</v>
      </c>
      <c r="E253" s="59">
        <v>22828572</v>
      </c>
      <c r="F253" s="59">
        <v>27457142.0716241</v>
      </c>
      <c r="G253" s="59">
        <v>471.42856597900402</v>
      </c>
      <c r="H253" s="59">
        <v>-6918434277.7420101</v>
      </c>
      <c r="I253" s="59">
        <v>0</v>
      </c>
      <c r="J253" s="59">
        <v>0</v>
      </c>
      <c r="K253" s="59">
        <v>0</v>
      </c>
      <c r="L253" s="59">
        <v>101</v>
      </c>
      <c r="M253" s="59">
        <v>0</v>
      </c>
      <c r="N253" s="59">
        <v>0</v>
      </c>
      <c r="O253" s="59">
        <v>417</v>
      </c>
      <c r="P253" s="59">
        <v>403</v>
      </c>
      <c r="Q253" s="59">
        <v>0</v>
      </c>
      <c r="R253" s="59">
        <v>2</v>
      </c>
      <c r="S253" s="59">
        <v>0</v>
      </c>
      <c r="T253" s="59">
        <f t="shared" si="158"/>
        <v>1</v>
      </c>
      <c r="U253" s="59">
        <f t="shared" si="159"/>
        <v>0</v>
      </c>
      <c r="V253" s="59">
        <f t="shared" si="160"/>
        <v>0</v>
      </c>
      <c r="W253" s="59">
        <f t="shared" si="161"/>
        <v>1</v>
      </c>
      <c r="X253" s="59">
        <f t="shared" si="162"/>
        <v>0</v>
      </c>
      <c r="Y253" s="59">
        <f t="shared" si="163"/>
        <v>0</v>
      </c>
      <c r="Z253" s="59">
        <f t="shared" si="164"/>
        <v>0</v>
      </c>
      <c r="AA253" s="59">
        <f t="shared" si="165"/>
        <v>0</v>
      </c>
      <c r="AB253" s="59">
        <f t="shared" si="166"/>
        <v>0</v>
      </c>
      <c r="AC253" s="59">
        <f t="shared" si="167"/>
        <v>0</v>
      </c>
      <c r="AD253" s="166">
        <f t="shared" si="157"/>
        <v>1</v>
      </c>
      <c r="AE253" s="169">
        <f t="shared" si="168"/>
        <v>1</v>
      </c>
      <c r="AF253" s="169">
        <f t="shared" si="169"/>
        <v>0</v>
      </c>
      <c r="AG253" s="169">
        <f t="shared" si="170"/>
        <v>0</v>
      </c>
      <c r="AH253" s="169">
        <f t="shared" si="171"/>
        <v>1</v>
      </c>
      <c r="AI253" s="169">
        <f t="shared" si="172"/>
        <v>1</v>
      </c>
      <c r="AJ253" s="169">
        <f t="shared" si="173"/>
        <v>0</v>
      </c>
      <c r="AK253" s="169">
        <f t="shared" si="174"/>
        <v>0</v>
      </c>
      <c r="AL253" s="169">
        <f t="shared" si="175"/>
        <v>0</v>
      </c>
      <c r="AM253" s="169">
        <f t="shared" si="176"/>
        <v>0</v>
      </c>
      <c r="AN253" s="169">
        <f t="shared" si="177"/>
        <v>0</v>
      </c>
      <c r="AO253" s="169">
        <f t="shared" si="178"/>
        <v>1</v>
      </c>
      <c r="AP253" s="169">
        <f t="shared" si="179"/>
        <v>0</v>
      </c>
      <c r="AQ253" s="169">
        <f t="shared" si="180"/>
        <v>0</v>
      </c>
      <c r="AR253" s="169">
        <f t="shared" si="181"/>
        <v>0</v>
      </c>
      <c r="AS253" s="169">
        <f t="shared" si="182"/>
        <v>0</v>
      </c>
      <c r="AT253" s="169">
        <f t="shared" si="183"/>
        <v>0</v>
      </c>
      <c r="AU253" s="169">
        <f t="shared" si="184"/>
        <v>0</v>
      </c>
      <c r="AV253" s="169">
        <f t="shared" si="185"/>
        <v>1</v>
      </c>
      <c r="AW253" s="169">
        <f t="shared" si="186"/>
        <v>1</v>
      </c>
      <c r="AX253" s="169">
        <f t="shared" si="187"/>
        <v>0</v>
      </c>
      <c r="AY253" s="169">
        <f t="shared" si="200"/>
        <v>1</v>
      </c>
      <c r="AZ253" s="169">
        <f t="shared" si="188"/>
        <v>1</v>
      </c>
      <c r="BA253" s="169">
        <f t="shared" si="189"/>
        <v>0</v>
      </c>
      <c r="BB253" s="169">
        <f t="shared" si="190"/>
        <v>1</v>
      </c>
      <c r="BC253" s="169">
        <f t="shared" si="191"/>
        <v>1</v>
      </c>
      <c r="BD253" s="169">
        <f t="shared" si="192"/>
        <v>0</v>
      </c>
      <c r="BE253" s="169">
        <f t="shared" si="193"/>
        <v>0</v>
      </c>
      <c r="BF253" s="169">
        <f t="shared" si="194"/>
        <v>1</v>
      </c>
      <c r="BG253" s="169">
        <f t="shared" si="195"/>
        <v>0</v>
      </c>
      <c r="BH253" s="169">
        <f t="shared" si="196"/>
        <v>0</v>
      </c>
      <c r="BI253" s="169">
        <f t="shared" si="197"/>
        <v>0</v>
      </c>
      <c r="BJ253" s="169">
        <f t="shared" si="198"/>
        <v>0</v>
      </c>
      <c r="BK253" s="167">
        <f t="shared" si="199"/>
        <v>0</v>
      </c>
      <c r="BL253" s="169">
        <f t="shared" si="201"/>
        <v>0</v>
      </c>
      <c r="BM253" s="169">
        <f t="shared" si="202"/>
        <v>1</v>
      </c>
      <c r="BN253" s="169">
        <f t="shared" si="203"/>
        <v>1</v>
      </c>
      <c r="BO253" s="169">
        <f t="shared" si="204"/>
        <v>0</v>
      </c>
      <c r="BP253" s="36">
        <f t="shared" si="205"/>
        <v>1</v>
      </c>
      <c r="BQ253">
        <f t="shared" si="206"/>
        <v>0</v>
      </c>
      <c r="BR253" s="36">
        <f t="shared" si="207"/>
        <v>2</v>
      </c>
      <c r="BS253" t="e">
        <f t="shared" si="208"/>
        <v>#N/A</v>
      </c>
    </row>
    <row r="254" spans="1:71">
      <c r="A254" s="59">
        <v>122</v>
      </c>
      <c r="B254" s="59">
        <v>111141</v>
      </c>
      <c r="C254" s="160">
        <v>51632654.411576301</v>
      </c>
      <c r="D254" s="59">
        <v>21836735.625</v>
      </c>
      <c r="E254" s="59">
        <v>23877552</v>
      </c>
      <c r="F254" s="59">
        <v>27755102.411576301</v>
      </c>
      <c r="G254" s="59">
        <v>346.93878364563</v>
      </c>
      <c r="H254" s="59">
        <v>-1857501734.4486001</v>
      </c>
      <c r="I254" s="59">
        <v>0</v>
      </c>
      <c r="J254" s="59">
        <v>0</v>
      </c>
      <c r="K254" s="59">
        <v>0</v>
      </c>
      <c r="L254" s="59">
        <v>101</v>
      </c>
      <c r="M254" s="59">
        <v>0</v>
      </c>
      <c r="N254" s="59">
        <v>0</v>
      </c>
      <c r="O254" s="59">
        <v>202</v>
      </c>
      <c r="P254" s="59">
        <v>0</v>
      </c>
      <c r="Q254" s="59">
        <v>0</v>
      </c>
      <c r="R254" s="59">
        <v>2</v>
      </c>
      <c r="S254" s="59">
        <v>0</v>
      </c>
      <c r="T254" s="59">
        <f t="shared" si="158"/>
        <v>0</v>
      </c>
      <c r="U254" s="59">
        <f t="shared" si="159"/>
        <v>1</v>
      </c>
      <c r="V254" s="59">
        <f t="shared" si="160"/>
        <v>0</v>
      </c>
      <c r="W254" s="59">
        <f t="shared" si="161"/>
        <v>0</v>
      </c>
      <c r="X254" s="59">
        <f t="shared" si="162"/>
        <v>0</v>
      </c>
      <c r="Y254" s="59">
        <f t="shared" si="163"/>
        <v>0</v>
      </c>
      <c r="Z254" s="59">
        <f t="shared" si="164"/>
        <v>0</v>
      </c>
      <c r="AA254" s="59">
        <f t="shared" si="165"/>
        <v>0</v>
      </c>
      <c r="AB254" s="59">
        <f t="shared" si="166"/>
        <v>0</v>
      </c>
      <c r="AC254" s="59">
        <f t="shared" si="167"/>
        <v>0</v>
      </c>
      <c r="AD254" s="166">
        <f t="shared" si="157"/>
        <v>1</v>
      </c>
      <c r="AE254" s="169">
        <f t="shared" si="168"/>
        <v>1</v>
      </c>
      <c r="AF254" s="169">
        <f t="shared" si="169"/>
        <v>0</v>
      </c>
      <c r="AG254" s="169">
        <f t="shared" si="170"/>
        <v>0</v>
      </c>
      <c r="AH254" s="169">
        <f t="shared" si="171"/>
        <v>1</v>
      </c>
      <c r="AI254" s="169">
        <f t="shared" si="172"/>
        <v>0</v>
      </c>
      <c r="AJ254" s="169">
        <f t="shared" si="173"/>
        <v>0</v>
      </c>
      <c r="AK254" s="169">
        <f t="shared" si="174"/>
        <v>1</v>
      </c>
      <c r="AL254" s="169">
        <f t="shared" si="175"/>
        <v>0</v>
      </c>
      <c r="AM254" s="169">
        <f t="shared" si="176"/>
        <v>0</v>
      </c>
      <c r="AN254" s="169">
        <f t="shared" si="177"/>
        <v>0</v>
      </c>
      <c r="AO254" s="169">
        <f t="shared" si="178"/>
        <v>1</v>
      </c>
      <c r="AP254" s="169">
        <f t="shared" si="179"/>
        <v>0</v>
      </c>
      <c r="AQ254" s="169">
        <f t="shared" si="180"/>
        <v>0</v>
      </c>
      <c r="AR254" s="169">
        <f t="shared" si="181"/>
        <v>0</v>
      </c>
      <c r="AS254" s="169">
        <f t="shared" si="182"/>
        <v>0</v>
      </c>
      <c r="AT254" s="169">
        <f t="shared" si="183"/>
        <v>0</v>
      </c>
      <c r="AU254" s="169">
        <f t="shared" si="184"/>
        <v>0</v>
      </c>
      <c r="AV254" s="169">
        <f t="shared" si="185"/>
        <v>1</v>
      </c>
      <c r="AW254" s="169">
        <f t="shared" si="186"/>
        <v>0</v>
      </c>
      <c r="AX254" s="169">
        <f t="shared" si="187"/>
        <v>0</v>
      </c>
      <c r="AY254" s="169">
        <f t="shared" si="200"/>
        <v>0</v>
      </c>
      <c r="AZ254" s="169">
        <f t="shared" si="188"/>
        <v>0</v>
      </c>
      <c r="BA254" s="169">
        <f t="shared" si="189"/>
        <v>0</v>
      </c>
      <c r="BB254" s="169">
        <f t="shared" si="190"/>
        <v>1</v>
      </c>
      <c r="BC254" s="169">
        <f t="shared" si="191"/>
        <v>0</v>
      </c>
      <c r="BD254" s="169">
        <f t="shared" si="192"/>
        <v>1</v>
      </c>
      <c r="BE254" s="169">
        <f t="shared" si="193"/>
        <v>0</v>
      </c>
      <c r="BF254" s="169">
        <f t="shared" si="194"/>
        <v>0</v>
      </c>
      <c r="BG254" s="169">
        <f t="shared" si="195"/>
        <v>0</v>
      </c>
      <c r="BH254" s="169">
        <f t="shared" si="196"/>
        <v>0</v>
      </c>
      <c r="BI254" s="169">
        <f t="shared" si="197"/>
        <v>0</v>
      </c>
      <c r="BJ254" s="169">
        <f t="shared" si="198"/>
        <v>0</v>
      </c>
      <c r="BK254" s="167">
        <f t="shared" si="199"/>
        <v>0</v>
      </c>
      <c r="BL254" s="169">
        <f t="shared" si="201"/>
        <v>0</v>
      </c>
      <c r="BM254" s="169">
        <f t="shared" si="202"/>
        <v>1</v>
      </c>
      <c r="BN254" s="169">
        <f t="shared" si="203"/>
        <v>1</v>
      </c>
      <c r="BO254" s="169">
        <f t="shared" si="204"/>
        <v>0</v>
      </c>
      <c r="BP254" s="36">
        <f t="shared" si="205"/>
        <v>1</v>
      </c>
      <c r="BQ254">
        <f t="shared" si="206"/>
        <v>0</v>
      </c>
      <c r="BR254" s="36">
        <f t="shared" si="207"/>
        <v>0</v>
      </c>
      <c r="BS254" t="e">
        <f t="shared" si="208"/>
        <v>#N/A</v>
      </c>
    </row>
    <row r="255" spans="1:71">
      <c r="A255" s="59">
        <v>263</v>
      </c>
      <c r="B255" s="59">
        <v>161131</v>
      </c>
      <c r="C255" s="160">
        <v>69999998.956918702</v>
      </c>
      <c r="D255" s="59">
        <v>42150000</v>
      </c>
      <c r="E255" s="59">
        <v>42150000</v>
      </c>
      <c r="F255" s="59">
        <v>27849998.956918702</v>
      </c>
      <c r="G255" s="59">
        <v>400</v>
      </c>
      <c r="H255" s="59">
        <v>-3908494170.08042</v>
      </c>
      <c r="I255" s="59">
        <v>405</v>
      </c>
      <c r="J255" s="59">
        <v>0</v>
      </c>
      <c r="K255" s="59">
        <v>0</v>
      </c>
      <c r="L255" s="59">
        <v>415</v>
      </c>
      <c r="M255" s="59">
        <v>0</v>
      </c>
      <c r="N255" s="59">
        <v>0</v>
      </c>
      <c r="O255" s="59">
        <v>0</v>
      </c>
      <c r="P255" s="59">
        <v>0</v>
      </c>
      <c r="Q255" s="59">
        <v>0</v>
      </c>
      <c r="R255" s="59">
        <v>1</v>
      </c>
      <c r="S255" s="59">
        <v>0</v>
      </c>
      <c r="T255" s="59">
        <f t="shared" si="158"/>
        <v>2</v>
      </c>
      <c r="U255" s="59">
        <f t="shared" si="159"/>
        <v>0</v>
      </c>
      <c r="V255" s="59">
        <f t="shared" si="160"/>
        <v>0</v>
      </c>
      <c r="W255" s="59">
        <f t="shared" si="161"/>
        <v>0</v>
      </c>
      <c r="X255" s="59">
        <f t="shared" si="162"/>
        <v>0</v>
      </c>
      <c r="Y255" s="59">
        <f t="shared" si="163"/>
        <v>0</v>
      </c>
      <c r="Z255" s="59">
        <f t="shared" si="164"/>
        <v>0</v>
      </c>
      <c r="AA255" s="59">
        <f t="shared" si="165"/>
        <v>0</v>
      </c>
      <c r="AB255" s="59">
        <f t="shared" si="166"/>
        <v>0</v>
      </c>
      <c r="AC255" s="59">
        <f t="shared" si="167"/>
        <v>0</v>
      </c>
      <c r="AD255" s="166">
        <f t="shared" si="157"/>
        <v>0</v>
      </c>
      <c r="AE255" s="169">
        <f t="shared" si="168"/>
        <v>0</v>
      </c>
      <c r="AF255" s="169">
        <f t="shared" si="169"/>
        <v>0</v>
      </c>
      <c r="AG255" s="169">
        <f t="shared" si="170"/>
        <v>0</v>
      </c>
      <c r="AH255" s="169">
        <f t="shared" si="171"/>
        <v>1</v>
      </c>
      <c r="AI255" s="169">
        <f t="shared" si="172"/>
        <v>0</v>
      </c>
      <c r="AJ255" s="169">
        <f t="shared" si="173"/>
        <v>0</v>
      </c>
      <c r="AK255" s="169">
        <f t="shared" si="174"/>
        <v>0</v>
      </c>
      <c r="AL255" s="169">
        <f t="shared" si="175"/>
        <v>1</v>
      </c>
      <c r="AM255" s="169">
        <f t="shared" si="176"/>
        <v>0</v>
      </c>
      <c r="AN255" s="169">
        <f t="shared" si="177"/>
        <v>0</v>
      </c>
      <c r="AO255" s="169">
        <f t="shared" si="178"/>
        <v>1</v>
      </c>
      <c r="AP255" s="169">
        <f t="shared" si="179"/>
        <v>0</v>
      </c>
      <c r="AQ255" s="169">
        <f t="shared" si="180"/>
        <v>0</v>
      </c>
      <c r="AR255" s="169">
        <f t="shared" si="181"/>
        <v>0</v>
      </c>
      <c r="AS255" s="169">
        <f t="shared" si="182"/>
        <v>0</v>
      </c>
      <c r="AT255" s="169">
        <f t="shared" si="183"/>
        <v>0</v>
      </c>
      <c r="AU255" s="169">
        <f t="shared" si="184"/>
        <v>0</v>
      </c>
      <c r="AV255" s="169">
        <f t="shared" si="185"/>
        <v>1</v>
      </c>
      <c r="AW255" s="169">
        <f t="shared" si="186"/>
        <v>1</v>
      </c>
      <c r="AX255" s="169">
        <f t="shared" si="187"/>
        <v>1</v>
      </c>
      <c r="AY255" s="169">
        <f t="shared" si="200"/>
        <v>0</v>
      </c>
      <c r="AZ255" s="169">
        <f t="shared" si="188"/>
        <v>0</v>
      </c>
      <c r="BA255" s="169">
        <f t="shared" si="189"/>
        <v>0</v>
      </c>
      <c r="BB255" s="169">
        <f t="shared" si="190"/>
        <v>1</v>
      </c>
      <c r="BC255" s="169">
        <f t="shared" si="191"/>
        <v>0</v>
      </c>
      <c r="BD255" s="169">
        <f t="shared" si="192"/>
        <v>1</v>
      </c>
      <c r="BE255" s="169">
        <f t="shared" si="193"/>
        <v>0</v>
      </c>
      <c r="BF255" s="169">
        <f t="shared" si="194"/>
        <v>0</v>
      </c>
      <c r="BG255" s="169">
        <f t="shared" si="195"/>
        <v>0</v>
      </c>
      <c r="BH255" s="169">
        <f t="shared" si="196"/>
        <v>1</v>
      </c>
      <c r="BI255" s="169">
        <f t="shared" si="197"/>
        <v>1</v>
      </c>
      <c r="BJ255" s="169">
        <f t="shared" si="198"/>
        <v>0</v>
      </c>
      <c r="BK255" s="167">
        <f t="shared" si="199"/>
        <v>0</v>
      </c>
      <c r="BL255" s="169">
        <f t="shared" si="201"/>
        <v>1</v>
      </c>
      <c r="BM255" s="169">
        <f t="shared" si="202"/>
        <v>0</v>
      </c>
      <c r="BN255" s="169">
        <f t="shared" si="203"/>
        <v>1</v>
      </c>
      <c r="BO255" s="169">
        <f t="shared" si="204"/>
        <v>0</v>
      </c>
      <c r="BP255" s="36">
        <f t="shared" si="205"/>
        <v>0</v>
      </c>
      <c r="BQ255">
        <f t="shared" si="206"/>
        <v>0</v>
      </c>
      <c r="BR255" s="36">
        <f t="shared" si="207"/>
        <v>2</v>
      </c>
      <c r="BS255" t="e">
        <f t="shared" si="208"/>
        <v>#N/A</v>
      </c>
    </row>
    <row r="256" spans="1:71">
      <c r="A256" s="59">
        <v>125</v>
      </c>
      <c r="B256" s="59">
        <v>111211</v>
      </c>
      <c r="C256" s="160">
        <v>36607141.727201499</v>
      </c>
      <c r="D256" s="59">
        <v>8553571.5</v>
      </c>
      <c r="E256" s="59">
        <v>8553571.5</v>
      </c>
      <c r="F256" s="59">
        <v>28053570.227201499</v>
      </c>
      <c r="G256" s="59">
        <v>0</v>
      </c>
      <c r="H256" s="59">
        <v>-1892860410.56914</v>
      </c>
      <c r="I256" s="59">
        <v>102</v>
      </c>
      <c r="J256" s="59">
        <v>0</v>
      </c>
      <c r="K256" s="59">
        <v>0</v>
      </c>
      <c r="L256" s="59">
        <v>202</v>
      </c>
      <c r="M256" s="59">
        <v>0</v>
      </c>
      <c r="N256" s="59">
        <v>0</v>
      </c>
      <c r="O256" s="59">
        <v>0</v>
      </c>
      <c r="P256" s="59">
        <v>0</v>
      </c>
      <c r="Q256" s="59">
        <v>0</v>
      </c>
      <c r="R256" s="59">
        <v>2</v>
      </c>
      <c r="S256" s="59">
        <v>0</v>
      </c>
      <c r="T256" s="59">
        <f t="shared" si="158"/>
        <v>0</v>
      </c>
      <c r="U256" s="59">
        <f t="shared" si="159"/>
        <v>1</v>
      </c>
      <c r="V256" s="59">
        <f t="shared" si="160"/>
        <v>1</v>
      </c>
      <c r="W256" s="59">
        <f t="shared" si="161"/>
        <v>0</v>
      </c>
      <c r="X256" s="59">
        <f t="shared" si="162"/>
        <v>0</v>
      </c>
      <c r="Y256" s="59">
        <f t="shared" si="163"/>
        <v>0</v>
      </c>
      <c r="Z256" s="59">
        <f t="shared" si="164"/>
        <v>0</v>
      </c>
      <c r="AA256" s="59">
        <f t="shared" si="165"/>
        <v>0</v>
      </c>
      <c r="AB256" s="59">
        <f t="shared" si="166"/>
        <v>0</v>
      </c>
      <c r="AC256" s="59">
        <f t="shared" si="167"/>
        <v>0</v>
      </c>
      <c r="AD256" s="166">
        <f t="shared" ref="AD256:AD319" si="209">COUNTIF(I256, 101)+COUNTIF(L256, 101)+COUNTIF(O256, 101)</f>
        <v>0</v>
      </c>
      <c r="AE256" s="169">
        <f t="shared" si="168"/>
        <v>0</v>
      </c>
      <c r="AF256" s="169">
        <f t="shared" si="169"/>
        <v>0</v>
      </c>
      <c r="AG256" s="169">
        <f t="shared" si="170"/>
        <v>0</v>
      </c>
      <c r="AH256" s="169">
        <f t="shared" si="171"/>
        <v>1</v>
      </c>
      <c r="AI256" s="169">
        <f t="shared" si="172"/>
        <v>0</v>
      </c>
      <c r="AJ256" s="169">
        <f t="shared" si="173"/>
        <v>0</v>
      </c>
      <c r="AK256" s="169">
        <f t="shared" si="174"/>
        <v>0</v>
      </c>
      <c r="AL256" s="169">
        <f t="shared" si="175"/>
        <v>1</v>
      </c>
      <c r="AM256" s="169">
        <f t="shared" si="176"/>
        <v>1</v>
      </c>
      <c r="AN256" s="169">
        <f t="shared" si="177"/>
        <v>0</v>
      </c>
      <c r="AO256" s="169">
        <f t="shared" si="178"/>
        <v>1</v>
      </c>
      <c r="AP256" s="169">
        <f t="shared" si="179"/>
        <v>0</v>
      </c>
      <c r="AQ256" s="169">
        <f t="shared" si="180"/>
        <v>1</v>
      </c>
      <c r="AR256" s="169">
        <f t="shared" si="181"/>
        <v>1</v>
      </c>
      <c r="AS256" s="169">
        <f t="shared" si="182"/>
        <v>0</v>
      </c>
      <c r="AT256" s="169">
        <f t="shared" si="183"/>
        <v>0</v>
      </c>
      <c r="AU256" s="169">
        <f t="shared" si="184"/>
        <v>1</v>
      </c>
      <c r="AV256" s="169">
        <f t="shared" si="185"/>
        <v>0</v>
      </c>
      <c r="AW256" s="169">
        <f t="shared" si="186"/>
        <v>0</v>
      </c>
      <c r="AX256" s="169">
        <f t="shared" si="187"/>
        <v>0</v>
      </c>
      <c r="AY256" s="169">
        <f t="shared" si="200"/>
        <v>0</v>
      </c>
      <c r="AZ256" s="169">
        <f t="shared" si="188"/>
        <v>0</v>
      </c>
      <c r="BA256" s="169">
        <f t="shared" si="189"/>
        <v>0</v>
      </c>
      <c r="BB256" s="169">
        <f t="shared" si="190"/>
        <v>1</v>
      </c>
      <c r="BC256" s="169">
        <f t="shared" si="191"/>
        <v>0</v>
      </c>
      <c r="BD256" s="169">
        <f t="shared" si="192"/>
        <v>1</v>
      </c>
      <c r="BE256" s="169">
        <f t="shared" si="193"/>
        <v>0</v>
      </c>
      <c r="BF256" s="169">
        <f t="shared" si="194"/>
        <v>0</v>
      </c>
      <c r="BG256" s="169">
        <f t="shared" si="195"/>
        <v>0</v>
      </c>
      <c r="BH256" s="169">
        <f t="shared" si="196"/>
        <v>0</v>
      </c>
      <c r="BI256" s="169">
        <f t="shared" si="197"/>
        <v>0</v>
      </c>
      <c r="BJ256" s="169">
        <f t="shared" si="198"/>
        <v>0</v>
      </c>
      <c r="BK256" s="167">
        <f t="shared" si="199"/>
        <v>0</v>
      </c>
      <c r="BL256" s="169">
        <f t="shared" si="201"/>
        <v>0</v>
      </c>
      <c r="BM256" s="169">
        <f t="shared" si="202"/>
        <v>1</v>
      </c>
      <c r="BN256" s="169">
        <f t="shared" si="203"/>
        <v>1</v>
      </c>
      <c r="BO256" s="169">
        <f t="shared" si="204"/>
        <v>0</v>
      </c>
      <c r="BP256" s="36">
        <f t="shared" si="205"/>
        <v>0</v>
      </c>
      <c r="BQ256">
        <f t="shared" si="206"/>
        <v>0</v>
      </c>
      <c r="BR256" s="36">
        <f t="shared" si="207"/>
        <v>0</v>
      </c>
      <c r="BS256" t="e">
        <f t="shared" si="208"/>
        <v>#N/A</v>
      </c>
    </row>
    <row r="257" spans="1:71">
      <c r="A257" s="59">
        <v>32</v>
      </c>
      <c r="B257" s="59">
        <v>13281</v>
      </c>
      <c r="C257" s="160">
        <v>62857143.025495604</v>
      </c>
      <c r="D257" s="59">
        <v>34500000</v>
      </c>
      <c r="E257" s="59">
        <v>34500000</v>
      </c>
      <c r="F257" s="59">
        <v>28357143.0254956</v>
      </c>
      <c r="G257" s="59">
        <v>271.42855834960898</v>
      </c>
      <c r="H257" s="59">
        <v>-347290814.092062</v>
      </c>
      <c r="I257" s="59">
        <v>0</v>
      </c>
      <c r="J257" s="59">
        <v>0</v>
      </c>
      <c r="K257" s="59">
        <v>0</v>
      </c>
      <c r="L257" s="59">
        <v>603</v>
      </c>
      <c r="M257" s="59">
        <v>102</v>
      </c>
      <c r="N257" s="59">
        <v>301</v>
      </c>
      <c r="O257" s="59">
        <v>0</v>
      </c>
      <c r="P257" s="59">
        <v>0</v>
      </c>
      <c r="Q257" s="59">
        <v>0</v>
      </c>
      <c r="R257" s="59">
        <v>1</v>
      </c>
      <c r="S257" s="59">
        <v>1</v>
      </c>
      <c r="T257" s="59">
        <f t="shared" si="158"/>
        <v>0</v>
      </c>
      <c r="U257" s="59">
        <f t="shared" si="159"/>
        <v>0</v>
      </c>
      <c r="V257" s="59">
        <f t="shared" si="160"/>
        <v>0</v>
      </c>
      <c r="W257" s="59">
        <f t="shared" si="161"/>
        <v>0</v>
      </c>
      <c r="X257" s="59">
        <f t="shared" si="162"/>
        <v>0</v>
      </c>
      <c r="Y257" s="59">
        <f t="shared" si="163"/>
        <v>1</v>
      </c>
      <c r="Z257" s="59">
        <f t="shared" si="164"/>
        <v>0</v>
      </c>
      <c r="AA257" s="59">
        <f t="shared" si="165"/>
        <v>1</v>
      </c>
      <c r="AB257" s="59">
        <f t="shared" si="166"/>
        <v>0</v>
      </c>
      <c r="AC257" s="59">
        <f t="shared" si="167"/>
        <v>0</v>
      </c>
      <c r="AD257" s="166">
        <f t="shared" si="209"/>
        <v>0</v>
      </c>
      <c r="AE257" s="169">
        <f t="shared" si="168"/>
        <v>0</v>
      </c>
      <c r="AF257" s="169">
        <f t="shared" si="169"/>
        <v>0</v>
      </c>
      <c r="AG257" s="169">
        <f t="shared" si="170"/>
        <v>0</v>
      </c>
      <c r="AH257" s="169">
        <f t="shared" si="171"/>
        <v>1</v>
      </c>
      <c r="AI257" s="169">
        <f t="shared" si="172"/>
        <v>0</v>
      </c>
      <c r="AJ257" s="169">
        <f t="shared" si="173"/>
        <v>0</v>
      </c>
      <c r="AK257" s="169">
        <f t="shared" si="174"/>
        <v>0</v>
      </c>
      <c r="AL257" s="169">
        <f t="shared" si="175"/>
        <v>1</v>
      </c>
      <c r="AM257" s="169">
        <f t="shared" si="176"/>
        <v>0</v>
      </c>
      <c r="AN257" s="169">
        <f t="shared" si="177"/>
        <v>0</v>
      </c>
      <c r="AO257" s="169">
        <f t="shared" si="178"/>
        <v>1</v>
      </c>
      <c r="AP257" s="169">
        <f t="shared" si="179"/>
        <v>0</v>
      </c>
      <c r="AQ257" s="169">
        <f t="shared" si="180"/>
        <v>0</v>
      </c>
      <c r="AR257" s="169">
        <f t="shared" si="181"/>
        <v>0</v>
      </c>
      <c r="AS257" s="169">
        <f t="shared" si="182"/>
        <v>0</v>
      </c>
      <c r="AT257" s="169">
        <f t="shared" si="183"/>
        <v>0</v>
      </c>
      <c r="AU257" s="169">
        <f t="shared" si="184"/>
        <v>0</v>
      </c>
      <c r="AV257" s="169">
        <f t="shared" si="185"/>
        <v>1</v>
      </c>
      <c r="AW257" s="169">
        <f t="shared" si="186"/>
        <v>0</v>
      </c>
      <c r="AX257" s="169">
        <f t="shared" si="187"/>
        <v>0</v>
      </c>
      <c r="AY257" s="169">
        <f t="shared" si="200"/>
        <v>0</v>
      </c>
      <c r="AZ257" s="169">
        <f t="shared" si="188"/>
        <v>0</v>
      </c>
      <c r="BA257" s="169">
        <f t="shared" si="189"/>
        <v>0</v>
      </c>
      <c r="BB257" s="169">
        <f t="shared" si="190"/>
        <v>1</v>
      </c>
      <c r="BC257" s="169">
        <f t="shared" si="191"/>
        <v>0</v>
      </c>
      <c r="BD257" s="169">
        <f t="shared" si="192"/>
        <v>1</v>
      </c>
      <c r="BE257" s="169">
        <f t="shared" si="193"/>
        <v>0</v>
      </c>
      <c r="BF257" s="169">
        <f t="shared" si="194"/>
        <v>0</v>
      </c>
      <c r="BG257" s="169">
        <f t="shared" si="195"/>
        <v>0</v>
      </c>
      <c r="BH257" s="169">
        <f t="shared" si="196"/>
        <v>0</v>
      </c>
      <c r="BI257" s="169">
        <f t="shared" si="197"/>
        <v>0</v>
      </c>
      <c r="BJ257" s="169">
        <f t="shared" si="198"/>
        <v>0</v>
      </c>
      <c r="BK257" s="167">
        <f t="shared" si="199"/>
        <v>0</v>
      </c>
      <c r="BL257" s="169">
        <f t="shared" si="201"/>
        <v>1</v>
      </c>
      <c r="BM257" s="169">
        <f t="shared" si="202"/>
        <v>0</v>
      </c>
      <c r="BN257" s="169">
        <f t="shared" si="203"/>
        <v>0</v>
      </c>
      <c r="BO257" s="169">
        <f t="shared" si="204"/>
        <v>1</v>
      </c>
      <c r="BP257" s="36">
        <f t="shared" si="205"/>
        <v>0</v>
      </c>
      <c r="BQ257">
        <f t="shared" si="206"/>
        <v>0</v>
      </c>
      <c r="BR257" s="36">
        <f t="shared" si="207"/>
        <v>0</v>
      </c>
      <c r="BS257" t="e">
        <f t="shared" si="208"/>
        <v>#N/A</v>
      </c>
    </row>
    <row r="258" spans="1:71">
      <c r="A258" s="59">
        <v>341</v>
      </c>
      <c r="B258" s="59">
        <v>211201</v>
      </c>
      <c r="C258" s="160">
        <v>47125000</v>
      </c>
      <c r="D258" s="59">
        <v>18625000</v>
      </c>
      <c r="E258" s="59">
        <v>18625000</v>
      </c>
      <c r="F258" s="59">
        <v>28500000</v>
      </c>
      <c r="G258" s="59">
        <v>134</v>
      </c>
      <c r="H258" s="59">
        <v>-4786144820.2157001</v>
      </c>
      <c r="I258" s="59">
        <v>417</v>
      </c>
      <c r="J258" s="59">
        <v>411</v>
      </c>
      <c r="K258" s="59">
        <v>406</v>
      </c>
      <c r="L258" s="59">
        <v>0</v>
      </c>
      <c r="M258" s="59">
        <v>0</v>
      </c>
      <c r="N258" s="59">
        <v>0</v>
      </c>
      <c r="O258" s="59">
        <v>501</v>
      </c>
      <c r="P258" s="59">
        <v>709</v>
      </c>
      <c r="Q258" s="59">
        <v>710</v>
      </c>
      <c r="R258" s="59">
        <v>2</v>
      </c>
      <c r="S258" s="59">
        <v>1</v>
      </c>
      <c r="T258" s="59">
        <f t="shared" si="158"/>
        <v>1</v>
      </c>
      <c r="U258" s="59">
        <f t="shared" si="159"/>
        <v>0</v>
      </c>
      <c r="V258" s="59">
        <f t="shared" si="160"/>
        <v>0</v>
      </c>
      <c r="W258" s="59">
        <f t="shared" si="161"/>
        <v>2</v>
      </c>
      <c r="X258" s="59">
        <f t="shared" si="162"/>
        <v>2</v>
      </c>
      <c r="Y258" s="59">
        <f t="shared" si="163"/>
        <v>0</v>
      </c>
      <c r="Z258" s="59">
        <f t="shared" si="164"/>
        <v>0</v>
      </c>
      <c r="AA258" s="59">
        <f t="shared" si="165"/>
        <v>0</v>
      </c>
      <c r="AB258" s="59">
        <f t="shared" si="166"/>
        <v>0</v>
      </c>
      <c r="AC258" s="59">
        <f t="shared" si="167"/>
        <v>0</v>
      </c>
      <c r="AD258" s="166">
        <f t="shared" si="209"/>
        <v>0</v>
      </c>
      <c r="AE258" s="169">
        <f t="shared" si="168"/>
        <v>0</v>
      </c>
      <c r="AF258" s="169">
        <f t="shared" si="169"/>
        <v>0</v>
      </c>
      <c r="AG258" s="169">
        <f t="shared" si="170"/>
        <v>0</v>
      </c>
      <c r="AH258" s="169">
        <f t="shared" si="171"/>
        <v>1</v>
      </c>
      <c r="AI258" s="169">
        <f t="shared" si="172"/>
        <v>0</v>
      </c>
      <c r="AJ258" s="169">
        <f t="shared" si="173"/>
        <v>0</v>
      </c>
      <c r="AK258" s="169">
        <f t="shared" si="174"/>
        <v>0</v>
      </c>
      <c r="AL258" s="169">
        <f t="shared" si="175"/>
        <v>1</v>
      </c>
      <c r="AM258" s="169">
        <f t="shared" si="176"/>
        <v>0</v>
      </c>
      <c r="AN258" s="169">
        <f t="shared" si="177"/>
        <v>0</v>
      </c>
      <c r="AO258" s="169">
        <f t="shared" si="178"/>
        <v>1</v>
      </c>
      <c r="AP258" s="169">
        <f t="shared" si="179"/>
        <v>0</v>
      </c>
      <c r="AQ258" s="169">
        <f t="shared" si="180"/>
        <v>0</v>
      </c>
      <c r="AR258" s="169">
        <f t="shared" si="181"/>
        <v>0</v>
      </c>
      <c r="AS258" s="169">
        <f t="shared" si="182"/>
        <v>0</v>
      </c>
      <c r="AT258" s="169">
        <f t="shared" si="183"/>
        <v>0</v>
      </c>
      <c r="AU258" s="169">
        <f t="shared" si="184"/>
        <v>0</v>
      </c>
      <c r="AV258" s="169">
        <f t="shared" si="185"/>
        <v>1</v>
      </c>
      <c r="AW258" s="169">
        <f t="shared" si="186"/>
        <v>1</v>
      </c>
      <c r="AX258" s="169">
        <f t="shared" si="187"/>
        <v>0</v>
      </c>
      <c r="AY258" s="169">
        <f t="shared" si="200"/>
        <v>1</v>
      </c>
      <c r="AZ258" s="169">
        <f t="shared" si="188"/>
        <v>0</v>
      </c>
      <c r="BA258" s="169">
        <f t="shared" si="189"/>
        <v>1</v>
      </c>
      <c r="BB258" s="169">
        <f t="shared" si="190"/>
        <v>0</v>
      </c>
      <c r="BC258" s="169">
        <f t="shared" si="191"/>
        <v>1</v>
      </c>
      <c r="BD258" s="169">
        <f t="shared" si="192"/>
        <v>0</v>
      </c>
      <c r="BE258" s="169">
        <f t="shared" si="193"/>
        <v>0</v>
      </c>
      <c r="BF258" s="169">
        <f t="shared" si="194"/>
        <v>1</v>
      </c>
      <c r="BG258" s="169">
        <f t="shared" si="195"/>
        <v>0</v>
      </c>
      <c r="BH258" s="169">
        <f t="shared" si="196"/>
        <v>0</v>
      </c>
      <c r="BI258" s="169">
        <f t="shared" si="197"/>
        <v>0</v>
      </c>
      <c r="BJ258" s="169">
        <f t="shared" si="198"/>
        <v>0</v>
      </c>
      <c r="BK258" s="167">
        <f t="shared" si="199"/>
        <v>0</v>
      </c>
      <c r="BL258" s="169">
        <f t="shared" si="201"/>
        <v>0</v>
      </c>
      <c r="BM258" s="169">
        <f t="shared" si="202"/>
        <v>1</v>
      </c>
      <c r="BN258" s="169">
        <f t="shared" si="203"/>
        <v>0</v>
      </c>
      <c r="BO258" s="169">
        <f t="shared" si="204"/>
        <v>1</v>
      </c>
      <c r="BP258" s="36">
        <f t="shared" si="205"/>
        <v>0</v>
      </c>
      <c r="BQ258">
        <f t="shared" si="206"/>
        <v>0</v>
      </c>
      <c r="BR258" s="36">
        <f t="shared" si="207"/>
        <v>1</v>
      </c>
      <c r="BS258" t="e">
        <f t="shared" si="208"/>
        <v>#N/A</v>
      </c>
    </row>
    <row r="259" spans="1:71">
      <c r="A259" s="59">
        <v>413</v>
      </c>
      <c r="B259" s="59">
        <v>241101</v>
      </c>
      <c r="C259" s="160">
        <v>35880000</v>
      </c>
      <c r="D259" s="59">
        <v>7216000</v>
      </c>
      <c r="E259" s="59">
        <v>7216000</v>
      </c>
      <c r="F259" s="59">
        <v>28664000</v>
      </c>
      <c r="G259" s="59">
        <v>0</v>
      </c>
      <c r="H259" s="59">
        <v>-6511013380.7167997</v>
      </c>
      <c r="I259" s="59">
        <v>0</v>
      </c>
      <c r="J259" s="59">
        <v>0</v>
      </c>
      <c r="K259" s="59">
        <v>0</v>
      </c>
      <c r="L259" s="59">
        <v>101</v>
      </c>
      <c r="M259" s="59">
        <v>0</v>
      </c>
      <c r="N259" s="59">
        <v>0</v>
      </c>
      <c r="O259" s="59">
        <v>101</v>
      </c>
      <c r="P259" s="59">
        <v>0</v>
      </c>
      <c r="Q259" s="59">
        <v>0</v>
      </c>
      <c r="R259" s="59">
        <v>1</v>
      </c>
      <c r="S259" s="59">
        <v>1</v>
      </c>
      <c r="T259" s="59">
        <f t="shared" si="158"/>
        <v>0</v>
      </c>
      <c r="U259" s="59">
        <f t="shared" si="159"/>
        <v>0</v>
      </c>
      <c r="V259" s="59">
        <f t="shared" si="160"/>
        <v>0</v>
      </c>
      <c r="W259" s="59">
        <f t="shared" si="161"/>
        <v>0</v>
      </c>
      <c r="X259" s="59">
        <f t="shared" si="162"/>
        <v>0</v>
      </c>
      <c r="Y259" s="59">
        <f t="shared" si="163"/>
        <v>0</v>
      </c>
      <c r="Z259" s="59">
        <f t="shared" si="164"/>
        <v>0</v>
      </c>
      <c r="AA259" s="59">
        <f t="shared" si="165"/>
        <v>0</v>
      </c>
      <c r="AB259" s="59">
        <f t="shared" si="166"/>
        <v>0</v>
      </c>
      <c r="AC259" s="59">
        <f t="shared" si="167"/>
        <v>0</v>
      </c>
      <c r="AD259" s="166">
        <f t="shared" si="209"/>
        <v>2</v>
      </c>
      <c r="AE259" s="169">
        <f t="shared" si="168"/>
        <v>0</v>
      </c>
      <c r="AF259" s="169">
        <f t="shared" si="169"/>
        <v>1</v>
      </c>
      <c r="AG259" s="169">
        <f t="shared" si="170"/>
        <v>0</v>
      </c>
      <c r="AH259" s="169">
        <f t="shared" si="171"/>
        <v>1</v>
      </c>
      <c r="AI259" s="169">
        <f t="shared" si="172"/>
        <v>0</v>
      </c>
      <c r="AJ259" s="169">
        <f t="shared" si="173"/>
        <v>0</v>
      </c>
      <c r="AK259" s="169">
        <f t="shared" si="174"/>
        <v>0</v>
      </c>
      <c r="AL259" s="169">
        <f t="shared" si="175"/>
        <v>1</v>
      </c>
      <c r="AM259" s="169">
        <f t="shared" si="176"/>
        <v>0</v>
      </c>
      <c r="AN259" s="169">
        <f t="shared" si="177"/>
        <v>0</v>
      </c>
      <c r="AO259" s="169">
        <f t="shared" si="178"/>
        <v>1</v>
      </c>
      <c r="AP259" s="169">
        <f t="shared" si="179"/>
        <v>0</v>
      </c>
      <c r="AQ259" s="169">
        <f t="shared" si="180"/>
        <v>0</v>
      </c>
      <c r="AR259" s="169">
        <f t="shared" si="181"/>
        <v>0</v>
      </c>
      <c r="AS259" s="169">
        <f t="shared" si="182"/>
        <v>0</v>
      </c>
      <c r="AT259" s="169">
        <f t="shared" si="183"/>
        <v>0</v>
      </c>
      <c r="AU259" s="169">
        <f t="shared" si="184"/>
        <v>0</v>
      </c>
      <c r="AV259" s="169">
        <f t="shared" si="185"/>
        <v>1</v>
      </c>
      <c r="AW259" s="169">
        <f t="shared" si="186"/>
        <v>0</v>
      </c>
      <c r="AX259" s="169">
        <f t="shared" si="187"/>
        <v>0</v>
      </c>
      <c r="AY259" s="169">
        <f t="shared" si="200"/>
        <v>0</v>
      </c>
      <c r="AZ259" s="169">
        <f t="shared" si="188"/>
        <v>0</v>
      </c>
      <c r="BA259" s="169">
        <f t="shared" si="189"/>
        <v>0</v>
      </c>
      <c r="BB259" s="169">
        <f t="shared" si="190"/>
        <v>1</v>
      </c>
      <c r="BC259" s="169">
        <f t="shared" si="191"/>
        <v>0</v>
      </c>
      <c r="BD259" s="169">
        <f t="shared" si="192"/>
        <v>1</v>
      </c>
      <c r="BE259" s="169">
        <f t="shared" si="193"/>
        <v>0</v>
      </c>
      <c r="BF259" s="169">
        <f t="shared" si="194"/>
        <v>0</v>
      </c>
      <c r="BG259" s="169">
        <f t="shared" si="195"/>
        <v>0</v>
      </c>
      <c r="BH259" s="169">
        <f t="shared" si="196"/>
        <v>0</v>
      </c>
      <c r="BI259" s="169">
        <f t="shared" si="197"/>
        <v>0</v>
      </c>
      <c r="BJ259" s="169">
        <f t="shared" si="198"/>
        <v>0</v>
      </c>
      <c r="BK259" s="167">
        <f t="shared" si="199"/>
        <v>0</v>
      </c>
      <c r="BL259" s="169">
        <f t="shared" si="201"/>
        <v>1</v>
      </c>
      <c r="BM259" s="169">
        <f t="shared" si="202"/>
        <v>0</v>
      </c>
      <c r="BN259" s="169">
        <f t="shared" si="203"/>
        <v>0</v>
      </c>
      <c r="BO259" s="169">
        <f t="shared" si="204"/>
        <v>1</v>
      </c>
      <c r="BP259" s="36">
        <f t="shared" si="205"/>
        <v>1</v>
      </c>
      <c r="BQ259">
        <f t="shared" si="206"/>
        <v>0</v>
      </c>
      <c r="BR259" s="36">
        <f t="shared" si="207"/>
        <v>0</v>
      </c>
      <c r="BS259" t="e">
        <f t="shared" si="208"/>
        <v>#N/A</v>
      </c>
    </row>
    <row r="260" spans="1:71">
      <c r="A260" s="59">
        <v>250</v>
      </c>
      <c r="B260" s="59">
        <v>152212</v>
      </c>
      <c r="C260" s="160">
        <v>38057142.695115499</v>
      </c>
      <c r="D260" s="59">
        <v>9207143</v>
      </c>
      <c r="E260" s="59">
        <v>9207143</v>
      </c>
      <c r="F260" s="59">
        <v>28849999.695115499</v>
      </c>
      <c r="G260" s="59">
        <v>71.428571701049805</v>
      </c>
      <c r="H260" s="59">
        <v>-3833744169.4948101</v>
      </c>
      <c r="I260" s="59">
        <v>0</v>
      </c>
      <c r="J260" s="59">
        <v>0</v>
      </c>
      <c r="K260" s="59">
        <v>0</v>
      </c>
      <c r="L260" s="59">
        <v>101</v>
      </c>
      <c r="M260" s="59">
        <v>0</v>
      </c>
      <c r="N260" s="59">
        <v>0</v>
      </c>
      <c r="O260" s="59">
        <v>101</v>
      </c>
      <c r="P260" s="59">
        <v>0</v>
      </c>
      <c r="Q260" s="59">
        <v>0</v>
      </c>
      <c r="R260" s="59">
        <v>2</v>
      </c>
      <c r="S260" s="59">
        <v>1</v>
      </c>
      <c r="T260" s="59">
        <f t="shared" ref="T260:T323" si="210">COUNTIFS(I260, "&gt;400", I260, "&lt;500")+COUNTIFS(L260, "&gt;400", L260, "&lt;500")+COUNTIFS(O260, "&gt;400", O260, "&lt;500")</f>
        <v>0</v>
      </c>
      <c r="U260" s="59">
        <f t="shared" ref="U260:U323" si="211">COUNTIFS(J260, "&gt;200", J260, "&lt;400")+COUNTIFS(L260, "&gt;200", L260, "&lt;400")+COUNTIFS(O260, "&gt;200", O260, "&lt;400")</f>
        <v>0</v>
      </c>
      <c r="V260" s="59">
        <f t="shared" ref="V260:V323" si="212">COUNTIF($I260, 102)+COUNTIF($L260, 102)+COUNTIF($O260, 102)</f>
        <v>0</v>
      </c>
      <c r="W260" s="59">
        <f t="shared" ref="W260:W323" si="213">IF(AND(J260&gt;399, J260&lt;500), 1,0) + IF(AND(K260&gt;399, K260&lt;500), 1,0) +IF(AND(M260&gt;399, M260&lt;500), 1,0) +IF(AND(N260&gt;399, N260&lt;500), 1,0) +IF(AND(P260&gt;399, P260&lt;500), 1,0) +IF(AND(Q260&gt;399, Q260&lt;500), 1,0)</f>
        <v>0</v>
      </c>
      <c r="X260" s="59">
        <f t="shared" ref="X260:X323" si="214">IF(AND(J260&gt;700, J260&lt;890), 1,0) + IF(AND(K260&gt;700, K260&lt;890), 1,0) +IF(AND(M260&gt;700, M260&lt;890), 1,0) +IF(AND(N260&gt;700, N260&lt;890), 1,0) +IF(AND(P260&gt;700, P260&lt;890), 1,0) +IF(AND(Q260&gt;700, Q260&lt;890), 1,0)</f>
        <v>0</v>
      </c>
      <c r="Y260" s="59">
        <f t="shared" ref="Y260:Y323" si="215">IF(AND(J260&gt;200, J260&lt;400), 1,0) + IF(AND(K260&gt;200, K260&lt;400), 1,0) +IF(AND(M260&gt;200, M260&lt;400), 1,0) +IF(AND(N260&gt;200, N260&lt;400), 1,0) +IF(AND(P260&gt;200, P260&lt;400), 1,0) +IF(AND(Q260&gt;200, Q260&lt;400), 1,0)</f>
        <v>0</v>
      </c>
      <c r="Z260" s="59">
        <f t="shared" ref="Z260:Z323" si="216">IF(J260=101, 1,0) + IF(K260=101, 1,0) +IF(M260=101, 1,0) +IF(N260=101, 1,0) +IF(P260=101, 1,0) +IF(Q260=101, 1,0)</f>
        <v>0</v>
      </c>
      <c r="AA260" s="59">
        <f t="shared" ref="AA260:AA323" si="217">IF(J260=102, 1,0) + IF(K260=102, 1,0) +IF(M260=102, 1,0) +IF(N260=102, 1,0) +IF(P260=102, 1,0) +IF(Q260=102, 1,0)</f>
        <v>0</v>
      </c>
      <c r="AB260" s="59">
        <f t="shared" ref="AB260:AB323" si="218">IF(AND(J260&gt;500, J260&lt;600), 1,0) + IF(AND(K260&gt;500, K260&lt;600), 1,0) +IF(AND(M260&gt;500, M260&lt;600), 1,0) +IF(AND(N260&gt;500, N260&lt;600), 1,0) +IF(AND(P260&gt;500, P260&lt;600), 1,0) +IF(AND(Q260&gt;500, Q260&lt;600), 1,0)</f>
        <v>0</v>
      </c>
      <c r="AC260" s="59">
        <f t="shared" ref="AC260:AC323" si="219">IF(AND(J260&gt;0, SUM(W260:AB260)=0), 1,0) + IF(AND(K260&gt;0, SUM(W260:AB260)=0), 1,0) +IF(AND(M260&gt;0, SUM(W260:AB260)=0), 1,0) +IF(AND(N260&gt;0, SUM(W260:AB260)=0), 1,0) +IF(AND(P260&gt;0, SUM(W260:AB260)=0), 1,0) +IF(AND(Q260&gt;0, SUM(W260:AB260)=0), 1,0)</f>
        <v>0</v>
      </c>
      <c r="AD260" s="166">
        <f t="shared" si="209"/>
        <v>2</v>
      </c>
      <c r="AE260" s="169">
        <f t="shared" ref="AE260:AE323" si="220">IF(AD260=1, 1,0)</f>
        <v>0</v>
      </c>
      <c r="AF260" s="169">
        <f t="shared" ref="AF260:AF323" si="221">IF(AD260&gt;=2, 1,0)</f>
        <v>1</v>
      </c>
      <c r="AG260" s="169">
        <f t="shared" ref="AG260:AG323" si="222">IF(IF(I260=101,1,0) * IF(J260&lt;&gt;0, 1,0) +IF(I260=101,1,0)* IF(K260&lt;&gt;0, 1,0) + IF(L260=101,1,0) * IF(M260&lt;&gt;0, 1,0) +IF(L260=101,1,0)* IF(N260&lt;&gt;0, 1,0) + IF(O260=101,1,0) * IF(P260&lt;&gt;0, 1,0) +IF(O260=101,1,0)* IF(Q260&lt;&gt;0, 1,0)&gt;0, 1,0)</f>
        <v>0</v>
      </c>
      <c r="AH260" s="169">
        <f t="shared" ref="AH260:AH323" si="223">IF(AG260=0, 1,0)</f>
        <v>1</v>
      </c>
      <c r="AI260" s="169">
        <f t="shared" ref="AI260:AI323" si="224">IF(AND(AD260&gt;0, T260&gt;0), 1, 0)</f>
        <v>0</v>
      </c>
      <c r="AJ260" s="169">
        <f t="shared" ref="AJ260:AJ323" si="225">IF(AND(AD260&gt;0, V260&gt;0), 1, 0)</f>
        <v>0</v>
      </c>
      <c r="AK260" s="169">
        <f t="shared" ref="AK260:AK323" si="226">IF(AND(AD260&gt;0, U260&gt;0), 1, 0)</f>
        <v>0</v>
      </c>
      <c r="AL260" s="169">
        <f t="shared" ref="AL260:AL323" si="227">IF(SUM(AI260:AK260)&gt;0,0,1)</f>
        <v>1</v>
      </c>
      <c r="AM260" s="169">
        <f t="shared" ref="AM260:AM323" si="228">IF(V260&gt;0, 1,0)</f>
        <v>0</v>
      </c>
      <c r="AN260" s="169">
        <f t="shared" ref="AN260:AN323" si="229">IF(I260=102,1,0) * IF(J260&lt;&gt;0, 1,0) +IF(I260=102,1,0)* IF(K260&lt;&gt;0, 1,0) + IF(L260=102,1,0) * IF(M260&lt;&gt;0, 1,0) +IF(L260=102,1,0)* IF(N260&lt;&gt;0, 1,0) + IF(O260=102,1,0) * IF(P260&lt;&gt;0, 1,0) +IF(O260=102,1,0)* IF(Q260&lt;&gt;0, 1,0)</f>
        <v>0</v>
      </c>
      <c r="AO260" s="169">
        <f t="shared" ref="AO260:AO323" si="230">IF(AN260=0, 1,0)</f>
        <v>1</v>
      </c>
      <c r="AP260" s="169">
        <f t="shared" ref="AP260:AP323" si="231">IF(V260&gt;1,1,0)</f>
        <v>0</v>
      </c>
      <c r="AQ260" s="169">
        <f t="shared" ref="AQ260:AQ323" si="232">IF(V260 = 1, 1, 0)</f>
        <v>0</v>
      </c>
      <c r="AR260" s="169">
        <f t="shared" ref="AR260:AR323" si="233">IF(SUM(AS260:AU260)&gt;0, 1,0)</f>
        <v>0</v>
      </c>
      <c r="AS260" s="169">
        <f t="shared" ref="AS260:AS323" si="234">IF(AND(T260&gt;0, V260&gt;0), 1,0)</f>
        <v>0</v>
      </c>
      <c r="AT260" s="169">
        <f t="shared" ref="AT260:AT323" si="235">AJ260</f>
        <v>0</v>
      </c>
      <c r="AU260" s="169">
        <f t="shared" ref="AU260:AU323" si="236">IF(AND(V260&gt;0, U260&gt;0),1,0)</f>
        <v>0</v>
      </c>
      <c r="AV260" s="169">
        <f t="shared" ref="AV260:AV323" si="237">IF(SUM(AS260:AU260)&gt;0,0,1)</f>
        <v>1</v>
      </c>
      <c r="AW260" s="169">
        <f t="shared" ref="AW260:AW323" si="238">IF(T260&gt;0,1,0)</f>
        <v>0</v>
      </c>
      <c r="AX260" s="169">
        <f t="shared" ref="AX260:AX323" si="239">IF(T260&gt;1, 1,0)</f>
        <v>0</v>
      </c>
      <c r="AY260" s="169">
        <f t="shared" si="200"/>
        <v>0</v>
      </c>
      <c r="AZ260" s="169">
        <f t="shared" ref="AZ260:AZ323" si="240">IF(SUM(AS260,AI260)&gt;0,1,0)</f>
        <v>0</v>
      </c>
      <c r="BA260" s="169">
        <f t="shared" ref="BA260:BA323" si="241">IF(AND(AW260&gt;0, X260&gt;0),1,0)+IF(AND(AW260&gt;0, (COUNTIFS(I260, "&gt;700", L260, "&gt;700", O260, "&gt;700")&gt;0)),1,0)</f>
        <v>0</v>
      </c>
      <c r="BB260" s="169">
        <f t="shared" ref="BB260:BB323" si="242">IF(BA260 = 0, 1,0)</f>
        <v>1</v>
      </c>
      <c r="BC260" s="169">
        <f t="shared" ref="BC260:BC323" si="243">IF(COUNTIFS(I260, "&gt;400", I260,"&lt;600"),1,0) * IF(COUNTIFS(J260,"&gt;0", J260,"&lt;700")+  COUNTIFS(K260,"&gt;0", K260,"&lt;700")&gt;0,1,0) + IF(COUNTIFS(L260, "&gt;400", L260,"&lt;600"),1,0) * IF(COUNTIFS(M260,"&gt;0", M260,"&lt;700")+ COUNTIFS(N260,"&gt;0", N260,"&lt;700")&gt;0,1,0) + IF(COUNTIFS(O260, "&gt;400", O260,"&lt;600"),1,0) * IF(COUNTIFS(P260,"&gt;0", P260,"&lt;700")+  COUNTIFS(Q260,"&gt;0", Q260,"&lt;700")&gt;0,1,0)</f>
        <v>0</v>
      </c>
      <c r="BD260" s="169">
        <f t="shared" ref="BD260:BD323" si="244">IF(BC260 = 0, 1,0)</f>
        <v>1</v>
      </c>
      <c r="BE260" s="169">
        <f t="shared" ref="BE260:BE323" si="245">COUNTIF(I260, 406)+COUNTIF(L260, 406)+COUNTIF(O260, 406)</f>
        <v>0</v>
      </c>
      <c r="BF260" s="169">
        <f t="shared" ref="BF260:BF323" si="246">COUNTIF(I260, 417)+COUNTIF(L260, 417)+COUNTIF(O260, 417)</f>
        <v>0</v>
      </c>
      <c r="BG260" s="169">
        <f t="shared" ref="BG260:BG323" si="247">COUNTIF(I260, 403)+COUNTIF(L260, 403)+COUNTIF(O260, 403)</f>
        <v>0</v>
      </c>
      <c r="BH260" s="169">
        <f t="shared" ref="BH260:BH323" si="248">COUNTIF(I260, 415)+COUNTIF(L260, 415)+COUNTIF(O260, 415)</f>
        <v>0</v>
      </c>
      <c r="BI260" s="169">
        <f t="shared" ref="BI260:BI323" si="249">COUNTIF(I260, 405)+COUNTIF(L260, 405)+COUNTIF(O260, 405)</f>
        <v>0</v>
      </c>
      <c r="BJ260" s="169">
        <f t="shared" ref="BJ260:BJ323" si="250">IF(OR(COUNTIF(I260, 416)=1, COUNTIF(I260, 412)=1), 1,0)   +IF(OR(COUNTIF(L260, 416)=1, COUNTIF(L260, 412)=1), 1,0)+IF(OR(COUNTIF(O260, 416)=1, COUNTIF(O260, 412)=1), 1,0)</f>
        <v>0</v>
      </c>
      <c r="BK260" s="167">
        <f t="shared" ref="BK260:BK323" si="251">IF(AND(AW260&gt;0, SUM(BE260:BJ260) = 0), 1,0)</f>
        <v>0</v>
      </c>
      <c r="BL260" s="169">
        <f t="shared" si="201"/>
        <v>0</v>
      </c>
      <c r="BM260" s="169">
        <f t="shared" si="202"/>
        <v>1</v>
      </c>
      <c r="BN260" s="169">
        <f t="shared" si="203"/>
        <v>0</v>
      </c>
      <c r="BO260" s="169">
        <f t="shared" si="204"/>
        <v>1</v>
      </c>
      <c r="BP260" s="36">
        <f t="shared" si="205"/>
        <v>1</v>
      </c>
      <c r="BQ260">
        <f t="shared" si="206"/>
        <v>0</v>
      </c>
      <c r="BR260" s="36">
        <f t="shared" si="207"/>
        <v>0</v>
      </c>
      <c r="BS260" t="e">
        <f t="shared" si="208"/>
        <v>#N/A</v>
      </c>
    </row>
    <row r="261" spans="1:71">
      <c r="A261" s="59">
        <v>437</v>
      </c>
      <c r="B261" s="59">
        <v>242291</v>
      </c>
      <c r="C261" s="160">
        <v>31899999.524652999</v>
      </c>
      <c r="D261" s="59">
        <v>2950000</v>
      </c>
      <c r="E261" s="59">
        <v>2950000</v>
      </c>
      <c r="F261" s="59">
        <v>28949999.524652999</v>
      </c>
      <c r="G261" s="59">
        <v>180</v>
      </c>
      <c r="H261" s="59">
        <v>-6726848563.5384903</v>
      </c>
      <c r="I261" s="59">
        <v>0</v>
      </c>
      <c r="J261" s="59">
        <v>0</v>
      </c>
      <c r="K261" s="59">
        <v>0</v>
      </c>
      <c r="L261" s="59">
        <v>101</v>
      </c>
      <c r="M261" s="59">
        <v>0</v>
      </c>
      <c r="N261" s="59">
        <v>0</v>
      </c>
      <c r="O261" s="59">
        <v>101</v>
      </c>
      <c r="P261" s="59">
        <v>0</v>
      </c>
      <c r="Q261" s="59">
        <v>0</v>
      </c>
      <c r="R261" s="59">
        <v>2</v>
      </c>
      <c r="S261" s="59">
        <v>1</v>
      </c>
      <c r="T261" s="59">
        <f t="shared" si="210"/>
        <v>0</v>
      </c>
      <c r="U261" s="59">
        <f t="shared" si="211"/>
        <v>0</v>
      </c>
      <c r="V261" s="59">
        <f t="shared" si="212"/>
        <v>0</v>
      </c>
      <c r="W261" s="59">
        <f t="shared" si="213"/>
        <v>0</v>
      </c>
      <c r="X261" s="59">
        <f t="shared" si="214"/>
        <v>0</v>
      </c>
      <c r="Y261" s="59">
        <f t="shared" si="215"/>
        <v>0</v>
      </c>
      <c r="Z261" s="59">
        <f t="shared" si="216"/>
        <v>0</v>
      </c>
      <c r="AA261" s="59">
        <f t="shared" si="217"/>
        <v>0</v>
      </c>
      <c r="AB261" s="59">
        <f t="shared" si="218"/>
        <v>0</v>
      </c>
      <c r="AC261" s="59">
        <f t="shared" si="219"/>
        <v>0</v>
      </c>
      <c r="AD261" s="166">
        <f t="shared" si="209"/>
        <v>2</v>
      </c>
      <c r="AE261" s="169">
        <f t="shared" si="220"/>
        <v>0</v>
      </c>
      <c r="AF261" s="169">
        <f t="shared" si="221"/>
        <v>1</v>
      </c>
      <c r="AG261" s="169">
        <f t="shared" si="222"/>
        <v>0</v>
      </c>
      <c r="AH261" s="169">
        <f t="shared" si="223"/>
        <v>1</v>
      </c>
      <c r="AI261" s="169">
        <f t="shared" si="224"/>
        <v>0</v>
      </c>
      <c r="AJ261" s="169">
        <f t="shared" si="225"/>
        <v>0</v>
      </c>
      <c r="AK261" s="169">
        <f t="shared" si="226"/>
        <v>0</v>
      </c>
      <c r="AL261" s="169">
        <f t="shared" si="227"/>
        <v>1</v>
      </c>
      <c r="AM261" s="169">
        <f t="shared" si="228"/>
        <v>0</v>
      </c>
      <c r="AN261" s="169">
        <f t="shared" si="229"/>
        <v>0</v>
      </c>
      <c r="AO261" s="169">
        <f t="shared" si="230"/>
        <v>1</v>
      </c>
      <c r="AP261" s="169">
        <f t="shared" si="231"/>
        <v>0</v>
      </c>
      <c r="AQ261" s="169">
        <f t="shared" si="232"/>
        <v>0</v>
      </c>
      <c r="AR261" s="169">
        <f t="shared" si="233"/>
        <v>0</v>
      </c>
      <c r="AS261" s="169">
        <f t="shared" si="234"/>
        <v>0</v>
      </c>
      <c r="AT261" s="169">
        <f t="shared" si="235"/>
        <v>0</v>
      </c>
      <c r="AU261" s="169">
        <f t="shared" si="236"/>
        <v>0</v>
      </c>
      <c r="AV261" s="169">
        <f t="shared" si="237"/>
        <v>1</v>
      </c>
      <c r="AW261" s="169">
        <f t="shared" si="238"/>
        <v>0</v>
      </c>
      <c r="AX261" s="169">
        <f t="shared" si="239"/>
        <v>0</v>
      </c>
      <c r="AY261" s="169">
        <f t="shared" ref="AY261:AY324" si="252">IF(T261=1, 1, 0)</f>
        <v>0</v>
      </c>
      <c r="AZ261" s="169">
        <f t="shared" si="240"/>
        <v>0</v>
      </c>
      <c r="BA261" s="169">
        <f t="shared" si="241"/>
        <v>0</v>
      </c>
      <c r="BB261" s="169">
        <f t="shared" si="242"/>
        <v>1</v>
      </c>
      <c r="BC261" s="169">
        <f t="shared" si="243"/>
        <v>0</v>
      </c>
      <c r="BD261" s="169">
        <f t="shared" si="244"/>
        <v>1</v>
      </c>
      <c r="BE261" s="169">
        <f t="shared" si="245"/>
        <v>0</v>
      </c>
      <c r="BF261" s="169">
        <f t="shared" si="246"/>
        <v>0</v>
      </c>
      <c r="BG261" s="169">
        <f t="shared" si="247"/>
        <v>0</v>
      </c>
      <c r="BH261" s="169">
        <f t="shared" si="248"/>
        <v>0</v>
      </c>
      <c r="BI261" s="169">
        <f t="shared" si="249"/>
        <v>0</v>
      </c>
      <c r="BJ261" s="169">
        <f t="shared" si="250"/>
        <v>0</v>
      </c>
      <c r="BK261" s="167">
        <f t="shared" si="251"/>
        <v>0</v>
      </c>
      <c r="BL261" s="169">
        <f t="shared" ref="BL261:BL324" si="253">IF(R261 = 1, 1,0)</f>
        <v>0</v>
      </c>
      <c r="BM261" s="169">
        <f t="shared" ref="BM261:BM324" si="254">IF(R261 = 2, 1,0)</f>
        <v>1</v>
      </c>
      <c r="BN261" s="169">
        <f t="shared" ref="BN261:BN324" si="255">IF(S261 = 1, 0,1)</f>
        <v>0</v>
      </c>
      <c r="BO261" s="169">
        <f t="shared" ref="BO261:BO324" si="256">IF(S261 = 1, 1,0)</f>
        <v>1</v>
      </c>
      <c r="BP261" s="36">
        <f t="shared" ref="BP261:BP324" si="257">IF(SUM($AE$2:$AF$2)&gt;0, SUMPRODUCT($AE$2:$AF$2, AE261:AF261),IF(SUM(AE261:AF261)&gt;0, 0,1))*SUMPRODUCT($AG$2:$AH$2, AG261:AH261)*SUMPRODUCT($AI$2:$AL$2, AI261:AL261)*SUMPRODUCT($BL$2:$BM$2,BL261:BM261)*SUMPRODUCT($BN$2:$BO$2,BN261:BO261)</f>
        <v>1</v>
      </c>
      <c r="BQ261">
        <f t="shared" ref="BQ261:BQ324" si="258">(SUMPRODUCT($AN$2:$AO$2, AN261:AO261)*SUMPRODUCT($AP$2:$AR$2, AP261:AR261)*SUMPRODUCT($AS$2:$AV$2, AS261:AV261))*SUMPRODUCT($BL$2:$BM$2,BL261:BM261)*SUMPRODUCT($BN$2:$BO$2,BN261:BO261)</f>
        <v>0</v>
      </c>
      <c r="BR261" s="36">
        <f t="shared" ref="BR261:BR324" si="259">SUMPRODUCT($AX$2:$AZ$2, AX261:AZ261)*SUMPRODUCT($BA$2:$BB$2, BA261:BB261)*SUMPRODUCT($BC$2:$BD$2, BC261:BD261)*SUMPRODUCT($BE$2:$BK$2, BE261:BK261)*SUMPRODUCT($BL$2:$BM$2,BL261:BM261)*SUMPRODUCT($BN$2:$BO$2,BN261:BO261)</f>
        <v>0</v>
      </c>
      <c r="BS261" t="e">
        <f t="shared" ref="BS261:BS324" si="260">IF((BP261*$AD$2+BQ261*$AM$2+BR261*$AW$2)&gt;0,  F261,NA())</f>
        <v>#N/A</v>
      </c>
    </row>
    <row r="262" spans="1:71">
      <c r="A262" s="59">
        <v>83</v>
      </c>
      <c r="B262" s="59">
        <v>22131</v>
      </c>
      <c r="C262" s="160">
        <v>43255000.966824599</v>
      </c>
      <c r="D262" s="59">
        <v>14300000</v>
      </c>
      <c r="E262" s="59">
        <v>14300000</v>
      </c>
      <c r="F262" s="59">
        <v>28955000.966824599</v>
      </c>
      <c r="G262" s="59">
        <v>550</v>
      </c>
      <c r="H262" s="59">
        <v>-1407940569.0848501</v>
      </c>
      <c r="I262" s="59">
        <v>0</v>
      </c>
      <c r="J262" s="59">
        <v>0</v>
      </c>
      <c r="K262" s="59">
        <v>0</v>
      </c>
      <c r="L262" s="59">
        <v>102</v>
      </c>
      <c r="M262" s="59">
        <v>0</v>
      </c>
      <c r="N262" s="59">
        <v>0</v>
      </c>
      <c r="O262" s="59">
        <v>101</v>
      </c>
      <c r="P262" s="59">
        <v>0</v>
      </c>
      <c r="Q262" s="59">
        <v>0</v>
      </c>
      <c r="R262" s="59">
        <v>1</v>
      </c>
      <c r="S262" s="59">
        <v>0</v>
      </c>
      <c r="T262" s="59">
        <f t="shared" si="210"/>
        <v>0</v>
      </c>
      <c r="U262" s="59">
        <f t="shared" si="211"/>
        <v>0</v>
      </c>
      <c r="V262" s="59">
        <f t="shared" si="212"/>
        <v>1</v>
      </c>
      <c r="W262" s="59">
        <f t="shared" si="213"/>
        <v>0</v>
      </c>
      <c r="X262" s="59">
        <f t="shared" si="214"/>
        <v>0</v>
      </c>
      <c r="Y262" s="59">
        <f t="shared" si="215"/>
        <v>0</v>
      </c>
      <c r="Z262" s="59">
        <f t="shared" si="216"/>
        <v>0</v>
      </c>
      <c r="AA262" s="59">
        <f t="shared" si="217"/>
        <v>0</v>
      </c>
      <c r="AB262" s="59">
        <f t="shared" si="218"/>
        <v>0</v>
      </c>
      <c r="AC262" s="59">
        <f t="shared" si="219"/>
        <v>0</v>
      </c>
      <c r="AD262" s="166">
        <f t="shared" si="209"/>
        <v>1</v>
      </c>
      <c r="AE262" s="169">
        <f t="shared" si="220"/>
        <v>1</v>
      </c>
      <c r="AF262" s="169">
        <f t="shared" si="221"/>
        <v>0</v>
      </c>
      <c r="AG262" s="169">
        <f t="shared" si="222"/>
        <v>0</v>
      </c>
      <c r="AH262" s="169">
        <f t="shared" si="223"/>
        <v>1</v>
      </c>
      <c r="AI262" s="169">
        <f t="shared" si="224"/>
        <v>0</v>
      </c>
      <c r="AJ262" s="169">
        <f t="shared" si="225"/>
        <v>1</v>
      </c>
      <c r="AK262" s="169">
        <f t="shared" si="226"/>
        <v>0</v>
      </c>
      <c r="AL262" s="169">
        <f t="shared" si="227"/>
        <v>0</v>
      </c>
      <c r="AM262" s="169">
        <f t="shared" si="228"/>
        <v>1</v>
      </c>
      <c r="AN262" s="169">
        <f t="shared" si="229"/>
        <v>0</v>
      </c>
      <c r="AO262" s="169">
        <f t="shared" si="230"/>
        <v>1</v>
      </c>
      <c r="AP262" s="169">
        <f t="shared" si="231"/>
        <v>0</v>
      </c>
      <c r="AQ262" s="169">
        <f t="shared" si="232"/>
        <v>1</v>
      </c>
      <c r="AR262" s="169">
        <f t="shared" si="233"/>
        <v>1</v>
      </c>
      <c r="AS262" s="169">
        <f t="shared" si="234"/>
        <v>0</v>
      </c>
      <c r="AT262" s="169">
        <f t="shared" si="235"/>
        <v>1</v>
      </c>
      <c r="AU262" s="169">
        <f t="shared" si="236"/>
        <v>0</v>
      </c>
      <c r="AV262" s="169">
        <f t="shared" si="237"/>
        <v>0</v>
      </c>
      <c r="AW262" s="169">
        <f t="shared" si="238"/>
        <v>0</v>
      </c>
      <c r="AX262" s="169">
        <f t="shared" si="239"/>
        <v>0</v>
      </c>
      <c r="AY262" s="169">
        <f t="shared" si="252"/>
        <v>0</v>
      </c>
      <c r="AZ262" s="169">
        <f t="shared" si="240"/>
        <v>0</v>
      </c>
      <c r="BA262" s="169">
        <f t="shared" si="241"/>
        <v>0</v>
      </c>
      <c r="BB262" s="169">
        <f t="shared" si="242"/>
        <v>1</v>
      </c>
      <c r="BC262" s="169">
        <f t="shared" si="243"/>
        <v>0</v>
      </c>
      <c r="BD262" s="169">
        <f t="shared" si="244"/>
        <v>1</v>
      </c>
      <c r="BE262" s="169">
        <f t="shared" si="245"/>
        <v>0</v>
      </c>
      <c r="BF262" s="169">
        <f t="shared" si="246"/>
        <v>0</v>
      </c>
      <c r="BG262" s="169">
        <f t="shared" si="247"/>
        <v>0</v>
      </c>
      <c r="BH262" s="169">
        <f t="shared" si="248"/>
        <v>0</v>
      </c>
      <c r="BI262" s="169">
        <f t="shared" si="249"/>
        <v>0</v>
      </c>
      <c r="BJ262" s="169">
        <f t="shared" si="250"/>
        <v>0</v>
      </c>
      <c r="BK262" s="167">
        <f t="shared" si="251"/>
        <v>0</v>
      </c>
      <c r="BL262" s="169">
        <f t="shared" si="253"/>
        <v>1</v>
      </c>
      <c r="BM262" s="169">
        <f t="shared" si="254"/>
        <v>0</v>
      </c>
      <c r="BN262" s="169">
        <f t="shared" si="255"/>
        <v>1</v>
      </c>
      <c r="BO262" s="169">
        <f t="shared" si="256"/>
        <v>0</v>
      </c>
      <c r="BP262" s="36">
        <f t="shared" si="257"/>
        <v>1</v>
      </c>
      <c r="BQ262">
        <f t="shared" si="258"/>
        <v>0</v>
      </c>
      <c r="BR262" s="36">
        <f t="shared" si="259"/>
        <v>0</v>
      </c>
      <c r="BS262" t="e">
        <f t="shared" si="260"/>
        <v>#N/A</v>
      </c>
    </row>
    <row r="263" spans="1:71">
      <c r="A263" s="59">
        <v>410</v>
      </c>
      <c r="B263" s="59">
        <v>231601</v>
      </c>
      <c r="C263" s="160">
        <v>50595238.7773633</v>
      </c>
      <c r="D263" s="59">
        <v>20327381.25</v>
      </c>
      <c r="E263" s="59">
        <v>21488095.5</v>
      </c>
      <c r="F263" s="59">
        <v>29107143.2773633</v>
      </c>
      <c r="G263" s="59">
        <v>327.380962371826</v>
      </c>
      <c r="H263" s="59">
        <v>-6409941664.44139</v>
      </c>
      <c r="I263" s="59">
        <v>0</v>
      </c>
      <c r="J263" s="59">
        <v>0</v>
      </c>
      <c r="K263" s="59">
        <v>0</v>
      </c>
      <c r="L263" s="59">
        <v>402</v>
      </c>
      <c r="M263" s="59">
        <v>0</v>
      </c>
      <c r="N263" s="59">
        <v>0</v>
      </c>
      <c r="O263" s="59">
        <v>411</v>
      </c>
      <c r="P263" s="59">
        <v>0</v>
      </c>
      <c r="Q263" s="59">
        <v>0</v>
      </c>
      <c r="R263" s="59">
        <v>1</v>
      </c>
      <c r="S263" s="59">
        <v>1</v>
      </c>
      <c r="T263" s="59">
        <f t="shared" si="210"/>
        <v>2</v>
      </c>
      <c r="U263" s="59">
        <f t="shared" si="211"/>
        <v>0</v>
      </c>
      <c r="V263" s="59">
        <f t="shared" si="212"/>
        <v>0</v>
      </c>
      <c r="W263" s="59">
        <f t="shared" si="213"/>
        <v>0</v>
      </c>
      <c r="X263" s="59">
        <f t="shared" si="214"/>
        <v>0</v>
      </c>
      <c r="Y263" s="59">
        <f t="shared" si="215"/>
        <v>0</v>
      </c>
      <c r="Z263" s="59">
        <f t="shared" si="216"/>
        <v>0</v>
      </c>
      <c r="AA263" s="59">
        <f t="shared" si="217"/>
        <v>0</v>
      </c>
      <c r="AB263" s="59">
        <f t="shared" si="218"/>
        <v>0</v>
      </c>
      <c r="AC263" s="59">
        <f t="shared" si="219"/>
        <v>0</v>
      </c>
      <c r="AD263" s="166">
        <f t="shared" si="209"/>
        <v>0</v>
      </c>
      <c r="AE263" s="169">
        <f t="shared" si="220"/>
        <v>0</v>
      </c>
      <c r="AF263" s="169">
        <f t="shared" si="221"/>
        <v>0</v>
      </c>
      <c r="AG263" s="169">
        <f t="shared" si="222"/>
        <v>0</v>
      </c>
      <c r="AH263" s="169">
        <f t="shared" si="223"/>
        <v>1</v>
      </c>
      <c r="AI263" s="169">
        <f t="shared" si="224"/>
        <v>0</v>
      </c>
      <c r="AJ263" s="169">
        <f t="shared" si="225"/>
        <v>0</v>
      </c>
      <c r="AK263" s="169">
        <f t="shared" si="226"/>
        <v>0</v>
      </c>
      <c r="AL263" s="169">
        <f t="shared" si="227"/>
        <v>1</v>
      </c>
      <c r="AM263" s="169">
        <f t="shared" si="228"/>
        <v>0</v>
      </c>
      <c r="AN263" s="169">
        <f t="shared" si="229"/>
        <v>0</v>
      </c>
      <c r="AO263" s="169">
        <f t="shared" si="230"/>
        <v>1</v>
      </c>
      <c r="AP263" s="169">
        <f t="shared" si="231"/>
        <v>0</v>
      </c>
      <c r="AQ263" s="169">
        <f t="shared" si="232"/>
        <v>0</v>
      </c>
      <c r="AR263" s="169">
        <f t="shared" si="233"/>
        <v>0</v>
      </c>
      <c r="AS263" s="169">
        <f t="shared" si="234"/>
        <v>0</v>
      </c>
      <c r="AT263" s="169">
        <f t="shared" si="235"/>
        <v>0</v>
      </c>
      <c r="AU263" s="169">
        <f t="shared" si="236"/>
        <v>0</v>
      </c>
      <c r="AV263" s="169">
        <f t="shared" si="237"/>
        <v>1</v>
      </c>
      <c r="AW263" s="169">
        <f t="shared" si="238"/>
        <v>1</v>
      </c>
      <c r="AX263" s="169">
        <f t="shared" si="239"/>
        <v>1</v>
      </c>
      <c r="AY263" s="169">
        <f t="shared" si="252"/>
        <v>0</v>
      </c>
      <c r="AZ263" s="169">
        <f t="shared" si="240"/>
        <v>0</v>
      </c>
      <c r="BA263" s="169">
        <f t="shared" si="241"/>
        <v>0</v>
      </c>
      <c r="BB263" s="169">
        <f t="shared" si="242"/>
        <v>1</v>
      </c>
      <c r="BC263" s="169">
        <f t="shared" si="243"/>
        <v>0</v>
      </c>
      <c r="BD263" s="169">
        <f t="shared" si="244"/>
        <v>1</v>
      </c>
      <c r="BE263" s="169">
        <f t="shared" si="245"/>
        <v>0</v>
      </c>
      <c r="BF263" s="169">
        <f t="shared" si="246"/>
        <v>0</v>
      </c>
      <c r="BG263" s="169">
        <f t="shared" si="247"/>
        <v>0</v>
      </c>
      <c r="BH263" s="169">
        <f t="shared" si="248"/>
        <v>0</v>
      </c>
      <c r="BI263" s="169">
        <f t="shared" si="249"/>
        <v>0</v>
      </c>
      <c r="BJ263" s="169">
        <f t="shared" si="250"/>
        <v>0</v>
      </c>
      <c r="BK263" s="167">
        <f t="shared" si="251"/>
        <v>1</v>
      </c>
      <c r="BL263" s="169">
        <f t="shared" si="253"/>
        <v>1</v>
      </c>
      <c r="BM263" s="169">
        <f t="shared" si="254"/>
        <v>0</v>
      </c>
      <c r="BN263" s="169">
        <f t="shared" si="255"/>
        <v>0</v>
      </c>
      <c r="BO263" s="169">
        <f t="shared" si="256"/>
        <v>1</v>
      </c>
      <c r="BP263" s="36">
        <f t="shared" si="257"/>
        <v>0</v>
      </c>
      <c r="BQ263">
        <f t="shared" si="258"/>
        <v>0</v>
      </c>
      <c r="BR263" s="36">
        <f t="shared" si="259"/>
        <v>1</v>
      </c>
      <c r="BS263" t="e">
        <f t="shared" si="260"/>
        <v>#N/A</v>
      </c>
    </row>
    <row r="264" spans="1:71">
      <c r="A264" s="59">
        <v>16</v>
      </c>
      <c r="B264" s="59">
        <v>12111</v>
      </c>
      <c r="C264" s="160">
        <v>45571428.377409399</v>
      </c>
      <c r="D264" s="59">
        <v>10714285.5</v>
      </c>
      <c r="E264" s="59">
        <v>16428571</v>
      </c>
      <c r="F264" s="59">
        <v>29142857.377409399</v>
      </c>
      <c r="G264" s="59">
        <v>457.142860412598</v>
      </c>
      <c r="H264" s="59">
        <v>-191293229.31540099</v>
      </c>
      <c r="I264" s="59">
        <v>101</v>
      </c>
      <c r="J264" s="59">
        <v>0</v>
      </c>
      <c r="K264" s="59">
        <v>0</v>
      </c>
      <c r="L264" s="59">
        <v>101</v>
      </c>
      <c r="M264" s="59">
        <v>0</v>
      </c>
      <c r="N264" s="59">
        <v>0</v>
      </c>
      <c r="O264" s="59">
        <v>0</v>
      </c>
      <c r="P264" s="59">
        <v>0</v>
      </c>
      <c r="Q264" s="59">
        <v>0</v>
      </c>
      <c r="R264" s="59">
        <v>2</v>
      </c>
      <c r="S264" s="59">
        <v>0</v>
      </c>
      <c r="T264" s="59">
        <f t="shared" si="210"/>
        <v>0</v>
      </c>
      <c r="U264" s="59">
        <f t="shared" si="211"/>
        <v>0</v>
      </c>
      <c r="V264" s="59">
        <f t="shared" si="212"/>
        <v>0</v>
      </c>
      <c r="W264" s="59">
        <f t="shared" si="213"/>
        <v>0</v>
      </c>
      <c r="X264" s="59">
        <f t="shared" si="214"/>
        <v>0</v>
      </c>
      <c r="Y264" s="59">
        <f t="shared" si="215"/>
        <v>0</v>
      </c>
      <c r="Z264" s="59">
        <f t="shared" si="216"/>
        <v>0</v>
      </c>
      <c r="AA264" s="59">
        <f t="shared" si="217"/>
        <v>0</v>
      </c>
      <c r="AB264" s="59">
        <f t="shared" si="218"/>
        <v>0</v>
      </c>
      <c r="AC264" s="59">
        <f t="shared" si="219"/>
        <v>0</v>
      </c>
      <c r="AD264" s="166">
        <f t="shared" si="209"/>
        <v>2</v>
      </c>
      <c r="AE264" s="169">
        <f t="shared" si="220"/>
        <v>0</v>
      </c>
      <c r="AF264" s="169">
        <f t="shared" si="221"/>
        <v>1</v>
      </c>
      <c r="AG264" s="169">
        <f t="shared" si="222"/>
        <v>0</v>
      </c>
      <c r="AH264" s="169">
        <f t="shared" si="223"/>
        <v>1</v>
      </c>
      <c r="AI264" s="169">
        <f t="shared" si="224"/>
        <v>0</v>
      </c>
      <c r="AJ264" s="169">
        <f t="shared" si="225"/>
        <v>0</v>
      </c>
      <c r="AK264" s="169">
        <f t="shared" si="226"/>
        <v>0</v>
      </c>
      <c r="AL264" s="169">
        <f t="shared" si="227"/>
        <v>1</v>
      </c>
      <c r="AM264" s="169">
        <f t="shared" si="228"/>
        <v>0</v>
      </c>
      <c r="AN264" s="169">
        <f t="shared" si="229"/>
        <v>0</v>
      </c>
      <c r="AO264" s="169">
        <f t="shared" si="230"/>
        <v>1</v>
      </c>
      <c r="AP264" s="169">
        <f t="shared" si="231"/>
        <v>0</v>
      </c>
      <c r="AQ264" s="169">
        <f t="shared" si="232"/>
        <v>0</v>
      </c>
      <c r="AR264" s="169">
        <f t="shared" si="233"/>
        <v>0</v>
      </c>
      <c r="AS264" s="169">
        <f t="shared" si="234"/>
        <v>0</v>
      </c>
      <c r="AT264" s="169">
        <f t="shared" si="235"/>
        <v>0</v>
      </c>
      <c r="AU264" s="169">
        <f t="shared" si="236"/>
        <v>0</v>
      </c>
      <c r="AV264" s="169">
        <f t="shared" si="237"/>
        <v>1</v>
      </c>
      <c r="AW264" s="169">
        <f t="shared" si="238"/>
        <v>0</v>
      </c>
      <c r="AX264" s="169">
        <f t="shared" si="239"/>
        <v>0</v>
      </c>
      <c r="AY264" s="169">
        <f t="shared" si="252"/>
        <v>0</v>
      </c>
      <c r="AZ264" s="169">
        <f t="shared" si="240"/>
        <v>0</v>
      </c>
      <c r="BA264" s="169">
        <f t="shared" si="241"/>
        <v>0</v>
      </c>
      <c r="BB264" s="169">
        <f t="shared" si="242"/>
        <v>1</v>
      </c>
      <c r="BC264" s="169">
        <f t="shared" si="243"/>
        <v>0</v>
      </c>
      <c r="BD264" s="169">
        <f t="shared" si="244"/>
        <v>1</v>
      </c>
      <c r="BE264" s="169">
        <f t="shared" si="245"/>
        <v>0</v>
      </c>
      <c r="BF264" s="169">
        <f t="shared" si="246"/>
        <v>0</v>
      </c>
      <c r="BG264" s="169">
        <f t="shared" si="247"/>
        <v>0</v>
      </c>
      <c r="BH264" s="169">
        <f t="shared" si="248"/>
        <v>0</v>
      </c>
      <c r="BI264" s="169">
        <f t="shared" si="249"/>
        <v>0</v>
      </c>
      <c r="BJ264" s="169">
        <f t="shared" si="250"/>
        <v>0</v>
      </c>
      <c r="BK264" s="167">
        <f t="shared" si="251"/>
        <v>0</v>
      </c>
      <c r="BL264" s="169">
        <f t="shared" si="253"/>
        <v>0</v>
      </c>
      <c r="BM264" s="169">
        <f t="shared" si="254"/>
        <v>1</v>
      </c>
      <c r="BN264" s="169">
        <f t="shared" si="255"/>
        <v>1</v>
      </c>
      <c r="BO264" s="169">
        <f t="shared" si="256"/>
        <v>0</v>
      </c>
      <c r="BP264" s="36">
        <f t="shared" si="257"/>
        <v>1</v>
      </c>
      <c r="BQ264">
        <f t="shared" si="258"/>
        <v>0</v>
      </c>
      <c r="BR264" s="36">
        <f t="shared" si="259"/>
        <v>0</v>
      </c>
      <c r="BS264" t="e">
        <f t="shared" si="260"/>
        <v>#N/A</v>
      </c>
    </row>
    <row r="265" spans="1:71">
      <c r="A265" s="59">
        <v>259</v>
      </c>
      <c r="B265" s="59">
        <v>152341</v>
      </c>
      <c r="C265" s="160">
        <v>46874999.800430901</v>
      </c>
      <c r="D265" s="59">
        <v>17607142</v>
      </c>
      <c r="E265" s="59">
        <v>17607142</v>
      </c>
      <c r="F265" s="59">
        <v>29267857.800430901</v>
      </c>
      <c r="G265" s="59">
        <v>25</v>
      </c>
      <c r="H265" s="59">
        <v>-3853826311.2369099</v>
      </c>
      <c r="I265" s="59">
        <v>416</v>
      </c>
      <c r="J265" s="59">
        <v>444</v>
      </c>
      <c r="K265" s="59">
        <v>0</v>
      </c>
      <c r="L265" s="59">
        <v>0</v>
      </c>
      <c r="M265" s="59">
        <v>0</v>
      </c>
      <c r="N265" s="59">
        <v>0</v>
      </c>
      <c r="O265" s="59">
        <v>0</v>
      </c>
      <c r="P265" s="59">
        <v>0</v>
      </c>
      <c r="Q265" s="59">
        <v>0</v>
      </c>
      <c r="R265" s="59">
        <v>2</v>
      </c>
      <c r="S265" s="59">
        <v>0</v>
      </c>
      <c r="T265" s="59">
        <f t="shared" si="210"/>
        <v>1</v>
      </c>
      <c r="U265" s="59">
        <f t="shared" si="211"/>
        <v>0</v>
      </c>
      <c r="V265" s="59">
        <f t="shared" si="212"/>
        <v>0</v>
      </c>
      <c r="W265" s="59">
        <f t="shared" si="213"/>
        <v>1</v>
      </c>
      <c r="X265" s="59">
        <f t="shared" si="214"/>
        <v>0</v>
      </c>
      <c r="Y265" s="59">
        <f t="shared" si="215"/>
        <v>0</v>
      </c>
      <c r="Z265" s="59">
        <f t="shared" si="216"/>
        <v>0</v>
      </c>
      <c r="AA265" s="59">
        <f t="shared" si="217"/>
        <v>0</v>
      </c>
      <c r="AB265" s="59">
        <f t="shared" si="218"/>
        <v>0</v>
      </c>
      <c r="AC265" s="59">
        <f t="shared" si="219"/>
        <v>0</v>
      </c>
      <c r="AD265" s="166">
        <f t="shared" si="209"/>
        <v>0</v>
      </c>
      <c r="AE265" s="169">
        <f t="shared" si="220"/>
        <v>0</v>
      </c>
      <c r="AF265" s="169">
        <f t="shared" si="221"/>
        <v>0</v>
      </c>
      <c r="AG265" s="169">
        <f t="shared" si="222"/>
        <v>0</v>
      </c>
      <c r="AH265" s="169">
        <f t="shared" si="223"/>
        <v>1</v>
      </c>
      <c r="AI265" s="169">
        <f t="shared" si="224"/>
        <v>0</v>
      </c>
      <c r="AJ265" s="169">
        <f t="shared" si="225"/>
        <v>0</v>
      </c>
      <c r="AK265" s="169">
        <f t="shared" si="226"/>
        <v>0</v>
      </c>
      <c r="AL265" s="169">
        <f t="shared" si="227"/>
        <v>1</v>
      </c>
      <c r="AM265" s="169">
        <f t="shared" si="228"/>
        <v>0</v>
      </c>
      <c r="AN265" s="169">
        <f t="shared" si="229"/>
        <v>0</v>
      </c>
      <c r="AO265" s="169">
        <f t="shared" si="230"/>
        <v>1</v>
      </c>
      <c r="AP265" s="169">
        <f t="shared" si="231"/>
        <v>0</v>
      </c>
      <c r="AQ265" s="169">
        <f t="shared" si="232"/>
        <v>0</v>
      </c>
      <c r="AR265" s="169">
        <f t="shared" si="233"/>
        <v>0</v>
      </c>
      <c r="AS265" s="169">
        <f t="shared" si="234"/>
        <v>0</v>
      </c>
      <c r="AT265" s="169">
        <f t="shared" si="235"/>
        <v>0</v>
      </c>
      <c r="AU265" s="169">
        <f t="shared" si="236"/>
        <v>0</v>
      </c>
      <c r="AV265" s="169">
        <f t="shared" si="237"/>
        <v>1</v>
      </c>
      <c r="AW265" s="169">
        <f t="shared" si="238"/>
        <v>1</v>
      </c>
      <c r="AX265" s="169">
        <f t="shared" si="239"/>
        <v>0</v>
      </c>
      <c r="AY265" s="169">
        <f t="shared" si="252"/>
        <v>1</v>
      </c>
      <c r="AZ265" s="169">
        <f t="shared" si="240"/>
        <v>0</v>
      </c>
      <c r="BA265" s="169">
        <f t="shared" si="241"/>
        <v>0</v>
      </c>
      <c r="BB265" s="169">
        <f t="shared" si="242"/>
        <v>1</v>
      </c>
      <c r="BC265" s="169">
        <f t="shared" si="243"/>
        <v>1</v>
      </c>
      <c r="BD265" s="169">
        <f t="shared" si="244"/>
        <v>0</v>
      </c>
      <c r="BE265" s="169">
        <f t="shared" si="245"/>
        <v>0</v>
      </c>
      <c r="BF265" s="169">
        <f t="shared" si="246"/>
        <v>0</v>
      </c>
      <c r="BG265" s="169">
        <f t="shared" si="247"/>
        <v>0</v>
      </c>
      <c r="BH265" s="169">
        <f t="shared" si="248"/>
        <v>0</v>
      </c>
      <c r="BI265" s="169">
        <f t="shared" si="249"/>
        <v>0</v>
      </c>
      <c r="BJ265" s="169">
        <f t="shared" si="250"/>
        <v>1</v>
      </c>
      <c r="BK265" s="167">
        <f t="shared" si="251"/>
        <v>0</v>
      </c>
      <c r="BL265" s="169">
        <f t="shared" si="253"/>
        <v>0</v>
      </c>
      <c r="BM265" s="169">
        <f t="shared" si="254"/>
        <v>1</v>
      </c>
      <c r="BN265" s="169">
        <f t="shared" si="255"/>
        <v>1</v>
      </c>
      <c r="BO265" s="169">
        <f t="shared" si="256"/>
        <v>0</v>
      </c>
      <c r="BP265" s="36">
        <f t="shared" si="257"/>
        <v>0</v>
      </c>
      <c r="BQ265">
        <f t="shared" si="258"/>
        <v>0</v>
      </c>
      <c r="BR265" s="36">
        <f t="shared" si="259"/>
        <v>1</v>
      </c>
      <c r="BS265" t="e">
        <f t="shared" si="260"/>
        <v>#N/A</v>
      </c>
    </row>
    <row r="266" spans="1:71">
      <c r="A266" s="59">
        <v>367</v>
      </c>
      <c r="B266" s="59">
        <v>221111</v>
      </c>
      <c r="C266" s="160">
        <v>37419354.5509203</v>
      </c>
      <c r="D266" s="59">
        <v>8109677.5</v>
      </c>
      <c r="E266" s="59">
        <v>8109677.5</v>
      </c>
      <c r="F266" s="59">
        <v>29309677.0509203</v>
      </c>
      <c r="G266" s="59">
        <v>612.90319824218795</v>
      </c>
      <c r="H266" s="59">
        <v>-5460505790.8240805</v>
      </c>
      <c r="I266" s="59">
        <v>0</v>
      </c>
      <c r="J266" s="59">
        <v>0</v>
      </c>
      <c r="K266" s="59">
        <v>0</v>
      </c>
      <c r="L266" s="59">
        <v>101</v>
      </c>
      <c r="M266" s="59">
        <v>0</v>
      </c>
      <c r="N266" s="59">
        <v>0</v>
      </c>
      <c r="O266" s="59">
        <v>101</v>
      </c>
      <c r="P266" s="59">
        <v>0</v>
      </c>
      <c r="Q266" s="59">
        <v>0</v>
      </c>
      <c r="R266" s="59">
        <v>1</v>
      </c>
      <c r="S266" s="59">
        <v>0</v>
      </c>
      <c r="T266" s="59">
        <f t="shared" si="210"/>
        <v>0</v>
      </c>
      <c r="U266" s="59">
        <f t="shared" si="211"/>
        <v>0</v>
      </c>
      <c r="V266" s="59">
        <f t="shared" si="212"/>
        <v>0</v>
      </c>
      <c r="W266" s="59">
        <f t="shared" si="213"/>
        <v>0</v>
      </c>
      <c r="X266" s="59">
        <f t="shared" si="214"/>
        <v>0</v>
      </c>
      <c r="Y266" s="59">
        <f t="shared" si="215"/>
        <v>0</v>
      </c>
      <c r="Z266" s="59">
        <f t="shared" si="216"/>
        <v>0</v>
      </c>
      <c r="AA266" s="59">
        <f t="shared" si="217"/>
        <v>0</v>
      </c>
      <c r="AB266" s="59">
        <f t="shared" si="218"/>
        <v>0</v>
      </c>
      <c r="AC266" s="59">
        <f t="shared" si="219"/>
        <v>0</v>
      </c>
      <c r="AD266" s="166">
        <f t="shared" si="209"/>
        <v>2</v>
      </c>
      <c r="AE266" s="169">
        <f t="shared" si="220"/>
        <v>0</v>
      </c>
      <c r="AF266" s="169">
        <f t="shared" si="221"/>
        <v>1</v>
      </c>
      <c r="AG266" s="169">
        <f t="shared" si="222"/>
        <v>0</v>
      </c>
      <c r="AH266" s="169">
        <f t="shared" si="223"/>
        <v>1</v>
      </c>
      <c r="AI266" s="169">
        <f t="shared" si="224"/>
        <v>0</v>
      </c>
      <c r="AJ266" s="169">
        <f t="shared" si="225"/>
        <v>0</v>
      </c>
      <c r="AK266" s="169">
        <f t="shared" si="226"/>
        <v>0</v>
      </c>
      <c r="AL266" s="169">
        <f t="shared" si="227"/>
        <v>1</v>
      </c>
      <c r="AM266" s="169">
        <f t="shared" si="228"/>
        <v>0</v>
      </c>
      <c r="AN266" s="169">
        <f t="shared" si="229"/>
        <v>0</v>
      </c>
      <c r="AO266" s="169">
        <f t="shared" si="230"/>
        <v>1</v>
      </c>
      <c r="AP266" s="169">
        <f t="shared" si="231"/>
        <v>0</v>
      </c>
      <c r="AQ266" s="169">
        <f t="shared" si="232"/>
        <v>0</v>
      </c>
      <c r="AR266" s="169">
        <f t="shared" si="233"/>
        <v>0</v>
      </c>
      <c r="AS266" s="169">
        <f t="shared" si="234"/>
        <v>0</v>
      </c>
      <c r="AT266" s="169">
        <f t="shared" si="235"/>
        <v>0</v>
      </c>
      <c r="AU266" s="169">
        <f t="shared" si="236"/>
        <v>0</v>
      </c>
      <c r="AV266" s="169">
        <f t="shared" si="237"/>
        <v>1</v>
      </c>
      <c r="AW266" s="169">
        <f t="shared" si="238"/>
        <v>0</v>
      </c>
      <c r="AX266" s="169">
        <f t="shared" si="239"/>
        <v>0</v>
      </c>
      <c r="AY266" s="169">
        <f t="shared" si="252"/>
        <v>0</v>
      </c>
      <c r="AZ266" s="169">
        <f t="shared" si="240"/>
        <v>0</v>
      </c>
      <c r="BA266" s="169">
        <f t="shared" si="241"/>
        <v>0</v>
      </c>
      <c r="BB266" s="169">
        <f t="shared" si="242"/>
        <v>1</v>
      </c>
      <c r="BC266" s="169">
        <f t="shared" si="243"/>
        <v>0</v>
      </c>
      <c r="BD266" s="169">
        <f t="shared" si="244"/>
        <v>1</v>
      </c>
      <c r="BE266" s="169">
        <f t="shared" si="245"/>
        <v>0</v>
      </c>
      <c r="BF266" s="169">
        <f t="shared" si="246"/>
        <v>0</v>
      </c>
      <c r="BG266" s="169">
        <f t="shared" si="247"/>
        <v>0</v>
      </c>
      <c r="BH266" s="169">
        <f t="shared" si="248"/>
        <v>0</v>
      </c>
      <c r="BI266" s="169">
        <f t="shared" si="249"/>
        <v>0</v>
      </c>
      <c r="BJ266" s="169">
        <f t="shared" si="250"/>
        <v>0</v>
      </c>
      <c r="BK266" s="167">
        <f t="shared" si="251"/>
        <v>0</v>
      </c>
      <c r="BL266" s="169">
        <f t="shared" si="253"/>
        <v>1</v>
      </c>
      <c r="BM266" s="169">
        <f t="shared" si="254"/>
        <v>0</v>
      </c>
      <c r="BN266" s="169">
        <f t="shared" si="255"/>
        <v>1</v>
      </c>
      <c r="BO266" s="169">
        <f t="shared" si="256"/>
        <v>0</v>
      </c>
      <c r="BP266" s="36">
        <f t="shared" si="257"/>
        <v>1</v>
      </c>
      <c r="BQ266">
        <f t="shared" si="258"/>
        <v>0</v>
      </c>
      <c r="BR266" s="36">
        <f t="shared" si="259"/>
        <v>0</v>
      </c>
      <c r="BS266" t="e">
        <f t="shared" si="260"/>
        <v>#N/A</v>
      </c>
    </row>
    <row r="267" spans="1:71">
      <c r="A267" s="59">
        <v>119</v>
      </c>
      <c r="B267" s="59">
        <v>111114</v>
      </c>
      <c r="C267" s="160">
        <v>50000000.938688003</v>
      </c>
      <c r="D267" s="59">
        <v>20425715</v>
      </c>
      <c r="E267" s="59">
        <v>20425715</v>
      </c>
      <c r="F267" s="59">
        <v>29574285.938687999</v>
      </c>
      <c r="G267" s="59">
        <v>11.4285712242126</v>
      </c>
      <c r="H267" s="59">
        <v>-1837192754.55003</v>
      </c>
      <c r="I267" s="59">
        <v>102</v>
      </c>
      <c r="J267" s="59">
        <v>0</v>
      </c>
      <c r="K267" s="59">
        <v>0</v>
      </c>
      <c r="L267" s="59">
        <v>102</v>
      </c>
      <c r="M267" s="59">
        <v>0</v>
      </c>
      <c r="N267" s="59">
        <v>0</v>
      </c>
      <c r="O267" s="59">
        <v>0</v>
      </c>
      <c r="P267" s="59">
        <v>0</v>
      </c>
      <c r="Q267" s="59">
        <v>0</v>
      </c>
      <c r="R267" s="59">
        <v>1</v>
      </c>
      <c r="S267" s="59">
        <v>0</v>
      </c>
      <c r="T267" s="59">
        <f t="shared" si="210"/>
        <v>0</v>
      </c>
      <c r="U267" s="59">
        <f t="shared" si="211"/>
        <v>0</v>
      </c>
      <c r="V267" s="59">
        <f t="shared" si="212"/>
        <v>2</v>
      </c>
      <c r="W267" s="59">
        <f t="shared" si="213"/>
        <v>0</v>
      </c>
      <c r="X267" s="59">
        <f t="shared" si="214"/>
        <v>0</v>
      </c>
      <c r="Y267" s="59">
        <f t="shared" si="215"/>
        <v>0</v>
      </c>
      <c r="Z267" s="59">
        <f t="shared" si="216"/>
        <v>0</v>
      </c>
      <c r="AA267" s="59">
        <f t="shared" si="217"/>
        <v>0</v>
      </c>
      <c r="AB267" s="59">
        <f t="shared" si="218"/>
        <v>0</v>
      </c>
      <c r="AC267" s="59">
        <f t="shared" si="219"/>
        <v>0</v>
      </c>
      <c r="AD267" s="166">
        <f t="shared" si="209"/>
        <v>0</v>
      </c>
      <c r="AE267" s="169">
        <f t="shared" si="220"/>
        <v>0</v>
      </c>
      <c r="AF267" s="169">
        <f t="shared" si="221"/>
        <v>0</v>
      </c>
      <c r="AG267" s="169">
        <f t="shared" si="222"/>
        <v>0</v>
      </c>
      <c r="AH267" s="169">
        <f t="shared" si="223"/>
        <v>1</v>
      </c>
      <c r="AI267" s="169">
        <f t="shared" si="224"/>
        <v>0</v>
      </c>
      <c r="AJ267" s="169">
        <f t="shared" si="225"/>
        <v>0</v>
      </c>
      <c r="AK267" s="169">
        <f t="shared" si="226"/>
        <v>0</v>
      </c>
      <c r="AL267" s="169">
        <f t="shared" si="227"/>
        <v>1</v>
      </c>
      <c r="AM267" s="169">
        <f t="shared" si="228"/>
        <v>1</v>
      </c>
      <c r="AN267" s="169">
        <f t="shared" si="229"/>
        <v>0</v>
      </c>
      <c r="AO267" s="169">
        <f t="shared" si="230"/>
        <v>1</v>
      </c>
      <c r="AP267" s="169">
        <f t="shared" si="231"/>
        <v>1</v>
      </c>
      <c r="AQ267" s="169">
        <f t="shared" si="232"/>
        <v>0</v>
      </c>
      <c r="AR267" s="169">
        <f t="shared" si="233"/>
        <v>0</v>
      </c>
      <c r="AS267" s="169">
        <f t="shared" si="234"/>
        <v>0</v>
      </c>
      <c r="AT267" s="169">
        <f t="shared" si="235"/>
        <v>0</v>
      </c>
      <c r="AU267" s="169">
        <f t="shared" si="236"/>
        <v>0</v>
      </c>
      <c r="AV267" s="169">
        <f t="shared" si="237"/>
        <v>1</v>
      </c>
      <c r="AW267" s="169">
        <f t="shared" si="238"/>
        <v>0</v>
      </c>
      <c r="AX267" s="169">
        <f t="shared" si="239"/>
        <v>0</v>
      </c>
      <c r="AY267" s="169">
        <f t="shared" si="252"/>
        <v>0</v>
      </c>
      <c r="AZ267" s="169">
        <f t="shared" si="240"/>
        <v>0</v>
      </c>
      <c r="BA267" s="169">
        <f t="shared" si="241"/>
        <v>0</v>
      </c>
      <c r="BB267" s="169">
        <f t="shared" si="242"/>
        <v>1</v>
      </c>
      <c r="BC267" s="169">
        <f t="shared" si="243"/>
        <v>0</v>
      </c>
      <c r="BD267" s="169">
        <f t="shared" si="244"/>
        <v>1</v>
      </c>
      <c r="BE267" s="169">
        <f t="shared" si="245"/>
        <v>0</v>
      </c>
      <c r="BF267" s="169">
        <f t="shared" si="246"/>
        <v>0</v>
      </c>
      <c r="BG267" s="169">
        <f t="shared" si="247"/>
        <v>0</v>
      </c>
      <c r="BH267" s="169">
        <f t="shared" si="248"/>
        <v>0</v>
      </c>
      <c r="BI267" s="169">
        <f t="shared" si="249"/>
        <v>0</v>
      </c>
      <c r="BJ267" s="169">
        <f t="shared" si="250"/>
        <v>0</v>
      </c>
      <c r="BK267" s="167">
        <f t="shared" si="251"/>
        <v>0</v>
      </c>
      <c r="BL267" s="169">
        <f t="shared" si="253"/>
        <v>1</v>
      </c>
      <c r="BM267" s="169">
        <f t="shared" si="254"/>
        <v>0</v>
      </c>
      <c r="BN267" s="169">
        <f t="shared" si="255"/>
        <v>1</v>
      </c>
      <c r="BO267" s="169">
        <f t="shared" si="256"/>
        <v>0</v>
      </c>
      <c r="BP267" s="36">
        <f t="shared" si="257"/>
        <v>0</v>
      </c>
      <c r="BQ267">
        <f t="shared" si="258"/>
        <v>0</v>
      </c>
      <c r="BR267" s="36">
        <f t="shared" si="259"/>
        <v>0</v>
      </c>
      <c r="BS267" t="e">
        <f t="shared" si="260"/>
        <v>#N/A</v>
      </c>
    </row>
    <row r="268" spans="1:71">
      <c r="A268" s="59">
        <v>14</v>
      </c>
      <c r="B268" s="59">
        <v>11282</v>
      </c>
      <c r="C268" s="160">
        <v>37976189.865389302</v>
      </c>
      <c r="D268" s="59">
        <v>8285714.25</v>
      </c>
      <c r="E268" s="59">
        <v>8285714.25</v>
      </c>
      <c r="F268" s="59">
        <v>29690475.615389299</v>
      </c>
      <c r="G268" s="59">
        <v>126.98412322998</v>
      </c>
      <c r="H268" s="59">
        <v>-64102755.242459796</v>
      </c>
      <c r="I268" s="59">
        <v>0</v>
      </c>
      <c r="J268" s="59">
        <v>0</v>
      </c>
      <c r="K268" s="59">
        <v>0</v>
      </c>
      <c r="L268" s="59">
        <v>101</v>
      </c>
      <c r="M268" s="59">
        <v>0</v>
      </c>
      <c r="N268" s="59">
        <v>0</v>
      </c>
      <c r="O268" s="59">
        <v>101</v>
      </c>
      <c r="P268" s="59">
        <v>0</v>
      </c>
      <c r="Q268" s="59">
        <v>0</v>
      </c>
      <c r="R268" s="59">
        <v>1</v>
      </c>
      <c r="S268" s="59">
        <v>0</v>
      </c>
      <c r="T268" s="59">
        <f t="shared" si="210"/>
        <v>0</v>
      </c>
      <c r="U268" s="59">
        <f t="shared" si="211"/>
        <v>0</v>
      </c>
      <c r="V268" s="59">
        <f t="shared" si="212"/>
        <v>0</v>
      </c>
      <c r="W268" s="59">
        <f t="shared" si="213"/>
        <v>0</v>
      </c>
      <c r="X268" s="59">
        <f t="shared" si="214"/>
        <v>0</v>
      </c>
      <c r="Y268" s="59">
        <f t="shared" si="215"/>
        <v>0</v>
      </c>
      <c r="Z268" s="59">
        <f t="shared" si="216"/>
        <v>0</v>
      </c>
      <c r="AA268" s="59">
        <f t="shared" si="217"/>
        <v>0</v>
      </c>
      <c r="AB268" s="59">
        <f t="shared" si="218"/>
        <v>0</v>
      </c>
      <c r="AC268" s="59">
        <f t="shared" si="219"/>
        <v>0</v>
      </c>
      <c r="AD268" s="166">
        <f t="shared" si="209"/>
        <v>2</v>
      </c>
      <c r="AE268" s="169">
        <f t="shared" si="220"/>
        <v>0</v>
      </c>
      <c r="AF268" s="169">
        <f t="shared" si="221"/>
        <v>1</v>
      </c>
      <c r="AG268" s="169">
        <f t="shared" si="222"/>
        <v>0</v>
      </c>
      <c r="AH268" s="169">
        <f t="shared" si="223"/>
        <v>1</v>
      </c>
      <c r="AI268" s="169">
        <f t="shared" si="224"/>
        <v>0</v>
      </c>
      <c r="AJ268" s="169">
        <f t="shared" si="225"/>
        <v>0</v>
      </c>
      <c r="AK268" s="169">
        <f t="shared" si="226"/>
        <v>0</v>
      </c>
      <c r="AL268" s="169">
        <f t="shared" si="227"/>
        <v>1</v>
      </c>
      <c r="AM268" s="169">
        <f t="shared" si="228"/>
        <v>0</v>
      </c>
      <c r="AN268" s="169">
        <f t="shared" si="229"/>
        <v>0</v>
      </c>
      <c r="AO268" s="169">
        <f t="shared" si="230"/>
        <v>1</v>
      </c>
      <c r="AP268" s="169">
        <f t="shared" si="231"/>
        <v>0</v>
      </c>
      <c r="AQ268" s="169">
        <f t="shared" si="232"/>
        <v>0</v>
      </c>
      <c r="AR268" s="169">
        <f t="shared" si="233"/>
        <v>0</v>
      </c>
      <c r="AS268" s="169">
        <f t="shared" si="234"/>
        <v>0</v>
      </c>
      <c r="AT268" s="169">
        <f t="shared" si="235"/>
        <v>0</v>
      </c>
      <c r="AU268" s="169">
        <f t="shared" si="236"/>
        <v>0</v>
      </c>
      <c r="AV268" s="169">
        <f t="shared" si="237"/>
        <v>1</v>
      </c>
      <c r="AW268" s="169">
        <f t="shared" si="238"/>
        <v>0</v>
      </c>
      <c r="AX268" s="169">
        <f t="shared" si="239"/>
        <v>0</v>
      </c>
      <c r="AY268" s="169">
        <f t="shared" si="252"/>
        <v>0</v>
      </c>
      <c r="AZ268" s="169">
        <f t="shared" si="240"/>
        <v>0</v>
      </c>
      <c r="BA268" s="169">
        <f t="shared" si="241"/>
        <v>0</v>
      </c>
      <c r="BB268" s="169">
        <f t="shared" si="242"/>
        <v>1</v>
      </c>
      <c r="BC268" s="169">
        <f t="shared" si="243"/>
        <v>0</v>
      </c>
      <c r="BD268" s="169">
        <f t="shared" si="244"/>
        <v>1</v>
      </c>
      <c r="BE268" s="169">
        <f t="shared" si="245"/>
        <v>0</v>
      </c>
      <c r="BF268" s="169">
        <f t="shared" si="246"/>
        <v>0</v>
      </c>
      <c r="BG268" s="169">
        <f t="shared" si="247"/>
        <v>0</v>
      </c>
      <c r="BH268" s="169">
        <f t="shared" si="248"/>
        <v>0</v>
      </c>
      <c r="BI268" s="169">
        <f t="shared" si="249"/>
        <v>0</v>
      </c>
      <c r="BJ268" s="169">
        <f t="shared" si="250"/>
        <v>0</v>
      </c>
      <c r="BK268" s="167">
        <f t="shared" si="251"/>
        <v>0</v>
      </c>
      <c r="BL268" s="169">
        <f t="shared" si="253"/>
        <v>1</v>
      </c>
      <c r="BM268" s="169">
        <f t="shared" si="254"/>
        <v>0</v>
      </c>
      <c r="BN268" s="169">
        <f t="shared" si="255"/>
        <v>1</v>
      </c>
      <c r="BO268" s="169">
        <f t="shared" si="256"/>
        <v>0</v>
      </c>
      <c r="BP268" s="36">
        <f t="shared" si="257"/>
        <v>1</v>
      </c>
      <c r="BQ268">
        <f t="shared" si="258"/>
        <v>0</v>
      </c>
      <c r="BR268" s="36">
        <f t="shared" si="259"/>
        <v>0</v>
      </c>
      <c r="BS268" t="e">
        <f t="shared" si="260"/>
        <v>#N/A</v>
      </c>
    </row>
    <row r="269" spans="1:71">
      <c r="A269" s="59">
        <v>116</v>
      </c>
      <c r="B269" s="59">
        <v>25162</v>
      </c>
      <c r="C269" s="160">
        <v>93750002.095475897</v>
      </c>
      <c r="D269" s="59">
        <v>63781248</v>
      </c>
      <c r="E269" s="59">
        <v>63781248</v>
      </c>
      <c r="F269" s="59">
        <v>29968754.095475901</v>
      </c>
      <c r="G269" s="59">
        <v>325</v>
      </c>
      <c r="H269" s="59">
        <v>-1829255428.98472</v>
      </c>
      <c r="I269" s="59">
        <v>0</v>
      </c>
      <c r="J269" s="59">
        <v>0</v>
      </c>
      <c r="K269" s="59">
        <v>0</v>
      </c>
      <c r="L269" s="59">
        <v>417</v>
      </c>
      <c r="M269" s="59">
        <v>444</v>
      </c>
      <c r="N269" s="59">
        <v>0</v>
      </c>
      <c r="O269" s="59">
        <v>417</v>
      </c>
      <c r="P269" s="59">
        <v>444</v>
      </c>
      <c r="Q269" s="59">
        <v>0</v>
      </c>
      <c r="R269" s="59">
        <v>2</v>
      </c>
      <c r="S269" s="59">
        <v>0</v>
      </c>
      <c r="T269" s="59">
        <f t="shared" si="210"/>
        <v>2</v>
      </c>
      <c r="U269" s="59">
        <f t="shared" si="211"/>
        <v>0</v>
      </c>
      <c r="V269" s="59">
        <f t="shared" si="212"/>
        <v>0</v>
      </c>
      <c r="W269" s="59">
        <f t="shared" si="213"/>
        <v>2</v>
      </c>
      <c r="X269" s="59">
        <f t="shared" si="214"/>
        <v>0</v>
      </c>
      <c r="Y269" s="59">
        <f t="shared" si="215"/>
        <v>0</v>
      </c>
      <c r="Z269" s="59">
        <f t="shared" si="216"/>
        <v>0</v>
      </c>
      <c r="AA269" s="59">
        <f t="shared" si="217"/>
        <v>0</v>
      </c>
      <c r="AB269" s="59">
        <f t="shared" si="218"/>
        <v>0</v>
      </c>
      <c r="AC269" s="59">
        <f t="shared" si="219"/>
        <v>0</v>
      </c>
      <c r="AD269" s="166">
        <f t="shared" si="209"/>
        <v>0</v>
      </c>
      <c r="AE269" s="169">
        <f t="shared" si="220"/>
        <v>0</v>
      </c>
      <c r="AF269" s="169">
        <f t="shared" si="221"/>
        <v>0</v>
      </c>
      <c r="AG269" s="169">
        <f t="shared" si="222"/>
        <v>0</v>
      </c>
      <c r="AH269" s="169">
        <f t="shared" si="223"/>
        <v>1</v>
      </c>
      <c r="AI269" s="169">
        <f t="shared" si="224"/>
        <v>0</v>
      </c>
      <c r="AJ269" s="169">
        <f t="shared" si="225"/>
        <v>0</v>
      </c>
      <c r="AK269" s="169">
        <f t="shared" si="226"/>
        <v>0</v>
      </c>
      <c r="AL269" s="169">
        <f t="shared" si="227"/>
        <v>1</v>
      </c>
      <c r="AM269" s="169">
        <f t="shared" si="228"/>
        <v>0</v>
      </c>
      <c r="AN269" s="169">
        <f t="shared" si="229"/>
        <v>0</v>
      </c>
      <c r="AO269" s="169">
        <f t="shared" si="230"/>
        <v>1</v>
      </c>
      <c r="AP269" s="169">
        <f t="shared" si="231"/>
        <v>0</v>
      </c>
      <c r="AQ269" s="169">
        <f t="shared" si="232"/>
        <v>0</v>
      </c>
      <c r="AR269" s="169">
        <f t="shared" si="233"/>
        <v>0</v>
      </c>
      <c r="AS269" s="169">
        <f t="shared" si="234"/>
        <v>0</v>
      </c>
      <c r="AT269" s="169">
        <f t="shared" si="235"/>
        <v>0</v>
      </c>
      <c r="AU269" s="169">
        <f t="shared" si="236"/>
        <v>0</v>
      </c>
      <c r="AV269" s="169">
        <f t="shared" si="237"/>
        <v>1</v>
      </c>
      <c r="AW269" s="169">
        <f t="shared" si="238"/>
        <v>1</v>
      </c>
      <c r="AX269" s="169">
        <f t="shared" si="239"/>
        <v>1</v>
      </c>
      <c r="AY269" s="169">
        <f t="shared" si="252"/>
        <v>0</v>
      </c>
      <c r="AZ269" s="169">
        <f t="shared" si="240"/>
        <v>0</v>
      </c>
      <c r="BA269" s="169">
        <f t="shared" si="241"/>
        <v>0</v>
      </c>
      <c r="BB269" s="169">
        <f t="shared" si="242"/>
        <v>1</v>
      </c>
      <c r="BC269" s="169">
        <f t="shared" si="243"/>
        <v>2</v>
      </c>
      <c r="BD269" s="169">
        <f t="shared" si="244"/>
        <v>0</v>
      </c>
      <c r="BE269" s="169">
        <f t="shared" si="245"/>
        <v>0</v>
      </c>
      <c r="BF269" s="169">
        <f t="shared" si="246"/>
        <v>2</v>
      </c>
      <c r="BG269" s="169">
        <f t="shared" si="247"/>
        <v>0</v>
      </c>
      <c r="BH269" s="169">
        <f t="shared" si="248"/>
        <v>0</v>
      </c>
      <c r="BI269" s="169">
        <f t="shared" si="249"/>
        <v>0</v>
      </c>
      <c r="BJ269" s="169">
        <f t="shared" si="250"/>
        <v>0</v>
      </c>
      <c r="BK269" s="167">
        <f t="shared" si="251"/>
        <v>0</v>
      </c>
      <c r="BL269" s="169">
        <f t="shared" si="253"/>
        <v>0</v>
      </c>
      <c r="BM269" s="169">
        <f t="shared" si="254"/>
        <v>1</v>
      </c>
      <c r="BN269" s="169">
        <f t="shared" si="255"/>
        <v>1</v>
      </c>
      <c r="BO269" s="169">
        <f t="shared" si="256"/>
        <v>0</v>
      </c>
      <c r="BP269" s="36">
        <f t="shared" si="257"/>
        <v>0</v>
      </c>
      <c r="BQ269">
        <f t="shared" si="258"/>
        <v>0</v>
      </c>
      <c r="BR269" s="36">
        <f t="shared" si="259"/>
        <v>4</v>
      </c>
      <c r="BS269" t="e">
        <f t="shared" si="260"/>
        <v>#N/A</v>
      </c>
    </row>
    <row r="270" spans="1:71">
      <c r="A270" s="59">
        <v>262</v>
      </c>
      <c r="B270" s="59">
        <v>161121</v>
      </c>
      <c r="C270" s="160">
        <v>170416670.47577599</v>
      </c>
      <c r="D270" s="59">
        <v>95704482</v>
      </c>
      <c r="E270" s="59">
        <v>140402400</v>
      </c>
      <c r="F270" s="59">
        <v>30014270.475776099</v>
      </c>
      <c r="G270" s="59">
        <v>1308.33335876465</v>
      </c>
      <c r="H270" s="59">
        <v>-3882329898.5615702</v>
      </c>
      <c r="I270" s="59">
        <v>415</v>
      </c>
      <c r="J270" s="59">
        <v>0</v>
      </c>
      <c r="K270" s="59">
        <v>0</v>
      </c>
      <c r="L270" s="59">
        <v>412</v>
      </c>
      <c r="M270" s="59">
        <v>0</v>
      </c>
      <c r="N270" s="59">
        <v>0</v>
      </c>
      <c r="O270" s="59">
        <v>403</v>
      </c>
      <c r="P270" s="59">
        <v>0</v>
      </c>
      <c r="Q270" s="59">
        <v>0</v>
      </c>
      <c r="R270" s="59">
        <v>2</v>
      </c>
      <c r="S270" s="59">
        <v>0</v>
      </c>
      <c r="T270" s="59">
        <f t="shared" si="210"/>
        <v>3</v>
      </c>
      <c r="U270" s="59">
        <f t="shared" si="211"/>
        <v>0</v>
      </c>
      <c r="V270" s="59">
        <f t="shared" si="212"/>
        <v>0</v>
      </c>
      <c r="W270" s="59">
        <f t="shared" si="213"/>
        <v>0</v>
      </c>
      <c r="X270" s="59">
        <f t="shared" si="214"/>
        <v>0</v>
      </c>
      <c r="Y270" s="59">
        <f t="shared" si="215"/>
        <v>0</v>
      </c>
      <c r="Z270" s="59">
        <f t="shared" si="216"/>
        <v>0</v>
      </c>
      <c r="AA270" s="59">
        <f t="shared" si="217"/>
        <v>0</v>
      </c>
      <c r="AB270" s="59">
        <f t="shared" si="218"/>
        <v>0</v>
      </c>
      <c r="AC270" s="59">
        <f t="shared" si="219"/>
        <v>0</v>
      </c>
      <c r="AD270" s="166">
        <f t="shared" si="209"/>
        <v>0</v>
      </c>
      <c r="AE270" s="169">
        <f t="shared" si="220"/>
        <v>0</v>
      </c>
      <c r="AF270" s="169">
        <f t="shared" si="221"/>
        <v>0</v>
      </c>
      <c r="AG270" s="169">
        <f t="shared" si="222"/>
        <v>0</v>
      </c>
      <c r="AH270" s="169">
        <f t="shared" si="223"/>
        <v>1</v>
      </c>
      <c r="AI270" s="169">
        <f t="shared" si="224"/>
        <v>0</v>
      </c>
      <c r="AJ270" s="169">
        <f t="shared" si="225"/>
        <v>0</v>
      </c>
      <c r="AK270" s="169">
        <f t="shared" si="226"/>
        <v>0</v>
      </c>
      <c r="AL270" s="169">
        <f t="shared" si="227"/>
        <v>1</v>
      </c>
      <c r="AM270" s="169">
        <f t="shared" si="228"/>
        <v>0</v>
      </c>
      <c r="AN270" s="169">
        <f t="shared" si="229"/>
        <v>0</v>
      </c>
      <c r="AO270" s="169">
        <f t="shared" si="230"/>
        <v>1</v>
      </c>
      <c r="AP270" s="169">
        <f t="shared" si="231"/>
        <v>0</v>
      </c>
      <c r="AQ270" s="169">
        <f t="shared" si="232"/>
        <v>0</v>
      </c>
      <c r="AR270" s="169">
        <f t="shared" si="233"/>
        <v>0</v>
      </c>
      <c r="AS270" s="169">
        <f t="shared" si="234"/>
        <v>0</v>
      </c>
      <c r="AT270" s="169">
        <f t="shared" si="235"/>
        <v>0</v>
      </c>
      <c r="AU270" s="169">
        <f t="shared" si="236"/>
        <v>0</v>
      </c>
      <c r="AV270" s="169">
        <f t="shared" si="237"/>
        <v>1</v>
      </c>
      <c r="AW270" s="169">
        <f t="shared" si="238"/>
        <v>1</v>
      </c>
      <c r="AX270" s="169">
        <f t="shared" si="239"/>
        <v>1</v>
      </c>
      <c r="AY270" s="169">
        <f t="shared" si="252"/>
        <v>0</v>
      </c>
      <c r="AZ270" s="169">
        <f t="shared" si="240"/>
        <v>0</v>
      </c>
      <c r="BA270" s="169">
        <f t="shared" si="241"/>
        <v>0</v>
      </c>
      <c r="BB270" s="169">
        <f t="shared" si="242"/>
        <v>1</v>
      </c>
      <c r="BC270" s="169">
        <f t="shared" si="243"/>
        <v>0</v>
      </c>
      <c r="BD270" s="169">
        <f t="shared" si="244"/>
        <v>1</v>
      </c>
      <c r="BE270" s="169">
        <f t="shared" si="245"/>
        <v>0</v>
      </c>
      <c r="BF270" s="169">
        <f t="shared" si="246"/>
        <v>0</v>
      </c>
      <c r="BG270" s="169">
        <f t="shared" si="247"/>
        <v>1</v>
      </c>
      <c r="BH270" s="169">
        <f t="shared" si="248"/>
        <v>1</v>
      </c>
      <c r="BI270" s="169">
        <f t="shared" si="249"/>
        <v>0</v>
      </c>
      <c r="BJ270" s="169">
        <f t="shared" si="250"/>
        <v>1</v>
      </c>
      <c r="BK270" s="167">
        <f t="shared" si="251"/>
        <v>0</v>
      </c>
      <c r="BL270" s="169">
        <f t="shared" si="253"/>
        <v>0</v>
      </c>
      <c r="BM270" s="169">
        <f t="shared" si="254"/>
        <v>1</v>
      </c>
      <c r="BN270" s="169">
        <f t="shared" si="255"/>
        <v>1</v>
      </c>
      <c r="BO270" s="169">
        <f t="shared" si="256"/>
        <v>0</v>
      </c>
      <c r="BP270" s="36">
        <f t="shared" si="257"/>
        <v>0</v>
      </c>
      <c r="BQ270">
        <f t="shared" si="258"/>
        <v>0</v>
      </c>
      <c r="BR270" s="36">
        <f t="shared" si="259"/>
        <v>3</v>
      </c>
      <c r="BS270" t="e">
        <f t="shared" si="260"/>
        <v>#N/A</v>
      </c>
    </row>
    <row r="271" spans="1:71">
      <c r="A271" s="59">
        <v>128</v>
      </c>
      <c r="B271" s="59">
        <v>111241</v>
      </c>
      <c r="C271" s="160">
        <v>38666666.044760004</v>
      </c>
      <c r="D271" s="59">
        <v>8559523.5</v>
      </c>
      <c r="E271" s="59">
        <v>8559523.5</v>
      </c>
      <c r="F271" s="59">
        <v>30107142.54476</v>
      </c>
      <c r="G271" s="59">
        <v>365.07937240600597</v>
      </c>
      <c r="H271" s="59">
        <v>-1934854458.1856599</v>
      </c>
      <c r="I271" s="59">
        <v>0</v>
      </c>
      <c r="J271" s="59">
        <v>0</v>
      </c>
      <c r="K271" s="59">
        <v>0</v>
      </c>
      <c r="L271" s="59">
        <v>101</v>
      </c>
      <c r="M271" s="59">
        <v>0</v>
      </c>
      <c r="N271" s="59">
        <v>0</v>
      </c>
      <c r="O271" s="59">
        <v>101</v>
      </c>
      <c r="P271" s="59">
        <v>0</v>
      </c>
      <c r="Q271" s="59">
        <v>0</v>
      </c>
      <c r="R271" s="59">
        <v>2</v>
      </c>
      <c r="S271" s="59">
        <v>0</v>
      </c>
      <c r="T271" s="59">
        <f t="shared" si="210"/>
        <v>0</v>
      </c>
      <c r="U271" s="59">
        <f t="shared" si="211"/>
        <v>0</v>
      </c>
      <c r="V271" s="59">
        <f t="shared" si="212"/>
        <v>0</v>
      </c>
      <c r="W271" s="59">
        <f t="shared" si="213"/>
        <v>0</v>
      </c>
      <c r="X271" s="59">
        <f t="shared" si="214"/>
        <v>0</v>
      </c>
      <c r="Y271" s="59">
        <f t="shared" si="215"/>
        <v>0</v>
      </c>
      <c r="Z271" s="59">
        <f t="shared" si="216"/>
        <v>0</v>
      </c>
      <c r="AA271" s="59">
        <f t="shared" si="217"/>
        <v>0</v>
      </c>
      <c r="AB271" s="59">
        <f t="shared" si="218"/>
        <v>0</v>
      </c>
      <c r="AC271" s="59">
        <f t="shared" si="219"/>
        <v>0</v>
      </c>
      <c r="AD271" s="166">
        <f t="shared" si="209"/>
        <v>2</v>
      </c>
      <c r="AE271" s="169">
        <f t="shared" si="220"/>
        <v>0</v>
      </c>
      <c r="AF271" s="169">
        <f t="shared" si="221"/>
        <v>1</v>
      </c>
      <c r="AG271" s="169">
        <f t="shared" si="222"/>
        <v>0</v>
      </c>
      <c r="AH271" s="169">
        <f t="shared" si="223"/>
        <v>1</v>
      </c>
      <c r="AI271" s="169">
        <f t="shared" si="224"/>
        <v>0</v>
      </c>
      <c r="AJ271" s="169">
        <f t="shared" si="225"/>
        <v>0</v>
      </c>
      <c r="AK271" s="169">
        <f t="shared" si="226"/>
        <v>0</v>
      </c>
      <c r="AL271" s="169">
        <f t="shared" si="227"/>
        <v>1</v>
      </c>
      <c r="AM271" s="169">
        <f t="shared" si="228"/>
        <v>0</v>
      </c>
      <c r="AN271" s="169">
        <f t="shared" si="229"/>
        <v>0</v>
      </c>
      <c r="AO271" s="169">
        <f t="shared" si="230"/>
        <v>1</v>
      </c>
      <c r="AP271" s="169">
        <f t="shared" si="231"/>
        <v>0</v>
      </c>
      <c r="AQ271" s="169">
        <f t="shared" si="232"/>
        <v>0</v>
      </c>
      <c r="AR271" s="169">
        <f t="shared" si="233"/>
        <v>0</v>
      </c>
      <c r="AS271" s="169">
        <f t="shared" si="234"/>
        <v>0</v>
      </c>
      <c r="AT271" s="169">
        <f t="shared" si="235"/>
        <v>0</v>
      </c>
      <c r="AU271" s="169">
        <f t="shared" si="236"/>
        <v>0</v>
      </c>
      <c r="AV271" s="169">
        <f t="shared" si="237"/>
        <v>1</v>
      </c>
      <c r="AW271" s="169">
        <f t="shared" si="238"/>
        <v>0</v>
      </c>
      <c r="AX271" s="169">
        <f t="shared" si="239"/>
        <v>0</v>
      </c>
      <c r="AY271" s="169">
        <f t="shared" si="252"/>
        <v>0</v>
      </c>
      <c r="AZ271" s="169">
        <f t="shared" si="240"/>
        <v>0</v>
      </c>
      <c r="BA271" s="169">
        <f t="shared" si="241"/>
        <v>0</v>
      </c>
      <c r="BB271" s="169">
        <f t="shared" si="242"/>
        <v>1</v>
      </c>
      <c r="BC271" s="169">
        <f t="shared" si="243"/>
        <v>0</v>
      </c>
      <c r="BD271" s="169">
        <f t="shared" si="244"/>
        <v>1</v>
      </c>
      <c r="BE271" s="169">
        <f t="shared" si="245"/>
        <v>0</v>
      </c>
      <c r="BF271" s="169">
        <f t="shared" si="246"/>
        <v>0</v>
      </c>
      <c r="BG271" s="169">
        <f t="shared" si="247"/>
        <v>0</v>
      </c>
      <c r="BH271" s="169">
        <f t="shared" si="248"/>
        <v>0</v>
      </c>
      <c r="BI271" s="169">
        <f t="shared" si="249"/>
        <v>0</v>
      </c>
      <c r="BJ271" s="169">
        <f t="shared" si="250"/>
        <v>0</v>
      </c>
      <c r="BK271" s="167">
        <f t="shared" si="251"/>
        <v>0</v>
      </c>
      <c r="BL271" s="169">
        <f t="shared" si="253"/>
        <v>0</v>
      </c>
      <c r="BM271" s="169">
        <f t="shared" si="254"/>
        <v>1</v>
      </c>
      <c r="BN271" s="169">
        <f t="shared" si="255"/>
        <v>1</v>
      </c>
      <c r="BO271" s="169">
        <f t="shared" si="256"/>
        <v>0</v>
      </c>
      <c r="BP271" s="36">
        <f t="shared" si="257"/>
        <v>1</v>
      </c>
      <c r="BQ271">
        <f t="shared" si="258"/>
        <v>0</v>
      </c>
      <c r="BR271" s="36">
        <f t="shared" si="259"/>
        <v>0</v>
      </c>
      <c r="BS271" t="e">
        <f t="shared" si="260"/>
        <v>#N/A</v>
      </c>
    </row>
    <row r="272" spans="1:71">
      <c r="A272" s="59">
        <v>236</v>
      </c>
      <c r="B272" s="59">
        <v>151273</v>
      </c>
      <c r="C272" s="160">
        <v>85523812.193989605</v>
      </c>
      <c r="D272" s="59">
        <v>55404764.5</v>
      </c>
      <c r="E272" s="59">
        <v>55404764.5</v>
      </c>
      <c r="F272" s="59">
        <v>30119047.693989601</v>
      </c>
      <c r="G272" s="59">
        <v>314.28573608398398</v>
      </c>
      <c r="H272" s="59">
        <v>-3745700648.69664</v>
      </c>
      <c r="I272" s="59">
        <v>416</v>
      </c>
      <c r="J272" s="59">
        <v>0</v>
      </c>
      <c r="K272" s="59">
        <v>0</v>
      </c>
      <c r="L272" s="59">
        <v>101</v>
      </c>
      <c r="M272" s="59">
        <v>0</v>
      </c>
      <c r="N272" s="59">
        <v>0</v>
      </c>
      <c r="O272" s="59">
        <v>0</v>
      </c>
      <c r="P272" s="59">
        <v>0</v>
      </c>
      <c r="Q272" s="59">
        <v>0</v>
      </c>
      <c r="R272" s="59">
        <v>2</v>
      </c>
      <c r="S272" s="59">
        <v>1</v>
      </c>
      <c r="T272" s="59">
        <f t="shared" si="210"/>
        <v>1</v>
      </c>
      <c r="U272" s="59">
        <f t="shared" si="211"/>
        <v>0</v>
      </c>
      <c r="V272" s="59">
        <f t="shared" si="212"/>
        <v>0</v>
      </c>
      <c r="W272" s="59">
        <f t="shared" si="213"/>
        <v>0</v>
      </c>
      <c r="X272" s="59">
        <f t="shared" si="214"/>
        <v>0</v>
      </c>
      <c r="Y272" s="59">
        <f t="shared" si="215"/>
        <v>0</v>
      </c>
      <c r="Z272" s="59">
        <f t="shared" si="216"/>
        <v>0</v>
      </c>
      <c r="AA272" s="59">
        <f t="shared" si="217"/>
        <v>0</v>
      </c>
      <c r="AB272" s="59">
        <f t="shared" si="218"/>
        <v>0</v>
      </c>
      <c r="AC272" s="59">
        <f t="shared" si="219"/>
        <v>0</v>
      </c>
      <c r="AD272" s="166">
        <f t="shared" si="209"/>
        <v>1</v>
      </c>
      <c r="AE272" s="169">
        <f t="shared" si="220"/>
        <v>1</v>
      </c>
      <c r="AF272" s="169">
        <f t="shared" si="221"/>
        <v>0</v>
      </c>
      <c r="AG272" s="169">
        <f t="shared" si="222"/>
        <v>0</v>
      </c>
      <c r="AH272" s="169">
        <f t="shared" si="223"/>
        <v>1</v>
      </c>
      <c r="AI272" s="169">
        <f t="shared" si="224"/>
        <v>1</v>
      </c>
      <c r="AJ272" s="169">
        <f t="shared" si="225"/>
        <v>0</v>
      </c>
      <c r="AK272" s="169">
        <f t="shared" si="226"/>
        <v>0</v>
      </c>
      <c r="AL272" s="169">
        <f t="shared" si="227"/>
        <v>0</v>
      </c>
      <c r="AM272" s="169">
        <f t="shared" si="228"/>
        <v>0</v>
      </c>
      <c r="AN272" s="169">
        <f t="shared" si="229"/>
        <v>0</v>
      </c>
      <c r="AO272" s="169">
        <f t="shared" si="230"/>
        <v>1</v>
      </c>
      <c r="AP272" s="169">
        <f t="shared" si="231"/>
        <v>0</v>
      </c>
      <c r="AQ272" s="169">
        <f t="shared" si="232"/>
        <v>0</v>
      </c>
      <c r="AR272" s="169">
        <f t="shared" si="233"/>
        <v>0</v>
      </c>
      <c r="AS272" s="169">
        <f t="shared" si="234"/>
        <v>0</v>
      </c>
      <c r="AT272" s="169">
        <f t="shared" si="235"/>
        <v>0</v>
      </c>
      <c r="AU272" s="169">
        <f t="shared" si="236"/>
        <v>0</v>
      </c>
      <c r="AV272" s="169">
        <f t="shared" si="237"/>
        <v>1</v>
      </c>
      <c r="AW272" s="169">
        <f t="shared" si="238"/>
        <v>1</v>
      </c>
      <c r="AX272" s="169">
        <f t="shared" si="239"/>
        <v>0</v>
      </c>
      <c r="AY272" s="169">
        <f t="shared" si="252"/>
        <v>1</v>
      </c>
      <c r="AZ272" s="169">
        <f t="shared" si="240"/>
        <v>1</v>
      </c>
      <c r="BA272" s="169">
        <f t="shared" si="241"/>
        <v>0</v>
      </c>
      <c r="BB272" s="169">
        <f t="shared" si="242"/>
        <v>1</v>
      </c>
      <c r="BC272" s="169">
        <f t="shared" si="243"/>
        <v>0</v>
      </c>
      <c r="BD272" s="169">
        <f t="shared" si="244"/>
        <v>1</v>
      </c>
      <c r="BE272" s="169">
        <f t="shared" si="245"/>
        <v>0</v>
      </c>
      <c r="BF272" s="169">
        <f t="shared" si="246"/>
        <v>0</v>
      </c>
      <c r="BG272" s="169">
        <f t="shared" si="247"/>
        <v>0</v>
      </c>
      <c r="BH272" s="169">
        <f t="shared" si="248"/>
        <v>0</v>
      </c>
      <c r="BI272" s="169">
        <f t="shared" si="249"/>
        <v>0</v>
      </c>
      <c r="BJ272" s="169">
        <f t="shared" si="250"/>
        <v>1</v>
      </c>
      <c r="BK272" s="167">
        <f t="shared" si="251"/>
        <v>0</v>
      </c>
      <c r="BL272" s="169">
        <f t="shared" si="253"/>
        <v>0</v>
      </c>
      <c r="BM272" s="169">
        <f t="shared" si="254"/>
        <v>1</v>
      </c>
      <c r="BN272" s="169">
        <f t="shared" si="255"/>
        <v>0</v>
      </c>
      <c r="BO272" s="169">
        <f t="shared" si="256"/>
        <v>1</v>
      </c>
      <c r="BP272" s="36">
        <f t="shared" si="257"/>
        <v>1</v>
      </c>
      <c r="BQ272">
        <f t="shared" si="258"/>
        <v>0</v>
      </c>
      <c r="BR272" s="36">
        <f t="shared" si="259"/>
        <v>2</v>
      </c>
      <c r="BS272" t="e">
        <f t="shared" si="260"/>
        <v>#N/A</v>
      </c>
    </row>
    <row r="273" spans="1:71">
      <c r="A273" s="59">
        <v>84</v>
      </c>
      <c r="B273" s="59">
        <v>22141</v>
      </c>
      <c r="C273" s="160">
        <v>33124999.506398998</v>
      </c>
      <c r="D273" s="59">
        <v>2840000</v>
      </c>
      <c r="E273" s="59">
        <v>2840000</v>
      </c>
      <c r="F273" s="59">
        <v>30284999.506398998</v>
      </c>
      <c r="G273" s="59">
        <v>340</v>
      </c>
      <c r="H273" s="59">
        <v>-1427010570.54527</v>
      </c>
      <c r="I273" s="59">
        <v>0</v>
      </c>
      <c r="J273" s="59">
        <v>0</v>
      </c>
      <c r="K273" s="59">
        <v>0</v>
      </c>
      <c r="L273" s="59">
        <v>201</v>
      </c>
      <c r="M273" s="59">
        <v>102</v>
      </c>
      <c r="N273" s="59">
        <v>302</v>
      </c>
      <c r="O273" s="59">
        <v>102</v>
      </c>
      <c r="P273" s="59">
        <v>0</v>
      </c>
      <c r="Q273" s="59">
        <v>0</v>
      </c>
      <c r="R273" s="59">
        <v>2</v>
      </c>
      <c r="S273" s="59">
        <v>0</v>
      </c>
      <c r="T273" s="59">
        <f t="shared" si="210"/>
        <v>0</v>
      </c>
      <c r="U273" s="59">
        <f t="shared" si="211"/>
        <v>1</v>
      </c>
      <c r="V273" s="59">
        <f t="shared" si="212"/>
        <v>1</v>
      </c>
      <c r="W273" s="59">
        <f t="shared" si="213"/>
        <v>0</v>
      </c>
      <c r="X273" s="59">
        <f t="shared" si="214"/>
        <v>0</v>
      </c>
      <c r="Y273" s="59">
        <f t="shared" si="215"/>
        <v>1</v>
      </c>
      <c r="Z273" s="59">
        <f t="shared" si="216"/>
        <v>0</v>
      </c>
      <c r="AA273" s="59">
        <f t="shared" si="217"/>
        <v>1</v>
      </c>
      <c r="AB273" s="59">
        <f t="shared" si="218"/>
        <v>0</v>
      </c>
      <c r="AC273" s="59">
        <f t="shared" si="219"/>
        <v>0</v>
      </c>
      <c r="AD273" s="166">
        <f t="shared" si="209"/>
        <v>0</v>
      </c>
      <c r="AE273" s="169">
        <f t="shared" si="220"/>
        <v>0</v>
      </c>
      <c r="AF273" s="169">
        <f t="shared" si="221"/>
        <v>0</v>
      </c>
      <c r="AG273" s="169">
        <f t="shared" si="222"/>
        <v>0</v>
      </c>
      <c r="AH273" s="169">
        <f t="shared" si="223"/>
        <v>1</v>
      </c>
      <c r="AI273" s="169">
        <f t="shared" si="224"/>
        <v>0</v>
      </c>
      <c r="AJ273" s="169">
        <f t="shared" si="225"/>
        <v>0</v>
      </c>
      <c r="AK273" s="169">
        <f t="shared" si="226"/>
        <v>0</v>
      </c>
      <c r="AL273" s="169">
        <f t="shared" si="227"/>
        <v>1</v>
      </c>
      <c r="AM273" s="169">
        <f t="shared" si="228"/>
        <v>1</v>
      </c>
      <c r="AN273" s="169">
        <f t="shared" si="229"/>
        <v>0</v>
      </c>
      <c r="AO273" s="169">
        <f t="shared" si="230"/>
        <v>1</v>
      </c>
      <c r="AP273" s="169">
        <f t="shared" si="231"/>
        <v>0</v>
      </c>
      <c r="AQ273" s="169">
        <f t="shared" si="232"/>
        <v>1</v>
      </c>
      <c r="AR273" s="169">
        <f t="shared" si="233"/>
        <v>1</v>
      </c>
      <c r="AS273" s="169">
        <f t="shared" si="234"/>
        <v>0</v>
      </c>
      <c r="AT273" s="169">
        <f t="shared" si="235"/>
        <v>0</v>
      </c>
      <c r="AU273" s="169">
        <f t="shared" si="236"/>
        <v>1</v>
      </c>
      <c r="AV273" s="169">
        <f t="shared" si="237"/>
        <v>0</v>
      </c>
      <c r="AW273" s="169">
        <f t="shared" si="238"/>
        <v>0</v>
      </c>
      <c r="AX273" s="169">
        <f t="shared" si="239"/>
        <v>0</v>
      </c>
      <c r="AY273" s="169">
        <f t="shared" si="252"/>
        <v>0</v>
      </c>
      <c r="AZ273" s="169">
        <f t="shared" si="240"/>
        <v>0</v>
      </c>
      <c r="BA273" s="169">
        <f t="shared" si="241"/>
        <v>0</v>
      </c>
      <c r="BB273" s="169">
        <f t="shared" si="242"/>
        <v>1</v>
      </c>
      <c r="BC273" s="169">
        <f t="shared" si="243"/>
        <v>0</v>
      </c>
      <c r="BD273" s="169">
        <f t="shared" si="244"/>
        <v>1</v>
      </c>
      <c r="BE273" s="169">
        <f t="shared" si="245"/>
        <v>0</v>
      </c>
      <c r="BF273" s="169">
        <f t="shared" si="246"/>
        <v>0</v>
      </c>
      <c r="BG273" s="169">
        <f t="shared" si="247"/>
        <v>0</v>
      </c>
      <c r="BH273" s="169">
        <f t="shared" si="248"/>
        <v>0</v>
      </c>
      <c r="BI273" s="169">
        <f t="shared" si="249"/>
        <v>0</v>
      </c>
      <c r="BJ273" s="169">
        <f t="shared" si="250"/>
        <v>0</v>
      </c>
      <c r="BK273" s="167">
        <f t="shared" si="251"/>
        <v>0</v>
      </c>
      <c r="BL273" s="169">
        <f t="shared" si="253"/>
        <v>0</v>
      </c>
      <c r="BM273" s="169">
        <f t="shared" si="254"/>
        <v>1</v>
      </c>
      <c r="BN273" s="169">
        <f t="shared" si="255"/>
        <v>1</v>
      </c>
      <c r="BO273" s="169">
        <f t="shared" si="256"/>
        <v>0</v>
      </c>
      <c r="BP273" s="36">
        <f t="shared" si="257"/>
        <v>0</v>
      </c>
      <c r="BQ273">
        <f t="shared" si="258"/>
        <v>0</v>
      </c>
      <c r="BR273" s="36">
        <f t="shared" si="259"/>
        <v>0</v>
      </c>
      <c r="BS273" t="e">
        <f t="shared" si="260"/>
        <v>#N/A</v>
      </c>
    </row>
    <row r="274" spans="1:71">
      <c r="A274" s="59">
        <v>417</v>
      </c>
      <c r="B274" s="59">
        <v>241171</v>
      </c>
      <c r="C274" s="160">
        <v>33833334.089567304</v>
      </c>
      <c r="D274" s="59">
        <v>3537500.125</v>
      </c>
      <c r="E274" s="59">
        <v>3537500.125</v>
      </c>
      <c r="F274" s="59">
        <v>30295833.9645673</v>
      </c>
      <c r="G274" s="59">
        <v>150</v>
      </c>
      <c r="H274" s="59">
        <v>-6533131547.3625898</v>
      </c>
      <c r="I274" s="59">
        <v>0</v>
      </c>
      <c r="J274" s="59">
        <v>0</v>
      </c>
      <c r="K274" s="59">
        <v>0</v>
      </c>
      <c r="L274" s="59">
        <v>101</v>
      </c>
      <c r="M274" s="59">
        <v>0</v>
      </c>
      <c r="N274" s="59">
        <v>0</v>
      </c>
      <c r="O274" s="59">
        <v>101</v>
      </c>
      <c r="P274" s="59">
        <v>0</v>
      </c>
      <c r="Q274" s="59">
        <v>0</v>
      </c>
      <c r="R274" s="59">
        <v>2</v>
      </c>
      <c r="S274" s="59">
        <v>1</v>
      </c>
      <c r="T274" s="59">
        <f t="shared" si="210"/>
        <v>0</v>
      </c>
      <c r="U274" s="59">
        <f t="shared" si="211"/>
        <v>0</v>
      </c>
      <c r="V274" s="59">
        <f t="shared" si="212"/>
        <v>0</v>
      </c>
      <c r="W274" s="59">
        <f t="shared" si="213"/>
        <v>0</v>
      </c>
      <c r="X274" s="59">
        <f t="shared" si="214"/>
        <v>0</v>
      </c>
      <c r="Y274" s="59">
        <f t="shared" si="215"/>
        <v>0</v>
      </c>
      <c r="Z274" s="59">
        <f t="shared" si="216"/>
        <v>0</v>
      </c>
      <c r="AA274" s="59">
        <f t="shared" si="217"/>
        <v>0</v>
      </c>
      <c r="AB274" s="59">
        <f t="shared" si="218"/>
        <v>0</v>
      </c>
      <c r="AC274" s="59">
        <f t="shared" si="219"/>
        <v>0</v>
      </c>
      <c r="AD274" s="166">
        <f t="shared" si="209"/>
        <v>2</v>
      </c>
      <c r="AE274" s="169">
        <f t="shared" si="220"/>
        <v>0</v>
      </c>
      <c r="AF274" s="169">
        <f t="shared" si="221"/>
        <v>1</v>
      </c>
      <c r="AG274" s="169">
        <f t="shared" si="222"/>
        <v>0</v>
      </c>
      <c r="AH274" s="169">
        <f t="shared" si="223"/>
        <v>1</v>
      </c>
      <c r="AI274" s="169">
        <f t="shared" si="224"/>
        <v>0</v>
      </c>
      <c r="AJ274" s="169">
        <f t="shared" si="225"/>
        <v>0</v>
      </c>
      <c r="AK274" s="169">
        <f t="shared" si="226"/>
        <v>0</v>
      </c>
      <c r="AL274" s="169">
        <f t="shared" si="227"/>
        <v>1</v>
      </c>
      <c r="AM274" s="169">
        <f t="shared" si="228"/>
        <v>0</v>
      </c>
      <c r="AN274" s="169">
        <f t="shared" si="229"/>
        <v>0</v>
      </c>
      <c r="AO274" s="169">
        <f t="shared" si="230"/>
        <v>1</v>
      </c>
      <c r="AP274" s="169">
        <f t="shared" si="231"/>
        <v>0</v>
      </c>
      <c r="AQ274" s="169">
        <f t="shared" si="232"/>
        <v>0</v>
      </c>
      <c r="AR274" s="169">
        <f t="shared" si="233"/>
        <v>0</v>
      </c>
      <c r="AS274" s="169">
        <f t="shared" si="234"/>
        <v>0</v>
      </c>
      <c r="AT274" s="169">
        <f t="shared" si="235"/>
        <v>0</v>
      </c>
      <c r="AU274" s="169">
        <f t="shared" si="236"/>
        <v>0</v>
      </c>
      <c r="AV274" s="169">
        <f t="shared" si="237"/>
        <v>1</v>
      </c>
      <c r="AW274" s="169">
        <f t="shared" si="238"/>
        <v>0</v>
      </c>
      <c r="AX274" s="169">
        <f t="shared" si="239"/>
        <v>0</v>
      </c>
      <c r="AY274" s="169">
        <f t="shared" si="252"/>
        <v>0</v>
      </c>
      <c r="AZ274" s="169">
        <f t="shared" si="240"/>
        <v>0</v>
      </c>
      <c r="BA274" s="169">
        <f t="shared" si="241"/>
        <v>0</v>
      </c>
      <c r="BB274" s="169">
        <f t="shared" si="242"/>
        <v>1</v>
      </c>
      <c r="BC274" s="169">
        <f t="shared" si="243"/>
        <v>0</v>
      </c>
      <c r="BD274" s="169">
        <f t="shared" si="244"/>
        <v>1</v>
      </c>
      <c r="BE274" s="169">
        <f t="shared" si="245"/>
        <v>0</v>
      </c>
      <c r="BF274" s="169">
        <f t="shared" si="246"/>
        <v>0</v>
      </c>
      <c r="BG274" s="169">
        <f t="shared" si="247"/>
        <v>0</v>
      </c>
      <c r="BH274" s="169">
        <f t="shared" si="248"/>
        <v>0</v>
      </c>
      <c r="BI274" s="169">
        <f t="shared" si="249"/>
        <v>0</v>
      </c>
      <c r="BJ274" s="169">
        <f t="shared" si="250"/>
        <v>0</v>
      </c>
      <c r="BK274" s="167">
        <f t="shared" si="251"/>
        <v>0</v>
      </c>
      <c r="BL274" s="169">
        <f t="shared" si="253"/>
        <v>0</v>
      </c>
      <c r="BM274" s="169">
        <f t="shared" si="254"/>
        <v>1</v>
      </c>
      <c r="BN274" s="169">
        <f t="shared" si="255"/>
        <v>0</v>
      </c>
      <c r="BO274" s="169">
        <f t="shared" si="256"/>
        <v>1</v>
      </c>
      <c r="BP274" s="36">
        <f t="shared" si="257"/>
        <v>1</v>
      </c>
      <c r="BQ274">
        <f t="shared" si="258"/>
        <v>0</v>
      </c>
      <c r="BR274" s="36">
        <f t="shared" si="259"/>
        <v>0</v>
      </c>
      <c r="BS274" t="e">
        <f t="shared" si="260"/>
        <v>#N/A</v>
      </c>
    </row>
    <row r="275" spans="1:71">
      <c r="A275" s="59">
        <v>143</v>
      </c>
      <c r="B275" s="59">
        <v>112211</v>
      </c>
      <c r="C275" s="160">
        <v>41547461.1163605</v>
      </c>
      <c r="D275" s="59">
        <v>11196429</v>
      </c>
      <c r="E275" s="59">
        <v>11196429</v>
      </c>
      <c r="F275" s="59">
        <v>30351032.1163605</v>
      </c>
      <c r="G275" s="59">
        <v>2314.2857666015602</v>
      </c>
      <c r="H275" s="59">
        <v>-2161500367.6558099</v>
      </c>
      <c r="I275" s="59">
        <v>101</v>
      </c>
      <c r="J275" s="59">
        <v>0</v>
      </c>
      <c r="K275" s="59">
        <v>0</v>
      </c>
      <c r="L275" s="59">
        <v>101</v>
      </c>
      <c r="M275" s="59">
        <v>0</v>
      </c>
      <c r="N275" s="59">
        <v>0</v>
      </c>
      <c r="O275" s="59">
        <v>101</v>
      </c>
      <c r="P275" s="59">
        <v>0</v>
      </c>
      <c r="Q275" s="59">
        <v>0</v>
      </c>
      <c r="R275" s="59">
        <v>2</v>
      </c>
      <c r="S275" s="59">
        <v>1</v>
      </c>
      <c r="T275" s="59">
        <f t="shared" si="210"/>
        <v>0</v>
      </c>
      <c r="U275" s="59">
        <f t="shared" si="211"/>
        <v>0</v>
      </c>
      <c r="V275" s="59">
        <f t="shared" si="212"/>
        <v>0</v>
      </c>
      <c r="W275" s="59">
        <f t="shared" si="213"/>
        <v>0</v>
      </c>
      <c r="X275" s="59">
        <f t="shared" si="214"/>
        <v>0</v>
      </c>
      <c r="Y275" s="59">
        <f t="shared" si="215"/>
        <v>0</v>
      </c>
      <c r="Z275" s="59">
        <f t="shared" si="216"/>
        <v>0</v>
      </c>
      <c r="AA275" s="59">
        <f t="shared" si="217"/>
        <v>0</v>
      </c>
      <c r="AB275" s="59">
        <f t="shared" si="218"/>
        <v>0</v>
      </c>
      <c r="AC275" s="59">
        <f t="shared" si="219"/>
        <v>0</v>
      </c>
      <c r="AD275" s="166">
        <f t="shared" si="209"/>
        <v>3</v>
      </c>
      <c r="AE275" s="169">
        <f t="shared" si="220"/>
        <v>0</v>
      </c>
      <c r="AF275" s="169">
        <f t="shared" si="221"/>
        <v>1</v>
      </c>
      <c r="AG275" s="169">
        <f t="shared" si="222"/>
        <v>0</v>
      </c>
      <c r="AH275" s="169">
        <f t="shared" si="223"/>
        <v>1</v>
      </c>
      <c r="AI275" s="169">
        <f t="shared" si="224"/>
        <v>0</v>
      </c>
      <c r="AJ275" s="169">
        <f t="shared" si="225"/>
        <v>0</v>
      </c>
      <c r="AK275" s="169">
        <f t="shared" si="226"/>
        <v>0</v>
      </c>
      <c r="AL275" s="169">
        <f t="shared" si="227"/>
        <v>1</v>
      </c>
      <c r="AM275" s="169">
        <f t="shared" si="228"/>
        <v>0</v>
      </c>
      <c r="AN275" s="169">
        <f t="shared" si="229"/>
        <v>0</v>
      </c>
      <c r="AO275" s="169">
        <f t="shared" si="230"/>
        <v>1</v>
      </c>
      <c r="AP275" s="169">
        <f t="shared" si="231"/>
        <v>0</v>
      </c>
      <c r="AQ275" s="169">
        <f t="shared" si="232"/>
        <v>0</v>
      </c>
      <c r="AR275" s="169">
        <f t="shared" si="233"/>
        <v>0</v>
      </c>
      <c r="AS275" s="169">
        <f t="shared" si="234"/>
        <v>0</v>
      </c>
      <c r="AT275" s="169">
        <f t="shared" si="235"/>
        <v>0</v>
      </c>
      <c r="AU275" s="169">
        <f t="shared" si="236"/>
        <v>0</v>
      </c>
      <c r="AV275" s="169">
        <f t="shared" si="237"/>
        <v>1</v>
      </c>
      <c r="AW275" s="169">
        <f t="shared" si="238"/>
        <v>0</v>
      </c>
      <c r="AX275" s="169">
        <f t="shared" si="239"/>
        <v>0</v>
      </c>
      <c r="AY275" s="169">
        <f t="shared" si="252"/>
        <v>0</v>
      </c>
      <c r="AZ275" s="169">
        <f t="shared" si="240"/>
        <v>0</v>
      </c>
      <c r="BA275" s="169">
        <f t="shared" si="241"/>
        <v>0</v>
      </c>
      <c r="BB275" s="169">
        <f t="shared" si="242"/>
        <v>1</v>
      </c>
      <c r="BC275" s="169">
        <f t="shared" si="243"/>
        <v>0</v>
      </c>
      <c r="BD275" s="169">
        <f t="shared" si="244"/>
        <v>1</v>
      </c>
      <c r="BE275" s="169">
        <f t="shared" si="245"/>
        <v>0</v>
      </c>
      <c r="BF275" s="169">
        <f t="shared" si="246"/>
        <v>0</v>
      </c>
      <c r="BG275" s="169">
        <f t="shared" si="247"/>
        <v>0</v>
      </c>
      <c r="BH275" s="169">
        <f t="shared" si="248"/>
        <v>0</v>
      </c>
      <c r="BI275" s="169">
        <f t="shared" si="249"/>
        <v>0</v>
      </c>
      <c r="BJ275" s="169">
        <f t="shared" si="250"/>
        <v>0</v>
      </c>
      <c r="BK275" s="167">
        <f t="shared" si="251"/>
        <v>0</v>
      </c>
      <c r="BL275" s="169">
        <f t="shared" si="253"/>
        <v>0</v>
      </c>
      <c r="BM275" s="169">
        <f t="shared" si="254"/>
        <v>1</v>
      </c>
      <c r="BN275" s="169">
        <f t="shared" si="255"/>
        <v>0</v>
      </c>
      <c r="BO275" s="169">
        <f t="shared" si="256"/>
        <v>1</v>
      </c>
      <c r="BP275" s="36">
        <f t="shared" si="257"/>
        <v>1</v>
      </c>
      <c r="BQ275">
        <f t="shared" si="258"/>
        <v>0</v>
      </c>
      <c r="BR275" s="36">
        <f t="shared" si="259"/>
        <v>0</v>
      </c>
      <c r="BS275" t="e">
        <f t="shared" si="260"/>
        <v>#N/A</v>
      </c>
    </row>
    <row r="276" spans="1:71">
      <c r="A276" s="59">
        <v>220</v>
      </c>
      <c r="B276" s="59">
        <v>132321</v>
      </c>
      <c r="C276" s="160">
        <v>34803571.8977933</v>
      </c>
      <c r="D276" s="59">
        <v>4047619.25</v>
      </c>
      <c r="E276" s="59">
        <v>4047619.25</v>
      </c>
      <c r="F276" s="59">
        <v>30755952.6477933</v>
      </c>
      <c r="G276" s="59">
        <v>23.809524536132798</v>
      </c>
      <c r="H276" s="59">
        <v>-3401463745.89814</v>
      </c>
      <c r="I276" s="59">
        <v>0</v>
      </c>
      <c r="J276" s="59">
        <v>0</v>
      </c>
      <c r="K276" s="59">
        <v>0</v>
      </c>
      <c r="L276" s="59">
        <v>603</v>
      </c>
      <c r="M276" s="59">
        <v>406</v>
      </c>
      <c r="N276" s="59">
        <v>0</v>
      </c>
      <c r="O276" s="59">
        <v>0</v>
      </c>
      <c r="P276" s="59">
        <v>0</v>
      </c>
      <c r="Q276" s="59">
        <v>0</v>
      </c>
      <c r="R276" s="59">
        <v>1</v>
      </c>
      <c r="S276" s="59">
        <v>1</v>
      </c>
      <c r="T276" s="59">
        <f t="shared" si="210"/>
        <v>0</v>
      </c>
      <c r="U276" s="59">
        <f t="shared" si="211"/>
        <v>0</v>
      </c>
      <c r="V276" s="59">
        <f t="shared" si="212"/>
        <v>0</v>
      </c>
      <c r="W276" s="59">
        <f t="shared" si="213"/>
        <v>1</v>
      </c>
      <c r="X276" s="59">
        <f t="shared" si="214"/>
        <v>0</v>
      </c>
      <c r="Y276" s="59">
        <f t="shared" si="215"/>
        <v>0</v>
      </c>
      <c r="Z276" s="59">
        <f t="shared" si="216"/>
        <v>0</v>
      </c>
      <c r="AA276" s="59">
        <f t="shared" si="217"/>
        <v>0</v>
      </c>
      <c r="AB276" s="59">
        <f t="shared" si="218"/>
        <v>0</v>
      </c>
      <c r="AC276" s="59">
        <f t="shared" si="219"/>
        <v>0</v>
      </c>
      <c r="AD276" s="166">
        <f t="shared" si="209"/>
        <v>0</v>
      </c>
      <c r="AE276" s="169">
        <f t="shared" si="220"/>
        <v>0</v>
      </c>
      <c r="AF276" s="169">
        <f t="shared" si="221"/>
        <v>0</v>
      </c>
      <c r="AG276" s="169">
        <f t="shared" si="222"/>
        <v>0</v>
      </c>
      <c r="AH276" s="169">
        <f t="shared" si="223"/>
        <v>1</v>
      </c>
      <c r="AI276" s="169">
        <f t="shared" si="224"/>
        <v>0</v>
      </c>
      <c r="AJ276" s="169">
        <f t="shared" si="225"/>
        <v>0</v>
      </c>
      <c r="AK276" s="169">
        <f t="shared" si="226"/>
        <v>0</v>
      </c>
      <c r="AL276" s="169">
        <f t="shared" si="227"/>
        <v>1</v>
      </c>
      <c r="AM276" s="169">
        <f t="shared" si="228"/>
        <v>0</v>
      </c>
      <c r="AN276" s="169">
        <f t="shared" si="229"/>
        <v>0</v>
      </c>
      <c r="AO276" s="169">
        <f t="shared" si="230"/>
        <v>1</v>
      </c>
      <c r="AP276" s="169">
        <f t="shared" si="231"/>
        <v>0</v>
      </c>
      <c r="AQ276" s="169">
        <f t="shared" si="232"/>
        <v>0</v>
      </c>
      <c r="AR276" s="169">
        <f t="shared" si="233"/>
        <v>0</v>
      </c>
      <c r="AS276" s="169">
        <f t="shared" si="234"/>
        <v>0</v>
      </c>
      <c r="AT276" s="169">
        <f t="shared" si="235"/>
        <v>0</v>
      </c>
      <c r="AU276" s="169">
        <f t="shared" si="236"/>
        <v>0</v>
      </c>
      <c r="AV276" s="169">
        <f t="shared" si="237"/>
        <v>1</v>
      </c>
      <c r="AW276" s="169">
        <f t="shared" si="238"/>
        <v>0</v>
      </c>
      <c r="AX276" s="169">
        <f t="shared" si="239"/>
        <v>0</v>
      </c>
      <c r="AY276" s="169">
        <f t="shared" si="252"/>
        <v>0</v>
      </c>
      <c r="AZ276" s="169">
        <f t="shared" si="240"/>
        <v>0</v>
      </c>
      <c r="BA276" s="169">
        <f t="shared" si="241"/>
        <v>0</v>
      </c>
      <c r="BB276" s="169">
        <f t="shared" si="242"/>
        <v>1</v>
      </c>
      <c r="BC276" s="169">
        <f t="shared" si="243"/>
        <v>0</v>
      </c>
      <c r="BD276" s="169">
        <f t="shared" si="244"/>
        <v>1</v>
      </c>
      <c r="BE276" s="169">
        <f t="shared" si="245"/>
        <v>0</v>
      </c>
      <c r="BF276" s="169">
        <f t="shared" si="246"/>
        <v>0</v>
      </c>
      <c r="BG276" s="169">
        <f t="shared" si="247"/>
        <v>0</v>
      </c>
      <c r="BH276" s="169">
        <f t="shared" si="248"/>
        <v>0</v>
      </c>
      <c r="BI276" s="169">
        <f t="shared" si="249"/>
        <v>0</v>
      </c>
      <c r="BJ276" s="169">
        <f t="shared" si="250"/>
        <v>0</v>
      </c>
      <c r="BK276" s="167">
        <f t="shared" si="251"/>
        <v>0</v>
      </c>
      <c r="BL276" s="169">
        <f t="shared" si="253"/>
        <v>1</v>
      </c>
      <c r="BM276" s="169">
        <f t="shared" si="254"/>
        <v>0</v>
      </c>
      <c r="BN276" s="169">
        <f t="shared" si="255"/>
        <v>0</v>
      </c>
      <c r="BO276" s="169">
        <f t="shared" si="256"/>
        <v>1</v>
      </c>
      <c r="BP276" s="36">
        <f t="shared" si="257"/>
        <v>0</v>
      </c>
      <c r="BQ276">
        <f t="shared" si="258"/>
        <v>0</v>
      </c>
      <c r="BR276" s="36">
        <f t="shared" si="259"/>
        <v>0</v>
      </c>
      <c r="BS276" t="e">
        <f t="shared" si="260"/>
        <v>#N/A</v>
      </c>
    </row>
    <row r="277" spans="1:71">
      <c r="A277" s="59">
        <v>117</v>
      </c>
      <c r="B277" s="59">
        <v>25192</v>
      </c>
      <c r="C277" s="160">
        <v>54285715.980594702</v>
      </c>
      <c r="D277" s="59">
        <v>23458334</v>
      </c>
      <c r="E277" s="59">
        <v>23458334</v>
      </c>
      <c r="F277" s="59">
        <v>30827381.980594698</v>
      </c>
      <c r="G277" s="59">
        <v>114.28571891784701</v>
      </c>
      <c r="H277" s="59">
        <v>-1835253944.2346699</v>
      </c>
      <c r="I277" s="59">
        <v>0</v>
      </c>
      <c r="J277" s="59">
        <v>0</v>
      </c>
      <c r="K277" s="59">
        <v>0</v>
      </c>
      <c r="L277" s="59">
        <v>406</v>
      </c>
      <c r="M277" s="59">
        <v>0</v>
      </c>
      <c r="N277" s="59">
        <v>0</v>
      </c>
      <c r="O277" s="59">
        <v>403</v>
      </c>
      <c r="P277" s="59">
        <v>0</v>
      </c>
      <c r="Q277" s="59">
        <v>0</v>
      </c>
      <c r="R277" s="59">
        <v>2</v>
      </c>
      <c r="S277" s="59">
        <v>0</v>
      </c>
      <c r="T277" s="59">
        <f t="shared" si="210"/>
        <v>2</v>
      </c>
      <c r="U277" s="59">
        <f t="shared" si="211"/>
        <v>0</v>
      </c>
      <c r="V277" s="59">
        <f t="shared" si="212"/>
        <v>0</v>
      </c>
      <c r="W277" s="59">
        <f t="shared" si="213"/>
        <v>0</v>
      </c>
      <c r="X277" s="59">
        <f t="shared" si="214"/>
        <v>0</v>
      </c>
      <c r="Y277" s="59">
        <f t="shared" si="215"/>
        <v>0</v>
      </c>
      <c r="Z277" s="59">
        <f t="shared" si="216"/>
        <v>0</v>
      </c>
      <c r="AA277" s="59">
        <f t="shared" si="217"/>
        <v>0</v>
      </c>
      <c r="AB277" s="59">
        <f t="shared" si="218"/>
        <v>0</v>
      </c>
      <c r="AC277" s="59">
        <f t="shared" si="219"/>
        <v>0</v>
      </c>
      <c r="AD277" s="166">
        <f t="shared" si="209"/>
        <v>0</v>
      </c>
      <c r="AE277" s="169">
        <f t="shared" si="220"/>
        <v>0</v>
      </c>
      <c r="AF277" s="169">
        <f t="shared" si="221"/>
        <v>0</v>
      </c>
      <c r="AG277" s="169">
        <f t="shared" si="222"/>
        <v>0</v>
      </c>
      <c r="AH277" s="169">
        <f t="shared" si="223"/>
        <v>1</v>
      </c>
      <c r="AI277" s="169">
        <f t="shared" si="224"/>
        <v>0</v>
      </c>
      <c r="AJ277" s="169">
        <f t="shared" si="225"/>
        <v>0</v>
      </c>
      <c r="AK277" s="169">
        <f t="shared" si="226"/>
        <v>0</v>
      </c>
      <c r="AL277" s="169">
        <f t="shared" si="227"/>
        <v>1</v>
      </c>
      <c r="AM277" s="169">
        <f t="shared" si="228"/>
        <v>0</v>
      </c>
      <c r="AN277" s="169">
        <f t="shared" si="229"/>
        <v>0</v>
      </c>
      <c r="AO277" s="169">
        <f t="shared" si="230"/>
        <v>1</v>
      </c>
      <c r="AP277" s="169">
        <f t="shared" si="231"/>
        <v>0</v>
      </c>
      <c r="AQ277" s="169">
        <f t="shared" si="232"/>
        <v>0</v>
      </c>
      <c r="AR277" s="169">
        <f t="shared" si="233"/>
        <v>0</v>
      </c>
      <c r="AS277" s="169">
        <f t="shared" si="234"/>
        <v>0</v>
      </c>
      <c r="AT277" s="169">
        <f t="shared" si="235"/>
        <v>0</v>
      </c>
      <c r="AU277" s="169">
        <f t="shared" si="236"/>
        <v>0</v>
      </c>
      <c r="AV277" s="169">
        <f t="shared" si="237"/>
        <v>1</v>
      </c>
      <c r="AW277" s="169">
        <f t="shared" si="238"/>
        <v>1</v>
      </c>
      <c r="AX277" s="169">
        <f t="shared" si="239"/>
        <v>1</v>
      </c>
      <c r="AY277" s="169">
        <f t="shared" si="252"/>
        <v>0</v>
      </c>
      <c r="AZ277" s="169">
        <f t="shared" si="240"/>
        <v>0</v>
      </c>
      <c r="BA277" s="169">
        <f t="shared" si="241"/>
        <v>0</v>
      </c>
      <c r="BB277" s="169">
        <f t="shared" si="242"/>
        <v>1</v>
      </c>
      <c r="BC277" s="169">
        <f t="shared" si="243"/>
        <v>0</v>
      </c>
      <c r="BD277" s="169">
        <f t="shared" si="244"/>
        <v>1</v>
      </c>
      <c r="BE277" s="169">
        <f t="shared" si="245"/>
        <v>1</v>
      </c>
      <c r="BF277" s="169">
        <f t="shared" si="246"/>
        <v>0</v>
      </c>
      <c r="BG277" s="169">
        <f t="shared" si="247"/>
        <v>1</v>
      </c>
      <c r="BH277" s="169">
        <f t="shared" si="248"/>
        <v>0</v>
      </c>
      <c r="BI277" s="169">
        <f t="shared" si="249"/>
        <v>0</v>
      </c>
      <c r="BJ277" s="169">
        <f t="shared" si="250"/>
        <v>0</v>
      </c>
      <c r="BK277" s="167">
        <f t="shared" si="251"/>
        <v>0</v>
      </c>
      <c r="BL277" s="169">
        <f t="shared" si="253"/>
        <v>0</v>
      </c>
      <c r="BM277" s="169">
        <f t="shared" si="254"/>
        <v>1</v>
      </c>
      <c r="BN277" s="169">
        <f t="shared" si="255"/>
        <v>1</v>
      </c>
      <c r="BO277" s="169">
        <f t="shared" si="256"/>
        <v>0</v>
      </c>
      <c r="BP277" s="36">
        <f t="shared" si="257"/>
        <v>0</v>
      </c>
      <c r="BQ277">
        <f t="shared" si="258"/>
        <v>0</v>
      </c>
      <c r="BR277" s="36">
        <f t="shared" si="259"/>
        <v>2</v>
      </c>
      <c r="BS277" t="e">
        <f t="shared" si="260"/>
        <v>#N/A</v>
      </c>
    </row>
    <row r="278" spans="1:71">
      <c r="A278" s="59">
        <v>72</v>
      </c>
      <c r="B278" s="59">
        <v>21141</v>
      </c>
      <c r="C278" s="160">
        <v>43367348.072964303</v>
      </c>
      <c r="D278" s="59">
        <v>12500000</v>
      </c>
      <c r="E278" s="59">
        <v>12500000</v>
      </c>
      <c r="F278" s="59">
        <v>30867348.072964299</v>
      </c>
      <c r="G278" s="59">
        <v>142.85714721679699</v>
      </c>
      <c r="H278" s="59">
        <v>-1047105866.78461</v>
      </c>
      <c r="I278" s="59">
        <v>408</v>
      </c>
      <c r="J278" s="59">
        <v>801</v>
      </c>
      <c r="K278" s="59">
        <v>501</v>
      </c>
      <c r="L278" s="59">
        <v>0</v>
      </c>
      <c r="M278" s="59">
        <v>0</v>
      </c>
      <c r="N278" s="59">
        <v>0</v>
      </c>
      <c r="O278" s="59">
        <v>0</v>
      </c>
      <c r="P278" s="59">
        <v>0</v>
      </c>
      <c r="Q278" s="59">
        <v>0</v>
      </c>
      <c r="R278" s="59">
        <v>1</v>
      </c>
      <c r="S278" s="59">
        <v>0</v>
      </c>
      <c r="T278" s="59">
        <f t="shared" si="210"/>
        <v>1</v>
      </c>
      <c r="U278" s="59">
        <f t="shared" si="211"/>
        <v>0</v>
      </c>
      <c r="V278" s="59">
        <f t="shared" si="212"/>
        <v>0</v>
      </c>
      <c r="W278" s="59">
        <f t="shared" si="213"/>
        <v>0</v>
      </c>
      <c r="X278" s="59">
        <f t="shared" si="214"/>
        <v>1</v>
      </c>
      <c r="Y278" s="59">
        <f t="shared" si="215"/>
        <v>0</v>
      </c>
      <c r="Z278" s="59">
        <f t="shared" si="216"/>
        <v>0</v>
      </c>
      <c r="AA278" s="59">
        <f t="shared" si="217"/>
        <v>0</v>
      </c>
      <c r="AB278" s="59">
        <f t="shared" si="218"/>
        <v>1</v>
      </c>
      <c r="AC278" s="59">
        <f t="shared" si="219"/>
        <v>0</v>
      </c>
      <c r="AD278" s="166">
        <f t="shared" si="209"/>
        <v>0</v>
      </c>
      <c r="AE278" s="169">
        <f t="shared" si="220"/>
        <v>0</v>
      </c>
      <c r="AF278" s="169">
        <f t="shared" si="221"/>
        <v>0</v>
      </c>
      <c r="AG278" s="169">
        <f t="shared" si="222"/>
        <v>0</v>
      </c>
      <c r="AH278" s="169">
        <f t="shared" si="223"/>
        <v>1</v>
      </c>
      <c r="AI278" s="169">
        <f t="shared" si="224"/>
        <v>0</v>
      </c>
      <c r="AJ278" s="169">
        <f t="shared" si="225"/>
        <v>0</v>
      </c>
      <c r="AK278" s="169">
        <f t="shared" si="226"/>
        <v>0</v>
      </c>
      <c r="AL278" s="169">
        <f t="shared" si="227"/>
        <v>1</v>
      </c>
      <c r="AM278" s="169">
        <f t="shared" si="228"/>
        <v>0</v>
      </c>
      <c r="AN278" s="169">
        <f t="shared" si="229"/>
        <v>0</v>
      </c>
      <c r="AO278" s="169">
        <f t="shared" si="230"/>
        <v>1</v>
      </c>
      <c r="AP278" s="169">
        <f t="shared" si="231"/>
        <v>0</v>
      </c>
      <c r="AQ278" s="169">
        <f t="shared" si="232"/>
        <v>0</v>
      </c>
      <c r="AR278" s="169">
        <f t="shared" si="233"/>
        <v>0</v>
      </c>
      <c r="AS278" s="169">
        <f t="shared" si="234"/>
        <v>0</v>
      </c>
      <c r="AT278" s="169">
        <f t="shared" si="235"/>
        <v>0</v>
      </c>
      <c r="AU278" s="169">
        <f t="shared" si="236"/>
        <v>0</v>
      </c>
      <c r="AV278" s="169">
        <f t="shared" si="237"/>
        <v>1</v>
      </c>
      <c r="AW278" s="169">
        <f t="shared" si="238"/>
        <v>1</v>
      </c>
      <c r="AX278" s="169">
        <f t="shared" si="239"/>
        <v>0</v>
      </c>
      <c r="AY278" s="169">
        <f t="shared" si="252"/>
        <v>1</v>
      </c>
      <c r="AZ278" s="169">
        <f t="shared" si="240"/>
        <v>0</v>
      </c>
      <c r="BA278" s="169">
        <f t="shared" si="241"/>
        <v>1</v>
      </c>
      <c r="BB278" s="169">
        <f t="shared" si="242"/>
        <v>0</v>
      </c>
      <c r="BC278" s="169">
        <f t="shared" si="243"/>
        <v>1</v>
      </c>
      <c r="BD278" s="169">
        <f t="shared" si="244"/>
        <v>0</v>
      </c>
      <c r="BE278" s="169">
        <f t="shared" si="245"/>
        <v>0</v>
      </c>
      <c r="BF278" s="169">
        <f t="shared" si="246"/>
        <v>0</v>
      </c>
      <c r="BG278" s="169">
        <f t="shared" si="247"/>
        <v>0</v>
      </c>
      <c r="BH278" s="169">
        <f t="shared" si="248"/>
        <v>0</v>
      </c>
      <c r="BI278" s="169">
        <f t="shared" si="249"/>
        <v>0</v>
      </c>
      <c r="BJ278" s="169">
        <f t="shared" si="250"/>
        <v>0</v>
      </c>
      <c r="BK278" s="167">
        <f t="shared" si="251"/>
        <v>1</v>
      </c>
      <c r="BL278" s="169">
        <f t="shared" si="253"/>
        <v>1</v>
      </c>
      <c r="BM278" s="169">
        <f t="shared" si="254"/>
        <v>0</v>
      </c>
      <c r="BN278" s="169">
        <f t="shared" si="255"/>
        <v>1</v>
      </c>
      <c r="BO278" s="169">
        <f t="shared" si="256"/>
        <v>0</v>
      </c>
      <c r="BP278" s="36">
        <f t="shared" si="257"/>
        <v>0</v>
      </c>
      <c r="BQ278">
        <f t="shared" si="258"/>
        <v>0</v>
      </c>
      <c r="BR278" s="36">
        <f t="shared" si="259"/>
        <v>1</v>
      </c>
      <c r="BS278" t="e">
        <f t="shared" si="260"/>
        <v>#N/A</v>
      </c>
    </row>
    <row r="279" spans="1:71">
      <c r="A279" s="59">
        <v>170</v>
      </c>
      <c r="B279" s="59">
        <v>122161</v>
      </c>
      <c r="C279" s="160">
        <v>39714286.954224497</v>
      </c>
      <c r="D279" s="59">
        <v>8829762.5</v>
      </c>
      <c r="E279" s="59">
        <v>8829762.5</v>
      </c>
      <c r="F279" s="59">
        <v>30884524.454224501</v>
      </c>
      <c r="G279" s="59">
        <v>333.33335113525402</v>
      </c>
      <c r="H279" s="59">
        <v>-2565224062.7940998</v>
      </c>
      <c r="I279" s="59">
        <v>0</v>
      </c>
      <c r="J279" s="59">
        <v>0</v>
      </c>
      <c r="K279" s="59">
        <v>0</v>
      </c>
      <c r="L279" s="59">
        <v>416</v>
      </c>
      <c r="M279" s="59">
        <v>888</v>
      </c>
      <c r="N279" s="59">
        <v>0</v>
      </c>
      <c r="O279" s="59">
        <v>0</v>
      </c>
      <c r="P279" s="59">
        <v>0</v>
      </c>
      <c r="Q279" s="59">
        <v>0</v>
      </c>
      <c r="R279" s="59">
        <v>1</v>
      </c>
      <c r="S279" s="59">
        <v>1</v>
      </c>
      <c r="T279" s="59">
        <f t="shared" si="210"/>
        <v>1</v>
      </c>
      <c r="U279" s="59">
        <f t="shared" si="211"/>
        <v>0</v>
      </c>
      <c r="V279" s="59">
        <f t="shared" si="212"/>
        <v>0</v>
      </c>
      <c r="W279" s="59">
        <f t="shared" si="213"/>
        <v>0</v>
      </c>
      <c r="X279" s="59">
        <f t="shared" si="214"/>
        <v>1</v>
      </c>
      <c r="Y279" s="59">
        <f t="shared" si="215"/>
        <v>0</v>
      </c>
      <c r="Z279" s="59">
        <f t="shared" si="216"/>
        <v>0</v>
      </c>
      <c r="AA279" s="59">
        <f t="shared" si="217"/>
        <v>0</v>
      </c>
      <c r="AB279" s="59">
        <f t="shared" si="218"/>
        <v>0</v>
      </c>
      <c r="AC279" s="59">
        <f t="shared" si="219"/>
        <v>0</v>
      </c>
      <c r="AD279" s="166">
        <f t="shared" si="209"/>
        <v>0</v>
      </c>
      <c r="AE279" s="169">
        <f t="shared" si="220"/>
        <v>0</v>
      </c>
      <c r="AF279" s="169">
        <f t="shared" si="221"/>
        <v>0</v>
      </c>
      <c r="AG279" s="169">
        <f t="shared" si="222"/>
        <v>0</v>
      </c>
      <c r="AH279" s="169">
        <f t="shared" si="223"/>
        <v>1</v>
      </c>
      <c r="AI279" s="169">
        <f t="shared" si="224"/>
        <v>0</v>
      </c>
      <c r="AJ279" s="169">
        <f t="shared" si="225"/>
        <v>0</v>
      </c>
      <c r="AK279" s="169">
        <f t="shared" si="226"/>
        <v>0</v>
      </c>
      <c r="AL279" s="169">
        <f t="shared" si="227"/>
        <v>1</v>
      </c>
      <c r="AM279" s="169">
        <f t="shared" si="228"/>
        <v>0</v>
      </c>
      <c r="AN279" s="169">
        <f t="shared" si="229"/>
        <v>0</v>
      </c>
      <c r="AO279" s="169">
        <f t="shared" si="230"/>
        <v>1</v>
      </c>
      <c r="AP279" s="169">
        <f t="shared" si="231"/>
        <v>0</v>
      </c>
      <c r="AQ279" s="169">
        <f t="shared" si="232"/>
        <v>0</v>
      </c>
      <c r="AR279" s="169">
        <f t="shared" si="233"/>
        <v>0</v>
      </c>
      <c r="AS279" s="169">
        <f t="shared" si="234"/>
        <v>0</v>
      </c>
      <c r="AT279" s="169">
        <f t="shared" si="235"/>
        <v>0</v>
      </c>
      <c r="AU279" s="169">
        <f t="shared" si="236"/>
        <v>0</v>
      </c>
      <c r="AV279" s="169">
        <f t="shared" si="237"/>
        <v>1</v>
      </c>
      <c r="AW279" s="169">
        <f t="shared" si="238"/>
        <v>1</v>
      </c>
      <c r="AX279" s="169">
        <f t="shared" si="239"/>
        <v>0</v>
      </c>
      <c r="AY279" s="169">
        <f t="shared" si="252"/>
        <v>1</v>
      </c>
      <c r="AZ279" s="169">
        <f t="shared" si="240"/>
        <v>0</v>
      </c>
      <c r="BA279" s="169">
        <f t="shared" si="241"/>
        <v>1</v>
      </c>
      <c r="BB279" s="169">
        <f t="shared" si="242"/>
        <v>0</v>
      </c>
      <c r="BC279" s="169">
        <f t="shared" si="243"/>
        <v>0</v>
      </c>
      <c r="BD279" s="169">
        <f t="shared" si="244"/>
        <v>1</v>
      </c>
      <c r="BE279" s="169">
        <f t="shared" si="245"/>
        <v>0</v>
      </c>
      <c r="BF279" s="169">
        <f t="shared" si="246"/>
        <v>0</v>
      </c>
      <c r="BG279" s="169">
        <f t="shared" si="247"/>
        <v>0</v>
      </c>
      <c r="BH279" s="169">
        <f t="shared" si="248"/>
        <v>0</v>
      </c>
      <c r="BI279" s="169">
        <f t="shared" si="249"/>
        <v>0</v>
      </c>
      <c r="BJ279" s="169">
        <f t="shared" si="250"/>
        <v>1</v>
      </c>
      <c r="BK279" s="167">
        <f t="shared" si="251"/>
        <v>0</v>
      </c>
      <c r="BL279" s="169">
        <f t="shared" si="253"/>
        <v>1</v>
      </c>
      <c r="BM279" s="169">
        <f t="shared" si="254"/>
        <v>0</v>
      </c>
      <c r="BN279" s="169">
        <f t="shared" si="255"/>
        <v>0</v>
      </c>
      <c r="BO279" s="169">
        <f t="shared" si="256"/>
        <v>1</v>
      </c>
      <c r="BP279" s="36">
        <f t="shared" si="257"/>
        <v>0</v>
      </c>
      <c r="BQ279">
        <f t="shared" si="258"/>
        <v>0</v>
      </c>
      <c r="BR279" s="36">
        <f t="shared" si="259"/>
        <v>1</v>
      </c>
      <c r="BS279" t="e">
        <f t="shared" si="260"/>
        <v>#N/A</v>
      </c>
    </row>
    <row r="280" spans="1:71">
      <c r="A280" s="59">
        <v>422</v>
      </c>
      <c r="B280" s="59">
        <v>241232</v>
      </c>
      <c r="C280" s="160">
        <v>40099999.402463503</v>
      </c>
      <c r="D280" s="59">
        <v>7300000</v>
      </c>
      <c r="E280" s="59">
        <v>9100000</v>
      </c>
      <c r="F280" s="59">
        <v>30999999.402463499</v>
      </c>
      <c r="G280" s="59">
        <v>280</v>
      </c>
      <c r="H280" s="59">
        <v>-6585932773.8848305</v>
      </c>
      <c r="I280" s="59">
        <v>0</v>
      </c>
      <c r="J280" s="59">
        <v>0</v>
      </c>
      <c r="K280" s="59">
        <v>0</v>
      </c>
      <c r="L280" s="59">
        <v>101</v>
      </c>
      <c r="M280" s="59">
        <v>0</v>
      </c>
      <c r="N280" s="59">
        <v>0</v>
      </c>
      <c r="O280" s="59">
        <v>101</v>
      </c>
      <c r="P280" s="59">
        <v>0</v>
      </c>
      <c r="Q280" s="59">
        <v>0</v>
      </c>
      <c r="R280" s="59">
        <v>2</v>
      </c>
      <c r="S280" s="59">
        <v>1</v>
      </c>
      <c r="T280" s="59">
        <f t="shared" si="210"/>
        <v>0</v>
      </c>
      <c r="U280" s="59">
        <f t="shared" si="211"/>
        <v>0</v>
      </c>
      <c r="V280" s="59">
        <f t="shared" si="212"/>
        <v>0</v>
      </c>
      <c r="W280" s="59">
        <f t="shared" si="213"/>
        <v>0</v>
      </c>
      <c r="X280" s="59">
        <f t="shared" si="214"/>
        <v>0</v>
      </c>
      <c r="Y280" s="59">
        <f t="shared" si="215"/>
        <v>0</v>
      </c>
      <c r="Z280" s="59">
        <f t="shared" si="216"/>
        <v>0</v>
      </c>
      <c r="AA280" s="59">
        <f t="shared" si="217"/>
        <v>0</v>
      </c>
      <c r="AB280" s="59">
        <f t="shared" si="218"/>
        <v>0</v>
      </c>
      <c r="AC280" s="59">
        <f t="shared" si="219"/>
        <v>0</v>
      </c>
      <c r="AD280" s="166">
        <f t="shared" si="209"/>
        <v>2</v>
      </c>
      <c r="AE280" s="169">
        <f t="shared" si="220"/>
        <v>0</v>
      </c>
      <c r="AF280" s="169">
        <f t="shared" si="221"/>
        <v>1</v>
      </c>
      <c r="AG280" s="169">
        <f t="shared" si="222"/>
        <v>0</v>
      </c>
      <c r="AH280" s="169">
        <f t="shared" si="223"/>
        <v>1</v>
      </c>
      <c r="AI280" s="169">
        <f t="shared" si="224"/>
        <v>0</v>
      </c>
      <c r="AJ280" s="169">
        <f t="shared" si="225"/>
        <v>0</v>
      </c>
      <c r="AK280" s="169">
        <f t="shared" si="226"/>
        <v>0</v>
      </c>
      <c r="AL280" s="169">
        <f t="shared" si="227"/>
        <v>1</v>
      </c>
      <c r="AM280" s="169">
        <f t="shared" si="228"/>
        <v>0</v>
      </c>
      <c r="AN280" s="169">
        <f t="shared" si="229"/>
        <v>0</v>
      </c>
      <c r="AO280" s="169">
        <f t="shared" si="230"/>
        <v>1</v>
      </c>
      <c r="AP280" s="169">
        <f t="shared" si="231"/>
        <v>0</v>
      </c>
      <c r="AQ280" s="169">
        <f t="shared" si="232"/>
        <v>0</v>
      </c>
      <c r="AR280" s="169">
        <f t="shared" si="233"/>
        <v>0</v>
      </c>
      <c r="AS280" s="169">
        <f t="shared" si="234"/>
        <v>0</v>
      </c>
      <c r="AT280" s="169">
        <f t="shared" si="235"/>
        <v>0</v>
      </c>
      <c r="AU280" s="169">
        <f t="shared" si="236"/>
        <v>0</v>
      </c>
      <c r="AV280" s="169">
        <f t="shared" si="237"/>
        <v>1</v>
      </c>
      <c r="AW280" s="169">
        <f t="shared" si="238"/>
        <v>0</v>
      </c>
      <c r="AX280" s="169">
        <f t="shared" si="239"/>
        <v>0</v>
      </c>
      <c r="AY280" s="169">
        <f t="shared" si="252"/>
        <v>0</v>
      </c>
      <c r="AZ280" s="169">
        <f t="shared" si="240"/>
        <v>0</v>
      </c>
      <c r="BA280" s="169">
        <f t="shared" si="241"/>
        <v>0</v>
      </c>
      <c r="BB280" s="169">
        <f t="shared" si="242"/>
        <v>1</v>
      </c>
      <c r="BC280" s="169">
        <f t="shared" si="243"/>
        <v>0</v>
      </c>
      <c r="BD280" s="169">
        <f t="shared" si="244"/>
        <v>1</v>
      </c>
      <c r="BE280" s="169">
        <f t="shared" si="245"/>
        <v>0</v>
      </c>
      <c r="BF280" s="169">
        <f t="shared" si="246"/>
        <v>0</v>
      </c>
      <c r="BG280" s="169">
        <f t="shared" si="247"/>
        <v>0</v>
      </c>
      <c r="BH280" s="169">
        <f t="shared" si="248"/>
        <v>0</v>
      </c>
      <c r="BI280" s="169">
        <f t="shared" si="249"/>
        <v>0</v>
      </c>
      <c r="BJ280" s="169">
        <f t="shared" si="250"/>
        <v>0</v>
      </c>
      <c r="BK280" s="167">
        <f t="shared" si="251"/>
        <v>0</v>
      </c>
      <c r="BL280" s="169">
        <f t="shared" si="253"/>
        <v>0</v>
      </c>
      <c r="BM280" s="169">
        <f t="shared" si="254"/>
        <v>1</v>
      </c>
      <c r="BN280" s="169">
        <f t="shared" si="255"/>
        <v>0</v>
      </c>
      <c r="BO280" s="169">
        <f t="shared" si="256"/>
        <v>1</v>
      </c>
      <c r="BP280" s="36">
        <f t="shared" si="257"/>
        <v>1</v>
      </c>
      <c r="BQ280">
        <f t="shared" si="258"/>
        <v>0</v>
      </c>
      <c r="BR280" s="36">
        <f t="shared" si="259"/>
        <v>0</v>
      </c>
      <c r="BS280" t="e">
        <f t="shared" si="260"/>
        <v>#N/A</v>
      </c>
    </row>
    <row r="281" spans="1:71">
      <c r="A281" s="59">
        <v>132</v>
      </c>
      <c r="B281" s="59">
        <v>111332</v>
      </c>
      <c r="C281" s="160">
        <v>39085714.119307898</v>
      </c>
      <c r="D281" s="59">
        <v>7500000</v>
      </c>
      <c r="E281" s="59">
        <v>7500000</v>
      </c>
      <c r="F281" s="59">
        <v>31585714.119307902</v>
      </c>
      <c r="G281" s="59">
        <v>471.42855834960898</v>
      </c>
      <c r="H281" s="59">
        <v>-1966633028.8306501</v>
      </c>
      <c r="I281" s="59">
        <v>101</v>
      </c>
      <c r="J281" s="59">
        <v>0</v>
      </c>
      <c r="K281" s="59">
        <v>0</v>
      </c>
      <c r="L281" s="59">
        <v>101</v>
      </c>
      <c r="M281" s="59">
        <v>0</v>
      </c>
      <c r="N281" s="59">
        <v>0</v>
      </c>
      <c r="O281" s="59">
        <v>101</v>
      </c>
      <c r="P281" s="59">
        <v>0</v>
      </c>
      <c r="Q281" s="59">
        <v>0</v>
      </c>
      <c r="R281" s="59">
        <v>1</v>
      </c>
      <c r="S281" s="59">
        <v>0</v>
      </c>
      <c r="T281" s="59">
        <f t="shared" si="210"/>
        <v>0</v>
      </c>
      <c r="U281" s="59">
        <f t="shared" si="211"/>
        <v>0</v>
      </c>
      <c r="V281" s="59">
        <f t="shared" si="212"/>
        <v>0</v>
      </c>
      <c r="W281" s="59">
        <f t="shared" si="213"/>
        <v>0</v>
      </c>
      <c r="X281" s="59">
        <f t="shared" si="214"/>
        <v>0</v>
      </c>
      <c r="Y281" s="59">
        <f t="shared" si="215"/>
        <v>0</v>
      </c>
      <c r="Z281" s="59">
        <f t="shared" si="216"/>
        <v>0</v>
      </c>
      <c r="AA281" s="59">
        <f t="shared" si="217"/>
        <v>0</v>
      </c>
      <c r="AB281" s="59">
        <f t="shared" si="218"/>
        <v>0</v>
      </c>
      <c r="AC281" s="59">
        <f t="shared" si="219"/>
        <v>0</v>
      </c>
      <c r="AD281" s="166">
        <f t="shared" si="209"/>
        <v>3</v>
      </c>
      <c r="AE281" s="169">
        <f t="shared" si="220"/>
        <v>0</v>
      </c>
      <c r="AF281" s="169">
        <f t="shared" si="221"/>
        <v>1</v>
      </c>
      <c r="AG281" s="169">
        <f t="shared" si="222"/>
        <v>0</v>
      </c>
      <c r="AH281" s="169">
        <f t="shared" si="223"/>
        <v>1</v>
      </c>
      <c r="AI281" s="169">
        <f t="shared" si="224"/>
        <v>0</v>
      </c>
      <c r="AJ281" s="169">
        <f t="shared" si="225"/>
        <v>0</v>
      </c>
      <c r="AK281" s="169">
        <f t="shared" si="226"/>
        <v>0</v>
      </c>
      <c r="AL281" s="169">
        <f t="shared" si="227"/>
        <v>1</v>
      </c>
      <c r="AM281" s="169">
        <f t="shared" si="228"/>
        <v>0</v>
      </c>
      <c r="AN281" s="169">
        <f t="shared" si="229"/>
        <v>0</v>
      </c>
      <c r="AO281" s="169">
        <f t="shared" si="230"/>
        <v>1</v>
      </c>
      <c r="AP281" s="169">
        <f t="shared" si="231"/>
        <v>0</v>
      </c>
      <c r="AQ281" s="169">
        <f t="shared" si="232"/>
        <v>0</v>
      </c>
      <c r="AR281" s="169">
        <f t="shared" si="233"/>
        <v>0</v>
      </c>
      <c r="AS281" s="169">
        <f t="shared" si="234"/>
        <v>0</v>
      </c>
      <c r="AT281" s="169">
        <f t="shared" si="235"/>
        <v>0</v>
      </c>
      <c r="AU281" s="169">
        <f t="shared" si="236"/>
        <v>0</v>
      </c>
      <c r="AV281" s="169">
        <f t="shared" si="237"/>
        <v>1</v>
      </c>
      <c r="AW281" s="169">
        <f t="shared" si="238"/>
        <v>0</v>
      </c>
      <c r="AX281" s="169">
        <f t="shared" si="239"/>
        <v>0</v>
      </c>
      <c r="AY281" s="169">
        <f t="shared" si="252"/>
        <v>0</v>
      </c>
      <c r="AZ281" s="169">
        <f t="shared" si="240"/>
        <v>0</v>
      </c>
      <c r="BA281" s="169">
        <f t="shared" si="241"/>
        <v>0</v>
      </c>
      <c r="BB281" s="169">
        <f t="shared" si="242"/>
        <v>1</v>
      </c>
      <c r="BC281" s="169">
        <f t="shared" si="243"/>
        <v>0</v>
      </c>
      <c r="BD281" s="169">
        <f t="shared" si="244"/>
        <v>1</v>
      </c>
      <c r="BE281" s="169">
        <f t="shared" si="245"/>
        <v>0</v>
      </c>
      <c r="BF281" s="169">
        <f t="shared" si="246"/>
        <v>0</v>
      </c>
      <c r="BG281" s="169">
        <f t="shared" si="247"/>
        <v>0</v>
      </c>
      <c r="BH281" s="169">
        <f t="shared" si="248"/>
        <v>0</v>
      </c>
      <c r="BI281" s="169">
        <f t="shared" si="249"/>
        <v>0</v>
      </c>
      <c r="BJ281" s="169">
        <f t="shared" si="250"/>
        <v>0</v>
      </c>
      <c r="BK281" s="167">
        <f t="shared" si="251"/>
        <v>0</v>
      </c>
      <c r="BL281" s="169">
        <f t="shared" si="253"/>
        <v>1</v>
      </c>
      <c r="BM281" s="169">
        <f t="shared" si="254"/>
        <v>0</v>
      </c>
      <c r="BN281" s="169">
        <f t="shared" si="255"/>
        <v>1</v>
      </c>
      <c r="BO281" s="169">
        <f t="shared" si="256"/>
        <v>0</v>
      </c>
      <c r="BP281" s="36">
        <f t="shared" si="257"/>
        <v>1</v>
      </c>
      <c r="BQ281">
        <f t="shared" si="258"/>
        <v>0</v>
      </c>
      <c r="BR281" s="36">
        <f t="shared" si="259"/>
        <v>0</v>
      </c>
      <c r="BS281" t="e">
        <f t="shared" si="260"/>
        <v>#N/A</v>
      </c>
    </row>
    <row r="282" spans="1:71">
      <c r="A282" s="59">
        <v>406</v>
      </c>
      <c r="B282" s="59">
        <v>231571</v>
      </c>
      <c r="C282" s="160">
        <v>52190478.28497</v>
      </c>
      <c r="D282" s="59">
        <v>20485715</v>
      </c>
      <c r="E282" s="59">
        <v>20485715</v>
      </c>
      <c r="F282" s="59">
        <v>31704763.28497</v>
      </c>
      <c r="G282" s="59">
        <v>400.00002288818399</v>
      </c>
      <c r="H282" s="59">
        <v>-6325772617.1266499</v>
      </c>
      <c r="I282" s="59">
        <v>418</v>
      </c>
      <c r="J282" s="59">
        <v>0</v>
      </c>
      <c r="K282" s="59">
        <v>0</v>
      </c>
      <c r="L282" s="59">
        <v>101</v>
      </c>
      <c r="M282" s="59">
        <v>0</v>
      </c>
      <c r="N282" s="59">
        <v>0</v>
      </c>
      <c r="O282" s="59">
        <v>0</v>
      </c>
      <c r="P282" s="59">
        <v>0</v>
      </c>
      <c r="Q282" s="59">
        <v>0</v>
      </c>
      <c r="R282" s="59">
        <v>2</v>
      </c>
      <c r="S282" s="59">
        <v>0</v>
      </c>
      <c r="T282" s="59">
        <f t="shared" si="210"/>
        <v>1</v>
      </c>
      <c r="U282" s="59">
        <f t="shared" si="211"/>
        <v>0</v>
      </c>
      <c r="V282" s="59">
        <f t="shared" si="212"/>
        <v>0</v>
      </c>
      <c r="W282" s="59">
        <f t="shared" si="213"/>
        <v>0</v>
      </c>
      <c r="X282" s="59">
        <f t="shared" si="214"/>
        <v>0</v>
      </c>
      <c r="Y282" s="59">
        <f t="shared" si="215"/>
        <v>0</v>
      </c>
      <c r="Z282" s="59">
        <f t="shared" si="216"/>
        <v>0</v>
      </c>
      <c r="AA282" s="59">
        <f t="shared" si="217"/>
        <v>0</v>
      </c>
      <c r="AB282" s="59">
        <f t="shared" si="218"/>
        <v>0</v>
      </c>
      <c r="AC282" s="59">
        <f t="shared" si="219"/>
        <v>0</v>
      </c>
      <c r="AD282" s="166">
        <f t="shared" si="209"/>
        <v>1</v>
      </c>
      <c r="AE282" s="169">
        <f t="shared" si="220"/>
        <v>1</v>
      </c>
      <c r="AF282" s="169">
        <f t="shared" si="221"/>
        <v>0</v>
      </c>
      <c r="AG282" s="169">
        <f t="shared" si="222"/>
        <v>0</v>
      </c>
      <c r="AH282" s="169">
        <f t="shared" si="223"/>
        <v>1</v>
      </c>
      <c r="AI282" s="169">
        <f t="shared" si="224"/>
        <v>1</v>
      </c>
      <c r="AJ282" s="169">
        <f t="shared" si="225"/>
        <v>0</v>
      </c>
      <c r="AK282" s="169">
        <f t="shared" si="226"/>
        <v>0</v>
      </c>
      <c r="AL282" s="169">
        <f t="shared" si="227"/>
        <v>0</v>
      </c>
      <c r="AM282" s="169">
        <f t="shared" si="228"/>
        <v>0</v>
      </c>
      <c r="AN282" s="169">
        <f t="shared" si="229"/>
        <v>0</v>
      </c>
      <c r="AO282" s="169">
        <f t="shared" si="230"/>
        <v>1</v>
      </c>
      <c r="AP282" s="169">
        <f t="shared" si="231"/>
        <v>0</v>
      </c>
      <c r="AQ282" s="169">
        <f t="shared" si="232"/>
        <v>0</v>
      </c>
      <c r="AR282" s="169">
        <f t="shared" si="233"/>
        <v>0</v>
      </c>
      <c r="AS282" s="169">
        <f t="shared" si="234"/>
        <v>0</v>
      </c>
      <c r="AT282" s="169">
        <f t="shared" si="235"/>
        <v>0</v>
      </c>
      <c r="AU282" s="169">
        <f t="shared" si="236"/>
        <v>0</v>
      </c>
      <c r="AV282" s="169">
        <f t="shared" si="237"/>
        <v>1</v>
      </c>
      <c r="AW282" s="169">
        <f t="shared" si="238"/>
        <v>1</v>
      </c>
      <c r="AX282" s="169">
        <f t="shared" si="239"/>
        <v>0</v>
      </c>
      <c r="AY282" s="169">
        <f t="shared" si="252"/>
        <v>1</v>
      </c>
      <c r="AZ282" s="169">
        <f t="shared" si="240"/>
        <v>1</v>
      </c>
      <c r="BA282" s="169">
        <f t="shared" si="241"/>
        <v>0</v>
      </c>
      <c r="BB282" s="169">
        <f t="shared" si="242"/>
        <v>1</v>
      </c>
      <c r="BC282" s="169">
        <f t="shared" si="243"/>
        <v>0</v>
      </c>
      <c r="BD282" s="169">
        <f t="shared" si="244"/>
        <v>1</v>
      </c>
      <c r="BE282" s="169">
        <f t="shared" si="245"/>
        <v>0</v>
      </c>
      <c r="BF282" s="169">
        <f t="shared" si="246"/>
        <v>0</v>
      </c>
      <c r="BG282" s="169">
        <f t="shared" si="247"/>
        <v>0</v>
      </c>
      <c r="BH282" s="169">
        <f t="shared" si="248"/>
        <v>0</v>
      </c>
      <c r="BI282" s="169">
        <f t="shared" si="249"/>
        <v>0</v>
      </c>
      <c r="BJ282" s="169">
        <f t="shared" si="250"/>
        <v>0</v>
      </c>
      <c r="BK282" s="167">
        <f t="shared" si="251"/>
        <v>1</v>
      </c>
      <c r="BL282" s="169">
        <f t="shared" si="253"/>
        <v>0</v>
      </c>
      <c r="BM282" s="169">
        <f t="shared" si="254"/>
        <v>1</v>
      </c>
      <c r="BN282" s="169">
        <f t="shared" si="255"/>
        <v>1</v>
      </c>
      <c r="BO282" s="169">
        <f t="shared" si="256"/>
        <v>0</v>
      </c>
      <c r="BP282" s="36">
        <f t="shared" si="257"/>
        <v>1</v>
      </c>
      <c r="BQ282">
        <f t="shared" si="258"/>
        <v>0</v>
      </c>
      <c r="BR282" s="36">
        <f t="shared" si="259"/>
        <v>2</v>
      </c>
      <c r="BS282" t="e">
        <f t="shared" si="260"/>
        <v>#N/A</v>
      </c>
    </row>
    <row r="283" spans="1:71">
      <c r="A283" s="59">
        <v>145</v>
      </c>
      <c r="B283" s="59">
        <v>112231</v>
      </c>
      <c r="C283" s="160">
        <v>36666667.811454304</v>
      </c>
      <c r="D283" s="59">
        <v>4195238.125</v>
      </c>
      <c r="E283" s="59">
        <v>4195238.125</v>
      </c>
      <c r="F283" s="59">
        <v>32471429.6864543</v>
      </c>
      <c r="G283" s="59">
        <v>38.095237731933601</v>
      </c>
      <c r="H283" s="59">
        <v>-2236237111.3515801</v>
      </c>
      <c r="I283" s="59">
        <v>0</v>
      </c>
      <c r="J283" s="59">
        <v>0</v>
      </c>
      <c r="K283" s="59">
        <v>0</v>
      </c>
      <c r="L283" s="59">
        <v>101</v>
      </c>
      <c r="M283" s="59">
        <v>0</v>
      </c>
      <c r="N283" s="59">
        <v>0</v>
      </c>
      <c r="O283" s="59">
        <v>101</v>
      </c>
      <c r="P283" s="59">
        <v>0</v>
      </c>
      <c r="Q283" s="59">
        <v>0</v>
      </c>
      <c r="R283" s="59">
        <v>2</v>
      </c>
      <c r="S283" s="59">
        <v>0</v>
      </c>
      <c r="T283" s="59">
        <f t="shared" si="210"/>
        <v>0</v>
      </c>
      <c r="U283" s="59">
        <f t="shared" si="211"/>
        <v>0</v>
      </c>
      <c r="V283" s="59">
        <f t="shared" si="212"/>
        <v>0</v>
      </c>
      <c r="W283" s="59">
        <f t="shared" si="213"/>
        <v>0</v>
      </c>
      <c r="X283" s="59">
        <f t="shared" si="214"/>
        <v>0</v>
      </c>
      <c r="Y283" s="59">
        <f t="shared" si="215"/>
        <v>0</v>
      </c>
      <c r="Z283" s="59">
        <f t="shared" si="216"/>
        <v>0</v>
      </c>
      <c r="AA283" s="59">
        <f t="shared" si="217"/>
        <v>0</v>
      </c>
      <c r="AB283" s="59">
        <f t="shared" si="218"/>
        <v>0</v>
      </c>
      <c r="AC283" s="59">
        <f t="shared" si="219"/>
        <v>0</v>
      </c>
      <c r="AD283" s="166">
        <f t="shared" si="209"/>
        <v>2</v>
      </c>
      <c r="AE283" s="169">
        <f t="shared" si="220"/>
        <v>0</v>
      </c>
      <c r="AF283" s="169">
        <f t="shared" si="221"/>
        <v>1</v>
      </c>
      <c r="AG283" s="169">
        <f t="shared" si="222"/>
        <v>0</v>
      </c>
      <c r="AH283" s="169">
        <f t="shared" si="223"/>
        <v>1</v>
      </c>
      <c r="AI283" s="169">
        <f t="shared" si="224"/>
        <v>0</v>
      </c>
      <c r="AJ283" s="169">
        <f t="shared" si="225"/>
        <v>0</v>
      </c>
      <c r="AK283" s="169">
        <f t="shared" si="226"/>
        <v>0</v>
      </c>
      <c r="AL283" s="169">
        <f t="shared" si="227"/>
        <v>1</v>
      </c>
      <c r="AM283" s="169">
        <f t="shared" si="228"/>
        <v>0</v>
      </c>
      <c r="AN283" s="169">
        <f t="shared" si="229"/>
        <v>0</v>
      </c>
      <c r="AO283" s="169">
        <f t="shared" si="230"/>
        <v>1</v>
      </c>
      <c r="AP283" s="169">
        <f t="shared" si="231"/>
        <v>0</v>
      </c>
      <c r="AQ283" s="169">
        <f t="shared" si="232"/>
        <v>0</v>
      </c>
      <c r="AR283" s="169">
        <f t="shared" si="233"/>
        <v>0</v>
      </c>
      <c r="AS283" s="169">
        <f t="shared" si="234"/>
        <v>0</v>
      </c>
      <c r="AT283" s="169">
        <f t="shared" si="235"/>
        <v>0</v>
      </c>
      <c r="AU283" s="169">
        <f t="shared" si="236"/>
        <v>0</v>
      </c>
      <c r="AV283" s="169">
        <f t="shared" si="237"/>
        <v>1</v>
      </c>
      <c r="AW283" s="169">
        <f t="shared" si="238"/>
        <v>0</v>
      </c>
      <c r="AX283" s="169">
        <f t="shared" si="239"/>
        <v>0</v>
      </c>
      <c r="AY283" s="169">
        <f t="shared" si="252"/>
        <v>0</v>
      </c>
      <c r="AZ283" s="169">
        <f t="shared" si="240"/>
        <v>0</v>
      </c>
      <c r="BA283" s="169">
        <f t="shared" si="241"/>
        <v>0</v>
      </c>
      <c r="BB283" s="169">
        <f t="shared" si="242"/>
        <v>1</v>
      </c>
      <c r="BC283" s="169">
        <f t="shared" si="243"/>
        <v>0</v>
      </c>
      <c r="BD283" s="169">
        <f t="shared" si="244"/>
        <v>1</v>
      </c>
      <c r="BE283" s="169">
        <f t="shared" si="245"/>
        <v>0</v>
      </c>
      <c r="BF283" s="169">
        <f t="shared" si="246"/>
        <v>0</v>
      </c>
      <c r="BG283" s="169">
        <f t="shared" si="247"/>
        <v>0</v>
      </c>
      <c r="BH283" s="169">
        <f t="shared" si="248"/>
        <v>0</v>
      </c>
      <c r="BI283" s="169">
        <f t="shared" si="249"/>
        <v>0</v>
      </c>
      <c r="BJ283" s="169">
        <f t="shared" si="250"/>
        <v>0</v>
      </c>
      <c r="BK283" s="167">
        <f t="shared" si="251"/>
        <v>0</v>
      </c>
      <c r="BL283" s="169">
        <f t="shared" si="253"/>
        <v>0</v>
      </c>
      <c r="BM283" s="169">
        <f t="shared" si="254"/>
        <v>1</v>
      </c>
      <c r="BN283" s="169">
        <f t="shared" si="255"/>
        <v>1</v>
      </c>
      <c r="BO283" s="169">
        <f t="shared" si="256"/>
        <v>0</v>
      </c>
      <c r="BP283" s="36">
        <f t="shared" si="257"/>
        <v>1</v>
      </c>
      <c r="BQ283">
        <f t="shared" si="258"/>
        <v>0</v>
      </c>
      <c r="BR283" s="36">
        <f t="shared" si="259"/>
        <v>0</v>
      </c>
      <c r="BS283" t="e">
        <f t="shared" si="260"/>
        <v>#N/A</v>
      </c>
    </row>
    <row r="284" spans="1:71">
      <c r="A284" s="59">
        <v>306</v>
      </c>
      <c r="B284" s="59">
        <v>181101</v>
      </c>
      <c r="C284" s="160">
        <v>86285715.755151302</v>
      </c>
      <c r="D284" s="59">
        <v>50617143.25</v>
      </c>
      <c r="E284" s="59">
        <v>53502857.5</v>
      </c>
      <c r="F284" s="59">
        <v>32782858.255151302</v>
      </c>
      <c r="G284" s="59">
        <v>77.142859458923297</v>
      </c>
      <c r="H284" s="59">
        <v>-4372948974.6329699</v>
      </c>
      <c r="I284" s="59">
        <v>0</v>
      </c>
      <c r="J284" s="59">
        <v>0</v>
      </c>
      <c r="K284" s="59">
        <v>0</v>
      </c>
      <c r="L284" s="59">
        <v>415</v>
      </c>
      <c r="M284" s="59">
        <v>0</v>
      </c>
      <c r="N284" s="59">
        <v>0</v>
      </c>
      <c r="O284" s="59">
        <v>407</v>
      </c>
      <c r="P284" s="59">
        <v>0</v>
      </c>
      <c r="Q284" s="59">
        <v>0</v>
      </c>
      <c r="R284" s="59">
        <v>1</v>
      </c>
      <c r="S284" s="59">
        <v>1</v>
      </c>
      <c r="T284" s="59">
        <f t="shared" si="210"/>
        <v>2</v>
      </c>
      <c r="U284" s="59">
        <f t="shared" si="211"/>
        <v>0</v>
      </c>
      <c r="V284" s="59">
        <f t="shared" si="212"/>
        <v>0</v>
      </c>
      <c r="W284" s="59">
        <f t="shared" si="213"/>
        <v>0</v>
      </c>
      <c r="X284" s="59">
        <f t="shared" si="214"/>
        <v>0</v>
      </c>
      <c r="Y284" s="59">
        <f t="shared" si="215"/>
        <v>0</v>
      </c>
      <c r="Z284" s="59">
        <f t="shared" si="216"/>
        <v>0</v>
      </c>
      <c r="AA284" s="59">
        <f t="shared" si="217"/>
        <v>0</v>
      </c>
      <c r="AB284" s="59">
        <f t="shared" si="218"/>
        <v>0</v>
      </c>
      <c r="AC284" s="59">
        <f t="shared" si="219"/>
        <v>0</v>
      </c>
      <c r="AD284" s="166">
        <f t="shared" si="209"/>
        <v>0</v>
      </c>
      <c r="AE284" s="169">
        <f t="shared" si="220"/>
        <v>0</v>
      </c>
      <c r="AF284" s="169">
        <f t="shared" si="221"/>
        <v>0</v>
      </c>
      <c r="AG284" s="169">
        <f t="shared" si="222"/>
        <v>0</v>
      </c>
      <c r="AH284" s="169">
        <f t="shared" si="223"/>
        <v>1</v>
      </c>
      <c r="AI284" s="169">
        <f t="shared" si="224"/>
        <v>0</v>
      </c>
      <c r="AJ284" s="169">
        <f t="shared" si="225"/>
        <v>0</v>
      </c>
      <c r="AK284" s="169">
        <f t="shared" si="226"/>
        <v>0</v>
      </c>
      <c r="AL284" s="169">
        <f t="shared" si="227"/>
        <v>1</v>
      </c>
      <c r="AM284" s="169">
        <f t="shared" si="228"/>
        <v>0</v>
      </c>
      <c r="AN284" s="169">
        <f t="shared" si="229"/>
        <v>0</v>
      </c>
      <c r="AO284" s="169">
        <f t="shared" si="230"/>
        <v>1</v>
      </c>
      <c r="AP284" s="169">
        <f t="shared" si="231"/>
        <v>0</v>
      </c>
      <c r="AQ284" s="169">
        <f t="shared" si="232"/>
        <v>0</v>
      </c>
      <c r="AR284" s="169">
        <f t="shared" si="233"/>
        <v>0</v>
      </c>
      <c r="AS284" s="169">
        <f t="shared" si="234"/>
        <v>0</v>
      </c>
      <c r="AT284" s="169">
        <f t="shared" si="235"/>
        <v>0</v>
      </c>
      <c r="AU284" s="169">
        <f t="shared" si="236"/>
        <v>0</v>
      </c>
      <c r="AV284" s="169">
        <f t="shared" si="237"/>
        <v>1</v>
      </c>
      <c r="AW284" s="169">
        <f t="shared" si="238"/>
        <v>1</v>
      </c>
      <c r="AX284" s="169">
        <f t="shared" si="239"/>
        <v>1</v>
      </c>
      <c r="AY284" s="169">
        <f t="shared" si="252"/>
        <v>0</v>
      </c>
      <c r="AZ284" s="169">
        <f t="shared" si="240"/>
        <v>0</v>
      </c>
      <c r="BA284" s="169">
        <f t="shared" si="241"/>
        <v>0</v>
      </c>
      <c r="BB284" s="169">
        <f t="shared" si="242"/>
        <v>1</v>
      </c>
      <c r="BC284" s="169">
        <f t="shared" si="243"/>
        <v>0</v>
      </c>
      <c r="BD284" s="169">
        <f t="shared" si="244"/>
        <v>1</v>
      </c>
      <c r="BE284" s="169">
        <f t="shared" si="245"/>
        <v>0</v>
      </c>
      <c r="BF284" s="169">
        <f t="shared" si="246"/>
        <v>0</v>
      </c>
      <c r="BG284" s="169">
        <f t="shared" si="247"/>
        <v>0</v>
      </c>
      <c r="BH284" s="169">
        <f t="shared" si="248"/>
        <v>1</v>
      </c>
      <c r="BI284" s="169">
        <f t="shared" si="249"/>
        <v>0</v>
      </c>
      <c r="BJ284" s="169">
        <f t="shared" si="250"/>
        <v>0</v>
      </c>
      <c r="BK284" s="167">
        <f t="shared" si="251"/>
        <v>0</v>
      </c>
      <c r="BL284" s="169">
        <f t="shared" si="253"/>
        <v>1</v>
      </c>
      <c r="BM284" s="169">
        <f t="shared" si="254"/>
        <v>0</v>
      </c>
      <c r="BN284" s="169">
        <f t="shared" si="255"/>
        <v>0</v>
      </c>
      <c r="BO284" s="169">
        <f t="shared" si="256"/>
        <v>1</v>
      </c>
      <c r="BP284" s="36">
        <f t="shared" si="257"/>
        <v>0</v>
      </c>
      <c r="BQ284">
        <f t="shared" si="258"/>
        <v>0</v>
      </c>
      <c r="BR284" s="36">
        <f t="shared" si="259"/>
        <v>1</v>
      </c>
      <c r="BS284" t="e">
        <f t="shared" si="260"/>
        <v>#N/A</v>
      </c>
    </row>
    <row r="285" spans="1:71">
      <c r="A285" s="59">
        <v>19</v>
      </c>
      <c r="B285" s="59">
        <v>12142</v>
      </c>
      <c r="C285" s="160">
        <v>33142857.001752298</v>
      </c>
      <c r="D285" s="59">
        <v>0</v>
      </c>
      <c r="E285" s="59">
        <v>0</v>
      </c>
      <c r="F285" s="59">
        <v>33142857.001752298</v>
      </c>
      <c r="G285" s="59">
        <v>0</v>
      </c>
      <c r="H285" s="59">
        <v>-238721802.689105</v>
      </c>
      <c r="I285" s="59">
        <v>0</v>
      </c>
      <c r="J285" s="59">
        <v>0</v>
      </c>
      <c r="K285" s="59">
        <v>0</v>
      </c>
      <c r="L285" s="59">
        <v>101</v>
      </c>
      <c r="M285" s="59">
        <v>0</v>
      </c>
      <c r="N285" s="59">
        <v>0</v>
      </c>
      <c r="O285" s="59">
        <v>0</v>
      </c>
      <c r="P285" s="59">
        <v>0</v>
      </c>
      <c r="Q285" s="59">
        <v>0</v>
      </c>
      <c r="R285" s="59">
        <v>2</v>
      </c>
      <c r="S285" s="59">
        <v>0</v>
      </c>
      <c r="T285" s="59">
        <f t="shared" si="210"/>
        <v>0</v>
      </c>
      <c r="U285" s="59">
        <f t="shared" si="211"/>
        <v>0</v>
      </c>
      <c r="V285" s="59">
        <f t="shared" si="212"/>
        <v>0</v>
      </c>
      <c r="W285" s="59">
        <f t="shared" si="213"/>
        <v>0</v>
      </c>
      <c r="X285" s="59">
        <f t="shared" si="214"/>
        <v>0</v>
      </c>
      <c r="Y285" s="59">
        <f t="shared" si="215"/>
        <v>0</v>
      </c>
      <c r="Z285" s="59">
        <f t="shared" si="216"/>
        <v>0</v>
      </c>
      <c r="AA285" s="59">
        <f t="shared" si="217"/>
        <v>0</v>
      </c>
      <c r="AB285" s="59">
        <f t="shared" si="218"/>
        <v>0</v>
      </c>
      <c r="AC285" s="59">
        <f t="shared" si="219"/>
        <v>0</v>
      </c>
      <c r="AD285" s="166">
        <f t="shared" si="209"/>
        <v>1</v>
      </c>
      <c r="AE285" s="169">
        <f t="shared" si="220"/>
        <v>1</v>
      </c>
      <c r="AF285" s="169">
        <f t="shared" si="221"/>
        <v>0</v>
      </c>
      <c r="AG285" s="169">
        <f t="shared" si="222"/>
        <v>0</v>
      </c>
      <c r="AH285" s="169">
        <f t="shared" si="223"/>
        <v>1</v>
      </c>
      <c r="AI285" s="169">
        <f t="shared" si="224"/>
        <v>0</v>
      </c>
      <c r="AJ285" s="169">
        <f t="shared" si="225"/>
        <v>0</v>
      </c>
      <c r="AK285" s="169">
        <f t="shared" si="226"/>
        <v>0</v>
      </c>
      <c r="AL285" s="169">
        <f t="shared" si="227"/>
        <v>1</v>
      </c>
      <c r="AM285" s="169">
        <f t="shared" si="228"/>
        <v>0</v>
      </c>
      <c r="AN285" s="169">
        <f t="shared" si="229"/>
        <v>0</v>
      </c>
      <c r="AO285" s="169">
        <f t="shared" si="230"/>
        <v>1</v>
      </c>
      <c r="AP285" s="169">
        <f t="shared" si="231"/>
        <v>0</v>
      </c>
      <c r="AQ285" s="169">
        <f t="shared" si="232"/>
        <v>0</v>
      </c>
      <c r="AR285" s="169">
        <f t="shared" si="233"/>
        <v>0</v>
      </c>
      <c r="AS285" s="169">
        <f t="shared" si="234"/>
        <v>0</v>
      </c>
      <c r="AT285" s="169">
        <f t="shared" si="235"/>
        <v>0</v>
      </c>
      <c r="AU285" s="169">
        <f t="shared" si="236"/>
        <v>0</v>
      </c>
      <c r="AV285" s="169">
        <f t="shared" si="237"/>
        <v>1</v>
      </c>
      <c r="AW285" s="169">
        <f t="shared" si="238"/>
        <v>0</v>
      </c>
      <c r="AX285" s="169">
        <f t="shared" si="239"/>
        <v>0</v>
      </c>
      <c r="AY285" s="169">
        <f t="shared" si="252"/>
        <v>0</v>
      </c>
      <c r="AZ285" s="169">
        <f t="shared" si="240"/>
        <v>0</v>
      </c>
      <c r="BA285" s="169">
        <f t="shared" si="241"/>
        <v>0</v>
      </c>
      <c r="BB285" s="169">
        <f t="shared" si="242"/>
        <v>1</v>
      </c>
      <c r="BC285" s="169">
        <f t="shared" si="243"/>
        <v>0</v>
      </c>
      <c r="BD285" s="169">
        <f t="shared" si="244"/>
        <v>1</v>
      </c>
      <c r="BE285" s="169">
        <f t="shared" si="245"/>
        <v>0</v>
      </c>
      <c r="BF285" s="169">
        <f t="shared" si="246"/>
        <v>0</v>
      </c>
      <c r="BG285" s="169">
        <f t="shared" si="247"/>
        <v>0</v>
      </c>
      <c r="BH285" s="169">
        <f t="shared" si="248"/>
        <v>0</v>
      </c>
      <c r="BI285" s="169">
        <f t="shared" si="249"/>
        <v>0</v>
      </c>
      <c r="BJ285" s="169">
        <f t="shared" si="250"/>
        <v>0</v>
      </c>
      <c r="BK285" s="167">
        <f t="shared" si="251"/>
        <v>0</v>
      </c>
      <c r="BL285" s="169">
        <f t="shared" si="253"/>
        <v>0</v>
      </c>
      <c r="BM285" s="169">
        <f t="shared" si="254"/>
        <v>1</v>
      </c>
      <c r="BN285" s="169">
        <f t="shared" si="255"/>
        <v>1</v>
      </c>
      <c r="BO285" s="169">
        <f t="shared" si="256"/>
        <v>0</v>
      </c>
      <c r="BP285" s="36">
        <f t="shared" si="257"/>
        <v>1</v>
      </c>
      <c r="BQ285">
        <f t="shared" si="258"/>
        <v>0</v>
      </c>
      <c r="BR285" s="36">
        <f t="shared" si="259"/>
        <v>0</v>
      </c>
      <c r="BS285" t="e">
        <f t="shared" si="260"/>
        <v>#N/A</v>
      </c>
    </row>
    <row r="286" spans="1:71">
      <c r="A286" s="59">
        <v>316</v>
      </c>
      <c r="B286" s="59">
        <v>181294</v>
      </c>
      <c r="C286" s="160">
        <v>57380954.463114299</v>
      </c>
      <c r="D286" s="59">
        <v>12904762.75</v>
      </c>
      <c r="E286" s="59">
        <v>24238096</v>
      </c>
      <c r="F286" s="59">
        <v>33142858.463114299</v>
      </c>
      <c r="G286" s="59">
        <v>371.42857360839798</v>
      </c>
      <c r="H286" s="59">
        <v>-4433017545.2486801</v>
      </c>
      <c r="I286" s="59">
        <v>0</v>
      </c>
      <c r="J286" s="59">
        <v>0</v>
      </c>
      <c r="K286" s="59">
        <v>0</v>
      </c>
      <c r="L286" s="59">
        <v>444</v>
      </c>
      <c r="M286" s="59">
        <v>0</v>
      </c>
      <c r="N286" s="59">
        <v>0</v>
      </c>
      <c r="O286" s="59">
        <v>444</v>
      </c>
      <c r="P286" s="59">
        <v>0</v>
      </c>
      <c r="Q286" s="59">
        <v>0</v>
      </c>
      <c r="R286" s="59">
        <v>1</v>
      </c>
      <c r="S286" s="59">
        <v>0</v>
      </c>
      <c r="T286" s="59">
        <f t="shared" si="210"/>
        <v>2</v>
      </c>
      <c r="U286" s="59">
        <f t="shared" si="211"/>
        <v>0</v>
      </c>
      <c r="V286" s="59">
        <f t="shared" si="212"/>
        <v>0</v>
      </c>
      <c r="W286" s="59">
        <f t="shared" si="213"/>
        <v>0</v>
      </c>
      <c r="X286" s="59">
        <f t="shared" si="214"/>
        <v>0</v>
      </c>
      <c r="Y286" s="59">
        <f t="shared" si="215"/>
        <v>0</v>
      </c>
      <c r="Z286" s="59">
        <f t="shared" si="216"/>
        <v>0</v>
      </c>
      <c r="AA286" s="59">
        <f t="shared" si="217"/>
        <v>0</v>
      </c>
      <c r="AB286" s="59">
        <f t="shared" si="218"/>
        <v>0</v>
      </c>
      <c r="AC286" s="59">
        <f t="shared" si="219"/>
        <v>0</v>
      </c>
      <c r="AD286" s="166">
        <f t="shared" si="209"/>
        <v>0</v>
      </c>
      <c r="AE286" s="169">
        <f t="shared" si="220"/>
        <v>0</v>
      </c>
      <c r="AF286" s="169">
        <f t="shared" si="221"/>
        <v>0</v>
      </c>
      <c r="AG286" s="169">
        <f t="shared" si="222"/>
        <v>0</v>
      </c>
      <c r="AH286" s="169">
        <f t="shared" si="223"/>
        <v>1</v>
      </c>
      <c r="AI286" s="169">
        <f t="shared" si="224"/>
        <v>0</v>
      </c>
      <c r="AJ286" s="169">
        <f t="shared" si="225"/>
        <v>0</v>
      </c>
      <c r="AK286" s="169">
        <f t="shared" si="226"/>
        <v>0</v>
      </c>
      <c r="AL286" s="169">
        <f t="shared" si="227"/>
        <v>1</v>
      </c>
      <c r="AM286" s="169">
        <f t="shared" si="228"/>
        <v>0</v>
      </c>
      <c r="AN286" s="169">
        <f t="shared" si="229"/>
        <v>0</v>
      </c>
      <c r="AO286" s="169">
        <f t="shared" si="230"/>
        <v>1</v>
      </c>
      <c r="AP286" s="169">
        <f t="shared" si="231"/>
        <v>0</v>
      </c>
      <c r="AQ286" s="169">
        <f t="shared" si="232"/>
        <v>0</v>
      </c>
      <c r="AR286" s="169">
        <f t="shared" si="233"/>
        <v>0</v>
      </c>
      <c r="AS286" s="169">
        <f t="shared" si="234"/>
        <v>0</v>
      </c>
      <c r="AT286" s="169">
        <f t="shared" si="235"/>
        <v>0</v>
      </c>
      <c r="AU286" s="169">
        <f t="shared" si="236"/>
        <v>0</v>
      </c>
      <c r="AV286" s="169">
        <f t="shared" si="237"/>
        <v>1</v>
      </c>
      <c r="AW286" s="169">
        <f t="shared" si="238"/>
        <v>1</v>
      </c>
      <c r="AX286" s="169">
        <f t="shared" si="239"/>
        <v>1</v>
      </c>
      <c r="AY286" s="169">
        <f t="shared" si="252"/>
        <v>0</v>
      </c>
      <c r="AZ286" s="169">
        <f t="shared" si="240"/>
        <v>0</v>
      </c>
      <c r="BA286" s="169">
        <f t="shared" si="241"/>
        <v>0</v>
      </c>
      <c r="BB286" s="169">
        <f t="shared" si="242"/>
        <v>1</v>
      </c>
      <c r="BC286" s="169">
        <f t="shared" si="243"/>
        <v>0</v>
      </c>
      <c r="BD286" s="169">
        <f t="shared" si="244"/>
        <v>1</v>
      </c>
      <c r="BE286" s="169">
        <f t="shared" si="245"/>
        <v>0</v>
      </c>
      <c r="BF286" s="169">
        <f t="shared" si="246"/>
        <v>0</v>
      </c>
      <c r="BG286" s="169">
        <f t="shared" si="247"/>
        <v>0</v>
      </c>
      <c r="BH286" s="169">
        <f t="shared" si="248"/>
        <v>0</v>
      </c>
      <c r="BI286" s="169">
        <f t="shared" si="249"/>
        <v>0</v>
      </c>
      <c r="BJ286" s="169">
        <f t="shared" si="250"/>
        <v>0</v>
      </c>
      <c r="BK286" s="167">
        <f t="shared" si="251"/>
        <v>1</v>
      </c>
      <c r="BL286" s="169">
        <f t="shared" si="253"/>
        <v>1</v>
      </c>
      <c r="BM286" s="169">
        <f t="shared" si="254"/>
        <v>0</v>
      </c>
      <c r="BN286" s="169">
        <f t="shared" si="255"/>
        <v>1</v>
      </c>
      <c r="BO286" s="169">
        <f t="shared" si="256"/>
        <v>0</v>
      </c>
      <c r="BP286" s="36">
        <f t="shared" si="257"/>
        <v>0</v>
      </c>
      <c r="BQ286">
        <f t="shared" si="258"/>
        <v>0</v>
      </c>
      <c r="BR286" s="36">
        <f t="shared" si="259"/>
        <v>1</v>
      </c>
      <c r="BS286" t="e">
        <f t="shared" si="260"/>
        <v>#N/A</v>
      </c>
    </row>
    <row r="287" spans="1:71">
      <c r="A287" s="59">
        <v>296</v>
      </c>
      <c r="B287" s="59">
        <v>171361</v>
      </c>
      <c r="C287" s="160">
        <v>56547619.809994198</v>
      </c>
      <c r="D287" s="59">
        <v>9589286</v>
      </c>
      <c r="E287" s="59">
        <v>23279762.5</v>
      </c>
      <c r="F287" s="59">
        <v>33267857.309994198</v>
      </c>
      <c r="G287" s="59">
        <v>297.61904907226602</v>
      </c>
      <c r="H287" s="59">
        <v>-4198371113.6968799</v>
      </c>
      <c r="I287" s="59">
        <v>101</v>
      </c>
      <c r="J287" s="59">
        <v>0</v>
      </c>
      <c r="K287" s="59">
        <v>0</v>
      </c>
      <c r="L287" s="59">
        <v>101</v>
      </c>
      <c r="M287" s="59">
        <v>0</v>
      </c>
      <c r="N287" s="59">
        <v>0</v>
      </c>
      <c r="O287" s="59">
        <v>101</v>
      </c>
      <c r="P287" s="59">
        <v>0</v>
      </c>
      <c r="Q287" s="59">
        <v>0</v>
      </c>
      <c r="R287" s="59">
        <v>1</v>
      </c>
      <c r="S287" s="59">
        <v>0</v>
      </c>
      <c r="T287" s="59">
        <f t="shared" si="210"/>
        <v>0</v>
      </c>
      <c r="U287" s="59">
        <f t="shared" si="211"/>
        <v>0</v>
      </c>
      <c r="V287" s="59">
        <f t="shared" si="212"/>
        <v>0</v>
      </c>
      <c r="W287" s="59">
        <f t="shared" si="213"/>
        <v>0</v>
      </c>
      <c r="X287" s="59">
        <f t="shared" si="214"/>
        <v>0</v>
      </c>
      <c r="Y287" s="59">
        <f t="shared" si="215"/>
        <v>0</v>
      </c>
      <c r="Z287" s="59">
        <f t="shared" si="216"/>
        <v>0</v>
      </c>
      <c r="AA287" s="59">
        <f t="shared" si="217"/>
        <v>0</v>
      </c>
      <c r="AB287" s="59">
        <f t="shared" si="218"/>
        <v>0</v>
      </c>
      <c r="AC287" s="59">
        <f t="shared" si="219"/>
        <v>0</v>
      </c>
      <c r="AD287" s="166">
        <f t="shared" si="209"/>
        <v>3</v>
      </c>
      <c r="AE287" s="169">
        <f t="shared" si="220"/>
        <v>0</v>
      </c>
      <c r="AF287" s="169">
        <f t="shared" si="221"/>
        <v>1</v>
      </c>
      <c r="AG287" s="169">
        <f t="shared" si="222"/>
        <v>0</v>
      </c>
      <c r="AH287" s="169">
        <f t="shared" si="223"/>
        <v>1</v>
      </c>
      <c r="AI287" s="169">
        <f t="shared" si="224"/>
        <v>0</v>
      </c>
      <c r="AJ287" s="169">
        <f t="shared" si="225"/>
        <v>0</v>
      </c>
      <c r="AK287" s="169">
        <f t="shared" si="226"/>
        <v>0</v>
      </c>
      <c r="AL287" s="169">
        <f t="shared" si="227"/>
        <v>1</v>
      </c>
      <c r="AM287" s="169">
        <f t="shared" si="228"/>
        <v>0</v>
      </c>
      <c r="AN287" s="169">
        <f t="shared" si="229"/>
        <v>0</v>
      </c>
      <c r="AO287" s="169">
        <f t="shared" si="230"/>
        <v>1</v>
      </c>
      <c r="AP287" s="169">
        <f t="shared" si="231"/>
        <v>0</v>
      </c>
      <c r="AQ287" s="169">
        <f t="shared" si="232"/>
        <v>0</v>
      </c>
      <c r="AR287" s="169">
        <f t="shared" si="233"/>
        <v>0</v>
      </c>
      <c r="AS287" s="169">
        <f t="shared" si="234"/>
        <v>0</v>
      </c>
      <c r="AT287" s="169">
        <f t="shared" si="235"/>
        <v>0</v>
      </c>
      <c r="AU287" s="169">
        <f t="shared" si="236"/>
        <v>0</v>
      </c>
      <c r="AV287" s="169">
        <f t="shared" si="237"/>
        <v>1</v>
      </c>
      <c r="AW287" s="169">
        <f t="shared" si="238"/>
        <v>0</v>
      </c>
      <c r="AX287" s="169">
        <f t="shared" si="239"/>
        <v>0</v>
      </c>
      <c r="AY287" s="169">
        <f t="shared" si="252"/>
        <v>0</v>
      </c>
      <c r="AZ287" s="169">
        <f t="shared" si="240"/>
        <v>0</v>
      </c>
      <c r="BA287" s="169">
        <f t="shared" si="241"/>
        <v>0</v>
      </c>
      <c r="BB287" s="169">
        <f t="shared" si="242"/>
        <v>1</v>
      </c>
      <c r="BC287" s="169">
        <f t="shared" si="243"/>
        <v>0</v>
      </c>
      <c r="BD287" s="169">
        <f t="shared" si="244"/>
        <v>1</v>
      </c>
      <c r="BE287" s="169">
        <f t="shared" si="245"/>
        <v>0</v>
      </c>
      <c r="BF287" s="169">
        <f t="shared" si="246"/>
        <v>0</v>
      </c>
      <c r="BG287" s="169">
        <f t="shared" si="247"/>
        <v>0</v>
      </c>
      <c r="BH287" s="169">
        <f t="shared" si="248"/>
        <v>0</v>
      </c>
      <c r="BI287" s="169">
        <f t="shared" si="249"/>
        <v>0</v>
      </c>
      <c r="BJ287" s="169">
        <f t="shared" si="250"/>
        <v>0</v>
      </c>
      <c r="BK287" s="167">
        <f t="shared" si="251"/>
        <v>0</v>
      </c>
      <c r="BL287" s="169">
        <f t="shared" si="253"/>
        <v>1</v>
      </c>
      <c r="BM287" s="169">
        <f t="shared" si="254"/>
        <v>0</v>
      </c>
      <c r="BN287" s="169">
        <f t="shared" si="255"/>
        <v>1</v>
      </c>
      <c r="BO287" s="169">
        <f t="shared" si="256"/>
        <v>0</v>
      </c>
      <c r="BP287" s="36">
        <f t="shared" si="257"/>
        <v>1</v>
      </c>
      <c r="BQ287">
        <f t="shared" si="258"/>
        <v>0</v>
      </c>
      <c r="BR287" s="36">
        <f t="shared" si="259"/>
        <v>0</v>
      </c>
      <c r="BS287" t="e">
        <f t="shared" si="260"/>
        <v>#N/A</v>
      </c>
    </row>
    <row r="288" spans="1:71">
      <c r="A288" s="59">
        <v>174</v>
      </c>
      <c r="B288" s="59">
        <v>122211</v>
      </c>
      <c r="C288" s="160">
        <v>49895148.780772403</v>
      </c>
      <c r="D288" s="59">
        <v>16247768.15625</v>
      </c>
      <c r="E288" s="59">
        <v>16604911</v>
      </c>
      <c r="F288" s="59">
        <v>33290237.780772399</v>
      </c>
      <c r="G288" s="59">
        <v>357.142834663391</v>
      </c>
      <c r="H288" s="59">
        <v>-2614711206.2943401</v>
      </c>
      <c r="I288" s="59">
        <v>0</v>
      </c>
      <c r="J288" s="59">
        <v>0</v>
      </c>
      <c r="K288" s="59">
        <v>0</v>
      </c>
      <c r="L288" s="59">
        <v>403</v>
      </c>
      <c r="M288" s="59">
        <v>406</v>
      </c>
      <c r="N288" s="59">
        <v>417</v>
      </c>
      <c r="O288" s="59">
        <v>0</v>
      </c>
      <c r="P288" s="59">
        <v>0</v>
      </c>
      <c r="Q288" s="59">
        <v>0</v>
      </c>
      <c r="R288" s="59">
        <v>2</v>
      </c>
      <c r="S288" s="59">
        <v>1</v>
      </c>
      <c r="T288" s="59">
        <f t="shared" si="210"/>
        <v>1</v>
      </c>
      <c r="U288" s="59">
        <f t="shared" si="211"/>
        <v>0</v>
      </c>
      <c r="V288" s="59">
        <f t="shared" si="212"/>
        <v>0</v>
      </c>
      <c r="W288" s="59">
        <f t="shared" si="213"/>
        <v>2</v>
      </c>
      <c r="X288" s="59">
        <f t="shared" si="214"/>
        <v>0</v>
      </c>
      <c r="Y288" s="59">
        <f t="shared" si="215"/>
        <v>0</v>
      </c>
      <c r="Z288" s="59">
        <f t="shared" si="216"/>
        <v>0</v>
      </c>
      <c r="AA288" s="59">
        <f t="shared" si="217"/>
        <v>0</v>
      </c>
      <c r="AB288" s="59">
        <f t="shared" si="218"/>
        <v>0</v>
      </c>
      <c r="AC288" s="59">
        <f t="shared" si="219"/>
        <v>0</v>
      </c>
      <c r="AD288" s="166">
        <f t="shared" si="209"/>
        <v>0</v>
      </c>
      <c r="AE288" s="169">
        <f t="shared" si="220"/>
        <v>0</v>
      </c>
      <c r="AF288" s="169">
        <f t="shared" si="221"/>
        <v>0</v>
      </c>
      <c r="AG288" s="169">
        <f t="shared" si="222"/>
        <v>0</v>
      </c>
      <c r="AH288" s="169">
        <f t="shared" si="223"/>
        <v>1</v>
      </c>
      <c r="AI288" s="169">
        <f t="shared" si="224"/>
        <v>0</v>
      </c>
      <c r="AJ288" s="169">
        <f t="shared" si="225"/>
        <v>0</v>
      </c>
      <c r="AK288" s="169">
        <f t="shared" si="226"/>
        <v>0</v>
      </c>
      <c r="AL288" s="169">
        <f t="shared" si="227"/>
        <v>1</v>
      </c>
      <c r="AM288" s="169">
        <f t="shared" si="228"/>
        <v>0</v>
      </c>
      <c r="AN288" s="169">
        <f t="shared" si="229"/>
        <v>0</v>
      </c>
      <c r="AO288" s="169">
        <f t="shared" si="230"/>
        <v>1</v>
      </c>
      <c r="AP288" s="169">
        <f t="shared" si="231"/>
        <v>0</v>
      </c>
      <c r="AQ288" s="169">
        <f t="shared" si="232"/>
        <v>0</v>
      </c>
      <c r="AR288" s="169">
        <f t="shared" si="233"/>
        <v>0</v>
      </c>
      <c r="AS288" s="169">
        <f t="shared" si="234"/>
        <v>0</v>
      </c>
      <c r="AT288" s="169">
        <f t="shared" si="235"/>
        <v>0</v>
      </c>
      <c r="AU288" s="169">
        <f t="shared" si="236"/>
        <v>0</v>
      </c>
      <c r="AV288" s="169">
        <f t="shared" si="237"/>
        <v>1</v>
      </c>
      <c r="AW288" s="169">
        <f t="shared" si="238"/>
        <v>1</v>
      </c>
      <c r="AX288" s="169">
        <f t="shared" si="239"/>
        <v>0</v>
      </c>
      <c r="AY288" s="169">
        <f t="shared" si="252"/>
        <v>1</v>
      </c>
      <c r="AZ288" s="169">
        <f t="shared" si="240"/>
        <v>0</v>
      </c>
      <c r="BA288" s="169">
        <f t="shared" si="241"/>
        <v>0</v>
      </c>
      <c r="BB288" s="169">
        <f t="shared" si="242"/>
        <v>1</v>
      </c>
      <c r="BC288" s="169">
        <f t="shared" si="243"/>
        <v>1</v>
      </c>
      <c r="BD288" s="169">
        <f t="shared" si="244"/>
        <v>0</v>
      </c>
      <c r="BE288" s="169">
        <f t="shared" si="245"/>
        <v>0</v>
      </c>
      <c r="BF288" s="169">
        <f t="shared" si="246"/>
        <v>0</v>
      </c>
      <c r="BG288" s="169">
        <f t="shared" si="247"/>
        <v>1</v>
      </c>
      <c r="BH288" s="169">
        <f t="shared" si="248"/>
        <v>0</v>
      </c>
      <c r="BI288" s="169">
        <f t="shared" si="249"/>
        <v>0</v>
      </c>
      <c r="BJ288" s="169">
        <f t="shared" si="250"/>
        <v>0</v>
      </c>
      <c r="BK288" s="167">
        <f t="shared" si="251"/>
        <v>0</v>
      </c>
      <c r="BL288" s="169">
        <f t="shared" si="253"/>
        <v>0</v>
      </c>
      <c r="BM288" s="169">
        <f t="shared" si="254"/>
        <v>1</v>
      </c>
      <c r="BN288" s="169">
        <f t="shared" si="255"/>
        <v>0</v>
      </c>
      <c r="BO288" s="169">
        <f t="shared" si="256"/>
        <v>1</v>
      </c>
      <c r="BP288" s="36">
        <f t="shared" si="257"/>
        <v>0</v>
      </c>
      <c r="BQ288">
        <f t="shared" si="258"/>
        <v>0</v>
      </c>
      <c r="BR288" s="36">
        <f t="shared" si="259"/>
        <v>1</v>
      </c>
      <c r="BS288" t="e">
        <f t="shared" si="260"/>
        <v>#N/A</v>
      </c>
    </row>
    <row r="289" spans="1:71">
      <c r="A289" s="59">
        <v>415</v>
      </c>
      <c r="B289" s="59">
        <v>241141</v>
      </c>
      <c r="C289" s="160">
        <v>36733334.154387303</v>
      </c>
      <c r="D289" s="59">
        <v>2866666.75</v>
      </c>
      <c r="E289" s="59">
        <v>2866666.75</v>
      </c>
      <c r="F289" s="59">
        <v>33866667.404387303</v>
      </c>
      <c r="G289" s="59">
        <v>0</v>
      </c>
      <c r="H289" s="59">
        <v>-6506560713.3124104</v>
      </c>
      <c r="I289" s="59">
        <v>0</v>
      </c>
      <c r="J289" s="59">
        <v>0</v>
      </c>
      <c r="K289" s="59">
        <v>0</v>
      </c>
      <c r="L289" s="59">
        <v>101</v>
      </c>
      <c r="M289" s="59">
        <v>0</v>
      </c>
      <c r="N289" s="59">
        <v>0</v>
      </c>
      <c r="O289" s="59">
        <v>101</v>
      </c>
      <c r="P289" s="59">
        <v>0</v>
      </c>
      <c r="Q289" s="59">
        <v>0</v>
      </c>
      <c r="R289" s="59">
        <v>2</v>
      </c>
      <c r="S289" s="59">
        <v>0</v>
      </c>
      <c r="T289" s="59">
        <f t="shared" si="210"/>
        <v>0</v>
      </c>
      <c r="U289" s="59">
        <f t="shared" si="211"/>
        <v>0</v>
      </c>
      <c r="V289" s="59">
        <f t="shared" si="212"/>
        <v>0</v>
      </c>
      <c r="W289" s="59">
        <f t="shared" si="213"/>
        <v>0</v>
      </c>
      <c r="X289" s="59">
        <f t="shared" si="214"/>
        <v>0</v>
      </c>
      <c r="Y289" s="59">
        <f t="shared" si="215"/>
        <v>0</v>
      </c>
      <c r="Z289" s="59">
        <f t="shared" si="216"/>
        <v>0</v>
      </c>
      <c r="AA289" s="59">
        <f t="shared" si="217"/>
        <v>0</v>
      </c>
      <c r="AB289" s="59">
        <f t="shared" si="218"/>
        <v>0</v>
      </c>
      <c r="AC289" s="59">
        <f t="shared" si="219"/>
        <v>0</v>
      </c>
      <c r="AD289" s="166">
        <f t="shared" si="209"/>
        <v>2</v>
      </c>
      <c r="AE289" s="169">
        <f t="shared" si="220"/>
        <v>0</v>
      </c>
      <c r="AF289" s="169">
        <f t="shared" si="221"/>
        <v>1</v>
      </c>
      <c r="AG289" s="169">
        <f t="shared" si="222"/>
        <v>0</v>
      </c>
      <c r="AH289" s="169">
        <f t="shared" si="223"/>
        <v>1</v>
      </c>
      <c r="AI289" s="169">
        <f t="shared" si="224"/>
        <v>0</v>
      </c>
      <c r="AJ289" s="169">
        <f t="shared" si="225"/>
        <v>0</v>
      </c>
      <c r="AK289" s="169">
        <f t="shared" si="226"/>
        <v>0</v>
      </c>
      <c r="AL289" s="169">
        <f t="shared" si="227"/>
        <v>1</v>
      </c>
      <c r="AM289" s="169">
        <f t="shared" si="228"/>
        <v>0</v>
      </c>
      <c r="AN289" s="169">
        <f t="shared" si="229"/>
        <v>0</v>
      </c>
      <c r="AO289" s="169">
        <f t="shared" si="230"/>
        <v>1</v>
      </c>
      <c r="AP289" s="169">
        <f t="shared" si="231"/>
        <v>0</v>
      </c>
      <c r="AQ289" s="169">
        <f t="shared" si="232"/>
        <v>0</v>
      </c>
      <c r="AR289" s="169">
        <f t="shared" si="233"/>
        <v>0</v>
      </c>
      <c r="AS289" s="169">
        <f t="shared" si="234"/>
        <v>0</v>
      </c>
      <c r="AT289" s="169">
        <f t="shared" si="235"/>
        <v>0</v>
      </c>
      <c r="AU289" s="169">
        <f t="shared" si="236"/>
        <v>0</v>
      </c>
      <c r="AV289" s="169">
        <f t="shared" si="237"/>
        <v>1</v>
      </c>
      <c r="AW289" s="169">
        <f t="shared" si="238"/>
        <v>0</v>
      </c>
      <c r="AX289" s="169">
        <f t="shared" si="239"/>
        <v>0</v>
      </c>
      <c r="AY289" s="169">
        <f t="shared" si="252"/>
        <v>0</v>
      </c>
      <c r="AZ289" s="169">
        <f t="shared" si="240"/>
        <v>0</v>
      </c>
      <c r="BA289" s="169">
        <f t="shared" si="241"/>
        <v>0</v>
      </c>
      <c r="BB289" s="169">
        <f t="shared" si="242"/>
        <v>1</v>
      </c>
      <c r="BC289" s="169">
        <f t="shared" si="243"/>
        <v>0</v>
      </c>
      <c r="BD289" s="169">
        <f t="shared" si="244"/>
        <v>1</v>
      </c>
      <c r="BE289" s="169">
        <f t="shared" si="245"/>
        <v>0</v>
      </c>
      <c r="BF289" s="169">
        <f t="shared" si="246"/>
        <v>0</v>
      </c>
      <c r="BG289" s="169">
        <f t="shared" si="247"/>
        <v>0</v>
      </c>
      <c r="BH289" s="169">
        <f t="shared" si="248"/>
        <v>0</v>
      </c>
      <c r="BI289" s="169">
        <f t="shared" si="249"/>
        <v>0</v>
      </c>
      <c r="BJ289" s="169">
        <f t="shared" si="250"/>
        <v>0</v>
      </c>
      <c r="BK289" s="167">
        <f t="shared" si="251"/>
        <v>0</v>
      </c>
      <c r="BL289" s="169">
        <f t="shared" si="253"/>
        <v>0</v>
      </c>
      <c r="BM289" s="169">
        <f t="shared" si="254"/>
        <v>1</v>
      </c>
      <c r="BN289" s="169">
        <f t="shared" si="255"/>
        <v>1</v>
      </c>
      <c r="BO289" s="169">
        <f t="shared" si="256"/>
        <v>0</v>
      </c>
      <c r="BP289" s="36">
        <f t="shared" si="257"/>
        <v>1</v>
      </c>
      <c r="BQ289">
        <f t="shared" si="258"/>
        <v>0</v>
      </c>
      <c r="BR289" s="36">
        <f t="shared" si="259"/>
        <v>0</v>
      </c>
      <c r="BS289" t="e">
        <f t="shared" si="260"/>
        <v>#N/A</v>
      </c>
    </row>
    <row r="290" spans="1:71">
      <c r="A290" s="59">
        <v>152</v>
      </c>
      <c r="B290" s="59">
        <v>121151</v>
      </c>
      <c r="C290" s="160">
        <v>41596637.697056897</v>
      </c>
      <c r="D290" s="59">
        <v>7697478.5</v>
      </c>
      <c r="E290" s="59">
        <v>7697478.5</v>
      </c>
      <c r="F290" s="59">
        <v>33899159.197056897</v>
      </c>
      <c r="G290" s="59">
        <v>0</v>
      </c>
      <c r="H290" s="59">
        <v>-2321391017.4305801</v>
      </c>
      <c r="I290" s="59">
        <v>0</v>
      </c>
      <c r="J290" s="59">
        <v>0</v>
      </c>
      <c r="K290" s="59">
        <v>0</v>
      </c>
      <c r="L290" s="59">
        <v>101</v>
      </c>
      <c r="M290" s="59">
        <v>0</v>
      </c>
      <c r="N290" s="59">
        <v>0</v>
      </c>
      <c r="O290" s="59">
        <v>101</v>
      </c>
      <c r="P290" s="59">
        <v>0</v>
      </c>
      <c r="Q290" s="59">
        <v>0</v>
      </c>
      <c r="R290" s="59">
        <v>2</v>
      </c>
      <c r="S290" s="59">
        <v>0</v>
      </c>
      <c r="T290" s="59">
        <f t="shared" si="210"/>
        <v>0</v>
      </c>
      <c r="U290" s="59">
        <f t="shared" si="211"/>
        <v>0</v>
      </c>
      <c r="V290" s="59">
        <f t="shared" si="212"/>
        <v>0</v>
      </c>
      <c r="W290" s="59">
        <f t="shared" si="213"/>
        <v>0</v>
      </c>
      <c r="X290" s="59">
        <f t="shared" si="214"/>
        <v>0</v>
      </c>
      <c r="Y290" s="59">
        <f t="shared" si="215"/>
        <v>0</v>
      </c>
      <c r="Z290" s="59">
        <f t="shared" si="216"/>
        <v>0</v>
      </c>
      <c r="AA290" s="59">
        <f t="shared" si="217"/>
        <v>0</v>
      </c>
      <c r="AB290" s="59">
        <f t="shared" si="218"/>
        <v>0</v>
      </c>
      <c r="AC290" s="59">
        <f t="shared" si="219"/>
        <v>0</v>
      </c>
      <c r="AD290" s="166">
        <f t="shared" si="209"/>
        <v>2</v>
      </c>
      <c r="AE290" s="169">
        <f t="shared" si="220"/>
        <v>0</v>
      </c>
      <c r="AF290" s="169">
        <f t="shared" si="221"/>
        <v>1</v>
      </c>
      <c r="AG290" s="169">
        <f t="shared" si="222"/>
        <v>0</v>
      </c>
      <c r="AH290" s="169">
        <f t="shared" si="223"/>
        <v>1</v>
      </c>
      <c r="AI290" s="169">
        <f t="shared" si="224"/>
        <v>0</v>
      </c>
      <c r="AJ290" s="169">
        <f t="shared" si="225"/>
        <v>0</v>
      </c>
      <c r="AK290" s="169">
        <f t="shared" si="226"/>
        <v>0</v>
      </c>
      <c r="AL290" s="169">
        <f t="shared" si="227"/>
        <v>1</v>
      </c>
      <c r="AM290" s="169">
        <f t="shared" si="228"/>
        <v>0</v>
      </c>
      <c r="AN290" s="169">
        <f t="shared" si="229"/>
        <v>0</v>
      </c>
      <c r="AO290" s="169">
        <f t="shared" si="230"/>
        <v>1</v>
      </c>
      <c r="AP290" s="169">
        <f t="shared" si="231"/>
        <v>0</v>
      </c>
      <c r="AQ290" s="169">
        <f t="shared" si="232"/>
        <v>0</v>
      </c>
      <c r="AR290" s="169">
        <f t="shared" si="233"/>
        <v>0</v>
      </c>
      <c r="AS290" s="169">
        <f t="shared" si="234"/>
        <v>0</v>
      </c>
      <c r="AT290" s="169">
        <f t="shared" si="235"/>
        <v>0</v>
      </c>
      <c r="AU290" s="169">
        <f t="shared" si="236"/>
        <v>0</v>
      </c>
      <c r="AV290" s="169">
        <f t="shared" si="237"/>
        <v>1</v>
      </c>
      <c r="AW290" s="169">
        <f t="shared" si="238"/>
        <v>0</v>
      </c>
      <c r="AX290" s="169">
        <f t="shared" si="239"/>
        <v>0</v>
      </c>
      <c r="AY290" s="169">
        <f t="shared" si="252"/>
        <v>0</v>
      </c>
      <c r="AZ290" s="169">
        <f t="shared" si="240"/>
        <v>0</v>
      </c>
      <c r="BA290" s="169">
        <f t="shared" si="241"/>
        <v>0</v>
      </c>
      <c r="BB290" s="169">
        <f t="shared" si="242"/>
        <v>1</v>
      </c>
      <c r="BC290" s="169">
        <f t="shared" si="243"/>
        <v>0</v>
      </c>
      <c r="BD290" s="169">
        <f t="shared" si="244"/>
        <v>1</v>
      </c>
      <c r="BE290" s="169">
        <f t="shared" si="245"/>
        <v>0</v>
      </c>
      <c r="BF290" s="169">
        <f t="shared" si="246"/>
        <v>0</v>
      </c>
      <c r="BG290" s="169">
        <f t="shared" si="247"/>
        <v>0</v>
      </c>
      <c r="BH290" s="169">
        <f t="shared" si="248"/>
        <v>0</v>
      </c>
      <c r="BI290" s="169">
        <f t="shared" si="249"/>
        <v>0</v>
      </c>
      <c r="BJ290" s="169">
        <f t="shared" si="250"/>
        <v>0</v>
      </c>
      <c r="BK290" s="167">
        <f t="shared" si="251"/>
        <v>0</v>
      </c>
      <c r="BL290" s="169">
        <f t="shared" si="253"/>
        <v>0</v>
      </c>
      <c r="BM290" s="169">
        <f t="shared" si="254"/>
        <v>1</v>
      </c>
      <c r="BN290" s="169">
        <f t="shared" si="255"/>
        <v>1</v>
      </c>
      <c r="BO290" s="169">
        <f t="shared" si="256"/>
        <v>0</v>
      </c>
      <c r="BP290" s="36">
        <f t="shared" si="257"/>
        <v>1</v>
      </c>
      <c r="BQ290">
        <f t="shared" si="258"/>
        <v>0</v>
      </c>
      <c r="BR290" s="36">
        <f t="shared" si="259"/>
        <v>0</v>
      </c>
      <c r="BS290" t="e">
        <f t="shared" si="260"/>
        <v>#N/A</v>
      </c>
    </row>
    <row r="291" spans="1:71">
      <c r="A291" s="59">
        <v>107</v>
      </c>
      <c r="B291" s="59">
        <v>24191</v>
      </c>
      <c r="C291" s="160">
        <v>39875000.891275696</v>
      </c>
      <c r="D291" s="59">
        <v>5887500</v>
      </c>
      <c r="E291" s="59">
        <v>5887500</v>
      </c>
      <c r="F291" s="59">
        <v>33987500.891275696</v>
      </c>
      <c r="G291" s="59">
        <v>512.5</v>
      </c>
      <c r="H291" s="59">
        <v>-1737415251.5868499</v>
      </c>
      <c r="I291" s="59">
        <v>0</v>
      </c>
      <c r="J291" s="59">
        <v>0</v>
      </c>
      <c r="K291" s="59">
        <v>0</v>
      </c>
      <c r="L291" s="59">
        <v>101</v>
      </c>
      <c r="M291" s="59">
        <v>0</v>
      </c>
      <c r="N291" s="59">
        <v>0</v>
      </c>
      <c r="O291" s="59">
        <v>101</v>
      </c>
      <c r="P291" s="59">
        <v>0</v>
      </c>
      <c r="Q291" s="59">
        <v>0</v>
      </c>
      <c r="R291" s="59">
        <v>2</v>
      </c>
      <c r="S291" s="59">
        <v>1</v>
      </c>
      <c r="T291" s="59">
        <f t="shared" si="210"/>
        <v>0</v>
      </c>
      <c r="U291" s="59">
        <f t="shared" si="211"/>
        <v>0</v>
      </c>
      <c r="V291" s="59">
        <f t="shared" si="212"/>
        <v>0</v>
      </c>
      <c r="W291" s="59">
        <f t="shared" si="213"/>
        <v>0</v>
      </c>
      <c r="X291" s="59">
        <f t="shared" si="214"/>
        <v>0</v>
      </c>
      <c r="Y291" s="59">
        <f t="shared" si="215"/>
        <v>0</v>
      </c>
      <c r="Z291" s="59">
        <f t="shared" si="216"/>
        <v>0</v>
      </c>
      <c r="AA291" s="59">
        <f t="shared" si="217"/>
        <v>0</v>
      </c>
      <c r="AB291" s="59">
        <f t="shared" si="218"/>
        <v>0</v>
      </c>
      <c r="AC291" s="59">
        <f t="shared" si="219"/>
        <v>0</v>
      </c>
      <c r="AD291" s="166">
        <f t="shared" si="209"/>
        <v>2</v>
      </c>
      <c r="AE291" s="169">
        <f t="shared" si="220"/>
        <v>0</v>
      </c>
      <c r="AF291" s="169">
        <f t="shared" si="221"/>
        <v>1</v>
      </c>
      <c r="AG291" s="169">
        <f t="shared" si="222"/>
        <v>0</v>
      </c>
      <c r="AH291" s="169">
        <f t="shared" si="223"/>
        <v>1</v>
      </c>
      <c r="AI291" s="169">
        <f t="shared" si="224"/>
        <v>0</v>
      </c>
      <c r="AJ291" s="169">
        <f t="shared" si="225"/>
        <v>0</v>
      </c>
      <c r="AK291" s="169">
        <f t="shared" si="226"/>
        <v>0</v>
      </c>
      <c r="AL291" s="169">
        <f t="shared" si="227"/>
        <v>1</v>
      </c>
      <c r="AM291" s="169">
        <f t="shared" si="228"/>
        <v>0</v>
      </c>
      <c r="AN291" s="169">
        <f t="shared" si="229"/>
        <v>0</v>
      </c>
      <c r="AO291" s="169">
        <f t="shared" si="230"/>
        <v>1</v>
      </c>
      <c r="AP291" s="169">
        <f t="shared" si="231"/>
        <v>0</v>
      </c>
      <c r="AQ291" s="169">
        <f t="shared" si="232"/>
        <v>0</v>
      </c>
      <c r="AR291" s="169">
        <f t="shared" si="233"/>
        <v>0</v>
      </c>
      <c r="AS291" s="169">
        <f t="shared" si="234"/>
        <v>0</v>
      </c>
      <c r="AT291" s="169">
        <f t="shared" si="235"/>
        <v>0</v>
      </c>
      <c r="AU291" s="169">
        <f t="shared" si="236"/>
        <v>0</v>
      </c>
      <c r="AV291" s="169">
        <f t="shared" si="237"/>
        <v>1</v>
      </c>
      <c r="AW291" s="169">
        <f t="shared" si="238"/>
        <v>0</v>
      </c>
      <c r="AX291" s="169">
        <f t="shared" si="239"/>
        <v>0</v>
      </c>
      <c r="AY291" s="169">
        <f t="shared" si="252"/>
        <v>0</v>
      </c>
      <c r="AZ291" s="169">
        <f t="shared" si="240"/>
        <v>0</v>
      </c>
      <c r="BA291" s="169">
        <f t="shared" si="241"/>
        <v>0</v>
      </c>
      <c r="BB291" s="169">
        <f t="shared" si="242"/>
        <v>1</v>
      </c>
      <c r="BC291" s="169">
        <f t="shared" si="243"/>
        <v>0</v>
      </c>
      <c r="BD291" s="169">
        <f t="shared" si="244"/>
        <v>1</v>
      </c>
      <c r="BE291" s="169">
        <f t="shared" si="245"/>
        <v>0</v>
      </c>
      <c r="BF291" s="169">
        <f t="shared" si="246"/>
        <v>0</v>
      </c>
      <c r="BG291" s="169">
        <f t="shared" si="247"/>
        <v>0</v>
      </c>
      <c r="BH291" s="169">
        <f t="shared" si="248"/>
        <v>0</v>
      </c>
      <c r="BI291" s="169">
        <f t="shared" si="249"/>
        <v>0</v>
      </c>
      <c r="BJ291" s="169">
        <f t="shared" si="250"/>
        <v>0</v>
      </c>
      <c r="BK291" s="167">
        <f t="shared" si="251"/>
        <v>0</v>
      </c>
      <c r="BL291" s="169">
        <f t="shared" si="253"/>
        <v>0</v>
      </c>
      <c r="BM291" s="169">
        <f t="shared" si="254"/>
        <v>1</v>
      </c>
      <c r="BN291" s="169">
        <f t="shared" si="255"/>
        <v>0</v>
      </c>
      <c r="BO291" s="169">
        <f t="shared" si="256"/>
        <v>1</v>
      </c>
      <c r="BP291" s="36">
        <f t="shared" si="257"/>
        <v>1</v>
      </c>
      <c r="BQ291">
        <f t="shared" si="258"/>
        <v>0</v>
      </c>
      <c r="BR291" s="36">
        <f t="shared" si="259"/>
        <v>0</v>
      </c>
      <c r="BS291" t="e">
        <f t="shared" si="260"/>
        <v>#N/A</v>
      </c>
    </row>
    <row r="292" spans="1:71">
      <c r="A292" s="59">
        <v>198</v>
      </c>
      <c r="B292" s="59">
        <v>131261</v>
      </c>
      <c r="C292" s="160">
        <v>39771428.402102701</v>
      </c>
      <c r="D292" s="59">
        <v>5742857.5</v>
      </c>
      <c r="E292" s="59">
        <v>5742857.5</v>
      </c>
      <c r="F292" s="59">
        <v>34028570.902102701</v>
      </c>
      <c r="G292" s="59">
        <v>78.571426391601605</v>
      </c>
      <c r="H292" s="59">
        <v>-2900637872.71524</v>
      </c>
      <c r="I292" s="59">
        <v>0</v>
      </c>
      <c r="J292" s="59">
        <v>0</v>
      </c>
      <c r="K292" s="59">
        <v>0</v>
      </c>
      <c r="L292" s="59">
        <v>101</v>
      </c>
      <c r="M292" s="59">
        <v>0</v>
      </c>
      <c r="N292" s="59">
        <v>0</v>
      </c>
      <c r="O292" s="59">
        <v>0</v>
      </c>
      <c r="P292" s="59">
        <v>0</v>
      </c>
      <c r="Q292" s="59">
        <v>0</v>
      </c>
      <c r="R292" s="59">
        <v>1</v>
      </c>
      <c r="S292" s="59">
        <v>0</v>
      </c>
      <c r="T292" s="59">
        <f t="shared" si="210"/>
        <v>0</v>
      </c>
      <c r="U292" s="59">
        <f t="shared" si="211"/>
        <v>0</v>
      </c>
      <c r="V292" s="59">
        <f t="shared" si="212"/>
        <v>0</v>
      </c>
      <c r="W292" s="59">
        <f t="shared" si="213"/>
        <v>0</v>
      </c>
      <c r="X292" s="59">
        <f t="shared" si="214"/>
        <v>0</v>
      </c>
      <c r="Y292" s="59">
        <f t="shared" si="215"/>
        <v>0</v>
      </c>
      <c r="Z292" s="59">
        <f t="shared" si="216"/>
        <v>0</v>
      </c>
      <c r="AA292" s="59">
        <f t="shared" si="217"/>
        <v>0</v>
      </c>
      <c r="AB292" s="59">
        <f t="shared" si="218"/>
        <v>0</v>
      </c>
      <c r="AC292" s="59">
        <f t="shared" si="219"/>
        <v>0</v>
      </c>
      <c r="AD292" s="166">
        <f t="shared" si="209"/>
        <v>1</v>
      </c>
      <c r="AE292" s="169">
        <f t="shared" si="220"/>
        <v>1</v>
      </c>
      <c r="AF292" s="169">
        <f t="shared" si="221"/>
        <v>0</v>
      </c>
      <c r="AG292" s="169">
        <f t="shared" si="222"/>
        <v>0</v>
      </c>
      <c r="AH292" s="169">
        <f t="shared" si="223"/>
        <v>1</v>
      </c>
      <c r="AI292" s="169">
        <f t="shared" si="224"/>
        <v>0</v>
      </c>
      <c r="AJ292" s="169">
        <f t="shared" si="225"/>
        <v>0</v>
      </c>
      <c r="AK292" s="169">
        <f t="shared" si="226"/>
        <v>0</v>
      </c>
      <c r="AL292" s="169">
        <f t="shared" si="227"/>
        <v>1</v>
      </c>
      <c r="AM292" s="169">
        <f t="shared" si="228"/>
        <v>0</v>
      </c>
      <c r="AN292" s="169">
        <f t="shared" si="229"/>
        <v>0</v>
      </c>
      <c r="AO292" s="169">
        <f t="shared" si="230"/>
        <v>1</v>
      </c>
      <c r="AP292" s="169">
        <f t="shared" si="231"/>
        <v>0</v>
      </c>
      <c r="AQ292" s="169">
        <f t="shared" si="232"/>
        <v>0</v>
      </c>
      <c r="AR292" s="169">
        <f t="shared" si="233"/>
        <v>0</v>
      </c>
      <c r="AS292" s="169">
        <f t="shared" si="234"/>
        <v>0</v>
      </c>
      <c r="AT292" s="169">
        <f t="shared" si="235"/>
        <v>0</v>
      </c>
      <c r="AU292" s="169">
        <f t="shared" si="236"/>
        <v>0</v>
      </c>
      <c r="AV292" s="169">
        <f t="shared" si="237"/>
        <v>1</v>
      </c>
      <c r="AW292" s="169">
        <f t="shared" si="238"/>
        <v>0</v>
      </c>
      <c r="AX292" s="169">
        <f t="shared" si="239"/>
        <v>0</v>
      </c>
      <c r="AY292" s="169">
        <f t="shared" si="252"/>
        <v>0</v>
      </c>
      <c r="AZ292" s="169">
        <f t="shared" si="240"/>
        <v>0</v>
      </c>
      <c r="BA292" s="169">
        <f t="shared" si="241"/>
        <v>0</v>
      </c>
      <c r="BB292" s="169">
        <f t="shared" si="242"/>
        <v>1</v>
      </c>
      <c r="BC292" s="169">
        <f t="shared" si="243"/>
        <v>0</v>
      </c>
      <c r="BD292" s="169">
        <f t="shared" si="244"/>
        <v>1</v>
      </c>
      <c r="BE292" s="169">
        <f t="shared" si="245"/>
        <v>0</v>
      </c>
      <c r="BF292" s="169">
        <f t="shared" si="246"/>
        <v>0</v>
      </c>
      <c r="BG292" s="169">
        <f t="shared" si="247"/>
        <v>0</v>
      </c>
      <c r="BH292" s="169">
        <f t="shared" si="248"/>
        <v>0</v>
      </c>
      <c r="BI292" s="169">
        <f t="shared" si="249"/>
        <v>0</v>
      </c>
      <c r="BJ292" s="169">
        <f t="shared" si="250"/>
        <v>0</v>
      </c>
      <c r="BK292" s="167">
        <f t="shared" si="251"/>
        <v>0</v>
      </c>
      <c r="BL292" s="169">
        <f t="shared" si="253"/>
        <v>1</v>
      </c>
      <c r="BM292" s="169">
        <f t="shared" si="254"/>
        <v>0</v>
      </c>
      <c r="BN292" s="169">
        <f t="shared" si="255"/>
        <v>1</v>
      </c>
      <c r="BO292" s="169">
        <f t="shared" si="256"/>
        <v>0</v>
      </c>
      <c r="BP292" s="36">
        <f t="shared" si="257"/>
        <v>1</v>
      </c>
      <c r="BQ292">
        <f t="shared" si="258"/>
        <v>0</v>
      </c>
      <c r="BR292" s="36">
        <f t="shared" si="259"/>
        <v>0</v>
      </c>
      <c r="BS292" t="e">
        <f t="shared" si="260"/>
        <v>#N/A</v>
      </c>
    </row>
    <row r="293" spans="1:71">
      <c r="A293" s="59">
        <v>284</v>
      </c>
      <c r="B293" s="59">
        <v>162461</v>
      </c>
      <c r="C293" s="160">
        <v>109999998.32181001</v>
      </c>
      <c r="D293" s="59">
        <v>75468940</v>
      </c>
      <c r="E293" s="59">
        <v>75918940</v>
      </c>
      <c r="F293" s="59">
        <v>34081058.321809798</v>
      </c>
      <c r="G293" s="59">
        <v>106.25</v>
      </c>
      <c r="H293" s="59">
        <v>-4124202399.2363501</v>
      </c>
      <c r="I293" s="59">
        <v>0</v>
      </c>
      <c r="J293" s="59">
        <v>0</v>
      </c>
      <c r="K293" s="59">
        <v>0</v>
      </c>
      <c r="L293" s="59">
        <v>415</v>
      </c>
      <c r="M293" s="59">
        <v>706</v>
      </c>
      <c r="N293" s="59">
        <v>0</v>
      </c>
      <c r="O293" s="59">
        <v>403</v>
      </c>
      <c r="P293" s="59">
        <v>0</v>
      </c>
      <c r="Q293" s="59">
        <v>0</v>
      </c>
      <c r="R293" s="59">
        <v>2</v>
      </c>
      <c r="S293" s="59">
        <v>1</v>
      </c>
      <c r="T293" s="59">
        <f t="shared" si="210"/>
        <v>2</v>
      </c>
      <c r="U293" s="59">
        <f t="shared" si="211"/>
        <v>0</v>
      </c>
      <c r="V293" s="59">
        <f t="shared" si="212"/>
        <v>0</v>
      </c>
      <c r="W293" s="59">
        <f t="shared" si="213"/>
        <v>0</v>
      </c>
      <c r="X293" s="59">
        <f t="shared" si="214"/>
        <v>1</v>
      </c>
      <c r="Y293" s="59">
        <f t="shared" si="215"/>
        <v>0</v>
      </c>
      <c r="Z293" s="59">
        <f t="shared" si="216"/>
        <v>0</v>
      </c>
      <c r="AA293" s="59">
        <f t="shared" si="217"/>
        <v>0</v>
      </c>
      <c r="AB293" s="59">
        <f t="shared" si="218"/>
        <v>0</v>
      </c>
      <c r="AC293" s="59">
        <f t="shared" si="219"/>
        <v>0</v>
      </c>
      <c r="AD293" s="166">
        <f t="shared" si="209"/>
        <v>0</v>
      </c>
      <c r="AE293" s="169">
        <f t="shared" si="220"/>
        <v>0</v>
      </c>
      <c r="AF293" s="169">
        <f t="shared" si="221"/>
        <v>0</v>
      </c>
      <c r="AG293" s="169">
        <f t="shared" si="222"/>
        <v>0</v>
      </c>
      <c r="AH293" s="169">
        <f t="shared" si="223"/>
        <v>1</v>
      </c>
      <c r="AI293" s="169">
        <f t="shared" si="224"/>
        <v>0</v>
      </c>
      <c r="AJ293" s="169">
        <f t="shared" si="225"/>
        <v>0</v>
      </c>
      <c r="AK293" s="169">
        <f t="shared" si="226"/>
        <v>0</v>
      </c>
      <c r="AL293" s="169">
        <f t="shared" si="227"/>
        <v>1</v>
      </c>
      <c r="AM293" s="169">
        <f t="shared" si="228"/>
        <v>0</v>
      </c>
      <c r="AN293" s="169">
        <f t="shared" si="229"/>
        <v>0</v>
      </c>
      <c r="AO293" s="169">
        <f t="shared" si="230"/>
        <v>1</v>
      </c>
      <c r="AP293" s="169">
        <f t="shared" si="231"/>
        <v>0</v>
      </c>
      <c r="AQ293" s="169">
        <f t="shared" si="232"/>
        <v>0</v>
      </c>
      <c r="AR293" s="169">
        <f t="shared" si="233"/>
        <v>0</v>
      </c>
      <c r="AS293" s="169">
        <f t="shared" si="234"/>
        <v>0</v>
      </c>
      <c r="AT293" s="169">
        <f t="shared" si="235"/>
        <v>0</v>
      </c>
      <c r="AU293" s="169">
        <f t="shared" si="236"/>
        <v>0</v>
      </c>
      <c r="AV293" s="169">
        <f t="shared" si="237"/>
        <v>1</v>
      </c>
      <c r="AW293" s="169">
        <f t="shared" si="238"/>
        <v>1</v>
      </c>
      <c r="AX293" s="169">
        <f t="shared" si="239"/>
        <v>1</v>
      </c>
      <c r="AY293" s="169">
        <f t="shared" si="252"/>
        <v>0</v>
      </c>
      <c r="AZ293" s="169">
        <f t="shared" si="240"/>
        <v>0</v>
      </c>
      <c r="BA293" s="169">
        <f t="shared" si="241"/>
        <v>1</v>
      </c>
      <c r="BB293" s="169">
        <f t="shared" si="242"/>
        <v>0</v>
      </c>
      <c r="BC293" s="169">
        <f t="shared" si="243"/>
        <v>0</v>
      </c>
      <c r="BD293" s="169">
        <f t="shared" si="244"/>
        <v>1</v>
      </c>
      <c r="BE293" s="169">
        <f t="shared" si="245"/>
        <v>0</v>
      </c>
      <c r="BF293" s="169">
        <f t="shared" si="246"/>
        <v>0</v>
      </c>
      <c r="BG293" s="169">
        <f t="shared" si="247"/>
        <v>1</v>
      </c>
      <c r="BH293" s="169">
        <f t="shared" si="248"/>
        <v>1</v>
      </c>
      <c r="BI293" s="169">
        <f t="shared" si="249"/>
        <v>0</v>
      </c>
      <c r="BJ293" s="169">
        <f t="shared" si="250"/>
        <v>0</v>
      </c>
      <c r="BK293" s="167">
        <f t="shared" si="251"/>
        <v>0</v>
      </c>
      <c r="BL293" s="169">
        <f t="shared" si="253"/>
        <v>0</v>
      </c>
      <c r="BM293" s="169">
        <f t="shared" si="254"/>
        <v>1</v>
      </c>
      <c r="BN293" s="169">
        <f t="shared" si="255"/>
        <v>0</v>
      </c>
      <c r="BO293" s="169">
        <f t="shared" si="256"/>
        <v>1</v>
      </c>
      <c r="BP293" s="36">
        <f t="shared" si="257"/>
        <v>0</v>
      </c>
      <c r="BQ293">
        <f t="shared" si="258"/>
        <v>0</v>
      </c>
      <c r="BR293" s="36">
        <f t="shared" si="259"/>
        <v>2</v>
      </c>
      <c r="BS293" t="e">
        <f t="shared" si="260"/>
        <v>#N/A</v>
      </c>
    </row>
    <row r="294" spans="1:71">
      <c r="A294" s="59">
        <v>51</v>
      </c>
      <c r="B294" s="59">
        <v>16141</v>
      </c>
      <c r="C294" s="160">
        <v>115625002.58442</v>
      </c>
      <c r="D294" s="59">
        <v>60229374</v>
      </c>
      <c r="E294" s="59">
        <v>81323124</v>
      </c>
      <c r="F294" s="59">
        <v>34301878.584420197</v>
      </c>
      <c r="G294" s="59">
        <v>560.41668701171898</v>
      </c>
      <c r="H294" s="59">
        <v>-423203220.523799</v>
      </c>
      <c r="I294" s="59">
        <v>415</v>
      </c>
      <c r="J294" s="59">
        <v>0</v>
      </c>
      <c r="K294" s="59">
        <v>0</v>
      </c>
      <c r="L294" s="59">
        <v>403</v>
      </c>
      <c r="M294" s="59">
        <v>0</v>
      </c>
      <c r="N294" s="59">
        <v>0</v>
      </c>
      <c r="O294" s="59">
        <v>412</v>
      </c>
      <c r="P294" s="59">
        <v>801</v>
      </c>
      <c r="Q294" s="59">
        <v>707</v>
      </c>
      <c r="R294" s="59">
        <v>2</v>
      </c>
      <c r="S294" s="59">
        <v>0</v>
      </c>
      <c r="T294" s="59">
        <f t="shared" si="210"/>
        <v>3</v>
      </c>
      <c r="U294" s="59">
        <f t="shared" si="211"/>
        <v>0</v>
      </c>
      <c r="V294" s="59">
        <f t="shared" si="212"/>
        <v>0</v>
      </c>
      <c r="W294" s="59">
        <f t="shared" si="213"/>
        <v>0</v>
      </c>
      <c r="X294" s="59">
        <f t="shared" si="214"/>
        <v>2</v>
      </c>
      <c r="Y294" s="59">
        <f t="shared" si="215"/>
        <v>0</v>
      </c>
      <c r="Z294" s="59">
        <f t="shared" si="216"/>
        <v>0</v>
      </c>
      <c r="AA294" s="59">
        <f t="shared" si="217"/>
        <v>0</v>
      </c>
      <c r="AB294" s="59">
        <f t="shared" si="218"/>
        <v>0</v>
      </c>
      <c r="AC294" s="59">
        <f t="shared" si="219"/>
        <v>0</v>
      </c>
      <c r="AD294" s="166">
        <f t="shared" si="209"/>
        <v>0</v>
      </c>
      <c r="AE294" s="169">
        <f t="shared" si="220"/>
        <v>0</v>
      </c>
      <c r="AF294" s="169">
        <f t="shared" si="221"/>
        <v>0</v>
      </c>
      <c r="AG294" s="169">
        <f t="shared" si="222"/>
        <v>0</v>
      </c>
      <c r="AH294" s="169">
        <f t="shared" si="223"/>
        <v>1</v>
      </c>
      <c r="AI294" s="169">
        <f t="shared" si="224"/>
        <v>0</v>
      </c>
      <c r="AJ294" s="169">
        <f t="shared" si="225"/>
        <v>0</v>
      </c>
      <c r="AK294" s="169">
        <f t="shared" si="226"/>
        <v>0</v>
      </c>
      <c r="AL294" s="169">
        <f t="shared" si="227"/>
        <v>1</v>
      </c>
      <c r="AM294" s="169">
        <f t="shared" si="228"/>
        <v>0</v>
      </c>
      <c r="AN294" s="169">
        <f t="shared" si="229"/>
        <v>0</v>
      </c>
      <c r="AO294" s="169">
        <f t="shared" si="230"/>
        <v>1</v>
      </c>
      <c r="AP294" s="169">
        <f t="shared" si="231"/>
        <v>0</v>
      </c>
      <c r="AQ294" s="169">
        <f t="shared" si="232"/>
        <v>0</v>
      </c>
      <c r="AR294" s="169">
        <f t="shared" si="233"/>
        <v>0</v>
      </c>
      <c r="AS294" s="169">
        <f t="shared" si="234"/>
        <v>0</v>
      </c>
      <c r="AT294" s="169">
        <f t="shared" si="235"/>
        <v>0</v>
      </c>
      <c r="AU294" s="169">
        <f t="shared" si="236"/>
        <v>0</v>
      </c>
      <c r="AV294" s="169">
        <f t="shared" si="237"/>
        <v>1</v>
      </c>
      <c r="AW294" s="169">
        <f t="shared" si="238"/>
        <v>1</v>
      </c>
      <c r="AX294" s="169">
        <f t="shared" si="239"/>
        <v>1</v>
      </c>
      <c r="AY294" s="169">
        <f t="shared" si="252"/>
        <v>0</v>
      </c>
      <c r="AZ294" s="169">
        <f t="shared" si="240"/>
        <v>0</v>
      </c>
      <c r="BA294" s="169">
        <f t="shared" si="241"/>
        <v>1</v>
      </c>
      <c r="BB294" s="169">
        <f t="shared" si="242"/>
        <v>0</v>
      </c>
      <c r="BC294" s="169">
        <f t="shared" si="243"/>
        <v>0</v>
      </c>
      <c r="BD294" s="169">
        <f t="shared" si="244"/>
        <v>1</v>
      </c>
      <c r="BE294" s="169">
        <f t="shared" si="245"/>
        <v>0</v>
      </c>
      <c r="BF294" s="169">
        <f t="shared" si="246"/>
        <v>0</v>
      </c>
      <c r="BG294" s="169">
        <f t="shared" si="247"/>
        <v>1</v>
      </c>
      <c r="BH294" s="169">
        <f t="shared" si="248"/>
        <v>1</v>
      </c>
      <c r="BI294" s="169">
        <f t="shared" si="249"/>
        <v>0</v>
      </c>
      <c r="BJ294" s="169">
        <f t="shared" si="250"/>
        <v>1</v>
      </c>
      <c r="BK294" s="167">
        <f t="shared" si="251"/>
        <v>0</v>
      </c>
      <c r="BL294" s="169">
        <f t="shared" si="253"/>
        <v>0</v>
      </c>
      <c r="BM294" s="169">
        <f t="shared" si="254"/>
        <v>1</v>
      </c>
      <c r="BN294" s="169">
        <f t="shared" si="255"/>
        <v>1</v>
      </c>
      <c r="BO294" s="169">
        <f t="shared" si="256"/>
        <v>0</v>
      </c>
      <c r="BP294" s="36">
        <f t="shared" si="257"/>
        <v>0</v>
      </c>
      <c r="BQ294">
        <f t="shared" si="258"/>
        <v>0</v>
      </c>
      <c r="BR294" s="36">
        <f t="shared" si="259"/>
        <v>3</v>
      </c>
      <c r="BS294" t="e">
        <f t="shared" si="260"/>
        <v>#N/A</v>
      </c>
    </row>
    <row r="295" spans="1:71">
      <c r="A295" s="59">
        <v>13</v>
      </c>
      <c r="B295" s="59">
        <v>11271</v>
      </c>
      <c r="C295" s="160">
        <v>37267081.104059398</v>
      </c>
      <c r="D295" s="59">
        <v>2919254.75</v>
      </c>
      <c r="E295" s="59">
        <v>2919254.75</v>
      </c>
      <c r="F295" s="59">
        <v>34347826.354059398</v>
      </c>
      <c r="G295" s="59">
        <v>0</v>
      </c>
      <c r="H295" s="59">
        <v>-51826357.109990902</v>
      </c>
      <c r="I295" s="59">
        <v>0</v>
      </c>
      <c r="J295" s="59">
        <v>0</v>
      </c>
      <c r="K295" s="59">
        <v>0</v>
      </c>
      <c r="L295" s="59">
        <v>201</v>
      </c>
      <c r="M295" s="59">
        <v>0</v>
      </c>
      <c r="N295" s="59">
        <v>0</v>
      </c>
      <c r="O295" s="59">
        <v>0</v>
      </c>
      <c r="P295" s="59">
        <v>0</v>
      </c>
      <c r="Q295" s="59">
        <v>0</v>
      </c>
      <c r="R295" s="59">
        <v>2</v>
      </c>
      <c r="S295" s="59">
        <v>1</v>
      </c>
      <c r="T295" s="59">
        <f t="shared" si="210"/>
        <v>0</v>
      </c>
      <c r="U295" s="59">
        <f t="shared" si="211"/>
        <v>1</v>
      </c>
      <c r="V295" s="59">
        <f t="shared" si="212"/>
        <v>0</v>
      </c>
      <c r="W295" s="59">
        <f t="shared" si="213"/>
        <v>0</v>
      </c>
      <c r="X295" s="59">
        <f t="shared" si="214"/>
        <v>0</v>
      </c>
      <c r="Y295" s="59">
        <f t="shared" si="215"/>
        <v>0</v>
      </c>
      <c r="Z295" s="59">
        <f t="shared" si="216"/>
        <v>0</v>
      </c>
      <c r="AA295" s="59">
        <f t="shared" si="217"/>
        <v>0</v>
      </c>
      <c r="AB295" s="59">
        <f t="shared" si="218"/>
        <v>0</v>
      </c>
      <c r="AC295" s="59">
        <f t="shared" si="219"/>
        <v>0</v>
      </c>
      <c r="AD295" s="166">
        <f t="shared" si="209"/>
        <v>0</v>
      </c>
      <c r="AE295" s="169">
        <f t="shared" si="220"/>
        <v>0</v>
      </c>
      <c r="AF295" s="169">
        <f t="shared" si="221"/>
        <v>0</v>
      </c>
      <c r="AG295" s="169">
        <f t="shared" si="222"/>
        <v>0</v>
      </c>
      <c r="AH295" s="169">
        <f t="shared" si="223"/>
        <v>1</v>
      </c>
      <c r="AI295" s="169">
        <f t="shared" si="224"/>
        <v>0</v>
      </c>
      <c r="AJ295" s="169">
        <f t="shared" si="225"/>
        <v>0</v>
      </c>
      <c r="AK295" s="169">
        <f t="shared" si="226"/>
        <v>0</v>
      </c>
      <c r="AL295" s="169">
        <f t="shared" si="227"/>
        <v>1</v>
      </c>
      <c r="AM295" s="169">
        <f t="shared" si="228"/>
        <v>0</v>
      </c>
      <c r="AN295" s="169">
        <f t="shared" si="229"/>
        <v>0</v>
      </c>
      <c r="AO295" s="169">
        <f t="shared" si="230"/>
        <v>1</v>
      </c>
      <c r="AP295" s="169">
        <f t="shared" si="231"/>
        <v>0</v>
      </c>
      <c r="AQ295" s="169">
        <f t="shared" si="232"/>
        <v>0</v>
      </c>
      <c r="AR295" s="169">
        <f t="shared" si="233"/>
        <v>0</v>
      </c>
      <c r="AS295" s="169">
        <f t="shared" si="234"/>
        <v>0</v>
      </c>
      <c r="AT295" s="169">
        <f t="shared" si="235"/>
        <v>0</v>
      </c>
      <c r="AU295" s="169">
        <f t="shared" si="236"/>
        <v>0</v>
      </c>
      <c r="AV295" s="169">
        <f t="shared" si="237"/>
        <v>1</v>
      </c>
      <c r="AW295" s="169">
        <f t="shared" si="238"/>
        <v>0</v>
      </c>
      <c r="AX295" s="169">
        <f t="shared" si="239"/>
        <v>0</v>
      </c>
      <c r="AY295" s="169">
        <f t="shared" si="252"/>
        <v>0</v>
      </c>
      <c r="AZ295" s="169">
        <f t="shared" si="240"/>
        <v>0</v>
      </c>
      <c r="BA295" s="169">
        <f t="shared" si="241"/>
        <v>0</v>
      </c>
      <c r="BB295" s="169">
        <f t="shared" si="242"/>
        <v>1</v>
      </c>
      <c r="BC295" s="169">
        <f t="shared" si="243"/>
        <v>0</v>
      </c>
      <c r="BD295" s="169">
        <f t="shared" si="244"/>
        <v>1</v>
      </c>
      <c r="BE295" s="169">
        <f t="shared" si="245"/>
        <v>0</v>
      </c>
      <c r="BF295" s="169">
        <f t="shared" si="246"/>
        <v>0</v>
      </c>
      <c r="BG295" s="169">
        <f t="shared" si="247"/>
        <v>0</v>
      </c>
      <c r="BH295" s="169">
        <f t="shared" si="248"/>
        <v>0</v>
      </c>
      <c r="BI295" s="169">
        <f t="shared" si="249"/>
        <v>0</v>
      </c>
      <c r="BJ295" s="169">
        <f t="shared" si="250"/>
        <v>0</v>
      </c>
      <c r="BK295" s="167">
        <f t="shared" si="251"/>
        <v>0</v>
      </c>
      <c r="BL295" s="169">
        <f t="shared" si="253"/>
        <v>0</v>
      </c>
      <c r="BM295" s="169">
        <f t="shared" si="254"/>
        <v>1</v>
      </c>
      <c r="BN295" s="169">
        <f t="shared" si="255"/>
        <v>0</v>
      </c>
      <c r="BO295" s="169">
        <f t="shared" si="256"/>
        <v>1</v>
      </c>
      <c r="BP295" s="36">
        <f t="shared" si="257"/>
        <v>0</v>
      </c>
      <c r="BQ295">
        <f t="shared" si="258"/>
        <v>0</v>
      </c>
      <c r="BR295" s="36">
        <f t="shared" si="259"/>
        <v>0</v>
      </c>
      <c r="BS295" t="e">
        <f t="shared" si="260"/>
        <v>#N/A</v>
      </c>
    </row>
    <row r="296" spans="1:71">
      <c r="A296" s="59">
        <v>105</v>
      </c>
      <c r="B296" s="59">
        <v>24172</v>
      </c>
      <c r="C296" s="160">
        <v>40599999.3950129</v>
      </c>
      <c r="D296" s="59">
        <v>6120000</v>
      </c>
      <c r="E296" s="59">
        <v>6120000</v>
      </c>
      <c r="F296" s="59">
        <v>34479999.3950129</v>
      </c>
      <c r="G296" s="59">
        <v>0</v>
      </c>
      <c r="H296" s="59">
        <v>-1700172753.0831101</v>
      </c>
      <c r="I296" s="59">
        <v>0</v>
      </c>
      <c r="J296" s="59">
        <v>0</v>
      </c>
      <c r="K296" s="59">
        <v>0</v>
      </c>
      <c r="L296" s="59">
        <v>101</v>
      </c>
      <c r="M296" s="59">
        <v>0</v>
      </c>
      <c r="N296" s="59">
        <v>0</v>
      </c>
      <c r="O296" s="59">
        <v>101</v>
      </c>
      <c r="P296" s="59">
        <v>0</v>
      </c>
      <c r="Q296" s="59">
        <v>0</v>
      </c>
      <c r="R296" s="59">
        <v>1</v>
      </c>
      <c r="S296" s="59">
        <v>0</v>
      </c>
      <c r="T296" s="59">
        <f t="shared" si="210"/>
        <v>0</v>
      </c>
      <c r="U296" s="59">
        <f t="shared" si="211"/>
        <v>0</v>
      </c>
      <c r="V296" s="59">
        <f t="shared" si="212"/>
        <v>0</v>
      </c>
      <c r="W296" s="59">
        <f t="shared" si="213"/>
        <v>0</v>
      </c>
      <c r="X296" s="59">
        <f t="shared" si="214"/>
        <v>0</v>
      </c>
      <c r="Y296" s="59">
        <f t="shared" si="215"/>
        <v>0</v>
      </c>
      <c r="Z296" s="59">
        <f t="shared" si="216"/>
        <v>0</v>
      </c>
      <c r="AA296" s="59">
        <f t="shared" si="217"/>
        <v>0</v>
      </c>
      <c r="AB296" s="59">
        <f t="shared" si="218"/>
        <v>0</v>
      </c>
      <c r="AC296" s="59">
        <f t="shared" si="219"/>
        <v>0</v>
      </c>
      <c r="AD296" s="166">
        <f t="shared" si="209"/>
        <v>2</v>
      </c>
      <c r="AE296" s="169">
        <f t="shared" si="220"/>
        <v>0</v>
      </c>
      <c r="AF296" s="169">
        <f t="shared" si="221"/>
        <v>1</v>
      </c>
      <c r="AG296" s="169">
        <f t="shared" si="222"/>
        <v>0</v>
      </c>
      <c r="AH296" s="169">
        <f t="shared" si="223"/>
        <v>1</v>
      </c>
      <c r="AI296" s="169">
        <f t="shared" si="224"/>
        <v>0</v>
      </c>
      <c r="AJ296" s="169">
        <f t="shared" si="225"/>
        <v>0</v>
      </c>
      <c r="AK296" s="169">
        <f t="shared" si="226"/>
        <v>0</v>
      </c>
      <c r="AL296" s="169">
        <f t="shared" si="227"/>
        <v>1</v>
      </c>
      <c r="AM296" s="169">
        <f t="shared" si="228"/>
        <v>0</v>
      </c>
      <c r="AN296" s="169">
        <f t="shared" si="229"/>
        <v>0</v>
      </c>
      <c r="AO296" s="169">
        <f t="shared" si="230"/>
        <v>1</v>
      </c>
      <c r="AP296" s="169">
        <f t="shared" si="231"/>
        <v>0</v>
      </c>
      <c r="AQ296" s="169">
        <f t="shared" si="232"/>
        <v>0</v>
      </c>
      <c r="AR296" s="169">
        <f t="shared" si="233"/>
        <v>0</v>
      </c>
      <c r="AS296" s="169">
        <f t="shared" si="234"/>
        <v>0</v>
      </c>
      <c r="AT296" s="169">
        <f t="shared" si="235"/>
        <v>0</v>
      </c>
      <c r="AU296" s="169">
        <f t="shared" si="236"/>
        <v>0</v>
      </c>
      <c r="AV296" s="169">
        <f t="shared" si="237"/>
        <v>1</v>
      </c>
      <c r="AW296" s="169">
        <f t="shared" si="238"/>
        <v>0</v>
      </c>
      <c r="AX296" s="169">
        <f t="shared" si="239"/>
        <v>0</v>
      </c>
      <c r="AY296" s="169">
        <f t="shared" si="252"/>
        <v>0</v>
      </c>
      <c r="AZ296" s="169">
        <f t="shared" si="240"/>
        <v>0</v>
      </c>
      <c r="BA296" s="169">
        <f t="shared" si="241"/>
        <v>0</v>
      </c>
      <c r="BB296" s="169">
        <f t="shared" si="242"/>
        <v>1</v>
      </c>
      <c r="BC296" s="169">
        <f t="shared" si="243"/>
        <v>0</v>
      </c>
      <c r="BD296" s="169">
        <f t="shared" si="244"/>
        <v>1</v>
      </c>
      <c r="BE296" s="169">
        <f t="shared" si="245"/>
        <v>0</v>
      </c>
      <c r="BF296" s="169">
        <f t="shared" si="246"/>
        <v>0</v>
      </c>
      <c r="BG296" s="169">
        <f t="shared" si="247"/>
        <v>0</v>
      </c>
      <c r="BH296" s="169">
        <f t="shared" si="248"/>
        <v>0</v>
      </c>
      <c r="BI296" s="169">
        <f t="shared" si="249"/>
        <v>0</v>
      </c>
      <c r="BJ296" s="169">
        <f t="shared" si="250"/>
        <v>0</v>
      </c>
      <c r="BK296" s="167">
        <f t="shared" si="251"/>
        <v>0</v>
      </c>
      <c r="BL296" s="169">
        <f t="shared" si="253"/>
        <v>1</v>
      </c>
      <c r="BM296" s="169">
        <f t="shared" si="254"/>
        <v>0</v>
      </c>
      <c r="BN296" s="169">
        <f t="shared" si="255"/>
        <v>1</v>
      </c>
      <c r="BO296" s="169">
        <f t="shared" si="256"/>
        <v>0</v>
      </c>
      <c r="BP296" s="36">
        <f t="shared" si="257"/>
        <v>1</v>
      </c>
      <c r="BQ296">
        <f t="shared" si="258"/>
        <v>0</v>
      </c>
      <c r="BR296" s="36">
        <f t="shared" si="259"/>
        <v>0</v>
      </c>
      <c r="BS296" t="e">
        <f t="shared" si="260"/>
        <v>#N/A</v>
      </c>
    </row>
    <row r="297" spans="1:71">
      <c r="A297" s="59">
        <v>113</v>
      </c>
      <c r="B297" s="59">
        <v>24291</v>
      </c>
      <c r="C297" s="160">
        <v>41208334.254411399</v>
      </c>
      <c r="D297" s="59">
        <v>6650000.25</v>
      </c>
      <c r="E297" s="59">
        <v>6650000.25</v>
      </c>
      <c r="F297" s="59">
        <v>34558334.004411399</v>
      </c>
      <c r="G297" s="59">
        <v>66.666671752929702</v>
      </c>
      <c r="H297" s="59">
        <v>-1804437277.6656101</v>
      </c>
      <c r="I297" s="59">
        <v>0</v>
      </c>
      <c r="J297" s="59">
        <v>0</v>
      </c>
      <c r="K297" s="59">
        <v>0</v>
      </c>
      <c r="L297" s="59">
        <v>101</v>
      </c>
      <c r="M297" s="59">
        <v>0</v>
      </c>
      <c r="N297" s="59">
        <v>0</v>
      </c>
      <c r="O297" s="59">
        <v>101</v>
      </c>
      <c r="P297" s="59">
        <v>0</v>
      </c>
      <c r="Q297" s="59">
        <v>0</v>
      </c>
      <c r="R297" s="59">
        <v>1</v>
      </c>
      <c r="S297" s="59">
        <v>0</v>
      </c>
      <c r="T297" s="59">
        <f t="shared" si="210"/>
        <v>0</v>
      </c>
      <c r="U297" s="59">
        <f t="shared" si="211"/>
        <v>0</v>
      </c>
      <c r="V297" s="59">
        <f t="shared" si="212"/>
        <v>0</v>
      </c>
      <c r="W297" s="59">
        <f t="shared" si="213"/>
        <v>0</v>
      </c>
      <c r="X297" s="59">
        <f t="shared" si="214"/>
        <v>0</v>
      </c>
      <c r="Y297" s="59">
        <f t="shared" si="215"/>
        <v>0</v>
      </c>
      <c r="Z297" s="59">
        <f t="shared" si="216"/>
        <v>0</v>
      </c>
      <c r="AA297" s="59">
        <f t="shared" si="217"/>
        <v>0</v>
      </c>
      <c r="AB297" s="59">
        <f t="shared" si="218"/>
        <v>0</v>
      </c>
      <c r="AC297" s="59">
        <f t="shared" si="219"/>
        <v>0</v>
      </c>
      <c r="AD297" s="166">
        <f t="shared" si="209"/>
        <v>2</v>
      </c>
      <c r="AE297" s="169">
        <f t="shared" si="220"/>
        <v>0</v>
      </c>
      <c r="AF297" s="169">
        <f t="shared" si="221"/>
        <v>1</v>
      </c>
      <c r="AG297" s="169">
        <f t="shared" si="222"/>
        <v>0</v>
      </c>
      <c r="AH297" s="169">
        <f t="shared" si="223"/>
        <v>1</v>
      </c>
      <c r="AI297" s="169">
        <f t="shared" si="224"/>
        <v>0</v>
      </c>
      <c r="AJ297" s="169">
        <f t="shared" si="225"/>
        <v>0</v>
      </c>
      <c r="AK297" s="169">
        <f t="shared" si="226"/>
        <v>0</v>
      </c>
      <c r="AL297" s="169">
        <f t="shared" si="227"/>
        <v>1</v>
      </c>
      <c r="AM297" s="169">
        <f t="shared" si="228"/>
        <v>0</v>
      </c>
      <c r="AN297" s="169">
        <f t="shared" si="229"/>
        <v>0</v>
      </c>
      <c r="AO297" s="169">
        <f t="shared" si="230"/>
        <v>1</v>
      </c>
      <c r="AP297" s="169">
        <f t="shared" si="231"/>
        <v>0</v>
      </c>
      <c r="AQ297" s="169">
        <f t="shared" si="232"/>
        <v>0</v>
      </c>
      <c r="AR297" s="169">
        <f t="shared" si="233"/>
        <v>0</v>
      </c>
      <c r="AS297" s="169">
        <f t="shared" si="234"/>
        <v>0</v>
      </c>
      <c r="AT297" s="169">
        <f t="shared" si="235"/>
        <v>0</v>
      </c>
      <c r="AU297" s="169">
        <f t="shared" si="236"/>
        <v>0</v>
      </c>
      <c r="AV297" s="169">
        <f t="shared" si="237"/>
        <v>1</v>
      </c>
      <c r="AW297" s="169">
        <f t="shared" si="238"/>
        <v>0</v>
      </c>
      <c r="AX297" s="169">
        <f t="shared" si="239"/>
        <v>0</v>
      </c>
      <c r="AY297" s="169">
        <f t="shared" si="252"/>
        <v>0</v>
      </c>
      <c r="AZ297" s="169">
        <f t="shared" si="240"/>
        <v>0</v>
      </c>
      <c r="BA297" s="169">
        <f t="shared" si="241"/>
        <v>0</v>
      </c>
      <c r="BB297" s="169">
        <f t="shared" si="242"/>
        <v>1</v>
      </c>
      <c r="BC297" s="169">
        <f t="shared" si="243"/>
        <v>0</v>
      </c>
      <c r="BD297" s="169">
        <f t="shared" si="244"/>
        <v>1</v>
      </c>
      <c r="BE297" s="169">
        <f t="shared" si="245"/>
        <v>0</v>
      </c>
      <c r="BF297" s="169">
        <f t="shared" si="246"/>
        <v>0</v>
      </c>
      <c r="BG297" s="169">
        <f t="shared" si="247"/>
        <v>0</v>
      </c>
      <c r="BH297" s="169">
        <f t="shared" si="248"/>
        <v>0</v>
      </c>
      <c r="BI297" s="169">
        <f t="shared" si="249"/>
        <v>0</v>
      </c>
      <c r="BJ297" s="169">
        <f t="shared" si="250"/>
        <v>0</v>
      </c>
      <c r="BK297" s="167">
        <f t="shared" si="251"/>
        <v>0</v>
      </c>
      <c r="BL297" s="169">
        <f t="shared" si="253"/>
        <v>1</v>
      </c>
      <c r="BM297" s="169">
        <f t="shared" si="254"/>
        <v>0</v>
      </c>
      <c r="BN297" s="169">
        <f t="shared" si="255"/>
        <v>1</v>
      </c>
      <c r="BO297" s="169">
        <f t="shared" si="256"/>
        <v>0</v>
      </c>
      <c r="BP297" s="36">
        <f t="shared" si="257"/>
        <v>1</v>
      </c>
      <c r="BQ297">
        <f t="shared" si="258"/>
        <v>0</v>
      </c>
      <c r="BR297" s="36">
        <f t="shared" si="259"/>
        <v>0</v>
      </c>
      <c r="BS297" t="e">
        <f t="shared" si="260"/>
        <v>#N/A</v>
      </c>
    </row>
    <row r="298" spans="1:71">
      <c r="A298" s="59">
        <v>35</v>
      </c>
      <c r="B298" s="59">
        <v>14123</v>
      </c>
      <c r="C298" s="160">
        <v>67857140.762617499</v>
      </c>
      <c r="D298" s="59">
        <v>33187499</v>
      </c>
      <c r="E298" s="59">
        <v>33187499</v>
      </c>
      <c r="F298" s="59">
        <v>34669641.762617499</v>
      </c>
      <c r="G298" s="59">
        <v>0</v>
      </c>
      <c r="H298" s="59">
        <v>-367549744.18794799</v>
      </c>
      <c r="I298" s="59">
        <v>0</v>
      </c>
      <c r="J298" s="59">
        <v>0</v>
      </c>
      <c r="K298" s="59">
        <v>0</v>
      </c>
      <c r="L298" s="59">
        <v>417</v>
      </c>
      <c r="M298" s="59">
        <v>407</v>
      </c>
      <c r="N298" s="59">
        <v>0</v>
      </c>
      <c r="O298" s="59">
        <v>0</v>
      </c>
      <c r="P298" s="59">
        <v>0</v>
      </c>
      <c r="Q298" s="59">
        <v>0</v>
      </c>
      <c r="R298" s="59">
        <v>2</v>
      </c>
      <c r="S298" s="59">
        <v>1</v>
      </c>
      <c r="T298" s="59">
        <f t="shared" si="210"/>
        <v>1</v>
      </c>
      <c r="U298" s="59">
        <f t="shared" si="211"/>
        <v>0</v>
      </c>
      <c r="V298" s="59">
        <f t="shared" si="212"/>
        <v>0</v>
      </c>
      <c r="W298" s="59">
        <f t="shared" si="213"/>
        <v>1</v>
      </c>
      <c r="X298" s="59">
        <f t="shared" si="214"/>
        <v>0</v>
      </c>
      <c r="Y298" s="59">
        <f t="shared" si="215"/>
        <v>0</v>
      </c>
      <c r="Z298" s="59">
        <f t="shared" si="216"/>
        <v>0</v>
      </c>
      <c r="AA298" s="59">
        <f t="shared" si="217"/>
        <v>0</v>
      </c>
      <c r="AB298" s="59">
        <f t="shared" si="218"/>
        <v>0</v>
      </c>
      <c r="AC298" s="59">
        <f t="shared" si="219"/>
        <v>0</v>
      </c>
      <c r="AD298" s="166">
        <f t="shared" si="209"/>
        <v>0</v>
      </c>
      <c r="AE298" s="169">
        <f t="shared" si="220"/>
        <v>0</v>
      </c>
      <c r="AF298" s="169">
        <f t="shared" si="221"/>
        <v>0</v>
      </c>
      <c r="AG298" s="169">
        <f t="shared" si="222"/>
        <v>0</v>
      </c>
      <c r="AH298" s="169">
        <f t="shared" si="223"/>
        <v>1</v>
      </c>
      <c r="AI298" s="169">
        <f t="shared" si="224"/>
        <v>0</v>
      </c>
      <c r="AJ298" s="169">
        <f t="shared" si="225"/>
        <v>0</v>
      </c>
      <c r="AK298" s="169">
        <f t="shared" si="226"/>
        <v>0</v>
      </c>
      <c r="AL298" s="169">
        <f t="shared" si="227"/>
        <v>1</v>
      </c>
      <c r="AM298" s="169">
        <f t="shared" si="228"/>
        <v>0</v>
      </c>
      <c r="AN298" s="169">
        <f t="shared" si="229"/>
        <v>0</v>
      </c>
      <c r="AO298" s="169">
        <f t="shared" si="230"/>
        <v>1</v>
      </c>
      <c r="AP298" s="169">
        <f t="shared" si="231"/>
        <v>0</v>
      </c>
      <c r="AQ298" s="169">
        <f t="shared" si="232"/>
        <v>0</v>
      </c>
      <c r="AR298" s="169">
        <f t="shared" si="233"/>
        <v>0</v>
      </c>
      <c r="AS298" s="169">
        <f t="shared" si="234"/>
        <v>0</v>
      </c>
      <c r="AT298" s="169">
        <f t="shared" si="235"/>
        <v>0</v>
      </c>
      <c r="AU298" s="169">
        <f t="shared" si="236"/>
        <v>0</v>
      </c>
      <c r="AV298" s="169">
        <f t="shared" si="237"/>
        <v>1</v>
      </c>
      <c r="AW298" s="169">
        <f t="shared" si="238"/>
        <v>1</v>
      </c>
      <c r="AX298" s="169">
        <f t="shared" si="239"/>
        <v>0</v>
      </c>
      <c r="AY298" s="169">
        <f t="shared" si="252"/>
        <v>1</v>
      </c>
      <c r="AZ298" s="169">
        <f t="shared" si="240"/>
        <v>0</v>
      </c>
      <c r="BA298" s="169">
        <f t="shared" si="241"/>
        <v>0</v>
      </c>
      <c r="BB298" s="169">
        <f t="shared" si="242"/>
        <v>1</v>
      </c>
      <c r="BC298" s="169">
        <f t="shared" si="243"/>
        <v>1</v>
      </c>
      <c r="BD298" s="169">
        <f t="shared" si="244"/>
        <v>0</v>
      </c>
      <c r="BE298" s="169">
        <f t="shared" si="245"/>
        <v>0</v>
      </c>
      <c r="BF298" s="169">
        <f t="shared" si="246"/>
        <v>1</v>
      </c>
      <c r="BG298" s="169">
        <f t="shared" si="247"/>
        <v>0</v>
      </c>
      <c r="BH298" s="169">
        <f t="shared" si="248"/>
        <v>0</v>
      </c>
      <c r="BI298" s="169">
        <f t="shared" si="249"/>
        <v>0</v>
      </c>
      <c r="BJ298" s="169">
        <f t="shared" si="250"/>
        <v>0</v>
      </c>
      <c r="BK298" s="167">
        <f t="shared" si="251"/>
        <v>0</v>
      </c>
      <c r="BL298" s="169">
        <f t="shared" si="253"/>
        <v>0</v>
      </c>
      <c r="BM298" s="169">
        <f t="shared" si="254"/>
        <v>1</v>
      </c>
      <c r="BN298" s="169">
        <f t="shared" si="255"/>
        <v>0</v>
      </c>
      <c r="BO298" s="169">
        <f t="shared" si="256"/>
        <v>1</v>
      </c>
      <c r="BP298" s="36">
        <f t="shared" si="257"/>
        <v>0</v>
      </c>
      <c r="BQ298">
        <f t="shared" si="258"/>
        <v>0</v>
      </c>
      <c r="BR298" s="36">
        <f t="shared" si="259"/>
        <v>1</v>
      </c>
      <c r="BS298" t="e">
        <f t="shared" si="260"/>
        <v>#N/A</v>
      </c>
    </row>
    <row r="299" spans="1:71">
      <c r="A299" s="59">
        <v>133</v>
      </c>
      <c r="B299" s="59">
        <v>111351</v>
      </c>
      <c r="C299" s="160">
        <v>49333334.873593099</v>
      </c>
      <c r="D299" s="59">
        <v>14590476</v>
      </c>
      <c r="E299" s="59">
        <v>14590476</v>
      </c>
      <c r="F299" s="59">
        <v>34742858.873593099</v>
      </c>
      <c r="G299" s="59">
        <v>0</v>
      </c>
      <c r="H299" s="59">
        <v>-1963475884.07637</v>
      </c>
      <c r="I299" s="59">
        <v>101</v>
      </c>
      <c r="J299" s="59">
        <v>0</v>
      </c>
      <c r="K299" s="59">
        <v>0</v>
      </c>
      <c r="L299" s="59">
        <v>101</v>
      </c>
      <c r="M299" s="59">
        <v>0</v>
      </c>
      <c r="N299" s="59">
        <v>0</v>
      </c>
      <c r="O299" s="59">
        <v>101</v>
      </c>
      <c r="P299" s="59">
        <v>0</v>
      </c>
      <c r="Q299" s="59">
        <v>0</v>
      </c>
      <c r="R299" s="59">
        <v>1</v>
      </c>
      <c r="S299" s="59">
        <v>0</v>
      </c>
      <c r="T299" s="59">
        <f t="shared" si="210"/>
        <v>0</v>
      </c>
      <c r="U299" s="59">
        <f t="shared" si="211"/>
        <v>0</v>
      </c>
      <c r="V299" s="59">
        <f t="shared" si="212"/>
        <v>0</v>
      </c>
      <c r="W299" s="59">
        <f t="shared" si="213"/>
        <v>0</v>
      </c>
      <c r="X299" s="59">
        <f t="shared" si="214"/>
        <v>0</v>
      </c>
      <c r="Y299" s="59">
        <f t="shared" si="215"/>
        <v>0</v>
      </c>
      <c r="Z299" s="59">
        <f t="shared" si="216"/>
        <v>0</v>
      </c>
      <c r="AA299" s="59">
        <f t="shared" si="217"/>
        <v>0</v>
      </c>
      <c r="AB299" s="59">
        <f t="shared" si="218"/>
        <v>0</v>
      </c>
      <c r="AC299" s="59">
        <f t="shared" si="219"/>
        <v>0</v>
      </c>
      <c r="AD299" s="166">
        <f t="shared" si="209"/>
        <v>3</v>
      </c>
      <c r="AE299" s="169">
        <f t="shared" si="220"/>
        <v>0</v>
      </c>
      <c r="AF299" s="169">
        <f t="shared" si="221"/>
        <v>1</v>
      </c>
      <c r="AG299" s="169">
        <f t="shared" si="222"/>
        <v>0</v>
      </c>
      <c r="AH299" s="169">
        <f t="shared" si="223"/>
        <v>1</v>
      </c>
      <c r="AI299" s="169">
        <f t="shared" si="224"/>
        <v>0</v>
      </c>
      <c r="AJ299" s="169">
        <f t="shared" si="225"/>
        <v>0</v>
      </c>
      <c r="AK299" s="169">
        <f t="shared" si="226"/>
        <v>0</v>
      </c>
      <c r="AL299" s="169">
        <f t="shared" si="227"/>
        <v>1</v>
      </c>
      <c r="AM299" s="169">
        <f t="shared" si="228"/>
        <v>0</v>
      </c>
      <c r="AN299" s="169">
        <f t="shared" si="229"/>
        <v>0</v>
      </c>
      <c r="AO299" s="169">
        <f t="shared" si="230"/>
        <v>1</v>
      </c>
      <c r="AP299" s="169">
        <f t="shared" si="231"/>
        <v>0</v>
      </c>
      <c r="AQ299" s="169">
        <f t="shared" si="232"/>
        <v>0</v>
      </c>
      <c r="AR299" s="169">
        <f t="shared" si="233"/>
        <v>0</v>
      </c>
      <c r="AS299" s="169">
        <f t="shared" si="234"/>
        <v>0</v>
      </c>
      <c r="AT299" s="169">
        <f t="shared" si="235"/>
        <v>0</v>
      </c>
      <c r="AU299" s="169">
        <f t="shared" si="236"/>
        <v>0</v>
      </c>
      <c r="AV299" s="169">
        <f t="shared" si="237"/>
        <v>1</v>
      </c>
      <c r="AW299" s="169">
        <f t="shared" si="238"/>
        <v>0</v>
      </c>
      <c r="AX299" s="169">
        <f t="shared" si="239"/>
        <v>0</v>
      </c>
      <c r="AY299" s="169">
        <f t="shared" si="252"/>
        <v>0</v>
      </c>
      <c r="AZ299" s="169">
        <f t="shared" si="240"/>
        <v>0</v>
      </c>
      <c r="BA299" s="169">
        <f t="shared" si="241"/>
        <v>0</v>
      </c>
      <c r="BB299" s="169">
        <f t="shared" si="242"/>
        <v>1</v>
      </c>
      <c r="BC299" s="169">
        <f t="shared" si="243"/>
        <v>0</v>
      </c>
      <c r="BD299" s="169">
        <f t="shared" si="244"/>
        <v>1</v>
      </c>
      <c r="BE299" s="169">
        <f t="shared" si="245"/>
        <v>0</v>
      </c>
      <c r="BF299" s="169">
        <f t="shared" si="246"/>
        <v>0</v>
      </c>
      <c r="BG299" s="169">
        <f t="shared" si="247"/>
        <v>0</v>
      </c>
      <c r="BH299" s="169">
        <f t="shared" si="248"/>
        <v>0</v>
      </c>
      <c r="BI299" s="169">
        <f t="shared" si="249"/>
        <v>0</v>
      </c>
      <c r="BJ299" s="169">
        <f t="shared" si="250"/>
        <v>0</v>
      </c>
      <c r="BK299" s="167">
        <f t="shared" si="251"/>
        <v>0</v>
      </c>
      <c r="BL299" s="169">
        <f t="shared" si="253"/>
        <v>1</v>
      </c>
      <c r="BM299" s="169">
        <f t="shared" si="254"/>
        <v>0</v>
      </c>
      <c r="BN299" s="169">
        <f t="shared" si="255"/>
        <v>1</v>
      </c>
      <c r="BO299" s="169">
        <f t="shared" si="256"/>
        <v>0</v>
      </c>
      <c r="BP299" s="36">
        <f t="shared" si="257"/>
        <v>1</v>
      </c>
      <c r="BQ299">
        <f t="shared" si="258"/>
        <v>0</v>
      </c>
      <c r="BR299" s="36">
        <f t="shared" si="259"/>
        <v>0</v>
      </c>
      <c r="BS299" t="e">
        <f t="shared" si="260"/>
        <v>#N/A</v>
      </c>
    </row>
    <row r="300" spans="1:71">
      <c r="A300" s="59">
        <v>89</v>
      </c>
      <c r="B300" s="59">
        <v>22191</v>
      </c>
      <c r="C300" s="160">
        <v>46399999.308586098</v>
      </c>
      <c r="D300" s="59">
        <v>6220000</v>
      </c>
      <c r="E300" s="59">
        <v>11620000</v>
      </c>
      <c r="F300" s="59">
        <v>34779999.308586098</v>
      </c>
      <c r="G300" s="59">
        <v>660</v>
      </c>
      <c r="H300" s="59">
        <v>-1490315570.7430799</v>
      </c>
      <c r="I300" s="59">
        <v>101</v>
      </c>
      <c r="J300" s="59">
        <v>0</v>
      </c>
      <c r="K300" s="59">
        <v>0</v>
      </c>
      <c r="L300" s="59">
        <v>101</v>
      </c>
      <c r="M300" s="59">
        <v>0</v>
      </c>
      <c r="N300" s="59">
        <v>0</v>
      </c>
      <c r="O300" s="59">
        <v>0</v>
      </c>
      <c r="P300" s="59">
        <v>0</v>
      </c>
      <c r="Q300" s="59">
        <v>0</v>
      </c>
      <c r="R300" s="59">
        <v>1</v>
      </c>
      <c r="S300" s="59">
        <v>0</v>
      </c>
      <c r="T300" s="59">
        <f t="shared" si="210"/>
        <v>0</v>
      </c>
      <c r="U300" s="59">
        <f t="shared" si="211"/>
        <v>0</v>
      </c>
      <c r="V300" s="59">
        <f t="shared" si="212"/>
        <v>0</v>
      </c>
      <c r="W300" s="59">
        <f t="shared" si="213"/>
        <v>0</v>
      </c>
      <c r="X300" s="59">
        <f t="shared" si="214"/>
        <v>0</v>
      </c>
      <c r="Y300" s="59">
        <f t="shared" si="215"/>
        <v>0</v>
      </c>
      <c r="Z300" s="59">
        <f t="shared" si="216"/>
        <v>0</v>
      </c>
      <c r="AA300" s="59">
        <f t="shared" si="217"/>
        <v>0</v>
      </c>
      <c r="AB300" s="59">
        <f t="shared" si="218"/>
        <v>0</v>
      </c>
      <c r="AC300" s="59">
        <f t="shared" si="219"/>
        <v>0</v>
      </c>
      <c r="AD300" s="166">
        <f t="shared" si="209"/>
        <v>2</v>
      </c>
      <c r="AE300" s="169">
        <f t="shared" si="220"/>
        <v>0</v>
      </c>
      <c r="AF300" s="169">
        <f t="shared" si="221"/>
        <v>1</v>
      </c>
      <c r="AG300" s="169">
        <f t="shared" si="222"/>
        <v>0</v>
      </c>
      <c r="AH300" s="169">
        <f t="shared" si="223"/>
        <v>1</v>
      </c>
      <c r="AI300" s="169">
        <f t="shared" si="224"/>
        <v>0</v>
      </c>
      <c r="AJ300" s="169">
        <f t="shared" si="225"/>
        <v>0</v>
      </c>
      <c r="AK300" s="169">
        <f t="shared" si="226"/>
        <v>0</v>
      </c>
      <c r="AL300" s="169">
        <f t="shared" si="227"/>
        <v>1</v>
      </c>
      <c r="AM300" s="169">
        <f t="shared" si="228"/>
        <v>0</v>
      </c>
      <c r="AN300" s="169">
        <f t="shared" si="229"/>
        <v>0</v>
      </c>
      <c r="AO300" s="169">
        <f t="shared" si="230"/>
        <v>1</v>
      </c>
      <c r="AP300" s="169">
        <f t="shared" si="231"/>
        <v>0</v>
      </c>
      <c r="AQ300" s="169">
        <f t="shared" si="232"/>
        <v>0</v>
      </c>
      <c r="AR300" s="169">
        <f t="shared" si="233"/>
        <v>0</v>
      </c>
      <c r="AS300" s="169">
        <f t="shared" si="234"/>
        <v>0</v>
      </c>
      <c r="AT300" s="169">
        <f t="shared" si="235"/>
        <v>0</v>
      </c>
      <c r="AU300" s="169">
        <f t="shared" si="236"/>
        <v>0</v>
      </c>
      <c r="AV300" s="169">
        <f t="shared" si="237"/>
        <v>1</v>
      </c>
      <c r="AW300" s="169">
        <f t="shared" si="238"/>
        <v>0</v>
      </c>
      <c r="AX300" s="169">
        <f t="shared" si="239"/>
        <v>0</v>
      </c>
      <c r="AY300" s="169">
        <f t="shared" si="252"/>
        <v>0</v>
      </c>
      <c r="AZ300" s="169">
        <f t="shared" si="240"/>
        <v>0</v>
      </c>
      <c r="BA300" s="169">
        <f t="shared" si="241"/>
        <v>0</v>
      </c>
      <c r="BB300" s="169">
        <f t="shared" si="242"/>
        <v>1</v>
      </c>
      <c r="BC300" s="169">
        <f t="shared" si="243"/>
        <v>0</v>
      </c>
      <c r="BD300" s="169">
        <f t="shared" si="244"/>
        <v>1</v>
      </c>
      <c r="BE300" s="169">
        <f t="shared" si="245"/>
        <v>0</v>
      </c>
      <c r="BF300" s="169">
        <f t="shared" si="246"/>
        <v>0</v>
      </c>
      <c r="BG300" s="169">
        <f t="shared" si="247"/>
        <v>0</v>
      </c>
      <c r="BH300" s="169">
        <f t="shared" si="248"/>
        <v>0</v>
      </c>
      <c r="BI300" s="169">
        <f t="shared" si="249"/>
        <v>0</v>
      </c>
      <c r="BJ300" s="169">
        <f t="shared" si="250"/>
        <v>0</v>
      </c>
      <c r="BK300" s="167">
        <f t="shared" si="251"/>
        <v>0</v>
      </c>
      <c r="BL300" s="169">
        <f t="shared" si="253"/>
        <v>1</v>
      </c>
      <c r="BM300" s="169">
        <f t="shared" si="254"/>
        <v>0</v>
      </c>
      <c r="BN300" s="169">
        <f t="shared" si="255"/>
        <v>1</v>
      </c>
      <c r="BO300" s="169">
        <f t="shared" si="256"/>
        <v>0</v>
      </c>
      <c r="BP300" s="36">
        <f t="shared" si="257"/>
        <v>1</v>
      </c>
      <c r="BQ300">
        <f t="shared" si="258"/>
        <v>0</v>
      </c>
      <c r="BR300" s="36">
        <f t="shared" si="259"/>
        <v>0</v>
      </c>
      <c r="BS300" t="e">
        <f t="shared" si="260"/>
        <v>#N/A</v>
      </c>
    </row>
    <row r="301" spans="1:71">
      <c r="A301" s="59">
        <v>7</v>
      </c>
      <c r="B301" s="59">
        <v>11192</v>
      </c>
      <c r="C301" s="160">
        <v>62448981.225068599</v>
      </c>
      <c r="D301" s="59">
        <v>19285714.25</v>
      </c>
      <c r="E301" s="59">
        <v>27244898</v>
      </c>
      <c r="F301" s="59">
        <v>35204083.225068599</v>
      </c>
      <c r="G301" s="59">
        <v>306.12245178222702</v>
      </c>
      <c r="H301" s="59">
        <v>15000001.2701125</v>
      </c>
      <c r="I301" s="59">
        <v>101</v>
      </c>
      <c r="J301" s="59">
        <v>0</v>
      </c>
      <c r="K301" s="59">
        <v>0</v>
      </c>
      <c r="L301" s="59">
        <v>101</v>
      </c>
      <c r="M301" s="59">
        <v>0</v>
      </c>
      <c r="N301" s="59">
        <v>0</v>
      </c>
      <c r="O301" s="59">
        <v>101</v>
      </c>
      <c r="P301" s="59">
        <v>0</v>
      </c>
      <c r="Q301" s="59">
        <v>0</v>
      </c>
      <c r="R301" s="59">
        <v>1</v>
      </c>
      <c r="S301" s="59">
        <v>0</v>
      </c>
      <c r="T301" s="59">
        <f t="shared" si="210"/>
        <v>0</v>
      </c>
      <c r="U301" s="59">
        <f t="shared" si="211"/>
        <v>0</v>
      </c>
      <c r="V301" s="59">
        <f t="shared" si="212"/>
        <v>0</v>
      </c>
      <c r="W301" s="59">
        <f t="shared" si="213"/>
        <v>0</v>
      </c>
      <c r="X301" s="59">
        <f t="shared" si="214"/>
        <v>0</v>
      </c>
      <c r="Y301" s="59">
        <f t="shared" si="215"/>
        <v>0</v>
      </c>
      <c r="Z301" s="59">
        <f t="shared" si="216"/>
        <v>0</v>
      </c>
      <c r="AA301" s="59">
        <f t="shared" si="217"/>
        <v>0</v>
      </c>
      <c r="AB301" s="59">
        <f t="shared" si="218"/>
        <v>0</v>
      </c>
      <c r="AC301" s="59">
        <f t="shared" si="219"/>
        <v>0</v>
      </c>
      <c r="AD301" s="166">
        <f t="shared" si="209"/>
        <v>3</v>
      </c>
      <c r="AE301" s="169">
        <f t="shared" si="220"/>
        <v>0</v>
      </c>
      <c r="AF301" s="169">
        <f t="shared" si="221"/>
        <v>1</v>
      </c>
      <c r="AG301" s="169">
        <f t="shared" si="222"/>
        <v>0</v>
      </c>
      <c r="AH301" s="169">
        <f t="shared" si="223"/>
        <v>1</v>
      </c>
      <c r="AI301" s="169">
        <f t="shared" si="224"/>
        <v>0</v>
      </c>
      <c r="AJ301" s="169">
        <f t="shared" si="225"/>
        <v>0</v>
      </c>
      <c r="AK301" s="169">
        <f t="shared" si="226"/>
        <v>0</v>
      </c>
      <c r="AL301" s="169">
        <f t="shared" si="227"/>
        <v>1</v>
      </c>
      <c r="AM301" s="169">
        <f t="shared" si="228"/>
        <v>0</v>
      </c>
      <c r="AN301" s="169">
        <f t="shared" si="229"/>
        <v>0</v>
      </c>
      <c r="AO301" s="169">
        <f t="shared" si="230"/>
        <v>1</v>
      </c>
      <c r="AP301" s="169">
        <f t="shared" si="231"/>
        <v>0</v>
      </c>
      <c r="AQ301" s="169">
        <f t="shared" si="232"/>
        <v>0</v>
      </c>
      <c r="AR301" s="169">
        <f t="shared" si="233"/>
        <v>0</v>
      </c>
      <c r="AS301" s="169">
        <f t="shared" si="234"/>
        <v>0</v>
      </c>
      <c r="AT301" s="169">
        <f t="shared" si="235"/>
        <v>0</v>
      </c>
      <c r="AU301" s="169">
        <f t="shared" si="236"/>
        <v>0</v>
      </c>
      <c r="AV301" s="169">
        <f t="shared" si="237"/>
        <v>1</v>
      </c>
      <c r="AW301" s="169">
        <f t="shared" si="238"/>
        <v>0</v>
      </c>
      <c r="AX301" s="169">
        <f t="shared" si="239"/>
        <v>0</v>
      </c>
      <c r="AY301" s="169">
        <f t="shared" si="252"/>
        <v>0</v>
      </c>
      <c r="AZ301" s="169">
        <f t="shared" si="240"/>
        <v>0</v>
      </c>
      <c r="BA301" s="169">
        <f t="shared" si="241"/>
        <v>0</v>
      </c>
      <c r="BB301" s="169">
        <f t="shared" si="242"/>
        <v>1</v>
      </c>
      <c r="BC301" s="169">
        <f t="shared" si="243"/>
        <v>0</v>
      </c>
      <c r="BD301" s="169">
        <f t="shared" si="244"/>
        <v>1</v>
      </c>
      <c r="BE301" s="169">
        <f t="shared" si="245"/>
        <v>0</v>
      </c>
      <c r="BF301" s="169">
        <f t="shared" si="246"/>
        <v>0</v>
      </c>
      <c r="BG301" s="169">
        <f t="shared" si="247"/>
        <v>0</v>
      </c>
      <c r="BH301" s="169">
        <f t="shared" si="248"/>
        <v>0</v>
      </c>
      <c r="BI301" s="169">
        <f t="shared" si="249"/>
        <v>0</v>
      </c>
      <c r="BJ301" s="169">
        <f t="shared" si="250"/>
        <v>0</v>
      </c>
      <c r="BK301" s="167">
        <f t="shared" si="251"/>
        <v>0</v>
      </c>
      <c r="BL301" s="169">
        <f t="shared" si="253"/>
        <v>1</v>
      </c>
      <c r="BM301" s="169">
        <f t="shared" si="254"/>
        <v>0</v>
      </c>
      <c r="BN301" s="169">
        <f t="shared" si="255"/>
        <v>1</v>
      </c>
      <c r="BO301" s="169">
        <f t="shared" si="256"/>
        <v>0</v>
      </c>
      <c r="BP301" s="36">
        <f t="shared" si="257"/>
        <v>1</v>
      </c>
      <c r="BQ301">
        <f t="shared" si="258"/>
        <v>0</v>
      </c>
      <c r="BR301" s="36">
        <f t="shared" si="259"/>
        <v>0</v>
      </c>
      <c r="BS301" t="e">
        <f t="shared" si="260"/>
        <v>#N/A</v>
      </c>
    </row>
    <row r="302" spans="1:71">
      <c r="A302" s="59">
        <v>1</v>
      </c>
      <c r="B302" s="59">
        <v>11111</v>
      </c>
      <c r="C302" s="160">
        <v>60071426.7172224</v>
      </c>
      <c r="D302" s="59">
        <v>24821428</v>
      </c>
      <c r="E302" s="59">
        <v>24821428</v>
      </c>
      <c r="F302" s="59">
        <v>35249998.7172224</v>
      </c>
      <c r="G302" s="59">
        <v>0</v>
      </c>
      <c r="H302" s="59">
        <v>35249998.7172224</v>
      </c>
      <c r="I302" s="59">
        <v>0</v>
      </c>
      <c r="J302" s="59">
        <v>0</v>
      </c>
      <c r="K302" s="59">
        <v>0</v>
      </c>
      <c r="L302" s="59">
        <v>101</v>
      </c>
      <c r="M302" s="59">
        <v>0</v>
      </c>
      <c r="N302" s="59">
        <v>0</v>
      </c>
      <c r="O302" s="59">
        <v>101</v>
      </c>
      <c r="P302" s="59">
        <v>0</v>
      </c>
      <c r="Q302" s="59">
        <v>0</v>
      </c>
      <c r="R302" s="59">
        <v>1</v>
      </c>
      <c r="S302" s="59">
        <v>0</v>
      </c>
      <c r="T302" s="59">
        <f t="shared" si="210"/>
        <v>0</v>
      </c>
      <c r="U302" s="59">
        <f t="shared" si="211"/>
        <v>0</v>
      </c>
      <c r="V302" s="59">
        <f t="shared" si="212"/>
        <v>0</v>
      </c>
      <c r="W302" s="59">
        <f t="shared" si="213"/>
        <v>0</v>
      </c>
      <c r="X302" s="59">
        <f t="shared" si="214"/>
        <v>0</v>
      </c>
      <c r="Y302" s="59">
        <f t="shared" si="215"/>
        <v>0</v>
      </c>
      <c r="Z302" s="59">
        <f t="shared" si="216"/>
        <v>0</v>
      </c>
      <c r="AA302" s="59">
        <f t="shared" si="217"/>
        <v>0</v>
      </c>
      <c r="AB302" s="59">
        <f t="shared" si="218"/>
        <v>0</v>
      </c>
      <c r="AC302" s="59">
        <f t="shared" si="219"/>
        <v>0</v>
      </c>
      <c r="AD302" s="166">
        <f t="shared" si="209"/>
        <v>2</v>
      </c>
      <c r="AE302" s="169">
        <f t="shared" si="220"/>
        <v>0</v>
      </c>
      <c r="AF302" s="169">
        <f t="shared" si="221"/>
        <v>1</v>
      </c>
      <c r="AG302" s="169">
        <f t="shared" si="222"/>
        <v>0</v>
      </c>
      <c r="AH302" s="169">
        <f t="shared" si="223"/>
        <v>1</v>
      </c>
      <c r="AI302" s="169">
        <f t="shared" si="224"/>
        <v>0</v>
      </c>
      <c r="AJ302" s="169">
        <f t="shared" si="225"/>
        <v>0</v>
      </c>
      <c r="AK302" s="169">
        <f t="shared" si="226"/>
        <v>0</v>
      </c>
      <c r="AL302" s="169">
        <f t="shared" si="227"/>
        <v>1</v>
      </c>
      <c r="AM302" s="169">
        <f t="shared" si="228"/>
        <v>0</v>
      </c>
      <c r="AN302" s="169">
        <f t="shared" si="229"/>
        <v>0</v>
      </c>
      <c r="AO302" s="169">
        <f t="shared" si="230"/>
        <v>1</v>
      </c>
      <c r="AP302" s="169">
        <f t="shared" si="231"/>
        <v>0</v>
      </c>
      <c r="AQ302" s="169">
        <f t="shared" si="232"/>
        <v>0</v>
      </c>
      <c r="AR302" s="169">
        <f t="shared" si="233"/>
        <v>0</v>
      </c>
      <c r="AS302" s="169">
        <f t="shared" si="234"/>
        <v>0</v>
      </c>
      <c r="AT302" s="169">
        <f t="shared" si="235"/>
        <v>0</v>
      </c>
      <c r="AU302" s="169">
        <f t="shared" si="236"/>
        <v>0</v>
      </c>
      <c r="AV302" s="169">
        <f t="shared" si="237"/>
        <v>1</v>
      </c>
      <c r="AW302" s="169">
        <f t="shared" si="238"/>
        <v>0</v>
      </c>
      <c r="AX302" s="169">
        <f t="shared" si="239"/>
        <v>0</v>
      </c>
      <c r="AY302" s="169">
        <f t="shared" si="252"/>
        <v>0</v>
      </c>
      <c r="AZ302" s="169">
        <f t="shared" si="240"/>
        <v>0</v>
      </c>
      <c r="BA302" s="169">
        <f t="shared" si="241"/>
        <v>0</v>
      </c>
      <c r="BB302" s="169">
        <f t="shared" si="242"/>
        <v>1</v>
      </c>
      <c r="BC302" s="169">
        <f t="shared" si="243"/>
        <v>0</v>
      </c>
      <c r="BD302" s="169">
        <f t="shared" si="244"/>
        <v>1</v>
      </c>
      <c r="BE302" s="169">
        <f t="shared" si="245"/>
        <v>0</v>
      </c>
      <c r="BF302" s="169">
        <f t="shared" si="246"/>
        <v>0</v>
      </c>
      <c r="BG302" s="169">
        <f t="shared" si="247"/>
        <v>0</v>
      </c>
      <c r="BH302" s="169">
        <f t="shared" si="248"/>
        <v>0</v>
      </c>
      <c r="BI302" s="169">
        <f t="shared" si="249"/>
        <v>0</v>
      </c>
      <c r="BJ302" s="169">
        <f t="shared" si="250"/>
        <v>0</v>
      </c>
      <c r="BK302" s="167">
        <f t="shared" si="251"/>
        <v>0</v>
      </c>
      <c r="BL302" s="169">
        <f t="shared" si="253"/>
        <v>1</v>
      </c>
      <c r="BM302" s="169">
        <f t="shared" si="254"/>
        <v>0</v>
      </c>
      <c r="BN302" s="169">
        <f t="shared" si="255"/>
        <v>1</v>
      </c>
      <c r="BO302" s="169">
        <f t="shared" si="256"/>
        <v>0</v>
      </c>
      <c r="BP302" s="36">
        <f t="shared" si="257"/>
        <v>1</v>
      </c>
      <c r="BQ302">
        <f t="shared" si="258"/>
        <v>0</v>
      </c>
      <c r="BR302" s="36">
        <f t="shared" si="259"/>
        <v>0</v>
      </c>
      <c r="BS302" t="e">
        <f t="shared" si="260"/>
        <v>#N/A</v>
      </c>
    </row>
    <row r="303" spans="1:71">
      <c r="A303" s="59">
        <v>17</v>
      </c>
      <c r="B303" s="59">
        <v>12131</v>
      </c>
      <c r="C303" s="160">
        <v>43956044.8485661</v>
      </c>
      <c r="D303" s="59">
        <v>4692307.75</v>
      </c>
      <c r="E303" s="59">
        <v>8428571.5</v>
      </c>
      <c r="F303" s="59">
        <v>35527473.3485661</v>
      </c>
      <c r="G303" s="59">
        <v>87.912086486816406</v>
      </c>
      <c r="H303" s="59">
        <v>-184908613.344244</v>
      </c>
      <c r="I303" s="59">
        <v>0</v>
      </c>
      <c r="J303" s="59">
        <v>0</v>
      </c>
      <c r="K303" s="59">
        <v>0</v>
      </c>
      <c r="L303" s="59">
        <v>101</v>
      </c>
      <c r="M303" s="59">
        <v>0</v>
      </c>
      <c r="N303" s="59">
        <v>0</v>
      </c>
      <c r="O303" s="59">
        <v>101</v>
      </c>
      <c r="P303" s="59">
        <v>0</v>
      </c>
      <c r="Q303" s="59">
        <v>0</v>
      </c>
      <c r="R303" s="59">
        <v>1</v>
      </c>
      <c r="S303" s="59">
        <v>0</v>
      </c>
      <c r="T303" s="59">
        <f t="shared" si="210"/>
        <v>0</v>
      </c>
      <c r="U303" s="59">
        <f t="shared" si="211"/>
        <v>0</v>
      </c>
      <c r="V303" s="59">
        <f t="shared" si="212"/>
        <v>0</v>
      </c>
      <c r="W303" s="59">
        <f t="shared" si="213"/>
        <v>0</v>
      </c>
      <c r="X303" s="59">
        <f t="shared" si="214"/>
        <v>0</v>
      </c>
      <c r="Y303" s="59">
        <f t="shared" si="215"/>
        <v>0</v>
      </c>
      <c r="Z303" s="59">
        <f t="shared" si="216"/>
        <v>0</v>
      </c>
      <c r="AA303" s="59">
        <f t="shared" si="217"/>
        <v>0</v>
      </c>
      <c r="AB303" s="59">
        <f t="shared" si="218"/>
        <v>0</v>
      </c>
      <c r="AC303" s="59">
        <f t="shared" si="219"/>
        <v>0</v>
      </c>
      <c r="AD303" s="166">
        <f t="shared" si="209"/>
        <v>2</v>
      </c>
      <c r="AE303" s="169">
        <f t="shared" si="220"/>
        <v>0</v>
      </c>
      <c r="AF303" s="169">
        <f t="shared" si="221"/>
        <v>1</v>
      </c>
      <c r="AG303" s="169">
        <f t="shared" si="222"/>
        <v>0</v>
      </c>
      <c r="AH303" s="169">
        <f t="shared" si="223"/>
        <v>1</v>
      </c>
      <c r="AI303" s="169">
        <f t="shared" si="224"/>
        <v>0</v>
      </c>
      <c r="AJ303" s="169">
        <f t="shared" si="225"/>
        <v>0</v>
      </c>
      <c r="AK303" s="169">
        <f t="shared" si="226"/>
        <v>0</v>
      </c>
      <c r="AL303" s="169">
        <f t="shared" si="227"/>
        <v>1</v>
      </c>
      <c r="AM303" s="169">
        <f t="shared" si="228"/>
        <v>0</v>
      </c>
      <c r="AN303" s="169">
        <f t="shared" si="229"/>
        <v>0</v>
      </c>
      <c r="AO303" s="169">
        <f t="shared" si="230"/>
        <v>1</v>
      </c>
      <c r="AP303" s="169">
        <f t="shared" si="231"/>
        <v>0</v>
      </c>
      <c r="AQ303" s="169">
        <f t="shared" si="232"/>
        <v>0</v>
      </c>
      <c r="AR303" s="169">
        <f t="shared" si="233"/>
        <v>0</v>
      </c>
      <c r="AS303" s="169">
        <f t="shared" si="234"/>
        <v>0</v>
      </c>
      <c r="AT303" s="169">
        <f t="shared" si="235"/>
        <v>0</v>
      </c>
      <c r="AU303" s="169">
        <f t="shared" si="236"/>
        <v>0</v>
      </c>
      <c r="AV303" s="169">
        <f t="shared" si="237"/>
        <v>1</v>
      </c>
      <c r="AW303" s="169">
        <f t="shared" si="238"/>
        <v>0</v>
      </c>
      <c r="AX303" s="169">
        <f t="shared" si="239"/>
        <v>0</v>
      </c>
      <c r="AY303" s="169">
        <f t="shared" si="252"/>
        <v>0</v>
      </c>
      <c r="AZ303" s="169">
        <f t="shared" si="240"/>
        <v>0</v>
      </c>
      <c r="BA303" s="169">
        <f t="shared" si="241"/>
        <v>0</v>
      </c>
      <c r="BB303" s="169">
        <f t="shared" si="242"/>
        <v>1</v>
      </c>
      <c r="BC303" s="169">
        <f t="shared" si="243"/>
        <v>0</v>
      </c>
      <c r="BD303" s="169">
        <f t="shared" si="244"/>
        <v>1</v>
      </c>
      <c r="BE303" s="169">
        <f t="shared" si="245"/>
        <v>0</v>
      </c>
      <c r="BF303" s="169">
        <f t="shared" si="246"/>
        <v>0</v>
      </c>
      <c r="BG303" s="169">
        <f t="shared" si="247"/>
        <v>0</v>
      </c>
      <c r="BH303" s="169">
        <f t="shared" si="248"/>
        <v>0</v>
      </c>
      <c r="BI303" s="169">
        <f t="shared" si="249"/>
        <v>0</v>
      </c>
      <c r="BJ303" s="169">
        <f t="shared" si="250"/>
        <v>0</v>
      </c>
      <c r="BK303" s="167">
        <f t="shared" si="251"/>
        <v>0</v>
      </c>
      <c r="BL303" s="169">
        <f t="shared" si="253"/>
        <v>1</v>
      </c>
      <c r="BM303" s="169">
        <f t="shared" si="254"/>
        <v>0</v>
      </c>
      <c r="BN303" s="169">
        <f t="shared" si="255"/>
        <v>1</v>
      </c>
      <c r="BO303" s="169">
        <f t="shared" si="256"/>
        <v>0</v>
      </c>
      <c r="BP303" s="36">
        <f t="shared" si="257"/>
        <v>1</v>
      </c>
      <c r="BQ303">
        <f t="shared" si="258"/>
        <v>0</v>
      </c>
      <c r="BR303" s="36">
        <f t="shared" si="259"/>
        <v>0</v>
      </c>
      <c r="BS303" t="e">
        <f t="shared" si="260"/>
        <v>#N/A</v>
      </c>
    </row>
    <row r="304" spans="1:71">
      <c r="A304" s="59">
        <v>138</v>
      </c>
      <c r="B304" s="59">
        <v>112161</v>
      </c>
      <c r="C304" s="160">
        <v>39061225.511366397</v>
      </c>
      <c r="D304" s="59">
        <v>3357143</v>
      </c>
      <c r="E304" s="59">
        <v>3357143</v>
      </c>
      <c r="F304" s="59">
        <v>35704082.511366397</v>
      </c>
      <c r="G304" s="59">
        <v>122.448978424072</v>
      </c>
      <c r="H304" s="59">
        <v>-2016718742.69873</v>
      </c>
      <c r="I304" s="59">
        <v>0</v>
      </c>
      <c r="J304" s="59">
        <v>0</v>
      </c>
      <c r="K304" s="59">
        <v>0</v>
      </c>
      <c r="L304" s="59">
        <v>101</v>
      </c>
      <c r="M304" s="59">
        <v>0</v>
      </c>
      <c r="N304" s="59">
        <v>0</v>
      </c>
      <c r="O304" s="59">
        <v>101</v>
      </c>
      <c r="P304" s="59">
        <v>0</v>
      </c>
      <c r="Q304" s="59">
        <v>0</v>
      </c>
      <c r="R304" s="59">
        <v>2</v>
      </c>
      <c r="S304" s="59">
        <v>0</v>
      </c>
      <c r="T304" s="59">
        <f t="shared" si="210"/>
        <v>0</v>
      </c>
      <c r="U304" s="59">
        <f t="shared" si="211"/>
        <v>0</v>
      </c>
      <c r="V304" s="59">
        <f t="shared" si="212"/>
        <v>0</v>
      </c>
      <c r="W304" s="59">
        <f t="shared" si="213"/>
        <v>0</v>
      </c>
      <c r="X304" s="59">
        <f t="shared" si="214"/>
        <v>0</v>
      </c>
      <c r="Y304" s="59">
        <f t="shared" si="215"/>
        <v>0</v>
      </c>
      <c r="Z304" s="59">
        <f t="shared" si="216"/>
        <v>0</v>
      </c>
      <c r="AA304" s="59">
        <f t="shared" si="217"/>
        <v>0</v>
      </c>
      <c r="AB304" s="59">
        <f t="shared" si="218"/>
        <v>0</v>
      </c>
      <c r="AC304" s="59">
        <f t="shared" si="219"/>
        <v>0</v>
      </c>
      <c r="AD304" s="166">
        <f t="shared" si="209"/>
        <v>2</v>
      </c>
      <c r="AE304" s="169">
        <f t="shared" si="220"/>
        <v>0</v>
      </c>
      <c r="AF304" s="169">
        <f t="shared" si="221"/>
        <v>1</v>
      </c>
      <c r="AG304" s="169">
        <f t="shared" si="222"/>
        <v>0</v>
      </c>
      <c r="AH304" s="169">
        <f t="shared" si="223"/>
        <v>1</v>
      </c>
      <c r="AI304" s="169">
        <f t="shared" si="224"/>
        <v>0</v>
      </c>
      <c r="AJ304" s="169">
        <f t="shared" si="225"/>
        <v>0</v>
      </c>
      <c r="AK304" s="169">
        <f t="shared" si="226"/>
        <v>0</v>
      </c>
      <c r="AL304" s="169">
        <f t="shared" si="227"/>
        <v>1</v>
      </c>
      <c r="AM304" s="169">
        <f t="shared" si="228"/>
        <v>0</v>
      </c>
      <c r="AN304" s="169">
        <f t="shared" si="229"/>
        <v>0</v>
      </c>
      <c r="AO304" s="169">
        <f t="shared" si="230"/>
        <v>1</v>
      </c>
      <c r="AP304" s="169">
        <f t="shared" si="231"/>
        <v>0</v>
      </c>
      <c r="AQ304" s="169">
        <f t="shared" si="232"/>
        <v>0</v>
      </c>
      <c r="AR304" s="169">
        <f t="shared" si="233"/>
        <v>0</v>
      </c>
      <c r="AS304" s="169">
        <f t="shared" si="234"/>
        <v>0</v>
      </c>
      <c r="AT304" s="169">
        <f t="shared" si="235"/>
        <v>0</v>
      </c>
      <c r="AU304" s="169">
        <f t="shared" si="236"/>
        <v>0</v>
      </c>
      <c r="AV304" s="169">
        <f t="shared" si="237"/>
        <v>1</v>
      </c>
      <c r="AW304" s="169">
        <f t="shared" si="238"/>
        <v>0</v>
      </c>
      <c r="AX304" s="169">
        <f t="shared" si="239"/>
        <v>0</v>
      </c>
      <c r="AY304" s="169">
        <f t="shared" si="252"/>
        <v>0</v>
      </c>
      <c r="AZ304" s="169">
        <f t="shared" si="240"/>
        <v>0</v>
      </c>
      <c r="BA304" s="169">
        <f t="shared" si="241"/>
        <v>0</v>
      </c>
      <c r="BB304" s="169">
        <f t="shared" si="242"/>
        <v>1</v>
      </c>
      <c r="BC304" s="169">
        <f t="shared" si="243"/>
        <v>0</v>
      </c>
      <c r="BD304" s="169">
        <f t="shared" si="244"/>
        <v>1</v>
      </c>
      <c r="BE304" s="169">
        <f t="shared" si="245"/>
        <v>0</v>
      </c>
      <c r="BF304" s="169">
        <f t="shared" si="246"/>
        <v>0</v>
      </c>
      <c r="BG304" s="169">
        <f t="shared" si="247"/>
        <v>0</v>
      </c>
      <c r="BH304" s="169">
        <f t="shared" si="248"/>
        <v>0</v>
      </c>
      <c r="BI304" s="169">
        <f t="shared" si="249"/>
        <v>0</v>
      </c>
      <c r="BJ304" s="169">
        <f t="shared" si="250"/>
        <v>0</v>
      </c>
      <c r="BK304" s="167">
        <f t="shared" si="251"/>
        <v>0</v>
      </c>
      <c r="BL304" s="169">
        <f t="shared" si="253"/>
        <v>0</v>
      </c>
      <c r="BM304" s="169">
        <f t="shared" si="254"/>
        <v>1</v>
      </c>
      <c r="BN304" s="169">
        <f t="shared" si="255"/>
        <v>1</v>
      </c>
      <c r="BO304" s="169">
        <f t="shared" si="256"/>
        <v>0</v>
      </c>
      <c r="BP304" s="36">
        <f t="shared" si="257"/>
        <v>1</v>
      </c>
      <c r="BQ304">
        <f t="shared" si="258"/>
        <v>0</v>
      </c>
      <c r="BR304" s="36">
        <f t="shared" si="259"/>
        <v>0</v>
      </c>
      <c r="BS304" t="e">
        <f t="shared" si="260"/>
        <v>#N/A</v>
      </c>
    </row>
    <row r="305" spans="1:71">
      <c r="A305" s="59">
        <v>399</v>
      </c>
      <c r="B305" s="59">
        <v>231231</v>
      </c>
      <c r="C305" s="160">
        <v>114285717.274635</v>
      </c>
      <c r="D305" s="59">
        <v>78494898.5</v>
      </c>
      <c r="E305" s="59">
        <v>78494898.5</v>
      </c>
      <c r="F305" s="59">
        <v>35790818.7746353</v>
      </c>
      <c r="G305" s="59">
        <v>826.53064346313499</v>
      </c>
      <c r="H305" s="59">
        <v>-6205506436.2860403</v>
      </c>
      <c r="I305" s="59">
        <v>408</v>
      </c>
      <c r="J305" s="59">
        <v>0</v>
      </c>
      <c r="K305" s="59">
        <v>0</v>
      </c>
      <c r="L305" s="59">
        <v>408</v>
      </c>
      <c r="M305" s="59">
        <v>0</v>
      </c>
      <c r="N305" s="59">
        <v>0</v>
      </c>
      <c r="O305" s="59">
        <v>404</v>
      </c>
      <c r="P305" s="59">
        <v>0</v>
      </c>
      <c r="Q305" s="59">
        <v>0</v>
      </c>
      <c r="R305" s="59">
        <v>2</v>
      </c>
      <c r="S305" s="59">
        <v>0</v>
      </c>
      <c r="T305" s="59">
        <f t="shared" si="210"/>
        <v>3</v>
      </c>
      <c r="U305" s="59">
        <f t="shared" si="211"/>
        <v>0</v>
      </c>
      <c r="V305" s="59">
        <f t="shared" si="212"/>
        <v>0</v>
      </c>
      <c r="W305" s="59">
        <f t="shared" si="213"/>
        <v>0</v>
      </c>
      <c r="X305" s="59">
        <f t="shared" si="214"/>
        <v>0</v>
      </c>
      <c r="Y305" s="59">
        <f t="shared" si="215"/>
        <v>0</v>
      </c>
      <c r="Z305" s="59">
        <f t="shared" si="216"/>
        <v>0</v>
      </c>
      <c r="AA305" s="59">
        <f t="shared" si="217"/>
        <v>0</v>
      </c>
      <c r="AB305" s="59">
        <f t="shared" si="218"/>
        <v>0</v>
      </c>
      <c r="AC305" s="59">
        <f t="shared" si="219"/>
        <v>0</v>
      </c>
      <c r="AD305" s="166">
        <f t="shared" si="209"/>
        <v>0</v>
      </c>
      <c r="AE305" s="169">
        <f t="shared" si="220"/>
        <v>0</v>
      </c>
      <c r="AF305" s="169">
        <f t="shared" si="221"/>
        <v>0</v>
      </c>
      <c r="AG305" s="169">
        <f t="shared" si="222"/>
        <v>0</v>
      </c>
      <c r="AH305" s="169">
        <f t="shared" si="223"/>
        <v>1</v>
      </c>
      <c r="AI305" s="169">
        <f t="shared" si="224"/>
        <v>0</v>
      </c>
      <c r="AJ305" s="169">
        <f t="shared" si="225"/>
        <v>0</v>
      </c>
      <c r="AK305" s="169">
        <f t="shared" si="226"/>
        <v>0</v>
      </c>
      <c r="AL305" s="169">
        <f t="shared" si="227"/>
        <v>1</v>
      </c>
      <c r="AM305" s="169">
        <f t="shared" si="228"/>
        <v>0</v>
      </c>
      <c r="AN305" s="169">
        <f t="shared" si="229"/>
        <v>0</v>
      </c>
      <c r="AO305" s="169">
        <f t="shared" si="230"/>
        <v>1</v>
      </c>
      <c r="AP305" s="169">
        <f t="shared" si="231"/>
        <v>0</v>
      </c>
      <c r="AQ305" s="169">
        <f t="shared" si="232"/>
        <v>0</v>
      </c>
      <c r="AR305" s="169">
        <f t="shared" si="233"/>
        <v>0</v>
      </c>
      <c r="AS305" s="169">
        <f t="shared" si="234"/>
        <v>0</v>
      </c>
      <c r="AT305" s="169">
        <f t="shared" si="235"/>
        <v>0</v>
      </c>
      <c r="AU305" s="169">
        <f t="shared" si="236"/>
        <v>0</v>
      </c>
      <c r="AV305" s="169">
        <f t="shared" si="237"/>
        <v>1</v>
      </c>
      <c r="AW305" s="169">
        <f t="shared" si="238"/>
        <v>1</v>
      </c>
      <c r="AX305" s="169">
        <f t="shared" si="239"/>
        <v>1</v>
      </c>
      <c r="AY305" s="169">
        <f t="shared" si="252"/>
        <v>0</v>
      </c>
      <c r="AZ305" s="169">
        <f t="shared" si="240"/>
        <v>0</v>
      </c>
      <c r="BA305" s="169">
        <f t="shared" si="241"/>
        <v>0</v>
      </c>
      <c r="BB305" s="169">
        <f t="shared" si="242"/>
        <v>1</v>
      </c>
      <c r="BC305" s="169">
        <f t="shared" si="243"/>
        <v>0</v>
      </c>
      <c r="BD305" s="169">
        <f t="shared" si="244"/>
        <v>1</v>
      </c>
      <c r="BE305" s="169">
        <f t="shared" si="245"/>
        <v>0</v>
      </c>
      <c r="BF305" s="169">
        <f t="shared" si="246"/>
        <v>0</v>
      </c>
      <c r="BG305" s="169">
        <f t="shared" si="247"/>
        <v>0</v>
      </c>
      <c r="BH305" s="169">
        <f t="shared" si="248"/>
        <v>0</v>
      </c>
      <c r="BI305" s="169">
        <f t="shared" si="249"/>
        <v>0</v>
      </c>
      <c r="BJ305" s="169">
        <f t="shared" si="250"/>
        <v>0</v>
      </c>
      <c r="BK305" s="167">
        <f t="shared" si="251"/>
        <v>1</v>
      </c>
      <c r="BL305" s="169">
        <f t="shared" si="253"/>
        <v>0</v>
      </c>
      <c r="BM305" s="169">
        <f t="shared" si="254"/>
        <v>1</v>
      </c>
      <c r="BN305" s="169">
        <f t="shared" si="255"/>
        <v>1</v>
      </c>
      <c r="BO305" s="169">
        <f t="shared" si="256"/>
        <v>0</v>
      </c>
      <c r="BP305" s="36">
        <f t="shared" si="257"/>
        <v>0</v>
      </c>
      <c r="BQ305">
        <f t="shared" si="258"/>
        <v>0</v>
      </c>
      <c r="BR305" s="36">
        <f t="shared" si="259"/>
        <v>1</v>
      </c>
      <c r="BS305" t="e">
        <f t="shared" si="260"/>
        <v>#N/A</v>
      </c>
    </row>
    <row r="306" spans="1:71">
      <c r="A306" s="59">
        <v>204</v>
      </c>
      <c r="B306" s="59">
        <v>131381</v>
      </c>
      <c r="C306" s="160">
        <v>45714287.141553402</v>
      </c>
      <c r="D306" s="59">
        <v>9619048</v>
      </c>
      <c r="E306" s="59">
        <v>9619048</v>
      </c>
      <c r="F306" s="59">
        <v>36095239.141553402</v>
      </c>
      <c r="G306" s="59">
        <v>247.61904907226599</v>
      </c>
      <c r="H306" s="59">
        <v>-2958671205.23873</v>
      </c>
      <c r="I306" s="59">
        <v>0</v>
      </c>
      <c r="J306" s="59">
        <v>0</v>
      </c>
      <c r="K306" s="59">
        <v>0</v>
      </c>
      <c r="L306" s="59">
        <v>101</v>
      </c>
      <c r="M306" s="59">
        <v>0</v>
      </c>
      <c r="N306" s="59">
        <v>0</v>
      </c>
      <c r="O306" s="59">
        <v>101</v>
      </c>
      <c r="P306" s="59">
        <v>0</v>
      </c>
      <c r="Q306" s="59">
        <v>0</v>
      </c>
      <c r="R306" s="59">
        <v>1</v>
      </c>
      <c r="S306" s="59">
        <v>0</v>
      </c>
      <c r="T306" s="59">
        <f t="shared" si="210"/>
        <v>0</v>
      </c>
      <c r="U306" s="59">
        <f t="shared" si="211"/>
        <v>0</v>
      </c>
      <c r="V306" s="59">
        <f t="shared" si="212"/>
        <v>0</v>
      </c>
      <c r="W306" s="59">
        <f t="shared" si="213"/>
        <v>0</v>
      </c>
      <c r="X306" s="59">
        <f t="shared" si="214"/>
        <v>0</v>
      </c>
      <c r="Y306" s="59">
        <f t="shared" si="215"/>
        <v>0</v>
      </c>
      <c r="Z306" s="59">
        <f t="shared" si="216"/>
        <v>0</v>
      </c>
      <c r="AA306" s="59">
        <f t="shared" si="217"/>
        <v>0</v>
      </c>
      <c r="AB306" s="59">
        <f t="shared" si="218"/>
        <v>0</v>
      </c>
      <c r="AC306" s="59">
        <f t="shared" si="219"/>
        <v>0</v>
      </c>
      <c r="AD306" s="166">
        <f t="shared" si="209"/>
        <v>2</v>
      </c>
      <c r="AE306" s="169">
        <f t="shared" si="220"/>
        <v>0</v>
      </c>
      <c r="AF306" s="169">
        <f t="shared" si="221"/>
        <v>1</v>
      </c>
      <c r="AG306" s="169">
        <f t="shared" si="222"/>
        <v>0</v>
      </c>
      <c r="AH306" s="169">
        <f t="shared" si="223"/>
        <v>1</v>
      </c>
      <c r="AI306" s="169">
        <f t="shared" si="224"/>
        <v>0</v>
      </c>
      <c r="AJ306" s="169">
        <f t="shared" si="225"/>
        <v>0</v>
      </c>
      <c r="AK306" s="169">
        <f t="shared" si="226"/>
        <v>0</v>
      </c>
      <c r="AL306" s="169">
        <f t="shared" si="227"/>
        <v>1</v>
      </c>
      <c r="AM306" s="169">
        <f t="shared" si="228"/>
        <v>0</v>
      </c>
      <c r="AN306" s="169">
        <f t="shared" si="229"/>
        <v>0</v>
      </c>
      <c r="AO306" s="169">
        <f t="shared" si="230"/>
        <v>1</v>
      </c>
      <c r="AP306" s="169">
        <f t="shared" si="231"/>
        <v>0</v>
      </c>
      <c r="AQ306" s="169">
        <f t="shared" si="232"/>
        <v>0</v>
      </c>
      <c r="AR306" s="169">
        <f t="shared" si="233"/>
        <v>0</v>
      </c>
      <c r="AS306" s="169">
        <f t="shared" si="234"/>
        <v>0</v>
      </c>
      <c r="AT306" s="169">
        <f t="shared" si="235"/>
        <v>0</v>
      </c>
      <c r="AU306" s="169">
        <f t="shared" si="236"/>
        <v>0</v>
      </c>
      <c r="AV306" s="169">
        <f t="shared" si="237"/>
        <v>1</v>
      </c>
      <c r="AW306" s="169">
        <f t="shared" si="238"/>
        <v>0</v>
      </c>
      <c r="AX306" s="169">
        <f t="shared" si="239"/>
        <v>0</v>
      </c>
      <c r="AY306" s="169">
        <f t="shared" si="252"/>
        <v>0</v>
      </c>
      <c r="AZ306" s="169">
        <f t="shared" si="240"/>
        <v>0</v>
      </c>
      <c r="BA306" s="169">
        <f t="shared" si="241"/>
        <v>0</v>
      </c>
      <c r="BB306" s="169">
        <f t="shared" si="242"/>
        <v>1</v>
      </c>
      <c r="BC306" s="169">
        <f t="shared" si="243"/>
        <v>0</v>
      </c>
      <c r="BD306" s="169">
        <f t="shared" si="244"/>
        <v>1</v>
      </c>
      <c r="BE306" s="169">
        <f t="shared" si="245"/>
        <v>0</v>
      </c>
      <c r="BF306" s="169">
        <f t="shared" si="246"/>
        <v>0</v>
      </c>
      <c r="BG306" s="169">
        <f t="shared" si="247"/>
        <v>0</v>
      </c>
      <c r="BH306" s="169">
        <f t="shared" si="248"/>
        <v>0</v>
      </c>
      <c r="BI306" s="169">
        <f t="shared" si="249"/>
        <v>0</v>
      </c>
      <c r="BJ306" s="169">
        <f t="shared" si="250"/>
        <v>0</v>
      </c>
      <c r="BK306" s="167">
        <f t="shared" si="251"/>
        <v>0</v>
      </c>
      <c r="BL306" s="169">
        <f t="shared" si="253"/>
        <v>1</v>
      </c>
      <c r="BM306" s="169">
        <f t="shared" si="254"/>
        <v>0</v>
      </c>
      <c r="BN306" s="169">
        <f t="shared" si="255"/>
        <v>1</v>
      </c>
      <c r="BO306" s="169">
        <f t="shared" si="256"/>
        <v>0</v>
      </c>
      <c r="BP306" s="36">
        <f t="shared" si="257"/>
        <v>1</v>
      </c>
      <c r="BQ306">
        <f t="shared" si="258"/>
        <v>0</v>
      </c>
      <c r="BR306" s="36">
        <f t="shared" si="259"/>
        <v>0</v>
      </c>
      <c r="BS306" t="e">
        <f t="shared" si="260"/>
        <v>#N/A</v>
      </c>
    </row>
    <row r="307" spans="1:71">
      <c r="A307" s="59">
        <v>281</v>
      </c>
      <c r="B307" s="59">
        <v>162421</v>
      </c>
      <c r="C307" s="160">
        <v>74821429.124808997</v>
      </c>
      <c r="D307" s="59">
        <v>38307589</v>
      </c>
      <c r="E307" s="59">
        <v>38307589</v>
      </c>
      <c r="F307" s="59">
        <v>36513840.124808997</v>
      </c>
      <c r="G307" s="59">
        <v>214.285709381104</v>
      </c>
      <c r="H307" s="59">
        <v>-4081494617.4333501</v>
      </c>
      <c r="I307" s="59">
        <v>403</v>
      </c>
      <c r="J307" s="59">
        <v>0</v>
      </c>
      <c r="K307" s="59">
        <v>0</v>
      </c>
      <c r="L307" s="59">
        <v>415</v>
      </c>
      <c r="M307" s="59">
        <v>0</v>
      </c>
      <c r="N307" s="59">
        <v>0</v>
      </c>
      <c r="O307" s="59">
        <v>0</v>
      </c>
      <c r="P307" s="59">
        <v>0</v>
      </c>
      <c r="Q307" s="59">
        <v>0</v>
      </c>
      <c r="R307" s="59">
        <v>2</v>
      </c>
      <c r="S307" s="59">
        <v>1</v>
      </c>
      <c r="T307" s="59">
        <f t="shared" si="210"/>
        <v>2</v>
      </c>
      <c r="U307" s="59">
        <f t="shared" si="211"/>
        <v>0</v>
      </c>
      <c r="V307" s="59">
        <f t="shared" si="212"/>
        <v>0</v>
      </c>
      <c r="W307" s="59">
        <f t="shared" si="213"/>
        <v>0</v>
      </c>
      <c r="X307" s="59">
        <f t="shared" si="214"/>
        <v>0</v>
      </c>
      <c r="Y307" s="59">
        <f t="shared" si="215"/>
        <v>0</v>
      </c>
      <c r="Z307" s="59">
        <f t="shared" si="216"/>
        <v>0</v>
      </c>
      <c r="AA307" s="59">
        <f t="shared" si="217"/>
        <v>0</v>
      </c>
      <c r="AB307" s="59">
        <f t="shared" si="218"/>
        <v>0</v>
      </c>
      <c r="AC307" s="59">
        <f t="shared" si="219"/>
        <v>0</v>
      </c>
      <c r="AD307" s="166">
        <f t="shared" si="209"/>
        <v>0</v>
      </c>
      <c r="AE307" s="169">
        <f t="shared" si="220"/>
        <v>0</v>
      </c>
      <c r="AF307" s="169">
        <f t="shared" si="221"/>
        <v>0</v>
      </c>
      <c r="AG307" s="169">
        <f t="shared" si="222"/>
        <v>0</v>
      </c>
      <c r="AH307" s="169">
        <f t="shared" si="223"/>
        <v>1</v>
      </c>
      <c r="AI307" s="169">
        <f t="shared" si="224"/>
        <v>0</v>
      </c>
      <c r="AJ307" s="169">
        <f t="shared" si="225"/>
        <v>0</v>
      </c>
      <c r="AK307" s="169">
        <f t="shared" si="226"/>
        <v>0</v>
      </c>
      <c r="AL307" s="169">
        <f t="shared" si="227"/>
        <v>1</v>
      </c>
      <c r="AM307" s="169">
        <f t="shared" si="228"/>
        <v>0</v>
      </c>
      <c r="AN307" s="169">
        <f t="shared" si="229"/>
        <v>0</v>
      </c>
      <c r="AO307" s="169">
        <f t="shared" si="230"/>
        <v>1</v>
      </c>
      <c r="AP307" s="169">
        <f t="shared" si="231"/>
        <v>0</v>
      </c>
      <c r="AQ307" s="169">
        <f t="shared" si="232"/>
        <v>0</v>
      </c>
      <c r="AR307" s="169">
        <f t="shared" si="233"/>
        <v>0</v>
      </c>
      <c r="AS307" s="169">
        <f t="shared" si="234"/>
        <v>0</v>
      </c>
      <c r="AT307" s="169">
        <f t="shared" si="235"/>
        <v>0</v>
      </c>
      <c r="AU307" s="169">
        <f t="shared" si="236"/>
        <v>0</v>
      </c>
      <c r="AV307" s="169">
        <f t="shared" si="237"/>
        <v>1</v>
      </c>
      <c r="AW307" s="169">
        <f t="shared" si="238"/>
        <v>1</v>
      </c>
      <c r="AX307" s="169">
        <f t="shared" si="239"/>
        <v>1</v>
      </c>
      <c r="AY307" s="169">
        <f t="shared" si="252"/>
        <v>0</v>
      </c>
      <c r="AZ307" s="169">
        <f t="shared" si="240"/>
        <v>0</v>
      </c>
      <c r="BA307" s="169">
        <f t="shared" si="241"/>
        <v>0</v>
      </c>
      <c r="BB307" s="169">
        <f t="shared" si="242"/>
        <v>1</v>
      </c>
      <c r="BC307" s="169">
        <f t="shared" si="243"/>
        <v>0</v>
      </c>
      <c r="BD307" s="169">
        <f t="shared" si="244"/>
        <v>1</v>
      </c>
      <c r="BE307" s="169">
        <f t="shared" si="245"/>
        <v>0</v>
      </c>
      <c r="BF307" s="169">
        <f t="shared" si="246"/>
        <v>0</v>
      </c>
      <c r="BG307" s="169">
        <f t="shared" si="247"/>
        <v>1</v>
      </c>
      <c r="BH307" s="169">
        <f t="shared" si="248"/>
        <v>1</v>
      </c>
      <c r="BI307" s="169">
        <f t="shared" si="249"/>
        <v>0</v>
      </c>
      <c r="BJ307" s="169">
        <f t="shared" si="250"/>
        <v>0</v>
      </c>
      <c r="BK307" s="167">
        <f t="shared" si="251"/>
        <v>0</v>
      </c>
      <c r="BL307" s="169">
        <f t="shared" si="253"/>
        <v>0</v>
      </c>
      <c r="BM307" s="169">
        <f t="shared" si="254"/>
        <v>1</v>
      </c>
      <c r="BN307" s="169">
        <f t="shared" si="255"/>
        <v>0</v>
      </c>
      <c r="BO307" s="169">
        <f t="shared" si="256"/>
        <v>1</v>
      </c>
      <c r="BP307" s="36">
        <f t="shared" si="257"/>
        <v>0</v>
      </c>
      <c r="BQ307">
        <f t="shared" si="258"/>
        <v>0</v>
      </c>
      <c r="BR307" s="36">
        <f t="shared" si="259"/>
        <v>2</v>
      </c>
      <c r="BS307" t="e">
        <f t="shared" si="260"/>
        <v>#N/A</v>
      </c>
    </row>
    <row r="308" spans="1:71">
      <c r="A308" s="59">
        <v>435</v>
      </c>
      <c r="B308" s="59">
        <v>242243</v>
      </c>
      <c r="C308" s="160">
        <v>58000001.296401098</v>
      </c>
      <c r="D308" s="59">
        <v>20562500</v>
      </c>
      <c r="E308" s="59">
        <v>20562500</v>
      </c>
      <c r="F308" s="59">
        <v>37437501.296401098</v>
      </c>
      <c r="G308" s="59">
        <v>0</v>
      </c>
      <c r="H308" s="59">
        <v>-6707561061.7667398</v>
      </c>
      <c r="I308" s="59">
        <v>0</v>
      </c>
      <c r="J308" s="59">
        <v>0</v>
      </c>
      <c r="K308" s="59">
        <v>0</v>
      </c>
      <c r="L308" s="59">
        <v>101</v>
      </c>
      <c r="M308" s="59">
        <v>0</v>
      </c>
      <c r="N308" s="59">
        <v>0</v>
      </c>
      <c r="O308" s="59">
        <v>101</v>
      </c>
      <c r="P308" s="59">
        <v>0</v>
      </c>
      <c r="Q308" s="59">
        <v>0</v>
      </c>
      <c r="R308" s="59">
        <v>2</v>
      </c>
      <c r="S308" s="59">
        <v>0</v>
      </c>
      <c r="T308" s="59">
        <f t="shared" si="210"/>
        <v>0</v>
      </c>
      <c r="U308" s="59">
        <f t="shared" si="211"/>
        <v>0</v>
      </c>
      <c r="V308" s="59">
        <f t="shared" si="212"/>
        <v>0</v>
      </c>
      <c r="W308" s="59">
        <f t="shared" si="213"/>
        <v>0</v>
      </c>
      <c r="X308" s="59">
        <f t="shared" si="214"/>
        <v>0</v>
      </c>
      <c r="Y308" s="59">
        <f t="shared" si="215"/>
        <v>0</v>
      </c>
      <c r="Z308" s="59">
        <f t="shared" si="216"/>
        <v>0</v>
      </c>
      <c r="AA308" s="59">
        <f t="shared" si="217"/>
        <v>0</v>
      </c>
      <c r="AB308" s="59">
        <f t="shared" si="218"/>
        <v>0</v>
      </c>
      <c r="AC308" s="59">
        <f t="shared" si="219"/>
        <v>0</v>
      </c>
      <c r="AD308" s="166">
        <f t="shared" si="209"/>
        <v>2</v>
      </c>
      <c r="AE308" s="169">
        <f t="shared" si="220"/>
        <v>0</v>
      </c>
      <c r="AF308" s="169">
        <f t="shared" si="221"/>
        <v>1</v>
      </c>
      <c r="AG308" s="169">
        <f t="shared" si="222"/>
        <v>0</v>
      </c>
      <c r="AH308" s="169">
        <f t="shared" si="223"/>
        <v>1</v>
      </c>
      <c r="AI308" s="169">
        <f t="shared" si="224"/>
        <v>0</v>
      </c>
      <c r="AJ308" s="169">
        <f t="shared" si="225"/>
        <v>0</v>
      </c>
      <c r="AK308" s="169">
        <f t="shared" si="226"/>
        <v>0</v>
      </c>
      <c r="AL308" s="169">
        <f t="shared" si="227"/>
        <v>1</v>
      </c>
      <c r="AM308" s="169">
        <f t="shared" si="228"/>
        <v>0</v>
      </c>
      <c r="AN308" s="169">
        <f t="shared" si="229"/>
        <v>0</v>
      </c>
      <c r="AO308" s="169">
        <f t="shared" si="230"/>
        <v>1</v>
      </c>
      <c r="AP308" s="169">
        <f t="shared" si="231"/>
        <v>0</v>
      </c>
      <c r="AQ308" s="169">
        <f t="shared" si="232"/>
        <v>0</v>
      </c>
      <c r="AR308" s="169">
        <f t="shared" si="233"/>
        <v>0</v>
      </c>
      <c r="AS308" s="169">
        <f t="shared" si="234"/>
        <v>0</v>
      </c>
      <c r="AT308" s="169">
        <f t="shared" si="235"/>
        <v>0</v>
      </c>
      <c r="AU308" s="169">
        <f t="shared" si="236"/>
        <v>0</v>
      </c>
      <c r="AV308" s="169">
        <f t="shared" si="237"/>
        <v>1</v>
      </c>
      <c r="AW308" s="169">
        <f t="shared" si="238"/>
        <v>0</v>
      </c>
      <c r="AX308" s="169">
        <f t="shared" si="239"/>
        <v>0</v>
      </c>
      <c r="AY308" s="169">
        <f t="shared" si="252"/>
        <v>0</v>
      </c>
      <c r="AZ308" s="169">
        <f t="shared" si="240"/>
        <v>0</v>
      </c>
      <c r="BA308" s="169">
        <f t="shared" si="241"/>
        <v>0</v>
      </c>
      <c r="BB308" s="169">
        <f t="shared" si="242"/>
        <v>1</v>
      </c>
      <c r="BC308" s="169">
        <f t="shared" si="243"/>
        <v>0</v>
      </c>
      <c r="BD308" s="169">
        <f t="shared" si="244"/>
        <v>1</v>
      </c>
      <c r="BE308" s="169">
        <f t="shared" si="245"/>
        <v>0</v>
      </c>
      <c r="BF308" s="169">
        <f t="shared" si="246"/>
        <v>0</v>
      </c>
      <c r="BG308" s="169">
        <f t="shared" si="247"/>
        <v>0</v>
      </c>
      <c r="BH308" s="169">
        <f t="shared" si="248"/>
        <v>0</v>
      </c>
      <c r="BI308" s="169">
        <f t="shared" si="249"/>
        <v>0</v>
      </c>
      <c r="BJ308" s="169">
        <f t="shared" si="250"/>
        <v>0</v>
      </c>
      <c r="BK308" s="167">
        <f t="shared" si="251"/>
        <v>0</v>
      </c>
      <c r="BL308" s="169">
        <f t="shared" si="253"/>
        <v>0</v>
      </c>
      <c r="BM308" s="169">
        <f t="shared" si="254"/>
        <v>1</v>
      </c>
      <c r="BN308" s="169">
        <f t="shared" si="255"/>
        <v>1</v>
      </c>
      <c r="BO308" s="169">
        <f t="shared" si="256"/>
        <v>0</v>
      </c>
      <c r="BP308" s="36">
        <f t="shared" si="257"/>
        <v>1</v>
      </c>
      <c r="BQ308">
        <f t="shared" si="258"/>
        <v>0</v>
      </c>
      <c r="BR308" s="36">
        <f t="shared" si="259"/>
        <v>0</v>
      </c>
      <c r="BS308" t="e">
        <f t="shared" si="260"/>
        <v>#N/A</v>
      </c>
    </row>
    <row r="309" spans="1:71">
      <c r="A309" s="59">
        <v>194</v>
      </c>
      <c r="B309" s="59">
        <v>131191</v>
      </c>
      <c r="C309" s="160">
        <v>52857142.632104903</v>
      </c>
      <c r="D309" s="59">
        <v>15342857.5</v>
      </c>
      <c r="E309" s="59">
        <v>15342857.5</v>
      </c>
      <c r="F309" s="59">
        <v>37514285.132104903</v>
      </c>
      <c r="G309" s="59">
        <v>142.85714721679699</v>
      </c>
      <c r="H309" s="59">
        <v>-2889009301.5058699</v>
      </c>
      <c r="I309" s="59">
        <v>408</v>
      </c>
      <c r="J309" s="59">
        <v>0</v>
      </c>
      <c r="K309" s="59">
        <v>0</v>
      </c>
      <c r="L309" s="59">
        <v>101</v>
      </c>
      <c r="M309" s="59">
        <v>0</v>
      </c>
      <c r="N309" s="59">
        <v>0</v>
      </c>
      <c r="O309" s="59">
        <v>0</v>
      </c>
      <c r="P309" s="59">
        <v>0</v>
      </c>
      <c r="Q309" s="59">
        <v>0</v>
      </c>
      <c r="R309" s="59">
        <v>1</v>
      </c>
      <c r="S309" s="59">
        <v>0</v>
      </c>
      <c r="T309" s="59">
        <f t="shared" si="210"/>
        <v>1</v>
      </c>
      <c r="U309" s="59">
        <f t="shared" si="211"/>
        <v>0</v>
      </c>
      <c r="V309" s="59">
        <f t="shared" si="212"/>
        <v>0</v>
      </c>
      <c r="W309" s="59">
        <f t="shared" si="213"/>
        <v>0</v>
      </c>
      <c r="X309" s="59">
        <f t="shared" si="214"/>
        <v>0</v>
      </c>
      <c r="Y309" s="59">
        <f t="shared" si="215"/>
        <v>0</v>
      </c>
      <c r="Z309" s="59">
        <f t="shared" si="216"/>
        <v>0</v>
      </c>
      <c r="AA309" s="59">
        <f t="shared" si="217"/>
        <v>0</v>
      </c>
      <c r="AB309" s="59">
        <f t="shared" si="218"/>
        <v>0</v>
      </c>
      <c r="AC309" s="59">
        <f t="shared" si="219"/>
        <v>0</v>
      </c>
      <c r="AD309" s="166">
        <f t="shared" si="209"/>
        <v>1</v>
      </c>
      <c r="AE309" s="169">
        <f t="shared" si="220"/>
        <v>1</v>
      </c>
      <c r="AF309" s="169">
        <f t="shared" si="221"/>
        <v>0</v>
      </c>
      <c r="AG309" s="169">
        <f t="shared" si="222"/>
        <v>0</v>
      </c>
      <c r="AH309" s="169">
        <f t="shared" si="223"/>
        <v>1</v>
      </c>
      <c r="AI309" s="169">
        <f t="shared" si="224"/>
        <v>1</v>
      </c>
      <c r="AJ309" s="169">
        <f t="shared" si="225"/>
        <v>0</v>
      </c>
      <c r="AK309" s="169">
        <f t="shared" si="226"/>
        <v>0</v>
      </c>
      <c r="AL309" s="169">
        <f t="shared" si="227"/>
        <v>0</v>
      </c>
      <c r="AM309" s="169">
        <f t="shared" si="228"/>
        <v>0</v>
      </c>
      <c r="AN309" s="169">
        <f t="shared" si="229"/>
        <v>0</v>
      </c>
      <c r="AO309" s="169">
        <f t="shared" si="230"/>
        <v>1</v>
      </c>
      <c r="AP309" s="169">
        <f t="shared" si="231"/>
        <v>0</v>
      </c>
      <c r="AQ309" s="169">
        <f t="shared" si="232"/>
        <v>0</v>
      </c>
      <c r="AR309" s="169">
        <f t="shared" si="233"/>
        <v>0</v>
      </c>
      <c r="AS309" s="169">
        <f t="shared" si="234"/>
        <v>0</v>
      </c>
      <c r="AT309" s="169">
        <f t="shared" si="235"/>
        <v>0</v>
      </c>
      <c r="AU309" s="169">
        <f t="shared" si="236"/>
        <v>0</v>
      </c>
      <c r="AV309" s="169">
        <f t="shared" si="237"/>
        <v>1</v>
      </c>
      <c r="AW309" s="169">
        <f t="shared" si="238"/>
        <v>1</v>
      </c>
      <c r="AX309" s="169">
        <f t="shared" si="239"/>
        <v>0</v>
      </c>
      <c r="AY309" s="169">
        <f t="shared" si="252"/>
        <v>1</v>
      </c>
      <c r="AZ309" s="169">
        <f t="shared" si="240"/>
        <v>1</v>
      </c>
      <c r="BA309" s="169">
        <f t="shared" si="241"/>
        <v>0</v>
      </c>
      <c r="BB309" s="169">
        <f t="shared" si="242"/>
        <v>1</v>
      </c>
      <c r="BC309" s="169">
        <f t="shared" si="243"/>
        <v>0</v>
      </c>
      <c r="BD309" s="169">
        <f t="shared" si="244"/>
        <v>1</v>
      </c>
      <c r="BE309" s="169">
        <f t="shared" si="245"/>
        <v>0</v>
      </c>
      <c r="BF309" s="169">
        <f t="shared" si="246"/>
        <v>0</v>
      </c>
      <c r="BG309" s="169">
        <f t="shared" si="247"/>
        <v>0</v>
      </c>
      <c r="BH309" s="169">
        <f t="shared" si="248"/>
        <v>0</v>
      </c>
      <c r="BI309" s="169">
        <f t="shared" si="249"/>
        <v>0</v>
      </c>
      <c r="BJ309" s="169">
        <f t="shared" si="250"/>
        <v>0</v>
      </c>
      <c r="BK309" s="167">
        <f t="shared" si="251"/>
        <v>1</v>
      </c>
      <c r="BL309" s="169">
        <f t="shared" si="253"/>
        <v>1</v>
      </c>
      <c r="BM309" s="169">
        <f t="shared" si="254"/>
        <v>0</v>
      </c>
      <c r="BN309" s="169">
        <f t="shared" si="255"/>
        <v>1</v>
      </c>
      <c r="BO309" s="169">
        <f t="shared" si="256"/>
        <v>0</v>
      </c>
      <c r="BP309" s="36">
        <f t="shared" si="257"/>
        <v>1</v>
      </c>
      <c r="BQ309">
        <f t="shared" si="258"/>
        <v>0</v>
      </c>
      <c r="BR309" s="36">
        <f t="shared" si="259"/>
        <v>2</v>
      </c>
      <c r="BS309" t="e">
        <f t="shared" si="260"/>
        <v>#N/A</v>
      </c>
    </row>
    <row r="310" spans="1:71">
      <c r="A310" s="59">
        <v>156</v>
      </c>
      <c r="B310" s="59">
        <v>121211</v>
      </c>
      <c r="C310" s="160">
        <v>64214285.440894999</v>
      </c>
      <c r="D310" s="59">
        <v>19085714.375</v>
      </c>
      <c r="E310" s="59">
        <v>26085714.25</v>
      </c>
      <c r="F310" s="59">
        <v>38128571.190894999</v>
      </c>
      <c r="G310" s="59">
        <v>421.42857742309599</v>
      </c>
      <c r="H310" s="59">
        <v>-2332145732.8247399</v>
      </c>
      <c r="I310" s="59">
        <v>101</v>
      </c>
      <c r="J310" s="59">
        <v>0</v>
      </c>
      <c r="K310" s="59">
        <v>0</v>
      </c>
      <c r="L310" s="59">
        <v>101</v>
      </c>
      <c r="M310" s="59">
        <v>0</v>
      </c>
      <c r="N310" s="59">
        <v>0</v>
      </c>
      <c r="O310" s="59">
        <v>101</v>
      </c>
      <c r="P310" s="59">
        <v>0</v>
      </c>
      <c r="Q310" s="59">
        <v>0</v>
      </c>
      <c r="R310" s="59">
        <v>2</v>
      </c>
      <c r="S310" s="59">
        <v>0</v>
      </c>
      <c r="T310" s="59">
        <f t="shared" si="210"/>
        <v>0</v>
      </c>
      <c r="U310" s="59">
        <f t="shared" si="211"/>
        <v>0</v>
      </c>
      <c r="V310" s="59">
        <f t="shared" si="212"/>
        <v>0</v>
      </c>
      <c r="W310" s="59">
        <f t="shared" si="213"/>
        <v>0</v>
      </c>
      <c r="X310" s="59">
        <f t="shared" si="214"/>
        <v>0</v>
      </c>
      <c r="Y310" s="59">
        <f t="shared" si="215"/>
        <v>0</v>
      </c>
      <c r="Z310" s="59">
        <f t="shared" si="216"/>
        <v>0</v>
      </c>
      <c r="AA310" s="59">
        <f t="shared" si="217"/>
        <v>0</v>
      </c>
      <c r="AB310" s="59">
        <f t="shared" si="218"/>
        <v>0</v>
      </c>
      <c r="AC310" s="59">
        <f t="shared" si="219"/>
        <v>0</v>
      </c>
      <c r="AD310" s="166">
        <f t="shared" si="209"/>
        <v>3</v>
      </c>
      <c r="AE310" s="169">
        <f t="shared" si="220"/>
        <v>0</v>
      </c>
      <c r="AF310" s="169">
        <f t="shared" si="221"/>
        <v>1</v>
      </c>
      <c r="AG310" s="169">
        <f t="shared" si="222"/>
        <v>0</v>
      </c>
      <c r="AH310" s="169">
        <f t="shared" si="223"/>
        <v>1</v>
      </c>
      <c r="AI310" s="169">
        <f t="shared" si="224"/>
        <v>0</v>
      </c>
      <c r="AJ310" s="169">
        <f t="shared" si="225"/>
        <v>0</v>
      </c>
      <c r="AK310" s="169">
        <f t="shared" si="226"/>
        <v>0</v>
      </c>
      <c r="AL310" s="169">
        <f t="shared" si="227"/>
        <v>1</v>
      </c>
      <c r="AM310" s="169">
        <f t="shared" si="228"/>
        <v>0</v>
      </c>
      <c r="AN310" s="169">
        <f t="shared" si="229"/>
        <v>0</v>
      </c>
      <c r="AO310" s="169">
        <f t="shared" si="230"/>
        <v>1</v>
      </c>
      <c r="AP310" s="169">
        <f t="shared" si="231"/>
        <v>0</v>
      </c>
      <c r="AQ310" s="169">
        <f t="shared" si="232"/>
        <v>0</v>
      </c>
      <c r="AR310" s="169">
        <f t="shared" si="233"/>
        <v>0</v>
      </c>
      <c r="AS310" s="169">
        <f t="shared" si="234"/>
        <v>0</v>
      </c>
      <c r="AT310" s="169">
        <f t="shared" si="235"/>
        <v>0</v>
      </c>
      <c r="AU310" s="169">
        <f t="shared" si="236"/>
        <v>0</v>
      </c>
      <c r="AV310" s="169">
        <f t="shared" si="237"/>
        <v>1</v>
      </c>
      <c r="AW310" s="169">
        <f t="shared" si="238"/>
        <v>0</v>
      </c>
      <c r="AX310" s="169">
        <f t="shared" si="239"/>
        <v>0</v>
      </c>
      <c r="AY310" s="169">
        <f t="shared" si="252"/>
        <v>0</v>
      </c>
      <c r="AZ310" s="169">
        <f t="shared" si="240"/>
        <v>0</v>
      </c>
      <c r="BA310" s="169">
        <f t="shared" si="241"/>
        <v>0</v>
      </c>
      <c r="BB310" s="169">
        <f t="shared" si="242"/>
        <v>1</v>
      </c>
      <c r="BC310" s="169">
        <f t="shared" si="243"/>
        <v>0</v>
      </c>
      <c r="BD310" s="169">
        <f t="shared" si="244"/>
        <v>1</v>
      </c>
      <c r="BE310" s="169">
        <f t="shared" si="245"/>
        <v>0</v>
      </c>
      <c r="BF310" s="169">
        <f t="shared" si="246"/>
        <v>0</v>
      </c>
      <c r="BG310" s="169">
        <f t="shared" si="247"/>
        <v>0</v>
      </c>
      <c r="BH310" s="169">
        <f t="shared" si="248"/>
        <v>0</v>
      </c>
      <c r="BI310" s="169">
        <f t="shared" si="249"/>
        <v>0</v>
      </c>
      <c r="BJ310" s="169">
        <f t="shared" si="250"/>
        <v>0</v>
      </c>
      <c r="BK310" s="167">
        <f t="shared" si="251"/>
        <v>0</v>
      </c>
      <c r="BL310" s="169">
        <f t="shared" si="253"/>
        <v>0</v>
      </c>
      <c r="BM310" s="169">
        <f t="shared" si="254"/>
        <v>1</v>
      </c>
      <c r="BN310" s="169">
        <f t="shared" si="255"/>
        <v>1</v>
      </c>
      <c r="BO310" s="169">
        <f t="shared" si="256"/>
        <v>0</v>
      </c>
      <c r="BP310" s="36">
        <f t="shared" si="257"/>
        <v>1</v>
      </c>
      <c r="BQ310">
        <f t="shared" si="258"/>
        <v>0</v>
      </c>
      <c r="BR310" s="36">
        <f t="shared" si="259"/>
        <v>0</v>
      </c>
      <c r="BS310" t="e">
        <f t="shared" si="260"/>
        <v>#N/A</v>
      </c>
    </row>
    <row r="311" spans="1:71">
      <c r="A311" s="59">
        <v>433</v>
      </c>
      <c r="B311" s="59">
        <v>242211</v>
      </c>
      <c r="C311" s="160">
        <v>43500000.972300798</v>
      </c>
      <c r="D311" s="59">
        <v>5091250</v>
      </c>
      <c r="E311" s="59">
        <v>5091250</v>
      </c>
      <c r="F311" s="59">
        <v>38408750.972300798</v>
      </c>
      <c r="G311" s="59">
        <v>350</v>
      </c>
      <c r="H311" s="59">
        <v>-6706589812.0908403</v>
      </c>
      <c r="I311" s="59">
        <v>0</v>
      </c>
      <c r="J311" s="59">
        <v>0</v>
      </c>
      <c r="K311" s="59">
        <v>0</v>
      </c>
      <c r="L311" s="59">
        <v>101</v>
      </c>
      <c r="M311" s="59">
        <v>0</v>
      </c>
      <c r="N311" s="59">
        <v>0</v>
      </c>
      <c r="O311" s="59">
        <v>101</v>
      </c>
      <c r="P311" s="59">
        <v>0</v>
      </c>
      <c r="Q311" s="59">
        <v>0</v>
      </c>
      <c r="R311" s="59">
        <v>2</v>
      </c>
      <c r="S311" s="59">
        <v>0</v>
      </c>
      <c r="T311" s="59">
        <f t="shared" si="210"/>
        <v>0</v>
      </c>
      <c r="U311" s="59">
        <f t="shared" si="211"/>
        <v>0</v>
      </c>
      <c r="V311" s="59">
        <f t="shared" si="212"/>
        <v>0</v>
      </c>
      <c r="W311" s="59">
        <f t="shared" si="213"/>
        <v>0</v>
      </c>
      <c r="X311" s="59">
        <f t="shared" si="214"/>
        <v>0</v>
      </c>
      <c r="Y311" s="59">
        <f t="shared" si="215"/>
        <v>0</v>
      </c>
      <c r="Z311" s="59">
        <f t="shared" si="216"/>
        <v>0</v>
      </c>
      <c r="AA311" s="59">
        <f t="shared" si="217"/>
        <v>0</v>
      </c>
      <c r="AB311" s="59">
        <f t="shared" si="218"/>
        <v>0</v>
      </c>
      <c r="AC311" s="59">
        <f t="shared" si="219"/>
        <v>0</v>
      </c>
      <c r="AD311" s="166">
        <f t="shared" si="209"/>
        <v>2</v>
      </c>
      <c r="AE311" s="169">
        <f t="shared" si="220"/>
        <v>0</v>
      </c>
      <c r="AF311" s="169">
        <f t="shared" si="221"/>
        <v>1</v>
      </c>
      <c r="AG311" s="169">
        <f t="shared" si="222"/>
        <v>0</v>
      </c>
      <c r="AH311" s="169">
        <f t="shared" si="223"/>
        <v>1</v>
      </c>
      <c r="AI311" s="169">
        <f t="shared" si="224"/>
        <v>0</v>
      </c>
      <c r="AJ311" s="169">
        <f t="shared" si="225"/>
        <v>0</v>
      </c>
      <c r="AK311" s="169">
        <f t="shared" si="226"/>
        <v>0</v>
      </c>
      <c r="AL311" s="169">
        <f t="shared" si="227"/>
        <v>1</v>
      </c>
      <c r="AM311" s="169">
        <f t="shared" si="228"/>
        <v>0</v>
      </c>
      <c r="AN311" s="169">
        <f t="shared" si="229"/>
        <v>0</v>
      </c>
      <c r="AO311" s="169">
        <f t="shared" si="230"/>
        <v>1</v>
      </c>
      <c r="AP311" s="169">
        <f t="shared" si="231"/>
        <v>0</v>
      </c>
      <c r="AQ311" s="169">
        <f t="shared" si="232"/>
        <v>0</v>
      </c>
      <c r="AR311" s="169">
        <f t="shared" si="233"/>
        <v>0</v>
      </c>
      <c r="AS311" s="169">
        <f t="shared" si="234"/>
        <v>0</v>
      </c>
      <c r="AT311" s="169">
        <f t="shared" si="235"/>
        <v>0</v>
      </c>
      <c r="AU311" s="169">
        <f t="shared" si="236"/>
        <v>0</v>
      </c>
      <c r="AV311" s="169">
        <f t="shared" si="237"/>
        <v>1</v>
      </c>
      <c r="AW311" s="169">
        <f t="shared" si="238"/>
        <v>0</v>
      </c>
      <c r="AX311" s="169">
        <f t="shared" si="239"/>
        <v>0</v>
      </c>
      <c r="AY311" s="169">
        <f t="shared" si="252"/>
        <v>0</v>
      </c>
      <c r="AZ311" s="169">
        <f t="shared" si="240"/>
        <v>0</v>
      </c>
      <c r="BA311" s="169">
        <f t="shared" si="241"/>
        <v>0</v>
      </c>
      <c r="BB311" s="169">
        <f t="shared" si="242"/>
        <v>1</v>
      </c>
      <c r="BC311" s="169">
        <f t="shared" si="243"/>
        <v>0</v>
      </c>
      <c r="BD311" s="169">
        <f t="shared" si="244"/>
        <v>1</v>
      </c>
      <c r="BE311" s="169">
        <f t="shared" si="245"/>
        <v>0</v>
      </c>
      <c r="BF311" s="169">
        <f t="shared" si="246"/>
        <v>0</v>
      </c>
      <c r="BG311" s="169">
        <f t="shared" si="247"/>
        <v>0</v>
      </c>
      <c r="BH311" s="169">
        <f t="shared" si="248"/>
        <v>0</v>
      </c>
      <c r="BI311" s="169">
        <f t="shared" si="249"/>
        <v>0</v>
      </c>
      <c r="BJ311" s="169">
        <f t="shared" si="250"/>
        <v>0</v>
      </c>
      <c r="BK311" s="167">
        <f t="shared" si="251"/>
        <v>0</v>
      </c>
      <c r="BL311" s="169">
        <f t="shared" si="253"/>
        <v>0</v>
      </c>
      <c r="BM311" s="169">
        <f t="shared" si="254"/>
        <v>1</v>
      </c>
      <c r="BN311" s="169">
        <f t="shared" si="255"/>
        <v>1</v>
      </c>
      <c r="BO311" s="169">
        <f t="shared" si="256"/>
        <v>0</v>
      </c>
      <c r="BP311" s="36">
        <f t="shared" si="257"/>
        <v>1</v>
      </c>
      <c r="BQ311">
        <f t="shared" si="258"/>
        <v>0</v>
      </c>
      <c r="BR311" s="36">
        <f t="shared" si="259"/>
        <v>0</v>
      </c>
      <c r="BS311" t="e">
        <f t="shared" si="260"/>
        <v>#N/A</v>
      </c>
    </row>
    <row r="312" spans="1:71">
      <c r="A312" s="59">
        <v>2</v>
      </c>
      <c r="B312" s="59">
        <v>11112</v>
      </c>
      <c r="C312" s="160">
        <v>51785712.687260702</v>
      </c>
      <c r="D312" s="59">
        <v>13303571</v>
      </c>
      <c r="E312" s="59">
        <v>13303571</v>
      </c>
      <c r="F312" s="59">
        <v>38482141.687260702</v>
      </c>
      <c r="G312" s="59">
        <v>0</v>
      </c>
      <c r="H312" s="59">
        <v>38482141.687260702</v>
      </c>
      <c r="I312" s="59">
        <v>0</v>
      </c>
      <c r="J312" s="59">
        <v>0</v>
      </c>
      <c r="K312" s="59">
        <v>0</v>
      </c>
      <c r="L312" s="59">
        <v>101</v>
      </c>
      <c r="M312" s="59">
        <v>0</v>
      </c>
      <c r="N312" s="59">
        <v>0</v>
      </c>
      <c r="O312" s="59">
        <v>0</v>
      </c>
      <c r="P312" s="59">
        <v>0</v>
      </c>
      <c r="Q312" s="59">
        <v>0</v>
      </c>
      <c r="R312" s="59">
        <v>2</v>
      </c>
      <c r="S312" s="59">
        <v>0</v>
      </c>
      <c r="T312" s="59">
        <f t="shared" si="210"/>
        <v>0</v>
      </c>
      <c r="U312" s="59">
        <f t="shared" si="211"/>
        <v>0</v>
      </c>
      <c r="V312" s="59">
        <f t="shared" si="212"/>
        <v>0</v>
      </c>
      <c r="W312" s="59">
        <f t="shared" si="213"/>
        <v>0</v>
      </c>
      <c r="X312" s="59">
        <f t="shared" si="214"/>
        <v>0</v>
      </c>
      <c r="Y312" s="59">
        <f t="shared" si="215"/>
        <v>0</v>
      </c>
      <c r="Z312" s="59">
        <f t="shared" si="216"/>
        <v>0</v>
      </c>
      <c r="AA312" s="59">
        <f t="shared" si="217"/>
        <v>0</v>
      </c>
      <c r="AB312" s="59">
        <f t="shared" si="218"/>
        <v>0</v>
      </c>
      <c r="AC312" s="59">
        <f t="shared" si="219"/>
        <v>0</v>
      </c>
      <c r="AD312" s="166">
        <f t="shared" si="209"/>
        <v>1</v>
      </c>
      <c r="AE312" s="169">
        <f t="shared" si="220"/>
        <v>1</v>
      </c>
      <c r="AF312" s="169">
        <f t="shared" si="221"/>
        <v>0</v>
      </c>
      <c r="AG312" s="169">
        <f t="shared" si="222"/>
        <v>0</v>
      </c>
      <c r="AH312" s="169">
        <f t="shared" si="223"/>
        <v>1</v>
      </c>
      <c r="AI312" s="169">
        <f t="shared" si="224"/>
        <v>0</v>
      </c>
      <c r="AJ312" s="169">
        <f t="shared" si="225"/>
        <v>0</v>
      </c>
      <c r="AK312" s="169">
        <f t="shared" si="226"/>
        <v>0</v>
      </c>
      <c r="AL312" s="169">
        <f t="shared" si="227"/>
        <v>1</v>
      </c>
      <c r="AM312" s="169">
        <f t="shared" si="228"/>
        <v>0</v>
      </c>
      <c r="AN312" s="169">
        <f t="shared" si="229"/>
        <v>0</v>
      </c>
      <c r="AO312" s="169">
        <f t="shared" si="230"/>
        <v>1</v>
      </c>
      <c r="AP312" s="169">
        <f t="shared" si="231"/>
        <v>0</v>
      </c>
      <c r="AQ312" s="169">
        <f t="shared" si="232"/>
        <v>0</v>
      </c>
      <c r="AR312" s="169">
        <f t="shared" si="233"/>
        <v>0</v>
      </c>
      <c r="AS312" s="169">
        <f t="shared" si="234"/>
        <v>0</v>
      </c>
      <c r="AT312" s="169">
        <f t="shared" si="235"/>
        <v>0</v>
      </c>
      <c r="AU312" s="169">
        <f t="shared" si="236"/>
        <v>0</v>
      </c>
      <c r="AV312" s="169">
        <f t="shared" si="237"/>
        <v>1</v>
      </c>
      <c r="AW312" s="169">
        <f t="shared" si="238"/>
        <v>0</v>
      </c>
      <c r="AX312" s="169">
        <f t="shared" si="239"/>
        <v>0</v>
      </c>
      <c r="AY312" s="169">
        <f t="shared" si="252"/>
        <v>0</v>
      </c>
      <c r="AZ312" s="169">
        <f t="shared" si="240"/>
        <v>0</v>
      </c>
      <c r="BA312" s="169">
        <f t="shared" si="241"/>
        <v>0</v>
      </c>
      <c r="BB312" s="169">
        <f t="shared" si="242"/>
        <v>1</v>
      </c>
      <c r="BC312" s="169">
        <f t="shared" si="243"/>
        <v>0</v>
      </c>
      <c r="BD312" s="169">
        <f t="shared" si="244"/>
        <v>1</v>
      </c>
      <c r="BE312" s="169">
        <f t="shared" si="245"/>
        <v>0</v>
      </c>
      <c r="BF312" s="169">
        <f t="shared" si="246"/>
        <v>0</v>
      </c>
      <c r="BG312" s="169">
        <f t="shared" si="247"/>
        <v>0</v>
      </c>
      <c r="BH312" s="169">
        <f t="shared" si="248"/>
        <v>0</v>
      </c>
      <c r="BI312" s="169">
        <f t="shared" si="249"/>
        <v>0</v>
      </c>
      <c r="BJ312" s="169">
        <f t="shared" si="250"/>
        <v>0</v>
      </c>
      <c r="BK312" s="167">
        <f t="shared" si="251"/>
        <v>0</v>
      </c>
      <c r="BL312" s="169">
        <f t="shared" si="253"/>
        <v>0</v>
      </c>
      <c r="BM312" s="169">
        <f t="shared" si="254"/>
        <v>1</v>
      </c>
      <c r="BN312" s="169">
        <f t="shared" si="255"/>
        <v>1</v>
      </c>
      <c r="BO312" s="169">
        <f t="shared" si="256"/>
        <v>0</v>
      </c>
      <c r="BP312" s="36">
        <f t="shared" si="257"/>
        <v>1</v>
      </c>
      <c r="BQ312">
        <f t="shared" si="258"/>
        <v>0</v>
      </c>
      <c r="BR312" s="36">
        <f t="shared" si="259"/>
        <v>0</v>
      </c>
      <c r="BS312" t="e">
        <f t="shared" si="260"/>
        <v>#N/A</v>
      </c>
    </row>
    <row r="313" spans="1:71">
      <c r="A313" s="59">
        <v>240</v>
      </c>
      <c r="B313" s="59">
        <v>151361</v>
      </c>
      <c r="C313" s="160">
        <v>47142856.942147598</v>
      </c>
      <c r="D313" s="59">
        <v>8538571.5</v>
      </c>
      <c r="E313" s="59">
        <v>8538571.5</v>
      </c>
      <c r="F313" s="59">
        <v>38604285.442147598</v>
      </c>
      <c r="G313" s="59">
        <v>107.142857074738</v>
      </c>
      <c r="H313" s="59">
        <v>-3767072554.15031</v>
      </c>
      <c r="I313" s="59">
        <v>0</v>
      </c>
      <c r="J313" s="59">
        <v>0</v>
      </c>
      <c r="K313" s="59">
        <v>0</v>
      </c>
      <c r="L313" s="59">
        <v>101</v>
      </c>
      <c r="M313" s="59">
        <v>0</v>
      </c>
      <c r="N313" s="59">
        <v>0</v>
      </c>
      <c r="O313" s="59">
        <v>0</v>
      </c>
      <c r="P313" s="59">
        <v>0</v>
      </c>
      <c r="Q313" s="59">
        <v>0</v>
      </c>
      <c r="R313" s="59">
        <v>2</v>
      </c>
      <c r="S313" s="59">
        <v>1</v>
      </c>
      <c r="T313" s="59">
        <f t="shared" si="210"/>
        <v>0</v>
      </c>
      <c r="U313" s="59">
        <f t="shared" si="211"/>
        <v>0</v>
      </c>
      <c r="V313" s="59">
        <f t="shared" si="212"/>
        <v>0</v>
      </c>
      <c r="W313" s="59">
        <f t="shared" si="213"/>
        <v>0</v>
      </c>
      <c r="X313" s="59">
        <f t="shared" si="214"/>
        <v>0</v>
      </c>
      <c r="Y313" s="59">
        <f t="shared" si="215"/>
        <v>0</v>
      </c>
      <c r="Z313" s="59">
        <f t="shared" si="216"/>
        <v>0</v>
      </c>
      <c r="AA313" s="59">
        <f t="shared" si="217"/>
        <v>0</v>
      </c>
      <c r="AB313" s="59">
        <f t="shared" si="218"/>
        <v>0</v>
      </c>
      <c r="AC313" s="59">
        <f t="shared" si="219"/>
        <v>0</v>
      </c>
      <c r="AD313" s="166">
        <f t="shared" si="209"/>
        <v>1</v>
      </c>
      <c r="AE313" s="169">
        <f t="shared" si="220"/>
        <v>1</v>
      </c>
      <c r="AF313" s="169">
        <f t="shared" si="221"/>
        <v>0</v>
      </c>
      <c r="AG313" s="169">
        <f t="shared" si="222"/>
        <v>0</v>
      </c>
      <c r="AH313" s="169">
        <f t="shared" si="223"/>
        <v>1</v>
      </c>
      <c r="AI313" s="169">
        <f t="shared" si="224"/>
        <v>0</v>
      </c>
      <c r="AJ313" s="169">
        <f t="shared" si="225"/>
        <v>0</v>
      </c>
      <c r="AK313" s="169">
        <f t="shared" si="226"/>
        <v>0</v>
      </c>
      <c r="AL313" s="169">
        <f t="shared" si="227"/>
        <v>1</v>
      </c>
      <c r="AM313" s="169">
        <f t="shared" si="228"/>
        <v>0</v>
      </c>
      <c r="AN313" s="169">
        <f t="shared" si="229"/>
        <v>0</v>
      </c>
      <c r="AO313" s="169">
        <f t="shared" si="230"/>
        <v>1</v>
      </c>
      <c r="AP313" s="169">
        <f t="shared" si="231"/>
        <v>0</v>
      </c>
      <c r="AQ313" s="169">
        <f t="shared" si="232"/>
        <v>0</v>
      </c>
      <c r="AR313" s="169">
        <f t="shared" si="233"/>
        <v>0</v>
      </c>
      <c r="AS313" s="169">
        <f t="shared" si="234"/>
        <v>0</v>
      </c>
      <c r="AT313" s="169">
        <f t="shared" si="235"/>
        <v>0</v>
      </c>
      <c r="AU313" s="169">
        <f t="shared" si="236"/>
        <v>0</v>
      </c>
      <c r="AV313" s="169">
        <f t="shared" si="237"/>
        <v>1</v>
      </c>
      <c r="AW313" s="169">
        <f t="shared" si="238"/>
        <v>0</v>
      </c>
      <c r="AX313" s="169">
        <f t="shared" si="239"/>
        <v>0</v>
      </c>
      <c r="AY313" s="169">
        <f t="shared" si="252"/>
        <v>0</v>
      </c>
      <c r="AZ313" s="169">
        <f t="shared" si="240"/>
        <v>0</v>
      </c>
      <c r="BA313" s="169">
        <f t="shared" si="241"/>
        <v>0</v>
      </c>
      <c r="BB313" s="169">
        <f t="shared" si="242"/>
        <v>1</v>
      </c>
      <c r="BC313" s="169">
        <f t="shared" si="243"/>
        <v>0</v>
      </c>
      <c r="BD313" s="169">
        <f t="shared" si="244"/>
        <v>1</v>
      </c>
      <c r="BE313" s="169">
        <f t="shared" si="245"/>
        <v>0</v>
      </c>
      <c r="BF313" s="169">
        <f t="shared" si="246"/>
        <v>0</v>
      </c>
      <c r="BG313" s="169">
        <f t="shared" si="247"/>
        <v>0</v>
      </c>
      <c r="BH313" s="169">
        <f t="shared" si="248"/>
        <v>0</v>
      </c>
      <c r="BI313" s="169">
        <f t="shared" si="249"/>
        <v>0</v>
      </c>
      <c r="BJ313" s="169">
        <f t="shared" si="250"/>
        <v>0</v>
      </c>
      <c r="BK313" s="167">
        <f t="shared" si="251"/>
        <v>0</v>
      </c>
      <c r="BL313" s="169">
        <f t="shared" si="253"/>
        <v>0</v>
      </c>
      <c r="BM313" s="169">
        <f t="shared" si="254"/>
        <v>1</v>
      </c>
      <c r="BN313" s="169">
        <f t="shared" si="255"/>
        <v>0</v>
      </c>
      <c r="BO313" s="169">
        <f t="shared" si="256"/>
        <v>1</v>
      </c>
      <c r="BP313" s="36">
        <f t="shared" si="257"/>
        <v>1</v>
      </c>
      <c r="BQ313">
        <f t="shared" si="258"/>
        <v>0</v>
      </c>
      <c r="BR313" s="36">
        <f t="shared" si="259"/>
        <v>0</v>
      </c>
      <c r="BS313" t="e">
        <f t="shared" si="260"/>
        <v>#N/A</v>
      </c>
    </row>
    <row r="314" spans="1:71">
      <c r="A314" s="59">
        <v>142</v>
      </c>
      <c r="B314" s="59">
        <v>112201</v>
      </c>
      <c r="C314" s="160">
        <v>41904763.213090703</v>
      </c>
      <c r="D314" s="59">
        <v>2964285.75</v>
      </c>
      <c r="E314" s="59">
        <v>2964285.75</v>
      </c>
      <c r="F314" s="59">
        <v>38940477.463090703</v>
      </c>
      <c r="G314" s="59">
        <v>9.5238094329834002</v>
      </c>
      <c r="H314" s="59">
        <v>-2014053776.3129799</v>
      </c>
      <c r="I314" s="59">
        <v>101</v>
      </c>
      <c r="J314" s="59">
        <v>0</v>
      </c>
      <c r="K314" s="59">
        <v>0</v>
      </c>
      <c r="L314" s="59">
        <v>101</v>
      </c>
      <c r="M314" s="59">
        <v>0</v>
      </c>
      <c r="N314" s="59">
        <v>0</v>
      </c>
      <c r="O314" s="59">
        <v>0</v>
      </c>
      <c r="P314" s="59">
        <v>0</v>
      </c>
      <c r="Q314" s="59">
        <v>0</v>
      </c>
      <c r="R314" s="59">
        <v>1</v>
      </c>
      <c r="S314" s="59">
        <v>0</v>
      </c>
      <c r="T314" s="59">
        <f t="shared" si="210"/>
        <v>0</v>
      </c>
      <c r="U314" s="59">
        <f t="shared" si="211"/>
        <v>0</v>
      </c>
      <c r="V314" s="59">
        <f t="shared" si="212"/>
        <v>0</v>
      </c>
      <c r="W314" s="59">
        <f t="shared" si="213"/>
        <v>0</v>
      </c>
      <c r="X314" s="59">
        <f t="shared" si="214"/>
        <v>0</v>
      </c>
      <c r="Y314" s="59">
        <f t="shared" si="215"/>
        <v>0</v>
      </c>
      <c r="Z314" s="59">
        <f t="shared" si="216"/>
        <v>0</v>
      </c>
      <c r="AA314" s="59">
        <f t="shared" si="217"/>
        <v>0</v>
      </c>
      <c r="AB314" s="59">
        <f t="shared" si="218"/>
        <v>0</v>
      </c>
      <c r="AC314" s="59">
        <f t="shared" si="219"/>
        <v>0</v>
      </c>
      <c r="AD314" s="166">
        <f t="shared" si="209"/>
        <v>2</v>
      </c>
      <c r="AE314" s="169">
        <f t="shared" si="220"/>
        <v>0</v>
      </c>
      <c r="AF314" s="169">
        <f t="shared" si="221"/>
        <v>1</v>
      </c>
      <c r="AG314" s="169">
        <f t="shared" si="222"/>
        <v>0</v>
      </c>
      <c r="AH314" s="169">
        <f t="shared" si="223"/>
        <v>1</v>
      </c>
      <c r="AI314" s="169">
        <f t="shared" si="224"/>
        <v>0</v>
      </c>
      <c r="AJ314" s="169">
        <f t="shared" si="225"/>
        <v>0</v>
      </c>
      <c r="AK314" s="169">
        <f t="shared" si="226"/>
        <v>0</v>
      </c>
      <c r="AL314" s="169">
        <f t="shared" si="227"/>
        <v>1</v>
      </c>
      <c r="AM314" s="169">
        <f t="shared" si="228"/>
        <v>0</v>
      </c>
      <c r="AN314" s="169">
        <f t="shared" si="229"/>
        <v>0</v>
      </c>
      <c r="AO314" s="169">
        <f t="shared" si="230"/>
        <v>1</v>
      </c>
      <c r="AP314" s="169">
        <f t="shared" si="231"/>
        <v>0</v>
      </c>
      <c r="AQ314" s="169">
        <f t="shared" si="232"/>
        <v>0</v>
      </c>
      <c r="AR314" s="169">
        <f t="shared" si="233"/>
        <v>0</v>
      </c>
      <c r="AS314" s="169">
        <f t="shared" si="234"/>
        <v>0</v>
      </c>
      <c r="AT314" s="169">
        <f t="shared" si="235"/>
        <v>0</v>
      </c>
      <c r="AU314" s="169">
        <f t="shared" si="236"/>
        <v>0</v>
      </c>
      <c r="AV314" s="169">
        <f t="shared" si="237"/>
        <v>1</v>
      </c>
      <c r="AW314" s="169">
        <f t="shared" si="238"/>
        <v>0</v>
      </c>
      <c r="AX314" s="169">
        <f t="shared" si="239"/>
        <v>0</v>
      </c>
      <c r="AY314" s="169">
        <f t="shared" si="252"/>
        <v>0</v>
      </c>
      <c r="AZ314" s="169">
        <f t="shared" si="240"/>
        <v>0</v>
      </c>
      <c r="BA314" s="169">
        <f t="shared" si="241"/>
        <v>0</v>
      </c>
      <c r="BB314" s="169">
        <f t="shared" si="242"/>
        <v>1</v>
      </c>
      <c r="BC314" s="169">
        <f t="shared" si="243"/>
        <v>0</v>
      </c>
      <c r="BD314" s="169">
        <f t="shared" si="244"/>
        <v>1</v>
      </c>
      <c r="BE314" s="169">
        <f t="shared" si="245"/>
        <v>0</v>
      </c>
      <c r="BF314" s="169">
        <f t="shared" si="246"/>
        <v>0</v>
      </c>
      <c r="BG314" s="169">
        <f t="shared" si="247"/>
        <v>0</v>
      </c>
      <c r="BH314" s="169">
        <f t="shared" si="248"/>
        <v>0</v>
      </c>
      <c r="BI314" s="169">
        <f t="shared" si="249"/>
        <v>0</v>
      </c>
      <c r="BJ314" s="169">
        <f t="shared" si="250"/>
        <v>0</v>
      </c>
      <c r="BK314" s="167">
        <f t="shared" si="251"/>
        <v>0</v>
      </c>
      <c r="BL314" s="169">
        <f t="shared" si="253"/>
        <v>1</v>
      </c>
      <c r="BM314" s="169">
        <f t="shared" si="254"/>
        <v>0</v>
      </c>
      <c r="BN314" s="169">
        <f t="shared" si="255"/>
        <v>1</v>
      </c>
      <c r="BO314" s="169">
        <f t="shared" si="256"/>
        <v>0</v>
      </c>
      <c r="BP314" s="36">
        <f t="shared" si="257"/>
        <v>1</v>
      </c>
      <c r="BQ314">
        <f t="shared" si="258"/>
        <v>0</v>
      </c>
      <c r="BR314" s="36">
        <f t="shared" si="259"/>
        <v>0</v>
      </c>
      <c r="BS314" t="e">
        <f t="shared" si="260"/>
        <v>#N/A</v>
      </c>
    </row>
    <row r="315" spans="1:71">
      <c r="A315" s="59">
        <v>327</v>
      </c>
      <c r="B315" s="59">
        <v>191141</v>
      </c>
      <c r="C315" s="160">
        <v>53546426.918627597</v>
      </c>
      <c r="D315" s="59">
        <v>8151785.5</v>
      </c>
      <c r="E315" s="59">
        <v>14580356.5</v>
      </c>
      <c r="F315" s="59">
        <v>38966070.418627597</v>
      </c>
      <c r="G315" s="59">
        <v>517.85710525512695</v>
      </c>
      <c r="H315" s="59">
        <v>-4591368620.0973701</v>
      </c>
      <c r="I315" s="59">
        <v>101</v>
      </c>
      <c r="J315" s="59">
        <v>0</v>
      </c>
      <c r="K315" s="59">
        <v>0</v>
      </c>
      <c r="L315" s="59">
        <v>101</v>
      </c>
      <c r="M315" s="59">
        <v>0</v>
      </c>
      <c r="N315" s="59">
        <v>0</v>
      </c>
      <c r="O315" s="59">
        <v>101</v>
      </c>
      <c r="P315" s="59">
        <v>0</v>
      </c>
      <c r="Q315" s="59">
        <v>0</v>
      </c>
      <c r="R315" s="59">
        <v>2</v>
      </c>
      <c r="S315" s="59">
        <v>0</v>
      </c>
      <c r="T315" s="59">
        <f t="shared" si="210"/>
        <v>0</v>
      </c>
      <c r="U315" s="59">
        <f t="shared" si="211"/>
        <v>0</v>
      </c>
      <c r="V315" s="59">
        <f t="shared" si="212"/>
        <v>0</v>
      </c>
      <c r="W315" s="59">
        <f t="shared" si="213"/>
        <v>0</v>
      </c>
      <c r="X315" s="59">
        <f t="shared" si="214"/>
        <v>0</v>
      </c>
      <c r="Y315" s="59">
        <f t="shared" si="215"/>
        <v>0</v>
      </c>
      <c r="Z315" s="59">
        <f t="shared" si="216"/>
        <v>0</v>
      </c>
      <c r="AA315" s="59">
        <f t="shared" si="217"/>
        <v>0</v>
      </c>
      <c r="AB315" s="59">
        <f t="shared" si="218"/>
        <v>0</v>
      </c>
      <c r="AC315" s="59">
        <f t="shared" si="219"/>
        <v>0</v>
      </c>
      <c r="AD315" s="166">
        <f t="shared" si="209"/>
        <v>3</v>
      </c>
      <c r="AE315" s="169">
        <f t="shared" si="220"/>
        <v>0</v>
      </c>
      <c r="AF315" s="169">
        <f t="shared" si="221"/>
        <v>1</v>
      </c>
      <c r="AG315" s="169">
        <f t="shared" si="222"/>
        <v>0</v>
      </c>
      <c r="AH315" s="169">
        <f t="shared" si="223"/>
        <v>1</v>
      </c>
      <c r="AI315" s="169">
        <f t="shared" si="224"/>
        <v>0</v>
      </c>
      <c r="AJ315" s="169">
        <f t="shared" si="225"/>
        <v>0</v>
      </c>
      <c r="AK315" s="169">
        <f t="shared" si="226"/>
        <v>0</v>
      </c>
      <c r="AL315" s="169">
        <f t="shared" si="227"/>
        <v>1</v>
      </c>
      <c r="AM315" s="169">
        <f t="shared" si="228"/>
        <v>0</v>
      </c>
      <c r="AN315" s="169">
        <f t="shared" si="229"/>
        <v>0</v>
      </c>
      <c r="AO315" s="169">
        <f t="shared" si="230"/>
        <v>1</v>
      </c>
      <c r="AP315" s="169">
        <f t="shared" si="231"/>
        <v>0</v>
      </c>
      <c r="AQ315" s="169">
        <f t="shared" si="232"/>
        <v>0</v>
      </c>
      <c r="AR315" s="169">
        <f t="shared" si="233"/>
        <v>0</v>
      </c>
      <c r="AS315" s="169">
        <f t="shared" si="234"/>
        <v>0</v>
      </c>
      <c r="AT315" s="169">
        <f t="shared" si="235"/>
        <v>0</v>
      </c>
      <c r="AU315" s="169">
        <f t="shared" si="236"/>
        <v>0</v>
      </c>
      <c r="AV315" s="169">
        <f t="shared" si="237"/>
        <v>1</v>
      </c>
      <c r="AW315" s="169">
        <f t="shared" si="238"/>
        <v>0</v>
      </c>
      <c r="AX315" s="169">
        <f t="shared" si="239"/>
        <v>0</v>
      </c>
      <c r="AY315" s="169">
        <f t="shared" si="252"/>
        <v>0</v>
      </c>
      <c r="AZ315" s="169">
        <f t="shared" si="240"/>
        <v>0</v>
      </c>
      <c r="BA315" s="169">
        <f t="shared" si="241"/>
        <v>0</v>
      </c>
      <c r="BB315" s="169">
        <f t="shared" si="242"/>
        <v>1</v>
      </c>
      <c r="BC315" s="169">
        <f t="shared" si="243"/>
        <v>0</v>
      </c>
      <c r="BD315" s="169">
        <f t="shared" si="244"/>
        <v>1</v>
      </c>
      <c r="BE315" s="169">
        <f t="shared" si="245"/>
        <v>0</v>
      </c>
      <c r="BF315" s="169">
        <f t="shared" si="246"/>
        <v>0</v>
      </c>
      <c r="BG315" s="169">
        <f t="shared" si="247"/>
        <v>0</v>
      </c>
      <c r="BH315" s="169">
        <f t="shared" si="248"/>
        <v>0</v>
      </c>
      <c r="BI315" s="169">
        <f t="shared" si="249"/>
        <v>0</v>
      </c>
      <c r="BJ315" s="169">
        <f t="shared" si="250"/>
        <v>0</v>
      </c>
      <c r="BK315" s="167">
        <f t="shared" si="251"/>
        <v>0</v>
      </c>
      <c r="BL315" s="169">
        <f t="shared" si="253"/>
        <v>0</v>
      </c>
      <c r="BM315" s="169">
        <f t="shared" si="254"/>
        <v>1</v>
      </c>
      <c r="BN315" s="169">
        <f t="shared" si="255"/>
        <v>1</v>
      </c>
      <c r="BO315" s="169">
        <f t="shared" si="256"/>
        <v>0</v>
      </c>
      <c r="BP315" s="36">
        <f t="shared" si="257"/>
        <v>1</v>
      </c>
      <c r="BQ315">
        <f t="shared" si="258"/>
        <v>0</v>
      </c>
      <c r="BR315" s="36">
        <f t="shared" si="259"/>
        <v>0</v>
      </c>
      <c r="BS315" t="e">
        <f t="shared" si="260"/>
        <v>#N/A</v>
      </c>
    </row>
    <row r="316" spans="1:71">
      <c r="A316" s="59">
        <v>199</v>
      </c>
      <c r="B316" s="59">
        <v>131271</v>
      </c>
      <c r="C316" s="160">
        <v>52619049.2618922</v>
      </c>
      <c r="D316" s="59">
        <v>13488453</v>
      </c>
      <c r="E316" s="59">
        <v>13488453</v>
      </c>
      <c r="F316" s="59">
        <v>39130596.2618922</v>
      </c>
      <c r="G316" s="59">
        <v>245.23809814453099</v>
      </c>
      <c r="H316" s="59">
        <v>-2910250133.2441201</v>
      </c>
      <c r="I316" s="59">
        <v>0</v>
      </c>
      <c r="J316" s="59">
        <v>0</v>
      </c>
      <c r="K316" s="59">
        <v>0</v>
      </c>
      <c r="L316" s="59">
        <v>403</v>
      </c>
      <c r="M316" s="59">
        <v>701</v>
      </c>
      <c r="N316" s="59">
        <v>406</v>
      </c>
      <c r="O316" s="59">
        <v>0</v>
      </c>
      <c r="P316" s="59">
        <v>0</v>
      </c>
      <c r="Q316" s="59">
        <v>0</v>
      </c>
      <c r="R316" s="59">
        <v>2</v>
      </c>
      <c r="S316" s="59">
        <v>1</v>
      </c>
      <c r="T316" s="59">
        <f t="shared" si="210"/>
        <v>1</v>
      </c>
      <c r="U316" s="59">
        <f t="shared" si="211"/>
        <v>0</v>
      </c>
      <c r="V316" s="59">
        <f t="shared" si="212"/>
        <v>0</v>
      </c>
      <c r="W316" s="59">
        <f t="shared" si="213"/>
        <v>1</v>
      </c>
      <c r="X316" s="59">
        <f t="shared" si="214"/>
        <v>1</v>
      </c>
      <c r="Y316" s="59">
        <f t="shared" si="215"/>
        <v>0</v>
      </c>
      <c r="Z316" s="59">
        <f t="shared" si="216"/>
        <v>0</v>
      </c>
      <c r="AA316" s="59">
        <f t="shared" si="217"/>
        <v>0</v>
      </c>
      <c r="AB316" s="59">
        <f t="shared" si="218"/>
        <v>0</v>
      </c>
      <c r="AC316" s="59">
        <f t="shared" si="219"/>
        <v>0</v>
      </c>
      <c r="AD316" s="166">
        <f t="shared" si="209"/>
        <v>0</v>
      </c>
      <c r="AE316" s="169">
        <f t="shared" si="220"/>
        <v>0</v>
      </c>
      <c r="AF316" s="169">
        <f t="shared" si="221"/>
        <v>0</v>
      </c>
      <c r="AG316" s="169">
        <f t="shared" si="222"/>
        <v>0</v>
      </c>
      <c r="AH316" s="169">
        <f t="shared" si="223"/>
        <v>1</v>
      </c>
      <c r="AI316" s="169">
        <f t="shared" si="224"/>
        <v>0</v>
      </c>
      <c r="AJ316" s="169">
        <f t="shared" si="225"/>
        <v>0</v>
      </c>
      <c r="AK316" s="169">
        <f t="shared" si="226"/>
        <v>0</v>
      </c>
      <c r="AL316" s="169">
        <f t="shared" si="227"/>
        <v>1</v>
      </c>
      <c r="AM316" s="169">
        <f t="shared" si="228"/>
        <v>0</v>
      </c>
      <c r="AN316" s="169">
        <f t="shared" si="229"/>
        <v>0</v>
      </c>
      <c r="AO316" s="169">
        <f t="shared" si="230"/>
        <v>1</v>
      </c>
      <c r="AP316" s="169">
        <f t="shared" si="231"/>
        <v>0</v>
      </c>
      <c r="AQ316" s="169">
        <f t="shared" si="232"/>
        <v>0</v>
      </c>
      <c r="AR316" s="169">
        <f t="shared" si="233"/>
        <v>0</v>
      </c>
      <c r="AS316" s="169">
        <f t="shared" si="234"/>
        <v>0</v>
      </c>
      <c r="AT316" s="169">
        <f t="shared" si="235"/>
        <v>0</v>
      </c>
      <c r="AU316" s="169">
        <f t="shared" si="236"/>
        <v>0</v>
      </c>
      <c r="AV316" s="169">
        <f t="shared" si="237"/>
        <v>1</v>
      </c>
      <c r="AW316" s="169">
        <f t="shared" si="238"/>
        <v>1</v>
      </c>
      <c r="AX316" s="169">
        <f t="shared" si="239"/>
        <v>0</v>
      </c>
      <c r="AY316" s="169">
        <f t="shared" si="252"/>
        <v>1</v>
      </c>
      <c r="AZ316" s="169">
        <f t="shared" si="240"/>
        <v>0</v>
      </c>
      <c r="BA316" s="169">
        <f t="shared" si="241"/>
        <v>1</v>
      </c>
      <c r="BB316" s="169">
        <f t="shared" si="242"/>
        <v>0</v>
      </c>
      <c r="BC316" s="169">
        <f t="shared" si="243"/>
        <v>1</v>
      </c>
      <c r="BD316" s="169">
        <f t="shared" si="244"/>
        <v>0</v>
      </c>
      <c r="BE316" s="169">
        <f t="shared" si="245"/>
        <v>0</v>
      </c>
      <c r="BF316" s="169">
        <f t="shared" si="246"/>
        <v>0</v>
      </c>
      <c r="BG316" s="169">
        <f t="shared" si="247"/>
        <v>1</v>
      </c>
      <c r="BH316" s="169">
        <f t="shared" si="248"/>
        <v>0</v>
      </c>
      <c r="BI316" s="169">
        <f t="shared" si="249"/>
        <v>0</v>
      </c>
      <c r="BJ316" s="169">
        <f t="shared" si="250"/>
        <v>0</v>
      </c>
      <c r="BK316" s="167">
        <f t="shared" si="251"/>
        <v>0</v>
      </c>
      <c r="BL316" s="169">
        <f t="shared" si="253"/>
        <v>0</v>
      </c>
      <c r="BM316" s="169">
        <f t="shared" si="254"/>
        <v>1</v>
      </c>
      <c r="BN316" s="169">
        <f t="shared" si="255"/>
        <v>0</v>
      </c>
      <c r="BO316" s="169">
        <f t="shared" si="256"/>
        <v>1</v>
      </c>
      <c r="BP316" s="36">
        <f t="shared" si="257"/>
        <v>0</v>
      </c>
      <c r="BQ316">
        <f t="shared" si="258"/>
        <v>0</v>
      </c>
      <c r="BR316" s="36">
        <f t="shared" si="259"/>
        <v>1</v>
      </c>
      <c r="BS316" t="e">
        <f t="shared" si="260"/>
        <v>#N/A</v>
      </c>
    </row>
    <row r="317" spans="1:71">
      <c r="A317" s="59">
        <v>402</v>
      </c>
      <c r="B317" s="59">
        <v>231513</v>
      </c>
      <c r="C317" s="160">
        <v>59946428.316208199</v>
      </c>
      <c r="D317" s="59">
        <v>20639642.5</v>
      </c>
      <c r="E317" s="59">
        <v>20639642.5</v>
      </c>
      <c r="F317" s="59">
        <v>39306785.816208199</v>
      </c>
      <c r="G317" s="59">
        <v>0</v>
      </c>
      <c r="H317" s="59">
        <v>-6219133326.2238302</v>
      </c>
      <c r="I317" s="59">
        <v>0</v>
      </c>
      <c r="J317" s="59">
        <v>0</v>
      </c>
      <c r="K317" s="59">
        <v>0</v>
      </c>
      <c r="L317" s="59">
        <v>413</v>
      </c>
      <c r="M317" s="59">
        <v>0</v>
      </c>
      <c r="N317" s="59">
        <v>0</v>
      </c>
      <c r="O317" s="59">
        <v>444</v>
      </c>
      <c r="P317" s="59">
        <v>0</v>
      </c>
      <c r="Q317" s="59">
        <v>0</v>
      </c>
      <c r="R317" s="59">
        <v>1</v>
      </c>
      <c r="S317" s="59">
        <v>0</v>
      </c>
      <c r="T317" s="59">
        <f t="shared" si="210"/>
        <v>2</v>
      </c>
      <c r="U317" s="59">
        <f t="shared" si="211"/>
        <v>0</v>
      </c>
      <c r="V317" s="59">
        <f t="shared" si="212"/>
        <v>0</v>
      </c>
      <c r="W317" s="59">
        <f t="shared" si="213"/>
        <v>0</v>
      </c>
      <c r="X317" s="59">
        <f t="shared" si="214"/>
        <v>0</v>
      </c>
      <c r="Y317" s="59">
        <f t="shared" si="215"/>
        <v>0</v>
      </c>
      <c r="Z317" s="59">
        <f t="shared" si="216"/>
        <v>0</v>
      </c>
      <c r="AA317" s="59">
        <f t="shared" si="217"/>
        <v>0</v>
      </c>
      <c r="AB317" s="59">
        <f t="shared" si="218"/>
        <v>0</v>
      </c>
      <c r="AC317" s="59">
        <f t="shared" si="219"/>
        <v>0</v>
      </c>
      <c r="AD317" s="166">
        <f t="shared" si="209"/>
        <v>0</v>
      </c>
      <c r="AE317" s="169">
        <f t="shared" si="220"/>
        <v>0</v>
      </c>
      <c r="AF317" s="169">
        <f t="shared" si="221"/>
        <v>0</v>
      </c>
      <c r="AG317" s="169">
        <f t="shared" si="222"/>
        <v>0</v>
      </c>
      <c r="AH317" s="169">
        <f t="shared" si="223"/>
        <v>1</v>
      </c>
      <c r="AI317" s="169">
        <f t="shared" si="224"/>
        <v>0</v>
      </c>
      <c r="AJ317" s="169">
        <f t="shared" si="225"/>
        <v>0</v>
      </c>
      <c r="AK317" s="169">
        <f t="shared" si="226"/>
        <v>0</v>
      </c>
      <c r="AL317" s="169">
        <f t="shared" si="227"/>
        <v>1</v>
      </c>
      <c r="AM317" s="169">
        <f t="shared" si="228"/>
        <v>0</v>
      </c>
      <c r="AN317" s="169">
        <f t="shared" si="229"/>
        <v>0</v>
      </c>
      <c r="AO317" s="169">
        <f t="shared" si="230"/>
        <v>1</v>
      </c>
      <c r="AP317" s="169">
        <f t="shared" si="231"/>
        <v>0</v>
      </c>
      <c r="AQ317" s="169">
        <f t="shared" si="232"/>
        <v>0</v>
      </c>
      <c r="AR317" s="169">
        <f t="shared" si="233"/>
        <v>0</v>
      </c>
      <c r="AS317" s="169">
        <f t="shared" si="234"/>
        <v>0</v>
      </c>
      <c r="AT317" s="169">
        <f t="shared" si="235"/>
        <v>0</v>
      </c>
      <c r="AU317" s="169">
        <f t="shared" si="236"/>
        <v>0</v>
      </c>
      <c r="AV317" s="169">
        <f t="shared" si="237"/>
        <v>1</v>
      </c>
      <c r="AW317" s="169">
        <f t="shared" si="238"/>
        <v>1</v>
      </c>
      <c r="AX317" s="169">
        <f t="shared" si="239"/>
        <v>1</v>
      </c>
      <c r="AY317" s="169">
        <f t="shared" si="252"/>
        <v>0</v>
      </c>
      <c r="AZ317" s="169">
        <f t="shared" si="240"/>
        <v>0</v>
      </c>
      <c r="BA317" s="169">
        <f t="shared" si="241"/>
        <v>0</v>
      </c>
      <c r="BB317" s="169">
        <f t="shared" si="242"/>
        <v>1</v>
      </c>
      <c r="BC317" s="169">
        <f t="shared" si="243"/>
        <v>0</v>
      </c>
      <c r="BD317" s="169">
        <f t="shared" si="244"/>
        <v>1</v>
      </c>
      <c r="BE317" s="169">
        <f t="shared" si="245"/>
        <v>0</v>
      </c>
      <c r="BF317" s="169">
        <f t="shared" si="246"/>
        <v>0</v>
      </c>
      <c r="BG317" s="169">
        <f t="shared" si="247"/>
        <v>0</v>
      </c>
      <c r="BH317" s="169">
        <f t="shared" si="248"/>
        <v>0</v>
      </c>
      <c r="BI317" s="169">
        <f t="shared" si="249"/>
        <v>0</v>
      </c>
      <c r="BJ317" s="169">
        <f t="shared" si="250"/>
        <v>0</v>
      </c>
      <c r="BK317" s="167">
        <f t="shared" si="251"/>
        <v>1</v>
      </c>
      <c r="BL317" s="169">
        <f t="shared" si="253"/>
        <v>1</v>
      </c>
      <c r="BM317" s="169">
        <f t="shared" si="254"/>
        <v>0</v>
      </c>
      <c r="BN317" s="169">
        <f t="shared" si="255"/>
        <v>1</v>
      </c>
      <c r="BO317" s="169">
        <f t="shared" si="256"/>
        <v>0</v>
      </c>
      <c r="BP317" s="36">
        <f t="shared" si="257"/>
        <v>0</v>
      </c>
      <c r="BQ317">
        <f t="shared" si="258"/>
        <v>0</v>
      </c>
      <c r="BR317" s="36">
        <f t="shared" si="259"/>
        <v>1</v>
      </c>
      <c r="BS317" t="e">
        <f t="shared" si="260"/>
        <v>#N/A</v>
      </c>
    </row>
    <row r="318" spans="1:71">
      <c r="A318" s="59">
        <v>384</v>
      </c>
      <c r="B318" s="59">
        <v>222201</v>
      </c>
      <c r="C318" s="160">
        <v>83333335.195978507</v>
      </c>
      <c r="D318" s="161">
        <v>44000000</v>
      </c>
      <c r="E318" s="161">
        <v>44000000</v>
      </c>
      <c r="F318" s="59">
        <v>39333335.1959785</v>
      </c>
      <c r="G318" s="59">
        <v>0</v>
      </c>
      <c r="H318" s="59">
        <v>-5722060314.5943098</v>
      </c>
      <c r="I318" s="59">
        <v>0</v>
      </c>
      <c r="J318" s="59">
        <v>0</v>
      </c>
      <c r="K318" s="59">
        <v>0</v>
      </c>
      <c r="L318" s="59">
        <v>101</v>
      </c>
      <c r="M318" s="59">
        <v>0</v>
      </c>
      <c r="N318" s="59">
        <v>0</v>
      </c>
      <c r="O318" s="59">
        <v>0</v>
      </c>
      <c r="P318" s="59">
        <v>0</v>
      </c>
      <c r="Q318" s="59">
        <v>0</v>
      </c>
      <c r="R318" s="59">
        <v>2</v>
      </c>
      <c r="S318" s="59">
        <v>0</v>
      </c>
      <c r="T318" s="59">
        <f t="shared" si="210"/>
        <v>0</v>
      </c>
      <c r="U318" s="59">
        <f t="shared" si="211"/>
        <v>0</v>
      </c>
      <c r="V318" s="59">
        <f t="shared" si="212"/>
        <v>0</v>
      </c>
      <c r="W318" s="59">
        <f t="shared" si="213"/>
        <v>0</v>
      </c>
      <c r="X318" s="59">
        <f t="shared" si="214"/>
        <v>0</v>
      </c>
      <c r="Y318" s="59">
        <f t="shared" si="215"/>
        <v>0</v>
      </c>
      <c r="Z318" s="59">
        <f t="shared" si="216"/>
        <v>0</v>
      </c>
      <c r="AA318" s="59">
        <f t="shared" si="217"/>
        <v>0</v>
      </c>
      <c r="AB318" s="59">
        <f t="shared" si="218"/>
        <v>0</v>
      </c>
      <c r="AC318" s="59">
        <f t="shared" si="219"/>
        <v>0</v>
      </c>
      <c r="AD318" s="166">
        <f t="shared" si="209"/>
        <v>1</v>
      </c>
      <c r="AE318" s="169">
        <f t="shared" si="220"/>
        <v>1</v>
      </c>
      <c r="AF318" s="169">
        <f t="shared" si="221"/>
        <v>0</v>
      </c>
      <c r="AG318" s="169">
        <f t="shared" si="222"/>
        <v>0</v>
      </c>
      <c r="AH318" s="169">
        <f t="shared" si="223"/>
        <v>1</v>
      </c>
      <c r="AI318" s="169">
        <f t="shared" si="224"/>
        <v>0</v>
      </c>
      <c r="AJ318" s="169">
        <f t="shared" si="225"/>
        <v>0</v>
      </c>
      <c r="AK318" s="169">
        <f t="shared" si="226"/>
        <v>0</v>
      </c>
      <c r="AL318" s="169">
        <f t="shared" si="227"/>
        <v>1</v>
      </c>
      <c r="AM318" s="169">
        <f t="shared" si="228"/>
        <v>0</v>
      </c>
      <c r="AN318" s="169">
        <f t="shared" si="229"/>
        <v>0</v>
      </c>
      <c r="AO318" s="169">
        <f t="shared" si="230"/>
        <v>1</v>
      </c>
      <c r="AP318" s="169">
        <f t="shared" si="231"/>
        <v>0</v>
      </c>
      <c r="AQ318" s="169">
        <f t="shared" si="232"/>
        <v>0</v>
      </c>
      <c r="AR318" s="169">
        <f t="shared" si="233"/>
        <v>0</v>
      </c>
      <c r="AS318" s="169">
        <f t="shared" si="234"/>
        <v>0</v>
      </c>
      <c r="AT318" s="169">
        <f t="shared" si="235"/>
        <v>0</v>
      </c>
      <c r="AU318" s="169">
        <f t="shared" si="236"/>
        <v>0</v>
      </c>
      <c r="AV318" s="169">
        <f t="shared" si="237"/>
        <v>1</v>
      </c>
      <c r="AW318" s="169">
        <f t="shared" si="238"/>
        <v>0</v>
      </c>
      <c r="AX318" s="169">
        <f t="shared" si="239"/>
        <v>0</v>
      </c>
      <c r="AY318" s="169">
        <f t="shared" si="252"/>
        <v>0</v>
      </c>
      <c r="AZ318" s="169">
        <f t="shared" si="240"/>
        <v>0</v>
      </c>
      <c r="BA318" s="169">
        <f t="shared" si="241"/>
        <v>0</v>
      </c>
      <c r="BB318" s="169">
        <f t="shared" si="242"/>
        <v>1</v>
      </c>
      <c r="BC318" s="169">
        <f t="shared" si="243"/>
        <v>0</v>
      </c>
      <c r="BD318" s="169">
        <f t="shared" si="244"/>
        <v>1</v>
      </c>
      <c r="BE318" s="169">
        <f t="shared" si="245"/>
        <v>0</v>
      </c>
      <c r="BF318" s="169">
        <f t="shared" si="246"/>
        <v>0</v>
      </c>
      <c r="BG318" s="169">
        <f t="shared" si="247"/>
        <v>0</v>
      </c>
      <c r="BH318" s="169">
        <f t="shared" si="248"/>
        <v>0</v>
      </c>
      <c r="BI318" s="169">
        <f t="shared" si="249"/>
        <v>0</v>
      </c>
      <c r="BJ318" s="169">
        <f t="shared" si="250"/>
        <v>0</v>
      </c>
      <c r="BK318" s="167">
        <f t="shared" si="251"/>
        <v>0</v>
      </c>
      <c r="BL318" s="169">
        <f t="shared" si="253"/>
        <v>0</v>
      </c>
      <c r="BM318" s="169">
        <f t="shared" si="254"/>
        <v>1</v>
      </c>
      <c r="BN318" s="169">
        <f t="shared" si="255"/>
        <v>1</v>
      </c>
      <c r="BO318" s="169">
        <f t="shared" si="256"/>
        <v>0</v>
      </c>
      <c r="BP318" s="36">
        <f t="shared" si="257"/>
        <v>1</v>
      </c>
      <c r="BQ318">
        <f t="shared" si="258"/>
        <v>0</v>
      </c>
      <c r="BR318" s="36">
        <f t="shared" si="259"/>
        <v>0</v>
      </c>
      <c r="BS318" t="e">
        <f t="shared" si="260"/>
        <v>#N/A</v>
      </c>
    </row>
    <row r="319" spans="1:71">
      <c r="A319" s="59">
        <v>22</v>
      </c>
      <c r="B319" s="59">
        <v>12181</v>
      </c>
      <c r="C319" s="160">
        <v>46607141.418534599</v>
      </c>
      <c r="D319" s="59">
        <v>4410714</v>
      </c>
      <c r="E319" s="59">
        <v>7267856.75</v>
      </c>
      <c r="F319" s="59">
        <v>39339284.668534599</v>
      </c>
      <c r="G319" s="59">
        <v>142.85713195800801</v>
      </c>
      <c r="H319" s="59">
        <v>-241096803.85532999</v>
      </c>
      <c r="I319" s="59">
        <v>0</v>
      </c>
      <c r="J319" s="59">
        <v>0</v>
      </c>
      <c r="K319" s="59">
        <v>0</v>
      </c>
      <c r="L319" s="59">
        <v>101</v>
      </c>
      <c r="M319" s="59">
        <v>0</v>
      </c>
      <c r="N319" s="59">
        <v>0</v>
      </c>
      <c r="O319" s="59">
        <v>101</v>
      </c>
      <c r="P319" s="59">
        <v>0</v>
      </c>
      <c r="Q319" s="59">
        <v>0</v>
      </c>
      <c r="R319" s="59">
        <v>1</v>
      </c>
      <c r="S319" s="59">
        <v>0</v>
      </c>
      <c r="T319" s="59">
        <f t="shared" si="210"/>
        <v>0</v>
      </c>
      <c r="U319" s="59">
        <f t="shared" si="211"/>
        <v>0</v>
      </c>
      <c r="V319" s="59">
        <f t="shared" si="212"/>
        <v>0</v>
      </c>
      <c r="W319" s="59">
        <f t="shared" si="213"/>
        <v>0</v>
      </c>
      <c r="X319" s="59">
        <f t="shared" si="214"/>
        <v>0</v>
      </c>
      <c r="Y319" s="59">
        <f t="shared" si="215"/>
        <v>0</v>
      </c>
      <c r="Z319" s="59">
        <f t="shared" si="216"/>
        <v>0</v>
      </c>
      <c r="AA319" s="59">
        <f t="shared" si="217"/>
        <v>0</v>
      </c>
      <c r="AB319" s="59">
        <f t="shared" si="218"/>
        <v>0</v>
      </c>
      <c r="AC319" s="59">
        <f t="shared" si="219"/>
        <v>0</v>
      </c>
      <c r="AD319" s="166">
        <f t="shared" si="209"/>
        <v>2</v>
      </c>
      <c r="AE319" s="169">
        <f t="shared" si="220"/>
        <v>0</v>
      </c>
      <c r="AF319" s="169">
        <f t="shared" si="221"/>
        <v>1</v>
      </c>
      <c r="AG319" s="169">
        <f t="shared" si="222"/>
        <v>0</v>
      </c>
      <c r="AH319" s="169">
        <f t="shared" si="223"/>
        <v>1</v>
      </c>
      <c r="AI319" s="169">
        <f t="shared" si="224"/>
        <v>0</v>
      </c>
      <c r="AJ319" s="169">
        <f t="shared" si="225"/>
        <v>0</v>
      </c>
      <c r="AK319" s="169">
        <f t="shared" si="226"/>
        <v>0</v>
      </c>
      <c r="AL319" s="169">
        <f t="shared" si="227"/>
        <v>1</v>
      </c>
      <c r="AM319" s="169">
        <f t="shared" si="228"/>
        <v>0</v>
      </c>
      <c r="AN319" s="169">
        <f t="shared" si="229"/>
        <v>0</v>
      </c>
      <c r="AO319" s="169">
        <f t="shared" si="230"/>
        <v>1</v>
      </c>
      <c r="AP319" s="169">
        <f t="shared" si="231"/>
        <v>0</v>
      </c>
      <c r="AQ319" s="169">
        <f t="shared" si="232"/>
        <v>0</v>
      </c>
      <c r="AR319" s="169">
        <f t="shared" si="233"/>
        <v>0</v>
      </c>
      <c r="AS319" s="169">
        <f t="shared" si="234"/>
        <v>0</v>
      </c>
      <c r="AT319" s="169">
        <f t="shared" si="235"/>
        <v>0</v>
      </c>
      <c r="AU319" s="169">
        <f t="shared" si="236"/>
        <v>0</v>
      </c>
      <c r="AV319" s="169">
        <f t="shared" si="237"/>
        <v>1</v>
      </c>
      <c r="AW319" s="169">
        <f t="shared" si="238"/>
        <v>0</v>
      </c>
      <c r="AX319" s="169">
        <f t="shared" si="239"/>
        <v>0</v>
      </c>
      <c r="AY319" s="169">
        <f t="shared" si="252"/>
        <v>0</v>
      </c>
      <c r="AZ319" s="169">
        <f t="shared" si="240"/>
        <v>0</v>
      </c>
      <c r="BA319" s="169">
        <f t="shared" si="241"/>
        <v>0</v>
      </c>
      <c r="BB319" s="169">
        <f t="shared" si="242"/>
        <v>1</v>
      </c>
      <c r="BC319" s="169">
        <f t="shared" si="243"/>
        <v>0</v>
      </c>
      <c r="BD319" s="169">
        <f t="shared" si="244"/>
        <v>1</v>
      </c>
      <c r="BE319" s="169">
        <f t="shared" si="245"/>
        <v>0</v>
      </c>
      <c r="BF319" s="169">
        <f t="shared" si="246"/>
        <v>0</v>
      </c>
      <c r="BG319" s="169">
        <f t="shared" si="247"/>
        <v>0</v>
      </c>
      <c r="BH319" s="169">
        <f t="shared" si="248"/>
        <v>0</v>
      </c>
      <c r="BI319" s="169">
        <f t="shared" si="249"/>
        <v>0</v>
      </c>
      <c r="BJ319" s="169">
        <f t="shared" si="250"/>
        <v>0</v>
      </c>
      <c r="BK319" s="167">
        <f t="shared" si="251"/>
        <v>0</v>
      </c>
      <c r="BL319" s="169">
        <f t="shared" si="253"/>
        <v>1</v>
      </c>
      <c r="BM319" s="169">
        <f t="shared" si="254"/>
        <v>0</v>
      </c>
      <c r="BN319" s="169">
        <f t="shared" si="255"/>
        <v>1</v>
      </c>
      <c r="BO319" s="169">
        <f t="shared" si="256"/>
        <v>0</v>
      </c>
      <c r="BP319" s="36">
        <f t="shared" si="257"/>
        <v>1</v>
      </c>
      <c r="BQ319">
        <f t="shared" si="258"/>
        <v>0</v>
      </c>
      <c r="BR319" s="36">
        <f t="shared" si="259"/>
        <v>0</v>
      </c>
      <c r="BS319" t="e">
        <f t="shared" si="260"/>
        <v>#N/A</v>
      </c>
    </row>
    <row r="320" spans="1:71">
      <c r="A320" s="59">
        <v>452</v>
      </c>
      <c r="B320" s="59">
        <v>1621081</v>
      </c>
      <c r="C320" s="160">
        <v>74999998.882412896</v>
      </c>
      <c r="D320" s="59">
        <v>35412687.5</v>
      </c>
      <c r="E320" s="59">
        <v>35412687.5</v>
      </c>
      <c r="F320" s="59">
        <v>39587311.382412903</v>
      </c>
      <c r="G320" s="59">
        <v>0</v>
      </c>
      <c r="H320" s="59">
        <v>-7036589824.6787796</v>
      </c>
      <c r="I320" s="59">
        <v>415</v>
      </c>
      <c r="J320" s="59">
        <v>706</v>
      </c>
      <c r="K320" s="59">
        <v>777</v>
      </c>
      <c r="L320" s="59">
        <v>403</v>
      </c>
      <c r="M320" s="59">
        <v>0</v>
      </c>
      <c r="N320" s="59">
        <v>0</v>
      </c>
      <c r="O320" s="59">
        <v>0</v>
      </c>
      <c r="P320" s="59">
        <v>0</v>
      </c>
      <c r="Q320" s="59">
        <v>0</v>
      </c>
      <c r="R320" s="59">
        <v>2</v>
      </c>
      <c r="S320" s="59">
        <v>1</v>
      </c>
      <c r="T320" s="59">
        <f t="shared" si="210"/>
        <v>2</v>
      </c>
      <c r="U320" s="59">
        <f t="shared" si="211"/>
        <v>0</v>
      </c>
      <c r="V320" s="59">
        <f t="shared" si="212"/>
        <v>0</v>
      </c>
      <c r="W320" s="59">
        <f t="shared" si="213"/>
        <v>0</v>
      </c>
      <c r="X320" s="59">
        <f t="shared" si="214"/>
        <v>2</v>
      </c>
      <c r="Y320" s="59">
        <f t="shared" si="215"/>
        <v>0</v>
      </c>
      <c r="Z320" s="59">
        <f t="shared" si="216"/>
        <v>0</v>
      </c>
      <c r="AA320" s="59">
        <f t="shared" si="217"/>
        <v>0</v>
      </c>
      <c r="AB320" s="59">
        <f t="shared" si="218"/>
        <v>0</v>
      </c>
      <c r="AC320" s="59">
        <f t="shared" si="219"/>
        <v>0</v>
      </c>
      <c r="AD320" s="166">
        <f t="shared" ref="AD320:AD383" si="261">COUNTIF(I320, 101)+COUNTIF(L320, 101)+COUNTIF(O320, 101)</f>
        <v>0</v>
      </c>
      <c r="AE320" s="169">
        <f t="shared" si="220"/>
        <v>0</v>
      </c>
      <c r="AF320" s="169">
        <f t="shared" si="221"/>
        <v>0</v>
      </c>
      <c r="AG320" s="169">
        <f t="shared" si="222"/>
        <v>0</v>
      </c>
      <c r="AH320" s="169">
        <f t="shared" si="223"/>
        <v>1</v>
      </c>
      <c r="AI320" s="169">
        <f t="shared" si="224"/>
        <v>0</v>
      </c>
      <c r="AJ320" s="169">
        <f t="shared" si="225"/>
        <v>0</v>
      </c>
      <c r="AK320" s="169">
        <f t="shared" si="226"/>
        <v>0</v>
      </c>
      <c r="AL320" s="169">
        <f t="shared" si="227"/>
        <v>1</v>
      </c>
      <c r="AM320" s="169">
        <f t="shared" si="228"/>
        <v>0</v>
      </c>
      <c r="AN320" s="169">
        <f t="shared" si="229"/>
        <v>0</v>
      </c>
      <c r="AO320" s="169">
        <f t="shared" si="230"/>
        <v>1</v>
      </c>
      <c r="AP320" s="169">
        <f t="shared" si="231"/>
        <v>0</v>
      </c>
      <c r="AQ320" s="169">
        <f t="shared" si="232"/>
        <v>0</v>
      </c>
      <c r="AR320" s="169">
        <f t="shared" si="233"/>
        <v>0</v>
      </c>
      <c r="AS320" s="169">
        <f t="shared" si="234"/>
        <v>0</v>
      </c>
      <c r="AT320" s="169">
        <f t="shared" si="235"/>
        <v>0</v>
      </c>
      <c r="AU320" s="169">
        <f t="shared" si="236"/>
        <v>0</v>
      </c>
      <c r="AV320" s="169">
        <f t="shared" si="237"/>
        <v>1</v>
      </c>
      <c r="AW320" s="169">
        <f t="shared" si="238"/>
        <v>1</v>
      </c>
      <c r="AX320" s="169">
        <f t="shared" si="239"/>
        <v>1</v>
      </c>
      <c r="AY320" s="169">
        <f t="shared" si="252"/>
        <v>0</v>
      </c>
      <c r="AZ320" s="169">
        <f t="shared" si="240"/>
        <v>0</v>
      </c>
      <c r="BA320" s="169">
        <f t="shared" si="241"/>
        <v>1</v>
      </c>
      <c r="BB320" s="169">
        <f t="shared" si="242"/>
        <v>0</v>
      </c>
      <c r="BC320" s="169">
        <f t="shared" si="243"/>
        <v>0</v>
      </c>
      <c r="BD320" s="169">
        <f t="shared" si="244"/>
        <v>1</v>
      </c>
      <c r="BE320" s="169">
        <f t="shared" si="245"/>
        <v>0</v>
      </c>
      <c r="BF320" s="169">
        <f t="shared" si="246"/>
        <v>0</v>
      </c>
      <c r="BG320" s="169">
        <f t="shared" si="247"/>
        <v>1</v>
      </c>
      <c r="BH320" s="169">
        <f t="shared" si="248"/>
        <v>1</v>
      </c>
      <c r="BI320" s="169">
        <f t="shared" si="249"/>
        <v>0</v>
      </c>
      <c r="BJ320" s="169">
        <f t="shared" si="250"/>
        <v>0</v>
      </c>
      <c r="BK320" s="167">
        <f t="shared" si="251"/>
        <v>0</v>
      </c>
      <c r="BL320" s="169">
        <f t="shared" si="253"/>
        <v>0</v>
      </c>
      <c r="BM320" s="169">
        <f t="shared" si="254"/>
        <v>1</v>
      </c>
      <c r="BN320" s="169">
        <f t="shared" si="255"/>
        <v>0</v>
      </c>
      <c r="BO320" s="169">
        <f t="shared" si="256"/>
        <v>1</v>
      </c>
      <c r="BP320" s="36">
        <f t="shared" si="257"/>
        <v>0</v>
      </c>
      <c r="BQ320">
        <f t="shared" si="258"/>
        <v>0</v>
      </c>
      <c r="BR320" s="36">
        <f t="shared" si="259"/>
        <v>2</v>
      </c>
      <c r="BS320" t="e">
        <f t="shared" si="260"/>
        <v>#N/A</v>
      </c>
    </row>
    <row r="321" spans="1:71">
      <c r="A321" s="59">
        <v>166</v>
      </c>
      <c r="B321" s="59">
        <v>121361</v>
      </c>
      <c r="C321" s="160">
        <v>48419641.362588704</v>
      </c>
      <c r="D321" s="59">
        <v>8660714</v>
      </c>
      <c r="E321" s="59">
        <v>8660714</v>
      </c>
      <c r="F321" s="59">
        <v>39758927.362588704</v>
      </c>
      <c r="G321" s="59">
        <v>214.28570556640599</v>
      </c>
      <c r="H321" s="59">
        <v>-2515872515.45367</v>
      </c>
      <c r="I321" s="59">
        <v>0</v>
      </c>
      <c r="J321" s="59">
        <v>0</v>
      </c>
      <c r="K321" s="59">
        <v>0</v>
      </c>
      <c r="L321" s="59">
        <v>101</v>
      </c>
      <c r="M321" s="59">
        <v>0</v>
      </c>
      <c r="N321" s="59">
        <v>0</v>
      </c>
      <c r="O321" s="59">
        <v>101</v>
      </c>
      <c r="P321" s="59">
        <v>0</v>
      </c>
      <c r="Q321" s="59">
        <v>0</v>
      </c>
      <c r="R321" s="59">
        <v>2</v>
      </c>
      <c r="S321" s="59">
        <v>0</v>
      </c>
      <c r="T321" s="59">
        <f t="shared" si="210"/>
        <v>0</v>
      </c>
      <c r="U321" s="59">
        <f t="shared" si="211"/>
        <v>0</v>
      </c>
      <c r="V321" s="59">
        <f t="shared" si="212"/>
        <v>0</v>
      </c>
      <c r="W321" s="59">
        <f t="shared" si="213"/>
        <v>0</v>
      </c>
      <c r="X321" s="59">
        <f t="shared" si="214"/>
        <v>0</v>
      </c>
      <c r="Y321" s="59">
        <f t="shared" si="215"/>
        <v>0</v>
      </c>
      <c r="Z321" s="59">
        <f t="shared" si="216"/>
        <v>0</v>
      </c>
      <c r="AA321" s="59">
        <f t="shared" si="217"/>
        <v>0</v>
      </c>
      <c r="AB321" s="59">
        <f t="shared" si="218"/>
        <v>0</v>
      </c>
      <c r="AC321" s="59">
        <f t="shared" si="219"/>
        <v>0</v>
      </c>
      <c r="AD321" s="166">
        <f t="shared" si="261"/>
        <v>2</v>
      </c>
      <c r="AE321" s="169">
        <f t="shared" si="220"/>
        <v>0</v>
      </c>
      <c r="AF321" s="169">
        <f t="shared" si="221"/>
        <v>1</v>
      </c>
      <c r="AG321" s="169">
        <f t="shared" si="222"/>
        <v>0</v>
      </c>
      <c r="AH321" s="169">
        <f t="shared" si="223"/>
        <v>1</v>
      </c>
      <c r="AI321" s="169">
        <f t="shared" si="224"/>
        <v>0</v>
      </c>
      <c r="AJ321" s="169">
        <f t="shared" si="225"/>
        <v>0</v>
      </c>
      <c r="AK321" s="169">
        <f t="shared" si="226"/>
        <v>0</v>
      </c>
      <c r="AL321" s="169">
        <f t="shared" si="227"/>
        <v>1</v>
      </c>
      <c r="AM321" s="169">
        <f t="shared" si="228"/>
        <v>0</v>
      </c>
      <c r="AN321" s="169">
        <f t="shared" si="229"/>
        <v>0</v>
      </c>
      <c r="AO321" s="169">
        <f t="shared" si="230"/>
        <v>1</v>
      </c>
      <c r="AP321" s="169">
        <f t="shared" si="231"/>
        <v>0</v>
      </c>
      <c r="AQ321" s="169">
        <f t="shared" si="232"/>
        <v>0</v>
      </c>
      <c r="AR321" s="169">
        <f t="shared" si="233"/>
        <v>0</v>
      </c>
      <c r="AS321" s="169">
        <f t="shared" si="234"/>
        <v>0</v>
      </c>
      <c r="AT321" s="169">
        <f t="shared" si="235"/>
        <v>0</v>
      </c>
      <c r="AU321" s="169">
        <f t="shared" si="236"/>
        <v>0</v>
      </c>
      <c r="AV321" s="169">
        <f t="shared" si="237"/>
        <v>1</v>
      </c>
      <c r="AW321" s="169">
        <f t="shared" si="238"/>
        <v>0</v>
      </c>
      <c r="AX321" s="169">
        <f t="shared" si="239"/>
        <v>0</v>
      </c>
      <c r="AY321" s="169">
        <f t="shared" si="252"/>
        <v>0</v>
      </c>
      <c r="AZ321" s="169">
        <f t="shared" si="240"/>
        <v>0</v>
      </c>
      <c r="BA321" s="169">
        <f t="shared" si="241"/>
        <v>0</v>
      </c>
      <c r="BB321" s="169">
        <f t="shared" si="242"/>
        <v>1</v>
      </c>
      <c r="BC321" s="169">
        <f t="shared" si="243"/>
        <v>0</v>
      </c>
      <c r="BD321" s="169">
        <f t="shared" si="244"/>
        <v>1</v>
      </c>
      <c r="BE321" s="169">
        <f t="shared" si="245"/>
        <v>0</v>
      </c>
      <c r="BF321" s="169">
        <f t="shared" si="246"/>
        <v>0</v>
      </c>
      <c r="BG321" s="169">
        <f t="shared" si="247"/>
        <v>0</v>
      </c>
      <c r="BH321" s="169">
        <f t="shared" si="248"/>
        <v>0</v>
      </c>
      <c r="BI321" s="169">
        <f t="shared" si="249"/>
        <v>0</v>
      </c>
      <c r="BJ321" s="169">
        <f t="shared" si="250"/>
        <v>0</v>
      </c>
      <c r="BK321" s="167">
        <f t="shared" si="251"/>
        <v>0</v>
      </c>
      <c r="BL321" s="169">
        <f t="shared" si="253"/>
        <v>0</v>
      </c>
      <c r="BM321" s="169">
        <f t="shared" si="254"/>
        <v>1</v>
      </c>
      <c r="BN321" s="169">
        <f t="shared" si="255"/>
        <v>1</v>
      </c>
      <c r="BO321" s="169">
        <f t="shared" si="256"/>
        <v>0</v>
      </c>
      <c r="BP321" s="36">
        <f t="shared" si="257"/>
        <v>1</v>
      </c>
      <c r="BQ321">
        <f t="shared" si="258"/>
        <v>0</v>
      </c>
      <c r="BR321" s="36">
        <f t="shared" si="259"/>
        <v>0</v>
      </c>
      <c r="BS321" t="e">
        <f t="shared" si="260"/>
        <v>#N/A</v>
      </c>
    </row>
    <row r="322" spans="1:71">
      <c r="A322" s="59">
        <v>46</v>
      </c>
      <c r="B322" s="59">
        <v>15273</v>
      </c>
      <c r="C322" s="160">
        <v>82142856.793136001</v>
      </c>
      <c r="D322" s="59">
        <v>42321428</v>
      </c>
      <c r="E322" s="59">
        <v>42321428</v>
      </c>
      <c r="F322" s="59">
        <v>39821428.793136001</v>
      </c>
      <c r="G322" s="59">
        <v>64.285713195800795</v>
      </c>
      <c r="H322" s="59">
        <v>-415112241.71095699</v>
      </c>
      <c r="I322" s="59">
        <v>0</v>
      </c>
      <c r="J322" s="59">
        <v>0</v>
      </c>
      <c r="K322" s="59">
        <v>0</v>
      </c>
      <c r="L322" s="59">
        <v>416</v>
      </c>
      <c r="M322" s="59">
        <v>0</v>
      </c>
      <c r="N322" s="59">
        <v>0</v>
      </c>
      <c r="O322" s="59">
        <v>0</v>
      </c>
      <c r="P322" s="59">
        <v>0</v>
      </c>
      <c r="Q322" s="59">
        <v>0</v>
      </c>
      <c r="R322" s="59">
        <v>2</v>
      </c>
      <c r="S322" s="59">
        <v>0</v>
      </c>
      <c r="T322" s="59">
        <f t="shared" si="210"/>
        <v>1</v>
      </c>
      <c r="U322" s="59">
        <f t="shared" si="211"/>
        <v>0</v>
      </c>
      <c r="V322" s="59">
        <f t="shared" si="212"/>
        <v>0</v>
      </c>
      <c r="W322" s="59">
        <f t="shared" si="213"/>
        <v>0</v>
      </c>
      <c r="X322" s="59">
        <f t="shared" si="214"/>
        <v>0</v>
      </c>
      <c r="Y322" s="59">
        <f t="shared" si="215"/>
        <v>0</v>
      </c>
      <c r="Z322" s="59">
        <f t="shared" si="216"/>
        <v>0</v>
      </c>
      <c r="AA322" s="59">
        <f t="shared" si="217"/>
        <v>0</v>
      </c>
      <c r="AB322" s="59">
        <f t="shared" si="218"/>
        <v>0</v>
      </c>
      <c r="AC322" s="59">
        <f t="shared" si="219"/>
        <v>0</v>
      </c>
      <c r="AD322" s="166">
        <f t="shared" si="261"/>
        <v>0</v>
      </c>
      <c r="AE322" s="169">
        <f t="shared" si="220"/>
        <v>0</v>
      </c>
      <c r="AF322" s="169">
        <f t="shared" si="221"/>
        <v>0</v>
      </c>
      <c r="AG322" s="169">
        <f t="shared" si="222"/>
        <v>0</v>
      </c>
      <c r="AH322" s="169">
        <f t="shared" si="223"/>
        <v>1</v>
      </c>
      <c r="AI322" s="169">
        <f t="shared" si="224"/>
        <v>0</v>
      </c>
      <c r="AJ322" s="169">
        <f t="shared" si="225"/>
        <v>0</v>
      </c>
      <c r="AK322" s="169">
        <f t="shared" si="226"/>
        <v>0</v>
      </c>
      <c r="AL322" s="169">
        <f t="shared" si="227"/>
        <v>1</v>
      </c>
      <c r="AM322" s="169">
        <f t="shared" si="228"/>
        <v>0</v>
      </c>
      <c r="AN322" s="169">
        <f t="shared" si="229"/>
        <v>0</v>
      </c>
      <c r="AO322" s="169">
        <f t="shared" si="230"/>
        <v>1</v>
      </c>
      <c r="AP322" s="169">
        <f t="shared" si="231"/>
        <v>0</v>
      </c>
      <c r="AQ322" s="169">
        <f t="shared" si="232"/>
        <v>0</v>
      </c>
      <c r="AR322" s="169">
        <f t="shared" si="233"/>
        <v>0</v>
      </c>
      <c r="AS322" s="169">
        <f t="shared" si="234"/>
        <v>0</v>
      </c>
      <c r="AT322" s="169">
        <f t="shared" si="235"/>
        <v>0</v>
      </c>
      <c r="AU322" s="169">
        <f t="shared" si="236"/>
        <v>0</v>
      </c>
      <c r="AV322" s="169">
        <f t="shared" si="237"/>
        <v>1</v>
      </c>
      <c r="AW322" s="169">
        <f t="shared" si="238"/>
        <v>1</v>
      </c>
      <c r="AX322" s="169">
        <f t="shared" si="239"/>
        <v>0</v>
      </c>
      <c r="AY322" s="169">
        <f t="shared" si="252"/>
        <v>1</v>
      </c>
      <c r="AZ322" s="169">
        <f t="shared" si="240"/>
        <v>0</v>
      </c>
      <c r="BA322" s="169">
        <f t="shared" si="241"/>
        <v>0</v>
      </c>
      <c r="BB322" s="169">
        <f t="shared" si="242"/>
        <v>1</v>
      </c>
      <c r="BC322" s="169">
        <f t="shared" si="243"/>
        <v>0</v>
      </c>
      <c r="BD322" s="169">
        <f t="shared" si="244"/>
        <v>1</v>
      </c>
      <c r="BE322" s="169">
        <f t="shared" si="245"/>
        <v>0</v>
      </c>
      <c r="BF322" s="169">
        <f t="shared" si="246"/>
        <v>0</v>
      </c>
      <c r="BG322" s="169">
        <f t="shared" si="247"/>
        <v>0</v>
      </c>
      <c r="BH322" s="169">
        <f t="shared" si="248"/>
        <v>0</v>
      </c>
      <c r="BI322" s="169">
        <f t="shared" si="249"/>
        <v>0</v>
      </c>
      <c r="BJ322" s="169">
        <f t="shared" si="250"/>
        <v>1</v>
      </c>
      <c r="BK322" s="167">
        <f t="shared" si="251"/>
        <v>0</v>
      </c>
      <c r="BL322" s="169">
        <f t="shared" si="253"/>
        <v>0</v>
      </c>
      <c r="BM322" s="169">
        <f t="shared" si="254"/>
        <v>1</v>
      </c>
      <c r="BN322" s="169">
        <f t="shared" si="255"/>
        <v>1</v>
      </c>
      <c r="BO322" s="169">
        <f t="shared" si="256"/>
        <v>0</v>
      </c>
      <c r="BP322" s="36">
        <f t="shared" si="257"/>
        <v>0</v>
      </c>
      <c r="BQ322">
        <f t="shared" si="258"/>
        <v>0</v>
      </c>
      <c r="BR322" s="36">
        <f t="shared" si="259"/>
        <v>1</v>
      </c>
      <c r="BS322" t="e">
        <f t="shared" si="260"/>
        <v>#N/A</v>
      </c>
    </row>
    <row r="323" spans="1:71">
      <c r="A323" s="59">
        <v>334</v>
      </c>
      <c r="B323" s="59">
        <v>191263</v>
      </c>
      <c r="C323" s="160">
        <v>60714286.748243898</v>
      </c>
      <c r="D323" s="59">
        <v>9800000</v>
      </c>
      <c r="E323" s="59">
        <v>20700000</v>
      </c>
      <c r="F323" s="59">
        <v>40014286.748243898</v>
      </c>
      <c r="G323" s="59">
        <v>291.42858123779303</v>
      </c>
      <c r="H323" s="59">
        <v>-4640590534.3829899</v>
      </c>
      <c r="I323" s="59">
        <v>0</v>
      </c>
      <c r="J323" s="59">
        <v>0</v>
      </c>
      <c r="K323" s="59">
        <v>0</v>
      </c>
      <c r="L323" s="59">
        <v>411</v>
      </c>
      <c r="M323" s="59">
        <v>102</v>
      </c>
      <c r="N323" s="59">
        <v>0</v>
      </c>
      <c r="O323" s="59">
        <v>0</v>
      </c>
      <c r="P323" s="59">
        <v>0</v>
      </c>
      <c r="Q323" s="59">
        <v>0</v>
      </c>
      <c r="R323" s="59">
        <v>2</v>
      </c>
      <c r="S323" s="59">
        <v>0</v>
      </c>
      <c r="T323" s="59">
        <f t="shared" si="210"/>
        <v>1</v>
      </c>
      <c r="U323" s="59">
        <f t="shared" si="211"/>
        <v>0</v>
      </c>
      <c r="V323" s="59">
        <f t="shared" si="212"/>
        <v>0</v>
      </c>
      <c r="W323" s="59">
        <f t="shared" si="213"/>
        <v>0</v>
      </c>
      <c r="X323" s="59">
        <f t="shared" si="214"/>
        <v>0</v>
      </c>
      <c r="Y323" s="59">
        <f t="shared" si="215"/>
        <v>0</v>
      </c>
      <c r="Z323" s="59">
        <f t="shared" si="216"/>
        <v>0</v>
      </c>
      <c r="AA323" s="59">
        <f t="shared" si="217"/>
        <v>1</v>
      </c>
      <c r="AB323" s="59">
        <f t="shared" si="218"/>
        <v>0</v>
      </c>
      <c r="AC323" s="59">
        <f t="shared" si="219"/>
        <v>0</v>
      </c>
      <c r="AD323" s="166">
        <f t="shared" si="261"/>
        <v>0</v>
      </c>
      <c r="AE323" s="169">
        <f t="shared" si="220"/>
        <v>0</v>
      </c>
      <c r="AF323" s="169">
        <f t="shared" si="221"/>
        <v>0</v>
      </c>
      <c r="AG323" s="169">
        <f t="shared" si="222"/>
        <v>0</v>
      </c>
      <c r="AH323" s="169">
        <f t="shared" si="223"/>
        <v>1</v>
      </c>
      <c r="AI323" s="169">
        <f t="shared" si="224"/>
        <v>0</v>
      </c>
      <c r="AJ323" s="169">
        <f t="shared" si="225"/>
        <v>0</v>
      </c>
      <c r="AK323" s="169">
        <f t="shared" si="226"/>
        <v>0</v>
      </c>
      <c r="AL323" s="169">
        <f t="shared" si="227"/>
        <v>1</v>
      </c>
      <c r="AM323" s="169">
        <f t="shared" si="228"/>
        <v>0</v>
      </c>
      <c r="AN323" s="169">
        <f t="shared" si="229"/>
        <v>0</v>
      </c>
      <c r="AO323" s="169">
        <f t="shared" si="230"/>
        <v>1</v>
      </c>
      <c r="AP323" s="169">
        <f t="shared" si="231"/>
        <v>0</v>
      </c>
      <c r="AQ323" s="169">
        <f t="shared" si="232"/>
        <v>0</v>
      </c>
      <c r="AR323" s="169">
        <f t="shared" si="233"/>
        <v>0</v>
      </c>
      <c r="AS323" s="169">
        <f t="shared" si="234"/>
        <v>0</v>
      </c>
      <c r="AT323" s="169">
        <f t="shared" si="235"/>
        <v>0</v>
      </c>
      <c r="AU323" s="169">
        <f t="shared" si="236"/>
        <v>0</v>
      </c>
      <c r="AV323" s="169">
        <f t="shared" si="237"/>
        <v>1</v>
      </c>
      <c r="AW323" s="169">
        <f t="shared" si="238"/>
        <v>1</v>
      </c>
      <c r="AX323" s="169">
        <f t="shared" si="239"/>
        <v>0</v>
      </c>
      <c r="AY323" s="169">
        <f t="shared" si="252"/>
        <v>1</v>
      </c>
      <c r="AZ323" s="169">
        <f t="shared" si="240"/>
        <v>0</v>
      </c>
      <c r="BA323" s="169">
        <f t="shared" si="241"/>
        <v>0</v>
      </c>
      <c r="BB323" s="169">
        <f t="shared" si="242"/>
        <v>1</v>
      </c>
      <c r="BC323" s="169">
        <f t="shared" si="243"/>
        <v>1</v>
      </c>
      <c r="BD323" s="169">
        <f t="shared" si="244"/>
        <v>0</v>
      </c>
      <c r="BE323" s="169">
        <f t="shared" si="245"/>
        <v>0</v>
      </c>
      <c r="BF323" s="169">
        <f t="shared" si="246"/>
        <v>0</v>
      </c>
      <c r="BG323" s="169">
        <f t="shared" si="247"/>
        <v>0</v>
      </c>
      <c r="BH323" s="169">
        <f t="shared" si="248"/>
        <v>0</v>
      </c>
      <c r="BI323" s="169">
        <f t="shared" si="249"/>
        <v>0</v>
      </c>
      <c r="BJ323" s="169">
        <f t="shared" si="250"/>
        <v>0</v>
      </c>
      <c r="BK323" s="167">
        <f t="shared" si="251"/>
        <v>1</v>
      </c>
      <c r="BL323" s="169">
        <f t="shared" si="253"/>
        <v>0</v>
      </c>
      <c r="BM323" s="169">
        <f t="shared" si="254"/>
        <v>1</v>
      </c>
      <c r="BN323" s="169">
        <f t="shared" si="255"/>
        <v>1</v>
      </c>
      <c r="BO323" s="169">
        <f t="shared" si="256"/>
        <v>0</v>
      </c>
      <c r="BP323" s="36">
        <f t="shared" si="257"/>
        <v>0</v>
      </c>
      <c r="BQ323">
        <f t="shared" si="258"/>
        <v>0</v>
      </c>
      <c r="BR323" s="36">
        <f t="shared" si="259"/>
        <v>1</v>
      </c>
      <c r="BS323" t="e">
        <f t="shared" si="260"/>
        <v>#N/A</v>
      </c>
    </row>
    <row r="324" spans="1:71">
      <c r="A324" s="59">
        <v>371</v>
      </c>
      <c r="B324" s="59">
        <v>221161</v>
      </c>
      <c r="C324" s="160">
        <v>63799999.049305901</v>
      </c>
      <c r="D324" s="59">
        <v>15690000</v>
      </c>
      <c r="E324" s="59">
        <v>22690000</v>
      </c>
      <c r="F324" s="59">
        <v>41109999.049305901</v>
      </c>
      <c r="G324" s="59">
        <v>280</v>
      </c>
      <c r="H324" s="59">
        <v>-5567723650.4358101</v>
      </c>
      <c r="I324" s="59">
        <v>101</v>
      </c>
      <c r="J324" s="59">
        <v>0</v>
      </c>
      <c r="K324" s="59">
        <v>0</v>
      </c>
      <c r="L324" s="59">
        <v>101</v>
      </c>
      <c r="M324" s="59">
        <v>0</v>
      </c>
      <c r="N324" s="59">
        <v>0</v>
      </c>
      <c r="O324" s="59">
        <v>0</v>
      </c>
      <c r="P324" s="59">
        <v>0</v>
      </c>
      <c r="Q324" s="59">
        <v>0</v>
      </c>
      <c r="R324" s="59">
        <v>1</v>
      </c>
      <c r="S324" s="59">
        <v>0</v>
      </c>
      <c r="T324" s="59">
        <f t="shared" ref="T324:T387" si="262">COUNTIFS(I324, "&gt;400", I324, "&lt;500")+COUNTIFS(L324, "&gt;400", L324, "&lt;500")+COUNTIFS(O324, "&gt;400", O324, "&lt;500")</f>
        <v>0</v>
      </c>
      <c r="U324" s="59">
        <f t="shared" ref="U324:U387" si="263">COUNTIFS(J324, "&gt;200", J324, "&lt;400")+COUNTIFS(L324, "&gt;200", L324, "&lt;400")+COUNTIFS(O324, "&gt;200", O324, "&lt;400")</f>
        <v>0</v>
      </c>
      <c r="V324" s="59">
        <f t="shared" ref="V324:V387" si="264">COUNTIF($I324, 102)+COUNTIF($L324, 102)+COUNTIF($O324, 102)</f>
        <v>0</v>
      </c>
      <c r="W324" s="59">
        <f t="shared" ref="W324:W387" si="265">IF(AND(J324&gt;399, J324&lt;500), 1,0) + IF(AND(K324&gt;399, K324&lt;500), 1,0) +IF(AND(M324&gt;399, M324&lt;500), 1,0) +IF(AND(N324&gt;399, N324&lt;500), 1,0) +IF(AND(P324&gt;399, P324&lt;500), 1,0) +IF(AND(Q324&gt;399, Q324&lt;500), 1,0)</f>
        <v>0</v>
      </c>
      <c r="X324" s="59">
        <f t="shared" ref="X324:X387" si="266">IF(AND(J324&gt;700, J324&lt;890), 1,0) + IF(AND(K324&gt;700, K324&lt;890), 1,0) +IF(AND(M324&gt;700, M324&lt;890), 1,0) +IF(AND(N324&gt;700, N324&lt;890), 1,0) +IF(AND(P324&gt;700, P324&lt;890), 1,0) +IF(AND(Q324&gt;700, Q324&lt;890), 1,0)</f>
        <v>0</v>
      </c>
      <c r="Y324" s="59">
        <f t="shared" ref="Y324:Y387" si="267">IF(AND(J324&gt;200, J324&lt;400), 1,0) + IF(AND(K324&gt;200, K324&lt;400), 1,0) +IF(AND(M324&gt;200, M324&lt;400), 1,0) +IF(AND(N324&gt;200, N324&lt;400), 1,0) +IF(AND(P324&gt;200, P324&lt;400), 1,0) +IF(AND(Q324&gt;200, Q324&lt;400), 1,0)</f>
        <v>0</v>
      </c>
      <c r="Z324" s="59">
        <f t="shared" ref="Z324:Z387" si="268">IF(J324=101, 1,0) + IF(K324=101, 1,0) +IF(M324=101, 1,0) +IF(N324=101, 1,0) +IF(P324=101, 1,0) +IF(Q324=101, 1,0)</f>
        <v>0</v>
      </c>
      <c r="AA324" s="59">
        <f t="shared" ref="AA324:AA387" si="269">IF(J324=102, 1,0) + IF(K324=102, 1,0) +IF(M324=102, 1,0) +IF(N324=102, 1,0) +IF(P324=102, 1,0) +IF(Q324=102, 1,0)</f>
        <v>0</v>
      </c>
      <c r="AB324" s="59">
        <f t="shared" ref="AB324:AB387" si="270">IF(AND(J324&gt;500, J324&lt;600), 1,0) + IF(AND(K324&gt;500, K324&lt;600), 1,0) +IF(AND(M324&gt;500, M324&lt;600), 1,0) +IF(AND(N324&gt;500, N324&lt;600), 1,0) +IF(AND(P324&gt;500, P324&lt;600), 1,0) +IF(AND(Q324&gt;500, Q324&lt;600), 1,0)</f>
        <v>0</v>
      </c>
      <c r="AC324" s="59">
        <f t="shared" ref="AC324:AC387" si="271">IF(AND(J324&gt;0, SUM(W324:AB324)=0), 1,0) + IF(AND(K324&gt;0, SUM(W324:AB324)=0), 1,0) +IF(AND(M324&gt;0, SUM(W324:AB324)=0), 1,0) +IF(AND(N324&gt;0, SUM(W324:AB324)=0), 1,0) +IF(AND(P324&gt;0, SUM(W324:AB324)=0), 1,0) +IF(AND(Q324&gt;0, SUM(W324:AB324)=0), 1,0)</f>
        <v>0</v>
      </c>
      <c r="AD324" s="166">
        <f t="shared" si="261"/>
        <v>2</v>
      </c>
      <c r="AE324" s="169">
        <f t="shared" ref="AE324:AE387" si="272">IF(AD324=1, 1,0)</f>
        <v>0</v>
      </c>
      <c r="AF324" s="169">
        <f t="shared" ref="AF324:AF387" si="273">IF(AD324&gt;=2, 1,0)</f>
        <v>1</v>
      </c>
      <c r="AG324" s="169">
        <f t="shared" ref="AG324:AG387" si="274">IF(IF(I324=101,1,0) * IF(J324&lt;&gt;0, 1,0) +IF(I324=101,1,0)* IF(K324&lt;&gt;0, 1,0) + IF(L324=101,1,0) * IF(M324&lt;&gt;0, 1,0) +IF(L324=101,1,0)* IF(N324&lt;&gt;0, 1,0) + IF(O324=101,1,0) * IF(P324&lt;&gt;0, 1,0) +IF(O324=101,1,0)* IF(Q324&lt;&gt;0, 1,0)&gt;0, 1,0)</f>
        <v>0</v>
      </c>
      <c r="AH324" s="169">
        <f t="shared" ref="AH324:AH387" si="275">IF(AG324=0, 1,0)</f>
        <v>1</v>
      </c>
      <c r="AI324" s="169">
        <f t="shared" ref="AI324:AI387" si="276">IF(AND(AD324&gt;0, T324&gt;0), 1, 0)</f>
        <v>0</v>
      </c>
      <c r="AJ324" s="169">
        <f t="shared" ref="AJ324:AJ387" si="277">IF(AND(AD324&gt;0, V324&gt;0), 1, 0)</f>
        <v>0</v>
      </c>
      <c r="AK324" s="169">
        <f t="shared" ref="AK324:AK387" si="278">IF(AND(AD324&gt;0, U324&gt;0), 1, 0)</f>
        <v>0</v>
      </c>
      <c r="AL324" s="169">
        <f t="shared" ref="AL324:AL387" si="279">IF(SUM(AI324:AK324)&gt;0,0,1)</f>
        <v>1</v>
      </c>
      <c r="AM324" s="169">
        <f t="shared" ref="AM324:AM387" si="280">IF(V324&gt;0, 1,0)</f>
        <v>0</v>
      </c>
      <c r="AN324" s="169">
        <f t="shared" ref="AN324:AN387" si="281">IF(I324=102,1,0) * IF(J324&lt;&gt;0, 1,0) +IF(I324=102,1,0)* IF(K324&lt;&gt;0, 1,0) + IF(L324=102,1,0) * IF(M324&lt;&gt;0, 1,0) +IF(L324=102,1,0)* IF(N324&lt;&gt;0, 1,0) + IF(O324=102,1,0) * IF(P324&lt;&gt;0, 1,0) +IF(O324=102,1,0)* IF(Q324&lt;&gt;0, 1,0)</f>
        <v>0</v>
      </c>
      <c r="AO324" s="169">
        <f t="shared" ref="AO324:AO387" si="282">IF(AN324=0, 1,0)</f>
        <v>1</v>
      </c>
      <c r="AP324" s="169">
        <f t="shared" ref="AP324:AP387" si="283">IF(V324&gt;1,1,0)</f>
        <v>0</v>
      </c>
      <c r="AQ324" s="169">
        <f t="shared" ref="AQ324:AQ387" si="284">IF(V324 = 1, 1, 0)</f>
        <v>0</v>
      </c>
      <c r="AR324" s="169">
        <f t="shared" ref="AR324:AR387" si="285">IF(SUM(AS324:AU324)&gt;0, 1,0)</f>
        <v>0</v>
      </c>
      <c r="AS324" s="169">
        <f t="shared" ref="AS324:AS387" si="286">IF(AND(T324&gt;0, V324&gt;0), 1,0)</f>
        <v>0</v>
      </c>
      <c r="AT324" s="169">
        <f t="shared" ref="AT324:AT387" si="287">AJ324</f>
        <v>0</v>
      </c>
      <c r="AU324" s="169">
        <f t="shared" ref="AU324:AU387" si="288">IF(AND(V324&gt;0, U324&gt;0),1,0)</f>
        <v>0</v>
      </c>
      <c r="AV324" s="169">
        <f t="shared" ref="AV324:AV387" si="289">IF(SUM(AS324:AU324)&gt;0,0,1)</f>
        <v>1</v>
      </c>
      <c r="AW324" s="169">
        <f t="shared" ref="AW324:AW387" si="290">IF(T324&gt;0,1,0)</f>
        <v>0</v>
      </c>
      <c r="AX324" s="169">
        <f t="shared" ref="AX324:AX387" si="291">IF(T324&gt;1, 1,0)</f>
        <v>0</v>
      </c>
      <c r="AY324" s="169">
        <f t="shared" si="252"/>
        <v>0</v>
      </c>
      <c r="AZ324" s="169">
        <f t="shared" ref="AZ324:AZ387" si="292">IF(SUM(AS324,AI324)&gt;0,1,0)</f>
        <v>0</v>
      </c>
      <c r="BA324" s="169">
        <f t="shared" ref="BA324:BA387" si="293">IF(AND(AW324&gt;0, X324&gt;0),1,0)+IF(AND(AW324&gt;0, (COUNTIFS(I324, "&gt;700", L324, "&gt;700", O324, "&gt;700")&gt;0)),1,0)</f>
        <v>0</v>
      </c>
      <c r="BB324" s="169">
        <f t="shared" ref="BB324:BB387" si="294">IF(BA324 = 0, 1,0)</f>
        <v>1</v>
      </c>
      <c r="BC324" s="169">
        <f t="shared" ref="BC324:BC387" si="295">IF(COUNTIFS(I324, "&gt;400", I324,"&lt;600"),1,0) * IF(COUNTIFS(J324,"&gt;0", J324,"&lt;700")+  COUNTIFS(K324,"&gt;0", K324,"&lt;700")&gt;0,1,0) + IF(COUNTIFS(L324, "&gt;400", L324,"&lt;600"),1,0) * IF(COUNTIFS(M324,"&gt;0", M324,"&lt;700")+ COUNTIFS(N324,"&gt;0", N324,"&lt;700")&gt;0,1,0) + IF(COUNTIFS(O324, "&gt;400", O324,"&lt;600"),1,0) * IF(COUNTIFS(P324,"&gt;0", P324,"&lt;700")+  COUNTIFS(Q324,"&gt;0", Q324,"&lt;700")&gt;0,1,0)</f>
        <v>0</v>
      </c>
      <c r="BD324" s="169">
        <f t="shared" ref="BD324:BD387" si="296">IF(BC324 = 0, 1,0)</f>
        <v>1</v>
      </c>
      <c r="BE324" s="169">
        <f t="shared" ref="BE324:BE387" si="297">COUNTIF(I324, 406)+COUNTIF(L324, 406)+COUNTIF(O324, 406)</f>
        <v>0</v>
      </c>
      <c r="BF324" s="169">
        <f t="shared" ref="BF324:BF387" si="298">COUNTIF(I324, 417)+COUNTIF(L324, 417)+COUNTIF(O324, 417)</f>
        <v>0</v>
      </c>
      <c r="BG324" s="169">
        <f t="shared" ref="BG324:BG387" si="299">COUNTIF(I324, 403)+COUNTIF(L324, 403)+COUNTIF(O324, 403)</f>
        <v>0</v>
      </c>
      <c r="BH324" s="169">
        <f t="shared" ref="BH324:BH387" si="300">COUNTIF(I324, 415)+COUNTIF(L324, 415)+COUNTIF(O324, 415)</f>
        <v>0</v>
      </c>
      <c r="BI324" s="169">
        <f t="shared" ref="BI324:BI387" si="301">COUNTIF(I324, 405)+COUNTIF(L324, 405)+COUNTIF(O324, 405)</f>
        <v>0</v>
      </c>
      <c r="BJ324" s="169">
        <f t="shared" ref="BJ324:BJ387" si="302">IF(OR(COUNTIF(I324, 416)=1, COUNTIF(I324, 412)=1), 1,0)   +IF(OR(COUNTIF(L324, 416)=1, COUNTIF(L324, 412)=1), 1,0)+IF(OR(COUNTIF(O324, 416)=1, COUNTIF(O324, 412)=1), 1,0)</f>
        <v>0</v>
      </c>
      <c r="BK324" s="167">
        <f t="shared" ref="BK324:BK387" si="303">IF(AND(AW324&gt;0, SUM(BE324:BJ324) = 0), 1,0)</f>
        <v>0</v>
      </c>
      <c r="BL324" s="169">
        <f t="shared" si="253"/>
        <v>1</v>
      </c>
      <c r="BM324" s="169">
        <f t="shared" si="254"/>
        <v>0</v>
      </c>
      <c r="BN324" s="169">
        <f t="shared" si="255"/>
        <v>1</v>
      </c>
      <c r="BO324" s="169">
        <f t="shared" si="256"/>
        <v>0</v>
      </c>
      <c r="BP324" s="36">
        <f t="shared" si="257"/>
        <v>1</v>
      </c>
      <c r="BQ324">
        <f t="shared" si="258"/>
        <v>0</v>
      </c>
      <c r="BR324" s="36">
        <f t="shared" si="259"/>
        <v>0</v>
      </c>
      <c r="BS324" t="e">
        <f t="shared" si="260"/>
        <v>#N/A</v>
      </c>
    </row>
    <row r="325" spans="1:71">
      <c r="A325" s="59">
        <v>100</v>
      </c>
      <c r="B325" s="59">
        <v>24115</v>
      </c>
      <c r="C325" s="160">
        <v>58000001.296401098</v>
      </c>
      <c r="D325" s="59">
        <v>10725001</v>
      </c>
      <c r="E325" s="59">
        <v>16725001</v>
      </c>
      <c r="F325" s="59">
        <v>41275000.296401098</v>
      </c>
      <c r="G325" s="59">
        <v>100</v>
      </c>
      <c r="H325" s="59">
        <v>-1646877752.18172</v>
      </c>
      <c r="I325" s="59">
        <v>0</v>
      </c>
      <c r="J325" s="59">
        <v>0</v>
      </c>
      <c r="K325" s="59">
        <v>0</v>
      </c>
      <c r="L325" s="59">
        <v>101</v>
      </c>
      <c r="M325" s="59">
        <v>0</v>
      </c>
      <c r="N325" s="59">
        <v>0</v>
      </c>
      <c r="O325" s="59">
        <v>101</v>
      </c>
      <c r="P325" s="59">
        <v>0</v>
      </c>
      <c r="Q325" s="59">
        <v>0</v>
      </c>
      <c r="R325" s="59">
        <v>1</v>
      </c>
      <c r="S325" s="59">
        <v>1</v>
      </c>
      <c r="T325" s="59">
        <f t="shared" si="262"/>
        <v>0</v>
      </c>
      <c r="U325" s="59">
        <f t="shared" si="263"/>
        <v>0</v>
      </c>
      <c r="V325" s="59">
        <f t="shared" si="264"/>
        <v>0</v>
      </c>
      <c r="W325" s="59">
        <f t="shared" si="265"/>
        <v>0</v>
      </c>
      <c r="X325" s="59">
        <f t="shared" si="266"/>
        <v>0</v>
      </c>
      <c r="Y325" s="59">
        <f t="shared" si="267"/>
        <v>0</v>
      </c>
      <c r="Z325" s="59">
        <f t="shared" si="268"/>
        <v>0</v>
      </c>
      <c r="AA325" s="59">
        <f t="shared" si="269"/>
        <v>0</v>
      </c>
      <c r="AB325" s="59">
        <f t="shared" si="270"/>
        <v>0</v>
      </c>
      <c r="AC325" s="59">
        <f t="shared" si="271"/>
        <v>0</v>
      </c>
      <c r="AD325" s="166">
        <f t="shared" si="261"/>
        <v>2</v>
      </c>
      <c r="AE325" s="169">
        <f t="shared" si="272"/>
        <v>0</v>
      </c>
      <c r="AF325" s="169">
        <f t="shared" si="273"/>
        <v>1</v>
      </c>
      <c r="AG325" s="169">
        <f t="shared" si="274"/>
        <v>0</v>
      </c>
      <c r="AH325" s="169">
        <f t="shared" si="275"/>
        <v>1</v>
      </c>
      <c r="AI325" s="169">
        <f t="shared" si="276"/>
        <v>0</v>
      </c>
      <c r="AJ325" s="169">
        <f t="shared" si="277"/>
        <v>0</v>
      </c>
      <c r="AK325" s="169">
        <f t="shared" si="278"/>
        <v>0</v>
      </c>
      <c r="AL325" s="169">
        <f t="shared" si="279"/>
        <v>1</v>
      </c>
      <c r="AM325" s="169">
        <f t="shared" si="280"/>
        <v>0</v>
      </c>
      <c r="AN325" s="169">
        <f t="shared" si="281"/>
        <v>0</v>
      </c>
      <c r="AO325" s="169">
        <f t="shared" si="282"/>
        <v>1</v>
      </c>
      <c r="AP325" s="169">
        <f t="shared" si="283"/>
        <v>0</v>
      </c>
      <c r="AQ325" s="169">
        <f t="shared" si="284"/>
        <v>0</v>
      </c>
      <c r="AR325" s="169">
        <f t="shared" si="285"/>
        <v>0</v>
      </c>
      <c r="AS325" s="169">
        <f t="shared" si="286"/>
        <v>0</v>
      </c>
      <c r="AT325" s="169">
        <f t="shared" si="287"/>
        <v>0</v>
      </c>
      <c r="AU325" s="169">
        <f t="shared" si="288"/>
        <v>0</v>
      </c>
      <c r="AV325" s="169">
        <f t="shared" si="289"/>
        <v>1</v>
      </c>
      <c r="AW325" s="169">
        <f t="shared" si="290"/>
        <v>0</v>
      </c>
      <c r="AX325" s="169">
        <f t="shared" si="291"/>
        <v>0</v>
      </c>
      <c r="AY325" s="169">
        <f t="shared" ref="AY325:AY388" si="304">IF(T325=1, 1, 0)</f>
        <v>0</v>
      </c>
      <c r="AZ325" s="169">
        <f t="shared" si="292"/>
        <v>0</v>
      </c>
      <c r="BA325" s="169">
        <f t="shared" si="293"/>
        <v>0</v>
      </c>
      <c r="BB325" s="169">
        <f t="shared" si="294"/>
        <v>1</v>
      </c>
      <c r="BC325" s="169">
        <f t="shared" si="295"/>
        <v>0</v>
      </c>
      <c r="BD325" s="169">
        <f t="shared" si="296"/>
        <v>1</v>
      </c>
      <c r="BE325" s="169">
        <f t="shared" si="297"/>
        <v>0</v>
      </c>
      <c r="BF325" s="169">
        <f t="shared" si="298"/>
        <v>0</v>
      </c>
      <c r="BG325" s="169">
        <f t="shared" si="299"/>
        <v>0</v>
      </c>
      <c r="BH325" s="169">
        <f t="shared" si="300"/>
        <v>0</v>
      </c>
      <c r="BI325" s="169">
        <f t="shared" si="301"/>
        <v>0</v>
      </c>
      <c r="BJ325" s="169">
        <f t="shared" si="302"/>
        <v>0</v>
      </c>
      <c r="BK325" s="167">
        <f t="shared" si="303"/>
        <v>0</v>
      </c>
      <c r="BL325" s="169">
        <f t="shared" ref="BL325:BL388" si="305">IF(R325 = 1, 1,0)</f>
        <v>1</v>
      </c>
      <c r="BM325" s="169">
        <f t="shared" ref="BM325:BM388" si="306">IF(R325 = 2, 1,0)</f>
        <v>0</v>
      </c>
      <c r="BN325" s="169">
        <f t="shared" ref="BN325:BN388" si="307">IF(S325 = 1, 0,1)</f>
        <v>0</v>
      </c>
      <c r="BO325" s="169">
        <f t="shared" ref="BO325:BO388" si="308">IF(S325 = 1, 1,0)</f>
        <v>1</v>
      </c>
      <c r="BP325" s="36">
        <f t="shared" ref="BP325:BP388" si="309">IF(SUM($AE$2:$AF$2)&gt;0, SUMPRODUCT($AE$2:$AF$2, AE325:AF325),IF(SUM(AE325:AF325)&gt;0, 0,1))*SUMPRODUCT($AG$2:$AH$2, AG325:AH325)*SUMPRODUCT($AI$2:$AL$2, AI325:AL325)*SUMPRODUCT($BL$2:$BM$2,BL325:BM325)*SUMPRODUCT($BN$2:$BO$2,BN325:BO325)</f>
        <v>1</v>
      </c>
      <c r="BQ325">
        <f t="shared" ref="BQ325:BQ388" si="310">(SUMPRODUCT($AN$2:$AO$2, AN325:AO325)*SUMPRODUCT($AP$2:$AR$2, AP325:AR325)*SUMPRODUCT($AS$2:$AV$2, AS325:AV325))*SUMPRODUCT($BL$2:$BM$2,BL325:BM325)*SUMPRODUCT($BN$2:$BO$2,BN325:BO325)</f>
        <v>0</v>
      </c>
      <c r="BR325" s="36">
        <f t="shared" ref="BR325:BR388" si="311">SUMPRODUCT($AX$2:$AZ$2, AX325:AZ325)*SUMPRODUCT($BA$2:$BB$2, BA325:BB325)*SUMPRODUCT($BC$2:$BD$2, BC325:BD325)*SUMPRODUCT($BE$2:$BK$2, BE325:BK325)*SUMPRODUCT($BL$2:$BM$2,BL325:BM325)*SUMPRODUCT($BN$2:$BO$2,BN325:BO325)</f>
        <v>0</v>
      </c>
      <c r="BS325" t="e">
        <f t="shared" ref="BS325:BS388" si="312">IF((BP325*$AD$2+BQ325*$AM$2+BR325*$AW$2)&gt;0,  F325,NA())</f>
        <v>#N/A</v>
      </c>
    </row>
    <row r="326" spans="1:71">
      <c r="A326" s="59">
        <v>450</v>
      </c>
      <c r="B326" s="59">
        <v>251231</v>
      </c>
      <c r="C326" s="160">
        <v>192607142.03712299</v>
      </c>
      <c r="D326" s="59">
        <v>133521425</v>
      </c>
      <c r="E326" s="59">
        <v>150878567</v>
      </c>
      <c r="F326" s="59">
        <v>41728575.037122801</v>
      </c>
      <c r="G326" s="59">
        <v>1535.7143096923801</v>
      </c>
      <c r="H326" s="59">
        <v>-7018162847.5230904</v>
      </c>
      <c r="I326" s="59">
        <v>0</v>
      </c>
      <c r="J326" s="59">
        <v>0</v>
      </c>
      <c r="K326" s="59">
        <v>0</v>
      </c>
      <c r="L326" s="59">
        <v>403</v>
      </c>
      <c r="M326" s="59">
        <v>0</v>
      </c>
      <c r="N326" s="59">
        <v>0</v>
      </c>
      <c r="O326" s="59">
        <v>444</v>
      </c>
      <c r="P326" s="59">
        <v>0</v>
      </c>
      <c r="Q326" s="59">
        <v>0</v>
      </c>
      <c r="R326" s="59">
        <v>2</v>
      </c>
      <c r="S326" s="59">
        <v>0</v>
      </c>
      <c r="T326" s="59">
        <f t="shared" si="262"/>
        <v>2</v>
      </c>
      <c r="U326" s="59">
        <f t="shared" si="263"/>
        <v>0</v>
      </c>
      <c r="V326" s="59">
        <f t="shared" si="264"/>
        <v>0</v>
      </c>
      <c r="W326" s="59">
        <f t="shared" si="265"/>
        <v>0</v>
      </c>
      <c r="X326" s="59">
        <f t="shared" si="266"/>
        <v>0</v>
      </c>
      <c r="Y326" s="59">
        <f t="shared" si="267"/>
        <v>0</v>
      </c>
      <c r="Z326" s="59">
        <f t="shared" si="268"/>
        <v>0</v>
      </c>
      <c r="AA326" s="59">
        <f t="shared" si="269"/>
        <v>0</v>
      </c>
      <c r="AB326" s="59">
        <f t="shared" si="270"/>
        <v>0</v>
      </c>
      <c r="AC326" s="59">
        <f t="shared" si="271"/>
        <v>0</v>
      </c>
      <c r="AD326" s="166">
        <f t="shared" si="261"/>
        <v>0</v>
      </c>
      <c r="AE326" s="169">
        <f t="shared" si="272"/>
        <v>0</v>
      </c>
      <c r="AF326" s="169">
        <f t="shared" si="273"/>
        <v>0</v>
      </c>
      <c r="AG326" s="169">
        <f t="shared" si="274"/>
        <v>0</v>
      </c>
      <c r="AH326" s="169">
        <f t="shared" si="275"/>
        <v>1</v>
      </c>
      <c r="AI326" s="169">
        <f t="shared" si="276"/>
        <v>0</v>
      </c>
      <c r="AJ326" s="169">
        <f t="shared" si="277"/>
        <v>0</v>
      </c>
      <c r="AK326" s="169">
        <f t="shared" si="278"/>
        <v>0</v>
      </c>
      <c r="AL326" s="169">
        <f t="shared" si="279"/>
        <v>1</v>
      </c>
      <c r="AM326" s="169">
        <f t="shared" si="280"/>
        <v>0</v>
      </c>
      <c r="AN326" s="169">
        <f t="shared" si="281"/>
        <v>0</v>
      </c>
      <c r="AO326" s="169">
        <f t="shared" si="282"/>
        <v>1</v>
      </c>
      <c r="AP326" s="169">
        <f t="shared" si="283"/>
        <v>0</v>
      </c>
      <c r="AQ326" s="169">
        <f t="shared" si="284"/>
        <v>0</v>
      </c>
      <c r="AR326" s="169">
        <f t="shared" si="285"/>
        <v>0</v>
      </c>
      <c r="AS326" s="169">
        <f t="shared" si="286"/>
        <v>0</v>
      </c>
      <c r="AT326" s="169">
        <f t="shared" si="287"/>
        <v>0</v>
      </c>
      <c r="AU326" s="169">
        <f t="shared" si="288"/>
        <v>0</v>
      </c>
      <c r="AV326" s="169">
        <f t="shared" si="289"/>
        <v>1</v>
      </c>
      <c r="AW326" s="169">
        <f t="shared" si="290"/>
        <v>1</v>
      </c>
      <c r="AX326" s="169">
        <f t="shared" si="291"/>
        <v>1</v>
      </c>
      <c r="AY326" s="169">
        <f t="shared" si="304"/>
        <v>0</v>
      </c>
      <c r="AZ326" s="169">
        <f t="shared" si="292"/>
        <v>0</v>
      </c>
      <c r="BA326" s="169">
        <f t="shared" si="293"/>
        <v>0</v>
      </c>
      <c r="BB326" s="169">
        <f t="shared" si="294"/>
        <v>1</v>
      </c>
      <c r="BC326" s="169">
        <f t="shared" si="295"/>
        <v>0</v>
      </c>
      <c r="BD326" s="169">
        <f t="shared" si="296"/>
        <v>1</v>
      </c>
      <c r="BE326" s="169">
        <f t="shared" si="297"/>
        <v>0</v>
      </c>
      <c r="BF326" s="169">
        <f t="shared" si="298"/>
        <v>0</v>
      </c>
      <c r="BG326" s="169">
        <f t="shared" si="299"/>
        <v>1</v>
      </c>
      <c r="BH326" s="169">
        <f t="shared" si="300"/>
        <v>0</v>
      </c>
      <c r="BI326" s="169">
        <f t="shared" si="301"/>
        <v>0</v>
      </c>
      <c r="BJ326" s="169">
        <f t="shared" si="302"/>
        <v>0</v>
      </c>
      <c r="BK326" s="167">
        <f t="shared" si="303"/>
        <v>0</v>
      </c>
      <c r="BL326" s="169">
        <f t="shared" si="305"/>
        <v>0</v>
      </c>
      <c r="BM326" s="169">
        <f t="shared" si="306"/>
        <v>1</v>
      </c>
      <c r="BN326" s="169">
        <f t="shared" si="307"/>
        <v>1</v>
      </c>
      <c r="BO326" s="169">
        <f t="shared" si="308"/>
        <v>0</v>
      </c>
      <c r="BP326" s="36">
        <f t="shared" si="309"/>
        <v>0</v>
      </c>
      <c r="BQ326">
        <f t="shared" si="310"/>
        <v>0</v>
      </c>
      <c r="BR326" s="36">
        <f t="shared" si="311"/>
        <v>1</v>
      </c>
      <c r="BS326" t="e">
        <f t="shared" si="312"/>
        <v>#N/A</v>
      </c>
    </row>
    <row r="327" spans="1:71">
      <c r="A327" s="59">
        <v>127</v>
      </c>
      <c r="B327" s="59">
        <v>111231</v>
      </c>
      <c r="C327" s="160">
        <v>67500000.910035193</v>
      </c>
      <c r="D327" s="59">
        <v>25738095</v>
      </c>
      <c r="E327" s="59">
        <v>25738095</v>
      </c>
      <c r="F327" s="59">
        <v>41761905.9100352</v>
      </c>
      <c r="G327" s="59">
        <v>333.33334350585898</v>
      </c>
      <c r="H327" s="59">
        <v>-1901294932.4760201</v>
      </c>
      <c r="I327" s="59">
        <v>101</v>
      </c>
      <c r="J327" s="59">
        <v>0</v>
      </c>
      <c r="K327" s="59">
        <v>0</v>
      </c>
      <c r="L327" s="59">
        <v>408</v>
      </c>
      <c r="M327" s="59">
        <v>0</v>
      </c>
      <c r="N327" s="59">
        <v>0</v>
      </c>
      <c r="O327" s="59">
        <v>101</v>
      </c>
      <c r="P327" s="59">
        <v>0</v>
      </c>
      <c r="Q327" s="59">
        <v>0</v>
      </c>
      <c r="R327" s="59">
        <v>1</v>
      </c>
      <c r="S327" s="59">
        <v>0</v>
      </c>
      <c r="T327" s="59">
        <f t="shared" si="262"/>
        <v>1</v>
      </c>
      <c r="U327" s="59">
        <f t="shared" si="263"/>
        <v>0</v>
      </c>
      <c r="V327" s="59">
        <f t="shared" si="264"/>
        <v>0</v>
      </c>
      <c r="W327" s="59">
        <f t="shared" si="265"/>
        <v>0</v>
      </c>
      <c r="X327" s="59">
        <f t="shared" si="266"/>
        <v>0</v>
      </c>
      <c r="Y327" s="59">
        <f t="shared" si="267"/>
        <v>0</v>
      </c>
      <c r="Z327" s="59">
        <f t="shared" si="268"/>
        <v>0</v>
      </c>
      <c r="AA327" s="59">
        <f t="shared" si="269"/>
        <v>0</v>
      </c>
      <c r="AB327" s="59">
        <f t="shared" si="270"/>
        <v>0</v>
      </c>
      <c r="AC327" s="59">
        <f t="shared" si="271"/>
        <v>0</v>
      </c>
      <c r="AD327" s="166">
        <f t="shared" si="261"/>
        <v>2</v>
      </c>
      <c r="AE327" s="169">
        <f t="shared" si="272"/>
        <v>0</v>
      </c>
      <c r="AF327" s="169">
        <f t="shared" si="273"/>
        <v>1</v>
      </c>
      <c r="AG327" s="169">
        <f t="shared" si="274"/>
        <v>0</v>
      </c>
      <c r="AH327" s="169">
        <f t="shared" si="275"/>
        <v>1</v>
      </c>
      <c r="AI327" s="169">
        <f t="shared" si="276"/>
        <v>1</v>
      </c>
      <c r="AJ327" s="169">
        <f t="shared" si="277"/>
        <v>0</v>
      </c>
      <c r="AK327" s="169">
        <f t="shared" si="278"/>
        <v>0</v>
      </c>
      <c r="AL327" s="169">
        <f t="shared" si="279"/>
        <v>0</v>
      </c>
      <c r="AM327" s="169">
        <f t="shared" si="280"/>
        <v>0</v>
      </c>
      <c r="AN327" s="169">
        <f t="shared" si="281"/>
        <v>0</v>
      </c>
      <c r="AO327" s="169">
        <f t="shared" si="282"/>
        <v>1</v>
      </c>
      <c r="AP327" s="169">
        <f t="shared" si="283"/>
        <v>0</v>
      </c>
      <c r="AQ327" s="169">
        <f t="shared" si="284"/>
        <v>0</v>
      </c>
      <c r="AR327" s="169">
        <f t="shared" si="285"/>
        <v>0</v>
      </c>
      <c r="AS327" s="169">
        <f t="shared" si="286"/>
        <v>0</v>
      </c>
      <c r="AT327" s="169">
        <f t="shared" si="287"/>
        <v>0</v>
      </c>
      <c r="AU327" s="169">
        <f t="shared" si="288"/>
        <v>0</v>
      </c>
      <c r="AV327" s="169">
        <f t="shared" si="289"/>
        <v>1</v>
      </c>
      <c r="AW327" s="169">
        <f t="shared" si="290"/>
        <v>1</v>
      </c>
      <c r="AX327" s="169">
        <f t="shared" si="291"/>
        <v>0</v>
      </c>
      <c r="AY327" s="169">
        <f t="shared" si="304"/>
        <v>1</v>
      </c>
      <c r="AZ327" s="169">
        <f t="shared" si="292"/>
        <v>1</v>
      </c>
      <c r="BA327" s="169">
        <f t="shared" si="293"/>
        <v>0</v>
      </c>
      <c r="BB327" s="169">
        <f t="shared" si="294"/>
        <v>1</v>
      </c>
      <c r="BC327" s="169">
        <f t="shared" si="295"/>
        <v>0</v>
      </c>
      <c r="BD327" s="169">
        <f t="shared" si="296"/>
        <v>1</v>
      </c>
      <c r="BE327" s="169">
        <f t="shared" si="297"/>
        <v>0</v>
      </c>
      <c r="BF327" s="169">
        <f t="shared" si="298"/>
        <v>0</v>
      </c>
      <c r="BG327" s="169">
        <f t="shared" si="299"/>
        <v>0</v>
      </c>
      <c r="BH327" s="169">
        <f t="shared" si="300"/>
        <v>0</v>
      </c>
      <c r="BI327" s="169">
        <f t="shared" si="301"/>
        <v>0</v>
      </c>
      <c r="BJ327" s="169">
        <f t="shared" si="302"/>
        <v>0</v>
      </c>
      <c r="BK327" s="167">
        <f t="shared" si="303"/>
        <v>1</v>
      </c>
      <c r="BL327" s="169">
        <f t="shared" si="305"/>
        <v>1</v>
      </c>
      <c r="BM327" s="169">
        <f t="shared" si="306"/>
        <v>0</v>
      </c>
      <c r="BN327" s="169">
        <f t="shared" si="307"/>
        <v>1</v>
      </c>
      <c r="BO327" s="169">
        <f t="shared" si="308"/>
        <v>0</v>
      </c>
      <c r="BP327" s="36">
        <f t="shared" si="309"/>
        <v>1</v>
      </c>
      <c r="BQ327">
        <f t="shared" si="310"/>
        <v>0</v>
      </c>
      <c r="BR327" s="36">
        <f t="shared" si="311"/>
        <v>2</v>
      </c>
      <c r="BS327" t="e">
        <f t="shared" si="312"/>
        <v>#N/A</v>
      </c>
    </row>
    <row r="328" spans="1:71">
      <c r="A328" s="59">
        <v>65</v>
      </c>
      <c r="B328" s="59">
        <v>19131</v>
      </c>
      <c r="C328" s="160">
        <v>48333332.555950001</v>
      </c>
      <c r="D328" s="59">
        <v>6158730</v>
      </c>
      <c r="E328" s="59">
        <v>6158730</v>
      </c>
      <c r="F328" s="59">
        <v>42174602.555950001</v>
      </c>
      <c r="G328" s="59">
        <v>0</v>
      </c>
      <c r="H328" s="59">
        <v>-581077517.483513</v>
      </c>
      <c r="I328" s="59">
        <v>101</v>
      </c>
      <c r="J328" s="59">
        <v>0</v>
      </c>
      <c r="K328" s="59">
        <v>0</v>
      </c>
      <c r="L328" s="59">
        <v>101</v>
      </c>
      <c r="M328" s="59">
        <v>0</v>
      </c>
      <c r="N328" s="59">
        <v>0</v>
      </c>
      <c r="O328" s="59">
        <v>101</v>
      </c>
      <c r="P328" s="59">
        <v>0</v>
      </c>
      <c r="Q328" s="59">
        <v>0</v>
      </c>
      <c r="R328" s="59">
        <v>2</v>
      </c>
      <c r="S328" s="59">
        <v>0</v>
      </c>
      <c r="T328" s="59">
        <f t="shared" si="262"/>
        <v>0</v>
      </c>
      <c r="U328" s="59">
        <f t="shared" si="263"/>
        <v>0</v>
      </c>
      <c r="V328" s="59">
        <f t="shared" si="264"/>
        <v>0</v>
      </c>
      <c r="W328" s="59">
        <f t="shared" si="265"/>
        <v>0</v>
      </c>
      <c r="X328" s="59">
        <f t="shared" si="266"/>
        <v>0</v>
      </c>
      <c r="Y328" s="59">
        <f t="shared" si="267"/>
        <v>0</v>
      </c>
      <c r="Z328" s="59">
        <f t="shared" si="268"/>
        <v>0</v>
      </c>
      <c r="AA328" s="59">
        <f t="shared" si="269"/>
        <v>0</v>
      </c>
      <c r="AB328" s="59">
        <f t="shared" si="270"/>
        <v>0</v>
      </c>
      <c r="AC328" s="59">
        <f t="shared" si="271"/>
        <v>0</v>
      </c>
      <c r="AD328" s="166">
        <f t="shared" si="261"/>
        <v>3</v>
      </c>
      <c r="AE328" s="169">
        <f t="shared" si="272"/>
        <v>0</v>
      </c>
      <c r="AF328" s="169">
        <f t="shared" si="273"/>
        <v>1</v>
      </c>
      <c r="AG328" s="169">
        <f t="shared" si="274"/>
        <v>0</v>
      </c>
      <c r="AH328" s="169">
        <f t="shared" si="275"/>
        <v>1</v>
      </c>
      <c r="AI328" s="169">
        <f t="shared" si="276"/>
        <v>0</v>
      </c>
      <c r="AJ328" s="169">
        <f t="shared" si="277"/>
        <v>0</v>
      </c>
      <c r="AK328" s="169">
        <f t="shared" si="278"/>
        <v>0</v>
      </c>
      <c r="AL328" s="169">
        <f t="shared" si="279"/>
        <v>1</v>
      </c>
      <c r="AM328" s="169">
        <f t="shared" si="280"/>
        <v>0</v>
      </c>
      <c r="AN328" s="169">
        <f t="shared" si="281"/>
        <v>0</v>
      </c>
      <c r="AO328" s="169">
        <f t="shared" si="282"/>
        <v>1</v>
      </c>
      <c r="AP328" s="169">
        <f t="shared" si="283"/>
        <v>0</v>
      </c>
      <c r="AQ328" s="169">
        <f t="shared" si="284"/>
        <v>0</v>
      </c>
      <c r="AR328" s="169">
        <f t="shared" si="285"/>
        <v>0</v>
      </c>
      <c r="AS328" s="169">
        <f t="shared" si="286"/>
        <v>0</v>
      </c>
      <c r="AT328" s="169">
        <f t="shared" si="287"/>
        <v>0</v>
      </c>
      <c r="AU328" s="169">
        <f t="shared" si="288"/>
        <v>0</v>
      </c>
      <c r="AV328" s="169">
        <f t="shared" si="289"/>
        <v>1</v>
      </c>
      <c r="AW328" s="169">
        <f t="shared" si="290"/>
        <v>0</v>
      </c>
      <c r="AX328" s="169">
        <f t="shared" si="291"/>
        <v>0</v>
      </c>
      <c r="AY328" s="169">
        <f t="shared" si="304"/>
        <v>0</v>
      </c>
      <c r="AZ328" s="169">
        <f t="shared" si="292"/>
        <v>0</v>
      </c>
      <c r="BA328" s="169">
        <f t="shared" si="293"/>
        <v>0</v>
      </c>
      <c r="BB328" s="169">
        <f t="shared" si="294"/>
        <v>1</v>
      </c>
      <c r="BC328" s="169">
        <f t="shared" si="295"/>
        <v>0</v>
      </c>
      <c r="BD328" s="169">
        <f t="shared" si="296"/>
        <v>1</v>
      </c>
      <c r="BE328" s="169">
        <f t="shared" si="297"/>
        <v>0</v>
      </c>
      <c r="BF328" s="169">
        <f t="shared" si="298"/>
        <v>0</v>
      </c>
      <c r="BG328" s="169">
        <f t="shared" si="299"/>
        <v>0</v>
      </c>
      <c r="BH328" s="169">
        <f t="shared" si="300"/>
        <v>0</v>
      </c>
      <c r="BI328" s="169">
        <f t="shared" si="301"/>
        <v>0</v>
      </c>
      <c r="BJ328" s="169">
        <f t="shared" si="302"/>
        <v>0</v>
      </c>
      <c r="BK328" s="167">
        <f t="shared" si="303"/>
        <v>0</v>
      </c>
      <c r="BL328" s="169">
        <f t="shared" si="305"/>
        <v>0</v>
      </c>
      <c r="BM328" s="169">
        <f t="shared" si="306"/>
        <v>1</v>
      </c>
      <c r="BN328" s="169">
        <f t="shared" si="307"/>
        <v>1</v>
      </c>
      <c r="BO328" s="169">
        <f t="shared" si="308"/>
        <v>0</v>
      </c>
      <c r="BP328" s="36">
        <f t="shared" si="309"/>
        <v>1</v>
      </c>
      <c r="BQ328">
        <f t="shared" si="310"/>
        <v>0</v>
      </c>
      <c r="BR328" s="36">
        <f t="shared" si="311"/>
        <v>0</v>
      </c>
      <c r="BS328" t="e">
        <f t="shared" si="312"/>
        <v>#N/A</v>
      </c>
    </row>
    <row r="329" spans="1:71">
      <c r="A329" s="59">
        <v>238</v>
      </c>
      <c r="B329" s="59">
        <v>151341</v>
      </c>
      <c r="C329" s="160">
        <v>49714285.502628401</v>
      </c>
      <c r="D329" s="59">
        <v>7242856.5</v>
      </c>
      <c r="E329" s="59">
        <v>7242856.5</v>
      </c>
      <c r="F329" s="59">
        <v>42471429.002628401</v>
      </c>
      <c r="G329" s="59">
        <v>0</v>
      </c>
      <c r="H329" s="59">
        <v>-3748776838.5549898</v>
      </c>
      <c r="I329" s="59">
        <v>101</v>
      </c>
      <c r="J329" s="59">
        <v>0</v>
      </c>
      <c r="K329" s="59">
        <v>0</v>
      </c>
      <c r="L329" s="59">
        <v>101</v>
      </c>
      <c r="M329" s="59">
        <v>0</v>
      </c>
      <c r="N329" s="59">
        <v>0</v>
      </c>
      <c r="O329" s="59">
        <v>101</v>
      </c>
      <c r="P329" s="59">
        <v>0</v>
      </c>
      <c r="Q329" s="59">
        <v>0</v>
      </c>
      <c r="R329" s="59">
        <v>2</v>
      </c>
      <c r="S329" s="59">
        <v>1</v>
      </c>
      <c r="T329" s="59">
        <f t="shared" si="262"/>
        <v>0</v>
      </c>
      <c r="U329" s="59">
        <f t="shared" si="263"/>
        <v>0</v>
      </c>
      <c r="V329" s="59">
        <f t="shared" si="264"/>
        <v>0</v>
      </c>
      <c r="W329" s="59">
        <f t="shared" si="265"/>
        <v>0</v>
      </c>
      <c r="X329" s="59">
        <f t="shared" si="266"/>
        <v>0</v>
      </c>
      <c r="Y329" s="59">
        <f t="shared" si="267"/>
        <v>0</v>
      </c>
      <c r="Z329" s="59">
        <f t="shared" si="268"/>
        <v>0</v>
      </c>
      <c r="AA329" s="59">
        <f t="shared" si="269"/>
        <v>0</v>
      </c>
      <c r="AB329" s="59">
        <f t="shared" si="270"/>
        <v>0</v>
      </c>
      <c r="AC329" s="59">
        <f t="shared" si="271"/>
        <v>0</v>
      </c>
      <c r="AD329" s="166">
        <f t="shared" si="261"/>
        <v>3</v>
      </c>
      <c r="AE329" s="169">
        <f t="shared" si="272"/>
        <v>0</v>
      </c>
      <c r="AF329" s="169">
        <f t="shared" si="273"/>
        <v>1</v>
      </c>
      <c r="AG329" s="169">
        <f t="shared" si="274"/>
        <v>0</v>
      </c>
      <c r="AH329" s="169">
        <f t="shared" si="275"/>
        <v>1</v>
      </c>
      <c r="AI329" s="169">
        <f t="shared" si="276"/>
        <v>0</v>
      </c>
      <c r="AJ329" s="169">
        <f t="shared" si="277"/>
        <v>0</v>
      </c>
      <c r="AK329" s="169">
        <f t="shared" si="278"/>
        <v>0</v>
      </c>
      <c r="AL329" s="169">
        <f t="shared" si="279"/>
        <v>1</v>
      </c>
      <c r="AM329" s="169">
        <f t="shared" si="280"/>
        <v>0</v>
      </c>
      <c r="AN329" s="169">
        <f t="shared" si="281"/>
        <v>0</v>
      </c>
      <c r="AO329" s="169">
        <f t="shared" si="282"/>
        <v>1</v>
      </c>
      <c r="AP329" s="169">
        <f t="shared" si="283"/>
        <v>0</v>
      </c>
      <c r="AQ329" s="169">
        <f t="shared" si="284"/>
        <v>0</v>
      </c>
      <c r="AR329" s="169">
        <f t="shared" si="285"/>
        <v>0</v>
      </c>
      <c r="AS329" s="169">
        <f t="shared" si="286"/>
        <v>0</v>
      </c>
      <c r="AT329" s="169">
        <f t="shared" si="287"/>
        <v>0</v>
      </c>
      <c r="AU329" s="169">
        <f t="shared" si="288"/>
        <v>0</v>
      </c>
      <c r="AV329" s="169">
        <f t="shared" si="289"/>
        <v>1</v>
      </c>
      <c r="AW329" s="169">
        <f t="shared" si="290"/>
        <v>0</v>
      </c>
      <c r="AX329" s="169">
        <f t="shared" si="291"/>
        <v>0</v>
      </c>
      <c r="AY329" s="169">
        <f t="shared" si="304"/>
        <v>0</v>
      </c>
      <c r="AZ329" s="169">
        <f t="shared" si="292"/>
        <v>0</v>
      </c>
      <c r="BA329" s="169">
        <f t="shared" si="293"/>
        <v>0</v>
      </c>
      <c r="BB329" s="169">
        <f t="shared" si="294"/>
        <v>1</v>
      </c>
      <c r="BC329" s="169">
        <f t="shared" si="295"/>
        <v>0</v>
      </c>
      <c r="BD329" s="169">
        <f t="shared" si="296"/>
        <v>1</v>
      </c>
      <c r="BE329" s="169">
        <f t="shared" si="297"/>
        <v>0</v>
      </c>
      <c r="BF329" s="169">
        <f t="shared" si="298"/>
        <v>0</v>
      </c>
      <c r="BG329" s="169">
        <f t="shared" si="299"/>
        <v>0</v>
      </c>
      <c r="BH329" s="169">
        <f t="shared" si="300"/>
        <v>0</v>
      </c>
      <c r="BI329" s="169">
        <f t="shared" si="301"/>
        <v>0</v>
      </c>
      <c r="BJ329" s="169">
        <f t="shared" si="302"/>
        <v>0</v>
      </c>
      <c r="BK329" s="167">
        <f t="shared" si="303"/>
        <v>0</v>
      </c>
      <c r="BL329" s="169">
        <f t="shared" si="305"/>
        <v>0</v>
      </c>
      <c r="BM329" s="169">
        <f t="shared" si="306"/>
        <v>1</v>
      </c>
      <c r="BN329" s="169">
        <f t="shared" si="307"/>
        <v>0</v>
      </c>
      <c r="BO329" s="169">
        <f t="shared" si="308"/>
        <v>1</v>
      </c>
      <c r="BP329" s="36">
        <f t="shared" si="309"/>
        <v>1</v>
      </c>
      <c r="BQ329">
        <f t="shared" si="310"/>
        <v>0</v>
      </c>
      <c r="BR329" s="36">
        <f t="shared" si="311"/>
        <v>0</v>
      </c>
      <c r="BS329" t="e">
        <f t="shared" si="312"/>
        <v>#N/A</v>
      </c>
    </row>
    <row r="330" spans="1:71">
      <c r="A330" s="59">
        <v>414</v>
      </c>
      <c r="B330" s="59">
        <v>241111</v>
      </c>
      <c r="C330" s="160">
        <v>49468751.105712697</v>
      </c>
      <c r="D330" s="59">
        <v>3625000</v>
      </c>
      <c r="E330" s="59">
        <v>6750000</v>
      </c>
      <c r="F330" s="59">
        <v>42718751.105712697</v>
      </c>
      <c r="G330" s="59">
        <v>50</v>
      </c>
      <c r="H330" s="59">
        <v>-6497708629.6110897</v>
      </c>
      <c r="I330" s="59">
        <v>0</v>
      </c>
      <c r="J330" s="59">
        <v>0</v>
      </c>
      <c r="K330" s="59">
        <v>0</v>
      </c>
      <c r="L330" s="59">
        <v>101</v>
      </c>
      <c r="M330" s="59">
        <v>0</v>
      </c>
      <c r="N330" s="59">
        <v>0</v>
      </c>
      <c r="O330" s="59">
        <v>101</v>
      </c>
      <c r="P330" s="59">
        <v>0</v>
      </c>
      <c r="Q330" s="59">
        <v>0</v>
      </c>
      <c r="R330" s="59">
        <v>1</v>
      </c>
      <c r="S330" s="59">
        <v>1</v>
      </c>
      <c r="T330" s="59">
        <f t="shared" si="262"/>
        <v>0</v>
      </c>
      <c r="U330" s="59">
        <f t="shared" si="263"/>
        <v>0</v>
      </c>
      <c r="V330" s="59">
        <f t="shared" si="264"/>
        <v>0</v>
      </c>
      <c r="W330" s="59">
        <f t="shared" si="265"/>
        <v>0</v>
      </c>
      <c r="X330" s="59">
        <f t="shared" si="266"/>
        <v>0</v>
      </c>
      <c r="Y330" s="59">
        <f t="shared" si="267"/>
        <v>0</v>
      </c>
      <c r="Z330" s="59">
        <f t="shared" si="268"/>
        <v>0</v>
      </c>
      <c r="AA330" s="59">
        <f t="shared" si="269"/>
        <v>0</v>
      </c>
      <c r="AB330" s="59">
        <f t="shared" si="270"/>
        <v>0</v>
      </c>
      <c r="AC330" s="59">
        <f t="shared" si="271"/>
        <v>0</v>
      </c>
      <c r="AD330" s="166">
        <f t="shared" si="261"/>
        <v>2</v>
      </c>
      <c r="AE330" s="169">
        <f t="shared" si="272"/>
        <v>0</v>
      </c>
      <c r="AF330" s="169">
        <f t="shared" si="273"/>
        <v>1</v>
      </c>
      <c r="AG330" s="169">
        <f t="shared" si="274"/>
        <v>0</v>
      </c>
      <c r="AH330" s="169">
        <f t="shared" si="275"/>
        <v>1</v>
      </c>
      <c r="AI330" s="169">
        <f t="shared" si="276"/>
        <v>0</v>
      </c>
      <c r="AJ330" s="169">
        <f t="shared" si="277"/>
        <v>0</v>
      </c>
      <c r="AK330" s="169">
        <f t="shared" si="278"/>
        <v>0</v>
      </c>
      <c r="AL330" s="169">
        <f t="shared" si="279"/>
        <v>1</v>
      </c>
      <c r="AM330" s="169">
        <f t="shared" si="280"/>
        <v>0</v>
      </c>
      <c r="AN330" s="169">
        <f t="shared" si="281"/>
        <v>0</v>
      </c>
      <c r="AO330" s="169">
        <f t="shared" si="282"/>
        <v>1</v>
      </c>
      <c r="AP330" s="169">
        <f t="shared" si="283"/>
        <v>0</v>
      </c>
      <c r="AQ330" s="169">
        <f t="shared" si="284"/>
        <v>0</v>
      </c>
      <c r="AR330" s="169">
        <f t="shared" si="285"/>
        <v>0</v>
      </c>
      <c r="AS330" s="169">
        <f t="shared" si="286"/>
        <v>0</v>
      </c>
      <c r="AT330" s="169">
        <f t="shared" si="287"/>
        <v>0</v>
      </c>
      <c r="AU330" s="169">
        <f t="shared" si="288"/>
        <v>0</v>
      </c>
      <c r="AV330" s="169">
        <f t="shared" si="289"/>
        <v>1</v>
      </c>
      <c r="AW330" s="169">
        <f t="shared" si="290"/>
        <v>0</v>
      </c>
      <c r="AX330" s="169">
        <f t="shared" si="291"/>
        <v>0</v>
      </c>
      <c r="AY330" s="169">
        <f t="shared" si="304"/>
        <v>0</v>
      </c>
      <c r="AZ330" s="169">
        <f t="shared" si="292"/>
        <v>0</v>
      </c>
      <c r="BA330" s="169">
        <f t="shared" si="293"/>
        <v>0</v>
      </c>
      <c r="BB330" s="169">
        <f t="shared" si="294"/>
        <v>1</v>
      </c>
      <c r="BC330" s="169">
        <f t="shared" si="295"/>
        <v>0</v>
      </c>
      <c r="BD330" s="169">
        <f t="shared" si="296"/>
        <v>1</v>
      </c>
      <c r="BE330" s="169">
        <f t="shared" si="297"/>
        <v>0</v>
      </c>
      <c r="BF330" s="169">
        <f t="shared" si="298"/>
        <v>0</v>
      </c>
      <c r="BG330" s="169">
        <f t="shared" si="299"/>
        <v>0</v>
      </c>
      <c r="BH330" s="169">
        <f t="shared" si="300"/>
        <v>0</v>
      </c>
      <c r="BI330" s="169">
        <f t="shared" si="301"/>
        <v>0</v>
      </c>
      <c r="BJ330" s="169">
        <f t="shared" si="302"/>
        <v>0</v>
      </c>
      <c r="BK330" s="167">
        <f t="shared" si="303"/>
        <v>0</v>
      </c>
      <c r="BL330" s="169">
        <f t="shared" si="305"/>
        <v>1</v>
      </c>
      <c r="BM330" s="169">
        <f t="shared" si="306"/>
        <v>0</v>
      </c>
      <c r="BN330" s="169">
        <f t="shared" si="307"/>
        <v>0</v>
      </c>
      <c r="BO330" s="169">
        <f t="shared" si="308"/>
        <v>1</v>
      </c>
      <c r="BP330" s="36">
        <f t="shared" si="309"/>
        <v>1</v>
      </c>
      <c r="BQ330">
        <f t="shared" si="310"/>
        <v>0</v>
      </c>
      <c r="BR330" s="36">
        <f t="shared" si="311"/>
        <v>0</v>
      </c>
      <c r="BS330" t="e">
        <f t="shared" si="312"/>
        <v>#N/A</v>
      </c>
    </row>
    <row r="331" spans="1:71">
      <c r="A331" s="59">
        <v>101</v>
      </c>
      <c r="B331" s="59">
        <v>24121</v>
      </c>
      <c r="C331" s="160">
        <v>53781818.473240599</v>
      </c>
      <c r="D331" s="59">
        <v>7018181.75</v>
      </c>
      <c r="E331" s="59">
        <v>10654545.5</v>
      </c>
      <c r="F331" s="59">
        <v>43127272.973240599</v>
      </c>
      <c r="G331" s="59">
        <v>272.72727203369101</v>
      </c>
      <c r="H331" s="59">
        <v>-1657025479.50488</v>
      </c>
      <c r="I331" s="59">
        <v>0</v>
      </c>
      <c r="J331" s="59">
        <v>0</v>
      </c>
      <c r="K331" s="59">
        <v>0</v>
      </c>
      <c r="L331" s="59">
        <v>101</v>
      </c>
      <c r="M331" s="59">
        <v>0</v>
      </c>
      <c r="N331" s="59">
        <v>0</v>
      </c>
      <c r="O331" s="59">
        <v>101</v>
      </c>
      <c r="P331" s="59">
        <v>0</v>
      </c>
      <c r="Q331" s="59">
        <v>0</v>
      </c>
      <c r="R331" s="59">
        <v>2</v>
      </c>
      <c r="S331" s="59">
        <v>1</v>
      </c>
      <c r="T331" s="59">
        <f t="shared" si="262"/>
        <v>0</v>
      </c>
      <c r="U331" s="59">
        <f t="shared" si="263"/>
        <v>0</v>
      </c>
      <c r="V331" s="59">
        <f t="shared" si="264"/>
        <v>0</v>
      </c>
      <c r="W331" s="59">
        <f t="shared" si="265"/>
        <v>0</v>
      </c>
      <c r="X331" s="59">
        <f t="shared" si="266"/>
        <v>0</v>
      </c>
      <c r="Y331" s="59">
        <f t="shared" si="267"/>
        <v>0</v>
      </c>
      <c r="Z331" s="59">
        <f t="shared" si="268"/>
        <v>0</v>
      </c>
      <c r="AA331" s="59">
        <f t="shared" si="269"/>
        <v>0</v>
      </c>
      <c r="AB331" s="59">
        <f t="shared" si="270"/>
        <v>0</v>
      </c>
      <c r="AC331" s="59">
        <f t="shared" si="271"/>
        <v>0</v>
      </c>
      <c r="AD331" s="166">
        <f t="shared" si="261"/>
        <v>2</v>
      </c>
      <c r="AE331" s="169">
        <f t="shared" si="272"/>
        <v>0</v>
      </c>
      <c r="AF331" s="169">
        <f t="shared" si="273"/>
        <v>1</v>
      </c>
      <c r="AG331" s="169">
        <f t="shared" si="274"/>
        <v>0</v>
      </c>
      <c r="AH331" s="169">
        <f t="shared" si="275"/>
        <v>1</v>
      </c>
      <c r="AI331" s="169">
        <f t="shared" si="276"/>
        <v>0</v>
      </c>
      <c r="AJ331" s="169">
        <f t="shared" si="277"/>
        <v>0</v>
      </c>
      <c r="AK331" s="169">
        <f t="shared" si="278"/>
        <v>0</v>
      </c>
      <c r="AL331" s="169">
        <f t="shared" si="279"/>
        <v>1</v>
      </c>
      <c r="AM331" s="169">
        <f t="shared" si="280"/>
        <v>0</v>
      </c>
      <c r="AN331" s="169">
        <f t="shared" si="281"/>
        <v>0</v>
      </c>
      <c r="AO331" s="169">
        <f t="shared" si="282"/>
        <v>1</v>
      </c>
      <c r="AP331" s="169">
        <f t="shared" si="283"/>
        <v>0</v>
      </c>
      <c r="AQ331" s="169">
        <f t="shared" si="284"/>
        <v>0</v>
      </c>
      <c r="AR331" s="169">
        <f t="shared" si="285"/>
        <v>0</v>
      </c>
      <c r="AS331" s="169">
        <f t="shared" si="286"/>
        <v>0</v>
      </c>
      <c r="AT331" s="169">
        <f t="shared" si="287"/>
        <v>0</v>
      </c>
      <c r="AU331" s="169">
        <f t="shared" si="288"/>
        <v>0</v>
      </c>
      <c r="AV331" s="169">
        <f t="shared" si="289"/>
        <v>1</v>
      </c>
      <c r="AW331" s="169">
        <f t="shared" si="290"/>
        <v>0</v>
      </c>
      <c r="AX331" s="169">
        <f t="shared" si="291"/>
        <v>0</v>
      </c>
      <c r="AY331" s="169">
        <f t="shared" si="304"/>
        <v>0</v>
      </c>
      <c r="AZ331" s="169">
        <f t="shared" si="292"/>
        <v>0</v>
      </c>
      <c r="BA331" s="169">
        <f t="shared" si="293"/>
        <v>0</v>
      </c>
      <c r="BB331" s="169">
        <f t="shared" si="294"/>
        <v>1</v>
      </c>
      <c r="BC331" s="169">
        <f t="shared" si="295"/>
        <v>0</v>
      </c>
      <c r="BD331" s="169">
        <f t="shared" si="296"/>
        <v>1</v>
      </c>
      <c r="BE331" s="169">
        <f t="shared" si="297"/>
        <v>0</v>
      </c>
      <c r="BF331" s="169">
        <f t="shared" si="298"/>
        <v>0</v>
      </c>
      <c r="BG331" s="169">
        <f t="shared" si="299"/>
        <v>0</v>
      </c>
      <c r="BH331" s="169">
        <f t="shared" si="300"/>
        <v>0</v>
      </c>
      <c r="BI331" s="169">
        <f t="shared" si="301"/>
        <v>0</v>
      </c>
      <c r="BJ331" s="169">
        <f t="shared" si="302"/>
        <v>0</v>
      </c>
      <c r="BK331" s="167">
        <f t="shared" si="303"/>
        <v>0</v>
      </c>
      <c r="BL331" s="169">
        <f t="shared" si="305"/>
        <v>0</v>
      </c>
      <c r="BM331" s="169">
        <f t="shared" si="306"/>
        <v>1</v>
      </c>
      <c r="BN331" s="169">
        <f t="shared" si="307"/>
        <v>0</v>
      </c>
      <c r="BO331" s="169">
        <f t="shared" si="308"/>
        <v>1</v>
      </c>
      <c r="BP331" s="36">
        <f t="shared" si="309"/>
        <v>1</v>
      </c>
      <c r="BQ331">
        <f t="shared" si="310"/>
        <v>0</v>
      </c>
      <c r="BR331" s="36">
        <f t="shared" si="311"/>
        <v>0</v>
      </c>
      <c r="BS331" t="e">
        <f t="shared" si="312"/>
        <v>#N/A</v>
      </c>
    </row>
    <row r="332" spans="1:71">
      <c r="A332" s="59">
        <v>70</v>
      </c>
      <c r="B332" s="59">
        <v>21112</v>
      </c>
      <c r="C332" s="160">
        <v>60038096.563585803</v>
      </c>
      <c r="D332" s="59">
        <v>16242857.5</v>
      </c>
      <c r="E332" s="59">
        <v>16242857.5</v>
      </c>
      <c r="F332" s="59">
        <v>43795239.063585803</v>
      </c>
      <c r="G332" s="59">
        <v>285.71429443359398</v>
      </c>
      <c r="H332" s="59">
        <v>-639892254.96879697</v>
      </c>
      <c r="I332" s="59">
        <v>0</v>
      </c>
      <c r="J332" s="59">
        <v>0</v>
      </c>
      <c r="K332" s="59">
        <v>0</v>
      </c>
      <c r="L332" s="59">
        <v>101</v>
      </c>
      <c r="M332" s="59">
        <v>0</v>
      </c>
      <c r="N332" s="59">
        <v>0</v>
      </c>
      <c r="O332" s="59">
        <v>0</v>
      </c>
      <c r="P332" s="59">
        <v>0</v>
      </c>
      <c r="Q332" s="59">
        <v>0</v>
      </c>
      <c r="R332" s="59">
        <v>2</v>
      </c>
      <c r="S332" s="59">
        <v>1</v>
      </c>
      <c r="T332" s="59">
        <f t="shared" si="262"/>
        <v>0</v>
      </c>
      <c r="U332" s="59">
        <f t="shared" si="263"/>
        <v>0</v>
      </c>
      <c r="V332" s="59">
        <f t="shared" si="264"/>
        <v>0</v>
      </c>
      <c r="W332" s="59">
        <f t="shared" si="265"/>
        <v>0</v>
      </c>
      <c r="X332" s="59">
        <f t="shared" si="266"/>
        <v>0</v>
      </c>
      <c r="Y332" s="59">
        <f t="shared" si="267"/>
        <v>0</v>
      </c>
      <c r="Z332" s="59">
        <f t="shared" si="268"/>
        <v>0</v>
      </c>
      <c r="AA332" s="59">
        <f t="shared" si="269"/>
        <v>0</v>
      </c>
      <c r="AB332" s="59">
        <f t="shared" si="270"/>
        <v>0</v>
      </c>
      <c r="AC332" s="59">
        <f t="shared" si="271"/>
        <v>0</v>
      </c>
      <c r="AD332" s="166">
        <f t="shared" si="261"/>
        <v>1</v>
      </c>
      <c r="AE332" s="169">
        <f t="shared" si="272"/>
        <v>1</v>
      </c>
      <c r="AF332" s="169">
        <f t="shared" si="273"/>
        <v>0</v>
      </c>
      <c r="AG332" s="169">
        <f t="shared" si="274"/>
        <v>0</v>
      </c>
      <c r="AH332" s="169">
        <f t="shared" si="275"/>
        <v>1</v>
      </c>
      <c r="AI332" s="169">
        <f t="shared" si="276"/>
        <v>0</v>
      </c>
      <c r="AJ332" s="169">
        <f t="shared" si="277"/>
        <v>0</v>
      </c>
      <c r="AK332" s="169">
        <f t="shared" si="278"/>
        <v>0</v>
      </c>
      <c r="AL332" s="169">
        <f t="shared" si="279"/>
        <v>1</v>
      </c>
      <c r="AM332" s="169">
        <f t="shared" si="280"/>
        <v>0</v>
      </c>
      <c r="AN332" s="169">
        <f t="shared" si="281"/>
        <v>0</v>
      </c>
      <c r="AO332" s="169">
        <f t="shared" si="282"/>
        <v>1</v>
      </c>
      <c r="AP332" s="169">
        <f t="shared" si="283"/>
        <v>0</v>
      </c>
      <c r="AQ332" s="169">
        <f t="shared" si="284"/>
        <v>0</v>
      </c>
      <c r="AR332" s="169">
        <f t="shared" si="285"/>
        <v>0</v>
      </c>
      <c r="AS332" s="169">
        <f t="shared" si="286"/>
        <v>0</v>
      </c>
      <c r="AT332" s="169">
        <f t="shared" si="287"/>
        <v>0</v>
      </c>
      <c r="AU332" s="169">
        <f t="shared" si="288"/>
        <v>0</v>
      </c>
      <c r="AV332" s="169">
        <f t="shared" si="289"/>
        <v>1</v>
      </c>
      <c r="AW332" s="169">
        <f t="shared" si="290"/>
        <v>0</v>
      </c>
      <c r="AX332" s="169">
        <f t="shared" si="291"/>
        <v>0</v>
      </c>
      <c r="AY332" s="169">
        <f t="shared" si="304"/>
        <v>0</v>
      </c>
      <c r="AZ332" s="169">
        <f t="shared" si="292"/>
        <v>0</v>
      </c>
      <c r="BA332" s="169">
        <f t="shared" si="293"/>
        <v>0</v>
      </c>
      <c r="BB332" s="169">
        <f t="shared" si="294"/>
        <v>1</v>
      </c>
      <c r="BC332" s="169">
        <f t="shared" si="295"/>
        <v>0</v>
      </c>
      <c r="BD332" s="169">
        <f t="shared" si="296"/>
        <v>1</v>
      </c>
      <c r="BE332" s="169">
        <f t="shared" si="297"/>
        <v>0</v>
      </c>
      <c r="BF332" s="169">
        <f t="shared" si="298"/>
        <v>0</v>
      </c>
      <c r="BG332" s="169">
        <f t="shared" si="299"/>
        <v>0</v>
      </c>
      <c r="BH332" s="169">
        <f t="shared" si="300"/>
        <v>0</v>
      </c>
      <c r="BI332" s="169">
        <f t="shared" si="301"/>
        <v>0</v>
      </c>
      <c r="BJ332" s="169">
        <f t="shared" si="302"/>
        <v>0</v>
      </c>
      <c r="BK332" s="167">
        <f t="shared" si="303"/>
        <v>0</v>
      </c>
      <c r="BL332" s="169">
        <f t="shared" si="305"/>
        <v>0</v>
      </c>
      <c r="BM332" s="169">
        <f t="shared" si="306"/>
        <v>1</v>
      </c>
      <c r="BN332" s="169">
        <f t="shared" si="307"/>
        <v>0</v>
      </c>
      <c r="BO332" s="169">
        <f t="shared" si="308"/>
        <v>1</v>
      </c>
      <c r="BP332" s="36">
        <f t="shared" si="309"/>
        <v>1</v>
      </c>
      <c r="BQ332">
        <f t="shared" si="310"/>
        <v>0</v>
      </c>
      <c r="BR332" s="36">
        <f t="shared" si="311"/>
        <v>0</v>
      </c>
      <c r="BS332" t="e">
        <f t="shared" si="312"/>
        <v>#N/A</v>
      </c>
    </row>
    <row r="333" spans="1:71">
      <c r="A333" s="59">
        <v>213</v>
      </c>
      <c r="B333" s="59">
        <v>132231</v>
      </c>
      <c r="C333" s="160">
        <v>52857143.7572947</v>
      </c>
      <c r="D333" s="59">
        <v>8385714.5</v>
      </c>
      <c r="E333" s="59">
        <v>8385714.5</v>
      </c>
      <c r="F333" s="59">
        <v>44471429.2572947</v>
      </c>
      <c r="G333" s="59">
        <v>485.71429443359398</v>
      </c>
      <c r="H333" s="59">
        <v>-3217333979.0512099</v>
      </c>
      <c r="I333" s="59">
        <v>0</v>
      </c>
      <c r="J333" s="59">
        <v>0</v>
      </c>
      <c r="K333" s="59">
        <v>0</v>
      </c>
      <c r="L333" s="59">
        <v>102</v>
      </c>
      <c r="M333" s="59">
        <v>603</v>
      </c>
      <c r="N333" s="59">
        <v>406</v>
      </c>
      <c r="O333" s="59">
        <v>0</v>
      </c>
      <c r="P333" s="59">
        <v>0</v>
      </c>
      <c r="Q333" s="59">
        <v>0</v>
      </c>
      <c r="R333" s="59">
        <v>2</v>
      </c>
      <c r="S333" s="59">
        <v>1</v>
      </c>
      <c r="T333" s="59">
        <f t="shared" si="262"/>
        <v>0</v>
      </c>
      <c r="U333" s="59">
        <f t="shared" si="263"/>
        <v>0</v>
      </c>
      <c r="V333" s="59">
        <f t="shared" si="264"/>
        <v>1</v>
      </c>
      <c r="W333" s="59">
        <f t="shared" si="265"/>
        <v>1</v>
      </c>
      <c r="X333" s="59">
        <f t="shared" si="266"/>
        <v>0</v>
      </c>
      <c r="Y333" s="59">
        <f t="shared" si="267"/>
        <v>0</v>
      </c>
      <c r="Z333" s="59">
        <f t="shared" si="268"/>
        <v>0</v>
      </c>
      <c r="AA333" s="59">
        <f t="shared" si="269"/>
        <v>0</v>
      </c>
      <c r="AB333" s="59">
        <f t="shared" si="270"/>
        <v>0</v>
      </c>
      <c r="AC333" s="59">
        <f t="shared" si="271"/>
        <v>0</v>
      </c>
      <c r="AD333" s="166">
        <f t="shared" si="261"/>
        <v>0</v>
      </c>
      <c r="AE333" s="169">
        <f t="shared" si="272"/>
        <v>0</v>
      </c>
      <c r="AF333" s="169">
        <f t="shared" si="273"/>
        <v>0</v>
      </c>
      <c r="AG333" s="169">
        <f t="shared" si="274"/>
        <v>0</v>
      </c>
      <c r="AH333" s="169">
        <f t="shared" si="275"/>
        <v>1</v>
      </c>
      <c r="AI333" s="169">
        <f t="shared" si="276"/>
        <v>0</v>
      </c>
      <c r="AJ333" s="169">
        <f t="shared" si="277"/>
        <v>0</v>
      </c>
      <c r="AK333" s="169">
        <f t="shared" si="278"/>
        <v>0</v>
      </c>
      <c r="AL333" s="169">
        <f t="shared" si="279"/>
        <v>1</v>
      </c>
      <c r="AM333" s="169">
        <f t="shared" si="280"/>
        <v>1</v>
      </c>
      <c r="AN333" s="169">
        <f t="shared" si="281"/>
        <v>2</v>
      </c>
      <c r="AO333" s="169">
        <f t="shared" si="282"/>
        <v>0</v>
      </c>
      <c r="AP333" s="169">
        <f t="shared" si="283"/>
        <v>0</v>
      </c>
      <c r="AQ333" s="169">
        <f t="shared" si="284"/>
        <v>1</v>
      </c>
      <c r="AR333" s="169">
        <f t="shared" si="285"/>
        <v>0</v>
      </c>
      <c r="AS333" s="169">
        <f t="shared" si="286"/>
        <v>0</v>
      </c>
      <c r="AT333" s="169">
        <f t="shared" si="287"/>
        <v>0</v>
      </c>
      <c r="AU333" s="169">
        <f t="shared" si="288"/>
        <v>0</v>
      </c>
      <c r="AV333" s="169">
        <f t="shared" si="289"/>
        <v>1</v>
      </c>
      <c r="AW333" s="169">
        <f t="shared" si="290"/>
        <v>0</v>
      </c>
      <c r="AX333" s="169">
        <f t="shared" si="291"/>
        <v>0</v>
      </c>
      <c r="AY333" s="169">
        <f t="shared" si="304"/>
        <v>0</v>
      </c>
      <c r="AZ333" s="169">
        <f t="shared" si="292"/>
        <v>0</v>
      </c>
      <c r="BA333" s="169">
        <f t="shared" si="293"/>
        <v>0</v>
      </c>
      <c r="BB333" s="169">
        <f t="shared" si="294"/>
        <v>1</v>
      </c>
      <c r="BC333" s="169">
        <f t="shared" si="295"/>
        <v>0</v>
      </c>
      <c r="BD333" s="169">
        <f t="shared" si="296"/>
        <v>1</v>
      </c>
      <c r="BE333" s="169">
        <f t="shared" si="297"/>
        <v>0</v>
      </c>
      <c r="BF333" s="169">
        <f t="shared" si="298"/>
        <v>0</v>
      </c>
      <c r="BG333" s="169">
        <f t="shared" si="299"/>
        <v>0</v>
      </c>
      <c r="BH333" s="169">
        <f t="shared" si="300"/>
        <v>0</v>
      </c>
      <c r="BI333" s="169">
        <f t="shared" si="301"/>
        <v>0</v>
      </c>
      <c r="BJ333" s="169">
        <f t="shared" si="302"/>
        <v>0</v>
      </c>
      <c r="BK333" s="167">
        <f t="shared" si="303"/>
        <v>0</v>
      </c>
      <c r="BL333" s="169">
        <f t="shared" si="305"/>
        <v>0</v>
      </c>
      <c r="BM333" s="169">
        <f t="shared" si="306"/>
        <v>1</v>
      </c>
      <c r="BN333" s="169">
        <f t="shared" si="307"/>
        <v>0</v>
      </c>
      <c r="BO333" s="169">
        <f t="shared" si="308"/>
        <v>1</v>
      </c>
      <c r="BP333" s="36">
        <f t="shared" si="309"/>
        <v>0</v>
      </c>
      <c r="BQ333">
        <f t="shared" si="310"/>
        <v>2</v>
      </c>
      <c r="BR333" s="36">
        <f t="shared" si="311"/>
        <v>0</v>
      </c>
      <c r="BS333" t="e">
        <f t="shared" si="312"/>
        <v>#N/A</v>
      </c>
    </row>
    <row r="334" spans="1:71">
      <c r="A334" s="59">
        <v>228</v>
      </c>
      <c r="B334" s="59">
        <v>151134</v>
      </c>
      <c r="C334" s="160">
        <v>85714285.349359304</v>
      </c>
      <c r="D334" s="59">
        <v>41107144</v>
      </c>
      <c r="E334" s="59">
        <v>41107144</v>
      </c>
      <c r="F334" s="59">
        <v>44607141.349359304</v>
      </c>
      <c r="G334" s="59">
        <v>14.285714149475099</v>
      </c>
      <c r="H334" s="59">
        <v>-3693326840.3958802</v>
      </c>
      <c r="I334" s="59">
        <v>0</v>
      </c>
      <c r="J334" s="59">
        <v>0</v>
      </c>
      <c r="K334" s="59">
        <v>0</v>
      </c>
      <c r="L334" s="59">
        <v>417</v>
      </c>
      <c r="M334" s="59">
        <v>0</v>
      </c>
      <c r="N334" s="59">
        <v>0</v>
      </c>
      <c r="O334" s="59">
        <v>0</v>
      </c>
      <c r="P334" s="59">
        <v>0</v>
      </c>
      <c r="Q334" s="59">
        <v>0</v>
      </c>
      <c r="R334" s="59">
        <v>1</v>
      </c>
      <c r="S334" s="59">
        <v>0</v>
      </c>
      <c r="T334" s="59">
        <f t="shared" si="262"/>
        <v>1</v>
      </c>
      <c r="U334" s="59">
        <f t="shared" si="263"/>
        <v>0</v>
      </c>
      <c r="V334" s="59">
        <f t="shared" si="264"/>
        <v>0</v>
      </c>
      <c r="W334" s="59">
        <f t="shared" si="265"/>
        <v>0</v>
      </c>
      <c r="X334" s="59">
        <f t="shared" si="266"/>
        <v>0</v>
      </c>
      <c r="Y334" s="59">
        <f t="shared" si="267"/>
        <v>0</v>
      </c>
      <c r="Z334" s="59">
        <f t="shared" si="268"/>
        <v>0</v>
      </c>
      <c r="AA334" s="59">
        <f t="shared" si="269"/>
        <v>0</v>
      </c>
      <c r="AB334" s="59">
        <f t="shared" si="270"/>
        <v>0</v>
      </c>
      <c r="AC334" s="59">
        <f t="shared" si="271"/>
        <v>0</v>
      </c>
      <c r="AD334" s="166">
        <f t="shared" si="261"/>
        <v>0</v>
      </c>
      <c r="AE334" s="169">
        <f t="shared" si="272"/>
        <v>0</v>
      </c>
      <c r="AF334" s="169">
        <f t="shared" si="273"/>
        <v>0</v>
      </c>
      <c r="AG334" s="169">
        <f t="shared" si="274"/>
        <v>0</v>
      </c>
      <c r="AH334" s="169">
        <f t="shared" si="275"/>
        <v>1</v>
      </c>
      <c r="AI334" s="169">
        <f t="shared" si="276"/>
        <v>0</v>
      </c>
      <c r="AJ334" s="169">
        <f t="shared" si="277"/>
        <v>0</v>
      </c>
      <c r="AK334" s="169">
        <f t="shared" si="278"/>
        <v>0</v>
      </c>
      <c r="AL334" s="169">
        <f t="shared" si="279"/>
        <v>1</v>
      </c>
      <c r="AM334" s="169">
        <f t="shared" si="280"/>
        <v>0</v>
      </c>
      <c r="AN334" s="169">
        <f t="shared" si="281"/>
        <v>0</v>
      </c>
      <c r="AO334" s="169">
        <f t="shared" si="282"/>
        <v>1</v>
      </c>
      <c r="AP334" s="169">
        <f t="shared" si="283"/>
        <v>0</v>
      </c>
      <c r="AQ334" s="169">
        <f t="shared" si="284"/>
        <v>0</v>
      </c>
      <c r="AR334" s="169">
        <f t="shared" si="285"/>
        <v>0</v>
      </c>
      <c r="AS334" s="169">
        <f t="shared" si="286"/>
        <v>0</v>
      </c>
      <c r="AT334" s="169">
        <f t="shared" si="287"/>
        <v>0</v>
      </c>
      <c r="AU334" s="169">
        <f t="shared" si="288"/>
        <v>0</v>
      </c>
      <c r="AV334" s="169">
        <f t="shared" si="289"/>
        <v>1</v>
      </c>
      <c r="AW334" s="169">
        <f t="shared" si="290"/>
        <v>1</v>
      </c>
      <c r="AX334" s="169">
        <f t="shared" si="291"/>
        <v>0</v>
      </c>
      <c r="AY334" s="169">
        <f t="shared" si="304"/>
        <v>1</v>
      </c>
      <c r="AZ334" s="169">
        <f t="shared" si="292"/>
        <v>0</v>
      </c>
      <c r="BA334" s="169">
        <f t="shared" si="293"/>
        <v>0</v>
      </c>
      <c r="BB334" s="169">
        <f t="shared" si="294"/>
        <v>1</v>
      </c>
      <c r="BC334" s="169">
        <f t="shared" si="295"/>
        <v>0</v>
      </c>
      <c r="BD334" s="169">
        <f t="shared" si="296"/>
        <v>1</v>
      </c>
      <c r="BE334" s="169">
        <f t="shared" si="297"/>
        <v>0</v>
      </c>
      <c r="BF334" s="169">
        <f t="shared" si="298"/>
        <v>1</v>
      </c>
      <c r="BG334" s="169">
        <f t="shared" si="299"/>
        <v>0</v>
      </c>
      <c r="BH334" s="169">
        <f t="shared" si="300"/>
        <v>0</v>
      </c>
      <c r="BI334" s="169">
        <f t="shared" si="301"/>
        <v>0</v>
      </c>
      <c r="BJ334" s="169">
        <f t="shared" si="302"/>
        <v>0</v>
      </c>
      <c r="BK334" s="167">
        <f t="shared" si="303"/>
        <v>0</v>
      </c>
      <c r="BL334" s="169">
        <f t="shared" si="305"/>
        <v>1</v>
      </c>
      <c r="BM334" s="169">
        <f t="shared" si="306"/>
        <v>0</v>
      </c>
      <c r="BN334" s="169">
        <f t="shared" si="307"/>
        <v>1</v>
      </c>
      <c r="BO334" s="169">
        <f t="shared" si="308"/>
        <v>0</v>
      </c>
      <c r="BP334" s="36">
        <f t="shared" si="309"/>
        <v>0</v>
      </c>
      <c r="BQ334">
        <f t="shared" si="310"/>
        <v>0</v>
      </c>
      <c r="BR334" s="36">
        <f t="shared" si="311"/>
        <v>1</v>
      </c>
      <c r="BS334" t="e">
        <f t="shared" si="312"/>
        <v>#N/A</v>
      </c>
    </row>
    <row r="335" spans="1:71">
      <c r="A335" s="59">
        <v>407</v>
      </c>
      <c r="B335" s="59">
        <v>231581</v>
      </c>
      <c r="C335" s="160">
        <v>86428571.044909194</v>
      </c>
      <c r="D335" s="59">
        <v>41803571</v>
      </c>
      <c r="E335" s="59">
        <v>41803571</v>
      </c>
      <c r="F335" s="59">
        <v>44625000.044909202</v>
      </c>
      <c r="G335" s="59">
        <v>171.42856597900399</v>
      </c>
      <c r="H335" s="59">
        <v>-6323138094.3254604</v>
      </c>
      <c r="I335" s="59">
        <v>403</v>
      </c>
      <c r="J335" s="59">
        <v>444</v>
      </c>
      <c r="K335" s="59">
        <v>0</v>
      </c>
      <c r="L335" s="59">
        <v>0</v>
      </c>
      <c r="M335" s="59">
        <v>0</v>
      </c>
      <c r="N335" s="59">
        <v>0</v>
      </c>
      <c r="O335" s="59">
        <v>402</v>
      </c>
      <c r="P335" s="59">
        <v>444</v>
      </c>
      <c r="Q335" s="59">
        <v>0</v>
      </c>
      <c r="R335" s="59">
        <v>1</v>
      </c>
      <c r="S335" s="59">
        <v>0</v>
      </c>
      <c r="T335" s="59">
        <f t="shared" si="262"/>
        <v>2</v>
      </c>
      <c r="U335" s="59">
        <f t="shared" si="263"/>
        <v>0</v>
      </c>
      <c r="V335" s="59">
        <f t="shared" si="264"/>
        <v>0</v>
      </c>
      <c r="W335" s="59">
        <f t="shared" si="265"/>
        <v>2</v>
      </c>
      <c r="X335" s="59">
        <f t="shared" si="266"/>
        <v>0</v>
      </c>
      <c r="Y335" s="59">
        <f t="shared" si="267"/>
        <v>0</v>
      </c>
      <c r="Z335" s="59">
        <f t="shared" si="268"/>
        <v>0</v>
      </c>
      <c r="AA335" s="59">
        <f t="shared" si="269"/>
        <v>0</v>
      </c>
      <c r="AB335" s="59">
        <f t="shared" si="270"/>
        <v>0</v>
      </c>
      <c r="AC335" s="59">
        <f t="shared" si="271"/>
        <v>0</v>
      </c>
      <c r="AD335" s="166">
        <f t="shared" si="261"/>
        <v>0</v>
      </c>
      <c r="AE335" s="169">
        <f t="shared" si="272"/>
        <v>0</v>
      </c>
      <c r="AF335" s="169">
        <f t="shared" si="273"/>
        <v>0</v>
      </c>
      <c r="AG335" s="169">
        <f t="shared" si="274"/>
        <v>0</v>
      </c>
      <c r="AH335" s="169">
        <f t="shared" si="275"/>
        <v>1</v>
      </c>
      <c r="AI335" s="169">
        <f t="shared" si="276"/>
        <v>0</v>
      </c>
      <c r="AJ335" s="169">
        <f t="shared" si="277"/>
        <v>0</v>
      </c>
      <c r="AK335" s="169">
        <f t="shared" si="278"/>
        <v>0</v>
      </c>
      <c r="AL335" s="169">
        <f t="shared" si="279"/>
        <v>1</v>
      </c>
      <c r="AM335" s="169">
        <f t="shared" si="280"/>
        <v>0</v>
      </c>
      <c r="AN335" s="169">
        <f t="shared" si="281"/>
        <v>0</v>
      </c>
      <c r="AO335" s="169">
        <f t="shared" si="282"/>
        <v>1</v>
      </c>
      <c r="AP335" s="169">
        <f t="shared" si="283"/>
        <v>0</v>
      </c>
      <c r="AQ335" s="169">
        <f t="shared" si="284"/>
        <v>0</v>
      </c>
      <c r="AR335" s="169">
        <f t="shared" si="285"/>
        <v>0</v>
      </c>
      <c r="AS335" s="169">
        <f t="shared" si="286"/>
        <v>0</v>
      </c>
      <c r="AT335" s="169">
        <f t="shared" si="287"/>
        <v>0</v>
      </c>
      <c r="AU335" s="169">
        <f t="shared" si="288"/>
        <v>0</v>
      </c>
      <c r="AV335" s="169">
        <f t="shared" si="289"/>
        <v>1</v>
      </c>
      <c r="AW335" s="169">
        <f t="shared" si="290"/>
        <v>1</v>
      </c>
      <c r="AX335" s="169">
        <f t="shared" si="291"/>
        <v>1</v>
      </c>
      <c r="AY335" s="169">
        <f t="shared" si="304"/>
        <v>0</v>
      </c>
      <c r="AZ335" s="169">
        <f t="shared" si="292"/>
        <v>0</v>
      </c>
      <c r="BA335" s="169">
        <f t="shared" si="293"/>
        <v>0</v>
      </c>
      <c r="BB335" s="169">
        <f t="shared" si="294"/>
        <v>1</v>
      </c>
      <c r="BC335" s="169">
        <f t="shared" si="295"/>
        <v>2</v>
      </c>
      <c r="BD335" s="169">
        <f t="shared" si="296"/>
        <v>0</v>
      </c>
      <c r="BE335" s="169">
        <f t="shared" si="297"/>
        <v>0</v>
      </c>
      <c r="BF335" s="169">
        <f t="shared" si="298"/>
        <v>0</v>
      </c>
      <c r="BG335" s="169">
        <f t="shared" si="299"/>
        <v>1</v>
      </c>
      <c r="BH335" s="169">
        <f t="shared" si="300"/>
        <v>0</v>
      </c>
      <c r="BI335" s="169">
        <f t="shared" si="301"/>
        <v>0</v>
      </c>
      <c r="BJ335" s="169">
        <f t="shared" si="302"/>
        <v>0</v>
      </c>
      <c r="BK335" s="167">
        <f t="shared" si="303"/>
        <v>0</v>
      </c>
      <c r="BL335" s="169">
        <f t="shared" si="305"/>
        <v>1</v>
      </c>
      <c r="BM335" s="169">
        <f t="shared" si="306"/>
        <v>0</v>
      </c>
      <c r="BN335" s="169">
        <f t="shared" si="307"/>
        <v>1</v>
      </c>
      <c r="BO335" s="169">
        <f t="shared" si="308"/>
        <v>0</v>
      </c>
      <c r="BP335" s="36">
        <f t="shared" si="309"/>
        <v>0</v>
      </c>
      <c r="BQ335">
        <f t="shared" si="310"/>
        <v>0</v>
      </c>
      <c r="BR335" s="36">
        <f t="shared" si="311"/>
        <v>2</v>
      </c>
      <c r="BS335" t="e">
        <f t="shared" si="312"/>
        <v>#N/A</v>
      </c>
    </row>
    <row r="336" spans="1:71">
      <c r="A336" s="59">
        <v>445</v>
      </c>
      <c r="B336" s="59">
        <v>251142</v>
      </c>
      <c r="C336" s="160">
        <v>99999999.574252501</v>
      </c>
      <c r="D336" s="59">
        <v>54800000</v>
      </c>
      <c r="E336" s="59">
        <v>54800000</v>
      </c>
      <c r="F336" s="59">
        <v>45199999.574252501</v>
      </c>
      <c r="G336" s="59">
        <v>0</v>
      </c>
      <c r="H336" s="59">
        <v>-6877548563.4888897</v>
      </c>
      <c r="I336" s="59">
        <v>0</v>
      </c>
      <c r="J336" s="59">
        <v>0</v>
      </c>
      <c r="K336" s="59">
        <v>0</v>
      </c>
      <c r="L336" s="59">
        <v>0</v>
      </c>
      <c r="M336" s="59">
        <v>0</v>
      </c>
      <c r="N336" s="59">
        <v>0</v>
      </c>
      <c r="O336" s="59">
        <v>444</v>
      </c>
      <c r="P336" s="59">
        <v>0</v>
      </c>
      <c r="Q336" s="59">
        <v>0</v>
      </c>
      <c r="R336" s="59">
        <v>1</v>
      </c>
      <c r="S336" s="59">
        <v>0</v>
      </c>
      <c r="T336" s="59">
        <f t="shared" si="262"/>
        <v>1</v>
      </c>
      <c r="U336" s="59">
        <f t="shared" si="263"/>
        <v>0</v>
      </c>
      <c r="V336" s="59">
        <f t="shared" si="264"/>
        <v>0</v>
      </c>
      <c r="W336" s="59">
        <f t="shared" si="265"/>
        <v>0</v>
      </c>
      <c r="X336" s="59">
        <f t="shared" si="266"/>
        <v>0</v>
      </c>
      <c r="Y336" s="59">
        <f t="shared" si="267"/>
        <v>0</v>
      </c>
      <c r="Z336" s="59">
        <f t="shared" si="268"/>
        <v>0</v>
      </c>
      <c r="AA336" s="59">
        <f t="shared" si="269"/>
        <v>0</v>
      </c>
      <c r="AB336" s="59">
        <f t="shared" si="270"/>
        <v>0</v>
      </c>
      <c r="AC336" s="59">
        <f t="shared" si="271"/>
        <v>0</v>
      </c>
      <c r="AD336" s="166">
        <f t="shared" si="261"/>
        <v>0</v>
      </c>
      <c r="AE336" s="169">
        <f t="shared" si="272"/>
        <v>0</v>
      </c>
      <c r="AF336" s="169">
        <f t="shared" si="273"/>
        <v>0</v>
      </c>
      <c r="AG336" s="169">
        <f t="shared" si="274"/>
        <v>0</v>
      </c>
      <c r="AH336" s="169">
        <f t="shared" si="275"/>
        <v>1</v>
      </c>
      <c r="AI336" s="169">
        <f t="shared" si="276"/>
        <v>0</v>
      </c>
      <c r="AJ336" s="169">
        <f t="shared" si="277"/>
        <v>0</v>
      </c>
      <c r="AK336" s="169">
        <f t="shared" si="278"/>
        <v>0</v>
      </c>
      <c r="AL336" s="169">
        <f t="shared" si="279"/>
        <v>1</v>
      </c>
      <c r="AM336" s="169">
        <f t="shared" si="280"/>
        <v>0</v>
      </c>
      <c r="AN336" s="169">
        <f t="shared" si="281"/>
        <v>0</v>
      </c>
      <c r="AO336" s="169">
        <f t="shared" si="282"/>
        <v>1</v>
      </c>
      <c r="AP336" s="169">
        <f t="shared" si="283"/>
        <v>0</v>
      </c>
      <c r="AQ336" s="169">
        <f t="shared" si="284"/>
        <v>0</v>
      </c>
      <c r="AR336" s="169">
        <f t="shared" si="285"/>
        <v>0</v>
      </c>
      <c r="AS336" s="169">
        <f t="shared" si="286"/>
        <v>0</v>
      </c>
      <c r="AT336" s="169">
        <f t="shared" si="287"/>
        <v>0</v>
      </c>
      <c r="AU336" s="169">
        <f t="shared" si="288"/>
        <v>0</v>
      </c>
      <c r="AV336" s="169">
        <f t="shared" si="289"/>
        <v>1</v>
      </c>
      <c r="AW336" s="169">
        <f t="shared" si="290"/>
        <v>1</v>
      </c>
      <c r="AX336" s="169">
        <f t="shared" si="291"/>
        <v>0</v>
      </c>
      <c r="AY336" s="169">
        <f t="shared" si="304"/>
        <v>1</v>
      </c>
      <c r="AZ336" s="169">
        <f t="shared" si="292"/>
        <v>0</v>
      </c>
      <c r="BA336" s="169">
        <f t="shared" si="293"/>
        <v>0</v>
      </c>
      <c r="BB336" s="169">
        <f t="shared" si="294"/>
        <v>1</v>
      </c>
      <c r="BC336" s="169">
        <f t="shared" si="295"/>
        <v>0</v>
      </c>
      <c r="BD336" s="169">
        <f t="shared" si="296"/>
        <v>1</v>
      </c>
      <c r="BE336" s="169">
        <f t="shared" si="297"/>
        <v>0</v>
      </c>
      <c r="BF336" s="169">
        <f t="shared" si="298"/>
        <v>0</v>
      </c>
      <c r="BG336" s="169">
        <f t="shared" si="299"/>
        <v>0</v>
      </c>
      <c r="BH336" s="169">
        <f t="shared" si="300"/>
        <v>0</v>
      </c>
      <c r="BI336" s="169">
        <f t="shared" si="301"/>
        <v>0</v>
      </c>
      <c r="BJ336" s="169">
        <f t="shared" si="302"/>
        <v>0</v>
      </c>
      <c r="BK336" s="167">
        <f t="shared" si="303"/>
        <v>1</v>
      </c>
      <c r="BL336" s="169">
        <f t="shared" si="305"/>
        <v>1</v>
      </c>
      <c r="BM336" s="169">
        <f t="shared" si="306"/>
        <v>0</v>
      </c>
      <c r="BN336" s="169">
        <f t="shared" si="307"/>
        <v>1</v>
      </c>
      <c r="BO336" s="169">
        <f t="shared" si="308"/>
        <v>0</v>
      </c>
      <c r="BP336" s="36">
        <f t="shared" si="309"/>
        <v>0</v>
      </c>
      <c r="BQ336">
        <f t="shared" si="310"/>
        <v>0</v>
      </c>
      <c r="BR336" s="36">
        <f t="shared" si="311"/>
        <v>1</v>
      </c>
      <c r="BS336" t="e">
        <f t="shared" si="312"/>
        <v>#N/A</v>
      </c>
    </row>
    <row r="337" spans="1:71">
      <c r="A337" s="59">
        <v>348</v>
      </c>
      <c r="B337" s="59">
        <v>211453</v>
      </c>
      <c r="C337" s="160">
        <v>51785713.671530098</v>
      </c>
      <c r="D337" s="59">
        <v>6084183.5</v>
      </c>
      <c r="E337" s="59">
        <v>6084183.5</v>
      </c>
      <c r="F337" s="59">
        <v>45701530.171530098</v>
      </c>
      <c r="G337" s="59">
        <v>153.06121826171901</v>
      </c>
      <c r="H337" s="59">
        <v>-4824915254.2317896</v>
      </c>
      <c r="I337" s="59">
        <v>0</v>
      </c>
      <c r="J337" s="59">
        <v>0</v>
      </c>
      <c r="K337" s="59">
        <v>0</v>
      </c>
      <c r="L337" s="59">
        <v>101</v>
      </c>
      <c r="M337" s="59">
        <v>0</v>
      </c>
      <c r="N337" s="59">
        <v>0</v>
      </c>
      <c r="O337" s="59">
        <v>0</v>
      </c>
      <c r="P337" s="59">
        <v>0</v>
      </c>
      <c r="Q337" s="59">
        <v>0</v>
      </c>
      <c r="R337" s="59">
        <v>1</v>
      </c>
      <c r="S337" s="59">
        <v>1</v>
      </c>
      <c r="T337" s="59">
        <f t="shared" si="262"/>
        <v>0</v>
      </c>
      <c r="U337" s="59">
        <f t="shared" si="263"/>
        <v>0</v>
      </c>
      <c r="V337" s="59">
        <f t="shared" si="264"/>
        <v>0</v>
      </c>
      <c r="W337" s="59">
        <f t="shared" si="265"/>
        <v>0</v>
      </c>
      <c r="X337" s="59">
        <f t="shared" si="266"/>
        <v>0</v>
      </c>
      <c r="Y337" s="59">
        <f t="shared" si="267"/>
        <v>0</v>
      </c>
      <c r="Z337" s="59">
        <f t="shared" si="268"/>
        <v>0</v>
      </c>
      <c r="AA337" s="59">
        <f t="shared" si="269"/>
        <v>0</v>
      </c>
      <c r="AB337" s="59">
        <f t="shared" si="270"/>
        <v>0</v>
      </c>
      <c r="AC337" s="59">
        <f t="shared" si="271"/>
        <v>0</v>
      </c>
      <c r="AD337" s="166">
        <f t="shared" si="261"/>
        <v>1</v>
      </c>
      <c r="AE337" s="169">
        <f t="shared" si="272"/>
        <v>1</v>
      </c>
      <c r="AF337" s="169">
        <f t="shared" si="273"/>
        <v>0</v>
      </c>
      <c r="AG337" s="169">
        <f t="shared" si="274"/>
        <v>0</v>
      </c>
      <c r="AH337" s="169">
        <f t="shared" si="275"/>
        <v>1</v>
      </c>
      <c r="AI337" s="169">
        <f t="shared" si="276"/>
        <v>0</v>
      </c>
      <c r="AJ337" s="169">
        <f t="shared" si="277"/>
        <v>0</v>
      </c>
      <c r="AK337" s="169">
        <f t="shared" si="278"/>
        <v>0</v>
      </c>
      <c r="AL337" s="169">
        <f t="shared" si="279"/>
        <v>1</v>
      </c>
      <c r="AM337" s="169">
        <f t="shared" si="280"/>
        <v>0</v>
      </c>
      <c r="AN337" s="169">
        <f t="shared" si="281"/>
        <v>0</v>
      </c>
      <c r="AO337" s="169">
        <f t="shared" si="282"/>
        <v>1</v>
      </c>
      <c r="AP337" s="169">
        <f t="shared" si="283"/>
        <v>0</v>
      </c>
      <c r="AQ337" s="169">
        <f t="shared" si="284"/>
        <v>0</v>
      </c>
      <c r="AR337" s="169">
        <f t="shared" si="285"/>
        <v>0</v>
      </c>
      <c r="AS337" s="169">
        <f t="shared" si="286"/>
        <v>0</v>
      </c>
      <c r="AT337" s="169">
        <f t="shared" si="287"/>
        <v>0</v>
      </c>
      <c r="AU337" s="169">
        <f t="shared" si="288"/>
        <v>0</v>
      </c>
      <c r="AV337" s="169">
        <f t="shared" si="289"/>
        <v>1</v>
      </c>
      <c r="AW337" s="169">
        <f t="shared" si="290"/>
        <v>0</v>
      </c>
      <c r="AX337" s="169">
        <f t="shared" si="291"/>
        <v>0</v>
      </c>
      <c r="AY337" s="169">
        <f t="shared" si="304"/>
        <v>0</v>
      </c>
      <c r="AZ337" s="169">
        <f t="shared" si="292"/>
        <v>0</v>
      </c>
      <c r="BA337" s="169">
        <f t="shared" si="293"/>
        <v>0</v>
      </c>
      <c r="BB337" s="169">
        <f t="shared" si="294"/>
        <v>1</v>
      </c>
      <c r="BC337" s="169">
        <f t="shared" si="295"/>
        <v>0</v>
      </c>
      <c r="BD337" s="169">
        <f t="shared" si="296"/>
        <v>1</v>
      </c>
      <c r="BE337" s="169">
        <f t="shared" si="297"/>
        <v>0</v>
      </c>
      <c r="BF337" s="169">
        <f t="shared" si="298"/>
        <v>0</v>
      </c>
      <c r="BG337" s="169">
        <f t="shared" si="299"/>
        <v>0</v>
      </c>
      <c r="BH337" s="169">
        <f t="shared" si="300"/>
        <v>0</v>
      </c>
      <c r="BI337" s="169">
        <f t="shared" si="301"/>
        <v>0</v>
      </c>
      <c r="BJ337" s="169">
        <f t="shared" si="302"/>
        <v>0</v>
      </c>
      <c r="BK337" s="167">
        <f t="shared" si="303"/>
        <v>0</v>
      </c>
      <c r="BL337" s="169">
        <f t="shared" si="305"/>
        <v>1</v>
      </c>
      <c r="BM337" s="169">
        <f t="shared" si="306"/>
        <v>0</v>
      </c>
      <c r="BN337" s="169">
        <f t="shared" si="307"/>
        <v>0</v>
      </c>
      <c r="BO337" s="169">
        <f t="shared" si="308"/>
        <v>1</v>
      </c>
      <c r="BP337" s="36">
        <f t="shared" si="309"/>
        <v>1</v>
      </c>
      <c r="BQ337">
        <f t="shared" si="310"/>
        <v>0</v>
      </c>
      <c r="BR337" s="36">
        <f t="shared" si="311"/>
        <v>0</v>
      </c>
      <c r="BS337" t="e">
        <f t="shared" si="312"/>
        <v>#N/A</v>
      </c>
    </row>
    <row r="338" spans="1:71">
      <c r="A338" s="59">
        <v>165</v>
      </c>
      <c r="B338" s="59">
        <v>121321</v>
      </c>
      <c r="C338" s="160">
        <v>57857143.637172997</v>
      </c>
      <c r="D338" s="59">
        <v>8809524.25</v>
      </c>
      <c r="E338" s="59">
        <v>11547619.5</v>
      </c>
      <c r="F338" s="59">
        <v>46309524.137172997</v>
      </c>
      <c r="G338" s="59">
        <v>702.38095855712902</v>
      </c>
      <c r="H338" s="59">
        <v>-2496464776.3450999</v>
      </c>
      <c r="I338" s="59">
        <v>0</v>
      </c>
      <c r="J338" s="59">
        <v>0</v>
      </c>
      <c r="K338" s="59">
        <v>0</v>
      </c>
      <c r="L338" s="59">
        <v>101</v>
      </c>
      <c r="M338" s="59">
        <v>102</v>
      </c>
      <c r="N338" s="59">
        <v>0</v>
      </c>
      <c r="O338" s="59">
        <v>101</v>
      </c>
      <c r="P338" s="59">
        <v>102</v>
      </c>
      <c r="Q338" s="59">
        <v>0</v>
      </c>
      <c r="R338" s="59">
        <v>2</v>
      </c>
      <c r="S338" s="59">
        <v>0</v>
      </c>
      <c r="T338" s="59">
        <f t="shared" si="262"/>
        <v>0</v>
      </c>
      <c r="U338" s="59">
        <f t="shared" si="263"/>
        <v>0</v>
      </c>
      <c r="V338" s="59">
        <f t="shared" si="264"/>
        <v>0</v>
      </c>
      <c r="W338" s="59">
        <f t="shared" si="265"/>
        <v>0</v>
      </c>
      <c r="X338" s="59">
        <f t="shared" si="266"/>
        <v>0</v>
      </c>
      <c r="Y338" s="59">
        <f t="shared" si="267"/>
        <v>0</v>
      </c>
      <c r="Z338" s="59">
        <f t="shared" si="268"/>
        <v>0</v>
      </c>
      <c r="AA338" s="59">
        <f t="shared" si="269"/>
        <v>2</v>
      </c>
      <c r="AB338" s="59">
        <f t="shared" si="270"/>
        <v>0</v>
      </c>
      <c r="AC338" s="59">
        <f t="shared" si="271"/>
        <v>0</v>
      </c>
      <c r="AD338" s="166">
        <f t="shared" si="261"/>
        <v>2</v>
      </c>
      <c r="AE338" s="169">
        <f t="shared" si="272"/>
        <v>0</v>
      </c>
      <c r="AF338" s="169">
        <f t="shared" si="273"/>
        <v>1</v>
      </c>
      <c r="AG338" s="169">
        <f t="shared" si="274"/>
        <v>1</v>
      </c>
      <c r="AH338" s="169">
        <f t="shared" si="275"/>
        <v>0</v>
      </c>
      <c r="AI338" s="169">
        <f t="shared" si="276"/>
        <v>0</v>
      </c>
      <c r="AJ338" s="169">
        <f t="shared" si="277"/>
        <v>0</v>
      </c>
      <c r="AK338" s="169">
        <f t="shared" si="278"/>
        <v>0</v>
      </c>
      <c r="AL338" s="169">
        <f t="shared" si="279"/>
        <v>1</v>
      </c>
      <c r="AM338" s="169">
        <f t="shared" si="280"/>
        <v>0</v>
      </c>
      <c r="AN338" s="169">
        <f t="shared" si="281"/>
        <v>0</v>
      </c>
      <c r="AO338" s="169">
        <f t="shared" si="282"/>
        <v>1</v>
      </c>
      <c r="AP338" s="169">
        <f t="shared" si="283"/>
        <v>0</v>
      </c>
      <c r="AQ338" s="169">
        <f t="shared" si="284"/>
        <v>0</v>
      </c>
      <c r="AR338" s="169">
        <f t="shared" si="285"/>
        <v>0</v>
      </c>
      <c r="AS338" s="169">
        <f t="shared" si="286"/>
        <v>0</v>
      </c>
      <c r="AT338" s="169">
        <f t="shared" si="287"/>
        <v>0</v>
      </c>
      <c r="AU338" s="169">
        <f t="shared" si="288"/>
        <v>0</v>
      </c>
      <c r="AV338" s="169">
        <f t="shared" si="289"/>
        <v>1</v>
      </c>
      <c r="AW338" s="169">
        <f t="shared" si="290"/>
        <v>0</v>
      </c>
      <c r="AX338" s="169">
        <f t="shared" si="291"/>
        <v>0</v>
      </c>
      <c r="AY338" s="169">
        <f t="shared" si="304"/>
        <v>0</v>
      </c>
      <c r="AZ338" s="169">
        <f t="shared" si="292"/>
        <v>0</v>
      </c>
      <c r="BA338" s="169">
        <f t="shared" si="293"/>
        <v>0</v>
      </c>
      <c r="BB338" s="169">
        <f t="shared" si="294"/>
        <v>1</v>
      </c>
      <c r="BC338" s="169">
        <f t="shared" si="295"/>
        <v>0</v>
      </c>
      <c r="BD338" s="169">
        <f t="shared" si="296"/>
        <v>1</v>
      </c>
      <c r="BE338" s="169">
        <f t="shared" si="297"/>
        <v>0</v>
      </c>
      <c r="BF338" s="169">
        <f t="shared" si="298"/>
        <v>0</v>
      </c>
      <c r="BG338" s="169">
        <f t="shared" si="299"/>
        <v>0</v>
      </c>
      <c r="BH338" s="169">
        <f t="shared" si="300"/>
        <v>0</v>
      </c>
      <c r="BI338" s="169">
        <f t="shared" si="301"/>
        <v>0</v>
      </c>
      <c r="BJ338" s="169">
        <f t="shared" si="302"/>
        <v>0</v>
      </c>
      <c r="BK338" s="167">
        <f t="shared" si="303"/>
        <v>0</v>
      </c>
      <c r="BL338" s="169">
        <f t="shared" si="305"/>
        <v>0</v>
      </c>
      <c r="BM338" s="169">
        <f t="shared" si="306"/>
        <v>1</v>
      </c>
      <c r="BN338" s="169">
        <f t="shared" si="307"/>
        <v>1</v>
      </c>
      <c r="BO338" s="169">
        <f t="shared" si="308"/>
        <v>0</v>
      </c>
      <c r="BP338" s="36">
        <f t="shared" si="309"/>
        <v>1</v>
      </c>
      <c r="BQ338">
        <f t="shared" si="310"/>
        <v>0</v>
      </c>
      <c r="BR338" s="36">
        <f t="shared" si="311"/>
        <v>0</v>
      </c>
      <c r="BS338" t="e">
        <f t="shared" si="312"/>
        <v>#N/A</v>
      </c>
    </row>
    <row r="339" spans="1:71">
      <c r="A339" s="59">
        <v>3</v>
      </c>
      <c r="B339" s="59">
        <v>11131</v>
      </c>
      <c r="C339" s="160">
        <v>59183675.017221898</v>
      </c>
      <c r="D339" s="59">
        <v>5994898</v>
      </c>
      <c r="E339" s="59">
        <v>12372449</v>
      </c>
      <c r="F339" s="59">
        <v>46811226.017221898</v>
      </c>
      <c r="G339" s="59">
        <v>316.32653808593801</v>
      </c>
      <c r="H339" s="59">
        <v>33954082.767710097</v>
      </c>
      <c r="I339" s="59">
        <v>101</v>
      </c>
      <c r="J339" s="59">
        <v>0</v>
      </c>
      <c r="K339" s="59">
        <v>0</v>
      </c>
      <c r="L339" s="59">
        <v>101</v>
      </c>
      <c r="M339" s="59">
        <v>0</v>
      </c>
      <c r="N339" s="59">
        <v>0</v>
      </c>
      <c r="O339" s="59">
        <v>0</v>
      </c>
      <c r="P339" s="59">
        <v>0</v>
      </c>
      <c r="Q339" s="59">
        <v>0</v>
      </c>
      <c r="R339" s="59">
        <v>1</v>
      </c>
      <c r="S339" s="59">
        <v>0</v>
      </c>
      <c r="T339" s="59">
        <f t="shared" si="262"/>
        <v>0</v>
      </c>
      <c r="U339" s="59">
        <f t="shared" si="263"/>
        <v>0</v>
      </c>
      <c r="V339" s="59">
        <f t="shared" si="264"/>
        <v>0</v>
      </c>
      <c r="W339" s="59">
        <f t="shared" si="265"/>
        <v>0</v>
      </c>
      <c r="X339" s="59">
        <f t="shared" si="266"/>
        <v>0</v>
      </c>
      <c r="Y339" s="59">
        <f t="shared" si="267"/>
        <v>0</v>
      </c>
      <c r="Z339" s="59">
        <f t="shared" si="268"/>
        <v>0</v>
      </c>
      <c r="AA339" s="59">
        <f t="shared" si="269"/>
        <v>0</v>
      </c>
      <c r="AB339" s="59">
        <f t="shared" si="270"/>
        <v>0</v>
      </c>
      <c r="AC339" s="59">
        <f t="shared" si="271"/>
        <v>0</v>
      </c>
      <c r="AD339" s="166">
        <f t="shared" si="261"/>
        <v>2</v>
      </c>
      <c r="AE339" s="169">
        <f t="shared" si="272"/>
        <v>0</v>
      </c>
      <c r="AF339" s="169">
        <f t="shared" si="273"/>
        <v>1</v>
      </c>
      <c r="AG339" s="169">
        <f t="shared" si="274"/>
        <v>0</v>
      </c>
      <c r="AH339" s="169">
        <f t="shared" si="275"/>
        <v>1</v>
      </c>
      <c r="AI339" s="169">
        <f t="shared" si="276"/>
        <v>0</v>
      </c>
      <c r="AJ339" s="169">
        <f t="shared" si="277"/>
        <v>0</v>
      </c>
      <c r="AK339" s="169">
        <f t="shared" si="278"/>
        <v>0</v>
      </c>
      <c r="AL339" s="169">
        <f t="shared" si="279"/>
        <v>1</v>
      </c>
      <c r="AM339" s="169">
        <f t="shared" si="280"/>
        <v>0</v>
      </c>
      <c r="AN339" s="169">
        <f t="shared" si="281"/>
        <v>0</v>
      </c>
      <c r="AO339" s="169">
        <f t="shared" si="282"/>
        <v>1</v>
      </c>
      <c r="AP339" s="169">
        <f t="shared" si="283"/>
        <v>0</v>
      </c>
      <c r="AQ339" s="169">
        <f t="shared" si="284"/>
        <v>0</v>
      </c>
      <c r="AR339" s="169">
        <f t="shared" si="285"/>
        <v>0</v>
      </c>
      <c r="AS339" s="169">
        <f t="shared" si="286"/>
        <v>0</v>
      </c>
      <c r="AT339" s="169">
        <f t="shared" si="287"/>
        <v>0</v>
      </c>
      <c r="AU339" s="169">
        <f t="shared" si="288"/>
        <v>0</v>
      </c>
      <c r="AV339" s="169">
        <f t="shared" si="289"/>
        <v>1</v>
      </c>
      <c r="AW339" s="169">
        <f t="shared" si="290"/>
        <v>0</v>
      </c>
      <c r="AX339" s="169">
        <f t="shared" si="291"/>
        <v>0</v>
      </c>
      <c r="AY339" s="169">
        <f t="shared" si="304"/>
        <v>0</v>
      </c>
      <c r="AZ339" s="169">
        <f t="shared" si="292"/>
        <v>0</v>
      </c>
      <c r="BA339" s="169">
        <f t="shared" si="293"/>
        <v>0</v>
      </c>
      <c r="BB339" s="169">
        <f t="shared" si="294"/>
        <v>1</v>
      </c>
      <c r="BC339" s="169">
        <f t="shared" si="295"/>
        <v>0</v>
      </c>
      <c r="BD339" s="169">
        <f t="shared" si="296"/>
        <v>1</v>
      </c>
      <c r="BE339" s="169">
        <f t="shared" si="297"/>
        <v>0</v>
      </c>
      <c r="BF339" s="169">
        <f t="shared" si="298"/>
        <v>0</v>
      </c>
      <c r="BG339" s="169">
        <f t="shared" si="299"/>
        <v>0</v>
      </c>
      <c r="BH339" s="169">
        <f t="shared" si="300"/>
        <v>0</v>
      </c>
      <c r="BI339" s="169">
        <f t="shared" si="301"/>
        <v>0</v>
      </c>
      <c r="BJ339" s="169">
        <f t="shared" si="302"/>
        <v>0</v>
      </c>
      <c r="BK339" s="167">
        <f t="shared" si="303"/>
        <v>0</v>
      </c>
      <c r="BL339" s="169">
        <f t="shared" si="305"/>
        <v>1</v>
      </c>
      <c r="BM339" s="169">
        <f t="shared" si="306"/>
        <v>0</v>
      </c>
      <c r="BN339" s="169">
        <f t="shared" si="307"/>
        <v>1</v>
      </c>
      <c r="BO339" s="169">
        <f t="shared" si="308"/>
        <v>0</v>
      </c>
      <c r="BP339" s="36">
        <f t="shared" si="309"/>
        <v>1</v>
      </c>
      <c r="BQ339">
        <f t="shared" si="310"/>
        <v>0</v>
      </c>
      <c r="BR339" s="36">
        <f t="shared" si="311"/>
        <v>0</v>
      </c>
      <c r="BS339" t="e">
        <f t="shared" si="312"/>
        <v>#N/A</v>
      </c>
    </row>
    <row r="340" spans="1:71">
      <c r="A340" s="59">
        <v>139</v>
      </c>
      <c r="B340" s="59">
        <v>112173</v>
      </c>
      <c r="C340" s="160">
        <v>50089285.095583998</v>
      </c>
      <c r="D340" s="59">
        <v>3026785.75</v>
      </c>
      <c r="E340" s="59">
        <v>3026785.75</v>
      </c>
      <c r="F340" s="59">
        <v>47062499.345583998</v>
      </c>
      <c r="G340" s="59">
        <v>0</v>
      </c>
      <c r="H340" s="59">
        <v>-2005360325.8645101</v>
      </c>
      <c r="I340" s="59">
        <v>0</v>
      </c>
      <c r="J340" s="59">
        <v>0</v>
      </c>
      <c r="K340" s="59">
        <v>0</v>
      </c>
      <c r="L340" s="59">
        <v>101</v>
      </c>
      <c r="M340" s="59">
        <v>0</v>
      </c>
      <c r="N340" s="59">
        <v>0</v>
      </c>
      <c r="O340" s="59">
        <v>101</v>
      </c>
      <c r="P340" s="59">
        <v>0</v>
      </c>
      <c r="Q340" s="59">
        <v>0</v>
      </c>
      <c r="R340" s="59">
        <v>1</v>
      </c>
      <c r="S340" s="59">
        <v>1</v>
      </c>
      <c r="T340" s="59">
        <f t="shared" si="262"/>
        <v>0</v>
      </c>
      <c r="U340" s="59">
        <f t="shared" si="263"/>
        <v>0</v>
      </c>
      <c r="V340" s="59">
        <f t="shared" si="264"/>
        <v>0</v>
      </c>
      <c r="W340" s="59">
        <f t="shared" si="265"/>
        <v>0</v>
      </c>
      <c r="X340" s="59">
        <f t="shared" si="266"/>
        <v>0</v>
      </c>
      <c r="Y340" s="59">
        <f t="shared" si="267"/>
        <v>0</v>
      </c>
      <c r="Z340" s="59">
        <f t="shared" si="268"/>
        <v>0</v>
      </c>
      <c r="AA340" s="59">
        <f t="shared" si="269"/>
        <v>0</v>
      </c>
      <c r="AB340" s="59">
        <f t="shared" si="270"/>
        <v>0</v>
      </c>
      <c r="AC340" s="59">
        <f t="shared" si="271"/>
        <v>0</v>
      </c>
      <c r="AD340" s="166">
        <f t="shared" si="261"/>
        <v>2</v>
      </c>
      <c r="AE340" s="169">
        <f t="shared" si="272"/>
        <v>0</v>
      </c>
      <c r="AF340" s="169">
        <f t="shared" si="273"/>
        <v>1</v>
      </c>
      <c r="AG340" s="169">
        <f t="shared" si="274"/>
        <v>0</v>
      </c>
      <c r="AH340" s="169">
        <f t="shared" si="275"/>
        <v>1</v>
      </c>
      <c r="AI340" s="169">
        <f t="shared" si="276"/>
        <v>0</v>
      </c>
      <c r="AJ340" s="169">
        <f t="shared" si="277"/>
        <v>0</v>
      </c>
      <c r="AK340" s="169">
        <f t="shared" si="278"/>
        <v>0</v>
      </c>
      <c r="AL340" s="169">
        <f t="shared" si="279"/>
        <v>1</v>
      </c>
      <c r="AM340" s="169">
        <f t="shared" si="280"/>
        <v>0</v>
      </c>
      <c r="AN340" s="169">
        <f t="shared" si="281"/>
        <v>0</v>
      </c>
      <c r="AO340" s="169">
        <f t="shared" si="282"/>
        <v>1</v>
      </c>
      <c r="AP340" s="169">
        <f t="shared" si="283"/>
        <v>0</v>
      </c>
      <c r="AQ340" s="169">
        <f t="shared" si="284"/>
        <v>0</v>
      </c>
      <c r="AR340" s="169">
        <f t="shared" si="285"/>
        <v>0</v>
      </c>
      <c r="AS340" s="169">
        <f t="shared" si="286"/>
        <v>0</v>
      </c>
      <c r="AT340" s="169">
        <f t="shared" si="287"/>
        <v>0</v>
      </c>
      <c r="AU340" s="169">
        <f t="shared" si="288"/>
        <v>0</v>
      </c>
      <c r="AV340" s="169">
        <f t="shared" si="289"/>
        <v>1</v>
      </c>
      <c r="AW340" s="169">
        <f t="shared" si="290"/>
        <v>0</v>
      </c>
      <c r="AX340" s="169">
        <f t="shared" si="291"/>
        <v>0</v>
      </c>
      <c r="AY340" s="169">
        <f t="shared" si="304"/>
        <v>0</v>
      </c>
      <c r="AZ340" s="169">
        <f t="shared" si="292"/>
        <v>0</v>
      </c>
      <c r="BA340" s="169">
        <f t="shared" si="293"/>
        <v>0</v>
      </c>
      <c r="BB340" s="169">
        <f t="shared" si="294"/>
        <v>1</v>
      </c>
      <c r="BC340" s="169">
        <f t="shared" si="295"/>
        <v>0</v>
      </c>
      <c r="BD340" s="169">
        <f t="shared" si="296"/>
        <v>1</v>
      </c>
      <c r="BE340" s="169">
        <f t="shared" si="297"/>
        <v>0</v>
      </c>
      <c r="BF340" s="169">
        <f t="shared" si="298"/>
        <v>0</v>
      </c>
      <c r="BG340" s="169">
        <f t="shared" si="299"/>
        <v>0</v>
      </c>
      <c r="BH340" s="169">
        <f t="shared" si="300"/>
        <v>0</v>
      </c>
      <c r="BI340" s="169">
        <f t="shared" si="301"/>
        <v>0</v>
      </c>
      <c r="BJ340" s="169">
        <f t="shared" si="302"/>
        <v>0</v>
      </c>
      <c r="BK340" s="167">
        <f t="shared" si="303"/>
        <v>0</v>
      </c>
      <c r="BL340" s="169">
        <f t="shared" si="305"/>
        <v>1</v>
      </c>
      <c r="BM340" s="169">
        <f t="shared" si="306"/>
        <v>0</v>
      </c>
      <c r="BN340" s="169">
        <f t="shared" si="307"/>
        <v>0</v>
      </c>
      <c r="BO340" s="169">
        <f t="shared" si="308"/>
        <v>1</v>
      </c>
      <c r="BP340" s="36">
        <f t="shared" si="309"/>
        <v>1</v>
      </c>
      <c r="BQ340">
        <f t="shared" si="310"/>
        <v>0</v>
      </c>
      <c r="BR340" s="36">
        <f t="shared" si="311"/>
        <v>0</v>
      </c>
      <c r="BS340" t="e">
        <f t="shared" si="312"/>
        <v>#N/A</v>
      </c>
    </row>
    <row r="341" spans="1:71">
      <c r="A341" s="59">
        <v>221</v>
      </c>
      <c r="B341" s="59">
        <v>141122</v>
      </c>
      <c r="C341" s="160">
        <v>54000001.790591702</v>
      </c>
      <c r="D341" s="59">
        <v>6857143.25</v>
      </c>
      <c r="E341" s="59">
        <v>6857143.25</v>
      </c>
      <c r="F341" s="59">
        <v>47142858.540591702</v>
      </c>
      <c r="G341" s="59">
        <v>142.85714721679699</v>
      </c>
      <c r="H341" s="59">
        <v>-3393648268.8383498</v>
      </c>
      <c r="I341" s="59">
        <v>418</v>
      </c>
      <c r="J341" s="59">
        <v>0</v>
      </c>
      <c r="K341" s="59">
        <v>0</v>
      </c>
      <c r="L341" s="59">
        <v>418</v>
      </c>
      <c r="M341" s="59">
        <v>0</v>
      </c>
      <c r="N341" s="59">
        <v>0</v>
      </c>
      <c r="O341" s="59">
        <v>418</v>
      </c>
      <c r="P341" s="59">
        <v>0</v>
      </c>
      <c r="Q341" s="59">
        <v>0</v>
      </c>
      <c r="R341" s="59">
        <v>1</v>
      </c>
      <c r="S341" s="59">
        <v>0</v>
      </c>
      <c r="T341" s="59">
        <f t="shared" si="262"/>
        <v>3</v>
      </c>
      <c r="U341" s="59">
        <f t="shared" si="263"/>
        <v>0</v>
      </c>
      <c r="V341" s="59">
        <f t="shared" si="264"/>
        <v>0</v>
      </c>
      <c r="W341" s="59">
        <f t="shared" si="265"/>
        <v>0</v>
      </c>
      <c r="X341" s="59">
        <f t="shared" si="266"/>
        <v>0</v>
      </c>
      <c r="Y341" s="59">
        <f t="shared" si="267"/>
        <v>0</v>
      </c>
      <c r="Z341" s="59">
        <f t="shared" si="268"/>
        <v>0</v>
      </c>
      <c r="AA341" s="59">
        <f t="shared" si="269"/>
        <v>0</v>
      </c>
      <c r="AB341" s="59">
        <f t="shared" si="270"/>
        <v>0</v>
      </c>
      <c r="AC341" s="59">
        <f t="shared" si="271"/>
        <v>0</v>
      </c>
      <c r="AD341" s="166">
        <f t="shared" si="261"/>
        <v>0</v>
      </c>
      <c r="AE341" s="169">
        <f t="shared" si="272"/>
        <v>0</v>
      </c>
      <c r="AF341" s="169">
        <f t="shared" si="273"/>
        <v>0</v>
      </c>
      <c r="AG341" s="169">
        <f t="shared" si="274"/>
        <v>0</v>
      </c>
      <c r="AH341" s="169">
        <f t="shared" si="275"/>
        <v>1</v>
      </c>
      <c r="AI341" s="169">
        <f t="shared" si="276"/>
        <v>0</v>
      </c>
      <c r="AJ341" s="169">
        <f t="shared" si="277"/>
        <v>0</v>
      </c>
      <c r="AK341" s="169">
        <f t="shared" si="278"/>
        <v>0</v>
      </c>
      <c r="AL341" s="169">
        <f t="shared" si="279"/>
        <v>1</v>
      </c>
      <c r="AM341" s="169">
        <f t="shared" si="280"/>
        <v>0</v>
      </c>
      <c r="AN341" s="169">
        <f t="shared" si="281"/>
        <v>0</v>
      </c>
      <c r="AO341" s="169">
        <f t="shared" si="282"/>
        <v>1</v>
      </c>
      <c r="AP341" s="169">
        <f t="shared" si="283"/>
        <v>0</v>
      </c>
      <c r="AQ341" s="169">
        <f t="shared" si="284"/>
        <v>0</v>
      </c>
      <c r="AR341" s="169">
        <f t="shared" si="285"/>
        <v>0</v>
      </c>
      <c r="AS341" s="169">
        <f t="shared" si="286"/>
        <v>0</v>
      </c>
      <c r="AT341" s="169">
        <f t="shared" si="287"/>
        <v>0</v>
      </c>
      <c r="AU341" s="169">
        <f t="shared" si="288"/>
        <v>0</v>
      </c>
      <c r="AV341" s="169">
        <f t="shared" si="289"/>
        <v>1</v>
      </c>
      <c r="AW341" s="169">
        <f t="shared" si="290"/>
        <v>1</v>
      </c>
      <c r="AX341" s="169">
        <f t="shared" si="291"/>
        <v>1</v>
      </c>
      <c r="AY341" s="169">
        <f t="shared" si="304"/>
        <v>0</v>
      </c>
      <c r="AZ341" s="169">
        <f t="shared" si="292"/>
        <v>0</v>
      </c>
      <c r="BA341" s="169">
        <f t="shared" si="293"/>
        <v>0</v>
      </c>
      <c r="BB341" s="169">
        <f t="shared" si="294"/>
        <v>1</v>
      </c>
      <c r="BC341" s="169">
        <f t="shared" si="295"/>
        <v>0</v>
      </c>
      <c r="BD341" s="169">
        <f t="shared" si="296"/>
        <v>1</v>
      </c>
      <c r="BE341" s="169">
        <f t="shared" si="297"/>
        <v>0</v>
      </c>
      <c r="BF341" s="169">
        <f t="shared" si="298"/>
        <v>0</v>
      </c>
      <c r="BG341" s="169">
        <f t="shared" si="299"/>
        <v>0</v>
      </c>
      <c r="BH341" s="169">
        <f t="shared" si="300"/>
        <v>0</v>
      </c>
      <c r="BI341" s="169">
        <f t="shared" si="301"/>
        <v>0</v>
      </c>
      <c r="BJ341" s="169">
        <f t="shared" si="302"/>
        <v>0</v>
      </c>
      <c r="BK341" s="167">
        <f t="shared" si="303"/>
        <v>1</v>
      </c>
      <c r="BL341" s="169">
        <f t="shared" si="305"/>
        <v>1</v>
      </c>
      <c r="BM341" s="169">
        <f t="shared" si="306"/>
        <v>0</v>
      </c>
      <c r="BN341" s="169">
        <f t="shared" si="307"/>
        <v>1</v>
      </c>
      <c r="BO341" s="169">
        <f t="shared" si="308"/>
        <v>0</v>
      </c>
      <c r="BP341" s="36">
        <f t="shared" si="309"/>
        <v>0</v>
      </c>
      <c r="BQ341">
        <f t="shared" si="310"/>
        <v>0</v>
      </c>
      <c r="BR341" s="36">
        <f t="shared" si="311"/>
        <v>1</v>
      </c>
      <c r="BS341" t="e">
        <f t="shared" si="312"/>
        <v>#N/A</v>
      </c>
    </row>
    <row r="342" spans="1:71">
      <c r="A342" s="59">
        <v>42</v>
      </c>
      <c r="B342" s="59">
        <v>15231</v>
      </c>
      <c r="C342" s="160">
        <v>57142856.899572901</v>
      </c>
      <c r="D342" s="59">
        <v>9507143.5</v>
      </c>
      <c r="E342" s="59">
        <v>9507143.5</v>
      </c>
      <c r="F342" s="59">
        <v>47635713.399572901</v>
      </c>
      <c r="G342" s="59">
        <v>0</v>
      </c>
      <c r="H342" s="59">
        <v>-393155099.89626801</v>
      </c>
      <c r="I342" s="59">
        <v>101</v>
      </c>
      <c r="J342" s="59">
        <v>0</v>
      </c>
      <c r="K342" s="59">
        <v>0</v>
      </c>
      <c r="L342" s="59">
        <v>202</v>
      </c>
      <c r="M342" s="59">
        <v>0</v>
      </c>
      <c r="N342" s="59">
        <v>0</v>
      </c>
      <c r="O342" s="59">
        <v>0</v>
      </c>
      <c r="P342" s="59">
        <v>0</v>
      </c>
      <c r="Q342" s="59">
        <v>0</v>
      </c>
      <c r="R342" s="59">
        <v>2</v>
      </c>
      <c r="S342" s="59">
        <v>1</v>
      </c>
      <c r="T342" s="59">
        <f t="shared" si="262"/>
        <v>0</v>
      </c>
      <c r="U342" s="59">
        <f t="shared" si="263"/>
        <v>1</v>
      </c>
      <c r="V342" s="59">
        <f t="shared" si="264"/>
        <v>0</v>
      </c>
      <c r="W342" s="59">
        <f t="shared" si="265"/>
        <v>0</v>
      </c>
      <c r="X342" s="59">
        <f t="shared" si="266"/>
        <v>0</v>
      </c>
      <c r="Y342" s="59">
        <f t="shared" si="267"/>
        <v>0</v>
      </c>
      <c r="Z342" s="59">
        <f t="shared" si="268"/>
        <v>0</v>
      </c>
      <c r="AA342" s="59">
        <f t="shared" si="269"/>
        <v>0</v>
      </c>
      <c r="AB342" s="59">
        <f t="shared" si="270"/>
        <v>0</v>
      </c>
      <c r="AC342" s="59">
        <f t="shared" si="271"/>
        <v>0</v>
      </c>
      <c r="AD342" s="166">
        <f t="shared" si="261"/>
        <v>1</v>
      </c>
      <c r="AE342" s="169">
        <f t="shared" si="272"/>
        <v>1</v>
      </c>
      <c r="AF342" s="169">
        <f t="shared" si="273"/>
        <v>0</v>
      </c>
      <c r="AG342" s="169">
        <f t="shared" si="274"/>
        <v>0</v>
      </c>
      <c r="AH342" s="169">
        <f t="shared" si="275"/>
        <v>1</v>
      </c>
      <c r="AI342" s="169">
        <f t="shared" si="276"/>
        <v>0</v>
      </c>
      <c r="AJ342" s="169">
        <f t="shared" si="277"/>
        <v>0</v>
      </c>
      <c r="AK342" s="169">
        <f t="shared" si="278"/>
        <v>1</v>
      </c>
      <c r="AL342" s="169">
        <f t="shared" si="279"/>
        <v>0</v>
      </c>
      <c r="AM342" s="169">
        <f t="shared" si="280"/>
        <v>0</v>
      </c>
      <c r="AN342" s="169">
        <f t="shared" si="281"/>
        <v>0</v>
      </c>
      <c r="AO342" s="169">
        <f t="shared" si="282"/>
        <v>1</v>
      </c>
      <c r="AP342" s="169">
        <f t="shared" si="283"/>
        <v>0</v>
      </c>
      <c r="AQ342" s="169">
        <f t="shared" si="284"/>
        <v>0</v>
      </c>
      <c r="AR342" s="169">
        <f t="shared" si="285"/>
        <v>0</v>
      </c>
      <c r="AS342" s="169">
        <f t="shared" si="286"/>
        <v>0</v>
      </c>
      <c r="AT342" s="169">
        <f t="shared" si="287"/>
        <v>0</v>
      </c>
      <c r="AU342" s="169">
        <f t="shared" si="288"/>
        <v>0</v>
      </c>
      <c r="AV342" s="169">
        <f t="shared" si="289"/>
        <v>1</v>
      </c>
      <c r="AW342" s="169">
        <f t="shared" si="290"/>
        <v>0</v>
      </c>
      <c r="AX342" s="169">
        <f t="shared" si="291"/>
        <v>0</v>
      </c>
      <c r="AY342" s="169">
        <f t="shared" si="304"/>
        <v>0</v>
      </c>
      <c r="AZ342" s="169">
        <f t="shared" si="292"/>
        <v>0</v>
      </c>
      <c r="BA342" s="169">
        <f t="shared" si="293"/>
        <v>0</v>
      </c>
      <c r="BB342" s="169">
        <f t="shared" si="294"/>
        <v>1</v>
      </c>
      <c r="BC342" s="169">
        <f t="shared" si="295"/>
        <v>0</v>
      </c>
      <c r="BD342" s="169">
        <f t="shared" si="296"/>
        <v>1</v>
      </c>
      <c r="BE342" s="169">
        <f t="shared" si="297"/>
        <v>0</v>
      </c>
      <c r="BF342" s="169">
        <f t="shared" si="298"/>
        <v>0</v>
      </c>
      <c r="BG342" s="169">
        <f t="shared" si="299"/>
        <v>0</v>
      </c>
      <c r="BH342" s="169">
        <f t="shared" si="300"/>
        <v>0</v>
      </c>
      <c r="BI342" s="169">
        <f t="shared" si="301"/>
        <v>0</v>
      </c>
      <c r="BJ342" s="169">
        <f t="shared" si="302"/>
        <v>0</v>
      </c>
      <c r="BK342" s="167">
        <f t="shared" si="303"/>
        <v>0</v>
      </c>
      <c r="BL342" s="169">
        <f t="shared" si="305"/>
        <v>0</v>
      </c>
      <c r="BM342" s="169">
        <f t="shared" si="306"/>
        <v>1</v>
      </c>
      <c r="BN342" s="169">
        <f t="shared" si="307"/>
        <v>0</v>
      </c>
      <c r="BO342" s="169">
        <f t="shared" si="308"/>
        <v>1</v>
      </c>
      <c r="BP342" s="36">
        <f t="shared" si="309"/>
        <v>1</v>
      </c>
      <c r="BQ342">
        <f t="shared" si="310"/>
        <v>0</v>
      </c>
      <c r="BR342" s="36">
        <f t="shared" si="311"/>
        <v>0</v>
      </c>
      <c r="BS342" t="e">
        <f t="shared" si="312"/>
        <v>#N/A</v>
      </c>
    </row>
    <row r="343" spans="1:71">
      <c r="A343" s="59">
        <v>168</v>
      </c>
      <c r="B343" s="59">
        <v>121421</v>
      </c>
      <c r="C343" s="160">
        <v>55238095.9828154</v>
      </c>
      <c r="D343" s="59">
        <v>7321428.75</v>
      </c>
      <c r="E343" s="59">
        <v>7321428.75</v>
      </c>
      <c r="F343" s="59">
        <v>47916667.2328154</v>
      </c>
      <c r="G343" s="59">
        <v>285.71429443359398</v>
      </c>
      <c r="H343" s="59">
        <v>-2526571918.9473901</v>
      </c>
      <c r="I343" s="59">
        <v>0</v>
      </c>
      <c r="J343" s="59">
        <v>0</v>
      </c>
      <c r="K343" s="59">
        <v>0</v>
      </c>
      <c r="L343" s="59">
        <v>101</v>
      </c>
      <c r="M343" s="59">
        <v>0</v>
      </c>
      <c r="N343" s="59">
        <v>0</v>
      </c>
      <c r="O343" s="59">
        <v>101</v>
      </c>
      <c r="P343" s="59">
        <v>0</v>
      </c>
      <c r="Q343" s="59">
        <v>0</v>
      </c>
      <c r="R343" s="59">
        <v>1</v>
      </c>
      <c r="S343" s="59">
        <v>0</v>
      </c>
      <c r="T343" s="59">
        <f t="shared" si="262"/>
        <v>0</v>
      </c>
      <c r="U343" s="59">
        <f t="shared" si="263"/>
        <v>0</v>
      </c>
      <c r="V343" s="59">
        <f t="shared" si="264"/>
        <v>0</v>
      </c>
      <c r="W343" s="59">
        <f t="shared" si="265"/>
        <v>0</v>
      </c>
      <c r="X343" s="59">
        <f t="shared" si="266"/>
        <v>0</v>
      </c>
      <c r="Y343" s="59">
        <f t="shared" si="267"/>
        <v>0</v>
      </c>
      <c r="Z343" s="59">
        <f t="shared" si="268"/>
        <v>0</v>
      </c>
      <c r="AA343" s="59">
        <f t="shared" si="269"/>
        <v>0</v>
      </c>
      <c r="AB343" s="59">
        <f t="shared" si="270"/>
        <v>0</v>
      </c>
      <c r="AC343" s="59">
        <f t="shared" si="271"/>
        <v>0</v>
      </c>
      <c r="AD343" s="166">
        <f t="shared" si="261"/>
        <v>2</v>
      </c>
      <c r="AE343" s="169">
        <f t="shared" si="272"/>
        <v>0</v>
      </c>
      <c r="AF343" s="169">
        <f t="shared" si="273"/>
        <v>1</v>
      </c>
      <c r="AG343" s="169">
        <f t="shared" si="274"/>
        <v>0</v>
      </c>
      <c r="AH343" s="169">
        <f t="shared" si="275"/>
        <v>1</v>
      </c>
      <c r="AI343" s="169">
        <f t="shared" si="276"/>
        <v>0</v>
      </c>
      <c r="AJ343" s="169">
        <f t="shared" si="277"/>
        <v>0</v>
      </c>
      <c r="AK343" s="169">
        <f t="shared" si="278"/>
        <v>0</v>
      </c>
      <c r="AL343" s="169">
        <f t="shared" si="279"/>
        <v>1</v>
      </c>
      <c r="AM343" s="169">
        <f t="shared" si="280"/>
        <v>0</v>
      </c>
      <c r="AN343" s="169">
        <f t="shared" si="281"/>
        <v>0</v>
      </c>
      <c r="AO343" s="169">
        <f t="shared" si="282"/>
        <v>1</v>
      </c>
      <c r="AP343" s="169">
        <f t="shared" si="283"/>
        <v>0</v>
      </c>
      <c r="AQ343" s="169">
        <f t="shared" si="284"/>
        <v>0</v>
      </c>
      <c r="AR343" s="169">
        <f t="shared" si="285"/>
        <v>0</v>
      </c>
      <c r="AS343" s="169">
        <f t="shared" si="286"/>
        <v>0</v>
      </c>
      <c r="AT343" s="169">
        <f t="shared" si="287"/>
        <v>0</v>
      </c>
      <c r="AU343" s="169">
        <f t="shared" si="288"/>
        <v>0</v>
      </c>
      <c r="AV343" s="169">
        <f t="shared" si="289"/>
        <v>1</v>
      </c>
      <c r="AW343" s="169">
        <f t="shared" si="290"/>
        <v>0</v>
      </c>
      <c r="AX343" s="169">
        <f t="shared" si="291"/>
        <v>0</v>
      </c>
      <c r="AY343" s="169">
        <f t="shared" si="304"/>
        <v>0</v>
      </c>
      <c r="AZ343" s="169">
        <f t="shared" si="292"/>
        <v>0</v>
      </c>
      <c r="BA343" s="169">
        <f t="shared" si="293"/>
        <v>0</v>
      </c>
      <c r="BB343" s="169">
        <f t="shared" si="294"/>
        <v>1</v>
      </c>
      <c r="BC343" s="169">
        <f t="shared" si="295"/>
        <v>0</v>
      </c>
      <c r="BD343" s="169">
        <f t="shared" si="296"/>
        <v>1</v>
      </c>
      <c r="BE343" s="169">
        <f t="shared" si="297"/>
        <v>0</v>
      </c>
      <c r="BF343" s="169">
        <f t="shared" si="298"/>
        <v>0</v>
      </c>
      <c r="BG343" s="169">
        <f t="shared" si="299"/>
        <v>0</v>
      </c>
      <c r="BH343" s="169">
        <f t="shared" si="300"/>
        <v>0</v>
      </c>
      <c r="BI343" s="169">
        <f t="shared" si="301"/>
        <v>0</v>
      </c>
      <c r="BJ343" s="169">
        <f t="shared" si="302"/>
        <v>0</v>
      </c>
      <c r="BK343" s="167">
        <f t="shared" si="303"/>
        <v>0</v>
      </c>
      <c r="BL343" s="169">
        <f t="shared" si="305"/>
        <v>1</v>
      </c>
      <c r="BM343" s="169">
        <f t="shared" si="306"/>
        <v>0</v>
      </c>
      <c r="BN343" s="169">
        <f t="shared" si="307"/>
        <v>1</v>
      </c>
      <c r="BO343" s="169">
        <f t="shared" si="308"/>
        <v>0</v>
      </c>
      <c r="BP343" s="36">
        <f t="shared" si="309"/>
        <v>1</v>
      </c>
      <c r="BQ343">
        <f t="shared" si="310"/>
        <v>0</v>
      </c>
      <c r="BR343" s="36">
        <f t="shared" si="311"/>
        <v>0</v>
      </c>
      <c r="BS343" t="e">
        <f t="shared" si="312"/>
        <v>#N/A</v>
      </c>
    </row>
    <row r="344" spans="1:71">
      <c r="A344" s="59">
        <v>248</v>
      </c>
      <c r="B344" s="59">
        <v>152151</v>
      </c>
      <c r="C344" s="160">
        <v>59059524.605764501</v>
      </c>
      <c r="D344" s="59">
        <v>11142857.25</v>
      </c>
      <c r="E344" s="59">
        <v>11142857.25</v>
      </c>
      <c r="F344" s="59">
        <v>47916667.355764501</v>
      </c>
      <c r="G344" s="59">
        <v>0</v>
      </c>
      <c r="H344" s="59">
        <v>-3808852009.9289498</v>
      </c>
      <c r="I344" s="59">
        <v>101</v>
      </c>
      <c r="J344" s="59">
        <v>0</v>
      </c>
      <c r="K344" s="59">
        <v>0</v>
      </c>
      <c r="L344" s="59">
        <v>101</v>
      </c>
      <c r="M344" s="59">
        <v>0</v>
      </c>
      <c r="N344" s="59">
        <v>0</v>
      </c>
      <c r="O344" s="59">
        <v>101</v>
      </c>
      <c r="P344" s="59">
        <v>0</v>
      </c>
      <c r="Q344" s="59">
        <v>0</v>
      </c>
      <c r="R344" s="59">
        <v>2</v>
      </c>
      <c r="S344" s="59">
        <v>0</v>
      </c>
      <c r="T344" s="59">
        <f t="shared" si="262"/>
        <v>0</v>
      </c>
      <c r="U344" s="59">
        <f t="shared" si="263"/>
        <v>0</v>
      </c>
      <c r="V344" s="59">
        <f t="shared" si="264"/>
        <v>0</v>
      </c>
      <c r="W344" s="59">
        <f t="shared" si="265"/>
        <v>0</v>
      </c>
      <c r="X344" s="59">
        <f t="shared" si="266"/>
        <v>0</v>
      </c>
      <c r="Y344" s="59">
        <f t="shared" si="267"/>
        <v>0</v>
      </c>
      <c r="Z344" s="59">
        <f t="shared" si="268"/>
        <v>0</v>
      </c>
      <c r="AA344" s="59">
        <f t="shared" si="269"/>
        <v>0</v>
      </c>
      <c r="AB344" s="59">
        <f t="shared" si="270"/>
        <v>0</v>
      </c>
      <c r="AC344" s="59">
        <f t="shared" si="271"/>
        <v>0</v>
      </c>
      <c r="AD344" s="166">
        <f t="shared" si="261"/>
        <v>3</v>
      </c>
      <c r="AE344" s="169">
        <f t="shared" si="272"/>
        <v>0</v>
      </c>
      <c r="AF344" s="169">
        <f t="shared" si="273"/>
        <v>1</v>
      </c>
      <c r="AG344" s="169">
        <f t="shared" si="274"/>
        <v>0</v>
      </c>
      <c r="AH344" s="169">
        <f t="shared" si="275"/>
        <v>1</v>
      </c>
      <c r="AI344" s="169">
        <f t="shared" si="276"/>
        <v>0</v>
      </c>
      <c r="AJ344" s="169">
        <f t="shared" si="277"/>
        <v>0</v>
      </c>
      <c r="AK344" s="169">
        <f t="shared" si="278"/>
        <v>0</v>
      </c>
      <c r="AL344" s="169">
        <f t="shared" si="279"/>
        <v>1</v>
      </c>
      <c r="AM344" s="169">
        <f t="shared" si="280"/>
        <v>0</v>
      </c>
      <c r="AN344" s="169">
        <f t="shared" si="281"/>
        <v>0</v>
      </c>
      <c r="AO344" s="169">
        <f t="shared" si="282"/>
        <v>1</v>
      </c>
      <c r="AP344" s="169">
        <f t="shared" si="283"/>
        <v>0</v>
      </c>
      <c r="AQ344" s="169">
        <f t="shared" si="284"/>
        <v>0</v>
      </c>
      <c r="AR344" s="169">
        <f t="shared" si="285"/>
        <v>0</v>
      </c>
      <c r="AS344" s="169">
        <f t="shared" si="286"/>
        <v>0</v>
      </c>
      <c r="AT344" s="169">
        <f t="shared" si="287"/>
        <v>0</v>
      </c>
      <c r="AU344" s="169">
        <f t="shared" si="288"/>
        <v>0</v>
      </c>
      <c r="AV344" s="169">
        <f t="shared" si="289"/>
        <v>1</v>
      </c>
      <c r="AW344" s="169">
        <f t="shared" si="290"/>
        <v>0</v>
      </c>
      <c r="AX344" s="169">
        <f t="shared" si="291"/>
        <v>0</v>
      </c>
      <c r="AY344" s="169">
        <f t="shared" si="304"/>
        <v>0</v>
      </c>
      <c r="AZ344" s="169">
        <f t="shared" si="292"/>
        <v>0</v>
      </c>
      <c r="BA344" s="169">
        <f t="shared" si="293"/>
        <v>0</v>
      </c>
      <c r="BB344" s="169">
        <f t="shared" si="294"/>
        <v>1</v>
      </c>
      <c r="BC344" s="169">
        <f t="shared" si="295"/>
        <v>0</v>
      </c>
      <c r="BD344" s="169">
        <f t="shared" si="296"/>
        <v>1</v>
      </c>
      <c r="BE344" s="169">
        <f t="shared" si="297"/>
        <v>0</v>
      </c>
      <c r="BF344" s="169">
        <f t="shared" si="298"/>
        <v>0</v>
      </c>
      <c r="BG344" s="169">
        <f t="shared" si="299"/>
        <v>0</v>
      </c>
      <c r="BH344" s="169">
        <f t="shared" si="300"/>
        <v>0</v>
      </c>
      <c r="BI344" s="169">
        <f t="shared" si="301"/>
        <v>0</v>
      </c>
      <c r="BJ344" s="169">
        <f t="shared" si="302"/>
        <v>0</v>
      </c>
      <c r="BK344" s="167">
        <f t="shared" si="303"/>
        <v>0</v>
      </c>
      <c r="BL344" s="169">
        <f t="shared" si="305"/>
        <v>0</v>
      </c>
      <c r="BM344" s="169">
        <f t="shared" si="306"/>
        <v>1</v>
      </c>
      <c r="BN344" s="169">
        <f t="shared" si="307"/>
        <v>1</v>
      </c>
      <c r="BO344" s="169">
        <f t="shared" si="308"/>
        <v>0</v>
      </c>
      <c r="BP344" s="36">
        <f t="shared" si="309"/>
        <v>1</v>
      </c>
      <c r="BQ344">
        <f t="shared" si="310"/>
        <v>0</v>
      </c>
      <c r="BR344" s="36">
        <f t="shared" si="311"/>
        <v>0</v>
      </c>
      <c r="BS344" t="e">
        <f t="shared" si="312"/>
        <v>#N/A</v>
      </c>
    </row>
    <row r="345" spans="1:71">
      <c r="A345" s="59">
        <v>112</v>
      </c>
      <c r="B345" s="59">
        <v>24281</v>
      </c>
      <c r="C345" s="160">
        <v>53199999.207258202</v>
      </c>
      <c r="D345" s="59">
        <v>5250000</v>
      </c>
      <c r="E345" s="59">
        <v>5250000</v>
      </c>
      <c r="F345" s="59">
        <v>47949999.207258202</v>
      </c>
      <c r="G345" s="59">
        <v>20</v>
      </c>
      <c r="H345" s="59">
        <v>-1787045612.1575799</v>
      </c>
      <c r="I345" s="59">
        <v>0</v>
      </c>
      <c r="J345" s="59">
        <v>0</v>
      </c>
      <c r="K345" s="59">
        <v>0</v>
      </c>
      <c r="L345" s="59">
        <v>101</v>
      </c>
      <c r="M345" s="59">
        <v>0</v>
      </c>
      <c r="N345" s="59">
        <v>0</v>
      </c>
      <c r="O345" s="59">
        <v>101</v>
      </c>
      <c r="P345" s="59">
        <v>0</v>
      </c>
      <c r="Q345" s="59">
        <v>0</v>
      </c>
      <c r="R345" s="59">
        <v>1</v>
      </c>
      <c r="S345" s="59">
        <v>1</v>
      </c>
      <c r="T345" s="59">
        <f t="shared" si="262"/>
        <v>0</v>
      </c>
      <c r="U345" s="59">
        <f t="shared" si="263"/>
        <v>0</v>
      </c>
      <c r="V345" s="59">
        <f t="shared" si="264"/>
        <v>0</v>
      </c>
      <c r="W345" s="59">
        <f t="shared" si="265"/>
        <v>0</v>
      </c>
      <c r="X345" s="59">
        <f t="shared" si="266"/>
        <v>0</v>
      </c>
      <c r="Y345" s="59">
        <f t="shared" si="267"/>
        <v>0</v>
      </c>
      <c r="Z345" s="59">
        <f t="shared" si="268"/>
        <v>0</v>
      </c>
      <c r="AA345" s="59">
        <f t="shared" si="269"/>
        <v>0</v>
      </c>
      <c r="AB345" s="59">
        <f t="shared" si="270"/>
        <v>0</v>
      </c>
      <c r="AC345" s="59">
        <f t="shared" si="271"/>
        <v>0</v>
      </c>
      <c r="AD345" s="166">
        <f t="shared" si="261"/>
        <v>2</v>
      </c>
      <c r="AE345" s="169">
        <f t="shared" si="272"/>
        <v>0</v>
      </c>
      <c r="AF345" s="169">
        <f t="shared" si="273"/>
        <v>1</v>
      </c>
      <c r="AG345" s="169">
        <f t="shared" si="274"/>
        <v>0</v>
      </c>
      <c r="AH345" s="169">
        <f t="shared" si="275"/>
        <v>1</v>
      </c>
      <c r="AI345" s="169">
        <f t="shared" si="276"/>
        <v>0</v>
      </c>
      <c r="AJ345" s="169">
        <f t="shared" si="277"/>
        <v>0</v>
      </c>
      <c r="AK345" s="169">
        <f t="shared" si="278"/>
        <v>0</v>
      </c>
      <c r="AL345" s="169">
        <f t="shared" si="279"/>
        <v>1</v>
      </c>
      <c r="AM345" s="169">
        <f t="shared" si="280"/>
        <v>0</v>
      </c>
      <c r="AN345" s="169">
        <f t="shared" si="281"/>
        <v>0</v>
      </c>
      <c r="AO345" s="169">
        <f t="shared" si="282"/>
        <v>1</v>
      </c>
      <c r="AP345" s="169">
        <f t="shared" si="283"/>
        <v>0</v>
      </c>
      <c r="AQ345" s="169">
        <f t="shared" si="284"/>
        <v>0</v>
      </c>
      <c r="AR345" s="169">
        <f t="shared" si="285"/>
        <v>0</v>
      </c>
      <c r="AS345" s="169">
        <f t="shared" si="286"/>
        <v>0</v>
      </c>
      <c r="AT345" s="169">
        <f t="shared" si="287"/>
        <v>0</v>
      </c>
      <c r="AU345" s="169">
        <f t="shared" si="288"/>
        <v>0</v>
      </c>
      <c r="AV345" s="169">
        <f t="shared" si="289"/>
        <v>1</v>
      </c>
      <c r="AW345" s="169">
        <f t="shared" si="290"/>
        <v>0</v>
      </c>
      <c r="AX345" s="169">
        <f t="shared" si="291"/>
        <v>0</v>
      </c>
      <c r="AY345" s="169">
        <f t="shared" si="304"/>
        <v>0</v>
      </c>
      <c r="AZ345" s="169">
        <f t="shared" si="292"/>
        <v>0</v>
      </c>
      <c r="BA345" s="169">
        <f t="shared" si="293"/>
        <v>0</v>
      </c>
      <c r="BB345" s="169">
        <f t="shared" si="294"/>
        <v>1</v>
      </c>
      <c r="BC345" s="169">
        <f t="shared" si="295"/>
        <v>0</v>
      </c>
      <c r="BD345" s="169">
        <f t="shared" si="296"/>
        <v>1</v>
      </c>
      <c r="BE345" s="169">
        <f t="shared" si="297"/>
        <v>0</v>
      </c>
      <c r="BF345" s="169">
        <f t="shared" si="298"/>
        <v>0</v>
      </c>
      <c r="BG345" s="169">
        <f t="shared" si="299"/>
        <v>0</v>
      </c>
      <c r="BH345" s="169">
        <f t="shared" si="300"/>
        <v>0</v>
      </c>
      <c r="BI345" s="169">
        <f t="shared" si="301"/>
        <v>0</v>
      </c>
      <c r="BJ345" s="169">
        <f t="shared" si="302"/>
        <v>0</v>
      </c>
      <c r="BK345" s="167">
        <f t="shared" si="303"/>
        <v>0</v>
      </c>
      <c r="BL345" s="169">
        <f t="shared" si="305"/>
        <v>1</v>
      </c>
      <c r="BM345" s="169">
        <f t="shared" si="306"/>
        <v>0</v>
      </c>
      <c r="BN345" s="169">
        <f t="shared" si="307"/>
        <v>0</v>
      </c>
      <c r="BO345" s="169">
        <f t="shared" si="308"/>
        <v>1</v>
      </c>
      <c r="BP345" s="36">
        <f t="shared" si="309"/>
        <v>1</v>
      </c>
      <c r="BQ345">
        <f t="shared" si="310"/>
        <v>0</v>
      </c>
      <c r="BR345" s="36">
        <f t="shared" si="311"/>
        <v>0</v>
      </c>
      <c r="BS345" t="e">
        <f t="shared" si="312"/>
        <v>#N/A</v>
      </c>
    </row>
    <row r="346" spans="1:71">
      <c r="A346" s="59">
        <v>90</v>
      </c>
      <c r="B346" s="59">
        <v>22221</v>
      </c>
      <c r="C346" s="160">
        <v>63799999.049305901</v>
      </c>
      <c r="D346" s="59">
        <v>15300000</v>
      </c>
      <c r="E346" s="59">
        <v>15300000</v>
      </c>
      <c r="F346" s="59">
        <v>48499999.049305901</v>
      </c>
      <c r="G346" s="59">
        <v>320</v>
      </c>
      <c r="H346" s="59">
        <v>-1495795571.0023601</v>
      </c>
      <c r="I346" s="59">
        <v>0</v>
      </c>
      <c r="J346" s="59">
        <v>0</v>
      </c>
      <c r="K346" s="59">
        <v>0</v>
      </c>
      <c r="L346" s="59">
        <v>101</v>
      </c>
      <c r="M346" s="59">
        <v>0</v>
      </c>
      <c r="N346" s="59">
        <v>0</v>
      </c>
      <c r="O346" s="59">
        <v>101</v>
      </c>
      <c r="P346" s="59">
        <v>0</v>
      </c>
      <c r="Q346" s="59">
        <v>0</v>
      </c>
      <c r="R346" s="59">
        <v>2</v>
      </c>
      <c r="S346" s="59">
        <v>0</v>
      </c>
      <c r="T346" s="59">
        <f t="shared" si="262"/>
        <v>0</v>
      </c>
      <c r="U346" s="59">
        <f t="shared" si="263"/>
        <v>0</v>
      </c>
      <c r="V346" s="59">
        <f t="shared" si="264"/>
        <v>0</v>
      </c>
      <c r="W346" s="59">
        <f t="shared" si="265"/>
        <v>0</v>
      </c>
      <c r="X346" s="59">
        <f t="shared" si="266"/>
        <v>0</v>
      </c>
      <c r="Y346" s="59">
        <f t="shared" si="267"/>
        <v>0</v>
      </c>
      <c r="Z346" s="59">
        <f t="shared" si="268"/>
        <v>0</v>
      </c>
      <c r="AA346" s="59">
        <f t="shared" si="269"/>
        <v>0</v>
      </c>
      <c r="AB346" s="59">
        <f t="shared" si="270"/>
        <v>0</v>
      </c>
      <c r="AC346" s="59">
        <f t="shared" si="271"/>
        <v>0</v>
      </c>
      <c r="AD346" s="166">
        <f t="shared" si="261"/>
        <v>2</v>
      </c>
      <c r="AE346" s="169">
        <f t="shared" si="272"/>
        <v>0</v>
      </c>
      <c r="AF346" s="169">
        <f t="shared" si="273"/>
        <v>1</v>
      </c>
      <c r="AG346" s="169">
        <f t="shared" si="274"/>
        <v>0</v>
      </c>
      <c r="AH346" s="169">
        <f t="shared" si="275"/>
        <v>1</v>
      </c>
      <c r="AI346" s="169">
        <f t="shared" si="276"/>
        <v>0</v>
      </c>
      <c r="AJ346" s="169">
        <f t="shared" si="277"/>
        <v>0</v>
      </c>
      <c r="AK346" s="169">
        <f t="shared" si="278"/>
        <v>0</v>
      </c>
      <c r="AL346" s="169">
        <f t="shared" si="279"/>
        <v>1</v>
      </c>
      <c r="AM346" s="169">
        <f t="shared" si="280"/>
        <v>0</v>
      </c>
      <c r="AN346" s="169">
        <f t="shared" si="281"/>
        <v>0</v>
      </c>
      <c r="AO346" s="169">
        <f t="shared" si="282"/>
        <v>1</v>
      </c>
      <c r="AP346" s="169">
        <f t="shared" si="283"/>
        <v>0</v>
      </c>
      <c r="AQ346" s="169">
        <f t="shared" si="284"/>
        <v>0</v>
      </c>
      <c r="AR346" s="169">
        <f t="shared" si="285"/>
        <v>0</v>
      </c>
      <c r="AS346" s="169">
        <f t="shared" si="286"/>
        <v>0</v>
      </c>
      <c r="AT346" s="169">
        <f t="shared" si="287"/>
        <v>0</v>
      </c>
      <c r="AU346" s="169">
        <f t="shared" si="288"/>
        <v>0</v>
      </c>
      <c r="AV346" s="169">
        <f t="shared" si="289"/>
        <v>1</v>
      </c>
      <c r="AW346" s="169">
        <f t="shared" si="290"/>
        <v>0</v>
      </c>
      <c r="AX346" s="169">
        <f t="shared" si="291"/>
        <v>0</v>
      </c>
      <c r="AY346" s="169">
        <f t="shared" si="304"/>
        <v>0</v>
      </c>
      <c r="AZ346" s="169">
        <f t="shared" si="292"/>
        <v>0</v>
      </c>
      <c r="BA346" s="169">
        <f t="shared" si="293"/>
        <v>0</v>
      </c>
      <c r="BB346" s="169">
        <f t="shared" si="294"/>
        <v>1</v>
      </c>
      <c r="BC346" s="169">
        <f t="shared" si="295"/>
        <v>0</v>
      </c>
      <c r="BD346" s="169">
        <f t="shared" si="296"/>
        <v>1</v>
      </c>
      <c r="BE346" s="169">
        <f t="shared" si="297"/>
        <v>0</v>
      </c>
      <c r="BF346" s="169">
        <f t="shared" si="298"/>
        <v>0</v>
      </c>
      <c r="BG346" s="169">
        <f t="shared" si="299"/>
        <v>0</v>
      </c>
      <c r="BH346" s="169">
        <f t="shared" si="300"/>
        <v>0</v>
      </c>
      <c r="BI346" s="169">
        <f t="shared" si="301"/>
        <v>0</v>
      </c>
      <c r="BJ346" s="169">
        <f t="shared" si="302"/>
        <v>0</v>
      </c>
      <c r="BK346" s="167">
        <f t="shared" si="303"/>
        <v>0</v>
      </c>
      <c r="BL346" s="169">
        <f t="shared" si="305"/>
        <v>0</v>
      </c>
      <c r="BM346" s="169">
        <f t="shared" si="306"/>
        <v>1</v>
      </c>
      <c r="BN346" s="169">
        <f t="shared" si="307"/>
        <v>1</v>
      </c>
      <c r="BO346" s="169">
        <f t="shared" si="308"/>
        <v>0</v>
      </c>
      <c r="BP346" s="36">
        <f t="shared" si="309"/>
        <v>1</v>
      </c>
      <c r="BQ346">
        <f t="shared" si="310"/>
        <v>0</v>
      </c>
      <c r="BR346" s="36">
        <f t="shared" si="311"/>
        <v>0</v>
      </c>
      <c r="BS346" t="e">
        <f t="shared" si="312"/>
        <v>#N/A</v>
      </c>
    </row>
    <row r="347" spans="1:71">
      <c r="A347" s="59">
        <v>146</v>
      </c>
      <c r="B347" s="59">
        <v>112252</v>
      </c>
      <c r="C347" s="160">
        <v>61285714.024791896</v>
      </c>
      <c r="D347" s="59">
        <v>11357142.75</v>
      </c>
      <c r="E347" s="59">
        <v>11357142.75</v>
      </c>
      <c r="F347" s="59">
        <v>49928571.274791896</v>
      </c>
      <c r="G347" s="59">
        <v>0</v>
      </c>
      <c r="H347" s="59">
        <v>-2218779969.7632399</v>
      </c>
      <c r="I347" s="59">
        <v>101</v>
      </c>
      <c r="J347" s="59">
        <v>0</v>
      </c>
      <c r="K347" s="59">
        <v>0</v>
      </c>
      <c r="L347" s="59">
        <v>0</v>
      </c>
      <c r="M347" s="59">
        <v>0</v>
      </c>
      <c r="N347" s="59">
        <v>0</v>
      </c>
      <c r="O347" s="59">
        <v>101</v>
      </c>
      <c r="P347" s="59">
        <v>0</v>
      </c>
      <c r="Q347" s="59">
        <v>0</v>
      </c>
      <c r="R347" s="59">
        <v>2</v>
      </c>
      <c r="S347" s="59">
        <v>0</v>
      </c>
      <c r="T347" s="59">
        <f t="shared" si="262"/>
        <v>0</v>
      </c>
      <c r="U347" s="59">
        <f t="shared" si="263"/>
        <v>0</v>
      </c>
      <c r="V347" s="59">
        <f t="shared" si="264"/>
        <v>0</v>
      </c>
      <c r="W347" s="59">
        <f t="shared" si="265"/>
        <v>0</v>
      </c>
      <c r="X347" s="59">
        <f t="shared" si="266"/>
        <v>0</v>
      </c>
      <c r="Y347" s="59">
        <f t="shared" si="267"/>
        <v>0</v>
      </c>
      <c r="Z347" s="59">
        <f t="shared" si="268"/>
        <v>0</v>
      </c>
      <c r="AA347" s="59">
        <f t="shared" si="269"/>
        <v>0</v>
      </c>
      <c r="AB347" s="59">
        <f t="shared" si="270"/>
        <v>0</v>
      </c>
      <c r="AC347" s="59">
        <f t="shared" si="271"/>
        <v>0</v>
      </c>
      <c r="AD347" s="166">
        <f t="shared" si="261"/>
        <v>2</v>
      </c>
      <c r="AE347" s="169">
        <f t="shared" si="272"/>
        <v>0</v>
      </c>
      <c r="AF347" s="169">
        <f t="shared" si="273"/>
        <v>1</v>
      </c>
      <c r="AG347" s="169">
        <f t="shared" si="274"/>
        <v>0</v>
      </c>
      <c r="AH347" s="169">
        <f t="shared" si="275"/>
        <v>1</v>
      </c>
      <c r="AI347" s="169">
        <f t="shared" si="276"/>
        <v>0</v>
      </c>
      <c r="AJ347" s="169">
        <f t="shared" si="277"/>
        <v>0</v>
      </c>
      <c r="AK347" s="169">
        <f t="shared" si="278"/>
        <v>0</v>
      </c>
      <c r="AL347" s="169">
        <f t="shared" si="279"/>
        <v>1</v>
      </c>
      <c r="AM347" s="169">
        <f t="shared" si="280"/>
        <v>0</v>
      </c>
      <c r="AN347" s="169">
        <f t="shared" si="281"/>
        <v>0</v>
      </c>
      <c r="AO347" s="169">
        <f t="shared" si="282"/>
        <v>1</v>
      </c>
      <c r="AP347" s="169">
        <f t="shared" si="283"/>
        <v>0</v>
      </c>
      <c r="AQ347" s="169">
        <f t="shared" si="284"/>
        <v>0</v>
      </c>
      <c r="AR347" s="169">
        <f t="shared" si="285"/>
        <v>0</v>
      </c>
      <c r="AS347" s="169">
        <f t="shared" si="286"/>
        <v>0</v>
      </c>
      <c r="AT347" s="169">
        <f t="shared" si="287"/>
        <v>0</v>
      </c>
      <c r="AU347" s="169">
        <f t="shared" si="288"/>
        <v>0</v>
      </c>
      <c r="AV347" s="169">
        <f t="shared" si="289"/>
        <v>1</v>
      </c>
      <c r="AW347" s="169">
        <f t="shared" si="290"/>
        <v>0</v>
      </c>
      <c r="AX347" s="169">
        <f t="shared" si="291"/>
        <v>0</v>
      </c>
      <c r="AY347" s="169">
        <f t="shared" si="304"/>
        <v>0</v>
      </c>
      <c r="AZ347" s="169">
        <f t="shared" si="292"/>
        <v>0</v>
      </c>
      <c r="BA347" s="169">
        <f t="shared" si="293"/>
        <v>0</v>
      </c>
      <c r="BB347" s="169">
        <f t="shared" si="294"/>
        <v>1</v>
      </c>
      <c r="BC347" s="169">
        <f t="shared" si="295"/>
        <v>0</v>
      </c>
      <c r="BD347" s="169">
        <f t="shared" si="296"/>
        <v>1</v>
      </c>
      <c r="BE347" s="169">
        <f t="shared" si="297"/>
        <v>0</v>
      </c>
      <c r="BF347" s="169">
        <f t="shared" si="298"/>
        <v>0</v>
      </c>
      <c r="BG347" s="169">
        <f t="shared" si="299"/>
        <v>0</v>
      </c>
      <c r="BH347" s="169">
        <f t="shared" si="300"/>
        <v>0</v>
      </c>
      <c r="BI347" s="169">
        <f t="shared" si="301"/>
        <v>0</v>
      </c>
      <c r="BJ347" s="169">
        <f t="shared" si="302"/>
        <v>0</v>
      </c>
      <c r="BK347" s="167">
        <f t="shared" si="303"/>
        <v>0</v>
      </c>
      <c r="BL347" s="169">
        <f t="shared" si="305"/>
        <v>0</v>
      </c>
      <c r="BM347" s="169">
        <f t="shared" si="306"/>
        <v>1</v>
      </c>
      <c r="BN347" s="169">
        <f t="shared" si="307"/>
        <v>1</v>
      </c>
      <c r="BO347" s="169">
        <f t="shared" si="308"/>
        <v>0</v>
      </c>
      <c r="BP347" s="36">
        <f t="shared" si="309"/>
        <v>1</v>
      </c>
      <c r="BQ347">
        <f t="shared" si="310"/>
        <v>0</v>
      </c>
      <c r="BR347" s="36">
        <f t="shared" si="311"/>
        <v>0</v>
      </c>
      <c r="BS347" t="e">
        <f t="shared" si="312"/>
        <v>#N/A</v>
      </c>
    </row>
    <row r="348" spans="1:71">
      <c r="A348" s="59">
        <v>91</v>
      </c>
      <c r="B348" s="59">
        <v>22241</v>
      </c>
      <c r="C348" s="160">
        <v>57999999.753066503</v>
      </c>
      <c r="D348" s="59">
        <v>7585714</v>
      </c>
      <c r="E348" s="59">
        <v>7585714</v>
      </c>
      <c r="F348" s="59">
        <v>50414285.753066503</v>
      </c>
      <c r="G348" s="59">
        <v>0</v>
      </c>
      <c r="H348" s="59">
        <v>-1493881284.2986</v>
      </c>
      <c r="I348" s="59">
        <v>0</v>
      </c>
      <c r="J348" s="59">
        <v>0</v>
      </c>
      <c r="K348" s="59">
        <v>0</v>
      </c>
      <c r="L348" s="59">
        <v>101</v>
      </c>
      <c r="M348" s="59">
        <v>0</v>
      </c>
      <c r="N348" s="59">
        <v>0</v>
      </c>
      <c r="O348" s="59">
        <v>101</v>
      </c>
      <c r="P348" s="59">
        <v>0</v>
      </c>
      <c r="Q348" s="59">
        <v>0</v>
      </c>
      <c r="R348" s="59">
        <v>1</v>
      </c>
      <c r="S348" s="59">
        <v>0</v>
      </c>
      <c r="T348" s="59">
        <f t="shared" si="262"/>
        <v>0</v>
      </c>
      <c r="U348" s="59">
        <f t="shared" si="263"/>
        <v>0</v>
      </c>
      <c r="V348" s="59">
        <f t="shared" si="264"/>
        <v>0</v>
      </c>
      <c r="W348" s="59">
        <f t="shared" si="265"/>
        <v>0</v>
      </c>
      <c r="X348" s="59">
        <f t="shared" si="266"/>
        <v>0</v>
      </c>
      <c r="Y348" s="59">
        <f t="shared" si="267"/>
        <v>0</v>
      </c>
      <c r="Z348" s="59">
        <f t="shared" si="268"/>
        <v>0</v>
      </c>
      <c r="AA348" s="59">
        <f t="shared" si="269"/>
        <v>0</v>
      </c>
      <c r="AB348" s="59">
        <f t="shared" si="270"/>
        <v>0</v>
      </c>
      <c r="AC348" s="59">
        <f t="shared" si="271"/>
        <v>0</v>
      </c>
      <c r="AD348" s="166">
        <f t="shared" si="261"/>
        <v>2</v>
      </c>
      <c r="AE348" s="169">
        <f t="shared" si="272"/>
        <v>0</v>
      </c>
      <c r="AF348" s="169">
        <f t="shared" si="273"/>
        <v>1</v>
      </c>
      <c r="AG348" s="169">
        <f t="shared" si="274"/>
        <v>0</v>
      </c>
      <c r="AH348" s="169">
        <f t="shared" si="275"/>
        <v>1</v>
      </c>
      <c r="AI348" s="169">
        <f t="shared" si="276"/>
        <v>0</v>
      </c>
      <c r="AJ348" s="169">
        <f t="shared" si="277"/>
        <v>0</v>
      </c>
      <c r="AK348" s="169">
        <f t="shared" si="278"/>
        <v>0</v>
      </c>
      <c r="AL348" s="169">
        <f t="shared" si="279"/>
        <v>1</v>
      </c>
      <c r="AM348" s="169">
        <f t="shared" si="280"/>
        <v>0</v>
      </c>
      <c r="AN348" s="169">
        <f t="shared" si="281"/>
        <v>0</v>
      </c>
      <c r="AO348" s="169">
        <f t="shared" si="282"/>
        <v>1</v>
      </c>
      <c r="AP348" s="169">
        <f t="shared" si="283"/>
        <v>0</v>
      </c>
      <c r="AQ348" s="169">
        <f t="shared" si="284"/>
        <v>0</v>
      </c>
      <c r="AR348" s="169">
        <f t="shared" si="285"/>
        <v>0</v>
      </c>
      <c r="AS348" s="169">
        <f t="shared" si="286"/>
        <v>0</v>
      </c>
      <c r="AT348" s="169">
        <f t="shared" si="287"/>
        <v>0</v>
      </c>
      <c r="AU348" s="169">
        <f t="shared" si="288"/>
        <v>0</v>
      </c>
      <c r="AV348" s="169">
        <f t="shared" si="289"/>
        <v>1</v>
      </c>
      <c r="AW348" s="169">
        <f t="shared" si="290"/>
        <v>0</v>
      </c>
      <c r="AX348" s="169">
        <f t="shared" si="291"/>
        <v>0</v>
      </c>
      <c r="AY348" s="169">
        <f t="shared" si="304"/>
        <v>0</v>
      </c>
      <c r="AZ348" s="169">
        <f t="shared" si="292"/>
        <v>0</v>
      </c>
      <c r="BA348" s="169">
        <f t="shared" si="293"/>
        <v>0</v>
      </c>
      <c r="BB348" s="169">
        <f t="shared" si="294"/>
        <v>1</v>
      </c>
      <c r="BC348" s="169">
        <f t="shared" si="295"/>
        <v>0</v>
      </c>
      <c r="BD348" s="169">
        <f t="shared" si="296"/>
        <v>1</v>
      </c>
      <c r="BE348" s="169">
        <f t="shared" si="297"/>
        <v>0</v>
      </c>
      <c r="BF348" s="169">
        <f t="shared" si="298"/>
        <v>0</v>
      </c>
      <c r="BG348" s="169">
        <f t="shared" si="299"/>
        <v>0</v>
      </c>
      <c r="BH348" s="169">
        <f t="shared" si="300"/>
        <v>0</v>
      </c>
      <c r="BI348" s="169">
        <f t="shared" si="301"/>
        <v>0</v>
      </c>
      <c r="BJ348" s="169">
        <f t="shared" si="302"/>
        <v>0</v>
      </c>
      <c r="BK348" s="167">
        <f t="shared" si="303"/>
        <v>0</v>
      </c>
      <c r="BL348" s="169">
        <f t="shared" si="305"/>
        <v>1</v>
      </c>
      <c r="BM348" s="169">
        <f t="shared" si="306"/>
        <v>0</v>
      </c>
      <c r="BN348" s="169">
        <f t="shared" si="307"/>
        <v>1</v>
      </c>
      <c r="BO348" s="169">
        <f t="shared" si="308"/>
        <v>0</v>
      </c>
      <c r="BP348" s="36">
        <f t="shared" si="309"/>
        <v>1</v>
      </c>
      <c r="BQ348">
        <f t="shared" si="310"/>
        <v>0</v>
      </c>
      <c r="BR348" s="36">
        <f t="shared" si="311"/>
        <v>0</v>
      </c>
      <c r="BS348" t="e">
        <f t="shared" si="312"/>
        <v>#N/A</v>
      </c>
    </row>
    <row r="349" spans="1:71">
      <c r="A349" s="59">
        <v>21</v>
      </c>
      <c r="B349" s="59">
        <v>12171</v>
      </c>
      <c r="C349" s="160">
        <v>65595238.979593299</v>
      </c>
      <c r="D349" s="59">
        <v>7321428.5</v>
      </c>
      <c r="E349" s="59">
        <v>14464285.5</v>
      </c>
      <c r="F349" s="59">
        <v>51130953.479593299</v>
      </c>
      <c r="G349" s="59">
        <v>333.33334350585898</v>
      </c>
      <c r="H349" s="59">
        <v>-229305135.04427099</v>
      </c>
      <c r="I349" s="59">
        <v>101</v>
      </c>
      <c r="J349" s="59">
        <v>0</v>
      </c>
      <c r="K349" s="59">
        <v>0</v>
      </c>
      <c r="L349" s="59">
        <v>101</v>
      </c>
      <c r="M349" s="59">
        <v>0</v>
      </c>
      <c r="N349" s="59">
        <v>0</v>
      </c>
      <c r="O349" s="59">
        <v>0</v>
      </c>
      <c r="P349" s="59">
        <v>0</v>
      </c>
      <c r="Q349" s="59">
        <v>0</v>
      </c>
      <c r="R349" s="59">
        <v>2</v>
      </c>
      <c r="S349" s="59">
        <v>0</v>
      </c>
      <c r="T349" s="59">
        <f t="shared" si="262"/>
        <v>0</v>
      </c>
      <c r="U349" s="59">
        <f t="shared" si="263"/>
        <v>0</v>
      </c>
      <c r="V349" s="59">
        <f t="shared" si="264"/>
        <v>0</v>
      </c>
      <c r="W349" s="59">
        <f t="shared" si="265"/>
        <v>0</v>
      </c>
      <c r="X349" s="59">
        <f t="shared" si="266"/>
        <v>0</v>
      </c>
      <c r="Y349" s="59">
        <f t="shared" si="267"/>
        <v>0</v>
      </c>
      <c r="Z349" s="59">
        <f t="shared" si="268"/>
        <v>0</v>
      </c>
      <c r="AA349" s="59">
        <f t="shared" si="269"/>
        <v>0</v>
      </c>
      <c r="AB349" s="59">
        <f t="shared" si="270"/>
        <v>0</v>
      </c>
      <c r="AC349" s="59">
        <f t="shared" si="271"/>
        <v>0</v>
      </c>
      <c r="AD349" s="166">
        <f t="shared" si="261"/>
        <v>2</v>
      </c>
      <c r="AE349" s="169">
        <f t="shared" si="272"/>
        <v>0</v>
      </c>
      <c r="AF349" s="169">
        <f t="shared" si="273"/>
        <v>1</v>
      </c>
      <c r="AG349" s="169">
        <f t="shared" si="274"/>
        <v>0</v>
      </c>
      <c r="AH349" s="169">
        <f t="shared" si="275"/>
        <v>1</v>
      </c>
      <c r="AI349" s="169">
        <f t="shared" si="276"/>
        <v>0</v>
      </c>
      <c r="AJ349" s="169">
        <f t="shared" si="277"/>
        <v>0</v>
      </c>
      <c r="AK349" s="169">
        <f t="shared" si="278"/>
        <v>0</v>
      </c>
      <c r="AL349" s="169">
        <f t="shared" si="279"/>
        <v>1</v>
      </c>
      <c r="AM349" s="169">
        <f t="shared" si="280"/>
        <v>0</v>
      </c>
      <c r="AN349" s="169">
        <f t="shared" si="281"/>
        <v>0</v>
      </c>
      <c r="AO349" s="169">
        <f t="shared" si="282"/>
        <v>1</v>
      </c>
      <c r="AP349" s="169">
        <f t="shared" si="283"/>
        <v>0</v>
      </c>
      <c r="AQ349" s="169">
        <f t="shared" si="284"/>
        <v>0</v>
      </c>
      <c r="AR349" s="169">
        <f t="shared" si="285"/>
        <v>0</v>
      </c>
      <c r="AS349" s="169">
        <f t="shared" si="286"/>
        <v>0</v>
      </c>
      <c r="AT349" s="169">
        <f t="shared" si="287"/>
        <v>0</v>
      </c>
      <c r="AU349" s="169">
        <f t="shared" si="288"/>
        <v>0</v>
      </c>
      <c r="AV349" s="169">
        <f t="shared" si="289"/>
        <v>1</v>
      </c>
      <c r="AW349" s="169">
        <f t="shared" si="290"/>
        <v>0</v>
      </c>
      <c r="AX349" s="169">
        <f t="shared" si="291"/>
        <v>0</v>
      </c>
      <c r="AY349" s="169">
        <f t="shared" si="304"/>
        <v>0</v>
      </c>
      <c r="AZ349" s="169">
        <f t="shared" si="292"/>
        <v>0</v>
      </c>
      <c r="BA349" s="169">
        <f t="shared" si="293"/>
        <v>0</v>
      </c>
      <c r="BB349" s="169">
        <f t="shared" si="294"/>
        <v>1</v>
      </c>
      <c r="BC349" s="169">
        <f t="shared" si="295"/>
        <v>0</v>
      </c>
      <c r="BD349" s="169">
        <f t="shared" si="296"/>
        <v>1</v>
      </c>
      <c r="BE349" s="169">
        <f t="shared" si="297"/>
        <v>0</v>
      </c>
      <c r="BF349" s="169">
        <f t="shared" si="298"/>
        <v>0</v>
      </c>
      <c r="BG349" s="169">
        <f t="shared" si="299"/>
        <v>0</v>
      </c>
      <c r="BH349" s="169">
        <f t="shared" si="300"/>
        <v>0</v>
      </c>
      <c r="BI349" s="169">
        <f t="shared" si="301"/>
        <v>0</v>
      </c>
      <c r="BJ349" s="169">
        <f t="shared" si="302"/>
        <v>0</v>
      </c>
      <c r="BK349" s="167">
        <f t="shared" si="303"/>
        <v>0</v>
      </c>
      <c r="BL349" s="169">
        <f t="shared" si="305"/>
        <v>0</v>
      </c>
      <c r="BM349" s="169">
        <f t="shared" si="306"/>
        <v>1</v>
      </c>
      <c r="BN349" s="169">
        <f t="shared" si="307"/>
        <v>1</v>
      </c>
      <c r="BO349" s="169">
        <f t="shared" si="308"/>
        <v>0</v>
      </c>
      <c r="BP349" s="36">
        <f t="shared" si="309"/>
        <v>1</v>
      </c>
      <c r="BQ349">
        <f t="shared" si="310"/>
        <v>0</v>
      </c>
      <c r="BR349" s="36">
        <f t="shared" si="311"/>
        <v>0</v>
      </c>
      <c r="BS349" t="e">
        <f t="shared" si="312"/>
        <v>#N/A</v>
      </c>
    </row>
    <row r="350" spans="1:71">
      <c r="A350" s="59">
        <v>171</v>
      </c>
      <c r="B350" s="59">
        <v>122181</v>
      </c>
      <c r="C350" s="160">
        <v>70252653.467573404</v>
      </c>
      <c r="D350" s="59">
        <v>18380952</v>
      </c>
      <c r="E350" s="59">
        <v>18380952</v>
      </c>
      <c r="F350" s="59">
        <v>51871701.467573397</v>
      </c>
      <c r="G350" s="59">
        <v>280.952392578125</v>
      </c>
      <c r="H350" s="59">
        <v>-2561094029.3354402</v>
      </c>
      <c r="I350" s="59">
        <v>0</v>
      </c>
      <c r="J350" s="59">
        <v>0</v>
      </c>
      <c r="K350" s="59">
        <v>0</v>
      </c>
      <c r="L350" s="59">
        <v>406</v>
      </c>
      <c r="M350" s="59">
        <v>403</v>
      </c>
      <c r="N350" s="59">
        <v>411</v>
      </c>
      <c r="O350" s="59">
        <v>0</v>
      </c>
      <c r="P350" s="59">
        <v>0</v>
      </c>
      <c r="Q350" s="59">
        <v>0</v>
      </c>
      <c r="R350" s="59">
        <v>2</v>
      </c>
      <c r="S350" s="59">
        <v>1</v>
      </c>
      <c r="T350" s="59">
        <f t="shared" si="262"/>
        <v>1</v>
      </c>
      <c r="U350" s="59">
        <f t="shared" si="263"/>
        <v>0</v>
      </c>
      <c r="V350" s="59">
        <f t="shared" si="264"/>
        <v>0</v>
      </c>
      <c r="W350" s="59">
        <f t="shared" si="265"/>
        <v>2</v>
      </c>
      <c r="X350" s="59">
        <f t="shared" si="266"/>
        <v>0</v>
      </c>
      <c r="Y350" s="59">
        <f t="shared" si="267"/>
        <v>0</v>
      </c>
      <c r="Z350" s="59">
        <f t="shared" si="268"/>
        <v>0</v>
      </c>
      <c r="AA350" s="59">
        <f t="shared" si="269"/>
        <v>0</v>
      </c>
      <c r="AB350" s="59">
        <f t="shared" si="270"/>
        <v>0</v>
      </c>
      <c r="AC350" s="59">
        <f t="shared" si="271"/>
        <v>0</v>
      </c>
      <c r="AD350" s="166">
        <f t="shared" si="261"/>
        <v>0</v>
      </c>
      <c r="AE350" s="169">
        <f t="shared" si="272"/>
        <v>0</v>
      </c>
      <c r="AF350" s="169">
        <f t="shared" si="273"/>
        <v>0</v>
      </c>
      <c r="AG350" s="169">
        <f t="shared" si="274"/>
        <v>0</v>
      </c>
      <c r="AH350" s="169">
        <f t="shared" si="275"/>
        <v>1</v>
      </c>
      <c r="AI350" s="169">
        <f t="shared" si="276"/>
        <v>0</v>
      </c>
      <c r="AJ350" s="169">
        <f t="shared" si="277"/>
        <v>0</v>
      </c>
      <c r="AK350" s="169">
        <f t="shared" si="278"/>
        <v>0</v>
      </c>
      <c r="AL350" s="169">
        <f t="shared" si="279"/>
        <v>1</v>
      </c>
      <c r="AM350" s="169">
        <f t="shared" si="280"/>
        <v>0</v>
      </c>
      <c r="AN350" s="169">
        <f t="shared" si="281"/>
        <v>0</v>
      </c>
      <c r="AO350" s="169">
        <f t="shared" si="282"/>
        <v>1</v>
      </c>
      <c r="AP350" s="169">
        <f t="shared" si="283"/>
        <v>0</v>
      </c>
      <c r="AQ350" s="169">
        <f t="shared" si="284"/>
        <v>0</v>
      </c>
      <c r="AR350" s="169">
        <f t="shared" si="285"/>
        <v>0</v>
      </c>
      <c r="AS350" s="169">
        <f t="shared" si="286"/>
        <v>0</v>
      </c>
      <c r="AT350" s="169">
        <f t="shared" si="287"/>
        <v>0</v>
      </c>
      <c r="AU350" s="169">
        <f t="shared" si="288"/>
        <v>0</v>
      </c>
      <c r="AV350" s="169">
        <f t="shared" si="289"/>
        <v>1</v>
      </c>
      <c r="AW350" s="169">
        <f t="shared" si="290"/>
        <v>1</v>
      </c>
      <c r="AX350" s="169">
        <f t="shared" si="291"/>
        <v>0</v>
      </c>
      <c r="AY350" s="169">
        <f t="shared" si="304"/>
        <v>1</v>
      </c>
      <c r="AZ350" s="169">
        <f t="shared" si="292"/>
        <v>0</v>
      </c>
      <c r="BA350" s="169">
        <f t="shared" si="293"/>
        <v>0</v>
      </c>
      <c r="BB350" s="169">
        <f t="shared" si="294"/>
        <v>1</v>
      </c>
      <c r="BC350" s="169">
        <f t="shared" si="295"/>
        <v>1</v>
      </c>
      <c r="BD350" s="169">
        <f t="shared" si="296"/>
        <v>0</v>
      </c>
      <c r="BE350" s="169">
        <f t="shared" si="297"/>
        <v>1</v>
      </c>
      <c r="BF350" s="169">
        <f t="shared" si="298"/>
        <v>0</v>
      </c>
      <c r="BG350" s="169">
        <f t="shared" si="299"/>
        <v>0</v>
      </c>
      <c r="BH350" s="169">
        <f t="shared" si="300"/>
        <v>0</v>
      </c>
      <c r="BI350" s="169">
        <f t="shared" si="301"/>
        <v>0</v>
      </c>
      <c r="BJ350" s="169">
        <f t="shared" si="302"/>
        <v>0</v>
      </c>
      <c r="BK350" s="167">
        <f t="shared" si="303"/>
        <v>0</v>
      </c>
      <c r="BL350" s="169">
        <f t="shared" si="305"/>
        <v>0</v>
      </c>
      <c r="BM350" s="169">
        <f t="shared" si="306"/>
        <v>1</v>
      </c>
      <c r="BN350" s="169">
        <f t="shared" si="307"/>
        <v>0</v>
      </c>
      <c r="BO350" s="169">
        <f t="shared" si="308"/>
        <v>1</v>
      </c>
      <c r="BP350" s="36">
        <f t="shared" si="309"/>
        <v>0</v>
      </c>
      <c r="BQ350">
        <f t="shared" si="310"/>
        <v>0</v>
      </c>
      <c r="BR350" s="36">
        <f t="shared" si="311"/>
        <v>1</v>
      </c>
      <c r="BS350" t="e">
        <f t="shared" si="312"/>
        <v>#N/A</v>
      </c>
    </row>
    <row r="351" spans="1:71">
      <c r="A351" s="59">
        <v>155</v>
      </c>
      <c r="B351" s="59">
        <v>121201</v>
      </c>
      <c r="C351" s="160">
        <v>55873017.176939502</v>
      </c>
      <c r="D351" s="59">
        <v>3888888.75</v>
      </c>
      <c r="E351" s="59">
        <v>3888888.75</v>
      </c>
      <c r="F351" s="59">
        <v>51984128.426939502</v>
      </c>
      <c r="G351" s="59">
        <v>21.1640224456787</v>
      </c>
      <c r="H351" s="59">
        <v>-2304575889.5474401</v>
      </c>
      <c r="I351" s="59">
        <v>0</v>
      </c>
      <c r="J351" s="59">
        <v>0</v>
      </c>
      <c r="K351" s="59">
        <v>0</v>
      </c>
      <c r="L351" s="59">
        <v>101</v>
      </c>
      <c r="M351" s="59">
        <v>0</v>
      </c>
      <c r="N351" s="59">
        <v>0</v>
      </c>
      <c r="O351" s="59">
        <v>101</v>
      </c>
      <c r="P351" s="59">
        <v>0</v>
      </c>
      <c r="Q351" s="59">
        <v>0</v>
      </c>
      <c r="R351" s="59">
        <v>1</v>
      </c>
      <c r="S351" s="59">
        <v>0</v>
      </c>
      <c r="T351" s="59">
        <f t="shared" si="262"/>
        <v>0</v>
      </c>
      <c r="U351" s="59">
        <f t="shared" si="263"/>
        <v>0</v>
      </c>
      <c r="V351" s="59">
        <f t="shared" si="264"/>
        <v>0</v>
      </c>
      <c r="W351" s="59">
        <f t="shared" si="265"/>
        <v>0</v>
      </c>
      <c r="X351" s="59">
        <f t="shared" si="266"/>
        <v>0</v>
      </c>
      <c r="Y351" s="59">
        <f t="shared" si="267"/>
        <v>0</v>
      </c>
      <c r="Z351" s="59">
        <f t="shared" si="268"/>
        <v>0</v>
      </c>
      <c r="AA351" s="59">
        <f t="shared" si="269"/>
        <v>0</v>
      </c>
      <c r="AB351" s="59">
        <f t="shared" si="270"/>
        <v>0</v>
      </c>
      <c r="AC351" s="59">
        <f t="shared" si="271"/>
        <v>0</v>
      </c>
      <c r="AD351" s="166">
        <f t="shared" si="261"/>
        <v>2</v>
      </c>
      <c r="AE351" s="169">
        <f t="shared" si="272"/>
        <v>0</v>
      </c>
      <c r="AF351" s="169">
        <f t="shared" si="273"/>
        <v>1</v>
      </c>
      <c r="AG351" s="169">
        <f t="shared" si="274"/>
        <v>0</v>
      </c>
      <c r="AH351" s="169">
        <f t="shared" si="275"/>
        <v>1</v>
      </c>
      <c r="AI351" s="169">
        <f t="shared" si="276"/>
        <v>0</v>
      </c>
      <c r="AJ351" s="169">
        <f t="shared" si="277"/>
        <v>0</v>
      </c>
      <c r="AK351" s="169">
        <f t="shared" si="278"/>
        <v>0</v>
      </c>
      <c r="AL351" s="169">
        <f t="shared" si="279"/>
        <v>1</v>
      </c>
      <c r="AM351" s="169">
        <f t="shared" si="280"/>
        <v>0</v>
      </c>
      <c r="AN351" s="169">
        <f t="shared" si="281"/>
        <v>0</v>
      </c>
      <c r="AO351" s="169">
        <f t="shared" si="282"/>
        <v>1</v>
      </c>
      <c r="AP351" s="169">
        <f t="shared" si="283"/>
        <v>0</v>
      </c>
      <c r="AQ351" s="169">
        <f t="shared" si="284"/>
        <v>0</v>
      </c>
      <c r="AR351" s="169">
        <f t="shared" si="285"/>
        <v>0</v>
      </c>
      <c r="AS351" s="169">
        <f t="shared" si="286"/>
        <v>0</v>
      </c>
      <c r="AT351" s="169">
        <f t="shared" si="287"/>
        <v>0</v>
      </c>
      <c r="AU351" s="169">
        <f t="shared" si="288"/>
        <v>0</v>
      </c>
      <c r="AV351" s="169">
        <f t="shared" si="289"/>
        <v>1</v>
      </c>
      <c r="AW351" s="169">
        <f t="shared" si="290"/>
        <v>0</v>
      </c>
      <c r="AX351" s="169">
        <f t="shared" si="291"/>
        <v>0</v>
      </c>
      <c r="AY351" s="169">
        <f t="shared" si="304"/>
        <v>0</v>
      </c>
      <c r="AZ351" s="169">
        <f t="shared" si="292"/>
        <v>0</v>
      </c>
      <c r="BA351" s="169">
        <f t="shared" si="293"/>
        <v>0</v>
      </c>
      <c r="BB351" s="169">
        <f t="shared" si="294"/>
        <v>1</v>
      </c>
      <c r="BC351" s="169">
        <f t="shared" si="295"/>
        <v>0</v>
      </c>
      <c r="BD351" s="169">
        <f t="shared" si="296"/>
        <v>1</v>
      </c>
      <c r="BE351" s="169">
        <f t="shared" si="297"/>
        <v>0</v>
      </c>
      <c r="BF351" s="169">
        <f t="shared" si="298"/>
        <v>0</v>
      </c>
      <c r="BG351" s="169">
        <f t="shared" si="299"/>
        <v>0</v>
      </c>
      <c r="BH351" s="169">
        <f t="shared" si="300"/>
        <v>0</v>
      </c>
      <c r="BI351" s="169">
        <f t="shared" si="301"/>
        <v>0</v>
      </c>
      <c r="BJ351" s="169">
        <f t="shared" si="302"/>
        <v>0</v>
      </c>
      <c r="BK351" s="167">
        <f t="shared" si="303"/>
        <v>0</v>
      </c>
      <c r="BL351" s="169">
        <f t="shared" si="305"/>
        <v>1</v>
      </c>
      <c r="BM351" s="169">
        <f t="shared" si="306"/>
        <v>0</v>
      </c>
      <c r="BN351" s="169">
        <f t="shared" si="307"/>
        <v>1</v>
      </c>
      <c r="BO351" s="169">
        <f t="shared" si="308"/>
        <v>0</v>
      </c>
      <c r="BP351" s="36">
        <f t="shared" si="309"/>
        <v>1</v>
      </c>
      <c r="BQ351">
        <f t="shared" si="310"/>
        <v>0</v>
      </c>
      <c r="BR351" s="36">
        <f t="shared" si="311"/>
        <v>0</v>
      </c>
      <c r="BS351" t="e">
        <f t="shared" si="312"/>
        <v>#N/A</v>
      </c>
    </row>
    <row r="352" spans="1:71">
      <c r="A352" s="59">
        <v>86</v>
      </c>
      <c r="B352" s="59">
        <v>22161</v>
      </c>
      <c r="C352" s="160">
        <v>57375001.2824312</v>
      </c>
      <c r="D352" s="59">
        <v>5312500</v>
      </c>
      <c r="E352" s="59">
        <v>5312500</v>
      </c>
      <c r="F352" s="59">
        <v>52062501.2824312</v>
      </c>
      <c r="G352" s="59">
        <v>150</v>
      </c>
      <c r="H352" s="59">
        <v>-1414233068.7692399</v>
      </c>
      <c r="I352" s="59">
        <v>101</v>
      </c>
      <c r="J352" s="59">
        <v>0</v>
      </c>
      <c r="K352" s="59">
        <v>0</v>
      </c>
      <c r="L352" s="59">
        <v>101</v>
      </c>
      <c r="M352" s="59">
        <v>0</v>
      </c>
      <c r="N352" s="59">
        <v>0</v>
      </c>
      <c r="O352" s="59">
        <v>102</v>
      </c>
      <c r="P352" s="59">
        <v>0</v>
      </c>
      <c r="Q352" s="59">
        <v>0</v>
      </c>
      <c r="R352" s="59">
        <v>2</v>
      </c>
      <c r="S352" s="59">
        <v>0</v>
      </c>
      <c r="T352" s="59">
        <f t="shared" si="262"/>
        <v>0</v>
      </c>
      <c r="U352" s="59">
        <f t="shared" si="263"/>
        <v>0</v>
      </c>
      <c r="V352" s="59">
        <f t="shared" si="264"/>
        <v>1</v>
      </c>
      <c r="W352" s="59">
        <f t="shared" si="265"/>
        <v>0</v>
      </c>
      <c r="X352" s="59">
        <f t="shared" si="266"/>
        <v>0</v>
      </c>
      <c r="Y352" s="59">
        <f t="shared" si="267"/>
        <v>0</v>
      </c>
      <c r="Z352" s="59">
        <f t="shared" si="268"/>
        <v>0</v>
      </c>
      <c r="AA352" s="59">
        <f t="shared" si="269"/>
        <v>0</v>
      </c>
      <c r="AB352" s="59">
        <f t="shared" si="270"/>
        <v>0</v>
      </c>
      <c r="AC352" s="59">
        <f t="shared" si="271"/>
        <v>0</v>
      </c>
      <c r="AD352" s="166">
        <f t="shared" si="261"/>
        <v>2</v>
      </c>
      <c r="AE352" s="169">
        <f t="shared" si="272"/>
        <v>0</v>
      </c>
      <c r="AF352" s="169">
        <f t="shared" si="273"/>
        <v>1</v>
      </c>
      <c r="AG352" s="169">
        <f t="shared" si="274"/>
        <v>0</v>
      </c>
      <c r="AH352" s="169">
        <f t="shared" si="275"/>
        <v>1</v>
      </c>
      <c r="AI352" s="169">
        <f t="shared" si="276"/>
        <v>0</v>
      </c>
      <c r="AJ352" s="169">
        <f t="shared" si="277"/>
        <v>1</v>
      </c>
      <c r="AK352" s="169">
        <f t="shared" si="278"/>
        <v>0</v>
      </c>
      <c r="AL352" s="169">
        <f t="shared" si="279"/>
        <v>0</v>
      </c>
      <c r="AM352" s="169">
        <f t="shared" si="280"/>
        <v>1</v>
      </c>
      <c r="AN352" s="169">
        <f t="shared" si="281"/>
        <v>0</v>
      </c>
      <c r="AO352" s="169">
        <f t="shared" si="282"/>
        <v>1</v>
      </c>
      <c r="AP352" s="169">
        <f t="shared" si="283"/>
        <v>0</v>
      </c>
      <c r="AQ352" s="169">
        <f t="shared" si="284"/>
        <v>1</v>
      </c>
      <c r="AR352" s="169">
        <f t="shared" si="285"/>
        <v>1</v>
      </c>
      <c r="AS352" s="169">
        <f t="shared" si="286"/>
        <v>0</v>
      </c>
      <c r="AT352" s="169">
        <f t="shared" si="287"/>
        <v>1</v>
      </c>
      <c r="AU352" s="169">
        <f t="shared" si="288"/>
        <v>0</v>
      </c>
      <c r="AV352" s="169">
        <f t="shared" si="289"/>
        <v>0</v>
      </c>
      <c r="AW352" s="169">
        <f t="shared" si="290"/>
        <v>0</v>
      </c>
      <c r="AX352" s="169">
        <f t="shared" si="291"/>
        <v>0</v>
      </c>
      <c r="AY352" s="169">
        <f t="shared" si="304"/>
        <v>0</v>
      </c>
      <c r="AZ352" s="169">
        <f t="shared" si="292"/>
        <v>0</v>
      </c>
      <c r="BA352" s="169">
        <f t="shared" si="293"/>
        <v>0</v>
      </c>
      <c r="BB352" s="169">
        <f t="shared" si="294"/>
        <v>1</v>
      </c>
      <c r="BC352" s="169">
        <f t="shared" si="295"/>
        <v>0</v>
      </c>
      <c r="BD352" s="169">
        <f t="shared" si="296"/>
        <v>1</v>
      </c>
      <c r="BE352" s="169">
        <f t="shared" si="297"/>
        <v>0</v>
      </c>
      <c r="BF352" s="169">
        <f t="shared" si="298"/>
        <v>0</v>
      </c>
      <c r="BG352" s="169">
        <f t="shared" si="299"/>
        <v>0</v>
      </c>
      <c r="BH352" s="169">
        <f t="shared" si="300"/>
        <v>0</v>
      </c>
      <c r="BI352" s="169">
        <f t="shared" si="301"/>
        <v>0</v>
      </c>
      <c r="BJ352" s="169">
        <f t="shared" si="302"/>
        <v>0</v>
      </c>
      <c r="BK352" s="167">
        <f t="shared" si="303"/>
        <v>0</v>
      </c>
      <c r="BL352" s="169">
        <f t="shared" si="305"/>
        <v>0</v>
      </c>
      <c r="BM352" s="169">
        <f t="shared" si="306"/>
        <v>1</v>
      </c>
      <c r="BN352" s="169">
        <f t="shared" si="307"/>
        <v>1</v>
      </c>
      <c r="BO352" s="169">
        <f t="shared" si="308"/>
        <v>0</v>
      </c>
      <c r="BP352" s="36">
        <f t="shared" si="309"/>
        <v>1</v>
      </c>
      <c r="BQ352">
        <f t="shared" si="310"/>
        <v>0</v>
      </c>
      <c r="BR352" s="36">
        <f t="shared" si="311"/>
        <v>0</v>
      </c>
      <c r="BS352" t="e">
        <f t="shared" si="312"/>
        <v>#N/A</v>
      </c>
    </row>
    <row r="353" spans="1:71">
      <c r="A353" s="59">
        <v>299</v>
      </c>
      <c r="B353" s="59">
        <v>171431</v>
      </c>
      <c r="C353" s="160">
        <v>131999999.438013</v>
      </c>
      <c r="D353" s="59">
        <v>75628571.75</v>
      </c>
      <c r="E353" s="59">
        <v>79485714.5</v>
      </c>
      <c r="F353" s="59">
        <v>52514284.9380133</v>
      </c>
      <c r="G353" s="59">
        <v>171.42857360839801</v>
      </c>
      <c r="H353" s="59">
        <v>-4238553259.2194901</v>
      </c>
      <c r="I353" s="59">
        <v>101</v>
      </c>
      <c r="J353" s="59">
        <v>0</v>
      </c>
      <c r="K353" s="59">
        <v>0</v>
      </c>
      <c r="L353" s="59">
        <v>101</v>
      </c>
      <c r="M353" s="59">
        <v>0</v>
      </c>
      <c r="N353" s="59">
        <v>0</v>
      </c>
      <c r="O353" s="59">
        <v>412</v>
      </c>
      <c r="P353" s="59">
        <v>0</v>
      </c>
      <c r="Q353" s="59">
        <v>0</v>
      </c>
      <c r="R353" s="59">
        <v>2</v>
      </c>
      <c r="S353" s="59">
        <v>0</v>
      </c>
      <c r="T353" s="59">
        <f t="shared" si="262"/>
        <v>1</v>
      </c>
      <c r="U353" s="59">
        <f t="shared" si="263"/>
        <v>0</v>
      </c>
      <c r="V353" s="59">
        <f t="shared" si="264"/>
        <v>0</v>
      </c>
      <c r="W353" s="59">
        <f t="shared" si="265"/>
        <v>0</v>
      </c>
      <c r="X353" s="59">
        <f t="shared" si="266"/>
        <v>0</v>
      </c>
      <c r="Y353" s="59">
        <f t="shared" si="267"/>
        <v>0</v>
      </c>
      <c r="Z353" s="59">
        <f t="shared" si="268"/>
        <v>0</v>
      </c>
      <c r="AA353" s="59">
        <f t="shared" si="269"/>
        <v>0</v>
      </c>
      <c r="AB353" s="59">
        <f t="shared" si="270"/>
        <v>0</v>
      </c>
      <c r="AC353" s="59">
        <f t="shared" si="271"/>
        <v>0</v>
      </c>
      <c r="AD353" s="166">
        <f t="shared" si="261"/>
        <v>2</v>
      </c>
      <c r="AE353" s="169">
        <f t="shared" si="272"/>
        <v>0</v>
      </c>
      <c r="AF353" s="169">
        <f t="shared" si="273"/>
        <v>1</v>
      </c>
      <c r="AG353" s="169">
        <f t="shared" si="274"/>
        <v>0</v>
      </c>
      <c r="AH353" s="169">
        <f t="shared" si="275"/>
        <v>1</v>
      </c>
      <c r="AI353" s="169">
        <f t="shared" si="276"/>
        <v>1</v>
      </c>
      <c r="AJ353" s="169">
        <f t="shared" si="277"/>
        <v>0</v>
      </c>
      <c r="AK353" s="169">
        <f t="shared" si="278"/>
        <v>0</v>
      </c>
      <c r="AL353" s="169">
        <f t="shared" si="279"/>
        <v>0</v>
      </c>
      <c r="AM353" s="169">
        <f t="shared" si="280"/>
        <v>0</v>
      </c>
      <c r="AN353" s="169">
        <f t="shared" si="281"/>
        <v>0</v>
      </c>
      <c r="AO353" s="169">
        <f t="shared" si="282"/>
        <v>1</v>
      </c>
      <c r="AP353" s="169">
        <f t="shared" si="283"/>
        <v>0</v>
      </c>
      <c r="AQ353" s="169">
        <f t="shared" si="284"/>
        <v>0</v>
      </c>
      <c r="AR353" s="169">
        <f t="shared" si="285"/>
        <v>0</v>
      </c>
      <c r="AS353" s="169">
        <f t="shared" si="286"/>
        <v>0</v>
      </c>
      <c r="AT353" s="169">
        <f t="shared" si="287"/>
        <v>0</v>
      </c>
      <c r="AU353" s="169">
        <f t="shared" si="288"/>
        <v>0</v>
      </c>
      <c r="AV353" s="169">
        <f t="shared" si="289"/>
        <v>1</v>
      </c>
      <c r="AW353" s="169">
        <f t="shared" si="290"/>
        <v>1</v>
      </c>
      <c r="AX353" s="169">
        <f t="shared" si="291"/>
        <v>0</v>
      </c>
      <c r="AY353" s="169">
        <f t="shared" si="304"/>
        <v>1</v>
      </c>
      <c r="AZ353" s="169">
        <f t="shared" si="292"/>
        <v>1</v>
      </c>
      <c r="BA353" s="169">
        <f t="shared" si="293"/>
        <v>0</v>
      </c>
      <c r="BB353" s="169">
        <f t="shared" si="294"/>
        <v>1</v>
      </c>
      <c r="BC353" s="169">
        <f t="shared" si="295"/>
        <v>0</v>
      </c>
      <c r="BD353" s="169">
        <f t="shared" si="296"/>
        <v>1</v>
      </c>
      <c r="BE353" s="169">
        <f t="shared" si="297"/>
        <v>0</v>
      </c>
      <c r="BF353" s="169">
        <f t="shared" si="298"/>
        <v>0</v>
      </c>
      <c r="BG353" s="169">
        <f t="shared" si="299"/>
        <v>0</v>
      </c>
      <c r="BH353" s="169">
        <f t="shared" si="300"/>
        <v>0</v>
      </c>
      <c r="BI353" s="169">
        <f t="shared" si="301"/>
        <v>0</v>
      </c>
      <c r="BJ353" s="169">
        <f t="shared" si="302"/>
        <v>1</v>
      </c>
      <c r="BK353" s="167">
        <f t="shared" si="303"/>
        <v>0</v>
      </c>
      <c r="BL353" s="169">
        <f t="shared" si="305"/>
        <v>0</v>
      </c>
      <c r="BM353" s="169">
        <f t="shared" si="306"/>
        <v>1</v>
      </c>
      <c r="BN353" s="169">
        <f t="shared" si="307"/>
        <v>1</v>
      </c>
      <c r="BO353" s="169">
        <f t="shared" si="308"/>
        <v>0</v>
      </c>
      <c r="BP353" s="36">
        <f t="shared" si="309"/>
        <v>1</v>
      </c>
      <c r="BQ353">
        <f t="shared" si="310"/>
        <v>0</v>
      </c>
      <c r="BR353" s="36">
        <f t="shared" si="311"/>
        <v>2</v>
      </c>
      <c r="BS353" t="e">
        <f t="shared" si="312"/>
        <v>#N/A</v>
      </c>
    </row>
    <row r="354" spans="1:71">
      <c r="A354" s="59">
        <v>265</v>
      </c>
      <c r="B354" s="59">
        <v>161151</v>
      </c>
      <c r="C354" s="160">
        <v>120833336.034169</v>
      </c>
      <c r="D354" s="59">
        <v>66322087.25</v>
      </c>
      <c r="E354" s="59">
        <v>67488754</v>
      </c>
      <c r="F354" s="59">
        <v>53344582.034168899</v>
      </c>
      <c r="G354" s="59">
        <v>758.33337402343795</v>
      </c>
      <c r="H354" s="59">
        <v>-3941356732.6940899</v>
      </c>
      <c r="I354" s="59">
        <v>444</v>
      </c>
      <c r="J354" s="59">
        <v>0</v>
      </c>
      <c r="K354" s="59">
        <v>0</v>
      </c>
      <c r="L354" s="59">
        <v>0</v>
      </c>
      <c r="M354" s="59">
        <v>0</v>
      </c>
      <c r="N354" s="59">
        <v>0</v>
      </c>
      <c r="O354" s="59">
        <v>405</v>
      </c>
      <c r="P354" s="59">
        <v>0</v>
      </c>
      <c r="Q354" s="59">
        <v>0</v>
      </c>
      <c r="R354" s="59">
        <v>2</v>
      </c>
      <c r="S354" s="59">
        <v>0</v>
      </c>
      <c r="T354" s="59">
        <f t="shared" si="262"/>
        <v>2</v>
      </c>
      <c r="U354" s="59">
        <f t="shared" si="263"/>
        <v>0</v>
      </c>
      <c r="V354" s="59">
        <f t="shared" si="264"/>
        <v>0</v>
      </c>
      <c r="W354" s="59">
        <f t="shared" si="265"/>
        <v>0</v>
      </c>
      <c r="X354" s="59">
        <f t="shared" si="266"/>
        <v>0</v>
      </c>
      <c r="Y354" s="59">
        <f t="shared" si="267"/>
        <v>0</v>
      </c>
      <c r="Z354" s="59">
        <f t="shared" si="268"/>
        <v>0</v>
      </c>
      <c r="AA354" s="59">
        <f t="shared" si="269"/>
        <v>0</v>
      </c>
      <c r="AB354" s="59">
        <f t="shared" si="270"/>
        <v>0</v>
      </c>
      <c r="AC354" s="59">
        <f t="shared" si="271"/>
        <v>0</v>
      </c>
      <c r="AD354" s="166">
        <f t="shared" si="261"/>
        <v>0</v>
      </c>
      <c r="AE354" s="169">
        <f t="shared" si="272"/>
        <v>0</v>
      </c>
      <c r="AF354" s="169">
        <f t="shared" si="273"/>
        <v>0</v>
      </c>
      <c r="AG354" s="169">
        <f t="shared" si="274"/>
        <v>0</v>
      </c>
      <c r="AH354" s="169">
        <f t="shared" si="275"/>
        <v>1</v>
      </c>
      <c r="AI354" s="169">
        <f t="shared" si="276"/>
        <v>0</v>
      </c>
      <c r="AJ354" s="169">
        <f t="shared" si="277"/>
        <v>0</v>
      </c>
      <c r="AK354" s="169">
        <f t="shared" si="278"/>
        <v>0</v>
      </c>
      <c r="AL354" s="169">
        <f t="shared" si="279"/>
        <v>1</v>
      </c>
      <c r="AM354" s="169">
        <f t="shared" si="280"/>
        <v>0</v>
      </c>
      <c r="AN354" s="169">
        <f t="shared" si="281"/>
        <v>0</v>
      </c>
      <c r="AO354" s="169">
        <f t="shared" si="282"/>
        <v>1</v>
      </c>
      <c r="AP354" s="169">
        <f t="shared" si="283"/>
        <v>0</v>
      </c>
      <c r="AQ354" s="169">
        <f t="shared" si="284"/>
        <v>0</v>
      </c>
      <c r="AR354" s="169">
        <f t="shared" si="285"/>
        <v>0</v>
      </c>
      <c r="AS354" s="169">
        <f t="shared" si="286"/>
        <v>0</v>
      </c>
      <c r="AT354" s="169">
        <f t="shared" si="287"/>
        <v>0</v>
      </c>
      <c r="AU354" s="169">
        <f t="shared" si="288"/>
        <v>0</v>
      </c>
      <c r="AV354" s="169">
        <f t="shared" si="289"/>
        <v>1</v>
      </c>
      <c r="AW354" s="169">
        <f t="shared" si="290"/>
        <v>1</v>
      </c>
      <c r="AX354" s="169">
        <f t="shared" si="291"/>
        <v>1</v>
      </c>
      <c r="AY354" s="169">
        <f t="shared" si="304"/>
        <v>0</v>
      </c>
      <c r="AZ354" s="169">
        <f t="shared" si="292"/>
        <v>0</v>
      </c>
      <c r="BA354" s="169">
        <f t="shared" si="293"/>
        <v>0</v>
      </c>
      <c r="BB354" s="169">
        <f t="shared" si="294"/>
        <v>1</v>
      </c>
      <c r="BC354" s="169">
        <f t="shared" si="295"/>
        <v>0</v>
      </c>
      <c r="BD354" s="169">
        <f t="shared" si="296"/>
        <v>1</v>
      </c>
      <c r="BE354" s="169">
        <f t="shared" si="297"/>
        <v>0</v>
      </c>
      <c r="BF354" s="169">
        <f t="shared" si="298"/>
        <v>0</v>
      </c>
      <c r="BG354" s="169">
        <f t="shared" si="299"/>
        <v>0</v>
      </c>
      <c r="BH354" s="169">
        <f t="shared" si="300"/>
        <v>0</v>
      </c>
      <c r="BI354" s="169">
        <f t="shared" si="301"/>
        <v>1</v>
      </c>
      <c r="BJ354" s="169">
        <f t="shared" si="302"/>
        <v>0</v>
      </c>
      <c r="BK354" s="167">
        <f t="shared" si="303"/>
        <v>0</v>
      </c>
      <c r="BL354" s="169">
        <f t="shared" si="305"/>
        <v>0</v>
      </c>
      <c r="BM354" s="169">
        <f t="shared" si="306"/>
        <v>1</v>
      </c>
      <c r="BN354" s="169">
        <f t="shared" si="307"/>
        <v>1</v>
      </c>
      <c r="BO354" s="169">
        <f t="shared" si="308"/>
        <v>0</v>
      </c>
      <c r="BP354" s="36">
        <f t="shared" si="309"/>
        <v>0</v>
      </c>
      <c r="BQ354">
        <f t="shared" si="310"/>
        <v>0</v>
      </c>
      <c r="BR354" s="36">
        <f t="shared" si="311"/>
        <v>1</v>
      </c>
      <c r="BS354" t="e">
        <f t="shared" si="312"/>
        <v>#N/A</v>
      </c>
    </row>
    <row r="355" spans="1:71">
      <c r="A355" s="59">
        <v>136</v>
      </c>
      <c r="B355" s="59">
        <v>112141</v>
      </c>
      <c r="C355" s="160">
        <v>58730156.3517133</v>
      </c>
      <c r="D355" s="59">
        <v>5357142.75</v>
      </c>
      <c r="E355" s="59">
        <v>5357142.75</v>
      </c>
      <c r="F355" s="59">
        <v>53373013.6017133</v>
      </c>
      <c r="G355" s="59">
        <v>238.09524536132801</v>
      </c>
      <c r="H355" s="59">
        <v>-1991702872.90294</v>
      </c>
      <c r="I355" s="59">
        <v>101</v>
      </c>
      <c r="J355" s="59">
        <v>0</v>
      </c>
      <c r="K355" s="59">
        <v>0</v>
      </c>
      <c r="L355" s="59">
        <v>101</v>
      </c>
      <c r="M355" s="59">
        <v>0</v>
      </c>
      <c r="N355" s="59">
        <v>0</v>
      </c>
      <c r="O355" s="59">
        <v>101</v>
      </c>
      <c r="P355" s="59">
        <v>0</v>
      </c>
      <c r="Q355" s="59">
        <v>0</v>
      </c>
      <c r="R355" s="59">
        <v>2</v>
      </c>
      <c r="S355" s="59">
        <v>0</v>
      </c>
      <c r="T355" s="59">
        <f t="shared" si="262"/>
        <v>0</v>
      </c>
      <c r="U355" s="59">
        <f t="shared" si="263"/>
        <v>0</v>
      </c>
      <c r="V355" s="59">
        <f t="shared" si="264"/>
        <v>0</v>
      </c>
      <c r="W355" s="59">
        <f t="shared" si="265"/>
        <v>0</v>
      </c>
      <c r="X355" s="59">
        <f t="shared" si="266"/>
        <v>0</v>
      </c>
      <c r="Y355" s="59">
        <f t="shared" si="267"/>
        <v>0</v>
      </c>
      <c r="Z355" s="59">
        <f t="shared" si="268"/>
        <v>0</v>
      </c>
      <c r="AA355" s="59">
        <f t="shared" si="269"/>
        <v>0</v>
      </c>
      <c r="AB355" s="59">
        <f t="shared" si="270"/>
        <v>0</v>
      </c>
      <c r="AC355" s="59">
        <f t="shared" si="271"/>
        <v>0</v>
      </c>
      <c r="AD355" s="166">
        <f t="shared" si="261"/>
        <v>3</v>
      </c>
      <c r="AE355" s="169">
        <f t="shared" si="272"/>
        <v>0</v>
      </c>
      <c r="AF355" s="169">
        <f t="shared" si="273"/>
        <v>1</v>
      </c>
      <c r="AG355" s="169">
        <f t="shared" si="274"/>
        <v>0</v>
      </c>
      <c r="AH355" s="169">
        <f t="shared" si="275"/>
        <v>1</v>
      </c>
      <c r="AI355" s="169">
        <f t="shared" si="276"/>
        <v>0</v>
      </c>
      <c r="AJ355" s="169">
        <f t="shared" si="277"/>
        <v>0</v>
      </c>
      <c r="AK355" s="169">
        <f t="shared" si="278"/>
        <v>0</v>
      </c>
      <c r="AL355" s="169">
        <f t="shared" si="279"/>
        <v>1</v>
      </c>
      <c r="AM355" s="169">
        <f t="shared" si="280"/>
        <v>0</v>
      </c>
      <c r="AN355" s="169">
        <f t="shared" si="281"/>
        <v>0</v>
      </c>
      <c r="AO355" s="169">
        <f t="shared" si="282"/>
        <v>1</v>
      </c>
      <c r="AP355" s="169">
        <f t="shared" si="283"/>
        <v>0</v>
      </c>
      <c r="AQ355" s="169">
        <f t="shared" si="284"/>
        <v>0</v>
      </c>
      <c r="AR355" s="169">
        <f t="shared" si="285"/>
        <v>0</v>
      </c>
      <c r="AS355" s="169">
        <f t="shared" si="286"/>
        <v>0</v>
      </c>
      <c r="AT355" s="169">
        <f t="shared" si="287"/>
        <v>0</v>
      </c>
      <c r="AU355" s="169">
        <f t="shared" si="288"/>
        <v>0</v>
      </c>
      <c r="AV355" s="169">
        <f t="shared" si="289"/>
        <v>1</v>
      </c>
      <c r="AW355" s="169">
        <f t="shared" si="290"/>
        <v>0</v>
      </c>
      <c r="AX355" s="169">
        <f t="shared" si="291"/>
        <v>0</v>
      </c>
      <c r="AY355" s="169">
        <f t="shared" si="304"/>
        <v>0</v>
      </c>
      <c r="AZ355" s="169">
        <f t="shared" si="292"/>
        <v>0</v>
      </c>
      <c r="BA355" s="169">
        <f t="shared" si="293"/>
        <v>0</v>
      </c>
      <c r="BB355" s="169">
        <f t="shared" si="294"/>
        <v>1</v>
      </c>
      <c r="BC355" s="169">
        <f t="shared" si="295"/>
        <v>0</v>
      </c>
      <c r="BD355" s="169">
        <f t="shared" si="296"/>
        <v>1</v>
      </c>
      <c r="BE355" s="169">
        <f t="shared" si="297"/>
        <v>0</v>
      </c>
      <c r="BF355" s="169">
        <f t="shared" si="298"/>
        <v>0</v>
      </c>
      <c r="BG355" s="169">
        <f t="shared" si="299"/>
        <v>0</v>
      </c>
      <c r="BH355" s="169">
        <f t="shared" si="300"/>
        <v>0</v>
      </c>
      <c r="BI355" s="169">
        <f t="shared" si="301"/>
        <v>0</v>
      </c>
      <c r="BJ355" s="169">
        <f t="shared" si="302"/>
        <v>0</v>
      </c>
      <c r="BK355" s="167">
        <f t="shared" si="303"/>
        <v>0</v>
      </c>
      <c r="BL355" s="169">
        <f t="shared" si="305"/>
        <v>0</v>
      </c>
      <c r="BM355" s="169">
        <f t="shared" si="306"/>
        <v>1</v>
      </c>
      <c r="BN355" s="169">
        <f t="shared" si="307"/>
        <v>1</v>
      </c>
      <c r="BO355" s="169">
        <f t="shared" si="308"/>
        <v>0</v>
      </c>
      <c r="BP355" s="36">
        <f t="shared" si="309"/>
        <v>1</v>
      </c>
      <c r="BQ355">
        <f t="shared" si="310"/>
        <v>0</v>
      </c>
      <c r="BR355" s="36">
        <f t="shared" si="311"/>
        <v>0</v>
      </c>
      <c r="BS355" t="e">
        <f t="shared" si="312"/>
        <v>#N/A</v>
      </c>
    </row>
    <row r="356" spans="1:71">
      <c r="A356" s="59">
        <v>44</v>
      </c>
      <c r="B356" s="59">
        <v>15251</v>
      </c>
      <c r="C356" s="160">
        <v>68357140.747184098</v>
      </c>
      <c r="D356" s="59">
        <v>14964285</v>
      </c>
      <c r="E356" s="59">
        <v>14964285</v>
      </c>
      <c r="F356" s="59">
        <v>53392855.747184098</v>
      </c>
      <c r="G356" s="59">
        <v>0</v>
      </c>
      <c r="H356" s="59">
        <v>-397683671.96516103</v>
      </c>
      <c r="I356" s="59">
        <v>0</v>
      </c>
      <c r="J356" s="59">
        <v>0</v>
      </c>
      <c r="K356" s="59">
        <v>0</v>
      </c>
      <c r="L356" s="59">
        <v>101</v>
      </c>
      <c r="M356" s="59">
        <v>0</v>
      </c>
      <c r="N356" s="59">
        <v>0</v>
      </c>
      <c r="O356" s="59">
        <v>101</v>
      </c>
      <c r="P356" s="59">
        <v>0</v>
      </c>
      <c r="Q356" s="59">
        <v>0</v>
      </c>
      <c r="R356" s="59">
        <v>2</v>
      </c>
      <c r="S356" s="59">
        <v>0</v>
      </c>
      <c r="T356" s="59">
        <f t="shared" si="262"/>
        <v>0</v>
      </c>
      <c r="U356" s="59">
        <f t="shared" si="263"/>
        <v>0</v>
      </c>
      <c r="V356" s="59">
        <f t="shared" si="264"/>
        <v>0</v>
      </c>
      <c r="W356" s="59">
        <f t="shared" si="265"/>
        <v>0</v>
      </c>
      <c r="X356" s="59">
        <f t="shared" si="266"/>
        <v>0</v>
      </c>
      <c r="Y356" s="59">
        <f t="shared" si="267"/>
        <v>0</v>
      </c>
      <c r="Z356" s="59">
        <f t="shared" si="268"/>
        <v>0</v>
      </c>
      <c r="AA356" s="59">
        <f t="shared" si="269"/>
        <v>0</v>
      </c>
      <c r="AB356" s="59">
        <f t="shared" si="270"/>
        <v>0</v>
      </c>
      <c r="AC356" s="59">
        <f t="shared" si="271"/>
        <v>0</v>
      </c>
      <c r="AD356" s="166">
        <f t="shared" si="261"/>
        <v>2</v>
      </c>
      <c r="AE356" s="169">
        <f t="shared" si="272"/>
        <v>0</v>
      </c>
      <c r="AF356" s="169">
        <f t="shared" si="273"/>
        <v>1</v>
      </c>
      <c r="AG356" s="169">
        <f t="shared" si="274"/>
        <v>0</v>
      </c>
      <c r="AH356" s="169">
        <f t="shared" si="275"/>
        <v>1</v>
      </c>
      <c r="AI356" s="169">
        <f t="shared" si="276"/>
        <v>0</v>
      </c>
      <c r="AJ356" s="169">
        <f t="shared" si="277"/>
        <v>0</v>
      </c>
      <c r="AK356" s="169">
        <f t="shared" si="278"/>
        <v>0</v>
      </c>
      <c r="AL356" s="169">
        <f t="shared" si="279"/>
        <v>1</v>
      </c>
      <c r="AM356" s="169">
        <f t="shared" si="280"/>
        <v>0</v>
      </c>
      <c r="AN356" s="169">
        <f t="shared" si="281"/>
        <v>0</v>
      </c>
      <c r="AO356" s="169">
        <f t="shared" si="282"/>
        <v>1</v>
      </c>
      <c r="AP356" s="169">
        <f t="shared" si="283"/>
        <v>0</v>
      </c>
      <c r="AQ356" s="169">
        <f t="shared" si="284"/>
        <v>0</v>
      </c>
      <c r="AR356" s="169">
        <f t="shared" si="285"/>
        <v>0</v>
      </c>
      <c r="AS356" s="169">
        <f t="shared" si="286"/>
        <v>0</v>
      </c>
      <c r="AT356" s="169">
        <f t="shared" si="287"/>
        <v>0</v>
      </c>
      <c r="AU356" s="169">
        <f t="shared" si="288"/>
        <v>0</v>
      </c>
      <c r="AV356" s="169">
        <f t="shared" si="289"/>
        <v>1</v>
      </c>
      <c r="AW356" s="169">
        <f t="shared" si="290"/>
        <v>0</v>
      </c>
      <c r="AX356" s="169">
        <f t="shared" si="291"/>
        <v>0</v>
      </c>
      <c r="AY356" s="169">
        <f t="shared" si="304"/>
        <v>0</v>
      </c>
      <c r="AZ356" s="169">
        <f t="shared" si="292"/>
        <v>0</v>
      </c>
      <c r="BA356" s="169">
        <f t="shared" si="293"/>
        <v>0</v>
      </c>
      <c r="BB356" s="169">
        <f t="shared" si="294"/>
        <v>1</v>
      </c>
      <c r="BC356" s="169">
        <f t="shared" si="295"/>
        <v>0</v>
      </c>
      <c r="BD356" s="169">
        <f t="shared" si="296"/>
        <v>1</v>
      </c>
      <c r="BE356" s="169">
        <f t="shared" si="297"/>
        <v>0</v>
      </c>
      <c r="BF356" s="169">
        <f t="shared" si="298"/>
        <v>0</v>
      </c>
      <c r="BG356" s="169">
        <f t="shared" si="299"/>
        <v>0</v>
      </c>
      <c r="BH356" s="169">
        <f t="shared" si="300"/>
        <v>0</v>
      </c>
      <c r="BI356" s="169">
        <f t="shared" si="301"/>
        <v>0</v>
      </c>
      <c r="BJ356" s="169">
        <f t="shared" si="302"/>
        <v>0</v>
      </c>
      <c r="BK356" s="167">
        <f t="shared" si="303"/>
        <v>0</v>
      </c>
      <c r="BL356" s="169">
        <f t="shared" si="305"/>
        <v>0</v>
      </c>
      <c r="BM356" s="169">
        <f t="shared" si="306"/>
        <v>1</v>
      </c>
      <c r="BN356" s="169">
        <f t="shared" si="307"/>
        <v>1</v>
      </c>
      <c r="BO356" s="169">
        <f t="shared" si="308"/>
        <v>0</v>
      </c>
      <c r="BP356" s="36">
        <f t="shared" si="309"/>
        <v>1</v>
      </c>
      <c r="BQ356">
        <f t="shared" si="310"/>
        <v>0</v>
      </c>
      <c r="BR356" s="36">
        <f t="shared" si="311"/>
        <v>0</v>
      </c>
      <c r="BS356" t="e">
        <f t="shared" si="312"/>
        <v>#N/A</v>
      </c>
    </row>
    <row r="357" spans="1:71">
      <c r="A357" s="59">
        <v>98</v>
      </c>
      <c r="B357" s="59">
        <v>23143</v>
      </c>
      <c r="C357" s="160">
        <v>72527474.000134096</v>
      </c>
      <c r="D357" s="59">
        <v>18813187.1875</v>
      </c>
      <c r="E357" s="59">
        <v>18813187.1875</v>
      </c>
      <c r="F357" s="59">
        <v>53714286.812634103</v>
      </c>
      <c r="G357" s="59">
        <v>21.978021621704102</v>
      </c>
      <c r="H357" s="59">
        <v>-1624152751.24898</v>
      </c>
      <c r="I357" s="59">
        <v>444</v>
      </c>
      <c r="J357" s="59">
        <v>0</v>
      </c>
      <c r="K357" s="59">
        <v>0</v>
      </c>
      <c r="L357" s="59">
        <v>444</v>
      </c>
      <c r="M357" s="59">
        <v>0</v>
      </c>
      <c r="N357" s="59">
        <v>0</v>
      </c>
      <c r="O357" s="59">
        <v>0</v>
      </c>
      <c r="P357" s="59">
        <v>0</v>
      </c>
      <c r="Q357" s="59">
        <v>0</v>
      </c>
      <c r="R357" s="59">
        <v>1</v>
      </c>
      <c r="S357" s="59">
        <v>1</v>
      </c>
      <c r="T357" s="59">
        <f t="shared" si="262"/>
        <v>2</v>
      </c>
      <c r="U357" s="59">
        <f t="shared" si="263"/>
        <v>0</v>
      </c>
      <c r="V357" s="59">
        <f t="shared" si="264"/>
        <v>0</v>
      </c>
      <c r="W357" s="59">
        <f t="shared" si="265"/>
        <v>0</v>
      </c>
      <c r="X357" s="59">
        <f t="shared" si="266"/>
        <v>0</v>
      </c>
      <c r="Y357" s="59">
        <f t="shared" si="267"/>
        <v>0</v>
      </c>
      <c r="Z357" s="59">
        <f t="shared" si="268"/>
        <v>0</v>
      </c>
      <c r="AA357" s="59">
        <f t="shared" si="269"/>
        <v>0</v>
      </c>
      <c r="AB357" s="59">
        <f t="shared" si="270"/>
        <v>0</v>
      </c>
      <c r="AC357" s="59">
        <f t="shared" si="271"/>
        <v>0</v>
      </c>
      <c r="AD357" s="166">
        <f t="shared" si="261"/>
        <v>0</v>
      </c>
      <c r="AE357" s="169">
        <f t="shared" si="272"/>
        <v>0</v>
      </c>
      <c r="AF357" s="169">
        <f t="shared" si="273"/>
        <v>0</v>
      </c>
      <c r="AG357" s="169">
        <f t="shared" si="274"/>
        <v>0</v>
      </c>
      <c r="AH357" s="169">
        <f t="shared" si="275"/>
        <v>1</v>
      </c>
      <c r="AI357" s="169">
        <f t="shared" si="276"/>
        <v>0</v>
      </c>
      <c r="AJ357" s="169">
        <f t="shared" si="277"/>
        <v>0</v>
      </c>
      <c r="AK357" s="169">
        <f t="shared" si="278"/>
        <v>0</v>
      </c>
      <c r="AL357" s="169">
        <f t="shared" si="279"/>
        <v>1</v>
      </c>
      <c r="AM357" s="169">
        <f t="shared" si="280"/>
        <v>0</v>
      </c>
      <c r="AN357" s="169">
        <f t="shared" si="281"/>
        <v>0</v>
      </c>
      <c r="AO357" s="169">
        <f t="shared" si="282"/>
        <v>1</v>
      </c>
      <c r="AP357" s="169">
        <f t="shared" si="283"/>
        <v>0</v>
      </c>
      <c r="AQ357" s="169">
        <f t="shared" si="284"/>
        <v>0</v>
      </c>
      <c r="AR357" s="169">
        <f t="shared" si="285"/>
        <v>0</v>
      </c>
      <c r="AS357" s="169">
        <f t="shared" si="286"/>
        <v>0</v>
      </c>
      <c r="AT357" s="169">
        <f t="shared" si="287"/>
        <v>0</v>
      </c>
      <c r="AU357" s="169">
        <f t="shared" si="288"/>
        <v>0</v>
      </c>
      <c r="AV357" s="169">
        <f t="shared" si="289"/>
        <v>1</v>
      </c>
      <c r="AW357" s="169">
        <f t="shared" si="290"/>
        <v>1</v>
      </c>
      <c r="AX357" s="169">
        <f t="shared" si="291"/>
        <v>1</v>
      </c>
      <c r="AY357" s="169">
        <f t="shared" si="304"/>
        <v>0</v>
      </c>
      <c r="AZ357" s="169">
        <f t="shared" si="292"/>
        <v>0</v>
      </c>
      <c r="BA357" s="169">
        <f t="shared" si="293"/>
        <v>0</v>
      </c>
      <c r="BB357" s="169">
        <f t="shared" si="294"/>
        <v>1</v>
      </c>
      <c r="BC357" s="169">
        <f t="shared" si="295"/>
        <v>0</v>
      </c>
      <c r="BD357" s="169">
        <f t="shared" si="296"/>
        <v>1</v>
      </c>
      <c r="BE357" s="169">
        <f t="shared" si="297"/>
        <v>0</v>
      </c>
      <c r="BF357" s="169">
        <f t="shared" si="298"/>
        <v>0</v>
      </c>
      <c r="BG357" s="169">
        <f t="shared" si="299"/>
        <v>0</v>
      </c>
      <c r="BH357" s="169">
        <f t="shared" si="300"/>
        <v>0</v>
      </c>
      <c r="BI357" s="169">
        <f t="shared" si="301"/>
        <v>0</v>
      </c>
      <c r="BJ357" s="169">
        <f t="shared" si="302"/>
        <v>0</v>
      </c>
      <c r="BK357" s="167">
        <f t="shared" si="303"/>
        <v>1</v>
      </c>
      <c r="BL357" s="169">
        <f t="shared" si="305"/>
        <v>1</v>
      </c>
      <c r="BM357" s="169">
        <f t="shared" si="306"/>
        <v>0</v>
      </c>
      <c r="BN357" s="169">
        <f t="shared" si="307"/>
        <v>0</v>
      </c>
      <c r="BO357" s="169">
        <f t="shared" si="308"/>
        <v>1</v>
      </c>
      <c r="BP357" s="36">
        <f t="shared" si="309"/>
        <v>0</v>
      </c>
      <c r="BQ357">
        <f t="shared" si="310"/>
        <v>0</v>
      </c>
      <c r="BR357" s="36">
        <f t="shared" si="311"/>
        <v>1</v>
      </c>
      <c r="BS357" t="e">
        <f t="shared" si="312"/>
        <v>#N/A</v>
      </c>
    </row>
    <row r="358" spans="1:71">
      <c r="A358" s="59">
        <v>34</v>
      </c>
      <c r="B358" s="59">
        <v>14113</v>
      </c>
      <c r="C358" s="160">
        <v>58424908.016715497</v>
      </c>
      <c r="D358" s="59">
        <v>3516483.625</v>
      </c>
      <c r="E358" s="59">
        <v>3516483.625</v>
      </c>
      <c r="F358" s="59">
        <v>54908424.391715497</v>
      </c>
      <c r="G358" s="59">
        <v>0</v>
      </c>
      <c r="H358" s="59">
        <v>-347310961.55884999</v>
      </c>
      <c r="I358" s="59">
        <v>101</v>
      </c>
      <c r="J358" s="59">
        <v>0</v>
      </c>
      <c r="K358" s="59">
        <v>0</v>
      </c>
      <c r="L358" s="59">
        <v>101</v>
      </c>
      <c r="M358" s="59">
        <v>0</v>
      </c>
      <c r="N358" s="59">
        <v>0</v>
      </c>
      <c r="O358" s="59">
        <v>0</v>
      </c>
      <c r="P358" s="59">
        <v>0</v>
      </c>
      <c r="Q358" s="59">
        <v>0</v>
      </c>
      <c r="R358" s="59">
        <v>2</v>
      </c>
      <c r="S358" s="59">
        <v>0</v>
      </c>
      <c r="T358" s="59">
        <f t="shared" si="262"/>
        <v>0</v>
      </c>
      <c r="U358" s="59">
        <f t="shared" si="263"/>
        <v>0</v>
      </c>
      <c r="V358" s="59">
        <f t="shared" si="264"/>
        <v>0</v>
      </c>
      <c r="W358" s="59">
        <f t="shared" si="265"/>
        <v>0</v>
      </c>
      <c r="X358" s="59">
        <f t="shared" si="266"/>
        <v>0</v>
      </c>
      <c r="Y358" s="59">
        <f t="shared" si="267"/>
        <v>0</v>
      </c>
      <c r="Z358" s="59">
        <f t="shared" si="268"/>
        <v>0</v>
      </c>
      <c r="AA358" s="59">
        <f t="shared" si="269"/>
        <v>0</v>
      </c>
      <c r="AB358" s="59">
        <f t="shared" si="270"/>
        <v>0</v>
      </c>
      <c r="AC358" s="59">
        <f t="shared" si="271"/>
        <v>0</v>
      </c>
      <c r="AD358" s="166">
        <f t="shared" si="261"/>
        <v>2</v>
      </c>
      <c r="AE358" s="169">
        <f t="shared" si="272"/>
        <v>0</v>
      </c>
      <c r="AF358" s="169">
        <f t="shared" si="273"/>
        <v>1</v>
      </c>
      <c r="AG358" s="169">
        <f t="shared" si="274"/>
        <v>0</v>
      </c>
      <c r="AH358" s="169">
        <f t="shared" si="275"/>
        <v>1</v>
      </c>
      <c r="AI358" s="169">
        <f t="shared" si="276"/>
        <v>0</v>
      </c>
      <c r="AJ358" s="169">
        <f t="shared" si="277"/>
        <v>0</v>
      </c>
      <c r="AK358" s="169">
        <f t="shared" si="278"/>
        <v>0</v>
      </c>
      <c r="AL358" s="169">
        <f t="shared" si="279"/>
        <v>1</v>
      </c>
      <c r="AM358" s="169">
        <f t="shared" si="280"/>
        <v>0</v>
      </c>
      <c r="AN358" s="169">
        <f t="shared" si="281"/>
        <v>0</v>
      </c>
      <c r="AO358" s="169">
        <f t="shared" si="282"/>
        <v>1</v>
      </c>
      <c r="AP358" s="169">
        <f t="shared" si="283"/>
        <v>0</v>
      </c>
      <c r="AQ358" s="169">
        <f t="shared" si="284"/>
        <v>0</v>
      </c>
      <c r="AR358" s="169">
        <f t="shared" si="285"/>
        <v>0</v>
      </c>
      <c r="AS358" s="169">
        <f t="shared" si="286"/>
        <v>0</v>
      </c>
      <c r="AT358" s="169">
        <f t="shared" si="287"/>
        <v>0</v>
      </c>
      <c r="AU358" s="169">
        <f t="shared" si="288"/>
        <v>0</v>
      </c>
      <c r="AV358" s="169">
        <f t="shared" si="289"/>
        <v>1</v>
      </c>
      <c r="AW358" s="169">
        <f t="shared" si="290"/>
        <v>0</v>
      </c>
      <c r="AX358" s="169">
        <f t="shared" si="291"/>
        <v>0</v>
      </c>
      <c r="AY358" s="169">
        <f t="shared" si="304"/>
        <v>0</v>
      </c>
      <c r="AZ358" s="169">
        <f t="shared" si="292"/>
        <v>0</v>
      </c>
      <c r="BA358" s="169">
        <f t="shared" si="293"/>
        <v>0</v>
      </c>
      <c r="BB358" s="169">
        <f t="shared" si="294"/>
        <v>1</v>
      </c>
      <c r="BC358" s="169">
        <f t="shared" si="295"/>
        <v>0</v>
      </c>
      <c r="BD358" s="169">
        <f t="shared" si="296"/>
        <v>1</v>
      </c>
      <c r="BE358" s="169">
        <f t="shared" si="297"/>
        <v>0</v>
      </c>
      <c r="BF358" s="169">
        <f t="shared" si="298"/>
        <v>0</v>
      </c>
      <c r="BG358" s="169">
        <f t="shared" si="299"/>
        <v>0</v>
      </c>
      <c r="BH358" s="169">
        <f t="shared" si="300"/>
        <v>0</v>
      </c>
      <c r="BI358" s="169">
        <f t="shared" si="301"/>
        <v>0</v>
      </c>
      <c r="BJ358" s="169">
        <f t="shared" si="302"/>
        <v>0</v>
      </c>
      <c r="BK358" s="167">
        <f t="shared" si="303"/>
        <v>0</v>
      </c>
      <c r="BL358" s="169">
        <f t="shared" si="305"/>
        <v>0</v>
      </c>
      <c r="BM358" s="169">
        <f t="shared" si="306"/>
        <v>1</v>
      </c>
      <c r="BN358" s="169">
        <f t="shared" si="307"/>
        <v>1</v>
      </c>
      <c r="BO358" s="169">
        <f t="shared" si="308"/>
        <v>0</v>
      </c>
      <c r="BP358" s="36">
        <f t="shared" si="309"/>
        <v>1</v>
      </c>
      <c r="BQ358">
        <f t="shared" si="310"/>
        <v>0</v>
      </c>
      <c r="BR358" s="36">
        <f t="shared" si="311"/>
        <v>0</v>
      </c>
      <c r="BS358" t="e">
        <f t="shared" si="312"/>
        <v>#N/A</v>
      </c>
    </row>
    <row r="359" spans="1:71">
      <c r="A359" s="59">
        <v>40</v>
      </c>
      <c r="B359" s="59">
        <v>15191</v>
      </c>
      <c r="C359" s="160">
        <v>90535711.491176501</v>
      </c>
      <c r="D359" s="59">
        <v>34687498</v>
      </c>
      <c r="E359" s="59">
        <v>34687498</v>
      </c>
      <c r="F359" s="59">
        <v>55848213.491176501</v>
      </c>
      <c r="G359" s="59">
        <v>321.42855072021501</v>
      </c>
      <c r="H359" s="59">
        <v>-384942599.80466503</v>
      </c>
      <c r="I359" s="59">
        <v>416</v>
      </c>
      <c r="J359" s="59">
        <v>0</v>
      </c>
      <c r="K359" s="59">
        <v>0</v>
      </c>
      <c r="L359" s="59">
        <v>101</v>
      </c>
      <c r="M359" s="59">
        <v>0</v>
      </c>
      <c r="N359" s="59">
        <v>0</v>
      </c>
      <c r="O359" s="59">
        <v>0</v>
      </c>
      <c r="P359" s="59">
        <v>0</v>
      </c>
      <c r="Q359" s="59">
        <v>0</v>
      </c>
      <c r="R359" s="59">
        <v>2</v>
      </c>
      <c r="S359" s="59">
        <v>1</v>
      </c>
      <c r="T359" s="59">
        <f t="shared" si="262"/>
        <v>1</v>
      </c>
      <c r="U359" s="59">
        <f t="shared" si="263"/>
        <v>0</v>
      </c>
      <c r="V359" s="59">
        <f t="shared" si="264"/>
        <v>0</v>
      </c>
      <c r="W359" s="59">
        <f t="shared" si="265"/>
        <v>0</v>
      </c>
      <c r="X359" s="59">
        <f t="shared" si="266"/>
        <v>0</v>
      </c>
      <c r="Y359" s="59">
        <f t="shared" si="267"/>
        <v>0</v>
      </c>
      <c r="Z359" s="59">
        <f t="shared" si="268"/>
        <v>0</v>
      </c>
      <c r="AA359" s="59">
        <f t="shared" si="269"/>
        <v>0</v>
      </c>
      <c r="AB359" s="59">
        <f t="shared" si="270"/>
        <v>0</v>
      </c>
      <c r="AC359" s="59">
        <f t="shared" si="271"/>
        <v>0</v>
      </c>
      <c r="AD359" s="166">
        <f t="shared" si="261"/>
        <v>1</v>
      </c>
      <c r="AE359" s="169">
        <f t="shared" si="272"/>
        <v>1</v>
      </c>
      <c r="AF359" s="169">
        <f t="shared" si="273"/>
        <v>0</v>
      </c>
      <c r="AG359" s="169">
        <f t="shared" si="274"/>
        <v>0</v>
      </c>
      <c r="AH359" s="169">
        <f t="shared" si="275"/>
        <v>1</v>
      </c>
      <c r="AI359" s="169">
        <f t="shared" si="276"/>
        <v>1</v>
      </c>
      <c r="AJ359" s="169">
        <f t="shared" si="277"/>
        <v>0</v>
      </c>
      <c r="AK359" s="169">
        <f t="shared" si="278"/>
        <v>0</v>
      </c>
      <c r="AL359" s="169">
        <f t="shared" si="279"/>
        <v>0</v>
      </c>
      <c r="AM359" s="169">
        <f t="shared" si="280"/>
        <v>0</v>
      </c>
      <c r="AN359" s="169">
        <f t="shared" si="281"/>
        <v>0</v>
      </c>
      <c r="AO359" s="169">
        <f t="shared" si="282"/>
        <v>1</v>
      </c>
      <c r="AP359" s="169">
        <f t="shared" si="283"/>
        <v>0</v>
      </c>
      <c r="AQ359" s="169">
        <f t="shared" si="284"/>
        <v>0</v>
      </c>
      <c r="AR359" s="169">
        <f t="shared" si="285"/>
        <v>0</v>
      </c>
      <c r="AS359" s="169">
        <f t="shared" si="286"/>
        <v>0</v>
      </c>
      <c r="AT359" s="169">
        <f t="shared" si="287"/>
        <v>0</v>
      </c>
      <c r="AU359" s="169">
        <f t="shared" si="288"/>
        <v>0</v>
      </c>
      <c r="AV359" s="169">
        <f t="shared" si="289"/>
        <v>1</v>
      </c>
      <c r="AW359" s="169">
        <f t="shared" si="290"/>
        <v>1</v>
      </c>
      <c r="AX359" s="169">
        <f t="shared" si="291"/>
        <v>0</v>
      </c>
      <c r="AY359" s="169">
        <f t="shared" si="304"/>
        <v>1</v>
      </c>
      <c r="AZ359" s="169">
        <f t="shared" si="292"/>
        <v>1</v>
      </c>
      <c r="BA359" s="169">
        <f t="shared" si="293"/>
        <v>0</v>
      </c>
      <c r="BB359" s="169">
        <f t="shared" si="294"/>
        <v>1</v>
      </c>
      <c r="BC359" s="169">
        <f t="shared" si="295"/>
        <v>0</v>
      </c>
      <c r="BD359" s="169">
        <f t="shared" si="296"/>
        <v>1</v>
      </c>
      <c r="BE359" s="169">
        <f t="shared" si="297"/>
        <v>0</v>
      </c>
      <c r="BF359" s="169">
        <f t="shared" si="298"/>
        <v>0</v>
      </c>
      <c r="BG359" s="169">
        <f t="shared" si="299"/>
        <v>0</v>
      </c>
      <c r="BH359" s="169">
        <f t="shared" si="300"/>
        <v>0</v>
      </c>
      <c r="BI359" s="169">
        <f t="shared" si="301"/>
        <v>0</v>
      </c>
      <c r="BJ359" s="169">
        <f t="shared" si="302"/>
        <v>1</v>
      </c>
      <c r="BK359" s="167">
        <f t="shared" si="303"/>
        <v>0</v>
      </c>
      <c r="BL359" s="169">
        <f t="shared" si="305"/>
        <v>0</v>
      </c>
      <c r="BM359" s="169">
        <f t="shared" si="306"/>
        <v>1</v>
      </c>
      <c r="BN359" s="169">
        <f t="shared" si="307"/>
        <v>0</v>
      </c>
      <c r="BO359" s="169">
        <f t="shared" si="308"/>
        <v>1</v>
      </c>
      <c r="BP359" s="36">
        <f t="shared" si="309"/>
        <v>1</v>
      </c>
      <c r="BQ359">
        <f t="shared" si="310"/>
        <v>0</v>
      </c>
      <c r="BR359" s="36">
        <f t="shared" si="311"/>
        <v>2</v>
      </c>
      <c r="BS359" t="e">
        <f t="shared" si="312"/>
        <v>#N/A</v>
      </c>
    </row>
    <row r="360" spans="1:71">
      <c r="A360" s="59">
        <v>219</v>
      </c>
      <c r="B360" s="59">
        <v>132311</v>
      </c>
      <c r="C360" s="160">
        <v>79285713.9481574</v>
      </c>
      <c r="D360" s="59">
        <v>12644286</v>
      </c>
      <c r="E360" s="59">
        <v>23358572</v>
      </c>
      <c r="F360" s="59">
        <v>55927141.9481574</v>
      </c>
      <c r="G360" s="59">
        <v>1000.00001525879</v>
      </c>
      <c r="H360" s="59">
        <v>-3374863985.1256099</v>
      </c>
      <c r="I360" s="59">
        <v>0</v>
      </c>
      <c r="J360" s="59">
        <v>0</v>
      </c>
      <c r="K360" s="59">
        <v>0</v>
      </c>
      <c r="L360" s="59">
        <v>603</v>
      </c>
      <c r="M360" s="59">
        <v>406</v>
      </c>
      <c r="N360" s="59">
        <v>102</v>
      </c>
      <c r="O360" s="59">
        <v>0</v>
      </c>
      <c r="P360" s="59">
        <v>0</v>
      </c>
      <c r="Q360" s="59">
        <v>0</v>
      </c>
      <c r="R360" s="59">
        <v>2</v>
      </c>
      <c r="S360" s="59">
        <v>0</v>
      </c>
      <c r="T360" s="59">
        <f t="shared" si="262"/>
        <v>0</v>
      </c>
      <c r="U360" s="59">
        <f t="shared" si="263"/>
        <v>0</v>
      </c>
      <c r="V360" s="59">
        <f t="shared" si="264"/>
        <v>0</v>
      </c>
      <c r="W360" s="59">
        <f t="shared" si="265"/>
        <v>1</v>
      </c>
      <c r="X360" s="59">
        <f t="shared" si="266"/>
        <v>0</v>
      </c>
      <c r="Y360" s="59">
        <f t="shared" si="267"/>
        <v>0</v>
      </c>
      <c r="Z360" s="59">
        <f t="shared" si="268"/>
        <v>0</v>
      </c>
      <c r="AA360" s="59">
        <f t="shared" si="269"/>
        <v>1</v>
      </c>
      <c r="AB360" s="59">
        <f t="shared" si="270"/>
        <v>0</v>
      </c>
      <c r="AC360" s="59">
        <f t="shared" si="271"/>
        <v>0</v>
      </c>
      <c r="AD360" s="166">
        <f t="shared" si="261"/>
        <v>0</v>
      </c>
      <c r="AE360" s="169">
        <f t="shared" si="272"/>
        <v>0</v>
      </c>
      <c r="AF360" s="169">
        <f t="shared" si="273"/>
        <v>0</v>
      </c>
      <c r="AG360" s="169">
        <f t="shared" si="274"/>
        <v>0</v>
      </c>
      <c r="AH360" s="169">
        <f t="shared" si="275"/>
        <v>1</v>
      </c>
      <c r="AI360" s="169">
        <f t="shared" si="276"/>
        <v>0</v>
      </c>
      <c r="AJ360" s="169">
        <f t="shared" si="277"/>
        <v>0</v>
      </c>
      <c r="AK360" s="169">
        <f t="shared" si="278"/>
        <v>0</v>
      </c>
      <c r="AL360" s="169">
        <f t="shared" si="279"/>
        <v>1</v>
      </c>
      <c r="AM360" s="169">
        <f t="shared" si="280"/>
        <v>0</v>
      </c>
      <c r="AN360" s="169">
        <f t="shared" si="281"/>
        <v>0</v>
      </c>
      <c r="AO360" s="169">
        <f t="shared" si="282"/>
        <v>1</v>
      </c>
      <c r="AP360" s="169">
        <f t="shared" si="283"/>
        <v>0</v>
      </c>
      <c r="AQ360" s="169">
        <f t="shared" si="284"/>
        <v>0</v>
      </c>
      <c r="AR360" s="169">
        <f t="shared" si="285"/>
        <v>0</v>
      </c>
      <c r="AS360" s="169">
        <f t="shared" si="286"/>
        <v>0</v>
      </c>
      <c r="AT360" s="169">
        <f t="shared" si="287"/>
        <v>0</v>
      </c>
      <c r="AU360" s="169">
        <f t="shared" si="288"/>
        <v>0</v>
      </c>
      <c r="AV360" s="169">
        <f t="shared" si="289"/>
        <v>1</v>
      </c>
      <c r="AW360" s="169">
        <f t="shared" si="290"/>
        <v>0</v>
      </c>
      <c r="AX360" s="169">
        <f t="shared" si="291"/>
        <v>0</v>
      </c>
      <c r="AY360" s="169">
        <f t="shared" si="304"/>
        <v>0</v>
      </c>
      <c r="AZ360" s="169">
        <f t="shared" si="292"/>
        <v>0</v>
      </c>
      <c r="BA360" s="169">
        <f t="shared" si="293"/>
        <v>0</v>
      </c>
      <c r="BB360" s="169">
        <f t="shared" si="294"/>
        <v>1</v>
      </c>
      <c r="BC360" s="169">
        <f t="shared" si="295"/>
        <v>0</v>
      </c>
      <c r="BD360" s="169">
        <f t="shared" si="296"/>
        <v>1</v>
      </c>
      <c r="BE360" s="169">
        <f t="shared" si="297"/>
        <v>0</v>
      </c>
      <c r="BF360" s="169">
        <f t="shared" si="298"/>
        <v>0</v>
      </c>
      <c r="BG360" s="169">
        <f t="shared" si="299"/>
        <v>0</v>
      </c>
      <c r="BH360" s="169">
        <f t="shared" si="300"/>
        <v>0</v>
      </c>
      <c r="BI360" s="169">
        <f t="shared" si="301"/>
        <v>0</v>
      </c>
      <c r="BJ360" s="169">
        <f t="shared" si="302"/>
        <v>0</v>
      </c>
      <c r="BK360" s="167">
        <f t="shared" si="303"/>
        <v>0</v>
      </c>
      <c r="BL360" s="169">
        <f t="shared" si="305"/>
        <v>0</v>
      </c>
      <c r="BM360" s="169">
        <f t="shared" si="306"/>
        <v>1</v>
      </c>
      <c r="BN360" s="169">
        <f t="shared" si="307"/>
        <v>1</v>
      </c>
      <c r="BO360" s="169">
        <f t="shared" si="308"/>
        <v>0</v>
      </c>
      <c r="BP360" s="36">
        <f t="shared" si="309"/>
        <v>0</v>
      </c>
      <c r="BQ360">
        <f t="shared" si="310"/>
        <v>0</v>
      </c>
      <c r="BR360" s="36">
        <f t="shared" si="311"/>
        <v>0</v>
      </c>
      <c r="BS360" t="e">
        <f t="shared" si="312"/>
        <v>#N/A</v>
      </c>
    </row>
    <row r="361" spans="1:71">
      <c r="A361" s="59">
        <v>61</v>
      </c>
      <c r="B361" s="59">
        <v>17141</v>
      </c>
      <c r="C361" s="160">
        <v>118857142.35111199</v>
      </c>
      <c r="D361" s="59">
        <v>62892854</v>
      </c>
      <c r="E361" s="59">
        <v>62892854</v>
      </c>
      <c r="F361" s="59">
        <v>55964288.351111598</v>
      </c>
      <c r="G361" s="59">
        <v>457.14286804199202</v>
      </c>
      <c r="H361" s="59">
        <v>-548914884.98730195</v>
      </c>
      <c r="I361" s="59">
        <v>0</v>
      </c>
      <c r="J361" s="59">
        <v>0</v>
      </c>
      <c r="K361" s="59">
        <v>0</v>
      </c>
      <c r="L361" s="59">
        <v>101</v>
      </c>
      <c r="M361" s="59">
        <v>0</v>
      </c>
      <c r="N361" s="59">
        <v>0</v>
      </c>
      <c r="O361" s="59">
        <v>412</v>
      </c>
      <c r="P361" s="59">
        <v>0</v>
      </c>
      <c r="Q361" s="59">
        <v>0</v>
      </c>
      <c r="R361" s="59">
        <v>2</v>
      </c>
      <c r="S361" s="59">
        <v>0</v>
      </c>
      <c r="T361" s="59">
        <f t="shared" si="262"/>
        <v>1</v>
      </c>
      <c r="U361" s="59">
        <f t="shared" si="263"/>
        <v>0</v>
      </c>
      <c r="V361" s="59">
        <f t="shared" si="264"/>
        <v>0</v>
      </c>
      <c r="W361" s="59">
        <f t="shared" si="265"/>
        <v>0</v>
      </c>
      <c r="X361" s="59">
        <f t="shared" si="266"/>
        <v>0</v>
      </c>
      <c r="Y361" s="59">
        <f t="shared" si="267"/>
        <v>0</v>
      </c>
      <c r="Z361" s="59">
        <f t="shared" si="268"/>
        <v>0</v>
      </c>
      <c r="AA361" s="59">
        <f t="shared" si="269"/>
        <v>0</v>
      </c>
      <c r="AB361" s="59">
        <f t="shared" si="270"/>
        <v>0</v>
      </c>
      <c r="AC361" s="59">
        <f t="shared" si="271"/>
        <v>0</v>
      </c>
      <c r="AD361" s="166">
        <f t="shared" si="261"/>
        <v>1</v>
      </c>
      <c r="AE361" s="169">
        <f t="shared" si="272"/>
        <v>1</v>
      </c>
      <c r="AF361" s="169">
        <f t="shared" si="273"/>
        <v>0</v>
      </c>
      <c r="AG361" s="169">
        <f t="shared" si="274"/>
        <v>0</v>
      </c>
      <c r="AH361" s="169">
        <f t="shared" si="275"/>
        <v>1</v>
      </c>
      <c r="AI361" s="169">
        <f t="shared" si="276"/>
        <v>1</v>
      </c>
      <c r="AJ361" s="169">
        <f t="shared" si="277"/>
        <v>0</v>
      </c>
      <c r="AK361" s="169">
        <f t="shared" si="278"/>
        <v>0</v>
      </c>
      <c r="AL361" s="169">
        <f t="shared" si="279"/>
        <v>0</v>
      </c>
      <c r="AM361" s="169">
        <f t="shared" si="280"/>
        <v>0</v>
      </c>
      <c r="AN361" s="169">
        <f t="shared" si="281"/>
        <v>0</v>
      </c>
      <c r="AO361" s="169">
        <f t="shared" si="282"/>
        <v>1</v>
      </c>
      <c r="AP361" s="169">
        <f t="shared" si="283"/>
        <v>0</v>
      </c>
      <c r="AQ361" s="169">
        <f t="shared" si="284"/>
        <v>0</v>
      </c>
      <c r="AR361" s="169">
        <f t="shared" si="285"/>
        <v>0</v>
      </c>
      <c r="AS361" s="169">
        <f t="shared" si="286"/>
        <v>0</v>
      </c>
      <c r="AT361" s="169">
        <f t="shared" si="287"/>
        <v>0</v>
      </c>
      <c r="AU361" s="169">
        <f t="shared" si="288"/>
        <v>0</v>
      </c>
      <c r="AV361" s="169">
        <f t="shared" si="289"/>
        <v>1</v>
      </c>
      <c r="AW361" s="169">
        <f t="shared" si="290"/>
        <v>1</v>
      </c>
      <c r="AX361" s="169">
        <f t="shared" si="291"/>
        <v>0</v>
      </c>
      <c r="AY361" s="169">
        <f t="shared" si="304"/>
        <v>1</v>
      </c>
      <c r="AZ361" s="169">
        <f t="shared" si="292"/>
        <v>1</v>
      </c>
      <c r="BA361" s="169">
        <f t="shared" si="293"/>
        <v>0</v>
      </c>
      <c r="BB361" s="169">
        <f t="shared" si="294"/>
        <v>1</v>
      </c>
      <c r="BC361" s="169">
        <f t="shared" si="295"/>
        <v>0</v>
      </c>
      <c r="BD361" s="169">
        <f t="shared" si="296"/>
        <v>1</v>
      </c>
      <c r="BE361" s="169">
        <f t="shared" si="297"/>
        <v>0</v>
      </c>
      <c r="BF361" s="169">
        <f t="shared" si="298"/>
        <v>0</v>
      </c>
      <c r="BG361" s="169">
        <f t="shared" si="299"/>
        <v>0</v>
      </c>
      <c r="BH361" s="169">
        <f t="shared" si="300"/>
        <v>0</v>
      </c>
      <c r="BI361" s="169">
        <f t="shared" si="301"/>
        <v>0</v>
      </c>
      <c r="BJ361" s="169">
        <f t="shared" si="302"/>
        <v>1</v>
      </c>
      <c r="BK361" s="167">
        <f t="shared" si="303"/>
        <v>0</v>
      </c>
      <c r="BL361" s="169">
        <f t="shared" si="305"/>
        <v>0</v>
      </c>
      <c r="BM361" s="169">
        <f t="shared" si="306"/>
        <v>1</v>
      </c>
      <c r="BN361" s="169">
        <f t="shared" si="307"/>
        <v>1</v>
      </c>
      <c r="BO361" s="169">
        <f t="shared" si="308"/>
        <v>0</v>
      </c>
      <c r="BP361" s="36">
        <f t="shared" si="309"/>
        <v>1</v>
      </c>
      <c r="BQ361">
        <f t="shared" si="310"/>
        <v>0</v>
      </c>
      <c r="BR361" s="36">
        <f t="shared" si="311"/>
        <v>2</v>
      </c>
      <c r="BS361" t="e">
        <f t="shared" si="312"/>
        <v>#N/A</v>
      </c>
    </row>
    <row r="362" spans="1:71">
      <c r="A362" s="59">
        <v>434</v>
      </c>
      <c r="B362" s="59">
        <v>242234</v>
      </c>
      <c r="C362" s="160">
        <v>68875001.539476201</v>
      </c>
      <c r="D362" s="59">
        <v>7483333.25</v>
      </c>
      <c r="E362" s="59">
        <v>11150000</v>
      </c>
      <c r="F362" s="59">
        <v>57725001.539476201</v>
      </c>
      <c r="G362" s="59">
        <v>66.666671752929702</v>
      </c>
      <c r="H362" s="59">
        <v>-6687273561.5236702</v>
      </c>
      <c r="I362" s="59">
        <v>101</v>
      </c>
      <c r="J362" s="59">
        <v>0</v>
      </c>
      <c r="K362" s="59">
        <v>0</v>
      </c>
      <c r="L362" s="59">
        <v>101</v>
      </c>
      <c r="M362" s="59">
        <v>0</v>
      </c>
      <c r="N362" s="59">
        <v>0</v>
      </c>
      <c r="O362" s="59">
        <v>0</v>
      </c>
      <c r="P362" s="59">
        <v>0</v>
      </c>
      <c r="Q362" s="59">
        <v>0</v>
      </c>
      <c r="R362" s="59">
        <v>1</v>
      </c>
      <c r="S362" s="59">
        <v>1</v>
      </c>
      <c r="T362" s="59">
        <f t="shared" si="262"/>
        <v>0</v>
      </c>
      <c r="U362" s="59">
        <f t="shared" si="263"/>
        <v>0</v>
      </c>
      <c r="V362" s="59">
        <f t="shared" si="264"/>
        <v>0</v>
      </c>
      <c r="W362" s="59">
        <f t="shared" si="265"/>
        <v>0</v>
      </c>
      <c r="X362" s="59">
        <f t="shared" si="266"/>
        <v>0</v>
      </c>
      <c r="Y362" s="59">
        <f t="shared" si="267"/>
        <v>0</v>
      </c>
      <c r="Z362" s="59">
        <f t="shared" si="268"/>
        <v>0</v>
      </c>
      <c r="AA362" s="59">
        <f t="shared" si="269"/>
        <v>0</v>
      </c>
      <c r="AB362" s="59">
        <f t="shared" si="270"/>
        <v>0</v>
      </c>
      <c r="AC362" s="59">
        <f t="shared" si="271"/>
        <v>0</v>
      </c>
      <c r="AD362" s="166">
        <f t="shared" si="261"/>
        <v>2</v>
      </c>
      <c r="AE362" s="169">
        <f t="shared" si="272"/>
        <v>0</v>
      </c>
      <c r="AF362" s="169">
        <f t="shared" si="273"/>
        <v>1</v>
      </c>
      <c r="AG362" s="169">
        <f t="shared" si="274"/>
        <v>0</v>
      </c>
      <c r="AH362" s="169">
        <f t="shared" si="275"/>
        <v>1</v>
      </c>
      <c r="AI362" s="169">
        <f t="shared" si="276"/>
        <v>0</v>
      </c>
      <c r="AJ362" s="169">
        <f t="shared" si="277"/>
        <v>0</v>
      </c>
      <c r="AK362" s="169">
        <f t="shared" si="278"/>
        <v>0</v>
      </c>
      <c r="AL362" s="169">
        <f t="shared" si="279"/>
        <v>1</v>
      </c>
      <c r="AM362" s="169">
        <f t="shared" si="280"/>
        <v>0</v>
      </c>
      <c r="AN362" s="169">
        <f t="shared" si="281"/>
        <v>0</v>
      </c>
      <c r="AO362" s="169">
        <f t="shared" si="282"/>
        <v>1</v>
      </c>
      <c r="AP362" s="169">
        <f t="shared" si="283"/>
        <v>0</v>
      </c>
      <c r="AQ362" s="169">
        <f t="shared" si="284"/>
        <v>0</v>
      </c>
      <c r="AR362" s="169">
        <f t="shared" si="285"/>
        <v>0</v>
      </c>
      <c r="AS362" s="169">
        <f t="shared" si="286"/>
        <v>0</v>
      </c>
      <c r="AT362" s="169">
        <f t="shared" si="287"/>
        <v>0</v>
      </c>
      <c r="AU362" s="169">
        <f t="shared" si="288"/>
        <v>0</v>
      </c>
      <c r="AV362" s="169">
        <f t="shared" si="289"/>
        <v>1</v>
      </c>
      <c r="AW362" s="169">
        <f t="shared" si="290"/>
        <v>0</v>
      </c>
      <c r="AX362" s="169">
        <f t="shared" si="291"/>
        <v>0</v>
      </c>
      <c r="AY362" s="169">
        <f t="shared" si="304"/>
        <v>0</v>
      </c>
      <c r="AZ362" s="169">
        <f t="shared" si="292"/>
        <v>0</v>
      </c>
      <c r="BA362" s="169">
        <f t="shared" si="293"/>
        <v>0</v>
      </c>
      <c r="BB362" s="169">
        <f t="shared" si="294"/>
        <v>1</v>
      </c>
      <c r="BC362" s="169">
        <f t="shared" si="295"/>
        <v>0</v>
      </c>
      <c r="BD362" s="169">
        <f t="shared" si="296"/>
        <v>1</v>
      </c>
      <c r="BE362" s="169">
        <f t="shared" si="297"/>
        <v>0</v>
      </c>
      <c r="BF362" s="169">
        <f t="shared" si="298"/>
        <v>0</v>
      </c>
      <c r="BG362" s="169">
        <f t="shared" si="299"/>
        <v>0</v>
      </c>
      <c r="BH362" s="169">
        <f t="shared" si="300"/>
        <v>0</v>
      </c>
      <c r="BI362" s="169">
        <f t="shared" si="301"/>
        <v>0</v>
      </c>
      <c r="BJ362" s="169">
        <f t="shared" si="302"/>
        <v>0</v>
      </c>
      <c r="BK362" s="167">
        <f t="shared" si="303"/>
        <v>0</v>
      </c>
      <c r="BL362" s="169">
        <f t="shared" si="305"/>
        <v>1</v>
      </c>
      <c r="BM362" s="169">
        <f t="shared" si="306"/>
        <v>0</v>
      </c>
      <c r="BN362" s="169">
        <f t="shared" si="307"/>
        <v>0</v>
      </c>
      <c r="BO362" s="169">
        <f t="shared" si="308"/>
        <v>1</v>
      </c>
      <c r="BP362" s="36">
        <f t="shared" si="309"/>
        <v>1</v>
      </c>
      <c r="BQ362">
        <f t="shared" si="310"/>
        <v>0</v>
      </c>
      <c r="BR362" s="36">
        <f t="shared" si="311"/>
        <v>0</v>
      </c>
      <c r="BS362" t="e">
        <f t="shared" si="312"/>
        <v>#N/A</v>
      </c>
    </row>
    <row r="363" spans="1:71">
      <c r="A363" s="59">
        <v>180</v>
      </c>
      <c r="B363" s="59">
        <v>122422</v>
      </c>
      <c r="C363" s="160">
        <v>93764285.315086693</v>
      </c>
      <c r="D363" s="59">
        <v>22475536</v>
      </c>
      <c r="E363" s="59">
        <v>35618393</v>
      </c>
      <c r="F363" s="59">
        <v>58145892.3150867</v>
      </c>
      <c r="G363" s="59">
        <v>535.71429443359398</v>
      </c>
      <c r="H363" s="59">
        <v>-2712369839.09828</v>
      </c>
      <c r="I363" s="59">
        <v>0</v>
      </c>
      <c r="J363" s="59">
        <v>0</v>
      </c>
      <c r="K363" s="59">
        <v>0</v>
      </c>
      <c r="L363" s="59">
        <v>888</v>
      </c>
      <c r="M363" s="59">
        <v>0</v>
      </c>
      <c r="N363" s="59">
        <v>0</v>
      </c>
      <c r="O363" s="59">
        <v>102</v>
      </c>
      <c r="P363" s="59">
        <v>301</v>
      </c>
      <c r="Q363" s="59">
        <v>406</v>
      </c>
      <c r="R363" s="59">
        <v>2</v>
      </c>
      <c r="S363" s="59">
        <v>0</v>
      </c>
      <c r="T363" s="59">
        <f t="shared" si="262"/>
        <v>0</v>
      </c>
      <c r="U363" s="59">
        <f t="shared" si="263"/>
        <v>0</v>
      </c>
      <c r="V363" s="59">
        <f t="shared" si="264"/>
        <v>1</v>
      </c>
      <c r="W363" s="59">
        <f t="shared" si="265"/>
        <v>1</v>
      </c>
      <c r="X363" s="59">
        <f t="shared" si="266"/>
        <v>0</v>
      </c>
      <c r="Y363" s="59">
        <f t="shared" si="267"/>
        <v>1</v>
      </c>
      <c r="Z363" s="59">
        <f t="shared" si="268"/>
        <v>0</v>
      </c>
      <c r="AA363" s="59">
        <f t="shared" si="269"/>
        <v>0</v>
      </c>
      <c r="AB363" s="59">
        <f t="shared" si="270"/>
        <v>0</v>
      </c>
      <c r="AC363" s="59">
        <f t="shared" si="271"/>
        <v>0</v>
      </c>
      <c r="AD363" s="166">
        <f t="shared" si="261"/>
        <v>0</v>
      </c>
      <c r="AE363" s="169">
        <f t="shared" si="272"/>
        <v>0</v>
      </c>
      <c r="AF363" s="169">
        <f t="shared" si="273"/>
        <v>0</v>
      </c>
      <c r="AG363" s="169">
        <f t="shared" si="274"/>
        <v>0</v>
      </c>
      <c r="AH363" s="169">
        <f t="shared" si="275"/>
        <v>1</v>
      </c>
      <c r="AI363" s="169">
        <f t="shared" si="276"/>
        <v>0</v>
      </c>
      <c r="AJ363" s="169">
        <f t="shared" si="277"/>
        <v>0</v>
      </c>
      <c r="AK363" s="169">
        <f t="shared" si="278"/>
        <v>0</v>
      </c>
      <c r="AL363" s="169">
        <f t="shared" si="279"/>
        <v>1</v>
      </c>
      <c r="AM363" s="169">
        <f t="shared" si="280"/>
        <v>1</v>
      </c>
      <c r="AN363" s="169">
        <f t="shared" si="281"/>
        <v>2</v>
      </c>
      <c r="AO363" s="169">
        <f t="shared" si="282"/>
        <v>0</v>
      </c>
      <c r="AP363" s="169">
        <f t="shared" si="283"/>
        <v>0</v>
      </c>
      <c r="AQ363" s="169">
        <f t="shared" si="284"/>
        <v>1</v>
      </c>
      <c r="AR363" s="169">
        <f t="shared" si="285"/>
        <v>0</v>
      </c>
      <c r="AS363" s="169">
        <f t="shared" si="286"/>
        <v>0</v>
      </c>
      <c r="AT363" s="169">
        <f t="shared" si="287"/>
        <v>0</v>
      </c>
      <c r="AU363" s="169">
        <f t="shared" si="288"/>
        <v>0</v>
      </c>
      <c r="AV363" s="169">
        <f t="shared" si="289"/>
        <v>1</v>
      </c>
      <c r="AW363" s="169">
        <f t="shared" si="290"/>
        <v>0</v>
      </c>
      <c r="AX363" s="169">
        <f t="shared" si="291"/>
        <v>0</v>
      </c>
      <c r="AY363" s="169">
        <f t="shared" si="304"/>
        <v>0</v>
      </c>
      <c r="AZ363" s="169">
        <f t="shared" si="292"/>
        <v>0</v>
      </c>
      <c r="BA363" s="169">
        <f t="shared" si="293"/>
        <v>0</v>
      </c>
      <c r="BB363" s="169">
        <f t="shared" si="294"/>
        <v>1</v>
      </c>
      <c r="BC363" s="169">
        <f t="shared" si="295"/>
        <v>0</v>
      </c>
      <c r="BD363" s="169">
        <f t="shared" si="296"/>
        <v>1</v>
      </c>
      <c r="BE363" s="169">
        <f t="shared" si="297"/>
        <v>0</v>
      </c>
      <c r="BF363" s="169">
        <f t="shared" si="298"/>
        <v>0</v>
      </c>
      <c r="BG363" s="169">
        <f t="shared" si="299"/>
        <v>0</v>
      </c>
      <c r="BH363" s="169">
        <f t="shared" si="300"/>
        <v>0</v>
      </c>
      <c r="BI363" s="169">
        <f t="shared" si="301"/>
        <v>0</v>
      </c>
      <c r="BJ363" s="169">
        <f t="shared" si="302"/>
        <v>0</v>
      </c>
      <c r="BK363" s="167">
        <f t="shared" si="303"/>
        <v>0</v>
      </c>
      <c r="BL363" s="169">
        <f t="shared" si="305"/>
        <v>0</v>
      </c>
      <c r="BM363" s="169">
        <f t="shared" si="306"/>
        <v>1</v>
      </c>
      <c r="BN363" s="169">
        <f t="shared" si="307"/>
        <v>1</v>
      </c>
      <c r="BO363" s="169">
        <f t="shared" si="308"/>
        <v>0</v>
      </c>
      <c r="BP363" s="36">
        <f t="shared" si="309"/>
        <v>0</v>
      </c>
      <c r="BQ363">
        <f t="shared" si="310"/>
        <v>2</v>
      </c>
      <c r="BR363" s="36">
        <f t="shared" si="311"/>
        <v>0</v>
      </c>
      <c r="BS363" t="e">
        <f t="shared" si="312"/>
        <v>#N/A</v>
      </c>
    </row>
    <row r="364" spans="1:71">
      <c r="A364" s="59">
        <v>23</v>
      </c>
      <c r="B364" s="59">
        <v>12191</v>
      </c>
      <c r="C364" s="160">
        <v>62461539.729812503</v>
      </c>
      <c r="D364" s="59">
        <v>3296703.25</v>
      </c>
      <c r="E364" s="59">
        <v>3296703.25</v>
      </c>
      <c r="F364" s="59">
        <v>59164836.479812503</v>
      </c>
      <c r="G364" s="59">
        <v>87.912086486816406</v>
      </c>
      <c r="H364" s="59">
        <v>-226545977.23326099</v>
      </c>
      <c r="I364" s="59">
        <v>0</v>
      </c>
      <c r="J364" s="59">
        <v>0</v>
      </c>
      <c r="K364" s="59">
        <v>0</v>
      </c>
      <c r="L364" s="59">
        <v>101</v>
      </c>
      <c r="M364" s="59">
        <v>0</v>
      </c>
      <c r="N364" s="59">
        <v>0</v>
      </c>
      <c r="O364" s="59">
        <v>101</v>
      </c>
      <c r="P364" s="59">
        <v>0</v>
      </c>
      <c r="Q364" s="59">
        <v>0</v>
      </c>
      <c r="R364" s="59">
        <v>2</v>
      </c>
      <c r="S364" s="59">
        <v>0</v>
      </c>
      <c r="T364" s="59">
        <f t="shared" si="262"/>
        <v>0</v>
      </c>
      <c r="U364" s="59">
        <f t="shared" si="263"/>
        <v>0</v>
      </c>
      <c r="V364" s="59">
        <f t="shared" si="264"/>
        <v>0</v>
      </c>
      <c r="W364" s="59">
        <f t="shared" si="265"/>
        <v>0</v>
      </c>
      <c r="X364" s="59">
        <f t="shared" si="266"/>
        <v>0</v>
      </c>
      <c r="Y364" s="59">
        <f t="shared" si="267"/>
        <v>0</v>
      </c>
      <c r="Z364" s="59">
        <f t="shared" si="268"/>
        <v>0</v>
      </c>
      <c r="AA364" s="59">
        <f t="shared" si="269"/>
        <v>0</v>
      </c>
      <c r="AB364" s="59">
        <f t="shared" si="270"/>
        <v>0</v>
      </c>
      <c r="AC364" s="59">
        <f t="shared" si="271"/>
        <v>0</v>
      </c>
      <c r="AD364" s="166">
        <f t="shared" si="261"/>
        <v>2</v>
      </c>
      <c r="AE364" s="169">
        <f t="shared" si="272"/>
        <v>0</v>
      </c>
      <c r="AF364" s="169">
        <f t="shared" si="273"/>
        <v>1</v>
      </c>
      <c r="AG364" s="169">
        <f t="shared" si="274"/>
        <v>0</v>
      </c>
      <c r="AH364" s="169">
        <f t="shared" si="275"/>
        <v>1</v>
      </c>
      <c r="AI364" s="169">
        <f t="shared" si="276"/>
        <v>0</v>
      </c>
      <c r="AJ364" s="169">
        <f t="shared" si="277"/>
        <v>0</v>
      </c>
      <c r="AK364" s="169">
        <f t="shared" si="278"/>
        <v>0</v>
      </c>
      <c r="AL364" s="169">
        <f t="shared" si="279"/>
        <v>1</v>
      </c>
      <c r="AM364" s="169">
        <f t="shared" si="280"/>
        <v>0</v>
      </c>
      <c r="AN364" s="169">
        <f t="shared" si="281"/>
        <v>0</v>
      </c>
      <c r="AO364" s="169">
        <f t="shared" si="282"/>
        <v>1</v>
      </c>
      <c r="AP364" s="169">
        <f t="shared" si="283"/>
        <v>0</v>
      </c>
      <c r="AQ364" s="169">
        <f t="shared" si="284"/>
        <v>0</v>
      </c>
      <c r="AR364" s="169">
        <f t="shared" si="285"/>
        <v>0</v>
      </c>
      <c r="AS364" s="169">
        <f t="shared" si="286"/>
        <v>0</v>
      </c>
      <c r="AT364" s="169">
        <f t="shared" si="287"/>
        <v>0</v>
      </c>
      <c r="AU364" s="169">
        <f t="shared" si="288"/>
        <v>0</v>
      </c>
      <c r="AV364" s="169">
        <f t="shared" si="289"/>
        <v>1</v>
      </c>
      <c r="AW364" s="169">
        <f t="shared" si="290"/>
        <v>0</v>
      </c>
      <c r="AX364" s="169">
        <f t="shared" si="291"/>
        <v>0</v>
      </c>
      <c r="AY364" s="169">
        <f t="shared" si="304"/>
        <v>0</v>
      </c>
      <c r="AZ364" s="169">
        <f t="shared" si="292"/>
        <v>0</v>
      </c>
      <c r="BA364" s="169">
        <f t="shared" si="293"/>
        <v>0</v>
      </c>
      <c r="BB364" s="169">
        <f t="shared" si="294"/>
        <v>1</v>
      </c>
      <c r="BC364" s="169">
        <f t="shared" si="295"/>
        <v>0</v>
      </c>
      <c r="BD364" s="169">
        <f t="shared" si="296"/>
        <v>1</v>
      </c>
      <c r="BE364" s="169">
        <f t="shared" si="297"/>
        <v>0</v>
      </c>
      <c r="BF364" s="169">
        <f t="shared" si="298"/>
        <v>0</v>
      </c>
      <c r="BG364" s="169">
        <f t="shared" si="299"/>
        <v>0</v>
      </c>
      <c r="BH364" s="169">
        <f t="shared" si="300"/>
        <v>0</v>
      </c>
      <c r="BI364" s="169">
        <f t="shared" si="301"/>
        <v>0</v>
      </c>
      <c r="BJ364" s="169">
        <f t="shared" si="302"/>
        <v>0</v>
      </c>
      <c r="BK364" s="167">
        <f t="shared" si="303"/>
        <v>0</v>
      </c>
      <c r="BL364" s="169">
        <f t="shared" si="305"/>
        <v>0</v>
      </c>
      <c r="BM364" s="169">
        <f t="shared" si="306"/>
        <v>1</v>
      </c>
      <c r="BN364" s="169">
        <f t="shared" si="307"/>
        <v>1</v>
      </c>
      <c r="BO364" s="169">
        <f t="shared" si="308"/>
        <v>0</v>
      </c>
      <c r="BP364" s="36">
        <f t="shared" si="309"/>
        <v>1</v>
      </c>
      <c r="BQ364">
        <f t="shared" si="310"/>
        <v>0</v>
      </c>
      <c r="BR364" s="36">
        <f t="shared" si="311"/>
        <v>0</v>
      </c>
      <c r="BS364" t="e">
        <f t="shared" si="312"/>
        <v>#N/A</v>
      </c>
    </row>
    <row r="365" spans="1:71">
      <c r="A365" s="59">
        <v>401</v>
      </c>
      <c r="B365" s="59">
        <v>231401</v>
      </c>
      <c r="C365" s="160">
        <v>143081634.142508</v>
      </c>
      <c r="D365" s="59">
        <v>80000001.5</v>
      </c>
      <c r="E365" s="59">
        <v>82571430</v>
      </c>
      <c r="F365" s="59">
        <v>60510204.142507702</v>
      </c>
      <c r="G365" s="59">
        <v>114.28571319580099</v>
      </c>
      <c r="H365" s="59">
        <v>-6197929907.8975401</v>
      </c>
      <c r="I365" s="59">
        <v>0</v>
      </c>
      <c r="J365" s="59">
        <v>0</v>
      </c>
      <c r="K365" s="59">
        <v>0</v>
      </c>
      <c r="L365" s="59">
        <v>402</v>
      </c>
      <c r="M365" s="59">
        <v>0</v>
      </c>
      <c r="N365" s="59">
        <v>0</v>
      </c>
      <c r="O365" s="59">
        <v>0</v>
      </c>
      <c r="P365" s="59">
        <v>0</v>
      </c>
      <c r="Q365" s="59">
        <v>0</v>
      </c>
      <c r="R365" s="59">
        <v>1</v>
      </c>
      <c r="S365" s="59">
        <v>0</v>
      </c>
      <c r="T365" s="59">
        <f t="shared" si="262"/>
        <v>1</v>
      </c>
      <c r="U365" s="59">
        <f t="shared" si="263"/>
        <v>0</v>
      </c>
      <c r="V365" s="59">
        <f t="shared" si="264"/>
        <v>0</v>
      </c>
      <c r="W365" s="59">
        <f t="shared" si="265"/>
        <v>0</v>
      </c>
      <c r="X365" s="59">
        <f t="shared" si="266"/>
        <v>0</v>
      </c>
      <c r="Y365" s="59">
        <f t="shared" si="267"/>
        <v>0</v>
      </c>
      <c r="Z365" s="59">
        <f t="shared" si="268"/>
        <v>0</v>
      </c>
      <c r="AA365" s="59">
        <f t="shared" si="269"/>
        <v>0</v>
      </c>
      <c r="AB365" s="59">
        <f t="shared" si="270"/>
        <v>0</v>
      </c>
      <c r="AC365" s="59">
        <f t="shared" si="271"/>
        <v>0</v>
      </c>
      <c r="AD365" s="166">
        <f t="shared" si="261"/>
        <v>0</v>
      </c>
      <c r="AE365" s="169">
        <f t="shared" si="272"/>
        <v>0</v>
      </c>
      <c r="AF365" s="169">
        <f t="shared" si="273"/>
        <v>0</v>
      </c>
      <c r="AG365" s="169">
        <f t="shared" si="274"/>
        <v>0</v>
      </c>
      <c r="AH365" s="169">
        <f t="shared" si="275"/>
        <v>1</v>
      </c>
      <c r="AI365" s="169">
        <f t="shared" si="276"/>
        <v>0</v>
      </c>
      <c r="AJ365" s="169">
        <f t="shared" si="277"/>
        <v>0</v>
      </c>
      <c r="AK365" s="169">
        <f t="shared" si="278"/>
        <v>0</v>
      </c>
      <c r="AL365" s="169">
        <f t="shared" si="279"/>
        <v>1</v>
      </c>
      <c r="AM365" s="169">
        <f t="shared" si="280"/>
        <v>0</v>
      </c>
      <c r="AN365" s="169">
        <f t="shared" si="281"/>
        <v>0</v>
      </c>
      <c r="AO365" s="169">
        <f t="shared" si="282"/>
        <v>1</v>
      </c>
      <c r="AP365" s="169">
        <f t="shared" si="283"/>
        <v>0</v>
      </c>
      <c r="AQ365" s="169">
        <f t="shared" si="284"/>
        <v>0</v>
      </c>
      <c r="AR365" s="169">
        <f t="shared" si="285"/>
        <v>0</v>
      </c>
      <c r="AS365" s="169">
        <f t="shared" si="286"/>
        <v>0</v>
      </c>
      <c r="AT365" s="169">
        <f t="shared" si="287"/>
        <v>0</v>
      </c>
      <c r="AU365" s="169">
        <f t="shared" si="288"/>
        <v>0</v>
      </c>
      <c r="AV365" s="169">
        <f t="shared" si="289"/>
        <v>1</v>
      </c>
      <c r="AW365" s="169">
        <f t="shared" si="290"/>
        <v>1</v>
      </c>
      <c r="AX365" s="169">
        <f t="shared" si="291"/>
        <v>0</v>
      </c>
      <c r="AY365" s="169">
        <f t="shared" si="304"/>
        <v>1</v>
      </c>
      <c r="AZ365" s="169">
        <f t="shared" si="292"/>
        <v>0</v>
      </c>
      <c r="BA365" s="169">
        <f t="shared" si="293"/>
        <v>0</v>
      </c>
      <c r="BB365" s="169">
        <f t="shared" si="294"/>
        <v>1</v>
      </c>
      <c r="BC365" s="169">
        <f t="shared" si="295"/>
        <v>0</v>
      </c>
      <c r="BD365" s="169">
        <f t="shared" si="296"/>
        <v>1</v>
      </c>
      <c r="BE365" s="169">
        <f t="shared" si="297"/>
        <v>0</v>
      </c>
      <c r="BF365" s="169">
        <f t="shared" si="298"/>
        <v>0</v>
      </c>
      <c r="BG365" s="169">
        <f t="shared" si="299"/>
        <v>0</v>
      </c>
      <c r="BH365" s="169">
        <f t="shared" si="300"/>
        <v>0</v>
      </c>
      <c r="BI365" s="169">
        <f t="shared" si="301"/>
        <v>0</v>
      </c>
      <c r="BJ365" s="169">
        <f t="shared" si="302"/>
        <v>0</v>
      </c>
      <c r="BK365" s="167">
        <f t="shared" si="303"/>
        <v>1</v>
      </c>
      <c r="BL365" s="169">
        <f t="shared" si="305"/>
        <v>1</v>
      </c>
      <c r="BM365" s="169">
        <f t="shared" si="306"/>
        <v>0</v>
      </c>
      <c r="BN365" s="169">
        <f t="shared" si="307"/>
        <v>1</v>
      </c>
      <c r="BO365" s="169">
        <f t="shared" si="308"/>
        <v>0</v>
      </c>
      <c r="BP365" s="36">
        <f t="shared" si="309"/>
        <v>0</v>
      </c>
      <c r="BQ365">
        <f t="shared" si="310"/>
        <v>0</v>
      </c>
      <c r="BR365" s="36">
        <f t="shared" si="311"/>
        <v>1</v>
      </c>
      <c r="BS365" t="e">
        <f t="shared" si="312"/>
        <v>#N/A</v>
      </c>
    </row>
    <row r="366" spans="1:71">
      <c r="A366" s="59">
        <v>37</v>
      </c>
      <c r="B366" s="59">
        <v>14154</v>
      </c>
      <c r="C366" s="160">
        <v>70428571.128723606</v>
      </c>
      <c r="D366" s="59">
        <v>9642857.5</v>
      </c>
      <c r="E366" s="59">
        <v>9642857.5</v>
      </c>
      <c r="F366" s="59">
        <v>60785713.628723599</v>
      </c>
      <c r="G366" s="59">
        <v>300</v>
      </c>
      <c r="H366" s="59">
        <v>-359433672.32184201</v>
      </c>
      <c r="I366" s="59">
        <v>0</v>
      </c>
      <c r="J366" s="59">
        <v>0</v>
      </c>
      <c r="K366" s="59">
        <v>0</v>
      </c>
      <c r="L366" s="59">
        <v>101</v>
      </c>
      <c r="M366" s="59">
        <v>0</v>
      </c>
      <c r="N366" s="59">
        <v>0</v>
      </c>
      <c r="O366" s="59">
        <v>101</v>
      </c>
      <c r="P366" s="59">
        <v>0</v>
      </c>
      <c r="Q366" s="59">
        <v>0</v>
      </c>
      <c r="R366" s="59">
        <v>2</v>
      </c>
      <c r="S366" s="59">
        <v>0</v>
      </c>
      <c r="T366" s="59">
        <f t="shared" si="262"/>
        <v>0</v>
      </c>
      <c r="U366" s="59">
        <f t="shared" si="263"/>
        <v>0</v>
      </c>
      <c r="V366" s="59">
        <f t="shared" si="264"/>
        <v>0</v>
      </c>
      <c r="W366" s="59">
        <f t="shared" si="265"/>
        <v>0</v>
      </c>
      <c r="X366" s="59">
        <f t="shared" si="266"/>
        <v>0</v>
      </c>
      <c r="Y366" s="59">
        <f t="shared" si="267"/>
        <v>0</v>
      </c>
      <c r="Z366" s="59">
        <f t="shared" si="268"/>
        <v>0</v>
      </c>
      <c r="AA366" s="59">
        <f t="shared" si="269"/>
        <v>0</v>
      </c>
      <c r="AB366" s="59">
        <f t="shared" si="270"/>
        <v>0</v>
      </c>
      <c r="AC366" s="59">
        <f t="shared" si="271"/>
        <v>0</v>
      </c>
      <c r="AD366" s="166">
        <f t="shared" si="261"/>
        <v>2</v>
      </c>
      <c r="AE366" s="169">
        <f t="shared" si="272"/>
        <v>0</v>
      </c>
      <c r="AF366" s="169">
        <f t="shared" si="273"/>
        <v>1</v>
      </c>
      <c r="AG366" s="169">
        <f t="shared" si="274"/>
        <v>0</v>
      </c>
      <c r="AH366" s="169">
        <f t="shared" si="275"/>
        <v>1</v>
      </c>
      <c r="AI366" s="169">
        <f t="shared" si="276"/>
        <v>0</v>
      </c>
      <c r="AJ366" s="169">
        <f t="shared" si="277"/>
        <v>0</v>
      </c>
      <c r="AK366" s="169">
        <f t="shared" si="278"/>
        <v>0</v>
      </c>
      <c r="AL366" s="169">
        <f t="shared" si="279"/>
        <v>1</v>
      </c>
      <c r="AM366" s="169">
        <f t="shared" si="280"/>
        <v>0</v>
      </c>
      <c r="AN366" s="169">
        <f t="shared" si="281"/>
        <v>0</v>
      </c>
      <c r="AO366" s="169">
        <f t="shared" si="282"/>
        <v>1</v>
      </c>
      <c r="AP366" s="169">
        <f t="shared" si="283"/>
        <v>0</v>
      </c>
      <c r="AQ366" s="169">
        <f t="shared" si="284"/>
        <v>0</v>
      </c>
      <c r="AR366" s="169">
        <f t="shared" si="285"/>
        <v>0</v>
      </c>
      <c r="AS366" s="169">
        <f t="shared" si="286"/>
        <v>0</v>
      </c>
      <c r="AT366" s="169">
        <f t="shared" si="287"/>
        <v>0</v>
      </c>
      <c r="AU366" s="169">
        <f t="shared" si="288"/>
        <v>0</v>
      </c>
      <c r="AV366" s="169">
        <f t="shared" si="289"/>
        <v>1</v>
      </c>
      <c r="AW366" s="169">
        <f t="shared" si="290"/>
        <v>0</v>
      </c>
      <c r="AX366" s="169">
        <f t="shared" si="291"/>
        <v>0</v>
      </c>
      <c r="AY366" s="169">
        <f t="shared" si="304"/>
        <v>0</v>
      </c>
      <c r="AZ366" s="169">
        <f t="shared" si="292"/>
        <v>0</v>
      </c>
      <c r="BA366" s="169">
        <f t="shared" si="293"/>
        <v>0</v>
      </c>
      <c r="BB366" s="169">
        <f t="shared" si="294"/>
        <v>1</v>
      </c>
      <c r="BC366" s="169">
        <f t="shared" si="295"/>
        <v>0</v>
      </c>
      <c r="BD366" s="169">
        <f t="shared" si="296"/>
        <v>1</v>
      </c>
      <c r="BE366" s="169">
        <f t="shared" si="297"/>
        <v>0</v>
      </c>
      <c r="BF366" s="169">
        <f t="shared" si="298"/>
        <v>0</v>
      </c>
      <c r="BG366" s="169">
        <f t="shared" si="299"/>
        <v>0</v>
      </c>
      <c r="BH366" s="169">
        <f t="shared" si="300"/>
        <v>0</v>
      </c>
      <c r="BI366" s="169">
        <f t="shared" si="301"/>
        <v>0</v>
      </c>
      <c r="BJ366" s="169">
        <f t="shared" si="302"/>
        <v>0</v>
      </c>
      <c r="BK366" s="167">
        <f t="shared" si="303"/>
        <v>0</v>
      </c>
      <c r="BL366" s="169">
        <f t="shared" si="305"/>
        <v>0</v>
      </c>
      <c r="BM366" s="169">
        <f t="shared" si="306"/>
        <v>1</v>
      </c>
      <c r="BN366" s="169">
        <f t="shared" si="307"/>
        <v>1</v>
      </c>
      <c r="BO366" s="169">
        <f t="shared" si="308"/>
        <v>0</v>
      </c>
      <c r="BP366" s="36">
        <f t="shared" si="309"/>
        <v>1</v>
      </c>
      <c r="BQ366">
        <f t="shared" si="310"/>
        <v>0</v>
      </c>
      <c r="BR366" s="36">
        <f t="shared" si="311"/>
        <v>0</v>
      </c>
      <c r="BS366" t="e">
        <f t="shared" si="312"/>
        <v>#N/A</v>
      </c>
    </row>
    <row r="367" spans="1:71">
      <c r="A367" s="59">
        <v>15</v>
      </c>
      <c r="B367" s="59">
        <v>11291</v>
      </c>
      <c r="C367" s="160">
        <v>70714283.531569794</v>
      </c>
      <c r="D367" s="59">
        <v>9910713.75</v>
      </c>
      <c r="E367" s="59">
        <v>9910713.75</v>
      </c>
      <c r="F367" s="59">
        <v>60803569.781569801</v>
      </c>
      <c r="G367" s="59">
        <v>1767.8571166992199</v>
      </c>
      <c r="H367" s="59">
        <v>-139061088.07823199</v>
      </c>
      <c r="I367" s="59">
        <v>101</v>
      </c>
      <c r="J367" s="59">
        <v>0</v>
      </c>
      <c r="K367" s="59">
        <v>0</v>
      </c>
      <c r="L367" s="59">
        <v>101</v>
      </c>
      <c r="M367" s="59">
        <v>0</v>
      </c>
      <c r="N367" s="59">
        <v>0</v>
      </c>
      <c r="O367" s="59">
        <v>101</v>
      </c>
      <c r="P367" s="59">
        <v>0</v>
      </c>
      <c r="Q367" s="59">
        <v>0</v>
      </c>
      <c r="R367" s="59">
        <v>2</v>
      </c>
      <c r="S367" s="59">
        <v>0</v>
      </c>
      <c r="T367" s="59">
        <f t="shared" si="262"/>
        <v>0</v>
      </c>
      <c r="U367" s="59">
        <f t="shared" si="263"/>
        <v>0</v>
      </c>
      <c r="V367" s="59">
        <f t="shared" si="264"/>
        <v>0</v>
      </c>
      <c r="W367" s="59">
        <f t="shared" si="265"/>
        <v>0</v>
      </c>
      <c r="X367" s="59">
        <f t="shared" si="266"/>
        <v>0</v>
      </c>
      <c r="Y367" s="59">
        <f t="shared" si="267"/>
        <v>0</v>
      </c>
      <c r="Z367" s="59">
        <f t="shared" si="268"/>
        <v>0</v>
      </c>
      <c r="AA367" s="59">
        <f t="shared" si="269"/>
        <v>0</v>
      </c>
      <c r="AB367" s="59">
        <f t="shared" si="270"/>
        <v>0</v>
      </c>
      <c r="AC367" s="59">
        <f t="shared" si="271"/>
        <v>0</v>
      </c>
      <c r="AD367" s="166">
        <f t="shared" si="261"/>
        <v>3</v>
      </c>
      <c r="AE367" s="169">
        <f t="shared" si="272"/>
        <v>0</v>
      </c>
      <c r="AF367" s="169">
        <f t="shared" si="273"/>
        <v>1</v>
      </c>
      <c r="AG367" s="169">
        <f t="shared" si="274"/>
        <v>0</v>
      </c>
      <c r="AH367" s="169">
        <f t="shared" si="275"/>
        <v>1</v>
      </c>
      <c r="AI367" s="169">
        <f t="shared" si="276"/>
        <v>0</v>
      </c>
      <c r="AJ367" s="169">
        <f t="shared" si="277"/>
        <v>0</v>
      </c>
      <c r="AK367" s="169">
        <f t="shared" si="278"/>
        <v>0</v>
      </c>
      <c r="AL367" s="169">
        <f t="shared" si="279"/>
        <v>1</v>
      </c>
      <c r="AM367" s="169">
        <f t="shared" si="280"/>
        <v>0</v>
      </c>
      <c r="AN367" s="169">
        <f t="shared" si="281"/>
        <v>0</v>
      </c>
      <c r="AO367" s="169">
        <f t="shared" si="282"/>
        <v>1</v>
      </c>
      <c r="AP367" s="169">
        <f t="shared" si="283"/>
        <v>0</v>
      </c>
      <c r="AQ367" s="169">
        <f t="shared" si="284"/>
        <v>0</v>
      </c>
      <c r="AR367" s="169">
        <f t="shared" si="285"/>
        <v>0</v>
      </c>
      <c r="AS367" s="169">
        <f t="shared" si="286"/>
        <v>0</v>
      </c>
      <c r="AT367" s="169">
        <f t="shared" si="287"/>
        <v>0</v>
      </c>
      <c r="AU367" s="169">
        <f t="shared" si="288"/>
        <v>0</v>
      </c>
      <c r="AV367" s="169">
        <f t="shared" si="289"/>
        <v>1</v>
      </c>
      <c r="AW367" s="169">
        <f t="shared" si="290"/>
        <v>0</v>
      </c>
      <c r="AX367" s="169">
        <f t="shared" si="291"/>
        <v>0</v>
      </c>
      <c r="AY367" s="169">
        <f t="shared" si="304"/>
        <v>0</v>
      </c>
      <c r="AZ367" s="169">
        <f t="shared" si="292"/>
        <v>0</v>
      </c>
      <c r="BA367" s="169">
        <f t="shared" si="293"/>
        <v>0</v>
      </c>
      <c r="BB367" s="169">
        <f t="shared" si="294"/>
        <v>1</v>
      </c>
      <c r="BC367" s="169">
        <f t="shared" si="295"/>
        <v>0</v>
      </c>
      <c r="BD367" s="169">
        <f t="shared" si="296"/>
        <v>1</v>
      </c>
      <c r="BE367" s="169">
        <f t="shared" si="297"/>
        <v>0</v>
      </c>
      <c r="BF367" s="169">
        <f t="shared" si="298"/>
        <v>0</v>
      </c>
      <c r="BG367" s="169">
        <f t="shared" si="299"/>
        <v>0</v>
      </c>
      <c r="BH367" s="169">
        <f t="shared" si="300"/>
        <v>0</v>
      </c>
      <c r="BI367" s="169">
        <f t="shared" si="301"/>
        <v>0</v>
      </c>
      <c r="BJ367" s="169">
        <f t="shared" si="302"/>
        <v>0</v>
      </c>
      <c r="BK367" s="167">
        <f t="shared" si="303"/>
        <v>0</v>
      </c>
      <c r="BL367" s="169">
        <f t="shared" si="305"/>
        <v>0</v>
      </c>
      <c r="BM367" s="169">
        <f t="shared" si="306"/>
        <v>1</v>
      </c>
      <c r="BN367" s="169">
        <f t="shared" si="307"/>
        <v>1</v>
      </c>
      <c r="BO367" s="169">
        <f t="shared" si="308"/>
        <v>0</v>
      </c>
      <c r="BP367" s="36">
        <f t="shared" si="309"/>
        <v>1</v>
      </c>
      <c r="BQ367">
        <f t="shared" si="310"/>
        <v>0</v>
      </c>
      <c r="BR367" s="36">
        <f t="shared" si="311"/>
        <v>0</v>
      </c>
      <c r="BS367" t="e">
        <f t="shared" si="312"/>
        <v>#N/A</v>
      </c>
    </row>
    <row r="368" spans="1:71">
      <c r="A368" s="59">
        <v>184</v>
      </c>
      <c r="B368" s="59">
        <v>122481</v>
      </c>
      <c r="C368" s="160">
        <v>91665178.181166396</v>
      </c>
      <c r="D368" s="59">
        <v>30071429</v>
      </c>
      <c r="E368" s="59">
        <v>30071429</v>
      </c>
      <c r="F368" s="59">
        <v>61593749.181166403</v>
      </c>
      <c r="G368" s="59">
        <v>585.71427917480503</v>
      </c>
      <c r="H368" s="59">
        <v>-2766779126.3972402</v>
      </c>
      <c r="I368" s="59">
        <v>417</v>
      </c>
      <c r="J368" s="59">
        <v>0</v>
      </c>
      <c r="K368" s="59">
        <v>0</v>
      </c>
      <c r="L368" s="59">
        <v>403</v>
      </c>
      <c r="M368" s="59">
        <v>406</v>
      </c>
      <c r="N368" s="59">
        <v>0</v>
      </c>
      <c r="O368" s="59">
        <v>0</v>
      </c>
      <c r="P368" s="59">
        <v>0</v>
      </c>
      <c r="Q368" s="59">
        <v>0</v>
      </c>
      <c r="R368" s="59">
        <v>2</v>
      </c>
      <c r="S368" s="59">
        <v>1</v>
      </c>
      <c r="T368" s="59">
        <f t="shared" si="262"/>
        <v>2</v>
      </c>
      <c r="U368" s="59">
        <f t="shared" si="263"/>
        <v>0</v>
      </c>
      <c r="V368" s="59">
        <f t="shared" si="264"/>
        <v>0</v>
      </c>
      <c r="W368" s="59">
        <f t="shared" si="265"/>
        <v>1</v>
      </c>
      <c r="X368" s="59">
        <f t="shared" si="266"/>
        <v>0</v>
      </c>
      <c r="Y368" s="59">
        <f t="shared" si="267"/>
        <v>0</v>
      </c>
      <c r="Z368" s="59">
        <f t="shared" si="268"/>
        <v>0</v>
      </c>
      <c r="AA368" s="59">
        <f t="shared" si="269"/>
        <v>0</v>
      </c>
      <c r="AB368" s="59">
        <f t="shared" si="270"/>
        <v>0</v>
      </c>
      <c r="AC368" s="59">
        <f t="shared" si="271"/>
        <v>0</v>
      </c>
      <c r="AD368" s="166">
        <f t="shared" si="261"/>
        <v>0</v>
      </c>
      <c r="AE368" s="169">
        <f t="shared" si="272"/>
        <v>0</v>
      </c>
      <c r="AF368" s="169">
        <f t="shared" si="273"/>
        <v>0</v>
      </c>
      <c r="AG368" s="169">
        <f t="shared" si="274"/>
        <v>0</v>
      </c>
      <c r="AH368" s="169">
        <f t="shared" si="275"/>
        <v>1</v>
      </c>
      <c r="AI368" s="169">
        <f t="shared" si="276"/>
        <v>0</v>
      </c>
      <c r="AJ368" s="169">
        <f t="shared" si="277"/>
        <v>0</v>
      </c>
      <c r="AK368" s="169">
        <f t="shared" si="278"/>
        <v>0</v>
      </c>
      <c r="AL368" s="169">
        <f t="shared" si="279"/>
        <v>1</v>
      </c>
      <c r="AM368" s="169">
        <f t="shared" si="280"/>
        <v>0</v>
      </c>
      <c r="AN368" s="169">
        <f t="shared" si="281"/>
        <v>0</v>
      </c>
      <c r="AO368" s="169">
        <f t="shared" si="282"/>
        <v>1</v>
      </c>
      <c r="AP368" s="169">
        <f t="shared" si="283"/>
        <v>0</v>
      </c>
      <c r="AQ368" s="169">
        <f t="shared" si="284"/>
        <v>0</v>
      </c>
      <c r="AR368" s="169">
        <f t="shared" si="285"/>
        <v>0</v>
      </c>
      <c r="AS368" s="169">
        <f t="shared" si="286"/>
        <v>0</v>
      </c>
      <c r="AT368" s="169">
        <f t="shared" si="287"/>
        <v>0</v>
      </c>
      <c r="AU368" s="169">
        <f t="shared" si="288"/>
        <v>0</v>
      </c>
      <c r="AV368" s="169">
        <f t="shared" si="289"/>
        <v>1</v>
      </c>
      <c r="AW368" s="169">
        <f t="shared" si="290"/>
        <v>1</v>
      </c>
      <c r="AX368" s="169">
        <f t="shared" si="291"/>
        <v>1</v>
      </c>
      <c r="AY368" s="169">
        <f t="shared" si="304"/>
        <v>0</v>
      </c>
      <c r="AZ368" s="169">
        <f t="shared" si="292"/>
        <v>0</v>
      </c>
      <c r="BA368" s="169">
        <f t="shared" si="293"/>
        <v>0</v>
      </c>
      <c r="BB368" s="169">
        <f t="shared" si="294"/>
        <v>1</v>
      </c>
      <c r="BC368" s="169">
        <f t="shared" si="295"/>
        <v>1</v>
      </c>
      <c r="BD368" s="169">
        <f t="shared" si="296"/>
        <v>0</v>
      </c>
      <c r="BE368" s="169">
        <f t="shared" si="297"/>
        <v>0</v>
      </c>
      <c r="BF368" s="169">
        <f t="shared" si="298"/>
        <v>1</v>
      </c>
      <c r="BG368" s="169">
        <f t="shared" si="299"/>
        <v>1</v>
      </c>
      <c r="BH368" s="169">
        <f t="shared" si="300"/>
        <v>0</v>
      </c>
      <c r="BI368" s="169">
        <f t="shared" si="301"/>
        <v>0</v>
      </c>
      <c r="BJ368" s="169">
        <f t="shared" si="302"/>
        <v>0</v>
      </c>
      <c r="BK368" s="167">
        <f t="shared" si="303"/>
        <v>0</v>
      </c>
      <c r="BL368" s="169">
        <f t="shared" si="305"/>
        <v>0</v>
      </c>
      <c r="BM368" s="169">
        <f t="shared" si="306"/>
        <v>1</v>
      </c>
      <c r="BN368" s="169">
        <f t="shared" si="307"/>
        <v>0</v>
      </c>
      <c r="BO368" s="169">
        <f t="shared" si="308"/>
        <v>1</v>
      </c>
      <c r="BP368" s="36">
        <f t="shared" si="309"/>
        <v>0</v>
      </c>
      <c r="BQ368">
        <f t="shared" si="310"/>
        <v>0</v>
      </c>
      <c r="BR368" s="36">
        <f t="shared" si="311"/>
        <v>2</v>
      </c>
      <c r="BS368" t="e">
        <f t="shared" si="312"/>
        <v>#N/A</v>
      </c>
    </row>
    <row r="369" spans="1:71">
      <c r="A369" s="59">
        <v>377</v>
      </c>
      <c r="B369" s="59">
        <v>221252</v>
      </c>
      <c r="C369" s="160">
        <v>76409998.861402303</v>
      </c>
      <c r="D369" s="59">
        <v>13200000</v>
      </c>
      <c r="E369" s="59">
        <v>13200000</v>
      </c>
      <c r="F369" s="59">
        <v>63209998.861402303</v>
      </c>
      <c r="G369" s="59">
        <v>480</v>
      </c>
      <c r="H369" s="59">
        <v>-5618023650.9288797</v>
      </c>
      <c r="I369" s="59">
        <v>0</v>
      </c>
      <c r="J369" s="59">
        <v>0</v>
      </c>
      <c r="K369" s="59">
        <v>0</v>
      </c>
      <c r="L369" s="59">
        <v>101</v>
      </c>
      <c r="M369" s="59">
        <v>0</v>
      </c>
      <c r="N369" s="59">
        <v>0</v>
      </c>
      <c r="O369" s="59">
        <v>0</v>
      </c>
      <c r="P369" s="59">
        <v>0</v>
      </c>
      <c r="Q369" s="59">
        <v>0</v>
      </c>
      <c r="R369" s="59">
        <v>1</v>
      </c>
      <c r="S369" s="59">
        <v>0</v>
      </c>
      <c r="T369" s="59">
        <f t="shared" si="262"/>
        <v>0</v>
      </c>
      <c r="U369" s="59">
        <f t="shared" si="263"/>
        <v>0</v>
      </c>
      <c r="V369" s="59">
        <f t="shared" si="264"/>
        <v>0</v>
      </c>
      <c r="W369" s="59">
        <f t="shared" si="265"/>
        <v>0</v>
      </c>
      <c r="X369" s="59">
        <f t="shared" si="266"/>
        <v>0</v>
      </c>
      <c r="Y369" s="59">
        <f t="shared" si="267"/>
        <v>0</v>
      </c>
      <c r="Z369" s="59">
        <f t="shared" si="268"/>
        <v>0</v>
      </c>
      <c r="AA369" s="59">
        <f t="shared" si="269"/>
        <v>0</v>
      </c>
      <c r="AB369" s="59">
        <f t="shared" si="270"/>
        <v>0</v>
      </c>
      <c r="AC369" s="59">
        <f t="shared" si="271"/>
        <v>0</v>
      </c>
      <c r="AD369" s="166">
        <f t="shared" si="261"/>
        <v>1</v>
      </c>
      <c r="AE369" s="169">
        <f t="shared" si="272"/>
        <v>1</v>
      </c>
      <c r="AF369" s="169">
        <f t="shared" si="273"/>
        <v>0</v>
      </c>
      <c r="AG369" s="169">
        <f t="shared" si="274"/>
        <v>0</v>
      </c>
      <c r="AH369" s="169">
        <f t="shared" si="275"/>
        <v>1</v>
      </c>
      <c r="AI369" s="169">
        <f t="shared" si="276"/>
        <v>0</v>
      </c>
      <c r="AJ369" s="169">
        <f t="shared" si="277"/>
        <v>0</v>
      </c>
      <c r="AK369" s="169">
        <f t="shared" si="278"/>
        <v>0</v>
      </c>
      <c r="AL369" s="169">
        <f t="shared" si="279"/>
        <v>1</v>
      </c>
      <c r="AM369" s="169">
        <f t="shared" si="280"/>
        <v>0</v>
      </c>
      <c r="AN369" s="169">
        <f t="shared" si="281"/>
        <v>0</v>
      </c>
      <c r="AO369" s="169">
        <f t="shared" si="282"/>
        <v>1</v>
      </c>
      <c r="AP369" s="169">
        <f t="shared" si="283"/>
        <v>0</v>
      </c>
      <c r="AQ369" s="169">
        <f t="shared" si="284"/>
        <v>0</v>
      </c>
      <c r="AR369" s="169">
        <f t="shared" si="285"/>
        <v>0</v>
      </c>
      <c r="AS369" s="169">
        <f t="shared" si="286"/>
        <v>0</v>
      </c>
      <c r="AT369" s="169">
        <f t="shared" si="287"/>
        <v>0</v>
      </c>
      <c r="AU369" s="169">
        <f t="shared" si="288"/>
        <v>0</v>
      </c>
      <c r="AV369" s="169">
        <f t="shared" si="289"/>
        <v>1</v>
      </c>
      <c r="AW369" s="169">
        <f t="shared" si="290"/>
        <v>0</v>
      </c>
      <c r="AX369" s="169">
        <f t="shared" si="291"/>
        <v>0</v>
      </c>
      <c r="AY369" s="169">
        <f t="shared" si="304"/>
        <v>0</v>
      </c>
      <c r="AZ369" s="169">
        <f t="shared" si="292"/>
        <v>0</v>
      </c>
      <c r="BA369" s="169">
        <f t="shared" si="293"/>
        <v>0</v>
      </c>
      <c r="BB369" s="169">
        <f t="shared" si="294"/>
        <v>1</v>
      </c>
      <c r="BC369" s="169">
        <f t="shared" si="295"/>
        <v>0</v>
      </c>
      <c r="BD369" s="169">
        <f t="shared" si="296"/>
        <v>1</v>
      </c>
      <c r="BE369" s="169">
        <f t="shared" si="297"/>
        <v>0</v>
      </c>
      <c r="BF369" s="169">
        <f t="shared" si="298"/>
        <v>0</v>
      </c>
      <c r="BG369" s="169">
        <f t="shared" si="299"/>
        <v>0</v>
      </c>
      <c r="BH369" s="169">
        <f t="shared" si="300"/>
        <v>0</v>
      </c>
      <c r="BI369" s="169">
        <f t="shared" si="301"/>
        <v>0</v>
      </c>
      <c r="BJ369" s="169">
        <f t="shared" si="302"/>
        <v>0</v>
      </c>
      <c r="BK369" s="167">
        <f t="shared" si="303"/>
        <v>0</v>
      </c>
      <c r="BL369" s="169">
        <f t="shared" si="305"/>
        <v>1</v>
      </c>
      <c r="BM369" s="169">
        <f t="shared" si="306"/>
        <v>0</v>
      </c>
      <c r="BN369" s="169">
        <f t="shared" si="307"/>
        <v>1</v>
      </c>
      <c r="BO369" s="169">
        <f t="shared" si="308"/>
        <v>0</v>
      </c>
      <c r="BP369" s="36">
        <f t="shared" si="309"/>
        <v>1</v>
      </c>
      <c r="BQ369">
        <f t="shared" si="310"/>
        <v>0</v>
      </c>
      <c r="BR369" s="36">
        <f t="shared" si="311"/>
        <v>0</v>
      </c>
      <c r="BS369" t="e">
        <f t="shared" si="312"/>
        <v>#N/A</v>
      </c>
    </row>
    <row r="370" spans="1:71">
      <c r="A370" s="59">
        <v>290</v>
      </c>
      <c r="B370" s="59">
        <v>162981</v>
      </c>
      <c r="C370" s="160">
        <v>101666662.62679601</v>
      </c>
      <c r="D370" s="59">
        <v>38083332</v>
      </c>
      <c r="E370" s="59">
        <v>38083332</v>
      </c>
      <c r="F370" s="59">
        <v>63583330.626796499</v>
      </c>
      <c r="G370" s="59">
        <v>222.22221374511699</v>
      </c>
      <c r="H370" s="59">
        <v>-4120341354.4913998</v>
      </c>
      <c r="I370" s="59">
        <v>0</v>
      </c>
      <c r="J370" s="59">
        <v>0</v>
      </c>
      <c r="K370" s="59">
        <v>0</v>
      </c>
      <c r="L370" s="59">
        <v>415</v>
      </c>
      <c r="M370" s="59">
        <v>412</v>
      </c>
      <c r="N370" s="59">
        <v>801</v>
      </c>
      <c r="O370" s="59">
        <v>0</v>
      </c>
      <c r="P370" s="59">
        <v>0</v>
      </c>
      <c r="Q370" s="59">
        <v>0</v>
      </c>
      <c r="R370" s="59">
        <v>2</v>
      </c>
      <c r="S370" s="59">
        <v>1</v>
      </c>
      <c r="T370" s="59">
        <f t="shared" si="262"/>
        <v>1</v>
      </c>
      <c r="U370" s="59">
        <f t="shared" si="263"/>
        <v>0</v>
      </c>
      <c r="V370" s="59">
        <f t="shared" si="264"/>
        <v>0</v>
      </c>
      <c r="W370" s="59">
        <f t="shared" si="265"/>
        <v>1</v>
      </c>
      <c r="X370" s="59">
        <f t="shared" si="266"/>
        <v>1</v>
      </c>
      <c r="Y370" s="59">
        <f t="shared" si="267"/>
        <v>0</v>
      </c>
      <c r="Z370" s="59">
        <f t="shared" si="268"/>
        <v>0</v>
      </c>
      <c r="AA370" s="59">
        <f t="shared" si="269"/>
        <v>0</v>
      </c>
      <c r="AB370" s="59">
        <f t="shared" si="270"/>
        <v>0</v>
      </c>
      <c r="AC370" s="59">
        <f t="shared" si="271"/>
        <v>0</v>
      </c>
      <c r="AD370" s="166">
        <f t="shared" si="261"/>
        <v>0</v>
      </c>
      <c r="AE370" s="169">
        <f t="shared" si="272"/>
        <v>0</v>
      </c>
      <c r="AF370" s="169">
        <f t="shared" si="273"/>
        <v>0</v>
      </c>
      <c r="AG370" s="169">
        <f t="shared" si="274"/>
        <v>0</v>
      </c>
      <c r="AH370" s="169">
        <f t="shared" si="275"/>
        <v>1</v>
      </c>
      <c r="AI370" s="169">
        <f t="shared" si="276"/>
        <v>0</v>
      </c>
      <c r="AJ370" s="169">
        <f t="shared" si="277"/>
        <v>0</v>
      </c>
      <c r="AK370" s="169">
        <f t="shared" si="278"/>
        <v>0</v>
      </c>
      <c r="AL370" s="169">
        <f t="shared" si="279"/>
        <v>1</v>
      </c>
      <c r="AM370" s="169">
        <f t="shared" si="280"/>
        <v>0</v>
      </c>
      <c r="AN370" s="169">
        <f t="shared" si="281"/>
        <v>0</v>
      </c>
      <c r="AO370" s="169">
        <f t="shared" si="282"/>
        <v>1</v>
      </c>
      <c r="AP370" s="169">
        <f t="shared" si="283"/>
        <v>0</v>
      </c>
      <c r="AQ370" s="169">
        <f t="shared" si="284"/>
        <v>0</v>
      </c>
      <c r="AR370" s="169">
        <f t="shared" si="285"/>
        <v>0</v>
      </c>
      <c r="AS370" s="169">
        <f t="shared" si="286"/>
        <v>0</v>
      </c>
      <c r="AT370" s="169">
        <f t="shared" si="287"/>
        <v>0</v>
      </c>
      <c r="AU370" s="169">
        <f t="shared" si="288"/>
        <v>0</v>
      </c>
      <c r="AV370" s="169">
        <f t="shared" si="289"/>
        <v>1</v>
      </c>
      <c r="AW370" s="169">
        <f t="shared" si="290"/>
        <v>1</v>
      </c>
      <c r="AX370" s="169">
        <f t="shared" si="291"/>
        <v>0</v>
      </c>
      <c r="AY370" s="169">
        <f t="shared" si="304"/>
        <v>1</v>
      </c>
      <c r="AZ370" s="169">
        <f t="shared" si="292"/>
        <v>0</v>
      </c>
      <c r="BA370" s="169">
        <f t="shared" si="293"/>
        <v>1</v>
      </c>
      <c r="BB370" s="169">
        <f t="shared" si="294"/>
        <v>0</v>
      </c>
      <c r="BC370" s="169">
        <f t="shared" si="295"/>
        <v>1</v>
      </c>
      <c r="BD370" s="169">
        <f t="shared" si="296"/>
        <v>0</v>
      </c>
      <c r="BE370" s="169">
        <f t="shared" si="297"/>
        <v>0</v>
      </c>
      <c r="BF370" s="169">
        <f t="shared" si="298"/>
        <v>0</v>
      </c>
      <c r="BG370" s="169">
        <f t="shared" si="299"/>
        <v>0</v>
      </c>
      <c r="BH370" s="169">
        <f t="shared" si="300"/>
        <v>1</v>
      </c>
      <c r="BI370" s="169">
        <f t="shared" si="301"/>
        <v>0</v>
      </c>
      <c r="BJ370" s="169">
        <f t="shared" si="302"/>
        <v>0</v>
      </c>
      <c r="BK370" s="167">
        <f t="shared" si="303"/>
        <v>0</v>
      </c>
      <c r="BL370" s="169">
        <f t="shared" si="305"/>
        <v>0</v>
      </c>
      <c r="BM370" s="169">
        <f t="shared" si="306"/>
        <v>1</v>
      </c>
      <c r="BN370" s="169">
        <f t="shared" si="307"/>
        <v>0</v>
      </c>
      <c r="BO370" s="169">
        <f t="shared" si="308"/>
        <v>1</v>
      </c>
      <c r="BP370" s="36">
        <f t="shared" si="309"/>
        <v>0</v>
      </c>
      <c r="BQ370">
        <f t="shared" si="310"/>
        <v>0</v>
      </c>
      <c r="BR370" s="36">
        <f t="shared" si="311"/>
        <v>1</v>
      </c>
      <c r="BS370" t="e">
        <f t="shared" si="312"/>
        <v>#N/A</v>
      </c>
    </row>
    <row r="371" spans="1:71">
      <c r="A371" s="59">
        <v>154</v>
      </c>
      <c r="B371" s="59">
        <v>121181</v>
      </c>
      <c r="C371" s="160">
        <v>97755104.597411305</v>
      </c>
      <c r="D371" s="59">
        <v>8316327</v>
      </c>
      <c r="E371" s="59">
        <v>33928573</v>
      </c>
      <c r="F371" s="59">
        <v>63826531.597411297</v>
      </c>
      <c r="G371" s="59">
        <v>357.14286804199202</v>
      </c>
      <c r="H371" s="59">
        <v>-2291463645.03022</v>
      </c>
      <c r="I371" s="59">
        <v>0</v>
      </c>
      <c r="J371" s="59">
        <v>0</v>
      </c>
      <c r="K371" s="59">
        <v>0</v>
      </c>
      <c r="L371" s="59">
        <v>101</v>
      </c>
      <c r="M371" s="59">
        <v>0</v>
      </c>
      <c r="N371" s="59">
        <v>0</v>
      </c>
      <c r="O371" s="59">
        <v>101</v>
      </c>
      <c r="P371" s="59">
        <v>0</v>
      </c>
      <c r="Q371" s="59">
        <v>0</v>
      </c>
      <c r="R371" s="59">
        <v>2</v>
      </c>
      <c r="S371" s="59">
        <v>0</v>
      </c>
      <c r="T371" s="59">
        <f t="shared" si="262"/>
        <v>0</v>
      </c>
      <c r="U371" s="59">
        <f t="shared" si="263"/>
        <v>0</v>
      </c>
      <c r="V371" s="59">
        <f t="shared" si="264"/>
        <v>0</v>
      </c>
      <c r="W371" s="59">
        <f t="shared" si="265"/>
        <v>0</v>
      </c>
      <c r="X371" s="59">
        <f t="shared" si="266"/>
        <v>0</v>
      </c>
      <c r="Y371" s="59">
        <f t="shared" si="267"/>
        <v>0</v>
      </c>
      <c r="Z371" s="59">
        <f t="shared" si="268"/>
        <v>0</v>
      </c>
      <c r="AA371" s="59">
        <f t="shared" si="269"/>
        <v>0</v>
      </c>
      <c r="AB371" s="59">
        <f t="shared" si="270"/>
        <v>0</v>
      </c>
      <c r="AC371" s="59">
        <f t="shared" si="271"/>
        <v>0</v>
      </c>
      <c r="AD371" s="166">
        <f t="shared" si="261"/>
        <v>2</v>
      </c>
      <c r="AE371" s="169">
        <f t="shared" si="272"/>
        <v>0</v>
      </c>
      <c r="AF371" s="169">
        <f t="shared" si="273"/>
        <v>1</v>
      </c>
      <c r="AG371" s="169">
        <f t="shared" si="274"/>
        <v>0</v>
      </c>
      <c r="AH371" s="169">
        <f t="shared" si="275"/>
        <v>1</v>
      </c>
      <c r="AI371" s="169">
        <f t="shared" si="276"/>
        <v>0</v>
      </c>
      <c r="AJ371" s="169">
        <f t="shared" si="277"/>
        <v>0</v>
      </c>
      <c r="AK371" s="169">
        <f t="shared" si="278"/>
        <v>0</v>
      </c>
      <c r="AL371" s="169">
        <f t="shared" si="279"/>
        <v>1</v>
      </c>
      <c r="AM371" s="169">
        <f t="shared" si="280"/>
        <v>0</v>
      </c>
      <c r="AN371" s="169">
        <f t="shared" si="281"/>
        <v>0</v>
      </c>
      <c r="AO371" s="169">
        <f t="shared" si="282"/>
        <v>1</v>
      </c>
      <c r="AP371" s="169">
        <f t="shared" si="283"/>
        <v>0</v>
      </c>
      <c r="AQ371" s="169">
        <f t="shared" si="284"/>
        <v>0</v>
      </c>
      <c r="AR371" s="169">
        <f t="shared" si="285"/>
        <v>0</v>
      </c>
      <c r="AS371" s="169">
        <f t="shared" si="286"/>
        <v>0</v>
      </c>
      <c r="AT371" s="169">
        <f t="shared" si="287"/>
        <v>0</v>
      </c>
      <c r="AU371" s="169">
        <f t="shared" si="288"/>
        <v>0</v>
      </c>
      <c r="AV371" s="169">
        <f t="shared" si="289"/>
        <v>1</v>
      </c>
      <c r="AW371" s="169">
        <f t="shared" si="290"/>
        <v>0</v>
      </c>
      <c r="AX371" s="169">
        <f t="shared" si="291"/>
        <v>0</v>
      </c>
      <c r="AY371" s="169">
        <f t="shared" si="304"/>
        <v>0</v>
      </c>
      <c r="AZ371" s="169">
        <f t="shared" si="292"/>
        <v>0</v>
      </c>
      <c r="BA371" s="169">
        <f t="shared" si="293"/>
        <v>0</v>
      </c>
      <c r="BB371" s="169">
        <f t="shared" si="294"/>
        <v>1</v>
      </c>
      <c r="BC371" s="169">
        <f t="shared" si="295"/>
        <v>0</v>
      </c>
      <c r="BD371" s="169">
        <f t="shared" si="296"/>
        <v>1</v>
      </c>
      <c r="BE371" s="169">
        <f t="shared" si="297"/>
        <v>0</v>
      </c>
      <c r="BF371" s="169">
        <f t="shared" si="298"/>
        <v>0</v>
      </c>
      <c r="BG371" s="169">
        <f t="shared" si="299"/>
        <v>0</v>
      </c>
      <c r="BH371" s="169">
        <f t="shared" si="300"/>
        <v>0</v>
      </c>
      <c r="BI371" s="169">
        <f t="shared" si="301"/>
        <v>0</v>
      </c>
      <c r="BJ371" s="169">
        <f t="shared" si="302"/>
        <v>0</v>
      </c>
      <c r="BK371" s="167">
        <f t="shared" si="303"/>
        <v>0</v>
      </c>
      <c r="BL371" s="169">
        <f t="shared" si="305"/>
        <v>0</v>
      </c>
      <c r="BM371" s="169">
        <f t="shared" si="306"/>
        <v>1</v>
      </c>
      <c r="BN371" s="169">
        <f t="shared" si="307"/>
        <v>1</v>
      </c>
      <c r="BO371" s="169">
        <f t="shared" si="308"/>
        <v>0</v>
      </c>
      <c r="BP371" s="36">
        <f t="shared" si="309"/>
        <v>1</v>
      </c>
      <c r="BQ371">
        <f t="shared" si="310"/>
        <v>0</v>
      </c>
      <c r="BR371" s="36">
        <f t="shared" si="311"/>
        <v>0</v>
      </c>
      <c r="BS371" t="e">
        <f t="shared" si="312"/>
        <v>#N/A</v>
      </c>
    </row>
    <row r="372" spans="1:71">
      <c r="A372" s="59">
        <v>317</v>
      </c>
      <c r="B372" s="59">
        <v>181311</v>
      </c>
      <c r="C372" s="160">
        <v>143214285.10455501</v>
      </c>
      <c r="D372" s="59">
        <v>76357610.4375</v>
      </c>
      <c r="E372" s="59">
        <v>79161182</v>
      </c>
      <c r="F372" s="59">
        <v>64053103.104554601</v>
      </c>
      <c r="G372" s="59">
        <v>517.85713863372803</v>
      </c>
      <c r="H372" s="59">
        <v>-4430607300.3783598</v>
      </c>
      <c r="I372" s="59">
        <v>403</v>
      </c>
      <c r="J372" s="59">
        <v>404</v>
      </c>
      <c r="K372" s="59">
        <v>0</v>
      </c>
      <c r="L372" s="59">
        <v>403</v>
      </c>
      <c r="M372" s="59">
        <v>0</v>
      </c>
      <c r="N372" s="59">
        <v>0</v>
      </c>
      <c r="O372" s="59">
        <v>0</v>
      </c>
      <c r="P372" s="59">
        <v>0</v>
      </c>
      <c r="Q372" s="59">
        <v>0</v>
      </c>
      <c r="R372" s="59">
        <v>2</v>
      </c>
      <c r="S372" s="59">
        <v>1</v>
      </c>
      <c r="T372" s="59">
        <f t="shared" si="262"/>
        <v>2</v>
      </c>
      <c r="U372" s="59">
        <f t="shared" si="263"/>
        <v>0</v>
      </c>
      <c r="V372" s="59">
        <f t="shared" si="264"/>
        <v>0</v>
      </c>
      <c r="W372" s="59">
        <f t="shared" si="265"/>
        <v>1</v>
      </c>
      <c r="X372" s="59">
        <f t="shared" si="266"/>
        <v>0</v>
      </c>
      <c r="Y372" s="59">
        <f t="shared" si="267"/>
        <v>0</v>
      </c>
      <c r="Z372" s="59">
        <f t="shared" si="268"/>
        <v>0</v>
      </c>
      <c r="AA372" s="59">
        <f t="shared" si="269"/>
        <v>0</v>
      </c>
      <c r="AB372" s="59">
        <f t="shared" si="270"/>
        <v>0</v>
      </c>
      <c r="AC372" s="59">
        <f t="shared" si="271"/>
        <v>0</v>
      </c>
      <c r="AD372" s="166">
        <f t="shared" si="261"/>
        <v>0</v>
      </c>
      <c r="AE372" s="169">
        <f t="shared" si="272"/>
        <v>0</v>
      </c>
      <c r="AF372" s="169">
        <f t="shared" si="273"/>
        <v>0</v>
      </c>
      <c r="AG372" s="169">
        <f t="shared" si="274"/>
        <v>0</v>
      </c>
      <c r="AH372" s="169">
        <f t="shared" si="275"/>
        <v>1</v>
      </c>
      <c r="AI372" s="169">
        <f t="shared" si="276"/>
        <v>0</v>
      </c>
      <c r="AJ372" s="169">
        <f t="shared" si="277"/>
        <v>0</v>
      </c>
      <c r="AK372" s="169">
        <f t="shared" si="278"/>
        <v>0</v>
      </c>
      <c r="AL372" s="169">
        <f t="shared" si="279"/>
        <v>1</v>
      </c>
      <c r="AM372" s="169">
        <f t="shared" si="280"/>
        <v>0</v>
      </c>
      <c r="AN372" s="169">
        <f t="shared" si="281"/>
        <v>0</v>
      </c>
      <c r="AO372" s="169">
        <f t="shared" si="282"/>
        <v>1</v>
      </c>
      <c r="AP372" s="169">
        <f t="shared" si="283"/>
        <v>0</v>
      </c>
      <c r="AQ372" s="169">
        <f t="shared" si="284"/>
        <v>0</v>
      </c>
      <c r="AR372" s="169">
        <f t="shared" si="285"/>
        <v>0</v>
      </c>
      <c r="AS372" s="169">
        <f t="shared" si="286"/>
        <v>0</v>
      </c>
      <c r="AT372" s="169">
        <f t="shared" si="287"/>
        <v>0</v>
      </c>
      <c r="AU372" s="169">
        <f t="shared" si="288"/>
        <v>0</v>
      </c>
      <c r="AV372" s="169">
        <f t="shared" si="289"/>
        <v>1</v>
      </c>
      <c r="AW372" s="169">
        <f t="shared" si="290"/>
        <v>1</v>
      </c>
      <c r="AX372" s="169">
        <f t="shared" si="291"/>
        <v>1</v>
      </c>
      <c r="AY372" s="169">
        <f t="shared" si="304"/>
        <v>0</v>
      </c>
      <c r="AZ372" s="169">
        <f t="shared" si="292"/>
        <v>0</v>
      </c>
      <c r="BA372" s="169">
        <f t="shared" si="293"/>
        <v>0</v>
      </c>
      <c r="BB372" s="169">
        <f t="shared" si="294"/>
        <v>1</v>
      </c>
      <c r="BC372" s="169">
        <f t="shared" si="295"/>
        <v>1</v>
      </c>
      <c r="BD372" s="169">
        <f t="shared" si="296"/>
        <v>0</v>
      </c>
      <c r="BE372" s="169">
        <f t="shared" si="297"/>
        <v>0</v>
      </c>
      <c r="BF372" s="169">
        <f t="shared" si="298"/>
        <v>0</v>
      </c>
      <c r="BG372" s="169">
        <f t="shared" si="299"/>
        <v>2</v>
      </c>
      <c r="BH372" s="169">
        <f t="shared" si="300"/>
        <v>0</v>
      </c>
      <c r="BI372" s="169">
        <f t="shared" si="301"/>
        <v>0</v>
      </c>
      <c r="BJ372" s="169">
        <f t="shared" si="302"/>
        <v>0</v>
      </c>
      <c r="BK372" s="167">
        <f t="shared" si="303"/>
        <v>0</v>
      </c>
      <c r="BL372" s="169">
        <f t="shared" si="305"/>
        <v>0</v>
      </c>
      <c r="BM372" s="169">
        <f t="shared" si="306"/>
        <v>1</v>
      </c>
      <c r="BN372" s="169">
        <f t="shared" si="307"/>
        <v>0</v>
      </c>
      <c r="BO372" s="169">
        <f t="shared" si="308"/>
        <v>1</v>
      </c>
      <c r="BP372" s="36">
        <f t="shared" si="309"/>
        <v>0</v>
      </c>
      <c r="BQ372">
        <f t="shared" si="310"/>
        <v>0</v>
      </c>
      <c r="BR372" s="36">
        <f t="shared" si="311"/>
        <v>2</v>
      </c>
      <c r="BS372" t="e">
        <f t="shared" si="312"/>
        <v>#N/A</v>
      </c>
    </row>
    <row r="373" spans="1:71">
      <c r="A373" s="59">
        <v>167</v>
      </c>
      <c r="B373" s="59">
        <v>121381</v>
      </c>
      <c r="C373" s="160">
        <v>68303571.137770697</v>
      </c>
      <c r="D373" s="59">
        <v>4246428.5</v>
      </c>
      <c r="E373" s="59">
        <v>4246428.5</v>
      </c>
      <c r="F373" s="59">
        <v>64057142.637770697</v>
      </c>
      <c r="G373" s="59">
        <v>28.571428298950199</v>
      </c>
      <c r="H373" s="59">
        <v>-2493288585.87642</v>
      </c>
      <c r="I373" s="59">
        <v>0</v>
      </c>
      <c r="J373" s="59">
        <v>0</v>
      </c>
      <c r="K373" s="59">
        <v>0</v>
      </c>
      <c r="L373" s="59">
        <v>101</v>
      </c>
      <c r="M373" s="59">
        <v>0</v>
      </c>
      <c r="N373" s="59">
        <v>0</v>
      </c>
      <c r="O373" s="59">
        <v>101</v>
      </c>
      <c r="P373" s="59">
        <v>0</v>
      </c>
      <c r="Q373" s="59">
        <v>0</v>
      </c>
      <c r="R373" s="59">
        <v>2</v>
      </c>
      <c r="S373" s="59">
        <v>0</v>
      </c>
      <c r="T373" s="59">
        <f t="shared" si="262"/>
        <v>0</v>
      </c>
      <c r="U373" s="59">
        <f t="shared" si="263"/>
        <v>0</v>
      </c>
      <c r="V373" s="59">
        <f t="shared" si="264"/>
        <v>0</v>
      </c>
      <c r="W373" s="59">
        <f t="shared" si="265"/>
        <v>0</v>
      </c>
      <c r="X373" s="59">
        <f t="shared" si="266"/>
        <v>0</v>
      </c>
      <c r="Y373" s="59">
        <f t="shared" si="267"/>
        <v>0</v>
      </c>
      <c r="Z373" s="59">
        <f t="shared" si="268"/>
        <v>0</v>
      </c>
      <c r="AA373" s="59">
        <f t="shared" si="269"/>
        <v>0</v>
      </c>
      <c r="AB373" s="59">
        <f t="shared" si="270"/>
        <v>0</v>
      </c>
      <c r="AC373" s="59">
        <f t="shared" si="271"/>
        <v>0</v>
      </c>
      <c r="AD373" s="166">
        <f t="shared" si="261"/>
        <v>2</v>
      </c>
      <c r="AE373" s="169">
        <f t="shared" si="272"/>
        <v>0</v>
      </c>
      <c r="AF373" s="169">
        <f t="shared" si="273"/>
        <v>1</v>
      </c>
      <c r="AG373" s="169">
        <f t="shared" si="274"/>
        <v>0</v>
      </c>
      <c r="AH373" s="169">
        <f t="shared" si="275"/>
        <v>1</v>
      </c>
      <c r="AI373" s="169">
        <f t="shared" si="276"/>
        <v>0</v>
      </c>
      <c r="AJ373" s="169">
        <f t="shared" si="277"/>
        <v>0</v>
      </c>
      <c r="AK373" s="169">
        <f t="shared" si="278"/>
        <v>0</v>
      </c>
      <c r="AL373" s="169">
        <f t="shared" si="279"/>
        <v>1</v>
      </c>
      <c r="AM373" s="169">
        <f t="shared" si="280"/>
        <v>0</v>
      </c>
      <c r="AN373" s="169">
        <f t="shared" si="281"/>
        <v>0</v>
      </c>
      <c r="AO373" s="169">
        <f t="shared" si="282"/>
        <v>1</v>
      </c>
      <c r="AP373" s="169">
        <f t="shared" si="283"/>
        <v>0</v>
      </c>
      <c r="AQ373" s="169">
        <f t="shared" si="284"/>
        <v>0</v>
      </c>
      <c r="AR373" s="169">
        <f t="shared" si="285"/>
        <v>0</v>
      </c>
      <c r="AS373" s="169">
        <f t="shared" si="286"/>
        <v>0</v>
      </c>
      <c r="AT373" s="169">
        <f t="shared" si="287"/>
        <v>0</v>
      </c>
      <c r="AU373" s="169">
        <f t="shared" si="288"/>
        <v>0</v>
      </c>
      <c r="AV373" s="169">
        <f t="shared" si="289"/>
        <v>1</v>
      </c>
      <c r="AW373" s="169">
        <f t="shared" si="290"/>
        <v>0</v>
      </c>
      <c r="AX373" s="169">
        <f t="shared" si="291"/>
        <v>0</v>
      </c>
      <c r="AY373" s="169">
        <f t="shared" si="304"/>
        <v>0</v>
      </c>
      <c r="AZ373" s="169">
        <f t="shared" si="292"/>
        <v>0</v>
      </c>
      <c r="BA373" s="169">
        <f t="shared" si="293"/>
        <v>0</v>
      </c>
      <c r="BB373" s="169">
        <f t="shared" si="294"/>
        <v>1</v>
      </c>
      <c r="BC373" s="169">
        <f t="shared" si="295"/>
        <v>0</v>
      </c>
      <c r="BD373" s="169">
        <f t="shared" si="296"/>
        <v>1</v>
      </c>
      <c r="BE373" s="169">
        <f t="shared" si="297"/>
        <v>0</v>
      </c>
      <c r="BF373" s="169">
        <f t="shared" si="298"/>
        <v>0</v>
      </c>
      <c r="BG373" s="169">
        <f t="shared" si="299"/>
        <v>0</v>
      </c>
      <c r="BH373" s="169">
        <f t="shared" si="300"/>
        <v>0</v>
      </c>
      <c r="BI373" s="169">
        <f t="shared" si="301"/>
        <v>0</v>
      </c>
      <c r="BJ373" s="169">
        <f t="shared" si="302"/>
        <v>0</v>
      </c>
      <c r="BK373" s="167">
        <f t="shared" si="303"/>
        <v>0</v>
      </c>
      <c r="BL373" s="169">
        <f t="shared" si="305"/>
        <v>0</v>
      </c>
      <c r="BM373" s="169">
        <f t="shared" si="306"/>
        <v>1</v>
      </c>
      <c r="BN373" s="169">
        <f t="shared" si="307"/>
        <v>1</v>
      </c>
      <c r="BO373" s="169">
        <f t="shared" si="308"/>
        <v>0</v>
      </c>
      <c r="BP373" s="36">
        <f t="shared" si="309"/>
        <v>1</v>
      </c>
      <c r="BQ373">
        <f t="shared" si="310"/>
        <v>0</v>
      </c>
      <c r="BR373" s="36">
        <f t="shared" si="311"/>
        <v>0</v>
      </c>
      <c r="BS373" t="e">
        <f t="shared" si="312"/>
        <v>#N/A</v>
      </c>
    </row>
    <row r="374" spans="1:71">
      <c r="A374" s="59">
        <v>48</v>
      </c>
      <c r="B374" s="59">
        <v>16111</v>
      </c>
      <c r="C374" s="160">
        <v>132416669.62640999</v>
      </c>
      <c r="D374" s="59">
        <v>66708334.625</v>
      </c>
      <c r="E374" s="59">
        <v>68291668</v>
      </c>
      <c r="F374" s="59">
        <v>64125001.626409903</v>
      </c>
      <c r="G374" s="59">
        <v>33.333335876464801</v>
      </c>
      <c r="H374" s="59">
        <v>-393380097.48180902</v>
      </c>
      <c r="I374" s="59">
        <v>0</v>
      </c>
      <c r="J374" s="59">
        <v>0</v>
      </c>
      <c r="K374" s="59">
        <v>0</v>
      </c>
      <c r="L374" s="59">
        <v>403</v>
      </c>
      <c r="M374" s="59">
        <v>405</v>
      </c>
      <c r="N374" s="59">
        <v>0</v>
      </c>
      <c r="O374" s="59">
        <v>415</v>
      </c>
      <c r="P374" s="59">
        <v>801</v>
      </c>
      <c r="Q374" s="59">
        <v>0</v>
      </c>
      <c r="R374" s="59">
        <v>2</v>
      </c>
      <c r="S374" s="59">
        <v>0</v>
      </c>
      <c r="T374" s="59">
        <f t="shared" si="262"/>
        <v>2</v>
      </c>
      <c r="U374" s="59">
        <f t="shared" si="263"/>
        <v>0</v>
      </c>
      <c r="V374" s="59">
        <f t="shared" si="264"/>
        <v>0</v>
      </c>
      <c r="W374" s="59">
        <f t="shared" si="265"/>
        <v>1</v>
      </c>
      <c r="X374" s="59">
        <f t="shared" si="266"/>
        <v>1</v>
      </c>
      <c r="Y374" s="59">
        <f t="shared" si="267"/>
        <v>0</v>
      </c>
      <c r="Z374" s="59">
        <f t="shared" si="268"/>
        <v>0</v>
      </c>
      <c r="AA374" s="59">
        <f t="shared" si="269"/>
        <v>0</v>
      </c>
      <c r="AB374" s="59">
        <f t="shared" si="270"/>
        <v>0</v>
      </c>
      <c r="AC374" s="59">
        <f t="shared" si="271"/>
        <v>0</v>
      </c>
      <c r="AD374" s="166">
        <f t="shared" si="261"/>
        <v>0</v>
      </c>
      <c r="AE374" s="169">
        <f t="shared" si="272"/>
        <v>0</v>
      </c>
      <c r="AF374" s="169">
        <f t="shared" si="273"/>
        <v>0</v>
      </c>
      <c r="AG374" s="169">
        <f t="shared" si="274"/>
        <v>0</v>
      </c>
      <c r="AH374" s="169">
        <f t="shared" si="275"/>
        <v>1</v>
      </c>
      <c r="AI374" s="169">
        <f t="shared" si="276"/>
        <v>0</v>
      </c>
      <c r="AJ374" s="169">
        <f t="shared" si="277"/>
        <v>0</v>
      </c>
      <c r="AK374" s="169">
        <f t="shared" si="278"/>
        <v>0</v>
      </c>
      <c r="AL374" s="169">
        <f t="shared" si="279"/>
        <v>1</v>
      </c>
      <c r="AM374" s="169">
        <f t="shared" si="280"/>
        <v>0</v>
      </c>
      <c r="AN374" s="169">
        <f t="shared" si="281"/>
        <v>0</v>
      </c>
      <c r="AO374" s="169">
        <f t="shared" si="282"/>
        <v>1</v>
      </c>
      <c r="AP374" s="169">
        <f t="shared" si="283"/>
        <v>0</v>
      </c>
      <c r="AQ374" s="169">
        <f t="shared" si="284"/>
        <v>0</v>
      </c>
      <c r="AR374" s="169">
        <f t="shared" si="285"/>
        <v>0</v>
      </c>
      <c r="AS374" s="169">
        <f t="shared" si="286"/>
        <v>0</v>
      </c>
      <c r="AT374" s="169">
        <f t="shared" si="287"/>
        <v>0</v>
      </c>
      <c r="AU374" s="169">
        <f t="shared" si="288"/>
        <v>0</v>
      </c>
      <c r="AV374" s="169">
        <f t="shared" si="289"/>
        <v>1</v>
      </c>
      <c r="AW374" s="169">
        <f t="shared" si="290"/>
        <v>1</v>
      </c>
      <c r="AX374" s="169">
        <f t="shared" si="291"/>
        <v>1</v>
      </c>
      <c r="AY374" s="169">
        <f t="shared" si="304"/>
        <v>0</v>
      </c>
      <c r="AZ374" s="169">
        <f t="shared" si="292"/>
        <v>0</v>
      </c>
      <c r="BA374" s="169">
        <f t="shared" si="293"/>
        <v>1</v>
      </c>
      <c r="BB374" s="169">
        <f t="shared" si="294"/>
        <v>0</v>
      </c>
      <c r="BC374" s="169">
        <f t="shared" si="295"/>
        <v>1</v>
      </c>
      <c r="BD374" s="169">
        <f t="shared" si="296"/>
        <v>0</v>
      </c>
      <c r="BE374" s="169">
        <f t="shared" si="297"/>
        <v>0</v>
      </c>
      <c r="BF374" s="169">
        <f t="shared" si="298"/>
        <v>0</v>
      </c>
      <c r="BG374" s="169">
        <f t="shared" si="299"/>
        <v>1</v>
      </c>
      <c r="BH374" s="169">
        <f t="shared" si="300"/>
        <v>1</v>
      </c>
      <c r="BI374" s="169">
        <f t="shared" si="301"/>
        <v>0</v>
      </c>
      <c r="BJ374" s="169">
        <f t="shared" si="302"/>
        <v>0</v>
      </c>
      <c r="BK374" s="167">
        <f t="shared" si="303"/>
        <v>0</v>
      </c>
      <c r="BL374" s="169">
        <f t="shared" si="305"/>
        <v>0</v>
      </c>
      <c r="BM374" s="169">
        <f t="shared" si="306"/>
        <v>1</v>
      </c>
      <c r="BN374" s="169">
        <f t="shared" si="307"/>
        <v>1</v>
      </c>
      <c r="BO374" s="169">
        <f t="shared" si="308"/>
        <v>0</v>
      </c>
      <c r="BP374" s="36">
        <f t="shared" si="309"/>
        <v>0</v>
      </c>
      <c r="BQ374">
        <f t="shared" si="310"/>
        <v>0</v>
      </c>
      <c r="BR374" s="36">
        <f t="shared" si="311"/>
        <v>2</v>
      </c>
      <c r="BS374" t="e">
        <f t="shared" si="312"/>
        <v>#N/A</v>
      </c>
    </row>
    <row r="375" spans="1:71">
      <c r="A375" s="59">
        <v>45</v>
      </c>
      <c r="B375" s="59">
        <v>15267</v>
      </c>
      <c r="C375" s="160">
        <v>73718485.6964508</v>
      </c>
      <c r="D375" s="59">
        <v>9285714</v>
      </c>
      <c r="E375" s="59">
        <v>9285714</v>
      </c>
      <c r="F375" s="59">
        <v>64432771.6964508</v>
      </c>
      <c r="G375" s="59">
        <v>0</v>
      </c>
      <c r="H375" s="59">
        <v>-386643756.015894</v>
      </c>
      <c r="I375" s="59">
        <v>101</v>
      </c>
      <c r="J375" s="59">
        <v>0</v>
      </c>
      <c r="K375" s="59">
        <v>0</v>
      </c>
      <c r="L375" s="59">
        <v>101</v>
      </c>
      <c r="M375" s="59">
        <v>0</v>
      </c>
      <c r="N375" s="59">
        <v>0</v>
      </c>
      <c r="O375" s="59">
        <v>0</v>
      </c>
      <c r="P375" s="59">
        <v>0</v>
      </c>
      <c r="Q375" s="59">
        <v>0</v>
      </c>
      <c r="R375" s="59">
        <v>2</v>
      </c>
      <c r="S375" s="59">
        <v>1</v>
      </c>
      <c r="T375" s="59">
        <f t="shared" si="262"/>
        <v>0</v>
      </c>
      <c r="U375" s="59">
        <f t="shared" si="263"/>
        <v>0</v>
      </c>
      <c r="V375" s="59">
        <f t="shared" si="264"/>
        <v>0</v>
      </c>
      <c r="W375" s="59">
        <f t="shared" si="265"/>
        <v>0</v>
      </c>
      <c r="X375" s="59">
        <f t="shared" si="266"/>
        <v>0</v>
      </c>
      <c r="Y375" s="59">
        <f t="shared" si="267"/>
        <v>0</v>
      </c>
      <c r="Z375" s="59">
        <f t="shared" si="268"/>
        <v>0</v>
      </c>
      <c r="AA375" s="59">
        <f t="shared" si="269"/>
        <v>0</v>
      </c>
      <c r="AB375" s="59">
        <f t="shared" si="270"/>
        <v>0</v>
      </c>
      <c r="AC375" s="59">
        <f t="shared" si="271"/>
        <v>0</v>
      </c>
      <c r="AD375" s="166">
        <f t="shared" si="261"/>
        <v>2</v>
      </c>
      <c r="AE375" s="169">
        <f t="shared" si="272"/>
        <v>0</v>
      </c>
      <c r="AF375" s="169">
        <f t="shared" si="273"/>
        <v>1</v>
      </c>
      <c r="AG375" s="169">
        <f t="shared" si="274"/>
        <v>0</v>
      </c>
      <c r="AH375" s="169">
        <f t="shared" si="275"/>
        <v>1</v>
      </c>
      <c r="AI375" s="169">
        <f t="shared" si="276"/>
        <v>0</v>
      </c>
      <c r="AJ375" s="169">
        <f t="shared" si="277"/>
        <v>0</v>
      </c>
      <c r="AK375" s="169">
        <f t="shared" si="278"/>
        <v>0</v>
      </c>
      <c r="AL375" s="169">
        <f t="shared" si="279"/>
        <v>1</v>
      </c>
      <c r="AM375" s="169">
        <f t="shared" si="280"/>
        <v>0</v>
      </c>
      <c r="AN375" s="169">
        <f t="shared" si="281"/>
        <v>0</v>
      </c>
      <c r="AO375" s="169">
        <f t="shared" si="282"/>
        <v>1</v>
      </c>
      <c r="AP375" s="169">
        <f t="shared" si="283"/>
        <v>0</v>
      </c>
      <c r="AQ375" s="169">
        <f t="shared" si="284"/>
        <v>0</v>
      </c>
      <c r="AR375" s="169">
        <f t="shared" si="285"/>
        <v>0</v>
      </c>
      <c r="AS375" s="169">
        <f t="shared" si="286"/>
        <v>0</v>
      </c>
      <c r="AT375" s="169">
        <f t="shared" si="287"/>
        <v>0</v>
      </c>
      <c r="AU375" s="169">
        <f t="shared" si="288"/>
        <v>0</v>
      </c>
      <c r="AV375" s="169">
        <f t="shared" si="289"/>
        <v>1</v>
      </c>
      <c r="AW375" s="169">
        <f t="shared" si="290"/>
        <v>0</v>
      </c>
      <c r="AX375" s="169">
        <f t="shared" si="291"/>
        <v>0</v>
      </c>
      <c r="AY375" s="169">
        <f t="shared" si="304"/>
        <v>0</v>
      </c>
      <c r="AZ375" s="169">
        <f t="shared" si="292"/>
        <v>0</v>
      </c>
      <c r="BA375" s="169">
        <f t="shared" si="293"/>
        <v>0</v>
      </c>
      <c r="BB375" s="169">
        <f t="shared" si="294"/>
        <v>1</v>
      </c>
      <c r="BC375" s="169">
        <f t="shared" si="295"/>
        <v>0</v>
      </c>
      <c r="BD375" s="169">
        <f t="shared" si="296"/>
        <v>1</v>
      </c>
      <c r="BE375" s="169">
        <f t="shared" si="297"/>
        <v>0</v>
      </c>
      <c r="BF375" s="169">
        <f t="shared" si="298"/>
        <v>0</v>
      </c>
      <c r="BG375" s="169">
        <f t="shared" si="299"/>
        <v>0</v>
      </c>
      <c r="BH375" s="169">
        <f t="shared" si="300"/>
        <v>0</v>
      </c>
      <c r="BI375" s="169">
        <f t="shared" si="301"/>
        <v>0</v>
      </c>
      <c r="BJ375" s="169">
        <f t="shared" si="302"/>
        <v>0</v>
      </c>
      <c r="BK375" s="167">
        <f t="shared" si="303"/>
        <v>0</v>
      </c>
      <c r="BL375" s="169">
        <f t="shared" si="305"/>
        <v>0</v>
      </c>
      <c r="BM375" s="169">
        <f t="shared" si="306"/>
        <v>1</v>
      </c>
      <c r="BN375" s="169">
        <f t="shared" si="307"/>
        <v>0</v>
      </c>
      <c r="BO375" s="169">
        <f t="shared" si="308"/>
        <v>1</v>
      </c>
      <c r="BP375" s="36">
        <f t="shared" si="309"/>
        <v>1</v>
      </c>
      <c r="BQ375">
        <f t="shared" si="310"/>
        <v>0</v>
      </c>
      <c r="BR375" s="36">
        <f t="shared" si="311"/>
        <v>0</v>
      </c>
      <c r="BS375" t="e">
        <f t="shared" si="312"/>
        <v>#N/A</v>
      </c>
    </row>
    <row r="376" spans="1:71">
      <c r="A376" s="59">
        <v>222</v>
      </c>
      <c r="B376" s="59">
        <v>141191</v>
      </c>
      <c r="C376" s="160">
        <v>112285713.807661</v>
      </c>
      <c r="D376" s="59">
        <v>47428570</v>
      </c>
      <c r="E376" s="59">
        <v>47428570</v>
      </c>
      <c r="F376" s="59">
        <v>64857143.807660699</v>
      </c>
      <c r="G376" s="59">
        <v>2885.7142333984398</v>
      </c>
      <c r="H376" s="59">
        <v>-3549076837.5751901</v>
      </c>
      <c r="I376" s="59">
        <v>444</v>
      </c>
      <c r="J376" s="59">
        <v>0</v>
      </c>
      <c r="K376" s="59">
        <v>0</v>
      </c>
      <c r="L376" s="59">
        <v>416</v>
      </c>
      <c r="M376" s="59">
        <v>0</v>
      </c>
      <c r="N376" s="59">
        <v>0</v>
      </c>
      <c r="O376" s="59">
        <v>404</v>
      </c>
      <c r="P376" s="59">
        <v>0</v>
      </c>
      <c r="Q376" s="59">
        <v>0</v>
      </c>
      <c r="R376" s="59">
        <v>1</v>
      </c>
      <c r="S376" s="59">
        <v>1</v>
      </c>
      <c r="T376" s="59">
        <f t="shared" si="262"/>
        <v>3</v>
      </c>
      <c r="U376" s="59">
        <f t="shared" si="263"/>
        <v>0</v>
      </c>
      <c r="V376" s="59">
        <f t="shared" si="264"/>
        <v>0</v>
      </c>
      <c r="W376" s="59">
        <f t="shared" si="265"/>
        <v>0</v>
      </c>
      <c r="X376" s="59">
        <f t="shared" si="266"/>
        <v>0</v>
      </c>
      <c r="Y376" s="59">
        <f t="shared" si="267"/>
        <v>0</v>
      </c>
      <c r="Z376" s="59">
        <f t="shared" si="268"/>
        <v>0</v>
      </c>
      <c r="AA376" s="59">
        <f t="shared" si="269"/>
        <v>0</v>
      </c>
      <c r="AB376" s="59">
        <f t="shared" si="270"/>
        <v>0</v>
      </c>
      <c r="AC376" s="59">
        <f t="shared" si="271"/>
        <v>0</v>
      </c>
      <c r="AD376" s="166">
        <f t="shared" si="261"/>
        <v>0</v>
      </c>
      <c r="AE376" s="169">
        <f t="shared" si="272"/>
        <v>0</v>
      </c>
      <c r="AF376" s="169">
        <f t="shared" si="273"/>
        <v>0</v>
      </c>
      <c r="AG376" s="169">
        <f t="shared" si="274"/>
        <v>0</v>
      </c>
      <c r="AH376" s="169">
        <f t="shared" si="275"/>
        <v>1</v>
      </c>
      <c r="AI376" s="169">
        <f t="shared" si="276"/>
        <v>0</v>
      </c>
      <c r="AJ376" s="169">
        <f t="shared" si="277"/>
        <v>0</v>
      </c>
      <c r="AK376" s="169">
        <f t="shared" si="278"/>
        <v>0</v>
      </c>
      <c r="AL376" s="169">
        <f t="shared" si="279"/>
        <v>1</v>
      </c>
      <c r="AM376" s="169">
        <f t="shared" si="280"/>
        <v>0</v>
      </c>
      <c r="AN376" s="169">
        <f t="shared" si="281"/>
        <v>0</v>
      </c>
      <c r="AO376" s="169">
        <f t="shared" si="282"/>
        <v>1</v>
      </c>
      <c r="AP376" s="169">
        <f t="shared" si="283"/>
        <v>0</v>
      </c>
      <c r="AQ376" s="169">
        <f t="shared" si="284"/>
        <v>0</v>
      </c>
      <c r="AR376" s="169">
        <f t="shared" si="285"/>
        <v>0</v>
      </c>
      <c r="AS376" s="169">
        <f t="shared" si="286"/>
        <v>0</v>
      </c>
      <c r="AT376" s="169">
        <f t="shared" si="287"/>
        <v>0</v>
      </c>
      <c r="AU376" s="169">
        <f t="shared" si="288"/>
        <v>0</v>
      </c>
      <c r="AV376" s="169">
        <f t="shared" si="289"/>
        <v>1</v>
      </c>
      <c r="AW376" s="169">
        <f t="shared" si="290"/>
        <v>1</v>
      </c>
      <c r="AX376" s="169">
        <f t="shared" si="291"/>
        <v>1</v>
      </c>
      <c r="AY376" s="169">
        <f t="shared" si="304"/>
        <v>0</v>
      </c>
      <c r="AZ376" s="169">
        <f t="shared" si="292"/>
        <v>0</v>
      </c>
      <c r="BA376" s="169">
        <f t="shared" si="293"/>
        <v>0</v>
      </c>
      <c r="BB376" s="169">
        <f t="shared" si="294"/>
        <v>1</v>
      </c>
      <c r="BC376" s="169">
        <f t="shared" si="295"/>
        <v>0</v>
      </c>
      <c r="BD376" s="169">
        <f t="shared" si="296"/>
        <v>1</v>
      </c>
      <c r="BE376" s="169">
        <f t="shared" si="297"/>
        <v>0</v>
      </c>
      <c r="BF376" s="169">
        <f t="shared" si="298"/>
        <v>0</v>
      </c>
      <c r="BG376" s="169">
        <f t="shared" si="299"/>
        <v>0</v>
      </c>
      <c r="BH376" s="169">
        <f t="shared" si="300"/>
        <v>0</v>
      </c>
      <c r="BI376" s="169">
        <f t="shared" si="301"/>
        <v>0</v>
      </c>
      <c r="BJ376" s="169">
        <f t="shared" si="302"/>
        <v>1</v>
      </c>
      <c r="BK376" s="167">
        <f t="shared" si="303"/>
        <v>0</v>
      </c>
      <c r="BL376" s="169">
        <f t="shared" si="305"/>
        <v>1</v>
      </c>
      <c r="BM376" s="169">
        <f t="shared" si="306"/>
        <v>0</v>
      </c>
      <c r="BN376" s="169">
        <f t="shared" si="307"/>
        <v>0</v>
      </c>
      <c r="BO376" s="169">
        <f t="shared" si="308"/>
        <v>1</v>
      </c>
      <c r="BP376" s="36">
        <f t="shared" si="309"/>
        <v>0</v>
      </c>
      <c r="BQ376">
        <f t="shared" si="310"/>
        <v>0</v>
      </c>
      <c r="BR376" s="36">
        <f t="shared" si="311"/>
        <v>1</v>
      </c>
      <c r="BS376" t="e">
        <f t="shared" si="312"/>
        <v>#N/A</v>
      </c>
    </row>
    <row r="377" spans="1:71">
      <c r="A377" s="59">
        <v>278</v>
      </c>
      <c r="B377" s="59">
        <v>162361</v>
      </c>
      <c r="C377" s="160">
        <v>145625003.25497201</v>
      </c>
      <c r="D377" s="59">
        <v>80750420</v>
      </c>
      <c r="E377" s="59">
        <v>80750420</v>
      </c>
      <c r="F377" s="59">
        <v>64874583.254972503</v>
      </c>
      <c r="G377" s="59">
        <v>33.333333969116197</v>
      </c>
      <c r="H377" s="59">
        <v>-4038676731.77846</v>
      </c>
      <c r="I377" s="59">
        <v>0</v>
      </c>
      <c r="J377" s="59">
        <v>0</v>
      </c>
      <c r="K377" s="59">
        <v>0</v>
      </c>
      <c r="L377" s="59">
        <v>415</v>
      </c>
      <c r="M377" s="59">
        <v>801</v>
      </c>
      <c r="N377" s="59">
        <v>0</v>
      </c>
      <c r="O377" s="59">
        <v>403</v>
      </c>
      <c r="P377" s="59">
        <v>801</v>
      </c>
      <c r="Q377" s="59">
        <v>0</v>
      </c>
      <c r="R377" s="59">
        <v>2</v>
      </c>
      <c r="S377" s="59">
        <v>1</v>
      </c>
      <c r="T377" s="59">
        <f t="shared" si="262"/>
        <v>2</v>
      </c>
      <c r="U377" s="59">
        <f t="shared" si="263"/>
        <v>0</v>
      </c>
      <c r="V377" s="59">
        <f t="shared" si="264"/>
        <v>0</v>
      </c>
      <c r="W377" s="59">
        <f t="shared" si="265"/>
        <v>0</v>
      </c>
      <c r="X377" s="59">
        <f t="shared" si="266"/>
        <v>2</v>
      </c>
      <c r="Y377" s="59">
        <f t="shared" si="267"/>
        <v>0</v>
      </c>
      <c r="Z377" s="59">
        <f t="shared" si="268"/>
        <v>0</v>
      </c>
      <c r="AA377" s="59">
        <f t="shared" si="269"/>
        <v>0</v>
      </c>
      <c r="AB377" s="59">
        <f t="shared" si="270"/>
        <v>0</v>
      </c>
      <c r="AC377" s="59">
        <f t="shared" si="271"/>
        <v>0</v>
      </c>
      <c r="AD377" s="166">
        <f t="shared" si="261"/>
        <v>0</v>
      </c>
      <c r="AE377" s="169">
        <f t="shared" si="272"/>
        <v>0</v>
      </c>
      <c r="AF377" s="169">
        <f t="shared" si="273"/>
        <v>0</v>
      </c>
      <c r="AG377" s="169">
        <f t="shared" si="274"/>
        <v>0</v>
      </c>
      <c r="AH377" s="169">
        <f t="shared" si="275"/>
        <v>1</v>
      </c>
      <c r="AI377" s="169">
        <f t="shared" si="276"/>
        <v>0</v>
      </c>
      <c r="AJ377" s="169">
        <f t="shared" si="277"/>
        <v>0</v>
      </c>
      <c r="AK377" s="169">
        <f t="shared" si="278"/>
        <v>0</v>
      </c>
      <c r="AL377" s="169">
        <f t="shared" si="279"/>
        <v>1</v>
      </c>
      <c r="AM377" s="169">
        <f t="shared" si="280"/>
        <v>0</v>
      </c>
      <c r="AN377" s="169">
        <f t="shared" si="281"/>
        <v>0</v>
      </c>
      <c r="AO377" s="169">
        <f t="shared" si="282"/>
        <v>1</v>
      </c>
      <c r="AP377" s="169">
        <f t="shared" si="283"/>
        <v>0</v>
      </c>
      <c r="AQ377" s="169">
        <f t="shared" si="284"/>
        <v>0</v>
      </c>
      <c r="AR377" s="169">
        <f t="shared" si="285"/>
        <v>0</v>
      </c>
      <c r="AS377" s="169">
        <f t="shared" si="286"/>
        <v>0</v>
      </c>
      <c r="AT377" s="169">
        <f t="shared" si="287"/>
        <v>0</v>
      </c>
      <c r="AU377" s="169">
        <f t="shared" si="288"/>
        <v>0</v>
      </c>
      <c r="AV377" s="169">
        <f t="shared" si="289"/>
        <v>1</v>
      </c>
      <c r="AW377" s="169">
        <f t="shared" si="290"/>
        <v>1</v>
      </c>
      <c r="AX377" s="169">
        <f t="shared" si="291"/>
        <v>1</v>
      </c>
      <c r="AY377" s="169">
        <f t="shared" si="304"/>
        <v>0</v>
      </c>
      <c r="AZ377" s="169">
        <f t="shared" si="292"/>
        <v>0</v>
      </c>
      <c r="BA377" s="169">
        <f t="shared" si="293"/>
        <v>1</v>
      </c>
      <c r="BB377" s="169">
        <f t="shared" si="294"/>
        <v>0</v>
      </c>
      <c r="BC377" s="169">
        <f t="shared" si="295"/>
        <v>0</v>
      </c>
      <c r="BD377" s="169">
        <f t="shared" si="296"/>
        <v>1</v>
      </c>
      <c r="BE377" s="169">
        <f t="shared" si="297"/>
        <v>0</v>
      </c>
      <c r="BF377" s="169">
        <f t="shared" si="298"/>
        <v>0</v>
      </c>
      <c r="BG377" s="169">
        <f t="shared" si="299"/>
        <v>1</v>
      </c>
      <c r="BH377" s="169">
        <f t="shared" si="300"/>
        <v>1</v>
      </c>
      <c r="BI377" s="169">
        <f t="shared" si="301"/>
        <v>0</v>
      </c>
      <c r="BJ377" s="169">
        <f t="shared" si="302"/>
        <v>0</v>
      </c>
      <c r="BK377" s="167">
        <f t="shared" si="303"/>
        <v>0</v>
      </c>
      <c r="BL377" s="169">
        <f t="shared" si="305"/>
        <v>0</v>
      </c>
      <c r="BM377" s="169">
        <f t="shared" si="306"/>
        <v>1</v>
      </c>
      <c r="BN377" s="169">
        <f t="shared" si="307"/>
        <v>0</v>
      </c>
      <c r="BO377" s="169">
        <f t="shared" si="308"/>
        <v>1</v>
      </c>
      <c r="BP377" s="36">
        <f t="shared" si="309"/>
        <v>0</v>
      </c>
      <c r="BQ377">
        <f t="shared" si="310"/>
        <v>0</v>
      </c>
      <c r="BR377" s="36">
        <f t="shared" si="311"/>
        <v>2</v>
      </c>
      <c r="BS377" t="e">
        <f t="shared" si="312"/>
        <v>#N/A</v>
      </c>
    </row>
    <row r="378" spans="1:71">
      <c r="A378" s="59">
        <v>126</v>
      </c>
      <c r="B378" s="59">
        <v>111221</v>
      </c>
      <c r="C378" s="160">
        <v>91314282.895715997</v>
      </c>
      <c r="D378" s="59">
        <v>24196428</v>
      </c>
      <c r="E378" s="59">
        <v>26339285</v>
      </c>
      <c r="F378" s="59">
        <v>64974997.895715997</v>
      </c>
      <c r="G378" s="59">
        <v>89.285709381103501</v>
      </c>
      <c r="H378" s="59">
        <v>-1858081839.8799901</v>
      </c>
      <c r="I378" s="59">
        <v>0</v>
      </c>
      <c r="J378" s="59">
        <v>0</v>
      </c>
      <c r="K378" s="59">
        <v>0</v>
      </c>
      <c r="L378" s="59">
        <v>101</v>
      </c>
      <c r="M378" s="59">
        <v>0</v>
      </c>
      <c r="N378" s="59">
        <v>0</v>
      </c>
      <c r="O378" s="59">
        <v>202</v>
      </c>
      <c r="P378" s="59">
        <v>0</v>
      </c>
      <c r="Q378" s="59">
        <v>0</v>
      </c>
      <c r="R378" s="59">
        <v>2</v>
      </c>
      <c r="S378" s="59">
        <v>0</v>
      </c>
      <c r="T378" s="59">
        <f t="shared" si="262"/>
        <v>0</v>
      </c>
      <c r="U378" s="59">
        <f t="shared" si="263"/>
        <v>1</v>
      </c>
      <c r="V378" s="59">
        <f t="shared" si="264"/>
        <v>0</v>
      </c>
      <c r="W378" s="59">
        <f t="shared" si="265"/>
        <v>0</v>
      </c>
      <c r="X378" s="59">
        <f t="shared" si="266"/>
        <v>0</v>
      </c>
      <c r="Y378" s="59">
        <f t="shared" si="267"/>
        <v>0</v>
      </c>
      <c r="Z378" s="59">
        <f t="shared" si="268"/>
        <v>0</v>
      </c>
      <c r="AA378" s="59">
        <f t="shared" si="269"/>
        <v>0</v>
      </c>
      <c r="AB378" s="59">
        <f t="shared" si="270"/>
        <v>0</v>
      </c>
      <c r="AC378" s="59">
        <f t="shared" si="271"/>
        <v>0</v>
      </c>
      <c r="AD378" s="166">
        <f t="shared" si="261"/>
        <v>1</v>
      </c>
      <c r="AE378" s="169">
        <f t="shared" si="272"/>
        <v>1</v>
      </c>
      <c r="AF378" s="169">
        <f t="shared" si="273"/>
        <v>0</v>
      </c>
      <c r="AG378" s="169">
        <f t="shared" si="274"/>
        <v>0</v>
      </c>
      <c r="AH378" s="169">
        <f t="shared" si="275"/>
        <v>1</v>
      </c>
      <c r="AI378" s="169">
        <f t="shared" si="276"/>
        <v>0</v>
      </c>
      <c r="AJ378" s="169">
        <f t="shared" si="277"/>
        <v>0</v>
      </c>
      <c r="AK378" s="169">
        <f t="shared" si="278"/>
        <v>1</v>
      </c>
      <c r="AL378" s="169">
        <f t="shared" si="279"/>
        <v>0</v>
      </c>
      <c r="AM378" s="169">
        <f t="shared" si="280"/>
        <v>0</v>
      </c>
      <c r="AN378" s="169">
        <f t="shared" si="281"/>
        <v>0</v>
      </c>
      <c r="AO378" s="169">
        <f t="shared" si="282"/>
        <v>1</v>
      </c>
      <c r="AP378" s="169">
        <f t="shared" si="283"/>
        <v>0</v>
      </c>
      <c r="AQ378" s="169">
        <f t="shared" si="284"/>
        <v>0</v>
      </c>
      <c r="AR378" s="169">
        <f t="shared" si="285"/>
        <v>0</v>
      </c>
      <c r="AS378" s="169">
        <f t="shared" si="286"/>
        <v>0</v>
      </c>
      <c r="AT378" s="169">
        <f t="shared" si="287"/>
        <v>0</v>
      </c>
      <c r="AU378" s="169">
        <f t="shared" si="288"/>
        <v>0</v>
      </c>
      <c r="AV378" s="169">
        <f t="shared" si="289"/>
        <v>1</v>
      </c>
      <c r="AW378" s="169">
        <f t="shared" si="290"/>
        <v>0</v>
      </c>
      <c r="AX378" s="169">
        <f t="shared" si="291"/>
        <v>0</v>
      </c>
      <c r="AY378" s="169">
        <f t="shared" si="304"/>
        <v>0</v>
      </c>
      <c r="AZ378" s="169">
        <f t="shared" si="292"/>
        <v>0</v>
      </c>
      <c r="BA378" s="169">
        <f t="shared" si="293"/>
        <v>0</v>
      </c>
      <c r="BB378" s="169">
        <f t="shared" si="294"/>
        <v>1</v>
      </c>
      <c r="BC378" s="169">
        <f t="shared" si="295"/>
        <v>0</v>
      </c>
      <c r="BD378" s="169">
        <f t="shared" si="296"/>
        <v>1</v>
      </c>
      <c r="BE378" s="169">
        <f t="shared" si="297"/>
        <v>0</v>
      </c>
      <c r="BF378" s="169">
        <f t="shared" si="298"/>
        <v>0</v>
      </c>
      <c r="BG378" s="169">
        <f t="shared" si="299"/>
        <v>0</v>
      </c>
      <c r="BH378" s="169">
        <f t="shared" si="300"/>
        <v>0</v>
      </c>
      <c r="BI378" s="169">
        <f t="shared" si="301"/>
        <v>0</v>
      </c>
      <c r="BJ378" s="169">
        <f t="shared" si="302"/>
        <v>0</v>
      </c>
      <c r="BK378" s="167">
        <f t="shared" si="303"/>
        <v>0</v>
      </c>
      <c r="BL378" s="169">
        <f t="shared" si="305"/>
        <v>0</v>
      </c>
      <c r="BM378" s="169">
        <f t="shared" si="306"/>
        <v>1</v>
      </c>
      <c r="BN378" s="169">
        <f t="shared" si="307"/>
        <v>1</v>
      </c>
      <c r="BO378" s="169">
        <f t="shared" si="308"/>
        <v>0</v>
      </c>
      <c r="BP378" s="36">
        <f t="shared" si="309"/>
        <v>1</v>
      </c>
      <c r="BQ378">
        <f t="shared" si="310"/>
        <v>0</v>
      </c>
      <c r="BR378" s="36">
        <f t="shared" si="311"/>
        <v>0</v>
      </c>
      <c r="BS378" t="e">
        <f t="shared" si="312"/>
        <v>#N/A</v>
      </c>
    </row>
    <row r="379" spans="1:71">
      <c r="A379" s="59">
        <v>73</v>
      </c>
      <c r="B379" s="59">
        <v>21151</v>
      </c>
      <c r="C379" s="160">
        <v>75952381.976371199</v>
      </c>
      <c r="D379" s="59">
        <v>9761905</v>
      </c>
      <c r="E379" s="59">
        <v>9761905</v>
      </c>
      <c r="F379" s="59">
        <v>66190476.976371199</v>
      </c>
      <c r="G379" s="59">
        <v>642.85714721679699</v>
      </c>
      <c r="H379" s="59">
        <v>-1050354166.71421</v>
      </c>
      <c r="I379" s="59">
        <v>0</v>
      </c>
      <c r="J379" s="59">
        <v>0</v>
      </c>
      <c r="K379" s="59">
        <v>0</v>
      </c>
      <c r="L379" s="59">
        <v>101</v>
      </c>
      <c r="M379" s="59">
        <v>0</v>
      </c>
      <c r="N379" s="59">
        <v>0</v>
      </c>
      <c r="O379" s="59">
        <v>101</v>
      </c>
      <c r="P379" s="59">
        <v>0</v>
      </c>
      <c r="Q379" s="59">
        <v>0</v>
      </c>
      <c r="R379" s="59">
        <v>1</v>
      </c>
      <c r="S379" s="59">
        <v>0</v>
      </c>
      <c r="T379" s="59">
        <f t="shared" si="262"/>
        <v>0</v>
      </c>
      <c r="U379" s="59">
        <f t="shared" si="263"/>
        <v>0</v>
      </c>
      <c r="V379" s="59">
        <f t="shared" si="264"/>
        <v>0</v>
      </c>
      <c r="W379" s="59">
        <f t="shared" si="265"/>
        <v>0</v>
      </c>
      <c r="X379" s="59">
        <f t="shared" si="266"/>
        <v>0</v>
      </c>
      <c r="Y379" s="59">
        <f t="shared" si="267"/>
        <v>0</v>
      </c>
      <c r="Z379" s="59">
        <f t="shared" si="268"/>
        <v>0</v>
      </c>
      <c r="AA379" s="59">
        <f t="shared" si="269"/>
        <v>0</v>
      </c>
      <c r="AB379" s="59">
        <f t="shared" si="270"/>
        <v>0</v>
      </c>
      <c r="AC379" s="59">
        <f t="shared" si="271"/>
        <v>0</v>
      </c>
      <c r="AD379" s="166">
        <f t="shared" si="261"/>
        <v>2</v>
      </c>
      <c r="AE379" s="169">
        <f t="shared" si="272"/>
        <v>0</v>
      </c>
      <c r="AF379" s="169">
        <f t="shared" si="273"/>
        <v>1</v>
      </c>
      <c r="AG379" s="169">
        <f t="shared" si="274"/>
        <v>0</v>
      </c>
      <c r="AH379" s="169">
        <f t="shared" si="275"/>
        <v>1</v>
      </c>
      <c r="AI379" s="169">
        <f t="shared" si="276"/>
        <v>0</v>
      </c>
      <c r="AJ379" s="169">
        <f t="shared" si="277"/>
        <v>0</v>
      </c>
      <c r="AK379" s="169">
        <f t="shared" si="278"/>
        <v>0</v>
      </c>
      <c r="AL379" s="169">
        <f t="shared" si="279"/>
        <v>1</v>
      </c>
      <c r="AM379" s="169">
        <f t="shared" si="280"/>
        <v>0</v>
      </c>
      <c r="AN379" s="169">
        <f t="shared" si="281"/>
        <v>0</v>
      </c>
      <c r="AO379" s="169">
        <f t="shared" si="282"/>
        <v>1</v>
      </c>
      <c r="AP379" s="169">
        <f t="shared" si="283"/>
        <v>0</v>
      </c>
      <c r="AQ379" s="169">
        <f t="shared" si="284"/>
        <v>0</v>
      </c>
      <c r="AR379" s="169">
        <f t="shared" si="285"/>
        <v>0</v>
      </c>
      <c r="AS379" s="169">
        <f t="shared" si="286"/>
        <v>0</v>
      </c>
      <c r="AT379" s="169">
        <f t="shared" si="287"/>
        <v>0</v>
      </c>
      <c r="AU379" s="169">
        <f t="shared" si="288"/>
        <v>0</v>
      </c>
      <c r="AV379" s="169">
        <f t="shared" si="289"/>
        <v>1</v>
      </c>
      <c r="AW379" s="169">
        <f t="shared" si="290"/>
        <v>0</v>
      </c>
      <c r="AX379" s="169">
        <f t="shared" si="291"/>
        <v>0</v>
      </c>
      <c r="AY379" s="169">
        <f t="shared" si="304"/>
        <v>0</v>
      </c>
      <c r="AZ379" s="169">
        <f t="shared" si="292"/>
        <v>0</v>
      </c>
      <c r="BA379" s="169">
        <f t="shared" si="293"/>
        <v>0</v>
      </c>
      <c r="BB379" s="169">
        <f t="shared" si="294"/>
        <v>1</v>
      </c>
      <c r="BC379" s="169">
        <f t="shared" si="295"/>
        <v>0</v>
      </c>
      <c r="BD379" s="169">
        <f t="shared" si="296"/>
        <v>1</v>
      </c>
      <c r="BE379" s="169">
        <f t="shared" si="297"/>
        <v>0</v>
      </c>
      <c r="BF379" s="169">
        <f t="shared" si="298"/>
        <v>0</v>
      </c>
      <c r="BG379" s="169">
        <f t="shared" si="299"/>
        <v>0</v>
      </c>
      <c r="BH379" s="169">
        <f t="shared" si="300"/>
        <v>0</v>
      </c>
      <c r="BI379" s="169">
        <f t="shared" si="301"/>
        <v>0</v>
      </c>
      <c r="BJ379" s="169">
        <f t="shared" si="302"/>
        <v>0</v>
      </c>
      <c r="BK379" s="167">
        <f t="shared" si="303"/>
        <v>0</v>
      </c>
      <c r="BL379" s="169">
        <f t="shared" si="305"/>
        <v>1</v>
      </c>
      <c r="BM379" s="169">
        <f t="shared" si="306"/>
        <v>0</v>
      </c>
      <c r="BN379" s="169">
        <f t="shared" si="307"/>
        <v>1</v>
      </c>
      <c r="BO379" s="169">
        <f t="shared" si="308"/>
        <v>0</v>
      </c>
      <c r="BP379" s="36">
        <f t="shared" si="309"/>
        <v>1</v>
      </c>
      <c r="BQ379">
        <f t="shared" si="310"/>
        <v>0</v>
      </c>
      <c r="BR379" s="36">
        <f t="shared" si="311"/>
        <v>0</v>
      </c>
      <c r="BS379" t="e">
        <f t="shared" si="312"/>
        <v>#N/A</v>
      </c>
    </row>
    <row r="380" spans="1:71">
      <c r="A380" s="59">
        <v>94</v>
      </c>
      <c r="B380" s="59">
        <v>22291</v>
      </c>
      <c r="C380" s="160">
        <v>74240000</v>
      </c>
      <c r="D380" s="59">
        <v>6032000</v>
      </c>
      <c r="E380" s="59">
        <v>6032000</v>
      </c>
      <c r="F380" s="59">
        <v>68208000</v>
      </c>
      <c r="G380" s="59">
        <v>1184</v>
      </c>
      <c r="H380" s="59">
        <v>-1565127569.59391</v>
      </c>
      <c r="I380" s="59">
        <v>101</v>
      </c>
      <c r="J380" s="59">
        <v>0</v>
      </c>
      <c r="K380" s="59">
        <v>0</v>
      </c>
      <c r="L380" s="59">
        <v>101</v>
      </c>
      <c r="M380" s="59">
        <v>0</v>
      </c>
      <c r="N380" s="59">
        <v>0</v>
      </c>
      <c r="O380" s="59">
        <v>0</v>
      </c>
      <c r="P380" s="59">
        <v>0</v>
      </c>
      <c r="Q380" s="59">
        <v>0</v>
      </c>
      <c r="R380" s="59">
        <v>2</v>
      </c>
      <c r="S380" s="59">
        <v>0</v>
      </c>
      <c r="T380" s="59">
        <f t="shared" si="262"/>
        <v>0</v>
      </c>
      <c r="U380" s="59">
        <f t="shared" si="263"/>
        <v>0</v>
      </c>
      <c r="V380" s="59">
        <f t="shared" si="264"/>
        <v>0</v>
      </c>
      <c r="W380" s="59">
        <f t="shared" si="265"/>
        <v>0</v>
      </c>
      <c r="X380" s="59">
        <f t="shared" si="266"/>
        <v>0</v>
      </c>
      <c r="Y380" s="59">
        <f t="shared" si="267"/>
        <v>0</v>
      </c>
      <c r="Z380" s="59">
        <f t="shared" si="268"/>
        <v>0</v>
      </c>
      <c r="AA380" s="59">
        <f t="shared" si="269"/>
        <v>0</v>
      </c>
      <c r="AB380" s="59">
        <f t="shared" si="270"/>
        <v>0</v>
      </c>
      <c r="AC380" s="59">
        <f t="shared" si="271"/>
        <v>0</v>
      </c>
      <c r="AD380" s="166">
        <f t="shared" si="261"/>
        <v>2</v>
      </c>
      <c r="AE380" s="169">
        <f t="shared" si="272"/>
        <v>0</v>
      </c>
      <c r="AF380" s="169">
        <f t="shared" si="273"/>
        <v>1</v>
      </c>
      <c r="AG380" s="169">
        <f t="shared" si="274"/>
        <v>0</v>
      </c>
      <c r="AH380" s="169">
        <f t="shared" si="275"/>
        <v>1</v>
      </c>
      <c r="AI380" s="169">
        <f t="shared" si="276"/>
        <v>0</v>
      </c>
      <c r="AJ380" s="169">
        <f t="shared" si="277"/>
        <v>0</v>
      </c>
      <c r="AK380" s="169">
        <f t="shared" si="278"/>
        <v>0</v>
      </c>
      <c r="AL380" s="169">
        <f t="shared" si="279"/>
        <v>1</v>
      </c>
      <c r="AM380" s="169">
        <f t="shared" si="280"/>
        <v>0</v>
      </c>
      <c r="AN380" s="169">
        <f t="shared" si="281"/>
        <v>0</v>
      </c>
      <c r="AO380" s="169">
        <f t="shared" si="282"/>
        <v>1</v>
      </c>
      <c r="AP380" s="169">
        <f t="shared" si="283"/>
        <v>0</v>
      </c>
      <c r="AQ380" s="169">
        <f t="shared" si="284"/>
        <v>0</v>
      </c>
      <c r="AR380" s="169">
        <f t="shared" si="285"/>
        <v>0</v>
      </c>
      <c r="AS380" s="169">
        <f t="shared" si="286"/>
        <v>0</v>
      </c>
      <c r="AT380" s="169">
        <f t="shared" si="287"/>
        <v>0</v>
      </c>
      <c r="AU380" s="169">
        <f t="shared" si="288"/>
        <v>0</v>
      </c>
      <c r="AV380" s="169">
        <f t="shared" si="289"/>
        <v>1</v>
      </c>
      <c r="AW380" s="169">
        <f t="shared" si="290"/>
        <v>0</v>
      </c>
      <c r="AX380" s="169">
        <f t="shared" si="291"/>
        <v>0</v>
      </c>
      <c r="AY380" s="169">
        <f t="shared" si="304"/>
        <v>0</v>
      </c>
      <c r="AZ380" s="169">
        <f t="shared" si="292"/>
        <v>0</v>
      </c>
      <c r="BA380" s="169">
        <f t="shared" si="293"/>
        <v>0</v>
      </c>
      <c r="BB380" s="169">
        <f t="shared" si="294"/>
        <v>1</v>
      </c>
      <c r="BC380" s="169">
        <f t="shared" si="295"/>
        <v>0</v>
      </c>
      <c r="BD380" s="169">
        <f t="shared" si="296"/>
        <v>1</v>
      </c>
      <c r="BE380" s="169">
        <f t="shared" si="297"/>
        <v>0</v>
      </c>
      <c r="BF380" s="169">
        <f t="shared" si="298"/>
        <v>0</v>
      </c>
      <c r="BG380" s="169">
        <f t="shared" si="299"/>
        <v>0</v>
      </c>
      <c r="BH380" s="169">
        <f t="shared" si="300"/>
        <v>0</v>
      </c>
      <c r="BI380" s="169">
        <f t="shared" si="301"/>
        <v>0</v>
      </c>
      <c r="BJ380" s="169">
        <f t="shared" si="302"/>
        <v>0</v>
      </c>
      <c r="BK380" s="167">
        <f t="shared" si="303"/>
        <v>0</v>
      </c>
      <c r="BL380" s="169">
        <f t="shared" si="305"/>
        <v>0</v>
      </c>
      <c r="BM380" s="169">
        <f t="shared" si="306"/>
        <v>1</v>
      </c>
      <c r="BN380" s="169">
        <f t="shared" si="307"/>
        <v>1</v>
      </c>
      <c r="BO380" s="169">
        <f t="shared" si="308"/>
        <v>0</v>
      </c>
      <c r="BP380" s="36">
        <f t="shared" si="309"/>
        <v>1</v>
      </c>
      <c r="BQ380">
        <f t="shared" si="310"/>
        <v>0</v>
      </c>
      <c r="BR380" s="36">
        <f t="shared" si="311"/>
        <v>0</v>
      </c>
      <c r="BS380" t="e">
        <f t="shared" si="312"/>
        <v>#N/A</v>
      </c>
    </row>
    <row r="381" spans="1:71">
      <c r="A381" s="59">
        <v>425</v>
      </c>
      <c r="B381" s="59">
        <v>241283</v>
      </c>
      <c r="C381" s="160">
        <v>72916666.032849893</v>
      </c>
      <c r="D381" s="59">
        <v>4374999.875</v>
      </c>
      <c r="E381" s="59">
        <v>4374999.875</v>
      </c>
      <c r="F381" s="59">
        <v>68541666.157849893</v>
      </c>
      <c r="G381" s="59">
        <v>0</v>
      </c>
      <c r="H381" s="59">
        <v>-6557641107.4346199</v>
      </c>
      <c r="I381" s="59">
        <v>0</v>
      </c>
      <c r="J381" s="59">
        <v>0</v>
      </c>
      <c r="K381" s="59">
        <v>0</v>
      </c>
      <c r="L381" s="59">
        <v>101</v>
      </c>
      <c r="M381" s="59">
        <v>0</v>
      </c>
      <c r="N381" s="59">
        <v>0</v>
      </c>
      <c r="O381" s="59">
        <v>101</v>
      </c>
      <c r="P381" s="59">
        <v>0</v>
      </c>
      <c r="Q381" s="59">
        <v>0</v>
      </c>
      <c r="R381" s="59">
        <v>1</v>
      </c>
      <c r="S381" s="59">
        <v>1</v>
      </c>
      <c r="T381" s="59">
        <f t="shared" si="262"/>
        <v>0</v>
      </c>
      <c r="U381" s="59">
        <f t="shared" si="263"/>
        <v>0</v>
      </c>
      <c r="V381" s="59">
        <f t="shared" si="264"/>
        <v>0</v>
      </c>
      <c r="W381" s="59">
        <f t="shared" si="265"/>
        <v>0</v>
      </c>
      <c r="X381" s="59">
        <f t="shared" si="266"/>
        <v>0</v>
      </c>
      <c r="Y381" s="59">
        <f t="shared" si="267"/>
        <v>0</v>
      </c>
      <c r="Z381" s="59">
        <f t="shared" si="268"/>
        <v>0</v>
      </c>
      <c r="AA381" s="59">
        <f t="shared" si="269"/>
        <v>0</v>
      </c>
      <c r="AB381" s="59">
        <f t="shared" si="270"/>
        <v>0</v>
      </c>
      <c r="AC381" s="59">
        <f t="shared" si="271"/>
        <v>0</v>
      </c>
      <c r="AD381" s="166">
        <f t="shared" si="261"/>
        <v>2</v>
      </c>
      <c r="AE381" s="169">
        <f t="shared" si="272"/>
        <v>0</v>
      </c>
      <c r="AF381" s="169">
        <f t="shared" si="273"/>
        <v>1</v>
      </c>
      <c r="AG381" s="169">
        <f t="shared" si="274"/>
        <v>0</v>
      </c>
      <c r="AH381" s="169">
        <f t="shared" si="275"/>
        <v>1</v>
      </c>
      <c r="AI381" s="169">
        <f t="shared" si="276"/>
        <v>0</v>
      </c>
      <c r="AJ381" s="169">
        <f t="shared" si="277"/>
        <v>0</v>
      </c>
      <c r="AK381" s="169">
        <f t="shared" si="278"/>
        <v>0</v>
      </c>
      <c r="AL381" s="169">
        <f t="shared" si="279"/>
        <v>1</v>
      </c>
      <c r="AM381" s="169">
        <f t="shared" si="280"/>
        <v>0</v>
      </c>
      <c r="AN381" s="169">
        <f t="shared" si="281"/>
        <v>0</v>
      </c>
      <c r="AO381" s="169">
        <f t="shared" si="282"/>
        <v>1</v>
      </c>
      <c r="AP381" s="169">
        <f t="shared" si="283"/>
        <v>0</v>
      </c>
      <c r="AQ381" s="169">
        <f t="shared" si="284"/>
        <v>0</v>
      </c>
      <c r="AR381" s="169">
        <f t="shared" si="285"/>
        <v>0</v>
      </c>
      <c r="AS381" s="169">
        <f t="shared" si="286"/>
        <v>0</v>
      </c>
      <c r="AT381" s="169">
        <f t="shared" si="287"/>
        <v>0</v>
      </c>
      <c r="AU381" s="169">
        <f t="shared" si="288"/>
        <v>0</v>
      </c>
      <c r="AV381" s="169">
        <f t="shared" si="289"/>
        <v>1</v>
      </c>
      <c r="AW381" s="169">
        <f t="shared" si="290"/>
        <v>0</v>
      </c>
      <c r="AX381" s="169">
        <f t="shared" si="291"/>
        <v>0</v>
      </c>
      <c r="AY381" s="169">
        <f t="shared" si="304"/>
        <v>0</v>
      </c>
      <c r="AZ381" s="169">
        <f t="shared" si="292"/>
        <v>0</v>
      </c>
      <c r="BA381" s="169">
        <f t="shared" si="293"/>
        <v>0</v>
      </c>
      <c r="BB381" s="169">
        <f t="shared" si="294"/>
        <v>1</v>
      </c>
      <c r="BC381" s="169">
        <f t="shared" si="295"/>
        <v>0</v>
      </c>
      <c r="BD381" s="169">
        <f t="shared" si="296"/>
        <v>1</v>
      </c>
      <c r="BE381" s="169">
        <f t="shared" si="297"/>
        <v>0</v>
      </c>
      <c r="BF381" s="169">
        <f t="shared" si="298"/>
        <v>0</v>
      </c>
      <c r="BG381" s="169">
        <f t="shared" si="299"/>
        <v>0</v>
      </c>
      <c r="BH381" s="169">
        <f t="shared" si="300"/>
        <v>0</v>
      </c>
      <c r="BI381" s="169">
        <f t="shared" si="301"/>
        <v>0</v>
      </c>
      <c r="BJ381" s="169">
        <f t="shared" si="302"/>
        <v>0</v>
      </c>
      <c r="BK381" s="167">
        <f t="shared" si="303"/>
        <v>0</v>
      </c>
      <c r="BL381" s="169">
        <f t="shared" si="305"/>
        <v>1</v>
      </c>
      <c r="BM381" s="169">
        <f t="shared" si="306"/>
        <v>0</v>
      </c>
      <c r="BN381" s="169">
        <f t="shared" si="307"/>
        <v>0</v>
      </c>
      <c r="BO381" s="169">
        <f t="shared" si="308"/>
        <v>1</v>
      </c>
      <c r="BP381" s="36">
        <f t="shared" si="309"/>
        <v>1</v>
      </c>
      <c r="BQ381">
        <f t="shared" si="310"/>
        <v>0</v>
      </c>
      <c r="BR381" s="36">
        <f t="shared" si="311"/>
        <v>0</v>
      </c>
      <c r="BS381" t="e">
        <f t="shared" si="312"/>
        <v>#N/A</v>
      </c>
    </row>
    <row r="382" spans="1:71">
      <c r="A382" s="59">
        <v>405</v>
      </c>
      <c r="B382" s="59">
        <v>231554</v>
      </c>
      <c r="C382" s="160">
        <v>91857145.725058898</v>
      </c>
      <c r="D382" s="59">
        <v>17071429.5</v>
      </c>
      <c r="E382" s="59">
        <v>23166668</v>
      </c>
      <c r="F382" s="59">
        <v>68690477.725058898</v>
      </c>
      <c r="G382" s="59">
        <v>457.14286804199202</v>
      </c>
      <c r="H382" s="59">
        <v>-6264786901.3132801</v>
      </c>
      <c r="I382" s="59">
        <v>0</v>
      </c>
      <c r="J382" s="59">
        <v>0</v>
      </c>
      <c r="K382" s="59">
        <v>0</v>
      </c>
      <c r="L382" s="59">
        <v>406</v>
      </c>
      <c r="M382" s="59">
        <v>444</v>
      </c>
      <c r="N382" s="59">
        <v>0</v>
      </c>
      <c r="O382" s="59">
        <v>0</v>
      </c>
      <c r="P382" s="59">
        <v>0</v>
      </c>
      <c r="Q382" s="59">
        <v>0</v>
      </c>
      <c r="R382" s="59">
        <v>1</v>
      </c>
      <c r="S382" s="59">
        <v>0</v>
      </c>
      <c r="T382" s="59">
        <f t="shared" si="262"/>
        <v>1</v>
      </c>
      <c r="U382" s="59">
        <f t="shared" si="263"/>
        <v>0</v>
      </c>
      <c r="V382" s="59">
        <f t="shared" si="264"/>
        <v>0</v>
      </c>
      <c r="W382" s="59">
        <f t="shared" si="265"/>
        <v>1</v>
      </c>
      <c r="X382" s="59">
        <f t="shared" si="266"/>
        <v>0</v>
      </c>
      <c r="Y382" s="59">
        <f t="shared" si="267"/>
        <v>0</v>
      </c>
      <c r="Z382" s="59">
        <f t="shared" si="268"/>
        <v>0</v>
      </c>
      <c r="AA382" s="59">
        <f t="shared" si="269"/>
        <v>0</v>
      </c>
      <c r="AB382" s="59">
        <f t="shared" si="270"/>
        <v>0</v>
      </c>
      <c r="AC382" s="59">
        <f t="shared" si="271"/>
        <v>0</v>
      </c>
      <c r="AD382" s="166">
        <f t="shared" si="261"/>
        <v>0</v>
      </c>
      <c r="AE382" s="169">
        <f t="shared" si="272"/>
        <v>0</v>
      </c>
      <c r="AF382" s="169">
        <f t="shared" si="273"/>
        <v>0</v>
      </c>
      <c r="AG382" s="169">
        <f t="shared" si="274"/>
        <v>0</v>
      </c>
      <c r="AH382" s="169">
        <f t="shared" si="275"/>
        <v>1</v>
      </c>
      <c r="AI382" s="169">
        <f t="shared" si="276"/>
        <v>0</v>
      </c>
      <c r="AJ382" s="169">
        <f t="shared" si="277"/>
        <v>0</v>
      </c>
      <c r="AK382" s="169">
        <f t="shared" si="278"/>
        <v>0</v>
      </c>
      <c r="AL382" s="169">
        <f t="shared" si="279"/>
        <v>1</v>
      </c>
      <c r="AM382" s="169">
        <f t="shared" si="280"/>
        <v>0</v>
      </c>
      <c r="AN382" s="169">
        <f t="shared" si="281"/>
        <v>0</v>
      </c>
      <c r="AO382" s="169">
        <f t="shared" si="282"/>
        <v>1</v>
      </c>
      <c r="AP382" s="169">
        <f t="shared" si="283"/>
        <v>0</v>
      </c>
      <c r="AQ382" s="169">
        <f t="shared" si="284"/>
        <v>0</v>
      </c>
      <c r="AR382" s="169">
        <f t="shared" si="285"/>
        <v>0</v>
      </c>
      <c r="AS382" s="169">
        <f t="shared" si="286"/>
        <v>0</v>
      </c>
      <c r="AT382" s="169">
        <f t="shared" si="287"/>
        <v>0</v>
      </c>
      <c r="AU382" s="169">
        <f t="shared" si="288"/>
        <v>0</v>
      </c>
      <c r="AV382" s="169">
        <f t="shared" si="289"/>
        <v>1</v>
      </c>
      <c r="AW382" s="169">
        <f t="shared" si="290"/>
        <v>1</v>
      </c>
      <c r="AX382" s="169">
        <f t="shared" si="291"/>
        <v>0</v>
      </c>
      <c r="AY382" s="169">
        <f t="shared" si="304"/>
        <v>1</v>
      </c>
      <c r="AZ382" s="169">
        <f t="shared" si="292"/>
        <v>0</v>
      </c>
      <c r="BA382" s="169">
        <f t="shared" si="293"/>
        <v>0</v>
      </c>
      <c r="BB382" s="169">
        <f t="shared" si="294"/>
        <v>1</v>
      </c>
      <c r="BC382" s="169">
        <f t="shared" si="295"/>
        <v>1</v>
      </c>
      <c r="BD382" s="169">
        <f t="shared" si="296"/>
        <v>0</v>
      </c>
      <c r="BE382" s="169">
        <f t="shared" si="297"/>
        <v>1</v>
      </c>
      <c r="BF382" s="169">
        <f t="shared" si="298"/>
        <v>0</v>
      </c>
      <c r="BG382" s="169">
        <f t="shared" si="299"/>
        <v>0</v>
      </c>
      <c r="BH382" s="169">
        <f t="shared" si="300"/>
        <v>0</v>
      </c>
      <c r="BI382" s="169">
        <f t="shared" si="301"/>
        <v>0</v>
      </c>
      <c r="BJ382" s="169">
        <f t="shared" si="302"/>
        <v>0</v>
      </c>
      <c r="BK382" s="167">
        <f t="shared" si="303"/>
        <v>0</v>
      </c>
      <c r="BL382" s="169">
        <f t="shared" si="305"/>
        <v>1</v>
      </c>
      <c r="BM382" s="169">
        <f t="shared" si="306"/>
        <v>0</v>
      </c>
      <c r="BN382" s="169">
        <f t="shared" si="307"/>
        <v>1</v>
      </c>
      <c r="BO382" s="169">
        <f t="shared" si="308"/>
        <v>0</v>
      </c>
      <c r="BP382" s="36">
        <f t="shared" si="309"/>
        <v>0</v>
      </c>
      <c r="BQ382">
        <f t="shared" si="310"/>
        <v>0</v>
      </c>
      <c r="BR382" s="36">
        <f t="shared" si="311"/>
        <v>1</v>
      </c>
      <c r="BS382" t="e">
        <f t="shared" si="312"/>
        <v>#N/A</v>
      </c>
    </row>
    <row r="383" spans="1:71">
      <c r="A383" s="59">
        <v>118</v>
      </c>
      <c r="B383" s="59">
        <v>111101</v>
      </c>
      <c r="C383" s="160">
        <v>82285716.854796201</v>
      </c>
      <c r="D383" s="59">
        <v>13557143</v>
      </c>
      <c r="E383" s="59">
        <v>13557143</v>
      </c>
      <c r="F383" s="59">
        <v>68728573.854796201</v>
      </c>
      <c r="G383" s="59">
        <v>0</v>
      </c>
      <c r="H383" s="59">
        <v>-1797352752.3604701</v>
      </c>
      <c r="I383" s="59">
        <v>101</v>
      </c>
      <c r="J383" s="59">
        <v>0</v>
      </c>
      <c r="K383" s="59">
        <v>0</v>
      </c>
      <c r="L383" s="59">
        <v>101</v>
      </c>
      <c r="M383" s="59">
        <v>0</v>
      </c>
      <c r="N383" s="59">
        <v>0</v>
      </c>
      <c r="O383" s="59">
        <v>101</v>
      </c>
      <c r="P383" s="59">
        <v>0</v>
      </c>
      <c r="Q383" s="59">
        <v>0</v>
      </c>
      <c r="R383" s="59">
        <v>2</v>
      </c>
      <c r="S383" s="59">
        <v>1</v>
      </c>
      <c r="T383" s="59">
        <f t="shared" si="262"/>
        <v>0</v>
      </c>
      <c r="U383" s="59">
        <f t="shared" si="263"/>
        <v>0</v>
      </c>
      <c r="V383" s="59">
        <f t="shared" si="264"/>
        <v>0</v>
      </c>
      <c r="W383" s="59">
        <f t="shared" si="265"/>
        <v>0</v>
      </c>
      <c r="X383" s="59">
        <f t="shared" si="266"/>
        <v>0</v>
      </c>
      <c r="Y383" s="59">
        <f t="shared" si="267"/>
        <v>0</v>
      </c>
      <c r="Z383" s="59">
        <f t="shared" si="268"/>
        <v>0</v>
      </c>
      <c r="AA383" s="59">
        <f t="shared" si="269"/>
        <v>0</v>
      </c>
      <c r="AB383" s="59">
        <f t="shared" si="270"/>
        <v>0</v>
      </c>
      <c r="AC383" s="59">
        <f t="shared" si="271"/>
        <v>0</v>
      </c>
      <c r="AD383" s="166">
        <f t="shared" si="261"/>
        <v>3</v>
      </c>
      <c r="AE383" s="169">
        <f t="shared" si="272"/>
        <v>0</v>
      </c>
      <c r="AF383" s="169">
        <f t="shared" si="273"/>
        <v>1</v>
      </c>
      <c r="AG383" s="169">
        <f t="shared" si="274"/>
        <v>0</v>
      </c>
      <c r="AH383" s="169">
        <f t="shared" si="275"/>
        <v>1</v>
      </c>
      <c r="AI383" s="169">
        <f t="shared" si="276"/>
        <v>0</v>
      </c>
      <c r="AJ383" s="169">
        <f t="shared" si="277"/>
        <v>0</v>
      </c>
      <c r="AK383" s="169">
        <f t="shared" si="278"/>
        <v>0</v>
      </c>
      <c r="AL383" s="169">
        <f t="shared" si="279"/>
        <v>1</v>
      </c>
      <c r="AM383" s="169">
        <f t="shared" si="280"/>
        <v>0</v>
      </c>
      <c r="AN383" s="169">
        <f t="shared" si="281"/>
        <v>0</v>
      </c>
      <c r="AO383" s="169">
        <f t="shared" si="282"/>
        <v>1</v>
      </c>
      <c r="AP383" s="169">
        <f t="shared" si="283"/>
        <v>0</v>
      </c>
      <c r="AQ383" s="169">
        <f t="shared" si="284"/>
        <v>0</v>
      </c>
      <c r="AR383" s="169">
        <f t="shared" si="285"/>
        <v>0</v>
      </c>
      <c r="AS383" s="169">
        <f t="shared" si="286"/>
        <v>0</v>
      </c>
      <c r="AT383" s="169">
        <f t="shared" si="287"/>
        <v>0</v>
      </c>
      <c r="AU383" s="169">
        <f t="shared" si="288"/>
        <v>0</v>
      </c>
      <c r="AV383" s="169">
        <f t="shared" si="289"/>
        <v>1</v>
      </c>
      <c r="AW383" s="169">
        <f t="shared" si="290"/>
        <v>0</v>
      </c>
      <c r="AX383" s="169">
        <f t="shared" si="291"/>
        <v>0</v>
      </c>
      <c r="AY383" s="169">
        <f t="shared" si="304"/>
        <v>0</v>
      </c>
      <c r="AZ383" s="169">
        <f t="shared" si="292"/>
        <v>0</v>
      </c>
      <c r="BA383" s="169">
        <f t="shared" si="293"/>
        <v>0</v>
      </c>
      <c r="BB383" s="169">
        <f t="shared" si="294"/>
        <v>1</v>
      </c>
      <c r="BC383" s="169">
        <f t="shared" si="295"/>
        <v>0</v>
      </c>
      <c r="BD383" s="169">
        <f t="shared" si="296"/>
        <v>1</v>
      </c>
      <c r="BE383" s="169">
        <f t="shared" si="297"/>
        <v>0</v>
      </c>
      <c r="BF383" s="169">
        <f t="shared" si="298"/>
        <v>0</v>
      </c>
      <c r="BG383" s="169">
        <f t="shared" si="299"/>
        <v>0</v>
      </c>
      <c r="BH383" s="169">
        <f t="shared" si="300"/>
        <v>0</v>
      </c>
      <c r="BI383" s="169">
        <f t="shared" si="301"/>
        <v>0</v>
      </c>
      <c r="BJ383" s="169">
        <f t="shared" si="302"/>
        <v>0</v>
      </c>
      <c r="BK383" s="167">
        <f t="shared" si="303"/>
        <v>0</v>
      </c>
      <c r="BL383" s="169">
        <f t="shared" si="305"/>
        <v>0</v>
      </c>
      <c r="BM383" s="169">
        <f t="shared" si="306"/>
        <v>1</v>
      </c>
      <c r="BN383" s="169">
        <f t="shared" si="307"/>
        <v>0</v>
      </c>
      <c r="BO383" s="169">
        <f t="shared" si="308"/>
        <v>1</v>
      </c>
      <c r="BP383" s="36">
        <f t="shared" si="309"/>
        <v>1</v>
      </c>
      <c r="BQ383">
        <f t="shared" si="310"/>
        <v>0</v>
      </c>
      <c r="BR383" s="36">
        <f t="shared" si="311"/>
        <v>0</v>
      </c>
      <c r="BS383" t="e">
        <f t="shared" si="312"/>
        <v>#N/A</v>
      </c>
    </row>
    <row r="384" spans="1:71">
      <c r="A384" s="59">
        <v>449</v>
      </c>
      <c r="B384" s="59">
        <v>251213</v>
      </c>
      <c r="C384" s="160">
        <v>80833335.140099198</v>
      </c>
      <c r="D384" s="59">
        <v>12091667</v>
      </c>
      <c r="E384" s="59">
        <v>12091667</v>
      </c>
      <c r="F384" s="59">
        <v>68741668.140099198</v>
      </c>
      <c r="G384" s="59">
        <v>750.00003051757801</v>
      </c>
      <c r="H384" s="59">
        <v>-6922149753.50459</v>
      </c>
      <c r="I384" s="59">
        <v>0</v>
      </c>
      <c r="J384" s="59">
        <v>0</v>
      </c>
      <c r="K384" s="59">
        <v>0</v>
      </c>
      <c r="L384" s="59">
        <v>409</v>
      </c>
      <c r="M384" s="59">
        <v>406</v>
      </c>
      <c r="N384" s="59">
        <v>0</v>
      </c>
      <c r="O384" s="59">
        <v>417</v>
      </c>
      <c r="P384" s="59">
        <v>407</v>
      </c>
      <c r="Q384" s="59">
        <v>0</v>
      </c>
      <c r="R384" s="59">
        <v>1</v>
      </c>
      <c r="S384" s="59">
        <v>0</v>
      </c>
      <c r="T384" s="59">
        <f t="shared" si="262"/>
        <v>2</v>
      </c>
      <c r="U384" s="59">
        <f t="shared" si="263"/>
        <v>0</v>
      </c>
      <c r="V384" s="59">
        <f t="shared" si="264"/>
        <v>0</v>
      </c>
      <c r="W384" s="59">
        <f t="shared" si="265"/>
        <v>2</v>
      </c>
      <c r="X384" s="59">
        <f t="shared" si="266"/>
        <v>0</v>
      </c>
      <c r="Y384" s="59">
        <f t="shared" si="267"/>
        <v>0</v>
      </c>
      <c r="Z384" s="59">
        <f t="shared" si="268"/>
        <v>0</v>
      </c>
      <c r="AA384" s="59">
        <f t="shared" si="269"/>
        <v>0</v>
      </c>
      <c r="AB384" s="59">
        <f t="shared" si="270"/>
        <v>0</v>
      </c>
      <c r="AC384" s="59">
        <f t="shared" si="271"/>
        <v>0</v>
      </c>
      <c r="AD384" s="166">
        <f t="shared" ref="AD384:AD438" si="313">COUNTIF(I384, 101)+COUNTIF(L384, 101)+COUNTIF(O384, 101)</f>
        <v>0</v>
      </c>
      <c r="AE384" s="169">
        <f t="shared" si="272"/>
        <v>0</v>
      </c>
      <c r="AF384" s="169">
        <f t="shared" si="273"/>
        <v>0</v>
      </c>
      <c r="AG384" s="169">
        <f t="shared" si="274"/>
        <v>0</v>
      </c>
      <c r="AH384" s="169">
        <f t="shared" si="275"/>
        <v>1</v>
      </c>
      <c r="AI384" s="169">
        <f t="shared" si="276"/>
        <v>0</v>
      </c>
      <c r="AJ384" s="169">
        <f t="shared" si="277"/>
        <v>0</v>
      </c>
      <c r="AK384" s="169">
        <f t="shared" si="278"/>
        <v>0</v>
      </c>
      <c r="AL384" s="169">
        <f t="shared" si="279"/>
        <v>1</v>
      </c>
      <c r="AM384" s="169">
        <f t="shared" si="280"/>
        <v>0</v>
      </c>
      <c r="AN384" s="169">
        <f t="shared" si="281"/>
        <v>0</v>
      </c>
      <c r="AO384" s="169">
        <f t="shared" si="282"/>
        <v>1</v>
      </c>
      <c r="AP384" s="169">
        <f t="shared" si="283"/>
        <v>0</v>
      </c>
      <c r="AQ384" s="169">
        <f t="shared" si="284"/>
        <v>0</v>
      </c>
      <c r="AR384" s="169">
        <f t="shared" si="285"/>
        <v>0</v>
      </c>
      <c r="AS384" s="169">
        <f t="shared" si="286"/>
        <v>0</v>
      </c>
      <c r="AT384" s="169">
        <f t="shared" si="287"/>
        <v>0</v>
      </c>
      <c r="AU384" s="169">
        <f t="shared" si="288"/>
        <v>0</v>
      </c>
      <c r="AV384" s="169">
        <f t="shared" si="289"/>
        <v>1</v>
      </c>
      <c r="AW384" s="169">
        <f t="shared" si="290"/>
        <v>1</v>
      </c>
      <c r="AX384" s="169">
        <f t="shared" si="291"/>
        <v>1</v>
      </c>
      <c r="AY384" s="169">
        <f t="shared" si="304"/>
        <v>0</v>
      </c>
      <c r="AZ384" s="169">
        <f t="shared" si="292"/>
        <v>0</v>
      </c>
      <c r="BA384" s="169">
        <f t="shared" si="293"/>
        <v>0</v>
      </c>
      <c r="BB384" s="169">
        <f t="shared" si="294"/>
        <v>1</v>
      </c>
      <c r="BC384" s="169">
        <f t="shared" si="295"/>
        <v>2</v>
      </c>
      <c r="BD384" s="169">
        <f t="shared" si="296"/>
        <v>0</v>
      </c>
      <c r="BE384" s="169">
        <f t="shared" si="297"/>
        <v>0</v>
      </c>
      <c r="BF384" s="169">
        <f t="shared" si="298"/>
        <v>1</v>
      </c>
      <c r="BG384" s="169">
        <f t="shared" si="299"/>
        <v>0</v>
      </c>
      <c r="BH384" s="169">
        <f t="shared" si="300"/>
        <v>0</v>
      </c>
      <c r="BI384" s="169">
        <f t="shared" si="301"/>
        <v>0</v>
      </c>
      <c r="BJ384" s="169">
        <f t="shared" si="302"/>
        <v>0</v>
      </c>
      <c r="BK384" s="167">
        <f t="shared" si="303"/>
        <v>0</v>
      </c>
      <c r="BL384" s="169">
        <f t="shared" si="305"/>
        <v>1</v>
      </c>
      <c r="BM384" s="169">
        <f t="shared" si="306"/>
        <v>0</v>
      </c>
      <c r="BN384" s="169">
        <f t="shared" si="307"/>
        <v>1</v>
      </c>
      <c r="BO384" s="169">
        <f t="shared" si="308"/>
        <v>0</v>
      </c>
      <c r="BP384" s="36">
        <f t="shared" si="309"/>
        <v>0</v>
      </c>
      <c r="BQ384">
        <f t="shared" si="310"/>
        <v>0</v>
      </c>
      <c r="BR384" s="36">
        <f t="shared" si="311"/>
        <v>2</v>
      </c>
      <c r="BS384" t="e">
        <f t="shared" si="312"/>
        <v>#N/A</v>
      </c>
    </row>
    <row r="385" spans="1:71">
      <c r="A385" s="59">
        <v>454</v>
      </c>
      <c r="B385" s="59">
        <v>1621141</v>
      </c>
      <c r="C385" s="160">
        <v>107843752.029026</v>
      </c>
      <c r="D385" s="59">
        <v>36998906</v>
      </c>
      <c r="E385" s="59">
        <v>36998906</v>
      </c>
      <c r="F385" s="59">
        <v>70844846.029026002</v>
      </c>
      <c r="G385" s="59">
        <v>3.125</v>
      </c>
      <c r="H385" s="59">
        <v>-7005519790.0321703</v>
      </c>
      <c r="I385" s="59">
        <v>415</v>
      </c>
      <c r="J385" s="59">
        <v>403</v>
      </c>
      <c r="K385" s="59">
        <v>0</v>
      </c>
      <c r="L385" s="59">
        <v>403</v>
      </c>
      <c r="M385" s="59">
        <v>415</v>
      </c>
      <c r="N385" s="59">
        <v>0</v>
      </c>
      <c r="O385" s="59">
        <v>0</v>
      </c>
      <c r="P385" s="59">
        <v>0</v>
      </c>
      <c r="Q385" s="59">
        <v>0</v>
      </c>
      <c r="R385" s="59">
        <v>2</v>
      </c>
      <c r="S385" s="59">
        <v>1</v>
      </c>
      <c r="T385" s="59">
        <f t="shared" si="262"/>
        <v>2</v>
      </c>
      <c r="U385" s="59">
        <f t="shared" si="263"/>
        <v>0</v>
      </c>
      <c r="V385" s="59">
        <f t="shared" si="264"/>
        <v>0</v>
      </c>
      <c r="W385" s="59">
        <f t="shared" si="265"/>
        <v>2</v>
      </c>
      <c r="X385" s="59">
        <f t="shared" si="266"/>
        <v>0</v>
      </c>
      <c r="Y385" s="59">
        <f t="shared" si="267"/>
        <v>0</v>
      </c>
      <c r="Z385" s="59">
        <f t="shared" si="268"/>
        <v>0</v>
      </c>
      <c r="AA385" s="59">
        <f t="shared" si="269"/>
        <v>0</v>
      </c>
      <c r="AB385" s="59">
        <f t="shared" si="270"/>
        <v>0</v>
      </c>
      <c r="AC385" s="59">
        <f t="shared" si="271"/>
        <v>0</v>
      </c>
      <c r="AD385" s="166">
        <f t="shared" si="313"/>
        <v>0</v>
      </c>
      <c r="AE385" s="169">
        <f t="shared" si="272"/>
        <v>0</v>
      </c>
      <c r="AF385" s="169">
        <f t="shared" si="273"/>
        <v>0</v>
      </c>
      <c r="AG385" s="169">
        <f t="shared" si="274"/>
        <v>0</v>
      </c>
      <c r="AH385" s="169">
        <f t="shared" si="275"/>
        <v>1</v>
      </c>
      <c r="AI385" s="169">
        <f t="shared" si="276"/>
        <v>0</v>
      </c>
      <c r="AJ385" s="169">
        <f t="shared" si="277"/>
        <v>0</v>
      </c>
      <c r="AK385" s="169">
        <f t="shared" si="278"/>
        <v>0</v>
      </c>
      <c r="AL385" s="169">
        <f t="shared" si="279"/>
        <v>1</v>
      </c>
      <c r="AM385" s="169">
        <f t="shared" si="280"/>
        <v>0</v>
      </c>
      <c r="AN385" s="169">
        <f t="shared" si="281"/>
        <v>0</v>
      </c>
      <c r="AO385" s="169">
        <f t="shared" si="282"/>
        <v>1</v>
      </c>
      <c r="AP385" s="169">
        <f t="shared" si="283"/>
        <v>0</v>
      </c>
      <c r="AQ385" s="169">
        <f t="shared" si="284"/>
        <v>0</v>
      </c>
      <c r="AR385" s="169">
        <f t="shared" si="285"/>
        <v>0</v>
      </c>
      <c r="AS385" s="169">
        <f t="shared" si="286"/>
        <v>0</v>
      </c>
      <c r="AT385" s="169">
        <f t="shared" si="287"/>
        <v>0</v>
      </c>
      <c r="AU385" s="169">
        <f t="shared" si="288"/>
        <v>0</v>
      </c>
      <c r="AV385" s="169">
        <f t="shared" si="289"/>
        <v>1</v>
      </c>
      <c r="AW385" s="169">
        <f t="shared" si="290"/>
        <v>1</v>
      </c>
      <c r="AX385" s="169">
        <f t="shared" si="291"/>
        <v>1</v>
      </c>
      <c r="AY385" s="169">
        <f t="shared" si="304"/>
        <v>0</v>
      </c>
      <c r="AZ385" s="169">
        <f t="shared" si="292"/>
        <v>0</v>
      </c>
      <c r="BA385" s="169">
        <f t="shared" si="293"/>
        <v>0</v>
      </c>
      <c r="BB385" s="169">
        <f t="shared" si="294"/>
        <v>1</v>
      </c>
      <c r="BC385" s="169">
        <f t="shared" si="295"/>
        <v>2</v>
      </c>
      <c r="BD385" s="169">
        <f t="shared" si="296"/>
        <v>0</v>
      </c>
      <c r="BE385" s="169">
        <f t="shared" si="297"/>
        <v>0</v>
      </c>
      <c r="BF385" s="169">
        <f t="shared" si="298"/>
        <v>0</v>
      </c>
      <c r="BG385" s="169">
        <f t="shared" si="299"/>
        <v>1</v>
      </c>
      <c r="BH385" s="169">
        <f t="shared" si="300"/>
        <v>1</v>
      </c>
      <c r="BI385" s="169">
        <f t="shared" si="301"/>
        <v>0</v>
      </c>
      <c r="BJ385" s="169">
        <f t="shared" si="302"/>
        <v>0</v>
      </c>
      <c r="BK385" s="167">
        <f t="shared" si="303"/>
        <v>0</v>
      </c>
      <c r="BL385" s="169">
        <f t="shared" si="305"/>
        <v>0</v>
      </c>
      <c r="BM385" s="169">
        <f t="shared" si="306"/>
        <v>1</v>
      </c>
      <c r="BN385" s="169">
        <f t="shared" si="307"/>
        <v>0</v>
      </c>
      <c r="BO385" s="169">
        <f t="shared" si="308"/>
        <v>1</v>
      </c>
      <c r="BP385" s="36">
        <f t="shared" si="309"/>
        <v>0</v>
      </c>
      <c r="BQ385">
        <f t="shared" si="310"/>
        <v>0</v>
      </c>
      <c r="BR385" s="36">
        <f t="shared" si="311"/>
        <v>4</v>
      </c>
      <c r="BS385" t="e">
        <f t="shared" si="312"/>
        <v>#N/A</v>
      </c>
    </row>
    <row r="386" spans="1:71">
      <c r="A386" s="59">
        <v>335</v>
      </c>
      <c r="B386" s="59">
        <v>191271</v>
      </c>
      <c r="C386" s="160">
        <v>116071428.07725701</v>
      </c>
      <c r="D386" s="59">
        <v>24017858</v>
      </c>
      <c r="E386" s="59">
        <v>42803572</v>
      </c>
      <c r="F386" s="59">
        <v>73267856.077257395</v>
      </c>
      <c r="G386" s="59">
        <v>742.85714721679699</v>
      </c>
      <c r="H386" s="59">
        <v>-4630908393.8869801</v>
      </c>
      <c r="I386" s="59">
        <v>0</v>
      </c>
      <c r="J386" s="59">
        <v>0</v>
      </c>
      <c r="K386" s="59">
        <v>0</v>
      </c>
      <c r="L386" s="59">
        <v>403</v>
      </c>
      <c r="M386" s="59">
        <v>417</v>
      </c>
      <c r="N386" s="59">
        <v>406</v>
      </c>
      <c r="O386" s="59">
        <v>0</v>
      </c>
      <c r="P386" s="59">
        <v>0</v>
      </c>
      <c r="Q386" s="59">
        <v>0</v>
      </c>
      <c r="R386" s="59">
        <v>2</v>
      </c>
      <c r="S386" s="59">
        <v>0</v>
      </c>
      <c r="T386" s="59">
        <f t="shared" si="262"/>
        <v>1</v>
      </c>
      <c r="U386" s="59">
        <f t="shared" si="263"/>
        <v>0</v>
      </c>
      <c r="V386" s="59">
        <f t="shared" si="264"/>
        <v>0</v>
      </c>
      <c r="W386" s="59">
        <f t="shared" si="265"/>
        <v>2</v>
      </c>
      <c r="X386" s="59">
        <f t="shared" si="266"/>
        <v>0</v>
      </c>
      <c r="Y386" s="59">
        <f t="shared" si="267"/>
        <v>0</v>
      </c>
      <c r="Z386" s="59">
        <f t="shared" si="268"/>
        <v>0</v>
      </c>
      <c r="AA386" s="59">
        <f t="shared" si="269"/>
        <v>0</v>
      </c>
      <c r="AB386" s="59">
        <f t="shared" si="270"/>
        <v>0</v>
      </c>
      <c r="AC386" s="59">
        <f t="shared" si="271"/>
        <v>0</v>
      </c>
      <c r="AD386" s="166">
        <f t="shared" si="313"/>
        <v>0</v>
      </c>
      <c r="AE386" s="169">
        <f t="shared" si="272"/>
        <v>0</v>
      </c>
      <c r="AF386" s="169">
        <f t="shared" si="273"/>
        <v>0</v>
      </c>
      <c r="AG386" s="169">
        <f t="shared" si="274"/>
        <v>0</v>
      </c>
      <c r="AH386" s="169">
        <f t="shared" si="275"/>
        <v>1</v>
      </c>
      <c r="AI386" s="169">
        <f t="shared" si="276"/>
        <v>0</v>
      </c>
      <c r="AJ386" s="169">
        <f t="shared" si="277"/>
        <v>0</v>
      </c>
      <c r="AK386" s="169">
        <f t="shared" si="278"/>
        <v>0</v>
      </c>
      <c r="AL386" s="169">
        <f t="shared" si="279"/>
        <v>1</v>
      </c>
      <c r="AM386" s="169">
        <f t="shared" si="280"/>
        <v>0</v>
      </c>
      <c r="AN386" s="169">
        <f t="shared" si="281"/>
        <v>0</v>
      </c>
      <c r="AO386" s="169">
        <f t="shared" si="282"/>
        <v>1</v>
      </c>
      <c r="AP386" s="169">
        <f t="shared" si="283"/>
        <v>0</v>
      </c>
      <c r="AQ386" s="169">
        <f t="shared" si="284"/>
        <v>0</v>
      </c>
      <c r="AR386" s="169">
        <f t="shared" si="285"/>
        <v>0</v>
      </c>
      <c r="AS386" s="169">
        <f t="shared" si="286"/>
        <v>0</v>
      </c>
      <c r="AT386" s="169">
        <f t="shared" si="287"/>
        <v>0</v>
      </c>
      <c r="AU386" s="169">
        <f t="shared" si="288"/>
        <v>0</v>
      </c>
      <c r="AV386" s="169">
        <f t="shared" si="289"/>
        <v>1</v>
      </c>
      <c r="AW386" s="169">
        <f t="shared" si="290"/>
        <v>1</v>
      </c>
      <c r="AX386" s="169">
        <f t="shared" si="291"/>
        <v>0</v>
      </c>
      <c r="AY386" s="169">
        <f t="shared" si="304"/>
        <v>1</v>
      </c>
      <c r="AZ386" s="169">
        <f t="shared" si="292"/>
        <v>0</v>
      </c>
      <c r="BA386" s="169">
        <f t="shared" si="293"/>
        <v>0</v>
      </c>
      <c r="BB386" s="169">
        <f t="shared" si="294"/>
        <v>1</v>
      </c>
      <c r="BC386" s="169">
        <f t="shared" si="295"/>
        <v>1</v>
      </c>
      <c r="BD386" s="169">
        <f t="shared" si="296"/>
        <v>0</v>
      </c>
      <c r="BE386" s="169">
        <f t="shared" si="297"/>
        <v>0</v>
      </c>
      <c r="BF386" s="169">
        <f t="shared" si="298"/>
        <v>0</v>
      </c>
      <c r="BG386" s="169">
        <f t="shared" si="299"/>
        <v>1</v>
      </c>
      <c r="BH386" s="169">
        <f t="shared" si="300"/>
        <v>0</v>
      </c>
      <c r="BI386" s="169">
        <f t="shared" si="301"/>
        <v>0</v>
      </c>
      <c r="BJ386" s="169">
        <f t="shared" si="302"/>
        <v>0</v>
      </c>
      <c r="BK386" s="167">
        <f t="shared" si="303"/>
        <v>0</v>
      </c>
      <c r="BL386" s="169">
        <f t="shared" si="305"/>
        <v>0</v>
      </c>
      <c r="BM386" s="169">
        <f t="shared" si="306"/>
        <v>1</v>
      </c>
      <c r="BN386" s="169">
        <f t="shared" si="307"/>
        <v>1</v>
      </c>
      <c r="BO386" s="169">
        <f t="shared" si="308"/>
        <v>0</v>
      </c>
      <c r="BP386" s="36">
        <f t="shared" si="309"/>
        <v>0</v>
      </c>
      <c r="BQ386">
        <f t="shared" si="310"/>
        <v>0</v>
      </c>
      <c r="BR386" s="36">
        <f t="shared" si="311"/>
        <v>1</v>
      </c>
      <c r="BS386" t="e">
        <f t="shared" si="312"/>
        <v>#N/A</v>
      </c>
    </row>
    <row r="387" spans="1:71">
      <c r="A387" s="59">
        <v>385</v>
      </c>
      <c r="B387" s="59">
        <v>222202</v>
      </c>
      <c r="C387" s="160">
        <v>116666669.27437</v>
      </c>
      <c r="D387" s="59">
        <v>43333336</v>
      </c>
      <c r="E387" s="59">
        <v>43333336</v>
      </c>
      <c r="F387" s="59">
        <v>73333333.274369895</v>
      </c>
      <c r="G387" s="59">
        <v>0</v>
      </c>
      <c r="H387" s="59">
        <v>-5688060316.5159197</v>
      </c>
      <c r="I387" s="59">
        <v>0</v>
      </c>
      <c r="J387" s="59">
        <v>0</v>
      </c>
      <c r="K387" s="59">
        <v>0</v>
      </c>
      <c r="L387" s="59">
        <v>0</v>
      </c>
      <c r="M387" s="59">
        <v>0</v>
      </c>
      <c r="N387" s="59">
        <v>0</v>
      </c>
      <c r="O387" s="59">
        <v>101</v>
      </c>
      <c r="P387" s="59">
        <v>0</v>
      </c>
      <c r="Q387" s="59">
        <v>0</v>
      </c>
      <c r="R387" s="59">
        <v>2</v>
      </c>
      <c r="S387" s="59">
        <v>0</v>
      </c>
      <c r="T387" s="59">
        <f t="shared" si="262"/>
        <v>0</v>
      </c>
      <c r="U387" s="59">
        <f t="shared" si="263"/>
        <v>0</v>
      </c>
      <c r="V387" s="59">
        <f t="shared" si="264"/>
        <v>0</v>
      </c>
      <c r="W387" s="59">
        <f t="shared" si="265"/>
        <v>0</v>
      </c>
      <c r="X387" s="59">
        <f t="shared" si="266"/>
        <v>0</v>
      </c>
      <c r="Y387" s="59">
        <f t="shared" si="267"/>
        <v>0</v>
      </c>
      <c r="Z387" s="59">
        <f t="shared" si="268"/>
        <v>0</v>
      </c>
      <c r="AA387" s="59">
        <f t="shared" si="269"/>
        <v>0</v>
      </c>
      <c r="AB387" s="59">
        <f t="shared" si="270"/>
        <v>0</v>
      </c>
      <c r="AC387" s="59">
        <f t="shared" si="271"/>
        <v>0</v>
      </c>
      <c r="AD387" s="166">
        <f t="shared" si="313"/>
        <v>1</v>
      </c>
      <c r="AE387" s="169">
        <f t="shared" si="272"/>
        <v>1</v>
      </c>
      <c r="AF387" s="169">
        <f t="shared" si="273"/>
        <v>0</v>
      </c>
      <c r="AG387" s="169">
        <f t="shared" si="274"/>
        <v>0</v>
      </c>
      <c r="AH387" s="169">
        <f t="shared" si="275"/>
        <v>1</v>
      </c>
      <c r="AI387" s="169">
        <f t="shared" si="276"/>
        <v>0</v>
      </c>
      <c r="AJ387" s="169">
        <f t="shared" si="277"/>
        <v>0</v>
      </c>
      <c r="AK387" s="169">
        <f t="shared" si="278"/>
        <v>0</v>
      </c>
      <c r="AL387" s="169">
        <f t="shared" si="279"/>
        <v>1</v>
      </c>
      <c r="AM387" s="169">
        <f t="shared" si="280"/>
        <v>0</v>
      </c>
      <c r="AN387" s="169">
        <f t="shared" si="281"/>
        <v>0</v>
      </c>
      <c r="AO387" s="169">
        <f t="shared" si="282"/>
        <v>1</v>
      </c>
      <c r="AP387" s="169">
        <f t="shared" si="283"/>
        <v>0</v>
      </c>
      <c r="AQ387" s="169">
        <f t="shared" si="284"/>
        <v>0</v>
      </c>
      <c r="AR387" s="169">
        <f t="shared" si="285"/>
        <v>0</v>
      </c>
      <c r="AS387" s="169">
        <f t="shared" si="286"/>
        <v>0</v>
      </c>
      <c r="AT387" s="169">
        <f t="shared" si="287"/>
        <v>0</v>
      </c>
      <c r="AU387" s="169">
        <f t="shared" si="288"/>
        <v>0</v>
      </c>
      <c r="AV387" s="169">
        <f t="shared" si="289"/>
        <v>1</v>
      </c>
      <c r="AW387" s="169">
        <f t="shared" si="290"/>
        <v>0</v>
      </c>
      <c r="AX387" s="169">
        <f t="shared" si="291"/>
        <v>0</v>
      </c>
      <c r="AY387" s="169">
        <f t="shared" si="304"/>
        <v>0</v>
      </c>
      <c r="AZ387" s="169">
        <f t="shared" si="292"/>
        <v>0</v>
      </c>
      <c r="BA387" s="169">
        <f t="shared" si="293"/>
        <v>0</v>
      </c>
      <c r="BB387" s="169">
        <f t="shared" si="294"/>
        <v>1</v>
      </c>
      <c r="BC387" s="169">
        <f t="shared" si="295"/>
        <v>0</v>
      </c>
      <c r="BD387" s="169">
        <f t="shared" si="296"/>
        <v>1</v>
      </c>
      <c r="BE387" s="169">
        <f t="shared" si="297"/>
        <v>0</v>
      </c>
      <c r="BF387" s="169">
        <f t="shared" si="298"/>
        <v>0</v>
      </c>
      <c r="BG387" s="169">
        <f t="shared" si="299"/>
        <v>0</v>
      </c>
      <c r="BH387" s="169">
        <f t="shared" si="300"/>
        <v>0</v>
      </c>
      <c r="BI387" s="169">
        <f t="shared" si="301"/>
        <v>0</v>
      </c>
      <c r="BJ387" s="169">
        <f t="shared" si="302"/>
        <v>0</v>
      </c>
      <c r="BK387" s="167">
        <f t="shared" si="303"/>
        <v>0</v>
      </c>
      <c r="BL387" s="169">
        <f t="shared" si="305"/>
        <v>0</v>
      </c>
      <c r="BM387" s="169">
        <f t="shared" si="306"/>
        <v>1</v>
      </c>
      <c r="BN387" s="169">
        <f t="shared" si="307"/>
        <v>1</v>
      </c>
      <c r="BO387" s="169">
        <f t="shared" si="308"/>
        <v>0</v>
      </c>
      <c r="BP387" s="36">
        <f t="shared" si="309"/>
        <v>1</v>
      </c>
      <c r="BQ387">
        <f t="shared" si="310"/>
        <v>0</v>
      </c>
      <c r="BR387" s="36">
        <f t="shared" si="311"/>
        <v>0</v>
      </c>
      <c r="BS387" t="e">
        <f t="shared" si="312"/>
        <v>#N/A</v>
      </c>
    </row>
    <row r="388" spans="1:71">
      <c r="A388" s="59">
        <v>141</v>
      </c>
      <c r="B388" s="59">
        <v>112191</v>
      </c>
      <c r="C388" s="160">
        <v>110357142.3873</v>
      </c>
      <c r="D388" s="59">
        <v>35249999</v>
      </c>
      <c r="E388" s="59">
        <v>35249999</v>
      </c>
      <c r="F388" s="59">
        <v>75107143.387300104</v>
      </c>
      <c r="G388" s="59">
        <v>0</v>
      </c>
      <c r="H388" s="59">
        <v>-1977315681.8227899</v>
      </c>
      <c r="I388" s="59">
        <v>101</v>
      </c>
      <c r="J388" s="59">
        <v>0</v>
      </c>
      <c r="K388" s="59">
        <v>0</v>
      </c>
      <c r="L388" s="59">
        <v>101</v>
      </c>
      <c r="M388" s="59">
        <v>0</v>
      </c>
      <c r="N388" s="59">
        <v>0</v>
      </c>
      <c r="O388" s="59">
        <v>101</v>
      </c>
      <c r="P388" s="59">
        <v>0</v>
      </c>
      <c r="Q388" s="59">
        <v>0</v>
      </c>
      <c r="R388" s="59">
        <v>2</v>
      </c>
      <c r="S388" s="59">
        <v>0</v>
      </c>
      <c r="T388" s="59">
        <f t="shared" ref="T388:T438" si="314">COUNTIFS(I388, "&gt;400", I388, "&lt;500")+COUNTIFS(L388, "&gt;400", L388, "&lt;500")+COUNTIFS(O388, "&gt;400", O388, "&lt;500")</f>
        <v>0</v>
      </c>
      <c r="U388" s="59">
        <f t="shared" ref="U388:U438" si="315">COUNTIFS(J388, "&gt;200", J388, "&lt;400")+COUNTIFS(L388, "&gt;200", L388, "&lt;400")+COUNTIFS(O388, "&gt;200", O388, "&lt;400")</f>
        <v>0</v>
      </c>
      <c r="V388" s="59">
        <f t="shared" ref="V388:V438" si="316">COUNTIF($I388, 102)+COUNTIF($L388, 102)+COUNTIF($O388, 102)</f>
        <v>0</v>
      </c>
      <c r="W388" s="59">
        <f t="shared" ref="W388:W438" si="317">IF(AND(J388&gt;399, J388&lt;500), 1,0) + IF(AND(K388&gt;399, K388&lt;500), 1,0) +IF(AND(M388&gt;399, M388&lt;500), 1,0) +IF(AND(N388&gt;399, N388&lt;500), 1,0) +IF(AND(P388&gt;399, P388&lt;500), 1,0) +IF(AND(Q388&gt;399, Q388&lt;500), 1,0)</f>
        <v>0</v>
      </c>
      <c r="X388" s="59">
        <f t="shared" ref="X388:X438" si="318">IF(AND(J388&gt;700, J388&lt;890), 1,0) + IF(AND(K388&gt;700, K388&lt;890), 1,0) +IF(AND(M388&gt;700, M388&lt;890), 1,0) +IF(AND(N388&gt;700, N388&lt;890), 1,0) +IF(AND(P388&gt;700, P388&lt;890), 1,0) +IF(AND(Q388&gt;700, Q388&lt;890), 1,0)</f>
        <v>0</v>
      </c>
      <c r="Y388" s="59">
        <f t="shared" ref="Y388:Y438" si="319">IF(AND(J388&gt;200, J388&lt;400), 1,0) + IF(AND(K388&gt;200, K388&lt;400), 1,0) +IF(AND(M388&gt;200, M388&lt;400), 1,0) +IF(AND(N388&gt;200, N388&lt;400), 1,0) +IF(AND(P388&gt;200, P388&lt;400), 1,0) +IF(AND(Q388&gt;200, Q388&lt;400), 1,0)</f>
        <v>0</v>
      </c>
      <c r="Z388" s="59">
        <f t="shared" ref="Z388:Z438" si="320">IF(J388=101, 1,0) + IF(K388=101, 1,0) +IF(M388=101, 1,0) +IF(N388=101, 1,0) +IF(P388=101, 1,0) +IF(Q388=101, 1,0)</f>
        <v>0</v>
      </c>
      <c r="AA388" s="59">
        <f t="shared" ref="AA388:AA438" si="321">IF(J388=102, 1,0) + IF(K388=102, 1,0) +IF(M388=102, 1,0) +IF(N388=102, 1,0) +IF(P388=102, 1,0) +IF(Q388=102, 1,0)</f>
        <v>0</v>
      </c>
      <c r="AB388" s="59">
        <f t="shared" ref="AB388:AB438" si="322">IF(AND(J388&gt;500, J388&lt;600), 1,0) + IF(AND(K388&gt;500, K388&lt;600), 1,0) +IF(AND(M388&gt;500, M388&lt;600), 1,0) +IF(AND(N388&gt;500, N388&lt;600), 1,0) +IF(AND(P388&gt;500, P388&lt;600), 1,0) +IF(AND(Q388&gt;500, Q388&lt;600), 1,0)</f>
        <v>0</v>
      </c>
      <c r="AC388" s="59">
        <f t="shared" ref="AC388:AC438" si="323">IF(AND(J388&gt;0, SUM(W388:AB388)=0), 1,0) + IF(AND(K388&gt;0, SUM(W388:AB388)=0), 1,0) +IF(AND(M388&gt;0, SUM(W388:AB388)=0), 1,0) +IF(AND(N388&gt;0, SUM(W388:AB388)=0), 1,0) +IF(AND(P388&gt;0, SUM(W388:AB388)=0), 1,0) +IF(AND(Q388&gt;0, SUM(W388:AB388)=0), 1,0)</f>
        <v>0</v>
      </c>
      <c r="AD388" s="166">
        <f t="shared" si="313"/>
        <v>3</v>
      </c>
      <c r="AE388" s="169">
        <f t="shared" ref="AE388:AE438" si="324">IF(AD388=1, 1,0)</f>
        <v>0</v>
      </c>
      <c r="AF388" s="169">
        <f t="shared" ref="AF388:AF438" si="325">IF(AD388&gt;=2, 1,0)</f>
        <v>1</v>
      </c>
      <c r="AG388" s="169">
        <f t="shared" ref="AG388:AG438" si="326">IF(IF(I388=101,1,0) * IF(J388&lt;&gt;0, 1,0) +IF(I388=101,1,0)* IF(K388&lt;&gt;0, 1,0) + IF(L388=101,1,0) * IF(M388&lt;&gt;0, 1,0) +IF(L388=101,1,0)* IF(N388&lt;&gt;0, 1,0) + IF(O388=101,1,0) * IF(P388&lt;&gt;0, 1,0) +IF(O388=101,1,0)* IF(Q388&lt;&gt;0, 1,0)&gt;0, 1,0)</f>
        <v>0</v>
      </c>
      <c r="AH388" s="169">
        <f t="shared" ref="AH388:AH438" si="327">IF(AG388=0, 1,0)</f>
        <v>1</v>
      </c>
      <c r="AI388" s="169">
        <f t="shared" ref="AI388:AI438" si="328">IF(AND(AD388&gt;0, T388&gt;0), 1, 0)</f>
        <v>0</v>
      </c>
      <c r="AJ388" s="169">
        <f t="shared" ref="AJ388:AJ438" si="329">IF(AND(AD388&gt;0, V388&gt;0), 1, 0)</f>
        <v>0</v>
      </c>
      <c r="AK388" s="169">
        <f t="shared" ref="AK388:AK438" si="330">IF(AND(AD388&gt;0, U388&gt;0), 1, 0)</f>
        <v>0</v>
      </c>
      <c r="AL388" s="169">
        <f t="shared" ref="AL388:AL438" si="331">IF(SUM(AI388:AK388)&gt;0,0,1)</f>
        <v>1</v>
      </c>
      <c r="AM388" s="169">
        <f t="shared" ref="AM388:AM438" si="332">IF(V388&gt;0, 1,0)</f>
        <v>0</v>
      </c>
      <c r="AN388" s="169">
        <f t="shared" ref="AN388:AN438" si="333">IF(I388=102,1,0) * IF(J388&lt;&gt;0, 1,0) +IF(I388=102,1,0)* IF(K388&lt;&gt;0, 1,0) + IF(L388=102,1,0) * IF(M388&lt;&gt;0, 1,0) +IF(L388=102,1,0)* IF(N388&lt;&gt;0, 1,0) + IF(O388=102,1,0) * IF(P388&lt;&gt;0, 1,0) +IF(O388=102,1,0)* IF(Q388&lt;&gt;0, 1,0)</f>
        <v>0</v>
      </c>
      <c r="AO388" s="169">
        <f t="shared" ref="AO388:AO438" si="334">IF(AN388=0, 1,0)</f>
        <v>1</v>
      </c>
      <c r="AP388" s="169">
        <f t="shared" ref="AP388:AP438" si="335">IF(V388&gt;1,1,0)</f>
        <v>0</v>
      </c>
      <c r="AQ388" s="169">
        <f t="shared" ref="AQ388:AQ438" si="336">IF(V388 = 1, 1, 0)</f>
        <v>0</v>
      </c>
      <c r="AR388" s="169">
        <f t="shared" ref="AR388:AR438" si="337">IF(SUM(AS388:AU388)&gt;0, 1,0)</f>
        <v>0</v>
      </c>
      <c r="AS388" s="169">
        <f t="shared" ref="AS388:AS438" si="338">IF(AND(T388&gt;0, V388&gt;0), 1,0)</f>
        <v>0</v>
      </c>
      <c r="AT388" s="169">
        <f t="shared" ref="AT388:AT438" si="339">AJ388</f>
        <v>0</v>
      </c>
      <c r="AU388" s="169">
        <f t="shared" ref="AU388:AU438" si="340">IF(AND(V388&gt;0, U388&gt;0),1,0)</f>
        <v>0</v>
      </c>
      <c r="AV388" s="169">
        <f t="shared" ref="AV388:AV438" si="341">IF(SUM(AS388:AU388)&gt;0,0,1)</f>
        <v>1</v>
      </c>
      <c r="AW388" s="169">
        <f t="shared" ref="AW388:AW438" si="342">IF(T388&gt;0,1,0)</f>
        <v>0</v>
      </c>
      <c r="AX388" s="169">
        <f t="shared" ref="AX388:AX438" si="343">IF(T388&gt;1, 1,0)</f>
        <v>0</v>
      </c>
      <c r="AY388" s="169">
        <f t="shared" si="304"/>
        <v>0</v>
      </c>
      <c r="AZ388" s="169">
        <f t="shared" ref="AZ388:AZ438" si="344">IF(SUM(AS388,AI388)&gt;0,1,0)</f>
        <v>0</v>
      </c>
      <c r="BA388" s="169">
        <f t="shared" ref="BA388:BA438" si="345">IF(AND(AW388&gt;0, X388&gt;0),1,0)+IF(AND(AW388&gt;0, (COUNTIFS(I388, "&gt;700", L388, "&gt;700", O388, "&gt;700")&gt;0)),1,0)</f>
        <v>0</v>
      </c>
      <c r="BB388" s="169">
        <f t="shared" ref="BB388:BB438" si="346">IF(BA388 = 0, 1,0)</f>
        <v>1</v>
      </c>
      <c r="BC388" s="169">
        <f t="shared" ref="BC388:BC438" si="347">IF(COUNTIFS(I388, "&gt;400", I388,"&lt;600"),1,0) * IF(COUNTIFS(J388,"&gt;0", J388,"&lt;700")+  COUNTIFS(K388,"&gt;0", K388,"&lt;700")&gt;0,1,0) + IF(COUNTIFS(L388, "&gt;400", L388,"&lt;600"),1,0) * IF(COUNTIFS(M388,"&gt;0", M388,"&lt;700")+ COUNTIFS(N388,"&gt;0", N388,"&lt;700")&gt;0,1,0) + IF(COUNTIFS(O388, "&gt;400", O388,"&lt;600"),1,0) * IF(COUNTIFS(P388,"&gt;0", P388,"&lt;700")+  COUNTIFS(Q388,"&gt;0", Q388,"&lt;700")&gt;0,1,0)</f>
        <v>0</v>
      </c>
      <c r="BD388" s="169">
        <f t="shared" ref="BD388:BD438" si="348">IF(BC388 = 0, 1,0)</f>
        <v>1</v>
      </c>
      <c r="BE388" s="169">
        <f t="shared" ref="BE388:BE438" si="349">COUNTIF(I388, 406)+COUNTIF(L388, 406)+COUNTIF(O388, 406)</f>
        <v>0</v>
      </c>
      <c r="BF388" s="169">
        <f t="shared" ref="BF388:BF438" si="350">COUNTIF(I388, 417)+COUNTIF(L388, 417)+COUNTIF(O388, 417)</f>
        <v>0</v>
      </c>
      <c r="BG388" s="169">
        <f t="shared" ref="BG388:BG438" si="351">COUNTIF(I388, 403)+COUNTIF(L388, 403)+COUNTIF(O388, 403)</f>
        <v>0</v>
      </c>
      <c r="BH388" s="169">
        <f t="shared" ref="BH388:BH438" si="352">COUNTIF(I388, 415)+COUNTIF(L388, 415)+COUNTIF(O388, 415)</f>
        <v>0</v>
      </c>
      <c r="BI388" s="169">
        <f t="shared" ref="BI388:BI438" si="353">COUNTIF(I388, 405)+COUNTIF(L388, 405)+COUNTIF(O388, 405)</f>
        <v>0</v>
      </c>
      <c r="BJ388" s="169">
        <f t="shared" ref="BJ388:BJ438" si="354">IF(OR(COUNTIF(I388, 416)=1, COUNTIF(I388, 412)=1), 1,0)   +IF(OR(COUNTIF(L388, 416)=1, COUNTIF(L388, 412)=1), 1,0)+IF(OR(COUNTIF(O388, 416)=1, COUNTIF(O388, 412)=1), 1,0)</f>
        <v>0</v>
      </c>
      <c r="BK388" s="167">
        <f t="shared" ref="BK388:BK438" si="355">IF(AND(AW388&gt;0, SUM(BE388:BJ388) = 0), 1,0)</f>
        <v>0</v>
      </c>
      <c r="BL388" s="169">
        <f t="shared" si="305"/>
        <v>0</v>
      </c>
      <c r="BM388" s="169">
        <f t="shared" si="306"/>
        <v>1</v>
      </c>
      <c r="BN388" s="169">
        <f t="shared" si="307"/>
        <v>1</v>
      </c>
      <c r="BO388" s="169">
        <f t="shared" si="308"/>
        <v>0</v>
      </c>
      <c r="BP388" s="36">
        <f t="shared" si="309"/>
        <v>1</v>
      </c>
      <c r="BQ388">
        <f t="shared" si="310"/>
        <v>0</v>
      </c>
      <c r="BR388" s="36">
        <f t="shared" si="311"/>
        <v>0</v>
      </c>
      <c r="BS388" t="e">
        <f t="shared" si="312"/>
        <v>#N/A</v>
      </c>
    </row>
    <row r="389" spans="1:71">
      <c r="A389" s="59">
        <v>447</v>
      </c>
      <c r="B389" s="59">
        <v>251175</v>
      </c>
      <c r="C389" s="160">
        <v>153571427.917602</v>
      </c>
      <c r="D389" s="59">
        <v>65164285.5</v>
      </c>
      <c r="E389" s="59">
        <v>77485714</v>
      </c>
      <c r="F389" s="59">
        <v>76085713.917602107</v>
      </c>
      <c r="G389" s="59">
        <v>267.85714721679699</v>
      </c>
      <c r="H389" s="59">
        <v>-6869805705.8960304</v>
      </c>
      <c r="I389" s="59">
        <v>417</v>
      </c>
      <c r="J389" s="59">
        <v>406</v>
      </c>
      <c r="K389" s="59">
        <v>0</v>
      </c>
      <c r="L389" s="59">
        <v>411</v>
      </c>
      <c r="M389" s="59">
        <v>0</v>
      </c>
      <c r="N389" s="59">
        <v>0</v>
      </c>
      <c r="O389" s="59">
        <v>417</v>
      </c>
      <c r="P389" s="59">
        <v>406</v>
      </c>
      <c r="Q389" s="59">
        <v>0</v>
      </c>
      <c r="R389" s="59">
        <v>1</v>
      </c>
      <c r="S389" s="59">
        <v>0</v>
      </c>
      <c r="T389" s="59">
        <f t="shared" si="314"/>
        <v>3</v>
      </c>
      <c r="U389" s="59">
        <f t="shared" si="315"/>
        <v>0</v>
      </c>
      <c r="V389" s="59">
        <f t="shared" si="316"/>
        <v>0</v>
      </c>
      <c r="W389" s="59">
        <f t="shared" si="317"/>
        <v>2</v>
      </c>
      <c r="X389" s="59">
        <f t="shared" si="318"/>
        <v>0</v>
      </c>
      <c r="Y389" s="59">
        <f t="shared" si="319"/>
        <v>0</v>
      </c>
      <c r="Z389" s="59">
        <f t="shared" si="320"/>
        <v>0</v>
      </c>
      <c r="AA389" s="59">
        <f t="shared" si="321"/>
        <v>0</v>
      </c>
      <c r="AB389" s="59">
        <f t="shared" si="322"/>
        <v>0</v>
      </c>
      <c r="AC389" s="59">
        <f t="shared" si="323"/>
        <v>0</v>
      </c>
      <c r="AD389" s="166">
        <f t="shared" si="313"/>
        <v>0</v>
      </c>
      <c r="AE389" s="169">
        <f t="shared" si="324"/>
        <v>0</v>
      </c>
      <c r="AF389" s="169">
        <f t="shared" si="325"/>
        <v>0</v>
      </c>
      <c r="AG389" s="169">
        <f t="shared" si="326"/>
        <v>0</v>
      </c>
      <c r="AH389" s="169">
        <f t="shared" si="327"/>
        <v>1</v>
      </c>
      <c r="AI389" s="169">
        <f t="shared" si="328"/>
        <v>0</v>
      </c>
      <c r="AJ389" s="169">
        <f t="shared" si="329"/>
        <v>0</v>
      </c>
      <c r="AK389" s="169">
        <f t="shared" si="330"/>
        <v>0</v>
      </c>
      <c r="AL389" s="169">
        <f t="shared" si="331"/>
        <v>1</v>
      </c>
      <c r="AM389" s="169">
        <f t="shared" si="332"/>
        <v>0</v>
      </c>
      <c r="AN389" s="169">
        <f t="shared" si="333"/>
        <v>0</v>
      </c>
      <c r="AO389" s="169">
        <f t="shared" si="334"/>
        <v>1</v>
      </c>
      <c r="AP389" s="169">
        <f t="shared" si="335"/>
        <v>0</v>
      </c>
      <c r="AQ389" s="169">
        <f t="shared" si="336"/>
        <v>0</v>
      </c>
      <c r="AR389" s="169">
        <f t="shared" si="337"/>
        <v>0</v>
      </c>
      <c r="AS389" s="169">
        <f t="shared" si="338"/>
        <v>0</v>
      </c>
      <c r="AT389" s="169">
        <f t="shared" si="339"/>
        <v>0</v>
      </c>
      <c r="AU389" s="169">
        <f t="shared" si="340"/>
        <v>0</v>
      </c>
      <c r="AV389" s="169">
        <f t="shared" si="341"/>
        <v>1</v>
      </c>
      <c r="AW389" s="169">
        <f t="shared" si="342"/>
        <v>1</v>
      </c>
      <c r="AX389" s="169">
        <f t="shared" si="343"/>
        <v>1</v>
      </c>
      <c r="AY389" s="169">
        <f t="shared" ref="AY389:AY438" si="356">IF(T389=1, 1, 0)</f>
        <v>0</v>
      </c>
      <c r="AZ389" s="169">
        <f t="shared" si="344"/>
        <v>0</v>
      </c>
      <c r="BA389" s="169">
        <f t="shared" si="345"/>
        <v>0</v>
      </c>
      <c r="BB389" s="169">
        <f t="shared" si="346"/>
        <v>1</v>
      </c>
      <c r="BC389" s="169">
        <f t="shared" si="347"/>
        <v>2</v>
      </c>
      <c r="BD389" s="169">
        <f t="shared" si="348"/>
        <v>0</v>
      </c>
      <c r="BE389" s="169">
        <f t="shared" si="349"/>
        <v>0</v>
      </c>
      <c r="BF389" s="169">
        <f t="shared" si="350"/>
        <v>2</v>
      </c>
      <c r="BG389" s="169">
        <f t="shared" si="351"/>
        <v>0</v>
      </c>
      <c r="BH389" s="169">
        <f t="shared" si="352"/>
        <v>0</v>
      </c>
      <c r="BI389" s="169">
        <f t="shared" si="353"/>
        <v>0</v>
      </c>
      <c r="BJ389" s="169">
        <f t="shared" si="354"/>
        <v>0</v>
      </c>
      <c r="BK389" s="167">
        <f t="shared" si="355"/>
        <v>0</v>
      </c>
      <c r="BL389" s="169">
        <f t="shared" ref="BL389:BL445" si="357">IF(R389 = 1, 1,0)</f>
        <v>1</v>
      </c>
      <c r="BM389" s="169">
        <f t="shared" ref="BM389:BM445" si="358">IF(R389 = 2, 1,0)</f>
        <v>0</v>
      </c>
      <c r="BN389" s="169">
        <f t="shared" ref="BN389:BN445" si="359">IF(S389 = 1, 0,1)</f>
        <v>1</v>
      </c>
      <c r="BO389" s="169">
        <f t="shared" ref="BO389:BO445" si="360">IF(S389 = 1, 1,0)</f>
        <v>0</v>
      </c>
      <c r="BP389" s="36">
        <f t="shared" ref="BP389:BP438" si="361">IF(SUM($AE$2:$AF$2)&gt;0, SUMPRODUCT($AE$2:$AF$2, AE389:AF389),IF(SUM(AE389:AF389)&gt;0, 0,1))*SUMPRODUCT($AG$2:$AH$2, AG389:AH389)*SUMPRODUCT($AI$2:$AL$2, AI389:AL389)*SUMPRODUCT($BL$2:$BM$2,BL389:BM389)*SUMPRODUCT($BN$2:$BO$2,BN389:BO389)</f>
        <v>0</v>
      </c>
      <c r="BQ389">
        <f t="shared" ref="BQ389:BQ438" si="362">(SUMPRODUCT($AN$2:$AO$2, AN389:AO389)*SUMPRODUCT($AP$2:$AR$2, AP389:AR389)*SUMPRODUCT($AS$2:$AV$2, AS389:AV389))*SUMPRODUCT($BL$2:$BM$2,BL389:BM389)*SUMPRODUCT($BN$2:$BO$2,BN389:BO389)</f>
        <v>0</v>
      </c>
      <c r="BR389" s="36">
        <f t="shared" ref="BR389:BR438" si="363">SUMPRODUCT($AX$2:$AZ$2, AX389:AZ389)*SUMPRODUCT($BA$2:$BB$2, BA389:BB389)*SUMPRODUCT($BC$2:$BD$2, BC389:BD389)*SUMPRODUCT($BE$2:$BK$2, BE389:BK389)*SUMPRODUCT($BL$2:$BM$2,BL389:BM389)*SUMPRODUCT($BN$2:$BO$2,BN389:BO389)</f>
        <v>4</v>
      </c>
      <c r="BS389" t="e">
        <f t="shared" ref="BS389:BS438" si="364">IF((BP389*$AD$2+BQ389*$AM$2+BR389*$AW$2)&gt;0,  F389,NA())</f>
        <v>#N/A</v>
      </c>
    </row>
    <row r="390" spans="1:71">
      <c r="A390" s="59">
        <v>336</v>
      </c>
      <c r="B390" s="59">
        <v>191286</v>
      </c>
      <c r="C390" s="160">
        <v>139285713.692709</v>
      </c>
      <c r="D390" s="59">
        <v>58078569.5</v>
      </c>
      <c r="E390" s="59">
        <v>62364284</v>
      </c>
      <c r="F390" s="59">
        <v>76921429.692708895</v>
      </c>
      <c r="G390" s="59">
        <v>467.857139587402</v>
      </c>
      <c r="H390" s="59">
        <v>-4651683391.4385204</v>
      </c>
      <c r="I390" s="59">
        <v>0</v>
      </c>
      <c r="J390" s="59">
        <v>0</v>
      </c>
      <c r="K390" s="59">
        <v>0</v>
      </c>
      <c r="L390" s="59">
        <v>406</v>
      </c>
      <c r="M390" s="59">
        <v>0</v>
      </c>
      <c r="N390" s="59">
        <v>0</v>
      </c>
      <c r="O390" s="59">
        <v>0</v>
      </c>
      <c r="P390" s="59">
        <v>0</v>
      </c>
      <c r="Q390" s="59">
        <v>0</v>
      </c>
      <c r="R390" s="59">
        <v>2</v>
      </c>
      <c r="S390" s="59">
        <v>0</v>
      </c>
      <c r="T390" s="59">
        <f t="shared" si="314"/>
        <v>1</v>
      </c>
      <c r="U390" s="59">
        <f t="shared" si="315"/>
        <v>0</v>
      </c>
      <c r="V390" s="59">
        <f t="shared" si="316"/>
        <v>0</v>
      </c>
      <c r="W390" s="59">
        <f t="shared" si="317"/>
        <v>0</v>
      </c>
      <c r="X390" s="59">
        <f t="shared" si="318"/>
        <v>0</v>
      </c>
      <c r="Y390" s="59">
        <f t="shared" si="319"/>
        <v>0</v>
      </c>
      <c r="Z390" s="59">
        <f t="shared" si="320"/>
        <v>0</v>
      </c>
      <c r="AA390" s="59">
        <f t="shared" si="321"/>
        <v>0</v>
      </c>
      <c r="AB390" s="59">
        <f t="shared" si="322"/>
        <v>0</v>
      </c>
      <c r="AC390" s="59">
        <f t="shared" si="323"/>
        <v>0</v>
      </c>
      <c r="AD390" s="166">
        <f t="shared" si="313"/>
        <v>0</v>
      </c>
      <c r="AE390" s="169">
        <f t="shared" si="324"/>
        <v>0</v>
      </c>
      <c r="AF390" s="169">
        <f t="shared" si="325"/>
        <v>0</v>
      </c>
      <c r="AG390" s="169">
        <f t="shared" si="326"/>
        <v>0</v>
      </c>
      <c r="AH390" s="169">
        <f t="shared" si="327"/>
        <v>1</v>
      </c>
      <c r="AI390" s="169">
        <f t="shared" si="328"/>
        <v>0</v>
      </c>
      <c r="AJ390" s="169">
        <f t="shared" si="329"/>
        <v>0</v>
      </c>
      <c r="AK390" s="169">
        <f t="shared" si="330"/>
        <v>0</v>
      </c>
      <c r="AL390" s="169">
        <f t="shared" si="331"/>
        <v>1</v>
      </c>
      <c r="AM390" s="169">
        <f t="shared" si="332"/>
        <v>0</v>
      </c>
      <c r="AN390" s="169">
        <f t="shared" si="333"/>
        <v>0</v>
      </c>
      <c r="AO390" s="169">
        <f t="shared" si="334"/>
        <v>1</v>
      </c>
      <c r="AP390" s="169">
        <f t="shared" si="335"/>
        <v>0</v>
      </c>
      <c r="AQ390" s="169">
        <f t="shared" si="336"/>
        <v>0</v>
      </c>
      <c r="AR390" s="169">
        <f t="shared" si="337"/>
        <v>0</v>
      </c>
      <c r="AS390" s="169">
        <f t="shared" si="338"/>
        <v>0</v>
      </c>
      <c r="AT390" s="169">
        <f t="shared" si="339"/>
        <v>0</v>
      </c>
      <c r="AU390" s="169">
        <f t="shared" si="340"/>
        <v>0</v>
      </c>
      <c r="AV390" s="169">
        <f t="shared" si="341"/>
        <v>1</v>
      </c>
      <c r="AW390" s="169">
        <f t="shared" si="342"/>
        <v>1</v>
      </c>
      <c r="AX390" s="169">
        <f t="shared" si="343"/>
        <v>0</v>
      </c>
      <c r="AY390" s="169">
        <f t="shared" si="356"/>
        <v>1</v>
      </c>
      <c r="AZ390" s="169">
        <f t="shared" si="344"/>
        <v>0</v>
      </c>
      <c r="BA390" s="169">
        <f t="shared" si="345"/>
        <v>0</v>
      </c>
      <c r="BB390" s="169">
        <f t="shared" si="346"/>
        <v>1</v>
      </c>
      <c r="BC390" s="169">
        <f t="shared" si="347"/>
        <v>0</v>
      </c>
      <c r="BD390" s="169">
        <f t="shared" si="348"/>
        <v>1</v>
      </c>
      <c r="BE390" s="169">
        <f t="shared" si="349"/>
        <v>1</v>
      </c>
      <c r="BF390" s="169">
        <f t="shared" si="350"/>
        <v>0</v>
      </c>
      <c r="BG390" s="169">
        <f t="shared" si="351"/>
        <v>0</v>
      </c>
      <c r="BH390" s="169">
        <f t="shared" si="352"/>
        <v>0</v>
      </c>
      <c r="BI390" s="169">
        <f t="shared" si="353"/>
        <v>0</v>
      </c>
      <c r="BJ390" s="169">
        <f t="shared" si="354"/>
        <v>0</v>
      </c>
      <c r="BK390" s="167">
        <f t="shared" si="355"/>
        <v>0</v>
      </c>
      <c r="BL390" s="169">
        <f t="shared" si="357"/>
        <v>0</v>
      </c>
      <c r="BM390" s="169">
        <f t="shared" si="358"/>
        <v>1</v>
      </c>
      <c r="BN390" s="169">
        <f t="shared" si="359"/>
        <v>1</v>
      </c>
      <c r="BO390" s="169">
        <f t="shared" si="360"/>
        <v>0</v>
      </c>
      <c r="BP390" s="36">
        <f t="shared" si="361"/>
        <v>0</v>
      </c>
      <c r="BQ390">
        <f t="shared" si="362"/>
        <v>0</v>
      </c>
      <c r="BR390" s="36">
        <f t="shared" si="363"/>
        <v>1</v>
      </c>
      <c r="BS390" t="e">
        <f t="shared" si="364"/>
        <v>#N/A</v>
      </c>
    </row>
    <row r="391" spans="1:71">
      <c r="A391" s="59">
        <v>135</v>
      </c>
      <c r="B391" s="59">
        <v>112111</v>
      </c>
      <c r="C391" s="160">
        <v>86142856.776106104</v>
      </c>
      <c r="D391" s="59">
        <v>8885714.25</v>
      </c>
      <c r="E391" s="59">
        <v>8885714.25</v>
      </c>
      <c r="F391" s="59">
        <v>77257142.526106104</v>
      </c>
      <c r="G391" s="59">
        <v>542.85714721679699</v>
      </c>
      <c r="H391" s="59">
        <v>-1953533029.25686</v>
      </c>
      <c r="I391" s="59">
        <v>101</v>
      </c>
      <c r="J391" s="59">
        <v>0</v>
      </c>
      <c r="K391" s="59">
        <v>0</v>
      </c>
      <c r="L391" s="59">
        <v>101</v>
      </c>
      <c r="M391" s="59">
        <v>0</v>
      </c>
      <c r="N391" s="59">
        <v>0</v>
      </c>
      <c r="O391" s="59">
        <v>101</v>
      </c>
      <c r="P391" s="59">
        <v>0</v>
      </c>
      <c r="Q391" s="59">
        <v>0</v>
      </c>
      <c r="R391" s="59">
        <v>2</v>
      </c>
      <c r="S391" s="59">
        <v>1</v>
      </c>
      <c r="T391" s="59">
        <f t="shared" si="314"/>
        <v>0</v>
      </c>
      <c r="U391" s="59">
        <f t="shared" si="315"/>
        <v>0</v>
      </c>
      <c r="V391" s="59">
        <f t="shared" si="316"/>
        <v>0</v>
      </c>
      <c r="W391" s="59">
        <f t="shared" si="317"/>
        <v>0</v>
      </c>
      <c r="X391" s="59">
        <f t="shared" si="318"/>
        <v>0</v>
      </c>
      <c r="Y391" s="59">
        <f t="shared" si="319"/>
        <v>0</v>
      </c>
      <c r="Z391" s="59">
        <f t="shared" si="320"/>
        <v>0</v>
      </c>
      <c r="AA391" s="59">
        <f t="shared" si="321"/>
        <v>0</v>
      </c>
      <c r="AB391" s="59">
        <f t="shared" si="322"/>
        <v>0</v>
      </c>
      <c r="AC391" s="59">
        <f t="shared" si="323"/>
        <v>0</v>
      </c>
      <c r="AD391" s="166">
        <f t="shared" si="313"/>
        <v>3</v>
      </c>
      <c r="AE391" s="169">
        <f t="shared" si="324"/>
        <v>0</v>
      </c>
      <c r="AF391" s="169">
        <f t="shared" si="325"/>
        <v>1</v>
      </c>
      <c r="AG391" s="169">
        <f t="shared" si="326"/>
        <v>0</v>
      </c>
      <c r="AH391" s="169">
        <f t="shared" si="327"/>
        <v>1</v>
      </c>
      <c r="AI391" s="169">
        <f t="shared" si="328"/>
        <v>0</v>
      </c>
      <c r="AJ391" s="169">
        <f t="shared" si="329"/>
        <v>0</v>
      </c>
      <c r="AK391" s="169">
        <f t="shared" si="330"/>
        <v>0</v>
      </c>
      <c r="AL391" s="169">
        <f t="shared" si="331"/>
        <v>1</v>
      </c>
      <c r="AM391" s="169">
        <f t="shared" si="332"/>
        <v>0</v>
      </c>
      <c r="AN391" s="169">
        <f t="shared" si="333"/>
        <v>0</v>
      </c>
      <c r="AO391" s="169">
        <f t="shared" si="334"/>
        <v>1</v>
      </c>
      <c r="AP391" s="169">
        <f t="shared" si="335"/>
        <v>0</v>
      </c>
      <c r="AQ391" s="169">
        <f t="shared" si="336"/>
        <v>0</v>
      </c>
      <c r="AR391" s="169">
        <f t="shared" si="337"/>
        <v>0</v>
      </c>
      <c r="AS391" s="169">
        <f t="shared" si="338"/>
        <v>0</v>
      </c>
      <c r="AT391" s="169">
        <f t="shared" si="339"/>
        <v>0</v>
      </c>
      <c r="AU391" s="169">
        <f t="shared" si="340"/>
        <v>0</v>
      </c>
      <c r="AV391" s="169">
        <f t="shared" si="341"/>
        <v>1</v>
      </c>
      <c r="AW391" s="169">
        <f t="shared" si="342"/>
        <v>0</v>
      </c>
      <c r="AX391" s="169">
        <f t="shared" si="343"/>
        <v>0</v>
      </c>
      <c r="AY391" s="169">
        <f t="shared" si="356"/>
        <v>0</v>
      </c>
      <c r="AZ391" s="169">
        <f t="shared" si="344"/>
        <v>0</v>
      </c>
      <c r="BA391" s="169">
        <f t="shared" si="345"/>
        <v>0</v>
      </c>
      <c r="BB391" s="169">
        <f t="shared" si="346"/>
        <v>1</v>
      </c>
      <c r="BC391" s="169">
        <f t="shared" si="347"/>
        <v>0</v>
      </c>
      <c r="BD391" s="169">
        <f t="shared" si="348"/>
        <v>1</v>
      </c>
      <c r="BE391" s="169">
        <f t="shared" si="349"/>
        <v>0</v>
      </c>
      <c r="BF391" s="169">
        <f t="shared" si="350"/>
        <v>0</v>
      </c>
      <c r="BG391" s="169">
        <f t="shared" si="351"/>
        <v>0</v>
      </c>
      <c r="BH391" s="169">
        <f t="shared" si="352"/>
        <v>0</v>
      </c>
      <c r="BI391" s="169">
        <f t="shared" si="353"/>
        <v>0</v>
      </c>
      <c r="BJ391" s="169">
        <f t="shared" si="354"/>
        <v>0</v>
      </c>
      <c r="BK391" s="167">
        <f t="shared" si="355"/>
        <v>0</v>
      </c>
      <c r="BL391" s="169">
        <f t="shared" si="357"/>
        <v>0</v>
      </c>
      <c r="BM391" s="169">
        <f t="shared" si="358"/>
        <v>1</v>
      </c>
      <c r="BN391" s="169">
        <f t="shared" si="359"/>
        <v>0</v>
      </c>
      <c r="BO391" s="169">
        <f t="shared" si="360"/>
        <v>1</v>
      </c>
      <c r="BP391" s="36">
        <f t="shared" si="361"/>
        <v>1</v>
      </c>
      <c r="BQ391">
        <f t="shared" si="362"/>
        <v>0</v>
      </c>
      <c r="BR391" s="36">
        <f t="shared" si="363"/>
        <v>0</v>
      </c>
      <c r="BS391" t="e">
        <f t="shared" si="364"/>
        <v>#N/A</v>
      </c>
    </row>
    <row r="392" spans="1:71">
      <c r="A392" s="59">
        <v>294</v>
      </c>
      <c r="B392" s="59">
        <v>171241</v>
      </c>
      <c r="C392" s="160">
        <v>165714290.88813099</v>
      </c>
      <c r="D392" s="59">
        <v>86904764</v>
      </c>
      <c r="E392" s="59">
        <v>86904764</v>
      </c>
      <c r="F392" s="59">
        <v>78809526.888131201</v>
      </c>
      <c r="G392" s="59">
        <v>295.23809814453102</v>
      </c>
      <c r="H392" s="59">
        <v>-4152829444.1187401</v>
      </c>
      <c r="I392" s="59">
        <v>412</v>
      </c>
      <c r="J392" s="59">
        <v>0</v>
      </c>
      <c r="K392" s="59">
        <v>0</v>
      </c>
      <c r="L392" s="59">
        <v>0</v>
      </c>
      <c r="M392" s="59">
        <v>0</v>
      </c>
      <c r="N392" s="59">
        <v>0</v>
      </c>
      <c r="O392" s="59">
        <v>412</v>
      </c>
      <c r="P392" s="59">
        <v>0</v>
      </c>
      <c r="Q392" s="59">
        <v>0</v>
      </c>
      <c r="R392" s="59">
        <v>2</v>
      </c>
      <c r="S392" s="59">
        <v>1</v>
      </c>
      <c r="T392" s="59">
        <f t="shared" si="314"/>
        <v>2</v>
      </c>
      <c r="U392" s="59">
        <f t="shared" si="315"/>
        <v>0</v>
      </c>
      <c r="V392" s="59">
        <f t="shared" si="316"/>
        <v>0</v>
      </c>
      <c r="W392" s="59">
        <f t="shared" si="317"/>
        <v>0</v>
      </c>
      <c r="X392" s="59">
        <f t="shared" si="318"/>
        <v>0</v>
      </c>
      <c r="Y392" s="59">
        <f t="shared" si="319"/>
        <v>0</v>
      </c>
      <c r="Z392" s="59">
        <f t="shared" si="320"/>
        <v>0</v>
      </c>
      <c r="AA392" s="59">
        <f t="shared" si="321"/>
        <v>0</v>
      </c>
      <c r="AB392" s="59">
        <f t="shared" si="322"/>
        <v>0</v>
      </c>
      <c r="AC392" s="59">
        <f t="shared" si="323"/>
        <v>0</v>
      </c>
      <c r="AD392" s="166">
        <f t="shared" si="313"/>
        <v>0</v>
      </c>
      <c r="AE392" s="169">
        <f t="shared" si="324"/>
        <v>0</v>
      </c>
      <c r="AF392" s="169">
        <f t="shared" si="325"/>
        <v>0</v>
      </c>
      <c r="AG392" s="169">
        <f t="shared" si="326"/>
        <v>0</v>
      </c>
      <c r="AH392" s="169">
        <f t="shared" si="327"/>
        <v>1</v>
      </c>
      <c r="AI392" s="169">
        <f t="shared" si="328"/>
        <v>0</v>
      </c>
      <c r="AJ392" s="169">
        <f t="shared" si="329"/>
        <v>0</v>
      </c>
      <c r="AK392" s="169">
        <f t="shared" si="330"/>
        <v>0</v>
      </c>
      <c r="AL392" s="169">
        <f t="shared" si="331"/>
        <v>1</v>
      </c>
      <c r="AM392" s="169">
        <f t="shared" si="332"/>
        <v>0</v>
      </c>
      <c r="AN392" s="169">
        <f t="shared" si="333"/>
        <v>0</v>
      </c>
      <c r="AO392" s="169">
        <f t="shared" si="334"/>
        <v>1</v>
      </c>
      <c r="AP392" s="169">
        <f t="shared" si="335"/>
        <v>0</v>
      </c>
      <c r="AQ392" s="169">
        <f t="shared" si="336"/>
        <v>0</v>
      </c>
      <c r="AR392" s="169">
        <f t="shared" si="337"/>
        <v>0</v>
      </c>
      <c r="AS392" s="169">
        <f t="shared" si="338"/>
        <v>0</v>
      </c>
      <c r="AT392" s="169">
        <f t="shared" si="339"/>
        <v>0</v>
      </c>
      <c r="AU392" s="169">
        <f t="shared" si="340"/>
        <v>0</v>
      </c>
      <c r="AV392" s="169">
        <f t="shared" si="341"/>
        <v>1</v>
      </c>
      <c r="AW392" s="169">
        <f t="shared" si="342"/>
        <v>1</v>
      </c>
      <c r="AX392" s="169">
        <f t="shared" si="343"/>
        <v>1</v>
      </c>
      <c r="AY392" s="169">
        <f t="shared" si="356"/>
        <v>0</v>
      </c>
      <c r="AZ392" s="169">
        <f t="shared" si="344"/>
        <v>0</v>
      </c>
      <c r="BA392" s="169">
        <f t="shared" si="345"/>
        <v>0</v>
      </c>
      <c r="BB392" s="169">
        <f t="shared" si="346"/>
        <v>1</v>
      </c>
      <c r="BC392" s="169">
        <f t="shared" si="347"/>
        <v>0</v>
      </c>
      <c r="BD392" s="169">
        <f t="shared" si="348"/>
        <v>1</v>
      </c>
      <c r="BE392" s="169">
        <f t="shared" si="349"/>
        <v>0</v>
      </c>
      <c r="BF392" s="169">
        <f t="shared" si="350"/>
        <v>0</v>
      </c>
      <c r="BG392" s="169">
        <f t="shared" si="351"/>
        <v>0</v>
      </c>
      <c r="BH392" s="169">
        <f t="shared" si="352"/>
        <v>0</v>
      </c>
      <c r="BI392" s="169">
        <f t="shared" si="353"/>
        <v>0</v>
      </c>
      <c r="BJ392" s="169">
        <f t="shared" si="354"/>
        <v>2</v>
      </c>
      <c r="BK392" s="167">
        <f t="shared" si="355"/>
        <v>0</v>
      </c>
      <c r="BL392" s="169">
        <f t="shared" si="357"/>
        <v>0</v>
      </c>
      <c r="BM392" s="169">
        <f t="shared" si="358"/>
        <v>1</v>
      </c>
      <c r="BN392" s="169">
        <f t="shared" si="359"/>
        <v>0</v>
      </c>
      <c r="BO392" s="169">
        <f t="shared" si="360"/>
        <v>1</v>
      </c>
      <c r="BP392" s="36">
        <f t="shared" si="361"/>
        <v>0</v>
      </c>
      <c r="BQ392">
        <f t="shared" si="362"/>
        <v>0</v>
      </c>
      <c r="BR392" s="36">
        <f t="shared" si="363"/>
        <v>2</v>
      </c>
      <c r="BS392" t="e">
        <f t="shared" si="364"/>
        <v>#N/A</v>
      </c>
    </row>
    <row r="393" spans="1:71">
      <c r="A393" s="59">
        <v>400</v>
      </c>
      <c r="B393" s="59">
        <v>231281</v>
      </c>
      <c r="C393" s="160">
        <v>121607142.339404</v>
      </c>
      <c r="D393" s="59">
        <v>41500000</v>
      </c>
      <c r="E393" s="59">
        <v>41500000</v>
      </c>
      <c r="F393" s="59">
        <v>80107142.339403495</v>
      </c>
      <c r="G393" s="59">
        <v>228.57142639160199</v>
      </c>
      <c r="H393" s="59">
        <v>-6174904398.3047705</v>
      </c>
      <c r="I393" s="59">
        <v>403</v>
      </c>
      <c r="J393" s="59">
        <v>406</v>
      </c>
      <c r="K393" s="59">
        <v>0</v>
      </c>
      <c r="L393" s="59">
        <v>102</v>
      </c>
      <c r="M393" s="59">
        <v>0</v>
      </c>
      <c r="N393" s="59">
        <v>0</v>
      </c>
      <c r="O393" s="59">
        <v>444</v>
      </c>
      <c r="P393" s="59">
        <v>0</v>
      </c>
      <c r="Q393" s="59">
        <v>0</v>
      </c>
      <c r="R393" s="59">
        <v>1</v>
      </c>
      <c r="S393" s="59">
        <v>0</v>
      </c>
      <c r="T393" s="59">
        <f t="shared" si="314"/>
        <v>2</v>
      </c>
      <c r="U393" s="59">
        <f t="shared" si="315"/>
        <v>0</v>
      </c>
      <c r="V393" s="59">
        <f t="shared" si="316"/>
        <v>1</v>
      </c>
      <c r="W393" s="59">
        <f t="shared" si="317"/>
        <v>1</v>
      </c>
      <c r="X393" s="59">
        <f t="shared" si="318"/>
        <v>0</v>
      </c>
      <c r="Y393" s="59">
        <f t="shared" si="319"/>
        <v>0</v>
      </c>
      <c r="Z393" s="59">
        <f t="shared" si="320"/>
        <v>0</v>
      </c>
      <c r="AA393" s="59">
        <f t="shared" si="321"/>
        <v>0</v>
      </c>
      <c r="AB393" s="59">
        <f t="shared" si="322"/>
        <v>0</v>
      </c>
      <c r="AC393" s="59">
        <f t="shared" si="323"/>
        <v>0</v>
      </c>
      <c r="AD393" s="166">
        <f t="shared" si="313"/>
        <v>0</v>
      </c>
      <c r="AE393" s="169">
        <f t="shared" si="324"/>
        <v>0</v>
      </c>
      <c r="AF393" s="169">
        <f t="shared" si="325"/>
        <v>0</v>
      </c>
      <c r="AG393" s="169">
        <f t="shared" si="326"/>
        <v>0</v>
      </c>
      <c r="AH393" s="169">
        <f t="shared" si="327"/>
        <v>1</v>
      </c>
      <c r="AI393" s="169">
        <f t="shared" si="328"/>
        <v>0</v>
      </c>
      <c r="AJ393" s="169">
        <f t="shared" si="329"/>
        <v>0</v>
      </c>
      <c r="AK393" s="169">
        <f t="shared" si="330"/>
        <v>0</v>
      </c>
      <c r="AL393" s="169">
        <f t="shared" si="331"/>
        <v>1</v>
      </c>
      <c r="AM393" s="169">
        <f t="shared" si="332"/>
        <v>1</v>
      </c>
      <c r="AN393" s="169">
        <f t="shared" si="333"/>
        <v>0</v>
      </c>
      <c r="AO393" s="169">
        <f t="shared" si="334"/>
        <v>1</v>
      </c>
      <c r="AP393" s="169">
        <f t="shared" si="335"/>
        <v>0</v>
      </c>
      <c r="AQ393" s="169">
        <f t="shared" si="336"/>
        <v>1</v>
      </c>
      <c r="AR393" s="169">
        <f t="shared" si="337"/>
        <v>1</v>
      </c>
      <c r="AS393" s="169">
        <f t="shared" si="338"/>
        <v>1</v>
      </c>
      <c r="AT393" s="169">
        <f t="shared" si="339"/>
        <v>0</v>
      </c>
      <c r="AU393" s="169">
        <f t="shared" si="340"/>
        <v>0</v>
      </c>
      <c r="AV393" s="169">
        <f t="shared" si="341"/>
        <v>0</v>
      </c>
      <c r="AW393" s="169">
        <f t="shared" si="342"/>
        <v>1</v>
      </c>
      <c r="AX393" s="169">
        <f t="shared" si="343"/>
        <v>1</v>
      </c>
      <c r="AY393" s="169">
        <f t="shared" si="356"/>
        <v>0</v>
      </c>
      <c r="AZ393" s="169">
        <f t="shared" si="344"/>
        <v>1</v>
      </c>
      <c r="BA393" s="169">
        <f t="shared" si="345"/>
        <v>0</v>
      </c>
      <c r="BB393" s="169">
        <f t="shared" si="346"/>
        <v>1</v>
      </c>
      <c r="BC393" s="169">
        <f t="shared" si="347"/>
        <v>1</v>
      </c>
      <c r="BD393" s="169">
        <f t="shared" si="348"/>
        <v>0</v>
      </c>
      <c r="BE393" s="169">
        <f t="shared" si="349"/>
        <v>0</v>
      </c>
      <c r="BF393" s="169">
        <f t="shared" si="350"/>
        <v>0</v>
      </c>
      <c r="BG393" s="169">
        <f t="shared" si="351"/>
        <v>1</v>
      </c>
      <c r="BH393" s="169">
        <f t="shared" si="352"/>
        <v>0</v>
      </c>
      <c r="BI393" s="169">
        <f t="shared" si="353"/>
        <v>0</v>
      </c>
      <c r="BJ393" s="169">
        <f t="shared" si="354"/>
        <v>0</v>
      </c>
      <c r="BK393" s="167">
        <f t="shared" si="355"/>
        <v>0</v>
      </c>
      <c r="BL393" s="169">
        <f t="shared" si="357"/>
        <v>1</v>
      </c>
      <c r="BM393" s="169">
        <f t="shared" si="358"/>
        <v>0</v>
      </c>
      <c r="BN393" s="169">
        <f t="shared" si="359"/>
        <v>1</v>
      </c>
      <c r="BO393" s="169">
        <f t="shared" si="360"/>
        <v>0</v>
      </c>
      <c r="BP393" s="36">
        <f t="shared" si="361"/>
        <v>0</v>
      </c>
      <c r="BQ393">
        <f t="shared" si="362"/>
        <v>0</v>
      </c>
      <c r="BR393" s="36">
        <f t="shared" si="363"/>
        <v>2</v>
      </c>
      <c r="BS393" t="e">
        <f t="shared" si="364"/>
        <v>#N/A</v>
      </c>
    </row>
    <row r="394" spans="1:71">
      <c r="A394" s="59">
        <v>47</v>
      </c>
      <c r="B394" s="59">
        <v>15291</v>
      </c>
      <c r="C394" s="160">
        <v>124999999.03185</v>
      </c>
      <c r="D394" s="59">
        <v>44714284</v>
      </c>
      <c r="E394" s="59">
        <v>44714284</v>
      </c>
      <c r="F394" s="59">
        <v>80285715.031850293</v>
      </c>
      <c r="G394" s="59">
        <v>42.857143402099602</v>
      </c>
      <c r="H394" s="59">
        <v>-377219384.07636899</v>
      </c>
      <c r="I394" s="59">
        <v>0</v>
      </c>
      <c r="J394" s="59">
        <v>0</v>
      </c>
      <c r="K394" s="59">
        <v>0</v>
      </c>
      <c r="L394" s="59">
        <v>416</v>
      </c>
      <c r="M394" s="59">
        <v>102</v>
      </c>
      <c r="N394" s="59">
        <v>0</v>
      </c>
      <c r="O394" s="59">
        <v>0</v>
      </c>
      <c r="P394" s="59">
        <v>0</v>
      </c>
      <c r="Q394" s="59">
        <v>0</v>
      </c>
      <c r="R394" s="59">
        <v>2</v>
      </c>
      <c r="S394" s="59">
        <v>0</v>
      </c>
      <c r="T394" s="59">
        <f t="shared" si="314"/>
        <v>1</v>
      </c>
      <c r="U394" s="59">
        <f t="shared" si="315"/>
        <v>0</v>
      </c>
      <c r="V394" s="59">
        <f t="shared" si="316"/>
        <v>0</v>
      </c>
      <c r="W394" s="59">
        <f t="shared" si="317"/>
        <v>0</v>
      </c>
      <c r="X394" s="59">
        <f t="shared" si="318"/>
        <v>0</v>
      </c>
      <c r="Y394" s="59">
        <f t="shared" si="319"/>
        <v>0</v>
      </c>
      <c r="Z394" s="59">
        <f t="shared" si="320"/>
        <v>0</v>
      </c>
      <c r="AA394" s="59">
        <f t="shared" si="321"/>
        <v>1</v>
      </c>
      <c r="AB394" s="59">
        <f t="shared" si="322"/>
        <v>0</v>
      </c>
      <c r="AC394" s="59">
        <f t="shared" si="323"/>
        <v>0</v>
      </c>
      <c r="AD394" s="166">
        <f t="shared" si="313"/>
        <v>0</v>
      </c>
      <c r="AE394" s="169">
        <f t="shared" si="324"/>
        <v>0</v>
      </c>
      <c r="AF394" s="169">
        <f t="shared" si="325"/>
        <v>0</v>
      </c>
      <c r="AG394" s="169">
        <f t="shared" si="326"/>
        <v>0</v>
      </c>
      <c r="AH394" s="169">
        <f t="shared" si="327"/>
        <v>1</v>
      </c>
      <c r="AI394" s="169">
        <f t="shared" si="328"/>
        <v>0</v>
      </c>
      <c r="AJ394" s="169">
        <f t="shared" si="329"/>
        <v>0</v>
      </c>
      <c r="AK394" s="169">
        <f t="shared" si="330"/>
        <v>0</v>
      </c>
      <c r="AL394" s="169">
        <f t="shared" si="331"/>
        <v>1</v>
      </c>
      <c r="AM394" s="169">
        <f t="shared" si="332"/>
        <v>0</v>
      </c>
      <c r="AN394" s="169">
        <f t="shared" si="333"/>
        <v>0</v>
      </c>
      <c r="AO394" s="169">
        <f t="shared" si="334"/>
        <v>1</v>
      </c>
      <c r="AP394" s="169">
        <f t="shared" si="335"/>
        <v>0</v>
      </c>
      <c r="AQ394" s="169">
        <f t="shared" si="336"/>
        <v>0</v>
      </c>
      <c r="AR394" s="169">
        <f t="shared" si="337"/>
        <v>0</v>
      </c>
      <c r="AS394" s="169">
        <f t="shared" si="338"/>
        <v>0</v>
      </c>
      <c r="AT394" s="169">
        <f t="shared" si="339"/>
        <v>0</v>
      </c>
      <c r="AU394" s="169">
        <f t="shared" si="340"/>
        <v>0</v>
      </c>
      <c r="AV394" s="169">
        <f t="shared" si="341"/>
        <v>1</v>
      </c>
      <c r="AW394" s="169">
        <f t="shared" si="342"/>
        <v>1</v>
      </c>
      <c r="AX394" s="169">
        <f t="shared" si="343"/>
        <v>0</v>
      </c>
      <c r="AY394" s="169">
        <f t="shared" si="356"/>
        <v>1</v>
      </c>
      <c r="AZ394" s="169">
        <f t="shared" si="344"/>
        <v>0</v>
      </c>
      <c r="BA394" s="169">
        <f t="shared" si="345"/>
        <v>0</v>
      </c>
      <c r="BB394" s="169">
        <f t="shared" si="346"/>
        <v>1</v>
      </c>
      <c r="BC394" s="169">
        <f t="shared" si="347"/>
        <v>1</v>
      </c>
      <c r="BD394" s="169">
        <f t="shared" si="348"/>
        <v>0</v>
      </c>
      <c r="BE394" s="169">
        <f t="shared" si="349"/>
        <v>0</v>
      </c>
      <c r="BF394" s="169">
        <f t="shared" si="350"/>
        <v>0</v>
      </c>
      <c r="BG394" s="169">
        <f t="shared" si="351"/>
        <v>0</v>
      </c>
      <c r="BH394" s="169">
        <f t="shared" si="352"/>
        <v>0</v>
      </c>
      <c r="BI394" s="169">
        <f t="shared" si="353"/>
        <v>0</v>
      </c>
      <c r="BJ394" s="169">
        <f t="shared" si="354"/>
        <v>1</v>
      </c>
      <c r="BK394" s="167">
        <f t="shared" si="355"/>
        <v>0</v>
      </c>
      <c r="BL394" s="169">
        <f t="shared" si="357"/>
        <v>0</v>
      </c>
      <c r="BM394" s="169">
        <f t="shared" si="358"/>
        <v>1</v>
      </c>
      <c r="BN394" s="169">
        <f t="shared" si="359"/>
        <v>1</v>
      </c>
      <c r="BO394" s="169">
        <f t="shared" si="360"/>
        <v>0</v>
      </c>
      <c r="BP394" s="36">
        <f t="shared" si="361"/>
        <v>0</v>
      </c>
      <c r="BQ394">
        <f t="shared" si="362"/>
        <v>0</v>
      </c>
      <c r="BR394" s="36">
        <f t="shared" si="363"/>
        <v>1</v>
      </c>
      <c r="BS394" t="e">
        <f t="shared" si="364"/>
        <v>#N/A</v>
      </c>
    </row>
    <row r="395" spans="1:71">
      <c r="A395" s="59">
        <v>38</v>
      </c>
      <c r="B395" s="59">
        <v>15131</v>
      </c>
      <c r="C395" s="160">
        <v>100119048.968853</v>
      </c>
      <c r="D395" s="59">
        <v>19571428.5</v>
      </c>
      <c r="E395" s="59">
        <v>19571428.5</v>
      </c>
      <c r="F395" s="59">
        <v>80547620.468852907</v>
      </c>
      <c r="G395" s="59">
        <v>0</v>
      </c>
      <c r="H395" s="59">
        <v>-339671765.48171198</v>
      </c>
      <c r="I395" s="59">
        <v>101</v>
      </c>
      <c r="J395" s="59">
        <v>0</v>
      </c>
      <c r="K395" s="59">
        <v>0</v>
      </c>
      <c r="L395" s="59">
        <v>101</v>
      </c>
      <c r="M395" s="59">
        <v>0</v>
      </c>
      <c r="N395" s="59">
        <v>0</v>
      </c>
      <c r="O395" s="59">
        <v>101</v>
      </c>
      <c r="P395" s="59">
        <v>0</v>
      </c>
      <c r="Q395" s="59">
        <v>0</v>
      </c>
      <c r="R395" s="59">
        <v>1</v>
      </c>
      <c r="S395" s="59">
        <v>0</v>
      </c>
      <c r="T395" s="59">
        <f t="shared" si="314"/>
        <v>0</v>
      </c>
      <c r="U395" s="59">
        <f t="shared" si="315"/>
        <v>0</v>
      </c>
      <c r="V395" s="59">
        <f t="shared" si="316"/>
        <v>0</v>
      </c>
      <c r="W395" s="59">
        <f t="shared" si="317"/>
        <v>0</v>
      </c>
      <c r="X395" s="59">
        <f t="shared" si="318"/>
        <v>0</v>
      </c>
      <c r="Y395" s="59">
        <f t="shared" si="319"/>
        <v>0</v>
      </c>
      <c r="Z395" s="59">
        <f t="shared" si="320"/>
        <v>0</v>
      </c>
      <c r="AA395" s="59">
        <f t="shared" si="321"/>
        <v>0</v>
      </c>
      <c r="AB395" s="59">
        <f t="shared" si="322"/>
        <v>0</v>
      </c>
      <c r="AC395" s="59">
        <f t="shared" si="323"/>
        <v>0</v>
      </c>
      <c r="AD395" s="166">
        <f t="shared" si="313"/>
        <v>3</v>
      </c>
      <c r="AE395" s="169">
        <f t="shared" si="324"/>
        <v>0</v>
      </c>
      <c r="AF395" s="169">
        <f t="shared" si="325"/>
        <v>1</v>
      </c>
      <c r="AG395" s="169">
        <f t="shared" si="326"/>
        <v>0</v>
      </c>
      <c r="AH395" s="169">
        <f t="shared" si="327"/>
        <v>1</v>
      </c>
      <c r="AI395" s="169">
        <f t="shared" si="328"/>
        <v>0</v>
      </c>
      <c r="AJ395" s="169">
        <f t="shared" si="329"/>
        <v>0</v>
      </c>
      <c r="AK395" s="169">
        <f t="shared" si="330"/>
        <v>0</v>
      </c>
      <c r="AL395" s="169">
        <f t="shared" si="331"/>
        <v>1</v>
      </c>
      <c r="AM395" s="169">
        <f t="shared" si="332"/>
        <v>0</v>
      </c>
      <c r="AN395" s="169">
        <f t="shared" si="333"/>
        <v>0</v>
      </c>
      <c r="AO395" s="169">
        <f t="shared" si="334"/>
        <v>1</v>
      </c>
      <c r="AP395" s="169">
        <f t="shared" si="335"/>
        <v>0</v>
      </c>
      <c r="AQ395" s="169">
        <f t="shared" si="336"/>
        <v>0</v>
      </c>
      <c r="AR395" s="169">
        <f t="shared" si="337"/>
        <v>0</v>
      </c>
      <c r="AS395" s="169">
        <f t="shared" si="338"/>
        <v>0</v>
      </c>
      <c r="AT395" s="169">
        <f t="shared" si="339"/>
        <v>0</v>
      </c>
      <c r="AU395" s="169">
        <f t="shared" si="340"/>
        <v>0</v>
      </c>
      <c r="AV395" s="169">
        <f t="shared" si="341"/>
        <v>1</v>
      </c>
      <c r="AW395" s="169">
        <f t="shared" si="342"/>
        <v>0</v>
      </c>
      <c r="AX395" s="169">
        <f t="shared" si="343"/>
        <v>0</v>
      </c>
      <c r="AY395" s="169">
        <f t="shared" si="356"/>
        <v>0</v>
      </c>
      <c r="AZ395" s="169">
        <f t="shared" si="344"/>
        <v>0</v>
      </c>
      <c r="BA395" s="169">
        <f t="shared" si="345"/>
        <v>0</v>
      </c>
      <c r="BB395" s="169">
        <f t="shared" si="346"/>
        <v>1</v>
      </c>
      <c r="BC395" s="169">
        <f t="shared" si="347"/>
        <v>0</v>
      </c>
      <c r="BD395" s="169">
        <f t="shared" si="348"/>
        <v>1</v>
      </c>
      <c r="BE395" s="169">
        <f t="shared" si="349"/>
        <v>0</v>
      </c>
      <c r="BF395" s="169">
        <f t="shared" si="350"/>
        <v>0</v>
      </c>
      <c r="BG395" s="169">
        <f t="shared" si="351"/>
        <v>0</v>
      </c>
      <c r="BH395" s="169">
        <f t="shared" si="352"/>
        <v>0</v>
      </c>
      <c r="BI395" s="169">
        <f t="shared" si="353"/>
        <v>0</v>
      </c>
      <c r="BJ395" s="169">
        <f t="shared" si="354"/>
        <v>0</v>
      </c>
      <c r="BK395" s="167">
        <f t="shared" si="355"/>
        <v>0</v>
      </c>
      <c r="BL395" s="169">
        <f t="shared" si="357"/>
        <v>1</v>
      </c>
      <c r="BM395" s="169">
        <f t="shared" si="358"/>
        <v>0</v>
      </c>
      <c r="BN395" s="169">
        <f t="shared" si="359"/>
        <v>1</v>
      </c>
      <c r="BO395" s="169">
        <f t="shared" si="360"/>
        <v>0</v>
      </c>
      <c r="BP395" s="36">
        <f t="shared" si="361"/>
        <v>1</v>
      </c>
      <c r="BQ395">
        <f t="shared" si="362"/>
        <v>0</v>
      </c>
      <c r="BR395" s="36">
        <f t="shared" si="363"/>
        <v>0</v>
      </c>
      <c r="BS395" t="e">
        <f t="shared" si="364"/>
        <v>#N/A</v>
      </c>
    </row>
    <row r="396" spans="1:71">
      <c r="A396" s="59">
        <v>408</v>
      </c>
      <c r="B396" s="59">
        <v>231582</v>
      </c>
      <c r="C396" s="160">
        <v>142857147.31735501</v>
      </c>
      <c r="D396" s="59">
        <v>60857148</v>
      </c>
      <c r="E396" s="59">
        <v>60857148</v>
      </c>
      <c r="F396" s="59">
        <v>81999999.3173545</v>
      </c>
      <c r="G396" s="59">
        <v>42.857143402099602</v>
      </c>
      <c r="H396" s="59">
        <v>-6288334523.6571398</v>
      </c>
      <c r="I396" s="59">
        <v>0</v>
      </c>
      <c r="J396" s="59">
        <v>0</v>
      </c>
      <c r="K396" s="59">
        <v>0</v>
      </c>
      <c r="L396" s="59">
        <v>417</v>
      </c>
      <c r="M396" s="59">
        <v>0</v>
      </c>
      <c r="N396" s="59">
        <v>0</v>
      </c>
      <c r="O396" s="59">
        <v>0</v>
      </c>
      <c r="P396" s="59">
        <v>0</v>
      </c>
      <c r="Q396" s="59">
        <v>0</v>
      </c>
      <c r="R396" s="59">
        <v>1</v>
      </c>
      <c r="S396" s="59">
        <v>0</v>
      </c>
      <c r="T396" s="59">
        <f t="shared" si="314"/>
        <v>1</v>
      </c>
      <c r="U396" s="59">
        <f t="shared" si="315"/>
        <v>0</v>
      </c>
      <c r="V396" s="59">
        <f t="shared" si="316"/>
        <v>0</v>
      </c>
      <c r="W396" s="59">
        <f t="shared" si="317"/>
        <v>0</v>
      </c>
      <c r="X396" s="59">
        <f t="shared" si="318"/>
        <v>0</v>
      </c>
      <c r="Y396" s="59">
        <f t="shared" si="319"/>
        <v>0</v>
      </c>
      <c r="Z396" s="59">
        <f t="shared" si="320"/>
        <v>0</v>
      </c>
      <c r="AA396" s="59">
        <f t="shared" si="321"/>
        <v>0</v>
      </c>
      <c r="AB396" s="59">
        <f t="shared" si="322"/>
        <v>0</v>
      </c>
      <c r="AC396" s="59">
        <f t="shared" si="323"/>
        <v>0</v>
      </c>
      <c r="AD396" s="166">
        <f t="shared" si="313"/>
        <v>0</v>
      </c>
      <c r="AE396" s="169">
        <f t="shared" si="324"/>
        <v>0</v>
      </c>
      <c r="AF396" s="169">
        <f t="shared" si="325"/>
        <v>0</v>
      </c>
      <c r="AG396" s="169">
        <f t="shared" si="326"/>
        <v>0</v>
      </c>
      <c r="AH396" s="169">
        <f t="shared" si="327"/>
        <v>1</v>
      </c>
      <c r="AI396" s="169">
        <f t="shared" si="328"/>
        <v>0</v>
      </c>
      <c r="AJ396" s="169">
        <f t="shared" si="329"/>
        <v>0</v>
      </c>
      <c r="AK396" s="169">
        <f t="shared" si="330"/>
        <v>0</v>
      </c>
      <c r="AL396" s="169">
        <f t="shared" si="331"/>
        <v>1</v>
      </c>
      <c r="AM396" s="169">
        <f t="shared" si="332"/>
        <v>0</v>
      </c>
      <c r="AN396" s="169">
        <f t="shared" si="333"/>
        <v>0</v>
      </c>
      <c r="AO396" s="169">
        <f t="shared" si="334"/>
        <v>1</v>
      </c>
      <c r="AP396" s="169">
        <f t="shared" si="335"/>
        <v>0</v>
      </c>
      <c r="AQ396" s="169">
        <f t="shared" si="336"/>
        <v>0</v>
      </c>
      <c r="AR396" s="169">
        <f t="shared" si="337"/>
        <v>0</v>
      </c>
      <c r="AS396" s="169">
        <f t="shared" si="338"/>
        <v>0</v>
      </c>
      <c r="AT396" s="169">
        <f t="shared" si="339"/>
        <v>0</v>
      </c>
      <c r="AU396" s="169">
        <f t="shared" si="340"/>
        <v>0</v>
      </c>
      <c r="AV396" s="169">
        <f t="shared" si="341"/>
        <v>1</v>
      </c>
      <c r="AW396" s="169">
        <f t="shared" si="342"/>
        <v>1</v>
      </c>
      <c r="AX396" s="169">
        <f t="shared" si="343"/>
        <v>0</v>
      </c>
      <c r="AY396" s="169">
        <f t="shared" si="356"/>
        <v>1</v>
      </c>
      <c r="AZ396" s="169">
        <f t="shared" si="344"/>
        <v>0</v>
      </c>
      <c r="BA396" s="169">
        <f t="shared" si="345"/>
        <v>0</v>
      </c>
      <c r="BB396" s="169">
        <f t="shared" si="346"/>
        <v>1</v>
      </c>
      <c r="BC396" s="169">
        <f t="shared" si="347"/>
        <v>0</v>
      </c>
      <c r="BD396" s="169">
        <f t="shared" si="348"/>
        <v>1</v>
      </c>
      <c r="BE396" s="169">
        <f t="shared" si="349"/>
        <v>0</v>
      </c>
      <c r="BF396" s="169">
        <f t="shared" si="350"/>
        <v>1</v>
      </c>
      <c r="BG396" s="169">
        <f t="shared" si="351"/>
        <v>0</v>
      </c>
      <c r="BH396" s="169">
        <f t="shared" si="352"/>
        <v>0</v>
      </c>
      <c r="BI396" s="169">
        <f t="shared" si="353"/>
        <v>0</v>
      </c>
      <c r="BJ396" s="169">
        <f t="shared" si="354"/>
        <v>0</v>
      </c>
      <c r="BK396" s="167">
        <f t="shared" si="355"/>
        <v>0</v>
      </c>
      <c r="BL396" s="169">
        <f t="shared" si="357"/>
        <v>1</v>
      </c>
      <c r="BM396" s="169">
        <f t="shared" si="358"/>
        <v>0</v>
      </c>
      <c r="BN396" s="169">
        <f t="shared" si="359"/>
        <v>1</v>
      </c>
      <c r="BO396" s="169">
        <f t="shared" si="360"/>
        <v>0</v>
      </c>
      <c r="BP396" s="36">
        <f t="shared" si="361"/>
        <v>0</v>
      </c>
      <c r="BQ396">
        <f t="shared" si="362"/>
        <v>0</v>
      </c>
      <c r="BR396" s="36">
        <f t="shared" si="363"/>
        <v>1</v>
      </c>
      <c r="BS396" t="e">
        <f t="shared" si="364"/>
        <v>#N/A</v>
      </c>
    </row>
    <row r="397" spans="1:71">
      <c r="A397" s="59">
        <v>20</v>
      </c>
      <c r="B397" s="59">
        <v>12151</v>
      </c>
      <c r="C397" s="160">
        <v>96114285.305081606</v>
      </c>
      <c r="D397" s="59">
        <v>3742857.5625</v>
      </c>
      <c r="E397" s="59">
        <v>12314286.5625</v>
      </c>
      <c r="F397" s="59">
        <v>83799998.742581606</v>
      </c>
      <c r="G397" s="59">
        <v>342.85714721679699</v>
      </c>
      <c r="H397" s="59">
        <v>-188064660.948275</v>
      </c>
      <c r="I397" s="59">
        <v>0</v>
      </c>
      <c r="J397" s="59">
        <v>0</v>
      </c>
      <c r="K397" s="59">
        <v>0</v>
      </c>
      <c r="L397" s="59">
        <v>101</v>
      </c>
      <c r="M397" s="59">
        <v>0</v>
      </c>
      <c r="N397" s="59">
        <v>0</v>
      </c>
      <c r="O397" s="59">
        <v>101</v>
      </c>
      <c r="P397" s="59">
        <v>0</v>
      </c>
      <c r="Q397" s="59">
        <v>0</v>
      </c>
      <c r="R397" s="59">
        <v>2</v>
      </c>
      <c r="S397" s="59">
        <v>0</v>
      </c>
      <c r="T397" s="59">
        <f t="shared" si="314"/>
        <v>0</v>
      </c>
      <c r="U397" s="59">
        <f t="shared" si="315"/>
        <v>0</v>
      </c>
      <c r="V397" s="59">
        <f t="shared" si="316"/>
        <v>0</v>
      </c>
      <c r="W397" s="59">
        <f t="shared" si="317"/>
        <v>0</v>
      </c>
      <c r="X397" s="59">
        <f t="shared" si="318"/>
        <v>0</v>
      </c>
      <c r="Y397" s="59">
        <f t="shared" si="319"/>
        <v>0</v>
      </c>
      <c r="Z397" s="59">
        <f t="shared" si="320"/>
        <v>0</v>
      </c>
      <c r="AA397" s="59">
        <f t="shared" si="321"/>
        <v>0</v>
      </c>
      <c r="AB397" s="59">
        <f t="shared" si="322"/>
        <v>0</v>
      </c>
      <c r="AC397" s="59">
        <f t="shared" si="323"/>
        <v>0</v>
      </c>
      <c r="AD397" s="166">
        <f t="shared" si="313"/>
        <v>2</v>
      </c>
      <c r="AE397" s="169">
        <f t="shared" si="324"/>
        <v>0</v>
      </c>
      <c r="AF397" s="169">
        <f t="shared" si="325"/>
        <v>1</v>
      </c>
      <c r="AG397" s="169">
        <f t="shared" si="326"/>
        <v>0</v>
      </c>
      <c r="AH397" s="169">
        <f t="shared" si="327"/>
        <v>1</v>
      </c>
      <c r="AI397" s="169">
        <f t="shared" si="328"/>
        <v>0</v>
      </c>
      <c r="AJ397" s="169">
        <f t="shared" si="329"/>
        <v>0</v>
      </c>
      <c r="AK397" s="169">
        <f t="shared" si="330"/>
        <v>0</v>
      </c>
      <c r="AL397" s="169">
        <f t="shared" si="331"/>
        <v>1</v>
      </c>
      <c r="AM397" s="169">
        <f t="shared" si="332"/>
        <v>0</v>
      </c>
      <c r="AN397" s="169">
        <f t="shared" si="333"/>
        <v>0</v>
      </c>
      <c r="AO397" s="169">
        <f t="shared" si="334"/>
        <v>1</v>
      </c>
      <c r="AP397" s="169">
        <f t="shared" si="335"/>
        <v>0</v>
      </c>
      <c r="AQ397" s="169">
        <f t="shared" si="336"/>
        <v>0</v>
      </c>
      <c r="AR397" s="169">
        <f t="shared" si="337"/>
        <v>0</v>
      </c>
      <c r="AS397" s="169">
        <f t="shared" si="338"/>
        <v>0</v>
      </c>
      <c r="AT397" s="169">
        <f t="shared" si="339"/>
        <v>0</v>
      </c>
      <c r="AU397" s="169">
        <f t="shared" si="340"/>
        <v>0</v>
      </c>
      <c r="AV397" s="169">
        <f t="shared" si="341"/>
        <v>1</v>
      </c>
      <c r="AW397" s="169">
        <f t="shared" si="342"/>
        <v>0</v>
      </c>
      <c r="AX397" s="169">
        <f t="shared" si="343"/>
        <v>0</v>
      </c>
      <c r="AY397" s="169">
        <f t="shared" si="356"/>
        <v>0</v>
      </c>
      <c r="AZ397" s="169">
        <f t="shared" si="344"/>
        <v>0</v>
      </c>
      <c r="BA397" s="169">
        <f t="shared" si="345"/>
        <v>0</v>
      </c>
      <c r="BB397" s="169">
        <f t="shared" si="346"/>
        <v>1</v>
      </c>
      <c r="BC397" s="169">
        <f t="shared" si="347"/>
        <v>0</v>
      </c>
      <c r="BD397" s="169">
        <f t="shared" si="348"/>
        <v>1</v>
      </c>
      <c r="BE397" s="169">
        <f t="shared" si="349"/>
        <v>0</v>
      </c>
      <c r="BF397" s="169">
        <f t="shared" si="350"/>
        <v>0</v>
      </c>
      <c r="BG397" s="169">
        <f t="shared" si="351"/>
        <v>0</v>
      </c>
      <c r="BH397" s="169">
        <f t="shared" si="352"/>
        <v>0</v>
      </c>
      <c r="BI397" s="169">
        <f t="shared" si="353"/>
        <v>0</v>
      </c>
      <c r="BJ397" s="169">
        <f t="shared" si="354"/>
        <v>0</v>
      </c>
      <c r="BK397" s="167">
        <f t="shared" si="355"/>
        <v>0</v>
      </c>
      <c r="BL397" s="169">
        <f t="shared" si="357"/>
        <v>0</v>
      </c>
      <c r="BM397" s="169">
        <f t="shared" si="358"/>
        <v>1</v>
      </c>
      <c r="BN397" s="169">
        <f t="shared" si="359"/>
        <v>1</v>
      </c>
      <c r="BO397" s="169">
        <f t="shared" si="360"/>
        <v>0</v>
      </c>
      <c r="BP397" s="36">
        <f t="shared" si="361"/>
        <v>1</v>
      </c>
      <c r="BQ397">
        <f t="shared" si="362"/>
        <v>0</v>
      </c>
      <c r="BR397" s="36">
        <f t="shared" si="363"/>
        <v>0</v>
      </c>
      <c r="BS397" t="e">
        <f t="shared" si="364"/>
        <v>#N/A</v>
      </c>
    </row>
    <row r="398" spans="1:71">
      <c r="A398" s="59">
        <v>301</v>
      </c>
      <c r="B398" s="59">
        <v>171501</v>
      </c>
      <c r="C398" s="160">
        <v>197321422.48076901</v>
      </c>
      <c r="D398" s="59">
        <v>113392854</v>
      </c>
      <c r="E398" s="59">
        <v>113392854</v>
      </c>
      <c r="F398" s="59">
        <v>83928568.480769202</v>
      </c>
      <c r="G398" s="59">
        <v>80.357139587402301</v>
      </c>
      <c r="H398" s="59">
        <v>-4228031832.8849902</v>
      </c>
      <c r="I398" s="59">
        <v>412</v>
      </c>
      <c r="J398" s="59">
        <v>0</v>
      </c>
      <c r="K398" s="59">
        <v>0</v>
      </c>
      <c r="L398" s="59">
        <v>405</v>
      </c>
      <c r="M398" s="59">
        <v>0</v>
      </c>
      <c r="N398" s="59">
        <v>0</v>
      </c>
      <c r="O398" s="59">
        <v>405</v>
      </c>
      <c r="P398" s="59">
        <v>0</v>
      </c>
      <c r="Q398" s="59">
        <v>0</v>
      </c>
      <c r="R398" s="59">
        <v>1</v>
      </c>
      <c r="S398" s="59">
        <v>1</v>
      </c>
      <c r="T398" s="59">
        <f t="shared" si="314"/>
        <v>3</v>
      </c>
      <c r="U398" s="59">
        <f t="shared" si="315"/>
        <v>0</v>
      </c>
      <c r="V398" s="59">
        <f t="shared" si="316"/>
        <v>0</v>
      </c>
      <c r="W398" s="59">
        <f t="shared" si="317"/>
        <v>0</v>
      </c>
      <c r="X398" s="59">
        <f t="shared" si="318"/>
        <v>0</v>
      </c>
      <c r="Y398" s="59">
        <f t="shared" si="319"/>
        <v>0</v>
      </c>
      <c r="Z398" s="59">
        <f t="shared" si="320"/>
        <v>0</v>
      </c>
      <c r="AA398" s="59">
        <f t="shared" si="321"/>
        <v>0</v>
      </c>
      <c r="AB398" s="59">
        <f t="shared" si="322"/>
        <v>0</v>
      </c>
      <c r="AC398" s="59">
        <f t="shared" si="323"/>
        <v>0</v>
      </c>
      <c r="AD398" s="166">
        <f t="shared" si="313"/>
        <v>0</v>
      </c>
      <c r="AE398" s="169">
        <f t="shared" si="324"/>
        <v>0</v>
      </c>
      <c r="AF398" s="169">
        <f t="shared" si="325"/>
        <v>0</v>
      </c>
      <c r="AG398" s="169">
        <f t="shared" si="326"/>
        <v>0</v>
      </c>
      <c r="AH398" s="169">
        <f t="shared" si="327"/>
        <v>1</v>
      </c>
      <c r="AI398" s="169">
        <f t="shared" si="328"/>
        <v>0</v>
      </c>
      <c r="AJ398" s="169">
        <f t="shared" si="329"/>
        <v>0</v>
      </c>
      <c r="AK398" s="169">
        <f t="shared" si="330"/>
        <v>0</v>
      </c>
      <c r="AL398" s="169">
        <f t="shared" si="331"/>
        <v>1</v>
      </c>
      <c r="AM398" s="169">
        <f t="shared" si="332"/>
        <v>0</v>
      </c>
      <c r="AN398" s="169">
        <f t="shared" si="333"/>
        <v>0</v>
      </c>
      <c r="AO398" s="169">
        <f t="shared" si="334"/>
        <v>1</v>
      </c>
      <c r="AP398" s="169">
        <f t="shared" si="335"/>
        <v>0</v>
      </c>
      <c r="AQ398" s="169">
        <f t="shared" si="336"/>
        <v>0</v>
      </c>
      <c r="AR398" s="169">
        <f t="shared" si="337"/>
        <v>0</v>
      </c>
      <c r="AS398" s="169">
        <f t="shared" si="338"/>
        <v>0</v>
      </c>
      <c r="AT398" s="169">
        <f t="shared" si="339"/>
        <v>0</v>
      </c>
      <c r="AU398" s="169">
        <f t="shared" si="340"/>
        <v>0</v>
      </c>
      <c r="AV398" s="169">
        <f t="shared" si="341"/>
        <v>1</v>
      </c>
      <c r="AW398" s="169">
        <f t="shared" si="342"/>
        <v>1</v>
      </c>
      <c r="AX398" s="169">
        <f t="shared" si="343"/>
        <v>1</v>
      </c>
      <c r="AY398" s="169">
        <f t="shared" si="356"/>
        <v>0</v>
      </c>
      <c r="AZ398" s="169">
        <f t="shared" si="344"/>
        <v>0</v>
      </c>
      <c r="BA398" s="169">
        <f t="shared" si="345"/>
        <v>0</v>
      </c>
      <c r="BB398" s="169">
        <f t="shared" si="346"/>
        <v>1</v>
      </c>
      <c r="BC398" s="169">
        <f t="shared" si="347"/>
        <v>0</v>
      </c>
      <c r="BD398" s="169">
        <f t="shared" si="348"/>
        <v>1</v>
      </c>
      <c r="BE398" s="169">
        <f t="shared" si="349"/>
        <v>0</v>
      </c>
      <c r="BF398" s="169">
        <f t="shared" si="350"/>
        <v>0</v>
      </c>
      <c r="BG398" s="169">
        <f t="shared" si="351"/>
        <v>0</v>
      </c>
      <c r="BH398" s="169">
        <f t="shared" si="352"/>
        <v>0</v>
      </c>
      <c r="BI398" s="169">
        <f t="shared" si="353"/>
        <v>2</v>
      </c>
      <c r="BJ398" s="169">
        <f t="shared" si="354"/>
        <v>1</v>
      </c>
      <c r="BK398" s="167">
        <f t="shared" si="355"/>
        <v>0</v>
      </c>
      <c r="BL398" s="169">
        <f t="shared" si="357"/>
        <v>1</v>
      </c>
      <c r="BM398" s="169">
        <f t="shared" si="358"/>
        <v>0</v>
      </c>
      <c r="BN398" s="169">
        <f t="shared" si="359"/>
        <v>0</v>
      </c>
      <c r="BO398" s="169">
        <f t="shared" si="360"/>
        <v>1</v>
      </c>
      <c r="BP398" s="36">
        <f t="shared" si="361"/>
        <v>0</v>
      </c>
      <c r="BQ398">
        <f t="shared" si="362"/>
        <v>0</v>
      </c>
      <c r="BR398" s="36">
        <f t="shared" si="363"/>
        <v>3</v>
      </c>
      <c r="BS398" t="e">
        <f t="shared" si="364"/>
        <v>#N/A</v>
      </c>
    </row>
    <row r="399" spans="1:71">
      <c r="A399" s="59">
        <v>237</v>
      </c>
      <c r="B399" s="59">
        <v>151301</v>
      </c>
      <c r="C399" s="160">
        <v>162714285.021534</v>
      </c>
      <c r="D399" s="59">
        <v>56571430.625</v>
      </c>
      <c r="E399" s="59">
        <v>78571430</v>
      </c>
      <c r="F399" s="59">
        <v>84142855.021533802</v>
      </c>
      <c r="G399" s="59">
        <v>749.99999618530296</v>
      </c>
      <c r="H399" s="59">
        <v>-3707105412.5360899</v>
      </c>
      <c r="I399" s="59">
        <v>412</v>
      </c>
      <c r="J399" s="59">
        <v>406</v>
      </c>
      <c r="K399" s="59">
        <v>0</v>
      </c>
      <c r="L399" s="59">
        <v>101</v>
      </c>
      <c r="M399" s="59">
        <v>0</v>
      </c>
      <c r="N399" s="59">
        <v>0</v>
      </c>
      <c r="O399" s="59">
        <v>0</v>
      </c>
      <c r="P399" s="59">
        <v>0</v>
      </c>
      <c r="Q399" s="59">
        <v>0</v>
      </c>
      <c r="R399" s="59">
        <v>2</v>
      </c>
      <c r="S399" s="59">
        <v>1</v>
      </c>
      <c r="T399" s="59">
        <f t="shared" si="314"/>
        <v>1</v>
      </c>
      <c r="U399" s="59">
        <f t="shared" si="315"/>
        <v>0</v>
      </c>
      <c r="V399" s="59">
        <f t="shared" si="316"/>
        <v>0</v>
      </c>
      <c r="W399" s="59">
        <f t="shared" si="317"/>
        <v>1</v>
      </c>
      <c r="X399" s="59">
        <f t="shared" si="318"/>
        <v>0</v>
      </c>
      <c r="Y399" s="59">
        <f t="shared" si="319"/>
        <v>0</v>
      </c>
      <c r="Z399" s="59">
        <f t="shared" si="320"/>
        <v>0</v>
      </c>
      <c r="AA399" s="59">
        <f t="shared" si="321"/>
        <v>0</v>
      </c>
      <c r="AB399" s="59">
        <f t="shared" si="322"/>
        <v>0</v>
      </c>
      <c r="AC399" s="59">
        <f t="shared" si="323"/>
        <v>0</v>
      </c>
      <c r="AD399" s="166">
        <f t="shared" si="313"/>
        <v>1</v>
      </c>
      <c r="AE399" s="169">
        <f t="shared" si="324"/>
        <v>1</v>
      </c>
      <c r="AF399" s="169">
        <f t="shared" si="325"/>
        <v>0</v>
      </c>
      <c r="AG399" s="169">
        <f t="shared" si="326"/>
        <v>0</v>
      </c>
      <c r="AH399" s="169">
        <f t="shared" si="327"/>
        <v>1</v>
      </c>
      <c r="AI399" s="169">
        <f t="shared" si="328"/>
        <v>1</v>
      </c>
      <c r="AJ399" s="169">
        <f t="shared" si="329"/>
        <v>0</v>
      </c>
      <c r="AK399" s="169">
        <f t="shared" si="330"/>
        <v>0</v>
      </c>
      <c r="AL399" s="169">
        <f t="shared" si="331"/>
        <v>0</v>
      </c>
      <c r="AM399" s="169">
        <f t="shared" si="332"/>
        <v>0</v>
      </c>
      <c r="AN399" s="169">
        <f t="shared" si="333"/>
        <v>0</v>
      </c>
      <c r="AO399" s="169">
        <f t="shared" si="334"/>
        <v>1</v>
      </c>
      <c r="AP399" s="169">
        <f t="shared" si="335"/>
        <v>0</v>
      </c>
      <c r="AQ399" s="169">
        <f t="shared" si="336"/>
        <v>0</v>
      </c>
      <c r="AR399" s="169">
        <f t="shared" si="337"/>
        <v>0</v>
      </c>
      <c r="AS399" s="169">
        <f t="shared" si="338"/>
        <v>0</v>
      </c>
      <c r="AT399" s="169">
        <f t="shared" si="339"/>
        <v>0</v>
      </c>
      <c r="AU399" s="169">
        <f t="shared" si="340"/>
        <v>0</v>
      </c>
      <c r="AV399" s="169">
        <f t="shared" si="341"/>
        <v>1</v>
      </c>
      <c r="AW399" s="169">
        <f t="shared" si="342"/>
        <v>1</v>
      </c>
      <c r="AX399" s="169">
        <f t="shared" si="343"/>
        <v>0</v>
      </c>
      <c r="AY399" s="169">
        <f t="shared" si="356"/>
        <v>1</v>
      </c>
      <c r="AZ399" s="169">
        <f t="shared" si="344"/>
        <v>1</v>
      </c>
      <c r="BA399" s="169">
        <f t="shared" si="345"/>
        <v>0</v>
      </c>
      <c r="BB399" s="169">
        <f t="shared" si="346"/>
        <v>1</v>
      </c>
      <c r="BC399" s="169">
        <f t="shared" si="347"/>
        <v>1</v>
      </c>
      <c r="BD399" s="169">
        <f t="shared" si="348"/>
        <v>0</v>
      </c>
      <c r="BE399" s="169">
        <f t="shared" si="349"/>
        <v>0</v>
      </c>
      <c r="BF399" s="169">
        <f t="shared" si="350"/>
        <v>0</v>
      </c>
      <c r="BG399" s="169">
        <f t="shared" si="351"/>
        <v>0</v>
      </c>
      <c r="BH399" s="169">
        <f t="shared" si="352"/>
        <v>0</v>
      </c>
      <c r="BI399" s="169">
        <f t="shared" si="353"/>
        <v>0</v>
      </c>
      <c r="BJ399" s="169">
        <f t="shared" si="354"/>
        <v>1</v>
      </c>
      <c r="BK399" s="167">
        <f t="shared" si="355"/>
        <v>0</v>
      </c>
      <c r="BL399" s="169">
        <f t="shared" si="357"/>
        <v>0</v>
      </c>
      <c r="BM399" s="169">
        <f t="shared" si="358"/>
        <v>1</v>
      </c>
      <c r="BN399" s="169">
        <f t="shared" si="359"/>
        <v>0</v>
      </c>
      <c r="BO399" s="169">
        <f t="shared" si="360"/>
        <v>1</v>
      </c>
      <c r="BP399" s="36">
        <f t="shared" si="361"/>
        <v>1</v>
      </c>
      <c r="BQ399">
        <f t="shared" si="362"/>
        <v>0</v>
      </c>
      <c r="BR399" s="36">
        <f t="shared" si="363"/>
        <v>2</v>
      </c>
      <c r="BS399" t="e">
        <f t="shared" si="364"/>
        <v>#N/A</v>
      </c>
    </row>
    <row r="400" spans="1:71">
      <c r="A400" s="59">
        <v>333</v>
      </c>
      <c r="B400" s="59">
        <v>191241</v>
      </c>
      <c r="C400" s="160">
        <v>114285713.799146</v>
      </c>
      <c r="D400" s="59">
        <v>26321428</v>
      </c>
      <c r="E400" s="59">
        <v>26321428</v>
      </c>
      <c r="F400" s="59">
        <v>87964285.799145803</v>
      </c>
      <c r="G400" s="59">
        <v>128.57142639160199</v>
      </c>
      <c r="H400" s="59">
        <v>-4587497678.1238298</v>
      </c>
      <c r="I400" s="59">
        <v>0</v>
      </c>
      <c r="J400" s="59">
        <v>0</v>
      </c>
      <c r="K400" s="59">
        <v>0</v>
      </c>
      <c r="L400" s="59">
        <v>406</v>
      </c>
      <c r="M400" s="59">
        <v>403</v>
      </c>
      <c r="N400" s="59">
        <v>0</v>
      </c>
      <c r="O400" s="59">
        <v>0</v>
      </c>
      <c r="P400" s="59">
        <v>0</v>
      </c>
      <c r="Q400" s="59">
        <v>0</v>
      </c>
      <c r="R400" s="59">
        <v>2</v>
      </c>
      <c r="S400" s="59">
        <v>0</v>
      </c>
      <c r="T400" s="59">
        <f t="shared" si="314"/>
        <v>1</v>
      </c>
      <c r="U400" s="59">
        <f t="shared" si="315"/>
        <v>0</v>
      </c>
      <c r="V400" s="59">
        <f t="shared" si="316"/>
        <v>0</v>
      </c>
      <c r="W400" s="59">
        <f t="shared" si="317"/>
        <v>1</v>
      </c>
      <c r="X400" s="59">
        <f t="shared" si="318"/>
        <v>0</v>
      </c>
      <c r="Y400" s="59">
        <f t="shared" si="319"/>
        <v>0</v>
      </c>
      <c r="Z400" s="59">
        <f t="shared" si="320"/>
        <v>0</v>
      </c>
      <c r="AA400" s="59">
        <f t="shared" si="321"/>
        <v>0</v>
      </c>
      <c r="AB400" s="59">
        <f t="shared" si="322"/>
        <v>0</v>
      </c>
      <c r="AC400" s="59">
        <f t="shared" si="323"/>
        <v>0</v>
      </c>
      <c r="AD400" s="166">
        <f t="shared" si="313"/>
        <v>0</v>
      </c>
      <c r="AE400" s="169">
        <f t="shared" si="324"/>
        <v>0</v>
      </c>
      <c r="AF400" s="169">
        <f t="shared" si="325"/>
        <v>0</v>
      </c>
      <c r="AG400" s="169">
        <f t="shared" si="326"/>
        <v>0</v>
      </c>
      <c r="AH400" s="169">
        <f t="shared" si="327"/>
        <v>1</v>
      </c>
      <c r="AI400" s="169">
        <f t="shared" si="328"/>
        <v>0</v>
      </c>
      <c r="AJ400" s="169">
        <f t="shared" si="329"/>
        <v>0</v>
      </c>
      <c r="AK400" s="169">
        <f t="shared" si="330"/>
        <v>0</v>
      </c>
      <c r="AL400" s="169">
        <f t="shared" si="331"/>
        <v>1</v>
      </c>
      <c r="AM400" s="169">
        <f t="shared" si="332"/>
        <v>0</v>
      </c>
      <c r="AN400" s="169">
        <f t="shared" si="333"/>
        <v>0</v>
      </c>
      <c r="AO400" s="169">
        <f t="shared" si="334"/>
        <v>1</v>
      </c>
      <c r="AP400" s="169">
        <f t="shared" si="335"/>
        <v>0</v>
      </c>
      <c r="AQ400" s="169">
        <f t="shared" si="336"/>
        <v>0</v>
      </c>
      <c r="AR400" s="169">
        <f t="shared" si="337"/>
        <v>0</v>
      </c>
      <c r="AS400" s="169">
        <f t="shared" si="338"/>
        <v>0</v>
      </c>
      <c r="AT400" s="169">
        <f t="shared" si="339"/>
        <v>0</v>
      </c>
      <c r="AU400" s="169">
        <f t="shared" si="340"/>
        <v>0</v>
      </c>
      <c r="AV400" s="169">
        <f t="shared" si="341"/>
        <v>1</v>
      </c>
      <c r="AW400" s="169">
        <f t="shared" si="342"/>
        <v>1</v>
      </c>
      <c r="AX400" s="169">
        <f t="shared" si="343"/>
        <v>0</v>
      </c>
      <c r="AY400" s="169">
        <f t="shared" si="356"/>
        <v>1</v>
      </c>
      <c r="AZ400" s="169">
        <f t="shared" si="344"/>
        <v>0</v>
      </c>
      <c r="BA400" s="169">
        <f t="shared" si="345"/>
        <v>0</v>
      </c>
      <c r="BB400" s="169">
        <f t="shared" si="346"/>
        <v>1</v>
      </c>
      <c r="BC400" s="169">
        <f t="shared" si="347"/>
        <v>1</v>
      </c>
      <c r="BD400" s="169">
        <f t="shared" si="348"/>
        <v>0</v>
      </c>
      <c r="BE400" s="169">
        <f t="shared" si="349"/>
        <v>1</v>
      </c>
      <c r="BF400" s="169">
        <f t="shared" si="350"/>
        <v>0</v>
      </c>
      <c r="BG400" s="169">
        <f t="shared" si="351"/>
        <v>0</v>
      </c>
      <c r="BH400" s="169">
        <f t="shared" si="352"/>
        <v>0</v>
      </c>
      <c r="BI400" s="169">
        <f t="shared" si="353"/>
        <v>0</v>
      </c>
      <c r="BJ400" s="169">
        <f t="shared" si="354"/>
        <v>0</v>
      </c>
      <c r="BK400" s="167">
        <f t="shared" si="355"/>
        <v>0</v>
      </c>
      <c r="BL400" s="169">
        <f t="shared" si="357"/>
        <v>0</v>
      </c>
      <c r="BM400" s="169">
        <f t="shared" si="358"/>
        <v>1</v>
      </c>
      <c r="BN400" s="169">
        <f t="shared" si="359"/>
        <v>1</v>
      </c>
      <c r="BO400" s="169">
        <f t="shared" si="360"/>
        <v>0</v>
      </c>
      <c r="BP400" s="36">
        <f t="shared" si="361"/>
        <v>0</v>
      </c>
      <c r="BQ400">
        <f t="shared" si="362"/>
        <v>0</v>
      </c>
      <c r="BR400" s="36">
        <f t="shared" si="363"/>
        <v>1</v>
      </c>
      <c r="BS400" t="e">
        <f t="shared" si="364"/>
        <v>#N/A</v>
      </c>
    </row>
    <row r="401" spans="1:71">
      <c r="A401" s="59">
        <v>276</v>
      </c>
      <c r="B401" s="59">
        <v>162321</v>
      </c>
      <c r="C401" s="160">
        <v>113888884.363351</v>
      </c>
      <c r="D401" s="59">
        <v>22260416.5</v>
      </c>
      <c r="E401" s="59">
        <v>25827083</v>
      </c>
      <c r="F401" s="59">
        <v>88061801.363351196</v>
      </c>
      <c r="G401" s="59">
        <v>133.33332824707</v>
      </c>
      <c r="H401" s="59">
        <v>-4013489513.6319399</v>
      </c>
      <c r="I401" s="59">
        <v>403</v>
      </c>
      <c r="J401" s="59">
        <v>0</v>
      </c>
      <c r="K401" s="59">
        <v>0</v>
      </c>
      <c r="L401" s="59">
        <v>0</v>
      </c>
      <c r="M401" s="59">
        <v>0</v>
      </c>
      <c r="N401" s="59">
        <v>0</v>
      </c>
      <c r="O401" s="59">
        <v>403</v>
      </c>
      <c r="P401" s="59">
        <v>0</v>
      </c>
      <c r="Q401" s="59">
        <v>0</v>
      </c>
      <c r="R401" s="59">
        <v>1</v>
      </c>
      <c r="S401" s="59">
        <v>0</v>
      </c>
      <c r="T401" s="59">
        <f t="shared" si="314"/>
        <v>2</v>
      </c>
      <c r="U401" s="59">
        <f t="shared" si="315"/>
        <v>0</v>
      </c>
      <c r="V401" s="59">
        <f t="shared" si="316"/>
        <v>0</v>
      </c>
      <c r="W401" s="59">
        <f t="shared" si="317"/>
        <v>0</v>
      </c>
      <c r="X401" s="59">
        <f t="shared" si="318"/>
        <v>0</v>
      </c>
      <c r="Y401" s="59">
        <f t="shared" si="319"/>
        <v>0</v>
      </c>
      <c r="Z401" s="59">
        <f t="shared" si="320"/>
        <v>0</v>
      </c>
      <c r="AA401" s="59">
        <f t="shared" si="321"/>
        <v>0</v>
      </c>
      <c r="AB401" s="59">
        <f t="shared" si="322"/>
        <v>0</v>
      </c>
      <c r="AC401" s="59">
        <f t="shared" si="323"/>
        <v>0</v>
      </c>
      <c r="AD401" s="166">
        <f t="shared" si="313"/>
        <v>0</v>
      </c>
      <c r="AE401" s="169">
        <f t="shared" si="324"/>
        <v>0</v>
      </c>
      <c r="AF401" s="169">
        <f t="shared" si="325"/>
        <v>0</v>
      </c>
      <c r="AG401" s="169">
        <f t="shared" si="326"/>
        <v>0</v>
      </c>
      <c r="AH401" s="169">
        <f t="shared" si="327"/>
        <v>1</v>
      </c>
      <c r="AI401" s="169">
        <f t="shared" si="328"/>
        <v>0</v>
      </c>
      <c r="AJ401" s="169">
        <f t="shared" si="329"/>
        <v>0</v>
      </c>
      <c r="AK401" s="169">
        <f t="shared" si="330"/>
        <v>0</v>
      </c>
      <c r="AL401" s="169">
        <f t="shared" si="331"/>
        <v>1</v>
      </c>
      <c r="AM401" s="169">
        <f t="shared" si="332"/>
        <v>0</v>
      </c>
      <c r="AN401" s="169">
        <f t="shared" si="333"/>
        <v>0</v>
      </c>
      <c r="AO401" s="169">
        <f t="shared" si="334"/>
        <v>1</v>
      </c>
      <c r="AP401" s="169">
        <f t="shared" si="335"/>
        <v>0</v>
      </c>
      <c r="AQ401" s="169">
        <f t="shared" si="336"/>
        <v>0</v>
      </c>
      <c r="AR401" s="169">
        <f t="shared" si="337"/>
        <v>0</v>
      </c>
      <c r="AS401" s="169">
        <f t="shared" si="338"/>
        <v>0</v>
      </c>
      <c r="AT401" s="169">
        <f t="shared" si="339"/>
        <v>0</v>
      </c>
      <c r="AU401" s="169">
        <f t="shared" si="340"/>
        <v>0</v>
      </c>
      <c r="AV401" s="169">
        <f t="shared" si="341"/>
        <v>1</v>
      </c>
      <c r="AW401" s="169">
        <f t="shared" si="342"/>
        <v>1</v>
      </c>
      <c r="AX401" s="169">
        <f t="shared" si="343"/>
        <v>1</v>
      </c>
      <c r="AY401" s="169">
        <f t="shared" si="356"/>
        <v>0</v>
      </c>
      <c r="AZ401" s="169">
        <f t="shared" si="344"/>
        <v>0</v>
      </c>
      <c r="BA401" s="169">
        <f t="shared" si="345"/>
        <v>0</v>
      </c>
      <c r="BB401" s="169">
        <f t="shared" si="346"/>
        <v>1</v>
      </c>
      <c r="BC401" s="169">
        <f t="shared" si="347"/>
        <v>0</v>
      </c>
      <c r="BD401" s="169">
        <f t="shared" si="348"/>
        <v>1</v>
      </c>
      <c r="BE401" s="169">
        <f t="shared" si="349"/>
        <v>0</v>
      </c>
      <c r="BF401" s="169">
        <f t="shared" si="350"/>
        <v>0</v>
      </c>
      <c r="BG401" s="169">
        <f t="shared" si="351"/>
        <v>2</v>
      </c>
      <c r="BH401" s="169">
        <f t="shared" si="352"/>
        <v>0</v>
      </c>
      <c r="BI401" s="169">
        <f t="shared" si="353"/>
        <v>0</v>
      </c>
      <c r="BJ401" s="169">
        <f t="shared" si="354"/>
        <v>0</v>
      </c>
      <c r="BK401" s="167">
        <f t="shared" si="355"/>
        <v>0</v>
      </c>
      <c r="BL401" s="169">
        <f t="shared" si="357"/>
        <v>1</v>
      </c>
      <c r="BM401" s="169">
        <f t="shared" si="358"/>
        <v>0</v>
      </c>
      <c r="BN401" s="169">
        <f t="shared" si="359"/>
        <v>1</v>
      </c>
      <c r="BO401" s="169">
        <f t="shared" si="360"/>
        <v>0</v>
      </c>
      <c r="BP401" s="36">
        <f t="shared" si="361"/>
        <v>0</v>
      </c>
      <c r="BQ401">
        <f t="shared" si="362"/>
        <v>0</v>
      </c>
      <c r="BR401" s="36">
        <f t="shared" si="363"/>
        <v>2</v>
      </c>
      <c r="BS401" t="e">
        <f t="shared" si="364"/>
        <v>#N/A</v>
      </c>
    </row>
    <row r="402" spans="1:71">
      <c r="A402" s="59">
        <v>272</v>
      </c>
      <c r="B402" s="59">
        <v>161261</v>
      </c>
      <c r="C402" s="160">
        <v>142857142.248932</v>
      </c>
      <c r="D402" s="59">
        <v>52785712</v>
      </c>
      <c r="E402" s="59">
        <v>52785712</v>
      </c>
      <c r="F402" s="59">
        <v>90071430.248932198</v>
      </c>
      <c r="G402" s="59">
        <v>135.714279174805</v>
      </c>
      <c r="H402" s="59">
        <v>-4010022741.8401699</v>
      </c>
      <c r="I402" s="59">
        <v>0</v>
      </c>
      <c r="J402" s="59">
        <v>0</v>
      </c>
      <c r="K402" s="59">
        <v>0</v>
      </c>
      <c r="L402" s="59">
        <v>412</v>
      </c>
      <c r="M402" s="59">
        <v>0</v>
      </c>
      <c r="N402" s="59">
        <v>0</v>
      </c>
      <c r="O402" s="59">
        <v>0</v>
      </c>
      <c r="P402" s="59">
        <v>0</v>
      </c>
      <c r="Q402" s="59">
        <v>0</v>
      </c>
      <c r="R402" s="59">
        <v>1</v>
      </c>
      <c r="S402" s="59">
        <v>0</v>
      </c>
      <c r="T402" s="59">
        <f t="shared" si="314"/>
        <v>1</v>
      </c>
      <c r="U402" s="59">
        <f t="shared" si="315"/>
        <v>0</v>
      </c>
      <c r="V402" s="59">
        <f t="shared" si="316"/>
        <v>0</v>
      </c>
      <c r="W402" s="59">
        <f t="shared" si="317"/>
        <v>0</v>
      </c>
      <c r="X402" s="59">
        <f t="shared" si="318"/>
        <v>0</v>
      </c>
      <c r="Y402" s="59">
        <f t="shared" si="319"/>
        <v>0</v>
      </c>
      <c r="Z402" s="59">
        <f t="shared" si="320"/>
        <v>0</v>
      </c>
      <c r="AA402" s="59">
        <f t="shared" si="321"/>
        <v>0</v>
      </c>
      <c r="AB402" s="59">
        <f t="shared" si="322"/>
        <v>0</v>
      </c>
      <c r="AC402" s="59">
        <f t="shared" si="323"/>
        <v>0</v>
      </c>
      <c r="AD402" s="166">
        <f t="shared" si="313"/>
        <v>0</v>
      </c>
      <c r="AE402" s="169">
        <f t="shared" si="324"/>
        <v>0</v>
      </c>
      <c r="AF402" s="169">
        <f t="shared" si="325"/>
        <v>0</v>
      </c>
      <c r="AG402" s="169">
        <f t="shared" si="326"/>
        <v>0</v>
      </c>
      <c r="AH402" s="169">
        <f t="shared" si="327"/>
        <v>1</v>
      </c>
      <c r="AI402" s="169">
        <f t="shared" si="328"/>
        <v>0</v>
      </c>
      <c r="AJ402" s="169">
        <f t="shared" si="329"/>
        <v>0</v>
      </c>
      <c r="AK402" s="169">
        <f t="shared" si="330"/>
        <v>0</v>
      </c>
      <c r="AL402" s="169">
        <f t="shared" si="331"/>
        <v>1</v>
      </c>
      <c r="AM402" s="169">
        <f t="shared" si="332"/>
        <v>0</v>
      </c>
      <c r="AN402" s="169">
        <f t="shared" si="333"/>
        <v>0</v>
      </c>
      <c r="AO402" s="169">
        <f t="shared" si="334"/>
        <v>1</v>
      </c>
      <c r="AP402" s="169">
        <f t="shared" si="335"/>
        <v>0</v>
      </c>
      <c r="AQ402" s="169">
        <f t="shared" si="336"/>
        <v>0</v>
      </c>
      <c r="AR402" s="169">
        <f t="shared" si="337"/>
        <v>0</v>
      </c>
      <c r="AS402" s="169">
        <f t="shared" si="338"/>
        <v>0</v>
      </c>
      <c r="AT402" s="169">
        <f t="shared" si="339"/>
        <v>0</v>
      </c>
      <c r="AU402" s="169">
        <f t="shared" si="340"/>
        <v>0</v>
      </c>
      <c r="AV402" s="169">
        <f t="shared" si="341"/>
        <v>1</v>
      </c>
      <c r="AW402" s="169">
        <f t="shared" si="342"/>
        <v>1</v>
      </c>
      <c r="AX402" s="169">
        <f t="shared" si="343"/>
        <v>0</v>
      </c>
      <c r="AY402" s="169">
        <f t="shared" si="356"/>
        <v>1</v>
      </c>
      <c r="AZ402" s="169">
        <f t="shared" si="344"/>
        <v>0</v>
      </c>
      <c r="BA402" s="169">
        <f t="shared" si="345"/>
        <v>0</v>
      </c>
      <c r="BB402" s="169">
        <f t="shared" si="346"/>
        <v>1</v>
      </c>
      <c r="BC402" s="169">
        <f t="shared" si="347"/>
        <v>0</v>
      </c>
      <c r="BD402" s="169">
        <f t="shared" si="348"/>
        <v>1</v>
      </c>
      <c r="BE402" s="169">
        <f t="shared" si="349"/>
        <v>0</v>
      </c>
      <c r="BF402" s="169">
        <f t="shared" si="350"/>
        <v>0</v>
      </c>
      <c r="BG402" s="169">
        <f t="shared" si="351"/>
        <v>0</v>
      </c>
      <c r="BH402" s="169">
        <f t="shared" si="352"/>
        <v>0</v>
      </c>
      <c r="BI402" s="169">
        <f t="shared" si="353"/>
        <v>0</v>
      </c>
      <c r="BJ402" s="169">
        <f t="shared" si="354"/>
        <v>1</v>
      </c>
      <c r="BK402" s="167">
        <f t="shared" si="355"/>
        <v>0</v>
      </c>
      <c r="BL402" s="169">
        <f t="shared" si="357"/>
        <v>1</v>
      </c>
      <c r="BM402" s="169">
        <f t="shared" si="358"/>
        <v>0</v>
      </c>
      <c r="BN402" s="169">
        <f t="shared" si="359"/>
        <v>1</v>
      </c>
      <c r="BO402" s="169">
        <f t="shared" si="360"/>
        <v>0</v>
      </c>
      <c r="BP402" s="36">
        <f t="shared" si="361"/>
        <v>0</v>
      </c>
      <c r="BQ402">
        <f t="shared" si="362"/>
        <v>0</v>
      </c>
      <c r="BR402" s="36">
        <f t="shared" si="363"/>
        <v>1</v>
      </c>
      <c r="BS402" t="e">
        <f t="shared" si="364"/>
        <v>#N/A</v>
      </c>
    </row>
    <row r="403" spans="1:71">
      <c r="A403" s="59">
        <v>71</v>
      </c>
      <c r="B403" s="59">
        <v>21131</v>
      </c>
      <c r="C403" s="160">
        <v>118367345.534926</v>
      </c>
      <c r="D403" s="59">
        <v>25714285</v>
      </c>
      <c r="E403" s="59">
        <v>25714285</v>
      </c>
      <c r="F403" s="59">
        <v>92653060.534925997</v>
      </c>
      <c r="G403" s="59">
        <v>6428.5715332031205</v>
      </c>
      <c r="H403" s="59">
        <v>-976748725.48964405</v>
      </c>
      <c r="I403" s="59">
        <v>101</v>
      </c>
      <c r="J403" s="59">
        <v>0</v>
      </c>
      <c r="K403" s="59">
        <v>0</v>
      </c>
      <c r="L403" s="59">
        <v>101</v>
      </c>
      <c r="M403" s="59">
        <v>0</v>
      </c>
      <c r="N403" s="59">
        <v>0</v>
      </c>
      <c r="O403" s="59">
        <v>0</v>
      </c>
      <c r="P403" s="59">
        <v>0</v>
      </c>
      <c r="Q403" s="59">
        <v>0</v>
      </c>
      <c r="R403" s="59">
        <v>2</v>
      </c>
      <c r="S403" s="59">
        <v>0</v>
      </c>
      <c r="T403" s="59">
        <f t="shared" si="314"/>
        <v>0</v>
      </c>
      <c r="U403" s="59">
        <f t="shared" si="315"/>
        <v>0</v>
      </c>
      <c r="V403" s="59">
        <f t="shared" si="316"/>
        <v>0</v>
      </c>
      <c r="W403" s="59">
        <f t="shared" si="317"/>
        <v>0</v>
      </c>
      <c r="X403" s="59">
        <f t="shared" si="318"/>
        <v>0</v>
      </c>
      <c r="Y403" s="59">
        <f t="shared" si="319"/>
        <v>0</v>
      </c>
      <c r="Z403" s="59">
        <f t="shared" si="320"/>
        <v>0</v>
      </c>
      <c r="AA403" s="59">
        <f t="shared" si="321"/>
        <v>0</v>
      </c>
      <c r="AB403" s="59">
        <f t="shared" si="322"/>
        <v>0</v>
      </c>
      <c r="AC403" s="59">
        <f t="shared" si="323"/>
        <v>0</v>
      </c>
      <c r="AD403" s="166">
        <f t="shared" si="313"/>
        <v>2</v>
      </c>
      <c r="AE403" s="169">
        <f t="shared" si="324"/>
        <v>0</v>
      </c>
      <c r="AF403" s="169">
        <f t="shared" si="325"/>
        <v>1</v>
      </c>
      <c r="AG403" s="169">
        <f t="shared" si="326"/>
        <v>0</v>
      </c>
      <c r="AH403" s="169">
        <f t="shared" si="327"/>
        <v>1</v>
      </c>
      <c r="AI403" s="169">
        <f t="shared" si="328"/>
        <v>0</v>
      </c>
      <c r="AJ403" s="169">
        <f t="shared" si="329"/>
        <v>0</v>
      </c>
      <c r="AK403" s="169">
        <f t="shared" si="330"/>
        <v>0</v>
      </c>
      <c r="AL403" s="169">
        <f t="shared" si="331"/>
        <v>1</v>
      </c>
      <c r="AM403" s="169">
        <f t="shared" si="332"/>
        <v>0</v>
      </c>
      <c r="AN403" s="169">
        <f t="shared" si="333"/>
        <v>0</v>
      </c>
      <c r="AO403" s="169">
        <f t="shared" si="334"/>
        <v>1</v>
      </c>
      <c r="AP403" s="169">
        <f t="shared" si="335"/>
        <v>0</v>
      </c>
      <c r="AQ403" s="169">
        <f t="shared" si="336"/>
        <v>0</v>
      </c>
      <c r="AR403" s="169">
        <f t="shared" si="337"/>
        <v>0</v>
      </c>
      <c r="AS403" s="169">
        <f t="shared" si="338"/>
        <v>0</v>
      </c>
      <c r="AT403" s="169">
        <f t="shared" si="339"/>
        <v>0</v>
      </c>
      <c r="AU403" s="169">
        <f t="shared" si="340"/>
        <v>0</v>
      </c>
      <c r="AV403" s="169">
        <f t="shared" si="341"/>
        <v>1</v>
      </c>
      <c r="AW403" s="169">
        <f t="shared" si="342"/>
        <v>0</v>
      </c>
      <c r="AX403" s="169">
        <f t="shared" si="343"/>
        <v>0</v>
      </c>
      <c r="AY403" s="169">
        <f t="shared" si="356"/>
        <v>0</v>
      </c>
      <c r="AZ403" s="169">
        <f t="shared" si="344"/>
        <v>0</v>
      </c>
      <c r="BA403" s="169">
        <f t="shared" si="345"/>
        <v>0</v>
      </c>
      <c r="BB403" s="169">
        <f t="shared" si="346"/>
        <v>1</v>
      </c>
      <c r="BC403" s="169">
        <f t="shared" si="347"/>
        <v>0</v>
      </c>
      <c r="BD403" s="169">
        <f t="shared" si="348"/>
        <v>1</v>
      </c>
      <c r="BE403" s="169">
        <f t="shared" si="349"/>
        <v>0</v>
      </c>
      <c r="BF403" s="169">
        <f t="shared" si="350"/>
        <v>0</v>
      </c>
      <c r="BG403" s="169">
        <f t="shared" si="351"/>
        <v>0</v>
      </c>
      <c r="BH403" s="169">
        <f t="shared" si="352"/>
        <v>0</v>
      </c>
      <c r="BI403" s="169">
        <f t="shared" si="353"/>
        <v>0</v>
      </c>
      <c r="BJ403" s="169">
        <f t="shared" si="354"/>
        <v>0</v>
      </c>
      <c r="BK403" s="167">
        <f t="shared" si="355"/>
        <v>0</v>
      </c>
      <c r="BL403" s="169">
        <f t="shared" si="357"/>
        <v>0</v>
      </c>
      <c r="BM403" s="169">
        <f t="shared" si="358"/>
        <v>1</v>
      </c>
      <c r="BN403" s="169">
        <f t="shared" si="359"/>
        <v>1</v>
      </c>
      <c r="BO403" s="169">
        <f t="shared" si="360"/>
        <v>0</v>
      </c>
      <c r="BP403" s="36">
        <f t="shared" si="361"/>
        <v>1</v>
      </c>
      <c r="BQ403">
        <f t="shared" si="362"/>
        <v>0</v>
      </c>
      <c r="BR403" s="36">
        <f t="shared" si="363"/>
        <v>0</v>
      </c>
      <c r="BS403" t="e">
        <f t="shared" si="364"/>
        <v>#N/A</v>
      </c>
    </row>
    <row r="404" spans="1:71">
      <c r="A404" s="59">
        <v>440</v>
      </c>
      <c r="B404" s="59">
        <v>242371</v>
      </c>
      <c r="C404" s="160">
        <v>102079995.94370501</v>
      </c>
      <c r="D404" s="59">
        <v>8533333.25</v>
      </c>
      <c r="E404" s="59">
        <v>8533333.25</v>
      </c>
      <c r="F404" s="59">
        <v>93546662.693705395</v>
      </c>
      <c r="G404" s="59">
        <v>853.33331298828102</v>
      </c>
      <c r="H404" s="59">
        <v>-6716451899.1487398</v>
      </c>
      <c r="I404" s="59">
        <v>0</v>
      </c>
      <c r="J404" s="59">
        <v>0</v>
      </c>
      <c r="K404" s="59">
        <v>0</v>
      </c>
      <c r="L404" s="59">
        <v>101</v>
      </c>
      <c r="M404" s="59">
        <v>0</v>
      </c>
      <c r="N404" s="59">
        <v>0</v>
      </c>
      <c r="O404" s="59">
        <v>101</v>
      </c>
      <c r="P404" s="59">
        <v>0</v>
      </c>
      <c r="Q404" s="59">
        <v>0</v>
      </c>
      <c r="R404" s="59">
        <v>1</v>
      </c>
      <c r="S404" s="59">
        <v>0</v>
      </c>
      <c r="T404" s="59">
        <f t="shared" si="314"/>
        <v>0</v>
      </c>
      <c r="U404" s="59">
        <f t="shared" si="315"/>
        <v>0</v>
      </c>
      <c r="V404" s="59">
        <f t="shared" si="316"/>
        <v>0</v>
      </c>
      <c r="W404" s="59">
        <f t="shared" si="317"/>
        <v>0</v>
      </c>
      <c r="X404" s="59">
        <f t="shared" si="318"/>
        <v>0</v>
      </c>
      <c r="Y404" s="59">
        <f t="shared" si="319"/>
        <v>0</v>
      </c>
      <c r="Z404" s="59">
        <f t="shared" si="320"/>
        <v>0</v>
      </c>
      <c r="AA404" s="59">
        <f t="shared" si="321"/>
        <v>0</v>
      </c>
      <c r="AB404" s="59">
        <f t="shared" si="322"/>
        <v>0</v>
      </c>
      <c r="AC404" s="59">
        <f t="shared" si="323"/>
        <v>0</v>
      </c>
      <c r="AD404" s="166">
        <f t="shared" si="313"/>
        <v>2</v>
      </c>
      <c r="AE404" s="169">
        <f t="shared" si="324"/>
        <v>0</v>
      </c>
      <c r="AF404" s="169">
        <f t="shared" si="325"/>
        <v>1</v>
      </c>
      <c r="AG404" s="169">
        <f t="shared" si="326"/>
        <v>0</v>
      </c>
      <c r="AH404" s="169">
        <f t="shared" si="327"/>
        <v>1</v>
      </c>
      <c r="AI404" s="169">
        <f t="shared" si="328"/>
        <v>0</v>
      </c>
      <c r="AJ404" s="169">
        <f t="shared" si="329"/>
        <v>0</v>
      </c>
      <c r="AK404" s="169">
        <f t="shared" si="330"/>
        <v>0</v>
      </c>
      <c r="AL404" s="169">
        <f t="shared" si="331"/>
        <v>1</v>
      </c>
      <c r="AM404" s="169">
        <f t="shared" si="332"/>
        <v>0</v>
      </c>
      <c r="AN404" s="169">
        <f t="shared" si="333"/>
        <v>0</v>
      </c>
      <c r="AO404" s="169">
        <f t="shared" si="334"/>
        <v>1</v>
      </c>
      <c r="AP404" s="169">
        <f t="shared" si="335"/>
        <v>0</v>
      </c>
      <c r="AQ404" s="169">
        <f t="shared" si="336"/>
        <v>0</v>
      </c>
      <c r="AR404" s="169">
        <f t="shared" si="337"/>
        <v>0</v>
      </c>
      <c r="AS404" s="169">
        <f t="shared" si="338"/>
        <v>0</v>
      </c>
      <c r="AT404" s="169">
        <f t="shared" si="339"/>
        <v>0</v>
      </c>
      <c r="AU404" s="169">
        <f t="shared" si="340"/>
        <v>0</v>
      </c>
      <c r="AV404" s="169">
        <f t="shared" si="341"/>
        <v>1</v>
      </c>
      <c r="AW404" s="169">
        <f t="shared" si="342"/>
        <v>0</v>
      </c>
      <c r="AX404" s="169">
        <f t="shared" si="343"/>
        <v>0</v>
      </c>
      <c r="AY404" s="169">
        <f t="shared" si="356"/>
        <v>0</v>
      </c>
      <c r="AZ404" s="169">
        <f t="shared" si="344"/>
        <v>0</v>
      </c>
      <c r="BA404" s="169">
        <f t="shared" si="345"/>
        <v>0</v>
      </c>
      <c r="BB404" s="169">
        <f t="shared" si="346"/>
        <v>1</v>
      </c>
      <c r="BC404" s="169">
        <f t="shared" si="347"/>
        <v>0</v>
      </c>
      <c r="BD404" s="169">
        <f t="shared" si="348"/>
        <v>1</v>
      </c>
      <c r="BE404" s="169">
        <f t="shared" si="349"/>
        <v>0</v>
      </c>
      <c r="BF404" s="169">
        <f t="shared" si="350"/>
        <v>0</v>
      </c>
      <c r="BG404" s="169">
        <f t="shared" si="351"/>
        <v>0</v>
      </c>
      <c r="BH404" s="169">
        <f t="shared" si="352"/>
        <v>0</v>
      </c>
      <c r="BI404" s="169">
        <f t="shared" si="353"/>
        <v>0</v>
      </c>
      <c r="BJ404" s="169">
        <f t="shared" si="354"/>
        <v>0</v>
      </c>
      <c r="BK404" s="167">
        <f t="shared" si="355"/>
        <v>0</v>
      </c>
      <c r="BL404" s="169">
        <f t="shared" si="357"/>
        <v>1</v>
      </c>
      <c r="BM404" s="169">
        <f t="shared" si="358"/>
        <v>0</v>
      </c>
      <c r="BN404" s="169">
        <f t="shared" si="359"/>
        <v>1</v>
      </c>
      <c r="BO404" s="169">
        <f t="shared" si="360"/>
        <v>0</v>
      </c>
      <c r="BP404" s="36">
        <f t="shared" si="361"/>
        <v>1</v>
      </c>
      <c r="BQ404">
        <f t="shared" si="362"/>
        <v>0</v>
      </c>
      <c r="BR404" s="36">
        <f t="shared" si="363"/>
        <v>0</v>
      </c>
      <c r="BS404" t="e">
        <f t="shared" si="364"/>
        <v>#N/A</v>
      </c>
    </row>
    <row r="405" spans="1:71">
      <c r="A405" s="59">
        <v>448</v>
      </c>
      <c r="B405" s="59">
        <v>251192</v>
      </c>
      <c r="C405" s="160">
        <v>99800000</v>
      </c>
      <c r="D405" s="59">
        <v>4723000</v>
      </c>
      <c r="E405" s="59">
        <v>4723000</v>
      </c>
      <c r="F405" s="59">
        <v>95077000</v>
      </c>
      <c r="G405" s="59">
        <v>0</v>
      </c>
      <c r="H405" s="59">
        <v>-6850814419.8136301</v>
      </c>
      <c r="I405" s="59">
        <v>0</v>
      </c>
      <c r="J405" s="59">
        <v>0</v>
      </c>
      <c r="K405" s="59">
        <v>0</v>
      </c>
      <c r="L405" s="59">
        <v>417</v>
      </c>
      <c r="M405" s="59">
        <v>407</v>
      </c>
      <c r="N405" s="59">
        <v>406</v>
      </c>
      <c r="O405" s="59">
        <v>417</v>
      </c>
      <c r="P405" s="59">
        <v>407</v>
      </c>
      <c r="Q405" s="59">
        <v>406</v>
      </c>
      <c r="R405" s="59">
        <v>2</v>
      </c>
      <c r="S405" s="59">
        <v>0</v>
      </c>
      <c r="T405" s="59">
        <f t="shared" si="314"/>
        <v>2</v>
      </c>
      <c r="U405" s="59">
        <f t="shared" si="315"/>
        <v>0</v>
      </c>
      <c r="V405" s="59">
        <f t="shared" si="316"/>
        <v>0</v>
      </c>
      <c r="W405" s="59">
        <f t="shared" si="317"/>
        <v>4</v>
      </c>
      <c r="X405" s="59">
        <f t="shared" si="318"/>
        <v>0</v>
      </c>
      <c r="Y405" s="59">
        <f t="shared" si="319"/>
        <v>0</v>
      </c>
      <c r="Z405" s="59">
        <f t="shared" si="320"/>
        <v>0</v>
      </c>
      <c r="AA405" s="59">
        <f t="shared" si="321"/>
        <v>0</v>
      </c>
      <c r="AB405" s="59">
        <f t="shared" si="322"/>
        <v>0</v>
      </c>
      <c r="AC405" s="59">
        <f t="shared" si="323"/>
        <v>0</v>
      </c>
      <c r="AD405" s="166">
        <f t="shared" si="313"/>
        <v>0</v>
      </c>
      <c r="AE405" s="169">
        <f t="shared" si="324"/>
        <v>0</v>
      </c>
      <c r="AF405" s="169">
        <f t="shared" si="325"/>
        <v>0</v>
      </c>
      <c r="AG405" s="169">
        <f t="shared" si="326"/>
        <v>0</v>
      </c>
      <c r="AH405" s="169">
        <f t="shared" si="327"/>
        <v>1</v>
      </c>
      <c r="AI405" s="169">
        <f t="shared" si="328"/>
        <v>0</v>
      </c>
      <c r="AJ405" s="169">
        <f t="shared" si="329"/>
        <v>0</v>
      </c>
      <c r="AK405" s="169">
        <f t="shared" si="330"/>
        <v>0</v>
      </c>
      <c r="AL405" s="169">
        <f t="shared" si="331"/>
        <v>1</v>
      </c>
      <c r="AM405" s="169">
        <f t="shared" si="332"/>
        <v>0</v>
      </c>
      <c r="AN405" s="169">
        <f t="shared" si="333"/>
        <v>0</v>
      </c>
      <c r="AO405" s="169">
        <f t="shared" si="334"/>
        <v>1</v>
      </c>
      <c r="AP405" s="169">
        <f t="shared" si="335"/>
        <v>0</v>
      </c>
      <c r="AQ405" s="169">
        <f t="shared" si="336"/>
        <v>0</v>
      </c>
      <c r="AR405" s="169">
        <f t="shared" si="337"/>
        <v>0</v>
      </c>
      <c r="AS405" s="169">
        <f t="shared" si="338"/>
        <v>0</v>
      </c>
      <c r="AT405" s="169">
        <f t="shared" si="339"/>
        <v>0</v>
      </c>
      <c r="AU405" s="169">
        <f t="shared" si="340"/>
        <v>0</v>
      </c>
      <c r="AV405" s="169">
        <f t="shared" si="341"/>
        <v>1</v>
      </c>
      <c r="AW405" s="169">
        <f t="shared" si="342"/>
        <v>1</v>
      </c>
      <c r="AX405" s="169">
        <f t="shared" si="343"/>
        <v>1</v>
      </c>
      <c r="AY405" s="169">
        <f t="shared" si="356"/>
        <v>0</v>
      </c>
      <c r="AZ405" s="169">
        <f t="shared" si="344"/>
        <v>0</v>
      </c>
      <c r="BA405" s="169">
        <f t="shared" si="345"/>
        <v>0</v>
      </c>
      <c r="BB405" s="169">
        <f t="shared" si="346"/>
        <v>1</v>
      </c>
      <c r="BC405" s="169">
        <f t="shared" si="347"/>
        <v>2</v>
      </c>
      <c r="BD405" s="169">
        <f t="shared" si="348"/>
        <v>0</v>
      </c>
      <c r="BE405" s="169">
        <f t="shared" si="349"/>
        <v>0</v>
      </c>
      <c r="BF405" s="169">
        <f t="shared" si="350"/>
        <v>2</v>
      </c>
      <c r="BG405" s="169">
        <f t="shared" si="351"/>
        <v>0</v>
      </c>
      <c r="BH405" s="169">
        <f t="shared" si="352"/>
        <v>0</v>
      </c>
      <c r="BI405" s="169">
        <f t="shared" si="353"/>
        <v>0</v>
      </c>
      <c r="BJ405" s="169">
        <f t="shared" si="354"/>
        <v>0</v>
      </c>
      <c r="BK405" s="167">
        <f t="shared" si="355"/>
        <v>0</v>
      </c>
      <c r="BL405" s="169">
        <f t="shared" si="357"/>
        <v>0</v>
      </c>
      <c r="BM405" s="169">
        <f t="shared" si="358"/>
        <v>1</v>
      </c>
      <c r="BN405" s="169">
        <f t="shared" si="359"/>
        <v>1</v>
      </c>
      <c r="BO405" s="169">
        <f t="shared" si="360"/>
        <v>0</v>
      </c>
      <c r="BP405" s="36">
        <f t="shared" si="361"/>
        <v>0</v>
      </c>
      <c r="BQ405">
        <f t="shared" si="362"/>
        <v>0</v>
      </c>
      <c r="BR405" s="36">
        <f t="shared" si="363"/>
        <v>4</v>
      </c>
      <c r="BS405" t="e">
        <f t="shared" si="364"/>
        <v>#N/A</v>
      </c>
    </row>
    <row r="406" spans="1:71">
      <c r="A406" s="59">
        <v>339</v>
      </c>
      <c r="B406" s="59">
        <v>211132</v>
      </c>
      <c r="C406" s="160">
        <v>115357142.36601301</v>
      </c>
      <c r="D406" s="59">
        <v>18464286</v>
      </c>
      <c r="E406" s="59">
        <v>18464286</v>
      </c>
      <c r="F406" s="59">
        <v>96892856.366012797</v>
      </c>
      <c r="G406" s="59">
        <v>0</v>
      </c>
      <c r="H406" s="59">
        <v>-4670283392.6827002</v>
      </c>
      <c r="I406" s="59">
        <v>0</v>
      </c>
      <c r="J406" s="59">
        <v>0</v>
      </c>
      <c r="K406" s="59">
        <v>0</v>
      </c>
      <c r="L406" s="59">
        <v>406</v>
      </c>
      <c r="M406" s="59">
        <v>417</v>
      </c>
      <c r="N406" s="59">
        <v>409</v>
      </c>
      <c r="O406" s="59">
        <v>0</v>
      </c>
      <c r="P406" s="59">
        <v>0</v>
      </c>
      <c r="Q406" s="59">
        <v>0</v>
      </c>
      <c r="R406" s="59">
        <v>2</v>
      </c>
      <c r="S406" s="59">
        <v>1</v>
      </c>
      <c r="T406" s="59">
        <f t="shared" si="314"/>
        <v>1</v>
      </c>
      <c r="U406" s="59">
        <f t="shared" si="315"/>
        <v>0</v>
      </c>
      <c r="V406" s="59">
        <f t="shared" si="316"/>
        <v>0</v>
      </c>
      <c r="W406" s="59">
        <f t="shared" si="317"/>
        <v>2</v>
      </c>
      <c r="X406" s="59">
        <f t="shared" si="318"/>
        <v>0</v>
      </c>
      <c r="Y406" s="59">
        <f t="shared" si="319"/>
        <v>0</v>
      </c>
      <c r="Z406" s="59">
        <f t="shared" si="320"/>
        <v>0</v>
      </c>
      <c r="AA406" s="59">
        <f t="shared" si="321"/>
        <v>0</v>
      </c>
      <c r="AB406" s="59">
        <f t="shared" si="322"/>
        <v>0</v>
      </c>
      <c r="AC406" s="59">
        <f t="shared" si="323"/>
        <v>0</v>
      </c>
      <c r="AD406" s="166">
        <f t="shared" si="313"/>
        <v>0</v>
      </c>
      <c r="AE406" s="169">
        <f t="shared" si="324"/>
        <v>0</v>
      </c>
      <c r="AF406" s="169">
        <f t="shared" si="325"/>
        <v>0</v>
      </c>
      <c r="AG406" s="169">
        <f t="shared" si="326"/>
        <v>0</v>
      </c>
      <c r="AH406" s="169">
        <f t="shared" si="327"/>
        <v>1</v>
      </c>
      <c r="AI406" s="169">
        <f t="shared" si="328"/>
        <v>0</v>
      </c>
      <c r="AJ406" s="169">
        <f t="shared" si="329"/>
        <v>0</v>
      </c>
      <c r="AK406" s="169">
        <f t="shared" si="330"/>
        <v>0</v>
      </c>
      <c r="AL406" s="169">
        <f t="shared" si="331"/>
        <v>1</v>
      </c>
      <c r="AM406" s="169">
        <f t="shared" si="332"/>
        <v>0</v>
      </c>
      <c r="AN406" s="169">
        <f t="shared" si="333"/>
        <v>0</v>
      </c>
      <c r="AO406" s="169">
        <f t="shared" si="334"/>
        <v>1</v>
      </c>
      <c r="AP406" s="169">
        <f t="shared" si="335"/>
        <v>0</v>
      </c>
      <c r="AQ406" s="169">
        <f t="shared" si="336"/>
        <v>0</v>
      </c>
      <c r="AR406" s="169">
        <f t="shared" si="337"/>
        <v>0</v>
      </c>
      <c r="AS406" s="169">
        <f t="shared" si="338"/>
        <v>0</v>
      </c>
      <c r="AT406" s="169">
        <f t="shared" si="339"/>
        <v>0</v>
      </c>
      <c r="AU406" s="169">
        <f t="shared" si="340"/>
        <v>0</v>
      </c>
      <c r="AV406" s="169">
        <f t="shared" si="341"/>
        <v>1</v>
      </c>
      <c r="AW406" s="169">
        <f t="shared" si="342"/>
        <v>1</v>
      </c>
      <c r="AX406" s="169">
        <f t="shared" si="343"/>
        <v>0</v>
      </c>
      <c r="AY406" s="169">
        <f t="shared" si="356"/>
        <v>1</v>
      </c>
      <c r="AZ406" s="169">
        <f t="shared" si="344"/>
        <v>0</v>
      </c>
      <c r="BA406" s="169">
        <f t="shared" si="345"/>
        <v>0</v>
      </c>
      <c r="BB406" s="169">
        <f t="shared" si="346"/>
        <v>1</v>
      </c>
      <c r="BC406" s="169">
        <f t="shared" si="347"/>
        <v>1</v>
      </c>
      <c r="BD406" s="169">
        <f t="shared" si="348"/>
        <v>0</v>
      </c>
      <c r="BE406" s="169">
        <f t="shared" si="349"/>
        <v>1</v>
      </c>
      <c r="BF406" s="169">
        <f t="shared" si="350"/>
        <v>0</v>
      </c>
      <c r="BG406" s="169">
        <f t="shared" si="351"/>
        <v>0</v>
      </c>
      <c r="BH406" s="169">
        <f t="shared" si="352"/>
        <v>0</v>
      </c>
      <c r="BI406" s="169">
        <f t="shared" si="353"/>
        <v>0</v>
      </c>
      <c r="BJ406" s="169">
        <f t="shared" si="354"/>
        <v>0</v>
      </c>
      <c r="BK406" s="167">
        <f t="shared" si="355"/>
        <v>0</v>
      </c>
      <c r="BL406" s="169">
        <f t="shared" si="357"/>
        <v>0</v>
      </c>
      <c r="BM406" s="169">
        <f t="shared" si="358"/>
        <v>1</v>
      </c>
      <c r="BN406" s="169">
        <f t="shared" si="359"/>
        <v>0</v>
      </c>
      <c r="BO406" s="169">
        <f t="shared" si="360"/>
        <v>1</v>
      </c>
      <c r="BP406" s="36">
        <f t="shared" si="361"/>
        <v>0</v>
      </c>
      <c r="BQ406">
        <f t="shared" si="362"/>
        <v>0</v>
      </c>
      <c r="BR406" s="36">
        <f t="shared" si="363"/>
        <v>1</v>
      </c>
      <c r="BS406" t="e">
        <f t="shared" si="364"/>
        <v>#N/A</v>
      </c>
    </row>
    <row r="407" spans="1:71">
      <c r="A407" s="59">
        <v>5</v>
      </c>
      <c r="B407" s="59">
        <v>11173</v>
      </c>
      <c r="C407" s="160">
        <v>102380952.93571401</v>
      </c>
      <c r="D407" s="59">
        <v>5086580.25</v>
      </c>
      <c r="E407" s="59">
        <v>5086580.25</v>
      </c>
      <c r="F407" s="59">
        <v>97294372.6857142</v>
      </c>
      <c r="G407" s="59">
        <v>0</v>
      </c>
      <c r="H407" s="59">
        <v>84437229.436202496</v>
      </c>
      <c r="I407" s="59">
        <v>101</v>
      </c>
      <c r="J407" s="59">
        <v>0</v>
      </c>
      <c r="K407" s="59">
        <v>0</v>
      </c>
      <c r="L407" s="59">
        <v>0</v>
      </c>
      <c r="M407" s="59">
        <v>0</v>
      </c>
      <c r="N407" s="59">
        <v>0</v>
      </c>
      <c r="O407" s="59">
        <v>101</v>
      </c>
      <c r="P407" s="59">
        <v>0</v>
      </c>
      <c r="Q407" s="59">
        <v>0</v>
      </c>
      <c r="R407" s="59">
        <v>2</v>
      </c>
      <c r="S407" s="59">
        <v>0</v>
      </c>
      <c r="T407" s="59">
        <f t="shared" si="314"/>
        <v>0</v>
      </c>
      <c r="U407" s="59">
        <f t="shared" si="315"/>
        <v>0</v>
      </c>
      <c r="V407" s="59">
        <f t="shared" si="316"/>
        <v>0</v>
      </c>
      <c r="W407" s="59">
        <f t="shared" si="317"/>
        <v>0</v>
      </c>
      <c r="X407" s="59">
        <f t="shared" si="318"/>
        <v>0</v>
      </c>
      <c r="Y407" s="59">
        <f t="shared" si="319"/>
        <v>0</v>
      </c>
      <c r="Z407" s="59">
        <f t="shared" si="320"/>
        <v>0</v>
      </c>
      <c r="AA407" s="59">
        <f t="shared" si="321"/>
        <v>0</v>
      </c>
      <c r="AB407" s="59">
        <f t="shared" si="322"/>
        <v>0</v>
      </c>
      <c r="AC407" s="59">
        <f t="shared" si="323"/>
        <v>0</v>
      </c>
      <c r="AD407" s="166">
        <f t="shared" si="313"/>
        <v>2</v>
      </c>
      <c r="AE407" s="169">
        <f t="shared" si="324"/>
        <v>0</v>
      </c>
      <c r="AF407" s="169">
        <f t="shared" si="325"/>
        <v>1</v>
      </c>
      <c r="AG407" s="169">
        <f t="shared" si="326"/>
        <v>0</v>
      </c>
      <c r="AH407" s="169">
        <f t="shared" si="327"/>
        <v>1</v>
      </c>
      <c r="AI407" s="169">
        <f t="shared" si="328"/>
        <v>0</v>
      </c>
      <c r="AJ407" s="169">
        <f t="shared" si="329"/>
        <v>0</v>
      </c>
      <c r="AK407" s="169">
        <f t="shared" si="330"/>
        <v>0</v>
      </c>
      <c r="AL407" s="169">
        <f t="shared" si="331"/>
        <v>1</v>
      </c>
      <c r="AM407" s="169">
        <f t="shared" si="332"/>
        <v>0</v>
      </c>
      <c r="AN407" s="169">
        <f t="shared" si="333"/>
        <v>0</v>
      </c>
      <c r="AO407" s="169">
        <f t="shared" si="334"/>
        <v>1</v>
      </c>
      <c r="AP407" s="169">
        <f t="shared" si="335"/>
        <v>0</v>
      </c>
      <c r="AQ407" s="169">
        <f t="shared" si="336"/>
        <v>0</v>
      </c>
      <c r="AR407" s="169">
        <f t="shared" si="337"/>
        <v>0</v>
      </c>
      <c r="AS407" s="169">
        <f t="shared" si="338"/>
        <v>0</v>
      </c>
      <c r="AT407" s="169">
        <f t="shared" si="339"/>
        <v>0</v>
      </c>
      <c r="AU407" s="169">
        <f t="shared" si="340"/>
        <v>0</v>
      </c>
      <c r="AV407" s="169">
        <f t="shared" si="341"/>
        <v>1</v>
      </c>
      <c r="AW407" s="169">
        <f t="shared" si="342"/>
        <v>0</v>
      </c>
      <c r="AX407" s="169">
        <f t="shared" si="343"/>
        <v>0</v>
      </c>
      <c r="AY407" s="169">
        <f t="shared" si="356"/>
        <v>0</v>
      </c>
      <c r="AZ407" s="169">
        <f t="shared" si="344"/>
        <v>0</v>
      </c>
      <c r="BA407" s="169">
        <f t="shared" si="345"/>
        <v>0</v>
      </c>
      <c r="BB407" s="169">
        <f t="shared" si="346"/>
        <v>1</v>
      </c>
      <c r="BC407" s="169">
        <f t="shared" si="347"/>
        <v>0</v>
      </c>
      <c r="BD407" s="169">
        <f t="shared" si="348"/>
        <v>1</v>
      </c>
      <c r="BE407" s="169">
        <f t="shared" si="349"/>
        <v>0</v>
      </c>
      <c r="BF407" s="169">
        <f t="shared" si="350"/>
        <v>0</v>
      </c>
      <c r="BG407" s="169">
        <f t="shared" si="351"/>
        <v>0</v>
      </c>
      <c r="BH407" s="169">
        <f t="shared" si="352"/>
        <v>0</v>
      </c>
      <c r="BI407" s="169">
        <f t="shared" si="353"/>
        <v>0</v>
      </c>
      <c r="BJ407" s="169">
        <f t="shared" si="354"/>
        <v>0</v>
      </c>
      <c r="BK407" s="167">
        <f t="shared" si="355"/>
        <v>0</v>
      </c>
      <c r="BL407" s="169">
        <f t="shared" si="357"/>
        <v>0</v>
      </c>
      <c r="BM407" s="169">
        <f t="shared" si="358"/>
        <v>1</v>
      </c>
      <c r="BN407" s="169">
        <f t="shared" si="359"/>
        <v>1</v>
      </c>
      <c r="BO407" s="169">
        <f t="shared" si="360"/>
        <v>0</v>
      </c>
      <c r="BP407" s="36">
        <f t="shared" si="361"/>
        <v>1</v>
      </c>
      <c r="BQ407">
        <f t="shared" si="362"/>
        <v>0</v>
      </c>
      <c r="BR407" s="36">
        <f t="shared" si="363"/>
        <v>0</v>
      </c>
      <c r="BS407" t="e">
        <f t="shared" si="364"/>
        <v>#N/A</v>
      </c>
    </row>
    <row r="408" spans="1:71">
      <c r="A408" s="59">
        <v>404</v>
      </c>
      <c r="B408" s="59">
        <v>231531</v>
      </c>
      <c r="C408" s="160">
        <v>136149069.633497</v>
      </c>
      <c r="D408" s="59">
        <v>30372670</v>
      </c>
      <c r="E408" s="59">
        <v>34099378</v>
      </c>
      <c r="F408" s="59">
        <v>102049691.633497</v>
      </c>
      <c r="G408" s="59">
        <v>260.869575500488</v>
      </c>
      <c r="H408" s="59">
        <v>-6210856258.5718298</v>
      </c>
      <c r="I408" s="59">
        <v>418</v>
      </c>
      <c r="J408" s="59">
        <v>408</v>
      </c>
      <c r="K408" s="59">
        <v>0</v>
      </c>
      <c r="L408" s="59">
        <v>101</v>
      </c>
      <c r="M408" s="59">
        <v>0</v>
      </c>
      <c r="N408" s="59">
        <v>0</v>
      </c>
      <c r="O408" s="59">
        <v>402</v>
      </c>
      <c r="P408" s="59">
        <v>0</v>
      </c>
      <c r="Q408" s="59">
        <v>0</v>
      </c>
      <c r="R408" s="59">
        <v>1</v>
      </c>
      <c r="S408" s="59">
        <v>1</v>
      </c>
      <c r="T408" s="59">
        <f t="shared" si="314"/>
        <v>2</v>
      </c>
      <c r="U408" s="59">
        <f t="shared" si="315"/>
        <v>0</v>
      </c>
      <c r="V408" s="59">
        <f t="shared" si="316"/>
        <v>0</v>
      </c>
      <c r="W408" s="59">
        <f t="shared" si="317"/>
        <v>1</v>
      </c>
      <c r="X408" s="59">
        <f t="shared" si="318"/>
        <v>0</v>
      </c>
      <c r="Y408" s="59">
        <f t="shared" si="319"/>
        <v>0</v>
      </c>
      <c r="Z408" s="59">
        <f t="shared" si="320"/>
        <v>0</v>
      </c>
      <c r="AA408" s="59">
        <f t="shared" si="321"/>
        <v>0</v>
      </c>
      <c r="AB408" s="59">
        <f t="shared" si="322"/>
        <v>0</v>
      </c>
      <c r="AC408" s="59">
        <f t="shared" si="323"/>
        <v>0</v>
      </c>
      <c r="AD408" s="166">
        <f t="shared" si="313"/>
        <v>1</v>
      </c>
      <c r="AE408" s="169">
        <f t="shared" si="324"/>
        <v>1</v>
      </c>
      <c r="AF408" s="169">
        <f t="shared" si="325"/>
        <v>0</v>
      </c>
      <c r="AG408" s="169">
        <f t="shared" si="326"/>
        <v>0</v>
      </c>
      <c r="AH408" s="169">
        <f t="shared" si="327"/>
        <v>1</v>
      </c>
      <c r="AI408" s="169">
        <f t="shared" si="328"/>
        <v>1</v>
      </c>
      <c r="AJ408" s="169">
        <f t="shared" si="329"/>
        <v>0</v>
      </c>
      <c r="AK408" s="169">
        <f t="shared" si="330"/>
        <v>0</v>
      </c>
      <c r="AL408" s="169">
        <f t="shared" si="331"/>
        <v>0</v>
      </c>
      <c r="AM408" s="169">
        <f t="shared" si="332"/>
        <v>0</v>
      </c>
      <c r="AN408" s="169">
        <f t="shared" si="333"/>
        <v>0</v>
      </c>
      <c r="AO408" s="169">
        <f t="shared" si="334"/>
        <v>1</v>
      </c>
      <c r="AP408" s="169">
        <f t="shared" si="335"/>
        <v>0</v>
      </c>
      <c r="AQ408" s="169">
        <f t="shared" si="336"/>
        <v>0</v>
      </c>
      <c r="AR408" s="169">
        <f t="shared" si="337"/>
        <v>0</v>
      </c>
      <c r="AS408" s="169">
        <f t="shared" si="338"/>
        <v>0</v>
      </c>
      <c r="AT408" s="169">
        <f t="shared" si="339"/>
        <v>0</v>
      </c>
      <c r="AU408" s="169">
        <f t="shared" si="340"/>
        <v>0</v>
      </c>
      <c r="AV408" s="169">
        <f t="shared" si="341"/>
        <v>1</v>
      </c>
      <c r="AW408" s="169">
        <f t="shared" si="342"/>
        <v>1</v>
      </c>
      <c r="AX408" s="169">
        <f t="shared" si="343"/>
        <v>1</v>
      </c>
      <c r="AY408" s="169">
        <f t="shared" si="356"/>
        <v>0</v>
      </c>
      <c r="AZ408" s="169">
        <f t="shared" si="344"/>
        <v>1</v>
      </c>
      <c r="BA408" s="169">
        <f t="shared" si="345"/>
        <v>0</v>
      </c>
      <c r="BB408" s="169">
        <f t="shared" si="346"/>
        <v>1</v>
      </c>
      <c r="BC408" s="169">
        <f t="shared" si="347"/>
        <v>1</v>
      </c>
      <c r="BD408" s="169">
        <f t="shared" si="348"/>
        <v>0</v>
      </c>
      <c r="BE408" s="169">
        <f t="shared" si="349"/>
        <v>0</v>
      </c>
      <c r="BF408" s="169">
        <f t="shared" si="350"/>
        <v>0</v>
      </c>
      <c r="BG408" s="169">
        <f t="shared" si="351"/>
        <v>0</v>
      </c>
      <c r="BH408" s="169">
        <f t="shared" si="352"/>
        <v>0</v>
      </c>
      <c r="BI408" s="169">
        <f t="shared" si="353"/>
        <v>0</v>
      </c>
      <c r="BJ408" s="169">
        <f t="shared" si="354"/>
        <v>0</v>
      </c>
      <c r="BK408" s="167">
        <f t="shared" si="355"/>
        <v>1</v>
      </c>
      <c r="BL408" s="169">
        <f t="shared" si="357"/>
        <v>1</v>
      </c>
      <c r="BM408" s="169">
        <f t="shared" si="358"/>
        <v>0</v>
      </c>
      <c r="BN408" s="169">
        <f t="shared" si="359"/>
        <v>0</v>
      </c>
      <c r="BO408" s="169">
        <f t="shared" si="360"/>
        <v>1</v>
      </c>
      <c r="BP408" s="36">
        <f t="shared" si="361"/>
        <v>1</v>
      </c>
      <c r="BQ408">
        <f t="shared" si="362"/>
        <v>0</v>
      </c>
      <c r="BR408" s="36">
        <f t="shared" si="363"/>
        <v>2</v>
      </c>
      <c r="BS408" t="e">
        <f t="shared" si="364"/>
        <v>#N/A</v>
      </c>
    </row>
    <row r="409" spans="1:71">
      <c r="A409" s="59">
        <v>420</v>
      </c>
      <c r="B409" s="59">
        <v>241204</v>
      </c>
      <c r="C409" s="160">
        <v>106703998.409987</v>
      </c>
      <c r="D409" s="59">
        <v>2750000</v>
      </c>
      <c r="E409" s="59">
        <v>2750000</v>
      </c>
      <c r="F409" s="59">
        <v>103953998.409987</v>
      </c>
      <c r="G409" s="59">
        <v>240</v>
      </c>
      <c r="H409" s="59">
        <v>-6491709685.8270197</v>
      </c>
      <c r="I409" s="59">
        <v>0</v>
      </c>
      <c r="J409" s="59">
        <v>0</v>
      </c>
      <c r="K409" s="59">
        <v>0</v>
      </c>
      <c r="L409" s="59">
        <v>101</v>
      </c>
      <c r="M409" s="59">
        <v>0</v>
      </c>
      <c r="N409" s="59">
        <v>0</v>
      </c>
      <c r="O409" s="59">
        <v>101</v>
      </c>
      <c r="P409" s="59">
        <v>0</v>
      </c>
      <c r="Q409" s="59">
        <v>0</v>
      </c>
      <c r="R409" s="59">
        <v>1</v>
      </c>
      <c r="S409" s="59">
        <v>1</v>
      </c>
      <c r="T409" s="59">
        <f t="shared" si="314"/>
        <v>0</v>
      </c>
      <c r="U409" s="59">
        <f t="shared" si="315"/>
        <v>0</v>
      </c>
      <c r="V409" s="59">
        <f t="shared" si="316"/>
        <v>0</v>
      </c>
      <c r="W409" s="59">
        <f t="shared" si="317"/>
        <v>0</v>
      </c>
      <c r="X409" s="59">
        <f t="shared" si="318"/>
        <v>0</v>
      </c>
      <c r="Y409" s="59">
        <f t="shared" si="319"/>
        <v>0</v>
      </c>
      <c r="Z409" s="59">
        <f t="shared" si="320"/>
        <v>0</v>
      </c>
      <c r="AA409" s="59">
        <f t="shared" si="321"/>
        <v>0</v>
      </c>
      <c r="AB409" s="59">
        <f t="shared" si="322"/>
        <v>0</v>
      </c>
      <c r="AC409" s="59">
        <f t="shared" si="323"/>
        <v>0</v>
      </c>
      <c r="AD409" s="166">
        <f t="shared" si="313"/>
        <v>2</v>
      </c>
      <c r="AE409" s="169">
        <f t="shared" si="324"/>
        <v>0</v>
      </c>
      <c r="AF409" s="169">
        <f t="shared" si="325"/>
        <v>1</v>
      </c>
      <c r="AG409" s="169">
        <f t="shared" si="326"/>
        <v>0</v>
      </c>
      <c r="AH409" s="169">
        <f t="shared" si="327"/>
        <v>1</v>
      </c>
      <c r="AI409" s="169">
        <f t="shared" si="328"/>
        <v>0</v>
      </c>
      <c r="AJ409" s="169">
        <f t="shared" si="329"/>
        <v>0</v>
      </c>
      <c r="AK409" s="169">
        <f t="shared" si="330"/>
        <v>0</v>
      </c>
      <c r="AL409" s="169">
        <f t="shared" si="331"/>
        <v>1</v>
      </c>
      <c r="AM409" s="169">
        <f t="shared" si="332"/>
        <v>0</v>
      </c>
      <c r="AN409" s="169">
        <f t="shared" si="333"/>
        <v>0</v>
      </c>
      <c r="AO409" s="169">
        <f t="shared" si="334"/>
        <v>1</v>
      </c>
      <c r="AP409" s="169">
        <f t="shared" si="335"/>
        <v>0</v>
      </c>
      <c r="AQ409" s="169">
        <f t="shared" si="336"/>
        <v>0</v>
      </c>
      <c r="AR409" s="169">
        <f t="shared" si="337"/>
        <v>0</v>
      </c>
      <c r="AS409" s="169">
        <f t="shared" si="338"/>
        <v>0</v>
      </c>
      <c r="AT409" s="169">
        <f t="shared" si="339"/>
        <v>0</v>
      </c>
      <c r="AU409" s="169">
        <f t="shared" si="340"/>
        <v>0</v>
      </c>
      <c r="AV409" s="169">
        <f t="shared" si="341"/>
        <v>1</v>
      </c>
      <c r="AW409" s="169">
        <f t="shared" si="342"/>
        <v>0</v>
      </c>
      <c r="AX409" s="169">
        <f t="shared" si="343"/>
        <v>0</v>
      </c>
      <c r="AY409" s="169">
        <f t="shared" si="356"/>
        <v>0</v>
      </c>
      <c r="AZ409" s="169">
        <f t="shared" si="344"/>
        <v>0</v>
      </c>
      <c r="BA409" s="169">
        <f t="shared" si="345"/>
        <v>0</v>
      </c>
      <c r="BB409" s="169">
        <f t="shared" si="346"/>
        <v>1</v>
      </c>
      <c r="BC409" s="169">
        <f t="shared" si="347"/>
        <v>0</v>
      </c>
      <c r="BD409" s="169">
        <f t="shared" si="348"/>
        <v>1</v>
      </c>
      <c r="BE409" s="169">
        <f t="shared" si="349"/>
        <v>0</v>
      </c>
      <c r="BF409" s="169">
        <f t="shared" si="350"/>
        <v>0</v>
      </c>
      <c r="BG409" s="169">
        <f t="shared" si="351"/>
        <v>0</v>
      </c>
      <c r="BH409" s="169">
        <f t="shared" si="352"/>
        <v>0</v>
      </c>
      <c r="BI409" s="169">
        <f t="shared" si="353"/>
        <v>0</v>
      </c>
      <c r="BJ409" s="169">
        <f t="shared" si="354"/>
        <v>0</v>
      </c>
      <c r="BK409" s="167">
        <f t="shared" si="355"/>
        <v>0</v>
      </c>
      <c r="BL409" s="169">
        <f t="shared" si="357"/>
        <v>1</v>
      </c>
      <c r="BM409" s="169">
        <f t="shared" si="358"/>
        <v>0</v>
      </c>
      <c r="BN409" s="169">
        <f t="shared" si="359"/>
        <v>0</v>
      </c>
      <c r="BO409" s="169">
        <f t="shared" si="360"/>
        <v>1</v>
      </c>
      <c r="BP409" s="36">
        <f t="shared" si="361"/>
        <v>1</v>
      </c>
      <c r="BQ409">
        <f t="shared" si="362"/>
        <v>0</v>
      </c>
      <c r="BR409" s="36">
        <f t="shared" si="363"/>
        <v>0</v>
      </c>
      <c r="BS409" t="e">
        <f t="shared" si="364"/>
        <v>#N/A</v>
      </c>
    </row>
    <row r="410" spans="1:71">
      <c r="A410" s="59">
        <v>338</v>
      </c>
      <c r="B410" s="59">
        <v>191331</v>
      </c>
      <c r="C410" s="160">
        <v>185714284.923612</v>
      </c>
      <c r="D410" s="59">
        <v>81285720</v>
      </c>
      <c r="E410" s="59">
        <v>81285720</v>
      </c>
      <c r="F410" s="59">
        <v>104428564.923612</v>
      </c>
      <c r="G410" s="59">
        <v>457.14285278320301</v>
      </c>
      <c r="H410" s="59">
        <v>-4662747684.1251001</v>
      </c>
      <c r="I410" s="59">
        <v>0</v>
      </c>
      <c r="J410" s="59">
        <v>0</v>
      </c>
      <c r="K410" s="59">
        <v>0</v>
      </c>
      <c r="L410" s="59">
        <v>417</v>
      </c>
      <c r="M410" s="59">
        <v>401</v>
      </c>
      <c r="N410" s="59">
        <v>0</v>
      </c>
      <c r="O410" s="59">
        <v>0</v>
      </c>
      <c r="P410" s="59">
        <v>0</v>
      </c>
      <c r="Q410" s="59">
        <v>0</v>
      </c>
      <c r="R410" s="59">
        <v>2</v>
      </c>
      <c r="S410" s="59">
        <v>1</v>
      </c>
      <c r="T410" s="59">
        <f t="shared" si="314"/>
        <v>1</v>
      </c>
      <c r="U410" s="59">
        <f t="shared" si="315"/>
        <v>0</v>
      </c>
      <c r="V410" s="59">
        <f t="shared" si="316"/>
        <v>0</v>
      </c>
      <c r="W410" s="59">
        <f t="shared" si="317"/>
        <v>1</v>
      </c>
      <c r="X410" s="59">
        <f t="shared" si="318"/>
        <v>0</v>
      </c>
      <c r="Y410" s="59">
        <f t="shared" si="319"/>
        <v>0</v>
      </c>
      <c r="Z410" s="59">
        <f t="shared" si="320"/>
        <v>0</v>
      </c>
      <c r="AA410" s="59">
        <f t="shared" si="321"/>
        <v>0</v>
      </c>
      <c r="AB410" s="59">
        <f t="shared" si="322"/>
        <v>0</v>
      </c>
      <c r="AC410" s="59">
        <f t="shared" si="323"/>
        <v>0</v>
      </c>
      <c r="AD410" s="166">
        <f t="shared" si="313"/>
        <v>0</v>
      </c>
      <c r="AE410" s="169">
        <f t="shared" si="324"/>
        <v>0</v>
      </c>
      <c r="AF410" s="169">
        <f t="shared" si="325"/>
        <v>0</v>
      </c>
      <c r="AG410" s="169">
        <f t="shared" si="326"/>
        <v>0</v>
      </c>
      <c r="AH410" s="169">
        <f t="shared" si="327"/>
        <v>1</v>
      </c>
      <c r="AI410" s="169">
        <f t="shared" si="328"/>
        <v>0</v>
      </c>
      <c r="AJ410" s="169">
        <f t="shared" si="329"/>
        <v>0</v>
      </c>
      <c r="AK410" s="169">
        <f t="shared" si="330"/>
        <v>0</v>
      </c>
      <c r="AL410" s="169">
        <f t="shared" si="331"/>
        <v>1</v>
      </c>
      <c r="AM410" s="169">
        <f t="shared" si="332"/>
        <v>0</v>
      </c>
      <c r="AN410" s="169">
        <f t="shared" si="333"/>
        <v>0</v>
      </c>
      <c r="AO410" s="169">
        <f t="shared" si="334"/>
        <v>1</v>
      </c>
      <c r="AP410" s="169">
        <f t="shared" si="335"/>
        <v>0</v>
      </c>
      <c r="AQ410" s="169">
        <f t="shared" si="336"/>
        <v>0</v>
      </c>
      <c r="AR410" s="169">
        <f t="shared" si="337"/>
        <v>0</v>
      </c>
      <c r="AS410" s="169">
        <f t="shared" si="338"/>
        <v>0</v>
      </c>
      <c r="AT410" s="169">
        <f t="shared" si="339"/>
        <v>0</v>
      </c>
      <c r="AU410" s="169">
        <f t="shared" si="340"/>
        <v>0</v>
      </c>
      <c r="AV410" s="169">
        <f t="shared" si="341"/>
        <v>1</v>
      </c>
      <c r="AW410" s="169">
        <f t="shared" si="342"/>
        <v>1</v>
      </c>
      <c r="AX410" s="169">
        <f t="shared" si="343"/>
        <v>0</v>
      </c>
      <c r="AY410" s="169">
        <f t="shared" si="356"/>
        <v>1</v>
      </c>
      <c r="AZ410" s="169">
        <f t="shared" si="344"/>
        <v>0</v>
      </c>
      <c r="BA410" s="169">
        <f t="shared" si="345"/>
        <v>0</v>
      </c>
      <c r="BB410" s="169">
        <f t="shared" si="346"/>
        <v>1</v>
      </c>
      <c r="BC410" s="169">
        <f t="shared" si="347"/>
        <v>1</v>
      </c>
      <c r="BD410" s="169">
        <f t="shared" si="348"/>
        <v>0</v>
      </c>
      <c r="BE410" s="169">
        <f t="shared" si="349"/>
        <v>0</v>
      </c>
      <c r="BF410" s="169">
        <f t="shared" si="350"/>
        <v>1</v>
      </c>
      <c r="BG410" s="169">
        <f t="shared" si="351"/>
        <v>0</v>
      </c>
      <c r="BH410" s="169">
        <f t="shared" si="352"/>
        <v>0</v>
      </c>
      <c r="BI410" s="169">
        <f t="shared" si="353"/>
        <v>0</v>
      </c>
      <c r="BJ410" s="169">
        <f t="shared" si="354"/>
        <v>0</v>
      </c>
      <c r="BK410" s="167">
        <f t="shared" si="355"/>
        <v>0</v>
      </c>
      <c r="BL410" s="169">
        <f t="shared" si="357"/>
        <v>0</v>
      </c>
      <c r="BM410" s="169">
        <f t="shared" si="358"/>
        <v>1</v>
      </c>
      <c r="BN410" s="169">
        <f t="shared" si="359"/>
        <v>0</v>
      </c>
      <c r="BO410" s="169">
        <f t="shared" si="360"/>
        <v>1</v>
      </c>
      <c r="BP410" s="36">
        <f t="shared" si="361"/>
        <v>0</v>
      </c>
      <c r="BQ410">
        <f t="shared" si="362"/>
        <v>0</v>
      </c>
      <c r="BR410" s="36">
        <f t="shared" si="363"/>
        <v>1</v>
      </c>
      <c r="BS410" t="e">
        <f t="shared" si="364"/>
        <v>#N/A</v>
      </c>
    </row>
    <row r="411" spans="1:71">
      <c r="A411" s="59">
        <v>314</v>
      </c>
      <c r="B411" s="59">
        <v>181261</v>
      </c>
      <c r="C411" s="160">
        <v>157142862.04909</v>
      </c>
      <c r="D411" s="59">
        <v>46666287.4375</v>
      </c>
      <c r="E411" s="59">
        <v>49594859</v>
      </c>
      <c r="F411" s="59">
        <v>107548003.04909</v>
      </c>
      <c r="G411" s="59">
        <v>90.476192474365206</v>
      </c>
      <c r="H411" s="59">
        <v>-4347040972.2874603</v>
      </c>
      <c r="I411" s="59">
        <v>0</v>
      </c>
      <c r="J411" s="59">
        <v>0</v>
      </c>
      <c r="K411" s="59">
        <v>0</v>
      </c>
      <c r="L411" s="59">
        <v>415</v>
      </c>
      <c r="M411" s="59">
        <v>0</v>
      </c>
      <c r="N411" s="59">
        <v>0</v>
      </c>
      <c r="O411" s="59">
        <v>407</v>
      </c>
      <c r="P411" s="59">
        <v>0</v>
      </c>
      <c r="Q411" s="59">
        <v>0</v>
      </c>
      <c r="R411" s="59">
        <v>1</v>
      </c>
      <c r="S411" s="59">
        <v>1</v>
      </c>
      <c r="T411" s="59">
        <f t="shared" si="314"/>
        <v>2</v>
      </c>
      <c r="U411" s="59">
        <f t="shared" si="315"/>
        <v>0</v>
      </c>
      <c r="V411" s="59">
        <f t="shared" si="316"/>
        <v>0</v>
      </c>
      <c r="W411" s="59">
        <f t="shared" si="317"/>
        <v>0</v>
      </c>
      <c r="X411" s="59">
        <f t="shared" si="318"/>
        <v>0</v>
      </c>
      <c r="Y411" s="59">
        <f t="shared" si="319"/>
        <v>0</v>
      </c>
      <c r="Z411" s="59">
        <f t="shared" si="320"/>
        <v>0</v>
      </c>
      <c r="AA411" s="59">
        <f t="shared" si="321"/>
        <v>0</v>
      </c>
      <c r="AB411" s="59">
        <f t="shared" si="322"/>
        <v>0</v>
      </c>
      <c r="AC411" s="59">
        <f t="shared" si="323"/>
        <v>0</v>
      </c>
      <c r="AD411" s="166">
        <f t="shared" si="313"/>
        <v>0</v>
      </c>
      <c r="AE411" s="169">
        <f t="shared" si="324"/>
        <v>0</v>
      </c>
      <c r="AF411" s="169">
        <f t="shared" si="325"/>
        <v>0</v>
      </c>
      <c r="AG411" s="169">
        <f t="shared" si="326"/>
        <v>0</v>
      </c>
      <c r="AH411" s="169">
        <f t="shared" si="327"/>
        <v>1</v>
      </c>
      <c r="AI411" s="169">
        <f t="shared" si="328"/>
        <v>0</v>
      </c>
      <c r="AJ411" s="169">
        <f t="shared" si="329"/>
        <v>0</v>
      </c>
      <c r="AK411" s="169">
        <f t="shared" si="330"/>
        <v>0</v>
      </c>
      <c r="AL411" s="169">
        <f t="shared" si="331"/>
        <v>1</v>
      </c>
      <c r="AM411" s="169">
        <f t="shared" si="332"/>
        <v>0</v>
      </c>
      <c r="AN411" s="169">
        <f t="shared" si="333"/>
        <v>0</v>
      </c>
      <c r="AO411" s="169">
        <f t="shared" si="334"/>
        <v>1</v>
      </c>
      <c r="AP411" s="169">
        <f t="shared" si="335"/>
        <v>0</v>
      </c>
      <c r="AQ411" s="169">
        <f t="shared" si="336"/>
        <v>0</v>
      </c>
      <c r="AR411" s="169">
        <f t="shared" si="337"/>
        <v>0</v>
      </c>
      <c r="AS411" s="169">
        <f t="shared" si="338"/>
        <v>0</v>
      </c>
      <c r="AT411" s="169">
        <f t="shared" si="339"/>
        <v>0</v>
      </c>
      <c r="AU411" s="169">
        <f t="shared" si="340"/>
        <v>0</v>
      </c>
      <c r="AV411" s="169">
        <f t="shared" si="341"/>
        <v>1</v>
      </c>
      <c r="AW411" s="169">
        <f t="shared" si="342"/>
        <v>1</v>
      </c>
      <c r="AX411" s="169">
        <f t="shared" si="343"/>
        <v>1</v>
      </c>
      <c r="AY411" s="169">
        <f t="shared" si="356"/>
        <v>0</v>
      </c>
      <c r="AZ411" s="169">
        <f t="shared" si="344"/>
        <v>0</v>
      </c>
      <c r="BA411" s="169">
        <f t="shared" si="345"/>
        <v>0</v>
      </c>
      <c r="BB411" s="169">
        <f t="shared" si="346"/>
        <v>1</v>
      </c>
      <c r="BC411" s="169">
        <f t="shared" si="347"/>
        <v>0</v>
      </c>
      <c r="BD411" s="169">
        <f t="shared" si="348"/>
        <v>1</v>
      </c>
      <c r="BE411" s="169">
        <f t="shared" si="349"/>
        <v>0</v>
      </c>
      <c r="BF411" s="169">
        <f t="shared" si="350"/>
        <v>0</v>
      </c>
      <c r="BG411" s="169">
        <f t="shared" si="351"/>
        <v>0</v>
      </c>
      <c r="BH411" s="169">
        <f t="shared" si="352"/>
        <v>1</v>
      </c>
      <c r="BI411" s="169">
        <f t="shared" si="353"/>
        <v>0</v>
      </c>
      <c r="BJ411" s="169">
        <f t="shared" si="354"/>
        <v>0</v>
      </c>
      <c r="BK411" s="167">
        <f t="shared" si="355"/>
        <v>0</v>
      </c>
      <c r="BL411" s="169">
        <f t="shared" si="357"/>
        <v>1</v>
      </c>
      <c r="BM411" s="169">
        <f t="shared" si="358"/>
        <v>0</v>
      </c>
      <c r="BN411" s="169">
        <f t="shared" si="359"/>
        <v>0</v>
      </c>
      <c r="BO411" s="169">
        <f t="shared" si="360"/>
        <v>1</v>
      </c>
      <c r="BP411" s="36">
        <f t="shared" si="361"/>
        <v>0</v>
      </c>
      <c r="BQ411">
        <f t="shared" si="362"/>
        <v>0</v>
      </c>
      <c r="BR411" s="36">
        <f t="shared" si="363"/>
        <v>1</v>
      </c>
      <c r="BS411" t="e">
        <f t="shared" si="364"/>
        <v>#N/A</v>
      </c>
    </row>
    <row r="412" spans="1:71">
      <c r="A412" s="59">
        <v>322</v>
      </c>
      <c r="B412" s="59">
        <v>181465</v>
      </c>
      <c r="C412" s="160">
        <v>186160708.53954899</v>
      </c>
      <c r="D412" s="59">
        <v>75447321</v>
      </c>
      <c r="E412" s="59">
        <v>78058928</v>
      </c>
      <c r="F412" s="59">
        <v>108101780.53954899</v>
      </c>
      <c r="G412" s="59">
        <v>80.357139587402301</v>
      </c>
      <c r="H412" s="59">
        <v>-4468518625.68995</v>
      </c>
      <c r="I412" s="59">
        <v>0</v>
      </c>
      <c r="J412" s="59">
        <v>0</v>
      </c>
      <c r="K412" s="59">
        <v>0</v>
      </c>
      <c r="L412" s="59">
        <v>417</v>
      </c>
      <c r="M412" s="59">
        <v>407</v>
      </c>
      <c r="N412" s="59">
        <v>0</v>
      </c>
      <c r="O412" s="59">
        <v>0</v>
      </c>
      <c r="P412" s="59">
        <v>0</v>
      </c>
      <c r="Q412" s="59">
        <v>0</v>
      </c>
      <c r="R412" s="59">
        <v>1</v>
      </c>
      <c r="S412" s="59">
        <v>0</v>
      </c>
      <c r="T412" s="59">
        <f t="shared" si="314"/>
        <v>1</v>
      </c>
      <c r="U412" s="59">
        <f t="shared" si="315"/>
        <v>0</v>
      </c>
      <c r="V412" s="59">
        <f t="shared" si="316"/>
        <v>0</v>
      </c>
      <c r="W412" s="59">
        <f t="shared" si="317"/>
        <v>1</v>
      </c>
      <c r="X412" s="59">
        <f t="shared" si="318"/>
        <v>0</v>
      </c>
      <c r="Y412" s="59">
        <f t="shared" si="319"/>
        <v>0</v>
      </c>
      <c r="Z412" s="59">
        <f t="shared" si="320"/>
        <v>0</v>
      </c>
      <c r="AA412" s="59">
        <f t="shared" si="321"/>
        <v>0</v>
      </c>
      <c r="AB412" s="59">
        <f t="shared" si="322"/>
        <v>0</v>
      </c>
      <c r="AC412" s="59">
        <f t="shared" si="323"/>
        <v>0</v>
      </c>
      <c r="AD412" s="166">
        <f t="shared" si="313"/>
        <v>0</v>
      </c>
      <c r="AE412" s="169">
        <f t="shared" si="324"/>
        <v>0</v>
      </c>
      <c r="AF412" s="169">
        <f t="shared" si="325"/>
        <v>0</v>
      </c>
      <c r="AG412" s="169">
        <f t="shared" si="326"/>
        <v>0</v>
      </c>
      <c r="AH412" s="169">
        <f t="shared" si="327"/>
        <v>1</v>
      </c>
      <c r="AI412" s="169">
        <f t="shared" si="328"/>
        <v>0</v>
      </c>
      <c r="AJ412" s="169">
        <f t="shared" si="329"/>
        <v>0</v>
      </c>
      <c r="AK412" s="169">
        <f t="shared" si="330"/>
        <v>0</v>
      </c>
      <c r="AL412" s="169">
        <f t="shared" si="331"/>
        <v>1</v>
      </c>
      <c r="AM412" s="169">
        <f t="shared" si="332"/>
        <v>0</v>
      </c>
      <c r="AN412" s="169">
        <f t="shared" si="333"/>
        <v>0</v>
      </c>
      <c r="AO412" s="169">
        <f t="shared" si="334"/>
        <v>1</v>
      </c>
      <c r="AP412" s="169">
        <f t="shared" si="335"/>
        <v>0</v>
      </c>
      <c r="AQ412" s="169">
        <f t="shared" si="336"/>
        <v>0</v>
      </c>
      <c r="AR412" s="169">
        <f t="shared" si="337"/>
        <v>0</v>
      </c>
      <c r="AS412" s="169">
        <f t="shared" si="338"/>
        <v>0</v>
      </c>
      <c r="AT412" s="169">
        <f t="shared" si="339"/>
        <v>0</v>
      </c>
      <c r="AU412" s="169">
        <f t="shared" si="340"/>
        <v>0</v>
      </c>
      <c r="AV412" s="169">
        <f t="shared" si="341"/>
        <v>1</v>
      </c>
      <c r="AW412" s="169">
        <f t="shared" si="342"/>
        <v>1</v>
      </c>
      <c r="AX412" s="169">
        <f t="shared" si="343"/>
        <v>0</v>
      </c>
      <c r="AY412" s="169">
        <f t="shared" si="356"/>
        <v>1</v>
      </c>
      <c r="AZ412" s="169">
        <f t="shared" si="344"/>
        <v>0</v>
      </c>
      <c r="BA412" s="169">
        <f t="shared" si="345"/>
        <v>0</v>
      </c>
      <c r="BB412" s="169">
        <f t="shared" si="346"/>
        <v>1</v>
      </c>
      <c r="BC412" s="169">
        <f t="shared" si="347"/>
        <v>1</v>
      </c>
      <c r="BD412" s="169">
        <f t="shared" si="348"/>
        <v>0</v>
      </c>
      <c r="BE412" s="169">
        <f t="shared" si="349"/>
        <v>0</v>
      </c>
      <c r="BF412" s="169">
        <f t="shared" si="350"/>
        <v>1</v>
      </c>
      <c r="BG412" s="169">
        <f t="shared" si="351"/>
        <v>0</v>
      </c>
      <c r="BH412" s="169">
        <f t="shared" si="352"/>
        <v>0</v>
      </c>
      <c r="BI412" s="169">
        <f t="shared" si="353"/>
        <v>0</v>
      </c>
      <c r="BJ412" s="169">
        <f t="shared" si="354"/>
        <v>0</v>
      </c>
      <c r="BK412" s="167">
        <f t="shared" si="355"/>
        <v>0</v>
      </c>
      <c r="BL412" s="169">
        <f t="shared" si="357"/>
        <v>1</v>
      </c>
      <c r="BM412" s="169">
        <f t="shared" si="358"/>
        <v>0</v>
      </c>
      <c r="BN412" s="169">
        <f t="shared" si="359"/>
        <v>1</v>
      </c>
      <c r="BO412" s="169">
        <f t="shared" si="360"/>
        <v>0</v>
      </c>
      <c r="BP412" s="36">
        <f t="shared" si="361"/>
        <v>0</v>
      </c>
      <c r="BQ412">
        <f t="shared" si="362"/>
        <v>0</v>
      </c>
      <c r="BR412" s="36">
        <f t="shared" si="363"/>
        <v>1</v>
      </c>
      <c r="BS412" t="e">
        <f t="shared" si="364"/>
        <v>#N/A</v>
      </c>
    </row>
    <row r="413" spans="1:71">
      <c r="A413" s="59">
        <v>398</v>
      </c>
      <c r="B413" s="59">
        <v>231181</v>
      </c>
      <c r="C413" s="160">
        <v>140129870.88917801</v>
      </c>
      <c r="D413" s="59">
        <v>30162338.300781202</v>
      </c>
      <c r="E413" s="59">
        <v>30162338.300781202</v>
      </c>
      <c r="F413" s="59">
        <v>109967532.588397</v>
      </c>
      <c r="G413" s="59">
        <v>259.74025726318399</v>
      </c>
      <c r="H413" s="59">
        <v>-6081737883.8644896</v>
      </c>
      <c r="I413" s="59">
        <v>444</v>
      </c>
      <c r="J413" s="59">
        <v>0</v>
      </c>
      <c r="K413" s="59">
        <v>0</v>
      </c>
      <c r="L413" s="59">
        <v>444</v>
      </c>
      <c r="M413" s="59">
        <v>0</v>
      </c>
      <c r="N413" s="59">
        <v>0</v>
      </c>
      <c r="O413" s="59">
        <v>402</v>
      </c>
      <c r="P413" s="59">
        <v>0</v>
      </c>
      <c r="Q413" s="59">
        <v>0</v>
      </c>
      <c r="R413" s="59">
        <v>1</v>
      </c>
      <c r="S413" s="59">
        <v>1</v>
      </c>
      <c r="T413" s="59">
        <f t="shared" si="314"/>
        <v>3</v>
      </c>
      <c r="U413" s="59">
        <f t="shared" si="315"/>
        <v>0</v>
      </c>
      <c r="V413" s="59">
        <f t="shared" si="316"/>
        <v>0</v>
      </c>
      <c r="W413" s="59">
        <f t="shared" si="317"/>
        <v>0</v>
      </c>
      <c r="X413" s="59">
        <f t="shared" si="318"/>
        <v>0</v>
      </c>
      <c r="Y413" s="59">
        <f t="shared" si="319"/>
        <v>0</v>
      </c>
      <c r="Z413" s="59">
        <f t="shared" si="320"/>
        <v>0</v>
      </c>
      <c r="AA413" s="59">
        <f t="shared" si="321"/>
        <v>0</v>
      </c>
      <c r="AB413" s="59">
        <f t="shared" si="322"/>
        <v>0</v>
      </c>
      <c r="AC413" s="59">
        <f t="shared" si="323"/>
        <v>0</v>
      </c>
      <c r="AD413" s="166">
        <f t="shared" si="313"/>
        <v>0</v>
      </c>
      <c r="AE413" s="169">
        <f t="shared" si="324"/>
        <v>0</v>
      </c>
      <c r="AF413" s="169">
        <f t="shared" si="325"/>
        <v>0</v>
      </c>
      <c r="AG413" s="169">
        <f t="shared" si="326"/>
        <v>0</v>
      </c>
      <c r="AH413" s="169">
        <f t="shared" si="327"/>
        <v>1</v>
      </c>
      <c r="AI413" s="169">
        <f t="shared" si="328"/>
        <v>0</v>
      </c>
      <c r="AJ413" s="169">
        <f t="shared" si="329"/>
        <v>0</v>
      </c>
      <c r="AK413" s="169">
        <f t="shared" si="330"/>
        <v>0</v>
      </c>
      <c r="AL413" s="169">
        <f t="shared" si="331"/>
        <v>1</v>
      </c>
      <c r="AM413" s="169">
        <f t="shared" si="332"/>
        <v>0</v>
      </c>
      <c r="AN413" s="169">
        <f t="shared" si="333"/>
        <v>0</v>
      </c>
      <c r="AO413" s="169">
        <f t="shared" si="334"/>
        <v>1</v>
      </c>
      <c r="AP413" s="169">
        <f t="shared" si="335"/>
        <v>0</v>
      </c>
      <c r="AQ413" s="169">
        <f t="shared" si="336"/>
        <v>0</v>
      </c>
      <c r="AR413" s="169">
        <f t="shared" si="337"/>
        <v>0</v>
      </c>
      <c r="AS413" s="169">
        <f t="shared" si="338"/>
        <v>0</v>
      </c>
      <c r="AT413" s="169">
        <f t="shared" si="339"/>
        <v>0</v>
      </c>
      <c r="AU413" s="169">
        <f t="shared" si="340"/>
        <v>0</v>
      </c>
      <c r="AV413" s="169">
        <f t="shared" si="341"/>
        <v>1</v>
      </c>
      <c r="AW413" s="169">
        <f t="shared" si="342"/>
        <v>1</v>
      </c>
      <c r="AX413" s="169">
        <f t="shared" si="343"/>
        <v>1</v>
      </c>
      <c r="AY413" s="169">
        <f t="shared" si="356"/>
        <v>0</v>
      </c>
      <c r="AZ413" s="169">
        <f t="shared" si="344"/>
        <v>0</v>
      </c>
      <c r="BA413" s="169">
        <f t="shared" si="345"/>
        <v>0</v>
      </c>
      <c r="BB413" s="169">
        <f t="shared" si="346"/>
        <v>1</v>
      </c>
      <c r="BC413" s="169">
        <f t="shared" si="347"/>
        <v>0</v>
      </c>
      <c r="BD413" s="169">
        <f t="shared" si="348"/>
        <v>1</v>
      </c>
      <c r="BE413" s="169">
        <f t="shared" si="349"/>
        <v>0</v>
      </c>
      <c r="BF413" s="169">
        <f t="shared" si="350"/>
        <v>0</v>
      </c>
      <c r="BG413" s="169">
        <f t="shared" si="351"/>
        <v>0</v>
      </c>
      <c r="BH413" s="169">
        <f t="shared" si="352"/>
        <v>0</v>
      </c>
      <c r="BI413" s="169">
        <f t="shared" si="353"/>
        <v>0</v>
      </c>
      <c r="BJ413" s="169">
        <f t="shared" si="354"/>
        <v>0</v>
      </c>
      <c r="BK413" s="167">
        <f t="shared" si="355"/>
        <v>1</v>
      </c>
      <c r="BL413" s="169">
        <f t="shared" si="357"/>
        <v>1</v>
      </c>
      <c r="BM413" s="169">
        <f t="shared" si="358"/>
        <v>0</v>
      </c>
      <c r="BN413" s="169">
        <f t="shared" si="359"/>
        <v>0</v>
      </c>
      <c r="BO413" s="169">
        <f t="shared" si="360"/>
        <v>1</v>
      </c>
      <c r="BP413" s="36">
        <f t="shared" si="361"/>
        <v>0</v>
      </c>
      <c r="BQ413">
        <f t="shared" si="362"/>
        <v>0</v>
      </c>
      <c r="BR413" s="36">
        <f t="shared" si="363"/>
        <v>1</v>
      </c>
      <c r="BS413" t="e">
        <f t="shared" si="364"/>
        <v>#N/A</v>
      </c>
    </row>
    <row r="414" spans="1:71">
      <c r="A414" s="59">
        <v>270</v>
      </c>
      <c r="B414" s="59">
        <v>161231</v>
      </c>
      <c r="C414" s="160">
        <v>136199999.191165</v>
      </c>
      <c r="D414" s="59">
        <v>25080500</v>
      </c>
      <c r="E414" s="59">
        <v>25080500</v>
      </c>
      <c r="F414" s="59">
        <v>111119499.191165</v>
      </c>
      <c r="G414" s="59">
        <v>575</v>
      </c>
      <c r="H414" s="59">
        <v>-3954831815.5370998</v>
      </c>
      <c r="I414" s="59">
        <v>403</v>
      </c>
      <c r="J414" s="59">
        <v>0</v>
      </c>
      <c r="K414" s="59">
        <v>0</v>
      </c>
      <c r="L414" s="59">
        <v>406</v>
      </c>
      <c r="M414" s="59">
        <v>0</v>
      </c>
      <c r="N414" s="59">
        <v>0</v>
      </c>
      <c r="O414" s="59">
        <v>0</v>
      </c>
      <c r="P414" s="59">
        <v>0</v>
      </c>
      <c r="Q414" s="59">
        <v>0</v>
      </c>
      <c r="R414" s="59">
        <v>1</v>
      </c>
      <c r="S414" s="59">
        <v>0</v>
      </c>
      <c r="T414" s="59">
        <f t="shared" si="314"/>
        <v>2</v>
      </c>
      <c r="U414" s="59">
        <f t="shared" si="315"/>
        <v>0</v>
      </c>
      <c r="V414" s="59">
        <f t="shared" si="316"/>
        <v>0</v>
      </c>
      <c r="W414" s="59">
        <f t="shared" si="317"/>
        <v>0</v>
      </c>
      <c r="X414" s="59">
        <f t="shared" si="318"/>
        <v>0</v>
      </c>
      <c r="Y414" s="59">
        <f t="shared" si="319"/>
        <v>0</v>
      </c>
      <c r="Z414" s="59">
        <f t="shared" si="320"/>
        <v>0</v>
      </c>
      <c r="AA414" s="59">
        <f t="shared" si="321"/>
        <v>0</v>
      </c>
      <c r="AB414" s="59">
        <f t="shared" si="322"/>
        <v>0</v>
      </c>
      <c r="AC414" s="59">
        <f t="shared" si="323"/>
        <v>0</v>
      </c>
      <c r="AD414" s="166">
        <f t="shared" si="313"/>
        <v>0</v>
      </c>
      <c r="AE414" s="169">
        <f t="shared" si="324"/>
        <v>0</v>
      </c>
      <c r="AF414" s="169">
        <f t="shared" si="325"/>
        <v>0</v>
      </c>
      <c r="AG414" s="169">
        <f t="shared" si="326"/>
        <v>0</v>
      </c>
      <c r="AH414" s="169">
        <f t="shared" si="327"/>
        <v>1</v>
      </c>
      <c r="AI414" s="169">
        <f t="shared" si="328"/>
        <v>0</v>
      </c>
      <c r="AJ414" s="169">
        <f t="shared" si="329"/>
        <v>0</v>
      </c>
      <c r="AK414" s="169">
        <f t="shared" si="330"/>
        <v>0</v>
      </c>
      <c r="AL414" s="169">
        <f t="shared" si="331"/>
        <v>1</v>
      </c>
      <c r="AM414" s="169">
        <f t="shared" si="332"/>
        <v>0</v>
      </c>
      <c r="AN414" s="169">
        <f t="shared" si="333"/>
        <v>0</v>
      </c>
      <c r="AO414" s="169">
        <f t="shared" si="334"/>
        <v>1</v>
      </c>
      <c r="AP414" s="169">
        <f t="shared" si="335"/>
        <v>0</v>
      </c>
      <c r="AQ414" s="169">
        <f t="shared" si="336"/>
        <v>0</v>
      </c>
      <c r="AR414" s="169">
        <f t="shared" si="337"/>
        <v>0</v>
      </c>
      <c r="AS414" s="169">
        <f t="shared" si="338"/>
        <v>0</v>
      </c>
      <c r="AT414" s="169">
        <f t="shared" si="339"/>
        <v>0</v>
      </c>
      <c r="AU414" s="169">
        <f t="shared" si="340"/>
        <v>0</v>
      </c>
      <c r="AV414" s="169">
        <f t="shared" si="341"/>
        <v>1</v>
      </c>
      <c r="AW414" s="169">
        <f t="shared" si="342"/>
        <v>1</v>
      </c>
      <c r="AX414" s="169">
        <f t="shared" si="343"/>
        <v>1</v>
      </c>
      <c r="AY414" s="169">
        <f t="shared" si="356"/>
        <v>0</v>
      </c>
      <c r="AZ414" s="169">
        <f t="shared" si="344"/>
        <v>0</v>
      </c>
      <c r="BA414" s="169">
        <f t="shared" si="345"/>
        <v>0</v>
      </c>
      <c r="BB414" s="169">
        <f t="shared" si="346"/>
        <v>1</v>
      </c>
      <c r="BC414" s="169">
        <f t="shared" si="347"/>
        <v>0</v>
      </c>
      <c r="BD414" s="169">
        <f t="shared" si="348"/>
        <v>1</v>
      </c>
      <c r="BE414" s="169">
        <f t="shared" si="349"/>
        <v>1</v>
      </c>
      <c r="BF414" s="169">
        <f t="shared" si="350"/>
        <v>0</v>
      </c>
      <c r="BG414" s="169">
        <f t="shared" si="351"/>
        <v>1</v>
      </c>
      <c r="BH414" s="169">
        <f t="shared" si="352"/>
        <v>0</v>
      </c>
      <c r="BI414" s="169">
        <f t="shared" si="353"/>
        <v>0</v>
      </c>
      <c r="BJ414" s="169">
        <f t="shared" si="354"/>
        <v>0</v>
      </c>
      <c r="BK414" s="167">
        <f t="shared" si="355"/>
        <v>0</v>
      </c>
      <c r="BL414" s="169">
        <f t="shared" si="357"/>
        <v>1</v>
      </c>
      <c r="BM414" s="169">
        <f t="shared" si="358"/>
        <v>0</v>
      </c>
      <c r="BN414" s="169">
        <f t="shared" si="359"/>
        <v>1</v>
      </c>
      <c r="BO414" s="169">
        <f t="shared" si="360"/>
        <v>0</v>
      </c>
      <c r="BP414" s="36">
        <f t="shared" si="361"/>
        <v>0</v>
      </c>
      <c r="BQ414">
        <f t="shared" si="362"/>
        <v>0</v>
      </c>
      <c r="BR414" s="36">
        <f t="shared" si="363"/>
        <v>2</v>
      </c>
      <c r="BS414" t="e">
        <f t="shared" si="364"/>
        <v>#N/A</v>
      </c>
    </row>
    <row r="415" spans="1:71">
      <c r="A415" s="59">
        <v>63</v>
      </c>
      <c r="B415" s="59">
        <v>19111</v>
      </c>
      <c r="C415" s="160">
        <v>173830598.84773099</v>
      </c>
      <c r="D415" s="59">
        <v>61573960</v>
      </c>
      <c r="E415" s="59">
        <v>61573960</v>
      </c>
      <c r="F415" s="59">
        <v>112256638.84773099</v>
      </c>
      <c r="G415" s="59">
        <v>208.59672546386699</v>
      </c>
      <c r="H415" s="59">
        <v>-508852623.98347998</v>
      </c>
      <c r="I415" s="59">
        <v>0</v>
      </c>
      <c r="J415" s="59">
        <v>0</v>
      </c>
      <c r="K415" s="59">
        <v>0</v>
      </c>
      <c r="L415" s="59">
        <v>417</v>
      </c>
      <c r="M415" s="59">
        <v>444</v>
      </c>
      <c r="N415" s="59">
        <v>406</v>
      </c>
      <c r="O415" s="59">
        <v>0</v>
      </c>
      <c r="P415" s="59">
        <v>0</v>
      </c>
      <c r="Q415" s="59">
        <v>0</v>
      </c>
      <c r="R415" s="59">
        <v>2</v>
      </c>
      <c r="S415" s="59">
        <v>0</v>
      </c>
      <c r="T415" s="59">
        <f t="shared" si="314"/>
        <v>1</v>
      </c>
      <c r="U415" s="59">
        <f t="shared" si="315"/>
        <v>0</v>
      </c>
      <c r="V415" s="59">
        <f t="shared" si="316"/>
        <v>0</v>
      </c>
      <c r="W415" s="59">
        <f t="shared" si="317"/>
        <v>2</v>
      </c>
      <c r="X415" s="59">
        <f t="shared" si="318"/>
        <v>0</v>
      </c>
      <c r="Y415" s="59">
        <f t="shared" si="319"/>
        <v>0</v>
      </c>
      <c r="Z415" s="59">
        <f t="shared" si="320"/>
        <v>0</v>
      </c>
      <c r="AA415" s="59">
        <f t="shared" si="321"/>
        <v>0</v>
      </c>
      <c r="AB415" s="59">
        <f t="shared" si="322"/>
        <v>0</v>
      </c>
      <c r="AC415" s="59">
        <f t="shared" si="323"/>
        <v>0</v>
      </c>
      <c r="AD415" s="166">
        <f t="shared" si="313"/>
        <v>0</v>
      </c>
      <c r="AE415" s="169">
        <f t="shared" si="324"/>
        <v>0</v>
      </c>
      <c r="AF415" s="169">
        <f t="shared" si="325"/>
        <v>0</v>
      </c>
      <c r="AG415" s="169">
        <f t="shared" si="326"/>
        <v>0</v>
      </c>
      <c r="AH415" s="169">
        <f t="shared" si="327"/>
        <v>1</v>
      </c>
      <c r="AI415" s="169">
        <f t="shared" si="328"/>
        <v>0</v>
      </c>
      <c r="AJ415" s="169">
        <f t="shared" si="329"/>
        <v>0</v>
      </c>
      <c r="AK415" s="169">
        <f t="shared" si="330"/>
        <v>0</v>
      </c>
      <c r="AL415" s="169">
        <f t="shared" si="331"/>
        <v>1</v>
      </c>
      <c r="AM415" s="169">
        <f t="shared" si="332"/>
        <v>0</v>
      </c>
      <c r="AN415" s="169">
        <f t="shared" si="333"/>
        <v>0</v>
      </c>
      <c r="AO415" s="169">
        <f t="shared" si="334"/>
        <v>1</v>
      </c>
      <c r="AP415" s="169">
        <f t="shared" si="335"/>
        <v>0</v>
      </c>
      <c r="AQ415" s="169">
        <f t="shared" si="336"/>
        <v>0</v>
      </c>
      <c r="AR415" s="169">
        <f t="shared" si="337"/>
        <v>0</v>
      </c>
      <c r="AS415" s="169">
        <f t="shared" si="338"/>
        <v>0</v>
      </c>
      <c r="AT415" s="169">
        <f t="shared" si="339"/>
        <v>0</v>
      </c>
      <c r="AU415" s="169">
        <f t="shared" si="340"/>
        <v>0</v>
      </c>
      <c r="AV415" s="169">
        <f t="shared" si="341"/>
        <v>1</v>
      </c>
      <c r="AW415" s="169">
        <f t="shared" si="342"/>
        <v>1</v>
      </c>
      <c r="AX415" s="169">
        <f t="shared" si="343"/>
        <v>0</v>
      </c>
      <c r="AY415" s="169">
        <f t="shared" si="356"/>
        <v>1</v>
      </c>
      <c r="AZ415" s="169">
        <f t="shared" si="344"/>
        <v>0</v>
      </c>
      <c r="BA415" s="169">
        <f t="shared" si="345"/>
        <v>0</v>
      </c>
      <c r="BB415" s="169">
        <f t="shared" si="346"/>
        <v>1</v>
      </c>
      <c r="BC415" s="169">
        <f t="shared" si="347"/>
        <v>1</v>
      </c>
      <c r="BD415" s="169">
        <f t="shared" si="348"/>
        <v>0</v>
      </c>
      <c r="BE415" s="169">
        <f t="shared" si="349"/>
        <v>0</v>
      </c>
      <c r="BF415" s="169">
        <f t="shared" si="350"/>
        <v>1</v>
      </c>
      <c r="BG415" s="169">
        <f t="shared" si="351"/>
        <v>0</v>
      </c>
      <c r="BH415" s="169">
        <f t="shared" si="352"/>
        <v>0</v>
      </c>
      <c r="BI415" s="169">
        <f t="shared" si="353"/>
        <v>0</v>
      </c>
      <c r="BJ415" s="169">
        <f t="shared" si="354"/>
        <v>0</v>
      </c>
      <c r="BK415" s="167">
        <f t="shared" si="355"/>
        <v>0</v>
      </c>
      <c r="BL415" s="169">
        <f t="shared" si="357"/>
        <v>0</v>
      </c>
      <c r="BM415" s="169">
        <f t="shared" si="358"/>
        <v>1</v>
      </c>
      <c r="BN415" s="169">
        <f t="shared" si="359"/>
        <v>1</v>
      </c>
      <c r="BO415" s="169">
        <f t="shared" si="360"/>
        <v>0</v>
      </c>
      <c r="BP415" s="36">
        <f t="shared" si="361"/>
        <v>0</v>
      </c>
      <c r="BQ415">
        <f t="shared" si="362"/>
        <v>0</v>
      </c>
      <c r="BR415" s="36">
        <f t="shared" si="363"/>
        <v>1</v>
      </c>
      <c r="BS415" t="e">
        <f t="shared" si="364"/>
        <v>#N/A</v>
      </c>
    </row>
    <row r="416" spans="1:71">
      <c r="A416" s="59">
        <v>129</v>
      </c>
      <c r="B416" s="59">
        <v>111251</v>
      </c>
      <c r="C416" s="160">
        <v>134642858.95811301</v>
      </c>
      <c r="D416" s="59">
        <v>15238094.875</v>
      </c>
      <c r="E416" s="59">
        <v>20059523.5</v>
      </c>
      <c r="F416" s="59">
        <v>114583335.458113</v>
      </c>
      <c r="G416" s="59">
        <v>196.42857742309599</v>
      </c>
      <c r="H416" s="59">
        <v>-1854663979.6888101</v>
      </c>
      <c r="I416" s="59">
        <v>101</v>
      </c>
      <c r="J416" s="59">
        <v>0</v>
      </c>
      <c r="K416" s="59">
        <v>0</v>
      </c>
      <c r="L416" s="59">
        <v>101</v>
      </c>
      <c r="M416" s="59">
        <v>0</v>
      </c>
      <c r="N416" s="59">
        <v>0</v>
      </c>
      <c r="O416" s="59">
        <v>101</v>
      </c>
      <c r="P416" s="59">
        <v>0</v>
      </c>
      <c r="Q416" s="59">
        <v>0</v>
      </c>
      <c r="R416" s="59">
        <v>2</v>
      </c>
      <c r="S416" s="59">
        <v>0</v>
      </c>
      <c r="T416" s="59">
        <f t="shared" si="314"/>
        <v>0</v>
      </c>
      <c r="U416" s="59">
        <f t="shared" si="315"/>
        <v>0</v>
      </c>
      <c r="V416" s="59">
        <f t="shared" si="316"/>
        <v>0</v>
      </c>
      <c r="W416" s="59">
        <f t="shared" si="317"/>
        <v>0</v>
      </c>
      <c r="X416" s="59">
        <f t="shared" si="318"/>
        <v>0</v>
      </c>
      <c r="Y416" s="59">
        <f t="shared" si="319"/>
        <v>0</v>
      </c>
      <c r="Z416" s="59">
        <f t="shared" si="320"/>
        <v>0</v>
      </c>
      <c r="AA416" s="59">
        <f t="shared" si="321"/>
        <v>0</v>
      </c>
      <c r="AB416" s="59">
        <f t="shared" si="322"/>
        <v>0</v>
      </c>
      <c r="AC416" s="59">
        <f t="shared" si="323"/>
        <v>0</v>
      </c>
      <c r="AD416" s="166">
        <f t="shared" si="313"/>
        <v>3</v>
      </c>
      <c r="AE416" s="169">
        <f t="shared" si="324"/>
        <v>0</v>
      </c>
      <c r="AF416" s="169">
        <f t="shared" si="325"/>
        <v>1</v>
      </c>
      <c r="AG416" s="169">
        <f t="shared" si="326"/>
        <v>0</v>
      </c>
      <c r="AH416" s="169">
        <f t="shared" si="327"/>
        <v>1</v>
      </c>
      <c r="AI416" s="169">
        <f t="shared" si="328"/>
        <v>0</v>
      </c>
      <c r="AJ416" s="169">
        <f t="shared" si="329"/>
        <v>0</v>
      </c>
      <c r="AK416" s="169">
        <f t="shared" si="330"/>
        <v>0</v>
      </c>
      <c r="AL416" s="169">
        <f t="shared" si="331"/>
        <v>1</v>
      </c>
      <c r="AM416" s="169">
        <f t="shared" si="332"/>
        <v>0</v>
      </c>
      <c r="AN416" s="169">
        <f t="shared" si="333"/>
        <v>0</v>
      </c>
      <c r="AO416" s="169">
        <f t="shared" si="334"/>
        <v>1</v>
      </c>
      <c r="AP416" s="169">
        <f t="shared" si="335"/>
        <v>0</v>
      </c>
      <c r="AQ416" s="169">
        <f t="shared" si="336"/>
        <v>0</v>
      </c>
      <c r="AR416" s="169">
        <f t="shared" si="337"/>
        <v>0</v>
      </c>
      <c r="AS416" s="169">
        <f t="shared" si="338"/>
        <v>0</v>
      </c>
      <c r="AT416" s="169">
        <f t="shared" si="339"/>
        <v>0</v>
      </c>
      <c r="AU416" s="169">
        <f t="shared" si="340"/>
        <v>0</v>
      </c>
      <c r="AV416" s="169">
        <f t="shared" si="341"/>
        <v>1</v>
      </c>
      <c r="AW416" s="169">
        <f t="shared" si="342"/>
        <v>0</v>
      </c>
      <c r="AX416" s="169">
        <f t="shared" si="343"/>
        <v>0</v>
      </c>
      <c r="AY416" s="169">
        <f t="shared" si="356"/>
        <v>0</v>
      </c>
      <c r="AZ416" s="169">
        <f t="shared" si="344"/>
        <v>0</v>
      </c>
      <c r="BA416" s="169">
        <f t="shared" si="345"/>
        <v>0</v>
      </c>
      <c r="BB416" s="169">
        <f t="shared" si="346"/>
        <v>1</v>
      </c>
      <c r="BC416" s="169">
        <f t="shared" si="347"/>
        <v>0</v>
      </c>
      <c r="BD416" s="169">
        <f t="shared" si="348"/>
        <v>1</v>
      </c>
      <c r="BE416" s="169">
        <f t="shared" si="349"/>
        <v>0</v>
      </c>
      <c r="BF416" s="169">
        <f t="shared" si="350"/>
        <v>0</v>
      </c>
      <c r="BG416" s="169">
        <f t="shared" si="351"/>
        <v>0</v>
      </c>
      <c r="BH416" s="169">
        <f t="shared" si="352"/>
        <v>0</v>
      </c>
      <c r="BI416" s="169">
        <f t="shared" si="353"/>
        <v>0</v>
      </c>
      <c r="BJ416" s="169">
        <f t="shared" si="354"/>
        <v>0</v>
      </c>
      <c r="BK416" s="167">
        <f t="shared" si="355"/>
        <v>0</v>
      </c>
      <c r="BL416" s="169">
        <f t="shared" si="357"/>
        <v>0</v>
      </c>
      <c r="BM416" s="169">
        <f t="shared" si="358"/>
        <v>1</v>
      </c>
      <c r="BN416" s="169">
        <f t="shared" si="359"/>
        <v>1</v>
      </c>
      <c r="BO416" s="169">
        <f t="shared" si="360"/>
        <v>0</v>
      </c>
      <c r="BP416" s="36">
        <f t="shared" si="361"/>
        <v>1</v>
      </c>
      <c r="BQ416">
        <f t="shared" si="362"/>
        <v>0</v>
      </c>
      <c r="BR416" s="36">
        <f t="shared" si="363"/>
        <v>0</v>
      </c>
      <c r="BS416" t="e">
        <f t="shared" si="364"/>
        <v>#N/A</v>
      </c>
    </row>
    <row r="417" spans="1:71">
      <c r="A417" s="59">
        <v>311</v>
      </c>
      <c r="B417" s="59">
        <v>181193</v>
      </c>
      <c r="C417" s="160">
        <v>176190481.69140401</v>
      </c>
      <c r="D417" s="59">
        <v>57600716.71875</v>
      </c>
      <c r="E417" s="59">
        <v>57886431</v>
      </c>
      <c r="F417" s="59">
        <v>118304050.691404</v>
      </c>
      <c r="G417" s="59">
        <v>66.666667938232393</v>
      </c>
      <c r="H417" s="59">
        <v>-4333713496.0410204</v>
      </c>
      <c r="I417" s="59">
        <v>407</v>
      </c>
      <c r="J417" s="59">
        <v>0</v>
      </c>
      <c r="K417" s="59">
        <v>0</v>
      </c>
      <c r="L417" s="59">
        <v>403</v>
      </c>
      <c r="M417" s="59">
        <v>0</v>
      </c>
      <c r="N417" s="59">
        <v>0</v>
      </c>
      <c r="O417" s="59">
        <v>407</v>
      </c>
      <c r="P417" s="59">
        <v>0</v>
      </c>
      <c r="Q417" s="59">
        <v>0</v>
      </c>
      <c r="R417" s="59">
        <v>2</v>
      </c>
      <c r="S417" s="59">
        <v>1</v>
      </c>
      <c r="T417" s="59">
        <f t="shared" si="314"/>
        <v>3</v>
      </c>
      <c r="U417" s="59">
        <f t="shared" si="315"/>
        <v>0</v>
      </c>
      <c r="V417" s="59">
        <f t="shared" si="316"/>
        <v>0</v>
      </c>
      <c r="W417" s="59">
        <f t="shared" si="317"/>
        <v>0</v>
      </c>
      <c r="X417" s="59">
        <f t="shared" si="318"/>
        <v>0</v>
      </c>
      <c r="Y417" s="59">
        <f t="shared" si="319"/>
        <v>0</v>
      </c>
      <c r="Z417" s="59">
        <f t="shared" si="320"/>
        <v>0</v>
      </c>
      <c r="AA417" s="59">
        <f t="shared" si="321"/>
        <v>0</v>
      </c>
      <c r="AB417" s="59">
        <f t="shared" si="322"/>
        <v>0</v>
      </c>
      <c r="AC417" s="59">
        <f t="shared" si="323"/>
        <v>0</v>
      </c>
      <c r="AD417" s="166">
        <f t="shared" si="313"/>
        <v>0</v>
      </c>
      <c r="AE417" s="169">
        <f t="shared" si="324"/>
        <v>0</v>
      </c>
      <c r="AF417" s="169">
        <f t="shared" si="325"/>
        <v>0</v>
      </c>
      <c r="AG417" s="169">
        <f t="shared" si="326"/>
        <v>0</v>
      </c>
      <c r="AH417" s="169">
        <f t="shared" si="327"/>
        <v>1</v>
      </c>
      <c r="AI417" s="169">
        <f t="shared" si="328"/>
        <v>0</v>
      </c>
      <c r="AJ417" s="169">
        <f t="shared" si="329"/>
        <v>0</v>
      </c>
      <c r="AK417" s="169">
        <f t="shared" si="330"/>
        <v>0</v>
      </c>
      <c r="AL417" s="169">
        <f t="shared" si="331"/>
        <v>1</v>
      </c>
      <c r="AM417" s="169">
        <f t="shared" si="332"/>
        <v>0</v>
      </c>
      <c r="AN417" s="169">
        <f t="shared" si="333"/>
        <v>0</v>
      </c>
      <c r="AO417" s="169">
        <f t="shared" si="334"/>
        <v>1</v>
      </c>
      <c r="AP417" s="169">
        <f t="shared" si="335"/>
        <v>0</v>
      </c>
      <c r="AQ417" s="169">
        <f t="shared" si="336"/>
        <v>0</v>
      </c>
      <c r="AR417" s="169">
        <f t="shared" si="337"/>
        <v>0</v>
      </c>
      <c r="AS417" s="169">
        <f t="shared" si="338"/>
        <v>0</v>
      </c>
      <c r="AT417" s="169">
        <f t="shared" si="339"/>
        <v>0</v>
      </c>
      <c r="AU417" s="169">
        <f t="shared" si="340"/>
        <v>0</v>
      </c>
      <c r="AV417" s="169">
        <f t="shared" si="341"/>
        <v>1</v>
      </c>
      <c r="AW417" s="169">
        <f t="shared" si="342"/>
        <v>1</v>
      </c>
      <c r="AX417" s="169">
        <f t="shared" si="343"/>
        <v>1</v>
      </c>
      <c r="AY417" s="169">
        <f t="shared" si="356"/>
        <v>0</v>
      </c>
      <c r="AZ417" s="169">
        <f t="shared" si="344"/>
        <v>0</v>
      </c>
      <c r="BA417" s="169">
        <f t="shared" si="345"/>
        <v>0</v>
      </c>
      <c r="BB417" s="169">
        <f t="shared" si="346"/>
        <v>1</v>
      </c>
      <c r="BC417" s="169">
        <f t="shared" si="347"/>
        <v>0</v>
      </c>
      <c r="BD417" s="169">
        <f t="shared" si="348"/>
        <v>1</v>
      </c>
      <c r="BE417" s="169">
        <f t="shared" si="349"/>
        <v>0</v>
      </c>
      <c r="BF417" s="169">
        <f t="shared" si="350"/>
        <v>0</v>
      </c>
      <c r="BG417" s="169">
        <f t="shared" si="351"/>
        <v>1</v>
      </c>
      <c r="BH417" s="169">
        <f t="shared" si="352"/>
        <v>0</v>
      </c>
      <c r="BI417" s="169">
        <f t="shared" si="353"/>
        <v>0</v>
      </c>
      <c r="BJ417" s="169">
        <f t="shared" si="354"/>
        <v>0</v>
      </c>
      <c r="BK417" s="167">
        <f t="shared" si="355"/>
        <v>0</v>
      </c>
      <c r="BL417" s="169">
        <f t="shared" si="357"/>
        <v>0</v>
      </c>
      <c r="BM417" s="169">
        <f t="shared" si="358"/>
        <v>1</v>
      </c>
      <c r="BN417" s="169">
        <f t="shared" si="359"/>
        <v>0</v>
      </c>
      <c r="BO417" s="169">
        <f t="shared" si="360"/>
        <v>1</v>
      </c>
      <c r="BP417" s="36">
        <f t="shared" si="361"/>
        <v>0</v>
      </c>
      <c r="BQ417">
        <f t="shared" si="362"/>
        <v>0</v>
      </c>
      <c r="BR417" s="36">
        <f t="shared" si="363"/>
        <v>1</v>
      </c>
      <c r="BS417" t="e">
        <f t="shared" si="364"/>
        <v>#N/A</v>
      </c>
    </row>
    <row r="418" spans="1:71">
      <c r="A418" s="59">
        <v>369</v>
      </c>
      <c r="B418" s="59">
        <v>221131</v>
      </c>
      <c r="C418" s="160">
        <v>193846149.84664699</v>
      </c>
      <c r="D418" s="59">
        <v>75384616</v>
      </c>
      <c r="E418" s="59">
        <v>75384616</v>
      </c>
      <c r="F418" s="59">
        <v>118461533.84664699</v>
      </c>
      <c r="G418" s="59">
        <v>0</v>
      </c>
      <c r="H418" s="59">
        <v>-5381172115.6384602</v>
      </c>
      <c r="I418" s="59">
        <v>0</v>
      </c>
      <c r="J418" s="59">
        <v>0</v>
      </c>
      <c r="K418" s="59">
        <v>0</v>
      </c>
      <c r="L418" s="59">
        <v>416</v>
      </c>
      <c r="M418" s="59">
        <v>417</v>
      </c>
      <c r="N418" s="59">
        <v>408</v>
      </c>
      <c r="O418" s="59">
        <v>0</v>
      </c>
      <c r="P418" s="59">
        <v>0</v>
      </c>
      <c r="Q418" s="59">
        <v>0</v>
      </c>
      <c r="R418" s="59">
        <v>2</v>
      </c>
      <c r="S418" s="59">
        <v>0</v>
      </c>
      <c r="T418" s="59">
        <f t="shared" si="314"/>
        <v>1</v>
      </c>
      <c r="U418" s="59">
        <f t="shared" si="315"/>
        <v>0</v>
      </c>
      <c r="V418" s="59">
        <f t="shared" si="316"/>
        <v>0</v>
      </c>
      <c r="W418" s="59">
        <f t="shared" si="317"/>
        <v>2</v>
      </c>
      <c r="X418" s="59">
        <f t="shared" si="318"/>
        <v>0</v>
      </c>
      <c r="Y418" s="59">
        <f t="shared" si="319"/>
        <v>0</v>
      </c>
      <c r="Z418" s="59">
        <f t="shared" si="320"/>
        <v>0</v>
      </c>
      <c r="AA418" s="59">
        <f t="shared" si="321"/>
        <v>0</v>
      </c>
      <c r="AB418" s="59">
        <f t="shared" si="322"/>
        <v>0</v>
      </c>
      <c r="AC418" s="59">
        <f t="shared" si="323"/>
        <v>0</v>
      </c>
      <c r="AD418" s="166">
        <f t="shared" si="313"/>
        <v>0</v>
      </c>
      <c r="AE418" s="169">
        <f t="shared" si="324"/>
        <v>0</v>
      </c>
      <c r="AF418" s="169">
        <f t="shared" si="325"/>
        <v>0</v>
      </c>
      <c r="AG418" s="169">
        <f t="shared" si="326"/>
        <v>0</v>
      </c>
      <c r="AH418" s="169">
        <f t="shared" si="327"/>
        <v>1</v>
      </c>
      <c r="AI418" s="169">
        <f t="shared" si="328"/>
        <v>0</v>
      </c>
      <c r="AJ418" s="169">
        <f t="shared" si="329"/>
        <v>0</v>
      </c>
      <c r="AK418" s="169">
        <f t="shared" si="330"/>
        <v>0</v>
      </c>
      <c r="AL418" s="169">
        <f t="shared" si="331"/>
        <v>1</v>
      </c>
      <c r="AM418" s="169">
        <f t="shared" si="332"/>
        <v>0</v>
      </c>
      <c r="AN418" s="169">
        <f t="shared" si="333"/>
        <v>0</v>
      </c>
      <c r="AO418" s="169">
        <f t="shared" si="334"/>
        <v>1</v>
      </c>
      <c r="AP418" s="169">
        <f t="shared" si="335"/>
        <v>0</v>
      </c>
      <c r="AQ418" s="169">
        <f t="shared" si="336"/>
        <v>0</v>
      </c>
      <c r="AR418" s="169">
        <f t="shared" si="337"/>
        <v>0</v>
      </c>
      <c r="AS418" s="169">
        <f t="shared" si="338"/>
        <v>0</v>
      </c>
      <c r="AT418" s="169">
        <f t="shared" si="339"/>
        <v>0</v>
      </c>
      <c r="AU418" s="169">
        <f t="shared" si="340"/>
        <v>0</v>
      </c>
      <c r="AV418" s="169">
        <f t="shared" si="341"/>
        <v>1</v>
      </c>
      <c r="AW418" s="169">
        <f t="shared" si="342"/>
        <v>1</v>
      </c>
      <c r="AX418" s="169">
        <f t="shared" si="343"/>
        <v>0</v>
      </c>
      <c r="AY418" s="169">
        <f t="shared" si="356"/>
        <v>1</v>
      </c>
      <c r="AZ418" s="169">
        <f t="shared" si="344"/>
        <v>0</v>
      </c>
      <c r="BA418" s="169">
        <f t="shared" si="345"/>
        <v>0</v>
      </c>
      <c r="BB418" s="169">
        <f t="shared" si="346"/>
        <v>1</v>
      </c>
      <c r="BC418" s="169">
        <f t="shared" si="347"/>
        <v>1</v>
      </c>
      <c r="BD418" s="169">
        <f t="shared" si="348"/>
        <v>0</v>
      </c>
      <c r="BE418" s="169">
        <f t="shared" si="349"/>
        <v>0</v>
      </c>
      <c r="BF418" s="169">
        <f t="shared" si="350"/>
        <v>0</v>
      </c>
      <c r="BG418" s="169">
        <f t="shared" si="351"/>
        <v>0</v>
      </c>
      <c r="BH418" s="169">
        <f t="shared" si="352"/>
        <v>0</v>
      </c>
      <c r="BI418" s="169">
        <f t="shared" si="353"/>
        <v>0</v>
      </c>
      <c r="BJ418" s="169">
        <f t="shared" si="354"/>
        <v>1</v>
      </c>
      <c r="BK418" s="167">
        <f t="shared" si="355"/>
        <v>0</v>
      </c>
      <c r="BL418" s="169">
        <f t="shared" si="357"/>
        <v>0</v>
      </c>
      <c r="BM418" s="169">
        <f t="shared" si="358"/>
        <v>1</v>
      </c>
      <c r="BN418" s="169">
        <f t="shared" si="359"/>
        <v>1</v>
      </c>
      <c r="BO418" s="169">
        <f t="shared" si="360"/>
        <v>0</v>
      </c>
      <c r="BP418" s="36">
        <f t="shared" si="361"/>
        <v>0</v>
      </c>
      <c r="BQ418">
        <f t="shared" si="362"/>
        <v>0</v>
      </c>
      <c r="BR418" s="36">
        <f t="shared" si="363"/>
        <v>1</v>
      </c>
      <c r="BS418" t="e">
        <f t="shared" si="364"/>
        <v>#N/A</v>
      </c>
    </row>
    <row r="419" spans="1:71">
      <c r="A419" s="59">
        <v>379</v>
      </c>
      <c r="B419" s="59">
        <v>222131</v>
      </c>
      <c r="C419" s="160">
        <v>148000003.30805799</v>
      </c>
      <c r="D419" s="59">
        <v>25200000</v>
      </c>
      <c r="E419" s="59">
        <v>25200000</v>
      </c>
      <c r="F419" s="59">
        <v>122800003.30805799</v>
      </c>
      <c r="G419" s="59">
        <v>800</v>
      </c>
      <c r="H419" s="59">
        <v>-5606433646.4822302</v>
      </c>
      <c r="I419" s="59">
        <v>101</v>
      </c>
      <c r="J419" s="59">
        <v>0</v>
      </c>
      <c r="K419" s="59">
        <v>0</v>
      </c>
      <c r="L419" s="59">
        <v>101</v>
      </c>
      <c r="M419" s="59">
        <v>0</v>
      </c>
      <c r="N419" s="59">
        <v>0</v>
      </c>
      <c r="O419" s="59">
        <v>417</v>
      </c>
      <c r="P419" s="59">
        <v>408</v>
      </c>
      <c r="Q419" s="59">
        <v>0</v>
      </c>
      <c r="R419" s="59">
        <v>1</v>
      </c>
      <c r="S419" s="59">
        <v>0</v>
      </c>
      <c r="T419" s="59">
        <f t="shared" si="314"/>
        <v>1</v>
      </c>
      <c r="U419" s="59">
        <f t="shared" si="315"/>
        <v>0</v>
      </c>
      <c r="V419" s="59">
        <f t="shared" si="316"/>
        <v>0</v>
      </c>
      <c r="W419" s="59">
        <f t="shared" si="317"/>
        <v>1</v>
      </c>
      <c r="X419" s="59">
        <f t="shared" si="318"/>
        <v>0</v>
      </c>
      <c r="Y419" s="59">
        <f t="shared" si="319"/>
        <v>0</v>
      </c>
      <c r="Z419" s="59">
        <f t="shared" si="320"/>
        <v>0</v>
      </c>
      <c r="AA419" s="59">
        <f t="shared" si="321"/>
        <v>0</v>
      </c>
      <c r="AB419" s="59">
        <f t="shared" si="322"/>
        <v>0</v>
      </c>
      <c r="AC419" s="59">
        <f t="shared" si="323"/>
        <v>0</v>
      </c>
      <c r="AD419" s="166">
        <f t="shared" si="313"/>
        <v>2</v>
      </c>
      <c r="AE419" s="169">
        <f t="shared" si="324"/>
        <v>0</v>
      </c>
      <c r="AF419" s="169">
        <f t="shared" si="325"/>
        <v>1</v>
      </c>
      <c r="AG419" s="169">
        <f t="shared" si="326"/>
        <v>0</v>
      </c>
      <c r="AH419" s="169">
        <f t="shared" si="327"/>
        <v>1</v>
      </c>
      <c r="AI419" s="169">
        <f t="shared" si="328"/>
        <v>1</v>
      </c>
      <c r="AJ419" s="169">
        <f t="shared" si="329"/>
        <v>0</v>
      </c>
      <c r="AK419" s="169">
        <f t="shared" si="330"/>
        <v>0</v>
      </c>
      <c r="AL419" s="169">
        <f t="shared" si="331"/>
        <v>0</v>
      </c>
      <c r="AM419" s="169">
        <f t="shared" si="332"/>
        <v>0</v>
      </c>
      <c r="AN419" s="169">
        <f t="shared" si="333"/>
        <v>0</v>
      </c>
      <c r="AO419" s="169">
        <f t="shared" si="334"/>
        <v>1</v>
      </c>
      <c r="AP419" s="169">
        <f t="shared" si="335"/>
        <v>0</v>
      </c>
      <c r="AQ419" s="169">
        <f t="shared" si="336"/>
        <v>0</v>
      </c>
      <c r="AR419" s="169">
        <f t="shared" si="337"/>
        <v>0</v>
      </c>
      <c r="AS419" s="169">
        <f t="shared" si="338"/>
        <v>0</v>
      </c>
      <c r="AT419" s="169">
        <f t="shared" si="339"/>
        <v>0</v>
      </c>
      <c r="AU419" s="169">
        <f t="shared" si="340"/>
        <v>0</v>
      </c>
      <c r="AV419" s="169">
        <f t="shared" si="341"/>
        <v>1</v>
      </c>
      <c r="AW419" s="169">
        <f t="shared" si="342"/>
        <v>1</v>
      </c>
      <c r="AX419" s="169">
        <f t="shared" si="343"/>
        <v>0</v>
      </c>
      <c r="AY419" s="169">
        <f t="shared" si="356"/>
        <v>1</v>
      </c>
      <c r="AZ419" s="169">
        <f t="shared" si="344"/>
        <v>1</v>
      </c>
      <c r="BA419" s="169">
        <f t="shared" si="345"/>
        <v>0</v>
      </c>
      <c r="BB419" s="169">
        <f t="shared" si="346"/>
        <v>1</v>
      </c>
      <c r="BC419" s="169">
        <f t="shared" si="347"/>
        <v>1</v>
      </c>
      <c r="BD419" s="169">
        <f t="shared" si="348"/>
        <v>0</v>
      </c>
      <c r="BE419" s="169">
        <f t="shared" si="349"/>
        <v>0</v>
      </c>
      <c r="BF419" s="169">
        <f t="shared" si="350"/>
        <v>1</v>
      </c>
      <c r="BG419" s="169">
        <f t="shared" si="351"/>
        <v>0</v>
      </c>
      <c r="BH419" s="169">
        <f t="shared" si="352"/>
        <v>0</v>
      </c>
      <c r="BI419" s="169">
        <f t="shared" si="353"/>
        <v>0</v>
      </c>
      <c r="BJ419" s="169">
        <f t="shared" si="354"/>
        <v>0</v>
      </c>
      <c r="BK419" s="167">
        <f t="shared" si="355"/>
        <v>0</v>
      </c>
      <c r="BL419" s="169">
        <f t="shared" si="357"/>
        <v>1</v>
      </c>
      <c r="BM419" s="169">
        <f t="shared" si="358"/>
        <v>0</v>
      </c>
      <c r="BN419" s="169">
        <f t="shared" si="359"/>
        <v>1</v>
      </c>
      <c r="BO419" s="169">
        <f t="shared" si="360"/>
        <v>0</v>
      </c>
      <c r="BP419" s="36">
        <f t="shared" si="361"/>
        <v>1</v>
      </c>
      <c r="BQ419">
        <f t="shared" si="362"/>
        <v>0</v>
      </c>
      <c r="BR419" s="36">
        <f t="shared" si="363"/>
        <v>2</v>
      </c>
      <c r="BS419" t="e">
        <f t="shared" si="364"/>
        <v>#N/A</v>
      </c>
    </row>
    <row r="420" spans="1:71">
      <c r="A420" s="59">
        <v>428</v>
      </c>
      <c r="B420" s="59">
        <v>242122</v>
      </c>
      <c r="C420" s="160">
        <v>131250002.93366601</v>
      </c>
      <c r="D420" s="59">
        <v>8237500</v>
      </c>
      <c r="E420" s="59">
        <v>8237500</v>
      </c>
      <c r="F420" s="59">
        <v>123012502.93366601</v>
      </c>
      <c r="G420" s="59">
        <v>412.5</v>
      </c>
      <c r="H420" s="59">
        <v>-6576670270.6588097</v>
      </c>
      <c r="I420" s="59">
        <v>0</v>
      </c>
      <c r="J420" s="59">
        <v>0</v>
      </c>
      <c r="K420" s="59">
        <v>0</v>
      </c>
      <c r="L420" s="59">
        <v>101</v>
      </c>
      <c r="M420" s="59">
        <v>0</v>
      </c>
      <c r="N420" s="59">
        <v>0</v>
      </c>
      <c r="O420" s="59">
        <v>101</v>
      </c>
      <c r="P420" s="59">
        <v>0</v>
      </c>
      <c r="Q420" s="59">
        <v>0</v>
      </c>
      <c r="R420" s="59">
        <v>1</v>
      </c>
      <c r="S420" s="59">
        <v>0</v>
      </c>
      <c r="T420" s="59">
        <f t="shared" si="314"/>
        <v>0</v>
      </c>
      <c r="U420" s="59">
        <f t="shared" si="315"/>
        <v>0</v>
      </c>
      <c r="V420" s="59">
        <f t="shared" si="316"/>
        <v>0</v>
      </c>
      <c r="W420" s="59">
        <f t="shared" si="317"/>
        <v>0</v>
      </c>
      <c r="X420" s="59">
        <f t="shared" si="318"/>
        <v>0</v>
      </c>
      <c r="Y420" s="59">
        <f t="shared" si="319"/>
        <v>0</v>
      </c>
      <c r="Z420" s="59">
        <f t="shared" si="320"/>
        <v>0</v>
      </c>
      <c r="AA420" s="59">
        <f t="shared" si="321"/>
        <v>0</v>
      </c>
      <c r="AB420" s="59">
        <f t="shared" si="322"/>
        <v>0</v>
      </c>
      <c r="AC420" s="59">
        <f t="shared" si="323"/>
        <v>0</v>
      </c>
      <c r="AD420" s="166">
        <f t="shared" si="313"/>
        <v>2</v>
      </c>
      <c r="AE420" s="169">
        <f t="shared" si="324"/>
        <v>0</v>
      </c>
      <c r="AF420" s="169">
        <f t="shared" si="325"/>
        <v>1</v>
      </c>
      <c r="AG420" s="169">
        <f t="shared" si="326"/>
        <v>0</v>
      </c>
      <c r="AH420" s="169">
        <f t="shared" si="327"/>
        <v>1</v>
      </c>
      <c r="AI420" s="169">
        <f t="shared" si="328"/>
        <v>0</v>
      </c>
      <c r="AJ420" s="169">
        <f t="shared" si="329"/>
        <v>0</v>
      </c>
      <c r="AK420" s="169">
        <f t="shared" si="330"/>
        <v>0</v>
      </c>
      <c r="AL420" s="169">
        <f t="shared" si="331"/>
        <v>1</v>
      </c>
      <c r="AM420" s="169">
        <f t="shared" si="332"/>
        <v>0</v>
      </c>
      <c r="AN420" s="169">
        <f t="shared" si="333"/>
        <v>0</v>
      </c>
      <c r="AO420" s="169">
        <f t="shared" si="334"/>
        <v>1</v>
      </c>
      <c r="AP420" s="169">
        <f t="shared" si="335"/>
        <v>0</v>
      </c>
      <c r="AQ420" s="169">
        <f t="shared" si="336"/>
        <v>0</v>
      </c>
      <c r="AR420" s="169">
        <f t="shared" si="337"/>
        <v>0</v>
      </c>
      <c r="AS420" s="169">
        <f t="shared" si="338"/>
        <v>0</v>
      </c>
      <c r="AT420" s="169">
        <f t="shared" si="339"/>
        <v>0</v>
      </c>
      <c r="AU420" s="169">
        <f t="shared" si="340"/>
        <v>0</v>
      </c>
      <c r="AV420" s="169">
        <f t="shared" si="341"/>
        <v>1</v>
      </c>
      <c r="AW420" s="169">
        <f t="shared" si="342"/>
        <v>0</v>
      </c>
      <c r="AX420" s="169">
        <f t="shared" si="343"/>
        <v>0</v>
      </c>
      <c r="AY420" s="169">
        <f t="shared" si="356"/>
        <v>0</v>
      </c>
      <c r="AZ420" s="169">
        <f t="shared" si="344"/>
        <v>0</v>
      </c>
      <c r="BA420" s="169">
        <f t="shared" si="345"/>
        <v>0</v>
      </c>
      <c r="BB420" s="169">
        <f t="shared" si="346"/>
        <v>1</v>
      </c>
      <c r="BC420" s="169">
        <f t="shared" si="347"/>
        <v>0</v>
      </c>
      <c r="BD420" s="169">
        <f t="shared" si="348"/>
        <v>1</v>
      </c>
      <c r="BE420" s="169">
        <f t="shared" si="349"/>
        <v>0</v>
      </c>
      <c r="BF420" s="169">
        <f t="shared" si="350"/>
        <v>0</v>
      </c>
      <c r="BG420" s="169">
        <f t="shared" si="351"/>
        <v>0</v>
      </c>
      <c r="BH420" s="169">
        <f t="shared" si="352"/>
        <v>0</v>
      </c>
      <c r="BI420" s="169">
        <f t="shared" si="353"/>
        <v>0</v>
      </c>
      <c r="BJ420" s="169">
        <f t="shared" si="354"/>
        <v>0</v>
      </c>
      <c r="BK420" s="167">
        <f t="shared" si="355"/>
        <v>0</v>
      </c>
      <c r="BL420" s="169">
        <f t="shared" si="357"/>
        <v>1</v>
      </c>
      <c r="BM420" s="169">
        <f t="shared" si="358"/>
        <v>0</v>
      </c>
      <c r="BN420" s="169">
        <f t="shared" si="359"/>
        <v>1</v>
      </c>
      <c r="BO420" s="169">
        <f t="shared" si="360"/>
        <v>0</v>
      </c>
      <c r="BP420" s="36">
        <f t="shared" si="361"/>
        <v>1</v>
      </c>
      <c r="BQ420">
        <f t="shared" si="362"/>
        <v>0</v>
      </c>
      <c r="BR420" s="36">
        <f t="shared" si="363"/>
        <v>0</v>
      </c>
      <c r="BS420" t="e">
        <f t="shared" si="364"/>
        <v>#N/A</v>
      </c>
    </row>
    <row r="421" spans="1:71">
      <c r="A421" s="59">
        <v>297</v>
      </c>
      <c r="B421" s="59">
        <v>171391</v>
      </c>
      <c r="C421" s="160">
        <v>186904765.58718699</v>
      </c>
      <c r="D421" s="59">
        <v>52780953.75</v>
      </c>
      <c r="E421" s="59">
        <v>57721430</v>
      </c>
      <c r="F421" s="59">
        <v>129183335.58718701</v>
      </c>
      <c r="G421" s="59">
        <v>1023.80955123901</v>
      </c>
      <c r="H421" s="59">
        <v>-4156741351.3620701</v>
      </c>
      <c r="I421" s="59">
        <v>0</v>
      </c>
      <c r="J421" s="59">
        <v>0</v>
      </c>
      <c r="K421" s="59">
        <v>0</v>
      </c>
      <c r="L421" s="59">
        <v>101</v>
      </c>
      <c r="M421" s="59">
        <v>0</v>
      </c>
      <c r="N421" s="59">
        <v>0</v>
      </c>
      <c r="O421" s="59">
        <v>412</v>
      </c>
      <c r="P421" s="59">
        <v>102</v>
      </c>
      <c r="Q421" s="59">
        <v>0</v>
      </c>
      <c r="R421" s="59">
        <v>2</v>
      </c>
      <c r="S421" s="59">
        <v>1</v>
      </c>
      <c r="T421" s="59">
        <f t="shared" si="314"/>
        <v>1</v>
      </c>
      <c r="U421" s="59">
        <f t="shared" si="315"/>
        <v>0</v>
      </c>
      <c r="V421" s="59">
        <f t="shared" si="316"/>
        <v>0</v>
      </c>
      <c r="W421" s="59">
        <f t="shared" si="317"/>
        <v>0</v>
      </c>
      <c r="X421" s="59">
        <f t="shared" si="318"/>
        <v>0</v>
      </c>
      <c r="Y421" s="59">
        <f t="shared" si="319"/>
        <v>0</v>
      </c>
      <c r="Z421" s="59">
        <f t="shared" si="320"/>
        <v>0</v>
      </c>
      <c r="AA421" s="59">
        <f t="shared" si="321"/>
        <v>1</v>
      </c>
      <c r="AB421" s="59">
        <f t="shared" si="322"/>
        <v>0</v>
      </c>
      <c r="AC421" s="59">
        <f t="shared" si="323"/>
        <v>0</v>
      </c>
      <c r="AD421" s="166">
        <f t="shared" si="313"/>
        <v>1</v>
      </c>
      <c r="AE421" s="169">
        <f t="shared" si="324"/>
        <v>1</v>
      </c>
      <c r="AF421" s="169">
        <f t="shared" si="325"/>
        <v>0</v>
      </c>
      <c r="AG421" s="169">
        <f t="shared" si="326"/>
        <v>0</v>
      </c>
      <c r="AH421" s="169">
        <f t="shared" si="327"/>
        <v>1</v>
      </c>
      <c r="AI421" s="169">
        <f t="shared" si="328"/>
        <v>1</v>
      </c>
      <c r="AJ421" s="169">
        <f t="shared" si="329"/>
        <v>0</v>
      </c>
      <c r="AK421" s="169">
        <f t="shared" si="330"/>
        <v>0</v>
      </c>
      <c r="AL421" s="169">
        <f t="shared" si="331"/>
        <v>0</v>
      </c>
      <c r="AM421" s="169">
        <f t="shared" si="332"/>
        <v>0</v>
      </c>
      <c r="AN421" s="169">
        <f t="shared" si="333"/>
        <v>0</v>
      </c>
      <c r="AO421" s="169">
        <f t="shared" si="334"/>
        <v>1</v>
      </c>
      <c r="AP421" s="169">
        <f t="shared" si="335"/>
        <v>0</v>
      </c>
      <c r="AQ421" s="169">
        <f t="shared" si="336"/>
        <v>0</v>
      </c>
      <c r="AR421" s="169">
        <f t="shared" si="337"/>
        <v>0</v>
      </c>
      <c r="AS421" s="169">
        <f t="shared" si="338"/>
        <v>0</v>
      </c>
      <c r="AT421" s="169">
        <f t="shared" si="339"/>
        <v>0</v>
      </c>
      <c r="AU421" s="169">
        <f t="shared" si="340"/>
        <v>0</v>
      </c>
      <c r="AV421" s="169">
        <f t="shared" si="341"/>
        <v>1</v>
      </c>
      <c r="AW421" s="169">
        <f t="shared" si="342"/>
        <v>1</v>
      </c>
      <c r="AX421" s="169">
        <f t="shared" si="343"/>
        <v>0</v>
      </c>
      <c r="AY421" s="169">
        <f t="shared" si="356"/>
        <v>1</v>
      </c>
      <c r="AZ421" s="169">
        <f t="shared" si="344"/>
        <v>1</v>
      </c>
      <c r="BA421" s="169">
        <f t="shared" si="345"/>
        <v>0</v>
      </c>
      <c r="BB421" s="169">
        <f t="shared" si="346"/>
        <v>1</v>
      </c>
      <c r="BC421" s="169">
        <f t="shared" si="347"/>
        <v>1</v>
      </c>
      <c r="BD421" s="169">
        <f t="shared" si="348"/>
        <v>0</v>
      </c>
      <c r="BE421" s="169">
        <f t="shared" si="349"/>
        <v>0</v>
      </c>
      <c r="BF421" s="169">
        <f t="shared" si="350"/>
        <v>0</v>
      </c>
      <c r="BG421" s="169">
        <f t="shared" si="351"/>
        <v>0</v>
      </c>
      <c r="BH421" s="169">
        <f t="shared" si="352"/>
        <v>0</v>
      </c>
      <c r="BI421" s="169">
        <f t="shared" si="353"/>
        <v>0</v>
      </c>
      <c r="BJ421" s="169">
        <f t="shared" si="354"/>
        <v>1</v>
      </c>
      <c r="BK421" s="167">
        <f t="shared" si="355"/>
        <v>0</v>
      </c>
      <c r="BL421" s="169">
        <f t="shared" si="357"/>
        <v>0</v>
      </c>
      <c r="BM421" s="169">
        <f t="shared" si="358"/>
        <v>1</v>
      </c>
      <c r="BN421" s="169">
        <f t="shared" si="359"/>
        <v>0</v>
      </c>
      <c r="BO421" s="169">
        <f t="shared" si="360"/>
        <v>1</v>
      </c>
      <c r="BP421" s="36">
        <f t="shared" si="361"/>
        <v>1</v>
      </c>
      <c r="BQ421">
        <f t="shared" si="362"/>
        <v>0</v>
      </c>
      <c r="BR421" s="36">
        <f t="shared" si="363"/>
        <v>2</v>
      </c>
      <c r="BS421" t="e">
        <f t="shared" si="364"/>
        <v>#N/A</v>
      </c>
    </row>
    <row r="422" spans="1:71">
      <c r="A422" s="59">
        <v>370</v>
      </c>
      <c r="B422" s="59">
        <v>221141</v>
      </c>
      <c r="C422" s="160">
        <v>217500004.86150399</v>
      </c>
      <c r="D422" s="161">
        <v>84000000</v>
      </c>
      <c r="E422" s="161">
        <v>84000000</v>
      </c>
      <c r="F422" s="59">
        <v>133500004.861504</v>
      </c>
      <c r="G422" s="59">
        <v>1700</v>
      </c>
      <c r="H422" s="59">
        <v>-5468133644.6236095</v>
      </c>
      <c r="I422" s="59">
        <v>0</v>
      </c>
      <c r="J422" s="59">
        <v>0</v>
      </c>
      <c r="K422" s="59">
        <v>0</v>
      </c>
      <c r="L422" s="59">
        <v>101</v>
      </c>
      <c r="M422" s="59">
        <v>0</v>
      </c>
      <c r="N422" s="59">
        <v>0</v>
      </c>
      <c r="O422" s="59">
        <v>0</v>
      </c>
      <c r="P422" s="59">
        <v>0</v>
      </c>
      <c r="Q422" s="59">
        <v>0</v>
      </c>
      <c r="R422" s="59">
        <v>1</v>
      </c>
      <c r="S422" s="59">
        <v>0</v>
      </c>
      <c r="T422" s="59">
        <f t="shared" si="314"/>
        <v>0</v>
      </c>
      <c r="U422" s="59">
        <f t="shared" si="315"/>
        <v>0</v>
      </c>
      <c r="V422" s="59">
        <f t="shared" si="316"/>
        <v>0</v>
      </c>
      <c r="W422" s="59">
        <f t="shared" si="317"/>
        <v>0</v>
      </c>
      <c r="X422" s="59">
        <f t="shared" si="318"/>
        <v>0</v>
      </c>
      <c r="Y422" s="59">
        <f t="shared" si="319"/>
        <v>0</v>
      </c>
      <c r="Z422" s="59">
        <f t="shared" si="320"/>
        <v>0</v>
      </c>
      <c r="AA422" s="59">
        <f t="shared" si="321"/>
        <v>0</v>
      </c>
      <c r="AB422" s="59">
        <f t="shared" si="322"/>
        <v>0</v>
      </c>
      <c r="AC422" s="59">
        <f t="shared" si="323"/>
        <v>0</v>
      </c>
      <c r="AD422" s="166">
        <f t="shared" si="313"/>
        <v>1</v>
      </c>
      <c r="AE422" s="169">
        <f t="shared" si="324"/>
        <v>1</v>
      </c>
      <c r="AF422" s="169">
        <f t="shared" si="325"/>
        <v>0</v>
      </c>
      <c r="AG422" s="169">
        <f t="shared" si="326"/>
        <v>0</v>
      </c>
      <c r="AH422" s="169">
        <f t="shared" si="327"/>
        <v>1</v>
      </c>
      <c r="AI422" s="169">
        <f t="shared" si="328"/>
        <v>0</v>
      </c>
      <c r="AJ422" s="169">
        <f t="shared" si="329"/>
        <v>0</v>
      </c>
      <c r="AK422" s="169">
        <f t="shared" si="330"/>
        <v>0</v>
      </c>
      <c r="AL422" s="169">
        <f t="shared" si="331"/>
        <v>1</v>
      </c>
      <c r="AM422" s="169">
        <f t="shared" si="332"/>
        <v>0</v>
      </c>
      <c r="AN422" s="169">
        <f t="shared" si="333"/>
        <v>0</v>
      </c>
      <c r="AO422" s="169">
        <f t="shared" si="334"/>
        <v>1</v>
      </c>
      <c r="AP422" s="169">
        <f t="shared" si="335"/>
        <v>0</v>
      </c>
      <c r="AQ422" s="169">
        <f t="shared" si="336"/>
        <v>0</v>
      </c>
      <c r="AR422" s="169">
        <f t="shared" si="337"/>
        <v>0</v>
      </c>
      <c r="AS422" s="169">
        <f t="shared" si="338"/>
        <v>0</v>
      </c>
      <c r="AT422" s="169">
        <f t="shared" si="339"/>
        <v>0</v>
      </c>
      <c r="AU422" s="169">
        <f t="shared" si="340"/>
        <v>0</v>
      </c>
      <c r="AV422" s="169">
        <f t="shared" si="341"/>
        <v>1</v>
      </c>
      <c r="AW422" s="169">
        <f t="shared" si="342"/>
        <v>0</v>
      </c>
      <c r="AX422" s="169">
        <f t="shared" si="343"/>
        <v>0</v>
      </c>
      <c r="AY422" s="169">
        <f t="shared" si="356"/>
        <v>0</v>
      </c>
      <c r="AZ422" s="169">
        <f t="shared" si="344"/>
        <v>0</v>
      </c>
      <c r="BA422" s="169">
        <f t="shared" si="345"/>
        <v>0</v>
      </c>
      <c r="BB422" s="169">
        <f t="shared" si="346"/>
        <v>1</v>
      </c>
      <c r="BC422" s="169">
        <f t="shared" si="347"/>
        <v>0</v>
      </c>
      <c r="BD422" s="169">
        <f t="shared" si="348"/>
        <v>1</v>
      </c>
      <c r="BE422" s="169">
        <f t="shared" si="349"/>
        <v>0</v>
      </c>
      <c r="BF422" s="169">
        <f t="shared" si="350"/>
        <v>0</v>
      </c>
      <c r="BG422" s="169">
        <f t="shared" si="351"/>
        <v>0</v>
      </c>
      <c r="BH422" s="169">
        <f t="shared" si="352"/>
        <v>0</v>
      </c>
      <c r="BI422" s="169">
        <f t="shared" si="353"/>
        <v>0</v>
      </c>
      <c r="BJ422" s="169">
        <f t="shared" si="354"/>
        <v>0</v>
      </c>
      <c r="BK422" s="167">
        <f t="shared" si="355"/>
        <v>0</v>
      </c>
      <c r="BL422" s="169">
        <f t="shared" si="357"/>
        <v>1</v>
      </c>
      <c r="BM422" s="169">
        <f t="shared" si="358"/>
        <v>0</v>
      </c>
      <c r="BN422" s="169">
        <f t="shared" si="359"/>
        <v>1</v>
      </c>
      <c r="BO422" s="169">
        <f t="shared" si="360"/>
        <v>0</v>
      </c>
      <c r="BP422" s="36">
        <f t="shared" si="361"/>
        <v>1</v>
      </c>
      <c r="BQ422">
        <f t="shared" si="362"/>
        <v>0</v>
      </c>
      <c r="BR422" s="36">
        <f t="shared" si="363"/>
        <v>0</v>
      </c>
      <c r="BS422" t="e">
        <f t="shared" si="364"/>
        <v>#N/A</v>
      </c>
    </row>
    <row r="423" spans="1:71">
      <c r="A423" s="59">
        <v>300</v>
      </c>
      <c r="B423" s="59">
        <v>171451</v>
      </c>
      <c r="C423" s="160">
        <v>330357156.81629997</v>
      </c>
      <c r="D423" s="59">
        <v>191629472</v>
      </c>
      <c r="E423" s="59">
        <v>191629472</v>
      </c>
      <c r="F423" s="59">
        <v>138727684.8163</v>
      </c>
      <c r="G423" s="59">
        <v>267.85714721679699</v>
      </c>
      <c r="H423" s="59">
        <v>-4168411288.1742101</v>
      </c>
      <c r="I423" s="59">
        <v>412</v>
      </c>
      <c r="J423" s="59">
        <v>0</v>
      </c>
      <c r="K423" s="59">
        <v>0</v>
      </c>
      <c r="L423" s="59">
        <v>0</v>
      </c>
      <c r="M423" s="59">
        <v>0</v>
      </c>
      <c r="N423" s="59">
        <v>0</v>
      </c>
      <c r="O423" s="59">
        <v>412</v>
      </c>
      <c r="P423" s="59">
        <v>0</v>
      </c>
      <c r="Q423" s="59">
        <v>0</v>
      </c>
      <c r="R423" s="59">
        <v>2</v>
      </c>
      <c r="S423" s="59">
        <v>1</v>
      </c>
      <c r="T423" s="59">
        <f t="shared" si="314"/>
        <v>2</v>
      </c>
      <c r="U423" s="59">
        <f t="shared" si="315"/>
        <v>0</v>
      </c>
      <c r="V423" s="59">
        <f t="shared" si="316"/>
        <v>0</v>
      </c>
      <c r="W423" s="59">
        <f t="shared" si="317"/>
        <v>0</v>
      </c>
      <c r="X423" s="59">
        <f t="shared" si="318"/>
        <v>0</v>
      </c>
      <c r="Y423" s="59">
        <f t="shared" si="319"/>
        <v>0</v>
      </c>
      <c r="Z423" s="59">
        <f t="shared" si="320"/>
        <v>0</v>
      </c>
      <c r="AA423" s="59">
        <f t="shared" si="321"/>
        <v>0</v>
      </c>
      <c r="AB423" s="59">
        <f t="shared" si="322"/>
        <v>0</v>
      </c>
      <c r="AC423" s="59">
        <f t="shared" si="323"/>
        <v>0</v>
      </c>
      <c r="AD423" s="166">
        <f t="shared" si="313"/>
        <v>0</v>
      </c>
      <c r="AE423" s="169">
        <f t="shared" si="324"/>
        <v>0</v>
      </c>
      <c r="AF423" s="169">
        <f t="shared" si="325"/>
        <v>0</v>
      </c>
      <c r="AG423" s="169">
        <f t="shared" si="326"/>
        <v>0</v>
      </c>
      <c r="AH423" s="169">
        <f t="shared" si="327"/>
        <v>1</v>
      </c>
      <c r="AI423" s="169">
        <f t="shared" si="328"/>
        <v>0</v>
      </c>
      <c r="AJ423" s="169">
        <f t="shared" si="329"/>
        <v>0</v>
      </c>
      <c r="AK423" s="169">
        <f t="shared" si="330"/>
        <v>0</v>
      </c>
      <c r="AL423" s="169">
        <f t="shared" si="331"/>
        <v>1</v>
      </c>
      <c r="AM423" s="169">
        <f t="shared" si="332"/>
        <v>0</v>
      </c>
      <c r="AN423" s="169">
        <f t="shared" si="333"/>
        <v>0</v>
      </c>
      <c r="AO423" s="169">
        <f t="shared" si="334"/>
        <v>1</v>
      </c>
      <c r="AP423" s="169">
        <f t="shared" si="335"/>
        <v>0</v>
      </c>
      <c r="AQ423" s="169">
        <f t="shared" si="336"/>
        <v>0</v>
      </c>
      <c r="AR423" s="169">
        <f t="shared" si="337"/>
        <v>0</v>
      </c>
      <c r="AS423" s="169">
        <f t="shared" si="338"/>
        <v>0</v>
      </c>
      <c r="AT423" s="169">
        <f t="shared" si="339"/>
        <v>0</v>
      </c>
      <c r="AU423" s="169">
        <f t="shared" si="340"/>
        <v>0</v>
      </c>
      <c r="AV423" s="169">
        <f t="shared" si="341"/>
        <v>1</v>
      </c>
      <c r="AW423" s="169">
        <f t="shared" si="342"/>
        <v>1</v>
      </c>
      <c r="AX423" s="169">
        <f t="shared" si="343"/>
        <v>1</v>
      </c>
      <c r="AY423" s="169">
        <f t="shared" si="356"/>
        <v>0</v>
      </c>
      <c r="AZ423" s="169">
        <f t="shared" si="344"/>
        <v>0</v>
      </c>
      <c r="BA423" s="169">
        <f t="shared" si="345"/>
        <v>0</v>
      </c>
      <c r="BB423" s="169">
        <f t="shared" si="346"/>
        <v>1</v>
      </c>
      <c r="BC423" s="169">
        <f t="shared" si="347"/>
        <v>0</v>
      </c>
      <c r="BD423" s="169">
        <f t="shared" si="348"/>
        <v>1</v>
      </c>
      <c r="BE423" s="169">
        <f t="shared" si="349"/>
        <v>0</v>
      </c>
      <c r="BF423" s="169">
        <f t="shared" si="350"/>
        <v>0</v>
      </c>
      <c r="BG423" s="169">
        <f t="shared" si="351"/>
        <v>0</v>
      </c>
      <c r="BH423" s="169">
        <f t="shared" si="352"/>
        <v>0</v>
      </c>
      <c r="BI423" s="169">
        <f t="shared" si="353"/>
        <v>0</v>
      </c>
      <c r="BJ423" s="169">
        <f t="shared" si="354"/>
        <v>2</v>
      </c>
      <c r="BK423" s="167">
        <f t="shared" si="355"/>
        <v>0</v>
      </c>
      <c r="BL423" s="169">
        <f t="shared" si="357"/>
        <v>0</v>
      </c>
      <c r="BM423" s="169">
        <f t="shared" si="358"/>
        <v>1</v>
      </c>
      <c r="BN423" s="169">
        <f t="shared" si="359"/>
        <v>0</v>
      </c>
      <c r="BO423" s="169">
        <f t="shared" si="360"/>
        <v>1</v>
      </c>
      <c r="BP423" s="36">
        <f t="shared" si="361"/>
        <v>0</v>
      </c>
      <c r="BQ423">
        <f t="shared" si="362"/>
        <v>0</v>
      </c>
      <c r="BR423" s="36">
        <f t="shared" si="363"/>
        <v>2</v>
      </c>
      <c r="BS423" t="e">
        <f t="shared" si="364"/>
        <v>#N/A</v>
      </c>
    </row>
    <row r="424" spans="1:71">
      <c r="A424" s="59">
        <v>9</v>
      </c>
      <c r="B424" s="59">
        <v>11221</v>
      </c>
      <c r="C424" s="160">
        <v>165714287.94844601</v>
      </c>
      <c r="D424" s="59">
        <v>18142858</v>
      </c>
      <c r="E424" s="59">
        <v>18142858</v>
      </c>
      <c r="F424" s="59">
        <v>147571429.94844601</v>
      </c>
      <c r="G424" s="59">
        <v>809.52383422851597</v>
      </c>
      <c r="H424" s="59">
        <v>73224489.450094193</v>
      </c>
      <c r="I424" s="59">
        <v>0</v>
      </c>
      <c r="J424" s="59">
        <v>0</v>
      </c>
      <c r="K424" s="59">
        <v>0</v>
      </c>
      <c r="L424" s="59">
        <v>101</v>
      </c>
      <c r="M424" s="59">
        <v>0</v>
      </c>
      <c r="N424" s="59">
        <v>0</v>
      </c>
      <c r="O424" s="59">
        <v>101</v>
      </c>
      <c r="P424" s="59">
        <v>0</v>
      </c>
      <c r="Q424" s="59">
        <v>0</v>
      </c>
      <c r="R424" s="59">
        <v>2</v>
      </c>
      <c r="S424" s="59">
        <v>0</v>
      </c>
      <c r="T424" s="59">
        <f t="shared" si="314"/>
        <v>0</v>
      </c>
      <c r="U424" s="59">
        <f t="shared" si="315"/>
        <v>0</v>
      </c>
      <c r="V424" s="59">
        <f t="shared" si="316"/>
        <v>0</v>
      </c>
      <c r="W424" s="59">
        <f t="shared" si="317"/>
        <v>0</v>
      </c>
      <c r="X424" s="59">
        <f t="shared" si="318"/>
        <v>0</v>
      </c>
      <c r="Y424" s="59">
        <f t="shared" si="319"/>
        <v>0</v>
      </c>
      <c r="Z424" s="59">
        <f t="shared" si="320"/>
        <v>0</v>
      </c>
      <c r="AA424" s="59">
        <f t="shared" si="321"/>
        <v>0</v>
      </c>
      <c r="AB424" s="59">
        <f t="shared" si="322"/>
        <v>0</v>
      </c>
      <c r="AC424" s="59">
        <f t="shared" si="323"/>
        <v>0</v>
      </c>
      <c r="AD424" s="166">
        <f t="shared" si="313"/>
        <v>2</v>
      </c>
      <c r="AE424" s="169">
        <f t="shared" si="324"/>
        <v>0</v>
      </c>
      <c r="AF424" s="169">
        <f t="shared" si="325"/>
        <v>1</v>
      </c>
      <c r="AG424" s="169">
        <f t="shared" si="326"/>
        <v>0</v>
      </c>
      <c r="AH424" s="169">
        <f t="shared" si="327"/>
        <v>1</v>
      </c>
      <c r="AI424" s="169">
        <f t="shared" si="328"/>
        <v>0</v>
      </c>
      <c r="AJ424" s="169">
        <f t="shared" si="329"/>
        <v>0</v>
      </c>
      <c r="AK424" s="169">
        <f t="shared" si="330"/>
        <v>0</v>
      </c>
      <c r="AL424" s="169">
        <f t="shared" si="331"/>
        <v>1</v>
      </c>
      <c r="AM424" s="169">
        <f t="shared" si="332"/>
        <v>0</v>
      </c>
      <c r="AN424" s="169">
        <f t="shared" si="333"/>
        <v>0</v>
      </c>
      <c r="AO424" s="169">
        <f t="shared" si="334"/>
        <v>1</v>
      </c>
      <c r="AP424" s="169">
        <f t="shared" si="335"/>
        <v>0</v>
      </c>
      <c r="AQ424" s="169">
        <f t="shared" si="336"/>
        <v>0</v>
      </c>
      <c r="AR424" s="169">
        <f t="shared" si="337"/>
        <v>0</v>
      </c>
      <c r="AS424" s="169">
        <f t="shared" si="338"/>
        <v>0</v>
      </c>
      <c r="AT424" s="169">
        <f t="shared" si="339"/>
        <v>0</v>
      </c>
      <c r="AU424" s="169">
        <f t="shared" si="340"/>
        <v>0</v>
      </c>
      <c r="AV424" s="169">
        <f t="shared" si="341"/>
        <v>1</v>
      </c>
      <c r="AW424" s="169">
        <f t="shared" si="342"/>
        <v>0</v>
      </c>
      <c r="AX424" s="169">
        <f t="shared" si="343"/>
        <v>0</v>
      </c>
      <c r="AY424" s="169">
        <f t="shared" si="356"/>
        <v>0</v>
      </c>
      <c r="AZ424" s="169">
        <f t="shared" si="344"/>
        <v>0</v>
      </c>
      <c r="BA424" s="169">
        <f t="shared" si="345"/>
        <v>0</v>
      </c>
      <c r="BB424" s="169">
        <f t="shared" si="346"/>
        <v>1</v>
      </c>
      <c r="BC424" s="169">
        <f t="shared" si="347"/>
        <v>0</v>
      </c>
      <c r="BD424" s="169">
        <f t="shared" si="348"/>
        <v>1</v>
      </c>
      <c r="BE424" s="169">
        <f t="shared" si="349"/>
        <v>0</v>
      </c>
      <c r="BF424" s="169">
        <f t="shared" si="350"/>
        <v>0</v>
      </c>
      <c r="BG424" s="169">
        <f t="shared" si="351"/>
        <v>0</v>
      </c>
      <c r="BH424" s="169">
        <f t="shared" si="352"/>
        <v>0</v>
      </c>
      <c r="BI424" s="169">
        <f t="shared" si="353"/>
        <v>0</v>
      </c>
      <c r="BJ424" s="169">
        <f t="shared" si="354"/>
        <v>0</v>
      </c>
      <c r="BK424" s="167">
        <f t="shared" si="355"/>
        <v>0</v>
      </c>
      <c r="BL424" s="169">
        <f t="shared" si="357"/>
        <v>0</v>
      </c>
      <c r="BM424" s="169">
        <f t="shared" si="358"/>
        <v>1</v>
      </c>
      <c r="BN424" s="169">
        <f t="shared" si="359"/>
        <v>1</v>
      </c>
      <c r="BO424" s="169">
        <f t="shared" si="360"/>
        <v>0</v>
      </c>
      <c r="BP424" s="36">
        <f t="shared" si="361"/>
        <v>1</v>
      </c>
      <c r="BQ424">
        <f t="shared" si="362"/>
        <v>0</v>
      </c>
      <c r="BR424" s="36">
        <f t="shared" si="363"/>
        <v>0</v>
      </c>
      <c r="BS424" t="e">
        <f t="shared" si="364"/>
        <v>#N/A</v>
      </c>
    </row>
    <row r="425" spans="1:71">
      <c r="A425" s="59">
        <v>115</v>
      </c>
      <c r="B425" s="59">
        <v>25151</v>
      </c>
      <c r="C425" s="160">
        <v>243154769.49641401</v>
      </c>
      <c r="D425" s="59">
        <v>87738100.5</v>
      </c>
      <c r="E425" s="59">
        <v>93785720</v>
      </c>
      <c r="F425" s="59">
        <v>149369049.49641401</v>
      </c>
      <c r="G425" s="59">
        <v>152.38095092773401</v>
      </c>
      <c r="H425" s="59">
        <v>-1690355133.5837801</v>
      </c>
      <c r="I425" s="59">
        <v>0</v>
      </c>
      <c r="J425" s="59">
        <v>0</v>
      </c>
      <c r="K425" s="59">
        <v>0</v>
      </c>
      <c r="L425" s="59">
        <v>415</v>
      </c>
      <c r="M425" s="59">
        <v>406</v>
      </c>
      <c r="N425" s="59">
        <v>0</v>
      </c>
      <c r="O425" s="59">
        <v>415</v>
      </c>
      <c r="P425" s="59">
        <v>406</v>
      </c>
      <c r="Q425" s="59">
        <v>0</v>
      </c>
      <c r="R425" s="59">
        <v>2</v>
      </c>
      <c r="S425" s="59">
        <v>0</v>
      </c>
      <c r="T425" s="59">
        <f t="shared" si="314"/>
        <v>2</v>
      </c>
      <c r="U425" s="59">
        <f t="shared" si="315"/>
        <v>0</v>
      </c>
      <c r="V425" s="59">
        <f t="shared" si="316"/>
        <v>0</v>
      </c>
      <c r="W425" s="59">
        <f t="shared" si="317"/>
        <v>2</v>
      </c>
      <c r="X425" s="59">
        <f t="shared" si="318"/>
        <v>0</v>
      </c>
      <c r="Y425" s="59">
        <f t="shared" si="319"/>
        <v>0</v>
      </c>
      <c r="Z425" s="59">
        <f t="shared" si="320"/>
        <v>0</v>
      </c>
      <c r="AA425" s="59">
        <f t="shared" si="321"/>
        <v>0</v>
      </c>
      <c r="AB425" s="59">
        <f t="shared" si="322"/>
        <v>0</v>
      </c>
      <c r="AC425" s="59">
        <f t="shared" si="323"/>
        <v>0</v>
      </c>
      <c r="AD425" s="166">
        <f t="shared" si="313"/>
        <v>0</v>
      </c>
      <c r="AE425" s="169">
        <f t="shared" si="324"/>
        <v>0</v>
      </c>
      <c r="AF425" s="169">
        <f t="shared" si="325"/>
        <v>0</v>
      </c>
      <c r="AG425" s="169">
        <f t="shared" si="326"/>
        <v>0</v>
      </c>
      <c r="AH425" s="169">
        <f t="shared" si="327"/>
        <v>1</v>
      </c>
      <c r="AI425" s="169">
        <f t="shared" si="328"/>
        <v>0</v>
      </c>
      <c r="AJ425" s="169">
        <f t="shared" si="329"/>
        <v>0</v>
      </c>
      <c r="AK425" s="169">
        <f t="shared" si="330"/>
        <v>0</v>
      </c>
      <c r="AL425" s="169">
        <f t="shared" si="331"/>
        <v>1</v>
      </c>
      <c r="AM425" s="169">
        <f t="shared" si="332"/>
        <v>0</v>
      </c>
      <c r="AN425" s="169">
        <f t="shared" si="333"/>
        <v>0</v>
      </c>
      <c r="AO425" s="169">
        <f t="shared" si="334"/>
        <v>1</v>
      </c>
      <c r="AP425" s="169">
        <f t="shared" si="335"/>
        <v>0</v>
      </c>
      <c r="AQ425" s="169">
        <f t="shared" si="336"/>
        <v>0</v>
      </c>
      <c r="AR425" s="169">
        <f t="shared" si="337"/>
        <v>0</v>
      </c>
      <c r="AS425" s="169">
        <f t="shared" si="338"/>
        <v>0</v>
      </c>
      <c r="AT425" s="169">
        <f t="shared" si="339"/>
        <v>0</v>
      </c>
      <c r="AU425" s="169">
        <f t="shared" si="340"/>
        <v>0</v>
      </c>
      <c r="AV425" s="169">
        <f t="shared" si="341"/>
        <v>1</v>
      </c>
      <c r="AW425" s="169">
        <f t="shared" si="342"/>
        <v>1</v>
      </c>
      <c r="AX425" s="169">
        <f t="shared" si="343"/>
        <v>1</v>
      </c>
      <c r="AY425" s="169">
        <f t="shared" si="356"/>
        <v>0</v>
      </c>
      <c r="AZ425" s="169">
        <f t="shared" si="344"/>
        <v>0</v>
      </c>
      <c r="BA425" s="169">
        <f t="shared" si="345"/>
        <v>0</v>
      </c>
      <c r="BB425" s="169">
        <f t="shared" si="346"/>
        <v>1</v>
      </c>
      <c r="BC425" s="169">
        <f t="shared" si="347"/>
        <v>2</v>
      </c>
      <c r="BD425" s="169">
        <f t="shared" si="348"/>
        <v>0</v>
      </c>
      <c r="BE425" s="169">
        <f t="shared" si="349"/>
        <v>0</v>
      </c>
      <c r="BF425" s="169">
        <f t="shared" si="350"/>
        <v>0</v>
      </c>
      <c r="BG425" s="169">
        <f t="shared" si="351"/>
        <v>0</v>
      </c>
      <c r="BH425" s="169">
        <f t="shared" si="352"/>
        <v>2</v>
      </c>
      <c r="BI425" s="169">
        <f t="shared" si="353"/>
        <v>0</v>
      </c>
      <c r="BJ425" s="169">
        <f t="shared" si="354"/>
        <v>0</v>
      </c>
      <c r="BK425" s="167">
        <f t="shared" si="355"/>
        <v>0</v>
      </c>
      <c r="BL425" s="169">
        <f t="shared" si="357"/>
        <v>0</v>
      </c>
      <c r="BM425" s="169">
        <f t="shared" si="358"/>
        <v>1</v>
      </c>
      <c r="BN425" s="169">
        <f t="shared" si="359"/>
        <v>1</v>
      </c>
      <c r="BO425" s="169">
        <f t="shared" si="360"/>
        <v>0</v>
      </c>
      <c r="BP425" s="36">
        <f t="shared" si="361"/>
        <v>0</v>
      </c>
      <c r="BQ425">
        <f t="shared" si="362"/>
        <v>0</v>
      </c>
      <c r="BR425" s="36">
        <f t="shared" si="363"/>
        <v>4</v>
      </c>
      <c r="BS425" t="e">
        <f t="shared" si="364"/>
        <v>#N/A</v>
      </c>
    </row>
    <row r="426" spans="1:71">
      <c r="A426" s="59">
        <v>307</v>
      </c>
      <c r="B426" s="59">
        <v>181141</v>
      </c>
      <c r="C426" s="160">
        <v>225000000</v>
      </c>
      <c r="D426" s="59">
        <v>52894540</v>
      </c>
      <c r="E426" s="59">
        <v>74044540</v>
      </c>
      <c r="F426" s="59">
        <v>150955460</v>
      </c>
      <c r="G426" s="59">
        <v>774</v>
      </c>
      <c r="H426" s="59">
        <v>-4254776372.8881302</v>
      </c>
      <c r="I426" s="59">
        <v>403</v>
      </c>
      <c r="J426" s="59">
        <v>0</v>
      </c>
      <c r="K426" s="59">
        <v>0</v>
      </c>
      <c r="L426" s="59">
        <v>417</v>
      </c>
      <c r="M426" s="59">
        <v>0</v>
      </c>
      <c r="N426" s="59">
        <v>0</v>
      </c>
      <c r="O426" s="59">
        <v>0</v>
      </c>
      <c r="P426" s="59">
        <v>0</v>
      </c>
      <c r="Q426" s="59">
        <v>0</v>
      </c>
      <c r="R426" s="59">
        <v>2</v>
      </c>
      <c r="S426" s="59">
        <v>0</v>
      </c>
      <c r="T426" s="59">
        <f t="shared" si="314"/>
        <v>2</v>
      </c>
      <c r="U426" s="59">
        <f t="shared" si="315"/>
        <v>0</v>
      </c>
      <c r="V426" s="59">
        <f t="shared" si="316"/>
        <v>0</v>
      </c>
      <c r="W426" s="59">
        <f t="shared" si="317"/>
        <v>0</v>
      </c>
      <c r="X426" s="59">
        <f t="shared" si="318"/>
        <v>0</v>
      </c>
      <c r="Y426" s="59">
        <f t="shared" si="319"/>
        <v>0</v>
      </c>
      <c r="Z426" s="59">
        <f t="shared" si="320"/>
        <v>0</v>
      </c>
      <c r="AA426" s="59">
        <f t="shared" si="321"/>
        <v>0</v>
      </c>
      <c r="AB426" s="59">
        <f t="shared" si="322"/>
        <v>0</v>
      </c>
      <c r="AC426" s="59">
        <f t="shared" si="323"/>
        <v>0</v>
      </c>
      <c r="AD426" s="166">
        <f t="shared" si="313"/>
        <v>0</v>
      </c>
      <c r="AE426" s="169">
        <f t="shared" si="324"/>
        <v>0</v>
      </c>
      <c r="AF426" s="169">
        <f t="shared" si="325"/>
        <v>0</v>
      </c>
      <c r="AG426" s="169">
        <f t="shared" si="326"/>
        <v>0</v>
      </c>
      <c r="AH426" s="169">
        <f t="shared" si="327"/>
        <v>1</v>
      </c>
      <c r="AI426" s="169">
        <f t="shared" si="328"/>
        <v>0</v>
      </c>
      <c r="AJ426" s="169">
        <f t="shared" si="329"/>
        <v>0</v>
      </c>
      <c r="AK426" s="169">
        <f t="shared" si="330"/>
        <v>0</v>
      </c>
      <c r="AL426" s="169">
        <f t="shared" si="331"/>
        <v>1</v>
      </c>
      <c r="AM426" s="169">
        <f t="shared" si="332"/>
        <v>0</v>
      </c>
      <c r="AN426" s="169">
        <f t="shared" si="333"/>
        <v>0</v>
      </c>
      <c r="AO426" s="169">
        <f t="shared" si="334"/>
        <v>1</v>
      </c>
      <c r="AP426" s="169">
        <f t="shared" si="335"/>
        <v>0</v>
      </c>
      <c r="AQ426" s="169">
        <f t="shared" si="336"/>
        <v>0</v>
      </c>
      <c r="AR426" s="169">
        <f t="shared" si="337"/>
        <v>0</v>
      </c>
      <c r="AS426" s="169">
        <f t="shared" si="338"/>
        <v>0</v>
      </c>
      <c r="AT426" s="169">
        <f t="shared" si="339"/>
        <v>0</v>
      </c>
      <c r="AU426" s="169">
        <f t="shared" si="340"/>
        <v>0</v>
      </c>
      <c r="AV426" s="169">
        <f t="shared" si="341"/>
        <v>1</v>
      </c>
      <c r="AW426" s="169">
        <f t="shared" si="342"/>
        <v>1</v>
      </c>
      <c r="AX426" s="169">
        <f t="shared" si="343"/>
        <v>1</v>
      </c>
      <c r="AY426" s="169">
        <f t="shared" si="356"/>
        <v>0</v>
      </c>
      <c r="AZ426" s="169">
        <f t="shared" si="344"/>
        <v>0</v>
      </c>
      <c r="BA426" s="169">
        <f t="shared" si="345"/>
        <v>0</v>
      </c>
      <c r="BB426" s="169">
        <f t="shared" si="346"/>
        <v>1</v>
      </c>
      <c r="BC426" s="169">
        <f t="shared" si="347"/>
        <v>0</v>
      </c>
      <c r="BD426" s="169">
        <f t="shared" si="348"/>
        <v>1</v>
      </c>
      <c r="BE426" s="169">
        <f t="shared" si="349"/>
        <v>0</v>
      </c>
      <c r="BF426" s="169">
        <f t="shared" si="350"/>
        <v>1</v>
      </c>
      <c r="BG426" s="169">
        <f t="shared" si="351"/>
        <v>1</v>
      </c>
      <c r="BH426" s="169">
        <f t="shared" si="352"/>
        <v>0</v>
      </c>
      <c r="BI426" s="169">
        <f t="shared" si="353"/>
        <v>0</v>
      </c>
      <c r="BJ426" s="169">
        <f t="shared" si="354"/>
        <v>0</v>
      </c>
      <c r="BK426" s="167">
        <f t="shared" si="355"/>
        <v>0</v>
      </c>
      <c r="BL426" s="169">
        <f t="shared" si="357"/>
        <v>0</v>
      </c>
      <c r="BM426" s="169">
        <f t="shared" si="358"/>
        <v>1</v>
      </c>
      <c r="BN426" s="169">
        <f t="shared" si="359"/>
        <v>1</v>
      </c>
      <c r="BO426" s="169">
        <f t="shared" si="360"/>
        <v>0</v>
      </c>
      <c r="BP426" s="36">
        <f t="shared" si="361"/>
        <v>0</v>
      </c>
      <c r="BQ426">
        <f t="shared" si="362"/>
        <v>0</v>
      </c>
      <c r="BR426" s="36">
        <f t="shared" si="363"/>
        <v>2</v>
      </c>
      <c r="BS426" t="e">
        <f t="shared" si="364"/>
        <v>#N/A</v>
      </c>
    </row>
    <row r="427" spans="1:71">
      <c r="A427" s="59">
        <v>320</v>
      </c>
      <c r="B427" s="59">
        <v>181402</v>
      </c>
      <c r="C427" s="160">
        <v>248214284.65752</v>
      </c>
      <c r="D427" s="59">
        <v>89321870.5</v>
      </c>
      <c r="E427" s="59">
        <v>89321870.5</v>
      </c>
      <c r="F427" s="59">
        <v>158892414.15752</v>
      </c>
      <c r="G427" s="59">
        <v>0</v>
      </c>
      <c r="H427" s="59">
        <v>-4410299420.5998096</v>
      </c>
      <c r="I427" s="59">
        <v>0</v>
      </c>
      <c r="J427" s="59">
        <v>0</v>
      </c>
      <c r="K427" s="59">
        <v>0</v>
      </c>
      <c r="L427" s="59">
        <v>415</v>
      </c>
      <c r="M427" s="59">
        <v>403</v>
      </c>
      <c r="N427" s="59">
        <v>407</v>
      </c>
      <c r="O427" s="59">
        <v>406</v>
      </c>
      <c r="P427" s="59">
        <v>0</v>
      </c>
      <c r="Q427" s="59">
        <v>0</v>
      </c>
      <c r="R427" s="59">
        <v>2</v>
      </c>
      <c r="S427" s="59">
        <v>0</v>
      </c>
      <c r="T427" s="59">
        <f t="shared" si="314"/>
        <v>2</v>
      </c>
      <c r="U427" s="59">
        <f t="shared" si="315"/>
        <v>0</v>
      </c>
      <c r="V427" s="59">
        <f t="shared" si="316"/>
        <v>0</v>
      </c>
      <c r="W427" s="59">
        <f t="shared" si="317"/>
        <v>2</v>
      </c>
      <c r="X427" s="59">
        <f t="shared" si="318"/>
        <v>0</v>
      </c>
      <c r="Y427" s="59">
        <f t="shared" si="319"/>
        <v>0</v>
      </c>
      <c r="Z427" s="59">
        <f t="shared" si="320"/>
        <v>0</v>
      </c>
      <c r="AA427" s="59">
        <f t="shared" si="321"/>
        <v>0</v>
      </c>
      <c r="AB427" s="59">
        <f t="shared" si="322"/>
        <v>0</v>
      </c>
      <c r="AC427" s="59">
        <f t="shared" si="323"/>
        <v>0</v>
      </c>
      <c r="AD427" s="166">
        <f t="shared" si="313"/>
        <v>0</v>
      </c>
      <c r="AE427" s="169">
        <f t="shared" si="324"/>
        <v>0</v>
      </c>
      <c r="AF427" s="169">
        <f t="shared" si="325"/>
        <v>0</v>
      </c>
      <c r="AG427" s="169">
        <f t="shared" si="326"/>
        <v>0</v>
      </c>
      <c r="AH427" s="169">
        <f t="shared" si="327"/>
        <v>1</v>
      </c>
      <c r="AI427" s="169">
        <f t="shared" si="328"/>
        <v>0</v>
      </c>
      <c r="AJ427" s="169">
        <f t="shared" si="329"/>
        <v>0</v>
      </c>
      <c r="AK427" s="169">
        <f t="shared" si="330"/>
        <v>0</v>
      </c>
      <c r="AL427" s="169">
        <f t="shared" si="331"/>
        <v>1</v>
      </c>
      <c r="AM427" s="169">
        <f t="shared" si="332"/>
        <v>0</v>
      </c>
      <c r="AN427" s="169">
        <f t="shared" si="333"/>
        <v>0</v>
      </c>
      <c r="AO427" s="169">
        <f t="shared" si="334"/>
        <v>1</v>
      </c>
      <c r="AP427" s="169">
        <f t="shared" si="335"/>
        <v>0</v>
      </c>
      <c r="AQ427" s="169">
        <f t="shared" si="336"/>
        <v>0</v>
      </c>
      <c r="AR427" s="169">
        <f t="shared" si="337"/>
        <v>0</v>
      </c>
      <c r="AS427" s="169">
        <f t="shared" si="338"/>
        <v>0</v>
      </c>
      <c r="AT427" s="169">
        <f t="shared" si="339"/>
        <v>0</v>
      </c>
      <c r="AU427" s="169">
        <f t="shared" si="340"/>
        <v>0</v>
      </c>
      <c r="AV427" s="169">
        <f t="shared" si="341"/>
        <v>1</v>
      </c>
      <c r="AW427" s="169">
        <f t="shared" si="342"/>
        <v>1</v>
      </c>
      <c r="AX427" s="169">
        <f t="shared" si="343"/>
        <v>1</v>
      </c>
      <c r="AY427" s="169">
        <f t="shared" si="356"/>
        <v>0</v>
      </c>
      <c r="AZ427" s="169">
        <f t="shared" si="344"/>
        <v>0</v>
      </c>
      <c r="BA427" s="169">
        <f t="shared" si="345"/>
        <v>0</v>
      </c>
      <c r="BB427" s="169">
        <f t="shared" si="346"/>
        <v>1</v>
      </c>
      <c r="BC427" s="169">
        <f t="shared" si="347"/>
        <v>1</v>
      </c>
      <c r="BD427" s="169">
        <f t="shared" si="348"/>
        <v>0</v>
      </c>
      <c r="BE427" s="169">
        <f t="shared" si="349"/>
        <v>1</v>
      </c>
      <c r="BF427" s="169">
        <f t="shared" si="350"/>
        <v>0</v>
      </c>
      <c r="BG427" s="169">
        <f t="shared" si="351"/>
        <v>0</v>
      </c>
      <c r="BH427" s="169">
        <f t="shared" si="352"/>
        <v>1</v>
      </c>
      <c r="BI427" s="169">
        <f t="shared" si="353"/>
        <v>0</v>
      </c>
      <c r="BJ427" s="169">
        <f t="shared" si="354"/>
        <v>0</v>
      </c>
      <c r="BK427" s="167">
        <f t="shared" si="355"/>
        <v>0</v>
      </c>
      <c r="BL427" s="169">
        <f t="shared" si="357"/>
        <v>0</v>
      </c>
      <c r="BM427" s="169">
        <f t="shared" si="358"/>
        <v>1</v>
      </c>
      <c r="BN427" s="169">
        <f t="shared" si="359"/>
        <v>1</v>
      </c>
      <c r="BO427" s="169">
        <f t="shared" si="360"/>
        <v>0</v>
      </c>
      <c r="BP427" s="36">
        <f t="shared" si="361"/>
        <v>0</v>
      </c>
      <c r="BQ427">
        <f t="shared" si="362"/>
        <v>0</v>
      </c>
      <c r="BR427" s="36">
        <f t="shared" si="363"/>
        <v>2</v>
      </c>
      <c r="BS427" t="e">
        <f t="shared" si="364"/>
        <v>#N/A</v>
      </c>
    </row>
    <row r="428" spans="1:71">
      <c r="A428" s="59">
        <v>298</v>
      </c>
      <c r="B428" s="59">
        <v>171421</v>
      </c>
      <c r="C428" s="160">
        <v>257142856.048078</v>
      </c>
      <c r="D428" s="59">
        <v>97928568</v>
      </c>
      <c r="E428" s="59">
        <v>97928568</v>
      </c>
      <c r="F428" s="59">
        <v>159214288.048078</v>
      </c>
      <c r="G428" s="59">
        <v>0</v>
      </c>
      <c r="H428" s="59">
        <v>-4126710398.9011798</v>
      </c>
      <c r="I428" s="59">
        <v>412</v>
      </c>
      <c r="J428" s="59">
        <v>0</v>
      </c>
      <c r="K428" s="59">
        <v>0</v>
      </c>
      <c r="L428" s="59">
        <v>0</v>
      </c>
      <c r="M428" s="59">
        <v>0</v>
      </c>
      <c r="N428" s="59">
        <v>0</v>
      </c>
      <c r="O428" s="59">
        <v>0</v>
      </c>
      <c r="P428" s="59">
        <v>0</v>
      </c>
      <c r="Q428" s="59">
        <v>0</v>
      </c>
      <c r="R428" s="59">
        <v>1</v>
      </c>
      <c r="S428" s="59">
        <v>0</v>
      </c>
      <c r="T428" s="59">
        <f t="shared" si="314"/>
        <v>1</v>
      </c>
      <c r="U428" s="59">
        <f t="shared" si="315"/>
        <v>0</v>
      </c>
      <c r="V428" s="59">
        <f t="shared" si="316"/>
        <v>0</v>
      </c>
      <c r="W428" s="59">
        <f t="shared" si="317"/>
        <v>0</v>
      </c>
      <c r="X428" s="59">
        <f t="shared" si="318"/>
        <v>0</v>
      </c>
      <c r="Y428" s="59">
        <f t="shared" si="319"/>
        <v>0</v>
      </c>
      <c r="Z428" s="59">
        <f t="shared" si="320"/>
        <v>0</v>
      </c>
      <c r="AA428" s="59">
        <f t="shared" si="321"/>
        <v>0</v>
      </c>
      <c r="AB428" s="59">
        <f t="shared" si="322"/>
        <v>0</v>
      </c>
      <c r="AC428" s="59">
        <f t="shared" si="323"/>
        <v>0</v>
      </c>
      <c r="AD428" s="166">
        <f t="shared" si="313"/>
        <v>0</v>
      </c>
      <c r="AE428" s="169">
        <f t="shared" si="324"/>
        <v>0</v>
      </c>
      <c r="AF428" s="169">
        <f t="shared" si="325"/>
        <v>0</v>
      </c>
      <c r="AG428" s="169">
        <f t="shared" si="326"/>
        <v>0</v>
      </c>
      <c r="AH428" s="169">
        <f t="shared" si="327"/>
        <v>1</v>
      </c>
      <c r="AI428" s="169">
        <f t="shared" si="328"/>
        <v>0</v>
      </c>
      <c r="AJ428" s="169">
        <f t="shared" si="329"/>
        <v>0</v>
      </c>
      <c r="AK428" s="169">
        <f t="shared" si="330"/>
        <v>0</v>
      </c>
      <c r="AL428" s="169">
        <f t="shared" si="331"/>
        <v>1</v>
      </c>
      <c r="AM428" s="169">
        <f t="shared" si="332"/>
        <v>0</v>
      </c>
      <c r="AN428" s="169">
        <f t="shared" si="333"/>
        <v>0</v>
      </c>
      <c r="AO428" s="169">
        <f t="shared" si="334"/>
        <v>1</v>
      </c>
      <c r="AP428" s="169">
        <f t="shared" si="335"/>
        <v>0</v>
      </c>
      <c r="AQ428" s="169">
        <f t="shared" si="336"/>
        <v>0</v>
      </c>
      <c r="AR428" s="169">
        <f t="shared" si="337"/>
        <v>0</v>
      </c>
      <c r="AS428" s="169">
        <f t="shared" si="338"/>
        <v>0</v>
      </c>
      <c r="AT428" s="169">
        <f t="shared" si="339"/>
        <v>0</v>
      </c>
      <c r="AU428" s="169">
        <f t="shared" si="340"/>
        <v>0</v>
      </c>
      <c r="AV428" s="169">
        <f t="shared" si="341"/>
        <v>1</v>
      </c>
      <c r="AW428" s="169">
        <f t="shared" si="342"/>
        <v>1</v>
      </c>
      <c r="AX428" s="169">
        <f t="shared" si="343"/>
        <v>0</v>
      </c>
      <c r="AY428" s="169">
        <f t="shared" si="356"/>
        <v>1</v>
      </c>
      <c r="AZ428" s="169">
        <f t="shared" si="344"/>
        <v>0</v>
      </c>
      <c r="BA428" s="169">
        <f t="shared" si="345"/>
        <v>0</v>
      </c>
      <c r="BB428" s="169">
        <f t="shared" si="346"/>
        <v>1</v>
      </c>
      <c r="BC428" s="169">
        <f t="shared" si="347"/>
        <v>0</v>
      </c>
      <c r="BD428" s="169">
        <f t="shared" si="348"/>
        <v>1</v>
      </c>
      <c r="BE428" s="169">
        <f t="shared" si="349"/>
        <v>0</v>
      </c>
      <c r="BF428" s="169">
        <f t="shared" si="350"/>
        <v>0</v>
      </c>
      <c r="BG428" s="169">
        <f t="shared" si="351"/>
        <v>0</v>
      </c>
      <c r="BH428" s="169">
        <f t="shared" si="352"/>
        <v>0</v>
      </c>
      <c r="BI428" s="169">
        <f t="shared" si="353"/>
        <v>0</v>
      </c>
      <c r="BJ428" s="169">
        <f t="shared" si="354"/>
        <v>1</v>
      </c>
      <c r="BK428" s="167">
        <f t="shared" si="355"/>
        <v>0</v>
      </c>
      <c r="BL428" s="169">
        <f t="shared" si="357"/>
        <v>1</v>
      </c>
      <c r="BM428" s="169">
        <f t="shared" si="358"/>
        <v>0</v>
      </c>
      <c r="BN428" s="169">
        <f t="shared" si="359"/>
        <v>1</v>
      </c>
      <c r="BO428" s="169">
        <f t="shared" si="360"/>
        <v>0</v>
      </c>
      <c r="BP428" s="36">
        <f t="shared" si="361"/>
        <v>0</v>
      </c>
      <c r="BQ428">
        <f t="shared" si="362"/>
        <v>0</v>
      </c>
      <c r="BR428" s="36">
        <f t="shared" si="363"/>
        <v>1</v>
      </c>
      <c r="BS428" t="e">
        <f t="shared" si="364"/>
        <v>#N/A</v>
      </c>
    </row>
    <row r="429" spans="1:71">
      <c r="A429" s="59">
        <v>453</v>
      </c>
      <c r="B429" s="59">
        <v>1621091</v>
      </c>
      <c r="C429" s="160">
        <v>211749996.844679</v>
      </c>
      <c r="D429" s="59">
        <v>42675312.5</v>
      </c>
      <c r="E429" s="59">
        <v>42675312.5</v>
      </c>
      <c r="F429" s="59">
        <v>169074684.344679</v>
      </c>
      <c r="G429" s="59">
        <v>0</v>
      </c>
      <c r="H429" s="59">
        <v>-6907102451.7165098</v>
      </c>
      <c r="I429" s="59">
        <v>0</v>
      </c>
      <c r="J429" s="59">
        <v>0</v>
      </c>
      <c r="K429" s="59">
        <v>0</v>
      </c>
      <c r="L429" s="59">
        <v>403</v>
      </c>
      <c r="M429" s="59">
        <v>0</v>
      </c>
      <c r="N429" s="59">
        <v>0</v>
      </c>
      <c r="O429" s="59">
        <v>415</v>
      </c>
      <c r="P429" s="59">
        <v>0</v>
      </c>
      <c r="Q429" s="59">
        <v>0</v>
      </c>
      <c r="R429" s="59">
        <v>2</v>
      </c>
      <c r="S429" s="59">
        <v>0</v>
      </c>
      <c r="T429" s="59">
        <f t="shared" si="314"/>
        <v>2</v>
      </c>
      <c r="U429" s="59">
        <f t="shared" si="315"/>
        <v>0</v>
      </c>
      <c r="V429" s="59">
        <f t="shared" si="316"/>
        <v>0</v>
      </c>
      <c r="W429" s="59">
        <f t="shared" si="317"/>
        <v>0</v>
      </c>
      <c r="X429" s="59">
        <f t="shared" si="318"/>
        <v>0</v>
      </c>
      <c r="Y429" s="59">
        <f t="shared" si="319"/>
        <v>0</v>
      </c>
      <c r="Z429" s="59">
        <f t="shared" si="320"/>
        <v>0</v>
      </c>
      <c r="AA429" s="59">
        <f t="shared" si="321"/>
        <v>0</v>
      </c>
      <c r="AB429" s="59">
        <f t="shared" si="322"/>
        <v>0</v>
      </c>
      <c r="AC429" s="59">
        <f t="shared" si="323"/>
        <v>0</v>
      </c>
      <c r="AD429" s="166">
        <f t="shared" si="313"/>
        <v>0</v>
      </c>
      <c r="AE429" s="169">
        <f t="shared" si="324"/>
        <v>0</v>
      </c>
      <c r="AF429" s="169">
        <f t="shared" si="325"/>
        <v>0</v>
      </c>
      <c r="AG429" s="169">
        <f t="shared" si="326"/>
        <v>0</v>
      </c>
      <c r="AH429" s="169">
        <f t="shared" si="327"/>
        <v>1</v>
      </c>
      <c r="AI429" s="169">
        <f t="shared" si="328"/>
        <v>0</v>
      </c>
      <c r="AJ429" s="169">
        <f t="shared" si="329"/>
        <v>0</v>
      </c>
      <c r="AK429" s="169">
        <f t="shared" si="330"/>
        <v>0</v>
      </c>
      <c r="AL429" s="169">
        <f t="shared" si="331"/>
        <v>1</v>
      </c>
      <c r="AM429" s="169">
        <f t="shared" si="332"/>
        <v>0</v>
      </c>
      <c r="AN429" s="169">
        <f t="shared" si="333"/>
        <v>0</v>
      </c>
      <c r="AO429" s="169">
        <f t="shared" si="334"/>
        <v>1</v>
      </c>
      <c r="AP429" s="169">
        <f t="shared" si="335"/>
        <v>0</v>
      </c>
      <c r="AQ429" s="169">
        <f t="shared" si="336"/>
        <v>0</v>
      </c>
      <c r="AR429" s="169">
        <f t="shared" si="337"/>
        <v>0</v>
      </c>
      <c r="AS429" s="169">
        <f t="shared" si="338"/>
        <v>0</v>
      </c>
      <c r="AT429" s="169">
        <f t="shared" si="339"/>
        <v>0</v>
      </c>
      <c r="AU429" s="169">
        <f t="shared" si="340"/>
        <v>0</v>
      </c>
      <c r="AV429" s="169">
        <f t="shared" si="341"/>
        <v>1</v>
      </c>
      <c r="AW429" s="169">
        <f t="shared" si="342"/>
        <v>1</v>
      </c>
      <c r="AX429" s="169">
        <f t="shared" si="343"/>
        <v>1</v>
      </c>
      <c r="AY429" s="169">
        <f t="shared" si="356"/>
        <v>0</v>
      </c>
      <c r="AZ429" s="169">
        <f t="shared" si="344"/>
        <v>0</v>
      </c>
      <c r="BA429" s="169">
        <f t="shared" si="345"/>
        <v>0</v>
      </c>
      <c r="BB429" s="169">
        <f t="shared" si="346"/>
        <v>1</v>
      </c>
      <c r="BC429" s="169">
        <f t="shared" si="347"/>
        <v>0</v>
      </c>
      <c r="BD429" s="169">
        <f t="shared" si="348"/>
        <v>1</v>
      </c>
      <c r="BE429" s="169">
        <f t="shared" si="349"/>
        <v>0</v>
      </c>
      <c r="BF429" s="169">
        <f t="shared" si="350"/>
        <v>0</v>
      </c>
      <c r="BG429" s="169">
        <f t="shared" si="351"/>
        <v>1</v>
      </c>
      <c r="BH429" s="169">
        <f t="shared" si="352"/>
        <v>1</v>
      </c>
      <c r="BI429" s="169">
        <f t="shared" si="353"/>
        <v>0</v>
      </c>
      <c r="BJ429" s="169">
        <f t="shared" si="354"/>
        <v>0</v>
      </c>
      <c r="BK429" s="167">
        <f t="shared" si="355"/>
        <v>0</v>
      </c>
      <c r="BL429" s="169">
        <f t="shared" si="357"/>
        <v>0</v>
      </c>
      <c r="BM429" s="169">
        <f t="shared" si="358"/>
        <v>1</v>
      </c>
      <c r="BN429" s="169">
        <f t="shared" si="359"/>
        <v>1</v>
      </c>
      <c r="BO429" s="169">
        <f t="shared" si="360"/>
        <v>0</v>
      </c>
      <c r="BP429" s="36">
        <f t="shared" si="361"/>
        <v>0</v>
      </c>
      <c r="BQ429">
        <f t="shared" si="362"/>
        <v>0</v>
      </c>
      <c r="BR429" s="36">
        <f t="shared" si="363"/>
        <v>2</v>
      </c>
      <c r="BS429" t="e">
        <f t="shared" si="364"/>
        <v>#N/A</v>
      </c>
    </row>
    <row r="430" spans="1:71">
      <c r="A430" s="59">
        <v>304</v>
      </c>
      <c r="B430" s="59">
        <v>171571</v>
      </c>
      <c r="C430" s="160">
        <v>255714284.62558901</v>
      </c>
      <c r="D430" s="59">
        <v>75952371</v>
      </c>
      <c r="E430" s="59">
        <v>80666656.5</v>
      </c>
      <c r="F430" s="59">
        <v>175047628.12558901</v>
      </c>
      <c r="G430" s="59">
        <v>85.714286804199205</v>
      </c>
      <c r="H430" s="59">
        <v>-4226055633.65277</v>
      </c>
      <c r="I430" s="59">
        <v>0</v>
      </c>
      <c r="J430" s="59">
        <v>0</v>
      </c>
      <c r="K430" s="59">
        <v>0</v>
      </c>
      <c r="L430" s="59">
        <v>101</v>
      </c>
      <c r="M430" s="59">
        <v>0</v>
      </c>
      <c r="N430" s="59">
        <v>0</v>
      </c>
      <c r="O430" s="59">
        <v>412</v>
      </c>
      <c r="P430" s="59">
        <v>0</v>
      </c>
      <c r="Q430" s="59">
        <v>0</v>
      </c>
      <c r="R430" s="59">
        <v>1</v>
      </c>
      <c r="S430" s="59">
        <v>0</v>
      </c>
      <c r="T430" s="59">
        <f t="shared" si="314"/>
        <v>1</v>
      </c>
      <c r="U430" s="59">
        <f t="shared" si="315"/>
        <v>0</v>
      </c>
      <c r="V430" s="59">
        <f t="shared" si="316"/>
        <v>0</v>
      </c>
      <c r="W430" s="59">
        <f t="shared" si="317"/>
        <v>0</v>
      </c>
      <c r="X430" s="59">
        <f t="shared" si="318"/>
        <v>0</v>
      </c>
      <c r="Y430" s="59">
        <f t="shared" si="319"/>
        <v>0</v>
      </c>
      <c r="Z430" s="59">
        <f t="shared" si="320"/>
        <v>0</v>
      </c>
      <c r="AA430" s="59">
        <f t="shared" si="321"/>
        <v>0</v>
      </c>
      <c r="AB430" s="59">
        <f t="shared" si="322"/>
        <v>0</v>
      </c>
      <c r="AC430" s="59">
        <f t="shared" si="323"/>
        <v>0</v>
      </c>
      <c r="AD430" s="166">
        <f t="shared" si="313"/>
        <v>1</v>
      </c>
      <c r="AE430" s="169">
        <f t="shared" si="324"/>
        <v>1</v>
      </c>
      <c r="AF430" s="169">
        <f t="shared" si="325"/>
        <v>0</v>
      </c>
      <c r="AG430" s="169">
        <f t="shared" si="326"/>
        <v>0</v>
      </c>
      <c r="AH430" s="169">
        <f t="shared" si="327"/>
        <v>1</v>
      </c>
      <c r="AI430" s="169">
        <f t="shared" si="328"/>
        <v>1</v>
      </c>
      <c r="AJ430" s="169">
        <f t="shared" si="329"/>
        <v>0</v>
      </c>
      <c r="AK430" s="169">
        <f t="shared" si="330"/>
        <v>0</v>
      </c>
      <c r="AL430" s="169">
        <f t="shared" si="331"/>
        <v>0</v>
      </c>
      <c r="AM430" s="169">
        <f t="shared" si="332"/>
        <v>0</v>
      </c>
      <c r="AN430" s="169">
        <f t="shared" si="333"/>
        <v>0</v>
      </c>
      <c r="AO430" s="169">
        <f t="shared" si="334"/>
        <v>1</v>
      </c>
      <c r="AP430" s="169">
        <f t="shared" si="335"/>
        <v>0</v>
      </c>
      <c r="AQ430" s="169">
        <f t="shared" si="336"/>
        <v>0</v>
      </c>
      <c r="AR430" s="169">
        <f t="shared" si="337"/>
        <v>0</v>
      </c>
      <c r="AS430" s="169">
        <f t="shared" si="338"/>
        <v>0</v>
      </c>
      <c r="AT430" s="169">
        <f t="shared" si="339"/>
        <v>0</v>
      </c>
      <c r="AU430" s="169">
        <f t="shared" si="340"/>
        <v>0</v>
      </c>
      <c r="AV430" s="169">
        <f t="shared" si="341"/>
        <v>1</v>
      </c>
      <c r="AW430" s="169">
        <f t="shared" si="342"/>
        <v>1</v>
      </c>
      <c r="AX430" s="169">
        <f t="shared" si="343"/>
        <v>0</v>
      </c>
      <c r="AY430" s="169">
        <f t="shared" si="356"/>
        <v>1</v>
      </c>
      <c r="AZ430" s="169">
        <f t="shared" si="344"/>
        <v>1</v>
      </c>
      <c r="BA430" s="169">
        <f t="shared" si="345"/>
        <v>0</v>
      </c>
      <c r="BB430" s="169">
        <f t="shared" si="346"/>
        <v>1</v>
      </c>
      <c r="BC430" s="169">
        <f t="shared" si="347"/>
        <v>0</v>
      </c>
      <c r="BD430" s="169">
        <f t="shared" si="348"/>
        <v>1</v>
      </c>
      <c r="BE430" s="169">
        <f t="shared" si="349"/>
        <v>0</v>
      </c>
      <c r="BF430" s="169">
        <f t="shared" si="350"/>
        <v>0</v>
      </c>
      <c r="BG430" s="169">
        <f t="shared" si="351"/>
        <v>0</v>
      </c>
      <c r="BH430" s="169">
        <f t="shared" si="352"/>
        <v>0</v>
      </c>
      <c r="BI430" s="169">
        <f t="shared" si="353"/>
        <v>0</v>
      </c>
      <c r="BJ430" s="169">
        <f t="shared" si="354"/>
        <v>1</v>
      </c>
      <c r="BK430" s="167">
        <f t="shared" si="355"/>
        <v>0</v>
      </c>
      <c r="BL430" s="169">
        <f t="shared" si="357"/>
        <v>1</v>
      </c>
      <c r="BM430" s="169">
        <f t="shared" si="358"/>
        <v>0</v>
      </c>
      <c r="BN430" s="169">
        <f t="shared" si="359"/>
        <v>1</v>
      </c>
      <c r="BO430" s="169">
        <f t="shared" si="360"/>
        <v>0</v>
      </c>
      <c r="BP430" s="36">
        <f t="shared" si="361"/>
        <v>1</v>
      </c>
      <c r="BQ430">
        <f t="shared" si="362"/>
        <v>0</v>
      </c>
      <c r="BR430" s="36">
        <f t="shared" si="363"/>
        <v>2</v>
      </c>
      <c r="BS430" t="e">
        <f t="shared" si="364"/>
        <v>#N/A</v>
      </c>
    </row>
    <row r="431" spans="1:71">
      <c r="A431" s="59">
        <v>303</v>
      </c>
      <c r="B431" s="59">
        <v>171551</v>
      </c>
      <c r="C431" s="160">
        <v>320714290.03815699</v>
      </c>
      <c r="D431" s="59">
        <v>142079358.875</v>
      </c>
      <c r="E431" s="59">
        <v>142674597</v>
      </c>
      <c r="F431" s="59">
        <v>178039693.03815699</v>
      </c>
      <c r="G431" s="59">
        <v>1500.0000457763699</v>
      </c>
      <c r="H431" s="59">
        <v>-4223063568.7402</v>
      </c>
      <c r="I431" s="59">
        <v>412</v>
      </c>
      <c r="J431" s="59">
        <v>0</v>
      </c>
      <c r="K431" s="59">
        <v>0</v>
      </c>
      <c r="L431" s="59">
        <v>101</v>
      </c>
      <c r="M431" s="59">
        <v>0</v>
      </c>
      <c r="N431" s="59">
        <v>0</v>
      </c>
      <c r="O431" s="59">
        <v>412</v>
      </c>
      <c r="P431" s="59">
        <v>0</v>
      </c>
      <c r="Q431" s="59">
        <v>0</v>
      </c>
      <c r="R431" s="59">
        <v>2</v>
      </c>
      <c r="S431" s="59">
        <v>1</v>
      </c>
      <c r="T431" s="59">
        <f t="shared" si="314"/>
        <v>2</v>
      </c>
      <c r="U431" s="59">
        <f t="shared" si="315"/>
        <v>0</v>
      </c>
      <c r="V431" s="59">
        <f t="shared" si="316"/>
        <v>0</v>
      </c>
      <c r="W431" s="59">
        <f t="shared" si="317"/>
        <v>0</v>
      </c>
      <c r="X431" s="59">
        <f t="shared" si="318"/>
        <v>0</v>
      </c>
      <c r="Y431" s="59">
        <f t="shared" si="319"/>
        <v>0</v>
      </c>
      <c r="Z431" s="59">
        <f t="shared" si="320"/>
        <v>0</v>
      </c>
      <c r="AA431" s="59">
        <f t="shared" si="321"/>
        <v>0</v>
      </c>
      <c r="AB431" s="59">
        <f t="shared" si="322"/>
        <v>0</v>
      </c>
      <c r="AC431" s="59">
        <f t="shared" si="323"/>
        <v>0</v>
      </c>
      <c r="AD431" s="166">
        <f t="shared" si="313"/>
        <v>1</v>
      </c>
      <c r="AE431" s="169">
        <f t="shared" si="324"/>
        <v>1</v>
      </c>
      <c r="AF431" s="169">
        <f t="shared" si="325"/>
        <v>0</v>
      </c>
      <c r="AG431" s="169">
        <f t="shared" si="326"/>
        <v>0</v>
      </c>
      <c r="AH431" s="169">
        <f t="shared" si="327"/>
        <v>1</v>
      </c>
      <c r="AI431" s="169">
        <f t="shared" si="328"/>
        <v>1</v>
      </c>
      <c r="AJ431" s="169">
        <f t="shared" si="329"/>
        <v>0</v>
      </c>
      <c r="AK431" s="169">
        <f t="shared" si="330"/>
        <v>0</v>
      </c>
      <c r="AL431" s="169">
        <f t="shared" si="331"/>
        <v>0</v>
      </c>
      <c r="AM431" s="169">
        <f t="shared" si="332"/>
        <v>0</v>
      </c>
      <c r="AN431" s="169">
        <f t="shared" si="333"/>
        <v>0</v>
      </c>
      <c r="AO431" s="169">
        <f t="shared" si="334"/>
        <v>1</v>
      </c>
      <c r="AP431" s="169">
        <f t="shared" si="335"/>
        <v>0</v>
      </c>
      <c r="AQ431" s="169">
        <f t="shared" si="336"/>
        <v>0</v>
      </c>
      <c r="AR431" s="169">
        <f t="shared" si="337"/>
        <v>0</v>
      </c>
      <c r="AS431" s="169">
        <f t="shared" si="338"/>
        <v>0</v>
      </c>
      <c r="AT431" s="169">
        <f t="shared" si="339"/>
        <v>0</v>
      </c>
      <c r="AU431" s="169">
        <f t="shared" si="340"/>
        <v>0</v>
      </c>
      <c r="AV431" s="169">
        <f t="shared" si="341"/>
        <v>1</v>
      </c>
      <c r="AW431" s="169">
        <f t="shared" si="342"/>
        <v>1</v>
      </c>
      <c r="AX431" s="169">
        <f t="shared" si="343"/>
        <v>1</v>
      </c>
      <c r="AY431" s="169">
        <f t="shared" si="356"/>
        <v>0</v>
      </c>
      <c r="AZ431" s="169">
        <f t="shared" si="344"/>
        <v>1</v>
      </c>
      <c r="BA431" s="169">
        <f t="shared" si="345"/>
        <v>0</v>
      </c>
      <c r="BB431" s="169">
        <f t="shared" si="346"/>
        <v>1</v>
      </c>
      <c r="BC431" s="169">
        <f t="shared" si="347"/>
        <v>0</v>
      </c>
      <c r="BD431" s="169">
        <f t="shared" si="348"/>
        <v>1</v>
      </c>
      <c r="BE431" s="169">
        <f t="shared" si="349"/>
        <v>0</v>
      </c>
      <c r="BF431" s="169">
        <f t="shared" si="350"/>
        <v>0</v>
      </c>
      <c r="BG431" s="169">
        <f t="shared" si="351"/>
        <v>0</v>
      </c>
      <c r="BH431" s="169">
        <f t="shared" si="352"/>
        <v>0</v>
      </c>
      <c r="BI431" s="169">
        <f t="shared" si="353"/>
        <v>0</v>
      </c>
      <c r="BJ431" s="169">
        <f t="shared" si="354"/>
        <v>2</v>
      </c>
      <c r="BK431" s="167">
        <f t="shared" si="355"/>
        <v>0</v>
      </c>
      <c r="BL431" s="169">
        <f t="shared" si="357"/>
        <v>0</v>
      </c>
      <c r="BM431" s="169">
        <f t="shared" si="358"/>
        <v>1</v>
      </c>
      <c r="BN431" s="169">
        <f t="shared" si="359"/>
        <v>0</v>
      </c>
      <c r="BO431" s="169">
        <f t="shared" si="360"/>
        <v>1</v>
      </c>
      <c r="BP431" s="36">
        <f t="shared" si="361"/>
        <v>1</v>
      </c>
      <c r="BQ431">
        <f t="shared" si="362"/>
        <v>0</v>
      </c>
      <c r="BR431" s="36">
        <f t="shared" si="363"/>
        <v>4</v>
      </c>
      <c r="BS431" t="e">
        <f t="shared" si="364"/>
        <v>#N/A</v>
      </c>
    </row>
    <row r="432" spans="1:71">
      <c r="A432" s="59">
        <v>412</v>
      </c>
      <c r="B432" s="59">
        <v>231641</v>
      </c>
      <c r="C432" s="160">
        <v>230714284.73202601</v>
      </c>
      <c r="D432" s="59">
        <v>48000002</v>
      </c>
      <c r="E432" s="59">
        <v>48000002</v>
      </c>
      <c r="F432" s="59">
        <v>182714282.73202601</v>
      </c>
      <c r="G432" s="59">
        <v>1657.1428833007801</v>
      </c>
      <c r="H432" s="59">
        <v>-6356963097.9847803</v>
      </c>
      <c r="I432" s="59">
        <v>411</v>
      </c>
      <c r="J432" s="59">
        <v>409</v>
      </c>
      <c r="K432" s="59">
        <v>0</v>
      </c>
      <c r="L432" s="59">
        <v>417</v>
      </c>
      <c r="M432" s="59">
        <v>402</v>
      </c>
      <c r="N432" s="59">
        <v>0</v>
      </c>
      <c r="O432" s="59">
        <v>417</v>
      </c>
      <c r="P432" s="59">
        <v>0</v>
      </c>
      <c r="Q432" s="59">
        <v>0</v>
      </c>
      <c r="R432" s="59">
        <v>1</v>
      </c>
      <c r="S432" s="59">
        <v>1</v>
      </c>
      <c r="T432" s="59">
        <f t="shared" si="314"/>
        <v>3</v>
      </c>
      <c r="U432" s="59">
        <f t="shared" si="315"/>
        <v>0</v>
      </c>
      <c r="V432" s="59">
        <f t="shared" si="316"/>
        <v>0</v>
      </c>
      <c r="W432" s="59">
        <f t="shared" si="317"/>
        <v>2</v>
      </c>
      <c r="X432" s="59">
        <f t="shared" si="318"/>
        <v>0</v>
      </c>
      <c r="Y432" s="59">
        <f t="shared" si="319"/>
        <v>0</v>
      </c>
      <c r="Z432" s="59">
        <f t="shared" si="320"/>
        <v>0</v>
      </c>
      <c r="AA432" s="59">
        <f t="shared" si="321"/>
        <v>0</v>
      </c>
      <c r="AB432" s="59">
        <f t="shared" si="322"/>
        <v>0</v>
      </c>
      <c r="AC432" s="59">
        <f t="shared" si="323"/>
        <v>0</v>
      </c>
      <c r="AD432" s="166">
        <f t="shared" si="313"/>
        <v>0</v>
      </c>
      <c r="AE432" s="169">
        <f t="shared" si="324"/>
        <v>0</v>
      </c>
      <c r="AF432" s="169">
        <f t="shared" si="325"/>
        <v>0</v>
      </c>
      <c r="AG432" s="169">
        <f t="shared" si="326"/>
        <v>0</v>
      </c>
      <c r="AH432" s="169">
        <f t="shared" si="327"/>
        <v>1</v>
      </c>
      <c r="AI432" s="169">
        <f t="shared" si="328"/>
        <v>0</v>
      </c>
      <c r="AJ432" s="169">
        <f t="shared" si="329"/>
        <v>0</v>
      </c>
      <c r="AK432" s="169">
        <f t="shared" si="330"/>
        <v>0</v>
      </c>
      <c r="AL432" s="169">
        <f t="shared" si="331"/>
        <v>1</v>
      </c>
      <c r="AM432" s="169">
        <f t="shared" si="332"/>
        <v>0</v>
      </c>
      <c r="AN432" s="169">
        <f t="shared" si="333"/>
        <v>0</v>
      </c>
      <c r="AO432" s="169">
        <f t="shared" si="334"/>
        <v>1</v>
      </c>
      <c r="AP432" s="169">
        <f t="shared" si="335"/>
        <v>0</v>
      </c>
      <c r="AQ432" s="169">
        <f t="shared" si="336"/>
        <v>0</v>
      </c>
      <c r="AR432" s="169">
        <f t="shared" si="337"/>
        <v>0</v>
      </c>
      <c r="AS432" s="169">
        <f t="shared" si="338"/>
        <v>0</v>
      </c>
      <c r="AT432" s="169">
        <f t="shared" si="339"/>
        <v>0</v>
      </c>
      <c r="AU432" s="169">
        <f t="shared" si="340"/>
        <v>0</v>
      </c>
      <c r="AV432" s="169">
        <f t="shared" si="341"/>
        <v>1</v>
      </c>
      <c r="AW432" s="169">
        <f t="shared" si="342"/>
        <v>1</v>
      </c>
      <c r="AX432" s="169">
        <f t="shared" si="343"/>
        <v>1</v>
      </c>
      <c r="AY432" s="169">
        <f t="shared" si="356"/>
        <v>0</v>
      </c>
      <c r="AZ432" s="169">
        <f t="shared" si="344"/>
        <v>0</v>
      </c>
      <c r="BA432" s="169">
        <f t="shared" si="345"/>
        <v>0</v>
      </c>
      <c r="BB432" s="169">
        <f t="shared" si="346"/>
        <v>1</v>
      </c>
      <c r="BC432" s="169">
        <f t="shared" si="347"/>
        <v>2</v>
      </c>
      <c r="BD432" s="169">
        <f t="shared" si="348"/>
        <v>0</v>
      </c>
      <c r="BE432" s="169">
        <f t="shared" si="349"/>
        <v>0</v>
      </c>
      <c r="BF432" s="169">
        <f t="shared" si="350"/>
        <v>2</v>
      </c>
      <c r="BG432" s="169">
        <f t="shared" si="351"/>
        <v>0</v>
      </c>
      <c r="BH432" s="169">
        <f t="shared" si="352"/>
        <v>0</v>
      </c>
      <c r="BI432" s="169">
        <f t="shared" si="353"/>
        <v>0</v>
      </c>
      <c r="BJ432" s="169">
        <f t="shared" si="354"/>
        <v>0</v>
      </c>
      <c r="BK432" s="167">
        <f t="shared" si="355"/>
        <v>0</v>
      </c>
      <c r="BL432" s="169">
        <f t="shared" si="357"/>
        <v>1</v>
      </c>
      <c r="BM432" s="169">
        <f t="shared" si="358"/>
        <v>0</v>
      </c>
      <c r="BN432" s="169">
        <f t="shared" si="359"/>
        <v>0</v>
      </c>
      <c r="BO432" s="169">
        <f t="shared" si="360"/>
        <v>1</v>
      </c>
      <c r="BP432" s="36">
        <f t="shared" si="361"/>
        <v>0</v>
      </c>
      <c r="BQ432">
        <f t="shared" si="362"/>
        <v>0</v>
      </c>
      <c r="BR432" s="36">
        <f t="shared" si="363"/>
        <v>4</v>
      </c>
      <c r="BS432" t="e">
        <f t="shared" si="364"/>
        <v>#N/A</v>
      </c>
    </row>
    <row r="433" spans="1:71">
      <c r="A433" s="59">
        <v>325</v>
      </c>
      <c r="B433" s="59">
        <v>181501</v>
      </c>
      <c r="C433" s="160">
        <v>242857150.43950301</v>
      </c>
      <c r="D433" s="59">
        <v>34523810.5</v>
      </c>
      <c r="E433" s="59">
        <v>42857144</v>
      </c>
      <c r="F433" s="59">
        <v>200000006.43950301</v>
      </c>
      <c r="G433" s="59">
        <v>300.00000762939499</v>
      </c>
      <c r="H433" s="59">
        <v>-4402263257.3034201</v>
      </c>
      <c r="I433" s="59">
        <v>0</v>
      </c>
      <c r="J433" s="59">
        <v>0</v>
      </c>
      <c r="K433" s="59">
        <v>0</v>
      </c>
      <c r="L433" s="59">
        <v>417</v>
      </c>
      <c r="M433" s="59">
        <v>404</v>
      </c>
      <c r="N433" s="59">
        <v>0</v>
      </c>
      <c r="O433" s="59">
        <v>417</v>
      </c>
      <c r="P433" s="59">
        <v>404</v>
      </c>
      <c r="Q433" s="59">
        <v>0</v>
      </c>
      <c r="R433" s="59">
        <v>2</v>
      </c>
      <c r="S433" s="59">
        <v>0</v>
      </c>
      <c r="T433" s="59">
        <f t="shared" si="314"/>
        <v>2</v>
      </c>
      <c r="U433" s="59">
        <f t="shared" si="315"/>
        <v>0</v>
      </c>
      <c r="V433" s="59">
        <f t="shared" si="316"/>
        <v>0</v>
      </c>
      <c r="W433" s="59">
        <f t="shared" si="317"/>
        <v>2</v>
      </c>
      <c r="X433" s="59">
        <f t="shared" si="318"/>
        <v>0</v>
      </c>
      <c r="Y433" s="59">
        <f t="shared" si="319"/>
        <v>0</v>
      </c>
      <c r="Z433" s="59">
        <f t="shared" si="320"/>
        <v>0</v>
      </c>
      <c r="AA433" s="59">
        <f t="shared" si="321"/>
        <v>0</v>
      </c>
      <c r="AB433" s="59">
        <f t="shared" si="322"/>
        <v>0</v>
      </c>
      <c r="AC433" s="59">
        <f t="shared" si="323"/>
        <v>0</v>
      </c>
      <c r="AD433" s="166">
        <f t="shared" si="313"/>
        <v>0</v>
      </c>
      <c r="AE433" s="169">
        <f t="shared" si="324"/>
        <v>0</v>
      </c>
      <c r="AF433" s="169">
        <f t="shared" si="325"/>
        <v>0</v>
      </c>
      <c r="AG433" s="169">
        <f t="shared" si="326"/>
        <v>0</v>
      </c>
      <c r="AH433" s="169">
        <f t="shared" si="327"/>
        <v>1</v>
      </c>
      <c r="AI433" s="169">
        <f t="shared" si="328"/>
        <v>0</v>
      </c>
      <c r="AJ433" s="169">
        <f t="shared" si="329"/>
        <v>0</v>
      </c>
      <c r="AK433" s="169">
        <f t="shared" si="330"/>
        <v>0</v>
      </c>
      <c r="AL433" s="169">
        <f t="shared" si="331"/>
        <v>1</v>
      </c>
      <c r="AM433" s="169">
        <f t="shared" si="332"/>
        <v>0</v>
      </c>
      <c r="AN433" s="169">
        <f t="shared" si="333"/>
        <v>0</v>
      </c>
      <c r="AO433" s="169">
        <f t="shared" si="334"/>
        <v>1</v>
      </c>
      <c r="AP433" s="169">
        <f t="shared" si="335"/>
        <v>0</v>
      </c>
      <c r="AQ433" s="169">
        <f t="shared" si="336"/>
        <v>0</v>
      </c>
      <c r="AR433" s="169">
        <f t="shared" si="337"/>
        <v>0</v>
      </c>
      <c r="AS433" s="169">
        <f t="shared" si="338"/>
        <v>0</v>
      </c>
      <c r="AT433" s="169">
        <f t="shared" si="339"/>
        <v>0</v>
      </c>
      <c r="AU433" s="169">
        <f t="shared" si="340"/>
        <v>0</v>
      </c>
      <c r="AV433" s="169">
        <f t="shared" si="341"/>
        <v>1</v>
      </c>
      <c r="AW433" s="169">
        <f t="shared" si="342"/>
        <v>1</v>
      </c>
      <c r="AX433" s="169">
        <f t="shared" si="343"/>
        <v>1</v>
      </c>
      <c r="AY433" s="169">
        <f t="shared" si="356"/>
        <v>0</v>
      </c>
      <c r="AZ433" s="169">
        <f t="shared" si="344"/>
        <v>0</v>
      </c>
      <c r="BA433" s="169">
        <f t="shared" si="345"/>
        <v>0</v>
      </c>
      <c r="BB433" s="169">
        <f t="shared" si="346"/>
        <v>1</v>
      </c>
      <c r="BC433" s="169">
        <f t="shared" si="347"/>
        <v>2</v>
      </c>
      <c r="BD433" s="169">
        <f t="shared" si="348"/>
        <v>0</v>
      </c>
      <c r="BE433" s="169">
        <f t="shared" si="349"/>
        <v>0</v>
      </c>
      <c r="BF433" s="169">
        <f t="shared" si="350"/>
        <v>2</v>
      </c>
      <c r="BG433" s="169">
        <f t="shared" si="351"/>
        <v>0</v>
      </c>
      <c r="BH433" s="169">
        <f t="shared" si="352"/>
        <v>0</v>
      </c>
      <c r="BI433" s="169">
        <f t="shared" si="353"/>
        <v>0</v>
      </c>
      <c r="BJ433" s="169">
        <f t="shared" si="354"/>
        <v>0</v>
      </c>
      <c r="BK433" s="167">
        <f t="shared" si="355"/>
        <v>0</v>
      </c>
      <c r="BL433" s="169">
        <f t="shared" si="357"/>
        <v>0</v>
      </c>
      <c r="BM433" s="169">
        <f t="shared" si="358"/>
        <v>1</v>
      </c>
      <c r="BN433" s="169">
        <f t="shared" si="359"/>
        <v>1</v>
      </c>
      <c r="BO433" s="169">
        <f t="shared" si="360"/>
        <v>0</v>
      </c>
      <c r="BP433" s="36">
        <f t="shared" si="361"/>
        <v>0</v>
      </c>
      <c r="BQ433">
        <f t="shared" si="362"/>
        <v>0</v>
      </c>
      <c r="BR433" s="36">
        <f t="shared" si="363"/>
        <v>4</v>
      </c>
      <c r="BS433" t="e">
        <f t="shared" si="364"/>
        <v>#N/A</v>
      </c>
    </row>
    <row r="434" spans="1:71">
      <c r="A434" s="59">
        <v>187</v>
      </c>
      <c r="B434" s="59">
        <v>122571</v>
      </c>
      <c r="C434" s="160">
        <v>254520403.20960101</v>
      </c>
      <c r="D434" s="59">
        <v>53356120</v>
      </c>
      <c r="E434" s="59">
        <v>53356120</v>
      </c>
      <c r="F434" s="59">
        <v>201164283.20960101</v>
      </c>
      <c r="G434" s="59">
        <v>0</v>
      </c>
      <c r="H434" s="59">
        <v>-2638780021.2018099</v>
      </c>
      <c r="I434" s="59">
        <v>0</v>
      </c>
      <c r="J434" s="59">
        <v>0</v>
      </c>
      <c r="K434" s="59">
        <v>0</v>
      </c>
      <c r="L434" s="59">
        <v>406</v>
      </c>
      <c r="M434" s="59">
        <v>417</v>
      </c>
      <c r="N434" s="59">
        <v>402</v>
      </c>
      <c r="O434" s="59">
        <v>406</v>
      </c>
      <c r="P434" s="59">
        <v>417</v>
      </c>
      <c r="Q434" s="59">
        <v>0</v>
      </c>
      <c r="R434" s="59">
        <v>2</v>
      </c>
      <c r="S434" s="59">
        <v>1</v>
      </c>
      <c r="T434" s="59">
        <f t="shared" si="314"/>
        <v>2</v>
      </c>
      <c r="U434" s="59">
        <f t="shared" si="315"/>
        <v>0</v>
      </c>
      <c r="V434" s="59">
        <f t="shared" si="316"/>
        <v>0</v>
      </c>
      <c r="W434" s="59">
        <f t="shared" si="317"/>
        <v>3</v>
      </c>
      <c r="X434" s="59">
        <f t="shared" si="318"/>
        <v>0</v>
      </c>
      <c r="Y434" s="59">
        <f t="shared" si="319"/>
        <v>0</v>
      </c>
      <c r="Z434" s="59">
        <f t="shared" si="320"/>
        <v>0</v>
      </c>
      <c r="AA434" s="59">
        <f t="shared" si="321"/>
        <v>0</v>
      </c>
      <c r="AB434" s="59">
        <f t="shared" si="322"/>
        <v>0</v>
      </c>
      <c r="AC434" s="59">
        <f t="shared" si="323"/>
        <v>0</v>
      </c>
      <c r="AD434" s="166">
        <f t="shared" si="313"/>
        <v>0</v>
      </c>
      <c r="AE434" s="169">
        <f t="shared" si="324"/>
        <v>0</v>
      </c>
      <c r="AF434" s="169">
        <f t="shared" si="325"/>
        <v>0</v>
      </c>
      <c r="AG434" s="169">
        <f t="shared" si="326"/>
        <v>0</v>
      </c>
      <c r="AH434" s="169">
        <f t="shared" si="327"/>
        <v>1</v>
      </c>
      <c r="AI434" s="169">
        <f t="shared" si="328"/>
        <v>0</v>
      </c>
      <c r="AJ434" s="169">
        <f t="shared" si="329"/>
        <v>0</v>
      </c>
      <c r="AK434" s="169">
        <f t="shared" si="330"/>
        <v>0</v>
      </c>
      <c r="AL434" s="169">
        <f t="shared" si="331"/>
        <v>1</v>
      </c>
      <c r="AM434" s="169">
        <f t="shared" si="332"/>
        <v>0</v>
      </c>
      <c r="AN434" s="169">
        <f t="shared" si="333"/>
        <v>0</v>
      </c>
      <c r="AO434" s="169">
        <f t="shared" si="334"/>
        <v>1</v>
      </c>
      <c r="AP434" s="169">
        <f t="shared" si="335"/>
        <v>0</v>
      </c>
      <c r="AQ434" s="169">
        <f t="shared" si="336"/>
        <v>0</v>
      </c>
      <c r="AR434" s="169">
        <f t="shared" si="337"/>
        <v>0</v>
      </c>
      <c r="AS434" s="169">
        <f t="shared" si="338"/>
        <v>0</v>
      </c>
      <c r="AT434" s="169">
        <f t="shared" si="339"/>
        <v>0</v>
      </c>
      <c r="AU434" s="169">
        <f t="shared" si="340"/>
        <v>0</v>
      </c>
      <c r="AV434" s="169">
        <f t="shared" si="341"/>
        <v>1</v>
      </c>
      <c r="AW434" s="169">
        <f t="shared" si="342"/>
        <v>1</v>
      </c>
      <c r="AX434" s="169">
        <f t="shared" si="343"/>
        <v>1</v>
      </c>
      <c r="AY434" s="169">
        <f t="shared" si="356"/>
        <v>0</v>
      </c>
      <c r="AZ434" s="169">
        <f t="shared" si="344"/>
        <v>0</v>
      </c>
      <c r="BA434" s="169">
        <f t="shared" si="345"/>
        <v>0</v>
      </c>
      <c r="BB434" s="169">
        <f t="shared" si="346"/>
        <v>1</v>
      </c>
      <c r="BC434" s="169">
        <f t="shared" si="347"/>
        <v>2</v>
      </c>
      <c r="BD434" s="169">
        <f t="shared" si="348"/>
        <v>0</v>
      </c>
      <c r="BE434" s="169">
        <f t="shared" si="349"/>
        <v>2</v>
      </c>
      <c r="BF434" s="169">
        <f t="shared" si="350"/>
        <v>0</v>
      </c>
      <c r="BG434" s="169">
        <f t="shared" si="351"/>
        <v>0</v>
      </c>
      <c r="BH434" s="169">
        <f t="shared" si="352"/>
        <v>0</v>
      </c>
      <c r="BI434" s="169">
        <f t="shared" si="353"/>
        <v>0</v>
      </c>
      <c r="BJ434" s="169">
        <f t="shared" si="354"/>
        <v>0</v>
      </c>
      <c r="BK434" s="167">
        <f t="shared" si="355"/>
        <v>0</v>
      </c>
      <c r="BL434" s="169">
        <f t="shared" si="357"/>
        <v>0</v>
      </c>
      <c r="BM434" s="169">
        <f t="shared" si="358"/>
        <v>1</v>
      </c>
      <c r="BN434" s="169">
        <f t="shared" si="359"/>
        <v>0</v>
      </c>
      <c r="BO434" s="169">
        <f t="shared" si="360"/>
        <v>1</v>
      </c>
      <c r="BP434" s="36">
        <f t="shared" si="361"/>
        <v>0</v>
      </c>
      <c r="BQ434">
        <f t="shared" si="362"/>
        <v>0</v>
      </c>
      <c r="BR434" s="36">
        <f t="shared" si="363"/>
        <v>4</v>
      </c>
      <c r="BS434" t="e">
        <f t="shared" si="364"/>
        <v>#N/A</v>
      </c>
    </row>
    <row r="435" spans="1:71">
      <c r="A435" s="59">
        <v>295</v>
      </c>
      <c r="B435" s="59">
        <v>171261</v>
      </c>
      <c r="C435" s="160">
        <v>248571420.89885101</v>
      </c>
      <c r="D435" s="59">
        <v>23080357</v>
      </c>
      <c r="E435" s="59">
        <v>28794642.5</v>
      </c>
      <c r="F435" s="59">
        <v>219776778.39885101</v>
      </c>
      <c r="G435" s="59">
        <v>142.857139587402</v>
      </c>
      <c r="H435" s="59">
        <v>-4011862192.6080198</v>
      </c>
      <c r="I435" s="59">
        <v>101</v>
      </c>
      <c r="J435" s="59">
        <v>0</v>
      </c>
      <c r="K435" s="59">
        <v>0</v>
      </c>
      <c r="L435" s="59">
        <v>102</v>
      </c>
      <c r="M435" s="59">
        <v>0</v>
      </c>
      <c r="N435" s="59">
        <v>0</v>
      </c>
      <c r="O435" s="59">
        <v>412</v>
      </c>
      <c r="P435" s="59">
        <v>444</v>
      </c>
      <c r="Q435" s="59">
        <v>0</v>
      </c>
      <c r="R435" s="59">
        <v>2</v>
      </c>
      <c r="S435" s="59">
        <v>1</v>
      </c>
      <c r="T435" s="59">
        <f t="shared" si="314"/>
        <v>1</v>
      </c>
      <c r="U435" s="59">
        <f t="shared" si="315"/>
        <v>0</v>
      </c>
      <c r="V435" s="59">
        <f t="shared" si="316"/>
        <v>1</v>
      </c>
      <c r="W435" s="59">
        <f t="shared" si="317"/>
        <v>1</v>
      </c>
      <c r="X435" s="59">
        <f t="shared" si="318"/>
        <v>0</v>
      </c>
      <c r="Y435" s="59">
        <f t="shared" si="319"/>
        <v>0</v>
      </c>
      <c r="Z435" s="59">
        <f t="shared" si="320"/>
        <v>0</v>
      </c>
      <c r="AA435" s="59">
        <f t="shared" si="321"/>
        <v>0</v>
      </c>
      <c r="AB435" s="59">
        <f t="shared" si="322"/>
        <v>0</v>
      </c>
      <c r="AC435" s="59">
        <f t="shared" si="323"/>
        <v>0</v>
      </c>
      <c r="AD435" s="166">
        <f t="shared" si="313"/>
        <v>1</v>
      </c>
      <c r="AE435" s="169">
        <f t="shared" si="324"/>
        <v>1</v>
      </c>
      <c r="AF435" s="169">
        <f t="shared" si="325"/>
        <v>0</v>
      </c>
      <c r="AG435" s="169">
        <f t="shared" si="326"/>
        <v>0</v>
      </c>
      <c r="AH435" s="169">
        <f t="shared" si="327"/>
        <v>1</v>
      </c>
      <c r="AI435" s="169">
        <f t="shared" si="328"/>
        <v>1</v>
      </c>
      <c r="AJ435" s="169">
        <f t="shared" si="329"/>
        <v>1</v>
      </c>
      <c r="AK435" s="169">
        <f t="shared" si="330"/>
        <v>0</v>
      </c>
      <c r="AL435" s="169">
        <f t="shared" si="331"/>
        <v>0</v>
      </c>
      <c r="AM435" s="169">
        <f t="shared" si="332"/>
        <v>1</v>
      </c>
      <c r="AN435" s="169">
        <f t="shared" si="333"/>
        <v>0</v>
      </c>
      <c r="AO435" s="169">
        <f t="shared" si="334"/>
        <v>1</v>
      </c>
      <c r="AP435" s="169">
        <f t="shared" si="335"/>
        <v>0</v>
      </c>
      <c r="AQ435" s="169">
        <f t="shared" si="336"/>
        <v>1</v>
      </c>
      <c r="AR435" s="169">
        <f t="shared" si="337"/>
        <v>1</v>
      </c>
      <c r="AS435" s="169">
        <f t="shared" si="338"/>
        <v>1</v>
      </c>
      <c r="AT435" s="169">
        <f t="shared" si="339"/>
        <v>1</v>
      </c>
      <c r="AU435" s="169">
        <f t="shared" si="340"/>
        <v>0</v>
      </c>
      <c r="AV435" s="169">
        <f t="shared" si="341"/>
        <v>0</v>
      </c>
      <c r="AW435" s="169">
        <f t="shared" si="342"/>
        <v>1</v>
      </c>
      <c r="AX435" s="169">
        <f t="shared" si="343"/>
        <v>0</v>
      </c>
      <c r="AY435" s="169">
        <f t="shared" si="356"/>
        <v>1</v>
      </c>
      <c r="AZ435" s="169">
        <f t="shared" si="344"/>
        <v>1</v>
      </c>
      <c r="BA435" s="169">
        <f t="shared" si="345"/>
        <v>0</v>
      </c>
      <c r="BB435" s="169">
        <f t="shared" si="346"/>
        <v>1</v>
      </c>
      <c r="BC435" s="169">
        <f t="shared" si="347"/>
        <v>1</v>
      </c>
      <c r="BD435" s="169">
        <f t="shared" si="348"/>
        <v>0</v>
      </c>
      <c r="BE435" s="169">
        <f t="shared" si="349"/>
        <v>0</v>
      </c>
      <c r="BF435" s="169">
        <f t="shared" si="350"/>
        <v>0</v>
      </c>
      <c r="BG435" s="169">
        <f t="shared" si="351"/>
        <v>0</v>
      </c>
      <c r="BH435" s="169">
        <f t="shared" si="352"/>
        <v>0</v>
      </c>
      <c r="BI435" s="169">
        <f t="shared" si="353"/>
        <v>0</v>
      </c>
      <c r="BJ435" s="169">
        <f t="shared" si="354"/>
        <v>1</v>
      </c>
      <c r="BK435" s="167">
        <f t="shared" si="355"/>
        <v>0</v>
      </c>
      <c r="BL435" s="169">
        <f t="shared" si="357"/>
        <v>0</v>
      </c>
      <c r="BM435" s="169">
        <f t="shared" si="358"/>
        <v>1</v>
      </c>
      <c r="BN435" s="169">
        <f t="shared" si="359"/>
        <v>0</v>
      </c>
      <c r="BO435" s="169">
        <f t="shared" si="360"/>
        <v>1</v>
      </c>
      <c r="BP435" s="36">
        <f t="shared" si="361"/>
        <v>2</v>
      </c>
      <c r="BQ435">
        <f t="shared" si="362"/>
        <v>0</v>
      </c>
      <c r="BR435" s="36">
        <f t="shared" si="363"/>
        <v>2</v>
      </c>
      <c r="BS435" t="e">
        <f t="shared" si="364"/>
        <v>#N/A</v>
      </c>
    </row>
    <row r="436" spans="1:71">
      <c r="A436" s="59">
        <v>315</v>
      </c>
      <c r="B436" s="59">
        <v>181281</v>
      </c>
      <c r="C436" s="160">
        <v>338428569.98772001</v>
      </c>
      <c r="D436" s="59">
        <v>79786858</v>
      </c>
      <c r="E436" s="59">
        <v>90822572</v>
      </c>
      <c r="F436" s="59">
        <v>247605997.98772001</v>
      </c>
      <c r="G436" s="59">
        <v>535.71427154541004</v>
      </c>
      <c r="H436" s="59">
        <v>-4218554405.7240801</v>
      </c>
      <c r="I436" s="59">
        <v>0</v>
      </c>
      <c r="J436" s="59">
        <v>0</v>
      </c>
      <c r="K436" s="59">
        <v>0</v>
      </c>
      <c r="L436" s="59">
        <v>415</v>
      </c>
      <c r="M436" s="59">
        <v>406</v>
      </c>
      <c r="N436" s="59">
        <v>403</v>
      </c>
      <c r="O436" s="59">
        <v>417</v>
      </c>
      <c r="P436" s="59">
        <v>407</v>
      </c>
      <c r="Q436" s="59">
        <v>0</v>
      </c>
      <c r="R436" s="59">
        <v>2</v>
      </c>
      <c r="S436" s="59">
        <v>0</v>
      </c>
      <c r="T436" s="59">
        <f t="shared" si="314"/>
        <v>2</v>
      </c>
      <c r="U436" s="59">
        <f t="shared" si="315"/>
        <v>0</v>
      </c>
      <c r="V436" s="59">
        <f t="shared" si="316"/>
        <v>0</v>
      </c>
      <c r="W436" s="59">
        <f t="shared" si="317"/>
        <v>3</v>
      </c>
      <c r="X436" s="59">
        <f t="shared" si="318"/>
        <v>0</v>
      </c>
      <c r="Y436" s="59">
        <f t="shared" si="319"/>
        <v>0</v>
      </c>
      <c r="Z436" s="59">
        <f t="shared" si="320"/>
        <v>0</v>
      </c>
      <c r="AA436" s="59">
        <f t="shared" si="321"/>
        <v>0</v>
      </c>
      <c r="AB436" s="59">
        <f t="shared" si="322"/>
        <v>0</v>
      </c>
      <c r="AC436" s="59">
        <f t="shared" si="323"/>
        <v>0</v>
      </c>
      <c r="AD436" s="166">
        <f t="shared" si="313"/>
        <v>0</v>
      </c>
      <c r="AE436" s="169">
        <f t="shared" si="324"/>
        <v>0</v>
      </c>
      <c r="AF436" s="169">
        <f t="shared" si="325"/>
        <v>0</v>
      </c>
      <c r="AG436" s="169">
        <f t="shared" si="326"/>
        <v>0</v>
      </c>
      <c r="AH436" s="169">
        <f t="shared" si="327"/>
        <v>1</v>
      </c>
      <c r="AI436" s="169">
        <f t="shared" si="328"/>
        <v>0</v>
      </c>
      <c r="AJ436" s="169">
        <f t="shared" si="329"/>
        <v>0</v>
      </c>
      <c r="AK436" s="169">
        <f t="shared" si="330"/>
        <v>0</v>
      </c>
      <c r="AL436" s="169">
        <f t="shared" si="331"/>
        <v>1</v>
      </c>
      <c r="AM436" s="169">
        <f t="shared" si="332"/>
        <v>0</v>
      </c>
      <c r="AN436" s="169">
        <f t="shared" si="333"/>
        <v>0</v>
      </c>
      <c r="AO436" s="169">
        <f t="shared" si="334"/>
        <v>1</v>
      </c>
      <c r="AP436" s="169">
        <f t="shared" si="335"/>
        <v>0</v>
      </c>
      <c r="AQ436" s="169">
        <f t="shared" si="336"/>
        <v>0</v>
      </c>
      <c r="AR436" s="169">
        <f t="shared" si="337"/>
        <v>0</v>
      </c>
      <c r="AS436" s="169">
        <f t="shared" si="338"/>
        <v>0</v>
      </c>
      <c r="AT436" s="169">
        <f t="shared" si="339"/>
        <v>0</v>
      </c>
      <c r="AU436" s="169">
        <f t="shared" si="340"/>
        <v>0</v>
      </c>
      <c r="AV436" s="169">
        <f t="shared" si="341"/>
        <v>1</v>
      </c>
      <c r="AW436" s="169">
        <f t="shared" si="342"/>
        <v>1</v>
      </c>
      <c r="AX436" s="169">
        <f t="shared" si="343"/>
        <v>1</v>
      </c>
      <c r="AY436" s="169">
        <f t="shared" si="356"/>
        <v>0</v>
      </c>
      <c r="AZ436" s="169">
        <f t="shared" si="344"/>
        <v>0</v>
      </c>
      <c r="BA436" s="169">
        <f t="shared" si="345"/>
        <v>0</v>
      </c>
      <c r="BB436" s="169">
        <f t="shared" si="346"/>
        <v>1</v>
      </c>
      <c r="BC436" s="169">
        <f t="shared" si="347"/>
        <v>2</v>
      </c>
      <c r="BD436" s="169">
        <f t="shared" si="348"/>
        <v>0</v>
      </c>
      <c r="BE436" s="169">
        <f t="shared" si="349"/>
        <v>0</v>
      </c>
      <c r="BF436" s="169">
        <f t="shared" si="350"/>
        <v>1</v>
      </c>
      <c r="BG436" s="169">
        <f t="shared" si="351"/>
        <v>0</v>
      </c>
      <c r="BH436" s="169">
        <f t="shared" si="352"/>
        <v>1</v>
      </c>
      <c r="BI436" s="169">
        <f t="shared" si="353"/>
        <v>0</v>
      </c>
      <c r="BJ436" s="169">
        <f t="shared" si="354"/>
        <v>0</v>
      </c>
      <c r="BK436" s="167">
        <f t="shared" si="355"/>
        <v>0</v>
      </c>
      <c r="BL436" s="169">
        <f t="shared" si="357"/>
        <v>0</v>
      </c>
      <c r="BM436" s="169">
        <f t="shared" si="358"/>
        <v>1</v>
      </c>
      <c r="BN436" s="169">
        <f t="shared" si="359"/>
        <v>1</v>
      </c>
      <c r="BO436" s="169">
        <f t="shared" si="360"/>
        <v>0</v>
      </c>
      <c r="BP436" s="36">
        <f t="shared" si="361"/>
        <v>0</v>
      </c>
      <c r="BQ436">
        <f t="shared" si="362"/>
        <v>0</v>
      </c>
      <c r="BR436" s="36">
        <f t="shared" si="363"/>
        <v>4</v>
      </c>
      <c r="BS436" t="e">
        <f t="shared" si="364"/>
        <v>#N/A</v>
      </c>
    </row>
    <row r="437" spans="1:71">
      <c r="A437" s="59">
        <v>329</v>
      </c>
      <c r="B437" s="59">
        <v>191162</v>
      </c>
      <c r="C437" s="160">
        <v>306412338.68853301</v>
      </c>
      <c r="D437" s="59">
        <v>40340911</v>
      </c>
      <c r="E437" s="59">
        <v>45535716</v>
      </c>
      <c r="F437" s="59">
        <v>260876622.68853301</v>
      </c>
      <c r="G437" s="59">
        <v>253.24675750732399</v>
      </c>
      <c r="H437" s="59">
        <v>-4389042484.0261898</v>
      </c>
      <c r="I437" s="59">
        <v>0</v>
      </c>
      <c r="J437" s="59">
        <v>0</v>
      </c>
      <c r="K437" s="59">
        <v>0</v>
      </c>
      <c r="L437" s="59">
        <v>417</v>
      </c>
      <c r="M437" s="59">
        <v>406</v>
      </c>
      <c r="N437" s="59">
        <v>701</v>
      </c>
      <c r="O437" s="59">
        <v>0</v>
      </c>
      <c r="P437" s="59">
        <v>0</v>
      </c>
      <c r="Q437" s="59">
        <v>0</v>
      </c>
      <c r="R437" s="59">
        <v>2</v>
      </c>
      <c r="S437" s="59">
        <v>1</v>
      </c>
      <c r="T437" s="59">
        <f t="shared" si="314"/>
        <v>1</v>
      </c>
      <c r="U437" s="59">
        <f t="shared" si="315"/>
        <v>0</v>
      </c>
      <c r="V437" s="59">
        <f t="shared" si="316"/>
        <v>0</v>
      </c>
      <c r="W437" s="59">
        <f t="shared" si="317"/>
        <v>1</v>
      </c>
      <c r="X437" s="59">
        <f t="shared" si="318"/>
        <v>1</v>
      </c>
      <c r="Y437" s="59">
        <f t="shared" si="319"/>
        <v>0</v>
      </c>
      <c r="Z437" s="59">
        <f t="shared" si="320"/>
        <v>0</v>
      </c>
      <c r="AA437" s="59">
        <f t="shared" si="321"/>
        <v>0</v>
      </c>
      <c r="AB437" s="59">
        <f t="shared" si="322"/>
        <v>0</v>
      </c>
      <c r="AC437" s="59">
        <f t="shared" si="323"/>
        <v>0</v>
      </c>
      <c r="AD437" s="166">
        <f t="shared" si="313"/>
        <v>0</v>
      </c>
      <c r="AE437" s="169">
        <f t="shared" si="324"/>
        <v>0</v>
      </c>
      <c r="AF437" s="169">
        <f t="shared" si="325"/>
        <v>0</v>
      </c>
      <c r="AG437" s="169">
        <f t="shared" si="326"/>
        <v>0</v>
      </c>
      <c r="AH437" s="169">
        <f t="shared" si="327"/>
        <v>1</v>
      </c>
      <c r="AI437" s="169">
        <f t="shared" si="328"/>
        <v>0</v>
      </c>
      <c r="AJ437" s="169">
        <f t="shared" si="329"/>
        <v>0</v>
      </c>
      <c r="AK437" s="169">
        <f t="shared" si="330"/>
        <v>0</v>
      </c>
      <c r="AL437" s="169">
        <f t="shared" si="331"/>
        <v>1</v>
      </c>
      <c r="AM437" s="169">
        <f t="shared" si="332"/>
        <v>0</v>
      </c>
      <c r="AN437" s="169">
        <f t="shared" si="333"/>
        <v>0</v>
      </c>
      <c r="AO437" s="169">
        <f t="shared" si="334"/>
        <v>1</v>
      </c>
      <c r="AP437" s="169">
        <f t="shared" si="335"/>
        <v>0</v>
      </c>
      <c r="AQ437" s="169">
        <f t="shared" si="336"/>
        <v>0</v>
      </c>
      <c r="AR437" s="169">
        <f t="shared" si="337"/>
        <v>0</v>
      </c>
      <c r="AS437" s="169">
        <f t="shared" si="338"/>
        <v>0</v>
      </c>
      <c r="AT437" s="169">
        <f t="shared" si="339"/>
        <v>0</v>
      </c>
      <c r="AU437" s="169">
        <f t="shared" si="340"/>
        <v>0</v>
      </c>
      <c r="AV437" s="169">
        <f t="shared" si="341"/>
        <v>1</v>
      </c>
      <c r="AW437" s="169">
        <f t="shared" si="342"/>
        <v>1</v>
      </c>
      <c r="AX437" s="169">
        <f t="shared" si="343"/>
        <v>0</v>
      </c>
      <c r="AY437" s="169">
        <f t="shared" si="356"/>
        <v>1</v>
      </c>
      <c r="AZ437" s="169">
        <f t="shared" si="344"/>
        <v>0</v>
      </c>
      <c r="BA437" s="169">
        <f t="shared" si="345"/>
        <v>1</v>
      </c>
      <c r="BB437" s="169">
        <f t="shared" si="346"/>
        <v>0</v>
      </c>
      <c r="BC437" s="169">
        <f t="shared" si="347"/>
        <v>1</v>
      </c>
      <c r="BD437" s="169">
        <f t="shared" si="348"/>
        <v>0</v>
      </c>
      <c r="BE437" s="169">
        <f t="shared" si="349"/>
        <v>0</v>
      </c>
      <c r="BF437" s="169">
        <f t="shared" si="350"/>
        <v>1</v>
      </c>
      <c r="BG437" s="169">
        <f t="shared" si="351"/>
        <v>0</v>
      </c>
      <c r="BH437" s="169">
        <f t="shared" si="352"/>
        <v>0</v>
      </c>
      <c r="BI437" s="169">
        <f t="shared" si="353"/>
        <v>0</v>
      </c>
      <c r="BJ437" s="169">
        <f t="shared" si="354"/>
        <v>0</v>
      </c>
      <c r="BK437" s="167">
        <f t="shared" si="355"/>
        <v>0</v>
      </c>
      <c r="BL437" s="169">
        <f t="shared" si="357"/>
        <v>0</v>
      </c>
      <c r="BM437" s="169">
        <f t="shared" si="358"/>
        <v>1</v>
      </c>
      <c r="BN437" s="169">
        <f t="shared" si="359"/>
        <v>0</v>
      </c>
      <c r="BO437" s="169">
        <f t="shared" si="360"/>
        <v>1</v>
      </c>
      <c r="BP437" s="36">
        <f t="shared" si="361"/>
        <v>0</v>
      </c>
      <c r="BQ437">
        <f t="shared" si="362"/>
        <v>0</v>
      </c>
      <c r="BR437" s="36">
        <f t="shared" si="363"/>
        <v>1</v>
      </c>
      <c r="BS437" t="e">
        <f t="shared" si="364"/>
        <v>#N/A</v>
      </c>
    </row>
    <row r="438" spans="1:71">
      <c r="A438" s="59">
        <v>323</v>
      </c>
      <c r="B438" s="59">
        <v>181481</v>
      </c>
      <c r="C438" s="160">
        <v>317857141.503874</v>
      </c>
      <c r="D438" s="59">
        <v>19411178.0625</v>
      </c>
      <c r="E438" s="59">
        <v>22286178</v>
      </c>
      <c r="F438" s="59">
        <v>295570963.503874</v>
      </c>
      <c r="G438" s="59">
        <v>50</v>
      </c>
      <c r="H438" s="59">
        <v>-4281049442.7256198</v>
      </c>
      <c r="I438" s="59">
        <v>0</v>
      </c>
      <c r="J438" s="59">
        <v>0</v>
      </c>
      <c r="K438" s="59">
        <v>0</v>
      </c>
      <c r="L438" s="59">
        <v>444</v>
      </c>
      <c r="M438" s="59">
        <v>415</v>
      </c>
      <c r="N438" s="59">
        <v>0</v>
      </c>
      <c r="O438" s="59">
        <v>403</v>
      </c>
      <c r="P438" s="59">
        <v>0</v>
      </c>
      <c r="Q438" s="59">
        <v>0</v>
      </c>
      <c r="R438" s="59">
        <v>2</v>
      </c>
      <c r="S438" s="59">
        <v>0</v>
      </c>
      <c r="T438" s="59">
        <f t="shared" si="314"/>
        <v>2</v>
      </c>
      <c r="U438" s="59">
        <f t="shared" si="315"/>
        <v>0</v>
      </c>
      <c r="V438" s="59">
        <f t="shared" si="316"/>
        <v>0</v>
      </c>
      <c r="W438" s="59">
        <f t="shared" si="317"/>
        <v>1</v>
      </c>
      <c r="X438" s="59">
        <f t="shared" si="318"/>
        <v>0</v>
      </c>
      <c r="Y438" s="59">
        <f t="shared" si="319"/>
        <v>0</v>
      </c>
      <c r="Z438" s="59">
        <f t="shared" si="320"/>
        <v>0</v>
      </c>
      <c r="AA438" s="59">
        <f t="shared" si="321"/>
        <v>0</v>
      </c>
      <c r="AB438" s="59">
        <f t="shared" si="322"/>
        <v>0</v>
      </c>
      <c r="AC438" s="59">
        <f t="shared" si="323"/>
        <v>0</v>
      </c>
      <c r="AD438" s="170">
        <f t="shared" si="313"/>
        <v>0</v>
      </c>
      <c r="AE438" s="171">
        <f t="shared" si="324"/>
        <v>0</v>
      </c>
      <c r="AF438" s="171">
        <f t="shared" si="325"/>
        <v>0</v>
      </c>
      <c r="AG438" s="169">
        <f t="shared" si="326"/>
        <v>0</v>
      </c>
      <c r="AH438" s="169">
        <f t="shared" si="327"/>
        <v>1</v>
      </c>
      <c r="AI438" s="171">
        <f t="shared" si="328"/>
        <v>0</v>
      </c>
      <c r="AJ438" s="171">
        <f t="shared" si="329"/>
        <v>0</v>
      </c>
      <c r="AK438" s="171">
        <f t="shared" si="330"/>
        <v>0</v>
      </c>
      <c r="AL438" s="169">
        <f t="shared" si="331"/>
        <v>1</v>
      </c>
      <c r="AM438" s="171">
        <f t="shared" si="332"/>
        <v>0</v>
      </c>
      <c r="AN438" s="171">
        <f t="shared" si="333"/>
        <v>0</v>
      </c>
      <c r="AO438" s="169">
        <f t="shared" si="334"/>
        <v>1</v>
      </c>
      <c r="AP438" s="171">
        <f t="shared" si="335"/>
        <v>0</v>
      </c>
      <c r="AQ438" s="169">
        <f t="shared" si="336"/>
        <v>0</v>
      </c>
      <c r="AR438" s="169">
        <f t="shared" si="337"/>
        <v>0</v>
      </c>
      <c r="AS438" s="171">
        <f t="shared" si="338"/>
        <v>0</v>
      </c>
      <c r="AT438" s="171">
        <f t="shared" si="339"/>
        <v>0</v>
      </c>
      <c r="AU438" s="171">
        <f t="shared" si="340"/>
        <v>0</v>
      </c>
      <c r="AV438" s="169">
        <f t="shared" si="341"/>
        <v>1</v>
      </c>
      <c r="AW438" s="171">
        <f t="shared" si="342"/>
        <v>1</v>
      </c>
      <c r="AX438" s="171">
        <f t="shared" si="343"/>
        <v>1</v>
      </c>
      <c r="AY438" s="169">
        <f t="shared" si="356"/>
        <v>0</v>
      </c>
      <c r="AZ438" s="169">
        <f t="shared" si="344"/>
        <v>0</v>
      </c>
      <c r="BA438" s="171">
        <f t="shared" si="345"/>
        <v>0</v>
      </c>
      <c r="BB438" s="169">
        <f t="shared" si="346"/>
        <v>1</v>
      </c>
      <c r="BC438" s="171">
        <f t="shared" si="347"/>
        <v>1</v>
      </c>
      <c r="BD438" s="169">
        <f t="shared" si="348"/>
        <v>0</v>
      </c>
      <c r="BE438" s="171">
        <f t="shared" si="349"/>
        <v>0</v>
      </c>
      <c r="BF438" s="171">
        <f t="shared" si="350"/>
        <v>0</v>
      </c>
      <c r="BG438" s="171">
        <f t="shared" si="351"/>
        <v>1</v>
      </c>
      <c r="BH438" s="171">
        <f t="shared" si="352"/>
        <v>0</v>
      </c>
      <c r="BI438" s="171">
        <f t="shared" si="353"/>
        <v>0</v>
      </c>
      <c r="BJ438" s="171">
        <f t="shared" si="354"/>
        <v>0</v>
      </c>
      <c r="BK438" s="172">
        <f t="shared" si="355"/>
        <v>0</v>
      </c>
      <c r="BL438" s="169">
        <f t="shared" si="357"/>
        <v>0</v>
      </c>
      <c r="BM438" s="169">
        <f t="shared" si="358"/>
        <v>1</v>
      </c>
      <c r="BN438" s="169">
        <f t="shared" si="359"/>
        <v>1</v>
      </c>
      <c r="BO438" s="169">
        <f t="shared" si="360"/>
        <v>0</v>
      </c>
      <c r="BP438" s="36">
        <f t="shared" si="361"/>
        <v>0</v>
      </c>
      <c r="BQ438">
        <f t="shared" si="362"/>
        <v>0</v>
      </c>
      <c r="BR438" s="36">
        <f t="shared" si="363"/>
        <v>1</v>
      </c>
      <c r="BS438" t="e">
        <f t="shared" si="364"/>
        <v>#N/A</v>
      </c>
    </row>
    <row r="439" spans="1:71">
      <c r="R439">
        <v>2</v>
      </c>
      <c r="S439">
        <v>0</v>
      </c>
      <c r="BL439" s="169">
        <f t="shared" si="357"/>
        <v>0</v>
      </c>
      <c r="BM439" s="169">
        <f t="shared" si="358"/>
        <v>1</v>
      </c>
      <c r="BN439" s="169">
        <f t="shared" si="359"/>
        <v>1</v>
      </c>
      <c r="BO439" s="169">
        <f t="shared" si="360"/>
        <v>0</v>
      </c>
    </row>
    <row r="440" spans="1:71">
      <c r="R440">
        <v>2</v>
      </c>
      <c r="S440">
        <v>0</v>
      </c>
      <c r="BL440" s="169">
        <f t="shared" si="357"/>
        <v>0</v>
      </c>
      <c r="BM440" s="169">
        <f t="shared" si="358"/>
        <v>1</v>
      </c>
      <c r="BN440" s="169">
        <f t="shared" si="359"/>
        <v>1</v>
      </c>
      <c r="BO440" s="169">
        <f t="shared" si="360"/>
        <v>0</v>
      </c>
    </row>
    <row r="441" spans="1:71">
      <c r="R441">
        <v>2</v>
      </c>
      <c r="S441">
        <v>0</v>
      </c>
      <c r="BL441" s="169">
        <f t="shared" si="357"/>
        <v>0</v>
      </c>
      <c r="BM441" s="169">
        <f t="shared" si="358"/>
        <v>1</v>
      </c>
      <c r="BN441" s="169">
        <f t="shared" si="359"/>
        <v>1</v>
      </c>
      <c r="BO441" s="169">
        <f t="shared" si="360"/>
        <v>0</v>
      </c>
    </row>
    <row r="442" spans="1:71">
      <c r="R442">
        <v>2</v>
      </c>
      <c r="S442">
        <v>0</v>
      </c>
      <c r="BL442" s="169">
        <f t="shared" si="357"/>
        <v>0</v>
      </c>
      <c r="BM442" s="169">
        <f t="shared" si="358"/>
        <v>1</v>
      </c>
      <c r="BN442" s="169">
        <f t="shared" si="359"/>
        <v>1</v>
      </c>
      <c r="BO442" s="169">
        <f t="shared" si="360"/>
        <v>0</v>
      </c>
    </row>
    <row r="443" spans="1:71">
      <c r="R443">
        <v>2</v>
      </c>
      <c r="S443">
        <v>0</v>
      </c>
      <c r="BL443" s="169">
        <f t="shared" si="357"/>
        <v>0</v>
      </c>
      <c r="BM443" s="169">
        <f t="shared" si="358"/>
        <v>1</v>
      </c>
      <c r="BN443" s="169">
        <f t="shared" si="359"/>
        <v>1</v>
      </c>
      <c r="BO443" s="169">
        <f t="shared" si="360"/>
        <v>0</v>
      </c>
    </row>
    <row r="444" spans="1:71">
      <c r="R444">
        <v>2</v>
      </c>
      <c r="S444">
        <v>0</v>
      </c>
      <c r="BL444" s="169">
        <f t="shared" si="357"/>
        <v>0</v>
      </c>
      <c r="BM444" s="169">
        <f t="shared" si="358"/>
        <v>1</v>
      </c>
      <c r="BN444" s="169">
        <f t="shared" si="359"/>
        <v>1</v>
      </c>
      <c r="BO444" s="169">
        <f t="shared" si="360"/>
        <v>0</v>
      </c>
    </row>
    <row r="445" spans="1:71">
      <c r="R445">
        <v>2</v>
      </c>
      <c r="S445">
        <v>0</v>
      </c>
      <c r="BL445" s="169">
        <f t="shared" si="357"/>
        <v>0</v>
      </c>
      <c r="BM445" s="169">
        <f t="shared" si="358"/>
        <v>1</v>
      </c>
      <c r="BN445" s="169">
        <f t="shared" si="359"/>
        <v>1</v>
      </c>
      <c r="BO445" s="169">
        <f t="shared" si="360"/>
        <v>0</v>
      </c>
    </row>
  </sheetData>
  <autoFilter ref="A3:BS3" xr:uid="{11308C00-A4CC-4307-B0BA-C3386A7E407A}">
    <sortState xmlns:xlrd2="http://schemas.microsoft.com/office/spreadsheetml/2017/richdata2" ref="A4:BS445">
      <sortCondition ref="F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C1957-3941-4893-92C2-87C724166B11}">
  <sheetPr codeName="Sheet21"/>
  <dimension ref="A1:BS445"/>
  <sheetViews>
    <sheetView topLeftCell="AO1" zoomScale="60" zoomScaleNormal="60" workbookViewId="0">
      <selection activeCell="AZ4" sqref="AZ4"/>
    </sheetView>
  </sheetViews>
  <sheetFormatPr defaultRowHeight="15"/>
  <sheetData>
    <row r="1" spans="1:71">
      <c r="AD1" s="146" t="s">
        <v>503</v>
      </c>
    </row>
    <row r="2" spans="1:71">
      <c r="AD2" s="36">
        <f>IF('Perbandingan Pertanian-Lainnya'!C14 = Daftar!M7, 1, 0)</f>
        <v>0</v>
      </c>
      <c r="AE2" s="36">
        <f>IF('Perbandingan Pertanian-Lainnya'!F15 &lt;&gt; Daftar!O7, 1,0)</f>
        <v>1</v>
      </c>
      <c r="AF2" s="36">
        <f>IF('Perbandingan Pertanian-Lainnya'!G16 &lt;&gt; Daftar!O6, 1,0)</f>
        <v>1</v>
      </c>
      <c r="AG2" s="36">
        <f>IF('Perbandingan Pertanian-Lainnya'!F16&lt;&gt;Daftar!S7, 1, 0)</f>
        <v>1</v>
      </c>
      <c r="AH2" s="36">
        <f>IF('Perbandingan Pertanian-Lainnya'!F16&lt;&gt;Daftar!S6,1,0)</f>
        <v>1</v>
      </c>
      <c r="AI2" s="36">
        <f xml:space="preserve"> IF(AND('Perbandingan Pertanian-Lainnya'!F17&lt;&gt;Daftar!U7, 'Perbandingan Pertanian-Lainnya'!F17&lt;&gt;Daftar!U8), 1,0)</f>
        <v>1</v>
      </c>
      <c r="AJ2" s="36">
        <f xml:space="preserve"> IF(AND('Perbandingan Pertanian-Lainnya'!F17&lt;&gt;Daftar!U6, 'Perbandingan Pertanian-Lainnya'!F17&lt;&gt;Daftar!U8), 1,0)</f>
        <v>1</v>
      </c>
      <c r="AK2" s="36">
        <f xml:space="preserve"> IF(AND('Perbandingan Pertanian-Lainnya'!F17&lt;&gt;Daftar!U6, 'Perbandingan Pertanian-Lainnya'!F17&lt;&gt;Daftar!U7), 1,0)</f>
        <v>1</v>
      </c>
      <c r="AL2" s="36">
        <f>IF(SUM(AI2:AK2) = 3, 1, 0)</f>
        <v>1</v>
      </c>
      <c r="AM2" s="36">
        <f>IF('Perbandingan Pertanian-Lainnya'!C14 = Daftar!M8, 1, 0)</f>
        <v>0</v>
      </c>
      <c r="AN2" s="36">
        <f>IF('Perbandingan Pertanian-Lainnya'!I16&lt;&gt;Daftar!S7, 1,0)</f>
        <v>1</v>
      </c>
      <c r="AO2" s="36">
        <f>IF('Perbandingan Pertanian-Lainnya'!I16&lt;&gt;Daftar!Z6,1,0)</f>
        <v>0</v>
      </c>
      <c r="AP2" s="36">
        <f>IF('Perbandingan Pertanian-Lainnya'!I15&lt;&gt;Daftar!O6,1,0)</f>
        <v>1</v>
      </c>
      <c r="AQ2" s="36">
        <f>IF('Perbandingan Pertanian-Lainnya'!I15&lt;&gt;Daftar!O7,1,0)</f>
        <v>1</v>
      </c>
      <c r="AR2" s="36">
        <f>AP2</f>
        <v>1</v>
      </c>
      <c r="AS2" s="36">
        <f>IF(AND('Perbandingan Pertanian-Lainnya'!$I17&lt;&gt;Daftar!$X7, 'Perbandingan Pertanian-Lainnya'!$I17&lt;&gt;Daftar!$X8),1,0)</f>
        <v>1</v>
      </c>
      <c r="AT2" s="36">
        <f>IF(AND('Perbandingan Pertanian-Lainnya'!$I17&lt;&gt;Daftar!$X6, 'Perbandingan Pertanian-Lainnya'!$I17&lt;&gt;Daftar!$X8),1,0)</f>
        <v>1</v>
      </c>
      <c r="AU2" s="36">
        <f>IF(AND('Perbandingan Pertanian-Lainnya'!$I17&lt;&gt;Daftar!$X6, 'Perbandingan Pertanian-Lainnya'!$I17&lt;&gt;Daftar!$X7),1,0)</f>
        <v>1</v>
      </c>
      <c r="AV2" s="36">
        <f>IF(SUM(AS2:AU2) = 3, 1, 0)</f>
        <v>1</v>
      </c>
      <c r="AW2" s="36">
        <f>IF('Perbandingan Pertanian-Lainnya'!C14 = Daftar!M6,1,0)</f>
        <v>0</v>
      </c>
      <c r="AX2" s="36">
        <f>IF('Perbandingan Pertanian-Lainnya'!L15&lt;&gt;Daftar!O6,1,0)</f>
        <v>1</v>
      </c>
      <c r="AY2" s="36">
        <f>IF('Perbandingan Pertanian-Lainnya'!L15&lt;&gt;Daftar!O7,1,0)</f>
        <v>1</v>
      </c>
      <c r="AZ2" s="36">
        <f>AX2</f>
        <v>1</v>
      </c>
      <c r="BA2" s="36">
        <f>IF('Perbandingan Pertanian-Lainnya'!L16&lt;&gt;Daftar!S7,1,0)</f>
        <v>1</v>
      </c>
      <c r="BB2" s="36">
        <f>IF('Perbandingan Pertanian-Lainnya'!L16&lt;&gt;Daftar!S6, 1,0)</f>
        <v>1</v>
      </c>
      <c r="BC2" s="36">
        <f>IF('Perbandingan Pertanian-Lainnya'!L17&lt;&gt;Daftar!S7,1,0)</f>
        <v>1</v>
      </c>
      <c r="BD2" s="36">
        <f>IF('Perbandingan Pertanian-Lainnya'!L17&lt;&gt;Daftar!S6, 1,0)</f>
        <v>1</v>
      </c>
      <c r="BE2" s="36">
        <f>IF(AND('Perbandingan Pertanian-Lainnya'!$L18&lt;&gt;Daftar!$AB7, 'Perbandingan Pertanian-Lainnya'!$L18&lt;&gt;Daftar!$AB8, 'Perbandingan Pertanian-Lainnya'!$L18&lt;&gt;Daftar!$AB9, 'Perbandingan Pertanian-Lainnya'!$L18&lt;&gt;Daftar!$AB10, 'Perbandingan Pertanian-Lainnya'!$L18&lt;&gt;Daftar!$AB11, 'Perbandingan Pertanian-Lainnya'!$L18&lt;&gt;Daftar!$AB12), 1, 0)</f>
        <v>1</v>
      </c>
      <c r="BF2" s="36">
        <f>IF(AND('Perbandingan Pertanian-Lainnya'!$L18&lt;&gt;Daftar!$AB6, 'Perbandingan Pertanian-Lainnya'!$L18&lt;&gt;Daftar!$AB8, 'Perbandingan Pertanian-Lainnya'!$L18&lt;&gt;Daftar!$AB9, 'Perbandingan Pertanian-Lainnya'!$L18&lt;&gt;Daftar!$AB10, 'Perbandingan Pertanian-Lainnya'!$L18&lt;&gt;Daftar!$AB11, 'Perbandingan Pertanian-Lainnya'!$L18&lt;&gt;Daftar!$AB12), 1, 0)</f>
        <v>1</v>
      </c>
      <c r="BG2" s="36">
        <f>IF(AND('Perbandingan Pertanian-Lainnya'!$L18&lt;&gt;Daftar!$AB6, 'Perbandingan Pertanian-Lainnya'!$L18&lt;&gt;Daftar!$AB7, 'Perbandingan Pertanian-Lainnya'!$L18&lt;&gt;Daftar!$AB9, 'Perbandingan Pertanian-Lainnya'!$L18&lt;&gt;Daftar!$AB10, 'Perbandingan Pertanian-Lainnya'!$L18&lt;&gt;Daftar!$AB11, 'Perbandingan Pertanian-Lainnya'!$L18&lt;&gt;Daftar!$AB12), 1, 0)</f>
        <v>1</v>
      </c>
      <c r="BH2" s="36">
        <f>IF(AND('Perbandingan Pertanian-Lainnya'!$L18&lt;&gt;Daftar!$AB6, 'Perbandingan Pertanian-Lainnya'!$L18&lt;&gt;Daftar!$AB7, 'Perbandingan Pertanian-Lainnya'!$L18&lt;&gt;Daftar!$AB8, 'Perbandingan Pertanian-Lainnya'!$L18&lt;&gt;Daftar!$AB10, 'Perbandingan Pertanian-Lainnya'!$L18&lt;&gt;Daftar!$AB11, 'Perbandingan Pertanian-Lainnya'!$L18&lt;&gt;Daftar!$AB12), 1, 0)</f>
        <v>1</v>
      </c>
      <c r="BI2" s="36">
        <f>IF(AND('Perbandingan Pertanian-Lainnya'!$L18&lt;&gt;Daftar!$AB6, 'Perbandingan Pertanian-Lainnya'!$L18&lt;&gt;Daftar!$AB7, 'Perbandingan Pertanian-Lainnya'!$L18&lt;&gt;Daftar!$AB8, 'Perbandingan Pertanian-Lainnya'!$L18&lt;&gt;Daftar!$AB9, 'Perbandingan Pertanian-Lainnya'!$L18&lt;&gt;Daftar!$AB11, 'Perbandingan Pertanian-Lainnya'!$L18&lt;&gt;Daftar!$AB12), 1, 0)</f>
        <v>1</v>
      </c>
      <c r="BJ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Pertanian-Lainnya'!$L18&lt;&gt;Daftar!$AB12), 1, 0)</f>
        <v>1</v>
      </c>
      <c r="BK2" s="36">
        <f>IF(AND('Perbandingan Pertanian-Lainnya'!$L18&lt;&gt;Daftar!$AB6, 'Perbandingan Pertanian-Lainnya'!$L18&lt;&gt;Daftar!$AB7, 'Perbandingan Pertanian-Lainnya'!$L18&lt;&gt;Daftar!$AB8, 'Perbandingan Pertanian-Lainnya'!$L18&lt;&gt;Daftar!$AB9, 'Perbandingan Pertanian-Lainnya'!$L18&lt;&gt;Daftar!$AB10, 'Perbandingan Pertanian-Lainnya'!$L18&lt;&gt;Daftar!$AB11), 1, 0)</f>
        <v>1</v>
      </c>
      <c r="BL2" s="36">
        <f>IF('Perbandingan Pertanian-Lainnya'!C15&lt;&gt;Daftar!Q7,1,0)</f>
        <v>1</v>
      </c>
      <c r="BM2" s="36">
        <f>IF('Perbandingan Pertanian-Lainnya'!C15&lt;&gt;Daftar!Q6,1,0)</f>
        <v>1</v>
      </c>
      <c r="BN2" s="36">
        <f>IF('Perbandingan Pertanian-Lainnya'!C16&lt;&gt;Daftar!S6, 1,0)</f>
        <v>1</v>
      </c>
      <c r="BO2" s="36">
        <f>IF('Perbandingan Pertanian-Lainnya'!C16&lt;&gt;Daftar!S7, 1,0)</f>
        <v>1</v>
      </c>
    </row>
    <row r="3" spans="1:71" ht="90">
      <c r="A3" s="59"/>
      <c r="B3" s="59" t="s">
        <v>454</v>
      </c>
      <c r="C3" s="59" t="s">
        <v>455</v>
      </c>
      <c r="D3" s="59" t="s">
        <v>456</v>
      </c>
      <c r="E3" s="59" t="s">
        <v>457</v>
      </c>
      <c r="F3" s="59" t="s">
        <v>458</v>
      </c>
      <c r="G3" s="59" t="s">
        <v>459</v>
      </c>
      <c r="H3" s="59" t="s">
        <v>460</v>
      </c>
      <c r="I3" s="59" t="s">
        <v>461</v>
      </c>
      <c r="J3" s="59" t="s">
        <v>462</v>
      </c>
      <c r="K3" s="59" t="s">
        <v>463</v>
      </c>
      <c r="L3" s="59" t="s">
        <v>464</v>
      </c>
      <c r="M3" s="59" t="s">
        <v>465</v>
      </c>
      <c r="N3" s="59" t="s">
        <v>466</v>
      </c>
      <c r="O3" s="59" t="s">
        <v>467</v>
      </c>
      <c r="P3" s="59" t="s">
        <v>468</v>
      </c>
      <c r="Q3" s="59" t="s">
        <v>469</v>
      </c>
      <c r="R3" s="59" t="s">
        <v>509</v>
      </c>
      <c r="S3" s="59" t="s">
        <v>510</v>
      </c>
      <c r="T3" s="155" t="s">
        <v>470</v>
      </c>
      <c r="U3" s="155" t="s">
        <v>471</v>
      </c>
      <c r="V3" s="59" t="s">
        <v>472</v>
      </c>
      <c r="W3" s="155" t="s">
        <v>473</v>
      </c>
      <c r="X3" s="155" t="s">
        <v>474</v>
      </c>
      <c r="Y3" s="155" t="s">
        <v>475</v>
      </c>
      <c r="Z3" s="155" t="s">
        <v>476</v>
      </c>
      <c r="AA3" s="155" t="s">
        <v>477</v>
      </c>
      <c r="AB3" s="155" t="s">
        <v>478</v>
      </c>
      <c r="AC3" s="155" t="s">
        <v>479</v>
      </c>
      <c r="AD3" s="156" t="s">
        <v>480</v>
      </c>
      <c r="AE3" s="157" t="s">
        <v>481</v>
      </c>
      <c r="AF3" s="157" t="s">
        <v>504</v>
      </c>
      <c r="AG3" s="158" t="s">
        <v>482</v>
      </c>
      <c r="AH3" s="158" t="s">
        <v>513</v>
      </c>
      <c r="AI3" s="158" t="s">
        <v>483</v>
      </c>
      <c r="AJ3" s="158" t="s">
        <v>484</v>
      </c>
      <c r="AK3" s="158" t="s">
        <v>485</v>
      </c>
      <c r="AL3" s="158" t="s">
        <v>514</v>
      </c>
      <c r="AM3" s="158" t="s">
        <v>472</v>
      </c>
      <c r="AN3" s="158" t="s">
        <v>486</v>
      </c>
      <c r="AO3" s="158" t="s">
        <v>515</v>
      </c>
      <c r="AP3" s="158" t="s">
        <v>487</v>
      </c>
      <c r="AQ3" s="158" t="s">
        <v>516</v>
      </c>
      <c r="AR3" s="158" t="s">
        <v>521</v>
      </c>
      <c r="AS3" s="158" t="s">
        <v>488</v>
      </c>
      <c r="AT3" s="158" t="s">
        <v>489</v>
      </c>
      <c r="AU3" s="158" t="s">
        <v>490</v>
      </c>
      <c r="AV3" s="158" t="s">
        <v>517</v>
      </c>
      <c r="AW3" s="158" t="s">
        <v>491</v>
      </c>
      <c r="AX3" s="158" t="s">
        <v>492</v>
      </c>
      <c r="AY3" s="158" t="s">
        <v>518</v>
      </c>
      <c r="AZ3" s="158" t="s">
        <v>521</v>
      </c>
      <c r="BA3" s="158" t="s">
        <v>493</v>
      </c>
      <c r="BB3" s="158" t="s">
        <v>519</v>
      </c>
      <c r="BC3" s="158" t="s">
        <v>494</v>
      </c>
      <c r="BD3" s="158" t="s">
        <v>520</v>
      </c>
      <c r="BE3" s="158" t="s">
        <v>495</v>
      </c>
      <c r="BF3" s="158" t="s">
        <v>496</v>
      </c>
      <c r="BG3" s="158" t="s">
        <v>497</v>
      </c>
      <c r="BH3" s="158" t="s">
        <v>498</v>
      </c>
      <c r="BI3" s="158" t="s">
        <v>499</v>
      </c>
      <c r="BJ3" s="158" t="s">
        <v>500</v>
      </c>
      <c r="BK3" s="159" t="s">
        <v>501</v>
      </c>
      <c r="BL3" s="158" t="s">
        <v>512</v>
      </c>
      <c r="BM3" s="158" t="s">
        <v>511</v>
      </c>
      <c r="BN3" s="158" t="s">
        <v>522</v>
      </c>
      <c r="BO3" s="159" t="s">
        <v>510</v>
      </c>
      <c r="BP3" s="168" t="s">
        <v>505</v>
      </c>
      <c r="BQ3" s="168" t="s">
        <v>506</v>
      </c>
      <c r="BR3" s="168" t="s">
        <v>507</v>
      </c>
      <c r="BS3" s="168" t="s">
        <v>508</v>
      </c>
    </row>
    <row r="4" spans="1:71">
      <c r="A4" s="59">
        <v>454</v>
      </c>
      <c r="B4" s="59">
        <v>1621141</v>
      </c>
      <c r="C4" s="160">
        <v>107843752.029026</v>
      </c>
      <c r="D4" s="59">
        <v>36998906</v>
      </c>
      <c r="E4" s="59">
        <v>36998906</v>
      </c>
      <c r="F4" s="59">
        <v>70844846.029026002</v>
      </c>
      <c r="G4" s="59">
        <v>3.125</v>
      </c>
      <c r="H4" s="59">
        <v>-7005519790.0321703</v>
      </c>
      <c r="I4" s="59">
        <v>415</v>
      </c>
      <c r="J4" s="59">
        <v>403</v>
      </c>
      <c r="K4" s="59">
        <v>0</v>
      </c>
      <c r="L4" s="59">
        <v>403</v>
      </c>
      <c r="M4" s="59">
        <v>415</v>
      </c>
      <c r="N4" s="59">
        <v>0</v>
      </c>
      <c r="O4" s="59">
        <v>0</v>
      </c>
      <c r="P4" s="59">
        <v>0</v>
      </c>
      <c r="Q4" s="59">
        <v>0</v>
      </c>
      <c r="R4" s="59">
        <v>2</v>
      </c>
      <c r="S4" s="59">
        <v>1</v>
      </c>
      <c r="T4" s="59">
        <f t="shared" ref="T4:T67" si="0">COUNTIFS(I4, "&gt;400", I4, "&lt;500")+COUNTIFS(L4, "&gt;400", L4, "&lt;500")+COUNTIFS(O4, "&gt;400", O4, "&lt;500")</f>
        <v>2</v>
      </c>
      <c r="U4" s="59">
        <f t="shared" ref="U4:U67" si="1">COUNTIFS(J4, "&gt;200", J4, "&lt;400")+COUNTIFS(L4, "&gt;200", L4, "&lt;400")+COUNTIFS(O4, "&gt;200", O4, "&lt;400")</f>
        <v>0</v>
      </c>
      <c r="V4" s="59">
        <f t="shared" ref="V4:V67" si="2">COUNTIF($I4, 102)+COUNTIF($L4, 102)+COUNTIF($O4, 102)</f>
        <v>0</v>
      </c>
      <c r="W4" s="59">
        <f t="shared" ref="W4:W67" si="3">IF(AND(J4&gt;399, J4&lt;500), 1,0) + IF(AND(K4&gt;399, K4&lt;500), 1,0) +IF(AND(M4&gt;399, M4&lt;500), 1,0) +IF(AND(N4&gt;399, N4&lt;500), 1,0) +IF(AND(P4&gt;399, P4&lt;500), 1,0) +IF(AND(Q4&gt;399, Q4&lt;500), 1,0)</f>
        <v>2</v>
      </c>
      <c r="X4" s="59">
        <f t="shared" ref="X4:X67" si="4">IF(AND(J4&gt;700, J4&lt;890), 1,0) + IF(AND(K4&gt;700, K4&lt;890), 1,0) +IF(AND(M4&gt;700, M4&lt;890), 1,0) +IF(AND(N4&gt;700, N4&lt;890), 1,0) +IF(AND(P4&gt;700, P4&lt;890), 1,0) +IF(AND(Q4&gt;700, Q4&lt;890), 1,0)</f>
        <v>0</v>
      </c>
      <c r="Y4" s="59">
        <f t="shared" ref="Y4:Y67" si="5">IF(AND(J4&gt;200, J4&lt;400), 1,0) + IF(AND(K4&gt;200, K4&lt;400), 1,0) +IF(AND(M4&gt;200, M4&lt;400), 1,0) +IF(AND(N4&gt;200, N4&lt;400), 1,0) +IF(AND(P4&gt;200, P4&lt;400), 1,0) +IF(AND(Q4&gt;200, Q4&lt;400), 1,0)</f>
        <v>0</v>
      </c>
      <c r="Z4" s="59">
        <f t="shared" ref="Z4:Z67" si="6">IF(J4=101, 1,0) + IF(K4=101, 1,0) +IF(M4=101, 1,0) +IF(N4=101, 1,0) +IF(P4=101, 1,0) +IF(Q4=101, 1,0)</f>
        <v>0</v>
      </c>
      <c r="AA4" s="59">
        <f t="shared" ref="AA4:AA67" si="7">IF(J4=102, 1,0) + IF(K4=102, 1,0) +IF(M4=102, 1,0) +IF(N4=102, 1,0) +IF(P4=102, 1,0) +IF(Q4=102, 1,0)</f>
        <v>0</v>
      </c>
      <c r="AB4" s="59">
        <f t="shared" ref="AB4:AB67" si="8">IF(AND(J4&gt;500, J4&lt;600), 1,0) + IF(AND(K4&gt;500, K4&lt;600), 1,0) +IF(AND(M4&gt;500, M4&lt;600), 1,0) +IF(AND(N4&gt;500, N4&lt;600), 1,0) +IF(AND(P4&gt;500, P4&lt;600), 1,0) +IF(AND(Q4&gt;500, Q4&lt;600), 1,0)</f>
        <v>0</v>
      </c>
      <c r="AC4" s="59">
        <f t="shared" ref="AC4:AC67" si="9">IF(AND(J4&gt;0, SUM(W4:AB4)=0), 1,0) + IF(AND(K4&gt;0, SUM(W4:AB4)=0), 1,0) +IF(AND(M4&gt;0, SUM(W4:AB4)=0), 1,0) +IF(AND(N4&gt;0, SUM(W4:AB4)=0), 1,0) +IF(AND(P4&gt;0, SUM(W4:AB4)=0), 1,0) +IF(AND(Q4&gt;0, SUM(W4:AB4)=0), 1,0)</f>
        <v>0</v>
      </c>
      <c r="AD4" s="166">
        <f>COUNTIF(I4, 101)+COUNTIF(L4, 101)+COUNTIF(O4, 101)</f>
        <v>0</v>
      </c>
      <c r="AE4" s="169">
        <f t="shared" ref="AE4:AE67" si="10">IF(AD4=1, 1,0)</f>
        <v>0</v>
      </c>
      <c r="AF4" s="169">
        <f t="shared" ref="AF4:AF67" si="11">IF(AD4&gt;=2, 1,0)</f>
        <v>0</v>
      </c>
      <c r="AG4" s="169">
        <f t="shared" ref="AG4:AG67" si="12">IF(IF(I4=101,1,0) * IF(J4&lt;&gt;0, 1,0) +IF(I4=101,1,0)* IF(K4&lt;&gt;0, 1,0) + IF(L4=101,1,0) * IF(M4&lt;&gt;0, 1,0) +IF(L4=101,1,0)* IF(N4&lt;&gt;0, 1,0) + IF(O4=101,1,0) * IF(P4&lt;&gt;0, 1,0) +IF(O4=101,1,0)* IF(Q4&lt;&gt;0, 1,0)&gt;0, 1,0)</f>
        <v>0</v>
      </c>
      <c r="AH4" s="169">
        <f t="shared" ref="AH4:AH67" si="13">IF(AG4=0, 1,0)</f>
        <v>1</v>
      </c>
      <c r="AI4" s="169">
        <f t="shared" ref="AI4:AI67" si="14">IF(AND(AD4&gt;0, T4&gt;0), 1, 0)</f>
        <v>0</v>
      </c>
      <c r="AJ4" s="169">
        <f t="shared" ref="AJ4:AJ67" si="15">IF(AND(AD4&gt;0, V4&gt;0), 1, 0)</f>
        <v>0</v>
      </c>
      <c r="AK4" s="169">
        <f t="shared" ref="AK4:AK67" si="16">IF(AND(AD4&gt;0, U4&gt;0), 1, 0)</f>
        <v>0</v>
      </c>
      <c r="AL4" s="169">
        <f t="shared" ref="AL4:AL67" si="17">IF(SUM(AI4:AK4)&gt;0,0,1)</f>
        <v>1</v>
      </c>
      <c r="AM4" s="169">
        <f t="shared" ref="AM4:AM67" si="18">IF(V4&gt;0, 1,0)</f>
        <v>0</v>
      </c>
      <c r="AN4" s="169">
        <f t="shared" ref="AN4:AN67" si="19">IF(I4=102,1,0) * IF(J4&lt;&gt;0, 1,0) +IF(I4=102,1,0)* IF(K4&lt;&gt;0, 1,0) + IF(L4=102,1,0) * IF(M4&lt;&gt;0, 1,0) +IF(L4=102,1,0)* IF(N4&lt;&gt;0, 1,0) + IF(O4=102,1,0) * IF(P4&lt;&gt;0, 1,0) +IF(O4=102,1,0)* IF(Q4&lt;&gt;0, 1,0)</f>
        <v>0</v>
      </c>
      <c r="AO4" s="169">
        <f t="shared" ref="AO4:AO67" si="20">IF(AN4=0, 1,0)</f>
        <v>1</v>
      </c>
      <c r="AP4" s="169">
        <f t="shared" ref="AP4:AP67" si="21">IF(V4&gt;1,1,0)</f>
        <v>0</v>
      </c>
      <c r="AQ4" s="169">
        <f t="shared" ref="AQ4:AQ67" si="22">IF(V4 = 1, 1, 0)</f>
        <v>0</v>
      </c>
      <c r="AR4" s="169">
        <f t="shared" ref="AR4:AR67" si="23">IF(SUM(AS4:AU4)&gt;0, 1,0)</f>
        <v>0</v>
      </c>
      <c r="AS4" s="169">
        <f t="shared" ref="AS4:AS67" si="24">IF(AND(T4&gt;0, V4&gt;0), 1,0)</f>
        <v>0</v>
      </c>
      <c r="AT4" s="169">
        <f t="shared" ref="AT4:AT67" si="25">AJ4</f>
        <v>0</v>
      </c>
      <c r="AU4" s="169">
        <f t="shared" ref="AU4:AU67" si="26">IF(AND(V4&gt;0, U4&gt;0),1,0)</f>
        <v>0</v>
      </c>
      <c r="AV4" s="169">
        <f t="shared" ref="AV4:AV67" si="27">IF(SUM(AS4:AU4)&gt;0,0,1)</f>
        <v>1</v>
      </c>
      <c r="AW4" s="169">
        <f t="shared" ref="AW4:AW67" si="28">IF(T4&gt;0,1,0)</f>
        <v>1</v>
      </c>
      <c r="AX4" s="169">
        <f t="shared" ref="AX4:AX67" si="29">IF(T4&gt;1, 1,0)</f>
        <v>1</v>
      </c>
      <c r="AY4" s="169">
        <f>IF(T4=1, 1, 0)</f>
        <v>0</v>
      </c>
      <c r="AZ4" s="169">
        <f t="shared" ref="AZ4:AZ67" si="30">IF(SUM(AS4,AI4)&gt;0,1,0)</f>
        <v>0</v>
      </c>
      <c r="BA4" s="169">
        <f t="shared" ref="BA4:BA67" si="31">IF(AND(AW4&gt;0, X4&gt;0),1,0)+IF(AND(AW4&gt;0, (COUNTIFS(I4, "&gt;700", L4, "&gt;700", O4, "&gt;700")&gt;0)),1,0)</f>
        <v>0</v>
      </c>
      <c r="BB4" s="169">
        <f t="shared" ref="BB4:BB67" si="32">IF(BA4 = 0, 1,0)</f>
        <v>1</v>
      </c>
      <c r="BC4" s="169">
        <f t="shared" ref="BC4:BC67" si="33">IF(COUNTIFS(I4, "&gt;400", I4,"&lt;600"),1,0) * IF(COUNTIFS(J4,"&gt;0", J4,"&lt;700")+  COUNTIFS(K4,"&gt;0", K4,"&lt;700")&gt;0,1,0) + IF(COUNTIFS(L4, "&gt;400", L4,"&lt;600"),1,0) * IF(COUNTIFS(M4,"&gt;0", M4,"&lt;700")+ COUNTIFS(N4,"&gt;0", N4,"&lt;700")&gt;0,1,0) + IF(COUNTIFS(O4, "&gt;400", O4,"&lt;600"),1,0) * IF(COUNTIFS(P4,"&gt;0", P4,"&lt;700")+  COUNTIFS(Q4,"&gt;0", Q4,"&lt;700")&gt;0,1,0)</f>
        <v>2</v>
      </c>
      <c r="BD4" s="169">
        <f t="shared" ref="BD4:BD67" si="34">IF(BC4 = 0, 1,0)</f>
        <v>0</v>
      </c>
      <c r="BE4" s="169">
        <f t="shared" ref="BE4:BE67" si="35">COUNTIF(I4, 406)+COUNTIF(L4, 406)+COUNTIF(O4, 406)</f>
        <v>0</v>
      </c>
      <c r="BF4" s="169">
        <f t="shared" ref="BF4:BF67" si="36">COUNTIF(I4, 417)+COUNTIF(L4, 417)+COUNTIF(O4, 417)</f>
        <v>0</v>
      </c>
      <c r="BG4" s="169">
        <f t="shared" ref="BG4:BG67" si="37">COUNTIF(I4, 403)+COUNTIF(L4, 403)+COUNTIF(O4, 403)</f>
        <v>1</v>
      </c>
      <c r="BH4" s="169">
        <f t="shared" ref="BH4:BH67" si="38">COUNTIF(I4, 415)+COUNTIF(L4, 415)+COUNTIF(O4, 415)</f>
        <v>1</v>
      </c>
      <c r="BI4" s="169">
        <f t="shared" ref="BI4:BI67" si="39">COUNTIF(I4, 405)+COUNTIF(L4, 405)+COUNTIF(O4, 405)</f>
        <v>0</v>
      </c>
      <c r="BJ4" s="169">
        <f t="shared" ref="BJ4:BJ67" si="40">IF(OR(COUNTIF(I4, 416)=1, COUNTIF(I4, 412)=1), 1,0)   +IF(OR(COUNTIF(L4, 416)=1, COUNTIF(L4, 412)=1), 1,0)+IF(OR(COUNTIF(O4, 416)=1, COUNTIF(O4, 412)=1), 1,0)</f>
        <v>0</v>
      </c>
      <c r="BK4" s="167">
        <f t="shared" ref="BK4:BK67" si="41">IF(AND(AW4&gt;0, SUM(BE4:BJ4) = 0), 1,0)</f>
        <v>0</v>
      </c>
      <c r="BL4" s="169">
        <f>IF(R4 = 1, 1,0)</f>
        <v>0</v>
      </c>
      <c r="BM4" s="169">
        <f>IF(R4 = 2, 1,0)</f>
        <v>1</v>
      </c>
      <c r="BN4" s="169">
        <f>IF(S4 = 1, 0,1)</f>
        <v>0</v>
      </c>
      <c r="BO4" s="169">
        <f>IF(S4 = 1, 1,0)</f>
        <v>1</v>
      </c>
      <c r="BP4" s="36">
        <f>IF(SUM($AE$2:$AF$2)&gt;0, SUMPRODUCT($AE$2:$AF$2, AE4:AF4),IF(SUM(AE4:AF4)&gt;0, 0,1))*SUMPRODUCT($AG$2:$AH$2, AG4:AH4)*SUMPRODUCT($AI$2:$AL$2, AI4:AL4)*SUMPRODUCT($BL$2:$BM$2,BL4:BM4)*SUMPRODUCT($BN$2:$BO$2,BN4:BO4)</f>
        <v>0</v>
      </c>
      <c r="BQ4">
        <f>(SUMPRODUCT($AN$2:$AO$2, AN4:AO4)*SUMPRODUCT($AP$2:$AR$2, AP4:AR4)*SUMPRODUCT($AS$2:$AV$2, AS4:AV4))*SUMPRODUCT($BL$2:$BM$2,BL4:BM4)*SUMPRODUCT($BN$2:$BO$2,BN4:BO4)</f>
        <v>0</v>
      </c>
      <c r="BR4" s="36">
        <f>SUMPRODUCT($AX$2:$AZ$2, AX4:AZ4)*SUMPRODUCT($BA$2:$BB$2, BA4:BB4)*SUMPRODUCT($BC$2:$BD$2, BC4:BD4)*SUMPRODUCT($BE$2:$BK$2, BE4:BK4)*SUMPRODUCT($BL$2:$BM$2,BL4:BM4)*SUMPRODUCT($BN$2:$BO$2,BN4:BO4)</f>
        <v>4</v>
      </c>
      <c r="BS4" t="e">
        <f t="shared" ref="BS4:BS67" si="42">IF((BP4*$AD$2+BQ4*$AM$2+BR4*$AW$2)&gt;0,  G4,NA())</f>
        <v>#N/A</v>
      </c>
    </row>
    <row r="5" spans="1:71">
      <c r="A5" s="59">
        <v>142</v>
      </c>
      <c r="B5" s="59">
        <v>112201</v>
      </c>
      <c r="C5" s="160">
        <v>41904763.213090703</v>
      </c>
      <c r="D5" s="59">
        <v>2964285.75</v>
      </c>
      <c r="E5" s="59">
        <v>2964285.75</v>
      </c>
      <c r="F5" s="59">
        <v>38940477.463090703</v>
      </c>
      <c r="G5" s="59">
        <v>9.5238094329834002</v>
      </c>
      <c r="H5" s="59">
        <v>-2014053776.3129799</v>
      </c>
      <c r="I5" s="59">
        <v>101</v>
      </c>
      <c r="J5" s="59">
        <v>0</v>
      </c>
      <c r="K5" s="59">
        <v>0</v>
      </c>
      <c r="L5" s="59">
        <v>101</v>
      </c>
      <c r="M5" s="59">
        <v>0</v>
      </c>
      <c r="N5" s="59">
        <v>0</v>
      </c>
      <c r="O5" s="59">
        <v>0</v>
      </c>
      <c r="P5" s="59">
        <v>0</v>
      </c>
      <c r="Q5" s="59">
        <v>0</v>
      </c>
      <c r="R5" s="59">
        <v>1</v>
      </c>
      <c r="S5" s="59">
        <v>0</v>
      </c>
      <c r="T5" s="59">
        <f t="shared" si="0"/>
        <v>0</v>
      </c>
      <c r="U5" s="59">
        <f t="shared" si="1"/>
        <v>0</v>
      </c>
      <c r="V5" s="59">
        <f t="shared" si="2"/>
        <v>0</v>
      </c>
      <c r="W5" s="59">
        <f t="shared" si="3"/>
        <v>0</v>
      </c>
      <c r="X5" s="59">
        <f t="shared" si="4"/>
        <v>0</v>
      </c>
      <c r="Y5" s="59">
        <f t="shared" si="5"/>
        <v>0</v>
      </c>
      <c r="Z5" s="59">
        <f t="shared" si="6"/>
        <v>0</v>
      </c>
      <c r="AA5" s="59">
        <f t="shared" si="7"/>
        <v>0</v>
      </c>
      <c r="AB5" s="59">
        <f t="shared" si="8"/>
        <v>0</v>
      </c>
      <c r="AC5" s="59">
        <f t="shared" si="9"/>
        <v>0</v>
      </c>
      <c r="AD5" s="166">
        <f>COUNTIF(I5, 101)+COUNTIF(L5, 101)+COUNTIF(O5, 101)</f>
        <v>2</v>
      </c>
      <c r="AE5" s="169">
        <f t="shared" si="10"/>
        <v>0</v>
      </c>
      <c r="AF5" s="169">
        <f t="shared" si="11"/>
        <v>1</v>
      </c>
      <c r="AG5" s="169">
        <f t="shared" si="12"/>
        <v>0</v>
      </c>
      <c r="AH5" s="169">
        <f t="shared" si="13"/>
        <v>1</v>
      </c>
      <c r="AI5" s="169">
        <f t="shared" si="14"/>
        <v>0</v>
      </c>
      <c r="AJ5" s="169">
        <f t="shared" si="15"/>
        <v>0</v>
      </c>
      <c r="AK5" s="169">
        <f t="shared" si="16"/>
        <v>0</v>
      </c>
      <c r="AL5" s="169">
        <f t="shared" si="17"/>
        <v>1</v>
      </c>
      <c r="AM5" s="169">
        <f t="shared" si="18"/>
        <v>0</v>
      </c>
      <c r="AN5" s="169">
        <f t="shared" si="19"/>
        <v>0</v>
      </c>
      <c r="AO5" s="169">
        <f t="shared" si="20"/>
        <v>1</v>
      </c>
      <c r="AP5" s="169">
        <f t="shared" si="21"/>
        <v>0</v>
      </c>
      <c r="AQ5" s="169">
        <f t="shared" si="22"/>
        <v>0</v>
      </c>
      <c r="AR5" s="169">
        <f t="shared" si="23"/>
        <v>0</v>
      </c>
      <c r="AS5" s="169">
        <f t="shared" si="24"/>
        <v>0</v>
      </c>
      <c r="AT5" s="169">
        <f t="shared" si="25"/>
        <v>0</v>
      </c>
      <c r="AU5" s="169">
        <f t="shared" si="26"/>
        <v>0</v>
      </c>
      <c r="AV5" s="169">
        <f t="shared" si="27"/>
        <v>1</v>
      </c>
      <c r="AW5" s="169">
        <f t="shared" si="28"/>
        <v>0</v>
      </c>
      <c r="AX5" s="169">
        <f t="shared" si="29"/>
        <v>0</v>
      </c>
      <c r="AY5" s="169">
        <f t="shared" ref="AY5:AY68" si="43">IF(T5=1, 1, 0)</f>
        <v>0</v>
      </c>
      <c r="AZ5" s="169">
        <f t="shared" si="30"/>
        <v>0</v>
      </c>
      <c r="BA5" s="169">
        <f t="shared" si="31"/>
        <v>0</v>
      </c>
      <c r="BB5" s="169">
        <f t="shared" si="32"/>
        <v>1</v>
      </c>
      <c r="BC5" s="169">
        <f t="shared" si="33"/>
        <v>0</v>
      </c>
      <c r="BD5" s="169">
        <f t="shared" si="34"/>
        <v>1</v>
      </c>
      <c r="BE5" s="169">
        <f t="shared" si="35"/>
        <v>0</v>
      </c>
      <c r="BF5" s="169">
        <f t="shared" si="36"/>
        <v>0</v>
      </c>
      <c r="BG5" s="169">
        <f t="shared" si="37"/>
        <v>0</v>
      </c>
      <c r="BH5" s="169">
        <f t="shared" si="38"/>
        <v>0</v>
      </c>
      <c r="BI5" s="169">
        <f t="shared" si="39"/>
        <v>0</v>
      </c>
      <c r="BJ5" s="169">
        <f t="shared" si="40"/>
        <v>0</v>
      </c>
      <c r="BK5" s="167">
        <f t="shared" si="41"/>
        <v>0</v>
      </c>
      <c r="BL5" s="169">
        <f t="shared" ref="BL5:BL68" si="44">IF(R5 = 1, 1,0)</f>
        <v>1</v>
      </c>
      <c r="BM5" s="169">
        <f t="shared" ref="BM5:BM68" si="45">IF(R5 = 2, 1,0)</f>
        <v>0</v>
      </c>
      <c r="BN5" s="169">
        <f t="shared" ref="BN5:BN68" si="46">IF(S5 = 1, 0,1)</f>
        <v>1</v>
      </c>
      <c r="BO5" s="169">
        <f t="shared" ref="BO5:BO68" si="47">IF(S5 = 1, 1,0)</f>
        <v>0</v>
      </c>
      <c r="BP5" s="36">
        <f t="shared" ref="BP5:BP68" si="48">IF(SUM($AE$2:$AF$2)&gt;0, SUMPRODUCT($AE$2:$AF$2, AE5:AF5),IF(SUM(AE5:AF5)&gt;0, 0,1))*SUMPRODUCT($AG$2:$AH$2, AG5:AH5)*SUMPRODUCT($AI$2:$AL$2, AI5:AL5)*SUMPRODUCT($BL$2:$BM$2,BL5:BM5)*SUMPRODUCT($BN$2:$BO$2,BN5:BO5)</f>
        <v>1</v>
      </c>
      <c r="BQ5">
        <f t="shared" ref="BQ5:BQ68" si="49">(SUMPRODUCT($AN$2:$AO$2, AN5:AO5)*SUMPRODUCT($AP$2:$AR$2, AP5:AR5)*SUMPRODUCT($AS$2:$AV$2, AS5:AV5))*SUMPRODUCT($BL$2:$BM$2,BL5:BM5)*SUMPRODUCT($BN$2:$BO$2,BN5:BO5)</f>
        <v>0</v>
      </c>
      <c r="BR5" s="36">
        <f t="shared" ref="BR5:BR68" si="50">SUMPRODUCT($AX$2:$AZ$2, AX5:AZ5)*SUMPRODUCT($BA$2:$BB$2, BA5:BB5)*SUMPRODUCT($BC$2:$BD$2, BC5:BD5)*SUMPRODUCT($BE$2:$BK$2, BE5:BK5)*SUMPRODUCT($BL$2:$BM$2,BL5:BM5)*SUMPRODUCT($BN$2:$BO$2,BN5:BO5)</f>
        <v>0</v>
      </c>
      <c r="BS5" t="e">
        <f t="shared" si="42"/>
        <v>#N/A</v>
      </c>
    </row>
    <row r="6" spans="1:71">
      <c r="A6" s="59">
        <v>158</v>
      </c>
      <c r="B6" s="59">
        <v>121231</v>
      </c>
      <c r="C6" s="160">
        <v>1071428.5668669899</v>
      </c>
      <c r="D6" s="59">
        <v>450000</v>
      </c>
      <c r="E6" s="59">
        <v>771428.5625</v>
      </c>
      <c r="F6" s="59">
        <v>300000.00436699198</v>
      </c>
      <c r="G6" s="59">
        <v>10.7142856121063</v>
      </c>
      <c r="H6" s="59">
        <v>-2386617162.1112099</v>
      </c>
      <c r="I6" s="59">
        <v>0</v>
      </c>
      <c r="J6" s="59">
        <v>0</v>
      </c>
      <c r="K6" s="59">
        <v>0</v>
      </c>
      <c r="L6" s="59">
        <v>301</v>
      </c>
      <c r="M6" s="59">
        <v>0</v>
      </c>
      <c r="N6" s="59">
        <v>0</v>
      </c>
      <c r="O6" s="59">
        <v>0</v>
      </c>
      <c r="P6" s="59">
        <v>0</v>
      </c>
      <c r="Q6" s="59">
        <v>0</v>
      </c>
      <c r="R6" s="59">
        <v>2</v>
      </c>
      <c r="S6" s="59">
        <v>0</v>
      </c>
      <c r="T6" s="165">
        <f t="shared" si="0"/>
        <v>0</v>
      </c>
      <c r="U6" s="59">
        <f t="shared" si="1"/>
        <v>1</v>
      </c>
      <c r="V6" s="165">
        <f t="shared" si="2"/>
        <v>0</v>
      </c>
      <c r="W6" s="59">
        <f t="shared" si="3"/>
        <v>0</v>
      </c>
      <c r="X6" s="59">
        <f t="shared" si="4"/>
        <v>0</v>
      </c>
      <c r="Y6" s="59">
        <f t="shared" si="5"/>
        <v>0</v>
      </c>
      <c r="Z6" s="59">
        <f t="shared" si="6"/>
        <v>0</v>
      </c>
      <c r="AA6" s="59">
        <f t="shared" si="7"/>
        <v>0</v>
      </c>
      <c r="AB6" s="59">
        <f t="shared" si="8"/>
        <v>0</v>
      </c>
      <c r="AC6" s="59">
        <f t="shared" si="9"/>
        <v>0</v>
      </c>
      <c r="AD6" s="166">
        <f>IF(COUNTIF(I6, 101)+COUNTIF(L6, 101)+COUNTIF(O6, 101)&gt;0, 1, 0)</f>
        <v>0</v>
      </c>
      <c r="AE6" s="169">
        <f t="shared" si="10"/>
        <v>0</v>
      </c>
      <c r="AF6" s="169">
        <f t="shared" si="11"/>
        <v>0</v>
      </c>
      <c r="AG6" s="169">
        <f t="shared" si="12"/>
        <v>0</v>
      </c>
      <c r="AH6" s="169">
        <f t="shared" si="13"/>
        <v>1</v>
      </c>
      <c r="AI6" s="169">
        <f t="shared" si="14"/>
        <v>0</v>
      </c>
      <c r="AJ6" s="169">
        <f t="shared" si="15"/>
        <v>0</v>
      </c>
      <c r="AK6" s="169">
        <f t="shared" si="16"/>
        <v>0</v>
      </c>
      <c r="AL6" s="169">
        <f t="shared" si="17"/>
        <v>1</v>
      </c>
      <c r="AM6" s="169">
        <f t="shared" si="18"/>
        <v>0</v>
      </c>
      <c r="AN6" s="169">
        <f t="shared" si="19"/>
        <v>0</v>
      </c>
      <c r="AO6" s="169">
        <f t="shared" si="20"/>
        <v>1</v>
      </c>
      <c r="AP6" s="169">
        <f t="shared" si="21"/>
        <v>0</v>
      </c>
      <c r="AQ6" s="169">
        <f t="shared" si="22"/>
        <v>0</v>
      </c>
      <c r="AR6" s="169">
        <f t="shared" si="23"/>
        <v>0</v>
      </c>
      <c r="AS6" s="169">
        <f t="shared" si="24"/>
        <v>0</v>
      </c>
      <c r="AT6" s="169">
        <f t="shared" si="25"/>
        <v>0</v>
      </c>
      <c r="AU6" s="169">
        <f t="shared" si="26"/>
        <v>0</v>
      </c>
      <c r="AV6" s="169">
        <f t="shared" si="27"/>
        <v>1</v>
      </c>
      <c r="AW6" s="169">
        <f t="shared" si="28"/>
        <v>0</v>
      </c>
      <c r="AX6" s="169">
        <f t="shared" si="29"/>
        <v>0</v>
      </c>
      <c r="AY6" s="169">
        <f t="shared" si="43"/>
        <v>0</v>
      </c>
      <c r="AZ6" s="169">
        <f t="shared" si="30"/>
        <v>0</v>
      </c>
      <c r="BA6" s="169">
        <f t="shared" si="31"/>
        <v>0</v>
      </c>
      <c r="BB6" s="169">
        <f t="shared" si="32"/>
        <v>1</v>
      </c>
      <c r="BC6" s="169">
        <f t="shared" si="33"/>
        <v>0</v>
      </c>
      <c r="BD6" s="169">
        <f t="shared" si="34"/>
        <v>1</v>
      </c>
      <c r="BE6" s="169">
        <f t="shared" si="35"/>
        <v>0</v>
      </c>
      <c r="BF6" s="169">
        <f t="shared" si="36"/>
        <v>0</v>
      </c>
      <c r="BG6" s="169">
        <f t="shared" si="37"/>
        <v>0</v>
      </c>
      <c r="BH6" s="169">
        <f t="shared" si="38"/>
        <v>0</v>
      </c>
      <c r="BI6" s="169">
        <f t="shared" si="39"/>
        <v>0</v>
      </c>
      <c r="BJ6" s="169">
        <f t="shared" si="40"/>
        <v>0</v>
      </c>
      <c r="BK6" s="167">
        <f t="shared" si="41"/>
        <v>0</v>
      </c>
      <c r="BL6" s="169">
        <f t="shared" si="44"/>
        <v>0</v>
      </c>
      <c r="BM6" s="169">
        <f t="shared" si="45"/>
        <v>1</v>
      </c>
      <c r="BN6" s="169">
        <f t="shared" si="46"/>
        <v>1</v>
      </c>
      <c r="BO6" s="169">
        <f t="shared" si="47"/>
        <v>0</v>
      </c>
      <c r="BP6" s="36">
        <f t="shared" si="48"/>
        <v>0</v>
      </c>
      <c r="BQ6">
        <f t="shared" si="49"/>
        <v>0</v>
      </c>
      <c r="BR6" s="36">
        <f t="shared" si="50"/>
        <v>0</v>
      </c>
      <c r="BS6" t="e">
        <f t="shared" si="42"/>
        <v>#N/A</v>
      </c>
    </row>
    <row r="7" spans="1:71">
      <c r="A7" s="59">
        <v>119</v>
      </c>
      <c r="B7" s="59">
        <v>111114</v>
      </c>
      <c r="C7" s="160">
        <v>50000000.938688003</v>
      </c>
      <c r="D7" s="59">
        <v>20425715</v>
      </c>
      <c r="E7" s="59">
        <v>20425715</v>
      </c>
      <c r="F7" s="59">
        <v>29574285.938687999</v>
      </c>
      <c r="G7" s="59">
        <v>11.4285712242126</v>
      </c>
      <c r="H7" s="59">
        <v>-1837192754.55003</v>
      </c>
      <c r="I7" s="59">
        <v>102</v>
      </c>
      <c r="J7" s="59">
        <v>0</v>
      </c>
      <c r="K7" s="59">
        <v>0</v>
      </c>
      <c r="L7" s="59">
        <v>102</v>
      </c>
      <c r="M7" s="59">
        <v>0</v>
      </c>
      <c r="N7" s="59">
        <v>0</v>
      </c>
      <c r="O7" s="59">
        <v>0</v>
      </c>
      <c r="P7" s="59">
        <v>0</v>
      </c>
      <c r="Q7" s="59">
        <v>0</v>
      </c>
      <c r="R7" s="59">
        <v>1</v>
      </c>
      <c r="S7" s="59">
        <v>0</v>
      </c>
      <c r="T7" s="59">
        <f t="shared" si="0"/>
        <v>0</v>
      </c>
      <c r="U7" s="59">
        <f t="shared" si="1"/>
        <v>0</v>
      </c>
      <c r="V7" s="59">
        <f t="shared" si="2"/>
        <v>2</v>
      </c>
      <c r="W7" s="59">
        <f t="shared" si="3"/>
        <v>0</v>
      </c>
      <c r="X7" s="59">
        <f t="shared" si="4"/>
        <v>0</v>
      </c>
      <c r="Y7" s="59">
        <f t="shared" si="5"/>
        <v>0</v>
      </c>
      <c r="Z7" s="59">
        <f t="shared" si="6"/>
        <v>0</v>
      </c>
      <c r="AA7" s="59">
        <f t="shared" si="7"/>
        <v>0</v>
      </c>
      <c r="AB7" s="59">
        <f t="shared" si="8"/>
        <v>0</v>
      </c>
      <c r="AC7" s="59">
        <f t="shared" si="9"/>
        <v>0</v>
      </c>
      <c r="AD7" s="166">
        <f t="shared" ref="AD7:AD70" si="51">COUNTIF(I7, 101)+COUNTIF(L7, 101)+COUNTIF(O7, 101)</f>
        <v>0</v>
      </c>
      <c r="AE7" s="169">
        <f t="shared" si="10"/>
        <v>0</v>
      </c>
      <c r="AF7" s="169">
        <f t="shared" si="11"/>
        <v>0</v>
      </c>
      <c r="AG7" s="169">
        <f t="shared" si="12"/>
        <v>0</v>
      </c>
      <c r="AH7" s="169">
        <f t="shared" si="13"/>
        <v>1</v>
      </c>
      <c r="AI7" s="169">
        <f t="shared" si="14"/>
        <v>0</v>
      </c>
      <c r="AJ7" s="169">
        <f t="shared" si="15"/>
        <v>0</v>
      </c>
      <c r="AK7" s="169">
        <f t="shared" si="16"/>
        <v>0</v>
      </c>
      <c r="AL7" s="169">
        <f t="shared" si="17"/>
        <v>1</v>
      </c>
      <c r="AM7" s="169">
        <f t="shared" si="18"/>
        <v>1</v>
      </c>
      <c r="AN7" s="169">
        <f t="shared" si="19"/>
        <v>0</v>
      </c>
      <c r="AO7" s="169">
        <f t="shared" si="20"/>
        <v>1</v>
      </c>
      <c r="AP7" s="169">
        <f t="shared" si="21"/>
        <v>1</v>
      </c>
      <c r="AQ7" s="169">
        <f t="shared" si="22"/>
        <v>0</v>
      </c>
      <c r="AR7" s="169">
        <f t="shared" si="23"/>
        <v>0</v>
      </c>
      <c r="AS7" s="169">
        <f t="shared" si="24"/>
        <v>0</v>
      </c>
      <c r="AT7" s="169">
        <f t="shared" si="25"/>
        <v>0</v>
      </c>
      <c r="AU7" s="169">
        <f t="shared" si="26"/>
        <v>0</v>
      </c>
      <c r="AV7" s="169">
        <f t="shared" si="27"/>
        <v>1</v>
      </c>
      <c r="AW7" s="169">
        <f t="shared" si="28"/>
        <v>0</v>
      </c>
      <c r="AX7" s="169">
        <f t="shared" si="29"/>
        <v>0</v>
      </c>
      <c r="AY7" s="169">
        <f t="shared" si="43"/>
        <v>0</v>
      </c>
      <c r="AZ7" s="169">
        <f t="shared" si="30"/>
        <v>0</v>
      </c>
      <c r="BA7" s="169">
        <f t="shared" si="31"/>
        <v>0</v>
      </c>
      <c r="BB7" s="169">
        <f t="shared" si="32"/>
        <v>1</v>
      </c>
      <c r="BC7" s="169">
        <f t="shared" si="33"/>
        <v>0</v>
      </c>
      <c r="BD7" s="169">
        <f t="shared" si="34"/>
        <v>1</v>
      </c>
      <c r="BE7" s="169">
        <f t="shared" si="35"/>
        <v>0</v>
      </c>
      <c r="BF7" s="169">
        <f t="shared" si="36"/>
        <v>0</v>
      </c>
      <c r="BG7" s="169">
        <f t="shared" si="37"/>
        <v>0</v>
      </c>
      <c r="BH7" s="169">
        <f t="shared" si="38"/>
        <v>0</v>
      </c>
      <c r="BI7" s="169">
        <f t="shared" si="39"/>
        <v>0</v>
      </c>
      <c r="BJ7" s="169">
        <f t="shared" si="40"/>
        <v>0</v>
      </c>
      <c r="BK7" s="167">
        <f t="shared" si="41"/>
        <v>0</v>
      </c>
      <c r="BL7" s="169">
        <f t="shared" si="44"/>
        <v>1</v>
      </c>
      <c r="BM7" s="169">
        <f t="shared" si="45"/>
        <v>0</v>
      </c>
      <c r="BN7" s="169">
        <f t="shared" si="46"/>
        <v>1</v>
      </c>
      <c r="BO7" s="169">
        <f t="shared" si="47"/>
        <v>0</v>
      </c>
      <c r="BP7" s="36">
        <f t="shared" si="48"/>
        <v>0</v>
      </c>
      <c r="BQ7">
        <f t="shared" si="49"/>
        <v>0</v>
      </c>
      <c r="BR7" s="36">
        <f t="shared" si="50"/>
        <v>0</v>
      </c>
      <c r="BS7" t="e">
        <f t="shared" si="42"/>
        <v>#N/A</v>
      </c>
    </row>
    <row r="8" spans="1:71">
      <c r="A8" s="59">
        <v>114</v>
      </c>
      <c r="B8" s="59">
        <v>25131</v>
      </c>
      <c r="C8" s="160">
        <v>1814285.7451828199</v>
      </c>
      <c r="D8" s="59">
        <v>480357.15625</v>
      </c>
      <c r="E8" s="59">
        <v>480357.15625</v>
      </c>
      <c r="F8" s="59">
        <v>1333928.5889328199</v>
      </c>
      <c r="G8" s="59">
        <v>12.142856836319</v>
      </c>
      <c r="H8" s="59">
        <v>-1838390254.4912601</v>
      </c>
      <c r="I8" s="59">
        <v>407</v>
      </c>
      <c r="J8" s="59">
        <v>0</v>
      </c>
      <c r="K8" s="59">
        <v>0</v>
      </c>
      <c r="L8" s="59">
        <v>0</v>
      </c>
      <c r="M8" s="59">
        <v>0</v>
      </c>
      <c r="N8" s="59">
        <v>0</v>
      </c>
      <c r="O8" s="59">
        <v>101</v>
      </c>
      <c r="P8" s="59">
        <v>0</v>
      </c>
      <c r="Q8" s="59">
        <v>0</v>
      </c>
      <c r="R8" s="59">
        <v>2</v>
      </c>
      <c r="S8" s="59">
        <v>0</v>
      </c>
      <c r="T8" s="59">
        <f t="shared" si="0"/>
        <v>1</v>
      </c>
      <c r="U8" s="59">
        <f t="shared" si="1"/>
        <v>0</v>
      </c>
      <c r="V8" s="59">
        <f t="shared" si="2"/>
        <v>0</v>
      </c>
      <c r="W8" s="59">
        <f t="shared" si="3"/>
        <v>0</v>
      </c>
      <c r="X8" s="59">
        <f t="shared" si="4"/>
        <v>0</v>
      </c>
      <c r="Y8" s="59">
        <f t="shared" si="5"/>
        <v>0</v>
      </c>
      <c r="Z8" s="59">
        <f t="shared" si="6"/>
        <v>0</v>
      </c>
      <c r="AA8" s="59">
        <f t="shared" si="7"/>
        <v>0</v>
      </c>
      <c r="AB8" s="59">
        <f t="shared" si="8"/>
        <v>0</v>
      </c>
      <c r="AC8" s="59">
        <f t="shared" si="9"/>
        <v>0</v>
      </c>
      <c r="AD8" s="166">
        <f t="shared" si="51"/>
        <v>1</v>
      </c>
      <c r="AE8" s="169">
        <f t="shared" si="10"/>
        <v>1</v>
      </c>
      <c r="AF8" s="169">
        <f t="shared" si="11"/>
        <v>0</v>
      </c>
      <c r="AG8" s="169">
        <f t="shared" si="12"/>
        <v>0</v>
      </c>
      <c r="AH8" s="169">
        <f t="shared" si="13"/>
        <v>1</v>
      </c>
      <c r="AI8" s="169">
        <f t="shared" si="14"/>
        <v>1</v>
      </c>
      <c r="AJ8" s="169">
        <f t="shared" si="15"/>
        <v>0</v>
      </c>
      <c r="AK8" s="169">
        <f t="shared" si="16"/>
        <v>0</v>
      </c>
      <c r="AL8" s="169">
        <f t="shared" si="17"/>
        <v>0</v>
      </c>
      <c r="AM8" s="169">
        <f t="shared" si="18"/>
        <v>0</v>
      </c>
      <c r="AN8" s="169">
        <f t="shared" si="19"/>
        <v>0</v>
      </c>
      <c r="AO8" s="169">
        <f t="shared" si="20"/>
        <v>1</v>
      </c>
      <c r="AP8" s="169">
        <f t="shared" si="21"/>
        <v>0</v>
      </c>
      <c r="AQ8" s="169">
        <f t="shared" si="22"/>
        <v>0</v>
      </c>
      <c r="AR8" s="169">
        <f t="shared" si="23"/>
        <v>0</v>
      </c>
      <c r="AS8" s="169">
        <f t="shared" si="24"/>
        <v>0</v>
      </c>
      <c r="AT8" s="169">
        <f t="shared" si="25"/>
        <v>0</v>
      </c>
      <c r="AU8" s="169">
        <f t="shared" si="26"/>
        <v>0</v>
      </c>
      <c r="AV8" s="169">
        <f t="shared" si="27"/>
        <v>1</v>
      </c>
      <c r="AW8" s="169">
        <f t="shared" si="28"/>
        <v>1</v>
      </c>
      <c r="AX8" s="169">
        <f t="shared" si="29"/>
        <v>0</v>
      </c>
      <c r="AY8" s="169">
        <f t="shared" si="43"/>
        <v>1</v>
      </c>
      <c r="AZ8" s="169">
        <f t="shared" si="30"/>
        <v>1</v>
      </c>
      <c r="BA8" s="169">
        <f t="shared" si="31"/>
        <v>0</v>
      </c>
      <c r="BB8" s="169">
        <f t="shared" si="32"/>
        <v>1</v>
      </c>
      <c r="BC8" s="169">
        <f t="shared" si="33"/>
        <v>0</v>
      </c>
      <c r="BD8" s="169">
        <f t="shared" si="34"/>
        <v>1</v>
      </c>
      <c r="BE8" s="169">
        <f t="shared" si="35"/>
        <v>0</v>
      </c>
      <c r="BF8" s="169">
        <f t="shared" si="36"/>
        <v>0</v>
      </c>
      <c r="BG8" s="169">
        <f t="shared" si="37"/>
        <v>0</v>
      </c>
      <c r="BH8" s="169">
        <f t="shared" si="38"/>
        <v>0</v>
      </c>
      <c r="BI8" s="169">
        <f t="shared" si="39"/>
        <v>0</v>
      </c>
      <c r="BJ8" s="169">
        <f t="shared" si="40"/>
        <v>0</v>
      </c>
      <c r="BK8" s="167">
        <f t="shared" si="41"/>
        <v>1</v>
      </c>
      <c r="BL8" s="169">
        <f t="shared" si="44"/>
        <v>0</v>
      </c>
      <c r="BM8" s="169">
        <f t="shared" si="45"/>
        <v>1</v>
      </c>
      <c r="BN8" s="169">
        <f t="shared" si="46"/>
        <v>1</v>
      </c>
      <c r="BO8" s="169">
        <f t="shared" si="47"/>
        <v>0</v>
      </c>
      <c r="BP8" s="36">
        <f t="shared" si="48"/>
        <v>1</v>
      </c>
      <c r="BQ8">
        <f t="shared" si="49"/>
        <v>0</v>
      </c>
      <c r="BR8" s="36">
        <f t="shared" si="50"/>
        <v>2</v>
      </c>
      <c r="BS8" t="e">
        <f t="shared" si="42"/>
        <v>#N/A</v>
      </c>
    </row>
    <row r="9" spans="1:71">
      <c r="A9" s="59">
        <v>261</v>
      </c>
      <c r="B9" s="59">
        <v>161111</v>
      </c>
      <c r="C9" s="160">
        <v>6562500.1466833102</v>
      </c>
      <c r="D9" s="59">
        <v>1593750</v>
      </c>
      <c r="E9" s="59">
        <v>1593750</v>
      </c>
      <c r="F9" s="59">
        <v>4968750.1466833102</v>
      </c>
      <c r="G9" s="59">
        <v>12.5</v>
      </c>
      <c r="H9" s="59">
        <v>-3891625418.8906598</v>
      </c>
      <c r="I9" s="59">
        <v>0</v>
      </c>
      <c r="J9" s="59">
        <v>0</v>
      </c>
      <c r="K9" s="59">
        <v>0</v>
      </c>
      <c r="L9" s="59">
        <v>405</v>
      </c>
      <c r="M9" s="59">
        <v>0</v>
      </c>
      <c r="N9" s="59">
        <v>0</v>
      </c>
      <c r="O9" s="59">
        <v>0</v>
      </c>
      <c r="P9" s="59">
        <v>0</v>
      </c>
      <c r="Q9" s="59">
        <v>0</v>
      </c>
      <c r="R9" s="59">
        <v>2</v>
      </c>
      <c r="S9" s="59">
        <v>0</v>
      </c>
      <c r="T9" s="59">
        <f t="shared" si="0"/>
        <v>1</v>
      </c>
      <c r="U9" s="59">
        <f t="shared" si="1"/>
        <v>0</v>
      </c>
      <c r="V9" s="59">
        <f t="shared" si="2"/>
        <v>0</v>
      </c>
      <c r="W9" s="59">
        <f t="shared" si="3"/>
        <v>0</v>
      </c>
      <c r="X9" s="59">
        <f t="shared" si="4"/>
        <v>0</v>
      </c>
      <c r="Y9" s="59">
        <f t="shared" si="5"/>
        <v>0</v>
      </c>
      <c r="Z9" s="59">
        <f t="shared" si="6"/>
        <v>0</v>
      </c>
      <c r="AA9" s="59">
        <f t="shared" si="7"/>
        <v>0</v>
      </c>
      <c r="AB9" s="59">
        <f t="shared" si="8"/>
        <v>0</v>
      </c>
      <c r="AC9" s="59">
        <f t="shared" si="9"/>
        <v>0</v>
      </c>
      <c r="AD9" s="166">
        <f t="shared" si="51"/>
        <v>0</v>
      </c>
      <c r="AE9" s="169">
        <f t="shared" si="10"/>
        <v>0</v>
      </c>
      <c r="AF9" s="169">
        <f t="shared" si="11"/>
        <v>0</v>
      </c>
      <c r="AG9" s="169">
        <f t="shared" si="12"/>
        <v>0</v>
      </c>
      <c r="AH9" s="169">
        <f t="shared" si="13"/>
        <v>1</v>
      </c>
      <c r="AI9" s="169">
        <f t="shared" si="14"/>
        <v>0</v>
      </c>
      <c r="AJ9" s="169">
        <f t="shared" si="15"/>
        <v>0</v>
      </c>
      <c r="AK9" s="169">
        <f t="shared" si="16"/>
        <v>0</v>
      </c>
      <c r="AL9" s="169">
        <f t="shared" si="17"/>
        <v>1</v>
      </c>
      <c r="AM9" s="169">
        <f t="shared" si="18"/>
        <v>0</v>
      </c>
      <c r="AN9" s="169">
        <f t="shared" si="19"/>
        <v>0</v>
      </c>
      <c r="AO9" s="169">
        <f t="shared" si="20"/>
        <v>1</v>
      </c>
      <c r="AP9" s="169">
        <f t="shared" si="21"/>
        <v>0</v>
      </c>
      <c r="AQ9" s="169">
        <f t="shared" si="22"/>
        <v>0</v>
      </c>
      <c r="AR9" s="169">
        <f t="shared" si="23"/>
        <v>0</v>
      </c>
      <c r="AS9" s="169">
        <f t="shared" si="24"/>
        <v>0</v>
      </c>
      <c r="AT9" s="169">
        <f t="shared" si="25"/>
        <v>0</v>
      </c>
      <c r="AU9" s="169">
        <f t="shared" si="26"/>
        <v>0</v>
      </c>
      <c r="AV9" s="169">
        <f t="shared" si="27"/>
        <v>1</v>
      </c>
      <c r="AW9" s="169">
        <f t="shared" si="28"/>
        <v>1</v>
      </c>
      <c r="AX9" s="169">
        <f t="shared" si="29"/>
        <v>0</v>
      </c>
      <c r="AY9" s="169">
        <f t="shared" si="43"/>
        <v>1</v>
      </c>
      <c r="AZ9" s="169">
        <f t="shared" si="30"/>
        <v>0</v>
      </c>
      <c r="BA9" s="169">
        <f t="shared" si="31"/>
        <v>0</v>
      </c>
      <c r="BB9" s="169">
        <f t="shared" si="32"/>
        <v>1</v>
      </c>
      <c r="BC9" s="169">
        <f t="shared" si="33"/>
        <v>0</v>
      </c>
      <c r="BD9" s="169">
        <f t="shared" si="34"/>
        <v>1</v>
      </c>
      <c r="BE9" s="169">
        <f t="shared" si="35"/>
        <v>0</v>
      </c>
      <c r="BF9" s="169">
        <f t="shared" si="36"/>
        <v>0</v>
      </c>
      <c r="BG9" s="169">
        <f t="shared" si="37"/>
        <v>0</v>
      </c>
      <c r="BH9" s="169">
        <f t="shared" si="38"/>
        <v>0</v>
      </c>
      <c r="BI9" s="169">
        <f t="shared" si="39"/>
        <v>1</v>
      </c>
      <c r="BJ9" s="169">
        <f t="shared" si="40"/>
        <v>0</v>
      </c>
      <c r="BK9" s="167">
        <f t="shared" si="41"/>
        <v>0</v>
      </c>
      <c r="BL9" s="169">
        <f t="shared" si="44"/>
        <v>0</v>
      </c>
      <c r="BM9" s="169">
        <f t="shared" si="45"/>
        <v>1</v>
      </c>
      <c r="BN9" s="169">
        <f t="shared" si="46"/>
        <v>1</v>
      </c>
      <c r="BO9" s="169">
        <f t="shared" si="47"/>
        <v>0</v>
      </c>
      <c r="BP9" s="36">
        <f t="shared" si="48"/>
        <v>0</v>
      </c>
      <c r="BQ9">
        <f t="shared" si="49"/>
        <v>0</v>
      </c>
      <c r="BR9" s="36">
        <f t="shared" si="50"/>
        <v>1</v>
      </c>
      <c r="BS9" t="e">
        <f t="shared" si="42"/>
        <v>#N/A</v>
      </c>
    </row>
    <row r="10" spans="1:71">
      <c r="A10" s="59">
        <v>228</v>
      </c>
      <c r="B10" s="59">
        <v>151134</v>
      </c>
      <c r="C10" s="160">
        <v>85714285.349359304</v>
      </c>
      <c r="D10" s="59">
        <v>41107144</v>
      </c>
      <c r="E10" s="59">
        <v>41107144</v>
      </c>
      <c r="F10" s="59">
        <v>44607141.349359304</v>
      </c>
      <c r="G10" s="59">
        <v>14.285714149475099</v>
      </c>
      <c r="H10" s="59">
        <v>-3693326840.3958802</v>
      </c>
      <c r="I10" s="59">
        <v>0</v>
      </c>
      <c r="J10" s="59">
        <v>0</v>
      </c>
      <c r="K10" s="59">
        <v>0</v>
      </c>
      <c r="L10" s="59">
        <v>417</v>
      </c>
      <c r="M10" s="59">
        <v>0</v>
      </c>
      <c r="N10" s="59">
        <v>0</v>
      </c>
      <c r="O10" s="59">
        <v>0</v>
      </c>
      <c r="P10" s="59">
        <v>0</v>
      </c>
      <c r="Q10" s="59">
        <v>0</v>
      </c>
      <c r="R10" s="59">
        <v>1</v>
      </c>
      <c r="S10" s="59">
        <v>0</v>
      </c>
      <c r="T10" s="59">
        <f t="shared" si="0"/>
        <v>1</v>
      </c>
      <c r="U10" s="59">
        <f t="shared" si="1"/>
        <v>0</v>
      </c>
      <c r="V10" s="59">
        <f t="shared" si="2"/>
        <v>0</v>
      </c>
      <c r="W10" s="59">
        <f t="shared" si="3"/>
        <v>0</v>
      </c>
      <c r="X10" s="59">
        <f t="shared" si="4"/>
        <v>0</v>
      </c>
      <c r="Y10" s="59">
        <f t="shared" si="5"/>
        <v>0</v>
      </c>
      <c r="Z10" s="59">
        <f t="shared" si="6"/>
        <v>0</v>
      </c>
      <c r="AA10" s="59">
        <f t="shared" si="7"/>
        <v>0</v>
      </c>
      <c r="AB10" s="59">
        <f t="shared" si="8"/>
        <v>0</v>
      </c>
      <c r="AC10" s="59">
        <f t="shared" si="9"/>
        <v>0</v>
      </c>
      <c r="AD10" s="166">
        <f t="shared" si="51"/>
        <v>0</v>
      </c>
      <c r="AE10" s="169">
        <f t="shared" si="10"/>
        <v>0</v>
      </c>
      <c r="AF10" s="169">
        <f t="shared" si="11"/>
        <v>0</v>
      </c>
      <c r="AG10" s="169">
        <f t="shared" si="12"/>
        <v>0</v>
      </c>
      <c r="AH10" s="169">
        <f t="shared" si="13"/>
        <v>1</v>
      </c>
      <c r="AI10" s="169">
        <f t="shared" si="14"/>
        <v>0</v>
      </c>
      <c r="AJ10" s="169">
        <f t="shared" si="15"/>
        <v>0</v>
      </c>
      <c r="AK10" s="169">
        <f t="shared" si="16"/>
        <v>0</v>
      </c>
      <c r="AL10" s="169">
        <f t="shared" si="17"/>
        <v>1</v>
      </c>
      <c r="AM10" s="169">
        <f t="shared" si="18"/>
        <v>0</v>
      </c>
      <c r="AN10" s="169">
        <f t="shared" si="19"/>
        <v>0</v>
      </c>
      <c r="AO10" s="169">
        <f t="shared" si="20"/>
        <v>1</v>
      </c>
      <c r="AP10" s="169">
        <f t="shared" si="21"/>
        <v>0</v>
      </c>
      <c r="AQ10" s="169">
        <f t="shared" si="22"/>
        <v>0</v>
      </c>
      <c r="AR10" s="169">
        <f t="shared" si="23"/>
        <v>0</v>
      </c>
      <c r="AS10" s="169">
        <f t="shared" si="24"/>
        <v>0</v>
      </c>
      <c r="AT10" s="169">
        <f t="shared" si="25"/>
        <v>0</v>
      </c>
      <c r="AU10" s="169">
        <f t="shared" si="26"/>
        <v>0</v>
      </c>
      <c r="AV10" s="169">
        <f t="shared" si="27"/>
        <v>1</v>
      </c>
      <c r="AW10" s="169">
        <f t="shared" si="28"/>
        <v>1</v>
      </c>
      <c r="AX10" s="169">
        <f t="shared" si="29"/>
        <v>0</v>
      </c>
      <c r="AY10" s="169">
        <f t="shared" si="43"/>
        <v>1</v>
      </c>
      <c r="AZ10" s="169">
        <f t="shared" si="30"/>
        <v>0</v>
      </c>
      <c r="BA10" s="169">
        <f t="shared" si="31"/>
        <v>0</v>
      </c>
      <c r="BB10" s="169">
        <f t="shared" si="32"/>
        <v>1</v>
      </c>
      <c r="BC10" s="169">
        <f t="shared" si="33"/>
        <v>0</v>
      </c>
      <c r="BD10" s="169">
        <f t="shared" si="34"/>
        <v>1</v>
      </c>
      <c r="BE10" s="169">
        <f t="shared" si="35"/>
        <v>0</v>
      </c>
      <c r="BF10" s="169">
        <f t="shared" si="36"/>
        <v>1</v>
      </c>
      <c r="BG10" s="169">
        <f t="shared" si="37"/>
        <v>0</v>
      </c>
      <c r="BH10" s="169">
        <f t="shared" si="38"/>
        <v>0</v>
      </c>
      <c r="BI10" s="169">
        <f t="shared" si="39"/>
        <v>0</v>
      </c>
      <c r="BJ10" s="169">
        <f t="shared" si="40"/>
        <v>0</v>
      </c>
      <c r="BK10" s="167">
        <f t="shared" si="41"/>
        <v>0</v>
      </c>
      <c r="BL10" s="169">
        <f t="shared" si="44"/>
        <v>1</v>
      </c>
      <c r="BM10" s="169">
        <f t="shared" si="45"/>
        <v>0</v>
      </c>
      <c r="BN10" s="169">
        <f t="shared" si="46"/>
        <v>1</v>
      </c>
      <c r="BO10" s="169">
        <f t="shared" si="47"/>
        <v>0</v>
      </c>
      <c r="BP10" s="36">
        <f t="shared" si="48"/>
        <v>0</v>
      </c>
      <c r="BQ10">
        <f t="shared" si="49"/>
        <v>0</v>
      </c>
      <c r="BR10" s="36">
        <f t="shared" si="50"/>
        <v>1</v>
      </c>
      <c r="BS10" t="e">
        <f t="shared" si="42"/>
        <v>#N/A</v>
      </c>
    </row>
    <row r="11" spans="1:71">
      <c r="A11" s="59">
        <v>103</v>
      </c>
      <c r="B11" s="59">
        <v>24152</v>
      </c>
      <c r="C11" s="160">
        <v>14500000.324100301</v>
      </c>
      <c r="D11" s="59">
        <v>3125000.125</v>
      </c>
      <c r="E11" s="59">
        <v>3708333.5</v>
      </c>
      <c r="F11" s="59">
        <v>10791666.824100301</v>
      </c>
      <c r="G11" s="59">
        <v>16.666667938232401</v>
      </c>
      <c r="H11" s="59">
        <v>-1689361085.6540201</v>
      </c>
      <c r="I11" s="59">
        <v>0</v>
      </c>
      <c r="J11" s="59">
        <v>0</v>
      </c>
      <c r="K11" s="59">
        <v>0</v>
      </c>
      <c r="L11" s="59">
        <v>101</v>
      </c>
      <c r="M11" s="59">
        <v>0</v>
      </c>
      <c r="N11" s="59">
        <v>0</v>
      </c>
      <c r="O11" s="59">
        <v>0</v>
      </c>
      <c r="P11" s="59">
        <v>0</v>
      </c>
      <c r="Q11" s="59">
        <v>0</v>
      </c>
      <c r="R11" s="59">
        <v>2</v>
      </c>
      <c r="S11" s="59">
        <v>0</v>
      </c>
      <c r="T11" s="59">
        <f t="shared" si="0"/>
        <v>0</v>
      </c>
      <c r="U11" s="59">
        <f t="shared" si="1"/>
        <v>0</v>
      </c>
      <c r="V11" s="59">
        <f t="shared" si="2"/>
        <v>0</v>
      </c>
      <c r="W11" s="59">
        <f t="shared" si="3"/>
        <v>0</v>
      </c>
      <c r="X11" s="59">
        <f t="shared" si="4"/>
        <v>0</v>
      </c>
      <c r="Y11" s="59">
        <f t="shared" si="5"/>
        <v>0</v>
      </c>
      <c r="Z11" s="59">
        <f t="shared" si="6"/>
        <v>0</v>
      </c>
      <c r="AA11" s="59">
        <f t="shared" si="7"/>
        <v>0</v>
      </c>
      <c r="AB11" s="59">
        <f t="shared" si="8"/>
        <v>0</v>
      </c>
      <c r="AC11" s="59">
        <f t="shared" si="9"/>
        <v>0</v>
      </c>
      <c r="AD11" s="166">
        <f t="shared" si="51"/>
        <v>1</v>
      </c>
      <c r="AE11" s="169">
        <f t="shared" si="10"/>
        <v>1</v>
      </c>
      <c r="AF11" s="169">
        <f t="shared" si="11"/>
        <v>0</v>
      </c>
      <c r="AG11" s="169">
        <f t="shared" si="12"/>
        <v>0</v>
      </c>
      <c r="AH11" s="169">
        <f t="shared" si="13"/>
        <v>1</v>
      </c>
      <c r="AI11" s="169">
        <f t="shared" si="14"/>
        <v>0</v>
      </c>
      <c r="AJ11" s="169">
        <f t="shared" si="15"/>
        <v>0</v>
      </c>
      <c r="AK11" s="169">
        <f t="shared" si="16"/>
        <v>0</v>
      </c>
      <c r="AL11" s="169">
        <f t="shared" si="17"/>
        <v>1</v>
      </c>
      <c r="AM11" s="169">
        <f t="shared" si="18"/>
        <v>0</v>
      </c>
      <c r="AN11" s="169">
        <f t="shared" si="19"/>
        <v>0</v>
      </c>
      <c r="AO11" s="169">
        <f t="shared" si="20"/>
        <v>1</v>
      </c>
      <c r="AP11" s="169">
        <f t="shared" si="21"/>
        <v>0</v>
      </c>
      <c r="AQ11" s="169">
        <f t="shared" si="22"/>
        <v>0</v>
      </c>
      <c r="AR11" s="169">
        <f t="shared" si="23"/>
        <v>0</v>
      </c>
      <c r="AS11" s="169">
        <f t="shared" si="24"/>
        <v>0</v>
      </c>
      <c r="AT11" s="169">
        <f t="shared" si="25"/>
        <v>0</v>
      </c>
      <c r="AU11" s="169">
        <f t="shared" si="26"/>
        <v>0</v>
      </c>
      <c r="AV11" s="169">
        <f t="shared" si="27"/>
        <v>1</v>
      </c>
      <c r="AW11" s="169">
        <f t="shared" si="28"/>
        <v>0</v>
      </c>
      <c r="AX11" s="169">
        <f t="shared" si="29"/>
        <v>0</v>
      </c>
      <c r="AY11" s="169">
        <f t="shared" si="43"/>
        <v>0</v>
      </c>
      <c r="AZ11" s="169">
        <f t="shared" si="30"/>
        <v>0</v>
      </c>
      <c r="BA11" s="169">
        <f t="shared" si="31"/>
        <v>0</v>
      </c>
      <c r="BB11" s="169">
        <f t="shared" si="32"/>
        <v>1</v>
      </c>
      <c r="BC11" s="169">
        <f t="shared" si="33"/>
        <v>0</v>
      </c>
      <c r="BD11" s="169">
        <f t="shared" si="34"/>
        <v>1</v>
      </c>
      <c r="BE11" s="169">
        <f t="shared" si="35"/>
        <v>0</v>
      </c>
      <c r="BF11" s="169">
        <f t="shared" si="36"/>
        <v>0</v>
      </c>
      <c r="BG11" s="169">
        <f t="shared" si="37"/>
        <v>0</v>
      </c>
      <c r="BH11" s="169">
        <f t="shared" si="38"/>
        <v>0</v>
      </c>
      <c r="BI11" s="169">
        <f t="shared" si="39"/>
        <v>0</v>
      </c>
      <c r="BJ11" s="169">
        <f t="shared" si="40"/>
        <v>0</v>
      </c>
      <c r="BK11" s="167">
        <f t="shared" si="41"/>
        <v>0</v>
      </c>
      <c r="BL11" s="169">
        <f t="shared" si="44"/>
        <v>0</v>
      </c>
      <c r="BM11" s="169">
        <f t="shared" si="45"/>
        <v>1</v>
      </c>
      <c r="BN11" s="169">
        <f t="shared" si="46"/>
        <v>1</v>
      </c>
      <c r="BO11" s="169">
        <f t="shared" si="47"/>
        <v>0</v>
      </c>
      <c r="BP11" s="36">
        <f t="shared" si="48"/>
        <v>1</v>
      </c>
      <c r="BQ11">
        <f t="shared" si="49"/>
        <v>0</v>
      </c>
      <c r="BR11" s="36">
        <f t="shared" si="50"/>
        <v>0</v>
      </c>
      <c r="BS11" t="e">
        <f t="shared" si="42"/>
        <v>#N/A</v>
      </c>
    </row>
    <row r="12" spans="1:71">
      <c r="A12" s="59">
        <v>277</v>
      </c>
      <c r="B12" s="59">
        <v>162341</v>
      </c>
      <c r="C12" s="160">
        <v>106091776.815916</v>
      </c>
      <c r="D12" s="59">
        <v>7034726437.75</v>
      </c>
      <c r="E12" s="59">
        <v>7035351437.75</v>
      </c>
      <c r="F12" s="59">
        <v>-6929259660.9340801</v>
      </c>
      <c r="G12" s="59">
        <v>18.75</v>
      </c>
      <c r="H12" s="59">
        <v>-11030810975.929399</v>
      </c>
      <c r="I12" s="59">
        <v>0</v>
      </c>
      <c r="J12" s="59">
        <v>0</v>
      </c>
      <c r="K12" s="59">
        <v>0</v>
      </c>
      <c r="L12" s="59">
        <v>412</v>
      </c>
      <c r="M12" s="59">
        <v>403</v>
      </c>
      <c r="N12" s="59">
        <v>415</v>
      </c>
      <c r="O12" s="59">
        <v>405</v>
      </c>
      <c r="P12" s="59">
        <v>415</v>
      </c>
      <c r="Q12" s="59">
        <v>0</v>
      </c>
      <c r="R12" s="59">
        <v>1</v>
      </c>
      <c r="S12" s="59">
        <v>0</v>
      </c>
      <c r="T12" s="59">
        <f t="shared" si="0"/>
        <v>2</v>
      </c>
      <c r="U12" s="59">
        <f t="shared" si="1"/>
        <v>0</v>
      </c>
      <c r="V12" s="59">
        <f t="shared" si="2"/>
        <v>0</v>
      </c>
      <c r="W12" s="59">
        <f t="shared" si="3"/>
        <v>3</v>
      </c>
      <c r="X12" s="59">
        <f t="shared" si="4"/>
        <v>0</v>
      </c>
      <c r="Y12" s="59">
        <f t="shared" si="5"/>
        <v>0</v>
      </c>
      <c r="Z12" s="59">
        <f t="shared" si="6"/>
        <v>0</v>
      </c>
      <c r="AA12" s="59">
        <f t="shared" si="7"/>
        <v>0</v>
      </c>
      <c r="AB12" s="59">
        <f t="shared" si="8"/>
        <v>0</v>
      </c>
      <c r="AC12" s="59">
        <f t="shared" si="9"/>
        <v>0</v>
      </c>
      <c r="AD12" s="166">
        <f t="shared" si="51"/>
        <v>0</v>
      </c>
      <c r="AE12" s="169">
        <f t="shared" si="10"/>
        <v>0</v>
      </c>
      <c r="AF12" s="169">
        <f t="shared" si="11"/>
        <v>0</v>
      </c>
      <c r="AG12" s="169">
        <f t="shared" si="12"/>
        <v>0</v>
      </c>
      <c r="AH12" s="169">
        <f t="shared" si="13"/>
        <v>1</v>
      </c>
      <c r="AI12" s="169">
        <f t="shared" si="14"/>
        <v>0</v>
      </c>
      <c r="AJ12" s="169">
        <f t="shared" si="15"/>
        <v>0</v>
      </c>
      <c r="AK12" s="169">
        <f t="shared" si="16"/>
        <v>0</v>
      </c>
      <c r="AL12" s="169">
        <f t="shared" si="17"/>
        <v>1</v>
      </c>
      <c r="AM12" s="169">
        <f t="shared" si="18"/>
        <v>0</v>
      </c>
      <c r="AN12" s="169">
        <f t="shared" si="19"/>
        <v>0</v>
      </c>
      <c r="AO12" s="169">
        <f t="shared" si="20"/>
        <v>1</v>
      </c>
      <c r="AP12" s="169">
        <f t="shared" si="21"/>
        <v>0</v>
      </c>
      <c r="AQ12" s="169">
        <f t="shared" si="22"/>
        <v>0</v>
      </c>
      <c r="AR12" s="169">
        <f t="shared" si="23"/>
        <v>0</v>
      </c>
      <c r="AS12" s="169">
        <f t="shared" si="24"/>
        <v>0</v>
      </c>
      <c r="AT12" s="169">
        <f t="shared" si="25"/>
        <v>0</v>
      </c>
      <c r="AU12" s="169">
        <f t="shared" si="26"/>
        <v>0</v>
      </c>
      <c r="AV12" s="169">
        <f t="shared" si="27"/>
        <v>1</v>
      </c>
      <c r="AW12" s="169">
        <f t="shared" si="28"/>
        <v>1</v>
      </c>
      <c r="AX12" s="169">
        <f t="shared" si="29"/>
        <v>1</v>
      </c>
      <c r="AY12" s="169">
        <f t="shared" si="43"/>
        <v>0</v>
      </c>
      <c r="AZ12" s="169">
        <f t="shared" si="30"/>
        <v>0</v>
      </c>
      <c r="BA12" s="169">
        <f t="shared" si="31"/>
        <v>0</v>
      </c>
      <c r="BB12" s="169">
        <f t="shared" si="32"/>
        <v>1</v>
      </c>
      <c r="BC12" s="169">
        <f t="shared" si="33"/>
        <v>2</v>
      </c>
      <c r="BD12" s="169">
        <f t="shared" si="34"/>
        <v>0</v>
      </c>
      <c r="BE12" s="169">
        <f t="shared" si="35"/>
        <v>0</v>
      </c>
      <c r="BF12" s="169">
        <f t="shared" si="36"/>
        <v>0</v>
      </c>
      <c r="BG12" s="169">
        <f t="shared" si="37"/>
        <v>0</v>
      </c>
      <c r="BH12" s="169">
        <f t="shared" si="38"/>
        <v>0</v>
      </c>
      <c r="BI12" s="169">
        <f t="shared" si="39"/>
        <v>1</v>
      </c>
      <c r="BJ12" s="169">
        <f t="shared" si="40"/>
        <v>1</v>
      </c>
      <c r="BK12" s="167">
        <f t="shared" si="41"/>
        <v>0</v>
      </c>
      <c r="BL12" s="169">
        <f t="shared" si="44"/>
        <v>1</v>
      </c>
      <c r="BM12" s="169">
        <f t="shared" si="45"/>
        <v>0</v>
      </c>
      <c r="BN12" s="169">
        <f t="shared" si="46"/>
        <v>1</v>
      </c>
      <c r="BO12" s="169">
        <f t="shared" si="47"/>
        <v>0</v>
      </c>
      <c r="BP12" s="36">
        <f t="shared" si="48"/>
        <v>0</v>
      </c>
      <c r="BQ12">
        <f t="shared" si="49"/>
        <v>0</v>
      </c>
      <c r="BR12" s="36">
        <f t="shared" si="50"/>
        <v>4</v>
      </c>
      <c r="BS12" t="e">
        <f t="shared" si="42"/>
        <v>#N/A</v>
      </c>
    </row>
    <row r="13" spans="1:71">
      <c r="A13" s="59">
        <v>196</v>
      </c>
      <c r="B13" s="59">
        <v>131221</v>
      </c>
      <c r="C13" s="160">
        <v>16666667.1870247</v>
      </c>
      <c r="D13" s="59">
        <v>4881667</v>
      </c>
      <c r="E13" s="59">
        <v>4881667</v>
      </c>
      <c r="F13" s="59">
        <v>11785000.1870247</v>
      </c>
      <c r="G13" s="59">
        <v>19.0476188659668</v>
      </c>
      <c r="H13" s="59">
        <v>-2918167157.8468199</v>
      </c>
      <c r="I13" s="59">
        <v>0</v>
      </c>
      <c r="J13" s="59">
        <v>0</v>
      </c>
      <c r="K13" s="59">
        <v>0</v>
      </c>
      <c r="L13" s="59">
        <v>402</v>
      </c>
      <c r="M13" s="59">
        <v>707</v>
      </c>
      <c r="N13" s="59">
        <v>706</v>
      </c>
      <c r="O13" s="59">
        <v>0</v>
      </c>
      <c r="P13" s="59">
        <v>0</v>
      </c>
      <c r="Q13" s="59">
        <v>0</v>
      </c>
      <c r="R13" s="59">
        <v>1</v>
      </c>
      <c r="S13" s="59">
        <v>1</v>
      </c>
      <c r="T13" s="59">
        <f t="shared" si="0"/>
        <v>1</v>
      </c>
      <c r="U13" s="59">
        <f t="shared" si="1"/>
        <v>0</v>
      </c>
      <c r="V13" s="59">
        <f t="shared" si="2"/>
        <v>0</v>
      </c>
      <c r="W13" s="59">
        <f t="shared" si="3"/>
        <v>0</v>
      </c>
      <c r="X13" s="59">
        <f t="shared" si="4"/>
        <v>2</v>
      </c>
      <c r="Y13" s="59">
        <f t="shared" si="5"/>
        <v>0</v>
      </c>
      <c r="Z13" s="59">
        <f t="shared" si="6"/>
        <v>0</v>
      </c>
      <c r="AA13" s="59">
        <f t="shared" si="7"/>
        <v>0</v>
      </c>
      <c r="AB13" s="59">
        <f t="shared" si="8"/>
        <v>0</v>
      </c>
      <c r="AC13" s="59">
        <f t="shared" si="9"/>
        <v>0</v>
      </c>
      <c r="AD13" s="166">
        <f t="shared" si="51"/>
        <v>0</v>
      </c>
      <c r="AE13" s="169">
        <f t="shared" si="10"/>
        <v>0</v>
      </c>
      <c r="AF13" s="169">
        <f t="shared" si="11"/>
        <v>0</v>
      </c>
      <c r="AG13" s="169">
        <f t="shared" si="12"/>
        <v>0</v>
      </c>
      <c r="AH13" s="169">
        <f t="shared" si="13"/>
        <v>1</v>
      </c>
      <c r="AI13" s="169">
        <f t="shared" si="14"/>
        <v>0</v>
      </c>
      <c r="AJ13" s="169">
        <f t="shared" si="15"/>
        <v>0</v>
      </c>
      <c r="AK13" s="169">
        <f t="shared" si="16"/>
        <v>0</v>
      </c>
      <c r="AL13" s="169">
        <f t="shared" si="17"/>
        <v>1</v>
      </c>
      <c r="AM13" s="169">
        <f t="shared" si="18"/>
        <v>0</v>
      </c>
      <c r="AN13" s="169">
        <f t="shared" si="19"/>
        <v>0</v>
      </c>
      <c r="AO13" s="169">
        <f t="shared" si="20"/>
        <v>1</v>
      </c>
      <c r="AP13" s="169">
        <f t="shared" si="21"/>
        <v>0</v>
      </c>
      <c r="AQ13" s="169">
        <f t="shared" si="22"/>
        <v>0</v>
      </c>
      <c r="AR13" s="169">
        <f t="shared" si="23"/>
        <v>0</v>
      </c>
      <c r="AS13" s="169">
        <f t="shared" si="24"/>
        <v>0</v>
      </c>
      <c r="AT13" s="169">
        <f t="shared" si="25"/>
        <v>0</v>
      </c>
      <c r="AU13" s="169">
        <f t="shared" si="26"/>
        <v>0</v>
      </c>
      <c r="AV13" s="169">
        <f t="shared" si="27"/>
        <v>1</v>
      </c>
      <c r="AW13" s="169">
        <f t="shared" si="28"/>
        <v>1</v>
      </c>
      <c r="AX13" s="169">
        <f t="shared" si="29"/>
        <v>0</v>
      </c>
      <c r="AY13" s="169">
        <f t="shared" si="43"/>
        <v>1</v>
      </c>
      <c r="AZ13" s="169">
        <f t="shared" si="30"/>
        <v>0</v>
      </c>
      <c r="BA13" s="169">
        <f t="shared" si="31"/>
        <v>1</v>
      </c>
      <c r="BB13" s="169">
        <f t="shared" si="32"/>
        <v>0</v>
      </c>
      <c r="BC13" s="169">
        <f t="shared" si="33"/>
        <v>0</v>
      </c>
      <c r="BD13" s="169">
        <f t="shared" si="34"/>
        <v>1</v>
      </c>
      <c r="BE13" s="169">
        <f t="shared" si="35"/>
        <v>0</v>
      </c>
      <c r="BF13" s="169">
        <f t="shared" si="36"/>
        <v>0</v>
      </c>
      <c r="BG13" s="169">
        <f t="shared" si="37"/>
        <v>0</v>
      </c>
      <c r="BH13" s="169">
        <f t="shared" si="38"/>
        <v>0</v>
      </c>
      <c r="BI13" s="169">
        <f t="shared" si="39"/>
        <v>0</v>
      </c>
      <c r="BJ13" s="169">
        <f t="shared" si="40"/>
        <v>0</v>
      </c>
      <c r="BK13" s="167">
        <f t="shared" si="41"/>
        <v>1</v>
      </c>
      <c r="BL13" s="169">
        <f t="shared" si="44"/>
        <v>1</v>
      </c>
      <c r="BM13" s="169">
        <f t="shared" si="45"/>
        <v>0</v>
      </c>
      <c r="BN13" s="169">
        <f t="shared" si="46"/>
        <v>0</v>
      </c>
      <c r="BO13" s="169">
        <f t="shared" si="47"/>
        <v>1</v>
      </c>
      <c r="BP13" s="36">
        <f t="shared" si="48"/>
        <v>0</v>
      </c>
      <c r="BQ13">
        <f t="shared" si="49"/>
        <v>0</v>
      </c>
      <c r="BR13" s="36">
        <f t="shared" si="50"/>
        <v>1</v>
      </c>
      <c r="BS13" t="e">
        <f t="shared" si="42"/>
        <v>#N/A</v>
      </c>
    </row>
    <row r="14" spans="1:71">
      <c r="A14" s="59">
        <v>121</v>
      </c>
      <c r="B14" s="59">
        <v>111131</v>
      </c>
      <c r="C14" s="160">
        <v>35904763.025761798</v>
      </c>
      <c r="D14" s="59">
        <v>32904763</v>
      </c>
      <c r="E14" s="59">
        <v>32904763</v>
      </c>
      <c r="F14" s="59">
        <v>3000000.0257617701</v>
      </c>
      <c r="G14" s="59">
        <v>19.0476188659668</v>
      </c>
      <c r="H14" s="59">
        <v>-1866338469.06708</v>
      </c>
      <c r="I14" s="59">
        <v>0</v>
      </c>
      <c r="J14" s="59">
        <v>0</v>
      </c>
      <c r="K14" s="59">
        <v>0</v>
      </c>
      <c r="L14" s="59">
        <v>101</v>
      </c>
      <c r="M14" s="59">
        <v>0</v>
      </c>
      <c r="N14" s="59">
        <v>0</v>
      </c>
      <c r="O14" s="59">
        <v>101</v>
      </c>
      <c r="P14" s="59">
        <v>0</v>
      </c>
      <c r="Q14" s="59">
        <v>0</v>
      </c>
      <c r="R14" s="59">
        <v>1</v>
      </c>
      <c r="S14" s="59">
        <v>0</v>
      </c>
      <c r="T14" s="59">
        <f t="shared" si="0"/>
        <v>0</v>
      </c>
      <c r="U14" s="59">
        <f t="shared" si="1"/>
        <v>0</v>
      </c>
      <c r="V14" s="59">
        <f t="shared" si="2"/>
        <v>0</v>
      </c>
      <c r="W14" s="59">
        <f t="shared" si="3"/>
        <v>0</v>
      </c>
      <c r="X14" s="59">
        <f t="shared" si="4"/>
        <v>0</v>
      </c>
      <c r="Y14" s="59">
        <f t="shared" si="5"/>
        <v>0</v>
      </c>
      <c r="Z14" s="59">
        <f t="shared" si="6"/>
        <v>0</v>
      </c>
      <c r="AA14" s="59">
        <f t="shared" si="7"/>
        <v>0</v>
      </c>
      <c r="AB14" s="59">
        <f t="shared" si="8"/>
        <v>0</v>
      </c>
      <c r="AC14" s="59">
        <f t="shared" si="9"/>
        <v>0</v>
      </c>
      <c r="AD14" s="166">
        <f t="shared" si="51"/>
        <v>2</v>
      </c>
      <c r="AE14" s="169">
        <f t="shared" si="10"/>
        <v>0</v>
      </c>
      <c r="AF14" s="169">
        <f t="shared" si="11"/>
        <v>1</v>
      </c>
      <c r="AG14" s="169">
        <f t="shared" si="12"/>
        <v>0</v>
      </c>
      <c r="AH14" s="169">
        <f t="shared" si="13"/>
        <v>1</v>
      </c>
      <c r="AI14" s="169">
        <f t="shared" si="14"/>
        <v>0</v>
      </c>
      <c r="AJ14" s="169">
        <f t="shared" si="15"/>
        <v>0</v>
      </c>
      <c r="AK14" s="169">
        <f t="shared" si="16"/>
        <v>0</v>
      </c>
      <c r="AL14" s="169">
        <f t="shared" si="17"/>
        <v>1</v>
      </c>
      <c r="AM14" s="169">
        <f t="shared" si="18"/>
        <v>0</v>
      </c>
      <c r="AN14" s="169">
        <f t="shared" si="19"/>
        <v>0</v>
      </c>
      <c r="AO14" s="169">
        <f t="shared" si="20"/>
        <v>1</v>
      </c>
      <c r="AP14" s="169">
        <f t="shared" si="21"/>
        <v>0</v>
      </c>
      <c r="AQ14" s="169">
        <f t="shared" si="22"/>
        <v>0</v>
      </c>
      <c r="AR14" s="169">
        <f t="shared" si="23"/>
        <v>0</v>
      </c>
      <c r="AS14" s="169">
        <f t="shared" si="24"/>
        <v>0</v>
      </c>
      <c r="AT14" s="169">
        <f t="shared" si="25"/>
        <v>0</v>
      </c>
      <c r="AU14" s="169">
        <f t="shared" si="26"/>
        <v>0</v>
      </c>
      <c r="AV14" s="169">
        <f t="shared" si="27"/>
        <v>1</v>
      </c>
      <c r="AW14" s="169">
        <f t="shared" si="28"/>
        <v>0</v>
      </c>
      <c r="AX14" s="169">
        <f t="shared" si="29"/>
        <v>0</v>
      </c>
      <c r="AY14" s="169">
        <f t="shared" si="43"/>
        <v>0</v>
      </c>
      <c r="AZ14" s="169">
        <f t="shared" si="30"/>
        <v>0</v>
      </c>
      <c r="BA14" s="169">
        <f t="shared" si="31"/>
        <v>0</v>
      </c>
      <c r="BB14" s="169">
        <f t="shared" si="32"/>
        <v>1</v>
      </c>
      <c r="BC14" s="169">
        <f t="shared" si="33"/>
        <v>0</v>
      </c>
      <c r="BD14" s="169">
        <f t="shared" si="34"/>
        <v>1</v>
      </c>
      <c r="BE14" s="169">
        <f t="shared" si="35"/>
        <v>0</v>
      </c>
      <c r="BF14" s="169">
        <f t="shared" si="36"/>
        <v>0</v>
      </c>
      <c r="BG14" s="169">
        <f t="shared" si="37"/>
        <v>0</v>
      </c>
      <c r="BH14" s="169">
        <f t="shared" si="38"/>
        <v>0</v>
      </c>
      <c r="BI14" s="169">
        <f t="shared" si="39"/>
        <v>0</v>
      </c>
      <c r="BJ14" s="169">
        <f t="shared" si="40"/>
        <v>0</v>
      </c>
      <c r="BK14" s="167">
        <f t="shared" si="41"/>
        <v>0</v>
      </c>
      <c r="BL14" s="169">
        <f t="shared" si="44"/>
        <v>1</v>
      </c>
      <c r="BM14" s="169">
        <f t="shared" si="45"/>
        <v>0</v>
      </c>
      <c r="BN14" s="169">
        <f t="shared" si="46"/>
        <v>1</v>
      </c>
      <c r="BO14" s="169">
        <f t="shared" si="47"/>
        <v>0</v>
      </c>
      <c r="BP14" s="36">
        <f t="shared" si="48"/>
        <v>1</v>
      </c>
      <c r="BQ14">
        <f t="shared" si="49"/>
        <v>0</v>
      </c>
      <c r="BR14" s="36">
        <f t="shared" si="50"/>
        <v>0</v>
      </c>
      <c r="BS14" t="e">
        <f t="shared" si="42"/>
        <v>#N/A</v>
      </c>
    </row>
    <row r="15" spans="1:71">
      <c r="A15" s="59">
        <v>112</v>
      </c>
      <c r="B15" s="59">
        <v>24281</v>
      </c>
      <c r="C15" s="160">
        <v>53199999.207258202</v>
      </c>
      <c r="D15" s="59">
        <v>5250000</v>
      </c>
      <c r="E15" s="59">
        <v>5250000</v>
      </c>
      <c r="F15" s="59">
        <v>47949999.207258202</v>
      </c>
      <c r="G15" s="59">
        <v>20</v>
      </c>
      <c r="H15" s="59">
        <v>-1787045612.1575799</v>
      </c>
      <c r="I15" s="59">
        <v>0</v>
      </c>
      <c r="J15" s="59">
        <v>0</v>
      </c>
      <c r="K15" s="59">
        <v>0</v>
      </c>
      <c r="L15" s="59">
        <v>101</v>
      </c>
      <c r="M15" s="59">
        <v>0</v>
      </c>
      <c r="N15" s="59">
        <v>0</v>
      </c>
      <c r="O15" s="59">
        <v>101</v>
      </c>
      <c r="P15" s="59">
        <v>0</v>
      </c>
      <c r="Q15" s="59">
        <v>0</v>
      </c>
      <c r="R15" s="59">
        <v>1</v>
      </c>
      <c r="S15" s="59">
        <v>1</v>
      </c>
      <c r="T15" s="59">
        <f t="shared" si="0"/>
        <v>0</v>
      </c>
      <c r="U15" s="59">
        <f t="shared" si="1"/>
        <v>0</v>
      </c>
      <c r="V15" s="59">
        <f t="shared" si="2"/>
        <v>0</v>
      </c>
      <c r="W15" s="59">
        <f t="shared" si="3"/>
        <v>0</v>
      </c>
      <c r="X15" s="59">
        <f t="shared" si="4"/>
        <v>0</v>
      </c>
      <c r="Y15" s="59">
        <f t="shared" si="5"/>
        <v>0</v>
      </c>
      <c r="Z15" s="59">
        <f t="shared" si="6"/>
        <v>0</v>
      </c>
      <c r="AA15" s="59">
        <f t="shared" si="7"/>
        <v>0</v>
      </c>
      <c r="AB15" s="59">
        <f t="shared" si="8"/>
        <v>0</v>
      </c>
      <c r="AC15" s="59">
        <f t="shared" si="9"/>
        <v>0</v>
      </c>
      <c r="AD15" s="166">
        <f t="shared" si="51"/>
        <v>2</v>
      </c>
      <c r="AE15" s="169">
        <f t="shared" si="10"/>
        <v>0</v>
      </c>
      <c r="AF15" s="169">
        <f t="shared" si="11"/>
        <v>1</v>
      </c>
      <c r="AG15" s="169">
        <f t="shared" si="12"/>
        <v>0</v>
      </c>
      <c r="AH15" s="169">
        <f t="shared" si="13"/>
        <v>1</v>
      </c>
      <c r="AI15" s="169">
        <f t="shared" si="14"/>
        <v>0</v>
      </c>
      <c r="AJ15" s="169">
        <f t="shared" si="15"/>
        <v>0</v>
      </c>
      <c r="AK15" s="169">
        <f t="shared" si="16"/>
        <v>0</v>
      </c>
      <c r="AL15" s="169">
        <f t="shared" si="17"/>
        <v>1</v>
      </c>
      <c r="AM15" s="169">
        <f t="shared" si="18"/>
        <v>0</v>
      </c>
      <c r="AN15" s="169">
        <f t="shared" si="19"/>
        <v>0</v>
      </c>
      <c r="AO15" s="169">
        <f t="shared" si="20"/>
        <v>1</v>
      </c>
      <c r="AP15" s="169">
        <f t="shared" si="21"/>
        <v>0</v>
      </c>
      <c r="AQ15" s="169">
        <f t="shared" si="22"/>
        <v>0</v>
      </c>
      <c r="AR15" s="169">
        <f t="shared" si="23"/>
        <v>0</v>
      </c>
      <c r="AS15" s="169">
        <f t="shared" si="24"/>
        <v>0</v>
      </c>
      <c r="AT15" s="169">
        <f t="shared" si="25"/>
        <v>0</v>
      </c>
      <c r="AU15" s="169">
        <f t="shared" si="26"/>
        <v>0</v>
      </c>
      <c r="AV15" s="169">
        <f t="shared" si="27"/>
        <v>1</v>
      </c>
      <c r="AW15" s="169">
        <f t="shared" si="28"/>
        <v>0</v>
      </c>
      <c r="AX15" s="169">
        <f t="shared" si="29"/>
        <v>0</v>
      </c>
      <c r="AY15" s="169">
        <f t="shared" si="43"/>
        <v>0</v>
      </c>
      <c r="AZ15" s="169">
        <f t="shared" si="30"/>
        <v>0</v>
      </c>
      <c r="BA15" s="169">
        <f t="shared" si="31"/>
        <v>0</v>
      </c>
      <c r="BB15" s="169">
        <f t="shared" si="32"/>
        <v>1</v>
      </c>
      <c r="BC15" s="169">
        <f t="shared" si="33"/>
        <v>0</v>
      </c>
      <c r="BD15" s="169">
        <f t="shared" si="34"/>
        <v>1</v>
      </c>
      <c r="BE15" s="169">
        <f t="shared" si="35"/>
        <v>0</v>
      </c>
      <c r="BF15" s="169">
        <f t="shared" si="36"/>
        <v>0</v>
      </c>
      <c r="BG15" s="169">
        <f t="shared" si="37"/>
        <v>0</v>
      </c>
      <c r="BH15" s="169">
        <f t="shared" si="38"/>
        <v>0</v>
      </c>
      <c r="BI15" s="169">
        <f t="shared" si="39"/>
        <v>0</v>
      </c>
      <c r="BJ15" s="169">
        <f t="shared" si="40"/>
        <v>0</v>
      </c>
      <c r="BK15" s="167">
        <f t="shared" si="41"/>
        <v>0</v>
      </c>
      <c r="BL15" s="169">
        <f t="shared" si="44"/>
        <v>1</v>
      </c>
      <c r="BM15" s="169">
        <f t="shared" si="45"/>
        <v>0</v>
      </c>
      <c r="BN15" s="169">
        <f t="shared" si="46"/>
        <v>0</v>
      </c>
      <c r="BO15" s="169">
        <f t="shared" si="47"/>
        <v>1</v>
      </c>
      <c r="BP15" s="36">
        <f t="shared" si="48"/>
        <v>1</v>
      </c>
      <c r="BQ15">
        <f t="shared" si="49"/>
        <v>0</v>
      </c>
      <c r="BR15" s="36">
        <f t="shared" si="50"/>
        <v>0</v>
      </c>
      <c r="BS15" t="e">
        <f t="shared" si="42"/>
        <v>#N/A</v>
      </c>
    </row>
    <row r="16" spans="1:71">
      <c r="A16" s="59">
        <v>155</v>
      </c>
      <c r="B16" s="59">
        <v>121201</v>
      </c>
      <c r="C16" s="160">
        <v>55873017.176939502</v>
      </c>
      <c r="D16" s="59">
        <v>3888888.75</v>
      </c>
      <c r="E16" s="59">
        <v>3888888.75</v>
      </c>
      <c r="F16" s="59">
        <v>51984128.426939502</v>
      </c>
      <c r="G16" s="59">
        <v>21.1640224456787</v>
      </c>
      <c r="H16" s="59">
        <v>-2304575889.5474401</v>
      </c>
      <c r="I16" s="59">
        <v>0</v>
      </c>
      <c r="J16" s="59">
        <v>0</v>
      </c>
      <c r="K16" s="59">
        <v>0</v>
      </c>
      <c r="L16" s="59">
        <v>101</v>
      </c>
      <c r="M16" s="59">
        <v>0</v>
      </c>
      <c r="N16" s="59">
        <v>0</v>
      </c>
      <c r="O16" s="59">
        <v>101</v>
      </c>
      <c r="P16" s="59">
        <v>0</v>
      </c>
      <c r="Q16" s="59">
        <v>0</v>
      </c>
      <c r="R16" s="59">
        <v>1</v>
      </c>
      <c r="S16" s="59">
        <v>0</v>
      </c>
      <c r="T16" s="59">
        <f t="shared" si="0"/>
        <v>0</v>
      </c>
      <c r="U16" s="59">
        <f t="shared" si="1"/>
        <v>0</v>
      </c>
      <c r="V16" s="59">
        <f t="shared" si="2"/>
        <v>0</v>
      </c>
      <c r="W16" s="59">
        <f t="shared" si="3"/>
        <v>0</v>
      </c>
      <c r="X16" s="59">
        <f t="shared" si="4"/>
        <v>0</v>
      </c>
      <c r="Y16" s="59">
        <f t="shared" si="5"/>
        <v>0</v>
      </c>
      <c r="Z16" s="59">
        <f t="shared" si="6"/>
        <v>0</v>
      </c>
      <c r="AA16" s="59">
        <f t="shared" si="7"/>
        <v>0</v>
      </c>
      <c r="AB16" s="59">
        <f t="shared" si="8"/>
        <v>0</v>
      </c>
      <c r="AC16" s="59">
        <f t="shared" si="9"/>
        <v>0</v>
      </c>
      <c r="AD16" s="166">
        <f t="shared" si="51"/>
        <v>2</v>
      </c>
      <c r="AE16" s="169">
        <f t="shared" si="10"/>
        <v>0</v>
      </c>
      <c r="AF16" s="169">
        <f t="shared" si="11"/>
        <v>1</v>
      </c>
      <c r="AG16" s="169">
        <f t="shared" si="12"/>
        <v>0</v>
      </c>
      <c r="AH16" s="169">
        <f t="shared" si="13"/>
        <v>1</v>
      </c>
      <c r="AI16" s="169">
        <f t="shared" si="14"/>
        <v>0</v>
      </c>
      <c r="AJ16" s="169">
        <f t="shared" si="15"/>
        <v>0</v>
      </c>
      <c r="AK16" s="169">
        <f t="shared" si="16"/>
        <v>0</v>
      </c>
      <c r="AL16" s="169">
        <f t="shared" si="17"/>
        <v>1</v>
      </c>
      <c r="AM16" s="169">
        <f t="shared" si="18"/>
        <v>0</v>
      </c>
      <c r="AN16" s="169">
        <f t="shared" si="19"/>
        <v>0</v>
      </c>
      <c r="AO16" s="169">
        <f t="shared" si="20"/>
        <v>1</v>
      </c>
      <c r="AP16" s="169">
        <f t="shared" si="21"/>
        <v>0</v>
      </c>
      <c r="AQ16" s="169">
        <f t="shared" si="22"/>
        <v>0</v>
      </c>
      <c r="AR16" s="169">
        <f t="shared" si="23"/>
        <v>0</v>
      </c>
      <c r="AS16" s="169">
        <f t="shared" si="24"/>
        <v>0</v>
      </c>
      <c r="AT16" s="169">
        <f t="shared" si="25"/>
        <v>0</v>
      </c>
      <c r="AU16" s="169">
        <f t="shared" si="26"/>
        <v>0</v>
      </c>
      <c r="AV16" s="169">
        <f t="shared" si="27"/>
        <v>1</v>
      </c>
      <c r="AW16" s="169">
        <f t="shared" si="28"/>
        <v>0</v>
      </c>
      <c r="AX16" s="169">
        <f t="shared" si="29"/>
        <v>0</v>
      </c>
      <c r="AY16" s="169">
        <f t="shared" si="43"/>
        <v>0</v>
      </c>
      <c r="AZ16" s="169">
        <f t="shared" si="30"/>
        <v>0</v>
      </c>
      <c r="BA16" s="169">
        <f t="shared" si="31"/>
        <v>0</v>
      </c>
      <c r="BB16" s="169">
        <f t="shared" si="32"/>
        <v>1</v>
      </c>
      <c r="BC16" s="169">
        <f t="shared" si="33"/>
        <v>0</v>
      </c>
      <c r="BD16" s="169">
        <f t="shared" si="34"/>
        <v>1</v>
      </c>
      <c r="BE16" s="169">
        <f t="shared" si="35"/>
        <v>0</v>
      </c>
      <c r="BF16" s="169">
        <f t="shared" si="36"/>
        <v>0</v>
      </c>
      <c r="BG16" s="169">
        <f t="shared" si="37"/>
        <v>0</v>
      </c>
      <c r="BH16" s="169">
        <f t="shared" si="38"/>
        <v>0</v>
      </c>
      <c r="BI16" s="169">
        <f t="shared" si="39"/>
        <v>0</v>
      </c>
      <c r="BJ16" s="169">
        <f t="shared" si="40"/>
        <v>0</v>
      </c>
      <c r="BK16" s="167">
        <f t="shared" si="41"/>
        <v>0</v>
      </c>
      <c r="BL16" s="169">
        <f t="shared" si="44"/>
        <v>1</v>
      </c>
      <c r="BM16" s="169">
        <f t="shared" si="45"/>
        <v>0</v>
      </c>
      <c r="BN16" s="169">
        <f t="shared" si="46"/>
        <v>1</v>
      </c>
      <c r="BO16" s="169">
        <f t="shared" si="47"/>
        <v>0</v>
      </c>
      <c r="BP16" s="36">
        <f t="shared" si="48"/>
        <v>1</v>
      </c>
      <c r="BQ16">
        <f t="shared" si="49"/>
        <v>0</v>
      </c>
      <c r="BR16" s="36">
        <f t="shared" si="50"/>
        <v>0</v>
      </c>
      <c r="BS16" t="e">
        <f t="shared" si="42"/>
        <v>#N/A</v>
      </c>
    </row>
    <row r="17" spans="1:71">
      <c r="A17" s="59">
        <v>98</v>
      </c>
      <c r="B17" s="59">
        <v>23143</v>
      </c>
      <c r="C17" s="160">
        <v>72527474.000134096</v>
      </c>
      <c r="D17" s="59">
        <v>18813187.1875</v>
      </c>
      <c r="E17" s="59">
        <v>18813187.1875</v>
      </c>
      <c r="F17" s="59">
        <v>53714286.812634103</v>
      </c>
      <c r="G17" s="59">
        <v>21.978021621704102</v>
      </c>
      <c r="H17" s="59">
        <v>-1624152751.24898</v>
      </c>
      <c r="I17" s="59">
        <v>444</v>
      </c>
      <c r="J17" s="59">
        <v>0</v>
      </c>
      <c r="K17" s="59">
        <v>0</v>
      </c>
      <c r="L17" s="59">
        <v>444</v>
      </c>
      <c r="M17" s="59">
        <v>0</v>
      </c>
      <c r="N17" s="59">
        <v>0</v>
      </c>
      <c r="O17" s="59">
        <v>0</v>
      </c>
      <c r="P17" s="59">
        <v>0</v>
      </c>
      <c r="Q17" s="59">
        <v>0</v>
      </c>
      <c r="R17" s="59">
        <v>1</v>
      </c>
      <c r="S17" s="59">
        <v>1</v>
      </c>
      <c r="T17" s="59">
        <f t="shared" si="0"/>
        <v>2</v>
      </c>
      <c r="U17" s="59">
        <f t="shared" si="1"/>
        <v>0</v>
      </c>
      <c r="V17" s="59">
        <f t="shared" si="2"/>
        <v>0</v>
      </c>
      <c r="W17" s="59">
        <f t="shared" si="3"/>
        <v>0</v>
      </c>
      <c r="X17" s="59">
        <f t="shared" si="4"/>
        <v>0</v>
      </c>
      <c r="Y17" s="59">
        <f t="shared" si="5"/>
        <v>0</v>
      </c>
      <c r="Z17" s="59">
        <f t="shared" si="6"/>
        <v>0</v>
      </c>
      <c r="AA17" s="59">
        <f t="shared" si="7"/>
        <v>0</v>
      </c>
      <c r="AB17" s="59">
        <f t="shared" si="8"/>
        <v>0</v>
      </c>
      <c r="AC17" s="59">
        <f t="shared" si="9"/>
        <v>0</v>
      </c>
      <c r="AD17" s="166">
        <f t="shared" si="51"/>
        <v>0</v>
      </c>
      <c r="AE17" s="169">
        <f t="shared" si="10"/>
        <v>0</v>
      </c>
      <c r="AF17" s="169">
        <f t="shared" si="11"/>
        <v>0</v>
      </c>
      <c r="AG17" s="169">
        <f t="shared" si="12"/>
        <v>0</v>
      </c>
      <c r="AH17" s="169">
        <f t="shared" si="13"/>
        <v>1</v>
      </c>
      <c r="AI17" s="169">
        <f t="shared" si="14"/>
        <v>0</v>
      </c>
      <c r="AJ17" s="169">
        <f t="shared" si="15"/>
        <v>0</v>
      </c>
      <c r="AK17" s="169">
        <f t="shared" si="16"/>
        <v>0</v>
      </c>
      <c r="AL17" s="169">
        <f t="shared" si="17"/>
        <v>1</v>
      </c>
      <c r="AM17" s="169">
        <f t="shared" si="18"/>
        <v>0</v>
      </c>
      <c r="AN17" s="169">
        <f t="shared" si="19"/>
        <v>0</v>
      </c>
      <c r="AO17" s="169">
        <f t="shared" si="20"/>
        <v>1</v>
      </c>
      <c r="AP17" s="169">
        <f t="shared" si="21"/>
        <v>0</v>
      </c>
      <c r="AQ17" s="169">
        <f t="shared" si="22"/>
        <v>0</v>
      </c>
      <c r="AR17" s="169">
        <f t="shared" si="23"/>
        <v>0</v>
      </c>
      <c r="AS17" s="169">
        <f t="shared" si="24"/>
        <v>0</v>
      </c>
      <c r="AT17" s="169">
        <f t="shared" si="25"/>
        <v>0</v>
      </c>
      <c r="AU17" s="169">
        <f t="shared" si="26"/>
        <v>0</v>
      </c>
      <c r="AV17" s="169">
        <f t="shared" si="27"/>
        <v>1</v>
      </c>
      <c r="AW17" s="169">
        <f t="shared" si="28"/>
        <v>1</v>
      </c>
      <c r="AX17" s="169">
        <f t="shared" si="29"/>
        <v>1</v>
      </c>
      <c r="AY17" s="169">
        <f t="shared" si="43"/>
        <v>0</v>
      </c>
      <c r="AZ17" s="169">
        <f t="shared" si="30"/>
        <v>0</v>
      </c>
      <c r="BA17" s="169">
        <f t="shared" si="31"/>
        <v>0</v>
      </c>
      <c r="BB17" s="169">
        <f t="shared" si="32"/>
        <v>1</v>
      </c>
      <c r="BC17" s="169">
        <f t="shared" si="33"/>
        <v>0</v>
      </c>
      <c r="BD17" s="169">
        <f t="shared" si="34"/>
        <v>1</v>
      </c>
      <c r="BE17" s="169">
        <f t="shared" si="35"/>
        <v>0</v>
      </c>
      <c r="BF17" s="169">
        <f t="shared" si="36"/>
        <v>0</v>
      </c>
      <c r="BG17" s="169">
        <f t="shared" si="37"/>
        <v>0</v>
      </c>
      <c r="BH17" s="169">
        <f t="shared" si="38"/>
        <v>0</v>
      </c>
      <c r="BI17" s="169">
        <f t="shared" si="39"/>
        <v>0</v>
      </c>
      <c r="BJ17" s="169">
        <f t="shared" si="40"/>
        <v>0</v>
      </c>
      <c r="BK17" s="167">
        <f t="shared" si="41"/>
        <v>1</v>
      </c>
      <c r="BL17" s="169">
        <f t="shared" si="44"/>
        <v>1</v>
      </c>
      <c r="BM17" s="169">
        <f t="shared" si="45"/>
        <v>0</v>
      </c>
      <c r="BN17" s="169">
        <f t="shared" si="46"/>
        <v>0</v>
      </c>
      <c r="BO17" s="169">
        <f t="shared" si="47"/>
        <v>1</v>
      </c>
      <c r="BP17" s="36">
        <f t="shared" si="48"/>
        <v>0</v>
      </c>
      <c r="BQ17">
        <f t="shared" si="49"/>
        <v>0</v>
      </c>
      <c r="BR17" s="36">
        <f t="shared" si="50"/>
        <v>1</v>
      </c>
      <c r="BS17" t="e">
        <f t="shared" si="42"/>
        <v>#N/A</v>
      </c>
    </row>
    <row r="18" spans="1:71">
      <c r="A18" s="59">
        <v>419</v>
      </c>
      <c r="B18" s="59">
        <v>241191</v>
      </c>
      <c r="C18" s="160">
        <v>4008908.67745391</v>
      </c>
      <c r="D18" s="59">
        <v>5512249.75</v>
      </c>
      <c r="E18" s="59">
        <v>5512249.75</v>
      </c>
      <c r="F18" s="59">
        <v>-1503341.07254609</v>
      </c>
      <c r="G18" s="59">
        <v>22.271715164184599</v>
      </c>
      <c r="H18" s="59">
        <v>-6582767025.3095503</v>
      </c>
      <c r="I18" s="59">
        <v>413</v>
      </c>
      <c r="J18" s="59">
        <v>408</v>
      </c>
      <c r="K18" s="59">
        <v>0</v>
      </c>
      <c r="L18" s="59">
        <v>406</v>
      </c>
      <c r="M18" s="59">
        <v>0</v>
      </c>
      <c r="N18" s="59">
        <v>0</v>
      </c>
      <c r="O18" s="59">
        <v>0</v>
      </c>
      <c r="P18" s="59">
        <v>0</v>
      </c>
      <c r="Q18" s="59">
        <v>0</v>
      </c>
      <c r="R18" s="59">
        <v>2</v>
      </c>
      <c r="S18" s="59">
        <v>1</v>
      </c>
      <c r="T18" s="59">
        <f t="shared" si="0"/>
        <v>2</v>
      </c>
      <c r="U18" s="59">
        <f t="shared" si="1"/>
        <v>0</v>
      </c>
      <c r="V18" s="59">
        <f t="shared" si="2"/>
        <v>0</v>
      </c>
      <c r="W18" s="59">
        <f t="shared" si="3"/>
        <v>1</v>
      </c>
      <c r="X18" s="59">
        <f t="shared" si="4"/>
        <v>0</v>
      </c>
      <c r="Y18" s="59">
        <f t="shared" si="5"/>
        <v>0</v>
      </c>
      <c r="Z18" s="59">
        <f t="shared" si="6"/>
        <v>0</v>
      </c>
      <c r="AA18" s="59">
        <f t="shared" si="7"/>
        <v>0</v>
      </c>
      <c r="AB18" s="59">
        <f t="shared" si="8"/>
        <v>0</v>
      </c>
      <c r="AC18" s="59">
        <f t="shared" si="9"/>
        <v>0</v>
      </c>
      <c r="AD18" s="166">
        <f t="shared" si="51"/>
        <v>0</v>
      </c>
      <c r="AE18" s="169">
        <f t="shared" si="10"/>
        <v>0</v>
      </c>
      <c r="AF18" s="169">
        <f t="shared" si="11"/>
        <v>0</v>
      </c>
      <c r="AG18" s="169">
        <f t="shared" si="12"/>
        <v>0</v>
      </c>
      <c r="AH18" s="169">
        <f t="shared" si="13"/>
        <v>1</v>
      </c>
      <c r="AI18" s="169">
        <f t="shared" si="14"/>
        <v>0</v>
      </c>
      <c r="AJ18" s="169">
        <f t="shared" si="15"/>
        <v>0</v>
      </c>
      <c r="AK18" s="169">
        <f t="shared" si="16"/>
        <v>0</v>
      </c>
      <c r="AL18" s="169">
        <f t="shared" si="17"/>
        <v>1</v>
      </c>
      <c r="AM18" s="169">
        <f t="shared" si="18"/>
        <v>0</v>
      </c>
      <c r="AN18" s="169">
        <f t="shared" si="19"/>
        <v>0</v>
      </c>
      <c r="AO18" s="169">
        <f t="shared" si="20"/>
        <v>1</v>
      </c>
      <c r="AP18" s="169">
        <f t="shared" si="21"/>
        <v>0</v>
      </c>
      <c r="AQ18" s="169">
        <f t="shared" si="22"/>
        <v>0</v>
      </c>
      <c r="AR18" s="169">
        <f t="shared" si="23"/>
        <v>0</v>
      </c>
      <c r="AS18" s="169">
        <f t="shared" si="24"/>
        <v>0</v>
      </c>
      <c r="AT18" s="169">
        <f t="shared" si="25"/>
        <v>0</v>
      </c>
      <c r="AU18" s="169">
        <f t="shared" si="26"/>
        <v>0</v>
      </c>
      <c r="AV18" s="169">
        <f t="shared" si="27"/>
        <v>1</v>
      </c>
      <c r="AW18" s="169">
        <f t="shared" si="28"/>
        <v>1</v>
      </c>
      <c r="AX18" s="169">
        <f t="shared" si="29"/>
        <v>1</v>
      </c>
      <c r="AY18" s="169">
        <f t="shared" si="43"/>
        <v>0</v>
      </c>
      <c r="AZ18" s="169">
        <f t="shared" si="30"/>
        <v>0</v>
      </c>
      <c r="BA18" s="169">
        <f t="shared" si="31"/>
        <v>0</v>
      </c>
      <c r="BB18" s="169">
        <f t="shared" si="32"/>
        <v>1</v>
      </c>
      <c r="BC18" s="169">
        <f t="shared" si="33"/>
        <v>1</v>
      </c>
      <c r="BD18" s="169">
        <f t="shared" si="34"/>
        <v>0</v>
      </c>
      <c r="BE18" s="169">
        <f t="shared" si="35"/>
        <v>1</v>
      </c>
      <c r="BF18" s="169">
        <f t="shared" si="36"/>
        <v>0</v>
      </c>
      <c r="BG18" s="169">
        <f t="shared" si="37"/>
        <v>0</v>
      </c>
      <c r="BH18" s="169">
        <f t="shared" si="38"/>
        <v>0</v>
      </c>
      <c r="BI18" s="169">
        <f t="shared" si="39"/>
        <v>0</v>
      </c>
      <c r="BJ18" s="169">
        <f t="shared" si="40"/>
        <v>0</v>
      </c>
      <c r="BK18" s="167">
        <f t="shared" si="41"/>
        <v>0</v>
      </c>
      <c r="BL18" s="169">
        <f t="shared" si="44"/>
        <v>0</v>
      </c>
      <c r="BM18" s="169">
        <f t="shared" si="45"/>
        <v>1</v>
      </c>
      <c r="BN18" s="169">
        <f t="shared" si="46"/>
        <v>0</v>
      </c>
      <c r="BO18" s="169">
        <f t="shared" si="47"/>
        <v>1</v>
      </c>
      <c r="BP18" s="36">
        <f t="shared" si="48"/>
        <v>0</v>
      </c>
      <c r="BQ18">
        <f t="shared" si="49"/>
        <v>0</v>
      </c>
      <c r="BR18" s="36">
        <f t="shared" si="50"/>
        <v>1</v>
      </c>
      <c r="BS18" t="e">
        <f t="shared" si="42"/>
        <v>#N/A</v>
      </c>
    </row>
    <row r="19" spans="1:71">
      <c r="A19" s="59">
        <v>123</v>
      </c>
      <c r="B19" s="59">
        <v>111151</v>
      </c>
      <c r="C19" s="160">
        <v>6000000.1021793904</v>
      </c>
      <c r="D19" s="59">
        <v>5678571.5</v>
      </c>
      <c r="E19" s="59">
        <v>5678571.5</v>
      </c>
      <c r="F19" s="59">
        <v>321428.602179393</v>
      </c>
      <c r="G19" s="59">
        <v>22.857143402099599</v>
      </c>
      <c r="H19" s="59">
        <v>-1886306836.8621299</v>
      </c>
      <c r="I19" s="59">
        <v>102</v>
      </c>
      <c r="J19" s="59">
        <v>0</v>
      </c>
      <c r="K19" s="59">
        <v>0</v>
      </c>
      <c r="L19" s="59">
        <v>0</v>
      </c>
      <c r="M19" s="59">
        <v>0</v>
      </c>
      <c r="N19" s="59">
        <v>0</v>
      </c>
      <c r="O19" s="59">
        <v>0</v>
      </c>
      <c r="P19" s="59">
        <v>0</v>
      </c>
      <c r="Q19" s="59">
        <v>0</v>
      </c>
      <c r="R19" s="59">
        <v>2</v>
      </c>
      <c r="S19" s="59">
        <v>0</v>
      </c>
      <c r="T19" s="59">
        <f t="shared" si="0"/>
        <v>0</v>
      </c>
      <c r="U19" s="59">
        <f t="shared" si="1"/>
        <v>0</v>
      </c>
      <c r="V19" s="59">
        <f t="shared" si="2"/>
        <v>1</v>
      </c>
      <c r="W19" s="59">
        <f t="shared" si="3"/>
        <v>0</v>
      </c>
      <c r="X19" s="59">
        <f t="shared" si="4"/>
        <v>0</v>
      </c>
      <c r="Y19" s="59">
        <f t="shared" si="5"/>
        <v>0</v>
      </c>
      <c r="Z19" s="59">
        <f t="shared" si="6"/>
        <v>0</v>
      </c>
      <c r="AA19" s="59">
        <f t="shared" si="7"/>
        <v>0</v>
      </c>
      <c r="AB19" s="59">
        <f t="shared" si="8"/>
        <v>0</v>
      </c>
      <c r="AC19" s="59">
        <f t="shared" si="9"/>
        <v>0</v>
      </c>
      <c r="AD19" s="166">
        <f t="shared" si="51"/>
        <v>0</v>
      </c>
      <c r="AE19" s="169">
        <f t="shared" si="10"/>
        <v>0</v>
      </c>
      <c r="AF19" s="169">
        <f t="shared" si="11"/>
        <v>0</v>
      </c>
      <c r="AG19" s="169">
        <f t="shared" si="12"/>
        <v>0</v>
      </c>
      <c r="AH19" s="169">
        <f t="shared" si="13"/>
        <v>1</v>
      </c>
      <c r="AI19" s="169">
        <f t="shared" si="14"/>
        <v>0</v>
      </c>
      <c r="AJ19" s="169">
        <f t="shared" si="15"/>
        <v>0</v>
      </c>
      <c r="AK19" s="169">
        <f t="shared" si="16"/>
        <v>0</v>
      </c>
      <c r="AL19" s="169">
        <f t="shared" si="17"/>
        <v>1</v>
      </c>
      <c r="AM19" s="169">
        <f t="shared" si="18"/>
        <v>1</v>
      </c>
      <c r="AN19" s="169">
        <f t="shared" si="19"/>
        <v>0</v>
      </c>
      <c r="AO19" s="169">
        <f t="shared" si="20"/>
        <v>1</v>
      </c>
      <c r="AP19" s="169">
        <f t="shared" si="21"/>
        <v>0</v>
      </c>
      <c r="AQ19" s="169">
        <f t="shared" si="22"/>
        <v>1</v>
      </c>
      <c r="AR19" s="169">
        <f t="shared" si="23"/>
        <v>0</v>
      </c>
      <c r="AS19" s="169">
        <f t="shared" si="24"/>
        <v>0</v>
      </c>
      <c r="AT19" s="169">
        <f t="shared" si="25"/>
        <v>0</v>
      </c>
      <c r="AU19" s="169">
        <f t="shared" si="26"/>
        <v>0</v>
      </c>
      <c r="AV19" s="169">
        <f t="shared" si="27"/>
        <v>1</v>
      </c>
      <c r="AW19" s="169">
        <f t="shared" si="28"/>
        <v>0</v>
      </c>
      <c r="AX19" s="169">
        <f t="shared" si="29"/>
        <v>0</v>
      </c>
      <c r="AY19" s="169">
        <f t="shared" si="43"/>
        <v>0</v>
      </c>
      <c r="AZ19" s="169">
        <f t="shared" si="30"/>
        <v>0</v>
      </c>
      <c r="BA19" s="169">
        <f t="shared" si="31"/>
        <v>0</v>
      </c>
      <c r="BB19" s="169">
        <f t="shared" si="32"/>
        <v>1</v>
      </c>
      <c r="BC19" s="169">
        <f t="shared" si="33"/>
        <v>0</v>
      </c>
      <c r="BD19" s="169">
        <f t="shared" si="34"/>
        <v>1</v>
      </c>
      <c r="BE19" s="169">
        <f t="shared" si="35"/>
        <v>0</v>
      </c>
      <c r="BF19" s="169">
        <f t="shared" si="36"/>
        <v>0</v>
      </c>
      <c r="BG19" s="169">
        <f t="shared" si="37"/>
        <v>0</v>
      </c>
      <c r="BH19" s="169">
        <f t="shared" si="38"/>
        <v>0</v>
      </c>
      <c r="BI19" s="169">
        <f t="shared" si="39"/>
        <v>0</v>
      </c>
      <c r="BJ19" s="169">
        <f t="shared" si="40"/>
        <v>0</v>
      </c>
      <c r="BK19" s="167">
        <f t="shared" si="41"/>
        <v>0</v>
      </c>
      <c r="BL19" s="169">
        <f t="shared" si="44"/>
        <v>0</v>
      </c>
      <c r="BM19" s="169">
        <f t="shared" si="45"/>
        <v>1</v>
      </c>
      <c r="BN19" s="169">
        <f t="shared" si="46"/>
        <v>1</v>
      </c>
      <c r="BO19" s="169">
        <f t="shared" si="47"/>
        <v>0</v>
      </c>
      <c r="BP19" s="36">
        <f t="shared" si="48"/>
        <v>0</v>
      </c>
      <c r="BQ19">
        <f t="shared" si="49"/>
        <v>0</v>
      </c>
      <c r="BR19" s="36">
        <f t="shared" si="50"/>
        <v>0</v>
      </c>
      <c r="BS19" t="e">
        <f t="shared" si="42"/>
        <v>#N/A</v>
      </c>
    </row>
    <row r="20" spans="1:71">
      <c r="A20" s="59">
        <v>220</v>
      </c>
      <c r="B20" s="59">
        <v>132321</v>
      </c>
      <c r="C20" s="160">
        <v>34803571.8977933</v>
      </c>
      <c r="D20" s="59">
        <v>4047619.25</v>
      </c>
      <c r="E20" s="59">
        <v>4047619.25</v>
      </c>
      <c r="F20" s="59">
        <v>30755952.6477933</v>
      </c>
      <c r="G20" s="59">
        <v>23.809524536132798</v>
      </c>
      <c r="H20" s="59">
        <v>-3401463745.89814</v>
      </c>
      <c r="I20" s="59">
        <v>0</v>
      </c>
      <c r="J20" s="59">
        <v>0</v>
      </c>
      <c r="K20" s="59">
        <v>0</v>
      </c>
      <c r="L20" s="59">
        <v>603</v>
      </c>
      <c r="M20" s="59">
        <v>406</v>
      </c>
      <c r="N20" s="59">
        <v>0</v>
      </c>
      <c r="O20" s="59">
        <v>0</v>
      </c>
      <c r="P20" s="59">
        <v>0</v>
      </c>
      <c r="Q20" s="59">
        <v>0</v>
      </c>
      <c r="R20" s="59">
        <v>1</v>
      </c>
      <c r="S20" s="59">
        <v>1</v>
      </c>
      <c r="T20" s="59">
        <f t="shared" si="0"/>
        <v>0</v>
      </c>
      <c r="U20" s="59">
        <f t="shared" si="1"/>
        <v>0</v>
      </c>
      <c r="V20" s="59">
        <f t="shared" si="2"/>
        <v>0</v>
      </c>
      <c r="W20" s="59">
        <f t="shared" si="3"/>
        <v>1</v>
      </c>
      <c r="X20" s="59">
        <f t="shared" si="4"/>
        <v>0</v>
      </c>
      <c r="Y20" s="59">
        <f t="shared" si="5"/>
        <v>0</v>
      </c>
      <c r="Z20" s="59">
        <f t="shared" si="6"/>
        <v>0</v>
      </c>
      <c r="AA20" s="59">
        <f t="shared" si="7"/>
        <v>0</v>
      </c>
      <c r="AB20" s="59">
        <f t="shared" si="8"/>
        <v>0</v>
      </c>
      <c r="AC20" s="59">
        <f t="shared" si="9"/>
        <v>0</v>
      </c>
      <c r="AD20" s="166">
        <f t="shared" si="51"/>
        <v>0</v>
      </c>
      <c r="AE20" s="169">
        <f t="shared" si="10"/>
        <v>0</v>
      </c>
      <c r="AF20" s="169">
        <f t="shared" si="11"/>
        <v>0</v>
      </c>
      <c r="AG20" s="169">
        <f t="shared" si="12"/>
        <v>0</v>
      </c>
      <c r="AH20" s="169">
        <f t="shared" si="13"/>
        <v>1</v>
      </c>
      <c r="AI20" s="169">
        <f t="shared" si="14"/>
        <v>0</v>
      </c>
      <c r="AJ20" s="169">
        <f t="shared" si="15"/>
        <v>0</v>
      </c>
      <c r="AK20" s="169">
        <f t="shared" si="16"/>
        <v>0</v>
      </c>
      <c r="AL20" s="169">
        <f t="shared" si="17"/>
        <v>1</v>
      </c>
      <c r="AM20" s="169">
        <f t="shared" si="18"/>
        <v>0</v>
      </c>
      <c r="AN20" s="169">
        <f t="shared" si="19"/>
        <v>0</v>
      </c>
      <c r="AO20" s="169">
        <f t="shared" si="20"/>
        <v>1</v>
      </c>
      <c r="AP20" s="169">
        <f t="shared" si="21"/>
        <v>0</v>
      </c>
      <c r="AQ20" s="169">
        <f t="shared" si="22"/>
        <v>0</v>
      </c>
      <c r="AR20" s="169">
        <f t="shared" si="23"/>
        <v>0</v>
      </c>
      <c r="AS20" s="169">
        <f t="shared" si="24"/>
        <v>0</v>
      </c>
      <c r="AT20" s="169">
        <f t="shared" si="25"/>
        <v>0</v>
      </c>
      <c r="AU20" s="169">
        <f t="shared" si="26"/>
        <v>0</v>
      </c>
      <c r="AV20" s="169">
        <f t="shared" si="27"/>
        <v>1</v>
      </c>
      <c r="AW20" s="169">
        <f t="shared" si="28"/>
        <v>0</v>
      </c>
      <c r="AX20" s="169">
        <f t="shared" si="29"/>
        <v>0</v>
      </c>
      <c r="AY20" s="169">
        <f t="shared" si="43"/>
        <v>0</v>
      </c>
      <c r="AZ20" s="169">
        <f t="shared" si="30"/>
        <v>0</v>
      </c>
      <c r="BA20" s="169">
        <f t="shared" si="31"/>
        <v>0</v>
      </c>
      <c r="BB20" s="169">
        <f t="shared" si="32"/>
        <v>1</v>
      </c>
      <c r="BC20" s="169">
        <f t="shared" si="33"/>
        <v>0</v>
      </c>
      <c r="BD20" s="169">
        <f t="shared" si="34"/>
        <v>1</v>
      </c>
      <c r="BE20" s="169">
        <f t="shared" si="35"/>
        <v>0</v>
      </c>
      <c r="BF20" s="169">
        <f t="shared" si="36"/>
        <v>0</v>
      </c>
      <c r="BG20" s="169">
        <f t="shared" si="37"/>
        <v>0</v>
      </c>
      <c r="BH20" s="169">
        <f t="shared" si="38"/>
        <v>0</v>
      </c>
      <c r="BI20" s="169">
        <f t="shared" si="39"/>
        <v>0</v>
      </c>
      <c r="BJ20" s="169">
        <f t="shared" si="40"/>
        <v>0</v>
      </c>
      <c r="BK20" s="167">
        <f t="shared" si="41"/>
        <v>0</v>
      </c>
      <c r="BL20" s="169">
        <f t="shared" si="44"/>
        <v>1</v>
      </c>
      <c r="BM20" s="169">
        <f t="shared" si="45"/>
        <v>0</v>
      </c>
      <c r="BN20" s="169">
        <f t="shared" si="46"/>
        <v>0</v>
      </c>
      <c r="BO20" s="169">
        <f t="shared" si="47"/>
        <v>1</v>
      </c>
      <c r="BP20" s="36">
        <f t="shared" si="48"/>
        <v>0</v>
      </c>
      <c r="BQ20">
        <f t="shared" si="49"/>
        <v>0</v>
      </c>
      <c r="BR20" s="36">
        <f t="shared" si="50"/>
        <v>0</v>
      </c>
      <c r="BS20" t="e">
        <f t="shared" si="42"/>
        <v>#N/A</v>
      </c>
    </row>
    <row r="21" spans="1:71">
      <c r="A21" s="59">
        <v>109</v>
      </c>
      <c r="B21" s="59">
        <v>24233</v>
      </c>
      <c r="C21" s="160">
        <v>62142857.980667301</v>
      </c>
      <c r="D21" s="59">
        <v>36160715</v>
      </c>
      <c r="E21" s="59">
        <v>36160715</v>
      </c>
      <c r="F21" s="59">
        <v>25982142.980667301</v>
      </c>
      <c r="G21" s="59">
        <v>23.809524536132798</v>
      </c>
      <c r="H21" s="59">
        <v>-1753849181.2748001</v>
      </c>
      <c r="I21" s="59">
        <v>101</v>
      </c>
      <c r="J21" s="59">
        <v>0</v>
      </c>
      <c r="K21" s="59">
        <v>0</v>
      </c>
      <c r="L21" s="59">
        <v>101</v>
      </c>
      <c r="M21" s="59">
        <v>0</v>
      </c>
      <c r="N21" s="59">
        <v>0</v>
      </c>
      <c r="O21" s="59">
        <v>0</v>
      </c>
      <c r="P21" s="59">
        <v>0</v>
      </c>
      <c r="Q21" s="59">
        <v>0</v>
      </c>
      <c r="R21" s="59">
        <v>2</v>
      </c>
      <c r="S21" s="59">
        <v>1</v>
      </c>
      <c r="T21" s="59">
        <f t="shared" si="0"/>
        <v>0</v>
      </c>
      <c r="U21" s="59">
        <f t="shared" si="1"/>
        <v>0</v>
      </c>
      <c r="V21" s="59">
        <f t="shared" si="2"/>
        <v>0</v>
      </c>
      <c r="W21" s="59">
        <f t="shared" si="3"/>
        <v>0</v>
      </c>
      <c r="X21" s="59">
        <f t="shared" si="4"/>
        <v>0</v>
      </c>
      <c r="Y21" s="59">
        <f t="shared" si="5"/>
        <v>0</v>
      </c>
      <c r="Z21" s="59">
        <f t="shared" si="6"/>
        <v>0</v>
      </c>
      <c r="AA21" s="59">
        <f t="shared" si="7"/>
        <v>0</v>
      </c>
      <c r="AB21" s="59">
        <f t="shared" si="8"/>
        <v>0</v>
      </c>
      <c r="AC21" s="59">
        <f t="shared" si="9"/>
        <v>0</v>
      </c>
      <c r="AD21" s="166">
        <f t="shared" si="51"/>
        <v>2</v>
      </c>
      <c r="AE21" s="169">
        <f t="shared" si="10"/>
        <v>0</v>
      </c>
      <c r="AF21" s="169">
        <f t="shared" si="11"/>
        <v>1</v>
      </c>
      <c r="AG21" s="169">
        <f t="shared" si="12"/>
        <v>0</v>
      </c>
      <c r="AH21" s="169">
        <f t="shared" si="13"/>
        <v>1</v>
      </c>
      <c r="AI21" s="169">
        <f t="shared" si="14"/>
        <v>0</v>
      </c>
      <c r="AJ21" s="169">
        <f t="shared" si="15"/>
        <v>0</v>
      </c>
      <c r="AK21" s="169">
        <f t="shared" si="16"/>
        <v>0</v>
      </c>
      <c r="AL21" s="169">
        <f t="shared" si="17"/>
        <v>1</v>
      </c>
      <c r="AM21" s="169">
        <f t="shared" si="18"/>
        <v>0</v>
      </c>
      <c r="AN21" s="169">
        <f t="shared" si="19"/>
        <v>0</v>
      </c>
      <c r="AO21" s="169">
        <f t="shared" si="20"/>
        <v>1</v>
      </c>
      <c r="AP21" s="169">
        <f t="shared" si="21"/>
        <v>0</v>
      </c>
      <c r="AQ21" s="169">
        <f t="shared" si="22"/>
        <v>0</v>
      </c>
      <c r="AR21" s="169">
        <f t="shared" si="23"/>
        <v>0</v>
      </c>
      <c r="AS21" s="169">
        <f t="shared" si="24"/>
        <v>0</v>
      </c>
      <c r="AT21" s="169">
        <f t="shared" si="25"/>
        <v>0</v>
      </c>
      <c r="AU21" s="169">
        <f t="shared" si="26"/>
        <v>0</v>
      </c>
      <c r="AV21" s="169">
        <f t="shared" si="27"/>
        <v>1</v>
      </c>
      <c r="AW21" s="169">
        <f t="shared" si="28"/>
        <v>0</v>
      </c>
      <c r="AX21" s="169">
        <f t="shared" si="29"/>
        <v>0</v>
      </c>
      <c r="AY21" s="169">
        <f t="shared" si="43"/>
        <v>0</v>
      </c>
      <c r="AZ21" s="169">
        <f t="shared" si="30"/>
        <v>0</v>
      </c>
      <c r="BA21" s="169">
        <f t="shared" si="31"/>
        <v>0</v>
      </c>
      <c r="BB21" s="169">
        <f t="shared" si="32"/>
        <v>1</v>
      </c>
      <c r="BC21" s="169">
        <f t="shared" si="33"/>
        <v>0</v>
      </c>
      <c r="BD21" s="169">
        <f t="shared" si="34"/>
        <v>1</v>
      </c>
      <c r="BE21" s="169">
        <f t="shared" si="35"/>
        <v>0</v>
      </c>
      <c r="BF21" s="169">
        <f t="shared" si="36"/>
        <v>0</v>
      </c>
      <c r="BG21" s="169">
        <f t="shared" si="37"/>
        <v>0</v>
      </c>
      <c r="BH21" s="169">
        <f t="shared" si="38"/>
        <v>0</v>
      </c>
      <c r="BI21" s="169">
        <f t="shared" si="39"/>
        <v>0</v>
      </c>
      <c r="BJ21" s="169">
        <f t="shared" si="40"/>
        <v>0</v>
      </c>
      <c r="BK21" s="167">
        <f t="shared" si="41"/>
        <v>0</v>
      </c>
      <c r="BL21" s="169">
        <f t="shared" si="44"/>
        <v>0</v>
      </c>
      <c r="BM21" s="169">
        <f t="shared" si="45"/>
        <v>1</v>
      </c>
      <c r="BN21" s="169">
        <f t="shared" si="46"/>
        <v>0</v>
      </c>
      <c r="BO21" s="169">
        <f t="shared" si="47"/>
        <v>1</v>
      </c>
      <c r="BP21" s="36">
        <f t="shared" si="48"/>
        <v>1</v>
      </c>
      <c r="BQ21">
        <f t="shared" si="49"/>
        <v>0</v>
      </c>
      <c r="BR21" s="36">
        <f t="shared" si="50"/>
        <v>0</v>
      </c>
      <c r="BS21" t="e">
        <f t="shared" si="42"/>
        <v>#N/A</v>
      </c>
    </row>
    <row r="22" spans="1:71">
      <c r="A22" s="59">
        <v>279</v>
      </c>
      <c r="B22" s="59">
        <v>162372</v>
      </c>
      <c r="C22" s="160">
        <v>42857142.674679697</v>
      </c>
      <c r="D22" s="59">
        <v>67311247.25</v>
      </c>
      <c r="E22" s="59">
        <v>68525533</v>
      </c>
      <c r="F22" s="59">
        <v>-25668390.3253203</v>
      </c>
      <c r="G22" s="59">
        <v>25</v>
      </c>
      <c r="H22" s="59">
        <v>-4129219705.3587599</v>
      </c>
      <c r="I22" s="59">
        <v>415</v>
      </c>
      <c r="J22" s="59">
        <v>0</v>
      </c>
      <c r="K22" s="59">
        <v>0</v>
      </c>
      <c r="L22" s="59">
        <v>403</v>
      </c>
      <c r="M22" s="59">
        <v>0</v>
      </c>
      <c r="N22" s="59">
        <v>0</v>
      </c>
      <c r="O22" s="59">
        <v>0</v>
      </c>
      <c r="P22" s="59">
        <v>0</v>
      </c>
      <c r="Q22" s="59">
        <v>0</v>
      </c>
      <c r="R22" s="59">
        <v>1</v>
      </c>
      <c r="S22" s="59">
        <v>1</v>
      </c>
      <c r="T22" s="59">
        <f t="shared" si="0"/>
        <v>2</v>
      </c>
      <c r="U22" s="59">
        <f t="shared" si="1"/>
        <v>0</v>
      </c>
      <c r="V22" s="59">
        <f t="shared" si="2"/>
        <v>0</v>
      </c>
      <c r="W22" s="59">
        <f t="shared" si="3"/>
        <v>0</v>
      </c>
      <c r="X22" s="59">
        <f t="shared" si="4"/>
        <v>0</v>
      </c>
      <c r="Y22" s="59">
        <f t="shared" si="5"/>
        <v>0</v>
      </c>
      <c r="Z22" s="59">
        <f t="shared" si="6"/>
        <v>0</v>
      </c>
      <c r="AA22" s="59">
        <f t="shared" si="7"/>
        <v>0</v>
      </c>
      <c r="AB22" s="59">
        <f t="shared" si="8"/>
        <v>0</v>
      </c>
      <c r="AC22" s="59">
        <f t="shared" si="9"/>
        <v>0</v>
      </c>
      <c r="AD22" s="166">
        <f t="shared" si="51"/>
        <v>0</v>
      </c>
      <c r="AE22" s="169">
        <f t="shared" si="10"/>
        <v>0</v>
      </c>
      <c r="AF22" s="169">
        <f t="shared" si="11"/>
        <v>0</v>
      </c>
      <c r="AG22" s="169">
        <f t="shared" si="12"/>
        <v>0</v>
      </c>
      <c r="AH22" s="169">
        <f t="shared" si="13"/>
        <v>1</v>
      </c>
      <c r="AI22" s="169">
        <f t="shared" si="14"/>
        <v>0</v>
      </c>
      <c r="AJ22" s="169">
        <f t="shared" si="15"/>
        <v>0</v>
      </c>
      <c r="AK22" s="169">
        <f t="shared" si="16"/>
        <v>0</v>
      </c>
      <c r="AL22" s="169">
        <f t="shared" si="17"/>
        <v>1</v>
      </c>
      <c r="AM22" s="169">
        <f t="shared" si="18"/>
        <v>0</v>
      </c>
      <c r="AN22" s="169">
        <f t="shared" si="19"/>
        <v>0</v>
      </c>
      <c r="AO22" s="169">
        <f t="shared" si="20"/>
        <v>1</v>
      </c>
      <c r="AP22" s="169">
        <f t="shared" si="21"/>
        <v>0</v>
      </c>
      <c r="AQ22" s="169">
        <f t="shared" si="22"/>
        <v>0</v>
      </c>
      <c r="AR22" s="169">
        <f t="shared" si="23"/>
        <v>0</v>
      </c>
      <c r="AS22" s="169">
        <f t="shared" si="24"/>
        <v>0</v>
      </c>
      <c r="AT22" s="169">
        <f t="shared" si="25"/>
        <v>0</v>
      </c>
      <c r="AU22" s="169">
        <f t="shared" si="26"/>
        <v>0</v>
      </c>
      <c r="AV22" s="169">
        <f t="shared" si="27"/>
        <v>1</v>
      </c>
      <c r="AW22" s="169">
        <f t="shared" si="28"/>
        <v>1</v>
      </c>
      <c r="AX22" s="169">
        <f t="shared" si="29"/>
        <v>1</v>
      </c>
      <c r="AY22" s="169">
        <f t="shared" si="43"/>
        <v>0</v>
      </c>
      <c r="AZ22" s="169">
        <f t="shared" si="30"/>
        <v>0</v>
      </c>
      <c r="BA22" s="169">
        <f t="shared" si="31"/>
        <v>0</v>
      </c>
      <c r="BB22" s="169">
        <f t="shared" si="32"/>
        <v>1</v>
      </c>
      <c r="BC22" s="169">
        <f t="shared" si="33"/>
        <v>0</v>
      </c>
      <c r="BD22" s="169">
        <f t="shared" si="34"/>
        <v>1</v>
      </c>
      <c r="BE22" s="169">
        <f t="shared" si="35"/>
        <v>0</v>
      </c>
      <c r="BF22" s="169">
        <f t="shared" si="36"/>
        <v>0</v>
      </c>
      <c r="BG22" s="169">
        <f t="shared" si="37"/>
        <v>1</v>
      </c>
      <c r="BH22" s="169">
        <f t="shared" si="38"/>
        <v>1</v>
      </c>
      <c r="BI22" s="169">
        <f t="shared" si="39"/>
        <v>0</v>
      </c>
      <c r="BJ22" s="169">
        <f t="shared" si="40"/>
        <v>0</v>
      </c>
      <c r="BK22" s="167">
        <f t="shared" si="41"/>
        <v>0</v>
      </c>
      <c r="BL22" s="169">
        <f t="shared" si="44"/>
        <v>1</v>
      </c>
      <c r="BM22" s="169">
        <f t="shared" si="45"/>
        <v>0</v>
      </c>
      <c r="BN22" s="169">
        <f t="shared" si="46"/>
        <v>0</v>
      </c>
      <c r="BO22" s="169">
        <f t="shared" si="47"/>
        <v>1</v>
      </c>
      <c r="BP22" s="36">
        <f t="shared" si="48"/>
        <v>0</v>
      </c>
      <c r="BQ22">
        <f t="shared" si="49"/>
        <v>0</v>
      </c>
      <c r="BR22" s="36">
        <f t="shared" si="50"/>
        <v>2</v>
      </c>
      <c r="BS22" t="e">
        <f t="shared" si="42"/>
        <v>#N/A</v>
      </c>
    </row>
    <row r="23" spans="1:71">
      <c r="A23" s="59">
        <v>259</v>
      </c>
      <c r="B23" s="59">
        <v>152341</v>
      </c>
      <c r="C23" s="160">
        <v>46874999.800430901</v>
      </c>
      <c r="D23" s="59">
        <v>17607142</v>
      </c>
      <c r="E23" s="59">
        <v>17607142</v>
      </c>
      <c r="F23" s="59">
        <v>29267857.800430901</v>
      </c>
      <c r="G23" s="59">
        <v>25</v>
      </c>
      <c r="H23" s="59">
        <v>-3853826311.2369099</v>
      </c>
      <c r="I23" s="59">
        <v>416</v>
      </c>
      <c r="J23" s="59">
        <v>444</v>
      </c>
      <c r="K23" s="59">
        <v>0</v>
      </c>
      <c r="L23" s="59">
        <v>0</v>
      </c>
      <c r="M23" s="59">
        <v>0</v>
      </c>
      <c r="N23" s="59">
        <v>0</v>
      </c>
      <c r="O23" s="59">
        <v>0</v>
      </c>
      <c r="P23" s="59">
        <v>0</v>
      </c>
      <c r="Q23" s="59">
        <v>0</v>
      </c>
      <c r="R23" s="59">
        <v>2</v>
      </c>
      <c r="S23" s="59">
        <v>0</v>
      </c>
      <c r="T23" s="59">
        <f t="shared" si="0"/>
        <v>1</v>
      </c>
      <c r="U23" s="59">
        <f t="shared" si="1"/>
        <v>0</v>
      </c>
      <c r="V23" s="59">
        <f t="shared" si="2"/>
        <v>0</v>
      </c>
      <c r="W23" s="59">
        <f t="shared" si="3"/>
        <v>1</v>
      </c>
      <c r="X23" s="59">
        <f t="shared" si="4"/>
        <v>0</v>
      </c>
      <c r="Y23" s="59">
        <f t="shared" si="5"/>
        <v>0</v>
      </c>
      <c r="Z23" s="59">
        <f t="shared" si="6"/>
        <v>0</v>
      </c>
      <c r="AA23" s="59">
        <f t="shared" si="7"/>
        <v>0</v>
      </c>
      <c r="AB23" s="59">
        <f t="shared" si="8"/>
        <v>0</v>
      </c>
      <c r="AC23" s="59">
        <f t="shared" si="9"/>
        <v>0</v>
      </c>
      <c r="AD23" s="166">
        <f t="shared" si="51"/>
        <v>0</v>
      </c>
      <c r="AE23" s="169">
        <f t="shared" si="10"/>
        <v>0</v>
      </c>
      <c r="AF23" s="169">
        <f t="shared" si="11"/>
        <v>0</v>
      </c>
      <c r="AG23" s="169">
        <f t="shared" si="12"/>
        <v>0</v>
      </c>
      <c r="AH23" s="169">
        <f t="shared" si="13"/>
        <v>1</v>
      </c>
      <c r="AI23" s="169">
        <f t="shared" si="14"/>
        <v>0</v>
      </c>
      <c r="AJ23" s="169">
        <f t="shared" si="15"/>
        <v>0</v>
      </c>
      <c r="AK23" s="169">
        <f t="shared" si="16"/>
        <v>0</v>
      </c>
      <c r="AL23" s="169">
        <f t="shared" si="17"/>
        <v>1</v>
      </c>
      <c r="AM23" s="169">
        <f t="shared" si="18"/>
        <v>0</v>
      </c>
      <c r="AN23" s="169">
        <f t="shared" si="19"/>
        <v>0</v>
      </c>
      <c r="AO23" s="169">
        <f t="shared" si="20"/>
        <v>1</v>
      </c>
      <c r="AP23" s="169">
        <f t="shared" si="21"/>
        <v>0</v>
      </c>
      <c r="AQ23" s="169">
        <f t="shared" si="22"/>
        <v>0</v>
      </c>
      <c r="AR23" s="169">
        <f t="shared" si="23"/>
        <v>0</v>
      </c>
      <c r="AS23" s="169">
        <f t="shared" si="24"/>
        <v>0</v>
      </c>
      <c r="AT23" s="169">
        <f t="shared" si="25"/>
        <v>0</v>
      </c>
      <c r="AU23" s="169">
        <f t="shared" si="26"/>
        <v>0</v>
      </c>
      <c r="AV23" s="169">
        <f t="shared" si="27"/>
        <v>1</v>
      </c>
      <c r="AW23" s="169">
        <f t="shared" si="28"/>
        <v>1</v>
      </c>
      <c r="AX23" s="169">
        <f t="shared" si="29"/>
        <v>0</v>
      </c>
      <c r="AY23" s="169">
        <f t="shared" si="43"/>
        <v>1</v>
      </c>
      <c r="AZ23" s="169">
        <f t="shared" si="30"/>
        <v>0</v>
      </c>
      <c r="BA23" s="169">
        <f t="shared" si="31"/>
        <v>0</v>
      </c>
      <c r="BB23" s="169">
        <f t="shared" si="32"/>
        <v>1</v>
      </c>
      <c r="BC23" s="169">
        <f t="shared" si="33"/>
        <v>1</v>
      </c>
      <c r="BD23" s="169">
        <f t="shared" si="34"/>
        <v>0</v>
      </c>
      <c r="BE23" s="169">
        <f t="shared" si="35"/>
        <v>0</v>
      </c>
      <c r="BF23" s="169">
        <f t="shared" si="36"/>
        <v>0</v>
      </c>
      <c r="BG23" s="169">
        <f t="shared" si="37"/>
        <v>0</v>
      </c>
      <c r="BH23" s="169">
        <f t="shared" si="38"/>
        <v>0</v>
      </c>
      <c r="BI23" s="169">
        <f t="shared" si="39"/>
        <v>0</v>
      </c>
      <c r="BJ23" s="169">
        <f t="shared" si="40"/>
        <v>1</v>
      </c>
      <c r="BK23" s="167">
        <f t="shared" si="41"/>
        <v>0</v>
      </c>
      <c r="BL23" s="169">
        <f t="shared" si="44"/>
        <v>0</v>
      </c>
      <c r="BM23" s="169">
        <f t="shared" si="45"/>
        <v>1</v>
      </c>
      <c r="BN23" s="169">
        <f t="shared" si="46"/>
        <v>1</v>
      </c>
      <c r="BO23" s="169">
        <f t="shared" si="47"/>
        <v>0</v>
      </c>
      <c r="BP23" s="36">
        <f t="shared" si="48"/>
        <v>0</v>
      </c>
      <c r="BQ23">
        <f t="shared" si="49"/>
        <v>0</v>
      </c>
      <c r="BR23" s="36">
        <f t="shared" si="50"/>
        <v>1</v>
      </c>
      <c r="BS23" t="e">
        <f t="shared" si="42"/>
        <v>#N/A</v>
      </c>
    </row>
    <row r="24" spans="1:71">
      <c r="A24" s="59">
        <v>249</v>
      </c>
      <c r="B24" s="59">
        <v>152182</v>
      </c>
      <c r="C24" s="160">
        <v>19846022.751231201</v>
      </c>
      <c r="D24" s="59">
        <v>3011120.75</v>
      </c>
      <c r="E24" s="59">
        <v>3011120.75</v>
      </c>
      <c r="F24" s="59">
        <v>16834902.001231201</v>
      </c>
      <c r="G24" s="59">
        <v>25.662960052490199</v>
      </c>
      <c r="H24" s="59">
        <v>-3841473552.8866401</v>
      </c>
      <c r="I24" s="59">
        <v>0</v>
      </c>
      <c r="J24" s="59">
        <v>0</v>
      </c>
      <c r="K24" s="59">
        <v>0</v>
      </c>
      <c r="L24" s="59">
        <v>101</v>
      </c>
      <c r="M24" s="59">
        <v>0</v>
      </c>
      <c r="N24" s="59">
        <v>0</v>
      </c>
      <c r="O24" s="59">
        <v>0</v>
      </c>
      <c r="P24" s="59">
        <v>0</v>
      </c>
      <c r="Q24" s="59">
        <v>0</v>
      </c>
      <c r="R24" s="59">
        <v>2</v>
      </c>
      <c r="S24" s="59">
        <v>1</v>
      </c>
      <c r="T24" s="59">
        <f t="shared" si="0"/>
        <v>0</v>
      </c>
      <c r="U24" s="59">
        <f t="shared" si="1"/>
        <v>0</v>
      </c>
      <c r="V24" s="59">
        <f t="shared" si="2"/>
        <v>0</v>
      </c>
      <c r="W24" s="59">
        <f t="shared" si="3"/>
        <v>0</v>
      </c>
      <c r="X24" s="59">
        <f t="shared" si="4"/>
        <v>0</v>
      </c>
      <c r="Y24" s="59">
        <f t="shared" si="5"/>
        <v>0</v>
      </c>
      <c r="Z24" s="59">
        <f t="shared" si="6"/>
        <v>0</v>
      </c>
      <c r="AA24" s="59">
        <f t="shared" si="7"/>
        <v>0</v>
      </c>
      <c r="AB24" s="59">
        <f t="shared" si="8"/>
        <v>0</v>
      </c>
      <c r="AC24" s="59">
        <f t="shared" si="9"/>
        <v>0</v>
      </c>
      <c r="AD24" s="166">
        <f t="shared" si="51"/>
        <v>1</v>
      </c>
      <c r="AE24" s="169">
        <f t="shared" si="10"/>
        <v>1</v>
      </c>
      <c r="AF24" s="169">
        <f t="shared" si="11"/>
        <v>0</v>
      </c>
      <c r="AG24" s="169">
        <f t="shared" si="12"/>
        <v>0</v>
      </c>
      <c r="AH24" s="169">
        <f t="shared" si="13"/>
        <v>1</v>
      </c>
      <c r="AI24" s="169">
        <f t="shared" si="14"/>
        <v>0</v>
      </c>
      <c r="AJ24" s="169">
        <f t="shared" si="15"/>
        <v>0</v>
      </c>
      <c r="AK24" s="169">
        <f t="shared" si="16"/>
        <v>0</v>
      </c>
      <c r="AL24" s="169">
        <f t="shared" si="17"/>
        <v>1</v>
      </c>
      <c r="AM24" s="169">
        <f t="shared" si="18"/>
        <v>0</v>
      </c>
      <c r="AN24" s="169">
        <f t="shared" si="19"/>
        <v>0</v>
      </c>
      <c r="AO24" s="169">
        <f t="shared" si="20"/>
        <v>1</v>
      </c>
      <c r="AP24" s="169">
        <f t="shared" si="21"/>
        <v>0</v>
      </c>
      <c r="AQ24" s="169">
        <f t="shared" si="22"/>
        <v>0</v>
      </c>
      <c r="AR24" s="169">
        <f t="shared" si="23"/>
        <v>0</v>
      </c>
      <c r="AS24" s="169">
        <f t="shared" si="24"/>
        <v>0</v>
      </c>
      <c r="AT24" s="169">
        <f t="shared" si="25"/>
        <v>0</v>
      </c>
      <c r="AU24" s="169">
        <f t="shared" si="26"/>
        <v>0</v>
      </c>
      <c r="AV24" s="169">
        <f t="shared" si="27"/>
        <v>1</v>
      </c>
      <c r="AW24" s="169">
        <f t="shared" si="28"/>
        <v>0</v>
      </c>
      <c r="AX24" s="169">
        <f t="shared" si="29"/>
        <v>0</v>
      </c>
      <c r="AY24" s="169">
        <f t="shared" si="43"/>
        <v>0</v>
      </c>
      <c r="AZ24" s="169">
        <f t="shared" si="30"/>
        <v>0</v>
      </c>
      <c r="BA24" s="169">
        <f t="shared" si="31"/>
        <v>0</v>
      </c>
      <c r="BB24" s="169">
        <f t="shared" si="32"/>
        <v>1</v>
      </c>
      <c r="BC24" s="169">
        <f t="shared" si="33"/>
        <v>0</v>
      </c>
      <c r="BD24" s="169">
        <f t="shared" si="34"/>
        <v>1</v>
      </c>
      <c r="BE24" s="169">
        <f t="shared" si="35"/>
        <v>0</v>
      </c>
      <c r="BF24" s="169">
        <f t="shared" si="36"/>
        <v>0</v>
      </c>
      <c r="BG24" s="169">
        <f t="shared" si="37"/>
        <v>0</v>
      </c>
      <c r="BH24" s="169">
        <f t="shared" si="38"/>
        <v>0</v>
      </c>
      <c r="BI24" s="169">
        <f t="shared" si="39"/>
        <v>0</v>
      </c>
      <c r="BJ24" s="169">
        <f t="shared" si="40"/>
        <v>0</v>
      </c>
      <c r="BK24" s="167">
        <f t="shared" si="41"/>
        <v>0</v>
      </c>
      <c r="BL24" s="169">
        <f t="shared" si="44"/>
        <v>0</v>
      </c>
      <c r="BM24" s="169">
        <f t="shared" si="45"/>
        <v>1</v>
      </c>
      <c r="BN24" s="169">
        <f t="shared" si="46"/>
        <v>0</v>
      </c>
      <c r="BO24" s="169">
        <f t="shared" si="47"/>
        <v>1</v>
      </c>
      <c r="BP24" s="36">
        <f t="shared" si="48"/>
        <v>1</v>
      </c>
      <c r="BQ24">
        <f t="shared" si="49"/>
        <v>0</v>
      </c>
      <c r="BR24" s="36">
        <f t="shared" si="50"/>
        <v>0</v>
      </c>
      <c r="BS24" t="e">
        <f t="shared" si="42"/>
        <v>#N/A</v>
      </c>
    </row>
    <row r="25" spans="1:71">
      <c r="A25" s="59">
        <v>280</v>
      </c>
      <c r="B25" s="59">
        <v>162401</v>
      </c>
      <c r="C25" s="160">
        <v>9999999.6026357207</v>
      </c>
      <c r="D25" s="59">
        <v>1691666.625</v>
      </c>
      <c r="E25" s="59">
        <v>1691666.625</v>
      </c>
      <c r="F25" s="59">
        <v>8308332.9776357198</v>
      </c>
      <c r="G25" s="59">
        <v>26.6666660308838</v>
      </c>
      <c r="H25" s="59">
        <v>-4096842982.0176501</v>
      </c>
      <c r="I25" s="59">
        <v>0</v>
      </c>
      <c r="J25" s="59">
        <v>0</v>
      </c>
      <c r="K25" s="59">
        <v>0</v>
      </c>
      <c r="L25" s="59">
        <v>405</v>
      </c>
      <c r="M25" s="59">
        <v>0</v>
      </c>
      <c r="N25" s="59">
        <v>0</v>
      </c>
      <c r="O25" s="59">
        <v>0</v>
      </c>
      <c r="P25" s="59">
        <v>0</v>
      </c>
      <c r="Q25" s="59">
        <v>0</v>
      </c>
      <c r="R25" s="59">
        <v>2</v>
      </c>
      <c r="S25" s="59">
        <v>1</v>
      </c>
      <c r="T25" s="59">
        <f t="shared" si="0"/>
        <v>1</v>
      </c>
      <c r="U25" s="59">
        <f t="shared" si="1"/>
        <v>0</v>
      </c>
      <c r="V25" s="59">
        <f t="shared" si="2"/>
        <v>0</v>
      </c>
      <c r="W25" s="59">
        <f t="shared" si="3"/>
        <v>0</v>
      </c>
      <c r="X25" s="59">
        <f t="shared" si="4"/>
        <v>0</v>
      </c>
      <c r="Y25" s="59">
        <f t="shared" si="5"/>
        <v>0</v>
      </c>
      <c r="Z25" s="59">
        <f t="shared" si="6"/>
        <v>0</v>
      </c>
      <c r="AA25" s="59">
        <f t="shared" si="7"/>
        <v>0</v>
      </c>
      <c r="AB25" s="59">
        <f t="shared" si="8"/>
        <v>0</v>
      </c>
      <c r="AC25" s="59">
        <f t="shared" si="9"/>
        <v>0</v>
      </c>
      <c r="AD25" s="166">
        <f t="shared" si="51"/>
        <v>0</v>
      </c>
      <c r="AE25" s="169">
        <f t="shared" si="10"/>
        <v>0</v>
      </c>
      <c r="AF25" s="169">
        <f t="shared" si="11"/>
        <v>0</v>
      </c>
      <c r="AG25" s="169">
        <f t="shared" si="12"/>
        <v>0</v>
      </c>
      <c r="AH25" s="169">
        <f t="shared" si="13"/>
        <v>1</v>
      </c>
      <c r="AI25" s="169">
        <f t="shared" si="14"/>
        <v>0</v>
      </c>
      <c r="AJ25" s="169">
        <f t="shared" si="15"/>
        <v>0</v>
      </c>
      <c r="AK25" s="169">
        <f t="shared" si="16"/>
        <v>0</v>
      </c>
      <c r="AL25" s="169">
        <f t="shared" si="17"/>
        <v>1</v>
      </c>
      <c r="AM25" s="169">
        <f t="shared" si="18"/>
        <v>0</v>
      </c>
      <c r="AN25" s="169">
        <f t="shared" si="19"/>
        <v>0</v>
      </c>
      <c r="AO25" s="169">
        <f t="shared" si="20"/>
        <v>1</v>
      </c>
      <c r="AP25" s="169">
        <f t="shared" si="21"/>
        <v>0</v>
      </c>
      <c r="AQ25" s="169">
        <f t="shared" si="22"/>
        <v>0</v>
      </c>
      <c r="AR25" s="169">
        <f t="shared" si="23"/>
        <v>0</v>
      </c>
      <c r="AS25" s="169">
        <f t="shared" si="24"/>
        <v>0</v>
      </c>
      <c r="AT25" s="169">
        <f t="shared" si="25"/>
        <v>0</v>
      </c>
      <c r="AU25" s="169">
        <f t="shared" si="26"/>
        <v>0</v>
      </c>
      <c r="AV25" s="169">
        <f t="shared" si="27"/>
        <v>1</v>
      </c>
      <c r="AW25" s="169">
        <f t="shared" si="28"/>
        <v>1</v>
      </c>
      <c r="AX25" s="169">
        <f t="shared" si="29"/>
        <v>0</v>
      </c>
      <c r="AY25" s="169">
        <f t="shared" si="43"/>
        <v>1</v>
      </c>
      <c r="AZ25" s="169">
        <f t="shared" si="30"/>
        <v>0</v>
      </c>
      <c r="BA25" s="169">
        <f t="shared" si="31"/>
        <v>0</v>
      </c>
      <c r="BB25" s="169">
        <f t="shared" si="32"/>
        <v>1</v>
      </c>
      <c r="BC25" s="169">
        <f t="shared" si="33"/>
        <v>0</v>
      </c>
      <c r="BD25" s="169">
        <f t="shared" si="34"/>
        <v>1</v>
      </c>
      <c r="BE25" s="169">
        <f t="shared" si="35"/>
        <v>0</v>
      </c>
      <c r="BF25" s="169">
        <f t="shared" si="36"/>
        <v>0</v>
      </c>
      <c r="BG25" s="169">
        <f t="shared" si="37"/>
        <v>0</v>
      </c>
      <c r="BH25" s="169">
        <f t="shared" si="38"/>
        <v>0</v>
      </c>
      <c r="BI25" s="169">
        <f t="shared" si="39"/>
        <v>1</v>
      </c>
      <c r="BJ25" s="169">
        <f t="shared" si="40"/>
        <v>0</v>
      </c>
      <c r="BK25" s="167">
        <f t="shared" si="41"/>
        <v>0</v>
      </c>
      <c r="BL25" s="169">
        <f t="shared" si="44"/>
        <v>0</v>
      </c>
      <c r="BM25" s="169">
        <f t="shared" si="45"/>
        <v>1</v>
      </c>
      <c r="BN25" s="169">
        <f t="shared" si="46"/>
        <v>0</v>
      </c>
      <c r="BO25" s="169">
        <f t="shared" si="47"/>
        <v>1</v>
      </c>
      <c r="BP25" s="36">
        <f t="shared" si="48"/>
        <v>0</v>
      </c>
      <c r="BQ25">
        <f t="shared" si="49"/>
        <v>0</v>
      </c>
      <c r="BR25" s="36">
        <f t="shared" si="50"/>
        <v>1</v>
      </c>
      <c r="BS25" t="e">
        <f t="shared" si="42"/>
        <v>#N/A</v>
      </c>
    </row>
    <row r="26" spans="1:71">
      <c r="A26" s="59">
        <v>167</v>
      </c>
      <c r="B26" s="59">
        <v>121381</v>
      </c>
      <c r="C26" s="160">
        <v>68303571.137770697</v>
      </c>
      <c r="D26" s="59">
        <v>4246428.5</v>
      </c>
      <c r="E26" s="59">
        <v>4246428.5</v>
      </c>
      <c r="F26" s="59">
        <v>64057142.637770697</v>
      </c>
      <c r="G26" s="59">
        <v>28.571428298950199</v>
      </c>
      <c r="H26" s="59">
        <v>-2493288585.87642</v>
      </c>
      <c r="I26" s="59">
        <v>0</v>
      </c>
      <c r="J26" s="59">
        <v>0</v>
      </c>
      <c r="K26" s="59">
        <v>0</v>
      </c>
      <c r="L26" s="59">
        <v>101</v>
      </c>
      <c r="M26" s="59">
        <v>0</v>
      </c>
      <c r="N26" s="59">
        <v>0</v>
      </c>
      <c r="O26" s="59">
        <v>101</v>
      </c>
      <c r="P26" s="59">
        <v>0</v>
      </c>
      <c r="Q26" s="59">
        <v>0</v>
      </c>
      <c r="R26" s="59">
        <v>2</v>
      </c>
      <c r="S26" s="59">
        <v>0</v>
      </c>
      <c r="T26" s="59">
        <f t="shared" si="0"/>
        <v>0</v>
      </c>
      <c r="U26" s="59">
        <f t="shared" si="1"/>
        <v>0</v>
      </c>
      <c r="V26" s="59">
        <f t="shared" si="2"/>
        <v>0</v>
      </c>
      <c r="W26" s="59">
        <f t="shared" si="3"/>
        <v>0</v>
      </c>
      <c r="X26" s="59">
        <f t="shared" si="4"/>
        <v>0</v>
      </c>
      <c r="Y26" s="59">
        <f t="shared" si="5"/>
        <v>0</v>
      </c>
      <c r="Z26" s="59">
        <f t="shared" si="6"/>
        <v>0</v>
      </c>
      <c r="AA26" s="59">
        <f t="shared" si="7"/>
        <v>0</v>
      </c>
      <c r="AB26" s="59">
        <f t="shared" si="8"/>
        <v>0</v>
      </c>
      <c r="AC26" s="59">
        <f t="shared" si="9"/>
        <v>0</v>
      </c>
      <c r="AD26" s="166">
        <f t="shared" si="51"/>
        <v>2</v>
      </c>
      <c r="AE26" s="169">
        <f t="shared" si="10"/>
        <v>0</v>
      </c>
      <c r="AF26" s="169">
        <f t="shared" si="11"/>
        <v>1</v>
      </c>
      <c r="AG26" s="169">
        <f t="shared" si="12"/>
        <v>0</v>
      </c>
      <c r="AH26" s="169">
        <f t="shared" si="13"/>
        <v>1</v>
      </c>
      <c r="AI26" s="169">
        <f t="shared" si="14"/>
        <v>0</v>
      </c>
      <c r="AJ26" s="169">
        <f t="shared" si="15"/>
        <v>0</v>
      </c>
      <c r="AK26" s="169">
        <f t="shared" si="16"/>
        <v>0</v>
      </c>
      <c r="AL26" s="169">
        <f t="shared" si="17"/>
        <v>1</v>
      </c>
      <c r="AM26" s="169">
        <f t="shared" si="18"/>
        <v>0</v>
      </c>
      <c r="AN26" s="169">
        <f t="shared" si="19"/>
        <v>0</v>
      </c>
      <c r="AO26" s="169">
        <f t="shared" si="20"/>
        <v>1</v>
      </c>
      <c r="AP26" s="169">
        <f t="shared" si="21"/>
        <v>0</v>
      </c>
      <c r="AQ26" s="169">
        <f t="shared" si="22"/>
        <v>0</v>
      </c>
      <c r="AR26" s="169">
        <f t="shared" si="23"/>
        <v>0</v>
      </c>
      <c r="AS26" s="169">
        <f t="shared" si="24"/>
        <v>0</v>
      </c>
      <c r="AT26" s="169">
        <f t="shared" si="25"/>
        <v>0</v>
      </c>
      <c r="AU26" s="169">
        <f t="shared" si="26"/>
        <v>0</v>
      </c>
      <c r="AV26" s="169">
        <f t="shared" si="27"/>
        <v>1</v>
      </c>
      <c r="AW26" s="169">
        <f t="shared" si="28"/>
        <v>0</v>
      </c>
      <c r="AX26" s="169">
        <f t="shared" si="29"/>
        <v>0</v>
      </c>
      <c r="AY26" s="169">
        <f t="shared" si="43"/>
        <v>0</v>
      </c>
      <c r="AZ26" s="169">
        <f t="shared" si="30"/>
        <v>0</v>
      </c>
      <c r="BA26" s="169">
        <f t="shared" si="31"/>
        <v>0</v>
      </c>
      <c r="BB26" s="169">
        <f t="shared" si="32"/>
        <v>1</v>
      </c>
      <c r="BC26" s="169">
        <f t="shared" si="33"/>
        <v>0</v>
      </c>
      <c r="BD26" s="169">
        <f t="shared" si="34"/>
        <v>1</v>
      </c>
      <c r="BE26" s="169">
        <f t="shared" si="35"/>
        <v>0</v>
      </c>
      <c r="BF26" s="169">
        <f t="shared" si="36"/>
        <v>0</v>
      </c>
      <c r="BG26" s="169">
        <f t="shared" si="37"/>
        <v>0</v>
      </c>
      <c r="BH26" s="169">
        <f t="shared" si="38"/>
        <v>0</v>
      </c>
      <c r="BI26" s="169">
        <f t="shared" si="39"/>
        <v>0</v>
      </c>
      <c r="BJ26" s="169">
        <f t="shared" si="40"/>
        <v>0</v>
      </c>
      <c r="BK26" s="167">
        <f t="shared" si="41"/>
        <v>0</v>
      </c>
      <c r="BL26" s="169">
        <f t="shared" si="44"/>
        <v>0</v>
      </c>
      <c r="BM26" s="169">
        <f t="shared" si="45"/>
        <v>1</v>
      </c>
      <c r="BN26" s="169">
        <f t="shared" si="46"/>
        <v>1</v>
      </c>
      <c r="BO26" s="169">
        <f t="shared" si="47"/>
        <v>0</v>
      </c>
      <c r="BP26" s="36">
        <f t="shared" si="48"/>
        <v>1</v>
      </c>
      <c r="BQ26">
        <f t="shared" si="49"/>
        <v>0</v>
      </c>
      <c r="BR26" s="36">
        <f t="shared" si="50"/>
        <v>0</v>
      </c>
      <c r="BS26" t="e">
        <f t="shared" si="42"/>
        <v>#N/A</v>
      </c>
    </row>
    <row r="27" spans="1:71">
      <c r="A27" s="59">
        <v>131</v>
      </c>
      <c r="B27" s="59">
        <v>111291</v>
      </c>
      <c r="C27" s="160">
        <v>17142857.6199538</v>
      </c>
      <c r="D27" s="59">
        <v>13400000</v>
      </c>
      <c r="E27" s="59">
        <v>14876190.5</v>
      </c>
      <c r="F27" s="59">
        <v>2266667.11995382</v>
      </c>
      <c r="G27" s="59">
        <v>28.5714302062988</v>
      </c>
      <c r="H27" s="59">
        <v>-1967666362.32903</v>
      </c>
      <c r="I27" s="59">
        <v>0</v>
      </c>
      <c r="J27" s="59">
        <v>0</v>
      </c>
      <c r="K27" s="59">
        <v>0</v>
      </c>
      <c r="L27" s="59">
        <v>101</v>
      </c>
      <c r="M27" s="59">
        <v>0</v>
      </c>
      <c r="N27" s="59">
        <v>0</v>
      </c>
      <c r="O27" s="59">
        <v>101</v>
      </c>
      <c r="P27" s="59">
        <v>0</v>
      </c>
      <c r="Q27" s="59">
        <v>0</v>
      </c>
      <c r="R27" s="59">
        <v>2</v>
      </c>
      <c r="S27" s="59">
        <v>1</v>
      </c>
      <c r="T27" s="59">
        <f t="shared" si="0"/>
        <v>0</v>
      </c>
      <c r="U27" s="59">
        <f t="shared" si="1"/>
        <v>0</v>
      </c>
      <c r="V27" s="59">
        <f t="shared" si="2"/>
        <v>0</v>
      </c>
      <c r="W27" s="59">
        <f t="shared" si="3"/>
        <v>0</v>
      </c>
      <c r="X27" s="59">
        <f t="shared" si="4"/>
        <v>0</v>
      </c>
      <c r="Y27" s="59">
        <f t="shared" si="5"/>
        <v>0</v>
      </c>
      <c r="Z27" s="59">
        <f t="shared" si="6"/>
        <v>0</v>
      </c>
      <c r="AA27" s="59">
        <f t="shared" si="7"/>
        <v>0</v>
      </c>
      <c r="AB27" s="59">
        <f t="shared" si="8"/>
        <v>0</v>
      </c>
      <c r="AC27" s="59">
        <f t="shared" si="9"/>
        <v>0</v>
      </c>
      <c r="AD27" s="166">
        <f t="shared" si="51"/>
        <v>2</v>
      </c>
      <c r="AE27" s="169">
        <f t="shared" si="10"/>
        <v>0</v>
      </c>
      <c r="AF27" s="169">
        <f t="shared" si="11"/>
        <v>1</v>
      </c>
      <c r="AG27" s="169">
        <f t="shared" si="12"/>
        <v>0</v>
      </c>
      <c r="AH27" s="169">
        <f t="shared" si="13"/>
        <v>1</v>
      </c>
      <c r="AI27" s="169">
        <f t="shared" si="14"/>
        <v>0</v>
      </c>
      <c r="AJ27" s="169">
        <f t="shared" si="15"/>
        <v>0</v>
      </c>
      <c r="AK27" s="169">
        <f t="shared" si="16"/>
        <v>0</v>
      </c>
      <c r="AL27" s="169">
        <f t="shared" si="17"/>
        <v>1</v>
      </c>
      <c r="AM27" s="169">
        <f t="shared" si="18"/>
        <v>0</v>
      </c>
      <c r="AN27" s="169">
        <f t="shared" si="19"/>
        <v>0</v>
      </c>
      <c r="AO27" s="169">
        <f t="shared" si="20"/>
        <v>1</v>
      </c>
      <c r="AP27" s="169">
        <f t="shared" si="21"/>
        <v>0</v>
      </c>
      <c r="AQ27" s="169">
        <f t="shared" si="22"/>
        <v>0</v>
      </c>
      <c r="AR27" s="169">
        <f t="shared" si="23"/>
        <v>0</v>
      </c>
      <c r="AS27" s="169">
        <f t="shared" si="24"/>
        <v>0</v>
      </c>
      <c r="AT27" s="169">
        <f t="shared" si="25"/>
        <v>0</v>
      </c>
      <c r="AU27" s="169">
        <f t="shared" si="26"/>
        <v>0</v>
      </c>
      <c r="AV27" s="169">
        <f t="shared" si="27"/>
        <v>1</v>
      </c>
      <c r="AW27" s="169">
        <f t="shared" si="28"/>
        <v>0</v>
      </c>
      <c r="AX27" s="169">
        <f t="shared" si="29"/>
        <v>0</v>
      </c>
      <c r="AY27" s="169">
        <f t="shared" si="43"/>
        <v>0</v>
      </c>
      <c r="AZ27" s="169">
        <f t="shared" si="30"/>
        <v>0</v>
      </c>
      <c r="BA27" s="169">
        <f t="shared" si="31"/>
        <v>0</v>
      </c>
      <c r="BB27" s="169">
        <f t="shared" si="32"/>
        <v>1</v>
      </c>
      <c r="BC27" s="169">
        <f t="shared" si="33"/>
        <v>0</v>
      </c>
      <c r="BD27" s="169">
        <f t="shared" si="34"/>
        <v>1</v>
      </c>
      <c r="BE27" s="169">
        <f t="shared" si="35"/>
        <v>0</v>
      </c>
      <c r="BF27" s="169">
        <f t="shared" si="36"/>
        <v>0</v>
      </c>
      <c r="BG27" s="169">
        <f t="shared" si="37"/>
        <v>0</v>
      </c>
      <c r="BH27" s="169">
        <f t="shared" si="38"/>
        <v>0</v>
      </c>
      <c r="BI27" s="169">
        <f t="shared" si="39"/>
        <v>0</v>
      </c>
      <c r="BJ27" s="169">
        <f t="shared" si="40"/>
        <v>0</v>
      </c>
      <c r="BK27" s="167">
        <f t="shared" si="41"/>
        <v>0</v>
      </c>
      <c r="BL27" s="169">
        <f t="shared" si="44"/>
        <v>0</v>
      </c>
      <c r="BM27" s="169">
        <f t="shared" si="45"/>
        <v>1</v>
      </c>
      <c r="BN27" s="169">
        <f t="shared" si="46"/>
        <v>0</v>
      </c>
      <c r="BO27" s="169">
        <f t="shared" si="47"/>
        <v>1</v>
      </c>
      <c r="BP27" s="36">
        <f t="shared" si="48"/>
        <v>1</v>
      </c>
      <c r="BQ27">
        <f t="shared" si="49"/>
        <v>0</v>
      </c>
      <c r="BR27" s="36">
        <f t="shared" si="50"/>
        <v>0</v>
      </c>
      <c r="BS27" t="e">
        <f t="shared" si="42"/>
        <v>#N/A</v>
      </c>
    </row>
    <row r="28" spans="1:71">
      <c r="A28" s="59">
        <v>430</v>
      </c>
      <c r="B28" s="59">
        <v>242162</v>
      </c>
      <c r="C28" s="160">
        <v>14763158.0799901</v>
      </c>
      <c r="D28" s="59">
        <v>5896052.875</v>
      </c>
      <c r="E28" s="59">
        <v>6725000.25</v>
      </c>
      <c r="F28" s="59">
        <v>8038157.8299900601</v>
      </c>
      <c r="G28" s="59">
        <v>30.263158798217798</v>
      </c>
      <c r="H28" s="59">
        <v>-6691960405.2331495</v>
      </c>
      <c r="I28" s="59">
        <v>0</v>
      </c>
      <c r="J28" s="59">
        <v>0</v>
      </c>
      <c r="K28" s="59">
        <v>0</v>
      </c>
      <c r="L28" s="59">
        <v>101</v>
      </c>
      <c r="M28" s="59">
        <v>0</v>
      </c>
      <c r="N28" s="59">
        <v>0</v>
      </c>
      <c r="O28" s="59">
        <v>101</v>
      </c>
      <c r="P28" s="59">
        <v>0</v>
      </c>
      <c r="Q28" s="59">
        <v>0</v>
      </c>
      <c r="R28" s="59">
        <v>1</v>
      </c>
      <c r="S28" s="59">
        <v>0</v>
      </c>
      <c r="T28" s="59">
        <f t="shared" si="0"/>
        <v>0</v>
      </c>
      <c r="U28" s="59">
        <f t="shared" si="1"/>
        <v>0</v>
      </c>
      <c r="V28" s="59">
        <f t="shared" si="2"/>
        <v>0</v>
      </c>
      <c r="W28" s="59">
        <f t="shared" si="3"/>
        <v>0</v>
      </c>
      <c r="X28" s="59">
        <f t="shared" si="4"/>
        <v>0</v>
      </c>
      <c r="Y28" s="59">
        <f t="shared" si="5"/>
        <v>0</v>
      </c>
      <c r="Z28" s="59">
        <f t="shared" si="6"/>
        <v>0</v>
      </c>
      <c r="AA28" s="59">
        <f t="shared" si="7"/>
        <v>0</v>
      </c>
      <c r="AB28" s="59">
        <f t="shared" si="8"/>
        <v>0</v>
      </c>
      <c r="AC28" s="59">
        <f t="shared" si="9"/>
        <v>0</v>
      </c>
      <c r="AD28" s="166">
        <f t="shared" si="51"/>
        <v>2</v>
      </c>
      <c r="AE28" s="169">
        <f t="shared" si="10"/>
        <v>0</v>
      </c>
      <c r="AF28" s="169">
        <f t="shared" si="11"/>
        <v>1</v>
      </c>
      <c r="AG28" s="169">
        <f t="shared" si="12"/>
        <v>0</v>
      </c>
      <c r="AH28" s="169">
        <f t="shared" si="13"/>
        <v>1</v>
      </c>
      <c r="AI28" s="169">
        <f t="shared" si="14"/>
        <v>0</v>
      </c>
      <c r="AJ28" s="169">
        <f t="shared" si="15"/>
        <v>0</v>
      </c>
      <c r="AK28" s="169">
        <f t="shared" si="16"/>
        <v>0</v>
      </c>
      <c r="AL28" s="169">
        <f t="shared" si="17"/>
        <v>1</v>
      </c>
      <c r="AM28" s="169">
        <f t="shared" si="18"/>
        <v>0</v>
      </c>
      <c r="AN28" s="169">
        <f t="shared" si="19"/>
        <v>0</v>
      </c>
      <c r="AO28" s="169">
        <f t="shared" si="20"/>
        <v>1</v>
      </c>
      <c r="AP28" s="169">
        <f t="shared" si="21"/>
        <v>0</v>
      </c>
      <c r="AQ28" s="169">
        <f t="shared" si="22"/>
        <v>0</v>
      </c>
      <c r="AR28" s="169">
        <f t="shared" si="23"/>
        <v>0</v>
      </c>
      <c r="AS28" s="169">
        <f t="shared" si="24"/>
        <v>0</v>
      </c>
      <c r="AT28" s="169">
        <f t="shared" si="25"/>
        <v>0</v>
      </c>
      <c r="AU28" s="169">
        <f t="shared" si="26"/>
        <v>0</v>
      </c>
      <c r="AV28" s="169">
        <f t="shared" si="27"/>
        <v>1</v>
      </c>
      <c r="AW28" s="169">
        <f t="shared" si="28"/>
        <v>0</v>
      </c>
      <c r="AX28" s="169">
        <f t="shared" si="29"/>
        <v>0</v>
      </c>
      <c r="AY28" s="169">
        <f t="shared" si="43"/>
        <v>0</v>
      </c>
      <c r="AZ28" s="169">
        <f t="shared" si="30"/>
        <v>0</v>
      </c>
      <c r="BA28" s="169">
        <f t="shared" si="31"/>
        <v>0</v>
      </c>
      <c r="BB28" s="169">
        <f t="shared" si="32"/>
        <v>1</v>
      </c>
      <c r="BC28" s="169">
        <f t="shared" si="33"/>
        <v>0</v>
      </c>
      <c r="BD28" s="169">
        <f t="shared" si="34"/>
        <v>1</v>
      </c>
      <c r="BE28" s="169">
        <f t="shared" si="35"/>
        <v>0</v>
      </c>
      <c r="BF28" s="169">
        <f t="shared" si="36"/>
        <v>0</v>
      </c>
      <c r="BG28" s="169">
        <f t="shared" si="37"/>
        <v>0</v>
      </c>
      <c r="BH28" s="169">
        <f t="shared" si="38"/>
        <v>0</v>
      </c>
      <c r="BI28" s="169">
        <f t="shared" si="39"/>
        <v>0</v>
      </c>
      <c r="BJ28" s="169">
        <f t="shared" si="40"/>
        <v>0</v>
      </c>
      <c r="BK28" s="167">
        <f t="shared" si="41"/>
        <v>0</v>
      </c>
      <c r="BL28" s="169">
        <f t="shared" si="44"/>
        <v>1</v>
      </c>
      <c r="BM28" s="169">
        <f t="shared" si="45"/>
        <v>0</v>
      </c>
      <c r="BN28" s="169">
        <f t="shared" si="46"/>
        <v>1</v>
      </c>
      <c r="BO28" s="169">
        <f t="shared" si="47"/>
        <v>0</v>
      </c>
      <c r="BP28" s="36">
        <f t="shared" si="48"/>
        <v>1</v>
      </c>
      <c r="BQ28">
        <f t="shared" si="49"/>
        <v>0</v>
      </c>
      <c r="BR28" s="36">
        <f t="shared" si="50"/>
        <v>0</v>
      </c>
      <c r="BS28" t="e">
        <f t="shared" si="42"/>
        <v>#N/A</v>
      </c>
    </row>
    <row r="29" spans="1:71">
      <c r="A29" s="59">
        <v>102</v>
      </c>
      <c r="B29" s="59">
        <v>24133</v>
      </c>
      <c r="C29" s="160">
        <v>17846154.500746898</v>
      </c>
      <c r="D29" s="59">
        <v>4476923.125</v>
      </c>
      <c r="E29" s="59">
        <v>6323077</v>
      </c>
      <c r="F29" s="59">
        <v>11523077.5007469</v>
      </c>
      <c r="G29" s="59">
        <v>30.769231796264599</v>
      </c>
      <c r="H29" s="59">
        <v>-1688629674.97738</v>
      </c>
      <c r="I29" s="59">
        <v>0</v>
      </c>
      <c r="J29" s="59">
        <v>0</v>
      </c>
      <c r="K29" s="59">
        <v>0</v>
      </c>
      <c r="L29" s="59">
        <v>101</v>
      </c>
      <c r="M29" s="59">
        <v>0</v>
      </c>
      <c r="N29" s="59">
        <v>0</v>
      </c>
      <c r="O29" s="59">
        <v>0</v>
      </c>
      <c r="P29" s="59">
        <v>0</v>
      </c>
      <c r="Q29" s="59">
        <v>0</v>
      </c>
      <c r="R29" s="59">
        <v>1</v>
      </c>
      <c r="S29" s="59">
        <v>1</v>
      </c>
      <c r="T29" s="59">
        <f t="shared" si="0"/>
        <v>0</v>
      </c>
      <c r="U29" s="59">
        <f t="shared" si="1"/>
        <v>0</v>
      </c>
      <c r="V29" s="59">
        <f t="shared" si="2"/>
        <v>0</v>
      </c>
      <c r="W29" s="59">
        <f t="shared" si="3"/>
        <v>0</v>
      </c>
      <c r="X29" s="59">
        <f t="shared" si="4"/>
        <v>0</v>
      </c>
      <c r="Y29" s="59">
        <f t="shared" si="5"/>
        <v>0</v>
      </c>
      <c r="Z29" s="59">
        <f t="shared" si="6"/>
        <v>0</v>
      </c>
      <c r="AA29" s="59">
        <f t="shared" si="7"/>
        <v>0</v>
      </c>
      <c r="AB29" s="59">
        <f t="shared" si="8"/>
        <v>0</v>
      </c>
      <c r="AC29" s="59">
        <f t="shared" si="9"/>
        <v>0</v>
      </c>
      <c r="AD29" s="166">
        <f t="shared" si="51"/>
        <v>1</v>
      </c>
      <c r="AE29" s="169">
        <f t="shared" si="10"/>
        <v>1</v>
      </c>
      <c r="AF29" s="169">
        <f t="shared" si="11"/>
        <v>0</v>
      </c>
      <c r="AG29" s="169">
        <f t="shared" si="12"/>
        <v>0</v>
      </c>
      <c r="AH29" s="169">
        <f t="shared" si="13"/>
        <v>1</v>
      </c>
      <c r="AI29" s="169">
        <f t="shared" si="14"/>
        <v>0</v>
      </c>
      <c r="AJ29" s="169">
        <f t="shared" si="15"/>
        <v>0</v>
      </c>
      <c r="AK29" s="169">
        <f t="shared" si="16"/>
        <v>0</v>
      </c>
      <c r="AL29" s="169">
        <f t="shared" si="17"/>
        <v>1</v>
      </c>
      <c r="AM29" s="169">
        <f t="shared" si="18"/>
        <v>0</v>
      </c>
      <c r="AN29" s="169">
        <f t="shared" si="19"/>
        <v>0</v>
      </c>
      <c r="AO29" s="169">
        <f t="shared" si="20"/>
        <v>1</v>
      </c>
      <c r="AP29" s="169">
        <f t="shared" si="21"/>
        <v>0</v>
      </c>
      <c r="AQ29" s="169">
        <f t="shared" si="22"/>
        <v>0</v>
      </c>
      <c r="AR29" s="169">
        <f t="shared" si="23"/>
        <v>0</v>
      </c>
      <c r="AS29" s="169">
        <f t="shared" si="24"/>
        <v>0</v>
      </c>
      <c r="AT29" s="169">
        <f t="shared" si="25"/>
        <v>0</v>
      </c>
      <c r="AU29" s="169">
        <f t="shared" si="26"/>
        <v>0</v>
      </c>
      <c r="AV29" s="169">
        <f t="shared" si="27"/>
        <v>1</v>
      </c>
      <c r="AW29" s="169">
        <f t="shared" si="28"/>
        <v>0</v>
      </c>
      <c r="AX29" s="169">
        <f t="shared" si="29"/>
        <v>0</v>
      </c>
      <c r="AY29" s="169">
        <f t="shared" si="43"/>
        <v>0</v>
      </c>
      <c r="AZ29" s="169">
        <f t="shared" si="30"/>
        <v>0</v>
      </c>
      <c r="BA29" s="169">
        <f t="shared" si="31"/>
        <v>0</v>
      </c>
      <c r="BB29" s="169">
        <f t="shared" si="32"/>
        <v>1</v>
      </c>
      <c r="BC29" s="169">
        <f t="shared" si="33"/>
        <v>0</v>
      </c>
      <c r="BD29" s="169">
        <f t="shared" si="34"/>
        <v>1</v>
      </c>
      <c r="BE29" s="169">
        <f t="shared" si="35"/>
        <v>0</v>
      </c>
      <c r="BF29" s="169">
        <f t="shared" si="36"/>
        <v>0</v>
      </c>
      <c r="BG29" s="169">
        <f t="shared" si="37"/>
        <v>0</v>
      </c>
      <c r="BH29" s="169">
        <f t="shared" si="38"/>
        <v>0</v>
      </c>
      <c r="BI29" s="169">
        <f t="shared" si="39"/>
        <v>0</v>
      </c>
      <c r="BJ29" s="169">
        <f t="shared" si="40"/>
        <v>0</v>
      </c>
      <c r="BK29" s="167">
        <f t="shared" si="41"/>
        <v>0</v>
      </c>
      <c r="BL29" s="169">
        <f t="shared" si="44"/>
        <v>1</v>
      </c>
      <c r="BM29" s="169">
        <f t="shared" si="45"/>
        <v>0</v>
      </c>
      <c r="BN29" s="169">
        <f t="shared" si="46"/>
        <v>0</v>
      </c>
      <c r="BO29" s="169">
        <f t="shared" si="47"/>
        <v>1</v>
      </c>
      <c r="BP29" s="36">
        <f t="shared" si="48"/>
        <v>1</v>
      </c>
      <c r="BQ29">
        <f t="shared" si="49"/>
        <v>0</v>
      </c>
      <c r="BR29" s="36">
        <f t="shared" si="50"/>
        <v>0</v>
      </c>
      <c r="BS29" t="e">
        <f t="shared" si="42"/>
        <v>#N/A</v>
      </c>
    </row>
    <row r="30" spans="1:71">
      <c r="A30" s="59">
        <v>232</v>
      </c>
      <c r="B30" s="59">
        <v>151222</v>
      </c>
      <c r="C30" s="160">
        <v>20857143.2123379</v>
      </c>
      <c r="D30" s="59">
        <v>5567428.6875</v>
      </c>
      <c r="E30" s="59">
        <v>6153143</v>
      </c>
      <c r="F30" s="59">
        <v>14704000.2123379</v>
      </c>
      <c r="G30" s="59">
        <v>31.428570747375499</v>
      </c>
      <c r="H30" s="59">
        <v>-3731758552.4710202</v>
      </c>
      <c r="I30" s="59">
        <v>0</v>
      </c>
      <c r="J30" s="59">
        <v>0</v>
      </c>
      <c r="K30" s="59">
        <v>0</v>
      </c>
      <c r="L30" s="59">
        <v>101</v>
      </c>
      <c r="M30" s="59">
        <v>0</v>
      </c>
      <c r="N30" s="59">
        <v>0</v>
      </c>
      <c r="O30" s="59">
        <v>403</v>
      </c>
      <c r="P30" s="59">
        <v>0</v>
      </c>
      <c r="Q30" s="59">
        <v>0</v>
      </c>
      <c r="R30" s="59">
        <v>2</v>
      </c>
      <c r="S30" s="59">
        <v>1</v>
      </c>
      <c r="T30" s="59">
        <f t="shared" si="0"/>
        <v>1</v>
      </c>
      <c r="U30" s="59">
        <f t="shared" si="1"/>
        <v>0</v>
      </c>
      <c r="V30" s="59">
        <f t="shared" si="2"/>
        <v>0</v>
      </c>
      <c r="W30" s="59">
        <f t="shared" si="3"/>
        <v>0</v>
      </c>
      <c r="X30" s="59">
        <f t="shared" si="4"/>
        <v>0</v>
      </c>
      <c r="Y30" s="59">
        <f t="shared" si="5"/>
        <v>0</v>
      </c>
      <c r="Z30" s="59">
        <f t="shared" si="6"/>
        <v>0</v>
      </c>
      <c r="AA30" s="59">
        <f t="shared" si="7"/>
        <v>0</v>
      </c>
      <c r="AB30" s="59">
        <f t="shared" si="8"/>
        <v>0</v>
      </c>
      <c r="AC30" s="59">
        <f t="shared" si="9"/>
        <v>0</v>
      </c>
      <c r="AD30" s="166">
        <f t="shared" si="51"/>
        <v>1</v>
      </c>
      <c r="AE30" s="169">
        <f t="shared" si="10"/>
        <v>1</v>
      </c>
      <c r="AF30" s="169">
        <f t="shared" si="11"/>
        <v>0</v>
      </c>
      <c r="AG30" s="169">
        <f t="shared" si="12"/>
        <v>0</v>
      </c>
      <c r="AH30" s="169">
        <f t="shared" si="13"/>
        <v>1</v>
      </c>
      <c r="AI30" s="169">
        <f t="shared" si="14"/>
        <v>1</v>
      </c>
      <c r="AJ30" s="169">
        <f t="shared" si="15"/>
        <v>0</v>
      </c>
      <c r="AK30" s="169">
        <f t="shared" si="16"/>
        <v>0</v>
      </c>
      <c r="AL30" s="169">
        <f t="shared" si="17"/>
        <v>0</v>
      </c>
      <c r="AM30" s="169">
        <f t="shared" si="18"/>
        <v>0</v>
      </c>
      <c r="AN30" s="169">
        <f t="shared" si="19"/>
        <v>0</v>
      </c>
      <c r="AO30" s="169">
        <f t="shared" si="20"/>
        <v>1</v>
      </c>
      <c r="AP30" s="169">
        <f t="shared" si="21"/>
        <v>0</v>
      </c>
      <c r="AQ30" s="169">
        <f t="shared" si="22"/>
        <v>0</v>
      </c>
      <c r="AR30" s="169">
        <f t="shared" si="23"/>
        <v>0</v>
      </c>
      <c r="AS30" s="169">
        <f t="shared" si="24"/>
        <v>0</v>
      </c>
      <c r="AT30" s="169">
        <f t="shared" si="25"/>
        <v>0</v>
      </c>
      <c r="AU30" s="169">
        <f t="shared" si="26"/>
        <v>0</v>
      </c>
      <c r="AV30" s="169">
        <f t="shared" si="27"/>
        <v>1</v>
      </c>
      <c r="AW30" s="169">
        <f t="shared" si="28"/>
        <v>1</v>
      </c>
      <c r="AX30" s="169">
        <f t="shared" si="29"/>
        <v>0</v>
      </c>
      <c r="AY30" s="169">
        <f t="shared" si="43"/>
        <v>1</v>
      </c>
      <c r="AZ30" s="169">
        <f t="shared" si="30"/>
        <v>1</v>
      </c>
      <c r="BA30" s="169">
        <f t="shared" si="31"/>
        <v>0</v>
      </c>
      <c r="BB30" s="169">
        <f t="shared" si="32"/>
        <v>1</v>
      </c>
      <c r="BC30" s="169">
        <f t="shared" si="33"/>
        <v>0</v>
      </c>
      <c r="BD30" s="169">
        <f t="shared" si="34"/>
        <v>1</v>
      </c>
      <c r="BE30" s="169">
        <f t="shared" si="35"/>
        <v>0</v>
      </c>
      <c r="BF30" s="169">
        <f t="shared" si="36"/>
        <v>0</v>
      </c>
      <c r="BG30" s="169">
        <f t="shared" si="37"/>
        <v>1</v>
      </c>
      <c r="BH30" s="169">
        <f t="shared" si="38"/>
        <v>0</v>
      </c>
      <c r="BI30" s="169">
        <f t="shared" si="39"/>
        <v>0</v>
      </c>
      <c r="BJ30" s="169">
        <f t="shared" si="40"/>
        <v>0</v>
      </c>
      <c r="BK30" s="167">
        <f t="shared" si="41"/>
        <v>0</v>
      </c>
      <c r="BL30" s="169">
        <f t="shared" si="44"/>
        <v>0</v>
      </c>
      <c r="BM30" s="169">
        <f t="shared" si="45"/>
        <v>1</v>
      </c>
      <c r="BN30" s="169">
        <f t="shared" si="46"/>
        <v>0</v>
      </c>
      <c r="BO30" s="169">
        <f t="shared" si="47"/>
        <v>1</v>
      </c>
      <c r="BP30" s="36">
        <f t="shared" si="48"/>
        <v>1</v>
      </c>
      <c r="BQ30">
        <f t="shared" si="49"/>
        <v>0</v>
      </c>
      <c r="BR30" s="36">
        <f t="shared" si="50"/>
        <v>2</v>
      </c>
      <c r="BS30" t="e">
        <f t="shared" si="42"/>
        <v>#N/A</v>
      </c>
    </row>
    <row r="31" spans="1:71">
      <c r="A31" s="59">
        <v>411</v>
      </c>
      <c r="B31" s="59">
        <v>231621</v>
      </c>
      <c r="C31" s="160">
        <v>43571429.313445598</v>
      </c>
      <c r="D31" s="59">
        <v>24587143.6875</v>
      </c>
      <c r="E31" s="59">
        <v>25158572.25</v>
      </c>
      <c r="F31" s="59">
        <v>18412857.063445602</v>
      </c>
      <c r="G31" s="59">
        <v>31.428571701049801</v>
      </c>
      <c r="H31" s="59">
        <v>-6421835950.6553097</v>
      </c>
      <c r="I31" s="59">
        <v>444</v>
      </c>
      <c r="J31" s="59">
        <v>418</v>
      </c>
      <c r="K31" s="59">
        <v>0</v>
      </c>
      <c r="L31" s="59">
        <v>402</v>
      </c>
      <c r="M31" s="59">
        <v>444</v>
      </c>
      <c r="N31" s="59">
        <v>0</v>
      </c>
      <c r="O31" s="59">
        <v>415</v>
      </c>
      <c r="P31" s="59">
        <v>0</v>
      </c>
      <c r="Q31" s="59">
        <v>0</v>
      </c>
      <c r="R31" s="59">
        <v>1</v>
      </c>
      <c r="S31" s="59">
        <v>0</v>
      </c>
      <c r="T31" s="59">
        <f t="shared" si="0"/>
        <v>3</v>
      </c>
      <c r="U31" s="59">
        <f t="shared" si="1"/>
        <v>0</v>
      </c>
      <c r="V31" s="59">
        <f t="shared" si="2"/>
        <v>0</v>
      </c>
      <c r="W31" s="59">
        <f t="shared" si="3"/>
        <v>2</v>
      </c>
      <c r="X31" s="59">
        <f t="shared" si="4"/>
        <v>0</v>
      </c>
      <c r="Y31" s="59">
        <f t="shared" si="5"/>
        <v>0</v>
      </c>
      <c r="Z31" s="59">
        <f t="shared" si="6"/>
        <v>0</v>
      </c>
      <c r="AA31" s="59">
        <f t="shared" si="7"/>
        <v>0</v>
      </c>
      <c r="AB31" s="59">
        <f t="shared" si="8"/>
        <v>0</v>
      </c>
      <c r="AC31" s="59">
        <f t="shared" si="9"/>
        <v>0</v>
      </c>
      <c r="AD31" s="166">
        <f t="shared" si="51"/>
        <v>0</v>
      </c>
      <c r="AE31" s="169">
        <f t="shared" si="10"/>
        <v>0</v>
      </c>
      <c r="AF31" s="169">
        <f t="shared" si="11"/>
        <v>0</v>
      </c>
      <c r="AG31" s="169">
        <f t="shared" si="12"/>
        <v>0</v>
      </c>
      <c r="AH31" s="169">
        <f t="shared" si="13"/>
        <v>1</v>
      </c>
      <c r="AI31" s="169">
        <f t="shared" si="14"/>
        <v>0</v>
      </c>
      <c r="AJ31" s="169">
        <f t="shared" si="15"/>
        <v>0</v>
      </c>
      <c r="AK31" s="169">
        <f t="shared" si="16"/>
        <v>0</v>
      </c>
      <c r="AL31" s="169">
        <f t="shared" si="17"/>
        <v>1</v>
      </c>
      <c r="AM31" s="169">
        <f t="shared" si="18"/>
        <v>0</v>
      </c>
      <c r="AN31" s="169">
        <f t="shared" si="19"/>
        <v>0</v>
      </c>
      <c r="AO31" s="169">
        <f t="shared" si="20"/>
        <v>1</v>
      </c>
      <c r="AP31" s="169">
        <f t="shared" si="21"/>
        <v>0</v>
      </c>
      <c r="AQ31" s="169">
        <f t="shared" si="22"/>
        <v>0</v>
      </c>
      <c r="AR31" s="169">
        <f t="shared" si="23"/>
        <v>0</v>
      </c>
      <c r="AS31" s="169">
        <f t="shared" si="24"/>
        <v>0</v>
      </c>
      <c r="AT31" s="169">
        <f t="shared" si="25"/>
        <v>0</v>
      </c>
      <c r="AU31" s="169">
        <f t="shared" si="26"/>
        <v>0</v>
      </c>
      <c r="AV31" s="169">
        <f t="shared" si="27"/>
        <v>1</v>
      </c>
      <c r="AW31" s="169">
        <f t="shared" si="28"/>
        <v>1</v>
      </c>
      <c r="AX31" s="169">
        <f t="shared" si="29"/>
        <v>1</v>
      </c>
      <c r="AY31" s="169">
        <f t="shared" si="43"/>
        <v>0</v>
      </c>
      <c r="AZ31" s="169">
        <f t="shared" si="30"/>
        <v>0</v>
      </c>
      <c r="BA31" s="169">
        <f t="shared" si="31"/>
        <v>0</v>
      </c>
      <c r="BB31" s="169">
        <f t="shared" si="32"/>
        <v>1</v>
      </c>
      <c r="BC31" s="169">
        <f t="shared" si="33"/>
        <v>2</v>
      </c>
      <c r="BD31" s="169">
        <f t="shared" si="34"/>
        <v>0</v>
      </c>
      <c r="BE31" s="169">
        <f t="shared" si="35"/>
        <v>0</v>
      </c>
      <c r="BF31" s="169">
        <f t="shared" si="36"/>
        <v>0</v>
      </c>
      <c r="BG31" s="169">
        <f t="shared" si="37"/>
        <v>0</v>
      </c>
      <c r="BH31" s="169">
        <f t="shared" si="38"/>
        <v>1</v>
      </c>
      <c r="BI31" s="169">
        <f t="shared" si="39"/>
        <v>0</v>
      </c>
      <c r="BJ31" s="169">
        <f t="shared" si="40"/>
        <v>0</v>
      </c>
      <c r="BK31" s="167">
        <f t="shared" si="41"/>
        <v>0</v>
      </c>
      <c r="BL31" s="169">
        <f t="shared" si="44"/>
        <v>1</v>
      </c>
      <c r="BM31" s="169">
        <f t="shared" si="45"/>
        <v>0</v>
      </c>
      <c r="BN31" s="169">
        <f t="shared" si="46"/>
        <v>1</v>
      </c>
      <c r="BO31" s="169">
        <f t="shared" si="47"/>
        <v>0</v>
      </c>
      <c r="BP31" s="36">
        <f t="shared" si="48"/>
        <v>0</v>
      </c>
      <c r="BQ31">
        <f t="shared" si="49"/>
        <v>0</v>
      </c>
      <c r="BR31" s="36">
        <f t="shared" si="50"/>
        <v>2</v>
      </c>
      <c r="BS31" t="e">
        <f t="shared" si="42"/>
        <v>#N/A</v>
      </c>
    </row>
    <row r="32" spans="1:71">
      <c r="A32" s="59">
        <v>200</v>
      </c>
      <c r="B32" s="59">
        <v>131284</v>
      </c>
      <c r="C32" s="160">
        <v>14285714.224893199</v>
      </c>
      <c r="D32" s="59">
        <v>13267857</v>
      </c>
      <c r="E32" s="59">
        <v>13267857</v>
      </c>
      <c r="F32" s="59">
        <v>1017857.22489322</v>
      </c>
      <c r="G32" s="59">
        <v>32.142856597900398</v>
      </c>
      <c r="H32" s="59">
        <v>-2950291443.677</v>
      </c>
      <c r="I32" s="59">
        <v>0</v>
      </c>
      <c r="J32" s="59">
        <v>0</v>
      </c>
      <c r="K32" s="59">
        <v>0</v>
      </c>
      <c r="L32" s="59">
        <v>403</v>
      </c>
      <c r="M32" s="59">
        <v>0</v>
      </c>
      <c r="N32" s="59">
        <v>0</v>
      </c>
      <c r="O32" s="59">
        <v>0</v>
      </c>
      <c r="P32" s="59">
        <v>0</v>
      </c>
      <c r="Q32" s="59">
        <v>0</v>
      </c>
      <c r="R32" s="59">
        <v>1</v>
      </c>
      <c r="S32" s="59">
        <v>1</v>
      </c>
      <c r="T32" s="59">
        <f t="shared" si="0"/>
        <v>1</v>
      </c>
      <c r="U32" s="59">
        <f t="shared" si="1"/>
        <v>0</v>
      </c>
      <c r="V32" s="59">
        <f t="shared" si="2"/>
        <v>0</v>
      </c>
      <c r="W32" s="59">
        <f t="shared" si="3"/>
        <v>0</v>
      </c>
      <c r="X32" s="59">
        <f t="shared" si="4"/>
        <v>0</v>
      </c>
      <c r="Y32" s="59">
        <f t="shared" si="5"/>
        <v>0</v>
      </c>
      <c r="Z32" s="59">
        <f t="shared" si="6"/>
        <v>0</v>
      </c>
      <c r="AA32" s="59">
        <f t="shared" si="7"/>
        <v>0</v>
      </c>
      <c r="AB32" s="59">
        <f t="shared" si="8"/>
        <v>0</v>
      </c>
      <c r="AC32" s="59">
        <f t="shared" si="9"/>
        <v>0</v>
      </c>
      <c r="AD32" s="166">
        <f t="shared" si="51"/>
        <v>0</v>
      </c>
      <c r="AE32" s="169">
        <f t="shared" si="10"/>
        <v>0</v>
      </c>
      <c r="AF32" s="169">
        <f t="shared" si="11"/>
        <v>0</v>
      </c>
      <c r="AG32" s="169">
        <f t="shared" si="12"/>
        <v>0</v>
      </c>
      <c r="AH32" s="169">
        <f t="shared" si="13"/>
        <v>1</v>
      </c>
      <c r="AI32" s="169">
        <f t="shared" si="14"/>
        <v>0</v>
      </c>
      <c r="AJ32" s="169">
        <f t="shared" si="15"/>
        <v>0</v>
      </c>
      <c r="AK32" s="169">
        <f t="shared" si="16"/>
        <v>0</v>
      </c>
      <c r="AL32" s="169">
        <f t="shared" si="17"/>
        <v>1</v>
      </c>
      <c r="AM32" s="169">
        <f t="shared" si="18"/>
        <v>0</v>
      </c>
      <c r="AN32" s="169">
        <f t="shared" si="19"/>
        <v>0</v>
      </c>
      <c r="AO32" s="169">
        <f t="shared" si="20"/>
        <v>1</v>
      </c>
      <c r="AP32" s="169">
        <f t="shared" si="21"/>
        <v>0</v>
      </c>
      <c r="AQ32" s="169">
        <f t="shared" si="22"/>
        <v>0</v>
      </c>
      <c r="AR32" s="169">
        <f t="shared" si="23"/>
        <v>0</v>
      </c>
      <c r="AS32" s="169">
        <f t="shared" si="24"/>
        <v>0</v>
      </c>
      <c r="AT32" s="169">
        <f t="shared" si="25"/>
        <v>0</v>
      </c>
      <c r="AU32" s="169">
        <f t="shared" si="26"/>
        <v>0</v>
      </c>
      <c r="AV32" s="169">
        <f t="shared" si="27"/>
        <v>1</v>
      </c>
      <c r="AW32" s="169">
        <f t="shared" si="28"/>
        <v>1</v>
      </c>
      <c r="AX32" s="169">
        <f t="shared" si="29"/>
        <v>0</v>
      </c>
      <c r="AY32" s="169">
        <f t="shared" si="43"/>
        <v>1</v>
      </c>
      <c r="AZ32" s="169">
        <f t="shared" si="30"/>
        <v>0</v>
      </c>
      <c r="BA32" s="169">
        <f t="shared" si="31"/>
        <v>0</v>
      </c>
      <c r="BB32" s="169">
        <f t="shared" si="32"/>
        <v>1</v>
      </c>
      <c r="BC32" s="169">
        <f t="shared" si="33"/>
        <v>0</v>
      </c>
      <c r="BD32" s="169">
        <f t="shared" si="34"/>
        <v>1</v>
      </c>
      <c r="BE32" s="169">
        <f t="shared" si="35"/>
        <v>0</v>
      </c>
      <c r="BF32" s="169">
        <f t="shared" si="36"/>
        <v>0</v>
      </c>
      <c r="BG32" s="169">
        <f t="shared" si="37"/>
        <v>1</v>
      </c>
      <c r="BH32" s="169">
        <f t="shared" si="38"/>
        <v>0</v>
      </c>
      <c r="BI32" s="169">
        <f t="shared" si="39"/>
        <v>0</v>
      </c>
      <c r="BJ32" s="169">
        <f t="shared" si="40"/>
        <v>0</v>
      </c>
      <c r="BK32" s="167">
        <f t="shared" si="41"/>
        <v>0</v>
      </c>
      <c r="BL32" s="169">
        <f t="shared" si="44"/>
        <v>1</v>
      </c>
      <c r="BM32" s="169">
        <f t="shared" si="45"/>
        <v>0</v>
      </c>
      <c r="BN32" s="169">
        <f t="shared" si="46"/>
        <v>0</v>
      </c>
      <c r="BO32" s="169">
        <f t="shared" si="47"/>
        <v>1</v>
      </c>
      <c r="BP32" s="36">
        <f t="shared" si="48"/>
        <v>0</v>
      </c>
      <c r="BQ32">
        <f t="shared" si="49"/>
        <v>0</v>
      </c>
      <c r="BR32" s="36">
        <f t="shared" si="50"/>
        <v>1</v>
      </c>
      <c r="BS32" t="e">
        <f t="shared" si="42"/>
        <v>#N/A</v>
      </c>
    </row>
    <row r="33" spans="1:71">
      <c r="A33" s="59">
        <v>192</v>
      </c>
      <c r="B33" s="59">
        <v>131153</v>
      </c>
      <c r="C33" s="160">
        <v>2435064.9482595902</v>
      </c>
      <c r="D33" s="59">
        <v>5227272.5</v>
      </c>
      <c r="E33" s="59">
        <v>5227272.5</v>
      </c>
      <c r="F33" s="59">
        <v>-2792207.5517404098</v>
      </c>
      <c r="G33" s="59">
        <v>32.467533111572301</v>
      </c>
      <c r="H33" s="59">
        <v>-2917255993.0880299</v>
      </c>
      <c r="I33" s="59">
        <v>0</v>
      </c>
      <c r="J33" s="59">
        <v>0</v>
      </c>
      <c r="K33" s="59">
        <v>0</v>
      </c>
      <c r="L33" s="59">
        <v>102</v>
      </c>
      <c r="M33" s="59">
        <v>201</v>
      </c>
      <c r="N33" s="59">
        <v>0</v>
      </c>
      <c r="O33" s="59">
        <v>0</v>
      </c>
      <c r="P33" s="59">
        <v>0</v>
      </c>
      <c r="Q33" s="59">
        <v>0</v>
      </c>
      <c r="R33" s="59">
        <v>1</v>
      </c>
      <c r="S33" s="59">
        <v>0</v>
      </c>
      <c r="T33" s="59">
        <f t="shared" si="0"/>
        <v>0</v>
      </c>
      <c r="U33" s="59">
        <f t="shared" si="1"/>
        <v>0</v>
      </c>
      <c r="V33" s="59">
        <f t="shared" si="2"/>
        <v>1</v>
      </c>
      <c r="W33" s="59">
        <f t="shared" si="3"/>
        <v>0</v>
      </c>
      <c r="X33" s="59">
        <f t="shared" si="4"/>
        <v>0</v>
      </c>
      <c r="Y33" s="59">
        <f t="shared" si="5"/>
        <v>1</v>
      </c>
      <c r="Z33" s="59">
        <f t="shared" si="6"/>
        <v>0</v>
      </c>
      <c r="AA33" s="59">
        <f t="shared" si="7"/>
        <v>0</v>
      </c>
      <c r="AB33" s="59">
        <f t="shared" si="8"/>
        <v>0</v>
      </c>
      <c r="AC33" s="59">
        <f t="shared" si="9"/>
        <v>0</v>
      </c>
      <c r="AD33" s="166">
        <f t="shared" si="51"/>
        <v>0</v>
      </c>
      <c r="AE33" s="169">
        <f t="shared" si="10"/>
        <v>0</v>
      </c>
      <c r="AF33" s="169">
        <f t="shared" si="11"/>
        <v>0</v>
      </c>
      <c r="AG33" s="169">
        <f t="shared" si="12"/>
        <v>0</v>
      </c>
      <c r="AH33" s="169">
        <f t="shared" si="13"/>
        <v>1</v>
      </c>
      <c r="AI33" s="169">
        <f t="shared" si="14"/>
        <v>0</v>
      </c>
      <c r="AJ33" s="169">
        <f t="shared" si="15"/>
        <v>0</v>
      </c>
      <c r="AK33" s="169">
        <f t="shared" si="16"/>
        <v>0</v>
      </c>
      <c r="AL33" s="169">
        <f t="shared" si="17"/>
        <v>1</v>
      </c>
      <c r="AM33" s="169">
        <f t="shared" si="18"/>
        <v>1</v>
      </c>
      <c r="AN33" s="169">
        <f t="shared" si="19"/>
        <v>1</v>
      </c>
      <c r="AO33" s="169">
        <f t="shared" si="20"/>
        <v>0</v>
      </c>
      <c r="AP33" s="169">
        <f t="shared" si="21"/>
        <v>0</v>
      </c>
      <c r="AQ33" s="169">
        <f t="shared" si="22"/>
        <v>1</v>
      </c>
      <c r="AR33" s="169">
        <f t="shared" si="23"/>
        <v>0</v>
      </c>
      <c r="AS33" s="169">
        <f t="shared" si="24"/>
        <v>0</v>
      </c>
      <c r="AT33" s="169">
        <f t="shared" si="25"/>
        <v>0</v>
      </c>
      <c r="AU33" s="169">
        <f t="shared" si="26"/>
        <v>0</v>
      </c>
      <c r="AV33" s="169">
        <f t="shared" si="27"/>
        <v>1</v>
      </c>
      <c r="AW33" s="169">
        <f t="shared" si="28"/>
        <v>0</v>
      </c>
      <c r="AX33" s="169">
        <f t="shared" si="29"/>
        <v>0</v>
      </c>
      <c r="AY33" s="169">
        <f t="shared" si="43"/>
        <v>0</v>
      </c>
      <c r="AZ33" s="169">
        <f t="shared" si="30"/>
        <v>0</v>
      </c>
      <c r="BA33" s="169">
        <f t="shared" si="31"/>
        <v>0</v>
      </c>
      <c r="BB33" s="169">
        <f t="shared" si="32"/>
        <v>1</v>
      </c>
      <c r="BC33" s="169">
        <f t="shared" si="33"/>
        <v>0</v>
      </c>
      <c r="BD33" s="169">
        <f t="shared" si="34"/>
        <v>1</v>
      </c>
      <c r="BE33" s="169">
        <f t="shared" si="35"/>
        <v>0</v>
      </c>
      <c r="BF33" s="169">
        <f t="shared" si="36"/>
        <v>0</v>
      </c>
      <c r="BG33" s="169">
        <f t="shared" si="37"/>
        <v>0</v>
      </c>
      <c r="BH33" s="169">
        <f t="shared" si="38"/>
        <v>0</v>
      </c>
      <c r="BI33" s="169">
        <f t="shared" si="39"/>
        <v>0</v>
      </c>
      <c r="BJ33" s="169">
        <f t="shared" si="40"/>
        <v>0</v>
      </c>
      <c r="BK33" s="167">
        <f t="shared" si="41"/>
        <v>0</v>
      </c>
      <c r="BL33" s="169">
        <f t="shared" si="44"/>
        <v>1</v>
      </c>
      <c r="BM33" s="169">
        <f t="shared" si="45"/>
        <v>0</v>
      </c>
      <c r="BN33" s="169">
        <f t="shared" si="46"/>
        <v>1</v>
      </c>
      <c r="BO33" s="169">
        <f t="shared" si="47"/>
        <v>0</v>
      </c>
      <c r="BP33" s="36">
        <f t="shared" si="48"/>
        <v>0</v>
      </c>
      <c r="BQ33">
        <f t="shared" si="49"/>
        <v>1</v>
      </c>
      <c r="BR33" s="36">
        <f t="shared" si="50"/>
        <v>0</v>
      </c>
      <c r="BS33" t="e">
        <f t="shared" si="42"/>
        <v>#N/A</v>
      </c>
    </row>
    <row r="34" spans="1:71">
      <c r="A34" s="59">
        <v>278</v>
      </c>
      <c r="B34" s="59">
        <v>162361</v>
      </c>
      <c r="C34" s="160">
        <v>145625003.25497201</v>
      </c>
      <c r="D34" s="59">
        <v>80750420</v>
      </c>
      <c r="E34" s="59">
        <v>80750420</v>
      </c>
      <c r="F34" s="59">
        <v>64874583.254972503</v>
      </c>
      <c r="G34" s="59">
        <v>33.333333969116197</v>
      </c>
      <c r="H34" s="59">
        <v>-4038676731.77846</v>
      </c>
      <c r="I34" s="59">
        <v>0</v>
      </c>
      <c r="J34" s="59">
        <v>0</v>
      </c>
      <c r="K34" s="59">
        <v>0</v>
      </c>
      <c r="L34" s="59">
        <v>415</v>
      </c>
      <c r="M34" s="59">
        <v>801</v>
      </c>
      <c r="N34" s="59">
        <v>0</v>
      </c>
      <c r="O34" s="59">
        <v>403</v>
      </c>
      <c r="P34" s="59">
        <v>801</v>
      </c>
      <c r="Q34" s="59">
        <v>0</v>
      </c>
      <c r="R34" s="59">
        <v>2</v>
      </c>
      <c r="S34" s="59">
        <v>1</v>
      </c>
      <c r="T34" s="59">
        <f t="shared" si="0"/>
        <v>2</v>
      </c>
      <c r="U34" s="59">
        <f t="shared" si="1"/>
        <v>0</v>
      </c>
      <c r="V34" s="59">
        <f t="shared" si="2"/>
        <v>0</v>
      </c>
      <c r="W34" s="59">
        <f t="shared" si="3"/>
        <v>0</v>
      </c>
      <c r="X34" s="59">
        <f t="shared" si="4"/>
        <v>2</v>
      </c>
      <c r="Y34" s="59">
        <f t="shared" si="5"/>
        <v>0</v>
      </c>
      <c r="Z34" s="59">
        <f t="shared" si="6"/>
        <v>0</v>
      </c>
      <c r="AA34" s="59">
        <f t="shared" si="7"/>
        <v>0</v>
      </c>
      <c r="AB34" s="59">
        <f t="shared" si="8"/>
        <v>0</v>
      </c>
      <c r="AC34" s="59">
        <f t="shared" si="9"/>
        <v>0</v>
      </c>
      <c r="AD34" s="166">
        <f t="shared" si="51"/>
        <v>0</v>
      </c>
      <c r="AE34" s="169">
        <f t="shared" si="10"/>
        <v>0</v>
      </c>
      <c r="AF34" s="169">
        <f t="shared" si="11"/>
        <v>0</v>
      </c>
      <c r="AG34" s="169">
        <f t="shared" si="12"/>
        <v>0</v>
      </c>
      <c r="AH34" s="169">
        <f t="shared" si="13"/>
        <v>1</v>
      </c>
      <c r="AI34" s="169">
        <f t="shared" si="14"/>
        <v>0</v>
      </c>
      <c r="AJ34" s="169">
        <f t="shared" si="15"/>
        <v>0</v>
      </c>
      <c r="AK34" s="169">
        <f t="shared" si="16"/>
        <v>0</v>
      </c>
      <c r="AL34" s="169">
        <f t="shared" si="17"/>
        <v>1</v>
      </c>
      <c r="AM34" s="169">
        <f t="shared" si="18"/>
        <v>0</v>
      </c>
      <c r="AN34" s="169">
        <f t="shared" si="19"/>
        <v>0</v>
      </c>
      <c r="AO34" s="169">
        <f t="shared" si="20"/>
        <v>1</v>
      </c>
      <c r="AP34" s="169">
        <f t="shared" si="21"/>
        <v>0</v>
      </c>
      <c r="AQ34" s="169">
        <f t="shared" si="22"/>
        <v>0</v>
      </c>
      <c r="AR34" s="169">
        <f t="shared" si="23"/>
        <v>0</v>
      </c>
      <c r="AS34" s="169">
        <f t="shared" si="24"/>
        <v>0</v>
      </c>
      <c r="AT34" s="169">
        <f t="shared" si="25"/>
        <v>0</v>
      </c>
      <c r="AU34" s="169">
        <f t="shared" si="26"/>
        <v>0</v>
      </c>
      <c r="AV34" s="169">
        <f t="shared" si="27"/>
        <v>1</v>
      </c>
      <c r="AW34" s="169">
        <f t="shared" si="28"/>
        <v>1</v>
      </c>
      <c r="AX34" s="169">
        <f t="shared" si="29"/>
        <v>1</v>
      </c>
      <c r="AY34" s="169">
        <f t="shared" si="43"/>
        <v>0</v>
      </c>
      <c r="AZ34" s="169">
        <f t="shared" si="30"/>
        <v>0</v>
      </c>
      <c r="BA34" s="169">
        <f t="shared" si="31"/>
        <v>1</v>
      </c>
      <c r="BB34" s="169">
        <f t="shared" si="32"/>
        <v>0</v>
      </c>
      <c r="BC34" s="169">
        <f t="shared" si="33"/>
        <v>0</v>
      </c>
      <c r="BD34" s="169">
        <f t="shared" si="34"/>
        <v>1</v>
      </c>
      <c r="BE34" s="169">
        <f t="shared" si="35"/>
        <v>0</v>
      </c>
      <c r="BF34" s="169">
        <f t="shared" si="36"/>
        <v>0</v>
      </c>
      <c r="BG34" s="169">
        <f t="shared" si="37"/>
        <v>1</v>
      </c>
      <c r="BH34" s="169">
        <f t="shared" si="38"/>
        <v>1</v>
      </c>
      <c r="BI34" s="169">
        <f t="shared" si="39"/>
        <v>0</v>
      </c>
      <c r="BJ34" s="169">
        <f t="shared" si="40"/>
        <v>0</v>
      </c>
      <c r="BK34" s="167">
        <f t="shared" si="41"/>
        <v>0</v>
      </c>
      <c r="BL34" s="169">
        <f t="shared" si="44"/>
        <v>0</v>
      </c>
      <c r="BM34" s="169">
        <f t="shared" si="45"/>
        <v>1</v>
      </c>
      <c r="BN34" s="169">
        <f t="shared" si="46"/>
        <v>0</v>
      </c>
      <c r="BO34" s="169">
        <f t="shared" si="47"/>
        <v>1</v>
      </c>
      <c r="BP34" s="36">
        <f t="shared" si="48"/>
        <v>0</v>
      </c>
      <c r="BQ34">
        <f t="shared" si="49"/>
        <v>0</v>
      </c>
      <c r="BR34" s="36">
        <f t="shared" si="50"/>
        <v>2</v>
      </c>
      <c r="BS34" t="e">
        <f t="shared" si="42"/>
        <v>#N/A</v>
      </c>
    </row>
    <row r="35" spans="1:71">
      <c r="A35" s="59">
        <v>48</v>
      </c>
      <c r="B35" s="59">
        <v>16111</v>
      </c>
      <c r="C35" s="160">
        <v>132416669.62640999</v>
      </c>
      <c r="D35" s="59">
        <v>66708334.625</v>
      </c>
      <c r="E35" s="59">
        <v>68291668</v>
      </c>
      <c r="F35" s="59">
        <v>64125001.626409903</v>
      </c>
      <c r="G35" s="59">
        <v>33.333335876464801</v>
      </c>
      <c r="H35" s="59">
        <v>-393380097.48180902</v>
      </c>
      <c r="I35" s="59">
        <v>0</v>
      </c>
      <c r="J35" s="59">
        <v>0</v>
      </c>
      <c r="K35" s="59">
        <v>0</v>
      </c>
      <c r="L35" s="59">
        <v>403</v>
      </c>
      <c r="M35" s="59">
        <v>405</v>
      </c>
      <c r="N35" s="59">
        <v>0</v>
      </c>
      <c r="O35" s="59">
        <v>415</v>
      </c>
      <c r="P35" s="59">
        <v>801</v>
      </c>
      <c r="Q35" s="59">
        <v>0</v>
      </c>
      <c r="R35" s="59">
        <v>2</v>
      </c>
      <c r="S35" s="59">
        <v>0</v>
      </c>
      <c r="T35" s="59">
        <f t="shared" si="0"/>
        <v>2</v>
      </c>
      <c r="U35" s="59">
        <f t="shared" si="1"/>
        <v>0</v>
      </c>
      <c r="V35" s="59">
        <f t="shared" si="2"/>
        <v>0</v>
      </c>
      <c r="W35" s="59">
        <f t="shared" si="3"/>
        <v>1</v>
      </c>
      <c r="X35" s="59">
        <f t="shared" si="4"/>
        <v>1</v>
      </c>
      <c r="Y35" s="59">
        <f t="shared" si="5"/>
        <v>0</v>
      </c>
      <c r="Z35" s="59">
        <f t="shared" si="6"/>
        <v>0</v>
      </c>
      <c r="AA35" s="59">
        <f t="shared" si="7"/>
        <v>0</v>
      </c>
      <c r="AB35" s="59">
        <f t="shared" si="8"/>
        <v>0</v>
      </c>
      <c r="AC35" s="59">
        <f t="shared" si="9"/>
        <v>0</v>
      </c>
      <c r="AD35" s="166">
        <f t="shared" si="51"/>
        <v>0</v>
      </c>
      <c r="AE35" s="169">
        <f t="shared" si="10"/>
        <v>0</v>
      </c>
      <c r="AF35" s="169">
        <f t="shared" si="11"/>
        <v>0</v>
      </c>
      <c r="AG35" s="169">
        <f t="shared" si="12"/>
        <v>0</v>
      </c>
      <c r="AH35" s="169">
        <f t="shared" si="13"/>
        <v>1</v>
      </c>
      <c r="AI35" s="169">
        <f t="shared" si="14"/>
        <v>0</v>
      </c>
      <c r="AJ35" s="169">
        <f t="shared" si="15"/>
        <v>0</v>
      </c>
      <c r="AK35" s="169">
        <f t="shared" si="16"/>
        <v>0</v>
      </c>
      <c r="AL35" s="169">
        <f t="shared" si="17"/>
        <v>1</v>
      </c>
      <c r="AM35" s="169">
        <f t="shared" si="18"/>
        <v>0</v>
      </c>
      <c r="AN35" s="169">
        <f t="shared" si="19"/>
        <v>0</v>
      </c>
      <c r="AO35" s="169">
        <f t="shared" si="20"/>
        <v>1</v>
      </c>
      <c r="AP35" s="169">
        <f t="shared" si="21"/>
        <v>0</v>
      </c>
      <c r="AQ35" s="169">
        <f t="shared" si="22"/>
        <v>0</v>
      </c>
      <c r="AR35" s="169">
        <f t="shared" si="23"/>
        <v>0</v>
      </c>
      <c r="AS35" s="169">
        <f t="shared" si="24"/>
        <v>0</v>
      </c>
      <c r="AT35" s="169">
        <f t="shared" si="25"/>
        <v>0</v>
      </c>
      <c r="AU35" s="169">
        <f t="shared" si="26"/>
        <v>0</v>
      </c>
      <c r="AV35" s="169">
        <f t="shared" si="27"/>
        <v>1</v>
      </c>
      <c r="AW35" s="169">
        <f t="shared" si="28"/>
        <v>1</v>
      </c>
      <c r="AX35" s="169">
        <f t="shared" si="29"/>
        <v>1</v>
      </c>
      <c r="AY35" s="169">
        <f t="shared" si="43"/>
        <v>0</v>
      </c>
      <c r="AZ35" s="169">
        <f t="shared" si="30"/>
        <v>0</v>
      </c>
      <c r="BA35" s="169">
        <f t="shared" si="31"/>
        <v>1</v>
      </c>
      <c r="BB35" s="169">
        <f t="shared" si="32"/>
        <v>0</v>
      </c>
      <c r="BC35" s="169">
        <f t="shared" si="33"/>
        <v>1</v>
      </c>
      <c r="BD35" s="169">
        <f t="shared" si="34"/>
        <v>0</v>
      </c>
      <c r="BE35" s="169">
        <f t="shared" si="35"/>
        <v>0</v>
      </c>
      <c r="BF35" s="169">
        <f t="shared" si="36"/>
        <v>0</v>
      </c>
      <c r="BG35" s="169">
        <f t="shared" si="37"/>
        <v>1</v>
      </c>
      <c r="BH35" s="169">
        <f t="shared" si="38"/>
        <v>1</v>
      </c>
      <c r="BI35" s="169">
        <f t="shared" si="39"/>
        <v>0</v>
      </c>
      <c r="BJ35" s="169">
        <f t="shared" si="40"/>
        <v>0</v>
      </c>
      <c r="BK35" s="167">
        <f t="shared" si="41"/>
        <v>0</v>
      </c>
      <c r="BL35" s="169">
        <f t="shared" si="44"/>
        <v>0</v>
      </c>
      <c r="BM35" s="169">
        <f t="shared" si="45"/>
        <v>1</v>
      </c>
      <c r="BN35" s="169">
        <f t="shared" si="46"/>
        <v>1</v>
      </c>
      <c r="BO35" s="169">
        <f t="shared" si="47"/>
        <v>0</v>
      </c>
      <c r="BP35" s="36">
        <f t="shared" si="48"/>
        <v>0</v>
      </c>
      <c r="BQ35">
        <f t="shared" si="49"/>
        <v>0</v>
      </c>
      <c r="BR35" s="36">
        <f t="shared" si="50"/>
        <v>2</v>
      </c>
      <c r="BS35" t="e">
        <f t="shared" si="42"/>
        <v>#N/A</v>
      </c>
    </row>
    <row r="36" spans="1:71">
      <c r="A36" s="59">
        <v>229</v>
      </c>
      <c r="B36" s="59">
        <v>151151</v>
      </c>
      <c r="C36" s="160">
        <v>11688311.977840099</v>
      </c>
      <c r="D36" s="59">
        <v>2148051.9375</v>
      </c>
      <c r="E36" s="59">
        <v>3654545.4375</v>
      </c>
      <c r="F36" s="59">
        <v>8033766.5403400799</v>
      </c>
      <c r="G36" s="59">
        <v>33.7662353515625</v>
      </c>
      <c r="H36" s="59">
        <v>-3729900215.2048998</v>
      </c>
      <c r="I36" s="59">
        <v>0</v>
      </c>
      <c r="J36" s="59">
        <v>0</v>
      </c>
      <c r="K36" s="59">
        <v>0</v>
      </c>
      <c r="L36" s="59">
        <v>101</v>
      </c>
      <c r="M36" s="59">
        <v>0</v>
      </c>
      <c r="N36" s="59">
        <v>0</v>
      </c>
      <c r="O36" s="59">
        <v>202</v>
      </c>
      <c r="P36" s="59">
        <v>302</v>
      </c>
      <c r="Q36" s="59">
        <v>102</v>
      </c>
      <c r="R36" s="59">
        <v>2</v>
      </c>
      <c r="S36" s="59">
        <v>1</v>
      </c>
      <c r="T36" s="59">
        <f t="shared" si="0"/>
        <v>0</v>
      </c>
      <c r="U36" s="59">
        <f t="shared" si="1"/>
        <v>1</v>
      </c>
      <c r="V36" s="59">
        <f t="shared" si="2"/>
        <v>0</v>
      </c>
      <c r="W36" s="59">
        <f t="shared" si="3"/>
        <v>0</v>
      </c>
      <c r="X36" s="59">
        <f t="shared" si="4"/>
        <v>0</v>
      </c>
      <c r="Y36" s="59">
        <f t="shared" si="5"/>
        <v>1</v>
      </c>
      <c r="Z36" s="59">
        <f t="shared" si="6"/>
        <v>0</v>
      </c>
      <c r="AA36" s="59">
        <f t="shared" si="7"/>
        <v>1</v>
      </c>
      <c r="AB36" s="59">
        <f t="shared" si="8"/>
        <v>0</v>
      </c>
      <c r="AC36" s="59">
        <f t="shared" si="9"/>
        <v>0</v>
      </c>
      <c r="AD36" s="166">
        <f t="shared" si="51"/>
        <v>1</v>
      </c>
      <c r="AE36" s="169">
        <f t="shared" si="10"/>
        <v>1</v>
      </c>
      <c r="AF36" s="169">
        <f t="shared" si="11"/>
        <v>0</v>
      </c>
      <c r="AG36" s="169">
        <f t="shared" si="12"/>
        <v>0</v>
      </c>
      <c r="AH36" s="169">
        <f t="shared" si="13"/>
        <v>1</v>
      </c>
      <c r="AI36" s="169">
        <f t="shared" si="14"/>
        <v>0</v>
      </c>
      <c r="AJ36" s="169">
        <f t="shared" si="15"/>
        <v>0</v>
      </c>
      <c r="AK36" s="169">
        <f t="shared" si="16"/>
        <v>1</v>
      </c>
      <c r="AL36" s="169">
        <f t="shared" si="17"/>
        <v>0</v>
      </c>
      <c r="AM36" s="169">
        <f t="shared" si="18"/>
        <v>0</v>
      </c>
      <c r="AN36" s="169">
        <f t="shared" si="19"/>
        <v>0</v>
      </c>
      <c r="AO36" s="169">
        <f t="shared" si="20"/>
        <v>1</v>
      </c>
      <c r="AP36" s="169">
        <f t="shared" si="21"/>
        <v>0</v>
      </c>
      <c r="AQ36" s="169">
        <f t="shared" si="22"/>
        <v>0</v>
      </c>
      <c r="AR36" s="169">
        <f t="shared" si="23"/>
        <v>0</v>
      </c>
      <c r="AS36" s="169">
        <f t="shared" si="24"/>
        <v>0</v>
      </c>
      <c r="AT36" s="169">
        <f t="shared" si="25"/>
        <v>0</v>
      </c>
      <c r="AU36" s="169">
        <f t="shared" si="26"/>
        <v>0</v>
      </c>
      <c r="AV36" s="169">
        <f t="shared" si="27"/>
        <v>1</v>
      </c>
      <c r="AW36" s="169">
        <f t="shared" si="28"/>
        <v>0</v>
      </c>
      <c r="AX36" s="169">
        <f t="shared" si="29"/>
        <v>0</v>
      </c>
      <c r="AY36" s="169">
        <f t="shared" si="43"/>
        <v>0</v>
      </c>
      <c r="AZ36" s="169">
        <f t="shared" si="30"/>
        <v>0</v>
      </c>
      <c r="BA36" s="169">
        <f t="shared" si="31"/>
        <v>0</v>
      </c>
      <c r="BB36" s="169">
        <f t="shared" si="32"/>
        <v>1</v>
      </c>
      <c r="BC36" s="169">
        <f t="shared" si="33"/>
        <v>0</v>
      </c>
      <c r="BD36" s="169">
        <f t="shared" si="34"/>
        <v>1</v>
      </c>
      <c r="BE36" s="169">
        <f t="shared" si="35"/>
        <v>0</v>
      </c>
      <c r="BF36" s="169">
        <f t="shared" si="36"/>
        <v>0</v>
      </c>
      <c r="BG36" s="169">
        <f t="shared" si="37"/>
        <v>0</v>
      </c>
      <c r="BH36" s="169">
        <f t="shared" si="38"/>
        <v>0</v>
      </c>
      <c r="BI36" s="169">
        <f t="shared" si="39"/>
        <v>0</v>
      </c>
      <c r="BJ36" s="169">
        <f t="shared" si="40"/>
        <v>0</v>
      </c>
      <c r="BK36" s="167">
        <f t="shared" si="41"/>
        <v>0</v>
      </c>
      <c r="BL36" s="169">
        <f t="shared" si="44"/>
        <v>0</v>
      </c>
      <c r="BM36" s="169">
        <f t="shared" si="45"/>
        <v>1</v>
      </c>
      <c r="BN36" s="169">
        <f t="shared" si="46"/>
        <v>0</v>
      </c>
      <c r="BO36" s="169">
        <f t="shared" si="47"/>
        <v>1</v>
      </c>
      <c r="BP36" s="36">
        <f t="shared" si="48"/>
        <v>1</v>
      </c>
      <c r="BQ36">
        <f t="shared" si="49"/>
        <v>0</v>
      </c>
      <c r="BR36" s="36">
        <f t="shared" si="50"/>
        <v>0</v>
      </c>
      <c r="BS36" t="e">
        <f t="shared" si="42"/>
        <v>#N/A</v>
      </c>
    </row>
    <row r="37" spans="1:71">
      <c r="A37" s="59">
        <v>64</v>
      </c>
      <c r="B37" s="59">
        <v>19121</v>
      </c>
      <c r="C37" s="160">
        <v>5178571.4065237902</v>
      </c>
      <c r="D37" s="59">
        <v>2937500</v>
      </c>
      <c r="E37" s="59">
        <v>2937500</v>
      </c>
      <c r="F37" s="59">
        <v>2241071.4065237902</v>
      </c>
      <c r="G37" s="59">
        <v>35.714286804199197</v>
      </c>
      <c r="H37" s="59">
        <v>-621011048.63293898</v>
      </c>
      <c r="I37" s="59">
        <v>0</v>
      </c>
      <c r="J37" s="59">
        <v>0</v>
      </c>
      <c r="K37" s="59">
        <v>0</v>
      </c>
      <c r="L37" s="59">
        <v>101</v>
      </c>
      <c r="M37" s="59">
        <v>0</v>
      </c>
      <c r="N37" s="59">
        <v>0</v>
      </c>
      <c r="O37" s="59">
        <v>0</v>
      </c>
      <c r="P37" s="59">
        <v>0</v>
      </c>
      <c r="Q37" s="59">
        <v>0</v>
      </c>
      <c r="R37" s="59">
        <v>2</v>
      </c>
      <c r="S37" s="59">
        <v>0</v>
      </c>
      <c r="T37" s="59">
        <f t="shared" si="0"/>
        <v>0</v>
      </c>
      <c r="U37" s="59">
        <f t="shared" si="1"/>
        <v>0</v>
      </c>
      <c r="V37" s="59">
        <f t="shared" si="2"/>
        <v>0</v>
      </c>
      <c r="W37" s="59">
        <f t="shared" si="3"/>
        <v>0</v>
      </c>
      <c r="X37" s="59">
        <f t="shared" si="4"/>
        <v>0</v>
      </c>
      <c r="Y37" s="59">
        <f t="shared" si="5"/>
        <v>0</v>
      </c>
      <c r="Z37" s="59">
        <f t="shared" si="6"/>
        <v>0</v>
      </c>
      <c r="AA37" s="59">
        <f t="shared" si="7"/>
        <v>0</v>
      </c>
      <c r="AB37" s="59">
        <f t="shared" si="8"/>
        <v>0</v>
      </c>
      <c r="AC37" s="59">
        <f t="shared" si="9"/>
        <v>0</v>
      </c>
      <c r="AD37" s="166">
        <f t="shared" si="51"/>
        <v>1</v>
      </c>
      <c r="AE37" s="169">
        <f t="shared" si="10"/>
        <v>1</v>
      </c>
      <c r="AF37" s="169">
        <f t="shared" si="11"/>
        <v>0</v>
      </c>
      <c r="AG37" s="169">
        <f t="shared" si="12"/>
        <v>0</v>
      </c>
      <c r="AH37" s="169">
        <f t="shared" si="13"/>
        <v>1</v>
      </c>
      <c r="AI37" s="169">
        <f t="shared" si="14"/>
        <v>0</v>
      </c>
      <c r="AJ37" s="169">
        <f t="shared" si="15"/>
        <v>0</v>
      </c>
      <c r="AK37" s="169">
        <f t="shared" si="16"/>
        <v>0</v>
      </c>
      <c r="AL37" s="169">
        <f t="shared" si="17"/>
        <v>1</v>
      </c>
      <c r="AM37" s="169">
        <f t="shared" si="18"/>
        <v>0</v>
      </c>
      <c r="AN37" s="169">
        <f t="shared" si="19"/>
        <v>0</v>
      </c>
      <c r="AO37" s="169">
        <f t="shared" si="20"/>
        <v>1</v>
      </c>
      <c r="AP37" s="169">
        <f t="shared" si="21"/>
        <v>0</v>
      </c>
      <c r="AQ37" s="169">
        <f t="shared" si="22"/>
        <v>0</v>
      </c>
      <c r="AR37" s="169">
        <f t="shared" si="23"/>
        <v>0</v>
      </c>
      <c r="AS37" s="169">
        <f t="shared" si="24"/>
        <v>0</v>
      </c>
      <c r="AT37" s="169">
        <f t="shared" si="25"/>
        <v>0</v>
      </c>
      <c r="AU37" s="169">
        <f t="shared" si="26"/>
        <v>0</v>
      </c>
      <c r="AV37" s="169">
        <f t="shared" si="27"/>
        <v>1</v>
      </c>
      <c r="AW37" s="169">
        <f t="shared" si="28"/>
        <v>0</v>
      </c>
      <c r="AX37" s="169">
        <f t="shared" si="29"/>
        <v>0</v>
      </c>
      <c r="AY37" s="169">
        <f t="shared" si="43"/>
        <v>0</v>
      </c>
      <c r="AZ37" s="169">
        <f t="shared" si="30"/>
        <v>0</v>
      </c>
      <c r="BA37" s="169">
        <f t="shared" si="31"/>
        <v>0</v>
      </c>
      <c r="BB37" s="169">
        <f t="shared" si="32"/>
        <v>1</v>
      </c>
      <c r="BC37" s="169">
        <f t="shared" si="33"/>
        <v>0</v>
      </c>
      <c r="BD37" s="169">
        <f t="shared" si="34"/>
        <v>1</v>
      </c>
      <c r="BE37" s="169">
        <f t="shared" si="35"/>
        <v>0</v>
      </c>
      <c r="BF37" s="169">
        <f t="shared" si="36"/>
        <v>0</v>
      </c>
      <c r="BG37" s="169">
        <f t="shared" si="37"/>
        <v>0</v>
      </c>
      <c r="BH37" s="169">
        <f t="shared" si="38"/>
        <v>0</v>
      </c>
      <c r="BI37" s="169">
        <f t="shared" si="39"/>
        <v>0</v>
      </c>
      <c r="BJ37" s="169">
        <f t="shared" si="40"/>
        <v>0</v>
      </c>
      <c r="BK37" s="167">
        <f t="shared" si="41"/>
        <v>0</v>
      </c>
      <c r="BL37" s="169">
        <f t="shared" si="44"/>
        <v>0</v>
      </c>
      <c r="BM37" s="169">
        <f t="shared" si="45"/>
        <v>1</v>
      </c>
      <c r="BN37" s="169">
        <f t="shared" si="46"/>
        <v>1</v>
      </c>
      <c r="BO37" s="169">
        <f t="shared" si="47"/>
        <v>0</v>
      </c>
      <c r="BP37" s="36">
        <f t="shared" si="48"/>
        <v>1</v>
      </c>
      <c r="BQ37">
        <f t="shared" si="49"/>
        <v>0</v>
      </c>
      <c r="BR37" s="36">
        <f t="shared" si="50"/>
        <v>0</v>
      </c>
      <c r="BS37" t="e">
        <f t="shared" si="42"/>
        <v>#N/A</v>
      </c>
    </row>
    <row r="38" spans="1:71">
      <c r="A38" s="59">
        <v>29</v>
      </c>
      <c r="B38" s="59">
        <v>13221</v>
      </c>
      <c r="C38" s="160">
        <v>15923214.2179216</v>
      </c>
      <c r="D38" s="161">
        <v>26000000</v>
      </c>
      <c r="E38" s="59">
        <v>28500000</v>
      </c>
      <c r="F38" s="59">
        <v>-12576785.7820784</v>
      </c>
      <c r="G38" s="59">
        <v>35.714286804199197</v>
      </c>
      <c r="H38" s="59">
        <v>-328939028.17795599</v>
      </c>
      <c r="I38" s="59">
        <v>0</v>
      </c>
      <c r="J38" s="59">
        <v>0</v>
      </c>
      <c r="K38" s="59">
        <v>0</v>
      </c>
      <c r="L38" s="59">
        <v>406</v>
      </c>
      <c r="M38" s="59">
        <v>444</v>
      </c>
      <c r="N38" s="59">
        <v>301</v>
      </c>
      <c r="O38" s="59">
        <v>0</v>
      </c>
      <c r="P38" s="59">
        <v>0</v>
      </c>
      <c r="Q38" s="59">
        <v>0</v>
      </c>
      <c r="R38" s="59">
        <v>2</v>
      </c>
      <c r="S38" s="59">
        <v>1</v>
      </c>
      <c r="T38" s="59">
        <f t="shared" si="0"/>
        <v>1</v>
      </c>
      <c r="U38" s="59">
        <f t="shared" si="1"/>
        <v>0</v>
      </c>
      <c r="V38" s="59">
        <f t="shared" si="2"/>
        <v>0</v>
      </c>
      <c r="W38" s="59">
        <f t="shared" si="3"/>
        <v>1</v>
      </c>
      <c r="X38" s="59">
        <f t="shared" si="4"/>
        <v>0</v>
      </c>
      <c r="Y38" s="59">
        <f t="shared" si="5"/>
        <v>1</v>
      </c>
      <c r="Z38" s="59">
        <f t="shared" si="6"/>
        <v>0</v>
      </c>
      <c r="AA38" s="59">
        <f t="shared" si="7"/>
        <v>0</v>
      </c>
      <c r="AB38" s="59">
        <f t="shared" si="8"/>
        <v>0</v>
      </c>
      <c r="AC38" s="59">
        <f t="shared" si="9"/>
        <v>0</v>
      </c>
      <c r="AD38" s="166">
        <f t="shared" si="51"/>
        <v>0</v>
      </c>
      <c r="AE38" s="169">
        <f t="shared" si="10"/>
        <v>0</v>
      </c>
      <c r="AF38" s="169">
        <f t="shared" si="11"/>
        <v>0</v>
      </c>
      <c r="AG38" s="169">
        <f t="shared" si="12"/>
        <v>0</v>
      </c>
      <c r="AH38" s="169">
        <f t="shared" si="13"/>
        <v>1</v>
      </c>
      <c r="AI38" s="169">
        <f t="shared" si="14"/>
        <v>0</v>
      </c>
      <c r="AJ38" s="169">
        <f t="shared" si="15"/>
        <v>0</v>
      </c>
      <c r="AK38" s="169">
        <f t="shared" si="16"/>
        <v>0</v>
      </c>
      <c r="AL38" s="169">
        <f t="shared" si="17"/>
        <v>1</v>
      </c>
      <c r="AM38" s="169">
        <f t="shared" si="18"/>
        <v>0</v>
      </c>
      <c r="AN38" s="169">
        <f t="shared" si="19"/>
        <v>0</v>
      </c>
      <c r="AO38" s="169">
        <f t="shared" si="20"/>
        <v>1</v>
      </c>
      <c r="AP38" s="169">
        <f t="shared" si="21"/>
        <v>0</v>
      </c>
      <c r="AQ38" s="169">
        <f t="shared" si="22"/>
        <v>0</v>
      </c>
      <c r="AR38" s="169">
        <f t="shared" si="23"/>
        <v>0</v>
      </c>
      <c r="AS38" s="169">
        <f t="shared" si="24"/>
        <v>0</v>
      </c>
      <c r="AT38" s="169">
        <f t="shared" si="25"/>
        <v>0</v>
      </c>
      <c r="AU38" s="169">
        <f t="shared" si="26"/>
        <v>0</v>
      </c>
      <c r="AV38" s="169">
        <f t="shared" si="27"/>
        <v>1</v>
      </c>
      <c r="AW38" s="169">
        <f t="shared" si="28"/>
        <v>1</v>
      </c>
      <c r="AX38" s="169">
        <f t="shared" si="29"/>
        <v>0</v>
      </c>
      <c r="AY38" s="169">
        <f t="shared" si="43"/>
        <v>1</v>
      </c>
      <c r="AZ38" s="169">
        <f t="shared" si="30"/>
        <v>0</v>
      </c>
      <c r="BA38" s="169">
        <f t="shared" si="31"/>
        <v>0</v>
      </c>
      <c r="BB38" s="169">
        <f t="shared" si="32"/>
        <v>1</v>
      </c>
      <c r="BC38" s="169">
        <f t="shared" si="33"/>
        <v>1</v>
      </c>
      <c r="BD38" s="169">
        <f t="shared" si="34"/>
        <v>0</v>
      </c>
      <c r="BE38" s="169">
        <f t="shared" si="35"/>
        <v>1</v>
      </c>
      <c r="BF38" s="169">
        <f t="shared" si="36"/>
        <v>0</v>
      </c>
      <c r="BG38" s="169">
        <f t="shared" si="37"/>
        <v>0</v>
      </c>
      <c r="BH38" s="169">
        <f t="shared" si="38"/>
        <v>0</v>
      </c>
      <c r="BI38" s="169">
        <f t="shared" si="39"/>
        <v>0</v>
      </c>
      <c r="BJ38" s="169">
        <f t="shared" si="40"/>
        <v>0</v>
      </c>
      <c r="BK38" s="167">
        <f t="shared" si="41"/>
        <v>0</v>
      </c>
      <c r="BL38" s="169">
        <f t="shared" si="44"/>
        <v>0</v>
      </c>
      <c r="BM38" s="169">
        <f t="shared" si="45"/>
        <v>1</v>
      </c>
      <c r="BN38" s="169">
        <f t="shared" si="46"/>
        <v>0</v>
      </c>
      <c r="BO38" s="169">
        <f t="shared" si="47"/>
        <v>1</v>
      </c>
      <c r="BP38" s="36">
        <f t="shared" si="48"/>
        <v>0</v>
      </c>
      <c r="BQ38">
        <f t="shared" si="49"/>
        <v>0</v>
      </c>
      <c r="BR38" s="36">
        <f t="shared" si="50"/>
        <v>1</v>
      </c>
      <c r="BS38" t="e">
        <f t="shared" si="42"/>
        <v>#N/A</v>
      </c>
    </row>
    <row r="39" spans="1:71">
      <c r="A39" s="59">
        <v>269</v>
      </c>
      <c r="B39" s="59">
        <v>161221</v>
      </c>
      <c r="C39" s="160">
        <v>9999999.8509883899</v>
      </c>
      <c r="D39" s="59">
        <v>5962500</v>
      </c>
      <c r="E39" s="59">
        <v>5962500</v>
      </c>
      <c r="F39" s="59">
        <v>4037499.8509883899</v>
      </c>
      <c r="G39" s="59">
        <v>37.5</v>
      </c>
      <c r="H39" s="59">
        <v>-4027413814.8772702</v>
      </c>
      <c r="I39" s="59">
        <v>0</v>
      </c>
      <c r="J39" s="59">
        <v>0</v>
      </c>
      <c r="K39" s="59">
        <v>0</v>
      </c>
      <c r="L39" s="59">
        <v>407</v>
      </c>
      <c r="M39" s="59">
        <v>707</v>
      </c>
      <c r="N39" s="59">
        <v>777</v>
      </c>
      <c r="O39" s="59">
        <v>0</v>
      </c>
      <c r="P39" s="59">
        <v>0</v>
      </c>
      <c r="Q39" s="59">
        <v>0</v>
      </c>
      <c r="R39" s="59">
        <v>1</v>
      </c>
      <c r="S39" s="59">
        <v>1</v>
      </c>
      <c r="T39" s="59">
        <f t="shared" si="0"/>
        <v>1</v>
      </c>
      <c r="U39" s="59">
        <f t="shared" si="1"/>
        <v>0</v>
      </c>
      <c r="V39" s="59">
        <f t="shared" si="2"/>
        <v>0</v>
      </c>
      <c r="W39" s="59">
        <f t="shared" si="3"/>
        <v>0</v>
      </c>
      <c r="X39" s="59">
        <f t="shared" si="4"/>
        <v>2</v>
      </c>
      <c r="Y39" s="59">
        <f t="shared" si="5"/>
        <v>0</v>
      </c>
      <c r="Z39" s="59">
        <f t="shared" si="6"/>
        <v>0</v>
      </c>
      <c r="AA39" s="59">
        <f t="shared" si="7"/>
        <v>0</v>
      </c>
      <c r="AB39" s="59">
        <f t="shared" si="8"/>
        <v>0</v>
      </c>
      <c r="AC39" s="59">
        <f t="shared" si="9"/>
        <v>0</v>
      </c>
      <c r="AD39" s="166">
        <f t="shared" si="51"/>
        <v>0</v>
      </c>
      <c r="AE39" s="169">
        <f t="shared" si="10"/>
        <v>0</v>
      </c>
      <c r="AF39" s="169">
        <f t="shared" si="11"/>
        <v>0</v>
      </c>
      <c r="AG39" s="169">
        <f t="shared" si="12"/>
        <v>0</v>
      </c>
      <c r="AH39" s="169">
        <f t="shared" si="13"/>
        <v>1</v>
      </c>
      <c r="AI39" s="169">
        <f t="shared" si="14"/>
        <v>0</v>
      </c>
      <c r="AJ39" s="169">
        <f t="shared" si="15"/>
        <v>0</v>
      </c>
      <c r="AK39" s="169">
        <f t="shared" si="16"/>
        <v>0</v>
      </c>
      <c r="AL39" s="169">
        <f t="shared" si="17"/>
        <v>1</v>
      </c>
      <c r="AM39" s="169">
        <f t="shared" si="18"/>
        <v>0</v>
      </c>
      <c r="AN39" s="169">
        <f t="shared" si="19"/>
        <v>0</v>
      </c>
      <c r="AO39" s="169">
        <f t="shared" si="20"/>
        <v>1</v>
      </c>
      <c r="AP39" s="169">
        <f t="shared" si="21"/>
        <v>0</v>
      </c>
      <c r="AQ39" s="169">
        <f t="shared" si="22"/>
        <v>0</v>
      </c>
      <c r="AR39" s="169">
        <f t="shared" si="23"/>
        <v>0</v>
      </c>
      <c r="AS39" s="169">
        <f t="shared" si="24"/>
        <v>0</v>
      </c>
      <c r="AT39" s="169">
        <f t="shared" si="25"/>
        <v>0</v>
      </c>
      <c r="AU39" s="169">
        <f t="shared" si="26"/>
        <v>0</v>
      </c>
      <c r="AV39" s="169">
        <f t="shared" si="27"/>
        <v>1</v>
      </c>
      <c r="AW39" s="169">
        <f t="shared" si="28"/>
        <v>1</v>
      </c>
      <c r="AX39" s="169">
        <f t="shared" si="29"/>
        <v>0</v>
      </c>
      <c r="AY39" s="169">
        <f t="shared" si="43"/>
        <v>1</v>
      </c>
      <c r="AZ39" s="169">
        <f t="shared" si="30"/>
        <v>0</v>
      </c>
      <c r="BA39" s="169">
        <f t="shared" si="31"/>
        <v>1</v>
      </c>
      <c r="BB39" s="169">
        <f t="shared" si="32"/>
        <v>0</v>
      </c>
      <c r="BC39" s="169">
        <f t="shared" si="33"/>
        <v>0</v>
      </c>
      <c r="BD39" s="169">
        <f t="shared" si="34"/>
        <v>1</v>
      </c>
      <c r="BE39" s="169">
        <f t="shared" si="35"/>
        <v>0</v>
      </c>
      <c r="BF39" s="169">
        <f t="shared" si="36"/>
        <v>0</v>
      </c>
      <c r="BG39" s="169">
        <f t="shared" si="37"/>
        <v>0</v>
      </c>
      <c r="BH39" s="169">
        <f t="shared" si="38"/>
        <v>0</v>
      </c>
      <c r="BI39" s="169">
        <f t="shared" si="39"/>
        <v>0</v>
      </c>
      <c r="BJ39" s="169">
        <f t="shared" si="40"/>
        <v>0</v>
      </c>
      <c r="BK39" s="167">
        <f t="shared" si="41"/>
        <v>1</v>
      </c>
      <c r="BL39" s="169">
        <f t="shared" si="44"/>
        <v>1</v>
      </c>
      <c r="BM39" s="169">
        <f t="shared" si="45"/>
        <v>0</v>
      </c>
      <c r="BN39" s="169">
        <f t="shared" si="46"/>
        <v>0</v>
      </c>
      <c r="BO39" s="169">
        <f t="shared" si="47"/>
        <v>1</v>
      </c>
      <c r="BP39" s="36">
        <f t="shared" si="48"/>
        <v>0</v>
      </c>
      <c r="BQ39">
        <f t="shared" si="49"/>
        <v>0</v>
      </c>
      <c r="BR39" s="36">
        <f t="shared" si="50"/>
        <v>1</v>
      </c>
      <c r="BS39" t="e">
        <f t="shared" si="42"/>
        <v>#N/A</v>
      </c>
    </row>
    <row r="40" spans="1:71">
      <c r="A40" s="59">
        <v>288</v>
      </c>
      <c r="B40" s="59">
        <v>162561</v>
      </c>
      <c r="C40" s="160">
        <v>71875003.132410407</v>
      </c>
      <c r="D40" s="59">
        <v>92187500</v>
      </c>
      <c r="E40" s="59">
        <v>94250000</v>
      </c>
      <c r="F40" s="59">
        <v>-22374996.8675896</v>
      </c>
      <c r="G40" s="59">
        <v>37.5</v>
      </c>
      <c r="H40" s="59">
        <v>-4192966349.1610799</v>
      </c>
      <c r="I40" s="59">
        <v>415</v>
      </c>
      <c r="J40" s="59">
        <v>0</v>
      </c>
      <c r="K40" s="59">
        <v>0</v>
      </c>
      <c r="L40" s="59">
        <v>0</v>
      </c>
      <c r="M40" s="59">
        <v>0</v>
      </c>
      <c r="N40" s="59">
        <v>0</v>
      </c>
      <c r="O40" s="59">
        <v>0</v>
      </c>
      <c r="P40" s="59">
        <v>0</v>
      </c>
      <c r="Q40" s="59">
        <v>0</v>
      </c>
      <c r="R40" s="59">
        <v>2</v>
      </c>
      <c r="S40" s="59">
        <v>1</v>
      </c>
      <c r="T40" s="59">
        <f t="shared" si="0"/>
        <v>1</v>
      </c>
      <c r="U40" s="59">
        <f t="shared" si="1"/>
        <v>0</v>
      </c>
      <c r="V40" s="59">
        <f t="shared" si="2"/>
        <v>0</v>
      </c>
      <c r="W40" s="59">
        <f t="shared" si="3"/>
        <v>0</v>
      </c>
      <c r="X40" s="59">
        <f t="shared" si="4"/>
        <v>0</v>
      </c>
      <c r="Y40" s="59">
        <f t="shared" si="5"/>
        <v>0</v>
      </c>
      <c r="Z40" s="59">
        <f t="shared" si="6"/>
        <v>0</v>
      </c>
      <c r="AA40" s="59">
        <f t="shared" si="7"/>
        <v>0</v>
      </c>
      <c r="AB40" s="59">
        <f t="shared" si="8"/>
        <v>0</v>
      </c>
      <c r="AC40" s="59">
        <f t="shared" si="9"/>
        <v>0</v>
      </c>
      <c r="AD40" s="166">
        <f t="shared" si="51"/>
        <v>0</v>
      </c>
      <c r="AE40" s="169">
        <f t="shared" si="10"/>
        <v>0</v>
      </c>
      <c r="AF40" s="169">
        <f t="shared" si="11"/>
        <v>0</v>
      </c>
      <c r="AG40" s="169">
        <f t="shared" si="12"/>
        <v>0</v>
      </c>
      <c r="AH40" s="169">
        <f t="shared" si="13"/>
        <v>1</v>
      </c>
      <c r="AI40" s="169">
        <f t="shared" si="14"/>
        <v>0</v>
      </c>
      <c r="AJ40" s="169">
        <f t="shared" si="15"/>
        <v>0</v>
      </c>
      <c r="AK40" s="169">
        <f t="shared" si="16"/>
        <v>0</v>
      </c>
      <c r="AL40" s="169">
        <f t="shared" si="17"/>
        <v>1</v>
      </c>
      <c r="AM40" s="169">
        <f t="shared" si="18"/>
        <v>0</v>
      </c>
      <c r="AN40" s="169">
        <f t="shared" si="19"/>
        <v>0</v>
      </c>
      <c r="AO40" s="169">
        <f t="shared" si="20"/>
        <v>1</v>
      </c>
      <c r="AP40" s="169">
        <f t="shared" si="21"/>
        <v>0</v>
      </c>
      <c r="AQ40" s="169">
        <f t="shared" si="22"/>
        <v>0</v>
      </c>
      <c r="AR40" s="169">
        <f t="shared" si="23"/>
        <v>0</v>
      </c>
      <c r="AS40" s="169">
        <f t="shared" si="24"/>
        <v>0</v>
      </c>
      <c r="AT40" s="169">
        <f t="shared" si="25"/>
        <v>0</v>
      </c>
      <c r="AU40" s="169">
        <f t="shared" si="26"/>
        <v>0</v>
      </c>
      <c r="AV40" s="169">
        <f t="shared" si="27"/>
        <v>1</v>
      </c>
      <c r="AW40" s="169">
        <f t="shared" si="28"/>
        <v>1</v>
      </c>
      <c r="AX40" s="169">
        <f t="shared" si="29"/>
        <v>0</v>
      </c>
      <c r="AY40" s="169">
        <f t="shared" si="43"/>
        <v>1</v>
      </c>
      <c r="AZ40" s="169">
        <f t="shared" si="30"/>
        <v>0</v>
      </c>
      <c r="BA40" s="169">
        <f t="shared" si="31"/>
        <v>0</v>
      </c>
      <c r="BB40" s="169">
        <f t="shared" si="32"/>
        <v>1</v>
      </c>
      <c r="BC40" s="169">
        <f t="shared" si="33"/>
        <v>0</v>
      </c>
      <c r="BD40" s="169">
        <f t="shared" si="34"/>
        <v>1</v>
      </c>
      <c r="BE40" s="169">
        <f t="shared" si="35"/>
        <v>0</v>
      </c>
      <c r="BF40" s="169">
        <f t="shared" si="36"/>
        <v>0</v>
      </c>
      <c r="BG40" s="169">
        <f t="shared" si="37"/>
        <v>0</v>
      </c>
      <c r="BH40" s="169">
        <f t="shared" si="38"/>
        <v>1</v>
      </c>
      <c r="BI40" s="169">
        <f t="shared" si="39"/>
        <v>0</v>
      </c>
      <c r="BJ40" s="169">
        <f t="shared" si="40"/>
        <v>0</v>
      </c>
      <c r="BK40" s="167">
        <f t="shared" si="41"/>
        <v>0</v>
      </c>
      <c r="BL40" s="169">
        <f t="shared" si="44"/>
        <v>0</v>
      </c>
      <c r="BM40" s="169">
        <f t="shared" si="45"/>
        <v>1</v>
      </c>
      <c r="BN40" s="169">
        <f t="shared" si="46"/>
        <v>0</v>
      </c>
      <c r="BO40" s="169">
        <f t="shared" si="47"/>
        <v>1</v>
      </c>
      <c r="BP40" s="36">
        <f t="shared" si="48"/>
        <v>0</v>
      </c>
      <c r="BQ40">
        <f t="shared" si="49"/>
        <v>0</v>
      </c>
      <c r="BR40" s="36">
        <f t="shared" si="50"/>
        <v>1</v>
      </c>
      <c r="BS40" t="e">
        <f t="shared" si="42"/>
        <v>#N/A</v>
      </c>
    </row>
    <row r="41" spans="1:71">
      <c r="A41" s="59">
        <v>195</v>
      </c>
      <c r="B41" s="59">
        <v>131202</v>
      </c>
      <c r="C41" s="160">
        <v>12052381.0961593</v>
      </c>
      <c r="D41" s="59">
        <v>3761905</v>
      </c>
      <c r="E41" s="59">
        <v>3761905</v>
      </c>
      <c r="F41" s="59">
        <v>8290476.0961592495</v>
      </c>
      <c r="G41" s="59">
        <v>38.095237731933601</v>
      </c>
      <c r="H41" s="59">
        <v>-2920518824.8057299</v>
      </c>
      <c r="I41" s="59">
        <v>0</v>
      </c>
      <c r="J41" s="59">
        <v>0</v>
      </c>
      <c r="K41" s="59">
        <v>0</v>
      </c>
      <c r="L41" s="59">
        <v>102</v>
      </c>
      <c r="M41" s="59">
        <v>301</v>
      </c>
      <c r="N41" s="59">
        <v>0</v>
      </c>
      <c r="O41" s="59">
        <v>0</v>
      </c>
      <c r="P41" s="59">
        <v>0</v>
      </c>
      <c r="Q41" s="59">
        <v>0</v>
      </c>
      <c r="R41" s="59">
        <v>2</v>
      </c>
      <c r="S41" s="59">
        <v>0</v>
      </c>
      <c r="T41" s="59">
        <f t="shared" si="0"/>
        <v>0</v>
      </c>
      <c r="U41" s="59">
        <f t="shared" si="1"/>
        <v>0</v>
      </c>
      <c r="V41" s="59">
        <f t="shared" si="2"/>
        <v>1</v>
      </c>
      <c r="W41" s="59">
        <f t="shared" si="3"/>
        <v>0</v>
      </c>
      <c r="X41" s="59">
        <f t="shared" si="4"/>
        <v>0</v>
      </c>
      <c r="Y41" s="59">
        <f t="shared" si="5"/>
        <v>1</v>
      </c>
      <c r="Z41" s="59">
        <f t="shared" si="6"/>
        <v>0</v>
      </c>
      <c r="AA41" s="59">
        <f t="shared" si="7"/>
        <v>0</v>
      </c>
      <c r="AB41" s="59">
        <f t="shared" si="8"/>
        <v>0</v>
      </c>
      <c r="AC41" s="59">
        <f t="shared" si="9"/>
        <v>0</v>
      </c>
      <c r="AD41" s="166">
        <f t="shared" si="51"/>
        <v>0</v>
      </c>
      <c r="AE41" s="169">
        <f t="shared" si="10"/>
        <v>0</v>
      </c>
      <c r="AF41" s="169">
        <f t="shared" si="11"/>
        <v>0</v>
      </c>
      <c r="AG41" s="169">
        <f t="shared" si="12"/>
        <v>0</v>
      </c>
      <c r="AH41" s="169">
        <f t="shared" si="13"/>
        <v>1</v>
      </c>
      <c r="AI41" s="169">
        <f t="shared" si="14"/>
        <v>0</v>
      </c>
      <c r="AJ41" s="169">
        <f t="shared" si="15"/>
        <v>0</v>
      </c>
      <c r="AK41" s="169">
        <f t="shared" si="16"/>
        <v>0</v>
      </c>
      <c r="AL41" s="169">
        <f t="shared" si="17"/>
        <v>1</v>
      </c>
      <c r="AM41" s="169">
        <f t="shared" si="18"/>
        <v>1</v>
      </c>
      <c r="AN41" s="169">
        <f t="shared" si="19"/>
        <v>1</v>
      </c>
      <c r="AO41" s="169">
        <f t="shared" si="20"/>
        <v>0</v>
      </c>
      <c r="AP41" s="169">
        <f t="shared" si="21"/>
        <v>0</v>
      </c>
      <c r="AQ41" s="169">
        <f t="shared" si="22"/>
        <v>1</v>
      </c>
      <c r="AR41" s="169">
        <f t="shared" si="23"/>
        <v>0</v>
      </c>
      <c r="AS41" s="169">
        <f t="shared" si="24"/>
        <v>0</v>
      </c>
      <c r="AT41" s="169">
        <f t="shared" si="25"/>
        <v>0</v>
      </c>
      <c r="AU41" s="169">
        <f t="shared" si="26"/>
        <v>0</v>
      </c>
      <c r="AV41" s="169">
        <f t="shared" si="27"/>
        <v>1</v>
      </c>
      <c r="AW41" s="169">
        <f t="shared" si="28"/>
        <v>0</v>
      </c>
      <c r="AX41" s="169">
        <f t="shared" si="29"/>
        <v>0</v>
      </c>
      <c r="AY41" s="169">
        <f t="shared" si="43"/>
        <v>0</v>
      </c>
      <c r="AZ41" s="169">
        <f t="shared" si="30"/>
        <v>0</v>
      </c>
      <c r="BA41" s="169">
        <f t="shared" si="31"/>
        <v>0</v>
      </c>
      <c r="BB41" s="169">
        <f t="shared" si="32"/>
        <v>1</v>
      </c>
      <c r="BC41" s="169">
        <f t="shared" si="33"/>
        <v>0</v>
      </c>
      <c r="BD41" s="169">
        <f t="shared" si="34"/>
        <v>1</v>
      </c>
      <c r="BE41" s="169">
        <f t="shared" si="35"/>
        <v>0</v>
      </c>
      <c r="BF41" s="169">
        <f t="shared" si="36"/>
        <v>0</v>
      </c>
      <c r="BG41" s="169">
        <f t="shared" si="37"/>
        <v>0</v>
      </c>
      <c r="BH41" s="169">
        <f t="shared" si="38"/>
        <v>0</v>
      </c>
      <c r="BI41" s="169">
        <f t="shared" si="39"/>
        <v>0</v>
      </c>
      <c r="BJ41" s="169">
        <f t="shared" si="40"/>
        <v>0</v>
      </c>
      <c r="BK41" s="167">
        <f t="shared" si="41"/>
        <v>0</v>
      </c>
      <c r="BL41" s="169">
        <f t="shared" si="44"/>
        <v>0</v>
      </c>
      <c r="BM41" s="169">
        <f t="shared" si="45"/>
        <v>1</v>
      </c>
      <c r="BN41" s="169">
        <f t="shared" si="46"/>
        <v>1</v>
      </c>
      <c r="BO41" s="169">
        <f t="shared" si="47"/>
        <v>0</v>
      </c>
      <c r="BP41" s="36">
        <f t="shared" si="48"/>
        <v>0</v>
      </c>
      <c r="BQ41">
        <f t="shared" si="49"/>
        <v>1</v>
      </c>
      <c r="BR41" s="36">
        <f t="shared" si="50"/>
        <v>0</v>
      </c>
      <c r="BS41" t="e">
        <f t="shared" si="42"/>
        <v>#N/A</v>
      </c>
    </row>
    <row r="42" spans="1:71">
      <c r="A42" s="59">
        <v>145</v>
      </c>
      <c r="B42" s="59">
        <v>112231</v>
      </c>
      <c r="C42" s="160">
        <v>36666667.811454304</v>
      </c>
      <c r="D42" s="59">
        <v>4195238.125</v>
      </c>
      <c r="E42" s="59">
        <v>4195238.125</v>
      </c>
      <c r="F42" s="59">
        <v>32471429.6864543</v>
      </c>
      <c r="G42" s="59">
        <v>38.095237731933601</v>
      </c>
      <c r="H42" s="59">
        <v>-2236237111.3515801</v>
      </c>
      <c r="I42" s="59">
        <v>0</v>
      </c>
      <c r="J42" s="59">
        <v>0</v>
      </c>
      <c r="K42" s="59">
        <v>0</v>
      </c>
      <c r="L42" s="59">
        <v>101</v>
      </c>
      <c r="M42" s="59">
        <v>0</v>
      </c>
      <c r="N42" s="59">
        <v>0</v>
      </c>
      <c r="O42" s="59">
        <v>101</v>
      </c>
      <c r="P42" s="59">
        <v>0</v>
      </c>
      <c r="Q42" s="59">
        <v>0</v>
      </c>
      <c r="R42" s="59">
        <v>2</v>
      </c>
      <c r="S42" s="59">
        <v>0</v>
      </c>
      <c r="T42" s="59">
        <f t="shared" si="0"/>
        <v>0</v>
      </c>
      <c r="U42" s="59">
        <f t="shared" si="1"/>
        <v>0</v>
      </c>
      <c r="V42" s="59">
        <f t="shared" si="2"/>
        <v>0</v>
      </c>
      <c r="W42" s="59">
        <f t="shared" si="3"/>
        <v>0</v>
      </c>
      <c r="X42" s="59">
        <f t="shared" si="4"/>
        <v>0</v>
      </c>
      <c r="Y42" s="59">
        <f t="shared" si="5"/>
        <v>0</v>
      </c>
      <c r="Z42" s="59">
        <f t="shared" si="6"/>
        <v>0</v>
      </c>
      <c r="AA42" s="59">
        <f t="shared" si="7"/>
        <v>0</v>
      </c>
      <c r="AB42" s="59">
        <f t="shared" si="8"/>
        <v>0</v>
      </c>
      <c r="AC42" s="59">
        <f t="shared" si="9"/>
        <v>0</v>
      </c>
      <c r="AD42" s="166">
        <f t="shared" si="51"/>
        <v>2</v>
      </c>
      <c r="AE42" s="169">
        <f t="shared" si="10"/>
        <v>0</v>
      </c>
      <c r="AF42" s="169">
        <f t="shared" si="11"/>
        <v>1</v>
      </c>
      <c r="AG42" s="169">
        <f t="shared" si="12"/>
        <v>0</v>
      </c>
      <c r="AH42" s="169">
        <f t="shared" si="13"/>
        <v>1</v>
      </c>
      <c r="AI42" s="169">
        <f t="shared" si="14"/>
        <v>0</v>
      </c>
      <c r="AJ42" s="169">
        <f t="shared" si="15"/>
        <v>0</v>
      </c>
      <c r="AK42" s="169">
        <f t="shared" si="16"/>
        <v>0</v>
      </c>
      <c r="AL42" s="169">
        <f t="shared" si="17"/>
        <v>1</v>
      </c>
      <c r="AM42" s="169">
        <f t="shared" si="18"/>
        <v>0</v>
      </c>
      <c r="AN42" s="169">
        <f t="shared" si="19"/>
        <v>0</v>
      </c>
      <c r="AO42" s="169">
        <f t="shared" si="20"/>
        <v>1</v>
      </c>
      <c r="AP42" s="169">
        <f t="shared" si="21"/>
        <v>0</v>
      </c>
      <c r="AQ42" s="169">
        <f t="shared" si="22"/>
        <v>0</v>
      </c>
      <c r="AR42" s="169">
        <f t="shared" si="23"/>
        <v>0</v>
      </c>
      <c r="AS42" s="169">
        <f t="shared" si="24"/>
        <v>0</v>
      </c>
      <c r="AT42" s="169">
        <f t="shared" si="25"/>
        <v>0</v>
      </c>
      <c r="AU42" s="169">
        <f t="shared" si="26"/>
        <v>0</v>
      </c>
      <c r="AV42" s="169">
        <f t="shared" si="27"/>
        <v>1</v>
      </c>
      <c r="AW42" s="169">
        <f t="shared" si="28"/>
        <v>0</v>
      </c>
      <c r="AX42" s="169">
        <f t="shared" si="29"/>
        <v>0</v>
      </c>
      <c r="AY42" s="169">
        <f t="shared" si="43"/>
        <v>0</v>
      </c>
      <c r="AZ42" s="169">
        <f t="shared" si="30"/>
        <v>0</v>
      </c>
      <c r="BA42" s="169">
        <f t="shared" si="31"/>
        <v>0</v>
      </c>
      <c r="BB42" s="169">
        <f t="shared" si="32"/>
        <v>1</v>
      </c>
      <c r="BC42" s="169">
        <f t="shared" si="33"/>
        <v>0</v>
      </c>
      <c r="BD42" s="169">
        <f t="shared" si="34"/>
        <v>1</v>
      </c>
      <c r="BE42" s="169">
        <f t="shared" si="35"/>
        <v>0</v>
      </c>
      <c r="BF42" s="169">
        <f t="shared" si="36"/>
        <v>0</v>
      </c>
      <c r="BG42" s="169">
        <f t="shared" si="37"/>
        <v>0</v>
      </c>
      <c r="BH42" s="169">
        <f t="shared" si="38"/>
        <v>0</v>
      </c>
      <c r="BI42" s="169">
        <f t="shared" si="39"/>
        <v>0</v>
      </c>
      <c r="BJ42" s="169">
        <f t="shared" si="40"/>
        <v>0</v>
      </c>
      <c r="BK42" s="167">
        <f t="shared" si="41"/>
        <v>0</v>
      </c>
      <c r="BL42" s="169">
        <f t="shared" si="44"/>
        <v>0</v>
      </c>
      <c r="BM42" s="169">
        <f t="shared" si="45"/>
        <v>1</v>
      </c>
      <c r="BN42" s="169">
        <f t="shared" si="46"/>
        <v>1</v>
      </c>
      <c r="BO42" s="169">
        <f t="shared" si="47"/>
        <v>0</v>
      </c>
      <c r="BP42" s="36">
        <f t="shared" si="48"/>
        <v>1</v>
      </c>
      <c r="BQ42">
        <f t="shared" si="49"/>
        <v>0</v>
      </c>
      <c r="BR42" s="36">
        <f t="shared" si="50"/>
        <v>0</v>
      </c>
      <c r="BS42" t="e">
        <f t="shared" si="42"/>
        <v>#N/A</v>
      </c>
    </row>
    <row r="43" spans="1:71">
      <c r="A43" s="59">
        <v>253</v>
      </c>
      <c r="B43" s="59">
        <v>152241</v>
      </c>
      <c r="C43" s="160">
        <v>38095239.2846279</v>
      </c>
      <c r="D43" s="59">
        <v>33357144</v>
      </c>
      <c r="E43" s="59">
        <v>33357144</v>
      </c>
      <c r="F43" s="59">
        <v>4738095.2846278697</v>
      </c>
      <c r="G43" s="59">
        <v>38.095237731933601</v>
      </c>
      <c r="H43" s="59">
        <v>-3863570359.5650902</v>
      </c>
      <c r="I43" s="59">
        <v>0</v>
      </c>
      <c r="J43" s="59">
        <v>0</v>
      </c>
      <c r="K43" s="59">
        <v>0</v>
      </c>
      <c r="L43" s="59">
        <v>0</v>
      </c>
      <c r="M43" s="59">
        <v>0</v>
      </c>
      <c r="N43" s="59">
        <v>0</v>
      </c>
      <c r="O43" s="59">
        <v>416</v>
      </c>
      <c r="P43" s="59">
        <v>0</v>
      </c>
      <c r="Q43" s="59">
        <v>0</v>
      </c>
      <c r="R43" s="59">
        <v>2</v>
      </c>
      <c r="S43" s="59">
        <v>0</v>
      </c>
      <c r="T43" s="59">
        <f t="shared" si="0"/>
        <v>1</v>
      </c>
      <c r="U43" s="59">
        <f t="shared" si="1"/>
        <v>0</v>
      </c>
      <c r="V43" s="59">
        <f t="shared" si="2"/>
        <v>0</v>
      </c>
      <c r="W43" s="59">
        <f t="shared" si="3"/>
        <v>0</v>
      </c>
      <c r="X43" s="59">
        <f t="shared" si="4"/>
        <v>0</v>
      </c>
      <c r="Y43" s="59">
        <f t="shared" si="5"/>
        <v>0</v>
      </c>
      <c r="Z43" s="59">
        <f t="shared" si="6"/>
        <v>0</v>
      </c>
      <c r="AA43" s="59">
        <f t="shared" si="7"/>
        <v>0</v>
      </c>
      <c r="AB43" s="59">
        <f t="shared" si="8"/>
        <v>0</v>
      </c>
      <c r="AC43" s="59">
        <f t="shared" si="9"/>
        <v>0</v>
      </c>
      <c r="AD43" s="166">
        <f t="shared" si="51"/>
        <v>0</v>
      </c>
      <c r="AE43" s="169">
        <f t="shared" si="10"/>
        <v>0</v>
      </c>
      <c r="AF43" s="169">
        <f t="shared" si="11"/>
        <v>0</v>
      </c>
      <c r="AG43" s="169">
        <f t="shared" si="12"/>
        <v>0</v>
      </c>
      <c r="AH43" s="169">
        <f t="shared" si="13"/>
        <v>1</v>
      </c>
      <c r="AI43" s="169">
        <f t="shared" si="14"/>
        <v>0</v>
      </c>
      <c r="AJ43" s="169">
        <f t="shared" si="15"/>
        <v>0</v>
      </c>
      <c r="AK43" s="169">
        <f t="shared" si="16"/>
        <v>0</v>
      </c>
      <c r="AL43" s="169">
        <f t="shared" si="17"/>
        <v>1</v>
      </c>
      <c r="AM43" s="169">
        <f t="shared" si="18"/>
        <v>0</v>
      </c>
      <c r="AN43" s="169">
        <f t="shared" si="19"/>
        <v>0</v>
      </c>
      <c r="AO43" s="169">
        <f t="shared" si="20"/>
        <v>1</v>
      </c>
      <c r="AP43" s="169">
        <f t="shared" si="21"/>
        <v>0</v>
      </c>
      <c r="AQ43" s="169">
        <f t="shared" si="22"/>
        <v>0</v>
      </c>
      <c r="AR43" s="169">
        <f t="shared" si="23"/>
        <v>0</v>
      </c>
      <c r="AS43" s="169">
        <f t="shared" si="24"/>
        <v>0</v>
      </c>
      <c r="AT43" s="169">
        <f t="shared" si="25"/>
        <v>0</v>
      </c>
      <c r="AU43" s="169">
        <f t="shared" si="26"/>
        <v>0</v>
      </c>
      <c r="AV43" s="169">
        <f t="shared" si="27"/>
        <v>1</v>
      </c>
      <c r="AW43" s="169">
        <f t="shared" si="28"/>
        <v>1</v>
      </c>
      <c r="AX43" s="169">
        <f t="shared" si="29"/>
        <v>0</v>
      </c>
      <c r="AY43" s="169">
        <f t="shared" si="43"/>
        <v>1</v>
      </c>
      <c r="AZ43" s="169">
        <f t="shared" si="30"/>
        <v>0</v>
      </c>
      <c r="BA43" s="169">
        <f t="shared" si="31"/>
        <v>0</v>
      </c>
      <c r="BB43" s="169">
        <f t="shared" si="32"/>
        <v>1</v>
      </c>
      <c r="BC43" s="169">
        <f t="shared" si="33"/>
        <v>0</v>
      </c>
      <c r="BD43" s="169">
        <f t="shared" si="34"/>
        <v>1</v>
      </c>
      <c r="BE43" s="169">
        <f t="shared" si="35"/>
        <v>0</v>
      </c>
      <c r="BF43" s="169">
        <f t="shared" si="36"/>
        <v>0</v>
      </c>
      <c r="BG43" s="169">
        <f t="shared" si="37"/>
        <v>0</v>
      </c>
      <c r="BH43" s="169">
        <f t="shared" si="38"/>
        <v>0</v>
      </c>
      <c r="BI43" s="169">
        <f t="shared" si="39"/>
        <v>0</v>
      </c>
      <c r="BJ43" s="169">
        <f t="shared" si="40"/>
        <v>1</v>
      </c>
      <c r="BK43" s="167">
        <f t="shared" si="41"/>
        <v>0</v>
      </c>
      <c r="BL43" s="169">
        <f t="shared" si="44"/>
        <v>0</v>
      </c>
      <c r="BM43" s="169">
        <f t="shared" si="45"/>
        <v>1</v>
      </c>
      <c r="BN43" s="169">
        <f t="shared" si="46"/>
        <v>1</v>
      </c>
      <c r="BO43" s="169">
        <f t="shared" si="47"/>
        <v>0</v>
      </c>
      <c r="BP43" s="36">
        <f t="shared" si="48"/>
        <v>0</v>
      </c>
      <c r="BQ43">
        <f t="shared" si="49"/>
        <v>0</v>
      </c>
      <c r="BR43" s="36">
        <f t="shared" si="50"/>
        <v>1</v>
      </c>
      <c r="BS43" t="e">
        <f t="shared" si="42"/>
        <v>#N/A</v>
      </c>
    </row>
    <row r="44" spans="1:71">
      <c r="A44" s="59">
        <v>243</v>
      </c>
      <c r="B44" s="59">
        <v>151462</v>
      </c>
      <c r="C44" s="160">
        <v>42942856.960028999</v>
      </c>
      <c r="D44" s="59">
        <v>48896426.5</v>
      </c>
      <c r="E44" s="59">
        <v>48896426.5</v>
      </c>
      <c r="F44" s="59">
        <v>-5953569.53997098</v>
      </c>
      <c r="G44" s="59">
        <v>39.2857151031494</v>
      </c>
      <c r="H44" s="59">
        <v>-3834558980.9860702</v>
      </c>
      <c r="I44" s="59">
        <v>0</v>
      </c>
      <c r="J44" s="59">
        <v>0</v>
      </c>
      <c r="K44" s="59">
        <v>0</v>
      </c>
      <c r="L44" s="59">
        <v>101</v>
      </c>
      <c r="M44" s="59">
        <v>0</v>
      </c>
      <c r="N44" s="59">
        <v>0</v>
      </c>
      <c r="O44" s="59">
        <v>416</v>
      </c>
      <c r="P44" s="59">
        <v>0</v>
      </c>
      <c r="Q44" s="59">
        <v>0</v>
      </c>
      <c r="R44" s="59">
        <v>2</v>
      </c>
      <c r="S44" s="59">
        <v>0</v>
      </c>
      <c r="T44" s="59">
        <f t="shared" si="0"/>
        <v>1</v>
      </c>
      <c r="U44" s="59">
        <f t="shared" si="1"/>
        <v>0</v>
      </c>
      <c r="V44" s="59">
        <f t="shared" si="2"/>
        <v>0</v>
      </c>
      <c r="W44" s="59">
        <f t="shared" si="3"/>
        <v>0</v>
      </c>
      <c r="X44" s="59">
        <f t="shared" si="4"/>
        <v>0</v>
      </c>
      <c r="Y44" s="59">
        <f t="shared" si="5"/>
        <v>0</v>
      </c>
      <c r="Z44" s="59">
        <f t="shared" si="6"/>
        <v>0</v>
      </c>
      <c r="AA44" s="59">
        <f t="shared" si="7"/>
        <v>0</v>
      </c>
      <c r="AB44" s="59">
        <f t="shared" si="8"/>
        <v>0</v>
      </c>
      <c r="AC44" s="59">
        <f t="shared" si="9"/>
        <v>0</v>
      </c>
      <c r="AD44" s="166">
        <f t="shared" si="51"/>
        <v>1</v>
      </c>
      <c r="AE44" s="169">
        <f t="shared" si="10"/>
        <v>1</v>
      </c>
      <c r="AF44" s="169">
        <f t="shared" si="11"/>
        <v>0</v>
      </c>
      <c r="AG44" s="169">
        <f t="shared" si="12"/>
        <v>0</v>
      </c>
      <c r="AH44" s="169">
        <f t="shared" si="13"/>
        <v>1</v>
      </c>
      <c r="AI44" s="169">
        <f t="shared" si="14"/>
        <v>1</v>
      </c>
      <c r="AJ44" s="169">
        <f t="shared" si="15"/>
        <v>0</v>
      </c>
      <c r="AK44" s="169">
        <f t="shared" si="16"/>
        <v>0</v>
      </c>
      <c r="AL44" s="169">
        <f t="shared" si="17"/>
        <v>0</v>
      </c>
      <c r="AM44" s="169">
        <f t="shared" si="18"/>
        <v>0</v>
      </c>
      <c r="AN44" s="169">
        <f t="shared" si="19"/>
        <v>0</v>
      </c>
      <c r="AO44" s="169">
        <f t="shared" si="20"/>
        <v>1</v>
      </c>
      <c r="AP44" s="169">
        <f t="shared" si="21"/>
        <v>0</v>
      </c>
      <c r="AQ44" s="169">
        <f t="shared" si="22"/>
        <v>0</v>
      </c>
      <c r="AR44" s="169">
        <f t="shared" si="23"/>
        <v>0</v>
      </c>
      <c r="AS44" s="169">
        <f t="shared" si="24"/>
        <v>0</v>
      </c>
      <c r="AT44" s="169">
        <f t="shared" si="25"/>
        <v>0</v>
      </c>
      <c r="AU44" s="169">
        <f t="shared" si="26"/>
        <v>0</v>
      </c>
      <c r="AV44" s="169">
        <f t="shared" si="27"/>
        <v>1</v>
      </c>
      <c r="AW44" s="169">
        <f t="shared" si="28"/>
        <v>1</v>
      </c>
      <c r="AX44" s="169">
        <f t="shared" si="29"/>
        <v>0</v>
      </c>
      <c r="AY44" s="169">
        <f t="shared" si="43"/>
        <v>1</v>
      </c>
      <c r="AZ44" s="169">
        <f t="shared" si="30"/>
        <v>1</v>
      </c>
      <c r="BA44" s="169">
        <f t="shared" si="31"/>
        <v>0</v>
      </c>
      <c r="BB44" s="169">
        <f t="shared" si="32"/>
        <v>1</v>
      </c>
      <c r="BC44" s="169">
        <f t="shared" si="33"/>
        <v>0</v>
      </c>
      <c r="BD44" s="169">
        <f t="shared" si="34"/>
        <v>1</v>
      </c>
      <c r="BE44" s="169">
        <f t="shared" si="35"/>
        <v>0</v>
      </c>
      <c r="BF44" s="169">
        <f t="shared" si="36"/>
        <v>0</v>
      </c>
      <c r="BG44" s="169">
        <f t="shared" si="37"/>
        <v>0</v>
      </c>
      <c r="BH44" s="169">
        <f t="shared" si="38"/>
        <v>0</v>
      </c>
      <c r="BI44" s="169">
        <f t="shared" si="39"/>
        <v>0</v>
      </c>
      <c r="BJ44" s="169">
        <f t="shared" si="40"/>
        <v>1</v>
      </c>
      <c r="BK44" s="167">
        <f t="shared" si="41"/>
        <v>0</v>
      </c>
      <c r="BL44" s="169">
        <f t="shared" si="44"/>
        <v>0</v>
      </c>
      <c r="BM44" s="169">
        <f t="shared" si="45"/>
        <v>1</v>
      </c>
      <c r="BN44" s="169">
        <f t="shared" si="46"/>
        <v>1</v>
      </c>
      <c r="BO44" s="169">
        <f t="shared" si="47"/>
        <v>0</v>
      </c>
      <c r="BP44" s="36">
        <f t="shared" si="48"/>
        <v>1</v>
      </c>
      <c r="BQ44">
        <f t="shared" si="49"/>
        <v>0</v>
      </c>
      <c r="BR44" s="36">
        <f t="shared" si="50"/>
        <v>2</v>
      </c>
      <c r="BS44" t="e">
        <f t="shared" si="42"/>
        <v>#N/A</v>
      </c>
    </row>
    <row r="45" spans="1:71">
      <c r="A45" s="59">
        <v>58</v>
      </c>
      <c r="B45" s="59">
        <v>16291</v>
      </c>
      <c r="C45" s="160">
        <v>8999999.8658895493</v>
      </c>
      <c r="D45" s="59">
        <v>26375000</v>
      </c>
      <c r="E45" s="59">
        <v>27075000</v>
      </c>
      <c r="F45" s="59">
        <v>-18075000.134110499</v>
      </c>
      <c r="G45" s="59">
        <v>40</v>
      </c>
      <c r="H45" s="59">
        <v>-595525601.39000404</v>
      </c>
      <c r="I45" s="59">
        <v>0</v>
      </c>
      <c r="J45" s="59">
        <v>0</v>
      </c>
      <c r="K45" s="59">
        <v>0</v>
      </c>
      <c r="L45" s="59">
        <v>415</v>
      </c>
      <c r="M45" s="59">
        <v>0</v>
      </c>
      <c r="N45" s="59">
        <v>0</v>
      </c>
      <c r="O45" s="59">
        <v>405</v>
      </c>
      <c r="P45" s="59">
        <v>0</v>
      </c>
      <c r="Q45" s="59">
        <v>0</v>
      </c>
      <c r="R45" s="59">
        <v>2</v>
      </c>
      <c r="S45" s="59">
        <v>1</v>
      </c>
      <c r="T45" s="59">
        <f t="shared" si="0"/>
        <v>2</v>
      </c>
      <c r="U45" s="59">
        <f t="shared" si="1"/>
        <v>0</v>
      </c>
      <c r="V45" s="59">
        <f t="shared" si="2"/>
        <v>0</v>
      </c>
      <c r="W45" s="59">
        <f t="shared" si="3"/>
        <v>0</v>
      </c>
      <c r="X45" s="59">
        <f t="shared" si="4"/>
        <v>0</v>
      </c>
      <c r="Y45" s="59">
        <f t="shared" si="5"/>
        <v>0</v>
      </c>
      <c r="Z45" s="59">
        <f t="shared" si="6"/>
        <v>0</v>
      </c>
      <c r="AA45" s="59">
        <f t="shared" si="7"/>
        <v>0</v>
      </c>
      <c r="AB45" s="59">
        <f t="shared" si="8"/>
        <v>0</v>
      </c>
      <c r="AC45" s="59">
        <f t="shared" si="9"/>
        <v>0</v>
      </c>
      <c r="AD45" s="166">
        <f t="shared" si="51"/>
        <v>0</v>
      </c>
      <c r="AE45" s="169">
        <f t="shared" si="10"/>
        <v>0</v>
      </c>
      <c r="AF45" s="169">
        <f t="shared" si="11"/>
        <v>0</v>
      </c>
      <c r="AG45" s="169">
        <f t="shared" si="12"/>
        <v>0</v>
      </c>
      <c r="AH45" s="169">
        <f t="shared" si="13"/>
        <v>1</v>
      </c>
      <c r="AI45" s="169">
        <f t="shared" si="14"/>
        <v>0</v>
      </c>
      <c r="AJ45" s="169">
        <f t="shared" si="15"/>
        <v>0</v>
      </c>
      <c r="AK45" s="169">
        <f t="shared" si="16"/>
        <v>0</v>
      </c>
      <c r="AL45" s="169">
        <f t="shared" si="17"/>
        <v>1</v>
      </c>
      <c r="AM45" s="169">
        <f t="shared" si="18"/>
        <v>0</v>
      </c>
      <c r="AN45" s="169">
        <f t="shared" si="19"/>
        <v>0</v>
      </c>
      <c r="AO45" s="169">
        <f t="shared" si="20"/>
        <v>1</v>
      </c>
      <c r="AP45" s="169">
        <f t="shared" si="21"/>
        <v>0</v>
      </c>
      <c r="AQ45" s="169">
        <f t="shared" si="22"/>
        <v>0</v>
      </c>
      <c r="AR45" s="169">
        <f t="shared" si="23"/>
        <v>0</v>
      </c>
      <c r="AS45" s="169">
        <f t="shared" si="24"/>
        <v>0</v>
      </c>
      <c r="AT45" s="169">
        <f t="shared" si="25"/>
        <v>0</v>
      </c>
      <c r="AU45" s="169">
        <f t="shared" si="26"/>
        <v>0</v>
      </c>
      <c r="AV45" s="169">
        <f t="shared" si="27"/>
        <v>1</v>
      </c>
      <c r="AW45" s="169">
        <f t="shared" si="28"/>
        <v>1</v>
      </c>
      <c r="AX45" s="169">
        <f t="shared" si="29"/>
        <v>1</v>
      </c>
      <c r="AY45" s="169">
        <f t="shared" si="43"/>
        <v>0</v>
      </c>
      <c r="AZ45" s="169">
        <f t="shared" si="30"/>
        <v>0</v>
      </c>
      <c r="BA45" s="169">
        <f t="shared" si="31"/>
        <v>0</v>
      </c>
      <c r="BB45" s="169">
        <f t="shared" si="32"/>
        <v>1</v>
      </c>
      <c r="BC45" s="169">
        <f t="shared" si="33"/>
        <v>0</v>
      </c>
      <c r="BD45" s="169">
        <f t="shared" si="34"/>
        <v>1</v>
      </c>
      <c r="BE45" s="169">
        <f t="shared" si="35"/>
        <v>0</v>
      </c>
      <c r="BF45" s="169">
        <f t="shared" si="36"/>
        <v>0</v>
      </c>
      <c r="BG45" s="169">
        <f t="shared" si="37"/>
        <v>0</v>
      </c>
      <c r="BH45" s="169">
        <f t="shared" si="38"/>
        <v>1</v>
      </c>
      <c r="BI45" s="169">
        <f t="shared" si="39"/>
        <v>1</v>
      </c>
      <c r="BJ45" s="169">
        <f t="shared" si="40"/>
        <v>0</v>
      </c>
      <c r="BK45" s="167">
        <f t="shared" si="41"/>
        <v>0</v>
      </c>
      <c r="BL45" s="169">
        <f t="shared" si="44"/>
        <v>0</v>
      </c>
      <c r="BM45" s="169">
        <f t="shared" si="45"/>
        <v>1</v>
      </c>
      <c r="BN45" s="169">
        <f t="shared" si="46"/>
        <v>0</v>
      </c>
      <c r="BO45" s="169">
        <f t="shared" si="47"/>
        <v>1</v>
      </c>
      <c r="BP45" s="36">
        <f t="shared" si="48"/>
        <v>0</v>
      </c>
      <c r="BQ45">
        <f t="shared" si="49"/>
        <v>0</v>
      </c>
      <c r="BR45" s="36">
        <f t="shared" si="50"/>
        <v>2</v>
      </c>
      <c r="BS45" t="e">
        <f t="shared" si="42"/>
        <v>#N/A</v>
      </c>
    </row>
    <row r="46" spans="1:71">
      <c r="A46" s="59">
        <v>372</v>
      </c>
      <c r="B46" s="59">
        <v>221181</v>
      </c>
      <c r="C46" s="160">
        <v>26600000</v>
      </c>
      <c r="D46" s="59">
        <v>2450000</v>
      </c>
      <c r="E46" s="59">
        <v>2450000</v>
      </c>
      <c r="F46" s="59">
        <v>24150000</v>
      </c>
      <c r="G46" s="59">
        <v>40</v>
      </c>
      <c r="H46" s="59">
        <v>-5587083649.4851103</v>
      </c>
      <c r="I46" s="59">
        <v>0</v>
      </c>
      <c r="J46" s="59">
        <v>0</v>
      </c>
      <c r="K46" s="59">
        <v>0</v>
      </c>
      <c r="L46" s="59">
        <v>102</v>
      </c>
      <c r="M46" s="59">
        <v>0</v>
      </c>
      <c r="N46" s="59">
        <v>0</v>
      </c>
      <c r="O46" s="59">
        <v>102</v>
      </c>
      <c r="P46" s="59">
        <v>0</v>
      </c>
      <c r="Q46" s="59">
        <v>0</v>
      </c>
      <c r="R46" s="59">
        <v>2</v>
      </c>
      <c r="S46" s="59">
        <v>0</v>
      </c>
      <c r="T46" s="59">
        <f t="shared" si="0"/>
        <v>0</v>
      </c>
      <c r="U46" s="59">
        <f t="shared" si="1"/>
        <v>0</v>
      </c>
      <c r="V46" s="59">
        <f t="shared" si="2"/>
        <v>2</v>
      </c>
      <c r="W46" s="59">
        <f t="shared" si="3"/>
        <v>0</v>
      </c>
      <c r="X46" s="59">
        <f t="shared" si="4"/>
        <v>0</v>
      </c>
      <c r="Y46" s="59">
        <f t="shared" si="5"/>
        <v>0</v>
      </c>
      <c r="Z46" s="59">
        <f t="shared" si="6"/>
        <v>0</v>
      </c>
      <c r="AA46" s="59">
        <f t="shared" si="7"/>
        <v>0</v>
      </c>
      <c r="AB46" s="59">
        <f t="shared" si="8"/>
        <v>0</v>
      </c>
      <c r="AC46" s="59">
        <f t="shared" si="9"/>
        <v>0</v>
      </c>
      <c r="AD46" s="166">
        <f t="shared" si="51"/>
        <v>0</v>
      </c>
      <c r="AE46" s="169">
        <f t="shared" si="10"/>
        <v>0</v>
      </c>
      <c r="AF46" s="169">
        <f t="shared" si="11"/>
        <v>0</v>
      </c>
      <c r="AG46" s="169">
        <f t="shared" si="12"/>
        <v>0</v>
      </c>
      <c r="AH46" s="169">
        <f t="shared" si="13"/>
        <v>1</v>
      </c>
      <c r="AI46" s="169">
        <f t="shared" si="14"/>
        <v>0</v>
      </c>
      <c r="AJ46" s="169">
        <f t="shared" si="15"/>
        <v>0</v>
      </c>
      <c r="AK46" s="169">
        <f t="shared" si="16"/>
        <v>0</v>
      </c>
      <c r="AL46" s="169">
        <f t="shared" si="17"/>
        <v>1</v>
      </c>
      <c r="AM46" s="169">
        <f t="shared" si="18"/>
        <v>1</v>
      </c>
      <c r="AN46" s="169">
        <f t="shared" si="19"/>
        <v>0</v>
      </c>
      <c r="AO46" s="169">
        <f t="shared" si="20"/>
        <v>1</v>
      </c>
      <c r="AP46" s="169">
        <f t="shared" si="21"/>
        <v>1</v>
      </c>
      <c r="AQ46" s="169">
        <f t="shared" si="22"/>
        <v>0</v>
      </c>
      <c r="AR46" s="169">
        <f t="shared" si="23"/>
        <v>0</v>
      </c>
      <c r="AS46" s="169">
        <f t="shared" si="24"/>
        <v>0</v>
      </c>
      <c r="AT46" s="169">
        <f t="shared" si="25"/>
        <v>0</v>
      </c>
      <c r="AU46" s="169">
        <f t="shared" si="26"/>
        <v>0</v>
      </c>
      <c r="AV46" s="169">
        <f t="shared" si="27"/>
        <v>1</v>
      </c>
      <c r="AW46" s="169">
        <f t="shared" si="28"/>
        <v>0</v>
      </c>
      <c r="AX46" s="169">
        <f t="shared" si="29"/>
        <v>0</v>
      </c>
      <c r="AY46" s="169">
        <f t="shared" si="43"/>
        <v>0</v>
      </c>
      <c r="AZ46" s="169">
        <f t="shared" si="30"/>
        <v>0</v>
      </c>
      <c r="BA46" s="169">
        <f t="shared" si="31"/>
        <v>0</v>
      </c>
      <c r="BB46" s="169">
        <f t="shared" si="32"/>
        <v>1</v>
      </c>
      <c r="BC46" s="169">
        <f t="shared" si="33"/>
        <v>0</v>
      </c>
      <c r="BD46" s="169">
        <f t="shared" si="34"/>
        <v>1</v>
      </c>
      <c r="BE46" s="169">
        <f t="shared" si="35"/>
        <v>0</v>
      </c>
      <c r="BF46" s="169">
        <f t="shared" si="36"/>
        <v>0</v>
      </c>
      <c r="BG46" s="169">
        <f t="shared" si="37"/>
        <v>0</v>
      </c>
      <c r="BH46" s="169">
        <f t="shared" si="38"/>
        <v>0</v>
      </c>
      <c r="BI46" s="169">
        <f t="shared" si="39"/>
        <v>0</v>
      </c>
      <c r="BJ46" s="169">
        <f t="shared" si="40"/>
        <v>0</v>
      </c>
      <c r="BK46" s="167">
        <f t="shared" si="41"/>
        <v>0</v>
      </c>
      <c r="BL46" s="169">
        <f t="shared" si="44"/>
        <v>0</v>
      </c>
      <c r="BM46" s="169">
        <f t="shared" si="45"/>
        <v>1</v>
      </c>
      <c r="BN46" s="169">
        <f t="shared" si="46"/>
        <v>1</v>
      </c>
      <c r="BO46" s="169">
        <f t="shared" si="47"/>
        <v>0</v>
      </c>
      <c r="BP46" s="36">
        <f t="shared" si="48"/>
        <v>0</v>
      </c>
      <c r="BQ46">
        <f t="shared" si="49"/>
        <v>0</v>
      </c>
      <c r="BR46" s="36">
        <f t="shared" si="50"/>
        <v>0</v>
      </c>
      <c r="BS46" t="e">
        <f t="shared" si="42"/>
        <v>#N/A</v>
      </c>
    </row>
    <row r="47" spans="1:71">
      <c r="A47" s="59">
        <v>74</v>
      </c>
      <c r="B47" s="59">
        <v>21211</v>
      </c>
      <c r="C47" s="160">
        <v>69387755.158310696</v>
      </c>
      <c r="D47" s="59">
        <v>44081632.5</v>
      </c>
      <c r="E47" s="59">
        <v>46530612</v>
      </c>
      <c r="F47" s="59">
        <v>22857143.1583107</v>
      </c>
      <c r="G47" s="59">
        <v>40.816326141357401</v>
      </c>
      <c r="H47" s="59">
        <v>-1093687500.53228</v>
      </c>
      <c r="I47" s="59">
        <v>0</v>
      </c>
      <c r="J47" s="59">
        <v>0</v>
      </c>
      <c r="K47" s="59">
        <v>0</v>
      </c>
      <c r="L47" s="59">
        <v>406</v>
      </c>
      <c r="M47" s="59">
        <v>413</v>
      </c>
      <c r="N47" s="59">
        <v>408</v>
      </c>
      <c r="O47" s="59">
        <v>0</v>
      </c>
      <c r="P47" s="59">
        <v>0</v>
      </c>
      <c r="Q47" s="59">
        <v>0</v>
      </c>
      <c r="R47" s="59">
        <v>2</v>
      </c>
      <c r="S47" s="59">
        <v>0</v>
      </c>
      <c r="T47" s="59">
        <f t="shared" si="0"/>
        <v>1</v>
      </c>
      <c r="U47" s="59">
        <f t="shared" si="1"/>
        <v>0</v>
      </c>
      <c r="V47" s="59">
        <f t="shared" si="2"/>
        <v>0</v>
      </c>
      <c r="W47" s="59">
        <f t="shared" si="3"/>
        <v>2</v>
      </c>
      <c r="X47" s="59">
        <f t="shared" si="4"/>
        <v>0</v>
      </c>
      <c r="Y47" s="59">
        <f t="shared" si="5"/>
        <v>0</v>
      </c>
      <c r="Z47" s="59">
        <f t="shared" si="6"/>
        <v>0</v>
      </c>
      <c r="AA47" s="59">
        <f t="shared" si="7"/>
        <v>0</v>
      </c>
      <c r="AB47" s="59">
        <f t="shared" si="8"/>
        <v>0</v>
      </c>
      <c r="AC47" s="59">
        <f t="shared" si="9"/>
        <v>0</v>
      </c>
      <c r="AD47" s="166">
        <f t="shared" si="51"/>
        <v>0</v>
      </c>
      <c r="AE47" s="169">
        <f t="shared" si="10"/>
        <v>0</v>
      </c>
      <c r="AF47" s="169">
        <f t="shared" si="11"/>
        <v>0</v>
      </c>
      <c r="AG47" s="169">
        <f t="shared" si="12"/>
        <v>0</v>
      </c>
      <c r="AH47" s="169">
        <f t="shared" si="13"/>
        <v>1</v>
      </c>
      <c r="AI47" s="169">
        <f t="shared" si="14"/>
        <v>0</v>
      </c>
      <c r="AJ47" s="169">
        <f t="shared" si="15"/>
        <v>0</v>
      </c>
      <c r="AK47" s="169">
        <f t="shared" si="16"/>
        <v>0</v>
      </c>
      <c r="AL47" s="169">
        <f t="shared" si="17"/>
        <v>1</v>
      </c>
      <c r="AM47" s="169">
        <f t="shared" si="18"/>
        <v>0</v>
      </c>
      <c r="AN47" s="169">
        <f t="shared" si="19"/>
        <v>0</v>
      </c>
      <c r="AO47" s="169">
        <f t="shared" si="20"/>
        <v>1</v>
      </c>
      <c r="AP47" s="169">
        <f t="shared" si="21"/>
        <v>0</v>
      </c>
      <c r="AQ47" s="169">
        <f t="shared" si="22"/>
        <v>0</v>
      </c>
      <c r="AR47" s="169">
        <f t="shared" si="23"/>
        <v>0</v>
      </c>
      <c r="AS47" s="169">
        <f t="shared" si="24"/>
        <v>0</v>
      </c>
      <c r="AT47" s="169">
        <f t="shared" si="25"/>
        <v>0</v>
      </c>
      <c r="AU47" s="169">
        <f t="shared" si="26"/>
        <v>0</v>
      </c>
      <c r="AV47" s="169">
        <f t="shared" si="27"/>
        <v>1</v>
      </c>
      <c r="AW47" s="169">
        <f t="shared" si="28"/>
        <v>1</v>
      </c>
      <c r="AX47" s="169">
        <f t="shared" si="29"/>
        <v>0</v>
      </c>
      <c r="AY47" s="169">
        <f t="shared" si="43"/>
        <v>1</v>
      </c>
      <c r="AZ47" s="169">
        <f t="shared" si="30"/>
        <v>0</v>
      </c>
      <c r="BA47" s="169">
        <f t="shared" si="31"/>
        <v>0</v>
      </c>
      <c r="BB47" s="169">
        <f t="shared" si="32"/>
        <v>1</v>
      </c>
      <c r="BC47" s="169">
        <f t="shared" si="33"/>
        <v>1</v>
      </c>
      <c r="BD47" s="169">
        <f t="shared" si="34"/>
        <v>0</v>
      </c>
      <c r="BE47" s="169">
        <f t="shared" si="35"/>
        <v>1</v>
      </c>
      <c r="BF47" s="169">
        <f t="shared" si="36"/>
        <v>0</v>
      </c>
      <c r="BG47" s="169">
        <f t="shared" si="37"/>
        <v>0</v>
      </c>
      <c r="BH47" s="169">
        <f t="shared" si="38"/>
        <v>0</v>
      </c>
      <c r="BI47" s="169">
        <f t="shared" si="39"/>
        <v>0</v>
      </c>
      <c r="BJ47" s="169">
        <f t="shared" si="40"/>
        <v>0</v>
      </c>
      <c r="BK47" s="167">
        <f t="shared" si="41"/>
        <v>0</v>
      </c>
      <c r="BL47" s="169">
        <f t="shared" si="44"/>
        <v>0</v>
      </c>
      <c r="BM47" s="169">
        <f t="shared" si="45"/>
        <v>1</v>
      </c>
      <c r="BN47" s="169">
        <f t="shared" si="46"/>
        <v>1</v>
      </c>
      <c r="BO47" s="169">
        <f t="shared" si="47"/>
        <v>0</v>
      </c>
      <c r="BP47" s="36">
        <f t="shared" si="48"/>
        <v>0</v>
      </c>
      <c r="BQ47">
        <f t="shared" si="49"/>
        <v>0</v>
      </c>
      <c r="BR47" s="36">
        <f t="shared" si="50"/>
        <v>1</v>
      </c>
      <c r="BS47" t="e">
        <f t="shared" si="42"/>
        <v>#N/A</v>
      </c>
    </row>
    <row r="48" spans="1:71">
      <c r="A48" s="59">
        <v>312</v>
      </c>
      <c r="B48" s="59">
        <v>181222</v>
      </c>
      <c r="C48" s="160">
        <v>21428572.2469019</v>
      </c>
      <c r="D48" s="59">
        <v>9842857.625</v>
      </c>
      <c r="E48" s="59">
        <v>12328572</v>
      </c>
      <c r="F48" s="59">
        <v>9100000.2469018493</v>
      </c>
      <c r="G48" s="59">
        <v>42.8571424484253</v>
      </c>
      <c r="H48" s="59">
        <v>-4442917546.4855204</v>
      </c>
      <c r="I48" s="59">
        <v>403</v>
      </c>
      <c r="J48" s="59">
        <v>0</v>
      </c>
      <c r="K48" s="59">
        <v>0</v>
      </c>
      <c r="L48" s="59">
        <v>0</v>
      </c>
      <c r="M48" s="59">
        <v>0</v>
      </c>
      <c r="N48" s="59">
        <v>0</v>
      </c>
      <c r="O48" s="59">
        <v>407</v>
      </c>
      <c r="P48" s="59">
        <v>0</v>
      </c>
      <c r="Q48" s="59">
        <v>0</v>
      </c>
      <c r="R48" s="59">
        <v>2</v>
      </c>
      <c r="S48" s="59">
        <v>0</v>
      </c>
      <c r="T48" s="59">
        <f t="shared" si="0"/>
        <v>2</v>
      </c>
      <c r="U48" s="59">
        <f t="shared" si="1"/>
        <v>0</v>
      </c>
      <c r="V48" s="59">
        <f t="shared" si="2"/>
        <v>0</v>
      </c>
      <c r="W48" s="59">
        <f t="shared" si="3"/>
        <v>0</v>
      </c>
      <c r="X48" s="59">
        <f t="shared" si="4"/>
        <v>0</v>
      </c>
      <c r="Y48" s="59">
        <f t="shared" si="5"/>
        <v>0</v>
      </c>
      <c r="Z48" s="59">
        <f t="shared" si="6"/>
        <v>0</v>
      </c>
      <c r="AA48" s="59">
        <f t="shared" si="7"/>
        <v>0</v>
      </c>
      <c r="AB48" s="59">
        <f t="shared" si="8"/>
        <v>0</v>
      </c>
      <c r="AC48" s="59">
        <f t="shared" si="9"/>
        <v>0</v>
      </c>
      <c r="AD48" s="166">
        <f t="shared" si="51"/>
        <v>0</v>
      </c>
      <c r="AE48" s="169">
        <f t="shared" si="10"/>
        <v>0</v>
      </c>
      <c r="AF48" s="169">
        <f t="shared" si="11"/>
        <v>0</v>
      </c>
      <c r="AG48" s="169">
        <f t="shared" si="12"/>
        <v>0</v>
      </c>
      <c r="AH48" s="169">
        <f t="shared" si="13"/>
        <v>1</v>
      </c>
      <c r="AI48" s="169">
        <f t="shared" si="14"/>
        <v>0</v>
      </c>
      <c r="AJ48" s="169">
        <f t="shared" si="15"/>
        <v>0</v>
      </c>
      <c r="AK48" s="169">
        <f t="shared" si="16"/>
        <v>0</v>
      </c>
      <c r="AL48" s="169">
        <f t="shared" si="17"/>
        <v>1</v>
      </c>
      <c r="AM48" s="169">
        <f t="shared" si="18"/>
        <v>0</v>
      </c>
      <c r="AN48" s="169">
        <f t="shared" si="19"/>
        <v>0</v>
      </c>
      <c r="AO48" s="169">
        <f t="shared" si="20"/>
        <v>1</v>
      </c>
      <c r="AP48" s="169">
        <f t="shared" si="21"/>
        <v>0</v>
      </c>
      <c r="AQ48" s="169">
        <f t="shared" si="22"/>
        <v>0</v>
      </c>
      <c r="AR48" s="169">
        <f t="shared" si="23"/>
        <v>0</v>
      </c>
      <c r="AS48" s="169">
        <f t="shared" si="24"/>
        <v>0</v>
      </c>
      <c r="AT48" s="169">
        <f t="shared" si="25"/>
        <v>0</v>
      </c>
      <c r="AU48" s="169">
        <f t="shared" si="26"/>
        <v>0</v>
      </c>
      <c r="AV48" s="169">
        <f t="shared" si="27"/>
        <v>1</v>
      </c>
      <c r="AW48" s="169">
        <f t="shared" si="28"/>
        <v>1</v>
      </c>
      <c r="AX48" s="169">
        <f t="shared" si="29"/>
        <v>1</v>
      </c>
      <c r="AY48" s="169">
        <f t="shared" si="43"/>
        <v>0</v>
      </c>
      <c r="AZ48" s="169">
        <f t="shared" si="30"/>
        <v>0</v>
      </c>
      <c r="BA48" s="169">
        <f t="shared" si="31"/>
        <v>0</v>
      </c>
      <c r="BB48" s="169">
        <f t="shared" si="32"/>
        <v>1</v>
      </c>
      <c r="BC48" s="169">
        <f t="shared" si="33"/>
        <v>0</v>
      </c>
      <c r="BD48" s="169">
        <f t="shared" si="34"/>
        <v>1</v>
      </c>
      <c r="BE48" s="169">
        <f t="shared" si="35"/>
        <v>0</v>
      </c>
      <c r="BF48" s="169">
        <f t="shared" si="36"/>
        <v>0</v>
      </c>
      <c r="BG48" s="169">
        <f t="shared" si="37"/>
        <v>1</v>
      </c>
      <c r="BH48" s="169">
        <f t="shared" si="38"/>
        <v>0</v>
      </c>
      <c r="BI48" s="169">
        <f t="shared" si="39"/>
        <v>0</v>
      </c>
      <c r="BJ48" s="169">
        <f t="shared" si="40"/>
        <v>0</v>
      </c>
      <c r="BK48" s="167">
        <f t="shared" si="41"/>
        <v>0</v>
      </c>
      <c r="BL48" s="169">
        <f t="shared" si="44"/>
        <v>0</v>
      </c>
      <c r="BM48" s="169">
        <f t="shared" si="45"/>
        <v>1</v>
      </c>
      <c r="BN48" s="169">
        <f t="shared" si="46"/>
        <v>1</v>
      </c>
      <c r="BO48" s="169">
        <f t="shared" si="47"/>
        <v>0</v>
      </c>
      <c r="BP48" s="36">
        <f t="shared" si="48"/>
        <v>0</v>
      </c>
      <c r="BQ48">
        <f t="shared" si="49"/>
        <v>0</v>
      </c>
      <c r="BR48" s="36">
        <f t="shared" si="50"/>
        <v>1</v>
      </c>
      <c r="BS48" t="e">
        <f t="shared" si="42"/>
        <v>#N/A</v>
      </c>
    </row>
    <row r="49" spans="1:71">
      <c r="A49" s="59">
        <v>47</v>
      </c>
      <c r="B49" s="59">
        <v>15291</v>
      </c>
      <c r="C49" s="160">
        <v>124999999.03185</v>
      </c>
      <c r="D49" s="59">
        <v>44714284</v>
      </c>
      <c r="E49" s="59">
        <v>44714284</v>
      </c>
      <c r="F49" s="59">
        <v>80285715.031850293</v>
      </c>
      <c r="G49" s="59">
        <v>42.857143402099602</v>
      </c>
      <c r="H49" s="59">
        <v>-377219384.07636899</v>
      </c>
      <c r="I49" s="59">
        <v>0</v>
      </c>
      <c r="J49" s="59">
        <v>0</v>
      </c>
      <c r="K49" s="59">
        <v>0</v>
      </c>
      <c r="L49" s="59">
        <v>416</v>
      </c>
      <c r="M49" s="59">
        <v>102</v>
      </c>
      <c r="N49" s="59">
        <v>0</v>
      </c>
      <c r="O49" s="59">
        <v>0</v>
      </c>
      <c r="P49" s="59">
        <v>0</v>
      </c>
      <c r="Q49" s="59">
        <v>0</v>
      </c>
      <c r="R49" s="59">
        <v>2</v>
      </c>
      <c r="S49" s="59">
        <v>0</v>
      </c>
      <c r="T49" s="59">
        <f t="shared" si="0"/>
        <v>1</v>
      </c>
      <c r="U49" s="59">
        <f t="shared" si="1"/>
        <v>0</v>
      </c>
      <c r="V49" s="59">
        <f t="shared" si="2"/>
        <v>0</v>
      </c>
      <c r="W49" s="59">
        <f t="shared" si="3"/>
        <v>0</v>
      </c>
      <c r="X49" s="59">
        <f t="shared" si="4"/>
        <v>0</v>
      </c>
      <c r="Y49" s="59">
        <f t="shared" si="5"/>
        <v>0</v>
      </c>
      <c r="Z49" s="59">
        <f t="shared" si="6"/>
        <v>0</v>
      </c>
      <c r="AA49" s="59">
        <f t="shared" si="7"/>
        <v>1</v>
      </c>
      <c r="AB49" s="59">
        <f t="shared" si="8"/>
        <v>0</v>
      </c>
      <c r="AC49" s="59">
        <f t="shared" si="9"/>
        <v>0</v>
      </c>
      <c r="AD49" s="166">
        <f t="shared" si="51"/>
        <v>0</v>
      </c>
      <c r="AE49" s="169">
        <f t="shared" si="10"/>
        <v>0</v>
      </c>
      <c r="AF49" s="169">
        <f t="shared" si="11"/>
        <v>0</v>
      </c>
      <c r="AG49" s="169">
        <f t="shared" si="12"/>
        <v>0</v>
      </c>
      <c r="AH49" s="169">
        <f t="shared" si="13"/>
        <v>1</v>
      </c>
      <c r="AI49" s="169">
        <f t="shared" si="14"/>
        <v>0</v>
      </c>
      <c r="AJ49" s="169">
        <f t="shared" si="15"/>
        <v>0</v>
      </c>
      <c r="AK49" s="169">
        <f t="shared" si="16"/>
        <v>0</v>
      </c>
      <c r="AL49" s="169">
        <f t="shared" si="17"/>
        <v>1</v>
      </c>
      <c r="AM49" s="169">
        <f t="shared" si="18"/>
        <v>0</v>
      </c>
      <c r="AN49" s="169">
        <f t="shared" si="19"/>
        <v>0</v>
      </c>
      <c r="AO49" s="169">
        <f t="shared" si="20"/>
        <v>1</v>
      </c>
      <c r="AP49" s="169">
        <f t="shared" si="21"/>
        <v>0</v>
      </c>
      <c r="AQ49" s="169">
        <f t="shared" si="22"/>
        <v>0</v>
      </c>
      <c r="AR49" s="169">
        <f t="shared" si="23"/>
        <v>0</v>
      </c>
      <c r="AS49" s="169">
        <f t="shared" si="24"/>
        <v>0</v>
      </c>
      <c r="AT49" s="169">
        <f t="shared" si="25"/>
        <v>0</v>
      </c>
      <c r="AU49" s="169">
        <f t="shared" si="26"/>
        <v>0</v>
      </c>
      <c r="AV49" s="169">
        <f t="shared" si="27"/>
        <v>1</v>
      </c>
      <c r="AW49" s="169">
        <f t="shared" si="28"/>
        <v>1</v>
      </c>
      <c r="AX49" s="169">
        <f t="shared" si="29"/>
        <v>0</v>
      </c>
      <c r="AY49" s="169">
        <f t="shared" si="43"/>
        <v>1</v>
      </c>
      <c r="AZ49" s="169">
        <f t="shared" si="30"/>
        <v>0</v>
      </c>
      <c r="BA49" s="169">
        <f t="shared" si="31"/>
        <v>0</v>
      </c>
      <c r="BB49" s="169">
        <f t="shared" si="32"/>
        <v>1</v>
      </c>
      <c r="BC49" s="169">
        <f t="shared" si="33"/>
        <v>1</v>
      </c>
      <c r="BD49" s="169">
        <f t="shared" si="34"/>
        <v>0</v>
      </c>
      <c r="BE49" s="169">
        <f t="shared" si="35"/>
        <v>0</v>
      </c>
      <c r="BF49" s="169">
        <f t="shared" si="36"/>
        <v>0</v>
      </c>
      <c r="BG49" s="169">
        <f t="shared" si="37"/>
        <v>0</v>
      </c>
      <c r="BH49" s="169">
        <f t="shared" si="38"/>
        <v>0</v>
      </c>
      <c r="BI49" s="169">
        <f t="shared" si="39"/>
        <v>0</v>
      </c>
      <c r="BJ49" s="169">
        <f t="shared" si="40"/>
        <v>1</v>
      </c>
      <c r="BK49" s="167">
        <f t="shared" si="41"/>
        <v>0</v>
      </c>
      <c r="BL49" s="169">
        <f t="shared" si="44"/>
        <v>0</v>
      </c>
      <c r="BM49" s="169">
        <f t="shared" si="45"/>
        <v>1</v>
      </c>
      <c r="BN49" s="169">
        <f t="shared" si="46"/>
        <v>1</v>
      </c>
      <c r="BO49" s="169">
        <f t="shared" si="47"/>
        <v>0</v>
      </c>
      <c r="BP49" s="36">
        <f t="shared" si="48"/>
        <v>0</v>
      </c>
      <c r="BQ49">
        <f t="shared" si="49"/>
        <v>0</v>
      </c>
      <c r="BR49" s="36">
        <f t="shared" si="50"/>
        <v>1</v>
      </c>
      <c r="BS49" t="e">
        <f t="shared" si="42"/>
        <v>#N/A</v>
      </c>
    </row>
    <row r="50" spans="1:71">
      <c r="A50" s="59">
        <v>408</v>
      </c>
      <c r="B50" s="59">
        <v>231582</v>
      </c>
      <c r="C50" s="160">
        <v>142857147.31735501</v>
      </c>
      <c r="D50" s="59">
        <v>60857148</v>
      </c>
      <c r="E50" s="59">
        <v>60857148</v>
      </c>
      <c r="F50" s="59">
        <v>81999999.3173545</v>
      </c>
      <c r="G50" s="59">
        <v>42.857143402099602</v>
      </c>
      <c r="H50" s="59">
        <v>-6288334523.6571398</v>
      </c>
      <c r="I50" s="59">
        <v>0</v>
      </c>
      <c r="J50" s="59">
        <v>0</v>
      </c>
      <c r="K50" s="59">
        <v>0</v>
      </c>
      <c r="L50" s="59">
        <v>417</v>
      </c>
      <c r="M50" s="59">
        <v>0</v>
      </c>
      <c r="N50" s="59">
        <v>0</v>
      </c>
      <c r="O50" s="59">
        <v>0</v>
      </c>
      <c r="P50" s="59">
        <v>0</v>
      </c>
      <c r="Q50" s="59">
        <v>0</v>
      </c>
      <c r="R50" s="59">
        <v>1</v>
      </c>
      <c r="S50" s="59">
        <v>0</v>
      </c>
      <c r="T50" s="59">
        <f t="shared" si="0"/>
        <v>1</v>
      </c>
      <c r="U50" s="59">
        <f t="shared" si="1"/>
        <v>0</v>
      </c>
      <c r="V50" s="59">
        <f t="shared" si="2"/>
        <v>0</v>
      </c>
      <c r="W50" s="59">
        <f t="shared" si="3"/>
        <v>0</v>
      </c>
      <c r="X50" s="59">
        <f t="shared" si="4"/>
        <v>0</v>
      </c>
      <c r="Y50" s="59">
        <f t="shared" si="5"/>
        <v>0</v>
      </c>
      <c r="Z50" s="59">
        <f t="shared" si="6"/>
        <v>0</v>
      </c>
      <c r="AA50" s="59">
        <f t="shared" si="7"/>
        <v>0</v>
      </c>
      <c r="AB50" s="59">
        <f t="shared" si="8"/>
        <v>0</v>
      </c>
      <c r="AC50" s="59">
        <f t="shared" si="9"/>
        <v>0</v>
      </c>
      <c r="AD50" s="166">
        <f t="shared" si="51"/>
        <v>0</v>
      </c>
      <c r="AE50" s="169">
        <f t="shared" si="10"/>
        <v>0</v>
      </c>
      <c r="AF50" s="169">
        <f t="shared" si="11"/>
        <v>0</v>
      </c>
      <c r="AG50" s="169">
        <f t="shared" si="12"/>
        <v>0</v>
      </c>
      <c r="AH50" s="169">
        <f t="shared" si="13"/>
        <v>1</v>
      </c>
      <c r="AI50" s="169">
        <f t="shared" si="14"/>
        <v>0</v>
      </c>
      <c r="AJ50" s="169">
        <f t="shared" si="15"/>
        <v>0</v>
      </c>
      <c r="AK50" s="169">
        <f t="shared" si="16"/>
        <v>0</v>
      </c>
      <c r="AL50" s="169">
        <f t="shared" si="17"/>
        <v>1</v>
      </c>
      <c r="AM50" s="169">
        <f t="shared" si="18"/>
        <v>0</v>
      </c>
      <c r="AN50" s="169">
        <f t="shared" si="19"/>
        <v>0</v>
      </c>
      <c r="AO50" s="169">
        <f t="shared" si="20"/>
        <v>1</v>
      </c>
      <c r="AP50" s="169">
        <f t="shared" si="21"/>
        <v>0</v>
      </c>
      <c r="AQ50" s="169">
        <f t="shared" si="22"/>
        <v>0</v>
      </c>
      <c r="AR50" s="169">
        <f t="shared" si="23"/>
        <v>0</v>
      </c>
      <c r="AS50" s="169">
        <f t="shared" si="24"/>
        <v>0</v>
      </c>
      <c r="AT50" s="169">
        <f t="shared" si="25"/>
        <v>0</v>
      </c>
      <c r="AU50" s="169">
        <f t="shared" si="26"/>
        <v>0</v>
      </c>
      <c r="AV50" s="169">
        <f t="shared" si="27"/>
        <v>1</v>
      </c>
      <c r="AW50" s="169">
        <f t="shared" si="28"/>
        <v>1</v>
      </c>
      <c r="AX50" s="169">
        <f t="shared" si="29"/>
        <v>0</v>
      </c>
      <c r="AY50" s="169">
        <f t="shared" si="43"/>
        <v>1</v>
      </c>
      <c r="AZ50" s="169">
        <f t="shared" si="30"/>
        <v>0</v>
      </c>
      <c r="BA50" s="169">
        <f t="shared" si="31"/>
        <v>0</v>
      </c>
      <c r="BB50" s="169">
        <f t="shared" si="32"/>
        <v>1</v>
      </c>
      <c r="BC50" s="169">
        <f t="shared" si="33"/>
        <v>0</v>
      </c>
      <c r="BD50" s="169">
        <f t="shared" si="34"/>
        <v>1</v>
      </c>
      <c r="BE50" s="169">
        <f t="shared" si="35"/>
        <v>0</v>
      </c>
      <c r="BF50" s="169">
        <f t="shared" si="36"/>
        <v>1</v>
      </c>
      <c r="BG50" s="169">
        <f t="shared" si="37"/>
        <v>0</v>
      </c>
      <c r="BH50" s="169">
        <f t="shared" si="38"/>
        <v>0</v>
      </c>
      <c r="BI50" s="169">
        <f t="shared" si="39"/>
        <v>0</v>
      </c>
      <c r="BJ50" s="169">
        <f t="shared" si="40"/>
        <v>0</v>
      </c>
      <c r="BK50" s="167">
        <f t="shared" si="41"/>
        <v>0</v>
      </c>
      <c r="BL50" s="169">
        <f t="shared" si="44"/>
        <v>1</v>
      </c>
      <c r="BM50" s="169">
        <f t="shared" si="45"/>
        <v>0</v>
      </c>
      <c r="BN50" s="169">
        <f t="shared" si="46"/>
        <v>1</v>
      </c>
      <c r="BO50" s="169">
        <f t="shared" si="47"/>
        <v>0</v>
      </c>
      <c r="BP50" s="36">
        <f t="shared" si="48"/>
        <v>0</v>
      </c>
      <c r="BQ50">
        <f t="shared" si="49"/>
        <v>0</v>
      </c>
      <c r="BR50" s="36">
        <f t="shared" si="50"/>
        <v>1</v>
      </c>
      <c r="BS50" t="e">
        <f t="shared" si="42"/>
        <v>#N/A</v>
      </c>
    </row>
    <row r="51" spans="1:71">
      <c r="A51" s="59">
        <v>95</v>
      </c>
      <c r="B51" s="59">
        <v>23113</v>
      </c>
      <c r="C51" s="160">
        <v>22205627.1097399</v>
      </c>
      <c r="D51" s="59">
        <v>16569264</v>
      </c>
      <c r="E51" s="59">
        <v>16569264</v>
      </c>
      <c r="F51" s="59">
        <v>5636363.1097398903</v>
      </c>
      <c r="G51" s="59">
        <v>43.290042877197301</v>
      </c>
      <c r="H51" s="59">
        <v>-1630296609.0567999</v>
      </c>
      <c r="I51" s="59">
        <v>402</v>
      </c>
      <c r="J51" s="59">
        <v>444</v>
      </c>
      <c r="K51" s="59">
        <v>0</v>
      </c>
      <c r="L51" s="59">
        <v>404</v>
      </c>
      <c r="M51" s="59">
        <v>0</v>
      </c>
      <c r="N51" s="59">
        <v>0</v>
      </c>
      <c r="O51" s="59">
        <v>0</v>
      </c>
      <c r="P51" s="59">
        <v>0</v>
      </c>
      <c r="Q51" s="59">
        <v>0</v>
      </c>
      <c r="R51" s="59">
        <v>2</v>
      </c>
      <c r="S51" s="59">
        <v>0</v>
      </c>
      <c r="T51" s="59">
        <f t="shared" si="0"/>
        <v>2</v>
      </c>
      <c r="U51" s="59">
        <f t="shared" si="1"/>
        <v>0</v>
      </c>
      <c r="V51" s="59">
        <f t="shared" si="2"/>
        <v>0</v>
      </c>
      <c r="W51" s="59">
        <f t="shared" si="3"/>
        <v>1</v>
      </c>
      <c r="X51" s="59">
        <f t="shared" si="4"/>
        <v>0</v>
      </c>
      <c r="Y51" s="59">
        <f t="shared" si="5"/>
        <v>0</v>
      </c>
      <c r="Z51" s="59">
        <f t="shared" si="6"/>
        <v>0</v>
      </c>
      <c r="AA51" s="59">
        <f t="shared" si="7"/>
        <v>0</v>
      </c>
      <c r="AB51" s="59">
        <f t="shared" si="8"/>
        <v>0</v>
      </c>
      <c r="AC51" s="59">
        <f t="shared" si="9"/>
        <v>0</v>
      </c>
      <c r="AD51" s="166">
        <f t="shared" si="51"/>
        <v>0</v>
      </c>
      <c r="AE51" s="169">
        <f t="shared" si="10"/>
        <v>0</v>
      </c>
      <c r="AF51" s="169">
        <f t="shared" si="11"/>
        <v>0</v>
      </c>
      <c r="AG51" s="169">
        <f t="shared" si="12"/>
        <v>0</v>
      </c>
      <c r="AH51" s="169">
        <f t="shared" si="13"/>
        <v>1</v>
      </c>
      <c r="AI51" s="169">
        <f t="shared" si="14"/>
        <v>0</v>
      </c>
      <c r="AJ51" s="169">
        <f t="shared" si="15"/>
        <v>0</v>
      </c>
      <c r="AK51" s="169">
        <f t="shared" si="16"/>
        <v>0</v>
      </c>
      <c r="AL51" s="169">
        <f t="shared" si="17"/>
        <v>1</v>
      </c>
      <c r="AM51" s="169">
        <f t="shared" si="18"/>
        <v>0</v>
      </c>
      <c r="AN51" s="169">
        <f t="shared" si="19"/>
        <v>0</v>
      </c>
      <c r="AO51" s="169">
        <f t="shared" si="20"/>
        <v>1</v>
      </c>
      <c r="AP51" s="169">
        <f t="shared" si="21"/>
        <v>0</v>
      </c>
      <c r="AQ51" s="169">
        <f t="shared" si="22"/>
        <v>0</v>
      </c>
      <c r="AR51" s="169">
        <f t="shared" si="23"/>
        <v>0</v>
      </c>
      <c r="AS51" s="169">
        <f t="shared" si="24"/>
        <v>0</v>
      </c>
      <c r="AT51" s="169">
        <f t="shared" si="25"/>
        <v>0</v>
      </c>
      <c r="AU51" s="169">
        <f t="shared" si="26"/>
        <v>0</v>
      </c>
      <c r="AV51" s="169">
        <f t="shared" si="27"/>
        <v>1</v>
      </c>
      <c r="AW51" s="169">
        <f t="shared" si="28"/>
        <v>1</v>
      </c>
      <c r="AX51" s="169">
        <f t="shared" si="29"/>
        <v>1</v>
      </c>
      <c r="AY51" s="169">
        <f t="shared" si="43"/>
        <v>0</v>
      </c>
      <c r="AZ51" s="169">
        <f t="shared" si="30"/>
        <v>0</v>
      </c>
      <c r="BA51" s="169">
        <f t="shared" si="31"/>
        <v>0</v>
      </c>
      <c r="BB51" s="169">
        <f t="shared" si="32"/>
        <v>1</v>
      </c>
      <c r="BC51" s="169">
        <f t="shared" si="33"/>
        <v>1</v>
      </c>
      <c r="BD51" s="169">
        <f t="shared" si="34"/>
        <v>0</v>
      </c>
      <c r="BE51" s="169">
        <f t="shared" si="35"/>
        <v>0</v>
      </c>
      <c r="BF51" s="169">
        <f t="shared" si="36"/>
        <v>0</v>
      </c>
      <c r="BG51" s="169">
        <f t="shared" si="37"/>
        <v>0</v>
      </c>
      <c r="BH51" s="169">
        <f t="shared" si="38"/>
        <v>0</v>
      </c>
      <c r="BI51" s="169">
        <f t="shared" si="39"/>
        <v>0</v>
      </c>
      <c r="BJ51" s="169">
        <f t="shared" si="40"/>
        <v>0</v>
      </c>
      <c r="BK51" s="167">
        <f t="shared" si="41"/>
        <v>1</v>
      </c>
      <c r="BL51" s="169">
        <f t="shared" si="44"/>
        <v>0</v>
      </c>
      <c r="BM51" s="169">
        <f t="shared" si="45"/>
        <v>1</v>
      </c>
      <c r="BN51" s="169">
        <f t="shared" si="46"/>
        <v>1</v>
      </c>
      <c r="BO51" s="169">
        <f t="shared" si="47"/>
        <v>0</v>
      </c>
      <c r="BP51" s="36">
        <f t="shared" si="48"/>
        <v>0</v>
      </c>
      <c r="BQ51">
        <f t="shared" si="49"/>
        <v>0</v>
      </c>
      <c r="BR51" s="36">
        <f t="shared" si="50"/>
        <v>1</v>
      </c>
      <c r="BS51" t="e">
        <f t="shared" si="42"/>
        <v>#N/A</v>
      </c>
    </row>
    <row r="52" spans="1:71">
      <c r="A52" s="59">
        <v>10</v>
      </c>
      <c r="B52" s="59">
        <v>11231</v>
      </c>
      <c r="C52" s="160">
        <v>24619049.154989898</v>
      </c>
      <c r="D52" s="59">
        <v>3085714.5</v>
      </c>
      <c r="E52" s="59">
        <v>3085714.5</v>
      </c>
      <c r="F52" s="59">
        <v>21533334.654989898</v>
      </c>
      <c r="G52" s="59">
        <v>47.619049072265597</v>
      </c>
      <c r="H52" s="59">
        <v>-55670748.787698098</v>
      </c>
      <c r="I52" s="59">
        <v>101</v>
      </c>
      <c r="J52" s="59">
        <v>0</v>
      </c>
      <c r="K52" s="59">
        <v>0</v>
      </c>
      <c r="L52" s="59">
        <v>101</v>
      </c>
      <c r="M52" s="59">
        <v>0</v>
      </c>
      <c r="N52" s="59">
        <v>0</v>
      </c>
      <c r="O52" s="59">
        <v>0</v>
      </c>
      <c r="P52" s="59">
        <v>0</v>
      </c>
      <c r="Q52" s="59">
        <v>0</v>
      </c>
      <c r="R52" s="59">
        <v>2</v>
      </c>
      <c r="S52" s="59">
        <v>0</v>
      </c>
      <c r="T52" s="59">
        <f t="shared" si="0"/>
        <v>0</v>
      </c>
      <c r="U52" s="59">
        <f t="shared" si="1"/>
        <v>0</v>
      </c>
      <c r="V52" s="59">
        <f t="shared" si="2"/>
        <v>0</v>
      </c>
      <c r="W52" s="59">
        <f t="shared" si="3"/>
        <v>0</v>
      </c>
      <c r="X52" s="59">
        <f t="shared" si="4"/>
        <v>0</v>
      </c>
      <c r="Y52" s="59">
        <f t="shared" si="5"/>
        <v>0</v>
      </c>
      <c r="Z52" s="59">
        <f t="shared" si="6"/>
        <v>0</v>
      </c>
      <c r="AA52" s="59">
        <f t="shared" si="7"/>
        <v>0</v>
      </c>
      <c r="AB52" s="59">
        <f t="shared" si="8"/>
        <v>0</v>
      </c>
      <c r="AC52" s="59">
        <f t="shared" si="9"/>
        <v>0</v>
      </c>
      <c r="AD52" s="166">
        <f t="shared" si="51"/>
        <v>2</v>
      </c>
      <c r="AE52" s="169">
        <f t="shared" si="10"/>
        <v>0</v>
      </c>
      <c r="AF52" s="169">
        <f t="shared" si="11"/>
        <v>1</v>
      </c>
      <c r="AG52" s="169">
        <f t="shared" si="12"/>
        <v>0</v>
      </c>
      <c r="AH52" s="169">
        <f t="shared" si="13"/>
        <v>1</v>
      </c>
      <c r="AI52" s="169">
        <f t="shared" si="14"/>
        <v>0</v>
      </c>
      <c r="AJ52" s="169">
        <f t="shared" si="15"/>
        <v>0</v>
      </c>
      <c r="AK52" s="169">
        <f t="shared" si="16"/>
        <v>0</v>
      </c>
      <c r="AL52" s="169">
        <f t="shared" si="17"/>
        <v>1</v>
      </c>
      <c r="AM52" s="169">
        <f t="shared" si="18"/>
        <v>0</v>
      </c>
      <c r="AN52" s="169">
        <f t="shared" si="19"/>
        <v>0</v>
      </c>
      <c r="AO52" s="169">
        <f t="shared" si="20"/>
        <v>1</v>
      </c>
      <c r="AP52" s="169">
        <f t="shared" si="21"/>
        <v>0</v>
      </c>
      <c r="AQ52" s="169">
        <f t="shared" si="22"/>
        <v>0</v>
      </c>
      <c r="AR52" s="169">
        <f t="shared" si="23"/>
        <v>0</v>
      </c>
      <c r="AS52" s="169">
        <f t="shared" si="24"/>
        <v>0</v>
      </c>
      <c r="AT52" s="169">
        <f t="shared" si="25"/>
        <v>0</v>
      </c>
      <c r="AU52" s="169">
        <f t="shared" si="26"/>
        <v>0</v>
      </c>
      <c r="AV52" s="169">
        <f t="shared" si="27"/>
        <v>1</v>
      </c>
      <c r="AW52" s="169">
        <f t="shared" si="28"/>
        <v>0</v>
      </c>
      <c r="AX52" s="169">
        <f t="shared" si="29"/>
        <v>0</v>
      </c>
      <c r="AY52" s="169">
        <f t="shared" si="43"/>
        <v>0</v>
      </c>
      <c r="AZ52" s="169">
        <f t="shared" si="30"/>
        <v>0</v>
      </c>
      <c r="BA52" s="169">
        <f t="shared" si="31"/>
        <v>0</v>
      </c>
      <c r="BB52" s="169">
        <f t="shared" si="32"/>
        <v>1</v>
      </c>
      <c r="BC52" s="169">
        <f t="shared" si="33"/>
        <v>0</v>
      </c>
      <c r="BD52" s="169">
        <f t="shared" si="34"/>
        <v>1</v>
      </c>
      <c r="BE52" s="169">
        <f t="shared" si="35"/>
        <v>0</v>
      </c>
      <c r="BF52" s="169">
        <f t="shared" si="36"/>
        <v>0</v>
      </c>
      <c r="BG52" s="169">
        <f t="shared" si="37"/>
        <v>0</v>
      </c>
      <c r="BH52" s="169">
        <f t="shared" si="38"/>
        <v>0</v>
      </c>
      <c r="BI52" s="169">
        <f t="shared" si="39"/>
        <v>0</v>
      </c>
      <c r="BJ52" s="169">
        <f t="shared" si="40"/>
        <v>0</v>
      </c>
      <c r="BK52" s="167">
        <f t="shared" si="41"/>
        <v>0</v>
      </c>
      <c r="BL52" s="169">
        <f t="shared" si="44"/>
        <v>0</v>
      </c>
      <c r="BM52" s="169">
        <f t="shared" si="45"/>
        <v>1</v>
      </c>
      <c r="BN52" s="169">
        <f t="shared" si="46"/>
        <v>1</v>
      </c>
      <c r="BO52" s="169">
        <f t="shared" si="47"/>
        <v>0</v>
      </c>
      <c r="BP52" s="36">
        <f t="shared" si="48"/>
        <v>1</v>
      </c>
      <c r="BQ52">
        <f t="shared" si="49"/>
        <v>0</v>
      </c>
      <c r="BR52" s="36">
        <f t="shared" si="50"/>
        <v>0</v>
      </c>
      <c r="BS52" t="e">
        <f t="shared" si="42"/>
        <v>#N/A</v>
      </c>
    </row>
    <row r="53" spans="1:71">
      <c r="A53" s="59">
        <v>439</v>
      </c>
      <c r="B53" s="59">
        <v>242332</v>
      </c>
      <c r="C53" s="160">
        <v>27884615.308704302</v>
      </c>
      <c r="D53" s="59">
        <v>2223557.75</v>
      </c>
      <c r="E53" s="59">
        <v>4266827</v>
      </c>
      <c r="F53" s="59">
        <v>23617788.308704302</v>
      </c>
      <c r="G53" s="59">
        <v>48.0769233703613</v>
      </c>
      <c r="H53" s="59">
        <v>-6735180774.7544403</v>
      </c>
      <c r="I53" s="59">
        <v>101</v>
      </c>
      <c r="J53" s="59">
        <v>0</v>
      </c>
      <c r="K53" s="59">
        <v>0</v>
      </c>
      <c r="L53" s="59">
        <v>0</v>
      </c>
      <c r="M53" s="59">
        <v>0</v>
      </c>
      <c r="N53" s="59">
        <v>0</v>
      </c>
      <c r="O53" s="59">
        <v>0</v>
      </c>
      <c r="P53" s="59">
        <v>0</v>
      </c>
      <c r="Q53" s="59">
        <v>0</v>
      </c>
      <c r="R53" s="59">
        <v>1</v>
      </c>
      <c r="S53" s="59">
        <v>0</v>
      </c>
      <c r="T53" s="59">
        <f t="shared" si="0"/>
        <v>0</v>
      </c>
      <c r="U53" s="59">
        <f t="shared" si="1"/>
        <v>0</v>
      </c>
      <c r="V53" s="59">
        <f t="shared" si="2"/>
        <v>0</v>
      </c>
      <c r="W53" s="59">
        <f t="shared" si="3"/>
        <v>0</v>
      </c>
      <c r="X53" s="59">
        <f t="shared" si="4"/>
        <v>0</v>
      </c>
      <c r="Y53" s="59">
        <f t="shared" si="5"/>
        <v>0</v>
      </c>
      <c r="Z53" s="59">
        <f t="shared" si="6"/>
        <v>0</v>
      </c>
      <c r="AA53" s="59">
        <f t="shared" si="7"/>
        <v>0</v>
      </c>
      <c r="AB53" s="59">
        <f t="shared" si="8"/>
        <v>0</v>
      </c>
      <c r="AC53" s="59">
        <f t="shared" si="9"/>
        <v>0</v>
      </c>
      <c r="AD53" s="166">
        <f t="shared" si="51"/>
        <v>1</v>
      </c>
      <c r="AE53" s="169">
        <f t="shared" si="10"/>
        <v>1</v>
      </c>
      <c r="AF53" s="169">
        <f t="shared" si="11"/>
        <v>0</v>
      </c>
      <c r="AG53" s="169">
        <f t="shared" si="12"/>
        <v>0</v>
      </c>
      <c r="AH53" s="169">
        <f t="shared" si="13"/>
        <v>1</v>
      </c>
      <c r="AI53" s="169">
        <f t="shared" si="14"/>
        <v>0</v>
      </c>
      <c r="AJ53" s="169">
        <f t="shared" si="15"/>
        <v>0</v>
      </c>
      <c r="AK53" s="169">
        <f t="shared" si="16"/>
        <v>0</v>
      </c>
      <c r="AL53" s="169">
        <f t="shared" si="17"/>
        <v>1</v>
      </c>
      <c r="AM53" s="169">
        <f t="shared" si="18"/>
        <v>0</v>
      </c>
      <c r="AN53" s="169">
        <f t="shared" si="19"/>
        <v>0</v>
      </c>
      <c r="AO53" s="169">
        <f t="shared" si="20"/>
        <v>1</v>
      </c>
      <c r="AP53" s="169">
        <f t="shared" si="21"/>
        <v>0</v>
      </c>
      <c r="AQ53" s="169">
        <f t="shared" si="22"/>
        <v>0</v>
      </c>
      <c r="AR53" s="169">
        <f t="shared" si="23"/>
        <v>0</v>
      </c>
      <c r="AS53" s="169">
        <f t="shared" si="24"/>
        <v>0</v>
      </c>
      <c r="AT53" s="169">
        <f t="shared" si="25"/>
        <v>0</v>
      </c>
      <c r="AU53" s="169">
        <f t="shared" si="26"/>
        <v>0</v>
      </c>
      <c r="AV53" s="169">
        <f t="shared" si="27"/>
        <v>1</v>
      </c>
      <c r="AW53" s="169">
        <f t="shared" si="28"/>
        <v>0</v>
      </c>
      <c r="AX53" s="169">
        <f t="shared" si="29"/>
        <v>0</v>
      </c>
      <c r="AY53" s="169">
        <f t="shared" si="43"/>
        <v>0</v>
      </c>
      <c r="AZ53" s="169">
        <f t="shared" si="30"/>
        <v>0</v>
      </c>
      <c r="BA53" s="169">
        <f t="shared" si="31"/>
        <v>0</v>
      </c>
      <c r="BB53" s="169">
        <f t="shared" si="32"/>
        <v>1</v>
      </c>
      <c r="BC53" s="169">
        <f t="shared" si="33"/>
        <v>0</v>
      </c>
      <c r="BD53" s="169">
        <f t="shared" si="34"/>
        <v>1</v>
      </c>
      <c r="BE53" s="169">
        <f t="shared" si="35"/>
        <v>0</v>
      </c>
      <c r="BF53" s="169">
        <f t="shared" si="36"/>
        <v>0</v>
      </c>
      <c r="BG53" s="169">
        <f t="shared" si="37"/>
        <v>0</v>
      </c>
      <c r="BH53" s="169">
        <f t="shared" si="38"/>
        <v>0</v>
      </c>
      <c r="BI53" s="169">
        <f t="shared" si="39"/>
        <v>0</v>
      </c>
      <c r="BJ53" s="169">
        <f t="shared" si="40"/>
        <v>0</v>
      </c>
      <c r="BK53" s="167">
        <f t="shared" si="41"/>
        <v>0</v>
      </c>
      <c r="BL53" s="169">
        <f t="shared" si="44"/>
        <v>1</v>
      </c>
      <c r="BM53" s="169">
        <f t="shared" si="45"/>
        <v>0</v>
      </c>
      <c r="BN53" s="169">
        <f t="shared" si="46"/>
        <v>1</v>
      </c>
      <c r="BO53" s="169">
        <f t="shared" si="47"/>
        <v>0</v>
      </c>
      <c r="BP53" s="36">
        <f t="shared" si="48"/>
        <v>1</v>
      </c>
      <c r="BQ53">
        <f t="shared" si="49"/>
        <v>0</v>
      </c>
      <c r="BR53" s="36">
        <f t="shared" si="50"/>
        <v>0</v>
      </c>
      <c r="BS53" t="e">
        <f t="shared" si="42"/>
        <v>#N/A</v>
      </c>
    </row>
    <row r="54" spans="1:71">
      <c r="A54" s="59">
        <v>197</v>
      </c>
      <c r="B54" s="59">
        <v>131241</v>
      </c>
      <c r="C54" s="160">
        <v>12043189.70503</v>
      </c>
      <c r="D54" s="59">
        <v>1283222.5</v>
      </c>
      <c r="E54" s="59">
        <v>3525747.5</v>
      </c>
      <c r="F54" s="59">
        <v>8517442.2050300203</v>
      </c>
      <c r="G54" s="59">
        <v>49.833889007568402</v>
      </c>
      <c r="H54" s="59">
        <v>-2921434715.8288202</v>
      </c>
      <c r="I54" s="59">
        <v>0</v>
      </c>
      <c r="J54" s="59">
        <v>0</v>
      </c>
      <c r="K54" s="59">
        <v>0</v>
      </c>
      <c r="L54" s="59">
        <v>101</v>
      </c>
      <c r="M54" s="59">
        <v>0</v>
      </c>
      <c r="N54" s="59">
        <v>0</v>
      </c>
      <c r="O54" s="59">
        <v>0</v>
      </c>
      <c r="P54" s="59">
        <v>0</v>
      </c>
      <c r="Q54" s="59">
        <v>0</v>
      </c>
      <c r="R54" s="59">
        <v>2</v>
      </c>
      <c r="S54" s="59">
        <v>0</v>
      </c>
      <c r="T54" s="59">
        <f t="shared" si="0"/>
        <v>0</v>
      </c>
      <c r="U54" s="59">
        <f t="shared" si="1"/>
        <v>0</v>
      </c>
      <c r="V54" s="59">
        <f t="shared" si="2"/>
        <v>0</v>
      </c>
      <c r="W54" s="59">
        <f t="shared" si="3"/>
        <v>0</v>
      </c>
      <c r="X54" s="59">
        <f t="shared" si="4"/>
        <v>0</v>
      </c>
      <c r="Y54" s="59">
        <f t="shared" si="5"/>
        <v>0</v>
      </c>
      <c r="Z54" s="59">
        <f t="shared" si="6"/>
        <v>0</v>
      </c>
      <c r="AA54" s="59">
        <f t="shared" si="7"/>
        <v>0</v>
      </c>
      <c r="AB54" s="59">
        <f t="shared" si="8"/>
        <v>0</v>
      </c>
      <c r="AC54" s="59">
        <f t="shared" si="9"/>
        <v>0</v>
      </c>
      <c r="AD54" s="166">
        <f t="shared" si="51"/>
        <v>1</v>
      </c>
      <c r="AE54" s="169">
        <f t="shared" si="10"/>
        <v>1</v>
      </c>
      <c r="AF54" s="169">
        <f t="shared" si="11"/>
        <v>0</v>
      </c>
      <c r="AG54" s="169">
        <f t="shared" si="12"/>
        <v>0</v>
      </c>
      <c r="AH54" s="169">
        <f t="shared" si="13"/>
        <v>1</v>
      </c>
      <c r="AI54" s="169">
        <f t="shared" si="14"/>
        <v>0</v>
      </c>
      <c r="AJ54" s="169">
        <f t="shared" si="15"/>
        <v>0</v>
      </c>
      <c r="AK54" s="169">
        <f t="shared" si="16"/>
        <v>0</v>
      </c>
      <c r="AL54" s="169">
        <f t="shared" si="17"/>
        <v>1</v>
      </c>
      <c r="AM54" s="169">
        <f t="shared" si="18"/>
        <v>0</v>
      </c>
      <c r="AN54" s="169">
        <f t="shared" si="19"/>
        <v>0</v>
      </c>
      <c r="AO54" s="169">
        <f t="shared" si="20"/>
        <v>1</v>
      </c>
      <c r="AP54" s="169">
        <f t="shared" si="21"/>
        <v>0</v>
      </c>
      <c r="AQ54" s="169">
        <f t="shared" si="22"/>
        <v>0</v>
      </c>
      <c r="AR54" s="169">
        <f t="shared" si="23"/>
        <v>0</v>
      </c>
      <c r="AS54" s="169">
        <f t="shared" si="24"/>
        <v>0</v>
      </c>
      <c r="AT54" s="169">
        <f t="shared" si="25"/>
        <v>0</v>
      </c>
      <c r="AU54" s="169">
        <f t="shared" si="26"/>
        <v>0</v>
      </c>
      <c r="AV54" s="169">
        <f t="shared" si="27"/>
        <v>1</v>
      </c>
      <c r="AW54" s="169">
        <f t="shared" si="28"/>
        <v>0</v>
      </c>
      <c r="AX54" s="169">
        <f t="shared" si="29"/>
        <v>0</v>
      </c>
      <c r="AY54" s="169">
        <f t="shared" si="43"/>
        <v>0</v>
      </c>
      <c r="AZ54" s="169">
        <f t="shared" si="30"/>
        <v>0</v>
      </c>
      <c r="BA54" s="169">
        <f t="shared" si="31"/>
        <v>0</v>
      </c>
      <c r="BB54" s="169">
        <f t="shared" si="32"/>
        <v>1</v>
      </c>
      <c r="BC54" s="169">
        <f t="shared" si="33"/>
        <v>0</v>
      </c>
      <c r="BD54" s="169">
        <f t="shared" si="34"/>
        <v>1</v>
      </c>
      <c r="BE54" s="169">
        <f t="shared" si="35"/>
        <v>0</v>
      </c>
      <c r="BF54" s="169">
        <f t="shared" si="36"/>
        <v>0</v>
      </c>
      <c r="BG54" s="169">
        <f t="shared" si="37"/>
        <v>0</v>
      </c>
      <c r="BH54" s="169">
        <f t="shared" si="38"/>
        <v>0</v>
      </c>
      <c r="BI54" s="169">
        <f t="shared" si="39"/>
        <v>0</v>
      </c>
      <c r="BJ54" s="169">
        <f t="shared" si="40"/>
        <v>0</v>
      </c>
      <c r="BK54" s="167">
        <f t="shared" si="41"/>
        <v>0</v>
      </c>
      <c r="BL54" s="169">
        <f t="shared" si="44"/>
        <v>0</v>
      </c>
      <c r="BM54" s="169">
        <f t="shared" si="45"/>
        <v>1</v>
      </c>
      <c r="BN54" s="169">
        <f t="shared" si="46"/>
        <v>1</v>
      </c>
      <c r="BO54" s="169">
        <f t="shared" si="47"/>
        <v>0</v>
      </c>
      <c r="BP54" s="36">
        <f t="shared" si="48"/>
        <v>1</v>
      </c>
      <c r="BQ54">
        <f t="shared" si="49"/>
        <v>0</v>
      </c>
      <c r="BR54" s="36">
        <f t="shared" si="50"/>
        <v>0</v>
      </c>
      <c r="BS54" t="e">
        <f t="shared" si="42"/>
        <v>#N/A</v>
      </c>
    </row>
    <row r="55" spans="1:71">
      <c r="A55" s="59">
        <v>159</v>
      </c>
      <c r="B55" s="59">
        <v>121232</v>
      </c>
      <c r="C55" s="160">
        <v>3571428.5562232998</v>
      </c>
      <c r="D55" s="59">
        <v>803750</v>
      </c>
      <c r="E55" s="59">
        <v>803750</v>
      </c>
      <c r="F55" s="59">
        <v>2767678.5562232998</v>
      </c>
      <c r="G55" s="59">
        <v>50</v>
      </c>
      <c r="H55" s="59">
        <v>-2387149483.55935</v>
      </c>
      <c r="I55" s="59">
        <v>444</v>
      </c>
      <c r="J55" s="59">
        <v>0</v>
      </c>
      <c r="K55" s="59">
        <v>0</v>
      </c>
      <c r="L55" s="59">
        <v>0</v>
      </c>
      <c r="M55" s="59">
        <v>0</v>
      </c>
      <c r="N55" s="59">
        <v>0</v>
      </c>
      <c r="O55" s="59">
        <v>0</v>
      </c>
      <c r="P55" s="59">
        <v>0</v>
      </c>
      <c r="Q55" s="59">
        <v>0</v>
      </c>
      <c r="R55" s="59">
        <v>1</v>
      </c>
      <c r="S55" s="59">
        <v>0</v>
      </c>
      <c r="T55" s="59">
        <f t="shared" si="0"/>
        <v>1</v>
      </c>
      <c r="U55" s="59">
        <f t="shared" si="1"/>
        <v>0</v>
      </c>
      <c r="V55" s="59">
        <f t="shared" si="2"/>
        <v>0</v>
      </c>
      <c r="W55" s="59">
        <f t="shared" si="3"/>
        <v>0</v>
      </c>
      <c r="X55" s="59">
        <f t="shared" si="4"/>
        <v>0</v>
      </c>
      <c r="Y55" s="59">
        <f t="shared" si="5"/>
        <v>0</v>
      </c>
      <c r="Z55" s="59">
        <f t="shared" si="6"/>
        <v>0</v>
      </c>
      <c r="AA55" s="59">
        <f t="shared" si="7"/>
        <v>0</v>
      </c>
      <c r="AB55" s="59">
        <f t="shared" si="8"/>
        <v>0</v>
      </c>
      <c r="AC55" s="59">
        <f t="shared" si="9"/>
        <v>0</v>
      </c>
      <c r="AD55" s="166">
        <f t="shared" si="51"/>
        <v>0</v>
      </c>
      <c r="AE55" s="169">
        <f t="shared" si="10"/>
        <v>0</v>
      </c>
      <c r="AF55" s="169">
        <f t="shared" si="11"/>
        <v>0</v>
      </c>
      <c r="AG55" s="169">
        <f t="shared" si="12"/>
        <v>0</v>
      </c>
      <c r="AH55" s="169">
        <f t="shared" si="13"/>
        <v>1</v>
      </c>
      <c r="AI55" s="169">
        <f t="shared" si="14"/>
        <v>0</v>
      </c>
      <c r="AJ55" s="169">
        <f t="shared" si="15"/>
        <v>0</v>
      </c>
      <c r="AK55" s="169">
        <f t="shared" si="16"/>
        <v>0</v>
      </c>
      <c r="AL55" s="169">
        <f t="shared" si="17"/>
        <v>1</v>
      </c>
      <c r="AM55" s="169">
        <f t="shared" si="18"/>
        <v>0</v>
      </c>
      <c r="AN55" s="169">
        <f t="shared" si="19"/>
        <v>0</v>
      </c>
      <c r="AO55" s="169">
        <f t="shared" si="20"/>
        <v>1</v>
      </c>
      <c r="AP55" s="169">
        <f t="shared" si="21"/>
        <v>0</v>
      </c>
      <c r="AQ55" s="169">
        <f t="shared" si="22"/>
        <v>0</v>
      </c>
      <c r="AR55" s="169">
        <f t="shared" si="23"/>
        <v>0</v>
      </c>
      <c r="AS55" s="169">
        <f t="shared" si="24"/>
        <v>0</v>
      </c>
      <c r="AT55" s="169">
        <f t="shared" si="25"/>
        <v>0</v>
      </c>
      <c r="AU55" s="169">
        <f t="shared" si="26"/>
        <v>0</v>
      </c>
      <c r="AV55" s="169">
        <f t="shared" si="27"/>
        <v>1</v>
      </c>
      <c r="AW55" s="169">
        <f t="shared" si="28"/>
        <v>1</v>
      </c>
      <c r="AX55" s="169">
        <f t="shared" si="29"/>
        <v>0</v>
      </c>
      <c r="AY55" s="169">
        <f t="shared" si="43"/>
        <v>1</v>
      </c>
      <c r="AZ55" s="169">
        <f t="shared" si="30"/>
        <v>0</v>
      </c>
      <c r="BA55" s="169">
        <f t="shared" si="31"/>
        <v>0</v>
      </c>
      <c r="BB55" s="169">
        <f t="shared" si="32"/>
        <v>1</v>
      </c>
      <c r="BC55" s="169">
        <f t="shared" si="33"/>
        <v>0</v>
      </c>
      <c r="BD55" s="169">
        <f t="shared" si="34"/>
        <v>1</v>
      </c>
      <c r="BE55" s="169">
        <f t="shared" si="35"/>
        <v>0</v>
      </c>
      <c r="BF55" s="169">
        <f t="shared" si="36"/>
        <v>0</v>
      </c>
      <c r="BG55" s="169">
        <f t="shared" si="37"/>
        <v>0</v>
      </c>
      <c r="BH55" s="169">
        <f t="shared" si="38"/>
        <v>0</v>
      </c>
      <c r="BI55" s="169">
        <f t="shared" si="39"/>
        <v>0</v>
      </c>
      <c r="BJ55" s="169">
        <f t="shared" si="40"/>
        <v>0</v>
      </c>
      <c r="BK55" s="167">
        <f t="shared" si="41"/>
        <v>1</v>
      </c>
      <c r="BL55" s="169">
        <f t="shared" si="44"/>
        <v>1</v>
      </c>
      <c r="BM55" s="169">
        <f t="shared" si="45"/>
        <v>0</v>
      </c>
      <c r="BN55" s="169">
        <f t="shared" si="46"/>
        <v>1</v>
      </c>
      <c r="BO55" s="169">
        <f t="shared" si="47"/>
        <v>0</v>
      </c>
      <c r="BP55" s="36">
        <f t="shared" si="48"/>
        <v>0</v>
      </c>
      <c r="BQ55">
        <f t="shared" si="49"/>
        <v>0</v>
      </c>
      <c r="BR55" s="36">
        <f t="shared" si="50"/>
        <v>1</v>
      </c>
      <c r="BS55" t="e">
        <f t="shared" si="42"/>
        <v>#N/A</v>
      </c>
    </row>
    <row r="56" spans="1:71">
      <c r="A56" s="59">
        <v>438</v>
      </c>
      <c r="B56" s="59">
        <v>242322</v>
      </c>
      <c r="C56" s="160">
        <v>29000000.648200501</v>
      </c>
      <c r="D56" s="59">
        <v>5250000</v>
      </c>
      <c r="E56" s="59">
        <v>5250000</v>
      </c>
      <c r="F56" s="59">
        <v>23750000.648200501</v>
      </c>
      <c r="G56" s="59">
        <v>50</v>
      </c>
      <c r="H56" s="59">
        <v>-6735048562.4149399</v>
      </c>
      <c r="I56" s="59">
        <v>101</v>
      </c>
      <c r="J56" s="59">
        <v>0</v>
      </c>
      <c r="K56" s="59">
        <v>0</v>
      </c>
      <c r="L56" s="59">
        <v>0</v>
      </c>
      <c r="M56" s="59">
        <v>0</v>
      </c>
      <c r="N56" s="59">
        <v>0</v>
      </c>
      <c r="O56" s="59">
        <v>101</v>
      </c>
      <c r="P56" s="59">
        <v>0</v>
      </c>
      <c r="Q56" s="59">
        <v>0</v>
      </c>
      <c r="R56" s="59">
        <v>2</v>
      </c>
      <c r="S56" s="59">
        <v>1</v>
      </c>
      <c r="T56" s="59">
        <f t="shared" si="0"/>
        <v>0</v>
      </c>
      <c r="U56" s="59">
        <f t="shared" si="1"/>
        <v>0</v>
      </c>
      <c r="V56" s="59">
        <f t="shared" si="2"/>
        <v>0</v>
      </c>
      <c r="W56" s="59">
        <f t="shared" si="3"/>
        <v>0</v>
      </c>
      <c r="X56" s="59">
        <f t="shared" si="4"/>
        <v>0</v>
      </c>
      <c r="Y56" s="59">
        <f t="shared" si="5"/>
        <v>0</v>
      </c>
      <c r="Z56" s="59">
        <f t="shared" si="6"/>
        <v>0</v>
      </c>
      <c r="AA56" s="59">
        <f t="shared" si="7"/>
        <v>0</v>
      </c>
      <c r="AB56" s="59">
        <f t="shared" si="8"/>
        <v>0</v>
      </c>
      <c r="AC56" s="59">
        <f t="shared" si="9"/>
        <v>0</v>
      </c>
      <c r="AD56" s="166">
        <f t="shared" si="51"/>
        <v>2</v>
      </c>
      <c r="AE56" s="169">
        <f t="shared" si="10"/>
        <v>0</v>
      </c>
      <c r="AF56" s="169">
        <f t="shared" si="11"/>
        <v>1</v>
      </c>
      <c r="AG56" s="169">
        <f t="shared" si="12"/>
        <v>0</v>
      </c>
      <c r="AH56" s="169">
        <f t="shared" si="13"/>
        <v>1</v>
      </c>
      <c r="AI56" s="169">
        <f t="shared" si="14"/>
        <v>0</v>
      </c>
      <c r="AJ56" s="169">
        <f t="shared" si="15"/>
        <v>0</v>
      </c>
      <c r="AK56" s="169">
        <f t="shared" si="16"/>
        <v>0</v>
      </c>
      <c r="AL56" s="169">
        <f t="shared" si="17"/>
        <v>1</v>
      </c>
      <c r="AM56" s="169">
        <f t="shared" si="18"/>
        <v>0</v>
      </c>
      <c r="AN56" s="169">
        <f t="shared" si="19"/>
        <v>0</v>
      </c>
      <c r="AO56" s="169">
        <f t="shared" si="20"/>
        <v>1</v>
      </c>
      <c r="AP56" s="169">
        <f t="shared" si="21"/>
        <v>0</v>
      </c>
      <c r="AQ56" s="169">
        <f t="shared" si="22"/>
        <v>0</v>
      </c>
      <c r="AR56" s="169">
        <f t="shared" si="23"/>
        <v>0</v>
      </c>
      <c r="AS56" s="169">
        <f t="shared" si="24"/>
        <v>0</v>
      </c>
      <c r="AT56" s="169">
        <f t="shared" si="25"/>
        <v>0</v>
      </c>
      <c r="AU56" s="169">
        <f t="shared" si="26"/>
        <v>0</v>
      </c>
      <c r="AV56" s="169">
        <f t="shared" si="27"/>
        <v>1</v>
      </c>
      <c r="AW56" s="169">
        <f t="shared" si="28"/>
        <v>0</v>
      </c>
      <c r="AX56" s="169">
        <f t="shared" si="29"/>
        <v>0</v>
      </c>
      <c r="AY56" s="169">
        <f t="shared" si="43"/>
        <v>0</v>
      </c>
      <c r="AZ56" s="169">
        <f t="shared" si="30"/>
        <v>0</v>
      </c>
      <c r="BA56" s="169">
        <f t="shared" si="31"/>
        <v>0</v>
      </c>
      <c r="BB56" s="169">
        <f t="shared" si="32"/>
        <v>1</v>
      </c>
      <c r="BC56" s="169">
        <f t="shared" si="33"/>
        <v>0</v>
      </c>
      <c r="BD56" s="169">
        <f t="shared" si="34"/>
        <v>1</v>
      </c>
      <c r="BE56" s="169">
        <f t="shared" si="35"/>
        <v>0</v>
      </c>
      <c r="BF56" s="169">
        <f t="shared" si="36"/>
        <v>0</v>
      </c>
      <c r="BG56" s="169">
        <f t="shared" si="37"/>
        <v>0</v>
      </c>
      <c r="BH56" s="169">
        <f t="shared" si="38"/>
        <v>0</v>
      </c>
      <c r="BI56" s="169">
        <f t="shared" si="39"/>
        <v>0</v>
      </c>
      <c r="BJ56" s="169">
        <f t="shared" si="40"/>
        <v>0</v>
      </c>
      <c r="BK56" s="167">
        <f t="shared" si="41"/>
        <v>0</v>
      </c>
      <c r="BL56" s="169">
        <f t="shared" si="44"/>
        <v>0</v>
      </c>
      <c r="BM56" s="169">
        <f t="shared" si="45"/>
        <v>1</v>
      </c>
      <c r="BN56" s="169">
        <f t="shared" si="46"/>
        <v>0</v>
      </c>
      <c r="BO56" s="169">
        <f t="shared" si="47"/>
        <v>1</v>
      </c>
      <c r="BP56" s="36">
        <f t="shared" si="48"/>
        <v>1</v>
      </c>
      <c r="BQ56">
        <f t="shared" si="49"/>
        <v>0</v>
      </c>
      <c r="BR56" s="36">
        <f t="shared" si="50"/>
        <v>0</v>
      </c>
      <c r="BS56" t="e">
        <f t="shared" si="42"/>
        <v>#N/A</v>
      </c>
    </row>
    <row r="57" spans="1:71">
      <c r="A57" s="59">
        <v>414</v>
      </c>
      <c r="B57" s="59">
        <v>241111</v>
      </c>
      <c r="C57" s="160">
        <v>49468751.105712697</v>
      </c>
      <c r="D57" s="59">
        <v>3625000</v>
      </c>
      <c r="E57" s="59">
        <v>6750000</v>
      </c>
      <c r="F57" s="59">
        <v>42718751.105712697</v>
      </c>
      <c r="G57" s="59">
        <v>50</v>
      </c>
      <c r="H57" s="59">
        <v>-6497708629.6110897</v>
      </c>
      <c r="I57" s="59">
        <v>0</v>
      </c>
      <c r="J57" s="59">
        <v>0</v>
      </c>
      <c r="K57" s="59">
        <v>0</v>
      </c>
      <c r="L57" s="59">
        <v>101</v>
      </c>
      <c r="M57" s="59">
        <v>0</v>
      </c>
      <c r="N57" s="59">
        <v>0</v>
      </c>
      <c r="O57" s="59">
        <v>101</v>
      </c>
      <c r="P57" s="59">
        <v>0</v>
      </c>
      <c r="Q57" s="59">
        <v>0</v>
      </c>
      <c r="R57" s="59">
        <v>1</v>
      </c>
      <c r="S57" s="59">
        <v>1</v>
      </c>
      <c r="T57" s="59">
        <f t="shared" si="0"/>
        <v>0</v>
      </c>
      <c r="U57" s="59">
        <f t="shared" si="1"/>
        <v>0</v>
      </c>
      <c r="V57" s="59">
        <f t="shared" si="2"/>
        <v>0</v>
      </c>
      <c r="W57" s="59">
        <f t="shared" si="3"/>
        <v>0</v>
      </c>
      <c r="X57" s="59">
        <f t="shared" si="4"/>
        <v>0</v>
      </c>
      <c r="Y57" s="59">
        <f t="shared" si="5"/>
        <v>0</v>
      </c>
      <c r="Z57" s="59">
        <f t="shared" si="6"/>
        <v>0</v>
      </c>
      <c r="AA57" s="59">
        <f t="shared" si="7"/>
        <v>0</v>
      </c>
      <c r="AB57" s="59">
        <f t="shared" si="8"/>
        <v>0</v>
      </c>
      <c r="AC57" s="59">
        <f t="shared" si="9"/>
        <v>0</v>
      </c>
      <c r="AD57" s="166">
        <f t="shared" si="51"/>
        <v>2</v>
      </c>
      <c r="AE57" s="169">
        <f t="shared" si="10"/>
        <v>0</v>
      </c>
      <c r="AF57" s="169">
        <f t="shared" si="11"/>
        <v>1</v>
      </c>
      <c r="AG57" s="169">
        <f t="shared" si="12"/>
        <v>0</v>
      </c>
      <c r="AH57" s="169">
        <f t="shared" si="13"/>
        <v>1</v>
      </c>
      <c r="AI57" s="169">
        <f t="shared" si="14"/>
        <v>0</v>
      </c>
      <c r="AJ57" s="169">
        <f t="shared" si="15"/>
        <v>0</v>
      </c>
      <c r="AK57" s="169">
        <f t="shared" si="16"/>
        <v>0</v>
      </c>
      <c r="AL57" s="169">
        <f t="shared" si="17"/>
        <v>1</v>
      </c>
      <c r="AM57" s="169">
        <f t="shared" si="18"/>
        <v>0</v>
      </c>
      <c r="AN57" s="169">
        <f t="shared" si="19"/>
        <v>0</v>
      </c>
      <c r="AO57" s="169">
        <f t="shared" si="20"/>
        <v>1</v>
      </c>
      <c r="AP57" s="169">
        <f t="shared" si="21"/>
        <v>0</v>
      </c>
      <c r="AQ57" s="169">
        <f t="shared" si="22"/>
        <v>0</v>
      </c>
      <c r="AR57" s="169">
        <f t="shared" si="23"/>
        <v>0</v>
      </c>
      <c r="AS57" s="169">
        <f t="shared" si="24"/>
        <v>0</v>
      </c>
      <c r="AT57" s="169">
        <f t="shared" si="25"/>
        <v>0</v>
      </c>
      <c r="AU57" s="169">
        <f t="shared" si="26"/>
        <v>0</v>
      </c>
      <c r="AV57" s="169">
        <f t="shared" si="27"/>
        <v>1</v>
      </c>
      <c r="AW57" s="169">
        <f t="shared" si="28"/>
        <v>0</v>
      </c>
      <c r="AX57" s="169">
        <f t="shared" si="29"/>
        <v>0</v>
      </c>
      <c r="AY57" s="169">
        <f t="shared" si="43"/>
        <v>0</v>
      </c>
      <c r="AZ57" s="169">
        <f t="shared" si="30"/>
        <v>0</v>
      </c>
      <c r="BA57" s="169">
        <f t="shared" si="31"/>
        <v>0</v>
      </c>
      <c r="BB57" s="169">
        <f t="shared" si="32"/>
        <v>1</v>
      </c>
      <c r="BC57" s="169">
        <f t="shared" si="33"/>
        <v>0</v>
      </c>
      <c r="BD57" s="169">
        <f t="shared" si="34"/>
        <v>1</v>
      </c>
      <c r="BE57" s="169">
        <f t="shared" si="35"/>
        <v>0</v>
      </c>
      <c r="BF57" s="169">
        <f t="shared" si="36"/>
        <v>0</v>
      </c>
      <c r="BG57" s="169">
        <f t="shared" si="37"/>
        <v>0</v>
      </c>
      <c r="BH57" s="169">
        <f t="shared" si="38"/>
        <v>0</v>
      </c>
      <c r="BI57" s="169">
        <f t="shared" si="39"/>
        <v>0</v>
      </c>
      <c r="BJ57" s="169">
        <f t="shared" si="40"/>
        <v>0</v>
      </c>
      <c r="BK57" s="167">
        <f t="shared" si="41"/>
        <v>0</v>
      </c>
      <c r="BL57" s="169">
        <f t="shared" si="44"/>
        <v>1</v>
      </c>
      <c r="BM57" s="169">
        <f t="shared" si="45"/>
        <v>0</v>
      </c>
      <c r="BN57" s="169">
        <f t="shared" si="46"/>
        <v>0</v>
      </c>
      <c r="BO57" s="169">
        <f t="shared" si="47"/>
        <v>1</v>
      </c>
      <c r="BP57" s="36">
        <f t="shared" si="48"/>
        <v>1</v>
      </c>
      <c r="BQ57">
        <f t="shared" si="49"/>
        <v>0</v>
      </c>
      <c r="BR57" s="36">
        <f t="shared" si="50"/>
        <v>0</v>
      </c>
      <c r="BS57" t="e">
        <f t="shared" si="42"/>
        <v>#N/A</v>
      </c>
    </row>
    <row r="58" spans="1:71">
      <c r="A58" s="59">
        <v>323</v>
      </c>
      <c r="B58" s="59">
        <v>181481</v>
      </c>
      <c r="C58" s="160">
        <v>317857141.503874</v>
      </c>
      <c r="D58" s="59">
        <v>19411178.0625</v>
      </c>
      <c r="E58" s="59">
        <v>22286178</v>
      </c>
      <c r="F58" s="59">
        <v>295570963.503874</v>
      </c>
      <c r="G58" s="59">
        <v>50</v>
      </c>
      <c r="H58" s="59">
        <v>-4281049442.7256198</v>
      </c>
      <c r="I58" s="59">
        <v>0</v>
      </c>
      <c r="J58" s="59">
        <v>0</v>
      </c>
      <c r="K58" s="59">
        <v>0</v>
      </c>
      <c r="L58" s="59">
        <v>444</v>
      </c>
      <c r="M58" s="59">
        <v>415</v>
      </c>
      <c r="N58" s="59">
        <v>0</v>
      </c>
      <c r="O58" s="59">
        <v>403</v>
      </c>
      <c r="P58" s="59">
        <v>0</v>
      </c>
      <c r="Q58" s="59">
        <v>0</v>
      </c>
      <c r="R58" s="59">
        <v>2</v>
      </c>
      <c r="S58" s="59">
        <v>0</v>
      </c>
      <c r="T58" s="59">
        <f t="shared" si="0"/>
        <v>2</v>
      </c>
      <c r="U58" s="59">
        <f t="shared" si="1"/>
        <v>0</v>
      </c>
      <c r="V58" s="59">
        <f t="shared" si="2"/>
        <v>0</v>
      </c>
      <c r="W58" s="59">
        <f t="shared" si="3"/>
        <v>1</v>
      </c>
      <c r="X58" s="59">
        <f t="shared" si="4"/>
        <v>0</v>
      </c>
      <c r="Y58" s="59">
        <f t="shared" si="5"/>
        <v>0</v>
      </c>
      <c r="Z58" s="59">
        <f t="shared" si="6"/>
        <v>0</v>
      </c>
      <c r="AA58" s="59">
        <f t="shared" si="7"/>
        <v>0</v>
      </c>
      <c r="AB58" s="59">
        <f t="shared" si="8"/>
        <v>0</v>
      </c>
      <c r="AC58" s="59">
        <f t="shared" si="9"/>
        <v>0</v>
      </c>
      <c r="AD58" s="166">
        <f t="shared" si="51"/>
        <v>0</v>
      </c>
      <c r="AE58" s="169">
        <f t="shared" si="10"/>
        <v>0</v>
      </c>
      <c r="AF58" s="169">
        <f t="shared" si="11"/>
        <v>0</v>
      </c>
      <c r="AG58" s="169">
        <f t="shared" si="12"/>
        <v>0</v>
      </c>
      <c r="AH58" s="169">
        <f t="shared" si="13"/>
        <v>1</v>
      </c>
      <c r="AI58" s="169">
        <f t="shared" si="14"/>
        <v>0</v>
      </c>
      <c r="AJ58" s="169">
        <f t="shared" si="15"/>
        <v>0</v>
      </c>
      <c r="AK58" s="169">
        <f t="shared" si="16"/>
        <v>0</v>
      </c>
      <c r="AL58" s="169">
        <f t="shared" si="17"/>
        <v>1</v>
      </c>
      <c r="AM58" s="169">
        <f t="shared" si="18"/>
        <v>0</v>
      </c>
      <c r="AN58" s="169">
        <f t="shared" si="19"/>
        <v>0</v>
      </c>
      <c r="AO58" s="169">
        <f t="shared" si="20"/>
        <v>1</v>
      </c>
      <c r="AP58" s="169">
        <f t="shared" si="21"/>
        <v>0</v>
      </c>
      <c r="AQ58" s="169">
        <f t="shared" si="22"/>
        <v>0</v>
      </c>
      <c r="AR58" s="169">
        <f t="shared" si="23"/>
        <v>0</v>
      </c>
      <c r="AS58" s="169">
        <f t="shared" si="24"/>
        <v>0</v>
      </c>
      <c r="AT58" s="169">
        <f t="shared" si="25"/>
        <v>0</v>
      </c>
      <c r="AU58" s="169">
        <f t="shared" si="26"/>
        <v>0</v>
      </c>
      <c r="AV58" s="169">
        <f t="shared" si="27"/>
        <v>1</v>
      </c>
      <c r="AW58" s="169">
        <f t="shared" si="28"/>
        <v>1</v>
      </c>
      <c r="AX58" s="169">
        <f t="shared" si="29"/>
        <v>1</v>
      </c>
      <c r="AY58" s="169">
        <f t="shared" si="43"/>
        <v>0</v>
      </c>
      <c r="AZ58" s="169">
        <f t="shared" si="30"/>
        <v>0</v>
      </c>
      <c r="BA58" s="169">
        <f t="shared" si="31"/>
        <v>0</v>
      </c>
      <c r="BB58" s="169">
        <f t="shared" si="32"/>
        <v>1</v>
      </c>
      <c r="BC58" s="169">
        <f t="shared" si="33"/>
        <v>1</v>
      </c>
      <c r="BD58" s="169">
        <f t="shared" si="34"/>
        <v>0</v>
      </c>
      <c r="BE58" s="169">
        <f t="shared" si="35"/>
        <v>0</v>
      </c>
      <c r="BF58" s="169">
        <f t="shared" si="36"/>
        <v>0</v>
      </c>
      <c r="BG58" s="169">
        <f t="shared" si="37"/>
        <v>1</v>
      </c>
      <c r="BH58" s="169">
        <f t="shared" si="38"/>
        <v>0</v>
      </c>
      <c r="BI58" s="169">
        <f t="shared" si="39"/>
        <v>0</v>
      </c>
      <c r="BJ58" s="169">
        <f t="shared" si="40"/>
        <v>0</v>
      </c>
      <c r="BK58" s="167">
        <f t="shared" si="41"/>
        <v>0</v>
      </c>
      <c r="BL58" s="169">
        <f t="shared" si="44"/>
        <v>0</v>
      </c>
      <c r="BM58" s="169">
        <f t="shared" si="45"/>
        <v>1</v>
      </c>
      <c r="BN58" s="169">
        <f t="shared" si="46"/>
        <v>1</v>
      </c>
      <c r="BO58" s="169">
        <f t="shared" si="47"/>
        <v>0</v>
      </c>
      <c r="BP58" s="36">
        <f t="shared" si="48"/>
        <v>0</v>
      </c>
      <c r="BQ58">
        <f t="shared" si="49"/>
        <v>0</v>
      </c>
      <c r="BR58" s="36">
        <f t="shared" si="50"/>
        <v>1</v>
      </c>
      <c r="BS58" t="e">
        <f t="shared" si="42"/>
        <v>#N/A</v>
      </c>
    </row>
    <row r="59" spans="1:71">
      <c r="A59" s="59">
        <v>182</v>
      </c>
      <c r="B59" s="59">
        <v>122441</v>
      </c>
      <c r="C59" s="160">
        <v>13348214.501363</v>
      </c>
      <c r="D59" s="59">
        <v>17919664</v>
      </c>
      <c r="E59" s="59">
        <v>18857164</v>
      </c>
      <c r="F59" s="59">
        <v>-5508949.4986370197</v>
      </c>
      <c r="G59" s="59">
        <v>53.5714302062988</v>
      </c>
      <c r="H59" s="59">
        <v>-2783024681.2171798</v>
      </c>
      <c r="I59" s="59">
        <v>0</v>
      </c>
      <c r="J59" s="59">
        <v>0</v>
      </c>
      <c r="K59" s="59">
        <v>0</v>
      </c>
      <c r="L59" s="59">
        <v>403</v>
      </c>
      <c r="M59" s="59">
        <v>0</v>
      </c>
      <c r="N59" s="59">
        <v>0</v>
      </c>
      <c r="O59" s="59">
        <v>0</v>
      </c>
      <c r="P59" s="59">
        <v>0</v>
      </c>
      <c r="Q59" s="59">
        <v>0</v>
      </c>
      <c r="R59" s="59">
        <v>2</v>
      </c>
      <c r="S59" s="59">
        <v>1</v>
      </c>
      <c r="T59" s="59">
        <f t="shared" si="0"/>
        <v>1</v>
      </c>
      <c r="U59" s="59">
        <f t="shared" si="1"/>
        <v>0</v>
      </c>
      <c r="V59" s="59">
        <f t="shared" si="2"/>
        <v>0</v>
      </c>
      <c r="W59" s="59">
        <f t="shared" si="3"/>
        <v>0</v>
      </c>
      <c r="X59" s="59">
        <f t="shared" si="4"/>
        <v>0</v>
      </c>
      <c r="Y59" s="59">
        <f t="shared" si="5"/>
        <v>0</v>
      </c>
      <c r="Z59" s="59">
        <f t="shared" si="6"/>
        <v>0</v>
      </c>
      <c r="AA59" s="59">
        <f t="shared" si="7"/>
        <v>0</v>
      </c>
      <c r="AB59" s="59">
        <f t="shared" si="8"/>
        <v>0</v>
      </c>
      <c r="AC59" s="59">
        <f t="shared" si="9"/>
        <v>0</v>
      </c>
      <c r="AD59" s="166">
        <f t="shared" si="51"/>
        <v>0</v>
      </c>
      <c r="AE59" s="169">
        <f t="shared" si="10"/>
        <v>0</v>
      </c>
      <c r="AF59" s="169">
        <f t="shared" si="11"/>
        <v>0</v>
      </c>
      <c r="AG59" s="169">
        <f t="shared" si="12"/>
        <v>0</v>
      </c>
      <c r="AH59" s="169">
        <f t="shared" si="13"/>
        <v>1</v>
      </c>
      <c r="AI59" s="169">
        <f t="shared" si="14"/>
        <v>0</v>
      </c>
      <c r="AJ59" s="169">
        <f t="shared" si="15"/>
        <v>0</v>
      </c>
      <c r="AK59" s="169">
        <f t="shared" si="16"/>
        <v>0</v>
      </c>
      <c r="AL59" s="169">
        <f t="shared" si="17"/>
        <v>1</v>
      </c>
      <c r="AM59" s="169">
        <f t="shared" si="18"/>
        <v>0</v>
      </c>
      <c r="AN59" s="169">
        <f t="shared" si="19"/>
        <v>0</v>
      </c>
      <c r="AO59" s="169">
        <f t="shared" si="20"/>
        <v>1</v>
      </c>
      <c r="AP59" s="169">
        <f t="shared" si="21"/>
        <v>0</v>
      </c>
      <c r="AQ59" s="169">
        <f t="shared" si="22"/>
        <v>0</v>
      </c>
      <c r="AR59" s="169">
        <f t="shared" si="23"/>
        <v>0</v>
      </c>
      <c r="AS59" s="169">
        <f t="shared" si="24"/>
        <v>0</v>
      </c>
      <c r="AT59" s="169">
        <f t="shared" si="25"/>
        <v>0</v>
      </c>
      <c r="AU59" s="169">
        <f t="shared" si="26"/>
        <v>0</v>
      </c>
      <c r="AV59" s="169">
        <f t="shared" si="27"/>
        <v>1</v>
      </c>
      <c r="AW59" s="169">
        <f t="shared" si="28"/>
        <v>1</v>
      </c>
      <c r="AX59" s="169">
        <f t="shared" si="29"/>
        <v>0</v>
      </c>
      <c r="AY59" s="169">
        <f t="shared" si="43"/>
        <v>1</v>
      </c>
      <c r="AZ59" s="169">
        <f t="shared" si="30"/>
        <v>0</v>
      </c>
      <c r="BA59" s="169">
        <f t="shared" si="31"/>
        <v>0</v>
      </c>
      <c r="BB59" s="169">
        <f t="shared" si="32"/>
        <v>1</v>
      </c>
      <c r="BC59" s="169">
        <f t="shared" si="33"/>
        <v>0</v>
      </c>
      <c r="BD59" s="169">
        <f t="shared" si="34"/>
        <v>1</v>
      </c>
      <c r="BE59" s="169">
        <f t="shared" si="35"/>
        <v>0</v>
      </c>
      <c r="BF59" s="169">
        <f t="shared" si="36"/>
        <v>0</v>
      </c>
      <c r="BG59" s="169">
        <f t="shared" si="37"/>
        <v>1</v>
      </c>
      <c r="BH59" s="169">
        <f t="shared" si="38"/>
        <v>0</v>
      </c>
      <c r="BI59" s="169">
        <f t="shared" si="39"/>
        <v>0</v>
      </c>
      <c r="BJ59" s="169">
        <f t="shared" si="40"/>
        <v>0</v>
      </c>
      <c r="BK59" s="167">
        <f t="shared" si="41"/>
        <v>0</v>
      </c>
      <c r="BL59" s="169">
        <f t="shared" si="44"/>
        <v>0</v>
      </c>
      <c r="BM59" s="169">
        <f t="shared" si="45"/>
        <v>1</v>
      </c>
      <c r="BN59" s="169">
        <f t="shared" si="46"/>
        <v>0</v>
      </c>
      <c r="BO59" s="169">
        <f t="shared" si="47"/>
        <v>1</v>
      </c>
      <c r="BP59" s="36">
        <f t="shared" si="48"/>
        <v>0</v>
      </c>
      <c r="BQ59">
        <f t="shared" si="49"/>
        <v>0</v>
      </c>
      <c r="BR59" s="36">
        <f t="shared" si="50"/>
        <v>1</v>
      </c>
      <c r="BS59" t="e">
        <f t="shared" si="42"/>
        <v>#N/A</v>
      </c>
    </row>
    <row r="60" spans="1:71">
      <c r="A60" s="59">
        <v>120</v>
      </c>
      <c r="B60" s="59">
        <v>111123</v>
      </c>
      <c r="C60" s="160">
        <v>35615763.877043799</v>
      </c>
      <c r="D60" s="59">
        <v>9121429</v>
      </c>
      <c r="E60" s="59">
        <v>10597619.5</v>
      </c>
      <c r="F60" s="59">
        <v>25018144.377043799</v>
      </c>
      <c r="G60" s="59">
        <v>54.761907577514599</v>
      </c>
      <c r="H60" s="59">
        <v>-1843177467.5838399</v>
      </c>
      <c r="I60" s="59">
        <v>202</v>
      </c>
      <c r="J60" s="59">
        <v>0</v>
      </c>
      <c r="K60" s="59">
        <v>0</v>
      </c>
      <c r="L60" s="59">
        <v>102</v>
      </c>
      <c r="M60" s="59">
        <v>201</v>
      </c>
      <c r="N60" s="59">
        <v>0</v>
      </c>
      <c r="O60" s="59">
        <v>0</v>
      </c>
      <c r="P60" s="59">
        <v>0</v>
      </c>
      <c r="Q60" s="59">
        <v>0</v>
      </c>
      <c r="R60" s="59">
        <v>2</v>
      </c>
      <c r="S60" s="59">
        <v>0</v>
      </c>
      <c r="T60" s="59">
        <f t="shared" si="0"/>
        <v>0</v>
      </c>
      <c r="U60" s="59">
        <f t="shared" si="1"/>
        <v>0</v>
      </c>
      <c r="V60" s="59">
        <f t="shared" si="2"/>
        <v>1</v>
      </c>
      <c r="W60" s="59">
        <f t="shared" si="3"/>
        <v>0</v>
      </c>
      <c r="X60" s="59">
        <f t="shared" si="4"/>
        <v>0</v>
      </c>
      <c r="Y60" s="59">
        <f t="shared" si="5"/>
        <v>1</v>
      </c>
      <c r="Z60" s="59">
        <f t="shared" si="6"/>
        <v>0</v>
      </c>
      <c r="AA60" s="59">
        <f t="shared" si="7"/>
        <v>0</v>
      </c>
      <c r="AB60" s="59">
        <f t="shared" si="8"/>
        <v>0</v>
      </c>
      <c r="AC60" s="59">
        <f t="shared" si="9"/>
        <v>0</v>
      </c>
      <c r="AD60" s="166">
        <f t="shared" si="51"/>
        <v>0</v>
      </c>
      <c r="AE60" s="169">
        <f t="shared" si="10"/>
        <v>0</v>
      </c>
      <c r="AF60" s="169">
        <f t="shared" si="11"/>
        <v>0</v>
      </c>
      <c r="AG60" s="169">
        <f t="shared" si="12"/>
        <v>0</v>
      </c>
      <c r="AH60" s="169">
        <f t="shared" si="13"/>
        <v>1</v>
      </c>
      <c r="AI60" s="169">
        <f t="shared" si="14"/>
        <v>0</v>
      </c>
      <c r="AJ60" s="169">
        <f t="shared" si="15"/>
        <v>0</v>
      </c>
      <c r="AK60" s="169">
        <f t="shared" si="16"/>
        <v>0</v>
      </c>
      <c r="AL60" s="169">
        <f t="shared" si="17"/>
        <v>1</v>
      </c>
      <c r="AM60" s="169">
        <f t="shared" si="18"/>
        <v>1</v>
      </c>
      <c r="AN60" s="169">
        <f t="shared" si="19"/>
        <v>1</v>
      </c>
      <c r="AO60" s="169">
        <f t="shared" si="20"/>
        <v>0</v>
      </c>
      <c r="AP60" s="169">
        <f t="shared" si="21"/>
        <v>0</v>
      </c>
      <c r="AQ60" s="169">
        <f t="shared" si="22"/>
        <v>1</v>
      </c>
      <c r="AR60" s="169">
        <f t="shared" si="23"/>
        <v>0</v>
      </c>
      <c r="AS60" s="169">
        <f t="shared" si="24"/>
        <v>0</v>
      </c>
      <c r="AT60" s="169">
        <f t="shared" si="25"/>
        <v>0</v>
      </c>
      <c r="AU60" s="169">
        <f t="shared" si="26"/>
        <v>0</v>
      </c>
      <c r="AV60" s="169">
        <f t="shared" si="27"/>
        <v>1</v>
      </c>
      <c r="AW60" s="169">
        <f t="shared" si="28"/>
        <v>0</v>
      </c>
      <c r="AX60" s="169">
        <f t="shared" si="29"/>
        <v>0</v>
      </c>
      <c r="AY60" s="169">
        <f t="shared" si="43"/>
        <v>0</v>
      </c>
      <c r="AZ60" s="169">
        <f t="shared" si="30"/>
        <v>0</v>
      </c>
      <c r="BA60" s="169">
        <f t="shared" si="31"/>
        <v>0</v>
      </c>
      <c r="BB60" s="169">
        <f t="shared" si="32"/>
        <v>1</v>
      </c>
      <c r="BC60" s="169">
        <f t="shared" si="33"/>
        <v>0</v>
      </c>
      <c r="BD60" s="169">
        <f t="shared" si="34"/>
        <v>1</v>
      </c>
      <c r="BE60" s="169">
        <f t="shared" si="35"/>
        <v>0</v>
      </c>
      <c r="BF60" s="169">
        <f t="shared" si="36"/>
        <v>0</v>
      </c>
      <c r="BG60" s="169">
        <f t="shared" si="37"/>
        <v>0</v>
      </c>
      <c r="BH60" s="169">
        <f t="shared" si="38"/>
        <v>0</v>
      </c>
      <c r="BI60" s="169">
        <f t="shared" si="39"/>
        <v>0</v>
      </c>
      <c r="BJ60" s="169">
        <f t="shared" si="40"/>
        <v>0</v>
      </c>
      <c r="BK60" s="167">
        <f t="shared" si="41"/>
        <v>0</v>
      </c>
      <c r="BL60" s="169">
        <f t="shared" si="44"/>
        <v>0</v>
      </c>
      <c r="BM60" s="169">
        <f t="shared" si="45"/>
        <v>1</v>
      </c>
      <c r="BN60" s="169">
        <f t="shared" si="46"/>
        <v>1</v>
      </c>
      <c r="BO60" s="169">
        <f t="shared" si="47"/>
        <v>0</v>
      </c>
      <c r="BP60" s="36">
        <f t="shared" si="48"/>
        <v>0</v>
      </c>
      <c r="BQ60">
        <f t="shared" si="49"/>
        <v>1</v>
      </c>
      <c r="BR60" s="36">
        <f t="shared" si="50"/>
        <v>0</v>
      </c>
      <c r="BS60" t="e">
        <f t="shared" si="42"/>
        <v>#N/A</v>
      </c>
    </row>
    <row r="61" spans="1:71">
      <c r="A61" s="59">
        <v>30</v>
      </c>
      <c r="B61" s="59">
        <v>13243</v>
      </c>
      <c r="C61" s="160">
        <v>22455346.263213899</v>
      </c>
      <c r="D61" s="59">
        <v>16053572</v>
      </c>
      <c r="E61" s="59">
        <v>16303572</v>
      </c>
      <c r="F61" s="59">
        <v>6151774.2632138999</v>
      </c>
      <c r="G61" s="59">
        <v>55.357142925262501</v>
      </c>
      <c r="H61" s="59">
        <v>-313210468.13266402</v>
      </c>
      <c r="I61" s="59">
        <v>0</v>
      </c>
      <c r="J61" s="59">
        <v>0</v>
      </c>
      <c r="K61" s="59">
        <v>0</v>
      </c>
      <c r="L61" s="59">
        <v>406</v>
      </c>
      <c r="M61" s="59">
        <v>0</v>
      </c>
      <c r="N61" s="59">
        <v>0</v>
      </c>
      <c r="O61" s="59">
        <v>0</v>
      </c>
      <c r="P61" s="59">
        <v>0</v>
      </c>
      <c r="Q61" s="59">
        <v>0</v>
      </c>
      <c r="R61" s="59">
        <v>2</v>
      </c>
      <c r="S61" s="59">
        <v>0</v>
      </c>
      <c r="T61" s="59">
        <f t="shared" si="0"/>
        <v>1</v>
      </c>
      <c r="U61" s="59">
        <f t="shared" si="1"/>
        <v>0</v>
      </c>
      <c r="V61" s="59">
        <f t="shared" si="2"/>
        <v>0</v>
      </c>
      <c r="W61" s="59">
        <f t="shared" si="3"/>
        <v>0</v>
      </c>
      <c r="X61" s="59">
        <f t="shared" si="4"/>
        <v>0</v>
      </c>
      <c r="Y61" s="59">
        <f t="shared" si="5"/>
        <v>0</v>
      </c>
      <c r="Z61" s="59">
        <f t="shared" si="6"/>
        <v>0</v>
      </c>
      <c r="AA61" s="59">
        <f t="shared" si="7"/>
        <v>0</v>
      </c>
      <c r="AB61" s="59">
        <f t="shared" si="8"/>
        <v>0</v>
      </c>
      <c r="AC61" s="59">
        <f t="shared" si="9"/>
        <v>0</v>
      </c>
      <c r="AD61" s="166">
        <f t="shared" si="51"/>
        <v>0</v>
      </c>
      <c r="AE61" s="169">
        <f t="shared" si="10"/>
        <v>0</v>
      </c>
      <c r="AF61" s="169">
        <f t="shared" si="11"/>
        <v>0</v>
      </c>
      <c r="AG61" s="169">
        <f t="shared" si="12"/>
        <v>0</v>
      </c>
      <c r="AH61" s="169">
        <f t="shared" si="13"/>
        <v>1</v>
      </c>
      <c r="AI61" s="169">
        <f t="shared" si="14"/>
        <v>0</v>
      </c>
      <c r="AJ61" s="169">
        <f t="shared" si="15"/>
        <v>0</v>
      </c>
      <c r="AK61" s="169">
        <f t="shared" si="16"/>
        <v>0</v>
      </c>
      <c r="AL61" s="169">
        <f t="shared" si="17"/>
        <v>1</v>
      </c>
      <c r="AM61" s="169">
        <f t="shared" si="18"/>
        <v>0</v>
      </c>
      <c r="AN61" s="169">
        <f t="shared" si="19"/>
        <v>0</v>
      </c>
      <c r="AO61" s="169">
        <f t="shared" si="20"/>
        <v>1</v>
      </c>
      <c r="AP61" s="169">
        <f t="shared" si="21"/>
        <v>0</v>
      </c>
      <c r="AQ61" s="169">
        <f t="shared" si="22"/>
        <v>0</v>
      </c>
      <c r="AR61" s="169">
        <f t="shared" si="23"/>
        <v>0</v>
      </c>
      <c r="AS61" s="169">
        <f t="shared" si="24"/>
        <v>0</v>
      </c>
      <c r="AT61" s="169">
        <f t="shared" si="25"/>
        <v>0</v>
      </c>
      <c r="AU61" s="169">
        <f t="shared" si="26"/>
        <v>0</v>
      </c>
      <c r="AV61" s="169">
        <f t="shared" si="27"/>
        <v>1</v>
      </c>
      <c r="AW61" s="169">
        <f t="shared" si="28"/>
        <v>1</v>
      </c>
      <c r="AX61" s="169">
        <f t="shared" si="29"/>
        <v>0</v>
      </c>
      <c r="AY61" s="169">
        <f t="shared" si="43"/>
        <v>1</v>
      </c>
      <c r="AZ61" s="169">
        <f t="shared" si="30"/>
        <v>0</v>
      </c>
      <c r="BA61" s="169">
        <f t="shared" si="31"/>
        <v>0</v>
      </c>
      <c r="BB61" s="169">
        <f t="shared" si="32"/>
        <v>1</v>
      </c>
      <c r="BC61" s="169">
        <f t="shared" si="33"/>
        <v>0</v>
      </c>
      <c r="BD61" s="169">
        <f t="shared" si="34"/>
        <v>1</v>
      </c>
      <c r="BE61" s="169">
        <f t="shared" si="35"/>
        <v>1</v>
      </c>
      <c r="BF61" s="169">
        <f t="shared" si="36"/>
        <v>0</v>
      </c>
      <c r="BG61" s="169">
        <f t="shared" si="37"/>
        <v>0</v>
      </c>
      <c r="BH61" s="169">
        <f t="shared" si="38"/>
        <v>0</v>
      </c>
      <c r="BI61" s="169">
        <f t="shared" si="39"/>
        <v>0</v>
      </c>
      <c r="BJ61" s="169">
        <f t="shared" si="40"/>
        <v>0</v>
      </c>
      <c r="BK61" s="167">
        <f t="shared" si="41"/>
        <v>0</v>
      </c>
      <c r="BL61" s="169">
        <f t="shared" si="44"/>
        <v>0</v>
      </c>
      <c r="BM61" s="169">
        <f t="shared" si="45"/>
        <v>1</v>
      </c>
      <c r="BN61" s="169">
        <f t="shared" si="46"/>
        <v>1</v>
      </c>
      <c r="BO61" s="169">
        <f t="shared" si="47"/>
        <v>0</v>
      </c>
      <c r="BP61" s="36">
        <f t="shared" si="48"/>
        <v>0</v>
      </c>
      <c r="BQ61">
        <f t="shared" si="49"/>
        <v>0</v>
      </c>
      <c r="BR61" s="36">
        <f t="shared" si="50"/>
        <v>1</v>
      </c>
      <c r="BS61" t="e">
        <f t="shared" si="42"/>
        <v>#N/A</v>
      </c>
    </row>
    <row r="62" spans="1:71">
      <c r="A62" s="59">
        <v>251</v>
      </c>
      <c r="B62" s="59">
        <v>152221</v>
      </c>
      <c r="C62" s="160">
        <v>7857142.8236912703</v>
      </c>
      <c r="D62" s="59">
        <v>4583571</v>
      </c>
      <c r="E62" s="59">
        <v>4583571</v>
      </c>
      <c r="F62" s="59">
        <v>3273571.8236912698</v>
      </c>
      <c r="G62" s="59">
        <v>57.142856597900398</v>
      </c>
      <c r="H62" s="59">
        <v>-3862749168.7621102</v>
      </c>
      <c r="I62" s="59">
        <v>0</v>
      </c>
      <c r="J62" s="59">
        <v>0</v>
      </c>
      <c r="K62" s="59">
        <v>0</v>
      </c>
      <c r="L62" s="59">
        <v>101</v>
      </c>
      <c r="M62" s="59">
        <v>0</v>
      </c>
      <c r="N62" s="59">
        <v>0</v>
      </c>
      <c r="O62" s="59">
        <v>0</v>
      </c>
      <c r="P62" s="59">
        <v>0</v>
      </c>
      <c r="Q62" s="59">
        <v>0</v>
      </c>
      <c r="R62" s="59">
        <v>2</v>
      </c>
      <c r="S62" s="59">
        <v>1</v>
      </c>
      <c r="T62" s="59">
        <f t="shared" si="0"/>
        <v>0</v>
      </c>
      <c r="U62" s="59">
        <f t="shared" si="1"/>
        <v>0</v>
      </c>
      <c r="V62" s="59">
        <f t="shared" si="2"/>
        <v>0</v>
      </c>
      <c r="W62" s="59">
        <f t="shared" si="3"/>
        <v>0</v>
      </c>
      <c r="X62" s="59">
        <f t="shared" si="4"/>
        <v>0</v>
      </c>
      <c r="Y62" s="59">
        <f t="shared" si="5"/>
        <v>0</v>
      </c>
      <c r="Z62" s="59">
        <f t="shared" si="6"/>
        <v>0</v>
      </c>
      <c r="AA62" s="59">
        <f t="shared" si="7"/>
        <v>0</v>
      </c>
      <c r="AB62" s="59">
        <f t="shared" si="8"/>
        <v>0</v>
      </c>
      <c r="AC62" s="59">
        <f t="shared" si="9"/>
        <v>0</v>
      </c>
      <c r="AD62" s="166">
        <f t="shared" si="51"/>
        <v>1</v>
      </c>
      <c r="AE62" s="169">
        <f t="shared" si="10"/>
        <v>1</v>
      </c>
      <c r="AF62" s="169">
        <f t="shared" si="11"/>
        <v>0</v>
      </c>
      <c r="AG62" s="169">
        <f t="shared" si="12"/>
        <v>0</v>
      </c>
      <c r="AH62" s="169">
        <f t="shared" si="13"/>
        <v>1</v>
      </c>
      <c r="AI62" s="169">
        <f t="shared" si="14"/>
        <v>0</v>
      </c>
      <c r="AJ62" s="169">
        <f t="shared" si="15"/>
        <v>0</v>
      </c>
      <c r="AK62" s="169">
        <f t="shared" si="16"/>
        <v>0</v>
      </c>
      <c r="AL62" s="169">
        <f t="shared" si="17"/>
        <v>1</v>
      </c>
      <c r="AM62" s="169">
        <f t="shared" si="18"/>
        <v>0</v>
      </c>
      <c r="AN62" s="169">
        <f t="shared" si="19"/>
        <v>0</v>
      </c>
      <c r="AO62" s="169">
        <f t="shared" si="20"/>
        <v>1</v>
      </c>
      <c r="AP62" s="169">
        <f t="shared" si="21"/>
        <v>0</v>
      </c>
      <c r="AQ62" s="169">
        <f t="shared" si="22"/>
        <v>0</v>
      </c>
      <c r="AR62" s="169">
        <f t="shared" si="23"/>
        <v>0</v>
      </c>
      <c r="AS62" s="169">
        <f t="shared" si="24"/>
        <v>0</v>
      </c>
      <c r="AT62" s="169">
        <f t="shared" si="25"/>
        <v>0</v>
      </c>
      <c r="AU62" s="169">
        <f t="shared" si="26"/>
        <v>0</v>
      </c>
      <c r="AV62" s="169">
        <f t="shared" si="27"/>
        <v>1</v>
      </c>
      <c r="AW62" s="169">
        <f t="shared" si="28"/>
        <v>0</v>
      </c>
      <c r="AX62" s="169">
        <f t="shared" si="29"/>
        <v>0</v>
      </c>
      <c r="AY62" s="169">
        <f t="shared" si="43"/>
        <v>0</v>
      </c>
      <c r="AZ62" s="169">
        <f t="shared" si="30"/>
        <v>0</v>
      </c>
      <c r="BA62" s="169">
        <f t="shared" si="31"/>
        <v>0</v>
      </c>
      <c r="BB62" s="169">
        <f t="shared" si="32"/>
        <v>1</v>
      </c>
      <c r="BC62" s="169">
        <f t="shared" si="33"/>
        <v>0</v>
      </c>
      <c r="BD62" s="169">
        <f t="shared" si="34"/>
        <v>1</v>
      </c>
      <c r="BE62" s="169">
        <f t="shared" si="35"/>
        <v>0</v>
      </c>
      <c r="BF62" s="169">
        <f t="shared" si="36"/>
        <v>0</v>
      </c>
      <c r="BG62" s="169">
        <f t="shared" si="37"/>
        <v>0</v>
      </c>
      <c r="BH62" s="169">
        <f t="shared" si="38"/>
        <v>0</v>
      </c>
      <c r="BI62" s="169">
        <f t="shared" si="39"/>
        <v>0</v>
      </c>
      <c r="BJ62" s="169">
        <f t="shared" si="40"/>
        <v>0</v>
      </c>
      <c r="BK62" s="167">
        <f t="shared" si="41"/>
        <v>0</v>
      </c>
      <c r="BL62" s="169">
        <f t="shared" si="44"/>
        <v>0</v>
      </c>
      <c r="BM62" s="169">
        <f t="shared" si="45"/>
        <v>1</v>
      </c>
      <c r="BN62" s="169">
        <f t="shared" si="46"/>
        <v>0</v>
      </c>
      <c r="BO62" s="169">
        <f t="shared" si="47"/>
        <v>1</v>
      </c>
      <c r="BP62" s="36">
        <f t="shared" si="48"/>
        <v>1</v>
      </c>
      <c r="BQ62">
        <f t="shared" si="49"/>
        <v>0</v>
      </c>
      <c r="BR62" s="36">
        <f t="shared" si="50"/>
        <v>0</v>
      </c>
      <c r="BS62" t="e">
        <f t="shared" si="42"/>
        <v>#N/A</v>
      </c>
    </row>
    <row r="63" spans="1:71">
      <c r="A63" s="59">
        <v>326</v>
      </c>
      <c r="B63" s="59">
        <v>191113</v>
      </c>
      <c r="C63" s="160">
        <v>9107142.8183694296</v>
      </c>
      <c r="D63" s="59">
        <v>21714286</v>
      </c>
      <c r="E63" s="59">
        <v>21714286</v>
      </c>
      <c r="F63" s="59">
        <v>-12607143.1816306</v>
      </c>
      <c r="G63" s="59">
        <v>57.142856597900398</v>
      </c>
      <c r="H63" s="59">
        <v>-4618298978.3204298</v>
      </c>
      <c r="I63" s="59">
        <v>0</v>
      </c>
      <c r="J63" s="59">
        <v>0</v>
      </c>
      <c r="K63" s="59">
        <v>0</v>
      </c>
      <c r="L63" s="59">
        <v>102</v>
      </c>
      <c r="M63" s="59">
        <v>0</v>
      </c>
      <c r="N63" s="59">
        <v>0</v>
      </c>
      <c r="O63" s="59">
        <v>0</v>
      </c>
      <c r="P63" s="59">
        <v>0</v>
      </c>
      <c r="Q63" s="59">
        <v>0</v>
      </c>
      <c r="R63" s="59">
        <v>2</v>
      </c>
      <c r="S63" s="59">
        <v>1</v>
      </c>
      <c r="T63" s="59">
        <f t="shared" si="0"/>
        <v>0</v>
      </c>
      <c r="U63" s="59">
        <f t="shared" si="1"/>
        <v>0</v>
      </c>
      <c r="V63" s="59">
        <f t="shared" si="2"/>
        <v>1</v>
      </c>
      <c r="W63" s="59">
        <f t="shared" si="3"/>
        <v>0</v>
      </c>
      <c r="X63" s="59">
        <f t="shared" si="4"/>
        <v>0</v>
      </c>
      <c r="Y63" s="59">
        <f t="shared" si="5"/>
        <v>0</v>
      </c>
      <c r="Z63" s="59">
        <f t="shared" si="6"/>
        <v>0</v>
      </c>
      <c r="AA63" s="59">
        <f t="shared" si="7"/>
        <v>0</v>
      </c>
      <c r="AB63" s="59">
        <f t="shared" si="8"/>
        <v>0</v>
      </c>
      <c r="AC63" s="59">
        <f t="shared" si="9"/>
        <v>0</v>
      </c>
      <c r="AD63" s="166">
        <f t="shared" si="51"/>
        <v>0</v>
      </c>
      <c r="AE63" s="169">
        <f t="shared" si="10"/>
        <v>0</v>
      </c>
      <c r="AF63" s="169">
        <f t="shared" si="11"/>
        <v>0</v>
      </c>
      <c r="AG63" s="169">
        <f t="shared" si="12"/>
        <v>0</v>
      </c>
      <c r="AH63" s="169">
        <f t="shared" si="13"/>
        <v>1</v>
      </c>
      <c r="AI63" s="169">
        <f t="shared" si="14"/>
        <v>0</v>
      </c>
      <c r="AJ63" s="169">
        <f t="shared" si="15"/>
        <v>0</v>
      </c>
      <c r="AK63" s="169">
        <f t="shared" si="16"/>
        <v>0</v>
      </c>
      <c r="AL63" s="169">
        <f t="shared" si="17"/>
        <v>1</v>
      </c>
      <c r="AM63" s="169">
        <f t="shared" si="18"/>
        <v>1</v>
      </c>
      <c r="AN63" s="169">
        <f t="shared" si="19"/>
        <v>0</v>
      </c>
      <c r="AO63" s="169">
        <f t="shared" si="20"/>
        <v>1</v>
      </c>
      <c r="AP63" s="169">
        <f t="shared" si="21"/>
        <v>0</v>
      </c>
      <c r="AQ63" s="169">
        <f t="shared" si="22"/>
        <v>1</v>
      </c>
      <c r="AR63" s="169">
        <f t="shared" si="23"/>
        <v>0</v>
      </c>
      <c r="AS63" s="169">
        <f t="shared" si="24"/>
        <v>0</v>
      </c>
      <c r="AT63" s="169">
        <f t="shared" si="25"/>
        <v>0</v>
      </c>
      <c r="AU63" s="169">
        <f t="shared" si="26"/>
        <v>0</v>
      </c>
      <c r="AV63" s="169">
        <f t="shared" si="27"/>
        <v>1</v>
      </c>
      <c r="AW63" s="169">
        <f t="shared" si="28"/>
        <v>0</v>
      </c>
      <c r="AX63" s="169">
        <f t="shared" si="29"/>
        <v>0</v>
      </c>
      <c r="AY63" s="169">
        <f t="shared" si="43"/>
        <v>0</v>
      </c>
      <c r="AZ63" s="169">
        <f t="shared" si="30"/>
        <v>0</v>
      </c>
      <c r="BA63" s="169">
        <f t="shared" si="31"/>
        <v>0</v>
      </c>
      <c r="BB63" s="169">
        <f t="shared" si="32"/>
        <v>1</v>
      </c>
      <c r="BC63" s="169">
        <f t="shared" si="33"/>
        <v>0</v>
      </c>
      <c r="BD63" s="169">
        <f t="shared" si="34"/>
        <v>1</v>
      </c>
      <c r="BE63" s="169">
        <f t="shared" si="35"/>
        <v>0</v>
      </c>
      <c r="BF63" s="169">
        <f t="shared" si="36"/>
        <v>0</v>
      </c>
      <c r="BG63" s="169">
        <f t="shared" si="37"/>
        <v>0</v>
      </c>
      <c r="BH63" s="169">
        <f t="shared" si="38"/>
        <v>0</v>
      </c>
      <c r="BI63" s="169">
        <f t="shared" si="39"/>
        <v>0</v>
      </c>
      <c r="BJ63" s="169">
        <f t="shared" si="40"/>
        <v>0</v>
      </c>
      <c r="BK63" s="167">
        <f t="shared" si="41"/>
        <v>0</v>
      </c>
      <c r="BL63" s="169">
        <f t="shared" si="44"/>
        <v>0</v>
      </c>
      <c r="BM63" s="169">
        <f t="shared" si="45"/>
        <v>1</v>
      </c>
      <c r="BN63" s="169">
        <f t="shared" si="46"/>
        <v>0</v>
      </c>
      <c r="BO63" s="169">
        <f t="shared" si="47"/>
        <v>1</v>
      </c>
      <c r="BP63" s="36">
        <f t="shared" si="48"/>
        <v>0</v>
      </c>
      <c r="BQ63">
        <f t="shared" si="49"/>
        <v>0</v>
      </c>
      <c r="BR63" s="36">
        <f t="shared" si="50"/>
        <v>0</v>
      </c>
      <c r="BS63" t="e">
        <f t="shared" si="42"/>
        <v>#N/A</v>
      </c>
    </row>
    <row r="64" spans="1:71">
      <c r="A64" s="59">
        <v>186</v>
      </c>
      <c r="B64" s="59">
        <v>122501</v>
      </c>
      <c r="C64" s="160">
        <v>12571428.517906001</v>
      </c>
      <c r="D64" s="59">
        <v>14035714.5</v>
      </c>
      <c r="E64" s="59">
        <v>16464286</v>
      </c>
      <c r="F64" s="59">
        <v>-3892857.4820939698</v>
      </c>
      <c r="G64" s="59">
        <v>57.142856597900398</v>
      </c>
      <c r="H64" s="59">
        <v>-2843837161.8935099</v>
      </c>
      <c r="I64" s="59">
        <v>102</v>
      </c>
      <c r="J64" s="59">
        <v>0</v>
      </c>
      <c r="K64" s="59">
        <v>0</v>
      </c>
      <c r="L64" s="59">
        <v>102</v>
      </c>
      <c r="M64" s="59">
        <v>301</v>
      </c>
      <c r="N64" s="59">
        <v>406</v>
      </c>
      <c r="O64" s="59">
        <v>0</v>
      </c>
      <c r="P64" s="59">
        <v>0</v>
      </c>
      <c r="Q64" s="59">
        <v>0</v>
      </c>
      <c r="R64" s="59">
        <v>2</v>
      </c>
      <c r="S64" s="59">
        <v>1</v>
      </c>
      <c r="T64" s="59">
        <f t="shared" si="0"/>
        <v>0</v>
      </c>
      <c r="U64" s="59">
        <f t="shared" si="1"/>
        <v>0</v>
      </c>
      <c r="V64" s="59">
        <f t="shared" si="2"/>
        <v>2</v>
      </c>
      <c r="W64" s="59">
        <f t="shared" si="3"/>
        <v>1</v>
      </c>
      <c r="X64" s="59">
        <f t="shared" si="4"/>
        <v>0</v>
      </c>
      <c r="Y64" s="59">
        <f t="shared" si="5"/>
        <v>1</v>
      </c>
      <c r="Z64" s="59">
        <f t="shared" si="6"/>
        <v>0</v>
      </c>
      <c r="AA64" s="59">
        <f t="shared" si="7"/>
        <v>0</v>
      </c>
      <c r="AB64" s="59">
        <f t="shared" si="8"/>
        <v>0</v>
      </c>
      <c r="AC64" s="59">
        <f t="shared" si="9"/>
        <v>0</v>
      </c>
      <c r="AD64" s="166">
        <f t="shared" si="51"/>
        <v>0</v>
      </c>
      <c r="AE64" s="169">
        <f t="shared" si="10"/>
        <v>0</v>
      </c>
      <c r="AF64" s="169">
        <f t="shared" si="11"/>
        <v>0</v>
      </c>
      <c r="AG64" s="169">
        <f t="shared" si="12"/>
        <v>0</v>
      </c>
      <c r="AH64" s="169">
        <f t="shared" si="13"/>
        <v>1</v>
      </c>
      <c r="AI64" s="169">
        <f t="shared" si="14"/>
        <v>0</v>
      </c>
      <c r="AJ64" s="169">
        <f t="shared" si="15"/>
        <v>0</v>
      </c>
      <c r="AK64" s="169">
        <f t="shared" si="16"/>
        <v>0</v>
      </c>
      <c r="AL64" s="169">
        <f t="shared" si="17"/>
        <v>1</v>
      </c>
      <c r="AM64" s="169">
        <f t="shared" si="18"/>
        <v>1</v>
      </c>
      <c r="AN64" s="169">
        <f t="shared" si="19"/>
        <v>2</v>
      </c>
      <c r="AO64" s="169">
        <f t="shared" si="20"/>
        <v>0</v>
      </c>
      <c r="AP64" s="169">
        <f t="shared" si="21"/>
        <v>1</v>
      </c>
      <c r="AQ64" s="169">
        <f t="shared" si="22"/>
        <v>0</v>
      </c>
      <c r="AR64" s="169">
        <f t="shared" si="23"/>
        <v>0</v>
      </c>
      <c r="AS64" s="169">
        <f t="shared" si="24"/>
        <v>0</v>
      </c>
      <c r="AT64" s="169">
        <f t="shared" si="25"/>
        <v>0</v>
      </c>
      <c r="AU64" s="169">
        <f t="shared" si="26"/>
        <v>0</v>
      </c>
      <c r="AV64" s="169">
        <f t="shared" si="27"/>
        <v>1</v>
      </c>
      <c r="AW64" s="169">
        <f t="shared" si="28"/>
        <v>0</v>
      </c>
      <c r="AX64" s="169">
        <f t="shared" si="29"/>
        <v>0</v>
      </c>
      <c r="AY64" s="169">
        <f t="shared" si="43"/>
        <v>0</v>
      </c>
      <c r="AZ64" s="169">
        <f t="shared" si="30"/>
        <v>0</v>
      </c>
      <c r="BA64" s="169">
        <f t="shared" si="31"/>
        <v>0</v>
      </c>
      <c r="BB64" s="169">
        <f t="shared" si="32"/>
        <v>1</v>
      </c>
      <c r="BC64" s="169">
        <f t="shared" si="33"/>
        <v>0</v>
      </c>
      <c r="BD64" s="169">
        <f t="shared" si="34"/>
        <v>1</v>
      </c>
      <c r="BE64" s="169">
        <f t="shared" si="35"/>
        <v>0</v>
      </c>
      <c r="BF64" s="169">
        <f t="shared" si="36"/>
        <v>0</v>
      </c>
      <c r="BG64" s="169">
        <f t="shared" si="37"/>
        <v>0</v>
      </c>
      <c r="BH64" s="169">
        <f t="shared" si="38"/>
        <v>0</v>
      </c>
      <c r="BI64" s="169">
        <f t="shared" si="39"/>
        <v>0</v>
      </c>
      <c r="BJ64" s="169">
        <f t="shared" si="40"/>
        <v>0</v>
      </c>
      <c r="BK64" s="167">
        <f t="shared" si="41"/>
        <v>0</v>
      </c>
      <c r="BL64" s="169">
        <f t="shared" si="44"/>
        <v>0</v>
      </c>
      <c r="BM64" s="169">
        <f t="shared" si="45"/>
        <v>1</v>
      </c>
      <c r="BN64" s="169">
        <f t="shared" si="46"/>
        <v>0</v>
      </c>
      <c r="BO64" s="169">
        <f t="shared" si="47"/>
        <v>1</v>
      </c>
      <c r="BP64" s="36">
        <f t="shared" si="48"/>
        <v>0</v>
      </c>
      <c r="BQ64">
        <f t="shared" si="49"/>
        <v>2</v>
      </c>
      <c r="BR64" s="36">
        <f t="shared" si="50"/>
        <v>0</v>
      </c>
      <c r="BS64" t="e">
        <f t="shared" si="42"/>
        <v>#N/A</v>
      </c>
    </row>
    <row r="65" spans="1:71">
      <c r="A65" s="59">
        <v>332</v>
      </c>
      <c r="B65" s="59">
        <v>191211</v>
      </c>
      <c r="C65" s="160">
        <v>17053571.3559663</v>
      </c>
      <c r="D65" s="59">
        <v>23437500</v>
      </c>
      <c r="E65" s="59">
        <v>23437500</v>
      </c>
      <c r="F65" s="59">
        <v>-6383928.6440337198</v>
      </c>
      <c r="G65" s="59">
        <v>57.142856597900398</v>
      </c>
      <c r="H65" s="59">
        <v>-4674131606.98351</v>
      </c>
      <c r="I65" s="59">
        <v>0</v>
      </c>
      <c r="J65" s="59">
        <v>0</v>
      </c>
      <c r="K65" s="59">
        <v>0</v>
      </c>
      <c r="L65" s="59">
        <v>102</v>
      </c>
      <c r="M65" s="59">
        <v>417</v>
      </c>
      <c r="N65" s="59">
        <v>403</v>
      </c>
      <c r="O65" s="59">
        <v>0</v>
      </c>
      <c r="P65" s="59">
        <v>0</v>
      </c>
      <c r="Q65" s="59">
        <v>0</v>
      </c>
      <c r="R65" s="59">
        <v>2</v>
      </c>
      <c r="S65" s="59">
        <v>0</v>
      </c>
      <c r="T65" s="59">
        <f t="shared" si="0"/>
        <v>0</v>
      </c>
      <c r="U65" s="59">
        <f t="shared" si="1"/>
        <v>0</v>
      </c>
      <c r="V65" s="59">
        <f t="shared" si="2"/>
        <v>1</v>
      </c>
      <c r="W65" s="59">
        <f t="shared" si="3"/>
        <v>2</v>
      </c>
      <c r="X65" s="59">
        <f t="shared" si="4"/>
        <v>0</v>
      </c>
      <c r="Y65" s="59">
        <f t="shared" si="5"/>
        <v>0</v>
      </c>
      <c r="Z65" s="59">
        <f t="shared" si="6"/>
        <v>0</v>
      </c>
      <c r="AA65" s="59">
        <f t="shared" si="7"/>
        <v>0</v>
      </c>
      <c r="AB65" s="59">
        <f t="shared" si="8"/>
        <v>0</v>
      </c>
      <c r="AC65" s="59">
        <f t="shared" si="9"/>
        <v>0</v>
      </c>
      <c r="AD65" s="166">
        <f t="shared" si="51"/>
        <v>0</v>
      </c>
      <c r="AE65" s="169">
        <f t="shared" si="10"/>
        <v>0</v>
      </c>
      <c r="AF65" s="169">
        <f t="shared" si="11"/>
        <v>0</v>
      </c>
      <c r="AG65" s="169">
        <f t="shared" si="12"/>
        <v>0</v>
      </c>
      <c r="AH65" s="169">
        <f t="shared" si="13"/>
        <v>1</v>
      </c>
      <c r="AI65" s="169">
        <f t="shared" si="14"/>
        <v>0</v>
      </c>
      <c r="AJ65" s="169">
        <f t="shared" si="15"/>
        <v>0</v>
      </c>
      <c r="AK65" s="169">
        <f t="shared" si="16"/>
        <v>0</v>
      </c>
      <c r="AL65" s="169">
        <f t="shared" si="17"/>
        <v>1</v>
      </c>
      <c r="AM65" s="169">
        <f t="shared" si="18"/>
        <v>1</v>
      </c>
      <c r="AN65" s="169">
        <f t="shared" si="19"/>
        <v>2</v>
      </c>
      <c r="AO65" s="169">
        <f t="shared" si="20"/>
        <v>0</v>
      </c>
      <c r="AP65" s="169">
        <f t="shared" si="21"/>
        <v>0</v>
      </c>
      <c r="AQ65" s="169">
        <f t="shared" si="22"/>
        <v>1</v>
      </c>
      <c r="AR65" s="169">
        <f t="shared" si="23"/>
        <v>0</v>
      </c>
      <c r="AS65" s="169">
        <f t="shared" si="24"/>
        <v>0</v>
      </c>
      <c r="AT65" s="169">
        <f t="shared" si="25"/>
        <v>0</v>
      </c>
      <c r="AU65" s="169">
        <f t="shared" si="26"/>
        <v>0</v>
      </c>
      <c r="AV65" s="169">
        <f t="shared" si="27"/>
        <v>1</v>
      </c>
      <c r="AW65" s="169">
        <f t="shared" si="28"/>
        <v>0</v>
      </c>
      <c r="AX65" s="169">
        <f t="shared" si="29"/>
        <v>0</v>
      </c>
      <c r="AY65" s="169">
        <f t="shared" si="43"/>
        <v>0</v>
      </c>
      <c r="AZ65" s="169">
        <f t="shared" si="30"/>
        <v>0</v>
      </c>
      <c r="BA65" s="169">
        <f t="shared" si="31"/>
        <v>0</v>
      </c>
      <c r="BB65" s="169">
        <f t="shared" si="32"/>
        <v>1</v>
      </c>
      <c r="BC65" s="169">
        <f t="shared" si="33"/>
        <v>0</v>
      </c>
      <c r="BD65" s="169">
        <f t="shared" si="34"/>
        <v>1</v>
      </c>
      <c r="BE65" s="169">
        <f t="shared" si="35"/>
        <v>0</v>
      </c>
      <c r="BF65" s="169">
        <f t="shared" si="36"/>
        <v>0</v>
      </c>
      <c r="BG65" s="169">
        <f t="shared" si="37"/>
        <v>0</v>
      </c>
      <c r="BH65" s="169">
        <f t="shared" si="38"/>
        <v>0</v>
      </c>
      <c r="BI65" s="169">
        <f t="shared" si="39"/>
        <v>0</v>
      </c>
      <c r="BJ65" s="169">
        <f t="shared" si="40"/>
        <v>0</v>
      </c>
      <c r="BK65" s="167">
        <f t="shared" si="41"/>
        <v>0</v>
      </c>
      <c r="BL65" s="169">
        <f t="shared" si="44"/>
        <v>0</v>
      </c>
      <c r="BM65" s="169">
        <f t="shared" si="45"/>
        <v>1</v>
      </c>
      <c r="BN65" s="169">
        <f t="shared" si="46"/>
        <v>1</v>
      </c>
      <c r="BO65" s="169">
        <f t="shared" si="47"/>
        <v>0</v>
      </c>
      <c r="BP65" s="36">
        <f t="shared" si="48"/>
        <v>0</v>
      </c>
      <c r="BQ65">
        <f t="shared" si="49"/>
        <v>2</v>
      </c>
      <c r="BR65" s="36">
        <f t="shared" si="50"/>
        <v>0</v>
      </c>
      <c r="BS65" t="e">
        <f t="shared" si="42"/>
        <v>#N/A</v>
      </c>
    </row>
    <row r="66" spans="1:71">
      <c r="A66" s="59">
        <v>258</v>
      </c>
      <c r="B66" s="59">
        <v>152312</v>
      </c>
      <c r="C66" s="160">
        <v>28571428.449786399</v>
      </c>
      <c r="D66" s="59">
        <v>2896428.75</v>
      </c>
      <c r="E66" s="59">
        <v>2896428.75</v>
      </c>
      <c r="F66" s="59">
        <v>25674999.699786399</v>
      </c>
      <c r="G66" s="59">
        <v>57.142856597900398</v>
      </c>
      <c r="H66" s="59">
        <v>-3855919169.3375602</v>
      </c>
      <c r="I66" s="59">
        <v>0</v>
      </c>
      <c r="J66" s="59">
        <v>0</v>
      </c>
      <c r="K66" s="59">
        <v>0</v>
      </c>
      <c r="L66" s="59">
        <v>101</v>
      </c>
      <c r="M66" s="59">
        <v>0</v>
      </c>
      <c r="N66" s="59">
        <v>0</v>
      </c>
      <c r="O66" s="59">
        <v>0</v>
      </c>
      <c r="P66" s="59">
        <v>0</v>
      </c>
      <c r="Q66" s="59">
        <v>0</v>
      </c>
      <c r="R66" s="59">
        <v>2</v>
      </c>
      <c r="S66" s="59">
        <v>0</v>
      </c>
      <c r="T66" s="59">
        <f t="shared" si="0"/>
        <v>0</v>
      </c>
      <c r="U66" s="59">
        <f t="shared" si="1"/>
        <v>0</v>
      </c>
      <c r="V66" s="59">
        <f t="shared" si="2"/>
        <v>0</v>
      </c>
      <c r="W66" s="59">
        <f t="shared" si="3"/>
        <v>0</v>
      </c>
      <c r="X66" s="59">
        <f t="shared" si="4"/>
        <v>0</v>
      </c>
      <c r="Y66" s="59">
        <f t="shared" si="5"/>
        <v>0</v>
      </c>
      <c r="Z66" s="59">
        <f t="shared" si="6"/>
        <v>0</v>
      </c>
      <c r="AA66" s="59">
        <f t="shared" si="7"/>
        <v>0</v>
      </c>
      <c r="AB66" s="59">
        <f t="shared" si="8"/>
        <v>0</v>
      </c>
      <c r="AC66" s="59">
        <f t="shared" si="9"/>
        <v>0</v>
      </c>
      <c r="AD66" s="166">
        <f t="shared" si="51"/>
        <v>1</v>
      </c>
      <c r="AE66" s="169">
        <f t="shared" si="10"/>
        <v>1</v>
      </c>
      <c r="AF66" s="169">
        <f t="shared" si="11"/>
        <v>0</v>
      </c>
      <c r="AG66" s="169">
        <f t="shared" si="12"/>
        <v>0</v>
      </c>
      <c r="AH66" s="169">
        <f t="shared" si="13"/>
        <v>1</v>
      </c>
      <c r="AI66" s="169">
        <f t="shared" si="14"/>
        <v>0</v>
      </c>
      <c r="AJ66" s="169">
        <f t="shared" si="15"/>
        <v>0</v>
      </c>
      <c r="AK66" s="169">
        <f t="shared" si="16"/>
        <v>0</v>
      </c>
      <c r="AL66" s="169">
        <f t="shared" si="17"/>
        <v>1</v>
      </c>
      <c r="AM66" s="169">
        <f t="shared" si="18"/>
        <v>0</v>
      </c>
      <c r="AN66" s="169">
        <f t="shared" si="19"/>
        <v>0</v>
      </c>
      <c r="AO66" s="169">
        <f t="shared" si="20"/>
        <v>1</v>
      </c>
      <c r="AP66" s="169">
        <f t="shared" si="21"/>
        <v>0</v>
      </c>
      <c r="AQ66" s="169">
        <f t="shared" si="22"/>
        <v>0</v>
      </c>
      <c r="AR66" s="169">
        <f t="shared" si="23"/>
        <v>0</v>
      </c>
      <c r="AS66" s="169">
        <f t="shared" si="24"/>
        <v>0</v>
      </c>
      <c r="AT66" s="169">
        <f t="shared" si="25"/>
        <v>0</v>
      </c>
      <c r="AU66" s="169">
        <f t="shared" si="26"/>
        <v>0</v>
      </c>
      <c r="AV66" s="169">
        <f t="shared" si="27"/>
        <v>1</v>
      </c>
      <c r="AW66" s="169">
        <f t="shared" si="28"/>
        <v>0</v>
      </c>
      <c r="AX66" s="169">
        <f t="shared" si="29"/>
        <v>0</v>
      </c>
      <c r="AY66" s="169">
        <f t="shared" si="43"/>
        <v>0</v>
      </c>
      <c r="AZ66" s="169">
        <f t="shared" si="30"/>
        <v>0</v>
      </c>
      <c r="BA66" s="169">
        <f t="shared" si="31"/>
        <v>0</v>
      </c>
      <c r="BB66" s="169">
        <f t="shared" si="32"/>
        <v>1</v>
      </c>
      <c r="BC66" s="169">
        <f t="shared" si="33"/>
        <v>0</v>
      </c>
      <c r="BD66" s="169">
        <f t="shared" si="34"/>
        <v>1</v>
      </c>
      <c r="BE66" s="169">
        <f t="shared" si="35"/>
        <v>0</v>
      </c>
      <c r="BF66" s="169">
        <f t="shared" si="36"/>
        <v>0</v>
      </c>
      <c r="BG66" s="169">
        <f t="shared" si="37"/>
        <v>0</v>
      </c>
      <c r="BH66" s="169">
        <f t="shared" si="38"/>
        <v>0</v>
      </c>
      <c r="BI66" s="169">
        <f t="shared" si="39"/>
        <v>0</v>
      </c>
      <c r="BJ66" s="169">
        <f t="shared" si="40"/>
        <v>0</v>
      </c>
      <c r="BK66" s="167">
        <f t="shared" si="41"/>
        <v>0</v>
      </c>
      <c r="BL66" s="169">
        <f t="shared" si="44"/>
        <v>0</v>
      </c>
      <c r="BM66" s="169">
        <f t="shared" si="45"/>
        <v>1</v>
      </c>
      <c r="BN66" s="169">
        <f t="shared" si="46"/>
        <v>1</v>
      </c>
      <c r="BO66" s="169">
        <f t="shared" si="47"/>
        <v>0</v>
      </c>
      <c r="BP66" s="36">
        <f t="shared" si="48"/>
        <v>1</v>
      </c>
      <c r="BQ66">
        <f t="shared" si="49"/>
        <v>0</v>
      </c>
      <c r="BR66" s="36">
        <f t="shared" si="50"/>
        <v>0</v>
      </c>
      <c r="BS66" t="e">
        <f t="shared" si="42"/>
        <v>#N/A</v>
      </c>
    </row>
    <row r="67" spans="1:71">
      <c r="A67" s="59">
        <v>233</v>
      </c>
      <c r="B67" s="59">
        <v>151231</v>
      </c>
      <c r="C67" s="160">
        <v>20192857.056886598</v>
      </c>
      <c r="D67" s="59">
        <v>13014286</v>
      </c>
      <c r="E67" s="59">
        <v>14050000.25</v>
      </c>
      <c r="F67" s="59">
        <v>6142856.8068865696</v>
      </c>
      <c r="G67" s="59">
        <v>57.1428575515747</v>
      </c>
      <c r="H67" s="59">
        <v>-3740319695.8764701</v>
      </c>
      <c r="I67" s="59">
        <v>0</v>
      </c>
      <c r="J67" s="59">
        <v>0</v>
      </c>
      <c r="K67" s="59">
        <v>0</v>
      </c>
      <c r="L67" s="59">
        <v>101</v>
      </c>
      <c r="M67" s="59">
        <v>0</v>
      </c>
      <c r="N67" s="59">
        <v>0</v>
      </c>
      <c r="O67" s="59">
        <v>417</v>
      </c>
      <c r="P67" s="59">
        <v>0</v>
      </c>
      <c r="Q67" s="59">
        <v>0</v>
      </c>
      <c r="R67" s="59">
        <v>2</v>
      </c>
      <c r="S67" s="59">
        <v>0</v>
      </c>
      <c r="T67" s="59">
        <f t="shared" si="0"/>
        <v>1</v>
      </c>
      <c r="U67" s="59">
        <f t="shared" si="1"/>
        <v>0</v>
      </c>
      <c r="V67" s="59">
        <f t="shared" si="2"/>
        <v>0</v>
      </c>
      <c r="W67" s="59">
        <f t="shared" si="3"/>
        <v>0</v>
      </c>
      <c r="X67" s="59">
        <f t="shared" si="4"/>
        <v>0</v>
      </c>
      <c r="Y67" s="59">
        <f t="shared" si="5"/>
        <v>0</v>
      </c>
      <c r="Z67" s="59">
        <f t="shared" si="6"/>
        <v>0</v>
      </c>
      <c r="AA67" s="59">
        <f t="shared" si="7"/>
        <v>0</v>
      </c>
      <c r="AB67" s="59">
        <f t="shared" si="8"/>
        <v>0</v>
      </c>
      <c r="AC67" s="59">
        <f t="shared" si="9"/>
        <v>0</v>
      </c>
      <c r="AD67" s="166">
        <f t="shared" si="51"/>
        <v>1</v>
      </c>
      <c r="AE67" s="169">
        <f t="shared" si="10"/>
        <v>1</v>
      </c>
      <c r="AF67" s="169">
        <f t="shared" si="11"/>
        <v>0</v>
      </c>
      <c r="AG67" s="169">
        <f t="shared" si="12"/>
        <v>0</v>
      </c>
      <c r="AH67" s="169">
        <f t="shared" si="13"/>
        <v>1</v>
      </c>
      <c r="AI67" s="169">
        <f t="shared" si="14"/>
        <v>1</v>
      </c>
      <c r="AJ67" s="169">
        <f t="shared" si="15"/>
        <v>0</v>
      </c>
      <c r="AK67" s="169">
        <f t="shared" si="16"/>
        <v>0</v>
      </c>
      <c r="AL67" s="169">
        <f t="shared" si="17"/>
        <v>0</v>
      </c>
      <c r="AM67" s="169">
        <f t="shared" si="18"/>
        <v>0</v>
      </c>
      <c r="AN67" s="169">
        <f t="shared" si="19"/>
        <v>0</v>
      </c>
      <c r="AO67" s="169">
        <f t="shared" si="20"/>
        <v>1</v>
      </c>
      <c r="AP67" s="169">
        <f t="shared" si="21"/>
        <v>0</v>
      </c>
      <c r="AQ67" s="169">
        <f t="shared" si="22"/>
        <v>0</v>
      </c>
      <c r="AR67" s="169">
        <f t="shared" si="23"/>
        <v>0</v>
      </c>
      <c r="AS67" s="169">
        <f t="shared" si="24"/>
        <v>0</v>
      </c>
      <c r="AT67" s="169">
        <f t="shared" si="25"/>
        <v>0</v>
      </c>
      <c r="AU67" s="169">
        <f t="shared" si="26"/>
        <v>0</v>
      </c>
      <c r="AV67" s="169">
        <f t="shared" si="27"/>
        <v>1</v>
      </c>
      <c r="AW67" s="169">
        <f t="shared" si="28"/>
        <v>1</v>
      </c>
      <c r="AX67" s="169">
        <f t="shared" si="29"/>
        <v>0</v>
      </c>
      <c r="AY67" s="169">
        <f t="shared" si="43"/>
        <v>1</v>
      </c>
      <c r="AZ67" s="169">
        <f t="shared" si="30"/>
        <v>1</v>
      </c>
      <c r="BA67" s="169">
        <f t="shared" si="31"/>
        <v>0</v>
      </c>
      <c r="BB67" s="169">
        <f t="shared" si="32"/>
        <v>1</v>
      </c>
      <c r="BC67" s="169">
        <f t="shared" si="33"/>
        <v>0</v>
      </c>
      <c r="BD67" s="169">
        <f t="shared" si="34"/>
        <v>1</v>
      </c>
      <c r="BE67" s="169">
        <f t="shared" si="35"/>
        <v>0</v>
      </c>
      <c r="BF67" s="169">
        <f t="shared" si="36"/>
        <v>1</v>
      </c>
      <c r="BG67" s="169">
        <f t="shared" si="37"/>
        <v>0</v>
      </c>
      <c r="BH67" s="169">
        <f t="shared" si="38"/>
        <v>0</v>
      </c>
      <c r="BI67" s="169">
        <f t="shared" si="39"/>
        <v>0</v>
      </c>
      <c r="BJ67" s="169">
        <f t="shared" si="40"/>
        <v>0</v>
      </c>
      <c r="BK67" s="167">
        <f t="shared" si="41"/>
        <v>0</v>
      </c>
      <c r="BL67" s="169">
        <f t="shared" si="44"/>
        <v>0</v>
      </c>
      <c r="BM67" s="169">
        <f t="shared" si="45"/>
        <v>1</v>
      </c>
      <c r="BN67" s="169">
        <f t="shared" si="46"/>
        <v>1</v>
      </c>
      <c r="BO67" s="169">
        <f t="shared" si="47"/>
        <v>0</v>
      </c>
      <c r="BP67" s="36">
        <f t="shared" si="48"/>
        <v>1</v>
      </c>
      <c r="BQ67">
        <f t="shared" si="49"/>
        <v>0</v>
      </c>
      <c r="BR67" s="36">
        <f t="shared" si="50"/>
        <v>2</v>
      </c>
      <c r="BS67" t="e">
        <f t="shared" si="42"/>
        <v>#N/A</v>
      </c>
    </row>
    <row r="68" spans="1:71">
      <c r="A68" s="59">
        <v>286</v>
      </c>
      <c r="B68" s="59">
        <v>162521</v>
      </c>
      <c r="C68" s="160">
        <v>56249999.161809698</v>
      </c>
      <c r="D68" s="59">
        <v>39126252</v>
      </c>
      <c r="E68" s="59">
        <v>43888752</v>
      </c>
      <c r="F68" s="59">
        <v>12361247.1618097</v>
      </c>
      <c r="G68" s="59">
        <v>58.75</v>
      </c>
      <c r="H68" s="59">
        <v>-4158072210.3963499</v>
      </c>
      <c r="I68" s="59">
        <v>0</v>
      </c>
      <c r="J68" s="59">
        <v>0</v>
      </c>
      <c r="K68" s="59">
        <v>0</v>
      </c>
      <c r="L68" s="59">
        <v>415</v>
      </c>
      <c r="M68" s="59">
        <v>801</v>
      </c>
      <c r="N68" s="59">
        <v>0</v>
      </c>
      <c r="O68" s="59">
        <v>0</v>
      </c>
      <c r="P68" s="59">
        <v>0</v>
      </c>
      <c r="Q68" s="59">
        <v>0</v>
      </c>
      <c r="R68" s="59">
        <v>2</v>
      </c>
      <c r="S68" s="59">
        <v>1</v>
      </c>
      <c r="T68" s="59">
        <f t="shared" ref="T68:T131" si="52">COUNTIFS(I68, "&gt;400", I68, "&lt;500")+COUNTIFS(L68, "&gt;400", L68, "&lt;500")+COUNTIFS(O68, "&gt;400", O68, "&lt;500")</f>
        <v>1</v>
      </c>
      <c r="U68" s="59">
        <f t="shared" ref="U68:U131" si="53">COUNTIFS(J68, "&gt;200", J68, "&lt;400")+COUNTIFS(L68, "&gt;200", L68, "&lt;400")+COUNTIFS(O68, "&gt;200", O68, "&lt;400")</f>
        <v>0</v>
      </c>
      <c r="V68" s="59">
        <f t="shared" ref="V68:V131" si="54">COUNTIF($I68, 102)+COUNTIF($L68, 102)+COUNTIF($O68, 102)</f>
        <v>0</v>
      </c>
      <c r="W68" s="59">
        <f t="shared" ref="W68:W131" si="55">IF(AND(J68&gt;399, J68&lt;500), 1,0) + IF(AND(K68&gt;399, K68&lt;500), 1,0) +IF(AND(M68&gt;399, M68&lt;500), 1,0) +IF(AND(N68&gt;399, N68&lt;500), 1,0) +IF(AND(P68&gt;399, P68&lt;500), 1,0) +IF(AND(Q68&gt;399, Q68&lt;500), 1,0)</f>
        <v>0</v>
      </c>
      <c r="X68" s="59">
        <f t="shared" ref="X68:X131" si="56">IF(AND(J68&gt;700, J68&lt;890), 1,0) + IF(AND(K68&gt;700, K68&lt;890), 1,0) +IF(AND(M68&gt;700, M68&lt;890), 1,0) +IF(AND(N68&gt;700, N68&lt;890), 1,0) +IF(AND(P68&gt;700, P68&lt;890), 1,0) +IF(AND(Q68&gt;700, Q68&lt;890), 1,0)</f>
        <v>1</v>
      </c>
      <c r="Y68" s="59">
        <f t="shared" ref="Y68:Y131" si="57">IF(AND(J68&gt;200, J68&lt;400), 1,0) + IF(AND(K68&gt;200, K68&lt;400), 1,0) +IF(AND(M68&gt;200, M68&lt;400), 1,0) +IF(AND(N68&gt;200, N68&lt;400), 1,0) +IF(AND(P68&gt;200, P68&lt;400), 1,0) +IF(AND(Q68&gt;200, Q68&lt;400), 1,0)</f>
        <v>0</v>
      </c>
      <c r="Z68" s="59">
        <f t="shared" ref="Z68:Z131" si="58">IF(J68=101, 1,0) + IF(K68=101, 1,0) +IF(M68=101, 1,0) +IF(N68=101, 1,0) +IF(P68=101, 1,0) +IF(Q68=101, 1,0)</f>
        <v>0</v>
      </c>
      <c r="AA68" s="59">
        <f t="shared" ref="AA68:AA131" si="59">IF(J68=102, 1,0) + IF(K68=102, 1,0) +IF(M68=102, 1,0) +IF(N68=102, 1,0) +IF(P68=102, 1,0) +IF(Q68=102, 1,0)</f>
        <v>0</v>
      </c>
      <c r="AB68" s="59">
        <f t="shared" ref="AB68:AB131" si="60">IF(AND(J68&gt;500, J68&lt;600), 1,0) + IF(AND(K68&gt;500, K68&lt;600), 1,0) +IF(AND(M68&gt;500, M68&lt;600), 1,0) +IF(AND(N68&gt;500, N68&lt;600), 1,0) +IF(AND(P68&gt;500, P68&lt;600), 1,0) +IF(AND(Q68&gt;500, Q68&lt;600), 1,0)</f>
        <v>0</v>
      </c>
      <c r="AC68" s="59">
        <f t="shared" ref="AC68:AC131" si="61">IF(AND(J68&gt;0, SUM(W68:AB68)=0), 1,0) + IF(AND(K68&gt;0, SUM(W68:AB68)=0), 1,0) +IF(AND(M68&gt;0, SUM(W68:AB68)=0), 1,0) +IF(AND(N68&gt;0, SUM(W68:AB68)=0), 1,0) +IF(AND(P68&gt;0, SUM(W68:AB68)=0), 1,0) +IF(AND(Q68&gt;0, SUM(W68:AB68)=0), 1,0)</f>
        <v>0</v>
      </c>
      <c r="AD68" s="166">
        <f t="shared" si="51"/>
        <v>0</v>
      </c>
      <c r="AE68" s="169">
        <f t="shared" ref="AE68:AE131" si="62">IF(AD68=1, 1,0)</f>
        <v>0</v>
      </c>
      <c r="AF68" s="169">
        <f t="shared" ref="AF68:AF131" si="63">IF(AD68&gt;=2, 1,0)</f>
        <v>0</v>
      </c>
      <c r="AG68" s="169">
        <f t="shared" ref="AG68:AG131" si="64">IF(IF(I68=101,1,0) * IF(J68&lt;&gt;0, 1,0) +IF(I68=101,1,0)* IF(K68&lt;&gt;0, 1,0) + IF(L68=101,1,0) * IF(M68&lt;&gt;0, 1,0) +IF(L68=101,1,0)* IF(N68&lt;&gt;0, 1,0) + IF(O68=101,1,0) * IF(P68&lt;&gt;0, 1,0) +IF(O68=101,1,0)* IF(Q68&lt;&gt;0, 1,0)&gt;0, 1,0)</f>
        <v>0</v>
      </c>
      <c r="AH68" s="169">
        <f t="shared" ref="AH68:AH131" si="65">IF(AG68=0, 1,0)</f>
        <v>1</v>
      </c>
      <c r="AI68" s="169">
        <f t="shared" ref="AI68:AI131" si="66">IF(AND(AD68&gt;0, T68&gt;0), 1, 0)</f>
        <v>0</v>
      </c>
      <c r="AJ68" s="169">
        <f t="shared" ref="AJ68:AJ131" si="67">IF(AND(AD68&gt;0, V68&gt;0), 1, 0)</f>
        <v>0</v>
      </c>
      <c r="AK68" s="169">
        <f t="shared" ref="AK68:AK131" si="68">IF(AND(AD68&gt;0, U68&gt;0), 1, 0)</f>
        <v>0</v>
      </c>
      <c r="AL68" s="169">
        <f t="shared" ref="AL68:AL131" si="69">IF(SUM(AI68:AK68)&gt;0,0,1)</f>
        <v>1</v>
      </c>
      <c r="AM68" s="169">
        <f t="shared" ref="AM68:AM131" si="70">IF(V68&gt;0, 1,0)</f>
        <v>0</v>
      </c>
      <c r="AN68" s="169">
        <f t="shared" ref="AN68:AN131" si="71">IF(I68=102,1,0) * IF(J68&lt;&gt;0, 1,0) +IF(I68=102,1,0)* IF(K68&lt;&gt;0, 1,0) + IF(L68=102,1,0) * IF(M68&lt;&gt;0, 1,0) +IF(L68=102,1,0)* IF(N68&lt;&gt;0, 1,0) + IF(O68=102,1,0) * IF(P68&lt;&gt;0, 1,0) +IF(O68=102,1,0)* IF(Q68&lt;&gt;0, 1,0)</f>
        <v>0</v>
      </c>
      <c r="AO68" s="169">
        <f t="shared" ref="AO68:AO131" si="72">IF(AN68=0, 1,0)</f>
        <v>1</v>
      </c>
      <c r="AP68" s="169">
        <f t="shared" ref="AP68:AP131" si="73">IF(V68&gt;1,1,0)</f>
        <v>0</v>
      </c>
      <c r="AQ68" s="169">
        <f t="shared" ref="AQ68:AQ131" si="74">IF(V68 = 1, 1, 0)</f>
        <v>0</v>
      </c>
      <c r="AR68" s="169">
        <f t="shared" ref="AR68:AR131" si="75">IF(SUM(AS68:AU68)&gt;0, 1,0)</f>
        <v>0</v>
      </c>
      <c r="AS68" s="169">
        <f t="shared" ref="AS68:AS131" si="76">IF(AND(T68&gt;0, V68&gt;0), 1,0)</f>
        <v>0</v>
      </c>
      <c r="AT68" s="169">
        <f t="shared" ref="AT68:AT131" si="77">AJ68</f>
        <v>0</v>
      </c>
      <c r="AU68" s="169">
        <f t="shared" ref="AU68:AU131" si="78">IF(AND(V68&gt;0, U68&gt;0),1,0)</f>
        <v>0</v>
      </c>
      <c r="AV68" s="169">
        <f t="shared" ref="AV68:AV131" si="79">IF(SUM(AS68:AU68)&gt;0,0,1)</f>
        <v>1</v>
      </c>
      <c r="AW68" s="169">
        <f t="shared" ref="AW68:AW131" si="80">IF(T68&gt;0,1,0)</f>
        <v>1</v>
      </c>
      <c r="AX68" s="169">
        <f t="shared" ref="AX68:AX131" si="81">IF(T68&gt;1, 1,0)</f>
        <v>0</v>
      </c>
      <c r="AY68" s="169">
        <f t="shared" si="43"/>
        <v>1</v>
      </c>
      <c r="AZ68" s="169">
        <f t="shared" ref="AZ68:AZ131" si="82">IF(SUM(AS68,AI68)&gt;0,1,0)</f>
        <v>0</v>
      </c>
      <c r="BA68" s="169">
        <f t="shared" ref="BA68:BA131" si="83">IF(AND(AW68&gt;0, X68&gt;0),1,0)+IF(AND(AW68&gt;0, (COUNTIFS(I68, "&gt;700", L68, "&gt;700", O68, "&gt;700")&gt;0)),1,0)</f>
        <v>1</v>
      </c>
      <c r="BB68" s="169">
        <f t="shared" ref="BB68:BB131" si="84">IF(BA68 = 0, 1,0)</f>
        <v>0</v>
      </c>
      <c r="BC68" s="169">
        <f t="shared" ref="BC68:BC131" si="85">IF(COUNTIFS(I68, "&gt;400", I68,"&lt;600"),1,0) * IF(COUNTIFS(J68,"&gt;0", J68,"&lt;700")+  COUNTIFS(K68,"&gt;0", K68,"&lt;700")&gt;0,1,0) + IF(COUNTIFS(L68, "&gt;400", L68,"&lt;600"),1,0) * IF(COUNTIFS(M68,"&gt;0", M68,"&lt;700")+ COUNTIFS(N68,"&gt;0", N68,"&lt;700")&gt;0,1,0) + IF(COUNTIFS(O68, "&gt;400", O68,"&lt;600"),1,0) * IF(COUNTIFS(P68,"&gt;0", P68,"&lt;700")+  COUNTIFS(Q68,"&gt;0", Q68,"&lt;700")&gt;0,1,0)</f>
        <v>0</v>
      </c>
      <c r="BD68" s="169">
        <f t="shared" ref="BD68:BD131" si="86">IF(BC68 = 0, 1,0)</f>
        <v>1</v>
      </c>
      <c r="BE68" s="169">
        <f t="shared" ref="BE68:BE131" si="87">COUNTIF(I68, 406)+COUNTIF(L68, 406)+COUNTIF(O68, 406)</f>
        <v>0</v>
      </c>
      <c r="BF68" s="169">
        <f t="shared" ref="BF68:BF131" si="88">COUNTIF(I68, 417)+COUNTIF(L68, 417)+COUNTIF(O68, 417)</f>
        <v>0</v>
      </c>
      <c r="BG68" s="169">
        <f t="shared" ref="BG68:BG131" si="89">COUNTIF(I68, 403)+COUNTIF(L68, 403)+COUNTIF(O68, 403)</f>
        <v>0</v>
      </c>
      <c r="BH68" s="169">
        <f t="shared" ref="BH68:BH131" si="90">COUNTIF(I68, 415)+COUNTIF(L68, 415)+COUNTIF(O68, 415)</f>
        <v>1</v>
      </c>
      <c r="BI68" s="169">
        <f t="shared" ref="BI68:BI131" si="91">COUNTIF(I68, 405)+COUNTIF(L68, 405)+COUNTIF(O68, 405)</f>
        <v>0</v>
      </c>
      <c r="BJ68" s="169">
        <f t="shared" ref="BJ68:BJ131" si="92">IF(OR(COUNTIF(I68, 416)=1, COUNTIF(I68, 412)=1), 1,0)   +IF(OR(COUNTIF(L68, 416)=1, COUNTIF(L68, 412)=1), 1,0)+IF(OR(COUNTIF(O68, 416)=1, COUNTIF(O68, 412)=1), 1,0)</f>
        <v>0</v>
      </c>
      <c r="BK68" s="167">
        <f t="shared" ref="BK68:BK131" si="93">IF(AND(AW68&gt;0, SUM(BE68:BJ68) = 0), 1,0)</f>
        <v>0</v>
      </c>
      <c r="BL68" s="169">
        <f t="shared" si="44"/>
        <v>0</v>
      </c>
      <c r="BM68" s="169">
        <f t="shared" si="45"/>
        <v>1</v>
      </c>
      <c r="BN68" s="169">
        <f t="shared" si="46"/>
        <v>0</v>
      </c>
      <c r="BO68" s="169">
        <f t="shared" si="47"/>
        <v>1</v>
      </c>
      <c r="BP68" s="36">
        <f t="shared" si="48"/>
        <v>0</v>
      </c>
      <c r="BQ68">
        <f t="shared" si="49"/>
        <v>0</v>
      </c>
      <c r="BR68" s="36">
        <f t="shared" si="50"/>
        <v>1</v>
      </c>
      <c r="BS68" t="e">
        <f t="shared" ref="BS68:BS131" si="94">IF((BP68*$AD$2+BQ68*$AM$2+BR68*$AW$2)&gt;0,  G68,NA())</f>
        <v>#N/A</v>
      </c>
    </row>
    <row r="69" spans="1:71">
      <c r="A69" s="59">
        <v>217</v>
      </c>
      <c r="B69" s="59">
        <v>132291</v>
      </c>
      <c r="C69" s="160">
        <v>4285714.3586995704</v>
      </c>
      <c r="D69" s="59">
        <v>2500000</v>
      </c>
      <c r="E69" s="59">
        <v>2500000</v>
      </c>
      <c r="F69" s="59">
        <v>1785714.3586995699</v>
      </c>
      <c r="G69" s="59">
        <v>62.857143402099602</v>
      </c>
      <c r="H69" s="59">
        <v>-3355862554.4387002</v>
      </c>
      <c r="I69" s="59">
        <v>0</v>
      </c>
      <c r="J69" s="59">
        <v>0</v>
      </c>
      <c r="K69" s="59">
        <v>0</v>
      </c>
      <c r="L69" s="59">
        <v>102</v>
      </c>
      <c r="M69" s="59">
        <v>201</v>
      </c>
      <c r="N69" s="59">
        <v>0</v>
      </c>
      <c r="O69" s="59">
        <v>0</v>
      </c>
      <c r="P69" s="59">
        <v>0</v>
      </c>
      <c r="Q69" s="59">
        <v>0</v>
      </c>
      <c r="R69" s="59">
        <v>2</v>
      </c>
      <c r="S69" s="59">
        <v>1</v>
      </c>
      <c r="T69" s="59">
        <f t="shared" si="52"/>
        <v>0</v>
      </c>
      <c r="U69" s="59">
        <f t="shared" si="53"/>
        <v>0</v>
      </c>
      <c r="V69" s="59">
        <f t="shared" si="54"/>
        <v>1</v>
      </c>
      <c r="W69" s="59">
        <f t="shared" si="55"/>
        <v>0</v>
      </c>
      <c r="X69" s="59">
        <f t="shared" si="56"/>
        <v>0</v>
      </c>
      <c r="Y69" s="59">
        <f t="shared" si="57"/>
        <v>1</v>
      </c>
      <c r="Z69" s="59">
        <f t="shared" si="58"/>
        <v>0</v>
      </c>
      <c r="AA69" s="59">
        <f t="shared" si="59"/>
        <v>0</v>
      </c>
      <c r="AB69" s="59">
        <f t="shared" si="60"/>
        <v>0</v>
      </c>
      <c r="AC69" s="59">
        <f t="shared" si="61"/>
        <v>0</v>
      </c>
      <c r="AD69" s="166">
        <f t="shared" si="51"/>
        <v>0</v>
      </c>
      <c r="AE69" s="169">
        <f t="shared" si="62"/>
        <v>0</v>
      </c>
      <c r="AF69" s="169">
        <f t="shared" si="63"/>
        <v>0</v>
      </c>
      <c r="AG69" s="169">
        <f t="shared" si="64"/>
        <v>0</v>
      </c>
      <c r="AH69" s="169">
        <f t="shared" si="65"/>
        <v>1</v>
      </c>
      <c r="AI69" s="169">
        <f t="shared" si="66"/>
        <v>0</v>
      </c>
      <c r="AJ69" s="169">
        <f t="shared" si="67"/>
        <v>0</v>
      </c>
      <c r="AK69" s="169">
        <f t="shared" si="68"/>
        <v>0</v>
      </c>
      <c r="AL69" s="169">
        <f t="shared" si="69"/>
        <v>1</v>
      </c>
      <c r="AM69" s="169">
        <f t="shared" si="70"/>
        <v>1</v>
      </c>
      <c r="AN69" s="169">
        <f t="shared" si="71"/>
        <v>1</v>
      </c>
      <c r="AO69" s="169">
        <f t="shared" si="72"/>
        <v>0</v>
      </c>
      <c r="AP69" s="169">
        <f t="shared" si="73"/>
        <v>0</v>
      </c>
      <c r="AQ69" s="169">
        <f t="shared" si="74"/>
        <v>1</v>
      </c>
      <c r="AR69" s="169">
        <f t="shared" si="75"/>
        <v>0</v>
      </c>
      <c r="AS69" s="169">
        <f t="shared" si="76"/>
        <v>0</v>
      </c>
      <c r="AT69" s="169">
        <f t="shared" si="77"/>
        <v>0</v>
      </c>
      <c r="AU69" s="169">
        <f t="shared" si="78"/>
        <v>0</v>
      </c>
      <c r="AV69" s="169">
        <f t="shared" si="79"/>
        <v>1</v>
      </c>
      <c r="AW69" s="169">
        <f t="shared" si="80"/>
        <v>0</v>
      </c>
      <c r="AX69" s="169">
        <f t="shared" si="81"/>
        <v>0</v>
      </c>
      <c r="AY69" s="169">
        <f t="shared" ref="AY69:AY132" si="95">IF(T69=1, 1, 0)</f>
        <v>0</v>
      </c>
      <c r="AZ69" s="169">
        <f t="shared" si="82"/>
        <v>0</v>
      </c>
      <c r="BA69" s="169">
        <f t="shared" si="83"/>
        <v>0</v>
      </c>
      <c r="BB69" s="169">
        <f t="shared" si="84"/>
        <v>1</v>
      </c>
      <c r="BC69" s="169">
        <f t="shared" si="85"/>
        <v>0</v>
      </c>
      <c r="BD69" s="169">
        <f t="shared" si="86"/>
        <v>1</v>
      </c>
      <c r="BE69" s="169">
        <f t="shared" si="87"/>
        <v>0</v>
      </c>
      <c r="BF69" s="169">
        <f t="shared" si="88"/>
        <v>0</v>
      </c>
      <c r="BG69" s="169">
        <f t="shared" si="89"/>
        <v>0</v>
      </c>
      <c r="BH69" s="169">
        <f t="shared" si="90"/>
        <v>0</v>
      </c>
      <c r="BI69" s="169">
        <f t="shared" si="91"/>
        <v>0</v>
      </c>
      <c r="BJ69" s="169">
        <f t="shared" si="92"/>
        <v>0</v>
      </c>
      <c r="BK69" s="167">
        <f t="shared" si="93"/>
        <v>0</v>
      </c>
      <c r="BL69" s="169">
        <f t="shared" ref="BL69:BL132" si="96">IF(R69 = 1, 1,0)</f>
        <v>0</v>
      </c>
      <c r="BM69" s="169">
        <f t="shared" ref="BM69:BM132" si="97">IF(R69 = 2, 1,0)</f>
        <v>1</v>
      </c>
      <c r="BN69" s="169">
        <f t="shared" ref="BN69:BN132" si="98">IF(S69 = 1, 0,1)</f>
        <v>0</v>
      </c>
      <c r="BO69" s="169">
        <f t="shared" ref="BO69:BO132" si="99">IF(S69 = 1, 1,0)</f>
        <v>1</v>
      </c>
      <c r="BP69" s="36">
        <f t="shared" ref="BP69:BP132" si="100">IF(SUM($AE$2:$AF$2)&gt;0, SUMPRODUCT($AE$2:$AF$2, AE69:AF69),IF(SUM(AE69:AF69)&gt;0, 0,1))*SUMPRODUCT($AG$2:$AH$2, AG69:AH69)*SUMPRODUCT($AI$2:$AL$2, AI69:AL69)*SUMPRODUCT($BL$2:$BM$2,BL69:BM69)*SUMPRODUCT($BN$2:$BO$2,BN69:BO69)</f>
        <v>0</v>
      </c>
      <c r="BQ69">
        <f t="shared" ref="BQ69:BQ132" si="101">(SUMPRODUCT($AN$2:$AO$2, AN69:AO69)*SUMPRODUCT($AP$2:$AR$2, AP69:AR69)*SUMPRODUCT($AS$2:$AV$2, AS69:AV69))*SUMPRODUCT($BL$2:$BM$2,BL69:BM69)*SUMPRODUCT($BN$2:$BO$2,BN69:BO69)</f>
        <v>1</v>
      </c>
      <c r="BR69" s="36">
        <f t="shared" ref="BR69:BR132" si="102">SUMPRODUCT($AX$2:$AZ$2, AX69:AZ69)*SUMPRODUCT($BA$2:$BB$2, BA69:BB69)*SUMPRODUCT($BC$2:$BD$2, BC69:BD69)*SUMPRODUCT($BE$2:$BK$2, BE69:BK69)*SUMPRODUCT($BL$2:$BM$2,BL69:BM69)*SUMPRODUCT($BN$2:$BO$2,BN69:BO69)</f>
        <v>0</v>
      </c>
      <c r="BS69" t="e">
        <f t="shared" si="94"/>
        <v>#N/A</v>
      </c>
    </row>
    <row r="70" spans="1:71">
      <c r="A70" s="59">
        <v>46</v>
      </c>
      <c r="B70" s="59">
        <v>15273</v>
      </c>
      <c r="C70" s="160">
        <v>82142856.793136001</v>
      </c>
      <c r="D70" s="59">
        <v>42321428</v>
      </c>
      <c r="E70" s="59">
        <v>42321428</v>
      </c>
      <c r="F70" s="59">
        <v>39821428.793136001</v>
      </c>
      <c r="G70" s="59">
        <v>64.285713195800795</v>
      </c>
      <c r="H70" s="59">
        <v>-415112241.71095699</v>
      </c>
      <c r="I70" s="59">
        <v>0</v>
      </c>
      <c r="J70" s="59">
        <v>0</v>
      </c>
      <c r="K70" s="59">
        <v>0</v>
      </c>
      <c r="L70" s="59">
        <v>416</v>
      </c>
      <c r="M70" s="59">
        <v>0</v>
      </c>
      <c r="N70" s="59">
        <v>0</v>
      </c>
      <c r="O70" s="59">
        <v>0</v>
      </c>
      <c r="P70" s="59">
        <v>0</v>
      </c>
      <c r="Q70" s="59">
        <v>0</v>
      </c>
      <c r="R70" s="59">
        <v>2</v>
      </c>
      <c r="S70" s="59">
        <v>0</v>
      </c>
      <c r="T70" s="59">
        <f t="shared" si="52"/>
        <v>1</v>
      </c>
      <c r="U70" s="59">
        <f t="shared" si="53"/>
        <v>0</v>
      </c>
      <c r="V70" s="59">
        <f t="shared" si="54"/>
        <v>0</v>
      </c>
      <c r="W70" s="59">
        <f t="shared" si="55"/>
        <v>0</v>
      </c>
      <c r="X70" s="59">
        <f t="shared" si="56"/>
        <v>0</v>
      </c>
      <c r="Y70" s="59">
        <f t="shared" si="57"/>
        <v>0</v>
      </c>
      <c r="Z70" s="59">
        <f t="shared" si="58"/>
        <v>0</v>
      </c>
      <c r="AA70" s="59">
        <f t="shared" si="59"/>
        <v>0</v>
      </c>
      <c r="AB70" s="59">
        <f t="shared" si="60"/>
        <v>0</v>
      </c>
      <c r="AC70" s="59">
        <f t="shared" si="61"/>
        <v>0</v>
      </c>
      <c r="AD70" s="166">
        <f t="shared" si="51"/>
        <v>0</v>
      </c>
      <c r="AE70" s="169">
        <f t="shared" si="62"/>
        <v>0</v>
      </c>
      <c r="AF70" s="169">
        <f t="shared" si="63"/>
        <v>0</v>
      </c>
      <c r="AG70" s="169">
        <f t="shared" si="64"/>
        <v>0</v>
      </c>
      <c r="AH70" s="169">
        <f t="shared" si="65"/>
        <v>1</v>
      </c>
      <c r="AI70" s="169">
        <f t="shared" si="66"/>
        <v>0</v>
      </c>
      <c r="AJ70" s="169">
        <f t="shared" si="67"/>
        <v>0</v>
      </c>
      <c r="AK70" s="169">
        <f t="shared" si="68"/>
        <v>0</v>
      </c>
      <c r="AL70" s="169">
        <f t="shared" si="69"/>
        <v>1</v>
      </c>
      <c r="AM70" s="169">
        <f t="shared" si="70"/>
        <v>0</v>
      </c>
      <c r="AN70" s="169">
        <f t="shared" si="71"/>
        <v>0</v>
      </c>
      <c r="AO70" s="169">
        <f t="shared" si="72"/>
        <v>1</v>
      </c>
      <c r="AP70" s="169">
        <f t="shared" si="73"/>
        <v>0</v>
      </c>
      <c r="AQ70" s="169">
        <f t="shared" si="74"/>
        <v>0</v>
      </c>
      <c r="AR70" s="169">
        <f t="shared" si="75"/>
        <v>0</v>
      </c>
      <c r="AS70" s="169">
        <f t="shared" si="76"/>
        <v>0</v>
      </c>
      <c r="AT70" s="169">
        <f t="shared" si="77"/>
        <v>0</v>
      </c>
      <c r="AU70" s="169">
        <f t="shared" si="78"/>
        <v>0</v>
      </c>
      <c r="AV70" s="169">
        <f t="shared" si="79"/>
        <v>1</v>
      </c>
      <c r="AW70" s="169">
        <f t="shared" si="80"/>
        <v>1</v>
      </c>
      <c r="AX70" s="169">
        <f t="shared" si="81"/>
        <v>0</v>
      </c>
      <c r="AY70" s="169">
        <f t="shared" si="95"/>
        <v>1</v>
      </c>
      <c r="AZ70" s="169">
        <f t="shared" si="82"/>
        <v>0</v>
      </c>
      <c r="BA70" s="169">
        <f t="shared" si="83"/>
        <v>0</v>
      </c>
      <c r="BB70" s="169">
        <f t="shared" si="84"/>
        <v>1</v>
      </c>
      <c r="BC70" s="169">
        <f t="shared" si="85"/>
        <v>0</v>
      </c>
      <c r="BD70" s="169">
        <f t="shared" si="86"/>
        <v>1</v>
      </c>
      <c r="BE70" s="169">
        <f t="shared" si="87"/>
        <v>0</v>
      </c>
      <c r="BF70" s="169">
        <f t="shared" si="88"/>
        <v>0</v>
      </c>
      <c r="BG70" s="169">
        <f t="shared" si="89"/>
        <v>0</v>
      </c>
      <c r="BH70" s="169">
        <f t="shared" si="90"/>
        <v>0</v>
      </c>
      <c r="BI70" s="169">
        <f t="shared" si="91"/>
        <v>0</v>
      </c>
      <c r="BJ70" s="169">
        <f t="shared" si="92"/>
        <v>1</v>
      </c>
      <c r="BK70" s="167">
        <f t="shared" si="93"/>
        <v>0</v>
      </c>
      <c r="BL70" s="169">
        <f t="shared" si="96"/>
        <v>0</v>
      </c>
      <c r="BM70" s="169">
        <f t="shared" si="97"/>
        <v>1</v>
      </c>
      <c r="BN70" s="169">
        <f t="shared" si="98"/>
        <v>1</v>
      </c>
      <c r="BO70" s="169">
        <f t="shared" si="99"/>
        <v>0</v>
      </c>
      <c r="BP70" s="36">
        <f t="shared" si="100"/>
        <v>0</v>
      </c>
      <c r="BQ70">
        <f t="shared" si="101"/>
        <v>0</v>
      </c>
      <c r="BR70" s="36">
        <f t="shared" si="102"/>
        <v>1</v>
      </c>
      <c r="BS70" t="e">
        <f t="shared" si="94"/>
        <v>#N/A</v>
      </c>
    </row>
    <row r="71" spans="1:71">
      <c r="A71" s="59">
        <v>56</v>
      </c>
      <c r="B71" s="59">
        <v>16191</v>
      </c>
      <c r="C71" s="160">
        <v>28125000.628642801</v>
      </c>
      <c r="D71" s="59">
        <v>6921875</v>
      </c>
      <c r="E71" s="59">
        <v>6921875</v>
      </c>
      <c r="F71" s="59">
        <v>21203125.628642801</v>
      </c>
      <c r="G71" s="59">
        <v>65.625</v>
      </c>
      <c r="H71" s="59">
        <v>-554039475.61580706</v>
      </c>
      <c r="I71" s="59">
        <v>0</v>
      </c>
      <c r="J71" s="59">
        <v>0</v>
      </c>
      <c r="K71" s="59">
        <v>0</v>
      </c>
      <c r="L71" s="59">
        <v>405</v>
      </c>
      <c r="M71" s="59">
        <v>0</v>
      </c>
      <c r="N71" s="59">
        <v>0</v>
      </c>
      <c r="O71" s="59">
        <v>0</v>
      </c>
      <c r="P71" s="59">
        <v>0</v>
      </c>
      <c r="Q71" s="59">
        <v>0</v>
      </c>
      <c r="R71" s="59">
        <v>2</v>
      </c>
      <c r="S71" s="59">
        <v>0</v>
      </c>
      <c r="T71" s="59">
        <f t="shared" si="52"/>
        <v>1</v>
      </c>
      <c r="U71" s="59">
        <f t="shared" si="53"/>
        <v>0</v>
      </c>
      <c r="V71" s="59">
        <f t="shared" si="54"/>
        <v>0</v>
      </c>
      <c r="W71" s="59">
        <f t="shared" si="55"/>
        <v>0</v>
      </c>
      <c r="X71" s="59">
        <f t="shared" si="56"/>
        <v>0</v>
      </c>
      <c r="Y71" s="59">
        <f t="shared" si="57"/>
        <v>0</v>
      </c>
      <c r="Z71" s="59">
        <f t="shared" si="58"/>
        <v>0</v>
      </c>
      <c r="AA71" s="59">
        <f t="shared" si="59"/>
        <v>0</v>
      </c>
      <c r="AB71" s="59">
        <f t="shared" si="60"/>
        <v>0</v>
      </c>
      <c r="AC71" s="59">
        <f t="shared" si="61"/>
        <v>0</v>
      </c>
      <c r="AD71" s="166">
        <f t="shared" ref="AD71:AD134" si="103">COUNTIF(I71, 101)+COUNTIF(L71, 101)+COUNTIF(O71, 101)</f>
        <v>0</v>
      </c>
      <c r="AE71" s="169">
        <f t="shared" si="62"/>
        <v>0</v>
      </c>
      <c r="AF71" s="169">
        <f t="shared" si="63"/>
        <v>0</v>
      </c>
      <c r="AG71" s="169">
        <f t="shared" si="64"/>
        <v>0</v>
      </c>
      <c r="AH71" s="169">
        <f t="shared" si="65"/>
        <v>1</v>
      </c>
      <c r="AI71" s="169">
        <f t="shared" si="66"/>
        <v>0</v>
      </c>
      <c r="AJ71" s="169">
        <f t="shared" si="67"/>
        <v>0</v>
      </c>
      <c r="AK71" s="169">
        <f t="shared" si="68"/>
        <v>0</v>
      </c>
      <c r="AL71" s="169">
        <f t="shared" si="69"/>
        <v>1</v>
      </c>
      <c r="AM71" s="169">
        <f t="shared" si="70"/>
        <v>0</v>
      </c>
      <c r="AN71" s="169">
        <f t="shared" si="71"/>
        <v>0</v>
      </c>
      <c r="AO71" s="169">
        <f t="shared" si="72"/>
        <v>1</v>
      </c>
      <c r="AP71" s="169">
        <f t="shared" si="73"/>
        <v>0</v>
      </c>
      <c r="AQ71" s="169">
        <f t="shared" si="74"/>
        <v>0</v>
      </c>
      <c r="AR71" s="169">
        <f t="shared" si="75"/>
        <v>0</v>
      </c>
      <c r="AS71" s="169">
        <f t="shared" si="76"/>
        <v>0</v>
      </c>
      <c r="AT71" s="169">
        <f t="shared" si="77"/>
        <v>0</v>
      </c>
      <c r="AU71" s="169">
        <f t="shared" si="78"/>
        <v>0</v>
      </c>
      <c r="AV71" s="169">
        <f t="shared" si="79"/>
        <v>1</v>
      </c>
      <c r="AW71" s="169">
        <f t="shared" si="80"/>
        <v>1</v>
      </c>
      <c r="AX71" s="169">
        <f t="shared" si="81"/>
        <v>0</v>
      </c>
      <c r="AY71" s="169">
        <f t="shared" si="95"/>
        <v>1</v>
      </c>
      <c r="AZ71" s="169">
        <f t="shared" si="82"/>
        <v>0</v>
      </c>
      <c r="BA71" s="169">
        <f t="shared" si="83"/>
        <v>0</v>
      </c>
      <c r="BB71" s="169">
        <f t="shared" si="84"/>
        <v>1</v>
      </c>
      <c r="BC71" s="169">
        <f t="shared" si="85"/>
        <v>0</v>
      </c>
      <c r="BD71" s="169">
        <f t="shared" si="86"/>
        <v>1</v>
      </c>
      <c r="BE71" s="169">
        <f t="shared" si="87"/>
        <v>0</v>
      </c>
      <c r="BF71" s="169">
        <f t="shared" si="88"/>
        <v>0</v>
      </c>
      <c r="BG71" s="169">
        <f t="shared" si="89"/>
        <v>0</v>
      </c>
      <c r="BH71" s="169">
        <f t="shared" si="90"/>
        <v>0</v>
      </c>
      <c r="BI71" s="169">
        <f t="shared" si="91"/>
        <v>1</v>
      </c>
      <c r="BJ71" s="169">
        <f t="shared" si="92"/>
        <v>0</v>
      </c>
      <c r="BK71" s="167">
        <f t="shared" si="93"/>
        <v>0</v>
      </c>
      <c r="BL71" s="169">
        <f t="shared" si="96"/>
        <v>0</v>
      </c>
      <c r="BM71" s="169">
        <f t="shared" si="97"/>
        <v>1</v>
      </c>
      <c r="BN71" s="169">
        <f t="shared" si="98"/>
        <v>1</v>
      </c>
      <c r="BO71" s="169">
        <f t="shared" si="99"/>
        <v>0</v>
      </c>
      <c r="BP71" s="36">
        <f t="shared" si="100"/>
        <v>0</v>
      </c>
      <c r="BQ71">
        <f t="shared" si="101"/>
        <v>0</v>
      </c>
      <c r="BR71" s="36">
        <f t="shared" si="102"/>
        <v>1</v>
      </c>
      <c r="BS71" t="e">
        <f t="shared" si="94"/>
        <v>#N/A</v>
      </c>
    </row>
    <row r="72" spans="1:71">
      <c r="A72" s="59">
        <v>311</v>
      </c>
      <c r="B72" s="59">
        <v>181193</v>
      </c>
      <c r="C72" s="160">
        <v>176190481.69140401</v>
      </c>
      <c r="D72" s="59">
        <v>57600716.71875</v>
      </c>
      <c r="E72" s="59">
        <v>57886431</v>
      </c>
      <c r="F72" s="59">
        <v>118304050.691404</v>
      </c>
      <c r="G72" s="59">
        <v>66.666667938232393</v>
      </c>
      <c r="H72" s="59">
        <v>-4333713496.0410204</v>
      </c>
      <c r="I72" s="59">
        <v>407</v>
      </c>
      <c r="J72" s="59">
        <v>0</v>
      </c>
      <c r="K72" s="59">
        <v>0</v>
      </c>
      <c r="L72" s="59">
        <v>403</v>
      </c>
      <c r="M72" s="59">
        <v>0</v>
      </c>
      <c r="N72" s="59">
        <v>0</v>
      </c>
      <c r="O72" s="59">
        <v>407</v>
      </c>
      <c r="P72" s="59">
        <v>0</v>
      </c>
      <c r="Q72" s="59">
        <v>0</v>
      </c>
      <c r="R72" s="59">
        <v>2</v>
      </c>
      <c r="S72" s="59">
        <v>1</v>
      </c>
      <c r="T72" s="59">
        <f t="shared" si="52"/>
        <v>3</v>
      </c>
      <c r="U72" s="59">
        <f t="shared" si="53"/>
        <v>0</v>
      </c>
      <c r="V72" s="59">
        <f t="shared" si="54"/>
        <v>0</v>
      </c>
      <c r="W72" s="59">
        <f t="shared" si="55"/>
        <v>0</v>
      </c>
      <c r="X72" s="59">
        <f t="shared" si="56"/>
        <v>0</v>
      </c>
      <c r="Y72" s="59">
        <f t="shared" si="57"/>
        <v>0</v>
      </c>
      <c r="Z72" s="59">
        <f t="shared" si="58"/>
        <v>0</v>
      </c>
      <c r="AA72" s="59">
        <f t="shared" si="59"/>
        <v>0</v>
      </c>
      <c r="AB72" s="59">
        <f t="shared" si="60"/>
        <v>0</v>
      </c>
      <c r="AC72" s="59">
        <f t="shared" si="61"/>
        <v>0</v>
      </c>
      <c r="AD72" s="166">
        <f t="shared" si="103"/>
        <v>0</v>
      </c>
      <c r="AE72" s="169">
        <f t="shared" si="62"/>
        <v>0</v>
      </c>
      <c r="AF72" s="169">
        <f t="shared" si="63"/>
        <v>0</v>
      </c>
      <c r="AG72" s="169">
        <f t="shared" si="64"/>
        <v>0</v>
      </c>
      <c r="AH72" s="169">
        <f t="shared" si="65"/>
        <v>1</v>
      </c>
      <c r="AI72" s="169">
        <f t="shared" si="66"/>
        <v>0</v>
      </c>
      <c r="AJ72" s="169">
        <f t="shared" si="67"/>
        <v>0</v>
      </c>
      <c r="AK72" s="169">
        <f t="shared" si="68"/>
        <v>0</v>
      </c>
      <c r="AL72" s="169">
        <f t="shared" si="69"/>
        <v>1</v>
      </c>
      <c r="AM72" s="169">
        <f t="shared" si="70"/>
        <v>0</v>
      </c>
      <c r="AN72" s="169">
        <f t="shared" si="71"/>
        <v>0</v>
      </c>
      <c r="AO72" s="169">
        <f t="shared" si="72"/>
        <v>1</v>
      </c>
      <c r="AP72" s="169">
        <f t="shared" si="73"/>
        <v>0</v>
      </c>
      <c r="AQ72" s="169">
        <f t="shared" si="74"/>
        <v>0</v>
      </c>
      <c r="AR72" s="169">
        <f t="shared" si="75"/>
        <v>0</v>
      </c>
      <c r="AS72" s="169">
        <f t="shared" si="76"/>
        <v>0</v>
      </c>
      <c r="AT72" s="169">
        <f t="shared" si="77"/>
        <v>0</v>
      </c>
      <c r="AU72" s="169">
        <f t="shared" si="78"/>
        <v>0</v>
      </c>
      <c r="AV72" s="169">
        <f t="shared" si="79"/>
        <v>1</v>
      </c>
      <c r="AW72" s="169">
        <f t="shared" si="80"/>
        <v>1</v>
      </c>
      <c r="AX72" s="169">
        <f t="shared" si="81"/>
        <v>1</v>
      </c>
      <c r="AY72" s="169">
        <f t="shared" si="95"/>
        <v>0</v>
      </c>
      <c r="AZ72" s="169">
        <f t="shared" si="82"/>
        <v>0</v>
      </c>
      <c r="BA72" s="169">
        <f t="shared" si="83"/>
        <v>0</v>
      </c>
      <c r="BB72" s="169">
        <f t="shared" si="84"/>
        <v>1</v>
      </c>
      <c r="BC72" s="169">
        <f t="shared" si="85"/>
        <v>0</v>
      </c>
      <c r="BD72" s="169">
        <f t="shared" si="86"/>
        <v>1</v>
      </c>
      <c r="BE72" s="169">
        <f t="shared" si="87"/>
        <v>0</v>
      </c>
      <c r="BF72" s="169">
        <f t="shared" si="88"/>
        <v>0</v>
      </c>
      <c r="BG72" s="169">
        <f t="shared" si="89"/>
        <v>1</v>
      </c>
      <c r="BH72" s="169">
        <f t="shared" si="90"/>
        <v>0</v>
      </c>
      <c r="BI72" s="169">
        <f t="shared" si="91"/>
        <v>0</v>
      </c>
      <c r="BJ72" s="169">
        <f t="shared" si="92"/>
        <v>0</v>
      </c>
      <c r="BK72" s="167">
        <f t="shared" si="93"/>
        <v>0</v>
      </c>
      <c r="BL72" s="169">
        <f t="shared" si="96"/>
        <v>0</v>
      </c>
      <c r="BM72" s="169">
        <f t="shared" si="97"/>
        <v>1</v>
      </c>
      <c r="BN72" s="169">
        <f t="shared" si="98"/>
        <v>0</v>
      </c>
      <c r="BO72" s="169">
        <f t="shared" si="99"/>
        <v>1</v>
      </c>
      <c r="BP72" s="36">
        <f t="shared" si="100"/>
        <v>0</v>
      </c>
      <c r="BQ72">
        <f t="shared" si="101"/>
        <v>0</v>
      </c>
      <c r="BR72" s="36">
        <f t="shared" si="102"/>
        <v>1</v>
      </c>
      <c r="BS72" t="e">
        <f t="shared" si="94"/>
        <v>#N/A</v>
      </c>
    </row>
    <row r="73" spans="1:71">
      <c r="A73" s="59">
        <v>113</v>
      </c>
      <c r="B73" s="59">
        <v>24291</v>
      </c>
      <c r="C73" s="160">
        <v>41208334.254411399</v>
      </c>
      <c r="D73" s="59">
        <v>6650000.25</v>
      </c>
      <c r="E73" s="59">
        <v>6650000.25</v>
      </c>
      <c r="F73" s="59">
        <v>34558334.004411399</v>
      </c>
      <c r="G73" s="59">
        <v>66.666671752929702</v>
      </c>
      <c r="H73" s="59">
        <v>-1804437277.6656101</v>
      </c>
      <c r="I73" s="59">
        <v>0</v>
      </c>
      <c r="J73" s="59">
        <v>0</v>
      </c>
      <c r="K73" s="59">
        <v>0</v>
      </c>
      <c r="L73" s="59">
        <v>101</v>
      </c>
      <c r="M73" s="59">
        <v>0</v>
      </c>
      <c r="N73" s="59">
        <v>0</v>
      </c>
      <c r="O73" s="59">
        <v>101</v>
      </c>
      <c r="P73" s="59">
        <v>0</v>
      </c>
      <c r="Q73" s="59">
        <v>0</v>
      </c>
      <c r="R73" s="59">
        <v>1</v>
      </c>
      <c r="S73" s="59">
        <v>0</v>
      </c>
      <c r="T73" s="59">
        <f t="shared" si="52"/>
        <v>0</v>
      </c>
      <c r="U73" s="59">
        <f t="shared" si="53"/>
        <v>0</v>
      </c>
      <c r="V73" s="59">
        <f t="shared" si="54"/>
        <v>0</v>
      </c>
      <c r="W73" s="59">
        <f t="shared" si="55"/>
        <v>0</v>
      </c>
      <c r="X73" s="59">
        <f t="shared" si="56"/>
        <v>0</v>
      </c>
      <c r="Y73" s="59">
        <f t="shared" si="57"/>
        <v>0</v>
      </c>
      <c r="Z73" s="59">
        <f t="shared" si="58"/>
        <v>0</v>
      </c>
      <c r="AA73" s="59">
        <f t="shared" si="59"/>
        <v>0</v>
      </c>
      <c r="AB73" s="59">
        <f t="shared" si="60"/>
        <v>0</v>
      </c>
      <c r="AC73" s="59">
        <f t="shared" si="61"/>
        <v>0</v>
      </c>
      <c r="AD73" s="166">
        <f t="shared" si="103"/>
        <v>2</v>
      </c>
      <c r="AE73" s="169">
        <f t="shared" si="62"/>
        <v>0</v>
      </c>
      <c r="AF73" s="169">
        <f t="shared" si="63"/>
        <v>1</v>
      </c>
      <c r="AG73" s="169">
        <f t="shared" si="64"/>
        <v>0</v>
      </c>
      <c r="AH73" s="169">
        <f t="shared" si="65"/>
        <v>1</v>
      </c>
      <c r="AI73" s="169">
        <f t="shared" si="66"/>
        <v>0</v>
      </c>
      <c r="AJ73" s="169">
        <f t="shared" si="67"/>
        <v>0</v>
      </c>
      <c r="AK73" s="169">
        <f t="shared" si="68"/>
        <v>0</v>
      </c>
      <c r="AL73" s="169">
        <f t="shared" si="69"/>
        <v>1</v>
      </c>
      <c r="AM73" s="169">
        <f t="shared" si="70"/>
        <v>0</v>
      </c>
      <c r="AN73" s="169">
        <f t="shared" si="71"/>
        <v>0</v>
      </c>
      <c r="AO73" s="169">
        <f t="shared" si="72"/>
        <v>1</v>
      </c>
      <c r="AP73" s="169">
        <f t="shared" si="73"/>
        <v>0</v>
      </c>
      <c r="AQ73" s="169">
        <f t="shared" si="74"/>
        <v>0</v>
      </c>
      <c r="AR73" s="169">
        <f t="shared" si="75"/>
        <v>0</v>
      </c>
      <c r="AS73" s="169">
        <f t="shared" si="76"/>
        <v>0</v>
      </c>
      <c r="AT73" s="169">
        <f t="shared" si="77"/>
        <v>0</v>
      </c>
      <c r="AU73" s="169">
        <f t="shared" si="78"/>
        <v>0</v>
      </c>
      <c r="AV73" s="169">
        <f t="shared" si="79"/>
        <v>1</v>
      </c>
      <c r="AW73" s="169">
        <f t="shared" si="80"/>
        <v>0</v>
      </c>
      <c r="AX73" s="169">
        <f t="shared" si="81"/>
        <v>0</v>
      </c>
      <c r="AY73" s="169">
        <f t="shared" si="95"/>
        <v>0</v>
      </c>
      <c r="AZ73" s="169">
        <f t="shared" si="82"/>
        <v>0</v>
      </c>
      <c r="BA73" s="169">
        <f t="shared" si="83"/>
        <v>0</v>
      </c>
      <c r="BB73" s="169">
        <f t="shared" si="84"/>
        <v>1</v>
      </c>
      <c r="BC73" s="169">
        <f t="shared" si="85"/>
        <v>0</v>
      </c>
      <c r="BD73" s="169">
        <f t="shared" si="86"/>
        <v>1</v>
      </c>
      <c r="BE73" s="169">
        <f t="shared" si="87"/>
        <v>0</v>
      </c>
      <c r="BF73" s="169">
        <f t="shared" si="88"/>
        <v>0</v>
      </c>
      <c r="BG73" s="169">
        <f t="shared" si="89"/>
        <v>0</v>
      </c>
      <c r="BH73" s="169">
        <f t="shared" si="90"/>
        <v>0</v>
      </c>
      <c r="BI73" s="169">
        <f t="shared" si="91"/>
        <v>0</v>
      </c>
      <c r="BJ73" s="169">
        <f t="shared" si="92"/>
        <v>0</v>
      </c>
      <c r="BK73" s="167">
        <f t="shared" si="93"/>
        <v>0</v>
      </c>
      <c r="BL73" s="169">
        <f t="shared" si="96"/>
        <v>1</v>
      </c>
      <c r="BM73" s="169">
        <f t="shared" si="97"/>
        <v>0</v>
      </c>
      <c r="BN73" s="169">
        <f t="shared" si="98"/>
        <v>1</v>
      </c>
      <c r="BO73" s="169">
        <f t="shared" si="99"/>
        <v>0</v>
      </c>
      <c r="BP73" s="36">
        <f t="shared" si="100"/>
        <v>1</v>
      </c>
      <c r="BQ73">
        <f t="shared" si="101"/>
        <v>0</v>
      </c>
      <c r="BR73" s="36">
        <f t="shared" si="102"/>
        <v>0</v>
      </c>
      <c r="BS73" t="e">
        <f t="shared" si="94"/>
        <v>#N/A</v>
      </c>
    </row>
    <row r="74" spans="1:71">
      <c r="A74" s="59">
        <v>434</v>
      </c>
      <c r="B74" s="59">
        <v>242234</v>
      </c>
      <c r="C74" s="160">
        <v>68875001.539476201</v>
      </c>
      <c r="D74" s="59">
        <v>7483333.25</v>
      </c>
      <c r="E74" s="59">
        <v>11150000</v>
      </c>
      <c r="F74" s="59">
        <v>57725001.539476201</v>
      </c>
      <c r="G74" s="59">
        <v>66.666671752929702</v>
      </c>
      <c r="H74" s="59">
        <v>-6687273561.5236702</v>
      </c>
      <c r="I74" s="59">
        <v>101</v>
      </c>
      <c r="J74" s="59">
        <v>0</v>
      </c>
      <c r="K74" s="59">
        <v>0</v>
      </c>
      <c r="L74" s="59">
        <v>101</v>
      </c>
      <c r="M74" s="59">
        <v>0</v>
      </c>
      <c r="N74" s="59">
        <v>0</v>
      </c>
      <c r="O74" s="59">
        <v>0</v>
      </c>
      <c r="P74" s="59">
        <v>0</v>
      </c>
      <c r="Q74" s="59">
        <v>0</v>
      </c>
      <c r="R74" s="59">
        <v>1</v>
      </c>
      <c r="S74" s="59">
        <v>1</v>
      </c>
      <c r="T74" s="59">
        <f t="shared" si="52"/>
        <v>0</v>
      </c>
      <c r="U74" s="59">
        <f t="shared" si="53"/>
        <v>0</v>
      </c>
      <c r="V74" s="59">
        <f t="shared" si="54"/>
        <v>0</v>
      </c>
      <c r="W74" s="59">
        <f t="shared" si="55"/>
        <v>0</v>
      </c>
      <c r="X74" s="59">
        <f t="shared" si="56"/>
        <v>0</v>
      </c>
      <c r="Y74" s="59">
        <f t="shared" si="57"/>
        <v>0</v>
      </c>
      <c r="Z74" s="59">
        <f t="shared" si="58"/>
        <v>0</v>
      </c>
      <c r="AA74" s="59">
        <f t="shared" si="59"/>
        <v>0</v>
      </c>
      <c r="AB74" s="59">
        <f t="shared" si="60"/>
        <v>0</v>
      </c>
      <c r="AC74" s="59">
        <f t="shared" si="61"/>
        <v>0</v>
      </c>
      <c r="AD74" s="166">
        <f t="shared" si="103"/>
        <v>2</v>
      </c>
      <c r="AE74" s="169">
        <f t="shared" si="62"/>
        <v>0</v>
      </c>
      <c r="AF74" s="169">
        <f t="shared" si="63"/>
        <v>1</v>
      </c>
      <c r="AG74" s="169">
        <f t="shared" si="64"/>
        <v>0</v>
      </c>
      <c r="AH74" s="169">
        <f t="shared" si="65"/>
        <v>1</v>
      </c>
      <c r="AI74" s="169">
        <f t="shared" si="66"/>
        <v>0</v>
      </c>
      <c r="AJ74" s="169">
        <f t="shared" si="67"/>
        <v>0</v>
      </c>
      <c r="AK74" s="169">
        <f t="shared" si="68"/>
        <v>0</v>
      </c>
      <c r="AL74" s="169">
        <f t="shared" si="69"/>
        <v>1</v>
      </c>
      <c r="AM74" s="169">
        <f t="shared" si="70"/>
        <v>0</v>
      </c>
      <c r="AN74" s="169">
        <f t="shared" si="71"/>
        <v>0</v>
      </c>
      <c r="AO74" s="169">
        <f t="shared" si="72"/>
        <v>1</v>
      </c>
      <c r="AP74" s="169">
        <f t="shared" si="73"/>
        <v>0</v>
      </c>
      <c r="AQ74" s="169">
        <f t="shared" si="74"/>
        <v>0</v>
      </c>
      <c r="AR74" s="169">
        <f t="shared" si="75"/>
        <v>0</v>
      </c>
      <c r="AS74" s="169">
        <f t="shared" si="76"/>
        <v>0</v>
      </c>
      <c r="AT74" s="169">
        <f t="shared" si="77"/>
        <v>0</v>
      </c>
      <c r="AU74" s="169">
        <f t="shared" si="78"/>
        <v>0</v>
      </c>
      <c r="AV74" s="169">
        <f t="shared" si="79"/>
        <v>1</v>
      </c>
      <c r="AW74" s="169">
        <f t="shared" si="80"/>
        <v>0</v>
      </c>
      <c r="AX74" s="169">
        <f t="shared" si="81"/>
        <v>0</v>
      </c>
      <c r="AY74" s="169">
        <f t="shared" si="95"/>
        <v>0</v>
      </c>
      <c r="AZ74" s="169">
        <f t="shared" si="82"/>
        <v>0</v>
      </c>
      <c r="BA74" s="169">
        <f t="shared" si="83"/>
        <v>0</v>
      </c>
      <c r="BB74" s="169">
        <f t="shared" si="84"/>
        <v>1</v>
      </c>
      <c r="BC74" s="169">
        <f t="shared" si="85"/>
        <v>0</v>
      </c>
      <c r="BD74" s="169">
        <f t="shared" si="86"/>
        <v>1</v>
      </c>
      <c r="BE74" s="169">
        <f t="shared" si="87"/>
        <v>0</v>
      </c>
      <c r="BF74" s="169">
        <f t="shared" si="88"/>
        <v>0</v>
      </c>
      <c r="BG74" s="169">
        <f t="shared" si="89"/>
        <v>0</v>
      </c>
      <c r="BH74" s="169">
        <f t="shared" si="90"/>
        <v>0</v>
      </c>
      <c r="BI74" s="169">
        <f t="shared" si="91"/>
        <v>0</v>
      </c>
      <c r="BJ74" s="169">
        <f t="shared" si="92"/>
        <v>0</v>
      </c>
      <c r="BK74" s="167">
        <f t="shared" si="93"/>
        <v>0</v>
      </c>
      <c r="BL74" s="169">
        <f t="shared" si="96"/>
        <v>1</v>
      </c>
      <c r="BM74" s="169">
        <f t="shared" si="97"/>
        <v>0</v>
      </c>
      <c r="BN74" s="169">
        <f t="shared" si="98"/>
        <v>0</v>
      </c>
      <c r="BO74" s="169">
        <f t="shared" si="99"/>
        <v>1</v>
      </c>
      <c r="BP74" s="36">
        <f t="shared" si="100"/>
        <v>1</v>
      </c>
      <c r="BQ74">
        <f t="shared" si="101"/>
        <v>0</v>
      </c>
      <c r="BR74" s="36">
        <f t="shared" si="102"/>
        <v>0</v>
      </c>
      <c r="BS74" t="e">
        <f t="shared" si="94"/>
        <v>#N/A</v>
      </c>
    </row>
    <row r="75" spans="1:71">
      <c r="A75" s="59">
        <v>343</v>
      </c>
      <c r="B75" s="59">
        <v>211332</v>
      </c>
      <c r="C75" s="160">
        <v>16125901.261175601</v>
      </c>
      <c r="D75" s="59">
        <v>4790163.875</v>
      </c>
      <c r="E75" s="59">
        <v>4790163.875</v>
      </c>
      <c r="F75" s="59">
        <v>11335737.386175601</v>
      </c>
      <c r="G75" s="59">
        <v>68.852457046508803</v>
      </c>
      <c r="H75" s="59">
        <v>-4812011659.0090303</v>
      </c>
      <c r="I75" s="59">
        <v>101</v>
      </c>
      <c r="J75" s="59">
        <v>0</v>
      </c>
      <c r="K75" s="59">
        <v>0</v>
      </c>
      <c r="L75" s="59">
        <v>101</v>
      </c>
      <c r="M75" s="59">
        <v>0</v>
      </c>
      <c r="N75" s="59">
        <v>0</v>
      </c>
      <c r="O75" s="59">
        <v>101</v>
      </c>
      <c r="P75" s="59">
        <v>0</v>
      </c>
      <c r="Q75" s="59">
        <v>0</v>
      </c>
      <c r="R75" s="59">
        <v>2</v>
      </c>
      <c r="S75" s="59">
        <v>0</v>
      </c>
      <c r="T75" s="59">
        <f t="shared" si="52"/>
        <v>0</v>
      </c>
      <c r="U75" s="59">
        <f t="shared" si="53"/>
        <v>0</v>
      </c>
      <c r="V75" s="59">
        <f t="shared" si="54"/>
        <v>0</v>
      </c>
      <c r="W75" s="59">
        <f t="shared" si="55"/>
        <v>0</v>
      </c>
      <c r="X75" s="59">
        <f t="shared" si="56"/>
        <v>0</v>
      </c>
      <c r="Y75" s="59">
        <f t="shared" si="57"/>
        <v>0</v>
      </c>
      <c r="Z75" s="59">
        <f t="shared" si="58"/>
        <v>0</v>
      </c>
      <c r="AA75" s="59">
        <f t="shared" si="59"/>
        <v>0</v>
      </c>
      <c r="AB75" s="59">
        <f t="shared" si="60"/>
        <v>0</v>
      </c>
      <c r="AC75" s="59">
        <f t="shared" si="61"/>
        <v>0</v>
      </c>
      <c r="AD75" s="166">
        <f t="shared" si="103"/>
        <v>3</v>
      </c>
      <c r="AE75" s="169">
        <f t="shared" si="62"/>
        <v>0</v>
      </c>
      <c r="AF75" s="169">
        <f t="shared" si="63"/>
        <v>1</v>
      </c>
      <c r="AG75" s="169">
        <f t="shared" si="64"/>
        <v>0</v>
      </c>
      <c r="AH75" s="169">
        <f t="shared" si="65"/>
        <v>1</v>
      </c>
      <c r="AI75" s="169">
        <f t="shared" si="66"/>
        <v>0</v>
      </c>
      <c r="AJ75" s="169">
        <f t="shared" si="67"/>
        <v>0</v>
      </c>
      <c r="AK75" s="169">
        <f t="shared" si="68"/>
        <v>0</v>
      </c>
      <c r="AL75" s="169">
        <f t="shared" si="69"/>
        <v>1</v>
      </c>
      <c r="AM75" s="169">
        <f t="shared" si="70"/>
        <v>0</v>
      </c>
      <c r="AN75" s="169">
        <f t="shared" si="71"/>
        <v>0</v>
      </c>
      <c r="AO75" s="169">
        <f t="shared" si="72"/>
        <v>1</v>
      </c>
      <c r="AP75" s="169">
        <f t="shared" si="73"/>
        <v>0</v>
      </c>
      <c r="AQ75" s="169">
        <f t="shared" si="74"/>
        <v>0</v>
      </c>
      <c r="AR75" s="169">
        <f t="shared" si="75"/>
        <v>0</v>
      </c>
      <c r="AS75" s="169">
        <f t="shared" si="76"/>
        <v>0</v>
      </c>
      <c r="AT75" s="169">
        <f t="shared" si="77"/>
        <v>0</v>
      </c>
      <c r="AU75" s="169">
        <f t="shared" si="78"/>
        <v>0</v>
      </c>
      <c r="AV75" s="169">
        <f t="shared" si="79"/>
        <v>1</v>
      </c>
      <c r="AW75" s="169">
        <f t="shared" si="80"/>
        <v>0</v>
      </c>
      <c r="AX75" s="169">
        <f t="shared" si="81"/>
        <v>0</v>
      </c>
      <c r="AY75" s="169">
        <f t="shared" si="95"/>
        <v>0</v>
      </c>
      <c r="AZ75" s="169">
        <f t="shared" si="82"/>
        <v>0</v>
      </c>
      <c r="BA75" s="169">
        <f t="shared" si="83"/>
        <v>0</v>
      </c>
      <c r="BB75" s="169">
        <f t="shared" si="84"/>
        <v>1</v>
      </c>
      <c r="BC75" s="169">
        <f t="shared" si="85"/>
        <v>0</v>
      </c>
      <c r="BD75" s="169">
        <f t="shared" si="86"/>
        <v>1</v>
      </c>
      <c r="BE75" s="169">
        <f t="shared" si="87"/>
        <v>0</v>
      </c>
      <c r="BF75" s="169">
        <f t="shared" si="88"/>
        <v>0</v>
      </c>
      <c r="BG75" s="169">
        <f t="shared" si="89"/>
        <v>0</v>
      </c>
      <c r="BH75" s="169">
        <f t="shared" si="90"/>
        <v>0</v>
      </c>
      <c r="BI75" s="169">
        <f t="shared" si="91"/>
        <v>0</v>
      </c>
      <c r="BJ75" s="169">
        <f t="shared" si="92"/>
        <v>0</v>
      </c>
      <c r="BK75" s="167">
        <f t="shared" si="93"/>
        <v>0</v>
      </c>
      <c r="BL75" s="169">
        <f t="shared" si="96"/>
        <v>0</v>
      </c>
      <c r="BM75" s="169">
        <f t="shared" si="97"/>
        <v>1</v>
      </c>
      <c r="BN75" s="169">
        <f t="shared" si="98"/>
        <v>1</v>
      </c>
      <c r="BO75" s="169">
        <f t="shared" si="99"/>
        <v>0</v>
      </c>
      <c r="BP75" s="36">
        <f t="shared" si="100"/>
        <v>1</v>
      </c>
      <c r="BQ75">
        <f t="shared" si="101"/>
        <v>0</v>
      </c>
      <c r="BR75" s="36">
        <f t="shared" si="102"/>
        <v>0</v>
      </c>
      <c r="BS75" t="e">
        <f t="shared" si="94"/>
        <v>#N/A</v>
      </c>
    </row>
    <row r="76" spans="1:71">
      <c r="A76" s="59">
        <v>305</v>
      </c>
      <c r="B76" s="59">
        <v>171601</v>
      </c>
      <c r="C76" s="160">
        <v>10357142.5374521</v>
      </c>
      <c r="D76" s="59">
        <v>2446428.5</v>
      </c>
      <c r="E76" s="59">
        <v>2446428.5</v>
      </c>
      <c r="F76" s="59">
        <v>7910714.0374521399</v>
      </c>
      <c r="G76" s="59">
        <v>71.428565979003906</v>
      </c>
      <c r="H76" s="59">
        <v>-4397478261.6996403</v>
      </c>
      <c r="I76" s="59">
        <v>0</v>
      </c>
      <c r="J76" s="59">
        <v>0</v>
      </c>
      <c r="K76" s="59">
        <v>0</v>
      </c>
      <c r="L76" s="59">
        <v>101</v>
      </c>
      <c r="M76" s="59">
        <v>0</v>
      </c>
      <c r="N76" s="59">
        <v>0</v>
      </c>
      <c r="O76" s="59">
        <v>0</v>
      </c>
      <c r="P76" s="59">
        <v>0</v>
      </c>
      <c r="Q76" s="59">
        <v>0</v>
      </c>
      <c r="R76" s="59">
        <v>2</v>
      </c>
      <c r="S76" s="59">
        <v>0</v>
      </c>
      <c r="T76" s="59">
        <f t="shared" si="52"/>
        <v>0</v>
      </c>
      <c r="U76" s="59">
        <f t="shared" si="53"/>
        <v>0</v>
      </c>
      <c r="V76" s="59">
        <f t="shared" si="54"/>
        <v>0</v>
      </c>
      <c r="W76" s="59">
        <f t="shared" si="55"/>
        <v>0</v>
      </c>
      <c r="X76" s="59">
        <f t="shared" si="56"/>
        <v>0</v>
      </c>
      <c r="Y76" s="59">
        <f t="shared" si="57"/>
        <v>0</v>
      </c>
      <c r="Z76" s="59">
        <f t="shared" si="58"/>
        <v>0</v>
      </c>
      <c r="AA76" s="59">
        <f t="shared" si="59"/>
        <v>0</v>
      </c>
      <c r="AB76" s="59">
        <f t="shared" si="60"/>
        <v>0</v>
      </c>
      <c r="AC76" s="59">
        <f t="shared" si="61"/>
        <v>0</v>
      </c>
      <c r="AD76" s="166">
        <f t="shared" si="103"/>
        <v>1</v>
      </c>
      <c r="AE76" s="169">
        <f t="shared" si="62"/>
        <v>1</v>
      </c>
      <c r="AF76" s="169">
        <f t="shared" si="63"/>
        <v>0</v>
      </c>
      <c r="AG76" s="169">
        <f t="shared" si="64"/>
        <v>0</v>
      </c>
      <c r="AH76" s="169">
        <f t="shared" si="65"/>
        <v>1</v>
      </c>
      <c r="AI76" s="169">
        <f t="shared" si="66"/>
        <v>0</v>
      </c>
      <c r="AJ76" s="169">
        <f t="shared" si="67"/>
        <v>0</v>
      </c>
      <c r="AK76" s="169">
        <f t="shared" si="68"/>
        <v>0</v>
      </c>
      <c r="AL76" s="169">
        <f t="shared" si="69"/>
        <v>1</v>
      </c>
      <c r="AM76" s="169">
        <f t="shared" si="70"/>
        <v>0</v>
      </c>
      <c r="AN76" s="169">
        <f t="shared" si="71"/>
        <v>0</v>
      </c>
      <c r="AO76" s="169">
        <f t="shared" si="72"/>
        <v>1</v>
      </c>
      <c r="AP76" s="169">
        <f t="shared" si="73"/>
        <v>0</v>
      </c>
      <c r="AQ76" s="169">
        <f t="shared" si="74"/>
        <v>0</v>
      </c>
      <c r="AR76" s="169">
        <f t="shared" si="75"/>
        <v>0</v>
      </c>
      <c r="AS76" s="169">
        <f t="shared" si="76"/>
        <v>0</v>
      </c>
      <c r="AT76" s="169">
        <f t="shared" si="77"/>
        <v>0</v>
      </c>
      <c r="AU76" s="169">
        <f t="shared" si="78"/>
        <v>0</v>
      </c>
      <c r="AV76" s="169">
        <f t="shared" si="79"/>
        <v>1</v>
      </c>
      <c r="AW76" s="169">
        <f t="shared" si="80"/>
        <v>0</v>
      </c>
      <c r="AX76" s="169">
        <f t="shared" si="81"/>
        <v>0</v>
      </c>
      <c r="AY76" s="169">
        <f t="shared" si="95"/>
        <v>0</v>
      </c>
      <c r="AZ76" s="169">
        <f t="shared" si="82"/>
        <v>0</v>
      </c>
      <c r="BA76" s="169">
        <f t="shared" si="83"/>
        <v>0</v>
      </c>
      <c r="BB76" s="169">
        <f t="shared" si="84"/>
        <v>1</v>
      </c>
      <c r="BC76" s="169">
        <f t="shared" si="85"/>
        <v>0</v>
      </c>
      <c r="BD76" s="169">
        <f t="shared" si="86"/>
        <v>1</v>
      </c>
      <c r="BE76" s="169">
        <f t="shared" si="87"/>
        <v>0</v>
      </c>
      <c r="BF76" s="169">
        <f t="shared" si="88"/>
        <v>0</v>
      </c>
      <c r="BG76" s="169">
        <f t="shared" si="89"/>
        <v>0</v>
      </c>
      <c r="BH76" s="169">
        <f t="shared" si="90"/>
        <v>0</v>
      </c>
      <c r="BI76" s="169">
        <f t="shared" si="91"/>
        <v>0</v>
      </c>
      <c r="BJ76" s="169">
        <f t="shared" si="92"/>
        <v>0</v>
      </c>
      <c r="BK76" s="167">
        <f t="shared" si="93"/>
        <v>0</v>
      </c>
      <c r="BL76" s="169">
        <f t="shared" si="96"/>
        <v>0</v>
      </c>
      <c r="BM76" s="169">
        <f t="shared" si="97"/>
        <v>1</v>
      </c>
      <c r="BN76" s="169">
        <f t="shared" si="98"/>
        <v>1</v>
      </c>
      <c r="BO76" s="169">
        <f t="shared" si="99"/>
        <v>0</v>
      </c>
      <c r="BP76" s="36">
        <f t="shared" si="100"/>
        <v>1</v>
      </c>
      <c r="BQ76">
        <f t="shared" si="101"/>
        <v>0</v>
      </c>
      <c r="BR76" s="36">
        <f t="shared" si="102"/>
        <v>0</v>
      </c>
      <c r="BS76" t="e">
        <f t="shared" si="94"/>
        <v>#N/A</v>
      </c>
    </row>
    <row r="77" spans="1:71">
      <c r="A77" s="59">
        <v>250</v>
      </c>
      <c r="B77" s="59">
        <v>152212</v>
      </c>
      <c r="C77" s="160">
        <v>38057142.695115499</v>
      </c>
      <c r="D77" s="59">
        <v>9207143</v>
      </c>
      <c r="E77" s="59">
        <v>9207143</v>
      </c>
      <c r="F77" s="59">
        <v>28849999.695115499</v>
      </c>
      <c r="G77" s="59">
        <v>71.428571701049805</v>
      </c>
      <c r="H77" s="59">
        <v>-3833744169.4948101</v>
      </c>
      <c r="I77" s="59">
        <v>0</v>
      </c>
      <c r="J77" s="59">
        <v>0</v>
      </c>
      <c r="K77" s="59">
        <v>0</v>
      </c>
      <c r="L77" s="59">
        <v>101</v>
      </c>
      <c r="M77" s="59">
        <v>0</v>
      </c>
      <c r="N77" s="59">
        <v>0</v>
      </c>
      <c r="O77" s="59">
        <v>101</v>
      </c>
      <c r="P77" s="59">
        <v>0</v>
      </c>
      <c r="Q77" s="59">
        <v>0</v>
      </c>
      <c r="R77" s="59">
        <v>2</v>
      </c>
      <c r="S77" s="59">
        <v>1</v>
      </c>
      <c r="T77" s="59">
        <f t="shared" si="52"/>
        <v>0</v>
      </c>
      <c r="U77" s="59">
        <f t="shared" si="53"/>
        <v>0</v>
      </c>
      <c r="V77" s="59">
        <f t="shared" si="54"/>
        <v>0</v>
      </c>
      <c r="W77" s="59">
        <f t="shared" si="55"/>
        <v>0</v>
      </c>
      <c r="X77" s="59">
        <f t="shared" si="56"/>
        <v>0</v>
      </c>
      <c r="Y77" s="59">
        <f t="shared" si="57"/>
        <v>0</v>
      </c>
      <c r="Z77" s="59">
        <f t="shared" si="58"/>
        <v>0</v>
      </c>
      <c r="AA77" s="59">
        <f t="shared" si="59"/>
        <v>0</v>
      </c>
      <c r="AB77" s="59">
        <f t="shared" si="60"/>
        <v>0</v>
      </c>
      <c r="AC77" s="59">
        <f t="shared" si="61"/>
        <v>0</v>
      </c>
      <c r="AD77" s="166">
        <f t="shared" si="103"/>
        <v>2</v>
      </c>
      <c r="AE77" s="169">
        <f t="shared" si="62"/>
        <v>0</v>
      </c>
      <c r="AF77" s="169">
        <f t="shared" si="63"/>
        <v>1</v>
      </c>
      <c r="AG77" s="169">
        <f t="shared" si="64"/>
        <v>0</v>
      </c>
      <c r="AH77" s="169">
        <f t="shared" si="65"/>
        <v>1</v>
      </c>
      <c r="AI77" s="169">
        <f t="shared" si="66"/>
        <v>0</v>
      </c>
      <c r="AJ77" s="169">
        <f t="shared" si="67"/>
        <v>0</v>
      </c>
      <c r="AK77" s="169">
        <f t="shared" si="68"/>
        <v>0</v>
      </c>
      <c r="AL77" s="169">
        <f t="shared" si="69"/>
        <v>1</v>
      </c>
      <c r="AM77" s="169">
        <f t="shared" si="70"/>
        <v>0</v>
      </c>
      <c r="AN77" s="169">
        <f t="shared" si="71"/>
        <v>0</v>
      </c>
      <c r="AO77" s="169">
        <f t="shared" si="72"/>
        <v>1</v>
      </c>
      <c r="AP77" s="169">
        <f t="shared" si="73"/>
        <v>0</v>
      </c>
      <c r="AQ77" s="169">
        <f t="shared" si="74"/>
        <v>0</v>
      </c>
      <c r="AR77" s="169">
        <f t="shared" si="75"/>
        <v>0</v>
      </c>
      <c r="AS77" s="169">
        <f t="shared" si="76"/>
        <v>0</v>
      </c>
      <c r="AT77" s="169">
        <f t="shared" si="77"/>
        <v>0</v>
      </c>
      <c r="AU77" s="169">
        <f t="shared" si="78"/>
        <v>0</v>
      </c>
      <c r="AV77" s="169">
        <f t="shared" si="79"/>
        <v>1</v>
      </c>
      <c r="AW77" s="169">
        <f t="shared" si="80"/>
        <v>0</v>
      </c>
      <c r="AX77" s="169">
        <f t="shared" si="81"/>
        <v>0</v>
      </c>
      <c r="AY77" s="169">
        <f t="shared" si="95"/>
        <v>0</v>
      </c>
      <c r="AZ77" s="169">
        <f t="shared" si="82"/>
        <v>0</v>
      </c>
      <c r="BA77" s="169">
        <f t="shared" si="83"/>
        <v>0</v>
      </c>
      <c r="BB77" s="169">
        <f t="shared" si="84"/>
        <v>1</v>
      </c>
      <c r="BC77" s="169">
        <f t="shared" si="85"/>
        <v>0</v>
      </c>
      <c r="BD77" s="169">
        <f t="shared" si="86"/>
        <v>1</v>
      </c>
      <c r="BE77" s="169">
        <f t="shared" si="87"/>
        <v>0</v>
      </c>
      <c r="BF77" s="169">
        <f t="shared" si="88"/>
        <v>0</v>
      </c>
      <c r="BG77" s="169">
        <f t="shared" si="89"/>
        <v>0</v>
      </c>
      <c r="BH77" s="169">
        <f t="shared" si="90"/>
        <v>0</v>
      </c>
      <c r="BI77" s="169">
        <f t="shared" si="91"/>
        <v>0</v>
      </c>
      <c r="BJ77" s="169">
        <f t="shared" si="92"/>
        <v>0</v>
      </c>
      <c r="BK77" s="167">
        <f t="shared" si="93"/>
        <v>0</v>
      </c>
      <c r="BL77" s="169">
        <f t="shared" si="96"/>
        <v>0</v>
      </c>
      <c r="BM77" s="169">
        <f t="shared" si="97"/>
        <v>1</v>
      </c>
      <c r="BN77" s="169">
        <f t="shared" si="98"/>
        <v>0</v>
      </c>
      <c r="BO77" s="169">
        <f t="shared" si="99"/>
        <v>1</v>
      </c>
      <c r="BP77" s="36">
        <f t="shared" si="100"/>
        <v>1</v>
      </c>
      <c r="BQ77">
        <f t="shared" si="101"/>
        <v>0</v>
      </c>
      <c r="BR77" s="36">
        <f t="shared" si="102"/>
        <v>0</v>
      </c>
      <c r="BS77" t="e">
        <f t="shared" si="94"/>
        <v>#N/A</v>
      </c>
    </row>
    <row r="78" spans="1:71">
      <c r="A78" s="59">
        <v>225</v>
      </c>
      <c r="B78" s="59">
        <v>141293</v>
      </c>
      <c r="C78" s="160">
        <v>28999999.876533199</v>
      </c>
      <c r="D78" s="59">
        <v>2521428.5</v>
      </c>
      <c r="E78" s="59">
        <v>2521428.5</v>
      </c>
      <c r="F78" s="59">
        <v>26478571.376533199</v>
      </c>
      <c r="G78" s="59">
        <v>71.428573608398395</v>
      </c>
      <c r="H78" s="59">
        <v>-3634598266.7568002</v>
      </c>
      <c r="I78" s="59">
        <v>0</v>
      </c>
      <c r="J78" s="59">
        <v>0</v>
      </c>
      <c r="K78" s="59">
        <v>0</v>
      </c>
      <c r="L78" s="59">
        <v>101</v>
      </c>
      <c r="M78" s="59">
        <v>0</v>
      </c>
      <c r="N78" s="59">
        <v>0</v>
      </c>
      <c r="O78" s="59">
        <v>0</v>
      </c>
      <c r="P78" s="59">
        <v>0</v>
      </c>
      <c r="Q78" s="59">
        <v>0</v>
      </c>
      <c r="R78" s="59">
        <v>2</v>
      </c>
      <c r="S78" s="59">
        <v>1</v>
      </c>
      <c r="T78" s="59">
        <f t="shared" si="52"/>
        <v>0</v>
      </c>
      <c r="U78" s="59">
        <f t="shared" si="53"/>
        <v>0</v>
      </c>
      <c r="V78" s="59">
        <f t="shared" si="54"/>
        <v>0</v>
      </c>
      <c r="W78" s="59">
        <f t="shared" si="55"/>
        <v>0</v>
      </c>
      <c r="X78" s="59">
        <f t="shared" si="56"/>
        <v>0</v>
      </c>
      <c r="Y78" s="59">
        <f t="shared" si="57"/>
        <v>0</v>
      </c>
      <c r="Z78" s="59">
        <f t="shared" si="58"/>
        <v>0</v>
      </c>
      <c r="AA78" s="59">
        <f t="shared" si="59"/>
        <v>0</v>
      </c>
      <c r="AB78" s="59">
        <f t="shared" si="60"/>
        <v>0</v>
      </c>
      <c r="AC78" s="59">
        <f t="shared" si="61"/>
        <v>0</v>
      </c>
      <c r="AD78" s="166">
        <f t="shared" si="103"/>
        <v>1</v>
      </c>
      <c r="AE78" s="169">
        <f t="shared" si="62"/>
        <v>1</v>
      </c>
      <c r="AF78" s="169">
        <f t="shared" si="63"/>
        <v>0</v>
      </c>
      <c r="AG78" s="169">
        <f t="shared" si="64"/>
        <v>0</v>
      </c>
      <c r="AH78" s="169">
        <f t="shared" si="65"/>
        <v>1</v>
      </c>
      <c r="AI78" s="169">
        <f t="shared" si="66"/>
        <v>0</v>
      </c>
      <c r="AJ78" s="169">
        <f t="shared" si="67"/>
        <v>0</v>
      </c>
      <c r="AK78" s="169">
        <f t="shared" si="68"/>
        <v>0</v>
      </c>
      <c r="AL78" s="169">
        <f t="shared" si="69"/>
        <v>1</v>
      </c>
      <c r="AM78" s="169">
        <f t="shared" si="70"/>
        <v>0</v>
      </c>
      <c r="AN78" s="169">
        <f t="shared" si="71"/>
        <v>0</v>
      </c>
      <c r="AO78" s="169">
        <f t="shared" si="72"/>
        <v>1</v>
      </c>
      <c r="AP78" s="169">
        <f t="shared" si="73"/>
        <v>0</v>
      </c>
      <c r="AQ78" s="169">
        <f t="shared" si="74"/>
        <v>0</v>
      </c>
      <c r="AR78" s="169">
        <f t="shared" si="75"/>
        <v>0</v>
      </c>
      <c r="AS78" s="169">
        <f t="shared" si="76"/>
        <v>0</v>
      </c>
      <c r="AT78" s="169">
        <f t="shared" si="77"/>
        <v>0</v>
      </c>
      <c r="AU78" s="169">
        <f t="shared" si="78"/>
        <v>0</v>
      </c>
      <c r="AV78" s="169">
        <f t="shared" si="79"/>
        <v>1</v>
      </c>
      <c r="AW78" s="169">
        <f t="shared" si="80"/>
        <v>0</v>
      </c>
      <c r="AX78" s="169">
        <f t="shared" si="81"/>
        <v>0</v>
      </c>
      <c r="AY78" s="169">
        <f t="shared" si="95"/>
        <v>0</v>
      </c>
      <c r="AZ78" s="169">
        <f t="shared" si="82"/>
        <v>0</v>
      </c>
      <c r="BA78" s="169">
        <f t="shared" si="83"/>
        <v>0</v>
      </c>
      <c r="BB78" s="169">
        <f t="shared" si="84"/>
        <v>1</v>
      </c>
      <c r="BC78" s="169">
        <f t="shared" si="85"/>
        <v>0</v>
      </c>
      <c r="BD78" s="169">
        <f t="shared" si="86"/>
        <v>1</v>
      </c>
      <c r="BE78" s="169">
        <f t="shared" si="87"/>
        <v>0</v>
      </c>
      <c r="BF78" s="169">
        <f t="shared" si="88"/>
        <v>0</v>
      </c>
      <c r="BG78" s="169">
        <f t="shared" si="89"/>
        <v>0</v>
      </c>
      <c r="BH78" s="169">
        <f t="shared" si="90"/>
        <v>0</v>
      </c>
      <c r="BI78" s="169">
        <f t="shared" si="91"/>
        <v>0</v>
      </c>
      <c r="BJ78" s="169">
        <f t="shared" si="92"/>
        <v>0</v>
      </c>
      <c r="BK78" s="167">
        <f t="shared" si="93"/>
        <v>0</v>
      </c>
      <c r="BL78" s="169">
        <f t="shared" si="96"/>
        <v>0</v>
      </c>
      <c r="BM78" s="169">
        <f t="shared" si="97"/>
        <v>1</v>
      </c>
      <c r="BN78" s="169">
        <f t="shared" si="98"/>
        <v>0</v>
      </c>
      <c r="BO78" s="169">
        <f t="shared" si="99"/>
        <v>1</v>
      </c>
      <c r="BP78" s="36">
        <f t="shared" si="100"/>
        <v>1</v>
      </c>
      <c r="BQ78">
        <f t="shared" si="101"/>
        <v>0</v>
      </c>
      <c r="BR78" s="36">
        <f t="shared" si="102"/>
        <v>0</v>
      </c>
      <c r="BS78" t="e">
        <f t="shared" si="94"/>
        <v>#N/A</v>
      </c>
    </row>
    <row r="79" spans="1:71">
      <c r="A79" s="59">
        <v>82</v>
      </c>
      <c r="B79" s="59">
        <v>22111</v>
      </c>
      <c r="C79" s="160">
        <v>8720000</v>
      </c>
      <c r="D79" s="59">
        <v>6050000</v>
      </c>
      <c r="E79" s="59">
        <v>8450000</v>
      </c>
      <c r="F79" s="59">
        <v>270000</v>
      </c>
      <c r="G79" s="59">
        <v>72</v>
      </c>
      <c r="H79" s="59">
        <v>-1403625570.0516701</v>
      </c>
      <c r="I79" s="59">
        <v>0</v>
      </c>
      <c r="J79" s="59">
        <v>0</v>
      </c>
      <c r="K79" s="59">
        <v>0</v>
      </c>
      <c r="L79" s="59">
        <v>101</v>
      </c>
      <c r="M79" s="59">
        <v>102</v>
      </c>
      <c r="N79" s="59">
        <v>0</v>
      </c>
      <c r="O79" s="59">
        <v>0</v>
      </c>
      <c r="P79" s="59">
        <v>0</v>
      </c>
      <c r="Q79" s="59">
        <v>0</v>
      </c>
      <c r="R79" s="59">
        <v>2</v>
      </c>
      <c r="S79" s="59">
        <v>1</v>
      </c>
      <c r="T79" s="59">
        <f t="shared" si="52"/>
        <v>0</v>
      </c>
      <c r="U79" s="59">
        <f t="shared" si="53"/>
        <v>0</v>
      </c>
      <c r="V79" s="59">
        <f t="shared" si="54"/>
        <v>0</v>
      </c>
      <c r="W79" s="59">
        <f t="shared" si="55"/>
        <v>0</v>
      </c>
      <c r="X79" s="59">
        <f t="shared" si="56"/>
        <v>0</v>
      </c>
      <c r="Y79" s="59">
        <f t="shared" si="57"/>
        <v>0</v>
      </c>
      <c r="Z79" s="59">
        <f t="shared" si="58"/>
        <v>0</v>
      </c>
      <c r="AA79" s="59">
        <f t="shared" si="59"/>
        <v>1</v>
      </c>
      <c r="AB79" s="59">
        <f t="shared" si="60"/>
        <v>0</v>
      </c>
      <c r="AC79" s="59">
        <f t="shared" si="61"/>
        <v>0</v>
      </c>
      <c r="AD79" s="166">
        <f t="shared" si="103"/>
        <v>1</v>
      </c>
      <c r="AE79" s="169">
        <f t="shared" si="62"/>
        <v>1</v>
      </c>
      <c r="AF79" s="169">
        <f t="shared" si="63"/>
        <v>0</v>
      </c>
      <c r="AG79" s="169">
        <f t="shared" si="64"/>
        <v>1</v>
      </c>
      <c r="AH79" s="169">
        <f t="shared" si="65"/>
        <v>0</v>
      </c>
      <c r="AI79" s="169">
        <f t="shared" si="66"/>
        <v>0</v>
      </c>
      <c r="AJ79" s="169">
        <f t="shared" si="67"/>
        <v>0</v>
      </c>
      <c r="AK79" s="169">
        <f t="shared" si="68"/>
        <v>0</v>
      </c>
      <c r="AL79" s="169">
        <f t="shared" si="69"/>
        <v>1</v>
      </c>
      <c r="AM79" s="169">
        <f t="shared" si="70"/>
        <v>0</v>
      </c>
      <c r="AN79" s="169">
        <f t="shared" si="71"/>
        <v>0</v>
      </c>
      <c r="AO79" s="169">
        <f t="shared" si="72"/>
        <v>1</v>
      </c>
      <c r="AP79" s="169">
        <f t="shared" si="73"/>
        <v>0</v>
      </c>
      <c r="AQ79" s="169">
        <f t="shared" si="74"/>
        <v>0</v>
      </c>
      <c r="AR79" s="169">
        <f t="shared" si="75"/>
        <v>0</v>
      </c>
      <c r="AS79" s="169">
        <f t="shared" si="76"/>
        <v>0</v>
      </c>
      <c r="AT79" s="169">
        <f t="shared" si="77"/>
        <v>0</v>
      </c>
      <c r="AU79" s="169">
        <f t="shared" si="78"/>
        <v>0</v>
      </c>
      <c r="AV79" s="169">
        <f t="shared" si="79"/>
        <v>1</v>
      </c>
      <c r="AW79" s="169">
        <f t="shared" si="80"/>
        <v>0</v>
      </c>
      <c r="AX79" s="169">
        <f t="shared" si="81"/>
        <v>0</v>
      </c>
      <c r="AY79" s="169">
        <f t="shared" si="95"/>
        <v>0</v>
      </c>
      <c r="AZ79" s="169">
        <f t="shared" si="82"/>
        <v>0</v>
      </c>
      <c r="BA79" s="169">
        <f t="shared" si="83"/>
        <v>0</v>
      </c>
      <c r="BB79" s="169">
        <f t="shared" si="84"/>
        <v>1</v>
      </c>
      <c r="BC79" s="169">
        <f t="shared" si="85"/>
        <v>0</v>
      </c>
      <c r="BD79" s="169">
        <f t="shared" si="86"/>
        <v>1</v>
      </c>
      <c r="BE79" s="169">
        <f t="shared" si="87"/>
        <v>0</v>
      </c>
      <c r="BF79" s="169">
        <f t="shared" si="88"/>
        <v>0</v>
      </c>
      <c r="BG79" s="169">
        <f t="shared" si="89"/>
        <v>0</v>
      </c>
      <c r="BH79" s="169">
        <f t="shared" si="90"/>
        <v>0</v>
      </c>
      <c r="BI79" s="169">
        <f t="shared" si="91"/>
        <v>0</v>
      </c>
      <c r="BJ79" s="169">
        <f t="shared" si="92"/>
        <v>0</v>
      </c>
      <c r="BK79" s="167">
        <f t="shared" si="93"/>
        <v>0</v>
      </c>
      <c r="BL79" s="169">
        <f t="shared" si="96"/>
        <v>0</v>
      </c>
      <c r="BM79" s="169">
        <f t="shared" si="97"/>
        <v>1</v>
      </c>
      <c r="BN79" s="169">
        <f t="shared" si="98"/>
        <v>0</v>
      </c>
      <c r="BO79" s="169">
        <f t="shared" si="99"/>
        <v>1</v>
      </c>
      <c r="BP79" s="36">
        <f t="shared" si="100"/>
        <v>1</v>
      </c>
      <c r="BQ79">
        <f t="shared" si="101"/>
        <v>0</v>
      </c>
      <c r="BR79" s="36">
        <f t="shared" si="102"/>
        <v>0</v>
      </c>
      <c r="BS79" t="e">
        <f t="shared" si="94"/>
        <v>#N/A</v>
      </c>
    </row>
    <row r="80" spans="1:71">
      <c r="A80" s="59">
        <v>178</v>
      </c>
      <c r="B80" s="59">
        <v>122281</v>
      </c>
      <c r="C80" s="160">
        <v>5357143.0244007902</v>
      </c>
      <c r="D80" s="59">
        <v>7750000</v>
      </c>
      <c r="E80" s="59">
        <v>7750000</v>
      </c>
      <c r="F80" s="59">
        <v>-2392856.9755992098</v>
      </c>
      <c r="G80" s="59">
        <v>73.809524536132798</v>
      </c>
      <c r="H80" s="59">
        <v>-2751394301.8899398</v>
      </c>
      <c r="I80" s="59">
        <v>0</v>
      </c>
      <c r="J80" s="59">
        <v>0</v>
      </c>
      <c r="K80" s="59">
        <v>0</v>
      </c>
      <c r="L80" s="59">
        <v>403</v>
      </c>
      <c r="M80" s="59">
        <v>406</v>
      </c>
      <c r="N80" s="59">
        <v>0</v>
      </c>
      <c r="O80" s="59">
        <v>0</v>
      </c>
      <c r="P80" s="59">
        <v>0</v>
      </c>
      <c r="Q80" s="59">
        <v>0</v>
      </c>
      <c r="R80" s="59">
        <v>2</v>
      </c>
      <c r="S80" s="59">
        <v>1</v>
      </c>
      <c r="T80" s="59">
        <f t="shared" si="52"/>
        <v>1</v>
      </c>
      <c r="U80" s="59">
        <f t="shared" si="53"/>
        <v>0</v>
      </c>
      <c r="V80" s="59">
        <f t="shared" si="54"/>
        <v>0</v>
      </c>
      <c r="W80" s="59">
        <f t="shared" si="55"/>
        <v>1</v>
      </c>
      <c r="X80" s="59">
        <f t="shared" si="56"/>
        <v>0</v>
      </c>
      <c r="Y80" s="59">
        <f t="shared" si="57"/>
        <v>0</v>
      </c>
      <c r="Z80" s="59">
        <f t="shared" si="58"/>
        <v>0</v>
      </c>
      <c r="AA80" s="59">
        <f t="shared" si="59"/>
        <v>0</v>
      </c>
      <c r="AB80" s="59">
        <f t="shared" si="60"/>
        <v>0</v>
      </c>
      <c r="AC80" s="59">
        <f t="shared" si="61"/>
        <v>0</v>
      </c>
      <c r="AD80" s="166">
        <f t="shared" si="103"/>
        <v>0</v>
      </c>
      <c r="AE80" s="169">
        <f t="shared" si="62"/>
        <v>0</v>
      </c>
      <c r="AF80" s="169">
        <f t="shared" si="63"/>
        <v>0</v>
      </c>
      <c r="AG80" s="169">
        <f t="shared" si="64"/>
        <v>0</v>
      </c>
      <c r="AH80" s="169">
        <f t="shared" si="65"/>
        <v>1</v>
      </c>
      <c r="AI80" s="169">
        <f t="shared" si="66"/>
        <v>0</v>
      </c>
      <c r="AJ80" s="169">
        <f t="shared" si="67"/>
        <v>0</v>
      </c>
      <c r="AK80" s="169">
        <f t="shared" si="68"/>
        <v>0</v>
      </c>
      <c r="AL80" s="169">
        <f t="shared" si="69"/>
        <v>1</v>
      </c>
      <c r="AM80" s="169">
        <f t="shared" si="70"/>
        <v>0</v>
      </c>
      <c r="AN80" s="169">
        <f t="shared" si="71"/>
        <v>0</v>
      </c>
      <c r="AO80" s="169">
        <f t="shared" si="72"/>
        <v>1</v>
      </c>
      <c r="AP80" s="169">
        <f t="shared" si="73"/>
        <v>0</v>
      </c>
      <c r="AQ80" s="169">
        <f t="shared" si="74"/>
        <v>0</v>
      </c>
      <c r="AR80" s="169">
        <f t="shared" si="75"/>
        <v>0</v>
      </c>
      <c r="AS80" s="169">
        <f t="shared" si="76"/>
        <v>0</v>
      </c>
      <c r="AT80" s="169">
        <f t="shared" si="77"/>
        <v>0</v>
      </c>
      <c r="AU80" s="169">
        <f t="shared" si="78"/>
        <v>0</v>
      </c>
      <c r="AV80" s="169">
        <f t="shared" si="79"/>
        <v>1</v>
      </c>
      <c r="AW80" s="169">
        <f t="shared" si="80"/>
        <v>1</v>
      </c>
      <c r="AX80" s="169">
        <f t="shared" si="81"/>
        <v>0</v>
      </c>
      <c r="AY80" s="169">
        <f t="shared" si="95"/>
        <v>1</v>
      </c>
      <c r="AZ80" s="169">
        <f t="shared" si="82"/>
        <v>0</v>
      </c>
      <c r="BA80" s="169">
        <f t="shared" si="83"/>
        <v>0</v>
      </c>
      <c r="BB80" s="169">
        <f t="shared" si="84"/>
        <v>1</v>
      </c>
      <c r="BC80" s="169">
        <f t="shared" si="85"/>
        <v>1</v>
      </c>
      <c r="BD80" s="169">
        <f t="shared" si="86"/>
        <v>0</v>
      </c>
      <c r="BE80" s="169">
        <f t="shared" si="87"/>
        <v>0</v>
      </c>
      <c r="BF80" s="169">
        <f t="shared" si="88"/>
        <v>0</v>
      </c>
      <c r="BG80" s="169">
        <f t="shared" si="89"/>
        <v>1</v>
      </c>
      <c r="BH80" s="169">
        <f t="shared" si="90"/>
        <v>0</v>
      </c>
      <c r="BI80" s="169">
        <f t="shared" si="91"/>
        <v>0</v>
      </c>
      <c r="BJ80" s="169">
        <f t="shared" si="92"/>
        <v>0</v>
      </c>
      <c r="BK80" s="167">
        <f t="shared" si="93"/>
        <v>0</v>
      </c>
      <c r="BL80" s="169">
        <f t="shared" si="96"/>
        <v>0</v>
      </c>
      <c r="BM80" s="169">
        <f t="shared" si="97"/>
        <v>1</v>
      </c>
      <c r="BN80" s="169">
        <f t="shared" si="98"/>
        <v>0</v>
      </c>
      <c r="BO80" s="169">
        <f t="shared" si="99"/>
        <v>1</v>
      </c>
      <c r="BP80" s="36">
        <f t="shared" si="100"/>
        <v>0</v>
      </c>
      <c r="BQ80">
        <f t="shared" si="101"/>
        <v>0</v>
      </c>
      <c r="BR80" s="36">
        <f t="shared" si="102"/>
        <v>1</v>
      </c>
      <c r="BS80" t="e">
        <f t="shared" si="94"/>
        <v>#N/A</v>
      </c>
    </row>
    <row r="81" spans="1:71">
      <c r="A81" s="59">
        <v>49</v>
      </c>
      <c r="B81" s="59">
        <v>16121</v>
      </c>
      <c r="C81" s="160">
        <v>20000000</v>
      </c>
      <c r="D81" s="59">
        <v>12560000</v>
      </c>
      <c r="E81" s="59">
        <v>15635000</v>
      </c>
      <c r="F81" s="59">
        <v>4365000</v>
      </c>
      <c r="G81" s="59">
        <v>75</v>
      </c>
      <c r="H81" s="59">
        <v>-453140099.10821903</v>
      </c>
      <c r="I81" s="59">
        <v>0</v>
      </c>
      <c r="J81" s="59">
        <v>0</v>
      </c>
      <c r="K81" s="59">
        <v>0</v>
      </c>
      <c r="L81" s="59">
        <v>415</v>
      </c>
      <c r="M81" s="59">
        <v>405</v>
      </c>
      <c r="N81" s="59">
        <v>801</v>
      </c>
      <c r="O81" s="59">
        <v>0</v>
      </c>
      <c r="P81" s="59">
        <v>0</v>
      </c>
      <c r="Q81" s="59">
        <v>0</v>
      </c>
      <c r="R81" s="59">
        <v>1</v>
      </c>
      <c r="S81" s="59">
        <v>0</v>
      </c>
      <c r="T81" s="59">
        <f t="shared" si="52"/>
        <v>1</v>
      </c>
      <c r="U81" s="59">
        <f t="shared" si="53"/>
        <v>0</v>
      </c>
      <c r="V81" s="59">
        <f t="shared" si="54"/>
        <v>0</v>
      </c>
      <c r="W81" s="59">
        <f t="shared" si="55"/>
        <v>1</v>
      </c>
      <c r="X81" s="59">
        <f t="shared" si="56"/>
        <v>1</v>
      </c>
      <c r="Y81" s="59">
        <f t="shared" si="57"/>
        <v>0</v>
      </c>
      <c r="Z81" s="59">
        <f t="shared" si="58"/>
        <v>0</v>
      </c>
      <c r="AA81" s="59">
        <f t="shared" si="59"/>
        <v>0</v>
      </c>
      <c r="AB81" s="59">
        <f t="shared" si="60"/>
        <v>0</v>
      </c>
      <c r="AC81" s="59">
        <f t="shared" si="61"/>
        <v>0</v>
      </c>
      <c r="AD81" s="166">
        <f t="shared" si="103"/>
        <v>0</v>
      </c>
      <c r="AE81" s="169">
        <f t="shared" si="62"/>
        <v>0</v>
      </c>
      <c r="AF81" s="169">
        <f t="shared" si="63"/>
        <v>0</v>
      </c>
      <c r="AG81" s="169">
        <f t="shared" si="64"/>
        <v>0</v>
      </c>
      <c r="AH81" s="169">
        <f t="shared" si="65"/>
        <v>1</v>
      </c>
      <c r="AI81" s="169">
        <f t="shared" si="66"/>
        <v>0</v>
      </c>
      <c r="AJ81" s="169">
        <f t="shared" si="67"/>
        <v>0</v>
      </c>
      <c r="AK81" s="169">
        <f t="shared" si="68"/>
        <v>0</v>
      </c>
      <c r="AL81" s="169">
        <f t="shared" si="69"/>
        <v>1</v>
      </c>
      <c r="AM81" s="169">
        <f t="shared" si="70"/>
        <v>0</v>
      </c>
      <c r="AN81" s="169">
        <f t="shared" si="71"/>
        <v>0</v>
      </c>
      <c r="AO81" s="169">
        <f t="shared" si="72"/>
        <v>1</v>
      </c>
      <c r="AP81" s="169">
        <f t="shared" si="73"/>
        <v>0</v>
      </c>
      <c r="AQ81" s="169">
        <f t="shared" si="74"/>
        <v>0</v>
      </c>
      <c r="AR81" s="169">
        <f t="shared" si="75"/>
        <v>0</v>
      </c>
      <c r="AS81" s="169">
        <f t="shared" si="76"/>
        <v>0</v>
      </c>
      <c r="AT81" s="169">
        <f t="shared" si="77"/>
        <v>0</v>
      </c>
      <c r="AU81" s="169">
        <f t="shared" si="78"/>
        <v>0</v>
      </c>
      <c r="AV81" s="169">
        <f t="shared" si="79"/>
        <v>1</v>
      </c>
      <c r="AW81" s="169">
        <f t="shared" si="80"/>
        <v>1</v>
      </c>
      <c r="AX81" s="169">
        <f t="shared" si="81"/>
        <v>0</v>
      </c>
      <c r="AY81" s="169">
        <f t="shared" si="95"/>
        <v>1</v>
      </c>
      <c r="AZ81" s="169">
        <f t="shared" si="82"/>
        <v>0</v>
      </c>
      <c r="BA81" s="169">
        <f t="shared" si="83"/>
        <v>1</v>
      </c>
      <c r="BB81" s="169">
        <f t="shared" si="84"/>
        <v>0</v>
      </c>
      <c r="BC81" s="169">
        <f t="shared" si="85"/>
        <v>1</v>
      </c>
      <c r="BD81" s="169">
        <f t="shared" si="86"/>
        <v>0</v>
      </c>
      <c r="BE81" s="169">
        <f t="shared" si="87"/>
        <v>0</v>
      </c>
      <c r="BF81" s="169">
        <f t="shared" si="88"/>
        <v>0</v>
      </c>
      <c r="BG81" s="169">
        <f t="shared" si="89"/>
        <v>0</v>
      </c>
      <c r="BH81" s="169">
        <f t="shared" si="90"/>
        <v>1</v>
      </c>
      <c r="BI81" s="169">
        <f t="shared" si="91"/>
        <v>0</v>
      </c>
      <c r="BJ81" s="169">
        <f t="shared" si="92"/>
        <v>0</v>
      </c>
      <c r="BK81" s="167">
        <f t="shared" si="93"/>
        <v>0</v>
      </c>
      <c r="BL81" s="169">
        <f t="shared" si="96"/>
        <v>1</v>
      </c>
      <c r="BM81" s="169">
        <f t="shared" si="97"/>
        <v>0</v>
      </c>
      <c r="BN81" s="169">
        <f t="shared" si="98"/>
        <v>1</v>
      </c>
      <c r="BO81" s="169">
        <f t="shared" si="99"/>
        <v>0</v>
      </c>
      <c r="BP81" s="36">
        <f t="shared" si="100"/>
        <v>0</v>
      </c>
      <c r="BQ81">
        <f t="shared" si="101"/>
        <v>0</v>
      </c>
      <c r="BR81" s="36">
        <f t="shared" si="102"/>
        <v>1</v>
      </c>
      <c r="BS81" t="e">
        <f t="shared" si="94"/>
        <v>#N/A</v>
      </c>
    </row>
    <row r="82" spans="1:71">
      <c r="A82" s="59">
        <v>342</v>
      </c>
      <c r="B82" s="59">
        <v>211252</v>
      </c>
      <c r="C82" s="160">
        <v>5523809.6962710395</v>
      </c>
      <c r="D82" s="59">
        <v>2761904.875</v>
      </c>
      <c r="E82" s="59">
        <v>2761904.875</v>
      </c>
      <c r="F82" s="59">
        <v>2761904.82127104</v>
      </c>
      <c r="G82" s="59">
        <v>76.190479278564496</v>
      </c>
      <c r="H82" s="59">
        <v>-4816454344.1511402</v>
      </c>
      <c r="I82" s="59">
        <v>101</v>
      </c>
      <c r="J82" s="59">
        <v>0</v>
      </c>
      <c r="K82" s="59">
        <v>0</v>
      </c>
      <c r="L82" s="59">
        <v>101</v>
      </c>
      <c r="M82" s="59">
        <v>0</v>
      </c>
      <c r="N82" s="59">
        <v>0</v>
      </c>
      <c r="O82" s="59">
        <v>0</v>
      </c>
      <c r="P82" s="59">
        <v>0</v>
      </c>
      <c r="Q82" s="59">
        <v>0</v>
      </c>
      <c r="R82" s="59">
        <v>2</v>
      </c>
      <c r="S82" s="59">
        <v>0</v>
      </c>
      <c r="T82" s="59">
        <f t="shared" si="52"/>
        <v>0</v>
      </c>
      <c r="U82" s="59">
        <f t="shared" si="53"/>
        <v>0</v>
      </c>
      <c r="V82" s="59">
        <f t="shared" si="54"/>
        <v>0</v>
      </c>
      <c r="W82" s="59">
        <f t="shared" si="55"/>
        <v>0</v>
      </c>
      <c r="X82" s="59">
        <f t="shared" si="56"/>
        <v>0</v>
      </c>
      <c r="Y82" s="59">
        <f t="shared" si="57"/>
        <v>0</v>
      </c>
      <c r="Z82" s="59">
        <f t="shared" si="58"/>
        <v>0</v>
      </c>
      <c r="AA82" s="59">
        <f t="shared" si="59"/>
        <v>0</v>
      </c>
      <c r="AB82" s="59">
        <f t="shared" si="60"/>
        <v>0</v>
      </c>
      <c r="AC82" s="59">
        <f t="shared" si="61"/>
        <v>0</v>
      </c>
      <c r="AD82" s="166">
        <f t="shared" si="103"/>
        <v>2</v>
      </c>
      <c r="AE82" s="169">
        <f t="shared" si="62"/>
        <v>0</v>
      </c>
      <c r="AF82" s="169">
        <f t="shared" si="63"/>
        <v>1</v>
      </c>
      <c r="AG82" s="169">
        <f t="shared" si="64"/>
        <v>0</v>
      </c>
      <c r="AH82" s="169">
        <f t="shared" si="65"/>
        <v>1</v>
      </c>
      <c r="AI82" s="169">
        <f t="shared" si="66"/>
        <v>0</v>
      </c>
      <c r="AJ82" s="169">
        <f t="shared" si="67"/>
        <v>0</v>
      </c>
      <c r="AK82" s="169">
        <f t="shared" si="68"/>
        <v>0</v>
      </c>
      <c r="AL82" s="169">
        <f t="shared" si="69"/>
        <v>1</v>
      </c>
      <c r="AM82" s="169">
        <f t="shared" si="70"/>
        <v>0</v>
      </c>
      <c r="AN82" s="169">
        <f t="shared" si="71"/>
        <v>0</v>
      </c>
      <c r="AO82" s="169">
        <f t="shared" si="72"/>
        <v>1</v>
      </c>
      <c r="AP82" s="169">
        <f t="shared" si="73"/>
        <v>0</v>
      </c>
      <c r="AQ82" s="169">
        <f t="shared" si="74"/>
        <v>0</v>
      </c>
      <c r="AR82" s="169">
        <f t="shared" si="75"/>
        <v>0</v>
      </c>
      <c r="AS82" s="169">
        <f t="shared" si="76"/>
        <v>0</v>
      </c>
      <c r="AT82" s="169">
        <f t="shared" si="77"/>
        <v>0</v>
      </c>
      <c r="AU82" s="169">
        <f t="shared" si="78"/>
        <v>0</v>
      </c>
      <c r="AV82" s="169">
        <f t="shared" si="79"/>
        <v>1</v>
      </c>
      <c r="AW82" s="169">
        <f t="shared" si="80"/>
        <v>0</v>
      </c>
      <c r="AX82" s="169">
        <f t="shared" si="81"/>
        <v>0</v>
      </c>
      <c r="AY82" s="169">
        <f t="shared" si="95"/>
        <v>0</v>
      </c>
      <c r="AZ82" s="169">
        <f t="shared" si="82"/>
        <v>0</v>
      </c>
      <c r="BA82" s="169">
        <f t="shared" si="83"/>
        <v>0</v>
      </c>
      <c r="BB82" s="169">
        <f t="shared" si="84"/>
        <v>1</v>
      </c>
      <c r="BC82" s="169">
        <f t="shared" si="85"/>
        <v>0</v>
      </c>
      <c r="BD82" s="169">
        <f t="shared" si="86"/>
        <v>1</v>
      </c>
      <c r="BE82" s="169">
        <f t="shared" si="87"/>
        <v>0</v>
      </c>
      <c r="BF82" s="169">
        <f t="shared" si="88"/>
        <v>0</v>
      </c>
      <c r="BG82" s="169">
        <f t="shared" si="89"/>
        <v>0</v>
      </c>
      <c r="BH82" s="169">
        <f t="shared" si="90"/>
        <v>0</v>
      </c>
      <c r="BI82" s="169">
        <f t="shared" si="91"/>
        <v>0</v>
      </c>
      <c r="BJ82" s="169">
        <f t="shared" si="92"/>
        <v>0</v>
      </c>
      <c r="BK82" s="167">
        <f t="shared" si="93"/>
        <v>0</v>
      </c>
      <c r="BL82" s="169">
        <f t="shared" si="96"/>
        <v>0</v>
      </c>
      <c r="BM82" s="169">
        <f t="shared" si="97"/>
        <v>1</v>
      </c>
      <c r="BN82" s="169">
        <f t="shared" si="98"/>
        <v>1</v>
      </c>
      <c r="BO82" s="169">
        <f t="shared" si="99"/>
        <v>0</v>
      </c>
      <c r="BP82" s="36">
        <f t="shared" si="100"/>
        <v>1</v>
      </c>
      <c r="BQ82">
        <f t="shared" si="101"/>
        <v>0</v>
      </c>
      <c r="BR82" s="36">
        <f t="shared" si="102"/>
        <v>0</v>
      </c>
      <c r="BS82" t="e">
        <f t="shared" si="94"/>
        <v>#N/A</v>
      </c>
    </row>
    <row r="83" spans="1:71">
      <c r="A83" s="59">
        <v>306</v>
      </c>
      <c r="B83" s="59">
        <v>181101</v>
      </c>
      <c r="C83" s="160">
        <v>86285715.755151302</v>
      </c>
      <c r="D83" s="59">
        <v>50617143.25</v>
      </c>
      <c r="E83" s="59">
        <v>53502857.5</v>
      </c>
      <c r="F83" s="59">
        <v>32782858.255151302</v>
      </c>
      <c r="G83" s="59">
        <v>77.142859458923297</v>
      </c>
      <c r="H83" s="59">
        <v>-4372948974.6329699</v>
      </c>
      <c r="I83" s="59">
        <v>0</v>
      </c>
      <c r="J83" s="59">
        <v>0</v>
      </c>
      <c r="K83" s="59">
        <v>0</v>
      </c>
      <c r="L83" s="59">
        <v>415</v>
      </c>
      <c r="M83" s="59">
        <v>0</v>
      </c>
      <c r="N83" s="59">
        <v>0</v>
      </c>
      <c r="O83" s="59">
        <v>407</v>
      </c>
      <c r="P83" s="59">
        <v>0</v>
      </c>
      <c r="Q83" s="59">
        <v>0</v>
      </c>
      <c r="R83" s="59">
        <v>1</v>
      </c>
      <c r="S83" s="59">
        <v>1</v>
      </c>
      <c r="T83" s="59">
        <f t="shared" si="52"/>
        <v>2</v>
      </c>
      <c r="U83" s="59">
        <f t="shared" si="53"/>
        <v>0</v>
      </c>
      <c r="V83" s="59">
        <f t="shared" si="54"/>
        <v>0</v>
      </c>
      <c r="W83" s="59">
        <f t="shared" si="55"/>
        <v>0</v>
      </c>
      <c r="X83" s="59">
        <f t="shared" si="56"/>
        <v>0</v>
      </c>
      <c r="Y83" s="59">
        <f t="shared" si="57"/>
        <v>0</v>
      </c>
      <c r="Z83" s="59">
        <f t="shared" si="58"/>
        <v>0</v>
      </c>
      <c r="AA83" s="59">
        <f t="shared" si="59"/>
        <v>0</v>
      </c>
      <c r="AB83" s="59">
        <f t="shared" si="60"/>
        <v>0</v>
      </c>
      <c r="AC83" s="59">
        <f t="shared" si="61"/>
        <v>0</v>
      </c>
      <c r="AD83" s="166">
        <f t="shared" si="103"/>
        <v>0</v>
      </c>
      <c r="AE83" s="169">
        <f t="shared" si="62"/>
        <v>0</v>
      </c>
      <c r="AF83" s="169">
        <f t="shared" si="63"/>
        <v>0</v>
      </c>
      <c r="AG83" s="169">
        <f t="shared" si="64"/>
        <v>0</v>
      </c>
      <c r="AH83" s="169">
        <f t="shared" si="65"/>
        <v>1</v>
      </c>
      <c r="AI83" s="169">
        <f t="shared" si="66"/>
        <v>0</v>
      </c>
      <c r="AJ83" s="169">
        <f t="shared" si="67"/>
        <v>0</v>
      </c>
      <c r="AK83" s="169">
        <f t="shared" si="68"/>
        <v>0</v>
      </c>
      <c r="AL83" s="169">
        <f t="shared" si="69"/>
        <v>1</v>
      </c>
      <c r="AM83" s="169">
        <f t="shared" si="70"/>
        <v>0</v>
      </c>
      <c r="AN83" s="169">
        <f t="shared" si="71"/>
        <v>0</v>
      </c>
      <c r="AO83" s="169">
        <f t="shared" si="72"/>
        <v>1</v>
      </c>
      <c r="AP83" s="169">
        <f t="shared" si="73"/>
        <v>0</v>
      </c>
      <c r="AQ83" s="169">
        <f t="shared" si="74"/>
        <v>0</v>
      </c>
      <c r="AR83" s="169">
        <f t="shared" si="75"/>
        <v>0</v>
      </c>
      <c r="AS83" s="169">
        <f t="shared" si="76"/>
        <v>0</v>
      </c>
      <c r="AT83" s="169">
        <f t="shared" si="77"/>
        <v>0</v>
      </c>
      <c r="AU83" s="169">
        <f t="shared" si="78"/>
        <v>0</v>
      </c>
      <c r="AV83" s="169">
        <f t="shared" si="79"/>
        <v>1</v>
      </c>
      <c r="AW83" s="169">
        <f t="shared" si="80"/>
        <v>1</v>
      </c>
      <c r="AX83" s="169">
        <f t="shared" si="81"/>
        <v>1</v>
      </c>
      <c r="AY83" s="169">
        <f t="shared" si="95"/>
        <v>0</v>
      </c>
      <c r="AZ83" s="169">
        <f t="shared" si="82"/>
        <v>0</v>
      </c>
      <c r="BA83" s="169">
        <f t="shared" si="83"/>
        <v>0</v>
      </c>
      <c r="BB83" s="169">
        <f t="shared" si="84"/>
        <v>1</v>
      </c>
      <c r="BC83" s="169">
        <f t="shared" si="85"/>
        <v>0</v>
      </c>
      <c r="BD83" s="169">
        <f t="shared" si="86"/>
        <v>1</v>
      </c>
      <c r="BE83" s="169">
        <f t="shared" si="87"/>
        <v>0</v>
      </c>
      <c r="BF83" s="169">
        <f t="shared" si="88"/>
        <v>0</v>
      </c>
      <c r="BG83" s="169">
        <f t="shared" si="89"/>
        <v>0</v>
      </c>
      <c r="BH83" s="169">
        <f t="shared" si="90"/>
        <v>1</v>
      </c>
      <c r="BI83" s="169">
        <f t="shared" si="91"/>
        <v>0</v>
      </c>
      <c r="BJ83" s="169">
        <f t="shared" si="92"/>
        <v>0</v>
      </c>
      <c r="BK83" s="167">
        <f t="shared" si="93"/>
        <v>0</v>
      </c>
      <c r="BL83" s="169">
        <f t="shared" si="96"/>
        <v>1</v>
      </c>
      <c r="BM83" s="169">
        <f t="shared" si="97"/>
        <v>0</v>
      </c>
      <c r="BN83" s="169">
        <f t="shared" si="98"/>
        <v>0</v>
      </c>
      <c r="BO83" s="169">
        <f t="shared" si="99"/>
        <v>1</v>
      </c>
      <c r="BP83" s="36">
        <f t="shared" si="100"/>
        <v>0</v>
      </c>
      <c r="BQ83">
        <f t="shared" si="101"/>
        <v>0</v>
      </c>
      <c r="BR83" s="36">
        <f t="shared" si="102"/>
        <v>1</v>
      </c>
      <c r="BS83" t="e">
        <f t="shared" si="94"/>
        <v>#N/A</v>
      </c>
    </row>
    <row r="84" spans="1:71">
      <c r="A84" s="59">
        <v>255</v>
      </c>
      <c r="B84" s="59">
        <v>152271</v>
      </c>
      <c r="C84" s="160">
        <v>8035714.2515024403</v>
      </c>
      <c r="D84" s="59">
        <v>7500000</v>
      </c>
      <c r="E84" s="59">
        <v>7500000</v>
      </c>
      <c r="F84" s="59">
        <v>535714.25150243705</v>
      </c>
      <c r="G84" s="59">
        <v>78.571426391601605</v>
      </c>
      <c r="H84" s="59">
        <v>-3872487026.1817098</v>
      </c>
      <c r="I84" s="59">
        <v>0</v>
      </c>
      <c r="J84" s="59">
        <v>0</v>
      </c>
      <c r="K84" s="59">
        <v>0</v>
      </c>
      <c r="L84" s="59">
        <v>406</v>
      </c>
      <c r="M84" s="59">
        <v>0</v>
      </c>
      <c r="N84" s="59">
        <v>0</v>
      </c>
      <c r="O84" s="59">
        <v>0</v>
      </c>
      <c r="P84" s="59">
        <v>0</v>
      </c>
      <c r="Q84" s="59">
        <v>0</v>
      </c>
      <c r="R84" s="59">
        <v>2</v>
      </c>
      <c r="S84" s="59">
        <v>0</v>
      </c>
      <c r="T84" s="59">
        <f t="shared" si="52"/>
        <v>1</v>
      </c>
      <c r="U84" s="59">
        <f t="shared" si="53"/>
        <v>0</v>
      </c>
      <c r="V84" s="59">
        <f t="shared" si="54"/>
        <v>0</v>
      </c>
      <c r="W84" s="59">
        <f t="shared" si="55"/>
        <v>0</v>
      </c>
      <c r="X84" s="59">
        <f t="shared" si="56"/>
        <v>0</v>
      </c>
      <c r="Y84" s="59">
        <f t="shared" si="57"/>
        <v>0</v>
      </c>
      <c r="Z84" s="59">
        <f t="shared" si="58"/>
        <v>0</v>
      </c>
      <c r="AA84" s="59">
        <f t="shared" si="59"/>
        <v>0</v>
      </c>
      <c r="AB84" s="59">
        <f t="shared" si="60"/>
        <v>0</v>
      </c>
      <c r="AC84" s="59">
        <f t="shared" si="61"/>
        <v>0</v>
      </c>
      <c r="AD84" s="166">
        <f t="shared" si="103"/>
        <v>0</v>
      </c>
      <c r="AE84" s="169">
        <f t="shared" si="62"/>
        <v>0</v>
      </c>
      <c r="AF84" s="169">
        <f t="shared" si="63"/>
        <v>0</v>
      </c>
      <c r="AG84" s="169">
        <f t="shared" si="64"/>
        <v>0</v>
      </c>
      <c r="AH84" s="169">
        <f t="shared" si="65"/>
        <v>1</v>
      </c>
      <c r="AI84" s="169">
        <f t="shared" si="66"/>
        <v>0</v>
      </c>
      <c r="AJ84" s="169">
        <f t="shared" si="67"/>
        <v>0</v>
      </c>
      <c r="AK84" s="169">
        <f t="shared" si="68"/>
        <v>0</v>
      </c>
      <c r="AL84" s="169">
        <f t="shared" si="69"/>
        <v>1</v>
      </c>
      <c r="AM84" s="169">
        <f t="shared" si="70"/>
        <v>0</v>
      </c>
      <c r="AN84" s="169">
        <f t="shared" si="71"/>
        <v>0</v>
      </c>
      <c r="AO84" s="169">
        <f t="shared" si="72"/>
        <v>1</v>
      </c>
      <c r="AP84" s="169">
        <f t="shared" si="73"/>
        <v>0</v>
      </c>
      <c r="AQ84" s="169">
        <f t="shared" si="74"/>
        <v>0</v>
      </c>
      <c r="AR84" s="169">
        <f t="shared" si="75"/>
        <v>0</v>
      </c>
      <c r="AS84" s="169">
        <f t="shared" si="76"/>
        <v>0</v>
      </c>
      <c r="AT84" s="169">
        <f t="shared" si="77"/>
        <v>0</v>
      </c>
      <c r="AU84" s="169">
        <f t="shared" si="78"/>
        <v>0</v>
      </c>
      <c r="AV84" s="169">
        <f t="shared" si="79"/>
        <v>1</v>
      </c>
      <c r="AW84" s="169">
        <f t="shared" si="80"/>
        <v>1</v>
      </c>
      <c r="AX84" s="169">
        <f t="shared" si="81"/>
        <v>0</v>
      </c>
      <c r="AY84" s="169">
        <f t="shared" si="95"/>
        <v>1</v>
      </c>
      <c r="AZ84" s="169">
        <f t="shared" si="82"/>
        <v>0</v>
      </c>
      <c r="BA84" s="169">
        <f t="shared" si="83"/>
        <v>0</v>
      </c>
      <c r="BB84" s="169">
        <f t="shared" si="84"/>
        <v>1</v>
      </c>
      <c r="BC84" s="169">
        <f t="shared" si="85"/>
        <v>0</v>
      </c>
      <c r="BD84" s="169">
        <f t="shared" si="86"/>
        <v>1</v>
      </c>
      <c r="BE84" s="169">
        <f t="shared" si="87"/>
        <v>1</v>
      </c>
      <c r="BF84" s="169">
        <f t="shared" si="88"/>
        <v>0</v>
      </c>
      <c r="BG84" s="169">
        <f t="shared" si="89"/>
        <v>0</v>
      </c>
      <c r="BH84" s="169">
        <f t="shared" si="90"/>
        <v>0</v>
      </c>
      <c r="BI84" s="169">
        <f t="shared" si="91"/>
        <v>0</v>
      </c>
      <c r="BJ84" s="169">
        <f t="shared" si="92"/>
        <v>0</v>
      </c>
      <c r="BK84" s="167">
        <f t="shared" si="93"/>
        <v>0</v>
      </c>
      <c r="BL84" s="169">
        <f t="shared" si="96"/>
        <v>0</v>
      </c>
      <c r="BM84" s="169">
        <f t="shared" si="97"/>
        <v>1</v>
      </c>
      <c r="BN84" s="169">
        <f t="shared" si="98"/>
        <v>1</v>
      </c>
      <c r="BO84" s="169">
        <f t="shared" si="99"/>
        <v>0</v>
      </c>
      <c r="BP84" s="36">
        <f t="shared" si="100"/>
        <v>0</v>
      </c>
      <c r="BQ84">
        <f t="shared" si="101"/>
        <v>0</v>
      </c>
      <c r="BR84" s="36">
        <f t="shared" si="102"/>
        <v>1</v>
      </c>
      <c r="BS84" t="e">
        <f t="shared" si="94"/>
        <v>#N/A</v>
      </c>
    </row>
    <row r="85" spans="1:71">
      <c r="A85" s="59">
        <v>198</v>
      </c>
      <c r="B85" s="59">
        <v>131261</v>
      </c>
      <c r="C85" s="160">
        <v>39771428.402102701</v>
      </c>
      <c r="D85" s="59">
        <v>5742857.5</v>
      </c>
      <c r="E85" s="59">
        <v>5742857.5</v>
      </c>
      <c r="F85" s="59">
        <v>34028570.902102701</v>
      </c>
      <c r="G85" s="59">
        <v>78.571426391601605</v>
      </c>
      <c r="H85" s="59">
        <v>-2900637872.71524</v>
      </c>
      <c r="I85" s="59">
        <v>0</v>
      </c>
      <c r="J85" s="59">
        <v>0</v>
      </c>
      <c r="K85" s="59">
        <v>0</v>
      </c>
      <c r="L85" s="59">
        <v>101</v>
      </c>
      <c r="M85" s="59">
        <v>0</v>
      </c>
      <c r="N85" s="59">
        <v>0</v>
      </c>
      <c r="O85" s="59">
        <v>0</v>
      </c>
      <c r="P85" s="59">
        <v>0</v>
      </c>
      <c r="Q85" s="59">
        <v>0</v>
      </c>
      <c r="R85" s="59">
        <v>1</v>
      </c>
      <c r="S85" s="59">
        <v>0</v>
      </c>
      <c r="T85" s="59">
        <f t="shared" si="52"/>
        <v>0</v>
      </c>
      <c r="U85" s="59">
        <f t="shared" si="53"/>
        <v>0</v>
      </c>
      <c r="V85" s="59">
        <f t="shared" si="54"/>
        <v>0</v>
      </c>
      <c r="W85" s="59">
        <f t="shared" si="55"/>
        <v>0</v>
      </c>
      <c r="X85" s="59">
        <f t="shared" si="56"/>
        <v>0</v>
      </c>
      <c r="Y85" s="59">
        <f t="shared" si="57"/>
        <v>0</v>
      </c>
      <c r="Z85" s="59">
        <f t="shared" si="58"/>
        <v>0</v>
      </c>
      <c r="AA85" s="59">
        <f t="shared" si="59"/>
        <v>0</v>
      </c>
      <c r="AB85" s="59">
        <f t="shared" si="60"/>
        <v>0</v>
      </c>
      <c r="AC85" s="59">
        <f t="shared" si="61"/>
        <v>0</v>
      </c>
      <c r="AD85" s="166">
        <f t="shared" si="103"/>
        <v>1</v>
      </c>
      <c r="AE85" s="169">
        <f t="shared" si="62"/>
        <v>1</v>
      </c>
      <c r="AF85" s="169">
        <f t="shared" si="63"/>
        <v>0</v>
      </c>
      <c r="AG85" s="169">
        <f t="shared" si="64"/>
        <v>0</v>
      </c>
      <c r="AH85" s="169">
        <f t="shared" si="65"/>
        <v>1</v>
      </c>
      <c r="AI85" s="169">
        <f t="shared" si="66"/>
        <v>0</v>
      </c>
      <c r="AJ85" s="169">
        <f t="shared" si="67"/>
        <v>0</v>
      </c>
      <c r="AK85" s="169">
        <f t="shared" si="68"/>
        <v>0</v>
      </c>
      <c r="AL85" s="169">
        <f t="shared" si="69"/>
        <v>1</v>
      </c>
      <c r="AM85" s="169">
        <f t="shared" si="70"/>
        <v>0</v>
      </c>
      <c r="AN85" s="169">
        <f t="shared" si="71"/>
        <v>0</v>
      </c>
      <c r="AO85" s="169">
        <f t="shared" si="72"/>
        <v>1</v>
      </c>
      <c r="AP85" s="169">
        <f t="shared" si="73"/>
        <v>0</v>
      </c>
      <c r="AQ85" s="169">
        <f t="shared" si="74"/>
        <v>0</v>
      </c>
      <c r="AR85" s="169">
        <f t="shared" si="75"/>
        <v>0</v>
      </c>
      <c r="AS85" s="169">
        <f t="shared" si="76"/>
        <v>0</v>
      </c>
      <c r="AT85" s="169">
        <f t="shared" si="77"/>
        <v>0</v>
      </c>
      <c r="AU85" s="169">
        <f t="shared" si="78"/>
        <v>0</v>
      </c>
      <c r="AV85" s="169">
        <f t="shared" si="79"/>
        <v>1</v>
      </c>
      <c r="AW85" s="169">
        <f t="shared" si="80"/>
        <v>0</v>
      </c>
      <c r="AX85" s="169">
        <f t="shared" si="81"/>
        <v>0</v>
      </c>
      <c r="AY85" s="169">
        <f t="shared" si="95"/>
        <v>0</v>
      </c>
      <c r="AZ85" s="169">
        <f t="shared" si="82"/>
        <v>0</v>
      </c>
      <c r="BA85" s="169">
        <f t="shared" si="83"/>
        <v>0</v>
      </c>
      <c r="BB85" s="169">
        <f t="shared" si="84"/>
        <v>1</v>
      </c>
      <c r="BC85" s="169">
        <f t="shared" si="85"/>
        <v>0</v>
      </c>
      <c r="BD85" s="169">
        <f t="shared" si="86"/>
        <v>1</v>
      </c>
      <c r="BE85" s="169">
        <f t="shared" si="87"/>
        <v>0</v>
      </c>
      <c r="BF85" s="169">
        <f t="shared" si="88"/>
        <v>0</v>
      </c>
      <c r="BG85" s="169">
        <f t="shared" si="89"/>
        <v>0</v>
      </c>
      <c r="BH85" s="169">
        <f t="shared" si="90"/>
        <v>0</v>
      </c>
      <c r="BI85" s="169">
        <f t="shared" si="91"/>
        <v>0</v>
      </c>
      <c r="BJ85" s="169">
        <f t="shared" si="92"/>
        <v>0</v>
      </c>
      <c r="BK85" s="167">
        <f t="shared" si="93"/>
        <v>0</v>
      </c>
      <c r="BL85" s="169">
        <f t="shared" si="96"/>
        <v>1</v>
      </c>
      <c r="BM85" s="169">
        <f t="shared" si="97"/>
        <v>0</v>
      </c>
      <c r="BN85" s="169">
        <f t="shared" si="98"/>
        <v>1</v>
      </c>
      <c r="BO85" s="169">
        <f t="shared" si="99"/>
        <v>0</v>
      </c>
      <c r="BP85" s="36">
        <f t="shared" si="100"/>
        <v>1</v>
      </c>
      <c r="BQ85">
        <f t="shared" si="101"/>
        <v>0</v>
      </c>
      <c r="BR85" s="36">
        <f t="shared" si="102"/>
        <v>0</v>
      </c>
      <c r="BS85" t="e">
        <f t="shared" si="94"/>
        <v>#N/A</v>
      </c>
    </row>
    <row r="86" spans="1:71">
      <c r="A86" s="59">
        <v>274</v>
      </c>
      <c r="B86" s="59">
        <v>162122</v>
      </c>
      <c r="C86" s="160">
        <v>39612021.484375</v>
      </c>
      <c r="D86" s="59">
        <v>81905000</v>
      </c>
      <c r="E86" s="59">
        <v>86455000</v>
      </c>
      <c r="F86" s="59">
        <v>-46842978.515625</v>
      </c>
      <c r="G86" s="59">
        <v>79</v>
      </c>
      <c r="H86" s="59">
        <v>-4148394293.51091</v>
      </c>
      <c r="I86" s="59">
        <v>0</v>
      </c>
      <c r="J86" s="59">
        <v>0</v>
      </c>
      <c r="K86" s="59">
        <v>0</v>
      </c>
      <c r="L86" s="59">
        <v>0</v>
      </c>
      <c r="M86" s="59">
        <v>0</v>
      </c>
      <c r="N86" s="59">
        <v>0</v>
      </c>
      <c r="O86" s="59">
        <v>415</v>
      </c>
      <c r="P86" s="59">
        <v>0</v>
      </c>
      <c r="Q86" s="59">
        <v>0</v>
      </c>
      <c r="R86" s="59">
        <v>2</v>
      </c>
      <c r="S86" s="59">
        <v>0</v>
      </c>
      <c r="T86" s="59">
        <f t="shared" si="52"/>
        <v>1</v>
      </c>
      <c r="U86" s="59">
        <f t="shared" si="53"/>
        <v>0</v>
      </c>
      <c r="V86" s="59">
        <f t="shared" si="54"/>
        <v>0</v>
      </c>
      <c r="W86" s="59">
        <f t="shared" si="55"/>
        <v>0</v>
      </c>
      <c r="X86" s="59">
        <f t="shared" si="56"/>
        <v>0</v>
      </c>
      <c r="Y86" s="59">
        <f t="shared" si="57"/>
        <v>0</v>
      </c>
      <c r="Z86" s="59">
        <f t="shared" si="58"/>
        <v>0</v>
      </c>
      <c r="AA86" s="59">
        <f t="shared" si="59"/>
        <v>0</v>
      </c>
      <c r="AB86" s="59">
        <f t="shared" si="60"/>
        <v>0</v>
      </c>
      <c r="AC86" s="59">
        <f t="shared" si="61"/>
        <v>0</v>
      </c>
      <c r="AD86" s="166">
        <f t="shared" si="103"/>
        <v>0</v>
      </c>
      <c r="AE86" s="169">
        <f t="shared" si="62"/>
        <v>0</v>
      </c>
      <c r="AF86" s="169">
        <f t="shared" si="63"/>
        <v>0</v>
      </c>
      <c r="AG86" s="169">
        <f t="shared" si="64"/>
        <v>0</v>
      </c>
      <c r="AH86" s="169">
        <f t="shared" si="65"/>
        <v>1</v>
      </c>
      <c r="AI86" s="169">
        <f t="shared" si="66"/>
        <v>0</v>
      </c>
      <c r="AJ86" s="169">
        <f t="shared" si="67"/>
        <v>0</v>
      </c>
      <c r="AK86" s="169">
        <f t="shared" si="68"/>
        <v>0</v>
      </c>
      <c r="AL86" s="169">
        <f t="shared" si="69"/>
        <v>1</v>
      </c>
      <c r="AM86" s="169">
        <f t="shared" si="70"/>
        <v>0</v>
      </c>
      <c r="AN86" s="169">
        <f t="shared" si="71"/>
        <v>0</v>
      </c>
      <c r="AO86" s="169">
        <f t="shared" si="72"/>
        <v>1</v>
      </c>
      <c r="AP86" s="169">
        <f t="shared" si="73"/>
        <v>0</v>
      </c>
      <c r="AQ86" s="169">
        <f t="shared" si="74"/>
        <v>0</v>
      </c>
      <c r="AR86" s="169">
        <f t="shared" si="75"/>
        <v>0</v>
      </c>
      <c r="AS86" s="169">
        <f t="shared" si="76"/>
        <v>0</v>
      </c>
      <c r="AT86" s="169">
        <f t="shared" si="77"/>
        <v>0</v>
      </c>
      <c r="AU86" s="169">
        <f t="shared" si="78"/>
        <v>0</v>
      </c>
      <c r="AV86" s="169">
        <f t="shared" si="79"/>
        <v>1</v>
      </c>
      <c r="AW86" s="169">
        <f t="shared" si="80"/>
        <v>1</v>
      </c>
      <c r="AX86" s="169">
        <f t="shared" si="81"/>
        <v>0</v>
      </c>
      <c r="AY86" s="169">
        <f t="shared" si="95"/>
        <v>1</v>
      </c>
      <c r="AZ86" s="169">
        <f t="shared" si="82"/>
        <v>0</v>
      </c>
      <c r="BA86" s="169">
        <f t="shared" si="83"/>
        <v>0</v>
      </c>
      <c r="BB86" s="169">
        <f t="shared" si="84"/>
        <v>1</v>
      </c>
      <c r="BC86" s="169">
        <f t="shared" si="85"/>
        <v>0</v>
      </c>
      <c r="BD86" s="169">
        <f t="shared" si="86"/>
        <v>1</v>
      </c>
      <c r="BE86" s="169">
        <f t="shared" si="87"/>
        <v>0</v>
      </c>
      <c r="BF86" s="169">
        <f t="shared" si="88"/>
        <v>0</v>
      </c>
      <c r="BG86" s="169">
        <f t="shared" si="89"/>
        <v>0</v>
      </c>
      <c r="BH86" s="169">
        <f t="shared" si="90"/>
        <v>1</v>
      </c>
      <c r="BI86" s="169">
        <f t="shared" si="91"/>
        <v>0</v>
      </c>
      <c r="BJ86" s="169">
        <f t="shared" si="92"/>
        <v>0</v>
      </c>
      <c r="BK86" s="167">
        <f t="shared" si="93"/>
        <v>0</v>
      </c>
      <c r="BL86" s="169">
        <f t="shared" si="96"/>
        <v>0</v>
      </c>
      <c r="BM86" s="169">
        <f t="shared" si="97"/>
        <v>1</v>
      </c>
      <c r="BN86" s="169">
        <f t="shared" si="98"/>
        <v>1</v>
      </c>
      <c r="BO86" s="169">
        <f t="shared" si="99"/>
        <v>0</v>
      </c>
      <c r="BP86" s="36">
        <f t="shared" si="100"/>
        <v>0</v>
      </c>
      <c r="BQ86">
        <f t="shared" si="101"/>
        <v>0</v>
      </c>
      <c r="BR86" s="36">
        <f t="shared" si="102"/>
        <v>1</v>
      </c>
      <c r="BS86" t="e">
        <f t="shared" si="94"/>
        <v>#N/A</v>
      </c>
    </row>
    <row r="87" spans="1:71">
      <c r="A87" s="59">
        <v>179</v>
      </c>
      <c r="B87" s="59">
        <v>122331</v>
      </c>
      <c r="C87" s="160">
        <v>14168000</v>
      </c>
      <c r="D87" s="59">
        <v>8745000</v>
      </c>
      <c r="E87" s="59">
        <v>8745000</v>
      </c>
      <c r="F87" s="59">
        <v>5423000</v>
      </c>
      <c r="G87" s="59">
        <v>80</v>
      </c>
      <c r="H87" s="59">
        <v>-2748378444.91434</v>
      </c>
      <c r="I87" s="59">
        <v>403</v>
      </c>
      <c r="J87" s="59">
        <v>301</v>
      </c>
      <c r="K87" s="59">
        <v>0</v>
      </c>
      <c r="L87" s="59">
        <v>101</v>
      </c>
      <c r="M87" s="59">
        <v>102</v>
      </c>
      <c r="N87" s="59">
        <v>406</v>
      </c>
      <c r="O87" s="59">
        <v>0</v>
      </c>
      <c r="P87" s="59">
        <v>0</v>
      </c>
      <c r="Q87" s="59">
        <v>0</v>
      </c>
      <c r="R87" s="59">
        <v>2</v>
      </c>
      <c r="S87" s="59">
        <v>1</v>
      </c>
      <c r="T87" s="59">
        <f t="shared" si="52"/>
        <v>1</v>
      </c>
      <c r="U87" s="59">
        <f t="shared" si="53"/>
        <v>1</v>
      </c>
      <c r="V87" s="59">
        <f t="shared" si="54"/>
        <v>0</v>
      </c>
      <c r="W87" s="59">
        <f t="shared" si="55"/>
        <v>1</v>
      </c>
      <c r="X87" s="59">
        <f t="shared" si="56"/>
        <v>0</v>
      </c>
      <c r="Y87" s="59">
        <f t="shared" si="57"/>
        <v>1</v>
      </c>
      <c r="Z87" s="59">
        <f t="shared" si="58"/>
        <v>0</v>
      </c>
      <c r="AA87" s="59">
        <f t="shared" si="59"/>
        <v>1</v>
      </c>
      <c r="AB87" s="59">
        <f t="shared" si="60"/>
        <v>0</v>
      </c>
      <c r="AC87" s="59">
        <f t="shared" si="61"/>
        <v>0</v>
      </c>
      <c r="AD87" s="166">
        <f t="shared" si="103"/>
        <v>1</v>
      </c>
      <c r="AE87" s="169">
        <f t="shared" si="62"/>
        <v>1</v>
      </c>
      <c r="AF87" s="169">
        <f t="shared" si="63"/>
        <v>0</v>
      </c>
      <c r="AG87" s="169">
        <f t="shared" si="64"/>
        <v>1</v>
      </c>
      <c r="AH87" s="169">
        <f t="shared" si="65"/>
        <v>0</v>
      </c>
      <c r="AI87" s="169">
        <f t="shared" si="66"/>
        <v>1</v>
      </c>
      <c r="AJ87" s="169">
        <f t="shared" si="67"/>
        <v>0</v>
      </c>
      <c r="AK87" s="169">
        <f t="shared" si="68"/>
        <v>1</v>
      </c>
      <c r="AL87" s="169">
        <f t="shared" si="69"/>
        <v>0</v>
      </c>
      <c r="AM87" s="169">
        <f t="shared" si="70"/>
        <v>0</v>
      </c>
      <c r="AN87" s="169">
        <f t="shared" si="71"/>
        <v>0</v>
      </c>
      <c r="AO87" s="169">
        <f t="shared" si="72"/>
        <v>1</v>
      </c>
      <c r="AP87" s="169">
        <f t="shared" si="73"/>
        <v>0</v>
      </c>
      <c r="AQ87" s="169">
        <f t="shared" si="74"/>
        <v>0</v>
      </c>
      <c r="AR87" s="169">
        <f t="shared" si="75"/>
        <v>0</v>
      </c>
      <c r="AS87" s="169">
        <f t="shared" si="76"/>
        <v>0</v>
      </c>
      <c r="AT87" s="169">
        <f t="shared" si="77"/>
        <v>0</v>
      </c>
      <c r="AU87" s="169">
        <f t="shared" si="78"/>
        <v>0</v>
      </c>
      <c r="AV87" s="169">
        <f t="shared" si="79"/>
        <v>1</v>
      </c>
      <c r="AW87" s="169">
        <f t="shared" si="80"/>
        <v>1</v>
      </c>
      <c r="AX87" s="169">
        <f t="shared" si="81"/>
        <v>0</v>
      </c>
      <c r="AY87" s="169">
        <f t="shared" si="95"/>
        <v>1</v>
      </c>
      <c r="AZ87" s="169">
        <f t="shared" si="82"/>
        <v>1</v>
      </c>
      <c r="BA87" s="169">
        <f t="shared" si="83"/>
        <v>0</v>
      </c>
      <c r="BB87" s="169">
        <f t="shared" si="84"/>
        <v>1</v>
      </c>
      <c r="BC87" s="169">
        <f t="shared" si="85"/>
        <v>1</v>
      </c>
      <c r="BD87" s="169">
        <f t="shared" si="86"/>
        <v>0</v>
      </c>
      <c r="BE87" s="169">
        <f t="shared" si="87"/>
        <v>0</v>
      </c>
      <c r="BF87" s="169">
        <f t="shared" si="88"/>
        <v>0</v>
      </c>
      <c r="BG87" s="169">
        <f t="shared" si="89"/>
        <v>1</v>
      </c>
      <c r="BH87" s="169">
        <f t="shared" si="90"/>
        <v>0</v>
      </c>
      <c r="BI87" s="169">
        <f t="shared" si="91"/>
        <v>0</v>
      </c>
      <c r="BJ87" s="169">
        <f t="shared" si="92"/>
        <v>0</v>
      </c>
      <c r="BK87" s="167">
        <f t="shared" si="93"/>
        <v>0</v>
      </c>
      <c r="BL87" s="169">
        <f t="shared" si="96"/>
        <v>0</v>
      </c>
      <c r="BM87" s="169">
        <f t="shared" si="97"/>
        <v>1</v>
      </c>
      <c r="BN87" s="169">
        <f t="shared" si="98"/>
        <v>0</v>
      </c>
      <c r="BO87" s="169">
        <f t="shared" si="99"/>
        <v>1</v>
      </c>
      <c r="BP87" s="36">
        <f t="shared" si="100"/>
        <v>2</v>
      </c>
      <c r="BQ87">
        <f t="shared" si="101"/>
        <v>0</v>
      </c>
      <c r="BR87" s="36">
        <f t="shared" si="102"/>
        <v>2</v>
      </c>
      <c r="BS87" t="e">
        <f t="shared" si="94"/>
        <v>#N/A</v>
      </c>
    </row>
    <row r="88" spans="1:71">
      <c r="A88" s="59">
        <v>322</v>
      </c>
      <c r="B88" s="59">
        <v>181465</v>
      </c>
      <c r="C88" s="160">
        <v>186160708.53954899</v>
      </c>
      <c r="D88" s="59">
        <v>75447321</v>
      </c>
      <c r="E88" s="59">
        <v>78058928</v>
      </c>
      <c r="F88" s="59">
        <v>108101780.53954899</v>
      </c>
      <c r="G88" s="59">
        <v>80.357139587402301</v>
      </c>
      <c r="H88" s="59">
        <v>-4468518625.68995</v>
      </c>
      <c r="I88" s="59">
        <v>0</v>
      </c>
      <c r="J88" s="59">
        <v>0</v>
      </c>
      <c r="K88" s="59">
        <v>0</v>
      </c>
      <c r="L88" s="59">
        <v>417</v>
      </c>
      <c r="M88" s="59">
        <v>407</v>
      </c>
      <c r="N88" s="59">
        <v>0</v>
      </c>
      <c r="O88" s="59">
        <v>0</v>
      </c>
      <c r="P88" s="59">
        <v>0</v>
      </c>
      <c r="Q88" s="59">
        <v>0</v>
      </c>
      <c r="R88" s="59">
        <v>1</v>
      </c>
      <c r="S88" s="59">
        <v>0</v>
      </c>
      <c r="T88" s="59">
        <f t="shared" si="52"/>
        <v>1</v>
      </c>
      <c r="U88" s="59">
        <f t="shared" si="53"/>
        <v>0</v>
      </c>
      <c r="V88" s="59">
        <f t="shared" si="54"/>
        <v>0</v>
      </c>
      <c r="W88" s="59">
        <f t="shared" si="55"/>
        <v>1</v>
      </c>
      <c r="X88" s="59">
        <f t="shared" si="56"/>
        <v>0</v>
      </c>
      <c r="Y88" s="59">
        <f t="shared" si="57"/>
        <v>0</v>
      </c>
      <c r="Z88" s="59">
        <f t="shared" si="58"/>
        <v>0</v>
      </c>
      <c r="AA88" s="59">
        <f t="shared" si="59"/>
        <v>0</v>
      </c>
      <c r="AB88" s="59">
        <f t="shared" si="60"/>
        <v>0</v>
      </c>
      <c r="AC88" s="59">
        <f t="shared" si="61"/>
        <v>0</v>
      </c>
      <c r="AD88" s="166">
        <f t="shared" si="103"/>
        <v>0</v>
      </c>
      <c r="AE88" s="169">
        <f t="shared" si="62"/>
        <v>0</v>
      </c>
      <c r="AF88" s="169">
        <f t="shared" si="63"/>
        <v>0</v>
      </c>
      <c r="AG88" s="169">
        <f t="shared" si="64"/>
        <v>0</v>
      </c>
      <c r="AH88" s="169">
        <f t="shared" si="65"/>
        <v>1</v>
      </c>
      <c r="AI88" s="169">
        <f t="shared" si="66"/>
        <v>0</v>
      </c>
      <c r="AJ88" s="169">
        <f t="shared" si="67"/>
        <v>0</v>
      </c>
      <c r="AK88" s="169">
        <f t="shared" si="68"/>
        <v>0</v>
      </c>
      <c r="AL88" s="169">
        <f t="shared" si="69"/>
        <v>1</v>
      </c>
      <c r="AM88" s="169">
        <f t="shared" si="70"/>
        <v>0</v>
      </c>
      <c r="AN88" s="169">
        <f t="shared" si="71"/>
        <v>0</v>
      </c>
      <c r="AO88" s="169">
        <f t="shared" si="72"/>
        <v>1</v>
      </c>
      <c r="AP88" s="169">
        <f t="shared" si="73"/>
        <v>0</v>
      </c>
      <c r="AQ88" s="169">
        <f t="shared" si="74"/>
        <v>0</v>
      </c>
      <c r="AR88" s="169">
        <f t="shared" si="75"/>
        <v>0</v>
      </c>
      <c r="AS88" s="169">
        <f t="shared" si="76"/>
        <v>0</v>
      </c>
      <c r="AT88" s="169">
        <f t="shared" si="77"/>
        <v>0</v>
      </c>
      <c r="AU88" s="169">
        <f t="shared" si="78"/>
        <v>0</v>
      </c>
      <c r="AV88" s="169">
        <f t="shared" si="79"/>
        <v>1</v>
      </c>
      <c r="AW88" s="169">
        <f t="shared" si="80"/>
        <v>1</v>
      </c>
      <c r="AX88" s="169">
        <f t="shared" si="81"/>
        <v>0</v>
      </c>
      <c r="AY88" s="169">
        <f t="shared" si="95"/>
        <v>1</v>
      </c>
      <c r="AZ88" s="169">
        <f t="shared" si="82"/>
        <v>0</v>
      </c>
      <c r="BA88" s="169">
        <f t="shared" si="83"/>
        <v>0</v>
      </c>
      <c r="BB88" s="169">
        <f t="shared" si="84"/>
        <v>1</v>
      </c>
      <c r="BC88" s="169">
        <f t="shared" si="85"/>
        <v>1</v>
      </c>
      <c r="BD88" s="169">
        <f t="shared" si="86"/>
        <v>0</v>
      </c>
      <c r="BE88" s="169">
        <f t="shared" si="87"/>
        <v>0</v>
      </c>
      <c r="BF88" s="169">
        <f t="shared" si="88"/>
        <v>1</v>
      </c>
      <c r="BG88" s="169">
        <f t="shared" si="89"/>
        <v>0</v>
      </c>
      <c r="BH88" s="169">
        <f t="shared" si="90"/>
        <v>0</v>
      </c>
      <c r="BI88" s="169">
        <f t="shared" si="91"/>
        <v>0</v>
      </c>
      <c r="BJ88" s="169">
        <f t="shared" si="92"/>
        <v>0</v>
      </c>
      <c r="BK88" s="167">
        <f t="shared" si="93"/>
        <v>0</v>
      </c>
      <c r="BL88" s="169">
        <f t="shared" si="96"/>
        <v>1</v>
      </c>
      <c r="BM88" s="169">
        <f t="shared" si="97"/>
        <v>0</v>
      </c>
      <c r="BN88" s="169">
        <f t="shared" si="98"/>
        <v>1</v>
      </c>
      <c r="BO88" s="169">
        <f t="shared" si="99"/>
        <v>0</v>
      </c>
      <c r="BP88" s="36">
        <f t="shared" si="100"/>
        <v>0</v>
      </c>
      <c r="BQ88">
        <f t="shared" si="101"/>
        <v>0</v>
      </c>
      <c r="BR88" s="36">
        <f t="shared" si="102"/>
        <v>1</v>
      </c>
      <c r="BS88" t="e">
        <f t="shared" si="94"/>
        <v>#N/A</v>
      </c>
    </row>
    <row r="89" spans="1:71">
      <c r="A89" s="59">
        <v>301</v>
      </c>
      <c r="B89" s="59">
        <v>171501</v>
      </c>
      <c r="C89" s="160">
        <v>197321422.48076901</v>
      </c>
      <c r="D89" s="59">
        <v>113392854</v>
      </c>
      <c r="E89" s="59">
        <v>113392854</v>
      </c>
      <c r="F89" s="59">
        <v>83928568.480769202</v>
      </c>
      <c r="G89" s="59">
        <v>80.357139587402301</v>
      </c>
      <c r="H89" s="59">
        <v>-4228031832.8849902</v>
      </c>
      <c r="I89" s="59">
        <v>412</v>
      </c>
      <c r="J89" s="59">
        <v>0</v>
      </c>
      <c r="K89" s="59">
        <v>0</v>
      </c>
      <c r="L89" s="59">
        <v>405</v>
      </c>
      <c r="M89" s="59">
        <v>0</v>
      </c>
      <c r="N89" s="59">
        <v>0</v>
      </c>
      <c r="O89" s="59">
        <v>405</v>
      </c>
      <c r="P89" s="59">
        <v>0</v>
      </c>
      <c r="Q89" s="59">
        <v>0</v>
      </c>
      <c r="R89" s="59">
        <v>1</v>
      </c>
      <c r="S89" s="59">
        <v>1</v>
      </c>
      <c r="T89" s="59">
        <f t="shared" si="52"/>
        <v>3</v>
      </c>
      <c r="U89" s="59">
        <f t="shared" si="53"/>
        <v>0</v>
      </c>
      <c r="V89" s="59">
        <f t="shared" si="54"/>
        <v>0</v>
      </c>
      <c r="W89" s="59">
        <f t="shared" si="55"/>
        <v>0</v>
      </c>
      <c r="X89" s="59">
        <f t="shared" si="56"/>
        <v>0</v>
      </c>
      <c r="Y89" s="59">
        <f t="shared" si="57"/>
        <v>0</v>
      </c>
      <c r="Z89" s="59">
        <f t="shared" si="58"/>
        <v>0</v>
      </c>
      <c r="AA89" s="59">
        <f t="shared" si="59"/>
        <v>0</v>
      </c>
      <c r="AB89" s="59">
        <f t="shared" si="60"/>
        <v>0</v>
      </c>
      <c r="AC89" s="59">
        <f t="shared" si="61"/>
        <v>0</v>
      </c>
      <c r="AD89" s="166">
        <f t="shared" si="103"/>
        <v>0</v>
      </c>
      <c r="AE89" s="169">
        <f t="shared" si="62"/>
        <v>0</v>
      </c>
      <c r="AF89" s="169">
        <f t="shared" si="63"/>
        <v>0</v>
      </c>
      <c r="AG89" s="169">
        <f t="shared" si="64"/>
        <v>0</v>
      </c>
      <c r="AH89" s="169">
        <f t="shared" si="65"/>
        <v>1</v>
      </c>
      <c r="AI89" s="169">
        <f t="shared" si="66"/>
        <v>0</v>
      </c>
      <c r="AJ89" s="169">
        <f t="shared" si="67"/>
        <v>0</v>
      </c>
      <c r="AK89" s="169">
        <f t="shared" si="68"/>
        <v>0</v>
      </c>
      <c r="AL89" s="169">
        <f t="shared" si="69"/>
        <v>1</v>
      </c>
      <c r="AM89" s="169">
        <f t="shared" si="70"/>
        <v>0</v>
      </c>
      <c r="AN89" s="169">
        <f t="shared" si="71"/>
        <v>0</v>
      </c>
      <c r="AO89" s="169">
        <f t="shared" si="72"/>
        <v>1</v>
      </c>
      <c r="AP89" s="169">
        <f t="shared" si="73"/>
        <v>0</v>
      </c>
      <c r="AQ89" s="169">
        <f t="shared" si="74"/>
        <v>0</v>
      </c>
      <c r="AR89" s="169">
        <f t="shared" si="75"/>
        <v>0</v>
      </c>
      <c r="AS89" s="169">
        <f t="shared" si="76"/>
        <v>0</v>
      </c>
      <c r="AT89" s="169">
        <f t="shared" si="77"/>
        <v>0</v>
      </c>
      <c r="AU89" s="169">
        <f t="shared" si="78"/>
        <v>0</v>
      </c>
      <c r="AV89" s="169">
        <f t="shared" si="79"/>
        <v>1</v>
      </c>
      <c r="AW89" s="169">
        <f t="shared" si="80"/>
        <v>1</v>
      </c>
      <c r="AX89" s="169">
        <f t="shared" si="81"/>
        <v>1</v>
      </c>
      <c r="AY89" s="169">
        <f t="shared" si="95"/>
        <v>0</v>
      </c>
      <c r="AZ89" s="169">
        <f t="shared" si="82"/>
        <v>0</v>
      </c>
      <c r="BA89" s="169">
        <f t="shared" si="83"/>
        <v>0</v>
      </c>
      <c r="BB89" s="169">
        <f t="shared" si="84"/>
        <v>1</v>
      </c>
      <c r="BC89" s="169">
        <f t="shared" si="85"/>
        <v>0</v>
      </c>
      <c r="BD89" s="169">
        <f t="shared" si="86"/>
        <v>1</v>
      </c>
      <c r="BE89" s="169">
        <f t="shared" si="87"/>
        <v>0</v>
      </c>
      <c r="BF89" s="169">
        <f t="shared" si="88"/>
        <v>0</v>
      </c>
      <c r="BG89" s="169">
        <f t="shared" si="89"/>
        <v>0</v>
      </c>
      <c r="BH89" s="169">
        <f t="shared" si="90"/>
        <v>0</v>
      </c>
      <c r="BI89" s="169">
        <f t="shared" si="91"/>
        <v>2</v>
      </c>
      <c r="BJ89" s="169">
        <f t="shared" si="92"/>
        <v>1</v>
      </c>
      <c r="BK89" s="167">
        <f t="shared" si="93"/>
        <v>0</v>
      </c>
      <c r="BL89" s="169">
        <f t="shared" si="96"/>
        <v>1</v>
      </c>
      <c r="BM89" s="169">
        <f t="shared" si="97"/>
        <v>0</v>
      </c>
      <c r="BN89" s="169">
        <f t="shared" si="98"/>
        <v>0</v>
      </c>
      <c r="BO89" s="169">
        <f t="shared" si="99"/>
        <v>1</v>
      </c>
      <c r="BP89" s="36">
        <f t="shared" si="100"/>
        <v>0</v>
      </c>
      <c r="BQ89">
        <f t="shared" si="101"/>
        <v>0</v>
      </c>
      <c r="BR89" s="36">
        <f t="shared" si="102"/>
        <v>3</v>
      </c>
      <c r="BS89" t="e">
        <f t="shared" si="94"/>
        <v>#N/A</v>
      </c>
    </row>
    <row r="90" spans="1:71">
      <c r="A90" s="59">
        <v>181</v>
      </c>
      <c r="B90" s="59">
        <v>122431</v>
      </c>
      <c r="C90" s="160">
        <v>24126191.229445901</v>
      </c>
      <c r="D90" s="59">
        <v>7221428.75</v>
      </c>
      <c r="E90" s="59">
        <v>7221428.75</v>
      </c>
      <c r="F90" s="59">
        <v>16904762.479445901</v>
      </c>
      <c r="G90" s="59">
        <v>80.952384948730497</v>
      </c>
      <c r="H90" s="59">
        <v>-2758468112.0308399</v>
      </c>
      <c r="I90" s="59">
        <v>403</v>
      </c>
      <c r="J90" s="59">
        <v>0</v>
      </c>
      <c r="K90" s="59">
        <v>0</v>
      </c>
      <c r="L90" s="59">
        <v>415</v>
      </c>
      <c r="M90" s="59">
        <v>406</v>
      </c>
      <c r="N90" s="59">
        <v>0</v>
      </c>
      <c r="O90" s="59">
        <v>0</v>
      </c>
      <c r="P90" s="59">
        <v>0</v>
      </c>
      <c r="Q90" s="59">
        <v>0</v>
      </c>
      <c r="R90" s="59">
        <v>2</v>
      </c>
      <c r="S90" s="59">
        <v>1</v>
      </c>
      <c r="T90" s="59">
        <f t="shared" si="52"/>
        <v>2</v>
      </c>
      <c r="U90" s="59">
        <f t="shared" si="53"/>
        <v>0</v>
      </c>
      <c r="V90" s="59">
        <f t="shared" si="54"/>
        <v>0</v>
      </c>
      <c r="W90" s="59">
        <f t="shared" si="55"/>
        <v>1</v>
      </c>
      <c r="X90" s="59">
        <f t="shared" si="56"/>
        <v>0</v>
      </c>
      <c r="Y90" s="59">
        <f t="shared" si="57"/>
        <v>0</v>
      </c>
      <c r="Z90" s="59">
        <f t="shared" si="58"/>
        <v>0</v>
      </c>
      <c r="AA90" s="59">
        <f t="shared" si="59"/>
        <v>0</v>
      </c>
      <c r="AB90" s="59">
        <f t="shared" si="60"/>
        <v>0</v>
      </c>
      <c r="AC90" s="59">
        <f t="shared" si="61"/>
        <v>0</v>
      </c>
      <c r="AD90" s="166">
        <f t="shared" si="103"/>
        <v>0</v>
      </c>
      <c r="AE90" s="169">
        <f t="shared" si="62"/>
        <v>0</v>
      </c>
      <c r="AF90" s="169">
        <f t="shared" si="63"/>
        <v>0</v>
      </c>
      <c r="AG90" s="169">
        <f t="shared" si="64"/>
        <v>0</v>
      </c>
      <c r="AH90" s="169">
        <f t="shared" si="65"/>
        <v>1</v>
      </c>
      <c r="AI90" s="169">
        <f t="shared" si="66"/>
        <v>0</v>
      </c>
      <c r="AJ90" s="169">
        <f t="shared" si="67"/>
        <v>0</v>
      </c>
      <c r="AK90" s="169">
        <f t="shared" si="68"/>
        <v>0</v>
      </c>
      <c r="AL90" s="169">
        <f t="shared" si="69"/>
        <v>1</v>
      </c>
      <c r="AM90" s="169">
        <f t="shared" si="70"/>
        <v>0</v>
      </c>
      <c r="AN90" s="169">
        <f t="shared" si="71"/>
        <v>0</v>
      </c>
      <c r="AO90" s="169">
        <f t="shared" si="72"/>
        <v>1</v>
      </c>
      <c r="AP90" s="169">
        <f t="shared" si="73"/>
        <v>0</v>
      </c>
      <c r="AQ90" s="169">
        <f t="shared" si="74"/>
        <v>0</v>
      </c>
      <c r="AR90" s="169">
        <f t="shared" si="75"/>
        <v>0</v>
      </c>
      <c r="AS90" s="169">
        <f t="shared" si="76"/>
        <v>0</v>
      </c>
      <c r="AT90" s="169">
        <f t="shared" si="77"/>
        <v>0</v>
      </c>
      <c r="AU90" s="169">
        <f t="shared" si="78"/>
        <v>0</v>
      </c>
      <c r="AV90" s="169">
        <f t="shared" si="79"/>
        <v>1</v>
      </c>
      <c r="AW90" s="169">
        <f t="shared" si="80"/>
        <v>1</v>
      </c>
      <c r="AX90" s="169">
        <f t="shared" si="81"/>
        <v>1</v>
      </c>
      <c r="AY90" s="169">
        <f t="shared" si="95"/>
        <v>0</v>
      </c>
      <c r="AZ90" s="169">
        <f t="shared" si="82"/>
        <v>0</v>
      </c>
      <c r="BA90" s="169">
        <f t="shared" si="83"/>
        <v>0</v>
      </c>
      <c r="BB90" s="169">
        <f t="shared" si="84"/>
        <v>1</v>
      </c>
      <c r="BC90" s="169">
        <f t="shared" si="85"/>
        <v>1</v>
      </c>
      <c r="BD90" s="169">
        <f t="shared" si="86"/>
        <v>0</v>
      </c>
      <c r="BE90" s="169">
        <f t="shared" si="87"/>
        <v>0</v>
      </c>
      <c r="BF90" s="169">
        <f t="shared" si="88"/>
        <v>0</v>
      </c>
      <c r="BG90" s="169">
        <f t="shared" si="89"/>
        <v>1</v>
      </c>
      <c r="BH90" s="169">
        <f t="shared" si="90"/>
        <v>1</v>
      </c>
      <c r="BI90" s="169">
        <f t="shared" si="91"/>
        <v>0</v>
      </c>
      <c r="BJ90" s="169">
        <f t="shared" si="92"/>
        <v>0</v>
      </c>
      <c r="BK90" s="167">
        <f t="shared" si="93"/>
        <v>0</v>
      </c>
      <c r="BL90" s="169">
        <f t="shared" si="96"/>
        <v>0</v>
      </c>
      <c r="BM90" s="169">
        <f t="shared" si="97"/>
        <v>1</v>
      </c>
      <c r="BN90" s="169">
        <f t="shared" si="98"/>
        <v>0</v>
      </c>
      <c r="BO90" s="169">
        <f t="shared" si="99"/>
        <v>1</v>
      </c>
      <c r="BP90" s="36">
        <f t="shared" si="100"/>
        <v>0</v>
      </c>
      <c r="BQ90">
        <f t="shared" si="101"/>
        <v>0</v>
      </c>
      <c r="BR90" s="36">
        <f t="shared" si="102"/>
        <v>2</v>
      </c>
      <c r="BS90" t="e">
        <f t="shared" si="94"/>
        <v>#N/A</v>
      </c>
    </row>
    <row r="91" spans="1:71">
      <c r="A91" s="59">
        <v>153</v>
      </c>
      <c r="B91" s="59">
        <v>121161</v>
      </c>
      <c r="C91" s="160">
        <v>6874999.9707298595</v>
      </c>
      <c r="D91" s="59">
        <v>5873214.5</v>
      </c>
      <c r="E91" s="59">
        <v>10587500</v>
      </c>
      <c r="F91" s="59">
        <v>-3712500.02927014</v>
      </c>
      <c r="G91" s="59">
        <v>82.142860412597699</v>
      </c>
      <c r="H91" s="59">
        <v>-2359002676.6569099</v>
      </c>
      <c r="I91" s="59">
        <v>0</v>
      </c>
      <c r="J91" s="59">
        <v>0</v>
      </c>
      <c r="K91" s="59">
        <v>0</v>
      </c>
      <c r="L91" s="59">
        <v>301</v>
      </c>
      <c r="M91" s="59">
        <v>444</v>
      </c>
      <c r="N91" s="59">
        <v>0</v>
      </c>
      <c r="O91" s="59">
        <v>201</v>
      </c>
      <c r="P91" s="59">
        <v>701</v>
      </c>
      <c r="Q91" s="59">
        <v>0</v>
      </c>
      <c r="R91" s="59">
        <v>2</v>
      </c>
      <c r="S91" s="59">
        <v>0</v>
      </c>
      <c r="T91" s="59">
        <f t="shared" si="52"/>
        <v>0</v>
      </c>
      <c r="U91" s="59">
        <f t="shared" si="53"/>
        <v>2</v>
      </c>
      <c r="V91" s="59">
        <f t="shared" si="54"/>
        <v>0</v>
      </c>
      <c r="W91" s="59">
        <f t="shared" si="55"/>
        <v>1</v>
      </c>
      <c r="X91" s="59">
        <f t="shared" si="56"/>
        <v>1</v>
      </c>
      <c r="Y91" s="59">
        <f t="shared" si="57"/>
        <v>0</v>
      </c>
      <c r="Z91" s="59">
        <f t="shared" si="58"/>
        <v>0</v>
      </c>
      <c r="AA91" s="59">
        <f t="shared" si="59"/>
        <v>0</v>
      </c>
      <c r="AB91" s="59">
        <f t="shared" si="60"/>
        <v>0</v>
      </c>
      <c r="AC91" s="59">
        <f t="shared" si="61"/>
        <v>0</v>
      </c>
      <c r="AD91" s="166">
        <f t="shared" si="103"/>
        <v>0</v>
      </c>
      <c r="AE91" s="169">
        <f t="shared" si="62"/>
        <v>0</v>
      </c>
      <c r="AF91" s="169">
        <f t="shared" si="63"/>
        <v>0</v>
      </c>
      <c r="AG91" s="169">
        <f t="shared" si="64"/>
        <v>0</v>
      </c>
      <c r="AH91" s="169">
        <f t="shared" si="65"/>
        <v>1</v>
      </c>
      <c r="AI91" s="169">
        <f t="shared" si="66"/>
        <v>0</v>
      </c>
      <c r="AJ91" s="169">
        <f t="shared" si="67"/>
        <v>0</v>
      </c>
      <c r="AK91" s="169">
        <f t="shared" si="68"/>
        <v>0</v>
      </c>
      <c r="AL91" s="169">
        <f t="shared" si="69"/>
        <v>1</v>
      </c>
      <c r="AM91" s="169">
        <f t="shared" si="70"/>
        <v>0</v>
      </c>
      <c r="AN91" s="169">
        <f t="shared" si="71"/>
        <v>0</v>
      </c>
      <c r="AO91" s="169">
        <f t="shared" si="72"/>
        <v>1</v>
      </c>
      <c r="AP91" s="169">
        <f t="shared" si="73"/>
        <v>0</v>
      </c>
      <c r="AQ91" s="169">
        <f t="shared" si="74"/>
        <v>0</v>
      </c>
      <c r="AR91" s="169">
        <f t="shared" si="75"/>
        <v>0</v>
      </c>
      <c r="AS91" s="169">
        <f t="shared" si="76"/>
        <v>0</v>
      </c>
      <c r="AT91" s="169">
        <f t="shared" si="77"/>
        <v>0</v>
      </c>
      <c r="AU91" s="169">
        <f t="shared" si="78"/>
        <v>0</v>
      </c>
      <c r="AV91" s="169">
        <f t="shared" si="79"/>
        <v>1</v>
      </c>
      <c r="AW91" s="169">
        <f t="shared" si="80"/>
        <v>0</v>
      </c>
      <c r="AX91" s="169">
        <f t="shared" si="81"/>
        <v>0</v>
      </c>
      <c r="AY91" s="169">
        <f t="shared" si="95"/>
        <v>0</v>
      </c>
      <c r="AZ91" s="169">
        <f t="shared" si="82"/>
        <v>0</v>
      </c>
      <c r="BA91" s="169">
        <f t="shared" si="83"/>
        <v>0</v>
      </c>
      <c r="BB91" s="169">
        <f t="shared" si="84"/>
        <v>1</v>
      </c>
      <c r="BC91" s="169">
        <f t="shared" si="85"/>
        <v>0</v>
      </c>
      <c r="BD91" s="169">
        <f t="shared" si="86"/>
        <v>1</v>
      </c>
      <c r="BE91" s="169">
        <f t="shared" si="87"/>
        <v>0</v>
      </c>
      <c r="BF91" s="169">
        <f t="shared" si="88"/>
        <v>0</v>
      </c>
      <c r="BG91" s="169">
        <f t="shared" si="89"/>
        <v>0</v>
      </c>
      <c r="BH91" s="169">
        <f t="shared" si="90"/>
        <v>0</v>
      </c>
      <c r="BI91" s="169">
        <f t="shared" si="91"/>
        <v>0</v>
      </c>
      <c r="BJ91" s="169">
        <f t="shared" si="92"/>
        <v>0</v>
      </c>
      <c r="BK91" s="167">
        <f t="shared" si="93"/>
        <v>0</v>
      </c>
      <c r="BL91" s="169">
        <f t="shared" si="96"/>
        <v>0</v>
      </c>
      <c r="BM91" s="169">
        <f t="shared" si="97"/>
        <v>1</v>
      </c>
      <c r="BN91" s="169">
        <f t="shared" si="98"/>
        <v>1</v>
      </c>
      <c r="BO91" s="169">
        <f t="shared" si="99"/>
        <v>0</v>
      </c>
      <c r="BP91" s="36">
        <f t="shared" si="100"/>
        <v>0</v>
      </c>
      <c r="BQ91">
        <f t="shared" si="101"/>
        <v>0</v>
      </c>
      <c r="BR91" s="36">
        <f t="shared" si="102"/>
        <v>0</v>
      </c>
      <c r="BS91" t="e">
        <f t="shared" si="94"/>
        <v>#N/A</v>
      </c>
    </row>
    <row r="92" spans="1:71">
      <c r="A92" s="59">
        <v>390</v>
      </c>
      <c r="B92" s="59">
        <v>222251</v>
      </c>
      <c r="C92" s="160">
        <v>12456140.507181199</v>
      </c>
      <c r="D92" s="59">
        <v>9175439</v>
      </c>
      <c r="E92" s="59">
        <v>9175439</v>
      </c>
      <c r="F92" s="59">
        <v>3280701.5071811602</v>
      </c>
      <c r="G92" s="59">
        <v>84.210525512695298</v>
      </c>
      <c r="H92" s="59">
        <v>-5953406012.7057104</v>
      </c>
      <c r="I92" s="59">
        <v>102</v>
      </c>
      <c r="J92" s="59">
        <v>0</v>
      </c>
      <c r="K92" s="59">
        <v>0</v>
      </c>
      <c r="L92" s="59">
        <v>102</v>
      </c>
      <c r="M92" s="59">
        <v>0</v>
      </c>
      <c r="N92" s="59">
        <v>0</v>
      </c>
      <c r="O92" s="59">
        <v>0</v>
      </c>
      <c r="P92" s="59">
        <v>0</v>
      </c>
      <c r="Q92" s="59">
        <v>0</v>
      </c>
      <c r="R92" s="59">
        <v>2</v>
      </c>
      <c r="S92" s="59">
        <v>0</v>
      </c>
      <c r="T92" s="59">
        <f t="shared" si="52"/>
        <v>0</v>
      </c>
      <c r="U92" s="59">
        <f t="shared" si="53"/>
        <v>0</v>
      </c>
      <c r="V92" s="59">
        <f t="shared" si="54"/>
        <v>2</v>
      </c>
      <c r="W92" s="59">
        <f t="shared" si="55"/>
        <v>0</v>
      </c>
      <c r="X92" s="59">
        <f t="shared" si="56"/>
        <v>0</v>
      </c>
      <c r="Y92" s="59">
        <f t="shared" si="57"/>
        <v>0</v>
      </c>
      <c r="Z92" s="59">
        <f t="shared" si="58"/>
        <v>0</v>
      </c>
      <c r="AA92" s="59">
        <f t="shared" si="59"/>
        <v>0</v>
      </c>
      <c r="AB92" s="59">
        <f t="shared" si="60"/>
        <v>0</v>
      </c>
      <c r="AC92" s="59">
        <f t="shared" si="61"/>
        <v>0</v>
      </c>
      <c r="AD92" s="166">
        <f t="shared" si="103"/>
        <v>0</v>
      </c>
      <c r="AE92" s="169">
        <f t="shared" si="62"/>
        <v>0</v>
      </c>
      <c r="AF92" s="169">
        <f t="shared" si="63"/>
        <v>0</v>
      </c>
      <c r="AG92" s="169">
        <f t="shared" si="64"/>
        <v>0</v>
      </c>
      <c r="AH92" s="169">
        <f t="shared" si="65"/>
        <v>1</v>
      </c>
      <c r="AI92" s="169">
        <f t="shared" si="66"/>
        <v>0</v>
      </c>
      <c r="AJ92" s="169">
        <f t="shared" si="67"/>
        <v>0</v>
      </c>
      <c r="AK92" s="169">
        <f t="shared" si="68"/>
        <v>0</v>
      </c>
      <c r="AL92" s="169">
        <f t="shared" si="69"/>
        <v>1</v>
      </c>
      <c r="AM92" s="169">
        <f t="shared" si="70"/>
        <v>1</v>
      </c>
      <c r="AN92" s="169">
        <f t="shared" si="71"/>
        <v>0</v>
      </c>
      <c r="AO92" s="169">
        <f t="shared" si="72"/>
        <v>1</v>
      </c>
      <c r="AP92" s="169">
        <f t="shared" si="73"/>
        <v>1</v>
      </c>
      <c r="AQ92" s="169">
        <f t="shared" si="74"/>
        <v>0</v>
      </c>
      <c r="AR92" s="169">
        <f t="shared" si="75"/>
        <v>0</v>
      </c>
      <c r="AS92" s="169">
        <f t="shared" si="76"/>
        <v>0</v>
      </c>
      <c r="AT92" s="169">
        <f t="shared" si="77"/>
        <v>0</v>
      </c>
      <c r="AU92" s="169">
        <f t="shared" si="78"/>
        <v>0</v>
      </c>
      <c r="AV92" s="169">
        <f t="shared" si="79"/>
        <v>1</v>
      </c>
      <c r="AW92" s="169">
        <f t="shared" si="80"/>
        <v>0</v>
      </c>
      <c r="AX92" s="169">
        <f t="shared" si="81"/>
        <v>0</v>
      </c>
      <c r="AY92" s="169">
        <f t="shared" si="95"/>
        <v>0</v>
      </c>
      <c r="AZ92" s="169">
        <f t="shared" si="82"/>
        <v>0</v>
      </c>
      <c r="BA92" s="169">
        <f t="shared" si="83"/>
        <v>0</v>
      </c>
      <c r="BB92" s="169">
        <f t="shared" si="84"/>
        <v>1</v>
      </c>
      <c r="BC92" s="169">
        <f t="shared" si="85"/>
        <v>0</v>
      </c>
      <c r="BD92" s="169">
        <f t="shared" si="86"/>
        <v>1</v>
      </c>
      <c r="BE92" s="169">
        <f t="shared" si="87"/>
        <v>0</v>
      </c>
      <c r="BF92" s="169">
        <f t="shared" si="88"/>
        <v>0</v>
      </c>
      <c r="BG92" s="169">
        <f t="shared" si="89"/>
        <v>0</v>
      </c>
      <c r="BH92" s="169">
        <f t="shared" si="90"/>
        <v>0</v>
      </c>
      <c r="BI92" s="169">
        <f t="shared" si="91"/>
        <v>0</v>
      </c>
      <c r="BJ92" s="169">
        <f t="shared" si="92"/>
        <v>0</v>
      </c>
      <c r="BK92" s="167">
        <f t="shared" si="93"/>
        <v>0</v>
      </c>
      <c r="BL92" s="169">
        <f t="shared" si="96"/>
        <v>0</v>
      </c>
      <c r="BM92" s="169">
        <f t="shared" si="97"/>
        <v>1</v>
      </c>
      <c r="BN92" s="169">
        <f t="shared" si="98"/>
        <v>1</v>
      </c>
      <c r="BO92" s="169">
        <f t="shared" si="99"/>
        <v>0</v>
      </c>
      <c r="BP92" s="36">
        <f t="shared" si="100"/>
        <v>0</v>
      </c>
      <c r="BQ92">
        <f t="shared" si="101"/>
        <v>0</v>
      </c>
      <c r="BR92" s="36">
        <f t="shared" si="102"/>
        <v>0</v>
      </c>
      <c r="BS92" t="e">
        <f t="shared" si="94"/>
        <v>#N/A</v>
      </c>
    </row>
    <row r="93" spans="1:71">
      <c r="A93" s="59">
        <v>149</v>
      </c>
      <c r="B93" s="59">
        <v>121111</v>
      </c>
      <c r="C93" s="160">
        <v>31964285.578198601</v>
      </c>
      <c r="D93" s="59">
        <v>6496428.5</v>
      </c>
      <c r="E93" s="59">
        <v>6496428.5</v>
      </c>
      <c r="F93" s="59">
        <v>25467857.078198601</v>
      </c>
      <c r="G93" s="59">
        <v>85.714286804199205</v>
      </c>
      <c r="H93" s="59">
        <v>-2309608033.3555899</v>
      </c>
      <c r="I93" s="59">
        <v>0</v>
      </c>
      <c r="J93" s="59">
        <v>0</v>
      </c>
      <c r="K93" s="59">
        <v>0</v>
      </c>
      <c r="L93" s="59">
        <v>406</v>
      </c>
      <c r="M93" s="59">
        <v>301</v>
      </c>
      <c r="N93" s="59">
        <v>102</v>
      </c>
      <c r="O93" s="59">
        <v>0</v>
      </c>
      <c r="P93" s="59">
        <v>0</v>
      </c>
      <c r="Q93" s="59">
        <v>0</v>
      </c>
      <c r="R93" s="59">
        <v>2</v>
      </c>
      <c r="S93" s="59">
        <v>0</v>
      </c>
      <c r="T93" s="59">
        <f t="shared" si="52"/>
        <v>1</v>
      </c>
      <c r="U93" s="59">
        <f t="shared" si="53"/>
        <v>0</v>
      </c>
      <c r="V93" s="59">
        <f t="shared" si="54"/>
        <v>0</v>
      </c>
      <c r="W93" s="59">
        <f t="shared" si="55"/>
        <v>0</v>
      </c>
      <c r="X93" s="59">
        <f t="shared" si="56"/>
        <v>0</v>
      </c>
      <c r="Y93" s="59">
        <f t="shared" si="57"/>
        <v>1</v>
      </c>
      <c r="Z93" s="59">
        <f t="shared" si="58"/>
        <v>0</v>
      </c>
      <c r="AA93" s="59">
        <f t="shared" si="59"/>
        <v>1</v>
      </c>
      <c r="AB93" s="59">
        <f t="shared" si="60"/>
        <v>0</v>
      </c>
      <c r="AC93" s="59">
        <f t="shared" si="61"/>
        <v>0</v>
      </c>
      <c r="AD93" s="166">
        <f t="shared" si="103"/>
        <v>0</v>
      </c>
      <c r="AE93" s="169">
        <f t="shared" si="62"/>
        <v>0</v>
      </c>
      <c r="AF93" s="169">
        <f t="shared" si="63"/>
        <v>0</v>
      </c>
      <c r="AG93" s="169">
        <f t="shared" si="64"/>
        <v>0</v>
      </c>
      <c r="AH93" s="169">
        <f t="shared" si="65"/>
        <v>1</v>
      </c>
      <c r="AI93" s="169">
        <f t="shared" si="66"/>
        <v>0</v>
      </c>
      <c r="AJ93" s="169">
        <f t="shared" si="67"/>
        <v>0</v>
      </c>
      <c r="AK93" s="169">
        <f t="shared" si="68"/>
        <v>0</v>
      </c>
      <c r="AL93" s="169">
        <f t="shared" si="69"/>
        <v>1</v>
      </c>
      <c r="AM93" s="169">
        <f t="shared" si="70"/>
        <v>0</v>
      </c>
      <c r="AN93" s="169">
        <f t="shared" si="71"/>
        <v>0</v>
      </c>
      <c r="AO93" s="169">
        <f t="shared" si="72"/>
        <v>1</v>
      </c>
      <c r="AP93" s="169">
        <f t="shared" si="73"/>
        <v>0</v>
      </c>
      <c r="AQ93" s="169">
        <f t="shared" si="74"/>
        <v>0</v>
      </c>
      <c r="AR93" s="169">
        <f t="shared" si="75"/>
        <v>0</v>
      </c>
      <c r="AS93" s="169">
        <f t="shared" si="76"/>
        <v>0</v>
      </c>
      <c r="AT93" s="169">
        <f t="shared" si="77"/>
        <v>0</v>
      </c>
      <c r="AU93" s="169">
        <f t="shared" si="78"/>
        <v>0</v>
      </c>
      <c r="AV93" s="169">
        <f t="shared" si="79"/>
        <v>1</v>
      </c>
      <c r="AW93" s="169">
        <f t="shared" si="80"/>
        <v>1</v>
      </c>
      <c r="AX93" s="169">
        <f t="shared" si="81"/>
        <v>0</v>
      </c>
      <c r="AY93" s="169">
        <f t="shared" si="95"/>
        <v>1</v>
      </c>
      <c r="AZ93" s="169">
        <f t="shared" si="82"/>
        <v>0</v>
      </c>
      <c r="BA93" s="169">
        <f t="shared" si="83"/>
        <v>0</v>
      </c>
      <c r="BB93" s="169">
        <f t="shared" si="84"/>
        <v>1</v>
      </c>
      <c r="BC93" s="169">
        <f t="shared" si="85"/>
        <v>1</v>
      </c>
      <c r="BD93" s="169">
        <f t="shared" si="86"/>
        <v>0</v>
      </c>
      <c r="BE93" s="169">
        <f t="shared" si="87"/>
        <v>1</v>
      </c>
      <c r="BF93" s="169">
        <f t="shared" si="88"/>
        <v>0</v>
      </c>
      <c r="BG93" s="169">
        <f t="shared" si="89"/>
        <v>0</v>
      </c>
      <c r="BH93" s="169">
        <f t="shared" si="90"/>
        <v>0</v>
      </c>
      <c r="BI93" s="169">
        <f t="shared" si="91"/>
        <v>0</v>
      </c>
      <c r="BJ93" s="169">
        <f t="shared" si="92"/>
        <v>0</v>
      </c>
      <c r="BK93" s="167">
        <f t="shared" si="93"/>
        <v>0</v>
      </c>
      <c r="BL93" s="169">
        <f t="shared" si="96"/>
        <v>0</v>
      </c>
      <c r="BM93" s="169">
        <f t="shared" si="97"/>
        <v>1</v>
      </c>
      <c r="BN93" s="169">
        <f t="shared" si="98"/>
        <v>1</v>
      </c>
      <c r="BO93" s="169">
        <f t="shared" si="99"/>
        <v>0</v>
      </c>
      <c r="BP93" s="36">
        <f t="shared" si="100"/>
        <v>0</v>
      </c>
      <c r="BQ93">
        <f t="shared" si="101"/>
        <v>0</v>
      </c>
      <c r="BR93" s="36">
        <f t="shared" si="102"/>
        <v>1</v>
      </c>
      <c r="BS93" t="e">
        <f t="shared" si="94"/>
        <v>#N/A</v>
      </c>
    </row>
    <row r="94" spans="1:71">
      <c r="A94" s="59">
        <v>304</v>
      </c>
      <c r="B94" s="59">
        <v>171571</v>
      </c>
      <c r="C94" s="160">
        <v>255714284.62558901</v>
      </c>
      <c r="D94" s="59">
        <v>75952371</v>
      </c>
      <c r="E94" s="59">
        <v>80666656.5</v>
      </c>
      <c r="F94" s="59">
        <v>175047628.12558901</v>
      </c>
      <c r="G94" s="59">
        <v>85.714286804199205</v>
      </c>
      <c r="H94" s="59">
        <v>-4226055633.65277</v>
      </c>
      <c r="I94" s="59">
        <v>0</v>
      </c>
      <c r="J94" s="59">
        <v>0</v>
      </c>
      <c r="K94" s="59">
        <v>0</v>
      </c>
      <c r="L94" s="59">
        <v>101</v>
      </c>
      <c r="M94" s="59">
        <v>0</v>
      </c>
      <c r="N94" s="59">
        <v>0</v>
      </c>
      <c r="O94" s="59">
        <v>412</v>
      </c>
      <c r="P94" s="59">
        <v>0</v>
      </c>
      <c r="Q94" s="59">
        <v>0</v>
      </c>
      <c r="R94" s="59">
        <v>1</v>
      </c>
      <c r="S94" s="59">
        <v>0</v>
      </c>
      <c r="T94" s="59">
        <f t="shared" si="52"/>
        <v>1</v>
      </c>
      <c r="U94" s="59">
        <f t="shared" si="53"/>
        <v>0</v>
      </c>
      <c r="V94" s="59">
        <f t="shared" si="54"/>
        <v>0</v>
      </c>
      <c r="W94" s="59">
        <f t="shared" si="55"/>
        <v>0</v>
      </c>
      <c r="X94" s="59">
        <f t="shared" si="56"/>
        <v>0</v>
      </c>
      <c r="Y94" s="59">
        <f t="shared" si="57"/>
        <v>0</v>
      </c>
      <c r="Z94" s="59">
        <f t="shared" si="58"/>
        <v>0</v>
      </c>
      <c r="AA94" s="59">
        <f t="shared" si="59"/>
        <v>0</v>
      </c>
      <c r="AB94" s="59">
        <f t="shared" si="60"/>
        <v>0</v>
      </c>
      <c r="AC94" s="59">
        <f t="shared" si="61"/>
        <v>0</v>
      </c>
      <c r="AD94" s="166">
        <f t="shared" si="103"/>
        <v>1</v>
      </c>
      <c r="AE94" s="169">
        <f t="shared" si="62"/>
        <v>1</v>
      </c>
      <c r="AF94" s="169">
        <f t="shared" si="63"/>
        <v>0</v>
      </c>
      <c r="AG94" s="169">
        <f t="shared" si="64"/>
        <v>0</v>
      </c>
      <c r="AH94" s="169">
        <f t="shared" si="65"/>
        <v>1</v>
      </c>
      <c r="AI94" s="169">
        <f t="shared" si="66"/>
        <v>1</v>
      </c>
      <c r="AJ94" s="169">
        <f t="shared" si="67"/>
        <v>0</v>
      </c>
      <c r="AK94" s="169">
        <f t="shared" si="68"/>
        <v>0</v>
      </c>
      <c r="AL94" s="169">
        <f t="shared" si="69"/>
        <v>0</v>
      </c>
      <c r="AM94" s="169">
        <f t="shared" si="70"/>
        <v>0</v>
      </c>
      <c r="AN94" s="169">
        <f t="shared" si="71"/>
        <v>0</v>
      </c>
      <c r="AO94" s="169">
        <f t="shared" si="72"/>
        <v>1</v>
      </c>
      <c r="AP94" s="169">
        <f t="shared" si="73"/>
        <v>0</v>
      </c>
      <c r="AQ94" s="169">
        <f t="shared" si="74"/>
        <v>0</v>
      </c>
      <c r="AR94" s="169">
        <f t="shared" si="75"/>
        <v>0</v>
      </c>
      <c r="AS94" s="169">
        <f t="shared" si="76"/>
        <v>0</v>
      </c>
      <c r="AT94" s="169">
        <f t="shared" si="77"/>
        <v>0</v>
      </c>
      <c r="AU94" s="169">
        <f t="shared" si="78"/>
        <v>0</v>
      </c>
      <c r="AV94" s="169">
        <f t="shared" si="79"/>
        <v>1</v>
      </c>
      <c r="AW94" s="169">
        <f t="shared" si="80"/>
        <v>1</v>
      </c>
      <c r="AX94" s="169">
        <f t="shared" si="81"/>
        <v>0</v>
      </c>
      <c r="AY94" s="169">
        <f t="shared" si="95"/>
        <v>1</v>
      </c>
      <c r="AZ94" s="169">
        <f t="shared" si="82"/>
        <v>1</v>
      </c>
      <c r="BA94" s="169">
        <f t="shared" si="83"/>
        <v>0</v>
      </c>
      <c r="BB94" s="169">
        <f t="shared" si="84"/>
        <v>1</v>
      </c>
      <c r="BC94" s="169">
        <f t="shared" si="85"/>
        <v>0</v>
      </c>
      <c r="BD94" s="169">
        <f t="shared" si="86"/>
        <v>1</v>
      </c>
      <c r="BE94" s="169">
        <f t="shared" si="87"/>
        <v>0</v>
      </c>
      <c r="BF94" s="169">
        <f t="shared" si="88"/>
        <v>0</v>
      </c>
      <c r="BG94" s="169">
        <f t="shared" si="89"/>
        <v>0</v>
      </c>
      <c r="BH94" s="169">
        <f t="shared" si="90"/>
        <v>0</v>
      </c>
      <c r="BI94" s="169">
        <f t="shared" si="91"/>
        <v>0</v>
      </c>
      <c r="BJ94" s="169">
        <f t="shared" si="92"/>
        <v>1</v>
      </c>
      <c r="BK94" s="167">
        <f t="shared" si="93"/>
        <v>0</v>
      </c>
      <c r="BL94" s="169">
        <f t="shared" si="96"/>
        <v>1</v>
      </c>
      <c r="BM94" s="169">
        <f t="shared" si="97"/>
        <v>0</v>
      </c>
      <c r="BN94" s="169">
        <f t="shared" si="98"/>
        <v>1</v>
      </c>
      <c r="BO94" s="169">
        <f t="shared" si="99"/>
        <v>0</v>
      </c>
      <c r="BP94" s="36">
        <f t="shared" si="100"/>
        <v>1</v>
      </c>
      <c r="BQ94">
        <f t="shared" si="101"/>
        <v>0</v>
      </c>
      <c r="BR94" s="36">
        <f t="shared" si="102"/>
        <v>2</v>
      </c>
      <c r="BS94" t="e">
        <f t="shared" si="94"/>
        <v>#N/A</v>
      </c>
    </row>
    <row r="95" spans="1:71">
      <c r="A95" s="59">
        <v>17</v>
      </c>
      <c r="B95" s="59">
        <v>12131</v>
      </c>
      <c r="C95" s="160">
        <v>43956044.8485661</v>
      </c>
      <c r="D95" s="59">
        <v>4692307.75</v>
      </c>
      <c r="E95" s="59">
        <v>8428571.5</v>
      </c>
      <c r="F95" s="59">
        <v>35527473.3485661</v>
      </c>
      <c r="G95" s="59">
        <v>87.912086486816406</v>
      </c>
      <c r="H95" s="59">
        <v>-184908613.344244</v>
      </c>
      <c r="I95" s="59">
        <v>0</v>
      </c>
      <c r="J95" s="59">
        <v>0</v>
      </c>
      <c r="K95" s="59">
        <v>0</v>
      </c>
      <c r="L95" s="59">
        <v>101</v>
      </c>
      <c r="M95" s="59">
        <v>0</v>
      </c>
      <c r="N95" s="59">
        <v>0</v>
      </c>
      <c r="O95" s="59">
        <v>101</v>
      </c>
      <c r="P95" s="59">
        <v>0</v>
      </c>
      <c r="Q95" s="59">
        <v>0</v>
      </c>
      <c r="R95" s="59">
        <v>1</v>
      </c>
      <c r="S95" s="59">
        <v>0</v>
      </c>
      <c r="T95" s="59">
        <f t="shared" si="52"/>
        <v>0</v>
      </c>
      <c r="U95" s="59">
        <f t="shared" si="53"/>
        <v>0</v>
      </c>
      <c r="V95" s="59">
        <f t="shared" si="54"/>
        <v>0</v>
      </c>
      <c r="W95" s="59">
        <f t="shared" si="55"/>
        <v>0</v>
      </c>
      <c r="X95" s="59">
        <f t="shared" si="56"/>
        <v>0</v>
      </c>
      <c r="Y95" s="59">
        <f t="shared" si="57"/>
        <v>0</v>
      </c>
      <c r="Z95" s="59">
        <f t="shared" si="58"/>
        <v>0</v>
      </c>
      <c r="AA95" s="59">
        <f t="shared" si="59"/>
        <v>0</v>
      </c>
      <c r="AB95" s="59">
        <f t="shared" si="60"/>
        <v>0</v>
      </c>
      <c r="AC95" s="59">
        <f t="shared" si="61"/>
        <v>0</v>
      </c>
      <c r="AD95" s="166">
        <f t="shared" si="103"/>
        <v>2</v>
      </c>
      <c r="AE95" s="169">
        <f t="shared" si="62"/>
        <v>0</v>
      </c>
      <c r="AF95" s="169">
        <f t="shared" si="63"/>
        <v>1</v>
      </c>
      <c r="AG95" s="169">
        <f t="shared" si="64"/>
        <v>0</v>
      </c>
      <c r="AH95" s="169">
        <f t="shared" si="65"/>
        <v>1</v>
      </c>
      <c r="AI95" s="169">
        <f t="shared" si="66"/>
        <v>0</v>
      </c>
      <c r="AJ95" s="169">
        <f t="shared" si="67"/>
        <v>0</v>
      </c>
      <c r="AK95" s="169">
        <f t="shared" si="68"/>
        <v>0</v>
      </c>
      <c r="AL95" s="169">
        <f t="shared" si="69"/>
        <v>1</v>
      </c>
      <c r="AM95" s="169">
        <f t="shared" si="70"/>
        <v>0</v>
      </c>
      <c r="AN95" s="169">
        <f t="shared" si="71"/>
        <v>0</v>
      </c>
      <c r="AO95" s="169">
        <f t="shared" si="72"/>
        <v>1</v>
      </c>
      <c r="AP95" s="169">
        <f t="shared" si="73"/>
        <v>0</v>
      </c>
      <c r="AQ95" s="169">
        <f t="shared" si="74"/>
        <v>0</v>
      </c>
      <c r="AR95" s="169">
        <f t="shared" si="75"/>
        <v>0</v>
      </c>
      <c r="AS95" s="169">
        <f t="shared" si="76"/>
        <v>0</v>
      </c>
      <c r="AT95" s="169">
        <f t="shared" si="77"/>
        <v>0</v>
      </c>
      <c r="AU95" s="169">
        <f t="shared" si="78"/>
        <v>0</v>
      </c>
      <c r="AV95" s="169">
        <f t="shared" si="79"/>
        <v>1</v>
      </c>
      <c r="AW95" s="169">
        <f t="shared" si="80"/>
        <v>0</v>
      </c>
      <c r="AX95" s="169">
        <f t="shared" si="81"/>
        <v>0</v>
      </c>
      <c r="AY95" s="169">
        <f t="shared" si="95"/>
        <v>0</v>
      </c>
      <c r="AZ95" s="169">
        <f t="shared" si="82"/>
        <v>0</v>
      </c>
      <c r="BA95" s="169">
        <f t="shared" si="83"/>
        <v>0</v>
      </c>
      <c r="BB95" s="169">
        <f t="shared" si="84"/>
        <v>1</v>
      </c>
      <c r="BC95" s="169">
        <f t="shared" si="85"/>
        <v>0</v>
      </c>
      <c r="BD95" s="169">
        <f t="shared" si="86"/>
        <v>1</v>
      </c>
      <c r="BE95" s="169">
        <f t="shared" si="87"/>
        <v>0</v>
      </c>
      <c r="BF95" s="169">
        <f t="shared" si="88"/>
        <v>0</v>
      </c>
      <c r="BG95" s="169">
        <f t="shared" si="89"/>
        <v>0</v>
      </c>
      <c r="BH95" s="169">
        <f t="shared" si="90"/>
        <v>0</v>
      </c>
      <c r="BI95" s="169">
        <f t="shared" si="91"/>
        <v>0</v>
      </c>
      <c r="BJ95" s="169">
        <f t="shared" si="92"/>
        <v>0</v>
      </c>
      <c r="BK95" s="167">
        <f t="shared" si="93"/>
        <v>0</v>
      </c>
      <c r="BL95" s="169">
        <f t="shared" si="96"/>
        <v>1</v>
      </c>
      <c r="BM95" s="169">
        <f t="shared" si="97"/>
        <v>0</v>
      </c>
      <c r="BN95" s="169">
        <f t="shared" si="98"/>
        <v>1</v>
      </c>
      <c r="BO95" s="169">
        <f t="shared" si="99"/>
        <v>0</v>
      </c>
      <c r="BP95" s="36">
        <f t="shared" si="100"/>
        <v>1</v>
      </c>
      <c r="BQ95">
        <f t="shared" si="101"/>
        <v>0</v>
      </c>
      <c r="BR95" s="36">
        <f t="shared" si="102"/>
        <v>0</v>
      </c>
      <c r="BS95" t="e">
        <f t="shared" si="94"/>
        <v>#N/A</v>
      </c>
    </row>
    <row r="96" spans="1:71">
      <c r="A96" s="59">
        <v>23</v>
      </c>
      <c r="B96" s="59">
        <v>12191</v>
      </c>
      <c r="C96" s="160">
        <v>62461539.729812503</v>
      </c>
      <c r="D96" s="59">
        <v>3296703.25</v>
      </c>
      <c r="E96" s="59">
        <v>3296703.25</v>
      </c>
      <c r="F96" s="59">
        <v>59164836.479812503</v>
      </c>
      <c r="G96" s="59">
        <v>87.912086486816406</v>
      </c>
      <c r="H96" s="59">
        <v>-226545977.23326099</v>
      </c>
      <c r="I96" s="59">
        <v>0</v>
      </c>
      <c r="J96" s="59">
        <v>0</v>
      </c>
      <c r="K96" s="59">
        <v>0</v>
      </c>
      <c r="L96" s="59">
        <v>101</v>
      </c>
      <c r="M96" s="59">
        <v>0</v>
      </c>
      <c r="N96" s="59">
        <v>0</v>
      </c>
      <c r="O96" s="59">
        <v>101</v>
      </c>
      <c r="P96" s="59">
        <v>0</v>
      </c>
      <c r="Q96" s="59">
        <v>0</v>
      </c>
      <c r="R96" s="59">
        <v>2</v>
      </c>
      <c r="S96" s="59">
        <v>0</v>
      </c>
      <c r="T96" s="59">
        <f t="shared" si="52"/>
        <v>0</v>
      </c>
      <c r="U96" s="59">
        <f t="shared" si="53"/>
        <v>0</v>
      </c>
      <c r="V96" s="59">
        <f t="shared" si="54"/>
        <v>0</v>
      </c>
      <c r="W96" s="59">
        <f t="shared" si="55"/>
        <v>0</v>
      </c>
      <c r="X96" s="59">
        <f t="shared" si="56"/>
        <v>0</v>
      </c>
      <c r="Y96" s="59">
        <f t="shared" si="57"/>
        <v>0</v>
      </c>
      <c r="Z96" s="59">
        <f t="shared" si="58"/>
        <v>0</v>
      </c>
      <c r="AA96" s="59">
        <f t="shared" si="59"/>
        <v>0</v>
      </c>
      <c r="AB96" s="59">
        <f t="shared" si="60"/>
        <v>0</v>
      </c>
      <c r="AC96" s="59">
        <f t="shared" si="61"/>
        <v>0</v>
      </c>
      <c r="AD96" s="166">
        <f t="shared" si="103"/>
        <v>2</v>
      </c>
      <c r="AE96" s="169">
        <f t="shared" si="62"/>
        <v>0</v>
      </c>
      <c r="AF96" s="169">
        <f t="shared" si="63"/>
        <v>1</v>
      </c>
      <c r="AG96" s="169">
        <f t="shared" si="64"/>
        <v>0</v>
      </c>
      <c r="AH96" s="169">
        <f t="shared" si="65"/>
        <v>1</v>
      </c>
      <c r="AI96" s="169">
        <f t="shared" si="66"/>
        <v>0</v>
      </c>
      <c r="AJ96" s="169">
        <f t="shared" si="67"/>
        <v>0</v>
      </c>
      <c r="AK96" s="169">
        <f t="shared" si="68"/>
        <v>0</v>
      </c>
      <c r="AL96" s="169">
        <f t="shared" si="69"/>
        <v>1</v>
      </c>
      <c r="AM96" s="169">
        <f t="shared" si="70"/>
        <v>0</v>
      </c>
      <c r="AN96" s="169">
        <f t="shared" si="71"/>
        <v>0</v>
      </c>
      <c r="AO96" s="169">
        <f t="shared" si="72"/>
        <v>1</v>
      </c>
      <c r="AP96" s="169">
        <f t="shared" si="73"/>
        <v>0</v>
      </c>
      <c r="AQ96" s="169">
        <f t="shared" si="74"/>
        <v>0</v>
      </c>
      <c r="AR96" s="169">
        <f t="shared" si="75"/>
        <v>0</v>
      </c>
      <c r="AS96" s="169">
        <f t="shared" si="76"/>
        <v>0</v>
      </c>
      <c r="AT96" s="169">
        <f t="shared" si="77"/>
        <v>0</v>
      </c>
      <c r="AU96" s="169">
        <f t="shared" si="78"/>
        <v>0</v>
      </c>
      <c r="AV96" s="169">
        <f t="shared" si="79"/>
        <v>1</v>
      </c>
      <c r="AW96" s="169">
        <f t="shared" si="80"/>
        <v>0</v>
      </c>
      <c r="AX96" s="169">
        <f t="shared" si="81"/>
        <v>0</v>
      </c>
      <c r="AY96" s="169">
        <f t="shared" si="95"/>
        <v>0</v>
      </c>
      <c r="AZ96" s="169">
        <f t="shared" si="82"/>
        <v>0</v>
      </c>
      <c r="BA96" s="169">
        <f t="shared" si="83"/>
        <v>0</v>
      </c>
      <c r="BB96" s="169">
        <f t="shared" si="84"/>
        <v>1</v>
      </c>
      <c r="BC96" s="169">
        <f t="shared" si="85"/>
        <v>0</v>
      </c>
      <c r="BD96" s="169">
        <f t="shared" si="86"/>
        <v>1</v>
      </c>
      <c r="BE96" s="169">
        <f t="shared" si="87"/>
        <v>0</v>
      </c>
      <c r="BF96" s="169">
        <f t="shared" si="88"/>
        <v>0</v>
      </c>
      <c r="BG96" s="169">
        <f t="shared" si="89"/>
        <v>0</v>
      </c>
      <c r="BH96" s="169">
        <f t="shared" si="90"/>
        <v>0</v>
      </c>
      <c r="BI96" s="169">
        <f t="shared" si="91"/>
        <v>0</v>
      </c>
      <c r="BJ96" s="169">
        <f t="shared" si="92"/>
        <v>0</v>
      </c>
      <c r="BK96" s="167">
        <f t="shared" si="93"/>
        <v>0</v>
      </c>
      <c r="BL96" s="169">
        <f t="shared" si="96"/>
        <v>0</v>
      </c>
      <c r="BM96" s="169">
        <f t="shared" si="97"/>
        <v>1</v>
      </c>
      <c r="BN96" s="169">
        <f t="shared" si="98"/>
        <v>1</v>
      </c>
      <c r="BO96" s="169">
        <f t="shared" si="99"/>
        <v>0</v>
      </c>
      <c r="BP96" s="36">
        <f t="shared" si="100"/>
        <v>1</v>
      </c>
      <c r="BQ96">
        <f t="shared" si="101"/>
        <v>0</v>
      </c>
      <c r="BR96" s="36">
        <f t="shared" si="102"/>
        <v>0</v>
      </c>
      <c r="BS96" t="e">
        <f t="shared" si="94"/>
        <v>#N/A</v>
      </c>
    </row>
    <row r="97" spans="1:71">
      <c r="A97" s="59">
        <v>126</v>
      </c>
      <c r="B97" s="59">
        <v>111221</v>
      </c>
      <c r="C97" s="160">
        <v>91314282.895715997</v>
      </c>
      <c r="D97" s="59">
        <v>24196428</v>
      </c>
      <c r="E97" s="59">
        <v>26339285</v>
      </c>
      <c r="F97" s="59">
        <v>64974997.895715997</v>
      </c>
      <c r="G97" s="59">
        <v>89.285709381103501</v>
      </c>
      <c r="H97" s="59">
        <v>-1858081839.8799901</v>
      </c>
      <c r="I97" s="59">
        <v>0</v>
      </c>
      <c r="J97" s="59">
        <v>0</v>
      </c>
      <c r="K97" s="59">
        <v>0</v>
      </c>
      <c r="L97" s="59">
        <v>101</v>
      </c>
      <c r="M97" s="59">
        <v>0</v>
      </c>
      <c r="N97" s="59">
        <v>0</v>
      </c>
      <c r="O97" s="59">
        <v>202</v>
      </c>
      <c r="P97" s="59">
        <v>0</v>
      </c>
      <c r="Q97" s="59">
        <v>0</v>
      </c>
      <c r="R97" s="59">
        <v>2</v>
      </c>
      <c r="S97" s="59">
        <v>0</v>
      </c>
      <c r="T97" s="59">
        <f t="shared" si="52"/>
        <v>0</v>
      </c>
      <c r="U97" s="59">
        <f t="shared" si="53"/>
        <v>1</v>
      </c>
      <c r="V97" s="59">
        <f t="shared" si="54"/>
        <v>0</v>
      </c>
      <c r="W97" s="59">
        <f t="shared" si="55"/>
        <v>0</v>
      </c>
      <c r="X97" s="59">
        <f t="shared" si="56"/>
        <v>0</v>
      </c>
      <c r="Y97" s="59">
        <f t="shared" si="57"/>
        <v>0</v>
      </c>
      <c r="Z97" s="59">
        <f t="shared" si="58"/>
        <v>0</v>
      </c>
      <c r="AA97" s="59">
        <f t="shared" si="59"/>
        <v>0</v>
      </c>
      <c r="AB97" s="59">
        <f t="shared" si="60"/>
        <v>0</v>
      </c>
      <c r="AC97" s="59">
        <f t="shared" si="61"/>
        <v>0</v>
      </c>
      <c r="AD97" s="166">
        <f t="shared" si="103"/>
        <v>1</v>
      </c>
      <c r="AE97" s="169">
        <f t="shared" si="62"/>
        <v>1</v>
      </c>
      <c r="AF97" s="169">
        <f t="shared" si="63"/>
        <v>0</v>
      </c>
      <c r="AG97" s="169">
        <f t="shared" si="64"/>
        <v>0</v>
      </c>
      <c r="AH97" s="169">
        <f t="shared" si="65"/>
        <v>1</v>
      </c>
      <c r="AI97" s="169">
        <f t="shared" si="66"/>
        <v>0</v>
      </c>
      <c r="AJ97" s="169">
        <f t="shared" si="67"/>
        <v>0</v>
      </c>
      <c r="AK97" s="169">
        <f t="shared" si="68"/>
        <v>1</v>
      </c>
      <c r="AL97" s="169">
        <f t="shared" si="69"/>
        <v>0</v>
      </c>
      <c r="AM97" s="169">
        <f t="shared" si="70"/>
        <v>0</v>
      </c>
      <c r="AN97" s="169">
        <f t="shared" si="71"/>
        <v>0</v>
      </c>
      <c r="AO97" s="169">
        <f t="shared" si="72"/>
        <v>1</v>
      </c>
      <c r="AP97" s="169">
        <f t="shared" si="73"/>
        <v>0</v>
      </c>
      <c r="AQ97" s="169">
        <f t="shared" si="74"/>
        <v>0</v>
      </c>
      <c r="AR97" s="169">
        <f t="shared" si="75"/>
        <v>0</v>
      </c>
      <c r="AS97" s="169">
        <f t="shared" si="76"/>
        <v>0</v>
      </c>
      <c r="AT97" s="169">
        <f t="shared" si="77"/>
        <v>0</v>
      </c>
      <c r="AU97" s="169">
        <f t="shared" si="78"/>
        <v>0</v>
      </c>
      <c r="AV97" s="169">
        <f t="shared" si="79"/>
        <v>1</v>
      </c>
      <c r="AW97" s="169">
        <f t="shared" si="80"/>
        <v>0</v>
      </c>
      <c r="AX97" s="169">
        <f t="shared" si="81"/>
        <v>0</v>
      </c>
      <c r="AY97" s="169">
        <f t="shared" si="95"/>
        <v>0</v>
      </c>
      <c r="AZ97" s="169">
        <f t="shared" si="82"/>
        <v>0</v>
      </c>
      <c r="BA97" s="169">
        <f t="shared" si="83"/>
        <v>0</v>
      </c>
      <c r="BB97" s="169">
        <f t="shared" si="84"/>
        <v>1</v>
      </c>
      <c r="BC97" s="169">
        <f t="shared" si="85"/>
        <v>0</v>
      </c>
      <c r="BD97" s="169">
        <f t="shared" si="86"/>
        <v>1</v>
      </c>
      <c r="BE97" s="169">
        <f t="shared" si="87"/>
        <v>0</v>
      </c>
      <c r="BF97" s="169">
        <f t="shared" si="88"/>
        <v>0</v>
      </c>
      <c r="BG97" s="169">
        <f t="shared" si="89"/>
        <v>0</v>
      </c>
      <c r="BH97" s="169">
        <f t="shared" si="90"/>
        <v>0</v>
      </c>
      <c r="BI97" s="169">
        <f t="shared" si="91"/>
        <v>0</v>
      </c>
      <c r="BJ97" s="169">
        <f t="shared" si="92"/>
        <v>0</v>
      </c>
      <c r="BK97" s="167">
        <f t="shared" si="93"/>
        <v>0</v>
      </c>
      <c r="BL97" s="169">
        <f t="shared" si="96"/>
        <v>0</v>
      </c>
      <c r="BM97" s="169">
        <f t="shared" si="97"/>
        <v>1</v>
      </c>
      <c r="BN97" s="169">
        <f t="shared" si="98"/>
        <v>1</v>
      </c>
      <c r="BO97" s="169">
        <f t="shared" si="99"/>
        <v>0</v>
      </c>
      <c r="BP97" s="36">
        <f t="shared" si="100"/>
        <v>1</v>
      </c>
      <c r="BQ97">
        <f t="shared" si="101"/>
        <v>0</v>
      </c>
      <c r="BR97" s="36">
        <f t="shared" si="102"/>
        <v>0</v>
      </c>
      <c r="BS97" t="e">
        <f t="shared" si="94"/>
        <v>#N/A</v>
      </c>
    </row>
    <row r="98" spans="1:71">
      <c r="A98" s="59">
        <v>350</v>
      </c>
      <c r="B98" s="59">
        <v>211502</v>
      </c>
      <c r="C98" s="160">
        <v>16071428.503004899</v>
      </c>
      <c r="D98" s="59">
        <v>13217856.5</v>
      </c>
      <c r="E98" s="59">
        <v>13217856.5</v>
      </c>
      <c r="F98" s="59">
        <v>2853572.0030048699</v>
      </c>
      <c r="G98" s="59">
        <v>89.285713195800795</v>
      </c>
      <c r="H98" s="59">
        <v>-4873120355.19207</v>
      </c>
      <c r="I98" s="59">
        <v>101</v>
      </c>
      <c r="J98" s="59">
        <v>0</v>
      </c>
      <c r="K98" s="59">
        <v>0</v>
      </c>
      <c r="L98" s="59">
        <v>101</v>
      </c>
      <c r="M98" s="59">
        <v>0</v>
      </c>
      <c r="N98" s="59">
        <v>0</v>
      </c>
      <c r="O98" s="59">
        <v>0</v>
      </c>
      <c r="P98" s="59">
        <v>0</v>
      </c>
      <c r="Q98" s="59">
        <v>0</v>
      </c>
      <c r="R98" s="59">
        <v>2</v>
      </c>
      <c r="S98" s="59">
        <v>0</v>
      </c>
      <c r="T98" s="59">
        <f t="shared" si="52"/>
        <v>0</v>
      </c>
      <c r="U98" s="59">
        <f t="shared" si="53"/>
        <v>0</v>
      </c>
      <c r="V98" s="59">
        <f t="shared" si="54"/>
        <v>0</v>
      </c>
      <c r="W98" s="59">
        <f t="shared" si="55"/>
        <v>0</v>
      </c>
      <c r="X98" s="59">
        <f t="shared" si="56"/>
        <v>0</v>
      </c>
      <c r="Y98" s="59">
        <f t="shared" si="57"/>
        <v>0</v>
      </c>
      <c r="Z98" s="59">
        <f t="shared" si="58"/>
        <v>0</v>
      </c>
      <c r="AA98" s="59">
        <f t="shared" si="59"/>
        <v>0</v>
      </c>
      <c r="AB98" s="59">
        <f t="shared" si="60"/>
        <v>0</v>
      </c>
      <c r="AC98" s="59">
        <f t="shared" si="61"/>
        <v>0</v>
      </c>
      <c r="AD98" s="166">
        <f t="shared" si="103"/>
        <v>2</v>
      </c>
      <c r="AE98" s="169">
        <f t="shared" si="62"/>
        <v>0</v>
      </c>
      <c r="AF98" s="169">
        <f t="shared" si="63"/>
        <v>1</v>
      </c>
      <c r="AG98" s="169">
        <f t="shared" si="64"/>
        <v>0</v>
      </c>
      <c r="AH98" s="169">
        <f t="shared" si="65"/>
        <v>1</v>
      </c>
      <c r="AI98" s="169">
        <f t="shared" si="66"/>
        <v>0</v>
      </c>
      <c r="AJ98" s="169">
        <f t="shared" si="67"/>
        <v>0</v>
      </c>
      <c r="AK98" s="169">
        <f t="shared" si="68"/>
        <v>0</v>
      </c>
      <c r="AL98" s="169">
        <f t="shared" si="69"/>
        <v>1</v>
      </c>
      <c r="AM98" s="169">
        <f t="shared" si="70"/>
        <v>0</v>
      </c>
      <c r="AN98" s="169">
        <f t="shared" si="71"/>
        <v>0</v>
      </c>
      <c r="AO98" s="169">
        <f t="shared" si="72"/>
        <v>1</v>
      </c>
      <c r="AP98" s="169">
        <f t="shared" si="73"/>
        <v>0</v>
      </c>
      <c r="AQ98" s="169">
        <f t="shared" si="74"/>
        <v>0</v>
      </c>
      <c r="AR98" s="169">
        <f t="shared" si="75"/>
        <v>0</v>
      </c>
      <c r="AS98" s="169">
        <f t="shared" si="76"/>
        <v>0</v>
      </c>
      <c r="AT98" s="169">
        <f t="shared" si="77"/>
        <v>0</v>
      </c>
      <c r="AU98" s="169">
        <f t="shared" si="78"/>
        <v>0</v>
      </c>
      <c r="AV98" s="169">
        <f t="shared" si="79"/>
        <v>1</v>
      </c>
      <c r="AW98" s="169">
        <f t="shared" si="80"/>
        <v>0</v>
      </c>
      <c r="AX98" s="169">
        <f t="shared" si="81"/>
        <v>0</v>
      </c>
      <c r="AY98" s="169">
        <f t="shared" si="95"/>
        <v>0</v>
      </c>
      <c r="AZ98" s="169">
        <f t="shared" si="82"/>
        <v>0</v>
      </c>
      <c r="BA98" s="169">
        <f t="shared" si="83"/>
        <v>0</v>
      </c>
      <c r="BB98" s="169">
        <f t="shared" si="84"/>
        <v>1</v>
      </c>
      <c r="BC98" s="169">
        <f t="shared" si="85"/>
        <v>0</v>
      </c>
      <c r="BD98" s="169">
        <f t="shared" si="86"/>
        <v>1</v>
      </c>
      <c r="BE98" s="169">
        <f t="shared" si="87"/>
        <v>0</v>
      </c>
      <c r="BF98" s="169">
        <f t="shared" si="88"/>
        <v>0</v>
      </c>
      <c r="BG98" s="169">
        <f t="shared" si="89"/>
        <v>0</v>
      </c>
      <c r="BH98" s="169">
        <f t="shared" si="90"/>
        <v>0</v>
      </c>
      <c r="BI98" s="169">
        <f t="shared" si="91"/>
        <v>0</v>
      </c>
      <c r="BJ98" s="169">
        <f t="shared" si="92"/>
        <v>0</v>
      </c>
      <c r="BK98" s="167">
        <f t="shared" si="93"/>
        <v>0</v>
      </c>
      <c r="BL98" s="169">
        <f t="shared" si="96"/>
        <v>0</v>
      </c>
      <c r="BM98" s="169">
        <f t="shared" si="97"/>
        <v>1</v>
      </c>
      <c r="BN98" s="169">
        <f t="shared" si="98"/>
        <v>1</v>
      </c>
      <c r="BO98" s="169">
        <f t="shared" si="99"/>
        <v>0</v>
      </c>
      <c r="BP98" s="36">
        <f t="shared" si="100"/>
        <v>1</v>
      </c>
      <c r="BQ98">
        <f t="shared" si="101"/>
        <v>0</v>
      </c>
      <c r="BR98" s="36">
        <f t="shared" si="102"/>
        <v>0</v>
      </c>
      <c r="BS98" t="e">
        <f t="shared" si="94"/>
        <v>#N/A</v>
      </c>
    </row>
    <row r="99" spans="1:71">
      <c r="A99" s="59">
        <v>314</v>
      </c>
      <c r="B99" s="59">
        <v>181261</v>
      </c>
      <c r="C99" s="160">
        <v>157142862.04909</v>
      </c>
      <c r="D99" s="59">
        <v>46666287.4375</v>
      </c>
      <c r="E99" s="59">
        <v>49594859</v>
      </c>
      <c r="F99" s="59">
        <v>107548003.04909</v>
      </c>
      <c r="G99" s="59">
        <v>90.476192474365206</v>
      </c>
      <c r="H99" s="59">
        <v>-4347040972.2874603</v>
      </c>
      <c r="I99" s="59">
        <v>0</v>
      </c>
      <c r="J99" s="59">
        <v>0</v>
      </c>
      <c r="K99" s="59">
        <v>0</v>
      </c>
      <c r="L99" s="59">
        <v>415</v>
      </c>
      <c r="M99" s="59">
        <v>0</v>
      </c>
      <c r="N99" s="59">
        <v>0</v>
      </c>
      <c r="O99" s="59">
        <v>407</v>
      </c>
      <c r="P99" s="59">
        <v>0</v>
      </c>
      <c r="Q99" s="59">
        <v>0</v>
      </c>
      <c r="R99" s="59">
        <v>1</v>
      </c>
      <c r="S99" s="59">
        <v>1</v>
      </c>
      <c r="T99" s="59">
        <f t="shared" si="52"/>
        <v>2</v>
      </c>
      <c r="U99" s="59">
        <f t="shared" si="53"/>
        <v>0</v>
      </c>
      <c r="V99" s="59">
        <f t="shared" si="54"/>
        <v>0</v>
      </c>
      <c r="W99" s="59">
        <f t="shared" si="55"/>
        <v>0</v>
      </c>
      <c r="X99" s="59">
        <f t="shared" si="56"/>
        <v>0</v>
      </c>
      <c r="Y99" s="59">
        <f t="shared" si="57"/>
        <v>0</v>
      </c>
      <c r="Z99" s="59">
        <f t="shared" si="58"/>
        <v>0</v>
      </c>
      <c r="AA99" s="59">
        <f t="shared" si="59"/>
        <v>0</v>
      </c>
      <c r="AB99" s="59">
        <f t="shared" si="60"/>
        <v>0</v>
      </c>
      <c r="AC99" s="59">
        <f t="shared" si="61"/>
        <v>0</v>
      </c>
      <c r="AD99" s="166">
        <f t="shared" si="103"/>
        <v>0</v>
      </c>
      <c r="AE99" s="169">
        <f t="shared" si="62"/>
        <v>0</v>
      </c>
      <c r="AF99" s="169">
        <f t="shared" si="63"/>
        <v>0</v>
      </c>
      <c r="AG99" s="169">
        <f t="shared" si="64"/>
        <v>0</v>
      </c>
      <c r="AH99" s="169">
        <f t="shared" si="65"/>
        <v>1</v>
      </c>
      <c r="AI99" s="169">
        <f t="shared" si="66"/>
        <v>0</v>
      </c>
      <c r="AJ99" s="169">
        <f t="shared" si="67"/>
        <v>0</v>
      </c>
      <c r="AK99" s="169">
        <f t="shared" si="68"/>
        <v>0</v>
      </c>
      <c r="AL99" s="169">
        <f t="shared" si="69"/>
        <v>1</v>
      </c>
      <c r="AM99" s="169">
        <f t="shared" si="70"/>
        <v>0</v>
      </c>
      <c r="AN99" s="169">
        <f t="shared" si="71"/>
        <v>0</v>
      </c>
      <c r="AO99" s="169">
        <f t="shared" si="72"/>
        <v>1</v>
      </c>
      <c r="AP99" s="169">
        <f t="shared" si="73"/>
        <v>0</v>
      </c>
      <c r="AQ99" s="169">
        <f t="shared" si="74"/>
        <v>0</v>
      </c>
      <c r="AR99" s="169">
        <f t="shared" si="75"/>
        <v>0</v>
      </c>
      <c r="AS99" s="169">
        <f t="shared" si="76"/>
        <v>0</v>
      </c>
      <c r="AT99" s="169">
        <f t="shared" si="77"/>
        <v>0</v>
      </c>
      <c r="AU99" s="169">
        <f t="shared" si="78"/>
        <v>0</v>
      </c>
      <c r="AV99" s="169">
        <f t="shared" si="79"/>
        <v>1</v>
      </c>
      <c r="AW99" s="169">
        <f t="shared" si="80"/>
        <v>1</v>
      </c>
      <c r="AX99" s="169">
        <f t="shared" si="81"/>
        <v>1</v>
      </c>
      <c r="AY99" s="169">
        <f t="shared" si="95"/>
        <v>0</v>
      </c>
      <c r="AZ99" s="169">
        <f t="shared" si="82"/>
        <v>0</v>
      </c>
      <c r="BA99" s="169">
        <f t="shared" si="83"/>
        <v>0</v>
      </c>
      <c r="BB99" s="169">
        <f t="shared" si="84"/>
        <v>1</v>
      </c>
      <c r="BC99" s="169">
        <f t="shared" si="85"/>
        <v>0</v>
      </c>
      <c r="BD99" s="169">
        <f t="shared" si="86"/>
        <v>1</v>
      </c>
      <c r="BE99" s="169">
        <f t="shared" si="87"/>
        <v>0</v>
      </c>
      <c r="BF99" s="169">
        <f t="shared" si="88"/>
        <v>0</v>
      </c>
      <c r="BG99" s="169">
        <f t="shared" si="89"/>
        <v>0</v>
      </c>
      <c r="BH99" s="169">
        <f t="shared" si="90"/>
        <v>1</v>
      </c>
      <c r="BI99" s="169">
        <f t="shared" si="91"/>
        <v>0</v>
      </c>
      <c r="BJ99" s="169">
        <f t="shared" si="92"/>
        <v>0</v>
      </c>
      <c r="BK99" s="167">
        <f t="shared" si="93"/>
        <v>0</v>
      </c>
      <c r="BL99" s="169">
        <f t="shared" si="96"/>
        <v>1</v>
      </c>
      <c r="BM99" s="169">
        <f t="shared" si="97"/>
        <v>0</v>
      </c>
      <c r="BN99" s="169">
        <f t="shared" si="98"/>
        <v>0</v>
      </c>
      <c r="BO99" s="169">
        <f t="shared" si="99"/>
        <v>1</v>
      </c>
      <c r="BP99" s="36">
        <f t="shared" si="100"/>
        <v>0</v>
      </c>
      <c r="BQ99">
        <f t="shared" si="101"/>
        <v>0</v>
      </c>
      <c r="BR99" s="36">
        <f t="shared" si="102"/>
        <v>1</v>
      </c>
      <c r="BS99" t="e">
        <f t="shared" si="94"/>
        <v>#N/A</v>
      </c>
    </row>
    <row r="100" spans="1:71">
      <c r="A100" s="59">
        <v>254</v>
      </c>
      <c r="B100" s="59">
        <v>152261</v>
      </c>
      <c r="C100" s="160">
        <v>30851427.980753802</v>
      </c>
      <c r="D100" s="59">
        <v>17582857.6875</v>
      </c>
      <c r="E100" s="59">
        <v>20668572</v>
      </c>
      <c r="F100" s="59">
        <v>10182855.9807538</v>
      </c>
      <c r="G100" s="59">
        <v>91.4285697937012</v>
      </c>
      <c r="H100" s="59">
        <v>-3858125598.8689699</v>
      </c>
      <c r="I100" s="59">
        <v>101</v>
      </c>
      <c r="J100" s="59">
        <v>0</v>
      </c>
      <c r="K100" s="59">
        <v>0</v>
      </c>
      <c r="L100" s="59">
        <v>101</v>
      </c>
      <c r="M100" s="59">
        <v>0</v>
      </c>
      <c r="N100" s="59">
        <v>0</v>
      </c>
      <c r="O100" s="59">
        <v>101</v>
      </c>
      <c r="P100" s="59">
        <v>0</v>
      </c>
      <c r="Q100" s="59">
        <v>0</v>
      </c>
      <c r="R100" s="59">
        <v>2</v>
      </c>
      <c r="S100" s="59">
        <v>1</v>
      </c>
      <c r="T100" s="59">
        <f t="shared" si="52"/>
        <v>0</v>
      </c>
      <c r="U100" s="59">
        <f t="shared" si="53"/>
        <v>0</v>
      </c>
      <c r="V100" s="59">
        <f t="shared" si="54"/>
        <v>0</v>
      </c>
      <c r="W100" s="59">
        <f t="shared" si="55"/>
        <v>0</v>
      </c>
      <c r="X100" s="59">
        <f t="shared" si="56"/>
        <v>0</v>
      </c>
      <c r="Y100" s="59">
        <f t="shared" si="57"/>
        <v>0</v>
      </c>
      <c r="Z100" s="59">
        <f t="shared" si="58"/>
        <v>0</v>
      </c>
      <c r="AA100" s="59">
        <f t="shared" si="59"/>
        <v>0</v>
      </c>
      <c r="AB100" s="59">
        <f t="shared" si="60"/>
        <v>0</v>
      </c>
      <c r="AC100" s="59">
        <f t="shared" si="61"/>
        <v>0</v>
      </c>
      <c r="AD100" s="166">
        <f t="shared" si="103"/>
        <v>3</v>
      </c>
      <c r="AE100" s="169">
        <f t="shared" si="62"/>
        <v>0</v>
      </c>
      <c r="AF100" s="169">
        <f t="shared" si="63"/>
        <v>1</v>
      </c>
      <c r="AG100" s="169">
        <f t="shared" si="64"/>
        <v>0</v>
      </c>
      <c r="AH100" s="169">
        <f t="shared" si="65"/>
        <v>1</v>
      </c>
      <c r="AI100" s="169">
        <f t="shared" si="66"/>
        <v>0</v>
      </c>
      <c r="AJ100" s="169">
        <f t="shared" si="67"/>
        <v>0</v>
      </c>
      <c r="AK100" s="169">
        <f t="shared" si="68"/>
        <v>0</v>
      </c>
      <c r="AL100" s="169">
        <f t="shared" si="69"/>
        <v>1</v>
      </c>
      <c r="AM100" s="169">
        <f t="shared" si="70"/>
        <v>0</v>
      </c>
      <c r="AN100" s="169">
        <f t="shared" si="71"/>
        <v>0</v>
      </c>
      <c r="AO100" s="169">
        <f t="shared" si="72"/>
        <v>1</v>
      </c>
      <c r="AP100" s="169">
        <f t="shared" si="73"/>
        <v>0</v>
      </c>
      <c r="AQ100" s="169">
        <f t="shared" si="74"/>
        <v>0</v>
      </c>
      <c r="AR100" s="169">
        <f t="shared" si="75"/>
        <v>0</v>
      </c>
      <c r="AS100" s="169">
        <f t="shared" si="76"/>
        <v>0</v>
      </c>
      <c r="AT100" s="169">
        <f t="shared" si="77"/>
        <v>0</v>
      </c>
      <c r="AU100" s="169">
        <f t="shared" si="78"/>
        <v>0</v>
      </c>
      <c r="AV100" s="169">
        <f t="shared" si="79"/>
        <v>1</v>
      </c>
      <c r="AW100" s="169">
        <f t="shared" si="80"/>
        <v>0</v>
      </c>
      <c r="AX100" s="169">
        <f t="shared" si="81"/>
        <v>0</v>
      </c>
      <c r="AY100" s="169">
        <f t="shared" si="95"/>
        <v>0</v>
      </c>
      <c r="AZ100" s="169">
        <f t="shared" si="82"/>
        <v>0</v>
      </c>
      <c r="BA100" s="169">
        <f t="shared" si="83"/>
        <v>0</v>
      </c>
      <c r="BB100" s="169">
        <f t="shared" si="84"/>
        <v>1</v>
      </c>
      <c r="BC100" s="169">
        <f t="shared" si="85"/>
        <v>0</v>
      </c>
      <c r="BD100" s="169">
        <f t="shared" si="86"/>
        <v>1</v>
      </c>
      <c r="BE100" s="169">
        <f t="shared" si="87"/>
        <v>0</v>
      </c>
      <c r="BF100" s="169">
        <f t="shared" si="88"/>
        <v>0</v>
      </c>
      <c r="BG100" s="169">
        <f t="shared" si="89"/>
        <v>0</v>
      </c>
      <c r="BH100" s="169">
        <f t="shared" si="90"/>
        <v>0</v>
      </c>
      <c r="BI100" s="169">
        <f t="shared" si="91"/>
        <v>0</v>
      </c>
      <c r="BJ100" s="169">
        <f t="shared" si="92"/>
        <v>0</v>
      </c>
      <c r="BK100" s="167">
        <f t="shared" si="93"/>
        <v>0</v>
      </c>
      <c r="BL100" s="169">
        <f t="shared" si="96"/>
        <v>0</v>
      </c>
      <c r="BM100" s="169">
        <f t="shared" si="97"/>
        <v>1</v>
      </c>
      <c r="BN100" s="169">
        <f t="shared" si="98"/>
        <v>0</v>
      </c>
      <c r="BO100" s="169">
        <f t="shared" si="99"/>
        <v>1</v>
      </c>
      <c r="BP100" s="36">
        <f t="shared" si="100"/>
        <v>1</v>
      </c>
      <c r="BQ100">
        <f t="shared" si="101"/>
        <v>0</v>
      </c>
      <c r="BR100" s="36">
        <f t="shared" si="102"/>
        <v>0</v>
      </c>
      <c r="BS100" t="e">
        <f t="shared" si="94"/>
        <v>#N/A</v>
      </c>
    </row>
    <row r="101" spans="1:71">
      <c r="A101" s="59">
        <v>8</v>
      </c>
      <c r="B101" s="59">
        <v>11212</v>
      </c>
      <c r="C101" s="160">
        <v>4755664.99265745</v>
      </c>
      <c r="D101" s="59">
        <v>7378571.5</v>
      </c>
      <c r="E101" s="59">
        <v>7378571.5</v>
      </c>
      <c r="F101" s="59">
        <v>-2622906.50734255</v>
      </c>
      <c r="G101" s="59">
        <v>92.857141494751005</v>
      </c>
      <c r="H101" s="59">
        <v>-28398416.951983701</v>
      </c>
      <c r="I101" s="59">
        <v>0</v>
      </c>
      <c r="J101" s="59">
        <v>0</v>
      </c>
      <c r="K101" s="59">
        <v>0</v>
      </c>
      <c r="L101" s="59">
        <v>101</v>
      </c>
      <c r="M101" s="59">
        <v>202</v>
      </c>
      <c r="N101" s="59">
        <v>201</v>
      </c>
      <c r="O101" s="59">
        <v>101</v>
      </c>
      <c r="P101" s="59">
        <v>201</v>
      </c>
      <c r="Q101" s="59">
        <v>0</v>
      </c>
      <c r="R101" s="59">
        <v>2</v>
      </c>
      <c r="S101" s="59">
        <v>0</v>
      </c>
      <c r="T101" s="59">
        <f t="shared" si="52"/>
        <v>0</v>
      </c>
      <c r="U101" s="59">
        <f t="shared" si="53"/>
        <v>0</v>
      </c>
      <c r="V101" s="59">
        <f t="shared" si="54"/>
        <v>0</v>
      </c>
      <c r="W101" s="59">
        <f t="shared" si="55"/>
        <v>0</v>
      </c>
      <c r="X101" s="59">
        <f t="shared" si="56"/>
        <v>0</v>
      </c>
      <c r="Y101" s="59">
        <f t="shared" si="57"/>
        <v>3</v>
      </c>
      <c r="Z101" s="59">
        <f t="shared" si="58"/>
        <v>0</v>
      </c>
      <c r="AA101" s="59">
        <f t="shared" si="59"/>
        <v>0</v>
      </c>
      <c r="AB101" s="59">
        <f t="shared" si="60"/>
        <v>0</v>
      </c>
      <c r="AC101" s="59">
        <f t="shared" si="61"/>
        <v>0</v>
      </c>
      <c r="AD101" s="166">
        <f t="shared" si="103"/>
        <v>2</v>
      </c>
      <c r="AE101" s="169">
        <f t="shared" si="62"/>
        <v>0</v>
      </c>
      <c r="AF101" s="169">
        <f t="shared" si="63"/>
        <v>1</v>
      </c>
      <c r="AG101" s="169">
        <f t="shared" si="64"/>
        <v>1</v>
      </c>
      <c r="AH101" s="169">
        <f t="shared" si="65"/>
        <v>0</v>
      </c>
      <c r="AI101" s="169">
        <f t="shared" si="66"/>
        <v>0</v>
      </c>
      <c r="AJ101" s="169">
        <f t="shared" si="67"/>
        <v>0</v>
      </c>
      <c r="AK101" s="169">
        <f t="shared" si="68"/>
        <v>0</v>
      </c>
      <c r="AL101" s="169">
        <f t="shared" si="69"/>
        <v>1</v>
      </c>
      <c r="AM101" s="169">
        <f t="shared" si="70"/>
        <v>0</v>
      </c>
      <c r="AN101" s="169">
        <f t="shared" si="71"/>
        <v>0</v>
      </c>
      <c r="AO101" s="169">
        <f t="shared" si="72"/>
        <v>1</v>
      </c>
      <c r="AP101" s="169">
        <f t="shared" si="73"/>
        <v>0</v>
      </c>
      <c r="AQ101" s="169">
        <f t="shared" si="74"/>
        <v>0</v>
      </c>
      <c r="AR101" s="169">
        <f t="shared" si="75"/>
        <v>0</v>
      </c>
      <c r="AS101" s="169">
        <f t="shared" si="76"/>
        <v>0</v>
      </c>
      <c r="AT101" s="169">
        <f t="shared" si="77"/>
        <v>0</v>
      </c>
      <c r="AU101" s="169">
        <f t="shared" si="78"/>
        <v>0</v>
      </c>
      <c r="AV101" s="169">
        <f t="shared" si="79"/>
        <v>1</v>
      </c>
      <c r="AW101" s="169">
        <f t="shared" si="80"/>
        <v>0</v>
      </c>
      <c r="AX101" s="169">
        <f t="shared" si="81"/>
        <v>0</v>
      </c>
      <c r="AY101" s="169">
        <f t="shared" si="95"/>
        <v>0</v>
      </c>
      <c r="AZ101" s="169">
        <f t="shared" si="82"/>
        <v>0</v>
      </c>
      <c r="BA101" s="169">
        <f t="shared" si="83"/>
        <v>0</v>
      </c>
      <c r="BB101" s="169">
        <f t="shared" si="84"/>
        <v>1</v>
      </c>
      <c r="BC101" s="169">
        <f t="shared" si="85"/>
        <v>0</v>
      </c>
      <c r="BD101" s="169">
        <f t="shared" si="86"/>
        <v>1</v>
      </c>
      <c r="BE101" s="169">
        <f t="shared" si="87"/>
        <v>0</v>
      </c>
      <c r="BF101" s="169">
        <f t="shared" si="88"/>
        <v>0</v>
      </c>
      <c r="BG101" s="169">
        <f t="shared" si="89"/>
        <v>0</v>
      </c>
      <c r="BH101" s="169">
        <f t="shared" si="90"/>
        <v>0</v>
      </c>
      <c r="BI101" s="169">
        <f t="shared" si="91"/>
        <v>0</v>
      </c>
      <c r="BJ101" s="169">
        <f t="shared" si="92"/>
        <v>0</v>
      </c>
      <c r="BK101" s="167">
        <f t="shared" si="93"/>
        <v>0</v>
      </c>
      <c r="BL101" s="169">
        <f t="shared" si="96"/>
        <v>0</v>
      </c>
      <c r="BM101" s="169">
        <f t="shared" si="97"/>
        <v>1</v>
      </c>
      <c r="BN101" s="169">
        <f t="shared" si="98"/>
        <v>1</v>
      </c>
      <c r="BO101" s="169">
        <f t="shared" si="99"/>
        <v>0</v>
      </c>
      <c r="BP101" s="36">
        <f t="shared" si="100"/>
        <v>1</v>
      </c>
      <c r="BQ101">
        <f t="shared" si="101"/>
        <v>0</v>
      </c>
      <c r="BR101" s="36">
        <f t="shared" si="102"/>
        <v>0</v>
      </c>
      <c r="BS101" t="e">
        <f t="shared" si="94"/>
        <v>#N/A</v>
      </c>
    </row>
    <row r="102" spans="1:71">
      <c r="A102" s="59">
        <v>39</v>
      </c>
      <c r="B102" s="59">
        <v>15151</v>
      </c>
      <c r="C102" s="160">
        <v>17142857.069871899</v>
      </c>
      <c r="D102" s="59">
        <v>4473785.75</v>
      </c>
      <c r="E102" s="59">
        <v>7688071.5</v>
      </c>
      <c r="F102" s="59">
        <v>9454785.5698718708</v>
      </c>
      <c r="G102" s="59">
        <v>92.8571453094482</v>
      </c>
      <c r="H102" s="59">
        <v>-412050314.68275601</v>
      </c>
      <c r="I102" s="59">
        <v>0</v>
      </c>
      <c r="J102" s="59">
        <v>0</v>
      </c>
      <c r="K102" s="59">
        <v>0</v>
      </c>
      <c r="L102" s="59">
        <v>101</v>
      </c>
      <c r="M102" s="59">
        <v>0</v>
      </c>
      <c r="N102" s="59">
        <v>0</v>
      </c>
      <c r="O102" s="59">
        <v>0</v>
      </c>
      <c r="P102" s="59">
        <v>0</v>
      </c>
      <c r="Q102" s="59">
        <v>0</v>
      </c>
      <c r="R102" s="59">
        <v>1</v>
      </c>
      <c r="S102" s="59">
        <v>0</v>
      </c>
      <c r="T102" s="59">
        <f t="shared" si="52"/>
        <v>0</v>
      </c>
      <c r="U102" s="59">
        <f t="shared" si="53"/>
        <v>0</v>
      </c>
      <c r="V102" s="59">
        <f t="shared" si="54"/>
        <v>0</v>
      </c>
      <c r="W102" s="59">
        <f t="shared" si="55"/>
        <v>0</v>
      </c>
      <c r="X102" s="59">
        <f t="shared" si="56"/>
        <v>0</v>
      </c>
      <c r="Y102" s="59">
        <f t="shared" si="57"/>
        <v>0</v>
      </c>
      <c r="Z102" s="59">
        <f t="shared" si="58"/>
        <v>0</v>
      </c>
      <c r="AA102" s="59">
        <f t="shared" si="59"/>
        <v>0</v>
      </c>
      <c r="AB102" s="59">
        <f t="shared" si="60"/>
        <v>0</v>
      </c>
      <c r="AC102" s="59">
        <f t="shared" si="61"/>
        <v>0</v>
      </c>
      <c r="AD102" s="166">
        <f t="shared" si="103"/>
        <v>1</v>
      </c>
      <c r="AE102" s="169">
        <f t="shared" si="62"/>
        <v>1</v>
      </c>
      <c r="AF102" s="169">
        <f t="shared" si="63"/>
        <v>0</v>
      </c>
      <c r="AG102" s="169">
        <f t="shared" si="64"/>
        <v>0</v>
      </c>
      <c r="AH102" s="169">
        <f t="shared" si="65"/>
        <v>1</v>
      </c>
      <c r="AI102" s="169">
        <f t="shared" si="66"/>
        <v>0</v>
      </c>
      <c r="AJ102" s="169">
        <f t="shared" si="67"/>
        <v>0</v>
      </c>
      <c r="AK102" s="169">
        <f t="shared" si="68"/>
        <v>0</v>
      </c>
      <c r="AL102" s="169">
        <f t="shared" si="69"/>
        <v>1</v>
      </c>
      <c r="AM102" s="169">
        <f t="shared" si="70"/>
        <v>0</v>
      </c>
      <c r="AN102" s="169">
        <f t="shared" si="71"/>
        <v>0</v>
      </c>
      <c r="AO102" s="169">
        <f t="shared" si="72"/>
        <v>1</v>
      </c>
      <c r="AP102" s="169">
        <f t="shared" si="73"/>
        <v>0</v>
      </c>
      <c r="AQ102" s="169">
        <f t="shared" si="74"/>
        <v>0</v>
      </c>
      <c r="AR102" s="169">
        <f t="shared" si="75"/>
        <v>0</v>
      </c>
      <c r="AS102" s="169">
        <f t="shared" si="76"/>
        <v>0</v>
      </c>
      <c r="AT102" s="169">
        <f t="shared" si="77"/>
        <v>0</v>
      </c>
      <c r="AU102" s="169">
        <f t="shared" si="78"/>
        <v>0</v>
      </c>
      <c r="AV102" s="169">
        <f t="shared" si="79"/>
        <v>1</v>
      </c>
      <c r="AW102" s="169">
        <f t="shared" si="80"/>
        <v>0</v>
      </c>
      <c r="AX102" s="169">
        <f t="shared" si="81"/>
        <v>0</v>
      </c>
      <c r="AY102" s="169">
        <f t="shared" si="95"/>
        <v>0</v>
      </c>
      <c r="AZ102" s="169">
        <f t="shared" si="82"/>
        <v>0</v>
      </c>
      <c r="BA102" s="169">
        <f t="shared" si="83"/>
        <v>0</v>
      </c>
      <c r="BB102" s="169">
        <f t="shared" si="84"/>
        <v>1</v>
      </c>
      <c r="BC102" s="169">
        <f t="shared" si="85"/>
        <v>0</v>
      </c>
      <c r="BD102" s="169">
        <f t="shared" si="86"/>
        <v>1</v>
      </c>
      <c r="BE102" s="169">
        <f t="shared" si="87"/>
        <v>0</v>
      </c>
      <c r="BF102" s="169">
        <f t="shared" si="88"/>
        <v>0</v>
      </c>
      <c r="BG102" s="169">
        <f t="shared" si="89"/>
        <v>0</v>
      </c>
      <c r="BH102" s="169">
        <f t="shared" si="90"/>
        <v>0</v>
      </c>
      <c r="BI102" s="169">
        <f t="shared" si="91"/>
        <v>0</v>
      </c>
      <c r="BJ102" s="169">
        <f t="shared" si="92"/>
        <v>0</v>
      </c>
      <c r="BK102" s="167">
        <f t="shared" si="93"/>
        <v>0</v>
      </c>
      <c r="BL102" s="169">
        <f t="shared" si="96"/>
        <v>1</v>
      </c>
      <c r="BM102" s="169">
        <f t="shared" si="97"/>
        <v>0</v>
      </c>
      <c r="BN102" s="169">
        <f t="shared" si="98"/>
        <v>1</v>
      </c>
      <c r="BO102" s="169">
        <f t="shared" si="99"/>
        <v>0</v>
      </c>
      <c r="BP102" s="36">
        <f t="shared" si="100"/>
        <v>1</v>
      </c>
      <c r="BQ102">
        <f t="shared" si="101"/>
        <v>0</v>
      </c>
      <c r="BR102" s="36">
        <f t="shared" si="102"/>
        <v>0</v>
      </c>
      <c r="BS102" t="e">
        <f t="shared" si="94"/>
        <v>#N/A</v>
      </c>
    </row>
    <row r="103" spans="1:71">
      <c r="A103" s="59">
        <v>388</v>
      </c>
      <c r="B103" s="59">
        <v>222231</v>
      </c>
      <c r="C103" s="160">
        <v>37193617.115613297</v>
      </c>
      <c r="D103" s="59">
        <v>12397021.25</v>
      </c>
      <c r="E103" s="59">
        <v>12397021.25</v>
      </c>
      <c r="F103" s="59">
        <v>24796595.8656133</v>
      </c>
      <c r="G103" s="59">
        <v>93.617023468017607</v>
      </c>
      <c r="H103" s="59">
        <v>-5926837486.8165197</v>
      </c>
      <c r="I103" s="59">
        <v>101</v>
      </c>
      <c r="J103" s="59">
        <v>0</v>
      </c>
      <c r="K103" s="59">
        <v>0</v>
      </c>
      <c r="L103" s="59">
        <v>101</v>
      </c>
      <c r="M103" s="59">
        <v>0</v>
      </c>
      <c r="N103" s="59">
        <v>0</v>
      </c>
      <c r="O103" s="59">
        <v>301</v>
      </c>
      <c r="P103" s="59">
        <v>0</v>
      </c>
      <c r="Q103" s="59">
        <v>0</v>
      </c>
      <c r="R103" s="59">
        <v>1</v>
      </c>
      <c r="S103" s="59">
        <v>0</v>
      </c>
      <c r="T103" s="59">
        <f t="shared" si="52"/>
        <v>0</v>
      </c>
      <c r="U103" s="59">
        <f t="shared" si="53"/>
        <v>1</v>
      </c>
      <c r="V103" s="59">
        <f t="shared" si="54"/>
        <v>0</v>
      </c>
      <c r="W103" s="59">
        <f t="shared" si="55"/>
        <v>0</v>
      </c>
      <c r="X103" s="59">
        <f t="shared" si="56"/>
        <v>0</v>
      </c>
      <c r="Y103" s="59">
        <f t="shared" si="57"/>
        <v>0</v>
      </c>
      <c r="Z103" s="59">
        <f t="shared" si="58"/>
        <v>0</v>
      </c>
      <c r="AA103" s="59">
        <f t="shared" si="59"/>
        <v>0</v>
      </c>
      <c r="AB103" s="59">
        <f t="shared" si="60"/>
        <v>0</v>
      </c>
      <c r="AC103" s="59">
        <f t="shared" si="61"/>
        <v>0</v>
      </c>
      <c r="AD103" s="166">
        <f t="shared" si="103"/>
        <v>2</v>
      </c>
      <c r="AE103" s="169">
        <f t="shared" si="62"/>
        <v>0</v>
      </c>
      <c r="AF103" s="169">
        <f t="shared" si="63"/>
        <v>1</v>
      </c>
      <c r="AG103" s="169">
        <f t="shared" si="64"/>
        <v>0</v>
      </c>
      <c r="AH103" s="169">
        <f t="shared" si="65"/>
        <v>1</v>
      </c>
      <c r="AI103" s="169">
        <f t="shared" si="66"/>
        <v>0</v>
      </c>
      <c r="AJ103" s="169">
        <f t="shared" si="67"/>
        <v>0</v>
      </c>
      <c r="AK103" s="169">
        <f t="shared" si="68"/>
        <v>1</v>
      </c>
      <c r="AL103" s="169">
        <f t="shared" si="69"/>
        <v>0</v>
      </c>
      <c r="AM103" s="169">
        <f t="shared" si="70"/>
        <v>0</v>
      </c>
      <c r="AN103" s="169">
        <f t="shared" si="71"/>
        <v>0</v>
      </c>
      <c r="AO103" s="169">
        <f t="shared" si="72"/>
        <v>1</v>
      </c>
      <c r="AP103" s="169">
        <f t="shared" si="73"/>
        <v>0</v>
      </c>
      <c r="AQ103" s="169">
        <f t="shared" si="74"/>
        <v>0</v>
      </c>
      <c r="AR103" s="169">
        <f t="shared" si="75"/>
        <v>0</v>
      </c>
      <c r="AS103" s="169">
        <f t="shared" si="76"/>
        <v>0</v>
      </c>
      <c r="AT103" s="169">
        <f t="shared" si="77"/>
        <v>0</v>
      </c>
      <c r="AU103" s="169">
        <f t="shared" si="78"/>
        <v>0</v>
      </c>
      <c r="AV103" s="169">
        <f t="shared" si="79"/>
        <v>1</v>
      </c>
      <c r="AW103" s="169">
        <f t="shared" si="80"/>
        <v>0</v>
      </c>
      <c r="AX103" s="169">
        <f t="shared" si="81"/>
        <v>0</v>
      </c>
      <c r="AY103" s="169">
        <f t="shared" si="95"/>
        <v>0</v>
      </c>
      <c r="AZ103" s="169">
        <f t="shared" si="82"/>
        <v>0</v>
      </c>
      <c r="BA103" s="169">
        <f t="shared" si="83"/>
        <v>0</v>
      </c>
      <c r="BB103" s="169">
        <f t="shared" si="84"/>
        <v>1</v>
      </c>
      <c r="BC103" s="169">
        <f t="shared" si="85"/>
        <v>0</v>
      </c>
      <c r="BD103" s="169">
        <f t="shared" si="86"/>
        <v>1</v>
      </c>
      <c r="BE103" s="169">
        <f t="shared" si="87"/>
        <v>0</v>
      </c>
      <c r="BF103" s="169">
        <f t="shared" si="88"/>
        <v>0</v>
      </c>
      <c r="BG103" s="169">
        <f t="shared" si="89"/>
        <v>0</v>
      </c>
      <c r="BH103" s="169">
        <f t="shared" si="90"/>
        <v>0</v>
      </c>
      <c r="BI103" s="169">
        <f t="shared" si="91"/>
        <v>0</v>
      </c>
      <c r="BJ103" s="169">
        <f t="shared" si="92"/>
        <v>0</v>
      </c>
      <c r="BK103" s="167">
        <f t="shared" si="93"/>
        <v>0</v>
      </c>
      <c r="BL103" s="169">
        <f t="shared" si="96"/>
        <v>1</v>
      </c>
      <c r="BM103" s="169">
        <f t="shared" si="97"/>
        <v>0</v>
      </c>
      <c r="BN103" s="169">
        <f t="shared" si="98"/>
        <v>1</v>
      </c>
      <c r="BO103" s="169">
        <f t="shared" si="99"/>
        <v>0</v>
      </c>
      <c r="BP103" s="36">
        <f t="shared" si="100"/>
        <v>1</v>
      </c>
      <c r="BQ103">
        <f t="shared" si="101"/>
        <v>0</v>
      </c>
      <c r="BR103" s="36">
        <f t="shared" si="102"/>
        <v>0</v>
      </c>
      <c r="BS103" t="e">
        <f t="shared" si="94"/>
        <v>#N/A</v>
      </c>
    </row>
    <row r="104" spans="1:71">
      <c r="A104" s="59">
        <v>106</v>
      </c>
      <c r="B104" s="59">
        <v>24181</v>
      </c>
      <c r="C104" s="160">
        <v>14500000.324100301</v>
      </c>
      <c r="D104" s="59">
        <v>6062500</v>
      </c>
      <c r="E104" s="59">
        <v>6062500</v>
      </c>
      <c r="F104" s="59">
        <v>8437500.3241002597</v>
      </c>
      <c r="G104" s="59">
        <v>100</v>
      </c>
      <c r="H104" s="59">
        <v>-1732215252.1540201</v>
      </c>
      <c r="I104" s="59">
        <v>0</v>
      </c>
      <c r="J104" s="59">
        <v>0</v>
      </c>
      <c r="K104" s="59">
        <v>0</v>
      </c>
      <c r="L104" s="59">
        <v>101</v>
      </c>
      <c r="M104" s="59">
        <v>0</v>
      </c>
      <c r="N104" s="59">
        <v>0</v>
      </c>
      <c r="O104" s="59">
        <v>0</v>
      </c>
      <c r="P104" s="59">
        <v>0</v>
      </c>
      <c r="Q104" s="59">
        <v>0</v>
      </c>
      <c r="R104" s="59">
        <v>2</v>
      </c>
      <c r="S104" s="59">
        <v>0</v>
      </c>
      <c r="T104" s="59">
        <f t="shared" si="52"/>
        <v>0</v>
      </c>
      <c r="U104" s="59">
        <f t="shared" si="53"/>
        <v>0</v>
      </c>
      <c r="V104" s="59">
        <f t="shared" si="54"/>
        <v>0</v>
      </c>
      <c r="W104" s="59">
        <f t="shared" si="55"/>
        <v>0</v>
      </c>
      <c r="X104" s="59">
        <f t="shared" si="56"/>
        <v>0</v>
      </c>
      <c r="Y104" s="59">
        <f t="shared" si="57"/>
        <v>0</v>
      </c>
      <c r="Z104" s="59">
        <f t="shared" si="58"/>
        <v>0</v>
      </c>
      <c r="AA104" s="59">
        <f t="shared" si="59"/>
        <v>0</v>
      </c>
      <c r="AB104" s="59">
        <f t="shared" si="60"/>
        <v>0</v>
      </c>
      <c r="AC104" s="59">
        <f t="shared" si="61"/>
        <v>0</v>
      </c>
      <c r="AD104" s="166">
        <f t="shared" si="103"/>
        <v>1</v>
      </c>
      <c r="AE104" s="169">
        <f t="shared" si="62"/>
        <v>1</v>
      </c>
      <c r="AF104" s="169">
        <f t="shared" si="63"/>
        <v>0</v>
      </c>
      <c r="AG104" s="169">
        <f t="shared" si="64"/>
        <v>0</v>
      </c>
      <c r="AH104" s="169">
        <f t="shared" si="65"/>
        <v>1</v>
      </c>
      <c r="AI104" s="169">
        <f t="shared" si="66"/>
        <v>0</v>
      </c>
      <c r="AJ104" s="169">
        <f t="shared" si="67"/>
        <v>0</v>
      </c>
      <c r="AK104" s="169">
        <f t="shared" si="68"/>
        <v>0</v>
      </c>
      <c r="AL104" s="169">
        <f t="shared" si="69"/>
        <v>1</v>
      </c>
      <c r="AM104" s="169">
        <f t="shared" si="70"/>
        <v>0</v>
      </c>
      <c r="AN104" s="169">
        <f t="shared" si="71"/>
        <v>0</v>
      </c>
      <c r="AO104" s="169">
        <f t="shared" si="72"/>
        <v>1</v>
      </c>
      <c r="AP104" s="169">
        <f t="shared" si="73"/>
        <v>0</v>
      </c>
      <c r="AQ104" s="169">
        <f t="shared" si="74"/>
        <v>0</v>
      </c>
      <c r="AR104" s="169">
        <f t="shared" si="75"/>
        <v>0</v>
      </c>
      <c r="AS104" s="169">
        <f t="shared" si="76"/>
        <v>0</v>
      </c>
      <c r="AT104" s="169">
        <f t="shared" si="77"/>
        <v>0</v>
      </c>
      <c r="AU104" s="169">
        <f t="shared" si="78"/>
        <v>0</v>
      </c>
      <c r="AV104" s="169">
        <f t="shared" si="79"/>
        <v>1</v>
      </c>
      <c r="AW104" s="169">
        <f t="shared" si="80"/>
        <v>0</v>
      </c>
      <c r="AX104" s="169">
        <f t="shared" si="81"/>
        <v>0</v>
      </c>
      <c r="AY104" s="169">
        <f t="shared" si="95"/>
        <v>0</v>
      </c>
      <c r="AZ104" s="169">
        <f t="shared" si="82"/>
        <v>0</v>
      </c>
      <c r="BA104" s="169">
        <f t="shared" si="83"/>
        <v>0</v>
      </c>
      <c r="BB104" s="169">
        <f t="shared" si="84"/>
        <v>1</v>
      </c>
      <c r="BC104" s="169">
        <f t="shared" si="85"/>
        <v>0</v>
      </c>
      <c r="BD104" s="169">
        <f t="shared" si="86"/>
        <v>1</v>
      </c>
      <c r="BE104" s="169">
        <f t="shared" si="87"/>
        <v>0</v>
      </c>
      <c r="BF104" s="169">
        <f t="shared" si="88"/>
        <v>0</v>
      </c>
      <c r="BG104" s="169">
        <f t="shared" si="89"/>
        <v>0</v>
      </c>
      <c r="BH104" s="169">
        <f t="shared" si="90"/>
        <v>0</v>
      </c>
      <c r="BI104" s="169">
        <f t="shared" si="91"/>
        <v>0</v>
      </c>
      <c r="BJ104" s="169">
        <f t="shared" si="92"/>
        <v>0</v>
      </c>
      <c r="BK104" s="167">
        <f t="shared" si="93"/>
        <v>0</v>
      </c>
      <c r="BL104" s="169">
        <f t="shared" si="96"/>
        <v>0</v>
      </c>
      <c r="BM104" s="169">
        <f t="shared" si="97"/>
        <v>1</v>
      </c>
      <c r="BN104" s="169">
        <f t="shared" si="98"/>
        <v>1</v>
      </c>
      <c r="BO104" s="169">
        <f t="shared" si="99"/>
        <v>0</v>
      </c>
      <c r="BP104" s="36">
        <f t="shared" si="100"/>
        <v>1</v>
      </c>
      <c r="BQ104">
        <f t="shared" si="101"/>
        <v>0</v>
      </c>
      <c r="BR104" s="36">
        <f t="shared" si="102"/>
        <v>0</v>
      </c>
      <c r="BS104" t="e">
        <f t="shared" si="94"/>
        <v>#N/A</v>
      </c>
    </row>
    <row r="105" spans="1:71">
      <c r="A105" s="59">
        <v>92</v>
      </c>
      <c r="B105" s="59">
        <v>22262</v>
      </c>
      <c r="C105" s="160">
        <v>25375000.5671755</v>
      </c>
      <c r="D105" s="59">
        <v>9225000</v>
      </c>
      <c r="E105" s="59">
        <v>9225000</v>
      </c>
      <c r="F105" s="59">
        <v>16150000.5671755</v>
      </c>
      <c r="G105" s="59">
        <v>100</v>
      </c>
      <c r="H105" s="59">
        <v>-1534145569.4844899</v>
      </c>
      <c r="I105" s="59">
        <v>101</v>
      </c>
      <c r="J105" s="59">
        <v>0</v>
      </c>
      <c r="K105" s="59">
        <v>0</v>
      </c>
      <c r="L105" s="59">
        <v>101</v>
      </c>
      <c r="M105" s="59">
        <v>0</v>
      </c>
      <c r="N105" s="59">
        <v>0</v>
      </c>
      <c r="O105" s="59">
        <v>0</v>
      </c>
      <c r="P105" s="59">
        <v>0</v>
      </c>
      <c r="Q105" s="59">
        <v>0</v>
      </c>
      <c r="R105" s="59">
        <v>2</v>
      </c>
      <c r="S105" s="59">
        <v>1</v>
      </c>
      <c r="T105" s="59">
        <f t="shared" si="52"/>
        <v>0</v>
      </c>
      <c r="U105" s="59">
        <f t="shared" si="53"/>
        <v>0</v>
      </c>
      <c r="V105" s="59">
        <f t="shared" si="54"/>
        <v>0</v>
      </c>
      <c r="W105" s="59">
        <f t="shared" si="55"/>
        <v>0</v>
      </c>
      <c r="X105" s="59">
        <f t="shared" si="56"/>
        <v>0</v>
      </c>
      <c r="Y105" s="59">
        <f t="shared" si="57"/>
        <v>0</v>
      </c>
      <c r="Z105" s="59">
        <f t="shared" si="58"/>
        <v>0</v>
      </c>
      <c r="AA105" s="59">
        <f t="shared" si="59"/>
        <v>0</v>
      </c>
      <c r="AB105" s="59">
        <f t="shared" si="60"/>
        <v>0</v>
      </c>
      <c r="AC105" s="59">
        <f t="shared" si="61"/>
        <v>0</v>
      </c>
      <c r="AD105" s="166">
        <f t="shared" si="103"/>
        <v>2</v>
      </c>
      <c r="AE105" s="169">
        <f t="shared" si="62"/>
        <v>0</v>
      </c>
      <c r="AF105" s="169">
        <f t="shared" si="63"/>
        <v>1</v>
      </c>
      <c r="AG105" s="169">
        <f t="shared" si="64"/>
        <v>0</v>
      </c>
      <c r="AH105" s="169">
        <f t="shared" si="65"/>
        <v>1</v>
      </c>
      <c r="AI105" s="169">
        <f t="shared" si="66"/>
        <v>0</v>
      </c>
      <c r="AJ105" s="169">
        <f t="shared" si="67"/>
        <v>0</v>
      </c>
      <c r="AK105" s="169">
        <f t="shared" si="68"/>
        <v>0</v>
      </c>
      <c r="AL105" s="169">
        <f t="shared" si="69"/>
        <v>1</v>
      </c>
      <c r="AM105" s="169">
        <f t="shared" si="70"/>
        <v>0</v>
      </c>
      <c r="AN105" s="169">
        <f t="shared" si="71"/>
        <v>0</v>
      </c>
      <c r="AO105" s="169">
        <f t="shared" si="72"/>
        <v>1</v>
      </c>
      <c r="AP105" s="169">
        <f t="shared" si="73"/>
        <v>0</v>
      </c>
      <c r="AQ105" s="169">
        <f t="shared" si="74"/>
        <v>0</v>
      </c>
      <c r="AR105" s="169">
        <f t="shared" si="75"/>
        <v>0</v>
      </c>
      <c r="AS105" s="169">
        <f t="shared" si="76"/>
        <v>0</v>
      </c>
      <c r="AT105" s="169">
        <f t="shared" si="77"/>
        <v>0</v>
      </c>
      <c r="AU105" s="169">
        <f t="shared" si="78"/>
        <v>0</v>
      </c>
      <c r="AV105" s="169">
        <f t="shared" si="79"/>
        <v>1</v>
      </c>
      <c r="AW105" s="169">
        <f t="shared" si="80"/>
        <v>0</v>
      </c>
      <c r="AX105" s="169">
        <f t="shared" si="81"/>
        <v>0</v>
      </c>
      <c r="AY105" s="169">
        <f t="shared" si="95"/>
        <v>0</v>
      </c>
      <c r="AZ105" s="169">
        <f t="shared" si="82"/>
        <v>0</v>
      </c>
      <c r="BA105" s="169">
        <f t="shared" si="83"/>
        <v>0</v>
      </c>
      <c r="BB105" s="169">
        <f t="shared" si="84"/>
        <v>1</v>
      </c>
      <c r="BC105" s="169">
        <f t="shared" si="85"/>
        <v>0</v>
      </c>
      <c r="BD105" s="169">
        <f t="shared" si="86"/>
        <v>1</v>
      </c>
      <c r="BE105" s="169">
        <f t="shared" si="87"/>
        <v>0</v>
      </c>
      <c r="BF105" s="169">
        <f t="shared" si="88"/>
        <v>0</v>
      </c>
      <c r="BG105" s="169">
        <f t="shared" si="89"/>
        <v>0</v>
      </c>
      <c r="BH105" s="169">
        <f t="shared" si="90"/>
        <v>0</v>
      </c>
      <c r="BI105" s="169">
        <f t="shared" si="91"/>
        <v>0</v>
      </c>
      <c r="BJ105" s="169">
        <f t="shared" si="92"/>
        <v>0</v>
      </c>
      <c r="BK105" s="167">
        <f t="shared" si="93"/>
        <v>0</v>
      </c>
      <c r="BL105" s="169">
        <f t="shared" si="96"/>
        <v>0</v>
      </c>
      <c r="BM105" s="169">
        <f t="shared" si="97"/>
        <v>1</v>
      </c>
      <c r="BN105" s="169">
        <f t="shared" si="98"/>
        <v>0</v>
      </c>
      <c r="BO105" s="169">
        <f t="shared" si="99"/>
        <v>1</v>
      </c>
      <c r="BP105" s="36">
        <f t="shared" si="100"/>
        <v>1</v>
      </c>
      <c r="BQ105">
        <f t="shared" si="101"/>
        <v>0</v>
      </c>
      <c r="BR105" s="36">
        <f t="shared" si="102"/>
        <v>0</v>
      </c>
      <c r="BS105" t="e">
        <f t="shared" si="94"/>
        <v>#N/A</v>
      </c>
    </row>
    <row r="106" spans="1:71">
      <c r="A106" s="59">
        <v>100</v>
      </c>
      <c r="B106" s="59">
        <v>24115</v>
      </c>
      <c r="C106" s="160">
        <v>58000001.296401098</v>
      </c>
      <c r="D106" s="59">
        <v>10725001</v>
      </c>
      <c r="E106" s="59">
        <v>16725001</v>
      </c>
      <c r="F106" s="59">
        <v>41275000.296401098</v>
      </c>
      <c r="G106" s="59">
        <v>100</v>
      </c>
      <c r="H106" s="59">
        <v>-1646877752.18172</v>
      </c>
      <c r="I106" s="59">
        <v>0</v>
      </c>
      <c r="J106" s="59">
        <v>0</v>
      </c>
      <c r="K106" s="59">
        <v>0</v>
      </c>
      <c r="L106" s="59">
        <v>101</v>
      </c>
      <c r="M106" s="59">
        <v>0</v>
      </c>
      <c r="N106" s="59">
        <v>0</v>
      </c>
      <c r="O106" s="59">
        <v>101</v>
      </c>
      <c r="P106" s="59">
        <v>0</v>
      </c>
      <c r="Q106" s="59">
        <v>0</v>
      </c>
      <c r="R106" s="59">
        <v>1</v>
      </c>
      <c r="S106" s="59">
        <v>1</v>
      </c>
      <c r="T106" s="59">
        <f t="shared" si="52"/>
        <v>0</v>
      </c>
      <c r="U106" s="59">
        <f t="shared" si="53"/>
        <v>0</v>
      </c>
      <c r="V106" s="59">
        <f t="shared" si="54"/>
        <v>0</v>
      </c>
      <c r="W106" s="59">
        <f t="shared" si="55"/>
        <v>0</v>
      </c>
      <c r="X106" s="59">
        <f t="shared" si="56"/>
        <v>0</v>
      </c>
      <c r="Y106" s="59">
        <f t="shared" si="57"/>
        <v>0</v>
      </c>
      <c r="Z106" s="59">
        <f t="shared" si="58"/>
        <v>0</v>
      </c>
      <c r="AA106" s="59">
        <f t="shared" si="59"/>
        <v>0</v>
      </c>
      <c r="AB106" s="59">
        <f t="shared" si="60"/>
        <v>0</v>
      </c>
      <c r="AC106" s="59">
        <f t="shared" si="61"/>
        <v>0</v>
      </c>
      <c r="AD106" s="166">
        <f t="shared" si="103"/>
        <v>2</v>
      </c>
      <c r="AE106" s="169">
        <f t="shared" si="62"/>
        <v>0</v>
      </c>
      <c r="AF106" s="169">
        <f t="shared" si="63"/>
        <v>1</v>
      </c>
      <c r="AG106" s="169">
        <f t="shared" si="64"/>
        <v>0</v>
      </c>
      <c r="AH106" s="169">
        <f t="shared" si="65"/>
        <v>1</v>
      </c>
      <c r="AI106" s="169">
        <f t="shared" si="66"/>
        <v>0</v>
      </c>
      <c r="AJ106" s="169">
        <f t="shared" si="67"/>
        <v>0</v>
      </c>
      <c r="AK106" s="169">
        <f t="shared" si="68"/>
        <v>0</v>
      </c>
      <c r="AL106" s="169">
        <f t="shared" si="69"/>
        <v>1</v>
      </c>
      <c r="AM106" s="169">
        <f t="shared" si="70"/>
        <v>0</v>
      </c>
      <c r="AN106" s="169">
        <f t="shared" si="71"/>
        <v>0</v>
      </c>
      <c r="AO106" s="169">
        <f t="shared" si="72"/>
        <v>1</v>
      </c>
      <c r="AP106" s="169">
        <f t="shared" si="73"/>
        <v>0</v>
      </c>
      <c r="AQ106" s="169">
        <f t="shared" si="74"/>
        <v>0</v>
      </c>
      <c r="AR106" s="169">
        <f t="shared" si="75"/>
        <v>0</v>
      </c>
      <c r="AS106" s="169">
        <f t="shared" si="76"/>
        <v>0</v>
      </c>
      <c r="AT106" s="169">
        <f t="shared" si="77"/>
        <v>0</v>
      </c>
      <c r="AU106" s="169">
        <f t="shared" si="78"/>
        <v>0</v>
      </c>
      <c r="AV106" s="169">
        <f t="shared" si="79"/>
        <v>1</v>
      </c>
      <c r="AW106" s="169">
        <f t="shared" si="80"/>
        <v>0</v>
      </c>
      <c r="AX106" s="169">
        <f t="shared" si="81"/>
        <v>0</v>
      </c>
      <c r="AY106" s="169">
        <f t="shared" si="95"/>
        <v>0</v>
      </c>
      <c r="AZ106" s="169">
        <f t="shared" si="82"/>
        <v>0</v>
      </c>
      <c r="BA106" s="169">
        <f t="shared" si="83"/>
        <v>0</v>
      </c>
      <c r="BB106" s="169">
        <f t="shared" si="84"/>
        <v>1</v>
      </c>
      <c r="BC106" s="169">
        <f t="shared" si="85"/>
        <v>0</v>
      </c>
      <c r="BD106" s="169">
        <f t="shared" si="86"/>
        <v>1</v>
      </c>
      <c r="BE106" s="169">
        <f t="shared" si="87"/>
        <v>0</v>
      </c>
      <c r="BF106" s="169">
        <f t="shared" si="88"/>
        <v>0</v>
      </c>
      <c r="BG106" s="169">
        <f t="shared" si="89"/>
        <v>0</v>
      </c>
      <c r="BH106" s="169">
        <f t="shared" si="90"/>
        <v>0</v>
      </c>
      <c r="BI106" s="169">
        <f t="shared" si="91"/>
        <v>0</v>
      </c>
      <c r="BJ106" s="169">
        <f t="shared" si="92"/>
        <v>0</v>
      </c>
      <c r="BK106" s="167">
        <f t="shared" si="93"/>
        <v>0</v>
      </c>
      <c r="BL106" s="169">
        <f t="shared" si="96"/>
        <v>1</v>
      </c>
      <c r="BM106" s="169">
        <f t="shared" si="97"/>
        <v>0</v>
      </c>
      <c r="BN106" s="169">
        <f t="shared" si="98"/>
        <v>0</v>
      </c>
      <c r="BO106" s="169">
        <f t="shared" si="99"/>
        <v>1</v>
      </c>
      <c r="BP106" s="36">
        <f t="shared" si="100"/>
        <v>1</v>
      </c>
      <c r="BQ106">
        <f t="shared" si="101"/>
        <v>0</v>
      </c>
      <c r="BR106" s="36">
        <f t="shared" si="102"/>
        <v>0</v>
      </c>
      <c r="BS106" t="e">
        <f t="shared" si="94"/>
        <v>#N/A</v>
      </c>
    </row>
    <row r="107" spans="1:71">
      <c r="A107" s="59">
        <v>346</v>
      </c>
      <c r="B107" s="59">
        <v>211402</v>
      </c>
      <c r="C107" s="160">
        <v>20714286.3610164</v>
      </c>
      <c r="D107" s="59">
        <v>50654764.625</v>
      </c>
      <c r="E107" s="59">
        <v>52488098</v>
      </c>
      <c r="F107" s="59">
        <v>-31773811.6389836</v>
      </c>
      <c r="G107" s="59">
        <v>102.38095664978</v>
      </c>
      <c r="H107" s="59">
        <v>-4893206922.9466</v>
      </c>
      <c r="I107" s="59">
        <v>0</v>
      </c>
      <c r="J107" s="59">
        <v>0</v>
      </c>
      <c r="K107" s="59">
        <v>0</v>
      </c>
      <c r="L107" s="59">
        <v>101</v>
      </c>
      <c r="M107" s="59">
        <v>0</v>
      </c>
      <c r="N107" s="59">
        <v>0</v>
      </c>
      <c r="O107" s="59">
        <v>101</v>
      </c>
      <c r="P107" s="59">
        <v>0</v>
      </c>
      <c r="Q107" s="59">
        <v>0</v>
      </c>
      <c r="R107" s="59">
        <v>2</v>
      </c>
      <c r="S107" s="59">
        <v>0</v>
      </c>
      <c r="T107" s="59">
        <f t="shared" si="52"/>
        <v>0</v>
      </c>
      <c r="U107" s="59">
        <f t="shared" si="53"/>
        <v>0</v>
      </c>
      <c r="V107" s="59">
        <f t="shared" si="54"/>
        <v>0</v>
      </c>
      <c r="W107" s="59">
        <f t="shared" si="55"/>
        <v>0</v>
      </c>
      <c r="X107" s="59">
        <f t="shared" si="56"/>
        <v>0</v>
      </c>
      <c r="Y107" s="59">
        <f t="shared" si="57"/>
        <v>0</v>
      </c>
      <c r="Z107" s="59">
        <f t="shared" si="58"/>
        <v>0</v>
      </c>
      <c r="AA107" s="59">
        <f t="shared" si="59"/>
        <v>0</v>
      </c>
      <c r="AB107" s="59">
        <f t="shared" si="60"/>
        <v>0</v>
      </c>
      <c r="AC107" s="59">
        <f t="shared" si="61"/>
        <v>0</v>
      </c>
      <c r="AD107" s="166">
        <f t="shared" si="103"/>
        <v>2</v>
      </c>
      <c r="AE107" s="169">
        <f t="shared" si="62"/>
        <v>0</v>
      </c>
      <c r="AF107" s="169">
        <f t="shared" si="63"/>
        <v>1</v>
      </c>
      <c r="AG107" s="169">
        <f t="shared" si="64"/>
        <v>0</v>
      </c>
      <c r="AH107" s="169">
        <f t="shared" si="65"/>
        <v>1</v>
      </c>
      <c r="AI107" s="169">
        <f t="shared" si="66"/>
        <v>0</v>
      </c>
      <c r="AJ107" s="169">
        <f t="shared" si="67"/>
        <v>0</v>
      </c>
      <c r="AK107" s="169">
        <f t="shared" si="68"/>
        <v>0</v>
      </c>
      <c r="AL107" s="169">
        <f t="shared" si="69"/>
        <v>1</v>
      </c>
      <c r="AM107" s="169">
        <f t="shared" si="70"/>
        <v>0</v>
      </c>
      <c r="AN107" s="169">
        <f t="shared" si="71"/>
        <v>0</v>
      </c>
      <c r="AO107" s="169">
        <f t="shared" si="72"/>
        <v>1</v>
      </c>
      <c r="AP107" s="169">
        <f t="shared" si="73"/>
        <v>0</v>
      </c>
      <c r="AQ107" s="169">
        <f t="shared" si="74"/>
        <v>0</v>
      </c>
      <c r="AR107" s="169">
        <f t="shared" si="75"/>
        <v>0</v>
      </c>
      <c r="AS107" s="169">
        <f t="shared" si="76"/>
        <v>0</v>
      </c>
      <c r="AT107" s="169">
        <f t="shared" si="77"/>
        <v>0</v>
      </c>
      <c r="AU107" s="169">
        <f t="shared" si="78"/>
        <v>0</v>
      </c>
      <c r="AV107" s="169">
        <f t="shared" si="79"/>
        <v>1</v>
      </c>
      <c r="AW107" s="169">
        <f t="shared" si="80"/>
        <v>0</v>
      </c>
      <c r="AX107" s="169">
        <f t="shared" si="81"/>
        <v>0</v>
      </c>
      <c r="AY107" s="169">
        <f t="shared" si="95"/>
        <v>0</v>
      </c>
      <c r="AZ107" s="169">
        <f t="shared" si="82"/>
        <v>0</v>
      </c>
      <c r="BA107" s="169">
        <f t="shared" si="83"/>
        <v>0</v>
      </c>
      <c r="BB107" s="169">
        <f t="shared" si="84"/>
        <v>1</v>
      </c>
      <c r="BC107" s="169">
        <f t="shared" si="85"/>
        <v>0</v>
      </c>
      <c r="BD107" s="169">
        <f t="shared" si="86"/>
        <v>1</v>
      </c>
      <c r="BE107" s="169">
        <f t="shared" si="87"/>
        <v>0</v>
      </c>
      <c r="BF107" s="169">
        <f t="shared" si="88"/>
        <v>0</v>
      </c>
      <c r="BG107" s="169">
        <f t="shared" si="89"/>
        <v>0</v>
      </c>
      <c r="BH107" s="169">
        <f t="shared" si="90"/>
        <v>0</v>
      </c>
      <c r="BI107" s="169">
        <f t="shared" si="91"/>
        <v>0</v>
      </c>
      <c r="BJ107" s="169">
        <f t="shared" si="92"/>
        <v>0</v>
      </c>
      <c r="BK107" s="167">
        <f t="shared" si="93"/>
        <v>0</v>
      </c>
      <c r="BL107" s="169">
        <f t="shared" si="96"/>
        <v>0</v>
      </c>
      <c r="BM107" s="169">
        <f t="shared" si="97"/>
        <v>1</v>
      </c>
      <c r="BN107" s="169">
        <f t="shared" si="98"/>
        <v>1</v>
      </c>
      <c r="BO107" s="169">
        <f t="shared" si="99"/>
        <v>0</v>
      </c>
      <c r="BP107" s="36">
        <f t="shared" si="100"/>
        <v>1</v>
      </c>
      <c r="BQ107">
        <f t="shared" si="101"/>
        <v>0</v>
      </c>
      <c r="BR107" s="36">
        <f t="shared" si="102"/>
        <v>0</v>
      </c>
      <c r="BS107" t="e">
        <f t="shared" si="94"/>
        <v>#N/A</v>
      </c>
    </row>
    <row r="108" spans="1:71">
      <c r="A108" s="59">
        <v>380</v>
      </c>
      <c r="B108" s="59">
        <v>222141</v>
      </c>
      <c r="C108" s="160">
        <v>21280000</v>
      </c>
      <c r="D108" s="59">
        <v>4528000</v>
      </c>
      <c r="E108" s="59">
        <v>6688000</v>
      </c>
      <c r="F108" s="59">
        <v>14592000</v>
      </c>
      <c r="G108" s="59">
        <v>104</v>
      </c>
      <c r="H108" s="59">
        <v>-5717041649.7902899</v>
      </c>
      <c r="I108" s="59">
        <v>101</v>
      </c>
      <c r="J108" s="59">
        <v>0</v>
      </c>
      <c r="K108" s="59">
        <v>0</v>
      </c>
      <c r="L108" s="59">
        <v>101</v>
      </c>
      <c r="M108" s="59">
        <v>0</v>
      </c>
      <c r="N108" s="59">
        <v>0</v>
      </c>
      <c r="O108" s="59">
        <v>0</v>
      </c>
      <c r="P108" s="59">
        <v>0</v>
      </c>
      <c r="Q108" s="59">
        <v>0</v>
      </c>
      <c r="R108" s="59">
        <v>2</v>
      </c>
      <c r="S108" s="59">
        <v>0</v>
      </c>
      <c r="T108" s="59">
        <f t="shared" si="52"/>
        <v>0</v>
      </c>
      <c r="U108" s="59">
        <f t="shared" si="53"/>
        <v>0</v>
      </c>
      <c r="V108" s="59">
        <f t="shared" si="54"/>
        <v>0</v>
      </c>
      <c r="W108" s="59">
        <f t="shared" si="55"/>
        <v>0</v>
      </c>
      <c r="X108" s="59">
        <f t="shared" si="56"/>
        <v>0</v>
      </c>
      <c r="Y108" s="59">
        <f t="shared" si="57"/>
        <v>0</v>
      </c>
      <c r="Z108" s="59">
        <f t="shared" si="58"/>
        <v>0</v>
      </c>
      <c r="AA108" s="59">
        <f t="shared" si="59"/>
        <v>0</v>
      </c>
      <c r="AB108" s="59">
        <f t="shared" si="60"/>
        <v>0</v>
      </c>
      <c r="AC108" s="59">
        <f t="shared" si="61"/>
        <v>0</v>
      </c>
      <c r="AD108" s="166">
        <f t="shared" si="103"/>
        <v>2</v>
      </c>
      <c r="AE108" s="169">
        <f t="shared" si="62"/>
        <v>0</v>
      </c>
      <c r="AF108" s="169">
        <f t="shared" si="63"/>
        <v>1</v>
      </c>
      <c r="AG108" s="169">
        <f t="shared" si="64"/>
        <v>0</v>
      </c>
      <c r="AH108" s="169">
        <f t="shared" si="65"/>
        <v>1</v>
      </c>
      <c r="AI108" s="169">
        <f t="shared" si="66"/>
        <v>0</v>
      </c>
      <c r="AJ108" s="169">
        <f t="shared" si="67"/>
        <v>0</v>
      </c>
      <c r="AK108" s="169">
        <f t="shared" si="68"/>
        <v>0</v>
      </c>
      <c r="AL108" s="169">
        <f t="shared" si="69"/>
        <v>1</v>
      </c>
      <c r="AM108" s="169">
        <f t="shared" si="70"/>
        <v>0</v>
      </c>
      <c r="AN108" s="169">
        <f t="shared" si="71"/>
        <v>0</v>
      </c>
      <c r="AO108" s="169">
        <f t="shared" si="72"/>
        <v>1</v>
      </c>
      <c r="AP108" s="169">
        <f t="shared" si="73"/>
        <v>0</v>
      </c>
      <c r="AQ108" s="169">
        <f t="shared" si="74"/>
        <v>0</v>
      </c>
      <c r="AR108" s="169">
        <f t="shared" si="75"/>
        <v>0</v>
      </c>
      <c r="AS108" s="169">
        <f t="shared" si="76"/>
        <v>0</v>
      </c>
      <c r="AT108" s="169">
        <f t="shared" si="77"/>
        <v>0</v>
      </c>
      <c r="AU108" s="169">
        <f t="shared" si="78"/>
        <v>0</v>
      </c>
      <c r="AV108" s="169">
        <f t="shared" si="79"/>
        <v>1</v>
      </c>
      <c r="AW108" s="169">
        <f t="shared" si="80"/>
        <v>0</v>
      </c>
      <c r="AX108" s="169">
        <f t="shared" si="81"/>
        <v>0</v>
      </c>
      <c r="AY108" s="169">
        <f t="shared" si="95"/>
        <v>0</v>
      </c>
      <c r="AZ108" s="169">
        <f t="shared" si="82"/>
        <v>0</v>
      </c>
      <c r="BA108" s="169">
        <f t="shared" si="83"/>
        <v>0</v>
      </c>
      <c r="BB108" s="169">
        <f t="shared" si="84"/>
        <v>1</v>
      </c>
      <c r="BC108" s="169">
        <f t="shared" si="85"/>
        <v>0</v>
      </c>
      <c r="BD108" s="169">
        <f t="shared" si="86"/>
        <v>1</v>
      </c>
      <c r="BE108" s="169">
        <f t="shared" si="87"/>
        <v>0</v>
      </c>
      <c r="BF108" s="169">
        <f t="shared" si="88"/>
        <v>0</v>
      </c>
      <c r="BG108" s="169">
        <f t="shared" si="89"/>
        <v>0</v>
      </c>
      <c r="BH108" s="169">
        <f t="shared" si="90"/>
        <v>0</v>
      </c>
      <c r="BI108" s="169">
        <f t="shared" si="91"/>
        <v>0</v>
      </c>
      <c r="BJ108" s="169">
        <f t="shared" si="92"/>
        <v>0</v>
      </c>
      <c r="BK108" s="167">
        <f t="shared" si="93"/>
        <v>0</v>
      </c>
      <c r="BL108" s="169">
        <f t="shared" si="96"/>
        <v>0</v>
      </c>
      <c r="BM108" s="169">
        <f t="shared" si="97"/>
        <v>1</v>
      </c>
      <c r="BN108" s="169">
        <f t="shared" si="98"/>
        <v>1</v>
      </c>
      <c r="BO108" s="169">
        <f t="shared" si="99"/>
        <v>0</v>
      </c>
      <c r="BP108" s="36">
        <f t="shared" si="100"/>
        <v>1</v>
      </c>
      <c r="BQ108">
        <f t="shared" si="101"/>
        <v>0</v>
      </c>
      <c r="BR108" s="36">
        <f t="shared" si="102"/>
        <v>0</v>
      </c>
      <c r="BS108" t="e">
        <f t="shared" si="94"/>
        <v>#N/A</v>
      </c>
    </row>
    <row r="109" spans="1:71">
      <c r="A109" s="59">
        <v>284</v>
      </c>
      <c r="B109" s="59">
        <v>162461</v>
      </c>
      <c r="C109" s="160">
        <v>109999998.32181001</v>
      </c>
      <c r="D109" s="59">
        <v>75468940</v>
      </c>
      <c r="E109" s="59">
        <v>75918940</v>
      </c>
      <c r="F109" s="59">
        <v>34081058.321809798</v>
      </c>
      <c r="G109" s="59">
        <v>106.25</v>
      </c>
      <c r="H109" s="59">
        <v>-4124202399.2363501</v>
      </c>
      <c r="I109" s="59">
        <v>0</v>
      </c>
      <c r="J109" s="59">
        <v>0</v>
      </c>
      <c r="K109" s="59">
        <v>0</v>
      </c>
      <c r="L109" s="59">
        <v>415</v>
      </c>
      <c r="M109" s="59">
        <v>706</v>
      </c>
      <c r="N109" s="59">
        <v>0</v>
      </c>
      <c r="O109" s="59">
        <v>403</v>
      </c>
      <c r="P109" s="59">
        <v>0</v>
      </c>
      <c r="Q109" s="59">
        <v>0</v>
      </c>
      <c r="R109" s="59">
        <v>2</v>
      </c>
      <c r="S109" s="59">
        <v>1</v>
      </c>
      <c r="T109" s="59">
        <f t="shared" si="52"/>
        <v>2</v>
      </c>
      <c r="U109" s="59">
        <f t="shared" si="53"/>
        <v>0</v>
      </c>
      <c r="V109" s="59">
        <f t="shared" si="54"/>
        <v>0</v>
      </c>
      <c r="W109" s="59">
        <f t="shared" si="55"/>
        <v>0</v>
      </c>
      <c r="X109" s="59">
        <f t="shared" si="56"/>
        <v>1</v>
      </c>
      <c r="Y109" s="59">
        <f t="shared" si="57"/>
        <v>0</v>
      </c>
      <c r="Z109" s="59">
        <f t="shared" si="58"/>
        <v>0</v>
      </c>
      <c r="AA109" s="59">
        <f t="shared" si="59"/>
        <v>0</v>
      </c>
      <c r="AB109" s="59">
        <f t="shared" si="60"/>
        <v>0</v>
      </c>
      <c r="AC109" s="59">
        <f t="shared" si="61"/>
        <v>0</v>
      </c>
      <c r="AD109" s="166">
        <f t="shared" si="103"/>
        <v>0</v>
      </c>
      <c r="AE109" s="169">
        <f t="shared" si="62"/>
        <v>0</v>
      </c>
      <c r="AF109" s="169">
        <f t="shared" si="63"/>
        <v>0</v>
      </c>
      <c r="AG109" s="169">
        <f t="shared" si="64"/>
        <v>0</v>
      </c>
      <c r="AH109" s="169">
        <f t="shared" si="65"/>
        <v>1</v>
      </c>
      <c r="AI109" s="169">
        <f t="shared" si="66"/>
        <v>0</v>
      </c>
      <c r="AJ109" s="169">
        <f t="shared" si="67"/>
        <v>0</v>
      </c>
      <c r="AK109" s="169">
        <f t="shared" si="68"/>
        <v>0</v>
      </c>
      <c r="AL109" s="169">
        <f t="shared" si="69"/>
        <v>1</v>
      </c>
      <c r="AM109" s="169">
        <f t="shared" si="70"/>
        <v>0</v>
      </c>
      <c r="AN109" s="169">
        <f t="shared" si="71"/>
        <v>0</v>
      </c>
      <c r="AO109" s="169">
        <f t="shared" si="72"/>
        <v>1</v>
      </c>
      <c r="AP109" s="169">
        <f t="shared" si="73"/>
        <v>0</v>
      </c>
      <c r="AQ109" s="169">
        <f t="shared" si="74"/>
        <v>0</v>
      </c>
      <c r="AR109" s="169">
        <f t="shared" si="75"/>
        <v>0</v>
      </c>
      <c r="AS109" s="169">
        <f t="shared" si="76"/>
        <v>0</v>
      </c>
      <c r="AT109" s="169">
        <f t="shared" si="77"/>
        <v>0</v>
      </c>
      <c r="AU109" s="169">
        <f t="shared" si="78"/>
        <v>0</v>
      </c>
      <c r="AV109" s="169">
        <f t="shared" si="79"/>
        <v>1</v>
      </c>
      <c r="AW109" s="169">
        <f t="shared" si="80"/>
        <v>1</v>
      </c>
      <c r="AX109" s="169">
        <f t="shared" si="81"/>
        <v>1</v>
      </c>
      <c r="AY109" s="169">
        <f t="shared" si="95"/>
        <v>0</v>
      </c>
      <c r="AZ109" s="169">
        <f t="shared" si="82"/>
        <v>0</v>
      </c>
      <c r="BA109" s="169">
        <f t="shared" si="83"/>
        <v>1</v>
      </c>
      <c r="BB109" s="169">
        <f t="shared" si="84"/>
        <v>0</v>
      </c>
      <c r="BC109" s="169">
        <f t="shared" si="85"/>
        <v>0</v>
      </c>
      <c r="BD109" s="169">
        <f t="shared" si="86"/>
        <v>1</v>
      </c>
      <c r="BE109" s="169">
        <f t="shared" si="87"/>
        <v>0</v>
      </c>
      <c r="BF109" s="169">
        <f t="shared" si="88"/>
        <v>0</v>
      </c>
      <c r="BG109" s="169">
        <f t="shared" si="89"/>
        <v>1</v>
      </c>
      <c r="BH109" s="169">
        <f t="shared" si="90"/>
        <v>1</v>
      </c>
      <c r="BI109" s="169">
        <f t="shared" si="91"/>
        <v>0</v>
      </c>
      <c r="BJ109" s="169">
        <f t="shared" si="92"/>
        <v>0</v>
      </c>
      <c r="BK109" s="167">
        <f t="shared" si="93"/>
        <v>0</v>
      </c>
      <c r="BL109" s="169">
        <f t="shared" si="96"/>
        <v>0</v>
      </c>
      <c r="BM109" s="169">
        <f t="shared" si="97"/>
        <v>1</v>
      </c>
      <c r="BN109" s="169">
        <f t="shared" si="98"/>
        <v>0</v>
      </c>
      <c r="BO109" s="169">
        <f t="shared" si="99"/>
        <v>1</v>
      </c>
      <c r="BP109" s="36">
        <f t="shared" si="100"/>
        <v>0</v>
      </c>
      <c r="BQ109">
        <f t="shared" si="101"/>
        <v>0</v>
      </c>
      <c r="BR109" s="36">
        <f t="shared" si="102"/>
        <v>2</v>
      </c>
      <c r="BS109" t="e">
        <f t="shared" si="94"/>
        <v>#N/A</v>
      </c>
    </row>
    <row r="110" spans="1:71">
      <c r="A110" s="59">
        <v>240</v>
      </c>
      <c r="B110" s="59">
        <v>151361</v>
      </c>
      <c r="C110" s="160">
        <v>47142856.942147598</v>
      </c>
      <c r="D110" s="59">
        <v>8538571.5</v>
      </c>
      <c r="E110" s="59">
        <v>8538571.5</v>
      </c>
      <c r="F110" s="59">
        <v>38604285.442147598</v>
      </c>
      <c r="G110" s="59">
        <v>107.142857074738</v>
      </c>
      <c r="H110" s="59">
        <v>-3767072554.15031</v>
      </c>
      <c r="I110" s="59">
        <v>0</v>
      </c>
      <c r="J110" s="59">
        <v>0</v>
      </c>
      <c r="K110" s="59">
        <v>0</v>
      </c>
      <c r="L110" s="59">
        <v>101</v>
      </c>
      <c r="M110" s="59">
        <v>0</v>
      </c>
      <c r="N110" s="59">
        <v>0</v>
      </c>
      <c r="O110" s="59">
        <v>0</v>
      </c>
      <c r="P110" s="59">
        <v>0</v>
      </c>
      <c r="Q110" s="59">
        <v>0</v>
      </c>
      <c r="R110" s="59">
        <v>2</v>
      </c>
      <c r="S110" s="59">
        <v>1</v>
      </c>
      <c r="T110" s="59">
        <f t="shared" si="52"/>
        <v>0</v>
      </c>
      <c r="U110" s="59">
        <f t="shared" si="53"/>
        <v>0</v>
      </c>
      <c r="V110" s="59">
        <f t="shared" si="54"/>
        <v>0</v>
      </c>
      <c r="W110" s="59">
        <f t="shared" si="55"/>
        <v>0</v>
      </c>
      <c r="X110" s="59">
        <f t="shared" si="56"/>
        <v>0</v>
      </c>
      <c r="Y110" s="59">
        <f t="shared" si="57"/>
        <v>0</v>
      </c>
      <c r="Z110" s="59">
        <f t="shared" si="58"/>
        <v>0</v>
      </c>
      <c r="AA110" s="59">
        <f t="shared" si="59"/>
        <v>0</v>
      </c>
      <c r="AB110" s="59">
        <f t="shared" si="60"/>
        <v>0</v>
      </c>
      <c r="AC110" s="59">
        <f t="shared" si="61"/>
        <v>0</v>
      </c>
      <c r="AD110" s="166">
        <f t="shared" si="103"/>
        <v>1</v>
      </c>
      <c r="AE110" s="169">
        <f t="shared" si="62"/>
        <v>1</v>
      </c>
      <c r="AF110" s="169">
        <f t="shared" si="63"/>
        <v>0</v>
      </c>
      <c r="AG110" s="169">
        <f t="shared" si="64"/>
        <v>0</v>
      </c>
      <c r="AH110" s="169">
        <f t="shared" si="65"/>
        <v>1</v>
      </c>
      <c r="AI110" s="169">
        <f t="shared" si="66"/>
        <v>0</v>
      </c>
      <c r="AJ110" s="169">
        <f t="shared" si="67"/>
        <v>0</v>
      </c>
      <c r="AK110" s="169">
        <f t="shared" si="68"/>
        <v>0</v>
      </c>
      <c r="AL110" s="169">
        <f t="shared" si="69"/>
        <v>1</v>
      </c>
      <c r="AM110" s="169">
        <f t="shared" si="70"/>
        <v>0</v>
      </c>
      <c r="AN110" s="169">
        <f t="shared" si="71"/>
        <v>0</v>
      </c>
      <c r="AO110" s="169">
        <f t="shared" si="72"/>
        <v>1</v>
      </c>
      <c r="AP110" s="169">
        <f t="shared" si="73"/>
        <v>0</v>
      </c>
      <c r="AQ110" s="169">
        <f t="shared" si="74"/>
        <v>0</v>
      </c>
      <c r="AR110" s="169">
        <f t="shared" si="75"/>
        <v>0</v>
      </c>
      <c r="AS110" s="169">
        <f t="shared" si="76"/>
        <v>0</v>
      </c>
      <c r="AT110" s="169">
        <f t="shared" si="77"/>
        <v>0</v>
      </c>
      <c r="AU110" s="169">
        <f t="shared" si="78"/>
        <v>0</v>
      </c>
      <c r="AV110" s="169">
        <f t="shared" si="79"/>
        <v>1</v>
      </c>
      <c r="AW110" s="169">
        <f t="shared" si="80"/>
        <v>0</v>
      </c>
      <c r="AX110" s="169">
        <f t="shared" si="81"/>
        <v>0</v>
      </c>
      <c r="AY110" s="169">
        <f t="shared" si="95"/>
        <v>0</v>
      </c>
      <c r="AZ110" s="169">
        <f t="shared" si="82"/>
        <v>0</v>
      </c>
      <c r="BA110" s="169">
        <f t="shared" si="83"/>
        <v>0</v>
      </c>
      <c r="BB110" s="169">
        <f t="shared" si="84"/>
        <v>1</v>
      </c>
      <c r="BC110" s="169">
        <f t="shared" si="85"/>
        <v>0</v>
      </c>
      <c r="BD110" s="169">
        <f t="shared" si="86"/>
        <v>1</v>
      </c>
      <c r="BE110" s="169">
        <f t="shared" si="87"/>
        <v>0</v>
      </c>
      <c r="BF110" s="169">
        <f t="shared" si="88"/>
        <v>0</v>
      </c>
      <c r="BG110" s="169">
        <f t="shared" si="89"/>
        <v>0</v>
      </c>
      <c r="BH110" s="169">
        <f t="shared" si="90"/>
        <v>0</v>
      </c>
      <c r="BI110" s="169">
        <f t="shared" si="91"/>
        <v>0</v>
      </c>
      <c r="BJ110" s="169">
        <f t="shared" si="92"/>
        <v>0</v>
      </c>
      <c r="BK110" s="167">
        <f t="shared" si="93"/>
        <v>0</v>
      </c>
      <c r="BL110" s="169">
        <f t="shared" si="96"/>
        <v>0</v>
      </c>
      <c r="BM110" s="169">
        <f t="shared" si="97"/>
        <v>1</v>
      </c>
      <c r="BN110" s="169">
        <f t="shared" si="98"/>
        <v>0</v>
      </c>
      <c r="BO110" s="169">
        <f t="shared" si="99"/>
        <v>1</v>
      </c>
      <c r="BP110" s="36">
        <f t="shared" si="100"/>
        <v>1</v>
      </c>
      <c r="BQ110">
        <f t="shared" si="101"/>
        <v>0</v>
      </c>
      <c r="BR110" s="36">
        <f t="shared" si="102"/>
        <v>0</v>
      </c>
      <c r="BS110" t="e">
        <f t="shared" si="94"/>
        <v>#N/A</v>
      </c>
    </row>
    <row r="111" spans="1:71">
      <c r="A111" s="59">
        <v>62</v>
      </c>
      <c r="B111" s="59">
        <v>17181</v>
      </c>
      <c r="C111" s="160">
        <v>64285716.292809501</v>
      </c>
      <c r="D111" s="59">
        <v>36428571.625</v>
      </c>
      <c r="E111" s="59">
        <v>38214286</v>
      </c>
      <c r="F111" s="59">
        <v>26071430.292809501</v>
      </c>
      <c r="G111" s="59">
        <v>107.142862319946</v>
      </c>
      <c r="H111" s="59">
        <v>-582522029.01057005</v>
      </c>
      <c r="I111" s="59">
        <v>412</v>
      </c>
      <c r="J111" s="59">
        <v>102</v>
      </c>
      <c r="K111" s="59">
        <v>0</v>
      </c>
      <c r="L111" s="59">
        <v>412</v>
      </c>
      <c r="M111" s="59">
        <v>0</v>
      </c>
      <c r="N111" s="59">
        <v>0</v>
      </c>
      <c r="O111" s="59">
        <v>0</v>
      </c>
      <c r="P111" s="59">
        <v>0</v>
      </c>
      <c r="Q111" s="59">
        <v>0</v>
      </c>
      <c r="R111" s="59">
        <v>2</v>
      </c>
      <c r="S111" s="59">
        <v>0</v>
      </c>
      <c r="T111" s="59">
        <f t="shared" si="52"/>
        <v>2</v>
      </c>
      <c r="U111" s="59">
        <f t="shared" si="53"/>
        <v>0</v>
      </c>
      <c r="V111" s="59">
        <f t="shared" si="54"/>
        <v>0</v>
      </c>
      <c r="W111" s="59">
        <f t="shared" si="55"/>
        <v>0</v>
      </c>
      <c r="X111" s="59">
        <f t="shared" si="56"/>
        <v>0</v>
      </c>
      <c r="Y111" s="59">
        <f t="shared" si="57"/>
        <v>0</v>
      </c>
      <c r="Z111" s="59">
        <f t="shared" si="58"/>
        <v>0</v>
      </c>
      <c r="AA111" s="59">
        <f t="shared" si="59"/>
        <v>1</v>
      </c>
      <c r="AB111" s="59">
        <f t="shared" si="60"/>
        <v>0</v>
      </c>
      <c r="AC111" s="59">
        <f t="shared" si="61"/>
        <v>0</v>
      </c>
      <c r="AD111" s="166">
        <f t="shared" si="103"/>
        <v>0</v>
      </c>
      <c r="AE111" s="169">
        <f t="shared" si="62"/>
        <v>0</v>
      </c>
      <c r="AF111" s="169">
        <f t="shared" si="63"/>
        <v>0</v>
      </c>
      <c r="AG111" s="169">
        <f t="shared" si="64"/>
        <v>0</v>
      </c>
      <c r="AH111" s="169">
        <f t="shared" si="65"/>
        <v>1</v>
      </c>
      <c r="AI111" s="169">
        <f t="shared" si="66"/>
        <v>0</v>
      </c>
      <c r="AJ111" s="169">
        <f t="shared" si="67"/>
        <v>0</v>
      </c>
      <c r="AK111" s="169">
        <f t="shared" si="68"/>
        <v>0</v>
      </c>
      <c r="AL111" s="169">
        <f t="shared" si="69"/>
        <v>1</v>
      </c>
      <c r="AM111" s="169">
        <f t="shared" si="70"/>
        <v>0</v>
      </c>
      <c r="AN111" s="169">
        <f t="shared" si="71"/>
        <v>0</v>
      </c>
      <c r="AO111" s="169">
        <f t="shared" si="72"/>
        <v>1</v>
      </c>
      <c r="AP111" s="169">
        <f t="shared" si="73"/>
        <v>0</v>
      </c>
      <c r="AQ111" s="169">
        <f t="shared" si="74"/>
        <v>0</v>
      </c>
      <c r="AR111" s="169">
        <f t="shared" si="75"/>
        <v>0</v>
      </c>
      <c r="AS111" s="169">
        <f t="shared" si="76"/>
        <v>0</v>
      </c>
      <c r="AT111" s="169">
        <f t="shared" si="77"/>
        <v>0</v>
      </c>
      <c r="AU111" s="169">
        <f t="shared" si="78"/>
        <v>0</v>
      </c>
      <c r="AV111" s="169">
        <f t="shared" si="79"/>
        <v>1</v>
      </c>
      <c r="AW111" s="169">
        <f t="shared" si="80"/>
        <v>1</v>
      </c>
      <c r="AX111" s="169">
        <f t="shared" si="81"/>
        <v>1</v>
      </c>
      <c r="AY111" s="169">
        <f t="shared" si="95"/>
        <v>0</v>
      </c>
      <c r="AZ111" s="169">
        <f t="shared" si="82"/>
        <v>0</v>
      </c>
      <c r="BA111" s="169">
        <f t="shared" si="83"/>
        <v>0</v>
      </c>
      <c r="BB111" s="169">
        <f t="shared" si="84"/>
        <v>1</v>
      </c>
      <c r="BC111" s="169">
        <f t="shared" si="85"/>
        <v>1</v>
      </c>
      <c r="BD111" s="169">
        <f t="shared" si="86"/>
        <v>0</v>
      </c>
      <c r="BE111" s="169">
        <f t="shared" si="87"/>
        <v>0</v>
      </c>
      <c r="BF111" s="169">
        <f t="shared" si="88"/>
        <v>0</v>
      </c>
      <c r="BG111" s="169">
        <f t="shared" si="89"/>
        <v>0</v>
      </c>
      <c r="BH111" s="169">
        <f t="shared" si="90"/>
        <v>0</v>
      </c>
      <c r="BI111" s="169">
        <f t="shared" si="91"/>
        <v>0</v>
      </c>
      <c r="BJ111" s="169">
        <f t="shared" si="92"/>
        <v>2</v>
      </c>
      <c r="BK111" s="167">
        <f t="shared" si="93"/>
        <v>0</v>
      </c>
      <c r="BL111" s="169">
        <f t="shared" si="96"/>
        <v>0</v>
      </c>
      <c r="BM111" s="169">
        <f t="shared" si="97"/>
        <v>1</v>
      </c>
      <c r="BN111" s="169">
        <f t="shared" si="98"/>
        <v>1</v>
      </c>
      <c r="BO111" s="169">
        <f t="shared" si="99"/>
        <v>0</v>
      </c>
      <c r="BP111" s="36">
        <f t="shared" si="100"/>
        <v>0</v>
      </c>
      <c r="BQ111">
        <f t="shared" si="101"/>
        <v>0</v>
      </c>
      <c r="BR111" s="36">
        <f t="shared" si="102"/>
        <v>2</v>
      </c>
      <c r="BS111" t="e">
        <f t="shared" si="94"/>
        <v>#N/A</v>
      </c>
    </row>
    <row r="112" spans="1:71">
      <c r="A112" s="59">
        <v>69</v>
      </c>
      <c r="B112" s="59">
        <v>19191</v>
      </c>
      <c r="C112" s="160">
        <v>10714285.6686699</v>
      </c>
      <c r="D112" s="59">
        <v>3678571.5</v>
      </c>
      <c r="E112" s="59">
        <v>3678571.5</v>
      </c>
      <c r="F112" s="59">
        <v>7035714.1686699102</v>
      </c>
      <c r="G112" s="59">
        <v>114.28571319580099</v>
      </c>
      <c r="H112" s="59">
        <v>-676651779.86371303</v>
      </c>
      <c r="I112" s="59">
        <v>0</v>
      </c>
      <c r="J112" s="59">
        <v>0</v>
      </c>
      <c r="K112" s="59">
        <v>0</v>
      </c>
      <c r="L112" s="59">
        <v>102</v>
      </c>
      <c r="M112" s="59">
        <v>0</v>
      </c>
      <c r="N112" s="59">
        <v>0</v>
      </c>
      <c r="O112" s="59">
        <v>0</v>
      </c>
      <c r="P112" s="59">
        <v>0</v>
      </c>
      <c r="Q112" s="59">
        <v>0</v>
      </c>
      <c r="R112" s="59">
        <v>2</v>
      </c>
      <c r="S112" s="59">
        <v>0</v>
      </c>
      <c r="T112" s="59">
        <f t="shared" si="52"/>
        <v>0</v>
      </c>
      <c r="U112" s="59">
        <f t="shared" si="53"/>
        <v>0</v>
      </c>
      <c r="V112" s="59">
        <f t="shared" si="54"/>
        <v>1</v>
      </c>
      <c r="W112" s="59">
        <f t="shared" si="55"/>
        <v>0</v>
      </c>
      <c r="X112" s="59">
        <f t="shared" si="56"/>
        <v>0</v>
      </c>
      <c r="Y112" s="59">
        <f t="shared" si="57"/>
        <v>0</v>
      </c>
      <c r="Z112" s="59">
        <f t="shared" si="58"/>
        <v>0</v>
      </c>
      <c r="AA112" s="59">
        <f t="shared" si="59"/>
        <v>0</v>
      </c>
      <c r="AB112" s="59">
        <f t="shared" si="60"/>
        <v>0</v>
      </c>
      <c r="AC112" s="59">
        <f t="shared" si="61"/>
        <v>0</v>
      </c>
      <c r="AD112" s="166">
        <f t="shared" si="103"/>
        <v>0</v>
      </c>
      <c r="AE112" s="169">
        <f t="shared" si="62"/>
        <v>0</v>
      </c>
      <c r="AF112" s="169">
        <f t="shared" si="63"/>
        <v>0</v>
      </c>
      <c r="AG112" s="169">
        <f t="shared" si="64"/>
        <v>0</v>
      </c>
      <c r="AH112" s="169">
        <f t="shared" si="65"/>
        <v>1</v>
      </c>
      <c r="AI112" s="169">
        <f t="shared" si="66"/>
        <v>0</v>
      </c>
      <c r="AJ112" s="169">
        <f t="shared" si="67"/>
        <v>0</v>
      </c>
      <c r="AK112" s="169">
        <f t="shared" si="68"/>
        <v>0</v>
      </c>
      <c r="AL112" s="169">
        <f t="shared" si="69"/>
        <v>1</v>
      </c>
      <c r="AM112" s="169">
        <f t="shared" si="70"/>
        <v>1</v>
      </c>
      <c r="AN112" s="169">
        <f t="shared" si="71"/>
        <v>0</v>
      </c>
      <c r="AO112" s="169">
        <f t="shared" si="72"/>
        <v>1</v>
      </c>
      <c r="AP112" s="169">
        <f t="shared" si="73"/>
        <v>0</v>
      </c>
      <c r="AQ112" s="169">
        <f t="shared" si="74"/>
        <v>1</v>
      </c>
      <c r="AR112" s="169">
        <f t="shared" si="75"/>
        <v>0</v>
      </c>
      <c r="AS112" s="169">
        <f t="shared" si="76"/>
        <v>0</v>
      </c>
      <c r="AT112" s="169">
        <f t="shared" si="77"/>
        <v>0</v>
      </c>
      <c r="AU112" s="169">
        <f t="shared" si="78"/>
        <v>0</v>
      </c>
      <c r="AV112" s="169">
        <f t="shared" si="79"/>
        <v>1</v>
      </c>
      <c r="AW112" s="169">
        <f t="shared" si="80"/>
        <v>0</v>
      </c>
      <c r="AX112" s="169">
        <f t="shared" si="81"/>
        <v>0</v>
      </c>
      <c r="AY112" s="169">
        <f t="shared" si="95"/>
        <v>0</v>
      </c>
      <c r="AZ112" s="169">
        <f t="shared" si="82"/>
        <v>0</v>
      </c>
      <c r="BA112" s="169">
        <f t="shared" si="83"/>
        <v>0</v>
      </c>
      <c r="BB112" s="169">
        <f t="shared" si="84"/>
        <v>1</v>
      </c>
      <c r="BC112" s="169">
        <f t="shared" si="85"/>
        <v>0</v>
      </c>
      <c r="BD112" s="169">
        <f t="shared" si="86"/>
        <v>1</v>
      </c>
      <c r="BE112" s="169">
        <f t="shared" si="87"/>
        <v>0</v>
      </c>
      <c r="BF112" s="169">
        <f t="shared" si="88"/>
        <v>0</v>
      </c>
      <c r="BG112" s="169">
        <f t="shared" si="89"/>
        <v>0</v>
      </c>
      <c r="BH112" s="169">
        <f t="shared" si="90"/>
        <v>0</v>
      </c>
      <c r="BI112" s="169">
        <f t="shared" si="91"/>
        <v>0</v>
      </c>
      <c r="BJ112" s="169">
        <f t="shared" si="92"/>
        <v>0</v>
      </c>
      <c r="BK112" s="167">
        <f t="shared" si="93"/>
        <v>0</v>
      </c>
      <c r="BL112" s="169">
        <f t="shared" si="96"/>
        <v>0</v>
      </c>
      <c r="BM112" s="169">
        <f t="shared" si="97"/>
        <v>1</v>
      </c>
      <c r="BN112" s="169">
        <f t="shared" si="98"/>
        <v>1</v>
      </c>
      <c r="BO112" s="169">
        <f t="shared" si="99"/>
        <v>0</v>
      </c>
      <c r="BP112" s="36">
        <f t="shared" si="100"/>
        <v>0</v>
      </c>
      <c r="BQ112">
        <f t="shared" si="101"/>
        <v>0</v>
      </c>
      <c r="BR112" s="36">
        <f t="shared" si="102"/>
        <v>0</v>
      </c>
      <c r="BS112" t="e">
        <f t="shared" si="94"/>
        <v>#N/A</v>
      </c>
    </row>
    <row r="113" spans="1:71">
      <c r="A113" s="59">
        <v>175</v>
      </c>
      <c r="B113" s="59">
        <v>122241</v>
      </c>
      <c r="C113" s="160">
        <v>11710714.2358562</v>
      </c>
      <c r="D113" s="59">
        <v>30392857.5</v>
      </c>
      <c r="E113" s="59">
        <v>32964286</v>
      </c>
      <c r="F113" s="59">
        <v>-21253571.764143799</v>
      </c>
      <c r="G113" s="59">
        <v>114.28571319580099</v>
      </c>
      <c r="H113" s="59">
        <v>-2672683587.2351298</v>
      </c>
      <c r="I113" s="59">
        <v>0</v>
      </c>
      <c r="J113" s="59">
        <v>0</v>
      </c>
      <c r="K113" s="59">
        <v>0</v>
      </c>
      <c r="L113" s="59">
        <v>403</v>
      </c>
      <c r="M113" s="59">
        <v>406</v>
      </c>
      <c r="N113" s="59">
        <v>0</v>
      </c>
      <c r="O113" s="59">
        <v>0</v>
      </c>
      <c r="P113" s="59">
        <v>0</v>
      </c>
      <c r="Q113" s="59">
        <v>0</v>
      </c>
      <c r="R113" s="59">
        <v>2</v>
      </c>
      <c r="S113" s="59">
        <v>1</v>
      </c>
      <c r="T113" s="59">
        <f t="shared" si="52"/>
        <v>1</v>
      </c>
      <c r="U113" s="59">
        <f t="shared" si="53"/>
        <v>0</v>
      </c>
      <c r="V113" s="59">
        <f t="shared" si="54"/>
        <v>0</v>
      </c>
      <c r="W113" s="59">
        <f t="shared" si="55"/>
        <v>1</v>
      </c>
      <c r="X113" s="59">
        <f t="shared" si="56"/>
        <v>0</v>
      </c>
      <c r="Y113" s="59">
        <f t="shared" si="57"/>
        <v>0</v>
      </c>
      <c r="Z113" s="59">
        <f t="shared" si="58"/>
        <v>0</v>
      </c>
      <c r="AA113" s="59">
        <f t="shared" si="59"/>
        <v>0</v>
      </c>
      <c r="AB113" s="59">
        <f t="shared" si="60"/>
        <v>0</v>
      </c>
      <c r="AC113" s="59">
        <f t="shared" si="61"/>
        <v>0</v>
      </c>
      <c r="AD113" s="166">
        <f t="shared" si="103"/>
        <v>0</v>
      </c>
      <c r="AE113" s="169">
        <f t="shared" si="62"/>
        <v>0</v>
      </c>
      <c r="AF113" s="169">
        <f t="shared" si="63"/>
        <v>0</v>
      </c>
      <c r="AG113" s="169">
        <f t="shared" si="64"/>
        <v>0</v>
      </c>
      <c r="AH113" s="169">
        <f t="shared" si="65"/>
        <v>1</v>
      </c>
      <c r="AI113" s="169">
        <f t="shared" si="66"/>
        <v>0</v>
      </c>
      <c r="AJ113" s="169">
        <f t="shared" si="67"/>
        <v>0</v>
      </c>
      <c r="AK113" s="169">
        <f t="shared" si="68"/>
        <v>0</v>
      </c>
      <c r="AL113" s="169">
        <f t="shared" si="69"/>
        <v>1</v>
      </c>
      <c r="AM113" s="169">
        <f t="shared" si="70"/>
        <v>0</v>
      </c>
      <c r="AN113" s="169">
        <f t="shared" si="71"/>
        <v>0</v>
      </c>
      <c r="AO113" s="169">
        <f t="shared" si="72"/>
        <v>1</v>
      </c>
      <c r="AP113" s="169">
        <f t="shared" si="73"/>
        <v>0</v>
      </c>
      <c r="AQ113" s="169">
        <f t="shared" si="74"/>
        <v>0</v>
      </c>
      <c r="AR113" s="169">
        <f t="shared" si="75"/>
        <v>0</v>
      </c>
      <c r="AS113" s="169">
        <f t="shared" si="76"/>
        <v>0</v>
      </c>
      <c r="AT113" s="169">
        <f t="shared" si="77"/>
        <v>0</v>
      </c>
      <c r="AU113" s="169">
        <f t="shared" si="78"/>
        <v>0</v>
      </c>
      <c r="AV113" s="169">
        <f t="shared" si="79"/>
        <v>1</v>
      </c>
      <c r="AW113" s="169">
        <f t="shared" si="80"/>
        <v>1</v>
      </c>
      <c r="AX113" s="169">
        <f t="shared" si="81"/>
        <v>0</v>
      </c>
      <c r="AY113" s="169">
        <f t="shared" si="95"/>
        <v>1</v>
      </c>
      <c r="AZ113" s="169">
        <f t="shared" si="82"/>
        <v>0</v>
      </c>
      <c r="BA113" s="169">
        <f t="shared" si="83"/>
        <v>0</v>
      </c>
      <c r="BB113" s="169">
        <f t="shared" si="84"/>
        <v>1</v>
      </c>
      <c r="BC113" s="169">
        <f t="shared" si="85"/>
        <v>1</v>
      </c>
      <c r="BD113" s="169">
        <f t="shared" si="86"/>
        <v>0</v>
      </c>
      <c r="BE113" s="169">
        <f t="shared" si="87"/>
        <v>0</v>
      </c>
      <c r="BF113" s="169">
        <f t="shared" si="88"/>
        <v>0</v>
      </c>
      <c r="BG113" s="169">
        <f t="shared" si="89"/>
        <v>1</v>
      </c>
      <c r="BH113" s="169">
        <f t="shared" si="90"/>
        <v>0</v>
      </c>
      <c r="BI113" s="169">
        <f t="shared" si="91"/>
        <v>0</v>
      </c>
      <c r="BJ113" s="169">
        <f t="shared" si="92"/>
        <v>0</v>
      </c>
      <c r="BK113" s="167">
        <f t="shared" si="93"/>
        <v>0</v>
      </c>
      <c r="BL113" s="169">
        <f t="shared" si="96"/>
        <v>0</v>
      </c>
      <c r="BM113" s="169">
        <f t="shared" si="97"/>
        <v>1</v>
      </c>
      <c r="BN113" s="169">
        <f t="shared" si="98"/>
        <v>0</v>
      </c>
      <c r="BO113" s="169">
        <f t="shared" si="99"/>
        <v>1</v>
      </c>
      <c r="BP113" s="36">
        <f t="shared" si="100"/>
        <v>0</v>
      </c>
      <c r="BQ113">
        <f t="shared" si="101"/>
        <v>0</v>
      </c>
      <c r="BR113" s="36">
        <f t="shared" si="102"/>
        <v>1</v>
      </c>
      <c r="BS113" t="e">
        <f t="shared" si="94"/>
        <v>#N/A</v>
      </c>
    </row>
    <row r="114" spans="1:71">
      <c r="A114" s="59">
        <v>401</v>
      </c>
      <c r="B114" s="59">
        <v>231401</v>
      </c>
      <c r="C114" s="160">
        <v>143081634.142508</v>
      </c>
      <c r="D114" s="59">
        <v>80000001.5</v>
      </c>
      <c r="E114" s="59">
        <v>82571430</v>
      </c>
      <c r="F114" s="59">
        <v>60510204.142507702</v>
      </c>
      <c r="G114" s="59">
        <v>114.28571319580099</v>
      </c>
      <c r="H114" s="59">
        <v>-6197929907.8975401</v>
      </c>
      <c r="I114" s="59">
        <v>0</v>
      </c>
      <c r="J114" s="59">
        <v>0</v>
      </c>
      <c r="K114" s="59">
        <v>0</v>
      </c>
      <c r="L114" s="59">
        <v>402</v>
      </c>
      <c r="M114" s="59">
        <v>0</v>
      </c>
      <c r="N114" s="59">
        <v>0</v>
      </c>
      <c r="O114" s="59">
        <v>0</v>
      </c>
      <c r="P114" s="59">
        <v>0</v>
      </c>
      <c r="Q114" s="59">
        <v>0</v>
      </c>
      <c r="R114" s="59">
        <v>1</v>
      </c>
      <c r="S114" s="59">
        <v>0</v>
      </c>
      <c r="T114" s="59">
        <f t="shared" si="52"/>
        <v>1</v>
      </c>
      <c r="U114" s="59">
        <f t="shared" si="53"/>
        <v>0</v>
      </c>
      <c r="V114" s="59">
        <f t="shared" si="54"/>
        <v>0</v>
      </c>
      <c r="W114" s="59">
        <f t="shared" si="55"/>
        <v>0</v>
      </c>
      <c r="X114" s="59">
        <f t="shared" si="56"/>
        <v>0</v>
      </c>
      <c r="Y114" s="59">
        <f t="shared" si="57"/>
        <v>0</v>
      </c>
      <c r="Z114" s="59">
        <f t="shared" si="58"/>
        <v>0</v>
      </c>
      <c r="AA114" s="59">
        <f t="shared" si="59"/>
        <v>0</v>
      </c>
      <c r="AB114" s="59">
        <f t="shared" si="60"/>
        <v>0</v>
      </c>
      <c r="AC114" s="59">
        <f t="shared" si="61"/>
        <v>0</v>
      </c>
      <c r="AD114" s="166">
        <f t="shared" si="103"/>
        <v>0</v>
      </c>
      <c r="AE114" s="169">
        <f t="shared" si="62"/>
        <v>0</v>
      </c>
      <c r="AF114" s="169">
        <f t="shared" si="63"/>
        <v>0</v>
      </c>
      <c r="AG114" s="169">
        <f t="shared" si="64"/>
        <v>0</v>
      </c>
      <c r="AH114" s="169">
        <f t="shared" si="65"/>
        <v>1</v>
      </c>
      <c r="AI114" s="169">
        <f t="shared" si="66"/>
        <v>0</v>
      </c>
      <c r="AJ114" s="169">
        <f t="shared" si="67"/>
        <v>0</v>
      </c>
      <c r="AK114" s="169">
        <f t="shared" si="68"/>
        <v>0</v>
      </c>
      <c r="AL114" s="169">
        <f t="shared" si="69"/>
        <v>1</v>
      </c>
      <c r="AM114" s="169">
        <f t="shared" si="70"/>
        <v>0</v>
      </c>
      <c r="AN114" s="169">
        <f t="shared" si="71"/>
        <v>0</v>
      </c>
      <c r="AO114" s="169">
        <f t="shared" si="72"/>
        <v>1</v>
      </c>
      <c r="AP114" s="169">
        <f t="shared" si="73"/>
        <v>0</v>
      </c>
      <c r="AQ114" s="169">
        <f t="shared" si="74"/>
        <v>0</v>
      </c>
      <c r="AR114" s="169">
        <f t="shared" si="75"/>
        <v>0</v>
      </c>
      <c r="AS114" s="169">
        <f t="shared" si="76"/>
        <v>0</v>
      </c>
      <c r="AT114" s="169">
        <f t="shared" si="77"/>
        <v>0</v>
      </c>
      <c r="AU114" s="169">
        <f t="shared" si="78"/>
        <v>0</v>
      </c>
      <c r="AV114" s="169">
        <f t="shared" si="79"/>
        <v>1</v>
      </c>
      <c r="AW114" s="169">
        <f t="shared" si="80"/>
        <v>1</v>
      </c>
      <c r="AX114" s="169">
        <f t="shared" si="81"/>
        <v>0</v>
      </c>
      <c r="AY114" s="169">
        <f t="shared" si="95"/>
        <v>1</v>
      </c>
      <c r="AZ114" s="169">
        <f t="shared" si="82"/>
        <v>0</v>
      </c>
      <c r="BA114" s="169">
        <f t="shared" si="83"/>
        <v>0</v>
      </c>
      <c r="BB114" s="169">
        <f t="shared" si="84"/>
        <v>1</v>
      </c>
      <c r="BC114" s="169">
        <f t="shared" si="85"/>
        <v>0</v>
      </c>
      <c r="BD114" s="169">
        <f t="shared" si="86"/>
        <v>1</v>
      </c>
      <c r="BE114" s="169">
        <f t="shared" si="87"/>
        <v>0</v>
      </c>
      <c r="BF114" s="169">
        <f t="shared" si="88"/>
        <v>0</v>
      </c>
      <c r="BG114" s="169">
        <f t="shared" si="89"/>
        <v>0</v>
      </c>
      <c r="BH114" s="169">
        <f t="shared" si="90"/>
        <v>0</v>
      </c>
      <c r="BI114" s="169">
        <f t="shared" si="91"/>
        <v>0</v>
      </c>
      <c r="BJ114" s="169">
        <f t="shared" si="92"/>
        <v>0</v>
      </c>
      <c r="BK114" s="167">
        <f t="shared" si="93"/>
        <v>1</v>
      </c>
      <c r="BL114" s="169">
        <f t="shared" si="96"/>
        <v>1</v>
      </c>
      <c r="BM114" s="169">
        <f t="shared" si="97"/>
        <v>0</v>
      </c>
      <c r="BN114" s="169">
        <f t="shared" si="98"/>
        <v>1</v>
      </c>
      <c r="BO114" s="169">
        <f t="shared" si="99"/>
        <v>0</v>
      </c>
      <c r="BP114" s="36">
        <f t="shared" si="100"/>
        <v>0</v>
      </c>
      <c r="BQ114">
        <f t="shared" si="101"/>
        <v>0</v>
      </c>
      <c r="BR114" s="36">
        <f t="shared" si="102"/>
        <v>1</v>
      </c>
      <c r="BS114" t="e">
        <f t="shared" si="94"/>
        <v>#N/A</v>
      </c>
    </row>
    <row r="115" spans="1:71">
      <c r="A115" s="59">
        <v>117</v>
      </c>
      <c r="B115" s="59">
        <v>25192</v>
      </c>
      <c r="C115" s="160">
        <v>54285715.980594702</v>
      </c>
      <c r="D115" s="59">
        <v>23458334</v>
      </c>
      <c r="E115" s="59">
        <v>23458334</v>
      </c>
      <c r="F115" s="59">
        <v>30827381.980594698</v>
      </c>
      <c r="G115" s="59">
        <v>114.28571891784701</v>
      </c>
      <c r="H115" s="59">
        <v>-1835253944.2346699</v>
      </c>
      <c r="I115" s="59">
        <v>0</v>
      </c>
      <c r="J115" s="59">
        <v>0</v>
      </c>
      <c r="K115" s="59">
        <v>0</v>
      </c>
      <c r="L115" s="59">
        <v>406</v>
      </c>
      <c r="M115" s="59">
        <v>0</v>
      </c>
      <c r="N115" s="59">
        <v>0</v>
      </c>
      <c r="O115" s="59">
        <v>403</v>
      </c>
      <c r="P115" s="59">
        <v>0</v>
      </c>
      <c r="Q115" s="59">
        <v>0</v>
      </c>
      <c r="R115" s="59">
        <v>2</v>
      </c>
      <c r="S115" s="59">
        <v>0</v>
      </c>
      <c r="T115" s="59">
        <f t="shared" si="52"/>
        <v>2</v>
      </c>
      <c r="U115" s="59">
        <f t="shared" si="53"/>
        <v>0</v>
      </c>
      <c r="V115" s="59">
        <f t="shared" si="54"/>
        <v>0</v>
      </c>
      <c r="W115" s="59">
        <f t="shared" si="55"/>
        <v>0</v>
      </c>
      <c r="X115" s="59">
        <f t="shared" si="56"/>
        <v>0</v>
      </c>
      <c r="Y115" s="59">
        <f t="shared" si="57"/>
        <v>0</v>
      </c>
      <c r="Z115" s="59">
        <f t="shared" si="58"/>
        <v>0</v>
      </c>
      <c r="AA115" s="59">
        <f t="shared" si="59"/>
        <v>0</v>
      </c>
      <c r="AB115" s="59">
        <f t="shared" si="60"/>
        <v>0</v>
      </c>
      <c r="AC115" s="59">
        <f t="shared" si="61"/>
        <v>0</v>
      </c>
      <c r="AD115" s="166">
        <f t="shared" si="103"/>
        <v>0</v>
      </c>
      <c r="AE115" s="169">
        <f t="shared" si="62"/>
        <v>0</v>
      </c>
      <c r="AF115" s="169">
        <f t="shared" si="63"/>
        <v>0</v>
      </c>
      <c r="AG115" s="169">
        <f t="shared" si="64"/>
        <v>0</v>
      </c>
      <c r="AH115" s="169">
        <f t="shared" si="65"/>
        <v>1</v>
      </c>
      <c r="AI115" s="169">
        <f t="shared" si="66"/>
        <v>0</v>
      </c>
      <c r="AJ115" s="169">
        <f t="shared" si="67"/>
        <v>0</v>
      </c>
      <c r="AK115" s="169">
        <f t="shared" si="68"/>
        <v>0</v>
      </c>
      <c r="AL115" s="169">
        <f t="shared" si="69"/>
        <v>1</v>
      </c>
      <c r="AM115" s="169">
        <f t="shared" si="70"/>
        <v>0</v>
      </c>
      <c r="AN115" s="169">
        <f t="shared" si="71"/>
        <v>0</v>
      </c>
      <c r="AO115" s="169">
        <f t="shared" si="72"/>
        <v>1</v>
      </c>
      <c r="AP115" s="169">
        <f t="shared" si="73"/>
        <v>0</v>
      </c>
      <c r="AQ115" s="169">
        <f t="shared" si="74"/>
        <v>0</v>
      </c>
      <c r="AR115" s="169">
        <f t="shared" si="75"/>
        <v>0</v>
      </c>
      <c r="AS115" s="169">
        <f t="shared" si="76"/>
        <v>0</v>
      </c>
      <c r="AT115" s="169">
        <f t="shared" si="77"/>
        <v>0</v>
      </c>
      <c r="AU115" s="169">
        <f t="shared" si="78"/>
        <v>0</v>
      </c>
      <c r="AV115" s="169">
        <f t="shared" si="79"/>
        <v>1</v>
      </c>
      <c r="AW115" s="169">
        <f t="shared" si="80"/>
        <v>1</v>
      </c>
      <c r="AX115" s="169">
        <f t="shared" si="81"/>
        <v>1</v>
      </c>
      <c r="AY115" s="169">
        <f t="shared" si="95"/>
        <v>0</v>
      </c>
      <c r="AZ115" s="169">
        <f t="shared" si="82"/>
        <v>0</v>
      </c>
      <c r="BA115" s="169">
        <f t="shared" si="83"/>
        <v>0</v>
      </c>
      <c r="BB115" s="169">
        <f t="shared" si="84"/>
        <v>1</v>
      </c>
      <c r="BC115" s="169">
        <f t="shared" si="85"/>
        <v>0</v>
      </c>
      <c r="BD115" s="169">
        <f t="shared" si="86"/>
        <v>1</v>
      </c>
      <c r="BE115" s="169">
        <f t="shared" si="87"/>
        <v>1</v>
      </c>
      <c r="BF115" s="169">
        <f t="shared" si="88"/>
        <v>0</v>
      </c>
      <c r="BG115" s="169">
        <f t="shared" si="89"/>
        <v>1</v>
      </c>
      <c r="BH115" s="169">
        <f t="shared" si="90"/>
        <v>0</v>
      </c>
      <c r="BI115" s="169">
        <f t="shared" si="91"/>
        <v>0</v>
      </c>
      <c r="BJ115" s="169">
        <f t="shared" si="92"/>
        <v>0</v>
      </c>
      <c r="BK115" s="167">
        <f t="shared" si="93"/>
        <v>0</v>
      </c>
      <c r="BL115" s="169">
        <f t="shared" si="96"/>
        <v>0</v>
      </c>
      <c r="BM115" s="169">
        <f t="shared" si="97"/>
        <v>1</v>
      </c>
      <c r="BN115" s="169">
        <f t="shared" si="98"/>
        <v>1</v>
      </c>
      <c r="BO115" s="169">
        <f t="shared" si="99"/>
        <v>0</v>
      </c>
      <c r="BP115" s="36">
        <f t="shared" si="100"/>
        <v>0</v>
      </c>
      <c r="BQ115">
        <f t="shared" si="101"/>
        <v>0</v>
      </c>
      <c r="BR115" s="36">
        <f t="shared" si="102"/>
        <v>2</v>
      </c>
      <c r="BS115" t="e">
        <f t="shared" si="94"/>
        <v>#N/A</v>
      </c>
    </row>
    <row r="116" spans="1:71">
      <c r="A116" s="59">
        <v>421</v>
      </c>
      <c r="B116" s="59">
        <v>241211</v>
      </c>
      <c r="C116" s="160">
        <v>14435042.0714883</v>
      </c>
      <c r="D116" s="59">
        <v>1966152.25</v>
      </c>
      <c r="E116" s="59">
        <v>1966152.25</v>
      </c>
      <c r="F116" s="59">
        <v>12468889.8214883</v>
      </c>
      <c r="G116" s="59">
        <v>114.484817504883</v>
      </c>
      <c r="H116" s="59">
        <v>-6590063883.4658098</v>
      </c>
      <c r="I116" s="59">
        <v>0</v>
      </c>
      <c r="J116" s="59">
        <v>0</v>
      </c>
      <c r="K116" s="59">
        <v>0</v>
      </c>
      <c r="L116" s="59">
        <v>101</v>
      </c>
      <c r="M116" s="59">
        <v>0</v>
      </c>
      <c r="N116" s="59">
        <v>0</v>
      </c>
      <c r="O116" s="59">
        <v>0</v>
      </c>
      <c r="P116" s="59">
        <v>0</v>
      </c>
      <c r="Q116" s="59">
        <v>0</v>
      </c>
      <c r="R116" s="59">
        <v>1</v>
      </c>
      <c r="S116" s="59">
        <v>0</v>
      </c>
      <c r="T116" s="59">
        <f t="shared" si="52"/>
        <v>0</v>
      </c>
      <c r="U116" s="59">
        <f t="shared" si="53"/>
        <v>0</v>
      </c>
      <c r="V116" s="59">
        <f t="shared" si="54"/>
        <v>0</v>
      </c>
      <c r="W116" s="59">
        <f t="shared" si="55"/>
        <v>0</v>
      </c>
      <c r="X116" s="59">
        <f t="shared" si="56"/>
        <v>0</v>
      </c>
      <c r="Y116" s="59">
        <f t="shared" si="57"/>
        <v>0</v>
      </c>
      <c r="Z116" s="59">
        <f t="shared" si="58"/>
        <v>0</v>
      </c>
      <c r="AA116" s="59">
        <f t="shared" si="59"/>
        <v>0</v>
      </c>
      <c r="AB116" s="59">
        <f t="shared" si="60"/>
        <v>0</v>
      </c>
      <c r="AC116" s="59">
        <f t="shared" si="61"/>
        <v>0</v>
      </c>
      <c r="AD116" s="166">
        <f t="shared" si="103"/>
        <v>1</v>
      </c>
      <c r="AE116" s="169">
        <f t="shared" si="62"/>
        <v>1</v>
      </c>
      <c r="AF116" s="169">
        <f t="shared" si="63"/>
        <v>0</v>
      </c>
      <c r="AG116" s="169">
        <f t="shared" si="64"/>
        <v>0</v>
      </c>
      <c r="AH116" s="169">
        <f t="shared" si="65"/>
        <v>1</v>
      </c>
      <c r="AI116" s="169">
        <f t="shared" si="66"/>
        <v>0</v>
      </c>
      <c r="AJ116" s="169">
        <f t="shared" si="67"/>
        <v>0</v>
      </c>
      <c r="AK116" s="169">
        <f t="shared" si="68"/>
        <v>0</v>
      </c>
      <c r="AL116" s="169">
        <f t="shared" si="69"/>
        <v>1</v>
      </c>
      <c r="AM116" s="169">
        <f t="shared" si="70"/>
        <v>0</v>
      </c>
      <c r="AN116" s="169">
        <f t="shared" si="71"/>
        <v>0</v>
      </c>
      <c r="AO116" s="169">
        <f t="shared" si="72"/>
        <v>1</v>
      </c>
      <c r="AP116" s="169">
        <f t="shared" si="73"/>
        <v>0</v>
      </c>
      <c r="AQ116" s="169">
        <f t="shared" si="74"/>
        <v>0</v>
      </c>
      <c r="AR116" s="169">
        <f t="shared" si="75"/>
        <v>0</v>
      </c>
      <c r="AS116" s="169">
        <f t="shared" si="76"/>
        <v>0</v>
      </c>
      <c r="AT116" s="169">
        <f t="shared" si="77"/>
        <v>0</v>
      </c>
      <c r="AU116" s="169">
        <f t="shared" si="78"/>
        <v>0</v>
      </c>
      <c r="AV116" s="169">
        <f t="shared" si="79"/>
        <v>1</v>
      </c>
      <c r="AW116" s="169">
        <f t="shared" si="80"/>
        <v>0</v>
      </c>
      <c r="AX116" s="169">
        <f t="shared" si="81"/>
        <v>0</v>
      </c>
      <c r="AY116" s="169">
        <f t="shared" si="95"/>
        <v>0</v>
      </c>
      <c r="AZ116" s="169">
        <f t="shared" si="82"/>
        <v>0</v>
      </c>
      <c r="BA116" s="169">
        <f t="shared" si="83"/>
        <v>0</v>
      </c>
      <c r="BB116" s="169">
        <f t="shared" si="84"/>
        <v>1</v>
      </c>
      <c r="BC116" s="169">
        <f t="shared" si="85"/>
        <v>0</v>
      </c>
      <c r="BD116" s="169">
        <f t="shared" si="86"/>
        <v>1</v>
      </c>
      <c r="BE116" s="169">
        <f t="shared" si="87"/>
        <v>0</v>
      </c>
      <c r="BF116" s="169">
        <f t="shared" si="88"/>
        <v>0</v>
      </c>
      <c r="BG116" s="169">
        <f t="shared" si="89"/>
        <v>0</v>
      </c>
      <c r="BH116" s="169">
        <f t="shared" si="90"/>
        <v>0</v>
      </c>
      <c r="BI116" s="169">
        <f t="shared" si="91"/>
        <v>0</v>
      </c>
      <c r="BJ116" s="169">
        <f t="shared" si="92"/>
        <v>0</v>
      </c>
      <c r="BK116" s="167">
        <f t="shared" si="93"/>
        <v>0</v>
      </c>
      <c r="BL116" s="169">
        <f t="shared" si="96"/>
        <v>1</v>
      </c>
      <c r="BM116" s="169">
        <f t="shared" si="97"/>
        <v>0</v>
      </c>
      <c r="BN116" s="169">
        <f t="shared" si="98"/>
        <v>1</v>
      </c>
      <c r="BO116" s="169">
        <f t="shared" si="99"/>
        <v>0</v>
      </c>
      <c r="BP116" s="36">
        <f t="shared" si="100"/>
        <v>1</v>
      </c>
      <c r="BQ116">
        <f t="shared" si="101"/>
        <v>0</v>
      </c>
      <c r="BR116" s="36">
        <f t="shared" si="102"/>
        <v>0</v>
      </c>
      <c r="BS116" t="e">
        <f t="shared" si="94"/>
        <v>#N/A</v>
      </c>
    </row>
    <row r="117" spans="1:71">
      <c r="A117" s="59">
        <v>193</v>
      </c>
      <c r="B117" s="59">
        <v>131172</v>
      </c>
      <c r="C117" s="160">
        <v>36544851.518711798</v>
      </c>
      <c r="D117" s="59">
        <v>5647841.25</v>
      </c>
      <c r="E117" s="59">
        <v>9385383</v>
      </c>
      <c r="F117" s="59">
        <v>27159468.518711802</v>
      </c>
      <c r="G117" s="59">
        <v>116.27907562255901</v>
      </c>
      <c r="H117" s="59">
        <v>-2890792689.2862501</v>
      </c>
      <c r="I117" s="59">
        <v>0</v>
      </c>
      <c r="J117" s="59">
        <v>0</v>
      </c>
      <c r="K117" s="59">
        <v>0</v>
      </c>
      <c r="L117" s="59">
        <v>401</v>
      </c>
      <c r="M117" s="59">
        <v>0</v>
      </c>
      <c r="N117" s="59">
        <v>0</v>
      </c>
      <c r="O117" s="59">
        <v>0</v>
      </c>
      <c r="P117" s="59">
        <v>0</v>
      </c>
      <c r="Q117" s="59">
        <v>0</v>
      </c>
      <c r="R117" s="59">
        <v>1</v>
      </c>
      <c r="S117" s="59">
        <v>0</v>
      </c>
      <c r="T117" s="59">
        <f t="shared" si="52"/>
        <v>1</v>
      </c>
      <c r="U117" s="59">
        <f t="shared" si="53"/>
        <v>0</v>
      </c>
      <c r="V117" s="59">
        <f t="shared" si="54"/>
        <v>0</v>
      </c>
      <c r="W117" s="59">
        <f t="shared" si="55"/>
        <v>0</v>
      </c>
      <c r="X117" s="59">
        <f t="shared" si="56"/>
        <v>0</v>
      </c>
      <c r="Y117" s="59">
        <f t="shared" si="57"/>
        <v>0</v>
      </c>
      <c r="Z117" s="59">
        <f t="shared" si="58"/>
        <v>0</v>
      </c>
      <c r="AA117" s="59">
        <f t="shared" si="59"/>
        <v>0</v>
      </c>
      <c r="AB117" s="59">
        <f t="shared" si="60"/>
        <v>0</v>
      </c>
      <c r="AC117" s="59">
        <f t="shared" si="61"/>
        <v>0</v>
      </c>
      <c r="AD117" s="166">
        <f t="shared" si="103"/>
        <v>0</v>
      </c>
      <c r="AE117" s="169">
        <f t="shared" si="62"/>
        <v>0</v>
      </c>
      <c r="AF117" s="169">
        <f t="shared" si="63"/>
        <v>0</v>
      </c>
      <c r="AG117" s="169">
        <f t="shared" si="64"/>
        <v>0</v>
      </c>
      <c r="AH117" s="169">
        <f t="shared" si="65"/>
        <v>1</v>
      </c>
      <c r="AI117" s="169">
        <f t="shared" si="66"/>
        <v>0</v>
      </c>
      <c r="AJ117" s="169">
        <f t="shared" si="67"/>
        <v>0</v>
      </c>
      <c r="AK117" s="169">
        <f t="shared" si="68"/>
        <v>0</v>
      </c>
      <c r="AL117" s="169">
        <f t="shared" si="69"/>
        <v>1</v>
      </c>
      <c r="AM117" s="169">
        <f t="shared" si="70"/>
        <v>0</v>
      </c>
      <c r="AN117" s="169">
        <f t="shared" si="71"/>
        <v>0</v>
      </c>
      <c r="AO117" s="169">
        <f t="shared" si="72"/>
        <v>1</v>
      </c>
      <c r="AP117" s="169">
        <f t="shared" si="73"/>
        <v>0</v>
      </c>
      <c r="AQ117" s="169">
        <f t="shared" si="74"/>
        <v>0</v>
      </c>
      <c r="AR117" s="169">
        <f t="shared" si="75"/>
        <v>0</v>
      </c>
      <c r="AS117" s="169">
        <f t="shared" si="76"/>
        <v>0</v>
      </c>
      <c r="AT117" s="169">
        <f t="shared" si="77"/>
        <v>0</v>
      </c>
      <c r="AU117" s="169">
        <f t="shared" si="78"/>
        <v>0</v>
      </c>
      <c r="AV117" s="169">
        <f t="shared" si="79"/>
        <v>1</v>
      </c>
      <c r="AW117" s="169">
        <f t="shared" si="80"/>
        <v>1</v>
      </c>
      <c r="AX117" s="169">
        <f t="shared" si="81"/>
        <v>0</v>
      </c>
      <c r="AY117" s="169">
        <f t="shared" si="95"/>
        <v>1</v>
      </c>
      <c r="AZ117" s="169">
        <f t="shared" si="82"/>
        <v>0</v>
      </c>
      <c r="BA117" s="169">
        <f t="shared" si="83"/>
        <v>0</v>
      </c>
      <c r="BB117" s="169">
        <f t="shared" si="84"/>
        <v>1</v>
      </c>
      <c r="BC117" s="169">
        <f t="shared" si="85"/>
        <v>0</v>
      </c>
      <c r="BD117" s="169">
        <f t="shared" si="86"/>
        <v>1</v>
      </c>
      <c r="BE117" s="169">
        <f t="shared" si="87"/>
        <v>0</v>
      </c>
      <c r="BF117" s="169">
        <f t="shared" si="88"/>
        <v>0</v>
      </c>
      <c r="BG117" s="169">
        <f t="shared" si="89"/>
        <v>0</v>
      </c>
      <c r="BH117" s="169">
        <f t="shared" si="90"/>
        <v>0</v>
      </c>
      <c r="BI117" s="169">
        <f t="shared" si="91"/>
        <v>0</v>
      </c>
      <c r="BJ117" s="169">
        <f t="shared" si="92"/>
        <v>0</v>
      </c>
      <c r="BK117" s="167">
        <f t="shared" si="93"/>
        <v>1</v>
      </c>
      <c r="BL117" s="169">
        <f t="shared" si="96"/>
        <v>1</v>
      </c>
      <c r="BM117" s="169">
        <f t="shared" si="97"/>
        <v>0</v>
      </c>
      <c r="BN117" s="169">
        <f t="shared" si="98"/>
        <v>1</v>
      </c>
      <c r="BO117" s="169">
        <f t="shared" si="99"/>
        <v>0</v>
      </c>
      <c r="BP117" s="36">
        <f t="shared" si="100"/>
        <v>0</v>
      </c>
      <c r="BQ117">
        <f t="shared" si="101"/>
        <v>0</v>
      </c>
      <c r="BR117" s="36">
        <f t="shared" si="102"/>
        <v>1</v>
      </c>
      <c r="BS117" t="e">
        <f t="shared" si="94"/>
        <v>#N/A</v>
      </c>
    </row>
    <row r="118" spans="1:71">
      <c r="A118" s="59">
        <v>108</v>
      </c>
      <c r="B118" s="59">
        <v>24223</v>
      </c>
      <c r="C118" s="160">
        <v>49408334.437695697</v>
      </c>
      <c r="D118" s="59">
        <v>405691656.25</v>
      </c>
      <c r="E118" s="59">
        <v>405691656.25</v>
      </c>
      <c r="F118" s="59">
        <v>-356283321.81230402</v>
      </c>
      <c r="G118" s="59">
        <v>116.66667175293</v>
      </c>
      <c r="H118" s="59">
        <v>-2134686074.5955999</v>
      </c>
      <c r="I118" s="59">
        <v>101</v>
      </c>
      <c r="J118" s="59">
        <v>0</v>
      </c>
      <c r="K118" s="59">
        <v>0</v>
      </c>
      <c r="L118" s="59">
        <v>101</v>
      </c>
      <c r="M118" s="59">
        <v>0</v>
      </c>
      <c r="N118" s="59">
        <v>0</v>
      </c>
      <c r="O118" s="59">
        <v>0</v>
      </c>
      <c r="P118" s="59">
        <v>0</v>
      </c>
      <c r="Q118" s="59">
        <v>0</v>
      </c>
      <c r="R118" s="59">
        <v>1</v>
      </c>
      <c r="S118" s="59">
        <v>0</v>
      </c>
      <c r="T118" s="59">
        <f t="shared" si="52"/>
        <v>0</v>
      </c>
      <c r="U118" s="59">
        <f t="shared" si="53"/>
        <v>0</v>
      </c>
      <c r="V118" s="59">
        <f t="shared" si="54"/>
        <v>0</v>
      </c>
      <c r="W118" s="59">
        <f t="shared" si="55"/>
        <v>0</v>
      </c>
      <c r="X118" s="59">
        <f t="shared" si="56"/>
        <v>0</v>
      </c>
      <c r="Y118" s="59">
        <f t="shared" si="57"/>
        <v>0</v>
      </c>
      <c r="Z118" s="59">
        <f t="shared" si="58"/>
        <v>0</v>
      </c>
      <c r="AA118" s="59">
        <f t="shared" si="59"/>
        <v>0</v>
      </c>
      <c r="AB118" s="59">
        <f t="shared" si="60"/>
        <v>0</v>
      </c>
      <c r="AC118" s="59">
        <f t="shared" si="61"/>
        <v>0</v>
      </c>
      <c r="AD118" s="166">
        <f t="shared" si="103"/>
        <v>2</v>
      </c>
      <c r="AE118" s="169">
        <f t="shared" si="62"/>
        <v>0</v>
      </c>
      <c r="AF118" s="169">
        <f t="shared" si="63"/>
        <v>1</v>
      </c>
      <c r="AG118" s="169">
        <f t="shared" si="64"/>
        <v>0</v>
      </c>
      <c r="AH118" s="169">
        <f t="shared" si="65"/>
        <v>1</v>
      </c>
      <c r="AI118" s="169">
        <f t="shared" si="66"/>
        <v>0</v>
      </c>
      <c r="AJ118" s="169">
        <f t="shared" si="67"/>
        <v>0</v>
      </c>
      <c r="AK118" s="169">
        <f t="shared" si="68"/>
        <v>0</v>
      </c>
      <c r="AL118" s="169">
        <f t="shared" si="69"/>
        <v>1</v>
      </c>
      <c r="AM118" s="169">
        <f t="shared" si="70"/>
        <v>0</v>
      </c>
      <c r="AN118" s="169">
        <f t="shared" si="71"/>
        <v>0</v>
      </c>
      <c r="AO118" s="169">
        <f t="shared" si="72"/>
        <v>1</v>
      </c>
      <c r="AP118" s="169">
        <f t="shared" si="73"/>
        <v>0</v>
      </c>
      <c r="AQ118" s="169">
        <f t="shared" si="74"/>
        <v>0</v>
      </c>
      <c r="AR118" s="169">
        <f t="shared" si="75"/>
        <v>0</v>
      </c>
      <c r="AS118" s="169">
        <f t="shared" si="76"/>
        <v>0</v>
      </c>
      <c r="AT118" s="169">
        <f t="shared" si="77"/>
        <v>0</v>
      </c>
      <c r="AU118" s="169">
        <f t="shared" si="78"/>
        <v>0</v>
      </c>
      <c r="AV118" s="169">
        <f t="shared" si="79"/>
        <v>1</v>
      </c>
      <c r="AW118" s="169">
        <f t="shared" si="80"/>
        <v>0</v>
      </c>
      <c r="AX118" s="169">
        <f t="shared" si="81"/>
        <v>0</v>
      </c>
      <c r="AY118" s="169">
        <f t="shared" si="95"/>
        <v>0</v>
      </c>
      <c r="AZ118" s="169">
        <f t="shared" si="82"/>
        <v>0</v>
      </c>
      <c r="BA118" s="169">
        <f t="shared" si="83"/>
        <v>0</v>
      </c>
      <c r="BB118" s="169">
        <f t="shared" si="84"/>
        <v>1</v>
      </c>
      <c r="BC118" s="169">
        <f t="shared" si="85"/>
        <v>0</v>
      </c>
      <c r="BD118" s="169">
        <f t="shared" si="86"/>
        <v>1</v>
      </c>
      <c r="BE118" s="169">
        <f t="shared" si="87"/>
        <v>0</v>
      </c>
      <c r="BF118" s="169">
        <f t="shared" si="88"/>
        <v>0</v>
      </c>
      <c r="BG118" s="169">
        <f t="shared" si="89"/>
        <v>0</v>
      </c>
      <c r="BH118" s="169">
        <f t="shared" si="90"/>
        <v>0</v>
      </c>
      <c r="BI118" s="169">
        <f t="shared" si="91"/>
        <v>0</v>
      </c>
      <c r="BJ118" s="169">
        <f t="shared" si="92"/>
        <v>0</v>
      </c>
      <c r="BK118" s="167">
        <f t="shared" si="93"/>
        <v>0</v>
      </c>
      <c r="BL118" s="169">
        <f t="shared" si="96"/>
        <v>1</v>
      </c>
      <c r="BM118" s="169">
        <f t="shared" si="97"/>
        <v>0</v>
      </c>
      <c r="BN118" s="169">
        <f t="shared" si="98"/>
        <v>1</v>
      </c>
      <c r="BO118" s="169">
        <f t="shared" si="99"/>
        <v>0</v>
      </c>
      <c r="BP118" s="36">
        <f t="shared" si="100"/>
        <v>1</v>
      </c>
      <c r="BQ118">
        <f t="shared" si="101"/>
        <v>0</v>
      </c>
      <c r="BR118" s="36">
        <f t="shared" si="102"/>
        <v>0</v>
      </c>
      <c r="BS118" t="e">
        <f t="shared" si="94"/>
        <v>#N/A</v>
      </c>
    </row>
    <row r="119" spans="1:71">
      <c r="A119" s="59">
        <v>138</v>
      </c>
      <c r="B119" s="59">
        <v>112161</v>
      </c>
      <c r="C119" s="160">
        <v>39061225.511366397</v>
      </c>
      <c r="D119" s="59">
        <v>3357143</v>
      </c>
      <c r="E119" s="59">
        <v>3357143</v>
      </c>
      <c r="F119" s="59">
        <v>35704082.511366397</v>
      </c>
      <c r="G119" s="59">
        <v>122.448978424072</v>
      </c>
      <c r="H119" s="59">
        <v>-2016718742.69873</v>
      </c>
      <c r="I119" s="59">
        <v>0</v>
      </c>
      <c r="J119" s="59">
        <v>0</v>
      </c>
      <c r="K119" s="59">
        <v>0</v>
      </c>
      <c r="L119" s="59">
        <v>101</v>
      </c>
      <c r="M119" s="59">
        <v>0</v>
      </c>
      <c r="N119" s="59">
        <v>0</v>
      </c>
      <c r="O119" s="59">
        <v>101</v>
      </c>
      <c r="P119" s="59">
        <v>0</v>
      </c>
      <c r="Q119" s="59">
        <v>0</v>
      </c>
      <c r="R119" s="59">
        <v>2</v>
      </c>
      <c r="S119" s="59">
        <v>0</v>
      </c>
      <c r="T119" s="59">
        <f t="shared" si="52"/>
        <v>0</v>
      </c>
      <c r="U119" s="59">
        <f t="shared" si="53"/>
        <v>0</v>
      </c>
      <c r="V119" s="59">
        <f t="shared" si="54"/>
        <v>0</v>
      </c>
      <c r="W119" s="59">
        <f t="shared" si="55"/>
        <v>0</v>
      </c>
      <c r="X119" s="59">
        <f t="shared" si="56"/>
        <v>0</v>
      </c>
      <c r="Y119" s="59">
        <f t="shared" si="57"/>
        <v>0</v>
      </c>
      <c r="Z119" s="59">
        <f t="shared" si="58"/>
        <v>0</v>
      </c>
      <c r="AA119" s="59">
        <f t="shared" si="59"/>
        <v>0</v>
      </c>
      <c r="AB119" s="59">
        <f t="shared" si="60"/>
        <v>0</v>
      </c>
      <c r="AC119" s="59">
        <f t="shared" si="61"/>
        <v>0</v>
      </c>
      <c r="AD119" s="166">
        <f t="shared" si="103"/>
        <v>2</v>
      </c>
      <c r="AE119" s="169">
        <f t="shared" si="62"/>
        <v>0</v>
      </c>
      <c r="AF119" s="169">
        <f t="shared" si="63"/>
        <v>1</v>
      </c>
      <c r="AG119" s="169">
        <f t="shared" si="64"/>
        <v>0</v>
      </c>
      <c r="AH119" s="169">
        <f t="shared" si="65"/>
        <v>1</v>
      </c>
      <c r="AI119" s="169">
        <f t="shared" si="66"/>
        <v>0</v>
      </c>
      <c r="AJ119" s="169">
        <f t="shared" si="67"/>
        <v>0</v>
      </c>
      <c r="AK119" s="169">
        <f t="shared" si="68"/>
        <v>0</v>
      </c>
      <c r="AL119" s="169">
        <f t="shared" si="69"/>
        <v>1</v>
      </c>
      <c r="AM119" s="169">
        <f t="shared" si="70"/>
        <v>0</v>
      </c>
      <c r="AN119" s="169">
        <f t="shared" si="71"/>
        <v>0</v>
      </c>
      <c r="AO119" s="169">
        <f t="shared" si="72"/>
        <v>1</v>
      </c>
      <c r="AP119" s="169">
        <f t="shared" si="73"/>
        <v>0</v>
      </c>
      <c r="AQ119" s="169">
        <f t="shared" si="74"/>
        <v>0</v>
      </c>
      <c r="AR119" s="169">
        <f t="shared" si="75"/>
        <v>0</v>
      </c>
      <c r="AS119" s="169">
        <f t="shared" si="76"/>
        <v>0</v>
      </c>
      <c r="AT119" s="169">
        <f t="shared" si="77"/>
        <v>0</v>
      </c>
      <c r="AU119" s="169">
        <f t="shared" si="78"/>
        <v>0</v>
      </c>
      <c r="AV119" s="169">
        <f t="shared" si="79"/>
        <v>1</v>
      </c>
      <c r="AW119" s="169">
        <f t="shared" si="80"/>
        <v>0</v>
      </c>
      <c r="AX119" s="169">
        <f t="shared" si="81"/>
        <v>0</v>
      </c>
      <c r="AY119" s="169">
        <f t="shared" si="95"/>
        <v>0</v>
      </c>
      <c r="AZ119" s="169">
        <f t="shared" si="82"/>
        <v>0</v>
      </c>
      <c r="BA119" s="169">
        <f t="shared" si="83"/>
        <v>0</v>
      </c>
      <c r="BB119" s="169">
        <f t="shared" si="84"/>
        <v>1</v>
      </c>
      <c r="BC119" s="169">
        <f t="shared" si="85"/>
        <v>0</v>
      </c>
      <c r="BD119" s="169">
        <f t="shared" si="86"/>
        <v>1</v>
      </c>
      <c r="BE119" s="169">
        <f t="shared" si="87"/>
        <v>0</v>
      </c>
      <c r="BF119" s="169">
        <f t="shared" si="88"/>
        <v>0</v>
      </c>
      <c r="BG119" s="169">
        <f t="shared" si="89"/>
        <v>0</v>
      </c>
      <c r="BH119" s="169">
        <f t="shared" si="90"/>
        <v>0</v>
      </c>
      <c r="BI119" s="169">
        <f t="shared" si="91"/>
        <v>0</v>
      </c>
      <c r="BJ119" s="169">
        <f t="shared" si="92"/>
        <v>0</v>
      </c>
      <c r="BK119" s="167">
        <f t="shared" si="93"/>
        <v>0</v>
      </c>
      <c r="BL119" s="169">
        <f t="shared" si="96"/>
        <v>0</v>
      </c>
      <c r="BM119" s="169">
        <f t="shared" si="97"/>
        <v>1</v>
      </c>
      <c r="BN119" s="169">
        <f t="shared" si="98"/>
        <v>1</v>
      </c>
      <c r="BO119" s="169">
        <f t="shared" si="99"/>
        <v>0</v>
      </c>
      <c r="BP119" s="36">
        <f t="shared" si="100"/>
        <v>1</v>
      </c>
      <c r="BQ119">
        <f t="shared" si="101"/>
        <v>0</v>
      </c>
      <c r="BR119" s="36">
        <f t="shared" si="102"/>
        <v>0</v>
      </c>
      <c r="BS119" t="e">
        <f t="shared" si="94"/>
        <v>#N/A</v>
      </c>
    </row>
    <row r="120" spans="1:71">
      <c r="A120" s="59">
        <v>321</v>
      </c>
      <c r="B120" s="59">
        <v>181411</v>
      </c>
      <c r="C120" s="160">
        <v>6857143.0712330202</v>
      </c>
      <c r="D120" s="59">
        <v>4119047.75</v>
      </c>
      <c r="E120" s="59">
        <v>4119047.75</v>
      </c>
      <c r="F120" s="59">
        <v>2738095.3212330202</v>
      </c>
      <c r="G120" s="59">
        <v>123.809524536133</v>
      </c>
      <c r="H120" s="59">
        <v>-4573882310.9082603</v>
      </c>
      <c r="I120" s="59">
        <v>0</v>
      </c>
      <c r="J120" s="59">
        <v>0</v>
      </c>
      <c r="K120" s="59">
        <v>0</v>
      </c>
      <c r="L120" s="59">
        <v>0</v>
      </c>
      <c r="M120" s="59">
        <v>0</v>
      </c>
      <c r="N120" s="59">
        <v>0</v>
      </c>
      <c r="O120" s="59">
        <v>444</v>
      </c>
      <c r="P120" s="59">
        <v>0</v>
      </c>
      <c r="Q120" s="59">
        <v>0</v>
      </c>
      <c r="R120" s="59">
        <v>1</v>
      </c>
      <c r="S120" s="59">
        <v>0</v>
      </c>
      <c r="T120" s="59">
        <f t="shared" si="52"/>
        <v>1</v>
      </c>
      <c r="U120" s="59">
        <f t="shared" si="53"/>
        <v>0</v>
      </c>
      <c r="V120" s="59">
        <f t="shared" si="54"/>
        <v>0</v>
      </c>
      <c r="W120" s="59">
        <f t="shared" si="55"/>
        <v>0</v>
      </c>
      <c r="X120" s="59">
        <f t="shared" si="56"/>
        <v>0</v>
      </c>
      <c r="Y120" s="59">
        <f t="shared" si="57"/>
        <v>0</v>
      </c>
      <c r="Z120" s="59">
        <f t="shared" si="58"/>
        <v>0</v>
      </c>
      <c r="AA120" s="59">
        <f t="shared" si="59"/>
        <v>0</v>
      </c>
      <c r="AB120" s="59">
        <f t="shared" si="60"/>
        <v>0</v>
      </c>
      <c r="AC120" s="59">
        <f t="shared" si="61"/>
        <v>0</v>
      </c>
      <c r="AD120" s="166">
        <f t="shared" si="103"/>
        <v>0</v>
      </c>
      <c r="AE120" s="169">
        <f t="shared" si="62"/>
        <v>0</v>
      </c>
      <c r="AF120" s="169">
        <f t="shared" si="63"/>
        <v>0</v>
      </c>
      <c r="AG120" s="169">
        <f t="shared" si="64"/>
        <v>0</v>
      </c>
      <c r="AH120" s="169">
        <f t="shared" si="65"/>
        <v>1</v>
      </c>
      <c r="AI120" s="169">
        <f t="shared" si="66"/>
        <v>0</v>
      </c>
      <c r="AJ120" s="169">
        <f t="shared" si="67"/>
        <v>0</v>
      </c>
      <c r="AK120" s="169">
        <f t="shared" si="68"/>
        <v>0</v>
      </c>
      <c r="AL120" s="169">
        <f t="shared" si="69"/>
        <v>1</v>
      </c>
      <c r="AM120" s="169">
        <f t="shared" si="70"/>
        <v>0</v>
      </c>
      <c r="AN120" s="169">
        <f t="shared" si="71"/>
        <v>0</v>
      </c>
      <c r="AO120" s="169">
        <f t="shared" si="72"/>
        <v>1</v>
      </c>
      <c r="AP120" s="169">
        <f t="shared" si="73"/>
        <v>0</v>
      </c>
      <c r="AQ120" s="169">
        <f t="shared" si="74"/>
        <v>0</v>
      </c>
      <c r="AR120" s="169">
        <f t="shared" si="75"/>
        <v>0</v>
      </c>
      <c r="AS120" s="169">
        <f t="shared" si="76"/>
        <v>0</v>
      </c>
      <c r="AT120" s="169">
        <f t="shared" si="77"/>
        <v>0</v>
      </c>
      <c r="AU120" s="169">
        <f t="shared" si="78"/>
        <v>0</v>
      </c>
      <c r="AV120" s="169">
        <f t="shared" si="79"/>
        <v>1</v>
      </c>
      <c r="AW120" s="169">
        <f t="shared" si="80"/>
        <v>1</v>
      </c>
      <c r="AX120" s="169">
        <f t="shared" si="81"/>
        <v>0</v>
      </c>
      <c r="AY120" s="169">
        <f t="shared" si="95"/>
        <v>1</v>
      </c>
      <c r="AZ120" s="169">
        <f t="shared" si="82"/>
        <v>0</v>
      </c>
      <c r="BA120" s="169">
        <f t="shared" si="83"/>
        <v>0</v>
      </c>
      <c r="BB120" s="169">
        <f t="shared" si="84"/>
        <v>1</v>
      </c>
      <c r="BC120" s="169">
        <f t="shared" si="85"/>
        <v>0</v>
      </c>
      <c r="BD120" s="169">
        <f t="shared" si="86"/>
        <v>1</v>
      </c>
      <c r="BE120" s="169">
        <f t="shared" si="87"/>
        <v>0</v>
      </c>
      <c r="BF120" s="169">
        <f t="shared" si="88"/>
        <v>0</v>
      </c>
      <c r="BG120" s="169">
        <f t="shared" si="89"/>
        <v>0</v>
      </c>
      <c r="BH120" s="169">
        <f t="shared" si="90"/>
        <v>0</v>
      </c>
      <c r="BI120" s="169">
        <f t="shared" si="91"/>
        <v>0</v>
      </c>
      <c r="BJ120" s="169">
        <f t="shared" si="92"/>
        <v>0</v>
      </c>
      <c r="BK120" s="167">
        <f t="shared" si="93"/>
        <v>1</v>
      </c>
      <c r="BL120" s="169">
        <f t="shared" si="96"/>
        <v>1</v>
      </c>
      <c r="BM120" s="169">
        <f t="shared" si="97"/>
        <v>0</v>
      </c>
      <c r="BN120" s="169">
        <f t="shared" si="98"/>
        <v>1</v>
      </c>
      <c r="BO120" s="169">
        <f t="shared" si="99"/>
        <v>0</v>
      </c>
      <c r="BP120" s="36">
        <f t="shared" si="100"/>
        <v>0</v>
      </c>
      <c r="BQ120">
        <f t="shared" si="101"/>
        <v>0</v>
      </c>
      <c r="BR120" s="36">
        <f t="shared" si="102"/>
        <v>1</v>
      </c>
      <c r="BS120" t="e">
        <f t="shared" si="94"/>
        <v>#N/A</v>
      </c>
    </row>
    <row r="121" spans="1:71">
      <c r="A121" s="59">
        <v>26</v>
      </c>
      <c r="B121" s="59">
        <v>13121</v>
      </c>
      <c r="C121" s="160">
        <v>34523810.601694003</v>
      </c>
      <c r="D121" s="59">
        <v>14023810.25</v>
      </c>
      <c r="E121" s="59">
        <v>16595239</v>
      </c>
      <c r="F121" s="59">
        <v>17928571.601693999</v>
      </c>
      <c r="G121" s="59">
        <v>123.809532165527</v>
      </c>
      <c r="H121" s="59">
        <v>-298433670.79418403</v>
      </c>
      <c r="I121" s="59">
        <v>0</v>
      </c>
      <c r="J121" s="59">
        <v>0</v>
      </c>
      <c r="K121" s="59">
        <v>0</v>
      </c>
      <c r="L121" s="59">
        <v>406</v>
      </c>
      <c r="M121" s="59">
        <v>0</v>
      </c>
      <c r="N121" s="59">
        <v>0</v>
      </c>
      <c r="O121" s="59">
        <v>401</v>
      </c>
      <c r="P121" s="59">
        <v>0</v>
      </c>
      <c r="Q121" s="59">
        <v>0</v>
      </c>
      <c r="R121" s="59">
        <v>2</v>
      </c>
      <c r="S121" s="59">
        <v>0</v>
      </c>
      <c r="T121" s="59">
        <f t="shared" si="52"/>
        <v>2</v>
      </c>
      <c r="U121" s="59">
        <f t="shared" si="53"/>
        <v>0</v>
      </c>
      <c r="V121" s="59">
        <f t="shared" si="54"/>
        <v>0</v>
      </c>
      <c r="W121" s="59">
        <f t="shared" si="55"/>
        <v>0</v>
      </c>
      <c r="X121" s="59">
        <f t="shared" si="56"/>
        <v>0</v>
      </c>
      <c r="Y121" s="59">
        <f t="shared" si="57"/>
        <v>0</v>
      </c>
      <c r="Z121" s="59">
        <f t="shared" si="58"/>
        <v>0</v>
      </c>
      <c r="AA121" s="59">
        <f t="shared" si="59"/>
        <v>0</v>
      </c>
      <c r="AB121" s="59">
        <f t="shared" si="60"/>
        <v>0</v>
      </c>
      <c r="AC121" s="59">
        <f t="shared" si="61"/>
        <v>0</v>
      </c>
      <c r="AD121" s="166">
        <f t="shared" si="103"/>
        <v>0</v>
      </c>
      <c r="AE121" s="169">
        <f t="shared" si="62"/>
        <v>0</v>
      </c>
      <c r="AF121" s="169">
        <f t="shared" si="63"/>
        <v>0</v>
      </c>
      <c r="AG121" s="169">
        <f t="shared" si="64"/>
        <v>0</v>
      </c>
      <c r="AH121" s="169">
        <f t="shared" si="65"/>
        <v>1</v>
      </c>
      <c r="AI121" s="169">
        <f t="shared" si="66"/>
        <v>0</v>
      </c>
      <c r="AJ121" s="169">
        <f t="shared" si="67"/>
        <v>0</v>
      </c>
      <c r="AK121" s="169">
        <f t="shared" si="68"/>
        <v>0</v>
      </c>
      <c r="AL121" s="169">
        <f t="shared" si="69"/>
        <v>1</v>
      </c>
      <c r="AM121" s="169">
        <f t="shared" si="70"/>
        <v>0</v>
      </c>
      <c r="AN121" s="169">
        <f t="shared" si="71"/>
        <v>0</v>
      </c>
      <c r="AO121" s="169">
        <f t="shared" si="72"/>
        <v>1</v>
      </c>
      <c r="AP121" s="169">
        <f t="shared" si="73"/>
        <v>0</v>
      </c>
      <c r="AQ121" s="169">
        <f t="shared" si="74"/>
        <v>0</v>
      </c>
      <c r="AR121" s="169">
        <f t="shared" si="75"/>
        <v>0</v>
      </c>
      <c r="AS121" s="169">
        <f t="shared" si="76"/>
        <v>0</v>
      </c>
      <c r="AT121" s="169">
        <f t="shared" si="77"/>
        <v>0</v>
      </c>
      <c r="AU121" s="169">
        <f t="shared" si="78"/>
        <v>0</v>
      </c>
      <c r="AV121" s="169">
        <f t="shared" si="79"/>
        <v>1</v>
      </c>
      <c r="AW121" s="169">
        <f t="shared" si="80"/>
        <v>1</v>
      </c>
      <c r="AX121" s="169">
        <f t="shared" si="81"/>
        <v>1</v>
      </c>
      <c r="AY121" s="169">
        <f t="shared" si="95"/>
        <v>0</v>
      </c>
      <c r="AZ121" s="169">
        <f t="shared" si="82"/>
        <v>0</v>
      </c>
      <c r="BA121" s="169">
        <f t="shared" si="83"/>
        <v>0</v>
      </c>
      <c r="BB121" s="169">
        <f t="shared" si="84"/>
        <v>1</v>
      </c>
      <c r="BC121" s="169">
        <f t="shared" si="85"/>
        <v>0</v>
      </c>
      <c r="BD121" s="169">
        <f t="shared" si="86"/>
        <v>1</v>
      </c>
      <c r="BE121" s="169">
        <f t="shared" si="87"/>
        <v>1</v>
      </c>
      <c r="BF121" s="169">
        <f t="shared" si="88"/>
        <v>0</v>
      </c>
      <c r="BG121" s="169">
        <f t="shared" si="89"/>
        <v>0</v>
      </c>
      <c r="BH121" s="169">
        <f t="shared" si="90"/>
        <v>0</v>
      </c>
      <c r="BI121" s="169">
        <f t="shared" si="91"/>
        <v>0</v>
      </c>
      <c r="BJ121" s="169">
        <f t="shared" si="92"/>
        <v>0</v>
      </c>
      <c r="BK121" s="167">
        <f t="shared" si="93"/>
        <v>0</v>
      </c>
      <c r="BL121" s="169">
        <f t="shared" si="96"/>
        <v>0</v>
      </c>
      <c r="BM121" s="169">
        <f t="shared" si="97"/>
        <v>1</v>
      </c>
      <c r="BN121" s="169">
        <f t="shared" si="98"/>
        <v>1</v>
      </c>
      <c r="BO121" s="169">
        <f t="shared" si="99"/>
        <v>0</v>
      </c>
      <c r="BP121" s="36">
        <f t="shared" si="100"/>
        <v>0</v>
      </c>
      <c r="BQ121">
        <f t="shared" si="101"/>
        <v>0</v>
      </c>
      <c r="BR121" s="36">
        <f t="shared" si="102"/>
        <v>1</v>
      </c>
      <c r="BS121" t="e">
        <f t="shared" si="94"/>
        <v>#N/A</v>
      </c>
    </row>
    <row r="122" spans="1:71">
      <c r="A122" s="59">
        <v>234</v>
      </c>
      <c r="B122" s="59">
        <v>151243</v>
      </c>
      <c r="C122" s="160">
        <v>21249999.344082799</v>
      </c>
      <c r="D122" s="59">
        <v>2910714</v>
      </c>
      <c r="E122" s="59">
        <v>2910714</v>
      </c>
      <c r="F122" s="59">
        <v>18339285.344082799</v>
      </c>
      <c r="G122" s="59">
        <v>124.999992370605</v>
      </c>
      <c r="H122" s="59">
        <v>-3735623266.8815098</v>
      </c>
      <c r="I122" s="59">
        <v>101</v>
      </c>
      <c r="J122" s="59">
        <v>0</v>
      </c>
      <c r="K122" s="59">
        <v>0</v>
      </c>
      <c r="L122" s="59">
        <v>101</v>
      </c>
      <c r="M122" s="59">
        <v>0</v>
      </c>
      <c r="N122" s="59">
        <v>0</v>
      </c>
      <c r="O122" s="59">
        <v>0</v>
      </c>
      <c r="P122" s="59">
        <v>0</v>
      </c>
      <c r="Q122" s="59">
        <v>0</v>
      </c>
      <c r="R122" s="59">
        <v>2</v>
      </c>
      <c r="S122" s="59">
        <v>0</v>
      </c>
      <c r="T122" s="59">
        <f t="shared" si="52"/>
        <v>0</v>
      </c>
      <c r="U122" s="59">
        <f t="shared" si="53"/>
        <v>0</v>
      </c>
      <c r="V122" s="59">
        <f t="shared" si="54"/>
        <v>0</v>
      </c>
      <c r="W122" s="59">
        <f t="shared" si="55"/>
        <v>0</v>
      </c>
      <c r="X122" s="59">
        <f t="shared" si="56"/>
        <v>0</v>
      </c>
      <c r="Y122" s="59">
        <f t="shared" si="57"/>
        <v>0</v>
      </c>
      <c r="Z122" s="59">
        <f t="shared" si="58"/>
        <v>0</v>
      </c>
      <c r="AA122" s="59">
        <f t="shared" si="59"/>
        <v>0</v>
      </c>
      <c r="AB122" s="59">
        <f t="shared" si="60"/>
        <v>0</v>
      </c>
      <c r="AC122" s="59">
        <f t="shared" si="61"/>
        <v>0</v>
      </c>
      <c r="AD122" s="166">
        <f t="shared" si="103"/>
        <v>2</v>
      </c>
      <c r="AE122" s="169">
        <f t="shared" si="62"/>
        <v>0</v>
      </c>
      <c r="AF122" s="169">
        <f t="shared" si="63"/>
        <v>1</v>
      </c>
      <c r="AG122" s="169">
        <f t="shared" si="64"/>
        <v>0</v>
      </c>
      <c r="AH122" s="169">
        <f t="shared" si="65"/>
        <v>1</v>
      </c>
      <c r="AI122" s="169">
        <f t="shared" si="66"/>
        <v>0</v>
      </c>
      <c r="AJ122" s="169">
        <f t="shared" si="67"/>
        <v>0</v>
      </c>
      <c r="AK122" s="169">
        <f t="shared" si="68"/>
        <v>0</v>
      </c>
      <c r="AL122" s="169">
        <f t="shared" si="69"/>
        <v>1</v>
      </c>
      <c r="AM122" s="169">
        <f t="shared" si="70"/>
        <v>0</v>
      </c>
      <c r="AN122" s="169">
        <f t="shared" si="71"/>
        <v>0</v>
      </c>
      <c r="AO122" s="169">
        <f t="shared" si="72"/>
        <v>1</v>
      </c>
      <c r="AP122" s="169">
        <f t="shared" si="73"/>
        <v>0</v>
      </c>
      <c r="AQ122" s="169">
        <f t="shared" si="74"/>
        <v>0</v>
      </c>
      <c r="AR122" s="169">
        <f t="shared" si="75"/>
        <v>0</v>
      </c>
      <c r="AS122" s="169">
        <f t="shared" si="76"/>
        <v>0</v>
      </c>
      <c r="AT122" s="169">
        <f t="shared" si="77"/>
        <v>0</v>
      </c>
      <c r="AU122" s="169">
        <f t="shared" si="78"/>
        <v>0</v>
      </c>
      <c r="AV122" s="169">
        <f t="shared" si="79"/>
        <v>1</v>
      </c>
      <c r="AW122" s="169">
        <f t="shared" si="80"/>
        <v>0</v>
      </c>
      <c r="AX122" s="169">
        <f t="shared" si="81"/>
        <v>0</v>
      </c>
      <c r="AY122" s="169">
        <f t="shared" si="95"/>
        <v>0</v>
      </c>
      <c r="AZ122" s="169">
        <f t="shared" si="82"/>
        <v>0</v>
      </c>
      <c r="BA122" s="169">
        <f t="shared" si="83"/>
        <v>0</v>
      </c>
      <c r="BB122" s="169">
        <f t="shared" si="84"/>
        <v>1</v>
      </c>
      <c r="BC122" s="169">
        <f t="shared" si="85"/>
        <v>0</v>
      </c>
      <c r="BD122" s="169">
        <f t="shared" si="86"/>
        <v>1</v>
      </c>
      <c r="BE122" s="169">
        <f t="shared" si="87"/>
        <v>0</v>
      </c>
      <c r="BF122" s="169">
        <f t="shared" si="88"/>
        <v>0</v>
      </c>
      <c r="BG122" s="169">
        <f t="shared" si="89"/>
        <v>0</v>
      </c>
      <c r="BH122" s="169">
        <f t="shared" si="90"/>
        <v>0</v>
      </c>
      <c r="BI122" s="169">
        <f t="shared" si="91"/>
        <v>0</v>
      </c>
      <c r="BJ122" s="169">
        <f t="shared" si="92"/>
        <v>0</v>
      </c>
      <c r="BK122" s="167">
        <f t="shared" si="93"/>
        <v>0</v>
      </c>
      <c r="BL122" s="169">
        <f t="shared" si="96"/>
        <v>0</v>
      </c>
      <c r="BM122" s="169">
        <f t="shared" si="97"/>
        <v>1</v>
      </c>
      <c r="BN122" s="169">
        <f t="shared" si="98"/>
        <v>1</v>
      </c>
      <c r="BO122" s="169">
        <f t="shared" si="99"/>
        <v>0</v>
      </c>
      <c r="BP122" s="36">
        <f t="shared" si="100"/>
        <v>1</v>
      </c>
      <c r="BQ122">
        <f t="shared" si="101"/>
        <v>0</v>
      </c>
      <c r="BR122" s="36">
        <f t="shared" si="102"/>
        <v>0</v>
      </c>
      <c r="BS122" t="e">
        <f t="shared" si="94"/>
        <v>#N/A</v>
      </c>
    </row>
    <row r="123" spans="1:71">
      <c r="A123" s="59">
        <v>14</v>
      </c>
      <c r="B123" s="59">
        <v>11282</v>
      </c>
      <c r="C123" s="160">
        <v>37976189.865389302</v>
      </c>
      <c r="D123" s="59">
        <v>8285714.25</v>
      </c>
      <c r="E123" s="59">
        <v>8285714.25</v>
      </c>
      <c r="F123" s="59">
        <v>29690475.615389299</v>
      </c>
      <c r="G123" s="59">
        <v>126.98412322998</v>
      </c>
      <c r="H123" s="59">
        <v>-64102755.242459796</v>
      </c>
      <c r="I123" s="59">
        <v>0</v>
      </c>
      <c r="J123" s="59">
        <v>0</v>
      </c>
      <c r="K123" s="59">
        <v>0</v>
      </c>
      <c r="L123" s="59">
        <v>101</v>
      </c>
      <c r="M123" s="59">
        <v>0</v>
      </c>
      <c r="N123" s="59">
        <v>0</v>
      </c>
      <c r="O123" s="59">
        <v>101</v>
      </c>
      <c r="P123" s="59">
        <v>0</v>
      </c>
      <c r="Q123" s="59">
        <v>0</v>
      </c>
      <c r="R123" s="59">
        <v>1</v>
      </c>
      <c r="S123" s="59">
        <v>0</v>
      </c>
      <c r="T123" s="59">
        <f t="shared" si="52"/>
        <v>0</v>
      </c>
      <c r="U123" s="59">
        <f t="shared" si="53"/>
        <v>0</v>
      </c>
      <c r="V123" s="59">
        <f t="shared" si="54"/>
        <v>0</v>
      </c>
      <c r="W123" s="59">
        <f t="shared" si="55"/>
        <v>0</v>
      </c>
      <c r="X123" s="59">
        <f t="shared" si="56"/>
        <v>0</v>
      </c>
      <c r="Y123" s="59">
        <f t="shared" si="57"/>
        <v>0</v>
      </c>
      <c r="Z123" s="59">
        <f t="shared" si="58"/>
        <v>0</v>
      </c>
      <c r="AA123" s="59">
        <f t="shared" si="59"/>
        <v>0</v>
      </c>
      <c r="AB123" s="59">
        <f t="shared" si="60"/>
        <v>0</v>
      </c>
      <c r="AC123" s="59">
        <f t="shared" si="61"/>
        <v>0</v>
      </c>
      <c r="AD123" s="166">
        <f t="shared" si="103"/>
        <v>2</v>
      </c>
      <c r="AE123" s="169">
        <f t="shared" si="62"/>
        <v>0</v>
      </c>
      <c r="AF123" s="169">
        <f t="shared" si="63"/>
        <v>1</v>
      </c>
      <c r="AG123" s="169">
        <f t="shared" si="64"/>
        <v>0</v>
      </c>
      <c r="AH123" s="169">
        <f t="shared" si="65"/>
        <v>1</v>
      </c>
      <c r="AI123" s="169">
        <f t="shared" si="66"/>
        <v>0</v>
      </c>
      <c r="AJ123" s="169">
        <f t="shared" si="67"/>
        <v>0</v>
      </c>
      <c r="AK123" s="169">
        <f t="shared" si="68"/>
        <v>0</v>
      </c>
      <c r="AL123" s="169">
        <f t="shared" si="69"/>
        <v>1</v>
      </c>
      <c r="AM123" s="169">
        <f t="shared" si="70"/>
        <v>0</v>
      </c>
      <c r="AN123" s="169">
        <f t="shared" si="71"/>
        <v>0</v>
      </c>
      <c r="AO123" s="169">
        <f t="shared" si="72"/>
        <v>1</v>
      </c>
      <c r="AP123" s="169">
        <f t="shared" si="73"/>
        <v>0</v>
      </c>
      <c r="AQ123" s="169">
        <f t="shared" si="74"/>
        <v>0</v>
      </c>
      <c r="AR123" s="169">
        <f t="shared" si="75"/>
        <v>0</v>
      </c>
      <c r="AS123" s="169">
        <f t="shared" si="76"/>
        <v>0</v>
      </c>
      <c r="AT123" s="169">
        <f t="shared" si="77"/>
        <v>0</v>
      </c>
      <c r="AU123" s="169">
        <f t="shared" si="78"/>
        <v>0</v>
      </c>
      <c r="AV123" s="169">
        <f t="shared" si="79"/>
        <v>1</v>
      </c>
      <c r="AW123" s="169">
        <f t="shared" si="80"/>
        <v>0</v>
      </c>
      <c r="AX123" s="169">
        <f t="shared" si="81"/>
        <v>0</v>
      </c>
      <c r="AY123" s="169">
        <f t="shared" si="95"/>
        <v>0</v>
      </c>
      <c r="AZ123" s="169">
        <f t="shared" si="82"/>
        <v>0</v>
      </c>
      <c r="BA123" s="169">
        <f t="shared" si="83"/>
        <v>0</v>
      </c>
      <c r="BB123" s="169">
        <f t="shared" si="84"/>
        <v>1</v>
      </c>
      <c r="BC123" s="169">
        <f t="shared" si="85"/>
        <v>0</v>
      </c>
      <c r="BD123" s="169">
        <f t="shared" si="86"/>
        <v>1</v>
      </c>
      <c r="BE123" s="169">
        <f t="shared" si="87"/>
        <v>0</v>
      </c>
      <c r="BF123" s="169">
        <f t="shared" si="88"/>
        <v>0</v>
      </c>
      <c r="BG123" s="169">
        <f t="shared" si="89"/>
        <v>0</v>
      </c>
      <c r="BH123" s="169">
        <f t="shared" si="90"/>
        <v>0</v>
      </c>
      <c r="BI123" s="169">
        <f t="shared" si="91"/>
        <v>0</v>
      </c>
      <c r="BJ123" s="169">
        <f t="shared" si="92"/>
        <v>0</v>
      </c>
      <c r="BK123" s="167">
        <f t="shared" si="93"/>
        <v>0</v>
      </c>
      <c r="BL123" s="169">
        <f t="shared" si="96"/>
        <v>1</v>
      </c>
      <c r="BM123" s="169">
        <f t="shared" si="97"/>
        <v>0</v>
      </c>
      <c r="BN123" s="169">
        <f t="shared" si="98"/>
        <v>1</v>
      </c>
      <c r="BO123" s="169">
        <f t="shared" si="99"/>
        <v>0</v>
      </c>
      <c r="BP123" s="36">
        <f t="shared" si="100"/>
        <v>1</v>
      </c>
      <c r="BQ123">
        <f t="shared" si="101"/>
        <v>0</v>
      </c>
      <c r="BR123" s="36">
        <f t="shared" si="102"/>
        <v>0</v>
      </c>
      <c r="BS123" t="e">
        <f t="shared" si="94"/>
        <v>#N/A</v>
      </c>
    </row>
    <row r="124" spans="1:71">
      <c r="A124" s="59">
        <v>161</v>
      </c>
      <c r="B124" s="59">
        <v>121281</v>
      </c>
      <c r="C124" s="160">
        <v>5357143.0244007902</v>
      </c>
      <c r="D124" s="59">
        <v>2585714.5</v>
      </c>
      <c r="E124" s="59">
        <v>2585714.5</v>
      </c>
      <c r="F124" s="59">
        <v>2771428.5244007902</v>
      </c>
      <c r="G124" s="59">
        <v>128.57142639160199</v>
      </c>
      <c r="H124" s="59">
        <v>-2402860019.7850199</v>
      </c>
      <c r="I124" s="59">
        <v>0</v>
      </c>
      <c r="J124" s="59">
        <v>0</v>
      </c>
      <c r="K124" s="59">
        <v>0</v>
      </c>
      <c r="L124" s="59">
        <v>102</v>
      </c>
      <c r="M124" s="59">
        <v>301</v>
      </c>
      <c r="N124" s="59">
        <v>0</v>
      </c>
      <c r="O124" s="59">
        <v>0</v>
      </c>
      <c r="P124" s="59">
        <v>0</v>
      </c>
      <c r="Q124" s="59">
        <v>0</v>
      </c>
      <c r="R124" s="59">
        <v>2</v>
      </c>
      <c r="S124" s="59">
        <v>0</v>
      </c>
      <c r="T124" s="59">
        <f t="shared" si="52"/>
        <v>0</v>
      </c>
      <c r="U124" s="59">
        <f t="shared" si="53"/>
        <v>0</v>
      </c>
      <c r="V124" s="59">
        <f t="shared" si="54"/>
        <v>1</v>
      </c>
      <c r="W124" s="59">
        <f t="shared" si="55"/>
        <v>0</v>
      </c>
      <c r="X124" s="59">
        <f t="shared" si="56"/>
        <v>0</v>
      </c>
      <c r="Y124" s="59">
        <f t="shared" si="57"/>
        <v>1</v>
      </c>
      <c r="Z124" s="59">
        <f t="shared" si="58"/>
        <v>0</v>
      </c>
      <c r="AA124" s="59">
        <f t="shared" si="59"/>
        <v>0</v>
      </c>
      <c r="AB124" s="59">
        <f t="shared" si="60"/>
        <v>0</v>
      </c>
      <c r="AC124" s="59">
        <f t="shared" si="61"/>
        <v>0</v>
      </c>
      <c r="AD124" s="166">
        <f t="shared" si="103"/>
        <v>0</v>
      </c>
      <c r="AE124" s="169">
        <f t="shared" si="62"/>
        <v>0</v>
      </c>
      <c r="AF124" s="169">
        <f t="shared" si="63"/>
        <v>0</v>
      </c>
      <c r="AG124" s="169">
        <f t="shared" si="64"/>
        <v>0</v>
      </c>
      <c r="AH124" s="169">
        <f t="shared" si="65"/>
        <v>1</v>
      </c>
      <c r="AI124" s="169">
        <f t="shared" si="66"/>
        <v>0</v>
      </c>
      <c r="AJ124" s="169">
        <f t="shared" si="67"/>
        <v>0</v>
      </c>
      <c r="AK124" s="169">
        <f t="shared" si="68"/>
        <v>0</v>
      </c>
      <c r="AL124" s="169">
        <f t="shared" si="69"/>
        <v>1</v>
      </c>
      <c r="AM124" s="169">
        <f t="shared" si="70"/>
        <v>1</v>
      </c>
      <c r="AN124" s="169">
        <f t="shared" si="71"/>
        <v>1</v>
      </c>
      <c r="AO124" s="169">
        <f t="shared" si="72"/>
        <v>0</v>
      </c>
      <c r="AP124" s="169">
        <f t="shared" si="73"/>
        <v>0</v>
      </c>
      <c r="AQ124" s="169">
        <f t="shared" si="74"/>
        <v>1</v>
      </c>
      <c r="AR124" s="169">
        <f t="shared" si="75"/>
        <v>0</v>
      </c>
      <c r="AS124" s="169">
        <f t="shared" si="76"/>
        <v>0</v>
      </c>
      <c r="AT124" s="169">
        <f t="shared" si="77"/>
        <v>0</v>
      </c>
      <c r="AU124" s="169">
        <f t="shared" si="78"/>
        <v>0</v>
      </c>
      <c r="AV124" s="169">
        <f t="shared" si="79"/>
        <v>1</v>
      </c>
      <c r="AW124" s="169">
        <f t="shared" si="80"/>
        <v>0</v>
      </c>
      <c r="AX124" s="169">
        <f t="shared" si="81"/>
        <v>0</v>
      </c>
      <c r="AY124" s="169">
        <f t="shared" si="95"/>
        <v>0</v>
      </c>
      <c r="AZ124" s="169">
        <f t="shared" si="82"/>
        <v>0</v>
      </c>
      <c r="BA124" s="169">
        <f t="shared" si="83"/>
        <v>0</v>
      </c>
      <c r="BB124" s="169">
        <f t="shared" si="84"/>
        <v>1</v>
      </c>
      <c r="BC124" s="169">
        <f t="shared" si="85"/>
        <v>0</v>
      </c>
      <c r="BD124" s="169">
        <f t="shared" si="86"/>
        <v>1</v>
      </c>
      <c r="BE124" s="169">
        <f t="shared" si="87"/>
        <v>0</v>
      </c>
      <c r="BF124" s="169">
        <f t="shared" si="88"/>
        <v>0</v>
      </c>
      <c r="BG124" s="169">
        <f t="shared" si="89"/>
        <v>0</v>
      </c>
      <c r="BH124" s="169">
        <f t="shared" si="90"/>
        <v>0</v>
      </c>
      <c r="BI124" s="169">
        <f t="shared" si="91"/>
        <v>0</v>
      </c>
      <c r="BJ124" s="169">
        <f t="shared" si="92"/>
        <v>0</v>
      </c>
      <c r="BK124" s="167">
        <f t="shared" si="93"/>
        <v>0</v>
      </c>
      <c r="BL124" s="169">
        <f t="shared" si="96"/>
        <v>0</v>
      </c>
      <c r="BM124" s="169">
        <f t="shared" si="97"/>
        <v>1</v>
      </c>
      <c r="BN124" s="169">
        <f t="shared" si="98"/>
        <v>1</v>
      </c>
      <c r="BO124" s="169">
        <f t="shared" si="99"/>
        <v>0</v>
      </c>
      <c r="BP124" s="36">
        <f t="shared" si="100"/>
        <v>0</v>
      </c>
      <c r="BQ124">
        <f t="shared" si="101"/>
        <v>1</v>
      </c>
      <c r="BR124" s="36">
        <f t="shared" si="102"/>
        <v>0</v>
      </c>
      <c r="BS124" t="e">
        <f t="shared" si="94"/>
        <v>#N/A</v>
      </c>
    </row>
    <row r="125" spans="1:71">
      <c r="A125" s="59">
        <v>201</v>
      </c>
      <c r="B125" s="59">
        <v>131291</v>
      </c>
      <c r="C125" s="160">
        <v>15178571.363949001</v>
      </c>
      <c r="D125" s="59">
        <v>5857678.5</v>
      </c>
      <c r="E125" s="59">
        <v>5857678.5</v>
      </c>
      <c r="F125" s="59">
        <v>9320892.8639490493</v>
      </c>
      <c r="G125" s="59">
        <v>128.57142639160199</v>
      </c>
      <c r="H125" s="59">
        <v>-2949702693.6214399</v>
      </c>
      <c r="I125" s="59">
        <v>0</v>
      </c>
      <c r="J125" s="59">
        <v>0</v>
      </c>
      <c r="K125" s="59">
        <v>0</v>
      </c>
      <c r="L125" s="59">
        <v>444</v>
      </c>
      <c r="M125" s="59">
        <v>406</v>
      </c>
      <c r="N125" s="59">
        <v>0</v>
      </c>
      <c r="O125" s="59">
        <v>0</v>
      </c>
      <c r="P125" s="59">
        <v>0</v>
      </c>
      <c r="Q125" s="59">
        <v>0</v>
      </c>
      <c r="R125" s="59">
        <v>2</v>
      </c>
      <c r="S125" s="59">
        <v>0</v>
      </c>
      <c r="T125" s="59">
        <f t="shared" si="52"/>
        <v>1</v>
      </c>
      <c r="U125" s="59">
        <f t="shared" si="53"/>
        <v>0</v>
      </c>
      <c r="V125" s="59">
        <f t="shared" si="54"/>
        <v>0</v>
      </c>
      <c r="W125" s="59">
        <f t="shared" si="55"/>
        <v>1</v>
      </c>
      <c r="X125" s="59">
        <f t="shared" si="56"/>
        <v>0</v>
      </c>
      <c r="Y125" s="59">
        <f t="shared" si="57"/>
        <v>0</v>
      </c>
      <c r="Z125" s="59">
        <f t="shared" si="58"/>
        <v>0</v>
      </c>
      <c r="AA125" s="59">
        <f t="shared" si="59"/>
        <v>0</v>
      </c>
      <c r="AB125" s="59">
        <f t="shared" si="60"/>
        <v>0</v>
      </c>
      <c r="AC125" s="59">
        <f t="shared" si="61"/>
        <v>0</v>
      </c>
      <c r="AD125" s="166">
        <f t="shared" si="103"/>
        <v>0</v>
      </c>
      <c r="AE125" s="169">
        <f t="shared" si="62"/>
        <v>0</v>
      </c>
      <c r="AF125" s="169">
        <f t="shared" si="63"/>
        <v>0</v>
      </c>
      <c r="AG125" s="169">
        <f t="shared" si="64"/>
        <v>0</v>
      </c>
      <c r="AH125" s="169">
        <f t="shared" si="65"/>
        <v>1</v>
      </c>
      <c r="AI125" s="169">
        <f t="shared" si="66"/>
        <v>0</v>
      </c>
      <c r="AJ125" s="169">
        <f t="shared" si="67"/>
        <v>0</v>
      </c>
      <c r="AK125" s="169">
        <f t="shared" si="68"/>
        <v>0</v>
      </c>
      <c r="AL125" s="169">
        <f t="shared" si="69"/>
        <v>1</v>
      </c>
      <c r="AM125" s="169">
        <f t="shared" si="70"/>
        <v>0</v>
      </c>
      <c r="AN125" s="169">
        <f t="shared" si="71"/>
        <v>0</v>
      </c>
      <c r="AO125" s="169">
        <f t="shared" si="72"/>
        <v>1</v>
      </c>
      <c r="AP125" s="169">
        <f t="shared" si="73"/>
        <v>0</v>
      </c>
      <c r="AQ125" s="169">
        <f t="shared" si="74"/>
        <v>0</v>
      </c>
      <c r="AR125" s="169">
        <f t="shared" si="75"/>
        <v>0</v>
      </c>
      <c r="AS125" s="169">
        <f t="shared" si="76"/>
        <v>0</v>
      </c>
      <c r="AT125" s="169">
        <f t="shared" si="77"/>
        <v>0</v>
      </c>
      <c r="AU125" s="169">
        <f t="shared" si="78"/>
        <v>0</v>
      </c>
      <c r="AV125" s="169">
        <f t="shared" si="79"/>
        <v>1</v>
      </c>
      <c r="AW125" s="169">
        <f t="shared" si="80"/>
        <v>1</v>
      </c>
      <c r="AX125" s="169">
        <f t="shared" si="81"/>
        <v>0</v>
      </c>
      <c r="AY125" s="169">
        <f t="shared" si="95"/>
        <v>1</v>
      </c>
      <c r="AZ125" s="169">
        <f t="shared" si="82"/>
        <v>0</v>
      </c>
      <c r="BA125" s="169">
        <f t="shared" si="83"/>
        <v>0</v>
      </c>
      <c r="BB125" s="169">
        <f t="shared" si="84"/>
        <v>1</v>
      </c>
      <c r="BC125" s="169">
        <f t="shared" si="85"/>
        <v>1</v>
      </c>
      <c r="BD125" s="169">
        <f t="shared" si="86"/>
        <v>0</v>
      </c>
      <c r="BE125" s="169">
        <f t="shared" si="87"/>
        <v>0</v>
      </c>
      <c r="BF125" s="169">
        <f t="shared" si="88"/>
        <v>0</v>
      </c>
      <c r="BG125" s="169">
        <f t="shared" si="89"/>
        <v>0</v>
      </c>
      <c r="BH125" s="169">
        <f t="shared" si="90"/>
        <v>0</v>
      </c>
      <c r="BI125" s="169">
        <f t="shared" si="91"/>
        <v>0</v>
      </c>
      <c r="BJ125" s="169">
        <f t="shared" si="92"/>
        <v>0</v>
      </c>
      <c r="BK125" s="167">
        <f t="shared" si="93"/>
        <v>1</v>
      </c>
      <c r="BL125" s="169">
        <f t="shared" si="96"/>
        <v>0</v>
      </c>
      <c r="BM125" s="169">
        <f t="shared" si="97"/>
        <v>1</v>
      </c>
      <c r="BN125" s="169">
        <f t="shared" si="98"/>
        <v>1</v>
      </c>
      <c r="BO125" s="169">
        <f t="shared" si="99"/>
        <v>0</v>
      </c>
      <c r="BP125" s="36">
        <f t="shared" si="100"/>
        <v>0</v>
      </c>
      <c r="BQ125">
        <f t="shared" si="101"/>
        <v>0</v>
      </c>
      <c r="BR125" s="36">
        <f t="shared" si="102"/>
        <v>1</v>
      </c>
      <c r="BS125" t="e">
        <f t="shared" si="94"/>
        <v>#N/A</v>
      </c>
    </row>
    <row r="126" spans="1:71">
      <c r="A126" s="59">
        <v>333</v>
      </c>
      <c r="B126" s="59">
        <v>191241</v>
      </c>
      <c r="C126" s="160">
        <v>114285713.799146</v>
      </c>
      <c r="D126" s="59">
        <v>26321428</v>
      </c>
      <c r="E126" s="59">
        <v>26321428</v>
      </c>
      <c r="F126" s="59">
        <v>87964285.799145803</v>
      </c>
      <c r="G126" s="59">
        <v>128.57142639160199</v>
      </c>
      <c r="H126" s="59">
        <v>-4587497678.1238298</v>
      </c>
      <c r="I126" s="59">
        <v>0</v>
      </c>
      <c r="J126" s="59">
        <v>0</v>
      </c>
      <c r="K126" s="59">
        <v>0</v>
      </c>
      <c r="L126" s="59">
        <v>406</v>
      </c>
      <c r="M126" s="59">
        <v>403</v>
      </c>
      <c r="N126" s="59">
        <v>0</v>
      </c>
      <c r="O126" s="59">
        <v>0</v>
      </c>
      <c r="P126" s="59">
        <v>0</v>
      </c>
      <c r="Q126" s="59">
        <v>0</v>
      </c>
      <c r="R126" s="59">
        <v>2</v>
      </c>
      <c r="S126" s="59">
        <v>0</v>
      </c>
      <c r="T126" s="59">
        <f t="shared" si="52"/>
        <v>1</v>
      </c>
      <c r="U126" s="59">
        <f t="shared" si="53"/>
        <v>0</v>
      </c>
      <c r="V126" s="59">
        <f t="shared" si="54"/>
        <v>0</v>
      </c>
      <c r="W126" s="59">
        <f t="shared" si="55"/>
        <v>1</v>
      </c>
      <c r="X126" s="59">
        <f t="shared" si="56"/>
        <v>0</v>
      </c>
      <c r="Y126" s="59">
        <f t="shared" si="57"/>
        <v>0</v>
      </c>
      <c r="Z126" s="59">
        <f t="shared" si="58"/>
        <v>0</v>
      </c>
      <c r="AA126" s="59">
        <f t="shared" si="59"/>
        <v>0</v>
      </c>
      <c r="AB126" s="59">
        <f t="shared" si="60"/>
        <v>0</v>
      </c>
      <c r="AC126" s="59">
        <f t="shared" si="61"/>
        <v>0</v>
      </c>
      <c r="AD126" s="166">
        <f t="shared" si="103"/>
        <v>0</v>
      </c>
      <c r="AE126" s="169">
        <f t="shared" si="62"/>
        <v>0</v>
      </c>
      <c r="AF126" s="169">
        <f t="shared" si="63"/>
        <v>0</v>
      </c>
      <c r="AG126" s="169">
        <f t="shared" si="64"/>
        <v>0</v>
      </c>
      <c r="AH126" s="169">
        <f t="shared" si="65"/>
        <v>1</v>
      </c>
      <c r="AI126" s="169">
        <f t="shared" si="66"/>
        <v>0</v>
      </c>
      <c r="AJ126" s="169">
        <f t="shared" si="67"/>
        <v>0</v>
      </c>
      <c r="AK126" s="169">
        <f t="shared" si="68"/>
        <v>0</v>
      </c>
      <c r="AL126" s="169">
        <f t="shared" si="69"/>
        <v>1</v>
      </c>
      <c r="AM126" s="169">
        <f t="shared" si="70"/>
        <v>0</v>
      </c>
      <c r="AN126" s="169">
        <f t="shared" si="71"/>
        <v>0</v>
      </c>
      <c r="AO126" s="169">
        <f t="shared" si="72"/>
        <v>1</v>
      </c>
      <c r="AP126" s="169">
        <f t="shared" si="73"/>
        <v>0</v>
      </c>
      <c r="AQ126" s="169">
        <f t="shared" si="74"/>
        <v>0</v>
      </c>
      <c r="AR126" s="169">
        <f t="shared" si="75"/>
        <v>0</v>
      </c>
      <c r="AS126" s="169">
        <f t="shared" si="76"/>
        <v>0</v>
      </c>
      <c r="AT126" s="169">
        <f t="shared" si="77"/>
        <v>0</v>
      </c>
      <c r="AU126" s="169">
        <f t="shared" si="78"/>
        <v>0</v>
      </c>
      <c r="AV126" s="169">
        <f t="shared" si="79"/>
        <v>1</v>
      </c>
      <c r="AW126" s="169">
        <f t="shared" si="80"/>
        <v>1</v>
      </c>
      <c r="AX126" s="169">
        <f t="shared" si="81"/>
        <v>0</v>
      </c>
      <c r="AY126" s="169">
        <f t="shared" si="95"/>
        <v>1</v>
      </c>
      <c r="AZ126" s="169">
        <f t="shared" si="82"/>
        <v>0</v>
      </c>
      <c r="BA126" s="169">
        <f t="shared" si="83"/>
        <v>0</v>
      </c>
      <c r="BB126" s="169">
        <f t="shared" si="84"/>
        <v>1</v>
      </c>
      <c r="BC126" s="169">
        <f t="shared" si="85"/>
        <v>1</v>
      </c>
      <c r="BD126" s="169">
        <f t="shared" si="86"/>
        <v>0</v>
      </c>
      <c r="BE126" s="169">
        <f t="shared" si="87"/>
        <v>1</v>
      </c>
      <c r="BF126" s="169">
        <f t="shared" si="88"/>
        <v>0</v>
      </c>
      <c r="BG126" s="169">
        <f t="shared" si="89"/>
        <v>0</v>
      </c>
      <c r="BH126" s="169">
        <f t="shared" si="90"/>
        <v>0</v>
      </c>
      <c r="BI126" s="169">
        <f t="shared" si="91"/>
        <v>0</v>
      </c>
      <c r="BJ126" s="169">
        <f t="shared" si="92"/>
        <v>0</v>
      </c>
      <c r="BK126" s="167">
        <f t="shared" si="93"/>
        <v>0</v>
      </c>
      <c r="BL126" s="169">
        <f t="shared" si="96"/>
        <v>0</v>
      </c>
      <c r="BM126" s="169">
        <f t="shared" si="97"/>
        <v>1</v>
      </c>
      <c r="BN126" s="169">
        <f t="shared" si="98"/>
        <v>1</v>
      </c>
      <c r="BO126" s="169">
        <f t="shared" si="99"/>
        <v>0</v>
      </c>
      <c r="BP126" s="36">
        <f t="shared" si="100"/>
        <v>0</v>
      </c>
      <c r="BQ126">
        <f t="shared" si="101"/>
        <v>0</v>
      </c>
      <c r="BR126" s="36">
        <f t="shared" si="102"/>
        <v>1</v>
      </c>
      <c r="BS126" t="e">
        <f t="shared" si="94"/>
        <v>#N/A</v>
      </c>
    </row>
    <row r="127" spans="1:71">
      <c r="A127" s="59">
        <v>256</v>
      </c>
      <c r="B127" s="59">
        <v>152291</v>
      </c>
      <c r="C127" s="160">
        <v>35714285.562233098</v>
      </c>
      <c r="D127" s="59">
        <v>24464285.375</v>
      </c>
      <c r="E127" s="59">
        <v>26285714</v>
      </c>
      <c r="F127" s="59">
        <v>9428571.5622330494</v>
      </c>
      <c r="G127" s="59">
        <v>128.571430206299</v>
      </c>
      <c r="H127" s="59">
        <v>-3868737026.0792398</v>
      </c>
      <c r="I127" s="59">
        <v>0</v>
      </c>
      <c r="J127" s="59">
        <v>0</v>
      </c>
      <c r="K127" s="59">
        <v>0</v>
      </c>
      <c r="L127" s="59">
        <v>416</v>
      </c>
      <c r="M127" s="59">
        <v>0</v>
      </c>
      <c r="N127" s="59">
        <v>0</v>
      </c>
      <c r="O127" s="59">
        <v>0</v>
      </c>
      <c r="P127" s="59">
        <v>0</v>
      </c>
      <c r="Q127" s="59">
        <v>0</v>
      </c>
      <c r="R127" s="59">
        <v>2</v>
      </c>
      <c r="S127" s="59">
        <v>0</v>
      </c>
      <c r="T127" s="59">
        <f t="shared" si="52"/>
        <v>1</v>
      </c>
      <c r="U127" s="59">
        <f t="shared" si="53"/>
        <v>0</v>
      </c>
      <c r="V127" s="59">
        <f t="shared" si="54"/>
        <v>0</v>
      </c>
      <c r="W127" s="59">
        <f t="shared" si="55"/>
        <v>0</v>
      </c>
      <c r="X127" s="59">
        <f t="shared" si="56"/>
        <v>0</v>
      </c>
      <c r="Y127" s="59">
        <f t="shared" si="57"/>
        <v>0</v>
      </c>
      <c r="Z127" s="59">
        <f t="shared" si="58"/>
        <v>0</v>
      </c>
      <c r="AA127" s="59">
        <f t="shared" si="59"/>
        <v>0</v>
      </c>
      <c r="AB127" s="59">
        <f t="shared" si="60"/>
        <v>0</v>
      </c>
      <c r="AC127" s="59">
        <f t="shared" si="61"/>
        <v>0</v>
      </c>
      <c r="AD127" s="166">
        <f t="shared" si="103"/>
        <v>0</v>
      </c>
      <c r="AE127" s="169">
        <f t="shared" si="62"/>
        <v>0</v>
      </c>
      <c r="AF127" s="169">
        <f t="shared" si="63"/>
        <v>0</v>
      </c>
      <c r="AG127" s="169">
        <f t="shared" si="64"/>
        <v>0</v>
      </c>
      <c r="AH127" s="169">
        <f t="shared" si="65"/>
        <v>1</v>
      </c>
      <c r="AI127" s="169">
        <f t="shared" si="66"/>
        <v>0</v>
      </c>
      <c r="AJ127" s="169">
        <f t="shared" si="67"/>
        <v>0</v>
      </c>
      <c r="AK127" s="169">
        <f t="shared" si="68"/>
        <v>0</v>
      </c>
      <c r="AL127" s="169">
        <f t="shared" si="69"/>
        <v>1</v>
      </c>
      <c r="AM127" s="169">
        <f t="shared" si="70"/>
        <v>0</v>
      </c>
      <c r="AN127" s="169">
        <f t="shared" si="71"/>
        <v>0</v>
      </c>
      <c r="AO127" s="169">
        <f t="shared" si="72"/>
        <v>1</v>
      </c>
      <c r="AP127" s="169">
        <f t="shared" si="73"/>
        <v>0</v>
      </c>
      <c r="AQ127" s="169">
        <f t="shared" si="74"/>
        <v>0</v>
      </c>
      <c r="AR127" s="169">
        <f t="shared" si="75"/>
        <v>0</v>
      </c>
      <c r="AS127" s="169">
        <f t="shared" si="76"/>
        <v>0</v>
      </c>
      <c r="AT127" s="169">
        <f t="shared" si="77"/>
        <v>0</v>
      </c>
      <c r="AU127" s="169">
        <f t="shared" si="78"/>
        <v>0</v>
      </c>
      <c r="AV127" s="169">
        <f t="shared" si="79"/>
        <v>1</v>
      </c>
      <c r="AW127" s="169">
        <f t="shared" si="80"/>
        <v>1</v>
      </c>
      <c r="AX127" s="169">
        <f t="shared" si="81"/>
        <v>0</v>
      </c>
      <c r="AY127" s="169">
        <f t="shared" si="95"/>
        <v>1</v>
      </c>
      <c r="AZ127" s="169">
        <f t="shared" si="82"/>
        <v>0</v>
      </c>
      <c r="BA127" s="169">
        <f t="shared" si="83"/>
        <v>0</v>
      </c>
      <c r="BB127" s="169">
        <f t="shared" si="84"/>
        <v>1</v>
      </c>
      <c r="BC127" s="169">
        <f t="shared" si="85"/>
        <v>0</v>
      </c>
      <c r="BD127" s="169">
        <f t="shared" si="86"/>
        <v>1</v>
      </c>
      <c r="BE127" s="169">
        <f t="shared" si="87"/>
        <v>0</v>
      </c>
      <c r="BF127" s="169">
        <f t="shared" si="88"/>
        <v>0</v>
      </c>
      <c r="BG127" s="169">
        <f t="shared" si="89"/>
        <v>0</v>
      </c>
      <c r="BH127" s="169">
        <f t="shared" si="90"/>
        <v>0</v>
      </c>
      <c r="BI127" s="169">
        <f t="shared" si="91"/>
        <v>0</v>
      </c>
      <c r="BJ127" s="169">
        <f t="shared" si="92"/>
        <v>1</v>
      </c>
      <c r="BK127" s="167">
        <f t="shared" si="93"/>
        <v>0</v>
      </c>
      <c r="BL127" s="169">
        <f t="shared" si="96"/>
        <v>0</v>
      </c>
      <c r="BM127" s="169">
        <f t="shared" si="97"/>
        <v>1</v>
      </c>
      <c r="BN127" s="169">
        <f t="shared" si="98"/>
        <v>1</v>
      </c>
      <c r="BO127" s="169">
        <f t="shared" si="99"/>
        <v>0</v>
      </c>
      <c r="BP127" s="36">
        <f t="shared" si="100"/>
        <v>0</v>
      </c>
      <c r="BQ127">
        <f t="shared" si="101"/>
        <v>0</v>
      </c>
      <c r="BR127" s="36">
        <f t="shared" si="102"/>
        <v>1</v>
      </c>
      <c r="BS127" t="e">
        <f t="shared" si="94"/>
        <v>#N/A</v>
      </c>
    </row>
    <row r="128" spans="1:71">
      <c r="A128" s="59">
        <v>268</v>
      </c>
      <c r="B128" s="59">
        <v>161211</v>
      </c>
      <c r="C128" s="160">
        <v>12000000</v>
      </c>
      <c r="D128" s="59">
        <v>3685000</v>
      </c>
      <c r="E128" s="59">
        <v>8505000</v>
      </c>
      <c r="F128" s="59">
        <v>3495000</v>
      </c>
      <c r="G128" s="59">
        <v>132</v>
      </c>
      <c r="H128" s="59">
        <v>-4025706314.72826</v>
      </c>
      <c r="I128" s="59">
        <v>0</v>
      </c>
      <c r="J128" s="59">
        <v>0</v>
      </c>
      <c r="K128" s="59">
        <v>0</v>
      </c>
      <c r="L128" s="59">
        <v>405</v>
      </c>
      <c r="M128" s="59">
        <v>801</v>
      </c>
      <c r="N128" s="59">
        <v>0</v>
      </c>
      <c r="O128" s="59">
        <v>0</v>
      </c>
      <c r="P128" s="59">
        <v>0</v>
      </c>
      <c r="Q128" s="59">
        <v>0</v>
      </c>
      <c r="R128" s="59">
        <v>2</v>
      </c>
      <c r="S128" s="59">
        <v>1</v>
      </c>
      <c r="T128" s="59">
        <f t="shared" si="52"/>
        <v>1</v>
      </c>
      <c r="U128" s="59">
        <f t="shared" si="53"/>
        <v>0</v>
      </c>
      <c r="V128" s="59">
        <f t="shared" si="54"/>
        <v>0</v>
      </c>
      <c r="W128" s="59">
        <f t="shared" si="55"/>
        <v>0</v>
      </c>
      <c r="X128" s="59">
        <f t="shared" si="56"/>
        <v>1</v>
      </c>
      <c r="Y128" s="59">
        <f t="shared" si="57"/>
        <v>0</v>
      </c>
      <c r="Z128" s="59">
        <f t="shared" si="58"/>
        <v>0</v>
      </c>
      <c r="AA128" s="59">
        <f t="shared" si="59"/>
        <v>0</v>
      </c>
      <c r="AB128" s="59">
        <f t="shared" si="60"/>
        <v>0</v>
      </c>
      <c r="AC128" s="59">
        <f t="shared" si="61"/>
        <v>0</v>
      </c>
      <c r="AD128" s="166">
        <f t="shared" si="103"/>
        <v>0</v>
      </c>
      <c r="AE128" s="169">
        <f t="shared" si="62"/>
        <v>0</v>
      </c>
      <c r="AF128" s="169">
        <f t="shared" si="63"/>
        <v>0</v>
      </c>
      <c r="AG128" s="169">
        <f t="shared" si="64"/>
        <v>0</v>
      </c>
      <c r="AH128" s="169">
        <f t="shared" si="65"/>
        <v>1</v>
      </c>
      <c r="AI128" s="169">
        <f t="shared" si="66"/>
        <v>0</v>
      </c>
      <c r="AJ128" s="169">
        <f t="shared" si="67"/>
        <v>0</v>
      </c>
      <c r="AK128" s="169">
        <f t="shared" si="68"/>
        <v>0</v>
      </c>
      <c r="AL128" s="169">
        <f t="shared" si="69"/>
        <v>1</v>
      </c>
      <c r="AM128" s="169">
        <f t="shared" si="70"/>
        <v>0</v>
      </c>
      <c r="AN128" s="169">
        <f t="shared" si="71"/>
        <v>0</v>
      </c>
      <c r="AO128" s="169">
        <f t="shared" si="72"/>
        <v>1</v>
      </c>
      <c r="AP128" s="169">
        <f t="shared" si="73"/>
        <v>0</v>
      </c>
      <c r="AQ128" s="169">
        <f t="shared" si="74"/>
        <v>0</v>
      </c>
      <c r="AR128" s="169">
        <f t="shared" si="75"/>
        <v>0</v>
      </c>
      <c r="AS128" s="169">
        <f t="shared" si="76"/>
        <v>0</v>
      </c>
      <c r="AT128" s="169">
        <f t="shared" si="77"/>
        <v>0</v>
      </c>
      <c r="AU128" s="169">
        <f t="shared" si="78"/>
        <v>0</v>
      </c>
      <c r="AV128" s="169">
        <f t="shared" si="79"/>
        <v>1</v>
      </c>
      <c r="AW128" s="169">
        <f t="shared" si="80"/>
        <v>1</v>
      </c>
      <c r="AX128" s="169">
        <f t="shared" si="81"/>
        <v>0</v>
      </c>
      <c r="AY128" s="169">
        <f t="shared" si="95"/>
        <v>1</v>
      </c>
      <c r="AZ128" s="169">
        <f t="shared" si="82"/>
        <v>0</v>
      </c>
      <c r="BA128" s="169">
        <f t="shared" si="83"/>
        <v>1</v>
      </c>
      <c r="BB128" s="169">
        <f t="shared" si="84"/>
        <v>0</v>
      </c>
      <c r="BC128" s="169">
        <f t="shared" si="85"/>
        <v>0</v>
      </c>
      <c r="BD128" s="169">
        <f t="shared" si="86"/>
        <v>1</v>
      </c>
      <c r="BE128" s="169">
        <f t="shared" si="87"/>
        <v>0</v>
      </c>
      <c r="BF128" s="169">
        <f t="shared" si="88"/>
        <v>0</v>
      </c>
      <c r="BG128" s="169">
        <f t="shared" si="89"/>
        <v>0</v>
      </c>
      <c r="BH128" s="169">
        <f t="shared" si="90"/>
        <v>0</v>
      </c>
      <c r="BI128" s="169">
        <f t="shared" si="91"/>
        <v>1</v>
      </c>
      <c r="BJ128" s="169">
        <f t="shared" si="92"/>
        <v>0</v>
      </c>
      <c r="BK128" s="167">
        <f t="shared" si="93"/>
        <v>0</v>
      </c>
      <c r="BL128" s="169">
        <f t="shared" si="96"/>
        <v>0</v>
      </c>
      <c r="BM128" s="169">
        <f t="shared" si="97"/>
        <v>1</v>
      </c>
      <c r="BN128" s="169">
        <f t="shared" si="98"/>
        <v>0</v>
      </c>
      <c r="BO128" s="169">
        <f t="shared" si="99"/>
        <v>1</v>
      </c>
      <c r="BP128" s="36">
        <f t="shared" si="100"/>
        <v>0</v>
      </c>
      <c r="BQ128">
        <f t="shared" si="101"/>
        <v>0</v>
      </c>
      <c r="BR128" s="36">
        <f t="shared" si="102"/>
        <v>1</v>
      </c>
      <c r="BS128" t="e">
        <f t="shared" si="94"/>
        <v>#N/A</v>
      </c>
    </row>
    <row r="129" spans="1:71">
      <c r="A129" s="59">
        <v>151</v>
      </c>
      <c r="B129" s="59">
        <v>121122</v>
      </c>
      <c r="C129" s="160">
        <v>29999999.8722758</v>
      </c>
      <c r="D129" s="59">
        <v>4464285.5</v>
      </c>
      <c r="E129" s="59">
        <v>4464285.5</v>
      </c>
      <c r="F129" s="59">
        <v>25535714.3722758</v>
      </c>
      <c r="G129" s="59">
        <v>132.14285278320301</v>
      </c>
      <c r="H129" s="59">
        <v>-2329754462.2553601</v>
      </c>
      <c r="I129" s="59">
        <v>101</v>
      </c>
      <c r="J129" s="59">
        <v>0</v>
      </c>
      <c r="K129" s="59">
        <v>0</v>
      </c>
      <c r="L129" s="59">
        <v>0</v>
      </c>
      <c r="M129" s="59">
        <v>0</v>
      </c>
      <c r="N129" s="59">
        <v>0</v>
      </c>
      <c r="O129" s="59">
        <v>0</v>
      </c>
      <c r="P129" s="59">
        <v>0</v>
      </c>
      <c r="Q129" s="59">
        <v>0</v>
      </c>
      <c r="R129" s="59">
        <v>2</v>
      </c>
      <c r="S129" s="59">
        <v>0</v>
      </c>
      <c r="T129" s="59">
        <f t="shared" si="52"/>
        <v>0</v>
      </c>
      <c r="U129" s="59">
        <f t="shared" si="53"/>
        <v>0</v>
      </c>
      <c r="V129" s="59">
        <f t="shared" si="54"/>
        <v>0</v>
      </c>
      <c r="W129" s="59">
        <f t="shared" si="55"/>
        <v>0</v>
      </c>
      <c r="X129" s="59">
        <f t="shared" si="56"/>
        <v>0</v>
      </c>
      <c r="Y129" s="59">
        <f t="shared" si="57"/>
        <v>0</v>
      </c>
      <c r="Z129" s="59">
        <f t="shared" si="58"/>
        <v>0</v>
      </c>
      <c r="AA129" s="59">
        <f t="shared" si="59"/>
        <v>0</v>
      </c>
      <c r="AB129" s="59">
        <f t="shared" si="60"/>
        <v>0</v>
      </c>
      <c r="AC129" s="59">
        <f t="shared" si="61"/>
        <v>0</v>
      </c>
      <c r="AD129" s="166">
        <f t="shared" si="103"/>
        <v>1</v>
      </c>
      <c r="AE129" s="169">
        <f t="shared" si="62"/>
        <v>1</v>
      </c>
      <c r="AF129" s="169">
        <f t="shared" si="63"/>
        <v>0</v>
      </c>
      <c r="AG129" s="169">
        <f t="shared" si="64"/>
        <v>0</v>
      </c>
      <c r="AH129" s="169">
        <f t="shared" si="65"/>
        <v>1</v>
      </c>
      <c r="AI129" s="169">
        <f t="shared" si="66"/>
        <v>0</v>
      </c>
      <c r="AJ129" s="169">
        <f t="shared" si="67"/>
        <v>0</v>
      </c>
      <c r="AK129" s="169">
        <f t="shared" si="68"/>
        <v>0</v>
      </c>
      <c r="AL129" s="169">
        <f t="shared" si="69"/>
        <v>1</v>
      </c>
      <c r="AM129" s="169">
        <f t="shared" si="70"/>
        <v>0</v>
      </c>
      <c r="AN129" s="169">
        <f t="shared" si="71"/>
        <v>0</v>
      </c>
      <c r="AO129" s="169">
        <f t="shared" si="72"/>
        <v>1</v>
      </c>
      <c r="AP129" s="169">
        <f t="shared" si="73"/>
        <v>0</v>
      </c>
      <c r="AQ129" s="169">
        <f t="shared" si="74"/>
        <v>0</v>
      </c>
      <c r="AR129" s="169">
        <f t="shared" si="75"/>
        <v>0</v>
      </c>
      <c r="AS129" s="169">
        <f t="shared" si="76"/>
        <v>0</v>
      </c>
      <c r="AT129" s="169">
        <f t="shared" si="77"/>
        <v>0</v>
      </c>
      <c r="AU129" s="169">
        <f t="shared" si="78"/>
        <v>0</v>
      </c>
      <c r="AV129" s="169">
        <f t="shared" si="79"/>
        <v>1</v>
      </c>
      <c r="AW129" s="169">
        <f t="shared" si="80"/>
        <v>0</v>
      </c>
      <c r="AX129" s="169">
        <f t="shared" si="81"/>
        <v>0</v>
      </c>
      <c r="AY129" s="169">
        <f t="shared" si="95"/>
        <v>0</v>
      </c>
      <c r="AZ129" s="169">
        <f t="shared" si="82"/>
        <v>0</v>
      </c>
      <c r="BA129" s="169">
        <f t="shared" si="83"/>
        <v>0</v>
      </c>
      <c r="BB129" s="169">
        <f t="shared" si="84"/>
        <v>1</v>
      </c>
      <c r="BC129" s="169">
        <f t="shared" si="85"/>
        <v>0</v>
      </c>
      <c r="BD129" s="169">
        <f t="shared" si="86"/>
        <v>1</v>
      </c>
      <c r="BE129" s="169">
        <f t="shared" si="87"/>
        <v>0</v>
      </c>
      <c r="BF129" s="169">
        <f t="shared" si="88"/>
        <v>0</v>
      </c>
      <c r="BG129" s="169">
        <f t="shared" si="89"/>
        <v>0</v>
      </c>
      <c r="BH129" s="169">
        <f t="shared" si="90"/>
        <v>0</v>
      </c>
      <c r="BI129" s="169">
        <f t="shared" si="91"/>
        <v>0</v>
      </c>
      <c r="BJ129" s="169">
        <f t="shared" si="92"/>
        <v>0</v>
      </c>
      <c r="BK129" s="167">
        <f t="shared" si="93"/>
        <v>0</v>
      </c>
      <c r="BL129" s="169">
        <f t="shared" si="96"/>
        <v>0</v>
      </c>
      <c r="BM129" s="169">
        <f t="shared" si="97"/>
        <v>1</v>
      </c>
      <c r="BN129" s="169">
        <f t="shared" si="98"/>
        <v>1</v>
      </c>
      <c r="BO129" s="169">
        <f t="shared" si="99"/>
        <v>0</v>
      </c>
      <c r="BP129" s="36">
        <f t="shared" si="100"/>
        <v>1</v>
      </c>
      <c r="BQ129">
        <f t="shared" si="101"/>
        <v>0</v>
      </c>
      <c r="BR129" s="36">
        <f t="shared" si="102"/>
        <v>0</v>
      </c>
      <c r="BS129" t="e">
        <f t="shared" si="94"/>
        <v>#N/A</v>
      </c>
    </row>
    <row r="130" spans="1:71">
      <c r="A130" s="59">
        <v>276</v>
      </c>
      <c r="B130" s="59">
        <v>162321</v>
      </c>
      <c r="C130" s="160">
        <v>113888884.363351</v>
      </c>
      <c r="D130" s="59">
        <v>22260416.5</v>
      </c>
      <c r="E130" s="59">
        <v>25827083</v>
      </c>
      <c r="F130" s="59">
        <v>88061801.363351196</v>
      </c>
      <c r="G130" s="59">
        <v>133.33332824707</v>
      </c>
      <c r="H130" s="59">
        <v>-4013489513.6319399</v>
      </c>
      <c r="I130" s="59">
        <v>403</v>
      </c>
      <c r="J130" s="59">
        <v>0</v>
      </c>
      <c r="K130" s="59">
        <v>0</v>
      </c>
      <c r="L130" s="59">
        <v>0</v>
      </c>
      <c r="M130" s="59">
        <v>0</v>
      </c>
      <c r="N130" s="59">
        <v>0</v>
      </c>
      <c r="O130" s="59">
        <v>403</v>
      </c>
      <c r="P130" s="59">
        <v>0</v>
      </c>
      <c r="Q130" s="59">
        <v>0</v>
      </c>
      <c r="R130" s="59">
        <v>1</v>
      </c>
      <c r="S130" s="59">
        <v>0</v>
      </c>
      <c r="T130" s="59">
        <f t="shared" si="52"/>
        <v>2</v>
      </c>
      <c r="U130" s="59">
        <f t="shared" si="53"/>
        <v>0</v>
      </c>
      <c r="V130" s="59">
        <f t="shared" si="54"/>
        <v>0</v>
      </c>
      <c r="W130" s="59">
        <f t="shared" si="55"/>
        <v>0</v>
      </c>
      <c r="X130" s="59">
        <f t="shared" si="56"/>
        <v>0</v>
      </c>
      <c r="Y130" s="59">
        <f t="shared" si="57"/>
        <v>0</v>
      </c>
      <c r="Z130" s="59">
        <f t="shared" si="58"/>
        <v>0</v>
      </c>
      <c r="AA130" s="59">
        <f t="shared" si="59"/>
        <v>0</v>
      </c>
      <c r="AB130" s="59">
        <f t="shared" si="60"/>
        <v>0</v>
      </c>
      <c r="AC130" s="59">
        <f t="shared" si="61"/>
        <v>0</v>
      </c>
      <c r="AD130" s="166">
        <f t="shared" si="103"/>
        <v>0</v>
      </c>
      <c r="AE130" s="169">
        <f t="shared" si="62"/>
        <v>0</v>
      </c>
      <c r="AF130" s="169">
        <f t="shared" si="63"/>
        <v>0</v>
      </c>
      <c r="AG130" s="169">
        <f t="shared" si="64"/>
        <v>0</v>
      </c>
      <c r="AH130" s="169">
        <f t="shared" si="65"/>
        <v>1</v>
      </c>
      <c r="AI130" s="169">
        <f t="shared" si="66"/>
        <v>0</v>
      </c>
      <c r="AJ130" s="169">
        <f t="shared" si="67"/>
        <v>0</v>
      </c>
      <c r="AK130" s="169">
        <f t="shared" si="68"/>
        <v>0</v>
      </c>
      <c r="AL130" s="169">
        <f t="shared" si="69"/>
        <v>1</v>
      </c>
      <c r="AM130" s="169">
        <f t="shared" si="70"/>
        <v>0</v>
      </c>
      <c r="AN130" s="169">
        <f t="shared" si="71"/>
        <v>0</v>
      </c>
      <c r="AO130" s="169">
        <f t="shared" si="72"/>
        <v>1</v>
      </c>
      <c r="AP130" s="169">
        <f t="shared" si="73"/>
        <v>0</v>
      </c>
      <c r="AQ130" s="169">
        <f t="shared" si="74"/>
        <v>0</v>
      </c>
      <c r="AR130" s="169">
        <f t="shared" si="75"/>
        <v>0</v>
      </c>
      <c r="AS130" s="169">
        <f t="shared" si="76"/>
        <v>0</v>
      </c>
      <c r="AT130" s="169">
        <f t="shared" si="77"/>
        <v>0</v>
      </c>
      <c r="AU130" s="169">
        <f t="shared" si="78"/>
        <v>0</v>
      </c>
      <c r="AV130" s="169">
        <f t="shared" si="79"/>
        <v>1</v>
      </c>
      <c r="AW130" s="169">
        <f t="shared" si="80"/>
        <v>1</v>
      </c>
      <c r="AX130" s="169">
        <f t="shared" si="81"/>
        <v>1</v>
      </c>
      <c r="AY130" s="169">
        <f t="shared" si="95"/>
        <v>0</v>
      </c>
      <c r="AZ130" s="169">
        <f t="shared" si="82"/>
        <v>0</v>
      </c>
      <c r="BA130" s="169">
        <f t="shared" si="83"/>
        <v>0</v>
      </c>
      <c r="BB130" s="169">
        <f t="shared" si="84"/>
        <v>1</v>
      </c>
      <c r="BC130" s="169">
        <f t="shared" si="85"/>
        <v>0</v>
      </c>
      <c r="BD130" s="169">
        <f t="shared" si="86"/>
        <v>1</v>
      </c>
      <c r="BE130" s="169">
        <f t="shared" si="87"/>
        <v>0</v>
      </c>
      <c r="BF130" s="169">
        <f t="shared" si="88"/>
        <v>0</v>
      </c>
      <c r="BG130" s="169">
        <f t="shared" si="89"/>
        <v>2</v>
      </c>
      <c r="BH130" s="169">
        <f t="shared" si="90"/>
        <v>0</v>
      </c>
      <c r="BI130" s="169">
        <f t="shared" si="91"/>
        <v>0</v>
      </c>
      <c r="BJ130" s="169">
        <f t="shared" si="92"/>
        <v>0</v>
      </c>
      <c r="BK130" s="167">
        <f t="shared" si="93"/>
        <v>0</v>
      </c>
      <c r="BL130" s="169">
        <f t="shared" si="96"/>
        <v>1</v>
      </c>
      <c r="BM130" s="169">
        <f t="shared" si="97"/>
        <v>0</v>
      </c>
      <c r="BN130" s="169">
        <f t="shared" si="98"/>
        <v>1</v>
      </c>
      <c r="BO130" s="169">
        <f t="shared" si="99"/>
        <v>0</v>
      </c>
      <c r="BP130" s="36">
        <f t="shared" si="100"/>
        <v>0</v>
      </c>
      <c r="BQ130">
        <f t="shared" si="101"/>
        <v>0</v>
      </c>
      <c r="BR130" s="36">
        <f t="shared" si="102"/>
        <v>2</v>
      </c>
      <c r="BS130" t="e">
        <f t="shared" si="94"/>
        <v>#N/A</v>
      </c>
    </row>
    <row r="131" spans="1:71">
      <c r="A131" s="59">
        <v>239</v>
      </c>
      <c r="B131" s="59">
        <v>151351</v>
      </c>
      <c r="C131" s="160">
        <v>6709620.3127208902</v>
      </c>
      <c r="D131" s="59">
        <v>5400000</v>
      </c>
      <c r="E131" s="59">
        <v>5400000</v>
      </c>
      <c r="F131" s="59">
        <v>1309620.3127208899</v>
      </c>
      <c r="G131" s="59">
        <v>133.33334350585901</v>
      </c>
      <c r="H131" s="59">
        <v>-3797938647.8552499</v>
      </c>
      <c r="I131" s="59">
        <v>0</v>
      </c>
      <c r="J131" s="59">
        <v>0</v>
      </c>
      <c r="K131" s="59">
        <v>0</v>
      </c>
      <c r="L131" s="59">
        <v>102</v>
      </c>
      <c r="M131" s="59">
        <v>202</v>
      </c>
      <c r="N131" s="59">
        <v>0</v>
      </c>
      <c r="O131" s="59">
        <v>0</v>
      </c>
      <c r="P131" s="59">
        <v>0</v>
      </c>
      <c r="Q131" s="59">
        <v>0</v>
      </c>
      <c r="R131" s="59">
        <v>1</v>
      </c>
      <c r="S131" s="59">
        <v>0</v>
      </c>
      <c r="T131" s="59">
        <f t="shared" si="52"/>
        <v>0</v>
      </c>
      <c r="U131" s="59">
        <f t="shared" si="53"/>
        <v>0</v>
      </c>
      <c r="V131" s="59">
        <f t="shared" si="54"/>
        <v>1</v>
      </c>
      <c r="W131" s="59">
        <f t="shared" si="55"/>
        <v>0</v>
      </c>
      <c r="X131" s="59">
        <f t="shared" si="56"/>
        <v>0</v>
      </c>
      <c r="Y131" s="59">
        <f t="shared" si="57"/>
        <v>1</v>
      </c>
      <c r="Z131" s="59">
        <f t="shared" si="58"/>
        <v>0</v>
      </c>
      <c r="AA131" s="59">
        <f t="shared" si="59"/>
        <v>0</v>
      </c>
      <c r="AB131" s="59">
        <f t="shared" si="60"/>
        <v>0</v>
      </c>
      <c r="AC131" s="59">
        <f t="shared" si="61"/>
        <v>0</v>
      </c>
      <c r="AD131" s="166">
        <f t="shared" si="103"/>
        <v>0</v>
      </c>
      <c r="AE131" s="169">
        <f t="shared" si="62"/>
        <v>0</v>
      </c>
      <c r="AF131" s="169">
        <f t="shared" si="63"/>
        <v>0</v>
      </c>
      <c r="AG131" s="169">
        <f t="shared" si="64"/>
        <v>0</v>
      </c>
      <c r="AH131" s="169">
        <f t="shared" si="65"/>
        <v>1</v>
      </c>
      <c r="AI131" s="169">
        <f t="shared" si="66"/>
        <v>0</v>
      </c>
      <c r="AJ131" s="169">
        <f t="shared" si="67"/>
        <v>0</v>
      </c>
      <c r="AK131" s="169">
        <f t="shared" si="68"/>
        <v>0</v>
      </c>
      <c r="AL131" s="169">
        <f t="shared" si="69"/>
        <v>1</v>
      </c>
      <c r="AM131" s="169">
        <f t="shared" si="70"/>
        <v>1</v>
      </c>
      <c r="AN131" s="169">
        <f t="shared" si="71"/>
        <v>1</v>
      </c>
      <c r="AO131" s="169">
        <f t="shared" si="72"/>
        <v>0</v>
      </c>
      <c r="AP131" s="169">
        <f t="shared" si="73"/>
        <v>0</v>
      </c>
      <c r="AQ131" s="169">
        <f t="shared" si="74"/>
        <v>1</v>
      </c>
      <c r="AR131" s="169">
        <f t="shared" si="75"/>
        <v>0</v>
      </c>
      <c r="AS131" s="169">
        <f t="shared" si="76"/>
        <v>0</v>
      </c>
      <c r="AT131" s="169">
        <f t="shared" si="77"/>
        <v>0</v>
      </c>
      <c r="AU131" s="169">
        <f t="shared" si="78"/>
        <v>0</v>
      </c>
      <c r="AV131" s="169">
        <f t="shared" si="79"/>
        <v>1</v>
      </c>
      <c r="AW131" s="169">
        <f t="shared" si="80"/>
        <v>0</v>
      </c>
      <c r="AX131" s="169">
        <f t="shared" si="81"/>
        <v>0</v>
      </c>
      <c r="AY131" s="169">
        <f t="shared" si="95"/>
        <v>0</v>
      </c>
      <c r="AZ131" s="169">
        <f t="shared" si="82"/>
        <v>0</v>
      </c>
      <c r="BA131" s="169">
        <f t="shared" si="83"/>
        <v>0</v>
      </c>
      <c r="BB131" s="169">
        <f t="shared" si="84"/>
        <v>1</v>
      </c>
      <c r="BC131" s="169">
        <f t="shared" si="85"/>
        <v>0</v>
      </c>
      <c r="BD131" s="169">
        <f t="shared" si="86"/>
        <v>1</v>
      </c>
      <c r="BE131" s="169">
        <f t="shared" si="87"/>
        <v>0</v>
      </c>
      <c r="BF131" s="169">
        <f t="shared" si="88"/>
        <v>0</v>
      </c>
      <c r="BG131" s="169">
        <f t="shared" si="89"/>
        <v>0</v>
      </c>
      <c r="BH131" s="169">
        <f t="shared" si="90"/>
        <v>0</v>
      </c>
      <c r="BI131" s="169">
        <f t="shared" si="91"/>
        <v>0</v>
      </c>
      <c r="BJ131" s="169">
        <f t="shared" si="92"/>
        <v>0</v>
      </c>
      <c r="BK131" s="167">
        <f t="shared" si="93"/>
        <v>0</v>
      </c>
      <c r="BL131" s="169">
        <f t="shared" si="96"/>
        <v>1</v>
      </c>
      <c r="BM131" s="169">
        <f t="shared" si="97"/>
        <v>0</v>
      </c>
      <c r="BN131" s="169">
        <f t="shared" si="98"/>
        <v>1</v>
      </c>
      <c r="BO131" s="169">
        <f t="shared" si="99"/>
        <v>0</v>
      </c>
      <c r="BP131" s="36">
        <f t="shared" si="100"/>
        <v>0</v>
      </c>
      <c r="BQ131">
        <f t="shared" si="101"/>
        <v>1</v>
      </c>
      <c r="BR131" s="36">
        <f t="shared" si="102"/>
        <v>0</v>
      </c>
      <c r="BS131" t="e">
        <f t="shared" si="94"/>
        <v>#N/A</v>
      </c>
    </row>
    <row r="132" spans="1:71">
      <c r="A132" s="59">
        <v>87</v>
      </c>
      <c r="B132" s="59">
        <v>22172</v>
      </c>
      <c r="C132" s="160">
        <v>38666667.530933999</v>
      </c>
      <c r="D132" s="59">
        <v>12900000.5</v>
      </c>
      <c r="E132" s="59">
        <v>15900000.5</v>
      </c>
      <c r="F132" s="59">
        <v>22766667.030933999</v>
      </c>
      <c r="G132" s="59">
        <v>133.33334350585901</v>
      </c>
      <c r="H132" s="59">
        <v>-1443528903.02074</v>
      </c>
      <c r="I132" s="59">
        <v>0</v>
      </c>
      <c r="J132" s="59">
        <v>0</v>
      </c>
      <c r="K132" s="59">
        <v>0</v>
      </c>
      <c r="L132" s="59">
        <v>101</v>
      </c>
      <c r="M132" s="59">
        <v>0</v>
      </c>
      <c r="N132" s="59">
        <v>0</v>
      </c>
      <c r="O132" s="59">
        <v>101</v>
      </c>
      <c r="P132" s="59">
        <v>0</v>
      </c>
      <c r="Q132" s="59">
        <v>0</v>
      </c>
      <c r="R132" s="59">
        <v>2</v>
      </c>
      <c r="S132" s="59">
        <v>0</v>
      </c>
      <c r="T132" s="59">
        <f t="shared" ref="T132:T195" si="104">COUNTIFS(I132, "&gt;400", I132, "&lt;500")+COUNTIFS(L132, "&gt;400", L132, "&lt;500")+COUNTIFS(O132, "&gt;400", O132, "&lt;500")</f>
        <v>0</v>
      </c>
      <c r="U132" s="59">
        <f t="shared" ref="U132:U195" si="105">COUNTIFS(J132, "&gt;200", J132, "&lt;400")+COUNTIFS(L132, "&gt;200", L132, "&lt;400")+COUNTIFS(O132, "&gt;200", O132, "&lt;400")</f>
        <v>0</v>
      </c>
      <c r="V132" s="59">
        <f t="shared" ref="V132:V195" si="106">COUNTIF($I132, 102)+COUNTIF($L132, 102)+COUNTIF($O132, 102)</f>
        <v>0</v>
      </c>
      <c r="W132" s="59">
        <f t="shared" ref="W132:W195" si="107">IF(AND(J132&gt;399, J132&lt;500), 1,0) + IF(AND(K132&gt;399, K132&lt;500), 1,0) +IF(AND(M132&gt;399, M132&lt;500), 1,0) +IF(AND(N132&gt;399, N132&lt;500), 1,0) +IF(AND(P132&gt;399, P132&lt;500), 1,0) +IF(AND(Q132&gt;399, Q132&lt;500), 1,0)</f>
        <v>0</v>
      </c>
      <c r="X132" s="59">
        <f t="shared" ref="X132:X195" si="108">IF(AND(J132&gt;700, J132&lt;890), 1,0) + IF(AND(K132&gt;700, K132&lt;890), 1,0) +IF(AND(M132&gt;700, M132&lt;890), 1,0) +IF(AND(N132&gt;700, N132&lt;890), 1,0) +IF(AND(P132&gt;700, P132&lt;890), 1,0) +IF(AND(Q132&gt;700, Q132&lt;890), 1,0)</f>
        <v>0</v>
      </c>
      <c r="Y132" s="59">
        <f t="shared" ref="Y132:Y195" si="109">IF(AND(J132&gt;200, J132&lt;400), 1,0) + IF(AND(K132&gt;200, K132&lt;400), 1,0) +IF(AND(M132&gt;200, M132&lt;400), 1,0) +IF(AND(N132&gt;200, N132&lt;400), 1,0) +IF(AND(P132&gt;200, P132&lt;400), 1,0) +IF(AND(Q132&gt;200, Q132&lt;400), 1,0)</f>
        <v>0</v>
      </c>
      <c r="Z132" s="59">
        <f t="shared" ref="Z132:Z195" si="110">IF(J132=101, 1,0) + IF(K132=101, 1,0) +IF(M132=101, 1,0) +IF(N132=101, 1,0) +IF(P132=101, 1,0) +IF(Q132=101, 1,0)</f>
        <v>0</v>
      </c>
      <c r="AA132" s="59">
        <f t="shared" ref="AA132:AA195" si="111">IF(J132=102, 1,0) + IF(K132=102, 1,0) +IF(M132=102, 1,0) +IF(N132=102, 1,0) +IF(P132=102, 1,0) +IF(Q132=102, 1,0)</f>
        <v>0</v>
      </c>
      <c r="AB132" s="59">
        <f t="shared" ref="AB132:AB195" si="112">IF(AND(J132&gt;500, J132&lt;600), 1,0) + IF(AND(K132&gt;500, K132&lt;600), 1,0) +IF(AND(M132&gt;500, M132&lt;600), 1,0) +IF(AND(N132&gt;500, N132&lt;600), 1,0) +IF(AND(P132&gt;500, P132&lt;600), 1,0) +IF(AND(Q132&gt;500, Q132&lt;600), 1,0)</f>
        <v>0</v>
      </c>
      <c r="AC132" s="59">
        <f t="shared" ref="AC132:AC195" si="113">IF(AND(J132&gt;0, SUM(W132:AB132)=0), 1,0) + IF(AND(K132&gt;0, SUM(W132:AB132)=0), 1,0) +IF(AND(M132&gt;0, SUM(W132:AB132)=0), 1,0) +IF(AND(N132&gt;0, SUM(W132:AB132)=0), 1,0) +IF(AND(P132&gt;0, SUM(W132:AB132)=0), 1,0) +IF(AND(Q132&gt;0, SUM(W132:AB132)=0), 1,0)</f>
        <v>0</v>
      </c>
      <c r="AD132" s="166">
        <f t="shared" si="103"/>
        <v>2</v>
      </c>
      <c r="AE132" s="169">
        <f t="shared" ref="AE132:AE195" si="114">IF(AD132=1, 1,0)</f>
        <v>0</v>
      </c>
      <c r="AF132" s="169">
        <f t="shared" ref="AF132:AF195" si="115">IF(AD132&gt;=2, 1,0)</f>
        <v>1</v>
      </c>
      <c r="AG132" s="169">
        <f t="shared" ref="AG132:AG195" si="116">IF(IF(I132=101,1,0) * IF(J132&lt;&gt;0, 1,0) +IF(I132=101,1,0)* IF(K132&lt;&gt;0, 1,0) + IF(L132=101,1,0) * IF(M132&lt;&gt;0, 1,0) +IF(L132=101,1,0)* IF(N132&lt;&gt;0, 1,0) + IF(O132=101,1,0) * IF(P132&lt;&gt;0, 1,0) +IF(O132=101,1,0)* IF(Q132&lt;&gt;0, 1,0)&gt;0, 1,0)</f>
        <v>0</v>
      </c>
      <c r="AH132" s="169">
        <f t="shared" ref="AH132:AH195" si="117">IF(AG132=0, 1,0)</f>
        <v>1</v>
      </c>
      <c r="AI132" s="169">
        <f t="shared" ref="AI132:AI195" si="118">IF(AND(AD132&gt;0, T132&gt;0), 1, 0)</f>
        <v>0</v>
      </c>
      <c r="AJ132" s="169">
        <f t="shared" ref="AJ132:AJ195" si="119">IF(AND(AD132&gt;0, V132&gt;0), 1, 0)</f>
        <v>0</v>
      </c>
      <c r="AK132" s="169">
        <f t="shared" ref="AK132:AK195" si="120">IF(AND(AD132&gt;0, U132&gt;0), 1, 0)</f>
        <v>0</v>
      </c>
      <c r="AL132" s="169">
        <f t="shared" ref="AL132:AL195" si="121">IF(SUM(AI132:AK132)&gt;0,0,1)</f>
        <v>1</v>
      </c>
      <c r="AM132" s="169">
        <f t="shared" ref="AM132:AM195" si="122">IF(V132&gt;0, 1,0)</f>
        <v>0</v>
      </c>
      <c r="AN132" s="169">
        <f t="shared" ref="AN132:AN195" si="123">IF(I132=102,1,0) * IF(J132&lt;&gt;0, 1,0) +IF(I132=102,1,0)* IF(K132&lt;&gt;0, 1,0) + IF(L132=102,1,0) * IF(M132&lt;&gt;0, 1,0) +IF(L132=102,1,0)* IF(N132&lt;&gt;0, 1,0) + IF(O132=102,1,0) * IF(P132&lt;&gt;0, 1,0) +IF(O132=102,1,0)* IF(Q132&lt;&gt;0, 1,0)</f>
        <v>0</v>
      </c>
      <c r="AO132" s="169">
        <f t="shared" ref="AO132:AO195" si="124">IF(AN132=0, 1,0)</f>
        <v>1</v>
      </c>
      <c r="AP132" s="169">
        <f t="shared" ref="AP132:AP195" si="125">IF(V132&gt;1,1,0)</f>
        <v>0</v>
      </c>
      <c r="AQ132" s="169">
        <f t="shared" ref="AQ132:AQ195" si="126">IF(V132 = 1, 1, 0)</f>
        <v>0</v>
      </c>
      <c r="AR132" s="169">
        <f t="shared" ref="AR132:AR195" si="127">IF(SUM(AS132:AU132)&gt;0, 1,0)</f>
        <v>0</v>
      </c>
      <c r="AS132" s="169">
        <f t="shared" ref="AS132:AS195" si="128">IF(AND(T132&gt;0, V132&gt;0), 1,0)</f>
        <v>0</v>
      </c>
      <c r="AT132" s="169">
        <f t="shared" ref="AT132:AT195" si="129">AJ132</f>
        <v>0</v>
      </c>
      <c r="AU132" s="169">
        <f t="shared" ref="AU132:AU195" si="130">IF(AND(V132&gt;0, U132&gt;0),1,0)</f>
        <v>0</v>
      </c>
      <c r="AV132" s="169">
        <f t="shared" ref="AV132:AV195" si="131">IF(SUM(AS132:AU132)&gt;0,0,1)</f>
        <v>1</v>
      </c>
      <c r="AW132" s="169">
        <f t="shared" ref="AW132:AW195" si="132">IF(T132&gt;0,1,0)</f>
        <v>0</v>
      </c>
      <c r="AX132" s="169">
        <f t="shared" ref="AX132:AX195" si="133">IF(T132&gt;1, 1,0)</f>
        <v>0</v>
      </c>
      <c r="AY132" s="169">
        <f t="shared" si="95"/>
        <v>0</v>
      </c>
      <c r="AZ132" s="169">
        <f t="shared" ref="AZ132:AZ195" si="134">IF(SUM(AS132,AI132)&gt;0,1,0)</f>
        <v>0</v>
      </c>
      <c r="BA132" s="169">
        <f t="shared" ref="BA132:BA195" si="135">IF(AND(AW132&gt;0, X132&gt;0),1,0)+IF(AND(AW132&gt;0, (COUNTIFS(I132, "&gt;700", L132, "&gt;700", O132, "&gt;700")&gt;0)),1,0)</f>
        <v>0</v>
      </c>
      <c r="BB132" s="169">
        <f t="shared" ref="BB132:BB195" si="136">IF(BA132 = 0, 1,0)</f>
        <v>1</v>
      </c>
      <c r="BC132" s="169">
        <f t="shared" ref="BC132:BC195" si="137">IF(COUNTIFS(I132, "&gt;400", I132,"&lt;600"),1,0) * IF(COUNTIFS(J132,"&gt;0", J132,"&lt;700")+  COUNTIFS(K132,"&gt;0", K132,"&lt;700")&gt;0,1,0) + IF(COUNTIFS(L132, "&gt;400", L132,"&lt;600"),1,0) * IF(COUNTIFS(M132,"&gt;0", M132,"&lt;700")+ COUNTIFS(N132,"&gt;0", N132,"&lt;700")&gt;0,1,0) + IF(COUNTIFS(O132, "&gt;400", O132,"&lt;600"),1,0) * IF(COUNTIFS(P132,"&gt;0", P132,"&lt;700")+  COUNTIFS(Q132,"&gt;0", Q132,"&lt;700")&gt;0,1,0)</f>
        <v>0</v>
      </c>
      <c r="BD132" s="169">
        <f t="shared" ref="BD132:BD195" si="138">IF(BC132 = 0, 1,0)</f>
        <v>1</v>
      </c>
      <c r="BE132" s="169">
        <f t="shared" ref="BE132:BE195" si="139">COUNTIF(I132, 406)+COUNTIF(L132, 406)+COUNTIF(O132, 406)</f>
        <v>0</v>
      </c>
      <c r="BF132" s="169">
        <f t="shared" ref="BF132:BF195" si="140">COUNTIF(I132, 417)+COUNTIF(L132, 417)+COUNTIF(O132, 417)</f>
        <v>0</v>
      </c>
      <c r="BG132" s="169">
        <f t="shared" ref="BG132:BG195" si="141">COUNTIF(I132, 403)+COUNTIF(L132, 403)+COUNTIF(O132, 403)</f>
        <v>0</v>
      </c>
      <c r="BH132" s="169">
        <f t="shared" ref="BH132:BH195" si="142">COUNTIF(I132, 415)+COUNTIF(L132, 415)+COUNTIF(O132, 415)</f>
        <v>0</v>
      </c>
      <c r="BI132" s="169">
        <f t="shared" ref="BI132:BI195" si="143">COUNTIF(I132, 405)+COUNTIF(L132, 405)+COUNTIF(O132, 405)</f>
        <v>0</v>
      </c>
      <c r="BJ132" s="169">
        <f t="shared" ref="BJ132:BJ195" si="144">IF(OR(COUNTIF(I132, 416)=1, COUNTIF(I132, 412)=1), 1,0)   +IF(OR(COUNTIF(L132, 416)=1, COUNTIF(L132, 412)=1), 1,0)+IF(OR(COUNTIF(O132, 416)=1, COUNTIF(O132, 412)=1), 1,0)</f>
        <v>0</v>
      </c>
      <c r="BK132" s="167">
        <f t="shared" ref="BK132:BK195" si="145">IF(AND(AW132&gt;0, SUM(BE132:BJ132) = 0), 1,0)</f>
        <v>0</v>
      </c>
      <c r="BL132" s="169">
        <f t="shared" si="96"/>
        <v>0</v>
      </c>
      <c r="BM132" s="169">
        <f t="shared" si="97"/>
        <v>1</v>
      </c>
      <c r="BN132" s="169">
        <f t="shared" si="98"/>
        <v>1</v>
      </c>
      <c r="BO132" s="169">
        <f t="shared" si="99"/>
        <v>0</v>
      </c>
      <c r="BP132" s="36">
        <f t="shared" si="100"/>
        <v>1</v>
      </c>
      <c r="BQ132">
        <f t="shared" si="101"/>
        <v>0</v>
      </c>
      <c r="BR132" s="36">
        <f t="shared" si="102"/>
        <v>0</v>
      </c>
      <c r="BS132" t="e">
        <f t="shared" ref="BS132:BS195" si="146">IF((BP132*$AD$2+BQ132*$AM$2+BR132*$AW$2)&gt;0,  G132,NA())</f>
        <v>#N/A</v>
      </c>
    </row>
    <row r="133" spans="1:71">
      <c r="A133" s="59">
        <v>341</v>
      </c>
      <c r="B133" s="59">
        <v>211201</v>
      </c>
      <c r="C133" s="160">
        <v>47125000</v>
      </c>
      <c r="D133" s="59">
        <v>18625000</v>
      </c>
      <c r="E133" s="59">
        <v>18625000</v>
      </c>
      <c r="F133" s="59">
        <v>28500000</v>
      </c>
      <c r="G133" s="59">
        <v>134</v>
      </c>
      <c r="H133" s="59">
        <v>-4786144820.2157001</v>
      </c>
      <c r="I133" s="59">
        <v>417</v>
      </c>
      <c r="J133" s="59">
        <v>411</v>
      </c>
      <c r="K133" s="59">
        <v>406</v>
      </c>
      <c r="L133" s="59">
        <v>0</v>
      </c>
      <c r="M133" s="59">
        <v>0</v>
      </c>
      <c r="N133" s="59">
        <v>0</v>
      </c>
      <c r="O133" s="59">
        <v>501</v>
      </c>
      <c r="P133" s="59">
        <v>709</v>
      </c>
      <c r="Q133" s="59">
        <v>710</v>
      </c>
      <c r="R133" s="59">
        <v>2</v>
      </c>
      <c r="S133" s="59">
        <v>1</v>
      </c>
      <c r="T133" s="59">
        <f t="shared" si="104"/>
        <v>1</v>
      </c>
      <c r="U133" s="59">
        <f t="shared" si="105"/>
        <v>0</v>
      </c>
      <c r="V133" s="59">
        <f t="shared" si="106"/>
        <v>0</v>
      </c>
      <c r="W133" s="59">
        <f t="shared" si="107"/>
        <v>2</v>
      </c>
      <c r="X133" s="59">
        <f t="shared" si="108"/>
        <v>2</v>
      </c>
      <c r="Y133" s="59">
        <f t="shared" si="109"/>
        <v>0</v>
      </c>
      <c r="Z133" s="59">
        <f t="shared" si="110"/>
        <v>0</v>
      </c>
      <c r="AA133" s="59">
        <f t="shared" si="111"/>
        <v>0</v>
      </c>
      <c r="AB133" s="59">
        <f t="shared" si="112"/>
        <v>0</v>
      </c>
      <c r="AC133" s="59">
        <f t="shared" si="113"/>
        <v>0</v>
      </c>
      <c r="AD133" s="166">
        <f t="shared" si="103"/>
        <v>0</v>
      </c>
      <c r="AE133" s="169">
        <f t="shared" si="114"/>
        <v>0</v>
      </c>
      <c r="AF133" s="169">
        <f t="shared" si="115"/>
        <v>0</v>
      </c>
      <c r="AG133" s="169">
        <f t="shared" si="116"/>
        <v>0</v>
      </c>
      <c r="AH133" s="169">
        <f t="shared" si="117"/>
        <v>1</v>
      </c>
      <c r="AI133" s="169">
        <f t="shared" si="118"/>
        <v>0</v>
      </c>
      <c r="AJ133" s="169">
        <f t="shared" si="119"/>
        <v>0</v>
      </c>
      <c r="AK133" s="169">
        <f t="shared" si="120"/>
        <v>0</v>
      </c>
      <c r="AL133" s="169">
        <f t="shared" si="121"/>
        <v>1</v>
      </c>
      <c r="AM133" s="169">
        <f t="shared" si="122"/>
        <v>0</v>
      </c>
      <c r="AN133" s="169">
        <f t="shared" si="123"/>
        <v>0</v>
      </c>
      <c r="AO133" s="169">
        <f t="shared" si="124"/>
        <v>1</v>
      </c>
      <c r="AP133" s="169">
        <f t="shared" si="125"/>
        <v>0</v>
      </c>
      <c r="AQ133" s="169">
        <f t="shared" si="126"/>
        <v>0</v>
      </c>
      <c r="AR133" s="169">
        <f t="shared" si="127"/>
        <v>0</v>
      </c>
      <c r="AS133" s="169">
        <f t="shared" si="128"/>
        <v>0</v>
      </c>
      <c r="AT133" s="169">
        <f t="shared" si="129"/>
        <v>0</v>
      </c>
      <c r="AU133" s="169">
        <f t="shared" si="130"/>
        <v>0</v>
      </c>
      <c r="AV133" s="169">
        <f t="shared" si="131"/>
        <v>1</v>
      </c>
      <c r="AW133" s="169">
        <f t="shared" si="132"/>
        <v>1</v>
      </c>
      <c r="AX133" s="169">
        <f t="shared" si="133"/>
        <v>0</v>
      </c>
      <c r="AY133" s="169">
        <f t="shared" ref="AY133:AY196" si="147">IF(T133=1, 1, 0)</f>
        <v>1</v>
      </c>
      <c r="AZ133" s="169">
        <f t="shared" si="134"/>
        <v>0</v>
      </c>
      <c r="BA133" s="169">
        <f t="shared" si="135"/>
        <v>1</v>
      </c>
      <c r="BB133" s="169">
        <f t="shared" si="136"/>
        <v>0</v>
      </c>
      <c r="BC133" s="169">
        <f t="shared" si="137"/>
        <v>1</v>
      </c>
      <c r="BD133" s="169">
        <f t="shared" si="138"/>
        <v>0</v>
      </c>
      <c r="BE133" s="169">
        <f t="shared" si="139"/>
        <v>0</v>
      </c>
      <c r="BF133" s="169">
        <f t="shared" si="140"/>
        <v>1</v>
      </c>
      <c r="BG133" s="169">
        <f t="shared" si="141"/>
        <v>0</v>
      </c>
      <c r="BH133" s="169">
        <f t="shared" si="142"/>
        <v>0</v>
      </c>
      <c r="BI133" s="169">
        <f t="shared" si="143"/>
        <v>0</v>
      </c>
      <c r="BJ133" s="169">
        <f t="shared" si="144"/>
        <v>0</v>
      </c>
      <c r="BK133" s="167">
        <f t="shared" si="145"/>
        <v>0</v>
      </c>
      <c r="BL133" s="169">
        <f t="shared" ref="BL133:BL196" si="148">IF(R133 = 1, 1,0)</f>
        <v>0</v>
      </c>
      <c r="BM133" s="169">
        <f t="shared" ref="BM133:BM196" si="149">IF(R133 = 2, 1,0)</f>
        <v>1</v>
      </c>
      <c r="BN133" s="169">
        <f t="shared" ref="BN133:BN196" si="150">IF(S133 = 1, 0,1)</f>
        <v>0</v>
      </c>
      <c r="BO133" s="169">
        <f t="shared" ref="BO133:BO196" si="151">IF(S133 = 1, 1,0)</f>
        <v>1</v>
      </c>
      <c r="BP133" s="36">
        <f t="shared" ref="BP133:BP196" si="152">IF(SUM($AE$2:$AF$2)&gt;0, SUMPRODUCT($AE$2:$AF$2, AE133:AF133),IF(SUM(AE133:AF133)&gt;0, 0,1))*SUMPRODUCT($AG$2:$AH$2, AG133:AH133)*SUMPRODUCT($AI$2:$AL$2, AI133:AL133)*SUMPRODUCT($BL$2:$BM$2,BL133:BM133)*SUMPRODUCT($BN$2:$BO$2,BN133:BO133)</f>
        <v>0</v>
      </c>
      <c r="BQ133">
        <f t="shared" ref="BQ133:BQ196" si="153">(SUMPRODUCT($AN$2:$AO$2, AN133:AO133)*SUMPRODUCT($AP$2:$AR$2, AP133:AR133)*SUMPRODUCT($AS$2:$AV$2, AS133:AV133))*SUMPRODUCT($BL$2:$BM$2,BL133:BM133)*SUMPRODUCT($BN$2:$BO$2,BN133:BO133)</f>
        <v>0</v>
      </c>
      <c r="BR133" s="36">
        <f t="shared" ref="BR133:BR196" si="154">SUMPRODUCT($AX$2:$AZ$2, AX133:AZ133)*SUMPRODUCT($BA$2:$BB$2, BA133:BB133)*SUMPRODUCT($BC$2:$BD$2, BC133:BD133)*SUMPRODUCT($BE$2:$BK$2, BE133:BK133)*SUMPRODUCT($BL$2:$BM$2,BL133:BM133)*SUMPRODUCT($BN$2:$BO$2,BN133:BO133)</f>
        <v>1</v>
      </c>
      <c r="BS133" t="e">
        <f t="shared" si="146"/>
        <v>#N/A</v>
      </c>
    </row>
    <row r="134" spans="1:71">
      <c r="A134" s="59">
        <v>272</v>
      </c>
      <c r="B134" s="59">
        <v>161261</v>
      </c>
      <c r="C134" s="160">
        <v>142857142.248932</v>
      </c>
      <c r="D134" s="59">
        <v>52785712</v>
      </c>
      <c r="E134" s="59">
        <v>52785712</v>
      </c>
      <c r="F134" s="59">
        <v>90071430.248932198</v>
      </c>
      <c r="G134" s="59">
        <v>135.714279174805</v>
      </c>
      <c r="H134" s="59">
        <v>-4010022741.8401699</v>
      </c>
      <c r="I134" s="59">
        <v>0</v>
      </c>
      <c r="J134" s="59">
        <v>0</v>
      </c>
      <c r="K134" s="59">
        <v>0</v>
      </c>
      <c r="L134" s="59">
        <v>412</v>
      </c>
      <c r="M134" s="59">
        <v>0</v>
      </c>
      <c r="N134" s="59">
        <v>0</v>
      </c>
      <c r="O134" s="59">
        <v>0</v>
      </c>
      <c r="P134" s="59">
        <v>0</v>
      </c>
      <c r="Q134" s="59">
        <v>0</v>
      </c>
      <c r="R134" s="59">
        <v>1</v>
      </c>
      <c r="S134" s="59">
        <v>0</v>
      </c>
      <c r="T134" s="59">
        <f t="shared" si="104"/>
        <v>1</v>
      </c>
      <c r="U134" s="59">
        <f t="shared" si="105"/>
        <v>0</v>
      </c>
      <c r="V134" s="59">
        <f t="shared" si="106"/>
        <v>0</v>
      </c>
      <c r="W134" s="59">
        <f t="shared" si="107"/>
        <v>0</v>
      </c>
      <c r="X134" s="59">
        <f t="shared" si="108"/>
        <v>0</v>
      </c>
      <c r="Y134" s="59">
        <f t="shared" si="109"/>
        <v>0</v>
      </c>
      <c r="Z134" s="59">
        <f t="shared" si="110"/>
        <v>0</v>
      </c>
      <c r="AA134" s="59">
        <f t="shared" si="111"/>
        <v>0</v>
      </c>
      <c r="AB134" s="59">
        <f t="shared" si="112"/>
        <v>0</v>
      </c>
      <c r="AC134" s="59">
        <f t="shared" si="113"/>
        <v>0</v>
      </c>
      <c r="AD134" s="166">
        <f t="shared" si="103"/>
        <v>0</v>
      </c>
      <c r="AE134" s="169">
        <f t="shared" si="114"/>
        <v>0</v>
      </c>
      <c r="AF134" s="169">
        <f t="shared" si="115"/>
        <v>0</v>
      </c>
      <c r="AG134" s="169">
        <f t="shared" si="116"/>
        <v>0</v>
      </c>
      <c r="AH134" s="169">
        <f t="shared" si="117"/>
        <v>1</v>
      </c>
      <c r="AI134" s="169">
        <f t="shared" si="118"/>
        <v>0</v>
      </c>
      <c r="AJ134" s="169">
        <f t="shared" si="119"/>
        <v>0</v>
      </c>
      <c r="AK134" s="169">
        <f t="shared" si="120"/>
        <v>0</v>
      </c>
      <c r="AL134" s="169">
        <f t="shared" si="121"/>
        <v>1</v>
      </c>
      <c r="AM134" s="169">
        <f t="shared" si="122"/>
        <v>0</v>
      </c>
      <c r="AN134" s="169">
        <f t="shared" si="123"/>
        <v>0</v>
      </c>
      <c r="AO134" s="169">
        <f t="shared" si="124"/>
        <v>1</v>
      </c>
      <c r="AP134" s="169">
        <f t="shared" si="125"/>
        <v>0</v>
      </c>
      <c r="AQ134" s="169">
        <f t="shared" si="126"/>
        <v>0</v>
      </c>
      <c r="AR134" s="169">
        <f t="shared" si="127"/>
        <v>0</v>
      </c>
      <c r="AS134" s="169">
        <f t="shared" si="128"/>
        <v>0</v>
      </c>
      <c r="AT134" s="169">
        <f t="shared" si="129"/>
        <v>0</v>
      </c>
      <c r="AU134" s="169">
        <f t="shared" si="130"/>
        <v>0</v>
      </c>
      <c r="AV134" s="169">
        <f t="shared" si="131"/>
        <v>1</v>
      </c>
      <c r="AW134" s="169">
        <f t="shared" si="132"/>
        <v>1</v>
      </c>
      <c r="AX134" s="169">
        <f t="shared" si="133"/>
        <v>0</v>
      </c>
      <c r="AY134" s="169">
        <f t="shared" si="147"/>
        <v>1</v>
      </c>
      <c r="AZ134" s="169">
        <f t="shared" si="134"/>
        <v>0</v>
      </c>
      <c r="BA134" s="169">
        <f t="shared" si="135"/>
        <v>0</v>
      </c>
      <c r="BB134" s="169">
        <f t="shared" si="136"/>
        <v>1</v>
      </c>
      <c r="BC134" s="169">
        <f t="shared" si="137"/>
        <v>0</v>
      </c>
      <c r="BD134" s="169">
        <f t="shared" si="138"/>
        <v>1</v>
      </c>
      <c r="BE134" s="169">
        <f t="shared" si="139"/>
        <v>0</v>
      </c>
      <c r="BF134" s="169">
        <f t="shared" si="140"/>
        <v>0</v>
      </c>
      <c r="BG134" s="169">
        <f t="shared" si="141"/>
        <v>0</v>
      </c>
      <c r="BH134" s="169">
        <f t="shared" si="142"/>
        <v>0</v>
      </c>
      <c r="BI134" s="169">
        <f t="shared" si="143"/>
        <v>0</v>
      </c>
      <c r="BJ134" s="169">
        <f t="shared" si="144"/>
        <v>1</v>
      </c>
      <c r="BK134" s="167">
        <f t="shared" si="145"/>
        <v>0</v>
      </c>
      <c r="BL134" s="169">
        <f t="shared" si="148"/>
        <v>1</v>
      </c>
      <c r="BM134" s="169">
        <f t="shared" si="149"/>
        <v>0</v>
      </c>
      <c r="BN134" s="169">
        <f t="shared" si="150"/>
        <v>1</v>
      </c>
      <c r="BO134" s="169">
        <f t="shared" si="151"/>
        <v>0</v>
      </c>
      <c r="BP134" s="36">
        <f t="shared" si="152"/>
        <v>0</v>
      </c>
      <c r="BQ134">
        <f t="shared" si="153"/>
        <v>0</v>
      </c>
      <c r="BR134" s="36">
        <f t="shared" si="154"/>
        <v>1</v>
      </c>
      <c r="BS134" t="e">
        <f t="shared" si="146"/>
        <v>#N/A</v>
      </c>
    </row>
    <row r="135" spans="1:71">
      <c r="A135" s="59">
        <v>110</v>
      </c>
      <c r="B135" s="59">
        <v>24241</v>
      </c>
      <c r="C135" s="160">
        <v>16312500.364612799</v>
      </c>
      <c r="D135" s="59">
        <v>6956250</v>
      </c>
      <c r="E135" s="59">
        <v>6956250</v>
      </c>
      <c r="F135" s="59">
        <v>9356250.3646127991</v>
      </c>
      <c r="G135" s="59">
        <v>137.5</v>
      </c>
      <c r="H135" s="59">
        <v>-1778725073.8908501</v>
      </c>
      <c r="I135" s="59">
        <v>0</v>
      </c>
      <c r="J135" s="59">
        <v>0</v>
      </c>
      <c r="K135" s="59">
        <v>0</v>
      </c>
      <c r="L135" s="59">
        <v>0</v>
      </c>
      <c r="M135" s="59">
        <v>0</v>
      </c>
      <c r="N135" s="59">
        <v>0</v>
      </c>
      <c r="O135" s="59">
        <v>101</v>
      </c>
      <c r="P135" s="59">
        <v>0</v>
      </c>
      <c r="Q135" s="59">
        <v>0</v>
      </c>
      <c r="R135" s="59">
        <v>2</v>
      </c>
      <c r="S135" s="59">
        <v>0</v>
      </c>
      <c r="T135" s="59">
        <f t="shared" si="104"/>
        <v>0</v>
      </c>
      <c r="U135" s="59">
        <f t="shared" si="105"/>
        <v>0</v>
      </c>
      <c r="V135" s="59">
        <f t="shared" si="106"/>
        <v>0</v>
      </c>
      <c r="W135" s="59">
        <f t="shared" si="107"/>
        <v>0</v>
      </c>
      <c r="X135" s="59">
        <f t="shared" si="108"/>
        <v>0</v>
      </c>
      <c r="Y135" s="59">
        <f t="shared" si="109"/>
        <v>0</v>
      </c>
      <c r="Z135" s="59">
        <f t="shared" si="110"/>
        <v>0</v>
      </c>
      <c r="AA135" s="59">
        <f t="shared" si="111"/>
        <v>0</v>
      </c>
      <c r="AB135" s="59">
        <f t="shared" si="112"/>
        <v>0</v>
      </c>
      <c r="AC135" s="59">
        <f t="shared" si="113"/>
        <v>0</v>
      </c>
      <c r="AD135" s="166">
        <f t="shared" ref="AD135:AD198" si="155">COUNTIF(I135, 101)+COUNTIF(L135, 101)+COUNTIF(O135, 101)</f>
        <v>1</v>
      </c>
      <c r="AE135" s="169">
        <f t="shared" si="114"/>
        <v>1</v>
      </c>
      <c r="AF135" s="169">
        <f t="shared" si="115"/>
        <v>0</v>
      </c>
      <c r="AG135" s="169">
        <f t="shared" si="116"/>
        <v>0</v>
      </c>
      <c r="AH135" s="169">
        <f t="shared" si="117"/>
        <v>1</v>
      </c>
      <c r="AI135" s="169">
        <f t="shared" si="118"/>
        <v>0</v>
      </c>
      <c r="AJ135" s="169">
        <f t="shared" si="119"/>
        <v>0</v>
      </c>
      <c r="AK135" s="169">
        <f t="shared" si="120"/>
        <v>0</v>
      </c>
      <c r="AL135" s="169">
        <f t="shared" si="121"/>
        <v>1</v>
      </c>
      <c r="AM135" s="169">
        <f t="shared" si="122"/>
        <v>0</v>
      </c>
      <c r="AN135" s="169">
        <f t="shared" si="123"/>
        <v>0</v>
      </c>
      <c r="AO135" s="169">
        <f t="shared" si="124"/>
        <v>1</v>
      </c>
      <c r="AP135" s="169">
        <f t="shared" si="125"/>
        <v>0</v>
      </c>
      <c r="AQ135" s="169">
        <f t="shared" si="126"/>
        <v>0</v>
      </c>
      <c r="AR135" s="169">
        <f t="shared" si="127"/>
        <v>0</v>
      </c>
      <c r="AS135" s="169">
        <f t="shared" si="128"/>
        <v>0</v>
      </c>
      <c r="AT135" s="169">
        <f t="shared" si="129"/>
        <v>0</v>
      </c>
      <c r="AU135" s="169">
        <f t="shared" si="130"/>
        <v>0</v>
      </c>
      <c r="AV135" s="169">
        <f t="shared" si="131"/>
        <v>1</v>
      </c>
      <c r="AW135" s="169">
        <f t="shared" si="132"/>
        <v>0</v>
      </c>
      <c r="AX135" s="169">
        <f t="shared" si="133"/>
        <v>0</v>
      </c>
      <c r="AY135" s="169">
        <f t="shared" si="147"/>
        <v>0</v>
      </c>
      <c r="AZ135" s="169">
        <f t="shared" si="134"/>
        <v>0</v>
      </c>
      <c r="BA135" s="169">
        <f t="shared" si="135"/>
        <v>0</v>
      </c>
      <c r="BB135" s="169">
        <f t="shared" si="136"/>
        <v>1</v>
      </c>
      <c r="BC135" s="169">
        <f t="shared" si="137"/>
        <v>0</v>
      </c>
      <c r="BD135" s="169">
        <f t="shared" si="138"/>
        <v>1</v>
      </c>
      <c r="BE135" s="169">
        <f t="shared" si="139"/>
        <v>0</v>
      </c>
      <c r="BF135" s="169">
        <f t="shared" si="140"/>
        <v>0</v>
      </c>
      <c r="BG135" s="169">
        <f t="shared" si="141"/>
        <v>0</v>
      </c>
      <c r="BH135" s="169">
        <f t="shared" si="142"/>
        <v>0</v>
      </c>
      <c r="BI135" s="169">
        <f t="shared" si="143"/>
        <v>0</v>
      </c>
      <c r="BJ135" s="169">
        <f t="shared" si="144"/>
        <v>0</v>
      </c>
      <c r="BK135" s="167">
        <f t="shared" si="145"/>
        <v>0</v>
      </c>
      <c r="BL135" s="169">
        <f t="shared" si="148"/>
        <v>0</v>
      </c>
      <c r="BM135" s="169">
        <f t="shared" si="149"/>
        <v>1</v>
      </c>
      <c r="BN135" s="169">
        <f t="shared" si="150"/>
        <v>1</v>
      </c>
      <c r="BO135" s="169">
        <f t="shared" si="151"/>
        <v>0</v>
      </c>
      <c r="BP135" s="36">
        <f t="shared" si="152"/>
        <v>1</v>
      </c>
      <c r="BQ135">
        <f t="shared" si="153"/>
        <v>0</v>
      </c>
      <c r="BR135" s="36">
        <f t="shared" si="154"/>
        <v>0</v>
      </c>
      <c r="BS135" t="e">
        <f t="shared" si="146"/>
        <v>#N/A</v>
      </c>
    </row>
    <row r="136" spans="1:71">
      <c r="A136" s="59">
        <v>328</v>
      </c>
      <c r="B136" s="59">
        <v>191151</v>
      </c>
      <c r="C136" s="160">
        <v>6628571.6355252499</v>
      </c>
      <c r="D136" s="59">
        <v>11785714.5</v>
      </c>
      <c r="E136" s="59">
        <v>11785714.5</v>
      </c>
      <c r="F136" s="59">
        <v>-5157142.8644747501</v>
      </c>
      <c r="G136" s="59">
        <v>138.09524536132801</v>
      </c>
      <c r="H136" s="59">
        <v>-4643777548.10215</v>
      </c>
      <c r="I136" s="59">
        <v>102</v>
      </c>
      <c r="J136" s="59">
        <v>0</v>
      </c>
      <c r="K136" s="59">
        <v>0</v>
      </c>
      <c r="L136" s="59">
        <v>0</v>
      </c>
      <c r="M136" s="59">
        <v>0</v>
      </c>
      <c r="N136" s="59">
        <v>0</v>
      </c>
      <c r="O136" s="59">
        <v>102</v>
      </c>
      <c r="P136" s="59">
        <v>0</v>
      </c>
      <c r="Q136" s="59">
        <v>0</v>
      </c>
      <c r="R136" s="59">
        <v>2</v>
      </c>
      <c r="S136" s="59">
        <v>0</v>
      </c>
      <c r="T136" s="59">
        <f t="shared" si="104"/>
        <v>0</v>
      </c>
      <c r="U136" s="59">
        <f t="shared" si="105"/>
        <v>0</v>
      </c>
      <c r="V136" s="59">
        <f t="shared" si="106"/>
        <v>2</v>
      </c>
      <c r="W136" s="59">
        <f t="shared" si="107"/>
        <v>0</v>
      </c>
      <c r="X136" s="59">
        <f t="shared" si="108"/>
        <v>0</v>
      </c>
      <c r="Y136" s="59">
        <f t="shared" si="109"/>
        <v>0</v>
      </c>
      <c r="Z136" s="59">
        <f t="shared" si="110"/>
        <v>0</v>
      </c>
      <c r="AA136" s="59">
        <f t="shared" si="111"/>
        <v>0</v>
      </c>
      <c r="AB136" s="59">
        <f t="shared" si="112"/>
        <v>0</v>
      </c>
      <c r="AC136" s="59">
        <f t="shared" si="113"/>
        <v>0</v>
      </c>
      <c r="AD136" s="166">
        <f t="shared" si="155"/>
        <v>0</v>
      </c>
      <c r="AE136" s="169">
        <f t="shared" si="114"/>
        <v>0</v>
      </c>
      <c r="AF136" s="169">
        <f t="shared" si="115"/>
        <v>0</v>
      </c>
      <c r="AG136" s="169">
        <f t="shared" si="116"/>
        <v>0</v>
      </c>
      <c r="AH136" s="169">
        <f t="shared" si="117"/>
        <v>1</v>
      </c>
      <c r="AI136" s="169">
        <f t="shared" si="118"/>
        <v>0</v>
      </c>
      <c r="AJ136" s="169">
        <f t="shared" si="119"/>
        <v>0</v>
      </c>
      <c r="AK136" s="169">
        <f t="shared" si="120"/>
        <v>0</v>
      </c>
      <c r="AL136" s="169">
        <f t="shared" si="121"/>
        <v>1</v>
      </c>
      <c r="AM136" s="169">
        <f t="shared" si="122"/>
        <v>1</v>
      </c>
      <c r="AN136" s="169">
        <f t="shared" si="123"/>
        <v>0</v>
      </c>
      <c r="AO136" s="169">
        <f t="shared" si="124"/>
        <v>1</v>
      </c>
      <c r="AP136" s="169">
        <f t="shared" si="125"/>
        <v>1</v>
      </c>
      <c r="AQ136" s="169">
        <f t="shared" si="126"/>
        <v>0</v>
      </c>
      <c r="AR136" s="169">
        <f t="shared" si="127"/>
        <v>0</v>
      </c>
      <c r="AS136" s="169">
        <f t="shared" si="128"/>
        <v>0</v>
      </c>
      <c r="AT136" s="169">
        <f t="shared" si="129"/>
        <v>0</v>
      </c>
      <c r="AU136" s="169">
        <f t="shared" si="130"/>
        <v>0</v>
      </c>
      <c r="AV136" s="169">
        <f t="shared" si="131"/>
        <v>1</v>
      </c>
      <c r="AW136" s="169">
        <f t="shared" si="132"/>
        <v>0</v>
      </c>
      <c r="AX136" s="169">
        <f t="shared" si="133"/>
        <v>0</v>
      </c>
      <c r="AY136" s="169">
        <f t="shared" si="147"/>
        <v>0</v>
      </c>
      <c r="AZ136" s="169">
        <f t="shared" si="134"/>
        <v>0</v>
      </c>
      <c r="BA136" s="169">
        <f t="shared" si="135"/>
        <v>0</v>
      </c>
      <c r="BB136" s="169">
        <f t="shared" si="136"/>
        <v>1</v>
      </c>
      <c r="BC136" s="169">
        <f t="shared" si="137"/>
        <v>0</v>
      </c>
      <c r="BD136" s="169">
        <f t="shared" si="138"/>
        <v>1</v>
      </c>
      <c r="BE136" s="169">
        <f t="shared" si="139"/>
        <v>0</v>
      </c>
      <c r="BF136" s="169">
        <f t="shared" si="140"/>
        <v>0</v>
      </c>
      <c r="BG136" s="169">
        <f t="shared" si="141"/>
        <v>0</v>
      </c>
      <c r="BH136" s="169">
        <f t="shared" si="142"/>
        <v>0</v>
      </c>
      <c r="BI136" s="169">
        <f t="shared" si="143"/>
        <v>0</v>
      </c>
      <c r="BJ136" s="169">
        <f t="shared" si="144"/>
        <v>0</v>
      </c>
      <c r="BK136" s="167">
        <f t="shared" si="145"/>
        <v>0</v>
      </c>
      <c r="BL136" s="169">
        <f t="shared" si="148"/>
        <v>0</v>
      </c>
      <c r="BM136" s="169">
        <f t="shared" si="149"/>
        <v>1</v>
      </c>
      <c r="BN136" s="169">
        <f t="shared" si="150"/>
        <v>1</v>
      </c>
      <c r="BO136" s="169">
        <f t="shared" si="151"/>
        <v>0</v>
      </c>
      <c r="BP136" s="36">
        <f t="shared" si="152"/>
        <v>0</v>
      </c>
      <c r="BQ136">
        <f t="shared" si="153"/>
        <v>0</v>
      </c>
      <c r="BR136" s="36">
        <f t="shared" si="154"/>
        <v>0</v>
      </c>
      <c r="BS136" t="e">
        <f t="shared" si="146"/>
        <v>#N/A</v>
      </c>
    </row>
    <row r="137" spans="1:71">
      <c r="A137" s="59">
        <v>22</v>
      </c>
      <c r="B137" s="59">
        <v>12181</v>
      </c>
      <c r="C137" s="160">
        <v>46607141.418534599</v>
      </c>
      <c r="D137" s="59">
        <v>4410714</v>
      </c>
      <c r="E137" s="59">
        <v>7267856.75</v>
      </c>
      <c r="F137" s="59">
        <v>39339284.668534599</v>
      </c>
      <c r="G137" s="59">
        <v>142.85713195800801</v>
      </c>
      <c r="H137" s="59">
        <v>-241096803.85532999</v>
      </c>
      <c r="I137" s="59">
        <v>0</v>
      </c>
      <c r="J137" s="59">
        <v>0</v>
      </c>
      <c r="K137" s="59">
        <v>0</v>
      </c>
      <c r="L137" s="59">
        <v>101</v>
      </c>
      <c r="M137" s="59">
        <v>0</v>
      </c>
      <c r="N137" s="59">
        <v>0</v>
      </c>
      <c r="O137" s="59">
        <v>101</v>
      </c>
      <c r="P137" s="59">
        <v>0</v>
      </c>
      <c r="Q137" s="59">
        <v>0</v>
      </c>
      <c r="R137" s="59">
        <v>1</v>
      </c>
      <c r="S137" s="59">
        <v>0</v>
      </c>
      <c r="T137" s="59">
        <f t="shared" si="104"/>
        <v>0</v>
      </c>
      <c r="U137" s="59">
        <f t="shared" si="105"/>
        <v>0</v>
      </c>
      <c r="V137" s="59">
        <f t="shared" si="106"/>
        <v>0</v>
      </c>
      <c r="W137" s="59">
        <f t="shared" si="107"/>
        <v>0</v>
      </c>
      <c r="X137" s="59">
        <f t="shared" si="108"/>
        <v>0</v>
      </c>
      <c r="Y137" s="59">
        <f t="shared" si="109"/>
        <v>0</v>
      </c>
      <c r="Z137" s="59">
        <f t="shared" si="110"/>
        <v>0</v>
      </c>
      <c r="AA137" s="59">
        <f t="shared" si="111"/>
        <v>0</v>
      </c>
      <c r="AB137" s="59">
        <f t="shared" si="112"/>
        <v>0</v>
      </c>
      <c r="AC137" s="59">
        <f t="shared" si="113"/>
        <v>0</v>
      </c>
      <c r="AD137" s="166">
        <f t="shared" si="155"/>
        <v>2</v>
      </c>
      <c r="AE137" s="169">
        <f t="shared" si="114"/>
        <v>0</v>
      </c>
      <c r="AF137" s="169">
        <f t="shared" si="115"/>
        <v>1</v>
      </c>
      <c r="AG137" s="169">
        <f t="shared" si="116"/>
        <v>0</v>
      </c>
      <c r="AH137" s="169">
        <f t="shared" si="117"/>
        <v>1</v>
      </c>
      <c r="AI137" s="169">
        <f t="shared" si="118"/>
        <v>0</v>
      </c>
      <c r="AJ137" s="169">
        <f t="shared" si="119"/>
        <v>0</v>
      </c>
      <c r="AK137" s="169">
        <f t="shared" si="120"/>
        <v>0</v>
      </c>
      <c r="AL137" s="169">
        <f t="shared" si="121"/>
        <v>1</v>
      </c>
      <c r="AM137" s="169">
        <f t="shared" si="122"/>
        <v>0</v>
      </c>
      <c r="AN137" s="169">
        <f t="shared" si="123"/>
        <v>0</v>
      </c>
      <c r="AO137" s="169">
        <f t="shared" si="124"/>
        <v>1</v>
      </c>
      <c r="AP137" s="169">
        <f t="shared" si="125"/>
        <v>0</v>
      </c>
      <c r="AQ137" s="169">
        <f t="shared" si="126"/>
        <v>0</v>
      </c>
      <c r="AR137" s="169">
        <f t="shared" si="127"/>
        <v>0</v>
      </c>
      <c r="AS137" s="169">
        <f t="shared" si="128"/>
        <v>0</v>
      </c>
      <c r="AT137" s="169">
        <f t="shared" si="129"/>
        <v>0</v>
      </c>
      <c r="AU137" s="169">
        <f t="shared" si="130"/>
        <v>0</v>
      </c>
      <c r="AV137" s="169">
        <f t="shared" si="131"/>
        <v>1</v>
      </c>
      <c r="AW137" s="169">
        <f t="shared" si="132"/>
        <v>0</v>
      </c>
      <c r="AX137" s="169">
        <f t="shared" si="133"/>
        <v>0</v>
      </c>
      <c r="AY137" s="169">
        <f t="shared" si="147"/>
        <v>0</v>
      </c>
      <c r="AZ137" s="169">
        <f t="shared" si="134"/>
        <v>0</v>
      </c>
      <c r="BA137" s="169">
        <f t="shared" si="135"/>
        <v>0</v>
      </c>
      <c r="BB137" s="169">
        <f t="shared" si="136"/>
        <v>1</v>
      </c>
      <c r="BC137" s="169">
        <f t="shared" si="137"/>
        <v>0</v>
      </c>
      <c r="BD137" s="169">
        <f t="shared" si="138"/>
        <v>1</v>
      </c>
      <c r="BE137" s="169">
        <f t="shared" si="139"/>
        <v>0</v>
      </c>
      <c r="BF137" s="169">
        <f t="shared" si="140"/>
        <v>0</v>
      </c>
      <c r="BG137" s="169">
        <f t="shared" si="141"/>
        <v>0</v>
      </c>
      <c r="BH137" s="169">
        <f t="shared" si="142"/>
        <v>0</v>
      </c>
      <c r="BI137" s="169">
        <f t="shared" si="143"/>
        <v>0</v>
      </c>
      <c r="BJ137" s="169">
        <f t="shared" si="144"/>
        <v>0</v>
      </c>
      <c r="BK137" s="167">
        <f t="shared" si="145"/>
        <v>0</v>
      </c>
      <c r="BL137" s="169">
        <f t="shared" si="148"/>
        <v>1</v>
      </c>
      <c r="BM137" s="169">
        <f t="shared" si="149"/>
        <v>0</v>
      </c>
      <c r="BN137" s="169">
        <f t="shared" si="150"/>
        <v>1</v>
      </c>
      <c r="BO137" s="169">
        <f t="shared" si="151"/>
        <v>0</v>
      </c>
      <c r="BP137" s="36">
        <f t="shared" si="152"/>
        <v>1</v>
      </c>
      <c r="BQ137">
        <f t="shared" si="153"/>
        <v>0</v>
      </c>
      <c r="BR137" s="36">
        <f t="shared" si="154"/>
        <v>0</v>
      </c>
      <c r="BS137" t="e">
        <f t="shared" si="146"/>
        <v>#N/A</v>
      </c>
    </row>
    <row r="138" spans="1:71">
      <c r="A138" s="59">
        <v>295</v>
      </c>
      <c r="B138" s="59">
        <v>171261</v>
      </c>
      <c r="C138" s="160">
        <v>248571420.89885101</v>
      </c>
      <c r="D138" s="59">
        <v>23080357</v>
      </c>
      <c r="E138" s="59">
        <v>28794642.5</v>
      </c>
      <c r="F138" s="59">
        <v>219776778.39885101</v>
      </c>
      <c r="G138" s="59">
        <v>142.857139587402</v>
      </c>
      <c r="H138" s="59">
        <v>-4011862192.6080198</v>
      </c>
      <c r="I138" s="59">
        <v>101</v>
      </c>
      <c r="J138" s="59">
        <v>0</v>
      </c>
      <c r="K138" s="59">
        <v>0</v>
      </c>
      <c r="L138" s="59">
        <v>102</v>
      </c>
      <c r="M138" s="59">
        <v>0</v>
      </c>
      <c r="N138" s="59">
        <v>0</v>
      </c>
      <c r="O138" s="59">
        <v>412</v>
      </c>
      <c r="P138" s="59">
        <v>444</v>
      </c>
      <c r="Q138" s="59">
        <v>0</v>
      </c>
      <c r="R138" s="59">
        <v>2</v>
      </c>
      <c r="S138" s="59">
        <v>1</v>
      </c>
      <c r="T138" s="59">
        <f t="shared" si="104"/>
        <v>1</v>
      </c>
      <c r="U138" s="59">
        <f t="shared" si="105"/>
        <v>0</v>
      </c>
      <c r="V138" s="59">
        <f t="shared" si="106"/>
        <v>1</v>
      </c>
      <c r="W138" s="59">
        <f t="shared" si="107"/>
        <v>1</v>
      </c>
      <c r="X138" s="59">
        <f t="shared" si="108"/>
        <v>0</v>
      </c>
      <c r="Y138" s="59">
        <f t="shared" si="109"/>
        <v>0</v>
      </c>
      <c r="Z138" s="59">
        <f t="shared" si="110"/>
        <v>0</v>
      </c>
      <c r="AA138" s="59">
        <f t="shared" si="111"/>
        <v>0</v>
      </c>
      <c r="AB138" s="59">
        <f t="shared" si="112"/>
        <v>0</v>
      </c>
      <c r="AC138" s="59">
        <f t="shared" si="113"/>
        <v>0</v>
      </c>
      <c r="AD138" s="166">
        <f t="shared" si="155"/>
        <v>1</v>
      </c>
      <c r="AE138" s="169">
        <f t="shared" si="114"/>
        <v>1</v>
      </c>
      <c r="AF138" s="169">
        <f t="shared" si="115"/>
        <v>0</v>
      </c>
      <c r="AG138" s="169">
        <f t="shared" si="116"/>
        <v>0</v>
      </c>
      <c r="AH138" s="169">
        <f t="shared" si="117"/>
        <v>1</v>
      </c>
      <c r="AI138" s="169">
        <f t="shared" si="118"/>
        <v>1</v>
      </c>
      <c r="AJ138" s="169">
        <f t="shared" si="119"/>
        <v>1</v>
      </c>
      <c r="AK138" s="169">
        <f t="shared" si="120"/>
        <v>0</v>
      </c>
      <c r="AL138" s="169">
        <f t="shared" si="121"/>
        <v>0</v>
      </c>
      <c r="AM138" s="169">
        <f t="shared" si="122"/>
        <v>1</v>
      </c>
      <c r="AN138" s="169">
        <f t="shared" si="123"/>
        <v>0</v>
      </c>
      <c r="AO138" s="169">
        <f t="shared" si="124"/>
        <v>1</v>
      </c>
      <c r="AP138" s="169">
        <f t="shared" si="125"/>
        <v>0</v>
      </c>
      <c r="AQ138" s="169">
        <f t="shared" si="126"/>
        <v>1</v>
      </c>
      <c r="AR138" s="169">
        <f t="shared" si="127"/>
        <v>1</v>
      </c>
      <c r="AS138" s="169">
        <f t="shared" si="128"/>
        <v>1</v>
      </c>
      <c r="AT138" s="169">
        <f t="shared" si="129"/>
        <v>1</v>
      </c>
      <c r="AU138" s="169">
        <f t="shared" si="130"/>
        <v>0</v>
      </c>
      <c r="AV138" s="169">
        <f t="shared" si="131"/>
        <v>0</v>
      </c>
      <c r="AW138" s="169">
        <f t="shared" si="132"/>
        <v>1</v>
      </c>
      <c r="AX138" s="169">
        <f t="shared" si="133"/>
        <v>0</v>
      </c>
      <c r="AY138" s="169">
        <f t="shared" si="147"/>
        <v>1</v>
      </c>
      <c r="AZ138" s="169">
        <f t="shared" si="134"/>
        <v>1</v>
      </c>
      <c r="BA138" s="169">
        <f t="shared" si="135"/>
        <v>0</v>
      </c>
      <c r="BB138" s="169">
        <f t="shared" si="136"/>
        <v>1</v>
      </c>
      <c r="BC138" s="169">
        <f t="shared" si="137"/>
        <v>1</v>
      </c>
      <c r="BD138" s="169">
        <f t="shared" si="138"/>
        <v>0</v>
      </c>
      <c r="BE138" s="169">
        <f t="shared" si="139"/>
        <v>0</v>
      </c>
      <c r="BF138" s="169">
        <f t="shared" si="140"/>
        <v>0</v>
      </c>
      <c r="BG138" s="169">
        <f t="shared" si="141"/>
        <v>0</v>
      </c>
      <c r="BH138" s="169">
        <f t="shared" si="142"/>
        <v>0</v>
      </c>
      <c r="BI138" s="169">
        <f t="shared" si="143"/>
        <v>0</v>
      </c>
      <c r="BJ138" s="169">
        <f t="shared" si="144"/>
        <v>1</v>
      </c>
      <c r="BK138" s="167">
        <f t="shared" si="145"/>
        <v>0</v>
      </c>
      <c r="BL138" s="169">
        <f t="shared" si="148"/>
        <v>0</v>
      </c>
      <c r="BM138" s="169">
        <f t="shared" si="149"/>
        <v>1</v>
      </c>
      <c r="BN138" s="169">
        <f t="shared" si="150"/>
        <v>0</v>
      </c>
      <c r="BO138" s="169">
        <f t="shared" si="151"/>
        <v>1</v>
      </c>
      <c r="BP138" s="36">
        <f t="shared" si="152"/>
        <v>2</v>
      </c>
      <c r="BQ138">
        <f t="shared" si="153"/>
        <v>0</v>
      </c>
      <c r="BR138" s="36">
        <f t="shared" si="154"/>
        <v>2</v>
      </c>
      <c r="BS138" t="e">
        <f t="shared" si="146"/>
        <v>#N/A</v>
      </c>
    </row>
    <row r="139" spans="1:71">
      <c r="A139" s="59">
        <v>226</v>
      </c>
      <c r="B139" s="59">
        <v>141331</v>
      </c>
      <c r="C139" s="160">
        <v>35357143.961045198</v>
      </c>
      <c r="D139" s="59">
        <v>14938095.75</v>
      </c>
      <c r="E139" s="59">
        <v>17723810</v>
      </c>
      <c r="F139" s="59">
        <v>17633333.961045198</v>
      </c>
      <c r="G139" s="59">
        <v>142.85714721679699</v>
      </c>
      <c r="H139" s="59">
        <v>-3648586361.3805399</v>
      </c>
      <c r="I139" s="59">
        <v>0</v>
      </c>
      <c r="J139" s="59">
        <v>0</v>
      </c>
      <c r="K139" s="59">
        <v>0</v>
      </c>
      <c r="L139" s="59">
        <v>417</v>
      </c>
      <c r="M139" s="59">
        <v>406</v>
      </c>
      <c r="N139" s="59">
        <v>0</v>
      </c>
      <c r="O139" s="59">
        <v>0</v>
      </c>
      <c r="P139" s="59">
        <v>0</v>
      </c>
      <c r="Q139" s="59">
        <v>0</v>
      </c>
      <c r="R139" s="59">
        <v>1</v>
      </c>
      <c r="S139" s="59">
        <v>1</v>
      </c>
      <c r="T139" s="59">
        <f t="shared" si="104"/>
        <v>1</v>
      </c>
      <c r="U139" s="59">
        <f t="shared" si="105"/>
        <v>0</v>
      </c>
      <c r="V139" s="59">
        <f t="shared" si="106"/>
        <v>0</v>
      </c>
      <c r="W139" s="59">
        <f t="shared" si="107"/>
        <v>1</v>
      </c>
      <c r="X139" s="59">
        <f t="shared" si="108"/>
        <v>0</v>
      </c>
      <c r="Y139" s="59">
        <f t="shared" si="109"/>
        <v>0</v>
      </c>
      <c r="Z139" s="59">
        <f t="shared" si="110"/>
        <v>0</v>
      </c>
      <c r="AA139" s="59">
        <f t="shared" si="111"/>
        <v>0</v>
      </c>
      <c r="AB139" s="59">
        <f t="shared" si="112"/>
        <v>0</v>
      </c>
      <c r="AC139" s="59">
        <f t="shared" si="113"/>
        <v>0</v>
      </c>
      <c r="AD139" s="166">
        <f t="shared" si="155"/>
        <v>0</v>
      </c>
      <c r="AE139" s="169">
        <f t="shared" si="114"/>
        <v>0</v>
      </c>
      <c r="AF139" s="169">
        <f t="shared" si="115"/>
        <v>0</v>
      </c>
      <c r="AG139" s="169">
        <f t="shared" si="116"/>
        <v>0</v>
      </c>
      <c r="AH139" s="169">
        <f t="shared" si="117"/>
        <v>1</v>
      </c>
      <c r="AI139" s="169">
        <f t="shared" si="118"/>
        <v>0</v>
      </c>
      <c r="AJ139" s="169">
        <f t="shared" si="119"/>
        <v>0</v>
      </c>
      <c r="AK139" s="169">
        <f t="shared" si="120"/>
        <v>0</v>
      </c>
      <c r="AL139" s="169">
        <f t="shared" si="121"/>
        <v>1</v>
      </c>
      <c r="AM139" s="169">
        <f t="shared" si="122"/>
        <v>0</v>
      </c>
      <c r="AN139" s="169">
        <f t="shared" si="123"/>
        <v>0</v>
      </c>
      <c r="AO139" s="169">
        <f t="shared" si="124"/>
        <v>1</v>
      </c>
      <c r="AP139" s="169">
        <f t="shared" si="125"/>
        <v>0</v>
      </c>
      <c r="AQ139" s="169">
        <f t="shared" si="126"/>
        <v>0</v>
      </c>
      <c r="AR139" s="169">
        <f t="shared" si="127"/>
        <v>0</v>
      </c>
      <c r="AS139" s="169">
        <f t="shared" si="128"/>
        <v>0</v>
      </c>
      <c r="AT139" s="169">
        <f t="shared" si="129"/>
        <v>0</v>
      </c>
      <c r="AU139" s="169">
        <f t="shared" si="130"/>
        <v>0</v>
      </c>
      <c r="AV139" s="169">
        <f t="shared" si="131"/>
        <v>1</v>
      </c>
      <c r="AW139" s="169">
        <f t="shared" si="132"/>
        <v>1</v>
      </c>
      <c r="AX139" s="169">
        <f t="shared" si="133"/>
        <v>0</v>
      </c>
      <c r="AY139" s="169">
        <f t="shared" si="147"/>
        <v>1</v>
      </c>
      <c r="AZ139" s="169">
        <f t="shared" si="134"/>
        <v>0</v>
      </c>
      <c r="BA139" s="169">
        <f t="shared" si="135"/>
        <v>0</v>
      </c>
      <c r="BB139" s="169">
        <f t="shared" si="136"/>
        <v>1</v>
      </c>
      <c r="BC139" s="169">
        <f t="shared" si="137"/>
        <v>1</v>
      </c>
      <c r="BD139" s="169">
        <f t="shared" si="138"/>
        <v>0</v>
      </c>
      <c r="BE139" s="169">
        <f t="shared" si="139"/>
        <v>0</v>
      </c>
      <c r="BF139" s="169">
        <f t="shared" si="140"/>
        <v>1</v>
      </c>
      <c r="BG139" s="169">
        <f t="shared" si="141"/>
        <v>0</v>
      </c>
      <c r="BH139" s="169">
        <f t="shared" si="142"/>
        <v>0</v>
      </c>
      <c r="BI139" s="169">
        <f t="shared" si="143"/>
        <v>0</v>
      </c>
      <c r="BJ139" s="169">
        <f t="shared" si="144"/>
        <v>0</v>
      </c>
      <c r="BK139" s="167">
        <f t="shared" si="145"/>
        <v>0</v>
      </c>
      <c r="BL139" s="169">
        <f t="shared" si="148"/>
        <v>1</v>
      </c>
      <c r="BM139" s="169">
        <f t="shared" si="149"/>
        <v>0</v>
      </c>
      <c r="BN139" s="169">
        <f t="shared" si="150"/>
        <v>0</v>
      </c>
      <c r="BO139" s="169">
        <f t="shared" si="151"/>
        <v>1</v>
      </c>
      <c r="BP139" s="36">
        <f t="shared" si="152"/>
        <v>0</v>
      </c>
      <c r="BQ139">
        <f t="shared" si="153"/>
        <v>0</v>
      </c>
      <c r="BR139" s="36">
        <f t="shared" si="154"/>
        <v>1</v>
      </c>
      <c r="BS139" t="e">
        <f t="shared" si="146"/>
        <v>#N/A</v>
      </c>
    </row>
    <row r="140" spans="1:71">
      <c r="A140" s="59">
        <v>72</v>
      </c>
      <c r="B140" s="59">
        <v>21141</v>
      </c>
      <c r="C140" s="160">
        <v>43367348.072964303</v>
      </c>
      <c r="D140" s="59">
        <v>12500000</v>
      </c>
      <c r="E140" s="59">
        <v>12500000</v>
      </c>
      <c r="F140" s="59">
        <v>30867348.072964299</v>
      </c>
      <c r="G140" s="59">
        <v>142.85714721679699</v>
      </c>
      <c r="H140" s="59">
        <v>-1047105866.78461</v>
      </c>
      <c r="I140" s="59">
        <v>408</v>
      </c>
      <c r="J140" s="59">
        <v>801</v>
      </c>
      <c r="K140" s="59">
        <v>501</v>
      </c>
      <c r="L140" s="59">
        <v>0</v>
      </c>
      <c r="M140" s="59">
        <v>0</v>
      </c>
      <c r="N140" s="59">
        <v>0</v>
      </c>
      <c r="O140" s="59">
        <v>0</v>
      </c>
      <c r="P140" s="59">
        <v>0</v>
      </c>
      <c r="Q140" s="59">
        <v>0</v>
      </c>
      <c r="R140" s="59">
        <v>1</v>
      </c>
      <c r="S140" s="59">
        <v>0</v>
      </c>
      <c r="T140" s="59">
        <f t="shared" si="104"/>
        <v>1</v>
      </c>
      <c r="U140" s="59">
        <f t="shared" si="105"/>
        <v>0</v>
      </c>
      <c r="V140" s="59">
        <f t="shared" si="106"/>
        <v>0</v>
      </c>
      <c r="W140" s="59">
        <f t="shared" si="107"/>
        <v>0</v>
      </c>
      <c r="X140" s="59">
        <f t="shared" si="108"/>
        <v>1</v>
      </c>
      <c r="Y140" s="59">
        <f t="shared" si="109"/>
        <v>0</v>
      </c>
      <c r="Z140" s="59">
        <f t="shared" si="110"/>
        <v>0</v>
      </c>
      <c r="AA140" s="59">
        <f t="shared" si="111"/>
        <v>0</v>
      </c>
      <c r="AB140" s="59">
        <f t="shared" si="112"/>
        <v>1</v>
      </c>
      <c r="AC140" s="59">
        <f t="shared" si="113"/>
        <v>0</v>
      </c>
      <c r="AD140" s="166">
        <f t="shared" si="155"/>
        <v>0</v>
      </c>
      <c r="AE140" s="169">
        <f t="shared" si="114"/>
        <v>0</v>
      </c>
      <c r="AF140" s="169">
        <f t="shared" si="115"/>
        <v>0</v>
      </c>
      <c r="AG140" s="169">
        <f t="shared" si="116"/>
        <v>0</v>
      </c>
      <c r="AH140" s="169">
        <f t="shared" si="117"/>
        <v>1</v>
      </c>
      <c r="AI140" s="169">
        <f t="shared" si="118"/>
        <v>0</v>
      </c>
      <c r="AJ140" s="169">
        <f t="shared" si="119"/>
        <v>0</v>
      </c>
      <c r="AK140" s="169">
        <f t="shared" si="120"/>
        <v>0</v>
      </c>
      <c r="AL140" s="169">
        <f t="shared" si="121"/>
        <v>1</v>
      </c>
      <c r="AM140" s="169">
        <f t="shared" si="122"/>
        <v>0</v>
      </c>
      <c r="AN140" s="169">
        <f t="shared" si="123"/>
        <v>0</v>
      </c>
      <c r="AO140" s="169">
        <f t="shared" si="124"/>
        <v>1</v>
      </c>
      <c r="AP140" s="169">
        <f t="shared" si="125"/>
        <v>0</v>
      </c>
      <c r="AQ140" s="169">
        <f t="shared" si="126"/>
        <v>0</v>
      </c>
      <c r="AR140" s="169">
        <f t="shared" si="127"/>
        <v>0</v>
      </c>
      <c r="AS140" s="169">
        <f t="shared" si="128"/>
        <v>0</v>
      </c>
      <c r="AT140" s="169">
        <f t="shared" si="129"/>
        <v>0</v>
      </c>
      <c r="AU140" s="169">
        <f t="shared" si="130"/>
        <v>0</v>
      </c>
      <c r="AV140" s="169">
        <f t="shared" si="131"/>
        <v>1</v>
      </c>
      <c r="AW140" s="169">
        <f t="shared" si="132"/>
        <v>1</v>
      </c>
      <c r="AX140" s="169">
        <f t="shared" si="133"/>
        <v>0</v>
      </c>
      <c r="AY140" s="169">
        <f t="shared" si="147"/>
        <v>1</v>
      </c>
      <c r="AZ140" s="169">
        <f t="shared" si="134"/>
        <v>0</v>
      </c>
      <c r="BA140" s="169">
        <f t="shared" si="135"/>
        <v>1</v>
      </c>
      <c r="BB140" s="169">
        <f t="shared" si="136"/>
        <v>0</v>
      </c>
      <c r="BC140" s="169">
        <f t="shared" si="137"/>
        <v>1</v>
      </c>
      <c r="BD140" s="169">
        <f t="shared" si="138"/>
        <v>0</v>
      </c>
      <c r="BE140" s="169">
        <f t="shared" si="139"/>
        <v>0</v>
      </c>
      <c r="BF140" s="169">
        <f t="shared" si="140"/>
        <v>0</v>
      </c>
      <c r="BG140" s="169">
        <f t="shared" si="141"/>
        <v>0</v>
      </c>
      <c r="BH140" s="169">
        <f t="shared" si="142"/>
        <v>0</v>
      </c>
      <c r="BI140" s="169">
        <f t="shared" si="143"/>
        <v>0</v>
      </c>
      <c r="BJ140" s="169">
        <f t="shared" si="144"/>
        <v>0</v>
      </c>
      <c r="BK140" s="167">
        <f t="shared" si="145"/>
        <v>1</v>
      </c>
      <c r="BL140" s="169">
        <f t="shared" si="148"/>
        <v>1</v>
      </c>
      <c r="BM140" s="169">
        <f t="shared" si="149"/>
        <v>0</v>
      </c>
      <c r="BN140" s="169">
        <f t="shared" si="150"/>
        <v>1</v>
      </c>
      <c r="BO140" s="169">
        <f t="shared" si="151"/>
        <v>0</v>
      </c>
      <c r="BP140" s="36">
        <f t="shared" si="152"/>
        <v>0</v>
      </c>
      <c r="BQ140">
        <f t="shared" si="153"/>
        <v>0</v>
      </c>
      <c r="BR140" s="36">
        <f t="shared" si="154"/>
        <v>1</v>
      </c>
      <c r="BS140" t="e">
        <f t="shared" si="146"/>
        <v>#N/A</v>
      </c>
    </row>
    <row r="141" spans="1:71">
      <c r="A141" s="59">
        <v>194</v>
      </c>
      <c r="B141" s="59">
        <v>131191</v>
      </c>
      <c r="C141" s="160">
        <v>52857142.632104903</v>
      </c>
      <c r="D141" s="59">
        <v>15342857.5</v>
      </c>
      <c r="E141" s="59">
        <v>15342857.5</v>
      </c>
      <c r="F141" s="59">
        <v>37514285.132104903</v>
      </c>
      <c r="G141" s="59">
        <v>142.85714721679699</v>
      </c>
      <c r="H141" s="59">
        <v>-2889009301.5058699</v>
      </c>
      <c r="I141" s="59">
        <v>408</v>
      </c>
      <c r="J141" s="59">
        <v>0</v>
      </c>
      <c r="K141" s="59">
        <v>0</v>
      </c>
      <c r="L141" s="59">
        <v>101</v>
      </c>
      <c r="M141" s="59">
        <v>0</v>
      </c>
      <c r="N141" s="59">
        <v>0</v>
      </c>
      <c r="O141" s="59">
        <v>0</v>
      </c>
      <c r="P141" s="59">
        <v>0</v>
      </c>
      <c r="Q141" s="59">
        <v>0</v>
      </c>
      <c r="R141" s="59">
        <v>1</v>
      </c>
      <c r="S141" s="59">
        <v>0</v>
      </c>
      <c r="T141" s="59">
        <f t="shared" si="104"/>
        <v>1</v>
      </c>
      <c r="U141" s="59">
        <f t="shared" si="105"/>
        <v>0</v>
      </c>
      <c r="V141" s="59">
        <f t="shared" si="106"/>
        <v>0</v>
      </c>
      <c r="W141" s="59">
        <f t="shared" si="107"/>
        <v>0</v>
      </c>
      <c r="X141" s="59">
        <f t="shared" si="108"/>
        <v>0</v>
      </c>
      <c r="Y141" s="59">
        <f t="shared" si="109"/>
        <v>0</v>
      </c>
      <c r="Z141" s="59">
        <f t="shared" si="110"/>
        <v>0</v>
      </c>
      <c r="AA141" s="59">
        <f t="shared" si="111"/>
        <v>0</v>
      </c>
      <c r="AB141" s="59">
        <f t="shared" si="112"/>
        <v>0</v>
      </c>
      <c r="AC141" s="59">
        <f t="shared" si="113"/>
        <v>0</v>
      </c>
      <c r="AD141" s="166">
        <f t="shared" si="155"/>
        <v>1</v>
      </c>
      <c r="AE141" s="169">
        <f t="shared" si="114"/>
        <v>1</v>
      </c>
      <c r="AF141" s="169">
        <f t="shared" si="115"/>
        <v>0</v>
      </c>
      <c r="AG141" s="169">
        <f t="shared" si="116"/>
        <v>0</v>
      </c>
      <c r="AH141" s="169">
        <f t="shared" si="117"/>
        <v>1</v>
      </c>
      <c r="AI141" s="169">
        <f t="shared" si="118"/>
        <v>1</v>
      </c>
      <c r="AJ141" s="169">
        <f t="shared" si="119"/>
        <v>0</v>
      </c>
      <c r="AK141" s="169">
        <f t="shared" si="120"/>
        <v>0</v>
      </c>
      <c r="AL141" s="169">
        <f t="shared" si="121"/>
        <v>0</v>
      </c>
      <c r="AM141" s="169">
        <f t="shared" si="122"/>
        <v>0</v>
      </c>
      <c r="AN141" s="169">
        <f t="shared" si="123"/>
        <v>0</v>
      </c>
      <c r="AO141" s="169">
        <f t="shared" si="124"/>
        <v>1</v>
      </c>
      <c r="AP141" s="169">
        <f t="shared" si="125"/>
        <v>0</v>
      </c>
      <c r="AQ141" s="169">
        <f t="shared" si="126"/>
        <v>0</v>
      </c>
      <c r="AR141" s="169">
        <f t="shared" si="127"/>
        <v>0</v>
      </c>
      <c r="AS141" s="169">
        <f t="shared" si="128"/>
        <v>0</v>
      </c>
      <c r="AT141" s="169">
        <f t="shared" si="129"/>
        <v>0</v>
      </c>
      <c r="AU141" s="169">
        <f t="shared" si="130"/>
        <v>0</v>
      </c>
      <c r="AV141" s="169">
        <f t="shared" si="131"/>
        <v>1</v>
      </c>
      <c r="AW141" s="169">
        <f t="shared" si="132"/>
        <v>1</v>
      </c>
      <c r="AX141" s="169">
        <f t="shared" si="133"/>
        <v>0</v>
      </c>
      <c r="AY141" s="169">
        <f t="shared" si="147"/>
        <v>1</v>
      </c>
      <c r="AZ141" s="169">
        <f t="shared" si="134"/>
        <v>1</v>
      </c>
      <c r="BA141" s="169">
        <f t="shared" si="135"/>
        <v>0</v>
      </c>
      <c r="BB141" s="169">
        <f t="shared" si="136"/>
        <v>1</v>
      </c>
      <c r="BC141" s="169">
        <f t="shared" si="137"/>
        <v>0</v>
      </c>
      <c r="BD141" s="169">
        <f t="shared" si="138"/>
        <v>1</v>
      </c>
      <c r="BE141" s="169">
        <f t="shared" si="139"/>
        <v>0</v>
      </c>
      <c r="BF141" s="169">
        <f t="shared" si="140"/>
        <v>0</v>
      </c>
      <c r="BG141" s="169">
        <f t="shared" si="141"/>
        <v>0</v>
      </c>
      <c r="BH141" s="169">
        <f t="shared" si="142"/>
        <v>0</v>
      </c>
      <c r="BI141" s="169">
        <f t="shared" si="143"/>
        <v>0</v>
      </c>
      <c r="BJ141" s="169">
        <f t="shared" si="144"/>
        <v>0</v>
      </c>
      <c r="BK141" s="167">
        <f t="shared" si="145"/>
        <v>1</v>
      </c>
      <c r="BL141" s="169">
        <f t="shared" si="148"/>
        <v>1</v>
      </c>
      <c r="BM141" s="169">
        <f t="shared" si="149"/>
        <v>0</v>
      </c>
      <c r="BN141" s="169">
        <f t="shared" si="150"/>
        <v>1</v>
      </c>
      <c r="BO141" s="169">
        <f t="shared" si="151"/>
        <v>0</v>
      </c>
      <c r="BP141" s="36">
        <f t="shared" si="152"/>
        <v>1</v>
      </c>
      <c r="BQ141">
        <f t="shared" si="153"/>
        <v>0</v>
      </c>
      <c r="BR141" s="36">
        <f t="shared" si="154"/>
        <v>2</v>
      </c>
      <c r="BS141" t="e">
        <f t="shared" si="146"/>
        <v>#N/A</v>
      </c>
    </row>
    <row r="142" spans="1:71">
      <c r="A142" s="59">
        <v>221</v>
      </c>
      <c r="B142" s="59">
        <v>141122</v>
      </c>
      <c r="C142" s="160">
        <v>54000001.790591702</v>
      </c>
      <c r="D142" s="59">
        <v>6857143.25</v>
      </c>
      <c r="E142" s="59">
        <v>6857143.25</v>
      </c>
      <c r="F142" s="59">
        <v>47142858.540591702</v>
      </c>
      <c r="G142" s="59">
        <v>142.85714721679699</v>
      </c>
      <c r="H142" s="59">
        <v>-3393648268.8383498</v>
      </c>
      <c r="I142" s="59">
        <v>418</v>
      </c>
      <c r="J142" s="59">
        <v>0</v>
      </c>
      <c r="K142" s="59">
        <v>0</v>
      </c>
      <c r="L142" s="59">
        <v>418</v>
      </c>
      <c r="M142" s="59">
        <v>0</v>
      </c>
      <c r="N142" s="59">
        <v>0</v>
      </c>
      <c r="O142" s="59">
        <v>418</v>
      </c>
      <c r="P142" s="59">
        <v>0</v>
      </c>
      <c r="Q142" s="59">
        <v>0</v>
      </c>
      <c r="R142" s="59">
        <v>1</v>
      </c>
      <c r="S142" s="59">
        <v>0</v>
      </c>
      <c r="T142" s="59">
        <f t="shared" si="104"/>
        <v>3</v>
      </c>
      <c r="U142" s="59">
        <f t="shared" si="105"/>
        <v>0</v>
      </c>
      <c r="V142" s="59">
        <f t="shared" si="106"/>
        <v>0</v>
      </c>
      <c r="W142" s="59">
        <f t="shared" si="107"/>
        <v>0</v>
      </c>
      <c r="X142" s="59">
        <f t="shared" si="108"/>
        <v>0</v>
      </c>
      <c r="Y142" s="59">
        <f t="shared" si="109"/>
        <v>0</v>
      </c>
      <c r="Z142" s="59">
        <f t="shared" si="110"/>
        <v>0</v>
      </c>
      <c r="AA142" s="59">
        <f t="shared" si="111"/>
        <v>0</v>
      </c>
      <c r="AB142" s="59">
        <f t="shared" si="112"/>
        <v>0</v>
      </c>
      <c r="AC142" s="59">
        <f t="shared" si="113"/>
        <v>0</v>
      </c>
      <c r="AD142" s="166">
        <f t="shared" si="155"/>
        <v>0</v>
      </c>
      <c r="AE142" s="169">
        <f t="shared" si="114"/>
        <v>0</v>
      </c>
      <c r="AF142" s="169">
        <f t="shared" si="115"/>
        <v>0</v>
      </c>
      <c r="AG142" s="169">
        <f t="shared" si="116"/>
        <v>0</v>
      </c>
      <c r="AH142" s="169">
        <f t="shared" si="117"/>
        <v>1</v>
      </c>
      <c r="AI142" s="169">
        <f t="shared" si="118"/>
        <v>0</v>
      </c>
      <c r="AJ142" s="169">
        <f t="shared" si="119"/>
        <v>0</v>
      </c>
      <c r="AK142" s="169">
        <f t="shared" si="120"/>
        <v>0</v>
      </c>
      <c r="AL142" s="169">
        <f t="shared" si="121"/>
        <v>1</v>
      </c>
      <c r="AM142" s="169">
        <f t="shared" si="122"/>
        <v>0</v>
      </c>
      <c r="AN142" s="169">
        <f t="shared" si="123"/>
        <v>0</v>
      </c>
      <c r="AO142" s="169">
        <f t="shared" si="124"/>
        <v>1</v>
      </c>
      <c r="AP142" s="169">
        <f t="shared" si="125"/>
        <v>0</v>
      </c>
      <c r="AQ142" s="169">
        <f t="shared" si="126"/>
        <v>0</v>
      </c>
      <c r="AR142" s="169">
        <f t="shared" si="127"/>
        <v>0</v>
      </c>
      <c r="AS142" s="169">
        <f t="shared" si="128"/>
        <v>0</v>
      </c>
      <c r="AT142" s="169">
        <f t="shared" si="129"/>
        <v>0</v>
      </c>
      <c r="AU142" s="169">
        <f t="shared" si="130"/>
        <v>0</v>
      </c>
      <c r="AV142" s="169">
        <f t="shared" si="131"/>
        <v>1</v>
      </c>
      <c r="AW142" s="169">
        <f t="shared" si="132"/>
        <v>1</v>
      </c>
      <c r="AX142" s="169">
        <f t="shared" si="133"/>
        <v>1</v>
      </c>
      <c r="AY142" s="169">
        <f t="shared" si="147"/>
        <v>0</v>
      </c>
      <c r="AZ142" s="169">
        <f t="shared" si="134"/>
        <v>0</v>
      </c>
      <c r="BA142" s="169">
        <f t="shared" si="135"/>
        <v>0</v>
      </c>
      <c r="BB142" s="169">
        <f t="shared" si="136"/>
        <v>1</v>
      </c>
      <c r="BC142" s="169">
        <f t="shared" si="137"/>
        <v>0</v>
      </c>
      <c r="BD142" s="169">
        <f t="shared" si="138"/>
        <v>1</v>
      </c>
      <c r="BE142" s="169">
        <f t="shared" si="139"/>
        <v>0</v>
      </c>
      <c r="BF142" s="169">
        <f t="shared" si="140"/>
        <v>0</v>
      </c>
      <c r="BG142" s="169">
        <f t="shared" si="141"/>
        <v>0</v>
      </c>
      <c r="BH142" s="169">
        <f t="shared" si="142"/>
        <v>0</v>
      </c>
      <c r="BI142" s="169">
        <f t="shared" si="143"/>
        <v>0</v>
      </c>
      <c r="BJ142" s="169">
        <f t="shared" si="144"/>
        <v>0</v>
      </c>
      <c r="BK142" s="167">
        <f t="shared" si="145"/>
        <v>1</v>
      </c>
      <c r="BL142" s="169">
        <f t="shared" si="148"/>
        <v>1</v>
      </c>
      <c r="BM142" s="169">
        <f t="shared" si="149"/>
        <v>0</v>
      </c>
      <c r="BN142" s="169">
        <f t="shared" si="150"/>
        <v>1</v>
      </c>
      <c r="BO142" s="169">
        <f t="shared" si="151"/>
        <v>0</v>
      </c>
      <c r="BP142" s="36">
        <f t="shared" si="152"/>
        <v>0</v>
      </c>
      <c r="BQ142">
        <f t="shared" si="153"/>
        <v>0</v>
      </c>
      <c r="BR142" s="36">
        <f t="shared" si="154"/>
        <v>1</v>
      </c>
      <c r="BS142" t="e">
        <f t="shared" si="146"/>
        <v>#N/A</v>
      </c>
    </row>
    <row r="143" spans="1:71">
      <c r="A143" s="59">
        <v>130</v>
      </c>
      <c r="B143" s="59">
        <v>111281</v>
      </c>
      <c r="C143" s="160">
        <v>50000000.851494901</v>
      </c>
      <c r="D143" s="59">
        <v>22680000.5</v>
      </c>
      <c r="E143" s="59">
        <v>30565715</v>
      </c>
      <c r="F143" s="59">
        <v>19434285.851494901</v>
      </c>
      <c r="G143" s="59">
        <v>148.57142448425299</v>
      </c>
      <c r="H143" s="59">
        <v>-1950498743.5974901</v>
      </c>
      <c r="I143" s="59">
        <v>101</v>
      </c>
      <c r="J143" s="59">
        <v>0</v>
      </c>
      <c r="K143" s="59">
        <v>0</v>
      </c>
      <c r="L143" s="59">
        <v>101</v>
      </c>
      <c r="M143" s="59">
        <v>0</v>
      </c>
      <c r="N143" s="59">
        <v>0</v>
      </c>
      <c r="O143" s="59">
        <v>0</v>
      </c>
      <c r="P143" s="59">
        <v>0</v>
      </c>
      <c r="Q143" s="59">
        <v>0</v>
      </c>
      <c r="R143" s="59">
        <v>1</v>
      </c>
      <c r="S143" s="59">
        <v>1</v>
      </c>
      <c r="T143" s="59">
        <f t="shared" si="104"/>
        <v>0</v>
      </c>
      <c r="U143" s="59">
        <f t="shared" si="105"/>
        <v>0</v>
      </c>
      <c r="V143" s="59">
        <f t="shared" si="106"/>
        <v>0</v>
      </c>
      <c r="W143" s="59">
        <f t="shared" si="107"/>
        <v>0</v>
      </c>
      <c r="X143" s="59">
        <f t="shared" si="108"/>
        <v>0</v>
      </c>
      <c r="Y143" s="59">
        <f t="shared" si="109"/>
        <v>0</v>
      </c>
      <c r="Z143" s="59">
        <f t="shared" si="110"/>
        <v>0</v>
      </c>
      <c r="AA143" s="59">
        <f t="shared" si="111"/>
        <v>0</v>
      </c>
      <c r="AB143" s="59">
        <f t="shared" si="112"/>
        <v>0</v>
      </c>
      <c r="AC143" s="59">
        <f t="shared" si="113"/>
        <v>0</v>
      </c>
      <c r="AD143" s="166">
        <f t="shared" si="155"/>
        <v>2</v>
      </c>
      <c r="AE143" s="169">
        <f t="shared" si="114"/>
        <v>0</v>
      </c>
      <c r="AF143" s="169">
        <f t="shared" si="115"/>
        <v>1</v>
      </c>
      <c r="AG143" s="169">
        <f t="shared" si="116"/>
        <v>0</v>
      </c>
      <c r="AH143" s="169">
        <f t="shared" si="117"/>
        <v>1</v>
      </c>
      <c r="AI143" s="169">
        <f t="shared" si="118"/>
        <v>0</v>
      </c>
      <c r="AJ143" s="169">
        <f t="shared" si="119"/>
        <v>0</v>
      </c>
      <c r="AK143" s="169">
        <f t="shared" si="120"/>
        <v>0</v>
      </c>
      <c r="AL143" s="169">
        <f t="shared" si="121"/>
        <v>1</v>
      </c>
      <c r="AM143" s="169">
        <f t="shared" si="122"/>
        <v>0</v>
      </c>
      <c r="AN143" s="169">
        <f t="shared" si="123"/>
        <v>0</v>
      </c>
      <c r="AO143" s="169">
        <f t="shared" si="124"/>
        <v>1</v>
      </c>
      <c r="AP143" s="169">
        <f t="shared" si="125"/>
        <v>0</v>
      </c>
      <c r="AQ143" s="169">
        <f t="shared" si="126"/>
        <v>0</v>
      </c>
      <c r="AR143" s="169">
        <f t="shared" si="127"/>
        <v>0</v>
      </c>
      <c r="AS143" s="169">
        <f t="shared" si="128"/>
        <v>0</v>
      </c>
      <c r="AT143" s="169">
        <f t="shared" si="129"/>
        <v>0</v>
      </c>
      <c r="AU143" s="169">
        <f t="shared" si="130"/>
        <v>0</v>
      </c>
      <c r="AV143" s="169">
        <f t="shared" si="131"/>
        <v>1</v>
      </c>
      <c r="AW143" s="169">
        <f t="shared" si="132"/>
        <v>0</v>
      </c>
      <c r="AX143" s="169">
        <f t="shared" si="133"/>
        <v>0</v>
      </c>
      <c r="AY143" s="169">
        <f t="shared" si="147"/>
        <v>0</v>
      </c>
      <c r="AZ143" s="169">
        <f t="shared" si="134"/>
        <v>0</v>
      </c>
      <c r="BA143" s="169">
        <f t="shared" si="135"/>
        <v>0</v>
      </c>
      <c r="BB143" s="169">
        <f t="shared" si="136"/>
        <v>1</v>
      </c>
      <c r="BC143" s="169">
        <f t="shared" si="137"/>
        <v>0</v>
      </c>
      <c r="BD143" s="169">
        <f t="shared" si="138"/>
        <v>1</v>
      </c>
      <c r="BE143" s="169">
        <f t="shared" si="139"/>
        <v>0</v>
      </c>
      <c r="BF143" s="169">
        <f t="shared" si="140"/>
        <v>0</v>
      </c>
      <c r="BG143" s="169">
        <f t="shared" si="141"/>
        <v>0</v>
      </c>
      <c r="BH143" s="169">
        <f t="shared" si="142"/>
        <v>0</v>
      </c>
      <c r="BI143" s="169">
        <f t="shared" si="143"/>
        <v>0</v>
      </c>
      <c r="BJ143" s="169">
        <f t="shared" si="144"/>
        <v>0</v>
      </c>
      <c r="BK143" s="167">
        <f t="shared" si="145"/>
        <v>0</v>
      </c>
      <c r="BL143" s="169">
        <f t="shared" si="148"/>
        <v>1</v>
      </c>
      <c r="BM143" s="169">
        <f t="shared" si="149"/>
        <v>0</v>
      </c>
      <c r="BN143" s="169">
        <f t="shared" si="150"/>
        <v>0</v>
      </c>
      <c r="BO143" s="169">
        <f t="shared" si="151"/>
        <v>1</v>
      </c>
      <c r="BP143" s="36">
        <f t="shared" si="152"/>
        <v>1</v>
      </c>
      <c r="BQ143">
        <f t="shared" si="153"/>
        <v>0</v>
      </c>
      <c r="BR143" s="36">
        <f t="shared" si="154"/>
        <v>0</v>
      </c>
      <c r="BS143" t="e">
        <f t="shared" si="146"/>
        <v>#N/A</v>
      </c>
    </row>
    <row r="144" spans="1:71">
      <c r="A144" s="59">
        <v>12</v>
      </c>
      <c r="B144" s="59">
        <v>11261</v>
      </c>
      <c r="C144" s="160">
        <v>47691031.231918901</v>
      </c>
      <c r="D144" s="59">
        <v>44518273.5</v>
      </c>
      <c r="E144" s="59">
        <v>44518273.5</v>
      </c>
      <c r="F144" s="59">
        <v>3172757.7319188798</v>
      </c>
      <c r="G144" s="59">
        <v>149.50166702270499</v>
      </c>
      <c r="H144" s="59">
        <v>-83001425.732131407</v>
      </c>
      <c r="I144" s="59">
        <v>101</v>
      </c>
      <c r="J144" s="59">
        <v>0</v>
      </c>
      <c r="K144" s="59">
        <v>0</v>
      </c>
      <c r="L144" s="59">
        <v>101</v>
      </c>
      <c r="M144" s="59">
        <v>0</v>
      </c>
      <c r="N144" s="59">
        <v>0</v>
      </c>
      <c r="O144" s="59">
        <v>101</v>
      </c>
      <c r="P144" s="59">
        <v>0</v>
      </c>
      <c r="Q144" s="59">
        <v>0</v>
      </c>
      <c r="R144" s="59">
        <v>2</v>
      </c>
      <c r="S144" s="59">
        <v>0</v>
      </c>
      <c r="T144" s="59">
        <f t="shared" si="104"/>
        <v>0</v>
      </c>
      <c r="U144" s="59">
        <f t="shared" si="105"/>
        <v>0</v>
      </c>
      <c r="V144" s="59">
        <f t="shared" si="106"/>
        <v>0</v>
      </c>
      <c r="W144" s="59">
        <f t="shared" si="107"/>
        <v>0</v>
      </c>
      <c r="X144" s="59">
        <f t="shared" si="108"/>
        <v>0</v>
      </c>
      <c r="Y144" s="59">
        <f t="shared" si="109"/>
        <v>0</v>
      </c>
      <c r="Z144" s="59">
        <f t="shared" si="110"/>
        <v>0</v>
      </c>
      <c r="AA144" s="59">
        <f t="shared" si="111"/>
        <v>0</v>
      </c>
      <c r="AB144" s="59">
        <f t="shared" si="112"/>
        <v>0</v>
      </c>
      <c r="AC144" s="59">
        <f t="shared" si="113"/>
        <v>0</v>
      </c>
      <c r="AD144" s="166">
        <f t="shared" si="155"/>
        <v>3</v>
      </c>
      <c r="AE144" s="169">
        <f t="shared" si="114"/>
        <v>0</v>
      </c>
      <c r="AF144" s="169">
        <f t="shared" si="115"/>
        <v>1</v>
      </c>
      <c r="AG144" s="169">
        <f t="shared" si="116"/>
        <v>0</v>
      </c>
      <c r="AH144" s="169">
        <f t="shared" si="117"/>
        <v>1</v>
      </c>
      <c r="AI144" s="169">
        <f t="shared" si="118"/>
        <v>0</v>
      </c>
      <c r="AJ144" s="169">
        <f t="shared" si="119"/>
        <v>0</v>
      </c>
      <c r="AK144" s="169">
        <f t="shared" si="120"/>
        <v>0</v>
      </c>
      <c r="AL144" s="169">
        <f t="shared" si="121"/>
        <v>1</v>
      </c>
      <c r="AM144" s="169">
        <f t="shared" si="122"/>
        <v>0</v>
      </c>
      <c r="AN144" s="169">
        <f t="shared" si="123"/>
        <v>0</v>
      </c>
      <c r="AO144" s="169">
        <f t="shared" si="124"/>
        <v>1</v>
      </c>
      <c r="AP144" s="169">
        <f t="shared" si="125"/>
        <v>0</v>
      </c>
      <c r="AQ144" s="169">
        <f t="shared" si="126"/>
        <v>0</v>
      </c>
      <c r="AR144" s="169">
        <f t="shared" si="127"/>
        <v>0</v>
      </c>
      <c r="AS144" s="169">
        <f t="shared" si="128"/>
        <v>0</v>
      </c>
      <c r="AT144" s="169">
        <f t="shared" si="129"/>
        <v>0</v>
      </c>
      <c r="AU144" s="169">
        <f t="shared" si="130"/>
        <v>0</v>
      </c>
      <c r="AV144" s="169">
        <f t="shared" si="131"/>
        <v>1</v>
      </c>
      <c r="AW144" s="169">
        <f t="shared" si="132"/>
        <v>0</v>
      </c>
      <c r="AX144" s="169">
        <f t="shared" si="133"/>
        <v>0</v>
      </c>
      <c r="AY144" s="169">
        <f t="shared" si="147"/>
        <v>0</v>
      </c>
      <c r="AZ144" s="169">
        <f t="shared" si="134"/>
        <v>0</v>
      </c>
      <c r="BA144" s="169">
        <f t="shared" si="135"/>
        <v>0</v>
      </c>
      <c r="BB144" s="169">
        <f t="shared" si="136"/>
        <v>1</v>
      </c>
      <c r="BC144" s="169">
        <f t="shared" si="137"/>
        <v>0</v>
      </c>
      <c r="BD144" s="169">
        <f t="shared" si="138"/>
        <v>1</v>
      </c>
      <c r="BE144" s="169">
        <f t="shared" si="139"/>
        <v>0</v>
      </c>
      <c r="BF144" s="169">
        <f t="shared" si="140"/>
        <v>0</v>
      </c>
      <c r="BG144" s="169">
        <f t="shared" si="141"/>
        <v>0</v>
      </c>
      <c r="BH144" s="169">
        <f t="shared" si="142"/>
        <v>0</v>
      </c>
      <c r="BI144" s="169">
        <f t="shared" si="143"/>
        <v>0</v>
      </c>
      <c r="BJ144" s="169">
        <f t="shared" si="144"/>
        <v>0</v>
      </c>
      <c r="BK144" s="167">
        <f t="shared" si="145"/>
        <v>0</v>
      </c>
      <c r="BL144" s="169">
        <f t="shared" si="148"/>
        <v>0</v>
      </c>
      <c r="BM144" s="169">
        <f t="shared" si="149"/>
        <v>1</v>
      </c>
      <c r="BN144" s="169">
        <f t="shared" si="150"/>
        <v>1</v>
      </c>
      <c r="BO144" s="169">
        <f t="shared" si="151"/>
        <v>0</v>
      </c>
      <c r="BP144" s="36">
        <f t="shared" si="152"/>
        <v>1</v>
      </c>
      <c r="BQ144">
        <f t="shared" si="153"/>
        <v>0</v>
      </c>
      <c r="BR144" s="36">
        <f t="shared" si="154"/>
        <v>0</v>
      </c>
      <c r="BS144" t="e">
        <f t="shared" si="146"/>
        <v>#N/A</v>
      </c>
    </row>
    <row r="145" spans="1:71">
      <c r="A145" s="59">
        <v>417</v>
      </c>
      <c r="B145" s="59">
        <v>241171</v>
      </c>
      <c r="C145" s="160">
        <v>33833334.089567304</v>
      </c>
      <c r="D145" s="59">
        <v>3537500.125</v>
      </c>
      <c r="E145" s="59">
        <v>3537500.125</v>
      </c>
      <c r="F145" s="59">
        <v>30295833.9645673</v>
      </c>
      <c r="G145" s="59">
        <v>150</v>
      </c>
      <c r="H145" s="59">
        <v>-6533131547.3625898</v>
      </c>
      <c r="I145" s="59">
        <v>0</v>
      </c>
      <c r="J145" s="59">
        <v>0</v>
      </c>
      <c r="K145" s="59">
        <v>0</v>
      </c>
      <c r="L145" s="59">
        <v>101</v>
      </c>
      <c r="M145" s="59">
        <v>0</v>
      </c>
      <c r="N145" s="59">
        <v>0</v>
      </c>
      <c r="O145" s="59">
        <v>101</v>
      </c>
      <c r="P145" s="59">
        <v>0</v>
      </c>
      <c r="Q145" s="59">
        <v>0</v>
      </c>
      <c r="R145" s="59">
        <v>2</v>
      </c>
      <c r="S145" s="59">
        <v>1</v>
      </c>
      <c r="T145" s="59">
        <f t="shared" si="104"/>
        <v>0</v>
      </c>
      <c r="U145" s="59">
        <f t="shared" si="105"/>
        <v>0</v>
      </c>
      <c r="V145" s="59">
        <f t="shared" si="106"/>
        <v>0</v>
      </c>
      <c r="W145" s="59">
        <f t="shared" si="107"/>
        <v>0</v>
      </c>
      <c r="X145" s="59">
        <f t="shared" si="108"/>
        <v>0</v>
      </c>
      <c r="Y145" s="59">
        <f t="shared" si="109"/>
        <v>0</v>
      </c>
      <c r="Z145" s="59">
        <f t="shared" si="110"/>
        <v>0</v>
      </c>
      <c r="AA145" s="59">
        <f t="shared" si="111"/>
        <v>0</v>
      </c>
      <c r="AB145" s="59">
        <f t="shared" si="112"/>
        <v>0</v>
      </c>
      <c r="AC145" s="59">
        <f t="shared" si="113"/>
        <v>0</v>
      </c>
      <c r="AD145" s="166">
        <f t="shared" si="155"/>
        <v>2</v>
      </c>
      <c r="AE145" s="169">
        <f t="shared" si="114"/>
        <v>0</v>
      </c>
      <c r="AF145" s="169">
        <f t="shared" si="115"/>
        <v>1</v>
      </c>
      <c r="AG145" s="169">
        <f t="shared" si="116"/>
        <v>0</v>
      </c>
      <c r="AH145" s="169">
        <f t="shared" si="117"/>
        <v>1</v>
      </c>
      <c r="AI145" s="169">
        <f t="shared" si="118"/>
        <v>0</v>
      </c>
      <c r="AJ145" s="169">
        <f t="shared" si="119"/>
        <v>0</v>
      </c>
      <c r="AK145" s="169">
        <f t="shared" si="120"/>
        <v>0</v>
      </c>
      <c r="AL145" s="169">
        <f t="shared" si="121"/>
        <v>1</v>
      </c>
      <c r="AM145" s="169">
        <f t="shared" si="122"/>
        <v>0</v>
      </c>
      <c r="AN145" s="169">
        <f t="shared" si="123"/>
        <v>0</v>
      </c>
      <c r="AO145" s="169">
        <f t="shared" si="124"/>
        <v>1</v>
      </c>
      <c r="AP145" s="169">
        <f t="shared" si="125"/>
        <v>0</v>
      </c>
      <c r="AQ145" s="169">
        <f t="shared" si="126"/>
        <v>0</v>
      </c>
      <c r="AR145" s="169">
        <f t="shared" si="127"/>
        <v>0</v>
      </c>
      <c r="AS145" s="169">
        <f t="shared" si="128"/>
        <v>0</v>
      </c>
      <c r="AT145" s="169">
        <f t="shared" si="129"/>
        <v>0</v>
      </c>
      <c r="AU145" s="169">
        <f t="shared" si="130"/>
        <v>0</v>
      </c>
      <c r="AV145" s="169">
        <f t="shared" si="131"/>
        <v>1</v>
      </c>
      <c r="AW145" s="169">
        <f t="shared" si="132"/>
        <v>0</v>
      </c>
      <c r="AX145" s="169">
        <f t="shared" si="133"/>
        <v>0</v>
      </c>
      <c r="AY145" s="169">
        <f t="shared" si="147"/>
        <v>0</v>
      </c>
      <c r="AZ145" s="169">
        <f t="shared" si="134"/>
        <v>0</v>
      </c>
      <c r="BA145" s="169">
        <f t="shared" si="135"/>
        <v>0</v>
      </c>
      <c r="BB145" s="169">
        <f t="shared" si="136"/>
        <v>1</v>
      </c>
      <c r="BC145" s="169">
        <f t="shared" si="137"/>
        <v>0</v>
      </c>
      <c r="BD145" s="169">
        <f t="shared" si="138"/>
        <v>1</v>
      </c>
      <c r="BE145" s="169">
        <f t="shared" si="139"/>
        <v>0</v>
      </c>
      <c r="BF145" s="169">
        <f t="shared" si="140"/>
        <v>0</v>
      </c>
      <c r="BG145" s="169">
        <f t="shared" si="141"/>
        <v>0</v>
      </c>
      <c r="BH145" s="169">
        <f t="shared" si="142"/>
        <v>0</v>
      </c>
      <c r="BI145" s="169">
        <f t="shared" si="143"/>
        <v>0</v>
      </c>
      <c r="BJ145" s="169">
        <f t="shared" si="144"/>
        <v>0</v>
      </c>
      <c r="BK145" s="167">
        <f t="shared" si="145"/>
        <v>0</v>
      </c>
      <c r="BL145" s="169">
        <f t="shared" si="148"/>
        <v>0</v>
      </c>
      <c r="BM145" s="169">
        <f t="shared" si="149"/>
        <v>1</v>
      </c>
      <c r="BN145" s="169">
        <f t="shared" si="150"/>
        <v>0</v>
      </c>
      <c r="BO145" s="169">
        <f t="shared" si="151"/>
        <v>1</v>
      </c>
      <c r="BP145" s="36">
        <f t="shared" si="152"/>
        <v>1</v>
      </c>
      <c r="BQ145">
        <f t="shared" si="153"/>
        <v>0</v>
      </c>
      <c r="BR145" s="36">
        <f t="shared" si="154"/>
        <v>0</v>
      </c>
      <c r="BS145" t="e">
        <f t="shared" si="146"/>
        <v>#N/A</v>
      </c>
    </row>
    <row r="146" spans="1:71">
      <c r="A146" s="59">
        <v>86</v>
      </c>
      <c r="B146" s="59">
        <v>22161</v>
      </c>
      <c r="C146" s="160">
        <v>57375001.2824312</v>
      </c>
      <c r="D146" s="59">
        <v>5312500</v>
      </c>
      <c r="E146" s="59">
        <v>5312500</v>
      </c>
      <c r="F146" s="59">
        <v>52062501.2824312</v>
      </c>
      <c r="G146" s="59">
        <v>150</v>
      </c>
      <c r="H146" s="59">
        <v>-1414233068.7692399</v>
      </c>
      <c r="I146" s="59">
        <v>101</v>
      </c>
      <c r="J146" s="59">
        <v>0</v>
      </c>
      <c r="K146" s="59">
        <v>0</v>
      </c>
      <c r="L146" s="59">
        <v>101</v>
      </c>
      <c r="M146" s="59">
        <v>0</v>
      </c>
      <c r="N146" s="59">
        <v>0</v>
      </c>
      <c r="O146" s="59">
        <v>102</v>
      </c>
      <c r="P146" s="59">
        <v>0</v>
      </c>
      <c r="Q146" s="59">
        <v>0</v>
      </c>
      <c r="R146" s="59">
        <v>2</v>
      </c>
      <c r="S146" s="59">
        <v>0</v>
      </c>
      <c r="T146" s="59">
        <f t="shared" si="104"/>
        <v>0</v>
      </c>
      <c r="U146" s="59">
        <f t="shared" si="105"/>
        <v>0</v>
      </c>
      <c r="V146" s="59">
        <f t="shared" si="106"/>
        <v>1</v>
      </c>
      <c r="W146" s="59">
        <f t="shared" si="107"/>
        <v>0</v>
      </c>
      <c r="X146" s="59">
        <f t="shared" si="108"/>
        <v>0</v>
      </c>
      <c r="Y146" s="59">
        <f t="shared" si="109"/>
        <v>0</v>
      </c>
      <c r="Z146" s="59">
        <f t="shared" si="110"/>
        <v>0</v>
      </c>
      <c r="AA146" s="59">
        <f t="shared" si="111"/>
        <v>0</v>
      </c>
      <c r="AB146" s="59">
        <f t="shared" si="112"/>
        <v>0</v>
      </c>
      <c r="AC146" s="59">
        <f t="shared" si="113"/>
        <v>0</v>
      </c>
      <c r="AD146" s="166">
        <f t="shared" si="155"/>
        <v>2</v>
      </c>
      <c r="AE146" s="169">
        <f t="shared" si="114"/>
        <v>0</v>
      </c>
      <c r="AF146" s="169">
        <f t="shared" si="115"/>
        <v>1</v>
      </c>
      <c r="AG146" s="169">
        <f t="shared" si="116"/>
        <v>0</v>
      </c>
      <c r="AH146" s="169">
        <f t="shared" si="117"/>
        <v>1</v>
      </c>
      <c r="AI146" s="169">
        <f t="shared" si="118"/>
        <v>0</v>
      </c>
      <c r="AJ146" s="169">
        <f t="shared" si="119"/>
        <v>1</v>
      </c>
      <c r="AK146" s="169">
        <f t="shared" si="120"/>
        <v>0</v>
      </c>
      <c r="AL146" s="169">
        <f t="shared" si="121"/>
        <v>0</v>
      </c>
      <c r="AM146" s="169">
        <f t="shared" si="122"/>
        <v>1</v>
      </c>
      <c r="AN146" s="169">
        <f t="shared" si="123"/>
        <v>0</v>
      </c>
      <c r="AO146" s="169">
        <f t="shared" si="124"/>
        <v>1</v>
      </c>
      <c r="AP146" s="169">
        <f t="shared" si="125"/>
        <v>0</v>
      </c>
      <c r="AQ146" s="169">
        <f t="shared" si="126"/>
        <v>1</v>
      </c>
      <c r="AR146" s="169">
        <f t="shared" si="127"/>
        <v>1</v>
      </c>
      <c r="AS146" s="169">
        <f t="shared" si="128"/>
        <v>0</v>
      </c>
      <c r="AT146" s="169">
        <f t="shared" si="129"/>
        <v>1</v>
      </c>
      <c r="AU146" s="169">
        <f t="shared" si="130"/>
        <v>0</v>
      </c>
      <c r="AV146" s="169">
        <f t="shared" si="131"/>
        <v>0</v>
      </c>
      <c r="AW146" s="169">
        <f t="shared" si="132"/>
        <v>0</v>
      </c>
      <c r="AX146" s="169">
        <f t="shared" si="133"/>
        <v>0</v>
      </c>
      <c r="AY146" s="169">
        <f t="shared" si="147"/>
        <v>0</v>
      </c>
      <c r="AZ146" s="169">
        <f t="shared" si="134"/>
        <v>0</v>
      </c>
      <c r="BA146" s="169">
        <f t="shared" si="135"/>
        <v>0</v>
      </c>
      <c r="BB146" s="169">
        <f t="shared" si="136"/>
        <v>1</v>
      </c>
      <c r="BC146" s="169">
        <f t="shared" si="137"/>
        <v>0</v>
      </c>
      <c r="BD146" s="169">
        <f t="shared" si="138"/>
        <v>1</v>
      </c>
      <c r="BE146" s="169">
        <f t="shared" si="139"/>
        <v>0</v>
      </c>
      <c r="BF146" s="169">
        <f t="shared" si="140"/>
        <v>0</v>
      </c>
      <c r="BG146" s="169">
        <f t="shared" si="141"/>
        <v>0</v>
      </c>
      <c r="BH146" s="169">
        <f t="shared" si="142"/>
        <v>0</v>
      </c>
      <c r="BI146" s="169">
        <f t="shared" si="143"/>
        <v>0</v>
      </c>
      <c r="BJ146" s="169">
        <f t="shared" si="144"/>
        <v>0</v>
      </c>
      <c r="BK146" s="167">
        <f t="shared" si="145"/>
        <v>0</v>
      </c>
      <c r="BL146" s="169">
        <f t="shared" si="148"/>
        <v>0</v>
      </c>
      <c r="BM146" s="169">
        <f t="shared" si="149"/>
        <v>1</v>
      </c>
      <c r="BN146" s="169">
        <f t="shared" si="150"/>
        <v>1</v>
      </c>
      <c r="BO146" s="169">
        <f t="shared" si="151"/>
        <v>0</v>
      </c>
      <c r="BP146" s="36">
        <f t="shared" si="152"/>
        <v>1</v>
      </c>
      <c r="BQ146">
        <f t="shared" si="153"/>
        <v>0</v>
      </c>
      <c r="BR146" s="36">
        <f t="shared" si="154"/>
        <v>0</v>
      </c>
      <c r="BS146" t="e">
        <f t="shared" si="146"/>
        <v>#N/A</v>
      </c>
    </row>
    <row r="147" spans="1:71">
      <c r="A147" s="59">
        <v>386</v>
      </c>
      <c r="B147" s="59">
        <v>222212</v>
      </c>
      <c r="C147" s="160">
        <v>11831103.877042999</v>
      </c>
      <c r="D147" s="59">
        <v>5873745.75</v>
      </c>
      <c r="E147" s="59">
        <v>7462374.5</v>
      </c>
      <c r="F147" s="59">
        <v>4368729.3770429902</v>
      </c>
      <c r="G147" s="59">
        <v>150.50167465210001</v>
      </c>
      <c r="H147" s="59">
        <v>-5764048331.8970098</v>
      </c>
      <c r="I147" s="59">
        <v>0</v>
      </c>
      <c r="J147" s="59">
        <v>0</v>
      </c>
      <c r="K147" s="59">
        <v>0</v>
      </c>
      <c r="L147" s="59">
        <v>101</v>
      </c>
      <c r="M147" s="59">
        <v>102</v>
      </c>
      <c r="N147" s="59">
        <v>0</v>
      </c>
      <c r="O147" s="59">
        <v>101</v>
      </c>
      <c r="P147" s="59">
        <v>102</v>
      </c>
      <c r="Q147" s="59">
        <v>0</v>
      </c>
      <c r="R147" s="59">
        <v>1</v>
      </c>
      <c r="S147" s="59">
        <v>0</v>
      </c>
      <c r="T147" s="59">
        <f t="shared" si="104"/>
        <v>0</v>
      </c>
      <c r="U147" s="59">
        <f t="shared" si="105"/>
        <v>0</v>
      </c>
      <c r="V147" s="59">
        <f t="shared" si="106"/>
        <v>0</v>
      </c>
      <c r="W147" s="59">
        <f t="shared" si="107"/>
        <v>0</v>
      </c>
      <c r="X147" s="59">
        <f t="shared" si="108"/>
        <v>0</v>
      </c>
      <c r="Y147" s="59">
        <f t="shared" si="109"/>
        <v>0</v>
      </c>
      <c r="Z147" s="59">
        <f t="shared" si="110"/>
        <v>0</v>
      </c>
      <c r="AA147" s="59">
        <f t="shared" si="111"/>
        <v>2</v>
      </c>
      <c r="AB147" s="59">
        <f t="shared" si="112"/>
        <v>0</v>
      </c>
      <c r="AC147" s="59">
        <f t="shared" si="113"/>
        <v>0</v>
      </c>
      <c r="AD147" s="166">
        <f t="shared" si="155"/>
        <v>2</v>
      </c>
      <c r="AE147" s="169">
        <f t="shared" si="114"/>
        <v>0</v>
      </c>
      <c r="AF147" s="169">
        <f t="shared" si="115"/>
        <v>1</v>
      </c>
      <c r="AG147" s="169">
        <f t="shared" si="116"/>
        <v>1</v>
      </c>
      <c r="AH147" s="169">
        <f t="shared" si="117"/>
        <v>0</v>
      </c>
      <c r="AI147" s="169">
        <f t="shared" si="118"/>
        <v>0</v>
      </c>
      <c r="AJ147" s="169">
        <f t="shared" si="119"/>
        <v>0</v>
      </c>
      <c r="AK147" s="169">
        <f t="shared" si="120"/>
        <v>0</v>
      </c>
      <c r="AL147" s="169">
        <f t="shared" si="121"/>
        <v>1</v>
      </c>
      <c r="AM147" s="169">
        <f t="shared" si="122"/>
        <v>0</v>
      </c>
      <c r="AN147" s="169">
        <f t="shared" si="123"/>
        <v>0</v>
      </c>
      <c r="AO147" s="169">
        <f t="shared" si="124"/>
        <v>1</v>
      </c>
      <c r="AP147" s="169">
        <f t="shared" si="125"/>
        <v>0</v>
      </c>
      <c r="AQ147" s="169">
        <f t="shared" si="126"/>
        <v>0</v>
      </c>
      <c r="AR147" s="169">
        <f t="shared" si="127"/>
        <v>0</v>
      </c>
      <c r="AS147" s="169">
        <f t="shared" si="128"/>
        <v>0</v>
      </c>
      <c r="AT147" s="169">
        <f t="shared" si="129"/>
        <v>0</v>
      </c>
      <c r="AU147" s="169">
        <f t="shared" si="130"/>
        <v>0</v>
      </c>
      <c r="AV147" s="169">
        <f t="shared" si="131"/>
        <v>1</v>
      </c>
      <c r="AW147" s="169">
        <f t="shared" si="132"/>
        <v>0</v>
      </c>
      <c r="AX147" s="169">
        <f t="shared" si="133"/>
        <v>0</v>
      </c>
      <c r="AY147" s="169">
        <f t="shared" si="147"/>
        <v>0</v>
      </c>
      <c r="AZ147" s="169">
        <f t="shared" si="134"/>
        <v>0</v>
      </c>
      <c r="BA147" s="169">
        <f t="shared" si="135"/>
        <v>0</v>
      </c>
      <c r="BB147" s="169">
        <f t="shared" si="136"/>
        <v>1</v>
      </c>
      <c r="BC147" s="169">
        <f t="shared" si="137"/>
        <v>0</v>
      </c>
      <c r="BD147" s="169">
        <f t="shared" si="138"/>
        <v>1</v>
      </c>
      <c r="BE147" s="169">
        <f t="shared" si="139"/>
        <v>0</v>
      </c>
      <c r="BF147" s="169">
        <f t="shared" si="140"/>
        <v>0</v>
      </c>
      <c r="BG147" s="169">
        <f t="shared" si="141"/>
        <v>0</v>
      </c>
      <c r="BH147" s="169">
        <f t="shared" si="142"/>
        <v>0</v>
      </c>
      <c r="BI147" s="169">
        <f t="shared" si="143"/>
        <v>0</v>
      </c>
      <c r="BJ147" s="169">
        <f t="shared" si="144"/>
        <v>0</v>
      </c>
      <c r="BK147" s="167">
        <f t="shared" si="145"/>
        <v>0</v>
      </c>
      <c r="BL147" s="169">
        <f t="shared" si="148"/>
        <v>1</v>
      </c>
      <c r="BM147" s="169">
        <f t="shared" si="149"/>
        <v>0</v>
      </c>
      <c r="BN147" s="169">
        <f t="shared" si="150"/>
        <v>1</v>
      </c>
      <c r="BO147" s="169">
        <f t="shared" si="151"/>
        <v>0</v>
      </c>
      <c r="BP147" s="36">
        <f t="shared" si="152"/>
        <v>1</v>
      </c>
      <c r="BQ147">
        <f t="shared" si="153"/>
        <v>0</v>
      </c>
      <c r="BR147" s="36">
        <f t="shared" si="154"/>
        <v>0</v>
      </c>
      <c r="BS147" t="e">
        <f t="shared" si="146"/>
        <v>#N/A</v>
      </c>
    </row>
    <row r="148" spans="1:71">
      <c r="A148" s="59">
        <v>115</v>
      </c>
      <c r="B148" s="59">
        <v>25151</v>
      </c>
      <c r="C148" s="160">
        <v>243154769.49641401</v>
      </c>
      <c r="D148" s="59">
        <v>87738100.5</v>
      </c>
      <c r="E148" s="59">
        <v>93785720</v>
      </c>
      <c r="F148" s="59">
        <v>149369049.49641401</v>
      </c>
      <c r="G148" s="59">
        <v>152.38095092773401</v>
      </c>
      <c r="H148" s="59">
        <v>-1690355133.5837801</v>
      </c>
      <c r="I148" s="59">
        <v>0</v>
      </c>
      <c r="J148" s="59">
        <v>0</v>
      </c>
      <c r="K148" s="59">
        <v>0</v>
      </c>
      <c r="L148" s="59">
        <v>415</v>
      </c>
      <c r="M148" s="59">
        <v>406</v>
      </c>
      <c r="N148" s="59">
        <v>0</v>
      </c>
      <c r="O148" s="59">
        <v>415</v>
      </c>
      <c r="P148" s="59">
        <v>406</v>
      </c>
      <c r="Q148" s="59">
        <v>0</v>
      </c>
      <c r="R148" s="59">
        <v>2</v>
      </c>
      <c r="S148" s="59">
        <v>0</v>
      </c>
      <c r="T148" s="59">
        <f t="shared" si="104"/>
        <v>2</v>
      </c>
      <c r="U148" s="59">
        <f t="shared" si="105"/>
        <v>0</v>
      </c>
      <c r="V148" s="59">
        <f t="shared" si="106"/>
        <v>0</v>
      </c>
      <c r="W148" s="59">
        <f t="shared" si="107"/>
        <v>2</v>
      </c>
      <c r="X148" s="59">
        <f t="shared" si="108"/>
        <v>0</v>
      </c>
      <c r="Y148" s="59">
        <f t="shared" si="109"/>
        <v>0</v>
      </c>
      <c r="Z148" s="59">
        <f t="shared" si="110"/>
        <v>0</v>
      </c>
      <c r="AA148" s="59">
        <f t="shared" si="111"/>
        <v>0</v>
      </c>
      <c r="AB148" s="59">
        <f t="shared" si="112"/>
        <v>0</v>
      </c>
      <c r="AC148" s="59">
        <f t="shared" si="113"/>
        <v>0</v>
      </c>
      <c r="AD148" s="166">
        <f t="shared" si="155"/>
        <v>0</v>
      </c>
      <c r="AE148" s="169">
        <f t="shared" si="114"/>
        <v>0</v>
      </c>
      <c r="AF148" s="169">
        <f t="shared" si="115"/>
        <v>0</v>
      </c>
      <c r="AG148" s="169">
        <f t="shared" si="116"/>
        <v>0</v>
      </c>
      <c r="AH148" s="169">
        <f t="shared" si="117"/>
        <v>1</v>
      </c>
      <c r="AI148" s="169">
        <f t="shared" si="118"/>
        <v>0</v>
      </c>
      <c r="AJ148" s="169">
        <f t="shared" si="119"/>
        <v>0</v>
      </c>
      <c r="AK148" s="169">
        <f t="shared" si="120"/>
        <v>0</v>
      </c>
      <c r="AL148" s="169">
        <f t="shared" si="121"/>
        <v>1</v>
      </c>
      <c r="AM148" s="169">
        <f t="shared" si="122"/>
        <v>0</v>
      </c>
      <c r="AN148" s="169">
        <f t="shared" si="123"/>
        <v>0</v>
      </c>
      <c r="AO148" s="169">
        <f t="shared" si="124"/>
        <v>1</v>
      </c>
      <c r="AP148" s="169">
        <f t="shared" si="125"/>
        <v>0</v>
      </c>
      <c r="AQ148" s="169">
        <f t="shared" si="126"/>
        <v>0</v>
      </c>
      <c r="AR148" s="169">
        <f t="shared" si="127"/>
        <v>0</v>
      </c>
      <c r="AS148" s="169">
        <f t="shared" si="128"/>
        <v>0</v>
      </c>
      <c r="AT148" s="169">
        <f t="shared" si="129"/>
        <v>0</v>
      </c>
      <c r="AU148" s="169">
        <f t="shared" si="130"/>
        <v>0</v>
      </c>
      <c r="AV148" s="169">
        <f t="shared" si="131"/>
        <v>1</v>
      </c>
      <c r="AW148" s="169">
        <f t="shared" si="132"/>
        <v>1</v>
      </c>
      <c r="AX148" s="169">
        <f t="shared" si="133"/>
        <v>1</v>
      </c>
      <c r="AY148" s="169">
        <f t="shared" si="147"/>
        <v>0</v>
      </c>
      <c r="AZ148" s="169">
        <f t="shared" si="134"/>
        <v>0</v>
      </c>
      <c r="BA148" s="169">
        <f t="shared" si="135"/>
        <v>0</v>
      </c>
      <c r="BB148" s="169">
        <f t="shared" si="136"/>
        <v>1</v>
      </c>
      <c r="BC148" s="169">
        <f t="shared" si="137"/>
        <v>2</v>
      </c>
      <c r="BD148" s="169">
        <f t="shared" si="138"/>
        <v>0</v>
      </c>
      <c r="BE148" s="169">
        <f t="shared" si="139"/>
        <v>0</v>
      </c>
      <c r="BF148" s="169">
        <f t="shared" si="140"/>
        <v>0</v>
      </c>
      <c r="BG148" s="169">
        <f t="shared" si="141"/>
        <v>0</v>
      </c>
      <c r="BH148" s="169">
        <f t="shared" si="142"/>
        <v>2</v>
      </c>
      <c r="BI148" s="169">
        <f t="shared" si="143"/>
        <v>0</v>
      </c>
      <c r="BJ148" s="169">
        <f t="shared" si="144"/>
        <v>0</v>
      </c>
      <c r="BK148" s="167">
        <f t="shared" si="145"/>
        <v>0</v>
      </c>
      <c r="BL148" s="169">
        <f t="shared" si="148"/>
        <v>0</v>
      </c>
      <c r="BM148" s="169">
        <f t="shared" si="149"/>
        <v>1</v>
      </c>
      <c r="BN148" s="169">
        <f t="shared" si="150"/>
        <v>1</v>
      </c>
      <c r="BO148" s="169">
        <f t="shared" si="151"/>
        <v>0</v>
      </c>
      <c r="BP148" s="36">
        <f t="shared" si="152"/>
        <v>0</v>
      </c>
      <c r="BQ148">
        <f t="shared" si="153"/>
        <v>0</v>
      </c>
      <c r="BR148" s="36">
        <f t="shared" si="154"/>
        <v>4</v>
      </c>
      <c r="BS148" t="e">
        <f t="shared" si="146"/>
        <v>#N/A</v>
      </c>
    </row>
    <row r="149" spans="1:71">
      <c r="A149" s="59">
        <v>348</v>
      </c>
      <c r="B149" s="59">
        <v>211453</v>
      </c>
      <c r="C149" s="160">
        <v>51785713.671530098</v>
      </c>
      <c r="D149" s="59">
        <v>6084183.5</v>
      </c>
      <c r="E149" s="59">
        <v>6084183.5</v>
      </c>
      <c r="F149" s="59">
        <v>45701530.171530098</v>
      </c>
      <c r="G149" s="59">
        <v>153.06121826171901</v>
      </c>
      <c r="H149" s="59">
        <v>-4824915254.2317896</v>
      </c>
      <c r="I149" s="59">
        <v>0</v>
      </c>
      <c r="J149" s="59">
        <v>0</v>
      </c>
      <c r="K149" s="59">
        <v>0</v>
      </c>
      <c r="L149" s="59">
        <v>101</v>
      </c>
      <c r="M149" s="59">
        <v>0</v>
      </c>
      <c r="N149" s="59">
        <v>0</v>
      </c>
      <c r="O149" s="59">
        <v>0</v>
      </c>
      <c r="P149" s="59">
        <v>0</v>
      </c>
      <c r="Q149" s="59">
        <v>0</v>
      </c>
      <c r="R149" s="59">
        <v>1</v>
      </c>
      <c r="S149" s="59">
        <v>1</v>
      </c>
      <c r="T149" s="59">
        <f t="shared" si="104"/>
        <v>0</v>
      </c>
      <c r="U149" s="59">
        <f t="shared" si="105"/>
        <v>0</v>
      </c>
      <c r="V149" s="59">
        <f t="shared" si="106"/>
        <v>0</v>
      </c>
      <c r="W149" s="59">
        <f t="shared" si="107"/>
        <v>0</v>
      </c>
      <c r="X149" s="59">
        <f t="shared" si="108"/>
        <v>0</v>
      </c>
      <c r="Y149" s="59">
        <f t="shared" si="109"/>
        <v>0</v>
      </c>
      <c r="Z149" s="59">
        <f t="shared" si="110"/>
        <v>0</v>
      </c>
      <c r="AA149" s="59">
        <f t="shared" si="111"/>
        <v>0</v>
      </c>
      <c r="AB149" s="59">
        <f t="shared" si="112"/>
        <v>0</v>
      </c>
      <c r="AC149" s="59">
        <f t="shared" si="113"/>
        <v>0</v>
      </c>
      <c r="AD149" s="166">
        <f t="shared" si="155"/>
        <v>1</v>
      </c>
      <c r="AE149" s="169">
        <f t="shared" si="114"/>
        <v>1</v>
      </c>
      <c r="AF149" s="169">
        <f t="shared" si="115"/>
        <v>0</v>
      </c>
      <c r="AG149" s="169">
        <f t="shared" si="116"/>
        <v>0</v>
      </c>
      <c r="AH149" s="169">
        <f t="shared" si="117"/>
        <v>1</v>
      </c>
      <c r="AI149" s="169">
        <f t="shared" si="118"/>
        <v>0</v>
      </c>
      <c r="AJ149" s="169">
        <f t="shared" si="119"/>
        <v>0</v>
      </c>
      <c r="AK149" s="169">
        <f t="shared" si="120"/>
        <v>0</v>
      </c>
      <c r="AL149" s="169">
        <f t="shared" si="121"/>
        <v>1</v>
      </c>
      <c r="AM149" s="169">
        <f t="shared" si="122"/>
        <v>0</v>
      </c>
      <c r="AN149" s="169">
        <f t="shared" si="123"/>
        <v>0</v>
      </c>
      <c r="AO149" s="169">
        <f t="shared" si="124"/>
        <v>1</v>
      </c>
      <c r="AP149" s="169">
        <f t="shared" si="125"/>
        <v>0</v>
      </c>
      <c r="AQ149" s="169">
        <f t="shared" si="126"/>
        <v>0</v>
      </c>
      <c r="AR149" s="169">
        <f t="shared" si="127"/>
        <v>0</v>
      </c>
      <c r="AS149" s="169">
        <f t="shared" si="128"/>
        <v>0</v>
      </c>
      <c r="AT149" s="169">
        <f t="shared" si="129"/>
        <v>0</v>
      </c>
      <c r="AU149" s="169">
        <f t="shared" si="130"/>
        <v>0</v>
      </c>
      <c r="AV149" s="169">
        <f t="shared" si="131"/>
        <v>1</v>
      </c>
      <c r="AW149" s="169">
        <f t="shared" si="132"/>
        <v>0</v>
      </c>
      <c r="AX149" s="169">
        <f t="shared" si="133"/>
        <v>0</v>
      </c>
      <c r="AY149" s="169">
        <f t="shared" si="147"/>
        <v>0</v>
      </c>
      <c r="AZ149" s="169">
        <f t="shared" si="134"/>
        <v>0</v>
      </c>
      <c r="BA149" s="169">
        <f t="shared" si="135"/>
        <v>0</v>
      </c>
      <c r="BB149" s="169">
        <f t="shared" si="136"/>
        <v>1</v>
      </c>
      <c r="BC149" s="169">
        <f t="shared" si="137"/>
        <v>0</v>
      </c>
      <c r="BD149" s="169">
        <f t="shared" si="138"/>
        <v>1</v>
      </c>
      <c r="BE149" s="169">
        <f t="shared" si="139"/>
        <v>0</v>
      </c>
      <c r="BF149" s="169">
        <f t="shared" si="140"/>
        <v>0</v>
      </c>
      <c r="BG149" s="169">
        <f t="shared" si="141"/>
        <v>0</v>
      </c>
      <c r="BH149" s="169">
        <f t="shared" si="142"/>
        <v>0</v>
      </c>
      <c r="BI149" s="169">
        <f t="shared" si="143"/>
        <v>0</v>
      </c>
      <c r="BJ149" s="169">
        <f t="shared" si="144"/>
        <v>0</v>
      </c>
      <c r="BK149" s="167">
        <f t="shared" si="145"/>
        <v>0</v>
      </c>
      <c r="BL149" s="169">
        <f t="shared" si="148"/>
        <v>1</v>
      </c>
      <c r="BM149" s="169">
        <f t="shared" si="149"/>
        <v>0</v>
      </c>
      <c r="BN149" s="169">
        <f t="shared" si="150"/>
        <v>0</v>
      </c>
      <c r="BO149" s="169">
        <f t="shared" si="151"/>
        <v>1</v>
      </c>
      <c r="BP149" s="36">
        <f t="shared" si="152"/>
        <v>1</v>
      </c>
      <c r="BQ149">
        <f t="shared" si="153"/>
        <v>0</v>
      </c>
      <c r="BR149" s="36">
        <f t="shared" si="154"/>
        <v>0</v>
      </c>
      <c r="BS149" t="e">
        <f t="shared" si="146"/>
        <v>#N/A</v>
      </c>
    </row>
    <row r="150" spans="1:71">
      <c r="A150" s="59">
        <v>423</v>
      </c>
      <c r="B150" s="59">
        <v>241241</v>
      </c>
      <c r="C150" s="160">
        <v>1166666.6927437</v>
      </c>
      <c r="D150" s="59">
        <v>3114583.5</v>
      </c>
      <c r="E150" s="59">
        <v>3114583.5</v>
      </c>
      <c r="F150" s="59">
        <v>-1947916.8072563</v>
      </c>
      <c r="G150" s="59">
        <v>154.16667175293</v>
      </c>
      <c r="H150" s="59">
        <v>-6628130690.3997297</v>
      </c>
      <c r="I150" s="59">
        <v>0</v>
      </c>
      <c r="J150" s="59">
        <v>0</v>
      </c>
      <c r="K150" s="59">
        <v>0</v>
      </c>
      <c r="L150" s="59">
        <v>102</v>
      </c>
      <c r="M150" s="59">
        <v>301</v>
      </c>
      <c r="N150" s="59">
        <v>302</v>
      </c>
      <c r="O150" s="59">
        <v>0</v>
      </c>
      <c r="P150" s="59">
        <v>0</v>
      </c>
      <c r="Q150" s="59">
        <v>0</v>
      </c>
      <c r="R150" s="59">
        <v>2</v>
      </c>
      <c r="S150" s="59">
        <v>0</v>
      </c>
      <c r="T150" s="59">
        <f t="shared" si="104"/>
        <v>0</v>
      </c>
      <c r="U150" s="59">
        <f t="shared" si="105"/>
        <v>0</v>
      </c>
      <c r="V150" s="59">
        <f t="shared" si="106"/>
        <v>1</v>
      </c>
      <c r="W150" s="59">
        <f t="shared" si="107"/>
        <v>0</v>
      </c>
      <c r="X150" s="59">
        <f t="shared" si="108"/>
        <v>0</v>
      </c>
      <c r="Y150" s="59">
        <f t="shared" si="109"/>
        <v>2</v>
      </c>
      <c r="Z150" s="59">
        <f t="shared" si="110"/>
        <v>0</v>
      </c>
      <c r="AA150" s="59">
        <f t="shared" si="111"/>
        <v>0</v>
      </c>
      <c r="AB150" s="59">
        <f t="shared" si="112"/>
        <v>0</v>
      </c>
      <c r="AC150" s="59">
        <f t="shared" si="113"/>
        <v>0</v>
      </c>
      <c r="AD150" s="166">
        <f t="shared" si="155"/>
        <v>0</v>
      </c>
      <c r="AE150" s="169">
        <f t="shared" si="114"/>
        <v>0</v>
      </c>
      <c r="AF150" s="169">
        <f t="shared" si="115"/>
        <v>0</v>
      </c>
      <c r="AG150" s="169">
        <f t="shared" si="116"/>
        <v>0</v>
      </c>
      <c r="AH150" s="169">
        <f t="shared" si="117"/>
        <v>1</v>
      </c>
      <c r="AI150" s="169">
        <f t="shared" si="118"/>
        <v>0</v>
      </c>
      <c r="AJ150" s="169">
        <f t="shared" si="119"/>
        <v>0</v>
      </c>
      <c r="AK150" s="169">
        <f t="shared" si="120"/>
        <v>0</v>
      </c>
      <c r="AL150" s="169">
        <f t="shared" si="121"/>
        <v>1</v>
      </c>
      <c r="AM150" s="169">
        <f t="shared" si="122"/>
        <v>1</v>
      </c>
      <c r="AN150" s="169">
        <f t="shared" si="123"/>
        <v>2</v>
      </c>
      <c r="AO150" s="169">
        <f t="shared" si="124"/>
        <v>0</v>
      </c>
      <c r="AP150" s="169">
        <f t="shared" si="125"/>
        <v>0</v>
      </c>
      <c r="AQ150" s="169">
        <f t="shared" si="126"/>
        <v>1</v>
      </c>
      <c r="AR150" s="169">
        <f t="shared" si="127"/>
        <v>0</v>
      </c>
      <c r="AS150" s="169">
        <f t="shared" si="128"/>
        <v>0</v>
      </c>
      <c r="AT150" s="169">
        <f t="shared" si="129"/>
        <v>0</v>
      </c>
      <c r="AU150" s="169">
        <f t="shared" si="130"/>
        <v>0</v>
      </c>
      <c r="AV150" s="169">
        <f t="shared" si="131"/>
        <v>1</v>
      </c>
      <c r="AW150" s="169">
        <f t="shared" si="132"/>
        <v>0</v>
      </c>
      <c r="AX150" s="169">
        <f t="shared" si="133"/>
        <v>0</v>
      </c>
      <c r="AY150" s="169">
        <f t="shared" si="147"/>
        <v>0</v>
      </c>
      <c r="AZ150" s="169">
        <f t="shared" si="134"/>
        <v>0</v>
      </c>
      <c r="BA150" s="169">
        <f t="shared" si="135"/>
        <v>0</v>
      </c>
      <c r="BB150" s="169">
        <f t="shared" si="136"/>
        <v>1</v>
      </c>
      <c r="BC150" s="169">
        <f t="shared" si="137"/>
        <v>0</v>
      </c>
      <c r="BD150" s="169">
        <f t="shared" si="138"/>
        <v>1</v>
      </c>
      <c r="BE150" s="169">
        <f t="shared" si="139"/>
        <v>0</v>
      </c>
      <c r="BF150" s="169">
        <f t="shared" si="140"/>
        <v>0</v>
      </c>
      <c r="BG150" s="169">
        <f t="shared" si="141"/>
        <v>0</v>
      </c>
      <c r="BH150" s="169">
        <f t="shared" si="142"/>
        <v>0</v>
      </c>
      <c r="BI150" s="169">
        <f t="shared" si="143"/>
        <v>0</v>
      </c>
      <c r="BJ150" s="169">
        <f t="shared" si="144"/>
        <v>0</v>
      </c>
      <c r="BK150" s="167">
        <f t="shared" si="145"/>
        <v>0</v>
      </c>
      <c r="BL150" s="169">
        <f t="shared" si="148"/>
        <v>0</v>
      </c>
      <c r="BM150" s="169">
        <f t="shared" si="149"/>
        <v>1</v>
      </c>
      <c r="BN150" s="169">
        <f t="shared" si="150"/>
        <v>1</v>
      </c>
      <c r="BO150" s="169">
        <f t="shared" si="151"/>
        <v>0</v>
      </c>
      <c r="BP150" s="36">
        <f t="shared" si="152"/>
        <v>0</v>
      </c>
      <c r="BQ150">
        <f t="shared" si="153"/>
        <v>2</v>
      </c>
      <c r="BR150" s="36">
        <f t="shared" si="154"/>
        <v>0</v>
      </c>
      <c r="BS150" t="e">
        <f t="shared" si="146"/>
        <v>#N/A</v>
      </c>
    </row>
    <row r="151" spans="1:71">
      <c r="A151" s="59">
        <v>363</v>
      </c>
      <c r="B151" s="59">
        <v>212241</v>
      </c>
      <c r="C151" s="160">
        <v>11836735.0034444</v>
      </c>
      <c r="D151" s="59">
        <v>2729592</v>
      </c>
      <c r="E151" s="59">
        <v>2729592</v>
      </c>
      <c r="F151" s="59">
        <v>9107143.0034443699</v>
      </c>
      <c r="G151" s="59">
        <v>163.26530456543</v>
      </c>
      <c r="H151" s="59">
        <v>-5391862704.6017799</v>
      </c>
      <c r="I151" s="59">
        <v>0</v>
      </c>
      <c r="J151" s="59">
        <v>0</v>
      </c>
      <c r="K151" s="59">
        <v>0</v>
      </c>
      <c r="L151" s="59">
        <v>101</v>
      </c>
      <c r="M151" s="59">
        <v>0</v>
      </c>
      <c r="N151" s="59">
        <v>0</v>
      </c>
      <c r="O151" s="59">
        <v>0</v>
      </c>
      <c r="P151" s="59">
        <v>0</v>
      </c>
      <c r="Q151" s="59">
        <v>0</v>
      </c>
      <c r="R151" s="59">
        <v>2</v>
      </c>
      <c r="S151" s="59">
        <v>1</v>
      </c>
      <c r="T151" s="59">
        <f t="shared" si="104"/>
        <v>0</v>
      </c>
      <c r="U151" s="59">
        <f t="shared" si="105"/>
        <v>0</v>
      </c>
      <c r="V151" s="59">
        <f t="shared" si="106"/>
        <v>0</v>
      </c>
      <c r="W151" s="59">
        <f t="shared" si="107"/>
        <v>0</v>
      </c>
      <c r="X151" s="59">
        <f t="shared" si="108"/>
        <v>0</v>
      </c>
      <c r="Y151" s="59">
        <f t="shared" si="109"/>
        <v>0</v>
      </c>
      <c r="Z151" s="59">
        <f t="shared" si="110"/>
        <v>0</v>
      </c>
      <c r="AA151" s="59">
        <f t="shared" si="111"/>
        <v>0</v>
      </c>
      <c r="AB151" s="59">
        <f t="shared" si="112"/>
        <v>0</v>
      </c>
      <c r="AC151" s="59">
        <f t="shared" si="113"/>
        <v>0</v>
      </c>
      <c r="AD151" s="166">
        <f t="shared" si="155"/>
        <v>1</v>
      </c>
      <c r="AE151" s="169">
        <f t="shared" si="114"/>
        <v>1</v>
      </c>
      <c r="AF151" s="169">
        <f t="shared" si="115"/>
        <v>0</v>
      </c>
      <c r="AG151" s="169">
        <f t="shared" si="116"/>
        <v>0</v>
      </c>
      <c r="AH151" s="169">
        <f t="shared" si="117"/>
        <v>1</v>
      </c>
      <c r="AI151" s="169">
        <f t="shared" si="118"/>
        <v>0</v>
      </c>
      <c r="AJ151" s="169">
        <f t="shared" si="119"/>
        <v>0</v>
      </c>
      <c r="AK151" s="169">
        <f t="shared" si="120"/>
        <v>0</v>
      </c>
      <c r="AL151" s="169">
        <f t="shared" si="121"/>
        <v>1</v>
      </c>
      <c r="AM151" s="169">
        <f t="shared" si="122"/>
        <v>0</v>
      </c>
      <c r="AN151" s="169">
        <f t="shared" si="123"/>
        <v>0</v>
      </c>
      <c r="AO151" s="169">
        <f t="shared" si="124"/>
        <v>1</v>
      </c>
      <c r="AP151" s="169">
        <f t="shared" si="125"/>
        <v>0</v>
      </c>
      <c r="AQ151" s="169">
        <f t="shared" si="126"/>
        <v>0</v>
      </c>
      <c r="AR151" s="169">
        <f t="shared" si="127"/>
        <v>0</v>
      </c>
      <c r="AS151" s="169">
        <f t="shared" si="128"/>
        <v>0</v>
      </c>
      <c r="AT151" s="169">
        <f t="shared" si="129"/>
        <v>0</v>
      </c>
      <c r="AU151" s="169">
        <f t="shared" si="130"/>
        <v>0</v>
      </c>
      <c r="AV151" s="169">
        <f t="shared" si="131"/>
        <v>1</v>
      </c>
      <c r="AW151" s="169">
        <f t="shared" si="132"/>
        <v>0</v>
      </c>
      <c r="AX151" s="169">
        <f t="shared" si="133"/>
        <v>0</v>
      </c>
      <c r="AY151" s="169">
        <f t="shared" si="147"/>
        <v>0</v>
      </c>
      <c r="AZ151" s="169">
        <f t="shared" si="134"/>
        <v>0</v>
      </c>
      <c r="BA151" s="169">
        <f t="shared" si="135"/>
        <v>0</v>
      </c>
      <c r="BB151" s="169">
        <f t="shared" si="136"/>
        <v>1</v>
      </c>
      <c r="BC151" s="169">
        <f t="shared" si="137"/>
        <v>0</v>
      </c>
      <c r="BD151" s="169">
        <f t="shared" si="138"/>
        <v>1</v>
      </c>
      <c r="BE151" s="169">
        <f t="shared" si="139"/>
        <v>0</v>
      </c>
      <c r="BF151" s="169">
        <f t="shared" si="140"/>
        <v>0</v>
      </c>
      <c r="BG151" s="169">
        <f t="shared" si="141"/>
        <v>0</v>
      </c>
      <c r="BH151" s="169">
        <f t="shared" si="142"/>
        <v>0</v>
      </c>
      <c r="BI151" s="169">
        <f t="shared" si="143"/>
        <v>0</v>
      </c>
      <c r="BJ151" s="169">
        <f t="shared" si="144"/>
        <v>0</v>
      </c>
      <c r="BK151" s="167">
        <f t="shared" si="145"/>
        <v>0</v>
      </c>
      <c r="BL151" s="169">
        <f t="shared" si="148"/>
        <v>0</v>
      </c>
      <c r="BM151" s="169">
        <f t="shared" si="149"/>
        <v>1</v>
      </c>
      <c r="BN151" s="169">
        <f t="shared" si="150"/>
        <v>0</v>
      </c>
      <c r="BO151" s="169">
        <f t="shared" si="151"/>
        <v>1</v>
      </c>
      <c r="BP151" s="36">
        <f t="shared" si="152"/>
        <v>1</v>
      </c>
      <c r="BQ151">
        <f t="shared" si="153"/>
        <v>0</v>
      </c>
      <c r="BR151" s="36">
        <f t="shared" si="154"/>
        <v>0</v>
      </c>
      <c r="BS151" t="e">
        <f t="shared" si="146"/>
        <v>#N/A</v>
      </c>
    </row>
    <row r="152" spans="1:71">
      <c r="A152" s="59">
        <v>75</v>
      </c>
      <c r="B152" s="59">
        <v>21222</v>
      </c>
      <c r="C152" s="160">
        <v>29591837.5086109</v>
      </c>
      <c r="D152" s="59">
        <v>3265306</v>
      </c>
      <c r="E152" s="59">
        <v>6428571.5</v>
      </c>
      <c r="F152" s="59">
        <v>23163266.0086109</v>
      </c>
      <c r="G152" s="59">
        <v>163.26530456543</v>
      </c>
      <c r="H152" s="59">
        <v>-1098279336.8189399</v>
      </c>
      <c r="I152" s="59">
        <v>0</v>
      </c>
      <c r="J152" s="59">
        <v>0</v>
      </c>
      <c r="K152" s="59">
        <v>0</v>
      </c>
      <c r="L152" s="59">
        <v>101</v>
      </c>
      <c r="M152" s="59">
        <v>0</v>
      </c>
      <c r="N152" s="59">
        <v>0</v>
      </c>
      <c r="O152" s="59">
        <v>0</v>
      </c>
      <c r="P152" s="59">
        <v>0</v>
      </c>
      <c r="Q152" s="59">
        <v>0</v>
      </c>
      <c r="R152" s="59">
        <v>2</v>
      </c>
      <c r="S152" s="59">
        <v>1</v>
      </c>
      <c r="T152" s="59">
        <f t="shared" si="104"/>
        <v>0</v>
      </c>
      <c r="U152" s="59">
        <f t="shared" si="105"/>
        <v>0</v>
      </c>
      <c r="V152" s="59">
        <f t="shared" si="106"/>
        <v>0</v>
      </c>
      <c r="W152" s="59">
        <f t="shared" si="107"/>
        <v>0</v>
      </c>
      <c r="X152" s="59">
        <f t="shared" si="108"/>
        <v>0</v>
      </c>
      <c r="Y152" s="59">
        <f t="shared" si="109"/>
        <v>0</v>
      </c>
      <c r="Z152" s="59">
        <f t="shared" si="110"/>
        <v>0</v>
      </c>
      <c r="AA152" s="59">
        <f t="shared" si="111"/>
        <v>0</v>
      </c>
      <c r="AB152" s="59">
        <f t="shared" si="112"/>
        <v>0</v>
      </c>
      <c r="AC152" s="59">
        <f t="shared" si="113"/>
        <v>0</v>
      </c>
      <c r="AD152" s="166">
        <f t="shared" si="155"/>
        <v>1</v>
      </c>
      <c r="AE152" s="169">
        <f t="shared" si="114"/>
        <v>1</v>
      </c>
      <c r="AF152" s="169">
        <f t="shared" si="115"/>
        <v>0</v>
      </c>
      <c r="AG152" s="169">
        <f t="shared" si="116"/>
        <v>0</v>
      </c>
      <c r="AH152" s="169">
        <f t="shared" si="117"/>
        <v>1</v>
      </c>
      <c r="AI152" s="169">
        <f t="shared" si="118"/>
        <v>0</v>
      </c>
      <c r="AJ152" s="169">
        <f t="shared" si="119"/>
        <v>0</v>
      </c>
      <c r="AK152" s="169">
        <f t="shared" si="120"/>
        <v>0</v>
      </c>
      <c r="AL152" s="169">
        <f t="shared" si="121"/>
        <v>1</v>
      </c>
      <c r="AM152" s="169">
        <f t="shared" si="122"/>
        <v>0</v>
      </c>
      <c r="AN152" s="169">
        <f t="shared" si="123"/>
        <v>0</v>
      </c>
      <c r="AO152" s="169">
        <f t="shared" si="124"/>
        <v>1</v>
      </c>
      <c r="AP152" s="169">
        <f t="shared" si="125"/>
        <v>0</v>
      </c>
      <c r="AQ152" s="169">
        <f t="shared" si="126"/>
        <v>0</v>
      </c>
      <c r="AR152" s="169">
        <f t="shared" si="127"/>
        <v>0</v>
      </c>
      <c r="AS152" s="169">
        <f t="shared" si="128"/>
        <v>0</v>
      </c>
      <c r="AT152" s="169">
        <f t="shared" si="129"/>
        <v>0</v>
      </c>
      <c r="AU152" s="169">
        <f t="shared" si="130"/>
        <v>0</v>
      </c>
      <c r="AV152" s="169">
        <f t="shared" si="131"/>
        <v>1</v>
      </c>
      <c r="AW152" s="169">
        <f t="shared" si="132"/>
        <v>0</v>
      </c>
      <c r="AX152" s="169">
        <f t="shared" si="133"/>
        <v>0</v>
      </c>
      <c r="AY152" s="169">
        <f t="shared" si="147"/>
        <v>0</v>
      </c>
      <c r="AZ152" s="169">
        <f t="shared" si="134"/>
        <v>0</v>
      </c>
      <c r="BA152" s="169">
        <f t="shared" si="135"/>
        <v>0</v>
      </c>
      <c r="BB152" s="169">
        <f t="shared" si="136"/>
        <v>1</v>
      </c>
      <c r="BC152" s="169">
        <f t="shared" si="137"/>
        <v>0</v>
      </c>
      <c r="BD152" s="169">
        <f t="shared" si="138"/>
        <v>1</v>
      </c>
      <c r="BE152" s="169">
        <f t="shared" si="139"/>
        <v>0</v>
      </c>
      <c r="BF152" s="169">
        <f t="shared" si="140"/>
        <v>0</v>
      </c>
      <c r="BG152" s="169">
        <f t="shared" si="141"/>
        <v>0</v>
      </c>
      <c r="BH152" s="169">
        <f t="shared" si="142"/>
        <v>0</v>
      </c>
      <c r="BI152" s="169">
        <f t="shared" si="143"/>
        <v>0</v>
      </c>
      <c r="BJ152" s="169">
        <f t="shared" si="144"/>
        <v>0</v>
      </c>
      <c r="BK152" s="167">
        <f t="shared" si="145"/>
        <v>0</v>
      </c>
      <c r="BL152" s="169">
        <f t="shared" si="148"/>
        <v>0</v>
      </c>
      <c r="BM152" s="169">
        <f t="shared" si="149"/>
        <v>1</v>
      </c>
      <c r="BN152" s="169">
        <f t="shared" si="150"/>
        <v>0</v>
      </c>
      <c r="BO152" s="169">
        <f t="shared" si="151"/>
        <v>1</v>
      </c>
      <c r="BP152" s="36">
        <f t="shared" si="152"/>
        <v>1</v>
      </c>
      <c r="BQ152">
        <f t="shared" si="153"/>
        <v>0</v>
      </c>
      <c r="BR152" s="36">
        <f t="shared" si="154"/>
        <v>0</v>
      </c>
      <c r="BS152" t="e">
        <f t="shared" si="146"/>
        <v>#N/A</v>
      </c>
    </row>
    <row r="153" spans="1:71">
      <c r="A153" s="59">
        <v>368</v>
      </c>
      <c r="B153" s="59">
        <v>221123</v>
      </c>
      <c r="C153" s="160">
        <v>36000000.1950697</v>
      </c>
      <c r="D153" s="59">
        <v>8640909</v>
      </c>
      <c r="E153" s="59">
        <v>8640909</v>
      </c>
      <c r="F153" s="59">
        <v>27359091.1950697</v>
      </c>
      <c r="G153" s="59">
        <v>163.636360168457</v>
      </c>
      <c r="H153" s="59">
        <v>-5472274558.29004</v>
      </c>
      <c r="I153" s="59">
        <v>102</v>
      </c>
      <c r="J153" s="59">
        <v>0</v>
      </c>
      <c r="K153" s="59">
        <v>0</v>
      </c>
      <c r="L153" s="59">
        <v>102</v>
      </c>
      <c r="M153" s="59">
        <v>0</v>
      </c>
      <c r="N153" s="59">
        <v>0</v>
      </c>
      <c r="O153" s="59">
        <v>0</v>
      </c>
      <c r="P153" s="59">
        <v>0</v>
      </c>
      <c r="Q153" s="59">
        <v>0</v>
      </c>
      <c r="R153" s="59">
        <v>1</v>
      </c>
      <c r="S153" s="59">
        <v>0</v>
      </c>
      <c r="T153" s="59">
        <f t="shared" si="104"/>
        <v>0</v>
      </c>
      <c r="U153" s="59">
        <f t="shared" si="105"/>
        <v>0</v>
      </c>
      <c r="V153" s="59">
        <f t="shared" si="106"/>
        <v>2</v>
      </c>
      <c r="W153" s="59">
        <f t="shared" si="107"/>
        <v>0</v>
      </c>
      <c r="X153" s="59">
        <f t="shared" si="108"/>
        <v>0</v>
      </c>
      <c r="Y153" s="59">
        <f t="shared" si="109"/>
        <v>0</v>
      </c>
      <c r="Z153" s="59">
        <f t="shared" si="110"/>
        <v>0</v>
      </c>
      <c r="AA153" s="59">
        <f t="shared" si="111"/>
        <v>0</v>
      </c>
      <c r="AB153" s="59">
        <f t="shared" si="112"/>
        <v>0</v>
      </c>
      <c r="AC153" s="59">
        <f t="shared" si="113"/>
        <v>0</v>
      </c>
      <c r="AD153" s="166">
        <f t="shared" si="155"/>
        <v>0</v>
      </c>
      <c r="AE153" s="169">
        <f t="shared" si="114"/>
        <v>0</v>
      </c>
      <c r="AF153" s="169">
        <f t="shared" si="115"/>
        <v>0</v>
      </c>
      <c r="AG153" s="169">
        <f t="shared" si="116"/>
        <v>0</v>
      </c>
      <c r="AH153" s="169">
        <f t="shared" si="117"/>
        <v>1</v>
      </c>
      <c r="AI153" s="169">
        <f t="shared" si="118"/>
        <v>0</v>
      </c>
      <c r="AJ153" s="169">
        <f t="shared" si="119"/>
        <v>0</v>
      </c>
      <c r="AK153" s="169">
        <f t="shared" si="120"/>
        <v>0</v>
      </c>
      <c r="AL153" s="169">
        <f t="shared" si="121"/>
        <v>1</v>
      </c>
      <c r="AM153" s="169">
        <f t="shared" si="122"/>
        <v>1</v>
      </c>
      <c r="AN153" s="169">
        <f t="shared" si="123"/>
        <v>0</v>
      </c>
      <c r="AO153" s="169">
        <f t="shared" si="124"/>
        <v>1</v>
      </c>
      <c r="AP153" s="169">
        <f t="shared" si="125"/>
        <v>1</v>
      </c>
      <c r="AQ153" s="169">
        <f t="shared" si="126"/>
        <v>0</v>
      </c>
      <c r="AR153" s="169">
        <f t="shared" si="127"/>
        <v>0</v>
      </c>
      <c r="AS153" s="169">
        <f t="shared" si="128"/>
        <v>0</v>
      </c>
      <c r="AT153" s="169">
        <f t="shared" si="129"/>
        <v>0</v>
      </c>
      <c r="AU153" s="169">
        <f t="shared" si="130"/>
        <v>0</v>
      </c>
      <c r="AV153" s="169">
        <f t="shared" si="131"/>
        <v>1</v>
      </c>
      <c r="AW153" s="169">
        <f t="shared" si="132"/>
        <v>0</v>
      </c>
      <c r="AX153" s="169">
        <f t="shared" si="133"/>
        <v>0</v>
      </c>
      <c r="AY153" s="169">
        <f t="shared" si="147"/>
        <v>0</v>
      </c>
      <c r="AZ153" s="169">
        <f t="shared" si="134"/>
        <v>0</v>
      </c>
      <c r="BA153" s="169">
        <f t="shared" si="135"/>
        <v>0</v>
      </c>
      <c r="BB153" s="169">
        <f t="shared" si="136"/>
        <v>1</v>
      </c>
      <c r="BC153" s="169">
        <f t="shared" si="137"/>
        <v>0</v>
      </c>
      <c r="BD153" s="169">
        <f t="shared" si="138"/>
        <v>1</v>
      </c>
      <c r="BE153" s="169">
        <f t="shared" si="139"/>
        <v>0</v>
      </c>
      <c r="BF153" s="169">
        <f t="shared" si="140"/>
        <v>0</v>
      </c>
      <c r="BG153" s="169">
        <f t="shared" si="141"/>
        <v>0</v>
      </c>
      <c r="BH153" s="169">
        <f t="shared" si="142"/>
        <v>0</v>
      </c>
      <c r="BI153" s="169">
        <f t="shared" si="143"/>
        <v>0</v>
      </c>
      <c r="BJ153" s="169">
        <f t="shared" si="144"/>
        <v>0</v>
      </c>
      <c r="BK153" s="167">
        <f t="shared" si="145"/>
        <v>0</v>
      </c>
      <c r="BL153" s="169">
        <f t="shared" si="148"/>
        <v>1</v>
      </c>
      <c r="BM153" s="169">
        <f t="shared" si="149"/>
        <v>0</v>
      </c>
      <c r="BN153" s="169">
        <f t="shared" si="150"/>
        <v>1</v>
      </c>
      <c r="BO153" s="169">
        <f t="shared" si="151"/>
        <v>0</v>
      </c>
      <c r="BP153" s="36">
        <f t="shared" si="152"/>
        <v>0</v>
      </c>
      <c r="BQ153">
        <f t="shared" si="153"/>
        <v>0</v>
      </c>
      <c r="BR153" s="36">
        <f t="shared" si="154"/>
        <v>0</v>
      </c>
      <c r="BS153" t="e">
        <f t="shared" si="146"/>
        <v>#N/A</v>
      </c>
    </row>
    <row r="154" spans="1:71">
      <c r="A154" s="59">
        <v>173</v>
      </c>
      <c r="B154" s="59">
        <v>122201</v>
      </c>
      <c r="C154" s="160">
        <v>26083928.4603769</v>
      </c>
      <c r="D154" s="59">
        <v>13812500</v>
      </c>
      <c r="E154" s="59">
        <v>13812500</v>
      </c>
      <c r="F154" s="59">
        <v>12271428.4603769</v>
      </c>
      <c r="G154" s="59">
        <v>164.28571701049799</v>
      </c>
      <c r="H154" s="59">
        <v>-2614837159.7797699</v>
      </c>
      <c r="I154" s="59">
        <v>403</v>
      </c>
      <c r="J154" s="59">
        <v>302</v>
      </c>
      <c r="K154" s="59">
        <v>0</v>
      </c>
      <c r="L154" s="59">
        <v>301</v>
      </c>
      <c r="M154" s="59">
        <v>0</v>
      </c>
      <c r="N154" s="59">
        <v>0</v>
      </c>
      <c r="O154" s="59">
        <v>0</v>
      </c>
      <c r="P154" s="59">
        <v>0</v>
      </c>
      <c r="Q154" s="59">
        <v>0</v>
      </c>
      <c r="R154" s="59">
        <v>1</v>
      </c>
      <c r="S154" s="59">
        <v>1</v>
      </c>
      <c r="T154" s="59">
        <f t="shared" si="104"/>
        <v>1</v>
      </c>
      <c r="U154" s="59">
        <f t="shared" si="105"/>
        <v>2</v>
      </c>
      <c r="V154" s="59">
        <f t="shared" si="106"/>
        <v>0</v>
      </c>
      <c r="W154" s="59">
        <f t="shared" si="107"/>
        <v>0</v>
      </c>
      <c r="X154" s="59">
        <f t="shared" si="108"/>
        <v>0</v>
      </c>
      <c r="Y154" s="59">
        <f t="shared" si="109"/>
        <v>1</v>
      </c>
      <c r="Z154" s="59">
        <f t="shared" si="110"/>
        <v>0</v>
      </c>
      <c r="AA154" s="59">
        <f t="shared" si="111"/>
        <v>0</v>
      </c>
      <c r="AB154" s="59">
        <f t="shared" si="112"/>
        <v>0</v>
      </c>
      <c r="AC154" s="59">
        <f t="shared" si="113"/>
        <v>0</v>
      </c>
      <c r="AD154" s="166">
        <f t="shared" si="155"/>
        <v>0</v>
      </c>
      <c r="AE154" s="169">
        <f t="shared" si="114"/>
        <v>0</v>
      </c>
      <c r="AF154" s="169">
        <f t="shared" si="115"/>
        <v>0</v>
      </c>
      <c r="AG154" s="169">
        <f t="shared" si="116"/>
        <v>0</v>
      </c>
      <c r="AH154" s="169">
        <f t="shared" si="117"/>
        <v>1</v>
      </c>
      <c r="AI154" s="169">
        <f t="shared" si="118"/>
        <v>0</v>
      </c>
      <c r="AJ154" s="169">
        <f t="shared" si="119"/>
        <v>0</v>
      </c>
      <c r="AK154" s="169">
        <f t="shared" si="120"/>
        <v>0</v>
      </c>
      <c r="AL154" s="169">
        <f t="shared" si="121"/>
        <v>1</v>
      </c>
      <c r="AM154" s="169">
        <f t="shared" si="122"/>
        <v>0</v>
      </c>
      <c r="AN154" s="169">
        <f t="shared" si="123"/>
        <v>0</v>
      </c>
      <c r="AO154" s="169">
        <f t="shared" si="124"/>
        <v>1</v>
      </c>
      <c r="AP154" s="169">
        <f t="shared" si="125"/>
        <v>0</v>
      </c>
      <c r="AQ154" s="169">
        <f t="shared" si="126"/>
        <v>0</v>
      </c>
      <c r="AR154" s="169">
        <f t="shared" si="127"/>
        <v>0</v>
      </c>
      <c r="AS154" s="169">
        <f t="shared" si="128"/>
        <v>0</v>
      </c>
      <c r="AT154" s="169">
        <f t="shared" si="129"/>
        <v>0</v>
      </c>
      <c r="AU154" s="169">
        <f t="shared" si="130"/>
        <v>0</v>
      </c>
      <c r="AV154" s="169">
        <f t="shared" si="131"/>
        <v>1</v>
      </c>
      <c r="AW154" s="169">
        <f t="shared" si="132"/>
        <v>1</v>
      </c>
      <c r="AX154" s="169">
        <f t="shared" si="133"/>
        <v>0</v>
      </c>
      <c r="AY154" s="169">
        <f t="shared" si="147"/>
        <v>1</v>
      </c>
      <c r="AZ154" s="169">
        <f t="shared" si="134"/>
        <v>0</v>
      </c>
      <c r="BA154" s="169">
        <f t="shared" si="135"/>
        <v>0</v>
      </c>
      <c r="BB154" s="169">
        <f t="shared" si="136"/>
        <v>1</v>
      </c>
      <c r="BC154" s="169">
        <f t="shared" si="137"/>
        <v>1</v>
      </c>
      <c r="BD154" s="169">
        <f t="shared" si="138"/>
        <v>0</v>
      </c>
      <c r="BE154" s="169">
        <f t="shared" si="139"/>
        <v>0</v>
      </c>
      <c r="BF154" s="169">
        <f t="shared" si="140"/>
        <v>0</v>
      </c>
      <c r="BG154" s="169">
        <f t="shared" si="141"/>
        <v>1</v>
      </c>
      <c r="BH154" s="169">
        <f t="shared" si="142"/>
        <v>0</v>
      </c>
      <c r="BI154" s="169">
        <f t="shared" si="143"/>
        <v>0</v>
      </c>
      <c r="BJ154" s="169">
        <f t="shared" si="144"/>
        <v>0</v>
      </c>
      <c r="BK154" s="167">
        <f t="shared" si="145"/>
        <v>0</v>
      </c>
      <c r="BL154" s="169">
        <f t="shared" si="148"/>
        <v>1</v>
      </c>
      <c r="BM154" s="169">
        <f t="shared" si="149"/>
        <v>0</v>
      </c>
      <c r="BN154" s="169">
        <f t="shared" si="150"/>
        <v>0</v>
      </c>
      <c r="BO154" s="169">
        <f t="shared" si="151"/>
        <v>1</v>
      </c>
      <c r="BP154" s="36">
        <f t="shared" si="152"/>
        <v>0</v>
      </c>
      <c r="BQ154">
        <f t="shared" si="153"/>
        <v>0</v>
      </c>
      <c r="BR154" s="36">
        <f t="shared" si="154"/>
        <v>1</v>
      </c>
      <c r="BS154" t="e">
        <f t="shared" si="146"/>
        <v>#N/A</v>
      </c>
    </row>
    <row r="155" spans="1:71">
      <c r="A155" s="59">
        <v>407</v>
      </c>
      <c r="B155" s="59">
        <v>231581</v>
      </c>
      <c r="C155" s="160">
        <v>86428571.044909194</v>
      </c>
      <c r="D155" s="59">
        <v>41803571</v>
      </c>
      <c r="E155" s="59">
        <v>41803571</v>
      </c>
      <c r="F155" s="59">
        <v>44625000.044909202</v>
      </c>
      <c r="G155" s="59">
        <v>171.42856597900399</v>
      </c>
      <c r="H155" s="59">
        <v>-6323138094.3254604</v>
      </c>
      <c r="I155" s="59">
        <v>403</v>
      </c>
      <c r="J155" s="59">
        <v>444</v>
      </c>
      <c r="K155" s="59">
        <v>0</v>
      </c>
      <c r="L155" s="59">
        <v>0</v>
      </c>
      <c r="M155" s="59">
        <v>0</v>
      </c>
      <c r="N155" s="59">
        <v>0</v>
      </c>
      <c r="O155" s="59">
        <v>402</v>
      </c>
      <c r="P155" s="59">
        <v>444</v>
      </c>
      <c r="Q155" s="59">
        <v>0</v>
      </c>
      <c r="R155" s="59">
        <v>1</v>
      </c>
      <c r="S155" s="59">
        <v>0</v>
      </c>
      <c r="T155" s="59">
        <f t="shared" si="104"/>
        <v>2</v>
      </c>
      <c r="U155" s="59">
        <f t="shared" si="105"/>
        <v>0</v>
      </c>
      <c r="V155" s="59">
        <f t="shared" si="106"/>
        <v>0</v>
      </c>
      <c r="W155" s="59">
        <f t="shared" si="107"/>
        <v>2</v>
      </c>
      <c r="X155" s="59">
        <f t="shared" si="108"/>
        <v>0</v>
      </c>
      <c r="Y155" s="59">
        <f t="shared" si="109"/>
        <v>0</v>
      </c>
      <c r="Z155" s="59">
        <f t="shared" si="110"/>
        <v>0</v>
      </c>
      <c r="AA155" s="59">
        <f t="shared" si="111"/>
        <v>0</v>
      </c>
      <c r="AB155" s="59">
        <f t="shared" si="112"/>
        <v>0</v>
      </c>
      <c r="AC155" s="59">
        <f t="shared" si="113"/>
        <v>0</v>
      </c>
      <c r="AD155" s="166">
        <f t="shared" si="155"/>
        <v>0</v>
      </c>
      <c r="AE155" s="169">
        <f t="shared" si="114"/>
        <v>0</v>
      </c>
      <c r="AF155" s="169">
        <f t="shared" si="115"/>
        <v>0</v>
      </c>
      <c r="AG155" s="169">
        <f t="shared" si="116"/>
        <v>0</v>
      </c>
      <c r="AH155" s="169">
        <f t="shared" si="117"/>
        <v>1</v>
      </c>
      <c r="AI155" s="169">
        <f t="shared" si="118"/>
        <v>0</v>
      </c>
      <c r="AJ155" s="169">
        <f t="shared" si="119"/>
        <v>0</v>
      </c>
      <c r="AK155" s="169">
        <f t="shared" si="120"/>
        <v>0</v>
      </c>
      <c r="AL155" s="169">
        <f t="shared" si="121"/>
        <v>1</v>
      </c>
      <c r="AM155" s="169">
        <f t="shared" si="122"/>
        <v>0</v>
      </c>
      <c r="AN155" s="169">
        <f t="shared" si="123"/>
        <v>0</v>
      </c>
      <c r="AO155" s="169">
        <f t="shared" si="124"/>
        <v>1</v>
      </c>
      <c r="AP155" s="169">
        <f t="shared" si="125"/>
        <v>0</v>
      </c>
      <c r="AQ155" s="169">
        <f t="shared" si="126"/>
        <v>0</v>
      </c>
      <c r="AR155" s="169">
        <f t="shared" si="127"/>
        <v>0</v>
      </c>
      <c r="AS155" s="169">
        <f t="shared" si="128"/>
        <v>0</v>
      </c>
      <c r="AT155" s="169">
        <f t="shared" si="129"/>
        <v>0</v>
      </c>
      <c r="AU155" s="169">
        <f t="shared" si="130"/>
        <v>0</v>
      </c>
      <c r="AV155" s="169">
        <f t="shared" si="131"/>
        <v>1</v>
      </c>
      <c r="AW155" s="169">
        <f t="shared" si="132"/>
        <v>1</v>
      </c>
      <c r="AX155" s="169">
        <f t="shared" si="133"/>
        <v>1</v>
      </c>
      <c r="AY155" s="169">
        <f t="shared" si="147"/>
        <v>0</v>
      </c>
      <c r="AZ155" s="169">
        <f t="shared" si="134"/>
        <v>0</v>
      </c>
      <c r="BA155" s="169">
        <f t="shared" si="135"/>
        <v>0</v>
      </c>
      <c r="BB155" s="169">
        <f t="shared" si="136"/>
        <v>1</v>
      </c>
      <c r="BC155" s="169">
        <f t="shared" si="137"/>
        <v>2</v>
      </c>
      <c r="BD155" s="169">
        <f t="shared" si="138"/>
        <v>0</v>
      </c>
      <c r="BE155" s="169">
        <f t="shared" si="139"/>
        <v>0</v>
      </c>
      <c r="BF155" s="169">
        <f t="shared" si="140"/>
        <v>0</v>
      </c>
      <c r="BG155" s="169">
        <f t="shared" si="141"/>
        <v>1</v>
      </c>
      <c r="BH155" s="169">
        <f t="shared" si="142"/>
        <v>0</v>
      </c>
      <c r="BI155" s="169">
        <f t="shared" si="143"/>
        <v>0</v>
      </c>
      <c r="BJ155" s="169">
        <f t="shared" si="144"/>
        <v>0</v>
      </c>
      <c r="BK155" s="167">
        <f t="shared" si="145"/>
        <v>0</v>
      </c>
      <c r="BL155" s="169">
        <f t="shared" si="148"/>
        <v>1</v>
      </c>
      <c r="BM155" s="169">
        <f t="shared" si="149"/>
        <v>0</v>
      </c>
      <c r="BN155" s="169">
        <f t="shared" si="150"/>
        <v>1</v>
      </c>
      <c r="BO155" s="169">
        <f t="shared" si="151"/>
        <v>0</v>
      </c>
      <c r="BP155" s="36">
        <f t="shared" si="152"/>
        <v>0</v>
      </c>
      <c r="BQ155">
        <f t="shared" si="153"/>
        <v>0</v>
      </c>
      <c r="BR155" s="36">
        <f t="shared" si="154"/>
        <v>2</v>
      </c>
      <c r="BS155" t="e">
        <f t="shared" si="146"/>
        <v>#N/A</v>
      </c>
    </row>
    <row r="156" spans="1:71">
      <c r="A156" s="59">
        <v>99</v>
      </c>
      <c r="B156" s="59">
        <v>23192</v>
      </c>
      <c r="C156" s="160">
        <v>7142857.1124466099</v>
      </c>
      <c r="D156" s="59">
        <v>21535714</v>
      </c>
      <c r="E156" s="59">
        <v>21535714</v>
      </c>
      <c r="F156" s="59">
        <v>-14392856.887553399</v>
      </c>
      <c r="G156" s="59">
        <v>171.42857360839801</v>
      </c>
      <c r="H156" s="59">
        <v>-1702545609.36568</v>
      </c>
      <c r="I156" s="59">
        <v>0</v>
      </c>
      <c r="J156" s="59">
        <v>0</v>
      </c>
      <c r="K156" s="59">
        <v>0</v>
      </c>
      <c r="L156" s="59">
        <v>444</v>
      </c>
      <c r="M156" s="59">
        <v>0</v>
      </c>
      <c r="N156" s="59">
        <v>0</v>
      </c>
      <c r="O156" s="59">
        <v>0</v>
      </c>
      <c r="P156" s="59">
        <v>0</v>
      </c>
      <c r="Q156" s="59">
        <v>0</v>
      </c>
      <c r="R156" s="59">
        <v>1</v>
      </c>
      <c r="S156" s="59">
        <v>0</v>
      </c>
      <c r="T156" s="59">
        <f t="shared" si="104"/>
        <v>1</v>
      </c>
      <c r="U156" s="59">
        <f t="shared" si="105"/>
        <v>0</v>
      </c>
      <c r="V156" s="59">
        <f t="shared" si="106"/>
        <v>0</v>
      </c>
      <c r="W156" s="59">
        <f t="shared" si="107"/>
        <v>0</v>
      </c>
      <c r="X156" s="59">
        <f t="shared" si="108"/>
        <v>0</v>
      </c>
      <c r="Y156" s="59">
        <f t="shared" si="109"/>
        <v>0</v>
      </c>
      <c r="Z156" s="59">
        <f t="shared" si="110"/>
        <v>0</v>
      </c>
      <c r="AA156" s="59">
        <f t="shared" si="111"/>
        <v>0</v>
      </c>
      <c r="AB156" s="59">
        <f t="shared" si="112"/>
        <v>0</v>
      </c>
      <c r="AC156" s="59">
        <f t="shared" si="113"/>
        <v>0</v>
      </c>
      <c r="AD156" s="166">
        <f t="shared" si="155"/>
        <v>0</v>
      </c>
      <c r="AE156" s="169">
        <f t="shared" si="114"/>
        <v>0</v>
      </c>
      <c r="AF156" s="169">
        <f t="shared" si="115"/>
        <v>0</v>
      </c>
      <c r="AG156" s="169">
        <f t="shared" si="116"/>
        <v>0</v>
      </c>
      <c r="AH156" s="169">
        <f t="shared" si="117"/>
        <v>1</v>
      </c>
      <c r="AI156" s="169">
        <f t="shared" si="118"/>
        <v>0</v>
      </c>
      <c r="AJ156" s="169">
        <f t="shared" si="119"/>
        <v>0</v>
      </c>
      <c r="AK156" s="169">
        <f t="shared" si="120"/>
        <v>0</v>
      </c>
      <c r="AL156" s="169">
        <f t="shared" si="121"/>
        <v>1</v>
      </c>
      <c r="AM156" s="169">
        <f t="shared" si="122"/>
        <v>0</v>
      </c>
      <c r="AN156" s="169">
        <f t="shared" si="123"/>
        <v>0</v>
      </c>
      <c r="AO156" s="169">
        <f t="shared" si="124"/>
        <v>1</v>
      </c>
      <c r="AP156" s="169">
        <f t="shared" si="125"/>
        <v>0</v>
      </c>
      <c r="AQ156" s="169">
        <f t="shared" si="126"/>
        <v>0</v>
      </c>
      <c r="AR156" s="169">
        <f t="shared" si="127"/>
        <v>0</v>
      </c>
      <c r="AS156" s="169">
        <f t="shared" si="128"/>
        <v>0</v>
      </c>
      <c r="AT156" s="169">
        <f t="shared" si="129"/>
        <v>0</v>
      </c>
      <c r="AU156" s="169">
        <f t="shared" si="130"/>
        <v>0</v>
      </c>
      <c r="AV156" s="169">
        <f t="shared" si="131"/>
        <v>1</v>
      </c>
      <c r="AW156" s="169">
        <f t="shared" si="132"/>
        <v>1</v>
      </c>
      <c r="AX156" s="169">
        <f t="shared" si="133"/>
        <v>0</v>
      </c>
      <c r="AY156" s="169">
        <f t="shared" si="147"/>
        <v>1</v>
      </c>
      <c r="AZ156" s="169">
        <f t="shared" si="134"/>
        <v>0</v>
      </c>
      <c r="BA156" s="169">
        <f t="shared" si="135"/>
        <v>0</v>
      </c>
      <c r="BB156" s="169">
        <f t="shared" si="136"/>
        <v>1</v>
      </c>
      <c r="BC156" s="169">
        <f t="shared" si="137"/>
        <v>0</v>
      </c>
      <c r="BD156" s="169">
        <f t="shared" si="138"/>
        <v>1</v>
      </c>
      <c r="BE156" s="169">
        <f t="shared" si="139"/>
        <v>0</v>
      </c>
      <c r="BF156" s="169">
        <f t="shared" si="140"/>
        <v>0</v>
      </c>
      <c r="BG156" s="169">
        <f t="shared" si="141"/>
        <v>0</v>
      </c>
      <c r="BH156" s="169">
        <f t="shared" si="142"/>
        <v>0</v>
      </c>
      <c r="BI156" s="169">
        <f t="shared" si="143"/>
        <v>0</v>
      </c>
      <c r="BJ156" s="169">
        <f t="shared" si="144"/>
        <v>0</v>
      </c>
      <c r="BK156" s="167">
        <f t="shared" si="145"/>
        <v>1</v>
      </c>
      <c r="BL156" s="169">
        <f t="shared" si="148"/>
        <v>1</v>
      </c>
      <c r="BM156" s="169">
        <f t="shared" si="149"/>
        <v>0</v>
      </c>
      <c r="BN156" s="169">
        <f t="shared" si="150"/>
        <v>1</v>
      </c>
      <c r="BO156" s="169">
        <f t="shared" si="151"/>
        <v>0</v>
      </c>
      <c r="BP156" s="36">
        <f t="shared" si="152"/>
        <v>0</v>
      </c>
      <c r="BQ156">
        <f t="shared" si="153"/>
        <v>0</v>
      </c>
      <c r="BR156" s="36">
        <f t="shared" si="154"/>
        <v>1</v>
      </c>
      <c r="BS156" t="e">
        <f t="shared" si="146"/>
        <v>#N/A</v>
      </c>
    </row>
    <row r="157" spans="1:71">
      <c r="A157" s="59">
        <v>43</v>
      </c>
      <c r="B157" s="59">
        <v>15242</v>
      </c>
      <c r="C157" s="160">
        <v>14285714.7317355</v>
      </c>
      <c r="D157" s="59">
        <v>3590476.25</v>
      </c>
      <c r="E157" s="59">
        <v>3590476.25</v>
      </c>
      <c r="F157" s="59">
        <v>10695238.4817355</v>
      </c>
      <c r="G157" s="59">
        <v>171.42857360839801</v>
      </c>
      <c r="H157" s="59">
        <v>-440381289.23061001</v>
      </c>
      <c r="I157" s="59">
        <v>0</v>
      </c>
      <c r="J157" s="59">
        <v>0</v>
      </c>
      <c r="K157" s="59">
        <v>0</v>
      </c>
      <c r="L157" s="59">
        <v>101</v>
      </c>
      <c r="M157" s="59">
        <v>0</v>
      </c>
      <c r="N157" s="59">
        <v>0</v>
      </c>
      <c r="O157" s="59">
        <v>0</v>
      </c>
      <c r="P157" s="59">
        <v>0</v>
      </c>
      <c r="Q157" s="59">
        <v>0</v>
      </c>
      <c r="R157" s="59">
        <v>2</v>
      </c>
      <c r="S157" s="59">
        <v>0</v>
      </c>
      <c r="T157" s="59">
        <f t="shared" si="104"/>
        <v>0</v>
      </c>
      <c r="U157" s="59">
        <f t="shared" si="105"/>
        <v>0</v>
      </c>
      <c r="V157" s="59">
        <f t="shared" si="106"/>
        <v>0</v>
      </c>
      <c r="W157" s="59">
        <f t="shared" si="107"/>
        <v>0</v>
      </c>
      <c r="X157" s="59">
        <f t="shared" si="108"/>
        <v>0</v>
      </c>
      <c r="Y157" s="59">
        <f t="shared" si="109"/>
        <v>0</v>
      </c>
      <c r="Z157" s="59">
        <f t="shared" si="110"/>
        <v>0</v>
      </c>
      <c r="AA157" s="59">
        <f t="shared" si="111"/>
        <v>0</v>
      </c>
      <c r="AB157" s="59">
        <f t="shared" si="112"/>
        <v>0</v>
      </c>
      <c r="AC157" s="59">
        <f t="shared" si="113"/>
        <v>0</v>
      </c>
      <c r="AD157" s="166">
        <f t="shared" si="155"/>
        <v>1</v>
      </c>
      <c r="AE157" s="169">
        <f t="shared" si="114"/>
        <v>1</v>
      </c>
      <c r="AF157" s="169">
        <f t="shared" si="115"/>
        <v>0</v>
      </c>
      <c r="AG157" s="169">
        <f t="shared" si="116"/>
        <v>0</v>
      </c>
      <c r="AH157" s="169">
        <f t="shared" si="117"/>
        <v>1</v>
      </c>
      <c r="AI157" s="169">
        <f t="shared" si="118"/>
        <v>0</v>
      </c>
      <c r="AJ157" s="169">
        <f t="shared" si="119"/>
        <v>0</v>
      </c>
      <c r="AK157" s="169">
        <f t="shared" si="120"/>
        <v>0</v>
      </c>
      <c r="AL157" s="169">
        <f t="shared" si="121"/>
        <v>1</v>
      </c>
      <c r="AM157" s="169">
        <f t="shared" si="122"/>
        <v>0</v>
      </c>
      <c r="AN157" s="169">
        <f t="shared" si="123"/>
        <v>0</v>
      </c>
      <c r="AO157" s="169">
        <f t="shared" si="124"/>
        <v>1</v>
      </c>
      <c r="AP157" s="169">
        <f t="shared" si="125"/>
        <v>0</v>
      </c>
      <c r="AQ157" s="169">
        <f t="shared" si="126"/>
        <v>0</v>
      </c>
      <c r="AR157" s="169">
        <f t="shared" si="127"/>
        <v>0</v>
      </c>
      <c r="AS157" s="169">
        <f t="shared" si="128"/>
        <v>0</v>
      </c>
      <c r="AT157" s="169">
        <f t="shared" si="129"/>
        <v>0</v>
      </c>
      <c r="AU157" s="169">
        <f t="shared" si="130"/>
        <v>0</v>
      </c>
      <c r="AV157" s="169">
        <f t="shared" si="131"/>
        <v>1</v>
      </c>
      <c r="AW157" s="169">
        <f t="shared" si="132"/>
        <v>0</v>
      </c>
      <c r="AX157" s="169">
        <f t="shared" si="133"/>
        <v>0</v>
      </c>
      <c r="AY157" s="169">
        <f t="shared" si="147"/>
        <v>0</v>
      </c>
      <c r="AZ157" s="169">
        <f t="shared" si="134"/>
        <v>0</v>
      </c>
      <c r="BA157" s="169">
        <f t="shared" si="135"/>
        <v>0</v>
      </c>
      <c r="BB157" s="169">
        <f t="shared" si="136"/>
        <v>1</v>
      </c>
      <c r="BC157" s="169">
        <f t="shared" si="137"/>
        <v>0</v>
      </c>
      <c r="BD157" s="169">
        <f t="shared" si="138"/>
        <v>1</v>
      </c>
      <c r="BE157" s="169">
        <f t="shared" si="139"/>
        <v>0</v>
      </c>
      <c r="BF157" s="169">
        <f t="shared" si="140"/>
        <v>0</v>
      </c>
      <c r="BG157" s="169">
        <f t="shared" si="141"/>
        <v>0</v>
      </c>
      <c r="BH157" s="169">
        <f t="shared" si="142"/>
        <v>0</v>
      </c>
      <c r="BI157" s="169">
        <f t="shared" si="143"/>
        <v>0</v>
      </c>
      <c r="BJ157" s="169">
        <f t="shared" si="144"/>
        <v>0</v>
      </c>
      <c r="BK157" s="167">
        <f t="shared" si="145"/>
        <v>0</v>
      </c>
      <c r="BL157" s="169">
        <f t="shared" si="148"/>
        <v>0</v>
      </c>
      <c r="BM157" s="169">
        <f t="shared" si="149"/>
        <v>1</v>
      </c>
      <c r="BN157" s="169">
        <f t="shared" si="150"/>
        <v>1</v>
      </c>
      <c r="BO157" s="169">
        <f t="shared" si="151"/>
        <v>0</v>
      </c>
      <c r="BP157" s="36">
        <f t="shared" si="152"/>
        <v>1</v>
      </c>
      <c r="BQ157">
        <f t="shared" si="153"/>
        <v>0</v>
      </c>
      <c r="BR157" s="36">
        <f t="shared" si="154"/>
        <v>0</v>
      </c>
      <c r="BS157" t="e">
        <f t="shared" si="146"/>
        <v>#N/A</v>
      </c>
    </row>
    <row r="158" spans="1:71">
      <c r="A158" s="59">
        <v>351</v>
      </c>
      <c r="B158" s="59">
        <v>212121</v>
      </c>
      <c r="C158" s="160">
        <v>19299999.917830698</v>
      </c>
      <c r="D158" s="59">
        <v>5442857</v>
      </c>
      <c r="E158" s="59">
        <v>5442857</v>
      </c>
      <c r="F158" s="59">
        <v>13857142.9178307</v>
      </c>
      <c r="G158" s="59">
        <v>171.42857360839801</v>
      </c>
      <c r="H158" s="59">
        <v>-4872402498.6937504</v>
      </c>
      <c r="I158" s="59">
        <v>411</v>
      </c>
      <c r="J158" s="59">
        <v>444</v>
      </c>
      <c r="K158" s="59">
        <v>0</v>
      </c>
      <c r="L158" s="59">
        <v>0</v>
      </c>
      <c r="M158" s="59">
        <v>0</v>
      </c>
      <c r="N158" s="59">
        <v>0</v>
      </c>
      <c r="O158" s="59">
        <v>0</v>
      </c>
      <c r="P158" s="59">
        <v>0</v>
      </c>
      <c r="Q158" s="59">
        <v>0</v>
      </c>
      <c r="R158" s="59">
        <v>2</v>
      </c>
      <c r="S158" s="59">
        <v>1</v>
      </c>
      <c r="T158" s="59">
        <f t="shared" si="104"/>
        <v>1</v>
      </c>
      <c r="U158" s="59">
        <f t="shared" si="105"/>
        <v>0</v>
      </c>
      <c r="V158" s="59">
        <f t="shared" si="106"/>
        <v>0</v>
      </c>
      <c r="W158" s="59">
        <f t="shared" si="107"/>
        <v>1</v>
      </c>
      <c r="X158" s="59">
        <f t="shared" si="108"/>
        <v>0</v>
      </c>
      <c r="Y158" s="59">
        <f t="shared" si="109"/>
        <v>0</v>
      </c>
      <c r="Z158" s="59">
        <f t="shared" si="110"/>
        <v>0</v>
      </c>
      <c r="AA158" s="59">
        <f t="shared" si="111"/>
        <v>0</v>
      </c>
      <c r="AB158" s="59">
        <f t="shared" si="112"/>
        <v>0</v>
      </c>
      <c r="AC158" s="59">
        <f t="shared" si="113"/>
        <v>0</v>
      </c>
      <c r="AD158" s="166">
        <f t="shared" si="155"/>
        <v>0</v>
      </c>
      <c r="AE158" s="169">
        <f t="shared" si="114"/>
        <v>0</v>
      </c>
      <c r="AF158" s="169">
        <f t="shared" si="115"/>
        <v>0</v>
      </c>
      <c r="AG158" s="169">
        <f t="shared" si="116"/>
        <v>0</v>
      </c>
      <c r="AH158" s="169">
        <f t="shared" si="117"/>
        <v>1</v>
      </c>
      <c r="AI158" s="169">
        <f t="shared" si="118"/>
        <v>0</v>
      </c>
      <c r="AJ158" s="169">
        <f t="shared" si="119"/>
        <v>0</v>
      </c>
      <c r="AK158" s="169">
        <f t="shared" si="120"/>
        <v>0</v>
      </c>
      <c r="AL158" s="169">
        <f t="shared" si="121"/>
        <v>1</v>
      </c>
      <c r="AM158" s="169">
        <f t="shared" si="122"/>
        <v>0</v>
      </c>
      <c r="AN158" s="169">
        <f t="shared" si="123"/>
        <v>0</v>
      </c>
      <c r="AO158" s="169">
        <f t="shared" si="124"/>
        <v>1</v>
      </c>
      <c r="AP158" s="169">
        <f t="shared" si="125"/>
        <v>0</v>
      </c>
      <c r="AQ158" s="169">
        <f t="shared" si="126"/>
        <v>0</v>
      </c>
      <c r="AR158" s="169">
        <f t="shared" si="127"/>
        <v>0</v>
      </c>
      <c r="AS158" s="169">
        <f t="shared" si="128"/>
        <v>0</v>
      </c>
      <c r="AT158" s="169">
        <f t="shared" si="129"/>
        <v>0</v>
      </c>
      <c r="AU158" s="169">
        <f t="shared" si="130"/>
        <v>0</v>
      </c>
      <c r="AV158" s="169">
        <f t="shared" si="131"/>
        <v>1</v>
      </c>
      <c r="AW158" s="169">
        <f t="shared" si="132"/>
        <v>1</v>
      </c>
      <c r="AX158" s="169">
        <f t="shared" si="133"/>
        <v>0</v>
      </c>
      <c r="AY158" s="169">
        <f t="shared" si="147"/>
        <v>1</v>
      </c>
      <c r="AZ158" s="169">
        <f t="shared" si="134"/>
        <v>0</v>
      </c>
      <c r="BA158" s="169">
        <f t="shared" si="135"/>
        <v>0</v>
      </c>
      <c r="BB158" s="169">
        <f t="shared" si="136"/>
        <v>1</v>
      </c>
      <c r="BC158" s="169">
        <f t="shared" si="137"/>
        <v>1</v>
      </c>
      <c r="BD158" s="169">
        <f t="shared" si="138"/>
        <v>0</v>
      </c>
      <c r="BE158" s="169">
        <f t="shared" si="139"/>
        <v>0</v>
      </c>
      <c r="BF158" s="169">
        <f t="shared" si="140"/>
        <v>0</v>
      </c>
      <c r="BG158" s="169">
        <f t="shared" si="141"/>
        <v>0</v>
      </c>
      <c r="BH158" s="169">
        <f t="shared" si="142"/>
        <v>0</v>
      </c>
      <c r="BI158" s="169">
        <f t="shared" si="143"/>
        <v>0</v>
      </c>
      <c r="BJ158" s="169">
        <f t="shared" si="144"/>
        <v>0</v>
      </c>
      <c r="BK158" s="167">
        <f t="shared" si="145"/>
        <v>1</v>
      </c>
      <c r="BL158" s="169">
        <f t="shared" si="148"/>
        <v>0</v>
      </c>
      <c r="BM158" s="169">
        <f t="shared" si="149"/>
        <v>1</v>
      </c>
      <c r="BN158" s="169">
        <f t="shared" si="150"/>
        <v>0</v>
      </c>
      <c r="BO158" s="169">
        <f t="shared" si="151"/>
        <v>1</v>
      </c>
      <c r="BP158" s="36">
        <f t="shared" si="152"/>
        <v>0</v>
      </c>
      <c r="BQ158">
        <f t="shared" si="153"/>
        <v>0</v>
      </c>
      <c r="BR158" s="36">
        <f t="shared" si="154"/>
        <v>1</v>
      </c>
      <c r="BS158" t="e">
        <f t="shared" si="146"/>
        <v>#N/A</v>
      </c>
    </row>
    <row r="159" spans="1:71">
      <c r="A159" s="59">
        <v>299</v>
      </c>
      <c r="B159" s="59">
        <v>171431</v>
      </c>
      <c r="C159" s="160">
        <v>131999999.438013</v>
      </c>
      <c r="D159" s="59">
        <v>75628571.75</v>
      </c>
      <c r="E159" s="59">
        <v>79485714.5</v>
      </c>
      <c r="F159" s="59">
        <v>52514284.9380133</v>
      </c>
      <c r="G159" s="59">
        <v>171.42857360839801</v>
      </c>
      <c r="H159" s="59">
        <v>-4238553259.2194901</v>
      </c>
      <c r="I159" s="59">
        <v>101</v>
      </c>
      <c r="J159" s="59">
        <v>0</v>
      </c>
      <c r="K159" s="59">
        <v>0</v>
      </c>
      <c r="L159" s="59">
        <v>101</v>
      </c>
      <c r="M159" s="59">
        <v>0</v>
      </c>
      <c r="N159" s="59">
        <v>0</v>
      </c>
      <c r="O159" s="59">
        <v>412</v>
      </c>
      <c r="P159" s="59">
        <v>0</v>
      </c>
      <c r="Q159" s="59">
        <v>0</v>
      </c>
      <c r="R159" s="59">
        <v>2</v>
      </c>
      <c r="S159" s="59">
        <v>0</v>
      </c>
      <c r="T159" s="59">
        <f t="shared" si="104"/>
        <v>1</v>
      </c>
      <c r="U159" s="59">
        <f t="shared" si="105"/>
        <v>0</v>
      </c>
      <c r="V159" s="59">
        <f t="shared" si="106"/>
        <v>0</v>
      </c>
      <c r="W159" s="59">
        <f t="shared" si="107"/>
        <v>0</v>
      </c>
      <c r="X159" s="59">
        <f t="shared" si="108"/>
        <v>0</v>
      </c>
      <c r="Y159" s="59">
        <f t="shared" si="109"/>
        <v>0</v>
      </c>
      <c r="Z159" s="59">
        <f t="shared" si="110"/>
        <v>0</v>
      </c>
      <c r="AA159" s="59">
        <f t="shared" si="111"/>
        <v>0</v>
      </c>
      <c r="AB159" s="59">
        <f t="shared" si="112"/>
        <v>0</v>
      </c>
      <c r="AC159" s="59">
        <f t="shared" si="113"/>
        <v>0</v>
      </c>
      <c r="AD159" s="166">
        <f t="shared" si="155"/>
        <v>2</v>
      </c>
      <c r="AE159" s="169">
        <f t="shared" si="114"/>
        <v>0</v>
      </c>
      <c r="AF159" s="169">
        <f t="shared" si="115"/>
        <v>1</v>
      </c>
      <c r="AG159" s="169">
        <f t="shared" si="116"/>
        <v>0</v>
      </c>
      <c r="AH159" s="169">
        <f t="shared" si="117"/>
        <v>1</v>
      </c>
      <c r="AI159" s="169">
        <f t="shared" si="118"/>
        <v>1</v>
      </c>
      <c r="AJ159" s="169">
        <f t="shared" si="119"/>
        <v>0</v>
      </c>
      <c r="AK159" s="169">
        <f t="shared" si="120"/>
        <v>0</v>
      </c>
      <c r="AL159" s="169">
        <f t="shared" si="121"/>
        <v>0</v>
      </c>
      <c r="AM159" s="169">
        <f t="shared" si="122"/>
        <v>0</v>
      </c>
      <c r="AN159" s="169">
        <f t="shared" si="123"/>
        <v>0</v>
      </c>
      <c r="AO159" s="169">
        <f t="shared" si="124"/>
        <v>1</v>
      </c>
      <c r="AP159" s="169">
        <f t="shared" si="125"/>
        <v>0</v>
      </c>
      <c r="AQ159" s="169">
        <f t="shared" si="126"/>
        <v>0</v>
      </c>
      <c r="AR159" s="169">
        <f t="shared" si="127"/>
        <v>0</v>
      </c>
      <c r="AS159" s="169">
        <f t="shared" si="128"/>
        <v>0</v>
      </c>
      <c r="AT159" s="169">
        <f t="shared" si="129"/>
        <v>0</v>
      </c>
      <c r="AU159" s="169">
        <f t="shared" si="130"/>
        <v>0</v>
      </c>
      <c r="AV159" s="169">
        <f t="shared" si="131"/>
        <v>1</v>
      </c>
      <c r="AW159" s="169">
        <f t="shared" si="132"/>
        <v>1</v>
      </c>
      <c r="AX159" s="169">
        <f t="shared" si="133"/>
        <v>0</v>
      </c>
      <c r="AY159" s="169">
        <f t="shared" si="147"/>
        <v>1</v>
      </c>
      <c r="AZ159" s="169">
        <f t="shared" si="134"/>
        <v>1</v>
      </c>
      <c r="BA159" s="169">
        <f t="shared" si="135"/>
        <v>0</v>
      </c>
      <c r="BB159" s="169">
        <f t="shared" si="136"/>
        <v>1</v>
      </c>
      <c r="BC159" s="169">
        <f t="shared" si="137"/>
        <v>0</v>
      </c>
      <c r="BD159" s="169">
        <f t="shared" si="138"/>
        <v>1</v>
      </c>
      <c r="BE159" s="169">
        <f t="shared" si="139"/>
        <v>0</v>
      </c>
      <c r="BF159" s="169">
        <f t="shared" si="140"/>
        <v>0</v>
      </c>
      <c r="BG159" s="169">
        <f t="shared" si="141"/>
        <v>0</v>
      </c>
      <c r="BH159" s="169">
        <f t="shared" si="142"/>
        <v>0</v>
      </c>
      <c r="BI159" s="169">
        <f t="shared" si="143"/>
        <v>0</v>
      </c>
      <c r="BJ159" s="169">
        <f t="shared" si="144"/>
        <v>1</v>
      </c>
      <c r="BK159" s="167">
        <f t="shared" si="145"/>
        <v>0</v>
      </c>
      <c r="BL159" s="169">
        <f t="shared" si="148"/>
        <v>0</v>
      </c>
      <c r="BM159" s="169">
        <f t="shared" si="149"/>
        <v>1</v>
      </c>
      <c r="BN159" s="169">
        <f t="shared" si="150"/>
        <v>1</v>
      </c>
      <c r="BO159" s="169">
        <f t="shared" si="151"/>
        <v>0</v>
      </c>
      <c r="BP159" s="36">
        <f t="shared" si="152"/>
        <v>1</v>
      </c>
      <c r="BQ159">
        <f t="shared" si="153"/>
        <v>0</v>
      </c>
      <c r="BR159" s="36">
        <f t="shared" si="154"/>
        <v>2</v>
      </c>
      <c r="BS159" t="e">
        <f t="shared" si="146"/>
        <v>#N/A</v>
      </c>
    </row>
    <row r="160" spans="1:71">
      <c r="A160" s="59">
        <v>60</v>
      </c>
      <c r="B160" s="59">
        <v>17121</v>
      </c>
      <c r="C160" s="160">
        <v>253428575.744434</v>
      </c>
      <c r="D160" s="59">
        <v>351610717.6875</v>
      </c>
      <c r="E160" s="59">
        <v>361703574.75</v>
      </c>
      <c r="F160" s="59">
        <v>-108274999.005566</v>
      </c>
      <c r="G160" s="59">
        <v>172.85714530944799</v>
      </c>
      <c r="H160" s="59">
        <v>-685725600.26145899</v>
      </c>
      <c r="I160" s="59">
        <v>101</v>
      </c>
      <c r="J160" s="59">
        <v>0</v>
      </c>
      <c r="K160" s="59">
        <v>0</v>
      </c>
      <c r="L160" s="59">
        <v>101</v>
      </c>
      <c r="M160" s="59">
        <v>0</v>
      </c>
      <c r="N160" s="59">
        <v>0</v>
      </c>
      <c r="O160" s="59">
        <v>412</v>
      </c>
      <c r="P160" s="59">
        <v>0</v>
      </c>
      <c r="Q160" s="59">
        <v>0</v>
      </c>
      <c r="R160" s="59">
        <v>1</v>
      </c>
      <c r="S160" s="59">
        <v>0</v>
      </c>
      <c r="T160" s="59">
        <f t="shared" si="104"/>
        <v>1</v>
      </c>
      <c r="U160" s="59">
        <f t="shared" si="105"/>
        <v>0</v>
      </c>
      <c r="V160" s="59">
        <f t="shared" si="106"/>
        <v>0</v>
      </c>
      <c r="W160" s="59">
        <f t="shared" si="107"/>
        <v>0</v>
      </c>
      <c r="X160" s="59">
        <f t="shared" si="108"/>
        <v>0</v>
      </c>
      <c r="Y160" s="59">
        <f t="shared" si="109"/>
        <v>0</v>
      </c>
      <c r="Z160" s="59">
        <f t="shared" si="110"/>
        <v>0</v>
      </c>
      <c r="AA160" s="59">
        <f t="shared" si="111"/>
        <v>0</v>
      </c>
      <c r="AB160" s="59">
        <f t="shared" si="112"/>
        <v>0</v>
      </c>
      <c r="AC160" s="59">
        <f t="shared" si="113"/>
        <v>0</v>
      </c>
      <c r="AD160" s="166">
        <f t="shared" si="155"/>
        <v>2</v>
      </c>
      <c r="AE160" s="169">
        <f t="shared" si="114"/>
        <v>0</v>
      </c>
      <c r="AF160" s="169">
        <f t="shared" si="115"/>
        <v>1</v>
      </c>
      <c r="AG160" s="169">
        <f t="shared" si="116"/>
        <v>0</v>
      </c>
      <c r="AH160" s="169">
        <f t="shared" si="117"/>
        <v>1</v>
      </c>
      <c r="AI160" s="169">
        <f t="shared" si="118"/>
        <v>1</v>
      </c>
      <c r="AJ160" s="169">
        <f t="shared" si="119"/>
        <v>0</v>
      </c>
      <c r="AK160" s="169">
        <f t="shared" si="120"/>
        <v>0</v>
      </c>
      <c r="AL160" s="169">
        <f t="shared" si="121"/>
        <v>0</v>
      </c>
      <c r="AM160" s="169">
        <f t="shared" si="122"/>
        <v>0</v>
      </c>
      <c r="AN160" s="169">
        <f t="shared" si="123"/>
        <v>0</v>
      </c>
      <c r="AO160" s="169">
        <f t="shared" si="124"/>
        <v>1</v>
      </c>
      <c r="AP160" s="169">
        <f t="shared" si="125"/>
        <v>0</v>
      </c>
      <c r="AQ160" s="169">
        <f t="shared" si="126"/>
        <v>0</v>
      </c>
      <c r="AR160" s="169">
        <f t="shared" si="127"/>
        <v>0</v>
      </c>
      <c r="AS160" s="169">
        <f t="shared" si="128"/>
        <v>0</v>
      </c>
      <c r="AT160" s="169">
        <f t="shared" si="129"/>
        <v>0</v>
      </c>
      <c r="AU160" s="169">
        <f t="shared" si="130"/>
        <v>0</v>
      </c>
      <c r="AV160" s="169">
        <f t="shared" si="131"/>
        <v>1</v>
      </c>
      <c r="AW160" s="169">
        <f t="shared" si="132"/>
        <v>1</v>
      </c>
      <c r="AX160" s="169">
        <f t="shared" si="133"/>
        <v>0</v>
      </c>
      <c r="AY160" s="169">
        <f t="shared" si="147"/>
        <v>1</v>
      </c>
      <c r="AZ160" s="169">
        <f t="shared" si="134"/>
        <v>1</v>
      </c>
      <c r="BA160" s="169">
        <f t="shared" si="135"/>
        <v>0</v>
      </c>
      <c r="BB160" s="169">
        <f t="shared" si="136"/>
        <v>1</v>
      </c>
      <c r="BC160" s="169">
        <f t="shared" si="137"/>
        <v>0</v>
      </c>
      <c r="BD160" s="169">
        <f t="shared" si="138"/>
        <v>1</v>
      </c>
      <c r="BE160" s="169">
        <f t="shared" si="139"/>
        <v>0</v>
      </c>
      <c r="BF160" s="169">
        <f t="shared" si="140"/>
        <v>0</v>
      </c>
      <c r="BG160" s="169">
        <f t="shared" si="141"/>
        <v>0</v>
      </c>
      <c r="BH160" s="169">
        <f t="shared" si="142"/>
        <v>0</v>
      </c>
      <c r="BI160" s="169">
        <f t="shared" si="143"/>
        <v>0</v>
      </c>
      <c r="BJ160" s="169">
        <f t="shared" si="144"/>
        <v>1</v>
      </c>
      <c r="BK160" s="167">
        <f t="shared" si="145"/>
        <v>0</v>
      </c>
      <c r="BL160" s="169">
        <f t="shared" si="148"/>
        <v>1</v>
      </c>
      <c r="BM160" s="169">
        <f t="shared" si="149"/>
        <v>0</v>
      </c>
      <c r="BN160" s="169">
        <f t="shared" si="150"/>
        <v>1</v>
      </c>
      <c r="BO160" s="169">
        <f t="shared" si="151"/>
        <v>0</v>
      </c>
      <c r="BP160" s="36">
        <f t="shared" si="152"/>
        <v>1</v>
      </c>
      <c r="BQ160">
        <f t="shared" si="153"/>
        <v>0</v>
      </c>
      <c r="BR160" s="36">
        <f t="shared" si="154"/>
        <v>2</v>
      </c>
      <c r="BS160" t="e">
        <f t="shared" si="146"/>
        <v>#N/A</v>
      </c>
    </row>
    <row r="161" spans="1:71">
      <c r="A161" s="59">
        <v>231</v>
      </c>
      <c r="B161" s="59">
        <v>151201</v>
      </c>
      <c r="C161" s="160">
        <v>26249999.189749401</v>
      </c>
      <c r="D161" s="59">
        <v>13485116</v>
      </c>
      <c r="E161" s="59">
        <v>14735116</v>
      </c>
      <c r="F161" s="59">
        <v>11514883.189749399</v>
      </c>
      <c r="G161" s="59">
        <v>178.571418762207</v>
      </c>
      <c r="H161" s="59">
        <v>-3733919098.0977302</v>
      </c>
      <c r="I161" s="59">
        <v>0</v>
      </c>
      <c r="J161" s="59">
        <v>0</v>
      </c>
      <c r="K161" s="59">
        <v>0</v>
      </c>
      <c r="L161" s="59">
        <v>101</v>
      </c>
      <c r="M161" s="59">
        <v>0</v>
      </c>
      <c r="N161" s="59">
        <v>0</v>
      </c>
      <c r="O161" s="59">
        <v>101</v>
      </c>
      <c r="P161" s="59">
        <v>0</v>
      </c>
      <c r="Q161" s="59">
        <v>0</v>
      </c>
      <c r="R161" s="59">
        <v>2</v>
      </c>
      <c r="S161" s="59">
        <v>0</v>
      </c>
      <c r="T161" s="59">
        <f t="shared" si="104"/>
        <v>0</v>
      </c>
      <c r="U161" s="59">
        <f t="shared" si="105"/>
        <v>0</v>
      </c>
      <c r="V161" s="59">
        <f t="shared" si="106"/>
        <v>0</v>
      </c>
      <c r="W161" s="59">
        <f t="shared" si="107"/>
        <v>0</v>
      </c>
      <c r="X161" s="59">
        <f t="shared" si="108"/>
        <v>0</v>
      </c>
      <c r="Y161" s="59">
        <f t="shared" si="109"/>
        <v>0</v>
      </c>
      <c r="Z161" s="59">
        <f t="shared" si="110"/>
        <v>0</v>
      </c>
      <c r="AA161" s="59">
        <f t="shared" si="111"/>
        <v>0</v>
      </c>
      <c r="AB161" s="59">
        <f t="shared" si="112"/>
        <v>0</v>
      </c>
      <c r="AC161" s="59">
        <f t="shared" si="113"/>
        <v>0</v>
      </c>
      <c r="AD161" s="166">
        <f t="shared" si="155"/>
        <v>2</v>
      </c>
      <c r="AE161" s="169">
        <f t="shared" si="114"/>
        <v>0</v>
      </c>
      <c r="AF161" s="169">
        <f t="shared" si="115"/>
        <v>1</v>
      </c>
      <c r="AG161" s="169">
        <f t="shared" si="116"/>
        <v>0</v>
      </c>
      <c r="AH161" s="169">
        <f t="shared" si="117"/>
        <v>1</v>
      </c>
      <c r="AI161" s="169">
        <f t="shared" si="118"/>
        <v>0</v>
      </c>
      <c r="AJ161" s="169">
        <f t="shared" si="119"/>
        <v>0</v>
      </c>
      <c r="AK161" s="169">
        <f t="shared" si="120"/>
        <v>0</v>
      </c>
      <c r="AL161" s="169">
        <f t="shared" si="121"/>
        <v>1</v>
      </c>
      <c r="AM161" s="169">
        <f t="shared" si="122"/>
        <v>0</v>
      </c>
      <c r="AN161" s="169">
        <f t="shared" si="123"/>
        <v>0</v>
      </c>
      <c r="AO161" s="169">
        <f t="shared" si="124"/>
        <v>1</v>
      </c>
      <c r="AP161" s="169">
        <f t="shared" si="125"/>
        <v>0</v>
      </c>
      <c r="AQ161" s="169">
        <f t="shared" si="126"/>
        <v>0</v>
      </c>
      <c r="AR161" s="169">
        <f t="shared" si="127"/>
        <v>0</v>
      </c>
      <c r="AS161" s="169">
        <f t="shared" si="128"/>
        <v>0</v>
      </c>
      <c r="AT161" s="169">
        <f t="shared" si="129"/>
        <v>0</v>
      </c>
      <c r="AU161" s="169">
        <f t="shared" si="130"/>
        <v>0</v>
      </c>
      <c r="AV161" s="169">
        <f t="shared" si="131"/>
        <v>1</v>
      </c>
      <c r="AW161" s="169">
        <f t="shared" si="132"/>
        <v>0</v>
      </c>
      <c r="AX161" s="169">
        <f t="shared" si="133"/>
        <v>0</v>
      </c>
      <c r="AY161" s="169">
        <f t="shared" si="147"/>
        <v>0</v>
      </c>
      <c r="AZ161" s="169">
        <f t="shared" si="134"/>
        <v>0</v>
      </c>
      <c r="BA161" s="169">
        <f t="shared" si="135"/>
        <v>0</v>
      </c>
      <c r="BB161" s="169">
        <f t="shared" si="136"/>
        <v>1</v>
      </c>
      <c r="BC161" s="169">
        <f t="shared" si="137"/>
        <v>0</v>
      </c>
      <c r="BD161" s="169">
        <f t="shared" si="138"/>
        <v>1</v>
      </c>
      <c r="BE161" s="169">
        <f t="shared" si="139"/>
        <v>0</v>
      </c>
      <c r="BF161" s="169">
        <f t="shared" si="140"/>
        <v>0</v>
      </c>
      <c r="BG161" s="169">
        <f t="shared" si="141"/>
        <v>0</v>
      </c>
      <c r="BH161" s="169">
        <f t="shared" si="142"/>
        <v>0</v>
      </c>
      <c r="BI161" s="169">
        <f t="shared" si="143"/>
        <v>0</v>
      </c>
      <c r="BJ161" s="169">
        <f t="shared" si="144"/>
        <v>0</v>
      </c>
      <c r="BK161" s="167">
        <f t="shared" si="145"/>
        <v>0</v>
      </c>
      <c r="BL161" s="169">
        <f t="shared" si="148"/>
        <v>0</v>
      </c>
      <c r="BM161" s="169">
        <f t="shared" si="149"/>
        <v>1</v>
      </c>
      <c r="BN161" s="169">
        <f t="shared" si="150"/>
        <v>1</v>
      </c>
      <c r="BO161" s="169">
        <f t="shared" si="151"/>
        <v>0</v>
      </c>
      <c r="BP161" s="36">
        <f t="shared" si="152"/>
        <v>1</v>
      </c>
      <c r="BQ161">
        <f t="shared" si="153"/>
        <v>0</v>
      </c>
      <c r="BR161" s="36">
        <f t="shared" si="154"/>
        <v>0</v>
      </c>
      <c r="BS161" t="e">
        <f t="shared" si="146"/>
        <v>#N/A</v>
      </c>
    </row>
    <row r="162" spans="1:71">
      <c r="A162" s="59">
        <v>169</v>
      </c>
      <c r="B162" s="59">
        <v>122101</v>
      </c>
      <c r="C162" s="160">
        <v>26640000</v>
      </c>
      <c r="D162" s="59">
        <v>57092500</v>
      </c>
      <c r="E162" s="59">
        <v>64707500</v>
      </c>
      <c r="F162" s="59">
        <v>-38067500</v>
      </c>
      <c r="G162" s="59">
        <v>180</v>
      </c>
      <c r="H162" s="59">
        <v>-2614176086.1802101</v>
      </c>
      <c r="I162" s="59">
        <v>0</v>
      </c>
      <c r="J162" s="59">
        <v>0</v>
      </c>
      <c r="K162" s="59">
        <v>0</v>
      </c>
      <c r="L162" s="59">
        <v>415</v>
      </c>
      <c r="M162" s="59">
        <v>403</v>
      </c>
      <c r="N162" s="59">
        <v>417</v>
      </c>
      <c r="O162" s="59">
        <v>102</v>
      </c>
      <c r="P162" s="59">
        <v>0</v>
      </c>
      <c r="Q162" s="59">
        <v>0</v>
      </c>
      <c r="R162" s="59">
        <v>2</v>
      </c>
      <c r="S162" s="59">
        <v>1</v>
      </c>
      <c r="T162" s="59">
        <f t="shared" si="104"/>
        <v>1</v>
      </c>
      <c r="U162" s="59">
        <f t="shared" si="105"/>
        <v>0</v>
      </c>
      <c r="V162" s="59">
        <f t="shared" si="106"/>
        <v>1</v>
      </c>
      <c r="W162" s="59">
        <f t="shared" si="107"/>
        <v>2</v>
      </c>
      <c r="X162" s="59">
        <f t="shared" si="108"/>
        <v>0</v>
      </c>
      <c r="Y162" s="59">
        <f t="shared" si="109"/>
        <v>0</v>
      </c>
      <c r="Z162" s="59">
        <f t="shared" si="110"/>
        <v>0</v>
      </c>
      <c r="AA162" s="59">
        <f t="shared" si="111"/>
        <v>0</v>
      </c>
      <c r="AB162" s="59">
        <f t="shared" si="112"/>
        <v>0</v>
      </c>
      <c r="AC162" s="59">
        <f t="shared" si="113"/>
        <v>0</v>
      </c>
      <c r="AD162" s="166">
        <f t="shared" si="155"/>
        <v>0</v>
      </c>
      <c r="AE162" s="169">
        <f t="shared" si="114"/>
        <v>0</v>
      </c>
      <c r="AF162" s="169">
        <f t="shared" si="115"/>
        <v>0</v>
      </c>
      <c r="AG162" s="169">
        <f t="shared" si="116"/>
        <v>0</v>
      </c>
      <c r="AH162" s="169">
        <f t="shared" si="117"/>
        <v>1</v>
      </c>
      <c r="AI162" s="169">
        <f t="shared" si="118"/>
        <v>0</v>
      </c>
      <c r="AJ162" s="169">
        <f t="shared" si="119"/>
        <v>0</v>
      </c>
      <c r="AK162" s="169">
        <f t="shared" si="120"/>
        <v>0</v>
      </c>
      <c r="AL162" s="169">
        <f t="shared" si="121"/>
        <v>1</v>
      </c>
      <c r="AM162" s="169">
        <f t="shared" si="122"/>
        <v>1</v>
      </c>
      <c r="AN162" s="169">
        <f t="shared" si="123"/>
        <v>0</v>
      </c>
      <c r="AO162" s="169">
        <f t="shared" si="124"/>
        <v>1</v>
      </c>
      <c r="AP162" s="169">
        <f t="shared" si="125"/>
        <v>0</v>
      </c>
      <c r="AQ162" s="169">
        <f t="shared" si="126"/>
        <v>1</v>
      </c>
      <c r="AR162" s="169">
        <f t="shared" si="127"/>
        <v>1</v>
      </c>
      <c r="AS162" s="169">
        <f t="shared" si="128"/>
        <v>1</v>
      </c>
      <c r="AT162" s="169">
        <f t="shared" si="129"/>
        <v>0</v>
      </c>
      <c r="AU162" s="169">
        <f t="shared" si="130"/>
        <v>0</v>
      </c>
      <c r="AV162" s="169">
        <f t="shared" si="131"/>
        <v>0</v>
      </c>
      <c r="AW162" s="169">
        <f t="shared" si="132"/>
        <v>1</v>
      </c>
      <c r="AX162" s="169">
        <f t="shared" si="133"/>
        <v>0</v>
      </c>
      <c r="AY162" s="169">
        <f t="shared" si="147"/>
        <v>1</v>
      </c>
      <c r="AZ162" s="169">
        <f t="shared" si="134"/>
        <v>1</v>
      </c>
      <c r="BA162" s="169">
        <f t="shared" si="135"/>
        <v>0</v>
      </c>
      <c r="BB162" s="169">
        <f t="shared" si="136"/>
        <v>1</v>
      </c>
      <c r="BC162" s="169">
        <f t="shared" si="137"/>
        <v>1</v>
      </c>
      <c r="BD162" s="169">
        <f t="shared" si="138"/>
        <v>0</v>
      </c>
      <c r="BE162" s="169">
        <f t="shared" si="139"/>
        <v>0</v>
      </c>
      <c r="BF162" s="169">
        <f t="shared" si="140"/>
        <v>0</v>
      </c>
      <c r="BG162" s="169">
        <f t="shared" si="141"/>
        <v>0</v>
      </c>
      <c r="BH162" s="169">
        <f t="shared" si="142"/>
        <v>1</v>
      </c>
      <c r="BI162" s="169">
        <f t="shared" si="143"/>
        <v>0</v>
      </c>
      <c r="BJ162" s="169">
        <f t="shared" si="144"/>
        <v>0</v>
      </c>
      <c r="BK162" s="167">
        <f t="shared" si="145"/>
        <v>0</v>
      </c>
      <c r="BL162" s="169">
        <f t="shared" si="148"/>
        <v>0</v>
      </c>
      <c r="BM162" s="169">
        <f t="shared" si="149"/>
        <v>1</v>
      </c>
      <c r="BN162" s="169">
        <f t="shared" si="150"/>
        <v>0</v>
      </c>
      <c r="BO162" s="169">
        <f t="shared" si="151"/>
        <v>1</v>
      </c>
      <c r="BP162" s="36">
        <f t="shared" si="152"/>
        <v>0</v>
      </c>
      <c r="BQ162">
        <f t="shared" si="153"/>
        <v>0</v>
      </c>
      <c r="BR162" s="36">
        <f t="shared" si="154"/>
        <v>2</v>
      </c>
      <c r="BS162" t="e">
        <f t="shared" si="146"/>
        <v>#N/A</v>
      </c>
    </row>
    <row r="163" spans="1:71">
      <c r="A163" s="59">
        <v>437</v>
      </c>
      <c r="B163" s="59">
        <v>242291</v>
      </c>
      <c r="C163" s="160">
        <v>31899999.524652999</v>
      </c>
      <c r="D163" s="59">
        <v>2950000</v>
      </c>
      <c r="E163" s="59">
        <v>2950000</v>
      </c>
      <c r="F163" s="59">
        <v>28949999.524652999</v>
      </c>
      <c r="G163" s="59">
        <v>180</v>
      </c>
      <c r="H163" s="59">
        <v>-6726848563.5384903</v>
      </c>
      <c r="I163" s="59">
        <v>0</v>
      </c>
      <c r="J163" s="59">
        <v>0</v>
      </c>
      <c r="K163" s="59">
        <v>0</v>
      </c>
      <c r="L163" s="59">
        <v>101</v>
      </c>
      <c r="M163" s="59">
        <v>0</v>
      </c>
      <c r="N163" s="59">
        <v>0</v>
      </c>
      <c r="O163" s="59">
        <v>101</v>
      </c>
      <c r="P163" s="59">
        <v>0</v>
      </c>
      <c r="Q163" s="59">
        <v>0</v>
      </c>
      <c r="R163" s="59">
        <v>2</v>
      </c>
      <c r="S163" s="59">
        <v>1</v>
      </c>
      <c r="T163" s="59">
        <f t="shared" si="104"/>
        <v>0</v>
      </c>
      <c r="U163" s="59">
        <f t="shared" si="105"/>
        <v>0</v>
      </c>
      <c r="V163" s="59">
        <f t="shared" si="106"/>
        <v>0</v>
      </c>
      <c r="W163" s="59">
        <f t="shared" si="107"/>
        <v>0</v>
      </c>
      <c r="X163" s="59">
        <f t="shared" si="108"/>
        <v>0</v>
      </c>
      <c r="Y163" s="59">
        <f t="shared" si="109"/>
        <v>0</v>
      </c>
      <c r="Z163" s="59">
        <f t="shared" si="110"/>
        <v>0</v>
      </c>
      <c r="AA163" s="59">
        <f t="shared" si="111"/>
        <v>0</v>
      </c>
      <c r="AB163" s="59">
        <f t="shared" si="112"/>
        <v>0</v>
      </c>
      <c r="AC163" s="59">
        <f t="shared" si="113"/>
        <v>0</v>
      </c>
      <c r="AD163" s="166">
        <f t="shared" si="155"/>
        <v>2</v>
      </c>
      <c r="AE163" s="169">
        <f t="shared" si="114"/>
        <v>0</v>
      </c>
      <c r="AF163" s="169">
        <f t="shared" si="115"/>
        <v>1</v>
      </c>
      <c r="AG163" s="169">
        <f t="shared" si="116"/>
        <v>0</v>
      </c>
      <c r="AH163" s="169">
        <f t="shared" si="117"/>
        <v>1</v>
      </c>
      <c r="AI163" s="169">
        <f t="shared" si="118"/>
        <v>0</v>
      </c>
      <c r="AJ163" s="169">
        <f t="shared" si="119"/>
        <v>0</v>
      </c>
      <c r="AK163" s="169">
        <f t="shared" si="120"/>
        <v>0</v>
      </c>
      <c r="AL163" s="169">
        <f t="shared" si="121"/>
        <v>1</v>
      </c>
      <c r="AM163" s="169">
        <f t="shared" si="122"/>
        <v>0</v>
      </c>
      <c r="AN163" s="169">
        <f t="shared" si="123"/>
        <v>0</v>
      </c>
      <c r="AO163" s="169">
        <f t="shared" si="124"/>
        <v>1</v>
      </c>
      <c r="AP163" s="169">
        <f t="shared" si="125"/>
        <v>0</v>
      </c>
      <c r="AQ163" s="169">
        <f t="shared" si="126"/>
        <v>0</v>
      </c>
      <c r="AR163" s="169">
        <f t="shared" si="127"/>
        <v>0</v>
      </c>
      <c r="AS163" s="169">
        <f t="shared" si="128"/>
        <v>0</v>
      </c>
      <c r="AT163" s="169">
        <f t="shared" si="129"/>
        <v>0</v>
      </c>
      <c r="AU163" s="169">
        <f t="shared" si="130"/>
        <v>0</v>
      </c>
      <c r="AV163" s="169">
        <f t="shared" si="131"/>
        <v>1</v>
      </c>
      <c r="AW163" s="169">
        <f t="shared" si="132"/>
        <v>0</v>
      </c>
      <c r="AX163" s="169">
        <f t="shared" si="133"/>
        <v>0</v>
      </c>
      <c r="AY163" s="169">
        <f t="shared" si="147"/>
        <v>0</v>
      </c>
      <c r="AZ163" s="169">
        <f t="shared" si="134"/>
        <v>0</v>
      </c>
      <c r="BA163" s="169">
        <f t="shared" si="135"/>
        <v>0</v>
      </c>
      <c r="BB163" s="169">
        <f t="shared" si="136"/>
        <v>1</v>
      </c>
      <c r="BC163" s="169">
        <f t="shared" si="137"/>
        <v>0</v>
      </c>
      <c r="BD163" s="169">
        <f t="shared" si="138"/>
        <v>1</v>
      </c>
      <c r="BE163" s="169">
        <f t="shared" si="139"/>
        <v>0</v>
      </c>
      <c r="BF163" s="169">
        <f t="shared" si="140"/>
        <v>0</v>
      </c>
      <c r="BG163" s="169">
        <f t="shared" si="141"/>
        <v>0</v>
      </c>
      <c r="BH163" s="169">
        <f t="shared" si="142"/>
        <v>0</v>
      </c>
      <c r="BI163" s="169">
        <f t="shared" si="143"/>
        <v>0</v>
      </c>
      <c r="BJ163" s="169">
        <f t="shared" si="144"/>
        <v>0</v>
      </c>
      <c r="BK163" s="167">
        <f t="shared" si="145"/>
        <v>0</v>
      </c>
      <c r="BL163" s="169">
        <f t="shared" si="148"/>
        <v>0</v>
      </c>
      <c r="BM163" s="169">
        <f t="shared" si="149"/>
        <v>1</v>
      </c>
      <c r="BN163" s="169">
        <f t="shared" si="150"/>
        <v>0</v>
      </c>
      <c r="BO163" s="169">
        <f t="shared" si="151"/>
        <v>1</v>
      </c>
      <c r="BP163" s="36">
        <f t="shared" si="152"/>
        <v>1</v>
      </c>
      <c r="BQ163">
        <f t="shared" si="153"/>
        <v>0</v>
      </c>
      <c r="BR163" s="36">
        <f t="shared" si="154"/>
        <v>0</v>
      </c>
      <c r="BS163" t="e">
        <f t="shared" si="146"/>
        <v>#N/A</v>
      </c>
    </row>
    <row r="164" spans="1:71">
      <c r="A164" s="59">
        <v>244</v>
      </c>
      <c r="B164" s="59">
        <v>151492</v>
      </c>
      <c r="C164" s="160">
        <v>22489796.506544299</v>
      </c>
      <c r="D164" s="59">
        <v>6142857.25</v>
      </c>
      <c r="E164" s="59">
        <v>6142857.25</v>
      </c>
      <c r="F164" s="59">
        <v>16346939.256544299</v>
      </c>
      <c r="G164" s="59">
        <v>183.673469543457</v>
      </c>
      <c r="H164" s="59">
        <v>-3823278880.3621602</v>
      </c>
      <c r="I164" s="59">
        <v>101</v>
      </c>
      <c r="J164" s="59">
        <v>0</v>
      </c>
      <c r="K164" s="59">
        <v>0</v>
      </c>
      <c r="L164" s="59">
        <v>101</v>
      </c>
      <c r="M164" s="59">
        <v>0</v>
      </c>
      <c r="N164" s="59">
        <v>0</v>
      </c>
      <c r="O164" s="59">
        <v>0</v>
      </c>
      <c r="P164" s="59">
        <v>0</v>
      </c>
      <c r="Q164" s="59">
        <v>0</v>
      </c>
      <c r="R164" s="59">
        <v>2</v>
      </c>
      <c r="S164" s="59">
        <v>0</v>
      </c>
      <c r="T164" s="59">
        <f t="shared" si="104"/>
        <v>0</v>
      </c>
      <c r="U164" s="59">
        <f t="shared" si="105"/>
        <v>0</v>
      </c>
      <c r="V164" s="59">
        <f t="shared" si="106"/>
        <v>0</v>
      </c>
      <c r="W164" s="59">
        <f t="shared" si="107"/>
        <v>0</v>
      </c>
      <c r="X164" s="59">
        <f t="shared" si="108"/>
        <v>0</v>
      </c>
      <c r="Y164" s="59">
        <f t="shared" si="109"/>
        <v>0</v>
      </c>
      <c r="Z164" s="59">
        <f t="shared" si="110"/>
        <v>0</v>
      </c>
      <c r="AA164" s="59">
        <f t="shared" si="111"/>
        <v>0</v>
      </c>
      <c r="AB164" s="59">
        <f t="shared" si="112"/>
        <v>0</v>
      </c>
      <c r="AC164" s="59">
        <f t="shared" si="113"/>
        <v>0</v>
      </c>
      <c r="AD164" s="166">
        <f t="shared" si="155"/>
        <v>2</v>
      </c>
      <c r="AE164" s="169">
        <f t="shared" si="114"/>
        <v>0</v>
      </c>
      <c r="AF164" s="169">
        <f t="shared" si="115"/>
        <v>1</v>
      </c>
      <c r="AG164" s="169">
        <f t="shared" si="116"/>
        <v>0</v>
      </c>
      <c r="AH164" s="169">
        <f t="shared" si="117"/>
        <v>1</v>
      </c>
      <c r="AI164" s="169">
        <f t="shared" si="118"/>
        <v>0</v>
      </c>
      <c r="AJ164" s="169">
        <f t="shared" si="119"/>
        <v>0</v>
      </c>
      <c r="AK164" s="169">
        <f t="shared" si="120"/>
        <v>0</v>
      </c>
      <c r="AL164" s="169">
        <f t="shared" si="121"/>
        <v>1</v>
      </c>
      <c r="AM164" s="169">
        <f t="shared" si="122"/>
        <v>0</v>
      </c>
      <c r="AN164" s="169">
        <f t="shared" si="123"/>
        <v>0</v>
      </c>
      <c r="AO164" s="169">
        <f t="shared" si="124"/>
        <v>1</v>
      </c>
      <c r="AP164" s="169">
        <f t="shared" si="125"/>
        <v>0</v>
      </c>
      <c r="AQ164" s="169">
        <f t="shared" si="126"/>
        <v>0</v>
      </c>
      <c r="AR164" s="169">
        <f t="shared" si="127"/>
        <v>0</v>
      </c>
      <c r="AS164" s="169">
        <f t="shared" si="128"/>
        <v>0</v>
      </c>
      <c r="AT164" s="169">
        <f t="shared" si="129"/>
        <v>0</v>
      </c>
      <c r="AU164" s="169">
        <f t="shared" si="130"/>
        <v>0</v>
      </c>
      <c r="AV164" s="169">
        <f t="shared" si="131"/>
        <v>1</v>
      </c>
      <c r="AW164" s="169">
        <f t="shared" si="132"/>
        <v>0</v>
      </c>
      <c r="AX164" s="169">
        <f t="shared" si="133"/>
        <v>0</v>
      </c>
      <c r="AY164" s="169">
        <f t="shared" si="147"/>
        <v>0</v>
      </c>
      <c r="AZ164" s="169">
        <f t="shared" si="134"/>
        <v>0</v>
      </c>
      <c r="BA164" s="169">
        <f t="shared" si="135"/>
        <v>0</v>
      </c>
      <c r="BB164" s="169">
        <f t="shared" si="136"/>
        <v>1</v>
      </c>
      <c r="BC164" s="169">
        <f t="shared" si="137"/>
        <v>0</v>
      </c>
      <c r="BD164" s="169">
        <f t="shared" si="138"/>
        <v>1</v>
      </c>
      <c r="BE164" s="169">
        <f t="shared" si="139"/>
        <v>0</v>
      </c>
      <c r="BF164" s="169">
        <f t="shared" si="140"/>
        <v>0</v>
      </c>
      <c r="BG164" s="169">
        <f t="shared" si="141"/>
        <v>0</v>
      </c>
      <c r="BH164" s="169">
        <f t="shared" si="142"/>
        <v>0</v>
      </c>
      <c r="BI164" s="169">
        <f t="shared" si="143"/>
        <v>0</v>
      </c>
      <c r="BJ164" s="169">
        <f t="shared" si="144"/>
        <v>0</v>
      </c>
      <c r="BK164" s="167">
        <f t="shared" si="145"/>
        <v>0</v>
      </c>
      <c r="BL164" s="169">
        <f t="shared" si="148"/>
        <v>0</v>
      </c>
      <c r="BM164" s="169">
        <f t="shared" si="149"/>
        <v>1</v>
      </c>
      <c r="BN164" s="169">
        <f t="shared" si="150"/>
        <v>1</v>
      </c>
      <c r="BO164" s="169">
        <f t="shared" si="151"/>
        <v>0</v>
      </c>
      <c r="BP164" s="36">
        <f t="shared" si="152"/>
        <v>1</v>
      </c>
      <c r="BQ164">
        <f t="shared" si="153"/>
        <v>0</v>
      </c>
      <c r="BR164" s="36">
        <f t="shared" si="154"/>
        <v>0</v>
      </c>
      <c r="BS164" t="e">
        <f t="shared" si="146"/>
        <v>#N/A</v>
      </c>
    </row>
    <row r="165" spans="1:71">
      <c r="A165" s="59">
        <v>337</v>
      </c>
      <c r="B165" s="59">
        <v>191291</v>
      </c>
      <c r="C165" s="160">
        <v>17857142.652506702</v>
      </c>
      <c r="D165" s="59">
        <v>11735714</v>
      </c>
      <c r="E165" s="59">
        <v>11735714</v>
      </c>
      <c r="F165" s="59">
        <v>6121428.6525067296</v>
      </c>
      <c r="G165" s="59">
        <v>185.714279174805</v>
      </c>
      <c r="H165" s="59">
        <v>-4733626249.2292099</v>
      </c>
      <c r="I165" s="59">
        <v>0</v>
      </c>
      <c r="J165" s="59">
        <v>0</v>
      </c>
      <c r="K165" s="59">
        <v>0</v>
      </c>
      <c r="L165" s="59">
        <v>413</v>
      </c>
      <c r="M165" s="59">
        <v>411</v>
      </c>
      <c r="N165" s="59">
        <v>201</v>
      </c>
      <c r="O165" s="59">
        <v>0</v>
      </c>
      <c r="P165" s="59">
        <v>0</v>
      </c>
      <c r="Q165" s="59">
        <v>0</v>
      </c>
      <c r="R165" s="59">
        <v>2</v>
      </c>
      <c r="S165" s="59">
        <v>1</v>
      </c>
      <c r="T165" s="59">
        <f t="shared" si="104"/>
        <v>1</v>
      </c>
      <c r="U165" s="59">
        <f t="shared" si="105"/>
        <v>0</v>
      </c>
      <c r="V165" s="59">
        <f t="shared" si="106"/>
        <v>0</v>
      </c>
      <c r="W165" s="59">
        <f t="shared" si="107"/>
        <v>1</v>
      </c>
      <c r="X165" s="59">
        <f t="shared" si="108"/>
        <v>0</v>
      </c>
      <c r="Y165" s="59">
        <f t="shared" si="109"/>
        <v>1</v>
      </c>
      <c r="Z165" s="59">
        <f t="shared" si="110"/>
        <v>0</v>
      </c>
      <c r="AA165" s="59">
        <f t="shared" si="111"/>
        <v>0</v>
      </c>
      <c r="AB165" s="59">
        <f t="shared" si="112"/>
        <v>0</v>
      </c>
      <c r="AC165" s="59">
        <f t="shared" si="113"/>
        <v>0</v>
      </c>
      <c r="AD165" s="166">
        <f t="shared" si="155"/>
        <v>0</v>
      </c>
      <c r="AE165" s="169">
        <f t="shared" si="114"/>
        <v>0</v>
      </c>
      <c r="AF165" s="169">
        <f t="shared" si="115"/>
        <v>0</v>
      </c>
      <c r="AG165" s="169">
        <f t="shared" si="116"/>
        <v>0</v>
      </c>
      <c r="AH165" s="169">
        <f t="shared" si="117"/>
        <v>1</v>
      </c>
      <c r="AI165" s="169">
        <f t="shared" si="118"/>
        <v>0</v>
      </c>
      <c r="AJ165" s="169">
        <f t="shared" si="119"/>
        <v>0</v>
      </c>
      <c r="AK165" s="169">
        <f t="shared" si="120"/>
        <v>0</v>
      </c>
      <c r="AL165" s="169">
        <f t="shared" si="121"/>
        <v>1</v>
      </c>
      <c r="AM165" s="169">
        <f t="shared" si="122"/>
        <v>0</v>
      </c>
      <c r="AN165" s="169">
        <f t="shared" si="123"/>
        <v>0</v>
      </c>
      <c r="AO165" s="169">
        <f t="shared" si="124"/>
        <v>1</v>
      </c>
      <c r="AP165" s="169">
        <f t="shared" si="125"/>
        <v>0</v>
      </c>
      <c r="AQ165" s="169">
        <f t="shared" si="126"/>
        <v>0</v>
      </c>
      <c r="AR165" s="169">
        <f t="shared" si="127"/>
        <v>0</v>
      </c>
      <c r="AS165" s="169">
        <f t="shared" si="128"/>
        <v>0</v>
      </c>
      <c r="AT165" s="169">
        <f t="shared" si="129"/>
        <v>0</v>
      </c>
      <c r="AU165" s="169">
        <f t="shared" si="130"/>
        <v>0</v>
      </c>
      <c r="AV165" s="169">
        <f t="shared" si="131"/>
        <v>1</v>
      </c>
      <c r="AW165" s="169">
        <f t="shared" si="132"/>
        <v>1</v>
      </c>
      <c r="AX165" s="169">
        <f t="shared" si="133"/>
        <v>0</v>
      </c>
      <c r="AY165" s="169">
        <f t="shared" si="147"/>
        <v>1</v>
      </c>
      <c r="AZ165" s="169">
        <f t="shared" si="134"/>
        <v>0</v>
      </c>
      <c r="BA165" s="169">
        <f t="shared" si="135"/>
        <v>0</v>
      </c>
      <c r="BB165" s="169">
        <f t="shared" si="136"/>
        <v>1</v>
      </c>
      <c r="BC165" s="169">
        <f t="shared" si="137"/>
        <v>1</v>
      </c>
      <c r="BD165" s="169">
        <f t="shared" si="138"/>
        <v>0</v>
      </c>
      <c r="BE165" s="169">
        <f t="shared" si="139"/>
        <v>0</v>
      </c>
      <c r="BF165" s="169">
        <f t="shared" si="140"/>
        <v>0</v>
      </c>
      <c r="BG165" s="169">
        <f t="shared" si="141"/>
        <v>0</v>
      </c>
      <c r="BH165" s="169">
        <f t="shared" si="142"/>
        <v>0</v>
      </c>
      <c r="BI165" s="169">
        <f t="shared" si="143"/>
        <v>0</v>
      </c>
      <c r="BJ165" s="169">
        <f t="shared" si="144"/>
        <v>0</v>
      </c>
      <c r="BK165" s="167">
        <f t="shared" si="145"/>
        <v>1</v>
      </c>
      <c r="BL165" s="169">
        <f t="shared" si="148"/>
        <v>0</v>
      </c>
      <c r="BM165" s="169">
        <f t="shared" si="149"/>
        <v>1</v>
      </c>
      <c r="BN165" s="169">
        <f t="shared" si="150"/>
        <v>0</v>
      </c>
      <c r="BO165" s="169">
        <f t="shared" si="151"/>
        <v>1</v>
      </c>
      <c r="BP165" s="36">
        <f t="shared" si="152"/>
        <v>0</v>
      </c>
      <c r="BQ165">
        <f t="shared" si="153"/>
        <v>0</v>
      </c>
      <c r="BR165" s="36">
        <f t="shared" si="154"/>
        <v>1</v>
      </c>
      <c r="BS165" t="e">
        <f t="shared" si="146"/>
        <v>#N/A</v>
      </c>
    </row>
    <row r="166" spans="1:71">
      <c r="A166" s="59">
        <v>285</v>
      </c>
      <c r="B166" s="59">
        <v>162482</v>
      </c>
      <c r="C166" s="160">
        <v>120833336.034169</v>
      </c>
      <c r="D166" s="59">
        <v>104021376</v>
      </c>
      <c r="E166" s="59">
        <v>104021376</v>
      </c>
      <c r="F166" s="59">
        <v>16811960.034168899</v>
      </c>
      <c r="G166" s="59">
        <v>187.5</v>
      </c>
      <c r="H166" s="59">
        <v>-4152721497.5239902</v>
      </c>
      <c r="I166" s="59">
        <v>412</v>
      </c>
      <c r="J166" s="59">
        <v>0</v>
      </c>
      <c r="K166" s="59">
        <v>0</v>
      </c>
      <c r="L166" s="59">
        <v>415</v>
      </c>
      <c r="M166" s="59">
        <v>0</v>
      </c>
      <c r="N166" s="59">
        <v>0</v>
      </c>
      <c r="O166" s="59">
        <v>403</v>
      </c>
      <c r="P166" s="59">
        <v>0</v>
      </c>
      <c r="Q166" s="59">
        <v>0</v>
      </c>
      <c r="R166" s="59">
        <v>2</v>
      </c>
      <c r="S166" s="59">
        <v>1</v>
      </c>
      <c r="T166" s="59">
        <f t="shared" si="104"/>
        <v>3</v>
      </c>
      <c r="U166" s="59">
        <f t="shared" si="105"/>
        <v>0</v>
      </c>
      <c r="V166" s="59">
        <f t="shared" si="106"/>
        <v>0</v>
      </c>
      <c r="W166" s="59">
        <f t="shared" si="107"/>
        <v>0</v>
      </c>
      <c r="X166" s="59">
        <f t="shared" si="108"/>
        <v>0</v>
      </c>
      <c r="Y166" s="59">
        <f t="shared" si="109"/>
        <v>0</v>
      </c>
      <c r="Z166" s="59">
        <f t="shared" si="110"/>
        <v>0</v>
      </c>
      <c r="AA166" s="59">
        <f t="shared" si="111"/>
        <v>0</v>
      </c>
      <c r="AB166" s="59">
        <f t="shared" si="112"/>
        <v>0</v>
      </c>
      <c r="AC166" s="59">
        <f t="shared" si="113"/>
        <v>0</v>
      </c>
      <c r="AD166" s="166">
        <f t="shared" si="155"/>
        <v>0</v>
      </c>
      <c r="AE166" s="169">
        <f t="shared" si="114"/>
        <v>0</v>
      </c>
      <c r="AF166" s="169">
        <f t="shared" si="115"/>
        <v>0</v>
      </c>
      <c r="AG166" s="169">
        <f t="shared" si="116"/>
        <v>0</v>
      </c>
      <c r="AH166" s="169">
        <f t="shared" si="117"/>
        <v>1</v>
      </c>
      <c r="AI166" s="169">
        <f t="shared" si="118"/>
        <v>0</v>
      </c>
      <c r="AJ166" s="169">
        <f t="shared" si="119"/>
        <v>0</v>
      </c>
      <c r="AK166" s="169">
        <f t="shared" si="120"/>
        <v>0</v>
      </c>
      <c r="AL166" s="169">
        <f t="shared" si="121"/>
        <v>1</v>
      </c>
      <c r="AM166" s="169">
        <f t="shared" si="122"/>
        <v>0</v>
      </c>
      <c r="AN166" s="169">
        <f t="shared" si="123"/>
        <v>0</v>
      </c>
      <c r="AO166" s="169">
        <f t="shared" si="124"/>
        <v>1</v>
      </c>
      <c r="AP166" s="169">
        <f t="shared" si="125"/>
        <v>0</v>
      </c>
      <c r="AQ166" s="169">
        <f t="shared" si="126"/>
        <v>0</v>
      </c>
      <c r="AR166" s="169">
        <f t="shared" si="127"/>
        <v>0</v>
      </c>
      <c r="AS166" s="169">
        <f t="shared" si="128"/>
        <v>0</v>
      </c>
      <c r="AT166" s="169">
        <f t="shared" si="129"/>
        <v>0</v>
      </c>
      <c r="AU166" s="169">
        <f t="shared" si="130"/>
        <v>0</v>
      </c>
      <c r="AV166" s="169">
        <f t="shared" si="131"/>
        <v>1</v>
      </c>
      <c r="AW166" s="169">
        <f t="shared" si="132"/>
        <v>1</v>
      </c>
      <c r="AX166" s="169">
        <f t="shared" si="133"/>
        <v>1</v>
      </c>
      <c r="AY166" s="169">
        <f t="shared" si="147"/>
        <v>0</v>
      </c>
      <c r="AZ166" s="169">
        <f t="shared" si="134"/>
        <v>0</v>
      </c>
      <c r="BA166" s="169">
        <f t="shared" si="135"/>
        <v>0</v>
      </c>
      <c r="BB166" s="169">
        <f t="shared" si="136"/>
        <v>1</v>
      </c>
      <c r="BC166" s="169">
        <f t="shared" si="137"/>
        <v>0</v>
      </c>
      <c r="BD166" s="169">
        <f t="shared" si="138"/>
        <v>1</v>
      </c>
      <c r="BE166" s="169">
        <f t="shared" si="139"/>
        <v>0</v>
      </c>
      <c r="BF166" s="169">
        <f t="shared" si="140"/>
        <v>0</v>
      </c>
      <c r="BG166" s="169">
        <f t="shared" si="141"/>
        <v>1</v>
      </c>
      <c r="BH166" s="169">
        <f t="shared" si="142"/>
        <v>1</v>
      </c>
      <c r="BI166" s="169">
        <f t="shared" si="143"/>
        <v>0</v>
      </c>
      <c r="BJ166" s="169">
        <f t="shared" si="144"/>
        <v>1</v>
      </c>
      <c r="BK166" s="167">
        <f t="shared" si="145"/>
        <v>0</v>
      </c>
      <c r="BL166" s="169">
        <f t="shared" si="148"/>
        <v>0</v>
      </c>
      <c r="BM166" s="169">
        <f t="shared" si="149"/>
        <v>1</v>
      </c>
      <c r="BN166" s="169">
        <f t="shared" si="150"/>
        <v>0</v>
      </c>
      <c r="BO166" s="169">
        <f t="shared" si="151"/>
        <v>1</v>
      </c>
      <c r="BP166" s="36">
        <f t="shared" si="152"/>
        <v>0</v>
      </c>
      <c r="BQ166">
        <f t="shared" si="153"/>
        <v>0</v>
      </c>
      <c r="BR166" s="36">
        <f t="shared" si="154"/>
        <v>3</v>
      </c>
      <c r="BS166" t="e">
        <f t="shared" si="146"/>
        <v>#N/A</v>
      </c>
    </row>
    <row r="167" spans="1:71">
      <c r="A167" s="59">
        <v>160</v>
      </c>
      <c r="B167" s="59">
        <v>121271</v>
      </c>
      <c r="C167" s="160">
        <v>28857143.758105598</v>
      </c>
      <c r="D167" s="59">
        <v>28333333.25</v>
      </c>
      <c r="E167" s="59">
        <v>31190476.25</v>
      </c>
      <c r="F167" s="59">
        <v>-2333332.49189439</v>
      </c>
      <c r="G167" s="59">
        <v>190.476203918457</v>
      </c>
      <c r="H167" s="59">
        <v>-2400250495.2178202</v>
      </c>
      <c r="I167" s="59">
        <v>0</v>
      </c>
      <c r="J167" s="59">
        <v>0</v>
      </c>
      <c r="K167" s="59">
        <v>0</v>
      </c>
      <c r="L167" s="59">
        <v>101</v>
      </c>
      <c r="M167" s="59">
        <v>0</v>
      </c>
      <c r="N167" s="59">
        <v>0</v>
      </c>
      <c r="O167" s="59">
        <v>101</v>
      </c>
      <c r="P167" s="59">
        <v>0</v>
      </c>
      <c r="Q167" s="59">
        <v>0</v>
      </c>
      <c r="R167" s="59">
        <v>2</v>
      </c>
      <c r="S167" s="59">
        <v>0</v>
      </c>
      <c r="T167" s="59">
        <f t="shared" si="104"/>
        <v>0</v>
      </c>
      <c r="U167" s="59">
        <f t="shared" si="105"/>
        <v>0</v>
      </c>
      <c r="V167" s="59">
        <f t="shared" si="106"/>
        <v>0</v>
      </c>
      <c r="W167" s="59">
        <f t="shared" si="107"/>
        <v>0</v>
      </c>
      <c r="X167" s="59">
        <f t="shared" si="108"/>
        <v>0</v>
      </c>
      <c r="Y167" s="59">
        <f t="shared" si="109"/>
        <v>0</v>
      </c>
      <c r="Z167" s="59">
        <f t="shared" si="110"/>
        <v>0</v>
      </c>
      <c r="AA167" s="59">
        <f t="shared" si="111"/>
        <v>0</v>
      </c>
      <c r="AB167" s="59">
        <f t="shared" si="112"/>
        <v>0</v>
      </c>
      <c r="AC167" s="59">
        <f t="shared" si="113"/>
        <v>0</v>
      </c>
      <c r="AD167" s="166">
        <f t="shared" si="155"/>
        <v>2</v>
      </c>
      <c r="AE167" s="169">
        <f t="shared" si="114"/>
        <v>0</v>
      </c>
      <c r="AF167" s="169">
        <f t="shared" si="115"/>
        <v>1</v>
      </c>
      <c r="AG167" s="169">
        <f t="shared" si="116"/>
        <v>0</v>
      </c>
      <c r="AH167" s="169">
        <f t="shared" si="117"/>
        <v>1</v>
      </c>
      <c r="AI167" s="169">
        <f t="shared" si="118"/>
        <v>0</v>
      </c>
      <c r="AJ167" s="169">
        <f t="shared" si="119"/>
        <v>0</v>
      </c>
      <c r="AK167" s="169">
        <f t="shared" si="120"/>
        <v>0</v>
      </c>
      <c r="AL167" s="169">
        <f t="shared" si="121"/>
        <v>1</v>
      </c>
      <c r="AM167" s="169">
        <f t="shared" si="122"/>
        <v>0</v>
      </c>
      <c r="AN167" s="169">
        <f t="shared" si="123"/>
        <v>0</v>
      </c>
      <c r="AO167" s="169">
        <f t="shared" si="124"/>
        <v>1</v>
      </c>
      <c r="AP167" s="169">
        <f t="shared" si="125"/>
        <v>0</v>
      </c>
      <c r="AQ167" s="169">
        <f t="shared" si="126"/>
        <v>0</v>
      </c>
      <c r="AR167" s="169">
        <f t="shared" si="127"/>
        <v>0</v>
      </c>
      <c r="AS167" s="169">
        <f t="shared" si="128"/>
        <v>0</v>
      </c>
      <c r="AT167" s="169">
        <f t="shared" si="129"/>
        <v>0</v>
      </c>
      <c r="AU167" s="169">
        <f t="shared" si="130"/>
        <v>0</v>
      </c>
      <c r="AV167" s="169">
        <f t="shared" si="131"/>
        <v>1</v>
      </c>
      <c r="AW167" s="169">
        <f t="shared" si="132"/>
        <v>0</v>
      </c>
      <c r="AX167" s="169">
        <f t="shared" si="133"/>
        <v>0</v>
      </c>
      <c r="AY167" s="169">
        <f t="shared" si="147"/>
        <v>0</v>
      </c>
      <c r="AZ167" s="169">
        <f t="shared" si="134"/>
        <v>0</v>
      </c>
      <c r="BA167" s="169">
        <f t="shared" si="135"/>
        <v>0</v>
      </c>
      <c r="BB167" s="169">
        <f t="shared" si="136"/>
        <v>1</v>
      </c>
      <c r="BC167" s="169">
        <f t="shared" si="137"/>
        <v>0</v>
      </c>
      <c r="BD167" s="169">
        <f t="shared" si="138"/>
        <v>1</v>
      </c>
      <c r="BE167" s="169">
        <f t="shared" si="139"/>
        <v>0</v>
      </c>
      <c r="BF167" s="169">
        <f t="shared" si="140"/>
        <v>0</v>
      </c>
      <c r="BG167" s="169">
        <f t="shared" si="141"/>
        <v>0</v>
      </c>
      <c r="BH167" s="169">
        <f t="shared" si="142"/>
        <v>0</v>
      </c>
      <c r="BI167" s="169">
        <f t="shared" si="143"/>
        <v>0</v>
      </c>
      <c r="BJ167" s="169">
        <f t="shared" si="144"/>
        <v>0</v>
      </c>
      <c r="BK167" s="167">
        <f t="shared" si="145"/>
        <v>0</v>
      </c>
      <c r="BL167" s="169">
        <f t="shared" si="148"/>
        <v>0</v>
      </c>
      <c r="BM167" s="169">
        <f t="shared" si="149"/>
        <v>1</v>
      </c>
      <c r="BN167" s="169">
        <f t="shared" si="150"/>
        <v>1</v>
      </c>
      <c r="BO167" s="169">
        <f t="shared" si="151"/>
        <v>0</v>
      </c>
      <c r="BP167" s="36">
        <f t="shared" si="152"/>
        <v>1</v>
      </c>
      <c r="BQ167">
        <f t="shared" si="153"/>
        <v>0</v>
      </c>
      <c r="BR167" s="36">
        <f t="shared" si="154"/>
        <v>0</v>
      </c>
      <c r="BS167" t="e">
        <f t="shared" si="146"/>
        <v>#N/A</v>
      </c>
    </row>
    <row r="168" spans="1:71">
      <c r="A168" s="59">
        <v>185</v>
      </c>
      <c r="B168" s="59">
        <v>122491</v>
      </c>
      <c r="C168" s="160">
        <v>18961038.8248263</v>
      </c>
      <c r="D168" s="59">
        <v>20678572</v>
      </c>
      <c r="E168" s="59">
        <v>20678572</v>
      </c>
      <c r="F168" s="59">
        <v>-1717533.1751736801</v>
      </c>
      <c r="G168" s="59">
        <v>192.85714721679699</v>
      </c>
      <c r="H168" s="59">
        <v>-2841661837.5865898</v>
      </c>
      <c r="I168" s="59">
        <v>0</v>
      </c>
      <c r="J168" s="59">
        <v>0</v>
      </c>
      <c r="K168" s="59">
        <v>0</v>
      </c>
      <c r="L168" s="59">
        <v>403</v>
      </c>
      <c r="M168" s="59">
        <v>406</v>
      </c>
      <c r="N168" s="59">
        <v>407</v>
      </c>
      <c r="O168" s="59">
        <v>0</v>
      </c>
      <c r="P168" s="59">
        <v>0</v>
      </c>
      <c r="Q168" s="59">
        <v>0</v>
      </c>
      <c r="R168" s="59">
        <v>2</v>
      </c>
      <c r="S168" s="59">
        <v>1</v>
      </c>
      <c r="T168" s="59">
        <f t="shared" si="104"/>
        <v>1</v>
      </c>
      <c r="U168" s="59">
        <f t="shared" si="105"/>
        <v>0</v>
      </c>
      <c r="V168" s="59">
        <f t="shared" si="106"/>
        <v>0</v>
      </c>
      <c r="W168" s="59">
        <f t="shared" si="107"/>
        <v>2</v>
      </c>
      <c r="X168" s="59">
        <f t="shared" si="108"/>
        <v>0</v>
      </c>
      <c r="Y168" s="59">
        <f t="shared" si="109"/>
        <v>0</v>
      </c>
      <c r="Z168" s="59">
        <f t="shared" si="110"/>
        <v>0</v>
      </c>
      <c r="AA168" s="59">
        <f t="shared" si="111"/>
        <v>0</v>
      </c>
      <c r="AB168" s="59">
        <f t="shared" si="112"/>
        <v>0</v>
      </c>
      <c r="AC168" s="59">
        <f t="shared" si="113"/>
        <v>0</v>
      </c>
      <c r="AD168" s="166">
        <f t="shared" si="155"/>
        <v>0</v>
      </c>
      <c r="AE168" s="169">
        <f t="shared" si="114"/>
        <v>0</v>
      </c>
      <c r="AF168" s="169">
        <f t="shared" si="115"/>
        <v>0</v>
      </c>
      <c r="AG168" s="169">
        <f t="shared" si="116"/>
        <v>0</v>
      </c>
      <c r="AH168" s="169">
        <f t="shared" si="117"/>
        <v>1</v>
      </c>
      <c r="AI168" s="169">
        <f t="shared" si="118"/>
        <v>0</v>
      </c>
      <c r="AJ168" s="169">
        <f t="shared" si="119"/>
        <v>0</v>
      </c>
      <c r="AK168" s="169">
        <f t="shared" si="120"/>
        <v>0</v>
      </c>
      <c r="AL168" s="169">
        <f t="shared" si="121"/>
        <v>1</v>
      </c>
      <c r="AM168" s="169">
        <f t="shared" si="122"/>
        <v>0</v>
      </c>
      <c r="AN168" s="169">
        <f t="shared" si="123"/>
        <v>0</v>
      </c>
      <c r="AO168" s="169">
        <f t="shared" si="124"/>
        <v>1</v>
      </c>
      <c r="AP168" s="169">
        <f t="shared" si="125"/>
        <v>0</v>
      </c>
      <c r="AQ168" s="169">
        <f t="shared" si="126"/>
        <v>0</v>
      </c>
      <c r="AR168" s="169">
        <f t="shared" si="127"/>
        <v>0</v>
      </c>
      <c r="AS168" s="169">
        <f t="shared" si="128"/>
        <v>0</v>
      </c>
      <c r="AT168" s="169">
        <f t="shared" si="129"/>
        <v>0</v>
      </c>
      <c r="AU168" s="169">
        <f t="shared" si="130"/>
        <v>0</v>
      </c>
      <c r="AV168" s="169">
        <f t="shared" si="131"/>
        <v>1</v>
      </c>
      <c r="AW168" s="169">
        <f t="shared" si="132"/>
        <v>1</v>
      </c>
      <c r="AX168" s="169">
        <f t="shared" si="133"/>
        <v>0</v>
      </c>
      <c r="AY168" s="169">
        <f t="shared" si="147"/>
        <v>1</v>
      </c>
      <c r="AZ168" s="169">
        <f t="shared" si="134"/>
        <v>0</v>
      </c>
      <c r="BA168" s="169">
        <f t="shared" si="135"/>
        <v>0</v>
      </c>
      <c r="BB168" s="169">
        <f t="shared" si="136"/>
        <v>1</v>
      </c>
      <c r="BC168" s="169">
        <f t="shared" si="137"/>
        <v>1</v>
      </c>
      <c r="BD168" s="169">
        <f t="shared" si="138"/>
        <v>0</v>
      </c>
      <c r="BE168" s="169">
        <f t="shared" si="139"/>
        <v>0</v>
      </c>
      <c r="BF168" s="169">
        <f t="shared" si="140"/>
        <v>0</v>
      </c>
      <c r="BG168" s="169">
        <f t="shared" si="141"/>
        <v>1</v>
      </c>
      <c r="BH168" s="169">
        <f t="shared" si="142"/>
        <v>0</v>
      </c>
      <c r="BI168" s="169">
        <f t="shared" si="143"/>
        <v>0</v>
      </c>
      <c r="BJ168" s="169">
        <f t="shared" si="144"/>
        <v>0</v>
      </c>
      <c r="BK168" s="167">
        <f t="shared" si="145"/>
        <v>0</v>
      </c>
      <c r="BL168" s="169">
        <f t="shared" si="148"/>
        <v>0</v>
      </c>
      <c r="BM168" s="169">
        <f t="shared" si="149"/>
        <v>1</v>
      </c>
      <c r="BN168" s="169">
        <f t="shared" si="150"/>
        <v>0</v>
      </c>
      <c r="BO168" s="169">
        <f t="shared" si="151"/>
        <v>1</v>
      </c>
      <c r="BP168" s="36">
        <f t="shared" si="152"/>
        <v>0</v>
      </c>
      <c r="BQ168">
        <f t="shared" si="153"/>
        <v>0</v>
      </c>
      <c r="BR168" s="36">
        <f t="shared" si="154"/>
        <v>1</v>
      </c>
      <c r="BS168" t="e">
        <f t="shared" si="146"/>
        <v>#N/A</v>
      </c>
    </row>
    <row r="169" spans="1:71">
      <c r="A169" s="59">
        <v>129</v>
      </c>
      <c r="B169" s="59">
        <v>111251</v>
      </c>
      <c r="C169" s="160">
        <v>134642858.95811301</v>
      </c>
      <c r="D169" s="59">
        <v>15238094.875</v>
      </c>
      <c r="E169" s="59">
        <v>20059523.5</v>
      </c>
      <c r="F169" s="59">
        <v>114583335.458113</v>
      </c>
      <c r="G169" s="59">
        <v>196.42857742309599</v>
      </c>
      <c r="H169" s="59">
        <v>-1854663979.6888101</v>
      </c>
      <c r="I169" s="59">
        <v>101</v>
      </c>
      <c r="J169" s="59">
        <v>0</v>
      </c>
      <c r="K169" s="59">
        <v>0</v>
      </c>
      <c r="L169" s="59">
        <v>101</v>
      </c>
      <c r="M169" s="59">
        <v>0</v>
      </c>
      <c r="N169" s="59">
        <v>0</v>
      </c>
      <c r="O169" s="59">
        <v>101</v>
      </c>
      <c r="P169" s="59">
        <v>0</v>
      </c>
      <c r="Q169" s="59">
        <v>0</v>
      </c>
      <c r="R169" s="59">
        <v>2</v>
      </c>
      <c r="S169" s="59">
        <v>0</v>
      </c>
      <c r="T169" s="59">
        <f t="shared" si="104"/>
        <v>0</v>
      </c>
      <c r="U169" s="59">
        <f t="shared" si="105"/>
        <v>0</v>
      </c>
      <c r="V169" s="59">
        <f t="shared" si="106"/>
        <v>0</v>
      </c>
      <c r="W169" s="59">
        <f t="shared" si="107"/>
        <v>0</v>
      </c>
      <c r="X169" s="59">
        <f t="shared" si="108"/>
        <v>0</v>
      </c>
      <c r="Y169" s="59">
        <f t="shared" si="109"/>
        <v>0</v>
      </c>
      <c r="Z169" s="59">
        <f t="shared" si="110"/>
        <v>0</v>
      </c>
      <c r="AA169" s="59">
        <f t="shared" si="111"/>
        <v>0</v>
      </c>
      <c r="AB169" s="59">
        <f t="shared" si="112"/>
        <v>0</v>
      </c>
      <c r="AC169" s="59">
        <f t="shared" si="113"/>
        <v>0</v>
      </c>
      <c r="AD169" s="166">
        <f t="shared" si="155"/>
        <v>3</v>
      </c>
      <c r="AE169" s="169">
        <f t="shared" si="114"/>
        <v>0</v>
      </c>
      <c r="AF169" s="169">
        <f t="shared" si="115"/>
        <v>1</v>
      </c>
      <c r="AG169" s="169">
        <f t="shared" si="116"/>
        <v>0</v>
      </c>
      <c r="AH169" s="169">
        <f t="shared" si="117"/>
        <v>1</v>
      </c>
      <c r="AI169" s="169">
        <f t="shared" si="118"/>
        <v>0</v>
      </c>
      <c r="AJ169" s="169">
        <f t="shared" si="119"/>
        <v>0</v>
      </c>
      <c r="AK169" s="169">
        <f t="shared" si="120"/>
        <v>0</v>
      </c>
      <c r="AL169" s="169">
        <f t="shared" si="121"/>
        <v>1</v>
      </c>
      <c r="AM169" s="169">
        <f t="shared" si="122"/>
        <v>0</v>
      </c>
      <c r="AN169" s="169">
        <f t="shared" si="123"/>
        <v>0</v>
      </c>
      <c r="AO169" s="169">
        <f t="shared" si="124"/>
        <v>1</v>
      </c>
      <c r="AP169" s="169">
        <f t="shared" si="125"/>
        <v>0</v>
      </c>
      <c r="AQ169" s="169">
        <f t="shared" si="126"/>
        <v>0</v>
      </c>
      <c r="AR169" s="169">
        <f t="shared" si="127"/>
        <v>0</v>
      </c>
      <c r="AS169" s="169">
        <f t="shared" si="128"/>
        <v>0</v>
      </c>
      <c r="AT169" s="169">
        <f t="shared" si="129"/>
        <v>0</v>
      </c>
      <c r="AU169" s="169">
        <f t="shared" si="130"/>
        <v>0</v>
      </c>
      <c r="AV169" s="169">
        <f t="shared" si="131"/>
        <v>1</v>
      </c>
      <c r="AW169" s="169">
        <f t="shared" si="132"/>
        <v>0</v>
      </c>
      <c r="AX169" s="169">
        <f t="shared" si="133"/>
        <v>0</v>
      </c>
      <c r="AY169" s="169">
        <f t="shared" si="147"/>
        <v>0</v>
      </c>
      <c r="AZ169" s="169">
        <f t="shared" si="134"/>
        <v>0</v>
      </c>
      <c r="BA169" s="169">
        <f t="shared" si="135"/>
        <v>0</v>
      </c>
      <c r="BB169" s="169">
        <f t="shared" si="136"/>
        <v>1</v>
      </c>
      <c r="BC169" s="169">
        <f t="shared" si="137"/>
        <v>0</v>
      </c>
      <c r="BD169" s="169">
        <f t="shared" si="138"/>
        <v>1</v>
      </c>
      <c r="BE169" s="169">
        <f t="shared" si="139"/>
        <v>0</v>
      </c>
      <c r="BF169" s="169">
        <f t="shared" si="140"/>
        <v>0</v>
      </c>
      <c r="BG169" s="169">
        <f t="shared" si="141"/>
        <v>0</v>
      </c>
      <c r="BH169" s="169">
        <f t="shared" si="142"/>
        <v>0</v>
      </c>
      <c r="BI169" s="169">
        <f t="shared" si="143"/>
        <v>0</v>
      </c>
      <c r="BJ169" s="169">
        <f t="shared" si="144"/>
        <v>0</v>
      </c>
      <c r="BK169" s="167">
        <f t="shared" si="145"/>
        <v>0</v>
      </c>
      <c r="BL169" s="169">
        <f t="shared" si="148"/>
        <v>0</v>
      </c>
      <c r="BM169" s="169">
        <f t="shared" si="149"/>
        <v>1</v>
      </c>
      <c r="BN169" s="169">
        <f t="shared" si="150"/>
        <v>1</v>
      </c>
      <c r="BO169" s="169">
        <f t="shared" si="151"/>
        <v>0</v>
      </c>
      <c r="BP169" s="36">
        <f t="shared" si="152"/>
        <v>1</v>
      </c>
      <c r="BQ169">
        <f t="shared" si="153"/>
        <v>0</v>
      </c>
      <c r="BR169" s="36">
        <f t="shared" si="154"/>
        <v>0</v>
      </c>
      <c r="BS169" t="e">
        <f t="shared" si="146"/>
        <v>#N/A</v>
      </c>
    </row>
    <row r="170" spans="1:71">
      <c r="A170" s="59">
        <v>93</v>
      </c>
      <c r="B170" s="59">
        <v>22284</v>
      </c>
      <c r="C170" s="160">
        <v>19333332.5650957</v>
      </c>
      <c r="D170" s="59">
        <v>122639991.875</v>
      </c>
      <c r="E170" s="59">
        <v>122639991.875</v>
      </c>
      <c r="F170" s="59">
        <v>-103306659.30990399</v>
      </c>
      <c r="G170" s="59">
        <v>199.99999237060501</v>
      </c>
      <c r="H170" s="59">
        <v>-1665602228.90381</v>
      </c>
      <c r="I170" s="59">
        <v>101</v>
      </c>
      <c r="J170" s="59">
        <v>0</v>
      </c>
      <c r="K170" s="59">
        <v>0</v>
      </c>
      <c r="L170" s="59">
        <v>101</v>
      </c>
      <c r="M170" s="59">
        <v>0</v>
      </c>
      <c r="N170" s="59">
        <v>0</v>
      </c>
      <c r="O170" s="59">
        <v>101</v>
      </c>
      <c r="P170" s="59">
        <v>0</v>
      </c>
      <c r="Q170" s="59">
        <v>0</v>
      </c>
      <c r="R170" s="59">
        <v>2</v>
      </c>
      <c r="S170" s="59">
        <v>1</v>
      </c>
      <c r="T170" s="59">
        <f t="shared" si="104"/>
        <v>0</v>
      </c>
      <c r="U170" s="59">
        <f t="shared" si="105"/>
        <v>0</v>
      </c>
      <c r="V170" s="59">
        <f t="shared" si="106"/>
        <v>0</v>
      </c>
      <c r="W170" s="59">
        <f t="shared" si="107"/>
        <v>0</v>
      </c>
      <c r="X170" s="59">
        <f t="shared" si="108"/>
        <v>0</v>
      </c>
      <c r="Y170" s="59">
        <f t="shared" si="109"/>
        <v>0</v>
      </c>
      <c r="Z170" s="59">
        <f t="shared" si="110"/>
        <v>0</v>
      </c>
      <c r="AA170" s="59">
        <f t="shared" si="111"/>
        <v>0</v>
      </c>
      <c r="AB170" s="59">
        <f t="shared" si="112"/>
        <v>0</v>
      </c>
      <c r="AC170" s="59">
        <f t="shared" si="113"/>
        <v>0</v>
      </c>
      <c r="AD170" s="166">
        <f t="shared" si="155"/>
        <v>3</v>
      </c>
      <c r="AE170" s="169">
        <f t="shared" si="114"/>
        <v>0</v>
      </c>
      <c r="AF170" s="169">
        <f t="shared" si="115"/>
        <v>1</v>
      </c>
      <c r="AG170" s="169">
        <f t="shared" si="116"/>
        <v>0</v>
      </c>
      <c r="AH170" s="169">
        <f t="shared" si="117"/>
        <v>1</v>
      </c>
      <c r="AI170" s="169">
        <f t="shared" si="118"/>
        <v>0</v>
      </c>
      <c r="AJ170" s="169">
        <f t="shared" si="119"/>
        <v>0</v>
      </c>
      <c r="AK170" s="169">
        <f t="shared" si="120"/>
        <v>0</v>
      </c>
      <c r="AL170" s="169">
        <f t="shared" si="121"/>
        <v>1</v>
      </c>
      <c r="AM170" s="169">
        <f t="shared" si="122"/>
        <v>0</v>
      </c>
      <c r="AN170" s="169">
        <f t="shared" si="123"/>
        <v>0</v>
      </c>
      <c r="AO170" s="169">
        <f t="shared" si="124"/>
        <v>1</v>
      </c>
      <c r="AP170" s="169">
        <f t="shared" si="125"/>
        <v>0</v>
      </c>
      <c r="AQ170" s="169">
        <f t="shared" si="126"/>
        <v>0</v>
      </c>
      <c r="AR170" s="169">
        <f t="shared" si="127"/>
        <v>0</v>
      </c>
      <c r="AS170" s="169">
        <f t="shared" si="128"/>
        <v>0</v>
      </c>
      <c r="AT170" s="169">
        <f t="shared" si="129"/>
        <v>0</v>
      </c>
      <c r="AU170" s="169">
        <f t="shared" si="130"/>
        <v>0</v>
      </c>
      <c r="AV170" s="169">
        <f t="shared" si="131"/>
        <v>1</v>
      </c>
      <c r="AW170" s="169">
        <f t="shared" si="132"/>
        <v>0</v>
      </c>
      <c r="AX170" s="169">
        <f t="shared" si="133"/>
        <v>0</v>
      </c>
      <c r="AY170" s="169">
        <f t="shared" si="147"/>
        <v>0</v>
      </c>
      <c r="AZ170" s="169">
        <f t="shared" si="134"/>
        <v>0</v>
      </c>
      <c r="BA170" s="169">
        <f t="shared" si="135"/>
        <v>0</v>
      </c>
      <c r="BB170" s="169">
        <f t="shared" si="136"/>
        <v>1</v>
      </c>
      <c r="BC170" s="169">
        <f t="shared" si="137"/>
        <v>0</v>
      </c>
      <c r="BD170" s="169">
        <f t="shared" si="138"/>
        <v>1</v>
      </c>
      <c r="BE170" s="169">
        <f t="shared" si="139"/>
        <v>0</v>
      </c>
      <c r="BF170" s="169">
        <f t="shared" si="140"/>
        <v>0</v>
      </c>
      <c r="BG170" s="169">
        <f t="shared" si="141"/>
        <v>0</v>
      </c>
      <c r="BH170" s="169">
        <f t="shared" si="142"/>
        <v>0</v>
      </c>
      <c r="BI170" s="169">
        <f t="shared" si="143"/>
        <v>0</v>
      </c>
      <c r="BJ170" s="169">
        <f t="shared" si="144"/>
        <v>0</v>
      </c>
      <c r="BK170" s="167">
        <f t="shared" si="145"/>
        <v>0</v>
      </c>
      <c r="BL170" s="169">
        <f t="shared" si="148"/>
        <v>0</v>
      </c>
      <c r="BM170" s="169">
        <f t="shared" si="149"/>
        <v>1</v>
      </c>
      <c r="BN170" s="169">
        <f t="shared" si="150"/>
        <v>0</v>
      </c>
      <c r="BO170" s="169">
        <f t="shared" si="151"/>
        <v>1</v>
      </c>
      <c r="BP170" s="36">
        <f t="shared" si="152"/>
        <v>1</v>
      </c>
      <c r="BQ170">
        <f t="shared" si="153"/>
        <v>0</v>
      </c>
      <c r="BR170" s="36">
        <f t="shared" si="154"/>
        <v>0</v>
      </c>
      <c r="BS170" t="e">
        <f t="shared" si="146"/>
        <v>#N/A</v>
      </c>
    </row>
    <row r="171" spans="1:71">
      <c r="A171" s="59">
        <v>242</v>
      </c>
      <c r="B171" s="59">
        <v>151441</v>
      </c>
      <c r="C171" s="160">
        <v>36249999.845666498</v>
      </c>
      <c r="D171" s="59">
        <v>22621429.125</v>
      </c>
      <c r="E171" s="59">
        <v>24228572</v>
      </c>
      <c r="F171" s="59">
        <v>12021427.8456665</v>
      </c>
      <c r="G171" s="59">
        <v>200.000001907349</v>
      </c>
      <c r="H171" s="59">
        <v>-3814226840.6942401</v>
      </c>
      <c r="I171" s="59">
        <v>101</v>
      </c>
      <c r="J171" s="59">
        <v>0</v>
      </c>
      <c r="K171" s="59">
        <v>0</v>
      </c>
      <c r="L171" s="59">
        <v>101</v>
      </c>
      <c r="M171" s="59">
        <v>0</v>
      </c>
      <c r="N171" s="59">
        <v>0</v>
      </c>
      <c r="O171" s="59">
        <v>0</v>
      </c>
      <c r="P171" s="59">
        <v>0</v>
      </c>
      <c r="Q171" s="59">
        <v>0</v>
      </c>
      <c r="R171" s="59">
        <v>2</v>
      </c>
      <c r="S171" s="59">
        <v>0</v>
      </c>
      <c r="T171" s="59">
        <f t="shared" si="104"/>
        <v>0</v>
      </c>
      <c r="U171" s="59">
        <f t="shared" si="105"/>
        <v>0</v>
      </c>
      <c r="V171" s="59">
        <f t="shared" si="106"/>
        <v>0</v>
      </c>
      <c r="W171" s="59">
        <f t="shared" si="107"/>
        <v>0</v>
      </c>
      <c r="X171" s="59">
        <f t="shared" si="108"/>
        <v>0</v>
      </c>
      <c r="Y171" s="59">
        <f t="shared" si="109"/>
        <v>0</v>
      </c>
      <c r="Z171" s="59">
        <f t="shared" si="110"/>
        <v>0</v>
      </c>
      <c r="AA171" s="59">
        <f t="shared" si="111"/>
        <v>0</v>
      </c>
      <c r="AB171" s="59">
        <f t="shared" si="112"/>
        <v>0</v>
      </c>
      <c r="AC171" s="59">
        <f t="shared" si="113"/>
        <v>0</v>
      </c>
      <c r="AD171" s="166">
        <f t="shared" si="155"/>
        <v>2</v>
      </c>
      <c r="AE171" s="169">
        <f t="shared" si="114"/>
        <v>0</v>
      </c>
      <c r="AF171" s="169">
        <f t="shared" si="115"/>
        <v>1</v>
      </c>
      <c r="AG171" s="169">
        <f t="shared" si="116"/>
        <v>0</v>
      </c>
      <c r="AH171" s="169">
        <f t="shared" si="117"/>
        <v>1</v>
      </c>
      <c r="AI171" s="169">
        <f t="shared" si="118"/>
        <v>0</v>
      </c>
      <c r="AJ171" s="169">
        <f t="shared" si="119"/>
        <v>0</v>
      </c>
      <c r="AK171" s="169">
        <f t="shared" si="120"/>
        <v>0</v>
      </c>
      <c r="AL171" s="169">
        <f t="shared" si="121"/>
        <v>1</v>
      </c>
      <c r="AM171" s="169">
        <f t="shared" si="122"/>
        <v>0</v>
      </c>
      <c r="AN171" s="169">
        <f t="shared" si="123"/>
        <v>0</v>
      </c>
      <c r="AO171" s="169">
        <f t="shared" si="124"/>
        <v>1</v>
      </c>
      <c r="AP171" s="169">
        <f t="shared" si="125"/>
        <v>0</v>
      </c>
      <c r="AQ171" s="169">
        <f t="shared" si="126"/>
        <v>0</v>
      </c>
      <c r="AR171" s="169">
        <f t="shared" si="127"/>
        <v>0</v>
      </c>
      <c r="AS171" s="169">
        <f t="shared" si="128"/>
        <v>0</v>
      </c>
      <c r="AT171" s="169">
        <f t="shared" si="129"/>
        <v>0</v>
      </c>
      <c r="AU171" s="169">
        <f t="shared" si="130"/>
        <v>0</v>
      </c>
      <c r="AV171" s="169">
        <f t="shared" si="131"/>
        <v>1</v>
      </c>
      <c r="AW171" s="169">
        <f t="shared" si="132"/>
        <v>0</v>
      </c>
      <c r="AX171" s="169">
        <f t="shared" si="133"/>
        <v>0</v>
      </c>
      <c r="AY171" s="169">
        <f t="shared" si="147"/>
        <v>0</v>
      </c>
      <c r="AZ171" s="169">
        <f t="shared" si="134"/>
        <v>0</v>
      </c>
      <c r="BA171" s="169">
        <f t="shared" si="135"/>
        <v>0</v>
      </c>
      <c r="BB171" s="169">
        <f t="shared" si="136"/>
        <v>1</v>
      </c>
      <c r="BC171" s="169">
        <f t="shared" si="137"/>
        <v>0</v>
      </c>
      <c r="BD171" s="169">
        <f t="shared" si="138"/>
        <v>1</v>
      </c>
      <c r="BE171" s="169">
        <f t="shared" si="139"/>
        <v>0</v>
      </c>
      <c r="BF171" s="169">
        <f t="shared" si="140"/>
        <v>0</v>
      </c>
      <c r="BG171" s="169">
        <f t="shared" si="141"/>
        <v>0</v>
      </c>
      <c r="BH171" s="169">
        <f t="shared" si="142"/>
        <v>0</v>
      </c>
      <c r="BI171" s="169">
        <f t="shared" si="143"/>
        <v>0</v>
      </c>
      <c r="BJ171" s="169">
        <f t="shared" si="144"/>
        <v>0</v>
      </c>
      <c r="BK171" s="167">
        <f t="shared" si="145"/>
        <v>0</v>
      </c>
      <c r="BL171" s="169">
        <f t="shared" si="148"/>
        <v>0</v>
      </c>
      <c r="BM171" s="169">
        <f t="shared" si="149"/>
        <v>1</v>
      </c>
      <c r="BN171" s="169">
        <f t="shared" si="150"/>
        <v>1</v>
      </c>
      <c r="BO171" s="169">
        <f t="shared" si="151"/>
        <v>0</v>
      </c>
      <c r="BP171" s="36">
        <f t="shared" si="152"/>
        <v>1</v>
      </c>
      <c r="BQ171">
        <f t="shared" si="153"/>
        <v>0</v>
      </c>
      <c r="BR171" s="36">
        <f t="shared" si="154"/>
        <v>0</v>
      </c>
      <c r="BS171" t="e">
        <f t="shared" si="146"/>
        <v>#N/A</v>
      </c>
    </row>
    <row r="172" spans="1:71">
      <c r="A172" s="59">
        <v>310</v>
      </c>
      <c r="B172" s="59">
        <v>181171</v>
      </c>
      <c r="C172" s="160">
        <v>110250000</v>
      </c>
      <c r="D172" s="59">
        <v>78620000</v>
      </c>
      <c r="E172" s="59">
        <v>84620000</v>
      </c>
      <c r="F172" s="59">
        <v>25630000</v>
      </c>
      <c r="G172" s="59">
        <v>204</v>
      </c>
      <c r="H172" s="59">
        <v>-4422958975.2221098</v>
      </c>
      <c r="I172" s="59">
        <v>403</v>
      </c>
      <c r="J172" s="59">
        <v>0</v>
      </c>
      <c r="K172" s="59">
        <v>0</v>
      </c>
      <c r="L172" s="59">
        <v>415</v>
      </c>
      <c r="M172" s="59">
        <v>0</v>
      </c>
      <c r="N172" s="59">
        <v>0</v>
      </c>
      <c r="O172" s="59">
        <v>0</v>
      </c>
      <c r="P172" s="59">
        <v>0</v>
      </c>
      <c r="Q172" s="59">
        <v>0</v>
      </c>
      <c r="R172" s="59">
        <v>2</v>
      </c>
      <c r="S172" s="59">
        <v>1</v>
      </c>
      <c r="T172" s="59">
        <f t="shared" si="104"/>
        <v>2</v>
      </c>
      <c r="U172" s="59">
        <f t="shared" si="105"/>
        <v>0</v>
      </c>
      <c r="V172" s="59">
        <f t="shared" si="106"/>
        <v>0</v>
      </c>
      <c r="W172" s="59">
        <f t="shared" si="107"/>
        <v>0</v>
      </c>
      <c r="X172" s="59">
        <f t="shared" si="108"/>
        <v>0</v>
      </c>
      <c r="Y172" s="59">
        <f t="shared" si="109"/>
        <v>0</v>
      </c>
      <c r="Z172" s="59">
        <f t="shared" si="110"/>
        <v>0</v>
      </c>
      <c r="AA172" s="59">
        <f t="shared" si="111"/>
        <v>0</v>
      </c>
      <c r="AB172" s="59">
        <f t="shared" si="112"/>
        <v>0</v>
      </c>
      <c r="AC172" s="59">
        <f t="shared" si="113"/>
        <v>0</v>
      </c>
      <c r="AD172" s="166">
        <f t="shared" si="155"/>
        <v>0</v>
      </c>
      <c r="AE172" s="169">
        <f t="shared" si="114"/>
        <v>0</v>
      </c>
      <c r="AF172" s="169">
        <f t="shared" si="115"/>
        <v>0</v>
      </c>
      <c r="AG172" s="169">
        <f t="shared" si="116"/>
        <v>0</v>
      </c>
      <c r="AH172" s="169">
        <f t="shared" si="117"/>
        <v>1</v>
      </c>
      <c r="AI172" s="169">
        <f t="shared" si="118"/>
        <v>0</v>
      </c>
      <c r="AJ172" s="169">
        <f t="shared" si="119"/>
        <v>0</v>
      </c>
      <c r="AK172" s="169">
        <f t="shared" si="120"/>
        <v>0</v>
      </c>
      <c r="AL172" s="169">
        <f t="shared" si="121"/>
        <v>1</v>
      </c>
      <c r="AM172" s="169">
        <f t="shared" si="122"/>
        <v>0</v>
      </c>
      <c r="AN172" s="169">
        <f t="shared" si="123"/>
        <v>0</v>
      </c>
      <c r="AO172" s="169">
        <f t="shared" si="124"/>
        <v>1</v>
      </c>
      <c r="AP172" s="169">
        <f t="shared" si="125"/>
        <v>0</v>
      </c>
      <c r="AQ172" s="169">
        <f t="shared" si="126"/>
        <v>0</v>
      </c>
      <c r="AR172" s="169">
        <f t="shared" si="127"/>
        <v>0</v>
      </c>
      <c r="AS172" s="169">
        <f t="shared" si="128"/>
        <v>0</v>
      </c>
      <c r="AT172" s="169">
        <f t="shared" si="129"/>
        <v>0</v>
      </c>
      <c r="AU172" s="169">
        <f t="shared" si="130"/>
        <v>0</v>
      </c>
      <c r="AV172" s="169">
        <f t="shared" si="131"/>
        <v>1</v>
      </c>
      <c r="AW172" s="169">
        <f t="shared" si="132"/>
        <v>1</v>
      </c>
      <c r="AX172" s="169">
        <f t="shared" si="133"/>
        <v>1</v>
      </c>
      <c r="AY172" s="169">
        <f t="shared" si="147"/>
        <v>0</v>
      </c>
      <c r="AZ172" s="169">
        <f t="shared" si="134"/>
        <v>0</v>
      </c>
      <c r="BA172" s="169">
        <f t="shared" si="135"/>
        <v>0</v>
      </c>
      <c r="BB172" s="169">
        <f t="shared" si="136"/>
        <v>1</v>
      </c>
      <c r="BC172" s="169">
        <f t="shared" si="137"/>
        <v>0</v>
      </c>
      <c r="BD172" s="169">
        <f t="shared" si="138"/>
        <v>1</v>
      </c>
      <c r="BE172" s="169">
        <f t="shared" si="139"/>
        <v>0</v>
      </c>
      <c r="BF172" s="169">
        <f t="shared" si="140"/>
        <v>0</v>
      </c>
      <c r="BG172" s="169">
        <f t="shared" si="141"/>
        <v>1</v>
      </c>
      <c r="BH172" s="169">
        <f t="shared" si="142"/>
        <v>1</v>
      </c>
      <c r="BI172" s="169">
        <f t="shared" si="143"/>
        <v>0</v>
      </c>
      <c r="BJ172" s="169">
        <f t="shared" si="144"/>
        <v>0</v>
      </c>
      <c r="BK172" s="167">
        <f t="shared" si="145"/>
        <v>0</v>
      </c>
      <c r="BL172" s="169">
        <f t="shared" si="148"/>
        <v>0</v>
      </c>
      <c r="BM172" s="169">
        <f t="shared" si="149"/>
        <v>1</v>
      </c>
      <c r="BN172" s="169">
        <f t="shared" si="150"/>
        <v>0</v>
      </c>
      <c r="BO172" s="169">
        <f t="shared" si="151"/>
        <v>1</v>
      </c>
      <c r="BP172" s="36">
        <f t="shared" si="152"/>
        <v>0</v>
      </c>
      <c r="BQ172">
        <f t="shared" si="153"/>
        <v>0</v>
      </c>
      <c r="BR172" s="36">
        <f t="shared" si="154"/>
        <v>2</v>
      </c>
      <c r="BS172" t="e">
        <f t="shared" si="146"/>
        <v>#N/A</v>
      </c>
    </row>
    <row r="173" spans="1:71">
      <c r="A173" s="59">
        <v>150</v>
      </c>
      <c r="B173" s="59">
        <v>121121</v>
      </c>
      <c r="C173" s="160">
        <v>40000001.248859301</v>
      </c>
      <c r="D173" s="59">
        <v>17333334</v>
      </c>
      <c r="E173" s="59">
        <v>17333334</v>
      </c>
      <c r="F173" s="59">
        <v>22666667.248859301</v>
      </c>
      <c r="G173" s="59">
        <v>204.76191711425801</v>
      </c>
      <c r="H173" s="59">
        <v>-2324694938.2117801</v>
      </c>
      <c r="I173" s="59">
        <v>0</v>
      </c>
      <c r="J173" s="59">
        <v>0</v>
      </c>
      <c r="K173" s="59">
        <v>0</v>
      </c>
      <c r="L173" s="59">
        <v>101</v>
      </c>
      <c r="M173" s="59">
        <v>0</v>
      </c>
      <c r="N173" s="59">
        <v>0</v>
      </c>
      <c r="O173" s="59">
        <v>0</v>
      </c>
      <c r="P173" s="59">
        <v>0</v>
      </c>
      <c r="Q173" s="59">
        <v>0</v>
      </c>
      <c r="R173" s="59">
        <v>2</v>
      </c>
      <c r="S173" s="59">
        <v>0</v>
      </c>
      <c r="T173" s="59">
        <f t="shared" si="104"/>
        <v>0</v>
      </c>
      <c r="U173" s="59">
        <f t="shared" si="105"/>
        <v>0</v>
      </c>
      <c r="V173" s="59">
        <f t="shared" si="106"/>
        <v>0</v>
      </c>
      <c r="W173" s="59">
        <f t="shared" si="107"/>
        <v>0</v>
      </c>
      <c r="X173" s="59">
        <f t="shared" si="108"/>
        <v>0</v>
      </c>
      <c r="Y173" s="59">
        <f t="shared" si="109"/>
        <v>0</v>
      </c>
      <c r="Z173" s="59">
        <f t="shared" si="110"/>
        <v>0</v>
      </c>
      <c r="AA173" s="59">
        <f t="shared" si="111"/>
        <v>0</v>
      </c>
      <c r="AB173" s="59">
        <f t="shared" si="112"/>
        <v>0</v>
      </c>
      <c r="AC173" s="59">
        <f t="shared" si="113"/>
        <v>0</v>
      </c>
      <c r="AD173" s="166">
        <f t="shared" si="155"/>
        <v>1</v>
      </c>
      <c r="AE173" s="169">
        <f t="shared" si="114"/>
        <v>1</v>
      </c>
      <c r="AF173" s="169">
        <f t="shared" si="115"/>
        <v>0</v>
      </c>
      <c r="AG173" s="169">
        <f t="shared" si="116"/>
        <v>0</v>
      </c>
      <c r="AH173" s="169">
        <f t="shared" si="117"/>
        <v>1</v>
      </c>
      <c r="AI173" s="169">
        <f t="shared" si="118"/>
        <v>0</v>
      </c>
      <c r="AJ173" s="169">
        <f t="shared" si="119"/>
        <v>0</v>
      </c>
      <c r="AK173" s="169">
        <f t="shared" si="120"/>
        <v>0</v>
      </c>
      <c r="AL173" s="169">
        <f t="shared" si="121"/>
        <v>1</v>
      </c>
      <c r="AM173" s="169">
        <f t="shared" si="122"/>
        <v>0</v>
      </c>
      <c r="AN173" s="169">
        <f t="shared" si="123"/>
        <v>0</v>
      </c>
      <c r="AO173" s="169">
        <f t="shared" si="124"/>
        <v>1</v>
      </c>
      <c r="AP173" s="169">
        <f t="shared" si="125"/>
        <v>0</v>
      </c>
      <c r="AQ173" s="169">
        <f t="shared" si="126"/>
        <v>0</v>
      </c>
      <c r="AR173" s="169">
        <f t="shared" si="127"/>
        <v>0</v>
      </c>
      <c r="AS173" s="169">
        <f t="shared" si="128"/>
        <v>0</v>
      </c>
      <c r="AT173" s="169">
        <f t="shared" si="129"/>
        <v>0</v>
      </c>
      <c r="AU173" s="169">
        <f t="shared" si="130"/>
        <v>0</v>
      </c>
      <c r="AV173" s="169">
        <f t="shared" si="131"/>
        <v>1</v>
      </c>
      <c r="AW173" s="169">
        <f t="shared" si="132"/>
        <v>0</v>
      </c>
      <c r="AX173" s="169">
        <f t="shared" si="133"/>
        <v>0</v>
      </c>
      <c r="AY173" s="169">
        <f t="shared" si="147"/>
        <v>0</v>
      </c>
      <c r="AZ173" s="169">
        <f t="shared" si="134"/>
        <v>0</v>
      </c>
      <c r="BA173" s="169">
        <f t="shared" si="135"/>
        <v>0</v>
      </c>
      <c r="BB173" s="169">
        <f t="shared" si="136"/>
        <v>1</v>
      </c>
      <c r="BC173" s="169">
        <f t="shared" si="137"/>
        <v>0</v>
      </c>
      <c r="BD173" s="169">
        <f t="shared" si="138"/>
        <v>1</v>
      </c>
      <c r="BE173" s="169">
        <f t="shared" si="139"/>
        <v>0</v>
      </c>
      <c r="BF173" s="169">
        <f t="shared" si="140"/>
        <v>0</v>
      </c>
      <c r="BG173" s="169">
        <f t="shared" si="141"/>
        <v>0</v>
      </c>
      <c r="BH173" s="169">
        <f t="shared" si="142"/>
        <v>0</v>
      </c>
      <c r="BI173" s="169">
        <f t="shared" si="143"/>
        <v>0</v>
      </c>
      <c r="BJ173" s="169">
        <f t="shared" si="144"/>
        <v>0</v>
      </c>
      <c r="BK173" s="167">
        <f t="shared" si="145"/>
        <v>0</v>
      </c>
      <c r="BL173" s="169">
        <f t="shared" si="148"/>
        <v>0</v>
      </c>
      <c r="BM173" s="169">
        <f t="shared" si="149"/>
        <v>1</v>
      </c>
      <c r="BN173" s="169">
        <f t="shared" si="150"/>
        <v>1</v>
      </c>
      <c r="BO173" s="169">
        <f t="shared" si="151"/>
        <v>0</v>
      </c>
      <c r="BP173" s="36">
        <f t="shared" si="152"/>
        <v>1</v>
      </c>
      <c r="BQ173">
        <f t="shared" si="153"/>
        <v>0</v>
      </c>
      <c r="BR173" s="36">
        <f t="shared" si="154"/>
        <v>0</v>
      </c>
      <c r="BS173" t="e">
        <f t="shared" si="146"/>
        <v>#N/A</v>
      </c>
    </row>
    <row r="174" spans="1:71">
      <c r="A174" s="59">
        <v>210</v>
      </c>
      <c r="B174" s="59">
        <v>132161</v>
      </c>
      <c r="C174" s="160">
        <v>14610389.6895575</v>
      </c>
      <c r="D174" s="59">
        <v>8636363</v>
      </c>
      <c r="E174" s="59">
        <v>8636363</v>
      </c>
      <c r="F174" s="59">
        <v>5974026.68955753</v>
      </c>
      <c r="G174" s="59">
        <v>207.79220581054699</v>
      </c>
      <c r="H174" s="59">
        <v>-3138402806.7898502</v>
      </c>
      <c r="I174" s="59">
        <v>0</v>
      </c>
      <c r="J174" s="59">
        <v>0</v>
      </c>
      <c r="K174" s="59">
        <v>0</v>
      </c>
      <c r="L174" s="59">
        <v>102</v>
      </c>
      <c r="M174" s="59">
        <v>301</v>
      </c>
      <c r="N174" s="59">
        <v>0</v>
      </c>
      <c r="O174" s="59">
        <v>0</v>
      </c>
      <c r="P174" s="59">
        <v>0</v>
      </c>
      <c r="Q174" s="59">
        <v>0</v>
      </c>
      <c r="R174" s="59">
        <v>2</v>
      </c>
      <c r="S174" s="59">
        <v>0</v>
      </c>
      <c r="T174" s="59">
        <f t="shared" si="104"/>
        <v>0</v>
      </c>
      <c r="U174" s="59">
        <f t="shared" si="105"/>
        <v>0</v>
      </c>
      <c r="V174" s="59">
        <f t="shared" si="106"/>
        <v>1</v>
      </c>
      <c r="W174" s="59">
        <f t="shared" si="107"/>
        <v>0</v>
      </c>
      <c r="X174" s="59">
        <f t="shared" si="108"/>
        <v>0</v>
      </c>
      <c r="Y174" s="59">
        <f t="shared" si="109"/>
        <v>1</v>
      </c>
      <c r="Z174" s="59">
        <f t="shared" si="110"/>
        <v>0</v>
      </c>
      <c r="AA174" s="59">
        <f t="shared" si="111"/>
        <v>0</v>
      </c>
      <c r="AB174" s="59">
        <f t="shared" si="112"/>
        <v>0</v>
      </c>
      <c r="AC174" s="59">
        <f t="shared" si="113"/>
        <v>0</v>
      </c>
      <c r="AD174" s="166">
        <f t="shared" si="155"/>
        <v>0</v>
      </c>
      <c r="AE174" s="169">
        <f t="shared" si="114"/>
        <v>0</v>
      </c>
      <c r="AF174" s="169">
        <f t="shared" si="115"/>
        <v>0</v>
      </c>
      <c r="AG174" s="169">
        <f t="shared" si="116"/>
        <v>0</v>
      </c>
      <c r="AH174" s="169">
        <f t="shared" si="117"/>
        <v>1</v>
      </c>
      <c r="AI174" s="169">
        <f t="shared" si="118"/>
        <v>0</v>
      </c>
      <c r="AJ174" s="169">
        <f t="shared" si="119"/>
        <v>0</v>
      </c>
      <c r="AK174" s="169">
        <f t="shared" si="120"/>
        <v>0</v>
      </c>
      <c r="AL174" s="169">
        <f t="shared" si="121"/>
        <v>1</v>
      </c>
      <c r="AM174" s="169">
        <f t="shared" si="122"/>
        <v>1</v>
      </c>
      <c r="AN174" s="169">
        <f t="shared" si="123"/>
        <v>1</v>
      </c>
      <c r="AO174" s="169">
        <f t="shared" si="124"/>
        <v>0</v>
      </c>
      <c r="AP174" s="169">
        <f t="shared" si="125"/>
        <v>0</v>
      </c>
      <c r="AQ174" s="169">
        <f t="shared" si="126"/>
        <v>1</v>
      </c>
      <c r="AR174" s="169">
        <f t="shared" si="127"/>
        <v>0</v>
      </c>
      <c r="AS174" s="169">
        <f t="shared" si="128"/>
        <v>0</v>
      </c>
      <c r="AT174" s="169">
        <f t="shared" si="129"/>
        <v>0</v>
      </c>
      <c r="AU174" s="169">
        <f t="shared" si="130"/>
        <v>0</v>
      </c>
      <c r="AV174" s="169">
        <f t="shared" si="131"/>
        <v>1</v>
      </c>
      <c r="AW174" s="169">
        <f t="shared" si="132"/>
        <v>0</v>
      </c>
      <c r="AX174" s="169">
        <f t="shared" si="133"/>
        <v>0</v>
      </c>
      <c r="AY174" s="169">
        <f t="shared" si="147"/>
        <v>0</v>
      </c>
      <c r="AZ174" s="169">
        <f t="shared" si="134"/>
        <v>0</v>
      </c>
      <c r="BA174" s="169">
        <f t="shared" si="135"/>
        <v>0</v>
      </c>
      <c r="BB174" s="169">
        <f t="shared" si="136"/>
        <v>1</v>
      </c>
      <c r="BC174" s="169">
        <f t="shared" si="137"/>
        <v>0</v>
      </c>
      <c r="BD174" s="169">
        <f t="shared" si="138"/>
        <v>1</v>
      </c>
      <c r="BE174" s="169">
        <f t="shared" si="139"/>
        <v>0</v>
      </c>
      <c r="BF174" s="169">
        <f t="shared" si="140"/>
        <v>0</v>
      </c>
      <c r="BG174" s="169">
        <f t="shared" si="141"/>
        <v>0</v>
      </c>
      <c r="BH174" s="169">
        <f t="shared" si="142"/>
        <v>0</v>
      </c>
      <c r="BI174" s="169">
        <f t="shared" si="143"/>
        <v>0</v>
      </c>
      <c r="BJ174" s="169">
        <f t="shared" si="144"/>
        <v>0</v>
      </c>
      <c r="BK174" s="167">
        <f t="shared" si="145"/>
        <v>0</v>
      </c>
      <c r="BL174" s="169">
        <f t="shared" si="148"/>
        <v>0</v>
      </c>
      <c r="BM174" s="169">
        <f t="shared" si="149"/>
        <v>1</v>
      </c>
      <c r="BN174" s="169">
        <f t="shared" si="150"/>
        <v>1</v>
      </c>
      <c r="BO174" s="169">
        <f t="shared" si="151"/>
        <v>0</v>
      </c>
      <c r="BP174" s="36">
        <f t="shared" si="152"/>
        <v>0</v>
      </c>
      <c r="BQ174">
        <f t="shared" si="153"/>
        <v>1</v>
      </c>
      <c r="BR174" s="36">
        <f t="shared" si="154"/>
        <v>0</v>
      </c>
      <c r="BS174" t="e">
        <f t="shared" si="146"/>
        <v>#N/A</v>
      </c>
    </row>
    <row r="175" spans="1:71">
      <c r="A175" s="59">
        <v>364</v>
      </c>
      <c r="B175" s="59">
        <v>212253</v>
      </c>
      <c r="C175" s="160">
        <v>31845238.524575699</v>
      </c>
      <c r="D175" s="59">
        <v>293630983.5</v>
      </c>
      <c r="E175" s="59">
        <v>296607174</v>
      </c>
      <c r="F175" s="59">
        <v>-264761935.47542399</v>
      </c>
      <c r="G175" s="59">
        <v>208.33333587646499</v>
      </c>
      <c r="H175" s="59">
        <v>-5675374640.2889004</v>
      </c>
      <c r="I175" s="59">
        <v>0</v>
      </c>
      <c r="J175" s="59">
        <v>0</v>
      </c>
      <c r="K175" s="59">
        <v>0</v>
      </c>
      <c r="L175" s="59">
        <v>101</v>
      </c>
      <c r="M175" s="59">
        <v>0</v>
      </c>
      <c r="N175" s="59">
        <v>0</v>
      </c>
      <c r="O175" s="59">
        <v>101</v>
      </c>
      <c r="P175" s="59">
        <v>0</v>
      </c>
      <c r="Q175" s="59">
        <v>0</v>
      </c>
      <c r="R175" s="59">
        <v>1</v>
      </c>
      <c r="S175" s="59">
        <v>1</v>
      </c>
      <c r="T175" s="59">
        <f t="shared" si="104"/>
        <v>0</v>
      </c>
      <c r="U175" s="59">
        <f t="shared" si="105"/>
        <v>0</v>
      </c>
      <c r="V175" s="59">
        <f t="shared" si="106"/>
        <v>0</v>
      </c>
      <c r="W175" s="59">
        <f t="shared" si="107"/>
        <v>0</v>
      </c>
      <c r="X175" s="59">
        <f t="shared" si="108"/>
        <v>0</v>
      </c>
      <c r="Y175" s="59">
        <f t="shared" si="109"/>
        <v>0</v>
      </c>
      <c r="Z175" s="59">
        <f t="shared" si="110"/>
        <v>0</v>
      </c>
      <c r="AA175" s="59">
        <f t="shared" si="111"/>
        <v>0</v>
      </c>
      <c r="AB175" s="59">
        <f t="shared" si="112"/>
        <v>0</v>
      </c>
      <c r="AC175" s="59">
        <f t="shared" si="113"/>
        <v>0</v>
      </c>
      <c r="AD175" s="166">
        <f t="shared" si="155"/>
        <v>2</v>
      </c>
      <c r="AE175" s="169">
        <f t="shared" si="114"/>
        <v>0</v>
      </c>
      <c r="AF175" s="169">
        <f t="shared" si="115"/>
        <v>1</v>
      </c>
      <c r="AG175" s="169">
        <f t="shared" si="116"/>
        <v>0</v>
      </c>
      <c r="AH175" s="169">
        <f t="shared" si="117"/>
        <v>1</v>
      </c>
      <c r="AI175" s="169">
        <f t="shared" si="118"/>
        <v>0</v>
      </c>
      <c r="AJ175" s="169">
        <f t="shared" si="119"/>
        <v>0</v>
      </c>
      <c r="AK175" s="169">
        <f t="shared" si="120"/>
        <v>0</v>
      </c>
      <c r="AL175" s="169">
        <f t="shared" si="121"/>
        <v>1</v>
      </c>
      <c r="AM175" s="169">
        <f t="shared" si="122"/>
        <v>0</v>
      </c>
      <c r="AN175" s="169">
        <f t="shared" si="123"/>
        <v>0</v>
      </c>
      <c r="AO175" s="169">
        <f t="shared" si="124"/>
        <v>1</v>
      </c>
      <c r="AP175" s="169">
        <f t="shared" si="125"/>
        <v>0</v>
      </c>
      <c r="AQ175" s="169">
        <f t="shared" si="126"/>
        <v>0</v>
      </c>
      <c r="AR175" s="169">
        <f t="shared" si="127"/>
        <v>0</v>
      </c>
      <c r="AS175" s="169">
        <f t="shared" si="128"/>
        <v>0</v>
      </c>
      <c r="AT175" s="169">
        <f t="shared" si="129"/>
        <v>0</v>
      </c>
      <c r="AU175" s="169">
        <f t="shared" si="130"/>
        <v>0</v>
      </c>
      <c r="AV175" s="169">
        <f t="shared" si="131"/>
        <v>1</v>
      </c>
      <c r="AW175" s="169">
        <f t="shared" si="132"/>
        <v>0</v>
      </c>
      <c r="AX175" s="169">
        <f t="shared" si="133"/>
        <v>0</v>
      </c>
      <c r="AY175" s="169">
        <f t="shared" si="147"/>
        <v>0</v>
      </c>
      <c r="AZ175" s="169">
        <f t="shared" si="134"/>
        <v>0</v>
      </c>
      <c r="BA175" s="169">
        <f t="shared" si="135"/>
        <v>0</v>
      </c>
      <c r="BB175" s="169">
        <f t="shared" si="136"/>
        <v>1</v>
      </c>
      <c r="BC175" s="169">
        <f t="shared" si="137"/>
        <v>0</v>
      </c>
      <c r="BD175" s="169">
        <f t="shared" si="138"/>
        <v>1</v>
      </c>
      <c r="BE175" s="169">
        <f t="shared" si="139"/>
        <v>0</v>
      </c>
      <c r="BF175" s="169">
        <f t="shared" si="140"/>
        <v>0</v>
      </c>
      <c r="BG175" s="169">
        <f t="shared" si="141"/>
        <v>0</v>
      </c>
      <c r="BH175" s="169">
        <f t="shared" si="142"/>
        <v>0</v>
      </c>
      <c r="BI175" s="169">
        <f t="shared" si="143"/>
        <v>0</v>
      </c>
      <c r="BJ175" s="169">
        <f t="shared" si="144"/>
        <v>0</v>
      </c>
      <c r="BK175" s="167">
        <f t="shared" si="145"/>
        <v>0</v>
      </c>
      <c r="BL175" s="169">
        <f t="shared" si="148"/>
        <v>1</v>
      </c>
      <c r="BM175" s="169">
        <f t="shared" si="149"/>
        <v>0</v>
      </c>
      <c r="BN175" s="169">
        <f t="shared" si="150"/>
        <v>0</v>
      </c>
      <c r="BO175" s="169">
        <f t="shared" si="151"/>
        <v>1</v>
      </c>
      <c r="BP175" s="36">
        <f t="shared" si="152"/>
        <v>1</v>
      </c>
      <c r="BQ175">
        <f t="shared" si="153"/>
        <v>0</v>
      </c>
      <c r="BR175" s="36">
        <f t="shared" si="154"/>
        <v>0</v>
      </c>
      <c r="BS175" t="e">
        <f t="shared" si="146"/>
        <v>#N/A</v>
      </c>
    </row>
    <row r="176" spans="1:71">
      <c r="A176" s="59">
        <v>63</v>
      </c>
      <c r="B176" s="59">
        <v>19111</v>
      </c>
      <c r="C176" s="160">
        <v>173830598.84773099</v>
      </c>
      <c r="D176" s="59">
        <v>61573960</v>
      </c>
      <c r="E176" s="59">
        <v>61573960</v>
      </c>
      <c r="F176" s="59">
        <v>112256638.84773099</v>
      </c>
      <c r="G176" s="59">
        <v>208.59672546386699</v>
      </c>
      <c r="H176" s="59">
        <v>-508852623.98347998</v>
      </c>
      <c r="I176" s="59">
        <v>0</v>
      </c>
      <c r="J176" s="59">
        <v>0</v>
      </c>
      <c r="K176" s="59">
        <v>0</v>
      </c>
      <c r="L176" s="59">
        <v>417</v>
      </c>
      <c r="M176" s="59">
        <v>444</v>
      </c>
      <c r="N176" s="59">
        <v>406</v>
      </c>
      <c r="O176" s="59">
        <v>0</v>
      </c>
      <c r="P176" s="59">
        <v>0</v>
      </c>
      <c r="Q176" s="59">
        <v>0</v>
      </c>
      <c r="R176" s="59">
        <v>2</v>
      </c>
      <c r="S176" s="59">
        <v>0</v>
      </c>
      <c r="T176" s="59">
        <f t="shared" si="104"/>
        <v>1</v>
      </c>
      <c r="U176" s="59">
        <f t="shared" si="105"/>
        <v>0</v>
      </c>
      <c r="V176" s="59">
        <f t="shared" si="106"/>
        <v>0</v>
      </c>
      <c r="W176" s="59">
        <f t="shared" si="107"/>
        <v>2</v>
      </c>
      <c r="X176" s="59">
        <f t="shared" si="108"/>
        <v>0</v>
      </c>
      <c r="Y176" s="59">
        <f t="shared" si="109"/>
        <v>0</v>
      </c>
      <c r="Z176" s="59">
        <f t="shared" si="110"/>
        <v>0</v>
      </c>
      <c r="AA176" s="59">
        <f t="shared" si="111"/>
        <v>0</v>
      </c>
      <c r="AB176" s="59">
        <f t="shared" si="112"/>
        <v>0</v>
      </c>
      <c r="AC176" s="59">
        <f t="shared" si="113"/>
        <v>0</v>
      </c>
      <c r="AD176" s="166">
        <f t="shared" si="155"/>
        <v>0</v>
      </c>
      <c r="AE176" s="169">
        <f t="shared" si="114"/>
        <v>0</v>
      </c>
      <c r="AF176" s="169">
        <f t="shared" si="115"/>
        <v>0</v>
      </c>
      <c r="AG176" s="169">
        <f t="shared" si="116"/>
        <v>0</v>
      </c>
      <c r="AH176" s="169">
        <f t="shared" si="117"/>
        <v>1</v>
      </c>
      <c r="AI176" s="169">
        <f t="shared" si="118"/>
        <v>0</v>
      </c>
      <c r="AJ176" s="169">
        <f t="shared" si="119"/>
        <v>0</v>
      </c>
      <c r="AK176" s="169">
        <f t="shared" si="120"/>
        <v>0</v>
      </c>
      <c r="AL176" s="169">
        <f t="shared" si="121"/>
        <v>1</v>
      </c>
      <c r="AM176" s="169">
        <f t="shared" si="122"/>
        <v>0</v>
      </c>
      <c r="AN176" s="169">
        <f t="shared" si="123"/>
        <v>0</v>
      </c>
      <c r="AO176" s="169">
        <f t="shared" si="124"/>
        <v>1</v>
      </c>
      <c r="AP176" s="169">
        <f t="shared" si="125"/>
        <v>0</v>
      </c>
      <c r="AQ176" s="169">
        <f t="shared" si="126"/>
        <v>0</v>
      </c>
      <c r="AR176" s="169">
        <f t="shared" si="127"/>
        <v>0</v>
      </c>
      <c r="AS176" s="169">
        <f t="shared" si="128"/>
        <v>0</v>
      </c>
      <c r="AT176" s="169">
        <f t="shared" si="129"/>
        <v>0</v>
      </c>
      <c r="AU176" s="169">
        <f t="shared" si="130"/>
        <v>0</v>
      </c>
      <c r="AV176" s="169">
        <f t="shared" si="131"/>
        <v>1</v>
      </c>
      <c r="AW176" s="169">
        <f t="shared" si="132"/>
        <v>1</v>
      </c>
      <c r="AX176" s="169">
        <f t="shared" si="133"/>
        <v>0</v>
      </c>
      <c r="AY176" s="169">
        <f t="shared" si="147"/>
        <v>1</v>
      </c>
      <c r="AZ176" s="169">
        <f t="shared" si="134"/>
        <v>0</v>
      </c>
      <c r="BA176" s="169">
        <f t="shared" si="135"/>
        <v>0</v>
      </c>
      <c r="BB176" s="169">
        <f t="shared" si="136"/>
        <v>1</v>
      </c>
      <c r="BC176" s="169">
        <f t="shared" si="137"/>
        <v>1</v>
      </c>
      <c r="BD176" s="169">
        <f t="shared" si="138"/>
        <v>0</v>
      </c>
      <c r="BE176" s="169">
        <f t="shared" si="139"/>
        <v>0</v>
      </c>
      <c r="BF176" s="169">
        <f t="shared" si="140"/>
        <v>1</v>
      </c>
      <c r="BG176" s="169">
        <f t="shared" si="141"/>
        <v>0</v>
      </c>
      <c r="BH176" s="169">
        <f t="shared" si="142"/>
        <v>0</v>
      </c>
      <c r="BI176" s="169">
        <f t="shared" si="143"/>
        <v>0</v>
      </c>
      <c r="BJ176" s="169">
        <f t="shared" si="144"/>
        <v>0</v>
      </c>
      <c r="BK176" s="167">
        <f t="shared" si="145"/>
        <v>0</v>
      </c>
      <c r="BL176" s="169">
        <f t="shared" si="148"/>
        <v>0</v>
      </c>
      <c r="BM176" s="169">
        <f t="shared" si="149"/>
        <v>1</v>
      </c>
      <c r="BN176" s="169">
        <f t="shared" si="150"/>
        <v>1</v>
      </c>
      <c r="BO176" s="169">
        <f t="shared" si="151"/>
        <v>0</v>
      </c>
      <c r="BP176" s="36">
        <f t="shared" si="152"/>
        <v>0</v>
      </c>
      <c r="BQ176">
        <f t="shared" si="153"/>
        <v>0</v>
      </c>
      <c r="BR176" s="36">
        <f t="shared" si="154"/>
        <v>1</v>
      </c>
      <c r="BS176" t="e">
        <f t="shared" si="146"/>
        <v>#N/A</v>
      </c>
    </row>
    <row r="177" spans="1:71">
      <c r="A177" s="59">
        <v>57</v>
      </c>
      <c r="B177" s="59">
        <v>16281</v>
      </c>
      <c r="C177" s="160">
        <v>97399997.265625</v>
      </c>
      <c r="D177" s="59">
        <v>77804060</v>
      </c>
      <c r="E177" s="59">
        <v>86384060</v>
      </c>
      <c r="F177" s="59">
        <v>11015937.265625</v>
      </c>
      <c r="G177" s="59">
        <v>210.40000629425001</v>
      </c>
      <c r="H177" s="59">
        <v>-565234663.99026895</v>
      </c>
      <c r="I177" s="59">
        <v>415</v>
      </c>
      <c r="J177" s="59">
        <v>0</v>
      </c>
      <c r="K177" s="59">
        <v>0</v>
      </c>
      <c r="L177" s="59">
        <v>403</v>
      </c>
      <c r="M177" s="59">
        <v>0</v>
      </c>
      <c r="N177" s="59">
        <v>0</v>
      </c>
      <c r="O177" s="59">
        <v>0</v>
      </c>
      <c r="P177" s="59">
        <v>0</v>
      </c>
      <c r="Q177" s="59">
        <v>0</v>
      </c>
      <c r="R177" s="59">
        <v>1</v>
      </c>
      <c r="S177" s="59">
        <v>1</v>
      </c>
      <c r="T177" s="59">
        <f t="shared" si="104"/>
        <v>2</v>
      </c>
      <c r="U177" s="59">
        <f t="shared" si="105"/>
        <v>0</v>
      </c>
      <c r="V177" s="59">
        <f t="shared" si="106"/>
        <v>0</v>
      </c>
      <c r="W177" s="59">
        <f t="shared" si="107"/>
        <v>0</v>
      </c>
      <c r="X177" s="59">
        <f t="shared" si="108"/>
        <v>0</v>
      </c>
      <c r="Y177" s="59">
        <f t="shared" si="109"/>
        <v>0</v>
      </c>
      <c r="Z177" s="59">
        <f t="shared" si="110"/>
        <v>0</v>
      </c>
      <c r="AA177" s="59">
        <f t="shared" si="111"/>
        <v>0</v>
      </c>
      <c r="AB177" s="59">
        <f t="shared" si="112"/>
        <v>0</v>
      </c>
      <c r="AC177" s="59">
        <f t="shared" si="113"/>
        <v>0</v>
      </c>
      <c r="AD177" s="166">
        <f t="shared" si="155"/>
        <v>0</v>
      </c>
      <c r="AE177" s="169">
        <f t="shared" si="114"/>
        <v>0</v>
      </c>
      <c r="AF177" s="169">
        <f t="shared" si="115"/>
        <v>0</v>
      </c>
      <c r="AG177" s="169">
        <f t="shared" si="116"/>
        <v>0</v>
      </c>
      <c r="AH177" s="169">
        <f t="shared" si="117"/>
        <v>1</v>
      </c>
      <c r="AI177" s="169">
        <f t="shared" si="118"/>
        <v>0</v>
      </c>
      <c r="AJ177" s="169">
        <f t="shared" si="119"/>
        <v>0</v>
      </c>
      <c r="AK177" s="169">
        <f t="shared" si="120"/>
        <v>0</v>
      </c>
      <c r="AL177" s="169">
        <f t="shared" si="121"/>
        <v>1</v>
      </c>
      <c r="AM177" s="169">
        <f t="shared" si="122"/>
        <v>0</v>
      </c>
      <c r="AN177" s="169">
        <f t="shared" si="123"/>
        <v>0</v>
      </c>
      <c r="AO177" s="169">
        <f t="shared" si="124"/>
        <v>1</v>
      </c>
      <c r="AP177" s="169">
        <f t="shared" si="125"/>
        <v>0</v>
      </c>
      <c r="AQ177" s="169">
        <f t="shared" si="126"/>
        <v>0</v>
      </c>
      <c r="AR177" s="169">
        <f t="shared" si="127"/>
        <v>0</v>
      </c>
      <c r="AS177" s="169">
        <f t="shared" si="128"/>
        <v>0</v>
      </c>
      <c r="AT177" s="169">
        <f t="shared" si="129"/>
        <v>0</v>
      </c>
      <c r="AU177" s="169">
        <f t="shared" si="130"/>
        <v>0</v>
      </c>
      <c r="AV177" s="169">
        <f t="shared" si="131"/>
        <v>1</v>
      </c>
      <c r="AW177" s="169">
        <f t="shared" si="132"/>
        <v>1</v>
      </c>
      <c r="AX177" s="169">
        <f t="shared" si="133"/>
        <v>1</v>
      </c>
      <c r="AY177" s="169">
        <f t="shared" si="147"/>
        <v>0</v>
      </c>
      <c r="AZ177" s="169">
        <f t="shared" si="134"/>
        <v>0</v>
      </c>
      <c r="BA177" s="169">
        <f t="shared" si="135"/>
        <v>0</v>
      </c>
      <c r="BB177" s="169">
        <f t="shared" si="136"/>
        <v>1</v>
      </c>
      <c r="BC177" s="169">
        <f t="shared" si="137"/>
        <v>0</v>
      </c>
      <c r="BD177" s="169">
        <f t="shared" si="138"/>
        <v>1</v>
      </c>
      <c r="BE177" s="169">
        <f t="shared" si="139"/>
        <v>0</v>
      </c>
      <c r="BF177" s="169">
        <f t="shared" si="140"/>
        <v>0</v>
      </c>
      <c r="BG177" s="169">
        <f t="shared" si="141"/>
        <v>1</v>
      </c>
      <c r="BH177" s="169">
        <f t="shared" si="142"/>
        <v>1</v>
      </c>
      <c r="BI177" s="169">
        <f t="shared" si="143"/>
        <v>0</v>
      </c>
      <c r="BJ177" s="169">
        <f t="shared" si="144"/>
        <v>0</v>
      </c>
      <c r="BK177" s="167">
        <f t="shared" si="145"/>
        <v>0</v>
      </c>
      <c r="BL177" s="169">
        <f t="shared" si="148"/>
        <v>1</v>
      </c>
      <c r="BM177" s="169">
        <f t="shared" si="149"/>
        <v>0</v>
      </c>
      <c r="BN177" s="169">
        <f t="shared" si="150"/>
        <v>0</v>
      </c>
      <c r="BO177" s="169">
        <f t="shared" si="151"/>
        <v>1</v>
      </c>
      <c r="BP177" s="36">
        <f t="shared" si="152"/>
        <v>0</v>
      </c>
      <c r="BQ177">
        <f t="shared" si="153"/>
        <v>0</v>
      </c>
      <c r="BR177" s="36">
        <f t="shared" si="154"/>
        <v>2</v>
      </c>
      <c r="BS177" t="e">
        <f t="shared" si="146"/>
        <v>#N/A</v>
      </c>
    </row>
    <row r="178" spans="1:71">
      <c r="A178" s="59">
        <v>67</v>
      </c>
      <c r="B178" s="59">
        <v>19171</v>
      </c>
      <c r="C178" s="160">
        <v>14880952.7282332</v>
      </c>
      <c r="D178" s="59">
        <v>13201059</v>
      </c>
      <c r="E178" s="59">
        <v>22486774</v>
      </c>
      <c r="F178" s="59">
        <v>-7605821.2717668302</v>
      </c>
      <c r="G178" s="59">
        <v>211.640213012695</v>
      </c>
      <c r="H178" s="59">
        <v>-655048416.77509701</v>
      </c>
      <c r="I178" s="59">
        <v>0</v>
      </c>
      <c r="J178" s="59">
        <v>0</v>
      </c>
      <c r="K178" s="59">
        <v>0</v>
      </c>
      <c r="L178" s="59">
        <v>102</v>
      </c>
      <c r="M178" s="59">
        <v>408</v>
      </c>
      <c r="N178" s="59">
        <v>0</v>
      </c>
      <c r="O178" s="59">
        <v>0</v>
      </c>
      <c r="P178" s="59">
        <v>0</v>
      </c>
      <c r="Q178" s="59">
        <v>0</v>
      </c>
      <c r="R178" s="59">
        <v>2</v>
      </c>
      <c r="S178" s="59">
        <v>0</v>
      </c>
      <c r="T178" s="59">
        <f t="shared" si="104"/>
        <v>0</v>
      </c>
      <c r="U178" s="59">
        <f t="shared" si="105"/>
        <v>0</v>
      </c>
      <c r="V178" s="59">
        <f t="shared" si="106"/>
        <v>1</v>
      </c>
      <c r="W178" s="59">
        <f t="shared" si="107"/>
        <v>1</v>
      </c>
      <c r="X178" s="59">
        <f t="shared" si="108"/>
        <v>0</v>
      </c>
      <c r="Y178" s="59">
        <f t="shared" si="109"/>
        <v>0</v>
      </c>
      <c r="Z178" s="59">
        <f t="shared" si="110"/>
        <v>0</v>
      </c>
      <c r="AA178" s="59">
        <f t="shared" si="111"/>
        <v>0</v>
      </c>
      <c r="AB178" s="59">
        <f t="shared" si="112"/>
        <v>0</v>
      </c>
      <c r="AC178" s="59">
        <f t="shared" si="113"/>
        <v>0</v>
      </c>
      <c r="AD178" s="166">
        <f t="shared" si="155"/>
        <v>0</v>
      </c>
      <c r="AE178" s="169">
        <f t="shared" si="114"/>
        <v>0</v>
      </c>
      <c r="AF178" s="169">
        <f t="shared" si="115"/>
        <v>0</v>
      </c>
      <c r="AG178" s="169">
        <f t="shared" si="116"/>
        <v>0</v>
      </c>
      <c r="AH178" s="169">
        <f t="shared" si="117"/>
        <v>1</v>
      </c>
      <c r="AI178" s="169">
        <f t="shared" si="118"/>
        <v>0</v>
      </c>
      <c r="AJ178" s="169">
        <f t="shared" si="119"/>
        <v>0</v>
      </c>
      <c r="AK178" s="169">
        <f t="shared" si="120"/>
        <v>0</v>
      </c>
      <c r="AL178" s="169">
        <f t="shared" si="121"/>
        <v>1</v>
      </c>
      <c r="AM178" s="169">
        <f t="shared" si="122"/>
        <v>1</v>
      </c>
      <c r="AN178" s="169">
        <f t="shared" si="123"/>
        <v>1</v>
      </c>
      <c r="AO178" s="169">
        <f t="shared" si="124"/>
        <v>0</v>
      </c>
      <c r="AP178" s="169">
        <f t="shared" si="125"/>
        <v>0</v>
      </c>
      <c r="AQ178" s="169">
        <f t="shared" si="126"/>
        <v>1</v>
      </c>
      <c r="AR178" s="169">
        <f t="shared" si="127"/>
        <v>0</v>
      </c>
      <c r="AS178" s="169">
        <f t="shared" si="128"/>
        <v>0</v>
      </c>
      <c r="AT178" s="169">
        <f t="shared" si="129"/>
        <v>0</v>
      </c>
      <c r="AU178" s="169">
        <f t="shared" si="130"/>
        <v>0</v>
      </c>
      <c r="AV178" s="169">
        <f t="shared" si="131"/>
        <v>1</v>
      </c>
      <c r="AW178" s="169">
        <f t="shared" si="132"/>
        <v>0</v>
      </c>
      <c r="AX178" s="169">
        <f t="shared" si="133"/>
        <v>0</v>
      </c>
      <c r="AY178" s="169">
        <f t="shared" si="147"/>
        <v>0</v>
      </c>
      <c r="AZ178" s="169">
        <f t="shared" si="134"/>
        <v>0</v>
      </c>
      <c r="BA178" s="169">
        <f t="shared" si="135"/>
        <v>0</v>
      </c>
      <c r="BB178" s="169">
        <f t="shared" si="136"/>
        <v>1</v>
      </c>
      <c r="BC178" s="169">
        <f t="shared" si="137"/>
        <v>0</v>
      </c>
      <c r="BD178" s="169">
        <f t="shared" si="138"/>
        <v>1</v>
      </c>
      <c r="BE178" s="169">
        <f t="shared" si="139"/>
        <v>0</v>
      </c>
      <c r="BF178" s="169">
        <f t="shared" si="140"/>
        <v>0</v>
      </c>
      <c r="BG178" s="169">
        <f t="shared" si="141"/>
        <v>0</v>
      </c>
      <c r="BH178" s="169">
        <f t="shared" si="142"/>
        <v>0</v>
      </c>
      <c r="BI178" s="169">
        <f t="shared" si="143"/>
        <v>0</v>
      </c>
      <c r="BJ178" s="169">
        <f t="shared" si="144"/>
        <v>0</v>
      </c>
      <c r="BK178" s="167">
        <f t="shared" si="145"/>
        <v>0</v>
      </c>
      <c r="BL178" s="169">
        <f t="shared" si="148"/>
        <v>0</v>
      </c>
      <c r="BM178" s="169">
        <f t="shared" si="149"/>
        <v>1</v>
      </c>
      <c r="BN178" s="169">
        <f t="shared" si="150"/>
        <v>1</v>
      </c>
      <c r="BO178" s="169">
        <f t="shared" si="151"/>
        <v>0</v>
      </c>
      <c r="BP178" s="36">
        <f t="shared" si="152"/>
        <v>0</v>
      </c>
      <c r="BQ178">
        <f t="shared" si="153"/>
        <v>1</v>
      </c>
      <c r="BR178" s="36">
        <f t="shared" si="154"/>
        <v>0</v>
      </c>
      <c r="BS178" t="e">
        <f t="shared" si="146"/>
        <v>#N/A</v>
      </c>
    </row>
    <row r="179" spans="1:71">
      <c r="A179" s="59">
        <v>260</v>
      </c>
      <c r="B179" s="59">
        <v>161101</v>
      </c>
      <c r="C179" s="160">
        <v>4812500.1075677602</v>
      </c>
      <c r="D179" s="59">
        <v>4718750</v>
      </c>
      <c r="E179" s="59">
        <v>4718750</v>
      </c>
      <c r="F179" s="59">
        <v>93750.107567760206</v>
      </c>
      <c r="G179" s="59">
        <v>212.5</v>
      </c>
      <c r="H179" s="59">
        <v>-3895750418.92977</v>
      </c>
      <c r="I179" s="59">
        <v>0</v>
      </c>
      <c r="J179" s="59">
        <v>0</v>
      </c>
      <c r="K179" s="59">
        <v>0</v>
      </c>
      <c r="L179" s="59">
        <v>0</v>
      </c>
      <c r="M179" s="59">
        <v>0</v>
      </c>
      <c r="N179" s="59">
        <v>0</v>
      </c>
      <c r="O179" s="59">
        <v>405</v>
      </c>
      <c r="P179" s="59">
        <v>801</v>
      </c>
      <c r="Q179" s="59">
        <v>0</v>
      </c>
      <c r="R179" s="59">
        <v>1</v>
      </c>
      <c r="S179" s="59">
        <v>0</v>
      </c>
      <c r="T179" s="59">
        <f t="shared" si="104"/>
        <v>1</v>
      </c>
      <c r="U179" s="59">
        <f t="shared" si="105"/>
        <v>0</v>
      </c>
      <c r="V179" s="59">
        <f t="shared" si="106"/>
        <v>0</v>
      </c>
      <c r="W179" s="59">
        <f t="shared" si="107"/>
        <v>0</v>
      </c>
      <c r="X179" s="59">
        <f t="shared" si="108"/>
        <v>1</v>
      </c>
      <c r="Y179" s="59">
        <f t="shared" si="109"/>
        <v>0</v>
      </c>
      <c r="Z179" s="59">
        <f t="shared" si="110"/>
        <v>0</v>
      </c>
      <c r="AA179" s="59">
        <f t="shared" si="111"/>
        <v>0</v>
      </c>
      <c r="AB179" s="59">
        <f t="shared" si="112"/>
        <v>0</v>
      </c>
      <c r="AC179" s="59">
        <f t="shared" si="113"/>
        <v>0</v>
      </c>
      <c r="AD179" s="166">
        <f t="shared" si="155"/>
        <v>0</v>
      </c>
      <c r="AE179" s="169">
        <f t="shared" si="114"/>
        <v>0</v>
      </c>
      <c r="AF179" s="169">
        <f t="shared" si="115"/>
        <v>0</v>
      </c>
      <c r="AG179" s="169">
        <f t="shared" si="116"/>
        <v>0</v>
      </c>
      <c r="AH179" s="169">
        <f t="shared" si="117"/>
        <v>1</v>
      </c>
      <c r="AI179" s="169">
        <f t="shared" si="118"/>
        <v>0</v>
      </c>
      <c r="AJ179" s="169">
        <f t="shared" si="119"/>
        <v>0</v>
      </c>
      <c r="AK179" s="169">
        <f t="shared" si="120"/>
        <v>0</v>
      </c>
      <c r="AL179" s="169">
        <f t="shared" si="121"/>
        <v>1</v>
      </c>
      <c r="AM179" s="169">
        <f t="shared" si="122"/>
        <v>0</v>
      </c>
      <c r="AN179" s="169">
        <f t="shared" si="123"/>
        <v>0</v>
      </c>
      <c r="AO179" s="169">
        <f t="shared" si="124"/>
        <v>1</v>
      </c>
      <c r="AP179" s="169">
        <f t="shared" si="125"/>
        <v>0</v>
      </c>
      <c r="AQ179" s="169">
        <f t="shared" si="126"/>
        <v>0</v>
      </c>
      <c r="AR179" s="169">
        <f t="shared" si="127"/>
        <v>0</v>
      </c>
      <c r="AS179" s="169">
        <f t="shared" si="128"/>
        <v>0</v>
      </c>
      <c r="AT179" s="169">
        <f t="shared" si="129"/>
        <v>0</v>
      </c>
      <c r="AU179" s="169">
        <f t="shared" si="130"/>
        <v>0</v>
      </c>
      <c r="AV179" s="169">
        <f t="shared" si="131"/>
        <v>1</v>
      </c>
      <c r="AW179" s="169">
        <f t="shared" si="132"/>
        <v>1</v>
      </c>
      <c r="AX179" s="169">
        <f t="shared" si="133"/>
        <v>0</v>
      </c>
      <c r="AY179" s="169">
        <f t="shared" si="147"/>
        <v>1</v>
      </c>
      <c r="AZ179" s="169">
        <f t="shared" si="134"/>
        <v>0</v>
      </c>
      <c r="BA179" s="169">
        <f t="shared" si="135"/>
        <v>1</v>
      </c>
      <c r="BB179" s="169">
        <f t="shared" si="136"/>
        <v>0</v>
      </c>
      <c r="BC179" s="169">
        <f t="shared" si="137"/>
        <v>0</v>
      </c>
      <c r="BD179" s="169">
        <f t="shared" si="138"/>
        <v>1</v>
      </c>
      <c r="BE179" s="169">
        <f t="shared" si="139"/>
        <v>0</v>
      </c>
      <c r="BF179" s="169">
        <f t="shared" si="140"/>
        <v>0</v>
      </c>
      <c r="BG179" s="169">
        <f t="shared" si="141"/>
        <v>0</v>
      </c>
      <c r="BH179" s="169">
        <f t="shared" si="142"/>
        <v>0</v>
      </c>
      <c r="BI179" s="169">
        <f t="shared" si="143"/>
        <v>1</v>
      </c>
      <c r="BJ179" s="169">
        <f t="shared" si="144"/>
        <v>0</v>
      </c>
      <c r="BK179" s="167">
        <f t="shared" si="145"/>
        <v>0</v>
      </c>
      <c r="BL179" s="169">
        <f t="shared" si="148"/>
        <v>1</v>
      </c>
      <c r="BM179" s="169">
        <f t="shared" si="149"/>
        <v>0</v>
      </c>
      <c r="BN179" s="169">
        <f t="shared" si="150"/>
        <v>1</v>
      </c>
      <c r="BO179" s="169">
        <f t="shared" si="151"/>
        <v>0</v>
      </c>
      <c r="BP179" s="36">
        <f t="shared" si="152"/>
        <v>0</v>
      </c>
      <c r="BQ179">
        <f t="shared" si="153"/>
        <v>0</v>
      </c>
      <c r="BR179" s="36">
        <f t="shared" si="154"/>
        <v>1</v>
      </c>
      <c r="BS179" t="e">
        <f t="shared" si="146"/>
        <v>#N/A</v>
      </c>
    </row>
    <row r="180" spans="1:71">
      <c r="A180" s="59">
        <v>166</v>
      </c>
      <c r="B180" s="59">
        <v>121361</v>
      </c>
      <c r="C180" s="160">
        <v>48419641.362588704</v>
      </c>
      <c r="D180" s="59">
        <v>8660714</v>
      </c>
      <c r="E180" s="59">
        <v>8660714</v>
      </c>
      <c r="F180" s="59">
        <v>39758927.362588704</v>
      </c>
      <c r="G180" s="59">
        <v>214.28570556640599</v>
      </c>
      <c r="H180" s="59">
        <v>-2515872515.45367</v>
      </c>
      <c r="I180" s="59">
        <v>0</v>
      </c>
      <c r="J180" s="59">
        <v>0</v>
      </c>
      <c r="K180" s="59">
        <v>0</v>
      </c>
      <c r="L180" s="59">
        <v>101</v>
      </c>
      <c r="M180" s="59">
        <v>0</v>
      </c>
      <c r="N180" s="59">
        <v>0</v>
      </c>
      <c r="O180" s="59">
        <v>101</v>
      </c>
      <c r="P180" s="59">
        <v>0</v>
      </c>
      <c r="Q180" s="59">
        <v>0</v>
      </c>
      <c r="R180" s="59">
        <v>2</v>
      </c>
      <c r="S180" s="59">
        <v>0</v>
      </c>
      <c r="T180" s="59">
        <f t="shared" si="104"/>
        <v>0</v>
      </c>
      <c r="U180" s="59">
        <f t="shared" si="105"/>
        <v>0</v>
      </c>
      <c r="V180" s="59">
        <f t="shared" si="106"/>
        <v>0</v>
      </c>
      <c r="W180" s="59">
        <f t="shared" si="107"/>
        <v>0</v>
      </c>
      <c r="X180" s="59">
        <f t="shared" si="108"/>
        <v>0</v>
      </c>
      <c r="Y180" s="59">
        <f t="shared" si="109"/>
        <v>0</v>
      </c>
      <c r="Z180" s="59">
        <f t="shared" si="110"/>
        <v>0</v>
      </c>
      <c r="AA180" s="59">
        <f t="shared" si="111"/>
        <v>0</v>
      </c>
      <c r="AB180" s="59">
        <f t="shared" si="112"/>
        <v>0</v>
      </c>
      <c r="AC180" s="59">
        <f t="shared" si="113"/>
        <v>0</v>
      </c>
      <c r="AD180" s="166">
        <f t="shared" si="155"/>
        <v>2</v>
      </c>
      <c r="AE180" s="169">
        <f t="shared" si="114"/>
        <v>0</v>
      </c>
      <c r="AF180" s="169">
        <f t="shared" si="115"/>
        <v>1</v>
      </c>
      <c r="AG180" s="169">
        <f t="shared" si="116"/>
        <v>0</v>
      </c>
      <c r="AH180" s="169">
        <f t="shared" si="117"/>
        <v>1</v>
      </c>
      <c r="AI180" s="169">
        <f t="shared" si="118"/>
        <v>0</v>
      </c>
      <c r="AJ180" s="169">
        <f t="shared" si="119"/>
        <v>0</v>
      </c>
      <c r="AK180" s="169">
        <f t="shared" si="120"/>
        <v>0</v>
      </c>
      <c r="AL180" s="169">
        <f t="shared" si="121"/>
        <v>1</v>
      </c>
      <c r="AM180" s="169">
        <f t="shared" si="122"/>
        <v>0</v>
      </c>
      <c r="AN180" s="169">
        <f t="shared" si="123"/>
        <v>0</v>
      </c>
      <c r="AO180" s="169">
        <f t="shared" si="124"/>
        <v>1</v>
      </c>
      <c r="AP180" s="169">
        <f t="shared" si="125"/>
        <v>0</v>
      </c>
      <c r="AQ180" s="169">
        <f t="shared" si="126"/>
        <v>0</v>
      </c>
      <c r="AR180" s="169">
        <f t="shared" si="127"/>
        <v>0</v>
      </c>
      <c r="AS180" s="169">
        <f t="shared" si="128"/>
        <v>0</v>
      </c>
      <c r="AT180" s="169">
        <f t="shared" si="129"/>
        <v>0</v>
      </c>
      <c r="AU180" s="169">
        <f t="shared" si="130"/>
        <v>0</v>
      </c>
      <c r="AV180" s="169">
        <f t="shared" si="131"/>
        <v>1</v>
      </c>
      <c r="AW180" s="169">
        <f t="shared" si="132"/>
        <v>0</v>
      </c>
      <c r="AX180" s="169">
        <f t="shared" si="133"/>
        <v>0</v>
      </c>
      <c r="AY180" s="169">
        <f t="shared" si="147"/>
        <v>0</v>
      </c>
      <c r="AZ180" s="169">
        <f t="shared" si="134"/>
        <v>0</v>
      </c>
      <c r="BA180" s="169">
        <f t="shared" si="135"/>
        <v>0</v>
      </c>
      <c r="BB180" s="169">
        <f t="shared" si="136"/>
        <v>1</v>
      </c>
      <c r="BC180" s="169">
        <f t="shared" si="137"/>
        <v>0</v>
      </c>
      <c r="BD180" s="169">
        <f t="shared" si="138"/>
        <v>1</v>
      </c>
      <c r="BE180" s="169">
        <f t="shared" si="139"/>
        <v>0</v>
      </c>
      <c r="BF180" s="169">
        <f t="shared" si="140"/>
        <v>0</v>
      </c>
      <c r="BG180" s="169">
        <f t="shared" si="141"/>
        <v>0</v>
      </c>
      <c r="BH180" s="169">
        <f t="shared" si="142"/>
        <v>0</v>
      </c>
      <c r="BI180" s="169">
        <f t="shared" si="143"/>
        <v>0</v>
      </c>
      <c r="BJ180" s="169">
        <f t="shared" si="144"/>
        <v>0</v>
      </c>
      <c r="BK180" s="167">
        <f t="shared" si="145"/>
        <v>0</v>
      </c>
      <c r="BL180" s="169">
        <f t="shared" si="148"/>
        <v>0</v>
      </c>
      <c r="BM180" s="169">
        <f t="shared" si="149"/>
        <v>1</v>
      </c>
      <c r="BN180" s="169">
        <f t="shared" si="150"/>
        <v>1</v>
      </c>
      <c r="BO180" s="169">
        <f t="shared" si="151"/>
        <v>0</v>
      </c>
      <c r="BP180" s="36">
        <f t="shared" si="152"/>
        <v>1</v>
      </c>
      <c r="BQ180">
        <f t="shared" si="153"/>
        <v>0</v>
      </c>
      <c r="BR180" s="36">
        <f t="shared" si="154"/>
        <v>0</v>
      </c>
      <c r="BS180" t="e">
        <f t="shared" si="146"/>
        <v>#N/A</v>
      </c>
    </row>
    <row r="181" spans="1:71">
      <c r="A181" s="59">
        <v>281</v>
      </c>
      <c r="B181" s="59">
        <v>162421</v>
      </c>
      <c r="C181" s="160">
        <v>74821429.124808997</v>
      </c>
      <c r="D181" s="59">
        <v>38307589</v>
      </c>
      <c r="E181" s="59">
        <v>38307589</v>
      </c>
      <c r="F181" s="59">
        <v>36513840.124808997</v>
      </c>
      <c r="G181" s="59">
        <v>214.285709381104</v>
      </c>
      <c r="H181" s="59">
        <v>-4081494617.4333501</v>
      </c>
      <c r="I181" s="59">
        <v>403</v>
      </c>
      <c r="J181" s="59">
        <v>0</v>
      </c>
      <c r="K181" s="59">
        <v>0</v>
      </c>
      <c r="L181" s="59">
        <v>415</v>
      </c>
      <c r="M181" s="59">
        <v>0</v>
      </c>
      <c r="N181" s="59">
        <v>0</v>
      </c>
      <c r="O181" s="59">
        <v>0</v>
      </c>
      <c r="P181" s="59">
        <v>0</v>
      </c>
      <c r="Q181" s="59">
        <v>0</v>
      </c>
      <c r="R181" s="59">
        <v>2</v>
      </c>
      <c r="S181" s="59">
        <v>1</v>
      </c>
      <c r="T181" s="59">
        <f t="shared" si="104"/>
        <v>2</v>
      </c>
      <c r="U181" s="59">
        <f t="shared" si="105"/>
        <v>0</v>
      </c>
      <c r="V181" s="59">
        <f t="shared" si="106"/>
        <v>0</v>
      </c>
      <c r="W181" s="59">
        <f t="shared" si="107"/>
        <v>0</v>
      </c>
      <c r="X181" s="59">
        <f t="shared" si="108"/>
        <v>0</v>
      </c>
      <c r="Y181" s="59">
        <f t="shared" si="109"/>
        <v>0</v>
      </c>
      <c r="Z181" s="59">
        <f t="shared" si="110"/>
        <v>0</v>
      </c>
      <c r="AA181" s="59">
        <f t="shared" si="111"/>
        <v>0</v>
      </c>
      <c r="AB181" s="59">
        <f t="shared" si="112"/>
        <v>0</v>
      </c>
      <c r="AC181" s="59">
        <f t="shared" si="113"/>
        <v>0</v>
      </c>
      <c r="AD181" s="166">
        <f t="shared" si="155"/>
        <v>0</v>
      </c>
      <c r="AE181" s="169">
        <f t="shared" si="114"/>
        <v>0</v>
      </c>
      <c r="AF181" s="169">
        <f t="shared" si="115"/>
        <v>0</v>
      </c>
      <c r="AG181" s="169">
        <f t="shared" si="116"/>
        <v>0</v>
      </c>
      <c r="AH181" s="169">
        <f t="shared" si="117"/>
        <v>1</v>
      </c>
      <c r="AI181" s="169">
        <f t="shared" si="118"/>
        <v>0</v>
      </c>
      <c r="AJ181" s="169">
        <f t="shared" si="119"/>
        <v>0</v>
      </c>
      <c r="AK181" s="169">
        <f t="shared" si="120"/>
        <v>0</v>
      </c>
      <c r="AL181" s="169">
        <f t="shared" si="121"/>
        <v>1</v>
      </c>
      <c r="AM181" s="169">
        <f t="shared" si="122"/>
        <v>0</v>
      </c>
      <c r="AN181" s="169">
        <f t="shared" si="123"/>
        <v>0</v>
      </c>
      <c r="AO181" s="169">
        <f t="shared" si="124"/>
        <v>1</v>
      </c>
      <c r="AP181" s="169">
        <f t="shared" si="125"/>
        <v>0</v>
      </c>
      <c r="AQ181" s="169">
        <f t="shared" si="126"/>
        <v>0</v>
      </c>
      <c r="AR181" s="169">
        <f t="shared" si="127"/>
        <v>0</v>
      </c>
      <c r="AS181" s="169">
        <f t="shared" si="128"/>
        <v>0</v>
      </c>
      <c r="AT181" s="169">
        <f t="shared" si="129"/>
        <v>0</v>
      </c>
      <c r="AU181" s="169">
        <f t="shared" si="130"/>
        <v>0</v>
      </c>
      <c r="AV181" s="169">
        <f t="shared" si="131"/>
        <v>1</v>
      </c>
      <c r="AW181" s="169">
        <f t="shared" si="132"/>
        <v>1</v>
      </c>
      <c r="AX181" s="169">
        <f t="shared" si="133"/>
        <v>1</v>
      </c>
      <c r="AY181" s="169">
        <f t="shared" si="147"/>
        <v>0</v>
      </c>
      <c r="AZ181" s="169">
        <f t="shared" si="134"/>
        <v>0</v>
      </c>
      <c r="BA181" s="169">
        <f t="shared" si="135"/>
        <v>0</v>
      </c>
      <c r="BB181" s="169">
        <f t="shared" si="136"/>
        <v>1</v>
      </c>
      <c r="BC181" s="169">
        <f t="shared" si="137"/>
        <v>0</v>
      </c>
      <c r="BD181" s="169">
        <f t="shared" si="138"/>
        <v>1</v>
      </c>
      <c r="BE181" s="169">
        <f t="shared" si="139"/>
        <v>0</v>
      </c>
      <c r="BF181" s="169">
        <f t="shared" si="140"/>
        <v>0</v>
      </c>
      <c r="BG181" s="169">
        <f t="shared" si="141"/>
        <v>1</v>
      </c>
      <c r="BH181" s="169">
        <f t="shared" si="142"/>
        <v>1</v>
      </c>
      <c r="BI181" s="169">
        <f t="shared" si="143"/>
        <v>0</v>
      </c>
      <c r="BJ181" s="169">
        <f t="shared" si="144"/>
        <v>0</v>
      </c>
      <c r="BK181" s="167">
        <f t="shared" si="145"/>
        <v>0</v>
      </c>
      <c r="BL181" s="169">
        <f t="shared" si="148"/>
        <v>0</v>
      </c>
      <c r="BM181" s="169">
        <f t="shared" si="149"/>
        <v>1</v>
      </c>
      <c r="BN181" s="169">
        <f t="shared" si="150"/>
        <v>0</v>
      </c>
      <c r="BO181" s="169">
        <f t="shared" si="151"/>
        <v>1</v>
      </c>
      <c r="BP181" s="36">
        <f t="shared" si="152"/>
        <v>0</v>
      </c>
      <c r="BQ181">
        <f t="shared" si="153"/>
        <v>0</v>
      </c>
      <c r="BR181" s="36">
        <f t="shared" si="154"/>
        <v>2</v>
      </c>
      <c r="BS181" t="e">
        <f t="shared" si="146"/>
        <v>#N/A</v>
      </c>
    </row>
    <row r="182" spans="1:71">
      <c r="A182" s="59">
        <v>356</v>
      </c>
      <c r="B182" s="59">
        <v>212172</v>
      </c>
      <c r="C182" s="160">
        <v>24857142.7513142</v>
      </c>
      <c r="D182" s="59">
        <v>5392857.25</v>
      </c>
      <c r="E182" s="59">
        <v>8035714.5</v>
      </c>
      <c r="F182" s="59">
        <v>16821428.2513142</v>
      </c>
      <c r="G182" s="59">
        <v>214.285720825195</v>
      </c>
      <c r="H182" s="59">
        <v>-5064581072.2469797</v>
      </c>
      <c r="I182" s="59">
        <v>0</v>
      </c>
      <c r="J182" s="59">
        <v>0</v>
      </c>
      <c r="K182" s="59">
        <v>0</v>
      </c>
      <c r="L182" s="59">
        <v>101</v>
      </c>
      <c r="M182" s="59">
        <v>0</v>
      </c>
      <c r="N182" s="59">
        <v>0</v>
      </c>
      <c r="O182" s="59">
        <v>0</v>
      </c>
      <c r="P182" s="59">
        <v>0</v>
      </c>
      <c r="Q182" s="59">
        <v>0</v>
      </c>
      <c r="R182" s="59">
        <v>2</v>
      </c>
      <c r="S182" s="59">
        <v>1</v>
      </c>
      <c r="T182" s="59">
        <f t="shared" si="104"/>
        <v>0</v>
      </c>
      <c r="U182" s="59">
        <f t="shared" si="105"/>
        <v>0</v>
      </c>
      <c r="V182" s="59">
        <f t="shared" si="106"/>
        <v>0</v>
      </c>
      <c r="W182" s="59">
        <f t="shared" si="107"/>
        <v>0</v>
      </c>
      <c r="X182" s="59">
        <f t="shared" si="108"/>
        <v>0</v>
      </c>
      <c r="Y182" s="59">
        <f t="shared" si="109"/>
        <v>0</v>
      </c>
      <c r="Z182" s="59">
        <f t="shared" si="110"/>
        <v>0</v>
      </c>
      <c r="AA182" s="59">
        <f t="shared" si="111"/>
        <v>0</v>
      </c>
      <c r="AB182" s="59">
        <f t="shared" si="112"/>
        <v>0</v>
      </c>
      <c r="AC182" s="59">
        <f t="shared" si="113"/>
        <v>0</v>
      </c>
      <c r="AD182" s="166">
        <f t="shared" si="155"/>
        <v>1</v>
      </c>
      <c r="AE182" s="169">
        <f t="shared" si="114"/>
        <v>1</v>
      </c>
      <c r="AF182" s="169">
        <f t="shared" si="115"/>
        <v>0</v>
      </c>
      <c r="AG182" s="169">
        <f t="shared" si="116"/>
        <v>0</v>
      </c>
      <c r="AH182" s="169">
        <f t="shared" si="117"/>
        <v>1</v>
      </c>
      <c r="AI182" s="169">
        <f t="shared" si="118"/>
        <v>0</v>
      </c>
      <c r="AJ182" s="169">
        <f t="shared" si="119"/>
        <v>0</v>
      </c>
      <c r="AK182" s="169">
        <f t="shared" si="120"/>
        <v>0</v>
      </c>
      <c r="AL182" s="169">
        <f t="shared" si="121"/>
        <v>1</v>
      </c>
      <c r="AM182" s="169">
        <f t="shared" si="122"/>
        <v>0</v>
      </c>
      <c r="AN182" s="169">
        <f t="shared" si="123"/>
        <v>0</v>
      </c>
      <c r="AO182" s="169">
        <f t="shared" si="124"/>
        <v>1</v>
      </c>
      <c r="AP182" s="169">
        <f t="shared" si="125"/>
        <v>0</v>
      </c>
      <c r="AQ182" s="169">
        <f t="shared" si="126"/>
        <v>0</v>
      </c>
      <c r="AR182" s="169">
        <f t="shared" si="127"/>
        <v>0</v>
      </c>
      <c r="AS182" s="169">
        <f t="shared" si="128"/>
        <v>0</v>
      </c>
      <c r="AT182" s="169">
        <f t="shared" si="129"/>
        <v>0</v>
      </c>
      <c r="AU182" s="169">
        <f t="shared" si="130"/>
        <v>0</v>
      </c>
      <c r="AV182" s="169">
        <f t="shared" si="131"/>
        <v>1</v>
      </c>
      <c r="AW182" s="169">
        <f t="shared" si="132"/>
        <v>0</v>
      </c>
      <c r="AX182" s="169">
        <f t="shared" si="133"/>
        <v>0</v>
      </c>
      <c r="AY182" s="169">
        <f t="shared" si="147"/>
        <v>0</v>
      </c>
      <c r="AZ182" s="169">
        <f t="shared" si="134"/>
        <v>0</v>
      </c>
      <c r="BA182" s="169">
        <f t="shared" si="135"/>
        <v>0</v>
      </c>
      <c r="BB182" s="169">
        <f t="shared" si="136"/>
        <v>1</v>
      </c>
      <c r="BC182" s="169">
        <f t="shared" si="137"/>
        <v>0</v>
      </c>
      <c r="BD182" s="169">
        <f t="shared" si="138"/>
        <v>1</v>
      </c>
      <c r="BE182" s="169">
        <f t="shared" si="139"/>
        <v>0</v>
      </c>
      <c r="BF182" s="169">
        <f t="shared" si="140"/>
        <v>0</v>
      </c>
      <c r="BG182" s="169">
        <f t="shared" si="141"/>
        <v>0</v>
      </c>
      <c r="BH182" s="169">
        <f t="shared" si="142"/>
        <v>0</v>
      </c>
      <c r="BI182" s="169">
        <f t="shared" si="143"/>
        <v>0</v>
      </c>
      <c r="BJ182" s="169">
        <f t="shared" si="144"/>
        <v>0</v>
      </c>
      <c r="BK182" s="167">
        <f t="shared" si="145"/>
        <v>0</v>
      </c>
      <c r="BL182" s="169">
        <f t="shared" si="148"/>
        <v>0</v>
      </c>
      <c r="BM182" s="169">
        <f t="shared" si="149"/>
        <v>1</v>
      </c>
      <c r="BN182" s="169">
        <f t="shared" si="150"/>
        <v>0</v>
      </c>
      <c r="BO182" s="169">
        <f t="shared" si="151"/>
        <v>1</v>
      </c>
      <c r="BP182" s="36">
        <f t="shared" si="152"/>
        <v>1</v>
      </c>
      <c r="BQ182">
        <f t="shared" si="153"/>
        <v>0</v>
      </c>
      <c r="BR182" s="36">
        <f t="shared" si="154"/>
        <v>0</v>
      </c>
      <c r="BS182" t="e">
        <f t="shared" si="146"/>
        <v>#N/A</v>
      </c>
    </row>
    <row r="183" spans="1:71">
      <c r="A183" s="59">
        <v>96</v>
      </c>
      <c r="B183" s="59">
        <v>23122</v>
      </c>
      <c r="C183" s="160">
        <v>19890110.293976199</v>
      </c>
      <c r="D183" s="59">
        <v>33412088.5</v>
      </c>
      <c r="E183" s="59">
        <v>33412088.5</v>
      </c>
      <c r="F183" s="59">
        <v>-13521978.206023799</v>
      </c>
      <c r="G183" s="59">
        <v>219.780223846436</v>
      </c>
      <c r="H183" s="59">
        <v>-1662641763.80335</v>
      </c>
      <c r="I183" s="59">
        <v>402</v>
      </c>
      <c r="J183" s="59">
        <v>0</v>
      </c>
      <c r="K183" s="59">
        <v>0</v>
      </c>
      <c r="L183" s="59">
        <v>402</v>
      </c>
      <c r="M183" s="59">
        <v>0</v>
      </c>
      <c r="N183" s="59">
        <v>0</v>
      </c>
      <c r="O183" s="59">
        <v>0</v>
      </c>
      <c r="P183" s="59">
        <v>0</v>
      </c>
      <c r="Q183" s="59">
        <v>0</v>
      </c>
      <c r="R183" s="59">
        <v>2</v>
      </c>
      <c r="S183" s="59">
        <v>0</v>
      </c>
      <c r="T183" s="59">
        <f t="shared" si="104"/>
        <v>2</v>
      </c>
      <c r="U183" s="59">
        <f t="shared" si="105"/>
        <v>0</v>
      </c>
      <c r="V183" s="59">
        <f t="shared" si="106"/>
        <v>0</v>
      </c>
      <c r="W183" s="59">
        <f t="shared" si="107"/>
        <v>0</v>
      </c>
      <c r="X183" s="59">
        <f t="shared" si="108"/>
        <v>0</v>
      </c>
      <c r="Y183" s="59">
        <f t="shared" si="109"/>
        <v>0</v>
      </c>
      <c r="Z183" s="59">
        <f t="shared" si="110"/>
        <v>0</v>
      </c>
      <c r="AA183" s="59">
        <f t="shared" si="111"/>
        <v>0</v>
      </c>
      <c r="AB183" s="59">
        <f t="shared" si="112"/>
        <v>0</v>
      </c>
      <c r="AC183" s="59">
        <f t="shared" si="113"/>
        <v>0</v>
      </c>
      <c r="AD183" s="166">
        <f t="shared" si="155"/>
        <v>0</v>
      </c>
      <c r="AE183" s="169">
        <f t="shared" si="114"/>
        <v>0</v>
      </c>
      <c r="AF183" s="169">
        <f t="shared" si="115"/>
        <v>0</v>
      </c>
      <c r="AG183" s="169">
        <f t="shared" si="116"/>
        <v>0</v>
      </c>
      <c r="AH183" s="169">
        <f t="shared" si="117"/>
        <v>1</v>
      </c>
      <c r="AI183" s="169">
        <f t="shared" si="118"/>
        <v>0</v>
      </c>
      <c r="AJ183" s="169">
        <f t="shared" si="119"/>
        <v>0</v>
      </c>
      <c r="AK183" s="169">
        <f t="shared" si="120"/>
        <v>0</v>
      </c>
      <c r="AL183" s="169">
        <f t="shared" si="121"/>
        <v>1</v>
      </c>
      <c r="AM183" s="169">
        <f t="shared" si="122"/>
        <v>0</v>
      </c>
      <c r="AN183" s="169">
        <f t="shared" si="123"/>
        <v>0</v>
      </c>
      <c r="AO183" s="169">
        <f t="shared" si="124"/>
        <v>1</v>
      </c>
      <c r="AP183" s="169">
        <f t="shared" si="125"/>
        <v>0</v>
      </c>
      <c r="AQ183" s="169">
        <f t="shared" si="126"/>
        <v>0</v>
      </c>
      <c r="AR183" s="169">
        <f t="shared" si="127"/>
        <v>0</v>
      </c>
      <c r="AS183" s="169">
        <f t="shared" si="128"/>
        <v>0</v>
      </c>
      <c r="AT183" s="169">
        <f t="shared" si="129"/>
        <v>0</v>
      </c>
      <c r="AU183" s="169">
        <f t="shared" si="130"/>
        <v>0</v>
      </c>
      <c r="AV183" s="169">
        <f t="shared" si="131"/>
        <v>1</v>
      </c>
      <c r="AW183" s="169">
        <f t="shared" si="132"/>
        <v>1</v>
      </c>
      <c r="AX183" s="169">
        <f t="shared" si="133"/>
        <v>1</v>
      </c>
      <c r="AY183" s="169">
        <f t="shared" si="147"/>
        <v>0</v>
      </c>
      <c r="AZ183" s="169">
        <f t="shared" si="134"/>
        <v>0</v>
      </c>
      <c r="BA183" s="169">
        <f t="shared" si="135"/>
        <v>0</v>
      </c>
      <c r="BB183" s="169">
        <f t="shared" si="136"/>
        <v>1</v>
      </c>
      <c r="BC183" s="169">
        <f t="shared" si="137"/>
        <v>0</v>
      </c>
      <c r="BD183" s="169">
        <f t="shared" si="138"/>
        <v>1</v>
      </c>
      <c r="BE183" s="169">
        <f t="shared" si="139"/>
        <v>0</v>
      </c>
      <c r="BF183" s="169">
        <f t="shared" si="140"/>
        <v>0</v>
      </c>
      <c r="BG183" s="169">
        <f t="shared" si="141"/>
        <v>0</v>
      </c>
      <c r="BH183" s="169">
        <f t="shared" si="142"/>
        <v>0</v>
      </c>
      <c r="BI183" s="169">
        <f t="shared" si="143"/>
        <v>0</v>
      </c>
      <c r="BJ183" s="169">
        <f t="shared" si="144"/>
        <v>0</v>
      </c>
      <c r="BK183" s="167">
        <f t="shared" si="145"/>
        <v>1</v>
      </c>
      <c r="BL183" s="169">
        <f t="shared" si="148"/>
        <v>0</v>
      </c>
      <c r="BM183" s="169">
        <f t="shared" si="149"/>
        <v>1</v>
      </c>
      <c r="BN183" s="169">
        <f t="shared" si="150"/>
        <v>1</v>
      </c>
      <c r="BO183" s="169">
        <f t="shared" si="151"/>
        <v>0</v>
      </c>
      <c r="BP183" s="36">
        <f t="shared" si="152"/>
        <v>0</v>
      </c>
      <c r="BQ183">
        <f t="shared" si="153"/>
        <v>0</v>
      </c>
      <c r="BR183" s="36">
        <f t="shared" si="154"/>
        <v>1</v>
      </c>
      <c r="BS183" t="e">
        <f t="shared" si="146"/>
        <v>#N/A</v>
      </c>
    </row>
    <row r="184" spans="1:71">
      <c r="A184" s="59">
        <v>275</v>
      </c>
      <c r="B184" s="59">
        <v>162151</v>
      </c>
      <c r="C184" s="160">
        <v>90189871.09375</v>
      </c>
      <c r="D184" s="59">
        <v>125015500</v>
      </c>
      <c r="E184" s="59">
        <v>130735500</v>
      </c>
      <c r="F184" s="59">
        <v>-40545628.90625</v>
      </c>
      <c r="G184" s="59">
        <v>222</v>
      </c>
      <c r="H184" s="59">
        <v>-4142096943.9015398</v>
      </c>
      <c r="I184" s="59">
        <v>415</v>
      </c>
      <c r="J184" s="59">
        <v>0</v>
      </c>
      <c r="K184" s="59">
        <v>0</v>
      </c>
      <c r="L184" s="59">
        <v>412</v>
      </c>
      <c r="M184" s="59">
        <v>405</v>
      </c>
      <c r="N184" s="59">
        <v>403</v>
      </c>
      <c r="O184" s="59">
        <v>0</v>
      </c>
      <c r="P184" s="59">
        <v>0</v>
      </c>
      <c r="Q184" s="59">
        <v>0</v>
      </c>
      <c r="R184" s="59">
        <v>2</v>
      </c>
      <c r="S184" s="59">
        <v>0</v>
      </c>
      <c r="T184" s="59">
        <f t="shared" si="104"/>
        <v>2</v>
      </c>
      <c r="U184" s="59">
        <f t="shared" si="105"/>
        <v>0</v>
      </c>
      <c r="V184" s="59">
        <f t="shared" si="106"/>
        <v>0</v>
      </c>
      <c r="W184" s="59">
        <f t="shared" si="107"/>
        <v>2</v>
      </c>
      <c r="X184" s="59">
        <f t="shared" si="108"/>
        <v>0</v>
      </c>
      <c r="Y184" s="59">
        <f t="shared" si="109"/>
        <v>0</v>
      </c>
      <c r="Z184" s="59">
        <f t="shared" si="110"/>
        <v>0</v>
      </c>
      <c r="AA184" s="59">
        <f t="shared" si="111"/>
        <v>0</v>
      </c>
      <c r="AB184" s="59">
        <f t="shared" si="112"/>
        <v>0</v>
      </c>
      <c r="AC184" s="59">
        <f t="shared" si="113"/>
        <v>0</v>
      </c>
      <c r="AD184" s="166">
        <f t="shared" si="155"/>
        <v>0</v>
      </c>
      <c r="AE184" s="169">
        <f t="shared" si="114"/>
        <v>0</v>
      </c>
      <c r="AF184" s="169">
        <f t="shared" si="115"/>
        <v>0</v>
      </c>
      <c r="AG184" s="169">
        <f t="shared" si="116"/>
        <v>0</v>
      </c>
      <c r="AH184" s="169">
        <f t="shared" si="117"/>
        <v>1</v>
      </c>
      <c r="AI184" s="169">
        <f t="shared" si="118"/>
        <v>0</v>
      </c>
      <c r="AJ184" s="169">
        <f t="shared" si="119"/>
        <v>0</v>
      </c>
      <c r="AK184" s="169">
        <f t="shared" si="120"/>
        <v>0</v>
      </c>
      <c r="AL184" s="169">
        <f t="shared" si="121"/>
        <v>1</v>
      </c>
      <c r="AM184" s="169">
        <f t="shared" si="122"/>
        <v>0</v>
      </c>
      <c r="AN184" s="169">
        <f t="shared" si="123"/>
        <v>0</v>
      </c>
      <c r="AO184" s="169">
        <f t="shared" si="124"/>
        <v>1</v>
      </c>
      <c r="AP184" s="169">
        <f t="shared" si="125"/>
        <v>0</v>
      </c>
      <c r="AQ184" s="169">
        <f t="shared" si="126"/>
        <v>0</v>
      </c>
      <c r="AR184" s="169">
        <f t="shared" si="127"/>
        <v>0</v>
      </c>
      <c r="AS184" s="169">
        <f t="shared" si="128"/>
        <v>0</v>
      </c>
      <c r="AT184" s="169">
        <f t="shared" si="129"/>
        <v>0</v>
      </c>
      <c r="AU184" s="169">
        <f t="shared" si="130"/>
        <v>0</v>
      </c>
      <c r="AV184" s="169">
        <f t="shared" si="131"/>
        <v>1</v>
      </c>
      <c r="AW184" s="169">
        <f t="shared" si="132"/>
        <v>1</v>
      </c>
      <c r="AX184" s="169">
        <f t="shared" si="133"/>
        <v>1</v>
      </c>
      <c r="AY184" s="169">
        <f t="shared" si="147"/>
        <v>0</v>
      </c>
      <c r="AZ184" s="169">
        <f t="shared" si="134"/>
        <v>0</v>
      </c>
      <c r="BA184" s="169">
        <f t="shared" si="135"/>
        <v>0</v>
      </c>
      <c r="BB184" s="169">
        <f t="shared" si="136"/>
        <v>1</v>
      </c>
      <c r="BC184" s="169">
        <f t="shared" si="137"/>
        <v>1</v>
      </c>
      <c r="BD184" s="169">
        <f t="shared" si="138"/>
        <v>0</v>
      </c>
      <c r="BE184" s="169">
        <f t="shared" si="139"/>
        <v>0</v>
      </c>
      <c r="BF184" s="169">
        <f t="shared" si="140"/>
        <v>0</v>
      </c>
      <c r="BG184" s="169">
        <f t="shared" si="141"/>
        <v>0</v>
      </c>
      <c r="BH184" s="169">
        <f t="shared" si="142"/>
        <v>1</v>
      </c>
      <c r="BI184" s="169">
        <f t="shared" si="143"/>
        <v>0</v>
      </c>
      <c r="BJ184" s="169">
        <f t="shared" si="144"/>
        <v>1</v>
      </c>
      <c r="BK184" s="167">
        <f t="shared" si="145"/>
        <v>0</v>
      </c>
      <c r="BL184" s="169">
        <f t="shared" si="148"/>
        <v>0</v>
      </c>
      <c r="BM184" s="169">
        <f t="shared" si="149"/>
        <v>1</v>
      </c>
      <c r="BN184" s="169">
        <f t="shared" si="150"/>
        <v>1</v>
      </c>
      <c r="BO184" s="169">
        <f t="shared" si="151"/>
        <v>0</v>
      </c>
      <c r="BP184" s="36">
        <f t="shared" si="152"/>
        <v>0</v>
      </c>
      <c r="BQ184">
        <f t="shared" si="153"/>
        <v>0</v>
      </c>
      <c r="BR184" s="36">
        <f t="shared" si="154"/>
        <v>2</v>
      </c>
      <c r="BS184" t="e">
        <f t="shared" si="146"/>
        <v>#N/A</v>
      </c>
    </row>
    <row r="185" spans="1:71">
      <c r="A185" s="59">
        <v>290</v>
      </c>
      <c r="B185" s="59">
        <v>162981</v>
      </c>
      <c r="C185" s="160">
        <v>101666662.62679601</v>
      </c>
      <c r="D185" s="59">
        <v>38083332</v>
      </c>
      <c r="E185" s="59">
        <v>38083332</v>
      </c>
      <c r="F185" s="59">
        <v>63583330.626796499</v>
      </c>
      <c r="G185" s="59">
        <v>222.22221374511699</v>
      </c>
      <c r="H185" s="59">
        <v>-4120341354.4913998</v>
      </c>
      <c r="I185" s="59">
        <v>0</v>
      </c>
      <c r="J185" s="59">
        <v>0</v>
      </c>
      <c r="K185" s="59">
        <v>0</v>
      </c>
      <c r="L185" s="59">
        <v>415</v>
      </c>
      <c r="M185" s="59">
        <v>412</v>
      </c>
      <c r="N185" s="59">
        <v>801</v>
      </c>
      <c r="O185" s="59">
        <v>0</v>
      </c>
      <c r="P185" s="59">
        <v>0</v>
      </c>
      <c r="Q185" s="59">
        <v>0</v>
      </c>
      <c r="R185" s="59">
        <v>2</v>
      </c>
      <c r="S185" s="59">
        <v>1</v>
      </c>
      <c r="T185" s="59">
        <f t="shared" si="104"/>
        <v>1</v>
      </c>
      <c r="U185" s="59">
        <f t="shared" si="105"/>
        <v>0</v>
      </c>
      <c r="V185" s="59">
        <f t="shared" si="106"/>
        <v>0</v>
      </c>
      <c r="W185" s="59">
        <f t="shared" si="107"/>
        <v>1</v>
      </c>
      <c r="X185" s="59">
        <f t="shared" si="108"/>
        <v>1</v>
      </c>
      <c r="Y185" s="59">
        <f t="shared" si="109"/>
        <v>0</v>
      </c>
      <c r="Z185" s="59">
        <f t="shared" si="110"/>
        <v>0</v>
      </c>
      <c r="AA185" s="59">
        <f t="shared" si="111"/>
        <v>0</v>
      </c>
      <c r="AB185" s="59">
        <f t="shared" si="112"/>
        <v>0</v>
      </c>
      <c r="AC185" s="59">
        <f t="shared" si="113"/>
        <v>0</v>
      </c>
      <c r="AD185" s="166">
        <f t="shared" si="155"/>
        <v>0</v>
      </c>
      <c r="AE185" s="169">
        <f t="shared" si="114"/>
        <v>0</v>
      </c>
      <c r="AF185" s="169">
        <f t="shared" si="115"/>
        <v>0</v>
      </c>
      <c r="AG185" s="169">
        <f t="shared" si="116"/>
        <v>0</v>
      </c>
      <c r="AH185" s="169">
        <f t="shared" si="117"/>
        <v>1</v>
      </c>
      <c r="AI185" s="169">
        <f t="shared" si="118"/>
        <v>0</v>
      </c>
      <c r="AJ185" s="169">
        <f t="shared" si="119"/>
        <v>0</v>
      </c>
      <c r="AK185" s="169">
        <f t="shared" si="120"/>
        <v>0</v>
      </c>
      <c r="AL185" s="169">
        <f t="shared" si="121"/>
        <v>1</v>
      </c>
      <c r="AM185" s="169">
        <f t="shared" si="122"/>
        <v>0</v>
      </c>
      <c r="AN185" s="169">
        <f t="shared" si="123"/>
        <v>0</v>
      </c>
      <c r="AO185" s="169">
        <f t="shared" si="124"/>
        <v>1</v>
      </c>
      <c r="AP185" s="169">
        <f t="shared" si="125"/>
        <v>0</v>
      </c>
      <c r="AQ185" s="169">
        <f t="shared" si="126"/>
        <v>0</v>
      </c>
      <c r="AR185" s="169">
        <f t="shared" si="127"/>
        <v>0</v>
      </c>
      <c r="AS185" s="169">
        <f t="shared" si="128"/>
        <v>0</v>
      </c>
      <c r="AT185" s="169">
        <f t="shared" si="129"/>
        <v>0</v>
      </c>
      <c r="AU185" s="169">
        <f t="shared" si="130"/>
        <v>0</v>
      </c>
      <c r="AV185" s="169">
        <f t="shared" si="131"/>
        <v>1</v>
      </c>
      <c r="AW185" s="169">
        <f t="shared" si="132"/>
        <v>1</v>
      </c>
      <c r="AX185" s="169">
        <f t="shared" si="133"/>
        <v>0</v>
      </c>
      <c r="AY185" s="169">
        <f t="shared" si="147"/>
        <v>1</v>
      </c>
      <c r="AZ185" s="169">
        <f t="shared" si="134"/>
        <v>0</v>
      </c>
      <c r="BA185" s="169">
        <f t="shared" si="135"/>
        <v>1</v>
      </c>
      <c r="BB185" s="169">
        <f t="shared" si="136"/>
        <v>0</v>
      </c>
      <c r="BC185" s="169">
        <f t="shared" si="137"/>
        <v>1</v>
      </c>
      <c r="BD185" s="169">
        <f t="shared" si="138"/>
        <v>0</v>
      </c>
      <c r="BE185" s="169">
        <f t="shared" si="139"/>
        <v>0</v>
      </c>
      <c r="BF185" s="169">
        <f t="shared" si="140"/>
        <v>0</v>
      </c>
      <c r="BG185" s="169">
        <f t="shared" si="141"/>
        <v>0</v>
      </c>
      <c r="BH185" s="169">
        <f t="shared" si="142"/>
        <v>1</v>
      </c>
      <c r="BI185" s="169">
        <f t="shared" si="143"/>
        <v>0</v>
      </c>
      <c r="BJ185" s="169">
        <f t="shared" si="144"/>
        <v>0</v>
      </c>
      <c r="BK185" s="167">
        <f t="shared" si="145"/>
        <v>0</v>
      </c>
      <c r="BL185" s="169">
        <f t="shared" si="148"/>
        <v>0</v>
      </c>
      <c r="BM185" s="169">
        <f t="shared" si="149"/>
        <v>1</v>
      </c>
      <c r="BN185" s="169">
        <f t="shared" si="150"/>
        <v>0</v>
      </c>
      <c r="BO185" s="169">
        <f t="shared" si="151"/>
        <v>1</v>
      </c>
      <c r="BP185" s="36">
        <f t="shared" si="152"/>
        <v>0</v>
      </c>
      <c r="BQ185">
        <f t="shared" si="153"/>
        <v>0</v>
      </c>
      <c r="BR185" s="36">
        <f t="shared" si="154"/>
        <v>1</v>
      </c>
      <c r="BS185" t="e">
        <f t="shared" si="146"/>
        <v>#N/A</v>
      </c>
    </row>
    <row r="186" spans="1:71">
      <c r="A186" s="59">
        <v>400</v>
      </c>
      <c r="B186" s="59">
        <v>231281</v>
      </c>
      <c r="C186" s="160">
        <v>121607142.339404</v>
      </c>
      <c r="D186" s="59">
        <v>41500000</v>
      </c>
      <c r="E186" s="59">
        <v>41500000</v>
      </c>
      <c r="F186" s="59">
        <v>80107142.339403495</v>
      </c>
      <c r="G186" s="59">
        <v>228.57142639160199</v>
      </c>
      <c r="H186" s="59">
        <v>-6174904398.3047705</v>
      </c>
      <c r="I186" s="59">
        <v>403</v>
      </c>
      <c r="J186" s="59">
        <v>406</v>
      </c>
      <c r="K186" s="59">
        <v>0</v>
      </c>
      <c r="L186" s="59">
        <v>102</v>
      </c>
      <c r="M186" s="59">
        <v>0</v>
      </c>
      <c r="N186" s="59">
        <v>0</v>
      </c>
      <c r="O186" s="59">
        <v>444</v>
      </c>
      <c r="P186" s="59">
        <v>0</v>
      </c>
      <c r="Q186" s="59">
        <v>0</v>
      </c>
      <c r="R186" s="59">
        <v>1</v>
      </c>
      <c r="S186" s="59">
        <v>0</v>
      </c>
      <c r="T186" s="59">
        <f t="shared" si="104"/>
        <v>2</v>
      </c>
      <c r="U186" s="59">
        <f t="shared" si="105"/>
        <v>0</v>
      </c>
      <c r="V186" s="59">
        <f t="shared" si="106"/>
        <v>1</v>
      </c>
      <c r="W186" s="59">
        <f t="shared" si="107"/>
        <v>1</v>
      </c>
      <c r="X186" s="59">
        <f t="shared" si="108"/>
        <v>0</v>
      </c>
      <c r="Y186" s="59">
        <f t="shared" si="109"/>
        <v>0</v>
      </c>
      <c r="Z186" s="59">
        <f t="shared" si="110"/>
        <v>0</v>
      </c>
      <c r="AA186" s="59">
        <f t="shared" si="111"/>
        <v>0</v>
      </c>
      <c r="AB186" s="59">
        <f t="shared" si="112"/>
        <v>0</v>
      </c>
      <c r="AC186" s="59">
        <f t="shared" si="113"/>
        <v>0</v>
      </c>
      <c r="AD186" s="166">
        <f t="shared" si="155"/>
        <v>0</v>
      </c>
      <c r="AE186" s="169">
        <f t="shared" si="114"/>
        <v>0</v>
      </c>
      <c r="AF186" s="169">
        <f t="shared" si="115"/>
        <v>0</v>
      </c>
      <c r="AG186" s="169">
        <f t="shared" si="116"/>
        <v>0</v>
      </c>
      <c r="AH186" s="169">
        <f t="shared" si="117"/>
        <v>1</v>
      </c>
      <c r="AI186" s="169">
        <f t="shared" si="118"/>
        <v>0</v>
      </c>
      <c r="AJ186" s="169">
        <f t="shared" si="119"/>
        <v>0</v>
      </c>
      <c r="AK186" s="169">
        <f t="shared" si="120"/>
        <v>0</v>
      </c>
      <c r="AL186" s="169">
        <f t="shared" si="121"/>
        <v>1</v>
      </c>
      <c r="AM186" s="169">
        <f t="shared" si="122"/>
        <v>1</v>
      </c>
      <c r="AN186" s="169">
        <f t="shared" si="123"/>
        <v>0</v>
      </c>
      <c r="AO186" s="169">
        <f t="shared" si="124"/>
        <v>1</v>
      </c>
      <c r="AP186" s="169">
        <f t="shared" si="125"/>
        <v>0</v>
      </c>
      <c r="AQ186" s="169">
        <f t="shared" si="126"/>
        <v>1</v>
      </c>
      <c r="AR186" s="169">
        <f t="shared" si="127"/>
        <v>1</v>
      </c>
      <c r="AS186" s="169">
        <f t="shared" si="128"/>
        <v>1</v>
      </c>
      <c r="AT186" s="169">
        <f t="shared" si="129"/>
        <v>0</v>
      </c>
      <c r="AU186" s="169">
        <f t="shared" si="130"/>
        <v>0</v>
      </c>
      <c r="AV186" s="169">
        <f t="shared" si="131"/>
        <v>0</v>
      </c>
      <c r="AW186" s="169">
        <f t="shared" si="132"/>
        <v>1</v>
      </c>
      <c r="AX186" s="169">
        <f t="shared" si="133"/>
        <v>1</v>
      </c>
      <c r="AY186" s="169">
        <f t="shared" si="147"/>
        <v>0</v>
      </c>
      <c r="AZ186" s="169">
        <f t="shared" si="134"/>
        <v>1</v>
      </c>
      <c r="BA186" s="169">
        <f t="shared" si="135"/>
        <v>0</v>
      </c>
      <c r="BB186" s="169">
        <f t="shared" si="136"/>
        <v>1</v>
      </c>
      <c r="BC186" s="169">
        <f t="shared" si="137"/>
        <v>1</v>
      </c>
      <c r="BD186" s="169">
        <f t="shared" si="138"/>
        <v>0</v>
      </c>
      <c r="BE186" s="169">
        <f t="shared" si="139"/>
        <v>0</v>
      </c>
      <c r="BF186" s="169">
        <f t="shared" si="140"/>
        <v>0</v>
      </c>
      <c r="BG186" s="169">
        <f t="shared" si="141"/>
        <v>1</v>
      </c>
      <c r="BH186" s="169">
        <f t="shared" si="142"/>
        <v>0</v>
      </c>
      <c r="BI186" s="169">
        <f t="shared" si="143"/>
        <v>0</v>
      </c>
      <c r="BJ186" s="169">
        <f t="shared" si="144"/>
        <v>0</v>
      </c>
      <c r="BK186" s="167">
        <f t="shared" si="145"/>
        <v>0</v>
      </c>
      <c r="BL186" s="169">
        <f t="shared" si="148"/>
        <v>1</v>
      </c>
      <c r="BM186" s="169">
        <f t="shared" si="149"/>
        <v>0</v>
      </c>
      <c r="BN186" s="169">
        <f t="shared" si="150"/>
        <v>1</v>
      </c>
      <c r="BO186" s="169">
        <f t="shared" si="151"/>
        <v>0</v>
      </c>
      <c r="BP186" s="36">
        <f t="shared" si="152"/>
        <v>0</v>
      </c>
      <c r="BQ186">
        <f t="shared" si="153"/>
        <v>0</v>
      </c>
      <c r="BR186" s="36">
        <f t="shared" si="154"/>
        <v>2</v>
      </c>
      <c r="BS186" t="e">
        <f t="shared" si="146"/>
        <v>#N/A</v>
      </c>
    </row>
    <row r="187" spans="1:71">
      <c r="A187" s="59">
        <v>416</v>
      </c>
      <c r="B187" s="59">
        <v>241161</v>
      </c>
      <c r="C187" s="160">
        <v>27550000.615790501</v>
      </c>
      <c r="D187" s="59">
        <v>4750000.125</v>
      </c>
      <c r="E187" s="59">
        <v>4750000.125</v>
      </c>
      <c r="F187" s="59">
        <v>22800000.490790501</v>
      </c>
      <c r="G187" s="59">
        <v>233.33334350585901</v>
      </c>
      <c r="H187" s="59">
        <v>-6531627380.83636</v>
      </c>
      <c r="I187" s="59">
        <v>0</v>
      </c>
      <c r="J187" s="59">
        <v>0</v>
      </c>
      <c r="K187" s="59">
        <v>0</v>
      </c>
      <c r="L187" s="59">
        <v>101</v>
      </c>
      <c r="M187" s="59">
        <v>0</v>
      </c>
      <c r="N187" s="59">
        <v>0</v>
      </c>
      <c r="O187" s="59">
        <v>101</v>
      </c>
      <c r="P187" s="59">
        <v>0</v>
      </c>
      <c r="Q187" s="59">
        <v>0</v>
      </c>
      <c r="R187" s="59">
        <v>2</v>
      </c>
      <c r="S187" s="59">
        <v>1</v>
      </c>
      <c r="T187" s="59">
        <f t="shared" si="104"/>
        <v>0</v>
      </c>
      <c r="U187" s="59">
        <f t="shared" si="105"/>
        <v>0</v>
      </c>
      <c r="V187" s="59">
        <f t="shared" si="106"/>
        <v>0</v>
      </c>
      <c r="W187" s="59">
        <f t="shared" si="107"/>
        <v>0</v>
      </c>
      <c r="X187" s="59">
        <f t="shared" si="108"/>
        <v>0</v>
      </c>
      <c r="Y187" s="59">
        <f t="shared" si="109"/>
        <v>0</v>
      </c>
      <c r="Z187" s="59">
        <f t="shared" si="110"/>
        <v>0</v>
      </c>
      <c r="AA187" s="59">
        <f t="shared" si="111"/>
        <v>0</v>
      </c>
      <c r="AB187" s="59">
        <f t="shared" si="112"/>
        <v>0</v>
      </c>
      <c r="AC187" s="59">
        <f t="shared" si="113"/>
        <v>0</v>
      </c>
      <c r="AD187" s="166">
        <f t="shared" si="155"/>
        <v>2</v>
      </c>
      <c r="AE187" s="169">
        <f t="shared" si="114"/>
        <v>0</v>
      </c>
      <c r="AF187" s="169">
        <f t="shared" si="115"/>
        <v>1</v>
      </c>
      <c r="AG187" s="169">
        <f t="shared" si="116"/>
        <v>0</v>
      </c>
      <c r="AH187" s="169">
        <f t="shared" si="117"/>
        <v>1</v>
      </c>
      <c r="AI187" s="169">
        <f t="shared" si="118"/>
        <v>0</v>
      </c>
      <c r="AJ187" s="169">
        <f t="shared" si="119"/>
        <v>0</v>
      </c>
      <c r="AK187" s="169">
        <f t="shared" si="120"/>
        <v>0</v>
      </c>
      <c r="AL187" s="169">
        <f t="shared" si="121"/>
        <v>1</v>
      </c>
      <c r="AM187" s="169">
        <f t="shared" si="122"/>
        <v>0</v>
      </c>
      <c r="AN187" s="169">
        <f t="shared" si="123"/>
        <v>0</v>
      </c>
      <c r="AO187" s="169">
        <f t="shared" si="124"/>
        <v>1</v>
      </c>
      <c r="AP187" s="169">
        <f t="shared" si="125"/>
        <v>0</v>
      </c>
      <c r="AQ187" s="169">
        <f t="shared" si="126"/>
        <v>0</v>
      </c>
      <c r="AR187" s="169">
        <f t="shared" si="127"/>
        <v>0</v>
      </c>
      <c r="AS187" s="169">
        <f t="shared" si="128"/>
        <v>0</v>
      </c>
      <c r="AT187" s="169">
        <f t="shared" si="129"/>
        <v>0</v>
      </c>
      <c r="AU187" s="169">
        <f t="shared" si="130"/>
        <v>0</v>
      </c>
      <c r="AV187" s="169">
        <f t="shared" si="131"/>
        <v>1</v>
      </c>
      <c r="AW187" s="169">
        <f t="shared" si="132"/>
        <v>0</v>
      </c>
      <c r="AX187" s="169">
        <f t="shared" si="133"/>
        <v>0</v>
      </c>
      <c r="AY187" s="169">
        <f t="shared" si="147"/>
        <v>0</v>
      </c>
      <c r="AZ187" s="169">
        <f t="shared" si="134"/>
        <v>0</v>
      </c>
      <c r="BA187" s="169">
        <f t="shared" si="135"/>
        <v>0</v>
      </c>
      <c r="BB187" s="169">
        <f t="shared" si="136"/>
        <v>1</v>
      </c>
      <c r="BC187" s="169">
        <f t="shared" si="137"/>
        <v>0</v>
      </c>
      <c r="BD187" s="169">
        <f t="shared" si="138"/>
        <v>1</v>
      </c>
      <c r="BE187" s="169">
        <f t="shared" si="139"/>
        <v>0</v>
      </c>
      <c r="BF187" s="169">
        <f t="shared" si="140"/>
        <v>0</v>
      </c>
      <c r="BG187" s="169">
        <f t="shared" si="141"/>
        <v>0</v>
      </c>
      <c r="BH187" s="169">
        <f t="shared" si="142"/>
        <v>0</v>
      </c>
      <c r="BI187" s="169">
        <f t="shared" si="143"/>
        <v>0</v>
      </c>
      <c r="BJ187" s="169">
        <f t="shared" si="144"/>
        <v>0</v>
      </c>
      <c r="BK187" s="167">
        <f t="shared" si="145"/>
        <v>0</v>
      </c>
      <c r="BL187" s="169">
        <f t="shared" si="148"/>
        <v>0</v>
      </c>
      <c r="BM187" s="169">
        <f t="shared" si="149"/>
        <v>1</v>
      </c>
      <c r="BN187" s="169">
        <f t="shared" si="150"/>
        <v>0</v>
      </c>
      <c r="BO187" s="169">
        <f t="shared" si="151"/>
        <v>1</v>
      </c>
      <c r="BP187" s="36">
        <f t="shared" si="152"/>
        <v>1</v>
      </c>
      <c r="BQ187">
        <f t="shared" si="153"/>
        <v>0</v>
      </c>
      <c r="BR187" s="36">
        <f t="shared" si="154"/>
        <v>0</v>
      </c>
      <c r="BS187" t="e">
        <f t="shared" si="146"/>
        <v>#N/A</v>
      </c>
    </row>
    <row r="188" spans="1:71">
      <c r="A188" s="59">
        <v>81</v>
      </c>
      <c r="B188" s="59">
        <v>21293</v>
      </c>
      <c r="C188" s="160">
        <v>13809523.9957039</v>
      </c>
      <c r="D188" s="59">
        <v>10476191</v>
      </c>
      <c r="E188" s="59">
        <v>10476191</v>
      </c>
      <c r="F188" s="59">
        <v>3333332.9957038499</v>
      </c>
      <c r="G188" s="59">
        <v>238.09524536132801</v>
      </c>
      <c r="H188" s="59">
        <v>-1398642237.05597</v>
      </c>
      <c r="I188" s="59">
        <v>0</v>
      </c>
      <c r="J188" s="59">
        <v>0</v>
      </c>
      <c r="K188" s="59">
        <v>0</v>
      </c>
      <c r="L188" s="59">
        <v>101</v>
      </c>
      <c r="M188" s="59">
        <v>0</v>
      </c>
      <c r="N188" s="59">
        <v>0</v>
      </c>
      <c r="O188" s="59">
        <v>0</v>
      </c>
      <c r="P188" s="59">
        <v>0</v>
      </c>
      <c r="Q188" s="59">
        <v>0</v>
      </c>
      <c r="R188" s="59">
        <v>2</v>
      </c>
      <c r="S188" s="59">
        <v>0</v>
      </c>
      <c r="T188" s="59">
        <f t="shared" si="104"/>
        <v>0</v>
      </c>
      <c r="U188" s="59">
        <f t="shared" si="105"/>
        <v>0</v>
      </c>
      <c r="V188" s="59">
        <f t="shared" si="106"/>
        <v>0</v>
      </c>
      <c r="W188" s="59">
        <f t="shared" si="107"/>
        <v>0</v>
      </c>
      <c r="X188" s="59">
        <f t="shared" si="108"/>
        <v>0</v>
      </c>
      <c r="Y188" s="59">
        <f t="shared" si="109"/>
        <v>0</v>
      </c>
      <c r="Z188" s="59">
        <f t="shared" si="110"/>
        <v>0</v>
      </c>
      <c r="AA188" s="59">
        <f t="shared" si="111"/>
        <v>0</v>
      </c>
      <c r="AB188" s="59">
        <f t="shared" si="112"/>
        <v>0</v>
      </c>
      <c r="AC188" s="59">
        <f t="shared" si="113"/>
        <v>0</v>
      </c>
      <c r="AD188" s="166">
        <f t="shared" si="155"/>
        <v>1</v>
      </c>
      <c r="AE188" s="169">
        <f t="shared" si="114"/>
        <v>1</v>
      </c>
      <c r="AF188" s="169">
        <f t="shared" si="115"/>
        <v>0</v>
      </c>
      <c r="AG188" s="169">
        <f t="shared" si="116"/>
        <v>0</v>
      </c>
      <c r="AH188" s="169">
        <f t="shared" si="117"/>
        <v>1</v>
      </c>
      <c r="AI188" s="169">
        <f t="shared" si="118"/>
        <v>0</v>
      </c>
      <c r="AJ188" s="169">
        <f t="shared" si="119"/>
        <v>0</v>
      </c>
      <c r="AK188" s="169">
        <f t="shared" si="120"/>
        <v>0</v>
      </c>
      <c r="AL188" s="169">
        <f t="shared" si="121"/>
        <v>1</v>
      </c>
      <c r="AM188" s="169">
        <f t="shared" si="122"/>
        <v>0</v>
      </c>
      <c r="AN188" s="169">
        <f t="shared" si="123"/>
        <v>0</v>
      </c>
      <c r="AO188" s="169">
        <f t="shared" si="124"/>
        <v>1</v>
      </c>
      <c r="AP188" s="169">
        <f t="shared" si="125"/>
        <v>0</v>
      </c>
      <c r="AQ188" s="169">
        <f t="shared" si="126"/>
        <v>0</v>
      </c>
      <c r="AR188" s="169">
        <f t="shared" si="127"/>
        <v>0</v>
      </c>
      <c r="AS188" s="169">
        <f t="shared" si="128"/>
        <v>0</v>
      </c>
      <c r="AT188" s="169">
        <f t="shared" si="129"/>
        <v>0</v>
      </c>
      <c r="AU188" s="169">
        <f t="shared" si="130"/>
        <v>0</v>
      </c>
      <c r="AV188" s="169">
        <f t="shared" si="131"/>
        <v>1</v>
      </c>
      <c r="AW188" s="169">
        <f t="shared" si="132"/>
        <v>0</v>
      </c>
      <c r="AX188" s="169">
        <f t="shared" si="133"/>
        <v>0</v>
      </c>
      <c r="AY188" s="169">
        <f t="shared" si="147"/>
        <v>0</v>
      </c>
      <c r="AZ188" s="169">
        <f t="shared" si="134"/>
        <v>0</v>
      </c>
      <c r="BA188" s="169">
        <f t="shared" si="135"/>
        <v>0</v>
      </c>
      <c r="BB188" s="169">
        <f t="shared" si="136"/>
        <v>1</v>
      </c>
      <c r="BC188" s="169">
        <f t="shared" si="137"/>
        <v>0</v>
      </c>
      <c r="BD188" s="169">
        <f t="shared" si="138"/>
        <v>1</v>
      </c>
      <c r="BE188" s="169">
        <f t="shared" si="139"/>
        <v>0</v>
      </c>
      <c r="BF188" s="169">
        <f t="shared" si="140"/>
        <v>0</v>
      </c>
      <c r="BG188" s="169">
        <f t="shared" si="141"/>
        <v>0</v>
      </c>
      <c r="BH188" s="169">
        <f t="shared" si="142"/>
        <v>0</v>
      </c>
      <c r="BI188" s="169">
        <f t="shared" si="143"/>
        <v>0</v>
      </c>
      <c r="BJ188" s="169">
        <f t="shared" si="144"/>
        <v>0</v>
      </c>
      <c r="BK188" s="167">
        <f t="shared" si="145"/>
        <v>0</v>
      </c>
      <c r="BL188" s="169">
        <f t="shared" si="148"/>
        <v>0</v>
      </c>
      <c r="BM188" s="169">
        <f t="shared" si="149"/>
        <v>1</v>
      </c>
      <c r="BN188" s="169">
        <f t="shared" si="150"/>
        <v>1</v>
      </c>
      <c r="BO188" s="169">
        <f t="shared" si="151"/>
        <v>0</v>
      </c>
      <c r="BP188" s="36">
        <f t="shared" si="152"/>
        <v>1</v>
      </c>
      <c r="BQ188">
        <f t="shared" si="153"/>
        <v>0</v>
      </c>
      <c r="BR188" s="36">
        <f t="shared" si="154"/>
        <v>0</v>
      </c>
      <c r="BS188" t="e">
        <f t="shared" si="146"/>
        <v>#N/A</v>
      </c>
    </row>
    <row r="189" spans="1:71">
      <c r="A189" s="59">
        <v>136</v>
      </c>
      <c r="B189" s="59">
        <v>112141</v>
      </c>
      <c r="C189" s="160">
        <v>58730156.3517133</v>
      </c>
      <c r="D189" s="59">
        <v>5357142.75</v>
      </c>
      <c r="E189" s="59">
        <v>5357142.75</v>
      </c>
      <c r="F189" s="59">
        <v>53373013.6017133</v>
      </c>
      <c r="G189" s="59">
        <v>238.09524536132801</v>
      </c>
      <c r="H189" s="59">
        <v>-1991702872.90294</v>
      </c>
      <c r="I189" s="59">
        <v>101</v>
      </c>
      <c r="J189" s="59">
        <v>0</v>
      </c>
      <c r="K189" s="59">
        <v>0</v>
      </c>
      <c r="L189" s="59">
        <v>101</v>
      </c>
      <c r="M189" s="59">
        <v>0</v>
      </c>
      <c r="N189" s="59">
        <v>0</v>
      </c>
      <c r="O189" s="59">
        <v>101</v>
      </c>
      <c r="P189" s="59">
        <v>0</v>
      </c>
      <c r="Q189" s="59">
        <v>0</v>
      </c>
      <c r="R189" s="59">
        <v>2</v>
      </c>
      <c r="S189" s="59">
        <v>0</v>
      </c>
      <c r="T189" s="59">
        <f t="shared" si="104"/>
        <v>0</v>
      </c>
      <c r="U189" s="59">
        <f t="shared" si="105"/>
        <v>0</v>
      </c>
      <c r="V189" s="59">
        <f t="shared" si="106"/>
        <v>0</v>
      </c>
      <c r="W189" s="59">
        <f t="shared" si="107"/>
        <v>0</v>
      </c>
      <c r="X189" s="59">
        <f t="shared" si="108"/>
        <v>0</v>
      </c>
      <c r="Y189" s="59">
        <f t="shared" si="109"/>
        <v>0</v>
      </c>
      <c r="Z189" s="59">
        <f t="shared" si="110"/>
        <v>0</v>
      </c>
      <c r="AA189" s="59">
        <f t="shared" si="111"/>
        <v>0</v>
      </c>
      <c r="AB189" s="59">
        <f t="shared" si="112"/>
        <v>0</v>
      </c>
      <c r="AC189" s="59">
        <f t="shared" si="113"/>
        <v>0</v>
      </c>
      <c r="AD189" s="166">
        <f t="shared" si="155"/>
        <v>3</v>
      </c>
      <c r="AE189" s="169">
        <f t="shared" si="114"/>
        <v>0</v>
      </c>
      <c r="AF189" s="169">
        <f t="shared" si="115"/>
        <v>1</v>
      </c>
      <c r="AG189" s="169">
        <f t="shared" si="116"/>
        <v>0</v>
      </c>
      <c r="AH189" s="169">
        <f t="shared" si="117"/>
        <v>1</v>
      </c>
      <c r="AI189" s="169">
        <f t="shared" si="118"/>
        <v>0</v>
      </c>
      <c r="AJ189" s="169">
        <f t="shared" si="119"/>
        <v>0</v>
      </c>
      <c r="AK189" s="169">
        <f t="shared" si="120"/>
        <v>0</v>
      </c>
      <c r="AL189" s="169">
        <f t="shared" si="121"/>
        <v>1</v>
      </c>
      <c r="AM189" s="169">
        <f t="shared" si="122"/>
        <v>0</v>
      </c>
      <c r="AN189" s="169">
        <f t="shared" si="123"/>
        <v>0</v>
      </c>
      <c r="AO189" s="169">
        <f t="shared" si="124"/>
        <v>1</v>
      </c>
      <c r="AP189" s="169">
        <f t="shared" si="125"/>
        <v>0</v>
      </c>
      <c r="AQ189" s="169">
        <f t="shared" si="126"/>
        <v>0</v>
      </c>
      <c r="AR189" s="169">
        <f t="shared" si="127"/>
        <v>0</v>
      </c>
      <c r="AS189" s="169">
        <f t="shared" si="128"/>
        <v>0</v>
      </c>
      <c r="AT189" s="169">
        <f t="shared" si="129"/>
        <v>0</v>
      </c>
      <c r="AU189" s="169">
        <f t="shared" si="130"/>
        <v>0</v>
      </c>
      <c r="AV189" s="169">
        <f t="shared" si="131"/>
        <v>1</v>
      </c>
      <c r="AW189" s="169">
        <f t="shared" si="132"/>
        <v>0</v>
      </c>
      <c r="AX189" s="169">
        <f t="shared" si="133"/>
        <v>0</v>
      </c>
      <c r="AY189" s="169">
        <f t="shared" si="147"/>
        <v>0</v>
      </c>
      <c r="AZ189" s="169">
        <f t="shared" si="134"/>
        <v>0</v>
      </c>
      <c r="BA189" s="169">
        <f t="shared" si="135"/>
        <v>0</v>
      </c>
      <c r="BB189" s="169">
        <f t="shared" si="136"/>
        <v>1</v>
      </c>
      <c r="BC189" s="169">
        <f t="shared" si="137"/>
        <v>0</v>
      </c>
      <c r="BD189" s="169">
        <f t="shared" si="138"/>
        <v>1</v>
      </c>
      <c r="BE189" s="169">
        <f t="shared" si="139"/>
        <v>0</v>
      </c>
      <c r="BF189" s="169">
        <f t="shared" si="140"/>
        <v>0</v>
      </c>
      <c r="BG189" s="169">
        <f t="shared" si="141"/>
        <v>0</v>
      </c>
      <c r="BH189" s="169">
        <f t="shared" si="142"/>
        <v>0</v>
      </c>
      <c r="BI189" s="169">
        <f t="shared" si="143"/>
        <v>0</v>
      </c>
      <c r="BJ189" s="169">
        <f t="shared" si="144"/>
        <v>0</v>
      </c>
      <c r="BK189" s="167">
        <f t="shared" si="145"/>
        <v>0</v>
      </c>
      <c r="BL189" s="169">
        <f t="shared" si="148"/>
        <v>0</v>
      </c>
      <c r="BM189" s="169">
        <f t="shared" si="149"/>
        <v>1</v>
      </c>
      <c r="BN189" s="169">
        <f t="shared" si="150"/>
        <v>1</v>
      </c>
      <c r="BO189" s="169">
        <f t="shared" si="151"/>
        <v>0</v>
      </c>
      <c r="BP189" s="36">
        <f t="shared" si="152"/>
        <v>1</v>
      </c>
      <c r="BQ189">
        <f t="shared" si="153"/>
        <v>0</v>
      </c>
      <c r="BR189" s="36">
        <f t="shared" si="154"/>
        <v>0</v>
      </c>
      <c r="BS189" t="e">
        <f t="shared" si="146"/>
        <v>#N/A</v>
      </c>
    </row>
    <row r="190" spans="1:71">
      <c r="A190" s="59">
        <v>264</v>
      </c>
      <c r="B190" s="59">
        <v>161141</v>
      </c>
      <c r="C190" s="160">
        <v>28571428.449786399</v>
      </c>
      <c r="D190" s="59">
        <v>15571428</v>
      </c>
      <c r="E190" s="59">
        <v>15571428</v>
      </c>
      <c r="F190" s="59">
        <v>13000000.4497864</v>
      </c>
      <c r="G190" s="59">
        <v>239.285720825195</v>
      </c>
      <c r="H190" s="59">
        <v>-3937701311.83707</v>
      </c>
      <c r="I190" s="59">
        <v>0</v>
      </c>
      <c r="J190" s="59">
        <v>0</v>
      </c>
      <c r="K190" s="59">
        <v>0</v>
      </c>
      <c r="L190" s="59">
        <v>405</v>
      </c>
      <c r="M190" s="59">
        <v>0</v>
      </c>
      <c r="N190" s="59">
        <v>0</v>
      </c>
      <c r="O190" s="59">
        <v>0</v>
      </c>
      <c r="P190" s="59">
        <v>0</v>
      </c>
      <c r="Q190" s="59">
        <v>0</v>
      </c>
      <c r="R190" s="59">
        <v>1</v>
      </c>
      <c r="S190" s="59">
        <v>0</v>
      </c>
      <c r="T190" s="59">
        <f t="shared" si="104"/>
        <v>1</v>
      </c>
      <c r="U190" s="59">
        <f t="shared" si="105"/>
        <v>0</v>
      </c>
      <c r="V190" s="59">
        <f t="shared" si="106"/>
        <v>0</v>
      </c>
      <c r="W190" s="59">
        <f t="shared" si="107"/>
        <v>0</v>
      </c>
      <c r="X190" s="59">
        <f t="shared" si="108"/>
        <v>0</v>
      </c>
      <c r="Y190" s="59">
        <f t="shared" si="109"/>
        <v>0</v>
      </c>
      <c r="Z190" s="59">
        <f t="shared" si="110"/>
        <v>0</v>
      </c>
      <c r="AA190" s="59">
        <f t="shared" si="111"/>
        <v>0</v>
      </c>
      <c r="AB190" s="59">
        <f t="shared" si="112"/>
        <v>0</v>
      </c>
      <c r="AC190" s="59">
        <f t="shared" si="113"/>
        <v>0</v>
      </c>
      <c r="AD190" s="166">
        <f t="shared" si="155"/>
        <v>0</v>
      </c>
      <c r="AE190" s="169">
        <f t="shared" si="114"/>
        <v>0</v>
      </c>
      <c r="AF190" s="169">
        <f t="shared" si="115"/>
        <v>0</v>
      </c>
      <c r="AG190" s="169">
        <f t="shared" si="116"/>
        <v>0</v>
      </c>
      <c r="AH190" s="169">
        <f t="shared" si="117"/>
        <v>1</v>
      </c>
      <c r="AI190" s="169">
        <f t="shared" si="118"/>
        <v>0</v>
      </c>
      <c r="AJ190" s="169">
        <f t="shared" si="119"/>
        <v>0</v>
      </c>
      <c r="AK190" s="169">
        <f t="shared" si="120"/>
        <v>0</v>
      </c>
      <c r="AL190" s="169">
        <f t="shared" si="121"/>
        <v>1</v>
      </c>
      <c r="AM190" s="169">
        <f t="shared" si="122"/>
        <v>0</v>
      </c>
      <c r="AN190" s="169">
        <f t="shared" si="123"/>
        <v>0</v>
      </c>
      <c r="AO190" s="169">
        <f t="shared" si="124"/>
        <v>1</v>
      </c>
      <c r="AP190" s="169">
        <f t="shared" si="125"/>
        <v>0</v>
      </c>
      <c r="AQ190" s="169">
        <f t="shared" si="126"/>
        <v>0</v>
      </c>
      <c r="AR190" s="169">
        <f t="shared" si="127"/>
        <v>0</v>
      </c>
      <c r="AS190" s="169">
        <f t="shared" si="128"/>
        <v>0</v>
      </c>
      <c r="AT190" s="169">
        <f t="shared" si="129"/>
        <v>0</v>
      </c>
      <c r="AU190" s="169">
        <f t="shared" si="130"/>
        <v>0</v>
      </c>
      <c r="AV190" s="169">
        <f t="shared" si="131"/>
        <v>1</v>
      </c>
      <c r="AW190" s="169">
        <f t="shared" si="132"/>
        <v>1</v>
      </c>
      <c r="AX190" s="169">
        <f t="shared" si="133"/>
        <v>0</v>
      </c>
      <c r="AY190" s="169">
        <f t="shared" si="147"/>
        <v>1</v>
      </c>
      <c r="AZ190" s="169">
        <f t="shared" si="134"/>
        <v>0</v>
      </c>
      <c r="BA190" s="169">
        <f t="shared" si="135"/>
        <v>0</v>
      </c>
      <c r="BB190" s="169">
        <f t="shared" si="136"/>
        <v>1</v>
      </c>
      <c r="BC190" s="169">
        <f t="shared" si="137"/>
        <v>0</v>
      </c>
      <c r="BD190" s="169">
        <f t="shared" si="138"/>
        <v>1</v>
      </c>
      <c r="BE190" s="169">
        <f t="shared" si="139"/>
        <v>0</v>
      </c>
      <c r="BF190" s="169">
        <f t="shared" si="140"/>
        <v>0</v>
      </c>
      <c r="BG190" s="169">
        <f t="shared" si="141"/>
        <v>0</v>
      </c>
      <c r="BH190" s="169">
        <f t="shared" si="142"/>
        <v>0</v>
      </c>
      <c r="BI190" s="169">
        <f t="shared" si="143"/>
        <v>1</v>
      </c>
      <c r="BJ190" s="169">
        <f t="shared" si="144"/>
        <v>0</v>
      </c>
      <c r="BK190" s="167">
        <f t="shared" si="145"/>
        <v>0</v>
      </c>
      <c r="BL190" s="169">
        <f t="shared" si="148"/>
        <v>1</v>
      </c>
      <c r="BM190" s="169">
        <f t="shared" si="149"/>
        <v>0</v>
      </c>
      <c r="BN190" s="169">
        <f t="shared" si="150"/>
        <v>1</v>
      </c>
      <c r="BO190" s="169">
        <f t="shared" si="151"/>
        <v>0</v>
      </c>
      <c r="BP190" s="36">
        <f t="shared" si="152"/>
        <v>0</v>
      </c>
      <c r="BQ190">
        <f t="shared" si="153"/>
        <v>0</v>
      </c>
      <c r="BR190" s="36">
        <f t="shared" si="154"/>
        <v>1</v>
      </c>
      <c r="BS190" t="e">
        <f t="shared" si="146"/>
        <v>#N/A</v>
      </c>
    </row>
    <row r="191" spans="1:71">
      <c r="A191" s="59">
        <v>382</v>
      </c>
      <c r="B191" s="59">
        <v>222171</v>
      </c>
      <c r="C191" s="160">
        <v>17199999.743700001</v>
      </c>
      <c r="D191" s="59">
        <v>9870000</v>
      </c>
      <c r="E191" s="59">
        <v>9870000</v>
      </c>
      <c r="F191" s="59">
        <v>7329999.7437000303</v>
      </c>
      <c r="G191" s="59">
        <v>240</v>
      </c>
      <c r="H191" s="59">
        <v>-5754063650.0465899</v>
      </c>
      <c r="I191" s="59">
        <v>0</v>
      </c>
      <c r="J191" s="59">
        <v>0</v>
      </c>
      <c r="K191" s="59">
        <v>0</v>
      </c>
      <c r="L191" s="59">
        <v>102</v>
      </c>
      <c r="M191" s="59">
        <v>0</v>
      </c>
      <c r="N191" s="59">
        <v>0</v>
      </c>
      <c r="O191" s="59">
        <v>102</v>
      </c>
      <c r="P191" s="59">
        <v>0</v>
      </c>
      <c r="Q191" s="59">
        <v>0</v>
      </c>
      <c r="R191" s="59">
        <v>2</v>
      </c>
      <c r="S191" s="59">
        <v>0</v>
      </c>
      <c r="T191" s="59">
        <f t="shared" si="104"/>
        <v>0</v>
      </c>
      <c r="U191" s="59">
        <f t="shared" si="105"/>
        <v>0</v>
      </c>
      <c r="V191" s="59">
        <f t="shared" si="106"/>
        <v>2</v>
      </c>
      <c r="W191" s="59">
        <f t="shared" si="107"/>
        <v>0</v>
      </c>
      <c r="X191" s="59">
        <f t="shared" si="108"/>
        <v>0</v>
      </c>
      <c r="Y191" s="59">
        <f t="shared" si="109"/>
        <v>0</v>
      </c>
      <c r="Z191" s="59">
        <f t="shared" si="110"/>
        <v>0</v>
      </c>
      <c r="AA191" s="59">
        <f t="shared" si="111"/>
        <v>0</v>
      </c>
      <c r="AB191" s="59">
        <f t="shared" si="112"/>
        <v>0</v>
      </c>
      <c r="AC191" s="59">
        <f t="shared" si="113"/>
        <v>0</v>
      </c>
      <c r="AD191" s="166">
        <f t="shared" si="155"/>
        <v>0</v>
      </c>
      <c r="AE191" s="169">
        <f t="shared" si="114"/>
        <v>0</v>
      </c>
      <c r="AF191" s="169">
        <f t="shared" si="115"/>
        <v>0</v>
      </c>
      <c r="AG191" s="169">
        <f t="shared" si="116"/>
        <v>0</v>
      </c>
      <c r="AH191" s="169">
        <f t="shared" si="117"/>
        <v>1</v>
      </c>
      <c r="AI191" s="169">
        <f t="shared" si="118"/>
        <v>0</v>
      </c>
      <c r="AJ191" s="169">
        <f t="shared" si="119"/>
        <v>0</v>
      </c>
      <c r="AK191" s="169">
        <f t="shared" si="120"/>
        <v>0</v>
      </c>
      <c r="AL191" s="169">
        <f t="shared" si="121"/>
        <v>1</v>
      </c>
      <c r="AM191" s="169">
        <f t="shared" si="122"/>
        <v>1</v>
      </c>
      <c r="AN191" s="169">
        <f t="shared" si="123"/>
        <v>0</v>
      </c>
      <c r="AO191" s="169">
        <f t="shared" si="124"/>
        <v>1</v>
      </c>
      <c r="AP191" s="169">
        <f t="shared" si="125"/>
        <v>1</v>
      </c>
      <c r="AQ191" s="169">
        <f t="shared" si="126"/>
        <v>0</v>
      </c>
      <c r="AR191" s="169">
        <f t="shared" si="127"/>
        <v>0</v>
      </c>
      <c r="AS191" s="169">
        <f t="shared" si="128"/>
        <v>0</v>
      </c>
      <c r="AT191" s="169">
        <f t="shared" si="129"/>
        <v>0</v>
      </c>
      <c r="AU191" s="169">
        <f t="shared" si="130"/>
        <v>0</v>
      </c>
      <c r="AV191" s="169">
        <f t="shared" si="131"/>
        <v>1</v>
      </c>
      <c r="AW191" s="169">
        <f t="shared" si="132"/>
        <v>0</v>
      </c>
      <c r="AX191" s="169">
        <f t="shared" si="133"/>
        <v>0</v>
      </c>
      <c r="AY191" s="169">
        <f t="shared" si="147"/>
        <v>0</v>
      </c>
      <c r="AZ191" s="169">
        <f t="shared" si="134"/>
        <v>0</v>
      </c>
      <c r="BA191" s="169">
        <f t="shared" si="135"/>
        <v>0</v>
      </c>
      <c r="BB191" s="169">
        <f t="shared" si="136"/>
        <v>1</v>
      </c>
      <c r="BC191" s="169">
        <f t="shared" si="137"/>
        <v>0</v>
      </c>
      <c r="BD191" s="169">
        <f t="shared" si="138"/>
        <v>1</v>
      </c>
      <c r="BE191" s="169">
        <f t="shared" si="139"/>
        <v>0</v>
      </c>
      <c r="BF191" s="169">
        <f t="shared" si="140"/>
        <v>0</v>
      </c>
      <c r="BG191" s="169">
        <f t="shared" si="141"/>
        <v>0</v>
      </c>
      <c r="BH191" s="169">
        <f t="shared" si="142"/>
        <v>0</v>
      </c>
      <c r="BI191" s="169">
        <f t="shared" si="143"/>
        <v>0</v>
      </c>
      <c r="BJ191" s="169">
        <f t="shared" si="144"/>
        <v>0</v>
      </c>
      <c r="BK191" s="167">
        <f t="shared" si="145"/>
        <v>0</v>
      </c>
      <c r="BL191" s="169">
        <f t="shared" si="148"/>
        <v>0</v>
      </c>
      <c r="BM191" s="169">
        <f t="shared" si="149"/>
        <v>1</v>
      </c>
      <c r="BN191" s="169">
        <f t="shared" si="150"/>
        <v>1</v>
      </c>
      <c r="BO191" s="169">
        <f t="shared" si="151"/>
        <v>0</v>
      </c>
      <c r="BP191" s="36">
        <f t="shared" si="152"/>
        <v>0</v>
      </c>
      <c r="BQ191">
        <f t="shared" si="153"/>
        <v>0</v>
      </c>
      <c r="BR191" s="36">
        <f t="shared" si="154"/>
        <v>0</v>
      </c>
      <c r="BS191" t="e">
        <f t="shared" si="146"/>
        <v>#N/A</v>
      </c>
    </row>
    <row r="192" spans="1:71">
      <c r="A192" s="59">
        <v>420</v>
      </c>
      <c r="B192" s="59">
        <v>241204</v>
      </c>
      <c r="C192" s="160">
        <v>106703998.409987</v>
      </c>
      <c r="D192" s="59">
        <v>2750000</v>
      </c>
      <c r="E192" s="59">
        <v>2750000</v>
      </c>
      <c r="F192" s="59">
        <v>103953998.409987</v>
      </c>
      <c r="G192" s="59">
        <v>240</v>
      </c>
      <c r="H192" s="59">
        <v>-6491709685.8270197</v>
      </c>
      <c r="I192" s="59">
        <v>0</v>
      </c>
      <c r="J192" s="59">
        <v>0</v>
      </c>
      <c r="K192" s="59">
        <v>0</v>
      </c>
      <c r="L192" s="59">
        <v>101</v>
      </c>
      <c r="M192" s="59">
        <v>0</v>
      </c>
      <c r="N192" s="59">
        <v>0</v>
      </c>
      <c r="O192" s="59">
        <v>101</v>
      </c>
      <c r="P192" s="59">
        <v>0</v>
      </c>
      <c r="Q192" s="59">
        <v>0</v>
      </c>
      <c r="R192" s="59">
        <v>1</v>
      </c>
      <c r="S192" s="59">
        <v>1</v>
      </c>
      <c r="T192" s="59">
        <f t="shared" si="104"/>
        <v>0</v>
      </c>
      <c r="U192" s="59">
        <f t="shared" si="105"/>
        <v>0</v>
      </c>
      <c r="V192" s="59">
        <f t="shared" si="106"/>
        <v>0</v>
      </c>
      <c r="W192" s="59">
        <f t="shared" si="107"/>
        <v>0</v>
      </c>
      <c r="X192" s="59">
        <f t="shared" si="108"/>
        <v>0</v>
      </c>
      <c r="Y192" s="59">
        <f t="shared" si="109"/>
        <v>0</v>
      </c>
      <c r="Z192" s="59">
        <f t="shared" si="110"/>
        <v>0</v>
      </c>
      <c r="AA192" s="59">
        <f t="shared" si="111"/>
        <v>0</v>
      </c>
      <c r="AB192" s="59">
        <f t="shared" si="112"/>
        <v>0</v>
      </c>
      <c r="AC192" s="59">
        <f t="shared" si="113"/>
        <v>0</v>
      </c>
      <c r="AD192" s="166">
        <f t="shared" si="155"/>
        <v>2</v>
      </c>
      <c r="AE192" s="169">
        <f t="shared" si="114"/>
        <v>0</v>
      </c>
      <c r="AF192" s="169">
        <f t="shared" si="115"/>
        <v>1</v>
      </c>
      <c r="AG192" s="169">
        <f t="shared" si="116"/>
        <v>0</v>
      </c>
      <c r="AH192" s="169">
        <f t="shared" si="117"/>
        <v>1</v>
      </c>
      <c r="AI192" s="169">
        <f t="shared" si="118"/>
        <v>0</v>
      </c>
      <c r="AJ192" s="169">
        <f t="shared" si="119"/>
        <v>0</v>
      </c>
      <c r="AK192" s="169">
        <f t="shared" si="120"/>
        <v>0</v>
      </c>
      <c r="AL192" s="169">
        <f t="shared" si="121"/>
        <v>1</v>
      </c>
      <c r="AM192" s="169">
        <f t="shared" si="122"/>
        <v>0</v>
      </c>
      <c r="AN192" s="169">
        <f t="shared" si="123"/>
        <v>0</v>
      </c>
      <c r="AO192" s="169">
        <f t="shared" si="124"/>
        <v>1</v>
      </c>
      <c r="AP192" s="169">
        <f t="shared" si="125"/>
        <v>0</v>
      </c>
      <c r="AQ192" s="169">
        <f t="shared" si="126"/>
        <v>0</v>
      </c>
      <c r="AR192" s="169">
        <f t="shared" si="127"/>
        <v>0</v>
      </c>
      <c r="AS192" s="169">
        <f t="shared" si="128"/>
        <v>0</v>
      </c>
      <c r="AT192" s="169">
        <f t="shared" si="129"/>
        <v>0</v>
      </c>
      <c r="AU192" s="169">
        <f t="shared" si="130"/>
        <v>0</v>
      </c>
      <c r="AV192" s="169">
        <f t="shared" si="131"/>
        <v>1</v>
      </c>
      <c r="AW192" s="169">
        <f t="shared" si="132"/>
        <v>0</v>
      </c>
      <c r="AX192" s="169">
        <f t="shared" si="133"/>
        <v>0</v>
      </c>
      <c r="AY192" s="169">
        <f t="shared" si="147"/>
        <v>0</v>
      </c>
      <c r="AZ192" s="169">
        <f t="shared" si="134"/>
        <v>0</v>
      </c>
      <c r="BA192" s="169">
        <f t="shared" si="135"/>
        <v>0</v>
      </c>
      <c r="BB192" s="169">
        <f t="shared" si="136"/>
        <v>1</v>
      </c>
      <c r="BC192" s="169">
        <f t="shared" si="137"/>
        <v>0</v>
      </c>
      <c r="BD192" s="169">
        <f t="shared" si="138"/>
        <v>1</v>
      </c>
      <c r="BE192" s="169">
        <f t="shared" si="139"/>
        <v>0</v>
      </c>
      <c r="BF192" s="169">
        <f t="shared" si="140"/>
        <v>0</v>
      </c>
      <c r="BG192" s="169">
        <f t="shared" si="141"/>
        <v>0</v>
      </c>
      <c r="BH192" s="169">
        <f t="shared" si="142"/>
        <v>0</v>
      </c>
      <c r="BI192" s="169">
        <f t="shared" si="143"/>
        <v>0</v>
      </c>
      <c r="BJ192" s="169">
        <f t="shared" si="144"/>
        <v>0</v>
      </c>
      <c r="BK192" s="167">
        <f t="shared" si="145"/>
        <v>0</v>
      </c>
      <c r="BL192" s="169">
        <f t="shared" si="148"/>
        <v>1</v>
      </c>
      <c r="BM192" s="169">
        <f t="shared" si="149"/>
        <v>0</v>
      </c>
      <c r="BN192" s="169">
        <f t="shared" si="150"/>
        <v>0</v>
      </c>
      <c r="BO192" s="169">
        <f t="shared" si="151"/>
        <v>1</v>
      </c>
      <c r="BP192" s="36">
        <f t="shared" si="152"/>
        <v>1</v>
      </c>
      <c r="BQ192">
        <f t="shared" si="153"/>
        <v>0</v>
      </c>
      <c r="BR192" s="36">
        <f t="shared" si="154"/>
        <v>0</v>
      </c>
      <c r="BS192" t="e">
        <f t="shared" si="146"/>
        <v>#N/A</v>
      </c>
    </row>
    <row r="193" spans="1:71">
      <c r="A193" s="59">
        <v>199</v>
      </c>
      <c r="B193" s="59">
        <v>131271</v>
      </c>
      <c r="C193" s="160">
        <v>52619049.2618922</v>
      </c>
      <c r="D193" s="59">
        <v>13488453</v>
      </c>
      <c r="E193" s="59">
        <v>13488453</v>
      </c>
      <c r="F193" s="59">
        <v>39130596.2618922</v>
      </c>
      <c r="G193" s="59">
        <v>245.23809814453099</v>
      </c>
      <c r="H193" s="59">
        <v>-2910250133.2441201</v>
      </c>
      <c r="I193" s="59">
        <v>0</v>
      </c>
      <c r="J193" s="59">
        <v>0</v>
      </c>
      <c r="K193" s="59">
        <v>0</v>
      </c>
      <c r="L193" s="59">
        <v>403</v>
      </c>
      <c r="M193" s="59">
        <v>701</v>
      </c>
      <c r="N193" s="59">
        <v>406</v>
      </c>
      <c r="O193" s="59">
        <v>0</v>
      </c>
      <c r="P193" s="59">
        <v>0</v>
      </c>
      <c r="Q193" s="59">
        <v>0</v>
      </c>
      <c r="R193" s="59">
        <v>2</v>
      </c>
      <c r="S193" s="59">
        <v>1</v>
      </c>
      <c r="T193" s="59">
        <f t="shared" si="104"/>
        <v>1</v>
      </c>
      <c r="U193" s="59">
        <f t="shared" si="105"/>
        <v>0</v>
      </c>
      <c r="V193" s="59">
        <f t="shared" si="106"/>
        <v>0</v>
      </c>
      <c r="W193" s="59">
        <f t="shared" si="107"/>
        <v>1</v>
      </c>
      <c r="X193" s="59">
        <f t="shared" si="108"/>
        <v>1</v>
      </c>
      <c r="Y193" s="59">
        <f t="shared" si="109"/>
        <v>0</v>
      </c>
      <c r="Z193" s="59">
        <f t="shared" si="110"/>
        <v>0</v>
      </c>
      <c r="AA193" s="59">
        <f t="shared" si="111"/>
        <v>0</v>
      </c>
      <c r="AB193" s="59">
        <f t="shared" si="112"/>
        <v>0</v>
      </c>
      <c r="AC193" s="59">
        <f t="shared" si="113"/>
        <v>0</v>
      </c>
      <c r="AD193" s="166">
        <f t="shared" si="155"/>
        <v>0</v>
      </c>
      <c r="AE193" s="169">
        <f t="shared" si="114"/>
        <v>0</v>
      </c>
      <c r="AF193" s="169">
        <f t="shared" si="115"/>
        <v>0</v>
      </c>
      <c r="AG193" s="169">
        <f t="shared" si="116"/>
        <v>0</v>
      </c>
      <c r="AH193" s="169">
        <f t="shared" si="117"/>
        <v>1</v>
      </c>
      <c r="AI193" s="169">
        <f t="shared" si="118"/>
        <v>0</v>
      </c>
      <c r="AJ193" s="169">
        <f t="shared" si="119"/>
        <v>0</v>
      </c>
      <c r="AK193" s="169">
        <f t="shared" si="120"/>
        <v>0</v>
      </c>
      <c r="AL193" s="169">
        <f t="shared" si="121"/>
        <v>1</v>
      </c>
      <c r="AM193" s="169">
        <f t="shared" si="122"/>
        <v>0</v>
      </c>
      <c r="AN193" s="169">
        <f t="shared" si="123"/>
        <v>0</v>
      </c>
      <c r="AO193" s="169">
        <f t="shared" si="124"/>
        <v>1</v>
      </c>
      <c r="AP193" s="169">
        <f t="shared" si="125"/>
        <v>0</v>
      </c>
      <c r="AQ193" s="169">
        <f t="shared" si="126"/>
        <v>0</v>
      </c>
      <c r="AR193" s="169">
        <f t="shared" si="127"/>
        <v>0</v>
      </c>
      <c r="AS193" s="169">
        <f t="shared" si="128"/>
        <v>0</v>
      </c>
      <c r="AT193" s="169">
        <f t="shared" si="129"/>
        <v>0</v>
      </c>
      <c r="AU193" s="169">
        <f t="shared" si="130"/>
        <v>0</v>
      </c>
      <c r="AV193" s="169">
        <f t="shared" si="131"/>
        <v>1</v>
      </c>
      <c r="AW193" s="169">
        <f t="shared" si="132"/>
        <v>1</v>
      </c>
      <c r="AX193" s="169">
        <f t="shared" si="133"/>
        <v>0</v>
      </c>
      <c r="AY193" s="169">
        <f t="shared" si="147"/>
        <v>1</v>
      </c>
      <c r="AZ193" s="169">
        <f t="shared" si="134"/>
        <v>0</v>
      </c>
      <c r="BA193" s="169">
        <f t="shared" si="135"/>
        <v>1</v>
      </c>
      <c r="BB193" s="169">
        <f t="shared" si="136"/>
        <v>0</v>
      </c>
      <c r="BC193" s="169">
        <f t="shared" si="137"/>
        <v>1</v>
      </c>
      <c r="BD193" s="169">
        <f t="shared" si="138"/>
        <v>0</v>
      </c>
      <c r="BE193" s="169">
        <f t="shared" si="139"/>
        <v>0</v>
      </c>
      <c r="BF193" s="169">
        <f t="shared" si="140"/>
        <v>0</v>
      </c>
      <c r="BG193" s="169">
        <f t="shared" si="141"/>
        <v>1</v>
      </c>
      <c r="BH193" s="169">
        <f t="shared" si="142"/>
        <v>0</v>
      </c>
      <c r="BI193" s="169">
        <f t="shared" si="143"/>
        <v>0</v>
      </c>
      <c r="BJ193" s="169">
        <f t="shared" si="144"/>
        <v>0</v>
      </c>
      <c r="BK193" s="167">
        <f t="shared" si="145"/>
        <v>0</v>
      </c>
      <c r="BL193" s="169">
        <f t="shared" si="148"/>
        <v>0</v>
      </c>
      <c r="BM193" s="169">
        <f t="shared" si="149"/>
        <v>1</v>
      </c>
      <c r="BN193" s="169">
        <f t="shared" si="150"/>
        <v>0</v>
      </c>
      <c r="BO193" s="169">
        <f t="shared" si="151"/>
        <v>1</v>
      </c>
      <c r="BP193" s="36">
        <f t="shared" si="152"/>
        <v>0</v>
      </c>
      <c r="BQ193">
        <f t="shared" si="153"/>
        <v>0</v>
      </c>
      <c r="BR193" s="36">
        <f t="shared" si="154"/>
        <v>1</v>
      </c>
      <c r="BS193" t="e">
        <f t="shared" si="146"/>
        <v>#N/A</v>
      </c>
    </row>
    <row r="194" spans="1:71">
      <c r="A194" s="59">
        <v>204</v>
      </c>
      <c r="B194" s="59">
        <v>131381</v>
      </c>
      <c r="C194" s="160">
        <v>45714287.141553402</v>
      </c>
      <c r="D194" s="59">
        <v>9619048</v>
      </c>
      <c r="E194" s="59">
        <v>9619048</v>
      </c>
      <c r="F194" s="59">
        <v>36095239.141553402</v>
      </c>
      <c r="G194" s="59">
        <v>247.61904907226599</v>
      </c>
      <c r="H194" s="59">
        <v>-2958671205.23873</v>
      </c>
      <c r="I194" s="59">
        <v>0</v>
      </c>
      <c r="J194" s="59">
        <v>0</v>
      </c>
      <c r="K194" s="59">
        <v>0</v>
      </c>
      <c r="L194" s="59">
        <v>101</v>
      </c>
      <c r="M194" s="59">
        <v>0</v>
      </c>
      <c r="N194" s="59">
        <v>0</v>
      </c>
      <c r="O194" s="59">
        <v>101</v>
      </c>
      <c r="P194" s="59">
        <v>0</v>
      </c>
      <c r="Q194" s="59">
        <v>0</v>
      </c>
      <c r="R194" s="59">
        <v>1</v>
      </c>
      <c r="S194" s="59">
        <v>0</v>
      </c>
      <c r="T194" s="59">
        <f t="shared" si="104"/>
        <v>0</v>
      </c>
      <c r="U194" s="59">
        <f t="shared" si="105"/>
        <v>0</v>
      </c>
      <c r="V194" s="59">
        <f t="shared" si="106"/>
        <v>0</v>
      </c>
      <c r="W194" s="59">
        <f t="shared" si="107"/>
        <v>0</v>
      </c>
      <c r="X194" s="59">
        <f t="shared" si="108"/>
        <v>0</v>
      </c>
      <c r="Y194" s="59">
        <f t="shared" si="109"/>
        <v>0</v>
      </c>
      <c r="Z194" s="59">
        <f t="shared" si="110"/>
        <v>0</v>
      </c>
      <c r="AA194" s="59">
        <f t="shared" si="111"/>
        <v>0</v>
      </c>
      <c r="AB194" s="59">
        <f t="shared" si="112"/>
        <v>0</v>
      </c>
      <c r="AC194" s="59">
        <f t="shared" si="113"/>
        <v>0</v>
      </c>
      <c r="AD194" s="166">
        <f t="shared" si="155"/>
        <v>2</v>
      </c>
      <c r="AE194" s="169">
        <f t="shared" si="114"/>
        <v>0</v>
      </c>
      <c r="AF194" s="169">
        <f t="shared" si="115"/>
        <v>1</v>
      </c>
      <c r="AG194" s="169">
        <f t="shared" si="116"/>
        <v>0</v>
      </c>
      <c r="AH194" s="169">
        <f t="shared" si="117"/>
        <v>1</v>
      </c>
      <c r="AI194" s="169">
        <f t="shared" si="118"/>
        <v>0</v>
      </c>
      <c r="AJ194" s="169">
        <f t="shared" si="119"/>
        <v>0</v>
      </c>
      <c r="AK194" s="169">
        <f t="shared" si="120"/>
        <v>0</v>
      </c>
      <c r="AL194" s="169">
        <f t="shared" si="121"/>
        <v>1</v>
      </c>
      <c r="AM194" s="169">
        <f t="shared" si="122"/>
        <v>0</v>
      </c>
      <c r="AN194" s="169">
        <f t="shared" si="123"/>
        <v>0</v>
      </c>
      <c r="AO194" s="169">
        <f t="shared" si="124"/>
        <v>1</v>
      </c>
      <c r="AP194" s="169">
        <f t="shared" si="125"/>
        <v>0</v>
      </c>
      <c r="AQ194" s="169">
        <f t="shared" si="126"/>
        <v>0</v>
      </c>
      <c r="AR194" s="169">
        <f t="shared" si="127"/>
        <v>0</v>
      </c>
      <c r="AS194" s="169">
        <f t="shared" si="128"/>
        <v>0</v>
      </c>
      <c r="AT194" s="169">
        <f t="shared" si="129"/>
        <v>0</v>
      </c>
      <c r="AU194" s="169">
        <f t="shared" si="130"/>
        <v>0</v>
      </c>
      <c r="AV194" s="169">
        <f t="shared" si="131"/>
        <v>1</v>
      </c>
      <c r="AW194" s="169">
        <f t="shared" si="132"/>
        <v>0</v>
      </c>
      <c r="AX194" s="169">
        <f t="shared" si="133"/>
        <v>0</v>
      </c>
      <c r="AY194" s="169">
        <f t="shared" si="147"/>
        <v>0</v>
      </c>
      <c r="AZ194" s="169">
        <f t="shared" si="134"/>
        <v>0</v>
      </c>
      <c r="BA194" s="169">
        <f t="shared" si="135"/>
        <v>0</v>
      </c>
      <c r="BB194" s="169">
        <f t="shared" si="136"/>
        <v>1</v>
      </c>
      <c r="BC194" s="169">
        <f t="shared" si="137"/>
        <v>0</v>
      </c>
      <c r="BD194" s="169">
        <f t="shared" si="138"/>
        <v>1</v>
      </c>
      <c r="BE194" s="169">
        <f t="shared" si="139"/>
        <v>0</v>
      </c>
      <c r="BF194" s="169">
        <f t="shared" si="140"/>
        <v>0</v>
      </c>
      <c r="BG194" s="169">
        <f t="shared" si="141"/>
        <v>0</v>
      </c>
      <c r="BH194" s="169">
        <f t="shared" si="142"/>
        <v>0</v>
      </c>
      <c r="BI194" s="169">
        <f t="shared" si="143"/>
        <v>0</v>
      </c>
      <c r="BJ194" s="169">
        <f t="shared" si="144"/>
        <v>0</v>
      </c>
      <c r="BK194" s="167">
        <f t="shared" si="145"/>
        <v>0</v>
      </c>
      <c r="BL194" s="169">
        <f t="shared" si="148"/>
        <v>1</v>
      </c>
      <c r="BM194" s="169">
        <f t="shared" si="149"/>
        <v>0</v>
      </c>
      <c r="BN194" s="169">
        <f t="shared" si="150"/>
        <v>1</v>
      </c>
      <c r="BO194" s="169">
        <f t="shared" si="151"/>
        <v>0</v>
      </c>
      <c r="BP194" s="36">
        <f t="shared" si="152"/>
        <v>1</v>
      </c>
      <c r="BQ194">
        <f t="shared" si="153"/>
        <v>0</v>
      </c>
      <c r="BR194" s="36">
        <f t="shared" si="154"/>
        <v>0</v>
      </c>
      <c r="BS194" t="e">
        <f t="shared" si="146"/>
        <v>#N/A</v>
      </c>
    </row>
    <row r="195" spans="1:71">
      <c r="A195" s="59">
        <v>365</v>
      </c>
      <c r="B195" s="59">
        <v>212301</v>
      </c>
      <c r="C195" s="160">
        <v>32142856.657237399</v>
      </c>
      <c r="D195" s="59">
        <v>37678572</v>
      </c>
      <c r="E195" s="59">
        <v>37678572</v>
      </c>
      <c r="F195" s="59">
        <v>-5535715.3427625699</v>
      </c>
      <c r="G195" s="59">
        <v>250</v>
      </c>
      <c r="H195" s="59">
        <v>-5431148420.1562405</v>
      </c>
      <c r="I195" s="59">
        <v>0</v>
      </c>
      <c r="J195" s="59">
        <v>0</v>
      </c>
      <c r="K195" s="59">
        <v>0</v>
      </c>
      <c r="L195" s="59">
        <v>417</v>
      </c>
      <c r="M195" s="59">
        <v>406</v>
      </c>
      <c r="N195" s="59">
        <v>411</v>
      </c>
      <c r="O195" s="59">
        <v>0</v>
      </c>
      <c r="P195" s="59">
        <v>0</v>
      </c>
      <c r="Q195" s="59">
        <v>0</v>
      </c>
      <c r="R195" s="59">
        <v>2</v>
      </c>
      <c r="S195" s="59">
        <v>0</v>
      </c>
      <c r="T195" s="59">
        <f t="shared" si="104"/>
        <v>1</v>
      </c>
      <c r="U195" s="59">
        <f t="shared" si="105"/>
        <v>0</v>
      </c>
      <c r="V195" s="59">
        <f t="shared" si="106"/>
        <v>0</v>
      </c>
      <c r="W195" s="59">
        <f t="shared" si="107"/>
        <v>2</v>
      </c>
      <c r="X195" s="59">
        <f t="shared" si="108"/>
        <v>0</v>
      </c>
      <c r="Y195" s="59">
        <f t="shared" si="109"/>
        <v>0</v>
      </c>
      <c r="Z195" s="59">
        <f t="shared" si="110"/>
        <v>0</v>
      </c>
      <c r="AA195" s="59">
        <f t="shared" si="111"/>
        <v>0</v>
      </c>
      <c r="AB195" s="59">
        <f t="shared" si="112"/>
        <v>0</v>
      </c>
      <c r="AC195" s="59">
        <f t="shared" si="113"/>
        <v>0</v>
      </c>
      <c r="AD195" s="166">
        <f t="shared" si="155"/>
        <v>0</v>
      </c>
      <c r="AE195" s="169">
        <f t="shared" si="114"/>
        <v>0</v>
      </c>
      <c r="AF195" s="169">
        <f t="shared" si="115"/>
        <v>0</v>
      </c>
      <c r="AG195" s="169">
        <f t="shared" si="116"/>
        <v>0</v>
      </c>
      <c r="AH195" s="169">
        <f t="shared" si="117"/>
        <v>1</v>
      </c>
      <c r="AI195" s="169">
        <f t="shared" si="118"/>
        <v>0</v>
      </c>
      <c r="AJ195" s="169">
        <f t="shared" si="119"/>
        <v>0</v>
      </c>
      <c r="AK195" s="169">
        <f t="shared" si="120"/>
        <v>0</v>
      </c>
      <c r="AL195" s="169">
        <f t="shared" si="121"/>
        <v>1</v>
      </c>
      <c r="AM195" s="169">
        <f t="shared" si="122"/>
        <v>0</v>
      </c>
      <c r="AN195" s="169">
        <f t="shared" si="123"/>
        <v>0</v>
      </c>
      <c r="AO195" s="169">
        <f t="shared" si="124"/>
        <v>1</v>
      </c>
      <c r="AP195" s="169">
        <f t="shared" si="125"/>
        <v>0</v>
      </c>
      <c r="AQ195" s="169">
        <f t="shared" si="126"/>
        <v>0</v>
      </c>
      <c r="AR195" s="169">
        <f t="shared" si="127"/>
        <v>0</v>
      </c>
      <c r="AS195" s="169">
        <f t="shared" si="128"/>
        <v>0</v>
      </c>
      <c r="AT195" s="169">
        <f t="shared" si="129"/>
        <v>0</v>
      </c>
      <c r="AU195" s="169">
        <f t="shared" si="130"/>
        <v>0</v>
      </c>
      <c r="AV195" s="169">
        <f t="shared" si="131"/>
        <v>1</v>
      </c>
      <c r="AW195" s="169">
        <f t="shared" si="132"/>
        <v>1</v>
      </c>
      <c r="AX195" s="169">
        <f t="shared" si="133"/>
        <v>0</v>
      </c>
      <c r="AY195" s="169">
        <f t="shared" si="147"/>
        <v>1</v>
      </c>
      <c r="AZ195" s="169">
        <f t="shared" si="134"/>
        <v>0</v>
      </c>
      <c r="BA195" s="169">
        <f t="shared" si="135"/>
        <v>0</v>
      </c>
      <c r="BB195" s="169">
        <f t="shared" si="136"/>
        <v>1</v>
      </c>
      <c r="BC195" s="169">
        <f t="shared" si="137"/>
        <v>1</v>
      </c>
      <c r="BD195" s="169">
        <f t="shared" si="138"/>
        <v>0</v>
      </c>
      <c r="BE195" s="169">
        <f t="shared" si="139"/>
        <v>0</v>
      </c>
      <c r="BF195" s="169">
        <f t="shared" si="140"/>
        <v>1</v>
      </c>
      <c r="BG195" s="169">
        <f t="shared" si="141"/>
        <v>0</v>
      </c>
      <c r="BH195" s="169">
        <f t="shared" si="142"/>
        <v>0</v>
      </c>
      <c r="BI195" s="169">
        <f t="shared" si="143"/>
        <v>0</v>
      </c>
      <c r="BJ195" s="169">
        <f t="shared" si="144"/>
        <v>0</v>
      </c>
      <c r="BK195" s="167">
        <f t="shared" si="145"/>
        <v>0</v>
      </c>
      <c r="BL195" s="169">
        <f t="shared" si="148"/>
        <v>0</v>
      </c>
      <c r="BM195" s="169">
        <f t="shared" si="149"/>
        <v>1</v>
      </c>
      <c r="BN195" s="169">
        <f t="shared" si="150"/>
        <v>1</v>
      </c>
      <c r="BO195" s="169">
        <f t="shared" si="151"/>
        <v>0</v>
      </c>
      <c r="BP195" s="36">
        <f t="shared" si="152"/>
        <v>0</v>
      </c>
      <c r="BQ195">
        <f t="shared" si="153"/>
        <v>0</v>
      </c>
      <c r="BR195" s="36">
        <f t="shared" si="154"/>
        <v>1</v>
      </c>
      <c r="BS195" t="e">
        <f t="shared" si="146"/>
        <v>#N/A</v>
      </c>
    </row>
    <row r="196" spans="1:71">
      <c r="A196" s="59">
        <v>329</v>
      </c>
      <c r="B196" s="59">
        <v>191162</v>
      </c>
      <c r="C196" s="160">
        <v>306412338.68853301</v>
      </c>
      <c r="D196" s="59">
        <v>40340911</v>
      </c>
      <c r="E196" s="59">
        <v>45535716</v>
      </c>
      <c r="F196" s="59">
        <v>260876622.68853301</v>
      </c>
      <c r="G196" s="59">
        <v>253.24675750732399</v>
      </c>
      <c r="H196" s="59">
        <v>-4389042484.0261898</v>
      </c>
      <c r="I196" s="59">
        <v>0</v>
      </c>
      <c r="J196" s="59">
        <v>0</v>
      </c>
      <c r="K196" s="59">
        <v>0</v>
      </c>
      <c r="L196" s="59">
        <v>417</v>
      </c>
      <c r="M196" s="59">
        <v>406</v>
      </c>
      <c r="N196" s="59">
        <v>701</v>
      </c>
      <c r="O196" s="59">
        <v>0</v>
      </c>
      <c r="P196" s="59">
        <v>0</v>
      </c>
      <c r="Q196" s="59">
        <v>0</v>
      </c>
      <c r="R196" s="59">
        <v>2</v>
      </c>
      <c r="S196" s="59">
        <v>1</v>
      </c>
      <c r="T196" s="59">
        <f t="shared" ref="T196:T259" si="156">COUNTIFS(I196, "&gt;400", I196, "&lt;500")+COUNTIFS(L196, "&gt;400", L196, "&lt;500")+COUNTIFS(O196, "&gt;400", O196, "&lt;500")</f>
        <v>1</v>
      </c>
      <c r="U196" s="59">
        <f t="shared" ref="U196:U259" si="157">COUNTIFS(J196, "&gt;200", J196, "&lt;400")+COUNTIFS(L196, "&gt;200", L196, "&lt;400")+COUNTIFS(O196, "&gt;200", O196, "&lt;400")</f>
        <v>0</v>
      </c>
      <c r="V196" s="59">
        <f t="shared" ref="V196:V259" si="158">COUNTIF($I196, 102)+COUNTIF($L196, 102)+COUNTIF($O196, 102)</f>
        <v>0</v>
      </c>
      <c r="W196" s="59">
        <f t="shared" ref="W196:W259" si="159">IF(AND(J196&gt;399, J196&lt;500), 1,0) + IF(AND(K196&gt;399, K196&lt;500), 1,0) +IF(AND(M196&gt;399, M196&lt;500), 1,0) +IF(AND(N196&gt;399, N196&lt;500), 1,0) +IF(AND(P196&gt;399, P196&lt;500), 1,0) +IF(AND(Q196&gt;399, Q196&lt;500), 1,0)</f>
        <v>1</v>
      </c>
      <c r="X196" s="59">
        <f t="shared" ref="X196:X259" si="160">IF(AND(J196&gt;700, J196&lt;890), 1,0) + IF(AND(K196&gt;700, K196&lt;890), 1,0) +IF(AND(M196&gt;700, M196&lt;890), 1,0) +IF(AND(N196&gt;700, N196&lt;890), 1,0) +IF(AND(P196&gt;700, P196&lt;890), 1,0) +IF(AND(Q196&gt;700, Q196&lt;890), 1,0)</f>
        <v>1</v>
      </c>
      <c r="Y196" s="59">
        <f t="shared" ref="Y196:Y259" si="161">IF(AND(J196&gt;200, J196&lt;400), 1,0) + IF(AND(K196&gt;200, K196&lt;400), 1,0) +IF(AND(M196&gt;200, M196&lt;400), 1,0) +IF(AND(N196&gt;200, N196&lt;400), 1,0) +IF(AND(P196&gt;200, P196&lt;400), 1,0) +IF(AND(Q196&gt;200, Q196&lt;400), 1,0)</f>
        <v>0</v>
      </c>
      <c r="Z196" s="59">
        <f t="shared" ref="Z196:Z259" si="162">IF(J196=101, 1,0) + IF(K196=101, 1,0) +IF(M196=101, 1,0) +IF(N196=101, 1,0) +IF(P196=101, 1,0) +IF(Q196=101, 1,0)</f>
        <v>0</v>
      </c>
      <c r="AA196" s="59">
        <f t="shared" ref="AA196:AA259" si="163">IF(J196=102, 1,0) + IF(K196=102, 1,0) +IF(M196=102, 1,0) +IF(N196=102, 1,0) +IF(P196=102, 1,0) +IF(Q196=102, 1,0)</f>
        <v>0</v>
      </c>
      <c r="AB196" s="59">
        <f t="shared" ref="AB196:AB259" si="164">IF(AND(J196&gt;500, J196&lt;600), 1,0) + IF(AND(K196&gt;500, K196&lt;600), 1,0) +IF(AND(M196&gt;500, M196&lt;600), 1,0) +IF(AND(N196&gt;500, N196&lt;600), 1,0) +IF(AND(P196&gt;500, P196&lt;600), 1,0) +IF(AND(Q196&gt;500, Q196&lt;600), 1,0)</f>
        <v>0</v>
      </c>
      <c r="AC196" s="59">
        <f t="shared" ref="AC196:AC259" si="165">IF(AND(J196&gt;0, SUM(W196:AB196)=0), 1,0) + IF(AND(K196&gt;0, SUM(W196:AB196)=0), 1,0) +IF(AND(M196&gt;0, SUM(W196:AB196)=0), 1,0) +IF(AND(N196&gt;0, SUM(W196:AB196)=0), 1,0) +IF(AND(P196&gt;0, SUM(W196:AB196)=0), 1,0) +IF(AND(Q196&gt;0, SUM(W196:AB196)=0), 1,0)</f>
        <v>0</v>
      </c>
      <c r="AD196" s="166">
        <f t="shared" si="155"/>
        <v>0</v>
      </c>
      <c r="AE196" s="169">
        <f t="shared" ref="AE196:AE259" si="166">IF(AD196=1, 1,0)</f>
        <v>0</v>
      </c>
      <c r="AF196" s="169">
        <f t="shared" ref="AF196:AF259" si="167">IF(AD196&gt;=2, 1,0)</f>
        <v>0</v>
      </c>
      <c r="AG196" s="169">
        <f t="shared" ref="AG196:AG259" si="168">IF(IF(I196=101,1,0) * IF(J196&lt;&gt;0, 1,0) +IF(I196=101,1,0)* IF(K196&lt;&gt;0, 1,0) + IF(L196=101,1,0) * IF(M196&lt;&gt;0, 1,0) +IF(L196=101,1,0)* IF(N196&lt;&gt;0, 1,0) + IF(O196=101,1,0) * IF(P196&lt;&gt;0, 1,0) +IF(O196=101,1,0)* IF(Q196&lt;&gt;0, 1,0)&gt;0, 1,0)</f>
        <v>0</v>
      </c>
      <c r="AH196" s="169">
        <f t="shared" ref="AH196:AH259" si="169">IF(AG196=0, 1,0)</f>
        <v>1</v>
      </c>
      <c r="AI196" s="169">
        <f t="shared" ref="AI196:AI259" si="170">IF(AND(AD196&gt;0, T196&gt;0), 1, 0)</f>
        <v>0</v>
      </c>
      <c r="AJ196" s="169">
        <f t="shared" ref="AJ196:AJ259" si="171">IF(AND(AD196&gt;0, V196&gt;0), 1, 0)</f>
        <v>0</v>
      </c>
      <c r="AK196" s="169">
        <f t="shared" ref="AK196:AK259" si="172">IF(AND(AD196&gt;0, U196&gt;0), 1, 0)</f>
        <v>0</v>
      </c>
      <c r="AL196" s="169">
        <f t="shared" ref="AL196:AL259" si="173">IF(SUM(AI196:AK196)&gt;0,0,1)</f>
        <v>1</v>
      </c>
      <c r="AM196" s="169">
        <f t="shared" ref="AM196:AM259" si="174">IF(V196&gt;0, 1,0)</f>
        <v>0</v>
      </c>
      <c r="AN196" s="169">
        <f t="shared" ref="AN196:AN259" si="175">IF(I196=102,1,0) * IF(J196&lt;&gt;0, 1,0) +IF(I196=102,1,0)* IF(K196&lt;&gt;0, 1,0) + IF(L196=102,1,0) * IF(M196&lt;&gt;0, 1,0) +IF(L196=102,1,0)* IF(N196&lt;&gt;0, 1,0) + IF(O196=102,1,0) * IF(P196&lt;&gt;0, 1,0) +IF(O196=102,1,0)* IF(Q196&lt;&gt;0, 1,0)</f>
        <v>0</v>
      </c>
      <c r="AO196" s="169">
        <f t="shared" ref="AO196:AO259" si="176">IF(AN196=0, 1,0)</f>
        <v>1</v>
      </c>
      <c r="AP196" s="169">
        <f t="shared" ref="AP196:AP259" si="177">IF(V196&gt;1,1,0)</f>
        <v>0</v>
      </c>
      <c r="AQ196" s="169">
        <f t="shared" ref="AQ196:AQ259" si="178">IF(V196 = 1, 1, 0)</f>
        <v>0</v>
      </c>
      <c r="AR196" s="169">
        <f t="shared" ref="AR196:AR259" si="179">IF(SUM(AS196:AU196)&gt;0, 1,0)</f>
        <v>0</v>
      </c>
      <c r="AS196" s="169">
        <f t="shared" ref="AS196:AS259" si="180">IF(AND(T196&gt;0, V196&gt;0), 1,0)</f>
        <v>0</v>
      </c>
      <c r="AT196" s="169">
        <f t="shared" ref="AT196:AT259" si="181">AJ196</f>
        <v>0</v>
      </c>
      <c r="AU196" s="169">
        <f t="shared" ref="AU196:AU259" si="182">IF(AND(V196&gt;0, U196&gt;0),1,0)</f>
        <v>0</v>
      </c>
      <c r="AV196" s="169">
        <f t="shared" ref="AV196:AV259" si="183">IF(SUM(AS196:AU196)&gt;0,0,1)</f>
        <v>1</v>
      </c>
      <c r="AW196" s="169">
        <f t="shared" ref="AW196:AW259" si="184">IF(T196&gt;0,1,0)</f>
        <v>1</v>
      </c>
      <c r="AX196" s="169">
        <f t="shared" ref="AX196:AX259" si="185">IF(T196&gt;1, 1,0)</f>
        <v>0</v>
      </c>
      <c r="AY196" s="169">
        <f t="shared" si="147"/>
        <v>1</v>
      </c>
      <c r="AZ196" s="169">
        <f t="shared" ref="AZ196:AZ259" si="186">IF(SUM(AS196,AI196)&gt;0,1,0)</f>
        <v>0</v>
      </c>
      <c r="BA196" s="169">
        <f t="shared" ref="BA196:BA259" si="187">IF(AND(AW196&gt;0, X196&gt;0),1,0)+IF(AND(AW196&gt;0, (COUNTIFS(I196, "&gt;700", L196, "&gt;700", O196, "&gt;700")&gt;0)),1,0)</f>
        <v>1</v>
      </c>
      <c r="BB196" s="169">
        <f t="shared" ref="BB196:BB259" si="188">IF(BA196 = 0, 1,0)</f>
        <v>0</v>
      </c>
      <c r="BC196" s="169">
        <f t="shared" ref="BC196:BC259" si="189">IF(COUNTIFS(I196, "&gt;400", I196,"&lt;600"),1,0) * IF(COUNTIFS(J196,"&gt;0", J196,"&lt;700")+  COUNTIFS(K196,"&gt;0", K196,"&lt;700")&gt;0,1,0) + IF(COUNTIFS(L196, "&gt;400", L196,"&lt;600"),1,0) * IF(COUNTIFS(M196,"&gt;0", M196,"&lt;700")+ COUNTIFS(N196,"&gt;0", N196,"&lt;700")&gt;0,1,0) + IF(COUNTIFS(O196, "&gt;400", O196,"&lt;600"),1,0) * IF(COUNTIFS(P196,"&gt;0", P196,"&lt;700")+  COUNTIFS(Q196,"&gt;0", Q196,"&lt;700")&gt;0,1,0)</f>
        <v>1</v>
      </c>
      <c r="BD196" s="169">
        <f t="shared" ref="BD196:BD259" si="190">IF(BC196 = 0, 1,0)</f>
        <v>0</v>
      </c>
      <c r="BE196" s="169">
        <f t="shared" ref="BE196:BE259" si="191">COUNTIF(I196, 406)+COUNTIF(L196, 406)+COUNTIF(O196, 406)</f>
        <v>0</v>
      </c>
      <c r="BF196" s="169">
        <f t="shared" ref="BF196:BF259" si="192">COUNTIF(I196, 417)+COUNTIF(L196, 417)+COUNTIF(O196, 417)</f>
        <v>1</v>
      </c>
      <c r="BG196" s="169">
        <f t="shared" ref="BG196:BG259" si="193">COUNTIF(I196, 403)+COUNTIF(L196, 403)+COUNTIF(O196, 403)</f>
        <v>0</v>
      </c>
      <c r="BH196" s="169">
        <f t="shared" ref="BH196:BH259" si="194">COUNTIF(I196, 415)+COUNTIF(L196, 415)+COUNTIF(O196, 415)</f>
        <v>0</v>
      </c>
      <c r="BI196" s="169">
        <f t="shared" ref="BI196:BI259" si="195">COUNTIF(I196, 405)+COUNTIF(L196, 405)+COUNTIF(O196, 405)</f>
        <v>0</v>
      </c>
      <c r="BJ196" s="169">
        <f t="shared" ref="BJ196:BJ259" si="196">IF(OR(COUNTIF(I196, 416)=1, COUNTIF(I196, 412)=1), 1,0)   +IF(OR(COUNTIF(L196, 416)=1, COUNTIF(L196, 412)=1), 1,0)+IF(OR(COUNTIF(O196, 416)=1, COUNTIF(O196, 412)=1), 1,0)</f>
        <v>0</v>
      </c>
      <c r="BK196" s="167">
        <f t="shared" ref="BK196:BK259" si="197">IF(AND(AW196&gt;0, SUM(BE196:BJ196) = 0), 1,0)</f>
        <v>0</v>
      </c>
      <c r="BL196" s="169">
        <f t="shared" si="148"/>
        <v>0</v>
      </c>
      <c r="BM196" s="169">
        <f t="shared" si="149"/>
        <v>1</v>
      </c>
      <c r="BN196" s="169">
        <f t="shared" si="150"/>
        <v>0</v>
      </c>
      <c r="BO196" s="169">
        <f t="shared" si="151"/>
        <v>1</v>
      </c>
      <c r="BP196" s="36">
        <f t="shared" si="152"/>
        <v>0</v>
      </c>
      <c r="BQ196">
        <f t="shared" si="153"/>
        <v>0</v>
      </c>
      <c r="BR196" s="36">
        <f t="shared" si="154"/>
        <v>1</v>
      </c>
      <c r="BS196" t="e">
        <f t="shared" ref="BS196:BS259" si="198">IF((BP196*$AD$2+BQ196*$AM$2+BR196*$AW$2)&gt;0,  G196,NA())</f>
        <v>#N/A</v>
      </c>
    </row>
    <row r="197" spans="1:71">
      <c r="A197" s="59">
        <v>381</v>
      </c>
      <c r="B197" s="59">
        <v>222151</v>
      </c>
      <c r="C197" s="160">
        <v>14399999.609375</v>
      </c>
      <c r="D197" s="59">
        <v>9420000</v>
      </c>
      <c r="E197" s="59">
        <v>9420000</v>
      </c>
      <c r="F197" s="59">
        <v>4979999.609375</v>
      </c>
      <c r="G197" s="59">
        <v>256</v>
      </c>
      <c r="H197" s="59">
        <v>-5742013650.1809101</v>
      </c>
      <c r="I197" s="59">
        <v>0</v>
      </c>
      <c r="J197" s="59">
        <v>0</v>
      </c>
      <c r="K197" s="59">
        <v>0</v>
      </c>
      <c r="L197" s="59">
        <v>102</v>
      </c>
      <c r="M197" s="59">
        <v>0</v>
      </c>
      <c r="N197" s="59">
        <v>0</v>
      </c>
      <c r="O197" s="59">
        <v>102</v>
      </c>
      <c r="P197" s="59">
        <v>0</v>
      </c>
      <c r="Q197" s="59">
        <v>0</v>
      </c>
      <c r="R197" s="59">
        <v>1</v>
      </c>
      <c r="S197" s="59">
        <v>0</v>
      </c>
      <c r="T197" s="59">
        <f t="shared" si="156"/>
        <v>0</v>
      </c>
      <c r="U197" s="59">
        <f t="shared" si="157"/>
        <v>0</v>
      </c>
      <c r="V197" s="59">
        <f t="shared" si="158"/>
        <v>2</v>
      </c>
      <c r="W197" s="59">
        <f t="shared" si="159"/>
        <v>0</v>
      </c>
      <c r="X197" s="59">
        <f t="shared" si="160"/>
        <v>0</v>
      </c>
      <c r="Y197" s="59">
        <f t="shared" si="161"/>
        <v>0</v>
      </c>
      <c r="Z197" s="59">
        <f t="shared" si="162"/>
        <v>0</v>
      </c>
      <c r="AA197" s="59">
        <f t="shared" si="163"/>
        <v>0</v>
      </c>
      <c r="AB197" s="59">
        <f t="shared" si="164"/>
        <v>0</v>
      </c>
      <c r="AC197" s="59">
        <f t="shared" si="165"/>
        <v>0</v>
      </c>
      <c r="AD197" s="166">
        <f t="shared" si="155"/>
        <v>0</v>
      </c>
      <c r="AE197" s="169">
        <f t="shared" si="166"/>
        <v>0</v>
      </c>
      <c r="AF197" s="169">
        <f t="shared" si="167"/>
        <v>0</v>
      </c>
      <c r="AG197" s="169">
        <f t="shared" si="168"/>
        <v>0</v>
      </c>
      <c r="AH197" s="169">
        <f t="shared" si="169"/>
        <v>1</v>
      </c>
      <c r="AI197" s="169">
        <f t="shared" si="170"/>
        <v>0</v>
      </c>
      <c r="AJ197" s="169">
        <f t="shared" si="171"/>
        <v>0</v>
      </c>
      <c r="AK197" s="169">
        <f t="shared" si="172"/>
        <v>0</v>
      </c>
      <c r="AL197" s="169">
        <f t="shared" si="173"/>
        <v>1</v>
      </c>
      <c r="AM197" s="169">
        <f t="shared" si="174"/>
        <v>1</v>
      </c>
      <c r="AN197" s="169">
        <f t="shared" si="175"/>
        <v>0</v>
      </c>
      <c r="AO197" s="169">
        <f t="shared" si="176"/>
        <v>1</v>
      </c>
      <c r="AP197" s="169">
        <f t="shared" si="177"/>
        <v>1</v>
      </c>
      <c r="AQ197" s="169">
        <f t="shared" si="178"/>
        <v>0</v>
      </c>
      <c r="AR197" s="169">
        <f t="shared" si="179"/>
        <v>0</v>
      </c>
      <c r="AS197" s="169">
        <f t="shared" si="180"/>
        <v>0</v>
      </c>
      <c r="AT197" s="169">
        <f t="shared" si="181"/>
        <v>0</v>
      </c>
      <c r="AU197" s="169">
        <f t="shared" si="182"/>
        <v>0</v>
      </c>
      <c r="AV197" s="169">
        <f t="shared" si="183"/>
        <v>1</v>
      </c>
      <c r="AW197" s="169">
        <f t="shared" si="184"/>
        <v>0</v>
      </c>
      <c r="AX197" s="169">
        <f t="shared" si="185"/>
        <v>0</v>
      </c>
      <c r="AY197" s="169">
        <f t="shared" ref="AY197:AY260" si="199">IF(T197=1, 1, 0)</f>
        <v>0</v>
      </c>
      <c r="AZ197" s="169">
        <f t="shared" si="186"/>
        <v>0</v>
      </c>
      <c r="BA197" s="169">
        <f t="shared" si="187"/>
        <v>0</v>
      </c>
      <c r="BB197" s="169">
        <f t="shared" si="188"/>
        <v>1</v>
      </c>
      <c r="BC197" s="169">
        <f t="shared" si="189"/>
        <v>0</v>
      </c>
      <c r="BD197" s="169">
        <f t="shared" si="190"/>
        <v>1</v>
      </c>
      <c r="BE197" s="169">
        <f t="shared" si="191"/>
        <v>0</v>
      </c>
      <c r="BF197" s="169">
        <f t="shared" si="192"/>
        <v>0</v>
      </c>
      <c r="BG197" s="169">
        <f t="shared" si="193"/>
        <v>0</v>
      </c>
      <c r="BH197" s="169">
        <f t="shared" si="194"/>
        <v>0</v>
      </c>
      <c r="BI197" s="169">
        <f t="shared" si="195"/>
        <v>0</v>
      </c>
      <c r="BJ197" s="169">
        <f t="shared" si="196"/>
        <v>0</v>
      </c>
      <c r="BK197" s="167">
        <f t="shared" si="197"/>
        <v>0</v>
      </c>
      <c r="BL197" s="169">
        <f t="shared" ref="BL197:BL260" si="200">IF(R197 = 1, 1,0)</f>
        <v>1</v>
      </c>
      <c r="BM197" s="169">
        <f t="shared" ref="BM197:BM260" si="201">IF(R197 = 2, 1,0)</f>
        <v>0</v>
      </c>
      <c r="BN197" s="169">
        <f t="shared" ref="BN197:BN260" si="202">IF(S197 = 1, 0,1)</f>
        <v>1</v>
      </c>
      <c r="BO197" s="169">
        <f t="shared" ref="BO197:BO260" si="203">IF(S197 = 1, 1,0)</f>
        <v>0</v>
      </c>
      <c r="BP197" s="36">
        <f t="shared" ref="BP197:BP260" si="204">IF(SUM($AE$2:$AF$2)&gt;0, SUMPRODUCT($AE$2:$AF$2, AE197:AF197),IF(SUM(AE197:AF197)&gt;0, 0,1))*SUMPRODUCT($AG$2:$AH$2, AG197:AH197)*SUMPRODUCT($AI$2:$AL$2, AI197:AL197)*SUMPRODUCT($BL$2:$BM$2,BL197:BM197)*SUMPRODUCT($BN$2:$BO$2,BN197:BO197)</f>
        <v>0</v>
      </c>
      <c r="BQ197">
        <f t="shared" ref="BQ197:BQ260" si="205">(SUMPRODUCT($AN$2:$AO$2, AN197:AO197)*SUMPRODUCT($AP$2:$AR$2, AP197:AR197)*SUMPRODUCT($AS$2:$AV$2, AS197:AV197))*SUMPRODUCT($BL$2:$BM$2,BL197:BM197)*SUMPRODUCT($BN$2:$BO$2,BN197:BO197)</f>
        <v>0</v>
      </c>
      <c r="BR197" s="36">
        <f t="shared" ref="BR197:BR260" si="206">SUMPRODUCT($AX$2:$AZ$2, AX197:AZ197)*SUMPRODUCT($BA$2:$BB$2, BA197:BB197)*SUMPRODUCT($BC$2:$BD$2, BC197:BD197)*SUMPRODUCT($BE$2:$BK$2, BE197:BK197)*SUMPRODUCT($BL$2:$BM$2,BL197:BM197)*SUMPRODUCT($BN$2:$BO$2,BN197:BO197)</f>
        <v>0</v>
      </c>
      <c r="BS197" t="e">
        <f t="shared" si="198"/>
        <v>#N/A</v>
      </c>
    </row>
    <row r="198" spans="1:71">
      <c r="A198" s="59">
        <v>398</v>
      </c>
      <c r="B198" s="59">
        <v>231181</v>
      </c>
      <c r="C198" s="160">
        <v>140129870.88917801</v>
      </c>
      <c r="D198" s="59">
        <v>30162338.300781202</v>
      </c>
      <c r="E198" s="59">
        <v>30162338.300781202</v>
      </c>
      <c r="F198" s="59">
        <v>109967532.588397</v>
      </c>
      <c r="G198" s="59">
        <v>259.74025726318399</v>
      </c>
      <c r="H198" s="59">
        <v>-6081737883.8644896</v>
      </c>
      <c r="I198" s="59">
        <v>444</v>
      </c>
      <c r="J198" s="59">
        <v>0</v>
      </c>
      <c r="K198" s="59">
        <v>0</v>
      </c>
      <c r="L198" s="59">
        <v>444</v>
      </c>
      <c r="M198" s="59">
        <v>0</v>
      </c>
      <c r="N198" s="59">
        <v>0</v>
      </c>
      <c r="O198" s="59">
        <v>402</v>
      </c>
      <c r="P198" s="59">
        <v>0</v>
      </c>
      <c r="Q198" s="59">
        <v>0</v>
      </c>
      <c r="R198" s="59">
        <v>1</v>
      </c>
      <c r="S198" s="59">
        <v>1</v>
      </c>
      <c r="T198" s="59">
        <f t="shared" si="156"/>
        <v>3</v>
      </c>
      <c r="U198" s="59">
        <f t="shared" si="157"/>
        <v>0</v>
      </c>
      <c r="V198" s="59">
        <f t="shared" si="158"/>
        <v>0</v>
      </c>
      <c r="W198" s="59">
        <f t="shared" si="159"/>
        <v>0</v>
      </c>
      <c r="X198" s="59">
        <f t="shared" si="160"/>
        <v>0</v>
      </c>
      <c r="Y198" s="59">
        <f t="shared" si="161"/>
        <v>0</v>
      </c>
      <c r="Z198" s="59">
        <f t="shared" si="162"/>
        <v>0</v>
      </c>
      <c r="AA198" s="59">
        <f t="shared" si="163"/>
        <v>0</v>
      </c>
      <c r="AB198" s="59">
        <f t="shared" si="164"/>
        <v>0</v>
      </c>
      <c r="AC198" s="59">
        <f t="shared" si="165"/>
        <v>0</v>
      </c>
      <c r="AD198" s="166">
        <f t="shared" si="155"/>
        <v>0</v>
      </c>
      <c r="AE198" s="169">
        <f t="shared" si="166"/>
        <v>0</v>
      </c>
      <c r="AF198" s="169">
        <f t="shared" si="167"/>
        <v>0</v>
      </c>
      <c r="AG198" s="169">
        <f t="shared" si="168"/>
        <v>0</v>
      </c>
      <c r="AH198" s="169">
        <f t="shared" si="169"/>
        <v>1</v>
      </c>
      <c r="AI198" s="169">
        <f t="shared" si="170"/>
        <v>0</v>
      </c>
      <c r="AJ198" s="169">
        <f t="shared" si="171"/>
        <v>0</v>
      </c>
      <c r="AK198" s="169">
        <f t="shared" si="172"/>
        <v>0</v>
      </c>
      <c r="AL198" s="169">
        <f t="shared" si="173"/>
        <v>1</v>
      </c>
      <c r="AM198" s="169">
        <f t="shared" si="174"/>
        <v>0</v>
      </c>
      <c r="AN198" s="169">
        <f t="shared" si="175"/>
        <v>0</v>
      </c>
      <c r="AO198" s="169">
        <f t="shared" si="176"/>
        <v>1</v>
      </c>
      <c r="AP198" s="169">
        <f t="shared" si="177"/>
        <v>0</v>
      </c>
      <c r="AQ198" s="169">
        <f t="shared" si="178"/>
        <v>0</v>
      </c>
      <c r="AR198" s="169">
        <f t="shared" si="179"/>
        <v>0</v>
      </c>
      <c r="AS198" s="169">
        <f t="shared" si="180"/>
        <v>0</v>
      </c>
      <c r="AT198" s="169">
        <f t="shared" si="181"/>
        <v>0</v>
      </c>
      <c r="AU198" s="169">
        <f t="shared" si="182"/>
        <v>0</v>
      </c>
      <c r="AV198" s="169">
        <f t="shared" si="183"/>
        <v>1</v>
      </c>
      <c r="AW198" s="169">
        <f t="shared" si="184"/>
        <v>1</v>
      </c>
      <c r="AX198" s="169">
        <f t="shared" si="185"/>
        <v>1</v>
      </c>
      <c r="AY198" s="169">
        <f t="shared" si="199"/>
        <v>0</v>
      </c>
      <c r="AZ198" s="169">
        <f t="shared" si="186"/>
        <v>0</v>
      </c>
      <c r="BA198" s="169">
        <f t="shared" si="187"/>
        <v>0</v>
      </c>
      <c r="BB198" s="169">
        <f t="shared" si="188"/>
        <v>1</v>
      </c>
      <c r="BC198" s="169">
        <f t="shared" si="189"/>
        <v>0</v>
      </c>
      <c r="BD198" s="169">
        <f t="shared" si="190"/>
        <v>1</v>
      </c>
      <c r="BE198" s="169">
        <f t="shared" si="191"/>
        <v>0</v>
      </c>
      <c r="BF198" s="169">
        <f t="shared" si="192"/>
        <v>0</v>
      </c>
      <c r="BG198" s="169">
        <f t="shared" si="193"/>
        <v>0</v>
      </c>
      <c r="BH198" s="169">
        <f t="shared" si="194"/>
        <v>0</v>
      </c>
      <c r="BI198" s="169">
        <f t="shared" si="195"/>
        <v>0</v>
      </c>
      <c r="BJ198" s="169">
        <f t="shared" si="196"/>
        <v>0</v>
      </c>
      <c r="BK198" s="167">
        <f t="shared" si="197"/>
        <v>1</v>
      </c>
      <c r="BL198" s="169">
        <f t="shared" si="200"/>
        <v>1</v>
      </c>
      <c r="BM198" s="169">
        <f t="shared" si="201"/>
        <v>0</v>
      </c>
      <c r="BN198" s="169">
        <f t="shared" si="202"/>
        <v>0</v>
      </c>
      <c r="BO198" s="169">
        <f t="shared" si="203"/>
        <v>1</v>
      </c>
      <c r="BP198" s="36">
        <f t="shared" si="204"/>
        <v>0</v>
      </c>
      <c r="BQ198">
        <f t="shared" si="205"/>
        <v>0</v>
      </c>
      <c r="BR198" s="36">
        <f t="shared" si="206"/>
        <v>1</v>
      </c>
      <c r="BS198" t="e">
        <f t="shared" si="198"/>
        <v>#N/A</v>
      </c>
    </row>
    <row r="199" spans="1:71">
      <c r="A199" s="59">
        <v>404</v>
      </c>
      <c r="B199" s="59">
        <v>231531</v>
      </c>
      <c r="C199" s="160">
        <v>136149069.633497</v>
      </c>
      <c r="D199" s="59">
        <v>30372670</v>
      </c>
      <c r="E199" s="59">
        <v>34099378</v>
      </c>
      <c r="F199" s="59">
        <v>102049691.633497</v>
      </c>
      <c r="G199" s="59">
        <v>260.869575500488</v>
      </c>
      <c r="H199" s="59">
        <v>-6210856258.5718298</v>
      </c>
      <c r="I199" s="59">
        <v>418</v>
      </c>
      <c r="J199" s="59">
        <v>408</v>
      </c>
      <c r="K199" s="59">
        <v>0</v>
      </c>
      <c r="L199" s="59">
        <v>101</v>
      </c>
      <c r="M199" s="59">
        <v>0</v>
      </c>
      <c r="N199" s="59">
        <v>0</v>
      </c>
      <c r="O199" s="59">
        <v>402</v>
      </c>
      <c r="P199" s="59">
        <v>0</v>
      </c>
      <c r="Q199" s="59">
        <v>0</v>
      </c>
      <c r="R199" s="59">
        <v>1</v>
      </c>
      <c r="S199" s="59">
        <v>1</v>
      </c>
      <c r="T199" s="59">
        <f t="shared" si="156"/>
        <v>2</v>
      </c>
      <c r="U199" s="59">
        <f t="shared" si="157"/>
        <v>0</v>
      </c>
      <c r="V199" s="59">
        <f t="shared" si="158"/>
        <v>0</v>
      </c>
      <c r="W199" s="59">
        <f t="shared" si="159"/>
        <v>1</v>
      </c>
      <c r="X199" s="59">
        <f t="shared" si="160"/>
        <v>0</v>
      </c>
      <c r="Y199" s="59">
        <f t="shared" si="161"/>
        <v>0</v>
      </c>
      <c r="Z199" s="59">
        <f t="shared" si="162"/>
        <v>0</v>
      </c>
      <c r="AA199" s="59">
        <f t="shared" si="163"/>
        <v>0</v>
      </c>
      <c r="AB199" s="59">
        <f t="shared" si="164"/>
        <v>0</v>
      </c>
      <c r="AC199" s="59">
        <f t="shared" si="165"/>
        <v>0</v>
      </c>
      <c r="AD199" s="166">
        <f t="shared" ref="AD199:AD262" si="207">COUNTIF(I199, 101)+COUNTIF(L199, 101)+COUNTIF(O199, 101)</f>
        <v>1</v>
      </c>
      <c r="AE199" s="169">
        <f t="shared" si="166"/>
        <v>1</v>
      </c>
      <c r="AF199" s="169">
        <f t="shared" si="167"/>
        <v>0</v>
      </c>
      <c r="AG199" s="169">
        <f t="shared" si="168"/>
        <v>0</v>
      </c>
      <c r="AH199" s="169">
        <f t="shared" si="169"/>
        <v>1</v>
      </c>
      <c r="AI199" s="169">
        <f t="shared" si="170"/>
        <v>1</v>
      </c>
      <c r="AJ199" s="169">
        <f t="shared" si="171"/>
        <v>0</v>
      </c>
      <c r="AK199" s="169">
        <f t="shared" si="172"/>
        <v>0</v>
      </c>
      <c r="AL199" s="169">
        <f t="shared" si="173"/>
        <v>0</v>
      </c>
      <c r="AM199" s="169">
        <f t="shared" si="174"/>
        <v>0</v>
      </c>
      <c r="AN199" s="169">
        <f t="shared" si="175"/>
        <v>0</v>
      </c>
      <c r="AO199" s="169">
        <f t="shared" si="176"/>
        <v>1</v>
      </c>
      <c r="AP199" s="169">
        <f t="shared" si="177"/>
        <v>0</v>
      </c>
      <c r="AQ199" s="169">
        <f t="shared" si="178"/>
        <v>0</v>
      </c>
      <c r="AR199" s="169">
        <f t="shared" si="179"/>
        <v>0</v>
      </c>
      <c r="AS199" s="169">
        <f t="shared" si="180"/>
        <v>0</v>
      </c>
      <c r="AT199" s="169">
        <f t="shared" si="181"/>
        <v>0</v>
      </c>
      <c r="AU199" s="169">
        <f t="shared" si="182"/>
        <v>0</v>
      </c>
      <c r="AV199" s="169">
        <f t="shared" si="183"/>
        <v>1</v>
      </c>
      <c r="AW199" s="169">
        <f t="shared" si="184"/>
        <v>1</v>
      </c>
      <c r="AX199" s="169">
        <f t="shared" si="185"/>
        <v>1</v>
      </c>
      <c r="AY199" s="169">
        <f t="shared" si="199"/>
        <v>0</v>
      </c>
      <c r="AZ199" s="169">
        <f t="shared" si="186"/>
        <v>1</v>
      </c>
      <c r="BA199" s="169">
        <f t="shared" si="187"/>
        <v>0</v>
      </c>
      <c r="BB199" s="169">
        <f t="shared" si="188"/>
        <v>1</v>
      </c>
      <c r="BC199" s="169">
        <f t="shared" si="189"/>
        <v>1</v>
      </c>
      <c r="BD199" s="169">
        <f t="shared" si="190"/>
        <v>0</v>
      </c>
      <c r="BE199" s="169">
        <f t="shared" si="191"/>
        <v>0</v>
      </c>
      <c r="BF199" s="169">
        <f t="shared" si="192"/>
        <v>0</v>
      </c>
      <c r="BG199" s="169">
        <f t="shared" si="193"/>
        <v>0</v>
      </c>
      <c r="BH199" s="169">
        <f t="shared" si="194"/>
        <v>0</v>
      </c>
      <c r="BI199" s="169">
        <f t="shared" si="195"/>
        <v>0</v>
      </c>
      <c r="BJ199" s="169">
        <f t="shared" si="196"/>
        <v>0</v>
      </c>
      <c r="BK199" s="167">
        <f t="shared" si="197"/>
        <v>1</v>
      </c>
      <c r="BL199" s="169">
        <f t="shared" si="200"/>
        <v>1</v>
      </c>
      <c r="BM199" s="169">
        <f t="shared" si="201"/>
        <v>0</v>
      </c>
      <c r="BN199" s="169">
        <f t="shared" si="202"/>
        <v>0</v>
      </c>
      <c r="BO199" s="169">
        <f t="shared" si="203"/>
        <v>1</v>
      </c>
      <c r="BP199" s="36">
        <f t="shared" si="204"/>
        <v>1</v>
      </c>
      <c r="BQ199">
        <f t="shared" si="205"/>
        <v>0</v>
      </c>
      <c r="BR199" s="36">
        <f t="shared" si="206"/>
        <v>2</v>
      </c>
      <c r="BS199" t="e">
        <f t="shared" si="198"/>
        <v>#N/A</v>
      </c>
    </row>
    <row r="200" spans="1:71">
      <c r="A200" s="59">
        <v>80</v>
      </c>
      <c r="B200" s="59">
        <v>21273</v>
      </c>
      <c r="C200" s="160">
        <v>37976190.988185599</v>
      </c>
      <c r="D200" s="59">
        <v>14613095</v>
      </c>
      <c r="E200" s="59">
        <v>14613095</v>
      </c>
      <c r="F200" s="59">
        <v>23363095.988185599</v>
      </c>
      <c r="G200" s="59">
        <v>261.90476989746099</v>
      </c>
      <c r="H200" s="59">
        <v>-1364326759.3418</v>
      </c>
      <c r="I200" s="59">
        <v>0</v>
      </c>
      <c r="J200" s="59">
        <v>0</v>
      </c>
      <c r="K200" s="59">
        <v>0</v>
      </c>
      <c r="L200" s="59">
        <v>101</v>
      </c>
      <c r="M200" s="59">
        <v>0</v>
      </c>
      <c r="N200" s="59">
        <v>0</v>
      </c>
      <c r="O200" s="59">
        <v>0</v>
      </c>
      <c r="P200" s="59">
        <v>0</v>
      </c>
      <c r="Q200" s="59">
        <v>0</v>
      </c>
      <c r="R200" s="59">
        <v>2</v>
      </c>
      <c r="S200" s="59">
        <v>1</v>
      </c>
      <c r="T200" s="59">
        <f t="shared" si="156"/>
        <v>0</v>
      </c>
      <c r="U200" s="59">
        <f t="shared" si="157"/>
        <v>0</v>
      </c>
      <c r="V200" s="59">
        <f t="shared" si="158"/>
        <v>0</v>
      </c>
      <c r="W200" s="59">
        <f t="shared" si="159"/>
        <v>0</v>
      </c>
      <c r="X200" s="59">
        <f t="shared" si="160"/>
        <v>0</v>
      </c>
      <c r="Y200" s="59">
        <f t="shared" si="161"/>
        <v>0</v>
      </c>
      <c r="Z200" s="59">
        <f t="shared" si="162"/>
        <v>0</v>
      </c>
      <c r="AA200" s="59">
        <f t="shared" si="163"/>
        <v>0</v>
      </c>
      <c r="AB200" s="59">
        <f t="shared" si="164"/>
        <v>0</v>
      </c>
      <c r="AC200" s="59">
        <f t="shared" si="165"/>
        <v>0</v>
      </c>
      <c r="AD200" s="166">
        <f t="shared" si="207"/>
        <v>1</v>
      </c>
      <c r="AE200" s="169">
        <f t="shared" si="166"/>
        <v>1</v>
      </c>
      <c r="AF200" s="169">
        <f t="shared" si="167"/>
        <v>0</v>
      </c>
      <c r="AG200" s="169">
        <f t="shared" si="168"/>
        <v>0</v>
      </c>
      <c r="AH200" s="169">
        <f t="shared" si="169"/>
        <v>1</v>
      </c>
      <c r="AI200" s="169">
        <f t="shared" si="170"/>
        <v>0</v>
      </c>
      <c r="AJ200" s="169">
        <f t="shared" si="171"/>
        <v>0</v>
      </c>
      <c r="AK200" s="169">
        <f t="shared" si="172"/>
        <v>0</v>
      </c>
      <c r="AL200" s="169">
        <f t="shared" si="173"/>
        <v>1</v>
      </c>
      <c r="AM200" s="169">
        <f t="shared" si="174"/>
        <v>0</v>
      </c>
      <c r="AN200" s="169">
        <f t="shared" si="175"/>
        <v>0</v>
      </c>
      <c r="AO200" s="169">
        <f t="shared" si="176"/>
        <v>1</v>
      </c>
      <c r="AP200" s="169">
        <f t="shared" si="177"/>
        <v>0</v>
      </c>
      <c r="AQ200" s="169">
        <f t="shared" si="178"/>
        <v>0</v>
      </c>
      <c r="AR200" s="169">
        <f t="shared" si="179"/>
        <v>0</v>
      </c>
      <c r="AS200" s="169">
        <f t="shared" si="180"/>
        <v>0</v>
      </c>
      <c r="AT200" s="169">
        <f t="shared" si="181"/>
        <v>0</v>
      </c>
      <c r="AU200" s="169">
        <f t="shared" si="182"/>
        <v>0</v>
      </c>
      <c r="AV200" s="169">
        <f t="shared" si="183"/>
        <v>1</v>
      </c>
      <c r="AW200" s="169">
        <f t="shared" si="184"/>
        <v>0</v>
      </c>
      <c r="AX200" s="169">
        <f t="shared" si="185"/>
        <v>0</v>
      </c>
      <c r="AY200" s="169">
        <f t="shared" si="199"/>
        <v>0</v>
      </c>
      <c r="AZ200" s="169">
        <f t="shared" si="186"/>
        <v>0</v>
      </c>
      <c r="BA200" s="169">
        <f t="shared" si="187"/>
        <v>0</v>
      </c>
      <c r="BB200" s="169">
        <f t="shared" si="188"/>
        <v>1</v>
      </c>
      <c r="BC200" s="169">
        <f t="shared" si="189"/>
        <v>0</v>
      </c>
      <c r="BD200" s="169">
        <f t="shared" si="190"/>
        <v>1</v>
      </c>
      <c r="BE200" s="169">
        <f t="shared" si="191"/>
        <v>0</v>
      </c>
      <c r="BF200" s="169">
        <f t="shared" si="192"/>
        <v>0</v>
      </c>
      <c r="BG200" s="169">
        <f t="shared" si="193"/>
        <v>0</v>
      </c>
      <c r="BH200" s="169">
        <f t="shared" si="194"/>
        <v>0</v>
      </c>
      <c r="BI200" s="169">
        <f t="shared" si="195"/>
        <v>0</v>
      </c>
      <c r="BJ200" s="169">
        <f t="shared" si="196"/>
        <v>0</v>
      </c>
      <c r="BK200" s="167">
        <f t="shared" si="197"/>
        <v>0</v>
      </c>
      <c r="BL200" s="169">
        <f t="shared" si="200"/>
        <v>0</v>
      </c>
      <c r="BM200" s="169">
        <f t="shared" si="201"/>
        <v>1</v>
      </c>
      <c r="BN200" s="169">
        <f t="shared" si="202"/>
        <v>0</v>
      </c>
      <c r="BO200" s="169">
        <f t="shared" si="203"/>
        <v>1</v>
      </c>
      <c r="BP200" s="36">
        <f t="shared" si="204"/>
        <v>1</v>
      </c>
      <c r="BQ200">
        <f t="shared" si="205"/>
        <v>0</v>
      </c>
      <c r="BR200" s="36">
        <f t="shared" si="206"/>
        <v>0</v>
      </c>
      <c r="BS200" t="e">
        <f t="shared" si="198"/>
        <v>#N/A</v>
      </c>
    </row>
    <row r="201" spans="1:71">
      <c r="A201" s="59">
        <v>241</v>
      </c>
      <c r="B201" s="59">
        <v>151371</v>
      </c>
      <c r="C201" s="160">
        <v>42857143.434942998</v>
      </c>
      <c r="D201" s="59">
        <v>16172618.5</v>
      </c>
      <c r="E201" s="59">
        <v>18196428</v>
      </c>
      <c r="F201" s="59">
        <v>24660715.434943002</v>
      </c>
      <c r="G201" s="59">
        <v>261.90476989746099</v>
      </c>
      <c r="H201" s="59">
        <v>-3793873267.4070301</v>
      </c>
      <c r="I201" s="59">
        <v>0</v>
      </c>
      <c r="J201" s="59">
        <v>0</v>
      </c>
      <c r="K201" s="59">
        <v>0</v>
      </c>
      <c r="L201" s="59">
        <v>101</v>
      </c>
      <c r="M201" s="59">
        <v>0</v>
      </c>
      <c r="N201" s="59">
        <v>0</v>
      </c>
      <c r="O201" s="59">
        <v>0</v>
      </c>
      <c r="P201" s="59">
        <v>0</v>
      </c>
      <c r="Q201" s="59">
        <v>0</v>
      </c>
      <c r="R201" s="59">
        <v>2</v>
      </c>
      <c r="S201" s="59">
        <v>0</v>
      </c>
      <c r="T201" s="59">
        <f t="shared" si="156"/>
        <v>0</v>
      </c>
      <c r="U201" s="59">
        <f t="shared" si="157"/>
        <v>0</v>
      </c>
      <c r="V201" s="59">
        <f t="shared" si="158"/>
        <v>0</v>
      </c>
      <c r="W201" s="59">
        <f t="shared" si="159"/>
        <v>0</v>
      </c>
      <c r="X201" s="59">
        <f t="shared" si="160"/>
        <v>0</v>
      </c>
      <c r="Y201" s="59">
        <f t="shared" si="161"/>
        <v>0</v>
      </c>
      <c r="Z201" s="59">
        <f t="shared" si="162"/>
        <v>0</v>
      </c>
      <c r="AA201" s="59">
        <f t="shared" si="163"/>
        <v>0</v>
      </c>
      <c r="AB201" s="59">
        <f t="shared" si="164"/>
        <v>0</v>
      </c>
      <c r="AC201" s="59">
        <f t="shared" si="165"/>
        <v>0</v>
      </c>
      <c r="AD201" s="166">
        <f t="shared" si="207"/>
        <v>1</v>
      </c>
      <c r="AE201" s="169">
        <f t="shared" si="166"/>
        <v>1</v>
      </c>
      <c r="AF201" s="169">
        <f t="shared" si="167"/>
        <v>0</v>
      </c>
      <c r="AG201" s="169">
        <f t="shared" si="168"/>
        <v>0</v>
      </c>
      <c r="AH201" s="169">
        <f t="shared" si="169"/>
        <v>1</v>
      </c>
      <c r="AI201" s="169">
        <f t="shared" si="170"/>
        <v>0</v>
      </c>
      <c r="AJ201" s="169">
        <f t="shared" si="171"/>
        <v>0</v>
      </c>
      <c r="AK201" s="169">
        <f t="shared" si="172"/>
        <v>0</v>
      </c>
      <c r="AL201" s="169">
        <f t="shared" si="173"/>
        <v>1</v>
      </c>
      <c r="AM201" s="169">
        <f t="shared" si="174"/>
        <v>0</v>
      </c>
      <c r="AN201" s="169">
        <f t="shared" si="175"/>
        <v>0</v>
      </c>
      <c r="AO201" s="169">
        <f t="shared" si="176"/>
        <v>1</v>
      </c>
      <c r="AP201" s="169">
        <f t="shared" si="177"/>
        <v>0</v>
      </c>
      <c r="AQ201" s="169">
        <f t="shared" si="178"/>
        <v>0</v>
      </c>
      <c r="AR201" s="169">
        <f t="shared" si="179"/>
        <v>0</v>
      </c>
      <c r="AS201" s="169">
        <f t="shared" si="180"/>
        <v>0</v>
      </c>
      <c r="AT201" s="169">
        <f t="shared" si="181"/>
        <v>0</v>
      </c>
      <c r="AU201" s="169">
        <f t="shared" si="182"/>
        <v>0</v>
      </c>
      <c r="AV201" s="169">
        <f t="shared" si="183"/>
        <v>1</v>
      </c>
      <c r="AW201" s="169">
        <f t="shared" si="184"/>
        <v>0</v>
      </c>
      <c r="AX201" s="169">
        <f t="shared" si="185"/>
        <v>0</v>
      </c>
      <c r="AY201" s="169">
        <f t="shared" si="199"/>
        <v>0</v>
      </c>
      <c r="AZ201" s="169">
        <f t="shared" si="186"/>
        <v>0</v>
      </c>
      <c r="BA201" s="169">
        <f t="shared" si="187"/>
        <v>0</v>
      </c>
      <c r="BB201" s="169">
        <f t="shared" si="188"/>
        <v>1</v>
      </c>
      <c r="BC201" s="169">
        <f t="shared" si="189"/>
        <v>0</v>
      </c>
      <c r="BD201" s="169">
        <f t="shared" si="190"/>
        <v>1</v>
      </c>
      <c r="BE201" s="169">
        <f t="shared" si="191"/>
        <v>0</v>
      </c>
      <c r="BF201" s="169">
        <f t="shared" si="192"/>
        <v>0</v>
      </c>
      <c r="BG201" s="169">
        <f t="shared" si="193"/>
        <v>0</v>
      </c>
      <c r="BH201" s="169">
        <f t="shared" si="194"/>
        <v>0</v>
      </c>
      <c r="BI201" s="169">
        <f t="shared" si="195"/>
        <v>0</v>
      </c>
      <c r="BJ201" s="169">
        <f t="shared" si="196"/>
        <v>0</v>
      </c>
      <c r="BK201" s="167">
        <f t="shared" si="197"/>
        <v>0</v>
      </c>
      <c r="BL201" s="169">
        <f t="shared" si="200"/>
        <v>0</v>
      </c>
      <c r="BM201" s="169">
        <f t="shared" si="201"/>
        <v>1</v>
      </c>
      <c r="BN201" s="169">
        <f t="shared" si="202"/>
        <v>1</v>
      </c>
      <c r="BO201" s="169">
        <f t="shared" si="203"/>
        <v>0</v>
      </c>
      <c r="BP201" s="36">
        <f t="shared" si="204"/>
        <v>1</v>
      </c>
      <c r="BQ201">
        <f t="shared" si="205"/>
        <v>0</v>
      </c>
      <c r="BR201" s="36">
        <f t="shared" si="206"/>
        <v>0</v>
      </c>
      <c r="BS201" t="e">
        <f t="shared" si="198"/>
        <v>#N/A</v>
      </c>
    </row>
    <row r="202" spans="1:71">
      <c r="A202" s="59">
        <v>352</v>
      </c>
      <c r="B202" s="59">
        <v>212131</v>
      </c>
      <c r="C202" s="160">
        <v>10476190.8032727</v>
      </c>
      <c r="D202" s="59">
        <v>64380955.375</v>
      </c>
      <c r="E202" s="59">
        <v>65452384</v>
      </c>
      <c r="F202" s="59">
        <v>-54976193.196727298</v>
      </c>
      <c r="G202" s="59">
        <v>261.90477371215798</v>
      </c>
      <c r="H202" s="59">
        <v>-4955235835.4186602</v>
      </c>
      <c r="I202" s="59">
        <v>0</v>
      </c>
      <c r="J202" s="59">
        <v>0</v>
      </c>
      <c r="K202" s="59">
        <v>0</v>
      </c>
      <c r="L202" s="59">
        <v>406</v>
      </c>
      <c r="M202" s="59">
        <v>413</v>
      </c>
      <c r="N202" s="59">
        <v>301</v>
      </c>
      <c r="O202" s="59">
        <v>0</v>
      </c>
      <c r="P202" s="59">
        <v>0</v>
      </c>
      <c r="Q202" s="59">
        <v>0</v>
      </c>
      <c r="R202" s="59">
        <v>2</v>
      </c>
      <c r="S202" s="59">
        <v>0</v>
      </c>
      <c r="T202" s="59">
        <f t="shared" si="156"/>
        <v>1</v>
      </c>
      <c r="U202" s="59">
        <f t="shared" si="157"/>
        <v>0</v>
      </c>
      <c r="V202" s="59">
        <f t="shared" si="158"/>
        <v>0</v>
      </c>
      <c r="W202" s="59">
        <f t="shared" si="159"/>
        <v>1</v>
      </c>
      <c r="X202" s="59">
        <f t="shared" si="160"/>
        <v>0</v>
      </c>
      <c r="Y202" s="59">
        <f t="shared" si="161"/>
        <v>1</v>
      </c>
      <c r="Z202" s="59">
        <f t="shared" si="162"/>
        <v>0</v>
      </c>
      <c r="AA202" s="59">
        <f t="shared" si="163"/>
        <v>0</v>
      </c>
      <c r="AB202" s="59">
        <f t="shared" si="164"/>
        <v>0</v>
      </c>
      <c r="AC202" s="59">
        <f t="shared" si="165"/>
        <v>0</v>
      </c>
      <c r="AD202" s="166">
        <f t="shared" si="207"/>
        <v>0</v>
      </c>
      <c r="AE202" s="169">
        <f t="shared" si="166"/>
        <v>0</v>
      </c>
      <c r="AF202" s="169">
        <f t="shared" si="167"/>
        <v>0</v>
      </c>
      <c r="AG202" s="169">
        <f t="shared" si="168"/>
        <v>0</v>
      </c>
      <c r="AH202" s="169">
        <f t="shared" si="169"/>
        <v>1</v>
      </c>
      <c r="AI202" s="169">
        <f t="shared" si="170"/>
        <v>0</v>
      </c>
      <c r="AJ202" s="169">
        <f t="shared" si="171"/>
        <v>0</v>
      </c>
      <c r="AK202" s="169">
        <f t="shared" si="172"/>
        <v>0</v>
      </c>
      <c r="AL202" s="169">
        <f t="shared" si="173"/>
        <v>1</v>
      </c>
      <c r="AM202" s="169">
        <f t="shared" si="174"/>
        <v>0</v>
      </c>
      <c r="AN202" s="169">
        <f t="shared" si="175"/>
        <v>0</v>
      </c>
      <c r="AO202" s="169">
        <f t="shared" si="176"/>
        <v>1</v>
      </c>
      <c r="AP202" s="169">
        <f t="shared" si="177"/>
        <v>0</v>
      </c>
      <c r="AQ202" s="169">
        <f t="shared" si="178"/>
        <v>0</v>
      </c>
      <c r="AR202" s="169">
        <f t="shared" si="179"/>
        <v>0</v>
      </c>
      <c r="AS202" s="169">
        <f t="shared" si="180"/>
        <v>0</v>
      </c>
      <c r="AT202" s="169">
        <f t="shared" si="181"/>
        <v>0</v>
      </c>
      <c r="AU202" s="169">
        <f t="shared" si="182"/>
        <v>0</v>
      </c>
      <c r="AV202" s="169">
        <f t="shared" si="183"/>
        <v>1</v>
      </c>
      <c r="AW202" s="169">
        <f t="shared" si="184"/>
        <v>1</v>
      </c>
      <c r="AX202" s="169">
        <f t="shared" si="185"/>
        <v>0</v>
      </c>
      <c r="AY202" s="169">
        <f t="shared" si="199"/>
        <v>1</v>
      </c>
      <c r="AZ202" s="169">
        <f t="shared" si="186"/>
        <v>0</v>
      </c>
      <c r="BA202" s="169">
        <f t="shared" si="187"/>
        <v>0</v>
      </c>
      <c r="BB202" s="169">
        <f t="shared" si="188"/>
        <v>1</v>
      </c>
      <c r="BC202" s="169">
        <f t="shared" si="189"/>
        <v>1</v>
      </c>
      <c r="BD202" s="169">
        <f t="shared" si="190"/>
        <v>0</v>
      </c>
      <c r="BE202" s="169">
        <f t="shared" si="191"/>
        <v>1</v>
      </c>
      <c r="BF202" s="169">
        <f t="shared" si="192"/>
        <v>0</v>
      </c>
      <c r="BG202" s="169">
        <f t="shared" si="193"/>
        <v>0</v>
      </c>
      <c r="BH202" s="169">
        <f t="shared" si="194"/>
        <v>0</v>
      </c>
      <c r="BI202" s="169">
        <f t="shared" si="195"/>
        <v>0</v>
      </c>
      <c r="BJ202" s="169">
        <f t="shared" si="196"/>
        <v>0</v>
      </c>
      <c r="BK202" s="167">
        <f t="shared" si="197"/>
        <v>0</v>
      </c>
      <c r="BL202" s="169">
        <f t="shared" si="200"/>
        <v>0</v>
      </c>
      <c r="BM202" s="169">
        <f t="shared" si="201"/>
        <v>1</v>
      </c>
      <c r="BN202" s="169">
        <f t="shared" si="202"/>
        <v>1</v>
      </c>
      <c r="BO202" s="169">
        <f t="shared" si="203"/>
        <v>0</v>
      </c>
      <c r="BP202" s="36">
        <f t="shared" si="204"/>
        <v>0</v>
      </c>
      <c r="BQ202">
        <f t="shared" si="205"/>
        <v>0</v>
      </c>
      <c r="BR202" s="36">
        <f t="shared" si="206"/>
        <v>1</v>
      </c>
      <c r="BS202" t="e">
        <f t="shared" si="198"/>
        <v>#N/A</v>
      </c>
    </row>
    <row r="203" spans="1:71">
      <c r="A203" s="59">
        <v>183</v>
      </c>
      <c r="B203" s="59">
        <v>122462</v>
      </c>
      <c r="C203" s="160">
        <v>13714286.142465999</v>
      </c>
      <c r="D203" s="59">
        <v>6714286</v>
      </c>
      <c r="E203" s="59">
        <v>6714286</v>
      </c>
      <c r="F203" s="59">
        <v>7000000.1424660301</v>
      </c>
      <c r="G203" s="59">
        <v>261.90478515625</v>
      </c>
      <c r="H203" s="59">
        <v>-2786230018.6854501</v>
      </c>
      <c r="I203" s="59">
        <v>0</v>
      </c>
      <c r="J203" s="59">
        <v>0</v>
      </c>
      <c r="K203" s="59">
        <v>0</v>
      </c>
      <c r="L203" s="59">
        <v>102</v>
      </c>
      <c r="M203" s="59">
        <v>0</v>
      </c>
      <c r="N203" s="59">
        <v>0</v>
      </c>
      <c r="O203" s="59">
        <v>0</v>
      </c>
      <c r="P203" s="59">
        <v>0</v>
      </c>
      <c r="Q203" s="59">
        <v>0</v>
      </c>
      <c r="R203" s="59">
        <v>2</v>
      </c>
      <c r="S203" s="59">
        <v>1</v>
      </c>
      <c r="T203" s="59">
        <f t="shared" si="156"/>
        <v>0</v>
      </c>
      <c r="U203" s="59">
        <f t="shared" si="157"/>
        <v>0</v>
      </c>
      <c r="V203" s="59">
        <f t="shared" si="158"/>
        <v>1</v>
      </c>
      <c r="W203" s="59">
        <f t="shared" si="159"/>
        <v>0</v>
      </c>
      <c r="X203" s="59">
        <f t="shared" si="160"/>
        <v>0</v>
      </c>
      <c r="Y203" s="59">
        <f t="shared" si="161"/>
        <v>0</v>
      </c>
      <c r="Z203" s="59">
        <f t="shared" si="162"/>
        <v>0</v>
      </c>
      <c r="AA203" s="59">
        <f t="shared" si="163"/>
        <v>0</v>
      </c>
      <c r="AB203" s="59">
        <f t="shared" si="164"/>
        <v>0</v>
      </c>
      <c r="AC203" s="59">
        <f t="shared" si="165"/>
        <v>0</v>
      </c>
      <c r="AD203" s="166">
        <f t="shared" si="207"/>
        <v>0</v>
      </c>
      <c r="AE203" s="169">
        <f t="shared" si="166"/>
        <v>0</v>
      </c>
      <c r="AF203" s="169">
        <f t="shared" si="167"/>
        <v>0</v>
      </c>
      <c r="AG203" s="169">
        <f t="shared" si="168"/>
        <v>0</v>
      </c>
      <c r="AH203" s="169">
        <f t="shared" si="169"/>
        <v>1</v>
      </c>
      <c r="AI203" s="169">
        <f t="shared" si="170"/>
        <v>0</v>
      </c>
      <c r="AJ203" s="169">
        <f t="shared" si="171"/>
        <v>0</v>
      </c>
      <c r="AK203" s="169">
        <f t="shared" si="172"/>
        <v>0</v>
      </c>
      <c r="AL203" s="169">
        <f t="shared" si="173"/>
        <v>1</v>
      </c>
      <c r="AM203" s="169">
        <f t="shared" si="174"/>
        <v>1</v>
      </c>
      <c r="AN203" s="169">
        <f t="shared" si="175"/>
        <v>0</v>
      </c>
      <c r="AO203" s="169">
        <f t="shared" si="176"/>
        <v>1</v>
      </c>
      <c r="AP203" s="169">
        <f t="shared" si="177"/>
        <v>0</v>
      </c>
      <c r="AQ203" s="169">
        <f t="shared" si="178"/>
        <v>1</v>
      </c>
      <c r="AR203" s="169">
        <f t="shared" si="179"/>
        <v>0</v>
      </c>
      <c r="AS203" s="169">
        <f t="shared" si="180"/>
        <v>0</v>
      </c>
      <c r="AT203" s="169">
        <f t="shared" si="181"/>
        <v>0</v>
      </c>
      <c r="AU203" s="169">
        <f t="shared" si="182"/>
        <v>0</v>
      </c>
      <c r="AV203" s="169">
        <f t="shared" si="183"/>
        <v>1</v>
      </c>
      <c r="AW203" s="169">
        <f t="shared" si="184"/>
        <v>0</v>
      </c>
      <c r="AX203" s="169">
        <f t="shared" si="185"/>
        <v>0</v>
      </c>
      <c r="AY203" s="169">
        <f t="shared" si="199"/>
        <v>0</v>
      </c>
      <c r="AZ203" s="169">
        <f t="shared" si="186"/>
        <v>0</v>
      </c>
      <c r="BA203" s="169">
        <f t="shared" si="187"/>
        <v>0</v>
      </c>
      <c r="BB203" s="169">
        <f t="shared" si="188"/>
        <v>1</v>
      </c>
      <c r="BC203" s="169">
        <f t="shared" si="189"/>
        <v>0</v>
      </c>
      <c r="BD203" s="169">
        <f t="shared" si="190"/>
        <v>1</v>
      </c>
      <c r="BE203" s="169">
        <f t="shared" si="191"/>
        <v>0</v>
      </c>
      <c r="BF203" s="169">
        <f t="shared" si="192"/>
        <v>0</v>
      </c>
      <c r="BG203" s="169">
        <f t="shared" si="193"/>
        <v>0</v>
      </c>
      <c r="BH203" s="169">
        <f t="shared" si="194"/>
        <v>0</v>
      </c>
      <c r="BI203" s="169">
        <f t="shared" si="195"/>
        <v>0</v>
      </c>
      <c r="BJ203" s="169">
        <f t="shared" si="196"/>
        <v>0</v>
      </c>
      <c r="BK203" s="167">
        <f t="shared" si="197"/>
        <v>0</v>
      </c>
      <c r="BL203" s="169">
        <f t="shared" si="200"/>
        <v>0</v>
      </c>
      <c r="BM203" s="169">
        <f t="shared" si="201"/>
        <v>1</v>
      </c>
      <c r="BN203" s="169">
        <f t="shared" si="202"/>
        <v>0</v>
      </c>
      <c r="BO203" s="169">
        <f t="shared" si="203"/>
        <v>1</v>
      </c>
      <c r="BP203" s="36">
        <f t="shared" si="204"/>
        <v>0</v>
      </c>
      <c r="BQ203">
        <f t="shared" si="205"/>
        <v>0</v>
      </c>
      <c r="BR203" s="36">
        <f t="shared" si="206"/>
        <v>0</v>
      </c>
      <c r="BS203" t="e">
        <f t="shared" si="198"/>
        <v>#N/A</v>
      </c>
    </row>
    <row r="204" spans="1:71">
      <c r="A204" s="59">
        <v>447</v>
      </c>
      <c r="B204" s="59">
        <v>251175</v>
      </c>
      <c r="C204" s="160">
        <v>153571427.917602</v>
      </c>
      <c r="D204" s="59">
        <v>65164285.5</v>
      </c>
      <c r="E204" s="59">
        <v>77485714</v>
      </c>
      <c r="F204" s="59">
        <v>76085713.917602107</v>
      </c>
      <c r="G204" s="59">
        <v>267.85714721679699</v>
      </c>
      <c r="H204" s="59">
        <v>-6869805705.8960304</v>
      </c>
      <c r="I204" s="59">
        <v>417</v>
      </c>
      <c r="J204" s="59">
        <v>406</v>
      </c>
      <c r="K204" s="59">
        <v>0</v>
      </c>
      <c r="L204" s="59">
        <v>411</v>
      </c>
      <c r="M204" s="59">
        <v>0</v>
      </c>
      <c r="N204" s="59">
        <v>0</v>
      </c>
      <c r="O204" s="59">
        <v>417</v>
      </c>
      <c r="P204" s="59">
        <v>406</v>
      </c>
      <c r="Q204" s="59">
        <v>0</v>
      </c>
      <c r="R204" s="59">
        <v>1</v>
      </c>
      <c r="S204" s="59">
        <v>0</v>
      </c>
      <c r="T204" s="59">
        <f t="shared" si="156"/>
        <v>3</v>
      </c>
      <c r="U204" s="59">
        <f t="shared" si="157"/>
        <v>0</v>
      </c>
      <c r="V204" s="59">
        <f t="shared" si="158"/>
        <v>0</v>
      </c>
      <c r="W204" s="59">
        <f t="shared" si="159"/>
        <v>2</v>
      </c>
      <c r="X204" s="59">
        <f t="shared" si="160"/>
        <v>0</v>
      </c>
      <c r="Y204" s="59">
        <f t="shared" si="161"/>
        <v>0</v>
      </c>
      <c r="Z204" s="59">
        <f t="shared" si="162"/>
        <v>0</v>
      </c>
      <c r="AA204" s="59">
        <f t="shared" si="163"/>
        <v>0</v>
      </c>
      <c r="AB204" s="59">
        <f t="shared" si="164"/>
        <v>0</v>
      </c>
      <c r="AC204" s="59">
        <f t="shared" si="165"/>
        <v>0</v>
      </c>
      <c r="AD204" s="166">
        <f t="shared" si="207"/>
        <v>0</v>
      </c>
      <c r="AE204" s="169">
        <f t="shared" si="166"/>
        <v>0</v>
      </c>
      <c r="AF204" s="169">
        <f t="shared" si="167"/>
        <v>0</v>
      </c>
      <c r="AG204" s="169">
        <f t="shared" si="168"/>
        <v>0</v>
      </c>
      <c r="AH204" s="169">
        <f t="shared" si="169"/>
        <v>1</v>
      </c>
      <c r="AI204" s="169">
        <f t="shared" si="170"/>
        <v>0</v>
      </c>
      <c r="AJ204" s="169">
        <f t="shared" si="171"/>
        <v>0</v>
      </c>
      <c r="AK204" s="169">
        <f t="shared" si="172"/>
        <v>0</v>
      </c>
      <c r="AL204" s="169">
        <f t="shared" si="173"/>
        <v>1</v>
      </c>
      <c r="AM204" s="169">
        <f t="shared" si="174"/>
        <v>0</v>
      </c>
      <c r="AN204" s="169">
        <f t="shared" si="175"/>
        <v>0</v>
      </c>
      <c r="AO204" s="169">
        <f t="shared" si="176"/>
        <v>1</v>
      </c>
      <c r="AP204" s="169">
        <f t="shared" si="177"/>
        <v>0</v>
      </c>
      <c r="AQ204" s="169">
        <f t="shared" si="178"/>
        <v>0</v>
      </c>
      <c r="AR204" s="169">
        <f t="shared" si="179"/>
        <v>0</v>
      </c>
      <c r="AS204" s="169">
        <f t="shared" si="180"/>
        <v>0</v>
      </c>
      <c r="AT204" s="169">
        <f t="shared" si="181"/>
        <v>0</v>
      </c>
      <c r="AU204" s="169">
        <f t="shared" si="182"/>
        <v>0</v>
      </c>
      <c r="AV204" s="169">
        <f t="shared" si="183"/>
        <v>1</v>
      </c>
      <c r="AW204" s="169">
        <f t="shared" si="184"/>
        <v>1</v>
      </c>
      <c r="AX204" s="169">
        <f t="shared" si="185"/>
        <v>1</v>
      </c>
      <c r="AY204" s="169">
        <f t="shared" si="199"/>
        <v>0</v>
      </c>
      <c r="AZ204" s="169">
        <f t="shared" si="186"/>
        <v>0</v>
      </c>
      <c r="BA204" s="169">
        <f t="shared" si="187"/>
        <v>0</v>
      </c>
      <c r="BB204" s="169">
        <f t="shared" si="188"/>
        <v>1</v>
      </c>
      <c r="BC204" s="169">
        <f t="shared" si="189"/>
        <v>2</v>
      </c>
      <c r="BD204" s="169">
        <f t="shared" si="190"/>
        <v>0</v>
      </c>
      <c r="BE204" s="169">
        <f t="shared" si="191"/>
        <v>0</v>
      </c>
      <c r="BF204" s="169">
        <f t="shared" si="192"/>
        <v>2</v>
      </c>
      <c r="BG204" s="169">
        <f t="shared" si="193"/>
        <v>0</v>
      </c>
      <c r="BH204" s="169">
        <f t="shared" si="194"/>
        <v>0</v>
      </c>
      <c r="BI204" s="169">
        <f t="shared" si="195"/>
        <v>0</v>
      </c>
      <c r="BJ204" s="169">
        <f t="shared" si="196"/>
        <v>0</v>
      </c>
      <c r="BK204" s="167">
        <f t="shared" si="197"/>
        <v>0</v>
      </c>
      <c r="BL204" s="169">
        <f t="shared" si="200"/>
        <v>1</v>
      </c>
      <c r="BM204" s="169">
        <f t="shared" si="201"/>
        <v>0</v>
      </c>
      <c r="BN204" s="169">
        <f t="shared" si="202"/>
        <v>1</v>
      </c>
      <c r="BO204" s="169">
        <f t="shared" si="203"/>
        <v>0</v>
      </c>
      <c r="BP204" s="36">
        <f t="shared" si="204"/>
        <v>0</v>
      </c>
      <c r="BQ204">
        <f t="shared" si="205"/>
        <v>0</v>
      </c>
      <c r="BR204" s="36">
        <f t="shared" si="206"/>
        <v>4</v>
      </c>
      <c r="BS204" t="e">
        <f t="shared" si="198"/>
        <v>#N/A</v>
      </c>
    </row>
    <row r="205" spans="1:71">
      <c r="A205" s="59">
        <v>300</v>
      </c>
      <c r="B205" s="59">
        <v>171451</v>
      </c>
      <c r="C205" s="160">
        <v>330357156.81629997</v>
      </c>
      <c r="D205" s="59">
        <v>191629472</v>
      </c>
      <c r="E205" s="59">
        <v>191629472</v>
      </c>
      <c r="F205" s="59">
        <v>138727684.8163</v>
      </c>
      <c r="G205" s="59">
        <v>267.85714721679699</v>
      </c>
      <c r="H205" s="59">
        <v>-4168411288.1742101</v>
      </c>
      <c r="I205" s="59">
        <v>412</v>
      </c>
      <c r="J205" s="59">
        <v>0</v>
      </c>
      <c r="K205" s="59">
        <v>0</v>
      </c>
      <c r="L205" s="59">
        <v>0</v>
      </c>
      <c r="M205" s="59">
        <v>0</v>
      </c>
      <c r="N205" s="59">
        <v>0</v>
      </c>
      <c r="O205" s="59">
        <v>412</v>
      </c>
      <c r="P205" s="59">
        <v>0</v>
      </c>
      <c r="Q205" s="59">
        <v>0</v>
      </c>
      <c r="R205" s="59">
        <v>2</v>
      </c>
      <c r="S205" s="59">
        <v>1</v>
      </c>
      <c r="T205" s="59">
        <f t="shared" si="156"/>
        <v>2</v>
      </c>
      <c r="U205" s="59">
        <f t="shared" si="157"/>
        <v>0</v>
      </c>
      <c r="V205" s="59">
        <f t="shared" si="158"/>
        <v>0</v>
      </c>
      <c r="W205" s="59">
        <f t="shared" si="159"/>
        <v>0</v>
      </c>
      <c r="X205" s="59">
        <f t="shared" si="160"/>
        <v>0</v>
      </c>
      <c r="Y205" s="59">
        <f t="shared" si="161"/>
        <v>0</v>
      </c>
      <c r="Z205" s="59">
        <f t="shared" si="162"/>
        <v>0</v>
      </c>
      <c r="AA205" s="59">
        <f t="shared" si="163"/>
        <v>0</v>
      </c>
      <c r="AB205" s="59">
        <f t="shared" si="164"/>
        <v>0</v>
      </c>
      <c r="AC205" s="59">
        <f t="shared" si="165"/>
        <v>0</v>
      </c>
      <c r="AD205" s="166">
        <f t="shared" si="207"/>
        <v>0</v>
      </c>
      <c r="AE205" s="169">
        <f t="shared" si="166"/>
        <v>0</v>
      </c>
      <c r="AF205" s="169">
        <f t="shared" si="167"/>
        <v>0</v>
      </c>
      <c r="AG205" s="169">
        <f t="shared" si="168"/>
        <v>0</v>
      </c>
      <c r="AH205" s="169">
        <f t="shared" si="169"/>
        <v>1</v>
      </c>
      <c r="AI205" s="169">
        <f t="shared" si="170"/>
        <v>0</v>
      </c>
      <c r="AJ205" s="169">
        <f t="shared" si="171"/>
        <v>0</v>
      </c>
      <c r="AK205" s="169">
        <f t="shared" si="172"/>
        <v>0</v>
      </c>
      <c r="AL205" s="169">
        <f t="shared" si="173"/>
        <v>1</v>
      </c>
      <c r="AM205" s="169">
        <f t="shared" si="174"/>
        <v>0</v>
      </c>
      <c r="AN205" s="169">
        <f t="shared" si="175"/>
        <v>0</v>
      </c>
      <c r="AO205" s="169">
        <f t="shared" si="176"/>
        <v>1</v>
      </c>
      <c r="AP205" s="169">
        <f t="shared" si="177"/>
        <v>0</v>
      </c>
      <c r="AQ205" s="169">
        <f t="shared" si="178"/>
        <v>0</v>
      </c>
      <c r="AR205" s="169">
        <f t="shared" si="179"/>
        <v>0</v>
      </c>
      <c r="AS205" s="169">
        <f t="shared" si="180"/>
        <v>0</v>
      </c>
      <c r="AT205" s="169">
        <f t="shared" si="181"/>
        <v>0</v>
      </c>
      <c r="AU205" s="169">
        <f t="shared" si="182"/>
        <v>0</v>
      </c>
      <c r="AV205" s="169">
        <f t="shared" si="183"/>
        <v>1</v>
      </c>
      <c r="AW205" s="169">
        <f t="shared" si="184"/>
        <v>1</v>
      </c>
      <c r="AX205" s="169">
        <f t="shared" si="185"/>
        <v>1</v>
      </c>
      <c r="AY205" s="169">
        <f t="shared" si="199"/>
        <v>0</v>
      </c>
      <c r="AZ205" s="169">
        <f t="shared" si="186"/>
        <v>0</v>
      </c>
      <c r="BA205" s="169">
        <f t="shared" si="187"/>
        <v>0</v>
      </c>
      <c r="BB205" s="169">
        <f t="shared" si="188"/>
        <v>1</v>
      </c>
      <c r="BC205" s="169">
        <f t="shared" si="189"/>
        <v>0</v>
      </c>
      <c r="BD205" s="169">
        <f t="shared" si="190"/>
        <v>1</v>
      </c>
      <c r="BE205" s="169">
        <f t="shared" si="191"/>
        <v>0</v>
      </c>
      <c r="BF205" s="169">
        <f t="shared" si="192"/>
        <v>0</v>
      </c>
      <c r="BG205" s="169">
        <f t="shared" si="193"/>
        <v>0</v>
      </c>
      <c r="BH205" s="169">
        <f t="shared" si="194"/>
        <v>0</v>
      </c>
      <c r="BI205" s="169">
        <f t="shared" si="195"/>
        <v>0</v>
      </c>
      <c r="BJ205" s="169">
        <f t="shared" si="196"/>
        <v>2</v>
      </c>
      <c r="BK205" s="167">
        <f t="shared" si="197"/>
        <v>0</v>
      </c>
      <c r="BL205" s="169">
        <f t="shared" si="200"/>
        <v>0</v>
      </c>
      <c r="BM205" s="169">
        <f t="shared" si="201"/>
        <v>1</v>
      </c>
      <c r="BN205" s="169">
        <f t="shared" si="202"/>
        <v>0</v>
      </c>
      <c r="BO205" s="169">
        <f t="shared" si="203"/>
        <v>1</v>
      </c>
      <c r="BP205" s="36">
        <f t="shared" si="204"/>
        <v>0</v>
      </c>
      <c r="BQ205">
        <f t="shared" si="205"/>
        <v>0</v>
      </c>
      <c r="BR205" s="36">
        <f t="shared" si="206"/>
        <v>2</v>
      </c>
      <c r="BS205" t="e">
        <f t="shared" si="198"/>
        <v>#N/A</v>
      </c>
    </row>
    <row r="206" spans="1:71">
      <c r="A206" s="59">
        <v>451</v>
      </c>
      <c r="B206" s="59">
        <v>251251</v>
      </c>
      <c r="C206" s="160">
        <v>13660714.2275541</v>
      </c>
      <c r="D206" s="59">
        <v>22707144</v>
      </c>
      <c r="E206" s="59">
        <v>22707144</v>
      </c>
      <c r="F206" s="59">
        <v>-9046429.7724458594</v>
      </c>
      <c r="G206" s="59">
        <v>271.42855834960898</v>
      </c>
      <c r="H206" s="59">
        <v>-7085223565.8336401</v>
      </c>
      <c r="I206" s="59">
        <v>0</v>
      </c>
      <c r="J206" s="59">
        <v>0</v>
      </c>
      <c r="K206" s="59">
        <v>0</v>
      </c>
      <c r="L206" s="59">
        <v>417</v>
      </c>
      <c r="M206" s="59">
        <v>404</v>
      </c>
      <c r="N206" s="59">
        <v>0</v>
      </c>
      <c r="O206" s="59">
        <v>0</v>
      </c>
      <c r="P206" s="59">
        <v>0</v>
      </c>
      <c r="Q206" s="59">
        <v>0</v>
      </c>
      <c r="R206" s="59">
        <v>1</v>
      </c>
      <c r="S206" s="59">
        <v>0</v>
      </c>
      <c r="T206" s="59">
        <f t="shared" si="156"/>
        <v>1</v>
      </c>
      <c r="U206" s="59">
        <f t="shared" si="157"/>
        <v>0</v>
      </c>
      <c r="V206" s="59">
        <f t="shared" si="158"/>
        <v>0</v>
      </c>
      <c r="W206" s="59">
        <f t="shared" si="159"/>
        <v>1</v>
      </c>
      <c r="X206" s="59">
        <f t="shared" si="160"/>
        <v>0</v>
      </c>
      <c r="Y206" s="59">
        <f t="shared" si="161"/>
        <v>0</v>
      </c>
      <c r="Z206" s="59">
        <f t="shared" si="162"/>
        <v>0</v>
      </c>
      <c r="AA206" s="59">
        <f t="shared" si="163"/>
        <v>0</v>
      </c>
      <c r="AB206" s="59">
        <f t="shared" si="164"/>
        <v>0</v>
      </c>
      <c r="AC206" s="59">
        <f t="shared" si="165"/>
        <v>0</v>
      </c>
      <c r="AD206" s="166">
        <f t="shared" si="207"/>
        <v>0</v>
      </c>
      <c r="AE206" s="169">
        <f t="shared" si="166"/>
        <v>0</v>
      </c>
      <c r="AF206" s="169">
        <f t="shared" si="167"/>
        <v>0</v>
      </c>
      <c r="AG206" s="169">
        <f t="shared" si="168"/>
        <v>0</v>
      </c>
      <c r="AH206" s="169">
        <f t="shared" si="169"/>
        <v>1</v>
      </c>
      <c r="AI206" s="169">
        <f t="shared" si="170"/>
        <v>0</v>
      </c>
      <c r="AJ206" s="169">
        <f t="shared" si="171"/>
        <v>0</v>
      </c>
      <c r="AK206" s="169">
        <f t="shared" si="172"/>
        <v>0</v>
      </c>
      <c r="AL206" s="169">
        <f t="shared" si="173"/>
        <v>1</v>
      </c>
      <c r="AM206" s="169">
        <f t="shared" si="174"/>
        <v>0</v>
      </c>
      <c r="AN206" s="169">
        <f t="shared" si="175"/>
        <v>0</v>
      </c>
      <c r="AO206" s="169">
        <f t="shared" si="176"/>
        <v>1</v>
      </c>
      <c r="AP206" s="169">
        <f t="shared" si="177"/>
        <v>0</v>
      </c>
      <c r="AQ206" s="169">
        <f t="shared" si="178"/>
        <v>0</v>
      </c>
      <c r="AR206" s="169">
        <f t="shared" si="179"/>
        <v>0</v>
      </c>
      <c r="AS206" s="169">
        <f t="shared" si="180"/>
        <v>0</v>
      </c>
      <c r="AT206" s="169">
        <f t="shared" si="181"/>
        <v>0</v>
      </c>
      <c r="AU206" s="169">
        <f t="shared" si="182"/>
        <v>0</v>
      </c>
      <c r="AV206" s="169">
        <f t="shared" si="183"/>
        <v>1</v>
      </c>
      <c r="AW206" s="169">
        <f t="shared" si="184"/>
        <v>1</v>
      </c>
      <c r="AX206" s="169">
        <f t="shared" si="185"/>
        <v>0</v>
      </c>
      <c r="AY206" s="169">
        <f t="shared" si="199"/>
        <v>1</v>
      </c>
      <c r="AZ206" s="169">
        <f t="shared" si="186"/>
        <v>0</v>
      </c>
      <c r="BA206" s="169">
        <f t="shared" si="187"/>
        <v>0</v>
      </c>
      <c r="BB206" s="169">
        <f t="shared" si="188"/>
        <v>1</v>
      </c>
      <c r="BC206" s="169">
        <f t="shared" si="189"/>
        <v>1</v>
      </c>
      <c r="BD206" s="169">
        <f t="shared" si="190"/>
        <v>0</v>
      </c>
      <c r="BE206" s="169">
        <f t="shared" si="191"/>
        <v>0</v>
      </c>
      <c r="BF206" s="169">
        <f t="shared" si="192"/>
        <v>1</v>
      </c>
      <c r="BG206" s="169">
        <f t="shared" si="193"/>
        <v>0</v>
      </c>
      <c r="BH206" s="169">
        <f t="shared" si="194"/>
        <v>0</v>
      </c>
      <c r="BI206" s="169">
        <f t="shared" si="195"/>
        <v>0</v>
      </c>
      <c r="BJ206" s="169">
        <f t="shared" si="196"/>
        <v>0</v>
      </c>
      <c r="BK206" s="167">
        <f t="shared" si="197"/>
        <v>0</v>
      </c>
      <c r="BL206" s="169">
        <f t="shared" si="200"/>
        <v>1</v>
      </c>
      <c r="BM206" s="169">
        <f t="shared" si="201"/>
        <v>0</v>
      </c>
      <c r="BN206" s="169">
        <f t="shared" si="202"/>
        <v>1</v>
      </c>
      <c r="BO206" s="169">
        <f t="shared" si="203"/>
        <v>0</v>
      </c>
      <c r="BP206" s="36">
        <f t="shared" si="204"/>
        <v>0</v>
      </c>
      <c r="BQ206">
        <f t="shared" si="205"/>
        <v>0</v>
      </c>
      <c r="BR206" s="36">
        <f t="shared" si="206"/>
        <v>1</v>
      </c>
      <c r="BS206" t="e">
        <f t="shared" si="198"/>
        <v>#N/A</v>
      </c>
    </row>
    <row r="207" spans="1:71">
      <c r="A207" s="59">
        <v>32</v>
      </c>
      <c r="B207" s="59">
        <v>13281</v>
      </c>
      <c r="C207" s="160">
        <v>62857143.025495604</v>
      </c>
      <c r="D207" s="59">
        <v>34500000</v>
      </c>
      <c r="E207" s="59">
        <v>34500000</v>
      </c>
      <c r="F207" s="59">
        <v>28357143.0254956</v>
      </c>
      <c r="G207" s="59">
        <v>271.42855834960898</v>
      </c>
      <c r="H207" s="59">
        <v>-347290814.092062</v>
      </c>
      <c r="I207" s="59">
        <v>0</v>
      </c>
      <c r="J207" s="59">
        <v>0</v>
      </c>
      <c r="K207" s="59">
        <v>0</v>
      </c>
      <c r="L207" s="59">
        <v>603</v>
      </c>
      <c r="M207" s="59">
        <v>102</v>
      </c>
      <c r="N207" s="59">
        <v>301</v>
      </c>
      <c r="O207" s="59">
        <v>0</v>
      </c>
      <c r="P207" s="59">
        <v>0</v>
      </c>
      <c r="Q207" s="59">
        <v>0</v>
      </c>
      <c r="R207" s="59">
        <v>1</v>
      </c>
      <c r="S207" s="59">
        <v>1</v>
      </c>
      <c r="T207" s="59">
        <f t="shared" si="156"/>
        <v>0</v>
      </c>
      <c r="U207" s="59">
        <f t="shared" si="157"/>
        <v>0</v>
      </c>
      <c r="V207" s="59">
        <f t="shared" si="158"/>
        <v>0</v>
      </c>
      <c r="W207" s="59">
        <f t="shared" si="159"/>
        <v>0</v>
      </c>
      <c r="X207" s="59">
        <f t="shared" si="160"/>
        <v>0</v>
      </c>
      <c r="Y207" s="59">
        <f t="shared" si="161"/>
        <v>1</v>
      </c>
      <c r="Z207" s="59">
        <f t="shared" si="162"/>
        <v>0</v>
      </c>
      <c r="AA207" s="59">
        <f t="shared" si="163"/>
        <v>1</v>
      </c>
      <c r="AB207" s="59">
        <f t="shared" si="164"/>
        <v>0</v>
      </c>
      <c r="AC207" s="59">
        <f t="shared" si="165"/>
        <v>0</v>
      </c>
      <c r="AD207" s="166">
        <f t="shared" si="207"/>
        <v>0</v>
      </c>
      <c r="AE207" s="169">
        <f t="shared" si="166"/>
        <v>0</v>
      </c>
      <c r="AF207" s="169">
        <f t="shared" si="167"/>
        <v>0</v>
      </c>
      <c r="AG207" s="169">
        <f t="shared" si="168"/>
        <v>0</v>
      </c>
      <c r="AH207" s="169">
        <f t="shared" si="169"/>
        <v>1</v>
      </c>
      <c r="AI207" s="169">
        <f t="shared" si="170"/>
        <v>0</v>
      </c>
      <c r="AJ207" s="169">
        <f t="shared" si="171"/>
        <v>0</v>
      </c>
      <c r="AK207" s="169">
        <f t="shared" si="172"/>
        <v>0</v>
      </c>
      <c r="AL207" s="169">
        <f t="shared" si="173"/>
        <v>1</v>
      </c>
      <c r="AM207" s="169">
        <f t="shared" si="174"/>
        <v>0</v>
      </c>
      <c r="AN207" s="169">
        <f t="shared" si="175"/>
        <v>0</v>
      </c>
      <c r="AO207" s="169">
        <f t="shared" si="176"/>
        <v>1</v>
      </c>
      <c r="AP207" s="169">
        <f t="shared" si="177"/>
        <v>0</v>
      </c>
      <c r="AQ207" s="169">
        <f t="shared" si="178"/>
        <v>0</v>
      </c>
      <c r="AR207" s="169">
        <f t="shared" si="179"/>
        <v>0</v>
      </c>
      <c r="AS207" s="169">
        <f t="shared" si="180"/>
        <v>0</v>
      </c>
      <c r="AT207" s="169">
        <f t="shared" si="181"/>
        <v>0</v>
      </c>
      <c r="AU207" s="169">
        <f t="shared" si="182"/>
        <v>0</v>
      </c>
      <c r="AV207" s="169">
        <f t="shared" si="183"/>
        <v>1</v>
      </c>
      <c r="AW207" s="169">
        <f t="shared" si="184"/>
        <v>0</v>
      </c>
      <c r="AX207" s="169">
        <f t="shared" si="185"/>
        <v>0</v>
      </c>
      <c r="AY207" s="169">
        <f t="shared" si="199"/>
        <v>0</v>
      </c>
      <c r="AZ207" s="169">
        <f t="shared" si="186"/>
        <v>0</v>
      </c>
      <c r="BA207" s="169">
        <f t="shared" si="187"/>
        <v>0</v>
      </c>
      <c r="BB207" s="169">
        <f t="shared" si="188"/>
        <v>1</v>
      </c>
      <c r="BC207" s="169">
        <f t="shared" si="189"/>
        <v>0</v>
      </c>
      <c r="BD207" s="169">
        <f t="shared" si="190"/>
        <v>1</v>
      </c>
      <c r="BE207" s="169">
        <f t="shared" si="191"/>
        <v>0</v>
      </c>
      <c r="BF207" s="169">
        <f t="shared" si="192"/>
        <v>0</v>
      </c>
      <c r="BG207" s="169">
        <f t="shared" si="193"/>
        <v>0</v>
      </c>
      <c r="BH207" s="169">
        <f t="shared" si="194"/>
        <v>0</v>
      </c>
      <c r="BI207" s="169">
        <f t="shared" si="195"/>
        <v>0</v>
      </c>
      <c r="BJ207" s="169">
        <f t="shared" si="196"/>
        <v>0</v>
      </c>
      <c r="BK207" s="167">
        <f t="shared" si="197"/>
        <v>0</v>
      </c>
      <c r="BL207" s="169">
        <f t="shared" si="200"/>
        <v>1</v>
      </c>
      <c r="BM207" s="169">
        <f t="shared" si="201"/>
        <v>0</v>
      </c>
      <c r="BN207" s="169">
        <f t="shared" si="202"/>
        <v>0</v>
      </c>
      <c r="BO207" s="169">
        <f t="shared" si="203"/>
        <v>1</v>
      </c>
      <c r="BP207" s="36">
        <f t="shared" si="204"/>
        <v>0</v>
      </c>
      <c r="BQ207">
        <f t="shared" si="205"/>
        <v>0</v>
      </c>
      <c r="BR207" s="36">
        <f t="shared" si="206"/>
        <v>0</v>
      </c>
      <c r="BS207" t="e">
        <f t="shared" si="198"/>
        <v>#N/A</v>
      </c>
    </row>
    <row r="208" spans="1:71">
      <c r="A208" s="59">
        <v>101</v>
      </c>
      <c r="B208" s="59">
        <v>24121</v>
      </c>
      <c r="C208" s="160">
        <v>53781818.473240599</v>
      </c>
      <c r="D208" s="59">
        <v>7018181.75</v>
      </c>
      <c r="E208" s="59">
        <v>10654545.5</v>
      </c>
      <c r="F208" s="59">
        <v>43127272.973240599</v>
      </c>
      <c r="G208" s="59">
        <v>272.72727203369101</v>
      </c>
      <c r="H208" s="59">
        <v>-1657025479.50488</v>
      </c>
      <c r="I208" s="59">
        <v>0</v>
      </c>
      <c r="J208" s="59">
        <v>0</v>
      </c>
      <c r="K208" s="59">
        <v>0</v>
      </c>
      <c r="L208" s="59">
        <v>101</v>
      </c>
      <c r="M208" s="59">
        <v>0</v>
      </c>
      <c r="N208" s="59">
        <v>0</v>
      </c>
      <c r="O208" s="59">
        <v>101</v>
      </c>
      <c r="P208" s="59">
        <v>0</v>
      </c>
      <c r="Q208" s="59">
        <v>0</v>
      </c>
      <c r="R208" s="59">
        <v>2</v>
      </c>
      <c r="S208" s="59">
        <v>1</v>
      </c>
      <c r="T208" s="59">
        <f t="shared" si="156"/>
        <v>0</v>
      </c>
      <c r="U208" s="59">
        <f t="shared" si="157"/>
        <v>0</v>
      </c>
      <c r="V208" s="59">
        <f t="shared" si="158"/>
        <v>0</v>
      </c>
      <c r="W208" s="59">
        <f t="shared" si="159"/>
        <v>0</v>
      </c>
      <c r="X208" s="59">
        <f t="shared" si="160"/>
        <v>0</v>
      </c>
      <c r="Y208" s="59">
        <f t="shared" si="161"/>
        <v>0</v>
      </c>
      <c r="Z208" s="59">
        <f t="shared" si="162"/>
        <v>0</v>
      </c>
      <c r="AA208" s="59">
        <f t="shared" si="163"/>
        <v>0</v>
      </c>
      <c r="AB208" s="59">
        <f t="shared" si="164"/>
        <v>0</v>
      </c>
      <c r="AC208" s="59">
        <f t="shared" si="165"/>
        <v>0</v>
      </c>
      <c r="AD208" s="166">
        <f t="shared" si="207"/>
        <v>2</v>
      </c>
      <c r="AE208" s="169">
        <f t="shared" si="166"/>
        <v>0</v>
      </c>
      <c r="AF208" s="169">
        <f t="shared" si="167"/>
        <v>1</v>
      </c>
      <c r="AG208" s="169">
        <f t="shared" si="168"/>
        <v>0</v>
      </c>
      <c r="AH208" s="169">
        <f t="shared" si="169"/>
        <v>1</v>
      </c>
      <c r="AI208" s="169">
        <f t="shared" si="170"/>
        <v>0</v>
      </c>
      <c r="AJ208" s="169">
        <f t="shared" si="171"/>
        <v>0</v>
      </c>
      <c r="AK208" s="169">
        <f t="shared" si="172"/>
        <v>0</v>
      </c>
      <c r="AL208" s="169">
        <f t="shared" si="173"/>
        <v>1</v>
      </c>
      <c r="AM208" s="169">
        <f t="shared" si="174"/>
        <v>0</v>
      </c>
      <c r="AN208" s="169">
        <f t="shared" si="175"/>
        <v>0</v>
      </c>
      <c r="AO208" s="169">
        <f t="shared" si="176"/>
        <v>1</v>
      </c>
      <c r="AP208" s="169">
        <f t="shared" si="177"/>
        <v>0</v>
      </c>
      <c r="AQ208" s="169">
        <f t="shared" si="178"/>
        <v>0</v>
      </c>
      <c r="AR208" s="169">
        <f t="shared" si="179"/>
        <v>0</v>
      </c>
      <c r="AS208" s="169">
        <f t="shared" si="180"/>
        <v>0</v>
      </c>
      <c r="AT208" s="169">
        <f t="shared" si="181"/>
        <v>0</v>
      </c>
      <c r="AU208" s="169">
        <f t="shared" si="182"/>
        <v>0</v>
      </c>
      <c r="AV208" s="169">
        <f t="shared" si="183"/>
        <v>1</v>
      </c>
      <c r="AW208" s="169">
        <f t="shared" si="184"/>
        <v>0</v>
      </c>
      <c r="AX208" s="169">
        <f t="shared" si="185"/>
        <v>0</v>
      </c>
      <c r="AY208" s="169">
        <f t="shared" si="199"/>
        <v>0</v>
      </c>
      <c r="AZ208" s="169">
        <f t="shared" si="186"/>
        <v>0</v>
      </c>
      <c r="BA208" s="169">
        <f t="shared" si="187"/>
        <v>0</v>
      </c>
      <c r="BB208" s="169">
        <f t="shared" si="188"/>
        <v>1</v>
      </c>
      <c r="BC208" s="169">
        <f t="shared" si="189"/>
        <v>0</v>
      </c>
      <c r="BD208" s="169">
        <f t="shared" si="190"/>
        <v>1</v>
      </c>
      <c r="BE208" s="169">
        <f t="shared" si="191"/>
        <v>0</v>
      </c>
      <c r="BF208" s="169">
        <f t="shared" si="192"/>
        <v>0</v>
      </c>
      <c r="BG208" s="169">
        <f t="shared" si="193"/>
        <v>0</v>
      </c>
      <c r="BH208" s="169">
        <f t="shared" si="194"/>
        <v>0</v>
      </c>
      <c r="BI208" s="169">
        <f t="shared" si="195"/>
        <v>0</v>
      </c>
      <c r="BJ208" s="169">
        <f t="shared" si="196"/>
        <v>0</v>
      </c>
      <c r="BK208" s="167">
        <f t="shared" si="197"/>
        <v>0</v>
      </c>
      <c r="BL208" s="169">
        <f t="shared" si="200"/>
        <v>0</v>
      </c>
      <c r="BM208" s="169">
        <f t="shared" si="201"/>
        <v>1</v>
      </c>
      <c r="BN208" s="169">
        <f t="shared" si="202"/>
        <v>0</v>
      </c>
      <c r="BO208" s="169">
        <f t="shared" si="203"/>
        <v>1</v>
      </c>
      <c r="BP208" s="36">
        <f t="shared" si="204"/>
        <v>1</v>
      </c>
      <c r="BQ208">
        <f t="shared" si="205"/>
        <v>0</v>
      </c>
      <c r="BR208" s="36">
        <f t="shared" si="206"/>
        <v>0</v>
      </c>
      <c r="BS208" t="e">
        <f t="shared" si="198"/>
        <v>#N/A</v>
      </c>
    </row>
    <row r="209" spans="1:71">
      <c r="A209" s="59">
        <v>157</v>
      </c>
      <c r="B209" s="59">
        <v>121212</v>
      </c>
      <c r="C209" s="160">
        <v>13809523.9957039</v>
      </c>
      <c r="D209" s="59">
        <v>4642857</v>
      </c>
      <c r="E209" s="59">
        <v>4642857</v>
      </c>
      <c r="F209" s="59">
        <v>9166666.9957038499</v>
      </c>
      <c r="G209" s="59">
        <v>273.80953979492199</v>
      </c>
      <c r="H209" s="59">
        <v>-2377536209.40763</v>
      </c>
      <c r="I209" s="59">
        <v>0</v>
      </c>
      <c r="J209" s="59">
        <v>0</v>
      </c>
      <c r="K209" s="59">
        <v>0</v>
      </c>
      <c r="L209" s="59">
        <v>101</v>
      </c>
      <c r="M209" s="59">
        <v>0</v>
      </c>
      <c r="N209" s="59">
        <v>0</v>
      </c>
      <c r="O209" s="59">
        <v>0</v>
      </c>
      <c r="P209" s="59">
        <v>0</v>
      </c>
      <c r="Q209" s="59">
        <v>0</v>
      </c>
      <c r="R209" s="59">
        <v>2</v>
      </c>
      <c r="S209" s="59">
        <v>0</v>
      </c>
      <c r="T209" s="59">
        <f t="shared" si="156"/>
        <v>0</v>
      </c>
      <c r="U209" s="59">
        <f t="shared" si="157"/>
        <v>0</v>
      </c>
      <c r="V209" s="59">
        <f t="shared" si="158"/>
        <v>0</v>
      </c>
      <c r="W209" s="59">
        <f t="shared" si="159"/>
        <v>0</v>
      </c>
      <c r="X209" s="59">
        <f t="shared" si="160"/>
        <v>0</v>
      </c>
      <c r="Y209" s="59">
        <f t="shared" si="161"/>
        <v>0</v>
      </c>
      <c r="Z209" s="59">
        <f t="shared" si="162"/>
        <v>0</v>
      </c>
      <c r="AA209" s="59">
        <f t="shared" si="163"/>
        <v>0</v>
      </c>
      <c r="AB209" s="59">
        <f t="shared" si="164"/>
        <v>0</v>
      </c>
      <c r="AC209" s="59">
        <f t="shared" si="165"/>
        <v>0</v>
      </c>
      <c r="AD209" s="166">
        <f t="shared" si="207"/>
        <v>1</v>
      </c>
      <c r="AE209" s="169">
        <f t="shared" si="166"/>
        <v>1</v>
      </c>
      <c r="AF209" s="169">
        <f t="shared" si="167"/>
        <v>0</v>
      </c>
      <c r="AG209" s="169">
        <f t="shared" si="168"/>
        <v>0</v>
      </c>
      <c r="AH209" s="169">
        <f t="shared" si="169"/>
        <v>1</v>
      </c>
      <c r="AI209" s="169">
        <f t="shared" si="170"/>
        <v>0</v>
      </c>
      <c r="AJ209" s="169">
        <f t="shared" si="171"/>
        <v>0</v>
      </c>
      <c r="AK209" s="169">
        <f t="shared" si="172"/>
        <v>0</v>
      </c>
      <c r="AL209" s="169">
        <f t="shared" si="173"/>
        <v>1</v>
      </c>
      <c r="AM209" s="169">
        <f t="shared" si="174"/>
        <v>0</v>
      </c>
      <c r="AN209" s="169">
        <f t="shared" si="175"/>
        <v>0</v>
      </c>
      <c r="AO209" s="169">
        <f t="shared" si="176"/>
        <v>1</v>
      </c>
      <c r="AP209" s="169">
        <f t="shared" si="177"/>
        <v>0</v>
      </c>
      <c r="AQ209" s="169">
        <f t="shared" si="178"/>
        <v>0</v>
      </c>
      <c r="AR209" s="169">
        <f t="shared" si="179"/>
        <v>0</v>
      </c>
      <c r="AS209" s="169">
        <f t="shared" si="180"/>
        <v>0</v>
      </c>
      <c r="AT209" s="169">
        <f t="shared" si="181"/>
        <v>0</v>
      </c>
      <c r="AU209" s="169">
        <f t="shared" si="182"/>
        <v>0</v>
      </c>
      <c r="AV209" s="169">
        <f t="shared" si="183"/>
        <v>1</v>
      </c>
      <c r="AW209" s="169">
        <f t="shared" si="184"/>
        <v>0</v>
      </c>
      <c r="AX209" s="169">
        <f t="shared" si="185"/>
        <v>0</v>
      </c>
      <c r="AY209" s="169">
        <f t="shared" si="199"/>
        <v>0</v>
      </c>
      <c r="AZ209" s="169">
        <f t="shared" si="186"/>
        <v>0</v>
      </c>
      <c r="BA209" s="169">
        <f t="shared" si="187"/>
        <v>0</v>
      </c>
      <c r="BB209" s="169">
        <f t="shared" si="188"/>
        <v>1</v>
      </c>
      <c r="BC209" s="169">
        <f t="shared" si="189"/>
        <v>0</v>
      </c>
      <c r="BD209" s="169">
        <f t="shared" si="190"/>
        <v>1</v>
      </c>
      <c r="BE209" s="169">
        <f t="shared" si="191"/>
        <v>0</v>
      </c>
      <c r="BF209" s="169">
        <f t="shared" si="192"/>
        <v>0</v>
      </c>
      <c r="BG209" s="169">
        <f t="shared" si="193"/>
        <v>0</v>
      </c>
      <c r="BH209" s="169">
        <f t="shared" si="194"/>
        <v>0</v>
      </c>
      <c r="BI209" s="169">
        <f t="shared" si="195"/>
        <v>0</v>
      </c>
      <c r="BJ209" s="169">
        <f t="shared" si="196"/>
        <v>0</v>
      </c>
      <c r="BK209" s="167">
        <f t="shared" si="197"/>
        <v>0</v>
      </c>
      <c r="BL209" s="169">
        <f t="shared" si="200"/>
        <v>0</v>
      </c>
      <c r="BM209" s="169">
        <f t="shared" si="201"/>
        <v>1</v>
      </c>
      <c r="BN209" s="169">
        <f t="shared" si="202"/>
        <v>1</v>
      </c>
      <c r="BO209" s="169">
        <f t="shared" si="203"/>
        <v>0</v>
      </c>
      <c r="BP209" s="36">
        <f t="shared" si="204"/>
        <v>1</v>
      </c>
      <c r="BQ209">
        <f t="shared" si="205"/>
        <v>0</v>
      </c>
      <c r="BR209" s="36">
        <f t="shared" si="206"/>
        <v>0</v>
      </c>
      <c r="BS209" t="e">
        <f t="shared" si="198"/>
        <v>#N/A</v>
      </c>
    </row>
    <row r="210" spans="1:71">
      <c r="A210" s="59">
        <v>418</v>
      </c>
      <c r="B210" s="59">
        <v>241183</v>
      </c>
      <c r="C210" s="160">
        <v>14500000.324100301</v>
      </c>
      <c r="D210" s="59">
        <v>6150000</v>
      </c>
      <c r="E210" s="59">
        <v>6150000</v>
      </c>
      <c r="F210" s="59">
        <v>8350000.3241002597</v>
      </c>
      <c r="G210" s="59">
        <v>275</v>
      </c>
      <c r="H210" s="59">
        <v>-6571577381.0030499</v>
      </c>
      <c r="I210" s="59">
        <v>0</v>
      </c>
      <c r="J210" s="59">
        <v>0</v>
      </c>
      <c r="K210" s="59">
        <v>0</v>
      </c>
      <c r="L210" s="59">
        <v>101</v>
      </c>
      <c r="M210" s="59">
        <v>0</v>
      </c>
      <c r="N210" s="59">
        <v>0</v>
      </c>
      <c r="O210" s="59">
        <v>0</v>
      </c>
      <c r="P210" s="59">
        <v>0</v>
      </c>
      <c r="Q210" s="59">
        <v>0</v>
      </c>
      <c r="R210" s="59">
        <v>2</v>
      </c>
      <c r="S210" s="59">
        <v>0</v>
      </c>
      <c r="T210" s="59">
        <f t="shared" si="156"/>
        <v>0</v>
      </c>
      <c r="U210" s="59">
        <f t="shared" si="157"/>
        <v>0</v>
      </c>
      <c r="V210" s="59">
        <f t="shared" si="158"/>
        <v>0</v>
      </c>
      <c r="W210" s="59">
        <f t="shared" si="159"/>
        <v>0</v>
      </c>
      <c r="X210" s="59">
        <f t="shared" si="160"/>
        <v>0</v>
      </c>
      <c r="Y210" s="59">
        <f t="shared" si="161"/>
        <v>0</v>
      </c>
      <c r="Z210" s="59">
        <f t="shared" si="162"/>
        <v>0</v>
      </c>
      <c r="AA210" s="59">
        <f t="shared" si="163"/>
        <v>0</v>
      </c>
      <c r="AB210" s="59">
        <f t="shared" si="164"/>
        <v>0</v>
      </c>
      <c r="AC210" s="59">
        <f t="shared" si="165"/>
        <v>0</v>
      </c>
      <c r="AD210" s="166">
        <f t="shared" si="207"/>
        <v>1</v>
      </c>
      <c r="AE210" s="169">
        <f t="shared" si="166"/>
        <v>1</v>
      </c>
      <c r="AF210" s="169">
        <f t="shared" si="167"/>
        <v>0</v>
      </c>
      <c r="AG210" s="169">
        <f t="shared" si="168"/>
        <v>0</v>
      </c>
      <c r="AH210" s="169">
        <f t="shared" si="169"/>
        <v>1</v>
      </c>
      <c r="AI210" s="169">
        <f t="shared" si="170"/>
        <v>0</v>
      </c>
      <c r="AJ210" s="169">
        <f t="shared" si="171"/>
        <v>0</v>
      </c>
      <c r="AK210" s="169">
        <f t="shared" si="172"/>
        <v>0</v>
      </c>
      <c r="AL210" s="169">
        <f t="shared" si="173"/>
        <v>1</v>
      </c>
      <c r="AM210" s="169">
        <f t="shared" si="174"/>
        <v>0</v>
      </c>
      <c r="AN210" s="169">
        <f t="shared" si="175"/>
        <v>0</v>
      </c>
      <c r="AO210" s="169">
        <f t="shared" si="176"/>
        <v>1</v>
      </c>
      <c r="AP210" s="169">
        <f t="shared" si="177"/>
        <v>0</v>
      </c>
      <c r="AQ210" s="169">
        <f t="shared" si="178"/>
        <v>0</v>
      </c>
      <c r="AR210" s="169">
        <f t="shared" si="179"/>
        <v>0</v>
      </c>
      <c r="AS210" s="169">
        <f t="shared" si="180"/>
        <v>0</v>
      </c>
      <c r="AT210" s="169">
        <f t="shared" si="181"/>
        <v>0</v>
      </c>
      <c r="AU210" s="169">
        <f t="shared" si="182"/>
        <v>0</v>
      </c>
      <c r="AV210" s="169">
        <f t="shared" si="183"/>
        <v>1</v>
      </c>
      <c r="AW210" s="169">
        <f t="shared" si="184"/>
        <v>0</v>
      </c>
      <c r="AX210" s="169">
        <f t="shared" si="185"/>
        <v>0</v>
      </c>
      <c r="AY210" s="169">
        <f t="shared" si="199"/>
        <v>0</v>
      </c>
      <c r="AZ210" s="169">
        <f t="shared" si="186"/>
        <v>0</v>
      </c>
      <c r="BA210" s="169">
        <f t="shared" si="187"/>
        <v>0</v>
      </c>
      <c r="BB210" s="169">
        <f t="shared" si="188"/>
        <v>1</v>
      </c>
      <c r="BC210" s="169">
        <f t="shared" si="189"/>
        <v>0</v>
      </c>
      <c r="BD210" s="169">
        <f t="shared" si="190"/>
        <v>1</v>
      </c>
      <c r="BE210" s="169">
        <f t="shared" si="191"/>
        <v>0</v>
      </c>
      <c r="BF210" s="169">
        <f t="shared" si="192"/>
        <v>0</v>
      </c>
      <c r="BG210" s="169">
        <f t="shared" si="193"/>
        <v>0</v>
      </c>
      <c r="BH210" s="169">
        <f t="shared" si="194"/>
        <v>0</v>
      </c>
      <c r="BI210" s="169">
        <f t="shared" si="195"/>
        <v>0</v>
      </c>
      <c r="BJ210" s="169">
        <f t="shared" si="196"/>
        <v>0</v>
      </c>
      <c r="BK210" s="167">
        <f t="shared" si="197"/>
        <v>0</v>
      </c>
      <c r="BL210" s="169">
        <f t="shared" si="200"/>
        <v>0</v>
      </c>
      <c r="BM210" s="169">
        <f t="shared" si="201"/>
        <v>1</v>
      </c>
      <c r="BN210" s="169">
        <f t="shared" si="202"/>
        <v>1</v>
      </c>
      <c r="BO210" s="169">
        <f t="shared" si="203"/>
        <v>0</v>
      </c>
      <c r="BP210" s="36">
        <f t="shared" si="204"/>
        <v>1</v>
      </c>
      <c r="BQ210">
        <f t="shared" si="205"/>
        <v>0</v>
      </c>
      <c r="BR210" s="36">
        <f t="shared" si="206"/>
        <v>0</v>
      </c>
      <c r="BS210" t="e">
        <f t="shared" si="198"/>
        <v>#N/A</v>
      </c>
    </row>
    <row r="211" spans="1:71">
      <c r="A211" s="59">
        <v>302</v>
      </c>
      <c r="B211" s="59">
        <v>171521</v>
      </c>
      <c r="C211" s="160">
        <v>71333335.560465693</v>
      </c>
      <c r="D211" s="59">
        <v>69547624.375</v>
      </c>
      <c r="E211" s="59">
        <v>73023815</v>
      </c>
      <c r="F211" s="59">
        <v>-1690479.43953431</v>
      </c>
      <c r="G211" s="59">
        <v>276.19049453735403</v>
      </c>
      <c r="H211" s="59">
        <v>-4325650881.7208204</v>
      </c>
      <c r="I211" s="59">
        <v>101</v>
      </c>
      <c r="J211" s="59">
        <v>0</v>
      </c>
      <c r="K211" s="59">
        <v>0</v>
      </c>
      <c r="L211" s="59">
        <v>405</v>
      </c>
      <c r="M211" s="59">
        <v>0</v>
      </c>
      <c r="N211" s="59">
        <v>0</v>
      </c>
      <c r="O211" s="59">
        <v>412</v>
      </c>
      <c r="P211" s="59">
        <v>0</v>
      </c>
      <c r="Q211" s="59">
        <v>0</v>
      </c>
      <c r="R211" s="59">
        <v>1</v>
      </c>
      <c r="S211" s="59">
        <v>1</v>
      </c>
      <c r="T211" s="59">
        <f t="shared" si="156"/>
        <v>2</v>
      </c>
      <c r="U211" s="59">
        <f t="shared" si="157"/>
        <v>0</v>
      </c>
      <c r="V211" s="59">
        <f t="shared" si="158"/>
        <v>0</v>
      </c>
      <c r="W211" s="59">
        <f t="shared" si="159"/>
        <v>0</v>
      </c>
      <c r="X211" s="59">
        <f t="shared" si="160"/>
        <v>0</v>
      </c>
      <c r="Y211" s="59">
        <f t="shared" si="161"/>
        <v>0</v>
      </c>
      <c r="Z211" s="59">
        <f t="shared" si="162"/>
        <v>0</v>
      </c>
      <c r="AA211" s="59">
        <f t="shared" si="163"/>
        <v>0</v>
      </c>
      <c r="AB211" s="59">
        <f t="shared" si="164"/>
        <v>0</v>
      </c>
      <c r="AC211" s="59">
        <f t="shared" si="165"/>
        <v>0</v>
      </c>
      <c r="AD211" s="166">
        <f t="shared" si="207"/>
        <v>1</v>
      </c>
      <c r="AE211" s="169">
        <f t="shared" si="166"/>
        <v>1</v>
      </c>
      <c r="AF211" s="169">
        <f t="shared" si="167"/>
        <v>0</v>
      </c>
      <c r="AG211" s="169">
        <f t="shared" si="168"/>
        <v>0</v>
      </c>
      <c r="AH211" s="169">
        <f t="shared" si="169"/>
        <v>1</v>
      </c>
      <c r="AI211" s="169">
        <f t="shared" si="170"/>
        <v>1</v>
      </c>
      <c r="AJ211" s="169">
        <f t="shared" si="171"/>
        <v>0</v>
      </c>
      <c r="AK211" s="169">
        <f t="shared" si="172"/>
        <v>0</v>
      </c>
      <c r="AL211" s="169">
        <f t="shared" si="173"/>
        <v>0</v>
      </c>
      <c r="AM211" s="169">
        <f t="shared" si="174"/>
        <v>0</v>
      </c>
      <c r="AN211" s="169">
        <f t="shared" si="175"/>
        <v>0</v>
      </c>
      <c r="AO211" s="169">
        <f t="shared" si="176"/>
        <v>1</v>
      </c>
      <c r="AP211" s="169">
        <f t="shared" si="177"/>
        <v>0</v>
      </c>
      <c r="AQ211" s="169">
        <f t="shared" si="178"/>
        <v>0</v>
      </c>
      <c r="AR211" s="169">
        <f t="shared" si="179"/>
        <v>0</v>
      </c>
      <c r="AS211" s="169">
        <f t="shared" si="180"/>
        <v>0</v>
      </c>
      <c r="AT211" s="169">
        <f t="shared" si="181"/>
        <v>0</v>
      </c>
      <c r="AU211" s="169">
        <f t="shared" si="182"/>
        <v>0</v>
      </c>
      <c r="AV211" s="169">
        <f t="shared" si="183"/>
        <v>1</v>
      </c>
      <c r="AW211" s="169">
        <f t="shared" si="184"/>
        <v>1</v>
      </c>
      <c r="AX211" s="169">
        <f t="shared" si="185"/>
        <v>1</v>
      </c>
      <c r="AY211" s="169">
        <f t="shared" si="199"/>
        <v>0</v>
      </c>
      <c r="AZ211" s="169">
        <f t="shared" si="186"/>
        <v>1</v>
      </c>
      <c r="BA211" s="169">
        <f t="shared" si="187"/>
        <v>0</v>
      </c>
      <c r="BB211" s="169">
        <f t="shared" si="188"/>
        <v>1</v>
      </c>
      <c r="BC211" s="169">
        <f t="shared" si="189"/>
        <v>0</v>
      </c>
      <c r="BD211" s="169">
        <f t="shared" si="190"/>
        <v>1</v>
      </c>
      <c r="BE211" s="169">
        <f t="shared" si="191"/>
        <v>0</v>
      </c>
      <c r="BF211" s="169">
        <f t="shared" si="192"/>
        <v>0</v>
      </c>
      <c r="BG211" s="169">
        <f t="shared" si="193"/>
        <v>0</v>
      </c>
      <c r="BH211" s="169">
        <f t="shared" si="194"/>
        <v>0</v>
      </c>
      <c r="BI211" s="169">
        <f t="shared" si="195"/>
        <v>1</v>
      </c>
      <c r="BJ211" s="169">
        <f t="shared" si="196"/>
        <v>1</v>
      </c>
      <c r="BK211" s="167">
        <f t="shared" si="197"/>
        <v>0</v>
      </c>
      <c r="BL211" s="169">
        <f t="shared" si="200"/>
        <v>1</v>
      </c>
      <c r="BM211" s="169">
        <f t="shared" si="201"/>
        <v>0</v>
      </c>
      <c r="BN211" s="169">
        <f t="shared" si="202"/>
        <v>0</v>
      </c>
      <c r="BO211" s="169">
        <f t="shared" si="203"/>
        <v>1</v>
      </c>
      <c r="BP211" s="36">
        <f t="shared" si="204"/>
        <v>1</v>
      </c>
      <c r="BQ211">
        <f t="shared" si="205"/>
        <v>0</v>
      </c>
      <c r="BR211" s="36">
        <f t="shared" si="206"/>
        <v>4</v>
      </c>
      <c r="BS211" t="e">
        <f t="shared" si="198"/>
        <v>#N/A</v>
      </c>
    </row>
    <row r="212" spans="1:71">
      <c r="A212" s="59">
        <v>208</v>
      </c>
      <c r="B212" s="59">
        <v>132141</v>
      </c>
      <c r="C212" s="160">
        <v>11107142.8098545</v>
      </c>
      <c r="D212" s="59">
        <v>6339286</v>
      </c>
      <c r="E212" s="59">
        <v>6339286</v>
      </c>
      <c r="F212" s="59">
        <v>4767856.8098544804</v>
      </c>
      <c r="G212" s="59">
        <v>278.57142639160202</v>
      </c>
      <c r="H212" s="59">
        <v>-3127141444.32092</v>
      </c>
      <c r="I212" s="59">
        <v>102</v>
      </c>
      <c r="J212" s="59">
        <v>301</v>
      </c>
      <c r="K212" s="59">
        <v>0</v>
      </c>
      <c r="L212" s="59">
        <v>102</v>
      </c>
      <c r="M212" s="59">
        <v>301</v>
      </c>
      <c r="N212" s="59">
        <v>0</v>
      </c>
      <c r="O212" s="59">
        <v>0</v>
      </c>
      <c r="P212" s="59">
        <v>0</v>
      </c>
      <c r="Q212" s="59">
        <v>0</v>
      </c>
      <c r="R212" s="59">
        <v>2</v>
      </c>
      <c r="S212" s="59">
        <v>1</v>
      </c>
      <c r="T212" s="59">
        <f t="shared" si="156"/>
        <v>0</v>
      </c>
      <c r="U212" s="59">
        <f t="shared" si="157"/>
        <v>1</v>
      </c>
      <c r="V212" s="59">
        <f t="shared" si="158"/>
        <v>2</v>
      </c>
      <c r="W212" s="59">
        <f t="shared" si="159"/>
        <v>0</v>
      </c>
      <c r="X212" s="59">
        <f t="shared" si="160"/>
        <v>0</v>
      </c>
      <c r="Y212" s="59">
        <f t="shared" si="161"/>
        <v>2</v>
      </c>
      <c r="Z212" s="59">
        <f t="shared" si="162"/>
        <v>0</v>
      </c>
      <c r="AA212" s="59">
        <f t="shared" si="163"/>
        <v>0</v>
      </c>
      <c r="AB212" s="59">
        <f t="shared" si="164"/>
        <v>0</v>
      </c>
      <c r="AC212" s="59">
        <f t="shared" si="165"/>
        <v>0</v>
      </c>
      <c r="AD212" s="166">
        <f t="shared" si="207"/>
        <v>0</v>
      </c>
      <c r="AE212" s="169">
        <f t="shared" si="166"/>
        <v>0</v>
      </c>
      <c r="AF212" s="169">
        <f t="shared" si="167"/>
        <v>0</v>
      </c>
      <c r="AG212" s="169">
        <f t="shared" si="168"/>
        <v>0</v>
      </c>
      <c r="AH212" s="169">
        <f t="shared" si="169"/>
        <v>1</v>
      </c>
      <c r="AI212" s="169">
        <f t="shared" si="170"/>
        <v>0</v>
      </c>
      <c r="AJ212" s="169">
        <f t="shared" si="171"/>
        <v>0</v>
      </c>
      <c r="AK212" s="169">
        <f t="shared" si="172"/>
        <v>0</v>
      </c>
      <c r="AL212" s="169">
        <f t="shared" si="173"/>
        <v>1</v>
      </c>
      <c r="AM212" s="169">
        <f t="shared" si="174"/>
        <v>1</v>
      </c>
      <c r="AN212" s="169">
        <f t="shared" si="175"/>
        <v>2</v>
      </c>
      <c r="AO212" s="169">
        <f t="shared" si="176"/>
        <v>0</v>
      </c>
      <c r="AP212" s="169">
        <f t="shared" si="177"/>
        <v>1</v>
      </c>
      <c r="AQ212" s="169">
        <f t="shared" si="178"/>
        <v>0</v>
      </c>
      <c r="AR212" s="169">
        <f t="shared" si="179"/>
        <v>1</v>
      </c>
      <c r="AS212" s="169">
        <f t="shared" si="180"/>
        <v>0</v>
      </c>
      <c r="AT212" s="169">
        <f t="shared" si="181"/>
        <v>0</v>
      </c>
      <c r="AU212" s="169">
        <f t="shared" si="182"/>
        <v>1</v>
      </c>
      <c r="AV212" s="169">
        <f t="shared" si="183"/>
        <v>0</v>
      </c>
      <c r="AW212" s="169">
        <f t="shared" si="184"/>
        <v>0</v>
      </c>
      <c r="AX212" s="169">
        <f t="shared" si="185"/>
        <v>0</v>
      </c>
      <c r="AY212" s="169">
        <f t="shared" si="199"/>
        <v>0</v>
      </c>
      <c r="AZ212" s="169">
        <f t="shared" si="186"/>
        <v>0</v>
      </c>
      <c r="BA212" s="169">
        <f t="shared" si="187"/>
        <v>0</v>
      </c>
      <c r="BB212" s="169">
        <f t="shared" si="188"/>
        <v>1</v>
      </c>
      <c r="BC212" s="169">
        <f t="shared" si="189"/>
        <v>0</v>
      </c>
      <c r="BD212" s="169">
        <f t="shared" si="190"/>
        <v>1</v>
      </c>
      <c r="BE212" s="169">
        <f t="shared" si="191"/>
        <v>0</v>
      </c>
      <c r="BF212" s="169">
        <f t="shared" si="192"/>
        <v>0</v>
      </c>
      <c r="BG212" s="169">
        <f t="shared" si="193"/>
        <v>0</v>
      </c>
      <c r="BH212" s="169">
        <f t="shared" si="194"/>
        <v>0</v>
      </c>
      <c r="BI212" s="169">
        <f t="shared" si="195"/>
        <v>0</v>
      </c>
      <c r="BJ212" s="169">
        <f t="shared" si="196"/>
        <v>0</v>
      </c>
      <c r="BK212" s="167">
        <f t="shared" si="197"/>
        <v>0</v>
      </c>
      <c r="BL212" s="169">
        <f t="shared" si="200"/>
        <v>0</v>
      </c>
      <c r="BM212" s="169">
        <f t="shared" si="201"/>
        <v>1</v>
      </c>
      <c r="BN212" s="169">
        <f t="shared" si="202"/>
        <v>0</v>
      </c>
      <c r="BO212" s="169">
        <f t="shared" si="203"/>
        <v>1</v>
      </c>
      <c r="BP212" s="36">
        <f t="shared" si="204"/>
        <v>0</v>
      </c>
      <c r="BQ212">
        <f t="shared" si="205"/>
        <v>4</v>
      </c>
      <c r="BR212" s="36">
        <f t="shared" si="206"/>
        <v>0</v>
      </c>
      <c r="BS212" t="e">
        <f t="shared" si="198"/>
        <v>#N/A</v>
      </c>
    </row>
    <row r="213" spans="1:71">
      <c r="A213" s="59">
        <v>344</v>
      </c>
      <c r="B213" s="59">
        <v>211341</v>
      </c>
      <c r="C213" s="160">
        <v>15833332.7041732</v>
      </c>
      <c r="D213" s="59">
        <v>6116666.5</v>
      </c>
      <c r="E213" s="59">
        <v>6116666.5</v>
      </c>
      <c r="F213" s="59">
        <v>9716666.2041732203</v>
      </c>
      <c r="G213" s="59">
        <v>280</v>
      </c>
      <c r="H213" s="59">
        <v>-4830430730.1910295</v>
      </c>
      <c r="I213" s="59">
        <v>0</v>
      </c>
      <c r="J213" s="59">
        <v>0</v>
      </c>
      <c r="K213" s="59">
        <v>0</v>
      </c>
      <c r="L213" s="59">
        <v>406</v>
      </c>
      <c r="M213" s="59">
        <v>412</v>
      </c>
      <c r="N213" s="59">
        <v>0</v>
      </c>
      <c r="O213" s="59">
        <v>0</v>
      </c>
      <c r="P213" s="59">
        <v>0</v>
      </c>
      <c r="Q213" s="59">
        <v>0</v>
      </c>
      <c r="R213" s="59">
        <v>2</v>
      </c>
      <c r="S213" s="59">
        <v>0</v>
      </c>
      <c r="T213" s="59">
        <f t="shared" si="156"/>
        <v>1</v>
      </c>
      <c r="U213" s="59">
        <f t="shared" si="157"/>
        <v>0</v>
      </c>
      <c r="V213" s="59">
        <f t="shared" si="158"/>
        <v>0</v>
      </c>
      <c r="W213" s="59">
        <f t="shared" si="159"/>
        <v>1</v>
      </c>
      <c r="X213" s="59">
        <f t="shared" si="160"/>
        <v>0</v>
      </c>
      <c r="Y213" s="59">
        <f t="shared" si="161"/>
        <v>0</v>
      </c>
      <c r="Z213" s="59">
        <f t="shared" si="162"/>
        <v>0</v>
      </c>
      <c r="AA213" s="59">
        <f t="shared" si="163"/>
        <v>0</v>
      </c>
      <c r="AB213" s="59">
        <f t="shared" si="164"/>
        <v>0</v>
      </c>
      <c r="AC213" s="59">
        <f t="shared" si="165"/>
        <v>0</v>
      </c>
      <c r="AD213" s="166">
        <f t="shared" si="207"/>
        <v>0</v>
      </c>
      <c r="AE213" s="169">
        <f t="shared" si="166"/>
        <v>0</v>
      </c>
      <c r="AF213" s="169">
        <f t="shared" si="167"/>
        <v>0</v>
      </c>
      <c r="AG213" s="169">
        <f t="shared" si="168"/>
        <v>0</v>
      </c>
      <c r="AH213" s="169">
        <f t="shared" si="169"/>
        <v>1</v>
      </c>
      <c r="AI213" s="169">
        <f t="shared" si="170"/>
        <v>0</v>
      </c>
      <c r="AJ213" s="169">
        <f t="shared" si="171"/>
        <v>0</v>
      </c>
      <c r="AK213" s="169">
        <f t="shared" si="172"/>
        <v>0</v>
      </c>
      <c r="AL213" s="169">
        <f t="shared" si="173"/>
        <v>1</v>
      </c>
      <c r="AM213" s="169">
        <f t="shared" si="174"/>
        <v>0</v>
      </c>
      <c r="AN213" s="169">
        <f t="shared" si="175"/>
        <v>0</v>
      </c>
      <c r="AO213" s="169">
        <f t="shared" si="176"/>
        <v>1</v>
      </c>
      <c r="AP213" s="169">
        <f t="shared" si="177"/>
        <v>0</v>
      </c>
      <c r="AQ213" s="169">
        <f t="shared" si="178"/>
        <v>0</v>
      </c>
      <c r="AR213" s="169">
        <f t="shared" si="179"/>
        <v>0</v>
      </c>
      <c r="AS213" s="169">
        <f t="shared" si="180"/>
        <v>0</v>
      </c>
      <c r="AT213" s="169">
        <f t="shared" si="181"/>
        <v>0</v>
      </c>
      <c r="AU213" s="169">
        <f t="shared" si="182"/>
        <v>0</v>
      </c>
      <c r="AV213" s="169">
        <f t="shared" si="183"/>
        <v>1</v>
      </c>
      <c r="AW213" s="169">
        <f t="shared" si="184"/>
        <v>1</v>
      </c>
      <c r="AX213" s="169">
        <f t="shared" si="185"/>
        <v>0</v>
      </c>
      <c r="AY213" s="169">
        <f t="shared" si="199"/>
        <v>1</v>
      </c>
      <c r="AZ213" s="169">
        <f t="shared" si="186"/>
        <v>0</v>
      </c>
      <c r="BA213" s="169">
        <f t="shared" si="187"/>
        <v>0</v>
      </c>
      <c r="BB213" s="169">
        <f t="shared" si="188"/>
        <v>1</v>
      </c>
      <c r="BC213" s="169">
        <f t="shared" si="189"/>
        <v>1</v>
      </c>
      <c r="BD213" s="169">
        <f t="shared" si="190"/>
        <v>0</v>
      </c>
      <c r="BE213" s="169">
        <f t="shared" si="191"/>
        <v>1</v>
      </c>
      <c r="BF213" s="169">
        <f t="shared" si="192"/>
        <v>0</v>
      </c>
      <c r="BG213" s="169">
        <f t="shared" si="193"/>
        <v>0</v>
      </c>
      <c r="BH213" s="169">
        <f t="shared" si="194"/>
        <v>0</v>
      </c>
      <c r="BI213" s="169">
        <f t="shared" si="195"/>
        <v>0</v>
      </c>
      <c r="BJ213" s="169">
        <f t="shared" si="196"/>
        <v>0</v>
      </c>
      <c r="BK213" s="167">
        <f t="shared" si="197"/>
        <v>0</v>
      </c>
      <c r="BL213" s="169">
        <f t="shared" si="200"/>
        <v>0</v>
      </c>
      <c r="BM213" s="169">
        <f t="shared" si="201"/>
        <v>1</v>
      </c>
      <c r="BN213" s="169">
        <f t="shared" si="202"/>
        <v>1</v>
      </c>
      <c r="BO213" s="169">
        <f t="shared" si="203"/>
        <v>0</v>
      </c>
      <c r="BP213" s="36">
        <f t="shared" si="204"/>
        <v>0</v>
      </c>
      <c r="BQ213">
        <f t="shared" si="205"/>
        <v>0</v>
      </c>
      <c r="BR213" s="36">
        <f t="shared" si="206"/>
        <v>1</v>
      </c>
      <c r="BS213" t="e">
        <f t="shared" si="198"/>
        <v>#N/A</v>
      </c>
    </row>
    <row r="214" spans="1:71">
      <c r="A214" s="59">
        <v>422</v>
      </c>
      <c r="B214" s="59">
        <v>241232</v>
      </c>
      <c r="C214" s="160">
        <v>40099999.402463503</v>
      </c>
      <c r="D214" s="59">
        <v>7300000</v>
      </c>
      <c r="E214" s="59">
        <v>9100000</v>
      </c>
      <c r="F214" s="59">
        <v>30999999.402463499</v>
      </c>
      <c r="G214" s="59">
        <v>280</v>
      </c>
      <c r="H214" s="59">
        <v>-6585932773.8848305</v>
      </c>
      <c r="I214" s="59">
        <v>0</v>
      </c>
      <c r="J214" s="59">
        <v>0</v>
      </c>
      <c r="K214" s="59">
        <v>0</v>
      </c>
      <c r="L214" s="59">
        <v>101</v>
      </c>
      <c r="M214" s="59">
        <v>0</v>
      </c>
      <c r="N214" s="59">
        <v>0</v>
      </c>
      <c r="O214" s="59">
        <v>101</v>
      </c>
      <c r="P214" s="59">
        <v>0</v>
      </c>
      <c r="Q214" s="59">
        <v>0</v>
      </c>
      <c r="R214" s="59">
        <v>2</v>
      </c>
      <c r="S214" s="59">
        <v>1</v>
      </c>
      <c r="T214" s="59">
        <f t="shared" si="156"/>
        <v>0</v>
      </c>
      <c r="U214" s="59">
        <f t="shared" si="157"/>
        <v>0</v>
      </c>
      <c r="V214" s="59">
        <f t="shared" si="158"/>
        <v>0</v>
      </c>
      <c r="W214" s="59">
        <f t="shared" si="159"/>
        <v>0</v>
      </c>
      <c r="X214" s="59">
        <f t="shared" si="160"/>
        <v>0</v>
      </c>
      <c r="Y214" s="59">
        <f t="shared" si="161"/>
        <v>0</v>
      </c>
      <c r="Z214" s="59">
        <f t="shared" si="162"/>
        <v>0</v>
      </c>
      <c r="AA214" s="59">
        <f t="shared" si="163"/>
        <v>0</v>
      </c>
      <c r="AB214" s="59">
        <f t="shared" si="164"/>
        <v>0</v>
      </c>
      <c r="AC214" s="59">
        <f t="shared" si="165"/>
        <v>0</v>
      </c>
      <c r="AD214" s="166">
        <f t="shared" si="207"/>
        <v>2</v>
      </c>
      <c r="AE214" s="169">
        <f t="shared" si="166"/>
        <v>0</v>
      </c>
      <c r="AF214" s="169">
        <f t="shared" si="167"/>
        <v>1</v>
      </c>
      <c r="AG214" s="169">
        <f t="shared" si="168"/>
        <v>0</v>
      </c>
      <c r="AH214" s="169">
        <f t="shared" si="169"/>
        <v>1</v>
      </c>
      <c r="AI214" s="169">
        <f t="shared" si="170"/>
        <v>0</v>
      </c>
      <c r="AJ214" s="169">
        <f t="shared" si="171"/>
        <v>0</v>
      </c>
      <c r="AK214" s="169">
        <f t="shared" si="172"/>
        <v>0</v>
      </c>
      <c r="AL214" s="169">
        <f t="shared" si="173"/>
        <v>1</v>
      </c>
      <c r="AM214" s="169">
        <f t="shared" si="174"/>
        <v>0</v>
      </c>
      <c r="AN214" s="169">
        <f t="shared" si="175"/>
        <v>0</v>
      </c>
      <c r="AO214" s="169">
        <f t="shared" si="176"/>
        <v>1</v>
      </c>
      <c r="AP214" s="169">
        <f t="shared" si="177"/>
        <v>0</v>
      </c>
      <c r="AQ214" s="169">
        <f t="shared" si="178"/>
        <v>0</v>
      </c>
      <c r="AR214" s="169">
        <f t="shared" si="179"/>
        <v>0</v>
      </c>
      <c r="AS214" s="169">
        <f t="shared" si="180"/>
        <v>0</v>
      </c>
      <c r="AT214" s="169">
        <f t="shared" si="181"/>
        <v>0</v>
      </c>
      <c r="AU214" s="169">
        <f t="shared" si="182"/>
        <v>0</v>
      </c>
      <c r="AV214" s="169">
        <f t="shared" si="183"/>
        <v>1</v>
      </c>
      <c r="AW214" s="169">
        <f t="shared" si="184"/>
        <v>0</v>
      </c>
      <c r="AX214" s="169">
        <f t="shared" si="185"/>
        <v>0</v>
      </c>
      <c r="AY214" s="169">
        <f t="shared" si="199"/>
        <v>0</v>
      </c>
      <c r="AZ214" s="169">
        <f t="shared" si="186"/>
        <v>0</v>
      </c>
      <c r="BA214" s="169">
        <f t="shared" si="187"/>
        <v>0</v>
      </c>
      <c r="BB214" s="169">
        <f t="shared" si="188"/>
        <v>1</v>
      </c>
      <c r="BC214" s="169">
        <f t="shared" si="189"/>
        <v>0</v>
      </c>
      <c r="BD214" s="169">
        <f t="shared" si="190"/>
        <v>1</v>
      </c>
      <c r="BE214" s="169">
        <f t="shared" si="191"/>
        <v>0</v>
      </c>
      <c r="BF214" s="169">
        <f t="shared" si="192"/>
        <v>0</v>
      </c>
      <c r="BG214" s="169">
        <f t="shared" si="193"/>
        <v>0</v>
      </c>
      <c r="BH214" s="169">
        <f t="shared" si="194"/>
        <v>0</v>
      </c>
      <c r="BI214" s="169">
        <f t="shared" si="195"/>
        <v>0</v>
      </c>
      <c r="BJ214" s="169">
        <f t="shared" si="196"/>
        <v>0</v>
      </c>
      <c r="BK214" s="167">
        <f t="shared" si="197"/>
        <v>0</v>
      </c>
      <c r="BL214" s="169">
        <f t="shared" si="200"/>
        <v>0</v>
      </c>
      <c r="BM214" s="169">
        <f t="shared" si="201"/>
        <v>1</v>
      </c>
      <c r="BN214" s="169">
        <f t="shared" si="202"/>
        <v>0</v>
      </c>
      <c r="BO214" s="169">
        <f t="shared" si="203"/>
        <v>1</v>
      </c>
      <c r="BP214" s="36">
        <f t="shared" si="204"/>
        <v>1</v>
      </c>
      <c r="BQ214">
        <f t="shared" si="205"/>
        <v>0</v>
      </c>
      <c r="BR214" s="36">
        <f t="shared" si="206"/>
        <v>0</v>
      </c>
      <c r="BS214" t="e">
        <f t="shared" si="198"/>
        <v>#N/A</v>
      </c>
    </row>
    <row r="215" spans="1:71">
      <c r="A215" s="59">
        <v>394</v>
      </c>
      <c r="B215" s="59">
        <v>222302</v>
      </c>
      <c r="C215" s="160">
        <v>57999999.135732703</v>
      </c>
      <c r="D215" s="59">
        <v>37400000</v>
      </c>
      <c r="E215" s="59">
        <v>44800000</v>
      </c>
      <c r="F215" s="59">
        <v>13199999.135732699</v>
      </c>
      <c r="G215" s="59">
        <v>280</v>
      </c>
      <c r="H215" s="59">
        <v>-5959206715.0771599</v>
      </c>
      <c r="I215" s="59">
        <v>101</v>
      </c>
      <c r="J215" s="59">
        <v>0</v>
      </c>
      <c r="K215" s="59">
        <v>0</v>
      </c>
      <c r="L215" s="59">
        <v>101</v>
      </c>
      <c r="M215" s="59">
        <v>0</v>
      </c>
      <c r="N215" s="59">
        <v>0</v>
      </c>
      <c r="O215" s="59">
        <v>0</v>
      </c>
      <c r="P215" s="59">
        <v>0</v>
      </c>
      <c r="Q215" s="59">
        <v>0</v>
      </c>
      <c r="R215" s="59">
        <v>1</v>
      </c>
      <c r="S215" s="59">
        <v>0</v>
      </c>
      <c r="T215" s="59">
        <f t="shared" si="156"/>
        <v>0</v>
      </c>
      <c r="U215" s="59">
        <f t="shared" si="157"/>
        <v>0</v>
      </c>
      <c r="V215" s="59">
        <f t="shared" si="158"/>
        <v>0</v>
      </c>
      <c r="W215" s="59">
        <f t="shared" si="159"/>
        <v>0</v>
      </c>
      <c r="X215" s="59">
        <f t="shared" si="160"/>
        <v>0</v>
      </c>
      <c r="Y215" s="59">
        <f t="shared" si="161"/>
        <v>0</v>
      </c>
      <c r="Z215" s="59">
        <f t="shared" si="162"/>
        <v>0</v>
      </c>
      <c r="AA215" s="59">
        <f t="shared" si="163"/>
        <v>0</v>
      </c>
      <c r="AB215" s="59">
        <f t="shared" si="164"/>
        <v>0</v>
      </c>
      <c r="AC215" s="59">
        <f t="shared" si="165"/>
        <v>0</v>
      </c>
      <c r="AD215" s="166">
        <f t="shared" si="207"/>
        <v>2</v>
      </c>
      <c r="AE215" s="169">
        <f t="shared" si="166"/>
        <v>0</v>
      </c>
      <c r="AF215" s="169">
        <f t="shared" si="167"/>
        <v>1</v>
      </c>
      <c r="AG215" s="169">
        <f t="shared" si="168"/>
        <v>0</v>
      </c>
      <c r="AH215" s="169">
        <f t="shared" si="169"/>
        <v>1</v>
      </c>
      <c r="AI215" s="169">
        <f t="shared" si="170"/>
        <v>0</v>
      </c>
      <c r="AJ215" s="169">
        <f t="shared" si="171"/>
        <v>0</v>
      </c>
      <c r="AK215" s="169">
        <f t="shared" si="172"/>
        <v>0</v>
      </c>
      <c r="AL215" s="169">
        <f t="shared" si="173"/>
        <v>1</v>
      </c>
      <c r="AM215" s="169">
        <f t="shared" si="174"/>
        <v>0</v>
      </c>
      <c r="AN215" s="169">
        <f t="shared" si="175"/>
        <v>0</v>
      </c>
      <c r="AO215" s="169">
        <f t="shared" si="176"/>
        <v>1</v>
      </c>
      <c r="AP215" s="169">
        <f t="shared" si="177"/>
        <v>0</v>
      </c>
      <c r="AQ215" s="169">
        <f t="shared" si="178"/>
        <v>0</v>
      </c>
      <c r="AR215" s="169">
        <f t="shared" si="179"/>
        <v>0</v>
      </c>
      <c r="AS215" s="169">
        <f t="shared" si="180"/>
        <v>0</v>
      </c>
      <c r="AT215" s="169">
        <f t="shared" si="181"/>
        <v>0</v>
      </c>
      <c r="AU215" s="169">
        <f t="shared" si="182"/>
        <v>0</v>
      </c>
      <c r="AV215" s="169">
        <f t="shared" si="183"/>
        <v>1</v>
      </c>
      <c r="AW215" s="169">
        <f t="shared" si="184"/>
        <v>0</v>
      </c>
      <c r="AX215" s="169">
        <f t="shared" si="185"/>
        <v>0</v>
      </c>
      <c r="AY215" s="169">
        <f t="shared" si="199"/>
        <v>0</v>
      </c>
      <c r="AZ215" s="169">
        <f t="shared" si="186"/>
        <v>0</v>
      </c>
      <c r="BA215" s="169">
        <f t="shared" si="187"/>
        <v>0</v>
      </c>
      <c r="BB215" s="169">
        <f t="shared" si="188"/>
        <v>1</v>
      </c>
      <c r="BC215" s="169">
        <f t="shared" si="189"/>
        <v>0</v>
      </c>
      <c r="BD215" s="169">
        <f t="shared" si="190"/>
        <v>1</v>
      </c>
      <c r="BE215" s="169">
        <f t="shared" si="191"/>
        <v>0</v>
      </c>
      <c r="BF215" s="169">
        <f t="shared" si="192"/>
        <v>0</v>
      </c>
      <c r="BG215" s="169">
        <f t="shared" si="193"/>
        <v>0</v>
      </c>
      <c r="BH215" s="169">
        <f t="shared" si="194"/>
        <v>0</v>
      </c>
      <c r="BI215" s="169">
        <f t="shared" si="195"/>
        <v>0</v>
      </c>
      <c r="BJ215" s="169">
        <f t="shared" si="196"/>
        <v>0</v>
      </c>
      <c r="BK215" s="167">
        <f t="shared" si="197"/>
        <v>0</v>
      </c>
      <c r="BL215" s="169">
        <f t="shared" si="200"/>
        <v>1</v>
      </c>
      <c r="BM215" s="169">
        <f t="shared" si="201"/>
        <v>0</v>
      </c>
      <c r="BN215" s="169">
        <f t="shared" si="202"/>
        <v>1</v>
      </c>
      <c r="BO215" s="169">
        <f t="shared" si="203"/>
        <v>0</v>
      </c>
      <c r="BP215" s="36">
        <f t="shared" si="204"/>
        <v>1</v>
      </c>
      <c r="BQ215">
        <f t="shared" si="205"/>
        <v>0</v>
      </c>
      <c r="BR215" s="36">
        <f t="shared" si="206"/>
        <v>0</v>
      </c>
      <c r="BS215" t="e">
        <f t="shared" si="198"/>
        <v>#N/A</v>
      </c>
    </row>
    <row r="216" spans="1:71">
      <c r="A216" s="59">
        <v>371</v>
      </c>
      <c r="B216" s="59">
        <v>221161</v>
      </c>
      <c r="C216" s="160">
        <v>63799999.049305901</v>
      </c>
      <c r="D216" s="59">
        <v>15690000</v>
      </c>
      <c r="E216" s="59">
        <v>22690000</v>
      </c>
      <c r="F216" s="59">
        <v>41109999.049305901</v>
      </c>
      <c r="G216" s="59">
        <v>280</v>
      </c>
      <c r="H216" s="59">
        <v>-5567723650.4358101</v>
      </c>
      <c r="I216" s="59">
        <v>101</v>
      </c>
      <c r="J216" s="59">
        <v>0</v>
      </c>
      <c r="K216" s="59">
        <v>0</v>
      </c>
      <c r="L216" s="59">
        <v>101</v>
      </c>
      <c r="M216" s="59">
        <v>0</v>
      </c>
      <c r="N216" s="59">
        <v>0</v>
      </c>
      <c r="O216" s="59">
        <v>0</v>
      </c>
      <c r="P216" s="59">
        <v>0</v>
      </c>
      <c r="Q216" s="59">
        <v>0</v>
      </c>
      <c r="R216" s="59">
        <v>1</v>
      </c>
      <c r="S216" s="59">
        <v>0</v>
      </c>
      <c r="T216" s="59">
        <f t="shared" si="156"/>
        <v>0</v>
      </c>
      <c r="U216" s="59">
        <f t="shared" si="157"/>
        <v>0</v>
      </c>
      <c r="V216" s="59">
        <f t="shared" si="158"/>
        <v>0</v>
      </c>
      <c r="W216" s="59">
        <f t="shared" si="159"/>
        <v>0</v>
      </c>
      <c r="X216" s="59">
        <f t="shared" si="160"/>
        <v>0</v>
      </c>
      <c r="Y216" s="59">
        <f t="shared" si="161"/>
        <v>0</v>
      </c>
      <c r="Z216" s="59">
        <f t="shared" si="162"/>
        <v>0</v>
      </c>
      <c r="AA216" s="59">
        <f t="shared" si="163"/>
        <v>0</v>
      </c>
      <c r="AB216" s="59">
        <f t="shared" si="164"/>
        <v>0</v>
      </c>
      <c r="AC216" s="59">
        <f t="shared" si="165"/>
        <v>0</v>
      </c>
      <c r="AD216" s="166">
        <f t="shared" si="207"/>
        <v>2</v>
      </c>
      <c r="AE216" s="169">
        <f t="shared" si="166"/>
        <v>0</v>
      </c>
      <c r="AF216" s="169">
        <f t="shared" si="167"/>
        <v>1</v>
      </c>
      <c r="AG216" s="169">
        <f t="shared" si="168"/>
        <v>0</v>
      </c>
      <c r="AH216" s="169">
        <f t="shared" si="169"/>
        <v>1</v>
      </c>
      <c r="AI216" s="169">
        <f t="shared" si="170"/>
        <v>0</v>
      </c>
      <c r="AJ216" s="169">
        <f t="shared" si="171"/>
        <v>0</v>
      </c>
      <c r="AK216" s="169">
        <f t="shared" si="172"/>
        <v>0</v>
      </c>
      <c r="AL216" s="169">
        <f t="shared" si="173"/>
        <v>1</v>
      </c>
      <c r="AM216" s="169">
        <f t="shared" si="174"/>
        <v>0</v>
      </c>
      <c r="AN216" s="169">
        <f t="shared" si="175"/>
        <v>0</v>
      </c>
      <c r="AO216" s="169">
        <f t="shared" si="176"/>
        <v>1</v>
      </c>
      <c r="AP216" s="169">
        <f t="shared" si="177"/>
        <v>0</v>
      </c>
      <c r="AQ216" s="169">
        <f t="shared" si="178"/>
        <v>0</v>
      </c>
      <c r="AR216" s="169">
        <f t="shared" si="179"/>
        <v>0</v>
      </c>
      <c r="AS216" s="169">
        <f t="shared" si="180"/>
        <v>0</v>
      </c>
      <c r="AT216" s="169">
        <f t="shared" si="181"/>
        <v>0</v>
      </c>
      <c r="AU216" s="169">
        <f t="shared" si="182"/>
        <v>0</v>
      </c>
      <c r="AV216" s="169">
        <f t="shared" si="183"/>
        <v>1</v>
      </c>
      <c r="AW216" s="169">
        <f t="shared" si="184"/>
        <v>0</v>
      </c>
      <c r="AX216" s="169">
        <f t="shared" si="185"/>
        <v>0</v>
      </c>
      <c r="AY216" s="169">
        <f t="shared" si="199"/>
        <v>0</v>
      </c>
      <c r="AZ216" s="169">
        <f t="shared" si="186"/>
        <v>0</v>
      </c>
      <c r="BA216" s="169">
        <f t="shared" si="187"/>
        <v>0</v>
      </c>
      <c r="BB216" s="169">
        <f t="shared" si="188"/>
        <v>1</v>
      </c>
      <c r="BC216" s="169">
        <f t="shared" si="189"/>
        <v>0</v>
      </c>
      <c r="BD216" s="169">
        <f t="shared" si="190"/>
        <v>1</v>
      </c>
      <c r="BE216" s="169">
        <f t="shared" si="191"/>
        <v>0</v>
      </c>
      <c r="BF216" s="169">
        <f t="shared" si="192"/>
        <v>0</v>
      </c>
      <c r="BG216" s="169">
        <f t="shared" si="193"/>
        <v>0</v>
      </c>
      <c r="BH216" s="169">
        <f t="shared" si="194"/>
        <v>0</v>
      </c>
      <c r="BI216" s="169">
        <f t="shared" si="195"/>
        <v>0</v>
      </c>
      <c r="BJ216" s="169">
        <f t="shared" si="196"/>
        <v>0</v>
      </c>
      <c r="BK216" s="167">
        <f t="shared" si="197"/>
        <v>0</v>
      </c>
      <c r="BL216" s="169">
        <f t="shared" si="200"/>
        <v>1</v>
      </c>
      <c r="BM216" s="169">
        <f t="shared" si="201"/>
        <v>0</v>
      </c>
      <c r="BN216" s="169">
        <f t="shared" si="202"/>
        <v>1</v>
      </c>
      <c r="BO216" s="169">
        <f t="shared" si="203"/>
        <v>0</v>
      </c>
      <c r="BP216" s="36">
        <f t="shared" si="204"/>
        <v>1</v>
      </c>
      <c r="BQ216">
        <f t="shared" si="205"/>
        <v>0</v>
      </c>
      <c r="BR216" s="36">
        <f t="shared" si="206"/>
        <v>0</v>
      </c>
      <c r="BS216" t="e">
        <f t="shared" si="198"/>
        <v>#N/A</v>
      </c>
    </row>
    <row r="217" spans="1:71">
      <c r="A217" s="59">
        <v>171</v>
      </c>
      <c r="B217" s="59">
        <v>122181</v>
      </c>
      <c r="C217" s="160">
        <v>70252653.467573404</v>
      </c>
      <c r="D217" s="59">
        <v>18380952</v>
      </c>
      <c r="E217" s="59">
        <v>18380952</v>
      </c>
      <c r="F217" s="59">
        <v>51871701.467573397</v>
      </c>
      <c r="G217" s="59">
        <v>280.952392578125</v>
      </c>
      <c r="H217" s="59">
        <v>-2561094029.3354402</v>
      </c>
      <c r="I217" s="59">
        <v>0</v>
      </c>
      <c r="J217" s="59">
        <v>0</v>
      </c>
      <c r="K217" s="59">
        <v>0</v>
      </c>
      <c r="L217" s="59">
        <v>406</v>
      </c>
      <c r="M217" s="59">
        <v>403</v>
      </c>
      <c r="N217" s="59">
        <v>411</v>
      </c>
      <c r="O217" s="59">
        <v>0</v>
      </c>
      <c r="P217" s="59">
        <v>0</v>
      </c>
      <c r="Q217" s="59">
        <v>0</v>
      </c>
      <c r="R217" s="59">
        <v>2</v>
      </c>
      <c r="S217" s="59">
        <v>1</v>
      </c>
      <c r="T217" s="59">
        <f t="shared" si="156"/>
        <v>1</v>
      </c>
      <c r="U217" s="59">
        <f t="shared" si="157"/>
        <v>0</v>
      </c>
      <c r="V217" s="59">
        <f t="shared" si="158"/>
        <v>0</v>
      </c>
      <c r="W217" s="59">
        <f t="shared" si="159"/>
        <v>2</v>
      </c>
      <c r="X217" s="59">
        <f t="shared" si="160"/>
        <v>0</v>
      </c>
      <c r="Y217" s="59">
        <f t="shared" si="161"/>
        <v>0</v>
      </c>
      <c r="Z217" s="59">
        <f t="shared" si="162"/>
        <v>0</v>
      </c>
      <c r="AA217" s="59">
        <f t="shared" si="163"/>
        <v>0</v>
      </c>
      <c r="AB217" s="59">
        <f t="shared" si="164"/>
        <v>0</v>
      </c>
      <c r="AC217" s="59">
        <f t="shared" si="165"/>
        <v>0</v>
      </c>
      <c r="AD217" s="166">
        <f t="shared" si="207"/>
        <v>0</v>
      </c>
      <c r="AE217" s="169">
        <f t="shared" si="166"/>
        <v>0</v>
      </c>
      <c r="AF217" s="169">
        <f t="shared" si="167"/>
        <v>0</v>
      </c>
      <c r="AG217" s="169">
        <f t="shared" si="168"/>
        <v>0</v>
      </c>
      <c r="AH217" s="169">
        <f t="shared" si="169"/>
        <v>1</v>
      </c>
      <c r="AI217" s="169">
        <f t="shared" si="170"/>
        <v>0</v>
      </c>
      <c r="AJ217" s="169">
        <f t="shared" si="171"/>
        <v>0</v>
      </c>
      <c r="AK217" s="169">
        <f t="shared" si="172"/>
        <v>0</v>
      </c>
      <c r="AL217" s="169">
        <f t="shared" si="173"/>
        <v>1</v>
      </c>
      <c r="AM217" s="169">
        <f t="shared" si="174"/>
        <v>0</v>
      </c>
      <c r="AN217" s="169">
        <f t="shared" si="175"/>
        <v>0</v>
      </c>
      <c r="AO217" s="169">
        <f t="shared" si="176"/>
        <v>1</v>
      </c>
      <c r="AP217" s="169">
        <f t="shared" si="177"/>
        <v>0</v>
      </c>
      <c r="AQ217" s="169">
        <f t="shared" si="178"/>
        <v>0</v>
      </c>
      <c r="AR217" s="169">
        <f t="shared" si="179"/>
        <v>0</v>
      </c>
      <c r="AS217" s="169">
        <f t="shared" si="180"/>
        <v>0</v>
      </c>
      <c r="AT217" s="169">
        <f t="shared" si="181"/>
        <v>0</v>
      </c>
      <c r="AU217" s="169">
        <f t="shared" si="182"/>
        <v>0</v>
      </c>
      <c r="AV217" s="169">
        <f t="shared" si="183"/>
        <v>1</v>
      </c>
      <c r="AW217" s="169">
        <f t="shared" si="184"/>
        <v>1</v>
      </c>
      <c r="AX217" s="169">
        <f t="shared" si="185"/>
        <v>0</v>
      </c>
      <c r="AY217" s="169">
        <f t="shared" si="199"/>
        <v>1</v>
      </c>
      <c r="AZ217" s="169">
        <f t="shared" si="186"/>
        <v>0</v>
      </c>
      <c r="BA217" s="169">
        <f t="shared" si="187"/>
        <v>0</v>
      </c>
      <c r="BB217" s="169">
        <f t="shared" si="188"/>
        <v>1</v>
      </c>
      <c r="BC217" s="169">
        <f t="shared" si="189"/>
        <v>1</v>
      </c>
      <c r="BD217" s="169">
        <f t="shared" si="190"/>
        <v>0</v>
      </c>
      <c r="BE217" s="169">
        <f t="shared" si="191"/>
        <v>1</v>
      </c>
      <c r="BF217" s="169">
        <f t="shared" si="192"/>
        <v>0</v>
      </c>
      <c r="BG217" s="169">
        <f t="shared" si="193"/>
        <v>0</v>
      </c>
      <c r="BH217" s="169">
        <f t="shared" si="194"/>
        <v>0</v>
      </c>
      <c r="BI217" s="169">
        <f t="shared" si="195"/>
        <v>0</v>
      </c>
      <c r="BJ217" s="169">
        <f t="shared" si="196"/>
        <v>0</v>
      </c>
      <c r="BK217" s="167">
        <f t="shared" si="197"/>
        <v>0</v>
      </c>
      <c r="BL217" s="169">
        <f t="shared" si="200"/>
        <v>0</v>
      </c>
      <c r="BM217" s="169">
        <f t="shared" si="201"/>
        <v>1</v>
      </c>
      <c r="BN217" s="169">
        <f t="shared" si="202"/>
        <v>0</v>
      </c>
      <c r="BO217" s="169">
        <f t="shared" si="203"/>
        <v>1</v>
      </c>
      <c r="BP217" s="36">
        <f t="shared" si="204"/>
        <v>0</v>
      </c>
      <c r="BQ217">
        <f t="shared" si="205"/>
        <v>0</v>
      </c>
      <c r="BR217" s="36">
        <f t="shared" si="206"/>
        <v>1</v>
      </c>
      <c r="BS217" t="e">
        <f t="shared" si="198"/>
        <v>#N/A</v>
      </c>
    </row>
    <row r="218" spans="1:71">
      <c r="A218" s="59">
        <v>245</v>
      </c>
      <c r="B218" s="59">
        <v>152101</v>
      </c>
      <c r="C218" s="160">
        <v>13999999.9403954</v>
      </c>
      <c r="D218" s="59">
        <v>4957143</v>
      </c>
      <c r="E218" s="59">
        <v>4957143</v>
      </c>
      <c r="F218" s="59">
        <v>9042856.9403953608</v>
      </c>
      <c r="G218" s="59">
        <v>285.71429443359398</v>
      </c>
      <c r="H218" s="59">
        <v>-3847725820.3443198</v>
      </c>
      <c r="I218" s="59">
        <v>201</v>
      </c>
      <c r="J218" s="59">
        <v>406</v>
      </c>
      <c r="K218" s="59">
        <v>0</v>
      </c>
      <c r="L218" s="59">
        <v>0</v>
      </c>
      <c r="M218" s="59">
        <v>0</v>
      </c>
      <c r="N218" s="59">
        <v>0</v>
      </c>
      <c r="O218" s="59">
        <v>0</v>
      </c>
      <c r="P218" s="59">
        <v>0</v>
      </c>
      <c r="Q218" s="59">
        <v>0</v>
      </c>
      <c r="R218" s="59">
        <v>2</v>
      </c>
      <c r="S218" s="59">
        <v>1</v>
      </c>
      <c r="T218" s="59">
        <f t="shared" si="156"/>
        <v>0</v>
      </c>
      <c r="U218" s="59">
        <f t="shared" si="157"/>
        <v>0</v>
      </c>
      <c r="V218" s="59">
        <f t="shared" si="158"/>
        <v>0</v>
      </c>
      <c r="W218" s="59">
        <f t="shared" si="159"/>
        <v>1</v>
      </c>
      <c r="X218" s="59">
        <f t="shared" si="160"/>
        <v>0</v>
      </c>
      <c r="Y218" s="59">
        <f t="shared" si="161"/>
        <v>0</v>
      </c>
      <c r="Z218" s="59">
        <f t="shared" si="162"/>
        <v>0</v>
      </c>
      <c r="AA218" s="59">
        <f t="shared" si="163"/>
        <v>0</v>
      </c>
      <c r="AB218" s="59">
        <f t="shared" si="164"/>
        <v>0</v>
      </c>
      <c r="AC218" s="59">
        <f t="shared" si="165"/>
        <v>0</v>
      </c>
      <c r="AD218" s="166">
        <f t="shared" si="207"/>
        <v>0</v>
      </c>
      <c r="AE218" s="169">
        <f t="shared" si="166"/>
        <v>0</v>
      </c>
      <c r="AF218" s="169">
        <f t="shared" si="167"/>
        <v>0</v>
      </c>
      <c r="AG218" s="169">
        <f t="shared" si="168"/>
        <v>0</v>
      </c>
      <c r="AH218" s="169">
        <f t="shared" si="169"/>
        <v>1</v>
      </c>
      <c r="AI218" s="169">
        <f t="shared" si="170"/>
        <v>0</v>
      </c>
      <c r="AJ218" s="169">
        <f t="shared" si="171"/>
        <v>0</v>
      </c>
      <c r="AK218" s="169">
        <f t="shared" si="172"/>
        <v>0</v>
      </c>
      <c r="AL218" s="169">
        <f t="shared" si="173"/>
        <v>1</v>
      </c>
      <c r="AM218" s="169">
        <f t="shared" si="174"/>
        <v>0</v>
      </c>
      <c r="AN218" s="169">
        <f t="shared" si="175"/>
        <v>0</v>
      </c>
      <c r="AO218" s="169">
        <f t="shared" si="176"/>
        <v>1</v>
      </c>
      <c r="AP218" s="169">
        <f t="shared" si="177"/>
        <v>0</v>
      </c>
      <c r="AQ218" s="169">
        <f t="shared" si="178"/>
        <v>0</v>
      </c>
      <c r="AR218" s="169">
        <f t="shared" si="179"/>
        <v>0</v>
      </c>
      <c r="AS218" s="169">
        <f t="shared" si="180"/>
        <v>0</v>
      </c>
      <c r="AT218" s="169">
        <f t="shared" si="181"/>
        <v>0</v>
      </c>
      <c r="AU218" s="169">
        <f t="shared" si="182"/>
        <v>0</v>
      </c>
      <c r="AV218" s="169">
        <f t="shared" si="183"/>
        <v>1</v>
      </c>
      <c r="AW218" s="169">
        <f t="shared" si="184"/>
        <v>0</v>
      </c>
      <c r="AX218" s="169">
        <f t="shared" si="185"/>
        <v>0</v>
      </c>
      <c r="AY218" s="169">
        <f t="shared" si="199"/>
        <v>0</v>
      </c>
      <c r="AZ218" s="169">
        <f t="shared" si="186"/>
        <v>0</v>
      </c>
      <c r="BA218" s="169">
        <f t="shared" si="187"/>
        <v>0</v>
      </c>
      <c r="BB218" s="169">
        <f t="shared" si="188"/>
        <v>1</v>
      </c>
      <c r="BC218" s="169">
        <f t="shared" si="189"/>
        <v>0</v>
      </c>
      <c r="BD218" s="169">
        <f t="shared" si="190"/>
        <v>1</v>
      </c>
      <c r="BE218" s="169">
        <f t="shared" si="191"/>
        <v>0</v>
      </c>
      <c r="BF218" s="169">
        <f t="shared" si="192"/>
        <v>0</v>
      </c>
      <c r="BG218" s="169">
        <f t="shared" si="193"/>
        <v>0</v>
      </c>
      <c r="BH218" s="169">
        <f t="shared" si="194"/>
        <v>0</v>
      </c>
      <c r="BI218" s="169">
        <f t="shared" si="195"/>
        <v>0</v>
      </c>
      <c r="BJ218" s="169">
        <f t="shared" si="196"/>
        <v>0</v>
      </c>
      <c r="BK218" s="167">
        <f t="shared" si="197"/>
        <v>0</v>
      </c>
      <c r="BL218" s="169">
        <f t="shared" si="200"/>
        <v>0</v>
      </c>
      <c r="BM218" s="169">
        <f t="shared" si="201"/>
        <v>1</v>
      </c>
      <c r="BN218" s="169">
        <f t="shared" si="202"/>
        <v>0</v>
      </c>
      <c r="BO218" s="169">
        <f t="shared" si="203"/>
        <v>1</v>
      </c>
      <c r="BP218" s="36">
        <f t="shared" si="204"/>
        <v>0</v>
      </c>
      <c r="BQ218">
        <f t="shared" si="205"/>
        <v>0</v>
      </c>
      <c r="BR218" s="36">
        <f t="shared" si="206"/>
        <v>0</v>
      </c>
      <c r="BS218" t="e">
        <f t="shared" si="198"/>
        <v>#N/A</v>
      </c>
    </row>
    <row r="219" spans="1:71">
      <c r="A219" s="59">
        <v>345</v>
      </c>
      <c r="B219" s="59">
        <v>211372</v>
      </c>
      <c r="C219" s="160">
        <v>24999999.893563099</v>
      </c>
      <c r="D219" s="59">
        <v>48942860</v>
      </c>
      <c r="E219" s="59">
        <v>48942860</v>
      </c>
      <c r="F219" s="59">
        <v>-23942860.106436901</v>
      </c>
      <c r="G219" s="59">
        <v>285.71429443359398</v>
      </c>
      <c r="H219" s="59">
        <v>-4881233114.1676598</v>
      </c>
      <c r="I219" s="59">
        <v>0</v>
      </c>
      <c r="J219" s="59">
        <v>0</v>
      </c>
      <c r="K219" s="59">
        <v>0</v>
      </c>
      <c r="L219" s="59">
        <v>406</v>
      </c>
      <c r="M219" s="59">
        <v>301</v>
      </c>
      <c r="N219" s="59">
        <v>417</v>
      </c>
      <c r="O219" s="59">
        <v>0</v>
      </c>
      <c r="P219" s="59">
        <v>0</v>
      </c>
      <c r="Q219" s="59">
        <v>0</v>
      </c>
      <c r="R219" s="59">
        <v>2</v>
      </c>
      <c r="S219" s="59">
        <v>0</v>
      </c>
      <c r="T219" s="59">
        <f t="shared" si="156"/>
        <v>1</v>
      </c>
      <c r="U219" s="59">
        <f t="shared" si="157"/>
        <v>0</v>
      </c>
      <c r="V219" s="59">
        <f t="shared" si="158"/>
        <v>0</v>
      </c>
      <c r="W219" s="59">
        <f t="shared" si="159"/>
        <v>1</v>
      </c>
      <c r="X219" s="59">
        <f t="shared" si="160"/>
        <v>0</v>
      </c>
      <c r="Y219" s="59">
        <f t="shared" si="161"/>
        <v>1</v>
      </c>
      <c r="Z219" s="59">
        <f t="shared" si="162"/>
        <v>0</v>
      </c>
      <c r="AA219" s="59">
        <f t="shared" si="163"/>
        <v>0</v>
      </c>
      <c r="AB219" s="59">
        <f t="shared" si="164"/>
        <v>0</v>
      </c>
      <c r="AC219" s="59">
        <f t="shared" si="165"/>
        <v>0</v>
      </c>
      <c r="AD219" s="166">
        <f t="shared" si="207"/>
        <v>0</v>
      </c>
      <c r="AE219" s="169">
        <f t="shared" si="166"/>
        <v>0</v>
      </c>
      <c r="AF219" s="169">
        <f t="shared" si="167"/>
        <v>0</v>
      </c>
      <c r="AG219" s="169">
        <f t="shared" si="168"/>
        <v>0</v>
      </c>
      <c r="AH219" s="169">
        <f t="shared" si="169"/>
        <v>1</v>
      </c>
      <c r="AI219" s="169">
        <f t="shared" si="170"/>
        <v>0</v>
      </c>
      <c r="AJ219" s="169">
        <f t="shared" si="171"/>
        <v>0</v>
      </c>
      <c r="AK219" s="169">
        <f t="shared" si="172"/>
        <v>0</v>
      </c>
      <c r="AL219" s="169">
        <f t="shared" si="173"/>
        <v>1</v>
      </c>
      <c r="AM219" s="169">
        <f t="shared" si="174"/>
        <v>0</v>
      </c>
      <c r="AN219" s="169">
        <f t="shared" si="175"/>
        <v>0</v>
      </c>
      <c r="AO219" s="169">
        <f t="shared" si="176"/>
        <v>1</v>
      </c>
      <c r="AP219" s="169">
        <f t="shared" si="177"/>
        <v>0</v>
      </c>
      <c r="AQ219" s="169">
        <f t="shared" si="178"/>
        <v>0</v>
      </c>
      <c r="AR219" s="169">
        <f t="shared" si="179"/>
        <v>0</v>
      </c>
      <c r="AS219" s="169">
        <f t="shared" si="180"/>
        <v>0</v>
      </c>
      <c r="AT219" s="169">
        <f t="shared" si="181"/>
        <v>0</v>
      </c>
      <c r="AU219" s="169">
        <f t="shared" si="182"/>
        <v>0</v>
      </c>
      <c r="AV219" s="169">
        <f t="shared" si="183"/>
        <v>1</v>
      </c>
      <c r="AW219" s="169">
        <f t="shared" si="184"/>
        <v>1</v>
      </c>
      <c r="AX219" s="169">
        <f t="shared" si="185"/>
        <v>0</v>
      </c>
      <c r="AY219" s="169">
        <f t="shared" si="199"/>
        <v>1</v>
      </c>
      <c r="AZ219" s="169">
        <f t="shared" si="186"/>
        <v>0</v>
      </c>
      <c r="BA219" s="169">
        <f t="shared" si="187"/>
        <v>0</v>
      </c>
      <c r="BB219" s="169">
        <f t="shared" si="188"/>
        <v>1</v>
      </c>
      <c r="BC219" s="169">
        <f t="shared" si="189"/>
        <v>1</v>
      </c>
      <c r="BD219" s="169">
        <f t="shared" si="190"/>
        <v>0</v>
      </c>
      <c r="BE219" s="169">
        <f t="shared" si="191"/>
        <v>1</v>
      </c>
      <c r="BF219" s="169">
        <f t="shared" si="192"/>
        <v>0</v>
      </c>
      <c r="BG219" s="169">
        <f t="shared" si="193"/>
        <v>0</v>
      </c>
      <c r="BH219" s="169">
        <f t="shared" si="194"/>
        <v>0</v>
      </c>
      <c r="BI219" s="169">
        <f t="shared" si="195"/>
        <v>0</v>
      </c>
      <c r="BJ219" s="169">
        <f t="shared" si="196"/>
        <v>0</v>
      </c>
      <c r="BK219" s="167">
        <f t="shared" si="197"/>
        <v>0</v>
      </c>
      <c r="BL219" s="169">
        <f t="shared" si="200"/>
        <v>0</v>
      </c>
      <c r="BM219" s="169">
        <f t="shared" si="201"/>
        <v>1</v>
      </c>
      <c r="BN219" s="169">
        <f t="shared" si="202"/>
        <v>1</v>
      </c>
      <c r="BO219" s="169">
        <f t="shared" si="203"/>
        <v>0</v>
      </c>
      <c r="BP219" s="36">
        <f t="shared" si="204"/>
        <v>0</v>
      </c>
      <c r="BQ219">
        <f t="shared" si="205"/>
        <v>0</v>
      </c>
      <c r="BR219" s="36">
        <f t="shared" si="206"/>
        <v>1</v>
      </c>
      <c r="BS219" t="e">
        <f t="shared" si="198"/>
        <v>#N/A</v>
      </c>
    </row>
    <row r="220" spans="1:71">
      <c r="A220" s="59">
        <v>168</v>
      </c>
      <c r="B220" s="59">
        <v>121421</v>
      </c>
      <c r="C220" s="160">
        <v>55238095.9828154</v>
      </c>
      <c r="D220" s="59">
        <v>7321428.75</v>
      </c>
      <c r="E220" s="59">
        <v>7321428.75</v>
      </c>
      <c r="F220" s="59">
        <v>47916667.2328154</v>
      </c>
      <c r="G220" s="59">
        <v>285.71429443359398</v>
      </c>
      <c r="H220" s="59">
        <v>-2526571918.9473901</v>
      </c>
      <c r="I220" s="59">
        <v>0</v>
      </c>
      <c r="J220" s="59">
        <v>0</v>
      </c>
      <c r="K220" s="59">
        <v>0</v>
      </c>
      <c r="L220" s="59">
        <v>101</v>
      </c>
      <c r="M220" s="59">
        <v>0</v>
      </c>
      <c r="N220" s="59">
        <v>0</v>
      </c>
      <c r="O220" s="59">
        <v>101</v>
      </c>
      <c r="P220" s="59">
        <v>0</v>
      </c>
      <c r="Q220" s="59">
        <v>0</v>
      </c>
      <c r="R220" s="59">
        <v>1</v>
      </c>
      <c r="S220" s="59">
        <v>0</v>
      </c>
      <c r="T220" s="59">
        <f t="shared" si="156"/>
        <v>0</v>
      </c>
      <c r="U220" s="59">
        <f t="shared" si="157"/>
        <v>0</v>
      </c>
      <c r="V220" s="59">
        <f t="shared" si="158"/>
        <v>0</v>
      </c>
      <c r="W220" s="59">
        <f t="shared" si="159"/>
        <v>0</v>
      </c>
      <c r="X220" s="59">
        <f t="shared" si="160"/>
        <v>0</v>
      </c>
      <c r="Y220" s="59">
        <f t="shared" si="161"/>
        <v>0</v>
      </c>
      <c r="Z220" s="59">
        <f t="shared" si="162"/>
        <v>0</v>
      </c>
      <c r="AA220" s="59">
        <f t="shared" si="163"/>
        <v>0</v>
      </c>
      <c r="AB220" s="59">
        <f t="shared" si="164"/>
        <v>0</v>
      </c>
      <c r="AC220" s="59">
        <f t="shared" si="165"/>
        <v>0</v>
      </c>
      <c r="AD220" s="166">
        <f t="shared" si="207"/>
        <v>2</v>
      </c>
      <c r="AE220" s="169">
        <f t="shared" si="166"/>
        <v>0</v>
      </c>
      <c r="AF220" s="169">
        <f t="shared" si="167"/>
        <v>1</v>
      </c>
      <c r="AG220" s="169">
        <f t="shared" si="168"/>
        <v>0</v>
      </c>
      <c r="AH220" s="169">
        <f t="shared" si="169"/>
        <v>1</v>
      </c>
      <c r="AI220" s="169">
        <f t="shared" si="170"/>
        <v>0</v>
      </c>
      <c r="AJ220" s="169">
        <f t="shared" si="171"/>
        <v>0</v>
      </c>
      <c r="AK220" s="169">
        <f t="shared" si="172"/>
        <v>0</v>
      </c>
      <c r="AL220" s="169">
        <f t="shared" si="173"/>
        <v>1</v>
      </c>
      <c r="AM220" s="169">
        <f t="shared" si="174"/>
        <v>0</v>
      </c>
      <c r="AN220" s="169">
        <f t="shared" si="175"/>
        <v>0</v>
      </c>
      <c r="AO220" s="169">
        <f t="shared" si="176"/>
        <v>1</v>
      </c>
      <c r="AP220" s="169">
        <f t="shared" si="177"/>
        <v>0</v>
      </c>
      <c r="AQ220" s="169">
        <f t="shared" si="178"/>
        <v>0</v>
      </c>
      <c r="AR220" s="169">
        <f t="shared" si="179"/>
        <v>0</v>
      </c>
      <c r="AS220" s="169">
        <f t="shared" si="180"/>
        <v>0</v>
      </c>
      <c r="AT220" s="169">
        <f t="shared" si="181"/>
        <v>0</v>
      </c>
      <c r="AU220" s="169">
        <f t="shared" si="182"/>
        <v>0</v>
      </c>
      <c r="AV220" s="169">
        <f t="shared" si="183"/>
        <v>1</v>
      </c>
      <c r="AW220" s="169">
        <f t="shared" si="184"/>
        <v>0</v>
      </c>
      <c r="AX220" s="169">
        <f t="shared" si="185"/>
        <v>0</v>
      </c>
      <c r="AY220" s="169">
        <f t="shared" si="199"/>
        <v>0</v>
      </c>
      <c r="AZ220" s="169">
        <f t="shared" si="186"/>
        <v>0</v>
      </c>
      <c r="BA220" s="169">
        <f t="shared" si="187"/>
        <v>0</v>
      </c>
      <c r="BB220" s="169">
        <f t="shared" si="188"/>
        <v>1</v>
      </c>
      <c r="BC220" s="169">
        <f t="shared" si="189"/>
        <v>0</v>
      </c>
      <c r="BD220" s="169">
        <f t="shared" si="190"/>
        <v>1</v>
      </c>
      <c r="BE220" s="169">
        <f t="shared" si="191"/>
        <v>0</v>
      </c>
      <c r="BF220" s="169">
        <f t="shared" si="192"/>
        <v>0</v>
      </c>
      <c r="BG220" s="169">
        <f t="shared" si="193"/>
        <v>0</v>
      </c>
      <c r="BH220" s="169">
        <f t="shared" si="194"/>
        <v>0</v>
      </c>
      <c r="BI220" s="169">
        <f t="shared" si="195"/>
        <v>0</v>
      </c>
      <c r="BJ220" s="169">
        <f t="shared" si="196"/>
        <v>0</v>
      </c>
      <c r="BK220" s="167">
        <f t="shared" si="197"/>
        <v>0</v>
      </c>
      <c r="BL220" s="169">
        <f t="shared" si="200"/>
        <v>1</v>
      </c>
      <c r="BM220" s="169">
        <f t="shared" si="201"/>
        <v>0</v>
      </c>
      <c r="BN220" s="169">
        <f t="shared" si="202"/>
        <v>1</v>
      </c>
      <c r="BO220" s="169">
        <f t="shared" si="203"/>
        <v>0</v>
      </c>
      <c r="BP220" s="36">
        <f t="shared" si="204"/>
        <v>1</v>
      </c>
      <c r="BQ220">
        <f t="shared" si="205"/>
        <v>0</v>
      </c>
      <c r="BR220" s="36">
        <f t="shared" si="206"/>
        <v>0</v>
      </c>
      <c r="BS220" t="e">
        <f t="shared" si="198"/>
        <v>#N/A</v>
      </c>
    </row>
    <row r="221" spans="1:71">
      <c r="A221" s="59">
        <v>70</v>
      </c>
      <c r="B221" s="59">
        <v>21112</v>
      </c>
      <c r="C221" s="160">
        <v>60038096.563585803</v>
      </c>
      <c r="D221" s="59">
        <v>16242857.5</v>
      </c>
      <c r="E221" s="59">
        <v>16242857.5</v>
      </c>
      <c r="F221" s="59">
        <v>43795239.063585803</v>
      </c>
      <c r="G221" s="59">
        <v>285.71429443359398</v>
      </c>
      <c r="H221" s="59">
        <v>-639892254.96879697</v>
      </c>
      <c r="I221" s="59">
        <v>0</v>
      </c>
      <c r="J221" s="59">
        <v>0</v>
      </c>
      <c r="K221" s="59">
        <v>0</v>
      </c>
      <c r="L221" s="59">
        <v>101</v>
      </c>
      <c r="M221" s="59">
        <v>0</v>
      </c>
      <c r="N221" s="59">
        <v>0</v>
      </c>
      <c r="O221" s="59">
        <v>0</v>
      </c>
      <c r="P221" s="59">
        <v>0</v>
      </c>
      <c r="Q221" s="59">
        <v>0</v>
      </c>
      <c r="R221" s="59">
        <v>2</v>
      </c>
      <c r="S221" s="59">
        <v>1</v>
      </c>
      <c r="T221" s="59">
        <f t="shared" si="156"/>
        <v>0</v>
      </c>
      <c r="U221" s="59">
        <f t="shared" si="157"/>
        <v>0</v>
      </c>
      <c r="V221" s="59">
        <f t="shared" si="158"/>
        <v>0</v>
      </c>
      <c r="W221" s="59">
        <f t="shared" si="159"/>
        <v>0</v>
      </c>
      <c r="X221" s="59">
        <f t="shared" si="160"/>
        <v>0</v>
      </c>
      <c r="Y221" s="59">
        <f t="shared" si="161"/>
        <v>0</v>
      </c>
      <c r="Z221" s="59">
        <f t="shared" si="162"/>
        <v>0</v>
      </c>
      <c r="AA221" s="59">
        <f t="shared" si="163"/>
        <v>0</v>
      </c>
      <c r="AB221" s="59">
        <f t="shared" si="164"/>
        <v>0</v>
      </c>
      <c r="AC221" s="59">
        <f t="shared" si="165"/>
        <v>0</v>
      </c>
      <c r="AD221" s="166">
        <f t="shared" si="207"/>
        <v>1</v>
      </c>
      <c r="AE221" s="169">
        <f t="shared" si="166"/>
        <v>1</v>
      </c>
      <c r="AF221" s="169">
        <f t="shared" si="167"/>
        <v>0</v>
      </c>
      <c r="AG221" s="169">
        <f t="shared" si="168"/>
        <v>0</v>
      </c>
      <c r="AH221" s="169">
        <f t="shared" si="169"/>
        <v>1</v>
      </c>
      <c r="AI221" s="169">
        <f t="shared" si="170"/>
        <v>0</v>
      </c>
      <c r="AJ221" s="169">
        <f t="shared" si="171"/>
        <v>0</v>
      </c>
      <c r="AK221" s="169">
        <f t="shared" si="172"/>
        <v>0</v>
      </c>
      <c r="AL221" s="169">
        <f t="shared" si="173"/>
        <v>1</v>
      </c>
      <c r="AM221" s="169">
        <f t="shared" si="174"/>
        <v>0</v>
      </c>
      <c r="AN221" s="169">
        <f t="shared" si="175"/>
        <v>0</v>
      </c>
      <c r="AO221" s="169">
        <f t="shared" si="176"/>
        <v>1</v>
      </c>
      <c r="AP221" s="169">
        <f t="shared" si="177"/>
        <v>0</v>
      </c>
      <c r="AQ221" s="169">
        <f t="shared" si="178"/>
        <v>0</v>
      </c>
      <c r="AR221" s="169">
        <f t="shared" si="179"/>
        <v>0</v>
      </c>
      <c r="AS221" s="169">
        <f t="shared" si="180"/>
        <v>0</v>
      </c>
      <c r="AT221" s="169">
        <f t="shared" si="181"/>
        <v>0</v>
      </c>
      <c r="AU221" s="169">
        <f t="shared" si="182"/>
        <v>0</v>
      </c>
      <c r="AV221" s="169">
        <f t="shared" si="183"/>
        <v>1</v>
      </c>
      <c r="AW221" s="169">
        <f t="shared" si="184"/>
        <v>0</v>
      </c>
      <c r="AX221" s="169">
        <f t="shared" si="185"/>
        <v>0</v>
      </c>
      <c r="AY221" s="169">
        <f t="shared" si="199"/>
        <v>0</v>
      </c>
      <c r="AZ221" s="169">
        <f t="shared" si="186"/>
        <v>0</v>
      </c>
      <c r="BA221" s="169">
        <f t="shared" si="187"/>
        <v>0</v>
      </c>
      <c r="BB221" s="169">
        <f t="shared" si="188"/>
        <v>1</v>
      </c>
      <c r="BC221" s="169">
        <f t="shared" si="189"/>
        <v>0</v>
      </c>
      <c r="BD221" s="169">
        <f t="shared" si="190"/>
        <v>1</v>
      </c>
      <c r="BE221" s="169">
        <f t="shared" si="191"/>
        <v>0</v>
      </c>
      <c r="BF221" s="169">
        <f t="shared" si="192"/>
        <v>0</v>
      </c>
      <c r="BG221" s="169">
        <f t="shared" si="193"/>
        <v>0</v>
      </c>
      <c r="BH221" s="169">
        <f t="shared" si="194"/>
        <v>0</v>
      </c>
      <c r="BI221" s="169">
        <f t="shared" si="195"/>
        <v>0</v>
      </c>
      <c r="BJ221" s="169">
        <f t="shared" si="196"/>
        <v>0</v>
      </c>
      <c r="BK221" s="167">
        <f t="shared" si="197"/>
        <v>0</v>
      </c>
      <c r="BL221" s="169">
        <f t="shared" si="200"/>
        <v>0</v>
      </c>
      <c r="BM221" s="169">
        <f t="shared" si="201"/>
        <v>1</v>
      </c>
      <c r="BN221" s="169">
        <f t="shared" si="202"/>
        <v>0</v>
      </c>
      <c r="BO221" s="169">
        <f t="shared" si="203"/>
        <v>1</v>
      </c>
      <c r="BP221" s="36">
        <f t="shared" si="204"/>
        <v>1</v>
      </c>
      <c r="BQ221">
        <f t="shared" si="205"/>
        <v>0</v>
      </c>
      <c r="BR221" s="36">
        <f t="shared" si="206"/>
        <v>0</v>
      </c>
      <c r="BS221" t="e">
        <f t="shared" si="198"/>
        <v>#N/A</v>
      </c>
    </row>
    <row r="222" spans="1:71">
      <c r="A222" s="59">
        <v>334</v>
      </c>
      <c r="B222" s="59">
        <v>191263</v>
      </c>
      <c r="C222" s="160">
        <v>60714286.748243898</v>
      </c>
      <c r="D222" s="59">
        <v>9800000</v>
      </c>
      <c r="E222" s="59">
        <v>20700000</v>
      </c>
      <c r="F222" s="59">
        <v>40014286.748243898</v>
      </c>
      <c r="G222" s="59">
        <v>291.42858123779303</v>
      </c>
      <c r="H222" s="59">
        <v>-4640590534.3829899</v>
      </c>
      <c r="I222" s="59">
        <v>0</v>
      </c>
      <c r="J222" s="59">
        <v>0</v>
      </c>
      <c r="K222" s="59">
        <v>0</v>
      </c>
      <c r="L222" s="59">
        <v>411</v>
      </c>
      <c r="M222" s="59">
        <v>102</v>
      </c>
      <c r="N222" s="59">
        <v>0</v>
      </c>
      <c r="O222" s="59">
        <v>0</v>
      </c>
      <c r="P222" s="59">
        <v>0</v>
      </c>
      <c r="Q222" s="59">
        <v>0</v>
      </c>
      <c r="R222" s="59">
        <v>2</v>
      </c>
      <c r="S222" s="59">
        <v>0</v>
      </c>
      <c r="T222" s="59">
        <f t="shared" si="156"/>
        <v>1</v>
      </c>
      <c r="U222" s="59">
        <f t="shared" si="157"/>
        <v>0</v>
      </c>
      <c r="V222" s="59">
        <f t="shared" si="158"/>
        <v>0</v>
      </c>
      <c r="W222" s="59">
        <f t="shared" si="159"/>
        <v>0</v>
      </c>
      <c r="X222" s="59">
        <f t="shared" si="160"/>
        <v>0</v>
      </c>
      <c r="Y222" s="59">
        <f t="shared" si="161"/>
        <v>0</v>
      </c>
      <c r="Z222" s="59">
        <f t="shared" si="162"/>
        <v>0</v>
      </c>
      <c r="AA222" s="59">
        <f t="shared" si="163"/>
        <v>1</v>
      </c>
      <c r="AB222" s="59">
        <f t="shared" si="164"/>
        <v>0</v>
      </c>
      <c r="AC222" s="59">
        <f t="shared" si="165"/>
        <v>0</v>
      </c>
      <c r="AD222" s="166">
        <f t="shared" si="207"/>
        <v>0</v>
      </c>
      <c r="AE222" s="169">
        <f t="shared" si="166"/>
        <v>0</v>
      </c>
      <c r="AF222" s="169">
        <f t="shared" si="167"/>
        <v>0</v>
      </c>
      <c r="AG222" s="169">
        <f t="shared" si="168"/>
        <v>0</v>
      </c>
      <c r="AH222" s="169">
        <f t="shared" si="169"/>
        <v>1</v>
      </c>
      <c r="AI222" s="169">
        <f t="shared" si="170"/>
        <v>0</v>
      </c>
      <c r="AJ222" s="169">
        <f t="shared" si="171"/>
        <v>0</v>
      </c>
      <c r="AK222" s="169">
        <f t="shared" si="172"/>
        <v>0</v>
      </c>
      <c r="AL222" s="169">
        <f t="shared" si="173"/>
        <v>1</v>
      </c>
      <c r="AM222" s="169">
        <f t="shared" si="174"/>
        <v>0</v>
      </c>
      <c r="AN222" s="169">
        <f t="shared" si="175"/>
        <v>0</v>
      </c>
      <c r="AO222" s="169">
        <f t="shared" si="176"/>
        <v>1</v>
      </c>
      <c r="AP222" s="169">
        <f t="shared" si="177"/>
        <v>0</v>
      </c>
      <c r="AQ222" s="169">
        <f t="shared" si="178"/>
        <v>0</v>
      </c>
      <c r="AR222" s="169">
        <f t="shared" si="179"/>
        <v>0</v>
      </c>
      <c r="AS222" s="169">
        <f t="shared" si="180"/>
        <v>0</v>
      </c>
      <c r="AT222" s="169">
        <f t="shared" si="181"/>
        <v>0</v>
      </c>
      <c r="AU222" s="169">
        <f t="shared" si="182"/>
        <v>0</v>
      </c>
      <c r="AV222" s="169">
        <f t="shared" si="183"/>
        <v>1</v>
      </c>
      <c r="AW222" s="169">
        <f t="shared" si="184"/>
        <v>1</v>
      </c>
      <c r="AX222" s="169">
        <f t="shared" si="185"/>
        <v>0</v>
      </c>
      <c r="AY222" s="169">
        <f t="shared" si="199"/>
        <v>1</v>
      </c>
      <c r="AZ222" s="169">
        <f t="shared" si="186"/>
        <v>0</v>
      </c>
      <c r="BA222" s="169">
        <f t="shared" si="187"/>
        <v>0</v>
      </c>
      <c r="BB222" s="169">
        <f t="shared" si="188"/>
        <v>1</v>
      </c>
      <c r="BC222" s="169">
        <f t="shared" si="189"/>
        <v>1</v>
      </c>
      <c r="BD222" s="169">
        <f t="shared" si="190"/>
        <v>0</v>
      </c>
      <c r="BE222" s="169">
        <f t="shared" si="191"/>
        <v>0</v>
      </c>
      <c r="BF222" s="169">
        <f t="shared" si="192"/>
        <v>0</v>
      </c>
      <c r="BG222" s="169">
        <f t="shared" si="193"/>
        <v>0</v>
      </c>
      <c r="BH222" s="169">
        <f t="shared" si="194"/>
        <v>0</v>
      </c>
      <c r="BI222" s="169">
        <f t="shared" si="195"/>
        <v>0</v>
      </c>
      <c r="BJ222" s="169">
        <f t="shared" si="196"/>
        <v>0</v>
      </c>
      <c r="BK222" s="167">
        <f t="shared" si="197"/>
        <v>1</v>
      </c>
      <c r="BL222" s="169">
        <f t="shared" si="200"/>
        <v>0</v>
      </c>
      <c r="BM222" s="169">
        <f t="shared" si="201"/>
        <v>1</v>
      </c>
      <c r="BN222" s="169">
        <f t="shared" si="202"/>
        <v>1</v>
      </c>
      <c r="BO222" s="169">
        <f t="shared" si="203"/>
        <v>0</v>
      </c>
      <c r="BP222" s="36">
        <f t="shared" si="204"/>
        <v>0</v>
      </c>
      <c r="BQ222">
        <f t="shared" si="205"/>
        <v>0</v>
      </c>
      <c r="BR222" s="36">
        <f t="shared" si="206"/>
        <v>1</v>
      </c>
      <c r="BS222" t="e">
        <f t="shared" si="198"/>
        <v>#N/A</v>
      </c>
    </row>
    <row r="223" spans="1:71">
      <c r="A223" s="59">
        <v>294</v>
      </c>
      <c r="B223" s="59">
        <v>171241</v>
      </c>
      <c r="C223" s="160">
        <v>165714290.88813099</v>
      </c>
      <c r="D223" s="59">
        <v>86904764</v>
      </c>
      <c r="E223" s="59">
        <v>86904764</v>
      </c>
      <c r="F223" s="59">
        <v>78809526.888131201</v>
      </c>
      <c r="G223" s="59">
        <v>295.23809814453102</v>
      </c>
      <c r="H223" s="59">
        <v>-4152829444.1187401</v>
      </c>
      <c r="I223" s="59">
        <v>412</v>
      </c>
      <c r="J223" s="59">
        <v>0</v>
      </c>
      <c r="K223" s="59">
        <v>0</v>
      </c>
      <c r="L223" s="59">
        <v>0</v>
      </c>
      <c r="M223" s="59">
        <v>0</v>
      </c>
      <c r="N223" s="59">
        <v>0</v>
      </c>
      <c r="O223" s="59">
        <v>412</v>
      </c>
      <c r="P223" s="59">
        <v>0</v>
      </c>
      <c r="Q223" s="59">
        <v>0</v>
      </c>
      <c r="R223" s="59">
        <v>2</v>
      </c>
      <c r="S223" s="59">
        <v>1</v>
      </c>
      <c r="T223" s="59">
        <f t="shared" si="156"/>
        <v>2</v>
      </c>
      <c r="U223" s="59">
        <f t="shared" si="157"/>
        <v>0</v>
      </c>
      <c r="V223" s="59">
        <f t="shared" si="158"/>
        <v>0</v>
      </c>
      <c r="W223" s="59">
        <f t="shared" si="159"/>
        <v>0</v>
      </c>
      <c r="X223" s="59">
        <f t="shared" si="160"/>
        <v>0</v>
      </c>
      <c r="Y223" s="59">
        <f t="shared" si="161"/>
        <v>0</v>
      </c>
      <c r="Z223" s="59">
        <f t="shared" si="162"/>
        <v>0</v>
      </c>
      <c r="AA223" s="59">
        <f t="shared" si="163"/>
        <v>0</v>
      </c>
      <c r="AB223" s="59">
        <f t="shared" si="164"/>
        <v>0</v>
      </c>
      <c r="AC223" s="59">
        <f t="shared" si="165"/>
        <v>0</v>
      </c>
      <c r="AD223" s="166">
        <f t="shared" si="207"/>
        <v>0</v>
      </c>
      <c r="AE223" s="169">
        <f t="shared" si="166"/>
        <v>0</v>
      </c>
      <c r="AF223" s="169">
        <f t="shared" si="167"/>
        <v>0</v>
      </c>
      <c r="AG223" s="169">
        <f t="shared" si="168"/>
        <v>0</v>
      </c>
      <c r="AH223" s="169">
        <f t="shared" si="169"/>
        <v>1</v>
      </c>
      <c r="AI223" s="169">
        <f t="shared" si="170"/>
        <v>0</v>
      </c>
      <c r="AJ223" s="169">
        <f t="shared" si="171"/>
        <v>0</v>
      </c>
      <c r="AK223" s="169">
        <f t="shared" si="172"/>
        <v>0</v>
      </c>
      <c r="AL223" s="169">
        <f t="shared" si="173"/>
        <v>1</v>
      </c>
      <c r="AM223" s="169">
        <f t="shared" si="174"/>
        <v>0</v>
      </c>
      <c r="AN223" s="169">
        <f t="shared" si="175"/>
        <v>0</v>
      </c>
      <c r="AO223" s="169">
        <f t="shared" si="176"/>
        <v>1</v>
      </c>
      <c r="AP223" s="169">
        <f t="shared" si="177"/>
        <v>0</v>
      </c>
      <c r="AQ223" s="169">
        <f t="shared" si="178"/>
        <v>0</v>
      </c>
      <c r="AR223" s="169">
        <f t="shared" si="179"/>
        <v>0</v>
      </c>
      <c r="AS223" s="169">
        <f t="shared" si="180"/>
        <v>0</v>
      </c>
      <c r="AT223" s="169">
        <f t="shared" si="181"/>
        <v>0</v>
      </c>
      <c r="AU223" s="169">
        <f t="shared" si="182"/>
        <v>0</v>
      </c>
      <c r="AV223" s="169">
        <f t="shared" si="183"/>
        <v>1</v>
      </c>
      <c r="AW223" s="169">
        <f t="shared" si="184"/>
        <v>1</v>
      </c>
      <c r="AX223" s="169">
        <f t="shared" si="185"/>
        <v>1</v>
      </c>
      <c r="AY223" s="169">
        <f t="shared" si="199"/>
        <v>0</v>
      </c>
      <c r="AZ223" s="169">
        <f t="shared" si="186"/>
        <v>0</v>
      </c>
      <c r="BA223" s="169">
        <f t="shared" si="187"/>
        <v>0</v>
      </c>
      <c r="BB223" s="169">
        <f t="shared" si="188"/>
        <v>1</v>
      </c>
      <c r="BC223" s="169">
        <f t="shared" si="189"/>
        <v>0</v>
      </c>
      <c r="BD223" s="169">
        <f t="shared" si="190"/>
        <v>1</v>
      </c>
      <c r="BE223" s="169">
        <f t="shared" si="191"/>
        <v>0</v>
      </c>
      <c r="BF223" s="169">
        <f t="shared" si="192"/>
        <v>0</v>
      </c>
      <c r="BG223" s="169">
        <f t="shared" si="193"/>
        <v>0</v>
      </c>
      <c r="BH223" s="169">
        <f t="shared" si="194"/>
        <v>0</v>
      </c>
      <c r="BI223" s="169">
        <f t="shared" si="195"/>
        <v>0</v>
      </c>
      <c r="BJ223" s="169">
        <f t="shared" si="196"/>
        <v>2</v>
      </c>
      <c r="BK223" s="167">
        <f t="shared" si="197"/>
        <v>0</v>
      </c>
      <c r="BL223" s="169">
        <f t="shared" si="200"/>
        <v>0</v>
      </c>
      <c r="BM223" s="169">
        <f t="shared" si="201"/>
        <v>1</v>
      </c>
      <c r="BN223" s="169">
        <f t="shared" si="202"/>
        <v>0</v>
      </c>
      <c r="BO223" s="169">
        <f t="shared" si="203"/>
        <v>1</v>
      </c>
      <c r="BP223" s="36">
        <f t="shared" si="204"/>
        <v>0</v>
      </c>
      <c r="BQ223">
        <f t="shared" si="205"/>
        <v>0</v>
      </c>
      <c r="BR223" s="36">
        <f t="shared" si="206"/>
        <v>2</v>
      </c>
      <c r="BS223" t="e">
        <f t="shared" si="198"/>
        <v>#N/A</v>
      </c>
    </row>
    <row r="224" spans="1:71">
      <c r="A224" s="59">
        <v>296</v>
      </c>
      <c r="B224" s="59">
        <v>171361</v>
      </c>
      <c r="C224" s="160">
        <v>56547619.809994198</v>
      </c>
      <c r="D224" s="59">
        <v>9589286</v>
      </c>
      <c r="E224" s="59">
        <v>23279762.5</v>
      </c>
      <c r="F224" s="59">
        <v>33267857.309994198</v>
      </c>
      <c r="G224" s="59">
        <v>297.61904907226602</v>
      </c>
      <c r="H224" s="59">
        <v>-4198371113.6968799</v>
      </c>
      <c r="I224" s="59">
        <v>101</v>
      </c>
      <c r="J224" s="59">
        <v>0</v>
      </c>
      <c r="K224" s="59">
        <v>0</v>
      </c>
      <c r="L224" s="59">
        <v>101</v>
      </c>
      <c r="M224" s="59">
        <v>0</v>
      </c>
      <c r="N224" s="59">
        <v>0</v>
      </c>
      <c r="O224" s="59">
        <v>101</v>
      </c>
      <c r="P224" s="59">
        <v>0</v>
      </c>
      <c r="Q224" s="59">
        <v>0</v>
      </c>
      <c r="R224" s="59">
        <v>1</v>
      </c>
      <c r="S224" s="59">
        <v>0</v>
      </c>
      <c r="T224" s="59">
        <f t="shared" si="156"/>
        <v>0</v>
      </c>
      <c r="U224" s="59">
        <f t="shared" si="157"/>
        <v>0</v>
      </c>
      <c r="V224" s="59">
        <f t="shared" si="158"/>
        <v>0</v>
      </c>
      <c r="W224" s="59">
        <f t="shared" si="159"/>
        <v>0</v>
      </c>
      <c r="X224" s="59">
        <f t="shared" si="160"/>
        <v>0</v>
      </c>
      <c r="Y224" s="59">
        <f t="shared" si="161"/>
        <v>0</v>
      </c>
      <c r="Z224" s="59">
        <f t="shared" si="162"/>
        <v>0</v>
      </c>
      <c r="AA224" s="59">
        <f t="shared" si="163"/>
        <v>0</v>
      </c>
      <c r="AB224" s="59">
        <f t="shared" si="164"/>
        <v>0</v>
      </c>
      <c r="AC224" s="59">
        <f t="shared" si="165"/>
        <v>0</v>
      </c>
      <c r="AD224" s="166">
        <f t="shared" si="207"/>
        <v>3</v>
      </c>
      <c r="AE224" s="169">
        <f t="shared" si="166"/>
        <v>0</v>
      </c>
      <c r="AF224" s="169">
        <f t="shared" si="167"/>
        <v>1</v>
      </c>
      <c r="AG224" s="169">
        <f t="shared" si="168"/>
        <v>0</v>
      </c>
      <c r="AH224" s="169">
        <f t="shared" si="169"/>
        <v>1</v>
      </c>
      <c r="AI224" s="169">
        <f t="shared" si="170"/>
        <v>0</v>
      </c>
      <c r="AJ224" s="169">
        <f t="shared" si="171"/>
        <v>0</v>
      </c>
      <c r="AK224" s="169">
        <f t="shared" si="172"/>
        <v>0</v>
      </c>
      <c r="AL224" s="169">
        <f t="shared" si="173"/>
        <v>1</v>
      </c>
      <c r="AM224" s="169">
        <f t="shared" si="174"/>
        <v>0</v>
      </c>
      <c r="AN224" s="169">
        <f t="shared" si="175"/>
        <v>0</v>
      </c>
      <c r="AO224" s="169">
        <f t="shared" si="176"/>
        <v>1</v>
      </c>
      <c r="AP224" s="169">
        <f t="shared" si="177"/>
        <v>0</v>
      </c>
      <c r="AQ224" s="169">
        <f t="shared" si="178"/>
        <v>0</v>
      </c>
      <c r="AR224" s="169">
        <f t="shared" si="179"/>
        <v>0</v>
      </c>
      <c r="AS224" s="169">
        <f t="shared" si="180"/>
        <v>0</v>
      </c>
      <c r="AT224" s="169">
        <f t="shared" si="181"/>
        <v>0</v>
      </c>
      <c r="AU224" s="169">
        <f t="shared" si="182"/>
        <v>0</v>
      </c>
      <c r="AV224" s="169">
        <f t="shared" si="183"/>
        <v>1</v>
      </c>
      <c r="AW224" s="169">
        <f t="shared" si="184"/>
        <v>0</v>
      </c>
      <c r="AX224" s="169">
        <f t="shared" si="185"/>
        <v>0</v>
      </c>
      <c r="AY224" s="169">
        <f t="shared" si="199"/>
        <v>0</v>
      </c>
      <c r="AZ224" s="169">
        <f t="shared" si="186"/>
        <v>0</v>
      </c>
      <c r="BA224" s="169">
        <f t="shared" si="187"/>
        <v>0</v>
      </c>
      <c r="BB224" s="169">
        <f t="shared" si="188"/>
        <v>1</v>
      </c>
      <c r="BC224" s="169">
        <f t="shared" si="189"/>
        <v>0</v>
      </c>
      <c r="BD224" s="169">
        <f t="shared" si="190"/>
        <v>1</v>
      </c>
      <c r="BE224" s="169">
        <f t="shared" si="191"/>
        <v>0</v>
      </c>
      <c r="BF224" s="169">
        <f t="shared" si="192"/>
        <v>0</v>
      </c>
      <c r="BG224" s="169">
        <f t="shared" si="193"/>
        <v>0</v>
      </c>
      <c r="BH224" s="169">
        <f t="shared" si="194"/>
        <v>0</v>
      </c>
      <c r="BI224" s="169">
        <f t="shared" si="195"/>
        <v>0</v>
      </c>
      <c r="BJ224" s="169">
        <f t="shared" si="196"/>
        <v>0</v>
      </c>
      <c r="BK224" s="167">
        <f t="shared" si="197"/>
        <v>0</v>
      </c>
      <c r="BL224" s="169">
        <f t="shared" si="200"/>
        <v>1</v>
      </c>
      <c r="BM224" s="169">
        <f t="shared" si="201"/>
        <v>0</v>
      </c>
      <c r="BN224" s="169">
        <f t="shared" si="202"/>
        <v>1</v>
      </c>
      <c r="BO224" s="169">
        <f t="shared" si="203"/>
        <v>0</v>
      </c>
      <c r="BP224" s="36">
        <f t="shared" si="204"/>
        <v>1</v>
      </c>
      <c r="BQ224">
        <f t="shared" si="205"/>
        <v>0</v>
      </c>
      <c r="BR224" s="36">
        <f t="shared" si="206"/>
        <v>0</v>
      </c>
      <c r="BS224" t="e">
        <f t="shared" si="198"/>
        <v>#N/A</v>
      </c>
    </row>
    <row r="225" spans="1:71">
      <c r="A225" s="59">
        <v>431</v>
      </c>
      <c r="B225" s="59">
        <v>242171</v>
      </c>
      <c r="C225" s="160">
        <v>12137500.2712943</v>
      </c>
      <c r="D225" s="59">
        <v>3987500</v>
      </c>
      <c r="E225" s="59">
        <v>3987500</v>
      </c>
      <c r="F225" s="59">
        <v>8150000.2712942697</v>
      </c>
      <c r="G225" s="59">
        <v>300</v>
      </c>
      <c r="H225" s="59">
        <v>-6709848562.7918501</v>
      </c>
      <c r="I225" s="59">
        <v>0</v>
      </c>
      <c r="J225" s="59">
        <v>0</v>
      </c>
      <c r="K225" s="59">
        <v>0</v>
      </c>
      <c r="L225" s="59">
        <v>406</v>
      </c>
      <c r="M225" s="59">
        <v>412</v>
      </c>
      <c r="N225" s="59">
        <v>0</v>
      </c>
      <c r="O225" s="59">
        <v>0</v>
      </c>
      <c r="P225" s="59">
        <v>0</v>
      </c>
      <c r="Q225" s="59">
        <v>0</v>
      </c>
      <c r="R225" s="59">
        <v>1</v>
      </c>
      <c r="S225" s="59">
        <v>0</v>
      </c>
      <c r="T225" s="59">
        <f t="shared" si="156"/>
        <v>1</v>
      </c>
      <c r="U225" s="59">
        <f t="shared" si="157"/>
        <v>0</v>
      </c>
      <c r="V225" s="59">
        <f t="shared" si="158"/>
        <v>0</v>
      </c>
      <c r="W225" s="59">
        <f t="shared" si="159"/>
        <v>1</v>
      </c>
      <c r="X225" s="59">
        <f t="shared" si="160"/>
        <v>0</v>
      </c>
      <c r="Y225" s="59">
        <f t="shared" si="161"/>
        <v>0</v>
      </c>
      <c r="Z225" s="59">
        <f t="shared" si="162"/>
        <v>0</v>
      </c>
      <c r="AA225" s="59">
        <f t="shared" si="163"/>
        <v>0</v>
      </c>
      <c r="AB225" s="59">
        <f t="shared" si="164"/>
        <v>0</v>
      </c>
      <c r="AC225" s="59">
        <f t="shared" si="165"/>
        <v>0</v>
      </c>
      <c r="AD225" s="166">
        <f t="shared" si="207"/>
        <v>0</v>
      </c>
      <c r="AE225" s="169">
        <f t="shared" si="166"/>
        <v>0</v>
      </c>
      <c r="AF225" s="169">
        <f t="shared" si="167"/>
        <v>0</v>
      </c>
      <c r="AG225" s="169">
        <f t="shared" si="168"/>
        <v>0</v>
      </c>
      <c r="AH225" s="169">
        <f t="shared" si="169"/>
        <v>1</v>
      </c>
      <c r="AI225" s="169">
        <f t="shared" si="170"/>
        <v>0</v>
      </c>
      <c r="AJ225" s="169">
        <f t="shared" si="171"/>
        <v>0</v>
      </c>
      <c r="AK225" s="169">
        <f t="shared" si="172"/>
        <v>0</v>
      </c>
      <c r="AL225" s="169">
        <f t="shared" si="173"/>
        <v>1</v>
      </c>
      <c r="AM225" s="169">
        <f t="shared" si="174"/>
        <v>0</v>
      </c>
      <c r="AN225" s="169">
        <f t="shared" si="175"/>
        <v>0</v>
      </c>
      <c r="AO225" s="169">
        <f t="shared" si="176"/>
        <v>1</v>
      </c>
      <c r="AP225" s="169">
        <f t="shared" si="177"/>
        <v>0</v>
      </c>
      <c r="AQ225" s="169">
        <f t="shared" si="178"/>
        <v>0</v>
      </c>
      <c r="AR225" s="169">
        <f t="shared" si="179"/>
        <v>0</v>
      </c>
      <c r="AS225" s="169">
        <f t="shared" si="180"/>
        <v>0</v>
      </c>
      <c r="AT225" s="169">
        <f t="shared" si="181"/>
        <v>0</v>
      </c>
      <c r="AU225" s="169">
        <f t="shared" si="182"/>
        <v>0</v>
      </c>
      <c r="AV225" s="169">
        <f t="shared" si="183"/>
        <v>1</v>
      </c>
      <c r="AW225" s="169">
        <f t="shared" si="184"/>
        <v>1</v>
      </c>
      <c r="AX225" s="169">
        <f t="shared" si="185"/>
        <v>0</v>
      </c>
      <c r="AY225" s="169">
        <f t="shared" si="199"/>
        <v>1</v>
      </c>
      <c r="AZ225" s="169">
        <f t="shared" si="186"/>
        <v>0</v>
      </c>
      <c r="BA225" s="169">
        <f t="shared" si="187"/>
        <v>0</v>
      </c>
      <c r="BB225" s="169">
        <f t="shared" si="188"/>
        <v>1</v>
      </c>
      <c r="BC225" s="169">
        <f t="shared" si="189"/>
        <v>1</v>
      </c>
      <c r="BD225" s="169">
        <f t="shared" si="190"/>
        <v>0</v>
      </c>
      <c r="BE225" s="169">
        <f t="shared" si="191"/>
        <v>1</v>
      </c>
      <c r="BF225" s="169">
        <f t="shared" si="192"/>
        <v>0</v>
      </c>
      <c r="BG225" s="169">
        <f t="shared" si="193"/>
        <v>0</v>
      </c>
      <c r="BH225" s="169">
        <f t="shared" si="194"/>
        <v>0</v>
      </c>
      <c r="BI225" s="169">
        <f t="shared" si="195"/>
        <v>0</v>
      </c>
      <c r="BJ225" s="169">
        <f t="shared" si="196"/>
        <v>0</v>
      </c>
      <c r="BK225" s="167">
        <f t="shared" si="197"/>
        <v>0</v>
      </c>
      <c r="BL225" s="169">
        <f t="shared" si="200"/>
        <v>1</v>
      </c>
      <c r="BM225" s="169">
        <f t="shared" si="201"/>
        <v>0</v>
      </c>
      <c r="BN225" s="169">
        <f t="shared" si="202"/>
        <v>1</v>
      </c>
      <c r="BO225" s="169">
        <f t="shared" si="203"/>
        <v>0</v>
      </c>
      <c r="BP225" s="36">
        <f t="shared" si="204"/>
        <v>0</v>
      </c>
      <c r="BQ225">
        <f t="shared" si="205"/>
        <v>0</v>
      </c>
      <c r="BR225" s="36">
        <f t="shared" si="206"/>
        <v>1</v>
      </c>
      <c r="BS225" t="e">
        <f t="shared" si="198"/>
        <v>#N/A</v>
      </c>
    </row>
    <row r="226" spans="1:71">
      <c r="A226" s="59">
        <v>432</v>
      </c>
      <c r="B226" s="59">
        <v>242202</v>
      </c>
      <c r="C226" s="160">
        <v>58000001.296401098</v>
      </c>
      <c r="D226" s="59">
        <v>29750000</v>
      </c>
      <c r="E226" s="59">
        <v>39750000</v>
      </c>
      <c r="F226" s="59">
        <v>18250001.296401098</v>
      </c>
      <c r="G226" s="59">
        <v>300</v>
      </c>
      <c r="H226" s="59">
        <v>-6705748561.7667398</v>
      </c>
      <c r="I226" s="59">
        <v>0</v>
      </c>
      <c r="J226" s="59">
        <v>0</v>
      </c>
      <c r="K226" s="59">
        <v>0</v>
      </c>
      <c r="L226" s="59">
        <v>101</v>
      </c>
      <c r="M226" s="59">
        <v>0</v>
      </c>
      <c r="N226" s="59">
        <v>0</v>
      </c>
      <c r="O226" s="59">
        <v>101</v>
      </c>
      <c r="P226" s="59">
        <v>0</v>
      </c>
      <c r="Q226" s="59">
        <v>0</v>
      </c>
      <c r="R226" s="59">
        <v>1</v>
      </c>
      <c r="S226" s="59">
        <v>0</v>
      </c>
      <c r="T226" s="59">
        <f t="shared" si="156"/>
        <v>0</v>
      </c>
      <c r="U226" s="59">
        <f t="shared" si="157"/>
        <v>0</v>
      </c>
      <c r="V226" s="59">
        <f t="shared" si="158"/>
        <v>0</v>
      </c>
      <c r="W226" s="59">
        <f t="shared" si="159"/>
        <v>0</v>
      </c>
      <c r="X226" s="59">
        <f t="shared" si="160"/>
        <v>0</v>
      </c>
      <c r="Y226" s="59">
        <f t="shared" si="161"/>
        <v>0</v>
      </c>
      <c r="Z226" s="59">
        <f t="shared" si="162"/>
        <v>0</v>
      </c>
      <c r="AA226" s="59">
        <f t="shared" si="163"/>
        <v>0</v>
      </c>
      <c r="AB226" s="59">
        <f t="shared" si="164"/>
        <v>0</v>
      </c>
      <c r="AC226" s="59">
        <f t="shared" si="165"/>
        <v>0</v>
      </c>
      <c r="AD226" s="166">
        <f t="shared" si="207"/>
        <v>2</v>
      </c>
      <c r="AE226" s="169">
        <f t="shared" si="166"/>
        <v>0</v>
      </c>
      <c r="AF226" s="169">
        <f t="shared" si="167"/>
        <v>1</v>
      </c>
      <c r="AG226" s="169">
        <f t="shared" si="168"/>
        <v>0</v>
      </c>
      <c r="AH226" s="169">
        <f t="shared" si="169"/>
        <v>1</v>
      </c>
      <c r="AI226" s="169">
        <f t="shared" si="170"/>
        <v>0</v>
      </c>
      <c r="AJ226" s="169">
        <f t="shared" si="171"/>
        <v>0</v>
      </c>
      <c r="AK226" s="169">
        <f t="shared" si="172"/>
        <v>0</v>
      </c>
      <c r="AL226" s="169">
        <f t="shared" si="173"/>
        <v>1</v>
      </c>
      <c r="AM226" s="169">
        <f t="shared" si="174"/>
        <v>0</v>
      </c>
      <c r="AN226" s="169">
        <f t="shared" si="175"/>
        <v>0</v>
      </c>
      <c r="AO226" s="169">
        <f t="shared" si="176"/>
        <v>1</v>
      </c>
      <c r="AP226" s="169">
        <f t="shared" si="177"/>
        <v>0</v>
      </c>
      <c r="AQ226" s="169">
        <f t="shared" si="178"/>
        <v>0</v>
      </c>
      <c r="AR226" s="169">
        <f t="shared" si="179"/>
        <v>0</v>
      </c>
      <c r="AS226" s="169">
        <f t="shared" si="180"/>
        <v>0</v>
      </c>
      <c r="AT226" s="169">
        <f t="shared" si="181"/>
        <v>0</v>
      </c>
      <c r="AU226" s="169">
        <f t="shared" si="182"/>
        <v>0</v>
      </c>
      <c r="AV226" s="169">
        <f t="shared" si="183"/>
        <v>1</v>
      </c>
      <c r="AW226" s="169">
        <f t="shared" si="184"/>
        <v>0</v>
      </c>
      <c r="AX226" s="169">
        <f t="shared" si="185"/>
        <v>0</v>
      </c>
      <c r="AY226" s="169">
        <f t="shared" si="199"/>
        <v>0</v>
      </c>
      <c r="AZ226" s="169">
        <f t="shared" si="186"/>
        <v>0</v>
      </c>
      <c r="BA226" s="169">
        <f t="shared" si="187"/>
        <v>0</v>
      </c>
      <c r="BB226" s="169">
        <f t="shared" si="188"/>
        <v>1</v>
      </c>
      <c r="BC226" s="169">
        <f t="shared" si="189"/>
        <v>0</v>
      </c>
      <c r="BD226" s="169">
        <f t="shared" si="190"/>
        <v>1</v>
      </c>
      <c r="BE226" s="169">
        <f t="shared" si="191"/>
        <v>0</v>
      </c>
      <c r="BF226" s="169">
        <f t="shared" si="192"/>
        <v>0</v>
      </c>
      <c r="BG226" s="169">
        <f t="shared" si="193"/>
        <v>0</v>
      </c>
      <c r="BH226" s="169">
        <f t="shared" si="194"/>
        <v>0</v>
      </c>
      <c r="BI226" s="169">
        <f t="shared" si="195"/>
        <v>0</v>
      </c>
      <c r="BJ226" s="169">
        <f t="shared" si="196"/>
        <v>0</v>
      </c>
      <c r="BK226" s="167">
        <f t="shared" si="197"/>
        <v>0</v>
      </c>
      <c r="BL226" s="169">
        <f t="shared" si="200"/>
        <v>1</v>
      </c>
      <c r="BM226" s="169">
        <f t="shared" si="201"/>
        <v>0</v>
      </c>
      <c r="BN226" s="169">
        <f t="shared" si="202"/>
        <v>1</v>
      </c>
      <c r="BO226" s="169">
        <f t="shared" si="203"/>
        <v>0</v>
      </c>
      <c r="BP226" s="36">
        <f t="shared" si="204"/>
        <v>1</v>
      </c>
      <c r="BQ226">
        <f t="shared" si="205"/>
        <v>0</v>
      </c>
      <c r="BR226" s="36">
        <f t="shared" si="206"/>
        <v>0</v>
      </c>
      <c r="BS226" t="e">
        <f t="shared" si="198"/>
        <v>#N/A</v>
      </c>
    </row>
    <row r="227" spans="1:71">
      <c r="A227" s="59">
        <v>37</v>
      </c>
      <c r="B227" s="59">
        <v>14154</v>
      </c>
      <c r="C227" s="160">
        <v>70428571.128723606</v>
      </c>
      <c r="D227" s="59">
        <v>9642857.5</v>
      </c>
      <c r="E227" s="59">
        <v>9642857.5</v>
      </c>
      <c r="F227" s="59">
        <v>60785713.628723599</v>
      </c>
      <c r="G227" s="59">
        <v>300</v>
      </c>
      <c r="H227" s="59">
        <v>-359433672.32184201</v>
      </c>
      <c r="I227" s="59">
        <v>0</v>
      </c>
      <c r="J227" s="59">
        <v>0</v>
      </c>
      <c r="K227" s="59">
        <v>0</v>
      </c>
      <c r="L227" s="59">
        <v>101</v>
      </c>
      <c r="M227" s="59">
        <v>0</v>
      </c>
      <c r="N227" s="59">
        <v>0</v>
      </c>
      <c r="O227" s="59">
        <v>101</v>
      </c>
      <c r="P227" s="59">
        <v>0</v>
      </c>
      <c r="Q227" s="59">
        <v>0</v>
      </c>
      <c r="R227" s="59">
        <v>2</v>
      </c>
      <c r="S227" s="59">
        <v>0</v>
      </c>
      <c r="T227" s="59">
        <f t="shared" si="156"/>
        <v>0</v>
      </c>
      <c r="U227" s="59">
        <f t="shared" si="157"/>
        <v>0</v>
      </c>
      <c r="V227" s="59">
        <f t="shared" si="158"/>
        <v>0</v>
      </c>
      <c r="W227" s="59">
        <f t="shared" si="159"/>
        <v>0</v>
      </c>
      <c r="X227" s="59">
        <f t="shared" si="160"/>
        <v>0</v>
      </c>
      <c r="Y227" s="59">
        <f t="shared" si="161"/>
        <v>0</v>
      </c>
      <c r="Z227" s="59">
        <f t="shared" si="162"/>
        <v>0</v>
      </c>
      <c r="AA227" s="59">
        <f t="shared" si="163"/>
        <v>0</v>
      </c>
      <c r="AB227" s="59">
        <f t="shared" si="164"/>
        <v>0</v>
      </c>
      <c r="AC227" s="59">
        <f t="shared" si="165"/>
        <v>0</v>
      </c>
      <c r="AD227" s="166">
        <f t="shared" si="207"/>
        <v>2</v>
      </c>
      <c r="AE227" s="169">
        <f t="shared" si="166"/>
        <v>0</v>
      </c>
      <c r="AF227" s="169">
        <f t="shared" si="167"/>
        <v>1</v>
      </c>
      <c r="AG227" s="169">
        <f t="shared" si="168"/>
        <v>0</v>
      </c>
      <c r="AH227" s="169">
        <f t="shared" si="169"/>
        <v>1</v>
      </c>
      <c r="AI227" s="169">
        <f t="shared" si="170"/>
        <v>0</v>
      </c>
      <c r="AJ227" s="169">
        <f t="shared" si="171"/>
        <v>0</v>
      </c>
      <c r="AK227" s="169">
        <f t="shared" si="172"/>
        <v>0</v>
      </c>
      <c r="AL227" s="169">
        <f t="shared" si="173"/>
        <v>1</v>
      </c>
      <c r="AM227" s="169">
        <f t="shared" si="174"/>
        <v>0</v>
      </c>
      <c r="AN227" s="169">
        <f t="shared" si="175"/>
        <v>0</v>
      </c>
      <c r="AO227" s="169">
        <f t="shared" si="176"/>
        <v>1</v>
      </c>
      <c r="AP227" s="169">
        <f t="shared" si="177"/>
        <v>0</v>
      </c>
      <c r="AQ227" s="169">
        <f t="shared" si="178"/>
        <v>0</v>
      </c>
      <c r="AR227" s="169">
        <f t="shared" si="179"/>
        <v>0</v>
      </c>
      <c r="AS227" s="169">
        <f t="shared" si="180"/>
        <v>0</v>
      </c>
      <c r="AT227" s="169">
        <f t="shared" si="181"/>
        <v>0</v>
      </c>
      <c r="AU227" s="169">
        <f t="shared" si="182"/>
        <v>0</v>
      </c>
      <c r="AV227" s="169">
        <f t="shared" si="183"/>
        <v>1</v>
      </c>
      <c r="AW227" s="169">
        <f t="shared" si="184"/>
        <v>0</v>
      </c>
      <c r="AX227" s="169">
        <f t="shared" si="185"/>
        <v>0</v>
      </c>
      <c r="AY227" s="169">
        <f t="shared" si="199"/>
        <v>0</v>
      </c>
      <c r="AZ227" s="169">
        <f t="shared" si="186"/>
        <v>0</v>
      </c>
      <c r="BA227" s="169">
        <f t="shared" si="187"/>
        <v>0</v>
      </c>
      <c r="BB227" s="169">
        <f t="shared" si="188"/>
        <v>1</v>
      </c>
      <c r="BC227" s="169">
        <f t="shared" si="189"/>
        <v>0</v>
      </c>
      <c r="BD227" s="169">
        <f t="shared" si="190"/>
        <v>1</v>
      </c>
      <c r="BE227" s="169">
        <f t="shared" si="191"/>
        <v>0</v>
      </c>
      <c r="BF227" s="169">
        <f t="shared" si="192"/>
        <v>0</v>
      </c>
      <c r="BG227" s="169">
        <f t="shared" si="193"/>
        <v>0</v>
      </c>
      <c r="BH227" s="169">
        <f t="shared" si="194"/>
        <v>0</v>
      </c>
      <c r="BI227" s="169">
        <f t="shared" si="195"/>
        <v>0</v>
      </c>
      <c r="BJ227" s="169">
        <f t="shared" si="196"/>
        <v>0</v>
      </c>
      <c r="BK227" s="167">
        <f t="shared" si="197"/>
        <v>0</v>
      </c>
      <c r="BL227" s="169">
        <f t="shared" si="200"/>
        <v>0</v>
      </c>
      <c r="BM227" s="169">
        <f t="shared" si="201"/>
        <v>1</v>
      </c>
      <c r="BN227" s="169">
        <f t="shared" si="202"/>
        <v>1</v>
      </c>
      <c r="BO227" s="169">
        <f t="shared" si="203"/>
        <v>0</v>
      </c>
      <c r="BP227" s="36">
        <f t="shared" si="204"/>
        <v>1</v>
      </c>
      <c r="BQ227">
        <f t="shared" si="205"/>
        <v>0</v>
      </c>
      <c r="BR227" s="36">
        <f t="shared" si="206"/>
        <v>0</v>
      </c>
      <c r="BS227" t="e">
        <f t="shared" si="198"/>
        <v>#N/A</v>
      </c>
    </row>
    <row r="228" spans="1:71">
      <c r="A228" s="59">
        <v>325</v>
      </c>
      <c r="B228" s="59">
        <v>181501</v>
      </c>
      <c r="C228" s="160">
        <v>242857150.43950301</v>
      </c>
      <c r="D228" s="59">
        <v>34523810.5</v>
      </c>
      <c r="E228" s="59">
        <v>42857144</v>
      </c>
      <c r="F228" s="59">
        <v>200000006.43950301</v>
      </c>
      <c r="G228" s="59">
        <v>300.00000762939499</v>
      </c>
      <c r="H228" s="59">
        <v>-4402263257.3034201</v>
      </c>
      <c r="I228" s="59">
        <v>0</v>
      </c>
      <c r="J228" s="59">
        <v>0</v>
      </c>
      <c r="K228" s="59">
        <v>0</v>
      </c>
      <c r="L228" s="59">
        <v>417</v>
      </c>
      <c r="M228" s="59">
        <v>404</v>
      </c>
      <c r="N228" s="59">
        <v>0</v>
      </c>
      <c r="O228" s="59">
        <v>417</v>
      </c>
      <c r="P228" s="59">
        <v>404</v>
      </c>
      <c r="Q228" s="59">
        <v>0</v>
      </c>
      <c r="R228" s="59">
        <v>2</v>
      </c>
      <c r="S228" s="59">
        <v>0</v>
      </c>
      <c r="T228" s="59">
        <f t="shared" si="156"/>
        <v>2</v>
      </c>
      <c r="U228" s="59">
        <f t="shared" si="157"/>
        <v>0</v>
      </c>
      <c r="V228" s="59">
        <f t="shared" si="158"/>
        <v>0</v>
      </c>
      <c r="W228" s="59">
        <f t="shared" si="159"/>
        <v>2</v>
      </c>
      <c r="X228" s="59">
        <f t="shared" si="160"/>
        <v>0</v>
      </c>
      <c r="Y228" s="59">
        <f t="shared" si="161"/>
        <v>0</v>
      </c>
      <c r="Z228" s="59">
        <f t="shared" si="162"/>
        <v>0</v>
      </c>
      <c r="AA228" s="59">
        <f t="shared" si="163"/>
        <v>0</v>
      </c>
      <c r="AB228" s="59">
        <f t="shared" si="164"/>
        <v>0</v>
      </c>
      <c r="AC228" s="59">
        <f t="shared" si="165"/>
        <v>0</v>
      </c>
      <c r="AD228" s="166">
        <f t="shared" si="207"/>
        <v>0</v>
      </c>
      <c r="AE228" s="169">
        <f t="shared" si="166"/>
        <v>0</v>
      </c>
      <c r="AF228" s="169">
        <f t="shared" si="167"/>
        <v>0</v>
      </c>
      <c r="AG228" s="169">
        <f t="shared" si="168"/>
        <v>0</v>
      </c>
      <c r="AH228" s="169">
        <f t="shared" si="169"/>
        <v>1</v>
      </c>
      <c r="AI228" s="169">
        <f t="shared" si="170"/>
        <v>0</v>
      </c>
      <c r="AJ228" s="169">
        <f t="shared" si="171"/>
        <v>0</v>
      </c>
      <c r="AK228" s="169">
        <f t="shared" si="172"/>
        <v>0</v>
      </c>
      <c r="AL228" s="169">
        <f t="shared" si="173"/>
        <v>1</v>
      </c>
      <c r="AM228" s="169">
        <f t="shared" si="174"/>
        <v>0</v>
      </c>
      <c r="AN228" s="169">
        <f t="shared" si="175"/>
        <v>0</v>
      </c>
      <c r="AO228" s="169">
        <f t="shared" si="176"/>
        <v>1</v>
      </c>
      <c r="AP228" s="169">
        <f t="shared" si="177"/>
        <v>0</v>
      </c>
      <c r="AQ228" s="169">
        <f t="shared" si="178"/>
        <v>0</v>
      </c>
      <c r="AR228" s="169">
        <f t="shared" si="179"/>
        <v>0</v>
      </c>
      <c r="AS228" s="169">
        <f t="shared" si="180"/>
        <v>0</v>
      </c>
      <c r="AT228" s="169">
        <f t="shared" si="181"/>
        <v>0</v>
      </c>
      <c r="AU228" s="169">
        <f t="shared" si="182"/>
        <v>0</v>
      </c>
      <c r="AV228" s="169">
        <f t="shared" si="183"/>
        <v>1</v>
      </c>
      <c r="AW228" s="169">
        <f t="shared" si="184"/>
        <v>1</v>
      </c>
      <c r="AX228" s="169">
        <f t="shared" si="185"/>
        <v>1</v>
      </c>
      <c r="AY228" s="169">
        <f t="shared" si="199"/>
        <v>0</v>
      </c>
      <c r="AZ228" s="169">
        <f t="shared" si="186"/>
        <v>0</v>
      </c>
      <c r="BA228" s="169">
        <f t="shared" si="187"/>
        <v>0</v>
      </c>
      <c r="BB228" s="169">
        <f t="shared" si="188"/>
        <v>1</v>
      </c>
      <c r="BC228" s="169">
        <f t="shared" si="189"/>
        <v>2</v>
      </c>
      <c r="BD228" s="169">
        <f t="shared" si="190"/>
        <v>0</v>
      </c>
      <c r="BE228" s="169">
        <f t="shared" si="191"/>
        <v>0</v>
      </c>
      <c r="BF228" s="169">
        <f t="shared" si="192"/>
        <v>2</v>
      </c>
      <c r="BG228" s="169">
        <f t="shared" si="193"/>
        <v>0</v>
      </c>
      <c r="BH228" s="169">
        <f t="shared" si="194"/>
        <v>0</v>
      </c>
      <c r="BI228" s="169">
        <f t="shared" si="195"/>
        <v>0</v>
      </c>
      <c r="BJ228" s="169">
        <f t="shared" si="196"/>
        <v>0</v>
      </c>
      <c r="BK228" s="167">
        <f t="shared" si="197"/>
        <v>0</v>
      </c>
      <c r="BL228" s="169">
        <f t="shared" si="200"/>
        <v>0</v>
      </c>
      <c r="BM228" s="169">
        <f t="shared" si="201"/>
        <v>1</v>
      </c>
      <c r="BN228" s="169">
        <f t="shared" si="202"/>
        <v>1</v>
      </c>
      <c r="BO228" s="169">
        <f t="shared" si="203"/>
        <v>0</v>
      </c>
      <c r="BP228" s="36">
        <f t="shared" si="204"/>
        <v>0</v>
      </c>
      <c r="BQ228">
        <f t="shared" si="205"/>
        <v>0</v>
      </c>
      <c r="BR228" s="36">
        <f t="shared" si="206"/>
        <v>4</v>
      </c>
      <c r="BS228" t="e">
        <f t="shared" si="198"/>
        <v>#N/A</v>
      </c>
    </row>
    <row r="229" spans="1:71">
      <c r="A229" s="59">
        <v>7</v>
      </c>
      <c r="B229" s="59">
        <v>11192</v>
      </c>
      <c r="C229" s="160">
        <v>62448981.225068599</v>
      </c>
      <c r="D229" s="59">
        <v>19285714.25</v>
      </c>
      <c r="E229" s="59">
        <v>27244898</v>
      </c>
      <c r="F229" s="59">
        <v>35204083.225068599</v>
      </c>
      <c r="G229" s="59">
        <v>306.12245178222702</v>
      </c>
      <c r="H229" s="59">
        <v>15000001.2701125</v>
      </c>
      <c r="I229" s="59">
        <v>101</v>
      </c>
      <c r="J229" s="59">
        <v>0</v>
      </c>
      <c r="K229" s="59">
        <v>0</v>
      </c>
      <c r="L229" s="59">
        <v>101</v>
      </c>
      <c r="M229" s="59">
        <v>0</v>
      </c>
      <c r="N229" s="59">
        <v>0</v>
      </c>
      <c r="O229" s="59">
        <v>101</v>
      </c>
      <c r="P229" s="59">
        <v>0</v>
      </c>
      <c r="Q229" s="59">
        <v>0</v>
      </c>
      <c r="R229" s="59">
        <v>1</v>
      </c>
      <c r="S229" s="59">
        <v>0</v>
      </c>
      <c r="T229" s="59">
        <f t="shared" si="156"/>
        <v>0</v>
      </c>
      <c r="U229" s="59">
        <f t="shared" si="157"/>
        <v>0</v>
      </c>
      <c r="V229" s="59">
        <f t="shared" si="158"/>
        <v>0</v>
      </c>
      <c r="W229" s="59">
        <f t="shared" si="159"/>
        <v>0</v>
      </c>
      <c r="X229" s="59">
        <f t="shared" si="160"/>
        <v>0</v>
      </c>
      <c r="Y229" s="59">
        <f t="shared" si="161"/>
        <v>0</v>
      </c>
      <c r="Z229" s="59">
        <f t="shared" si="162"/>
        <v>0</v>
      </c>
      <c r="AA229" s="59">
        <f t="shared" si="163"/>
        <v>0</v>
      </c>
      <c r="AB229" s="59">
        <f t="shared" si="164"/>
        <v>0</v>
      </c>
      <c r="AC229" s="59">
        <f t="shared" si="165"/>
        <v>0</v>
      </c>
      <c r="AD229" s="166">
        <f t="shared" si="207"/>
        <v>3</v>
      </c>
      <c r="AE229" s="169">
        <f t="shared" si="166"/>
        <v>0</v>
      </c>
      <c r="AF229" s="169">
        <f t="shared" si="167"/>
        <v>1</v>
      </c>
      <c r="AG229" s="169">
        <f t="shared" si="168"/>
        <v>0</v>
      </c>
      <c r="AH229" s="169">
        <f t="shared" si="169"/>
        <v>1</v>
      </c>
      <c r="AI229" s="169">
        <f t="shared" si="170"/>
        <v>0</v>
      </c>
      <c r="AJ229" s="169">
        <f t="shared" si="171"/>
        <v>0</v>
      </c>
      <c r="AK229" s="169">
        <f t="shared" si="172"/>
        <v>0</v>
      </c>
      <c r="AL229" s="169">
        <f t="shared" si="173"/>
        <v>1</v>
      </c>
      <c r="AM229" s="169">
        <f t="shared" si="174"/>
        <v>0</v>
      </c>
      <c r="AN229" s="169">
        <f t="shared" si="175"/>
        <v>0</v>
      </c>
      <c r="AO229" s="169">
        <f t="shared" si="176"/>
        <v>1</v>
      </c>
      <c r="AP229" s="169">
        <f t="shared" si="177"/>
        <v>0</v>
      </c>
      <c r="AQ229" s="169">
        <f t="shared" si="178"/>
        <v>0</v>
      </c>
      <c r="AR229" s="169">
        <f t="shared" si="179"/>
        <v>0</v>
      </c>
      <c r="AS229" s="169">
        <f t="shared" si="180"/>
        <v>0</v>
      </c>
      <c r="AT229" s="169">
        <f t="shared" si="181"/>
        <v>0</v>
      </c>
      <c r="AU229" s="169">
        <f t="shared" si="182"/>
        <v>0</v>
      </c>
      <c r="AV229" s="169">
        <f t="shared" si="183"/>
        <v>1</v>
      </c>
      <c r="AW229" s="169">
        <f t="shared" si="184"/>
        <v>0</v>
      </c>
      <c r="AX229" s="169">
        <f t="shared" si="185"/>
        <v>0</v>
      </c>
      <c r="AY229" s="169">
        <f t="shared" si="199"/>
        <v>0</v>
      </c>
      <c r="AZ229" s="169">
        <f t="shared" si="186"/>
        <v>0</v>
      </c>
      <c r="BA229" s="169">
        <f t="shared" si="187"/>
        <v>0</v>
      </c>
      <c r="BB229" s="169">
        <f t="shared" si="188"/>
        <v>1</v>
      </c>
      <c r="BC229" s="169">
        <f t="shared" si="189"/>
        <v>0</v>
      </c>
      <c r="BD229" s="169">
        <f t="shared" si="190"/>
        <v>1</v>
      </c>
      <c r="BE229" s="169">
        <f t="shared" si="191"/>
        <v>0</v>
      </c>
      <c r="BF229" s="169">
        <f t="shared" si="192"/>
        <v>0</v>
      </c>
      <c r="BG229" s="169">
        <f t="shared" si="193"/>
        <v>0</v>
      </c>
      <c r="BH229" s="169">
        <f t="shared" si="194"/>
        <v>0</v>
      </c>
      <c r="BI229" s="169">
        <f t="shared" si="195"/>
        <v>0</v>
      </c>
      <c r="BJ229" s="169">
        <f t="shared" si="196"/>
        <v>0</v>
      </c>
      <c r="BK229" s="167">
        <f t="shared" si="197"/>
        <v>0</v>
      </c>
      <c r="BL229" s="169">
        <f t="shared" si="200"/>
        <v>1</v>
      </c>
      <c r="BM229" s="169">
        <f t="shared" si="201"/>
        <v>0</v>
      </c>
      <c r="BN229" s="169">
        <f t="shared" si="202"/>
        <v>1</v>
      </c>
      <c r="BO229" s="169">
        <f t="shared" si="203"/>
        <v>0</v>
      </c>
      <c r="BP229" s="36">
        <f t="shared" si="204"/>
        <v>1</v>
      </c>
      <c r="BQ229">
        <f t="shared" si="205"/>
        <v>0</v>
      </c>
      <c r="BR229" s="36">
        <f t="shared" si="206"/>
        <v>0</v>
      </c>
      <c r="BS229" t="e">
        <f t="shared" si="198"/>
        <v>#N/A</v>
      </c>
    </row>
    <row r="230" spans="1:71">
      <c r="A230" s="59">
        <v>77</v>
      </c>
      <c r="B230" s="59">
        <v>21241</v>
      </c>
      <c r="C230" s="160">
        <v>21868132.312161598</v>
      </c>
      <c r="D230" s="59">
        <v>6978022</v>
      </c>
      <c r="E230" s="59">
        <v>6978022</v>
      </c>
      <c r="F230" s="59">
        <v>14890110.3121616</v>
      </c>
      <c r="G230" s="59">
        <v>307.69232177734398</v>
      </c>
      <c r="H230" s="59">
        <v>-1260442601.15797</v>
      </c>
      <c r="I230" s="59">
        <v>0</v>
      </c>
      <c r="J230" s="59">
        <v>0</v>
      </c>
      <c r="K230" s="59">
        <v>0</v>
      </c>
      <c r="L230" s="59">
        <v>417</v>
      </c>
      <c r="M230" s="59">
        <v>406</v>
      </c>
      <c r="N230" s="59">
        <v>201</v>
      </c>
      <c r="O230" s="59">
        <v>0</v>
      </c>
      <c r="P230" s="59">
        <v>0</v>
      </c>
      <c r="Q230" s="59">
        <v>0</v>
      </c>
      <c r="R230" s="59">
        <v>2</v>
      </c>
      <c r="S230" s="59">
        <v>0</v>
      </c>
      <c r="T230" s="59">
        <f t="shared" si="156"/>
        <v>1</v>
      </c>
      <c r="U230" s="59">
        <f t="shared" si="157"/>
        <v>0</v>
      </c>
      <c r="V230" s="59">
        <f t="shared" si="158"/>
        <v>0</v>
      </c>
      <c r="W230" s="59">
        <f t="shared" si="159"/>
        <v>1</v>
      </c>
      <c r="X230" s="59">
        <f t="shared" si="160"/>
        <v>0</v>
      </c>
      <c r="Y230" s="59">
        <f t="shared" si="161"/>
        <v>1</v>
      </c>
      <c r="Z230" s="59">
        <f t="shared" si="162"/>
        <v>0</v>
      </c>
      <c r="AA230" s="59">
        <f t="shared" si="163"/>
        <v>0</v>
      </c>
      <c r="AB230" s="59">
        <f t="shared" si="164"/>
        <v>0</v>
      </c>
      <c r="AC230" s="59">
        <f t="shared" si="165"/>
        <v>0</v>
      </c>
      <c r="AD230" s="166">
        <f t="shared" si="207"/>
        <v>0</v>
      </c>
      <c r="AE230" s="169">
        <f t="shared" si="166"/>
        <v>0</v>
      </c>
      <c r="AF230" s="169">
        <f t="shared" si="167"/>
        <v>0</v>
      </c>
      <c r="AG230" s="169">
        <f t="shared" si="168"/>
        <v>0</v>
      </c>
      <c r="AH230" s="169">
        <f t="shared" si="169"/>
        <v>1</v>
      </c>
      <c r="AI230" s="169">
        <f t="shared" si="170"/>
        <v>0</v>
      </c>
      <c r="AJ230" s="169">
        <f t="shared" si="171"/>
        <v>0</v>
      </c>
      <c r="AK230" s="169">
        <f t="shared" si="172"/>
        <v>0</v>
      </c>
      <c r="AL230" s="169">
        <f t="shared" si="173"/>
        <v>1</v>
      </c>
      <c r="AM230" s="169">
        <f t="shared" si="174"/>
        <v>0</v>
      </c>
      <c r="AN230" s="169">
        <f t="shared" si="175"/>
        <v>0</v>
      </c>
      <c r="AO230" s="169">
        <f t="shared" si="176"/>
        <v>1</v>
      </c>
      <c r="AP230" s="169">
        <f t="shared" si="177"/>
        <v>0</v>
      </c>
      <c r="AQ230" s="169">
        <f t="shared" si="178"/>
        <v>0</v>
      </c>
      <c r="AR230" s="169">
        <f t="shared" si="179"/>
        <v>0</v>
      </c>
      <c r="AS230" s="169">
        <f t="shared" si="180"/>
        <v>0</v>
      </c>
      <c r="AT230" s="169">
        <f t="shared" si="181"/>
        <v>0</v>
      </c>
      <c r="AU230" s="169">
        <f t="shared" si="182"/>
        <v>0</v>
      </c>
      <c r="AV230" s="169">
        <f t="shared" si="183"/>
        <v>1</v>
      </c>
      <c r="AW230" s="169">
        <f t="shared" si="184"/>
        <v>1</v>
      </c>
      <c r="AX230" s="169">
        <f t="shared" si="185"/>
        <v>0</v>
      </c>
      <c r="AY230" s="169">
        <f t="shared" si="199"/>
        <v>1</v>
      </c>
      <c r="AZ230" s="169">
        <f t="shared" si="186"/>
        <v>0</v>
      </c>
      <c r="BA230" s="169">
        <f t="shared" si="187"/>
        <v>0</v>
      </c>
      <c r="BB230" s="169">
        <f t="shared" si="188"/>
        <v>1</v>
      </c>
      <c r="BC230" s="169">
        <f t="shared" si="189"/>
        <v>1</v>
      </c>
      <c r="BD230" s="169">
        <f t="shared" si="190"/>
        <v>0</v>
      </c>
      <c r="BE230" s="169">
        <f t="shared" si="191"/>
        <v>0</v>
      </c>
      <c r="BF230" s="169">
        <f t="shared" si="192"/>
        <v>1</v>
      </c>
      <c r="BG230" s="169">
        <f t="shared" si="193"/>
        <v>0</v>
      </c>
      <c r="BH230" s="169">
        <f t="shared" si="194"/>
        <v>0</v>
      </c>
      <c r="BI230" s="169">
        <f t="shared" si="195"/>
        <v>0</v>
      </c>
      <c r="BJ230" s="169">
        <f t="shared" si="196"/>
        <v>0</v>
      </c>
      <c r="BK230" s="167">
        <f t="shared" si="197"/>
        <v>0</v>
      </c>
      <c r="BL230" s="169">
        <f t="shared" si="200"/>
        <v>0</v>
      </c>
      <c r="BM230" s="169">
        <f t="shared" si="201"/>
        <v>1</v>
      </c>
      <c r="BN230" s="169">
        <f t="shared" si="202"/>
        <v>1</v>
      </c>
      <c r="BO230" s="169">
        <f t="shared" si="203"/>
        <v>0</v>
      </c>
      <c r="BP230" s="36">
        <f t="shared" si="204"/>
        <v>0</v>
      </c>
      <c r="BQ230">
        <f t="shared" si="205"/>
        <v>0</v>
      </c>
      <c r="BR230" s="36">
        <f t="shared" si="206"/>
        <v>1</v>
      </c>
      <c r="BS230" t="e">
        <f t="shared" si="198"/>
        <v>#N/A</v>
      </c>
    </row>
    <row r="231" spans="1:71">
      <c r="A231" s="59">
        <v>236</v>
      </c>
      <c r="B231" s="59">
        <v>151273</v>
      </c>
      <c r="C231" s="160">
        <v>85523812.193989605</v>
      </c>
      <c r="D231" s="59">
        <v>55404764.5</v>
      </c>
      <c r="E231" s="59">
        <v>55404764.5</v>
      </c>
      <c r="F231" s="59">
        <v>30119047.693989601</v>
      </c>
      <c r="G231" s="59">
        <v>314.28573608398398</v>
      </c>
      <c r="H231" s="59">
        <v>-3745700648.69664</v>
      </c>
      <c r="I231" s="59">
        <v>416</v>
      </c>
      <c r="J231" s="59">
        <v>0</v>
      </c>
      <c r="K231" s="59">
        <v>0</v>
      </c>
      <c r="L231" s="59">
        <v>101</v>
      </c>
      <c r="M231" s="59">
        <v>0</v>
      </c>
      <c r="N231" s="59">
        <v>0</v>
      </c>
      <c r="O231" s="59">
        <v>0</v>
      </c>
      <c r="P231" s="59">
        <v>0</v>
      </c>
      <c r="Q231" s="59">
        <v>0</v>
      </c>
      <c r="R231" s="59">
        <v>2</v>
      </c>
      <c r="S231" s="59">
        <v>1</v>
      </c>
      <c r="T231" s="59">
        <f t="shared" si="156"/>
        <v>1</v>
      </c>
      <c r="U231" s="59">
        <f t="shared" si="157"/>
        <v>0</v>
      </c>
      <c r="V231" s="59">
        <f t="shared" si="158"/>
        <v>0</v>
      </c>
      <c r="W231" s="59">
        <f t="shared" si="159"/>
        <v>0</v>
      </c>
      <c r="X231" s="59">
        <f t="shared" si="160"/>
        <v>0</v>
      </c>
      <c r="Y231" s="59">
        <f t="shared" si="161"/>
        <v>0</v>
      </c>
      <c r="Z231" s="59">
        <f t="shared" si="162"/>
        <v>0</v>
      </c>
      <c r="AA231" s="59">
        <f t="shared" si="163"/>
        <v>0</v>
      </c>
      <c r="AB231" s="59">
        <f t="shared" si="164"/>
        <v>0</v>
      </c>
      <c r="AC231" s="59">
        <f t="shared" si="165"/>
        <v>0</v>
      </c>
      <c r="AD231" s="166">
        <f t="shared" si="207"/>
        <v>1</v>
      </c>
      <c r="AE231" s="169">
        <f t="shared" si="166"/>
        <v>1</v>
      </c>
      <c r="AF231" s="169">
        <f t="shared" si="167"/>
        <v>0</v>
      </c>
      <c r="AG231" s="169">
        <f t="shared" si="168"/>
        <v>0</v>
      </c>
      <c r="AH231" s="169">
        <f t="shared" si="169"/>
        <v>1</v>
      </c>
      <c r="AI231" s="169">
        <f t="shared" si="170"/>
        <v>1</v>
      </c>
      <c r="AJ231" s="169">
        <f t="shared" si="171"/>
        <v>0</v>
      </c>
      <c r="AK231" s="169">
        <f t="shared" si="172"/>
        <v>0</v>
      </c>
      <c r="AL231" s="169">
        <f t="shared" si="173"/>
        <v>0</v>
      </c>
      <c r="AM231" s="169">
        <f t="shared" si="174"/>
        <v>0</v>
      </c>
      <c r="AN231" s="169">
        <f t="shared" si="175"/>
        <v>0</v>
      </c>
      <c r="AO231" s="169">
        <f t="shared" si="176"/>
        <v>1</v>
      </c>
      <c r="AP231" s="169">
        <f t="shared" si="177"/>
        <v>0</v>
      </c>
      <c r="AQ231" s="169">
        <f t="shared" si="178"/>
        <v>0</v>
      </c>
      <c r="AR231" s="169">
        <f t="shared" si="179"/>
        <v>0</v>
      </c>
      <c r="AS231" s="169">
        <f t="shared" si="180"/>
        <v>0</v>
      </c>
      <c r="AT231" s="169">
        <f t="shared" si="181"/>
        <v>0</v>
      </c>
      <c r="AU231" s="169">
        <f t="shared" si="182"/>
        <v>0</v>
      </c>
      <c r="AV231" s="169">
        <f t="shared" si="183"/>
        <v>1</v>
      </c>
      <c r="AW231" s="169">
        <f t="shared" si="184"/>
        <v>1</v>
      </c>
      <c r="AX231" s="169">
        <f t="shared" si="185"/>
        <v>0</v>
      </c>
      <c r="AY231" s="169">
        <f t="shared" si="199"/>
        <v>1</v>
      </c>
      <c r="AZ231" s="169">
        <f t="shared" si="186"/>
        <v>1</v>
      </c>
      <c r="BA231" s="169">
        <f t="shared" si="187"/>
        <v>0</v>
      </c>
      <c r="BB231" s="169">
        <f t="shared" si="188"/>
        <v>1</v>
      </c>
      <c r="BC231" s="169">
        <f t="shared" si="189"/>
        <v>0</v>
      </c>
      <c r="BD231" s="169">
        <f t="shared" si="190"/>
        <v>1</v>
      </c>
      <c r="BE231" s="169">
        <f t="shared" si="191"/>
        <v>0</v>
      </c>
      <c r="BF231" s="169">
        <f t="shared" si="192"/>
        <v>0</v>
      </c>
      <c r="BG231" s="169">
        <f t="shared" si="193"/>
        <v>0</v>
      </c>
      <c r="BH231" s="169">
        <f t="shared" si="194"/>
        <v>0</v>
      </c>
      <c r="BI231" s="169">
        <f t="shared" si="195"/>
        <v>0</v>
      </c>
      <c r="BJ231" s="169">
        <f t="shared" si="196"/>
        <v>1</v>
      </c>
      <c r="BK231" s="167">
        <f t="shared" si="197"/>
        <v>0</v>
      </c>
      <c r="BL231" s="169">
        <f t="shared" si="200"/>
        <v>0</v>
      </c>
      <c r="BM231" s="169">
        <f t="shared" si="201"/>
        <v>1</v>
      </c>
      <c r="BN231" s="169">
        <f t="shared" si="202"/>
        <v>0</v>
      </c>
      <c r="BO231" s="169">
        <f t="shared" si="203"/>
        <v>1</v>
      </c>
      <c r="BP231" s="36">
        <f t="shared" si="204"/>
        <v>1</v>
      </c>
      <c r="BQ231">
        <f t="shared" si="205"/>
        <v>0</v>
      </c>
      <c r="BR231" s="36">
        <f t="shared" si="206"/>
        <v>2</v>
      </c>
      <c r="BS231" t="e">
        <f t="shared" si="198"/>
        <v>#N/A</v>
      </c>
    </row>
    <row r="232" spans="1:71">
      <c r="A232" s="59">
        <v>3</v>
      </c>
      <c r="B232" s="59">
        <v>11131</v>
      </c>
      <c r="C232" s="160">
        <v>59183675.017221898</v>
      </c>
      <c r="D232" s="59">
        <v>5994898</v>
      </c>
      <c r="E232" s="59">
        <v>12372449</v>
      </c>
      <c r="F232" s="59">
        <v>46811226.017221898</v>
      </c>
      <c r="G232" s="59">
        <v>316.32653808593801</v>
      </c>
      <c r="H232" s="59">
        <v>33954082.767710097</v>
      </c>
      <c r="I232" s="59">
        <v>101</v>
      </c>
      <c r="J232" s="59">
        <v>0</v>
      </c>
      <c r="K232" s="59">
        <v>0</v>
      </c>
      <c r="L232" s="59">
        <v>101</v>
      </c>
      <c r="M232" s="59">
        <v>0</v>
      </c>
      <c r="N232" s="59">
        <v>0</v>
      </c>
      <c r="O232" s="59">
        <v>0</v>
      </c>
      <c r="P232" s="59">
        <v>0</v>
      </c>
      <c r="Q232" s="59">
        <v>0</v>
      </c>
      <c r="R232" s="59">
        <v>1</v>
      </c>
      <c r="S232" s="59">
        <v>0</v>
      </c>
      <c r="T232" s="59">
        <f t="shared" si="156"/>
        <v>0</v>
      </c>
      <c r="U232" s="59">
        <f t="shared" si="157"/>
        <v>0</v>
      </c>
      <c r="V232" s="59">
        <f t="shared" si="158"/>
        <v>0</v>
      </c>
      <c r="W232" s="59">
        <f t="shared" si="159"/>
        <v>0</v>
      </c>
      <c r="X232" s="59">
        <f t="shared" si="160"/>
        <v>0</v>
      </c>
      <c r="Y232" s="59">
        <f t="shared" si="161"/>
        <v>0</v>
      </c>
      <c r="Z232" s="59">
        <f t="shared" si="162"/>
        <v>0</v>
      </c>
      <c r="AA232" s="59">
        <f t="shared" si="163"/>
        <v>0</v>
      </c>
      <c r="AB232" s="59">
        <f t="shared" si="164"/>
        <v>0</v>
      </c>
      <c r="AC232" s="59">
        <f t="shared" si="165"/>
        <v>0</v>
      </c>
      <c r="AD232" s="166">
        <f t="shared" si="207"/>
        <v>2</v>
      </c>
      <c r="AE232" s="169">
        <f t="shared" si="166"/>
        <v>0</v>
      </c>
      <c r="AF232" s="169">
        <f t="shared" si="167"/>
        <v>1</v>
      </c>
      <c r="AG232" s="169">
        <f t="shared" si="168"/>
        <v>0</v>
      </c>
      <c r="AH232" s="169">
        <f t="shared" si="169"/>
        <v>1</v>
      </c>
      <c r="AI232" s="169">
        <f t="shared" si="170"/>
        <v>0</v>
      </c>
      <c r="AJ232" s="169">
        <f t="shared" si="171"/>
        <v>0</v>
      </c>
      <c r="AK232" s="169">
        <f t="shared" si="172"/>
        <v>0</v>
      </c>
      <c r="AL232" s="169">
        <f t="shared" si="173"/>
        <v>1</v>
      </c>
      <c r="AM232" s="169">
        <f t="shared" si="174"/>
        <v>0</v>
      </c>
      <c r="AN232" s="169">
        <f t="shared" si="175"/>
        <v>0</v>
      </c>
      <c r="AO232" s="169">
        <f t="shared" si="176"/>
        <v>1</v>
      </c>
      <c r="AP232" s="169">
        <f t="shared" si="177"/>
        <v>0</v>
      </c>
      <c r="AQ232" s="169">
        <f t="shared" si="178"/>
        <v>0</v>
      </c>
      <c r="AR232" s="169">
        <f t="shared" si="179"/>
        <v>0</v>
      </c>
      <c r="AS232" s="169">
        <f t="shared" si="180"/>
        <v>0</v>
      </c>
      <c r="AT232" s="169">
        <f t="shared" si="181"/>
        <v>0</v>
      </c>
      <c r="AU232" s="169">
        <f t="shared" si="182"/>
        <v>0</v>
      </c>
      <c r="AV232" s="169">
        <f t="shared" si="183"/>
        <v>1</v>
      </c>
      <c r="AW232" s="169">
        <f t="shared" si="184"/>
        <v>0</v>
      </c>
      <c r="AX232" s="169">
        <f t="shared" si="185"/>
        <v>0</v>
      </c>
      <c r="AY232" s="169">
        <f t="shared" si="199"/>
        <v>0</v>
      </c>
      <c r="AZ232" s="169">
        <f t="shared" si="186"/>
        <v>0</v>
      </c>
      <c r="BA232" s="169">
        <f t="shared" si="187"/>
        <v>0</v>
      </c>
      <c r="BB232" s="169">
        <f t="shared" si="188"/>
        <v>1</v>
      </c>
      <c r="BC232" s="169">
        <f t="shared" si="189"/>
        <v>0</v>
      </c>
      <c r="BD232" s="169">
        <f t="shared" si="190"/>
        <v>1</v>
      </c>
      <c r="BE232" s="169">
        <f t="shared" si="191"/>
        <v>0</v>
      </c>
      <c r="BF232" s="169">
        <f t="shared" si="192"/>
        <v>0</v>
      </c>
      <c r="BG232" s="169">
        <f t="shared" si="193"/>
        <v>0</v>
      </c>
      <c r="BH232" s="169">
        <f t="shared" si="194"/>
        <v>0</v>
      </c>
      <c r="BI232" s="169">
        <f t="shared" si="195"/>
        <v>0</v>
      </c>
      <c r="BJ232" s="169">
        <f t="shared" si="196"/>
        <v>0</v>
      </c>
      <c r="BK232" s="167">
        <f t="shared" si="197"/>
        <v>0</v>
      </c>
      <c r="BL232" s="169">
        <f t="shared" si="200"/>
        <v>1</v>
      </c>
      <c r="BM232" s="169">
        <f t="shared" si="201"/>
        <v>0</v>
      </c>
      <c r="BN232" s="169">
        <f t="shared" si="202"/>
        <v>1</v>
      </c>
      <c r="BO232" s="169">
        <f t="shared" si="203"/>
        <v>0</v>
      </c>
      <c r="BP232" s="36">
        <f t="shared" si="204"/>
        <v>1</v>
      </c>
      <c r="BQ232">
        <f t="shared" si="205"/>
        <v>0</v>
      </c>
      <c r="BR232" s="36">
        <f t="shared" si="206"/>
        <v>0</v>
      </c>
      <c r="BS232" t="e">
        <f t="shared" si="198"/>
        <v>#N/A</v>
      </c>
    </row>
    <row r="233" spans="1:71">
      <c r="A233" s="59">
        <v>373</v>
      </c>
      <c r="B233" s="59">
        <v>221191</v>
      </c>
      <c r="C233" s="160">
        <v>40399999.397993103</v>
      </c>
      <c r="D233" s="59">
        <v>22830000</v>
      </c>
      <c r="E233" s="59">
        <v>22830000</v>
      </c>
      <c r="F233" s="59">
        <v>17569999.397993099</v>
      </c>
      <c r="G233" s="59">
        <v>320</v>
      </c>
      <c r="H233" s="59">
        <v>-5612863650.0871201</v>
      </c>
      <c r="I233" s="59">
        <v>0</v>
      </c>
      <c r="J233" s="59">
        <v>0</v>
      </c>
      <c r="K233" s="59">
        <v>0</v>
      </c>
      <c r="L233" s="59">
        <v>102</v>
      </c>
      <c r="M233" s="59">
        <v>0</v>
      </c>
      <c r="N233" s="59">
        <v>0</v>
      </c>
      <c r="O233" s="59">
        <v>0</v>
      </c>
      <c r="P233" s="59">
        <v>0</v>
      </c>
      <c r="Q233" s="59">
        <v>0</v>
      </c>
      <c r="R233" s="59">
        <v>1</v>
      </c>
      <c r="S233" s="59">
        <v>0</v>
      </c>
      <c r="T233" s="59">
        <f t="shared" si="156"/>
        <v>0</v>
      </c>
      <c r="U233" s="59">
        <f t="shared" si="157"/>
        <v>0</v>
      </c>
      <c r="V233" s="59">
        <f t="shared" si="158"/>
        <v>1</v>
      </c>
      <c r="W233" s="59">
        <f t="shared" si="159"/>
        <v>0</v>
      </c>
      <c r="X233" s="59">
        <f t="shared" si="160"/>
        <v>0</v>
      </c>
      <c r="Y233" s="59">
        <f t="shared" si="161"/>
        <v>0</v>
      </c>
      <c r="Z233" s="59">
        <f t="shared" si="162"/>
        <v>0</v>
      </c>
      <c r="AA233" s="59">
        <f t="shared" si="163"/>
        <v>0</v>
      </c>
      <c r="AB233" s="59">
        <f t="shared" si="164"/>
        <v>0</v>
      </c>
      <c r="AC233" s="59">
        <f t="shared" si="165"/>
        <v>0</v>
      </c>
      <c r="AD233" s="166">
        <f t="shared" si="207"/>
        <v>0</v>
      </c>
      <c r="AE233" s="169">
        <f t="shared" si="166"/>
        <v>0</v>
      </c>
      <c r="AF233" s="169">
        <f t="shared" si="167"/>
        <v>0</v>
      </c>
      <c r="AG233" s="169">
        <f t="shared" si="168"/>
        <v>0</v>
      </c>
      <c r="AH233" s="169">
        <f t="shared" si="169"/>
        <v>1</v>
      </c>
      <c r="AI233" s="169">
        <f t="shared" si="170"/>
        <v>0</v>
      </c>
      <c r="AJ233" s="169">
        <f t="shared" si="171"/>
        <v>0</v>
      </c>
      <c r="AK233" s="169">
        <f t="shared" si="172"/>
        <v>0</v>
      </c>
      <c r="AL233" s="169">
        <f t="shared" si="173"/>
        <v>1</v>
      </c>
      <c r="AM233" s="169">
        <f t="shared" si="174"/>
        <v>1</v>
      </c>
      <c r="AN233" s="169">
        <f t="shared" si="175"/>
        <v>0</v>
      </c>
      <c r="AO233" s="169">
        <f t="shared" si="176"/>
        <v>1</v>
      </c>
      <c r="AP233" s="169">
        <f t="shared" si="177"/>
        <v>0</v>
      </c>
      <c r="AQ233" s="169">
        <f t="shared" si="178"/>
        <v>1</v>
      </c>
      <c r="AR233" s="169">
        <f t="shared" si="179"/>
        <v>0</v>
      </c>
      <c r="AS233" s="169">
        <f t="shared" si="180"/>
        <v>0</v>
      </c>
      <c r="AT233" s="169">
        <f t="shared" si="181"/>
        <v>0</v>
      </c>
      <c r="AU233" s="169">
        <f t="shared" si="182"/>
        <v>0</v>
      </c>
      <c r="AV233" s="169">
        <f t="shared" si="183"/>
        <v>1</v>
      </c>
      <c r="AW233" s="169">
        <f t="shared" si="184"/>
        <v>0</v>
      </c>
      <c r="AX233" s="169">
        <f t="shared" si="185"/>
        <v>0</v>
      </c>
      <c r="AY233" s="169">
        <f t="shared" si="199"/>
        <v>0</v>
      </c>
      <c r="AZ233" s="169">
        <f t="shared" si="186"/>
        <v>0</v>
      </c>
      <c r="BA233" s="169">
        <f t="shared" si="187"/>
        <v>0</v>
      </c>
      <c r="BB233" s="169">
        <f t="shared" si="188"/>
        <v>1</v>
      </c>
      <c r="BC233" s="169">
        <f t="shared" si="189"/>
        <v>0</v>
      </c>
      <c r="BD233" s="169">
        <f t="shared" si="190"/>
        <v>1</v>
      </c>
      <c r="BE233" s="169">
        <f t="shared" si="191"/>
        <v>0</v>
      </c>
      <c r="BF233" s="169">
        <f t="shared" si="192"/>
        <v>0</v>
      </c>
      <c r="BG233" s="169">
        <f t="shared" si="193"/>
        <v>0</v>
      </c>
      <c r="BH233" s="169">
        <f t="shared" si="194"/>
        <v>0</v>
      </c>
      <c r="BI233" s="169">
        <f t="shared" si="195"/>
        <v>0</v>
      </c>
      <c r="BJ233" s="169">
        <f t="shared" si="196"/>
        <v>0</v>
      </c>
      <c r="BK233" s="167">
        <f t="shared" si="197"/>
        <v>0</v>
      </c>
      <c r="BL233" s="169">
        <f t="shared" si="200"/>
        <v>1</v>
      </c>
      <c r="BM233" s="169">
        <f t="shared" si="201"/>
        <v>0</v>
      </c>
      <c r="BN233" s="169">
        <f t="shared" si="202"/>
        <v>1</v>
      </c>
      <c r="BO233" s="169">
        <f t="shared" si="203"/>
        <v>0</v>
      </c>
      <c r="BP233" s="36">
        <f t="shared" si="204"/>
        <v>0</v>
      </c>
      <c r="BQ233">
        <f t="shared" si="205"/>
        <v>0</v>
      </c>
      <c r="BR233" s="36">
        <f t="shared" si="206"/>
        <v>0</v>
      </c>
      <c r="BS233" t="e">
        <f t="shared" si="198"/>
        <v>#N/A</v>
      </c>
    </row>
    <row r="234" spans="1:71">
      <c r="A234" s="59">
        <v>90</v>
      </c>
      <c r="B234" s="59">
        <v>22221</v>
      </c>
      <c r="C234" s="160">
        <v>63799999.049305901</v>
      </c>
      <c r="D234" s="59">
        <v>15300000</v>
      </c>
      <c r="E234" s="59">
        <v>15300000</v>
      </c>
      <c r="F234" s="59">
        <v>48499999.049305901</v>
      </c>
      <c r="G234" s="59">
        <v>320</v>
      </c>
      <c r="H234" s="59">
        <v>-1495795571.0023601</v>
      </c>
      <c r="I234" s="59">
        <v>0</v>
      </c>
      <c r="J234" s="59">
        <v>0</v>
      </c>
      <c r="K234" s="59">
        <v>0</v>
      </c>
      <c r="L234" s="59">
        <v>101</v>
      </c>
      <c r="M234" s="59">
        <v>0</v>
      </c>
      <c r="N234" s="59">
        <v>0</v>
      </c>
      <c r="O234" s="59">
        <v>101</v>
      </c>
      <c r="P234" s="59">
        <v>0</v>
      </c>
      <c r="Q234" s="59">
        <v>0</v>
      </c>
      <c r="R234" s="59">
        <v>2</v>
      </c>
      <c r="S234" s="59">
        <v>0</v>
      </c>
      <c r="T234" s="59">
        <f t="shared" si="156"/>
        <v>0</v>
      </c>
      <c r="U234" s="59">
        <f t="shared" si="157"/>
        <v>0</v>
      </c>
      <c r="V234" s="59">
        <f t="shared" si="158"/>
        <v>0</v>
      </c>
      <c r="W234" s="59">
        <f t="shared" si="159"/>
        <v>0</v>
      </c>
      <c r="X234" s="59">
        <f t="shared" si="160"/>
        <v>0</v>
      </c>
      <c r="Y234" s="59">
        <f t="shared" si="161"/>
        <v>0</v>
      </c>
      <c r="Z234" s="59">
        <f t="shared" si="162"/>
        <v>0</v>
      </c>
      <c r="AA234" s="59">
        <f t="shared" si="163"/>
        <v>0</v>
      </c>
      <c r="AB234" s="59">
        <f t="shared" si="164"/>
        <v>0</v>
      </c>
      <c r="AC234" s="59">
        <f t="shared" si="165"/>
        <v>0</v>
      </c>
      <c r="AD234" s="166">
        <f t="shared" si="207"/>
        <v>2</v>
      </c>
      <c r="AE234" s="169">
        <f t="shared" si="166"/>
        <v>0</v>
      </c>
      <c r="AF234" s="169">
        <f t="shared" si="167"/>
        <v>1</v>
      </c>
      <c r="AG234" s="169">
        <f t="shared" si="168"/>
        <v>0</v>
      </c>
      <c r="AH234" s="169">
        <f t="shared" si="169"/>
        <v>1</v>
      </c>
      <c r="AI234" s="169">
        <f t="shared" si="170"/>
        <v>0</v>
      </c>
      <c r="AJ234" s="169">
        <f t="shared" si="171"/>
        <v>0</v>
      </c>
      <c r="AK234" s="169">
        <f t="shared" si="172"/>
        <v>0</v>
      </c>
      <c r="AL234" s="169">
        <f t="shared" si="173"/>
        <v>1</v>
      </c>
      <c r="AM234" s="169">
        <f t="shared" si="174"/>
        <v>0</v>
      </c>
      <c r="AN234" s="169">
        <f t="shared" si="175"/>
        <v>0</v>
      </c>
      <c r="AO234" s="169">
        <f t="shared" si="176"/>
        <v>1</v>
      </c>
      <c r="AP234" s="169">
        <f t="shared" si="177"/>
        <v>0</v>
      </c>
      <c r="AQ234" s="169">
        <f t="shared" si="178"/>
        <v>0</v>
      </c>
      <c r="AR234" s="169">
        <f t="shared" si="179"/>
        <v>0</v>
      </c>
      <c r="AS234" s="169">
        <f t="shared" si="180"/>
        <v>0</v>
      </c>
      <c r="AT234" s="169">
        <f t="shared" si="181"/>
        <v>0</v>
      </c>
      <c r="AU234" s="169">
        <f t="shared" si="182"/>
        <v>0</v>
      </c>
      <c r="AV234" s="169">
        <f t="shared" si="183"/>
        <v>1</v>
      </c>
      <c r="AW234" s="169">
        <f t="shared" si="184"/>
        <v>0</v>
      </c>
      <c r="AX234" s="169">
        <f t="shared" si="185"/>
        <v>0</v>
      </c>
      <c r="AY234" s="169">
        <f t="shared" si="199"/>
        <v>0</v>
      </c>
      <c r="AZ234" s="169">
        <f t="shared" si="186"/>
        <v>0</v>
      </c>
      <c r="BA234" s="169">
        <f t="shared" si="187"/>
        <v>0</v>
      </c>
      <c r="BB234" s="169">
        <f t="shared" si="188"/>
        <v>1</v>
      </c>
      <c r="BC234" s="169">
        <f t="shared" si="189"/>
        <v>0</v>
      </c>
      <c r="BD234" s="169">
        <f t="shared" si="190"/>
        <v>1</v>
      </c>
      <c r="BE234" s="169">
        <f t="shared" si="191"/>
        <v>0</v>
      </c>
      <c r="BF234" s="169">
        <f t="shared" si="192"/>
        <v>0</v>
      </c>
      <c r="BG234" s="169">
        <f t="shared" si="193"/>
        <v>0</v>
      </c>
      <c r="BH234" s="169">
        <f t="shared" si="194"/>
        <v>0</v>
      </c>
      <c r="BI234" s="169">
        <f t="shared" si="195"/>
        <v>0</v>
      </c>
      <c r="BJ234" s="169">
        <f t="shared" si="196"/>
        <v>0</v>
      </c>
      <c r="BK234" s="167">
        <f t="shared" si="197"/>
        <v>0</v>
      </c>
      <c r="BL234" s="169">
        <f t="shared" si="200"/>
        <v>0</v>
      </c>
      <c r="BM234" s="169">
        <f t="shared" si="201"/>
        <v>1</v>
      </c>
      <c r="BN234" s="169">
        <f t="shared" si="202"/>
        <v>1</v>
      </c>
      <c r="BO234" s="169">
        <f t="shared" si="203"/>
        <v>0</v>
      </c>
      <c r="BP234" s="36">
        <f t="shared" si="204"/>
        <v>1</v>
      </c>
      <c r="BQ234">
        <f t="shared" si="205"/>
        <v>0</v>
      </c>
      <c r="BR234" s="36">
        <f t="shared" si="206"/>
        <v>0</v>
      </c>
      <c r="BS234" t="e">
        <f t="shared" si="198"/>
        <v>#N/A</v>
      </c>
    </row>
    <row r="235" spans="1:71">
      <c r="A235" s="59">
        <v>40</v>
      </c>
      <c r="B235" s="59">
        <v>15191</v>
      </c>
      <c r="C235" s="160">
        <v>90535711.491176501</v>
      </c>
      <c r="D235" s="59">
        <v>34687498</v>
      </c>
      <c r="E235" s="59">
        <v>34687498</v>
      </c>
      <c r="F235" s="59">
        <v>55848213.491176501</v>
      </c>
      <c r="G235" s="59">
        <v>321.42855072021501</v>
      </c>
      <c r="H235" s="59">
        <v>-384942599.80466503</v>
      </c>
      <c r="I235" s="59">
        <v>416</v>
      </c>
      <c r="J235" s="59">
        <v>0</v>
      </c>
      <c r="K235" s="59">
        <v>0</v>
      </c>
      <c r="L235" s="59">
        <v>101</v>
      </c>
      <c r="M235" s="59">
        <v>0</v>
      </c>
      <c r="N235" s="59">
        <v>0</v>
      </c>
      <c r="O235" s="59">
        <v>0</v>
      </c>
      <c r="P235" s="59">
        <v>0</v>
      </c>
      <c r="Q235" s="59">
        <v>0</v>
      </c>
      <c r="R235" s="59">
        <v>2</v>
      </c>
      <c r="S235" s="59">
        <v>1</v>
      </c>
      <c r="T235" s="59">
        <f t="shared" si="156"/>
        <v>1</v>
      </c>
      <c r="U235" s="59">
        <f t="shared" si="157"/>
        <v>0</v>
      </c>
      <c r="V235" s="59">
        <f t="shared" si="158"/>
        <v>0</v>
      </c>
      <c r="W235" s="59">
        <f t="shared" si="159"/>
        <v>0</v>
      </c>
      <c r="X235" s="59">
        <f t="shared" si="160"/>
        <v>0</v>
      </c>
      <c r="Y235" s="59">
        <f t="shared" si="161"/>
        <v>0</v>
      </c>
      <c r="Z235" s="59">
        <f t="shared" si="162"/>
        <v>0</v>
      </c>
      <c r="AA235" s="59">
        <f t="shared" si="163"/>
        <v>0</v>
      </c>
      <c r="AB235" s="59">
        <f t="shared" si="164"/>
        <v>0</v>
      </c>
      <c r="AC235" s="59">
        <f t="shared" si="165"/>
        <v>0</v>
      </c>
      <c r="AD235" s="166">
        <f t="shared" si="207"/>
        <v>1</v>
      </c>
      <c r="AE235" s="169">
        <f t="shared" si="166"/>
        <v>1</v>
      </c>
      <c r="AF235" s="169">
        <f t="shared" si="167"/>
        <v>0</v>
      </c>
      <c r="AG235" s="169">
        <f t="shared" si="168"/>
        <v>0</v>
      </c>
      <c r="AH235" s="169">
        <f t="shared" si="169"/>
        <v>1</v>
      </c>
      <c r="AI235" s="169">
        <f t="shared" si="170"/>
        <v>1</v>
      </c>
      <c r="AJ235" s="169">
        <f t="shared" si="171"/>
        <v>0</v>
      </c>
      <c r="AK235" s="169">
        <f t="shared" si="172"/>
        <v>0</v>
      </c>
      <c r="AL235" s="169">
        <f t="shared" si="173"/>
        <v>0</v>
      </c>
      <c r="AM235" s="169">
        <f t="shared" si="174"/>
        <v>0</v>
      </c>
      <c r="AN235" s="169">
        <f t="shared" si="175"/>
        <v>0</v>
      </c>
      <c r="AO235" s="169">
        <f t="shared" si="176"/>
        <v>1</v>
      </c>
      <c r="AP235" s="169">
        <f t="shared" si="177"/>
        <v>0</v>
      </c>
      <c r="AQ235" s="169">
        <f t="shared" si="178"/>
        <v>0</v>
      </c>
      <c r="AR235" s="169">
        <f t="shared" si="179"/>
        <v>0</v>
      </c>
      <c r="AS235" s="169">
        <f t="shared" si="180"/>
        <v>0</v>
      </c>
      <c r="AT235" s="169">
        <f t="shared" si="181"/>
        <v>0</v>
      </c>
      <c r="AU235" s="169">
        <f t="shared" si="182"/>
        <v>0</v>
      </c>
      <c r="AV235" s="169">
        <f t="shared" si="183"/>
        <v>1</v>
      </c>
      <c r="AW235" s="169">
        <f t="shared" si="184"/>
        <v>1</v>
      </c>
      <c r="AX235" s="169">
        <f t="shared" si="185"/>
        <v>0</v>
      </c>
      <c r="AY235" s="169">
        <f t="shared" si="199"/>
        <v>1</v>
      </c>
      <c r="AZ235" s="169">
        <f t="shared" si="186"/>
        <v>1</v>
      </c>
      <c r="BA235" s="169">
        <f t="shared" si="187"/>
        <v>0</v>
      </c>
      <c r="BB235" s="169">
        <f t="shared" si="188"/>
        <v>1</v>
      </c>
      <c r="BC235" s="169">
        <f t="shared" si="189"/>
        <v>0</v>
      </c>
      <c r="BD235" s="169">
        <f t="shared" si="190"/>
        <v>1</v>
      </c>
      <c r="BE235" s="169">
        <f t="shared" si="191"/>
        <v>0</v>
      </c>
      <c r="BF235" s="169">
        <f t="shared" si="192"/>
        <v>0</v>
      </c>
      <c r="BG235" s="169">
        <f t="shared" si="193"/>
        <v>0</v>
      </c>
      <c r="BH235" s="169">
        <f t="shared" si="194"/>
        <v>0</v>
      </c>
      <c r="BI235" s="169">
        <f t="shared" si="195"/>
        <v>0</v>
      </c>
      <c r="BJ235" s="169">
        <f t="shared" si="196"/>
        <v>1</v>
      </c>
      <c r="BK235" s="167">
        <f t="shared" si="197"/>
        <v>0</v>
      </c>
      <c r="BL235" s="169">
        <f t="shared" si="200"/>
        <v>0</v>
      </c>
      <c r="BM235" s="169">
        <f t="shared" si="201"/>
        <v>1</v>
      </c>
      <c r="BN235" s="169">
        <f t="shared" si="202"/>
        <v>0</v>
      </c>
      <c r="BO235" s="169">
        <f t="shared" si="203"/>
        <v>1</v>
      </c>
      <c r="BP235" s="36">
        <f t="shared" si="204"/>
        <v>1</v>
      </c>
      <c r="BQ235">
        <f t="shared" si="205"/>
        <v>0</v>
      </c>
      <c r="BR235" s="36">
        <f t="shared" si="206"/>
        <v>2</v>
      </c>
      <c r="BS235" t="e">
        <f t="shared" si="198"/>
        <v>#N/A</v>
      </c>
    </row>
    <row r="236" spans="1:71">
      <c r="A236" s="59">
        <v>54</v>
      </c>
      <c r="B236" s="59">
        <v>16171</v>
      </c>
      <c r="C236" s="160">
        <v>19375000.392374899</v>
      </c>
      <c r="D236" s="59">
        <v>3354166.75</v>
      </c>
      <c r="E236" s="59">
        <v>3354166.75</v>
      </c>
      <c r="F236" s="59">
        <v>16020833.642374899</v>
      </c>
      <c r="G236" s="59">
        <v>325</v>
      </c>
      <c r="H236" s="59">
        <v>-530284266.38137197</v>
      </c>
      <c r="I236" s="59">
        <v>0</v>
      </c>
      <c r="J236" s="59">
        <v>0</v>
      </c>
      <c r="K236" s="59">
        <v>0</v>
      </c>
      <c r="L236" s="59">
        <v>405</v>
      </c>
      <c r="M236" s="59">
        <v>801</v>
      </c>
      <c r="N236" s="59">
        <v>0</v>
      </c>
      <c r="O236" s="59">
        <v>0</v>
      </c>
      <c r="P236" s="59">
        <v>0</v>
      </c>
      <c r="Q236" s="59">
        <v>0</v>
      </c>
      <c r="R236" s="59">
        <v>2</v>
      </c>
      <c r="S236" s="59">
        <v>0</v>
      </c>
      <c r="T236" s="59">
        <f t="shared" si="156"/>
        <v>1</v>
      </c>
      <c r="U236" s="59">
        <f t="shared" si="157"/>
        <v>0</v>
      </c>
      <c r="V236" s="59">
        <f t="shared" si="158"/>
        <v>0</v>
      </c>
      <c r="W236" s="59">
        <f t="shared" si="159"/>
        <v>0</v>
      </c>
      <c r="X236" s="59">
        <f t="shared" si="160"/>
        <v>1</v>
      </c>
      <c r="Y236" s="59">
        <f t="shared" si="161"/>
        <v>0</v>
      </c>
      <c r="Z236" s="59">
        <f t="shared" si="162"/>
        <v>0</v>
      </c>
      <c r="AA236" s="59">
        <f t="shared" si="163"/>
        <v>0</v>
      </c>
      <c r="AB236" s="59">
        <f t="shared" si="164"/>
        <v>0</v>
      </c>
      <c r="AC236" s="59">
        <f t="shared" si="165"/>
        <v>0</v>
      </c>
      <c r="AD236" s="166">
        <f t="shared" si="207"/>
        <v>0</v>
      </c>
      <c r="AE236" s="169">
        <f t="shared" si="166"/>
        <v>0</v>
      </c>
      <c r="AF236" s="169">
        <f t="shared" si="167"/>
        <v>0</v>
      </c>
      <c r="AG236" s="169">
        <f t="shared" si="168"/>
        <v>0</v>
      </c>
      <c r="AH236" s="169">
        <f t="shared" si="169"/>
        <v>1</v>
      </c>
      <c r="AI236" s="169">
        <f t="shared" si="170"/>
        <v>0</v>
      </c>
      <c r="AJ236" s="169">
        <f t="shared" si="171"/>
        <v>0</v>
      </c>
      <c r="AK236" s="169">
        <f t="shared" si="172"/>
        <v>0</v>
      </c>
      <c r="AL236" s="169">
        <f t="shared" si="173"/>
        <v>1</v>
      </c>
      <c r="AM236" s="169">
        <f t="shared" si="174"/>
        <v>0</v>
      </c>
      <c r="AN236" s="169">
        <f t="shared" si="175"/>
        <v>0</v>
      </c>
      <c r="AO236" s="169">
        <f t="shared" si="176"/>
        <v>1</v>
      </c>
      <c r="AP236" s="169">
        <f t="shared" si="177"/>
        <v>0</v>
      </c>
      <c r="AQ236" s="169">
        <f t="shared" si="178"/>
        <v>0</v>
      </c>
      <c r="AR236" s="169">
        <f t="shared" si="179"/>
        <v>0</v>
      </c>
      <c r="AS236" s="169">
        <f t="shared" si="180"/>
        <v>0</v>
      </c>
      <c r="AT236" s="169">
        <f t="shared" si="181"/>
        <v>0</v>
      </c>
      <c r="AU236" s="169">
        <f t="shared" si="182"/>
        <v>0</v>
      </c>
      <c r="AV236" s="169">
        <f t="shared" si="183"/>
        <v>1</v>
      </c>
      <c r="AW236" s="169">
        <f t="shared" si="184"/>
        <v>1</v>
      </c>
      <c r="AX236" s="169">
        <f t="shared" si="185"/>
        <v>0</v>
      </c>
      <c r="AY236" s="169">
        <f t="shared" si="199"/>
        <v>1</v>
      </c>
      <c r="AZ236" s="169">
        <f t="shared" si="186"/>
        <v>0</v>
      </c>
      <c r="BA236" s="169">
        <f t="shared" si="187"/>
        <v>1</v>
      </c>
      <c r="BB236" s="169">
        <f t="shared" si="188"/>
        <v>0</v>
      </c>
      <c r="BC236" s="169">
        <f t="shared" si="189"/>
        <v>0</v>
      </c>
      <c r="BD236" s="169">
        <f t="shared" si="190"/>
        <v>1</v>
      </c>
      <c r="BE236" s="169">
        <f t="shared" si="191"/>
        <v>0</v>
      </c>
      <c r="BF236" s="169">
        <f t="shared" si="192"/>
        <v>0</v>
      </c>
      <c r="BG236" s="169">
        <f t="shared" si="193"/>
        <v>0</v>
      </c>
      <c r="BH236" s="169">
        <f t="shared" si="194"/>
        <v>0</v>
      </c>
      <c r="BI236" s="169">
        <f t="shared" si="195"/>
        <v>1</v>
      </c>
      <c r="BJ236" s="169">
        <f t="shared" si="196"/>
        <v>0</v>
      </c>
      <c r="BK236" s="167">
        <f t="shared" si="197"/>
        <v>0</v>
      </c>
      <c r="BL236" s="169">
        <f t="shared" si="200"/>
        <v>0</v>
      </c>
      <c r="BM236" s="169">
        <f t="shared" si="201"/>
        <v>1</v>
      </c>
      <c r="BN236" s="169">
        <f t="shared" si="202"/>
        <v>1</v>
      </c>
      <c r="BO236" s="169">
        <f t="shared" si="203"/>
        <v>0</v>
      </c>
      <c r="BP236" s="36">
        <f t="shared" si="204"/>
        <v>0</v>
      </c>
      <c r="BQ236">
        <f t="shared" si="205"/>
        <v>0</v>
      </c>
      <c r="BR236" s="36">
        <f t="shared" si="206"/>
        <v>1</v>
      </c>
      <c r="BS236" t="e">
        <f t="shared" si="198"/>
        <v>#N/A</v>
      </c>
    </row>
    <row r="237" spans="1:71">
      <c r="A237" s="59">
        <v>116</v>
      </c>
      <c r="B237" s="59">
        <v>25162</v>
      </c>
      <c r="C237" s="160">
        <v>93750002.095475897</v>
      </c>
      <c r="D237" s="59">
        <v>63781248</v>
      </c>
      <c r="E237" s="59">
        <v>63781248</v>
      </c>
      <c r="F237" s="59">
        <v>29968754.095475901</v>
      </c>
      <c r="G237" s="59">
        <v>325</v>
      </c>
      <c r="H237" s="59">
        <v>-1829255428.98472</v>
      </c>
      <c r="I237" s="59">
        <v>0</v>
      </c>
      <c r="J237" s="59">
        <v>0</v>
      </c>
      <c r="K237" s="59">
        <v>0</v>
      </c>
      <c r="L237" s="59">
        <v>417</v>
      </c>
      <c r="M237" s="59">
        <v>444</v>
      </c>
      <c r="N237" s="59">
        <v>0</v>
      </c>
      <c r="O237" s="59">
        <v>417</v>
      </c>
      <c r="P237" s="59">
        <v>444</v>
      </c>
      <c r="Q237" s="59">
        <v>0</v>
      </c>
      <c r="R237" s="59">
        <v>2</v>
      </c>
      <c r="S237" s="59">
        <v>0</v>
      </c>
      <c r="T237" s="59">
        <f t="shared" si="156"/>
        <v>2</v>
      </c>
      <c r="U237" s="59">
        <f t="shared" si="157"/>
        <v>0</v>
      </c>
      <c r="V237" s="59">
        <f t="shared" si="158"/>
        <v>0</v>
      </c>
      <c r="W237" s="59">
        <f t="shared" si="159"/>
        <v>2</v>
      </c>
      <c r="X237" s="59">
        <f t="shared" si="160"/>
        <v>0</v>
      </c>
      <c r="Y237" s="59">
        <f t="shared" si="161"/>
        <v>0</v>
      </c>
      <c r="Z237" s="59">
        <f t="shared" si="162"/>
        <v>0</v>
      </c>
      <c r="AA237" s="59">
        <f t="shared" si="163"/>
        <v>0</v>
      </c>
      <c r="AB237" s="59">
        <f t="shared" si="164"/>
        <v>0</v>
      </c>
      <c r="AC237" s="59">
        <f t="shared" si="165"/>
        <v>0</v>
      </c>
      <c r="AD237" s="166">
        <f t="shared" si="207"/>
        <v>0</v>
      </c>
      <c r="AE237" s="169">
        <f t="shared" si="166"/>
        <v>0</v>
      </c>
      <c r="AF237" s="169">
        <f t="shared" si="167"/>
        <v>0</v>
      </c>
      <c r="AG237" s="169">
        <f t="shared" si="168"/>
        <v>0</v>
      </c>
      <c r="AH237" s="169">
        <f t="shared" si="169"/>
        <v>1</v>
      </c>
      <c r="AI237" s="169">
        <f t="shared" si="170"/>
        <v>0</v>
      </c>
      <c r="AJ237" s="169">
        <f t="shared" si="171"/>
        <v>0</v>
      </c>
      <c r="AK237" s="169">
        <f t="shared" si="172"/>
        <v>0</v>
      </c>
      <c r="AL237" s="169">
        <f t="shared" si="173"/>
        <v>1</v>
      </c>
      <c r="AM237" s="169">
        <f t="shared" si="174"/>
        <v>0</v>
      </c>
      <c r="AN237" s="169">
        <f t="shared" si="175"/>
        <v>0</v>
      </c>
      <c r="AO237" s="169">
        <f t="shared" si="176"/>
        <v>1</v>
      </c>
      <c r="AP237" s="169">
        <f t="shared" si="177"/>
        <v>0</v>
      </c>
      <c r="AQ237" s="169">
        <f t="shared" si="178"/>
        <v>0</v>
      </c>
      <c r="AR237" s="169">
        <f t="shared" si="179"/>
        <v>0</v>
      </c>
      <c r="AS237" s="169">
        <f t="shared" si="180"/>
        <v>0</v>
      </c>
      <c r="AT237" s="169">
        <f t="shared" si="181"/>
        <v>0</v>
      </c>
      <c r="AU237" s="169">
        <f t="shared" si="182"/>
        <v>0</v>
      </c>
      <c r="AV237" s="169">
        <f t="shared" si="183"/>
        <v>1</v>
      </c>
      <c r="AW237" s="169">
        <f t="shared" si="184"/>
        <v>1</v>
      </c>
      <c r="AX237" s="169">
        <f t="shared" si="185"/>
        <v>1</v>
      </c>
      <c r="AY237" s="169">
        <f t="shared" si="199"/>
        <v>0</v>
      </c>
      <c r="AZ237" s="169">
        <f t="shared" si="186"/>
        <v>0</v>
      </c>
      <c r="BA237" s="169">
        <f t="shared" si="187"/>
        <v>0</v>
      </c>
      <c r="BB237" s="169">
        <f t="shared" si="188"/>
        <v>1</v>
      </c>
      <c r="BC237" s="169">
        <f t="shared" si="189"/>
        <v>2</v>
      </c>
      <c r="BD237" s="169">
        <f t="shared" si="190"/>
        <v>0</v>
      </c>
      <c r="BE237" s="169">
        <f t="shared" si="191"/>
        <v>0</v>
      </c>
      <c r="BF237" s="169">
        <f t="shared" si="192"/>
        <v>2</v>
      </c>
      <c r="BG237" s="169">
        <f t="shared" si="193"/>
        <v>0</v>
      </c>
      <c r="BH237" s="169">
        <f t="shared" si="194"/>
        <v>0</v>
      </c>
      <c r="BI237" s="169">
        <f t="shared" si="195"/>
        <v>0</v>
      </c>
      <c r="BJ237" s="169">
        <f t="shared" si="196"/>
        <v>0</v>
      </c>
      <c r="BK237" s="167">
        <f t="shared" si="197"/>
        <v>0</v>
      </c>
      <c r="BL237" s="169">
        <f t="shared" si="200"/>
        <v>0</v>
      </c>
      <c r="BM237" s="169">
        <f t="shared" si="201"/>
        <v>1</v>
      </c>
      <c r="BN237" s="169">
        <f t="shared" si="202"/>
        <v>1</v>
      </c>
      <c r="BO237" s="169">
        <f t="shared" si="203"/>
        <v>0</v>
      </c>
      <c r="BP237" s="36">
        <f t="shared" si="204"/>
        <v>0</v>
      </c>
      <c r="BQ237">
        <f t="shared" si="205"/>
        <v>0</v>
      </c>
      <c r="BR237" s="36">
        <f t="shared" si="206"/>
        <v>4</v>
      </c>
      <c r="BS237" t="e">
        <f t="shared" si="198"/>
        <v>#N/A</v>
      </c>
    </row>
    <row r="238" spans="1:71">
      <c r="A238" s="59">
        <v>410</v>
      </c>
      <c r="B238" s="59">
        <v>231601</v>
      </c>
      <c r="C238" s="160">
        <v>50595238.7773633</v>
      </c>
      <c r="D238" s="59">
        <v>20327381.25</v>
      </c>
      <c r="E238" s="59">
        <v>21488095.5</v>
      </c>
      <c r="F238" s="59">
        <v>29107143.2773633</v>
      </c>
      <c r="G238" s="59">
        <v>327.380962371826</v>
      </c>
      <c r="H238" s="59">
        <v>-6409941664.44139</v>
      </c>
      <c r="I238" s="59">
        <v>0</v>
      </c>
      <c r="J238" s="59">
        <v>0</v>
      </c>
      <c r="K238" s="59">
        <v>0</v>
      </c>
      <c r="L238" s="59">
        <v>402</v>
      </c>
      <c r="M238" s="59">
        <v>0</v>
      </c>
      <c r="N238" s="59">
        <v>0</v>
      </c>
      <c r="O238" s="59">
        <v>411</v>
      </c>
      <c r="P238" s="59">
        <v>0</v>
      </c>
      <c r="Q238" s="59">
        <v>0</v>
      </c>
      <c r="R238" s="59">
        <v>1</v>
      </c>
      <c r="S238" s="59">
        <v>1</v>
      </c>
      <c r="T238" s="59">
        <f t="shared" si="156"/>
        <v>2</v>
      </c>
      <c r="U238" s="59">
        <f t="shared" si="157"/>
        <v>0</v>
      </c>
      <c r="V238" s="59">
        <f t="shared" si="158"/>
        <v>0</v>
      </c>
      <c r="W238" s="59">
        <f t="shared" si="159"/>
        <v>0</v>
      </c>
      <c r="X238" s="59">
        <f t="shared" si="160"/>
        <v>0</v>
      </c>
      <c r="Y238" s="59">
        <f t="shared" si="161"/>
        <v>0</v>
      </c>
      <c r="Z238" s="59">
        <f t="shared" si="162"/>
        <v>0</v>
      </c>
      <c r="AA238" s="59">
        <f t="shared" si="163"/>
        <v>0</v>
      </c>
      <c r="AB238" s="59">
        <f t="shared" si="164"/>
        <v>0</v>
      </c>
      <c r="AC238" s="59">
        <f t="shared" si="165"/>
        <v>0</v>
      </c>
      <c r="AD238" s="166">
        <f t="shared" si="207"/>
        <v>0</v>
      </c>
      <c r="AE238" s="169">
        <f t="shared" si="166"/>
        <v>0</v>
      </c>
      <c r="AF238" s="169">
        <f t="shared" si="167"/>
        <v>0</v>
      </c>
      <c r="AG238" s="169">
        <f t="shared" si="168"/>
        <v>0</v>
      </c>
      <c r="AH238" s="169">
        <f t="shared" si="169"/>
        <v>1</v>
      </c>
      <c r="AI238" s="169">
        <f t="shared" si="170"/>
        <v>0</v>
      </c>
      <c r="AJ238" s="169">
        <f t="shared" si="171"/>
        <v>0</v>
      </c>
      <c r="AK238" s="169">
        <f t="shared" si="172"/>
        <v>0</v>
      </c>
      <c r="AL238" s="169">
        <f t="shared" si="173"/>
        <v>1</v>
      </c>
      <c r="AM238" s="169">
        <f t="shared" si="174"/>
        <v>0</v>
      </c>
      <c r="AN238" s="169">
        <f t="shared" si="175"/>
        <v>0</v>
      </c>
      <c r="AO238" s="169">
        <f t="shared" si="176"/>
        <v>1</v>
      </c>
      <c r="AP238" s="169">
        <f t="shared" si="177"/>
        <v>0</v>
      </c>
      <c r="AQ238" s="169">
        <f t="shared" si="178"/>
        <v>0</v>
      </c>
      <c r="AR238" s="169">
        <f t="shared" si="179"/>
        <v>0</v>
      </c>
      <c r="AS238" s="169">
        <f t="shared" si="180"/>
        <v>0</v>
      </c>
      <c r="AT238" s="169">
        <f t="shared" si="181"/>
        <v>0</v>
      </c>
      <c r="AU238" s="169">
        <f t="shared" si="182"/>
        <v>0</v>
      </c>
      <c r="AV238" s="169">
        <f t="shared" si="183"/>
        <v>1</v>
      </c>
      <c r="AW238" s="169">
        <f t="shared" si="184"/>
        <v>1</v>
      </c>
      <c r="AX238" s="169">
        <f t="shared" si="185"/>
        <v>1</v>
      </c>
      <c r="AY238" s="169">
        <f t="shared" si="199"/>
        <v>0</v>
      </c>
      <c r="AZ238" s="169">
        <f t="shared" si="186"/>
        <v>0</v>
      </c>
      <c r="BA238" s="169">
        <f t="shared" si="187"/>
        <v>0</v>
      </c>
      <c r="BB238" s="169">
        <f t="shared" si="188"/>
        <v>1</v>
      </c>
      <c r="BC238" s="169">
        <f t="shared" si="189"/>
        <v>0</v>
      </c>
      <c r="BD238" s="169">
        <f t="shared" si="190"/>
        <v>1</v>
      </c>
      <c r="BE238" s="169">
        <f t="shared" si="191"/>
        <v>0</v>
      </c>
      <c r="BF238" s="169">
        <f t="shared" si="192"/>
        <v>0</v>
      </c>
      <c r="BG238" s="169">
        <f t="shared" si="193"/>
        <v>0</v>
      </c>
      <c r="BH238" s="169">
        <f t="shared" si="194"/>
        <v>0</v>
      </c>
      <c r="BI238" s="169">
        <f t="shared" si="195"/>
        <v>0</v>
      </c>
      <c r="BJ238" s="169">
        <f t="shared" si="196"/>
        <v>0</v>
      </c>
      <c r="BK238" s="167">
        <f t="shared" si="197"/>
        <v>1</v>
      </c>
      <c r="BL238" s="169">
        <f t="shared" si="200"/>
        <v>1</v>
      </c>
      <c r="BM238" s="169">
        <f t="shared" si="201"/>
        <v>0</v>
      </c>
      <c r="BN238" s="169">
        <f t="shared" si="202"/>
        <v>0</v>
      </c>
      <c r="BO238" s="169">
        <f t="shared" si="203"/>
        <v>1</v>
      </c>
      <c r="BP238" s="36">
        <f t="shared" si="204"/>
        <v>0</v>
      </c>
      <c r="BQ238">
        <f t="shared" si="205"/>
        <v>0</v>
      </c>
      <c r="BR238" s="36">
        <f t="shared" si="206"/>
        <v>1</v>
      </c>
      <c r="BS238" t="e">
        <f t="shared" si="198"/>
        <v>#N/A</v>
      </c>
    </row>
    <row r="239" spans="1:71">
      <c r="A239" s="59">
        <v>216</v>
      </c>
      <c r="B239" s="59">
        <v>132271</v>
      </c>
      <c r="C239" s="160">
        <v>28303571.308069699</v>
      </c>
      <c r="D239" s="59">
        <v>5557142.75</v>
      </c>
      <c r="E239" s="59">
        <v>5557142.75</v>
      </c>
      <c r="F239" s="59">
        <v>22746428.558069699</v>
      </c>
      <c r="G239" s="59">
        <v>332.14286804199202</v>
      </c>
      <c r="H239" s="59">
        <v>-3331130411.6352</v>
      </c>
      <c r="I239" s="59">
        <v>603</v>
      </c>
      <c r="J239" s="59">
        <v>406</v>
      </c>
      <c r="K239" s="59">
        <v>0</v>
      </c>
      <c r="L239" s="59">
        <v>102</v>
      </c>
      <c r="M239" s="59">
        <v>0</v>
      </c>
      <c r="N239" s="59">
        <v>0</v>
      </c>
      <c r="O239" s="59">
        <v>0</v>
      </c>
      <c r="P239" s="59">
        <v>0</v>
      </c>
      <c r="Q239" s="59">
        <v>0</v>
      </c>
      <c r="R239" s="59">
        <v>2</v>
      </c>
      <c r="S239" s="59">
        <v>0</v>
      </c>
      <c r="T239" s="59">
        <f t="shared" si="156"/>
        <v>0</v>
      </c>
      <c r="U239" s="59">
        <f t="shared" si="157"/>
        <v>0</v>
      </c>
      <c r="V239" s="59">
        <f t="shared" si="158"/>
        <v>1</v>
      </c>
      <c r="W239" s="59">
        <f t="shared" si="159"/>
        <v>1</v>
      </c>
      <c r="X239" s="59">
        <f t="shared" si="160"/>
        <v>0</v>
      </c>
      <c r="Y239" s="59">
        <f t="shared" si="161"/>
        <v>0</v>
      </c>
      <c r="Z239" s="59">
        <f t="shared" si="162"/>
        <v>0</v>
      </c>
      <c r="AA239" s="59">
        <f t="shared" si="163"/>
        <v>0</v>
      </c>
      <c r="AB239" s="59">
        <f t="shared" si="164"/>
        <v>0</v>
      </c>
      <c r="AC239" s="59">
        <f t="shared" si="165"/>
        <v>0</v>
      </c>
      <c r="AD239" s="166">
        <f t="shared" si="207"/>
        <v>0</v>
      </c>
      <c r="AE239" s="169">
        <f t="shared" si="166"/>
        <v>0</v>
      </c>
      <c r="AF239" s="169">
        <f t="shared" si="167"/>
        <v>0</v>
      </c>
      <c r="AG239" s="169">
        <f t="shared" si="168"/>
        <v>0</v>
      </c>
      <c r="AH239" s="169">
        <f t="shared" si="169"/>
        <v>1</v>
      </c>
      <c r="AI239" s="169">
        <f t="shared" si="170"/>
        <v>0</v>
      </c>
      <c r="AJ239" s="169">
        <f t="shared" si="171"/>
        <v>0</v>
      </c>
      <c r="AK239" s="169">
        <f t="shared" si="172"/>
        <v>0</v>
      </c>
      <c r="AL239" s="169">
        <f t="shared" si="173"/>
        <v>1</v>
      </c>
      <c r="AM239" s="169">
        <f t="shared" si="174"/>
        <v>1</v>
      </c>
      <c r="AN239" s="169">
        <f t="shared" si="175"/>
        <v>0</v>
      </c>
      <c r="AO239" s="169">
        <f t="shared" si="176"/>
        <v>1</v>
      </c>
      <c r="AP239" s="169">
        <f t="shared" si="177"/>
        <v>0</v>
      </c>
      <c r="AQ239" s="169">
        <f t="shared" si="178"/>
        <v>1</v>
      </c>
      <c r="AR239" s="169">
        <f t="shared" si="179"/>
        <v>0</v>
      </c>
      <c r="AS239" s="169">
        <f t="shared" si="180"/>
        <v>0</v>
      </c>
      <c r="AT239" s="169">
        <f t="shared" si="181"/>
        <v>0</v>
      </c>
      <c r="AU239" s="169">
        <f t="shared" si="182"/>
        <v>0</v>
      </c>
      <c r="AV239" s="169">
        <f t="shared" si="183"/>
        <v>1</v>
      </c>
      <c r="AW239" s="169">
        <f t="shared" si="184"/>
        <v>0</v>
      </c>
      <c r="AX239" s="169">
        <f t="shared" si="185"/>
        <v>0</v>
      </c>
      <c r="AY239" s="169">
        <f t="shared" si="199"/>
        <v>0</v>
      </c>
      <c r="AZ239" s="169">
        <f t="shared" si="186"/>
        <v>0</v>
      </c>
      <c r="BA239" s="169">
        <f t="shared" si="187"/>
        <v>0</v>
      </c>
      <c r="BB239" s="169">
        <f t="shared" si="188"/>
        <v>1</v>
      </c>
      <c r="BC239" s="169">
        <f t="shared" si="189"/>
        <v>0</v>
      </c>
      <c r="BD239" s="169">
        <f t="shared" si="190"/>
        <v>1</v>
      </c>
      <c r="BE239" s="169">
        <f t="shared" si="191"/>
        <v>0</v>
      </c>
      <c r="BF239" s="169">
        <f t="shared" si="192"/>
        <v>0</v>
      </c>
      <c r="BG239" s="169">
        <f t="shared" si="193"/>
        <v>0</v>
      </c>
      <c r="BH239" s="169">
        <f t="shared" si="194"/>
        <v>0</v>
      </c>
      <c r="BI239" s="169">
        <f t="shared" si="195"/>
        <v>0</v>
      </c>
      <c r="BJ239" s="169">
        <f t="shared" si="196"/>
        <v>0</v>
      </c>
      <c r="BK239" s="167">
        <f t="shared" si="197"/>
        <v>0</v>
      </c>
      <c r="BL239" s="169">
        <f t="shared" si="200"/>
        <v>0</v>
      </c>
      <c r="BM239" s="169">
        <f t="shared" si="201"/>
        <v>1</v>
      </c>
      <c r="BN239" s="169">
        <f t="shared" si="202"/>
        <v>1</v>
      </c>
      <c r="BO239" s="169">
        <f t="shared" si="203"/>
        <v>0</v>
      </c>
      <c r="BP239" s="36">
        <f t="shared" si="204"/>
        <v>0</v>
      </c>
      <c r="BQ239">
        <f t="shared" si="205"/>
        <v>0</v>
      </c>
      <c r="BR239" s="36">
        <f t="shared" si="206"/>
        <v>0</v>
      </c>
      <c r="BS239" t="e">
        <f t="shared" si="198"/>
        <v>#N/A</v>
      </c>
    </row>
    <row r="240" spans="1:71">
      <c r="A240" s="59">
        <v>202</v>
      </c>
      <c r="B240" s="59">
        <v>131322</v>
      </c>
      <c r="C240" s="160">
        <v>14202380.8517607</v>
      </c>
      <c r="D240" s="59">
        <v>6845238.25</v>
      </c>
      <c r="E240" s="59">
        <v>6845238.25</v>
      </c>
      <c r="F240" s="59">
        <v>7357142.6017606696</v>
      </c>
      <c r="G240" s="59">
        <v>333.33334350585898</v>
      </c>
      <c r="H240" s="59">
        <v>-2971666444.4939799</v>
      </c>
      <c r="I240" s="59">
        <v>0</v>
      </c>
      <c r="J240" s="59">
        <v>0</v>
      </c>
      <c r="K240" s="59">
        <v>0</v>
      </c>
      <c r="L240" s="59">
        <v>603</v>
      </c>
      <c r="M240" s="59">
        <v>0</v>
      </c>
      <c r="N240" s="59">
        <v>0</v>
      </c>
      <c r="O240" s="59">
        <v>102</v>
      </c>
      <c r="P240" s="59">
        <v>301</v>
      </c>
      <c r="Q240" s="59">
        <v>0</v>
      </c>
      <c r="R240" s="59">
        <v>2</v>
      </c>
      <c r="S240" s="59">
        <v>0</v>
      </c>
      <c r="T240" s="59">
        <f t="shared" si="156"/>
        <v>0</v>
      </c>
      <c r="U240" s="59">
        <f t="shared" si="157"/>
        <v>0</v>
      </c>
      <c r="V240" s="59">
        <f t="shared" si="158"/>
        <v>1</v>
      </c>
      <c r="W240" s="59">
        <f t="shared" si="159"/>
        <v>0</v>
      </c>
      <c r="X240" s="59">
        <f t="shared" si="160"/>
        <v>0</v>
      </c>
      <c r="Y240" s="59">
        <f t="shared" si="161"/>
        <v>1</v>
      </c>
      <c r="Z240" s="59">
        <f t="shared" si="162"/>
        <v>0</v>
      </c>
      <c r="AA240" s="59">
        <f t="shared" si="163"/>
        <v>0</v>
      </c>
      <c r="AB240" s="59">
        <f t="shared" si="164"/>
        <v>0</v>
      </c>
      <c r="AC240" s="59">
        <f t="shared" si="165"/>
        <v>0</v>
      </c>
      <c r="AD240" s="166">
        <f t="shared" si="207"/>
        <v>0</v>
      </c>
      <c r="AE240" s="169">
        <f t="shared" si="166"/>
        <v>0</v>
      </c>
      <c r="AF240" s="169">
        <f t="shared" si="167"/>
        <v>0</v>
      </c>
      <c r="AG240" s="169">
        <f t="shared" si="168"/>
        <v>0</v>
      </c>
      <c r="AH240" s="169">
        <f t="shared" si="169"/>
        <v>1</v>
      </c>
      <c r="AI240" s="169">
        <f t="shared" si="170"/>
        <v>0</v>
      </c>
      <c r="AJ240" s="169">
        <f t="shared" si="171"/>
        <v>0</v>
      </c>
      <c r="AK240" s="169">
        <f t="shared" si="172"/>
        <v>0</v>
      </c>
      <c r="AL240" s="169">
        <f t="shared" si="173"/>
        <v>1</v>
      </c>
      <c r="AM240" s="169">
        <f t="shared" si="174"/>
        <v>1</v>
      </c>
      <c r="AN240" s="169">
        <f t="shared" si="175"/>
        <v>1</v>
      </c>
      <c r="AO240" s="169">
        <f t="shared" si="176"/>
        <v>0</v>
      </c>
      <c r="AP240" s="169">
        <f t="shared" si="177"/>
        <v>0</v>
      </c>
      <c r="AQ240" s="169">
        <f t="shared" si="178"/>
        <v>1</v>
      </c>
      <c r="AR240" s="169">
        <f t="shared" si="179"/>
        <v>0</v>
      </c>
      <c r="AS240" s="169">
        <f t="shared" si="180"/>
        <v>0</v>
      </c>
      <c r="AT240" s="169">
        <f t="shared" si="181"/>
        <v>0</v>
      </c>
      <c r="AU240" s="169">
        <f t="shared" si="182"/>
        <v>0</v>
      </c>
      <c r="AV240" s="169">
        <f t="shared" si="183"/>
        <v>1</v>
      </c>
      <c r="AW240" s="169">
        <f t="shared" si="184"/>
        <v>0</v>
      </c>
      <c r="AX240" s="169">
        <f t="shared" si="185"/>
        <v>0</v>
      </c>
      <c r="AY240" s="169">
        <f t="shared" si="199"/>
        <v>0</v>
      </c>
      <c r="AZ240" s="169">
        <f t="shared" si="186"/>
        <v>0</v>
      </c>
      <c r="BA240" s="169">
        <f t="shared" si="187"/>
        <v>0</v>
      </c>
      <c r="BB240" s="169">
        <f t="shared" si="188"/>
        <v>1</v>
      </c>
      <c r="BC240" s="169">
        <f t="shared" si="189"/>
        <v>0</v>
      </c>
      <c r="BD240" s="169">
        <f t="shared" si="190"/>
        <v>1</v>
      </c>
      <c r="BE240" s="169">
        <f t="shared" si="191"/>
        <v>0</v>
      </c>
      <c r="BF240" s="169">
        <f t="shared" si="192"/>
        <v>0</v>
      </c>
      <c r="BG240" s="169">
        <f t="shared" si="193"/>
        <v>0</v>
      </c>
      <c r="BH240" s="169">
        <f t="shared" si="194"/>
        <v>0</v>
      </c>
      <c r="BI240" s="169">
        <f t="shared" si="195"/>
        <v>0</v>
      </c>
      <c r="BJ240" s="169">
        <f t="shared" si="196"/>
        <v>0</v>
      </c>
      <c r="BK240" s="167">
        <f t="shared" si="197"/>
        <v>0</v>
      </c>
      <c r="BL240" s="169">
        <f t="shared" si="200"/>
        <v>0</v>
      </c>
      <c r="BM240" s="169">
        <f t="shared" si="201"/>
        <v>1</v>
      </c>
      <c r="BN240" s="169">
        <f t="shared" si="202"/>
        <v>1</v>
      </c>
      <c r="BO240" s="169">
        <f t="shared" si="203"/>
        <v>0</v>
      </c>
      <c r="BP240" s="36">
        <f t="shared" si="204"/>
        <v>0</v>
      </c>
      <c r="BQ240">
        <f t="shared" si="205"/>
        <v>1</v>
      </c>
      <c r="BR240" s="36">
        <f t="shared" si="206"/>
        <v>0</v>
      </c>
      <c r="BS240" t="e">
        <f t="shared" si="198"/>
        <v>#N/A</v>
      </c>
    </row>
    <row r="241" spans="1:71">
      <c r="A241" s="59">
        <v>21</v>
      </c>
      <c r="B241" s="59">
        <v>12171</v>
      </c>
      <c r="C241" s="160">
        <v>65595238.979593299</v>
      </c>
      <c r="D241" s="59">
        <v>7321428.5</v>
      </c>
      <c r="E241" s="59">
        <v>14464285.5</v>
      </c>
      <c r="F241" s="59">
        <v>51130953.479593299</v>
      </c>
      <c r="G241" s="59">
        <v>333.33334350585898</v>
      </c>
      <c r="H241" s="59">
        <v>-229305135.04427099</v>
      </c>
      <c r="I241" s="59">
        <v>101</v>
      </c>
      <c r="J241" s="59">
        <v>0</v>
      </c>
      <c r="K241" s="59">
        <v>0</v>
      </c>
      <c r="L241" s="59">
        <v>101</v>
      </c>
      <c r="M241" s="59">
        <v>0</v>
      </c>
      <c r="N241" s="59">
        <v>0</v>
      </c>
      <c r="O241" s="59">
        <v>0</v>
      </c>
      <c r="P241" s="59">
        <v>0</v>
      </c>
      <c r="Q241" s="59">
        <v>0</v>
      </c>
      <c r="R241" s="59">
        <v>2</v>
      </c>
      <c r="S241" s="59">
        <v>0</v>
      </c>
      <c r="T241" s="59">
        <f t="shared" si="156"/>
        <v>0</v>
      </c>
      <c r="U241" s="59">
        <f t="shared" si="157"/>
        <v>0</v>
      </c>
      <c r="V241" s="59">
        <f t="shared" si="158"/>
        <v>0</v>
      </c>
      <c r="W241" s="59">
        <f t="shared" si="159"/>
        <v>0</v>
      </c>
      <c r="X241" s="59">
        <f t="shared" si="160"/>
        <v>0</v>
      </c>
      <c r="Y241" s="59">
        <f t="shared" si="161"/>
        <v>0</v>
      </c>
      <c r="Z241" s="59">
        <f t="shared" si="162"/>
        <v>0</v>
      </c>
      <c r="AA241" s="59">
        <f t="shared" si="163"/>
        <v>0</v>
      </c>
      <c r="AB241" s="59">
        <f t="shared" si="164"/>
        <v>0</v>
      </c>
      <c r="AC241" s="59">
        <f t="shared" si="165"/>
        <v>0</v>
      </c>
      <c r="AD241" s="166">
        <f t="shared" si="207"/>
        <v>2</v>
      </c>
      <c r="AE241" s="169">
        <f t="shared" si="166"/>
        <v>0</v>
      </c>
      <c r="AF241" s="169">
        <f t="shared" si="167"/>
        <v>1</v>
      </c>
      <c r="AG241" s="169">
        <f t="shared" si="168"/>
        <v>0</v>
      </c>
      <c r="AH241" s="169">
        <f t="shared" si="169"/>
        <v>1</v>
      </c>
      <c r="AI241" s="169">
        <f t="shared" si="170"/>
        <v>0</v>
      </c>
      <c r="AJ241" s="169">
        <f t="shared" si="171"/>
        <v>0</v>
      </c>
      <c r="AK241" s="169">
        <f t="shared" si="172"/>
        <v>0</v>
      </c>
      <c r="AL241" s="169">
        <f t="shared" si="173"/>
        <v>1</v>
      </c>
      <c r="AM241" s="169">
        <f t="shared" si="174"/>
        <v>0</v>
      </c>
      <c r="AN241" s="169">
        <f t="shared" si="175"/>
        <v>0</v>
      </c>
      <c r="AO241" s="169">
        <f t="shared" si="176"/>
        <v>1</v>
      </c>
      <c r="AP241" s="169">
        <f t="shared" si="177"/>
        <v>0</v>
      </c>
      <c r="AQ241" s="169">
        <f t="shared" si="178"/>
        <v>0</v>
      </c>
      <c r="AR241" s="169">
        <f t="shared" si="179"/>
        <v>0</v>
      </c>
      <c r="AS241" s="169">
        <f t="shared" si="180"/>
        <v>0</v>
      </c>
      <c r="AT241" s="169">
        <f t="shared" si="181"/>
        <v>0</v>
      </c>
      <c r="AU241" s="169">
        <f t="shared" si="182"/>
        <v>0</v>
      </c>
      <c r="AV241" s="169">
        <f t="shared" si="183"/>
        <v>1</v>
      </c>
      <c r="AW241" s="169">
        <f t="shared" si="184"/>
        <v>0</v>
      </c>
      <c r="AX241" s="169">
        <f t="shared" si="185"/>
        <v>0</v>
      </c>
      <c r="AY241" s="169">
        <f t="shared" si="199"/>
        <v>0</v>
      </c>
      <c r="AZ241" s="169">
        <f t="shared" si="186"/>
        <v>0</v>
      </c>
      <c r="BA241" s="169">
        <f t="shared" si="187"/>
        <v>0</v>
      </c>
      <c r="BB241" s="169">
        <f t="shared" si="188"/>
        <v>1</v>
      </c>
      <c r="BC241" s="169">
        <f t="shared" si="189"/>
        <v>0</v>
      </c>
      <c r="BD241" s="169">
        <f t="shared" si="190"/>
        <v>1</v>
      </c>
      <c r="BE241" s="169">
        <f t="shared" si="191"/>
        <v>0</v>
      </c>
      <c r="BF241" s="169">
        <f t="shared" si="192"/>
        <v>0</v>
      </c>
      <c r="BG241" s="169">
        <f t="shared" si="193"/>
        <v>0</v>
      </c>
      <c r="BH241" s="169">
        <f t="shared" si="194"/>
        <v>0</v>
      </c>
      <c r="BI241" s="169">
        <f t="shared" si="195"/>
        <v>0</v>
      </c>
      <c r="BJ241" s="169">
        <f t="shared" si="196"/>
        <v>0</v>
      </c>
      <c r="BK241" s="167">
        <f t="shared" si="197"/>
        <v>0</v>
      </c>
      <c r="BL241" s="169">
        <f t="shared" si="200"/>
        <v>0</v>
      </c>
      <c r="BM241" s="169">
        <f t="shared" si="201"/>
        <v>1</v>
      </c>
      <c r="BN241" s="169">
        <f t="shared" si="202"/>
        <v>1</v>
      </c>
      <c r="BO241" s="169">
        <f t="shared" si="203"/>
        <v>0</v>
      </c>
      <c r="BP241" s="36">
        <f t="shared" si="204"/>
        <v>1</v>
      </c>
      <c r="BQ241">
        <f t="shared" si="205"/>
        <v>0</v>
      </c>
      <c r="BR241" s="36">
        <f t="shared" si="206"/>
        <v>0</v>
      </c>
      <c r="BS241" t="e">
        <f t="shared" si="198"/>
        <v>#N/A</v>
      </c>
    </row>
    <row r="242" spans="1:71">
      <c r="A242" s="59">
        <v>127</v>
      </c>
      <c r="B242" s="59">
        <v>111231</v>
      </c>
      <c r="C242" s="160">
        <v>67500000.910035193</v>
      </c>
      <c r="D242" s="59">
        <v>25738095</v>
      </c>
      <c r="E242" s="59">
        <v>25738095</v>
      </c>
      <c r="F242" s="59">
        <v>41761905.9100352</v>
      </c>
      <c r="G242" s="59">
        <v>333.33334350585898</v>
      </c>
      <c r="H242" s="59">
        <v>-1901294932.4760201</v>
      </c>
      <c r="I242" s="59">
        <v>101</v>
      </c>
      <c r="J242" s="59">
        <v>0</v>
      </c>
      <c r="K242" s="59">
        <v>0</v>
      </c>
      <c r="L242" s="59">
        <v>408</v>
      </c>
      <c r="M242" s="59">
        <v>0</v>
      </c>
      <c r="N242" s="59">
        <v>0</v>
      </c>
      <c r="O242" s="59">
        <v>101</v>
      </c>
      <c r="P242" s="59">
        <v>0</v>
      </c>
      <c r="Q242" s="59">
        <v>0</v>
      </c>
      <c r="R242" s="59">
        <v>1</v>
      </c>
      <c r="S242" s="59">
        <v>0</v>
      </c>
      <c r="T242" s="59">
        <f t="shared" si="156"/>
        <v>1</v>
      </c>
      <c r="U242" s="59">
        <f t="shared" si="157"/>
        <v>0</v>
      </c>
      <c r="V242" s="59">
        <f t="shared" si="158"/>
        <v>0</v>
      </c>
      <c r="W242" s="59">
        <f t="shared" si="159"/>
        <v>0</v>
      </c>
      <c r="X242" s="59">
        <f t="shared" si="160"/>
        <v>0</v>
      </c>
      <c r="Y242" s="59">
        <f t="shared" si="161"/>
        <v>0</v>
      </c>
      <c r="Z242" s="59">
        <f t="shared" si="162"/>
        <v>0</v>
      </c>
      <c r="AA242" s="59">
        <f t="shared" si="163"/>
        <v>0</v>
      </c>
      <c r="AB242" s="59">
        <f t="shared" si="164"/>
        <v>0</v>
      </c>
      <c r="AC242" s="59">
        <f t="shared" si="165"/>
        <v>0</v>
      </c>
      <c r="AD242" s="166">
        <f t="shared" si="207"/>
        <v>2</v>
      </c>
      <c r="AE242" s="169">
        <f t="shared" si="166"/>
        <v>0</v>
      </c>
      <c r="AF242" s="169">
        <f t="shared" si="167"/>
        <v>1</v>
      </c>
      <c r="AG242" s="169">
        <f t="shared" si="168"/>
        <v>0</v>
      </c>
      <c r="AH242" s="169">
        <f t="shared" si="169"/>
        <v>1</v>
      </c>
      <c r="AI242" s="169">
        <f t="shared" si="170"/>
        <v>1</v>
      </c>
      <c r="AJ242" s="169">
        <f t="shared" si="171"/>
        <v>0</v>
      </c>
      <c r="AK242" s="169">
        <f t="shared" si="172"/>
        <v>0</v>
      </c>
      <c r="AL242" s="169">
        <f t="shared" si="173"/>
        <v>0</v>
      </c>
      <c r="AM242" s="169">
        <f t="shared" si="174"/>
        <v>0</v>
      </c>
      <c r="AN242" s="169">
        <f t="shared" si="175"/>
        <v>0</v>
      </c>
      <c r="AO242" s="169">
        <f t="shared" si="176"/>
        <v>1</v>
      </c>
      <c r="AP242" s="169">
        <f t="shared" si="177"/>
        <v>0</v>
      </c>
      <c r="AQ242" s="169">
        <f t="shared" si="178"/>
        <v>0</v>
      </c>
      <c r="AR242" s="169">
        <f t="shared" si="179"/>
        <v>0</v>
      </c>
      <c r="AS242" s="169">
        <f t="shared" si="180"/>
        <v>0</v>
      </c>
      <c r="AT242" s="169">
        <f t="shared" si="181"/>
        <v>0</v>
      </c>
      <c r="AU242" s="169">
        <f t="shared" si="182"/>
        <v>0</v>
      </c>
      <c r="AV242" s="169">
        <f t="shared" si="183"/>
        <v>1</v>
      </c>
      <c r="AW242" s="169">
        <f t="shared" si="184"/>
        <v>1</v>
      </c>
      <c r="AX242" s="169">
        <f t="shared" si="185"/>
        <v>0</v>
      </c>
      <c r="AY242" s="169">
        <f t="shared" si="199"/>
        <v>1</v>
      </c>
      <c r="AZ242" s="169">
        <f t="shared" si="186"/>
        <v>1</v>
      </c>
      <c r="BA242" s="169">
        <f t="shared" si="187"/>
        <v>0</v>
      </c>
      <c r="BB242" s="169">
        <f t="shared" si="188"/>
        <v>1</v>
      </c>
      <c r="BC242" s="169">
        <f t="shared" si="189"/>
        <v>0</v>
      </c>
      <c r="BD242" s="169">
        <f t="shared" si="190"/>
        <v>1</v>
      </c>
      <c r="BE242" s="169">
        <f t="shared" si="191"/>
        <v>0</v>
      </c>
      <c r="BF242" s="169">
        <f t="shared" si="192"/>
        <v>0</v>
      </c>
      <c r="BG242" s="169">
        <f t="shared" si="193"/>
        <v>0</v>
      </c>
      <c r="BH242" s="169">
        <f t="shared" si="194"/>
        <v>0</v>
      </c>
      <c r="BI242" s="169">
        <f t="shared" si="195"/>
        <v>0</v>
      </c>
      <c r="BJ242" s="169">
        <f t="shared" si="196"/>
        <v>0</v>
      </c>
      <c r="BK242" s="167">
        <f t="shared" si="197"/>
        <v>1</v>
      </c>
      <c r="BL242" s="169">
        <f t="shared" si="200"/>
        <v>1</v>
      </c>
      <c r="BM242" s="169">
        <f t="shared" si="201"/>
        <v>0</v>
      </c>
      <c r="BN242" s="169">
        <f t="shared" si="202"/>
        <v>1</v>
      </c>
      <c r="BO242" s="169">
        <f t="shared" si="203"/>
        <v>0</v>
      </c>
      <c r="BP242" s="36">
        <f t="shared" si="204"/>
        <v>1</v>
      </c>
      <c r="BQ242">
        <f t="shared" si="205"/>
        <v>0</v>
      </c>
      <c r="BR242" s="36">
        <f t="shared" si="206"/>
        <v>2</v>
      </c>
      <c r="BS242" t="e">
        <f t="shared" si="198"/>
        <v>#N/A</v>
      </c>
    </row>
    <row r="243" spans="1:71">
      <c r="A243" s="59">
        <v>170</v>
      </c>
      <c r="B243" s="59">
        <v>122161</v>
      </c>
      <c r="C243" s="160">
        <v>39714286.954224497</v>
      </c>
      <c r="D243" s="59">
        <v>8829762.5</v>
      </c>
      <c r="E243" s="59">
        <v>8829762.5</v>
      </c>
      <c r="F243" s="59">
        <v>30884524.454224501</v>
      </c>
      <c r="G243" s="59">
        <v>333.33335113525402</v>
      </c>
      <c r="H243" s="59">
        <v>-2565224062.7940998</v>
      </c>
      <c r="I243" s="59">
        <v>0</v>
      </c>
      <c r="J243" s="59">
        <v>0</v>
      </c>
      <c r="K243" s="59">
        <v>0</v>
      </c>
      <c r="L243" s="59">
        <v>416</v>
      </c>
      <c r="M243" s="59">
        <v>888</v>
      </c>
      <c r="N243" s="59">
        <v>0</v>
      </c>
      <c r="O243" s="59">
        <v>0</v>
      </c>
      <c r="P243" s="59">
        <v>0</v>
      </c>
      <c r="Q243" s="59">
        <v>0</v>
      </c>
      <c r="R243" s="59">
        <v>1</v>
      </c>
      <c r="S243" s="59">
        <v>1</v>
      </c>
      <c r="T243" s="59">
        <f t="shared" si="156"/>
        <v>1</v>
      </c>
      <c r="U243" s="59">
        <f t="shared" si="157"/>
        <v>0</v>
      </c>
      <c r="V243" s="59">
        <f t="shared" si="158"/>
        <v>0</v>
      </c>
      <c r="W243" s="59">
        <f t="shared" si="159"/>
        <v>0</v>
      </c>
      <c r="X243" s="59">
        <f t="shared" si="160"/>
        <v>1</v>
      </c>
      <c r="Y243" s="59">
        <f t="shared" si="161"/>
        <v>0</v>
      </c>
      <c r="Z243" s="59">
        <f t="shared" si="162"/>
        <v>0</v>
      </c>
      <c r="AA243" s="59">
        <f t="shared" si="163"/>
        <v>0</v>
      </c>
      <c r="AB243" s="59">
        <f t="shared" si="164"/>
        <v>0</v>
      </c>
      <c r="AC243" s="59">
        <f t="shared" si="165"/>
        <v>0</v>
      </c>
      <c r="AD243" s="166">
        <f t="shared" si="207"/>
        <v>0</v>
      </c>
      <c r="AE243" s="169">
        <f t="shared" si="166"/>
        <v>0</v>
      </c>
      <c r="AF243" s="169">
        <f t="shared" si="167"/>
        <v>0</v>
      </c>
      <c r="AG243" s="169">
        <f t="shared" si="168"/>
        <v>0</v>
      </c>
      <c r="AH243" s="169">
        <f t="shared" si="169"/>
        <v>1</v>
      </c>
      <c r="AI243" s="169">
        <f t="shared" si="170"/>
        <v>0</v>
      </c>
      <c r="AJ243" s="169">
        <f t="shared" si="171"/>
        <v>0</v>
      </c>
      <c r="AK243" s="169">
        <f t="shared" si="172"/>
        <v>0</v>
      </c>
      <c r="AL243" s="169">
        <f t="shared" si="173"/>
        <v>1</v>
      </c>
      <c r="AM243" s="169">
        <f t="shared" si="174"/>
        <v>0</v>
      </c>
      <c r="AN243" s="169">
        <f t="shared" si="175"/>
        <v>0</v>
      </c>
      <c r="AO243" s="169">
        <f t="shared" si="176"/>
        <v>1</v>
      </c>
      <c r="AP243" s="169">
        <f t="shared" si="177"/>
        <v>0</v>
      </c>
      <c r="AQ243" s="169">
        <f t="shared" si="178"/>
        <v>0</v>
      </c>
      <c r="AR243" s="169">
        <f t="shared" si="179"/>
        <v>0</v>
      </c>
      <c r="AS243" s="169">
        <f t="shared" si="180"/>
        <v>0</v>
      </c>
      <c r="AT243" s="169">
        <f t="shared" si="181"/>
        <v>0</v>
      </c>
      <c r="AU243" s="169">
        <f t="shared" si="182"/>
        <v>0</v>
      </c>
      <c r="AV243" s="169">
        <f t="shared" si="183"/>
        <v>1</v>
      </c>
      <c r="AW243" s="169">
        <f t="shared" si="184"/>
        <v>1</v>
      </c>
      <c r="AX243" s="169">
        <f t="shared" si="185"/>
        <v>0</v>
      </c>
      <c r="AY243" s="169">
        <f t="shared" si="199"/>
        <v>1</v>
      </c>
      <c r="AZ243" s="169">
        <f t="shared" si="186"/>
        <v>0</v>
      </c>
      <c r="BA243" s="169">
        <f t="shared" si="187"/>
        <v>1</v>
      </c>
      <c r="BB243" s="169">
        <f t="shared" si="188"/>
        <v>0</v>
      </c>
      <c r="BC243" s="169">
        <f t="shared" si="189"/>
        <v>0</v>
      </c>
      <c r="BD243" s="169">
        <f t="shared" si="190"/>
        <v>1</v>
      </c>
      <c r="BE243" s="169">
        <f t="shared" si="191"/>
        <v>0</v>
      </c>
      <c r="BF243" s="169">
        <f t="shared" si="192"/>
        <v>0</v>
      </c>
      <c r="BG243" s="169">
        <f t="shared" si="193"/>
        <v>0</v>
      </c>
      <c r="BH243" s="169">
        <f t="shared" si="194"/>
        <v>0</v>
      </c>
      <c r="BI243" s="169">
        <f t="shared" si="195"/>
        <v>0</v>
      </c>
      <c r="BJ243" s="169">
        <f t="shared" si="196"/>
        <v>1</v>
      </c>
      <c r="BK243" s="167">
        <f t="shared" si="197"/>
        <v>0</v>
      </c>
      <c r="BL243" s="169">
        <f t="shared" si="200"/>
        <v>1</v>
      </c>
      <c r="BM243" s="169">
        <f t="shared" si="201"/>
        <v>0</v>
      </c>
      <c r="BN243" s="169">
        <f t="shared" si="202"/>
        <v>0</v>
      </c>
      <c r="BO243" s="169">
        <f t="shared" si="203"/>
        <v>1</v>
      </c>
      <c r="BP243" s="36">
        <f t="shared" si="204"/>
        <v>0</v>
      </c>
      <c r="BQ243">
        <f t="shared" si="205"/>
        <v>0</v>
      </c>
      <c r="BR243" s="36">
        <f t="shared" si="206"/>
        <v>1</v>
      </c>
      <c r="BS243" t="e">
        <f t="shared" si="198"/>
        <v>#N/A</v>
      </c>
    </row>
    <row r="244" spans="1:71">
      <c r="A244" s="59">
        <v>78</v>
      </c>
      <c r="B244" s="59">
        <v>21251</v>
      </c>
      <c r="C244" s="160">
        <v>6526785.5128254397</v>
      </c>
      <c r="D244" s="59">
        <v>7723214</v>
      </c>
      <c r="E244" s="59">
        <v>7723214</v>
      </c>
      <c r="F244" s="59">
        <v>-1196428.4871745601</v>
      </c>
      <c r="G244" s="59">
        <v>339.28570556640602</v>
      </c>
      <c r="H244" s="59">
        <v>-1296886282.29129</v>
      </c>
      <c r="I244" s="59">
        <v>0</v>
      </c>
      <c r="J244" s="59">
        <v>0</v>
      </c>
      <c r="K244" s="59">
        <v>0</v>
      </c>
      <c r="L244" s="59">
        <v>406</v>
      </c>
      <c r="M244" s="59">
        <v>301</v>
      </c>
      <c r="N244" s="59">
        <v>0</v>
      </c>
      <c r="O244" s="59">
        <v>0</v>
      </c>
      <c r="P244" s="59">
        <v>0</v>
      </c>
      <c r="Q244" s="59">
        <v>0</v>
      </c>
      <c r="R244" s="59">
        <v>2</v>
      </c>
      <c r="S244" s="59">
        <v>0</v>
      </c>
      <c r="T244" s="59">
        <f t="shared" si="156"/>
        <v>1</v>
      </c>
      <c r="U244" s="59">
        <f t="shared" si="157"/>
        <v>0</v>
      </c>
      <c r="V244" s="59">
        <f t="shared" si="158"/>
        <v>0</v>
      </c>
      <c r="W244" s="59">
        <f t="shared" si="159"/>
        <v>0</v>
      </c>
      <c r="X244" s="59">
        <f t="shared" si="160"/>
        <v>0</v>
      </c>
      <c r="Y244" s="59">
        <f t="shared" si="161"/>
        <v>1</v>
      </c>
      <c r="Z244" s="59">
        <f t="shared" si="162"/>
        <v>0</v>
      </c>
      <c r="AA244" s="59">
        <f t="shared" si="163"/>
        <v>0</v>
      </c>
      <c r="AB244" s="59">
        <f t="shared" si="164"/>
        <v>0</v>
      </c>
      <c r="AC244" s="59">
        <f t="shared" si="165"/>
        <v>0</v>
      </c>
      <c r="AD244" s="166">
        <f t="shared" si="207"/>
        <v>0</v>
      </c>
      <c r="AE244" s="169">
        <f t="shared" si="166"/>
        <v>0</v>
      </c>
      <c r="AF244" s="169">
        <f t="shared" si="167"/>
        <v>0</v>
      </c>
      <c r="AG244" s="169">
        <f t="shared" si="168"/>
        <v>0</v>
      </c>
      <c r="AH244" s="169">
        <f t="shared" si="169"/>
        <v>1</v>
      </c>
      <c r="AI244" s="169">
        <f t="shared" si="170"/>
        <v>0</v>
      </c>
      <c r="AJ244" s="169">
        <f t="shared" si="171"/>
        <v>0</v>
      </c>
      <c r="AK244" s="169">
        <f t="shared" si="172"/>
        <v>0</v>
      </c>
      <c r="AL244" s="169">
        <f t="shared" si="173"/>
        <v>1</v>
      </c>
      <c r="AM244" s="169">
        <f t="shared" si="174"/>
        <v>0</v>
      </c>
      <c r="AN244" s="169">
        <f t="shared" si="175"/>
        <v>0</v>
      </c>
      <c r="AO244" s="169">
        <f t="shared" si="176"/>
        <v>1</v>
      </c>
      <c r="AP244" s="169">
        <f t="shared" si="177"/>
        <v>0</v>
      </c>
      <c r="AQ244" s="169">
        <f t="shared" si="178"/>
        <v>0</v>
      </c>
      <c r="AR244" s="169">
        <f t="shared" si="179"/>
        <v>0</v>
      </c>
      <c r="AS244" s="169">
        <f t="shared" si="180"/>
        <v>0</v>
      </c>
      <c r="AT244" s="169">
        <f t="shared" si="181"/>
        <v>0</v>
      </c>
      <c r="AU244" s="169">
        <f t="shared" si="182"/>
        <v>0</v>
      </c>
      <c r="AV244" s="169">
        <f t="shared" si="183"/>
        <v>1</v>
      </c>
      <c r="AW244" s="169">
        <f t="shared" si="184"/>
        <v>1</v>
      </c>
      <c r="AX244" s="169">
        <f t="shared" si="185"/>
        <v>0</v>
      </c>
      <c r="AY244" s="169">
        <f t="shared" si="199"/>
        <v>1</v>
      </c>
      <c r="AZ244" s="169">
        <f t="shared" si="186"/>
        <v>0</v>
      </c>
      <c r="BA244" s="169">
        <f t="shared" si="187"/>
        <v>0</v>
      </c>
      <c r="BB244" s="169">
        <f t="shared" si="188"/>
        <v>1</v>
      </c>
      <c r="BC244" s="169">
        <f t="shared" si="189"/>
        <v>1</v>
      </c>
      <c r="BD244" s="169">
        <f t="shared" si="190"/>
        <v>0</v>
      </c>
      <c r="BE244" s="169">
        <f t="shared" si="191"/>
        <v>1</v>
      </c>
      <c r="BF244" s="169">
        <f t="shared" si="192"/>
        <v>0</v>
      </c>
      <c r="BG244" s="169">
        <f t="shared" si="193"/>
        <v>0</v>
      </c>
      <c r="BH244" s="169">
        <f t="shared" si="194"/>
        <v>0</v>
      </c>
      <c r="BI244" s="169">
        <f t="shared" si="195"/>
        <v>0</v>
      </c>
      <c r="BJ244" s="169">
        <f t="shared" si="196"/>
        <v>0</v>
      </c>
      <c r="BK244" s="167">
        <f t="shared" si="197"/>
        <v>0</v>
      </c>
      <c r="BL244" s="169">
        <f t="shared" si="200"/>
        <v>0</v>
      </c>
      <c r="BM244" s="169">
        <f t="shared" si="201"/>
        <v>1</v>
      </c>
      <c r="BN244" s="169">
        <f t="shared" si="202"/>
        <v>1</v>
      </c>
      <c r="BO244" s="169">
        <f t="shared" si="203"/>
        <v>0</v>
      </c>
      <c r="BP244" s="36">
        <f t="shared" si="204"/>
        <v>0</v>
      </c>
      <c r="BQ244">
        <f t="shared" si="205"/>
        <v>0</v>
      </c>
      <c r="BR244" s="36">
        <f t="shared" si="206"/>
        <v>1</v>
      </c>
      <c r="BS244" t="e">
        <f t="shared" si="198"/>
        <v>#N/A</v>
      </c>
    </row>
    <row r="245" spans="1:71">
      <c r="A245" s="59">
        <v>84</v>
      </c>
      <c r="B245" s="59">
        <v>22141</v>
      </c>
      <c r="C245" s="160">
        <v>33124999.506398998</v>
      </c>
      <c r="D245" s="59">
        <v>2840000</v>
      </c>
      <c r="E245" s="59">
        <v>2840000</v>
      </c>
      <c r="F245" s="59">
        <v>30284999.506398998</v>
      </c>
      <c r="G245" s="59">
        <v>340</v>
      </c>
      <c r="H245" s="59">
        <v>-1427010570.54527</v>
      </c>
      <c r="I245" s="59">
        <v>0</v>
      </c>
      <c r="J245" s="59">
        <v>0</v>
      </c>
      <c r="K245" s="59">
        <v>0</v>
      </c>
      <c r="L245" s="59">
        <v>201</v>
      </c>
      <c r="M245" s="59">
        <v>102</v>
      </c>
      <c r="N245" s="59">
        <v>302</v>
      </c>
      <c r="O245" s="59">
        <v>102</v>
      </c>
      <c r="P245" s="59">
        <v>0</v>
      </c>
      <c r="Q245" s="59">
        <v>0</v>
      </c>
      <c r="R245" s="59">
        <v>2</v>
      </c>
      <c r="S245" s="59">
        <v>0</v>
      </c>
      <c r="T245" s="59">
        <f t="shared" si="156"/>
        <v>0</v>
      </c>
      <c r="U245" s="59">
        <f t="shared" si="157"/>
        <v>1</v>
      </c>
      <c r="V245" s="59">
        <f t="shared" si="158"/>
        <v>1</v>
      </c>
      <c r="W245" s="59">
        <f t="shared" si="159"/>
        <v>0</v>
      </c>
      <c r="X245" s="59">
        <f t="shared" si="160"/>
        <v>0</v>
      </c>
      <c r="Y245" s="59">
        <f t="shared" si="161"/>
        <v>1</v>
      </c>
      <c r="Z245" s="59">
        <f t="shared" si="162"/>
        <v>0</v>
      </c>
      <c r="AA245" s="59">
        <f t="shared" si="163"/>
        <v>1</v>
      </c>
      <c r="AB245" s="59">
        <f t="shared" si="164"/>
        <v>0</v>
      </c>
      <c r="AC245" s="59">
        <f t="shared" si="165"/>
        <v>0</v>
      </c>
      <c r="AD245" s="166">
        <f t="shared" si="207"/>
        <v>0</v>
      </c>
      <c r="AE245" s="169">
        <f t="shared" si="166"/>
        <v>0</v>
      </c>
      <c r="AF245" s="169">
        <f t="shared" si="167"/>
        <v>0</v>
      </c>
      <c r="AG245" s="169">
        <f t="shared" si="168"/>
        <v>0</v>
      </c>
      <c r="AH245" s="169">
        <f t="shared" si="169"/>
        <v>1</v>
      </c>
      <c r="AI245" s="169">
        <f t="shared" si="170"/>
        <v>0</v>
      </c>
      <c r="AJ245" s="169">
        <f t="shared" si="171"/>
        <v>0</v>
      </c>
      <c r="AK245" s="169">
        <f t="shared" si="172"/>
        <v>0</v>
      </c>
      <c r="AL245" s="169">
        <f t="shared" si="173"/>
        <v>1</v>
      </c>
      <c r="AM245" s="169">
        <f t="shared" si="174"/>
        <v>1</v>
      </c>
      <c r="AN245" s="169">
        <f t="shared" si="175"/>
        <v>0</v>
      </c>
      <c r="AO245" s="169">
        <f t="shared" si="176"/>
        <v>1</v>
      </c>
      <c r="AP245" s="169">
        <f t="shared" si="177"/>
        <v>0</v>
      </c>
      <c r="AQ245" s="169">
        <f t="shared" si="178"/>
        <v>1</v>
      </c>
      <c r="AR245" s="169">
        <f t="shared" si="179"/>
        <v>1</v>
      </c>
      <c r="AS245" s="169">
        <f t="shared" si="180"/>
        <v>0</v>
      </c>
      <c r="AT245" s="169">
        <f t="shared" si="181"/>
        <v>0</v>
      </c>
      <c r="AU245" s="169">
        <f t="shared" si="182"/>
        <v>1</v>
      </c>
      <c r="AV245" s="169">
        <f t="shared" si="183"/>
        <v>0</v>
      </c>
      <c r="AW245" s="169">
        <f t="shared" si="184"/>
        <v>0</v>
      </c>
      <c r="AX245" s="169">
        <f t="shared" si="185"/>
        <v>0</v>
      </c>
      <c r="AY245" s="169">
        <f t="shared" si="199"/>
        <v>0</v>
      </c>
      <c r="AZ245" s="169">
        <f t="shared" si="186"/>
        <v>0</v>
      </c>
      <c r="BA245" s="169">
        <f t="shared" si="187"/>
        <v>0</v>
      </c>
      <c r="BB245" s="169">
        <f t="shared" si="188"/>
        <v>1</v>
      </c>
      <c r="BC245" s="169">
        <f t="shared" si="189"/>
        <v>0</v>
      </c>
      <c r="BD245" s="169">
        <f t="shared" si="190"/>
        <v>1</v>
      </c>
      <c r="BE245" s="169">
        <f t="shared" si="191"/>
        <v>0</v>
      </c>
      <c r="BF245" s="169">
        <f t="shared" si="192"/>
        <v>0</v>
      </c>
      <c r="BG245" s="169">
        <f t="shared" si="193"/>
        <v>0</v>
      </c>
      <c r="BH245" s="169">
        <f t="shared" si="194"/>
        <v>0</v>
      </c>
      <c r="BI245" s="169">
        <f t="shared" si="195"/>
        <v>0</v>
      </c>
      <c r="BJ245" s="169">
        <f t="shared" si="196"/>
        <v>0</v>
      </c>
      <c r="BK245" s="167">
        <f t="shared" si="197"/>
        <v>0</v>
      </c>
      <c r="BL245" s="169">
        <f t="shared" si="200"/>
        <v>0</v>
      </c>
      <c r="BM245" s="169">
        <f t="shared" si="201"/>
        <v>1</v>
      </c>
      <c r="BN245" s="169">
        <f t="shared" si="202"/>
        <v>1</v>
      </c>
      <c r="BO245" s="169">
        <f t="shared" si="203"/>
        <v>0</v>
      </c>
      <c r="BP245" s="36">
        <f t="shared" si="204"/>
        <v>0</v>
      </c>
      <c r="BQ245">
        <f t="shared" si="205"/>
        <v>0</v>
      </c>
      <c r="BR245" s="36">
        <f t="shared" si="206"/>
        <v>0</v>
      </c>
      <c r="BS245" t="e">
        <f t="shared" si="198"/>
        <v>#N/A</v>
      </c>
    </row>
    <row r="246" spans="1:71">
      <c r="A246" s="59">
        <v>20</v>
      </c>
      <c r="B246" s="59">
        <v>12151</v>
      </c>
      <c r="C246" s="160">
        <v>96114285.305081606</v>
      </c>
      <c r="D246" s="59">
        <v>3742857.5625</v>
      </c>
      <c r="E246" s="59">
        <v>12314286.5625</v>
      </c>
      <c r="F246" s="59">
        <v>83799998.742581606</v>
      </c>
      <c r="G246" s="59">
        <v>342.85714721679699</v>
      </c>
      <c r="H246" s="59">
        <v>-188064660.948275</v>
      </c>
      <c r="I246" s="59">
        <v>0</v>
      </c>
      <c r="J246" s="59">
        <v>0</v>
      </c>
      <c r="K246" s="59">
        <v>0</v>
      </c>
      <c r="L246" s="59">
        <v>101</v>
      </c>
      <c r="M246" s="59">
        <v>0</v>
      </c>
      <c r="N246" s="59">
        <v>0</v>
      </c>
      <c r="O246" s="59">
        <v>101</v>
      </c>
      <c r="P246" s="59">
        <v>0</v>
      </c>
      <c r="Q246" s="59">
        <v>0</v>
      </c>
      <c r="R246" s="59">
        <v>2</v>
      </c>
      <c r="S246" s="59">
        <v>0</v>
      </c>
      <c r="T246" s="59">
        <f t="shared" si="156"/>
        <v>0</v>
      </c>
      <c r="U246" s="59">
        <f t="shared" si="157"/>
        <v>0</v>
      </c>
      <c r="V246" s="59">
        <f t="shared" si="158"/>
        <v>0</v>
      </c>
      <c r="W246" s="59">
        <f t="shared" si="159"/>
        <v>0</v>
      </c>
      <c r="X246" s="59">
        <f t="shared" si="160"/>
        <v>0</v>
      </c>
      <c r="Y246" s="59">
        <f t="shared" si="161"/>
        <v>0</v>
      </c>
      <c r="Z246" s="59">
        <f t="shared" si="162"/>
        <v>0</v>
      </c>
      <c r="AA246" s="59">
        <f t="shared" si="163"/>
        <v>0</v>
      </c>
      <c r="AB246" s="59">
        <f t="shared" si="164"/>
        <v>0</v>
      </c>
      <c r="AC246" s="59">
        <f t="shared" si="165"/>
        <v>0</v>
      </c>
      <c r="AD246" s="166">
        <f t="shared" si="207"/>
        <v>2</v>
      </c>
      <c r="AE246" s="169">
        <f t="shared" si="166"/>
        <v>0</v>
      </c>
      <c r="AF246" s="169">
        <f t="shared" si="167"/>
        <v>1</v>
      </c>
      <c r="AG246" s="169">
        <f t="shared" si="168"/>
        <v>0</v>
      </c>
      <c r="AH246" s="169">
        <f t="shared" si="169"/>
        <v>1</v>
      </c>
      <c r="AI246" s="169">
        <f t="shared" si="170"/>
        <v>0</v>
      </c>
      <c r="AJ246" s="169">
        <f t="shared" si="171"/>
        <v>0</v>
      </c>
      <c r="AK246" s="169">
        <f t="shared" si="172"/>
        <v>0</v>
      </c>
      <c r="AL246" s="169">
        <f t="shared" si="173"/>
        <v>1</v>
      </c>
      <c r="AM246" s="169">
        <f t="shared" si="174"/>
        <v>0</v>
      </c>
      <c r="AN246" s="169">
        <f t="shared" si="175"/>
        <v>0</v>
      </c>
      <c r="AO246" s="169">
        <f t="shared" si="176"/>
        <v>1</v>
      </c>
      <c r="AP246" s="169">
        <f t="shared" si="177"/>
        <v>0</v>
      </c>
      <c r="AQ246" s="169">
        <f t="shared" si="178"/>
        <v>0</v>
      </c>
      <c r="AR246" s="169">
        <f t="shared" si="179"/>
        <v>0</v>
      </c>
      <c r="AS246" s="169">
        <f t="shared" si="180"/>
        <v>0</v>
      </c>
      <c r="AT246" s="169">
        <f t="shared" si="181"/>
        <v>0</v>
      </c>
      <c r="AU246" s="169">
        <f t="shared" si="182"/>
        <v>0</v>
      </c>
      <c r="AV246" s="169">
        <f t="shared" si="183"/>
        <v>1</v>
      </c>
      <c r="AW246" s="169">
        <f t="shared" si="184"/>
        <v>0</v>
      </c>
      <c r="AX246" s="169">
        <f t="shared" si="185"/>
        <v>0</v>
      </c>
      <c r="AY246" s="169">
        <f t="shared" si="199"/>
        <v>0</v>
      </c>
      <c r="AZ246" s="169">
        <f t="shared" si="186"/>
        <v>0</v>
      </c>
      <c r="BA246" s="169">
        <f t="shared" si="187"/>
        <v>0</v>
      </c>
      <c r="BB246" s="169">
        <f t="shared" si="188"/>
        <v>1</v>
      </c>
      <c r="BC246" s="169">
        <f t="shared" si="189"/>
        <v>0</v>
      </c>
      <c r="BD246" s="169">
        <f t="shared" si="190"/>
        <v>1</v>
      </c>
      <c r="BE246" s="169">
        <f t="shared" si="191"/>
        <v>0</v>
      </c>
      <c r="BF246" s="169">
        <f t="shared" si="192"/>
        <v>0</v>
      </c>
      <c r="BG246" s="169">
        <f t="shared" si="193"/>
        <v>0</v>
      </c>
      <c r="BH246" s="169">
        <f t="shared" si="194"/>
        <v>0</v>
      </c>
      <c r="BI246" s="169">
        <f t="shared" si="195"/>
        <v>0</v>
      </c>
      <c r="BJ246" s="169">
        <f t="shared" si="196"/>
        <v>0</v>
      </c>
      <c r="BK246" s="167">
        <f t="shared" si="197"/>
        <v>0</v>
      </c>
      <c r="BL246" s="169">
        <f t="shared" si="200"/>
        <v>0</v>
      </c>
      <c r="BM246" s="169">
        <f t="shared" si="201"/>
        <v>1</v>
      </c>
      <c r="BN246" s="169">
        <f t="shared" si="202"/>
        <v>1</v>
      </c>
      <c r="BO246" s="169">
        <f t="shared" si="203"/>
        <v>0</v>
      </c>
      <c r="BP246" s="36">
        <f t="shared" si="204"/>
        <v>1</v>
      </c>
      <c r="BQ246">
        <f t="shared" si="205"/>
        <v>0</v>
      </c>
      <c r="BR246" s="36">
        <f t="shared" si="206"/>
        <v>0</v>
      </c>
      <c r="BS246" t="e">
        <f t="shared" si="198"/>
        <v>#N/A</v>
      </c>
    </row>
    <row r="247" spans="1:71">
      <c r="A247" s="59">
        <v>122</v>
      </c>
      <c r="B247" s="59">
        <v>111141</v>
      </c>
      <c r="C247" s="160">
        <v>51632654.411576301</v>
      </c>
      <c r="D247" s="59">
        <v>21836735.625</v>
      </c>
      <c r="E247" s="59">
        <v>23877552</v>
      </c>
      <c r="F247" s="59">
        <v>27755102.411576301</v>
      </c>
      <c r="G247" s="59">
        <v>346.93878364563</v>
      </c>
      <c r="H247" s="59">
        <v>-1857501734.4486001</v>
      </c>
      <c r="I247" s="59">
        <v>0</v>
      </c>
      <c r="J247" s="59">
        <v>0</v>
      </c>
      <c r="K247" s="59">
        <v>0</v>
      </c>
      <c r="L247" s="59">
        <v>101</v>
      </c>
      <c r="M247" s="59">
        <v>0</v>
      </c>
      <c r="N247" s="59">
        <v>0</v>
      </c>
      <c r="O247" s="59">
        <v>202</v>
      </c>
      <c r="P247" s="59">
        <v>0</v>
      </c>
      <c r="Q247" s="59">
        <v>0</v>
      </c>
      <c r="R247" s="59">
        <v>2</v>
      </c>
      <c r="S247" s="59">
        <v>0</v>
      </c>
      <c r="T247" s="59">
        <f t="shared" si="156"/>
        <v>0</v>
      </c>
      <c r="U247" s="59">
        <f t="shared" si="157"/>
        <v>1</v>
      </c>
      <c r="V247" s="59">
        <f t="shared" si="158"/>
        <v>0</v>
      </c>
      <c r="W247" s="59">
        <f t="shared" si="159"/>
        <v>0</v>
      </c>
      <c r="X247" s="59">
        <f t="shared" si="160"/>
        <v>0</v>
      </c>
      <c r="Y247" s="59">
        <f t="shared" si="161"/>
        <v>0</v>
      </c>
      <c r="Z247" s="59">
        <f t="shared" si="162"/>
        <v>0</v>
      </c>
      <c r="AA247" s="59">
        <f t="shared" si="163"/>
        <v>0</v>
      </c>
      <c r="AB247" s="59">
        <f t="shared" si="164"/>
        <v>0</v>
      </c>
      <c r="AC247" s="59">
        <f t="shared" si="165"/>
        <v>0</v>
      </c>
      <c r="AD247" s="166">
        <f t="shared" si="207"/>
        <v>1</v>
      </c>
      <c r="AE247" s="169">
        <f t="shared" si="166"/>
        <v>1</v>
      </c>
      <c r="AF247" s="169">
        <f t="shared" si="167"/>
        <v>0</v>
      </c>
      <c r="AG247" s="169">
        <f t="shared" si="168"/>
        <v>0</v>
      </c>
      <c r="AH247" s="169">
        <f t="shared" si="169"/>
        <v>1</v>
      </c>
      <c r="AI247" s="169">
        <f t="shared" si="170"/>
        <v>0</v>
      </c>
      <c r="AJ247" s="169">
        <f t="shared" si="171"/>
        <v>0</v>
      </c>
      <c r="AK247" s="169">
        <f t="shared" si="172"/>
        <v>1</v>
      </c>
      <c r="AL247" s="169">
        <f t="shared" si="173"/>
        <v>0</v>
      </c>
      <c r="AM247" s="169">
        <f t="shared" si="174"/>
        <v>0</v>
      </c>
      <c r="AN247" s="169">
        <f t="shared" si="175"/>
        <v>0</v>
      </c>
      <c r="AO247" s="169">
        <f t="shared" si="176"/>
        <v>1</v>
      </c>
      <c r="AP247" s="169">
        <f t="shared" si="177"/>
        <v>0</v>
      </c>
      <c r="AQ247" s="169">
        <f t="shared" si="178"/>
        <v>0</v>
      </c>
      <c r="AR247" s="169">
        <f t="shared" si="179"/>
        <v>0</v>
      </c>
      <c r="AS247" s="169">
        <f t="shared" si="180"/>
        <v>0</v>
      </c>
      <c r="AT247" s="169">
        <f t="shared" si="181"/>
        <v>0</v>
      </c>
      <c r="AU247" s="169">
        <f t="shared" si="182"/>
        <v>0</v>
      </c>
      <c r="AV247" s="169">
        <f t="shared" si="183"/>
        <v>1</v>
      </c>
      <c r="AW247" s="169">
        <f t="shared" si="184"/>
        <v>0</v>
      </c>
      <c r="AX247" s="169">
        <f t="shared" si="185"/>
        <v>0</v>
      </c>
      <c r="AY247" s="169">
        <f t="shared" si="199"/>
        <v>0</v>
      </c>
      <c r="AZ247" s="169">
        <f t="shared" si="186"/>
        <v>0</v>
      </c>
      <c r="BA247" s="169">
        <f t="shared" si="187"/>
        <v>0</v>
      </c>
      <c r="BB247" s="169">
        <f t="shared" si="188"/>
        <v>1</v>
      </c>
      <c r="BC247" s="169">
        <f t="shared" si="189"/>
        <v>0</v>
      </c>
      <c r="BD247" s="169">
        <f t="shared" si="190"/>
        <v>1</v>
      </c>
      <c r="BE247" s="169">
        <f t="shared" si="191"/>
        <v>0</v>
      </c>
      <c r="BF247" s="169">
        <f t="shared" si="192"/>
        <v>0</v>
      </c>
      <c r="BG247" s="169">
        <f t="shared" si="193"/>
        <v>0</v>
      </c>
      <c r="BH247" s="169">
        <f t="shared" si="194"/>
        <v>0</v>
      </c>
      <c r="BI247" s="169">
        <f t="shared" si="195"/>
        <v>0</v>
      </c>
      <c r="BJ247" s="169">
        <f t="shared" si="196"/>
        <v>0</v>
      </c>
      <c r="BK247" s="167">
        <f t="shared" si="197"/>
        <v>0</v>
      </c>
      <c r="BL247" s="169">
        <f t="shared" si="200"/>
        <v>0</v>
      </c>
      <c r="BM247" s="169">
        <f t="shared" si="201"/>
        <v>1</v>
      </c>
      <c r="BN247" s="169">
        <f t="shared" si="202"/>
        <v>1</v>
      </c>
      <c r="BO247" s="169">
        <f t="shared" si="203"/>
        <v>0</v>
      </c>
      <c r="BP247" s="36">
        <f t="shared" si="204"/>
        <v>1</v>
      </c>
      <c r="BQ247">
        <f t="shared" si="205"/>
        <v>0</v>
      </c>
      <c r="BR247" s="36">
        <f t="shared" si="206"/>
        <v>0</v>
      </c>
      <c r="BS247" t="e">
        <f t="shared" si="198"/>
        <v>#N/A</v>
      </c>
    </row>
    <row r="248" spans="1:71">
      <c r="A248" s="59">
        <v>433</v>
      </c>
      <c r="B248" s="59">
        <v>242211</v>
      </c>
      <c r="C248" s="160">
        <v>43500000.972300798</v>
      </c>
      <c r="D248" s="59">
        <v>5091250</v>
      </c>
      <c r="E248" s="59">
        <v>5091250</v>
      </c>
      <c r="F248" s="59">
        <v>38408750.972300798</v>
      </c>
      <c r="G248" s="59">
        <v>350</v>
      </c>
      <c r="H248" s="59">
        <v>-6706589812.0908403</v>
      </c>
      <c r="I248" s="59">
        <v>0</v>
      </c>
      <c r="J248" s="59">
        <v>0</v>
      </c>
      <c r="K248" s="59">
        <v>0</v>
      </c>
      <c r="L248" s="59">
        <v>101</v>
      </c>
      <c r="M248" s="59">
        <v>0</v>
      </c>
      <c r="N248" s="59">
        <v>0</v>
      </c>
      <c r="O248" s="59">
        <v>101</v>
      </c>
      <c r="P248" s="59">
        <v>0</v>
      </c>
      <c r="Q248" s="59">
        <v>0</v>
      </c>
      <c r="R248" s="59">
        <v>2</v>
      </c>
      <c r="S248" s="59">
        <v>0</v>
      </c>
      <c r="T248" s="59">
        <f t="shared" si="156"/>
        <v>0</v>
      </c>
      <c r="U248" s="59">
        <f t="shared" si="157"/>
        <v>0</v>
      </c>
      <c r="V248" s="59">
        <f t="shared" si="158"/>
        <v>0</v>
      </c>
      <c r="W248" s="59">
        <f t="shared" si="159"/>
        <v>0</v>
      </c>
      <c r="X248" s="59">
        <f t="shared" si="160"/>
        <v>0</v>
      </c>
      <c r="Y248" s="59">
        <f t="shared" si="161"/>
        <v>0</v>
      </c>
      <c r="Z248" s="59">
        <f t="shared" si="162"/>
        <v>0</v>
      </c>
      <c r="AA248" s="59">
        <f t="shared" si="163"/>
        <v>0</v>
      </c>
      <c r="AB248" s="59">
        <f t="shared" si="164"/>
        <v>0</v>
      </c>
      <c r="AC248" s="59">
        <f t="shared" si="165"/>
        <v>0</v>
      </c>
      <c r="AD248" s="166">
        <f t="shared" si="207"/>
        <v>2</v>
      </c>
      <c r="AE248" s="169">
        <f t="shared" si="166"/>
        <v>0</v>
      </c>
      <c r="AF248" s="169">
        <f t="shared" si="167"/>
        <v>1</v>
      </c>
      <c r="AG248" s="169">
        <f t="shared" si="168"/>
        <v>0</v>
      </c>
      <c r="AH248" s="169">
        <f t="shared" si="169"/>
        <v>1</v>
      </c>
      <c r="AI248" s="169">
        <f t="shared" si="170"/>
        <v>0</v>
      </c>
      <c r="AJ248" s="169">
        <f t="shared" si="171"/>
        <v>0</v>
      </c>
      <c r="AK248" s="169">
        <f t="shared" si="172"/>
        <v>0</v>
      </c>
      <c r="AL248" s="169">
        <f t="shared" si="173"/>
        <v>1</v>
      </c>
      <c r="AM248" s="169">
        <f t="shared" si="174"/>
        <v>0</v>
      </c>
      <c r="AN248" s="169">
        <f t="shared" si="175"/>
        <v>0</v>
      </c>
      <c r="AO248" s="169">
        <f t="shared" si="176"/>
        <v>1</v>
      </c>
      <c r="AP248" s="169">
        <f t="shared" si="177"/>
        <v>0</v>
      </c>
      <c r="AQ248" s="169">
        <f t="shared" si="178"/>
        <v>0</v>
      </c>
      <c r="AR248" s="169">
        <f t="shared" si="179"/>
        <v>0</v>
      </c>
      <c r="AS248" s="169">
        <f t="shared" si="180"/>
        <v>0</v>
      </c>
      <c r="AT248" s="169">
        <f t="shared" si="181"/>
        <v>0</v>
      </c>
      <c r="AU248" s="169">
        <f t="shared" si="182"/>
        <v>0</v>
      </c>
      <c r="AV248" s="169">
        <f t="shared" si="183"/>
        <v>1</v>
      </c>
      <c r="AW248" s="169">
        <f t="shared" si="184"/>
        <v>0</v>
      </c>
      <c r="AX248" s="169">
        <f t="shared" si="185"/>
        <v>0</v>
      </c>
      <c r="AY248" s="169">
        <f t="shared" si="199"/>
        <v>0</v>
      </c>
      <c r="AZ248" s="169">
        <f t="shared" si="186"/>
        <v>0</v>
      </c>
      <c r="BA248" s="169">
        <f t="shared" si="187"/>
        <v>0</v>
      </c>
      <c r="BB248" s="169">
        <f t="shared" si="188"/>
        <v>1</v>
      </c>
      <c r="BC248" s="169">
        <f t="shared" si="189"/>
        <v>0</v>
      </c>
      <c r="BD248" s="169">
        <f t="shared" si="190"/>
        <v>1</v>
      </c>
      <c r="BE248" s="169">
        <f t="shared" si="191"/>
        <v>0</v>
      </c>
      <c r="BF248" s="169">
        <f t="shared" si="192"/>
        <v>0</v>
      </c>
      <c r="BG248" s="169">
        <f t="shared" si="193"/>
        <v>0</v>
      </c>
      <c r="BH248" s="169">
        <f t="shared" si="194"/>
        <v>0</v>
      </c>
      <c r="BI248" s="169">
        <f t="shared" si="195"/>
        <v>0</v>
      </c>
      <c r="BJ248" s="169">
        <f t="shared" si="196"/>
        <v>0</v>
      </c>
      <c r="BK248" s="167">
        <f t="shared" si="197"/>
        <v>0</v>
      </c>
      <c r="BL248" s="169">
        <f t="shared" si="200"/>
        <v>0</v>
      </c>
      <c r="BM248" s="169">
        <f t="shared" si="201"/>
        <v>1</v>
      </c>
      <c r="BN248" s="169">
        <f t="shared" si="202"/>
        <v>1</v>
      </c>
      <c r="BO248" s="169">
        <f t="shared" si="203"/>
        <v>0</v>
      </c>
      <c r="BP248" s="36">
        <f t="shared" si="204"/>
        <v>1</v>
      </c>
      <c r="BQ248">
        <f t="shared" si="205"/>
        <v>0</v>
      </c>
      <c r="BR248" s="36">
        <f t="shared" si="206"/>
        <v>0</v>
      </c>
      <c r="BS248" t="e">
        <f t="shared" si="198"/>
        <v>#N/A</v>
      </c>
    </row>
    <row r="249" spans="1:71">
      <c r="A249" s="59">
        <v>53</v>
      </c>
      <c r="B249" s="59">
        <v>16161</v>
      </c>
      <c r="C249" s="160">
        <v>83625001.869164497</v>
      </c>
      <c r="D249" s="59">
        <v>78191670.5</v>
      </c>
      <c r="E249" s="59">
        <v>78191670.5</v>
      </c>
      <c r="F249" s="59">
        <v>5433331.3691644501</v>
      </c>
      <c r="G249" s="59">
        <v>350.00001525878901</v>
      </c>
      <c r="H249" s="59">
        <v>-521371768.65458202</v>
      </c>
      <c r="I249" s="59">
        <v>0</v>
      </c>
      <c r="J249" s="59">
        <v>0</v>
      </c>
      <c r="K249" s="59">
        <v>0</v>
      </c>
      <c r="L249" s="59">
        <v>405</v>
      </c>
      <c r="M249" s="59">
        <v>0</v>
      </c>
      <c r="N249" s="59">
        <v>0</v>
      </c>
      <c r="O249" s="59">
        <v>415</v>
      </c>
      <c r="P249" s="59">
        <v>801</v>
      </c>
      <c r="Q249" s="59">
        <v>710</v>
      </c>
      <c r="R249" s="59">
        <v>2</v>
      </c>
      <c r="S249" s="59">
        <v>0</v>
      </c>
      <c r="T249" s="59">
        <f t="shared" si="156"/>
        <v>2</v>
      </c>
      <c r="U249" s="59">
        <f t="shared" si="157"/>
        <v>0</v>
      </c>
      <c r="V249" s="59">
        <f t="shared" si="158"/>
        <v>0</v>
      </c>
      <c r="W249" s="59">
        <f t="shared" si="159"/>
        <v>0</v>
      </c>
      <c r="X249" s="59">
        <f t="shared" si="160"/>
        <v>2</v>
      </c>
      <c r="Y249" s="59">
        <f t="shared" si="161"/>
        <v>0</v>
      </c>
      <c r="Z249" s="59">
        <f t="shared" si="162"/>
        <v>0</v>
      </c>
      <c r="AA249" s="59">
        <f t="shared" si="163"/>
        <v>0</v>
      </c>
      <c r="AB249" s="59">
        <f t="shared" si="164"/>
        <v>0</v>
      </c>
      <c r="AC249" s="59">
        <f t="shared" si="165"/>
        <v>0</v>
      </c>
      <c r="AD249" s="166">
        <f t="shared" si="207"/>
        <v>0</v>
      </c>
      <c r="AE249" s="169">
        <f t="shared" si="166"/>
        <v>0</v>
      </c>
      <c r="AF249" s="169">
        <f t="shared" si="167"/>
        <v>0</v>
      </c>
      <c r="AG249" s="169">
        <f t="shared" si="168"/>
        <v>0</v>
      </c>
      <c r="AH249" s="169">
        <f t="shared" si="169"/>
        <v>1</v>
      </c>
      <c r="AI249" s="169">
        <f t="shared" si="170"/>
        <v>0</v>
      </c>
      <c r="AJ249" s="169">
        <f t="shared" si="171"/>
        <v>0</v>
      </c>
      <c r="AK249" s="169">
        <f t="shared" si="172"/>
        <v>0</v>
      </c>
      <c r="AL249" s="169">
        <f t="shared" si="173"/>
        <v>1</v>
      </c>
      <c r="AM249" s="169">
        <f t="shared" si="174"/>
        <v>0</v>
      </c>
      <c r="AN249" s="169">
        <f t="shared" si="175"/>
        <v>0</v>
      </c>
      <c r="AO249" s="169">
        <f t="shared" si="176"/>
        <v>1</v>
      </c>
      <c r="AP249" s="169">
        <f t="shared" si="177"/>
        <v>0</v>
      </c>
      <c r="AQ249" s="169">
        <f t="shared" si="178"/>
        <v>0</v>
      </c>
      <c r="AR249" s="169">
        <f t="shared" si="179"/>
        <v>0</v>
      </c>
      <c r="AS249" s="169">
        <f t="shared" si="180"/>
        <v>0</v>
      </c>
      <c r="AT249" s="169">
        <f t="shared" si="181"/>
        <v>0</v>
      </c>
      <c r="AU249" s="169">
        <f t="shared" si="182"/>
        <v>0</v>
      </c>
      <c r="AV249" s="169">
        <f t="shared" si="183"/>
        <v>1</v>
      </c>
      <c r="AW249" s="169">
        <f t="shared" si="184"/>
        <v>1</v>
      </c>
      <c r="AX249" s="169">
        <f t="shared" si="185"/>
        <v>1</v>
      </c>
      <c r="AY249" s="169">
        <f t="shared" si="199"/>
        <v>0</v>
      </c>
      <c r="AZ249" s="169">
        <f t="shared" si="186"/>
        <v>0</v>
      </c>
      <c r="BA249" s="169">
        <f t="shared" si="187"/>
        <v>1</v>
      </c>
      <c r="BB249" s="169">
        <f t="shared" si="188"/>
        <v>0</v>
      </c>
      <c r="BC249" s="169">
        <f t="shared" si="189"/>
        <v>0</v>
      </c>
      <c r="BD249" s="169">
        <f t="shared" si="190"/>
        <v>1</v>
      </c>
      <c r="BE249" s="169">
        <f t="shared" si="191"/>
        <v>0</v>
      </c>
      <c r="BF249" s="169">
        <f t="shared" si="192"/>
        <v>0</v>
      </c>
      <c r="BG249" s="169">
        <f t="shared" si="193"/>
        <v>0</v>
      </c>
      <c r="BH249" s="169">
        <f t="shared" si="194"/>
        <v>1</v>
      </c>
      <c r="BI249" s="169">
        <f t="shared" si="195"/>
        <v>1</v>
      </c>
      <c r="BJ249" s="169">
        <f t="shared" si="196"/>
        <v>0</v>
      </c>
      <c r="BK249" s="167">
        <f t="shared" si="197"/>
        <v>0</v>
      </c>
      <c r="BL249" s="169">
        <f t="shared" si="200"/>
        <v>0</v>
      </c>
      <c r="BM249" s="169">
        <f t="shared" si="201"/>
        <v>1</v>
      </c>
      <c r="BN249" s="169">
        <f t="shared" si="202"/>
        <v>1</v>
      </c>
      <c r="BO249" s="169">
        <f t="shared" si="203"/>
        <v>0</v>
      </c>
      <c r="BP249" s="36">
        <f t="shared" si="204"/>
        <v>0</v>
      </c>
      <c r="BQ249">
        <f t="shared" si="205"/>
        <v>0</v>
      </c>
      <c r="BR249" s="36">
        <f t="shared" si="206"/>
        <v>2</v>
      </c>
      <c r="BS249" t="e">
        <f t="shared" si="198"/>
        <v>#N/A</v>
      </c>
    </row>
    <row r="250" spans="1:71">
      <c r="A250" s="59">
        <v>174</v>
      </c>
      <c r="B250" s="59">
        <v>122211</v>
      </c>
      <c r="C250" s="160">
        <v>49895148.780772403</v>
      </c>
      <c r="D250" s="59">
        <v>16247768.15625</v>
      </c>
      <c r="E250" s="59">
        <v>16604911</v>
      </c>
      <c r="F250" s="59">
        <v>33290237.780772399</v>
      </c>
      <c r="G250" s="59">
        <v>357.142834663391</v>
      </c>
      <c r="H250" s="59">
        <v>-2614711206.2943401</v>
      </c>
      <c r="I250" s="59">
        <v>0</v>
      </c>
      <c r="J250" s="59">
        <v>0</v>
      </c>
      <c r="K250" s="59">
        <v>0</v>
      </c>
      <c r="L250" s="59">
        <v>403</v>
      </c>
      <c r="M250" s="59">
        <v>406</v>
      </c>
      <c r="N250" s="59">
        <v>417</v>
      </c>
      <c r="O250" s="59">
        <v>0</v>
      </c>
      <c r="P250" s="59">
        <v>0</v>
      </c>
      <c r="Q250" s="59">
        <v>0</v>
      </c>
      <c r="R250" s="59">
        <v>2</v>
      </c>
      <c r="S250" s="59">
        <v>1</v>
      </c>
      <c r="T250" s="59">
        <f t="shared" si="156"/>
        <v>1</v>
      </c>
      <c r="U250" s="59">
        <f t="shared" si="157"/>
        <v>0</v>
      </c>
      <c r="V250" s="59">
        <f t="shared" si="158"/>
        <v>0</v>
      </c>
      <c r="W250" s="59">
        <f t="shared" si="159"/>
        <v>2</v>
      </c>
      <c r="X250" s="59">
        <f t="shared" si="160"/>
        <v>0</v>
      </c>
      <c r="Y250" s="59">
        <f t="shared" si="161"/>
        <v>0</v>
      </c>
      <c r="Z250" s="59">
        <f t="shared" si="162"/>
        <v>0</v>
      </c>
      <c r="AA250" s="59">
        <f t="shared" si="163"/>
        <v>0</v>
      </c>
      <c r="AB250" s="59">
        <f t="shared" si="164"/>
        <v>0</v>
      </c>
      <c r="AC250" s="59">
        <f t="shared" si="165"/>
        <v>0</v>
      </c>
      <c r="AD250" s="166">
        <f t="shared" si="207"/>
        <v>0</v>
      </c>
      <c r="AE250" s="169">
        <f t="shared" si="166"/>
        <v>0</v>
      </c>
      <c r="AF250" s="169">
        <f t="shared" si="167"/>
        <v>0</v>
      </c>
      <c r="AG250" s="169">
        <f t="shared" si="168"/>
        <v>0</v>
      </c>
      <c r="AH250" s="169">
        <f t="shared" si="169"/>
        <v>1</v>
      </c>
      <c r="AI250" s="169">
        <f t="shared" si="170"/>
        <v>0</v>
      </c>
      <c r="AJ250" s="169">
        <f t="shared" si="171"/>
        <v>0</v>
      </c>
      <c r="AK250" s="169">
        <f t="shared" si="172"/>
        <v>0</v>
      </c>
      <c r="AL250" s="169">
        <f t="shared" si="173"/>
        <v>1</v>
      </c>
      <c r="AM250" s="169">
        <f t="shared" si="174"/>
        <v>0</v>
      </c>
      <c r="AN250" s="169">
        <f t="shared" si="175"/>
        <v>0</v>
      </c>
      <c r="AO250" s="169">
        <f t="shared" si="176"/>
        <v>1</v>
      </c>
      <c r="AP250" s="169">
        <f t="shared" si="177"/>
        <v>0</v>
      </c>
      <c r="AQ250" s="169">
        <f t="shared" si="178"/>
        <v>0</v>
      </c>
      <c r="AR250" s="169">
        <f t="shared" si="179"/>
        <v>0</v>
      </c>
      <c r="AS250" s="169">
        <f t="shared" si="180"/>
        <v>0</v>
      </c>
      <c r="AT250" s="169">
        <f t="shared" si="181"/>
        <v>0</v>
      </c>
      <c r="AU250" s="169">
        <f t="shared" si="182"/>
        <v>0</v>
      </c>
      <c r="AV250" s="169">
        <f t="shared" si="183"/>
        <v>1</v>
      </c>
      <c r="AW250" s="169">
        <f t="shared" si="184"/>
        <v>1</v>
      </c>
      <c r="AX250" s="169">
        <f t="shared" si="185"/>
        <v>0</v>
      </c>
      <c r="AY250" s="169">
        <f t="shared" si="199"/>
        <v>1</v>
      </c>
      <c r="AZ250" s="169">
        <f t="shared" si="186"/>
        <v>0</v>
      </c>
      <c r="BA250" s="169">
        <f t="shared" si="187"/>
        <v>0</v>
      </c>
      <c r="BB250" s="169">
        <f t="shared" si="188"/>
        <v>1</v>
      </c>
      <c r="BC250" s="169">
        <f t="shared" si="189"/>
        <v>1</v>
      </c>
      <c r="BD250" s="169">
        <f t="shared" si="190"/>
        <v>0</v>
      </c>
      <c r="BE250" s="169">
        <f t="shared" si="191"/>
        <v>0</v>
      </c>
      <c r="BF250" s="169">
        <f t="shared" si="192"/>
        <v>0</v>
      </c>
      <c r="BG250" s="169">
        <f t="shared" si="193"/>
        <v>1</v>
      </c>
      <c r="BH250" s="169">
        <f t="shared" si="194"/>
        <v>0</v>
      </c>
      <c r="BI250" s="169">
        <f t="shared" si="195"/>
        <v>0</v>
      </c>
      <c r="BJ250" s="169">
        <f t="shared" si="196"/>
        <v>0</v>
      </c>
      <c r="BK250" s="167">
        <f t="shared" si="197"/>
        <v>0</v>
      </c>
      <c r="BL250" s="169">
        <f t="shared" si="200"/>
        <v>0</v>
      </c>
      <c r="BM250" s="169">
        <f t="shared" si="201"/>
        <v>1</v>
      </c>
      <c r="BN250" s="169">
        <f t="shared" si="202"/>
        <v>0</v>
      </c>
      <c r="BO250" s="169">
        <f t="shared" si="203"/>
        <v>1</v>
      </c>
      <c r="BP250" s="36">
        <f t="shared" si="204"/>
        <v>0</v>
      </c>
      <c r="BQ250">
        <f t="shared" si="205"/>
        <v>0</v>
      </c>
      <c r="BR250" s="36">
        <f t="shared" si="206"/>
        <v>1</v>
      </c>
      <c r="BS250" t="e">
        <f t="shared" si="198"/>
        <v>#N/A</v>
      </c>
    </row>
    <row r="251" spans="1:71">
      <c r="A251" s="59">
        <v>154</v>
      </c>
      <c r="B251" s="59">
        <v>121181</v>
      </c>
      <c r="C251" s="160">
        <v>97755104.597411305</v>
      </c>
      <c r="D251" s="59">
        <v>8316327</v>
      </c>
      <c r="E251" s="59">
        <v>33928573</v>
      </c>
      <c r="F251" s="59">
        <v>63826531.597411297</v>
      </c>
      <c r="G251" s="59">
        <v>357.14286804199202</v>
      </c>
      <c r="H251" s="59">
        <v>-2291463645.03022</v>
      </c>
      <c r="I251" s="59">
        <v>0</v>
      </c>
      <c r="J251" s="59">
        <v>0</v>
      </c>
      <c r="K251" s="59">
        <v>0</v>
      </c>
      <c r="L251" s="59">
        <v>101</v>
      </c>
      <c r="M251" s="59">
        <v>0</v>
      </c>
      <c r="N251" s="59">
        <v>0</v>
      </c>
      <c r="O251" s="59">
        <v>101</v>
      </c>
      <c r="P251" s="59">
        <v>0</v>
      </c>
      <c r="Q251" s="59">
        <v>0</v>
      </c>
      <c r="R251" s="59">
        <v>2</v>
      </c>
      <c r="S251" s="59">
        <v>0</v>
      </c>
      <c r="T251" s="59">
        <f t="shared" si="156"/>
        <v>0</v>
      </c>
      <c r="U251" s="59">
        <f t="shared" si="157"/>
        <v>0</v>
      </c>
      <c r="V251" s="59">
        <f t="shared" si="158"/>
        <v>0</v>
      </c>
      <c r="W251" s="59">
        <f t="shared" si="159"/>
        <v>0</v>
      </c>
      <c r="X251" s="59">
        <f t="shared" si="160"/>
        <v>0</v>
      </c>
      <c r="Y251" s="59">
        <f t="shared" si="161"/>
        <v>0</v>
      </c>
      <c r="Z251" s="59">
        <f t="shared" si="162"/>
        <v>0</v>
      </c>
      <c r="AA251" s="59">
        <f t="shared" si="163"/>
        <v>0</v>
      </c>
      <c r="AB251" s="59">
        <f t="shared" si="164"/>
        <v>0</v>
      </c>
      <c r="AC251" s="59">
        <f t="shared" si="165"/>
        <v>0</v>
      </c>
      <c r="AD251" s="166">
        <f t="shared" si="207"/>
        <v>2</v>
      </c>
      <c r="AE251" s="169">
        <f t="shared" si="166"/>
        <v>0</v>
      </c>
      <c r="AF251" s="169">
        <f t="shared" si="167"/>
        <v>1</v>
      </c>
      <c r="AG251" s="169">
        <f t="shared" si="168"/>
        <v>0</v>
      </c>
      <c r="AH251" s="169">
        <f t="shared" si="169"/>
        <v>1</v>
      </c>
      <c r="AI251" s="169">
        <f t="shared" si="170"/>
        <v>0</v>
      </c>
      <c r="AJ251" s="169">
        <f t="shared" si="171"/>
        <v>0</v>
      </c>
      <c r="AK251" s="169">
        <f t="shared" si="172"/>
        <v>0</v>
      </c>
      <c r="AL251" s="169">
        <f t="shared" si="173"/>
        <v>1</v>
      </c>
      <c r="AM251" s="169">
        <f t="shared" si="174"/>
        <v>0</v>
      </c>
      <c r="AN251" s="169">
        <f t="shared" si="175"/>
        <v>0</v>
      </c>
      <c r="AO251" s="169">
        <f t="shared" si="176"/>
        <v>1</v>
      </c>
      <c r="AP251" s="169">
        <f t="shared" si="177"/>
        <v>0</v>
      </c>
      <c r="AQ251" s="169">
        <f t="shared" si="178"/>
        <v>0</v>
      </c>
      <c r="AR251" s="169">
        <f t="shared" si="179"/>
        <v>0</v>
      </c>
      <c r="AS251" s="169">
        <f t="shared" si="180"/>
        <v>0</v>
      </c>
      <c r="AT251" s="169">
        <f t="shared" si="181"/>
        <v>0</v>
      </c>
      <c r="AU251" s="169">
        <f t="shared" si="182"/>
        <v>0</v>
      </c>
      <c r="AV251" s="169">
        <f t="shared" si="183"/>
        <v>1</v>
      </c>
      <c r="AW251" s="169">
        <f t="shared" si="184"/>
        <v>0</v>
      </c>
      <c r="AX251" s="169">
        <f t="shared" si="185"/>
        <v>0</v>
      </c>
      <c r="AY251" s="169">
        <f t="shared" si="199"/>
        <v>0</v>
      </c>
      <c r="AZ251" s="169">
        <f t="shared" si="186"/>
        <v>0</v>
      </c>
      <c r="BA251" s="169">
        <f t="shared" si="187"/>
        <v>0</v>
      </c>
      <c r="BB251" s="169">
        <f t="shared" si="188"/>
        <v>1</v>
      </c>
      <c r="BC251" s="169">
        <f t="shared" si="189"/>
        <v>0</v>
      </c>
      <c r="BD251" s="169">
        <f t="shared" si="190"/>
        <v>1</v>
      </c>
      <c r="BE251" s="169">
        <f t="shared" si="191"/>
        <v>0</v>
      </c>
      <c r="BF251" s="169">
        <f t="shared" si="192"/>
        <v>0</v>
      </c>
      <c r="BG251" s="169">
        <f t="shared" si="193"/>
        <v>0</v>
      </c>
      <c r="BH251" s="169">
        <f t="shared" si="194"/>
        <v>0</v>
      </c>
      <c r="BI251" s="169">
        <f t="shared" si="195"/>
        <v>0</v>
      </c>
      <c r="BJ251" s="169">
        <f t="shared" si="196"/>
        <v>0</v>
      </c>
      <c r="BK251" s="167">
        <f t="shared" si="197"/>
        <v>0</v>
      </c>
      <c r="BL251" s="169">
        <f t="shared" si="200"/>
        <v>0</v>
      </c>
      <c r="BM251" s="169">
        <f t="shared" si="201"/>
        <v>1</v>
      </c>
      <c r="BN251" s="169">
        <f t="shared" si="202"/>
        <v>1</v>
      </c>
      <c r="BO251" s="169">
        <f t="shared" si="203"/>
        <v>0</v>
      </c>
      <c r="BP251" s="36">
        <f t="shared" si="204"/>
        <v>1</v>
      </c>
      <c r="BQ251">
        <f t="shared" si="205"/>
        <v>0</v>
      </c>
      <c r="BR251" s="36">
        <f t="shared" si="206"/>
        <v>0</v>
      </c>
      <c r="BS251" t="e">
        <f t="shared" si="198"/>
        <v>#N/A</v>
      </c>
    </row>
    <row r="252" spans="1:71">
      <c r="A252" s="59">
        <v>128</v>
      </c>
      <c r="B252" s="59">
        <v>111241</v>
      </c>
      <c r="C252" s="160">
        <v>38666666.044760004</v>
      </c>
      <c r="D252" s="59">
        <v>8559523.5</v>
      </c>
      <c r="E252" s="59">
        <v>8559523.5</v>
      </c>
      <c r="F252" s="59">
        <v>30107142.54476</v>
      </c>
      <c r="G252" s="59">
        <v>365.07937240600597</v>
      </c>
      <c r="H252" s="59">
        <v>-1934854458.1856599</v>
      </c>
      <c r="I252" s="59">
        <v>0</v>
      </c>
      <c r="J252" s="59">
        <v>0</v>
      </c>
      <c r="K252" s="59">
        <v>0</v>
      </c>
      <c r="L252" s="59">
        <v>101</v>
      </c>
      <c r="M252" s="59">
        <v>0</v>
      </c>
      <c r="N252" s="59">
        <v>0</v>
      </c>
      <c r="O252" s="59">
        <v>101</v>
      </c>
      <c r="P252" s="59">
        <v>0</v>
      </c>
      <c r="Q252" s="59">
        <v>0</v>
      </c>
      <c r="R252" s="59">
        <v>2</v>
      </c>
      <c r="S252" s="59">
        <v>0</v>
      </c>
      <c r="T252" s="59">
        <f t="shared" si="156"/>
        <v>0</v>
      </c>
      <c r="U252" s="59">
        <f t="shared" si="157"/>
        <v>0</v>
      </c>
      <c r="V252" s="59">
        <f t="shared" si="158"/>
        <v>0</v>
      </c>
      <c r="W252" s="59">
        <f t="shared" si="159"/>
        <v>0</v>
      </c>
      <c r="X252" s="59">
        <f t="shared" si="160"/>
        <v>0</v>
      </c>
      <c r="Y252" s="59">
        <f t="shared" si="161"/>
        <v>0</v>
      </c>
      <c r="Z252" s="59">
        <f t="shared" si="162"/>
        <v>0</v>
      </c>
      <c r="AA252" s="59">
        <f t="shared" si="163"/>
        <v>0</v>
      </c>
      <c r="AB252" s="59">
        <f t="shared" si="164"/>
        <v>0</v>
      </c>
      <c r="AC252" s="59">
        <f t="shared" si="165"/>
        <v>0</v>
      </c>
      <c r="AD252" s="166">
        <f t="shared" si="207"/>
        <v>2</v>
      </c>
      <c r="AE252" s="169">
        <f t="shared" si="166"/>
        <v>0</v>
      </c>
      <c r="AF252" s="169">
        <f t="shared" si="167"/>
        <v>1</v>
      </c>
      <c r="AG252" s="169">
        <f t="shared" si="168"/>
        <v>0</v>
      </c>
      <c r="AH252" s="169">
        <f t="shared" si="169"/>
        <v>1</v>
      </c>
      <c r="AI252" s="169">
        <f t="shared" si="170"/>
        <v>0</v>
      </c>
      <c r="AJ252" s="169">
        <f t="shared" si="171"/>
        <v>0</v>
      </c>
      <c r="AK252" s="169">
        <f t="shared" si="172"/>
        <v>0</v>
      </c>
      <c r="AL252" s="169">
        <f t="shared" si="173"/>
        <v>1</v>
      </c>
      <c r="AM252" s="169">
        <f t="shared" si="174"/>
        <v>0</v>
      </c>
      <c r="AN252" s="169">
        <f t="shared" si="175"/>
        <v>0</v>
      </c>
      <c r="AO252" s="169">
        <f t="shared" si="176"/>
        <v>1</v>
      </c>
      <c r="AP252" s="169">
        <f t="shared" si="177"/>
        <v>0</v>
      </c>
      <c r="AQ252" s="169">
        <f t="shared" si="178"/>
        <v>0</v>
      </c>
      <c r="AR252" s="169">
        <f t="shared" si="179"/>
        <v>0</v>
      </c>
      <c r="AS252" s="169">
        <f t="shared" si="180"/>
        <v>0</v>
      </c>
      <c r="AT252" s="169">
        <f t="shared" si="181"/>
        <v>0</v>
      </c>
      <c r="AU252" s="169">
        <f t="shared" si="182"/>
        <v>0</v>
      </c>
      <c r="AV252" s="169">
        <f t="shared" si="183"/>
        <v>1</v>
      </c>
      <c r="AW252" s="169">
        <f t="shared" si="184"/>
        <v>0</v>
      </c>
      <c r="AX252" s="169">
        <f t="shared" si="185"/>
        <v>0</v>
      </c>
      <c r="AY252" s="169">
        <f t="shared" si="199"/>
        <v>0</v>
      </c>
      <c r="AZ252" s="169">
        <f t="shared" si="186"/>
        <v>0</v>
      </c>
      <c r="BA252" s="169">
        <f t="shared" si="187"/>
        <v>0</v>
      </c>
      <c r="BB252" s="169">
        <f t="shared" si="188"/>
        <v>1</v>
      </c>
      <c r="BC252" s="169">
        <f t="shared" si="189"/>
        <v>0</v>
      </c>
      <c r="BD252" s="169">
        <f t="shared" si="190"/>
        <v>1</v>
      </c>
      <c r="BE252" s="169">
        <f t="shared" si="191"/>
        <v>0</v>
      </c>
      <c r="BF252" s="169">
        <f t="shared" si="192"/>
        <v>0</v>
      </c>
      <c r="BG252" s="169">
        <f t="shared" si="193"/>
        <v>0</v>
      </c>
      <c r="BH252" s="169">
        <f t="shared" si="194"/>
        <v>0</v>
      </c>
      <c r="BI252" s="169">
        <f t="shared" si="195"/>
        <v>0</v>
      </c>
      <c r="BJ252" s="169">
        <f t="shared" si="196"/>
        <v>0</v>
      </c>
      <c r="BK252" s="167">
        <f t="shared" si="197"/>
        <v>0</v>
      </c>
      <c r="BL252" s="169">
        <f t="shared" si="200"/>
        <v>0</v>
      </c>
      <c r="BM252" s="169">
        <f t="shared" si="201"/>
        <v>1</v>
      </c>
      <c r="BN252" s="169">
        <f t="shared" si="202"/>
        <v>1</v>
      </c>
      <c r="BO252" s="169">
        <f t="shared" si="203"/>
        <v>0</v>
      </c>
      <c r="BP252" s="36">
        <f t="shared" si="204"/>
        <v>1</v>
      </c>
      <c r="BQ252">
        <f t="shared" si="205"/>
        <v>0</v>
      </c>
      <c r="BR252" s="36">
        <f t="shared" si="206"/>
        <v>0</v>
      </c>
      <c r="BS252" t="e">
        <f t="shared" si="198"/>
        <v>#N/A</v>
      </c>
    </row>
    <row r="253" spans="1:71">
      <c r="A253" s="59">
        <v>375</v>
      </c>
      <c r="B253" s="59">
        <v>221222</v>
      </c>
      <c r="C253" s="160">
        <v>30333334.0113362</v>
      </c>
      <c r="D253" s="59">
        <v>17999999.5</v>
      </c>
      <c r="E253" s="59">
        <v>17999999.5</v>
      </c>
      <c r="F253" s="59">
        <v>12333334.5113362</v>
      </c>
      <c r="G253" s="59">
        <v>366.66667175292997</v>
      </c>
      <c r="H253" s="59">
        <v>-5640100315.2789497</v>
      </c>
      <c r="I253" s="59">
        <v>0</v>
      </c>
      <c r="J253" s="59">
        <v>0</v>
      </c>
      <c r="K253" s="59">
        <v>0</v>
      </c>
      <c r="L253" s="59">
        <v>101</v>
      </c>
      <c r="M253" s="59">
        <v>0</v>
      </c>
      <c r="N253" s="59">
        <v>0</v>
      </c>
      <c r="O253" s="59">
        <v>0</v>
      </c>
      <c r="P253" s="59">
        <v>0</v>
      </c>
      <c r="Q253" s="59">
        <v>0</v>
      </c>
      <c r="R253" s="59">
        <v>1</v>
      </c>
      <c r="S253" s="59">
        <v>0</v>
      </c>
      <c r="T253" s="59">
        <f t="shared" si="156"/>
        <v>0</v>
      </c>
      <c r="U253" s="59">
        <f t="shared" si="157"/>
        <v>0</v>
      </c>
      <c r="V253" s="59">
        <f t="shared" si="158"/>
        <v>0</v>
      </c>
      <c r="W253" s="59">
        <f t="shared" si="159"/>
        <v>0</v>
      </c>
      <c r="X253" s="59">
        <f t="shared" si="160"/>
        <v>0</v>
      </c>
      <c r="Y253" s="59">
        <f t="shared" si="161"/>
        <v>0</v>
      </c>
      <c r="Z253" s="59">
        <f t="shared" si="162"/>
        <v>0</v>
      </c>
      <c r="AA253" s="59">
        <f t="shared" si="163"/>
        <v>0</v>
      </c>
      <c r="AB253" s="59">
        <f t="shared" si="164"/>
        <v>0</v>
      </c>
      <c r="AC253" s="59">
        <f t="shared" si="165"/>
        <v>0</v>
      </c>
      <c r="AD253" s="166">
        <f t="shared" si="207"/>
        <v>1</v>
      </c>
      <c r="AE253" s="169">
        <f t="shared" si="166"/>
        <v>1</v>
      </c>
      <c r="AF253" s="169">
        <f t="shared" si="167"/>
        <v>0</v>
      </c>
      <c r="AG253" s="169">
        <f t="shared" si="168"/>
        <v>0</v>
      </c>
      <c r="AH253" s="169">
        <f t="shared" si="169"/>
        <v>1</v>
      </c>
      <c r="AI253" s="169">
        <f t="shared" si="170"/>
        <v>0</v>
      </c>
      <c r="AJ253" s="169">
        <f t="shared" si="171"/>
        <v>0</v>
      </c>
      <c r="AK253" s="169">
        <f t="shared" si="172"/>
        <v>0</v>
      </c>
      <c r="AL253" s="169">
        <f t="shared" si="173"/>
        <v>1</v>
      </c>
      <c r="AM253" s="169">
        <f t="shared" si="174"/>
        <v>0</v>
      </c>
      <c r="AN253" s="169">
        <f t="shared" si="175"/>
        <v>0</v>
      </c>
      <c r="AO253" s="169">
        <f t="shared" si="176"/>
        <v>1</v>
      </c>
      <c r="AP253" s="169">
        <f t="shared" si="177"/>
        <v>0</v>
      </c>
      <c r="AQ253" s="169">
        <f t="shared" si="178"/>
        <v>0</v>
      </c>
      <c r="AR253" s="169">
        <f t="shared" si="179"/>
        <v>0</v>
      </c>
      <c r="AS253" s="169">
        <f t="shared" si="180"/>
        <v>0</v>
      </c>
      <c r="AT253" s="169">
        <f t="shared" si="181"/>
        <v>0</v>
      </c>
      <c r="AU253" s="169">
        <f t="shared" si="182"/>
        <v>0</v>
      </c>
      <c r="AV253" s="169">
        <f t="shared" si="183"/>
        <v>1</v>
      </c>
      <c r="AW253" s="169">
        <f t="shared" si="184"/>
        <v>0</v>
      </c>
      <c r="AX253" s="169">
        <f t="shared" si="185"/>
        <v>0</v>
      </c>
      <c r="AY253" s="169">
        <f t="shared" si="199"/>
        <v>0</v>
      </c>
      <c r="AZ253" s="169">
        <f t="shared" si="186"/>
        <v>0</v>
      </c>
      <c r="BA253" s="169">
        <f t="shared" si="187"/>
        <v>0</v>
      </c>
      <c r="BB253" s="169">
        <f t="shared" si="188"/>
        <v>1</v>
      </c>
      <c r="BC253" s="169">
        <f t="shared" si="189"/>
        <v>0</v>
      </c>
      <c r="BD253" s="169">
        <f t="shared" si="190"/>
        <v>1</v>
      </c>
      <c r="BE253" s="169">
        <f t="shared" si="191"/>
        <v>0</v>
      </c>
      <c r="BF253" s="169">
        <f t="shared" si="192"/>
        <v>0</v>
      </c>
      <c r="BG253" s="169">
        <f t="shared" si="193"/>
        <v>0</v>
      </c>
      <c r="BH253" s="169">
        <f t="shared" si="194"/>
        <v>0</v>
      </c>
      <c r="BI253" s="169">
        <f t="shared" si="195"/>
        <v>0</v>
      </c>
      <c r="BJ253" s="169">
        <f t="shared" si="196"/>
        <v>0</v>
      </c>
      <c r="BK253" s="167">
        <f t="shared" si="197"/>
        <v>0</v>
      </c>
      <c r="BL253" s="169">
        <f t="shared" si="200"/>
        <v>1</v>
      </c>
      <c r="BM253" s="169">
        <f t="shared" si="201"/>
        <v>0</v>
      </c>
      <c r="BN253" s="169">
        <f t="shared" si="202"/>
        <v>1</v>
      </c>
      <c r="BO253" s="169">
        <f t="shared" si="203"/>
        <v>0</v>
      </c>
      <c r="BP253" s="36">
        <f t="shared" si="204"/>
        <v>1</v>
      </c>
      <c r="BQ253">
        <f t="shared" si="205"/>
        <v>0</v>
      </c>
      <c r="BR253" s="36">
        <f t="shared" si="206"/>
        <v>0</v>
      </c>
      <c r="BS253" t="e">
        <f t="shared" si="198"/>
        <v>#N/A</v>
      </c>
    </row>
    <row r="254" spans="1:71">
      <c r="A254" s="59">
        <v>273</v>
      </c>
      <c r="B254" s="59">
        <v>162112</v>
      </c>
      <c r="C254" s="160">
        <v>75714287.003692299</v>
      </c>
      <c r="D254" s="59">
        <v>79235680.5</v>
      </c>
      <c r="E254" s="59">
        <v>93414252</v>
      </c>
      <c r="F254" s="59">
        <v>-17699964.996307701</v>
      </c>
      <c r="G254" s="59">
        <v>367.142862319946</v>
      </c>
      <c r="H254" s="59">
        <v>-4119251279.9916</v>
      </c>
      <c r="I254" s="59">
        <v>412</v>
      </c>
      <c r="J254" s="59">
        <v>0</v>
      </c>
      <c r="K254" s="59">
        <v>0</v>
      </c>
      <c r="L254" s="59">
        <v>415</v>
      </c>
      <c r="M254" s="59">
        <v>0</v>
      </c>
      <c r="N254" s="59">
        <v>0</v>
      </c>
      <c r="O254" s="59">
        <v>0</v>
      </c>
      <c r="P254" s="59">
        <v>0</v>
      </c>
      <c r="Q254" s="59">
        <v>0</v>
      </c>
      <c r="R254" s="59">
        <v>1</v>
      </c>
      <c r="S254" s="59">
        <v>1</v>
      </c>
      <c r="T254" s="59">
        <f t="shared" si="156"/>
        <v>2</v>
      </c>
      <c r="U254" s="59">
        <f t="shared" si="157"/>
        <v>0</v>
      </c>
      <c r="V254" s="59">
        <f t="shared" si="158"/>
        <v>0</v>
      </c>
      <c r="W254" s="59">
        <f t="shared" si="159"/>
        <v>0</v>
      </c>
      <c r="X254" s="59">
        <f t="shared" si="160"/>
        <v>0</v>
      </c>
      <c r="Y254" s="59">
        <f t="shared" si="161"/>
        <v>0</v>
      </c>
      <c r="Z254" s="59">
        <f t="shared" si="162"/>
        <v>0</v>
      </c>
      <c r="AA254" s="59">
        <f t="shared" si="163"/>
        <v>0</v>
      </c>
      <c r="AB254" s="59">
        <f t="shared" si="164"/>
        <v>0</v>
      </c>
      <c r="AC254" s="59">
        <f t="shared" si="165"/>
        <v>0</v>
      </c>
      <c r="AD254" s="166">
        <f t="shared" si="207"/>
        <v>0</v>
      </c>
      <c r="AE254" s="169">
        <f t="shared" si="166"/>
        <v>0</v>
      </c>
      <c r="AF254" s="169">
        <f t="shared" si="167"/>
        <v>0</v>
      </c>
      <c r="AG254" s="169">
        <f t="shared" si="168"/>
        <v>0</v>
      </c>
      <c r="AH254" s="169">
        <f t="shared" si="169"/>
        <v>1</v>
      </c>
      <c r="AI254" s="169">
        <f t="shared" si="170"/>
        <v>0</v>
      </c>
      <c r="AJ254" s="169">
        <f t="shared" si="171"/>
        <v>0</v>
      </c>
      <c r="AK254" s="169">
        <f t="shared" si="172"/>
        <v>0</v>
      </c>
      <c r="AL254" s="169">
        <f t="shared" si="173"/>
        <v>1</v>
      </c>
      <c r="AM254" s="169">
        <f t="shared" si="174"/>
        <v>0</v>
      </c>
      <c r="AN254" s="169">
        <f t="shared" si="175"/>
        <v>0</v>
      </c>
      <c r="AO254" s="169">
        <f t="shared" si="176"/>
        <v>1</v>
      </c>
      <c r="AP254" s="169">
        <f t="shared" si="177"/>
        <v>0</v>
      </c>
      <c r="AQ254" s="169">
        <f t="shared" si="178"/>
        <v>0</v>
      </c>
      <c r="AR254" s="169">
        <f t="shared" si="179"/>
        <v>0</v>
      </c>
      <c r="AS254" s="169">
        <f t="shared" si="180"/>
        <v>0</v>
      </c>
      <c r="AT254" s="169">
        <f t="shared" si="181"/>
        <v>0</v>
      </c>
      <c r="AU254" s="169">
        <f t="shared" si="182"/>
        <v>0</v>
      </c>
      <c r="AV254" s="169">
        <f t="shared" si="183"/>
        <v>1</v>
      </c>
      <c r="AW254" s="169">
        <f t="shared" si="184"/>
        <v>1</v>
      </c>
      <c r="AX254" s="169">
        <f t="shared" si="185"/>
        <v>1</v>
      </c>
      <c r="AY254" s="169">
        <f t="shared" si="199"/>
        <v>0</v>
      </c>
      <c r="AZ254" s="169">
        <f t="shared" si="186"/>
        <v>0</v>
      </c>
      <c r="BA254" s="169">
        <f t="shared" si="187"/>
        <v>0</v>
      </c>
      <c r="BB254" s="169">
        <f t="shared" si="188"/>
        <v>1</v>
      </c>
      <c r="BC254" s="169">
        <f t="shared" si="189"/>
        <v>0</v>
      </c>
      <c r="BD254" s="169">
        <f t="shared" si="190"/>
        <v>1</v>
      </c>
      <c r="BE254" s="169">
        <f t="shared" si="191"/>
        <v>0</v>
      </c>
      <c r="BF254" s="169">
        <f t="shared" si="192"/>
        <v>0</v>
      </c>
      <c r="BG254" s="169">
        <f t="shared" si="193"/>
        <v>0</v>
      </c>
      <c r="BH254" s="169">
        <f t="shared" si="194"/>
        <v>1</v>
      </c>
      <c r="BI254" s="169">
        <f t="shared" si="195"/>
        <v>0</v>
      </c>
      <c r="BJ254" s="169">
        <f t="shared" si="196"/>
        <v>1</v>
      </c>
      <c r="BK254" s="167">
        <f t="shared" si="197"/>
        <v>0</v>
      </c>
      <c r="BL254" s="169">
        <f t="shared" si="200"/>
        <v>1</v>
      </c>
      <c r="BM254" s="169">
        <f t="shared" si="201"/>
        <v>0</v>
      </c>
      <c r="BN254" s="169">
        <f t="shared" si="202"/>
        <v>0</v>
      </c>
      <c r="BO254" s="169">
        <f t="shared" si="203"/>
        <v>1</v>
      </c>
      <c r="BP254" s="36">
        <f t="shared" si="204"/>
        <v>0</v>
      </c>
      <c r="BQ254">
        <f t="shared" si="205"/>
        <v>0</v>
      </c>
      <c r="BR254" s="36">
        <f t="shared" si="206"/>
        <v>2</v>
      </c>
      <c r="BS254" t="e">
        <f t="shared" si="198"/>
        <v>#N/A</v>
      </c>
    </row>
    <row r="255" spans="1:71">
      <c r="A255" s="59">
        <v>191</v>
      </c>
      <c r="B255" s="59">
        <v>131131</v>
      </c>
      <c r="C255" s="160">
        <v>10714285.6686699</v>
      </c>
      <c r="D255" s="59">
        <v>3071428.5</v>
      </c>
      <c r="E255" s="59">
        <v>3071428.5</v>
      </c>
      <c r="F255" s="59">
        <v>7642857.1686699102</v>
      </c>
      <c r="G255" s="59">
        <v>371.42855834960898</v>
      </c>
      <c r="H255" s="59">
        <v>-2904872876.3809299</v>
      </c>
      <c r="I255" s="59">
        <v>0</v>
      </c>
      <c r="J255" s="59">
        <v>0</v>
      </c>
      <c r="K255" s="59">
        <v>0</v>
      </c>
      <c r="L255" s="59">
        <v>102</v>
      </c>
      <c r="M255" s="59">
        <v>501</v>
      </c>
      <c r="N255" s="59">
        <v>0</v>
      </c>
      <c r="O255" s="59">
        <v>0</v>
      </c>
      <c r="P255" s="59">
        <v>0</v>
      </c>
      <c r="Q255" s="59">
        <v>0</v>
      </c>
      <c r="R255" s="59">
        <v>2</v>
      </c>
      <c r="S255" s="59">
        <v>0</v>
      </c>
      <c r="T255" s="59">
        <f t="shared" si="156"/>
        <v>0</v>
      </c>
      <c r="U255" s="59">
        <f t="shared" si="157"/>
        <v>0</v>
      </c>
      <c r="V255" s="59">
        <f t="shared" si="158"/>
        <v>1</v>
      </c>
      <c r="W255" s="59">
        <f t="shared" si="159"/>
        <v>0</v>
      </c>
      <c r="X255" s="59">
        <f t="shared" si="160"/>
        <v>0</v>
      </c>
      <c r="Y255" s="59">
        <f t="shared" si="161"/>
        <v>0</v>
      </c>
      <c r="Z255" s="59">
        <f t="shared" si="162"/>
        <v>0</v>
      </c>
      <c r="AA255" s="59">
        <f t="shared" si="163"/>
        <v>0</v>
      </c>
      <c r="AB255" s="59">
        <f t="shared" si="164"/>
        <v>1</v>
      </c>
      <c r="AC255" s="59">
        <f t="shared" si="165"/>
        <v>0</v>
      </c>
      <c r="AD255" s="166">
        <f t="shared" si="207"/>
        <v>0</v>
      </c>
      <c r="AE255" s="169">
        <f t="shared" si="166"/>
        <v>0</v>
      </c>
      <c r="AF255" s="169">
        <f t="shared" si="167"/>
        <v>0</v>
      </c>
      <c r="AG255" s="169">
        <f t="shared" si="168"/>
        <v>0</v>
      </c>
      <c r="AH255" s="169">
        <f t="shared" si="169"/>
        <v>1</v>
      </c>
      <c r="AI255" s="169">
        <f t="shared" si="170"/>
        <v>0</v>
      </c>
      <c r="AJ255" s="169">
        <f t="shared" si="171"/>
        <v>0</v>
      </c>
      <c r="AK255" s="169">
        <f t="shared" si="172"/>
        <v>0</v>
      </c>
      <c r="AL255" s="169">
        <f t="shared" si="173"/>
        <v>1</v>
      </c>
      <c r="AM255" s="169">
        <f t="shared" si="174"/>
        <v>1</v>
      </c>
      <c r="AN255" s="169">
        <f t="shared" si="175"/>
        <v>1</v>
      </c>
      <c r="AO255" s="169">
        <f t="shared" si="176"/>
        <v>0</v>
      </c>
      <c r="AP255" s="169">
        <f t="shared" si="177"/>
        <v>0</v>
      </c>
      <c r="AQ255" s="169">
        <f t="shared" si="178"/>
        <v>1</v>
      </c>
      <c r="AR255" s="169">
        <f t="shared" si="179"/>
        <v>0</v>
      </c>
      <c r="AS255" s="169">
        <f t="shared" si="180"/>
        <v>0</v>
      </c>
      <c r="AT255" s="169">
        <f t="shared" si="181"/>
        <v>0</v>
      </c>
      <c r="AU255" s="169">
        <f t="shared" si="182"/>
        <v>0</v>
      </c>
      <c r="AV255" s="169">
        <f t="shared" si="183"/>
        <v>1</v>
      </c>
      <c r="AW255" s="169">
        <f t="shared" si="184"/>
        <v>0</v>
      </c>
      <c r="AX255" s="169">
        <f t="shared" si="185"/>
        <v>0</v>
      </c>
      <c r="AY255" s="169">
        <f t="shared" si="199"/>
        <v>0</v>
      </c>
      <c r="AZ255" s="169">
        <f t="shared" si="186"/>
        <v>0</v>
      </c>
      <c r="BA255" s="169">
        <f t="shared" si="187"/>
        <v>0</v>
      </c>
      <c r="BB255" s="169">
        <f t="shared" si="188"/>
        <v>1</v>
      </c>
      <c r="BC255" s="169">
        <f t="shared" si="189"/>
        <v>0</v>
      </c>
      <c r="BD255" s="169">
        <f t="shared" si="190"/>
        <v>1</v>
      </c>
      <c r="BE255" s="169">
        <f t="shared" si="191"/>
        <v>0</v>
      </c>
      <c r="BF255" s="169">
        <f t="shared" si="192"/>
        <v>0</v>
      </c>
      <c r="BG255" s="169">
        <f t="shared" si="193"/>
        <v>0</v>
      </c>
      <c r="BH255" s="169">
        <f t="shared" si="194"/>
        <v>0</v>
      </c>
      <c r="BI255" s="169">
        <f t="shared" si="195"/>
        <v>0</v>
      </c>
      <c r="BJ255" s="169">
        <f t="shared" si="196"/>
        <v>0</v>
      </c>
      <c r="BK255" s="167">
        <f t="shared" si="197"/>
        <v>0</v>
      </c>
      <c r="BL255" s="169">
        <f t="shared" si="200"/>
        <v>0</v>
      </c>
      <c r="BM255" s="169">
        <f t="shared" si="201"/>
        <v>1</v>
      </c>
      <c r="BN255" s="169">
        <f t="shared" si="202"/>
        <v>1</v>
      </c>
      <c r="BO255" s="169">
        <f t="shared" si="203"/>
        <v>0</v>
      </c>
      <c r="BP255" s="36">
        <f t="shared" si="204"/>
        <v>0</v>
      </c>
      <c r="BQ255">
        <f t="shared" si="205"/>
        <v>1</v>
      </c>
      <c r="BR255" s="36">
        <f t="shared" si="206"/>
        <v>0</v>
      </c>
      <c r="BS255" t="e">
        <f t="shared" si="198"/>
        <v>#N/A</v>
      </c>
    </row>
    <row r="256" spans="1:71">
      <c r="A256" s="59">
        <v>316</v>
      </c>
      <c r="B256" s="59">
        <v>181294</v>
      </c>
      <c r="C256" s="160">
        <v>57380954.463114299</v>
      </c>
      <c r="D256" s="59">
        <v>12904762.75</v>
      </c>
      <c r="E256" s="59">
        <v>24238096</v>
      </c>
      <c r="F256" s="59">
        <v>33142858.463114299</v>
      </c>
      <c r="G256" s="59">
        <v>371.42857360839798</v>
      </c>
      <c r="H256" s="59">
        <v>-4433017545.2486801</v>
      </c>
      <c r="I256" s="59">
        <v>0</v>
      </c>
      <c r="J256" s="59">
        <v>0</v>
      </c>
      <c r="K256" s="59">
        <v>0</v>
      </c>
      <c r="L256" s="59">
        <v>444</v>
      </c>
      <c r="M256" s="59">
        <v>0</v>
      </c>
      <c r="N256" s="59">
        <v>0</v>
      </c>
      <c r="O256" s="59">
        <v>444</v>
      </c>
      <c r="P256" s="59">
        <v>0</v>
      </c>
      <c r="Q256" s="59">
        <v>0</v>
      </c>
      <c r="R256" s="59">
        <v>1</v>
      </c>
      <c r="S256" s="59">
        <v>0</v>
      </c>
      <c r="T256" s="59">
        <f t="shared" si="156"/>
        <v>2</v>
      </c>
      <c r="U256" s="59">
        <f t="shared" si="157"/>
        <v>0</v>
      </c>
      <c r="V256" s="59">
        <f t="shared" si="158"/>
        <v>0</v>
      </c>
      <c r="W256" s="59">
        <f t="shared" si="159"/>
        <v>0</v>
      </c>
      <c r="X256" s="59">
        <f t="shared" si="160"/>
        <v>0</v>
      </c>
      <c r="Y256" s="59">
        <f t="shared" si="161"/>
        <v>0</v>
      </c>
      <c r="Z256" s="59">
        <f t="shared" si="162"/>
        <v>0</v>
      </c>
      <c r="AA256" s="59">
        <f t="shared" si="163"/>
        <v>0</v>
      </c>
      <c r="AB256" s="59">
        <f t="shared" si="164"/>
        <v>0</v>
      </c>
      <c r="AC256" s="59">
        <f t="shared" si="165"/>
        <v>0</v>
      </c>
      <c r="AD256" s="166">
        <f t="shared" si="207"/>
        <v>0</v>
      </c>
      <c r="AE256" s="169">
        <f t="shared" si="166"/>
        <v>0</v>
      </c>
      <c r="AF256" s="169">
        <f t="shared" si="167"/>
        <v>0</v>
      </c>
      <c r="AG256" s="169">
        <f t="shared" si="168"/>
        <v>0</v>
      </c>
      <c r="AH256" s="169">
        <f t="shared" si="169"/>
        <v>1</v>
      </c>
      <c r="AI256" s="169">
        <f t="shared" si="170"/>
        <v>0</v>
      </c>
      <c r="AJ256" s="169">
        <f t="shared" si="171"/>
        <v>0</v>
      </c>
      <c r="AK256" s="169">
        <f t="shared" si="172"/>
        <v>0</v>
      </c>
      <c r="AL256" s="169">
        <f t="shared" si="173"/>
        <v>1</v>
      </c>
      <c r="AM256" s="169">
        <f t="shared" si="174"/>
        <v>0</v>
      </c>
      <c r="AN256" s="169">
        <f t="shared" si="175"/>
        <v>0</v>
      </c>
      <c r="AO256" s="169">
        <f t="shared" si="176"/>
        <v>1</v>
      </c>
      <c r="AP256" s="169">
        <f t="shared" si="177"/>
        <v>0</v>
      </c>
      <c r="AQ256" s="169">
        <f t="shared" si="178"/>
        <v>0</v>
      </c>
      <c r="AR256" s="169">
        <f t="shared" si="179"/>
        <v>0</v>
      </c>
      <c r="AS256" s="169">
        <f t="shared" si="180"/>
        <v>0</v>
      </c>
      <c r="AT256" s="169">
        <f t="shared" si="181"/>
        <v>0</v>
      </c>
      <c r="AU256" s="169">
        <f t="shared" si="182"/>
        <v>0</v>
      </c>
      <c r="AV256" s="169">
        <f t="shared" si="183"/>
        <v>1</v>
      </c>
      <c r="AW256" s="169">
        <f t="shared" si="184"/>
        <v>1</v>
      </c>
      <c r="AX256" s="169">
        <f t="shared" si="185"/>
        <v>1</v>
      </c>
      <c r="AY256" s="169">
        <f t="shared" si="199"/>
        <v>0</v>
      </c>
      <c r="AZ256" s="169">
        <f t="shared" si="186"/>
        <v>0</v>
      </c>
      <c r="BA256" s="169">
        <f t="shared" si="187"/>
        <v>0</v>
      </c>
      <c r="BB256" s="169">
        <f t="shared" si="188"/>
        <v>1</v>
      </c>
      <c r="BC256" s="169">
        <f t="shared" si="189"/>
        <v>0</v>
      </c>
      <c r="BD256" s="169">
        <f t="shared" si="190"/>
        <v>1</v>
      </c>
      <c r="BE256" s="169">
        <f t="shared" si="191"/>
        <v>0</v>
      </c>
      <c r="BF256" s="169">
        <f t="shared" si="192"/>
        <v>0</v>
      </c>
      <c r="BG256" s="169">
        <f t="shared" si="193"/>
        <v>0</v>
      </c>
      <c r="BH256" s="169">
        <f t="shared" si="194"/>
        <v>0</v>
      </c>
      <c r="BI256" s="169">
        <f t="shared" si="195"/>
        <v>0</v>
      </c>
      <c r="BJ256" s="169">
        <f t="shared" si="196"/>
        <v>0</v>
      </c>
      <c r="BK256" s="167">
        <f t="shared" si="197"/>
        <v>1</v>
      </c>
      <c r="BL256" s="169">
        <f t="shared" si="200"/>
        <v>1</v>
      </c>
      <c r="BM256" s="169">
        <f t="shared" si="201"/>
        <v>0</v>
      </c>
      <c r="BN256" s="169">
        <f t="shared" si="202"/>
        <v>1</v>
      </c>
      <c r="BO256" s="169">
        <f t="shared" si="203"/>
        <v>0</v>
      </c>
      <c r="BP256" s="36">
        <f t="shared" si="204"/>
        <v>0</v>
      </c>
      <c r="BQ256">
        <f t="shared" si="205"/>
        <v>0</v>
      </c>
      <c r="BR256" s="36">
        <f t="shared" si="206"/>
        <v>1</v>
      </c>
      <c r="BS256" t="e">
        <f t="shared" si="198"/>
        <v>#N/A</v>
      </c>
    </row>
    <row r="257" spans="1:71">
      <c r="A257" s="59">
        <v>215</v>
      </c>
      <c r="B257" s="59">
        <v>132251</v>
      </c>
      <c r="C257" s="160">
        <v>11428571.3799146</v>
      </c>
      <c r="D257" s="59">
        <v>9321429</v>
      </c>
      <c r="E257" s="59">
        <v>9321429</v>
      </c>
      <c r="F257" s="59">
        <v>2107142.3799145799</v>
      </c>
      <c r="G257" s="59">
        <v>378.57142639160202</v>
      </c>
      <c r="H257" s="59">
        <v>-3331841125.7308402</v>
      </c>
      <c r="I257" s="59">
        <v>102</v>
      </c>
      <c r="J257" s="59">
        <v>0</v>
      </c>
      <c r="K257" s="59">
        <v>0</v>
      </c>
      <c r="L257" s="59">
        <v>102</v>
      </c>
      <c r="M257" s="59">
        <v>0</v>
      </c>
      <c r="N257" s="59">
        <v>0</v>
      </c>
      <c r="O257" s="59">
        <v>0</v>
      </c>
      <c r="P257" s="59">
        <v>0</v>
      </c>
      <c r="Q257" s="59">
        <v>0</v>
      </c>
      <c r="R257" s="59">
        <v>2</v>
      </c>
      <c r="S257" s="59">
        <v>1</v>
      </c>
      <c r="T257" s="59">
        <f t="shared" si="156"/>
        <v>0</v>
      </c>
      <c r="U257" s="59">
        <f t="shared" si="157"/>
        <v>0</v>
      </c>
      <c r="V257" s="59">
        <f t="shared" si="158"/>
        <v>2</v>
      </c>
      <c r="W257" s="59">
        <f t="shared" si="159"/>
        <v>0</v>
      </c>
      <c r="X257" s="59">
        <f t="shared" si="160"/>
        <v>0</v>
      </c>
      <c r="Y257" s="59">
        <f t="shared" si="161"/>
        <v>0</v>
      </c>
      <c r="Z257" s="59">
        <f t="shared" si="162"/>
        <v>0</v>
      </c>
      <c r="AA257" s="59">
        <f t="shared" si="163"/>
        <v>0</v>
      </c>
      <c r="AB257" s="59">
        <f t="shared" si="164"/>
        <v>0</v>
      </c>
      <c r="AC257" s="59">
        <f t="shared" si="165"/>
        <v>0</v>
      </c>
      <c r="AD257" s="166">
        <f t="shared" si="207"/>
        <v>0</v>
      </c>
      <c r="AE257" s="169">
        <f t="shared" si="166"/>
        <v>0</v>
      </c>
      <c r="AF257" s="169">
        <f t="shared" si="167"/>
        <v>0</v>
      </c>
      <c r="AG257" s="169">
        <f t="shared" si="168"/>
        <v>0</v>
      </c>
      <c r="AH257" s="169">
        <f t="shared" si="169"/>
        <v>1</v>
      </c>
      <c r="AI257" s="169">
        <f t="shared" si="170"/>
        <v>0</v>
      </c>
      <c r="AJ257" s="169">
        <f t="shared" si="171"/>
        <v>0</v>
      </c>
      <c r="AK257" s="169">
        <f t="shared" si="172"/>
        <v>0</v>
      </c>
      <c r="AL257" s="169">
        <f t="shared" si="173"/>
        <v>1</v>
      </c>
      <c r="AM257" s="169">
        <f t="shared" si="174"/>
        <v>1</v>
      </c>
      <c r="AN257" s="169">
        <f t="shared" si="175"/>
        <v>0</v>
      </c>
      <c r="AO257" s="169">
        <f t="shared" si="176"/>
        <v>1</v>
      </c>
      <c r="AP257" s="169">
        <f t="shared" si="177"/>
        <v>1</v>
      </c>
      <c r="AQ257" s="169">
        <f t="shared" si="178"/>
        <v>0</v>
      </c>
      <c r="AR257" s="169">
        <f t="shared" si="179"/>
        <v>0</v>
      </c>
      <c r="AS257" s="169">
        <f t="shared" si="180"/>
        <v>0</v>
      </c>
      <c r="AT257" s="169">
        <f t="shared" si="181"/>
        <v>0</v>
      </c>
      <c r="AU257" s="169">
        <f t="shared" si="182"/>
        <v>0</v>
      </c>
      <c r="AV257" s="169">
        <f t="shared" si="183"/>
        <v>1</v>
      </c>
      <c r="AW257" s="169">
        <f t="shared" si="184"/>
        <v>0</v>
      </c>
      <c r="AX257" s="169">
        <f t="shared" si="185"/>
        <v>0</v>
      </c>
      <c r="AY257" s="169">
        <f t="shared" si="199"/>
        <v>0</v>
      </c>
      <c r="AZ257" s="169">
        <f t="shared" si="186"/>
        <v>0</v>
      </c>
      <c r="BA257" s="169">
        <f t="shared" si="187"/>
        <v>0</v>
      </c>
      <c r="BB257" s="169">
        <f t="shared" si="188"/>
        <v>1</v>
      </c>
      <c r="BC257" s="169">
        <f t="shared" si="189"/>
        <v>0</v>
      </c>
      <c r="BD257" s="169">
        <f t="shared" si="190"/>
        <v>1</v>
      </c>
      <c r="BE257" s="169">
        <f t="shared" si="191"/>
        <v>0</v>
      </c>
      <c r="BF257" s="169">
        <f t="shared" si="192"/>
        <v>0</v>
      </c>
      <c r="BG257" s="169">
        <f t="shared" si="193"/>
        <v>0</v>
      </c>
      <c r="BH257" s="169">
        <f t="shared" si="194"/>
        <v>0</v>
      </c>
      <c r="BI257" s="169">
        <f t="shared" si="195"/>
        <v>0</v>
      </c>
      <c r="BJ257" s="169">
        <f t="shared" si="196"/>
        <v>0</v>
      </c>
      <c r="BK257" s="167">
        <f t="shared" si="197"/>
        <v>0</v>
      </c>
      <c r="BL257" s="169">
        <f t="shared" si="200"/>
        <v>0</v>
      </c>
      <c r="BM257" s="169">
        <f t="shared" si="201"/>
        <v>1</v>
      </c>
      <c r="BN257" s="169">
        <f t="shared" si="202"/>
        <v>0</v>
      </c>
      <c r="BO257" s="169">
        <f t="shared" si="203"/>
        <v>1</v>
      </c>
      <c r="BP257" s="36">
        <f t="shared" si="204"/>
        <v>0</v>
      </c>
      <c r="BQ257">
        <f t="shared" si="205"/>
        <v>0</v>
      </c>
      <c r="BR257" s="36">
        <f t="shared" si="206"/>
        <v>0</v>
      </c>
      <c r="BS257" t="e">
        <f t="shared" si="198"/>
        <v>#N/A</v>
      </c>
    </row>
    <row r="258" spans="1:71">
      <c r="A258" s="59">
        <v>442</v>
      </c>
      <c r="B258" s="59">
        <v>242441</v>
      </c>
      <c r="C258" s="160">
        <v>15949999.762326499</v>
      </c>
      <c r="D258" s="59">
        <v>8500000</v>
      </c>
      <c r="E258" s="59">
        <v>13500000</v>
      </c>
      <c r="F258" s="59">
        <v>2449999.7623264799</v>
      </c>
      <c r="G258" s="59">
        <v>380</v>
      </c>
      <c r="H258" s="59">
        <v>-6825548562.0801201</v>
      </c>
      <c r="I258" s="59">
        <v>0</v>
      </c>
      <c r="J258" s="59">
        <v>0</v>
      </c>
      <c r="K258" s="59">
        <v>0</v>
      </c>
      <c r="L258" s="59">
        <v>101</v>
      </c>
      <c r="M258" s="59">
        <v>0</v>
      </c>
      <c r="N258" s="59">
        <v>0</v>
      </c>
      <c r="O258" s="59">
        <v>101</v>
      </c>
      <c r="P258" s="59">
        <v>0</v>
      </c>
      <c r="Q258" s="59">
        <v>0</v>
      </c>
      <c r="R258" s="59">
        <v>2</v>
      </c>
      <c r="S258" s="59">
        <v>0</v>
      </c>
      <c r="T258" s="59">
        <f t="shared" si="156"/>
        <v>0</v>
      </c>
      <c r="U258" s="59">
        <f t="shared" si="157"/>
        <v>0</v>
      </c>
      <c r="V258" s="59">
        <f t="shared" si="158"/>
        <v>0</v>
      </c>
      <c r="W258" s="59">
        <f t="shared" si="159"/>
        <v>0</v>
      </c>
      <c r="X258" s="59">
        <f t="shared" si="160"/>
        <v>0</v>
      </c>
      <c r="Y258" s="59">
        <f t="shared" si="161"/>
        <v>0</v>
      </c>
      <c r="Z258" s="59">
        <f t="shared" si="162"/>
        <v>0</v>
      </c>
      <c r="AA258" s="59">
        <f t="shared" si="163"/>
        <v>0</v>
      </c>
      <c r="AB258" s="59">
        <f t="shared" si="164"/>
        <v>0</v>
      </c>
      <c r="AC258" s="59">
        <f t="shared" si="165"/>
        <v>0</v>
      </c>
      <c r="AD258" s="166">
        <f t="shared" si="207"/>
        <v>2</v>
      </c>
      <c r="AE258" s="169">
        <f t="shared" si="166"/>
        <v>0</v>
      </c>
      <c r="AF258" s="169">
        <f t="shared" si="167"/>
        <v>1</v>
      </c>
      <c r="AG258" s="169">
        <f t="shared" si="168"/>
        <v>0</v>
      </c>
      <c r="AH258" s="169">
        <f t="shared" si="169"/>
        <v>1</v>
      </c>
      <c r="AI258" s="169">
        <f t="shared" si="170"/>
        <v>0</v>
      </c>
      <c r="AJ258" s="169">
        <f t="shared" si="171"/>
        <v>0</v>
      </c>
      <c r="AK258" s="169">
        <f t="shared" si="172"/>
        <v>0</v>
      </c>
      <c r="AL258" s="169">
        <f t="shared" si="173"/>
        <v>1</v>
      </c>
      <c r="AM258" s="169">
        <f t="shared" si="174"/>
        <v>0</v>
      </c>
      <c r="AN258" s="169">
        <f t="shared" si="175"/>
        <v>0</v>
      </c>
      <c r="AO258" s="169">
        <f t="shared" si="176"/>
        <v>1</v>
      </c>
      <c r="AP258" s="169">
        <f t="shared" si="177"/>
        <v>0</v>
      </c>
      <c r="AQ258" s="169">
        <f t="shared" si="178"/>
        <v>0</v>
      </c>
      <c r="AR258" s="169">
        <f t="shared" si="179"/>
        <v>0</v>
      </c>
      <c r="AS258" s="169">
        <f t="shared" si="180"/>
        <v>0</v>
      </c>
      <c r="AT258" s="169">
        <f t="shared" si="181"/>
        <v>0</v>
      </c>
      <c r="AU258" s="169">
        <f t="shared" si="182"/>
        <v>0</v>
      </c>
      <c r="AV258" s="169">
        <f t="shared" si="183"/>
        <v>1</v>
      </c>
      <c r="AW258" s="169">
        <f t="shared" si="184"/>
        <v>0</v>
      </c>
      <c r="AX258" s="169">
        <f t="shared" si="185"/>
        <v>0</v>
      </c>
      <c r="AY258" s="169">
        <f t="shared" si="199"/>
        <v>0</v>
      </c>
      <c r="AZ258" s="169">
        <f t="shared" si="186"/>
        <v>0</v>
      </c>
      <c r="BA258" s="169">
        <f t="shared" si="187"/>
        <v>0</v>
      </c>
      <c r="BB258" s="169">
        <f t="shared" si="188"/>
        <v>1</v>
      </c>
      <c r="BC258" s="169">
        <f t="shared" si="189"/>
        <v>0</v>
      </c>
      <c r="BD258" s="169">
        <f t="shared" si="190"/>
        <v>1</v>
      </c>
      <c r="BE258" s="169">
        <f t="shared" si="191"/>
        <v>0</v>
      </c>
      <c r="BF258" s="169">
        <f t="shared" si="192"/>
        <v>0</v>
      </c>
      <c r="BG258" s="169">
        <f t="shared" si="193"/>
        <v>0</v>
      </c>
      <c r="BH258" s="169">
        <f t="shared" si="194"/>
        <v>0</v>
      </c>
      <c r="BI258" s="169">
        <f t="shared" si="195"/>
        <v>0</v>
      </c>
      <c r="BJ258" s="169">
        <f t="shared" si="196"/>
        <v>0</v>
      </c>
      <c r="BK258" s="167">
        <f t="shared" si="197"/>
        <v>0</v>
      </c>
      <c r="BL258" s="169">
        <f t="shared" si="200"/>
        <v>0</v>
      </c>
      <c r="BM258" s="169">
        <f t="shared" si="201"/>
        <v>1</v>
      </c>
      <c r="BN258" s="169">
        <f t="shared" si="202"/>
        <v>1</v>
      </c>
      <c r="BO258" s="169">
        <f t="shared" si="203"/>
        <v>0</v>
      </c>
      <c r="BP258" s="36">
        <f t="shared" si="204"/>
        <v>1</v>
      </c>
      <c r="BQ258">
        <f t="shared" si="205"/>
        <v>0</v>
      </c>
      <c r="BR258" s="36">
        <f t="shared" si="206"/>
        <v>0</v>
      </c>
      <c r="BS258" t="e">
        <f t="shared" si="198"/>
        <v>#N/A</v>
      </c>
    </row>
    <row r="259" spans="1:71">
      <c r="A259" s="59">
        <v>331</v>
      </c>
      <c r="B259" s="59">
        <v>191181</v>
      </c>
      <c r="C259" s="160">
        <v>41142856.967692502</v>
      </c>
      <c r="D259" s="59">
        <v>11507143.5</v>
      </c>
      <c r="E259" s="59">
        <v>23578572.5</v>
      </c>
      <c r="F259" s="59">
        <v>17564284.467692502</v>
      </c>
      <c r="G259" s="59">
        <v>385.71427917480497</v>
      </c>
      <c r="H259" s="59">
        <v>-4646754822.4759102</v>
      </c>
      <c r="I259" s="59">
        <v>101</v>
      </c>
      <c r="J259" s="59">
        <v>0</v>
      </c>
      <c r="K259" s="59">
        <v>0</v>
      </c>
      <c r="L259" s="59">
        <v>404</v>
      </c>
      <c r="M259" s="59">
        <v>0</v>
      </c>
      <c r="N259" s="59">
        <v>0</v>
      </c>
      <c r="O259" s="59">
        <v>0</v>
      </c>
      <c r="P259" s="59">
        <v>0</v>
      </c>
      <c r="Q259" s="59">
        <v>0</v>
      </c>
      <c r="R259" s="59">
        <v>2</v>
      </c>
      <c r="S259" s="59">
        <v>0</v>
      </c>
      <c r="T259" s="59">
        <f t="shared" si="156"/>
        <v>1</v>
      </c>
      <c r="U259" s="59">
        <f t="shared" si="157"/>
        <v>0</v>
      </c>
      <c r="V259" s="59">
        <f t="shared" si="158"/>
        <v>0</v>
      </c>
      <c r="W259" s="59">
        <f t="shared" si="159"/>
        <v>0</v>
      </c>
      <c r="X259" s="59">
        <f t="shared" si="160"/>
        <v>0</v>
      </c>
      <c r="Y259" s="59">
        <f t="shared" si="161"/>
        <v>0</v>
      </c>
      <c r="Z259" s="59">
        <f t="shared" si="162"/>
        <v>0</v>
      </c>
      <c r="AA259" s="59">
        <f t="shared" si="163"/>
        <v>0</v>
      </c>
      <c r="AB259" s="59">
        <f t="shared" si="164"/>
        <v>0</v>
      </c>
      <c r="AC259" s="59">
        <f t="shared" si="165"/>
        <v>0</v>
      </c>
      <c r="AD259" s="166">
        <f t="shared" si="207"/>
        <v>1</v>
      </c>
      <c r="AE259" s="169">
        <f t="shared" si="166"/>
        <v>1</v>
      </c>
      <c r="AF259" s="169">
        <f t="shared" si="167"/>
        <v>0</v>
      </c>
      <c r="AG259" s="169">
        <f t="shared" si="168"/>
        <v>0</v>
      </c>
      <c r="AH259" s="169">
        <f t="shared" si="169"/>
        <v>1</v>
      </c>
      <c r="AI259" s="169">
        <f t="shared" si="170"/>
        <v>1</v>
      </c>
      <c r="AJ259" s="169">
        <f t="shared" si="171"/>
        <v>0</v>
      </c>
      <c r="AK259" s="169">
        <f t="shared" si="172"/>
        <v>0</v>
      </c>
      <c r="AL259" s="169">
        <f t="shared" si="173"/>
        <v>0</v>
      </c>
      <c r="AM259" s="169">
        <f t="shared" si="174"/>
        <v>0</v>
      </c>
      <c r="AN259" s="169">
        <f t="shared" si="175"/>
        <v>0</v>
      </c>
      <c r="AO259" s="169">
        <f t="shared" si="176"/>
        <v>1</v>
      </c>
      <c r="AP259" s="169">
        <f t="shared" si="177"/>
        <v>0</v>
      </c>
      <c r="AQ259" s="169">
        <f t="shared" si="178"/>
        <v>0</v>
      </c>
      <c r="AR259" s="169">
        <f t="shared" si="179"/>
        <v>0</v>
      </c>
      <c r="AS259" s="169">
        <f t="shared" si="180"/>
        <v>0</v>
      </c>
      <c r="AT259" s="169">
        <f t="shared" si="181"/>
        <v>0</v>
      </c>
      <c r="AU259" s="169">
        <f t="shared" si="182"/>
        <v>0</v>
      </c>
      <c r="AV259" s="169">
        <f t="shared" si="183"/>
        <v>1</v>
      </c>
      <c r="AW259" s="169">
        <f t="shared" si="184"/>
        <v>1</v>
      </c>
      <c r="AX259" s="169">
        <f t="shared" si="185"/>
        <v>0</v>
      </c>
      <c r="AY259" s="169">
        <f t="shared" si="199"/>
        <v>1</v>
      </c>
      <c r="AZ259" s="169">
        <f t="shared" si="186"/>
        <v>1</v>
      </c>
      <c r="BA259" s="169">
        <f t="shared" si="187"/>
        <v>0</v>
      </c>
      <c r="BB259" s="169">
        <f t="shared" si="188"/>
        <v>1</v>
      </c>
      <c r="BC259" s="169">
        <f t="shared" si="189"/>
        <v>0</v>
      </c>
      <c r="BD259" s="169">
        <f t="shared" si="190"/>
        <v>1</v>
      </c>
      <c r="BE259" s="169">
        <f t="shared" si="191"/>
        <v>0</v>
      </c>
      <c r="BF259" s="169">
        <f t="shared" si="192"/>
        <v>0</v>
      </c>
      <c r="BG259" s="169">
        <f t="shared" si="193"/>
        <v>0</v>
      </c>
      <c r="BH259" s="169">
        <f t="shared" si="194"/>
        <v>0</v>
      </c>
      <c r="BI259" s="169">
        <f t="shared" si="195"/>
        <v>0</v>
      </c>
      <c r="BJ259" s="169">
        <f t="shared" si="196"/>
        <v>0</v>
      </c>
      <c r="BK259" s="167">
        <f t="shared" si="197"/>
        <v>1</v>
      </c>
      <c r="BL259" s="169">
        <f t="shared" si="200"/>
        <v>0</v>
      </c>
      <c r="BM259" s="169">
        <f t="shared" si="201"/>
        <v>1</v>
      </c>
      <c r="BN259" s="169">
        <f t="shared" si="202"/>
        <v>1</v>
      </c>
      <c r="BO259" s="169">
        <f t="shared" si="203"/>
        <v>0</v>
      </c>
      <c r="BP259" s="36">
        <f t="shared" si="204"/>
        <v>1</v>
      </c>
      <c r="BQ259">
        <f t="shared" si="205"/>
        <v>0</v>
      </c>
      <c r="BR259" s="36">
        <f t="shared" si="206"/>
        <v>2</v>
      </c>
      <c r="BS259" t="e">
        <f t="shared" si="198"/>
        <v>#N/A</v>
      </c>
    </row>
    <row r="260" spans="1:71">
      <c r="A260" s="59">
        <v>427</v>
      </c>
      <c r="B260" s="59">
        <v>242111</v>
      </c>
      <c r="C260" s="160">
        <v>23925000.5347654</v>
      </c>
      <c r="D260" s="59">
        <v>1331250</v>
      </c>
      <c r="E260" s="59">
        <v>1331250</v>
      </c>
      <c r="F260" s="59">
        <v>22593750.5347654</v>
      </c>
      <c r="G260" s="59">
        <v>400</v>
      </c>
      <c r="H260" s="59">
        <v>-6652339023.0577097</v>
      </c>
      <c r="I260" s="59">
        <v>0</v>
      </c>
      <c r="J260" s="59">
        <v>0</v>
      </c>
      <c r="K260" s="59">
        <v>0</v>
      </c>
      <c r="L260" s="59">
        <v>101</v>
      </c>
      <c r="M260" s="59">
        <v>0</v>
      </c>
      <c r="N260" s="59">
        <v>0</v>
      </c>
      <c r="O260" s="59">
        <v>101</v>
      </c>
      <c r="P260" s="59">
        <v>0</v>
      </c>
      <c r="Q260" s="59">
        <v>0</v>
      </c>
      <c r="R260" s="59">
        <v>1</v>
      </c>
      <c r="S260" s="59">
        <v>1</v>
      </c>
      <c r="T260" s="59">
        <f t="shared" ref="T260:T323" si="208">COUNTIFS(I260, "&gt;400", I260, "&lt;500")+COUNTIFS(L260, "&gt;400", L260, "&lt;500")+COUNTIFS(O260, "&gt;400", O260, "&lt;500")</f>
        <v>0</v>
      </c>
      <c r="U260" s="59">
        <f t="shared" ref="U260:U323" si="209">COUNTIFS(J260, "&gt;200", J260, "&lt;400")+COUNTIFS(L260, "&gt;200", L260, "&lt;400")+COUNTIFS(O260, "&gt;200", O260, "&lt;400")</f>
        <v>0</v>
      </c>
      <c r="V260" s="59">
        <f t="shared" ref="V260:V323" si="210">COUNTIF($I260, 102)+COUNTIF($L260, 102)+COUNTIF($O260, 102)</f>
        <v>0</v>
      </c>
      <c r="W260" s="59">
        <f t="shared" ref="W260:W323" si="211">IF(AND(J260&gt;399, J260&lt;500), 1,0) + IF(AND(K260&gt;399, K260&lt;500), 1,0) +IF(AND(M260&gt;399, M260&lt;500), 1,0) +IF(AND(N260&gt;399, N260&lt;500), 1,0) +IF(AND(P260&gt;399, P260&lt;500), 1,0) +IF(AND(Q260&gt;399, Q260&lt;500), 1,0)</f>
        <v>0</v>
      </c>
      <c r="X260" s="59">
        <f t="shared" ref="X260:X323" si="212">IF(AND(J260&gt;700, J260&lt;890), 1,0) + IF(AND(K260&gt;700, K260&lt;890), 1,0) +IF(AND(M260&gt;700, M260&lt;890), 1,0) +IF(AND(N260&gt;700, N260&lt;890), 1,0) +IF(AND(P260&gt;700, P260&lt;890), 1,0) +IF(AND(Q260&gt;700, Q260&lt;890), 1,0)</f>
        <v>0</v>
      </c>
      <c r="Y260" s="59">
        <f t="shared" ref="Y260:Y323" si="213">IF(AND(J260&gt;200, J260&lt;400), 1,0) + IF(AND(K260&gt;200, K260&lt;400), 1,0) +IF(AND(M260&gt;200, M260&lt;400), 1,0) +IF(AND(N260&gt;200, N260&lt;400), 1,0) +IF(AND(P260&gt;200, P260&lt;400), 1,0) +IF(AND(Q260&gt;200, Q260&lt;400), 1,0)</f>
        <v>0</v>
      </c>
      <c r="Z260" s="59">
        <f t="shared" ref="Z260:Z323" si="214">IF(J260=101, 1,0) + IF(K260=101, 1,0) +IF(M260=101, 1,0) +IF(N260=101, 1,0) +IF(P260=101, 1,0) +IF(Q260=101, 1,0)</f>
        <v>0</v>
      </c>
      <c r="AA260" s="59">
        <f t="shared" ref="AA260:AA323" si="215">IF(J260=102, 1,0) + IF(K260=102, 1,0) +IF(M260=102, 1,0) +IF(N260=102, 1,0) +IF(P260=102, 1,0) +IF(Q260=102, 1,0)</f>
        <v>0</v>
      </c>
      <c r="AB260" s="59">
        <f t="shared" ref="AB260:AB323" si="216">IF(AND(J260&gt;500, J260&lt;600), 1,0) + IF(AND(K260&gt;500, K260&lt;600), 1,0) +IF(AND(M260&gt;500, M260&lt;600), 1,0) +IF(AND(N260&gt;500, N260&lt;600), 1,0) +IF(AND(P260&gt;500, P260&lt;600), 1,0) +IF(AND(Q260&gt;500, Q260&lt;600), 1,0)</f>
        <v>0</v>
      </c>
      <c r="AC260" s="59">
        <f t="shared" ref="AC260:AC323" si="217">IF(AND(J260&gt;0, SUM(W260:AB260)=0), 1,0) + IF(AND(K260&gt;0, SUM(W260:AB260)=0), 1,0) +IF(AND(M260&gt;0, SUM(W260:AB260)=0), 1,0) +IF(AND(N260&gt;0, SUM(W260:AB260)=0), 1,0) +IF(AND(P260&gt;0, SUM(W260:AB260)=0), 1,0) +IF(AND(Q260&gt;0, SUM(W260:AB260)=0), 1,0)</f>
        <v>0</v>
      </c>
      <c r="AD260" s="166">
        <f t="shared" si="207"/>
        <v>2</v>
      </c>
      <c r="AE260" s="169">
        <f t="shared" ref="AE260:AE323" si="218">IF(AD260=1, 1,0)</f>
        <v>0</v>
      </c>
      <c r="AF260" s="169">
        <f t="shared" ref="AF260:AF323" si="219">IF(AD260&gt;=2, 1,0)</f>
        <v>1</v>
      </c>
      <c r="AG260" s="169">
        <f t="shared" ref="AG260:AG323" si="220">IF(IF(I260=101,1,0) * IF(J260&lt;&gt;0, 1,0) +IF(I260=101,1,0)* IF(K260&lt;&gt;0, 1,0) + IF(L260=101,1,0) * IF(M260&lt;&gt;0, 1,0) +IF(L260=101,1,0)* IF(N260&lt;&gt;0, 1,0) + IF(O260=101,1,0) * IF(P260&lt;&gt;0, 1,0) +IF(O260=101,1,0)* IF(Q260&lt;&gt;0, 1,0)&gt;0, 1,0)</f>
        <v>0</v>
      </c>
      <c r="AH260" s="169">
        <f t="shared" ref="AH260:AH323" si="221">IF(AG260=0, 1,0)</f>
        <v>1</v>
      </c>
      <c r="AI260" s="169">
        <f t="shared" ref="AI260:AI323" si="222">IF(AND(AD260&gt;0, T260&gt;0), 1, 0)</f>
        <v>0</v>
      </c>
      <c r="AJ260" s="169">
        <f t="shared" ref="AJ260:AJ323" si="223">IF(AND(AD260&gt;0, V260&gt;0), 1, 0)</f>
        <v>0</v>
      </c>
      <c r="AK260" s="169">
        <f t="shared" ref="AK260:AK323" si="224">IF(AND(AD260&gt;0, U260&gt;0), 1, 0)</f>
        <v>0</v>
      </c>
      <c r="AL260" s="169">
        <f t="shared" ref="AL260:AL323" si="225">IF(SUM(AI260:AK260)&gt;0,0,1)</f>
        <v>1</v>
      </c>
      <c r="AM260" s="169">
        <f t="shared" ref="AM260:AM323" si="226">IF(V260&gt;0, 1,0)</f>
        <v>0</v>
      </c>
      <c r="AN260" s="169">
        <f t="shared" ref="AN260:AN323" si="227">IF(I260=102,1,0) * IF(J260&lt;&gt;0, 1,0) +IF(I260=102,1,0)* IF(K260&lt;&gt;0, 1,0) + IF(L260=102,1,0) * IF(M260&lt;&gt;0, 1,0) +IF(L260=102,1,0)* IF(N260&lt;&gt;0, 1,0) + IF(O260=102,1,0) * IF(P260&lt;&gt;0, 1,0) +IF(O260=102,1,0)* IF(Q260&lt;&gt;0, 1,0)</f>
        <v>0</v>
      </c>
      <c r="AO260" s="169">
        <f t="shared" ref="AO260:AO323" si="228">IF(AN260=0, 1,0)</f>
        <v>1</v>
      </c>
      <c r="AP260" s="169">
        <f t="shared" ref="AP260:AP323" si="229">IF(V260&gt;1,1,0)</f>
        <v>0</v>
      </c>
      <c r="AQ260" s="169">
        <f t="shared" ref="AQ260:AQ323" si="230">IF(V260 = 1, 1, 0)</f>
        <v>0</v>
      </c>
      <c r="AR260" s="169">
        <f t="shared" ref="AR260:AR323" si="231">IF(SUM(AS260:AU260)&gt;0, 1,0)</f>
        <v>0</v>
      </c>
      <c r="AS260" s="169">
        <f t="shared" ref="AS260:AS323" si="232">IF(AND(T260&gt;0, V260&gt;0), 1,0)</f>
        <v>0</v>
      </c>
      <c r="AT260" s="169">
        <f t="shared" ref="AT260:AT323" si="233">AJ260</f>
        <v>0</v>
      </c>
      <c r="AU260" s="169">
        <f t="shared" ref="AU260:AU323" si="234">IF(AND(V260&gt;0, U260&gt;0),1,0)</f>
        <v>0</v>
      </c>
      <c r="AV260" s="169">
        <f t="shared" ref="AV260:AV323" si="235">IF(SUM(AS260:AU260)&gt;0,0,1)</f>
        <v>1</v>
      </c>
      <c r="AW260" s="169">
        <f t="shared" ref="AW260:AW323" si="236">IF(T260&gt;0,1,0)</f>
        <v>0</v>
      </c>
      <c r="AX260" s="169">
        <f t="shared" ref="AX260:AX323" si="237">IF(T260&gt;1, 1,0)</f>
        <v>0</v>
      </c>
      <c r="AY260" s="169">
        <f t="shared" si="199"/>
        <v>0</v>
      </c>
      <c r="AZ260" s="169">
        <f t="shared" ref="AZ260:AZ323" si="238">IF(SUM(AS260,AI260)&gt;0,1,0)</f>
        <v>0</v>
      </c>
      <c r="BA260" s="169">
        <f t="shared" ref="BA260:BA323" si="239">IF(AND(AW260&gt;0, X260&gt;0),1,0)+IF(AND(AW260&gt;0, (COUNTIFS(I260, "&gt;700", L260, "&gt;700", O260, "&gt;700")&gt;0)),1,0)</f>
        <v>0</v>
      </c>
      <c r="BB260" s="169">
        <f t="shared" ref="BB260:BB323" si="240">IF(BA260 = 0, 1,0)</f>
        <v>1</v>
      </c>
      <c r="BC260" s="169">
        <f t="shared" ref="BC260:BC323" si="241">IF(COUNTIFS(I260, "&gt;400", I260,"&lt;600"),1,0) * IF(COUNTIFS(J260,"&gt;0", J260,"&lt;700")+  COUNTIFS(K260,"&gt;0", K260,"&lt;700")&gt;0,1,0) + IF(COUNTIFS(L260, "&gt;400", L260,"&lt;600"),1,0) * IF(COUNTIFS(M260,"&gt;0", M260,"&lt;700")+ COUNTIFS(N260,"&gt;0", N260,"&lt;700")&gt;0,1,0) + IF(COUNTIFS(O260, "&gt;400", O260,"&lt;600"),1,0) * IF(COUNTIFS(P260,"&gt;0", P260,"&lt;700")+  COUNTIFS(Q260,"&gt;0", Q260,"&lt;700")&gt;0,1,0)</f>
        <v>0</v>
      </c>
      <c r="BD260" s="169">
        <f t="shared" ref="BD260:BD323" si="242">IF(BC260 = 0, 1,0)</f>
        <v>1</v>
      </c>
      <c r="BE260" s="169">
        <f t="shared" ref="BE260:BE323" si="243">COUNTIF(I260, 406)+COUNTIF(L260, 406)+COUNTIF(O260, 406)</f>
        <v>0</v>
      </c>
      <c r="BF260" s="169">
        <f t="shared" ref="BF260:BF323" si="244">COUNTIF(I260, 417)+COUNTIF(L260, 417)+COUNTIF(O260, 417)</f>
        <v>0</v>
      </c>
      <c r="BG260" s="169">
        <f t="shared" ref="BG260:BG323" si="245">COUNTIF(I260, 403)+COUNTIF(L260, 403)+COUNTIF(O260, 403)</f>
        <v>0</v>
      </c>
      <c r="BH260" s="169">
        <f t="shared" ref="BH260:BH323" si="246">COUNTIF(I260, 415)+COUNTIF(L260, 415)+COUNTIF(O260, 415)</f>
        <v>0</v>
      </c>
      <c r="BI260" s="169">
        <f t="shared" ref="BI260:BI323" si="247">COUNTIF(I260, 405)+COUNTIF(L260, 405)+COUNTIF(O260, 405)</f>
        <v>0</v>
      </c>
      <c r="BJ260" s="169">
        <f t="shared" ref="BJ260:BJ323" si="248">IF(OR(COUNTIF(I260, 416)=1, COUNTIF(I260, 412)=1), 1,0)   +IF(OR(COUNTIF(L260, 416)=1, COUNTIF(L260, 412)=1), 1,0)+IF(OR(COUNTIF(O260, 416)=1, COUNTIF(O260, 412)=1), 1,0)</f>
        <v>0</v>
      </c>
      <c r="BK260" s="167">
        <f t="shared" ref="BK260:BK323" si="249">IF(AND(AW260&gt;0, SUM(BE260:BJ260) = 0), 1,0)</f>
        <v>0</v>
      </c>
      <c r="BL260" s="169">
        <f t="shared" si="200"/>
        <v>1</v>
      </c>
      <c r="BM260" s="169">
        <f t="shared" si="201"/>
        <v>0</v>
      </c>
      <c r="BN260" s="169">
        <f t="shared" si="202"/>
        <v>0</v>
      </c>
      <c r="BO260" s="169">
        <f t="shared" si="203"/>
        <v>1</v>
      </c>
      <c r="BP260" s="36">
        <f t="shared" si="204"/>
        <v>1</v>
      </c>
      <c r="BQ260">
        <f t="shared" si="205"/>
        <v>0</v>
      </c>
      <c r="BR260" s="36">
        <f t="shared" si="206"/>
        <v>0</v>
      </c>
      <c r="BS260" t="e">
        <f t="shared" ref="BS260:BS323" si="250">IF((BP260*$AD$2+BQ260*$AM$2+BR260*$AW$2)&gt;0,  G260,NA())</f>
        <v>#N/A</v>
      </c>
    </row>
    <row r="261" spans="1:71">
      <c r="A261" s="59">
        <v>263</v>
      </c>
      <c r="B261" s="59">
        <v>161131</v>
      </c>
      <c r="C261" s="160">
        <v>69999998.956918702</v>
      </c>
      <c r="D261" s="59">
        <v>42150000</v>
      </c>
      <c r="E261" s="59">
        <v>42150000</v>
      </c>
      <c r="F261" s="59">
        <v>27849998.956918702</v>
      </c>
      <c r="G261" s="59">
        <v>400</v>
      </c>
      <c r="H261" s="59">
        <v>-3908494170.08042</v>
      </c>
      <c r="I261" s="59">
        <v>405</v>
      </c>
      <c r="J261" s="59">
        <v>0</v>
      </c>
      <c r="K261" s="59">
        <v>0</v>
      </c>
      <c r="L261" s="59">
        <v>415</v>
      </c>
      <c r="M261" s="59">
        <v>0</v>
      </c>
      <c r="N261" s="59">
        <v>0</v>
      </c>
      <c r="O261" s="59">
        <v>0</v>
      </c>
      <c r="P261" s="59">
        <v>0</v>
      </c>
      <c r="Q261" s="59">
        <v>0</v>
      </c>
      <c r="R261" s="59">
        <v>1</v>
      </c>
      <c r="S261" s="59">
        <v>0</v>
      </c>
      <c r="T261" s="59">
        <f t="shared" si="208"/>
        <v>2</v>
      </c>
      <c r="U261" s="59">
        <f t="shared" si="209"/>
        <v>0</v>
      </c>
      <c r="V261" s="59">
        <f t="shared" si="210"/>
        <v>0</v>
      </c>
      <c r="W261" s="59">
        <f t="shared" si="211"/>
        <v>0</v>
      </c>
      <c r="X261" s="59">
        <f t="shared" si="212"/>
        <v>0</v>
      </c>
      <c r="Y261" s="59">
        <f t="shared" si="213"/>
        <v>0</v>
      </c>
      <c r="Z261" s="59">
        <f t="shared" si="214"/>
        <v>0</v>
      </c>
      <c r="AA261" s="59">
        <f t="shared" si="215"/>
        <v>0</v>
      </c>
      <c r="AB261" s="59">
        <f t="shared" si="216"/>
        <v>0</v>
      </c>
      <c r="AC261" s="59">
        <f t="shared" si="217"/>
        <v>0</v>
      </c>
      <c r="AD261" s="166">
        <f t="shared" si="207"/>
        <v>0</v>
      </c>
      <c r="AE261" s="169">
        <f t="shared" si="218"/>
        <v>0</v>
      </c>
      <c r="AF261" s="169">
        <f t="shared" si="219"/>
        <v>0</v>
      </c>
      <c r="AG261" s="169">
        <f t="shared" si="220"/>
        <v>0</v>
      </c>
      <c r="AH261" s="169">
        <f t="shared" si="221"/>
        <v>1</v>
      </c>
      <c r="AI261" s="169">
        <f t="shared" si="222"/>
        <v>0</v>
      </c>
      <c r="AJ261" s="169">
        <f t="shared" si="223"/>
        <v>0</v>
      </c>
      <c r="AK261" s="169">
        <f t="shared" si="224"/>
        <v>0</v>
      </c>
      <c r="AL261" s="169">
        <f t="shared" si="225"/>
        <v>1</v>
      </c>
      <c r="AM261" s="169">
        <f t="shared" si="226"/>
        <v>0</v>
      </c>
      <c r="AN261" s="169">
        <f t="shared" si="227"/>
        <v>0</v>
      </c>
      <c r="AO261" s="169">
        <f t="shared" si="228"/>
        <v>1</v>
      </c>
      <c r="AP261" s="169">
        <f t="shared" si="229"/>
        <v>0</v>
      </c>
      <c r="AQ261" s="169">
        <f t="shared" si="230"/>
        <v>0</v>
      </c>
      <c r="AR261" s="169">
        <f t="shared" si="231"/>
        <v>0</v>
      </c>
      <c r="AS261" s="169">
        <f t="shared" si="232"/>
        <v>0</v>
      </c>
      <c r="AT261" s="169">
        <f t="shared" si="233"/>
        <v>0</v>
      </c>
      <c r="AU261" s="169">
        <f t="shared" si="234"/>
        <v>0</v>
      </c>
      <c r="AV261" s="169">
        <f t="shared" si="235"/>
        <v>1</v>
      </c>
      <c r="AW261" s="169">
        <f t="shared" si="236"/>
        <v>1</v>
      </c>
      <c r="AX261" s="169">
        <f t="shared" si="237"/>
        <v>1</v>
      </c>
      <c r="AY261" s="169">
        <f t="shared" ref="AY261:AY324" si="251">IF(T261=1, 1, 0)</f>
        <v>0</v>
      </c>
      <c r="AZ261" s="169">
        <f t="shared" si="238"/>
        <v>0</v>
      </c>
      <c r="BA261" s="169">
        <f t="shared" si="239"/>
        <v>0</v>
      </c>
      <c r="BB261" s="169">
        <f t="shared" si="240"/>
        <v>1</v>
      </c>
      <c r="BC261" s="169">
        <f t="shared" si="241"/>
        <v>0</v>
      </c>
      <c r="BD261" s="169">
        <f t="shared" si="242"/>
        <v>1</v>
      </c>
      <c r="BE261" s="169">
        <f t="shared" si="243"/>
        <v>0</v>
      </c>
      <c r="BF261" s="169">
        <f t="shared" si="244"/>
        <v>0</v>
      </c>
      <c r="BG261" s="169">
        <f t="shared" si="245"/>
        <v>0</v>
      </c>
      <c r="BH261" s="169">
        <f t="shared" si="246"/>
        <v>1</v>
      </c>
      <c r="BI261" s="169">
        <f t="shared" si="247"/>
        <v>1</v>
      </c>
      <c r="BJ261" s="169">
        <f t="shared" si="248"/>
        <v>0</v>
      </c>
      <c r="BK261" s="167">
        <f t="shared" si="249"/>
        <v>0</v>
      </c>
      <c r="BL261" s="169">
        <f t="shared" ref="BL261:BL324" si="252">IF(R261 = 1, 1,0)</f>
        <v>1</v>
      </c>
      <c r="BM261" s="169">
        <f t="shared" ref="BM261:BM324" si="253">IF(R261 = 2, 1,0)</f>
        <v>0</v>
      </c>
      <c r="BN261" s="169">
        <f t="shared" ref="BN261:BN324" si="254">IF(S261 = 1, 0,1)</f>
        <v>1</v>
      </c>
      <c r="BO261" s="169">
        <f t="shared" ref="BO261:BO324" si="255">IF(S261 = 1, 1,0)</f>
        <v>0</v>
      </c>
      <c r="BP261" s="36">
        <f t="shared" ref="BP261:BP324" si="256">IF(SUM($AE$2:$AF$2)&gt;0, SUMPRODUCT($AE$2:$AF$2, AE261:AF261),IF(SUM(AE261:AF261)&gt;0, 0,1))*SUMPRODUCT($AG$2:$AH$2, AG261:AH261)*SUMPRODUCT($AI$2:$AL$2, AI261:AL261)*SUMPRODUCT($BL$2:$BM$2,BL261:BM261)*SUMPRODUCT($BN$2:$BO$2,BN261:BO261)</f>
        <v>0</v>
      </c>
      <c r="BQ261">
        <f t="shared" ref="BQ261:BQ324" si="257">(SUMPRODUCT($AN$2:$AO$2, AN261:AO261)*SUMPRODUCT($AP$2:$AR$2, AP261:AR261)*SUMPRODUCT($AS$2:$AV$2, AS261:AV261))*SUMPRODUCT($BL$2:$BM$2,BL261:BM261)*SUMPRODUCT($BN$2:$BO$2,BN261:BO261)</f>
        <v>0</v>
      </c>
      <c r="BR261" s="36">
        <f t="shared" ref="BR261:BR324" si="258">SUMPRODUCT($AX$2:$AZ$2, AX261:AZ261)*SUMPRODUCT($BA$2:$BB$2, BA261:BB261)*SUMPRODUCT($BC$2:$BD$2, BC261:BD261)*SUMPRODUCT($BE$2:$BK$2, BE261:BK261)*SUMPRODUCT($BL$2:$BM$2,BL261:BM261)*SUMPRODUCT($BN$2:$BO$2,BN261:BO261)</f>
        <v>2</v>
      </c>
      <c r="BS261" t="e">
        <f t="shared" si="250"/>
        <v>#N/A</v>
      </c>
    </row>
    <row r="262" spans="1:71">
      <c r="A262" s="59">
        <v>406</v>
      </c>
      <c r="B262" s="59">
        <v>231571</v>
      </c>
      <c r="C262" s="160">
        <v>52190478.28497</v>
      </c>
      <c r="D262" s="59">
        <v>20485715</v>
      </c>
      <c r="E262" s="59">
        <v>20485715</v>
      </c>
      <c r="F262" s="59">
        <v>31704763.28497</v>
      </c>
      <c r="G262" s="59">
        <v>400.00002288818399</v>
      </c>
      <c r="H262" s="59">
        <v>-6325772617.1266499</v>
      </c>
      <c r="I262" s="59">
        <v>418</v>
      </c>
      <c r="J262" s="59">
        <v>0</v>
      </c>
      <c r="K262" s="59">
        <v>0</v>
      </c>
      <c r="L262" s="59">
        <v>101</v>
      </c>
      <c r="M262" s="59">
        <v>0</v>
      </c>
      <c r="N262" s="59">
        <v>0</v>
      </c>
      <c r="O262" s="59">
        <v>0</v>
      </c>
      <c r="P262" s="59">
        <v>0</v>
      </c>
      <c r="Q262" s="59">
        <v>0</v>
      </c>
      <c r="R262" s="59">
        <v>2</v>
      </c>
      <c r="S262" s="59">
        <v>0</v>
      </c>
      <c r="T262" s="59">
        <f t="shared" si="208"/>
        <v>1</v>
      </c>
      <c r="U262" s="59">
        <f t="shared" si="209"/>
        <v>0</v>
      </c>
      <c r="V262" s="59">
        <f t="shared" si="210"/>
        <v>0</v>
      </c>
      <c r="W262" s="59">
        <f t="shared" si="211"/>
        <v>0</v>
      </c>
      <c r="X262" s="59">
        <f t="shared" si="212"/>
        <v>0</v>
      </c>
      <c r="Y262" s="59">
        <f t="shared" si="213"/>
        <v>0</v>
      </c>
      <c r="Z262" s="59">
        <f t="shared" si="214"/>
        <v>0</v>
      </c>
      <c r="AA262" s="59">
        <f t="shared" si="215"/>
        <v>0</v>
      </c>
      <c r="AB262" s="59">
        <f t="shared" si="216"/>
        <v>0</v>
      </c>
      <c r="AC262" s="59">
        <f t="shared" si="217"/>
        <v>0</v>
      </c>
      <c r="AD262" s="166">
        <f t="shared" si="207"/>
        <v>1</v>
      </c>
      <c r="AE262" s="169">
        <f t="shared" si="218"/>
        <v>1</v>
      </c>
      <c r="AF262" s="169">
        <f t="shared" si="219"/>
        <v>0</v>
      </c>
      <c r="AG262" s="169">
        <f t="shared" si="220"/>
        <v>0</v>
      </c>
      <c r="AH262" s="169">
        <f t="shared" si="221"/>
        <v>1</v>
      </c>
      <c r="AI262" s="169">
        <f t="shared" si="222"/>
        <v>1</v>
      </c>
      <c r="AJ262" s="169">
        <f t="shared" si="223"/>
        <v>0</v>
      </c>
      <c r="AK262" s="169">
        <f t="shared" si="224"/>
        <v>0</v>
      </c>
      <c r="AL262" s="169">
        <f t="shared" si="225"/>
        <v>0</v>
      </c>
      <c r="AM262" s="169">
        <f t="shared" si="226"/>
        <v>0</v>
      </c>
      <c r="AN262" s="169">
        <f t="shared" si="227"/>
        <v>0</v>
      </c>
      <c r="AO262" s="169">
        <f t="shared" si="228"/>
        <v>1</v>
      </c>
      <c r="AP262" s="169">
        <f t="shared" si="229"/>
        <v>0</v>
      </c>
      <c r="AQ262" s="169">
        <f t="shared" si="230"/>
        <v>0</v>
      </c>
      <c r="AR262" s="169">
        <f t="shared" si="231"/>
        <v>0</v>
      </c>
      <c r="AS262" s="169">
        <f t="shared" si="232"/>
        <v>0</v>
      </c>
      <c r="AT262" s="169">
        <f t="shared" si="233"/>
        <v>0</v>
      </c>
      <c r="AU262" s="169">
        <f t="shared" si="234"/>
        <v>0</v>
      </c>
      <c r="AV262" s="169">
        <f t="shared" si="235"/>
        <v>1</v>
      </c>
      <c r="AW262" s="169">
        <f t="shared" si="236"/>
        <v>1</v>
      </c>
      <c r="AX262" s="169">
        <f t="shared" si="237"/>
        <v>0</v>
      </c>
      <c r="AY262" s="169">
        <f t="shared" si="251"/>
        <v>1</v>
      </c>
      <c r="AZ262" s="169">
        <f t="shared" si="238"/>
        <v>1</v>
      </c>
      <c r="BA262" s="169">
        <f t="shared" si="239"/>
        <v>0</v>
      </c>
      <c r="BB262" s="169">
        <f t="shared" si="240"/>
        <v>1</v>
      </c>
      <c r="BC262" s="169">
        <f t="shared" si="241"/>
        <v>0</v>
      </c>
      <c r="BD262" s="169">
        <f t="shared" si="242"/>
        <v>1</v>
      </c>
      <c r="BE262" s="169">
        <f t="shared" si="243"/>
        <v>0</v>
      </c>
      <c r="BF262" s="169">
        <f t="shared" si="244"/>
        <v>0</v>
      </c>
      <c r="BG262" s="169">
        <f t="shared" si="245"/>
        <v>0</v>
      </c>
      <c r="BH262" s="169">
        <f t="shared" si="246"/>
        <v>0</v>
      </c>
      <c r="BI262" s="169">
        <f t="shared" si="247"/>
        <v>0</v>
      </c>
      <c r="BJ262" s="169">
        <f t="shared" si="248"/>
        <v>0</v>
      </c>
      <c r="BK262" s="167">
        <f t="shared" si="249"/>
        <v>1</v>
      </c>
      <c r="BL262" s="169">
        <f t="shared" si="252"/>
        <v>0</v>
      </c>
      <c r="BM262" s="169">
        <f t="shared" si="253"/>
        <v>1</v>
      </c>
      <c r="BN262" s="169">
        <f t="shared" si="254"/>
        <v>1</v>
      </c>
      <c r="BO262" s="169">
        <f t="shared" si="255"/>
        <v>0</v>
      </c>
      <c r="BP262" s="36">
        <f t="shared" si="256"/>
        <v>1</v>
      </c>
      <c r="BQ262">
        <f t="shared" si="257"/>
        <v>0</v>
      </c>
      <c r="BR262" s="36">
        <f t="shared" si="258"/>
        <v>2</v>
      </c>
      <c r="BS262" t="e">
        <f t="shared" si="250"/>
        <v>#N/A</v>
      </c>
    </row>
    <row r="263" spans="1:71">
      <c r="A263" s="59">
        <v>426</v>
      </c>
      <c r="B263" s="59">
        <v>241291</v>
      </c>
      <c r="C263" s="160">
        <v>33250000.7431954</v>
      </c>
      <c r="D263" s="59">
        <v>7700000</v>
      </c>
      <c r="E263" s="59">
        <v>7700000</v>
      </c>
      <c r="F263" s="59">
        <v>25550000.7431954</v>
      </c>
      <c r="G263" s="59">
        <v>412.5</v>
      </c>
      <c r="H263" s="59">
        <v>-6625382772.8492804</v>
      </c>
      <c r="I263" s="59">
        <v>0</v>
      </c>
      <c r="J263" s="59">
        <v>0</v>
      </c>
      <c r="K263" s="59">
        <v>0</v>
      </c>
      <c r="L263" s="59">
        <v>101</v>
      </c>
      <c r="M263" s="59">
        <v>0</v>
      </c>
      <c r="N263" s="59">
        <v>0</v>
      </c>
      <c r="O263" s="59">
        <v>101</v>
      </c>
      <c r="P263" s="59">
        <v>0</v>
      </c>
      <c r="Q263" s="59">
        <v>0</v>
      </c>
      <c r="R263" s="59">
        <v>1</v>
      </c>
      <c r="S263" s="59">
        <v>1</v>
      </c>
      <c r="T263" s="59">
        <f t="shared" si="208"/>
        <v>0</v>
      </c>
      <c r="U263" s="59">
        <f t="shared" si="209"/>
        <v>0</v>
      </c>
      <c r="V263" s="59">
        <f t="shared" si="210"/>
        <v>0</v>
      </c>
      <c r="W263" s="59">
        <f t="shared" si="211"/>
        <v>0</v>
      </c>
      <c r="X263" s="59">
        <f t="shared" si="212"/>
        <v>0</v>
      </c>
      <c r="Y263" s="59">
        <f t="shared" si="213"/>
        <v>0</v>
      </c>
      <c r="Z263" s="59">
        <f t="shared" si="214"/>
        <v>0</v>
      </c>
      <c r="AA263" s="59">
        <f t="shared" si="215"/>
        <v>0</v>
      </c>
      <c r="AB263" s="59">
        <f t="shared" si="216"/>
        <v>0</v>
      </c>
      <c r="AC263" s="59">
        <f t="shared" si="217"/>
        <v>0</v>
      </c>
      <c r="AD263" s="166">
        <f t="shared" ref="AD263:AD326" si="259">COUNTIF(I263, 101)+COUNTIF(L263, 101)+COUNTIF(O263, 101)</f>
        <v>2</v>
      </c>
      <c r="AE263" s="169">
        <f t="shared" si="218"/>
        <v>0</v>
      </c>
      <c r="AF263" s="169">
        <f t="shared" si="219"/>
        <v>1</v>
      </c>
      <c r="AG263" s="169">
        <f t="shared" si="220"/>
        <v>0</v>
      </c>
      <c r="AH263" s="169">
        <f t="shared" si="221"/>
        <v>1</v>
      </c>
      <c r="AI263" s="169">
        <f t="shared" si="222"/>
        <v>0</v>
      </c>
      <c r="AJ263" s="169">
        <f t="shared" si="223"/>
        <v>0</v>
      </c>
      <c r="AK263" s="169">
        <f t="shared" si="224"/>
        <v>0</v>
      </c>
      <c r="AL263" s="169">
        <f t="shared" si="225"/>
        <v>1</v>
      </c>
      <c r="AM263" s="169">
        <f t="shared" si="226"/>
        <v>0</v>
      </c>
      <c r="AN263" s="169">
        <f t="shared" si="227"/>
        <v>0</v>
      </c>
      <c r="AO263" s="169">
        <f t="shared" si="228"/>
        <v>1</v>
      </c>
      <c r="AP263" s="169">
        <f t="shared" si="229"/>
        <v>0</v>
      </c>
      <c r="AQ263" s="169">
        <f t="shared" si="230"/>
        <v>0</v>
      </c>
      <c r="AR263" s="169">
        <f t="shared" si="231"/>
        <v>0</v>
      </c>
      <c r="AS263" s="169">
        <f t="shared" si="232"/>
        <v>0</v>
      </c>
      <c r="AT263" s="169">
        <f t="shared" si="233"/>
        <v>0</v>
      </c>
      <c r="AU263" s="169">
        <f t="shared" si="234"/>
        <v>0</v>
      </c>
      <c r="AV263" s="169">
        <f t="shared" si="235"/>
        <v>1</v>
      </c>
      <c r="AW263" s="169">
        <f t="shared" si="236"/>
        <v>0</v>
      </c>
      <c r="AX263" s="169">
        <f t="shared" si="237"/>
        <v>0</v>
      </c>
      <c r="AY263" s="169">
        <f t="shared" si="251"/>
        <v>0</v>
      </c>
      <c r="AZ263" s="169">
        <f t="shared" si="238"/>
        <v>0</v>
      </c>
      <c r="BA263" s="169">
        <f t="shared" si="239"/>
        <v>0</v>
      </c>
      <c r="BB263" s="169">
        <f t="shared" si="240"/>
        <v>1</v>
      </c>
      <c r="BC263" s="169">
        <f t="shared" si="241"/>
        <v>0</v>
      </c>
      <c r="BD263" s="169">
        <f t="shared" si="242"/>
        <v>1</v>
      </c>
      <c r="BE263" s="169">
        <f t="shared" si="243"/>
        <v>0</v>
      </c>
      <c r="BF263" s="169">
        <f t="shared" si="244"/>
        <v>0</v>
      </c>
      <c r="BG263" s="169">
        <f t="shared" si="245"/>
        <v>0</v>
      </c>
      <c r="BH263" s="169">
        <f t="shared" si="246"/>
        <v>0</v>
      </c>
      <c r="BI263" s="169">
        <f t="shared" si="247"/>
        <v>0</v>
      </c>
      <c r="BJ263" s="169">
        <f t="shared" si="248"/>
        <v>0</v>
      </c>
      <c r="BK263" s="167">
        <f t="shared" si="249"/>
        <v>0</v>
      </c>
      <c r="BL263" s="169">
        <f t="shared" si="252"/>
        <v>1</v>
      </c>
      <c r="BM263" s="169">
        <f t="shared" si="253"/>
        <v>0</v>
      </c>
      <c r="BN263" s="169">
        <f t="shared" si="254"/>
        <v>0</v>
      </c>
      <c r="BO263" s="169">
        <f t="shared" si="255"/>
        <v>1</v>
      </c>
      <c r="BP263" s="36">
        <f t="shared" si="256"/>
        <v>1</v>
      </c>
      <c r="BQ263">
        <f t="shared" si="257"/>
        <v>0</v>
      </c>
      <c r="BR263" s="36">
        <f t="shared" si="258"/>
        <v>0</v>
      </c>
      <c r="BS263" t="e">
        <f t="shared" si="250"/>
        <v>#N/A</v>
      </c>
    </row>
    <row r="264" spans="1:71">
      <c r="A264" s="59">
        <v>428</v>
      </c>
      <c r="B264" s="59">
        <v>242122</v>
      </c>
      <c r="C264" s="160">
        <v>131250002.93366601</v>
      </c>
      <c r="D264" s="59">
        <v>8237500</v>
      </c>
      <c r="E264" s="59">
        <v>8237500</v>
      </c>
      <c r="F264" s="59">
        <v>123012502.93366601</v>
      </c>
      <c r="G264" s="59">
        <v>412.5</v>
      </c>
      <c r="H264" s="59">
        <v>-6576670270.6588097</v>
      </c>
      <c r="I264" s="59">
        <v>0</v>
      </c>
      <c r="J264" s="59">
        <v>0</v>
      </c>
      <c r="K264" s="59">
        <v>0</v>
      </c>
      <c r="L264" s="59">
        <v>101</v>
      </c>
      <c r="M264" s="59">
        <v>0</v>
      </c>
      <c r="N264" s="59">
        <v>0</v>
      </c>
      <c r="O264" s="59">
        <v>101</v>
      </c>
      <c r="P264" s="59">
        <v>0</v>
      </c>
      <c r="Q264" s="59">
        <v>0</v>
      </c>
      <c r="R264" s="59">
        <v>1</v>
      </c>
      <c r="S264" s="59">
        <v>0</v>
      </c>
      <c r="T264" s="59">
        <f t="shared" si="208"/>
        <v>0</v>
      </c>
      <c r="U264" s="59">
        <f t="shared" si="209"/>
        <v>0</v>
      </c>
      <c r="V264" s="59">
        <f t="shared" si="210"/>
        <v>0</v>
      </c>
      <c r="W264" s="59">
        <f t="shared" si="211"/>
        <v>0</v>
      </c>
      <c r="X264" s="59">
        <f t="shared" si="212"/>
        <v>0</v>
      </c>
      <c r="Y264" s="59">
        <f t="shared" si="213"/>
        <v>0</v>
      </c>
      <c r="Z264" s="59">
        <f t="shared" si="214"/>
        <v>0</v>
      </c>
      <c r="AA264" s="59">
        <f t="shared" si="215"/>
        <v>0</v>
      </c>
      <c r="AB264" s="59">
        <f t="shared" si="216"/>
        <v>0</v>
      </c>
      <c r="AC264" s="59">
        <f t="shared" si="217"/>
        <v>0</v>
      </c>
      <c r="AD264" s="166">
        <f t="shared" si="259"/>
        <v>2</v>
      </c>
      <c r="AE264" s="169">
        <f t="shared" si="218"/>
        <v>0</v>
      </c>
      <c r="AF264" s="169">
        <f t="shared" si="219"/>
        <v>1</v>
      </c>
      <c r="AG264" s="169">
        <f t="shared" si="220"/>
        <v>0</v>
      </c>
      <c r="AH264" s="169">
        <f t="shared" si="221"/>
        <v>1</v>
      </c>
      <c r="AI264" s="169">
        <f t="shared" si="222"/>
        <v>0</v>
      </c>
      <c r="AJ264" s="169">
        <f t="shared" si="223"/>
        <v>0</v>
      </c>
      <c r="AK264" s="169">
        <f t="shared" si="224"/>
        <v>0</v>
      </c>
      <c r="AL264" s="169">
        <f t="shared" si="225"/>
        <v>1</v>
      </c>
      <c r="AM264" s="169">
        <f t="shared" si="226"/>
        <v>0</v>
      </c>
      <c r="AN264" s="169">
        <f t="shared" si="227"/>
        <v>0</v>
      </c>
      <c r="AO264" s="169">
        <f t="shared" si="228"/>
        <v>1</v>
      </c>
      <c r="AP264" s="169">
        <f t="shared" si="229"/>
        <v>0</v>
      </c>
      <c r="AQ264" s="169">
        <f t="shared" si="230"/>
        <v>0</v>
      </c>
      <c r="AR264" s="169">
        <f t="shared" si="231"/>
        <v>0</v>
      </c>
      <c r="AS264" s="169">
        <f t="shared" si="232"/>
        <v>0</v>
      </c>
      <c r="AT264" s="169">
        <f t="shared" si="233"/>
        <v>0</v>
      </c>
      <c r="AU264" s="169">
        <f t="shared" si="234"/>
        <v>0</v>
      </c>
      <c r="AV264" s="169">
        <f t="shared" si="235"/>
        <v>1</v>
      </c>
      <c r="AW264" s="169">
        <f t="shared" si="236"/>
        <v>0</v>
      </c>
      <c r="AX264" s="169">
        <f t="shared" si="237"/>
        <v>0</v>
      </c>
      <c r="AY264" s="169">
        <f t="shared" si="251"/>
        <v>0</v>
      </c>
      <c r="AZ264" s="169">
        <f t="shared" si="238"/>
        <v>0</v>
      </c>
      <c r="BA264" s="169">
        <f t="shared" si="239"/>
        <v>0</v>
      </c>
      <c r="BB264" s="169">
        <f t="shared" si="240"/>
        <v>1</v>
      </c>
      <c r="BC264" s="169">
        <f t="shared" si="241"/>
        <v>0</v>
      </c>
      <c r="BD264" s="169">
        <f t="shared" si="242"/>
        <v>1</v>
      </c>
      <c r="BE264" s="169">
        <f t="shared" si="243"/>
        <v>0</v>
      </c>
      <c r="BF264" s="169">
        <f t="shared" si="244"/>
        <v>0</v>
      </c>
      <c r="BG264" s="169">
        <f t="shared" si="245"/>
        <v>0</v>
      </c>
      <c r="BH264" s="169">
        <f t="shared" si="246"/>
        <v>0</v>
      </c>
      <c r="BI264" s="169">
        <f t="shared" si="247"/>
        <v>0</v>
      </c>
      <c r="BJ264" s="169">
        <f t="shared" si="248"/>
        <v>0</v>
      </c>
      <c r="BK264" s="167">
        <f t="shared" si="249"/>
        <v>0</v>
      </c>
      <c r="BL264" s="169">
        <f t="shared" si="252"/>
        <v>1</v>
      </c>
      <c r="BM264" s="169">
        <f t="shared" si="253"/>
        <v>0</v>
      </c>
      <c r="BN264" s="169">
        <f t="shared" si="254"/>
        <v>1</v>
      </c>
      <c r="BO264" s="169">
        <f t="shared" si="255"/>
        <v>0</v>
      </c>
      <c r="BP264" s="36">
        <f t="shared" si="256"/>
        <v>1</v>
      </c>
      <c r="BQ264">
        <f t="shared" si="257"/>
        <v>0</v>
      </c>
      <c r="BR264" s="36">
        <f t="shared" si="258"/>
        <v>0</v>
      </c>
      <c r="BS264" t="e">
        <f t="shared" si="250"/>
        <v>#N/A</v>
      </c>
    </row>
    <row r="265" spans="1:71">
      <c r="A265" s="59">
        <v>164</v>
      </c>
      <c r="B265" s="59">
        <v>121301</v>
      </c>
      <c r="C265" s="160">
        <v>35357143.459271401</v>
      </c>
      <c r="D265" s="59">
        <v>7328570.75</v>
      </c>
      <c r="E265" s="59">
        <v>31684287</v>
      </c>
      <c r="F265" s="59">
        <v>3672856.4592714198</v>
      </c>
      <c r="G265" s="59">
        <v>415.71429443359398</v>
      </c>
      <c r="H265" s="59">
        <v>-2500530015.18999</v>
      </c>
      <c r="I265" s="59">
        <v>0</v>
      </c>
      <c r="J265" s="59">
        <v>0</v>
      </c>
      <c r="K265" s="59">
        <v>0</v>
      </c>
      <c r="L265" s="59">
        <v>101</v>
      </c>
      <c r="M265" s="59">
        <v>0</v>
      </c>
      <c r="N265" s="59">
        <v>0</v>
      </c>
      <c r="O265" s="59">
        <v>101</v>
      </c>
      <c r="P265" s="59">
        <v>0</v>
      </c>
      <c r="Q265" s="59">
        <v>0</v>
      </c>
      <c r="R265" s="59">
        <v>2</v>
      </c>
      <c r="S265" s="59">
        <v>0</v>
      </c>
      <c r="T265" s="59">
        <f t="shared" si="208"/>
        <v>0</v>
      </c>
      <c r="U265" s="59">
        <f t="shared" si="209"/>
        <v>0</v>
      </c>
      <c r="V265" s="59">
        <f t="shared" si="210"/>
        <v>0</v>
      </c>
      <c r="W265" s="59">
        <f t="shared" si="211"/>
        <v>0</v>
      </c>
      <c r="X265" s="59">
        <f t="shared" si="212"/>
        <v>0</v>
      </c>
      <c r="Y265" s="59">
        <f t="shared" si="213"/>
        <v>0</v>
      </c>
      <c r="Z265" s="59">
        <f t="shared" si="214"/>
        <v>0</v>
      </c>
      <c r="AA265" s="59">
        <f t="shared" si="215"/>
        <v>0</v>
      </c>
      <c r="AB265" s="59">
        <f t="shared" si="216"/>
        <v>0</v>
      </c>
      <c r="AC265" s="59">
        <f t="shared" si="217"/>
        <v>0</v>
      </c>
      <c r="AD265" s="166">
        <f t="shared" si="259"/>
        <v>2</v>
      </c>
      <c r="AE265" s="169">
        <f t="shared" si="218"/>
        <v>0</v>
      </c>
      <c r="AF265" s="169">
        <f t="shared" si="219"/>
        <v>1</v>
      </c>
      <c r="AG265" s="169">
        <f t="shared" si="220"/>
        <v>0</v>
      </c>
      <c r="AH265" s="169">
        <f t="shared" si="221"/>
        <v>1</v>
      </c>
      <c r="AI265" s="169">
        <f t="shared" si="222"/>
        <v>0</v>
      </c>
      <c r="AJ265" s="169">
        <f t="shared" si="223"/>
        <v>0</v>
      </c>
      <c r="AK265" s="169">
        <f t="shared" si="224"/>
        <v>0</v>
      </c>
      <c r="AL265" s="169">
        <f t="shared" si="225"/>
        <v>1</v>
      </c>
      <c r="AM265" s="169">
        <f t="shared" si="226"/>
        <v>0</v>
      </c>
      <c r="AN265" s="169">
        <f t="shared" si="227"/>
        <v>0</v>
      </c>
      <c r="AO265" s="169">
        <f t="shared" si="228"/>
        <v>1</v>
      </c>
      <c r="AP265" s="169">
        <f t="shared" si="229"/>
        <v>0</v>
      </c>
      <c r="AQ265" s="169">
        <f t="shared" si="230"/>
        <v>0</v>
      </c>
      <c r="AR265" s="169">
        <f t="shared" si="231"/>
        <v>0</v>
      </c>
      <c r="AS265" s="169">
        <f t="shared" si="232"/>
        <v>0</v>
      </c>
      <c r="AT265" s="169">
        <f t="shared" si="233"/>
        <v>0</v>
      </c>
      <c r="AU265" s="169">
        <f t="shared" si="234"/>
        <v>0</v>
      </c>
      <c r="AV265" s="169">
        <f t="shared" si="235"/>
        <v>1</v>
      </c>
      <c r="AW265" s="169">
        <f t="shared" si="236"/>
        <v>0</v>
      </c>
      <c r="AX265" s="169">
        <f t="shared" si="237"/>
        <v>0</v>
      </c>
      <c r="AY265" s="169">
        <f t="shared" si="251"/>
        <v>0</v>
      </c>
      <c r="AZ265" s="169">
        <f t="shared" si="238"/>
        <v>0</v>
      </c>
      <c r="BA265" s="169">
        <f t="shared" si="239"/>
        <v>0</v>
      </c>
      <c r="BB265" s="169">
        <f t="shared" si="240"/>
        <v>1</v>
      </c>
      <c r="BC265" s="169">
        <f t="shared" si="241"/>
        <v>0</v>
      </c>
      <c r="BD265" s="169">
        <f t="shared" si="242"/>
        <v>1</v>
      </c>
      <c r="BE265" s="169">
        <f t="shared" si="243"/>
        <v>0</v>
      </c>
      <c r="BF265" s="169">
        <f t="shared" si="244"/>
        <v>0</v>
      </c>
      <c r="BG265" s="169">
        <f t="shared" si="245"/>
        <v>0</v>
      </c>
      <c r="BH265" s="169">
        <f t="shared" si="246"/>
        <v>0</v>
      </c>
      <c r="BI265" s="169">
        <f t="shared" si="247"/>
        <v>0</v>
      </c>
      <c r="BJ265" s="169">
        <f t="shared" si="248"/>
        <v>0</v>
      </c>
      <c r="BK265" s="167">
        <f t="shared" si="249"/>
        <v>0</v>
      </c>
      <c r="BL265" s="169">
        <f t="shared" si="252"/>
        <v>0</v>
      </c>
      <c r="BM265" s="169">
        <f t="shared" si="253"/>
        <v>1</v>
      </c>
      <c r="BN265" s="169">
        <f t="shared" si="254"/>
        <v>1</v>
      </c>
      <c r="BO265" s="169">
        <f t="shared" si="255"/>
        <v>0</v>
      </c>
      <c r="BP265" s="36">
        <f t="shared" si="256"/>
        <v>1</v>
      </c>
      <c r="BQ265">
        <f t="shared" si="257"/>
        <v>0</v>
      </c>
      <c r="BR265" s="36">
        <f t="shared" si="258"/>
        <v>0</v>
      </c>
      <c r="BS265" t="e">
        <f t="shared" si="250"/>
        <v>#N/A</v>
      </c>
    </row>
    <row r="266" spans="1:71">
      <c r="A266" s="59">
        <v>55</v>
      </c>
      <c r="B266" s="59">
        <v>16181</v>
      </c>
      <c r="C266" s="160">
        <v>35833334.134270802</v>
      </c>
      <c r="D266" s="59">
        <v>11458334</v>
      </c>
      <c r="E266" s="59">
        <v>11458334</v>
      </c>
      <c r="F266" s="59">
        <v>24375000.134270798</v>
      </c>
      <c r="G266" s="59">
        <v>416.66668701171898</v>
      </c>
      <c r="H266" s="59">
        <v>-546930101.11017895</v>
      </c>
      <c r="I266" s="59">
        <v>0</v>
      </c>
      <c r="J266" s="59">
        <v>0</v>
      </c>
      <c r="K266" s="59">
        <v>0</v>
      </c>
      <c r="L266" s="59">
        <v>405</v>
      </c>
      <c r="M266" s="59">
        <v>403</v>
      </c>
      <c r="N266" s="59">
        <v>801</v>
      </c>
      <c r="O266" s="59">
        <v>0</v>
      </c>
      <c r="P266" s="59">
        <v>0</v>
      </c>
      <c r="Q266" s="59">
        <v>0</v>
      </c>
      <c r="R266" s="59">
        <v>1</v>
      </c>
      <c r="S266" s="59">
        <v>0</v>
      </c>
      <c r="T266" s="59">
        <f t="shared" si="208"/>
        <v>1</v>
      </c>
      <c r="U266" s="59">
        <f t="shared" si="209"/>
        <v>0</v>
      </c>
      <c r="V266" s="59">
        <f t="shared" si="210"/>
        <v>0</v>
      </c>
      <c r="W266" s="59">
        <f t="shared" si="211"/>
        <v>1</v>
      </c>
      <c r="X266" s="59">
        <f t="shared" si="212"/>
        <v>1</v>
      </c>
      <c r="Y266" s="59">
        <f t="shared" si="213"/>
        <v>0</v>
      </c>
      <c r="Z266" s="59">
        <f t="shared" si="214"/>
        <v>0</v>
      </c>
      <c r="AA266" s="59">
        <f t="shared" si="215"/>
        <v>0</v>
      </c>
      <c r="AB266" s="59">
        <f t="shared" si="216"/>
        <v>0</v>
      </c>
      <c r="AC266" s="59">
        <f t="shared" si="217"/>
        <v>0</v>
      </c>
      <c r="AD266" s="166">
        <f t="shared" si="259"/>
        <v>0</v>
      </c>
      <c r="AE266" s="169">
        <f t="shared" si="218"/>
        <v>0</v>
      </c>
      <c r="AF266" s="169">
        <f t="shared" si="219"/>
        <v>0</v>
      </c>
      <c r="AG266" s="169">
        <f t="shared" si="220"/>
        <v>0</v>
      </c>
      <c r="AH266" s="169">
        <f t="shared" si="221"/>
        <v>1</v>
      </c>
      <c r="AI266" s="169">
        <f t="shared" si="222"/>
        <v>0</v>
      </c>
      <c r="AJ266" s="169">
        <f t="shared" si="223"/>
        <v>0</v>
      </c>
      <c r="AK266" s="169">
        <f t="shared" si="224"/>
        <v>0</v>
      </c>
      <c r="AL266" s="169">
        <f t="shared" si="225"/>
        <v>1</v>
      </c>
      <c r="AM266" s="169">
        <f t="shared" si="226"/>
        <v>0</v>
      </c>
      <c r="AN266" s="169">
        <f t="shared" si="227"/>
        <v>0</v>
      </c>
      <c r="AO266" s="169">
        <f t="shared" si="228"/>
        <v>1</v>
      </c>
      <c r="AP266" s="169">
        <f t="shared" si="229"/>
        <v>0</v>
      </c>
      <c r="AQ266" s="169">
        <f t="shared" si="230"/>
        <v>0</v>
      </c>
      <c r="AR266" s="169">
        <f t="shared" si="231"/>
        <v>0</v>
      </c>
      <c r="AS266" s="169">
        <f t="shared" si="232"/>
        <v>0</v>
      </c>
      <c r="AT266" s="169">
        <f t="shared" si="233"/>
        <v>0</v>
      </c>
      <c r="AU266" s="169">
        <f t="shared" si="234"/>
        <v>0</v>
      </c>
      <c r="AV266" s="169">
        <f t="shared" si="235"/>
        <v>1</v>
      </c>
      <c r="AW266" s="169">
        <f t="shared" si="236"/>
        <v>1</v>
      </c>
      <c r="AX266" s="169">
        <f t="shared" si="237"/>
        <v>0</v>
      </c>
      <c r="AY266" s="169">
        <f t="shared" si="251"/>
        <v>1</v>
      </c>
      <c r="AZ266" s="169">
        <f t="shared" si="238"/>
        <v>0</v>
      </c>
      <c r="BA266" s="169">
        <f t="shared" si="239"/>
        <v>1</v>
      </c>
      <c r="BB266" s="169">
        <f t="shared" si="240"/>
        <v>0</v>
      </c>
      <c r="BC266" s="169">
        <f t="shared" si="241"/>
        <v>1</v>
      </c>
      <c r="BD266" s="169">
        <f t="shared" si="242"/>
        <v>0</v>
      </c>
      <c r="BE266" s="169">
        <f t="shared" si="243"/>
        <v>0</v>
      </c>
      <c r="BF266" s="169">
        <f t="shared" si="244"/>
        <v>0</v>
      </c>
      <c r="BG266" s="169">
        <f t="shared" si="245"/>
        <v>0</v>
      </c>
      <c r="BH266" s="169">
        <f t="shared" si="246"/>
        <v>0</v>
      </c>
      <c r="BI266" s="169">
        <f t="shared" si="247"/>
        <v>1</v>
      </c>
      <c r="BJ266" s="169">
        <f t="shared" si="248"/>
        <v>0</v>
      </c>
      <c r="BK266" s="167">
        <f t="shared" si="249"/>
        <v>0</v>
      </c>
      <c r="BL266" s="169">
        <f t="shared" si="252"/>
        <v>1</v>
      </c>
      <c r="BM266" s="169">
        <f t="shared" si="253"/>
        <v>0</v>
      </c>
      <c r="BN266" s="169">
        <f t="shared" si="254"/>
        <v>1</v>
      </c>
      <c r="BO266" s="169">
        <f t="shared" si="255"/>
        <v>0</v>
      </c>
      <c r="BP266" s="36">
        <f t="shared" si="256"/>
        <v>0</v>
      </c>
      <c r="BQ266">
        <f t="shared" si="257"/>
        <v>0</v>
      </c>
      <c r="BR266" s="36">
        <f t="shared" si="258"/>
        <v>1</v>
      </c>
      <c r="BS266" t="e">
        <f t="shared" si="250"/>
        <v>#N/A</v>
      </c>
    </row>
    <row r="267" spans="1:71">
      <c r="A267" s="59">
        <v>156</v>
      </c>
      <c r="B267" s="59">
        <v>121211</v>
      </c>
      <c r="C267" s="160">
        <v>64214285.440894999</v>
      </c>
      <c r="D267" s="59">
        <v>19085714.375</v>
      </c>
      <c r="E267" s="59">
        <v>26085714.25</v>
      </c>
      <c r="F267" s="59">
        <v>38128571.190894999</v>
      </c>
      <c r="G267" s="59">
        <v>421.42857742309599</v>
      </c>
      <c r="H267" s="59">
        <v>-2332145732.8247399</v>
      </c>
      <c r="I267" s="59">
        <v>101</v>
      </c>
      <c r="J267" s="59">
        <v>0</v>
      </c>
      <c r="K267" s="59">
        <v>0</v>
      </c>
      <c r="L267" s="59">
        <v>101</v>
      </c>
      <c r="M267" s="59">
        <v>0</v>
      </c>
      <c r="N267" s="59">
        <v>0</v>
      </c>
      <c r="O267" s="59">
        <v>101</v>
      </c>
      <c r="P267" s="59">
        <v>0</v>
      </c>
      <c r="Q267" s="59">
        <v>0</v>
      </c>
      <c r="R267" s="59">
        <v>2</v>
      </c>
      <c r="S267" s="59">
        <v>0</v>
      </c>
      <c r="T267" s="59">
        <f t="shared" si="208"/>
        <v>0</v>
      </c>
      <c r="U267" s="59">
        <f t="shared" si="209"/>
        <v>0</v>
      </c>
      <c r="V267" s="59">
        <f t="shared" si="210"/>
        <v>0</v>
      </c>
      <c r="W267" s="59">
        <f t="shared" si="211"/>
        <v>0</v>
      </c>
      <c r="X267" s="59">
        <f t="shared" si="212"/>
        <v>0</v>
      </c>
      <c r="Y267" s="59">
        <f t="shared" si="213"/>
        <v>0</v>
      </c>
      <c r="Z267" s="59">
        <f t="shared" si="214"/>
        <v>0</v>
      </c>
      <c r="AA267" s="59">
        <f t="shared" si="215"/>
        <v>0</v>
      </c>
      <c r="AB267" s="59">
        <f t="shared" si="216"/>
        <v>0</v>
      </c>
      <c r="AC267" s="59">
        <f t="shared" si="217"/>
        <v>0</v>
      </c>
      <c r="AD267" s="166">
        <f t="shared" si="259"/>
        <v>3</v>
      </c>
      <c r="AE267" s="169">
        <f t="shared" si="218"/>
        <v>0</v>
      </c>
      <c r="AF267" s="169">
        <f t="shared" si="219"/>
        <v>1</v>
      </c>
      <c r="AG267" s="169">
        <f t="shared" si="220"/>
        <v>0</v>
      </c>
      <c r="AH267" s="169">
        <f t="shared" si="221"/>
        <v>1</v>
      </c>
      <c r="AI267" s="169">
        <f t="shared" si="222"/>
        <v>0</v>
      </c>
      <c r="AJ267" s="169">
        <f t="shared" si="223"/>
        <v>0</v>
      </c>
      <c r="AK267" s="169">
        <f t="shared" si="224"/>
        <v>0</v>
      </c>
      <c r="AL267" s="169">
        <f t="shared" si="225"/>
        <v>1</v>
      </c>
      <c r="AM267" s="169">
        <f t="shared" si="226"/>
        <v>0</v>
      </c>
      <c r="AN267" s="169">
        <f t="shared" si="227"/>
        <v>0</v>
      </c>
      <c r="AO267" s="169">
        <f t="shared" si="228"/>
        <v>1</v>
      </c>
      <c r="AP267" s="169">
        <f t="shared" si="229"/>
        <v>0</v>
      </c>
      <c r="AQ267" s="169">
        <f t="shared" si="230"/>
        <v>0</v>
      </c>
      <c r="AR267" s="169">
        <f t="shared" si="231"/>
        <v>0</v>
      </c>
      <c r="AS267" s="169">
        <f t="shared" si="232"/>
        <v>0</v>
      </c>
      <c r="AT267" s="169">
        <f t="shared" si="233"/>
        <v>0</v>
      </c>
      <c r="AU267" s="169">
        <f t="shared" si="234"/>
        <v>0</v>
      </c>
      <c r="AV267" s="169">
        <f t="shared" si="235"/>
        <v>1</v>
      </c>
      <c r="AW267" s="169">
        <f t="shared" si="236"/>
        <v>0</v>
      </c>
      <c r="AX267" s="169">
        <f t="shared" si="237"/>
        <v>0</v>
      </c>
      <c r="AY267" s="169">
        <f t="shared" si="251"/>
        <v>0</v>
      </c>
      <c r="AZ267" s="169">
        <f t="shared" si="238"/>
        <v>0</v>
      </c>
      <c r="BA267" s="169">
        <f t="shared" si="239"/>
        <v>0</v>
      </c>
      <c r="BB267" s="169">
        <f t="shared" si="240"/>
        <v>1</v>
      </c>
      <c r="BC267" s="169">
        <f t="shared" si="241"/>
        <v>0</v>
      </c>
      <c r="BD267" s="169">
        <f t="shared" si="242"/>
        <v>1</v>
      </c>
      <c r="BE267" s="169">
        <f t="shared" si="243"/>
        <v>0</v>
      </c>
      <c r="BF267" s="169">
        <f t="shared" si="244"/>
        <v>0</v>
      </c>
      <c r="BG267" s="169">
        <f t="shared" si="245"/>
        <v>0</v>
      </c>
      <c r="BH267" s="169">
        <f t="shared" si="246"/>
        <v>0</v>
      </c>
      <c r="BI267" s="169">
        <f t="shared" si="247"/>
        <v>0</v>
      </c>
      <c r="BJ267" s="169">
        <f t="shared" si="248"/>
        <v>0</v>
      </c>
      <c r="BK267" s="167">
        <f t="shared" si="249"/>
        <v>0</v>
      </c>
      <c r="BL267" s="169">
        <f t="shared" si="252"/>
        <v>0</v>
      </c>
      <c r="BM267" s="169">
        <f t="shared" si="253"/>
        <v>1</v>
      </c>
      <c r="BN267" s="169">
        <f t="shared" si="254"/>
        <v>1</v>
      </c>
      <c r="BO267" s="169">
        <f t="shared" si="255"/>
        <v>0</v>
      </c>
      <c r="BP267" s="36">
        <f t="shared" si="256"/>
        <v>1</v>
      </c>
      <c r="BQ267">
        <f t="shared" si="257"/>
        <v>0</v>
      </c>
      <c r="BR267" s="36">
        <f t="shared" si="258"/>
        <v>0</v>
      </c>
      <c r="BS267" t="e">
        <f t="shared" si="250"/>
        <v>#N/A</v>
      </c>
    </row>
    <row r="268" spans="1:71">
      <c r="A268" s="59">
        <v>66</v>
      </c>
      <c r="B268" s="59">
        <v>19161</v>
      </c>
      <c r="C268" s="160">
        <v>68571428.279487506</v>
      </c>
      <c r="D268" s="59">
        <v>65785712.75</v>
      </c>
      <c r="E268" s="59">
        <v>68928570</v>
      </c>
      <c r="F268" s="59">
        <v>-357141.72051253897</v>
      </c>
      <c r="G268" s="59">
        <v>428.57141494750999</v>
      </c>
      <c r="H268" s="59">
        <v>-645894975.260952</v>
      </c>
      <c r="I268" s="59">
        <v>0</v>
      </c>
      <c r="J268" s="59">
        <v>0</v>
      </c>
      <c r="K268" s="59">
        <v>0</v>
      </c>
      <c r="L268" s="59">
        <v>417</v>
      </c>
      <c r="M268" s="59">
        <v>102</v>
      </c>
      <c r="N268" s="59">
        <v>0</v>
      </c>
      <c r="O268" s="59">
        <v>413</v>
      </c>
      <c r="P268" s="59">
        <v>0</v>
      </c>
      <c r="Q268" s="59">
        <v>0</v>
      </c>
      <c r="R268" s="59">
        <v>2</v>
      </c>
      <c r="S268" s="59">
        <v>1</v>
      </c>
      <c r="T268" s="59">
        <f t="shared" si="208"/>
        <v>2</v>
      </c>
      <c r="U268" s="59">
        <f t="shared" si="209"/>
        <v>0</v>
      </c>
      <c r="V268" s="59">
        <f t="shared" si="210"/>
        <v>0</v>
      </c>
      <c r="W268" s="59">
        <f t="shared" si="211"/>
        <v>0</v>
      </c>
      <c r="X268" s="59">
        <f t="shared" si="212"/>
        <v>0</v>
      </c>
      <c r="Y268" s="59">
        <f t="shared" si="213"/>
        <v>0</v>
      </c>
      <c r="Z268" s="59">
        <f t="shared" si="214"/>
        <v>0</v>
      </c>
      <c r="AA268" s="59">
        <f t="shared" si="215"/>
        <v>1</v>
      </c>
      <c r="AB268" s="59">
        <f t="shared" si="216"/>
        <v>0</v>
      </c>
      <c r="AC268" s="59">
        <f t="shared" si="217"/>
        <v>0</v>
      </c>
      <c r="AD268" s="166">
        <f t="shared" si="259"/>
        <v>0</v>
      </c>
      <c r="AE268" s="169">
        <f t="shared" si="218"/>
        <v>0</v>
      </c>
      <c r="AF268" s="169">
        <f t="shared" si="219"/>
        <v>0</v>
      </c>
      <c r="AG268" s="169">
        <f t="shared" si="220"/>
        <v>0</v>
      </c>
      <c r="AH268" s="169">
        <f t="shared" si="221"/>
        <v>1</v>
      </c>
      <c r="AI268" s="169">
        <f t="shared" si="222"/>
        <v>0</v>
      </c>
      <c r="AJ268" s="169">
        <f t="shared" si="223"/>
        <v>0</v>
      </c>
      <c r="AK268" s="169">
        <f t="shared" si="224"/>
        <v>0</v>
      </c>
      <c r="AL268" s="169">
        <f t="shared" si="225"/>
        <v>1</v>
      </c>
      <c r="AM268" s="169">
        <f t="shared" si="226"/>
        <v>0</v>
      </c>
      <c r="AN268" s="169">
        <f t="shared" si="227"/>
        <v>0</v>
      </c>
      <c r="AO268" s="169">
        <f t="shared" si="228"/>
        <v>1</v>
      </c>
      <c r="AP268" s="169">
        <f t="shared" si="229"/>
        <v>0</v>
      </c>
      <c r="AQ268" s="169">
        <f t="shared" si="230"/>
        <v>0</v>
      </c>
      <c r="AR268" s="169">
        <f t="shared" si="231"/>
        <v>0</v>
      </c>
      <c r="AS268" s="169">
        <f t="shared" si="232"/>
        <v>0</v>
      </c>
      <c r="AT268" s="169">
        <f t="shared" si="233"/>
        <v>0</v>
      </c>
      <c r="AU268" s="169">
        <f t="shared" si="234"/>
        <v>0</v>
      </c>
      <c r="AV268" s="169">
        <f t="shared" si="235"/>
        <v>1</v>
      </c>
      <c r="AW268" s="169">
        <f t="shared" si="236"/>
        <v>1</v>
      </c>
      <c r="AX268" s="169">
        <f t="shared" si="237"/>
        <v>1</v>
      </c>
      <c r="AY268" s="169">
        <f t="shared" si="251"/>
        <v>0</v>
      </c>
      <c r="AZ268" s="169">
        <f t="shared" si="238"/>
        <v>0</v>
      </c>
      <c r="BA268" s="169">
        <f t="shared" si="239"/>
        <v>0</v>
      </c>
      <c r="BB268" s="169">
        <f t="shared" si="240"/>
        <v>1</v>
      </c>
      <c r="BC268" s="169">
        <f t="shared" si="241"/>
        <v>1</v>
      </c>
      <c r="BD268" s="169">
        <f t="shared" si="242"/>
        <v>0</v>
      </c>
      <c r="BE268" s="169">
        <f t="shared" si="243"/>
        <v>0</v>
      </c>
      <c r="BF268" s="169">
        <f t="shared" si="244"/>
        <v>1</v>
      </c>
      <c r="BG268" s="169">
        <f t="shared" si="245"/>
        <v>0</v>
      </c>
      <c r="BH268" s="169">
        <f t="shared" si="246"/>
        <v>0</v>
      </c>
      <c r="BI268" s="169">
        <f t="shared" si="247"/>
        <v>0</v>
      </c>
      <c r="BJ268" s="169">
        <f t="shared" si="248"/>
        <v>0</v>
      </c>
      <c r="BK268" s="167">
        <f t="shared" si="249"/>
        <v>0</v>
      </c>
      <c r="BL268" s="169">
        <f t="shared" si="252"/>
        <v>0</v>
      </c>
      <c r="BM268" s="169">
        <f t="shared" si="253"/>
        <v>1</v>
      </c>
      <c r="BN268" s="169">
        <f t="shared" si="254"/>
        <v>0</v>
      </c>
      <c r="BO268" s="169">
        <f t="shared" si="255"/>
        <v>1</v>
      </c>
      <c r="BP268" s="36">
        <f t="shared" si="256"/>
        <v>0</v>
      </c>
      <c r="BQ268">
        <f t="shared" si="257"/>
        <v>0</v>
      </c>
      <c r="BR268" s="36">
        <f t="shared" si="258"/>
        <v>1</v>
      </c>
      <c r="BS268" t="e">
        <f t="shared" si="250"/>
        <v>#N/A</v>
      </c>
    </row>
    <row r="269" spans="1:71">
      <c r="A269" s="59">
        <v>218</v>
      </c>
      <c r="B269" s="59">
        <v>132301</v>
      </c>
      <c r="C269" s="160">
        <v>23857143.020711001</v>
      </c>
      <c r="D269" s="59">
        <v>43666667</v>
      </c>
      <c r="E269" s="59">
        <v>43666667</v>
      </c>
      <c r="F269" s="59">
        <v>-19809523.979288999</v>
      </c>
      <c r="G269" s="59">
        <v>433.33334350585898</v>
      </c>
      <c r="H269" s="59">
        <v>-3403457793.3870401</v>
      </c>
      <c r="I269" s="59">
        <v>102</v>
      </c>
      <c r="J269" s="59">
        <v>0</v>
      </c>
      <c r="K269" s="59">
        <v>0</v>
      </c>
      <c r="L269" s="59">
        <v>406</v>
      </c>
      <c r="M269" s="59">
        <v>417</v>
      </c>
      <c r="N269" s="59">
        <v>201</v>
      </c>
      <c r="O269" s="59">
        <v>0</v>
      </c>
      <c r="P269" s="59">
        <v>0</v>
      </c>
      <c r="Q269" s="59">
        <v>0</v>
      </c>
      <c r="R269" s="59">
        <v>2</v>
      </c>
      <c r="S269" s="59">
        <v>0</v>
      </c>
      <c r="T269" s="59">
        <f t="shared" si="208"/>
        <v>1</v>
      </c>
      <c r="U269" s="59">
        <f t="shared" si="209"/>
        <v>0</v>
      </c>
      <c r="V269" s="59">
        <f t="shared" si="210"/>
        <v>1</v>
      </c>
      <c r="W269" s="59">
        <f t="shared" si="211"/>
        <v>1</v>
      </c>
      <c r="X269" s="59">
        <f t="shared" si="212"/>
        <v>0</v>
      </c>
      <c r="Y269" s="59">
        <f t="shared" si="213"/>
        <v>1</v>
      </c>
      <c r="Z269" s="59">
        <f t="shared" si="214"/>
        <v>0</v>
      </c>
      <c r="AA269" s="59">
        <f t="shared" si="215"/>
        <v>0</v>
      </c>
      <c r="AB269" s="59">
        <f t="shared" si="216"/>
        <v>0</v>
      </c>
      <c r="AC269" s="59">
        <f t="shared" si="217"/>
        <v>0</v>
      </c>
      <c r="AD269" s="166">
        <f t="shared" si="259"/>
        <v>0</v>
      </c>
      <c r="AE269" s="169">
        <f t="shared" si="218"/>
        <v>0</v>
      </c>
      <c r="AF269" s="169">
        <f t="shared" si="219"/>
        <v>0</v>
      </c>
      <c r="AG269" s="169">
        <f t="shared" si="220"/>
        <v>0</v>
      </c>
      <c r="AH269" s="169">
        <f t="shared" si="221"/>
        <v>1</v>
      </c>
      <c r="AI269" s="169">
        <f t="shared" si="222"/>
        <v>0</v>
      </c>
      <c r="AJ269" s="169">
        <f t="shared" si="223"/>
        <v>0</v>
      </c>
      <c r="AK269" s="169">
        <f t="shared" si="224"/>
        <v>0</v>
      </c>
      <c r="AL269" s="169">
        <f t="shared" si="225"/>
        <v>1</v>
      </c>
      <c r="AM269" s="169">
        <f t="shared" si="226"/>
        <v>1</v>
      </c>
      <c r="AN269" s="169">
        <f t="shared" si="227"/>
        <v>0</v>
      </c>
      <c r="AO269" s="169">
        <f t="shared" si="228"/>
        <v>1</v>
      </c>
      <c r="AP269" s="169">
        <f t="shared" si="229"/>
        <v>0</v>
      </c>
      <c r="AQ269" s="169">
        <f t="shared" si="230"/>
        <v>1</v>
      </c>
      <c r="AR269" s="169">
        <f t="shared" si="231"/>
        <v>1</v>
      </c>
      <c r="AS269" s="169">
        <f t="shared" si="232"/>
        <v>1</v>
      </c>
      <c r="AT269" s="169">
        <f t="shared" si="233"/>
        <v>0</v>
      </c>
      <c r="AU269" s="169">
        <f t="shared" si="234"/>
        <v>0</v>
      </c>
      <c r="AV269" s="169">
        <f t="shared" si="235"/>
        <v>0</v>
      </c>
      <c r="AW269" s="169">
        <f t="shared" si="236"/>
        <v>1</v>
      </c>
      <c r="AX269" s="169">
        <f t="shared" si="237"/>
        <v>0</v>
      </c>
      <c r="AY269" s="169">
        <f t="shared" si="251"/>
        <v>1</v>
      </c>
      <c r="AZ269" s="169">
        <f t="shared" si="238"/>
        <v>1</v>
      </c>
      <c r="BA269" s="169">
        <f t="shared" si="239"/>
        <v>0</v>
      </c>
      <c r="BB269" s="169">
        <f t="shared" si="240"/>
        <v>1</v>
      </c>
      <c r="BC269" s="169">
        <f t="shared" si="241"/>
        <v>1</v>
      </c>
      <c r="BD269" s="169">
        <f t="shared" si="242"/>
        <v>0</v>
      </c>
      <c r="BE269" s="169">
        <f t="shared" si="243"/>
        <v>1</v>
      </c>
      <c r="BF269" s="169">
        <f t="shared" si="244"/>
        <v>0</v>
      </c>
      <c r="BG269" s="169">
        <f t="shared" si="245"/>
        <v>0</v>
      </c>
      <c r="BH269" s="169">
        <f t="shared" si="246"/>
        <v>0</v>
      </c>
      <c r="BI269" s="169">
        <f t="shared" si="247"/>
        <v>0</v>
      </c>
      <c r="BJ269" s="169">
        <f t="shared" si="248"/>
        <v>0</v>
      </c>
      <c r="BK269" s="167">
        <f t="shared" si="249"/>
        <v>0</v>
      </c>
      <c r="BL269" s="169">
        <f t="shared" si="252"/>
        <v>0</v>
      </c>
      <c r="BM269" s="169">
        <f t="shared" si="253"/>
        <v>1</v>
      </c>
      <c r="BN269" s="169">
        <f t="shared" si="254"/>
        <v>1</v>
      </c>
      <c r="BO269" s="169">
        <f t="shared" si="255"/>
        <v>0</v>
      </c>
      <c r="BP269" s="36">
        <f t="shared" si="256"/>
        <v>0</v>
      </c>
      <c r="BQ269">
        <f t="shared" si="257"/>
        <v>0</v>
      </c>
      <c r="BR269" s="36">
        <f t="shared" si="258"/>
        <v>2</v>
      </c>
      <c r="BS269" t="e">
        <f t="shared" si="250"/>
        <v>#N/A</v>
      </c>
    </row>
    <row r="270" spans="1:71">
      <c r="A270" s="59">
        <v>88</v>
      </c>
      <c r="B270" s="59">
        <v>22181</v>
      </c>
      <c r="C270" s="160">
        <v>19199999.237060599</v>
      </c>
      <c r="D270" s="59">
        <v>11033333</v>
      </c>
      <c r="E270" s="59">
        <v>11033333</v>
      </c>
      <c r="F270" s="59">
        <v>8166666.2370605804</v>
      </c>
      <c r="G270" s="59">
        <v>440</v>
      </c>
      <c r="H270" s="59">
        <v>-1484528903.81461</v>
      </c>
      <c r="I270" s="59">
        <v>102</v>
      </c>
      <c r="J270" s="59">
        <v>0</v>
      </c>
      <c r="K270" s="59">
        <v>0</v>
      </c>
      <c r="L270" s="59">
        <v>101</v>
      </c>
      <c r="M270" s="59">
        <v>0</v>
      </c>
      <c r="N270" s="59">
        <v>0</v>
      </c>
      <c r="O270" s="59">
        <v>0</v>
      </c>
      <c r="P270" s="59">
        <v>0</v>
      </c>
      <c r="Q270" s="59">
        <v>0</v>
      </c>
      <c r="R270" s="59">
        <v>2</v>
      </c>
      <c r="S270" s="59">
        <v>0</v>
      </c>
      <c r="T270" s="59">
        <f t="shared" si="208"/>
        <v>0</v>
      </c>
      <c r="U270" s="59">
        <f t="shared" si="209"/>
        <v>0</v>
      </c>
      <c r="V270" s="59">
        <f t="shared" si="210"/>
        <v>1</v>
      </c>
      <c r="W270" s="59">
        <f t="shared" si="211"/>
        <v>0</v>
      </c>
      <c r="X270" s="59">
        <f t="shared" si="212"/>
        <v>0</v>
      </c>
      <c r="Y270" s="59">
        <f t="shared" si="213"/>
        <v>0</v>
      </c>
      <c r="Z270" s="59">
        <f t="shared" si="214"/>
        <v>0</v>
      </c>
      <c r="AA270" s="59">
        <f t="shared" si="215"/>
        <v>0</v>
      </c>
      <c r="AB270" s="59">
        <f t="shared" si="216"/>
        <v>0</v>
      </c>
      <c r="AC270" s="59">
        <f t="shared" si="217"/>
        <v>0</v>
      </c>
      <c r="AD270" s="166">
        <f t="shared" si="259"/>
        <v>1</v>
      </c>
      <c r="AE270" s="169">
        <f t="shared" si="218"/>
        <v>1</v>
      </c>
      <c r="AF270" s="169">
        <f t="shared" si="219"/>
        <v>0</v>
      </c>
      <c r="AG270" s="169">
        <f t="shared" si="220"/>
        <v>0</v>
      </c>
      <c r="AH270" s="169">
        <f t="shared" si="221"/>
        <v>1</v>
      </c>
      <c r="AI270" s="169">
        <f t="shared" si="222"/>
        <v>0</v>
      </c>
      <c r="AJ270" s="169">
        <f t="shared" si="223"/>
        <v>1</v>
      </c>
      <c r="AK270" s="169">
        <f t="shared" si="224"/>
        <v>0</v>
      </c>
      <c r="AL270" s="169">
        <f t="shared" si="225"/>
        <v>0</v>
      </c>
      <c r="AM270" s="169">
        <f t="shared" si="226"/>
        <v>1</v>
      </c>
      <c r="AN270" s="169">
        <f t="shared" si="227"/>
        <v>0</v>
      </c>
      <c r="AO270" s="169">
        <f t="shared" si="228"/>
        <v>1</v>
      </c>
      <c r="AP270" s="169">
        <f t="shared" si="229"/>
        <v>0</v>
      </c>
      <c r="AQ270" s="169">
        <f t="shared" si="230"/>
        <v>1</v>
      </c>
      <c r="AR270" s="169">
        <f t="shared" si="231"/>
        <v>1</v>
      </c>
      <c r="AS270" s="169">
        <f t="shared" si="232"/>
        <v>0</v>
      </c>
      <c r="AT270" s="169">
        <f t="shared" si="233"/>
        <v>1</v>
      </c>
      <c r="AU270" s="169">
        <f t="shared" si="234"/>
        <v>0</v>
      </c>
      <c r="AV270" s="169">
        <f t="shared" si="235"/>
        <v>0</v>
      </c>
      <c r="AW270" s="169">
        <f t="shared" si="236"/>
        <v>0</v>
      </c>
      <c r="AX270" s="169">
        <f t="shared" si="237"/>
        <v>0</v>
      </c>
      <c r="AY270" s="169">
        <f t="shared" si="251"/>
        <v>0</v>
      </c>
      <c r="AZ270" s="169">
        <f t="shared" si="238"/>
        <v>0</v>
      </c>
      <c r="BA270" s="169">
        <f t="shared" si="239"/>
        <v>0</v>
      </c>
      <c r="BB270" s="169">
        <f t="shared" si="240"/>
        <v>1</v>
      </c>
      <c r="BC270" s="169">
        <f t="shared" si="241"/>
        <v>0</v>
      </c>
      <c r="BD270" s="169">
        <f t="shared" si="242"/>
        <v>1</v>
      </c>
      <c r="BE270" s="169">
        <f t="shared" si="243"/>
        <v>0</v>
      </c>
      <c r="BF270" s="169">
        <f t="shared" si="244"/>
        <v>0</v>
      </c>
      <c r="BG270" s="169">
        <f t="shared" si="245"/>
        <v>0</v>
      </c>
      <c r="BH270" s="169">
        <f t="shared" si="246"/>
        <v>0</v>
      </c>
      <c r="BI270" s="169">
        <f t="shared" si="247"/>
        <v>0</v>
      </c>
      <c r="BJ270" s="169">
        <f t="shared" si="248"/>
        <v>0</v>
      </c>
      <c r="BK270" s="167">
        <f t="shared" si="249"/>
        <v>0</v>
      </c>
      <c r="BL270" s="169">
        <f t="shared" si="252"/>
        <v>0</v>
      </c>
      <c r="BM270" s="169">
        <f t="shared" si="253"/>
        <v>1</v>
      </c>
      <c r="BN270" s="169">
        <f t="shared" si="254"/>
        <v>1</v>
      </c>
      <c r="BO270" s="169">
        <f t="shared" si="255"/>
        <v>0</v>
      </c>
      <c r="BP270" s="36">
        <f t="shared" si="256"/>
        <v>1</v>
      </c>
      <c r="BQ270">
        <f t="shared" si="257"/>
        <v>0</v>
      </c>
      <c r="BR270" s="36">
        <f t="shared" si="258"/>
        <v>0</v>
      </c>
      <c r="BS270" t="e">
        <f t="shared" si="250"/>
        <v>#N/A</v>
      </c>
    </row>
    <row r="271" spans="1:71">
      <c r="A271" s="59">
        <v>33</v>
      </c>
      <c r="B271" s="59">
        <v>13291</v>
      </c>
      <c r="C271" s="160">
        <v>50071428.3582507</v>
      </c>
      <c r="D271" s="59">
        <v>61401784</v>
      </c>
      <c r="E271" s="59">
        <v>61401784</v>
      </c>
      <c r="F271" s="59">
        <v>-11330355.6417493</v>
      </c>
      <c r="G271" s="59">
        <v>442.85714721679699</v>
      </c>
      <c r="H271" s="59">
        <v>-413549741.59231502</v>
      </c>
      <c r="I271" s="59">
        <v>0</v>
      </c>
      <c r="J271" s="59">
        <v>0</v>
      </c>
      <c r="K271" s="59">
        <v>0</v>
      </c>
      <c r="L271" s="59">
        <v>409</v>
      </c>
      <c r="M271" s="59">
        <v>302</v>
      </c>
      <c r="N271" s="59">
        <v>301</v>
      </c>
      <c r="O271" s="59">
        <v>0</v>
      </c>
      <c r="P271" s="59">
        <v>0</v>
      </c>
      <c r="Q271" s="59">
        <v>0</v>
      </c>
      <c r="R271" s="59">
        <v>2</v>
      </c>
      <c r="S271" s="59">
        <v>0</v>
      </c>
      <c r="T271" s="59">
        <f t="shared" si="208"/>
        <v>1</v>
      </c>
      <c r="U271" s="59">
        <f t="shared" si="209"/>
        <v>0</v>
      </c>
      <c r="V271" s="59">
        <f t="shared" si="210"/>
        <v>0</v>
      </c>
      <c r="W271" s="59">
        <f t="shared" si="211"/>
        <v>0</v>
      </c>
      <c r="X271" s="59">
        <f t="shared" si="212"/>
        <v>0</v>
      </c>
      <c r="Y271" s="59">
        <f t="shared" si="213"/>
        <v>2</v>
      </c>
      <c r="Z271" s="59">
        <f t="shared" si="214"/>
        <v>0</v>
      </c>
      <c r="AA271" s="59">
        <f t="shared" si="215"/>
        <v>0</v>
      </c>
      <c r="AB271" s="59">
        <f t="shared" si="216"/>
        <v>0</v>
      </c>
      <c r="AC271" s="59">
        <f t="shared" si="217"/>
        <v>0</v>
      </c>
      <c r="AD271" s="166">
        <f t="shared" si="259"/>
        <v>0</v>
      </c>
      <c r="AE271" s="169">
        <f t="shared" si="218"/>
        <v>0</v>
      </c>
      <c r="AF271" s="169">
        <f t="shared" si="219"/>
        <v>0</v>
      </c>
      <c r="AG271" s="169">
        <f t="shared" si="220"/>
        <v>0</v>
      </c>
      <c r="AH271" s="169">
        <f t="shared" si="221"/>
        <v>1</v>
      </c>
      <c r="AI271" s="169">
        <f t="shared" si="222"/>
        <v>0</v>
      </c>
      <c r="AJ271" s="169">
        <f t="shared" si="223"/>
        <v>0</v>
      </c>
      <c r="AK271" s="169">
        <f t="shared" si="224"/>
        <v>0</v>
      </c>
      <c r="AL271" s="169">
        <f t="shared" si="225"/>
        <v>1</v>
      </c>
      <c r="AM271" s="169">
        <f t="shared" si="226"/>
        <v>0</v>
      </c>
      <c r="AN271" s="169">
        <f t="shared" si="227"/>
        <v>0</v>
      </c>
      <c r="AO271" s="169">
        <f t="shared" si="228"/>
        <v>1</v>
      </c>
      <c r="AP271" s="169">
        <f t="shared" si="229"/>
        <v>0</v>
      </c>
      <c r="AQ271" s="169">
        <f t="shared" si="230"/>
        <v>0</v>
      </c>
      <c r="AR271" s="169">
        <f t="shared" si="231"/>
        <v>0</v>
      </c>
      <c r="AS271" s="169">
        <f t="shared" si="232"/>
        <v>0</v>
      </c>
      <c r="AT271" s="169">
        <f t="shared" si="233"/>
        <v>0</v>
      </c>
      <c r="AU271" s="169">
        <f t="shared" si="234"/>
        <v>0</v>
      </c>
      <c r="AV271" s="169">
        <f t="shared" si="235"/>
        <v>1</v>
      </c>
      <c r="AW271" s="169">
        <f t="shared" si="236"/>
        <v>1</v>
      </c>
      <c r="AX271" s="169">
        <f t="shared" si="237"/>
        <v>0</v>
      </c>
      <c r="AY271" s="169">
        <f t="shared" si="251"/>
        <v>1</v>
      </c>
      <c r="AZ271" s="169">
        <f t="shared" si="238"/>
        <v>0</v>
      </c>
      <c r="BA271" s="169">
        <f t="shared" si="239"/>
        <v>0</v>
      </c>
      <c r="BB271" s="169">
        <f t="shared" si="240"/>
        <v>1</v>
      </c>
      <c r="BC271" s="169">
        <f t="shared" si="241"/>
        <v>1</v>
      </c>
      <c r="BD271" s="169">
        <f t="shared" si="242"/>
        <v>0</v>
      </c>
      <c r="BE271" s="169">
        <f t="shared" si="243"/>
        <v>0</v>
      </c>
      <c r="BF271" s="169">
        <f t="shared" si="244"/>
        <v>0</v>
      </c>
      <c r="BG271" s="169">
        <f t="shared" si="245"/>
        <v>0</v>
      </c>
      <c r="BH271" s="169">
        <f t="shared" si="246"/>
        <v>0</v>
      </c>
      <c r="BI271" s="169">
        <f t="shared" si="247"/>
        <v>0</v>
      </c>
      <c r="BJ271" s="169">
        <f t="shared" si="248"/>
        <v>0</v>
      </c>
      <c r="BK271" s="167">
        <f t="shared" si="249"/>
        <v>1</v>
      </c>
      <c r="BL271" s="169">
        <f t="shared" si="252"/>
        <v>0</v>
      </c>
      <c r="BM271" s="169">
        <f t="shared" si="253"/>
        <v>1</v>
      </c>
      <c r="BN271" s="169">
        <f t="shared" si="254"/>
        <v>1</v>
      </c>
      <c r="BO271" s="169">
        <f t="shared" si="255"/>
        <v>0</v>
      </c>
      <c r="BP271" s="36">
        <f t="shared" si="256"/>
        <v>0</v>
      </c>
      <c r="BQ271">
        <f t="shared" si="257"/>
        <v>0</v>
      </c>
      <c r="BR271" s="36">
        <f t="shared" si="258"/>
        <v>1</v>
      </c>
      <c r="BS271" t="e">
        <f t="shared" si="250"/>
        <v>#N/A</v>
      </c>
    </row>
    <row r="272" spans="1:71">
      <c r="A272" s="59">
        <v>376</v>
      </c>
      <c r="B272" s="59">
        <v>221231</v>
      </c>
      <c r="C272" s="160">
        <v>85625001.913867906</v>
      </c>
      <c r="D272" s="59">
        <v>47618750</v>
      </c>
      <c r="E272" s="59">
        <v>73931250</v>
      </c>
      <c r="F272" s="59">
        <v>11693751.9138679</v>
      </c>
      <c r="G272" s="59">
        <v>450</v>
      </c>
      <c r="H272" s="59">
        <v>-5640739897.87642</v>
      </c>
      <c r="I272" s="59">
        <v>102</v>
      </c>
      <c r="J272" s="59">
        <v>0</v>
      </c>
      <c r="K272" s="59">
        <v>0</v>
      </c>
      <c r="L272" s="59">
        <v>0</v>
      </c>
      <c r="M272" s="59">
        <v>0</v>
      </c>
      <c r="N272" s="59">
        <v>0</v>
      </c>
      <c r="O272" s="59">
        <v>406</v>
      </c>
      <c r="P272" s="59">
        <v>0</v>
      </c>
      <c r="Q272" s="59">
        <v>0</v>
      </c>
      <c r="R272" s="59">
        <v>1</v>
      </c>
      <c r="S272" s="59">
        <v>1</v>
      </c>
      <c r="T272" s="59">
        <f t="shared" si="208"/>
        <v>1</v>
      </c>
      <c r="U272" s="59">
        <f t="shared" si="209"/>
        <v>0</v>
      </c>
      <c r="V272" s="59">
        <f t="shared" si="210"/>
        <v>1</v>
      </c>
      <c r="W272" s="59">
        <f t="shared" si="211"/>
        <v>0</v>
      </c>
      <c r="X272" s="59">
        <f t="shared" si="212"/>
        <v>0</v>
      </c>
      <c r="Y272" s="59">
        <f t="shared" si="213"/>
        <v>0</v>
      </c>
      <c r="Z272" s="59">
        <f t="shared" si="214"/>
        <v>0</v>
      </c>
      <c r="AA272" s="59">
        <f t="shared" si="215"/>
        <v>0</v>
      </c>
      <c r="AB272" s="59">
        <f t="shared" si="216"/>
        <v>0</v>
      </c>
      <c r="AC272" s="59">
        <f t="shared" si="217"/>
        <v>0</v>
      </c>
      <c r="AD272" s="166">
        <f t="shared" si="259"/>
        <v>0</v>
      </c>
      <c r="AE272" s="169">
        <f t="shared" si="218"/>
        <v>0</v>
      </c>
      <c r="AF272" s="169">
        <f t="shared" si="219"/>
        <v>0</v>
      </c>
      <c r="AG272" s="169">
        <f t="shared" si="220"/>
        <v>0</v>
      </c>
      <c r="AH272" s="169">
        <f t="shared" si="221"/>
        <v>1</v>
      </c>
      <c r="AI272" s="169">
        <f t="shared" si="222"/>
        <v>0</v>
      </c>
      <c r="AJ272" s="169">
        <f t="shared" si="223"/>
        <v>0</v>
      </c>
      <c r="AK272" s="169">
        <f t="shared" si="224"/>
        <v>0</v>
      </c>
      <c r="AL272" s="169">
        <f t="shared" si="225"/>
        <v>1</v>
      </c>
      <c r="AM272" s="169">
        <f t="shared" si="226"/>
        <v>1</v>
      </c>
      <c r="AN272" s="169">
        <f t="shared" si="227"/>
        <v>0</v>
      </c>
      <c r="AO272" s="169">
        <f t="shared" si="228"/>
        <v>1</v>
      </c>
      <c r="AP272" s="169">
        <f t="shared" si="229"/>
        <v>0</v>
      </c>
      <c r="AQ272" s="169">
        <f t="shared" si="230"/>
        <v>1</v>
      </c>
      <c r="AR272" s="169">
        <f t="shared" si="231"/>
        <v>1</v>
      </c>
      <c r="AS272" s="169">
        <f t="shared" si="232"/>
        <v>1</v>
      </c>
      <c r="AT272" s="169">
        <f t="shared" si="233"/>
        <v>0</v>
      </c>
      <c r="AU272" s="169">
        <f t="shared" si="234"/>
        <v>0</v>
      </c>
      <c r="AV272" s="169">
        <f t="shared" si="235"/>
        <v>0</v>
      </c>
      <c r="AW272" s="169">
        <f t="shared" si="236"/>
        <v>1</v>
      </c>
      <c r="AX272" s="169">
        <f t="shared" si="237"/>
        <v>0</v>
      </c>
      <c r="AY272" s="169">
        <f t="shared" si="251"/>
        <v>1</v>
      </c>
      <c r="AZ272" s="169">
        <f t="shared" si="238"/>
        <v>1</v>
      </c>
      <c r="BA272" s="169">
        <f t="shared" si="239"/>
        <v>0</v>
      </c>
      <c r="BB272" s="169">
        <f t="shared" si="240"/>
        <v>1</v>
      </c>
      <c r="BC272" s="169">
        <f t="shared" si="241"/>
        <v>0</v>
      </c>
      <c r="BD272" s="169">
        <f t="shared" si="242"/>
        <v>1</v>
      </c>
      <c r="BE272" s="169">
        <f t="shared" si="243"/>
        <v>1</v>
      </c>
      <c r="BF272" s="169">
        <f t="shared" si="244"/>
        <v>0</v>
      </c>
      <c r="BG272" s="169">
        <f t="shared" si="245"/>
        <v>0</v>
      </c>
      <c r="BH272" s="169">
        <f t="shared" si="246"/>
        <v>0</v>
      </c>
      <c r="BI272" s="169">
        <f t="shared" si="247"/>
        <v>0</v>
      </c>
      <c r="BJ272" s="169">
        <f t="shared" si="248"/>
        <v>0</v>
      </c>
      <c r="BK272" s="167">
        <f t="shared" si="249"/>
        <v>0</v>
      </c>
      <c r="BL272" s="169">
        <f t="shared" si="252"/>
        <v>1</v>
      </c>
      <c r="BM272" s="169">
        <f t="shared" si="253"/>
        <v>0</v>
      </c>
      <c r="BN272" s="169">
        <f t="shared" si="254"/>
        <v>0</v>
      </c>
      <c r="BO272" s="169">
        <f t="shared" si="255"/>
        <v>1</v>
      </c>
      <c r="BP272" s="36">
        <f t="shared" si="256"/>
        <v>0</v>
      </c>
      <c r="BQ272">
        <f t="shared" si="257"/>
        <v>0</v>
      </c>
      <c r="BR272" s="36">
        <f t="shared" si="258"/>
        <v>2</v>
      </c>
      <c r="BS272" t="e">
        <f t="shared" si="250"/>
        <v>#N/A</v>
      </c>
    </row>
    <row r="273" spans="1:71">
      <c r="A273" s="59">
        <v>283</v>
      </c>
      <c r="B273" s="59">
        <v>162452</v>
      </c>
      <c r="C273" s="160">
        <v>158437503.541354</v>
      </c>
      <c r="D273" s="59">
        <v>544032982</v>
      </c>
      <c r="E273" s="59">
        <v>544032982</v>
      </c>
      <c r="F273" s="59">
        <v>-385595478.458646</v>
      </c>
      <c r="G273" s="59">
        <v>450</v>
      </c>
      <c r="H273" s="59">
        <v>-4538103936.0167999</v>
      </c>
      <c r="I273" s="59">
        <v>403</v>
      </c>
      <c r="J273" s="59">
        <v>0</v>
      </c>
      <c r="K273" s="59">
        <v>0</v>
      </c>
      <c r="L273" s="59">
        <v>405</v>
      </c>
      <c r="M273" s="59">
        <v>0</v>
      </c>
      <c r="N273" s="59">
        <v>0</v>
      </c>
      <c r="O273" s="59">
        <v>403</v>
      </c>
      <c r="P273" s="59">
        <v>0</v>
      </c>
      <c r="Q273" s="59">
        <v>0</v>
      </c>
      <c r="R273" s="59">
        <v>2</v>
      </c>
      <c r="S273" s="59">
        <v>1</v>
      </c>
      <c r="T273" s="59">
        <f t="shared" si="208"/>
        <v>3</v>
      </c>
      <c r="U273" s="59">
        <f t="shared" si="209"/>
        <v>0</v>
      </c>
      <c r="V273" s="59">
        <f t="shared" si="210"/>
        <v>0</v>
      </c>
      <c r="W273" s="59">
        <f t="shared" si="211"/>
        <v>0</v>
      </c>
      <c r="X273" s="59">
        <f t="shared" si="212"/>
        <v>0</v>
      </c>
      <c r="Y273" s="59">
        <f t="shared" si="213"/>
        <v>0</v>
      </c>
      <c r="Z273" s="59">
        <f t="shared" si="214"/>
        <v>0</v>
      </c>
      <c r="AA273" s="59">
        <f t="shared" si="215"/>
        <v>0</v>
      </c>
      <c r="AB273" s="59">
        <f t="shared" si="216"/>
        <v>0</v>
      </c>
      <c r="AC273" s="59">
        <f t="shared" si="217"/>
        <v>0</v>
      </c>
      <c r="AD273" s="166">
        <f t="shared" si="259"/>
        <v>0</v>
      </c>
      <c r="AE273" s="169">
        <f t="shared" si="218"/>
        <v>0</v>
      </c>
      <c r="AF273" s="169">
        <f t="shared" si="219"/>
        <v>0</v>
      </c>
      <c r="AG273" s="169">
        <f t="shared" si="220"/>
        <v>0</v>
      </c>
      <c r="AH273" s="169">
        <f t="shared" si="221"/>
        <v>1</v>
      </c>
      <c r="AI273" s="169">
        <f t="shared" si="222"/>
        <v>0</v>
      </c>
      <c r="AJ273" s="169">
        <f t="shared" si="223"/>
        <v>0</v>
      </c>
      <c r="AK273" s="169">
        <f t="shared" si="224"/>
        <v>0</v>
      </c>
      <c r="AL273" s="169">
        <f t="shared" si="225"/>
        <v>1</v>
      </c>
      <c r="AM273" s="169">
        <f t="shared" si="226"/>
        <v>0</v>
      </c>
      <c r="AN273" s="169">
        <f t="shared" si="227"/>
        <v>0</v>
      </c>
      <c r="AO273" s="169">
        <f t="shared" si="228"/>
        <v>1</v>
      </c>
      <c r="AP273" s="169">
        <f t="shared" si="229"/>
        <v>0</v>
      </c>
      <c r="AQ273" s="169">
        <f t="shared" si="230"/>
        <v>0</v>
      </c>
      <c r="AR273" s="169">
        <f t="shared" si="231"/>
        <v>0</v>
      </c>
      <c r="AS273" s="169">
        <f t="shared" si="232"/>
        <v>0</v>
      </c>
      <c r="AT273" s="169">
        <f t="shared" si="233"/>
        <v>0</v>
      </c>
      <c r="AU273" s="169">
        <f t="shared" si="234"/>
        <v>0</v>
      </c>
      <c r="AV273" s="169">
        <f t="shared" si="235"/>
        <v>1</v>
      </c>
      <c r="AW273" s="169">
        <f t="shared" si="236"/>
        <v>1</v>
      </c>
      <c r="AX273" s="169">
        <f t="shared" si="237"/>
        <v>1</v>
      </c>
      <c r="AY273" s="169">
        <f t="shared" si="251"/>
        <v>0</v>
      </c>
      <c r="AZ273" s="169">
        <f t="shared" si="238"/>
        <v>0</v>
      </c>
      <c r="BA273" s="169">
        <f t="shared" si="239"/>
        <v>0</v>
      </c>
      <c r="BB273" s="169">
        <f t="shared" si="240"/>
        <v>1</v>
      </c>
      <c r="BC273" s="169">
        <f t="shared" si="241"/>
        <v>0</v>
      </c>
      <c r="BD273" s="169">
        <f t="shared" si="242"/>
        <v>1</v>
      </c>
      <c r="BE273" s="169">
        <f t="shared" si="243"/>
        <v>0</v>
      </c>
      <c r="BF273" s="169">
        <f t="shared" si="244"/>
        <v>0</v>
      </c>
      <c r="BG273" s="169">
        <f t="shared" si="245"/>
        <v>2</v>
      </c>
      <c r="BH273" s="169">
        <f t="shared" si="246"/>
        <v>0</v>
      </c>
      <c r="BI273" s="169">
        <f t="shared" si="247"/>
        <v>1</v>
      </c>
      <c r="BJ273" s="169">
        <f t="shared" si="248"/>
        <v>0</v>
      </c>
      <c r="BK273" s="167">
        <f t="shared" si="249"/>
        <v>0</v>
      </c>
      <c r="BL273" s="169">
        <f t="shared" si="252"/>
        <v>0</v>
      </c>
      <c r="BM273" s="169">
        <f t="shared" si="253"/>
        <v>1</v>
      </c>
      <c r="BN273" s="169">
        <f t="shared" si="254"/>
        <v>0</v>
      </c>
      <c r="BO273" s="169">
        <f t="shared" si="255"/>
        <v>1</v>
      </c>
      <c r="BP273" s="36">
        <f t="shared" si="256"/>
        <v>0</v>
      </c>
      <c r="BQ273">
        <f t="shared" si="257"/>
        <v>0</v>
      </c>
      <c r="BR273" s="36">
        <f t="shared" si="258"/>
        <v>3</v>
      </c>
      <c r="BS273" t="e">
        <f t="shared" si="250"/>
        <v>#N/A</v>
      </c>
    </row>
    <row r="274" spans="1:71">
      <c r="A274" s="59">
        <v>25</v>
      </c>
      <c r="B274" s="59">
        <v>12293</v>
      </c>
      <c r="C274" s="160">
        <v>25892857.4919447</v>
      </c>
      <c r="D274" s="59">
        <v>14285714</v>
      </c>
      <c r="E274" s="59">
        <v>14285714</v>
      </c>
      <c r="F274" s="59">
        <v>11607143.4919447</v>
      </c>
      <c r="G274" s="59">
        <v>452.38095092773398</v>
      </c>
      <c r="H274" s="59">
        <v>-301326527.27917701</v>
      </c>
      <c r="I274" s="59">
        <v>0</v>
      </c>
      <c r="J274" s="59">
        <v>0</v>
      </c>
      <c r="K274" s="59">
        <v>0</v>
      </c>
      <c r="L274" s="59">
        <v>416</v>
      </c>
      <c r="M274" s="59">
        <v>102</v>
      </c>
      <c r="N274" s="59">
        <v>301</v>
      </c>
      <c r="O274" s="59">
        <v>0</v>
      </c>
      <c r="P274" s="59">
        <v>0</v>
      </c>
      <c r="Q274" s="59">
        <v>0</v>
      </c>
      <c r="R274" s="59">
        <v>2</v>
      </c>
      <c r="S274" s="59">
        <v>1</v>
      </c>
      <c r="T274" s="59">
        <f t="shared" si="208"/>
        <v>1</v>
      </c>
      <c r="U274" s="59">
        <f t="shared" si="209"/>
        <v>0</v>
      </c>
      <c r="V274" s="59">
        <f t="shared" si="210"/>
        <v>0</v>
      </c>
      <c r="W274" s="59">
        <f t="shared" si="211"/>
        <v>0</v>
      </c>
      <c r="X274" s="59">
        <f t="shared" si="212"/>
        <v>0</v>
      </c>
      <c r="Y274" s="59">
        <f t="shared" si="213"/>
        <v>1</v>
      </c>
      <c r="Z274" s="59">
        <f t="shared" si="214"/>
        <v>0</v>
      </c>
      <c r="AA274" s="59">
        <f t="shared" si="215"/>
        <v>1</v>
      </c>
      <c r="AB274" s="59">
        <f t="shared" si="216"/>
        <v>0</v>
      </c>
      <c r="AC274" s="59">
        <f t="shared" si="217"/>
        <v>0</v>
      </c>
      <c r="AD274" s="166">
        <f t="shared" si="259"/>
        <v>0</v>
      </c>
      <c r="AE274" s="169">
        <f t="shared" si="218"/>
        <v>0</v>
      </c>
      <c r="AF274" s="169">
        <f t="shared" si="219"/>
        <v>0</v>
      </c>
      <c r="AG274" s="169">
        <f t="shared" si="220"/>
        <v>0</v>
      </c>
      <c r="AH274" s="169">
        <f t="shared" si="221"/>
        <v>1</v>
      </c>
      <c r="AI274" s="169">
        <f t="shared" si="222"/>
        <v>0</v>
      </c>
      <c r="AJ274" s="169">
        <f t="shared" si="223"/>
        <v>0</v>
      </c>
      <c r="AK274" s="169">
        <f t="shared" si="224"/>
        <v>0</v>
      </c>
      <c r="AL274" s="169">
        <f t="shared" si="225"/>
        <v>1</v>
      </c>
      <c r="AM274" s="169">
        <f t="shared" si="226"/>
        <v>0</v>
      </c>
      <c r="AN274" s="169">
        <f t="shared" si="227"/>
        <v>0</v>
      </c>
      <c r="AO274" s="169">
        <f t="shared" si="228"/>
        <v>1</v>
      </c>
      <c r="AP274" s="169">
        <f t="shared" si="229"/>
        <v>0</v>
      </c>
      <c r="AQ274" s="169">
        <f t="shared" si="230"/>
        <v>0</v>
      </c>
      <c r="AR274" s="169">
        <f t="shared" si="231"/>
        <v>0</v>
      </c>
      <c r="AS274" s="169">
        <f t="shared" si="232"/>
        <v>0</v>
      </c>
      <c r="AT274" s="169">
        <f t="shared" si="233"/>
        <v>0</v>
      </c>
      <c r="AU274" s="169">
        <f t="shared" si="234"/>
        <v>0</v>
      </c>
      <c r="AV274" s="169">
        <f t="shared" si="235"/>
        <v>1</v>
      </c>
      <c r="AW274" s="169">
        <f t="shared" si="236"/>
        <v>1</v>
      </c>
      <c r="AX274" s="169">
        <f t="shared" si="237"/>
        <v>0</v>
      </c>
      <c r="AY274" s="169">
        <f t="shared" si="251"/>
        <v>1</v>
      </c>
      <c r="AZ274" s="169">
        <f t="shared" si="238"/>
        <v>0</v>
      </c>
      <c r="BA274" s="169">
        <f t="shared" si="239"/>
        <v>0</v>
      </c>
      <c r="BB274" s="169">
        <f t="shared" si="240"/>
        <v>1</v>
      </c>
      <c r="BC274" s="169">
        <f t="shared" si="241"/>
        <v>1</v>
      </c>
      <c r="BD274" s="169">
        <f t="shared" si="242"/>
        <v>0</v>
      </c>
      <c r="BE274" s="169">
        <f t="shared" si="243"/>
        <v>0</v>
      </c>
      <c r="BF274" s="169">
        <f t="shared" si="244"/>
        <v>0</v>
      </c>
      <c r="BG274" s="169">
        <f t="shared" si="245"/>
        <v>0</v>
      </c>
      <c r="BH274" s="169">
        <f t="shared" si="246"/>
        <v>0</v>
      </c>
      <c r="BI274" s="169">
        <f t="shared" si="247"/>
        <v>0</v>
      </c>
      <c r="BJ274" s="169">
        <f t="shared" si="248"/>
        <v>1</v>
      </c>
      <c r="BK274" s="167">
        <f t="shared" si="249"/>
        <v>0</v>
      </c>
      <c r="BL274" s="169">
        <f t="shared" si="252"/>
        <v>0</v>
      </c>
      <c r="BM274" s="169">
        <f t="shared" si="253"/>
        <v>1</v>
      </c>
      <c r="BN274" s="169">
        <f t="shared" si="254"/>
        <v>0</v>
      </c>
      <c r="BO274" s="169">
        <f t="shared" si="255"/>
        <v>1</v>
      </c>
      <c r="BP274" s="36">
        <f t="shared" si="256"/>
        <v>0</v>
      </c>
      <c r="BQ274">
        <f t="shared" si="257"/>
        <v>0</v>
      </c>
      <c r="BR274" s="36">
        <f t="shared" si="258"/>
        <v>1</v>
      </c>
      <c r="BS274" t="e">
        <f t="shared" si="250"/>
        <v>#N/A</v>
      </c>
    </row>
    <row r="275" spans="1:71">
      <c r="A275" s="59">
        <v>97</v>
      </c>
      <c r="B275" s="59">
        <v>23132</v>
      </c>
      <c r="C275" s="160">
        <v>35714285.562233001</v>
      </c>
      <c r="D275" s="59">
        <v>32357144</v>
      </c>
      <c r="E275" s="59">
        <v>32357144</v>
      </c>
      <c r="F275" s="59">
        <v>3357141.5622330499</v>
      </c>
      <c r="G275" s="59">
        <v>457.14285278320301</v>
      </c>
      <c r="H275" s="59">
        <v>-1673191215.20208</v>
      </c>
      <c r="I275" s="59">
        <v>418</v>
      </c>
      <c r="J275" s="59">
        <v>0</v>
      </c>
      <c r="K275" s="59">
        <v>0</v>
      </c>
      <c r="L275" s="59">
        <v>444</v>
      </c>
      <c r="M275" s="59">
        <v>0</v>
      </c>
      <c r="N275" s="59">
        <v>0</v>
      </c>
      <c r="O275" s="59">
        <v>0</v>
      </c>
      <c r="P275" s="59">
        <v>0</v>
      </c>
      <c r="Q275" s="59">
        <v>0</v>
      </c>
      <c r="R275" s="59">
        <v>1</v>
      </c>
      <c r="S275" s="59">
        <v>0</v>
      </c>
      <c r="T275" s="59">
        <f t="shared" si="208"/>
        <v>2</v>
      </c>
      <c r="U275" s="59">
        <f t="shared" si="209"/>
        <v>0</v>
      </c>
      <c r="V275" s="59">
        <f t="shared" si="210"/>
        <v>0</v>
      </c>
      <c r="W275" s="59">
        <f t="shared" si="211"/>
        <v>0</v>
      </c>
      <c r="X275" s="59">
        <f t="shared" si="212"/>
        <v>0</v>
      </c>
      <c r="Y275" s="59">
        <f t="shared" si="213"/>
        <v>0</v>
      </c>
      <c r="Z275" s="59">
        <f t="shared" si="214"/>
        <v>0</v>
      </c>
      <c r="AA275" s="59">
        <f t="shared" si="215"/>
        <v>0</v>
      </c>
      <c r="AB275" s="59">
        <f t="shared" si="216"/>
        <v>0</v>
      </c>
      <c r="AC275" s="59">
        <f t="shared" si="217"/>
        <v>0</v>
      </c>
      <c r="AD275" s="166">
        <f t="shared" si="259"/>
        <v>0</v>
      </c>
      <c r="AE275" s="169">
        <f t="shared" si="218"/>
        <v>0</v>
      </c>
      <c r="AF275" s="169">
        <f t="shared" si="219"/>
        <v>0</v>
      </c>
      <c r="AG275" s="169">
        <f t="shared" si="220"/>
        <v>0</v>
      </c>
      <c r="AH275" s="169">
        <f t="shared" si="221"/>
        <v>1</v>
      </c>
      <c r="AI275" s="169">
        <f t="shared" si="222"/>
        <v>0</v>
      </c>
      <c r="AJ275" s="169">
        <f t="shared" si="223"/>
        <v>0</v>
      </c>
      <c r="AK275" s="169">
        <f t="shared" si="224"/>
        <v>0</v>
      </c>
      <c r="AL275" s="169">
        <f t="shared" si="225"/>
        <v>1</v>
      </c>
      <c r="AM275" s="169">
        <f t="shared" si="226"/>
        <v>0</v>
      </c>
      <c r="AN275" s="169">
        <f t="shared" si="227"/>
        <v>0</v>
      </c>
      <c r="AO275" s="169">
        <f t="shared" si="228"/>
        <v>1</v>
      </c>
      <c r="AP275" s="169">
        <f t="shared" si="229"/>
        <v>0</v>
      </c>
      <c r="AQ275" s="169">
        <f t="shared" si="230"/>
        <v>0</v>
      </c>
      <c r="AR275" s="169">
        <f t="shared" si="231"/>
        <v>0</v>
      </c>
      <c r="AS275" s="169">
        <f t="shared" si="232"/>
        <v>0</v>
      </c>
      <c r="AT275" s="169">
        <f t="shared" si="233"/>
        <v>0</v>
      </c>
      <c r="AU275" s="169">
        <f t="shared" si="234"/>
        <v>0</v>
      </c>
      <c r="AV275" s="169">
        <f t="shared" si="235"/>
        <v>1</v>
      </c>
      <c r="AW275" s="169">
        <f t="shared" si="236"/>
        <v>1</v>
      </c>
      <c r="AX275" s="169">
        <f t="shared" si="237"/>
        <v>1</v>
      </c>
      <c r="AY275" s="169">
        <f t="shared" si="251"/>
        <v>0</v>
      </c>
      <c r="AZ275" s="169">
        <f t="shared" si="238"/>
        <v>0</v>
      </c>
      <c r="BA275" s="169">
        <f t="shared" si="239"/>
        <v>0</v>
      </c>
      <c r="BB275" s="169">
        <f t="shared" si="240"/>
        <v>1</v>
      </c>
      <c r="BC275" s="169">
        <f t="shared" si="241"/>
        <v>0</v>
      </c>
      <c r="BD275" s="169">
        <f t="shared" si="242"/>
        <v>1</v>
      </c>
      <c r="BE275" s="169">
        <f t="shared" si="243"/>
        <v>0</v>
      </c>
      <c r="BF275" s="169">
        <f t="shared" si="244"/>
        <v>0</v>
      </c>
      <c r="BG275" s="169">
        <f t="shared" si="245"/>
        <v>0</v>
      </c>
      <c r="BH275" s="169">
        <f t="shared" si="246"/>
        <v>0</v>
      </c>
      <c r="BI275" s="169">
        <f t="shared" si="247"/>
        <v>0</v>
      </c>
      <c r="BJ275" s="169">
        <f t="shared" si="248"/>
        <v>0</v>
      </c>
      <c r="BK275" s="167">
        <f t="shared" si="249"/>
        <v>1</v>
      </c>
      <c r="BL275" s="169">
        <f t="shared" si="252"/>
        <v>1</v>
      </c>
      <c r="BM275" s="169">
        <f t="shared" si="253"/>
        <v>0</v>
      </c>
      <c r="BN275" s="169">
        <f t="shared" si="254"/>
        <v>1</v>
      </c>
      <c r="BO275" s="169">
        <f t="shared" si="255"/>
        <v>0</v>
      </c>
      <c r="BP275" s="36">
        <f t="shared" si="256"/>
        <v>0</v>
      </c>
      <c r="BQ275">
        <f t="shared" si="257"/>
        <v>0</v>
      </c>
      <c r="BR275" s="36">
        <f t="shared" si="258"/>
        <v>1</v>
      </c>
      <c r="BS275" t="e">
        <f t="shared" si="250"/>
        <v>#N/A</v>
      </c>
    </row>
    <row r="276" spans="1:71">
      <c r="A276" s="59">
        <v>366</v>
      </c>
      <c r="B276" s="59">
        <v>221103</v>
      </c>
      <c r="C276" s="160">
        <v>49571428.360379502</v>
      </c>
      <c r="D276" s="59">
        <v>29857143</v>
      </c>
      <c r="E276" s="59">
        <v>29857143</v>
      </c>
      <c r="F276" s="59">
        <v>19714285.360379498</v>
      </c>
      <c r="G276" s="59">
        <v>457.14285278320301</v>
      </c>
      <c r="H276" s="59">
        <v>-5433326990.6200895</v>
      </c>
      <c r="I276" s="59">
        <v>102</v>
      </c>
      <c r="J276" s="59">
        <v>0</v>
      </c>
      <c r="K276" s="59">
        <v>0</v>
      </c>
      <c r="L276" s="59">
        <v>102</v>
      </c>
      <c r="M276" s="59">
        <v>0</v>
      </c>
      <c r="N276" s="59">
        <v>0</v>
      </c>
      <c r="O276" s="59">
        <v>0</v>
      </c>
      <c r="P276" s="59">
        <v>0</v>
      </c>
      <c r="Q276" s="59">
        <v>0</v>
      </c>
      <c r="R276" s="59">
        <v>1</v>
      </c>
      <c r="S276" s="59">
        <v>0</v>
      </c>
      <c r="T276" s="59">
        <f t="shared" si="208"/>
        <v>0</v>
      </c>
      <c r="U276" s="59">
        <f t="shared" si="209"/>
        <v>0</v>
      </c>
      <c r="V276" s="59">
        <f t="shared" si="210"/>
        <v>2</v>
      </c>
      <c r="W276" s="59">
        <f t="shared" si="211"/>
        <v>0</v>
      </c>
      <c r="X276" s="59">
        <f t="shared" si="212"/>
        <v>0</v>
      </c>
      <c r="Y276" s="59">
        <f t="shared" si="213"/>
        <v>0</v>
      </c>
      <c r="Z276" s="59">
        <f t="shared" si="214"/>
        <v>0</v>
      </c>
      <c r="AA276" s="59">
        <f t="shared" si="215"/>
        <v>0</v>
      </c>
      <c r="AB276" s="59">
        <f t="shared" si="216"/>
        <v>0</v>
      </c>
      <c r="AC276" s="59">
        <f t="shared" si="217"/>
        <v>0</v>
      </c>
      <c r="AD276" s="166">
        <f t="shared" si="259"/>
        <v>0</v>
      </c>
      <c r="AE276" s="169">
        <f t="shared" si="218"/>
        <v>0</v>
      </c>
      <c r="AF276" s="169">
        <f t="shared" si="219"/>
        <v>0</v>
      </c>
      <c r="AG276" s="169">
        <f t="shared" si="220"/>
        <v>0</v>
      </c>
      <c r="AH276" s="169">
        <f t="shared" si="221"/>
        <v>1</v>
      </c>
      <c r="AI276" s="169">
        <f t="shared" si="222"/>
        <v>0</v>
      </c>
      <c r="AJ276" s="169">
        <f t="shared" si="223"/>
        <v>0</v>
      </c>
      <c r="AK276" s="169">
        <f t="shared" si="224"/>
        <v>0</v>
      </c>
      <c r="AL276" s="169">
        <f t="shared" si="225"/>
        <v>1</v>
      </c>
      <c r="AM276" s="169">
        <f t="shared" si="226"/>
        <v>1</v>
      </c>
      <c r="AN276" s="169">
        <f t="shared" si="227"/>
        <v>0</v>
      </c>
      <c r="AO276" s="169">
        <f t="shared" si="228"/>
        <v>1</v>
      </c>
      <c r="AP276" s="169">
        <f t="shared" si="229"/>
        <v>1</v>
      </c>
      <c r="AQ276" s="169">
        <f t="shared" si="230"/>
        <v>0</v>
      </c>
      <c r="AR276" s="169">
        <f t="shared" si="231"/>
        <v>0</v>
      </c>
      <c r="AS276" s="169">
        <f t="shared" si="232"/>
        <v>0</v>
      </c>
      <c r="AT276" s="169">
        <f t="shared" si="233"/>
        <v>0</v>
      </c>
      <c r="AU276" s="169">
        <f t="shared" si="234"/>
        <v>0</v>
      </c>
      <c r="AV276" s="169">
        <f t="shared" si="235"/>
        <v>1</v>
      </c>
      <c r="AW276" s="169">
        <f t="shared" si="236"/>
        <v>0</v>
      </c>
      <c r="AX276" s="169">
        <f t="shared" si="237"/>
        <v>0</v>
      </c>
      <c r="AY276" s="169">
        <f t="shared" si="251"/>
        <v>0</v>
      </c>
      <c r="AZ276" s="169">
        <f t="shared" si="238"/>
        <v>0</v>
      </c>
      <c r="BA276" s="169">
        <f t="shared" si="239"/>
        <v>0</v>
      </c>
      <c r="BB276" s="169">
        <f t="shared" si="240"/>
        <v>1</v>
      </c>
      <c r="BC276" s="169">
        <f t="shared" si="241"/>
        <v>0</v>
      </c>
      <c r="BD276" s="169">
        <f t="shared" si="242"/>
        <v>1</v>
      </c>
      <c r="BE276" s="169">
        <f t="shared" si="243"/>
        <v>0</v>
      </c>
      <c r="BF276" s="169">
        <f t="shared" si="244"/>
        <v>0</v>
      </c>
      <c r="BG276" s="169">
        <f t="shared" si="245"/>
        <v>0</v>
      </c>
      <c r="BH276" s="169">
        <f t="shared" si="246"/>
        <v>0</v>
      </c>
      <c r="BI276" s="169">
        <f t="shared" si="247"/>
        <v>0</v>
      </c>
      <c r="BJ276" s="169">
        <f t="shared" si="248"/>
        <v>0</v>
      </c>
      <c r="BK276" s="167">
        <f t="shared" si="249"/>
        <v>0</v>
      </c>
      <c r="BL276" s="169">
        <f t="shared" si="252"/>
        <v>1</v>
      </c>
      <c r="BM276" s="169">
        <f t="shared" si="253"/>
        <v>0</v>
      </c>
      <c r="BN276" s="169">
        <f t="shared" si="254"/>
        <v>1</v>
      </c>
      <c r="BO276" s="169">
        <f t="shared" si="255"/>
        <v>0</v>
      </c>
      <c r="BP276" s="36">
        <f t="shared" si="256"/>
        <v>0</v>
      </c>
      <c r="BQ276">
        <f t="shared" si="257"/>
        <v>0</v>
      </c>
      <c r="BR276" s="36">
        <f t="shared" si="258"/>
        <v>0</v>
      </c>
      <c r="BS276" t="e">
        <f t="shared" si="250"/>
        <v>#N/A</v>
      </c>
    </row>
    <row r="277" spans="1:71">
      <c r="A277" s="59">
        <v>338</v>
      </c>
      <c r="B277" s="59">
        <v>191331</v>
      </c>
      <c r="C277" s="160">
        <v>185714284.923612</v>
      </c>
      <c r="D277" s="59">
        <v>81285720</v>
      </c>
      <c r="E277" s="59">
        <v>81285720</v>
      </c>
      <c r="F277" s="59">
        <v>104428564.923612</v>
      </c>
      <c r="G277" s="59">
        <v>457.14285278320301</v>
      </c>
      <c r="H277" s="59">
        <v>-4662747684.1251001</v>
      </c>
      <c r="I277" s="59">
        <v>0</v>
      </c>
      <c r="J277" s="59">
        <v>0</v>
      </c>
      <c r="K277" s="59">
        <v>0</v>
      </c>
      <c r="L277" s="59">
        <v>417</v>
      </c>
      <c r="M277" s="59">
        <v>401</v>
      </c>
      <c r="N277" s="59">
        <v>0</v>
      </c>
      <c r="O277" s="59">
        <v>0</v>
      </c>
      <c r="P277" s="59">
        <v>0</v>
      </c>
      <c r="Q277" s="59">
        <v>0</v>
      </c>
      <c r="R277" s="59">
        <v>2</v>
      </c>
      <c r="S277" s="59">
        <v>1</v>
      </c>
      <c r="T277" s="59">
        <f t="shared" si="208"/>
        <v>1</v>
      </c>
      <c r="U277" s="59">
        <f t="shared" si="209"/>
        <v>0</v>
      </c>
      <c r="V277" s="59">
        <f t="shared" si="210"/>
        <v>0</v>
      </c>
      <c r="W277" s="59">
        <f t="shared" si="211"/>
        <v>1</v>
      </c>
      <c r="X277" s="59">
        <f t="shared" si="212"/>
        <v>0</v>
      </c>
      <c r="Y277" s="59">
        <f t="shared" si="213"/>
        <v>0</v>
      </c>
      <c r="Z277" s="59">
        <f t="shared" si="214"/>
        <v>0</v>
      </c>
      <c r="AA277" s="59">
        <f t="shared" si="215"/>
        <v>0</v>
      </c>
      <c r="AB277" s="59">
        <f t="shared" si="216"/>
        <v>0</v>
      </c>
      <c r="AC277" s="59">
        <f t="shared" si="217"/>
        <v>0</v>
      </c>
      <c r="AD277" s="166">
        <f t="shared" si="259"/>
        <v>0</v>
      </c>
      <c r="AE277" s="169">
        <f t="shared" si="218"/>
        <v>0</v>
      </c>
      <c r="AF277" s="169">
        <f t="shared" si="219"/>
        <v>0</v>
      </c>
      <c r="AG277" s="169">
        <f t="shared" si="220"/>
        <v>0</v>
      </c>
      <c r="AH277" s="169">
        <f t="shared" si="221"/>
        <v>1</v>
      </c>
      <c r="AI277" s="169">
        <f t="shared" si="222"/>
        <v>0</v>
      </c>
      <c r="AJ277" s="169">
        <f t="shared" si="223"/>
        <v>0</v>
      </c>
      <c r="AK277" s="169">
        <f t="shared" si="224"/>
        <v>0</v>
      </c>
      <c r="AL277" s="169">
        <f t="shared" si="225"/>
        <v>1</v>
      </c>
      <c r="AM277" s="169">
        <f t="shared" si="226"/>
        <v>0</v>
      </c>
      <c r="AN277" s="169">
        <f t="shared" si="227"/>
        <v>0</v>
      </c>
      <c r="AO277" s="169">
        <f t="shared" si="228"/>
        <v>1</v>
      </c>
      <c r="AP277" s="169">
        <f t="shared" si="229"/>
        <v>0</v>
      </c>
      <c r="AQ277" s="169">
        <f t="shared" si="230"/>
        <v>0</v>
      </c>
      <c r="AR277" s="169">
        <f t="shared" si="231"/>
        <v>0</v>
      </c>
      <c r="AS277" s="169">
        <f t="shared" si="232"/>
        <v>0</v>
      </c>
      <c r="AT277" s="169">
        <f t="shared" si="233"/>
        <v>0</v>
      </c>
      <c r="AU277" s="169">
        <f t="shared" si="234"/>
        <v>0</v>
      </c>
      <c r="AV277" s="169">
        <f t="shared" si="235"/>
        <v>1</v>
      </c>
      <c r="AW277" s="169">
        <f t="shared" si="236"/>
        <v>1</v>
      </c>
      <c r="AX277" s="169">
        <f t="shared" si="237"/>
        <v>0</v>
      </c>
      <c r="AY277" s="169">
        <f t="shared" si="251"/>
        <v>1</v>
      </c>
      <c r="AZ277" s="169">
        <f t="shared" si="238"/>
        <v>0</v>
      </c>
      <c r="BA277" s="169">
        <f t="shared" si="239"/>
        <v>0</v>
      </c>
      <c r="BB277" s="169">
        <f t="shared" si="240"/>
        <v>1</v>
      </c>
      <c r="BC277" s="169">
        <f t="shared" si="241"/>
        <v>1</v>
      </c>
      <c r="BD277" s="169">
        <f t="shared" si="242"/>
        <v>0</v>
      </c>
      <c r="BE277" s="169">
        <f t="shared" si="243"/>
        <v>0</v>
      </c>
      <c r="BF277" s="169">
        <f t="shared" si="244"/>
        <v>1</v>
      </c>
      <c r="BG277" s="169">
        <f t="shared" si="245"/>
        <v>0</v>
      </c>
      <c r="BH277" s="169">
        <f t="shared" si="246"/>
        <v>0</v>
      </c>
      <c r="BI277" s="169">
        <f t="shared" si="247"/>
        <v>0</v>
      </c>
      <c r="BJ277" s="169">
        <f t="shared" si="248"/>
        <v>0</v>
      </c>
      <c r="BK277" s="167">
        <f t="shared" si="249"/>
        <v>0</v>
      </c>
      <c r="BL277" s="169">
        <f t="shared" si="252"/>
        <v>0</v>
      </c>
      <c r="BM277" s="169">
        <f t="shared" si="253"/>
        <v>1</v>
      </c>
      <c r="BN277" s="169">
        <f t="shared" si="254"/>
        <v>0</v>
      </c>
      <c r="BO277" s="169">
        <f t="shared" si="255"/>
        <v>1</v>
      </c>
      <c r="BP277" s="36">
        <f t="shared" si="256"/>
        <v>0</v>
      </c>
      <c r="BQ277">
        <f t="shared" si="257"/>
        <v>0</v>
      </c>
      <c r="BR277" s="36">
        <f t="shared" si="258"/>
        <v>1</v>
      </c>
      <c r="BS277" t="e">
        <f t="shared" si="250"/>
        <v>#N/A</v>
      </c>
    </row>
    <row r="278" spans="1:71">
      <c r="A278" s="59">
        <v>16</v>
      </c>
      <c r="B278" s="59">
        <v>12111</v>
      </c>
      <c r="C278" s="160">
        <v>45571428.377409399</v>
      </c>
      <c r="D278" s="59">
        <v>10714285.5</v>
      </c>
      <c r="E278" s="59">
        <v>16428571</v>
      </c>
      <c r="F278" s="59">
        <v>29142857.377409399</v>
      </c>
      <c r="G278" s="59">
        <v>457.142860412598</v>
      </c>
      <c r="H278" s="59">
        <v>-191293229.31540099</v>
      </c>
      <c r="I278" s="59">
        <v>101</v>
      </c>
      <c r="J278" s="59">
        <v>0</v>
      </c>
      <c r="K278" s="59">
        <v>0</v>
      </c>
      <c r="L278" s="59">
        <v>101</v>
      </c>
      <c r="M278" s="59">
        <v>0</v>
      </c>
      <c r="N278" s="59">
        <v>0</v>
      </c>
      <c r="O278" s="59">
        <v>0</v>
      </c>
      <c r="P278" s="59">
        <v>0</v>
      </c>
      <c r="Q278" s="59">
        <v>0</v>
      </c>
      <c r="R278" s="59">
        <v>2</v>
      </c>
      <c r="S278" s="59">
        <v>0</v>
      </c>
      <c r="T278" s="59">
        <f t="shared" si="208"/>
        <v>0</v>
      </c>
      <c r="U278" s="59">
        <f t="shared" si="209"/>
        <v>0</v>
      </c>
      <c r="V278" s="59">
        <f t="shared" si="210"/>
        <v>0</v>
      </c>
      <c r="W278" s="59">
        <f t="shared" si="211"/>
        <v>0</v>
      </c>
      <c r="X278" s="59">
        <f t="shared" si="212"/>
        <v>0</v>
      </c>
      <c r="Y278" s="59">
        <f t="shared" si="213"/>
        <v>0</v>
      </c>
      <c r="Z278" s="59">
        <f t="shared" si="214"/>
        <v>0</v>
      </c>
      <c r="AA278" s="59">
        <f t="shared" si="215"/>
        <v>0</v>
      </c>
      <c r="AB278" s="59">
        <f t="shared" si="216"/>
        <v>0</v>
      </c>
      <c r="AC278" s="59">
        <f t="shared" si="217"/>
        <v>0</v>
      </c>
      <c r="AD278" s="166">
        <f t="shared" si="259"/>
        <v>2</v>
      </c>
      <c r="AE278" s="169">
        <f t="shared" si="218"/>
        <v>0</v>
      </c>
      <c r="AF278" s="169">
        <f t="shared" si="219"/>
        <v>1</v>
      </c>
      <c r="AG278" s="169">
        <f t="shared" si="220"/>
        <v>0</v>
      </c>
      <c r="AH278" s="169">
        <f t="shared" si="221"/>
        <v>1</v>
      </c>
      <c r="AI278" s="169">
        <f t="shared" si="222"/>
        <v>0</v>
      </c>
      <c r="AJ278" s="169">
        <f t="shared" si="223"/>
        <v>0</v>
      </c>
      <c r="AK278" s="169">
        <f t="shared" si="224"/>
        <v>0</v>
      </c>
      <c r="AL278" s="169">
        <f t="shared" si="225"/>
        <v>1</v>
      </c>
      <c r="AM278" s="169">
        <f t="shared" si="226"/>
        <v>0</v>
      </c>
      <c r="AN278" s="169">
        <f t="shared" si="227"/>
        <v>0</v>
      </c>
      <c r="AO278" s="169">
        <f t="shared" si="228"/>
        <v>1</v>
      </c>
      <c r="AP278" s="169">
        <f t="shared" si="229"/>
        <v>0</v>
      </c>
      <c r="AQ278" s="169">
        <f t="shared" si="230"/>
        <v>0</v>
      </c>
      <c r="AR278" s="169">
        <f t="shared" si="231"/>
        <v>0</v>
      </c>
      <c r="AS278" s="169">
        <f t="shared" si="232"/>
        <v>0</v>
      </c>
      <c r="AT278" s="169">
        <f t="shared" si="233"/>
        <v>0</v>
      </c>
      <c r="AU278" s="169">
        <f t="shared" si="234"/>
        <v>0</v>
      </c>
      <c r="AV278" s="169">
        <f t="shared" si="235"/>
        <v>1</v>
      </c>
      <c r="AW278" s="169">
        <f t="shared" si="236"/>
        <v>0</v>
      </c>
      <c r="AX278" s="169">
        <f t="shared" si="237"/>
        <v>0</v>
      </c>
      <c r="AY278" s="169">
        <f t="shared" si="251"/>
        <v>0</v>
      </c>
      <c r="AZ278" s="169">
        <f t="shared" si="238"/>
        <v>0</v>
      </c>
      <c r="BA278" s="169">
        <f t="shared" si="239"/>
        <v>0</v>
      </c>
      <c r="BB278" s="169">
        <f t="shared" si="240"/>
        <v>1</v>
      </c>
      <c r="BC278" s="169">
        <f t="shared" si="241"/>
        <v>0</v>
      </c>
      <c r="BD278" s="169">
        <f t="shared" si="242"/>
        <v>1</v>
      </c>
      <c r="BE278" s="169">
        <f t="shared" si="243"/>
        <v>0</v>
      </c>
      <c r="BF278" s="169">
        <f t="shared" si="244"/>
        <v>0</v>
      </c>
      <c r="BG278" s="169">
        <f t="shared" si="245"/>
        <v>0</v>
      </c>
      <c r="BH278" s="169">
        <f t="shared" si="246"/>
        <v>0</v>
      </c>
      <c r="BI278" s="169">
        <f t="shared" si="247"/>
        <v>0</v>
      </c>
      <c r="BJ278" s="169">
        <f t="shared" si="248"/>
        <v>0</v>
      </c>
      <c r="BK278" s="167">
        <f t="shared" si="249"/>
        <v>0</v>
      </c>
      <c r="BL278" s="169">
        <f t="shared" si="252"/>
        <v>0</v>
      </c>
      <c r="BM278" s="169">
        <f t="shared" si="253"/>
        <v>1</v>
      </c>
      <c r="BN278" s="169">
        <f t="shared" si="254"/>
        <v>1</v>
      </c>
      <c r="BO278" s="169">
        <f t="shared" si="255"/>
        <v>0</v>
      </c>
      <c r="BP278" s="36">
        <f t="shared" si="256"/>
        <v>1</v>
      </c>
      <c r="BQ278">
        <f t="shared" si="257"/>
        <v>0</v>
      </c>
      <c r="BR278" s="36">
        <f t="shared" si="258"/>
        <v>0</v>
      </c>
      <c r="BS278" t="e">
        <f t="shared" si="250"/>
        <v>#N/A</v>
      </c>
    </row>
    <row r="279" spans="1:71">
      <c r="A279" s="59">
        <v>405</v>
      </c>
      <c r="B279" s="59">
        <v>231554</v>
      </c>
      <c r="C279" s="160">
        <v>91857145.725058898</v>
      </c>
      <c r="D279" s="59">
        <v>17071429.5</v>
      </c>
      <c r="E279" s="59">
        <v>23166668</v>
      </c>
      <c r="F279" s="59">
        <v>68690477.725058898</v>
      </c>
      <c r="G279" s="59">
        <v>457.14286804199202</v>
      </c>
      <c r="H279" s="59">
        <v>-6264786901.3132801</v>
      </c>
      <c r="I279" s="59">
        <v>0</v>
      </c>
      <c r="J279" s="59">
        <v>0</v>
      </c>
      <c r="K279" s="59">
        <v>0</v>
      </c>
      <c r="L279" s="59">
        <v>406</v>
      </c>
      <c r="M279" s="59">
        <v>444</v>
      </c>
      <c r="N279" s="59">
        <v>0</v>
      </c>
      <c r="O279" s="59">
        <v>0</v>
      </c>
      <c r="P279" s="59">
        <v>0</v>
      </c>
      <c r="Q279" s="59">
        <v>0</v>
      </c>
      <c r="R279" s="59">
        <v>1</v>
      </c>
      <c r="S279" s="59">
        <v>0</v>
      </c>
      <c r="T279" s="59">
        <f t="shared" si="208"/>
        <v>1</v>
      </c>
      <c r="U279" s="59">
        <f t="shared" si="209"/>
        <v>0</v>
      </c>
      <c r="V279" s="59">
        <f t="shared" si="210"/>
        <v>0</v>
      </c>
      <c r="W279" s="59">
        <f t="shared" si="211"/>
        <v>1</v>
      </c>
      <c r="X279" s="59">
        <f t="shared" si="212"/>
        <v>0</v>
      </c>
      <c r="Y279" s="59">
        <f t="shared" si="213"/>
        <v>0</v>
      </c>
      <c r="Z279" s="59">
        <f t="shared" si="214"/>
        <v>0</v>
      </c>
      <c r="AA279" s="59">
        <f t="shared" si="215"/>
        <v>0</v>
      </c>
      <c r="AB279" s="59">
        <f t="shared" si="216"/>
        <v>0</v>
      </c>
      <c r="AC279" s="59">
        <f t="shared" si="217"/>
        <v>0</v>
      </c>
      <c r="AD279" s="166">
        <f t="shared" si="259"/>
        <v>0</v>
      </c>
      <c r="AE279" s="169">
        <f t="shared" si="218"/>
        <v>0</v>
      </c>
      <c r="AF279" s="169">
        <f t="shared" si="219"/>
        <v>0</v>
      </c>
      <c r="AG279" s="169">
        <f t="shared" si="220"/>
        <v>0</v>
      </c>
      <c r="AH279" s="169">
        <f t="shared" si="221"/>
        <v>1</v>
      </c>
      <c r="AI279" s="169">
        <f t="shared" si="222"/>
        <v>0</v>
      </c>
      <c r="AJ279" s="169">
        <f t="shared" si="223"/>
        <v>0</v>
      </c>
      <c r="AK279" s="169">
        <f t="shared" si="224"/>
        <v>0</v>
      </c>
      <c r="AL279" s="169">
        <f t="shared" si="225"/>
        <v>1</v>
      </c>
      <c r="AM279" s="169">
        <f t="shared" si="226"/>
        <v>0</v>
      </c>
      <c r="AN279" s="169">
        <f t="shared" si="227"/>
        <v>0</v>
      </c>
      <c r="AO279" s="169">
        <f t="shared" si="228"/>
        <v>1</v>
      </c>
      <c r="AP279" s="169">
        <f t="shared" si="229"/>
        <v>0</v>
      </c>
      <c r="AQ279" s="169">
        <f t="shared" si="230"/>
        <v>0</v>
      </c>
      <c r="AR279" s="169">
        <f t="shared" si="231"/>
        <v>0</v>
      </c>
      <c r="AS279" s="169">
        <f t="shared" si="232"/>
        <v>0</v>
      </c>
      <c r="AT279" s="169">
        <f t="shared" si="233"/>
        <v>0</v>
      </c>
      <c r="AU279" s="169">
        <f t="shared" si="234"/>
        <v>0</v>
      </c>
      <c r="AV279" s="169">
        <f t="shared" si="235"/>
        <v>1</v>
      </c>
      <c r="AW279" s="169">
        <f t="shared" si="236"/>
        <v>1</v>
      </c>
      <c r="AX279" s="169">
        <f t="shared" si="237"/>
        <v>0</v>
      </c>
      <c r="AY279" s="169">
        <f t="shared" si="251"/>
        <v>1</v>
      </c>
      <c r="AZ279" s="169">
        <f t="shared" si="238"/>
        <v>0</v>
      </c>
      <c r="BA279" s="169">
        <f t="shared" si="239"/>
        <v>0</v>
      </c>
      <c r="BB279" s="169">
        <f t="shared" si="240"/>
        <v>1</v>
      </c>
      <c r="BC279" s="169">
        <f t="shared" si="241"/>
        <v>1</v>
      </c>
      <c r="BD279" s="169">
        <f t="shared" si="242"/>
        <v>0</v>
      </c>
      <c r="BE279" s="169">
        <f t="shared" si="243"/>
        <v>1</v>
      </c>
      <c r="BF279" s="169">
        <f t="shared" si="244"/>
        <v>0</v>
      </c>
      <c r="BG279" s="169">
        <f t="shared" si="245"/>
        <v>0</v>
      </c>
      <c r="BH279" s="169">
        <f t="shared" si="246"/>
        <v>0</v>
      </c>
      <c r="BI279" s="169">
        <f t="shared" si="247"/>
        <v>0</v>
      </c>
      <c r="BJ279" s="169">
        <f t="shared" si="248"/>
        <v>0</v>
      </c>
      <c r="BK279" s="167">
        <f t="shared" si="249"/>
        <v>0</v>
      </c>
      <c r="BL279" s="169">
        <f t="shared" si="252"/>
        <v>1</v>
      </c>
      <c r="BM279" s="169">
        <f t="shared" si="253"/>
        <v>0</v>
      </c>
      <c r="BN279" s="169">
        <f t="shared" si="254"/>
        <v>1</v>
      </c>
      <c r="BO279" s="169">
        <f t="shared" si="255"/>
        <v>0</v>
      </c>
      <c r="BP279" s="36">
        <f t="shared" si="256"/>
        <v>0</v>
      </c>
      <c r="BQ279">
        <f t="shared" si="257"/>
        <v>0</v>
      </c>
      <c r="BR279" s="36">
        <f t="shared" si="258"/>
        <v>1</v>
      </c>
      <c r="BS279" t="e">
        <f t="shared" si="250"/>
        <v>#N/A</v>
      </c>
    </row>
    <row r="280" spans="1:71">
      <c r="A280" s="59">
        <v>61</v>
      </c>
      <c r="B280" s="59">
        <v>17141</v>
      </c>
      <c r="C280" s="160">
        <v>118857142.35111199</v>
      </c>
      <c r="D280" s="59">
        <v>62892854</v>
      </c>
      <c r="E280" s="59">
        <v>62892854</v>
      </c>
      <c r="F280" s="59">
        <v>55964288.351111598</v>
      </c>
      <c r="G280" s="59">
        <v>457.14286804199202</v>
      </c>
      <c r="H280" s="59">
        <v>-548914884.98730195</v>
      </c>
      <c r="I280" s="59">
        <v>0</v>
      </c>
      <c r="J280" s="59">
        <v>0</v>
      </c>
      <c r="K280" s="59">
        <v>0</v>
      </c>
      <c r="L280" s="59">
        <v>101</v>
      </c>
      <c r="M280" s="59">
        <v>0</v>
      </c>
      <c r="N280" s="59">
        <v>0</v>
      </c>
      <c r="O280" s="59">
        <v>412</v>
      </c>
      <c r="P280" s="59">
        <v>0</v>
      </c>
      <c r="Q280" s="59">
        <v>0</v>
      </c>
      <c r="R280" s="59">
        <v>2</v>
      </c>
      <c r="S280" s="59">
        <v>0</v>
      </c>
      <c r="T280" s="59">
        <f t="shared" si="208"/>
        <v>1</v>
      </c>
      <c r="U280" s="59">
        <f t="shared" si="209"/>
        <v>0</v>
      </c>
      <c r="V280" s="59">
        <f t="shared" si="210"/>
        <v>0</v>
      </c>
      <c r="W280" s="59">
        <f t="shared" si="211"/>
        <v>0</v>
      </c>
      <c r="X280" s="59">
        <f t="shared" si="212"/>
        <v>0</v>
      </c>
      <c r="Y280" s="59">
        <f t="shared" si="213"/>
        <v>0</v>
      </c>
      <c r="Z280" s="59">
        <f t="shared" si="214"/>
        <v>0</v>
      </c>
      <c r="AA280" s="59">
        <f t="shared" si="215"/>
        <v>0</v>
      </c>
      <c r="AB280" s="59">
        <f t="shared" si="216"/>
        <v>0</v>
      </c>
      <c r="AC280" s="59">
        <f t="shared" si="217"/>
        <v>0</v>
      </c>
      <c r="AD280" s="166">
        <f t="shared" si="259"/>
        <v>1</v>
      </c>
      <c r="AE280" s="169">
        <f t="shared" si="218"/>
        <v>1</v>
      </c>
      <c r="AF280" s="169">
        <f t="shared" si="219"/>
        <v>0</v>
      </c>
      <c r="AG280" s="169">
        <f t="shared" si="220"/>
        <v>0</v>
      </c>
      <c r="AH280" s="169">
        <f t="shared" si="221"/>
        <v>1</v>
      </c>
      <c r="AI280" s="169">
        <f t="shared" si="222"/>
        <v>1</v>
      </c>
      <c r="AJ280" s="169">
        <f t="shared" si="223"/>
        <v>0</v>
      </c>
      <c r="AK280" s="169">
        <f t="shared" si="224"/>
        <v>0</v>
      </c>
      <c r="AL280" s="169">
        <f t="shared" si="225"/>
        <v>0</v>
      </c>
      <c r="AM280" s="169">
        <f t="shared" si="226"/>
        <v>0</v>
      </c>
      <c r="AN280" s="169">
        <f t="shared" si="227"/>
        <v>0</v>
      </c>
      <c r="AO280" s="169">
        <f t="shared" si="228"/>
        <v>1</v>
      </c>
      <c r="AP280" s="169">
        <f t="shared" si="229"/>
        <v>0</v>
      </c>
      <c r="AQ280" s="169">
        <f t="shared" si="230"/>
        <v>0</v>
      </c>
      <c r="AR280" s="169">
        <f t="shared" si="231"/>
        <v>0</v>
      </c>
      <c r="AS280" s="169">
        <f t="shared" si="232"/>
        <v>0</v>
      </c>
      <c r="AT280" s="169">
        <f t="shared" si="233"/>
        <v>0</v>
      </c>
      <c r="AU280" s="169">
        <f t="shared" si="234"/>
        <v>0</v>
      </c>
      <c r="AV280" s="169">
        <f t="shared" si="235"/>
        <v>1</v>
      </c>
      <c r="AW280" s="169">
        <f t="shared" si="236"/>
        <v>1</v>
      </c>
      <c r="AX280" s="169">
        <f t="shared" si="237"/>
        <v>0</v>
      </c>
      <c r="AY280" s="169">
        <f t="shared" si="251"/>
        <v>1</v>
      </c>
      <c r="AZ280" s="169">
        <f t="shared" si="238"/>
        <v>1</v>
      </c>
      <c r="BA280" s="169">
        <f t="shared" si="239"/>
        <v>0</v>
      </c>
      <c r="BB280" s="169">
        <f t="shared" si="240"/>
        <v>1</v>
      </c>
      <c r="BC280" s="169">
        <f t="shared" si="241"/>
        <v>0</v>
      </c>
      <c r="BD280" s="169">
        <f t="shared" si="242"/>
        <v>1</v>
      </c>
      <c r="BE280" s="169">
        <f t="shared" si="243"/>
        <v>0</v>
      </c>
      <c r="BF280" s="169">
        <f t="shared" si="244"/>
        <v>0</v>
      </c>
      <c r="BG280" s="169">
        <f t="shared" si="245"/>
        <v>0</v>
      </c>
      <c r="BH280" s="169">
        <f t="shared" si="246"/>
        <v>0</v>
      </c>
      <c r="BI280" s="169">
        <f t="shared" si="247"/>
        <v>0</v>
      </c>
      <c r="BJ280" s="169">
        <f t="shared" si="248"/>
        <v>1</v>
      </c>
      <c r="BK280" s="167">
        <f t="shared" si="249"/>
        <v>0</v>
      </c>
      <c r="BL280" s="169">
        <f t="shared" si="252"/>
        <v>0</v>
      </c>
      <c r="BM280" s="169">
        <f t="shared" si="253"/>
        <v>1</v>
      </c>
      <c r="BN280" s="169">
        <f t="shared" si="254"/>
        <v>1</v>
      </c>
      <c r="BO280" s="169">
        <f t="shared" si="255"/>
        <v>0</v>
      </c>
      <c r="BP280" s="36">
        <f t="shared" si="256"/>
        <v>1</v>
      </c>
      <c r="BQ280">
        <f t="shared" si="257"/>
        <v>0</v>
      </c>
      <c r="BR280" s="36">
        <f t="shared" si="258"/>
        <v>2</v>
      </c>
      <c r="BS280" t="e">
        <f t="shared" si="250"/>
        <v>#N/A</v>
      </c>
    </row>
    <row r="281" spans="1:71">
      <c r="A281" s="59">
        <v>336</v>
      </c>
      <c r="B281" s="59">
        <v>191286</v>
      </c>
      <c r="C281" s="160">
        <v>139285713.692709</v>
      </c>
      <c r="D281" s="59">
        <v>58078569.5</v>
      </c>
      <c r="E281" s="59">
        <v>62364284</v>
      </c>
      <c r="F281" s="59">
        <v>76921429.692708895</v>
      </c>
      <c r="G281" s="59">
        <v>467.857139587402</v>
      </c>
      <c r="H281" s="59">
        <v>-4651683391.4385204</v>
      </c>
      <c r="I281" s="59">
        <v>0</v>
      </c>
      <c r="J281" s="59">
        <v>0</v>
      </c>
      <c r="K281" s="59">
        <v>0</v>
      </c>
      <c r="L281" s="59">
        <v>406</v>
      </c>
      <c r="M281" s="59">
        <v>0</v>
      </c>
      <c r="N281" s="59">
        <v>0</v>
      </c>
      <c r="O281" s="59">
        <v>0</v>
      </c>
      <c r="P281" s="59">
        <v>0</v>
      </c>
      <c r="Q281" s="59">
        <v>0</v>
      </c>
      <c r="R281" s="59">
        <v>2</v>
      </c>
      <c r="S281" s="59">
        <v>0</v>
      </c>
      <c r="T281" s="59">
        <f t="shared" si="208"/>
        <v>1</v>
      </c>
      <c r="U281" s="59">
        <f t="shared" si="209"/>
        <v>0</v>
      </c>
      <c r="V281" s="59">
        <f t="shared" si="210"/>
        <v>0</v>
      </c>
      <c r="W281" s="59">
        <f t="shared" si="211"/>
        <v>0</v>
      </c>
      <c r="X281" s="59">
        <f t="shared" si="212"/>
        <v>0</v>
      </c>
      <c r="Y281" s="59">
        <f t="shared" si="213"/>
        <v>0</v>
      </c>
      <c r="Z281" s="59">
        <f t="shared" si="214"/>
        <v>0</v>
      </c>
      <c r="AA281" s="59">
        <f t="shared" si="215"/>
        <v>0</v>
      </c>
      <c r="AB281" s="59">
        <f t="shared" si="216"/>
        <v>0</v>
      </c>
      <c r="AC281" s="59">
        <f t="shared" si="217"/>
        <v>0</v>
      </c>
      <c r="AD281" s="166">
        <f t="shared" si="259"/>
        <v>0</v>
      </c>
      <c r="AE281" s="169">
        <f t="shared" si="218"/>
        <v>0</v>
      </c>
      <c r="AF281" s="169">
        <f t="shared" si="219"/>
        <v>0</v>
      </c>
      <c r="AG281" s="169">
        <f t="shared" si="220"/>
        <v>0</v>
      </c>
      <c r="AH281" s="169">
        <f t="shared" si="221"/>
        <v>1</v>
      </c>
      <c r="AI281" s="169">
        <f t="shared" si="222"/>
        <v>0</v>
      </c>
      <c r="AJ281" s="169">
        <f t="shared" si="223"/>
        <v>0</v>
      </c>
      <c r="AK281" s="169">
        <f t="shared" si="224"/>
        <v>0</v>
      </c>
      <c r="AL281" s="169">
        <f t="shared" si="225"/>
        <v>1</v>
      </c>
      <c r="AM281" s="169">
        <f t="shared" si="226"/>
        <v>0</v>
      </c>
      <c r="AN281" s="169">
        <f t="shared" si="227"/>
        <v>0</v>
      </c>
      <c r="AO281" s="169">
        <f t="shared" si="228"/>
        <v>1</v>
      </c>
      <c r="AP281" s="169">
        <f t="shared" si="229"/>
        <v>0</v>
      </c>
      <c r="AQ281" s="169">
        <f t="shared" si="230"/>
        <v>0</v>
      </c>
      <c r="AR281" s="169">
        <f t="shared" si="231"/>
        <v>0</v>
      </c>
      <c r="AS281" s="169">
        <f t="shared" si="232"/>
        <v>0</v>
      </c>
      <c r="AT281" s="169">
        <f t="shared" si="233"/>
        <v>0</v>
      </c>
      <c r="AU281" s="169">
        <f t="shared" si="234"/>
        <v>0</v>
      </c>
      <c r="AV281" s="169">
        <f t="shared" si="235"/>
        <v>1</v>
      </c>
      <c r="AW281" s="169">
        <f t="shared" si="236"/>
        <v>1</v>
      </c>
      <c r="AX281" s="169">
        <f t="shared" si="237"/>
        <v>0</v>
      </c>
      <c r="AY281" s="169">
        <f t="shared" si="251"/>
        <v>1</v>
      </c>
      <c r="AZ281" s="169">
        <f t="shared" si="238"/>
        <v>0</v>
      </c>
      <c r="BA281" s="169">
        <f t="shared" si="239"/>
        <v>0</v>
      </c>
      <c r="BB281" s="169">
        <f t="shared" si="240"/>
        <v>1</v>
      </c>
      <c r="BC281" s="169">
        <f t="shared" si="241"/>
        <v>0</v>
      </c>
      <c r="BD281" s="169">
        <f t="shared" si="242"/>
        <v>1</v>
      </c>
      <c r="BE281" s="169">
        <f t="shared" si="243"/>
        <v>1</v>
      </c>
      <c r="BF281" s="169">
        <f t="shared" si="244"/>
        <v>0</v>
      </c>
      <c r="BG281" s="169">
        <f t="shared" si="245"/>
        <v>0</v>
      </c>
      <c r="BH281" s="169">
        <f t="shared" si="246"/>
        <v>0</v>
      </c>
      <c r="BI281" s="169">
        <f t="shared" si="247"/>
        <v>0</v>
      </c>
      <c r="BJ281" s="169">
        <f t="shared" si="248"/>
        <v>0</v>
      </c>
      <c r="BK281" s="167">
        <f t="shared" si="249"/>
        <v>0</v>
      </c>
      <c r="BL281" s="169">
        <f t="shared" si="252"/>
        <v>0</v>
      </c>
      <c r="BM281" s="169">
        <f t="shared" si="253"/>
        <v>1</v>
      </c>
      <c r="BN281" s="169">
        <f t="shared" si="254"/>
        <v>1</v>
      </c>
      <c r="BO281" s="169">
        <f t="shared" si="255"/>
        <v>0</v>
      </c>
      <c r="BP281" s="36">
        <f t="shared" si="256"/>
        <v>0</v>
      </c>
      <c r="BQ281">
        <f t="shared" si="257"/>
        <v>0</v>
      </c>
      <c r="BR281" s="36">
        <f t="shared" si="258"/>
        <v>1</v>
      </c>
      <c r="BS281" t="e">
        <f t="shared" si="250"/>
        <v>#N/A</v>
      </c>
    </row>
    <row r="282" spans="1:71">
      <c r="A282" s="59">
        <v>132</v>
      </c>
      <c r="B282" s="59">
        <v>111332</v>
      </c>
      <c r="C282" s="160">
        <v>39085714.119307898</v>
      </c>
      <c r="D282" s="59">
        <v>7500000</v>
      </c>
      <c r="E282" s="59">
        <v>7500000</v>
      </c>
      <c r="F282" s="59">
        <v>31585714.119307902</v>
      </c>
      <c r="G282" s="59">
        <v>471.42855834960898</v>
      </c>
      <c r="H282" s="59">
        <v>-1966633028.8306501</v>
      </c>
      <c r="I282" s="59">
        <v>101</v>
      </c>
      <c r="J282" s="59">
        <v>0</v>
      </c>
      <c r="K282" s="59">
        <v>0</v>
      </c>
      <c r="L282" s="59">
        <v>101</v>
      </c>
      <c r="M282" s="59">
        <v>0</v>
      </c>
      <c r="N282" s="59">
        <v>0</v>
      </c>
      <c r="O282" s="59">
        <v>101</v>
      </c>
      <c r="P282" s="59">
        <v>0</v>
      </c>
      <c r="Q282" s="59">
        <v>0</v>
      </c>
      <c r="R282" s="59">
        <v>1</v>
      </c>
      <c r="S282" s="59">
        <v>0</v>
      </c>
      <c r="T282" s="59">
        <f t="shared" si="208"/>
        <v>0</v>
      </c>
      <c r="U282" s="59">
        <f t="shared" si="209"/>
        <v>0</v>
      </c>
      <c r="V282" s="59">
        <f t="shared" si="210"/>
        <v>0</v>
      </c>
      <c r="W282" s="59">
        <f t="shared" si="211"/>
        <v>0</v>
      </c>
      <c r="X282" s="59">
        <f t="shared" si="212"/>
        <v>0</v>
      </c>
      <c r="Y282" s="59">
        <f t="shared" si="213"/>
        <v>0</v>
      </c>
      <c r="Z282" s="59">
        <f t="shared" si="214"/>
        <v>0</v>
      </c>
      <c r="AA282" s="59">
        <f t="shared" si="215"/>
        <v>0</v>
      </c>
      <c r="AB282" s="59">
        <f t="shared" si="216"/>
        <v>0</v>
      </c>
      <c r="AC282" s="59">
        <f t="shared" si="217"/>
        <v>0</v>
      </c>
      <c r="AD282" s="166">
        <f t="shared" si="259"/>
        <v>3</v>
      </c>
      <c r="AE282" s="169">
        <f t="shared" si="218"/>
        <v>0</v>
      </c>
      <c r="AF282" s="169">
        <f t="shared" si="219"/>
        <v>1</v>
      </c>
      <c r="AG282" s="169">
        <f t="shared" si="220"/>
        <v>0</v>
      </c>
      <c r="AH282" s="169">
        <f t="shared" si="221"/>
        <v>1</v>
      </c>
      <c r="AI282" s="169">
        <f t="shared" si="222"/>
        <v>0</v>
      </c>
      <c r="AJ282" s="169">
        <f t="shared" si="223"/>
        <v>0</v>
      </c>
      <c r="AK282" s="169">
        <f t="shared" si="224"/>
        <v>0</v>
      </c>
      <c r="AL282" s="169">
        <f t="shared" si="225"/>
        <v>1</v>
      </c>
      <c r="AM282" s="169">
        <f t="shared" si="226"/>
        <v>0</v>
      </c>
      <c r="AN282" s="169">
        <f t="shared" si="227"/>
        <v>0</v>
      </c>
      <c r="AO282" s="169">
        <f t="shared" si="228"/>
        <v>1</v>
      </c>
      <c r="AP282" s="169">
        <f t="shared" si="229"/>
        <v>0</v>
      </c>
      <c r="AQ282" s="169">
        <f t="shared" si="230"/>
        <v>0</v>
      </c>
      <c r="AR282" s="169">
        <f t="shared" si="231"/>
        <v>0</v>
      </c>
      <c r="AS282" s="169">
        <f t="shared" si="232"/>
        <v>0</v>
      </c>
      <c r="AT282" s="169">
        <f t="shared" si="233"/>
        <v>0</v>
      </c>
      <c r="AU282" s="169">
        <f t="shared" si="234"/>
        <v>0</v>
      </c>
      <c r="AV282" s="169">
        <f t="shared" si="235"/>
        <v>1</v>
      </c>
      <c r="AW282" s="169">
        <f t="shared" si="236"/>
        <v>0</v>
      </c>
      <c r="AX282" s="169">
        <f t="shared" si="237"/>
        <v>0</v>
      </c>
      <c r="AY282" s="169">
        <f t="shared" si="251"/>
        <v>0</v>
      </c>
      <c r="AZ282" s="169">
        <f t="shared" si="238"/>
        <v>0</v>
      </c>
      <c r="BA282" s="169">
        <f t="shared" si="239"/>
        <v>0</v>
      </c>
      <c r="BB282" s="169">
        <f t="shared" si="240"/>
        <v>1</v>
      </c>
      <c r="BC282" s="169">
        <f t="shared" si="241"/>
        <v>0</v>
      </c>
      <c r="BD282" s="169">
        <f t="shared" si="242"/>
        <v>1</v>
      </c>
      <c r="BE282" s="169">
        <f t="shared" si="243"/>
        <v>0</v>
      </c>
      <c r="BF282" s="169">
        <f t="shared" si="244"/>
        <v>0</v>
      </c>
      <c r="BG282" s="169">
        <f t="shared" si="245"/>
        <v>0</v>
      </c>
      <c r="BH282" s="169">
        <f t="shared" si="246"/>
        <v>0</v>
      </c>
      <c r="BI282" s="169">
        <f t="shared" si="247"/>
        <v>0</v>
      </c>
      <c r="BJ282" s="169">
        <f t="shared" si="248"/>
        <v>0</v>
      </c>
      <c r="BK282" s="167">
        <f t="shared" si="249"/>
        <v>0</v>
      </c>
      <c r="BL282" s="169">
        <f t="shared" si="252"/>
        <v>1</v>
      </c>
      <c r="BM282" s="169">
        <f t="shared" si="253"/>
        <v>0</v>
      </c>
      <c r="BN282" s="169">
        <f t="shared" si="254"/>
        <v>1</v>
      </c>
      <c r="BO282" s="169">
        <f t="shared" si="255"/>
        <v>0</v>
      </c>
      <c r="BP282" s="36">
        <f t="shared" si="256"/>
        <v>1</v>
      </c>
      <c r="BQ282">
        <f t="shared" si="257"/>
        <v>0</v>
      </c>
      <c r="BR282" s="36">
        <f t="shared" si="258"/>
        <v>0</v>
      </c>
      <c r="BS282" t="e">
        <f t="shared" si="250"/>
        <v>#N/A</v>
      </c>
    </row>
    <row r="283" spans="1:71">
      <c r="A283" s="59">
        <v>446</v>
      </c>
      <c r="B283" s="59">
        <v>251152</v>
      </c>
      <c r="C283" s="160">
        <v>50285714.0716241</v>
      </c>
      <c r="D283" s="59">
        <v>18542857.5</v>
      </c>
      <c r="E283" s="59">
        <v>22828572</v>
      </c>
      <c r="F283" s="59">
        <v>27457142.0716241</v>
      </c>
      <c r="G283" s="59">
        <v>471.42856597900402</v>
      </c>
      <c r="H283" s="59">
        <v>-6918434277.7420101</v>
      </c>
      <c r="I283" s="59">
        <v>0</v>
      </c>
      <c r="J283" s="59">
        <v>0</v>
      </c>
      <c r="K283" s="59">
        <v>0</v>
      </c>
      <c r="L283" s="59">
        <v>101</v>
      </c>
      <c r="M283" s="59">
        <v>0</v>
      </c>
      <c r="N283" s="59">
        <v>0</v>
      </c>
      <c r="O283" s="59">
        <v>417</v>
      </c>
      <c r="P283" s="59">
        <v>403</v>
      </c>
      <c r="Q283" s="59">
        <v>0</v>
      </c>
      <c r="R283" s="59">
        <v>2</v>
      </c>
      <c r="S283" s="59">
        <v>0</v>
      </c>
      <c r="T283" s="59">
        <f t="shared" si="208"/>
        <v>1</v>
      </c>
      <c r="U283" s="59">
        <f t="shared" si="209"/>
        <v>0</v>
      </c>
      <c r="V283" s="59">
        <f t="shared" si="210"/>
        <v>0</v>
      </c>
      <c r="W283" s="59">
        <f t="shared" si="211"/>
        <v>1</v>
      </c>
      <c r="X283" s="59">
        <f t="shared" si="212"/>
        <v>0</v>
      </c>
      <c r="Y283" s="59">
        <f t="shared" si="213"/>
        <v>0</v>
      </c>
      <c r="Z283" s="59">
        <f t="shared" si="214"/>
        <v>0</v>
      </c>
      <c r="AA283" s="59">
        <f t="shared" si="215"/>
        <v>0</v>
      </c>
      <c r="AB283" s="59">
        <f t="shared" si="216"/>
        <v>0</v>
      </c>
      <c r="AC283" s="59">
        <f t="shared" si="217"/>
        <v>0</v>
      </c>
      <c r="AD283" s="166">
        <f t="shared" si="259"/>
        <v>1</v>
      </c>
      <c r="AE283" s="169">
        <f t="shared" si="218"/>
        <v>1</v>
      </c>
      <c r="AF283" s="169">
        <f t="shared" si="219"/>
        <v>0</v>
      </c>
      <c r="AG283" s="169">
        <f t="shared" si="220"/>
        <v>0</v>
      </c>
      <c r="AH283" s="169">
        <f t="shared" si="221"/>
        <v>1</v>
      </c>
      <c r="AI283" s="169">
        <f t="shared" si="222"/>
        <v>1</v>
      </c>
      <c r="AJ283" s="169">
        <f t="shared" si="223"/>
        <v>0</v>
      </c>
      <c r="AK283" s="169">
        <f t="shared" si="224"/>
        <v>0</v>
      </c>
      <c r="AL283" s="169">
        <f t="shared" si="225"/>
        <v>0</v>
      </c>
      <c r="AM283" s="169">
        <f t="shared" si="226"/>
        <v>0</v>
      </c>
      <c r="AN283" s="169">
        <f t="shared" si="227"/>
        <v>0</v>
      </c>
      <c r="AO283" s="169">
        <f t="shared" si="228"/>
        <v>1</v>
      </c>
      <c r="AP283" s="169">
        <f t="shared" si="229"/>
        <v>0</v>
      </c>
      <c r="AQ283" s="169">
        <f t="shared" si="230"/>
        <v>0</v>
      </c>
      <c r="AR283" s="169">
        <f t="shared" si="231"/>
        <v>0</v>
      </c>
      <c r="AS283" s="169">
        <f t="shared" si="232"/>
        <v>0</v>
      </c>
      <c r="AT283" s="169">
        <f t="shared" si="233"/>
        <v>0</v>
      </c>
      <c r="AU283" s="169">
        <f t="shared" si="234"/>
        <v>0</v>
      </c>
      <c r="AV283" s="169">
        <f t="shared" si="235"/>
        <v>1</v>
      </c>
      <c r="AW283" s="169">
        <f t="shared" si="236"/>
        <v>1</v>
      </c>
      <c r="AX283" s="169">
        <f t="shared" si="237"/>
        <v>0</v>
      </c>
      <c r="AY283" s="169">
        <f t="shared" si="251"/>
        <v>1</v>
      </c>
      <c r="AZ283" s="169">
        <f t="shared" si="238"/>
        <v>1</v>
      </c>
      <c r="BA283" s="169">
        <f t="shared" si="239"/>
        <v>0</v>
      </c>
      <c r="BB283" s="169">
        <f t="shared" si="240"/>
        <v>1</v>
      </c>
      <c r="BC283" s="169">
        <f t="shared" si="241"/>
        <v>1</v>
      </c>
      <c r="BD283" s="169">
        <f t="shared" si="242"/>
        <v>0</v>
      </c>
      <c r="BE283" s="169">
        <f t="shared" si="243"/>
        <v>0</v>
      </c>
      <c r="BF283" s="169">
        <f t="shared" si="244"/>
        <v>1</v>
      </c>
      <c r="BG283" s="169">
        <f t="shared" si="245"/>
        <v>0</v>
      </c>
      <c r="BH283" s="169">
        <f t="shared" si="246"/>
        <v>0</v>
      </c>
      <c r="BI283" s="169">
        <f t="shared" si="247"/>
        <v>0</v>
      </c>
      <c r="BJ283" s="169">
        <f t="shared" si="248"/>
        <v>0</v>
      </c>
      <c r="BK283" s="167">
        <f t="shared" si="249"/>
        <v>0</v>
      </c>
      <c r="BL283" s="169">
        <f t="shared" si="252"/>
        <v>0</v>
      </c>
      <c r="BM283" s="169">
        <f t="shared" si="253"/>
        <v>1</v>
      </c>
      <c r="BN283" s="169">
        <f t="shared" si="254"/>
        <v>1</v>
      </c>
      <c r="BO283" s="169">
        <f t="shared" si="255"/>
        <v>0</v>
      </c>
      <c r="BP283" s="36">
        <f t="shared" si="256"/>
        <v>1</v>
      </c>
      <c r="BQ283">
        <f t="shared" si="257"/>
        <v>0</v>
      </c>
      <c r="BR283" s="36">
        <f t="shared" si="258"/>
        <v>2</v>
      </c>
      <c r="BS283" t="e">
        <f t="shared" si="250"/>
        <v>#N/A</v>
      </c>
    </row>
    <row r="284" spans="1:71">
      <c r="A284" s="59">
        <v>377</v>
      </c>
      <c r="B284" s="59">
        <v>221252</v>
      </c>
      <c r="C284" s="160">
        <v>76409998.861402303</v>
      </c>
      <c r="D284" s="59">
        <v>13200000</v>
      </c>
      <c r="E284" s="59">
        <v>13200000</v>
      </c>
      <c r="F284" s="59">
        <v>63209998.861402303</v>
      </c>
      <c r="G284" s="59">
        <v>480</v>
      </c>
      <c r="H284" s="59">
        <v>-5618023650.9288797</v>
      </c>
      <c r="I284" s="59">
        <v>0</v>
      </c>
      <c r="J284" s="59">
        <v>0</v>
      </c>
      <c r="K284" s="59">
        <v>0</v>
      </c>
      <c r="L284" s="59">
        <v>101</v>
      </c>
      <c r="M284" s="59">
        <v>0</v>
      </c>
      <c r="N284" s="59">
        <v>0</v>
      </c>
      <c r="O284" s="59">
        <v>0</v>
      </c>
      <c r="P284" s="59">
        <v>0</v>
      </c>
      <c r="Q284" s="59">
        <v>0</v>
      </c>
      <c r="R284" s="59">
        <v>1</v>
      </c>
      <c r="S284" s="59">
        <v>0</v>
      </c>
      <c r="T284" s="59">
        <f t="shared" si="208"/>
        <v>0</v>
      </c>
      <c r="U284" s="59">
        <f t="shared" si="209"/>
        <v>0</v>
      </c>
      <c r="V284" s="59">
        <f t="shared" si="210"/>
        <v>0</v>
      </c>
      <c r="W284" s="59">
        <f t="shared" si="211"/>
        <v>0</v>
      </c>
      <c r="X284" s="59">
        <f t="shared" si="212"/>
        <v>0</v>
      </c>
      <c r="Y284" s="59">
        <f t="shared" si="213"/>
        <v>0</v>
      </c>
      <c r="Z284" s="59">
        <f t="shared" si="214"/>
        <v>0</v>
      </c>
      <c r="AA284" s="59">
        <f t="shared" si="215"/>
        <v>0</v>
      </c>
      <c r="AB284" s="59">
        <f t="shared" si="216"/>
        <v>0</v>
      </c>
      <c r="AC284" s="59">
        <f t="shared" si="217"/>
        <v>0</v>
      </c>
      <c r="AD284" s="166">
        <f t="shared" si="259"/>
        <v>1</v>
      </c>
      <c r="AE284" s="169">
        <f t="shared" si="218"/>
        <v>1</v>
      </c>
      <c r="AF284" s="169">
        <f t="shared" si="219"/>
        <v>0</v>
      </c>
      <c r="AG284" s="169">
        <f t="shared" si="220"/>
        <v>0</v>
      </c>
      <c r="AH284" s="169">
        <f t="shared" si="221"/>
        <v>1</v>
      </c>
      <c r="AI284" s="169">
        <f t="shared" si="222"/>
        <v>0</v>
      </c>
      <c r="AJ284" s="169">
        <f t="shared" si="223"/>
        <v>0</v>
      </c>
      <c r="AK284" s="169">
        <f t="shared" si="224"/>
        <v>0</v>
      </c>
      <c r="AL284" s="169">
        <f t="shared" si="225"/>
        <v>1</v>
      </c>
      <c r="AM284" s="169">
        <f t="shared" si="226"/>
        <v>0</v>
      </c>
      <c r="AN284" s="169">
        <f t="shared" si="227"/>
        <v>0</v>
      </c>
      <c r="AO284" s="169">
        <f t="shared" si="228"/>
        <v>1</v>
      </c>
      <c r="AP284" s="169">
        <f t="shared" si="229"/>
        <v>0</v>
      </c>
      <c r="AQ284" s="169">
        <f t="shared" si="230"/>
        <v>0</v>
      </c>
      <c r="AR284" s="169">
        <f t="shared" si="231"/>
        <v>0</v>
      </c>
      <c r="AS284" s="169">
        <f t="shared" si="232"/>
        <v>0</v>
      </c>
      <c r="AT284" s="169">
        <f t="shared" si="233"/>
        <v>0</v>
      </c>
      <c r="AU284" s="169">
        <f t="shared" si="234"/>
        <v>0</v>
      </c>
      <c r="AV284" s="169">
        <f t="shared" si="235"/>
        <v>1</v>
      </c>
      <c r="AW284" s="169">
        <f t="shared" si="236"/>
        <v>0</v>
      </c>
      <c r="AX284" s="169">
        <f t="shared" si="237"/>
        <v>0</v>
      </c>
      <c r="AY284" s="169">
        <f t="shared" si="251"/>
        <v>0</v>
      </c>
      <c r="AZ284" s="169">
        <f t="shared" si="238"/>
        <v>0</v>
      </c>
      <c r="BA284" s="169">
        <f t="shared" si="239"/>
        <v>0</v>
      </c>
      <c r="BB284" s="169">
        <f t="shared" si="240"/>
        <v>1</v>
      </c>
      <c r="BC284" s="169">
        <f t="shared" si="241"/>
        <v>0</v>
      </c>
      <c r="BD284" s="169">
        <f t="shared" si="242"/>
        <v>1</v>
      </c>
      <c r="BE284" s="169">
        <f t="shared" si="243"/>
        <v>0</v>
      </c>
      <c r="BF284" s="169">
        <f t="shared" si="244"/>
        <v>0</v>
      </c>
      <c r="BG284" s="169">
        <f t="shared" si="245"/>
        <v>0</v>
      </c>
      <c r="BH284" s="169">
        <f t="shared" si="246"/>
        <v>0</v>
      </c>
      <c r="BI284" s="169">
        <f t="shared" si="247"/>
        <v>0</v>
      </c>
      <c r="BJ284" s="169">
        <f t="shared" si="248"/>
        <v>0</v>
      </c>
      <c r="BK284" s="167">
        <f t="shared" si="249"/>
        <v>0</v>
      </c>
      <c r="BL284" s="169">
        <f t="shared" si="252"/>
        <v>1</v>
      </c>
      <c r="BM284" s="169">
        <f t="shared" si="253"/>
        <v>0</v>
      </c>
      <c r="BN284" s="169">
        <f t="shared" si="254"/>
        <v>1</v>
      </c>
      <c r="BO284" s="169">
        <f t="shared" si="255"/>
        <v>0</v>
      </c>
      <c r="BP284" s="36">
        <f t="shared" si="256"/>
        <v>1</v>
      </c>
      <c r="BQ284">
        <f t="shared" si="257"/>
        <v>0</v>
      </c>
      <c r="BR284" s="36">
        <f t="shared" si="258"/>
        <v>0</v>
      </c>
      <c r="BS284" t="e">
        <f t="shared" si="250"/>
        <v>#N/A</v>
      </c>
    </row>
    <row r="285" spans="1:71">
      <c r="A285" s="59">
        <v>213</v>
      </c>
      <c r="B285" s="59">
        <v>132231</v>
      </c>
      <c r="C285" s="160">
        <v>52857143.7572947</v>
      </c>
      <c r="D285" s="59">
        <v>8385714.5</v>
      </c>
      <c r="E285" s="59">
        <v>8385714.5</v>
      </c>
      <c r="F285" s="59">
        <v>44471429.2572947</v>
      </c>
      <c r="G285" s="59">
        <v>485.71429443359398</v>
      </c>
      <c r="H285" s="59">
        <v>-3217333979.0512099</v>
      </c>
      <c r="I285" s="59">
        <v>0</v>
      </c>
      <c r="J285" s="59">
        <v>0</v>
      </c>
      <c r="K285" s="59">
        <v>0</v>
      </c>
      <c r="L285" s="59">
        <v>102</v>
      </c>
      <c r="M285" s="59">
        <v>603</v>
      </c>
      <c r="N285" s="59">
        <v>406</v>
      </c>
      <c r="O285" s="59">
        <v>0</v>
      </c>
      <c r="P285" s="59">
        <v>0</v>
      </c>
      <c r="Q285" s="59">
        <v>0</v>
      </c>
      <c r="R285" s="59">
        <v>2</v>
      </c>
      <c r="S285" s="59">
        <v>1</v>
      </c>
      <c r="T285" s="59">
        <f t="shared" si="208"/>
        <v>0</v>
      </c>
      <c r="U285" s="59">
        <f t="shared" si="209"/>
        <v>0</v>
      </c>
      <c r="V285" s="59">
        <f t="shared" si="210"/>
        <v>1</v>
      </c>
      <c r="W285" s="59">
        <f t="shared" si="211"/>
        <v>1</v>
      </c>
      <c r="X285" s="59">
        <f t="shared" si="212"/>
        <v>0</v>
      </c>
      <c r="Y285" s="59">
        <f t="shared" si="213"/>
        <v>0</v>
      </c>
      <c r="Z285" s="59">
        <f t="shared" si="214"/>
        <v>0</v>
      </c>
      <c r="AA285" s="59">
        <f t="shared" si="215"/>
        <v>0</v>
      </c>
      <c r="AB285" s="59">
        <f t="shared" si="216"/>
        <v>0</v>
      </c>
      <c r="AC285" s="59">
        <f t="shared" si="217"/>
        <v>0</v>
      </c>
      <c r="AD285" s="166">
        <f t="shared" si="259"/>
        <v>0</v>
      </c>
      <c r="AE285" s="169">
        <f t="shared" si="218"/>
        <v>0</v>
      </c>
      <c r="AF285" s="169">
        <f t="shared" si="219"/>
        <v>0</v>
      </c>
      <c r="AG285" s="169">
        <f t="shared" si="220"/>
        <v>0</v>
      </c>
      <c r="AH285" s="169">
        <f t="shared" si="221"/>
        <v>1</v>
      </c>
      <c r="AI285" s="169">
        <f t="shared" si="222"/>
        <v>0</v>
      </c>
      <c r="AJ285" s="169">
        <f t="shared" si="223"/>
        <v>0</v>
      </c>
      <c r="AK285" s="169">
        <f t="shared" si="224"/>
        <v>0</v>
      </c>
      <c r="AL285" s="169">
        <f t="shared" si="225"/>
        <v>1</v>
      </c>
      <c r="AM285" s="169">
        <f t="shared" si="226"/>
        <v>1</v>
      </c>
      <c r="AN285" s="169">
        <f t="shared" si="227"/>
        <v>2</v>
      </c>
      <c r="AO285" s="169">
        <f t="shared" si="228"/>
        <v>0</v>
      </c>
      <c r="AP285" s="169">
        <f t="shared" si="229"/>
        <v>0</v>
      </c>
      <c r="AQ285" s="169">
        <f t="shared" si="230"/>
        <v>1</v>
      </c>
      <c r="AR285" s="169">
        <f t="shared" si="231"/>
        <v>0</v>
      </c>
      <c r="AS285" s="169">
        <f t="shared" si="232"/>
        <v>0</v>
      </c>
      <c r="AT285" s="169">
        <f t="shared" si="233"/>
        <v>0</v>
      </c>
      <c r="AU285" s="169">
        <f t="shared" si="234"/>
        <v>0</v>
      </c>
      <c r="AV285" s="169">
        <f t="shared" si="235"/>
        <v>1</v>
      </c>
      <c r="AW285" s="169">
        <f t="shared" si="236"/>
        <v>0</v>
      </c>
      <c r="AX285" s="169">
        <f t="shared" si="237"/>
        <v>0</v>
      </c>
      <c r="AY285" s="169">
        <f t="shared" si="251"/>
        <v>0</v>
      </c>
      <c r="AZ285" s="169">
        <f t="shared" si="238"/>
        <v>0</v>
      </c>
      <c r="BA285" s="169">
        <f t="shared" si="239"/>
        <v>0</v>
      </c>
      <c r="BB285" s="169">
        <f t="shared" si="240"/>
        <v>1</v>
      </c>
      <c r="BC285" s="169">
        <f t="shared" si="241"/>
        <v>0</v>
      </c>
      <c r="BD285" s="169">
        <f t="shared" si="242"/>
        <v>1</v>
      </c>
      <c r="BE285" s="169">
        <f t="shared" si="243"/>
        <v>0</v>
      </c>
      <c r="BF285" s="169">
        <f t="shared" si="244"/>
        <v>0</v>
      </c>
      <c r="BG285" s="169">
        <f t="shared" si="245"/>
        <v>0</v>
      </c>
      <c r="BH285" s="169">
        <f t="shared" si="246"/>
        <v>0</v>
      </c>
      <c r="BI285" s="169">
        <f t="shared" si="247"/>
        <v>0</v>
      </c>
      <c r="BJ285" s="169">
        <f t="shared" si="248"/>
        <v>0</v>
      </c>
      <c r="BK285" s="167">
        <f t="shared" si="249"/>
        <v>0</v>
      </c>
      <c r="BL285" s="169">
        <f t="shared" si="252"/>
        <v>0</v>
      </c>
      <c r="BM285" s="169">
        <f t="shared" si="253"/>
        <v>1</v>
      </c>
      <c r="BN285" s="169">
        <f t="shared" si="254"/>
        <v>0</v>
      </c>
      <c r="BO285" s="169">
        <f t="shared" si="255"/>
        <v>1</v>
      </c>
      <c r="BP285" s="36">
        <f t="shared" si="256"/>
        <v>0</v>
      </c>
      <c r="BQ285">
        <f t="shared" si="257"/>
        <v>2</v>
      </c>
      <c r="BR285" s="36">
        <f t="shared" si="258"/>
        <v>0</v>
      </c>
      <c r="BS285" t="e">
        <f t="shared" si="250"/>
        <v>#N/A</v>
      </c>
    </row>
    <row r="286" spans="1:71">
      <c r="A286" s="59">
        <v>68</v>
      </c>
      <c r="B286" s="59">
        <v>19181</v>
      </c>
      <c r="C286" s="160">
        <v>18465306.6053732</v>
      </c>
      <c r="D286" s="59">
        <v>10408163</v>
      </c>
      <c r="E286" s="59">
        <v>10408163</v>
      </c>
      <c r="F286" s="59">
        <v>8057143.6053732196</v>
      </c>
      <c r="G286" s="59">
        <v>489.79592895507801</v>
      </c>
      <c r="H286" s="59">
        <v>-668773207.63526201</v>
      </c>
      <c r="I286" s="59">
        <v>0</v>
      </c>
      <c r="J286" s="59">
        <v>0</v>
      </c>
      <c r="K286" s="59">
        <v>0</v>
      </c>
      <c r="L286" s="59">
        <v>101</v>
      </c>
      <c r="M286" s="59">
        <v>0</v>
      </c>
      <c r="N286" s="59">
        <v>0</v>
      </c>
      <c r="O286" s="59">
        <v>101</v>
      </c>
      <c r="P286" s="59">
        <v>0</v>
      </c>
      <c r="Q286" s="59">
        <v>0</v>
      </c>
      <c r="R286" s="59">
        <v>2</v>
      </c>
      <c r="S286" s="59">
        <v>0</v>
      </c>
      <c r="T286" s="59">
        <f t="shared" si="208"/>
        <v>0</v>
      </c>
      <c r="U286" s="59">
        <f t="shared" si="209"/>
        <v>0</v>
      </c>
      <c r="V286" s="59">
        <f t="shared" si="210"/>
        <v>0</v>
      </c>
      <c r="W286" s="59">
        <f t="shared" si="211"/>
        <v>0</v>
      </c>
      <c r="X286" s="59">
        <f t="shared" si="212"/>
        <v>0</v>
      </c>
      <c r="Y286" s="59">
        <f t="shared" si="213"/>
        <v>0</v>
      </c>
      <c r="Z286" s="59">
        <f t="shared" si="214"/>
        <v>0</v>
      </c>
      <c r="AA286" s="59">
        <f t="shared" si="215"/>
        <v>0</v>
      </c>
      <c r="AB286" s="59">
        <f t="shared" si="216"/>
        <v>0</v>
      </c>
      <c r="AC286" s="59">
        <f t="shared" si="217"/>
        <v>0</v>
      </c>
      <c r="AD286" s="166">
        <f t="shared" si="259"/>
        <v>2</v>
      </c>
      <c r="AE286" s="169">
        <f t="shared" si="218"/>
        <v>0</v>
      </c>
      <c r="AF286" s="169">
        <f t="shared" si="219"/>
        <v>1</v>
      </c>
      <c r="AG286" s="169">
        <f t="shared" si="220"/>
        <v>0</v>
      </c>
      <c r="AH286" s="169">
        <f t="shared" si="221"/>
        <v>1</v>
      </c>
      <c r="AI286" s="169">
        <f t="shared" si="222"/>
        <v>0</v>
      </c>
      <c r="AJ286" s="169">
        <f t="shared" si="223"/>
        <v>0</v>
      </c>
      <c r="AK286" s="169">
        <f t="shared" si="224"/>
        <v>0</v>
      </c>
      <c r="AL286" s="169">
        <f t="shared" si="225"/>
        <v>1</v>
      </c>
      <c r="AM286" s="169">
        <f t="shared" si="226"/>
        <v>0</v>
      </c>
      <c r="AN286" s="169">
        <f t="shared" si="227"/>
        <v>0</v>
      </c>
      <c r="AO286" s="169">
        <f t="shared" si="228"/>
        <v>1</v>
      </c>
      <c r="AP286" s="169">
        <f t="shared" si="229"/>
        <v>0</v>
      </c>
      <c r="AQ286" s="169">
        <f t="shared" si="230"/>
        <v>0</v>
      </c>
      <c r="AR286" s="169">
        <f t="shared" si="231"/>
        <v>0</v>
      </c>
      <c r="AS286" s="169">
        <f t="shared" si="232"/>
        <v>0</v>
      </c>
      <c r="AT286" s="169">
        <f t="shared" si="233"/>
        <v>0</v>
      </c>
      <c r="AU286" s="169">
        <f t="shared" si="234"/>
        <v>0</v>
      </c>
      <c r="AV286" s="169">
        <f t="shared" si="235"/>
        <v>1</v>
      </c>
      <c r="AW286" s="169">
        <f t="shared" si="236"/>
        <v>0</v>
      </c>
      <c r="AX286" s="169">
        <f t="shared" si="237"/>
        <v>0</v>
      </c>
      <c r="AY286" s="169">
        <f t="shared" si="251"/>
        <v>0</v>
      </c>
      <c r="AZ286" s="169">
        <f t="shared" si="238"/>
        <v>0</v>
      </c>
      <c r="BA286" s="169">
        <f t="shared" si="239"/>
        <v>0</v>
      </c>
      <c r="BB286" s="169">
        <f t="shared" si="240"/>
        <v>1</v>
      </c>
      <c r="BC286" s="169">
        <f t="shared" si="241"/>
        <v>0</v>
      </c>
      <c r="BD286" s="169">
        <f t="shared" si="242"/>
        <v>1</v>
      </c>
      <c r="BE286" s="169">
        <f t="shared" si="243"/>
        <v>0</v>
      </c>
      <c r="BF286" s="169">
        <f t="shared" si="244"/>
        <v>0</v>
      </c>
      <c r="BG286" s="169">
        <f t="shared" si="245"/>
        <v>0</v>
      </c>
      <c r="BH286" s="169">
        <f t="shared" si="246"/>
        <v>0</v>
      </c>
      <c r="BI286" s="169">
        <f t="shared" si="247"/>
        <v>0</v>
      </c>
      <c r="BJ286" s="169">
        <f t="shared" si="248"/>
        <v>0</v>
      </c>
      <c r="BK286" s="167">
        <f t="shared" si="249"/>
        <v>0</v>
      </c>
      <c r="BL286" s="169">
        <f t="shared" si="252"/>
        <v>0</v>
      </c>
      <c r="BM286" s="169">
        <f t="shared" si="253"/>
        <v>1</v>
      </c>
      <c r="BN286" s="169">
        <f t="shared" si="254"/>
        <v>1</v>
      </c>
      <c r="BO286" s="169">
        <f t="shared" si="255"/>
        <v>0</v>
      </c>
      <c r="BP286" s="36">
        <f t="shared" si="256"/>
        <v>1</v>
      </c>
      <c r="BQ286">
        <f t="shared" si="257"/>
        <v>0</v>
      </c>
      <c r="BR286" s="36">
        <f t="shared" si="258"/>
        <v>0</v>
      </c>
      <c r="BS286" t="e">
        <f t="shared" si="250"/>
        <v>#N/A</v>
      </c>
    </row>
    <row r="287" spans="1:71">
      <c r="A287" s="59">
        <v>107</v>
      </c>
      <c r="B287" s="59">
        <v>24191</v>
      </c>
      <c r="C287" s="160">
        <v>39875000.891275696</v>
      </c>
      <c r="D287" s="59">
        <v>5887500</v>
      </c>
      <c r="E287" s="59">
        <v>5887500</v>
      </c>
      <c r="F287" s="59">
        <v>33987500.891275696</v>
      </c>
      <c r="G287" s="59">
        <v>512.5</v>
      </c>
      <c r="H287" s="59">
        <v>-1737415251.5868499</v>
      </c>
      <c r="I287" s="59">
        <v>0</v>
      </c>
      <c r="J287" s="59">
        <v>0</v>
      </c>
      <c r="K287" s="59">
        <v>0</v>
      </c>
      <c r="L287" s="59">
        <v>101</v>
      </c>
      <c r="M287" s="59">
        <v>0</v>
      </c>
      <c r="N287" s="59">
        <v>0</v>
      </c>
      <c r="O287" s="59">
        <v>101</v>
      </c>
      <c r="P287" s="59">
        <v>0</v>
      </c>
      <c r="Q287" s="59">
        <v>0</v>
      </c>
      <c r="R287" s="59">
        <v>2</v>
      </c>
      <c r="S287" s="59">
        <v>1</v>
      </c>
      <c r="T287" s="59">
        <f t="shared" si="208"/>
        <v>0</v>
      </c>
      <c r="U287" s="59">
        <f t="shared" si="209"/>
        <v>0</v>
      </c>
      <c r="V287" s="59">
        <f t="shared" si="210"/>
        <v>0</v>
      </c>
      <c r="W287" s="59">
        <f t="shared" si="211"/>
        <v>0</v>
      </c>
      <c r="X287" s="59">
        <f t="shared" si="212"/>
        <v>0</v>
      </c>
      <c r="Y287" s="59">
        <f t="shared" si="213"/>
        <v>0</v>
      </c>
      <c r="Z287" s="59">
        <f t="shared" si="214"/>
        <v>0</v>
      </c>
      <c r="AA287" s="59">
        <f t="shared" si="215"/>
        <v>0</v>
      </c>
      <c r="AB287" s="59">
        <f t="shared" si="216"/>
        <v>0</v>
      </c>
      <c r="AC287" s="59">
        <f t="shared" si="217"/>
        <v>0</v>
      </c>
      <c r="AD287" s="166">
        <f t="shared" si="259"/>
        <v>2</v>
      </c>
      <c r="AE287" s="169">
        <f t="shared" si="218"/>
        <v>0</v>
      </c>
      <c r="AF287" s="169">
        <f t="shared" si="219"/>
        <v>1</v>
      </c>
      <c r="AG287" s="169">
        <f t="shared" si="220"/>
        <v>0</v>
      </c>
      <c r="AH287" s="169">
        <f t="shared" si="221"/>
        <v>1</v>
      </c>
      <c r="AI287" s="169">
        <f t="shared" si="222"/>
        <v>0</v>
      </c>
      <c r="AJ287" s="169">
        <f t="shared" si="223"/>
        <v>0</v>
      </c>
      <c r="AK287" s="169">
        <f t="shared" si="224"/>
        <v>0</v>
      </c>
      <c r="AL287" s="169">
        <f t="shared" si="225"/>
        <v>1</v>
      </c>
      <c r="AM287" s="169">
        <f t="shared" si="226"/>
        <v>0</v>
      </c>
      <c r="AN287" s="169">
        <f t="shared" si="227"/>
        <v>0</v>
      </c>
      <c r="AO287" s="169">
        <f t="shared" si="228"/>
        <v>1</v>
      </c>
      <c r="AP287" s="169">
        <f t="shared" si="229"/>
        <v>0</v>
      </c>
      <c r="AQ287" s="169">
        <f t="shared" si="230"/>
        <v>0</v>
      </c>
      <c r="AR287" s="169">
        <f t="shared" si="231"/>
        <v>0</v>
      </c>
      <c r="AS287" s="169">
        <f t="shared" si="232"/>
        <v>0</v>
      </c>
      <c r="AT287" s="169">
        <f t="shared" si="233"/>
        <v>0</v>
      </c>
      <c r="AU287" s="169">
        <f t="shared" si="234"/>
        <v>0</v>
      </c>
      <c r="AV287" s="169">
        <f t="shared" si="235"/>
        <v>1</v>
      </c>
      <c r="AW287" s="169">
        <f t="shared" si="236"/>
        <v>0</v>
      </c>
      <c r="AX287" s="169">
        <f t="shared" si="237"/>
        <v>0</v>
      </c>
      <c r="AY287" s="169">
        <f t="shared" si="251"/>
        <v>0</v>
      </c>
      <c r="AZ287" s="169">
        <f t="shared" si="238"/>
        <v>0</v>
      </c>
      <c r="BA287" s="169">
        <f t="shared" si="239"/>
        <v>0</v>
      </c>
      <c r="BB287" s="169">
        <f t="shared" si="240"/>
        <v>1</v>
      </c>
      <c r="BC287" s="169">
        <f t="shared" si="241"/>
        <v>0</v>
      </c>
      <c r="BD287" s="169">
        <f t="shared" si="242"/>
        <v>1</v>
      </c>
      <c r="BE287" s="169">
        <f t="shared" si="243"/>
        <v>0</v>
      </c>
      <c r="BF287" s="169">
        <f t="shared" si="244"/>
        <v>0</v>
      </c>
      <c r="BG287" s="169">
        <f t="shared" si="245"/>
        <v>0</v>
      </c>
      <c r="BH287" s="169">
        <f t="shared" si="246"/>
        <v>0</v>
      </c>
      <c r="BI287" s="169">
        <f t="shared" si="247"/>
        <v>0</v>
      </c>
      <c r="BJ287" s="169">
        <f t="shared" si="248"/>
        <v>0</v>
      </c>
      <c r="BK287" s="167">
        <f t="shared" si="249"/>
        <v>0</v>
      </c>
      <c r="BL287" s="169">
        <f t="shared" si="252"/>
        <v>0</v>
      </c>
      <c r="BM287" s="169">
        <f t="shared" si="253"/>
        <v>1</v>
      </c>
      <c r="BN287" s="169">
        <f t="shared" si="254"/>
        <v>0</v>
      </c>
      <c r="BO287" s="169">
        <f t="shared" si="255"/>
        <v>1</v>
      </c>
      <c r="BP287" s="36">
        <f t="shared" si="256"/>
        <v>1</v>
      </c>
      <c r="BQ287">
        <f t="shared" si="257"/>
        <v>0</v>
      </c>
      <c r="BR287" s="36">
        <f t="shared" si="258"/>
        <v>0</v>
      </c>
      <c r="BS287" t="e">
        <f t="shared" si="250"/>
        <v>#N/A</v>
      </c>
    </row>
    <row r="288" spans="1:71">
      <c r="A288" s="59">
        <v>327</v>
      </c>
      <c r="B288" s="59">
        <v>191141</v>
      </c>
      <c r="C288" s="160">
        <v>53546426.918627597</v>
      </c>
      <c r="D288" s="59">
        <v>8151785.5</v>
      </c>
      <c r="E288" s="59">
        <v>14580356.5</v>
      </c>
      <c r="F288" s="59">
        <v>38966070.418627597</v>
      </c>
      <c r="G288" s="59">
        <v>517.85710525512695</v>
      </c>
      <c r="H288" s="59">
        <v>-4591368620.0973701</v>
      </c>
      <c r="I288" s="59">
        <v>101</v>
      </c>
      <c r="J288" s="59">
        <v>0</v>
      </c>
      <c r="K288" s="59">
        <v>0</v>
      </c>
      <c r="L288" s="59">
        <v>101</v>
      </c>
      <c r="M288" s="59">
        <v>0</v>
      </c>
      <c r="N288" s="59">
        <v>0</v>
      </c>
      <c r="O288" s="59">
        <v>101</v>
      </c>
      <c r="P288" s="59">
        <v>0</v>
      </c>
      <c r="Q288" s="59">
        <v>0</v>
      </c>
      <c r="R288" s="59">
        <v>2</v>
      </c>
      <c r="S288" s="59">
        <v>0</v>
      </c>
      <c r="T288" s="59">
        <f t="shared" si="208"/>
        <v>0</v>
      </c>
      <c r="U288" s="59">
        <f t="shared" si="209"/>
        <v>0</v>
      </c>
      <c r="V288" s="59">
        <f t="shared" si="210"/>
        <v>0</v>
      </c>
      <c r="W288" s="59">
        <f t="shared" si="211"/>
        <v>0</v>
      </c>
      <c r="X288" s="59">
        <f t="shared" si="212"/>
        <v>0</v>
      </c>
      <c r="Y288" s="59">
        <f t="shared" si="213"/>
        <v>0</v>
      </c>
      <c r="Z288" s="59">
        <f t="shared" si="214"/>
        <v>0</v>
      </c>
      <c r="AA288" s="59">
        <f t="shared" si="215"/>
        <v>0</v>
      </c>
      <c r="AB288" s="59">
        <f t="shared" si="216"/>
        <v>0</v>
      </c>
      <c r="AC288" s="59">
        <f t="shared" si="217"/>
        <v>0</v>
      </c>
      <c r="AD288" s="166">
        <f t="shared" si="259"/>
        <v>3</v>
      </c>
      <c r="AE288" s="169">
        <f t="shared" si="218"/>
        <v>0</v>
      </c>
      <c r="AF288" s="169">
        <f t="shared" si="219"/>
        <v>1</v>
      </c>
      <c r="AG288" s="169">
        <f t="shared" si="220"/>
        <v>0</v>
      </c>
      <c r="AH288" s="169">
        <f t="shared" si="221"/>
        <v>1</v>
      </c>
      <c r="AI288" s="169">
        <f t="shared" si="222"/>
        <v>0</v>
      </c>
      <c r="AJ288" s="169">
        <f t="shared" si="223"/>
        <v>0</v>
      </c>
      <c r="AK288" s="169">
        <f t="shared" si="224"/>
        <v>0</v>
      </c>
      <c r="AL288" s="169">
        <f t="shared" si="225"/>
        <v>1</v>
      </c>
      <c r="AM288" s="169">
        <f t="shared" si="226"/>
        <v>0</v>
      </c>
      <c r="AN288" s="169">
        <f t="shared" si="227"/>
        <v>0</v>
      </c>
      <c r="AO288" s="169">
        <f t="shared" si="228"/>
        <v>1</v>
      </c>
      <c r="AP288" s="169">
        <f t="shared" si="229"/>
        <v>0</v>
      </c>
      <c r="AQ288" s="169">
        <f t="shared" si="230"/>
        <v>0</v>
      </c>
      <c r="AR288" s="169">
        <f t="shared" si="231"/>
        <v>0</v>
      </c>
      <c r="AS288" s="169">
        <f t="shared" si="232"/>
        <v>0</v>
      </c>
      <c r="AT288" s="169">
        <f t="shared" si="233"/>
        <v>0</v>
      </c>
      <c r="AU288" s="169">
        <f t="shared" si="234"/>
        <v>0</v>
      </c>
      <c r="AV288" s="169">
        <f t="shared" si="235"/>
        <v>1</v>
      </c>
      <c r="AW288" s="169">
        <f t="shared" si="236"/>
        <v>0</v>
      </c>
      <c r="AX288" s="169">
        <f t="shared" si="237"/>
        <v>0</v>
      </c>
      <c r="AY288" s="169">
        <f t="shared" si="251"/>
        <v>0</v>
      </c>
      <c r="AZ288" s="169">
        <f t="shared" si="238"/>
        <v>0</v>
      </c>
      <c r="BA288" s="169">
        <f t="shared" si="239"/>
        <v>0</v>
      </c>
      <c r="BB288" s="169">
        <f t="shared" si="240"/>
        <v>1</v>
      </c>
      <c r="BC288" s="169">
        <f t="shared" si="241"/>
        <v>0</v>
      </c>
      <c r="BD288" s="169">
        <f t="shared" si="242"/>
        <v>1</v>
      </c>
      <c r="BE288" s="169">
        <f t="shared" si="243"/>
        <v>0</v>
      </c>
      <c r="BF288" s="169">
        <f t="shared" si="244"/>
        <v>0</v>
      </c>
      <c r="BG288" s="169">
        <f t="shared" si="245"/>
        <v>0</v>
      </c>
      <c r="BH288" s="169">
        <f t="shared" si="246"/>
        <v>0</v>
      </c>
      <c r="BI288" s="169">
        <f t="shared" si="247"/>
        <v>0</v>
      </c>
      <c r="BJ288" s="169">
        <f t="shared" si="248"/>
        <v>0</v>
      </c>
      <c r="BK288" s="167">
        <f t="shared" si="249"/>
        <v>0</v>
      </c>
      <c r="BL288" s="169">
        <f t="shared" si="252"/>
        <v>0</v>
      </c>
      <c r="BM288" s="169">
        <f t="shared" si="253"/>
        <v>1</v>
      </c>
      <c r="BN288" s="169">
        <f t="shared" si="254"/>
        <v>1</v>
      </c>
      <c r="BO288" s="169">
        <f t="shared" si="255"/>
        <v>0</v>
      </c>
      <c r="BP288" s="36">
        <f t="shared" si="256"/>
        <v>1</v>
      </c>
      <c r="BQ288">
        <f t="shared" si="257"/>
        <v>0</v>
      </c>
      <c r="BR288" s="36">
        <f t="shared" si="258"/>
        <v>0</v>
      </c>
      <c r="BS288" t="e">
        <f t="shared" si="250"/>
        <v>#N/A</v>
      </c>
    </row>
    <row r="289" spans="1:71">
      <c r="A289" s="59">
        <v>317</v>
      </c>
      <c r="B289" s="59">
        <v>181311</v>
      </c>
      <c r="C289" s="160">
        <v>143214285.10455501</v>
      </c>
      <c r="D289" s="59">
        <v>76357610.4375</v>
      </c>
      <c r="E289" s="59">
        <v>79161182</v>
      </c>
      <c r="F289" s="59">
        <v>64053103.104554601</v>
      </c>
      <c r="G289" s="59">
        <v>517.85713863372803</v>
      </c>
      <c r="H289" s="59">
        <v>-4430607300.3783598</v>
      </c>
      <c r="I289" s="59">
        <v>403</v>
      </c>
      <c r="J289" s="59">
        <v>404</v>
      </c>
      <c r="K289" s="59">
        <v>0</v>
      </c>
      <c r="L289" s="59">
        <v>403</v>
      </c>
      <c r="M289" s="59">
        <v>0</v>
      </c>
      <c r="N289" s="59">
        <v>0</v>
      </c>
      <c r="O289" s="59">
        <v>0</v>
      </c>
      <c r="P289" s="59">
        <v>0</v>
      </c>
      <c r="Q289" s="59">
        <v>0</v>
      </c>
      <c r="R289" s="59">
        <v>2</v>
      </c>
      <c r="S289" s="59">
        <v>1</v>
      </c>
      <c r="T289" s="59">
        <f t="shared" si="208"/>
        <v>2</v>
      </c>
      <c r="U289" s="59">
        <f t="shared" si="209"/>
        <v>0</v>
      </c>
      <c r="V289" s="59">
        <f t="shared" si="210"/>
        <v>0</v>
      </c>
      <c r="W289" s="59">
        <f t="shared" si="211"/>
        <v>1</v>
      </c>
      <c r="X289" s="59">
        <f t="shared" si="212"/>
        <v>0</v>
      </c>
      <c r="Y289" s="59">
        <f t="shared" si="213"/>
        <v>0</v>
      </c>
      <c r="Z289" s="59">
        <f t="shared" si="214"/>
        <v>0</v>
      </c>
      <c r="AA289" s="59">
        <f t="shared" si="215"/>
        <v>0</v>
      </c>
      <c r="AB289" s="59">
        <f t="shared" si="216"/>
        <v>0</v>
      </c>
      <c r="AC289" s="59">
        <f t="shared" si="217"/>
        <v>0</v>
      </c>
      <c r="AD289" s="166">
        <f t="shared" si="259"/>
        <v>0</v>
      </c>
      <c r="AE289" s="169">
        <f t="shared" si="218"/>
        <v>0</v>
      </c>
      <c r="AF289" s="169">
        <f t="shared" si="219"/>
        <v>0</v>
      </c>
      <c r="AG289" s="169">
        <f t="shared" si="220"/>
        <v>0</v>
      </c>
      <c r="AH289" s="169">
        <f t="shared" si="221"/>
        <v>1</v>
      </c>
      <c r="AI289" s="169">
        <f t="shared" si="222"/>
        <v>0</v>
      </c>
      <c r="AJ289" s="169">
        <f t="shared" si="223"/>
        <v>0</v>
      </c>
      <c r="AK289" s="169">
        <f t="shared" si="224"/>
        <v>0</v>
      </c>
      <c r="AL289" s="169">
        <f t="shared" si="225"/>
        <v>1</v>
      </c>
      <c r="AM289" s="169">
        <f t="shared" si="226"/>
        <v>0</v>
      </c>
      <c r="AN289" s="169">
        <f t="shared" si="227"/>
        <v>0</v>
      </c>
      <c r="AO289" s="169">
        <f t="shared" si="228"/>
        <v>1</v>
      </c>
      <c r="AP289" s="169">
        <f t="shared" si="229"/>
        <v>0</v>
      </c>
      <c r="AQ289" s="169">
        <f t="shared" si="230"/>
        <v>0</v>
      </c>
      <c r="AR289" s="169">
        <f t="shared" si="231"/>
        <v>0</v>
      </c>
      <c r="AS289" s="169">
        <f t="shared" si="232"/>
        <v>0</v>
      </c>
      <c r="AT289" s="169">
        <f t="shared" si="233"/>
        <v>0</v>
      </c>
      <c r="AU289" s="169">
        <f t="shared" si="234"/>
        <v>0</v>
      </c>
      <c r="AV289" s="169">
        <f t="shared" si="235"/>
        <v>1</v>
      </c>
      <c r="AW289" s="169">
        <f t="shared" si="236"/>
        <v>1</v>
      </c>
      <c r="AX289" s="169">
        <f t="shared" si="237"/>
        <v>1</v>
      </c>
      <c r="AY289" s="169">
        <f t="shared" si="251"/>
        <v>0</v>
      </c>
      <c r="AZ289" s="169">
        <f t="shared" si="238"/>
        <v>0</v>
      </c>
      <c r="BA289" s="169">
        <f t="shared" si="239"/>
        <v>0</v>
      </c>
      <c r="BB289" s="169">
        <f t="shared" si="240"/>
        <v>1</v>
      </c>
      <c r="BC289" s="169">
        <f t="shared" si="241"/>
        <v>1</v>
      </c>
      <c r="BD289" s="169">
        <f t="shared" si="242"/>
        <v>0</v>
      </c>
      <c r="BE289" s="169">
        <f t="shared" si="243"/>
        <v>0</v>
      </c>
      <c r="BF289" s="169">
        <f t="shared" si="244"/>
        <v>0</v>
      </c>
      <c r="BG289" s="169">
        <f t="shared" si="245"/>
        <v>2</v>
      </c>
      <c r="BH289" s="169">
        <f t="shared" si="246"/>
        <v>0</v>
      </c>
      <c r="BI289" s="169">
        <f t="shared" si="247"/>
        <v>0</v>
      </c>
      <c r="BJ289" s="169">
        <f t="shared" si="248"/>
        <v>0</v>
      </c>
      <c r="BK289" s="167">
        <f t="shared" si="249"/>
        <v>0</v>
      </c>
      <c r="BL289" s="169">
        <f t="shared" si="252"/>
        <v>0</v>
      </c>
      <c r="BM289" s="169">
        <f t="shared" si="253"/>
        <v>1</v>
      </c>
      <c r="BN289" s="169">
        <f t="shared" si="254"/>
        <v>0</v>
      </c>
      <c r="BO289" s="169">
        <f t="shared" si="255"/>
        <v>1</v>
      </c>
      <c r="BP289" s="36">
        <f t="shared" si="256"/>
        <v>0</v>
      </c>
      <c r="BQ289">
        <f t="shared" si="257"/>
        <v>0</v>
      </c>
      <c r="BR289" s="36">
        <f t="shared" si="258"/>
        <v>2</v>
      </c>
      <c r="BS289" t="e">
        <f t="shared" si="250"/>
        <v>#N/A</v>
      </c>
    </row>
    <row r="290" spans="1:71">
      <c r="A290" s="59">
        <v>315</v>
      </c>
      <c r="B290" s="59">
        <v>181281</v>
      </c>
      <c r="C290" s="160">
        <v>338428569.98772001</v>
      </c>
      <c r="D290" s="59">
        <v>79786858</v>
      </c>
      <c r="E290" s="59">
        <v>90822572</v>
      </c>
      <c r="F290" s="59">
        <v>247605997.98772001</v>
      </c>
      <c r="G290" s="59">
        <v>535.71427154541004</v>
      </c>
      <c r="H290" s="59">
        <v>-4218554405.7240801</v>
      </c>
      <c r="I290" s="59">
        <v>0</v>
      </c>
      <c r="J290" s="59">
        <v>0</v>
      </c>
      <c r="K290" s="59">
        <v>0</v>
      </c>
      <c r="L290" s="59">
        <v>415</v>
      </c>
      <c r="M290" s="59">
        <v>406</v>
      </c>
      <c r="N290" s="59">
        <v>403</v>
      </c>
      <c r="O290" s="59">
        <v>417</v>
      </c>
      <c r="P290" s="59">
        <v>407</v>
      </c>
      <c r="Q290" s="59">
        <v>0</v>
      </c>
      <c r="R290" s="59">
        <v>2</v>
      </c>
      <c r="S290" s="59">
        <v>0</v>
      </c>
      <c r="T290" s="59">
        <f t="shared" si="208"/>
        <v>2</v>
      </c>
      <c r="U290" s="59">
        <f t="shared" si="209"/>
        <v>0</v>
      </c>
      <c r="V290" s="59">
        <f t="shared" si="210"/>
        <v>0</v>
      </c>
      <c r="W290" s="59">
        <f t="shared" si="211"/>
        <v>3</v>
      </c>
      <c r="X290" s="59">
        <f t="shared" si="212"/>
        <v>0</v>
      </c>
      <c r="Y290" s="59">
        <f t="shared" si="213"/>
        <v>0</v>
      </c>
      <c r="Z290" s="59">
        <f t="shared" si="214"/>
        <v>0</v>
      </c>
      <c r="AA290" s="59">
        <f t="shared" si="215"/>
        <v>0</v>
      </c>
      <c r="AB290" s="59">
        <f t="shared" si="216"/>
        <v>0</v>
      </c>
      <c r="AC290" s="59">
        <f t="shared" si="217"/>
        <v>0</v>
      </c>
      <c r="AD290" s="166">
        <f t="shared" si="259"/>
        <v>0</v>
      </c>
      <c r="AE290" s="169">
        <f t="shared" si="218"/>
        <v>0</v>
      </c>
      <c r="AF290" s="169">
        <f t="shared" si="219"/>
        <v>0</v>
      </c>
      <c r="AG290" s="169">
        <f t="shared" si="220"/>
        <v>0</v>
      </c>
      <c r="AH290" s="169">
        <f t="shared" si="221"/>
        <v>1</v>
      </c>
      <c r="AI290" s="169">
        <f t="shared" si="222"/>
        <v>0</v>
      </c>
      <c r="AJ290" s="169">
        <f t="shared" si="223"/>
        <v>0</v>
      </c>
      <c r="AK290" s="169">
        <f t="shared" si="224"/>
        <v>0</v>
      </c>
      <c r="AL290" s="169">
        <f t="shared" si="225"/>
        <v>1</v>
      </c>
      <c r="AM290" s="169">
        <f t="shared" si="226"/>
        <v>0</v>
      </c>
      <c r="AN290" s="169">
        <f t="shared" si="227"/>
        <v>0</v>
      </c>
      <c r="AO290" s="169">
        <f t="shared" si="228"/>
        <v>1</v>
      </c>
      <c r="AP290" s="169">
        <f t="shared" si="229"/>
        <v>0</v>
      </c>
      <c r="AQ290" s="169">
        <f t="shared" si="230"/>
        <v>0</v>
      </c>
      <c r="AR290" s="169">
        <f t="shared" si="231"/>
        <v>0</v>
      </c>
      <c r="AS290" s="169">
        <f t="shared" si="232"/>
        <v>0</v>
      </c>
      <c r="AT290" s="169">
        <f t="shared" si="233"/>
        <v>0</v>
      </c>
      <c r="AU290" s="169">
        <f t="shared" si="234"/>
        <v>0</v>
      </c>
      <c r="AV290" s="169">
        <f t="shared" si="235"/>
        <v>1</v>
      </c>
      <c r="AW290" s="169">
        <f t="shared" si="236"/>
        <v>1</v>
      </c>
      <c r="AX290" s="169">
        <f t="shared" si="237"/>
        <v>1</v>
      </c>
      <c r="AY290" s="169">
        <f t="shared" si="251"/>
        <v>0</v>
      </c>
      <c r="AZ290" s="169">
        <f t="shared" si="238"/>
        <v>0</v>
      </c>
      <c r="BA290" s="169">
        <f t="shared" si="239"/>
        <v>0</v>
      </c>
      <c r="BB290" s="169">
        <f t="shared" si="240"/>
        <v>1</v>
      </c>
      <c r="BC290" s="169">
        <f t="shared" si="241"/>
        <v>2</v>
      </c>
      <c r="BD290" s="169">
        <f t="shared" si="242"/>
        <v>0</v>
      </c>
      <c r="BE290" s="169">
        <f t="shared" si="243"/>
        <v>0</v>
      </c>
      <c r="BF290" s="169">
        <f t="shared" si="244"/>
        <v>1</v>
      </c>
      <c r="BG290" s="169">
        <f t="shared" si="245"/>
        <v>0</v>
      </c>
      <c r="BH290" s="169">
        <f t="shared" si="246"/>
        <v>1</v>
      </c>
      <c r="BI290" s="169">
        <f t="shared" si="247"/>
        <v>0</v>
      </c>
      <c r="BJ290" s="169">
        <f t="shared" si="248"/>
        <v>0</v>
      </c>
      <c r="BK290" s="167">
        <f t="shared" si="249"/>
        <v>0</v>
      </c>
      <c r="BL290" s="169">
        <f t="shared" si="252"/>
        <v>0</v>
      </c>
      <c r="BM290" s="169">
        <f t="shared" si="253"/>
        <v>1</v>
      </c>
      <c r="BN290" s="169">
        <f t="shared" si="254"/>
        <v>1</v>
      </c>
      <c r="BO290" s="169">
        <f t="shared" si="255"/>
        <v>0</v>
      </c>
      <c r="BP290" s="36">
        <f t="shared" si="256"/>
        <v>0</v>
      </c>
      <c r="BQ290">
        <f t="shared" si="257"/>
        <v>0</v>
      </c>
      <c r="BR290" s="36">
        <f t="shared" si="258"/>
        <v>4</v>
      </c>
      <c r="BS290" t="e">
        <f t="shared" si="250"/>
        <v>#N/A</v>
      </c>
    </row>
    <row r="291" spans="1:71">
      <c r="A291" s="59">
        <v>180</v>
      </c>
      <c r="B291" s="59">
        <v>122422</v>
      </c>
      <c r="C291" s="160">
        <v>93764285.315086693</v>
      </c>
      <c r="D291" s="59">
        <v>22475536</v>
      </c>
      <c r="E291" s="59">
        <v>35618393</v>
      </c>
      <c r="F291" s="59">
        <v>58145892.3150867</v>
      </c>
      <c r="G291" s="59">
        <v>535.71429443359398</v>
      </c>
      <c r="H291" s="59">
        <v>-2712369839.09828</v>
      </c>
      <c r="I291" s="59">
        <v>0</v>
      </c>
      <c r="J291" s="59">
        <v>0</v>
      </c>
      <c r="K291" s="59">
        <v>0</v>
      </c>
      <c r="L291" s="59">
        <v>888</v>
      </c>
      <c r="M291" s="59">
        <v>0</v>
      </c>
      <c r="N291" s="59">
        <v>0</v>
      </c>
      <c r="O291" s="59">
        <v>102</v>
      </c>
      <c r="P291" s="59">
        <v>301</v>
      </c>
      <c r="Q291" s="59">
        <v>406</v>
      </c>
      <c r="R291" s="59">
        <v>2</v>
      </c>
      <c r="S291" s="59">
        <v>0</v>
      </c>
      <c r="T291" s="59">
        <f t="shared" si="208"/>
        <v>0</v>
      </c>
      <c r="U291" s="59">
        <f t="shared" si="209"/>
        <v>0</v>
      </c>
      <c r="V291" s="59">
        <f t="shared" si="210"/>
        <v>1</v>
      </c>
      <c r="W291" s="59">
        <f t="shared" si="211"/>
        <v>1</v>
      </c>
      <c r="X291" s="59">
        <f t="shared" si="212"/>
        <v>0</v>
      </c>
      <c r="Y291" s="59">
        <f t="shared" si="213"/>
        <v>1</v>
      </c>
      <c r="Z291" s="59">
        <f t="shared" si="214"/>
        <v>0</v>
      </c>
      <c r="AA291" s="59">
        <f t="shared" si="215"/>
        <v>0</v>
      </c>
      <c r="AB291" s="59">
        <f t="shared" si="216"/>
        <v>0</v>
      </c>
      <c r="AC291" s="59">
        <f t="shared" si="217"/>
        <v>0</v>
      </c>
      <c r="AD291" s="166">
        <f t="shared" si="259"/>
        <v>0</v>
      </c>
      <c r="AE291" s="169">
        <f t="shared" si="218"/>
        <v>0</v>
      </c>
      <c r="AF291" s="169">
        <f t="shared" si="219"/>
        <v>0</v>
      </c>
      <c r="AG291" s="169">
        <f t="shared" si="220"/>
        <v>0</v>
      </c>
      <c r="AH291" s="169">
        <f t="shared" si="221"/>
        <v>1</v>
      </c>
      <c r="AI291" s="169">
        <f t="shared" si="222"/>
        <v>0</v>
      </c>
      <c r="AJ291" s="169">
        <f t="shared" si="223"/>
        <v>0</v>
      </c>
      <c r="AK291" s="169">
        <f t="shared" si="224"/>
        <v>0</v>
      </c>
      <c r="AL291" s="169">
        <f t="shared" si="225"/>
        <v>1</v>
      </c>
      <c r="AM291" s="169">
        <f t="shared" si="226"/>
        <v>1</v>
      </c>
      <c r="AN291" s="169">
        <f t="shared" si="227"/>
        <v>2</v>
      </c>
      <c r="AO291" s="169">
        <f t="shared" si="228"/>
        <v>0</v>
      </c>
      <c r="AP291" s="169">
        <f t="shared" si="229"/>
        <v>0</v>
      </c>
      <c r="AQ291" s="169">
        <f t="shared" si="230"/>
        <v>1</v>
      </c>
      <c r="AR291" s="169">
        <f t="shared" si="231"/>
        <v>0</v>
      </c>
      <c r="AS291" s="169">
        <f t="shared" si="232"/>
        <v>0</v>
      </c>
      <c r="AT291" s="169">
        <f t="shared" si="233"/>
        <v>0</v>
      </c>
      <c r="AU291" s="169">
        <f t="shared" si="234"/>
        <v>0</v>
      </c>
      <c r="AV291" s="169">
        <f t="shared" si="235"/>
        <v>1</v>
      </c>
      <c r="AW291" s="169">
        <f t="shared" si="236"/>
        <v>0</v>
      </c>
      <c r="AX291" s="169">
        <f t="shared" si="237"/>
        <v>0</v>
      </c>
      <c r="AY291" s="169">
        <f t="shared" si="251"/>
        <v>0</v>
      </c>
      <c r="AZ291" s="169">
        <f t="shared" si="238"/>
        <v>0</v>
      </c>
      <c r="BA291" s="169">
        <f t="shared" si="239"/>
        <v>0</v>
      </c>
      <c r="BB291" s="169">
        <f t="shared" si="240"/>
        <v>1</v>
      </c>
      <c r="BC291" s="169">
        <f t="shared" si="241"/>
        <v>0</v>
      </c>
      <c r="BD291" s="169">
        <f t="shared" si="242"/>
        <v>1</v>
      </c>
      <c r="BE291" s="169">
        <f t="shared" si="243"/>
        <v>0</v>
      </c>
      <c r="BF291" s="169">
        <f t="shared" si="244"/>
        <v>0</v>
      </c>
      <c r="BG291" s="169">
        <f t="shared" si="245"/>
        <v>0</v>
      </c>
      <c r="BH291" s="169">
        <f t="shared" si="246"/>
        <v>0</v>
      </c>
      <c r="BI291" s="169">
        <f t="shared" si="247"/>
        <v>0</v>
      </c>
      <c r="BJ291" s="169">
        <f t="shared" si="248"/>
        <v>0</v>
      </c>
      <c r="BK291" s="167">
        <f t="shared" si="249"/>
        <v>0</v>
      </c>
      <c r="BL291" s="169">
        <f t="shared" si="252"/>
        <v>0</v>
      </c>
      <c r="BM291" s="169">
        <f t="shared" si="253"/>
        <v>1</v>
      </c>
      <c r="BN291" s="169">
        <f t="shared" si="254"/>
        <v>1</v>
      </c>
      <c r="BO291" s="169">
        <f t="shared" si="255"/>
        <v>0</v>
      </c>
      <c r="BP291" s="36">
        <f t="shared" si="256"/>
        <v>0</v>
      </c>
      <c r="BQ291">
        <f t="shared" si="257"/>
        <v>2</v>
      </c>
      <c r="BR291" s="36">
        <f t="shared" si="258"/>
        <v>0</v>
      </c>
      <c r="BS291" t="e">
        <f t="shared" si="250"/>
        <v>#N/A</v>
      </c>
    </row>
    <row r="292" spans="1:71">
      <c r="A292" s="59">
        <v>324</v>
      </c>
      <c r="B292" s="59">
        <v>181491</v>
      </c>
      <c r="C292" s="160">
        <v>53571429.293678701</v>
      </c>
      <c r="D292" s="59">
        <v>54278275</v>
      </c>
      <c r="E292" s="59">
        <v>62849704</v>
      </c>
      <c r="F292" s="59">
        <v>-9278274.7063212506</v>
      </c>
      <c r="G292" s="59">
        <v>541.66667175293003</v>
      </c>
      <c r="H292" s="59">
        <v>-4601255823.5749798</v>
      </c>
      <c r="I292" s="59">
        <v>0</v>
      </c>
      <c r="J292" s="59">
        <v>0</v>
      </c>
      <c r="K292" s="59">
        <v>0</v>
      </c>
      <c r="L292" s="59">
        <v>417</v>
      </c>
      <c r="M292" s="59">
        <v>444</v>
      </c>
      <c r="N292" s="59">
        <v>0</v>
      </c>
      <c r="O292" s="59">
        <v>0</v>
      </c>
      <c r="P292" s="59">
        <v>0</v>
      </c>
      <c r="Q292" s="59">
        <v>0</v>
      </c>
      <c r="R292" s="59">
        <v>1</v>
      </c>
      <c r="S292" s="59">
        <v>0</v>
      </c>
      <c r="T292" s="59">
        <f t="shared" si="208"/>
        <v>1</v>
      </c>
      <c r="U292" s="59">
        <f t="shared" si="209"/>
        <v>0</v>
      </c>
      <c r="V292" s="59">
        <f t="shared" si="210"/>
        <v>0</v>
      </c>
      <c r="W292" s="59">
        <f t="shared" si="211"/>
        <v>1</v>
      </c>
      <c r="X292" s="59">
        <f t="shared" si="212"/>
        <v>0</v>
      </c>
      <c r="Y292" s="59">
        <f t="shared" si="213"/>
        <v>0</v>
      </c>
      <c r="Z292" s="59">
        <f t="shared" si="214"/>
        <v>0</v>
      </c>
      <c r="AA292" s="59">
        <f t="shared" si="215"/>
        <v>0</v>
      </c>
      <c r="AB292" s="59">
        <f t="shared" si="216"/>
        <v>0</v>
      </c>
      <c r="AC292" s="59">
        <f t="shared" si="217"/>
        <v>0</v>
      </c>
      <c r="AD292" s="166">
        <f t="shared" si="259"/>
        <v>0</v>
      </c>
      <c r="AE292" s="169">
        <f t="shared" si="218"/>
        <v>0</v>
      </c>
      <c r="AF292" s="169">
        <f t="shared" si="219"/>
        <v>0</v>
      </c>
      <c r="AG292" s="169">
        <f t="shared" si="220"/>
        <v>0</v>
      </c>
      <c r="AH292" s="169">
        <f t="shared" si="221"/>
        <v>1</v>
      </c>
      <c r="AI292" s="169">
        <f t="shared" si="222"/>
        <v>0</v>
      </c>
      <c r="AJ292" s="169">
        <f t="shared" si="223"/>
        <v>0</v>
      </c>
      <c r="AK292" s="169">
        <f t="shared" si="224"/>
        <v>0</v>
      </c>
      <c r="AL292" s="169">
        <f t="shared" si="225"/>
        <v>1</v>
      </c>
      <c r="AM292" s="169">
        <f t="shared" si="226"/>
        <v>0</v>
      </c>
      <c r="AN292" s="169">
        <f t="shared" si="227"/>
        <v>0</v>
      </c>
      <c r="AO292" s="169">
        <f t="shared" si="228"/>
        <v>1</v>
      </c>
      <c r="AP292" s="169">
        <f t="shared" si="229"/>
        <v>0</v>
      </c>
      <c r="AQ292" s="169">
        <f t="shared" si="230"/>
        <v>0</v>
      </c>
      <c r="AR292" s="169">
        <f t="shared" si="231"/>
        <v>0</v>
      </c>
      <c r="AS292" s="169">
        <f t="shared" si="232"/>
        <v>0</v>
      </c>
      <c r="AT292" s="169">
        <f t="shared" si="233"/>
        <v>0</v>
      </c>
      <c r="AU292" s="169">
        <f t="shared" si="234"/>
        <v>0</v>
      </c>
      <c r="AV292" s="169">
        <f t="shared" si="235"/>
        <v>1</v>
      </c>
      <c r="AW292" s="169">
        <f t="shared" si="236"/>
        <v>1</v>
      </c>
      <c r="AX292" s="169">
        <f t="shared" si="237"/>
        <v>0</v>
      </c>
      <c r="AY292" s="169">
        <f t="shared" si="251"/>
        <v>1</v>
      </c>
      <c r="AZ292" s="169">
        <f t="shared" si="238"/>
        <v>0</v>
      </c>
      <c r="BA292" s="169">
        <f t="shared" si="239"/>
        <v>0</v>
      </c>
      <c r="BB292" s="169">
        <f t="shared" si="240"/>
        <v>1</v>
      </c>
      <c r="BC292" s="169">
        <f t="shared" si="241"/>
        <v>1</v>
      </c>
      <c r="BD292" s="169">
        <f t="shared" si="242"/>
        <v>0</v>
      </c>
      <c r="BE292" s="169">
        <f t="shared" si="243"/>
        <v>0</v>
      </c>
      <c r="BF292" s="169">
        <f t="shared" si="244"/>
        <v>1</v>
      </c>
      <c r="BG292" s="169">
        <f t="shared" si="245"/>
        <v>0</v>
      </c>
      <c r="BH292" s="169">
        <f t="shared" si="246"/>
        <v>0</v>
      </c>
      <c r="BI292" s="169">
        <f t="shared" si="247"/>
        <v>0</v>
      </c>
      <c r="BJ292" s="169">
        <f t="shared" si="248"/>
        <v>0</v>
      </c>
      <c r="BK292" s="167">
        <f t="shared" si="249"/>
        <v>0</v>
      </c>
      <c r="BL292" s="169">
        <f t="shared" si="252"/>
        <v>1</v>
      </c>
      <c r="BM292" s="169">
        <f t="shared" si="253"/>
        <v>0</v>
      </c>
      <c r="BN292" s="169">
        <f t="shared" si="254"/>
        <v>1</v>
      </c>
      <c r="BO292" s="169">
        <f t="shared" si="255"/>
        <v>0</v>
      </c>
      <c r="BP292" s="36">
        <f t="shared" si="256"/>
        <v>0</v>
      </c>
      <c r="BQ292">
        <f t="shared" si="257"/>
        <v>0</v>
      </c>
      <c r="BR292" s="36">
        <f t="shared" si="258"/>
        <v>1</v>
      </c>
      <c r="BS292" t="e">
        <f t="shared" si="250"/>
        <v>#N/A</v>
      </c>
    </row>
    <row r="293" spans="1:71">
      <c r="A293" s="59">
        <v>135</v>
      </c>
      <c r="B293" s="59">
        <v>112111</v>
      </c>
      <c r="C293" s="160">
        <v>86142856.776106104</v>
      </c>
      <c r="D293" s="59">
        <v>8885714.25</v>
      </c>
      <c r="E293" s="59">
        <v>8885714.25</v>
      </c>
      <c r="F293" s="59">
        <v>77257142.526106104</v>
      </c>
      <c r="G293" s="59">
        <v>542.85714721679699</v>
      </c>
      <c r="H293" s="59">
        <v>-1953533029.25686</v>
      </c>
      <c r="I293" s="59">
        <v>101</v>
      </c>
      <c r="J293" s="59">
        <v>0</v>
      </c>
      <c r="K293" s="59">
        <v>0</v>
      </c>
      <c r="L293" s="59">
        <v>101</v>
      </c>
      <c r="M293" s="59">
        <v>0</v>
      </c>
      <c r="N293" s="59">
        <v>0</v>
      </c>
      <c r="O293" s="59">
        <v>101</v>
      </c>
      <c r="P293" s="59">
        <v>0</v>
      </c>
      <c r="Q293" s="59">
        <v>0</v>
      </c>
      <c r="R293" s="59">
        <v>2</v>
      </c>
      <c r="S293" s="59">
        <v>1</v>
      </c>
      <c r="T293" s="59">
        <f t="shared" si="208"/>
        <v>0</v>
      </c>
      <c r="U293" s="59">
        <f t="shared" si="209"/>
        <v>0</v>
      </c>
      <c r="V293" s="59">
        <f t="shared" si="210"/>
        <v>0</v>
      </c>
      <c r="W293" s="59">
        <f t="shared" si="211"/>
        <v>0</v>
      </c>
      <c r="X293" s="59">
        <f t="shared" si="212"/>
        <v>0</v>
      </c>
      <c r="Y293" s="59">
        <f t="shared" si="213"/>
        <v>0</v>
      </c>
      <c r="Z293" s="59">
        <f t="shared" si="214"/>
        <v>0</v>
      </c>
      <c r="AA293" s="59">
        <f t="shared" si="215"/>
        <v>0</v>
      </c>
      <c r="AB293" s="59">
        <f t="shared" si="216"/>
        <v>0</v>
      </c>
      <c r="AC293" s="59">
        <f t="shared" si="217"/>
        <v>0</v>
      </c>
      <c r="AD293" s="166">
        <f t="shared" si="259"/>
        <v>3</v>
      </c>
      <c r="AE293" s="169">
        <f t="shared" si="218"/>
        <v>0</v>
      </c>
      <c r="AF293" s="169">
        <f t="shared" si="219"/>
        <v>1</v>
      </c>
      <c r="AG293" s="169">
        <f t="shared" si="220"/>
        <v>0</v>
      </c>
      <c r="AH293" s="169">
        <f t="shared" si="221"/>
        <v>1</v>
      </c>
      <c r="AI293" s="169">
        <f t="shared" si="222"/>
        <v>0</v>
      </c>
      <c r="AJ293" s="169">
        <f t="shared" si="223"/>
        <v>0</v>
      </c>
      <c r="AK293" s="169">
        <f t="shared" si="224"/>
        <v>0</v>
      </c>
      <c r="AL293" s="169">
        <f t="shared" si="225"/>
        <v>1</v>
      </c>
      <c r="AM293" s="169">
        <f t="shared" si="226"/>
        <v>0</v>
      </c>
      <c r="AN293" s="169">
        <f t="shared" si="227"/>
        <v>0</v>
      </c>
      <c r="AO293" s="169">
        <f t="shared" si="228"/>
        <v>1</v>
      </c>
      <c r="AP293" s="169">
        <f t="shared" si="229"/>
        <v>0</v>
      </c>
      <c r="AQ293" s="169">
        <f t="shared" si="230"/>
        <v>0</v>
      </c>
      <c r="AR293" s="169">
        <f t="shared" si="231"/>
        <v>0</v>
      </c>
      <c r="AS293" s="169">
        <f t="shared" si="232"/>
        <v>0</v>
      </c>
      <c r="AT293" s="169">
        <f t="shared" si="233"/>
        <v>0</v>
      </c>
      <c r="AU293" s="169">
        <f t="shared" si="234"/>
        <v>0</v>
      </c>
      <c r="AV293" s="169">
        <f t="shared" si="235"/>
        <v>1</v>
      </c>
      <c r="AW293" s="169">
        <f t="shared" si="236"/>
        <v>0</v>
      </c>
      <c r="AX293" s="169">
        <f t="shared" si="237"/>
        <v>0</v>
      </c>
      <c r="AY293" s="169">
        <f t="shared" si="251"/>
        <v>0</v>
      </c>
      <c r="AZ293" s="169">
        <f t="shared" si="238"/>
        <v>0</v>
      </c>
      <c r="BA293" s="169">
        <f t="shared" si="239"/>
        <v>0</v>
      </c>
      <c r="BB293" s="169">
        <f t="shared" si="240"/>
        <v>1</v>
      </c>
      <c r="BC293" s="169">
        <f t="shared" si="241"/>
        <v>0</v>
      </c>
      <c r="BD293" s="169">
        <f t="shared" si="242"/>
        <v>1</v>
      </c>
      <c r="BE293" s="169">
        <f t="shared" si="243"/>
        <v>0</v>
      </c>
      <c r="BF293" s="169">
        <f t="shared" si="244"/>
        <v>0</v>
      </c>
      <c r="BG293" s="169">
        <f t="shared" si="245"/>
        <v>0</v>
      </c>
      <c r="BH293" s="169">
        <f t="shared" si="246"/>
        <v>0</v>
      </c>
      <c r="BI293" s="169">
        <f t="shared" si="247"/>
        <v>0</v>
      </c>
      <c r="BJ293" s="169">
        <f t="shared" si="248"/>
        <v>0</v>
      </c>
      <c r="BK293" s="167">
        <f t="shared" si="249"/>
        <v>0</v>
      </c>
      <c r="BL293" s="169">
        <f t="shared" si="252"/>
        <v>0</v>
      </c>
      <c r="BM293" s="169">
        <f t="shared" si="253"/>
        <v>1</v>
      </c>
      <c r="BN293" s="169">
        <f t="shared" si="254"/>
        <v>0</v>
      </c>
      <c r="BO293" s="169">
        <f t="shared" si="255"/>
        <v>1</v>
      </c>
      <c r="BP293" s="36">
        <f t="shared" si="256"/>
        <v>1</v>
      </c>
      <c r="BQ293">
        <f t="shared" si="257"/>
        <v>0</v>
      </c>
      <c r="BR293" s="36">
        <f t="shared" si="258"/>
        <v>0</v>
      </c>
      <c r="BS293" t="e">
        <f t="shared" si="250"/>
        <v>#N/A</v>
      </c>
    </row>
    <row r="294" spans="1:71">
      <c r="A294" s="59">
        <v>83</v>
      </c>
      <c r="B294" s="59">
        <v>22131</v>
      </c>
      <c r="C294" s="160">
        <v>43255000.966824599</v>
      </c>
      <c r="D294" s="59">
        <v>14300000</v>
      </c>
      <c r="E294" s="59">
        <v>14300000</v>
      </c>
      <c r="F294" s="59">
        <v>28955000.966824599</v>
      </c>
      <c r="G294" s="59">
        <v>550</v>
      </c>
      <c r="H294" s="59">
        <v>-1407940569.0848501</v>
      </c>
      <c r="I294" s="59">
        <v>0</v>
      </c>
      <c r="J294" s="59">
        <v>0</v>
      </c>
      <c r="K294" s="59">
        <v>0</v>
      </c>
      <c r="L294" s="59">
        <v>102</v>
      </c>
      <c r="M294" s="59">
        <v>0</v>
      </c>
      <c r="N294" s="59">
        <v>0</v>
      </c>
      <c r="O294" s="59">
        <v>101</v>
      </c>
      <c r="P294" s="59">
        <v>0</v>
      </c>
      <c r="Q294" s="59">
        <v>0</v>
      </c>
      <c r="R294" s="59">
        <v>1</v>
      </c>
      <c r="S294" s="59">
        <v>0</v>
      </c>
      <c r="T294" s="59">
        <f t="shared" si="208"/>
        <v>0</v>
      </c>
      <c r="U294" s="59">
        <f t="shared" si="209"/>
        <v>0</v>
      </c>
      <c r="V294" s="59">
        <f t="shared" si="210"/>
        <v>1</v>
      </c>
      <c r="W294" s="59">
        <f t="shared" si="211"/>
        <v>0</v>
      </c>
      <c r="X294" s="59">
        <f t="shared" si="212"/>
        <v>0</v>
      </c>
      <c r="Y294" s="59">
        <f t="shared" si="213"/>
        <v>0</v>
      </c>
      <c r="Z294" s="59">
        <f t="shared" si="214"/>
        <v>0</v>
      </c>
      <c r="AA294" s="59">
        <f t="shared" si="215"/>
        <v>0</v>
      </c>
      <c r="AB294" s="59">
        <f t="shared" si="216"/>
        <v>0</v>
      </c>
      <c r="AC294" s="59">
        <f t="shared" si="217"/>
        <v>0</v>
      </c>
      <c r="AD294" s="166">
        <f t="shared" si="259"/>
        <v>1</v>
      </c>
      <c r="AE294" s="169">
        <f t="shared" si="218"/>
        <v>1</v>
      </c>
      <c r="AF294" s="169">
        <f t="shared" si="219"/>
        <v>0</v>
      </c>
      <c r="AG294" s="169">
        <f t="shared" si="220"/>
        <v>0</v>
      </c>
      <c r="AH294" s="169">
        <f t="shared" si="221"/>
        <v>1</v>
      </c>
      <c r="AI294" s="169">
        <f t="shared" si="222"/>
        <v>0</v>
      </c>
      <c r="AJ294" s="169">
        <f t="shared" si="223"/>
        <v>1</v>
      </c>
      <c r="AK294" s="169">
        <f t="shared" si="224"/>
        <v>0</v>
      </c>
      <c r="AL294" s="169">
        <f t="shared" si="225"/>
        <v>0</v>
      </c>
      <c r="AM294" s="169">
        <f t="shared" si="226"/>
        <v>1</v>
      </c>
      <c r="AN294" s="169">
        <f t="shared" si="227"/>
        <v>0</v>
      </c>
      <c r="AO294" s="169">
        <f t="shared" si="228"/>
        <v>1</v>
      </c>
      <c r="AP294" s="169">
        <f t="shared" si="229"/>
        <v>0</v>
      </c>
      <c r="AQ294" s="169">
        <f t="shared" si="230"/>
        <v>1</v>
      </c>
      <c r="AR294" s="169">
        <f t="shared" si="231"/>
        <v>1</v>
      </c>
      <c r="AS294" s="169">
        <f t="shared" si="232"/>
        <v>0</v>
      </c>
      <c r="AT294" s="169">
        <f t="shared" si="233"/>
        <v>1</v>
      </c>
      <c r="AU294" s="169">
        <f t="shared" si="234"/>
        <v>0</v>
      </c>
      <c r="AV294" s="169">
        <f t="shared" si="235"/>
        <v>0</v>
      </c>
      <c r="AW294" s="169">
        <f t="shared" si="236"/>
        <v>0</v>
      </c>
      <c r="AX294" s="169">
        <f t="shared" si="237"/>
        <v>0</v>
      </c>
      <c r="AY294" s="169">
        <f t="shared" si="251"/>
        <v>0</v>
      </c>
      <c r="AZ294" s="169">
        <f t="shared" si="238"/>
        <v>0</v>
      </c>
      <c r="BA294" s="169">
        <f t="shared" si="239"/>
        <v>0</v>
      </c>
      <c r="BB294" s="169">
        <f t="shared" si="240"/>
        <v>1</v>
      </c>
      <c r="BC294" s="169">
        <f t="shared" si="241"/>
        <v>0</v>
      </c>
      <c r="BD294" s="169">
        <f t="shared" si="242"/>
        <v>1</v>
      </c>
      <c r="BE294" s="169">
        <f t="shared" si="243"/>
        <v>0</v>
      </c>
      <c r="BF294" s="169">
        <f t="shared" si="244"/>
        <v>0</v>
      </c>
      <c r="BG294" s="169">
        <f t="shared" si="245"/>
        <v>0</v>
      </c>
      <c r="BH294" s="169">
        <f t="shared" si="246"/>
        <v>0</v>
      </c>
      <c r="BI294" s="169">
        <f t="shared" si="247"/>
        <v>0</v>
      </c>
      <c r="BJ294" s="169">
        <f t="shared" si="248"/>
        <v>0</v>
      </c>
      <c r="BK294" s="167">
        <f t="shared" si="249"/>
        <v>0</v>
      </c>
      <c r="BL294" s="169">
        <f t="shared" si="252"/>
        <v>1</v>
      </c>
      <c r="BM294" s="169">
        <f t="shared" si="253"/>
        <v>0</v>
      </c>
      <c r="BN294" s="169">
        <f t="shared" si="254"/>
        <v>1</v>
      </c>
      <c r="BO294" s="169">
        <f t="shared" si="255"/>
        <v>0</v>
      </c>
      <c r="BP294" s="36">
        <f t="shared" si="256"/>
        <v>1</v>
      </c>
      <c r="BQ294">
        <f t="shared" si="257"/>
        <v>0</v>
      </c>
      <c r="BR294" s="36">
        <f t="shared" si="258"/>
        <v>0</v>
      </c>
      <c r="BS294" t="e">
        <f t="shared" si="250"/>
        <v>#N/A</v>
      </c>
    </row>
    <row r="295" spans="1:71">
      <c r="A295" s="59">
        <v>177</v>
      </c>
      <c r="B295" s="59">
        <v>122271</v>
      </c>
      <c r="C295" s="160">
        <v>20523810.164593302</v>
      </c>
      <c r="D295" s="59">
        <v>21738097</v>
      </c>
      <c r="E295" s="59">
        <v>21738097</v>
      </c>
      <c r="F295" s="59">
        <v>-1214286.83540674</v>
      </c>
      <c r="G295" s="59">
        <v>552.38096618652298</v>
      </c>
      <c r="H295" s="59">
        <v>-2745787160.2775798</v>
      </c>
      <c r="I295" s="59">
        <v>0</v>
      </c>
      <c r="J295" s="59">
        <v>0</v>
      </c>
      <c r="K295" s="59">
        <v>0</v>
      </c>
      <c r="L295" s="59">
        <v>888</v>
      </c>
      <c r="M295" s="59">
        <v>0</v>
      </c>
      <c r="N295" s="59">
        <v>0</v>
      </c>
      <c r="O295" s="59">
        <v>444</v>
      </c>
      <c r="P295" s="59">
        <v>301</v>
      </c>
      <c r="Q295" s="59">
        <v>102</v>
      </c>
      <c r="R295" s="59">
        <v>2</v>
      </c>
      <c r="S295" s="59">
        <v>1</v>
      </c>
      <c r="T295" s="59">
        <f t="shared" si="208"/>
        <v>1</v>
      </c>
      <c r="U295" s="59">
        <f t="shared" si="209"/>
        <v>0</v>
      </c>
      <c r="V295" s="59">
        <f t="shared" si="210"/>
        <v>0</v>
      </c>
      <c r="W295" s="59">
        <f t="shared" si="211"/>
        <v>0</v>
      </c>
      <c r="X295" s="59">
        <f t="shared" si="212"/>
        <v>0</v>
      </c>
      <c r="Y295" s="59">
        <f t="shared" si="213"/>
        <v>1</v>
      </c>
      <c r="Z295" s="59">
        <f t="shared" si="214"/>
        <v>0</v>
      </c>
      <c r="AA295" s="59">
        <f t="shared" si="215"/>
        <v>1</v>
      </c>
      <c r="AB295" s="59">
        <f t="shared" si="216"/>
        <v>0</v>
      </c>
      <c r="AC295" s="59">
        <f t="shared" si="217"/>
        <v>0</v>
      </c>
      <c r="AD295" s="166">
        <f t="shared" si="259"/>
        <v>0</v>
      </c>
      <c r="AE295" s="169">
        <f t="shared" si="218"/>
        <v>0</v>
      </c>
      <c r="AF295" s="169">
        <f t="shared" si="219"/>
        <v>0</v>
      </c>
      <c r="AG295" s="169">
        <f t="shared" si="220"/>
        <v>0</v>
      </c>
      <c r="AH295" s="169">
        <f t="shared" si="221"/>
        <v>1</v>
      </c>
      <c r="AI295" s="169">
        <f t="shared" si="222"/>
        <v>0</v>
      </c>
      <c r="AJ295" s="169">
        <f t="shared" si="223"/>
        <v>0</v>
      </c>
      <c r="AK295" s="169">
        <f t="shared" si="224"/>
        <v>0</v>
      </c>
      <c r="AL295" s="169">
        <f t="shared" si="225"/>
        <v>1</v>
      </c>
      <c r="AM295" s="169">
        <f t="shared" si="226"/>
        <v>0</v>
      </c>
      <c r="AN295" s="169">
        <f t="shared" si="227"/>
        <v>0</v>
      </c>
      <c r="AO295" s="169">
        <f t="shared" si="228"/>
        <v>1</v>
      </c>
      <c r="AP295" s="169">
        <f t="shared" si="229"/>
        <v>0</v>
      </c>
      <c r="AQ295" s="169">
        <f t="shared" si="230"/>
        <v>0</v>
      </c>
      <c r="AR295" s="169">
        <f t="shared" si="231"/>
        <v>0</v>
      </c>
      <c r="AS295" s="169">
        <f t="shared" si="232"/>
        <v>0</v>
      </c>
      <c r="AT295" s="169">
        <f t="shared" si="233"/>
        <v>0</v>
      </c>
      <c r="AU295" s="169">
        <f t="shared" si="234"/>
        <v>0</v>
      </c>
      <c r="AV295" s="169">
        <f t="shared" si="235"/>
        <v>1</v>
      </c>
      <c r="AW295" s="169">
        <f t="shared" si="236"/>
        <v>1</v>
      </c>
      <c r="AX295" s="169">
        <f t="shared" si="237"/>
        <v>0</v>
      </c>
      <c r="AY295" s="169">
        <f t="shared" si="251"/>
        <v>1</v>
      </c>
      <c r="AZ295" s="169">
        <f t="shared" si="238"/>
        <v>0</v>
      </c>
      <c r="BA295" s="169">
        <f t="shared" si="239"/>
        <v>0</v>
      </c>
      <c r="BB295" s="169">
        <f t="shared" si="240"/>
        <v>1</v>
      </c>
      <c r="BC295" s="169">
        <f t="shared" si="241"/>
        <v>1</v>
      </c>
      <c r="BD295" s="169">
        <f t="shared" si="242"/>
        <v>0</v>
      </c>
      <c r="BE295" s="169">
        <f t="shared" si="243"/>
        <v>0</v>
      </c>
      <c r="BF295" s="169">
        <f t="shared" si="244"/>
        <v>0</v>
      </c>
      <c r="BG295" s="169">
        <f t="shared" si="245"/>
        <v>0</v>
      </c>
      <c r="BH295" s="169">
        <f t="shared" si="246"/>
        <v>0</v>
      </c>
      <c r="BI295" s="169">
        <f t="shared" si="247"/>
        <v>0</v>
      </c>
      <c r="BJ295" s="169">
        <f t="shared" si="248"/>
        <v>0</v>
      </c>
      <c r="BK295" s="167">
        <f t="shared" si="249"/>
        <v>1</v>
      </c>
      <c r="BL295" s="169">
        <f t="shared" si="252"/>
        <v>0</v>
      </c>
      <c r="BM295" s="169">
        <f t="shared" si="253"/>
        <v>1</v>
      </c>
      <c r="BN295" s="169">
        <f t="shared" si="254"/>
        <v>0</v>
      </c>
      <c r="BO295" s="169">
        <f t="shared" si="255"/>
        <v>1</v>
      </c>
      <c r="BP295" s="36">
        <f t="shared" si="256"/>
        <v>0</v>
      </c>
      <c r="BQ295">
        <f t="shared" si="257"/>
        <v>0</v>
      </c>
      <c r="BR295" s="36">
        <f t="shared" si="258"/>
        <v>1</v>
      </c>
      <c r="BS295" t="e">
        <f t="shared" si="250"/>
        <v>#N/A</v>
      </c>
    </row>
    <row r="296" spans="1:71">
      <c r="A296" s="59">
        <v>51</v>
      </c>
      <c r="B296" s="59">
        <v>16141</v>
      </c>
      <c r="C296" s="160">
        <v>115625002.58442</v>
      </c>
      <c r="D296" s="59">
        <v>60229374</v>
      </c>
      <c r="E296" s="59">
        <v>81323124</v>
      </c>
      <c r="F296" s="59">
        <v>34301878.584420197</v>
      </c>
      <c r="G296" s="59">
        <v>560.41668701171898</v>
      </c>
      <c r="H296" s="59">
        <v>-423203220.523799</v>
      </c>
      <c r="I296" s="59">
        <v>415</v>
      </c>
      <c r="J296" s="59">
        <v>0</v>
      </c>
      <c r="K296" s="59">
        <v>0</v>
      </c>
      <c r="L296" s="59">
        <v>403</v>
      </c>
      <c r="M296" s="59">
        <v>0</v>
      </c>
      <c r="N296" s="59">
        <v>0</v>
      </c>
      <c r="O296" s="59">
        <v>412</v>
      </c>
      <c r="P296" s="59">
        <v>801</v>
      </c>
      <c r="Q296" s="59">
        <v>707</v>
      </c>
      <c r="R296" s="59">
        <v>2</v>
      </c>
      <c r="S296" s="59">
        <v>0</v>
      </c>
      <c r="T296" s="59">
        <f t="shared" si="208"/>
        <v>3</v>
      </c>
      <c r="U296" s="59">
        <f t="shared" si="209"/>
        <v>0</v>
      </c>
      <c r="V296" s="59">
        <f t="shared" si="210"/>
        <v>0</v>
      </c>
      <c r="W296" s="59">
        <f t="shared" si="211"/>
        <v>0</v>
      </c>
      <c r="X296" s="59">
        <f t="shared" si="212"/>
        <v>2</v>
      </c>
      <c r="Y296" s="59">
        <f t="shared" si="213"/>
        <v>0</v>
      </c>
      <c r="Z296" s="59">
        <f t="shared" si="214"/>
        <v>0</v>
      </c>
      <c r="AA296" s="59">
        <f t="shared" si="215"/>
        <v>0</v>
      </c>
      <c r="AB296" s="59">
        <f t="shared" si="216"/>
        <v>0</v>
      </c>
      <c r="AC296" s="59">
        <f t="shared" si="217"/>
        <v>0</v>
      </c>
      <c r="AD296" s="166">
        <f t="shared" si="259"/>
        <v>0</v>
      </c>
      <c r="AE296" s="169">
        <f t="shared" si="218"/>
        <v>0</v>
      </c>
      <c r="AF296" s="169">
        <f t="shared" si="219"/>
        <v>0</v>
      </c>
      <c r="AG296" s="169">
        <f t="shared" si="220"/>
        <v>0</v>
      </c>
      <c r="AH296" s="169">
        <f t="shared" si="221"/>
        <v>1</v>
      </c>
      <c r="AI296" s="169">
        <f t="shared" si="222"/>
        <v>0</v>
      </c>
      <c r="AJ296" s="169">
        <f t="shared" si="223"/>
        <v>0</v>
      </c>
      <c r="AK296" s="169">
        <f t="shared" si="224"/>
        <v>0</v>
      </c>
      <c r="AL296" s="169">
        <f t="shared" si="225"/>
        <v>1</v>
      </c>
      <c r="AM296" s="169">
        <f t="shared" si="226"/>
        <v>0</v>
      </c>
      <c r="AN296" s="169">
        <f t="shared" si="227"/>
        <v>0</v>
      </c>
      <c r="AO296" s="169">
        <f t="shared" si="228"/>
        <v>1</v>
      </c>
      <c r="AP296" s="169">
        <f t="shared" si="229"/>
        <v>0</v>
      </c>
      <c r="AQ296" s="169">
        <f t="shared" si="230"/>
        <v>0</v>
      </c>
      <c r="AR296" s="169">
        <f t="shared" si="231"/>
        <v>0</v>
      </c>
      <c r="AS296" s="169">
        <f t="shared" si="232"/>
        <v>0</v>
      </c>
      <c r="AT296" s="169">
        <f t="shared" si="233"/>
        <v>0</v>
      </c>
      <c r="AU296" s="169">
        <f t="shared" si="234"/>
        <v>0</v>
      </c>
      <c r="AV296" s="169">
        <f t="shared" si="235"/>
        <v>1</v>
      </c>
      <c r="AW296" s="169">
        <f t="shared" si="236"/>
        <v>1</v>
      </c>
      <c r="AX296" s="169">
        <f t="shared" si="237"/>
        <v>1</v>
      </c>
      <c r="AY296" s="169">
        <f t="shared" si="251"/>
        <v>0</v>
      </c>
      <c r="AZ296" s="169">
        <f t="shared" si="238"/>
        <v>0</v>
      </c>
      <c r="BA296" s="169">
        <f t="shared" si="239"/>
        <v>1</v>
      </c>
      <c r="BB296" s="169">
        <f t="shared" si="240"/>
        <v>0</v>
      </c>
      <c r="BC296" s="169">
        <f t="shared" si="241"/>
        <v>0</v>
      </c>
      <c r="BD296" s="169">
        <f t="shared" si="242"/>
        <v>1</v>
      </c>
      <c r="BE296" s="169">
        <f t="shared" si="243"/>
        <v>0</v>
      </c>
      <c r="BF296" s="169">
        <f t="shared" si="244"/>
        <v>0</v>
      </c>
      <c r="BG296" s="169">
        <f t="shared" si="245"/>
        <v>1</v>
      </c>
      <c r="BH296" s="169">
        <f t="shared" si="246"/>
        <v>1</v>
      </c>
      <c r="BI296" s="169">
        <f t="shared" si="247"/>
        <v>0</v>
      </c>
      <c r="BJ296" s="169">
        <f t="shared" si="248"/>
        <v>1</v>
      </c>
      <c r="BK296" s="167">
        <f t="shared" si="249"/>
        <v>0</v>
      </c>
      <c r="BL296" s="169">
        <f t="shared" si="252"/>
        <v>0</v>
      </c>
      <c r="BM296" s="169">
        <f t="shared" si="253"/>
        <v>1</v>
      </c>
      <c r="BN296" s="169">
        <f t="shared" si="254"/>
        <v>1</v>
      </c>
      <c r="BO296" s="169">
        <f t="shared" si="255"/>
        <v>0</v>
      </c>
      <c r="BP296" s="36">
        <f t="shared" si="256"/>
        <v>0</v>
      </c>
      <c r="BQ296">
        <f t="shared" si="257"/>
        <v>0</v>
      </c>
      <c r="BR296" s="36">
        <f t="shared" si="258"/>
        <v>3</v>
      </c>
      <c r="BS296" t="e">
        <f t="shared" si="250"/>
        <v>#N/A</v>
      </c>
    </row>
    <row r="297" spans="1:71">
      <c r="A297" s="59">
        <v>443</v>
      </c>
      <c r="B297" s="59">
        <v>242471</v>
      </c>
      <c r="C297" s="160">
        <v>28333333.966632701</v>
      </c>
      <c r="D297" s="59">
        <v>18750000.5</v>
      </c>
      <c r="E297" s="59">
        <v>18750000.5</v>
      </c>
      <c r="F297" s="59">
        <v>9583333.4666326996</v>
      </c>
      <c r="G297" s="59">
        <v>566.66668701171898</v>
      </c>
      <c r="H297" s="59">
        <v>-6852415229.5965099</v>
      </c>
      <c r="I297" s="59">
        <v>101</v>
      </c>
      <c r="J297" s="59">
        <v>0</v>
      </c>
      <c r="K297" s="59">
        <v>0</v>
      </c>
      <c r="L297" s="59">
        <v>101</v>
      </c>
      <c r="M297" s="59">
        <v>0</v>
      </c>
      <c r="N297" s="59">
        <v>0</v>
      </c>
      <c r="O297" s="59">
        <v>0</v>
      </c>
      <c r="P297" s="59">
        <v>0</v>
      </c>
      <c r="Q297" s="59">
        <v>0</v>
      </c>
      <c r="R297" s="59">
        <v>2</v>
      </c>
      <c r="S297" s="59">
        <v>0</v>
      </c>
      <c r="T297" s="59">
        <f t="shared" si="208"/>
        <v>0</v>
      </c>
      <c r="U297" s="59">
        <f t="shared" si="209"/>
        <v>0</v>
      </c>
      <c r="V297" s="59">
        <f t="shared" si="210"/>
        <v>0</v>
      </c>
      <c r="W297" s="59">
        <f t="shared" si="211"/>
        <v>0</v>
      </c>
      <c r="X297" s="59">
        <f t="shared" si="212"/>
        <v>0</v>
      </c>
      <c r="Y297" s="59">
        <f t="shared" si="213"/>
        <v>0</v>
      </c>
      <c r="Z297" s="59">
        <f t="shared" si="214"/>
        <v>0</v>
      </c>
      <c r="AA297" s="59">
        <f t="shared" si="215"/>
        <v>0</v>
      </c>
      <c r="AB297" s="59">
        <f t="shared" si="216"/>
        <v>0</v>
      </c>
      <c r="AC297" s="59">
        <f t="shared" si="217"/>
        <v>0</v>
      </c>
      <c r="AD297" s="166">
        <f t="shared" si="259"/>
        <v>2</v>
      </c>
      <c r="AE297" s="169">
        <f t="shared" si="218"/>
        <v>0</v>
      </c>
      <c r="AF297" s="169">
        <f t="shared" si="219"/>
        <v>1</v>
      </c>
      <c r="AG297" s="169">
        <f t="shared" si="220"/>
        <v>0</v>
      </c>
      <c r="AH297" s="169">
        <f t="shared" si="221"/>
        <v>1</v>
      </c>
      <c r="AI297" s="169">
        <f t="shared" si="222"/>
        <v>0</v>
      </c>
      <c r="AJ297" s="169">
        <f t="shared" si="223"/>
        <v>0</v>
      </c>
      <c r="AK297" s="169">
        <f t="shared" si="224"/>
        <v>0</v>
      </c>
      <c r="AL297" s="169">
        <f t="shared" si="225"/>
        <v>1</v>
      </c>
      <c r="AM297" s="169">
        <f t="shared" si="226"/>
        <v>0</v>
      </c>
      <c r="AN297" s="169">
        <f t="shared" si="227"/>
        <v>0</v>
      </c>
      <c r="AO297" s="169">
        <f t="shared" si="228"/>
        <v>1</v>
      </c>
      <c r="AP297" s="169">
        <f t="shared" si="229"/>
        <v>0</v>
      </c>
      <c r="AQ297" s="169">
        <f t="shared" si="230"/>
        <v>0</v>
      </c>
      <c r="AR297" s="169">
        <f t="shared" si="231"/>
        <v>0</v>
      </c>
      <c r="AS297" s="169">
        <f t="shared" si="232"/>
        <v>0</v>
      </c>
      <c r="AT297" s="169">
        <f t="shared" si="233"/>
        <v>0</v>
      </c>
      <c r="AU297" s="169">
        <f t="shared" si="234"/>
        <v>0</v>
      </c>
      <c r="AV297" s="169">
        <f t="shared" si="235"/>
        <v>1</v>
      </c>
      <c r="AW297" s="169">
        <f t="shared" si="236"/>
        <v>0</v>
      </c>
      <c r="AX297" s="169">
        <f t="shared" si="237"/>
        <v>0</v>
      </c>
      <c r="AY297" s="169">
        <f t="shared" si="251"/>
        <v>0</v>
      </c>
      <c r="AZ297" s="169">
        <f t="shared" si="238"/>
        <v>0</v>
      </c>
      <c r="BA297" s="169">
        <f t="shared" si="239"/>
        <v>0</v>
      </c>
      <c r="BB297" s="169">
        <f t="shared" si="240"/>
        <v>1</v>
      </c>
      <c r="BC297" s="169">
        <f t="shared" si="241"/>
        <v>0</v>
      </c>
      <c r="BD297" s="169">
        <f t="shared" si="242"/>
        <v>1</v>
      </c>
      <c r="BE297" s="169">
        <f t="shared" si="243"/>
        <v>0</v>
      </c>
      <c r="BF297" s="169">
        <f t="shared" si="244"/>
        <v>0</v>
      </c>
      <c r="BG297" s="169">
        <f t="shared" si="245"/>
        <v>0</v>
      </c>
      <c r="BH297" s="169">
        <f t="shared" si="246"/>
        <v>0</v>
      </c>
      <c r="BI297" s="169">
        <f t="shared" si="247"/>
        <v>0</v>
      </c>
      <c r="BJ297" s="169">
        <f t="shared" si="248"/>
        <v>0</v>
      </c>
      <c r="BK297" s="167">
        <f t="shared" si="249"/>
        <v>0</v>
      </c>
      <c r="BL297" s="169">
        <f t="shared" si="252"/>
        <v>0</v>
      </c>
      <c r="BM297" s="169">
        <f t="shared" si="253"/>
        <v>1</v>
      </c>
      <c r="BN297" s="169">
        <f t="shared" si="254"/>
        <v>1</v>
      </c>
      <c r="BO297" s="169">
        <f t="shared" si="255"/>
        <v>0</v>
      </c>
      <c r="BP297" s="36">
        <f t="shared" si="256"/>
        <v>1</v>
      </c>
      <c r="BQ297">
        <f t="shared" si="257"/>
        <v>0</v>
      </c>
      <c r="BR297" s="36">
        <f t="shared" si="258"/>
        <v>0</v>
      </c>
      <c r="BS297" t="e">
        <f t="shared" si="250"/>
        <v>#N/A</v>
      </c>
    </row>
    <row r="298" spans="1:71">
      <c r="A298" s="59">
        <v>124</v>
      </c>
      <c r="B298" s="59">
        <v>111181</v>
      </c>
      <c r="C298" s="160">
        <v>8699999.9629599694</v>
      </c>
      <c r="D298" s="59">
        <v>4071428.75</v>
      </c>
      <c r="E298" s="59">
        <v>4071428.75</v>
      </c>
      <c r="F298" s="59">
        <v>4628571.2129599703</v>
      </c>
      <c r="G298" s="59">
        <v>571.42858886718795</v>
      </c>
      <c r="H298" s="59">
        <v>-1916285409.58338</v>
      </c>
      <c r="I298" s="59">
        <v>0</v>
      </c>
      <c r="J298" s="59">
        <v>0</v>
      </c>
      <c r="K298" s="59">
        <v>0</v>
      </c>
      <c r="L298" s="59">
        <v>101</v>
      </c>
      <c r="M298" s="59">
        <v>0</v>
      </c>
      <c r="N298" s="59">
        <v>0</v>
      </c>
      <c r="O298" s="59">
        <v>0</v>
      </c>
      <c r="P298" s="59">
        <v>0</v>
      </c>
      <c r="Q298" s="59">
        <v>0</v>
      </c>
      <c r="R298" s="59">
        <v>2</v>
      </c>
      <c r="S298" s="59">
        <v>0</v>
      </c>
      <c r="T298" s="59">
        <f t="shared" si="208"/>
        <v>0</v>
      </c>
      <c r="U298" s="59">
        <f t="shared" si="209"/>
        <v>0</v>
      </c>
      <c r="V298" s="59">
        <f t="shared" si="210"/>
        <v>0</v>
      </c>
      <c r="W298" s="59">
        <f t="shared" si="211"/>
        <v>0</v>
      </c>
      <c r="X298" s="59">
        <f t="shared" si="212"/>
        <v>0</v>
      </c>
      <c r="Y298" s="59">
        <f t="shared" si="213"/>
        <v>0</v>
      </c>
      <c r="Z298" s="59">
        <f t="shared" si="214"/>
        <v>0</v>
      </c>
      <c r="AA298" s="59">
        <f t="shared" si="215"/>
        <v>0</v>
      </c>
      <c r="AB298" s="59">
        <f t="shared" si="216"/>
        <v>0</v>
      </c>
      <c r="AC298" s="59">
        <f t="shared" si="217"/>
        <v>0</v>
      </c>
      <c r="AD298" s="166">
        <f t="shared" si="259"/>
        <v>1</v>
      </c>
      <c r="AE298" s="169">
        <f t="shared" si="218"/>
        <v>1</v>
      </c>
      <c r="AF298" s="169">
        <f t="shared" si="219"/>
        <v>0</v>
      </c>
      <c r="AG298" s="169">
        <f t="shared" si="220"/>
        <v>0</v>
      </c>
      <c r="AH298" s="169">
        <f t="shared" si="221"/>
        <v>1</v>
      </c>
      <c r="AI298" s="169">
        <f t="shared" si="222"/>
        <v>0</v>
      </c>
      <c r="AJ298" s="169">
        <f t="shared" si="223"/>
        <v>0</v>
      </c>
      <c r="AK298" s="169">
        <f t="shared" si="224"/>
        <v>0</v>
      </c>
      <c r="AL298" s="169">
        <f t="shared" si="225"/>
        <v>1</v>
      </c>
      <c r="AM298" s="169">
        <f t="shared" si="226"/>
        <v>0</v>
      </c>
      <c r="AN298" s="169">
        <f t="shared" si="227"/>
        <v>0</v>
      </c>
      <c r="AO298" s="169">
        <f t="shared" si="228"/>
        <v>1</v>
      </c>
      <c r="AP298" s="169">
        <f t="shared" si="229"/>
        <v>0</v>
      </c>
      <c r="AQ298" s="169">
        <f t="shared" si="230"/>
        <v>0</v>
      </c>
      <c r="AR298" s="169">
        <f t="shared" si="231"/>
        <v>0</v>
      </c>
      <c r="AS298" s="169">
        <f t="shared" si="232"/>
        <v>0</v>
      </c>
      <c r="AT298" s="169">
        <f t="shared" si="233"/>
        <v>0</v>
      </c>
      <c r="AU298" s="169">
        <f t="shared" si="234"/>
        <v>0</v>
      </c>
      <c r="AV298" s="169">
        <f t="shared" si="235"/>
        <v>1</v>
      </c>
      <c r="AW298" s="169">
        <f t="shared" si="236"/>
        <v>0</v>
      </c>
      <c r="AX298" s="169">
        <f t="shared" si="237"/>
        <v>0</v>
      </c>
      <c r="AY298" s="169">
        <f t="shared" si="251"/>
        <v>0</v>
      </c>
      <c r="AZ298" s="169">
        <f t="shared" si="238"/>
        <v>0</v>
      </c>
      <c r="BA298" s="169">
        <f t="shared" si="239"/>
        <v>0</v>
      </c>
      <c r="BB298" s="169">
        <f t="shared" si="240"/>
        <v>1</v>
      </c>
      <c r="BC298" s="169">
        <f t="shared" si="241"/>
        <v>0</v>
      </c>
      <c r="BD298" s="169">
        <f t="shared" si="242"/>
        <v>1</v>
      </c>
      <c r="BE298" s="169">
        <f t="shared" si="243"/>
        <v>0</v>
      </c>
      <c r="BF298" s="169">
        <f t="shared" si="244"/>
        <v>0</v>
      </c>
      <c r="BG298" s="169">
        <f t="shared" si="245"/>
        <v>0</v>
      </c>
      <c r="BH298" s="169">
        <f t="shared" si="246"/>
        <v>0</v>
      </c>
      <c r="BI298" s="169">
        <f t="shared" si="247"/>
        <v>0</v>
      </c>
      <c r="BJ298" s="169">
        <f t="shared" si="248"/>
        <v>0</v>
      </c>
      <c r="BK298" s="167">
        <f t="shared" si="249"/>
        <v>0</v>
      </c>
      <c r="BL298" s="169">
        <f t="shared" si="252"/>
        <v>0</v>
      </c>
      <c r="BM298" s="169">
        <f t="shared" si="253"/>
        <v>1</v>
      </c>
      <c r="BN298" s="169">
        <f t="shared" si="254"/>
        <v>1</v>
      </c>
      <c r="BO298" s="169">
        <f t="shared" si="255"/>
        <v>0</v>
      </c>
      <c r="BP298" s="36">
        <f t="shared" si="256"/>
        <v>1</v>
      </c>
      <c r="BQ298">
        <f t="shared" si="257"/>
        <v>0</v>
      </c>
      <c r="BR298" s="36">
        <f t="shared" si="258"/>
        <v>0</v>
      </c>
      <c r="BS298" t="e">
        <f t="shared" si="250"/>
        <v>#N/A</v>
      </c>
    </row>
    <row r="299" spans="1:71">
      <c r="A299" s="59">
        <v>267</v>
      </c>
      <c r="B299" s="59">
        <v>161191</v>
      </c>
      <c r="C299" s="160">
        <v>11250000.251457101</v>
      </c>
      <c r="D299" s="59">
        <v>5443750</v>
      </c>
      <c r="E299" s="59">
        <v>5443750</v>
      </c>
      <c r="F299" s="59">
        <v>5806250.2514570998</v>
      </c>
      <c r="G299" s="59">
        <v>575</v>
      </c>
      <c r="H299" s="59">
        <v>-4023395064.4768</v>
      </c>
      <c r="I299" s="59">
        <v>0</v>
      </c>
      <c r="J299" s="59">
        <v>0</v>
      </c>
      <c r="K299" s="59">
        <v>0</v>
      </c>
      <c r="L299" s="59">
        <v>405</v>
      </c>
      <c r="M299" s="59">
        <v>403</v>
      </c>
      <c r="N299" s="59">
        <v>801</v>
      </c>
      <c r="O299" s="59">
        <v>0</v>
      </c>
      <c r="P299" s="59">
        <v>0</v>
      </c>
      <c r="Q299" s="59">
        <v>0</v>
      </c>
      <c r="R299" s="59">
        <v>2</v>
      </c>
      <c r="S299" s="59">
        <v>0</v>
      </c>
      <c r="T299" s="59">
        <f t="shared" si="208"/>
        <v>1</v>
      </c>
      <c r="U299" s="59">
        <f t="shared" si="209"/>
        <v>0</v>
      </c>
      <c r="V299" s="59">
        <f t="shared" si="210"/>
        <v>0</v>
      </c>
      <c r="W299" s="59">
        <f t="shared" si="211"/>
        <v>1</v>
      </c>
      <c r="X299" s="59">
        <f t="shared" si="212"/>
        <v>1</v>
      </c>
      <c r="Y299" s="59">
        <f t="shared" si="213"/>
        <v>0</v>
      </c>
      <c r="Z299" s="59">
        <f t="shared" si="214"/>
        <v>0</v>
      </c>
      <c r="AA299" s="59">
        <f t="shared" si="215"/>
        <v>0</v>
      </c>
      <c r="AB299" s="59">
        <f t="shared" si="216"/>
        <v>0</v>
      </c>
      <c r="AC299" s="59">
        <f t="shared" si="217"/>
        <v>0</v>
      </c>
      <c r="AD299" s="166">
        <f t="shared" si="259"/>
        <v>0</v>
      </c>
      <c r="AE299" s="169">
        <f t="shared" si="218"/>
        <v>0</v>
      </c>
      <c r="AF299" s="169">
        <f t="shared" si="219"/>
        <v>0</v>
      </c>
      <c r="AG299" s="169">
        <f t="shared" si="220"/>
        <v>0</v>
      </c>
      <c r="AH299" s="169">
        <f t="shared" si="221"/>
        <v>1</v>
      </c>
      <c r="AI299" s="169">
        <f t="shared" si="222"/>
        <v>0</v>
      </c>
      <c r="AJ299" s="169">
        <f t="shared" si="223"/>
        <v>0</v>
      </c>
      <c r="AK299" s="169">
        <f t="shared" si="224"/>
        <v>0</v>
      </c>
      <c r="AL299" s="169">
        <f t="shared" si="225"/>
        <v>1</v>
      </c>
      <c r="AM299" s="169">
        <f t="shared" si="226"/>
        <v>0</v>
      </c>
      <c r="AN299" s="169">
        <f t="shared" si="227"/>
        <v>0</v>
      </c>
      <c r="AO299" s="169">
        <f t="shared" si="228"/>
        <v>1</v>
      </c>
      <c r="AP299" s="169">
        <f t="shared" si="229"/>
        <v>0</v>
      </c>
      <c r="AQ299" s="169">
        <f t="shared" si="230"/>
        <v>0</v>
      </c>
      <c r="AR299" s="169">
        <f t="shared" si="231"/>
        <v>0</v>
      </c>
      <c r="AS299" s="169">
        <f t="shared" si="232"/>
        <v>0</v>
      </c>
      <c r="AT299" s="169">
        <f t="shared" si="233"/>
        <v>0</v>
      </c>
      <c r="AU299" s="169">
        <f t="shared" si="234"/>
        <v>0</v>
      </c>
      <c r="AV299" s="169">
        <f t="shared" si="235"/>
        <v>1</v>
      </c>
      <c r="AW299" s="169">
        <f t="shared" si="236"/>
        <v>1</v>
      </c>
      <c r="AX299" s="169">
        <f t="shared" si="237"/>
        <v>0</v>
      </c>
      <c r="AY299" s="169">
        <f t="shared" si="251"/>
        <v>1</v>
      </c>
      <c r="AZ299" s="169">
        <f t="shared" si="238"/>
        <v>0</v>
      </c>
      <c r="BA299" s="169">
        <f t="shared" si="239"/>
        <v>1</v>
      </c>
      <c r="BB299" s="169">
        <f t="shared" si="240"/>
        <v>0</v>
      </c>
      <c r="BC299" s="169">
        <f t="shared" si="241"/>
        <v>1</v>
      </c>
      <c r="BD299" s="169">
        <f t="shared" si="242"/>
        <v>0</v>
      </c>
      <c r="BE299" s="169">
        <f t="shared" si="243"/>
        <v>0</v>
      </c>
      <c r="BF299" s="169">
        <f t="shared" si="244"/>
        <v>0</v>
      </c>
      <c r="BG299" s="169">
        <f t="shared" si="245"/>
        <v>0</v>
      </c>
      <c r="BH299" s="169">
        <f t="shared" si="246"/>
        <v>0</v>
      </c>
      <c r="BI299" s="169">
        <f t="shared" si="247"/>
        <v>1</v>
      </c>
      <c r="BJ299" s="169">
        <f t="shared" si="248"/>
        <v>0</v>
      </c>
      <c r="BK299" s="167">
        <f t="shared" si="249"/>
        <v>0</v>
      </c>
      <c r="BL299" s="169">
        <f t="shared" si="252"/>
        <v>0</v>
      </c>
      <c r="BM299" s="169">
        <f t="shared" si="253"/>
        <v>1</v>
      </c>
      <c r="BN299" s="169">
        <f t="shared" si="254"/>
        <v>1</v>
      </c>
      <c r="BO299" s="169">
        <f t="shared" si="255"/>
        <v>0</v>
      </c>
      <c r="BP299" s="36">
        <f t="shared" si="256"/>
        <v>0</v>
      </c>
      <c r="BQ299">
        <f t="shared" si="257"/>
        <v>0</v>
      </c>
      <c r="BR299" s="36">
        <f t="shared" si="258"/>
        <v>1</v>
      </c>
      <c r="BS299" t="e">
        <f t="shared" si="250"/>
        <v>#N/A</v>
      </c>
    </row>
    <row r="300" spans="1:71">
      <c r="A300" s="59">
        <v>104</v>
      </c>
      <c r="B300" s="59">
        <v>24163</v>
      </c>
      <c r="C300" s="160">
        <v>25375000.5671755</v>
      </c>
      <c r="D300" s="59">
        <v>7750000</v>
      </c>
      <c r="E300" s="59">
        <v>7750000</v>
      </c>
      <c r="F300" s="59">
        <v>17625000.5671755</v>
      </c>
      <c r="G300" s="59">
        <v>575</v>
      </c>
      <c r="H300" s="59">
        <v>-1717027751.9109499</v>
      </c>
      <c r="I300" s="59">
        <v>101</v>
      </c>
      <c r="J300" s="59">
        <v>0</v>
      </c>
      <c r="K300" s="59">
        <v>0</v>
      </c>
      <c r="L300" s="59">
        <v>101</v>
      </c>
      <c r="M300" s="59">
        <v>0</v>
      </c>
      <c r="N300" s="59">
        <v>0</v>
      </c>
      <c r="O300" s="59">
        <v>0</v>
      </c>
      <c r="P300" s="59">
        <v>0</v>
      </c>
      <c r="Q300" s="59">
        <v>0</v>
      </c>
      <c r="R300" s="59">
        <v>2</v>
      </c>
      <c r="S300" s="59">
        <v>0</v>
      </c>
      <c r="T300" s="59">
        <f t="shared" si="208"/>
        <v>0</v>
      </c>
      <c r="U300" s="59">
        <f t="shared" si="209"/>
        <v>0</v>
      </c>
      <c r="V300" s="59">
        <f t="shared" si="210"/>
        <v>0</v>
      </c>
      <c r="W300" s="59">
        <f t="shared" si="211"/>
        <v>0</v>
      </c>
      <c r="X300" s="59">
        <f t="shared" si="212"/>
        <v>0</v>
      </c>
      <c r="Y300" s="59">
        <f t="shared" si="213"/>
        <v>0</v>
      </c>
      <c r="Z300" s="59">
        <f t="shared" si="214"/>
        <v>0</v>
      </c>
      <c r="AA300" s="59">
        <f t="shared" si="215"/>
        <v>0</v>
      </c>
      <c r="AB300" s="59">
        <f t="shared" si="216"/>
        <v>0</v>
      </c>
      <c r="AC300" s="59">
        <f t="shared" si="217"/>
        <v>0</v>
      </c>
      <c r="AD300" s="166">
        <f t="shared" si="259"/>
        <v>2</v>
      </c>
      <c r="AE300" s="169">
        <f t="shared" si="218"/>
        <v>0</v>
      </c>
      <c r="AF300" s="169">
        <f t="shared" si="219"/>
        <v>1</v>
      </c>
      <c r="AG300" s="169">
        <f t="shared" si="220"/>
        <v>0</v>
      </c>
      <c r="AH300" s="169">
        <f t="shared" si="221"/>
        <v>1</v>
      </c>
      <c r="AI300" s="169">
        <f t="shared" si="222"/>
        <v>0</v>
      </c>
      <c r="AJ300" s="169">
        <f t="shared" si="223"/>
        <v>0</v>
      </c>
      <c r="AK300" s="169">
        <f t="shared" si="224"/>
        <v>0</v>
      </c>
      <c r="AL300" s="169">
        <f t="shared" si="225"/>
        <v>1</v>
      </c>
      <c r="AM300" s="169">
        <f t="shared" si="226"/>
        <v>0</v>
      </c>
      <c r="AN300" s="169">
        <f t="shared" si="227"/>
        <v>0</v>
      </c>
      <c r="AO300" s="169">
        <f t="shared" si="228"/>
        <v>1</v>
      </c>
      <c r="AP300" s="169">
        <f t="shared" si="229"/>
        <v>0</v>
      </c>
      <c r="AQ300" s="169">
        <f t="shared" si="230"/>
        <v>0</v>
      </c>
      <c r="AR300" s="169">
        <f t="shared" si="231"/>
        <v>0</v>
      </c>
      <c r="AS300" s="169">
        <f t="shared" si="232"/>
        <v>0</v>
      </c>
      <c r="AT300" s="169">
        <f t="shared" si="233"/>
        <v>0</v>
      </c>
      <c r="AU300" s="169">
        <f t="shared" si="234"/>
        <v>0</v>
      </c>
      <c r="AV300" s="169">
        <f t="shared" si="235"/>
        <v>1</v>
      </c>
      <c r="AW300" s="169">
        <f t="shared" si="236"/>
        <v>0</v>
      </c>
      <c r="AX300" s="169">
        <f t="shared" si="237"/>
        <v>0</v>
      </c>
      <c r="AY300" s="169">
        <f t="shared" si="251"/>
        <v>0</v>
      </c>
      <c r="AZ300" s="169">
        <f t="shared" si="238"/>
        <v>0</v>
      </c>
      <c r="BA300" s="169">
        <f t="shared" si="239"/>
        <v>0</v>
      </c>
      <c r="BB300" s="169">
        <f t="shared" si="240"/>
        <v>1</v>
      </c>
      <c r="BC300" s="169">
        <f t="shared" si="241"/>
        <v>0</v>
      </c>
      <c r="BD300" s="169">
        <f t="shared" si="242"/>
        <v>1</v>
      </c>
      <c r="BE300" s="169">
        <f t="shared" si="243"/>
        <v>0</v>
      </c>
      <c r="BF300" s="169">
        <f t="shared" si="244"/>
        <v>0</v>
      </c>
      <c r="BG300" s="169">
        <f t="shared" si="245"/>
        <v>0</v>
      </c>
      <c r="BH300" s="169">
        <f t="shared" si="246"/>
        <v>0</v>
      </c>
      <c r="BI300" s="169">
        <f t="shared" si="247"/>
        <v>0</v>
      </c>
      <c r="BJ300" s="169">
        <f t="shared" si="248"/>
        <v>0</v>
      </c>
      <c r="BK300" s="167">
        <f t="shared" si="249"/>
        <v>0</v>
      </c>
      <c r="BL300" s="169">
        <f t="shared" si="252"/>
        <v>0</v>
      </c>
      <c r="BM300" s="169">
        <f t="shared" si="253"/>
        <v>1</v>
      </c>
      <c r="BN300" s="169">
        <f t="shared" si="254"/>
        <v>1</v>
      </c>
      <c r="BO300" s="169">
        <f t="shared" si="255"/>
        <v>0</v>
      </c>
      <c r="BP300" s="36">
        <f t="shared" si="256"/>
        <v>1</v>
      </c>
      <c r="BQ300">
        <f t="shared" si="257"/>
        <v>0</v>
      </c>
      <c r="BR300" s="36">
        <f t="shared" si="258"/>
        <v>0</v>
      </c>
      <c r="BS300" t="e">
        <f t="shared" si="250"/>
        <v>#N/A</v>
      </c>
    </row>
    <row r="301" spans="1:71">
      <c r="A301" s="59">
        <v>270</v>
      </c>
      <c r="B301" s="59">
        <v>161231</v>
      </c>
      <c r="C301" s="160">
        <v>136199999.191165</v>
      </c>
      <c r="D301" s="59">
        <v>25080500</v>
      </c>
      <c r="E301" s="59">
        <v>25080500</v>
      </c>
      <c r="F301" s="59">
        <v>111119499.191165</v>
      </c>
      <c r="G301" s="59">
        <v>575</v>
      </c>
      <c r="H301" s="59">
        <v>-3954831815.5370998</v>
      </c>
      <c r="I301" s="59">
        <v>403</v>
      </c>
      <c r="J301" s="59">
        <v>0</v>
      </c>
      <c r="K301" s="59">
        <v>0</v>
      </c>
      <c r="L301" s="59">
        <v>406</v>
      </c>
      <c r="M301" s="59">
        <v>0</v>
      </c>
      <c r="N301" s="59">
        <v>0</v>
      </c>
      <c r="O301" s="59">
        <v>0</v>
      </c>
      <c r="P301" s="59">
        <v>0</v>
      </c>
      <c r="Q301" s="59">
        <v>0</v>
      </c>
      <c r="R301" s="59">
        <v>1</v>
      </c>
      <c r="S301" s="59">
        <v>0</v>
      </c>
      <c r="T301" s="59">
        <f t="shared" si="208"/>
        <v>2</v>
      </c>
      <c r="U301" s="59">
        <f t="shared" si="209"/>
        <v>0</v>
      </c>
      <c r="V301" s="59">
        <f t="shared" si="210"/>
        <v>0</v>
      </c>
      <c r="W301" s="59">
        <f t="shared" si="211"/>
        <v>0</v>
      </c>
      <c r="X301" s="59">
        <f t="shared" si="212"/>
        <v>0</v>
      </c>
      <c r="Y301" s="59">
        <f t="shared" si="213"/>
        <v>0</v>
      </c>
      <c r="Z301" s="59">
        <f t="shared" si="214"/>
        <v>0</v>
      </c>
      <c r="AA301" s="59">
        <f t="shared" si="215"/>
        <v>0</v>
      </c>
      <c r="AB301" s="59">
        <f t="shared" si="216"/>
        <v>0</v>
      </c>
      <c r="AC301" s="59">
        <f t="shared" si="217"/>
        <v>0</v>
      </c>
      <c r="AD301" s="166">
        <f t="shared" si="259"/>
        <v>0</v>
      </c>
      <c r="AE301" s="169">
        <f t="shared" si="218"/>
        <v>0</v>
      </c>
      <c r="AF301" s="169">
        <f t="shared" si="219"/>
        <v>0</v>
      </c>
      <c r="AG301" s="169">
        <f t="shared" si="220"/>
        <v>0</v>
      </c>
      <c r="AH301" s="169">
        <f t="shared" si="221"/>
        <v>1</v>
      </c>
      <c r="AI301" s="169">
        <f t="shared" si="222"/>
        <v>0</v>
      </c>
      <c r="AJ301" s="169">
        <f t="shared" si="223"/>
        <v>0</v>
      </c>
      <c r="AK301" s="169">
        <f t="shared" si="224"/>
        <v>0</v>
      </c>
      <c r="AL301" s="169">
        <f t="shared" si="225"/>
        <v>1</v>
      </c>
      <c r="AM301" s="169">
        <f t="shared" si="226"/>
        <v>0</v>
      </c>
      <c r="AN301" s="169">
        <f t="shared" si="227"/>
        <v>0</v>
      </c>
      <c r="AO301" s="169">
        <f t="shared" si="228"/>
        <v>1</v>
      </c>
      <c r="AP301" s="169">
        <f t="shared" si="229"/>
        <v>0</v>
      </c>
      <c r="AQ301" s="169">
        <f t="shared" si="230"/>
        <v>0</v>
      </c>
      <c r="AR301" s="169">
        <f t="shared" si="231"/>
        <v>0</v>
      </c>
      <c r="AS301" s="169">
        <f t="shared" si="232"/>
        <v>0</v>
      </c>
      <c r="AT301" s="169">
        <f t="shared" si="233"/>
        <v>0</v>
      </c>
      <c r="AU301" s="169">
        <f t="shared" si="234"/>
        <v>0</v>
      </c>
      <c r="AV301" s="169">
        <f t="shared" si="235"/>
        <v>1</v>
      </c>
      <c r="AW301" s="169">
        <f t="shared" si="236"/>
        <v>1</v>
      </c>
      <c r="AX301" s="169">
        <f t="shared" si="237"/>
        <v>1</v>
      </c>
      <c r="AY301" s="169">
        <f t="shared" si="251"/>
        <v>0</v>
      </c>
      <c r="AZ301" s="169">
        <f t="shared" si="238"/>
        <v>0</v>
      </c>
      <c r="BA301" s="169">
        <f t="shared" si="239"/>
        <v>0</v>
      </c>
      <c r="BB301" s="169">
        <f t="shared" si="240"/>
        <v>1</v>
      </c>
      <c r="BC301" s="169">
        <f t="shared" si="241"/>
        <v>0</v>
      </c>
      <c r="BD301" s="169">
        <f t="shared" si="242"/>
        <v>1</v>
      </c>
      <c r="BE301" s="169">
        <f t="shared" si="243"/>
        <v>1</v>
      </c>
      <c r="BF301" s="169">
        <f t="shared" si="244"/>
        <v>0</v>
      </c>
      <c r="BG301" s="169">
        <f t="shared" si="245"/>
        <v>1</v>
      </c>
      <c r="BH301" s="169">
        <f t="shared" si="246"/>
        <v>0</v>
      </c>
      <c r="BI301" s="169">
        <f t="shared" si="247"/>
        <v>0</v>
      </c>
      <c r="BJ301" s="169">
        <f t="shared" si="248"/>
        <v>0</v>
      </c>
      <c r="BK301" s="167">
        <f t="shared" si="249"/>
        <v>0</v>
      </c>
      <c r="BL301" s="169">
        <f t="shared" si="252"/>
        <v>1</v>
      </c>
      <c r="BM301" s="169">
        <f t="shared" si="253"/>
        <v>0</v>
      </c>
      <c r="BN301" s="169">
        <f t="shared" si="254"/>
        <v>1</v>
      </c>
      <c r="BO301" s="169">
        <f t="shared" si="255"/>
        <v>0</v>
      </c>
      <c r="BP301" s="36">
        <f t="shared" si="256"/>
        <v>0</v>
      </c>
      <c r="BQ301">
        <f t="shared" si="257"/>
        <v>0</v>
      </c>
      <c r="BR301" s="36">
        <f t="shared" si="258"/>
        <v>2</v>
      </c>
      <c r="BS301" t="e">
        <f t="shared" si="250"/>
        <v>#N/A</v>
      </c>
    </row>
    <row r="302" spans="1:71">
      <c r="A302" s="59">
        <v>235</v>
      </c>
      <c r="B302" s="59">
        <v>151271</v>
      </c>
      <c r="C302" s="160">
        <v>112142856.66541199</v>
      </c>
      <c r="D302" s="59">
        <v>71071432</v>
      </c>
      <c r="E302" s="59">
        <v>90714288</v>
      </c>
      <c r="F302" s="59">
        <v>21428568.6654118</v>
      </c>
      <c r="G302" s="59">
        <v>582.14288330078102</v>
      </c>
      <c r="H302" s="59">
        <v>-3735533983.5601802</v>
      </c>
      <c r="I302" s="59">
        <v>0</v>
      </c>
      <c r="J302" s="59">
        <v>0</v>
      </c>
      <c r="K302" s="59">
        <v>0</v>
      </c>
      <c r="L302" s="59">
        <v>0</v>
      </c>
      <c r="M302" s="59">
        <v>0</v>
      </c>
      <c r="N302" s="59">
        <v>0</v>
      </c>
      <c r="O302" s="59">
        <v>406</v>
      </c>
      <c r="P302" s="59">
        <v>416</v>
      </c>
      <c r="Q302" s="59">
        <v>0</v>
      </c>
      <c r="R302" s="59">
        <v>2</v>
      </c>
      <c r="S302" s="59">
        <v>0</v>
      </c>
      <c r="T302" s="59">
        <f t="shared" si="208"/>
        <v>1</v>
      </c>
      <c r="U302" s="59">
        <f t="shared" si="209"/>
        <v>0</v>
      </c>
      <c r="V302" s="59">
        <f t="shared" si="210"/>
        <v>0</v>
      </c>
      <c r="W302" s="59">
        <f t="shared" si="211"/>
        <v>1</v>
      </c>
      <c r="X302" s="59">
        <f t="shared" si="212"/>
        <v>0</v>
      </c>
      <c r="Y302" s="59">
        <f t="shared" si="213"/>
        <v>0</v>
      </c>
      <c r="Z302" s="59">
        <f t="shared" si="214"/>
        <v>0</v>
      </c>
      <c r="AA302" s="59">
        <f t="shared" si="215"/>
        <v>0</v>
      </c>
      <c r="AB302" s="59">
        <f t="shared" si="216"/>
        <v>0</v>
      </c>
      <c r="AC302" s="59">
        <f t="shared" si="217"/>
        <v>0</v>
      </c>
      <c r="AD302" s="166">
        <f t="shared" si="259"/>
        <v>0</v>
      </c>
      <c r="AE302" s="169">
        <f t="shared" si="218"/>
        <v>0</v>
      </c>
      <c r="AF302" s="169">
        <f t="shared" si="219"/>
        <v>0</v>
      </c>
      <c r="AG302" s="169">
        <f t="shared" si="220"/>
        <v>0</v>
      </c>
      <c r="AH302" s="169">
        <f t="shared" si="221"/>
        <v>1</v>
      </c>
      <c r="AI302" s="169">
        <f t="shared" si="222"/>
        <v>0</v>
      </c>
      <c r="AJ302" s="169">
        <f t="shared" si="223"/>
        <v>0</v>
      </c>
      <c r="AK302" s="169">
        <f t="shared" si="224"/>
        <v>0</v>
      </c>
      <c r="AL302" s="169">
        <f t="shared" si="225"/>
        <v>1</v>
      </c>
      <c r="AM302" s="169">
        <f t="shared" si="226"/>
        <v>0</v>
      </c>
      <c r="AN302" s="169">
        <f t="shared" si="227"/>
        <v>0</v>
      </c>
      <c r="AO302" s="169">
        <f t="shared" si="228"/>
        <v>1</v>
      </c>
      <c r="AP302" s="169">
        <f t="shared" si="229"/>
        <v>0</v>
      </c>
      <c r="AQ302" s="169">
        <f t="shared" si="230"/>
        <v>0</v>
      </c>
      <c r="AR302" s="169">
        <f t="shared" si="231"/>
        <v>0</v>
      </c>
      <c r="AS302" s="169">
        <f t="shared" si="232"/>
        <v>0</v>
      </c>
      <c r="AT302" s="169">
        <f t="shared" si="233"/>
        <v>0</v>
      </c>
      <c r="AU302" s="169">
        <f t="shared" si="234"/>
        <v>0</v>
      </c>
      <c r="AV302" s="169">
        <f t="shared" si="235"/>
        <v>1</v>
      </c>
      <c r="AW302" s="169">
        <f t="shared" si="236"/>
        <v>1</v>
      </c>
      <c r="AX302" s="169">
        <f t="shared" si="237"/>
        <v>0</v>
      </c>
      <c r="AY302" s="169">
        <f t="shared" si="251"/>
        <v>1</v>
      </c>
      <c r="AZ302" s="169">
        <f t="shared" si="238"/>
        <v>0</v>
      </c>
      <c r="BA302" s="169">
        <f t="shared" si="239"/>
        <v>0</v>
      </c>
      <c r="BB302" s="169">
        <f t="shared" si="240"/>
        <v>1</v>
      </c>
      <c r="BC302" s="169">
        <f t="shared" si="241"/>
        <v>1</v>
      </c>
      <c r="BD302" s="169">
        <f t="shared" si="242"/>
        <v>0</v>
      </c>
      <c r="BE302" s="169">
        <f t="shared" si="243"/>
        <v>1</v>
      </c>
      <c r="BF302" s="169">
        <f t="shared" si="244"/>
        <v>0</v>
      </c>
      <c r="BG302" s="169">
        <f t="shared" si="245"/>
        <v>0</v>
      </c>
      <c r="BH302" s="169">
        <f t="shared" si="246"/>
        <v>0</v>
      </c>
      <c r="BI302" s="169">
        <f t="shared" si="247"/>
        <v>0</v>
      </c>
      <c r="BJ302" s="169">
        <f t="shared" si="248"/>
        <v>0</v>
      </c>
      <c r="BK302" s="167">
        <f t="shared" si="249"/>
        <v>0</v>
      </c>
      <c r="BL302" s="169">
        <f t="shared" si="252"/>
        <v>0</v>
      </c>
      <c r="BM302" s="169">
        <f t="shared" si="253"/>
        <v>1</v>
      </c>
      <c r="BN302" s="169">
        <f t="shared" si="254"/>
        <v>1</v>
      </c>
      <c r="BO302" s="169">
        <f t="shared" si="255"/>
        <v>0</v>
      </c>
      <c r="BP302" s="36">
        <f t="shared" si="256"/>
        <v>0</v>
      </c>
      <c r="BQ302">
        <f t="shared" si="257"/>
        <v>0</v>
      </c>
      <c r="BR302" s="36">
        <f t="shared" si="258"/>
        <v>1</v>
      </c>
      <c r="BS302" t="e">
        <f t="shared" si="250"/>
        <v>#N/A</v>
      </c>
    </row>
    <row r="303" spans="1:71">
      <c r="A303" s="59">
        <v>184</v>
      </c>
      <c r="B303" s="59">
        <v>122481</v>
      </c>
      <c r="C303" s="160">
        <v>91665178.181166396</v>
      </c>
      <c r="D303" s="59">
        <v>30071429</v>
      </c>
      <c r="E303" s="59">
        <v>30071429</v>
      </c>
      <c r="F303" s="59">
        <v>61593749.181166403</v>
      </c>
      <c r="G303" s="59">
        <v>585.71427917480503</v>
      </c>
      <c r="H303" s="59">
        <v>-2766779126.3972402</v>
      </c>
      <c r="I303" s="59">
        <v>417</v>
      </c>
      <c r="J303" s="59">
        <v>0</v>
      </c>
      <c r="K303" s="59">
        <v>0</v>
      </c>
      <c r="L303" s="59">
        <v>403</v>
      </c>
      <c r="M303" s="59">
        <v>406</v>
      </c>
      <c r="N303" s="59">
        <v>0</v>
      </c>
      <c r="O303" s="59">
        <v>0</v>
      </c>
      <c r="P303" s="59">
        <v>0</v>
      </c>
      <c r="Q303" s="59">
        <v>0</v>
      </c>
      <c r="R303" s="59">
        <v>2</v>
      </c>
      <c r="S303" s="59">
        <v>1</v>
      </c>
      <c r="T303" s="59">
        <f t="shared" si="208"/>
        <v>2</v>
      </c>
      <c r="U303" s="59">
        <f t="shared" si="209"/>
        <v>0</v>
      </c>
      <c r="V303" s="59">
        <f t="shared" si="210"/>
        <v>0</v>
      </c>
      <c r="W303" s="59">
        <f t="shared" si="211"/>
        <v>1</v>
      </c>
      <c r="X303" s="59">
        <f t="shared" si="212"/>
        <v>0</v>
      </c>
      <c r="Y303" s="59">
        <f t="shared" si="213"/>
        <v>0</v>
      </c>
      <c r="Z303" s="59">
        <f t="shared" si="214"/>
        <v>0</v>
      </c>
      <c r="AA303" s="59">
        <f t="shared" si="215"/>
        <v>0</v>
      </c>
      <c r="AB303" s="59">
        <f t="shared" si="216"/>
        <v>0</v>
      </c>
      <c r="AC303" s="59">
        <f t="shared" si="217"/>
        <v>0</v>
      </c>
      <c r="AD303" s="166">
        <f t="shared" si="259"/>
        <v>0</v>
      </c>
      <c r="AE303" s="169">
        <f t="shared" si="218"/>
        <v>0</v>
      </c>
      <c r="AF303" s="169">
        <f t="shared" si="219"/>
        <v>0</v>
      </c>
      <c r="AG303" s="169">
        <f t="shared" si="220"/>
        <v>0</v>
      </c>
      <c r="AH303" s="169">
        <f t="shared" si="221"/>
        <v>1</v>
      </c>
      <c r="AI303" s="169">
        <f t="shared" si="222"/>
        <v>0</v>
      </c>
      <c r="AJ303" s="169">
        <f t="shared" si="223"/>
        <v>0</v>
      </c>
      <c r="AK303" s="169">
        <f t="shared" si="224"/>
        <v>0</v>
      </c>
      <c r="AL303" s="169">
        <f t="shared" si="225"/>
        <v>1</v>
      </c>
      <c r="AM303" s="169">
        <f t="shared" si="226"/>
        <v>0</v>
      </c>
      <c r="AN303" s="169">
        <f t="shared" si="227"/>
        <v>0</v>
      </c>
      <c r="AO303" s="169">
        <f t="shared" si="228"/>
        <v>1</v>
      </c>
      <c r="AP303" s="169">
        <f t="shared" si="229"/>
        <v>0</v>
      </c>
      <c r="AQ303" s="169">
        <f t="shared" si="230"/>
        <v>0</v>
      </c>
      <c r="AR303" s="169">
        <f t="shared" si="231"/>
        <v>0</v>
      </c>
      <c r="AS303" s="169">
        <f t="shared" si="232"/>
        <v>0</v>
      </c>
      <c r="AT303" s="169">
        <f t="shared" si="233"/>
        <v>0</v>
      </c>
      <c r="AU303" s="169">
        <f t="shared" si="234"/>
        <v>0</v>
      </c>
      <c r="AV303" s="169">
        <f t="shared" si="235"/>
        <v>1</v>
      </c>
      <c r="AW303" s="169">
        <f t="shared" si="236"/>
        <v>1</v>
      </c>
      <c r="AX303" s="169">
        <f t="shared" si="237"/>
        <v>1</v>
      </c>
      <c r="AY303" s="169">
        <f t="shared" si="251"/>
        <v>0</v>
      </c>
      <c r="AZ303" s="169">
        <f t="shared" si="238"/>
        <v>0</v>
      </c>
      <c r="BA303" s="169">
        <f t="shared" si="239"/>
        <v>0</v>
      </c>
      <c r="BB303" s="169">
        <f t="shared" si="240"/>
        <v>1</v>
      </c>
      <c r="BC303" s="169">
        <f t="shared" si="241"/>
        <v>1</v>
      </c>
      <c r="BD303" s="169">
        <f t="shared" si="242"/>
        <v>0</v>
      </c>
      <c r="BE303" s="169">
        <f t="shared" si="243"/>
        <v>0</v>
      </c>
      <c r="BF303" s="169">
        <f t="shared" si="244"/>
        <v>1</v>
      </c>
      <c r="BG303" s="169">
        <f t="shared" si="245"/>
        <v>1</v>
      </c>
      <c r="BH303" s="169">
        <f t="shared" si="246"/>
        <v>0</v>
      </c>
      <c r="BI303" s="169">
        <f t="shared" si="247"/>
        <v>0</v>
      </c>
      <c r="BJ303" s="169">
        <f t="shared" si="248"/>
        <v>0</v>
      </c>
      <c r="BK303" s="167">
        <f t="shared" si="249"/>
        <v>0</v>
      </c>
      <c r="BL303" s="169">
        <f t="shared" si="252"/>
        <v>0</v>
      </c>
      <c r="BM303" s="169">
        <f t="shared" si="253"/>
        <v>1</v>
      </c>
      <c r="BN303" s="169">
        <f t="shared" si="254"/>
        <v>0</v>
      </c>
      <c r="BO303" s="169">
        <f t="shared" si="255"/>
        <v>1</v>
      </c>
      <c r="BP303" s="36">
        <f t="shared" si="256"/>
        <v>0</v>
      </c>
      <c r="BQ303">
        <f t="shared" si="257"/>
        <v>0</v>
      </c>
      <c r="BR303" s="36">
        <f t="shared" si="258"/>
        <v>2</v>
      </c>
      <c r="BS303" t="e">
        <f t="shared" si="250"/>
        <v>#N/A</v>
      </c>
    </row>
    <row r="304" spans="1:71">
      <c r="A304" s="59">
        <v>190</v>
      </c>
      <c r="B304" s="59">
        <v>131122</v>
      </c>
      <c r="C304" s="160">
        <v>57142858.926941797</v>
      </c>
      <c r="D304" s="59">
        <v>39714287</v>
      </c>
      <c r="E304" s="59">
        <v>39714287</v>
      </c>
      <c r="F304" s="59">
        <v>17428571.926941801</v>
      </c>
      <c r="G304" s="59">
        <v>590.47621154785202</v>
      </c>
      <c r="H304" s="59">
        <v>-2872801448.1216798</v>
      </c>
      <c r="I304" s="59">
        <v>0</v>
      </c>
      <c r="J304" s="59">
        <v>0</v>
      </c>
      <c r="K304" s="59">
        <v>0</v>
      </c>
      <c r="L304" s="59">
        <v>603</v>
      </c>
      <c r="M304" s="59">
        <v>0</v>
      </c>
      <c r="N304" s="59">
        <v>0</v>
      </c>
      <c r="O304" s="59">
        <v>403</v>
      </c>
      <c r="P304" s="59">
        <v>0</v>
      </c>
      <c r="Q304" s="59">
        <v>0</v>
      </c>
      <c r="R304" s="59">
        <v>2</v>
      </c>
      <c r="S304" s="59">
        <v>0</v>
      </c>
      <c r="T304" s="59">
        <f t="shared" si="208"/>
        <v>1</v>
      </c>
      <c r="U304" s="59">
        <f t="shared" si="209"/>
        <v>0</v>
      </c>
      <c r="V304" s="59">
        <f t="shared" si="210"/>
        <v>0</v>
      </c>
      <c r="W304" s="59">
        <f t="shared" si="211"/>
        <v>0</v>
      </c>
      <c r="X304" s="59">
        <f t="shared" si="212"/>
        <v>0</v>
      </c>
      <c r="Y304" s="59">
        <f t="shared" si="213"/>
        <v>0</v>
      </c>
      <c r="Z304" s="59">
        <f t="shared" si="214"/>
        <v>0</v>
      </c>
      <c r="AA304" s="59">
        <f t="shared" si="215"/>
        <v>0</v>
      </c>
      <c r="AB304" s="59">
        <f t="shared" si="216"/>
        <v>0</v>
      </c>
      <c r="AC304" s="59">
        <f t="shared" si="217"/>
        <v>0</v>
      </c>
      <c r="AD304" s="166">
        <f t="shared" si="259"/>
        <v>0</v>
      </c>
      <c r="AE304" s="169">
        <f t="shared" si="218"/>
        <v>0</v>
      </c>
      <c r="AF304" s="169">
        <f t="shared" si="219"/>
        <v>0</v>
      </c>
      <c r="AG304" s="169">
        <f t="shared" si="220"/>
        <v>0</v>
      </c>
      <c r="AH304" s="169">
        <f t="shared" si="221"/>
        <v>1</v>
      </c>
      <c r="AI304" s="169">
        <f t="shared" si="222"/>
        <v>0</v>
      </c>
      <c r="AJ304" s="169">
        <f t="shared" si="223"/>
        <v>0</v>
      </c>
      <c r="AK304" s="169">
        <f t="shared" si="224"/>
        <v>0</v>
      </c>
      <c r="AL304" s="169">
        <f t="shared" si="225"/>
        <v>1</v>
      </c>
      <c r="AM304" s="169">
        <f t="shared" si="226"/>
        <v>0</v>
      </c>
      <c r="AN304" s="169">
        <f t="shared" si="227"/>
        <v>0</v>
      </c>
      <c r="AO304" s="169">
        <f t="shared" si="228"/>
        <v>1</v>
      </c>
      <c r="AP304" s="169">
        <f t="shared" si="229"/>
        <v>0</v>
      </c>
      <c r="AQ304" s="169">
        <f t="shared" si="230"/>
        <v>0</v>
      </c>
      <c r="AR304" s="169">
        <f t="shared" si="231"/>
        <v>0</v>
      </c>
      <c r="AS304" s="169">
        <f t="shared" si="232"/>
        <v>0</v>
      </c>
      <c r="AT304" s="169">
        <f t="shared" si="233"/>
        <v>0</v>
      </c>
      <c r="AU304" s="169">
        <f t="shared" si="234"/>
        <v>0</v>
      </c>
      <c r="AV304" s="169">
        <f t="shared" si="235"/>
        <v>1</v>
      </c>
      <c r="AW304" s="169">
        <f t="shared" si="236"/>
        <v>1</v>
      </c>
      <c r="AX304" s="169">
        <f t="shared" si="237"/>
        <v>0</v>
      </c>
      <c r="AY304" s="169">
        <f t="shared" si="251"/>
        <v>1</v>
      </c>
      <c r="AZ304" s="169">
        <f t="shared" si="238"/>
        <v>0</v>
      </c>
      <c r="BA304" s="169">
        <f t="shared" si="239"/>
        <v>0</v>
      </c>
      <c r="BB304" s="169">
        <f t="shared" si="240"/>
        <v>1</v>
      </c>
      <c r="BC304" s="169">
        <f t="shared" si="241"/>
        <v>0</v>
      </c>
      <c r="BD304" s="169">
        <f t="shared" si="242"/>
        <v>1</v>
      </c>
      <c r="BE304" s="169">
        <f t="shared" si="243"/>
        <v>0</v>
      </c>
      <c r="BF304" s="169">
        <f t="shared" si="244"/>
        <v>0</v>
      </c>
      <c r="BG304" s="169">
        <f t="shared" si="245"/>
        <v>1</v>
      </c>
      <c r="BH304" s="169">
        <f t="shared" si="246"/>
        <v>0</v>
      </c>
      <c r="BI304" s="169">
        <f t="shared" si="247"/>
        <v>0</v>
      </c>
      <c r="BJ304" s="169">
        <f t="shared" si="248"/>
        <v>0</v>
      </c>
      <c r="BK304" s="167">
        <f t="shared" si="249"/>
        <v>0</v>
      </c>
      <c r="BL304" s="169">
        <f t="shared" si="252"/>
        <v>0</v>
      </c>
      <c r="BM304" s="169">
        <f t="shared" si="253"/>
        <v>1</v>
      </c>
      <c r="BN304" s="169">
        <f t="shared" si="254"/>
        <v>1</v>
      </c>
      <c r="BO304" s="169">
        <f t="shared" si="255"/>
        <v>0</v>
      </c>
      <c r="BP304" s="36">
        <f t="shared" si="256"/>
        <v>0</v>
      </c>
      <c r="BQ304">
        <f t="shared" si="257"/>
        <v>0</v>
      </c>
      <c r="BR304" s="36">
        <f t="shared" si="258"/>
        <v>1</v>
      </c>
      <c r="BS304" t="e">
        <f t="shared" si="250"/>
        <v>#N/A</v>
      </c>
    </row>
    <row r="305" spans="1:71">
      <c r="A305" s="59">
        <v>367</v>
      </c>
      <c r="B305" s="59">
        <v>221111</v>
      </c>
      <c r="C305" s="160">
        <v>37419354.5509203</v>
      </c>
      <c r="D305" s="59">
        <v>8109677.5</v>
      </c>
      <c r="E305" s="59">
        <v>8109677.5</v>
      </c>
      <c r="F305" s="59">
        <v>29309677.0509203</v>
      </c>
      <c r="G305" s="59">
        <v>612.90319824218795</v>
      </c>
      <c r="H305" s="59">
        <v>-5460505790.8240805</v>
      </c>
      <c r="I305" s="59">
        <v>0</v>
      </c>
      <c r="J305" s="59">
        <v>0</v>
      </c>
      <c r="K305" s="59">
        <v>0</v>
      </c>
      <c r="L305" s="59">
        <v>101</v>
      </c>
      <c r="M305" s="59">
        <v>0</v>
      </c>
      <c r="N305" s="59">
        <v>0</v>
      </c>
      <c r="O305" s="59">
        <v>101</v>
      </c>
      <c r="P305" s="59">
        <v>0</v>
      </c>
      <c r="Q305" s="59">
        <v>0</v>
      </c>
      <c r="R305" s="59">
        <v>1</v>
      </c>
      <c r="S305" s="59">
        <v>0</v>
      </c>
      <c r="T305" s="59">
        <f t="shared" si="208"/>
        <v>0</v>
      </c>
      <c r="U305" s="59">
        <f t="shared" si="209"/>
        <v>0</v>
      </c>
      <c r="V305" s="59">
        <f t="shared" si="210"/>
        <v>0</v>
      </c>
      <c r="W305" s="59">
        <f t="shared" si="211"/>
        <v>0</v>
      </c>
      <c r="X305" s="59">
        <f t="shared" si="212"/>
        <v>0</v>
      </c>
      <c r="Y305" s="59">
        <f t="shared" si="213"/>
        <v>0</v>
      </c>
      <c r="Z305" s="59">
        <f t="shared" si="214"/>
        <v>0</v>
      </c>
      <c r="AA305" s="59">
        <f t="shared" si="215"/>
        <v>0</v>
      </c>
      <c r="AB305" s="59">
        <f t="shared" si="216"/>
        <v>0</v>
      </c>
      <c r="AC305" s="59">
        <f t="shared" si="217"/>
        <v>0</v>
      </c>
      <c r="AD305" s="166">
        <f t="shared" si="259"/>
        <v>2</v>
      </c>
      <c r="AE305" s="169">
        <f t="shared" si="218"/>
        <v>0</v>
      </c>
      <c r="AF305" s="169">
        <f t="shared" si="219"/>
        <v>1</v>
      </c>
      <c r="AG305" s="169">
        <f t="shared" si="220"/>
        <v>0</v>
      </c>
      <c r="AH305" s="169">
        <f t="shared" si="221"/>
        <v>1</v>
      </c>
      <c r="AI305" s="169">
        <f t="shared" si="222"/>
        <v>0</v>
      </c>
      <c r="AJ305" s="169">
        <f t="shared" si="223"/>
        <v>0</v>
      </c>
      <c r="AK305" s="169">
        <f t="shared" si="224"/>
        <v>0</v>
      </c>
      <c r="AL305" s="169">
        <f t="shared" si="225"/>
        <v>1</v>
      </c>
      <c r="AM305" s="169">
        <f t="shared" si="226"/>
        <v>0</v>
      </c>
      <c r="AN305" s="169">
        <f t="shared" si="227"/>
        <v>0</v>
      </c>
      <c r="AO305" s="169">
        <f t="shared" si="228"/>
        <v>1</v>
      </c>
      <c r="AP305" s="169">
        <f t="shared" si="229"/>
        <v>0</v>
      </c>
      <c r="AQ305" s="169">
        <f t="shared" si="230"/>
        <v>0</v>
      </c>
      <c r="AR305" s="169">
        <f t="shared" si="231"/>
        <v>0</v>
      </c>
      <c r="AS305" s="169">
        <f t="shared" si="232"/>
        <v>0</v>
      </c>
      <c r="AT305" s="169">
        <f t="shared" si="233"/>
        <v>0</v>
      </c>
      <c r="AU305" s="169">
        <f t="shared" si="234"/>
        <v>0</v>
      </c>
      <c r="AV305" s="169">
        <f t="shared" si="235"/>
        <v>1</v>
      </c>
      <c r="AW305" s="169">
        <f t="shared" si="236"/>
        <v>0</v>
      </c>
      <c r="AX305" s="169">
        <f t="shared" si="237"/>
        <v>0</v>
      </c>
      <c r="AY305" s="169">
        <f t="shared" si="251"/>
        <v>0</v>
      </c>
      <c r="AZ305" s="169">
        <f t="shared" si="238"/>
        <v>0</v>
      </c>
      <c r="BA305" s="169">
        <f t="shared" si="239"/>
        <v>0</v>
      </c>
      <c r="BB305" s="169">
        <f t="shared" si="240"/>
        <v>1</v>
      </c>
      <c r="BC305" s="169">
        <f t="shared" si="241"/>
        <v>0</v>
      </c>
      <c r="BD305" s="169">
        <f t="shared" si="242"/>
        <v>1</v>
      </c>
      <c r="BE305" s="169">
        <f t="shared" si="243"/>
        <v>0</v>
      </c>
      <c r="BF305" s="169">
        <f t="shared" si="244"/>
        <v>0</v>
      </c>
      <c r="BG305" s="169">
        <f t="shared" si="245"/>
        <v>0</v>
      </c>
      <c r="BH305" s="169">
        <f t="shared" si="246"/>
        <v>0</v>
      </c>
      <c r="BI305" s="169">
        <f t="shared" si="247"/>
        <v>0</v>
      </c>
      <c r="BJ305" s="169">
        <f t="shared" si="248"/>
        <v>0</v>
      </c>
      <c r="BK305" s="167">
        <f t="shared" si="249"/>
        <v>0</v>
      </c>
      <c r="BL305" s="169">
        <f t="shared" si="252"/>
        <v>1</v>
      </c>
      <c r="BM305" s="169">
        <f t="shared" si="253"/>
        <v>0</v>
      </c>
      <c r="BN305" s="169">
        <f t="shared" si="254"/>
        <v>1</v>
      </c>
      <c r="BO305" s="169">
        <f t="shared" si="255"/>
        <v>0</v>
      </c>
      <c r="BP305" s="36">
        <f t="shared" si="256"/>
        <v>1</v>
      </c>
      <c r="BQ305">
        <f t="shared" si="257"/>
        <v>0</v>
      </c>
      <c r="BR305" s="36">
        <f t="shared" si="258"/>
        <v>0</v>
      </c>
      <c r="BS305" t="e">
        <f t="shared" si="250"/>
        <v>#N/A</v>
      </c>
    </row>
    <row r="306" spans="1:71">
      <c r="A306" s="59">
        <v>271</v>
      </c>
      <c r="B306" s="59">
        <v>161241</v>
      </c>
      <c r="C306" s="160">
        <v>22833333.843698099</v>
      </c>
      <c r="D306" s="59">
        <v>21666666.5</v>
      </c>
      <c r="E306" s="59">
        <v>28166666.5</v>
      </c>
      <c r="F306" s="59">
        <v>-5333332.6563018803</v>
      </c>
      <c r="G306" s="59">
        <v>616.66667938232399</v>
      </c>
      <c r="H306" s="59">
        <v>-4097284647.9949098</v>
      </c>
      <c r="I306" s="59">
        <v>0</v>
      </c>
      <c r="J306" s="59">
        <v>0</v>
      </c>
      <c r="K306" s="59">
        <v>0</v>
      </c>
      <c r="L306" s="59">
        <v>405</v>
      </c>
      <c r="M306" s="59">
        <v>0</v>
      </c>
      <c r="N306" s="59">
        <v>0</v>
      </c>
      <c r="O306" s="59">
        <v>405</v>
      </c>
      <c r="P306" s="59">
        <v>801</v>
      </c>
      <c r="Q306" s="59">
        <v>707</v>
      </c>
      <c r="R306" s="59">
        <v>1</v>
      </c>
      <c r="S306" s="59">
        <v>0</v>
      </c>
      <c r="T306" s="59">
        <f t="shared" si="208"/>
        <v>2</v>
      </c>
      <c r="U306" s="59">
        <f t="shared" si="209"/>
        <v>0</v>
      </c>
      <c r="V306" s="59">
        <f t="shared" si="210"/>
        <v>0</v>
      </c>
      <c r="W306" s="59">
        <f t="shared" si="211"/>
        <v>0</v>
      </c>
      <c r="X306" s="59">
        <f t="shared" si="212"/>
        <v>2</v>
      </c>
      <c r="Y306" s="59">
        <f t="shared" si="213"/>
        <v>0</v>
      </c>
      <c r="Z306" s="59">
        <f t="shared" si="214"/>
        <v>0</v>
      </c>
      <c r="AA306" s="59">
        <f t="shared" si="215"/>
        <v>0</v>
      </c>
      <c r="AB306" s="59">
        <f t="shared" si="216"/>
        <v>0</v>
      </c>
      <c r="AC306" s="59">
        <f t="shared" si="217"/>
        <v>0</v>
      </c>
      <c r="AD306" s="166">
        <f t="shared" si="259"/>
        <v>0</v>
      </c>
      <c r="AE306" s="169">
        <f t="shared" si="218"/>
        <v>0</v>
      </c>
      <c r="AF306" s="169">
        <f t="shared" si="219"/>
        <v>0</v>
      </c>
      <c r="AG306" s="169">
        <f t="shared" si="220"/>
        <v>0</v>
      </c>
      <c r="AH306" s="169">
        <f t="shared" si="221"/>
        <v>1</v>
      </c>
      <c r="AI306" s="169">
        <f t="shared" si="222"/>
        <v>0</v>
      </c>
      <c r="AJ306" s="169">
        <f t="shared" si="223"/>
        <v>0</v>
      </c>
      <c r="AK306" s="169">
        <f t="shared" si="224"/>
        <v>0</v>
      </c>
      <c r="AL306" s="169">
        <f t="shared" si="225"/>
        <v>1</v>
      </c>
      <c r="AM306" s="169">
        <f t="shared" si="226"/>
        <v>0</v>
      </c>
      <c r="AN306" s="169">
        <f t="shared" si="227"/>
        <v>0</v>
      </c>
      <c r="AO306" s="169">
        <f t="shared" si="228"/>
        <v>1</v>
      </c>
      <c r="AP306" s="169">
        <f t="shared" si="229"/>
        <v>0</v>
      </c>
      <c r="AQ306" s="169">
        <f t="shared" si="230"/>
        <v>0</v>
      </c>
      <c r="AR306" s="169">
        <f t="shared" si="231"/>
        <v>0</v>
      </c>
      <c r="AS306" s="169">
        <f t="shared" si="232"/>
        <v>0</v>
      </c>
      <c r="AT306" s="169">
        <f t="shared" si="233"/>
        <v>0</v>
      </c>
      <c r="AU306" s="169">
        <f t="shared" si="234"/>
        <v>0</v>
      </c>
      <c r="AV306" s="169">
        <f t="shared" si="235"/>
        <v>1</v>
      </c>
      <c r="AW306" s="169">
        <f t="shared" si="236"/>
        <v>1</v>
      </c>
      <c r="AX306" s="169">
        <f t="shared" si="237"/>
        <v>1</v>
      </c>
      <c r="AY306" s="169">
        <f t="shared" si="251"/>
        <v>0</v>
      </c>
      <c r="AZ306" s="169">
        <f t="shared" si="238"/>
        <v>0</v>
      </c>
      <c r="BA306" s="169">
        <f t="shared" si="239"/>
        <v>1</v>
      </c>
      <c r="BB306" s="169">
        <f t="shared" si="240"/>
        <v>0</v>
      </c>
      <c r="BC306" s="169">
        <f t="shared" si="241"/>
        <v>0</v>
      </c>
      <c r="BD306" s="169">
        <f t="shared" si="242"/>
        <v>1</v>
      </c>
      <c r="BE306" s="169">
        <f t="shared" si="243"/>
        <v>0</v>
      </c>
      <c r="BF306" s="169">
        <f t="shared" si="244"/>
        <v>0</v>
      </c>
      <c r="BG306" s="169">
        <f t="shared" si="245"/>
        <v>0</v>
      </c>
      <c r="BH306" s="169">
        <f t="shared" si="246"/>
        <v>0</v>
      </c>
      <c r="BI306" s="169">
        <f t="shared" si="247"/>
        <v>2</v>
      </c>
      <c r="BJ306" s="169">
        <f t="shared" si="248"/>
        <v>0</v>
      </c>
      <c r="BK306" s="167">
        <f t="shared" si="249"/>
        <v>0</v>
      </c>
      <c r="BL306" s="169">
        <f t="shared" si="252"/>
        <v>1</v>
      </c>
      <c r="BM306" s="169">
        <f t="shared" si="253"/>
        <v>0</v>
      </c>
      <c r="BN306" s="169">
        <f t="shared" si="254"/>
        <v>1</v>
      </c>
      <c r="BO306" s="169">
        <f t="shared" si="255"/>
        <v>0</v>
      </c>
      <c r="BP306" s="36">
        <f t="shared" si="256"/>
        <v>0</v>
      </c>
      <c r="BQ306">
        <f t="shared" si="257"/>
        <v>0</v>
      </c>
      <c r="BR306" s="36">
        <f t="shared" si="258"/>
        <v>2</v>
      </c>
      <c r="BS306" t="e">
        <f t="shared" si="250"/>
        <v>#N/A</v>
      </c>
    </row>
    <row r="307" spans="1:71">
      <c r="A307" s="59">
        <v>395</v>
      </c>
      <c r="B307" s="59">
        <v>231111</v>
      </c>
      <c r="C307" s="160">
        <v>53928569.763974898</v>
      </c>
      <c r="D307" s="59">
        <v>45642854.5</v>
      </c>
      <c r="E307" s="59">
        <v>45642854.5</v>
      </c>
      <c r="F307" s="59">
        <v>8285715.2639749302</v>
      </c>
      <c r="G307" s="59">
        <v>642.85713195800804</v>
      </c>
      <c r="H307" s="59">
        <v>-6002692426.8663998</v>
      </c>
      <c r="I307" s="59">
        <v>402</v>
      </c>
      <c r="J307" s="59">
        <v>0</v>
      </c>
      <c r="K307" s="59">
        <v>0</v>
      </c>
      <c r="L307" s="59">
        <v>402</v>
      </c>
      <c r="M307" s="59">
        <v>0</v>
      </c>
      <c r="N307" s="59">
        <v>0</v>
      </c>
      <c r="O307" s="59">
        <v>413</v>
      </c>
      <c r="P307" s="59">
        <v>0</v>
      </c>
      <c r="Q307" s="59">
        <v>0</v>
      </c>
      <c r="R307" s="59">
        <v>1</v>
      </c>
      <c r="S307" s="59">
        <v>0</v>
      </c>
      <c r="T307" s="59">
        <f t="shared" si="208"/>
        <v>3</v>
      </c>
      <c r="U307" s="59">
        <f t="shared" si="209"/>
        <v>0</v>
      </c>
      <c r="V307" s="59">
        <f t="shared" si="210"/>
        <v>0</v>
      </c>
      <c r="W307" s="59">
        <f t="shared" si="211"/>
        <v>0</v>
      </c>
      <c r="X307" s="59">
        <f t="shared" si="212"/>
        <v>0</v>
      </c>
      <c r="Y307" s="59">
        <f t="shared" si="213"/>
        <v>0</v>
      </c>
      <c r="Z307" s="59">
        <f t="shared" si="214"/>
        <v>0</v>
      </c>
      <c r="AA307" s="59">
        <f t="shared" si="215"/>
        <v>0</v>
      </c>
      <c r="AB307" s="59">
        <f t="shared" si="216"/>
        <v>0</v>
      </c>
      <c r="AC307" s="59">
        <f t="shared" si="217"/>
        <v>0</v>
      </c>
      <c r="AD307" s="166">
        <f t="shared" si="259"/>
        <v>0</v>
      </c>
      <c r="AE307" s="169">
        <f t="shared" si="218"/>
        <v>0</v>
      </c>
      <c r="AF307" s="169">
        <f t="shared" si="219"/>
        <v>0</v>
      </c>
      <c r="AG307" s="169">
        <f t="shared" si="220"/>
        <v>0</v>
      </c>
      <c r="AH307" s="169">
        <f t="shared" si="221"/>
        <v>1</v>
      </c>
      <c r="AI307" s="169">
        <f t="shared" si="222"/>
        <v>0</v>
      </c>
      <c r="AJ307" s="169">
        <f t="shared" si="223"/>
        <v>0</v>
      </c>
      <c r="AK307" s="169">
        <f t="shared" si="224"/>
        <v>0</v>
      </c>
      <c r="AL307" s="169">
        <f t="shared" si="225"/>
        <v>1</v>
      </c>
      <c r="AM307" s="169">
        <f t="shared" si="226"/>
        <v>0</v>
      </c>
      <c r="AN307" s="169">
        <f t="shared" si="227"/>
        <v>0</v>
      </c>
      <c r="AO307" s="169">
        <f t="shared" si="228"/>
        <v>1</v>
      </c>
      <c r="AP307" s="169">
        <f t="shared" si="229"/>
        <v>0</v>
      </c>
      <c r="AQ307" s="169">
        <f t="shared" si="230"/>
        <v>0</v>
      </c>
      <c r="AR307" s="169">
        <f t="shared" si="231"/>
        <v>0</v>
      </c>
      <c r="AS307" s="169">
        <f t="shared" si="232"/>
        <v>0</v>
      </c>
      <c r="AT307" s="169">
        <f t="shared" si="233"/>
        <v>0</v>
      </c>
      <c r="AU307" s="169">
        <f t="shared" si="234"/>
        <v>0</v>
      </c>
      <c r="AV307" s="169">
        <f t="shared" si="235"/>
        <v>1</v>
      </c>
      <c r="AW307" s="169">
        <f t="shared" si="236"/>
        <v>1</v>
      </c>
      <c r="AX307" s="169">
        <f t="shared" si="237"/>
        <v>1</v>
      </c>
      <c r="AY307" s="169">
        <f t="shared" si="251"/>
        <v>0</v>
      </c>
      <c r="AZ307" s="169">
        <f t="shared" si="238"/>
        <v>0</v>
      </c>
      <c r="BA307" s="169">
        <f t="shared" si="239"/>
        <v>0</v>
      </c>
      <c r="BB307" s="169">
        <f t="shared" si="240"/>
        <v>1</v>
      </c>
      <c r="BC307" s="169">
        <f t="shared" si="241"/>
        <v>0</v>
      </c>
      <c r="BD307" s="169">
        <f t="shared" si="242"/>
        <v>1</v>
      </c>
      <c r="BE307" s="169">
        <f t="shared" si="243"/>
        <v>0</v>
      </c>
      <c r="BF307" s="169">
        <f t="shared" si="244"/>
        <v>0</v>
      </c>
      <c r="BG307" s="169">
        <f t="shared" si="245"/>
        <v>0</v>
      </c>
      <c r="BH307" s="169">
        <f t="shared" si="246"/>
        <v>0</v>
      </c>
      <c r="BI307" s="169">
        <f t="shared" si="247"/>
        <v>0</v>
      </c>
      <c r="BJ307" s="169">
        <f t="shared" si="248"/>
        <v>0</v>
      </c>
      <c r="BK307" s="167">
        <f t="shared" si="249"/>
        <v>1</v>
      </c>
      <c r="BL307" s="169">
        <f t="shared" si="252"/>
        <v>1</v>
      </c>
      <c r="BM307" s="169">
        <f t="shared" si="253"/>
        <v>0</v>
      </c>
      <c r="BN307" s="169">
        <f t="shared" si="254"/>
        <v>1</v>
      </c>
      <c r="BO307" s="169">
        <f t="shared" si="255"/>
        <v>0</v>
      </c>
      <c r="BP307" s="36">
        <f t="shared" si="256"/>
        <v>0</v>
      </c>
      <c r="BQ307">
        <f t="shared" si="257"/>
        <v>0</v>
      </c>
      <c r="BR307" s="36">
        <f t="shared" si="258"/>
        <v>1</v>
      </c>
      <c r="BS307" t="e">
        <f t="shared" si="250"/>
        <v>#N/A</v>
      </c>
    </row>
    <row r="308" spans="1:71">
      <c r="A308" s="59">
        <v>73</v>
      </c>
      <c r="B308" s="59">
        <v>21151</v>
      </c>
      <c r="C308" s="160">
        <v>75952381.976371199</v>
      </c>
      <c r="D308" s="59">
        <v>9761905</v>
      </c>
      <c r="E308" s="59">
        <v>9761905</v>
      </c>
      <c r="F308" s="59">
        <v>66190476.976371199</v>
      </c>
      <c r="G308" s="59">
        <v>642.85714721679699</v>
      </c>
      <c r="H308" s="59">
        <v>-1050354166.71421</v>
      </c>
      <c r="I308" s="59">
        <v>0</v>
      </c>
      <c r="J308" s="59">
        <v>0</v>
      </c>
      <c r="K308" s="59">
        <v>0</v>
      </c>
      <c r="L308" s="59">
        <v>101</v>
      </c>
      <c r="M308" s="59">
        <v>0</v>
      </c>
      <c r="N308" s="59">
        <v>0</v>
      </c>
      <c r="O308" s="59">
        <v>101</v>
      </c>
      <c r="P308" s="59">
        <v>0</v>
      </c>
      <c r="Q308" s="59">
        <v>0</v>
      </c>
      <c r="R308" s="59">
        <v>1</v>
      </c>
      <c r="S308" s="59">
        <v>0</v>
      </c>
      <c r="T308" s="59">
        <f t="shared" si="208"/>
        <v>0</v>
      </c>
      <c r="U308" s="59">
        <f t="shared" si="209"/>
        <v>0</v>
      </c>
      <c r="V308" s="59">
        <f t="shared" si="210"/>
        <v>0</v>
      </c>
      <c r="W308" s="59">
        <f t="shared" si="211"/>
        <v>0</v>
      </c>
      <c r="X308" s="59">
        <f t="shared" si="212"/>
        <v>0</v>
      </c>
      <c r="Y308" s="59">
        <f t="shared" si="213"/>
        <v>0</v>
      </c>
      <c r="Z308" s="59">
        <f t="shared" si="214"/>
        <v>0</v>
      </c>
      <c r="AA308" s="59">
        <f t="shared" si="215"/>
        <v>0</v>
      </c>
      <c r="AB308" s="59">
        <f t="shared" si="216"/>
        <v>0</v>
      </c>
      <c r="AC308" s="59">
        <f t="shared" si="217"/>
        <v>0</v>
      </c>
      <c r="AD308" s="166">
        <f t="shared" si="259"/>
        <v>2</v>
      </c>
      <c r="AE308" s="169">
        <f t="shared" si="218"/>
        <v>0</v>
      </c>
      <c r="AF308" s="169">
        <f t="shared" si="219"/>
        <v>1</v>
      </c>
      <c r="AG308" s="169">
        <f t="shared" si="220"/>
        <v>0</v>
      </c>
      <c r="AH308" s="169">
        <f t="shared" si="221"/>
        <v>1</v>
      </c>
      <c r="AI308" s="169">
        <f t="shared" si="222"/>
        <v>0</v>
      </c>
      <c r="AJ308" s="169">
        <f t="shared" si="223"/>
        <v>0</v>
      </c>
      <c r="AK308" s="169">
        <f t="shared" si="224"/>
        <v>0</v>
      </c>
      <c r="AL308" s="169">
        <f t="shared" si="225"/>
        <v>1</v>
      </c>
      <c r="AM308" s="169">
        <f t="shared" si="226"/>
        <v>0</v>
      </c>
      <c r="AN308" s="169">
        <f t="shared" si="227"/>
        <v>0</v>
      </c>
      <c r="AO308" s="169">
        <f t="shared" si="228"/>
        <v>1</v>
      </c>
      <c r="AP308" s="169">
        <f t="shared" si="229"/>
        <v>0</v>
      </c>
      <c r="AQ308" s="169">
        <f t="shared" si="230"/>
        <v>0</v>
      </c>
      <c r="AR308" s="169">
        <f t="shared" si="231"/>
        <v>0</v>
      </c>
      <c r="AS308" s="169">
        <f t="shared" si="232"/>
        <v>0</v>
      </c>
      <c r="AT308" s="169">
        <f t="shared" si="233"/>
        <v>0</v>
      </c>
      <c r="AU308" s="169">
        <f t="shared" si="234"/>
        <v>0</v>
      </c>
      <c r="AV308" s="169">
        <f t="shared" si="235"/>
        <v>1</v>
      </c>
      <c r="AW308" s="169">
        <f t="shared" si="236"/>
        <v>0</v>
      </c>
      <c r="AX308" s="169">
        <f t="shared" si="237"/>
        <v>0</v>
      </c>
      <c r="AY308" s="169">
        <f t="shared" si="251"/>
        <v>0</v>
      </c>
      <c r="AZ308" s="169">
        <f t="shared" si="238"/>
        <v>0</v>
      </c>
      <c r="BA308" s="169">
        <f t="shared" si="239"/>
        <v>0</v>
      </c>
      <c r="BB308" s="169">
        <f t="shared" si="240"/>
        <v>1</v>
      </c>
      <c r="BC308" s="169">
        <f t="shared" si="241"/>
        <v>0</v>
      </c>
      <c r="BD308" s="169">
        <f t="shared" si="242"/>
        <v>1</v>
      </c>
      <c r="BE308" s="169">
        <f t="shared" si="243"/>
        <v>0</v>
      </c>
      <c r="BF308" s="169">
        <f t="shared" si="244"/>
        <v>0</v>
      </c>
      <c r="BG308" s="169">
        <f t="shared" si="245"/>
        <v>0</v>
      </c>
      <c r="BH308" s="169">
        <f t="shared" si="246"/>
        <v>0</v>
      </c>
      <c r="BI308" s="169">
        <f t="shared" si="247"/>
        <v>0</v>
      </c>
      <c r="BJ308" s="169">
        <f t="shared" si="248"/>
        <v>0</v>
      </c>
      <c r="BK308" s="167">
        <f t="shared" si="249"/>
        <v>0</v>
      </c>
      <c r="BL308" s="169">
        <f t="shared" si="252"/>
        <v>1</v>
      </c>
      <c r="BM308" s="169">
        <f t="shared" si="253"/>
        <v>0</v>
      </c>
      <c r="BN308" s="169">
        <f t="shared" si="254"/>
        <v>1</v>
      </c>
      <c r="BO308" s="169">
        <f t="shared" si="255"/>
        <v>0</v>
      </c>
      <c r="BP308" s="36">
        <f t="shared" si="256"/>
        <v>1</v>
      </c>
      <c r="BQ308">
        <f t="shared" si="257"/>
        <v>0</v>
      </c>
      <c r="BR308" s="36">
        <f t="shared" si="258"/>
        <v>0</v>
      </c>
      <c r="BS308" t="e">
        <f t="shared" si="250"/>
        <v>#N/A</v>
      </c>
    </row>
    <row r="309" spans="1:71">
      <c r="A309" s="59">
        <v>313</v>
      </c>
      <c r="B309" s="59">
        <v>181253</v>
      </c>
      <c r="C309" s="160">
        <v>42857142.674679697</v>
      </c>
      <c r="D309" s="59">
        <v>48499998</v>
      </c>
      <c r="E309" s="59">
        <v>75035712</v>
      </c>
      <c r="F309" s="59">
        <v>-32178569.3253203</v>
      </c>
      <c r="G309" s="59">
        <v>657.14284896850597</v>
      </c>
      <c r="H309" s="59">
        <v>-4486767544.66187</v>
      </c>
      <c r="I309" s="59">
        <v>0</v>
      </c>
      <c r="J309" s="59">
        <v>0</v>
      </c>
      <c r="K309" s="59">
        <v>0</v>
      </c>
      <c r="L309" s="59">
        <v>415</v>
      </c>
      <c r="M309" s="59">
        <v>0</v>
      </c>
      <c r="N309" s="59">
        <v>0</v>
      </c>
      <c r="O309" s="59">
        <v>0</v>
      </c>
      <c r="P309" s="59">
        <v>0</v>
      </c>
      <c r="Q309" s="59">
        <v>0</v>
      </c>
      <c r="R309" s="59">
        <v>2</v>
      </c>
      <c r="S309" s="59">
        <v>0</v>
      </c>
      <c r="T309" s="59">
        <f t="shared" si="208"/>
        <v>1</v>
      </c>
      <c r="U309" s="59">
        <f t="shared" si="209"/>
        <v>0</v>
      </c>
      <c r="V309" s="59">
        <f t="shared" si="210"/>
        <v>0</v>
      </c>
      <c r="W309" s="59">
        <f t="shared" si="211"/>
        <v>0</v>
      </c>
      <c r="X309" s="59">
        <f t="shared" si="212"/>
        <v>0</v>
      </c>
      <c r="Y309" s="59">
        <f t="shared" si="213"/>
        <v>0</v>
      </c>
      <c r="Z309" s="59">
        <f t="shared" si="214"/>
        <v>0</v>
      </c>
      <c r="AA309" s="59">
        <f t="shared" si="215"/>
        <v>0</v>
      </c>
      <c r="AB309" s="59">
        <f t="shared" si="216"/>
        <v>0</v>
      </c>
      <c r="AC309" s="59">
        <f t="shared" si="217"/>
        <v>0</v>
      </c>
      <c r="AD309" s="166">
        <f t="shared" si="259"/>
        <v>0</v>
      </c>
      <c r="AE309" s="169">
        <f t="shared" si="218"/>
        <v>0</v>
      </c>
      <c r="AF309" s="169">
        <f t="shared" si="219"/>
        <v>0</v>
      </c>
      <c r="AG309" s="169">
        <f t="shared" si="220"/>
        <v>0</v>
      </c>
      <c r="AH309" s="169">
        <f t="shared" si="221"/>
        <v>1</v>
      </c>
      <c r="AI309" s="169">
        <f t="shared" si="222"/>
        <v>0</v>
      </c>
      <c r="AJ309" s="169">
        <f t="shared" si="223"/>
        <v>0</v>
      </c>
      <c r="AK309" s="169">
        <f t="shared" si="224"/>
        <v>0</v>
      </c>
      <c r="AL309" s="169">
        <f t="shared" si="225"/>
        <v>1</v>
      </c>
      <c r="AM309" s="169">
        <f t="shared" si="226"/>
        <v>0</v>
      </c>
      <c r="AN309" s="169">
        <f t="shared" si="227"/>
        <v>0</v>
      </c>
      <c r="AO309" s="169">
        <f t="shared" si="228"/>
        <v>1</v>
      </c>
      <c r="AP309" s="169">
        <f t="shared" si="229"/>
        <v>0</v>
      </c>
      <c r="AQ309" s="169">
        <f t="shared" si="230"/>
        <v>0</v>
      </c>
      <c r="AR309" s="169">
        <f t="shared" si="231"/>
        <v>0</v>
      </c>
      <c r="AS309" s="169">
        <f t="shared" si="232"/>
        <v>0</v>
      </c>
      <c r="AT309" s="169">
        <f t="shared" si="233"/>
        <v>0</v>
      </c>
      <c r="AU309" s="169">
        <f t="shared" si="234"/>
        <v>0</v>
      </c>
      <c r="AV309" s="169">
        <f t="shared" si="235"/>
        <v>1</v>
      </c>
      <c r="AW309" s="169">
        <f t="shared" si="236"/>
        <v>1</v>
      </c>
      <c r="AX309" s="169">
        <f t="shared" si="237"/>
        <v>0</v>
      </c>
      <c r="AY309" s="169">
        <f t="shared" si="251"/>
        <v>1</v>
      </c>
      <c r="AZ309" s="169">
        <f t="shared" si="238"/>
        <v>0</v>
      </c>
      <c r="BA309" s="169">
        <f t="shared" si="239"/>
        <v>0</v>
      </c>
      <c r="BB309" s="169">
        <f t="shared" si="240"/>
        <v>1</v>
      </c>
      <c r="BC309" s="169">
        <f t="shared" si="241"/>
        <v>0</v>
      </c>
      <c r="BD309" s="169">
        <f t="shared" si="242"/>
        <v>1</v>
      </c>
      <c r="BE309" s="169">
        <f t="shared" si="243"/>
        <v>0</v>
      </c>
      <c r="BF309" s="169">
        <f t="shared" si="244"/>
        <v>0</v>
      </c>
      <c r="BG309" s="169">
        <f t="shared" si="245"/>
        <v>0</v>
      </c>
      <c r="BH309" s="169">
        <f t="shared" si="246"/>
        <v>1</v>
      </c>
      <c r="BI309" s="169">
        <f t="shared" si="247"/>
        <v>0</v>
      </c>
      <c r="BJ309" s="169">
        <f t="shared" si="248"/>
        <v>0</v>
      </c>
      <c r="BK309" s="167">
        <f t="shared" si="249"/>
        <v>0</v>
      </c>
      <c r="BL309" s="169">
        <f t="shared" si="252"/>
        <v>0</v>
      </c>
      <c r="BM309" s="169">
        <f t="shared" si="253"/>
        <v>1</v>
      </c>
      <c r="BN309" s="169">
        <f t="shared" si="254"/>
        <v>1</v>
      </c>
      <c r="BO309" s="169">
        <f t="shared" si="255"/>
        <v>0</v>
      </c>
      <c r="BP309" s="36">
        <f t="shared" si="256"/>
        <v>0</v>
      </c>
      <c r="BQ309">
        <f t="shared" si="257"/>
        <v>0</v>
      </c>
      <c r="BR309" s="36">
        <f t="shared" si="258"/>
        <v>1</v>
      </c>
      <c r="BS309" t="e">
        <f t="shared" si="250"/>
        <v>#N/A</v>
      </c>
    </row>
    <row r="310" spans="1:71">
      <c r="A310" s="59">
        <v>340</v>
      </c>
      <c r="B310" s="59">
        <v>211191</v>
      </c>
      <c r="C310" s="160">
        <v>12428571.3756571</v>
      </c>
      <c r="D310" s="59">
        <v>5454285.5</v>
      </c>
      <c r="E310" s="59">
        <v>5454285.5</v>
      </c>
      <c r="F310" s="59">
        <v>6974285.8756571002</v>
      </c>
      <c r="G310" s="59">
        <v>657.14285278320301</v>
      </c>
      <c r="H310" s="59">
        <v>-4799630534.3400402</v>
      </c>
      <c r="I310" s="59">
        <v>0</v>
      </c>
      <c r="J310" s="59">
        <v>0</v>
      </c>
      <c r="K310" s="59">
        <v>0</v>
      </c>
      <c r="L310" s="59">
        <v>101</v>
      </c>
      <c r="M310" s="59">
        <v>777</v>
      </c>
      <c r="N310" s="59">
        <v>0</v>
      </c>
      <c r="O310" s="59">
        <v>101</v>
      </c>
      <c r="P310" s="59">
        <v>0</v>
      </c>
      <c r="Q310" s="59">
        <v>0</v>
      </c>
      <c r="R310" s="59">
        <v>2</v>
      </c>
      <c r="S310" s="59">
        <v>0</v>
      </c>
      <c r="T310" s="59">
        <f t="shared" si="208"/>
        <v>0</v>
      </c>
      <c r="U310" s="59">
        <f t="shared" si="209"/>
        <v>0</v>
      </c>
      <c r="V310" s="59">
        <f t="shared" si="210"/>
        <v>0</v>
      </c>
      <c r="W310" s="59">
        <f t="shared" si="211"/>
        <v>0</v>
      </c>
      <c r="X310" s="59">
        <f t="shared" si="212"/>
        <v>1</v>
      </c>
      <c r="Y310" s="59">
        <f t="shared" si="213"/>
        <v>0</v>
      </c>
      <c r="Z310" s="59">
        <f t="shared" si="214"/>
        <v>0</v>
      </c>
      <c r="AA310" s="59">
        <f t="shared" si="215"/>
        <v>0</v>
      </c>
      <c r="AB310" s="59">
        <f t="shared" si="216"/>
        <v>0</v>
      </c>
      <c r="AC310" s="59">
        <f t="shared" si="217"/>
        <v>0</v>
      </c>
      <c r="AD310" s="166">
        <f t="shared" si="259"/>
        <v>2</v>
      </c>
      <c r="AE310" s="169">
        <f t="shared" si="218"/>
        <v>0</v>
      </c>
      <c r="AF310" s="169">
        <f t="shared" si="219"/>
        <v>1</v>
      </c>
      <c r="AG310" s="169">
        <f t="shared" si="220"/>
        <v>1</v>
      </c>
      <c r="AH310" s="169">
        <f t="shared" si="221"/>
        <v>0</v>
      </c>
      <c r="AI310" s="169">
        <f t="shared" si="222"/>
        <v>0</v>
      </c>
      <c r="AJ310" s="169">
        <f t="shared" si="223"/>
        <v>0</v>
      </c>
      <c r="AK310" s="169">
        <f t="shared" si="224"/>
        <v>0</v>
      </c>
      <c r="AL310" s="169">
        <f t="shared" si="225"/>
        <v>1</v>
      </c>
      <c r="AM310" s="169">
        <f t="shared" si="226"/>
        <v>0</v>
      </c>
      <c r="AN310" s="169">
        <f t="shared" si="227"/>
        <v>0</v>
      </c>
      <c r="AO310" s="169">
        <f t="shared" si="228"/>
        <v>1</v>
      </c>
      <c r="AP310" s="169">
        <f t="shared" si="229"/>
        <v>0</v>
      </c>
      <c r="AQ310" s="169">
        <f t="shared" si="230"/>
        <v>0</v>
      </c>
      <c r="AR310" s="169">
        <f t="shared" si="231"/>
        <v>0</v>
      </c>
      <c r="AS310" s="169">
        <f t="shared" si="232"/>
        <v>0</v>
      </c>
      <c r="AT310" s="169">
        <f t="shared" si="233"/>
        <v>0</v>
      </c>
      <c r="AU310" s="169">
        <f t="shared" si="234"/>
        <v>0</v>
      </c>
      <c r="AV310" s="169">
        <f t="shared" si="235"/>
        <v>1</v>
      </c>
      <c r="AW310" s="169">
        <f t="shared" si="236"/>
        <v>0</v>
      </c>
      <c r="AX310" s="169">
        <f t="shared" si="237"/>
        <v>0</v>
      </c>
      <c r="AY310" s="169">
        <f t="shared" si="251"/>
        <v>0</v>
      </c>
      <c r="AZ310" s="169">
        <f t="shared" si="238"/>
        <v>0</v>
      </c>
      <c r="BA310" s="169">
        <f t="shared" si="239"/>
        <v>0</v>
      </c>
      <c r="BB310" s="169">
        <f t="shared" si="240"/>
        <v>1</v>
      </c>
      <c r="BC310" s="169">
        <f t="shared" si="241"/>
        <v>0</v>
      </c>
      <c r="BD310" s="169">
        <f t="shared" si="242"/>
        <v>1</v>
      </c>
      <c r="BE310" s="169">
        <f t="shared" si="243"/>
        <v>0</v>
      </c>
      <c r="BF310" s="169">
        <f t="shared" si="244"/>
        <v>0</v>
      </c>
      <c r="BG310" s="169">
        <f t="shared" si="245"/>
        <v>0</v>
      </c>
      <c r="BH310" s="169">
        <f t="shared" si="246"/>
        <v>0</v>
      </c>
      <c r="BI310" s="169">
        <f t="shared" si="247"/>
        <v>0</v>
      </c>
      <c r="BJ310" s="169">
        <f t="shared" si="248"/>
        <v>0</v>
      </c>
      <c r="BK310" s="167">
        <f t="shared" si="249"/>
        <v>0</v>
      </c>
      <c r="BL310" s="169">
        <f t="shared" si="252"/>
        <v>0</v>
      </c>
      <c r="BM310" s="169">
        <f t="shared" si="253"/>
        <v>1</v>
      </c>
      <c r="BN310" s="169">
        <f t="shared" si="254"/>
        <v>1</v>
      </c>
      <c r="BO310" s="169">
        <f t="shared" si="255"/>
        <v>0</v>
      </c>
      <c r="BP310" s="36">
        <f t="shared" si="256"/>
        <v>1</v>
      </c>
      <c r="BQ310">
        <f t="shared" si="257"/>
        <v>0</v>
      </c>
      <c r="BR310" s="36">
        <f t="shared" si="258"/>
        <v>0</v>
      </c>
      <c r="BS310" t="e">
        <f t="shared" si="250"/>
        <v>#N/A</v>
      </c>
    </row>
    <row r="311" spans="1:71">
      <c r="A311" s="59">
        <v>89</v>
      </c>
      <c r="B311" s="59">
        <v>22191</v>
      </c>
      <c r="C311" s="160">
        <v>46399999.308586098</v>
      </c>
      <c r="D311" s="59">
        <v>6220000</v>
      </c>
      <c r="E311" s="59">
        <v>11620000</v>
      </c>
      <c r="F311" s="59">
        <v>34779999.308586098</v>
      </c>
      <c r="G311" s="59">
        <v>660</v>
      </c>
      <c r="H311" s="59">
        <v>-1490315570.7430799</v>
      </c>
      <c r="I311" s="59">
        <v>101</v>
      </c>
      <c r="J311" s="59">
        <v>0</v>
      </c>
      <c r="K311" s="59">
        <v>0</v>
      </c>
      <c r="L311" s="59">
        <v>101</v>
      </c>
      <c r="M311" s="59">
        <v>0</v>
      </c>
      <c r="N311" s="59">
        <v>0</v>
      </c>
      <c r="O311" s="59">
        <v>0</v>
      </c>
      <c r="P311" s="59">
        <v>0</v>
      </c>
      <c r="Q311" s="59">
        <v>0</v>
      </c>
      <c r="R311" s="59">
        <v>1</v>
      </c>
      <c r="S311" s="59">
        <v>0</v>
      </c>
      <c r="T311" s="59">
        <f t="shared" si="208"/>
        <v>0</v>
      </c>
      <c r="U311" s="59">
        <f t="shared" si="209"/>
        <v>0</v>
      </c>
      <c r="V311" s="59">
        <f t="shared" si="210"/>
        <v>0</v>
      </c>
      <c r="W311" s="59">
        <f t="shared" si="211"/>
        <v>0</v>
      </c>
      <c r="X311" s="59">
        <f t="shared" si="212"/>
        <v>0</v>
      </c>
      <c r="Y311" s="59">
        <f t="shared" si="213"/>
        <v>0</v>
      </c>
      <c r="Z311" s="59">
        <f t="shared" si="214"/>
        <v>0</v>
      </c>
      <c r="AA311" s="59">
        <f t="shared" si="215"/>
        <v>0</v>
      </c>
      <c r="AB311" s="59">
        <f t="shared" si="216"/>
        <v>0</v>
      </c>
      <c r="AC311" s="59">
        <f t="shared" si="217"/>
        <v>0</v>
      </c>
      <c r="AD311" s="166">
        <f t="shared" si="259"/>
        <v>2</v>
      </c>
      <c r="AE311" s="169">
        <f t="shared" si="218"/>
        <v>0</v>
      </c>
      <c r="AF311" s="169">
        <f t="shared" si="219"/>
        <v>1</v>
      </c>
      <c r="AG311" s="169">
        <f t="shared" si="220"/>
        <v>0</v>
      </c>
      <c r="AH311" s="169">
        <f t="shared" si="221"/>
        <v>1</v>
      </c>
      <c r="AI311" s="169">
        <f t="shared" si="222"/>
        <v>0</v>
      </c>
      <c r="AJ311" s="169">
        <f t="shared" si="223"/>
        <v>0</v>
      </c>
      <c r="AK311" s="169">
        <f t="shared" si="224"/>
        <v>0</v>
      </c>
      <c r="AL311" s="169">
        <f t="shared" si="225"/>
        <v>1</v>
      </c>
      <c r="AM311" s="169">
        <f t="shared" si="226"/>
        <v>0</v>
      </c>
      <c r="AN311" s="169">
        <f t="shared" si="227"/>
        <v>0</v>
      </c>
      <c r="AO311" s="169">
        <f t="shared" si="228"/>
        <v>1</v>
      </c>
      <c r="AP311" s="169">
        <f t="shared" si="229"/>
        <v>0</v>
      </c>
      <c r="AQ311" s="169">
        <f t="shared" si="230"/>
        <v>0</v>
      </c>
      <c r="AR311" s="169">
        <f t="shared" si="231"/>
        <v>0</v>
      </c>
      <c r="AS311" s="169">
        <f t="shared" si="232"/>
        <v>0</v>
      </c>
      <c r="AT311" s="169">
        <f t="shared" si="233"/>
        <v>0</v>
      </c>
      <c r="AU311" s="169">
        <f t="shared" si="234"/>
        <v>0</v>
      </c>
      <c r="AV311" s="169">
        <f t="shared" si="235"/>
        <v>1</v>
      </c>
      <c r="AW311" s="169">
        <f t="shared" si="236"/>
        <v>0</v>
      </c>
      <c r="AX311" s="169">
        <f t="shared" si="237"/>
        <v>0</v>
      </c>
      <c r="AY311" s="169">
        <f t="shared" si="251"/>
        <v>0</v>
      </c>
      <c r="AZ311" s="169">
        <f t="shared" si="238"/>
        <v>0</v>
      </c>
      <c r="BA311" s="169">
        <f t="shared" si="239"/>
        <v>0</v>
      </c>
      <c r="BB311" s="169">
        <f t="shared" si="240"/>
        <v>1</v>
      </c>
      <c r="BC311" s="169">
        <f t="shared" si="241"/>
        <v>0</v>
      </c>
      <c r="BD311" s="169">
        <f t="shared" si="242"/>
        <v>1</v>
      </c>
      <c r="BE311" s="169">
        <f t="shared" si="243"/>
        <v>0</v>
      </c>
      <c r="BF311" s="169">
        <f t="shared" si="244"/>
        <v>0</v>
      </c>
      <c r="BG311" s="169">
        <f t="shared" si="245"/>
        <v>0</v>
      </c>
      <c r="BH311" s="169">
        <f t="shared" si="246"/>
        <v>0</v>
      </c>
      <c r="BI311" s="169">
        <f t="shared" si="247"/>
        <v>0</v>
      </c>
      <c r="BJ311" s="169">
        <f t="shared" si="248"/>
        <v>0</v>
      </c>
      <c r="BK311" s="167">
        <f t="shared" si="249"/>
        <v>0</v>
      </c>
      <c r="BL311" s="169">
        <f t="shared" si="252"/>
        <v>1</v>
      </c>
      <c r="BM311" s="169">
        <f t="shared" si="253"/>
        <v>0</v>
      </c>
      <c r="BN311" s="169">
        <f t="shared" si="254"/>
        <v>1</v>
      </c>
      <c r="BO311" s="169">
        <f t="shared" si="255"/>
        <v>0</v>
      </c>
      <c r="BP311" s="36">
        <f t="shared" si="256"/>
        <v>1</v>
      </c>
      <c r="BQ311">
        <f t="shared" si="257"/>
        <v>0</v>
      </c>
      <c r="BR311" s="36">
        <f t="shared" si="258"/>
        <v>0</v>
      </c>
      <c r="BS311" t="e">
        <f t="shared" si="250"/>
        <v>#N/A</v>
      </c>
    </row>
    <row r="312" spans="1:71">
      <c r="A312" s="59">
        <v>31</v>
      </c>
      <c r="B312" s="59">
        <v>13273</v>
      </c>
      <c r="C312" s="160">
        <v>34523810.601694003</v>
      </c>
      <c r="D312" s="59">
        <v>7857619.5</v>
      </c>
      <c r="E312" s="59">
        <v>7857619.5</v>
      </c>
      <c r="F312" s="59">
        <v>26666191.101693999</v>
      </c>
      <c r="G312" s="59">
        <v>666.66668701171898</v>
      </c>
      <c r="H312" s="59">
        <v>-332696052.51488698</v>
      </c>
      <c r="I312" s="59">
        <v>0</v>
      </c>
      <c r="J312" s="59">
        <v>0</v>
      </c>
      <c r="K312" s="59">
        <v>0</v>
      </c>
      <c r="L312" s="59">
        <v>603</v>
      </c>
      <c r="M312" s="59">
        <v>406</v>
      </c>
      <c r="N312" s="59">
        <v>0</v>
      </c>
      <c r="O312" s="59">
        <v>0</v>
      </c>
      <c r="P312" s="59">
        <v>0</v>
      </c>
      <c r="Q312" s="59">
        <v>0</v>
      </c>
      <c r="R312" s="59">
        <v>2</v>
      </c>
      <c r="S312" s="59">
        <v>1</v>
      </c>
      <c r="T312" s="59">
        <f t="shared" si="208"/>
        <v>0</v>
      </c>
      <c r="U312" s="59">
        <f t="shared" si="209"/>
        <v>0</v>
      </c>
      <c r="V312" s="59">
        <f t="shared" si="210"/>
        <v>0</v>
      </c>
      <c r="W312" s="59">
        <f t="shared" si="211"/>
        <v>1</v>
      </c>
      <c r="X312" s="59">
        <f t="shared" si="212"/>
        <v>0</v>
      </c>
      <c r="Y312" s="59">
        <f t="shared" si="213"/>
        <v>0</v>
      </c>
      <c r="Z312" s="59">
        <f t="shared" si="214"/>
        <v>0</v>
      </c>
      <c r="AA312" s="59">
        <f t="shared" si="215"/>
        <v>0</v>
      </c>
      <c r="AB312" s="59">
        <f t="shared" si="216"/>
        <v>0</v>
      </c>
      <c r="AC312" s="59">
        <f t="shared" si="217"/>
        <v>0</v>
      </c>
      <c r="AD312" s="166">
        <f t="shared" si="259"/>
        <v>0</v>
      </c>
      <c r="AE312" s="169">
        <f t="shared" si="218"/>
        <v>0</v>
      </c>
      <c r="AF312" s="169">
        <f t="shared" si="219"/>
        <v>0</v>
      </c>
      <c r="AG312" s="169">
        <f t="shared" si="220"/>
        <v>0</v>
      </c>
      <c r="AH312" s="169">
        <f t="shared" si="221"/>
        <v>1</v>
      </c>
      <c r="AI312" s="169">
        <f t="shared" si="222"/>
        <v>0</v>
      </c>
      <c r="AJ312" s="169">
        <f t="shared" si="223"/>
        <v>0</v>
      </c>
      <c r="AK312" s="169">
        <f t="shared" si="224"/>
        <v>0</v>
      </c>
      <c r="AL312" s="169">
        <f t="shared" si="225"/>
        <v>1</v>
      </c>
      <c r="AM312" s="169">
        <f t="shared" si="226"/>
        <v>0</v>
      </c>
      <c r="AN312" s="169">
        <f t="shared" si="227"/>
        <v>0</v>
      </c>
      <c r="AO312" s="169">
        <f t="shared" si="228"/>
        <v>1</v>
      </c>
      <c r="AP312" s="169">
        <f t="shared" si="229"/>
        <v>0</v>
      </c>
      <c r="AQ312" s="169">
        <f t="shared" si="230"/>
        <v>0</v>
      </c>
      <c r="AR312" s="169">
        <f t="shared" si="231"/>
        <v>0</v>
      </c>
      <c r="AS312" s="169">
        <f t="shared" si="232"/>
        <v>0</v>
      </c>
      <c r="AT312" s="169">
        <f t="shared" si="233"/>
        <v>0</v>
      </c>
      <c r="AU312" s="169">
        <f t="shared" si="234"/>
        <v>0</v>
      </c>
      <c r="AV312" s="169">
        <f t="shared" si="235"/>
        <v>1</v>
      </c>
      <c r="AW312" s="169">
        <f t="shared" si="236"/>
        <v>0</v>
      </c>
      <c r="AX312" s="169">
        <f t="shared" si="237"/>
        <v>0</v>
      </c>
      <c r="AY312" s="169">
        <f t="shared" si="251"/>
        <v>0</v>
      </c>
      <c r="AZ312" s="169">
        <f t="shared" si="238"/>
        <v>0</v>
      </c>
      <c r="BA312" s="169">
        <f t="shared" si="239"/>
        <v>0</v>
      </c>
      <c r="BB312" s="169">
        <f t="shared" si="240"/>
        <v>1</v>
      </c>
      <c r="BC312" s="169">
        <f t="shared" si="241"/>
        <v>0</v>
      </c>
      <c r="BD312" s="169">
        <f t="shared" si="242"/>
        <v>1</v>
      </c>
      <c r="BE312" s="169">
        <f t="shared" si="243"/>
        <v>0</v>
      </c>
      <c r="BF312" s="169">
        <f t="shared" si="244"/>
        <v>0</v>
      </c>
      <c r="BG312" s="169">
        <f t="shared" si="245"/>
        <v>0</v>
      </c>
      <c r="BH312" s="169">
        <f t="shared" si="246"/>
        <v>0</v>
      </c>
      <c r="BI312" s="169">
        <f t="shared" si="247"/>
        <v>0</v>
      </c>
      <c r="BJ312" s="169">
        <f t="shared" si="248"/>
        <v>0</v>
      </c>
      <c r="BK312" s="167">
        <f t="shared" si="249"/>
        <v>0</v>
      </c>
      <c r="BL312" s="169">
        <f t="shared" si="252"/>
        <v>0</v>
      </c>
      <c r="BM312" s="169">
        <f t="shared" si="253"/>
        <v>1</v>
      </c>
      <c r="BN312" s="169">
        <f t="shared" si="254"/>
        <v>0</v>
      </c>
      <c r="BO312" s="169">
        <f t="shared" si="255"/>
        <v>1</v>
      </c>
      <c r="BP312" s="36">
        <f t="shared" si="256"/>
        <v>0</v>
      </c>
      <c r="BQ312">
        <f t="shared" si="257"/>
        <v>0</v>
      </c>
      <c r="BR312" s="36">
        <f t="shared" si="258"/>
        <v>0</v>
      </c>
      <c r="BS312" t="e">
        <f t="shared" si="250"/>
        <v>#N/A</v>
      </c>
    </row>
    <row r="313" spans="1:71">
      <c r="A313" s="59">
        <v>287</v>
      </c>
      <c r="B313" s="59">
        <v>162532</v>
      </c>
      <c r="C313" s="160">
        <v>55776316.489374198</v>
      </c>
      <c r="D313" s="59">
        <v>335709333</v>
      </c>
      <c r="E313" s="59">
        <v>366340912</v>
      </c>
      <c r="F313" s="59">
        <v>-310564595.51062602</v>
      </c>
      <c r="G313" s="59">
        <v>676.31579828262295</v>
      </c>
      <c r="H313" s="59">
        <v>-4481155947.8041201</v>
      </c>
      <c r="I313" s="59">
        <v>0</v>
      </c>
      <c r="J313" s="59">
        <v>0</v>
      </c>
      <c r="K313" s="59">
        <v>0</v>
      </c>
      <c r="L313" s="59">
        <v>403</v>
      </c>
      <c r="M313" s="59">
        <v>0</v>
      </c>
      <c r="N313" s="59">
        <v>0</v>
      </c>
      <c r="O313" s="59">
        <v>412</v>
      </c>
      <c r="P313" s="59">
        <v>0</v>
      </c>
      <c r="Q313" s="59">
        <v>0</v>
      </c>
      <c r="R313" s="59">
        <v>2</v>
      </c>
      <c r="S313" s="59">
        <v>0</v>
      </c>
      <c r="T313" s="59">
        <f t="shared" si="208"/>
        <v>2</v>
      </c>
      <c r="U313" s="59">
        <f t="shared" si="209"/>
        <v>0</v>
      </c>
      <c r="V313" s="59">
        <f t="shared" si="210"/>
        <v>0</v>
      </c>
      <c r="W313" s="59">
        <f t="shared" si="211"/>
        <v>0</v>
      </c>
      <c r="X313" s="59">
        <f t="shared" si="212"/>
        <v>0</v>
      </c>
      <c r="Y313" s="59">
        <f t="shared" si="213"/>
        <v>0</v>
      </c>
      <c r="Z313" s="59">
        <f t="shared" si="214"/>
        <v>0</v>
      </c>
      <c r="AA313" s="59">
        <f t="shared" si="215"/>
        <v>0</v>
      </c>
      <c r="AB313" s="59">
        <f t="shared" si="216"/>
        <v>0</v>
      </c>
      <c r="AC313" s="59">
        <f t="shared" si="217"/>
        <v>0</v>
      </c>
      <c r="AD313" s="166">
        <f t="shared" si="259"/>
        <v>0</v>
      </c>
      <c r="AE313" s="169">
        <f t="shared" si="218"/>
        <v>0</v>
      </c>
      <c r="AF313" s="169">
        <f t="shared" si="219"/>
        <v>0</v>
      </c>
      <c r="AG313" s="169">
        <f t="shared" si="220"/>
        <v>0</v>
      </c>
      <c r="AH313" s="169">
        <f t="shared" si="221"/>
        <v>1</v>
      </c>
      <c r="AI313" s="169">
        <f t="shared" si="222"/>
        <v>0</v>
      </c>
      <c r="AJ313" s="169">
        <f t="shared" si="223"/>
        <v>0</v>
      </c>
      <c r="AK313" s="169">
        <f t="shared" si="224"/>
        <v>0</v>
      </c>
      <c r="AL313" s="169">
        <f t="shared" si="225"/>
        <v>1</v>
      </c>
      <c r="AM313" s="169">
        <f t="shared" si="226"/>
        <v>0</v>
      </c>
      <c r="AN313" s="169">
        <f t="shared" si="227"/>
        <v>0</v>
      </c>
      <c r="AO313" s="169">
        <f t="shared" si="228"/>
        <v>1</v>
      </c>
      <c r="AP313" s="169">
        <f t="shared" si="229"/>
        <v>0</v>
      </c>
      <c r="AQ313" s="169">
        <f t="shared" si="230"/>
        <v>0</v>
      </c>
      <c r="AR313" s="169">
        <f t="shared" si="231"/>
        <v>0</v>
      </c>
      <c r="AS313" s="169">
        <f t="shared" si="232"/>
        <v>0</v>
      </c>
      <c r="AT313" s="169">
        <f t="shared" si="233"/>
        <v>0</v>
      </c>
      <c r="AU313" s="169">
        <f t="shared" si="234"/>
        <v>0</v>
      </c>
      <c r="AV313" s="169">
        <f t="shared" si="235"/>
        <v>1</v>
      </c>
      <c r="AW313" s="169">
        <f t="shared" si="236"/>
        <v>1</v>
      </c>
      <c r="AX313" s="169">
        <f t="shared" si="237"/>
        <v>1</v>
      </c>
      <c r="AY313" s="169">
        <f t="shared" si="251"/>
        <v>0</v>
      </c>
      <c r="AZ313" s="169">
        <f t="shared" si="238"/>
        <v>0</v>
      </c>
      <c r="BA313" s="169">
        <f t="shared" si="239"/>
        <v>0</v>
      </c>
      <c r="BB313" s="169">
        <f t="shared" si="240"/>
        <v>1</v>
      </c>
      <c r="BC313" s="169">
        <f t="shared" si="241"/>
        <v>0</v>
      </c>
      <c r="BD313" s="169">
        <f t="shared" si="242"/>
        <v>1</v>
      </c>
      <c r="BE313" s="169">
        <f t="shared" si="243"/>
        <v>0</v>
      </c>
      <c r="BF313" s="169">
        <f t="shared" si="244"/>
        <v>0</v>
      </c>
      <c r="BG313" s="169">
        <f t="shared" si="245"/>
        <v>1</v>
      </c>
      <c r="BH313" s="169">
        <f t="shared" si="246"/>
        <v>0</v>
      </c>
      <c r="BI313" s="169">
        <f t="shared" si="247"/>
        <v>0</v>
      </c>
      <c r="BJ313" s="169">
        <f t="shared" si="248"/>
        <v>1</v>
      </c>
      <c r="BK313" s="167">
        <f t="shared" si="249"/>
        <v>0</v>
      </c>
      <c r="BL313" s="169">
        <f t="shared" si="252"/>
        <v>0</v>
      </c>
      <c r="BM313" s="169">
        <f t="shared" si="253"/>
        <v>1</v>
      </c>
      <c r="BN313" s="169">
        <f t="shared" si="254"/>
        <v>1</v>
      </c>
      <c r="BO313" s="169">
        <f t="shared" si="255"/>
        <v>0</v>
      </c>
      <c r="BP313" s="36">
        <f t="shared" si="256"/>
        <v>0</v>
      </c>
      <c r="BQ313">
        <f t="shared" si="257"/>
        <v>0</v>
      </c>
      <c r="BR313" s="36">
        <f t="shared" si="258"/>
        <v>2</v>
      </c>
      <c r="BS313" t="e">
        <f t="shared" si="250"/>
        <v>#N/A</v>
      </c>
    </row>
    <row r="314" spans="1:71">
      <c r="A314" s="59">
        <v>165</v>
      </c>
      <c r="B314" s="59">
        <v>121321</v>
      </c>
      <c r="C314" s="160">
        <v>57857143.637172997</v>
      </c>
      <c r="D314" s="59">
        <v>8809524.25</v>
      </c>
      <c r="E314" s="59">
        <v>11547619.5</v>
      </c>
      <c r="F314" s="59">
        <v>46309524.137172997</v>
      </c>
      <c r="G314" s="59">
        <v>702.38095855712902</v>
      </c>
      <c r="H314" s="59">
        <v>-2496464776.3450999</v>
      </c>
      <c r="I314" s="59">
        <v>0</v>
      </c>
      <c r="J314" s="59">
        <v>0</v>
      </c>
      <c r="K314" s="59">
        <v>0</v>
      </c>
      <c r="L314" s="59">
        <v>101</v>
      </c>
      <c r="M314" s="59">
        <v>102</v>
      </c>
      <c r="N314" s="59">
        <v>0</v>
      </c>
      <c r="O314" s="59">
        <v>101</v>
      </c>
      <c r="P314" s="59">
        <v>102</v>
      </c>
      <c r="Q314" s="59">
        <v>0</v>
      </c>
      <c r="R314" s="59">
        <v>2</v>
      </c>
      <c r="S314" s="59">
        <v>0</v>
      </c>
      <c r="T314" s="59">
        <f t="shared" si="208"/>
        <v>0</v>
      </c>
      <c r="U314" s="59">
        <f t="shared" si="209"/>
        <v>0</v>
      </c>
      <c r="V314" s="59">
        <f t="shared" si="210"/>
        <v>0</v>
      </c>
      <c r="W314" s="59">
        <f t="shared" si="211"/>
        <v>0</v>
      </c>
      <c r="X314" s="59">
        <f t="shared" si="212"/>
        <v>0</v>
      </c>
      <c r="Y314" s="59">
        <f t="shared" si="213"/>
        <v>0</v>
      </c>
      <c r="Z314" s="59">
        <f t="shared" si="214"/>
        <v>0</v>
      </c>
      <c r="AA314" s="59">
        <f t="shared" si="215"/>
        <v>2</v>
      </c>
      <c r="AB314" s="59">
        <f t="shared" si="216"/>
        <v>0</v>
      </c>
      <c r="AC314" s="59">
        <f t="shared" si="217"/>
        <v>0</v>
      </c>
      <c r="AD314" s="166">
        <f t="shared" si="259"/>
        <v>2</v>
      </c>
      <c r="AE314" s="169">
        <f t="shared" si="218"/>
        <v>0</v>
      </c>
      <c r="AF314" s="169">
        <f t="shared" si="219"/>
        <v>1</v>
      </c>
      <c r="AG314" s="169">
        <f t="shared" si="220"/>
        <v>1</v>
      </c>
      <c r="AH314" s="169">
        <f t="shared" si="221"/>
        <v>0</v>
      </c>
      <c r="AI314" s="169">
        <f t="shared" si="222"/>
        <v>0</v>
      </c>
      <c r="AJ314" s="169">
        <f t="shared" si="223"/>
        <v>0</v>
      </c>
      <c r="AK314" s="169">
        <f t="shared" si="224"/>
        <v>0</v>
      </c>
      <c r="AL314" s="169">
        <f t="shared" si="225"/>
        <v>1</v>
      </c>
      <c r="AM314" s="169">
        <f t="shared" si="226"/>
        <v>0</v>
      </c>
      <c r="AN314" s="169">
        <f t="shared" si="227"/>
        <v>0</v>
      </c>
      <c r="AO314" s="169">
        <f t="shared" si="228"/>
        <v>1</v>
      </c>
      <c r="AP314" s="169">
        <f t="shared" si="229"/>
        <v>0</v>
      </c>
      <c r="AQ314" s="169">
        <f t="shared" si="230"/>
        <v>0</v>
      </c>
      <c r="AR314" s="169">
        <f t="shared" si="231"/>
        <v>0</v>
      </c>
      <c r="AS314" s="169">
        <f t="shared" si="232"/>
        <v>0</v>
      </c>
      <c r="AT314" s="169">
        <f t="shared" si="233"/>
        <v>0</v>
      </c>
      <c r="AU314" s="169">
        <f t="shared" si="234"/>
        <v>0</v>
      </c>
      <c r="AV314" s="169">
        <f t="shared" si="235"/>
        <v>1</v>
      </c>
      <c r="AW314" s="169">
        <f t="shared" si="236"/>
        <v>0</v>
      </c>
      <c r="AX314" s="169">
        <f t="shared" si="237"/>
        <v>0</v>
      </c>
      <c r="AY314" s="169">
        <f t="shared" si="251"/>
        <v>0</v>
      </c>
      <c r="AZ314" s="169">
        <f t="shared" si="238"/>
        <v>0</v>
      </c>
      <c r="BA314" s="169">
        <f t="shared" si="239"/>
        <v>0</v>
      </c>
      <c r="BB314" s="169">
        <f t="shared" si="240"/>
        <v>1</v>
      </c>
      <c r="BC314" s="169">
        <f t="shared" si="241"/>
        <v>0</v>
      </c>
      <c r="BD314" s="169">
        <f t="shared" si="242"/>
        <v>1</v>
      </c>
      <c r="BE314" s="169">
        <f t="shared" si="243"/>
        <v>0</v>
      </c>
      <c r="BF314" s="169">
        <f t="shared" si="244"/>
        <v>0</v>
      </c>
      <c r="BG314" s="169">
        <f t="shared" si="245"/>
        <v>0</v>
      </c>
      <c r="BH314" s="169">
        <f t="shared" si="246"/>
        <v>0</v>
      </c>
      <c r="BI314" s="169">
        <f t="shared" si="247"/>
        <v>0</v>
      </c>
      <c r="BJ314" s="169">
        <f t="shared" si="248"/>
        <v>0</v>
      </c>
      <c r="BK314" s="167">
        <f t="shared" si="249"/>
        <v>0</v>
      </c>
      <c r="BL314" s="169">
        <f t="shared" si="252"/>
        <v>0</v>
      </c>
      <c r="BM314" s="169">
        <f t="shared" si="253"/>
        <v>1</v>
      </c>
      <c r="BN314" s="169">
        <f t="shared" si="254"/>
        <v>1</v>
      </c>
      <c r="BO314" s="169">
        <f t="shared" si="255"/>
        <v>0</v>
      </c>
      <c r="BP314" s="36">
        <f t="shared" si="256"/>
        <v>1</v>
      </c>
      <c r="BQ314">
        <f t="shared" si="257"/>
        <v>0</v>
      </c>
      <c r="BR314" s="36">
        <f t="shared" si="258"/>
        <v>0</v>
      </c>
      <c r="BS314" t="e">
        <f t="shared" si="250"/>
        <v>#N/A</v>
      </c>
    </row>
    <row r="315" spans="1:71">
      <c r="A315" s="59">
        <v>224</v>
      </c>
      <c r="B315" s="59">
        <v>141272</v>
      </c>
      <c r="C315" s="160">
        <v>29761905.1631549</v>
      </c>
      <c r="D315" s="59">
        <v>29047620</v>
      </c>
      <c r="E315" s="59">
        <v>29047620</v>
      </c>
      <c r="F315" s="59">
        <v>714285.16315485502</v>
      </c>
      <c r="G315" s="59">
        <v>714.28570556640602</v>
      </c>
      <c r="H315" s="59">
        <v>-3656076838.5536799</v>
      </c>
      <c r="I315" s="59">
        <v>412</v>
      </c>
      <c r="J315" s="59">
        <v>0</v>
      </c>
      <c r="K315" s="59">
        <v>0</v>
      </c>
      <c r="L315" s="59">
        <v>0</v>
      </c>
      <c r="M315" s="59">
        <v>0</v>
      </c>
      <c r="N315" s="59">
        <v>0</v>
      </c>
      <c r="O315" s="59">
        <v>0</v>
      </c>
      <c r="P315" s="59">
        <v>0</v>
      </c>
      <c r="Q315" s="59">
        <v>0</v>
      </c>
      <c r="R315" s="59">
        <v>2</v>
      </c>
      <c r="S315" s="59">
        <v>1</v>
      </c>
      <c r="T315" s="59">
        <f t="shared" si="208"/>
        <v>1</v>
      </c>
      <c r="U315" s="59">
        <f t="shared" si="209"/>
        <v>0</v>
      </c>
      <c r="V315" s="59">
        <f t="shared" si="210"/>
        <v>0</v>
      </c>
      <c r="W315" s="59">
        <f t="shared" si="211"/>
        <v>0</v>
      </c>
      <c r="X315" s="59">
        <f t="shared" si="212"/>
        <v>0</v>
      </c>
      <c r="Y315" s="59">
        <f t="shared" si="213"/>
        <v>0</v>
      </c>
      <c r="Z315" s="59">
        <f t="shared" si="214"/>
        <v>0</v>
      </c>
      <c r="AA315" s="59">
        <f t="shared" si="215"/>
        <v>0</v>
      </c>
      <c r="AB315" s="59">
        <f t="shared" si="216"/>
        <v>0</v>
      </c>
      <c r="AC315" s="59">
        <f t="shared" si="217"/>
        <v>0</v>
      </c>
      <c r="AD315" s="166">
        <f t="shared" si="259"/>
        <v>0</v>
      </c>
      <c r="AE315" s="169">
        <f t="shared" si="218"/>
        <v>0</v>
      </c>
      <c r="AF315" s="169">
        <f t="shared" si="219"/>
        <v>0</v>
      </c>
      <c r="AG315" s="169">
        <f t="shared" si="220"/>
        <v>0</v>
      </c>
      <c r="AH315" s="169">
        <f t="shared" si="221"/>
        <v>1</v>
      </c>
      <c r="AI315" s="169">
        <f t="shared" si="222"/>
        <v>0</v>
      </c>
      <c r="AJ315" s="169">
        <f t="shared" si="223"/>
        <v>0</v>
      </c>
      <c r="AK315" s="169">
        <f t="shared" si="224"/>
        <v>0</v>
      </c>
      <c r="AL315" s="169">
        <f t="shared" si="225"/>
        <v>1</v>
      </c>
      <c r="AM315" s="169">
        <f t="shared" si="226"/>
        <v>0</v>
      </c>
      <c r="AN315" s="169">
        <f t="shared" si="227"/>
        <v>0</v>
      </c>
      <c r="AO315" s="169">
        <f t="shared" si="228"/>
        <v>1</v>
      </c>
      <c r="AP315" s="169">
        <f t="shared" si="229"/>
        <v>0</v>
      </c>
      <c r="AQ315" s="169">
        <f t="shared" si="230"/>
        <v>0</v>
      </c>
      <c r="AR315" s="169">
        <f t="shared" si="231"/>
        <v>0</v>
      </c>
      <c r="AS315" s="169">
        <f t="shared" si="232"/>
        <v>0</v>
      </c>
      <c r="AT315" s="169">
        <f t="shared" si="233"/>
        <v>0</v>
      </c>
      <c r="AU315" s="169">
        <f t="shared" si="234"/>
        <v>0</v>
      </c>
      <c r="AV315" s="169">
        <f t="shared" si="235"/>
        <v>1</v>
      </c>
      <c r="AW315" s="169">
        <f t="shared" si="236"/>
        <v>1</v>
      </c>
      <c r="AX315" s="169">
        <f t="shared" si="237"/>
        <v>0</v>
      </c>
      <c r="AY315" s="169">
        <f t="shared" si="251"/>
        <v>1</v>
      </c>
      <c r="AZ315" s="169">
        <f t="shared" si="238"/>
        <v>0</v>
      </c>
      <c r="BA315" s="169">
        <f t="shared" si="239"/>
        <v>0</v>
      </c>
      <c r="BB315" s="169">
        <f t="shared" si="240"/>
        <v>1</v>
      </c>
      <c r="BC315" s="169">
        <f t="shared" si="241"/>
        <v>0</v>
      </c>
      <c r="BD315" s="169">
        <f t="shared" si="242"/>
        <v>1</v>
      </c>
      <c r="BE315" s="169">
        <f t="shared" si="243"/>
        <v>0</v>
      </c>
      <c r="BF315" s="169">
        <f t="shared" si="244"/>
        <v>0</v>
      </c>
      <c r="BG315" s="169">
        <f t="shared" si="245"/>
        <v>0</v>
      </c>
      <c r="BH315" s="169">
        <f t="shared" si="246"/>
        <v>0</v>
      </c>
      <c r="BI315" s="169">
        <f t="shared" si="247"/>
        <v>0</v>
      </c>
      <c r="BJ315" s="169">
        <f t="shared" si="248"/>
        <v>1</v>
      </c>
      <c r="BK315" s="167">
        <f t="shared" si="249"/>
        <v>0</v>
      </c>
      <c r="BL315" s="169">
        <f t="shared" si="252"/>
        <v>0</v>
      </c>
      <c r="BM315" s="169">
        <f t="shared" si="253"/>
        <v>1</v>
      </c>
      <c r="BN315" s="169">
        <f t="shared" si="254"/>
        <v>0</v>
      </c>
      <c r="BO315" s="169">
        <f t="shared" si="255"/>
        <v>1</v>
      </c>
      <c r="BP315" s="36">
        <f t="shared" si="256"/>
        <v>0</v>
      </c>
      <c r="BQ315">
        <f t="shared" si="257"/>
        <v>0</v>
      </c>
      <c r="BR315" s="36">
        <f t="shared" si="258"/>
        <v>1</v>
      </c>
      <c r="BS315" t="e">
        <f t="shared" si="250"/>
        <v>#N/A</v>
      </c>
    </row>
    <row r="316" spans="1:71">
      <c r="A316" s="59">
        <v>211</v>
      </c>
      <c r="B316" s="59">
        <v>132211</v>
      </c>
      <c r="C316" s="160">
        <v>22119048.3096371</v>
      </c>
      <c r="D316" s="59">
        <v>7309524</v>
      </c>
      <c r="E316" s="59">
        <v>7309524</v>
      </c>
      <c r="F316" s="59">
        <v>14809524.3096371</v>
      </c>
      <c r="G316" s="59">
        <v>714.28573608398403</v>
      </c>
      <c r="H316" s="59">
        <v>-3172424453.3348098</v>
      </c>
      <c r="I316" s="59">
        <v>0</v>
      </c>
      <c r="J316" s="59">
        <v>0</v>
      </c>
      <c r="K316" s="59">
        <v>0</v>
      </c>
      <c r="L316" s="59">
        <v>102</v>
      </c>
      <c r="M316" s="59">
        <v>301</v>
      </c>
      <c r="N316" s="59">
        <v>406</v>
      </c>
      <c r="O316" s="59">
        <v>201</v>
      </c>
      <c r="P316" s="59">
        <v>0</v>
      </c>
      <c r="Q316" s="59">
        <v>0</v>
      </c>
      <c r="R316" s="59">
        <v>2</v>
      </c>
      <c r="S316" s="59">
        <v>1</v>
      </c>
      <c r="T316" s="59">
        <f t="shared" si="208"/>
        <v>0</v>
      </c>
      <c r="U316" s="59">
        <f t="shared" si="209"/>
        <v>1</v>
      </c>
      <c r="V316" s="59">
        <f t="shared" si="210"/>
        <v>1</v>
      </c>
      <c r="W316" s="59">
        <f t="shared" si="211"/>
        <v>1</v>
      </c>
      <c r="X316" s="59">
        <f t="shared" si="212"/>
        <v>0</v>
      </c>
      <c r="Y316" s="59">
        <f t="shared" si="213"/>
        <v>1</v>
      </c>
      <c r="Z316" s="59">
        <f t="shared" si="214"/>
        <v>0</v>
      </c>
      <c r="AA316" s="59">
        <f t="shared" si="215"/>
        <v>0</v>
      </c>
      <c r="AB316" s="59">
        <f t="shared" si="216"/>
        <v>0</v>
      </c>
      <c r="AC316" s="59">
        <f t="shared" si="217"/>
        <v>0</v>
      </c>
      <c r="AD316" s="166">
        <f t="shared" si="259"/>
        <v>0</v>
      </c>
      <c r="AE316" s="169">
        <f t="shared" si="218"/>
        <v>0</v>
      </c>
      <c r="AF316" s="169">
        <f t="shared" si="219"/>
        <v>0</v>
      </c>
      <c r="AG316" s="169">
        <f t="shared" si="220"/>
        <v>0</v>
      </c>
      <c r="AH316" s="169">
        <f t="shared" si="221"/>
        <v>1</v>
      </c>
      <c r="AI316" s="169">
        <f t="shared" si="222"/>
        <v>0</v>
      </c>
      <c r="AJ316" s="169">
        <f t="shared" si="223"/>
        <v>0</v>
      </c>
      <c r="AK316" s="169">
        <f t="shared" si="224"/>
        <v>0</v>
      </c>
      <c r="AL316" s="169">
        <f t="shared" si="225"/>
        <v>1</v>
      </c>
      <c r="AM316" s="169">
        <f t="shared" si="226"/>
        <v>1</v>
      </c>
      <c r="AN316" s="169">
        <f t="shared" si="227"/>
        <v>2</v>
      </c>
      <c r="AO316" s="169">
        <f t="shared" si="228"/>
        <v>0</v>
      </c>
      <c r="AP316" s="169">
        <f t="shared" si="229"/>
        <v>0</v>
      </c>
      <c r="AQ316" s="169">
        <f t="shared" si="230"/>
        <v>1</v>
      </c>
      <c r="AR316" s="169">
        <f t="shared" si="231"/>
        <v>1</v>
      </c>
      <c r="AS316" s="169">
        <f t="shared" si="232"/>
        <v>0</v>
      </c>
      <c r="AT316" s="169">
        <f t="shared" si="233"/>
        <v>0</v>
      </c>
      <c r="AU316" s="169">
        <f t="shared" si="234"/>
        <v>1</v>
      </c>
      <c r="AV316" s="169">
        <f t="shared" si="235"/>
        <v>0</v>
      </c>
      <c r="AW316" s="169">
        <f t="shared" si="236"/>
        <v>0</v>
      </c>
      <c r="AX316" s="169">
        <f t="shared" si="237"/>
        <v>0</v>
      </c>
      <c r="AY316" s="169">
        <f t="shared" si="251"/>
        <v>0</v>
      </c>
      <c r="AZ316" s="169">
        <f t="shared" si="238"/>
        <v>0</v>
      </c>
      <c r="BA316" s="169">
        <f t="shared" si="239"/>
        <v>0</v>
      </c>
      <c r="BB316" s="169">
        <f t="shared" si="240"/>
        <v>1</v>
      </c>
      <c r="BC316" s="169">
        <f t="shared" si="241"/>
        <v>0</v>
      </c>
      <c r="BD316" s="169">
        <f t="shared" si="242"/>
        <v>1</v>
      </c>
      <c r="BE316" s="169">
        <f t="shared" si="243"/>
        <v>0</v>
      </c>
      <c r="BF316" s="169">
        <f t="shared" si="244"/>
        <v>0</v>
      </c>
      <c r="BG316" s="169">
        <f t="shared" si="245"/>
        <v>0</v>
      </c>
      <c r="BH316" s="169">
        <f t="shared" si="246"/>
        <v>0</v>
      </c>
      <c r="BI316" s="169">
        <f t="shared" si="247"/>
        <v>0</v>
      </c>
      <c r="BJ316" s="169">
        <f t="shared" si="248"/>
        <v>0</v>
      </c>
      <c r="BK316" s="167">
        <f t="shared" si="249"/>
        <v>0</v>
      </c>
      <c r="BL316" s="169">
        <f t="shared" si="252"/>
        <v>0</v>
      </c>
      <c r="BM316" s="169">
        <f t="shared" si="253"/>
        <v>1</v>
      </c>
      <c r="BN316" s="169">
        <f t="shared" si="254"/>
        <v>0</v>
      </c>
      <c r="BO316" s="169">
        <f t="shared" si="255"/>
        <v>1</v>
      </c>
      <c r="BP316" s="36">
        <f t="shared" si="256"/>
        <v>0</v>
      </c>
      <c r="BQ316">
        <f t="shared" si="257"/>
        <v>4</v>
      </c>
      <c r="BR316" s="36">
        <f t="shared" si="258"/>
        <v>0</v>
      </c>
      <c r="BS316" t="e">
        <f t="shared" si="250"/>
        <v>#N/A</v>
      </c>
    </row>
    <row r="317" spans="1:71">
      <c r="A317" s="59">
        <v>403</v>
      </c>
      <c r="B317" s="59">
        <v>231521</v>
      </c>
      <c r="C317" s="160">
        <v>29464285.588842299</v>
      </c>
      <c r="D317" s="59">
        <v>15894856.375</v>
      </c>
      <c r="E317" s="59">
        <v>15894856.375</v>
      </c>
      <c r="F317" s="59">
        <v>13569429.213842301</v>
      </c>
      <c r="G317" s="59">
        <v>721.42855834960903</v>
      </c>
      <c r="H317" s="59">
        <v>-6288156396.3271799</v>
      </c>
      <c r="I317" s="59">
        <v>415</v>
      </c>
      <c r="J317" s="59">
        <v>0</v>
      </c>
      <c r="K317" s="59">
        <v>0</v>
      </c>
      <c r="L317" s="59">
        <v>402</v>
      </c>
      <c r="M317" s="59">
        <v>444</v>
      </c>
      <c r="N317" s="59">
        <v>102</v>
      </c>
      <c r="O317" s="59">
        <v>402</v>
      </c>
      <c r="P317" s="59">
        <v>444</v>
      </c>
      <c r="Q317" s="59">
        <v>0</v>
      </c>
      <c r="R317" s="59">
        <v>2</v>
      </c>
      <c r="S317" s="59">
        <v>0</v>
      </c>
      <c r="T317" s="59">
        <f t="shared" si="208"/>
        <v>3</v>
      </c>
      <c r="U317" s="59">
        <f t="shared" si="209"/>
        <v>0</v>
      </c>
      <c r="V317" s="59">
        <f t="shared" si="210"/>
        <v>0</v>
      </c>
      <c r="W317" s="59">
        <f t="shared" si="211"/>
        <v>2</v>
      </c>
      <c r="X317" s="59">
        <f t="shared" si="212"/>
        <v>0</v>
      </c>
      <c r="Y317" s="59">
        <f t="shared" si="213"/>
        <v>0</v>
      </c>
      <c r="Z317" s="59">
        <f t="shared" si="214"/>
        <v>0</v>
      </c>
      <c r="AA317" s="59">
        <f t="shared" si="215"/>
        <v>1</v>
      </c>
      <c r="AB317" s="59">
        <f t="shared" si="216"/>
        <v>0</v>
      </c>
      <c r="AC317" s="59">
        <f t="shared" si="217"/>
        <v>0</v>
      </c>
      <c r="AD317" s="166">
        <f t="shared" si="259"/>
        <v>0</v>
      </c>
      <c r="AE317" s="169">
        <f t="shared" si="218"/>
        <v>0</v>
      </c>
      <c r="AF317" s="169">
        <f t="shared" si="219"/>
        <v>0</v>
      </c>
      <c r="AG317" s="169">
        <f t="shared" si="220"/>
        <v>0</v>
      </c>
      <c r="AH317" s="169">
        <f t="shared" si="221"/>
        <v>1</v>
      </c>
      <c r="AI317" s="169">
        <f t="shared" si="222"/>
        <v>0</v>
      </c>
      <c r="AJ317" s="169">
        <f t="shared" si="223"/>
        <v>0</v>
      </c>
      <c r="AK317" s="169">
        <f t="shared" si="224"/>
        <v>0</v>
      </c>
      <c r="AL317" s="169">
        <f t="shared" si="225"/>
        <v>1</v>
      </c>
      <c r="AM317" s="169">
        <f t="shared" si="226"/>
        <v>0</v>
      </c>
      <c r="AN317" s="169">
        <f t="shared" si="227"/>
        <v>0</v>
      </c>
      <c r="AO317" s="169">
        <f t="shared" si="228"/>
        <v>1</v>
      </c>
      <c r="AP317" s="169">
        <f t="shared" si="229"/>
        <v>0</v>
      </c>
      <c r="AQ317" s="169">
        <f t="shared" si="230"/>
        <v>0</v>
      </c>
      <c r="AR317" s="169">
        <f t="shared" si="231"/>
        <v>0</v>
      </c>
      <c r="AS317" s="169">
        <f t="shared" si="232"/>
        <v>0</v>
      </c>
      <c r="AT317" s="169">
        <f t="shared" si="233"/>
        <v>0</v>
      </c>
      <c r="AU317" s="169">
        <f t="shared" si="234"/>
        <v>0</v>
      </c>
      <c r="AV317" s="169">
        <f t="shared" si="235"/>
        <v>1</v>
      </c>
      <c r="AW317" s="169">
        <f t="shared" si="236"/>
        <v>1</v>
      </c>
      <c r="AX317" s="169">
        <f t="shared" si="237"/>
        <v>1</v>
      </c>
      <c r="AY317" s="169">
        <f t="shared" si="251"/>
        <v>0</v>
      </c>
      <c r="AZ317" s="169">
        <f t="shared" si="238"/>
        <v>0</v>
      </c>
      <c r="BA317" s="169">
        <f t="shared" si="239"/>
        <v>0</v>
      </c>
      <c r="BB317" s="169">
        <f t="shared" si="240"/>
        <v>1</v>
      </c>
      <c r="BC317" s="169">
        <f t="shared" si="241"/>
        <v>2</v>
      </c>
      <c r="BD317" s="169">
        <f t="shared" si="242"/>
        <v>0</v>
      </c>
      <c r="BE317" s="169">
        <f t="shared" si="243"/>
        <v>0</v>
      </c>
      <c r="BF317" s="169">
        <f t="shared" si="244"/>
        <v>0</v>
      </c>
      <c r="BG317" s="169">
        <f t="shared" si="245"/>
        <v>0</v>
      </c>
      <c r="BH317" s="169">
        <f t="shared" si="246"/>
        <v>1</v>
      </c>
      <c r="BI317" s="169">
        <f t="shared" si="247"/>
        <v>0</v>
      </c>
      <c r="BJ317" s="169">
        <f t="shared" si="248"/>
        <v>0</v>
      </c>
      <c r="BK317" s="167">
        <f t="shared" si="249"/>
        <v>0</v>
      </c>
      <c r="BL317" s="169">
        <f t="shared" si="252"/>
        <v>0</v>
      </c>
      <c r="BM317" s="169">
        <f t="shared" si="253"/>
        <v>1</v>
      </c>
      <c r="BN317" s="169">
        <f t="shared" si="254"/>
        <v>1</v>
      </c>
      <c r="BO317" s="169">
        <f t="shared" si="255"/>
        <v>0</v>
      </c>
      <c r="BP317" s="36">
        <f t="shared" si="256"/>
        <v>0</v>
      </c>
      <c r="BQ317">
        <f t="shared" si="257"/>
        <v>0</v>
      </c>
      <c r="BR317" s="36">
        <f t="shared" si="258"/>
        <v>2</v>
      </c>
      <c r="BS317" t="e">
        <f t="shared" si="250"/>
        <v>#N/A</v>
      </c>
    </row>
    <row r="318" spans="1:71">
      <c r="A318" s="59">
        <v>335</v>
      </c>
      <c r="B318" s="59">
        <v>191271</v>
      </c>
      <c r="C318" s="160">
        <v>116071428.07725701</v>
      </c>
      <c r="D318" s="59">
        <v>24017858</v>
      </c>
      <c r="E318" s="59">
        <v>42803572</v>
      </c>
      <c r="F318" s="59">
        <v>73267856.077257395</v>
      </c>
      <c r="G318" s="59">
        <v>742.85714721679699</v>
      </c>
      <c r="H318" s="59">
        <v>-4630908393.8869801</v>
      </c>
      <c r="I318" s="59">
        <v>0</v>
      </c>
      <c r="J318" s="59">
        <v>0</v>
      </c>
      <c r="K318" s="59">
        <v>0</v>
      </c>
      <c r="L318" s="59">
        <v>403</v>
      </c>
      <c r="M318" s="59">
        <v>417</v>
      </c>
      <c r="N318" s="59">
        <v>406</v>
      </c>
      <c r="O318" s="59">
        <v>0</v>
      </c>
      <c r="P318" s="59">
        <v>0</v>
      </c>
      <c r="Q318" s="59">
        <v>0</v>
      </c>
      <c r="R318" s="59">
        <v>2</v>
      </c>
      <c r="S318" s="59">
        <v>0</v>
      </c>
      <c r="T318" s="59">
        <f t="shared" si="208"/>
        <v>1</v>
      </c>
      <c r="U318" s="59">
        <f t="shared" si="209"/>
        <v>0</v>
      </c>
      <c r="V318" s="59">
        <f t="shared" si="210"/>
        <v>0</v>
      </c>
      <c r="W318" s="59">
        <f t="shared" si="211"/>
        <v>2</v>
      </c>
      <c r="X318" s="59">
        <f t="shared" si="212"/>
        <v>0</v>
      </c>
      <c r="Y318" s="59">
        <f t="shared" si="213"/>
        <v>0</v>
      </c>
      <c r="Z318" s="59">
        <f t="shared" si="214"/>
        <v>0</v>
      </c>
      <c r="AA318" s="59">
        <f t="shared" si="215"/>
        <v>0</v>
      </c>
      <c r="AB318" s="59">
        <f t="shared" si="216"/>
        <v>0</v>
      </c>
      <c r="AC318" s="59">
        <f t="shared" si="217"/>
        <v>0</v>
      </c>
      <c r="AD318" s="166">
        <f t="shared" si="259"/>
        <v>0</v>
      </c>
      <c r="AE318" s="169">
        <f t="shared" si="218"/>
        <v>0</v>
      </c>
      <c r="AF318" s="169">
        <f t="shared" si="219"/>
        <v>0</v>
      </c>
      <c r="AG318" s="169">
        <f t="shared" si="220"/>
        <v>0</v>
      </c>
      <c r="AH318" s="169">
        <f t="shared" si="221"/>
        <v>1</v>
      </c>
      <c r="AI318" s="169">
        <f t="shared" si="222"/>
        <v>0</v>
      </c>
      <c r="AJ318" s="169">
        <f t="shared" si="223"/>
        <v>0</v>
      </c>
      <c r="AK318" s="169">
        <f t="shared" si="224"/>
        <v>0</v>
      </c>
      <c r="AL318" s="169">
        <f t="shared" si="225"/>
        <v>1</v>
      </c>
      <c r="AM318" s="169">
        <f t="shared" si="226"/>
        <v>0</v>
      </c>
      <c r="AN318" s="169">
        <f t="shared" si="227"/>
        <v>0</v>
      </c>
      <c r="AO318" s="169">
        <f t="shared" si="228"/>
        <v>1</v>
      </c>
      <c r="AP318" s="169">
        <f t="shared" si="229"/>
        <v>0</v>
      </c>
      <c r="AQ318" s="169">
        <f t="shared" si="230"/>
        <v>0</v>
      </c>
      <c r="AR318" s="169">
        <f t="shared" si="231"/>
        <v>0</v>
      </c>
      <c r="AS318" s="169">
        <f t="shared" si="232"/>
        <v>0</v>
      </c>
      <c r="AT318" s="169">
        <f t="shared" si="233"/>
        <v>0</v>
      </c>
      <c r="AU318" s="169">
        <f t="shared" si="234"/>
        <v>0</v>
      </c>
      <c r="AV318" s="169">
        <f t="shared" si="235"/>
        <v>1</v>
      </c>
      <c r="AW318" s="169">
        <f t="shared" si="236"/>
        <v>1</v>
      </c>
      <c r="AX318" s="169">
        <f t="shared" si="237"/>
        <v>0</v>
      </c>
      <c r="AY318" s="169">
        <f t="shared" si="251"/>
        <v>1</v>
      </c>
      <c r="AZ318" s="169">
        <f t="shared" si="238"/>
        <v>0</v>
      </c>
      <c r="BA318" s="169">
        <f t="shared" si="239"/>
        <v>0</v>
      </c>
      <c r="BB318" s="169">
        <f t="shared" si="240"/>
        <v>1</v>
      </c>
      <c r="BC318" s="169">
        <f t="shared" si="241"/>
        <v>1</v>
      </c>
      <c r="BD318" s="169">
        <f t="shared" si="242"/>
        <v>0</v>
      </c>
      <c r="BE318" s="169">
        <f t="shared" si="243"/>
        <v>0</v>
      </c>
      <c r="BF318" s="169">
        <f t="shared" si="244"/>
        <v>0</v>
      </c>
      <c r="BG318" s="169">
        <f t="shared" si="245"/>
        <v>1</v>
      </c>
      <c r="BH318" s="169">
        <f t="shared" si="246"/>
        <v>0</v>
      </c>
      <c r="BI318" s="169">
        <f t="shared" si="247"/>
        <v>0</v>
      </c>
      <c r="BJ318" s="169">
        <f t="shared" si="248"/>
        <v>0</v>
      </c>
      <c r="BK318" s="167">
        <f t="shared" si="249"/>
        <v>0</v>
      </c>
      <c r="BL318" s="169">
        <f t="shared" si="252"/>
        <v>0</v>
      </c>
      <c r="BM318" s="169">
        <f t="shared" si="253"/>
        <v>1</v>
      </c>
      <c r="BN318" s="169">
        <f t="shared" si="254"/>
        <v>1</v>
      </c>
      <c r="BO318" s="169">
        <f t="shared" si="255"/>
        <v>0</v>
      </c>
      <c r="BP318" s="36">
        <f t="shared" si="256"/>
        <v>0</v>
      </c>
      <c r="BQ318">
        <f t="shared" si="257"/>
        <v>0</v>
      </c>
      <c r="BR318" s="36">
        <f t="shared" si="258"/>
        <v>1</v>
      </c>
      <c r="BS318" t="e">
        <f t="shared" si="250"/>
        <v>#N/A</v>
      </c>
    </row>
    <row r="319" spans="1:71">
      <c r="A319" s="59">
        <v>237</v>
      </c>
      <c r="B319" s="59">
        <v>151301</v>
      </c>
      <c r="C319" s="160">
        <v>162714285.021534</v>
      </c>
      <c r="D319" s="59">
        <v>56571430.625</v>
      </c>
      <c r="E319" s="59">
        <v>78571430</v>
      </c>
      <c r="F319" s="59">
        <v>84142855.021533802</v>
      </c>
      <c r="G319" s="59">
        <v>749.99999618530296</v>
      </c>
      <c r="H319" s="59">
        <v>-3707105412.5360899</v>
      </c>
      <c r="I319" s="59">
        <v>412</v>
      </c>
      <c r="J319" s="59">
        <v>406</v>
      </c>
      <c r="K319" s="59">
        <v>0</v>
      </c>
      <c r="L319" s="59">
        <v>101</v>
      </c>
      <c r="M319" s="59">
        <v>0</v>
      </c>
      <c r="N319" s="59">
        <v>0</v>
      </c>
      <c r="O319" s="59">
        <v>0</v>
      </c>
      <c r="P319" s="59">
        <v>0</v>
      </c>
      <c r="Q319" s="59">
        <v>0</v>
      </c>
      <c r="R319" s="59">
        <v>2</v>
      </c>
      <c r="S319" s="59">
        <v>1</v>
      </c>
      <c r="T319" s="59">
        <f t="shared" si="208"/>
        <v>1</v>
      </c>
      <c r="U319" s="59">
        <f t="shared" si="209"/>
        <v>0</v>
      </c>
      <c r="V319" s="59">
        <f t="shared" si="210"/>
        <v>0</v>
      </c>
      <c r="W319" s="59">
        <f t="shared" si="211"/>
        <v>1</v>
      </c>
      <c r="X319" s="59">
        <f t="shared" si="212"/>
        <v>0</v>
      </c>
      <c r="Y319" s="59">
        <f t="shared" si="213"/>
        <v>0</v>
      </c>
      <c r="Z319" s="59">
        <f t="shared" si="214"/>
        <v>0</v>
      </c>
      <c r="AA319" s="59">
        <f t="shared" si="215"/>
        <v>0</v>
      </c>
      <c r="AB319" s="59">
        <f t="shared" si="216"/>
        <v>0</v>
      </c>
      <c r="AC319" s="59">
        <f t="shared" si="217"/>
        <v>0</v>
      </c>
      <c r="AD319" s="166">
        <f t="shared" si="259"/>
        <v>1</v>
      </c>
      <c r="AE319" s="169">
        <f t="shared" si="218"/>
        <v>1</v>
      </c>
      <c r="AF319" s="169">
        <f t="shared" si="219"/>
        <v>0</v>
      </c>
      <c r="AG319" s="169">
        <f t="shared" si="220"/>
        <v>0</v>
      </c>
      <c r="AH319" s="169">
        <f t="shared" si="221"/>
        <v>1</v>
      </c>
      <c r="AI319" s="169">
        <f t="shared" si="222"/>
        <v>1</v>
      </c>
      <c r="AJ319" s="169">
        <f t="shared" si="223"/>
        <v>0</v>
      </c>
      <c r="AK319" s="169">
        <f t="shared" si="224"/>
        <v>0</v>
      </c>
      <c r="AL319" s="169">
        <f t="shared" si="225"/>
        <v>0</v>
      </c>
      <c r="AM319" s="169">
        <f t="shared" si="226"/>
        <v>0</v>
      </c>
      <c r="AN319" s="169">
        <f t="shared" si="227"/>
        <v>0</v>
      </c>
      <c r="AO319" s="169">
        <f t="shared" si="228"/>
        <v>1</v>
      </c>
      <c r="AP319" s="169">
        <f t="shared" si="229"/>
        <v>0</v>
      </c>
      <c r="AQ319" s="169">
        <f t="shared" si="230"/>
        <v>0</v>
      </c>
      <c r="AR319" s="169">
        <f t="shared" si="231"/>
        <v>0</v>
      </c>
      <c r="AS319" s="169">
        <f t="shared" si="232"/>
        <v>0</v>
      </c>
      <c r="AT319" s="169">
        <f t="shared" si="233"/>
        <v>0</v>
      </c>
      <c r="AU319" s="169">
        <f t="shared" si="234"/>
        <v>0</v>
      </c>
      <c r="AV319" s="169">
        <f t="shared" si="235"/>
        <v>1</v>
      </c>
      <c r="AW319" s="169">
        <f t="shared" si="236"/>
        <v>1</v>
      </c>
      <c r="AX319" s="169">
        <f t="shared" si="237"/>
        <v>0</v>
      </c>
      <c r="AY319" s="169">
        <f t="shared" si="251"/>
        <v>1</v>
      </c>
      <c r="AZ319" s="169">
        <f t="shared" si="238"/>
        <v>1</v>
      </c>
      <c r="BA319" s="169">
        <f t="shared" si="239"/>
        <v>0</v>
      </c>
      <c r="BB319" s="169">
        <f t="shared" si="240"/>
        <v>1</v>
      </c>
      <c r="BC319" s="169">
        <f t="shared" si="241"/>
        <v>1</v>
      </c>
      <c r="BD319" s="169">
        <f t="shared" si="242"/>
        <v>0</v>
      </c>
      <c r="BE319" s="169">
        <f t="shared" si="243"/>
        <v>0</v>
      </c>
      <c r="BF319" s="169">
        <f t="shared" si="244"/>
        <v>0</v>
      </c>
      <c r="BG319" s="169">
        <f t="shared" si="245"/>
        <v>0</v>
      </c>
      <c r="BH319" s="169">
        <f t="shared" si="246"/>
        <v>0</v>
      </c>
      <c r="BI319" s="169">
        <f t="shared" si="247"/>
        <v>0</v>
      </c>
      <c r="BJ319" s="169">
        <f t="shared" si="248"/>
        <v>1</v>
      </c>
      <c r="BK319" s="167">
        <f t="shared" si="249"/>
        <v>0</v>
      </c>
      <c r="BL319" s="169">
        <f t="shared" si="252"/>
        <v>0</v>
      </c>
      <c r="BM319" s="169">
        <f t="shared" si="253"/>
        <v>1</v>
      </c>
      <c r="BN319" s="169">
        <f t="shared" si="254"/>
        <v>0</v>
      </c>
      <c r="BO319" s="169">
        <f t="shared" si="255"/>
        <v>1</v>
      </c>
      <c r="BP319" s="36">
        <f t="shared" si="256"/>
        <v>1</v>
      </c>
      <c r="BQ319">
        <f t="shared" si="257"/>
        <v>0</v>
      </c>
      <c r="BR319" s="36">
        <f t="shared" si="258"/>
        <v>2</v>
      </c>
      <c r="BS319" t="e">
        <f t="shared" si="250"/>
        <v>#N/A</v>
      </c>
    </row>
    <row r="320" spans="1:71">
      <c r="A320" s="59">
        <v>449</v>
      </c>
      <c r="B320" s="59">
        <v>251213</v>
      </c>
      <c r="C320" s="160">
        <v>80833335.140099198</v>
      </c>
      <c r="D320" s="59">
        <v>12091667</v>
      </c>
      <c r="E320" s="59">
        <v>12091667</v>
      </c>
      <c r="F320" s="59">
        <v>68741668.140099198</v>
      </c>
      <c r="G320" s="59">
        <v>750.00003051757801</v>
      </c>
      <c r="H320" s="59">
        <v>-6922149753.50459</v>
      </c>
      <c r="I320" s="59">
        <v>0</v>
      </c>
      <c r="J320" s="59">
        <v>0</v>
      </c>
      <c r="K320" s="59">
        <v>0</v>
      </c>
      <c r="L320" s="59">
        <v>409</v>
      </c>
      <c r="M320" s="59">
        <v>406</v>
      </c>
      <c r="N320" s="59">
        <v>0</v>
      </c>
      <c r="O320" s="59">
        <v>417</v>
      </c>
      <c r="P320" s="59">
        <v>407</v>
      </c>
      <c r="Q320" s="59">
        <v>0</v>
      </c>
      <c r="R320" s="59">
        <v>1</v>
      </c>
      <c r="S320" s="59">
        <v>0</v>
      </c>
      <c r="T320" s="59">
        <f t="shared" si="208"/>
        <v>2</v>
      </c>
      <c r="U320" s="59">
        <f t="shared" si="209"/>
        <v>0</v>
      </c>
      <c r="V320" s="59">
        <f t="shared" si="210"/>
        <v>0</v>
      </c>
      <c r="W320" s="59">
        <f t="shared" si="211"/>
        <v>2</v>
      </c>
      <c r="X320" s="59">
        <f t="shared" si="212"/>
        <v>0</v>
      </c>
      <c r="Y320" s="59">
        <f t="shared" si="213"/>
        <v>0</v>
      </c>
      <c r="Z320" s="59">
        <f t="shared" si="214"/>
        <v>0</v>
      </c>
      <c r="AA320" s="59">
        <f t="shared" si="215"/>
        <v>0</v>
      </c>
      <c r="AB320" s="59">
        <f t="shared" si="216"/>
        <v>0</v>
      </c>
      <c r="AC320" s="59">
        <f t="shared" si="217"/>
        <v>0</v>
      </c>
      <c r="AD320" s="166">
        <f t="shared" si="259"/>
        <v>0</v>
      </c>
      <c r="AE320" s="169">
        <f t="shared" si="218"/>
        <v>0</v>
      </c>
      <c r="AF320" s="169">
        <f t="shared" si="219"/>
        <v>0</v>
      </c>
      <c r="AG320" s="169">
        <f t="shared" si="220"/>
        <v>0</v>
      </c>
      <c r="AH320" s="169">
        <f t="shared" si="221"/>
        <v>1</v>
      </c>
      <c r="AI320" s="169">
        <f t="shared" si="222"/>
        <v>0</v>
      </c>
      <c r="AJ320" s="169">
        <f t="shared" si="223"/>
        <v>0</v>
      </c>
      <c r="AK320" s="169">
        <f t="shared" si="224"/>
        <v>0</v>
      </c>
      <c r="AL320" s="169">
        <f t="shared" si="225"/>
        <v>1</v>
      </c>
      <c r="AM320" s="169">
        <f t="shared" si="226"/>
        <v>0</v>
      </c>
      <c r="AN320" s="169">
        <f t="shared" si="227"/>
        <v>0</v>
      </c>
      <c r="AO320" s="169">
        <f t="shared" si="228"/>
        <v>1</v>
      </c>
      <c r="AP320" s="169">
        <f t="shared" si="229"/>
        <v>0</v>
      </c>
      <c r="AQ320" s="169">
        <f t="shared" si="230"/>
        <v>0</v>
      </c>
      <c r="AR320" s="169">
        <f t="shared" si="231"/>
        <v>0</v>
      </c>
      <c r="AS320" s="169">
        <f t="shared" si="232"/>
        <v>0</v>
      </c>
      <c r="AT320" s="169">
        <f t="shared" si="233"/>
        <v>0</v>
      </c>
      <c r="AU320" s="169">
        <f t="shared" si="234"/>
        <v>0</v>
      </c>
      <c r="AV320" s="169">
        <f t="shared" si="235"/>
        <v>1</v>
      </c>
      <c r="AW320" s="169">
        <f t="shared" si="236"/>
        <v>1</v>
      </c>
      <c r="AX320" s="169">
        <f t="shared" si="237"/>
        <v>1</v>
      </c>
      <c r="AY320" s="169">
        <f t="shared" si="251"/>
        <v>0</v>
      </c>
      <c r="AZ320" s="169">
        <f t="shared" si="238"/>
        <v>0</v>
      </c>
      <c r="BA320" s="169">
        <f t="shared" si="239"/>
        <v>0</v>
      </c>
      <c r="BB320" s="169">
        <f t="shared" si="240"/>
        <v>1</v>
      </c>
      <c r="BC320" s="169">
        <f t="shared" si="241"/>
        <v>2</v>
      </c>
      <c r="BD320" s="169">
        <f t="shared" si="242"/>
        <v>0</v>
      </c>
      <c r="BE320" s="169">
        <f t="shared" si="243"/>
        <v>0</v>
      </c>
      <c r="BF320" s="169">
        <f t="shared" si="244"/>
        <v>1</v>
      </c>
      <c r="BG320" s="169">
        <f t="shared" si="245"/>
        <v>0</v>
      </c>
      <c r="BH320" s="169">
        <f t="shared" si="246"/>
        <v>0</v>
      </c>
      <c r="BI320" s="169">
        <f t="shared" si="247"/>
        <v>0</v>
      </c>
      <c r="BJ320" s="169">
        <f t="shared" si="248"/>
        <v>0</v>
      </c>
      <c r="BK320" s="167">
        <f t="shared" si="249"/>
        <v>0</v>
      </c>
      <c r="BL320" s="169">
        <f t="shared" si="252"/>
        <v>1</v>
      </c>
      <c r="BM320" s="169">
        <f t="shared" si="253"/>
        <v>0</v>
      </c>
      <c r="BN320" s="169">
        <f t="shared" si="254"/>
        <v>1</v>
      </c>
      <c r="BO320" s="169">
        <f t="shared" si="255"/>
        <v>0</v>
      </c>
      <c r="BP320" s="36">
        <f t="shared" si="256"/>
        <v>0</v>
      </c>
      <c r="BQ320">
        <f t="shared" si="257"/>
        <v>0</v>
      </c>
      <c r="BR320" s="36">
        <f t="shared" si="258"/>
        <v>2</v>
      </c>
      <c r="BS320" t="e">
        <f t="shared" si="250"/>
        <v>#N/A</v>
      </c>
    </row>
    <row r="321" spans="1:71">
      <c r="A321" s="59">
        <v>212</v>
      </c>
      <c r="B321" s="59">
        <v>132221</v>
      </c>
      <c r="C321" s="160">
        <v>13285714.229150699</v>
      </c>
      <c r="D321" s="59">
        <v>44107144</v>
      </c>
      <c r="E321" s="59">
        <v>44107144</v>
      </c>
      <c r="F321" s="59">
        <v>-30821429.770849299</v>
      </c>
      <c r="G321" s="59">
        <v>757.14288330078102</v>
      </c>
      <c r="H321" s="59">
        <v>-3263483980.4133401</v>
      </c>
      <c r="I321" s="59">
        <v>0</v>
      </c>
      <c r="J321" s="59">
        <v>0</v>
      </c>
      <c r="K321" s="59">
        <v>0</v>
      </c>
      <c r="L321" s="59">
        <v>409</v>
      </c>
      <c r="M321" s="59">
        <v>406</v>
      </c>
      <c r="N321" s="59">
        <v>403</v>
      </c>
      <c r="O321" s="59">
        <v>0</v>
      </c>
      <c r="P321" s="59">
        <v>0</v>
      </c>
      <c r="Q321" s="59">
        <v>0</v>
      </c>
      <c r="R321" s="59">
        <v>1</v>
      </c>
      <c r="S321" s="59">
        <v>0</v>
      </c>
      <c r="T321" s="59">
        <f t="shared" si="208"/>
        <v>1</v>
      </c>
      <c r="U321" s="59">
        <f t="shared" si="209"/>
        <v>0</v>
      </c>
      <c r="V321" s="59">
        <f t="shared" si="210"/>
        <v>0</v>
      </c>
      <c r="W321" s="59">
        <f t="shared" si="211"/>
        <v>2</v>
      </c>
      <c r="X321" s="59">
        <f t="shared" si="212"/>
        <v>0</v>
      </c>
      <c r="Y321" s="59">
        <f t="shared" si="213"/>
        <v>0</v>
      </c>
      <c r="Z321" s="59">
        <f t="shared" si="214"/>
        <v>0</v>
      </c>
      <c r="AA321" s="59">
        <f t="shared" si="215"/>
        <v>0</v>
      </c>
      <c r="AB321" s="59">
        <f t="shared" si="216"/>
        <v>0</v>
      </c>
      <c r="AC321" s="59">
        <f t="shared" si="217"/>
        <v>0</v>
      </c>
      <c r="AD321" s="166">
        <f t="shared" si="259"/>
        <v>0</v>
      </c>
      <c r="AE321" s="169">
        <f t="shared" si="218"/>
        <v>0</v>
      </c>
      <c r="AF321" s="169">
        <f t="shared" si="219"/>
        <v>0</v>
      </c>
      <c r="AG321" s="169">
        <f t="shared" si="220"/>
        <v>0</v>
      </c>
      <c r="AH321" s="169">
        <f t="shared" si="221"/>
        <v>1</v>
      </c>
      <c r="AI321" s="169">
        <f t="shared" si="222"/>
        <v>0</v>
      </c>
      <c r="AJ321" s="169">
        <f t="shared" si="223"/>
        <v>0</v>
      </c>
      <c r="AK321" s="169">
        <f t="shared" si="224"/>
        <v>0</v>
      </c>
      <c r="AL321" s="169">
        <f t="shared" si="225"/>
        <v>1</v>
      </c>
      <c r="AM321" s="169">
        <f t="shared" si="226"/>
        <v>0</v>
      </c>
      <c r="AN321" s="169">
        <f t="shared" si="227"/>
        <v>0</v>
      </c>
      <c r="AO321" s="169">
        <f t="shared" si="228"/>
        <v>1</v>
      </c>
      <c r="AP321" s="169">
        <f t="shared" si="229"/>
        <v>0</v>
      </c>
      <c r="AQ321" s="169">
        <f t="shared" si="230"/>
        <v>0</v>
      </c>
      <c r="AR321" s="169">
        <f t="shared" si="231"/>
        <v>0</v>
      </c>
      <c r="AS321" s="169">
        <f t="shared" si="232"/>
        <v>0</v>
      </c>
      <c r="AT321" s="169">
        <f t="shared" si="233"/>
        <v>0</v>
      </c>
      <c r="AU321" s="169">
        <f t="shared" si="234"/>
        <v>0</v>
      </c>
      <c r="AV321" s="169">
        <f t="shared" si="235"/>
        <v>1</v>
      </c>
      <c r="AW321" s="169">
        <f t="shared" si="236"/>
        <v>1</v>
      </c>
      <c r="AX321" s="169">
        <f t="shared" si="237"/>
        <v>0</v>
      </c>
      <c r="AY321" s="169">
        <f t="shared" si="251"/>
        <v>1</v>
      </c>
      <c r="AZ321" s="169">
        <f t="shared" si="238"/>
        <v>0</v>
      </c>
      <c r="BA321" s="169">
        <f t="shared" si="239"/>
        <v>0</v>
      </c>
      <c r="BB321" s="169">
        <f t="shared" si="240"/>
        <v>1</v>
      </c>
      <c r="BC321" s="169">
        <f t="shared" si="241"/>
        <v>1</v>
      </c>
      <c r="BD321" s="169">
        <f t="shared" si="242"/>
        <v>0</v>
      </c>
      <c r="BE321" s="169">
        <f t="shared" si="243"/>
        <v>0</v>
      </c>
      <c r="BF321" s="169">
        <f t="shared" si="244"/>
        <v>0</v>
      </c>
      <c r="BG321" s="169">
        <f t="shared" si="245"/>
        <v>0</v>
      </c>
      <c r="BH321" s="169">
        <f t="shared" si="246"/>
        <v>0</v>
      </c>
      <c r="BI321" s="169">
        <f t="shared" si="247"/>
        <v>0</v>
      </c>
      <c r="BJ321" s="169">
        <f t="shared" si="248"/>
        <v>0</v>
      </c>
      <c r="BK321" s="167">
        <f t="shared" si="249"/>
        <v>1</v>
      </c>
      <c r="BL321" s="169">
        <f t="shared" si="252"/>
        <v>1</v>
      </c>
      <c r="BM321" s="169">
        <f t="shared" si="253"/>
        <v>0</v>
      </c>
      <c r="BN321" s="169">
        <f t="shared" si="254"/>
        <v>1</v>
      </c>
      <c r="BO321" s="169">
        <f t="shared" si="255"/>
        <v>0</v>
      </c>
      <c r="BP321" s="36">
        <f t="shared" si="256"/>
        <v>0</v>
      </c>
      <c r="BQ321">
        <f t="shared" si="257"/>
        <v>0</v>
      </c>
      <c r="BR321" s="36">
        <f t="shared" si="258"/>
        <v>1</v>
      </c>
      <c r="BS321" t="e">
        <f t="shared" si="250"/>
        <v>#N/A</v>
      </c>
    </row>
    <row r="322" spans="1:71">
      <c r="A322" s="59">
        <v>265</v>
      </c>
      <c r="B322" s="59">
        <v>161151</v>
      </c>
      <c r="C322" s="160">
        <v>120833336.034169</v>
      </c>
      <c r="D322" s="59">
        <v>66322087.25</v>
      </c>
      <c r="E322" s="59">
        <v>67488754</v>
      </c>
      <c r="F322" s="59">
        <v>53344582.034168899</v>
      </c>
      <c r="G322" s="59">
        <v>758.33337402343795</v>
      </c>
      <c r="H322" s="59">
        <v>-3941356732.6940899</v>
      </c>
      <c r="I322" s="59">
        <v>444</v>
      </c>
      <c r="J322" s="59">
        <v>0</v>
      </c>
      <c r="K322" s="59">
        <v>0</v>
      </c>
      <c r="L322" s="59">
        <v>0</v>
      </c>
      <c r="M322" s="59">
        <v>0</v>
      </c>
      <c r="N322" s="59">
        <v>0</v>
      </c>
      <c r="O322" s="59">
        <v>405</v>
      </c>
      <c r="P322" s="59">
        <v>0</v>
      </c>
      <c r="Q322" s="59">
        <v>0</v>
      </c>
      <c r="R322" s="59">
        <v>2</v>
      </c>
      <c r="S322" s="59">
        <v>0</v>
      </c>
      <c r="T322" s="59">
        <f t="shared" si="208"/>
        <v>2</v>
      </c>
      <c r="U322" s="59">
        <f t="shared" si="209"/>
        <v>0</v>
      </c>
      <c r="V322" s="59">
        <f t="shared" si="210"/>
        <v>0</v>
      </c>
      <c r="W322" s="59">
        <f t="shared" si="211"/>
        <v>0</v>
      </c>
      <c r="X322" s="59">
        <f t="shared" si="212"/>
        <v>0</v>
      </c>
      <c r="Y322" s="59">
        <f t="shared" si="213"/>
        <v>0</v>
      </c>
      <c r="Z322" s="59">
        <f t="shared" si="214"/>
        <v>0</v>
      </c>
      <c r="AA322" s="59">
        <f t="shared" si="215"/>
        <v>0</v>
      </c>
      <c r="AB322" s="59">
        <f t="shared" si="216"/>
        <v>0</v>
      </c>
      <c r="AC322" s="59">
        <f t="shared" si="217"/>
        <v>0</v>
      </c>
      <c r="AD322" s="166">
        <f t="shared" si="259"/>
        <v>0</v>
      </c>
      <c r="AE322" s="169">
        <f t="shared" si="218"/>
        <v>0</v>
      </c>
      <c r="AF322" s="169">
        <f t="shared" si="219"/>
        <v>0</v>
      </c>
      <c r="AG322" s="169">
        <f t="shared" si="220"/>
        <v>0</v>
      </c>
      <c r="AH322" s="169">
        <f t="shared" si="221"/>
        <v>1</v>
      </c>
      <c r="AI322" s="169">
        <f t="shared" si="222"/>
        <v>0</v>
      </c>
      <c r="AJ322" s="169">
        <f t="shared" si="223"/>
        <v>0</v>
      </c>
      <c r="AK322" s="169">
        <f t="shared" si="224"/>
        <v>0</v>
      </c>
      <c r="AL322" s="169">
        <f t="shared" si="225"/>
        <v>1</v>
      </c>
      <c r="AM322" s="169">
        <f t="shared" si="226"/>
        <v>0</v>
      </c>
      <c r="AN322" s="169">
        <f t="shared" si="227"/>
        <v>0</v>
      </c>
      <c r="AO322" s="169">
        <f t="shared" si="228"/>
        <v>1</v>
      </c>
      <c r="AP322" s="169">
        <f t="shared" si="229"/>
        <v>0</v>
      </c>
      <c r="AQ322" s="169">
        <f t="shared" si="230"/>
        <v>0</v>
      </c>
      <c r="AR322" s="169">
        <f t="shared" si="231"/>
        <v>0</v>
      </c>
      <c r="AS322" s="169">
        <f t="shared" si="232"/>
        <v>0</v>
      </c>
      <c r="AT322" s="169">
        <f t="shared" si="233"/>
        <v>0</v>
      </c>
      <c r="AU322" s="169">
        <f t="shared" si="234"/>
        <v>0</v>
      </c>
      <c r="AV322" s="169">
        <f t="shared" si="235"/>
        <v>1</v>
      </c>
      <c r="AW322" s="169">
        <f t="shared" si="236"/>
        <v>1</v>
      </c>
      <c r="AX322" s="169">
        <f t="shared" si="237"/>
        <v>1</v>
      </c>
      <c r="AY322" s="169">
        <f t="shared" si="251"/>
        <v>0</v>
      </c>
      <c r="AZ322" s="169">
        <f t="shared" si="238"/>
        <v>0</v>
      </c>
      <c r="BA322" s="169">
        <f t="shared" si="239"/>
        <v>0</v>
      </c>
      <c r="BB322" s="169">
        <f t="shared" si="240"/>
        <v>1</v>
      </c>
      <c r="BC322" s="169">
        <f t="shared" si="241"/>
        <v>0</v>
      </c>
      <c r="BD322" s="169">
        <f t="shared" si="242"/>
        <v>1</v>
      </c>
      <c r="BE322" s="169">
        <f t="shared" si="243"/>
        <v>0</v>
      </c>
      <c r="BF322" s="169">
        <f t="shared" si="244"/>
        <v>0</v>
      </c>
      <c r="BG322" s="169">
        <f t="shared" si="245"/>
        <v>0</v>
      </c>
      <c r="BH322" s="169">
        <f t="shared" si="246"/>
        <v>0</v>
      </c>
      <c r="BI322" s="169">
        <f t="shared" si="247"/>
        <v>1</v>
      </c>
      <c r="BJ322" s="169">
        <f t="shared" si="248"/>
        <v>0</v>
      </c>
      <c r="BK322" s="167">
        <f t="shared" si="249"/>
        <v>0</v>
      </c>
      <c r="BL322" s="169">
        <f t="shared" si="252"/>
        <v>0</v>
      </c>
      <c r="BM322" s="169">
        <f t="shared" si="253"/>
        <v>1</v>
      </c>
      <c r="BN322" s="169">
        <f t="shared" si="254"/>
        <v>1</v>
      </c>
      <c r="BO322" s="169">
        <f t="shared" si="255"/>
        <v>0</v>
      </c>
      <c r="BP322" s="36">
        <f t="shared" si="256"/>
        <v>0</v>
      </c>
      <c r="BQ322">
        <f t="shared" si="257"/>
        <v>0</v>
      </c>
      <c r="BR322" s="36">
        <f t="shared" si="258"/>
        <v>1</v>
      </c>
      <c r="BS322" t="e">
        <f t="shared" si="250"/>
        <v>#N/A</v>
      </c>
    </row>
    <row r="323" spans="1:71">
      <c r="A323" s="59">
        <v>111</v>
      </c>
      <c r="B323" s="59">
        <v>24272</v>
      </c>
      <c r="C323" s="160">
        <v>34523809.989259601</v>
      </c>
      <c r="D323" s="59">
        <v>18928572</v>
      </c>
      <c r="E323" s="59">
        <v>18928572</v>
      </c>
      <c r="F323" s="59">
        <v>15595237.989259601</v>
      </c>
      <c r="G323" s="59">
        <v>761.90478515625</v>
      </c>
      <c r="H323" s="59">
        <v>-1818200373.3755801</v>
      </c>
      <c r="I323" s="59">
        <v>0</v>
      </c>
      <c r="J323" s="59">
        <v>0</v>
      </c>
      <c r="K323" s="59">
        <v>0</v>
      </c>
      <c r="L323" s="59">
        <v>101</v>
      </c>
      <c r="M323" s="59">
        <v>0</v>
      </c>
      <c r="N323" s="59">
        <v>0</v>
      </c>
      <c r="O323" s="59">
        <v>0</v>
      </c>
      <c r="P323" s="59">
        <v>0</v>
      </c>
      <c r="Q323" s="59">
        <v>0</v>
      </c>
      <c r="R323" s="59">
        <v>1</v>
      </c>
      <c r="S323" s="59">
        <v>0</v>
      </c>
      <c r="T323" s="59">
        <f t="shared" si="208"/>
        <v>0</v>
      </c>
      <c r="U323" s="59">
        <f t="shared" si="209"/>
        <v>0</v>
      </c>
      <c r="V323" s="59">
        <f t="shared" si="210"/>
        <v>0</v>
      </c>
      <c r="W323" s="59">
        <f t="shared" si="211"/>
        <v>0</v>
      </c>
      <c r="X323" s="59">
        <f t="shared" si="212"/>
        <v>0</v>
      </c>
      <c r="Y323" s="59">
        <f t="shared" si="213"/>
        <v>0</v>
      </c>
      <c r="Z323" s="59">
        <f t="shared" si="214"/>
        <v>0</v>
      </c>
      <c r="AA323" s="59">
        <f t="shared" si="215"/>
        <v>0</v>
      </c>
      <c r="AB323" s="59">
        <f t="shared" si="216"/>
        <v>0</v>
      </c>
      <c r="AC323" s="59">
        <f t="shared" si="217"/>
        <v>0</v>
      </c>
      <c r="AD323" s="166">
        <f t="shared" si="259"/>
        <v>1</v>
      </c>
      <c r="AE323" s="169">
        <f t="shared" si="218"/>
        <v>1</v>
      </c>
      <c r="AF323" s="169">
        <f t="shared" si="219"/>
        <v>0</v>
      </c>
      <c r="AG323" s="169">
        <f t="shared" si="220"/>
        <v>0</v>
      </c>
      <c r="AH323" s="169">
        <f t="shared" si="221"/>
        <v>1</v>
      </c>
      <c r="AI323" s="169">
        <f t="shared" si="222"/>
        <v>0</v>
      </c>
      <c r="AJ323" s="169">
        <f t="shared" si="223"/>
        <v>0</v>
      </c>
      <c r="AK323" s="169">
        <f t="shared" si="224"/>
        <v>0</v>
      </c>
      <c r="AL323" s="169">
        <f t="shared" si="225"/>
        <v>1</v>
      </c>
      <c r="AM323" s="169">
        <f t="shared" si="226"/>
        <v>0</v>
      </c>
      <c r="AN323" s="169">
        <f t="shared" si="227"/>
        <v>0</v>
      </c>
      <c r="AO323" s="169">
        <f t="shared" si="228"/>
        <v>1</v>
      </c>
      <c r="AP323" s="169">
        <f t="shared" si="229"/>
        <v>0</v>
      </c>
      <c r="AQ323" s="169">
        <f t="shared" si="230"/>
        <v>0</v>
      </c>
      <c r="AR323" s="169">
        <f t="shared" si="231"/>
        <v>0</v>
      </c>
      <c r="AS323" s="169">
        <f t="shared" si="232"/>
        <v>0</v>
      </c>
      <c r="AT323" s="169">
        <f t="shared" si="233"/>
        <v>0</v>
      </c>
      <c r="AU323" s="169">
        <f t="shared" si="234"/>
        <v>0</v>
      </c>
      <c r="AV323" s="169">
        <f t="shared" si="235"/>
        <v>1</v>
      </c>
      <c r="AW323" s="169">
        <f t="shared" si="236"/>
        <v>0</v>
      </c>
      <c r="AX323" s="169">
        <f t="shared" si="237"/>
        <v>0</v>
      </c>
      <c r="AY323" s="169">
        <f t="shared" si="251"/>
        <v>0</v>
      </c>
      <c r="AZ323" s="169">
        <f t="shared" si="238"/>
        <v>0</v>
      </c>
      <c r="BA323" s="169">
        <f t="shared" si="239"/>
        <v>0</v>
      </c>
      <c r="BB323" s="169">
        <f t="shared" si="240"/>
        <v>1</v>
      </c>
      <c r="BC323" s="169">
        <f t="shared" si="241"/>
        <v>0</v>
      </c>
      <c r="BD323" s="169">
        <f t="shared" si="242"/>
        <v>1</v>
      </c>
      <c r="BE323" s="169">
        <f t="shared" si="243"/>
        <v>0</v>
      </c>
      <c r="BF323" s="169">
        <f t="shared" si="244"/>
        <v>0</v>
      </c>
      <c r="BG323" s="169">
        <f t="shared" si="245"/>
        <v>0</v>
      </c>
      <c r="BH323" s="169">
        <f t="shared" si="246"/>
        <v>0</v>
      </c>
      <c r="BI323" s="169">
        <f t="shared" si="247"/>
        <v>0</v>
      </c>
      <c r="BJ323" s="169">
        <f t="shared" si="248"/>
        <v>0</v>
      </c>
      <c r="BK323" s="167">
        <f t="shared" si="249"/>
        <v>0</v>
      </c>
      <c r="BL323" s="169">
        <f t="shared" si="252"/>
        <v>1</v>
      </c>
      <c r="BM323" s="169">
        <f t="shared" si="253"/>
        <v>0</v>
      </c>
      <c r="BN323" s="169">
        <f t="shared" si="254"/>
        <v>1</v>
      </c>
      <c r="BO323" s="169">
        <f t="shared" si="255"/>
        <v>0</v>
      </c>
      <c r="BP323" s="36">
        <f t="shared" si="256"/>
        <v>1</v>
      </c>
      <c r="BQ323">
        <f t="shared" si="257"/>
        <v>0</v>
      </c>
      <c r="BR323" s="36">
        <f t="shared" si="258"/>
        <v>0</v>
      </c>
      <c r="BS323" t="e">
        <f t="shared" si="250"/>
        <v>#N/A</v>
      </c>
    </row>
    <row r="324" spans="1:71">
      <c r="A324" s="59">
        <v>307</v>
      </c>
      <c r="B324" s="59">
        <v>181141</v>
      </c>
      <c r="C324" s="160">
        <v>225000000</v>
      </c>
      <c r="D324" s="59">
        <v>52894540</v>
      </c>
      <c r="E324" s="59">
        <v>74044540</v>
      </c>
      <c r="F324" s="59">
        <v>150955460</v>
      </c>
      <c r="G324" s="59">
        <v>774</v>
      </c>
      <c r="H324" s="59">
        <v>-4254776372.8881302</v>
      </c>
      <c r="I324" s="59">
        <v>403</v>
      </c>
      <c r="J324" s="59">
        <v>0</v>
      </c>
      <c r="K324" s="59">
        <v>0</v>
      </c>
      <c r="L324" s="59">
        <v>417</v>
      </c>
      <c r="M324" s="59">
        <v>0</v>
      </c>
      <c r="N324" s="59">
        <v>0</v>
      </c>
      <c r="O324" s="59">
        <v>0</v>
      </c>
      <c r="P324" s="59">
        <v>0</v>
      </c>
      <c r="Q324" s="59">
        <v>0</v>
      </c>
      <c r="R324" s="59">
        <v>2</v>
      </c>
      <c r="S324" s="59">
        <v>0</v>
      </c>
      <c r="T324" s="59">
        <f t="shared" ref="T324:T365" si="260">COUNTIFS(I324, "&gt;400", I324, "&lt;500")+COUNTIFS(L324, "&gt;400", L324, "&lt;500")+COUNTIFS(O324, "&gt;400", O324, "&lt;500")</f>
        <v>2</v>
      </c>
      <c r="U324" s="59">
        <f t="shared" ref="U324:U365" si="261">COUNTIFS(J324, "&gt;200", J324, "&lt;400")+COUNTIFS(L324, "&gt;200", L324, "&lt;400")+COUNTIFS(O324, "&gt;200", O324, "&lt;400")</f>
        <v>0</v>
      </c>
      <c r="V324" s="59">
        <f t="shared" ref="V324:V365" si="262">COUNTIF($I324, 102)+COUNTIF($L324, 102)+COUNTIF($O324, 102)</f>
        <v>0</v>
      </c>
      <c r="W324" s="59">
        <f t="shared" ref="W324:W365" si="263">IF(AND(J324&gt;399, J324&lt;500), 1,0) + IF(AND(K324&gt;399, K324&lt;500), 1,0) +IF(AND(M324&gt;399, M324&lt;500), 1,0) +IF(AND(N324&gt;399, N324&lt;500), 1,0) +IF(AND(P324&gt;399, P324&lt;500), 1,0) +IF(AND(Q324&gt;399, Q324&lt;500), 1,0)</f>
        <v>0</v>
      </c>
      <c r="X324" s="59">
        <f t="shared" ref="X324:X365" si="264">IF(AND(J324&gt;700, J324&lt;890), 1,0) + IF(AND(K324&gt;700, K324&lt;890), 1,0) +IF(AND(M324&gt;700, M324&lt;890), 1,0) +IF(AND(N324&gt;700, N324&lt;890), 1,0) +IF(AND(P324&gt;700, P324&lt;890), 1,0) +IF(AND(Q324&gt;700, Q324&lt;890), 1,0)</f>
        <v>0</v>
      </c>
      <c r="Y324" s="59">
        <f t="shared" ref="Y324:Y365" si="265">IF(AND(J324&gt;200, J324&lt;400), 1,0) + IF(AND(K324&gt;200, K324&lt;400), 1,0) +IF(AND(M324&gt;200, M324&lt;400), 1,0) +IF(AND(N324&gt;200, N324&lt;400), 1,0) +IF(AND(P324&gt;200, P324&lt;400), 1,0) +IF(AND(Q324&gt;200, Q324&lt;400), 1,0)</f>
        <v>0</v>
      </c>
      <c r="Z324" s="59">
        <f t="shared" ref="Z324:Z365" si="266">IF(J324=101, 1,0) + IF(K324=101, 1,0) +IF(M324=101, 1,0) +IF(N324=101, 1,0) +IF(P324=101, 1,0) +IF(Q324=101, 1,0)</f>
        <v>0</v>
      </c>
      <c r="AA324" s="59">
        <f t="shared" ref="AA324:AA365" si="267">IF(J324=102, 1,0) + IF(K324=102, 1,0) +IF(M324=102, 1,0) +IF(N324=102, 1,0) +IF(P324=102, 1,0) +IF(Q324=102, 1,0)</f>
        <v>0</v>
      </c>
      <c r="AB324" s="59">
        <f t="shared" ref="AB324:AB365" si="268">IF(AND(J324&gt;500, J324&lt;600), 1,0) + IF(AND(K324&gt;500, K324&lt;600), 1,0) +IF(AND(M324&gt;500, M324&lt;600), 1,0) +IF(AND(N324&gt;500, N324&lt;600), 1,0) +IF(AND(P324&gt;500, P324&lt;600), 1,0) +IF(AND(Q324&gt;500, Q324&lt;600), 1,0)</f>
        <v>0</v>
      </c>
      <c r="AC324" s="59">
        <f t="shared" ref="AC324:AC365" si="269">IF(AND(J324&gt;0, SUM(W324:AB324)=0), 1,0) + IF(AND(K324&gt;0, SUM(W324:AB324)=0), 1,0) +IF(AND(M324&gt;0, SUM(W324:AB324)=0), 1,0) +IF(AND(N324&gt;0, SUM(W324:AB324)=0), 1,0) +IF(AND(P324&gt;0, SUM(W324:AB324)=0), 1,0) +IF(AND(Q324&gt;0, SUM(W324:AB324)=0), 1,0)</f>
        <v>0</v>
      </c>
      <c r="AD324" s="166">
        <f t="shared" si="259"/>
        <v>0</v>
      </c>
      <c r="AE324" s="169">
        <f t="shared" ref="AE324:AE365" si="270">IF(AD324=1, 1,0)</f>
        <v>0</v>
      </c>
      <c r="AF324" s="169">
        <f t="shared" ref="AF324:AF365" si="271">IF(AD324&gt;=2, 1,0)</f>
        <v>0</v>
      </c>
      <c r="AG324" s="169">
        <f t="shared" ref="AG324:AG365" si="272">IF(IF(I324=101,1,0) * IF(J324&lt;&gt;0, 1,0) +IF(I324=101,1,0)* IF(K324&lt;&gt;0, 1,0) + IF(L324=101,1,0) * IF(M324&lt;&gt;0, 1,0) +IF(L324=101,1,0)* IF(N324&lt;&gt;0, 1,0) + IF(O324=101,1,0) * IF(P324&lt;&gt;0, 1,0) +IF(O324=101,1,0)* IF(Q324&lt;&gt;0, 1,0)&gt;0, 1,0)</f>
        <v>0</v>
      </c>
      <c r="AH324" s="169">
        <f t="shared" ref="AH324:AH365" si="273">IF(AG324=0, 1,0)</f>
        <v>1</v>
      </c>
      <c r="AI324" s="169">
        <f t="shared" ref="AI324:AI365" si="274">IF(AND(AD324&gt;0, T324&gt;0), 1, 0)</f>
        <v>0</v>
      </c>
      <c r="AJ324" s="169">
        <f t="shared" ref="AJ324:AJ365" si="275">IF(AND(AD324&gt;0, V324&gt;0), 1, 0)</f>
        <v>0</v>
      </c>
      <c r="AK324" s="169">
        <f t="shared" ref="AK324:AK365" si="276">IF(AND(AD324&gt;0, U324&gt;0), 1, 0)</f>
        <v>0</v>
      </c>
      <c r="AL324" s="169">
        <f t="shared" ref="AL324:AL365" si="277">IF(SUM(AI324:AK324)&gt;0,0,1)</f>
        <v>1</v>
      </c>
      <c r="AM324" s="169">
        <f t="shared" ref="AM324:AM365" si="278">IF(V324&gt;0, 1,0)</f>
        <v>0</v>
      </c>
      <c r="AN324" s="169">
        <f t="shared" ref="AN324:AN365" si="279">IF(I324=102,1,0) * IF(J324&lt;&gt;0, 1,0) +IF(I324=102,1,0)* IF(K324&lt;&gt;0, 1,0) + IF(L324=102,1,0) * IF(M324&lt;&gt;0, 1,0) +IF(L324=102,1,0)* IF(N324&lt;&gt;0, 1,0) + IF(O324=102,1,0) * IF(P324&lt;&gt;0, 1,0) +IF(O324=102,1,0)* IF(Q324&lt;&gt;0, 1,0)</f>
        <v>0</v>
      </c>
      <c r="AO324" s="169">
        <f t="shared" ref="AO324:AO365" si="280">IF(AN324=0, 1,0)</f>
        <v>1</v>
      </c>
      <c r="AP324" s="169">
        <f t="shared" ref="AP324:AP365" si="281">IF(V324&gt;1,1,0)</f>
        <v>0</v>
      </c>
      <c r="AQ324" s="169">
        <f t="shared" ref="AQ324:AQ365" si="282">IF(V324 = 1, 1, 0)</f>
        <v>0</v>
      </c>
      <c r="AR324" s="169">
        <f t="shared" ref="AR324:AR365" si="283">IF(SUM(AS324:AU324)&gt;0, 1,0)</f>
        <v>0</v>
      </c>
      <c r="AS324" s="169">
        <f t="shared" ref="AS324:AS365" si="284">IF(AND(T324&gt;0, V324&gt;0), 1,0)</f>
        <v>0</v>
      </c>
      <c r="AT324" s="169">
        <f t="shared" ref="AT324:AT365" si="285">AJ324</f>
        <v>0</v>
      </c>
      <c r="AU324" s="169">
        <f t="shared" ref="AU324:AU365" si="286">IF(AND(V324&gt;0, U324&gt;0),1,0)</f>
        <v>0</v>
      </c>
      <c r="AV324" s="169">
        <f t="shared" ref="AV324:AV365" si="287">IF(SUM(AS324:AU324)&gt;0,0,1)</f>
        <v>1</v>
      </c>
      <c r="AW324" s="169">
        <f t="shared" ref="AW324:AW365" si="288">IF(T324&gt;0,1,0)</f>
        <v>1</v>
      </c>
      <c r="AX324" s="169">
        <f t="shared" ref="AX324:AX365" si="289">IF(T324&gt;1, 1,0)</f>
        <v>1</v>
      </c>
      <c r="AY324" s="169">
        <f t="shared" si="251"/>
        <v>0</v>
      </c>
      <c r="AZ324" s="169">
        <f t="shared" ref="AZ324:AZ365" si="290">IF(SUM(AS324,AI324)&gt;0,1,0)</f>
        <v>0</v>
      </c>
      <c r="BA324" s="169">
        <f t="shared" ref="BA324:BA365" si="291">IF(AND(AW324&gt;0, X324&gt;0),1,0)+IF(AND(AW324&gt;0, (COUNTIFS(I324, "&gt;700", L324, "&gt;700", O324, "&gt;700")&gt;0)),1,0)</f>
        <v>0</v>
      </c>
      <c r="BB324" s="169">
        <f t="shared" ref="BB324:BB365" si="292">IF(BA324 = 0, 1,0)</f>
        <v>1</v>
      </c>
      <c r="BC324" s="169">
        <f t="shared" ref="BC324:BC365" si="293">IF(COUNTIFS(I324, "&gt;400", I324,"&lt;600"),1,0) * IF(COUNTIFS(J324,"&gt;0", J324,"&lt;700")+  COUNTIFS(K324,"&gt;0", K324,"&lt;700")&gt;0,1,0) + IF(COUNTIFS(L324, "&gt;400", L324,"&lt;600"),1,0) * IF(COUNTIFS(M324,"&gt;0", M324,"&lt;700")+ COUNTIFS(N324,"&gt;0", N324,"&lt;700")&gt;0,1,0) + IF(COUNTIFS(O324, "&gt;400", O324,"&lt;600"),1,0) * IF(COUNTIFS(P324,"&gt;0", P324,"&lt;700")+  COUNTIFS(Q324,"&gt;0", Q324,"&lt;700")&gt;0,1,0)</f>
        <v>0</v>
      </c>
      <c r="BD324" s="169">
        <f t="shared" ref="BD324:BD365" si="294">IF(BC324 = 0, 1,0)</f>
        <v>1</v>
      </c>
      <c r="BE324" s="169">
        <f t="shared" ref="BE324:BE365" si="295">COUNTIF(I324, 406)+COUNTIF(L324, 406)+COUNTIF(O324, 406)</f>
        <v>0</v>
      </c>
      <c r="BF324" s="169">
        <f t="shared" ref="BF324:BF365" si="296">COUNTIF(I324, 417)+COUNTIF(L324, 417)+COUNTIF(O324, 417)</f>
        <v>1</v>
      </c>
      <c r="BG324" s="169">
        <f t="shared" ref="BG324:BG365" si="297">COUNTIF(I324, 403)+COUNTIF(L324, 403)+COUNTIF(O324, 403)</f>
        <v>1</v>
      </c>
      <c r="BH324" s="169">
        <f t="shared" ref="BH324:BH365" si="298">COUNTIF(I324, 415)+COUNTIF(L324, 415)+COUNTIF(O324, 415)</f>
        <v>0</v>
      </c>
      <c r="BI324" s="169">
        <f t="shared" ref="BI324:BI365" si="299">COUNTIF(I324, 405)+COUNTIF(L324, 405)+COUNTIF(O324, 405)</f>
        <v>0</v>
      </c>
      <c r="BJ324" s="169">
        <f t="shared" ref="BJ324:BJ365" si="300">IF(OR(COUNTIF(I324, 416)=1, COUNTIF(I324, 412)=1), 1,0)   +IF(OR(COUNTIF(L324, 416)=1, COUNTIF(L324, 412)=1), 1,0)+IF(OR(COUNTIF(O324, 416)=1, COUNTIF(O324, 412)=1), 1,0)</f>
        <v>0</v>
      </c>
      <c r="BK324" s="167">
        <f t="shared" ref="BK324:BK365" si="301">IF(AND(AW324&gt;0, SUM(BE324:BJ324) = 0), 1,0)</f>
        <v>0</v>
      </c>
      <c r="BL324" s="169">
        <f t="shared" si="252"/>
        <v>0</v>
      </c>
      <c r="BM324" s="169">
        <f t="shared" si="253"/>
        <v>1</v>
      </c>
      <c r="BN324" s="169">
        <f t="shared" si="254"/>
        <v>1</v>
      </c>
      <c r="BO324" s="169">
        <f t="shared" si="255"/>
        <v>0</v>
      </c>
      <c r="BP324" s="36">
        <f t="shared" si="256"/>
        <v>0</v>
      </c>
      <c r="BQ324">
        <f t="shared" si="257"/>
        <v>0</v>
      </c>
      <c r="BR324" s="36">
        <f t="shared" si="258"/>
        <v>2</v>
      </c>
      <c r="BS324" t="e">
        <f t="shared" ref="BS324:BS365" si="302">IF((BP324*$AD$2+BQ324*$AM$2+BR324*$AW$2)&gt;0,  G324,NA())</f>
        <v>#N/A</v>
      </c>
    </row>
    <row r="325" spans="1:71">
      <c r="A325" s="59">
        <v>163</v>
      </c>
      <c r="B325" s="59">
        <v>121292</v>
      </c>
      <c r="C325" s="160">
        <v>15535713.806178199</v>
      </c>
      <c r="D325" s="59">
        <v>1517857</v>
      </c>
      <c r="E325" s="59">
        <v>1517857</v>
      </c>
      <c r="F325" s="59">
        <v>14017856.806178199</v>
      </c>
      <c r="G325" s="59">
        <v>785.71423339843795</v>
      </c>
      <c r="H325" s="59">
        <v>-2490185014.8430901</v>
      </c>
      <c r="I325" s="59">
        <v>0</v>
      </c>
      <c r="J325" s="59">
        <v>0</v>
      </c>
      <c r="K325" s="59">
        <v>0</v>
      </c>
      <c r="L325" s="59">
        <v>101</v>
      </c>
      <c r="M325" s="59">
        <v>0</v>
      </c>
      <c r="N325" s="59">
        <v>0</v>
      </c>
      <c r="O325" s="59">
        <v>0</v>
      </c>
      <c r="P325" s="59">
        <v>0</v>
      </c>
      <c r="Q325" s="59">
        <v>0</v>
      </c>
      <c r="R325" s="59">
        <v>2</v>
      </c>
      <c r="S325" s="59">
        <v>0</v>
      </c>
      <c r="T325" s="59">
        <f t="shared" si="260"/>
        <v>0</v>
      </c>
      <c r="U325" s="59">
        <f t="shared" si="261"/>
        <v>0</v>
      </c>
      <c r="V325" s="59">
        <f t="shared" si="262"/>
        <v>0</v>
      </c>
      <c r="W325" s="59">
        <f t="shared" si="263"/>
        <v>0</v>
      </c>
      <c r="X325" s="59">
        <f t="shared" si="264"/>
        <v>0</v>
      </c>
      <c r="Y325" s="59">
        <f t="shared" si="265"/>
        <v>0</v>
      </c>
      <c r="Z325" s="59">
        <f t="shared" si="266"/>
        <v>0</v>
      </c>
      <c r="AA325" s="59">
        <f t="shared" si="267"/>
        <v>0</v>
      </c>
      <c r="AB325" s="59">
        <f t="shared" si="268"/>
        <v>0</v>
      </c>
      <c r="AC325" s="59">
        <f t="shared" si="269"/>
        <v>0</v>
      </c>
      <c r="AD325" s="166">
        <f t="shared" si="259"/>
        <v>1</v>
      </c>
      <c r="AE325" s="169">
        <f t="shared" si="270"/>
        <v>1</v>
      </c>
      <c r="AF325" s="169">
        <f t="shared" si="271"/>
        <v>0</v>
      </c>
      <c r="AG325" s="169">
        <f t="shared" si="272"/>
        <v>0</v>
      </c>
      <c r="AH325" s="169">
        <f t="shared" si="273"/>
        <v>1</v>
      </c>
      <c r="AI325" s="169">
        <f t="shared" si="274"/>
        <v>0</v>
      </c>
      <c r="AJ325" s="169">
        <f t="shared" si="275"/>
        <v>0</v>
      </c>
      <c r="AK325" s="169">
        <f t="shared" si="276"/>
        <v>0</v>
      </c>
      <c r="AL325" s="169">
        <f t="shared" si="277"/>
        <v>1</v>
      </c>
      <c r="AM325" s="169">
        <f t="shared" si="278"/>
        <v>0</v>
      </c>
      <c r="AN325" s="169">
        <f t="shared" si="279"/>
        <v>0</v>
      </c>
      <c r="AO325" s="169">
        <f t="shared" si="280"/>
        <v>1</v>
      </c>
      <c r="AP325" s="169">
        <f t="shared" si="281"/>
        <v>0</v>
      </c>
      <c r="AQ325" s="169">
        <f t="shared" si="282"/>
        <v>0</v>
      </c>
      <c r="AR325" s="169">
        <f t="shared" si="283"/>
        <v>0</v>
      </c>
      <c r="AS325" s="169">
        <f t="shared" si="284"/>
        <v>0</v>
      </c>
      <c r="AT325" s="169">
        <f t="shared" si="285"/>
        <v>0</v>
      </c>
      <c r="AU325" s="169">
        <f t="shared" si="286"/>
        <v>0</v>
      </c>
      <c r="AV325" s="169">
        <f t="shared" si="287"/>
        <v>1</v>
      </c>
      <c r="AW325" s="169">
        <f t="shared" si="288"/>
        <v>0</v>
      </c>
      <c r="AX325" s="169">
        <f t="shared" si="289"/>
        <v>0</v>
      </c>
      <c r="AY325" s="169">
        <f t="shared" ref="AY325:AY365" si="303">IF(T325=1, 1, 0)</f>
        <v>0</v>
      </c>
      <c r="AZ325" s="169">
        <f t="shared" si="290"/>
        <v>0</v>
      </c>
      <c r="BA325" s="169">
        <f t="shared" si="291"/>
        <v>0</v>
      </c>
      <c r="BB325" s="169">
        <f t="shared" si="292"/>
        <v>1</v>
      </c>
      <c r="BC325" s="169">
        <f t="shared" si="293"/>
        <v>0</v>
      </c>
      <c r="BD325" s="169">
        <f t="shared" si="294"/>
        <v>1</v>
      </c>
      <c r="BE325" s="169">
        <f t="shared" si="295"/>
        <v>0</v>
      </c>
      <c r="BF325" s="169">
        <f t="shared" si="296"/>
        <v>0</v>
      </c>
      <c r="BG325" s="169">
        <f t="shared" si="297"/>
        <v>0</v>
      </c>
      <c r="BH325" s="169">
        <f t="shared" si="298"/>
        <v>0</v>
      </c>
      <c r="BI325" s="169">
        <f t="shared" si="299"/>
        <v>0</v>
      </c>
      <c r="BJ325" s="169">
        <f t="shared" si="300"/>
        <v>0</v>
      </c>
      <c r="BK325" s="167">
        <f t="shared" si="301"/>
        <v>0</v>
      </c>
      <c r="BL325" s="169">
        <f t="shared" ref="BL325:BL365" si="304">IF(R325 = 1, 1,0)</f>
        <v>0</v>
      </c>
      <c r="BM325" s="169">
        <f t="shared" ref="BM325:BM365" si="305">IF(R325 = 2, 1,0)</f>
        <v>1</v>
      </c>
      <c r="BN325" s="169">
        <f t="shared" ref="BN325:BN365" si="306">IF(S325 = 1, 0,1)</f>
        <v>1</v>
      </c>
      <c r="BO325" s="169">
        <f t="shared" ref="BO325:BO365" si="307">IF(S325 = 1, 1,0)</f>
        <v>0</v>
      </c>
      <c r="BP325" s="36">
        <f t="shared" ref="BP325:BP365" si="308">IF(SUM($AE$2:$AF$2)&gt;0, SUMPRODUCT($AE$2:$AF$2, AE325:AF325),IF(SUM(AE325:AF325)&gt;0, 0,1))*SUMPRODUCT($AG$2:$AH$2, AG325:AH325)*SUMPRODUCT($AI$2:$AL$2, AI325:AL325)*SUMPRODUCT($BL$2:$BM$2,BL325:BM325)*SUMPRODUCT($BN$2:$BO$2,BN325:BO325)</f>
        <v>1</v>
      </c>
      <c r="BQ325">
        <f t="shared" ref="BQ325:BQ365" si="309">(SUMPRODUCT($AN$2:$AO$2, AN325:AO325)*SUMPRODUCT($AP$2:$AR$2, AP325:AR325)*SUMPRODUCT($AS$2:$AV$2, AS325:AV325))*SUMPRODUCT($BL$2:$BM$2,BL325:BM325)*SUMPRODUCT($BN$2:$BO$2,BN325:BO325)</f>
        <v>0</v>
      </c>
      <c r="BR325" s="36">
        <f t="shared" ref="BR325:BR365" si="310">SUMPRODUCT($AX$2:$AZ$2, AX325:AZ325)*SUMPRODUCT($BA$2:$BB$2, BA325:BB325)*SUMPRODUCT($BC$2:$BD$2, BC325:BD325)*SUMPRODUCT($BE$2:$BK$2, BE325:BK325)*SUMPRODUCT($BL$2:$BM$2,BL325:BM325)*SUMPRODUCT($BN$2:$BO$2,BN325:BO325)</f>
        <v>0</v>
      </c>
      <c r="BS325" t="e">
        <f t="shared" si="302"/>
        <v>#N/A</v>
      </c>
    </row>
    <row r="326" spans="1:71">
      <c r="A326" s="59">
        <v>360</v>
      </c>
      <c r="B326" s="59">
        <v>212211</v>
      </c>
      <c r="C326" s="160">
        <v>20357142.770472798</v>
      </c>
      <c r="D326" s="59">
        <v>41964284</v>
      </c>
      <c r="E326" s="59">
        <v>41964284</v>
      </c>
      <c r="F326" s="59">
        <v>-21607141.229527202</v>
      </c>
      <c r="G326" s="59">
        <v>785.71429443359398</v>
      </c>
      <c r="H326" s="59">
        <v>-5412781070.5608301</v>
      </c>
      <c r="I326" s="59">
        <v>0</v>
      </c>
      <c r="J326" s="59">
        <v>0</v>
      </c>
      <c r="K326" s="59">
        <v>0</v>
      </c>
      <c r="L326" s="59">
        <v>406</v>
      </c>
      <c r="M326" s="59">
        <v>417</v>
      </c>
      <c r="N326" s="59">
        <v>413</v>
      </c>
      <c r="O326" s="59">
        <v>0</v>
      </c>
      <c r="P326" s="59">
        <v>0</v>
      </c>
      <c r="Q326" s="59">
        <v>0</v>
      </c>
      <c r="R326" s="59">
        <v>2</v>
      </c>
      <c r="S326" s="59">
        <v>0</v>
      </c>
      <c r="T326" s="59">
        <f t="shared" si="260"/>
        <v>1</v>
      </c>
      <c r="U326" s="59">
        <f t="shared" si="261"/>
        <v>0</v>
      </c>
      <c r="V326" s="59">
        <f t="shared" si="262"/>
        <v>0</v>
      </c>
      <c r="W326" s="59">
        <f t="shared" si="263"/>
        <v>2</v>
      </c>
      <c r="X326" s="59">
        <f t="shared" si="264"/>
        <v>0</v>
      </c>
      <c r="Y326" s="59">
        <f t="shared" si="265"/>
        <v>0</v>
      </c>
      <c r="Z326" s="59">
        <f t="shared" si="266"/>
        <v>0</v>
      </c>
      <c r="AA326" s="59">
        <f t="shared" si="267"/>
        <v>0</v>
      </c>
      <c r="AB326" s="59">
        <f t="shared" si="268"/>
        <v>0</v>
      </c>
      <c r="AC326" s="59">
        <f t="shared" si="269"/>
        <v>0</v>
      </c>
      <c r="AD326" s="166">
        <f t="shared" si="259"/>
        <v>0</v>
      </c>
      <c r="AE326" s="169">
        <f t="shared" si="270"/>
        <v>0</v>
      </c>
      <c r="AF326" s="169">
        <f t="shared" si="271"/>
        <v>0</v>
      </c>
      <c r="AG326" s="169">
        <f t="shared" si="272"/>
        <v>0</v>
      </c>
      <c r="AH326" s="169">
        <f t="shared" si="273"/>
        <v>1</v>
      </c>
      <c r="AI326" s="169">
        <f t="shared" si="274"/>
        <v>0</v>
      </c>
      <c r="AJ326" s="169">
        <f t="shared" si="275"/>
        <v>0</v>
      </c>
      <c r="AK326" s="169">
        <f t="shared" si="276"/>
        <v>0</v>
      </c>
      <c r="AL326" s="169">
        <f t="shared" si="277"/>
        <v>1</v>
      </c>
      <c r="AM326" s="169">
        <f t="shared" si="278"/>
        <v>0</v>
      </c>
      <c r="AN326" s="169">
        <f t="shared" si="279"/>
        <v>0</v>
      </c>
      <c r="AO326" s="169">
        <f t="shared" si="280"/>
        <v>1</v>
      </c>
      <c r="AP326" s="169">
        <f t="shared" si="281"/>
        <v>0</v>
      </c>
      <c r="AQ326" s="169">
        <f t="shared" si="282"/>
        <v>0</v>
      </c>
      <c r="AR326" s="169">
        <f t="shared" si="283"/>
        <v>0</v>
      </c>
      <c r="AS326" s="169">
        <f t="shared" si="284"/>
        <v>0</v>
      </c>
      <c r="AT326" s="169">
        <f t="shared" si="285"/>
        <v>0</v>
      </c>
      <c r="AU326" s="169">
        <f t="shared" si="286"/>
        <v>0</v>
      </c>
      <c r="AV326" s="169">
        <f t="shared" si="287"/>
        <v>1</v>
      </c>
      <c r="AW326" s="169">
        <f t="shared" si="288"/>
        <v>1</v>
      </c>
      <c r="AX326" s="169">
        <f t="shared" si="289"/>
        <v>0</v>
      </c>
      <c r="AY326" s="169">
        <f t="shared" si="303"/>
        <v>1</v>
      </c>
      <c r="AZ326" s="169">
        <f t="shared" si="290"/>
        <v>0</v>
      </c>
      <c r="BA326" s="169">
        <f t="shared" si="291"/>
        <v>0</v>
      </c>
      <c r="BB326" s="169">
        <f t="shared" si="292"/>
        <v>1</v>
      </c>
      <c r="BC326" s="169">
        <f t="shared" si="293"/>
        <v>1</v>
      </c>
      <c r="BD326" s="169">
        <f t="shared" si="294"/>
        <v>0</v>
      </c>
      <c r="BE326" s="169">
        <f t="shared" si="295"/>
        <v>1</v>
      </c>
      <c r="BF326" s="169">
        <f t="shared" si="296"/>
        <v>0</v>
      </c>
      <c r="BG326" s="169">
        <f t="shared" si="297"/>
        <v>0</v>
      </c>
      <c r="BH326" s="169">
        <f t="shared" si="298"/>
        <v>0</v>
      </c>
      <c r="BI326" s="169">
        <f t="shared" si="299"/>
        <v>0</v>
      </c>
      <c r="BJ326" s="169">
        <f t="shared" si="300"/>
        <v>0</v>
      </c>
      <c r="BK326" s="167">
        <f t="shared" si="301"/>
        <v>0</v>
      </c>
      <c r="BL326" s="169">
        <f t="shared" si="304"/>
        <v>0</v>
      </c>
      <c r="BM326" s="169">
        <f t="shared" si="305"/>
        <v>1</v>
      </c>
      <c r="BN326" s="169">
        <f t="shared" si="306"/>
        <v>1</v>
      </c>
      <c r="BO326" s="169">
        <f t="shared" si="307"/>
        <v>0</v>
      </c>
      <c r="BP326" s="36">
        <f t="shared" si="308"/>
        <v>0</v>
      </c>
      <c r="BQ326">
        <f t="shared" si="309"/>
        <v>0</v>
      </c>
      <c r="BR326" s="36">
        <f t="shared" si="310"/>
        <v>1</v>
      </c>
      <c r="BS326" t="e">
        <f t="shared" si="302"/>
        <v>#N/A</v>
      </c>
    </row>
    <row r="327" spans="1:71">
      <c r="A327" s="59">
        <v>353</v>
      </c>
      <c r="B327" s="59">
        <v>212142</v>
      </c>
      <c r="C327" s="160">
        <v>20398671.2649947</v>
      </c>
      <c r="D327" s="59">
        <v>25125000</v>
      </c>
      <c r="E327" s="59">
        <v>25125000</v>
      </c>
      <c r="F327" s="59">
        <v>-4726328.7350053098</v>
      </c>
      <c r="G327" s="59">
        <v>792.85711669921898</v>
      </c>
      <c r="H327" s="59">
        <v>-4952557397.95889</v>
      </c>
      <c r="I327" s="59">
        <v>0</v>
      </c>
      <c r="J327" s="59">
        <v>0</v>
      </c>
      <c r="K327" s="59">
        <v>0</v>
      </c>
      <c r="L327" s="59">
        <v>406</v>
      </c>
      <c r="M327" s="59">
        <v>411</v>
      </c>
      <c r="N327" s="59">
        <v>0</v>
      </c>
      <c r="O327" s="59">
        <v>0</v>
      </c>
      <c r="P327" s="59">
        <v>0</v>
      </c>
      <c r="Q327" s="59">
        <v>0</v>
      </c>
      <c r="R327" s="59">
        <v>2</v>
      </c>
      <c r="S327" s="59">
        <v>0</v>
      </c>
      <c r="T327" s="59">
        <f t="shared" si="260"/>
        <v>1</v>
      </c>
      <c r="U327" s="59">
        <f t="shared" si="261"/>
        <v>0</v>
      </c>
      <c r="V327" s="59">
        <f t="shared" si="262"/>
        <v>0</v>
      </c>
      <c r="W327" s="59">
        <f t="shared" si="263"/>
        <v>1</v>
      </c>
      <c r="X327" s="59">
        <f t="shared" si="264"/>
        <v>0</v>
      </c>
      <c r="Y327" s="59">
        <f t="shared" si="265"/>
        <v>0</v>
      </c>
      <c r="Z327" s="59">
        <f t="shared" si="266"/>
        <v>0</v>
      </c>
      <c r="AA327" s="59">
        <f t="shared" si="267"/>
        <v>0</v>
      </c>
      <c r="AB327" s="59">
        <f t="shared" si="268"/>
        <v>0</v>
      </c>
      <c r="AC327" s="59">
        <f t="shared" si="269"/>
        <v>0</v>
      </c>
      <c r="AD327" s="166">
        <f t="shared" ref="AD327:AD365" si="311">COUNTIF(I327, 101)+COUNTIF(L327, 101)+COUNTIF(O327, 101)</f>
        <v>0</v>
      </c>
      <c r="AE327" s="169">
        <f t="shared" si="270"/>
        <v>0</v>
      </c>
      <c r="AF327" s="169">
        <f t="shared" si="271"/>
        <v>0</v>
      </c>
      <c r="AG327" s="169">
        <f t="shared" si="272"/>
        <v>0</v>
      </c>
      <c r="AH327" s="169">
        <f t="shared" si="273"/>
        <v>1</v>
      </c>
      <c r="AI327" s="169">
        <f t="shared" si="274"/>
        <v>0</v>
      </c>
      <c r="AJ327" s="169">
        <f t="shared" si="275"/>
        <v>0</v>
      </c>
      <c r="AK327" s="169">
        <f t="shared" si="276"/>
        <v>0</v>
      </c>
      <c r="AL327" s="169">
        <f t="shared" si="277"/>
        <v>1</v>
      </c>
      <c r="AM327" s="169">
        <f t="shared" si="278"/>
        <v>0</v>
      </c>
      <c r="AN327" s="169">
        <f t="shared" si="279"/>
        <v>0</v>
      </c>
      <c r="AO327" s="169">
        <f t="shared" si="280"/>
        <v>1</v>
      </c>
      <c r="AP327" s="169">
        <f t="shared" si="281"/>
        <v>0</v>
      </c>
      <c r="AQ327" s="169">
        <f t="shared" si="282"/>
        <v>0</v>
      </c>
      <c r="AR327" s="169">
        <f t="shared" si="283"/>
        <v>0</v>
      </c>
      <c r="AS327" s="169">
        <f t="shared" si="284"/>
        <v>0</v>
      </c>
      <c r="AT327" s="169">
        <f t="shared" si="285"/>
        <v>0</v>
      </c>
      <c r="AU327" s="169">
        <f t="shared" si="286"/>
        <v>0</v>
      </c>
      <c r="AV327" s="169">
        <f t="shared" si="287"/>
        <v>1</v>
      </c>
      <c r="AW327" s="169">
        <f t="shared" si="288"/>
        <v>1</v>
      </c>
      <c r="AX327" s="169">
        <f t="shared" si="289"/>
        <v>0</v>
      </c>
      <c r="AY327" s="169">
        <f t="shared" si="303"/>
        <v>1</v>
      </c>
      <c r="AZ327" s="169">
        <f t="shared" si="290"/>
        <v>0</v>
      </c>
      <c r="BA327" s="169">
        <f t="shared" si="291"/>
        <v>0</v>
      </c>
      <c r="BB327" s="169">
        <f t="shared" si="292"/>
        <v>1</v>
      </c>
      <c r="BC327" s="169">
        <f t="shared" si="293"/>
        <v>1</v>
      </c>
      <c r="BD327" s="169">
        <f t="shared" si="294"/>
        <v>0</v>
      </c>
      <c r="BE327" s="169">
        <f t="shared" si="295"/>
        <v>1</v>
      </c>
      <c r="BF327" s="169">
        <f t="shared" si="296"/>
        <v>0</v>
      </c>
      <c r="BG327" s="169">
        <f t="shared" si="297"/>
        <v>0</v>
      </c>
      <c r="BH327" s="169">
        <f t="shared" si="298"/>
        <v>0</v>
      </c>
      <c r="BI327" s="169">
        <f t="shared" si="299"/>
        <v>0</v>
      </c>
      <c r="BJ327" s="169">
        <f t="shared" si="300"/>
        <v>0</v>
      </c>
      <c r="BK327" s="167">
        <f t="shared" si="301"/>
        <v>0</v>
      </c>
      <c r="BL327" s="169">
        <f t="shared" si="304"/>
        <v>0</v>
      </c>
      <c r="BM327" s="169">
        <f t="shared" si="305"/>
        <v>1</v>
      </c>
      <c r="BN327" s="169">
        <f t="shared" si="306"/>
        <v>1</v>
      </c>
      <c r="BO327" s="169">
        <f t="shared" si="307"/>
        <v>0</v>
      </c>
      <c r="BP327" s="36">
        <f t="shared" si="308"/>
        <v>0</v>
      </c>
      <c r="BQ327">
        <f t="shared" si="309"/>
        <v>0</v>
      </c>
      <c r="BR327" s="36">
        <f t="shared" si="310"/>
        <v>1</v>
      </c>
      <c r="BS327" t="e">
        <f t="shared" si="302"/>
        <v>#N/A</v>
      </c>
    </row>
    <row r="328" spans="1:71">
      <c r="A328" s="59">
        <v>379</v>
      </c>
      <c r="B328" s="59">
        <v>222131</v>
      </c>
      <c r="C328" s="160">
        <v>148000003.30805799</v>
      </c>
      <c r="D328" s="59">
        <v>25200000</v>
      </c>
      <c r="E328" s="59">
        <v>25200000</v>
      </c>
      <c r="F328" s="59">
        <v>122800003.30805799</v>
      </c>
      <c r="G328" s="59">
        <v>800</v>
      </c>
      <c r="H328" s="59">
        <v>-5606433646.4822302</v>
      </c>
      <c r="I328" s="59">
        <v>101</v>
      </c>
      <c r="J328" s="59">
        <v>0</v>
      </c>
      <c r="K328" s="59">
        <v>0</v>
      </c>
      <c r="L328" s="59">
        <v>101</v>
      </c>
      <c r="M328" s="59">
        <v>0</v>
      </c>
      <c r="N328" s="59">
        <v>0</v>
      </c>
      <c r="O328" s="59">
        <v>417</v>
      </c>
      <c r="P328" s="59">
        <v>408</v>
      </c>
      <c r="Q328" s="59">
        <v>0</v>
      </c>
      <c r="R328" s="59">
        <v>1</v>
      </c>
      <c r="S328" s="59">
        <v>0</v>
      </c>
      <c r="T328" s="59">
        <f t="shared" si="260"/>
        <v>1</v>
      </c>
      <c r="U328" s="59">
        <f t="shared" si="261"/>
        <v>0</v>
      </c>
      <c r="V328" s="59">
        <f t="shared" si="262"/>
        <v>0</v>
      </c>
      <c r="W328" s="59">
        <f t="shared" si="263"/>
        <v>1</v>
      </c>
      <c r="X328" s="59">
        <f t="shared" si="264"/>
        <v>0</v>
      </c>
      <c r="Y328" s="59">
        <f t="shared" si="265"/>
        <v>0</v>
      </c>
      <c r="Z328" s="59">
        <f t="shared" si="266"/>
        <v>0</v>
      </c>
      <c r="AA328" s="59">
        <f t="shared" si="267"/>
        <v>0</v>
      </c>
      <c r="AB328" s="59">
        <f t="shared" si="268"/>
        <v>0</v>
      </c>
      <c r="AC328" s="59">
        <f t="shared" si="269"/>
        <v>0</v>
      </c>
      <c r="AD328" s="166">
        <f t="shared" si="311"/>
        <v>2</v>
      </c>
      <c r="AE328" s="169">
        <f t="shared" si="270"/>
        <v>0</v>
      </c>
      <c r="AF328" s="169">
        <f t="shared" si="271"/>
        <v>1</v>
      </c>
      <c r="AG328" s="169">
        <f t="shared" si="272"/>
        <v>0</v>
      </c>
      <c r="AH328" s="169">
        <f t="shared" si="273"/>
        <v>1</v>
      </c>
      <c r="AI328" s="169">
        <f t="shared" si="274"/>
        <v>1</v>
      </c>
      <c r="AJ328" s="169">
        <f t="shared" si="275"/>
        <v>0</v>
      </c>
      <c r="AK328" s="169">
        <f t="shared" si="276"/>
        <v>0</v>
      </c>
      <c r="AL328" s="169">
        <f t="shared" si="277"/>
        <v>0</v>
      </c>
      <c r="AM328" s="169">
        <f t="shared" si="278"/>
        <v>0</v>
      </c>
      <c r="AN328" s="169">
        <f t="shared" si="279"/>
        <v>0</v>
      </c>
      <c r="AO328" s="169">
        <f t="shared" si="280"/>
        <v>1</v>
      </c>
      <c r="AP328" s="169">
        <f t="shared" si="281"/>
        <v>0</v>
      </c>
      <c r="AQ328" s="169">
        <f t="shared" si="282"/>
        <v>0</v>
      </c>
      <c r="AR328" s="169">
        <f t="shared" si="283"/>
        <v>0</v>
      </c>
      <c r="AS328" s="169">
        <f t="shared" si="284"/>
        <v>0</v>
      </c>
      <c r="AT328" s="169">
        <f t="shared" si="285"/>
        <v>0</v>
      </c>
      <c r="AU328" s="169">
        <f t="shared" si="286"/>
        <v>0</v>
      </c>
      <c r="AV328" s="169">
        <f t="shared" si="287"/>
        <v>1</v>
      </c>
      <c r="AW328" s="169">
        <f t="shared" si="288"/>
        <v>1</v>
      </c>
      <c r="AX328" s="169">
        <f t="shared" si="289"/>
        <v>0</v>
      </c>
      <c r="AY328" s="169">
        <f t="shared" si="303"/>
        <v>1</v>
      </c>
      <c r="AZ328" s="169">
        <f t="shared" si="290"/>
        <v>1</v>
      </c>
      <c r="BA328" s="169">
        <f t="shared" si="291"/>
        <v>0</v>
      </c>
      <c r="BB328" s="169">
        <f t="shared" si="292"/>
        <v>1</v>
      </c>
      <c r="BC328" s="169">
        <f t="shared" si="293"/>
        <v>1</v>
      </c>
      <c r="BD328" s="169">
        <f t="shared" si="294"/>
        <v>0</v>
      </c>
      <c r="BE328" s="169">
        <f t="shared" si="295"/>
        <v>0</v>
      </c>
      <c r="BF328" s="169">
        <f t="shared" si="296"/>
        <v>1</v>
      </c>
      <c r="BG328" s="169">
        <f t="shared" si="297"/>
        <v>0</v>
      </c>
      <c r="BH328" s="169">
        <f t="shared" si="298"/>
        <v>0</v>
      </c>
      <c r="BI328" s="169">
        <f t="shared" si="299"/>
        <v>0</v>
      </c>
      <c r="BJ328" s="169">
        <f t="shared" si="300"/>
        <v>0</v>
      </c>
      <c r="BK328" s="167">
        <f t="shared" si="301"/>
        <v>0</v>
      </c>
      <c r="BL328" s="169">
        <f t="shared" si="304"/>
        <v>1</v>
      </c>
      <c r="BM328" s="169">
        <f t="shared" si="305"/>
        <v>0</v>
      </c>
      <c r="BN328" s="169">
        <f t="shared" si="306"/>
        <v>1</v>
      </c>
      <c r="BO328" s="169">
        <f t="shared" si="307"/>
        <v>0</v>
      </c>
      <c r="BP328" s="36">
        <f t="shared" si="308"/>
        <v>1</v>
      </c>
      <c r="BQ328">
        <f t="shared" si="309"/>
        <v>0</v>
      </c>
      <c r="BR328" s="36">
        <f t="shared" si="310"/>
        <v>2</v>
      </c>
      <c r="BS328" t="e">
        <f t="shared" si="302"/>
        <v>#N/A</v>
      </c>
    </row>
    <row r="329" spans="1:71">
      <c r="A329" s="59">
        <v>188</v>
      </c>
      <c r="B329" s="59">
        <v>122711</v>
      </c>
      <c r="C329" s="160">
        <v>26702501.240592699</v>
      </c>
      <c r="D329" s="59">
        <v>52928574</v>
      </c>
      <c r="E329" s="59">
        <v>77904764</v>
      </c>
      <c r="F329" s="59">
        <v>-51202262.759407297</v>
      </c>
      <c r="G329" s="59">
        <v>804.76193237304699</v>
      </c>
      <c r="H329" s="59">
        <v>-2906003710.11515</v>
      </c>
      <c r="I329" s="59">
        <v>417</v>
      </c>
      <c r="J329" s="59">
        <v>403</v>
      </c>
      <c r="K329" s="59">
        <v>402</v>
      </c>
      <c r="L329" s="59">
        <v>403</v>
      </c>
      <c r="M329" s="59">
        <v>411</v>
      </c>
      <c r="N329" s="59">
        <v>0</v>
      </c>
      <c r="O329" s="59">
        <v>0</v>
      </c>
      <c r="P329" s="59">
        <v>0</v>
      </c>
      <c r="Q329" s="59">
        <v>0</v>
      </c>
      <c r="R329" s="59">
        <v>2</v>
      </c>
      <c r="S329" s="59">
        <v>1</v>
      </c>
      <c r="T329" s="59">
        <f t="shared" si="260"/>
        <v>2</v>
      </c>
      <c r="U329" s="59">
        <f t="shared" si="261"/>
        <v>0</v>
      </c>
      <c r="V329" s="59">
        <f t="shared" si="262"/>
        <v>0</v>
      </c>
      <c r="W329" s="59">
        <f t="shared" si="263"/>
        <v>3</v>
      </c>
      <c r="X329" s="59">
        <f t="shared" si="264"/>
        <v>0</v>
      </c>
      <c r="Y329" s="59">
        <f t="shared" si="265"/>
        <v>0</v>
      </c>
      <c r="Z329" s="59">
        <f t="shared" si="266"/>
        <v>0</v>
      </c>
      <c r="AA329" s="59">
        <f t="shared" si="267"/>
        <v>0</v>
      </c>
      <c r="AB329" s="59">
        <f t="shared" si="268"/>
        <v>0</v>
      </c>
      <c r="AC329" s="59">
        <f t="shared" si="269"/>
        <v>0</v>
      </c>
      <c r="AD329" s="166">
        <f t="shared" si="311"/>
        <v>0</v>
      </c>
      <c r="AE329" s="169">
        <f t="shared" si="270"/>
        <v>0</v>
      </c>
      <c r="AF329" s="169">
        <f t="shared" si="271"/>
        <v>0</v>
      </c>
      <c r="AG329" s="169">
        <f t="shared" si="272"/>
        <v>0</v>
      </c>
      <c r="AH329" s="169">
        <f t="shared" si="273"/>
        <v>1</v>
      </c>
      <c r="AI329" s="169">
        <f t="shared" si="274"/>
        <v>0</v>
      </c>
      <c r="AJ329" s="169">
        <f t="shared" si="275"/>
        <v>0</v>
      </c>
      <c r="AK329" s="169">
        <f t="shared" si="276"/>
        <v>0</v>
      </c>
      <c r="AL329" s="169">
        <f t="shared" si="277"/>
        <v>1</v>
      </c>
      <c r="AM329" s="169">
        <f t="shared" si="278"/>
        <v>0</v>
      </c>
      <c r="AN329" s="169">
        <f t="shared" si="279"/>
        <v>0</v>
      </c>
      <c r="AO329" s="169">
        <f t="shared" si="280"/>
        <v>1</v>
      </c>
      <c r="AP329" s="169">
        <f t="shared" si="281"/>
        <v>0</v>
      </c>
      <c r="AQ329" s="169">
        <f t="shared" si="282"/>
        <v>0</v>
      </c>
      <c r="AR329" s="169">
        <f t="shared" si="283"/>
        <v>0</v>
      </c>
      <c r="AS329" s="169">
        <f t="shared" si="284"/>
        <v>0</v>
      </c>
      <c r="AT329" s="169">
        <f t="shared" si="285"/>
        <v>0</v>
      </c>
      <c r="AU329" s="169">
        <f t="shared" si="286"/>
        <v>0</v>
      </c>
      <c r="AV329" s="169">
        <f t="shared" si="287"/>
        <v>1</v>
      </c>
      <c r="AW329" s="169">
        <f t="shared" si="288"/>
        <v>1</v>
      </c>
      <c r="AX329" s="169">
        <f t="shared" si="289"/>
        <v>1</v>
      </c>
      <c r="AY329" s="169">
        <f t="shared" si="303"/>
        <v>0</v>
      </c>
      <c r="AZ329" s="169">
        <f t="shared" si="290"/>
        <v>0</v>
      </c>
      <c r="BA329" s="169">
        <f t="shared" si="291"/>
        <v>0</v>
      </c>
      <c r="BB329" s="169">
        <f t="shared" si="292"/>
        <v>1</v>
      </c>
      <c r="BC329" s="169">
        <f t="shared" si="293"/>
        <v>2</v>
      </c>
      <c r="BD329" s="169">
        <f t="shared" si="294"/>
        <v>0</v>
      </c>
      <c r="BE329" s="169">
        <f t="shared" si="295"/>
        <v>0</v>
      </c>
      <c r="BF329" s="169">
        <f t="shared" si="296"/>
        <v>1</v>
      </c>
      <c r="BG329" s="169">
        <f t="shared" si="297"/>
        <v>1</v>
      </c>
      <c r="BH329" s="169">
        <f t="shared" si="298"/>
        <v>0</v>
      </c>
      <c r="BI329" s="169">
        <f t="shared" si="299"/>
        <v>0</v>
      </c>
      <c r="BJ329" s="169">
        <f t="shared" si="300"/>
        <v>0</v>
      </c>
      <c r="BK329" s="167">
        <f t="shared" si="301"/>
        <v>0</v>
      </c>
      <c r="BL329" s="169">
        <f t="shared" si="304"/>
        <v>0</v>
      </c>
      <c r="BM329" s="169">
        <f t="shared" si="305"/>
        <v>1</v>
      </c>
      <c r="BN329" s="169">
        <f t="shared" si="306"/>
        <v>0</v>
      </c>
      <c r="BO329" s="169">
        <f t="shared" si="307"/>
        <v>1</v>
      </c>
      <c r="BP329" s="36">
        <f t="shared" si="308"/>
        <v>0</v>
      </c>
      <c r="BQ329">
        <f t="shared" si="309"/>
        <v>0</v>
      </c>
      <c r="BR329" s="36">
        <f t="shared" si="310"/>
        <v>4</v>
      </c>
      <c r="BS329" t="e">
        <f t="shared" si="302"/>
        <v>#N/A</v>
      </c>
    </row>
    <row r="330" spans="1:71">
      <c r="A330" s="59">
        <v>397</v>
      </c>
      <c r="B330" s="59">
        <v>231151</v>
      </c>
      <c r="C330" s="160">
        <v>38095238.608838201</v>
      </c>
      <c r="D330" s="59">
        <v>15833333.5</v>
      </c>
      <c r="E330" s="59">
        <v>15833333.5</v>
      </c>
      <c r="F330" s="59">
        <v>22261905.108838201</v>
      </c>
      <c r="G330" s="59">
        <v>809.52380371093795</v>
      </c>
      <c r="H330" s="59">
        <v>-6153859095.9082603</v>
      </c>
      <c r="I330" s="59">
        <v>444</v>
      </c>
      <c r="J330" s="59">
        <v>0</v>
      </c>
      <c r="K330" s="59">
        <v>0</v>
      </c>
      <c r="L330" s="59">
        <v>444</v>
      </c>
      <c r="M330" s="59">
        <v>0</v>
      </c>
      <c r="N330" s="59">
        <v>0</v>
      </c>
      <c r="O330" s="59">
        <v>444</v>
      </c>
      <c r="P330" s="59">
        <v>0</v>
      </c>
      <c r="Q330" s="59">
        <v>0</v>
      </c>
      <c r="R330" s="59">
        <v>1</v>
      </c>
      <c r="S330" s="59">
        <v>0</v>
      </c>
      <c r="T330" s="59">
        <f t="shared" si="260"/>
        <v>3</v>
      </c>
      <c r="U330" s="59">
        <f t="shared" si="261"/>
        <v>0</v>
      </c>
      <c r="V330" s="59">
        <f t="shared" si="262"/>
        <v>0</v>
      </c>
      <c r="W330" s="59">
        <f t="shared" si="263"/>
        <v>0</v>
      </c>
      <c r="X330" s="59">
        <f t="shared" si="264"/>
        <v>0</v>
      </c>
      <c r="Y330" s="59">
        <f t="shared" si="265"/>
        <v>0</v>
      </c>
      <c r="Z330" s="59">
        <f t="shared" si="266"/>
        <v>0</v>
      </c>
      <c r="AA330" s="59">
        <f t="shared" si="267"/>
        <v>0</v>
      </c>
      <c r="AB330" s="59">
        <f t="shared" si="268"/>
        <v>0</v>
      </c>
      <c r="AC330" s="59">
        <f t="shared" si="269"/>
        <v>0</v>
      </c>
      <c r="AD330" s="166">
        <f t="shared" si="311"/>
        <v>0</v>
      </c>
      <c r="AE330" s="169">
        <f t="shared" si="270"/>
        <v>0</v>
      </c>
      <c r="AF330" s="169">
        <f t="shared" si="271"/>
        <v>0</v>
      </c>
      <c r="AG330" s="169">
        <f t="shared" si="272"/>
        <v>0</v>
      </c>
      <c r="AH330" s="169">
        <f t="shared" si="273"/>
        <v>1</v>
      </c>
      <c r="AI330" s="169">
        <f t="shared" si="274"/>
        <v>0</v>
      </c>
      <c r="AJ330" s="169">
        <f t="shared" si="275"/>
        <v>0</v>
      </c>
      <c r="AK330" s="169">
        <f t="shared" si="276"/>
        <v>0</v>
      </c>
      <c r="AL330" s="169">
        <f t="shared" si="277"/>
        <v>1</v>
      </c>
      <c r="AM330" s="169">
        <f t="shared" si="278"/>
        <v>0</v>
      </c>
      <c r="AN330" s="169">
        <f t="shared" si="279"/>
        <v>0</v>
      </c>
      <c r="AO330" s="169">
        <f t="shared" si="280"/>
        <v>1</v>
      </c>
      <c r="AP330" s="169">
        <f t="shared" si="281"/>
        <v>0</v>
      </c>
      <c r="AQ330" s="169">
        <f t="shared" si="282"/>
        <v>0</v>
      </c>
      <c r="AR330" s="169">
        <f t="shared" si="283"/>
        <v>0</v>
      </c>
      <c r="AS330" s="169">
        <f t="shared" si="284"/>
        <v>0</v>
      </c>
      <c r="AT330" s="169">
        <f t="shared" si="285"/>
        <v>0</v>
      </c>
      <c r="AU330" s="169">
        <f t="shared" si="286"/>
        <v>0</v>
      </c>
      <c r="AV330" s="169">
        <f t="shared" si="287"/>
        <v>1</v>
      </c>
      <c r="AW330" s="169">
        <f t="shared" si="288"/>
        <v>1</v>
      </c>
      <c r="AX330" s="169">
        <f t="shared" si="289"/>
        <v>1</v>
      </c>
      <c r="AY330" s="169">
        <f t="shared" si="303"/>
        <v>0</v>
      </c>
      <c r="AZ330" s="169">
        <f t="shared" si="290"/>
        <v>0</v>
      </c>
      <c r="BA330" s="169">
        <f t="shared" si="291"/>
        <v>0</v>
      </c>
      <c r="BB330" s="169">
        <f t="shared" si="292"/>
        <v>1</v>
      </c>
      <c r="BC330" s="169">
        <f t="shared" si="293"/>
        <v>0</v>
      </c>
      <c r="BD330" s="169">
        <f t="shared" si="294"/>
        <v>1</v>
      </c>
      <c r="BE330" s="169">
        <f t="shared" si="295"/>
        <v>0</v>
      </c>
      <c r="BF330" s="169">
        <f t="shared" si="296"/>
        <v>0</v>
      </c>
      <c r="BG330" s="169">
        <f t="shared" si="297"/>
        <v>0</v>
      </c>
      <c r="BH330" s="169">
        <f t="shared" si="298"/>
        <v>0</v>
      </c>
      <c r="BI330" s="169">
        <f t="shared" si="299"/>
        <v>0</v>
      </c>
      <c r="BJ330" s="169">
        <f t="shared" si="300"/>
        <v>0</v>
      </c>
      <c r="BK330" s="167">
        <f t="shared" si="301"/>
        <v>1</v>
      </c>
      <c r="BL330" s="169">
        <f t="shared" si="304"/>
        <v>1</v>
      </c>
      <c r="BM330" s="169">
        <f t="shared" si="305"/>
        <v>0</v>
      </c>
      <c r="BN330" s="169">
        <f t="shared" si="306"/>
        <v>1</v>
      </c>
      <c r="BO330" s="169">
        <f t="shared" si="307"/>
        <v>0</v>
      </c>
      <c r="BP330" s="36">
        <f t="shared" si="308"/>
        <v>0</v>
      </c>
      <c r="BQ330">
        <f t="shared" si="309"/>
        <v>0</v>
      </c>
      <c r="BR330" s="36">
        <f t="shared" si="310"/>
        <v>1</v>
      </c>
      <c r="BS330" t="e">
        <f t="shared" si="302"/>
        <v>#N/A</v>
      </c>
    </row>
    <row r="331" spans="1:71">
      <c r="A331" s="59">
        <v>9</v>
      </c>
      <c r="B331" s="59">
        <v>11221</v>
      </c>
      <c r="C331" s="160">
        <v>165714287.94844601</v>
      </c>
      <c r="D331" s="59">
        <v>18142858</v>
      </c>
      <c r="E331" s="59">
        <v>18142858</v>
      </c>
      <c r="F331" s="59">
        <v>147571429.94844601</v>
      </c>
      <c r="G331" s="59">
        <v>809.52383422851597</v>
      </c>
      <c r="H331" s="59">
        <v>73224489.450094193</v>
      </c>
      <c r="I331" s="59">
        <v>0</v>
      </c>
      <c r="J331" s="59">
        <v>0</v>
      </c>
      <c r="K331" s="59">
        <v>0</v>
      </c>
      <c r="L331" s="59">
        <v>101</v>
      </c>
      <c r="M331" s="59">
        <v>0</v>
      </c>
      <c r="N331" s="59">
        <v>0</v>
      </c>
      <c r="O331" s="59">
        <v>101</v>
      </c>
      <c r="P331" s="59">
        <v>0</v>
      </c>
      <c r="Q331" s="59">
        <v>0</v>
      </c>
      <c r="R331" s="59">
        <v>2</v>
      </c>
      <c r="S331" s="59">
        <v>0</v>
      </c>
      <c r="T331" s="59">
        <f t="shared" si="260"/>
        <v>0</v>
      </c>
      <c r="U331" s="59">
        <f t="shared" si="261"/>
        <v>0</v>
      </c>
      <c r="V331" s="59">
        <f t="shared" si="262"/>
        <v>0</v>
      </c>
      <c r="W331" s="59">
        <f t="shared" si="263"/>
        <v>0</v>
      </c>
      <c r="X331" s="59">
        <f t="shared" si="264"/>
        <v>0</v>
      </c>
      <c r="Y331" s="59">
        <f t="shared" si="265"/>
        <v>0</v>
      </c>
      <c r="Z331" s="59">
        <f t="shared" si="266"/>
        <v>0</v>
      </c>
      <c r="AA331" s="59">
        <f t="shared" si="267"/>
        <v>0</v>
      </c>
      <c r="AB331" s="59">
        <f t="shared" si="268"/>
        <v>0</v>
      </c>
      <c r="AC331" s="59">
        <f t="shared" si="269"/>
        <v>0</v>
      </c>
      <c r="AD331" s="166">
        <f t="shared" si="311"/>
        <v>2</v>
      </c>
      <c r="AE331" s="169">
        <f t="shared" si="270"/>
        <v>0</v>
      </c>
      <c r="AF331" s="169">
        <f t="shared" si="271"/>
        <v>1</v>
      </c>
      <c r="AG331" s="169">
        <f t="shared" si="272"/>
        <v>0</v>
      </c>
      <c r="AH331" s="169">
        <f t="shared" si="273"/>
        <v>1</v>
      </c>
      <c r="AI331" s="169">
        <f t="shared" si="274"/>
        <v>0</v>
      </c>
      <c r="AJ331" s="169">
        <f t="shared" si="275"/>
        <v>0</v>
      </c>
      <c r="AK331" s="169">
        <f t="shared" si="276"/>
        <v>0</v>
      </c>
      <c r="AL331" s="169">
        <f t="shared" si="277"/>
        <v>1</v>
      </c>
      <c r="AM331" s="169">
        <f t="shared" si="278"/>
        <v>0</v>
      </c>
      <c r="AN331" s="169">
        <f t="shared" si="279"/>
        <v>0</v>
      </c>
      <c r="AO331" s="169">
        <f t="shared" si="280"/>
        <v>1</v>
      </c>
      <c r="AP331" s="169">
        <f t="shared" si="281"/>
        <v>0</v>
      </c>
      <c r="AQ331" s="169">
        <f t="shared" si="282"/>
        <v>0</v>
      </c>
      <c r="AR331" s="169">
        <f t="shared" si="283"/>
        <v>0</v>
      </c>
      <c r="AS331" s="169">
        <f t="shared" si="284"/>
        <v>0</v>
      </c>
      <c r="AT331" s="169">
        <f t="shared" si="285"/>
        <v>0</v>
      </c>
      <c r="AU331" s="169">
        <f t="shared" si="286"/>
        <v>0</v>
      </c>
      <c r="AV331" s="169">
        <f t="shared" si="287"/>
        <v>1</v>
      </c>
      <c r="AW331" s="169">
        <f t="shared" si="288"/>
        <v>0</v>
      </c>
      <c r="AX331" s="169">
        <f t="shared" si="289"/>
        <v>0</v>
      </c>
      <c r="AY331" s="169">
        <f t="shared" si="303"/>
        <v>0</v>
      </c>
      <c r="AZ331" s="169">
        <f t="shared" si="290"/>
        <v>0</v>
      </c>
      <c r="BA331" s="169">
        <f t="shared" si="291"/>
        <v>0</v>
      </c>
      <c r="BB331" s="169">
        <f t="shared" si="292"/>
        <v>1</v>
      </c>
      <c r="BC331" s="169">
        <f t="shared" si="293"/>
        <v>0</v>
      </c>
      <c r="BD331" s="169">
        <f t="shared" si="294"/>
        <v>1</v>
      </c>
      <c r="BE331" s="169">
        <f t="shared" si="295"/>
        <v>0</v>
      </c>
      <c r="BF331" s="169">
        <f t="shared" si="296"/>
        <v>0</v>
      </c>
      <c r="BG331" s="169">
        <f t="shared" si="297"/>
        <v>0</v>
      </c>
      <c r="BH331" s="169">
        <f t="shared" si="298"/>
        <v>0</v>
      </c>
      <c r="BI331" s="169">
        <f t="shared" si="299"/>
        <v>0</v>
      </c>
      <c r="BJ331" s="169">
        <f t="shared" si="300"/>
        <v>0</v>
      </c>
      <c r="BK331" s="167">
        <f t="shared" si="301"/>
        <v>0</v>
      </c>
      <c r="BL331" s="169">
        <f t="shared" si="304"/>
        <v>0</v>
      </c>
      <c r="BM331" s="169">
        <f t="shared" si="305"/>
        <v>1</v>
      </c>
      <c r="BN331" s="169">
        <f t="shared" si="306"/>
        <v>1</v>
      </c>
      <c r="BO331" s="169">
        <f t="shared" si="307"/>
        <v>0</v>
      </c>
      <c r="BP331" s="36">
        <f t="shared" si="308"/>
        <v>1</v>
      </c>
      <c r="BQ331">
        <f t="shared" si="309"/>
        <v>0</v>
      </c>
      <c r="BR331" s="36">
        <f t="shared" si="310"/>
        <v>0</v>
      </c>
      <c r="BS331" t="e">
        <f t="shared" si="302"/>
        <v>#N/A</v>
      </c>
    </row>
    <row r="332" spans="1:71">
      <c r="A332" s="59">
        <v>214</v>
      </c>
      <c r="B332" s="59">
        <v>132241</v>
      </c>
      <c r="C332" s="160">
        <v>21447619.717245501</v>
      </c>
      <c r="D332" s="59">
        <v>7273809.75</v>
      </c>
      <c r="E332" s="59">
        <v>7273809.75</v>
      </c>
      <c r="F332" s="59">
        <v>14173809.967245501</v>
      </c>
      <c r="G332" s="59">
        <v>823.8095703125</v>
      </c>
      <c r="H332" s="59">
        <v>-3297060172.56001</v>
      </c>
      <c r="I332" s="59">
        <v>0</v>
      </c>
      <c r="J332" s="59">
        <v>0</v>
      </c>
      <c r="K332" s="59">
        <v>0</v>
      </c>
      <c r="L332" s="59">
        <v>102</v>
      </c>
      <c r="M332" s="59">
        <v>301</v>
      </c>
      <c r="N332" s="59">
        <v>0</v>
      </c>
      <c r="O332" s="59">
        <v>0</v>
      </c>
      <c r="P332" s="59">
        <v>0</v>
      </c>
      <c r="Q332" s="59">
        <v>0</v>
      </c>
      <c r="R332" s="59">
        <v>2</v>
      </c>
      <c r="S332" s="59">
        <v>1</v>
      </c>
      <c r="T332" s="59">
        <f t="shared" si="260"/>
        <v>0</v>
      </c>
      <c r="U332" s="59">
        <f t="shared" si="261"/>
        <v>0</v>
      </c>
      <c r="V332" s="59">
        <f t="shared" si="262"/>
        <v>1</v>
      </c>
      <c r="W332" s="59">
        <f t="shared" si="263"/>
        <v>0</v>
      </c>
      <c r="X332" s="59">
        <f t="shared" si="264"/>
        <v>0</v>
      </c>
      <c r="Y332" s="59">
        <f t="shared" si="265"/>
        <v>1</v>
      </c>
      <c r="Z332" s="59">
        <f t="shared" si="266"/>
        <v>0</v>
      </c>
      <c r="AA332" s="59">
        <f t="shared" si="267"/>
        <v>0</v>
      </c>
      <c r="AB332" s="59">
        <f t="shared" si="268"/>
        <v>0</v>
      </c>
      <c r="AC332" s="59">
        <f t="shared" si="269"/>
        <v>0</v>
      </c>
      <c r="AD332" s="166">
        <f t="shared" si="311"/>
        <v>0</v>
      </c>
      <c r="AE332" s="169">
        <f t="shared" si="270"/>
        <v>0</v>
      </c>
      <c r="AF332" s="169">
        <f t="shared" si="271"/>
        <v>0</v>
      </c>
      <c r="AG332" s="169">
        <f t="shared" si="272"/>
        <v>0</v>
      </c>
      <c r="AH332" s="169">
        <f t="shared" si="273"/>
        <v>1</v>
      </c>
      <c r="AI332" s="169">
        <f t="shared" si="274"/>
        <v>0</v>
      </c>
      <c r="AJ332" s="169">
        <f t="shared" si="275"/>
        <v>0</v>
      </c>
      <c r="AK332" s="169">
        <f t="shared" si="276"/>
        <v>0</v>
      </c>
      <c r="AL332" s="169">
        <f t="shared" si="277"/>
        <v>1</v>
      </c>
      <c r="AM332" s="169">
        <f t="shared" si="278"/>
        <v>1</v>
      </c>
      <c r="AN332" s="169">
        <f t="shared" si="279"/>
        <v>1</v>
      </c>
      <c r="AO332" s="169">
        <f t="shared" si="280"/>
        <v>0</v>
      </c>
      <c r="AP332" s="169">
        <f t="shared" si="281"/>
        <v>0</v>
      </c>
      <c r="AQ332" s="169">
        <f t="shared" si="282"/>
        <v>1</v>
      </c>
      <c r="AR332" s="169">
        <f t="shared" si="283"/>
        <v>0</v>
      </c>
      <c r="AS332" s="169">
        <f t="shared" si="284"/>
        <v>0</v>
      </c>
      <c r="AT332" s="169">
        <f t="shared" si="285"/>
        <v>0</v>
      </c>
      <c r="AU332" s="169">
        <f t="shared" si="286"/>
        <v>0</v>
      </c>
      <c r="AV332" s="169">
        <f t="shared" si="287"/>
        <v>1</v>
      </c>
      <c r="AW332" s="169">
        <f t="shared" si="288"/>
        <v>0</v>
      </c>
      <c r="AX332" s="169">
        <f t="shared" si="289"/>
        <v>0</v>
      </c>
      <c r="AY332" s="169">
        <f t="shared" si="303"/>
        <v>0</v>
      </c>
      <c r="AZ332" s="169">
        <f t="shared" si="290"/>
        <v>0</v>
      </c>
      <c r="BA332" s="169">
        <f t="shared" si="291"/>
        <v>0</v>
      </c>
      <c r="BB332" s="169">
        <f t="shared" si="292"/>
        <v>1</v>
      </c>
      <c r="BC332" s="169">
        <f t="shared" si="293"/>
        <v>0</v>
      </c>
      <c r="BD332" s="169">
        <f t="shared" si="294"/>
        <v>1</v>
      </c>
      <c r="BE332" s="169">
        <f t="shared" si="295"/>
        <v>0</v>
      </c>
      <c r="BF332" s="169">
        <f t="shared" si="296"/>
        <v>0</v>
      </c>
      <c r="BG332" s="169">
        <f t="shared" si="297"/>
        <v>0</v>
      </c>
      <c r="BH332" s="169">
        <f t="shared" si="298"/>
        <v>0</v>
      </c>
      <c r="BI332" s="169">
        <f t="shared" si="299"/>
        <v>0</v>
      </c>
      <c r="BJ332" s="169">
        <f t="shared" si="300"/>
        <v>0</v>
      </c>
      <c r="BK332" s="167">
        <f t="shared" si="301"/>
        <v>0</v>
      </c>
      <c r="BL332" s="169">
        <f t="shared" si="304"/>
        <v>0</v>
      </c>
      <c r="BM332" s="169">
        <f t="shared" si="305"/>
        <v>1</v>
      </c>
      <c r="BN332" s="169">
        <f t="shared" si="306"/>
        <v>0</v>
      </c>
      <c r="BO332" s="169">
        <f t="shared" si="307"/>
        <v>1</v>
      </c>
      <c r="BP332" s="36">
        <f t="shared" si="308"/>
        <v>0</v>
      </c>
      <c r="BQ332">
        <f t="shared" si="309"/>
        <v>1</v>
      </c>
      <c r="BR332" s="36">
        <f t="shared" si="310"/>
        <v>0</v>
      </c>
      <c r="BS332" t="e">
        <f t="shared" si="302"/>
        <v>#N/A</v>
      </c>
    </row>
    <row r="333" spans="1:71">
      <c r="A333" s="59">
        <v>399</v>
      </c>
      <c r="B333" s="59">
        <v>231231</v>
      </c>
      <c r="C333" s="160">
        <v>114285717.274635</v>
      </c>
      <c r="D333" s="59">
        <v>78494898.5</v>
      </c>
      <c r="E333" s="59">
        <v>78494898.5</v>
      </c>
      <c r="F333" s="59">
        <v>35790818.7746353</v>
      </c>
      <c r="G333" s="59">
        <v>826.53064346313499</v>
      </c>
      <c r="H333" s="59">
        <v>-6205506436.2860403</v>
      </c>
      <c r="I333" s="59">
        <v>408</v>
      </c>
      <c r="J333" s="59">
        <v>0</v>
      </c>
      <c r="K333" s="59">
        <v>0</v>
      </c>
      <c r="L333" s="59">
        <v>408</v>
      </c>
      <c r="M333" s="59">
        <v>0</v>
      </c>
      <c r="N333" s="59">
        <v>0</v>
      </c>
      <c r="O333" s="59">
        <v>404</v>
      </c>
      <c r="P333" s="59">
        <v>0</v>
      </c>
      <c r="Q333" s="59">
        <v>0</v>
      </c>
      <c r="R333" s="59">
        <v>2</v>
      </c>
      <c r="S333" s="59">
        <v>0</v>
      </c>
      <c r="T333" s="59">
        <f t="shared" si="260"/>
        <v>3</v>
      </c>
      <c r="U333" s="59">
        <f t="shared" si="261"/>
        <v>0</v>
      </c>
      <c r="V333" s="59">
        <f t="shared" si="262"/>
        <v>0</v>
      </c>
      <c r="W333" s="59">
        <f t="shared" si="263"/>
        <v>0</v>
      </c>
      <c r="X333" s="59">
        <f t="shared" si="264"/>
        <v>0</v>
      </c>
      <c r="Y333" s="59">
        <f t="shared" si="265"/>
        <v>0</v>
      </c>
      <c r="Z333" s="59">
        <f t="shared" si="266"/>
        <v>0</v>
      </c>
      <c r="AA333" s="59">
        <f t="shared" si="267"/>
        <v>0</v>
      </c>
      <c r="AB333" s="59">
        <f t="shared" si="268"/>
        <v>0</v>
      </c>
      <c r="AC333" s="59">
        <f t="shared" si="269"/>
        <v>0</v>
      </c>
      <c r="AD333" s="166">
        <f t="shared" si="311"/>
        <v>0</v>
      </c>
      <c r="AE333" s="169">
        <f t="shared" si="270"/>
        <v>0</v>
      </c>
      <c r="AF333" s="169">
        <f t="shared" si="271"/>
        <v>0</v>
      </c>
      <c r="AG333" s="169">
        <f t="shared" si="272"/>
        <v>0</v>
      </c>
      <c r="AH333" s="169">
        <f t="shared" si="273"/>
        <v>1</v>
      </c>
      <c r="AI333" s="169">
        <f t="shared" si="274"/>
        <v>0</v>
      </c>
      <c r="AJ333" s="169">
        <f t="shared" si="275"/>
        <v>0</v>
      </c>
      <c r="AK333" s="169">
        <f t="shared" si="276"/>
        <v>0</v>
      </c>
      <c r="AL333" s="169">
        <f t="shared" si="277"/>
        <v>1</v>
      </c>
      <c r="AM333" s="169">
        <f t="shared" si="278"/>
        <v>0</v>
      </c>
      <c r="AN333" s="169">
        <f t="shared" si="279"/>
        <v>0</v>
      </c>
      <c r="AO333" s="169">
        <f t="shared" si="280"/>
        <v>1</v>
      </c>
      <c r="AP333" s="169">
        <f t="shared" si="281"/>
        <v>0</v>
      </c>
      <c r="AQ333" s="169">
        <f t="shared" si="282"/>
        <v>0</v>
      </c>
      <c r="AR333" s="169">
        <f t="shared" si="283"/>
        <v>0</v>
      </c>
      <c r="AS333" s="169">
        <f t="shared" si="284"/>
        <v>0</v>
      </c>
      <c r="AT333" s="169">
        <f t="shared" si="285"/>
        <v>0</v>
      </c>
      <c r="AU333" s="169">
        <f t="shared" si="286"/>
        <v>0</v>
      </c>
      <c r="AV333" s="169">
        <f t="shared" si="287"/>
        <v>1</v>
      </c>
      <c r="AW333" s="169">
        <f t="shared" si="288"/>
        <v>1</v>
      </c>
      <c r="AX333" s="169">
        <f t="shared" si="289"/>
        <v>1</v>
      </c>
      <c r="AY333" s="169">
        <f t="shared" si="303"/>
        <v>0</v>
      </c>
      <c r="AZ333" s="169">
        <f t="shared" si="290"/>
        <v>0</v>
      </c>
      <c r="BA333" s="169">
        <f t="shared" si="291"/>
        <v>0</v>
      </c>
      <c r="BB333" s="169">
        <f t="shared" si="292"/>
        <v>1</v>
      </c>
      <c r="BC333" s="169">
        <f t="shared" si="293"/>
        <v>0</v>
      </c>
      <c r="BD333" s="169">
        <f t="shared" si="294"/>
        <v>1</v>
      </c>
      <c r="BE333" s="169">
        <f t="shared" si="295"/>
        <v>0</v>
      </c>
      <c r="BF333" s="169">
        <f t="shared" si="296"/>
        <v>0</v>
      </c>
      <c r="BG333" s="169">
        <f t="shared" si="297"/>
        <v>0</v>
      </c>
      <c r="BH333" s="169">
        <f t="shared" si="298"/>
        <v>0</v>
      </c>
      <c r="BI333" s="169">
        <f t="shared" si="299"/>
        <v>0</v>
      </c>
      <c r="BJ333" s="169">
        <f t="shared" si="300"/>
        <v>0</v>
      </c>
      <c r="BK333" s="167">
        <f t="shared" si="301"/>
        <v>1</v>
      </c>
      <c r="BL333" s="169">
        <f t="shared" si="304"/>
        <v>0</v>
      </c>
      <c r="BM333" s="169">
        <f t="shared" si="305"/>
        <v>1</v>
      </c>
      <c r="BN333" s="169">
        <f t="shared" si="306"/>
        <v>1</v>
      </c>
      <c r="BO333" s="169">
        <f t="shared" si="307"/>
        <v>0</v>
      </c>
      <c r="BP333" s="36">
        <f t="shared" si="308"/>
        <v>0</v>
      </c>
      <c r="BQ333">
        <f t="shared" si="309"/>
        <v>0</v>
      </c>
      <c r="BR333" s="36">
        <f t="shared" si="310"/>
        <v>1</v>
      </c>
      <c r="BS333" t="e">
        <f t="shared" si="302"/>
        <v>#N/A</v>
      </c>
    </row>
    <row r="334" spans="1:71">
      <c r="A334" s="59">
        <v>409</v>
      </c>
      <c r="B334" s="59">
        <v>231591</v>
      </c>
      <c r="C334" s="160">
        <v>18571428.492361199</v>
      </c>
      <c r="D334" s="59">
        <v>17535714</v>
      </c>
      <c r="E334" s="59">
        <v>17535714</v>
      </c>
      <c r="F334" s="59">
        <v>1035714.49236119</v>
      </c>
      <c r="G334" s="59">
        <v>835.71426010131802</v>
      </c>
      <c r="H334" s="59">
        <v>-6419441664.0882101</v>
      </c>
      <c r="I334" s="59">
        <v>0</v>
      </c>
      <c r="J334" s="59">
        <v>0</v>
      </c>
      <c r="K334" s="59">
        <v>0</v>
      </c>
      <c r="L334" s="59">
        <v>402</v>
      </c>
      <c r="M334" s="59">
        <v>102</v>
      </c>
      <c r="N334" s="59">
        <v>0</v>
      </c>
      <c r="O334" s="59">
        <v>201</v>
      </c>
      <c r="P334" s="59">
        <v>0</v>
      </c>
      <c r="Q334" s="59">
        <v>0</v>
      </c>
      <c r="R334" s="59">
        <v>2</v>
      </c>
      <c r="S334" s="59">
        <v>0</v>
      </c>
      <c r="T334" s="59">
        <f t="shared" si="260"/>
        <v>1</v>
      </c>
      <c r="U334" s="59">
        <f t="shared" si="261"/>
        <v>1</v>
      </c>
      <c r="V334" s="59">
        <f t="shared" si="262"/>
        <v>0</v>
      </c>
      <c r="W334" s="59">
        <f t="shared" si="263"/>
        <v>0</v>
      </c>
      <c r="X334" s="59">
        <f t="shared" si="264"/>
        <v>0</v>
      </c>
      <c r="Y334" s="59">
        <f t="shared" si="265"/>
        <v>0</v>
      </c>
      <c r="Z334" s="59">
        <f t="shared" si="266"/>
        <v>0</v>
      </c>
      <c r="AA334" s="59">
        <f t="shared" si="267"/>
        <v>1</v>
      </c>
      <c r="AB334" s="59">
        <f t="shared" si="268"/>
        <v>0</v>
      </c>
      <c r="AC334" s="59">
        <f t="shared" si="269"/>
        <v>0</v>
      </c>
      <c r="AD334" s="166">
        <f t="shared" si="311"/>
        <v>0</v>
      </c>
      <c r="AE334" s="169">
        <f t="shared" si="270"/>
        <v>0</v>
      </c>
      <c r="AF334" s="169">
        <f t="shared" si="271"/>
        <v>0</v>
      </c>
      <c r="AG334" s="169">
        <f t="shared" si="272"/>
        <v>0</v>
      </c>
      <c r="AH334" s="169">
        <f t="shared" si="273"/>
        <v>1</v>
      </c>
      <c r="AI334" s="169">
        <f t="shared" si="274"/>
        <v>0</v>
      </c>
      <c r="AJ334" s="169">
        <f t="shared" si="275"/>
        <v>0</v>
      </c>
      <c r="AK334" s="169">
        <f t="shared" si="276"/>
        <v>0</v>
      </c>
      <c r="AL334" s="169">
        <f t="shared" si="277"/>
        <v>1</v>
      </c>
      <c r="AM334" s="169">
        <f t="shared" si="278"/>
        <v>0</v>
      </c>
      <c r="AN334" s="169">
        <f t="shared" si="279"/>
        <v>0</v>
      </c>
      <c r="AO334" s="169">
        <f t="shared" si="280"/>
        <v>1</v>
      </c>
      <c r="AP334" s="169">
        <f t="shared" si="281"/>
        <v>0</v>
      </c>
      <c r="AQ334" s="169">
        <f t="shared" si="282"/>
        <v>0</v>
      </c>
      <c r="AR334" s="169">
        <f t="shared" si="283"/>
        <v>0</v>
      </c>
      <c r="AS334" s="169">
        <f t="shared" si="284"/>
        <v>0</v>
      </c>
      <c r="AT334" s="169">
        <f t="shared" si="285"/>
        <v>0</v>
      </c>
      <c r="AU334" s="169">
        <f t="shared" si="286"/>
        <v>0</v>
      </c>
      <c r="AV334" s="169">
        <f t="shared" si="287"/>
        <v>1</v>
      </c>
      <c r="AW334" s="169">
        <f t="shared" si="288"/>
        <v>1</v>
      </c>
      <c r="AX334" s="169">
        <f t="shared" si="289"/>
        <v>0</v>
      </c>
      <c r="AY334" s="169">
        <f t="shared" si="303"/>
        <v>1</v>
      </c>
      <c r="AZ334" s="169">
        <f t="shared" si="290"/>
        <v>0</v>
      </c>
      <c r="BA334" s="169">
        <f t="shared" si="291"/>
        <v>0</v>
      </c>
      <c r="BB334" s="169">
        <f t="shared" si="292"/>
        <v>1</v>
      </c>
      <c r="BC334" s="169">
        <f t="shared" si="293"/>
        <v>1</v>
      </c>
      <c r="BD334" s="169">
        <f t="shared" si="294"/>
        <v>0</v>
      </c>
      <c r="BE334" s="169">
        <f t="shared" si="295"/>
        <v>0</v>
      </c>
      <c r="BF334" s="169">
        <f t="shared" si="296"/>
        <v>0</v>
      </c>
      <c r="BG334" s="169">
        <f t="shared" si="297"/>
        <v>0</v>
      </c>
      <c r="BH334" s="169">
        <f t="shared" si="298"/>
        <v>0</v>
      </c>
      <c r="BI334" s="169">
        <f t="shared" si="299"/>
        <v>0</v>
      </c>
      <c r="BJ334" s="169">
        <f t="shared" si="300"/>
        <v>0</v>
      </c>
      <c r="BK334" s="167">
        <f t="shared" si="301"/>
        <v>1</v>
      </c>
      <c r="BL334" s="169">
        <f t="shared" si="304"/>
        <v>0</v>
      </c>
      <c r="BM334" s="169">
        <f t="shared" si="305"/>
        <v>1</v>
      </c>
      <c r="BN334" s="169">
        <f t="shared" si="306"/>
        <v>1</v>
      </c>
      <c r="BO334" s="169">
        <f t="shared" si="307"/>
        <v>0</v>
      </c>
      <c r="BP334" s="36">
        <f t="shared" si="308"/>
        <v>0</v>
      </c>
      <c r="BQ334">
        <f t="shared" si="309"/>
        <v>0</v>
      </c>
      <c r="BR334" s="36">
        <f t="shared" si="310"/>
        <v>1</v>
      </c>
      <c r="BS334" t="e">
        <f t="shared" si="302"/>
        <v>#N/A</v>
      </c>
    </row>
    <row r="335" spans="1:71">
      <c r="A335" s="59">
        <v>440</v>
      </c>
      <c r="B335" s="59">
        <v>242371</v>
      </c>
      <c r="C335" s="160">
        <v>102079995.94370501</v>
      </c>
      <c r="D335" s="59">
        <v>8533333.25</v>
      </c>
      <c r="E335" s="59">
        <v>8533333.25</v>
      </c>
      <c r="F335" s="59">
        <v>93546662.693705395</v>
      </c>
      <c r="G335" s="59">
        <v>853.33331298828102</v>
      </c>
      <c r="H335" s="59">
        <v>-6716451899.1487398</v>
      </c>
      <c r="I335" s="59">
        <v>0</v>
      </c>
      <c r="J335" s="59">
        <v>0</v>
      </c>
      <c r="K335" s="59">
        <v>0</v>
      </c>
      <c r="L335" s="59">
        <v>101</v>
      </c>
      <c r="M335" s="59">
        <v>0</v>
      </c>
      <c r="N335" s="59">
        <v>0</v>
      </c>
      <c r="O335" s="59">
        <v>101</v>
      </c>
      <c r="P335" s="59">
        <v>0</v>
      </c>
      <c r="Q335" s="59">
        <v>0</v>
      </c>
      <c r="R335" s="59">
        <v>1</v>
      </c>
      <c r="S335" s="59">
        <v>0</v>
      </c>
      <c r="T335" s="59">
        <f t="shared" si="260"/>
        <v>0</v>
      </c>
      <c r="U335" s="59">
        <f t="shared" si="261"/>
        <v>0</v>
      </c>
      <c r="V335" s="59">
        <f t="shared" si="262"/>
        <v>0</v>
      </c>
      <c r="W335" s="59">
        <f t="shared" si="263"/>
        <v>0</v>
      </c>
      <c r="X335" s="59">
        <f t="shared" si="264"/>
        <v>0</v>
      </c>
      <c r="Y335" s="59">
        <f t="shared" si="265"/>
        <v>0</v>
      </c>
      <c r="Z335" s="59">
        <f t="shared" si="266"/>
        <v>0</v>
      </c>
      <c r="AA335" s="59">
        <f t="shared" si="267"/>
        <v>0</v>
      </c>
      <c r="AB335" s="59">
        <f t="shared" si="268"/>
        <v>0</v>
      </c>
      <c r="AC335" s="59">
        <f t="shared" si="269"/>
        <v>0</v>
      </c>
      <c r="AD335" s="166">
        <f t="shared" si="311"/>
        <v>2</v>
      </c>
      <c r="AE335" s="169">
        <f t="shared" si="270"/>
        <v>0</v>
      </c>
      <c r="AF335" s="169">
        <f t="shared" si="271"/>
        <v>1</v>
      </c>
      <c r="AG335" s="169">
        <f t="shared" si="272"/>
        <v>0</v>
      </c>
      <c r="AH335" s="169">
        <f t="shared" si="273"/>
        <v>1</v>
      </c>
      <c r="AI335" s="169">
        <f t="shared" si="274"/>
        <v>0</v>
      </c>
      <c r="AJ335" s="169">
        <f t="shared" si="275"/>
        <v>0</v>
      </c>
      <c r="AK335" s="169">
        <f t="shared" si="276"/>
        <v>0</v>
      </c>
      <c r="AL335" s="169">
        <f t="shared" si="277"/>
        <v>1</v>
      </c>
      <c r="AM335" s="169">
        <f t="shared" si="278"/>
        <v>0</v>
      </c>
      <c r="AN335" s="169">
        <f t="shared" si="279"/>
        <v>0</v>
      </c>
      <c r="AO335" s="169">
        <f t="shared" si="280"/>
        <v>1</v>
      </c>
      <c r="AP335" s="169">
        <f t="shared" si="281"/>
        <v>0</v>
      </c>
      <c r="AQ335" s="169">
        <f t="shared" si="282"/>
        <v>0</v>
      </c>
      <c r="AR335" s="169">
        <f t="shared" si="283"/>
        <v>0</v>
      </c>
      <c r="AS335" s="169">
        <f t="shared" si="284"/>
        <v>0</v>
      </c>
      <c r="AT335" s="169">
        <f t="shared" si="285"/>
        <v>0</v>
      </c>
      <c r="AU335" s="169">
        <f t="shared" si="286"/>
        <v>0</v>
      </c>
      <c r="AV335" s="169">
        <f t="shared" si="287"/>
        <v>1</v>
      </c>
      <c r="AW335" s="169">
        <f t="shared" si="288"/>
        <v>0</v>
      </c>
      <c r="AX335" s="169">
        <f t="shared" si="289"/>
        <v>0</v>
      </c>
      <c r="AY335" s="169">
        <f t="shared" si="303"/>
        <v>0</v>
      </c>
      <c r="AZ335" s="169">
        <f t="shared" si="290"/>
        <v>0</v>
      </c>
      <c r="BA335" s="169">
        <f t="shared" si="291"/>
        <v>0</v>
      </c>
      <c r="BB335" s="169">
        <f t="shared" si="292"/>
        <v>1</v>
      </c>
      <c r="BC335" s="169">
        <f t="shared" si="293"/>
        <v>0</v>
      </c>
      <c r="BD335" s="169">
        <f t="shared" si="294"/>
        <v>1</v>
      </c>
      <c r="BE335" s="169">
        <f t="shared" si="295"/>
        <v>0</v>
      </c>
      <c r="BF335" s="169">
        <f t="shared" si="296"/>
        <v>0</v>
      </c>
      <c r="BG335" s="169">
        <f t="shared" si="297"/>
        <v>0</v>
      </c>
      <c r="BH335" s="169">
        <f t="shared" si="298"/>
        <v>0</v>
      </c>
      <c r="BI335" s="169">
        <f t="shared" si="299"/>
        <v>0</v>
      </c>
      <c r="BJ335" s="169">
        <f t="shared" si="300"/>
        <v>0</v>
      </c>
      <c r="BK335" s="167">
        <f t="shared" si="301"/>
        <v>0</v>
      </c>
      <c r="BL335" s="169">
        <f t="shared" si="304"/>
        <v>1</v>
      </c>
      <c r="BM335" s="169">
        <f t="shared" si="305"/>
        <v>0</v>
      </c>
      <c r="BN335" s="169">
        <f t="shared" si="306"/>
        <v>1</v>
      </c>
      <c r="BO335" s="169">
        <f t="shared" si="307"/>
        <v>0</v>
      </c>
      <c r="BP335" s="36">
        <f t="shared" si="308"/>
        <v>1</v>
      </c>
      <c r="BQ335">
        <f t="shared" si="309"/>
        <v>0</v>
      </c>
      <c r="BR335" s="36">
        <f t="shared" si="310"/>
        <v>0</v>
      </c>
      <c r="BS335" t="e">
        <f t="shared" si="302"/>
        <v>#N/A</v>
      </c>
    </row>
    <row r="336" spans="1:71">
      <c r="A336" s="59">
        <v>162</v>
      </c>
      <c r="B336" s="59">
        <v>121291</v>
      </c>
      <c r="C336" s="160">
        <v>15535713.806178199</v>
      </c>
      <c r="D336" s="59">
        <v>2678571.25</v>
      </c>
      <c r="E336" s="59">
        <v>2678571.25</v>
      </c>
      <c r="F336" s="59">
        <v>12857142.556178199</v>
      </c>
      <c r="G336" s="59">
        <v>857.142822265625</v>
      </c>
      <c r="H336" s="59">
        <v>-2444202875.08918</v>
      </c>
      <c r="I336" s="59">
        <v>0</v>
      </c>
      <c r="J336" s="59">
        <v>0</v>
      </c>
      <c r="K336" s="59">
        <v>0</v>
      </c>
      <c r="L336" s="59">
        <v>0</v>
      </c>
      <c r="M336" s="59">
        <v>0</v>
      </c>
      <c r="N336" s="59">
        <v>0</v>
      </c>
      <c r="O336" s="59">
        <v>101</v>
      </c>
      <c r="P336" s="59">
        <v>0</v>
      </c>
      <c r="Q336" s="59">
        <v>0</v>
      </c>
      <c r="R336" s="59">
        <v>2</v>
      </c>
      <c r="S336" s="59">
        <v>0</v>
      </c>
      <c r="T336" s="59">
        <f t="shared" si="260"/>
        <v>0</v>
      </c>
      <c r="U336" s="59">
        <f t="shared" si="261"/>
        <v>0</v>
      </c>
      <c r="V336" s="59">
        <f t="shared" si="262"/>
        <v>0</v>
      </c>
      <c r="W336" s="59">
        <f t="shared" si="263"/>
        <v>0</v>
      </c>
      <c r="X336" s="59">
        <f t="shared" si="264"/>
        <v>0</v>
      </c>
      <c r="Y336" s="59">
        <f t="shared" si="265"/>
        <v>0</v>
      </c>
      <c r="Z336" s="59">
        <f t="shared" si="266"/>
        <v>0</v>
      </c>
      <c r="AA336" s="59">
        <f t="shared" si="267"/>
        <v>0</v>
      </c>
      <c r="AB336" s="59">
        <f t="shared" si="268"/>
        <v>0</v>
      </c>
      <c r="AC336" s="59">
        <f t="shared" si="269"/>
        <v>0</v>
      </c>
      <c r="AD336" s="166">
        <f t="shared" si="311"/>
        <v>1</v>
      </c>
      <c r="AE336" s="169">
        <f t="shared" si="270"/>
        <v>1</v>
      </c>
      <c r="AF336" s="169">
        <f t="shared" si="271"/>
        <v>0</v>
      </c>
      <c r="AG336" s="169">
        <f t="shared" si="272"/>
        <v>0</v>
      </c>
      <c r="AH336" s="169">
        <f t="shared" si="273"/>
        <v>1</v>
      </c>
      <c r="AI336" s="169">
        <f t="shared" si="274"/>
        <v>0</v>
      </c>
      <c r="AJ336" s="169">
        <f t="shared" si="275"/>
        <v>0</v>
      </c>
      <c r="AK336" s="169">
        <f t="shared" si="276"/>
        <v>0</v>
      </c>
      <c r="AL336" s="169">
        <f t="shared" si="277"/>
        <v>1</v>
      </c>
      <c r="AM336" s="169">
        <f t="shared" si="278"/>
        <v>0</v>
      </c>
      <c r="AN336" s="169">
        <f t="shared" si="279"/>
        <v>0</v>
      </c>
      <c r="AO336" s="169">
        <f t="shared" si="280"/>
        <v>1</v>
      </c>
      <c r="AP336" s="169">
        <f t="shared" si="281"/>
        <v>0</v>
      </c>
      <c r="AQ336" s="169">
        <f t="shared" si="282"/>
        <v>0</v>
      </c>
      <c r="AR336" s="169">
        <f t="shared" si="283"/>
        <v>0</v>
      </c>
      <c r="AS336" s="169">
        <f t="shared" si="284"/>
        <v>0</v>
      </c>
      <c r="AT336" s="169">
        <f t="shared" si="285"/>
        <v>0</v>
      </c>
      <c r="AU336" s="169">
        <f t="shared" si="286"/>
        <v>0</v>
      </c>
      <c r="AV336" s="169">
        <f t="shared" si="287"/>
        <v>1</v>
      </c>
      <c r="AW336" s="169">
        <f t="shared" si="288"/>
        <v>0</v>
      </c>
      <c r="AX336" s="169">
        <f t="shared" si="289"/>
        <v>0</v>
      </c>
      <c r="AY336" s="169">
        <f t="shared" si="303"/>
        <v>0</v>
      </c>
      <c r="AZ336" s="169">
        <f t="shared" si="290"/>
        <v>0</v>
      </c>
      <c r="BA336" s="169">
        <f t="shared" si="291"/>
        <v>0</v>
      </c>
      <c r="BB336" s="169">
        <f t="shared" si="292"/>
        <v>1</v>
      </c>
      <c r="BC336" s="169">
        <f t="shared" si="293"/>
        <v>0</v>
      </c>
      <c r="BD336" s="169">
        <f t="shared" si="294"/>
        <v>1</v>
      </c>
      <c r="BE336" s="169">
        <f t="shared" si="295"/>
        <v>0</v>
      </c>
      <c r="BF336" s="169">
        <f t="shared" si="296"/>
        <v>0</v>
      </c>
      <c r="BG336" s="169">
        <f t="shared" si="297"/>
        <v>0</v>
      </c>
      <c r="BH336" s="169">
        <f t="shared" si="298"/>
        <v>0</v>
      </c>
      <c r="BI336" s="169">
        <f t="shared" si="299"/>
        <v>0</v>
      </c>
      <c r="BJ336" s="169">
        <f t="shared" si="300"/>
        <v>0</v>
      </c>
      <c r="BK336" s="167">
        <f t="shared" si="301"/>
        <v>0</v>
      </c>
      <c r="BL336" s="169">
        <f t="shared" si="304"/>
        <v>0</v>
      </c>
      <c r="BM336" s="169">
        <f t="shared" si="305"/>
        <v>1</v>
      </c>
      <c r="BN336" s="169">
        <f t="shared" si="306"/>
        <v>1</v>
      </c>
      <c r="BO336" s="169">
        <f t="shared" si="307"/>
        <v>0</v>
      </c>
      <c r="BP336" s="36">
        <f t="shared" si="308"/>
        <v>1</v>
      </c>
      <c r="BQ336">
        <f t="shared" si="309"/>
        <v>0</v>
      </c>
      <c r="BR336" s="36">
        <f t="shared" si="310"/>
        <v>0</v>
      </c>
      <c r="BS336" t="e">
        <f t="shared" si="302"/>
        <v>#N/A</v>
      </c>
    </row>
    <row r="337" spans="1:71">
      <c r="A337" s="59">
        <v>18</v>
      </c>
      <c r="B337" s="59">
        <v>12141</v>
      </c>
      <c r="C337" s="160">
        <v>23338095.552739501</v>
      </c>
      <c r="D337" s="59">
        <v>5595238</v>
      </c>
      <c r="E337" s="59">
        <v>5595238</v>
      </c>
      <c r="F337" s="59">
        <v>17742857.552739501</v>
      </c>
      <c r="G337" s="59">
        <v>857.14288330078102</v>
      </c>
      <c r="H337" s="59">
        <v>-254121802.13811699</v>
      </c>
      <c r="I337" s="59">
        <v>0</v>
      </c>
      <c r="J337" s="59">
        <v>0</v>
      </c>
      <c r="K337" s="59">
        <v>0</v>
      </c>
      <c r="L337" s="59">
        <v>0</v>
      </c>
      <c r="M337" s="59">
        <v>0</v>
      </c>
      <c r="N337" s="59">
        <v>0</v>
      </c>
      <c r="O337" s="59">
        <v>101</v>
      </c>
      <c r="P337" s="59">
        <v>0</v>
      </c>
      <c r="Q337" s="59">
        <v>0</v>
      </c>
      <c r="R337" s="59">
        <v>2</v>
      </c>
      <c r="S337" s="59">
        <v>0</v>
      </c>
      <c r="T337" s="59">
        <f t="shared" si="260"/>
        <v>0</v>
      </c>
      <c r="U337" s="59">
        <f t="shared" si="261"/>
        <v>0</v>
      </c>
      <c r="V337" s="59">
        <f t="shared" si="262"/>
        <v>0</v>
      </c>
      <c r="W337" s="59">
        <f t="shared" si="263"/>
        <v>0</v>
      </c>
      <c r="X337" s="59">
        <f t="shared" si="264"/>
        <v>0</v>
      </c>
      <c r="Y337" s="59">
        <f t="shared" si="265"/>
        <v>0</v>
      </c>
      <c r="Z337" s="59">
        <f t="shared" si="266"/>
        <v>0</v>
      </c>
      <c r="AA337" s="59">
        <f t="shared" si="267"/>
        <v>0</v>
      </c>
      <c r="AB337" s="59">
        <f t="shared" si="268"/>
        <v>0</v>
      </c>
      <c r="AC337" s="59">
        <f t="shared" si="269"/>
        <v>0</v>
      </c>
      <c r="AD337" s="166">
        <f t="shared" si="311"/>
        <v>1</v>
      </c>
      <c r="AE337" s="169">
        <f t="shared" si="270"/>
        <v>1</v>
      </c>
      <c r="AF337" s="169">
        <f t="shared" si="271"/>
        <v>0</v>
      </c>
      <c r="AG337" s="169">
        <f t="shared" si="272"/>
        <v>0</v>
      </c>
      <c r="AH337" s="169">
        <f t="shared" si="273"/>
        <v>1</v>
      </c>
      <c r="AI337" s="169">
        <f t="shared" si="274"/>
        <v>0</v>
      </c>
      <c r="AJ337" s="169">
        <f t="shared" si="275"/>
        <v>0</v>
      </c>
      <c r="AK337" s="169">
        <f t="shared" si="276"/>
        <v>0</v>
      </c>
      <c r="AL337" s="169">
        <f t="shared" si="277"/>
        <v>1</v>
      </c>
      <c r="AM337" s="169">
        <f t="shared" si="278"/>
        <v>0</v>
      </c>
      <c r="AN337" s="169">
        <f t="shared" si="279"/>
        <v>0</v>
      </c>
      <c r="AO337" s="169">
        <f t="shared" si="280"/>
        <v>1</v>
      </c>
      <c r="AP337" s="169">
        <f t="shared" si="281"/>
        <v>0</v>
      </c>
      <c r="AQ337" s="169">
        <f t="shared" si="282"/>
        <v>0</v>
      </c>
      <c r="AR337" s="169">
        <f t="shared" si="283"/>
        <v>0</v>
      </c>
      <c r="AS337" s="169">
        <f t="shared" si="284"/>
        <v>0</v>
      </c>
      <c r="AT337" s="169">
        <f t="shared" si="285"/>
        <v>0</v>
      </c>
      <c r="AU337" s="169">
        <f t="shared" si="286"/>
        <v>0</v>
      </c>
      <c r="AV337" s="169">
        <f t="shared" si="287"/>
        <v>1</v>
      </c>
      <c r="AW337" s="169">
        <f t="shared" si="288"/>
        <v>0</v>
      </c>
      <c r="AX337" s="169">
        <f t="shared" si="289"/>
        <v>0</v>
      </c>
      <c r="AY337" s="169">
        <f t="shared" si="303"/>
        <v>0</v>
      </c>
      <c r="AZ337" s="169">
        <f t="shared" si="290"/>
        <v>0</v>
      </c>
      <c r="BA337" s="169">
        <f t="shared" si="291"/>
        <v>0</v>
      </c>
      <c r="BB337" s="169">
        <f t="shared" si="292"/>
        <v>1</v>
      </c>
      <c r="BC337" s="169">
        <f t="shared" si="293"/>
        <v>0</v>
      </c>
      <c r="BD337" s="169">
        <f t="shared" si="294"/>
        <v>1</v>
      </c>
      <c r="BE337" s="169">
        <f t="shared" si="295"/>
        <v>0</v>
      </c>
      <c r="BF337" s="169">
        <f t="shared" si="296"/>
        <v>0</v>
      </c>
      <c r="BG337" s="169">
        <f t="shared" si="297"/>
        <v>0</v>
      </c>
      <c r="BH337" s="169">
        <f t="shared" si="298"/>
        <v>0</v>
      </c>
      <c r="BI337" s="169">
        <f t="shared" si="299"/>
        <v>0</v>
      </c>
      <c r="BJ337" s="169">
        <f t="shared" si="300"/>
        <v>0</v>
      </c>
      <c r="BK337" s="167">
        <f t="shared" si="301"/>
        <v>0</v>
      </c>
      <c r="BL337" s="169">
        <f t="shared" si="304"/>
        <v>0</v>
      </c>
      <c r="BM337" s="169">
        <f t="shared" si="305"/>
        <v>1</v>
      </c>
      <c r="BN337" s="169">
        <f t="shared" si="306"/>
        <v>1</v>
      </c>
      <c r="BO337" s="169">
        <f t="shared" si="307"/>
        <v>0</v>
      </c>
      <c r="BP337" s="36">
        <f t="shared" si="308"/>
        <v>1</v>
      </c>
      <c r="BQ337">
        <f t="shared" si="309"/>
        <v>0</v>
      </c>
      <c r="BR337" s="36">
        <f t="shared" si="310"/>
        <v>0</v>
      </c>
      <c r="BS337" t="e">
        <f t="shared" si="302"/>
        <v>#N/A</v>
      </c>
    </row>
    <row r="338" spans="1:71">
      <c r="A338" s="59">
        <v>52</v>
      </c>
      <c r="B338" s="59">
        <v>16151</v>
      </c>
      <c r="C338" s="160">
        <v>34999999.478459403</v>
      </c>
      <c r="D338" s="59">
        <v>49575000</v>
      </c>
      <c r="E338" s="59">
        <v>52275000</v>
      </c>
      <c r="F338" s="59">
        <v>-17275000.521540601</v>
      </c>
      <c r="G338" s="59">
        <v>865</v>
      </c>
      <c r="H338" s="59">
        <v>-523080099.62976003</v>
      </c>
      <c r="I338" s="59">
        <v>0</v>
      </c>
      <c r="J338" s="59">
        <v>0</v>
      </c>
      <c r="K338" s="59">
        <v>0</v>
      </c>
      <c r="L338" s="59">
        <v>415</v>
      </c>
      <c r="M338" s="59">
        <v>0</v>
      </c>
      <c r="N338" s="59">
        <v>0</v>
      </c>
      <c r="O338" s="59">
        <v>405</v>
      </c>
      <c r="P338" s="59">
        <v>0</v>
      </c>
      <c r="Q338" s="59">
        <v>0</v>
      </c>
      <c r="R338" s="59">
        <v>2</v>
      </c>
      <c r="S338" s="59">
        <v>0</v>
      </c>
      <c r="T338" s="59">
        <f t="shared" si="260"/>
        <v>2</v>
      </c>
      <c r="U338" s="59">
        <f t="shared" si="261"/>
        <v>0</v>
      </c>
      <c r="V338" s="59">
        <f t="shared" si="262"/>
        <v>0</v>
      </c>
      <c r="W338" s="59">
        <f t="shared" si="263"/>
        <v>0</v>
      </c>
      <c r="X338" s="59">
        <f t="shared" si="264"/>
        <v>0</v>
      </c>
      <c r="Y338" s="59">
        <f t="shared" si="265"/>
        <v>0</v>
      </c>
      <c r="Z338" s="59">
        <f t="shared" si="266"/>
        <v>0</v>
      </c>
      <c r="AA338" s="59">
        <f t="shared" si="267"/>
        <v>0</v>
      </c>
      <c r="AB338" s="59">
        <f t="shared" si="268"/>
        <v>0</v>
      </c>
      <c r="AC338" s="59">
        <f t="shared" si="269"/>
        <v>0</v>
      </c>
      <c r="AD338" s="166">
        <f t="shared" si="311"/>
        <v>0</v>
      </c>
      <c r="AE338" s="169">
        <f t="shared" si="270"/>
        <v>0</v>
      </c>
      <c r="AF338" s="169">
        <f t="shared" si="271"/>
        <v>0</v>
      </c>
      <c r="AG338" s="169">
        <f t="shared" si="272"/>
        <v>0</v>
      </c>
      <c r="AH338" s="169">
        <f t="shared" si="273"/>
        <v>1</v>
      </c>
      <c r="AI338" s="169">
        <f t="shared" si="274"/>
        <v>0</v>
      </c>
      <c r="AJ338" s="169">
        <f t="shared" si="275"/>
        <v>0</v>
      </c>
      <c r="AK338" s="169">
        <f t="shared" si="276"/>
        <v>0</v>
      </c>
      <c r="AL338" s="169">
        <f t="shared" si="277"/>
        <v>1</v>
      </c>
      <c r="AM338" s="169">
        <f t="shared" si="278"/>
        <v>0</v>
      </c>
      <c r="AN338" s="169">
        <f t="shared" si="279"/>
        <v>0</v>
      </c>
      <c r="AO338" s="169">
        <f t="shared" si="280"/>
        <v>1</v>
      </c>
      <c r="AP338" s="169">
        <f t="shared" si="281"/>
        <v>0</v>
      </c>
      <c r="AQ338" s="169">
        <f t="shared" si="282"/>
        <v>0</v>
      </c>
      <c r="AR338" s="169">
        <f t="shared" si="283"/>
        <v>0</v>
      </c>
      <c r="AS338" s="169">
        <f t="shared" si="284"/>
        <v>0</v>
      </c>
      <c r="AT338" s="169">
        <f t="shared" si="285"/>
        <v>0</v>
      </c>
      <c r="AU338" s="169">
        <f t="shared" si="286"/>
        <v>0</v>
      </c>
      <c r="AV338" s="169">
        <f t="shared" si="287"/>
        <v>1</v>
      </c>
      <c r="AW338" s="169">
        <f t="shared" si="288"/>
        <v>1</v>
      </c>
      <c r="AX338" s="169">
        <f t="shared" si="289"/>
        <v>1</v>
      </c>
      <c r="AY338" s="169">
        <f t="shared" si="303"/>
        <v>0</v>
      </c>
      <c r="AZ338" s="169">
        <f t="shared" si="290"/>
        <v>0</v>
      </c>
      <c r="BA338" s="169">
        <f t="shared" si="291"/>
        <v>0</v>
      </c>
      <c r="BB338" s="169">
        <f t="shared" si="292"/>
        <v>1</v>
      </c>
      <c r="BC338" s="169">
        <f t="shared" si="293"/>
        <v>0</v>
      </c>
      <c r="BD338" s="169">
        <f t="shared" si="294"/>
        <v>1</v>
      </c>
      <c r="BE338" s="169">
        <f t="shared" si="295"/>
        <v>0</v>
      </c>
      <c r="BF338" s="169">
        <f t="shared" si="296"/>
        <v>0</v>
      </c>
      <c r="BG338" s="169">
        <f t="shared" si="297"/>
        <v>0</v>
      </c>
      <c r="BH338" s="169">
        <f t="shared" si="298"/>
        <v>1</v>
      </c>
      <c r="BI338" s="169">
        <f t="shared" si="299"/>
        <v>1</v>
      </c>
      <c r="BJ338" s="169">
        <f t="shared" si="300"/>
        <v>0</v>
      </c>
      <c r="BK338" s="167">
        <f t="shared" si="301"/>
        <v>0</v>
      </c>
      <c r="BL338" s="169">
        <f t="shared" si="304"/>
        <v>0</v>
      </c>
      <c r="BM338" s="169">
        <f t="shared" si="305"/>
        <v>1</v>
      </c>
      <c r="BN338" s="169">
        <f t="shared" si="306"/>
        <v>1</v>
      </c>
      <c r="BO338" s="169">
        <f t="shared" si="307"/>
        <v>0</v>
      </c>
      <c r="BP338" s="36">
        <f t="shared" si="308"/>
        <v>0</v>
      </c>
      <c r="BQ338">
        <f t="shared" si="309"/>
        <v>0</v>
      </c>
      <c r="BR338" s="36">
        <f t="shared" si="310"/>
        <v>2</v>
      </c>
      <c r="BS338" t="e">
        <f t="shared" si="302"/>
        <v>#N/A</v>
      </c>
    </row>
    <row r="339" spans="1:71">
      <c r="A339" s="59">
        <v>354</v>
      </c>
      <c r="B339" s="59">
        <v>212152</v>
      </c>
      <c r="C339" s="160">
        <v>5250000.0707805203</v>
      </c>
      <c r="D339" s="59">
        <v>10459524.5</v>
      </c>
      <c r="E339" s="59">
        <v>10459524.5</v>
      </c>
      <c r="F339" s="59">
        <v>-5209524.4292194797</v>
      </c>
      <c r="G339" s="59">
        <v>940.47619628906205</v>
      </c>
      <c r="H339" s="59">
        <v>-5009469165.4304399</v>
      </c>
      <c r="I339" s="59">
        <v>0</v>
      </c>
      <c r="J339" s="59">
        <v>0</v>
      </c>
      <c r="K339" s="59">
        <v>0</v>
      </c>
      <c r="L339" s="59">
        <v>411</v>
      </c>
      <c r="M339" s="59">
        <v>202</v>
      </c>
      <c r="N339" s="59">
        <v>0</v>
      </c>
      <c r="O339" s="59">
        <v>0</v>
      </c>
      <c r="P339" s="59">
        <v>0</v>
      </c>
      <c r="Q339" s="59">
        <v>0</v>
      </c>
      <c r="R339" s="59">
        <v>1</v>
      </c>
      <c r="S339" s="59">
        <v>1</v>
      </c>
      <c r="T339" s="59">
        <f t="shared" si="260"/>
        <v>1</v>
      </c>
      <c r="U339" s="59">
        <f t="shared" si="261"/>
        <v>0</v>
      </c>
      <c r="V339" s="59">
        <f t="shared" si="262"/>
        <v>0</v>
      </c>
      <c r="W339" s="59">
        <f t="shared" si="263"/>
        <v>0</v>
      </c>
      <c r="X339" s="59">
        <f t="shared" si="264"/>
        <v>0</v>
      </c>
      <c r="Y339" s="59">
        <f t="shared" si="265"/>
        <v>1</v>
      </c>
      <c r="Z339" s="59">
        <f t="shared" si="266"/>
        <v>0</v>
      </c>
      <c r="AA339" s="59">
        <f t="shared" si="267"/>
        <v>0</v>
      </c>
      <c r="AB339" s="59">
        <f t="shared" si="268"/>
        <v>0</v>
      </c>
      <c r="AC339" s="59">
        <f t="shared" si="269"/>
        <v>0</v>
      </c>
      <c r="AD339" s="166">
        <f t="shared" si="311"/>
        <v>0</v>
      </c>
      <c r="AE339" s="169">
        <f t="shared" si="270"/>
        <v>0</v>
      </c>
      <c r="AF339" s="169">
        <f t="shared" si="271"/>
        <v>0</v>
      </c>
      <c r="AG339" s="169">
        <f t="shared" si="272"/>
        <v>0</v>
      </c>
      <c r="AH339" s="169">
        <f t="shared" si="273"/>
        <v>1</v>
      </c>
      <c r="AI339" s="169">
        <f t="shared" si="274"/>
        <v>0</v>
      </c>
      <c r="AJ339" s="169">
        <f t="shared" si="275"/>
        <v>0</v>
      </c>
      <c r="AK339" s="169">
        <f t="shared" si="276"/>
        <v>0</v>
      </c>
      <c r="AL339" s="169">
        <f t="shared" si="277"/>
        <v>1</v>
      </c>
      <c r="AM339" s="169">
        <f t="shared" si="278"/>
        <v>0</v>
      </c>
      <c r="AN339" s="169">
        <f t="shared" si="279"/>
        <v>0</v>
      </c>
      <c r="AO339" s="169">
        <f t="shared" si="280"/>
        <v>1</v>
      </c>
      <c r="AP339" s="169">
        <f t="shared" si="281"/>
        <v>0</v>
      </c>
      <c r="AQ339" s="169">
        <f t="shared" si="282"/>
        <v>0</v>
      </c>
      <c r="AR339" s="169">
        <f t="shared" si="283"/>
        <v>0</v>
      </c>
      <c r="AS339" s="169">
        <f t="shared" si="284"/>
        <v>0</v>
      </c>
      <c r="AT339" s="169">
        <f t="shared" si="285"/>
        <v>0</v>
      </c>
      <c r="AU339" s="169">
        <f t="shared" si="286"/>
        <v>0</v>
      </c>
      <c r="AV339" s="169">
        <f t="shared" si="287"/>
        <v>1</v>
      </c>
      <c r="AW339" s="169">
        <f t="shared" si="288"/>
        <v>1</v>
      </c>
      <c r="AX339" s="169">
        <f t="shared" si="289"/>
        <v>0</v>
      </c>
      <c r="AY339" s="169">
        <f t="shared" si="303"/>
        <v>1</v>
      </c>
      <c r="AZ339" s="169">
        <f t="shared" si="290"/>
        <v>0</v>
      </c>
      <c r="BA339" s="169">
        <f t="shared" si="291"/>
        <v>0</v>
      </c>
      <c r="BB339" s="169">
        <f t="shared" si="292"/>
        <v>1</v>
      </c>
      <c r="BC339" s="169">
        <f t="shared" si="293"/>
        <v>1</v>
      </c>
      <c r="BD339" s="169">
        <f t="shared" si="294"/>
        <v>0</v>
      </c>
      <c r="BE339" s="169">
        <f t="shared" si="295"/>
        <v>0</v>
      </c>
      <c r="BF339" s="169">
        <f t="shared" si="296"/>
        <v>0</v>
      </c>
      <c r="BG339" s="169">
        <f t="shared" si="297"/>
        <v>0</v>
      </c>
      <c r="BH339" s="169">
        <f t="shared" si="298"/>
        <v>0</v>
      </c>
      <c r="BI339" s="169">
        <f t="shared" si="299"/>
        <v>0</v>
      </c>
      <c r="BJ339" s="169">
        <f t="shared" si="300"/>
        <v>0</v>
      </c>
      <c r="BK339" s="167">
        <f t="shared" si="301"/>
        <v>1</v>
      </c>
      <c r="BL339" s="169">
        <f t="shared" si="304"/>
        <v>1</v>
      </c>
      <c r="BM339" s="169">
        <f t="shared" si="305"/>
        <v>0</v>
      </c>
      <c r="BN339" s="169">
        <f t="shared" si="306"/>
        <v>0</v>
      </c>
      <c r="BO339" s="169">
        <f t="shared" si="307"/>
        <v>1</v>
      </c>
      <c r="BP339" s="36">
        <f t="shared" si="308"/>
        <v>0</v>
      </c>
      <c r="BQ339">
        <f t="shared" si="309"/>
        <v>0</v>
      </c>
      <c r="BR339" s="36">
        <f t="shared" si="310"/>
        <v>1</v>
      </c>
      <c r="BS339" t="e">
        <f t="shared" si="302"/>
        <v>#N/A</v>
      </c>
    </row>
    <row r="340" spans="1:71">
      <c r="A340" s="59">
        <v>206</v>
      </c>
      <c r="B340" s="59">
        <v>132111</v>
      </c>
      <c r="C340" s="160">
        <v>12142857.0911592</v>
      </c>
      <c r="D340" s="59">
        <v>10357143</v>
      </c>
      <c r="E340" s="59">
        <v>10357143</v>
      </c>
      <c r="F340" s="59">
        <v>1785714.0911592401</v>
      </c>
      <c r="G340" s="59">
        <v>992.85711669921898</v>
      </c>
      <c r="H340" s="59">
        <v>-3113409301.45612</v>
      </c>
      <c r="I340" s="59">
        <v>0</v>
      </c>
      <c r="J340" s="59">
        <v>0</v>
      </c>
      <c r="K340" s="59">
        <v>0</v>
      </c>
      <c r="L340" s="59">
        <v>406</v>
      </c>
      <c r="M340" s="59">
        <v>102</v>
      </c>
      <c r="N340" s="59">
        <v>0</v>
      </c>
      <c r="O340" s="59">
        <v>0</v>
      </c>
      <c r="P340" s="59">
        <v>0</v>
      </c>
      <c r="Q340" s="59">
        <v>0</v>
      </c>
      <c r="R340" s="59">
        <v>2</v>
      </c>
      <c r="S340" s="59">
        <v>1</v>
      </c>
      <c r="T340" s="59">
        <f t="shared" si="260"/>
        <v>1</v>
      </c>
      <c r="U340" s="59">
        <f t="shared" si="261"/>
        <v>0</v>
      </c>
      <c r="V340" s="59">
        <f t="shared" si="262"/>
        <v>0</v>
      </c>
      <c r="W340" s="59">
        <f t="shared" si="263"/>
        <v>0</v>
      </c>
      <c r="X340" s="59">
        <f t="shared" si="264"/>
        <v>0</v>
      </c>
      <c r="Y340" s="59">
        <f t="shared" si="265"/>
        <v>0</v>
      </c>
      <c r="Z340" s="59">
        <f t="shared" si="266"/>
        <v>0</v>
      </c>
      <c r="AA340" s="59">
        <f t="shared" si="267"/>
        <v>1</v>
      </c>
      <c r="AB340" s="59">
        <f t="shared" si="268"/>
        <v>0</v>
      </c>
      <c r="AC340" s="59">
        <f t="shared" si="269"/>
        <v>0</v>
      </c>
      <c r="AD340" s="166">
        <f t="shared" si="311"/>
        <v>0</v>
      </c>
      <c r="AE340" s="169">
        <f t="shared" si="270"/>
        <v>0</v>
      </c>
      <c r="AF340" s="169">
        <f t="shared" si="271"/>
        <v>0</v>
      </c>
      <c r="AG340" s="169">
        <f t="shared" si="272"/>
        <v>0</v>
      </c>
      <c r="AH340" s="169">
        <f t="shared" si="273"/>
        <v>1</v>
      </c>
      <c r="AI340" s="169">
        <f t="shared" si="274"/>
        <v>0</v>
      </c>
      <c r="AJ340" s="169">
        <f t="shared" si="275"/>
        <v>0</v>
      </c>
      <c r="AK340" s="169">
        <f t="shared" si="276"/>
        <v>0</v>
      </c>
      <c r="AL340" s="169">
        <f t="shared" si="277"/>
        <v>1</v>
      </c>
      <c r="AM340" s="169">
        <f t="shared" si="278"/>
        <v>0</v>
      </c>
      <c r="AN340" s="169">
        <f t="shared" si="279"/>
        <v>0</v>
      </c>
      <c r="AO340" s="169">
        <f t="shared" si="280"/>
        <v>1</v>
      </c>
      <c r="AP340" s="169">
        <f t="shared" si="281"/>
        <v>0</v>
      </c>
      <c r="AQ340" s="169">
        <f t="shared" si="282"/>
        <v>0</v>
      </c>
      <c r="AR340" s="169">
        <f t="shared" si="283"/>
        <v>0</v>
      </c>
      <c r="AS340" s="169">
        <f t="shared" si="284"/>
        <v>0</v>
      </c>
      <c r="AT340" s="169">
        <f t="shared" si="285"/>
        <v>0</v>
      </c>
      <c r="AU340" s="169">
        <f t="shared" si="286"/>
        <v>0</v>
      </c>
      <c r="AV340" s="169">
        <f t="shared" si="287"/>
        <v>1</v>
      </c>
      <c r="AW340" s="169">
        <f t="shared" si="288"/>
        <v>1</v>
      </c>
      <c r="AX340" s="169">
        <f t="shared" si="289"/>
        <v>0</v>
      </c>
      <c r="AY340" s="169">
        <f t="shared" si="303"/>
        <v>1</v>
      </c>
      <c r="AZ340" s="169">
        <f t="shared" si="290"/>
        <v>0</v>
      </c>
      <c r="BA340" s="169">
        <f t="shared" si="291"/>
        <v>0</v>
      </c>
      <c r="BB340" s="169">
        <f t="shared" si="292"/>
        <v>1</v>
      </c>
      <c r="BC340" s="169">
        <f t="shared" si="293"/>
        <v>1</v>
      </c>
      <c r="BD340" s="169">
        <f t="shared" si="294"/>
        <v>0</v>
      </c>
      <c r="BE340" s="169">
        <f t="shared" si="295"/>
        <v>1</v>
      </c>
      <c r="BF340" s="169">
        <f t="shared" si="296"/>
        <v>0</v>
      </c>
      <c r="BG340" s="169">
        <f t="shared" si="297"/>
        <v>0</v>
      </c>
      <c r="BH340" s="169">
        <f t="shared" si="298"/>
        <v>0</v>
      </c>
      <c r="BI340" s="169">
        <f t="shared" si="299"/>
        <v>0</v>
      </c>
      <c r="BJ340" s="169">
        <f t="shared" si="300"/>
        <v>0</v>
      </c>
      <c r="BK340" s="167">
        <f t="shared" si="301"/>
        <v>0</v>
      </c>
      <c r="BL340" s="169">
        <f t="shared" si="304"/>
        <v>0</v>
      </c>
      <c r="BM340" s="169">
        <f t="shared" si="305"/>
        <v>1</v>
      </c>
      <c r="BN340" s="169">
        <f t="shared" si="306"/>
        <v>0</v>
      </c>
      <c r="BO340" s="169">
        <f t="shared" si="307"/>
        <v>1</v>
      </c>
      <c r="BP340" s="36">
        <f t="shared" si="308"/>
        <v>0</v>
      </c>
      <c r="BQ340">
        <f t="shared" si="309"/>
        <v>0</v>
      </c>
      <c r="BR340" s="36">
        <f t="shared" si="310"/>
        <v>1</v>
      </c>
      <c r="BS340" t="e">
        <f t="shared" si="302"/>
        <v>#N/A</v>
      </c>
    </row>
    <row r="341" spans="1:71">
      <c r="A341" s="59">
        <v>176</v>
      </c>
      <c r="B341" s="59">
        <v>122261</v>
      </c>
      <c r="C341" s="160">
        <v>20999999.910592999</v>
      </c>
      <c r="D341" s="59">
        <v>8714286</v>
      </c>
      <c r="E341" s="59">
        <v>8714286</v>
      </c>
      <c r="F341" s="59">
        <v>12285713.910592999</v>
      </c>
      <c r="G341" s="59">
        <v>1000</v>
      </c>
      <c r="H341" s="59">
        <v>-2699144301.56039</v>
      </c>
      <c r="I341" s="59">
        <v>0</v>
      </c>
      <c r="J341" s="59">
        <v>0</v>
      </c>
      <c r="K341" s="59">
        <v>0</v>
      </c>
      <c r="L341" s="59">
        <v>102</v>
      </c>
      <c r="M341" s="59">
        <v>301</v>
      </c>
      <c r="N341" s="59">
        <v>406</v>
      </c>
      <c r="O341" s="59">
        <v>0</v>
      </c>
      <c r="P341" s="59">
        <v>0</v>
      </c>
      <c r="Q341" s="59">
        <v>0</v>
      </c>
      <c r="R341" s="59">
        <v>2</v>
      </c>
      <c r="S341" s="59">
        <v>1</v>
      </c>
      <c r="T341" s="59">
        <f t="shared" si="260"/>
        <v>0</v>
      </c>
      <c r="U341" s="59">
        <f t="shared" si="261"/>
        <v>0</v>
      </c>
      <c r="V341" s="59">
        <f t="shared" si="262"/>
        <v>1</v>
      </c>
      <c r="W341" s="59">
        <f t="shared" si="263"/>
        <v>1</v>
      </c>
      <c r="X341" s="59">
        <f t="shared" si="264"/>
        <v>0</v>
      </c>
      <c r="Y341" s="59">
        <f t="shared" si="265"/>
        <v>1</v>
      </c>
      <c r="Z341" s="59">
        <f t="shared" si="266"/>
        <v>0</v>
      </c>
      <c r="AA341" s="59">
        <f t="shared" si="267"/>
        <v>0</v>
      </c>
      <c r="AB341" s="59">
        <f t="shared" si="268"/>
        <v>0</v>
      </c>
      <c r="AC341" s="59">
        <f t="shared" si="269"/>
        <v>0</v>
      </c>
      <c r="AD341" s="166">
        <f t="shared" si="311"/>
        <v>0</v>
      </c>
      <c r="AE341" s="169">
        <f t="shared" si="270"/>
        <v>0</v>
      </c>
      <c r="AF341" s="169">
        <f t="shared" si="271"/>
        <v>0</v>
      </c>
      <c r="AG341" s="169">
        <f t="shared" si="272"/>
        <v>0</v>
      </c>
      <c r="AH341" s="169">
        <f t="shared" si="273"/>
        <v>1</v>
      </c>
      <c r="AI341" s="169">
        <f t="shared" si="274"/>
        <v>0</v>
      </c>
      <c r="AJ341" s="169">
        <f t="shared" si="275"/>
        <v>0</v>
      </c>
      <c r="AK341" s="169">
        <f t="shared" si="276"/>
        <v>0</v>
      </c>
      <c r="AL341" s="169">
        <f t="shared" si="277"/>
        <v>1</v>
      </c>
      <c r="AM341" s="169">
        <f t="shared" si="278"/>
        <v>1</v>
      </c>
      <c r="AN341" s="169">
        <f t="shared" si="279"/>
        <v>2</v>
      </c>
      <c r="AO341" s="169">
        <f t="shared" si="280"/>
        <v>0</v>
      </c>
      <c r="AP341" s="169">
        <f t="shared" si="281"/>
        <v>0</v>
      </c>
      <c r="AQ341" s="169">
        <f t="shared" si="282"/>
        <v>1</v>
      </c>
      <c r="AR341" s="169">
        <f t="shared" si="283"/>
        <v>0</v>
      </c>
      <c r="AS341" s="169">
        <f t="shared" si="284"/>
        <v>0</v>
      </c>
      <c r="AT341" s="169">
        <f t="shared" si="285"/>
        <v>0</v>
      </c>
      <c r="AU341" s="169">
        <f t="shared" si="286"/>
        <v>0</v>
      </c>
      <c r="AV341" s="169">
        <f t="shared" si="287"/>
        <v>1</v>
      </c>
      <c r="AW341" s="169">
        <f t="shared" si="288"/>
        <v>0</v>
      </c>
      <c r="AX341" s="169">
        <f t="shared" si="289"/>
        <v>0</v>
      </c>
      <c r="AY341" s="169">
        <f t="shared" si="303"/>
        <v>0</v>
      </c>
      <c r="AZ341" s="169">
        <f t="shared" si="290"/>
        <v>0</v>
      </c>
      <c r="BA341" s="169">
        <f t="shared" si="291"/>
        <v>0</v>
      </c>
      <c r="BB341" s="169">
        <f t="shared" si="292"/>
        <v>1</v>
      </c>
      <c r="BC341" s="169">
        <f t="shared" si="293"/>
        <v>0</v>
      </c>
      <c r="BD341" s="169">
        <f t="shared" si="294"/>
        <v>1</v>
      </c>
      <c r="BE341" s="169">
        <f t="shared" si="295"/>
        <v>0</v>
      </c>
      <c r="BF341" s="169">
        <f t="shared" si="296"/>
        <v>0</v>
      </c>
      <c r="BG341" s="169">
        <f t="shared" si="297"/>
        <v>0</v>
      </c>
      <c r="BH341" s="169">
        <f t="shared" si="298"/>
        <v>0</v>
      </c>
      <c r="BI341" s="169">
        <f t="shared" si="299"/>
        <v>0</v>
      </c>
      <c r="BJ341" s="169">
        <f t="shared" si="300"/>
        <v>0</v>
      </c>
      <c r="BK341" s="167">
        <f t="shared" si="301"/>
        <v>0</v>
      </c>
      <c r="BL341" s="169">
        <f t="shared" si="304"/>
        <v>0</v>
      </c>
      <c r="BM341" s="169">
        <f t="shared" si="305"/>
        <v>1</v>
      </c>
      <c r="BN341" s="169">
        <f t="shared" si="306"/>
        <v>0</v>
      </c>
      <c r="BO341" s="169">
        <f t="shared" si="307"/>
        <v>1</v>
      </c>
      <c r="BP341" s="36">
        <f t="shared" si="308"/>
        <v>0</v>
      </c>
      <c r="BQ341">
        <f t="shared" si="309"/>
        <v>2</v>
      </c>
      <c r="BR341" s="36">
        <f t="shared" si="310"/>
        <v>0</v>
      </c>
      <c r="BS341" t="e">
        <f t="shared" si="302"/>
        <v>#N/A</v>
      </c>
    </row>
    <row r="342" spans="1:71">
      <c r="A342" s="59">
        <v>219</v>
      </c>
      <c r="B342" s="59">
        <v>132311</v>
      </c>
      <c r="C342" s="160">
        <v>79285713.9481574</v>
      </c>
      <c r="D342" s="59">
        <v>12644286</v>
      </c>
      <c r="E342" s="59">
        <v>23358572</v>
      </c>
      <c r="F342" s="59">
        <v>55927141.9481574</v>
      </c>
      <c r="G342" s="59">
        <v>1000.00001525879</v>
      </c>
      <c r="H342" s="59">
        <v>-3374863985.1256099</v>
      </c>
      <c r="I342" s="59">
        <v>0</v>
      </c>
      <c r="J342" s="59">
        <v>0</v>
      </c>
      <c r="K342" s="59">
        <v>0</v>
      </c>
      <c r="L342" s="59">
        <v>603</v>
      </c>
      <c r="M342" s="59">
        <v>406</v>
      </c>
      <c r="N342" s="59">
        <v>102</v>
      </c>
      <c r="O342" s="59">
        <v>0</v>
      </c>
      <c r="P342" s="59">
        <v>0</v>
      </c>
      <c r="Q342" s="59">
        <v>0</v>
      </c>
      <c r="R342" s="59">
        <v>2</v>
      </c>
      <c r="S342" s="59">
        <v>0</v>
      </c>
      <c r="T342" s="59">
        <f t="shared" si="260"/>
        <v>0</v>
      </c>
      <c r="U342" s="59">
        <f t="shared" si="261"/>
        <v>0</v>
      </c>
      <c r="V342" s="59">
        <f t="shared" si="262"/>
        <v>0</v>
      </c>
      <c r="W342" s="59">
        <f t="shared" si="263"/>
        <v>1</v>
      </c>
      <c r="X342" s="59">
        <f t="shared" si="264"/>
        <v>0</v>
      </c>
      <c r="Y342" s="59">
        <f t="shared" si="265"/>
        <v>0</v>
      </c>
      <c r="Z342" s="59">
        <f t="shared" si="266"/>
        <v>0</v>
      </c>
      <c r="AA342" s="59">
        <f t="shared" si="267"/>
        <v>1</v>
      </c>
      <c r="AB342" s="59">
        <f t="shared" si="268"/>
        <v>0</v>
      </c>
      <c r="AC342" s="59">
        <f t="shared" si="269"/>
        <v>0</v>
      </c>
      <c r="AD342" s="166">
        <f t="shared" si="311"/>
        <v>0</v>
      </c>
      <c r="AE342" s="169">
        <f t="shared" si="270"/>
        <v>0</v>
      </c>
      <c r="AF342" s="169">
        <f t="shared" si="271"/>
        <v>0</v>
      </c>
      <c r="AG342" s="169">
        <f t="shared" si="272"/>
        <v>0</v>
      </c>
      <c r="AH342" s="169">
        <f t="shared" si="273"/>
        <v>1</v>
      </c>
      <c r="AI342" s="169">
        <f t="shared" si="274"/>
        <v>0</v>
      </c>
      <c r="AJ342" s="169">
        <f t="shared" si="275"/>
        <v>0</v>
      </c>
      <c r="AK342" s="169">
        <f t="shared" si="276"/>
        <v>0</v>
      </c>
      <c r="AL342" s="169">
        <f t="shared" si="277"/>
        <v>1</v>
      </c>
      <c r="AM342" s="169">
        <f t="shared" si="278"/>
        <v>0</v>
      </c>
      <c r="AN342" s="169">
        <f t="shared" si="279"/>
        <v>0</v>
      </c>
      <c r="AO342" s="169">
        <f t="shared" si="280"/>
        <v>1</v>
      </c>
      <c r="AP342" s="169">
        <f t="shared" si="281"/>
        <v>0</v>
      </c>
      <c r="AQ342" s="169">
        <f t="shared" si="282"/>
        <v>0</v>
      </c>
      <c r="AR342" s="169">
        <f t="shared" si="283"/>
        <v>0</v>
      </c>
      <c r="AS342" s="169">
        <f t="shared" si="284"/>
        <v>0</v>
      </c>
      <c r="AT342" s="169">
        <f t="shared" si="285"/>
        <v>0</v>
      </c>
      <c r="AU342" s="169">
        <f t="shared" si="286"/>
        <v>0</v>
      </c>
      <c r="AV342" s="169">
        <f t="shared" si="287"/>
        <v>1</v>
      </c>
      <c r="AW342" s="169">
        <f t="shared" si="288"/>
        <v>0</v>
      </c>
      <c r="AX342" s="169">
        <f t="shared" si="289"/>
        <v>0</v>
      </c>
      <c r="AY342" s="169">
        <f t="shared" si="303"/>
        <v>0</v>
      </c>
      <c r="AZ342" s="169">
        <f t="shared" si="290"/>
        <v>0</v>
      </c>
      <c r="BA342" s="169">
        <f t="shared" si="291"/>
        <v>0</v>
      </c>
      <c r="BB342" s="169">
        <f t="shared" si="292"/>
        <v>1</v>
      </c>
      <c r="BC342" s="169">
        <f t="shared" si="293"/>
        <v>0</v>
      </c>
      <c r="BD342" s="169">
        <f t="shared" si="294"/>
        <v>1</v>
      </c>
      <c r="BE342" s="169">
        <f t="shared" si="295"/>
        <v>0</v>
      </c>
      <c r="BF342" s="169">
        <f t="shared" si="296"/>
        <v>0</v>
      </c>
      <c r="BG342" s="169">
        <f t="shared" si="297"/>
        <v>0</v>
      </c>
      <c r="BH342" s="169">
        <f t="shared" si="298"/>
        <v>0</v>
      </c>
      <c r="BI342" s="169">
        <f t="shared" si="299"/>
        <v>0</v>
      </c>
      <c r="BJ342" s="169">
        <f t="shared" si="300"/>
        <v>0</v>
      </c>
      <c r="BK342" s="167">
        <f t="shared" si="301"/>
        <v>0</v>
      </c>
      <c r="BL342" s="169">
        <f t="shared" si="304"/>
        <v>0</v>
      </c>
      <c r="BM342" s="169">
        <f t="shared" si="305"/>
        <v>1</v>
      </c>
      <c r="BN342" s="169">
        <f t="shared" si="306"/>
        <v>1</v>
      </c>
      <c r="BO342" s="169">
        <f t="shared" si="307"/>
        <v>0</v>
      </c>
      <c r="BP342" s="36">
        <f t="shared" si="308"/>
        <v>0</v>
      </c>
      <c r="BQ342">
        <f t="shared" si="309"/>
        <v>0</v>
      </c>
      <c r="BR342" s="36">
        <f t="shared" si="310"/>
        <v>0</v>
      </c>
      <c r="BS342" t="e">
        <f t="shared" si="302"/>
        <v>#N/A</v>
      </c>
    </row>
    <row r="343" spans="1:71">
      <c r="A343" s="59">
        <v>444</v>
      </c>
      <c r="B343" s="59">
        <v>251101</v>
      </c>
      <c r="C343" s="160">
        <v>24000000.536441799</v>
      </c>
      <c r="D343" s="59">
        <v>13950000</v>
      </c>
      <c r="E343" s="59">
        <v>13950000</v>
      </c>
      <c r="F343" s="59">
        <v>10050000.536441799</v>
      </c>
      <c r="G343" s="59">
        <v>1012.5</v>
      </c>
      <c r="H343" s="59">
        <v>-6912698562.5267</v>
      </c>
      <c r="I343" s="59">
        <v>407</v>
      </c>
      <c r="J343" s="59">
        <v>0</v>
      </c>
      <c r="K343" s="59">
        <v>0</v>
      </c>
      <c r="L343" s="59">
        <v>407</v>
      </c>
      <c r="M343" s="59">
        <v>0</v>
      </c>
      <c r="N343" s="59">
        <v>0</v>
      </c>
      <c r="O343" s="59">
        <v>0</v>
      </c>
      <c r="P343" s="59">
        <v>0</v>
      </c>
      <c r="Q343" s="59">
        <v>0</v>
      </c>
      <c r="R343" s="59">
        <v>1</v>
      </c>
      <c r="S343" s="59">
        <v>0</v>
      </c>
      <c r="T343" s="59">
        <f t="shared" si="260"/>
        <v>2</v>
      </c>
      <c r="U343" s="59">
        <f t="shared" si="261"/>
        <v>0</v>
      </c>
      <c r="V343" s="59">
        <f t="shared" si="262"/>
        <v>0</v>
      </c>
      <c r="W343" s="59">
        <f t="shared" si="263"/>
        <v>0</v>
      </c>
      <c r="X343" s="59">
        <f t="shared" si="264"/>
        <v>0</v>
      </c>
      <c r="Y343" s="59">
        <f t="shared" si="265"/>
        <v>0</v>
      </c>
      <c r="Z343" s="59">
        <f t="shared" si="266"/>
        <v>0</v>
      </c>
      <c r="AA343" s="59">
        <f t="shared" si="267"/>
        <v>0</v>
      </c>
      <c r="AB343" s="59">
        <f t="shared" si="268"/>
        <v>0</v>
      </c>
      <c r="AC343" s="59">
        <f t="shared" si="269"/>
        <v>0</v>
      </c>
      <c r="AD343" s="166">
        <f t="shared" si="311"/>
        <v>0</v>
      </c>
      <c r="AE343" s="169">
        <f t="shared" si="270"/>
        <v>0</v>
      </c>
      <c r="AF343" s="169">
        <f t="shared" si="271"/>
        <v>0</v>
      </c>
      <c r="AG343" s="169">
        <f t="shared" si="272"/>
        <v>0</v>
      </c>
      <c r="AH343" s="169">
        <f t="shared" si="273"/>
        <v>1</v>
      </c>
      <c r="AI343" s="169">
        <f t="shared" si="274"/>
        <v>0</v>
      </c>
      <c r="AJ343" s="169">
        <f t="shared" si="275"/>
        <v>0</v>
      </c>
      <c r="AK343" s="169">
        <f t="shared" si="276"/>
        <v>0</v>
      </c>
      <c r="AL343" s="169">
        <f t="shared" si="277"/>
        <v>1</v>
      </c>
      <c r="AM343" s="169">
        <f t="shared" si="278"/>
        <v>0</v>
      </c>
      <c r="AN343" s="169">
        <f t="shared" si="279"/>
        <v>0</v>
      </c>
      <c r="AO343" s="169">
        <f t="shared" si="280"/>
        <v>1</v>
      </c>
      <c r="AP343" s="169">
        <f t="shared" si="281"/>
        <v>0</v>
      </c>
      <c r="AQ343" s="169">
        <f t="shared" si="282"/>
        <v>0</v>
      </c>
      <c r="AR343" s="169">
        <f t="shared" si="283"/>
        <v>0</v>
      </c>
      <c r="AS343" s="169">
        <f t="shared" si="284"/>
        <v>0</v>
      </c>
      <c r="AT343" s="169">
        <f t="shared" si="285"/>
        <v>0</v>
      </c>
      <c r="AU343" s="169">
        <f t="shared" si="286"/>
        <v>0</v>
      </c>
      <c r="AV343" s="169">
        <f t="shared" si="287"/>
        <v>1</v>
      </c>
      <c r="AW343" s="169">
        <f t="shared" si="288"/>
        <v>1</v>
      </c>
      <c r="AX343" s="169">
        <f t="shared" si="289"/>
        <v>1</v>
      </c>
      <c r="AY343" s="169">
        <f t="shared" si="303"/>
        <v>0</v>
      </c>
      <c r="AZ343" s="169">
        <f t="shared" si="290"/>
        <v>0</v>
      </c>
      <c r="BA343" s="169">
        <f t="shared" si="291"/>
        <v>0</v>
      </c>
      <c r="BB343" s="169">
        <f t="shared" si="292"/>
        <v>1</v>
      </c>
      <c r="BC343" s="169">
        <f t="shared" si="293"/>
        <v>0</v>
      </c>
      <c r="BD343" s="169">
        <f t="shared" si="294"/>
        <v>1</v>
      </c>
      <c r="BE343" s="169">
        <f t="shared" si="295"/>
        <v>0</v>
      </c>
      <c r="BF343" s="169">
        <f t="shared" si="296"/>
        <v>0</v>
      </c>
      <c r="BG343" s="169">
        <f t="shared" si="297"/>
        <v>0</v>
      </c>
      <c r="BH343" s="169">
        <f t="shared" si="298"/>
        <v>0</v>
      </c>
      <c r="BI343" s="169">
        <f t="shared" si="299"/>
        <v>0</v>
      </c>
      <c r="BJ343" s="169">
        <f t="shared" si="300"/>
        <v>0</v>
      </c>
      <c r="BK343" s="167">
        <f t="shared" si="301"/>
        <v>1</v>
      </c>
      <c r="BL343" s="169">
        <f t="shared" si="304"/>
        <v>1</v>
      </c>
      <c r="BM343" s="169">
        <f t="shared" si="305"/>
        <v>0</v>
      </c>
      <c r="BN343" s="169">
        <f t="shared" si="306"/>
        <v>1</v>
      </c>
      <c r="BO343" s="169">
        <f t="shared" si="307"/>
        <v>0</v>
      </c>
      <c r="BP343" s="36">
        <f t="shared" si="308"/>
        <v>0</v>
      </c>
      <c r="BQ343">
        <f t="shared" si="309"/>
        <v>0</v>
      </c>
      <c r="BR343" s="36">
        <f t="shared" si="310"/>
        <v>1</v>
      </c>
      <c r="BS343" t="e">
        <f t="shared" si="302"/>
        <v>#N/A</v>
      </c>
    </row>
    <row r="344" spans="1:71">
      <c r="A344" s="59">
        <v>205</v>
      </c>
      <c r="B344" s="59">
        <v>132101</v>
      </c>
      <c r="C344" s="160">
        <v>92857142.461805895</v>
      </c>
      <c r="D344" s="59">
        <v>74392859.5</v>
      </c>
      <c r="E344" s="59">
        <v>74392859.5</v>
      </c>
      <c r="F344" s="59">
        <v>18464282.961805899</v>
      </c>
      <c r="G344" s="59">
        <v>1014.2857360839801</v>
      </c>
      <c r="H344" s="59">
        <v>-3037159305.5835199</v>
      </c>
      <c r="I344" s="59">
        <v>0</v>
      </c>
      <c r="J344" s="59">
        <v>0</v>
      </c>
      <c r="K344" s="59">
        <v>0</v>
      </c>
      <c r="L344" s="59">
        <v>406</v>
      </c>
      <c r="M344" s="59">
        <v>0</v>
      </c>
      <c r="N344" s="59">
        <v>0</v>
      </c>
      <c r="O344" s="59">
        <v>102</v>
      </c>
      <c r="P344" s="59">
        <v>0</v>
      </c>
      <c r="Q344" s="59">
        <v>0</v>
      </c>
      <c r="R344" s="59">
        <v>1</v>
      </c>
      <c r="S344" s="59">
        <v>0</v>
      </c>
      <c r="T344" s="59">
        <f t="shared" si="260"/>
        <v>1</v>
      </c>
      <c r="U344" s="59">
        <f t="shared" si="261"/>
        <v>0</v>
      </c>
      <c r="V344" s="59">
        <f t="shared" si="262"/>
        <v>1</v>
      </c>
      <c r="W344" s="59">
        <f t="shared" si="263"/>
        <v>0</v>
      </c>
      <c r="X344" s="59">
        <f t="shared" si="264"/>
        <v>0</v>
      </c>
      <c r="Y344" s="59">
        <f t="shared" si="265"/>
        <v>0</v>
      </c>
      <c r="Z344" s="59">
        <f t="shared" si="266"/>
        <v>0</v>
      </c>
      <c r="AA344" s="59">
        <f t="shared" si="267"/>
        <v>0</v>
      </c>
      <c r="AB344" s="59">
        <f t="shared" si="268"/>
        <v>0</v>
      </c>
      <c r="AC344" s="59">
        <f t="shared" si="269"/>
        <v>0</v>
      </c>
      <c r="AD344" s="166">
        <f t="shared" si="311"/>
        <v>0</v>
      </c>
      <c r="AE344" s="169">
        <f t="shared" si="270"/>
        <v>0</v>
      </c>
      <c r="AF344" s="169">
        <f t="shared" si="271"/>
        <v>0</v>
      </c>
      <c r="AG344" s="169">
        <f t="shared" si="272"/>
        <v>0</v>
      </c>
      <c r="AH344" s="169">
        <f t="shared" si="273"/>
        <v>1</v>
      </c>
      <c r="AI344" s="169">
        <f t="shared" si="274"/>
        <v>0</v>
      </c>
      <c r="AJ344" s="169">
        <f t="shared" si="275"/>
        <v>0</v>
      </c>
      <c r="AK344" s="169">
        <f t="shared" si="276"/>
        <v>0</v>
      </c>
      <c r="AL344" s="169">
        <f t="shared" si="277"/>
        <v>1</v>
      </c>
      <c r="AM344" s="169">
        <f t="shared" si="278"/>
        <v>1</v>
      </c>
      <c r="AN344" s="169">
        <f t="shared" si="279"/>
        <v>0</v>
      </c>
      <c r="AO344" s="169">
        <f t="shared" si="280"/>
        <v>1</v>
      </c>
      <c r="AP344" s="169">
        <f t="shared" si="281"/>
        <v>0</v>
      </c>
      <c r="AQ344" s="169">
        <f t="shared" si="282"/>
        <v>1</v>
      </c>
      <c r="AR344" s="169">
        <f t="shared" si="283"/>
        <v>1</v>
      </c>
      <c r="AS344" s="169">
        <f t="shared" si="284"/>
        <v>1</v>
      </c>
      <c r="AT344" s="169">
        <f t="shared" si="285"/>
        <v>0</v>
      </c>
      <c r="AU344" s="169">
        <f t="shared" si="286"/>
        <v>0</v>
      </c>
      <c r="AV344" s="169">
        <f t="shared" si="287"/>
        <v>0</v>
      </c>
      <c r="AW344" s="169">
        <f t="shared" si="288"/>
        <v>1</v>
      </c>
      <c r="AX344" s="169">
        <f t="shared" si="289"/>
        <v>0</v>
      </c>
      <c r="AY344" s="169">
        <f t="shared" si="303"/>
        <v>1</v>
      </c>
      <c r="AZ344" s="169">
        <f t="shared" si="290"/>
        <v>1</v>
      </c>
      <c r="BA344" s="169">
        <f t="shared" si="291"/>
        <v>0</v>
      </c>
      <c r="BB344" s="169">
        <f t="shared" si="292"/>
        <v>1</v>
      </c>
      <c r="BC344" s="169">
        <f t="shared" si="293"/>
        <v>0</v>
      </c>
      <c r="BD344" s="169">
        <f t="shared" si="294"/>
        <v>1</v>
      </c>
      <c r="BE344" s="169">
        <f t="shared" si="295"/>
        <v>1</v>
      </c>
      <c r="BF344" s="169">
        <f t="shared" si="296"/>
        <v>0</v>
      </c>
      <c r="BG344" s="169">
        <f t="shared" si="297"/>
        <v>0</v>
      </c>
      <c r="BH344" s="169">
        <f t="shared" si="298"/>
        <v>0</v>
      </c>
      <c r="BI344" s="169">
        <f t="shared" si="299"/>
        <v>0</v>
      </c>
      <c r="BJ344" s="169">
        <f t="shared" si="300"/>
        <v>0</v>
      </c>
      <c r="BK344" s="167">
        <f t="shared" si="301"/>
        <v>0</v>
      </c>
      <c r="BL344" s="169">
        <f t="shared" si="304"/>
        <v>1</v>
      </c>
      <c r="BM344" s="169">
        <f t="shared" si="305"/>
        <v>0</v>
      </c>
      <c r="BN344" s="169">
        <f t="shared" si="306"/>
        <v>1</v>
      </c>
      <c r="BO344" s="169">
        <f t="shared" si="307"/>
        <v>0</v>
      </c>
      <c r="BP344" s="36">
        <f t="shared" si="308"/>
        <v>0</v>
      </c>
      <c r="BQ344">
        <f t="shared" si="309"/>
        <v>0</v>
      </c>
      <c r="BR344" s="36">
        <f t="shared" si="310"/>
        <v>2</v>
      </c>
      <c r="BS344" t="e">
        <f t="shared" si="302"/>
        <v>#N/A</v>
      </c>
    </row>
    <row r="345" spans="1:71">
      <c r="A345" s="59">
        <v>147</v>
      </c>
      <c r="B345" s="59">
        <v>112293</v>
      </c>
      <c r="C345" s="160">
        <v>13020408.503788801</v>
      </c>
      <c r="D345" s="59">
        <v>4877551.125</v>
      </c>
      <c r="E345" s="59">
        <v>4877551.125</v>
      </c>
      <c r="F345" s="59">
        <v>8142857.3787888102</v>
      </c>
      <c r="G345" s="59">
        <v>1020.408203125</v>
      </c>
      <c r="H345" s="59">
        <v>-2321790175.8467498</v>
      </c>
      <c r="I345" s="59">
        <v>101</v>
      </c>
      <c r="J345" s="59">
        <v>0</v>
      </c>
      <c r="K345" s="59">
        <v>0</v>
      </c>
      <c r="L345" s="59">
        <v>101</v>
      </c>
      <c r="M345" s="59">
        <v>0</v>
      </c>
      <c r="N345" s="59">
        <v>0</v>
      </c>
      <c r="O345" s="59">
        <v>0</v>
      </c>
      <c r="P345" s="59">
        <v>0</v>
      </c>
      <c r="Q345" s="59">
        <v>0</v>
      </c>
      <c r="R345" s="59">
        <v>1</v>
      </c>
      <c r="S345" s="59">
        <v>0</v>
      </c>
      <c r="T345" s="59">
        <f t="shared" si="260"/>
        <v>0</v>
      </c>
      <c r="U345" s="59">
        <f t="shared" si="261"/>
        <v>0</v>
      </c>
      <c r="V345" s="59">
        <f t="shared" si="262"/>
        <v>0</v>
      </c>
      <c r="W345" s="59">
        <f t="shared" si="263"/>
        <v>0</v>
      </c>
      <c r="X345" s="59">
        <f t="shared" si="264"/>
        <v>0</v>
      </c>
      <c r="Y345" s="59">
        <f t="shared" si="265"/>
        <v>0</v>
      </c>
      <c r="Z345" s="59">
        <f t="shared" si="266"/>
        <v>0</v>
      </c>
      <c r="AA345" s="59">
        <f t="shared" si="267"/>
        <v>0</v>
      </c>
      <c r="AB345" s="59">
        <f t="shared" si="268"/>
        <v>0</v>
      </c>
      <c r="AC345" s="59">
        <f t="shared" si="269"/>
        <v>0</v>
      </c>
      <c r="AD345" s="166">
        <f t="shared" si="311"/>
        <v>2</v>
      </c>
      <c r="AE345" s="169">
        <f t="shared" si="270"/>
        <v>0</v>
      </c>
      <c r="AF345" s="169">
        <f t="shared" si="271"/>
        <v>1</v>
      </c>
      <c r="AG345" s="169">
        <f t="shared" si="272"/>
        <v>0</v>
      </c>
      <c r="AH345" s="169">
        <f t="shared" si="273"/>
        <v>1</v>
      </c>
      <c r="AI345" s="169">
        <f t="shared" si="274"/>
        <v>0</v>
      </c>
      <c r="AJ345" s="169">
        <f t="shared" si="275"/>
        <v>0</v>
      </c>
      <c r="AK345" s="169">
        <f t="shared" si="276"/>
        <v>0</v>
      </c>
      <c r="AL345" s="169">
        <f t="shared" si="277"/>
        <v>1</v>
      </c>
      <c r="AM345" s="169">
        <f t="shared" si="278"/>
        <v>0</v>
      </c>
      <c r="AN345" s="169">
        <f t="shared" si="279"/>
        <v>0</v>
      </c>
      <c r="AO345" s="169">
        <f t="shared" si="280"/>
        <v>1</v>
      </c>
      <c r="AP345" s="169">
        <f t="shared" si="281"/>
        <v>0</v>
      </c>
      <c r="AQ345" s="169">
        <f t="shared" si="282"/>
        <v>0</v>
      </c>
      <c r="AR345" s="169">
        <f t="shared" si="283"/>
        <v>0</v>
      </c>
      <c r="AS345" s="169">
        <f t="shared" si="284"/>
        <v>0</v>
      </c>
      <c r="AT345" s="169">
        <f t="shared" si="285"/>
        <v>0</v>
      </c>
      <c r="AU345" s="169">
        <f t="shared" si="286"/>
        <v>0</v>
      </c>
      <c r="AV345" s="169">
        <f t="shared" si="287"/>
        <v>1</v>
      </c>
      <c r="AW345" s="169">
        <f t="shared" si="288"/>
        <v>0</v>
      </c>
      <c r="AX345" s="169">
        <f t="shared" si="289"/>
        <v>0</v>
      </c>
      <c r="AY345" s="169">
        <f t="shared" si="303"/>
        <v>0</v>
      </c>
      <c r="AZ345" s="169">
        <f t="shared" si="290"/>
        <v>0</v>
      </c>
      <c r="BA345" s="169">
        <f t="shared" si="291"/>
        <v>0</v>
      </c>
      <c r="BB345" s="169">
        <f t="shared" si="292"/>
        <v>1</v>
      </c>
      <c r="BC345" s="169">
        <f t="shared" si="293"/>
        <v>0</v>
      </c>
      <c r="BD345" s="169">
        <f t="shared" si="294"/>
        <v>1</v>
      </c>
      <c r="BE345" s="169">
        <f t="shared" si="295"/>
        <v>0</v>
      </c>
      <c r="BF345" s="169">
        <f t="shared" si="296"/>
        <v>0</v>
      </c>
      <c r="BG345" s="169">
        <f t="shared" si="297"/>
        <v>0</v>
      </c>
      <c r="BH345" s="169">
        <f t="shared" si="298"/>
        <v>0</v>
      </c>
      <c r="BI345" s="169">
        <f t="shared" si="299"/>
        <v>0</v>
      </c>
      <c r="BJ345" s="169">
        <f t="shared" si="300"/>
        <v>0</v>
      </c>
      <c r="BK345" s="167">
        <f t="shared" si="301"/>
        <v>0</v>
      </c>
      <c r="BL345" s="169">
        <f t="shared" si="304"/>
        <v>1</v>
      </c>
      <c r="BM345" s="169">
        <f t="shared" si="305"/>
        <v>0</v>
      </c>
      <c r="BN345" s="169">
        <f t="shared" si="306"/>
        <v>1</v>
      </c>
      <c r="BO345" s="169">
        <f t="shared" si="307"/>
        <v>0</v>
      </c>
      <c r="BP345" s="36">
        <f t="shared" si="308"/>
        <v>1</v>
      </c>
      <c r="BQ345">
        <f t="shared" si="309"/>
        <v>0</v>
      </c>
      <c r="BR345" s="36">
        <f t="shared" si="310"/>
        <v>0</v>
      </c>
      <c r="BS345" t="e">
        <f t="shared" si="302"/>
        <v>#N/A</v>
      </c>
    </row>
    <row r="346" spans="1:71">
      <c r="A346" s="59">
        <v>297</v>
      </c>
      <c r="B346" s="59">
        <v>171391</v>
      </c>
      <c r="C346" s="160">
        <v>186904765.58718699</v>
      </c>
      <c r="D346" s="59">
        <v>52780953.75</v>
      </c>
      <c r="E346" s="59">
        <v>57721430</v>
      </c>
      <c r="F346" s="59">
        <v>129183335.58718701</v>
      </c>
      <c r="G346" s="59">
        <v>1023.80955123901</v>
      </c>
      <c r="H346" s="59">
        <v>-4156741351.3620701</v>
      </c>
      <c r="I346" s="59">
        <v>0</v>
      </c>
      <c r="J346" s="59">
        <v>0</v>
      </c>
      <c r="K346" s="59">
        <v>0</v>
      </c>
      <c r="L346" s="59">
        <v>101</v>
      </c>
      <c r="M346" s="59">
        <v>0</v>
      </c>
      <c r="N346" s="59">
        <v>0</v>
      </c>
      <c r="O346" s="59">
        <v>412</v>
      </c>
      <c r="P346" s="59">
        <v>102</v>
      </c>
      <c r="Q346" s="59">
        <v>0</v>
      </c>
      <c r="R346" s="59">
        <v>2</v>
      </c>
      <c r="S346" s="59">
        <v>1</v>
      </c>
      <c r="T346" s="59">
        <f t="shared" si="260"/>
        <v>1</v>
      </c>
      <c r="U346" s="59">
        <f t="shared" si="261"/>
        <v>0</v>
      </c>
      <c r="V346" s="59">
        <f t="shared" si="262"/>
        <v>0</v>
      </c>
      <c r="W346" s="59">
        <f t="shared" si="263"/>
        <v>0</v>
      </c>
      <c r="X346" s="59">
        <f t="shared" si="264"/>
        <v>0</v>
      </c>
      <c r="Y346" s="59">
        <f t="shared" si="265"/>
        <v>0</v>
      </c>
      <c r="Z346" s="59">
        <f t="shared" si="266"/>
        <v>0</v>
      </c>
      <c r="AA346" s="59">
        <f t="shared" si="267"/>
        <v>1</v>
      </c>
      <c r="AB346" s="59">
        <f t="shared" si="268"/>
        <v>0</v>
      </c>
      <c r="AC346" s="59">
        <f t="shared" si="269"/>
        <v>0</v>
      </c>
      <c r="AD346" s="166">
        <f t="shared" si="311"/>
        <v>1</v>
      </c>
      <c r="AE346" s="169">
        <f t="shared" si="270"/>
        <v>1</v>
      </c>
      <c r="AF346" s="169">
        <f t="shared" si="271"/>
        <v>0</v>
      </c>
      <c r="AG346" s="169">
        <f t="shared" si="272"/>
        <v>0</v>
      </c>
      <c r="AH346" s="169">
        <f t="shared" si="273"/>
        <v>1</v>
      </c>
      <c r="AI346" s="169">
        <f t="shared" si="274"/>
        <v>1</v>
      </c>
      <c r="AJ346" s="169">
        <f t="shared" si="275"/>
        <v>0</v>
      </c>
      <c r="AK346" s="169">
        <f t="shared" si="276"/>
        <v>0</v>
      </c>
      <c r="AL346" s="169">
        <f t="shared" si="277"/>
        <v>0</v>
      </c>
      <c r="AM346" s="169">
        <f t="shared" si="278"/>
        <v>0</v>
      </c>
      <c r="AN346" s="169">
        <f t="shared" si="279"/>
        <v>0</v>
      </c>
      <c r="AO346" s="169">
        <f t="shared" si="280"/>
        <v>1</v>
      </c>
      <c r="AP346" s="169">
        <f t="shared" si="281"/>
        <v>0</v>
      </c>
      <c r="AQ346" s="169">
        <f t="shared" si="282"/>
        <v>0</v>
      </c>
      <c r="AR346" s="169">
        <f t="shared" si="283"/>
        <v>0</v>
      </c>
      <c r="AS346" s="169">
        <f t="shared" si="284"/>
        <v>0</v>
      </c>
      <c r="AT346" s="169">
        <f t="shared" si="285"/>
        <v>0</v>
      </c>
      <c r="AU346" s="169">
        <f t="shared" si="286"/>
        <v>0</v>
      </c>
      <c r="AV346" s="169">
        <f t="shared" si="287"/>
        <v>1</v>
      </c>
      <c r="AW346" s="169">
        <f t="shared" si="288"/>
        <v>1</v>
      </c>
      <c r="AX346" s="169">
        <f t="shared" si="289"/>
        <v>0</v>
      </c>
      <c r="AY346" s="169">
        <f t="shared" si="303"/>
        <v>1</v>
      </c>
      <c r="AZ346" s="169">
        <f t="shared" si="290"/>
        <v>1</v>
      </c>
      <c r="BA346" s="169">
        <f t="shared" si="291"/>
        <v>0</v>
      </c>
      <c r="BB346" s="169">
        <f t="shared" si="292"/>
        <v>1</v>
      </c>
      <c r="BC346" s="169">
        <f t="shared" si="293"/>
        <v>1</v>
      </c>
      <c r="BD346" s="169">
        <f t="shared" si="294"/>
        <v>0</v>
      </c>
      <c r="BE346" s="169">
        <f t="shared" si="295"/>
        <v>0</v>
      </c>
      <c r="BF346" s="169">
        <f t="shared" si="296"/>
        <v>0</v>
      </c>
      <c r="BG346" s="169">
        <f t="shared" si="297"/>
        <v>0</v>
      </c>
      <c r="BH346" s="169">
        <f t="shared" si="298"/>
        <v>0</v>
      </c>
      <c r="BI346" s="169">
        <f t="shared" si="299"/>
        <v>0</v>
      </c>
      <c r="BJ346" s="169">
        <f t="shared" si="300"/>
        <v>1</v>
      </c>
      <c r="BK346" s="167">
        <f t="shared" si="301"/>
        <v>0</v>
      </c>
      <c r="BL346" s="169">
        <f t="shared" si="304"/>
        <v>0</v>
      </c>
      <c r="BM346" s="169">
        <f t="shared" si="305"/>
        <v>1</v>
      </c>
      <c r="BN346" s="169">
        <f t="shared" si="306"/>
        <v>0</v>
      </c>
      <c r="BO346" s="169">
        <f t="shared" si="307"/>
        <v>1</v>
      </c>
      <c r="BP346" s="36">
        <f t="shared" si="308"/>
        <v>1</v>
      </c>
      <c r="BQ346">
        <f t="shared" si="309"/>
        <v>0</v>
      </c>
      <c r="BR346" s="36">
        <f t="shared" si="310"/>
        <v>2</v>
      </c>
      <c r="BS346" t="e">
        <f t="shared" si="302"/>
        <v>#N/A</v>
      </c>
    </row>
    <row r="347" spans="1:71">
      <c r="A347" s="59">
        <v>355</v>
      </c>
      <c r="B347" s="59">
        <v>212161</v>
      </c>
      <c r="C347" s="160">
        <v>33142857.001752298</v>
      </c>
      <c r="D347" s="59">
        <v>6528571.5</v>
      </c>
      <c r="E347" s="59">
        <v>6528571.5</v>
      </c>
      <c r="F347" s="59">
        <v>26614285.501752298</v>
      </c>
      <c r="G347" s="59">
        <v>1142.85717773438</v>
      </c>
      <c r="H347" s="59">
        <v>-5046216786.1635399</v>
      </c>
      <c r="I347" s="59">
        <v>0</v>
      </c>
      <c r="J347" s="59">
        <v>0</v>
      </c>
      <c r="K347" s="59">
        <v>0</v>
      </c>
      <c r="L347" s="59">
        <v>101</v>
      </c>
      <c r="M347" s="59">
        <v>0</v>
      </c>
      <c r="N347" s="59">
        <v>0</v>
      </c>
      <c r="O347" s="59">
        <v>0</v>
      </c>
      <c r="P347" s="59">
        <v>0</v>
      </c>
      <c r="Q347" s="59">
        <v>0</v>
      </c>
      <c r="R347" s="59">
        <v>2</v>
      </c>
      <c r="S347" s="59">
        <v>1</v>
      </c>
      <c r="T347" s="59">
        <f t="shared" si="260"/>
        <v>0</v>
      </c>
      <c r="U347" s="59">
        <f t="shared" si="261"/>
        <v>0</v>
      </c>
      <c r="V347" s="59">
        <f t="shared" si="262"/>
        <v>0</v>
      </c>
      <c r="W347" s="59">
        <f t="shared" si="263"/>
        <v>0</v>
      </c>
      <c r="X347" s="59">
        <f t="shared" si="264"/>
        <v>0</v>
      </c>
      <c r="Y347" s="59">
        <f t="shared" si="265"/>
        <v>0</v>
      </c>
      <c r="Z347" s="59">
        <f t="shared" si="266"/>
        <v>0</v>
      </c>
      <c r="AA347" s="59">
        <f t="shared" si="267"/>
        <v>0</v>
      </c>
      <c r="AB347" s="59">
        <f t="shared" si="268"/>
        <v>0</v>
      </c>
      <c r="AC347" s="59">
        <f t="shared" si="269"/>
        <v>0</v>
      </c>
      <c r="AD347" s="166">
        <f t="shared" si="311"/>
        <v>1</v>
      </c>
      <c r="AE347" s="169">
        <f t="shared" si="270"/>
        <v>1</v>
      </c>
      <c r="AF347" s="169">
        <f t="shared" si="271"/>
        <v>0</v>
      </c>
      <c r="AG347" s="169">
        <f t="shared" si="272"/>
        <v>0</v>
      </c>
      <c r="AH347" s="169">
        <f t="shared" si="273"/>
        <v>1</v>
      </c>
      <c r="AI347" s="169">
        <f t="shared" si="274"/>
        <v>0</v>
      </c>
      <c r="AJ347" s="169">
        <f t="shared" si="275"/>
        <v>0</v>
      </c>
      <c r="AK347" s="169">
        <f t="shared" si="276"/>
        <v>0</v>
      </c>
      <c r="AL347" s="169">
        <f t="shared" si="277"/>
        <v>1</v>
      </c>
      <c r="AM347" s="169">
        <f t="shared" si="278"/>
        <v>0</v>
      </c>
      <c r="AN347" s="169">
        <f t="shared" si="279"/>
        <v>0</v>
      </c>
      <c r="AO347" s="169">
        <f t="shared" si="280"/>
        <v>1</v>
      </c>
      <c r="AP347" s="169">
        <f t="shared" si="281"/>
        <v>0</v>
      </c>
      <c r="AQ347" s="169">
        <f t="shared" si="282"/>
        <v>0</v>
      </c>
      <c r="AR347" s="169">
        <f t="shared" si="283"/>
        <v>0</v>
      </c>
      <c r="AS347" s="169">
        <f t="shared" si="284"/>
        <v>0</v>
      </c>
      <c r="AT347" s="169">
        <f t="shared" si="285"/>
        <v>0</v>
      </c>
      <c r="AU347" s="169">
        <f t="shared" si="286"/>
        <v>0</v>
      </c>
      <c r="AV347" s="169">
        <f t="shared" si="287"/>
        <v>1</v>
      </c>
      <c r="AW347" s="169">
        <f t="shared" si="288"/>
        <v>0</v>
      </c>
      <c r="AX347" s="169">
        <f t="shared" si="289"/>
        <v>0</v>
      </c>
      <c r="AY347" s="169">
        <f t="shared" si="303"/>
        <v>0</v>
      </c>
      <c r="AZ347" s="169">
        <f t="shared" si="290"/>
        <v>0</v>
      </c>
      <c r="BA347" s="169">
        <f t="shared" si="291"/>
        <v>0</v>
      </c>
      <c r="BB347" s="169">
        <f t="shared" si="292"/>
        <v>1</v>
      </c>
      <c r="BC347" s="169">
        <f t="shared" si="293"/>
        <v>0</v>
      </c>
      <c r="BD347" s="169">
        <f t="shared" si="294"/>
        <v>1</v>
      </c>
      <c r="BE347" s="169">
        <f t="shared" si="295"/>
        <v>0</v>
      </c>
      <c r="BF347" s="169">
        <f t="shared" si="296"/>
        <v>0</v>
      </c>
      <c r="BG347" s="169">
        <f t="shared" si="297"/>
        <v>0</v>
      </c>
      <c r="BH347" s="169">
        <f t="shared" si="298"/>
        <v>0</v>
      </c>
      <c r="BI347" s="169">
        <f t="shared" si="299"/>
        <v>0</v>
      </c>
      <c r="BJ347" s="169">
        <f t="shared" si="300"/>
        <v>0</v>
      </c>
      <c r="BK347" s="167">
        <f t="shared" si="301"/>
        <v>0</v>
      </c>
      <c r="BL347" s="169">
        <f t="shared" si="304"/>
        <v>0</v>
      </c>
      <c r="BM347" s="169">
        <f t="shared" si="305"/>
        <v>1</v>
      </c>
      <c r="BN347" s="169">
        <f t="shared" si="306"/>
        <v>0</v>
      </c>
      <c r="BO347" s="169">
        <f t="shared" si="307"/>
        <v>1</v>
      </c>
      <c r="BP347" s="36">
        <f t="shared" si="308"/>
        <v>1</v>
      </c>
      <c r="BQ347">
        <f t="shared" si="309"/>
        <v>0</v>
      </c>
      <c r="BR347" s="36">
        <f t="shared" si="310"/>
        <v>0</v>
      </c>
      <c r="BS347" t="e">
        <f t="shared" si="302"/>
        <v>#N/A</v>
      </c>
    </row>
    <row r="348" spans="1:71">
      <c r="A348" s="59">
        <v>227</v>
      </c>
      <c r="B348" s="59">
        <v>151111</v>
      </c>
      <c r="C348" s="160">
        <v>41142858.4273981</v>
      </c>
      <c r="D348" s="59">
        <v>22961905.5</v>
      </c>
      <c r="E348" s="59">
        <v>22961905.5</v>
      </c>
      <c r="F348" s="59">
        <v>18180952.9273981</v>
      </c>
      <c r="G348" s="59">
        <v>1180.95239257812</v>
      </c>
      <c r="H348" s="59">
        <v>-3718895885.9688802</v>
      </c>
      <c r="I348" s="59">
        <v>101</v>
      </c>
      <c r="J348" s="59">
        <v>0</v>
      </c>
      <c r="K348" s="59">
        <v>0</v>
      </c>
      <c r="L348" s="59">
        <v>101</v>
      </c>
      <c r="M348" s="59">
        <v>0</v>
      </c>
      <c r="N348" s="59">
        <v>0</v>
      </c>
      <c r="O348" s="59">
        <v>101</v>
      </c>
      <c r="P348" s="59">
        <v>0</v>
      </c>
      <c r="Q348" s="59">
        <v>0</v>
      </c>
      <c r="R348" s="59">
        <v>1</v>
      </c>
      <c r="S348" s="59">
        <v>0</v>
      </c>
      <c r="T348" s="59">
        <f t="shared" si="260"/>
        <v>0</v>
      </c>
      <c r="U348" s="59">
        <f t="shared" si="261"/>
        <v>0</v>
      </c>
      <c r="V348" s="59">
        <f t="shared" si="262"/>
        <v>0</v>
      </c>
      <c r="W348" s="59">
        <f t="shared" si="263"/>
        <v>0</v>
      </c>
      <c r="X348" s="59">
        <f t="shared" si="264"/>
        <v>0</v>
      </c>
      <c r="Y348" s="59">
        <f t="shared" si="265"/>
        <v>0</v>
      </c>
      <c r="Z348" s="59">
        <f t="shared" si="266"/>
        <v>0</v>
      </c>
      <c r="AA348" s="59">
        <f t="shared" si="267"/>
        <v>0</v>
      </c>
      <c r="AB348" s="59">
        <f t="shared" si="268"/>
        <v>0</v>
      </c>
      <c r="AC348" s="59">
        <f t="shared" si="269"/>
        <v>0</v>
      </c>
      <c r="AD348" s="166">
        <f t="shared" si="311"/>
        <v>3</v>
      </c>
      <c r="AE348" s="169">
        <f t="shared" si="270"/>
        <v>0</v>
      </c>
      <c r="AF348" s="169">
        <f t="shared" si="271"/>
        <v>1</v>
      </c>
      <c r="AG348" s="169">
        <f t="shared" si="272"/>
        <v>0</v>
      </c>
      <c r="AH348" s="169">
        <f t="shared" si="273"/>
        <v>1</v>
      </c>
      <c r="AI348" s="169">
        <f t="shared" si="274"/>
        <v>0</v>
      </c>
      <c r="AJ348" s="169">
        <f t="shared" si="275"/>
        <v>0</v>
      </c>
      <c r="AK348" s="169">
        <f t="shared" si="276"/>
        <v>0</v>
      </c>
      <c r="AL348" s="169">
        <f t="shared" si="277"/>
        <v>1</v>
      </c>
      <c r="AM348" s="169">
        <f t="shared" si="278"/>
        <v>0</v>
      </c>
      <c r="AN348" s="169">
        <f t="shared" si="279"/>
        <v>0</v>
      </c>
      <c r="AO348" s="169">
        <f t="shared" si="280"/>
        <v>1</v>
      </c>
      <c r="AP348" s="169">
        <f t="shared" si="281"/>
        <v>0</v>
      </c>
      <c r="AQ348" s="169">
        <f t="shared" si="282"/>
        <v>0</v>
      </c>
      <c r="AR348" s="169">
        <f t="shared" si="283"/>
        <v>0</v>
      </c>
      <c r="AS348" s="169">
        <f t="shared" si="284"/>
        <v>0</v>
      </c>
      <c r="AT348" s="169">
        <f t="shared" si="285"/>
        <v>0</v>
      </c>
      <c r="AU348" s="169">
        <f t="shared" si="286"/>
        <v>0</v>
      </c>
      <c r="AV348" s="169">
        <f t="shared" si="287"/>
        <v>1</v>
      </c>
      <c r="AW348" s="169">
        <f t="shared" si="288"/>
        <v>0</v>
      </c>
      <c r="AX348" s="169">
        <f t="shared" si="289"/>
        <v>0</v>
      </c>
      <c r="AY348" s="169">
        <f t="shared" si="303"/>
        <v>0</v>
      </c>
      <c r="AZ348" s="169">
        <f t="shared" si="290"/>
        <v>0</v>
      </c>
      <c r="BA348" s="169">
        <f t="shared" si="291"/>
        <v>0</v>
      </c>
      <c r="BB348" s="169">
        <f t="shared" si="292"/>
        <v>1</v>
      </c>
      <c r="BC348" s="169">
        <f t="shared" si="293"/>
        <v>0</v>
      </c>
      <c r="BD348" s="169">
        <f t="shared" si="294"/>
        <v>1</v>
      </c>
      <c r="BE348" s="169">
        <f t="shared" si="295"/>
        <v>0</v>
      </c>
      <c r="BF348" s="169">
        <f t="shared" si="296"/>
        <v>0</v>
      </c>
      <c r="BG348" s="169">
        <f t="shared" si="297"/>
        <v>0</v>
      </c>
      <c r="BH348" s="169">
        <f t="shared" si="298"/>
        <v>0</v>
      </c>
      <c r="BI348" s="169">
        <f t="shared" si="299"/>
        <v>0</v>
      </c>
      <c r="BJ348" s="169">
        <f t="shared" si="300"/>
        <v>0</v>
      </c>
      <c r="BK348" s="167">
        <f t="shared" si="301"/>
        <v>0</v>
      </c>
      <c r="BL348" s="169">
        <f t="shared" si="304"/>
        <v>1</v>
      </c>
      <c r="BM348" s="169">
        <f t="shared" si="305"/>
        <v>0</v>
      </c>
      <c r="BN348" s="169">
        <f t="shared" si="306"/>
        <v>1</v>
      </c>
      <c r="BO348" s="169">
        <f t="shared" si="307"/>
        <v>0</v>
      </c>
      <c r="BP348" s="36">
        <f t="shared" si="308"/>
        <v>1</v>
      </c>
      <c r="BQ348">
        <f t="shared" si="309"/>
        <v>0</v>
      </c>
      <c r="BR348" s="36">
        <f t="shared" si="310"/>
        <v>0</v>
      </c>
      <c r="BS348" t="e">
        <f t="shared" si="302"/>
        <v>#N/A</v>
      </c>
    </row>
    <row r="349" spans="1:71">
      <c r="A349" s="59">
        <v>94</v>
      </c>
      <c r="B349" s="59">
        <v>22291</v>
      </c>
      <c r="C349" s="160">
        <v>74240000</v>
      </c>
      <c r="D349" s="59">
        <v>6032000</v>
      </c>
      <c r="E349" s="59">
        <v>6032000</v>
      </c>
      <c r="F349" s="59">
        <v>68208000</v>
      </c>
      <c r="G349" s="59">
        <v>1184</v>
      </c>
      <c r="H349" s="59">
        <v>-1565127569.59391</v>
      </c>
      <c r="I349" s="59">
        <v>101</v>
      </c>
      <c r="J349" s="59">
        <v>0</v>
      </c>
      <c r="K349" s="59">
        <v>0</v>
      </c>
      <c r="L349" s="59">
        <v>101</v>
      </c>
      <c r="M349" s="59">
        <v>0</v>
      </c>
      <c r="N349" s="59">
        <v>0</v>
      </c>
      <c r="O349" s="59">
        <v>0</v>
      </c>
      <c r="P349" s="59">
        <v>0</v>
      </c>
      <c r="Q349" s="59">
        <v>0</v>
      </c>
      <c r="R349" s="59">
        <v>2</v>
      </c>
      <c r="S349" s="59">
        <v>0</v>
      </c>
      <c r="T349" s="59">
        <f t="shared" si="260"/>
        <v>0</v>
      </c>
      <c r="U349" s="59">
        <f t="shared" si="261"/>
        <v>0</v>
      </c>
      <c r="V349" s="59">
        <f t="shared" si="262"/>
        <v>0</v>
      </c>
      <c r="W349" s="59">
        <f t="shared" si="263"/>
        <v>0</v>
      </c>
      <c r="X349" s="59">
        <f t="shared" si="264"/>
        <v>0</v>
      </c>
      <c r="Y349" s="59">
        <f t="shared" si="265"/>
        <v>0</v>
      </c>
      <c r="Z349" s="59">
        <f t="shared" si="266"/>
        <v>0</v>
      </c>
      <c r="AA349" s="59">
        <f t="shared" si="267"/>
        <v>0</v>
      </c>
      <c r="AB349" s="59">
        <f t="shared" si="268"/>
        <v>0</v>
      </c>
      <c r="AC349" s="59">
        <f t="shared" si="269"/>
        <v>0</v>
      </c>
      <c r="AD349" s="166">
        <f t="shared" si="311"/>
        <v>2</v>
      </c>
      <c r="AE349" s="169">
        <f t="shared" si="270"/>
        <v>0</v>
      </c>
      <c r="AF349" s="169">
        <f t="shared" si="271"/>
        <v>1</v>
      </c>
      <c r="AG349" s="169">
        <f t="shared" si="272"/>
        <v>0</v>
      </c>
      <c r="AH349" s="169">
        <f t="shared" si="273"/>
        <v>1</v>
      </c>
      <c r="AI349" s="169">
        <f t="shared" si="274"/>
        <v>0</v>
      </c>
      <c r="AJ349" s="169">
        <f t="shared" si="275"/>
        <v>0</v>
      </c>
      <c r="AK349" s="169">
        <f t="shared" si="276"/>
        <v>0</v>
      </c>
      <c r="AL349" s="169">
        <f t="shared" si="277"/>
        <v>1</v>
      </c>
      <c r="AM349" s="169">
        <f t="shared" si="278"/>
        <v>0</v>
      </c>
      <c r="AN349" s="169">
        <f t="shared" si="279"/>
        <v>0</v>
      </c>
      <c r="AO349" s="169">
        <f t="shared" si="280"/>
        <v>1</v>
      </c>
      <c r="AP349" s="169">
        <f t="shared" si="281"/>
        <v>0</v>
      </c>
      <c r="AQ349" s="169">
        <f t="shared" si="282"/>
        <v>0</v>
      </c>
      <c r="AR349" s="169">
        <f t="shared" si="283"/>
        <v>0</v>
      </c>
      <c r="AS349" s="169">
        <f t="shared" si="284"/>
        <v>0</v>
      </c>
      <c r="AT349" s="169">
        <f t="shared" si="285"/>
        <v>0</v>
      </c>
      <c r="AU349" s="169">
        <f t="shared" si="286"/>
        <v>0</v>
      </c>
      <c r="AV349" s="169">
        <f t="shared" si="287"/>
        <v>1</v>
      </c>
      <c r="AW349" s="169">
        <f t="shared" si="288"/>
        <v>0</v>
      </c>
      <c r="AX349" s="169">
        <f t="shared" si="289"/>
        <v>0</v>
      </c>
      <c r="AY349" s="169">
        <f t="shared" si="303"/>
        <v>0</v>
      </c>
      <c r="AZ349" s="169">
        <f t="shared" si="290"/>
        <v>0</v>
      </c>
      <c r="BA349" s="169">
        <f t="shared" si="291"/>
        <v>0</v>
      </c>
      <c r="BB349" s="169">
        <f t="shared" si="292"/>
        <v>1</v>
      </c>
      <c r="BC349" s="169">
        <f t="shared" si="293"/>
        <v>0</v>
      </c>
      <c r="BD349" s="169">
        <f t="shared" si="294"/>
        <v>1</v>
      </c>
      <c r="BE349" s="169">
        <f t="shared" si="295"/>
        <v>0</v>
      </c>
      <c r="BF349" s="169">
        <f t="shared" si="296"/>
        <v>0</v>
      </c>
      <c r="BG349" s="169">
        <f t="shared" si="297"/>
        <v>0</v>
      </c>
      <c r="BH349" s="169">
        <f t="shared" si="298"/>
        <v>0</v>
      </c>
      <c r="BI349" s="169">
        <f t="shared" si="299"/>
        <v>0</v>
      </c>
      <c r="BJ349" s="169">
        <f t="shared" si="300"/>
        <v>0</v>
      </c>
      <c r="BK349" s="167">
        <f t="shared" si="301"/>
        <v>0</v>
      </c>
      <c r="BL349" s="169">
        <f t="shared" si="304"/>
        <v>0</v>
      </c>
      <c r="BM349" s="169">
        <f t="shared" si="305"/>
        <v>1</v>
      </c>
      <c r="BN349" s="169">
        <f t="shared" si="306"/>
        <v>1</v>
      </c>
      <c r="BO349" s="169">
        <f t="shared" si="307"/>
        <v>0</v>
      </c>
      <c r="BP349" s="36">
        <f t="shared" si="308"/>
        <v>1</v>
      </c>
      <c r="BQ349">
        <f t="shared" si="309"/>
        <v>0</v>
      </c>
      <c r="BR349" s="36">
        <f t="shared" si="310"/>
        <v>0</v>
      </c>
      <c r="BS349" t="e">
        <f t="shared" si="302"/>
        <v>#N/A</v>
      </c>
    </row>
    <row r="350" spans="1:71">
      <c r="A350" s="59">
        <v>144</v>
      </c>
      <c r="B350" s="59">
        <v>112221</v>
      </c>
      <c r="C350" s="160">
        <v>26085714.174655002</v>
      </c>
      <c r="D350" s="59">
        <v>4844285.625</v>
      </c>
      <c r="E350" s="59">
        <v>4844285.625</v>
      </c>
      <c r="F350" s="59">
        <v>21241428.549655002</v>
      </c>
      <c r="G350" s="59">
        <v>1242.8571166992199</v>
      </c>
      <c r="H350" s="59">
        <v>-2245181398.2244701</v>
      </c>
      <c r="I350" s="59">
        <v>101</v>
      </c>
      <c r="J350" s="59">
        <v>0</v>
      </c>
      <c r="K350" s="59">
        <v>0</v>
      </c>
      <c r="L350" s="59">
        <v>101</v>
      </c>
      <c r="M350" s="59">
        <v>0</v>
      </c>
      <c r="N350" s="59">
        <v>0</v>
      </c>
      <c r="O350" s="59">
        <v>101</v>
      </c>
      <c r="P350" s="59">
        <v>0</v>
      </c>
      <c r="Q350" s="59">
        <v>0</v>
      </c>
      <c r="R350" s="59">
        <v>2</v>
      </c>
      <c r="S350" s="59">
        <v>1</v>
      </c>
      <c r="T350" s="59">
        <f t="shared" si="260"/>
        <v>0</v>
      </c>
      <c r="U350" s="59">
        <f t="shared" si="261"/>
        <v>0</v>
      </c>
      <c r="V350" s="59">
        <f t="shared" si="262"/>
        <v>0</v>
      </c>
      <c r="W350" s="59">
        <f t="shared" si="263"/>
        <v>0</v>
      </c>
      <c r="X350" s="59">
        <f t="shared" si="264"/>
        <v>0</v>
      </c>
      <c r="Y350" s="59">
        <f t="shared" si="265"/>
        <v>0</v>
      </c>
      <c r="Z350" s="59">
        <f t="shared" si="266"/>
        <v>0</v>
      </c>
      <c r="AA350" s="59">
        <f t="shared" si="267"/>
        <v>0</v>
      </c>
      <c r="AB350" s="59">
        <f t="shared" si="268"/>
        <v>0</v>
      </c>
      <c r="AC350" s="59">
        <f t="shared" si="269"/>
        <v>0</v>
      </c>
      <c r="AD350" s="166">
        <f t="shared" si="311"/>
        <v>3</v>
      </c>
      <c r="AE350" s="169">
        <f t="shared" si="270"/>
        <v>0</v>
      </c>
      <c r="AF350" s="169">
        <f t="shared" si="271"/>
        <v>1</v>
      </c>
      <c r="AG350" s="169">
        <f t="shared" si="272"/>
        <v>0</v>
      </c>
      <c r="AH350" s="169">
        <f t="shared" si="273"/>
        <v>1</v>
      </c>
      <c r="AI350" s="169">
        <f t="shared" si="274"/>
        <v>0</v>
      </c>
      <c r="AJ350" s="169">
        <f t="shared" si="275"/>
        <v>0</v>
      </c>
      <c r="AK350" s="169">
        <f t="shared" si="276"/>
        <v>0</v>
      </c>
      <c r="AL350" s="169">
        <f t="shared" si="277"/>
        <v>1</v>
      </c>
      <c r="AM350" s="169">
        <f t="shared" si="278"/>
        <v>0</v>
      </c>
      <c r="AN350" s="169">
        <f t="shared" si="279"/>
        <v>0</v>
      </c>
      <c r="AO350" s="169">
        <f t="shared" si="280"/>
        <v>1</v>
      </c>
      <c r="AP350" s="169">
        <f t="shared" si="281"/>
        <v>0</v>
      </c>
      <c r="AQ350" s="169">
        <f t="shared" si="282"/>
        <v>0</v>
      </c>
      <c r="AR350" s="169">
        <f t="shared" si="283"/>
        <v>0</v>
      </c>
      <c r="AS350" s="169">
        <f t="shared" si="284"/>
        <v>0</v>
      </c>
      <c r="AT350" s="169">
        <f t="shared" si="285"/>
        <v>0</v>
      </c>
      <c r="AU350" s="169">
        <f t="shared" si="286"/>
        <v>0</v>
      </c>
      <c r="AV350" s="169">
        <f t="shared" si="287"/>
        <v>1</v>
      </c>
      <c r="AW350" s="169">
        <f t="shared" si="288"/>
        <v>0</v>
      </c>
      <c r="AX350" s="169">
        <f t="shared" si="289"/>
        <v>0</v>
      </c>
      <c r="AY350" s="169">
        <f t="shared" si="303"/>
        <v>0</v>
      </c>
      <c r="AZ350" s="169">
        <f t="shared" si="290"/>
        <v>0</v>
      </c>
      <c r="BA350" s="169">
        <f t="shared" si="291"/>
        <v>0</v>
      </c>
      <c r="BB350" s="169">
        <f t="shared" si="292"/>
        <v>1</v>
      </c>
      <c r="BC350" s="169">
        <f t="shared" si="293"/>
        <v>0</v>
      </c>
      <c r="BD350" s="169">
        <f t="shared" si="294"/>
        <v>1</v>
      </c>
      <c r="BE350" s="169">
        <f t="shared" si="295"/>
        <v>0</v>
      </c>
      <c r="BF350" s="169">
        <f t="shared" si="296"/>
        <v>0</v>
      </c>
      <c r="BG350" s="169">
        <f t="shared" si="297"/>
        <v>0</v>
      </c>
      <c r="BH350" s="169">
        <f t="shared" si="298"/>
        <v>0</v>
      </c>
      <c r="BI350" s="169">
        <f t="shared" si="299"/>
        <v>0</v>
      </c>
      <c r="BJ350" s="169">
        <f t="shared" si="300"/>
        <v>0</v>
      </c>
      <c r="BK350" s="167">
        <f t="shared" si="301"/>
        <v>0</v>
      </c>
      <c r="BL350" s="169">
        <f t="shared" si="304"/>
        <v>0</v>
      </c>
      <c r="BM350" s="169">
        <f t="shared" si="305"/>
        <v>1</v>
      </c>
      <c r="BN350" s="169">
        <f t="shared" si="306"/>
        <v>0</v>
      </c>
      <c r="BO350" s="169">
        <f t="shared" si="307"/>
        <v>1</v>
      </c>
      <c r="BP350" s="36">
        <f t="shared" si="308"/>
        <v>1</v>
      </c>
      <c r="BQ350">
        <f t="shared" si="309"/>
        <v>0</v>
      </c>
      <c r="BR350" s="36">
        <f t="shared" si="310"/>
        <v>0</v>
      </c>
      <c r="BS350" t="e">
        <f t="shared" si="302"/>
        <v>#N/A</v>
      </c>
    </row>
    <row r="351" spans="1:71">
      <c r="A351" s="59">
        <v>357</v>
      </c>
      <c r="B351" s="59">
        <v>212181</v>
      </c>
      <c r="C351" s="160">
        <v>51428571.209615603</v>
      </c>
      <c r="D351" s="59">
        <v>33285713</v>
      </c>
      <c r="E351" s="59">
        <v>33285713</v>
      </c>
      <c r="F351" s="59">
        <v>18142858.209615599</v>
      </c>
      <c r="G351" s="59">
        <v>1257.1428527831999</v>
      </c>
      <c r="H351" s="59">
        <v>-5138688213.4556704</v>
      </c>
      <c r="I351" s="59">
        <v>0</v>
      </c>
      <c r="J351" s="59">
        <v>0</v>
      </c>
      <c r="K351" s="59">
        <v>0</v>
      </c>
      <c r="L351" s="59">
        <v>413</v>
      </c>
      <c r="M351" s="59">
        <v>0</v>
      </c>
      <c r="N351" s="59">
        <v>0</v>
      </c>
      <c r="O351" s="59">
        <v>413</v>
      </c>
      <c r="P351" s="59">
        <v>411</v>
      </c>
      <c r="Q351" s="59">
        <v>0</v>
      </c>
      <c r="R351" s="59">
        <v>2</v>
      </c>
      <c r="S351" s="59">
        <v>0</v>
      </c>
      <c r="T351" s="59">
        <f t="shared" si="260"/>
        <v>2</v>
      </c>
      <c r="U351" s="59">
        <f t="shared" si="261"/>
        <v>0</v>
      </c>
      <c r="V351" s="59">
        <f t="shared" si="262"/>
        <v>0</v>
      </c>
      <c r="W351" s="59">
        <f t="shared" si="263"/>
        <v>1</v>
      </c>
      <c r="X351" s="59">
        <f t="shared" si="264"/>
        <v>0</v>
      </c>
      <c r="Y351" s="59">
        <f t="shared" si="265"/>
        <v>0</v>
      </c>
      <c r="Z351" s="59">
        <f t="shared" si="266"/>
        <v>0</v>
      </c>
      <c r="AA351" s="59">
        <f t="shared" si="267"/>
        <v>0</v>
      </c>
      <c r="AB351" s="59">
        <f t="shared" si="268"/>
        <v>0</v>
      </c>
      <c r="AC351" s="59">
        <f t="shared" si="269"/>
        <v>0</v>
      </c>
      <c r="AD351" s="166">
        <f t="shared" si="311"/>
        <v>0</v>
      </c>
      <c r="AE351" s="169">
        <f t="shared" si="270"/>
        <v>0</v>
      </c>
      <c r="AF351" s="169">
        <f t="shared" si="271"/>
        <v>0</v>
      </c>
      <c r="AG351" s="169">
        <f t="shared" si="272"/>
        <v>0</v>
      </c>
      <c r="AH351" s="169">
        <f t="shared" si="273"/>
        <v>1</v>
      </c>
      <c r="AI351" s="169">
        <f t="shared" si="274"/>
        <v>0</v>
      </c>
      <c r="AJ351" s="169">
        <f t="shared" si="275"/>
        <v>0</v>
      </c>
      <c r="AK351" s="169">
        <f t="shared" si="276"/>
        <v>0</v>
      </c>
      <c r="AL351" s="169">
        <f t="shared" si="277"/>
        <v>1</v>
      </c>
      <c r="AM351" s="169">
        <f t="shared" si="278"/>
        <v>0</v>
      </c>
      <c r="AN351" s="169">
        <f t="shared" si="279"/>
        <v>0</v>
      </c>
      <c r="AO351" s="169">
        <f t="shared" si="280"/>
        <v>1</v>
      </c>
      <c r="AP351" s="169">
        <f t="shared" si="281"/>
        <v>0</v>
      </c>
      <c r="AQ351" s="169">
        <f t="shared" si="282"/>
        <v>0</v>
      </c>
      <c r="AR351" s="169">
        <f t="shared" si="283"/>
        <v>0</v>
      </c>
      <c r="AS351" s="169">
        <f t="shared" si="284"/>
        <v>0</v>
      </c>
      <c r="AT351" s="169">
        <f t="shared" si="285"/>
        <v>0</v>
      </c>
      <c r="AU351" s="169">
        <f t="shared" si="286"/>
        <v>0</v>
      </c>
      <c r="AV351" s="169">
        <f t="shared" si="287"/>
        <v>1</v>
      </c>
      <c r="AW351" s="169">
        <f t="shared" si="288"/>
        <v>1</v>
      </c>
      <c r="AX351" s="169">
        <f t="shared" si="289"/>
        <v>1</v>
      </c>
      <c r="AY351" s="169">
        <f t="shared" si="303"/>
        <v>0</v>
      </c>
      <c r="AZ351" s="169">
        <f t="shared" si="290"/>
        <v>0</v>
      </c>
      <c r="BA351" s="169">
        <f t="shared" si="291"/>
        <v>0</v>
      </c>
      <c r="BB351" s="169">
        <f t="shared" si="292"/>
        <v>1</v>
      </c>
      <c r="BC351" s="169">
        <f t="shared" si="293"/>
        <v>1</v>
      </c>
      <c r="BD351" s="169">
        <f t="shared" si="294"/>
        <v>0</v>
      </c>
      <c r="BE351" s="169">
        <f t="shared" si="295"/>
        <v>0</v>
      </c>
      <c r="BF351" s="169">
        <f t="shared" si="296"/>
        <v>0</v>
      </c>
      <c r="BG351" s="169">
        <f t="shared" si="297"/>
        <v>0</v>
      </c>
      <c r="BH351" s="169">
        <f t="shared" si="298"/>
        <v>0</v>
      </c>
      <c r="BI351" s="169">
        <f t="shared" si="299"/>
        <v>0</v>
      </c>
      <c r="BJ351" s="169">
        <f t="shared" si="300"/>
        <v>0</v>
      </c>
      <c r="BK351" s="167">
        <f t="shared" si="301"/>
        <v>1</v>
      </c>
      <c r="BL351" s="169">
        <f t="shared" si="304"/>
        <v>0</v>
      </c>
      <c r="BM351" s="169">
        <f t="shared" si="305"/>
        <v>1</v>
      </c>
      <c r="BN351" s="169">
        <f t="shared" si="306"/>
        <v>1</v>
      </c>
      <c r="BO351" s="169">
        <f t="shared" si="307"/>
        <v>0</v>
      </c>
      <c r="BP351" s="36">
        <f t="shared" si="308"/>
        <v>0</v>
      </c>
      <c r="BQ351">
        <f t="shared" si="309"/>
        <v>0</v>
      </c>
      <c r="BR351" s="36">
        <f t="shared" si="310"/>
        <v>1</v>
      </c>
      <c r="BS351" t="e">
        <f t="shared" si="302"/>
        <v>#N/A</v>
      </c>
    </row>
    <row r="352" spans="1:71">
      <c r="A352" s="59">
        <v>79</v>
      </c>
      <c r="B352" s="59">
        <v>21262</v>
      </c>
      <c r="C352" s="160">
        <v>20485714.1984969</v>
      </c>
      <c r="D352" s="59">
        <v>29400000</v>
      </c>
      <c r="E352" s="59">
        <v>29400000</v>
      </c>
      <c r="F352" s="59">
        <v>-8914285.80150312</v>
      </c>
      <c r="G352" s="59">
        <v>1271.42858886719</v>
      </c>
      <c r="H352" s="59">
        <v>-1380889854.93765</v>
      </c>
      <c r="I352" s="59">
        <v>0</v>
      </c>
      <c r="J352" s="59">
        <v>0</v>
      </c>
      <c r="K352" s="59">
        <v>0</v>
      </c>
      <c r="L352" s="59">
        <v>406</v>
      </c>
      <c r="M352" s="59">
        <v>301</v>
      </c>
      <c r="N352" s="59">
        <v>413</v>
      </c>
      <c r="O352" s="59">
        <v>0</v>
      </c>
      <c r="P352" s="59">
        <v>0</v>
      </c>
      <c r="Q352" s="59">
        <v>0</v>
      </c>
      <c r="R352" s="59">
        <v>2</v>
      </c>
      <c r="S352" s="59">
        <v>1</v>
      </c>
      <c r="T352" s="59">
        <f t="shared" si="260"/>
        <v>1</v>
      </c>
      <c r="U352" s="59">
        <f t="shared" si="261"/>
        <v>0</v>
      </c>
      <c r="V352" s="59">
        <f t="shared" si="262"/>
        <v>0</v>
      </c>
      <c r="W352" s="59">
        <f t="shared" si="263"/>
        <v>1</v>
      </c>
      <c r="X352" s="59">
        <f t="shared" si="264"/>
        <v>0</v>
      </c>
      <c r="Y352" s="59">
        <f t="shared" si="265"/>
        <v>1</v>
      </c>
      <c r="Z352" s="59">
        <f t="shared" si="266"/>
        <v>0</v>
      </c>
      <c r="AA352" s="59">
        <f t="shared" si="267"/>
        <v>0</v>
      </c>
      <c r="AB352" s="59">
        <f t="shared" si="268"/>
        <v>0</v>
      </c>
      <c r="AC352" s="59">
        <f t="shared" si="269"/>
        <v>0</v>
      </c>
      <c r="AD352" s="166">
        <f t="shared" si="311"/>
        <v>0</v>
      </c>
      <c r="AE352" s="169">
        <f t="shared" si="270"/>
        <v>0</v>
      </c>
      <c r="AF352" s="169">
        <f t="shared" si="271"/>
        <v>0</v>
      </c>
      <c r="AG352" s="169">
        <f t="shared" si="272"/>
        <v>0</v>
      </c>
      <c r="AH352" s="169">
        <f t="shared" si="273"/>
        <v>1</v>
      </c>
      <c r="AI352" s="169">
        <f t="shared" si="274"/>
        <v>0</v>
      </c>
      <c r="AJ352" s="169">
        <f t="shared" si="275"/>
        <v>0</v>
      </c>
      <c r="AK352" s="169">
        <f t="shared" si="276"/>
        <v>0</v>
      </c>
      <c r="AL352" s="169">
        <f t="shared" si="277"/>
        <v>1</v>
      </c>
      <c r="AM352" s="169">
        <f t="shared" si="278"/>
        <v>0</v>
      </c>
      <c r="AN352" s="169">
        <f t="shared" si="279"/>
        <v>0</v>
      </c>
      <c r="AO352" s="169">
        <f t="shared" si="280"/>
        <v>1</v>
      </c>
      <c r="AP352" s="169">
        <f t="shared" si="281"/>
        <v>0</v>
      </c>
      <c r="AQ352" s="169">
        <f t="shared" si="282"/>
        <v>0</v>
      </c>
      <c r="AR352" s="169">
        <f t="shared" si="283"/>
        <v>0</v>
      </c>
      <c r="AS352" s="169">
        <f t="shared" si="284"/>
        <v>0</v>
      </c>
      <c r="AT352" s="169">
        <f t="shared" si="285"/>
        <v>0</v>
      </c>
      <c r="AU352" s="169">
        <f t="shared" si="286"/>
        <v>0</v>
      </c>
      <c r="AV352" s="169">
        <f t="shared" si="287"/>
        <v>1</v>
      </c>
      <c r="AW352" s="169">
        <f t="shared" si="288"/>
        <v>1</v>
      </c>
      <c r="AX352" s="169">
        <f t="shared" si="289"/>
        <v>0</v>
      </c>
      <c r="AY352" s="169">
        <f t="shared" si="303"/>
        <v>1</v>
      </c>
      <c r="AZ352" s="169">
        <f t="shared" si="290"/>
        <v>0</v>
      </c>
      <c r="BA352" s="169">
        <f t="shared" si="291"/>
        <v>0</v>
      </c>
      <c r="BB352" s="169">
        <f t="shared" si="292"/>
        <v>1</v>
      </c>
      <c r="BC352" s="169">
        <f t="shared" si="293"/>
        <v>1</v>
      </c>
      <c r="BD352" s="169">
        <f t="shared" si="294"/>
        <v>0</v>
      </c>
      <c r="BE352" s="169">
        <f t="shared" si="295"/>
        <v>1</v>
      </c>
      <c r="BF352" s="169">
        <f t="shared" si="296"/>
        <v>0</v>
      </c>
      <c r="BG352" s="169">
        <f t="shared" si="297"/>
        <v>0</v>
      </c>
      <c r="BH352" s="169">
        <f t="shared" si="298"/>
        <v>0</v>
      </c>
      <c r="BI352" s="169">
        <f t="shared" si="299"/>
        <v>0</v>
      </c>
      <c r="BJ352" s="169">
        <f t="shared" si="300"/>
        <v>0</v>
      </c>
      <c r="BK352" s="167">
        <f t="shared" si="301"/>
        <v>0</v>
      </c>
      <c r="BL352" s="169">
        <f t="shared" si="304"/>
        <v>0</v>
      </c>
      <c r="BM352" s="169">
        <f t="shared" si="305"/>
        <v>1</v>
      </c>
      <c r="BN352" s="169">
        <f t="shared" si="306"/>
        <v>0</v>
      </c>
      <c r="BO352" s="169">
        <f t="shared" si="307"/>
        <v>1</v>
      </c>
      <c r="BP352" s="36">
        <f t="shared" si="308"/>
        <v>0</v>
      </c>
      <c r="BQ352">
        <f t="shared" si="309"/>
        <v>0</v>
      </c>
      <c r="BR352" s="36">
        <f t="shared" si="310"/>
        <v>1</v>
      </c>
      <c r="BS352" t="e">
        <f t="shared" si="302"/>
        <v>#N/A</v>
      </c>
    </row>
    <row r="353" spans="1:71">
      <c r="A353" s="59">
        <v>319</v>
      </c>
      <c r="B353" s="59">
        <v>181382</v>
      </c>
      <c r="C353" s="160">
        <v>232142860.27260801</v>
      </c>
      <c r="D353" s="59">
        <v>225269641</v>
      </c>
      <c r="E353" s="59">
        <v>228126784</v>
      </c>
      <c r="F353" s="59">
        <v>4016076.2726078602</v>
      </c>
      <c r="G353" s="59">
        <v>1297.6190948486301</v>
      </c>
      <c r="H353" s="59">
        <v>-4565175758.4847202</v>
      </c>
      <c r="I353" s="59">
        <v>406</v>
      </c>
      <c r="J353" s="59">
        <v>417</v>
      </c>
      <c r="K353" s="59">
        <v>0</v>
      </c>
      <c r="L353" s="59">
        <v>415</v>
      </c>
      <c r="M353" s="59">
        <v>0</v>
      </c>
      <c r="N353" s="59">
        <v>0</v>
      </c>
      <c r="O353" s="59">
        <v>0</v>
      </c>
      <c r="P353" s="59">
        <v>0</v>
      </c>
      <c r="Q353" s="59">
        <v>0</v>
      </c>
      <c r="R353" s="59">
        <v>1</v>
      </c>
      <c r="S353" s="59">
        <v>0</v>
      </c>
      <c r="T353" s="59">
        <f t="shared" si="260"/>
        <v>2</v>
      </c>
      <c r="U353" s="59">
        <f t="shared" si="261"/>
        <v>0</v>
      </c>
      <c r="V353" s="59">
        <f t="shared" si="262"/>
        <v>0</v>
      </c>
      <c r="W353" s="59">
        <f t="shared" si="263"/>
        <v>1</v>
      </c>
      <c r="X353" s="59">
        <f t="shared" si="264"/>
        <v>0</v>
      </c>
      <c r="Y353" s="59">
        <f t="shared" si="265"/>
        <v>0</v>
      </c>
      <c r="Z353" s="59">
        <f t="shared" si="266"/>
        <v>0</v>
      </c>
      <c r="AA353" s="59">
        <f t="shared" si="267"/>
        <v>0</v>
      </c>
      <c r="AB353" s="59">
        <f t="shared" si="268"/>
        <v>0</v>
      </c>
      <c r="AC353" s="59">
        <f t="shared" si="269"/>
        <v>0</v>
      </c>
      <c r="AD353" s="166">
        <f t="shared" si="311"/>
        <v>0</v>
      </c>
      <c r="AE353" s="169">
        <f t="shared" si="270"/>
        <v>0</v>
      </c>
      <c r="AF353" s="169">
        <f t="shared" si="271"/>
        <v>0</v>
      </c>
      <c r="AG353" s="169">
        <f t="shared" si="272"/>
        <v>0</v>
      </c>
      <c r="AH353" s="169">
        <f t="shared" si="273"/>
        <v>1</v>
      </c>
      <c r="AI353" s="169">
        <f t="shared" si="274"/>
        <v>0</v>
      </c>
      <c r="AJ353" s="169">
        <f t="shared" si="275"/>
        <v>0</v>
      </c>
      <c r="AK353" s="169">
        <f t="shared" si="276"/>
        <v>0</v>
      </c>
      <c r="AL353" s="169">
        <f t="shared" si="277"/>
        <v>1</v>
      </c>
      <c r="AM353" s="169">
        <f t="shared" si="278"/>
        <v>0</v>
      </c>
      <c r="AN353" s="169">
        <f t="shared" si="279"/>
        <v>0</v>
      </c>
      <c r="AO353" s="169">
        <f t="shared" si="280"/>
        <v>1</v>
      </c>
      <c r="AP353" s="169">
        <f t="shared" si="281"/>
        <v>0</v>
      </c>
      <c r="AQ353" s="169">
        <f t="shared" si="282"/>
        <v>0</v>
      </c>
      <c r="AR353" s="169">
        <f t="shared" si="283"/>
        <v>0</v>
      </c>
      <c r="AS353" s="169">
        <f t="shared" si="284"/>
        <v>0</v>
      </c>
      <c r="AT353" s="169">
        <f t="shared" si="285"/>
        <v>0</v>
      </c>
      <c r="AU353" s="169">
        <f t="shared" si="286"/>
        <v>0</v>
      </c>
      <c r="AV353" s="169">
        <f t="shared" si="287"/>
        <v>1</v>
      </c>
      <c r="AW353" s="169">
        <f t="shared" si="288"/>
        <v>1</v>
      </c>
      <c r="AX353" s="169">
        <f t="shared" si="289"/>
        <v>1</v>
      </c>
      <c r="AY353" s="169">
        <f t="shared" si="303"/>
        <v>0</v>
      </c>
      <c r="AZ353" s="169">
        <f t="shared" si="290"/>
        <v>0</v>
      </c>
      <c r="BA353" s="169">
        <f t="shared" si="291"/>
        <v>0</v>
      </c>
      <c r="BB353" s="169">
        <f t="shared" si="292"/>
        <v>1</v>
      </c>
      <c r="BC353" s="169">
        <f t="shared" si="293"/>
        <v>1</v>
      </c>
      <c r="BD353" s="169">
        <f t="shared" si="294"/>
        <v>0</v>
      </c>
      <c r="BE353" s="169">
        <f t="shared" si="295"/>
        <v>1</v>
      </c>
      <c r="BF353" s="169">
        <f t="shared" si="296"/>
        <v>0</v>
      </c>
      <c r="BG353" s="169">
        <f t="shared" si="297"/>
        <v>0</v>
      </c>
      <c r="BH353" s="169">
        <f t="shared" si="298"/>
        <v>1</v>
      </c>
      <c r="BI353" s="169">
        <f t="shared" si="299"/>
        <v>0</v>
      </c>
      <c r="BJ353" s="169">
        <f t="shared" si="300"/>
        <v>0</v>
      </c>
      <c r="BK353" s="167">
        <f t="shared" si="301"/>
        <v>0</v>
      </c>
      <c r="BL353" s="169">
        <f t="shared" si="304"/>
        <v>1</v>
      </c>
      <c r="BM353" s="169">
        <f t="shared" si="305"/>
        <v>0</v>
      </c>
      <c r="BN353" s="169">
        <f t="shared" si="306"/>
        <v>1</v>
      </c>
      <c r="BO353" s="169">
        <f t="shared" si="307"/>
        <v>0</v>
      </c>
      <c r="BP353" s="36">
        <f t="shared" si="308"/>
        <v>0</v>
      </c>
      <c r="BQ353">
        <f t="shared" si="309"/>
        <v>0</v>
      </c>
      <c r="BR353" s="36">
        <f t="shared" si="310"/>
        <v>2</v>
      </c>
      <c r="BS353" t="e">
        <f t="shared" si="302"/>
        <v>#N/A</v>
      </c>
    </row>
    <row r="354" spans="1:71">
      <c r="A354" s="59">
        <v>262</v>
      </c>
      <c r="B354" s="59">
        <v>161121</v>
      </c>
      <c r="C354" s="160">
        <v>170416670.47577599</v>
      </c>
      <c r="D354" s="59">
        <v>95704482</v>
      </c>
      <c r="E354" s="59">
        <v>140402400</v>
      </c>
      <c r="F354" s="59">
        <v>30014270.475776099</v>
      </c>
      <c r="G354" s="59">
        <v>1308.33335876465</v>
      </c>
      <c r="H354" s="59">
        <v>-3882329898.5615702</v>
      </c>
      <c r="I354" s="59">
        <v>415</v>
      </c>
      <c r="J354" s="59">
        <v>0</v>
      </c>
      <c r="K354" s="59">
        <v>0</v>
      </c>
      <c r="L354" s="59">
        <v>412</v>
      </c>
      <c r="M354" s="59">
        <v>0</v>
      </c>
      <c r="N354" s="59">
        <v>0</v>
      </c>
      <c r="O354" s="59">
        <v>403</v>
      </c>
      <c r="P354" s="59">
        <v>0</v>
      </c>
      <c r="Q354" s="59">
        <v>0</v>
      </c>
      <c r="R354" s="59">
        <v>2</v>
      </c>
      <c r="S354" s="59">
        <v>0</v>
      </c>
      <c r="T354" s="59">
        <f t="shared" si="260"/>
        <v>3</v>
      </c>
      <c r="U354" s="59">
        <f t="shared" si="261"/>
        <v>0</v>
      </c>
      <c r="V354" s="59">
        <f t="shared" si="262"/>
        <v>0</v>
      </c>
      <c r="W354" s="59">
        <f t="shared" si="263"/>
        <v>0</v>
      </c>
      <c r="X354" s="59">
        <f t="shared" si="264"/>
        <v>0</v>
      </c>
      <c r="Y354" s="59">
        <f t="shared" si="265"/>
        <v>0</v>
      </c>
      <c r="Z354" s="59">
        <f t="shared" si="266"/>
        <v>0</v>
      </c>
      <c r="AA354" s="59">
        <f t="shared" si="267"/>
        <v>0</v>
      </c>
      <c r="AB354" s="59">
        <f t="shared" si="268"/>
        <v>0</v>
      </c>
      <c r="AC354" s="59">
        <f t="shared" si="269"/>
        <v>0</v>
      </c>
      <c r="AD354" s="166">
        <f t="shared" si="311"/>
        <v>0</v>
      </c>
      <c r="AE354" s="169">
        <f t="shared" si="270"/>
        <v>0</v>
      </c>
      <c r="AF354" s="169">
        <f t="shared" si="271"/>
        <v>0</v>
      </c>
      <c r="AG354" s="169">
        <f t="shared" si="272"/>
        <v>0</v>
      </c>
      <c r="AH354" s="169">
        <f t="shared" si="273"/>
        <v>1</v>
      </c>
      <c r="AI354" s="169">
        <f t="shared" si="274"/>
        <v>0</v>
      </c>
      <c r="AJ354" s="169">
        <f t="shared" si="275"/>
        <v>0</v>
      </c>
      <c r="AK354" s="169">
        <f t="shared" si="276"/>
        <v>0</v>
      </c>
      <c r="AL354" s="169">
        <f t="shared" si="277"/>
        <v>1</v>
      </c>
      <c r="AM354" s="169">
        <f t="shared" si="278"/>
        <v>0</v>
      </c>
      <c r="AN354" s="169">
        <f t="shared" si="279"/>
        <v>0</v>
      </c>
      <c r="AO354" s="169">
        <f t="shared" si="280"/>
        <v>1</v>
      </c>
      <c r="AP354" s="169">
        <f t="shared" si="281"/>
        <v>0</v>
      </c>
      <c r="AQ354" s="169">
        <f t="shared" si="282"/>
        <v>0</v>
      </c>
      <c r="AR354" s="169">
        <f t="shared" si="283"/>
        <v>0</v>
      </c>
      <c r="AS354" s="169">
        <f t="shared" si="284"/>
        <v>0</v>
      </c>
      <c r="AT354" s="169">
        <f t="shared" si="285"/>
        <v>0</v>
      </c>
      <c r="AU354" s="169">
        <f t="shared" si="286"/>
        <v>0</v>
      </c>
      <c r="AV354" s="169">
        <f t="shared" si="287"/>
        <v>1</v>
      </c>
      <c r="AW354" s="169">
        <f t="shared" si="288"/>
        <v>1</v>
      </c>
      <c r="AX354" s="169">
        <f t="shared" si="289"/>
        <v>1</v>
      </c>
      <c r="AY354" s="169">
        <f t="shared" si="303"/>
        <v>0</v>
      </c>
      <c r="AZ354" s="169">
        <f t="shared" si="290"/>
        <v>0</v>
      </c>
      <c r="BA354" s="169">
        <f t="shared" si="291"/>
        <v>0</v>
      </c>
      <c r="BB354" s="169">
        <f t="shared" si="292"/>
        <v>1</v>
      </c>
      <c r="BC354" s="169">
        <f t="shared" si="293"/>
        <v>0</v>
      </c>
      <c r="BD354" s="169">
        <f t="shared" si="294"/>
        <v>1</v>
      </c>
      <c r="BE354" s="169">
        <f t="shared" si="295"/>
        <v>0</v>
      </c>
      <c r="BF354" s="169">
        <f t="shared" si="296"/>
        <v>0</v>
      </c>
      <c r="BG354" s="169">
        <f t="shared" si="297"/>
        <v>1</v>
      </c>
      <c r="BH354" s="169">
        <f t="shared" si="298"/>
        <v>1</v>
      </c>
      <c r="BI354" s="169">
        <f t="shared" si="299"/>
        <v>0</v>
      </c>
      <c r="BJ354" s="169">
        <f t="shared" si="300"/>
        <v>1</v>
      </c>
      <c r="BK354" s="167">
        <f t="shared" si="301"/>
        <v>0</v>
      </c>
      <c r="BL354" s="169">
        <f t="shared" si="304"/>
        <v>0</v>
      </c>
      <c r="BM354" s="169">
        <f t="shared" si="305"/>
        <v>1</v>
      </c>
      <c r="BN354" s="169">
        <f t="shared" si="306"/>
        <v>1</v>
      </c>
      <c r="BO354" s="169">
        <f t="shared" si="307"/>
        <v>0</v>
      </c>
      <c r="BP354" s="36">
        <f t="shared" si="308"/>
        <v>0</v>
      </c>
      <c r="BQ354">
        <f t="shared" si="309"/>
        <v>0</v>
      </c>
      <c r="BR354" s="36">
        <f t="shared" si="310"/>
        <v>3</v>
      </c>
      <c r="BS354" t="e">
        <f t="shared" si="302"/>
        <v>#N/A</v>
      </c>
    </row>
    <row r="355" spans="1:71">
      <c r="A355" s="59">
        <v>303</v>
      </c>
      <c r="B355" s="59">
        <v>171551</v>
      </c>
      <c r="C355" s="160">
        <v>320714290.03815699</v>
      </c>
      <c r="D355" s="59">
        <v>142079358.875</v>
      </c>
      <c r="E355" s="59">
        <v>142674597</v>
      </c>
      <c r="F355" s="59">
        <v>178039693.03815699</v>
      </c>
      <c r="G355" s="59">
        <v>1500.0000457763699</v>
      </c>
      <c r="H355" s="59">
        <v>-4223063568.7402</v>
      </c>
      <c r="I355" s="59">
        <v>412</v>
      </c>
      <c r="J355" s="59">
        <v>0</v>
      </c>
      <c r="K355" s="59">
        <v>0</v>
      </c>
      <c r="L355" s="59">
        <v>101</v>
      </c>
      <c r="M355" s="59">
        <v>0</v>
      </c>
      <c r="N355" s="59">
        <v>0</v>
      </c>
      <c r="O355" s="59">
        <v>412</v>
      </c>
      <c r="P355" s="59">
        <v>0</v>
      </c>
      <c r="Q355" s="59">
        <v>0</v>
      </c>
      <c r="R355" s="59">
        <v>2</v>
      </c>
      <c r="S355" s="59">
        <v>1</v>
      </c>
      <c r="T355" s="59">
        <f t="shared" si="260"/>
        <v>2</v>
      </c>
      <c r="U355" s="59">
        <f t="shared" si="261"/>
        <v>0</v>
      </c>
      <c r="V355" s="59">
        <f t="shared" si="262"/>
        <v>0</v>
      </c>
      <c r="W355" s="59">
        <f t="shared" si="263"/>
        <v>0</v>
      </c>
      <c r="X355" s="59">
        <f t="shared" si="264"/>
        <v>0</v>
      </c>
      <c r="Y355" s="59">
        <f t="shared" si="265"/>
        <v>0</v>
      </c>
      <c r="Z355" s="59">
        <f t="shared" si="266"/>
        <v>0</v>
      </c>
      <c r="AA355" s="59">
        <f t="shared" si="267"/>
        <v>0</v>
      </c>
      <c r="AB355" s="59">
        <f t="shared" si="268"/>
        <v>0</v>
      </c>
      <c r="AC355" s="59">
        <f t="shared" si="269"/>
        <v>0</v>
      </c>
      <c r="AD355" s="166">
        <f t="shared" si="311"/>
        <v>1</v>
      </c>
      <c r="AE355" s="169">
        <f t="shared" si="270"/>
        <v>1</v>
      </c>
      <c r="AF355" s="169">
        <f t="shared" si="271"/>
        <v>0</v>
      </c>
      <c r="AG355" s="169">
        <f t="shared" si="272"/>
        <v>0</v>
      </c>
      <c r="AH355" s="169">
        <f t="shared" si="273"/>
        <v>1</v>
      </c>
      <c r="AI355" s="169">
        <f t="shared" si="274"/>
        <v>1</v>
      </c>
      <c r="AJ355" s="169">
        <f t="shared" si="275"/>
        <v>0</v>
      </c>
      <c r="AK355" s="169">
        <f t="shared" si="276"/>
        <v>0</v>
      </c>
      <c r="AL355" s="169">
        <f t="shared" si="277"/>
        <v>0</v>
      </c>
      <c r="AM355" s="169">
        <f t="shared" si="278"/>
        <v>0</v>
      </c>
      <c r="AN355" s="169">
        <f t="shared" si="279"/>
        <v>0</v>
      </c>
      <c r="AO355" s="169">
        <f t="shared" si="280"/>
        <v>1</v>
      </c>
      <c r="AP355" s="169">
        <f t="shared" si="281"/>
        <v>0</v>
      </c>
      <c r="AQ355" s="169">
        <f t="shared" si="282"/>
        <v>0</v>
      </c>
      <c r="AR355" s="169">
        <f t="shared" si="283"/>
        <v>0</v>
      </c>
      <c r="AS355" s="169">
        <f t="shared" si="284"/>
        <v>0</v>
      </c>
      <c r="AT355" s="169">
        <f t="shared" si="285"/>
        <v>0</v>
      </c>
      <c r="AU355" s="169">
        <f t="shared" si="286"/>
        <v>0</v>
      </c>
      <c r="AV355" s="169">
        <f t="shared" si="287"/>
        <v>1</v>
      </c>
      <c r="AW355" s="169">
        <f t="shared" si="288"/>
        <v>1</v>
      </c>
      <c r="AX355" s="169">
        <f t="shared" si="289"/>
        <v>1</v>
      </c>
      <c r="AY355" s="169">
        <f t="shared" si="303"/>
        <v>0</v>
      </c>
      <c r="AZ355" s="169">
        <f t="shared" si="290"/>
        <v>1</v>
      </c>
      <c r="BA355" s="169">
        <f t="shared" si="291"/>
        <v>0</v>
      </c>
      <c r="BB355" s="169">
        <f t="shared" si="292"/>
        <v>1</v>
      </c>
      <c r="BC355" s="169">
        <f t="shared" si="293"/>
        <v>0</v>
      </c>
      <c r="BD355" s="169">
        <f t="shared" si="294"/>
        <v>1</v>
      </c>
      <c r="BE355" s="169">
        <f t="shared" si="295"/>
        <v>0</v>
      </c>
      <c r="BF355" s="169">
        <f t="shared" si="296"/>
        <v>0</v>
      </c>
      <c r="BG355" s="169">
        <f t="shared" si="297"/>
        <v>0</v>
      </c>
      <c r="BH355" s="169">
        <f t="shared" si="298"/>
        <v>0</v>
      </c>
      <c r="BI355" s="169">
        <f t="shared" si="299"/>
        <v>0</v>
      </c>
      <c r="BJ355" s="169">
        <f t="shared" si="300"/>
        <v>2</v>
      </c>
      <c r="BK355" s="167">
        <f t="shared" si="301"/>
        <v>0</v>
      </c>
      <c r="BL355" s="169">
        <f t="shared" si="304"/>
        <v>0</v>
      </c>
      <c r="BM355" s="169">
        <f t="shared" si="305"/>
        <v>1</v>
      </c>
      <c r="BN355" s="169">
        <f t="shared" si="306"/>
        <v>0</v>
      </c>
      <c r="BO355" s="169">
        <f t="shared" si="307"/>
        <v>1</v>
      </c>
      <c r="BP355" s="36">
        <f t="shared" si="308"/>
        <v>1</v>
      </c>
      <c r="BQ355">
        <f t="shared" si="309"/>
        <v>0</v>
      </c>
      <c r="BR355" s="36">
        <f t="shared" si="310"/>
        <v>4</v>
      </c>
      <c r="BS355" t="e">
        <f t="shared" si="302"/>
        <v>#N/A</v>
      </c>
    </row>
    <row r="356" spans="1:71">
      <c r="A356" s="59">
        <v>450</v>
      </c>
      <c r="B356" s="59">
        <v>251231</v>
      </c>
      <c r="C356" s="160">
        <v>192607142.03712299</v>
      </c>
      <c r="D356" s="59">
        <v>133521425</v>
      </c>
      <c r="E356" s="59">
        <v>150878567</v>
      </c>
      <c r="F356" s="59">
        <v>41728575.037122801</v>
      </c>
      <c r="G356" s="59">
        <v>1535.7143096923801</v>
      </c>
      <c r="H356" s="59">
        <v>-7018162847.5230904</v>
      </c>
      <c r="I356" s="59">
        <v>0</v>
      </c>
      <c r="J356" s="59">
        <v>0</v>
      </c>
      <c r="K356" s="59">
        <v>0</v>
      </c>
      <c r="L356" s="59">
        <v>403</v>
      </c>
      <c r="M356" s="59">
        <v>0</v>
      </c>
      <c r="N356" s="59">
        <v>0</v>
      </c>
      <c r="O356" s="59">
        <v>444</v>
      </c>
      <c r="P356" s="59">
        <v>0</v>
      </c>
      <c r="Q356" s="59">
        <v>0</v>
      </c>
      <c r="R356" s="59">
        <v>2</v>
      </c>
      <c r="S356" s="59">
        <v>0</v>
      </c>
      <c r="T356" s="59">
        <f t="shared" si="260"/>
        <v>2</v>
      </c>
      <c r="U356" s="59">
        <f t="shared" si="261"/>
        <v>0</v>
      </c>
      <c r="V356" s="59">
        <f t="shared" si="262"/>
        <v>0</v>
      </c>
      <c r="W356" s="59">
        <f t="shared" si="263"/>
        <v>0</v>
      </c>
      <c r="X356" s="59">
        <f t="shared" si="264"/>
        <v>0</v>
      </c>
      <c r="Y356" s="59">
        <f t="shared" si="265"/>
        <v>0</v>
      </c>
      <c r="Z356" s="59">
        <f t="shared" si="266"/>
        <v>0</v>
      </c>
      <c r="AA356" s="59">
        <f t="shared" si="267"/>
        <v>0</v>
      </c>
      <c r="AB356" s="59">
        <f t="shared" si="268"/>
        <v>0</v>
      </c>
      <c r="AC356" s="59">
        <f t="shared" si="269"/>
        <v>0</v>
      </c>
      <c r="AD356" s="166">
        <f t="shared" si="311"/>
        <v>0</v>
      </c>
      <c r="AE356" s="169">
        <f t="shared" si="270"/>
        <v>0</v>
      </c>
      <c r="AF356" s="169">
        <f t="shared" si="271"/>
        <v>0</v>
      </c>
      <c r="AG356" s="169">
        <f t="shared" si="272"/>
        <v>0</v>
      </c>
      <c r="AH356" s="169">
        <f t="shared" si="273"/>
        <v>1</v>
      </c>
      <c r="AI356" s="169">
        <f t="shared" si="274"/>
        <v>0</v>
      </c>
      <c r="AJ356" s="169">
        <f t="shared" si="275"/>
        <v>0</v>
      </c>
      <c r="AK356" s="169">
        <f t="shared" si="276"/>
        <v>0</v>
      </c>
      <c r="AL356" s="169">
        <f t="shared" si="277"/>
        <v>1</v>
      </c>
      <c r="AM356" s="169">
        <f t="shared" si="278"/>
        <v>0</v>
      </c>
      <c r="AN356" s="169">
        <f t="shared" si="279"/>
        <v>0</v>
      </c>
      <c r="AO356" s="169">
        <f t="shared" si="280"/>
        <v>1</v>
      </c>
      <c r="AP356" s="169">
        <f t="shared" si="281"/>
        <v>0</v>
      </c>
      <c r="AQ356" s="169">
        <f t="shared" si="282"/>
        <v>0</v>
      </c>
      <c r="AR356" s="169">
        <f t="shared" si="283"/>
        <v>0</v>
      </c>
      <c r="AS356" s="169">
        <f t="shared" si="284"/>
        <v>0</v>
      </c>
      <c r="AT356" s="169">
        <f t="shared" si="285"/>
        <v>0</v>
      </c>
      <c r="AU356" s="169">
        <f t="shared" si="286"/>
        <v>0</v>
      </c>
      <c r="AV356" s="169">
        <f t="shared" si="287"/>
        <v>1</v>
      </c>
      <c r="AW356" s="169">
        <f t="shared" si="288"/>
        <v>1</v>
      </c>
      <c r="AX356" s="169">
        <f t="shared" si="289"/>
        <v>1</v>
      </c>
      <c r="AY356" s="169">
        <f t="shared" si="303"/>
        <v>0</v>
      </c>
      <c r="AZ356" s="169">
        <f t="shared" si="290"/>
        <v>0</v>
      </c>
      <c r="BA356" s="169">
        <f t="shared" si="291"/>
        <v>0</v>
      </c>
      <c r="BB356" s="169">
        <f t="shared" si="292"/>
        <v>1</v>
      </c>
      <c r="BC356" s="169">
        <f t="shared" si="293"/>
        <v>0</v>
      </c>
      <c r="BD356" s="169">
        <f t="shared" si="294"/>
        <v>1</v>
      </c>
      <c r="BE356" s="169">
        <f t="shared" si="295"/>
        <v>0</v>
      </c>
      <c r="BF356" s="169">
        <f t="shared" si="296"/>
        <v>0</v>
      </c>
      <c r="BG356" s="169">
        <f t="shared" si="297"/>
        <v>1</v>
      </c>
      <c r="BH356" s="169">
        <f t="shared" si="298"/>
        <v>0</v>
      </c>
      <c r="BI356" s="169">
        <f t="shared" si="299"/>
        <v>0</v>
      </c>
      <c r="BJ356" s="169">
        <f t="shared" si="300"/>
        <v>0</v>
      </c>
      <c r="BK356" s="167">
        <f t="shared" si="301"/>
        <v>0</v>
      </c>
      <c r="BL356" s="169">
        <f t="shared" si="304"/>
        <v>0</v>
      </c>
      <c r="BM356" s="169">
        <f t="shared" si="305"/>
        <v>1</v>
      </c>
      <c r="BN356" s="169">
        <f t="shared" si="306"/>
        <v>1</v>
      </c>
      <c r="BO356" s="169">
        <f t="shared" si="307"/>
        <v>0</v>
      </c>
      <c r="BP356" s="36">
        <f t="shared" si="308"/>
        <v>0</v>
      </c>
      <c r="BQ356">
        <f t="shared" si="309"/>
        <v>0</v>
      </c>
      <c r="BR356" s="36">
        <f t="shared" si="310"/>
        <v>1</v>
      </c>
      <c r="BS356" t="e">
        <f t="shared" si="302"/>
        <v>#N/A</v>
      </c>
    </row>
    <row r="357" spans="1:71">
      <c r="A357" s="59">
        <v>412</v>
      </c>
      <c r="B357" s="59">
        <v>231641</v>
      </c>
      <c r="C357" s="160">
        <v>230714284.73202601</v>
      </c>
      <c r="D357" s="59">
        <v>48000002</v>
      </c>
      <c r="E357" s="59">
        <v>48000002</v>
      </c>
      <c r="F357" s="59">
        <v>182714282.73202601</v>
      </c>
      <c r="G357" s="59">
        <v>1657.1428833007801</v>
      </c>
      <c r="H357" s="59">
        <v>-6356963097.9847803</v>
      </c>
      <c r="I357" s="59">
        <v>411</v>
      </c>
      <c r="J357" s="59">
        <v>409</v>
      </c>
      <c r="K357" s="59">
        <v>0</v>
      </c>
      <c r="L357" s="59">
        <v>417</v>
      </c>
      <c r="M357" s="59">
        <v>402</v>
      </c>
      <c r="N357" s="59">
        <v>0</v>
      </c>
      <c r="O357" s="59">
        <v>417</v>
      </c>
      <c r="P357" s="59">
        <v>0</v>
      </c>
      <c r="Q357" s="59">
        <v>0</v>
      </c>
      <c r="R357" s="59">
        <v>1</v>
      </c>
      <c r="S357" s="59">
        <v>1</v>
      </c>
      <c r="T357" s="59">
        <f t="shared" si="260"/>
        <v>3</v>
      </c>
      <c r="U357" s="59">
        <f t="shared" si="261"/>
        <v>0</v>
      </c>
      <c r="V357" s="59">
        <f t="shared" si="262"/>
        <v>0</v>
      </c>
      <c r="W357" s="59">
        <f t="shared" si="263"/>
        <v>2</v>
      </c>
      <c r="X357" s="59">
        <f t="shared" si="264"/>
        <v>0</v>
      </c>
      <c r="Y357" s="59">
        <f t="shared" si="265"/>
        <v>0</v>
      </c>
      <c r="Z357" s="59">
        <f t="shared" si="266"/>
        <v>0</v>
      </c>
      <c r="AA357" s="59">
        <f t="shared" si="267"/>
        <v>0</v>
      </c>
      <c r="AB357" s="59">
        <f t="shared" si="268"/>
        <v>0</v>
      </c>
      <c r="AC357" s="59">
        <f t="shared" si="269"/>
        <v>0</v>
      </c>
      <c r="AD357" s="166">
        <f t="shared" si="311"/>
        <v>0</v>
      </c>
      <c r="AE357" s="169">
        <f t="shared" si="270"/>
        <v>0</v>
      </c>
      <c r="AF357" s="169">
        <f t="shared" si="271"/>
        <v>0</v>
      </c>
      <c r="AG357" s="169">
        <f t="shared" si="272"/>
        <v>0</v>
      </c>
      <c r="AH357" s="169">
        <f t="shared" si="273"/>
        <v>1</v>
      </c>
      <c r="AI357" s="169">
        <f t="shared" si="274"/>
        <v>0</v>
      </c>
      <c r="AJ357" s="169">
        <f t="shared" si="275"/>
        <v>0</v>
      </c>
      <c r="AK357" s="169">
        <f t="shared" si="276"/>
        <v>0</v>
      </c>
      <c r="AL357" s="169">
        <f t="shared" si="277"/>
        <v>1</v>
      </c>
      <c r="AM357" s="169">
        <f t="shared" si="278"/>
        <v>0</v>
      </c>
      <c r="AN357" s="169">
        <f t="shared" si="279"/>
        <v>0</v>
      </c>
      <c r="AO357" s="169">
        <f t="shared" si="280"/>
        <v>1</v>
      </c>
      <c r="AP357" s="169">
        <f t="shared" si="281"/>
        <v>0</v>
      </c>
      <c r="AQ357" s="169">
        <f t="shared" si="282"/>
        <v>0</v>
      </c>
      <c r="AR357" s="169">
        <f t="shared" si="283"/>
        <v>0</v>
      </c>
      <c r="AS357" s="169">
        <f t="shared" si="284"/>
        <v>0</v>
      </c>
      <c r="AT357" s="169">
        <f t="shared" si="285"/>
        <v>0</v>
      </c>
      <c r="AU357" s="169">
        <f t="shared" si="286"/>
        <v>0</v>
      </c>
      <c r="AV357" s="169">
        <f t="shared" si="287"/>
        <v>1</v>
      </c>
      <c r="AW357" s="169">
        <f t="shared" si="288"/>
        <v>1</v>
      </c>
      <c r="AX357" s="169">
        <f t="shared" si="289"/>
        <v>1</v>
      </c>
      <c r="AY357" s="169">
        <f t="shared" si="303"/>
        <v>0</v>
      </c>
      <c r="AZ357" s="169">
        <f t="shared" si="290"/>
        <v>0</v>
      </c>
      <c r="BA357" s="169">
        <f t="shared" si="291"/>
        <v>0</v>
      </c>
      <c r="BB357" s="169">
        <f t="shared" si="292"/>
        <v>1</v>
      </c>
      <c r="BC357" s="169">
        <f t="shared" si="293"/>
        <v>2</v>
      </c>
      <c r="BD357" s="169">
        <f t="shared" si="294"/>
        <v>0</v>
      </c>
      <c r="BE357" s="169">
        <f t="shared" si="295"/>
        <v>0</v>
      </c>
      <c r="BF357" s="169">
        <f t="shared" si="296"/>
        <v>2</v>
      </c>
      <c r="BG357" s="169">
        <f t="shared" si="297"/>
        <v>0</v>
      </c>
      <c r="BH357" s="169">
        <f t="shared" si="298"/>
        <v>0</v>
      </c>
      <c r="BI357" s="169">
        <f t="shared" si="299"/>
        <v>0</v>
      </c>
      <c r="BJ357" s="169">
        <f t="shared" si="300"/>
        <v>0</v>
      </c>
      <c r="BK357" s="167">
        <f t="shared" si="301"/>
        <v>0</v>
      </c>
      <c r="BL357" s="169">
        <f t="shared" si="304"/>
        <v>1</v>
      </c>
      <c r="BM357" s="169">
        <f t="shared" si="305"/>
        <v>0</v>
      </c>
      <c r="BN357" s="169">
        <f t="shared" si="306"/>
        <v>0</v>
      </c>
      <c r="BO357" s="169">
        <f t="shared" si="307"/>
        <v>1</v>
      </c>
      <c r="BP357" s="36">
        <f t="shared" si="308"/>
        <v>0</v>
      </c>
      <c r="BQ357">
        <f t="shared" si="309"/>
        <v>0</v>
      </c>
      <c r="BR357" s="36">
        <f t="shared" si="310"/>
        <v>4</v>
      </c>
      <c r="BS357" t="e">
        <f t="shared" si="302"/>
        <v>#N/A</v>
      </c>
    </row>
    <row r="358" spans="1:71">
      <c r="A358" s="59">
        <v>370</v>
      </c>
      <c r="B358" s="59">
        <v>221141</v>
      </c>
      <c r="C358" s="160">
        <v>217500004.86150399</v>
      </c>
      <c r="D358" s="161">
        <v>84000000</v>
      </c>
      <c r="E358" s="161">
        <v>84000000</v>
      </c>
      <c r="F358" s="59">
        <v>133500004.861504</v>
      </c>
      <c r="G358" s="59">
        <v>1700</v>
      </c>
      <c r="H358" s="59">
        <v>-5468133644.6236095</v>
      </c>
      <c r="I358" s="59">
        <v>0</v>
      </c>
      <c r="J358" s="59">
        <v>0</v>
      </c>
      <c r="K358" s="59">
        <v>0</v>
      </c>
      <c r="L358" s="59">
        <v>101</v>
      </c>
      <c r="M358" s="59">
        <v>0</v>
      </c>
      <c r="N358" s="59">
        <v>0</v>
      </c>
      <c r="O358" s="59">
        <v>0</v>
      </c>
      <c r="P358" s="59">
        <v>0</v>
      </c>
      <c r="Q358" s="59">
        <v>0</v>
      </c>
      <c r="R358" s="59">
        <v>1</v>
      </c>
      <c r="S358" s="59">
        <v>0</v>
      </c>
      <c r="T358" s="59">
        <f t="shared" si="260"/>
        <v>0</v>
      </c>
      <c r="U358" s="59">
        <f t="shared" si="261"/>
        <v>0</v>
      </c>
      <c r="V358" s="59">
        <f t="shared" si="262"/>
        <v>0</v>
      </c>
      <c r="W358" s="59">
        <f t="shared" si="263"/>
        <v>0</v>
      </c>
      <c r="X358" s="59">
        <f t="shared" si="264"/>
        <v>0</v>
      </c>
      <c r="Y358" s="59">
        <f t="shared" si="265"/>
        <v>0</v>
      </c>
      <c r="Z358" s="59">
        <f t="shared" si="266"/>
        <v>0</v>
      </c>
      <c r="AA358" s="59">
        <f t="shared" si="267"/>
        <v>0</v>
      </c>
      <c r="AB358" s="59">
        <f t="shared" si="268"/>
        <v>0</v>
      </c>
      <c r="AC358" s="59">
        <f t="shared" si="269"/>
        <v>0</v>
      </c>
      <c r="AD358" s="166">
        <f t="shared" si="311"/>
        <v>1</v>
      </c>
      <c r="AE358" s="169">
        <f t="shared" si="270"/>
        <v>1</v>
      </c>
      <c r="AF358" s="169">
        <f t="shared" si="271"/>
        <v>0</v>
      </c>
      <c r="AG358" s="169">
        <f t="shared" si="272"/>
        <v>0</v>
      </c>
      <c r="AH358" s="169">
        <f t="shared" si="273"/>
        <v>1</v>
      </c>
      <c r="AI358" s="169">
        <f t="shared" si="274"/>
        <v>0</v>
      </c>
      <c r="AJ358" s="169">
        <f t="shared" si="275"/>
        <v>0</v>
      </c>
      <c r="AK358" s="169">
        <f t="shared" si="276"/>
        <v>0</v>
      </c>
      <c r="AL358" s="169">
        <f t="shared" si="277"/>
        <v>1</v>
      </c>
      <c r="AM358" s="169">
        <f t="shared" si="278"/>
        <v>0</v>
      </c>
      <c r="AN358" s="169">
        <f t="shared" si="279"/>
        <v>0</v>
      </c>
      <c r="AO358" s="169">
        <f t="shared" si="280"/>
        <v>1</v>
      </c>
      <c r="AP358" s="169">
        <f t="shared" si="281"/>
        <v>0</v>
      </c>
      <c r="AQ358" s="169">
        <f t="shared" si="282"/>
        <v>0</v>
      </c>
      <c r="AR358" s="169">
        <f t="shared" si="283"/>
        <v>0</v>
      </c>
      <c r="AS358" s="169">
        <f t="shared" si="284"/>
        <v>0</v>
      </c>
      <c r="AT358" s="169">
        <f t="shared" si="285"/>
        <v>0</v>
      </c>
      <c r="AU358" s="169">
        <f t="shared" si="286"/>
        <v>0</v>
      </c>
      <c r="AV358" s="169">
        <f t="shared" si="287"/>
        <v>1</v>
      </c>
      <c r="AW358" s="169">
        <f t="shared" si="288"/>
        <v>0</v>
      </c>
      <c r="AX358" s="169">
        <f t="shared" si="289"/>
        <v>0</v>
      </c>
      <c r="AY358" s="169">
        <f t="shared" si="303"/>
        <v>0</v>
      </c>
      <c r="AZ358" s="169">
        <f t="shared" si="290"/>
        <v>0</v>
      </c>
      <c r="BA358" s="169">
        <f t="shared" si="291"/>
        <v>0</v>
      </c>
      <c r="BB358" s="169">
        <f t="shared" si="292"/>
        <v>1</v>
      </c>
      <c r="BC358" s="169">
        <f t="shared" si="293"/>
        <v>0</v>
      </c>
      <c r="BD358" s="169">
        <f t="shared" si="294"/>
        <v>1</v>
      </c>
      <c r="BE358" s="169">
        <f t="shared" si="295"/>
        <v>0</v>
      </c>
      <c r="BF358" s="169">
        <f t="shared" si="296"/>
        <v>0</v>
      </c>
      <c r="BG358" s="169">
        <f t="shared" si="297"/>
        <v>0</v>
      </c>
      <c r="BH358" s="169">
        <f t="shared" si="298"/>
        <v>0</v>
      </c>
      <c r="BI358" s="169">
        <f t="shared" si="299"/>
        <v>0</v>
      </c>
      <c r="BJ358" s="169">
        <f t="shared" si="300"/>
        <v>0</v>
      </c>
      <c r="BK358" s="167">
        <f t="shared" si="301"/>
        <v>0</v>
      </c>
      <c r="BL358" s="169">
        <f t="shared" si="304"/>
        <v>1</v>
      </c>
      <c r="BM358" s="169">
        <f t="shared" si="305"/>
        <v>0</v>
      </c>
      <c r="BN358" s="169">
        <f t="shared" si="306"/>
        <v>1</v>
      </c>
      <c r="BO358" s="169">
        <f t="shared" si="307"/>
        <v>0</v>
      </c>
      <c r="BP358" s="36">
        <f t="shared" si="308"/>
        <v>1</v>
      </c>
      <c r="BQ358">
        <f t="shared" si="309"/>
        <v>0</v>
      </c>
      <c r="BR358" s="36">
        <f t="shared" si="310"/>
        <v>0</v>
      </c>
      <c r="BS358" t="e">
        <f t="shared" si="302"/>
        <v>#N/A</v>
      </c>
    </row>
    <row r="359" spans="1:71">
      <c r="A359" s="59">
        <v>15</v>
      </c>
      <c r="B359" s="59">
        <v>11291</v>
      </c>
      <c r="C359" s="160">
        <v>70714283.531569794</v>
      </c>
      <c r="D359" s="59">
        <v>9910713.75</v>
      </c>
      <c r="E359" s="59">
        <v>9910713.75</v>
      </c>
      <c r="F359" s="59">
        <v>60803569.781569801</v>
      </c>
      <c r="G359" s="59">
        <v>1767.8571166992199</v>
      </c>
      <c r="H359" s="59">
        <v>-139061088.07823199</v>
      </c>
      <c r="I359" s="59">
        <v>101</v>
      </c>
      <c r="J359" s="59">
        <v>0</v>
      </c>
      <c r="K359" s="59">
        <v>0</v>
      </c>
      <c r="L359" s="59">
        <v>101</v>
      </c>
      <c r="M359" s="59">
        <v>0</v>
      </c>
      <c r="N359" s="59">
        <v>0</v>
      </c>
      <c r="O359" s="59">
        <v>101</v>
      </c>
      <c r="P359" s="59">
        <v>0</v>
      </c>
      <c r="Q359" s="59">
        <v>0</v>
      </c>
      <c r="R359" s="59">
        <v>2</v>
      </c>
      <c r="S359" s="59">
        <v>0</v>
      </c>
      <c r="T359" s="59">
        <f t="shared" si="260"/>
        <v>0</v>
      </c>
      <c r="U359" s="59">
        <f t="shared" si="261"/>
        <v>0</v>
      </c>
      <c r="V359" s="59">
        <f t="shared" si="262"/>
        <v>0</v>
      </c>
      <c r="W359" s="59">
        <f t="shared" si="263"/>
        <v>0</v>
      </c>
      <c r="X359" s="59">
        <f t="shared" si="264"/>
        <v>0</v>
      </c>
      <c r="Y359" s="59">
        <f t="shared" si="265"/>
        <v>0</v>
      </c>
      <c r="Z359" s="59">
        <f t="shared" si="266"/>
        <v>0</v>
      </c>
      <c r="AA359" s="59">
        <f t="shared" si="267"/>
        <v>0</v>
      </c>
      <c r="AB359" s="59">
        <f t="shared" si="268"/>
        <v>0</v>
      </c>
      <c r="AC359" s="59">
        <f t="shared" si="269"/>
        <v>0</v>
      </c>
      <c r="AD359" s="166">
        <f t="shared" si="311"/>
        <v>3</v>
      </c>
      <c r="AE359" s="169">
        <f t="shared" si="270"/>
        <v>0</v>
      </c>
      <c r="AF359" s="169">
        <f t="shared" si="271"/>
        <v>1</v>
      </c>
      <c r="AG359" s="169">
        <f t="shared" si="272"/>
        <v>0</v>
      </c>
      <c r="AH359" s="169">
        <f t="shared" si="273"/>
        <v>1</v>
      </c>
      <c r="AI359" s="169">
        <f t="shared" si="274"/>
        <v>0</v>
      </c>
      <c r="AJ359" s="169">
        <f t="shared" si="275"/>
        <v>0</v>
      </c>
      <c r="AK359" s="169">
        <f t="shared" si="276"/>
        <v>0</v>
      </c>
      <c r="AL359" s="169">
        <f t="shared" si="277"/>
        <v>1</v>
      </c>
      <c r="AM359" s="169">
        <f t="shared" si="278"/>
        <v>0</v>
      </c>
      <c r="AN359" s="169">
        <f t="shared" si="279"/>
        <v>0</v>
      </c>
      <c r="AO359" s="169">
        <f t="shared" si="280"/>
        <v>1</v>
      </c>
      <c r="AP359" s="169">
        <f t="shared" si="281"/>
        <v>0</v>
      </c>
      <c r="AQ359" s="169">
        <f t="shared" si="282"/>
        <v>0</v>
      </c>
      <c r="AR359" s="169">
        <f t="shared" si="283"/>
        <v>0</v>
      </c>
      <c r="AS359" s="169">
        <f t="shared" si="284"/>
        <v>0</v>
      </c>
      <c r="AT359" s="169">
        <f t="shared" si="285"/>
        <v>0</v>
      </c>
      <c r="AU359" s="169">
        <f t="shared" si="286"/>
        <v>0</v>
      </c>
      <c r="AV359" s="169">
        <f t="shared" si="287"/>
        <v>1</v>
      </c>
      <c r="AW359" s="169">
        <f t="shared" si="288"/>
        <v>0</v>
      </c>
      <c r="AX359" s="169">
        <f t="shared" si="289"/>
        <v>0</v>
      </c>
      <c r="AY359" s="169">
        <f t="shared" si="303"/>
        <v>0</v>
      </c>
      <c r="AZ359" s="169">
        <f t="shared" si="290"/>
        <v>0</v>
      </c>
      <c r="BA359" s="169">
        <f t="shared" si="291"/>
        <v>0</v>
      </c>
      <c r="BB359" s="169">
        <f t="shared" si="292"/>
        <v>1</v>
      </c>
      <c r="BC359" s="169">
        <f t="shared" si="293"/>
        <v>0</v>
      </c>
      <c r="BD359" s="169">
        <f t="shared" si="294"/>
        <v>1</v>
      </c>
      <c r="BE359" s="169">
        <f t="shared" si="295"/>
        <v>0</v>
      </c>
      <c r="BF359" s="169">
        <f t="shared" si="296"/>
        <v>0</v>
      </c>
      <c r="BG359" s="169">
        <f t="shared" si="297"/>
        <v>0</v>
      </c>
      <c r="BH359" s="169">
        <f t="shared" si="298"/>
        <v>0</v>
      </c>
      <c r="BI359" s="169">
        <f t="shared" si="299"/>
        <v>0</v>
      </c>
      <c r="BJ359" s="169">
        <f t="shared" si="300"/>
        <v>0</v>
      </c>
      <c r="BK359" s="167">
        <f t="shared" si="301"/>
        <v>0</v>
      </c>
      <c r="BL359" s="169">
        <f t="shared" si="304"/>
        <v>0</v>
      </c>
      <c r="BM359" s="169">
        <f t="shared" si="305"/>
        <v>1</v>
      </c>
      <c r="BN359" s="169">
        <f t="shared" si="306"/>
        <v>1</v>
      </c>
      <c r="BO359" s="169">
        <f t="shared" si="307"/>
        <v>0</v>
      </c>
      <c r="BP359" s="36">
        <f t="shared" si="308"/>
        <v>1</v>
      </c>
      <c r="BQ359">
        <f t="shared" si="309"/>
        <v>0</v>
      </c>
      <c r="BR359" s="36">
        <f t="shared" si="310"/>
        <v>0</v>
      </c>
      <c r="BS359" t="e">
        <f t="shared" si="302"/>
        <v>#N/A</v>
      </c>
    </row>
    <row r="360" spans="1:71">
      <c r="A360" s="59">
        <v>396</v>
      </c>
      <c r="B360" s="59">
        <v>231122</v>
      </c>
      <c r="C360" s="160">
        <v>43085714.102277897</v>
      </c>
      <c r="D360" s="59">
        <v>21357142.5</v>
      </c>
      <c r="E360" s="59">
        <v>21357142.5</v>
      </c>
      <c r="F360" s="59">
        <v>21728571.602277901</v>
      </c>
      <c r="G360" s="59">
        <v>1942.85717773438</v>
      </c>
      <c r="H360" s="59">
        <v>-6105821001.1921597</v>
      </c>
      <c r="I360" s="59">
        <v>101</v>
      </c>
      <c r="J360" s="59">
        <v>0</v>
      </c>
      <c r="K360" s="59">
        <v>0</v>
      </c>
      <c r="L360" s="59">
        <v>101</v>
      </c>
      <c r="M360" s="59">
        <v>0</v>
      </c>
      <c r="N360" s="59">
        <v>0</v>
      </c>
      <c r="O360" s="59">
        <v>101</v>
      </c>
      <c r="P360" s="59">
        <v>0</v>
      </c>
      <c r="Q360" s="59">
        <v>0</v>
      </c>
      <c r="R360" s="59">
        <v>1</v>
      </c>
      <c r="S360" s="59">
        <v>0</v>
      </c>
      <c r="T360" s="59">
        <f t="shared" si="260"/>
        <v>0</v>
      </c>
      <c r="U360" s="59">
        <f t="shared" si="261"/>
        <v>0</v>
      </c>
      <c r="V360" s="59">
        <f t="shared" si="262"/>
        <v>0</v>
      </c>
      <c r="W360" s="59">
        <f t="shared" si="263"/>
        <v>0</v>
      </c>
      <c r="X360" s="59">
        <f t="shared" si="264"/>
        <v>0</v>
      </c>
      <c r="Y360" s="59">
        <f t="shared" si="265"/>
        <v>0</v>
      </c>
      <c r="Z360" s="59">
        <f t="shared" si="266"/>
        <v>0</v>
      </c>
      <c r="AA360" s="59">
        <f t="shared" si="267"/>
        <v>0</v>
      </c>
      <c r="AB360" s="59">
        <f t="shared" si="268"/>
        <v>0</v>
      </c>
      <c r="AC360" s="59">
        <f t="shared" si="269"/>
        <v>0</v>
      </c>
      <c r="AD360" s="166">
        <f t="shared" si="311"/>
        <v>3</v>
      </c>
      <c r="AE360" s="169">
        <f t="shared" si="270"/>
        <v>0</v>
      </c>
      <c r="AF360" s="169">
        <f t="shared" si="271"/>
        <v>1</v>
      </c>
      <c r="AG360" s="169">
        <f t="shared" si="272"/>
        <v>0</v>
      </c>
      <c r="AH360" s="169">
        <f t="shared" si="273"/>
        <v>1</v>
      </c>
      <c r="AI360" s="169">
        <f t="shared" si="274"/>
        <v>0</v>
      </c>
      <c r="AJ360" s="169">
        <f t="shared" si="275"/>
        <v>0</v>
      </c>
      <c r="AK360" s="169">
        <f t="shared" si="276"/>
        <v>0</v>
      </c>
      <c r="AL360" s="169">
        <f t="shared" si="277"/>
        <v>1</v>
      </c>
      <c r="AM360" s="169">
        <f t="shared" si="278"/>
        <v>0</v>
      </c>
      <c r="AN360" s="169">
        <f t="shared" si="279"/>
        <v>0</v>
      </c>
      <c r="AO360" s="169">
        <f t="shared" si="280"/>
        <v>1</v>
      </c>
      <c r="AP360" s="169">
        <f t="shared" si="281"/>
        <v>0</v>
      </c>
      <c r="AQ360" s="169">
        <f t="shared" si="282"/>
        <v>0</v>
      </c>
      <c r="AR360" s="169">
        <f t="shared" si="283"/>
        <v>0</v>
      </c>
      <c r="AS360" s="169">
        <f t="shared" si="284"/>
        <v>0</v>
      </c>
      <c r="AT360" s="169">
        <f t="shared" si="285"/>
        <v>0</v>
      </c>
      <c r="AU360" s="169">
        <f t="shared" si="286"/>
        <v>0</v>
      </c>
      <c r="AV360" s="169">
        <f t="shared" si="287"/>
        <v>1</v>
      </c>
      <c r="AW360" s="169">
        <f t="shared" si="288"/>
        <v>0</v>
      </c>
      <c r="AX360" s="169">
        <f t="shared" si="289"/>
        <v>0</v>
      </c>
      <c r="AY360" s="169">
        <f t="shared" si="303"/>
        <v>0</v>
      </c>
      <c r="AZ360" s="169">
        <f t="shared" si="290"/>
        <v>0</v>
      </c>
      <c r="BA360" s="169">
        <f t="shared" si="291"/>
        <v>0</v>
      </c>
      <c r="BB360" s="169">
        <f t="shared" si="292"/>
        <v>1</v>
      </c>
      <c r="BC360" s="169">
        <f t="shared" si="293"/>
        <v>0</v>
      </c>
      <c r="BD360" s="169">
        <f t="shared" si="294"/>
        <v>1</v>
      </c>
      <c r="BE360" s="169">
        <f t="shared" si="295"/>
        <v>0</v>
      </c>
      <c r="BF360" s="169">
        <f t="shared" si="296"/>
        <v>0</v>
      </c>
      <c r="BG360" s="169">
        <f t="shared" si="297"/>
        <v>0</v>
      </c>
      <c r="BH360" s="169">
        <f t="shared" si="298"/>
        <v>0</v>
      </c>
      <c r="BI360" s="169">
        <f t="shared" si="299"/>
        <v>0</v>
      </c>
      <c r="BJ360" s="169">
        <f t="shared" si="300"/>
        <v>0</v>
      </c>
      <c r="BK360" s="167">
        <f t="shared" si="301"/>
        <v>0</v>
      </c>
      <c r="BL360" s="169">
        <f t="shared" si="304"/>
        <v>1</v>
      </c>
      <c r="BM360" s="169">
        <f t="shared" si="305"/>
        <v>0</v>
      </c>
      <c r="BN360" s="169">
        <f t="shared" si="306"/>
        <v>1</v>
      </c>
      <c r="BO360" s="169">
        <f t="shared" si="307"/>
        <v>0</v>
      </c>
      <c r="BP360" s="36">
        <f t="shared" si="308"/>
        <v>1</v>
      </c>
      <c r="BQ360">
        <f t="shared" si="309"/>
        <v>0</v>
      </c>
      <c r="BR360" s="36">
        <f t="shared" si="310"/>
        <v>0</v>
      </c>
      <c r="BS360" t="e">
        <f t="shared" si="302"/>
        <v>#N/A</v>
      </c>
    </row>
    <row r="361" spans="1:71">
      <c r="A361" s="59">
        <v>76</v>
      </c>
      <c r="B361" s="59">
        <v>21231</v>
      </c>
      <c r="C361" s="160">
        <v>31428571.2947651</v>
      </c>
      <c r="D361" s="59">
        <v>61357144</v>
      </c>
      <c r="E361" s="59">
        <v>61357144</v>
      </c>
      <c r="F361" s="59">
        <v>-29928572.7052349</v>
      </c>
      <c r="G361" s="59">
        <v>2257.14282226562</v>
      </c>
      <c r="H361" s="59">
        <v>-1286799744.8687201</v>
      </c>
      <c r="I361" s="59">
        <v>0</v>
      </c>
      <c r="J361" s="59">
        <v>0</v>
      </c>
      <c r="K361" s="59">
        <v>0</v>
      </c>
      <c r="L361" s="59">
        <v>406</v>
      </c>
      <c r="M361" s="59">
        <v>413</v>
      </c>
      <c r="N361" s="59">
        <v>301</v>
      </c>
      <c r="O361" s="59">
        <v>0</v>
      </c>
      <c r="P361" s="59">
        <v>0</v>
      </c>
      <c r="Q361" s="59">
        <v>0</v>
      </c>
      <c r="R361" s="59">
        <v>2</v>
      </c>
      <c r="S361" s="59">
        <v>0</v>
      </c>
      <c r="T361" s="59">
        <f t="shared" si="260"/>
        <v>1</v>
      </c>
      <c r="U361" s="59">
        <f t="shared" si="261"/>
        <v>0</v>
      </c>
      <c r="V361" s="59">
        <f t="shared" si="262"/>
        <v>0</v>
      </c>
      <c r="W361" s="59">
        <f t="shared" si="263"/>
        <v>1</v>
      </c>
      <c r="X361" s="59">
        <f t="shared" si="264"/>
        <v>0</v>
      </c>
      <c r="Y361" s="59">
        <f t="shared" si="265"/>
        <v>1</v>
      </c>
      <c r="Z361" s="59">
        <f t="shared" si="266"/>
        <v>0</v>
      </c>
      <c r="AA361" s="59">
        <f t="shared" si="267"/>
        <v>0</v>
      </c>
      <c r="AB361" s="59">
        <f t="shared" si="268"/>
        <v>0</v>
      </c>
      <c r="AC361" s="59">
        <f t="shared" si="269"/>
        <v>0</v>
      </c>
      <c r="AD361" s="166">
        <f t="shared" si="311"/>
        <v>0</v>
      </c>
      <c r="AE361" s="169">
        <f t="shared" si="270"/>
        <v>0</v>
      </c>
      <c r="AF361" s="169">
        <f t="shared" si="271"/>
        <v>0</v>
      </c>
      <c r="AG361" s="169">
        <f t="shared" si="272"/>
        <v>0</v>
      </c>
      <c r="AH361" s="169">
        <f t="shared" si="273"/>
        <v>1</v>
      </c>
      <c r="AI361" s="169">
        <f t="shared" si="274"/>
        <v>0</v>
      </c>
      <c r="AJ361" s="169">
        <f t="shared" si="275"/>
        <v>0</v>
      </c>
      <c r="AK361" s="169">
        <f t="shared" si="276"/>
        <v>0</v>
      </c>
      <c r="AL361" s="169">
        <f t="shared" si="277"/>
        <v>1</v>
      </c>
      <c r="AM361" s="169">
        <f t="shared" si="278"/>
        <v>0</v>
      </c>
      <c r="AN361" s="169">
        <f t="shared" si="279"/>
        <v>0</v>
      </c>
      <c r="AO361" s="169">
        <f t="shared" si="280"/>
        <v>1</v>
      </c>
      <c r="AP361" s="169">
        <f t="shared" si="281"/>
        <v>0</v>
      </c>
      <c r="AQ361" s="169">
        <f t="shared" si="282"/>
        <v>0</v>
      </c>
      <c r="AR361" s="169">
        <f t="shared" si="283"/>
        <v>0</v>
      </c>
      <c r="AS361" s="169">
        <f t="shared" si="284"/>
        <v>0</v>
      </c>
      <c r="AT361" s="169">
        <f t="shared" si="285"/>
        <v>0</v>
      </c>
      <c r="AU361" s="169">
        <f t="shared" si="286"/>
        <v>0</v>
      </c>
      <c r="AV361" s="169">
        <f t="shared" si="287"/>
        <v>1</v>
      </c>
      <c r="AW361" s="169">
        <f t="shared" si="288"/>
        <v>1</v>
      </c>
      <c r="AX361" s="169">
        <f t="shared" si="289"/>
        <v>0</v>
      </c>
      <c r="AY361" s="169">
        <f t="shared" si="303"/>
        <v>1</v>
      </c>
      <c r="AZ361" s="169">
        <f t="shared" si="290"/>
        <v>0</v>
      </c>
      <c r="BA361" s="169">
        <f t="shared" si="291"/>
        <v>0</v>
      </c>
      <c r="BB361" s="169">
        <f t="shared" si="292"/>
        <v>1</v>
      </c>
      <c r="BC361" s="169">
        <f t="shared" si="293"/>
        <v>1</v>
      </c>
      <c r="BD361" s="169">
        <f t="shared" si="294"/>
        <v>0</v>
      </c>
      <c r="BE361" s="169">
        <f t="shared" si="295"/>
        <v>1</v>
      </c>
      <c r="BF361" s="169">
        <f t="shared" si="296"/>
        <v>0</v>
      </c>
      <c r="BG361" s="169">
        <f t="shared" si="297"/>
        <v>0</v>
      </c>
      <c r="BH361" s="169">
        <f t="shared" si="298"/>
        <v>0</v>
      </c>
      <c r="BI361" s="169">
        <f t="shared" si="299"/>
        <v>0</v>
      </c>
      <c r="BJ361" s="169">
        <f t="shared" si="300"/>
        <v>0</v>
      </c>
      <c r="BK361" s="167">
        <f t="shared" si="301"/>
        <v>0</v>
      </c>
      <c r="BL361" s="169">
        <f t="shared" si="304"/>
        <v>0</v>
      </c>
      <c r="BM361" s="169">
        <f t="shared" si="305"/>
        <v>1</v>
      </c>
      <c r="BN361" s="169">
        <f t="shared" si="306"/>
        <v>1</v>
      </c>
      <c r="BO361" s="169">
        <f t="shared" si="307"/>
        <v>0</v>
      </c>
      <c r="BP361" s="36">
        <f t="shared" si="308"/>
        <v>0</v>
      </c>
      <c r="BQ361">
        <f t="shared" si="309"/>
        <v>0</v>
      </c>
      <c r="BR361" s="36">
        <f t="shared" si="310"/>
        <v>1</v>
      </c>
      <c r="BS361" t="e">
        <f t="shared" si="302"/>
        <v>#N/A</v>
      </c>
    </row>
    <row r="362" spans="1:71">
      <c r="A362" s="59">
        <v>143</v>
      </c>
      <c r="B362" s="59">
        <v>112211</v>
      </c>
      <c r="C362" s="160">
        <v>41547461.1163605</v>
      </c>
      <c r="D362" s="59">
        <v>11196429</v>
      </c>
      <c r="E362" s="59">
        <v>11196429</v>
      </c>
      <c r="F362" s="59">
        <v>30351032.1163605</v>
      </c>
      <c r="G362" s="59">
        <v>2314.2857666015602</v>
      </c>
      <c r="H362" s="59">
        <v>-2161500367.6558099</v>
      </c>
      <c r="I362" s="59">
        <v>101</v>
      </c>
      <c r="J362" s="59">
        <v>0</v>
      </c>
      <c r="K362" s="59">
        <v>0</v>
      </c>
      <c r="L362" s="59">
        <v>101</v>
      </c>
      <c r="M362" s="59">
        <v>0</v>
      </c>
      <c r="N362" s="59">
        <v>0</v>
      </c>
      <c r="O362" s="59">
        <v>101</v>
      </c>
      <c r="P362" s="59">
        <v>0</v>
      </c>
      <c r="Q362" s="59">
        <v>0</v>
      </c>
      <c r="R362" s="59">
        <v>2</v>
      </c>
      <c r="S362" s="59">
        <v>1</v>
      </c>
      <c r="T362" s="59">
        <f t="shared" si="260"/>
        <v>0</v>
      </c>
      <c r="U362" s="59">
        <f t="shared" si="261"/>
        <v>0</v>
      </c>
      <c r="V362" s="59">
        <f t="shared" si="262"/>
        <v>0</v>
      </c>
      <c r="W362" s="59">
        <f t="shared" si="263"/>
        <v>0</v>
      </c>
      <c r="X362" s="59">
        <f t="shared" si="264"/>
        <v>0</v>
      </c>
      <c r="Y362" s="59">
        <f t="shared" si="265"/>
        <v>0</v>
      </c>
      <c r="Z362" s="59">
        <f t="shared" si="266"/>
        <v>0</v>
      </c>
      <c r="AA362" s="59">
        <f t="shared" si="267"/>
        <v>0</v>
      </c>
      <c r="AB362" s="59">
        <f t="shared" si="268"/>
        <v>0</v>
      </c>
      <c r="AC362" s="59">
        <f t="shared" si="269"/>
        <v>0</v>
      </c>
      <c r="AD362" s="166">
        <f t="shared" si="311"/>
        <v>3</v>
      </c>
      <c r="AE362" s="169">
        <f t="shared" si="270"/>
        <v>0</v>
      </c>
      <c r="AF362" s="169">
        <f t="shared" si="271"/>
        <v>1</v>
      </c>
      <c r="AG362" s="169">
        <f t="shared" si="272"/>
        <v>0</v>
      </c>
      <c r="AH362" s="169">
        <f t="shared" si="273"/>
        <v>1</v>
      </c>
      <c r="AI362" s="169">
        <f t="shared" si="274"/>
        <v>0</v>
      </c>
      <c r="AJ362" s="169">
        <f t="shared" si="275"/>
        <v>0</v>
      </c>
      <c r="AK362" s="169">
        <f t="shared" si="276"/>
        <v>0</v>
      </c>
      <c r="AL362" s="169">
        <f t="shared" si="277"/>
        <v>1</v>
      </c>
      <c r="AM362" s="169">
        <f t="shared" si="278"/>
        <v>0</v>
      </c>
      <c r="AN362" s="169">
        <f t="shared" si="279"/>
        <v>0</v>
      </c>
      <c r="AO362" s="169">
        <f t="shared" si="280"/>
        <v>1</v>
      </c>
      <c r="AP362" s="169">
        <f t="shared" si="281"/>
        <v>0</v>
      </c>
      <c r="AQ362" s="169">
        <f t="shared" si="282"/>
        <v>0</v>
      </c>
      <c r="AR362" s="169">
        <f t="shared" si="283"/>
        <v>0</v>
      </c>
      <c r="AS362" s="169">
        <f t="shared" si="284"/>
        <v>0</v>
      </c>
      <c r="AT362" s="169">
        <f t="shared" si="285"/>
        <v>0</v>
      </c>
      <c r="AU362" s="169">
        <f t="shared" si="286"/>
        <v>0</v>
      </c>
      <c r="AV362" s="169">
        <f t="shared" si="287"/>
        <v>1</v>
      </c>
      <c r="AW362" s="169">
        <f t="shared" si="288"/>
        <v>0</v>
      </c>
      <c r="AX362" s="169">
        <f t="shared" si="289"/>
        <v>0</v>
      </c>
      <c r="AY362" s="169">
        <f t="shared" si="303"/>
        <v>0</v>
      </c>
      <c r="AZ362" s="169">
        <f t="shared" si="290"/>
        <v>0</v>
      </c>
      <c r="BA362" s="169">
        <f t="shared" si="291"/>
        <v>0</v>
      </c>
      <c r="BB362" s="169">
        <f t="shared" si="292"/>
        <v>1</v>
      </c>
      <c r="BC362" s="169">
        <f t="shared" si="293"/>
        <v>0</v>
      </c>
      <c r="BD362" s="169">
        <f t="shared" si="294"/>
        <v>1</v>
      </c>
      <c r="BE362" s="169">
        <f t="shared" si="295"/>
        <v>0</v>
      </c>
      <c r="BF362" s="169">
        <f t="shared" si="296"/>
        <v>0</v>
      </c>
      <c r="BG362" s="169">
        <f t="shared" si="297"/>
        <v>0</v>
      </c>
      <c r="BH362" s="169">
        <f t="shared" si="298"/>
        <v>0</v>
      </c>
      <c r="BI362" s="169">
        <f t="shared" si="299"/>
        <v>0</v>
      </c>
      <c r="BJ362" s="169">
        <f t="shared" si="300"/>
        <v>0</v>
      </c>
      <c r="BK362" s="167">
        <f t="shared" si="301"/>
        <v>0</v>
      </c>
      <c r="BL362" s="169">
        <f t="shared" si="304"/>
        <v>0</v>
      </c>
      <c r="BM362" s="169">
        <f t="shared" si="305"/>
        <v>1</v>
      </c>
      <c r="BN362" s="169">
        <f t="shared" si="306"/>
        <v>0</v>
      </c>
      <c r="BO362" s="169">
        <f t="shared" si="307"/>
        <v>1</v>
      </c>
      <c r="BP362" s="36">
        <f t="shared" si="308"/>
        <v>1</v>
      </c>
      <c r="BQ362">
        <f t="shared" si="309"/>
        <v>0</v>
      </c>
      <c r="BR362" s="36">
        <f t="shared" si="310"/>
        <v>0</v>
      </c>
      <c r="BS362" t="e">
        <f t="shared" si="302"/>
        <v>#N/A</v>
      </c>
    </row>
    <row r="363" spans="1:71">
      <c r="A363" s="59">
        <v>222</v>
      </c>
      <c r="B363" s="59">
        <v>141191</v>
      </c>
      <c r="C363" s="160">
        <v>112285713.807661</v>
      </c>
      <c r="D363" s="59">
        <v>47428570</v>
      </c>
      <c r="E363" s="59">
        <v>47428570</v>
      </c>
      <c r="F363" s="59">
        <v>64857143.807660699</v>
      </c>
      <c r="G363" s="59">
        <v>2885.7142333984398</v>
      </c>
      <c r="H363" s="59">
        <v>-3549076837.5751901</v>
      </c>
      <c r="I363" s="59">
        <v>444</v>
      </c>
      <c r="J363" s="59">
        <v>0</v>
      </c>
      <c r="K363" s="59">
        <v>0</v>
      </c>
      <c r="L363" s="59">
        <v>416</v>
      </c>
      <c r="M363" s="59">
        <v>0</v>
      </c>
      <c r="N363" s="59">
        <v>0</v>
      </c>
      <c r="O363" s="59">
        <v>404</v>
      </c>
      <c r="P363" s="59">
        <v>0</v>
      </c>
      <c r="Q363" s="59">
        <v>0</v>
      </c>
      <c r="R363" s="59">
        <v>1</v>
      </c>
      <c r="S363" s="59">
        <v>1</v>
      </c>
      <c r="T363" s="59">
        <f t="shared" si="260"/>
        <v>3</v>
      </c>
      <c r="U363" s="59">
        <f t="shared" si="261"/>
        <v>0</v>
      </c>
      <c r="V363" s="59">
        <f t="shared" si="262"/>
        <v>0</v>
      </c>
      <c r="W363" s="59">
        <f t="shared" si="263"/>
        <v>0</v>
      </c>
      <c r="X363" s="59">
        <f t="shared" si="264"/>
        <v>0</v>
      </c>
      <c r="Y363" s="59">
        <f t="shared" si="265"/>
        <v>0</v>
      </c>
      <c r="Z363" s="59">
        <f t="shared" si="266"/>
        <v>0</v>
      </c>
      <c r="AA363" s="59">
        <f t="shared" si="267"/>
        <v>0</v>
      </c>
      <c r="AB363" s="59">
        <f t="shared" si="268"/>
        <v>0</v>
      </c>
      <c r="AC363" s="59">
        <f t="shared" si="269"/>
        <v>0</v>
      </c>
      <c r="AD363" s="166">
        <f t="shared" si="311"/>
        <v>0</v>
      </c>
      <c r="AE363" s="169">
        <f t="shared" si="270"/>
        <v>0</v>
      </c>
      <c r="AF363" s="169">
        <f t="shared" si="271"/>
        <v>0</v>
      </c>
      <c r="AG363" s="169">
        <f t="shared" si="272"/>
        <v>0</v>
      </c>
      <c r="AH363" s="169">
        <f t="shared" si="273"/>
        <v>1</v>
      </c>
      <c r="AI363" s="169">
        <f t="shared" si="274"/>
        <v>0</v>
      </c>
      <c r="AJ363" s="169">
        <f t="shared" si="275"/>
        <v>0</v>
      </c>
      <c r="AK363" s="169">
        <f t="shared" si="276"/>
        <v>0</v>
      </c>
      <c r="AL363" s="169">
        <f t="shared" si="277"/>
        <v>1</v>
      </c>
      <c r="AM363" s="169">
        <f t="shared" si="278"/>
        <v>0</v>
      </c>
      <c r="AN363" s="169">
        <f t="shared" si="279"/>
        <v>0</v>
      </c>
      <c r="AO363" s="169">
        <f t="shared" si="280"/>
        <v>1</v>
      </c>
      <c r="AP363" s="169">
        <f t="shared" si="281"/>
        <v>0</v>
      </c>
      <c r="AQ363" s="169">
        <f t="shared" si="282"/>
        <v>0</v>
      </c>
      <c r="AR363" s="169">
        <f t="shared" si="283"/>
        <v>0</v>
      </c>
      <c r="AS363" s="169">
        <f t="shared" si="284"/>
        <v>0</v>
      </c>
      <c r="AT363" s="169">
        <f t="shared" si="285"/>
        <v>0</v>
      </c>
      <c r="AU363" s="169">
        <f t="shared" si="286"/>
        <v>0</v>
      </c>
      <c r="AV363" s="169">
        <f t="shared" si="287"/>
        <v>1</v>
      </c>
      <c r="AW363" s="169">
        <f t="shared" si="288"/>
        <v>1</v>
      </c>
      <c r="AX363" s="169">
        <f t="shared" si="289"/>
        <v>1</v>
      </c>
      <c r="AY363" s="169">
        <f t="shared" si="303"/>
        <v>0</v>
      </c>
      <c r="AZ363" s="169">
        <f t="shared" si="290"/>
        <v>0</v>
      </c>
      <c r="BA363" s="169">
        <f t="shared" si="291"/>
        <v>0</v>
      </c>
      <c r="BB363" s="169">
        <f t="shared" si="292"/>
        <v>1</v>
      </c>
      <c r="BC363" s="169">
        <f t="shared" si="293"/>
        <v>0</v>
      </c>
      <c r="BD363" s="169">
        <f t="shared" si="294"/>
        <v>1</v>
      </c>
      <c r="BE363" s="169">
        <f t="shared" si="295"/>
        <v>0</v>
      </c>
      <c r="BF363" s="169">
        <f t="shared" si="296"/>
        <v>0</v>
      </c>
      <c r="BG363" s="169">
        <f t="shared" si="297"/>
        <v>0</v>
      </c>
      <c r="BH363" s="169">
        <f t="shared" si="298"/>
        <v>0</v>
      </c>
      <c r="BI363" s="169">
        <f t="shared" si="299"/>
        <v>0</v>
      </c>
      <c r="BJ363" s="169">
        <f t="shared" si="300"/>
        <v>1</v>
      </c>
      <c r="BK363" s="167">
        <f t="shared" si="301"/>
        <v>0</v>
      </c>
      <c r="BL363" s="169">
        <f t="shared" si="304"/>
        <v>1</v>
      </c>
      <c r="BM363" s="169">
        <f t="shared" si="305"/>
        <v>0</v>
      </c>
      <c r="BN363" s="169">
        <f t="shared" si="306"/>
        <v>0</v>
      </c>
      <c r="BO363" s="169">
        <f t="shared" si="307"/>
        <v>1</v>
      </c>
      <c r="BP363" s="36">
        <f t="shared" si="308"/>
        <v>0</v>
      </c>
      <c r="BQ363">
        <f t="shared" si="309"/>
        <v>0</v>
      </c>
      <c r="BR363" s="36">
        <f t="shared" si="310"/>
        <v>1</v>
      </c>
      <c r="BS363" t="e">
        <f t="shared" si="302"/>
        <v>#N/A</v>
      </c>
    </row>
    <row r="364" spans="1:71">
      <c r="A364" s="59">
        <v>387</v>
      </c>
      <c r="B364" s="59">
        <v>222221</v>
      </c>
      <c r="C364" s="160">
        <v>41999999.3741512</v>
      </c>
      <c r="D364" s="59">
        <v>26680000</v>
      </c>
      <c r="E364" s="59">
        <v>26680000</v>
      </c>
      <c r="F364" s="59">
        <v>15319999.3741512</v>
      </c>
      <c r="G364" s="59">
        <v>2960</v>
      </c>
      <c r="H364" s="59">
        <v>-5930697061.8999004</v>
      </c>
      <c r="I364" s="59">
        <v>102</v>
      </c>
      <c r="J364" s="59">
        <v>0</v>
      </c>
      <c r="K364" s="59">
        <v>0</v>
      </c>
      <c r="L364" s="59">
        <v>0</v>
      </c>
      <c r="M364" s="59">
        <v>0</v>
      </c>
      <c r="N364" s="59">
        <v>0</v>
      </c>
      <c r="O364" s="59">
        <v>102</v>
      </c>
      <c r="P364" s="59">
        <v>0</v>
      </c>
      <c r="Q364" s="59">
        <v>0</v>
      </c>
      <c r="R364" s="59">
        <v>2</v>
      </c>
      <c r="S364" s="59">
        <v>0</v>
      </c>
      <c r="T364" s="59">
        <f t="shared" si="260"/>
        <v>0</v>
      </c>
      <c r="U364" s="59">
        <f t="shared" si="261"/>
        <v>0</v>
      </c>
      <c r="V364" s="59">
        <f t="shared" si="262"/>
        <v>2</v>
      </c>
      <c r="W364" s="59">
        <f t="shared" si="263"/>
        <v>0</v>
      </c>
      <c r="X364" s="59">
        <f t="shared" si="264"/>
        <v>0</v>
      </c>
      <c r="Y364" s="59">
        <f t="shared" si="265"/>
        <v>0</v>
      </c>
      <c r="Z364" s="59">
        <f t="shared" si="266"/>
        <v>0</v>
      </c>
      <c r="AA364" s="59">
        <f t="shared" si="267"/>
        <v>0</v>
      </c>
      <c r="AB364" s="59">
        <f t="shared" si="268"/>
        <v>0</v>
      </c>
      <c r="AC364" s="59">
        <f t="shared" si="269"/>
        <v>0</v>
      </c>
      <c r="AD364" s="166">
        <f t="shared" si="311"/>
        <v>0</v>
      </c>
      <c r="AE364" s="169">
        <f t="shared" si="270"/>
        <v>0</v>
      </c>
      <c r="AF364" s="169">
        <f t="shared" si="271"/>
        <v>0</v>
      </c>
      <c r="AG364" s="169">
        <f t="shared" si="272"/>
        <v>0</v>
      </c>
      <c r="AH364" s="169">
        <f t="shared" si="273"/>
        <v>1</v>
      </c>
      <c r="AI364" s="169">
        <f t="shared" si="274"/>
        <v>0</v>
      </c>
      <c r="AJ364" s="169">
        <f t="shared" si="275"/>
        <v>0</v>
      </c>
      <c r="AK364" s="169">
        <f t="shared" si="276"/>
        <v>0</v>
      </c>
      <c r="AL364" s="169">
        <f t="shared" si="277"/>
        <v>1</v>
      </c>
      <c r="AM364" s="169">
        <f t="shared" si="278"/>
        <v>1</v>
      </c>
      <c r="AN364" s="169">
        <f t="shared" si="279"/>
        <v>0</v>
      </c>
      <c r="AO364" s="169">
        <f t="shared" si="280"/>
        <v>1</v>
      </c>
      <c r="AP364" s="169">
        <f t="shared" si="281"/>
        <v>1</v>
      </c>
      <c r="AQ364" s="169">
        <f t="shared" si="282"/>
        <v>0</v>
      </c>
      <c r="AR364" s="169">
        <f t="shared" si="283"/>
        <v>0</v>
      </c>
      <c r="AS364" s="169">
        <f t="shared" si="284"/>
        <v>0</v>
      </c>
      <c r="AT364" s="169">
        <f t="shared" si="285"/>
        <v>0</v>
      </c>
      <c r="AU364" s="169">
        <f t="shared" si="286"/>
        <v>0</v>
      </c>
      <c r="AV364" s="169">
        <f t="shared" si="287"/>
        <v>1</v>
      </c>
      <c r="AW364" s="169">
        <f t="shared" si="288"/>
        <v>0</v>
      </c>
      <c r="AX364" s="169">
        <f t="shared" si="289"/>
        <v>0</v>
      </c>
      <c r="AY364" s="169">
        <f t="shared" si="303"/>
        <v>0</v>
      </c>
      <c r="AZ364" s="169">
        <f t="shared" si="290"/>
        <v>0</v>
      </c>
      <c r="BA364" s="169">
        <f t="shared" si="291"/>
        <v>0</v>
      </c>
      <c r="BB364" s="169">
        <f t="shared" si="292"/>
        <v>1</v>
      </c>
      <c r="BC364" s="169">
        <f t="shared" si="293"/>
        <v>0</v>
      </c>
      <c r="BD364" s="169">
        <f t="shared" si="294"/>
        <v>1</v>
      </c>
      <c r="BE364" s="169">
        <f t="shared" si="295"/>
        <v>0</v>
      </c>
      <c r="BF364" s="169">
        <f t="shared" si="296"/>
        <v>0</v>
      </c>
      <c r="BG364" s="169">
        <f t="shared" si="297"/>
        <v>0</v>
      </c>
      <c r="BH364" s="169">
        <f t="shared" si="298"/>
        <v>0</v>
      </c>
      <c r="BI364" s="169">
        <f t="shared" si="299"/>
        <v>0</v>
      </c>
      <c r="BJ364" s="169">
        <f t="shared" si="300"/>
        <v>0</v>
      </c>
      <c r="BK364" s="167">
        <f t="shared" si="301"/>
        <v>0</v>
      </c>
      <c r="BL364" s="169">
        <f t="shared" si="304"/>
        <v>0</v>
      </c>
      <c r="BM364" s="169">
        <f t="shared" si="305"/>
        <v>1</v>
      </c>
      <c r="BN364" s="169">
        <f t="shared" si="306"/>
        <v>1</v>
      </c>
      <c r="BO364" s="169">
        <f t="shared" si="307"/>
        <v>0</v>
      </c>
      <c r="BP364" s="36">
        <f t="shared" si="308"/>
        <v>0</v>
      </c>
      <c r="BQ364">
        <f t="shared" si="309"/>
        <v>0</v>
      </c>
      <c r="BR364" s="36">
        <f t="shared" si="310"/>
        <v>0</v>
      </c>
      <c r="BS364" t="e">
        <f t="shared" si="302"/>
        <v>#N/A</v>
      </c>
    </row>
    <row r="365" spans="1:71">
      <c r="A365" s="59">
        <v>359</v>
      </c>
      <c r="B365" s="59">
        <v>212201</v>
      </c>
      <c r="C365" s="160">
        <v>40799999.392032601</v>
      </c>
      <c r="D365" s="59">
        <v>21540000</v>
      </c>
      <c r="E365" s="59">
        <v>21540000</v>
      </c>
      <c r="F365" s="59">
        <v>19259999.392032601</v>
      </c>
      <c r="G365" s="59">
        <v>3120</v>
      </c>
      <c r="H365" s="59">
        <v>-5324771072.2732496</v>
      </c>
      <c r="I365" s="59">
        <v>0</v>
      </c>
      <c r="J365" s="59">
        <v>0</v>
      </c>
      <c r="K365" s="59">
        <v>0</v>
      </c>
      <c r="L365" s="59">
        <v>406</v>
      </c>
      <c r="M365" s="59">
        <v>301</v>
      </c>
      <c r="N365" s="59">
        <v>410</v>
      </c>
      <c r="O365" s="59">
        <v>0</v>
      </c>
      <c r="P365" s="59">
        <v>0</v>
      </c>
      <c r="Q365" s="59">
        <v>0</v>
      </c>
      <c r="R365" s="59">
        <v>2</v>
      </c>
      <c r="S365" s="59">
        <v>1</v>
      </c>
      <c r="T365" s="59">
        <f t="shared" si="260"/>
        <v>1</v>
      </c>
      <c r="U365" s="59">
        <f t="shared" si="261"/>
        <v>0</v>
      </c>
      <c r="V365" s="59">
        <f t="shared" si="262"/>
        <v>0</v>
      </c>
      <c r="W365" s="59">
        <f t="shared" si="263"/>
        <v>1</v>
      </c>
      <c r="X365" s="59">
        <f t="shared" si="264"/>
        <v>0</v>
      </c>
      <c r="Y365" s="59">
        <f t="shared" si="265"/>
        <v>1</v>
      </c>
      <c r="Z365" s="59">
        <f t="shared" si="266"/>
        <v>0</v>
      </c>
      <c r="AA365" s="59">
        <f t="shared" si="267"/>
        <v>0</v>
      </c>
      <c r="AB365" s="59">
        <f t="shared" si="268"/>
        <v>0</v>
      </c>
      <c r="AC365" s="59">
        <f t="shared" si="269"/>
        <v>0</v>
      </c>
      <c r="AD365" s="166">
        <f t="shared" si="311"/>
        <v>0</v>
      </c>
      <c r="AE365" s="169">
        <f t="shared" si="270"/>
        <v>0</v>
      </c>
      <c r="AF365" s="169">
        <f t="shared" si="271"/>
        <v>0</v>
      </c>
      <c r="AG365" s="169">
        <f t="shared" si="272"/>
        <v>0</v>
      </c>
      <c r="AH365" s="169">
        <f t="shared" si="273"/>
        <v>1</v>
      </c>
      <c r="AI365" s="169">
        <f t="shared" si="274"/>
        <v>0</v>
      </c>
      <c r="AJ365" s="169">
        <f t="shared" si="275"/>
        <v>0</v>
      </c>
      <c r="AK365" s="169">
        <f t="shared" si="276"/>
        <v>0</v>
      </c>
      <c r="AL365" s="169">
        <f t="shared" si="277"/>
        <v>1</v>
      </c>
      <c r="AM365" s="169">
        <f t="shared" si="278"/>
        <v>0</v>
      </c>
      <c r="AN365" s="169">
        <f t="shared" si="279"/>
        <v>0</v>
      </c>
      <c r="AO365" s="169">
        <f t="shared" si="280"/>
        <v>1</v>
      </c>
      <c r="AP365" s="169">
        <f t="shared" si="281"/>
        <v>0</v>
      </c>
      <c r="AQ365" s="169">
        <f t="shared" si="282"/>
        <v>0</v>
      </c>
      <c r="AR365" s="169">
        <f t="shared" si="283"/>
        <v>0</v>
      </c>
      <c r="AS365" s="169">
        <f t="shared" si="284"/>
        <v>0</v>
      </c>
      <c r="AT365" s="169">
        <f t="shared" si="285"/>
        <v>0</v>
      </c>
      <c r="AU365" s="169">
        <f t="shared" si="286"/>
        <v>0</v>
      </c>
      <c r="AV365" s="169">
        <f t="shared" si="287"/>
        <v>1</v>
      </c>
      <c r="AW365" s="169">
        <f t="shared" si="288"/>
        <v>1</v>
      </c>
      <c r="AX365" s="169">
        <f t="shared" si="289"/>
        <v>0</v>
      </c>
      <c r="AY365" s="169">
        <f t="shared" si="303"/>
        <v>1</v>
      </c>
      <c r="AZ365" s="169">
        <f t="shared" si="290"/>
        <v>0</v>
      </c>
      <c r="BA365" s="169">
        <f t="shared" si="291"/>
        <v>0</v>
      </c>
      <c r="BB365" s="169">
        <f t="shared" si="292"/>
        <v>1</v>
      </c>
      <c r="BC365" s="169">
        <f t="shared" si="293"/>
        <v>1</v>
      </c>
      <c r="BD365" s="169">
        <f t="shared" si="294"/>
        <v>0</v>
      </c>
      <c r="BE365" s="169">
        <f t="shared" si="295"/>
        <v>1</v>
      </c>
      <c r="BF365" s="169">
        <f t="shared" si="296"/>
        <v>0</v>
      </c>
      <c r="BG365" s="169">
        <f t="shared" si="297"/>
        <v>0</v>
      </c>
      <c r="BH365" s="169">
        <f t="shared" si="298"/>
        <v>0</v>
      </c>
      <c r="BI365" s="169">
        <f t="shared" si="299"/>
        <v>0</v>
      </c>
      <c r="BJ365" s="169">
        <f t="shared" si="300"/>
        <v>0</v>
      </c>
      <c r="BK365" s="167">
        <f t="shared" si="301"/>
        <v>0</v>
      </c>
      <c r="BL365" s="169">
        <f t="shared" si="304"/>
        <v>0</v>
      </c>
      <c r="BM365" s="169">
        <f t="shared" si="305"/>
        <v>1</v>
      </c>
      <c r="BN365" s="169">
        <f t="shared" si="306"/>
        <v>0</v>
      </c>
      <c r="BO365" s="169">
        <f t="shared" si="307"/>
        <v>1</v>
      </c>
      <c r="BP365" s="36">
        <f t="shared" si="308"/>
        <v>0</v>
      </c>
      <c r="BQ365">
        <f t="shared" si="309"/>
        <v>0</v>
      </c>
      <c r="BR365" s="36">
        <f t="shared" si="310"/>
        <v>1</v>
      </c>
      <c r="BS365" t="e">
        <f t="shared" si="302"/>
        <v>#N/A</v>
      </c>
    </row>
    <row r="366" spans="1:71">
      <c r="R366">
        <v>2</v>
      </c>
      <c r="S366">
        <v>0</v>
      </c>
    </row>
    <row r="367" spans="1:71">
      <c r="R367">
        <v>2</v>
      </c>
      <c r="S367">
        <v>0</v>
      </c>
    </row>
    <row r="368" spans="1:71">
      <c r="R368">
        <v>2</v>
      </c>
      <c r="S368">
        <v>0</v>
      </c>
    </row>
    <row r="369" spans="18:19">
      <c r="R369">
        <v>2</v>
      </c>
      <c r="S369">
        <v>0</v>
      </c>
    </row>
    <row r="370" spans="18:19">
      <c r="R370">
        <v>2</v>
      </c>
      <c r="S370">
        <v>0</v>
      </c>
    </row>
    <row r="371" spans="18:19">
      <c r="R371">
        <v>2</v>
      </c>
      <c r="S371">
        <v>0</v>
      </c>
    </row>
    <row r="372" spans="18:19">
      <c r="R372">
        <v>2</v>
      </c>
      <c r="S372">
        <v>0</v>
      </c>
    </row>
    <row r="373" spans="18:19">
      <c r="R373">
        <v>2</v>
      </c>
      <c r="S373">
        <v>0</v>
      </c>
    </row>
    <row r="374" spans="18:19">
      <c r="R374">
        <v>2</v>
      </c>
      <c r="S374">
        <v>0</v>
      </c>
    </row>
    <row r="375" spans="18:19">
      <c r="R375">
        <v>2</v>
      </c>
      <c r="S375">
        <v>0</v>
      </c>
    </row>
    <row r="376" spans="18:19">
      <c r="R376">
        <v>2</v>
      </c>
      <c r="S376">
        <v>0</v>
      </c>
    </row>
    <row r="377" spans="18:19">
      <c r="R377">
        <v>2</v>
      </c>
      <c r="S377">
        <v>0</v>
      </c>
    </row>
    <row r="378" spans="18:19">
      <c r="R378">
        <v>2</v>
      </c>
      <c r="S378">
        <v>0</v>
      </c>
    </row>
    <row r="379" spans="18:19">
      <c r="R379">
        <v>2</v>
      </c>
      <c r="S379">
        <v>0</v>
      </c>
    </row>
    <row r="380" spans="18:19">
      <c r="R380">
        <v>2</v>
      </c>
      <c r="S380">
        <v>0</v>
      </c>
    </row>
    <row r="381" spans="18:19">
      <c r="R381">
        <v>2</v>
      </c>
      <c r="S381">
        <v>0</v>
      </c>
    </row>
    <row r="382" spans="18:19">
      <c r="R382">
        <v>2</v>
      </c>
      <c r="S382">
        <v>0</v>
      </c>
    </row>
    <row r="383" spans="18:19">
      <c r="R383">
        <v>2</v>
      </c>
      <c r="S383">
        <v>0</v>
      </c>
    </row>
    <row r="384" spans="18:19">
      <c r="R384">
        <v>2</v>
      </c>
      <c r="S384">
        <v>0</v>
      </c>
    </row>
    <row r="385" spans="18:19">
      <c r="R385">
        <v>2</v>
      </c>
      <c r="S385">
        <v>0</v>
      </c>
    </row>
    <row r="386" spans="18:19">
      <c r="R386">
        <v>2</v>
      </c>
      <c r="S386">
        <v>0</v>
      </c>
    </row>
    <row r="387" spans="18:19">
      <c r="R387">
        <v>2</v>
      </c>
      <c r="S387">
        <v>0</v>
      </c>
    </row>
    <row r="388" spans="18:19">
      <c r="R388">
        <v>2</v>
      </c>
      <c r="S388">
        <v>0</v>
      </c>
    </row>
    <row r="389" spans="18:19">
      <c r="R389">
        <v>2</v>
      </c>
      <c r="S389">
        <v>0</v>
      </c>
    </row>
    <row r="390" spans="18:19">
      <c r="R390">
        <v>2</v>
      </c>
      <c r="S390">
        <v>0</v>
      </c>
    </row>
    <row r="391" spans="18:19">
      <c r="R391">
        <v>2</v>
      </c>
      <c r="S391">
        <v>0</v>
      </c>
    </row>
    <row r="392" spans="18:19">
      <c r="R392">
        <v>2</v>
      </c>
      <c r="S392">
        <v>0</v>
      </c>
    </row>
    <row r="393" spans="18:19">
      <c r="R393">
        <v>2</v>
      </c>
      <c r="S393">
        <v>0</v>
      </c>
    </row>
    <row r="394" spans="18:19">
      <c r="R394">
        <v>2</v>
      </c>
      <c r="S394">
        <v>0</v>
      </c>
    </row>
    <row r="395" spans="18:19">
      <c r="R395">
        <v>2</v>
      </c>
      <c r="S395">
        <v>0</v>
      </c>
    </row>
    <row r="396" spans="18:19">
      <c r="R396">
        <v>2</v>
      </c>
      <c r="S396">
        <v>0</v>
      </c>
    </row>
    <row r="397" spans="18:19">
      <c r="R397">
        <v>2</v>
      </c>
      <c r="S397">
        <v>0</v>
      </c>
    </row>
    <row r="398" spans="18:19">
      <c r="R398">
        <v>2</v>
      </c>
      <c r="S398">
        <v>0</v>
      </c>
    </row>
    <row r="399" spans="18:19">
      <c r="R399">
        <v>2</v>
      </c>
      <c r="S399">
        <v>0</v>
      </c>
    </row>
    <row r="400" spans="18:19">
      <c r="R400">
        <v>2</v>
      </c>
      <c r="S400">
        <v>0</v>
      </c>
    </row>
    <row r="401" spans="18:19">
      <c r="R401">
        <v>2</v>
      </c>
      <c r="S401">
        <v>0</v>
      </c>
    </row>
    <row r="402" spans="18:19">
      <c r="R402">
        <v>2</v>
      </c>
      <c r="S402">
        <v>0</v>
      </c>
    </row>
    <row r="403" spans="18:19">
      <c r="R403">
        <v>2</v>
      </c>
      <c r="S403">
        <v>0</v>
      </c>
    </row>
    <row r="404" spans="18:19">
      <c r="R404">
        <v>2</v>
      </c>
      <c r="S404">
        <v>0</v>
      </c>
    </row>
    <row r="405" spans="18:19">
      <c r="R405">
        <v>2</v>
      </c>
      <c r="S405">
        <v>0</v>
      </c>
    </row>
    <row r="406" spans="18:19">
      <c r="R406">
        <v>2</v>
      </c>
      <c r="S406">
        <v>0</v>
      </c>
    </row>
    <row r="407" spans="18:19">
      <c r="R407">
        <v>2</v>
      </c>
      <c r="S407">
        <v>0</v>
      </c>
    </row>
    <row r="408" spans="18:19">
      <c r="R408">
        <v>2</v>
      </c>
      <c r="S408">
        <v>0</v>
      </c>
    </row>
    <row r="409" spans="18:19">
      <c r="R409">
        <v>2</v>
      </c>
      <c r="S409">
        <v>0</v>
      </c>
    </row>
    <row r="410" spans="18:19">
      <c r="R410">
        <v>2</v>
      </c>
      <c r="S410">
        <v>0</v>
      </c>
    </row>
    <row r="411" spans="18:19">
      <c r="R411">
        <v>2</v>
      </c>
      <c r="S411">
        <v>0</v>
      </c>
    </row>
    <row r="412" spans="18:19">
      <c r="R412">
        <v>2</v>
      </c>
      <c r="S412">
        <v>0</v>
      </c>
    </row>
    <row r="413" spans="18:19">
      <c r="R413">
        <v>2</v>
      </c>
      <c r="S413">
        <v>0</v>
      </c>
    </row>
    <row r="414" spans="18:19">
      <c r="R414">
        <v>2</v>
      </c>
      <c r="S414">
        <v>0</v>
      </c>
    </row>
    <row r="415" spans="18:19">
      <c r="R415">
        <v>2</v>
      </c>
      <c r="S415">
        <v>0</v>
      </c>
    </row>
    <row r="416" spans="18:19">
      <c r="R416">
        <v>2</v>
      </c>
      <c r="S416">
        <v>0</v>
      </c>
    </row>
    <row r="417" spans="18:19">
      <c r="R417">
        <v>2</v>
      </c>
      <c r="S417">
        <v>0</v>
      </c>
    </row>
    <row r="418" spans="18:19">
      <c r="R418">
        <v>2</v>
      </c>
      <c r="S418">
        <v>0</v>
      </c>
    </row>
    <row r="419" spans="18:19">
      <c r="R419">
        <v>2</v>
      </c>
      <c r="S419">
        <v>0</v>
      </c>
    </row>
    <row r="420" spans="18:19">
      <c r="R420">
        <v>2</v>
      </c>
      <c r="S420">
        <v>0</v>
      </c>
    </row>
    <row r="421" spans="18:19">
      <c r="R421">
        <v>2</v>
      </c>
      <c r="S421">
        <v>0</v>
      </c>
    </row>
    <row r="422" spans="18:19">
      <c r="R422">
        <v>2</v>
      </c>
      <c r="S422">
        <v>0</v>
      </c>
    </row>
    <row r="423" spans="18:19">
      <c r="R423">
        <v>2</v>
      </c>
      <c r="S423">
        <v>0</v>
      </c>
    </row>
    <row r="424" spans="18:19">
      <c r="R424">
        <v>2</v>
      </c>
      <c r="S424">
        <v>0</v>
      </c>
    </row>
    <row r="425" spans="18:19">
      <c r="R425">
        <v>2</v>
      </c>
      <c r="S425">
        <v>0</v>
      </c>
    </row>
    <row r="426" spans="18:19">
      <c r="R426">
        <v>2</v>
      </c>
      <c r="S426">
        <v>0</v>
      </c>
    </row>
    <row r="427" spans="18:19">
      <c r="R427">
        <v>2</v>
      </c>
      <c r="S427">
        <v>0</v>
      </c>
    </row>
    <row r="428" spans="18:19">
      <c r="R428">
        <v>2</v>
      </c>
      <c r="S428">
        <v>0</v>
      </c>
    </row>
    <row r="429" spans="18:19">
      <c r="R429">
        <v>2</v>
      </c>
      <c r="S429">
        <v>0</v>
      </c>
    </row>
    <row r="430" spans="18:19">
      <c r="R430">
        <v>2</v>
      </c>
      <c r="S430">
        <v>0</v>
      </c>
    </row>
    <row r="431" spans="18:19">
      <c r="R431">
        <v>2</v>
      </c>
      <c r="S431">
        <v>0</v>
      </c>
    </row>
    <row r="432" spans="18:19">
      <c r="R432">
        <v>2</v>
      </c>
      <c r="S432">
        <v>0</v>
      </c>
    </row>
    <row r="433" spans="18:19">
      <c r="R433">
        <v>2</v>
      </c>
      <c r="S433">
        <v>0</v>
      </c>
    </row>
    <row r="434" spans="18:19">
      <c r="R434">
        <v>2</v>
      </c>
      <c r="S434">
        <v>0</v>
      </c>
    </row>
    <row r="435" spans="18:19">
      <c r="R435">
        <v>2</v>
      </c>
      <c r="S435">
        <v>0</v>
      </c>
    </row>
    <row r="436" spans="18:19">
      <c r="R436">
        <v>2</v>
      </c>
      <c r="S436">
        <v>0</v>
      </c>
    </row>
    <row r="437" spans="18:19">
      <c r="R437">
        <v>2</v>
      </c>
      <c r="S437">
        <v>0</v>
      </c>
    </row>
    <row r="438" spans="18:19">
      <c r="R438">
        <v>2</v>
      </c>
      <c r="S438">
        <v>0</v>
      </c>
    </row>
    <row r="439" spans="18:19">
      <c r="R439">
        <v>2</v>
      </c>
      <c r="S439">
        <v>0</v>
      </c>
    </row>
    <row r="440" spans="18:19">
      <c r="R440">
        <v>2</v>
      </c>
      <c r="S440">
        <v>0</v>
      </c>
    </row>
    <row r="441" spans="18:19">
      <c r="R441">
        <v>2</v>
      </c>
      <c r="S441">
        <v>0</v>
      </c>
    </row>
    <row r="442" spans="18:19">
      <c r="R442">
        <v>2</v>
      </c>
      <c r="S442">
        <v>0</v>
      </c>
    </row>
    <row r="443" spans="18:19">
      <c r="R443">
        <v>2</v>
      </c>
      <c r="S443">
        <v>0</v>
      </c>
    </row>
    <row r="444" spans="18:19">
      <c r="R444">
        <v>2</v>
      </c>
      <c r="S444">
        <v>0</v>
      </c>
    </row>
    <row r="445" spans="18:19">
      <c r="R445">
        <v>2</v>
      </c>
      <c r="S445">
        <v>0</v>
      </c>
    </row>
  </sheetData>
  <autoFilter ref="A3:DX3" xr:uid="{E33C1957-3941-4893-92C2-87C724166B11}">
    <sortState xmlns:xlrd2="http://schemas.microsoft.com/office/spreadsheetml/2017/richdata2" ref="A4:DX445">
      <sortCondition ref="G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89408-EFBF-4BA1-9DE1-A7B3532580C2}">
  <sheetPr codeName="Sheet2">
    <tabColor theme="9" tint="0.59999389629810485"/>
  </sheetPr>
  <dimension ref="A1:Y390"/>
  <sheetViews>
    <sheetView showGridLines="0" zoomScaleNormal="100" workbookViewId="0">
      <selection sqref="A1:A1048576"/>
    </sheetView>
  </sheetViews>
  <sheetFormatPr defaultColWidth="0" defaultRowHeight="14.25" zeroHeight="1"/>
  <cols>
    <col min="1" max="1" width="9.140625" style="4" customWidth="1"/>
    <col min="2" max="2" width="52.7109375" style="4" customWidth="1"/>
    <col min="3" max="3" width="25.85546875" style="4" customWidth="1"/>
    <col min="4" max="4" width="15.85546875" style="4" customWidth="1"/>
    <col min="5" max="22" width="14.7109375" style="4" customWidth="1"/>
    <col min="23" max="23" width="17.28515625" style="4" customWidth="1"/>
    <col min="24" max="25" width="9.140625" style="4" customWidth="1"/>
    <col min="26" max="16384" width="9.140625" style="4" hidden="1"/>
  </cols>
  <sheetData>
    <row r="1" spans="2:5" s="3" customFormat="1" ht="33.75" customHeight="1">
      <c r="B1" s="2" t="s">
        <v>552</v>
      </c>
    </row>
    <row r="2" spans="2:5" ht="11.25" customHeight="1"/>
    <row r="3" spans="2:5">
      <c r="B3" s="4" t="s">
        <v>378</v>
      </c>
    </row>
    <row r="4" spans="2:5">
      <c r="B4" s="4" t="s">
        <v>379</v>
      </c>
    </row>
    <row r="5" spans="2:5"/>
    <row r="6" spans="2:5" s="3" customFormat="1" ht="18">
      <c r="B6" s="5" t="s">
        <v>587</v>
      </c>
    </row>
    <row r="7" spans="2:5"/>
    <row r="8" spans="2:5">
      <c r="B8" s="4" t="s">
        <v>380</v>
      </c>
    </row>
    <row r="9" spans="2:5"/>
    <row r="10" spans="2:5" ht="15">
      <c r="B10" s="198" t="s">
        <v>587</v>
      </c>
      <c r="C10" s="199" t="s">
        <v>589</v>
      </c>
      <c r="D10" s="6" t="s">
        <v>63</v>
      </c>
      <c r="E10" s="198" t="s">
        <v>588</v>
      </c>
    </row>
    <row r="11" spans="2:5">
      <c r="B11" s="4" t="s">
        <v>592</v>
      </c>
      <c r="C11" s="56"/>
      <c r="D11" s="8" t="s">
        <v>381</v>
      </c>
      <c r="E11" s="88"/>
    </row>
    <row r="12" spans="2:5">
      <c r="B12" s="4" t="s">
        <v>163</v>
      </c>
      <c r="C12" s="56">
        <v>1</v>
      </c>
      <c r="D12" s="8" t="s">
        <v>9</v>
      </c>
      <c r="E12" s="88" t="s">
        <v>388</v>
      </c>
    </row>
    <row r="13" spans="2:5">
      <c r="B13" s="4" t="s">
        <v>162</v>
      </c>
      <c r="C13" s="56" t="s">
        <v>353</v>
      </c>
      <c r="D13" s="8" t="s">
        <v>385</v>
      </c>
      <c r="E13" s="88" t="s">
        <v>387</v>
      </c>
    </row>
    <row r="14" spans="2:5">
      <c r="B14" s="4" t="s">
        <v>166</v>
      </c>
      <c r="C14" s="56">
        <v>60000</v>
      </c>
      <c r="D14" s="8" t="s">
        <v>382</v>
      </c>
      <c r="E14" s="88" t="s">
        <v>593</v>
      </c>
    </row>
    <row r="15" spans="2:5">
      <c r="B15" s="4" t="s">
        <v>594</v>
      </c>
      <c r="C15" s="58">
        <v>0.03</v>
      </c>
      <c r="D15" s="8" t="s">
        <v>8</v>
      </c>
      <c r="E15" s="88" t="s">
        <v>596</v>
      </c>
    </row>
    <row r="16" spans="2:5">
      <c r="B16" s="4" t="s">
        <v>386</v>
      </c>
      <c r="C16" s="58">
        <v>0.18</v>
      </c>
      <c r="D16" s="8" t="s">
        <v>8</v>
      </c>
      <c r="E16" s="88" t="s">
        <v>595</v>
      </c>
    </row>
    <row r="17" spans="2:5" ht="15">
      <c r="C17"/>
      <c r="D17" s="8"/>
    </row>
    <row r="18" spans="2:5" s="3" customFormat="1" ht="18">
      <c r="B18" s="5" t="s">
        <v>597</v>
      </c>
    </row>
    <row r="19" spans="2:5">
      <c r="D19" s="8"/>
    </row>
    <row r="20" spans="2:5" ht="26.25" customHeight="1">
      <c r="D20" s="8"/>
    </row>
    <row r="21" spans="2:5">
      <c r="D21" s="8"/>
    </row>
    <row r="22" spans="2:5">
      <c r="D22" s="8"/>
    </row>
    <row r="23" spans="2:5">
      <c r="B23" s="4" t="s">
        <v>164</v>
      </c>
      <c r="C23" s="39"/>
      <c r="D23" s="103" t="s">
        <v>385</v>
      </c>
      <c r="E23" s="88" t="s">
        <v>598</v>
      </c>
    </row>
    <row r="24" spans="2:5">
      <c r="D24" s="103"/>
    </row>
    <row r="25" spans="2:5">
      <c r="C25" s="42"/>
    </row>
    <row r="26" spans="2:5">
      <c r="B26" s="41" t="s">
        <v>165</v>
      </c>
      <c r="C26" s="42"/>
      <c r="D26" s="8"/>
    </row>
    <row r="27" spans="2:5">
      <c r="B27" s="202" t="s">
        <v>599</v>
      </c>
      <c r="C27" s="56"/>
      <c r="D27" s="8" t="s">
        <v>5</v>
      </c>
      <c r="E27" s="200" t="s">
        <v>603</v>
      </c>
    </row>
    <row r="28" spans="2:5" ht="28.5">
      <c r="B28" s="203" t="s">
        <v>600</v>
      </c>
      <c r="C28" s="93"/>
      <c r="D28" s="8" t="s">
        <v>8</v>
      </c>
      <c r="E28" s="201" t="s">
        <v>604</v>
      </c>
    </row>
    <row r="29" spans="2:5" ht="28.5">
      <c r="B29" s="202" t="s">
        <v>601</v>
      </c>
      <c r="C29" s="56"/>
      <c r="D29" s="8" t="s">
        <v>3</v>
      </c>
      <c r="E29" s="200" t="s">
        <v>605</v>
      </c>
    </row>
    <row r="30" spans="2:5">
      <c r="B30" s="202" t="s">
        <v>392</v>
      </c>
      <c r="C30" s="56"/>
      <c r="D30" s="8" t="s">
        <v>158</v>
      </c>
      <c r="E30" s="200" t="s">
        <v>389</v>
      </c>
    </row>
    <row r="31" spans="2:5" ht="28.5">
      <c r="B31" s="202" t="s">
        <v>602</v>
      </c>
      <c r="C31" s="56"/>
      <c r="D31" s="8"/>
      <c r="E31" s="200" t="s">
        <v>606</v>
      </c>
    </row>
    <row r="32" spans="2:5">
      <c r="B32" s="202" t="s">
        <v>390</v>
      </c>
      <c r="C32" s="56"/>
      <c r="D32" s="8" t="s">
        <v>10</v>
      </c>
      <c r="E32" s="200"/>
    </row>
    <row r="33" spans="2:5">
      <c r="C33" s="42"/>
      <c r="D33" s="8"/>
    </row>
    <row r="34" spans="2:5">
      <c r="D34" s="8"/>
    </row>
    <row r="35" spans="2:5">
      <c r="B35" s="41" t="s">
        <v>348</v>
      </c>
      <c r="D35" s="8"/>
    </row>
    <row r="36" spans="2:5" ht="28.5">
      <c r="B36" s="205" t="s">
        <v>607</v>
      </c>
      <c r="C36" s="56"/>
      <c r="D36" s="8" t="s">
        <v>158</v>
      </c>
      <c r="E36" s="200" t="s">
        <v>608</v>
      </c>
    </row>
    <row r="37" spans="2:5" ht="57">
      <c r="B37" s="206" t="s">
        <v>817</v>
      </c>
      <c r="C37" s="121"/>
      <c r="D37" s="8" t="s">
        <v>37</v>
      </c>
      <c r="E37" s="204" t="s">
        <v>608</v>
      </c>
    </row>
    <row r="38" spans="2:5">
      <c r="D38" s="8"/>
    </row>
    <row r="39" spans="2:5" ht="15">
      <c r="C39" s="59"/>
      <c r="D39" s="8"/>
    </row>
    <row r="40" spans="2:5">
      <c r="B40" s="41" t="s">
        <v>393</v>
      </c>
      <c r="C40" s="60"/>
      <c r="D40" s="8"/>
    </row>
    <row r="41" spans="2:5" ht="28.5">
      <c r="B41" s="202" t="s">
        <v>609</v>
      </c>
      <c r="C41" s="56"/>
      <c r="D41" s="8" t="s">
        <v>158</v>
      </c>
      <c r="E41" s="200" t="s">
        <v>608</v>
      </c>
    </row>
    <row r="42" spans="2:5">
      <c r="B42" s="202" t="s">
        <v>232</v>
      </c>
      <c r="C42" s="56"/>
      <c r="D42" s="8" t="s">
        <v>10</v>
      </c>
      <c r="E42" s="200" t="s">
        <v>611</v>
      </c>
    </row>
    <row r="43" spans="2:5" ht="42.75">
      <c r="B43" s="202" t="s">
        <v>610</v>
      </c>
      <c r="C43" s="56"/>
      <c r="D43" s="8" t="s">
        <v>3</v>
      </c>
      <c r="E43" s="200" t="s">
        <v>608</v>
      </c>
    </row>
    <row r="44" spans="2:5" ht="15">
      <c r="C44" s="59"/>
      <c r="D44" s="8"/>
    </row>
    <row r="45" spans="2:5" ht="15">
      <c r="C45"/>
      <c r="D45" s="8"/>
    </row>
    <row r="46" spans="2:5">
      <c r="B46" s="41" t="s">
        <v>395</v>
      </c>
    </row>
    <row r="47" spans="2:5">
      <c r="B47" s="41" t="s">
        <v>612</v>
      </c>
    </row>
    <row r="48" spans="2:5">
      <c r="B48" s="202" t="s">
        <v>613</v>
      </c>
      <c r="C48" s="57"/>
      <c r="D48" s="8" t="s">
        <v>385</v>
      </c>
    </row>
    <row r="49" spans="2:5">
      <c r="B49" s="202" t="s">
        <v>614</v>
      </c>
      <c r="C49" s="56"/>
      <c r="D49" s="8" t="s">
        <v>385</v>
      </c>
    </row>
    <row r="50" spans="2:5">
      <c r="B50" s="202" t="s">
        <v>615</v>
      </c>
      <c r="C50" s="57"/>
      <c r="D50" s="8" t="s">
        <v>385</v>
      </c>
    </row>
    <row r="51" spans="2:5">
      <c r="B51" s="202" t="s">
        <v>847</v>
      </c>
      <c r="C51" s="57"/>
      <c r="D51" s="8" t="s">
        <v>385</v>
      </c>
    </row>
    <row r="52" spans="2:5">
      <c r="B52" s="202" t="s">
        <v>616</v>
      </c>
      <c r="C52" s="57"/>
      <c r="D52" s="8" t="s">
        <v>385</v>
      </c>
    </row>
    <row r="53" spans="2:5">
      <c r="B53" s="202" t="s">
        <v>617</v>
      </c>
      <c r="C53" s="57"/>
      <c r="D53" s="8" t="s">
        <v>385</v>
      </c>
    </row>
    <row r="54" spans="2:5">
      <c r="B54" s="41"/>
      <c r="C54" s="60"/>
    </row>
    <row r="55" spans="2:5">
      <c r="B55" s="202" t="s">
        <v>637</v>
      </c>
      <c r="C55" s="56"/>
      <c r="D55" s="8" t="s">
        <v>5</v>
      </c>
      <c r="E55" s="200" t="s">
        <v>603</v>
      </c>
    </row>
    <row r="56" spans="2:5">
      <c r="B56" s="203" t="s">
        <v>636</v>
      </c>
      <c r="C56" s="93"/>
      <c r="D56" s="8" t="s">
        <v>8</v>
      </c>
      <c r="E56" s="201" t="s">
        <v>618</v>
      </c>
    </row>
    <row r="57" spans="2:5" ht="28.5">
      <c r="B57" s="202" t="s">
        <v>601</v>
      </c>
      <c r="C57" s="56"/>
      <c r="D57" s="8" t="s">
        <v>3</v>
      </c>
      <c r="E57" s="200" t="s">
        <v>605</v>
      </c>
    </row>
    <row r="58" spans="2:5">
      <c r="B58" s="202" t="s">
        <v>635</v>
      </c>
      <c r="C58" s="56"/>
      <c r="D58" s="8" t="s">
        <v>158</v>
      </c>
      <c r="E58" s="200" t="s">
        <v>619</v>
      </c>
    </row>
    <row r="59" spans="2:5" ht="28.5">
      <c r="B59" s="202" t="s">
        <v>602</v>
      </c>
      <c r="C59" s="56"/>
      <c r="D59" s="8"/>
      <c r="E59" s="200" t="s">
        <v>606</v>
      </c>
    </row>
    <row r="60" spans="2:5">
      <c r="B60" s="202" t="s">
        <v>620</v>
      </c>
      <c r="C60" s="56"/>
      <c r="D60" s="8" t="s">
        <v>10</v>
      </c>
      <c r="E60" s="200" t="s">
        <v>620</v>
      </c>
    </row>
    <row r="61" spans="2:5">
      <c r="B61" s="202"/>
      <c r="C61" s="60"/>
      <c r="E61" s="200"/>
    </row>
    <row r="62" spans="2:5">
      <c r="B62" s="203" t="s">
        <v>634</v>
      </c>
      <c r="C62" s="56"/>
      <c r="D62" s="8" t="s">
        <v>5</v>
      </c>
      <c r="E62" s="200" t="s">
        <v>603</v>
      </c>
    </row>
    <row r="63" spans="2:5" ht="28.5">
      <c r="B63" s="203" t="s">
        <v>600</v>
      </c>
      <c r="C63" s="93"/>
      <c r="D63" s="8" t="s">
        <v>8</v>
      </c>
      <c r="E63" s="201" t="s">
        <v>621</v>
      </c>
    </row>
    <row r="64" spans="2:5">
      <c r="B64" s="202" t="s">
        <v>633</v>
      </c>
      <c r="C64" s="56"/>
      <c r="D64" s="8" t="s">
        <v>158</v>
      </c>
      <c r="E64" s="200" t="s">
        <v>622</v>
      </c>
    </row>
    <row r="65" spans="2:5">
      <c r="B65" s="202"/>
      <c r="C65" s="60"/>
      <c r="E65" s="200"/>
    </row>
    <row r="66" spans="2:5">
      <c r="B66" s="202" t="s">
        <v>632</v>
      </c>
      <c r="C66" s="57"/>
      <c r="D66" s="8" t="s">
        <v>5</v>
      </c>
      <c r="E66" s="200" t="s">
        <v>603</v>
      </c>
    </row>
    <row r="67" spans="2:5">
      <c r="B67" s="202" t="s">
        <v>631</v>
      </c>
      <c r="C67" s="56"/>
      <c r="D67" s="8" t="s">
        <v>158</v>
      </c>
      <c r="E67" s="200" t="s">
        <v>623</v>
      </c>
    </row>
    <row r="68" spans="2:5">
      <c r="B68" s="202" t="s">
        <v>630</v>
      </c>
      <c r="C68" s="57"/>
      <c r="D68" s="8" t="s">
        <v>10</v>
      </c>
      <c r="E68" s="200" t="s">
        <v>624</v>
      </c>
    </row>
    <row r="69" spans="2:5">
      <c r="B69" s="202"/>
      <c r="C69" s="60"/>
      <c r="E69" s="200"/>
    </row>
    <row r="70" spans="2:5">
      <c r="B70" s="202" t="s">
        <v>629</v>
      </c>
      <c r="C70" s="56"/>
      <c r="D70" s="8" t="s">
        <v>5</v>
      </c>
      <c r="E70" s="200" t="s">
        <v>603</v>
      </c>
    </row>
    <row r="71" spans="2:5">
      <c r="B71" s="202" t="s">
        <v>628</v>
      </c>
      <c r="C71" s="56"/>
      <c r="D71" s="8" t="s">
        <v>158</v>
      </c>
      <c r="E71" s="200" t="s">
        <v>625</v>
      </c>
    </row>
    <row r="72" spans="2:5">
      <c r="B72" s="202" t="s">
        <v>627</v>
      </c>
      <c r="C72" s="56"/>
      <c r="D72" s="8" t="s">
        <v>45</v>
      </c>
      <c r="E72" s="200" t="s">
        <v>626</v>
      </c>
    </row>
    <row r="73" spans="2:5">
      <c r="B73" s="202"/>
      <c r="C73" s="60"/>
      <c r="E73" s="200"/>
    </row>
    <row r="74" spans="2:5">
      <c r="B74" s="203" t="s">
        <v>848</v>
      </c>
      <c r="C74" s="56"/>
      <c r="D74" s="8" t="s">
        <v>5</v>
      </c>
      <c r="E74" s="200" t="s">
        <v>603</v>
      </c>
    </row>
    <row r="75" spans="2:5">
      <c r="B75" s="202" t="s">
        <v>628</v>
      </c>
      <c r="C75" s="93"/>
      <c r="D75" s="8" t="s">
        <v>158</v>
      </c>
      <c r="E75" s="200" t="s">
        <v>849</v>
      </c>
    </row>
    <row r="76" spans="2:5">
      <c r="B76" s="202" t="s">
        <v>856</v>
      </c>
      <c r="C76" s="93"/>
      <c r="D76" s="8" t="s">
        <v>857</v>
      </c>
      <c r="E76" s="200"/>
    </row>
    <row r="77" spans="2:5" ht="28.5">
      <c r="B77" s="202" t="s">
        <v>850</v>
      </c>
      <c r="C77" s="56"/>
      <c r="D77" s="8" t="s">
        <v>3</v>
      </c>
      <c r="E77" s="200"/>
    </row>
    <row r="78" spans="2:5"/>
    <row r="79" spans="2:5" s="3" customFormat="1" ht="18">
      <c r="B79" s="5" t="s">
        <v>638</v>
      </c>
    </row>
    <row r="80" spans="2:5"/>
    <row r="81" spans="2:22" hidden="1">
      <c r="B81" s="13" t="s">
        <v>812</v>
      </c>
      <c r="C81" s="225">
        <f>(1+Dasbor!$C$15)^(Dasbor!C83-1)</f>
        <v>1</v>
      </c>
      <c r="D81" s="116">
        <f>(1+Dasbor!$C$15)^(Dasbor!D83-1)</f>
        <v>1.03</v>
      </c>
      <c r="E81" s="116">
        <f>(1+Dasbor!$C$15)^(Dasbor!E83-1)</f>
        <v>1.0609</v>
      </c>
      <c r="F81" s="116">
        <f>(1+Dasbor!$C$15)^(Dasbor!F83-1)</f>
        <v>1.092727</v>
      </c>
      <c r="G81" s="116">
        <f>(1+Dasbor!$C$15)^(Dasbor!G83-1)</f>
        <v>1.1255088099999999</v>
      </c>
      <c r="H81" s="116">
        <f>(1+Dasbor!$C$15)^(Dasbor!H83-1)</f>
        <v>1.1592740742999998</v>
      </c>
      <c r="I81" s="116">
        <f>(1+Dasbor!$C$15)^(Dasbor!I83-1)</f>
        <v>1.1940522965289999</v>
      </c>
      <c r="J81" s="116">
        <f>(1+Dasbor!$C$15)^(Dasbor!J83-1)</f>
        <v>1.22987386542487</v>
      </c>
      <c r="K81" s="116">
        <f>(1+Dasbor!$C$15)^(Dasbor!K83-1)</f>
        <v>1.2667700813876159</v>
      </c>
      <c r="L81" s="116">
        <f>(1+Dasbor!$C$15)^(Dasbor!L83-1)</f>
        <v>1.3047731838292445</v>
      </c>
      <c r="M81" s="116">
        <f>(1+Dasbor!$C$15)^(Dasbor!M83-1)</f>
        <v>1.3439163793441218</v>
      </c>
      <c r="N81" s="116">
        <f>(1+Dasbor!$C$15)^(Dasbor!N83-1)</f>
        <v>1.3842338707244455</v>
      </c>
      <c r="O81" s="116">
        <f>(1+Dasbor!$C$15)^(Dasbor!O83-1)</f>
        <v>1.4257608868461786</v>
      </c>
      <c r="P81" s="116">
        <f>(1+Dasbor!$C$15)^(Dasbor!P83-1)</f>
        <v>1.4685337134515639</v>
      </c>
      <c r="Q81" s="116">
        <f>(1+Dasbor!$C$15)^(Dasbor!Q83-1)</f>
        <v>1.512589724855111</v>
      </c>
      <c r="R81" s="116">
        <f>(1+Dasbor!$C$15)^(Dasbor!R83-1)</f>
        <v>1.5579674166007644</v>
      </c>
      <c r="S81" s="116">
        <f>(1+Dasbor!$C$15)^(Dasbor!S83-1)</f>
        <v>1.6047064390987871</v>
      </c>
      <c r="T81" s="116">
        <f>(1+Dasbor!$C$15)^(Dasbor!T83-1)</f>
        <v>1.6528476322717507</v>
      </c>
      <c r="U81" s="116">
        <f>(1+Dasbor!$C$15)^(Dasbor!U83-1)</f>
        <v>1.7024330612399032</v>
      </c>
      <c r="V81" s="116">
        <f>(1+Dasbor!$C$15)^(Dasbor!V83-1)</f>
        <v>1.7535060530771003</v>
      </c>
    </row>
    <row r="82" spans="2:22"/>
    <row r="83" spans="2:22">
      <c r="B83" s="13" t="s">
        <v>639</v>
      </c>
      <c r="C83" s="13">
        <v>1</v>
      </c>
      <c r="D83" s="13">
        <v>2</v>
      </c>
      <c r="E83" s="13">
        <v>3</v>
      </c>
      <c r="F83" s="13">
        <v>4</v>
      </c>
      <c r="G83" s="13">
        <v>5</v>
      </c>
      <c r="H83" s="13">
        <v>6</v>
      </c>
      <c r="I83" s="13">
        <v>7</v>
      </c>
      <c r="J83" s="13">
        <v>8</v>
      </c>
      <c r="K83" s="13">
        <v>9</v>
      </c>
      <c r="L83" s="13">
        <v>10</v>
      </c>
      <c r="M83" s="13">
        <v>11</v>
      </c>
      <c r="N83" s="13">
        <v>12</v>
      </c>
      <c r="O83" s="13">
        <v>13</v>
      </c>
      <c r="P83" s="13">
        <v>14</v>
      </c>
      <c r="Q83" s="13">
        <v>15</v>
      </c>
      <c r="R83" s="13">
        <v>16</v>
      </c>
      <c r="S83" s="13">
        <v>17</v>
      </c>
      <c r="T83" s="13">
        <v>18</v>
      </c>
      <c r="U83" s="13">
        <v>19</v>
      </c>
      <c r="V83" s="13">
        <v>20</v>
      </c>
    </row>
    <row r="84" spans="2:22">
      <c r="D84" s="8"/>
    </row>
    <row r="85" spans="2:22" ht="15">
      <c r="B85" s="198" t="s">
        <v>640</v>
      </c>
      <c r="D85" s="8"/>
    </row>
    <row r="86" spans="2:22">
      <c r="B86" s="13" t="s">
        <v>121</v>
      </c>
      <c r="C86" s="109">
        <f>IF($C$23="Hortikultura", 'Model - hortikultura'!E75,
IF($C$23="Beras",'Model - beras'!E75,
IF($C$23="kopi",'Model - kopi'!E21,
IF($C$23="Agroforestri", 'Model - agroforestri'!E246,0))))*$C$12*C81</f>
        <v>0</v>
      </c>
      <c r="D86" s="109">
        <f>IF($C$23="Hortikultura", 'Model - hortikultura'!F75,
IF($C$23="Beras",'Model - beras'!F75,
IF($C$23="kopi",'Model - kopi'!F21,
IF($C$23="Agroforestri", 'Model - agroforestri'!F246,0))))*$C$12*D81</f>
        <v>0</v>
      </c>
      <c r="E86" s="109">
        <f>IF($C$23="Hortikultura", 'Model - hortikultura'!G75,
IF($C$23="Beras",'Model - beras'!G75,
IF($C$23="kopi",'Model - kopi'!G21,
IF($C$23="Agroforestri", 'Model - agroforestri'!G246,0))))*$C$12*E81</f>
        <v>0</v>
      </c>
      <c r="F86" s="109">
        <f>IF($C$23="Hortikultura", 'Model - hortikultura'!H75,
IF($C$23="Beras",'Model - beras'!H75,
IF($C$23="kopi",'Model - kopi'!H21,
IF($C$23="Agroforestri", 'Model - agroforestri'!H246,0))))*$C$12*F81</f>
        <v>0</v>
      </c>
      <c r="G86" s="109">
        <f>IF($C$23="Hortikultura", 'Model - hortikultura'!I75,
IF($C$23="Beras",'Model - beras'!I75,
IF($C$23="kopi",'Model - kopi'!I21,
IF($C$23="Agroforestri", 'Model - agroforestri'!I246,0))))*$C$12*G81</f>
        <v>0</v>
      </c>
      <c r="H86" s="109">
        <f>IF($C$23="Hortikultura", 'Model - hortikultura'!J75,
IF($C$23="Beras",'Model - beras'!J75,
IF($C$23="kopi",'Model - kopi'!J21,
IF($C$23="Agroforestri", 'Model - agroforestri'!J246,0))))*$C$12*H81</f>
        <v>0</v>
      </c>
      <c r="I86" s="109">
        <f>IF($C$23="Hortikultura", 'Model - hortikultura'!K75,
IF($C$23="Beras",'Model - beras'!K75,
IF($C$23="kopi",'Model - kopi'!K21,
IF($C$23="Agroforestri", 'Model - agroforestri'!K246,0))))*$C$12*I81</f>
        <v>0</v>
      </c>
      <c r="J86" s="109">
        <f>IF($C$23="Hortikultura", 'Model - hortikultura'!L75,
IF($C$23="Beras",'Model - beras'!L75,
IF($C$23="kopi",'Model - kopi'!L21,
IF($C$23="Agroforestri", 'Model - agroforestri'!L246,0))))*$C$12*J81</f>
        <v>0</v>
      </c>
      <c r="K86" s="109">
        <f>IF($C$23="Hortikultura", 'Model - hortikultura'!M75,
IF($C$23="Beras",'Model - beras'!M75,
IF($C$23="kopi",'Model - kopi'!M21,
IF($C$23="Agroforestri", 'Model - agroforestri'!M246,0))))*$C$12*K81</f>
        <v>0</v>
      </c>
      <c r="L86" s="109">
        <f>IF($C$23="Hortikultura", 'Model - hortikultura'!N75,
IF($C$23="Beras",'Model - beras'!N75,
IF($C$23="kopi",'Model - kopi'!N21,
IF($C$23="Agroforestri", 'Model - agroforestri'!N246,0))))*$C$12*L81</f>
        <v>0</v>
      </c>
      <c r="M86" s="109">
        <f>IF($C$23="Hortikultura", 'Model - hortikultura'!O75,
IF($C$23="Beras",'Model - beras'!O75,
IF($C$23="kopi",'Model - kopi'!O21,
IF($C$23="Agroforestri", 'Model - agroforestri'!O246,0))))*$C$12*M81</f>
        <v>0</v>
      </c>
      <c r="N86" s="109">
        <f>IF($C$23="Hortikultura", 'Model - hortikultura'!P75,
IF($C$23="Beras",'Model - beras'!P75,
IF($C$23="kopi",'Model - kopi'!P21,
IF($C$23="Agroforestri", 'Model - agroforestri'!P246,0))))*$C$12*N81</f>
        <v>0</v>
      </c>
      <c r="O86" s="109">
        <f>IF($C$23="Hortikultura", 'Model - hortikultura'!Q75,
IF($C$23="Beras",'Model - beras'!Q75,
IF($C$23="kopi",'Model - kopi'!Q21,
IF($C$23="Agroforestri", 'Model - agroforestri'!Q246,0))))*$C$12*O81</f>
        <v>0</v>
      </c>
      <c r="P86" s="109">
        <f>IF($C$23="Hortikultura", 'Model - hortikultura'!R75,
IF($C$23="Beras",'Model - beras'!R75,
IF($C$23="kopi",'Model - kopi'!R21,
IF($C$23="Agroforestri", 'Model - agroforestri'!R246,0))))*$C$12*P81</f>
        <v>0</v>
      </c>
      <c r="Q86" s="109">
        <f>IF($C$23="Hortikultura", 'Model - hortikultura'!S75,
IF($C$23="Beras",'Model - beras'!S75,
IF($C$23="kopi",'Model - kopi'!S21,
IF($C$23="Agroforestri", 'Model - agroforestri'!S246,0))))*$C$12*Q81</f>
        <v>0</v>
      </c>
      <c r="R86" s="109">
        <f>IF($C$23="Hortikultura", 'Model - hortikultura'!T75,
IF($C$23="Beras",'Model - beras'!T75,
IF($C$23="kopi",'Model - kopi'!T21,
IF($C$23="Agroforestri", 'Model - agroforestri'!T246,0))))*$C$12*R81</f>
        <v>0</v>
      </c>
      <c r="S86" s="109">
        <f>IF($C$23="Hortikultura", 'Model - hortikultura'!U75,
IF($C$23="Beras",'Model - beras'!U75,
IF($C$23="kopi",'Model - kopi'!U21,
IF($C$23="Agroforestri", 'Model - agroforestri'!U246,0))))*$C$12*S81</f>
        <v>0</v>
      </c>
      <c r="T86" s="109">
        <f>IF($C$23="Hortikultura", 'Model - hortikultura'!V75,
IF($C$23="Beras",'Model - beras'!V75,
IF($C$23="kopi",'Model - kopi'!V21,
IF($C$23="Agroforestri", 'Model - agroforestri'!V246,0))))*$C$12*T81</f>
        <v>0</v>
      </c>
      <c r="U86" s="109">
        <f>IF($C$23="Hortikultura", 'Model - hortikultura'!W75,
IF($C$23="Beras",'Model - beras'!W75,
IF($C$23="kopi",'Model - kopi'!W21,
IF($C$23="Agroforestri", 'Model - agroforestri'!W246,0))))*$C$12*U81</f>
        <v>0</v>
      </c>
      <c r="V86" s="109">
        <f>IF($C$23="Hortikultura", 'Model - hortikultura'!X75,
IF($C$23="Beras",'Model - beras'!X75,
IF($C$23="kopi",'Model - kopi'!X21,
IF($C$23="Agroforestri", 'Model - agroforestri'!X246,0))))*$C$12*V81</f>
        <v>0</v>
      </c>
    </row>
    <row r="87" spans="2:22">
      <c r="B87" s="13" t="s">
        <v>641</v>
      </c>
      <c r="C87" s="109">
        <f>IF($C$23 = "Hortikultura", 'Model - hortikultura'!E68, IF($C$23 = "Beras", 'Model - beras'!E68, IF($C$23 = "kopi", 'Model - kopi'!E91, IF($C$23 = "Agroforestri", 'Model - agroforestri'!E254,0)))) *$C$12*C81</f>
        <v>0</v>
      </c>
      <c r="D87" s="109">
        <f>IF($C$23 = "Hortikultura", 'Model - hortikultura'!F68, IF($C$23 = "Beras", 'Model - beras'!F68, IF($C$23 = "kopi", 'Model - kopi'!F91, IF($C$23 = "Agroforestri", 'Model - agroforestri'!F254,0)))) *$C$12*D81</f>
        <v>0</v>
      </c>
      <c r="E87" s="109">
        <f>IF($C$23 = "Hortikultura", 'Model - hortikultura'!G68, IF($C$23 = "Beras", 'Model - beras'!G68, IF($C$23 = "kopi", 'Model - kopi'!G91, IF($C$23 = "Agroforestri", 'Model - agroforestri'!G254,0)))) *$C$12*E81</f>
        <v>0</v>
      </c>
      <c r="F87" s="109">
        <f>IF($C$23 = "Hortikultura", 'Model - hortikultura'!H68, IF($C$23 = "Beras", 'Model - beras'!H68, IF($C$23 = "kopi", 'Model - kopi'!H91, IF($C$23 = "Agroforestri", 'Model - agroforestri'!H254,0)))) *$C$12*F81</f>
        <v>0</v>
      </c>
      <c r="G87" s="109">
        <f>IF($C$23 = "Hortikultura", 'Model - hortikultura'!I68, IF($C$23 = "Beras", 'Model - beras'!I68, IF($C$23 = "kopi", 'Model - kopi'!I91, IF($C$23 = "Agroforestri", 'Model - agroforestri'!I254,0)))) *$C$12*G81</f>
        <v>0</v>
      </c>
      <c r="H87" s="109">
        <f>IF($C$23 = "Hortikultura", 'Model - hortikultura'!J68, IF($C$23 = "Beras", 'Model - beras'!J68, IF($C$23 = "kopi", 'Model - kopi'!J91, IF($C$23 = "Agroforestri", 'Model - agroforestri'!J254,0)))) *$C$12*H81</f>
        <v>0</v>
      </c>
      <c r="I87" s="109">
        <f>IF($C$23 = "Hortikultura", 'Model - hortikultura'!K68, IF($C$23 = "Beras", 'Model - beras'!K68, IF($C$23 = "kopi", 'Model - kopi'!K91, IF($C$23 = "Agroforestri", 'Model - agroforestri'!K254,0)))) *$C$12*I81</f>
        <v>0</v>
      </c>
      <c r="J87" s="109">
        <f>IF($C$23 = "Hortikultura", 'Model - hortikultura'!L68, IF($C$23 = "Beras", 'Model - beras'!L68, IF($C$23 = "kopi", 'Model - kopi'!L91, IF($C$23 = "Agroforestri", 'Model - agroforestri'!L254,0)))) *$C$12*J81</f>
        <v>0</v>
      </c>
      <c r="K87" s="109">
        <f>IF($C$23 = "Hortikultura", 'Model - hortikultura'!M68, IF($C$23 = "Beras", 'Model - beras'!M68, IF($C$23 = "kopi", 'Model - kopi'!M91, IF($C$23 = "Agroforestri", 'Model - agroforestri'!M254,0)))) *$C$12*K81</f>
        <v>0</v>
      </c>
      <c r="L87" s="109">
        <f>IF($C$23 = "Hortikultura", 'Model - hortikultura'!N68, IF($C$23 = "Beras", 'Model - beras'!N68, IF($C$23 = "kopi", 'Model - kopi'!N91, IF($C$23 = "Agroforestri", 'Model - agroforestri'!N254,0)))) *$C$12*L81</f>
        <v>0</v>
      </c>
      <c r="M87" s="109">
        <f>IF($C$23 = "Hortikultura", 'Model - hortikultura'!O68, IF($C$23 = "Beras", 'Model - beras'!O68, IF($C$23 = "kopi", 'Model - kopi'!O91, IF($C$23 = "Agroforestri", 'Model - agroforestri'!O254,0)))) *$C$12*M81</f>
        <v>0</v>
      </c>
      <c r="N87" s="109">
        <f>IF($C$23 = "Hortikultura", 'Model - hortikultura'!P68, IF($C$23 = "Beras", 'Model - beras'!P68, IF($C$23 = "kopi", 'Model - kopi'!P91, IF($C$23 = "Agroforestri", 'Model - agroforestri'!P254,0)))) *$C$12*N81</f>
        <v>0</v>
      </c>
      <c r="O87" s="109">
        <f>IF($C$23 = "Hortikultura", 'Model - hortikultura'!Q68, IF($C$23 = "Beras", 'Model - beras'!Q68, IF($C$23 = "kopi", 'Model - kopi'!Q91, IF($C$23 = "Agroforestri", 'Model - agroforestri'!Q254,0)))) *$C$12*O81</f>
        <v>0</v>
      </c>
      <c r="P87" s="109">
        <f>IF($C$23 = "Hortikultura", 'Model - hortikultura'!R68, IF($C$23 = "Beras", 'Model - beras'!R68, IF($C$23 = "kopi", 'Model - kopi'!R91, IF($C$23 = "Agroforestri", 'Model - agroforestri'!R254,0)))) *$C$12*P81</f>
        <v>0</v>
      </c>
      <c r="Q87" s="109">
        <f>IF($C$23 = "Hortikultura", 'Model - hortikultura'!S68, IF($C$23 = "Beras", 'Model - beras'!S68, IF($C$23 = "kopi", 'Model - kopi'!S91, IF($C$23 = "Agroforestri", 'Model - agroforestri'!S254,0)))) *$C$12*Q81</f>
        <v>0</v>
      </c>
      <c r="R87" s="109">
        <f>IF($C$23 = "Hortikultura", 'Model - hortikultura'!T68, IF($C$23 = "Beras", 'Model - beras'!T68, IF($C$23 = "kopi", 'Model - kopi'!T91, IF($C$23 = "Agroforestri", 'Model - agroforestri'!T254,0)))) *$C$12*R81</f>
        <v>0</v>
      </c>
      <c r="S87" s="109">
        <f>IF($C$23 = "Hortikultura", 'Model - hortikultura'!U68, IF($C$23 = "Beras", 'Model - beras'!U68, IF($C$23 = "kopi", 'Model - kopi'!U91, IF($C$23 = "Agroforestri", 'Model - agroforestri'!U254,0)))) *$C$12*S81</f>
        <v>0</v>
      </c>
      <c r="T87" s="109">
        <f>IF($C$23 = "Hortikultura", 'Model - hortikultura'!V68, IF($C$23 = "Beras", 'Model - beras'!V68, IF($C$23 = "kopi", 'Model - kopi'!V91, IF($C$23 = "Agroforestri", 'Model - agroforestri'!V254,0)))) *$C$12*T81</f>
        <v>0</v>
      </c>
      <c r="U87" s="109">
        <f>IF($C$23 = "Hortikultura", 'Model - hortikultura'!W68, IF($C$23 = "Beras", 'Model - beras'!W68, IF($C$23 = "kopi", 'Model - kopi'!W91, IF($C$23 = "Agroforestri", 'Model - agroforestri'!W254,0)))) *$C$12*U81</f>
        <v>0</v>
      </c>
      <c r="V87" s="109">
        <f>IF($C$23 = "Hortikultura", 'Model - hortikultura'!X68, IF($C$23 = "Beras", 'Model - beras'!X68, IF($C$23 = "kopi", 'Model - kopi'!X91, IF($C$23 = "Agroforestri", 'Model - agroforestri'!X254,0)))) *$C$12*V81</f>
        <v>0</v>
      </c>
    </row>
    <row r="88" spans="2:22">
      <c r="B88" s="13" t="s">
        <v>642</v>
      </c>
      <c r="C88" s="109">
        <f>IF($C$23 = "Hortikultura", 'Model - hortikultura'!E71, IF($C$23 = "Beras",'Model - beras'!E71,IF($C$23 = "kopi",  'Model - kopi'!E94, IF($C$23 = "Agroforestri", 'Model - agroforestri'!E262,0)))) *$C$12*C81</f>
        <v>0</v>
      </c>
      <c r="D88" s="109">
        <f>IF($C$23 = "Hortikultura", 'Model - hortikultura'!F71, IF($C$23 = "Beras",'Model - beras'!F71,IF($C$23 = "kopi",  'Model - kopi'!F94, IF($C$23 = "Agroforestri", 'Model - agroforestri'!F262,0)))) *$C$12*D81</f>
        <v>0</v>
      </c>
      <c r="E88" s="109">
        <f>IF($C$23 = "Hortikultura", 'Model - hortikultura'!G71, IF($C$23 = "Beras",'Model - beras'!G71,IF($C$23 = "kopi",  'Model - kopi'!G94, IF($C$23 = "Agroforestri", 'Model - agroforestri'!G262,0)))) *$C$12*E81</f>
        <v>0</v>
      </c>
      <c r="F88" s="109">
        <f>IF($C$23 = "Hortikultura", 'Model - hortikultura'!H71, IF($C$23 = "Beras",'Model - beras'!H71,IF($C$23 = "kopi",  'Model - kopi'!H94, IF($C$23 = "Agroforestri", 'Model - agroforestri'!H262,0)))) *$C$12*F81</f>
        <v>0</v>
      </c>
      <c r="G88" s="109">
        <f>IF($C$23 = "Hortikultura", 'Model - hortikultura'!I71, IF($C$23 = "Beras",'Model - beras'!I71,IF($C$23 = "kopi",  'Model - kopi'!I94, IF($C$23 = "Agroforestri", 'Model - agroforestri'!I262,0)))) *$C$12*G81</f>
        <v>0</v>
      </c>
      <c r="H88" s="109">
        <f>IF($C$23 = "Hortikultura", 'Model - hortikultura'!J71, IF($C$23 = "Beras",'Model - beras'!J71,IF($C$23 = "kopi",  'Model - kopi'!J94, IF($C$23 = "Agroforestri", 'Model - agroforestri'!J262,0)))) *$C$12*H81</f>
        <v>0</v>
      </c>
      <c r="I88" s="109">
        <f>IF($C$23 = "Hortikultura", 'Model - hortikultura'!K71, IF($C$23 = "Beras",'Model - beras'!K71,IF($C$23 = "kopi",  'Model - kopi'!K94, IF($C$23 = "Agroforestri", 'Model - agroforestri'!K262,0)))) *$C$12*I81</f>
        <v>0</v>
      </c>
      <c r="J88" s="109">
        <f>IF($C$23 = "Hortikultura", 'Model - hortikultura'!L71, IF($C$23 = "Beras",'Model - beras'!L71,IF($C$23 = "kopi",  'Model - kopi'!L94, IF($C$23 = "Agroforestri", 'Model - agroforestri'!L262,0)))) *$C$12*J81</f>
        <v>0</v>
      </c>
      <c r="K88" s="109">
        <f>IF($C$23 = "Hortikultura", 'Model - hortikultura'!M71, IF($C$23 = "Beras",'Model - beras'!M71,IF($C$23 = "kopi",  'Model - kopi'!M94, IF($C$23 = "Agroforestri", 'Model - agroforestri'!M262,0)))) *$C$12*K81</f>
        <v>0</v>
      </c>
      <c r="L88" s="109">
        <f>IF($C$23 = "Hortikultura", 'Model - hortikultura'!N71, IF($C$23 = "Beras",'Model - beras'!N71,IF($C$23 = "kopi",  'Model - kopi'!N94, IF($C$23 = "Agroforestri", 'Model - agroforestri'!N262,0)))) *$C$12*L81</f>
        <v>0</v>
      </c>
      <c r="M88" s="109">
        <f>IF($C$23 = "Hortikultura", 'Model - hortikultura'!O71, IF($C$23 = "Beras",'Model - beras'!O71,IF($C$23 = "kopi",  'Model - kopi'!O94, IF($C$23 = "Agroforestri", 'Model - agroforestri'!O262,0)))) *$C$12*M81</f>
        <v>0</v>
      </c>
      <c r="N88" s="109">
        <f>IF($C$23 = "Hortikultura", 'Model - hortikultura'!P71, IF($C$23 = "Beras",'Model - beras'!P71,IF($C$23 = "kopi",  'Model - kopi'!P94, IF($C$23 = "Agroforestri", 'Model - agroforestri'!P262,0)))) *$C$12*N81</f>
        <v>0</v>
      </c>
      <c r="O88" s="109">
        <f>IF($C$23 = "Hortikultura", 'Model - hortikultura'!Q71, IF($C$23 = "Beras",'Model - beras'!Q71,IF($C$23 = "kopi",  'Model - kopi'!Q94, IF($C$23 = "Agroforestri", 'Model - agroforestri'!Q262,0)))) *$C$12*O81</f>
        <v>0</v>
      </c>
      <c r="P88" s="109">
        <f>IF($C$23 = "Hortikultura", 'Model - hortikultura'!R71, IF($C$23 = "Beras",'Model - beras'!R71,IF($C$23 = "kopi",  'Model - kopi'!R94, IF($C$23 = "Agroforestri", 'Model - agroforestri'!R262,0)))) *$C$12*P81</f>
        <v>0</v>
      </c>
      <c r="Q88" s="109">
        <f>IF($C$23 = "Hortikultura", 'Model - hortikultura'!S71, IF($C$23 = "Beras",'Model - beras'!S71,IF($C$23 = "kopi",  'Model - kopi'!S94, IF($C$23 = "Agroforestri", 'Model - agroforestri'!S262,0)))) *$C$12*Q81</f>
        <v>0</v>
      </c>
      <c r="R88" s="109">
        <f>IF($C$23 = "Hortikultura", 'Model - hortikultura'!T71, IF($C$23 = "Beras",'Model - beras'!T71,IF($C$23 = "kopi",  'Model - kopi'!T94, IF($C$23 = "Agroforestri", 'Model - agroforestri'!T262,0)))) *$C$12*R81</f>
        <v>0</v>
      </c>
      <c r="S88" s="109">
        <f>IF($C$23 = "Hortikultura", 'Model - hortikultura'!U71, IF($C$23 = "Beras",'Model - beras'!U71,IF($C$23 = "kopi",  'Model - kopi'!U94, IF($C$23 = "Agroforestri", 'Model - agroforestri'!U262,0)))) *$C$12*S81</f>
        <v>0</v>
      </c>
      <c r="T88" s="109">
        <f>IF($C$23 = "Hortikultura", 'Model - hortikultura'!V71, IF($C$23 = "Beras",'Model - beras'!V71,IF($C$23 = "kopi",  'Model - kopi'!V94, IF($C$23 = "Agroforestri", 'Model - agroforestri'!V262,0)))) *$C$12*T81</f>
        <v>0</v>
      </c>
      <c r="U88" s="109">
        <f>IF($C$23 = "Hortikultura", 'Model - hortikultura'!W71, IF($C$23 = "Beras",'Model - beras'!W71,IF($C$23 = "kopi",  'Model - kopi'!W94, IF($C$23 = "Agroforestri", 'Model - agroforestri'!W262,0)))) *$C$12*U81</f>
        <v>0</v>
      </c>
      <c r="V88" s="109">
        <f>IF($C$23 = "Hortikultura", 'Model - hortikultura'!X71, IF($C$23 = "Beras",'Model - beras'!X71,IF($C$23 = "kopi",  'Model - kopi'!X94, IF($C$23 = "Agroforestri", 'Model - agroforestri'!X262,0)))) *$C$12*V81</f>
        <v>0</v>
      </c>
    </row>
    <row r="89" spans="2:22">
      <c r="B89" s="13" t="s">
        <v>146</v>
      </c>
      <c r="C89" s="110">
        <f>SUM(C86:C88)</f>
        <v>0</v>
      </c>
      <c r="D89" s="110">
        <f t="shared" ref="D89:V89" si="0">SUM(D86:D88)</f>
        <v>0</v>
      </c>
      <c r="E89" s="110">
        <f t="shared" si="0"/>
        <v>0</v>
      </c>
      <c r="F89" s="110">
        <f t="shared" si="0"/>
        <v>0</v>
      </c>
      <c r="G89" s="110">
        <f t="shared" si="0"/>
        <v>0</v>
      </c>
      <c r="H89" s="110">
        <f t="shared" si="0"/>
        <v>0</v>
      </c>
      <c r="I89" s="110">
        <f t="shared" si="0"/>
        <v>0</v>
      </c>
      <c r="J89" s="110">
        <f t="shared" si="0"/>
        <v>0</v>
      </c>
      <c r="K89" s="110">
        <f t="shared" si="0"/>
        <v>0</v>
      </c>
      <c r="L89" s="110">
        <f t="shared" si="0"/>
        <v>0</v>
      </c>
      <c r="M89" s="110">
        <f t="shared" si="0"/>
        <v>0</v>
      </c>
      <c r="N89" s="110">
        <f t="shared" si="0"/>
        <v>0</v>
      </c>
      <c r="O89" s="110">
        <f t="shared" si="0"/>
        <v>0</v>
      </c>
      <c r="P89" s="110">
        <f t="shared" si="0"/>
        <v>0</v>
      </c>
      <c r="Q89" s="110">
        <f t="shared" si="0"/>
        <v>0</v>
      </c>
      <c r="R89" s="110">
        <f t="shared" si="0"/>
        <v>0</v>
      </c>
      <c r="S89" s="110">
        <f t="shared" si="0"/>
        <v>0</v>
      </c>
      <c r="T89" s="110">
        <f t="shared" si="0"/>
        <v>0</v>
      </c>
      <c r="U89" s="110">
        <f t="shared" si="0"/>
        <v>0</v>
      </c>
      <c r="V89" s="110">
        <f t="shared" si="0"/>
        <v>0</v>
      </c>
    </row>
    <row r="90" spans="2:22">
      <c r="C90" s="111"/>
      <c r="D90" s="111"/>
      <c r="E90" s="111"/>
      <c r="F90" s="111"/>
      <c r="G90" s="111"/>
      <c r="H90" s="111"/>
      <c r="I90" s="111"/>
      <c r="J90" s="111"/>
      <c r="K90" s="111"/>
      <c r="L90" s="111"/>
      <c r="M90" s="111"/>
      <c r="N90" s="111"/>
      <c r="O90" s="111"/>
      <c r="P90" s="111"/>
      <c r="Q90" s="111"/>
      <c r="R90" s="111"/>
      <c r="S90" s="111"/>
      <c r="T90" s="111"/>
      <c r="U90" s="111"/>
      <c r="V90" s="111"/>
    </row>
    <row r="91" spans="2:22" ht="15">
      <c r="B91" s="6" t="s">
        <v>293</v>
      </c>
      <c r="C91" s="111"/>
      <c r="D91" s="111"/>
      <c r="E91" s="111"/>
      <c r="F91" s="111"/>
      <c r="G91" s="111"/>
      <c r="H91" s="111"/>
      <c r="I91" s="111"/>
      <c r="J91" s="111"/>
      <c r="K91" s="111"/>
      <c r="L91" s="111"/>
      <c r="M91" s="111"/>
      <c r="N91" s="111"/>
      <c r="O91" s="111"/>
      <c r="P91" s="111"/>
      <c r="Q91" s="111"/>
      <c r="R91" s="111"/>
      <c r="S91" s="111"/>
      <c r="T91" s="111"/>
      <c r="U91" s="111"/>
      <c r="V91" s="111"/>
    </row>
    <row r="92" spans="2:22">
      <c r="B92" s="15" t="s">
        <v>643</v>
      </c>
      <c r="C92" s="109">
        <f>IF($C$23="Hortikultura",'Model - hortikultura'!E58,
IF($C$23="Beras",SUM('Model - beras'!E57:E58),
IF($C$23="kopi",'Model - kopi'!E87,
IF($C$23="Agroforestri",'Model - agroforestri'!E243, 0)))*$C$12)</f>
        <v>0</v>
      </c>
      <c r="D92" s="109">
        <f>IF($C$23="Hortikultura",'Model - hortikultura'!F58,
IF($C$23="Beras",SUM('Model - beras'!F57:F58),
IF($C$23="kopi",'Model - kopi'!F87,
IF($C$23="Agroforestri",'Model - agroforestri'!F243, 0)))*$C$12)</f>
        <v>0</v>
      </c>
      <c r="E92" s="109">
        <f>IF($C$23="Hortikultura",'Model - hortikultura'!G58,
IF($C$23="Beras",SUM('Model - beras'!G57:G58),
IF($C$23="kopi",'Model - kopi'!G87,
IF($C$23="Agroforestri",'Model - agroforestri'!G243, 0)))*$C$12)</f>
        <v>0</v>
      </c>
      <c r="F92" s="109">
        <f>IF($C$23="Hortikultura",'Model - hortikultura'!H58,
IF($C$23="Beras",SUM('Model - beras'!H57:H58),
IF($C$23="kopi",'Model - kopi'!H87,
IF($C$23="Agroforestri",'Model - agroforestri'!H243, 0)))*$C$12)</f>
        <v>0</v>
      </c>
      <c r="G92" s="109">
        <f>IF($C$23="Hortikultura",'Model - hortikultura'!I58,
IF($C$23="Beras",SUM('Model - beras'!I57:I58),
IF($C$23="kopi",'Model - kopi'!I87,
IF($C$23="Agroforestri",'Model - agroforestri'!I243, 0)))*$C$12)</f>
        <v>0</v>
      </c>
      <c r="H92" s="109">
        <f>IF($C$23="Hortikultura",'Model - hortikultura'!J58,
IF($C$23="Beras",SUM('Model - beras'!J57:J58),
IF($C$23="kopi",'Model - kopi'!J87,
IF($C$23="Agroforestri",'Model - agroforestri'!J243, 0)))*$C$12)</f>
        <v>0</v>
      </c>
      <c r="I92" s="109">
        <f>IF($C$23="Hortikultura",'Model - hortikultura'!K58,
IF($C$23="Beras",SUM('Model - beras'!K57:K58),
IF($C$23="kopi",'Model - kopi'!K87,
IF($C$23="Agroforestri",'Model - agroforestri'!K243, 0)))*$C$12)</f>
        <v>0</v>
      </c>
      <c r="J92" s="109">
        <f>IF($C$23="Hortikultura",'Model - hortikultura'!L58,
IF($C$23="Beras",SUM('Model - beras'!L57:L58),
IF($C$23="kopi",'Model - kopi'!L87,
IF($C$23="Agroforestri",'Model - agroforestri'!L243, 0)))*$C$12)</f>
        <v>0</v>
      </c>
      <c r="K92" s="109">
        <f>IF($C$23="Hortikultura",'Model - hortikultura'!M58,
IF($C$23="Beras",SUM('Model - beras'!M57:M58),
IF($C$23="kopi",'Model - kopi'!M87,
IF($C$23="Agroforestri",'Model - agroforestri'!M243, 0)))*$C$12)</f>
        <v>0</v>
      </c>
      <c r="L92" s="109">
        <f>IF($C$23="Hortikultura",'Model - hortikultura'!N58,
IF($C$23="Beras",SUM('Model - beras'!N57:N58),
IF($C$23="kopi",'Model - kopi'!N87,
IF($C$23="Agroforestri",'Model - agroforestri'!N243, 0)))*$C$12)</f>
        <v>0</v>
      </c>
      <c r="M92" s="109">
        <f>IF($C$23="Hortikultura",'Model - hortikultura'!O58,
IF($C$23="Beras",SUM('Model - beras'!O57:O58),
IF($C$23="kopi",'Model - kopi'!O87,
IF($C$23="Agroforestri",'Model - agroforestri'!O243, 0)))*$C$12)</f>
        <v>0</v>
      </c>
      <c r="N92" s="109">
        <f>IF($C$23="Hortikultura",'Model - hortikultura'!P58,
IF($C$23="Beras",SUM('Model - beras'!P57:P58),
IF($C$23="kopi",'Model - kopi'!P87,
IF($C$23="Agroforestri",'Model - agroforestri'!P243, 0)))*$C$12)</f>
        <v>0</v>
      </c>
      <c r="O92" s="109">
        <f>IF($C$23="Hortikultura",'Model - hortikultura'!Q58,
IF($C$23="Beras",SUM('Model - beras'!Q57:Q58),
IF($C$23="kopi",'Model - kopi'!Q87,
IF($C$23="Agroforestri",'Model - agroforestri'!Q243, 0)))*$C$12)</f>
        <v>0</v>
      </c>
      <c r="P92" s="109">
        <f>IF($C$23="Hortikultura",'Model - hortikultura'!R58,
IF($C$23="Beras",SUM('Model - beras'!R57:R58),
IF($C$23="kopi",'Model - kopi'!R87,
IF($C$23="Agroforestri",'Model - agroforestri'!R243, 0)))*$C$12)</f>
        <v>0</v>
      </c>
      <c r="Q92" s="109">
        <f>IF($C$23="Hortikultura",'Model - hortikultura'!S58,
IF($C$23="Beras",SUM('Model - beras'!S57:S58),
IF($C$23="kopi",'Model - kopi'!S87,
IF($C$23="Agroforestri",'Model - agroforestri'!S243, 0)))*$C$12)</f>
        <v>0</v>
      </c>
      <c r="R92" s="109">
        <f>IF($C$23="Hortikultura",'Model - hortikultura'!T58,
IF($C$23="Beras",SUM('Model - beras'!T57:T58),
IF($C$23="kopi",'Model - kopi'!T87,
IF($C$23="Agroforestri",'Model - agroforestri'!T243, 0)))*$C$12)</f>
        <v>0</v>
      </c>
      <c r="S92" s="109">
        <f>IF($C$23="Hortikultura",'Model - hortikultura'!U58,
IF($C$23="Beras",SUM('Model - beras'!U57:U58),
IF($C$23="kopi",'Model - kopi'!U87,
IF($C$23="Agroforestri",'Model - agroforestri'!U243, 0)))*$C$12)</f>
        <v>0</v>
      </c>
      <c r="T92" s="109">
        <f>IF($C$23="Hortikultura",'Model - hortikultura'!V58,
IF($C$23="Beras",SUM('Model - beras'!V57:V58),
IF($C$23="kopi",'Model - kopi'!V87,
IF($C$23="Agroforestri",'Model - agroforestri'!V243, 0)))*$C$12)</f>
        <v>0</v>
      </c>
      <c r="U92" s="109">
        <f>IF($C$23="Hortikultura",'Model - hortikultura'!W58,
IF($C$23="Beras",SUM('Model - beras'!W57:W58),
IF($C$23="kopi",'Model - kopi'!W87,
IF($C$23="Agroforestri",'Model - agroforestri'!W243, 0)))*$C$12)</f>
        <v>0</v>
      </c>
      <c r="V92" s="109">
        <f>IF($C$23="Hortikultura",'Model - hortikultura'!X58,
IF($C$23="Beras",SUM('Model - beras'!X57:X58),
IF($C$23="kopi",'Model - kopi'!X87,
IF($C$23="Agroforestri",'Model - agroforestri'!X243, 0)))*$C$12)</f>
        <v>0</v>
      </c>
    </row>
    <row r="93" spans="2:22">
      <c r="B93" s="15" t="s">
        <v>644</v>
      </c>
      <c r="C93" s="109">
        <f>C92*$C$14*C81</f>
        <v>0</v>
      </c>
      <c r="D93" s="112">
        <f t="shared" ref="D93:V93" si="1">D92*$C$14*D81</f>
        <v>0</v>
      </c>
      <c r="E93" s="112">
        <f t="shared" si="1"/>
        <v>0</v>
      </c>
      <c r="F93" s="112">
        <f t="shared" si="1"/>
        <v>0</v>
      </c>
      <c r="G93" s="112">
        <f t="shared" si="1"/>
        <v>0</v>
      </c>
      <c r="H93" s="112">
        <f t="shared" si="1"/>
        <v>0</v>
      </c>
      <c r="I93" s="112">
        <f t="shared" si="1"/>
        <v>0</v>
      </c>
      <c r="J93" s="112">
        <f t="shared" si="1"/>
        <v>0</v>
      </c>
      <c r="K93" s="112">
        <f t="shared" si="1"/>
        <v>0</v>
      </c>
      <c r="L93" s="112">
        <f t="shared" si="1"/>
        <v>0</v>
      </c>
      <c r="M93" s="112">
        <f t="shared" si="1"/>
        <v>0</v>
      </c>
      <c r="N93" s="112">
        <f t="shared" si="1"/>
        <v>0</v>
      </c>
      <c r="O93" s="112">
        <f t="shared" si="1"/>
        <v>0</v>
      </c>
      <c r="P93" s="112">
        <f t="shared" si="1"/>
        <v>0</v>
      </c>
      <c r="Q93" s="112">
        <f t="shared" si="1"/>
        <v>0</v>
      </c>
      <c r="R93" s="112">
        <f t="shared" si="1"/>
        <v>0</v>
      </c>
      <c r="S93" s="112">
        <f t="shared" si="1"/>
        <v>0</v>
      </c>
      <c r="T93" s="112">
        <f t="shared" si="1"/>
        <v>0</v>
      </c>
      <c r="U93" s="112">
        <f t="shared" si="1"/>
        <v>0</v>
      </c>
      <c r="V93" s="112">
        <f t="shared" si="1"/>
        <v>0</v>
      </c>
    </row>
    <row r="94" spans="2:22">
      <c r="B94" s="15" t="s">
        <v>645</v>
      </c>
      <c r="C94" s="119">
        <f>C89+C93</f>
        <v>0</v>
      </c>
      <c r="D94" s="119">
        <f t="shared" ref="D94:U94" si="2">D89+D93</f>
        <v>0</v>
      </c>
      <c r="E94" s="119">
        <f t="shared" si="2"/>
        <v>0</v>
      </c>
      <c r="F94" s="119">
        <f t="shared" si="2"/>
        <v>0</v>
      </c>
      <c r="G94" s="119">
        <f t="shared" si="2"/>
        <v>0</v>
      </c>
      <c r="H94" s="119">
        <f t="shared" si="2"/>
        <v>0</v>
      </c>
      <c r="I94" s="119">
        <f t="shared" si="2"/>
        <v>0</v>
      </c>
      <c r="J94" s="119">
        <f t="shared" si="2"/>
        <v>0</v>
      </c>
      <c r="K94" s="119">
        <f t="shared" si="2"/>
        <v>0</v>
      </c>
      <c r="L94" s="119">
        <f t="shared" si="2"/>
        <v>0</v>
      </c>
      <c r="M94" s="119">
        <f t="shared" si="2"/>
        <v>0</v>
      </c>
      <c r="N94" s="119">
        <f t="shared" si="2"/>
        <v>0</v>
      </c>
      <c r="O94" s="119">
        <f t="shared" si="2"/>
        <v>0</v>
      </c>
      <c r="P94" s="119">
        <f t="shared" si="2"/>
        <v>0</v>
      </c>
      <c r="Q94" s="119">
        <f t="shared" si="2"/>
        <v>0</v>
      </c>
      <c r="R94" s="119">
        <f t="shared" si="2"/>
        <v>0</v>
      </c>
      <c r="S94" s="119">
        <f t="shared" si="2"/>
        <v>0</v>
      </c>
      <c r="T94" s="119">
        <f t="shared" si="2"/>
        <v>0</v>
      </c>
      <c r="U94" s="119">
        <f t="shared" si="2"/>
        <v>0</v>
      </c>
      <c r="V94" s="119">
        <f>V89+V93</f>
        <v>0</v>
      </c>
    </row>
    <row r="95" spans="2:22">
      <c r="B95" s="15" t="s">
        <v>646</v>
      </c>
      <c r="C95" s="113">
        <f>IF(C83=1, C94, C94+B95)</f>
        <v>0</v>
      </c>
      <c r="D95" s="113">
        <f t="shared" ref="D95:V95" si="3">IF(D83=1, D94, D94+C95)</f>
        <v>0</v>
      </c>
      <c r="E95" s="113">
        <f t="shared" si="3"/>
        <v>0</v>
      </c>
      <c r="F95" s="113">
        <f t="shared" si="3"/>
        <v>0</v>
      </c>
      <c r="G95" s="113">
        <f t="shared" si="3"/>
        <v>0</v>
      </c>
      <c r="H95" s="113">
        <f t="shared" si="3"/>
        <v>0</v>
      </c>
      <c r="I95" s="113">
        <f t="shared" si="3"/>
        <v>0</v>
      </c>
      <c r="J95" s="113">
        <f t="shared" si="3"/>
        <v>0</v>
      </c>
      <c r="K95" s="113">
        <f t="shared" si="3"/>
        <v>0</v>
      </c>
      <c r="L95" s="113">
        <f t="shared" si="3"/>
        <v>0</v>
      </c>
      <c r="M95" s="113">
        <f t="shared" si="3"/>
        <v>0</v>
      </c>
      <c r="N95" s="113">
        <f t="shared" si="3"/>
        <v>0</v>
      </c>
      <c r="O95" s="113">
        <f t="shared" si="3"/>
        <v>0</v>
      </c>
      <c r="P95" s="113">
        <f t="shared" si="3"/>
        <v>0</v>
      </c>
      <c r="Q95" s="113">
        <f t="shared" si="3"/>
        <v>0</v>
      </c>
      <c r="R95" s="113">
        <f t="shared" si="3"/>
        <v>0</v>
      </c>
      <c r="S95" s="113">
        <f t="shared" si="3"/>
        <v>0</v>
      </c>
      <c r="T95" s="113">
        <f t="shared" si="3"/>
        <v>0</v>
      </c>
      <c r="U95" s="113">
        <f t="shared" si="3"/>
        <v>0</v>
      </c>
      <c r="V95" s="113">
        <f t="shared" si="3"/>
        <v>0</v>
      </c>
    </row>
    <row r="96" spans="2:22">
      <c r="C96" s="111"/>
      <c r="D96" s="111"/>
      <c r="E96" s="111"/>
      <c r="F96" s="111"/>
      <c r="G96" s="111"/>
      <c r="H96" s="111"/>
      <c r="I96" s="111"/>
      <c r="J96" s="111"/>
      <c r="K96" s="111"/>
      <c r="L96" s="111"/>
      <c r="M96" s="111"/>
      <c r="N96" s="111"/>
      <c r="O96" s="111"/>
      <c r="P96" s="111"/>
      <c r="Q96" s="111"/>
      <c r="R96" s="111"/>
      <c r="S96" s="111"/>
      <c r="T96" s="111"/>
      <c r="U96" s="111"/>
      <c r="V96" s="111"/>
    </row>
    <row r="97" spans="2:23" ht="15">
      <c r="B97" s="198" t="s">
        <v>647</v>
      </c>
      <c r="C97" s="111"/>
      <c r="D97" s="111"/>
      <c r="E97" s="111"/>
      <c r="F97" s="111"/>
      <c r="G97" s="111"/>
      <c r="H97" s="111"/>
      <c r="I97" s="111"/>
      <c r="J97" s="111"/>
      <c r="K97" s="111"/>
      <c r="L97" s="111"/>
      <c r="M97" s="111"/>
      <c r="N97" s="111"/>
      <c r="O97" s="111"/>
      <c r="P97" s="111"/>
      <c r="Q97" s="111"/>
      <c r="R97" s="111"/>
      <c r="S97" s="111"/>
      <c r="T97" s="111"/>
      <c r="U97" s="111"/>
      <c r="V97" s="111"/>
    </row>
    <row r="98" spans="2:23">
      <c r="B98" s="15" t="s">
        <v>648</v>
      </c>
      <c r="C98" s="114">
        <f>IF($C$23="Hortikultura",'Model - hortikultura'!E81,IF($C$23="Beras",'Model - beras'!E80,IF($C$23="kopi",'Model - kopi'!E101,IF($C$23="Agroforestri",'Model - agroforestri'!E280,0))))*$C$12*C81</f>
        <v>0</v>
      </c>
      <c r="D98" s="114">
        <f>IF($C$23="Hortikultura",'Model - hortikultura'!F81,IF($C$23="Beras",'Model - beras'!F80,IF($C$23="kopi",'Model - kopi'!F101,IF($C$23="Agroforestri",'Model - agroforestri'!F280,0))))*$C$12*D81</f>
        <v>0</v>
      </c>
      <c r="E98" s="114">
        <f>IF($C$23="Hortikultura",'Model - hortikultura'!G81,IF($C$23="Beras",'Model - beras'!G80,IF($C$23="kopi",'Model - kopi'!G101,IF($C$23="Agroforestri",'Model - agroforestri'!G280,0))))*$C$12*E81</f>
        <v>0</v>
      </c>
      <c r="F98" s="114">
        <f>IF($C$23="Hortikultura",'Model - hortikultura'!H81,IF($C$23="Beras",'Model - beras'!H80,IF($C$23="kopi",'Model - kopi'!H101,IF($C$23="Agroforestri",'Model - agroforestri'!H280,0))))*$C$12*F81</f>
        <v>0</v>
      </c>
      <c r="G98" s="114">
        <f>IF($C$23="Hortikultura",'Model - hortikultura'!I81,IF($C$23="Beras",'Model - beras'!I80,IF($C$23="kopi",'Model - kopi'!I101,IF($C$23="Agroforestri",'Model - agroforestri'!I280,0))))*$C$12*G81</f>
        <v>0</v>
      </c>
      <c r="H98" s="114">
        <f>IF($C$23="Hortikultura",'Model - hortikultura'!J81,IF($C$23="Beras",'Model - beras'!J80,IF($C$23="kopi",'Model - kopi'!J101,IF($C$23="Agroforestri",'Model - agroforestri'!J280,0))))*$C$12*H81</f>
        <v>0</v>
      </c>
      <c r="I98" s="114">
        <f>IF($C$23="Hortikultura",'Model - hortikultura'!K81,IF($C$23="Beras",'Model - beras'!K80,IF($C$23="kopi",'Model - kopi'!K101,IF($C$23="Agroforestri",'Model - agroforestri'!K280,0))))*$C$12*I81</f>
        <v>0</v>
      </c>
      <c r="J98" s="114">
        <f>IF($C$23="Hortikultura",'Model - hortikultura'!L81,IF($C$23="Beras",'Model - beras'!L80,IF($C$23="kopi",'Model - kopi'!L101,IF($C$23="Agroforestri",'Model - agroforestri'!L280,0))))*$C$12*J81</f>
        <v>0</v>
      </c>
      <c r="K98" s="114">
        <f>IF($C$23="Hortikultura",'Model - hortikultura'!M81,IF($C$23="Beras",'Model - beras'!M80,IF($C$23="kopi",'Model - kopi'!M101,IF($C$23="Agroforestri",'Model - agroforestri'!M280,0))))*$C$12*K81</f>
        <v>0</v>
      </c>
      <c r="L98" s="114">
        <f>IF($C$23="Hortikultura",'Model - hortikultura'!N81,IF($C$23="Beras",'Model - beras'!N80,IF($C$23="kopi",'Model - kopi'!N101,IF($C$23="Agroforestri",'Model - agroforestri'!N280,0))))*$C$12*L81</f>
        <v>0</v>
      </c>
      <c r="M98" s="114">
        <f>IF($C$23="Hortikultura",'Model - hortikultura'!O81,IF($C$23="Beras",'Model - beras'!O80,IF($C$23="kopi",'Model - kopi'!O101,IF($C$23="Agroforestri",'Model - agroforestri'!O280,0))))*$C$12*M81</f>
        <v>0</v>
      </c>
      <c r="N98" s="114">
        <f>IF($C$23="Hortikultura",'Model - hortikultura'!P81,IF($C$23="Beras",'Model - beras'!P80,IF($C$23="kopi",'Model - kopi'!P101,IF($C$23="Agroforestri",'Model - agroforestri'!P280,0))))*$C$12*N81</f>
        <v>0</v>
      </c>
      <c r="O98" s="114">
        <f>IF($C$23="Hortikultura",'Model - hortikultura'!Q81,IF($C$23="Beras",'Model - beras'!Q80,IF($C$23="kopi",'Model - kopi'!Q101,IF($C$23="Agroforestri",'Model - agroforestri'!Q280,0))))*$C$12*O81</f>
        <v>0</v>
      </c>
      <c r="P98" s="114">
        <f>IF($C$23="Hortikultura",'Model - hortikultura'!R81,IF($C$23="Beras",'Model - beras'!R80,IF($C$23="kopi",'Model - kopi'!R101,IF($C$23="Agroforestri",'Model - agroforestri'!R280,0))))*$C$12*P81</f>
        <v>0</v>
      </c>
      <c r="Q98" s="114">
        <f>IF($C$23="Hortikultura",'Model - hortikultura'!S81,IF($C$23="Beras",'Model - beras'!S80,IF($C$23="kopi",'Model - kopi'!S101,IF($C$23="Agroforestri",'Model - agroforestri'!S280,0))))*$C$12*Q81</f>
        <v>0</v>
      </c>
      <c r="R98" s="114">
        <f>IF($C$23="Hortikultura",'Model - hortikultura'!T81,IF($C$23="Beras",'Model - beras'!T80,IF($C$23="kopi",'Model - kopi'!T101,IF($C$23="Agroforestri",'Model - agroforestri'!T280,0))))*$C$12*R81</f>
        <v>0</v>
      </c>
      <c r="S98" s="114">
        <f>IF($C$23="Hortikultura",'Model - hortikultura'!U81,IF($C$23="Beras",'Model - beras'!U80,IF($C$23="kopi",'Model - kopi'!U101,IF($C$23="Agroforestri",'Model - agroforestri'!U280,0))))*$C$12*S81</f>
        <v>0</v>
      </c>
      <c r="T98" s="114">
        <f>IF($C$23="Hortikultura",'Model - hortikultura'!V81,IF($C$23="Beras",'Model - beras'!V80,IF($C$23="kopi",'Model - kopi'!V101,IF($C$23="Agroforestri",'Model - agroforestri'!V280,0))))*$C$12*T81</f>
        <v>0</v>
      </c>
      <c r="U98" s="114">
        <f>IF($C$23="Hortikultura",'Model - hortikultura'!W81,IF($C$23="Beras",'Model - beras'!W80,IF($C$23="kopi",'Model - kopi'!W101,IF($C$23="Agroforestri",'Model - agroforestri'!W280,0))))*$C$12*U81</f>
        <v>0</v>
      </c>
      <c r="V98" s="114">
        <f>IF($C$23="Hortikultura",'Model - hortikultura'!X81,IF($C$23="Beras",'Model - beras'!X80,IF($C$23="kopi",'Model - kopi'!X101,IF($C$23="Agroforestri",'Model - agroforestri'!X280,0))))*$C$12*V81</f>
        <v>0</v>
      </c>
      <c r="W98" s="227"/>
    </row>
    <row r="99" spans="2:23">
      <c r="B99" s="15" t="s">
        <v>652</v>
      </c>
      <c r="C99" s="115">
        <f t="shared" ref="C99:V99" si="4">IF(C83=1, C98, C98+B99)</f>
        <v>0</v>
      </c>
      <c r="D99" s="115">
        <f t="shared" si="4"/>
        <v>0</v>
      </c>
      <c r="E99" s="115">
        <f t="shared" si="4"/>
        <v>0</v>
      </c>
      <c r="F99" s="115">
        <f t="shared" si="4"/>
        <v>0</v>
      </c>
      <c r="G99" s="115">
        <f t="shared" si="4"/>
        <v>0</v>
      </c>
      <c r="H99" s="115">
        <f t="shared" si="4"/>
        <v>0</v>
      </c>
      <c r="I99" s="115">
        <f t="shared" si="4"/>
        <v>0</v>
      </c>
      <c r="J99" s="115">
        <f t="shared" si="4"/>
        <v>0</v>
      </c>
      <c r="K99" s="115">
        <f t="shared" si="4"/>
        <v>0</v>
      </c>
      <c r="L99" s="115">
        <f t="shared" si="4"/>
        <v>0</v>
      </c>
      <c r="M99" s="115">
        <f t="shared" si="4"/>
        <v>0</v>
      </c>
      <c r="N99" s="115">
        <f t="shared" si="4"/>
        <v>0</v>
      </c>
      <c r="O99" s="115">
        <f t="shared" si="4"/>
        <v>0</v>
      </c>
      <c r="P99" s="115">
        <f t="shared" si="4"/>
        <v>0</v>
      </c>
      <c r="Q99" s="115">
        <f t="shared" si="4"/>
        <v>0</v>
      </c>
      <c r="R99" s="115">
        <f t="shared" si="4"/>
        <v>0</v>
      </c>
      <c r="S99" s="115">
        <f t="shared" si="4"/>
        <v>0</v>
      </c>
      <c r="T99" s="115">
        <f t="shared" si="4"/>
        <v>0</v>
      </c>
      <c r="U99" s="115">
        <f t="shared" si="4"/>
        <v>0</v>
      </c>
      <c r="V99" s="115">
        <f t="shared" si="4"/>
        <v>0</v>
      </c>
    </row>
    <row r="100" spans="2:23">
      <c r="B100" s="13" t="s">
        <v>819</v>
      </c>
      <c r="C100" s="115">
        <f>C98-C94</f>
        <v>0</v>
      </c>
      <c r="D100" s="115">
        <f t="shared" ref="D100:V100" si="5">D98-D94</f>
        <v>0</v>
      </c>
      <c r="E100" s="115">
        <f t="shared" si="5"/>
        <v>0</v>
      </c>
      <c r="F100" s="115">
        <f t="shared" si="5"/>
        <v>0</v>
      </c>
      <c r="G100" s="115">
        <f t="shared" si="5"/>
        <v>0</v>
      </c>
      <c r="H100" s="115">
        <f t="shared" si="5"/>
        <v>0</v>
      </c>
      <c r="I100" s="115">
        <f t="shared" si="5"/>
        <v>0</v>
      </c>
      <c r="J100" s="115">
        <f t="shared" si="5"/>
        <v>0</v>
      </c>
      <c r="K100" s="115">
        <f t="shared" si="5"/>
        <v>0</v>
      </c>
      <c r="L100" s="115">
        <f t="shared" si="5"/>
        <v>0</v>
      </c>
      <c r="M100" s="115">
        <f t="shared" si="5"/>
        <v>0</v>
      </c>
      <c r="N100" s="115">
        <f t="shared" si="5"/>
        <v>0</v>
      </c>
      <c r="O100" s="115">
        <f t="shared" si="5"/>
        <v>0</v>
      </c>
      <c r="P100" s="115">
        <f t="shared" si="5"/>
        <v>0</v>
      </c>
      <c r="Q100" s="115">
        <f t="shared" si="5"/>
        <v>0</v>
      </c>
      <c r="R100" s="115">
        <f t="shared" si="5"/>
        <v>0</v>
      </c>
      <c r="S100" s="115">
        <f t="shared" si="5"/>
        <v>0</v>
      </c>
      <c r="T100" s="115">
        <f t="shared" si="5"/>
        <v>0</v>
      </c>
      <c r="U100" s="115">
        <f t="shared" si="5"/>
        <v>0</v>
      </c>
      <c r="V100" s="115">
        <f t="shared" si="5"/>
        <v>0</v>
      </c>
      <c r="W100" s="227"/>
    </row>
    <row r="101" spans="2:23" hidden="1">
      <c r="B101" s="13" t="s">
        <v>7</v>
      </c>
      <c r="C101" s="116">
        <f>(1+Dasbor!$C$16)^-(Dasbor!C83-1)</f>
        <v>1</v>
      </c>
      <c r="D101" s="116">
        <f>(1+Dasbor!$C$16)^-(Dasbor!D83-1)</f>
        <v>0.84745762711864414</v>
      </c>
      <c r="E101" s="116">
        <f>(1+Dasbor!$C$16)^-(Dasbor!E83-1)</f>
        <v>0.71818442976156283</v>
      </c>
      <c r="F101" s="116">
        <f>(1+Dasbor!$C$16)^-(Dasbor!F83-1)</f>
        <v>0.6086308726792905</v>
      </c>
      <c r="G101" s="116">
        <f>(1+Dasbor!$C$16)^-(Dasbor!G83-1)</f>
        <v>0.51578887515194116</v>
      </c>
      <c r="H101" s="116">
        <f>(1+Dasbor!$C$16)^-(Dasbor!H83-1)</f>
        <v>0.43710921623045873</v>
      </c>
      <c r="I101" s="116">
        <f>(1+Dasbor!$C$16)^-(Dasbor!I83-1)</f>
        <v>0.37043153917835481</v>
      </c>
      <c r="J101" s="116">
        <f>(1+Dasbor!$C$16)^-(Dasbor!J83-1)</f>
        <v>0.31392503320199561</v>
      </c>
      <c r="K101" s="116">
        <f>(1+Dasbor!$C$16)^-(Dasbor!K83-1)</f>
        <v>0.26603816373050476</v>
      </c>
      <c r="L101" s="116">
        <f>(1+Dasbor!$C$16)^-(Dasbor!L83-1)</f>
        <v>0.22545607095805489</v>
      </c>
      <c r="M101" s="116">
        <f>(1+Dasbor!$C$16)^-(Dasbor!M83-1)</f>
        <v>0.19106446691360587</v>
      </c>
      <c r="N101" s="116">
        <f>(1+Dasbor!$C$16)^-(Dasbor!N83-1)</f>
        <v>0.1619190397572931</v>
      </c>
      <c r="O101" s="116">
        <f>(1+Dasbor!$C$16)^-(Dasbor!O83-1)</f>
        <v>0.13721952521804504</v>
      </c>
      <c r="P101" s="116">
        <f>(1+Dasbor!$C$16)^-(Dasbor!P83-1)</f>
        <v>0.11628773323563139</v>
      </c>
      <c r="Q101" s="116">
        <f>(1+Dasbor!$C$16)^-(Dasbor!Q83-1)</f>
        <v>9.8548926470874057E-2</v>
      </c>
      <c r="R101" s="116">
        <f>(1+Dasbor!$C$16)^-(Dasbor!R83-1)</f>
        <v>8.351603938209666E-2</v>
      </c>
      <c r="S101" s="116">
        <f>(1+Dasbor!$C$16)^-(Dasbor!S83-1)</f>
        <v>7.0776304561098874E-2</v>
      </c>
      <c r="T101" s="116">
        <f>(1+Dasbor!$C$16)^-(Dasbor!T83-1)</f>
        <v>5.9979919119575315E-2</v>
      </c>
      <c r="U101" s="116">
        <f>(1+Dasbor!$C$16)^-(Dasbor!U83-1)</f>
        <v>5.0830439931843489E-2</v>
      </c>
      <c r="V101" s="116">
        <f>(1+Dasbor!$C$16)^-(Dasbor!V83-1)</f>
        <v>4.3076644010036858E-2</v>
      </c>
    </row>
    <row r="102" spans="2:23">
      <c r="B102" s="15" t="s">
        <v>649</v>
      </c>
      <c r="C102" s="115">
        <f t="shared" ref="C102:V102" si="6">IF(C83=1, C100, C100+B102)</f>
        <v>0</v>
      </c>
      <c r="D102" s="115">
        <f t="shared" si="6"/>
        <v>0</v>
      </c>
      <c r="E102" s="115">
        <f t="shared" si="6"/>
        <v>0</v>
      </c>
      <c r="F102" s="115">
        <f t="shared" si="6"/>
        <v>0</v>
      </c>
      <c r="G102" s="115">
        <f t="shared" si="6"/>
        <v>0</v>
      </c>
      <c r="H102" s="115">
        <f t="shared" si="6"/>
        <v>0</v>
      </c>
      <c r="I102" s="115">
        <f t="shared" si="6"/>
        <v>0</v>
      </c>
      <c r="J102" s="115">
        <f t="shared" si="6"/>
        <v>0</v>
      </c>
      <c r="K102" s="115">
        <f t="shared" si="6"/>
        <v>0</v>
      </c>
      <c r="L102" s="115">
        <f t="shared" si="6"/>
        <v>0</v>
      </c>
      <c r="M102" s="115">
        <f t="shared" si="6"/>
        <v>0</v>
      </c>
      <c r="N102" s="115">
        <f t="shared" si="6"/>
        <v>0</v>
      </c>
      <c r="O102" s="115">
        <f t="shared" si="6"/>
        <v>0</v>
      </c>
      <c r="P102" s="115">
        <f t="shared" si="6"/>
        <v>0</v>
      </c>
      <c r="Q102" s="115">
        <f t="shared" si="6"/>
        <v>0</v>
      </c>
      <c r="R102" s="115">
        <f t="shared" si="6"/>
        <v>0</v>
      </c>
      <c r="S102" s="115">
        <f t="shared" si="6"/>
        <v>0</v>
      </c>
      <c r="T102" s="115">
        <f t="shared" si="6"/>
        <v>0</v>
      </c>
      <c r="U102" s="115">
        <f t="shared" si="6"/>
        <v>0</v>
      </c>
      <c r="V102" s="115">
        <f t="shared" si="6"/>
        <v>0</v>
      </c>
    </row>
    <row r="103" spans="2:23" ht="18.75" customHeight="1">
      <c r="B103" s="13" t="s">
        <v>818</v>
      </c>
      <c r="C103" s="115">
        <f>C100*C101</f>
        <v>0</v>
      </c>
      <c r="D103" s="115">
        <f t="shared" ref="D103:V103" si="7">D100*D101</f>
        <v>0</v>
      </c>
      <c r="E103" s="115">
        <f t="shared" si="7"/>
        <v>0</v>
      </c>
      <c r="F103" s="115">
        <f t="shared" si="7"/>
        <v>0</v>
      </c>
      <c r="G103" s="115">
        <f t="shared" si="7"/>
        <v>0</v>
      </c>
      <c r="H103" s="115">
        <f t="shared" si="7"/>
        <v>0</v>
      </c>
      <c r="I103" s="115">
        <f t="shared" si="7"/>
        <v>0</v>
      </c>
      <c r="J103" s="115">
        <f t="shared" si="7"/>
        <v>0</v>
      </c>
      <c r="K103" s="115">
        <f t="shared" si="7"/>
        <v>0</v>
      </c>
      <c r="L103" s="115">
        <f t="shared" si="7"/>
        <v>0</v>
      </c>
      <c r="M103" s="115">
        <f t="shared" si="7"/>
        <v>0</v>
      </c>
      <c r="N103" s="115">
        <f t="shared" si="7"/>
        <v>0</v>
      </c>
      <c r="O103" s="115">
        <f t="shared" si="7"/>
        <v>0</v>
      </c>
      <c r="P103" s="115">
        <f t="shared" si="7"/>
        <v>0</v>
      </c>
      <c r="Q103" s="115">
        <f t="shared" si="7"/>
        <v>0</v>
      </c>
      <c r="R103" s="115">
        <f t="shared" si="7"/>
        <v>0</v>
      </c>
      <c r="S103" s="115">
        <f t="shared" si="7"/>
        <v>0</v>
      </c>
      <c r="T103" s="115">
        <f t="shared" si="7"/>
        <v>0</v>
      </c>
      <c r="U103" s="115">
        <f t="shared" si="7"/>
        <v>0</v>
      </c>
      <c r="V103" s="115">
        <f t="shared" si="7"/>
        <v>0</v>
      </c>
    </row>
    <row r="104" spans="2:23">
      <c r="B104" s="13" t="s">
        <v>650</v>
      </c>
      <c r="C104" s="115">
        <f t="shared" ref="C104:V104" si="8">IF(C83=1, C103, C103+B104)</f>
        <v>0</v>
      </c>
      <c r="D104" s="115">
        <f t="shared" si="8"/>
        <v>0</v>
      </c>
      <c r="E104" s="115">
        <f t="shared" si="8"/>
        <v>0</v>
      </c>
      <c r="F104" s="115">
        <f t="shared" si="8"/>
        <v>0</v>
      </c>
      <c r="G104" s="115">
        <f t="shared" si="8"/>
        <v>0</v>
      </c>
      <c r="H104" s="115">
        <f t="shared" si="8"/>
        <v>0</v>
      </c>
      <c r="I104" s="115">
        <f t="shared" si="8"/>
        <v>0</v>
      </c>
      <c r="J104" s="115">
        <f t="shared" si="8"/>
        <v>0</v>
      </c>
      <c r="K104" s="115">
        <f t="shared" si="8"/>
        <v>0</v>
      </c>
      <c r="L104" s="115">
        <f t="shared" si="8"/>
        <v>0</v>
      </c>
      <c r="M104" s="115">
        <f t="shared" si="8"/>
        <v>0</v>
      </c>
      <c r="N104" s="115">
        <f t="shared" si="8"/>
        <v>0</v>
      </c>
      <c r="O104" s="115">
        <f t="shared" si="8"/>
        <v>0</v>
      </c>
      <c r="P104" s="115">
        <f t="shared" si="8"/>
        <v>0</v>
      </c>
      <c r="Q104" s="115">
        <f t="shared" si="8"/>
        <v>0</v>
      </c>
      <c r="R104" s="115">
        <f t="shared" si="8"/>
        <v>0</v>
      </c>
      <c r="S104" s="115">
        <f t="shared" si="8"/>
        <v>0</v>
      </c>
      <c r="T104" s="115">
        <f t="shared" si="8"/>
        <v>0</v>
      </c>
      <c r="U104" s="115">
        <f t="shared" si="8"/>
        <v>0</v>
      </c>
      <c r="V104" s="115">
        <f t="shared" si="8"/>
        <v>0</v>
      </c>
    </row>
    <row r="105" spans="2:23">
      <c r="B105" s="208" t="s">
        <v>651</v>
      </c>
      <c r="C105" s="113">
        <f>V104</f>
        <v>0</v>
      </c>
      <c r="D105" s="120"/>
      <c r="E105" s="120"/>
      <c r="F105" s="120"/>
      <c r="G105" s="120"/>
      <c r="H105" s="120"/>
      <c r="I105" s="120"/>
      <c r="J105" s="120"/>
      <c r="K105" s="120"/>
      <c r="L105" s="120"/>
      <c r="M105" s="120"/>
      <c r="N105" s="120"/>
      <c r="O105" s="120"/>
      <c r="P105" s="120"/>
      <c r="Q105" s="120"/>
      <c r="R105" s="120"/>
      <c r="S105" s="120"/>
      <c r="T105" s="120"/>
      <c r="U105" s="120"/>
      <c r="V105" s="120"/>
    </row>
    <row r="106" spans="2:23">
      <c r="B106" s="108"/>
      <c r="C106" s="120"/>
      <c r="D106" s="120"/>
      <c r="E106" s="120"/>
      <c r="F106" s="120"/>
      <c r="G106" s="120"/>
      <c r="H106" s="120"/>
      <c r="I106" s="120"/>
      <c r="J106" s="120"/>
      <c r="K106" s="120"/>
      <c r="L106" s="120"/>
      <c r="M106" s="120"/>
      <c r="N106" s="120"/>
      <c r="O106" s="120"/>
      <c r="P106" s="120"/>
      <c r="Q106" s="120"/>
      <c r="R106" s="120"/>
      <c r="S106" s="120"/>
      <c r="T106" s="120"/>
      <c r="U106" s="120"/>
      <c r="V106" s="120"/>
    </row>
    <row r="107" spans="2:23">
      <c r="B107" s="207" t="s">
        <v>820</v>
      </c>
      <c r="C107" s="114">
        <f>IF($C$23 = "Agroforestri", 'Model - agroforestri'!E281,0)*C81*$C$12</f>
        <v>0</v>
      </c>
      <c r="D107" s="114">
        <f>IF($C$23 = "Agroforestri", 'Model - agroforestri'!F281,0)*D81*$C$12</f>
        <v>0</v>
      </c>
      <c r="E107" s="114">
        <f>IF($C$23 = "Agroforestri", 'Model - agroforestri'!G281,0)*E81*$C$12</f>
        <v>0</v>
      </c>
      <c r="F107" s="114">
        <f>IF($C$23 = "Agroforestri", 'Model - agroforestri'!H281,0)*F81*$C$12</f>
        <v>0</v>
      </c>
      <c r="G107" s="114">
        <f>IF($C$23 = "Agroforestri", 'Model - agroforestri'!I281,0)*G81*$C$12</f>
        <v>0</v>
      </c>
      <c r="H107" s="114">
        <f>IF($C$23 = "Agroforestri", 'Model - agroforestri'!J281,0)*H81*$C$12</f>
        <v>0</v>
      </c>
      <c r="I107" s="114">
        <f>IF($C$23 = "Agroforestri", 'Model - agroforestri'!K281,0)*I81*$C$12</f>
        <v>0</v>
      </c>
      <c r="J107" s="114">
        <f>IF($C$23 = "Agroforestri", 'Model - agroforestri'!L281,0)*J81*$C$12</f>
        <v>0</v>
      </c>
      <c r="K107" s="114">
        <f>IF($C$23 = "Agroforestri", 'Model - agroforestri'!M281,0)*K81*$C$12</f>
        <v>0</v>
      </c>
      <c r="L107" s="114">
        <f>IF($C$23 = "Agroforestri", 'Model - agroforestri'!N281,0)*L81*$C$12</f>
        <v>0</v>
      </c>
      <c r="M107" s="114">
        <f>IF($C$23 = "Agroforestri", 'Model - agroforestri'!O281,0)*M81*$C$12</f>
        <v>0</v>
      </c>
      <c r="N107" s="114">
        <f>IF($C$23 = "Agroforestri", 'Model - agroforestri'!P281,0)*N81*$C$12</f>
        <v>0</v>
      </c>
      <c r="O107" s="114">
        <f>IF($C$23 = "Agroforestri", 'Model - agroforestri'!Q281,0)*O81*$C$12</f>
        <v>0</v>
      </c>
      <c r="P107" s="114">
        <f>IF($C$23 = "Agroforestri", 'Model - agroforestri'!R281,0)*P81*$C$12</f>
        <v>0</v>
      </c>
      <c r="Q107" s="114">
        <f>IF($C$23 = "Agroforestri", 'Model - agroforestri'!S281,0)*Q81*$C$12</f>
        <v>0</v>
      </c>
      <c r="R107" s="114">
        <f>IF($C$23 = "Agroforestri", 'Model - agroforestri'!T281,0)*R81*$C$12</f>
        <v>0</v>
      </c>
      <c r="S107" s="114">
        <f>IF($C$23 = "Agroforestri", 'Model - agroforestri'!U281,0)*S81*$C$12</f>
        <v>0</v>
      </c>
      <c r="T107" s="114">
        <f>IF($C$23 = "Agroforestri", 'Model - agroforestri'!V281,0)*T81*$C$12</f>
        <v>0</v>
      </c>
      <c r="U107" s="114">
        <f>IF($C$23 = "Agroforestri", 'Model - agroforestri'!W281,0)*U81*$C$12</f>
        <v>0</v>
      </c>
      <c r="V107" s="114">
        <f>IF($C$23 = "Agroforestri", 'Model - agroforestri'!X281,0)*V81*$C$12</f>
        <v>0</v>
      </c>
    </row>
    <row r="108" spans="2:23">
      <c r="B108" s="207" t="s">
        <v>821</v>
      </c>
      <c r="C108" s="114">
        <f>IF($C$23 = "Agroforestri", 'Model - agroforestri'!E98,0)*C81*$C$12</f>
        <v>0</v>
      </c>
      <c r="D108" s="114">
        <f>IF($C$23 = "Agroforestri", 'Model - agroforestri'!F98,0)*D81*$C$12</f>
        <v>0</v>
      </c>
      <c r="E108" s="114">
        <f>IF($C$23 = "Agroforestri", 'Model - agroforestri'!G98,0)*E81*$C$12</f>
        <v>0</v>
      </c>
      <c r="F108" s="114">
        <f>IF($C$23 = "Agroforestri", 'Model - agroforestri'!H98,0)*F81*$C$12</f>
        <v>0</v>
      </c>
      <c r="G108" s="114">
        <f>IF($C$23 = "Agroforestri", 'Model - agroforestri'!I98,0)*G81*$C$12</f>
        <v>0</v>
      </c>
      <c r="H108" s="114">
        <f>IF($C$23 = "Agroforestri", 'Model - agroforestri'!J98,0)*H81*$C$12</f>
        <v>0</v>
      </c>
      <c r="I108" s="114">
        <f>IF($C$23 = "Agroforestri", 'Model - agroforestri'!K98,0)*I81*$C$12</f>
        <v>0</v>
      </c>
      <c r="J108" s="114">
        <f>IF($C$23 = "Agroforestri", 'Model - agroforestri'!L98,0)*J81*$C$12</f>
        <v>0</v>
      </c>
      <c r="K108" s="114">
        <f>IF($C$23 = "Agroforestri", 'Model - agroforestri'!M98,0)*K81*$C$12</f>
        <v>0</v>
      </c>
      <c r="L108" s="114">
        <f>IF($C$23 = "Agroforestri", 'Model - agroforestri'!N98,0)*L81*$C$12</f>
        <v>0</v>
      </c>
      <c r="M108" s="114">
        <f>IF($C$23 = "Agroforestri", 'Model - agroforestri'!O98,0)*M81*$C$12</f>
        <v>0</v>
      </c>
      <c r="N108" s="114">
        <f>IF($C$23 = "Agroforestri", 'Model - agroforestri'!P98,0)*N81*$C$12</f>
        <v>0</v>
      </c>
      <c r="O108" s="114">
        <f>IF($C$23 = "Agroforestri", 'Model - agroforestri'!Q98,0)*O81*$C$12</f>
        <v>0</v>
      </c>
      <c r="P108" s="114">
        <f>IF($C$23 = "Agroforestri", 'Model - agroforestri'!R98,0)*P81*$C$12</f>
        <v>0</v>
      </c>
      <c r="Q108" s="114">
        <f>IF($C$23 = "Agroforestri", 'Model - agroforestri'!S98,0)*Q81*$C$12</f>
        <v>0</v>
      </c>
      <c r="R108" s="114">
        <f>IF($C$23 = "Agroforestri", 'Model - agroforestri'!T98,0)*R81*$C$12</f>
        <v>0</v>
      </c>
      <c r="S108" s="114">
        <f>IF($C$23 = "Agroforestri", 'Model - agroforestri'!U98,0)*S81*$C$12</f>
        <v>0</v>
      </c>
      <c r="T108" s="114">
        <f>IF($C$23 = "Agroforestri", 'Model - agroforestri'!V98,0)*T81*$C$12</f>
        <v>0</v>
      </c>
      <c r="U108" s="114">
        <f>IF($C$23 = "Agroforestri", 'Model - agroforestri'!W98,0)*U81*$C$12</f>
        <v>0</v>
      </c>
      <c r="V108" s="114">
        <f>IF($C$23 = "Agroforestri", 'Model - agroforestri'!X98,0)*V81*$C$12</f>
        <v>0</v>
      </c>
    </row>
    <row r="109" spans="2:23" ht="28.5">
      <c r="B109" s="208" t="s">
        <v>822</v>
      </c>
      <c r="C109" s="115">
        <f>C100+C108</f>
        <v>0</v>
      </c>
      <c r="D109" s="115">
        <f t="shared" ref="D109:V109" si="9">D100+D108</f>
        <v>0</v>
      </c>
      <c r="E109" s="115">
        <f t="shared" si="9"/>
        <v>0</v>
      </c>
      <c r="F109" s="115">
        <f t="shared" si="9"/>
        <v>0</v>
      </c>
      <c r="G109" s="115">
        <f t="shared" si="9"/>
        <v>0</v>
      </c>
      <c r="H109" s="115">
        <f t="shared" si="9"/>
        <v>0</v>
      </c>
      <c r="I109" s="115">
        <f t="shared" si="9"/>
        <v>0</v>
      </c>
      <c r="J109" s="115">
        <f t="shared" si="9"/>
        <v>0</v>
      </c>
      <c r="K109" s="115">
        <f t="shared" si="9"/>
        <v>0</v>
      </c>
      <c r="L109" s="115">
        <f t="shared" si="9"/>
        <v>0</v>
      </c>
      <c r="M109" s="115">
        <f t="shared" si="9"/>
        <v>0</v>
      </c>
      <c r="N109" s="115">
        <f t="shared" si="9"/>
        <v>0</v>
      </c>
      <c r="O109" s="115">
        <f t="shared" si="9"/>
        <v>0</v>
      </c>
      <c r="P109" s="115">
        <f t="shared" si="9"/>
        <v>0</v>
      </c>
      <c r="Q109" s="115">
        <f t="shared" si="9"/>
        <v>0</v>
      </c>
      <c r="R109" s="115">
        <f t="shared" si="9"/>
        <v>0</v>
      </c>
      <c r="S109" s="115">
        <f t="shared" si="9"/>
        <v>0</v>
      </c>
      <c r="T109" s="115">
        <f t="shared" si="9"/>
        <v>0</v>
      </c>
      <c r="U109" s="115">
        <f t="shared" si="9"/>
        <v>0</v>
      </c>
      <c r="V109" s="115">
        <f t="shared" si="9"/>
        <v>0</v>
      </c>
    </row>
    <row r="110" spans="2:23" ht="35.25" customHeight="1">
      <c r="B110" s="208" t="s">
        <v>823</v>
      </c>
      <c r="C110" s="115">
        <f>IF(C83=1, C109, C109+B110)</f>
        <v>0</v>
      </c>
      <c r="D110" s="115">
        <f t="shared" ref="D110:V110" si="10">IF(D83=1, D109, D109+C110)</f>
        <v>0</v>
      </c>
      <c r="E110" s="115">
        <f t="shared" si="10"/>
        <v>0</v>
      </c>
      <c r="F110" s="115">
        <f t="shared" si="10"/>
        <v>0</v>
      </c>
      <c r="G110" s="115">
        <f t="shared" si="10"/>
        <v>0</v>
      </c>
      <c r="H110" s="115">
        <f t="shared" si="10"/>
        <v>0</v>
      </c>
      <c r="I110" s="115">
        <f t="shared" si="10"/>
        <v>0</v>
      </c>
      <c r="J110" s="115">
        <f t="shared" si="10"/>
        <v>0</v>
      </c>
      <c r="K110" s="115">
        <f t="shared" si="10"/>
        <v>0</v>
      </c>
      <c r="L110" s="115">
        <f t="shared" si="10"/>
        <v>0</v>
      </c>
      <c r="M110" s="115">
        <f t="shared" si="10"/>
        <v>0</v>
      </c>
      <c r="N110" s="115">
        <f t="shared" si="10"/>
        <v>0</v>
      </c>
      <c r="O110" s="115">
        <f t="shared" si="10"/>
        <v>0</v>
      </c>
      <c r="P110" s="115">
        <f t="shared" si="10"/>
        <v>0</v>
      </c>
      <c r="Q110" s="115">
        <f t="shared" si="10"/>
        <v>0</v>
      </c>
      <c r="R110" s="115">
        <f t="shared" si="10"/>
        <v>0</v>
      </c>
      <c r="S110" s="115">
        <f t="shared" si="10"/>
        <v>0</v>
      </c>
      <c r="T110" s="115">
        <f t="shared" si="10"/>
        <v>0</v>
      </c>
      <c r="U110" s="115">
        <f t="shared" si="10"/>
        <v>0</v>
      </c>
      <c r="V110" s="115">
        <f t="shared" si="10"/>
        <v>0</v>
      </c>
    </row>
    <row r="111" spans="2:23" ht="28.5">
      <c r="B111" s="207" t="s">
        <v>824</v>
      </c>
      <c r="C111" s="115">
        <f>C109*C101</f>
        <v>0</v>
      </c>
      <c r="D111" s="115">
        <f t="shared" ref="D111:V111" si="11">D109*D101</f>
        <v>0</v>
      </c>
      <c r="E111" s="115">
        <f t="shared" si="11"/>
        <v>0</v>
      </c>
      <c r="F111" s="115">
        <f t="shared" si="11"/>
        <v>0</v>
      </c>
      <c r="G111" s="115">
        <f t="shared" si="11"/>
        <v>0</v>
      </c>
      <c r="H111" s="115">
        <f t="shared" si="11"/>
        <v>0</v>
      </c>
      <c r="I111" s="115">
        <f t="shared" si="11"/>
        <v>0</v>
      </c>
      <c r="J111" s="115">
        <f t="shared" si="11"/>
        <v>0</v>
      </c>
      <c r="K111" s="115">
        <f t="shared" si="11"/>
        <v>0</v>
      </c>
      <c r="L111" s="115">
        <f t="shared" si="11"/>
        <v>0</v>
      </c>
      <c r="M111" s="115">
        <f t="shared" si="11"/>
        <v>0</v>
      </c>
      <c r="N111" s="115">
        <f t="shared" si="11"/>
        <v>0</v>
      </c>
      <c r="O111" s="115">
        <f t="shared" si="11"/>
        <v>0</v>
      </c>
      <c r="P111" s="115">
        <f t="shared" si="11"/>
        <v>0</v>
      </c>
      <c r="Q111" s="115">
        <f t="shared" si="11"/>
        <v>0</v>
      </c>
      <c r="R111" s="115">
        <f t="shared" si="11"/>
        <v>0</v>
      </c>
      <c r="S111" s="115">
        <f t="shared" si="11"/>
        <v>0</v>
      </c>
      <c r="T111" s="115">
        <f t="shared" si="11"/>
        <v>0</v>
      </c>
      <c r="U111" s="115">
        <f t="shared" si="11"/>
        <v>0</v>
      </c>
      <c r="V111" s="115">
        <f t="shared" si="11"/>
        <v>0</v>
      </c>
    </row>
    <row r="112" spans="2:23" ht="28.5">
      <c r="B112" s="208" t="s">
        <v>825</v>
      </c>
      <c r="C112" s="115">
        <f>IF(C83=1, C111, C111+B112)</f>
        <v>0</v>
      </c>
      <c r="D112" s="115">
        <f t="shared" ref="D112:V112" si="12">IF(D83=1, D111, D111+C112)</f>
        <v>0</v>
      </c>
      <c r="E112" s="115">
        <f t="shared" si="12"/>
        <v>0</v>
      </c>
      <c r="F112" s="115">
        <f t="shared" si="12"/>
        <v>0</v>
      </c>
      <c r="G112" s="115">
        <f t="shared" si="12"/>
        <v>0</v>
      </c>
      <c r="H112" s="115">
        <f t="shared" si="12"/>
        <v>0</v>
      </c>
      <c r="I112" s="115">
        <f t="shared" si="12"/>
        <v>0</v>
      </c>
      <c r="J112" s="115">
        <f t="shared" si="12"/>
        <v>0</v>
      </c>
      <c r="K112" s="115">
        <f t="shared" si="12"/>
        <v>0</v>
      </c>
      <c r="L112" s="115">
        <f t="shared" si="12"/>
        <v>0</v>
      </c>
      <c r="M112" s="115">
        <f t="shared" si="12"/>
        <v>0</v>
      </c>
      <c r="N112" s="115">
        <f t="shared" si="12"/>
        <v>0</v>
      </c>
      <c r="O112" s="115">
        <f t="shared" si="12"/>
        <v>0</v>
      </c>
      <c r="P112" s="115">
        <f t="shared" si="12"/>
        <v>0</v>
      </c>
      <c r="Q112" s="115">
        <f t="shared" si="12"/>
        <v>0</v>
      </c>
      <c r="R112" s="115">
        <f t="shared" si="12"/>
        <v>0</v>
      </c>
      <c r="S112" s="115">
        <f t="shared" si="12"/>
        <v>0</v>
      </c>
      <c r="T112" s="115">
        <f t="shared" si="12"/>
        <v>0</v>
      </c>
      <c r="U112" s="115">
        <f t="shared" si="12"/>
        <v>0</v>
      </c>
      <c r="V112" s="115">
        <f t="shared" si="12"/>
        <v>0</v>
      </c>
    </row>
    <row r="113" spans="2:22" ht="24.75" customHeight="1">
      <c r="B113" s="208" t="s">
        <v>651</v>
      </c>
      <c r="C113" s="113">
        <f>V112</f>
        <v>0</v>
      </c>
      <c r="D113" s="111"/>
      <c r="E113" s="111"/>
      <c r="F113" s="111"/>
      <c r="G113" s="111"/>
      <c r="H113" s="111"/>
      <c r="I113" s="111"/>
      <c r="J113" s="111"/>
      <c r="K113" s="111"/>
      <c r="L113" s="111"/>
      <c r="M113" s="111"/>
      <c r="N113" s="111"/>
      <c r="O113" s="111"/>
      <c r="P113" s="111"/>
      <c r="Q113" s="111"/>
      <c r="R113" s="111"/>
      <c r="S113" s="111"/>
      <c r="T113" s="111"/>
      <c r="U113" s="111"/>
      <c r="V113" s="111"/>
    </row>
    <row r="114" spans="2:22">
      <c r="C114" s="111"/>
      <c r="D114" s="111"/>
      <c r="E114" s="111"/>
      <c r="F114" s="111"/>
      <c r="G114" s="111"/>
      <c r="H114" s="111"/>
      <c r="I114" s="111"/>
      <c r="J114" s="111"/>
      <c r="K114" s="111"/>
      <c r="L114" s="111"/>
      <c r="M114" s="111"/>
      <c r="N114" s="111"/>
      <c r="O114" s="111"/>
      <c r="P114" s="111"/>
      <c r="Q114" s="111"/>
      <c r="R114" s="111"/>
      <c r="S114" s="111"/>
      <c r="T114" s="111"/>
      <c r="U114" s="111"/>
      <c r="V114" s="111"/>
    </row>
    <row r="115" spans="2:22">
      <c r="C115" s="111"/>
      <c r="D115" s="111"/>
      <c r="E115" s="111"/>
      <c r="F115" s="111"/>
      <c r="G115" s="111"/>
      <c r="H115" s="111"/>
      <c r="I115" s="111"/>
      <c r="J115" s="111"/>
      <c r="K115" s="111"/>
      <c r="L115" s="111"/>
      <c r="M115" s="111"/>
      <c r="N115" s="111"/>
      <c r="O115" s="111"/>
      <c r="P115" s="111"/>
      <c r="Q115" s="111"/>
      <c r="R115" s="111"/>
      <c r="S115" s="111"/>
      <c r="T115" s="111"/>
      <c r="U115" s="111"/>
      <c r="V115" s="111"/>
    </row>
    <row r="116" spans="2:22"/>
    <row r="117" spans="2:22"/>
    <row r="118" spans="2:22"/>
    <row r="119" spans="2:22"/>
    <row r="120" spans="2:22"/>
    <row r="121" spans="2:22"/>
    <row r="122" spans="2:22"/>
    <row r="123" spans="2:22"/>
    <row r="124" spans="2:22"/>
    <row r="125" spans="2:22"/>
    <row r="126" spans="2:22"/>
    <row r="127" spans="2:22"/>
    <row r="128" spans="2:22"/>
    <row r="129" spans="2:3"/>
    <row r="130" spans="2:3"/>
    <row r="131" spans="2:3"/>
    <row r="132" spans="2:3"/>
    <row r="133" spans="2:3"/>
    <row r="134" spans="2:3"/>
    <row r="135" spans="2:3"/>
    <row r="136" spans="2:3"/>
    <row r="137" spans="2:3"/>
    <row r="138" spans="2:3"/>
    <row r="139" spans="2:3">
      <c r="C139" s="42"/>
    </row>
    <row r="140" spans="2:3"/>
    <row r="141" spans="2:3"/>
    <row r="142" spans="2:3"/>
    <row r="143" spans="2:3"/>
    <row r="144" spans="2:3" s="3" customFormat="1" ht="18">
      <c r="B144" s="5" t="s">
        <v>689</v>
      </c>
    </row>
    <row r="145" spans="2:10">
      <c r="D145" s="8"/>
    </row>
    <row r="146" spans="2:10">
      <c r="D146" s="8"/>
    </row>
    <row r="147" spans="2:10">
      <c r="D147" s="8"/>
    </row>
    <row r="148" spans="2:10">
      <c r="D148" s="8"/>
    </row>
    <row r="149" spans="2:10">
      <c r="D149" s="8"/>
    </row>
    <row r="150" spans="2:10" ht="15">
      <c r="B150" s="6"/>
      <c r="C150" s="6"/>
      <c r="D150" s="6" t="s">
        <v>63</v>
      </c>
      <c r="E150" s="34" t="s">
        <v>588</v>
      </c>
      <c r="F150" s="6"/>
    </row>
    <row r="151" spans="2:10" ht="33" customHeight="1">
      <c r="B151" s="151" t="s">
        <v>655</v>
      </c>
      <c r="C151" s="39"/>
      <c r="D151" s="8" t="s">
        <v>385</v>
      </c>
      <c r="E151" s="42" t="s">
        <v>656</v>
      </c>
    </row>
    <row r="152" spans="2:10" ht="15">
      <c r="B152" s="6"/>
      <c r="C152" s="6"/>
      <c r="D152" s="6"/>
      <c r="E152" s="6"/>
      <c r="F152" s="6"/>
    </row>
    <row r="153" spans="2:10" ht="15">
      <c r="B153" s="6" t="s">
        <v>165</v>
      </c>
      <c r="D153" s="8"/>
    </row>
    <row r="154" spans="2:10" ht="42.75">
      <c r="B154" s="151" t="s">
        <v>826</v>
      </c>
      <c r="C154" s="56"/>
      <c r="D154" s="8"/>
    </row>
    <row r="155" spans="2:10" ht="28.5">
      <c r="B155" s="151" t="s">
        <v>657</v>
      </c>
      <c r="C155" s="56"/>
      <c r="D155" s="8"/>
      <c r="E155" s="42" t="s">
        <v>606</v>
      </c>
    </row>
    <row r="156" spans="2:10">
      <c r="B156" s="42" t="s">
        <v>658</v>
      </c>
      <c r="C156" s="56"/>
      <c r="D156" s="8" t="s">
        <v>10</v>
      </c>
      <c r="E156" s="42" t="s">
        <v>659</v>
      </c>
    </row>
    <row r="157" spans="2:10">
      <c r="C157" s="132"/>
    </row>
    <row r="158" spans="2:10">
      <c r="B158" s="210" t="s">
        <v>349</v>
      </c>
      <c r="D158" s="8"/>
    </row>
    <row r="159" spans="2:10">
      <c r="B159" s="42" t="s">
        <v>660</v>
      </c>
      <c r="C159" s="56"/>
      <c r="D159" s="8" t="s">
        <v>10</v>
      </c>
      <c r="E159" s="42" t="s">
        <v>661</v>
      </c>
    </row>
    <row r="160" spans="2:10">
      <c r="J160" s="42"/>
    </row>
    <row r="161" spans="2:7">
      <c r="B161" s="41" t="s">
        <v>350</v>
      </c>
    </row>
    <row r="162" spans="2:7">
      <c r="B162" s="41"/>
    </row>
    <row r="163" spans="2:7" ht="28.5">
      <c r="B163" s="151" t="s">
        <v>851</v>
      </c>
      <c r="C163" s="56"/>
      <c r="D163" s="8" t="s">
        <v>385</v>
      </c>
      <c r="E163" s="42" t="s">
        <v>663</v>
      </c>
    </row>
    <row r="164" spans="2:7">
      <c r="B164" s="210"/>
      <c r="E164" s="42"/>
    </row>
    <row r="165" spans="2:7" ht="42.75">
      <c r="B165" s="151" t="s">
        <v>662</v>
      </c>
      <c r="C165" s="57"/>
      <c r="D165" s="8" t="s">
        <v>385</v>
      </c>
      <c r="E165" s="42" t="s">
        <v>663</v>
      </c>
      <c r="G165" s="88"/>
    </row>
    <row r="166" spans="2:7">
      <c r="B166" s="41"/>
      <c r="E166" s="42"/>
    </row>
    <row r="167" spans="2:7" ht="28.5">
      <c r="B167" s="151" t="s">
        <v>664</v>
      </c>
      <c r="C167" s="93"/>
      <c r="D167" s="8" t="s">
        <v>8</v>
      </c>
      <c r="E167" s="42" t="s">
        <v>669</v>
      </c>
    </row>
    <row r="168" spans="2:7" ht="28.5">
      <c r="B168" s="151" t="s">
        <v>665</v>
      </c>
      <c r="C168" s="93"/>
      <c r="D168" s="8" t="s">
        <v>8</v>
      </c>
      <c r="E168" s="42" t="s">
        <v>670</v>
      </c>
    </row>
    <row r="169" spans="2:7" ht="28.5">
      <c r="B169" s="151" t="s">
        <v>855</v>
      </c>
      <c r="C169" s="93"/>
      <c r="D169" s="8" t="s">
        <v>8</v>
      </c>
      <c r="E169" s="42" t="s">
        <v>854</v>
      </c>
    </row>
    <row r="170" spans="2:7" ht="28.5">
      <c r="B170" s="151" t="s">
        <v>666</v>
      </c>
      <c r="C170" s="93"/>
      <c r="D170" s="8" t="s">
        <v>8</v>
      </c>
      <c r="E170" s="42" t="s">
        <v>671</v>
      </c>
    </row>
    <row r="171" spans="2:7" ht="28.5">
      <c r="B171" s="151" t="s">
        <v>667</v>
      </c>
      <c r="C171" s="93"/>
      <c r="D171" s="8" t="s">
        <v>8</v>
      </c>
      <c r="E171" s="42" t="s">
        <v>672</v>
      </c>
    </row>
    <row r="172" spans="2:7" ht="28.5">
      <c r="B172" s="151" t="s">
        <v>668</v>
      </c>
      <c r="C172" s="93"/>
      <c r="D172" s="8" t="s">
        <v>8</v>
      </c>
      <c r="E172" s="42" t="s">
        <v>673</v>
      </c>
    </row>
    <row r="173" spans="2:7">
      <c r="B173" s="210"/>
      <c r="E173" s="42"/>
    </row>
    <row r="174" spans="2:7" ht="15">
      <c r="B174" s="211" t="s">
        <v>42</v>
      </c>
      <c r="D174" s="137">
        <f>SUM(C167:C172)</f>
        <v>0</v>
      </c>
      <c r="E174" s="42" t="s">
        <v>674</v>
      </c>
    </row>
    <row r="175" spans="2:7">
      <c r="B175" s="41"/>
      <c r="D175" s="138"/>
    </row>
    <row r="176" spans="2:7" ht="28.5">
      <c r="B176" s="151" t="s">
        <v>679</v>
      </c>
      <c r="C176" s="56"/>
      <c r="D176" s="8"/>
      <c r="E176" s="42" t="s">
        <v>676</v>
      </c>
    </row>
    <row r="177" spans="2:5" ht="28.5">
      <c r="B177" s="151" t="s">
        <v>680</v>
      </c>
      <c r="C177" s="57"/>
      <c r="D177" s="8"/>
      <c r="E177" s="42" t="s">
        <v>677</v>
      </c>
    </row>
    <row r="178" spans="2:5" ht="28.5">
      <c r="B178" s="151" t="s">
        <v>853</v>
      </c>
      <c r="C178" s="57"/>
      <c r="D178" s="8"/>
      <c r="E178" s="42" t="s">
        <v>852</v>
      </c>
    </row>
    <row r="179" spans="2:5" ht="28.5">
      <c r="B179" s="151" t="s">
        <v>675</v>
      </c>
      <c r="C179" s="56"/>
      <c r="D179" s="8"/>
      <c r="E179" s="42" t="s">
        <v>678</v>
      </c>
    </row>
    <row r="180" spans="2:5">
      <c r="B180" s="41"/>
    </row>
    <row r="181" spans="2:5" ht="15">
      <c r="B181" s="6" t="s">
        <v>165</v>
      </c>
      <c r="D181" s="8"/>
    </row>
    <row r="182" spans="2:5" ht="28.5">
      <c r="B182" s="151" t="s">
        <v>681</v>
      </c>
      <c r="C182" s="56"/>
      <c r="D182" s="8"/>
      <c r="E182" s="42" t="s">
        <v>606</v>
      </c>
    </row>
    <row r="183" spans="2:5">
      <c r="B183" s="42" t="s">
        <v>620</v>
      </c>
      <c r="C183" s="56"/>
      <c r="D183" s="8" t="s">
        <v>10</v>
      </c>
      <c r="E183" s="42" t="s">
        <v>682</v>
      </c>
    </row>
    <row r="184" spans="2:5">
      <c r="B184" s="41"/>
    </row>
    <row r="185" spans="2:5" ht="15">
      <c r="B185" s="34" t="s">
        <v>282</v>
      </c>
      <c r="D185" s="8"/>
    </row>
    <row r="186" spans="2:5">
      <c r="B186" s="42" t="s">
        <v>683</v>
      </c>
      <c r="C186" s="57"/>
      <c r="D186" s="8" t="s">
        <v>10</v>
      </c>
      <c r="E186" s="42" t="s">
        <v>624</v>
      </c>
    </row>
    <row r="187" spans="2:5">
      <c r="B187" s="41"/>
    </row>
    <row r="188" spans="2:5" ht="15">
      <c r="B188" s="34" t="s">
        <v>832</v>
      </c>
      <c r="D188" s="8"/>
    </row>
    <row r="189" spans="2:5">
      <c r="B189" s="202" t="s">
        <v>856</v>
      </c>
      <c r="C189" s="57"/>
      <c r="D189" s="8" t="s">
        <v>10</v>
      </c>
      <c r="E189" s="42" t="s">
        <v>624</v>
      </c>
    </row>
    <row r="190" spans="2:5">
      <c r="B190" s="41"/>
      <c r="C190" s="60"/>
    </row>
    <row r="191" spans="2:5" s="3" customFormat="1" ht="18">
      <c r="B191" s="5" t="s">
        <v>654</v>
      </c>
      <c r="D191" s="9"/>
    </row>
    <row r="192" spans="2:5">
      <c r="D192" s="8"/>
    </row>
    <row r="193" spans="2:22">
      <c r="B193" s="13" t="s">
        <v>639</v>
      </c>
      <c r="C193" s="13">
        <v>1</v>
      </c>
      <c r="D193" s="13">
        <v>2</v>
      </c>
      <c r="E193" s="13">
        <v>3</v>
      </c>
      <c r="F193" s="13">
        <v>4</v>
      </c>
      <c r="G193" s="13">
        <v>5</v>
      </c>
      <c r="H193" s="13">
        <v>6</v>
      </c>
      <c r="I193" s="13">
        <v>7</v>
      </c>
      <c r="J193" s="13">
        <v>8</v>
      </c>
      <c r="K193" s="13">
        <v>9</v>
      </c>
      <c r="L193" s="13">
        <v>10</v>
      </c>
      <c r="M193" s="13">
        <v>11</v>
      </c>
      <c r="N193" s="13">
        <v>12</v>
      </c>
      <c r="O193" s="13">
        <v>13</v>
      </c>
      <c r="P193" s="13">
        <v>14</v>
      </c>
      <c r="Q193" s="13">
        <v>15</v>
      </c>
      <c r="R193" s="13">
        <v>16</v>
      </c>
      <c r="S193" s="13">
        <v>17</v>
      </c>
      <c r="T193" s="13">
        <v>18</v>
      </c>
      <c r="U193" s="13">
        <v>19</v>
      </c>
      <c r="V193" s="13">
        <v>20</v>
      </c>
    </row>
    <row r="194" spans="2:22">
      <c r="D194" s="8"/>
    </row>
    <row r="195" spans="2:22" ht="15">
      <c r="B195" s="198" t="s">
        <v>640</v>
      </c>
      <c r="D195" s="8"/>
    </row>
    <row r="196" spans="2:22">
      <c r="B196" s="13" t="s">
        <v>121</v>
      </c>
      <c r="C196" s="109">
        <f>IF($C$151="Hortikultura",'Model - hortikultura'!E159,
IF($C$151="Beras", 'Model - beras'!E159,
IF($C$151="kopi",'Model - kopi'!E144,
 'Model - agroforestri'!E572)))*$C$12*C81</f>
        <v>0</v>
      </c>
      <c r="D196" s="109">
        <f>IF($C$151="Hortikultura",'Model - hortikultura'!F159,
IF($C$151="Beras", 'Model - beras'!F159,
IF($C$151="kopi",'Model - kopi'!F144,
 'Model - agroforestri'!F572)))*$C$12*D81</f>
        <v>0</v>
      </c>
      <c r="E196" s="109">
        <f>IF($C$151="Hortikultura",'Model - hortikultura'!G159,
IF($C$151="Beras", 'Model - beras'!G159,
IF($C$151="kopi",'Model - kopi'!G144,
 'Model - agroforestri'!G572)))*$C$12*E81</f>
        <v>0</v>
      </c>
      <c r="F196" s="109">
        <f>IF($C$151="Hortikultura",'Model - hortikultura'!H159,
IF($C$151="Beras", 'Model - beras'!H159,
IF($C$151="kopi",'Model - kopi'!H144,
 'Model - agroforestri'!H572)))*$C$12*F81</f>
        <v>0</v>
      </c>
      <c r="G196" s="109">
        <f>IF($C$151="Hortikultura",'Model - hortikultura'!I159,
IF($C$151="Beras", 'Model - beras'!I159,
IF($C$151="kopi",'Model - kopi'!I144,
 'Model - agroforestri'!I572)))*$C$12*G81</f>
        <v>0</v>
      </c>
      <c r="H196" s="109">
        <f>IF($C$151="Hortikultura",'Model - hortikultura'!J159,
IF($C$151="Beras", 'Model - beras'!J159,
IF($C$151="kopi",'Model - kopi'!J144,
 'Model - agroforestri'!J572)))*$C$12*H81</f>
        <v>0</v>
      </c>
      <c r="I196" s="109">
        <f>IF($C$151="Hortikultura",'Model - hortikultura'!K159,
IF($C$151="Beras", 'Model - beras'!K159,
IF($C$151="kopi",'Model - kopi'!K144,
 'Model - agroforestri'!K572)))*$C$12*I81</f>
        <v>0</v>
      </c>
      <c r="J196" s="109">
        <f>IF($C$151="Hortikultura",'Model - hortikultura'!L159,
IF($C$151="Beras", 'Model - beras'!L159,
IF($C$151="kopi",'Model - kopi'!L144,
 'Model - agroforestri'!L572)))*$C$12*J81</f>
        <v>0</v>
      </c>
      <c r="K196" s="109">
        <f>IF($C$151="Hortikultura",'Model - hortikultura'!M159,
IF($C$151="Beras", 'Model - beras'!M159,
IF($C$151="kopi",'Model - kopi'!M144,
 'Model - agroforestri'!M572)))*$C$12*K81</f>
        <v>0</v>
      </c>
      <c r="L196" s="109">
        <f>IF($C$151="Hortikultura",'Model - hortikultura'!N159,
IF($C$151="Beras", 'Model - beras'!N159,
IF($C$151="kopi",'Model - kopi'!N144,
 'Model - agroforestri'!N572)))*$C$12*L81</f>
        <v>0</v>
      </c>
      <c r="M196" s="109">
        <f>IF($C$151="Hortikultura",'Model - hortikultura'!O159,
IF($C$151="Beras", 'Model - beras'!O159,
IF($C$151="kopi",'Model - kopi'!O144,
 'Model - agroforestri'!O572)))*$C$12*M81</f>
        <v>0</v>
      </c>
      <c r="N196" s="109">
        <f>IF($C$151="Hortikultura",'Model - hortikultura'!P159,
IF($C$151="Beras", 'Model - beras'!P159,
IF($C$151="kopi",'Model - kopi'!P144,
 'Model - agroforestri'!P572)))*$C$12*N81</f>
        <v>0</v>
      </c>
      <c r="O196" s="109">
        <f>IF($C$151="Hortikultura",'Model - hortikultura'!Q159,
IF($C$151="Beras", 'Model - beras'!Q159,
IF($C$151="kopi",'Model - kopi'!Q144,
 'Model - agroforestri'!Q572)))*$C$12*O81</f>
        <v>0</v>
      </c>
      <c r="P196" s="109">
        <f>IF($C$151="Hortikultura",'Model - hortikultura'!R159,
IF($C$151="Beras", 'Model - beras'!R159,
IF($C$151="kopi",'Model - kopi'!R144,
 'Model - agroforestri'!R572)))*$C$12*P81</f>
        <v>0</v>
      </c>
      <c r="Q196" s="109">
        <f>IF($C$151="Hortikultura",'Model - hortikultura'!S159,
IF($C$151="Beras", 'Model - beras'!S159,
IF($C$151="kopi",'Model - kopi'!S144,
 'Model - agroforestri'!S572)))*$C$12*Q81</f>
        <v>0</v>
      </c>
      <c r="R196" s="109">
        <f>IF($C$151="Hortikultura",'Model - hortikultura'!T159,
IF($C$151="Beras", 'Model - beras'!T159,
IF($C$151="kopi",'Model - kopi'!T144,
 'Model - agroforestri'!T572)))*$C$12*R81</f>
        <v>0</v>
      </c>
      <c r="S196" s="109">
        <f>IF($C$151="Hortikultura",'Model - hortikultura'!U159,
IF($C$151="Beras", 'Model - beras'!U159,
IF($C$151="kopi",'Model - kopi'!U144,
 'Model - agroforestri'!U572)))*$C$12*S81</f>
        <v>0</v>
      </c>
      <c r="T196" s="109">
        <f>IF($C$151="Hortikultura",'Model - hortikultura'!V159,
IF($C$151="Beras", 'Model - beras'!V159,
IF($C$151="kopi",'Model - kopi'!V144,
 'Model - agroforestri'!V572)))*$C$12*T81</f>
        <v>0</v>
      </c>
      <c r="U196" s="109">
        <f>IF($C$151="Hortikultura",'Model - hortikultura'!W159,
IF($C$151="Beras", 'Model - beras'!W159,
IF($C$151="kopi",'Model - kopi'!W144,
 'Model - agroforestri'!W572)))*$C$12*U81</f>
        <v>0</v>
      </c>
      <c r="V196" s="109">
        <f>IF($C$151="Hortikultura",'Model - hortikultura'!X159,
IF($C$151="Beras", 'Model - beras'!X159,
IF($C$151="kopi",'Model - kopi'!X144,
 'Model - agroforestri'!X572)))*$C$12*V81</f>
        <v>0</v>
      </c>
    </row>
    <row r="197" spans="2:22">
      <c r="B197" s="13" t="s">
        <v>641</v>
      </c>
      <c r="C197" s="109">
        <f>IF($C$151 = "Hortikultura", 'Model - hortikultura'!E152, IF($C$151 = "Beras", 'Model - beras'!E152, IF($C$151 = "kopi", 'Model - kopi'!E216, 'Model - agroforestri'!E580))) *$C$12*C81</f>
        <v>0</v>
      </c>
      <c r="D197" s="109">
        <f>IF($C$151 = "Hortikultura", 'Model - hortikultura'!F152, IF($C$151 = "Beras", 'Model - beras'!F152, IF($C$151 = "kopi", 'Model - kopi'!F216, 'Model - agroforestri'!F580))) *$C$12*D81</f>
        <v>0</v>
      </c>
      <c r="E197" s="109">
        <f>IF($C$151 = "Hortikultura", 'Model - hortikultura'!G152, IF($C$151 = "Beras", 'Model - beras'!G152, IF($C$151 = "kopi", 'Model - kopi'!G216, 'Model - agroforestri'!G580))) *$C$12*E81</f>
        <v>0</v>
      </c>
      <c r="F197" s="109">
        <f>IF($C$151 = "Hortikultura", 'Model - hortikultura'!H152, IF($C$151 = "Beras", 'Model - beras'!H152, IF($C$151 = "kopi", 'Model - kopi'!H216, 'Model - agroforestri'!H580))) *$C$12*F81</f>
        <v>0</v>
      </c>
      <c r="G197" s="109">
        <f>IF($C$151 = "Hortikultura", 'Model - hortikultura'!I152, IF($C$151 = "Beras", 'Model - beras'!I152, IF($C$151 = "kopi", 'Model - kopi'!I216, 'Model - agroforestri'!I580))) *$C$12*G81</f>
        <v>0</v>
      </c>
      <c r="H197" s="109">
        <f>IF($C$151 = "Hortikultura", 'Model - hortikultura'!J152, IF($C$151 = "Beras", 'Model - beras'!J152, IF($C$151 = "kopi", 'Model - kopi'!J216, 'Model - agroforestri'!J580))) *$C$12*H81</f>
        <v>0</v>
      </c>
      <c r="I197" s="109">
        <f>IF($C$151 = "Hortikultura", 'Model - hortikultura'!K152, IF($C$151 = "Beras", 'Model - beras'!K152, IF($C$151 = "kopi", 'Model - kopi'!K216, 'Model - agroforestri'!K580))) *$C$12*I81</f>
        <v>0</v>
      </c>
      <c r="J197" s="109">
        <f>IF($C$151 = "Hortikultura", 'Model - hortikultura'!L152, IF($C$151 = "Beras", 'Model - beras'!L152, IF($C$151 = "kopi", 'Model - kopi'!L216, 'Model - agroforestri'!L580))) *$C$12*J81</f>
        <v>0</v>
      </c>
      <c r="K197" s="109">
        <f>IF($C$151 = "Hortikultura", 'Model - hortikultura'!M152, IF($C$151 = "Beras", 'Model - beras'!M152, IF($C$151 = "kopi", 'Model - kopi'!M216, 'Model - agroforestri'!M580))) *$C$12*K81</f>
        <v>0</v>
      </c>
      <c r="L197" s="109">
        <f>IF($C$151 = "Hortikultura", 'Model - hortikultura'!N152, IF($C$151 = "Beras", 'Model - beras'!N152, IF($C$151 = "kopi", 'Model - kopi'!N216, 'Model - agroforestri'!N580))) *$C$12*L81</f>
        <v>0</v>
      </c>
      <c r="M197" s="109">
        <f>IF($C$151 = "Hortikultura", 'Model - hortikultura'!O152, IF($C$151 = "Beras", 'Model - beras'!O152, IF($C$151 = "kopi", 'Model - kopi'!O216, 'Model - agroforestri'!O580))) *$C$12*M81</f>
        <v>0</v>
      </c>
      <c r="N197" s="109">
        <f>IF($C$151 = "Hortikultura", 'Model - hortikultura'!P152, IF($C$151 = "Beras", 'Model - beras'!P152, IF($C$151 = "kopi", 'Model - kopi'!P216, 'Model - agroforestri'!P580))) *$C$12*N81</f>
        <v>0</v>
      </c>
      <c r="O197" s="109">
        <f>IF($C$151 = "Hortikultura", 'Model - hortikultura'!Q152, IF($C$151 = "Beras", 'Model - beras'!Q152, IF($C$151 = "kopi", 'Model - kopi'!Q216, 'Model - agroforestri'!Q580))) *$C$12*O81</f>
        <v>0</v>
      </c>
      <c r="P197" s="109">
        <f>IF($C$151 = "Hortikultura", 'Model - hortikultura'!R152, IF($C$151 = "Beras", 'Model - beras'!R152, IF($C$151 = "kopi", 'Model - kopi'!R216, 'Model - agroforestri'!R580))) *$C$12*P81</f>
        <v>0</v>
      </c>
      <c r="Q197" s="109">
        <f>IF($C$151 = "Hortikultura", 'Model - hortikultura'!S152, IF($C$151 = "Beras", 'Model - beras'!S152, IF($C$151 = "kopi", 'Model - kopi'!S216, 'Model - agroforestri'!S580))) *$C$12*Q81</f>
        <v>0</v>
      </c>
      <c r="R197" s="109">
        <f>IF($C$151 = "Hortikultura", 'Model - hortikultura'!T152, IF($C$151 = "Beras", 'Model - beras'!T152, IF($C$151 = "kopi", 'Model - kopi'!T216, 'Model - agroforestri'!T580))) *$C$12*R81</f>
        <v>0</v>
      </c>
      <c r="S197" s="109">
        <f>IF($C$151 = "Hortikultura", 'Model - hortikultura'!U152, IF($C$151 = "Beras", 'Model - beras'!U152, IF($C$151 = "kopi", 'Model - kopi'!U216, 'Model - agroforestri'!U580))) *$C$12*S81</f>
        <v>0</v>
      </c>
      <c r="T197" s="109">
        <f>IF($C$151 = "Hortikultura", 'Model - hortikultura'!V152, IF($C$151 = "Beras", 'Model - beras'!V152, IF($C$151 = "kopi", 'Model - kopi'!V216, 'Model - agroforestri'!V580))) *$C$12*T81</f>
        <v>0</v>
      </c>
      <c r="U197" s="109">
        <f>IF($C$151 = "Hortikultura", 'Model - hortikultura'!W152, IF($C$151 = "Beras", 'Model - beras'!W152, IF($C$151 = "kopi", 'Model - kopi'!W216, 'Model - agroforestri'!W580))) *$C$12*U81</f>
        <v>0</v>
      </c>
      <c r="V197" s="109">
        <f>IF($C$151 = "Hortikultura", 'Model - hortikultura'!X152, IF($C$151 = "Beras", 'Model - beras'!X152, IF($C$151 = "kopi", 'Model - kopi'!X216, 'Model - agroforestri'!X580))) *$C$12*V81</f>
        <v>0</v>
      </c>
    </row>
    <row r="198" spans="2:22">
      <c r="B198" s="13" t="s">
        <v>642</v>
      </c>
      <c r="C198" s="109">
        <f>IF($C$151 = "Hortikultura", 'Model - hortikultura'!E155, IF($C$151 = "Beras",'Model - beras'!E155,IF($C$151 = "kopi", 'Model - kopi'!E219,  'Model - agroforestri'!E588))) *$C$12*C81</f>
        <v>0</v>
      </c>
      <c r="D198" s="109">
        <f>IF($C$151 = "Hortikultura", 'Model - hortikultura'!F155, IF($C$151 = "Beras",'Model - beras'!F155,IF($C$151 = "kopi", 'Model - kopi'!F219,  'Model - agroforestri'!F588))) *$C$12*D81</f>
        <v>0</v>
      </c>
      <c r="E198" s="109">
        <f>IF($C$151 = "Hortikultura", 'Model - hortikultura'!G155, IF($C$151 = "Beras",'Model - beras'!G155,IF($C$151 = "kopi", 'Model - kopi'!G219,  'Model - agroforestri'!G588))) *$C$12*E81</f>
        <v>0</v>
      </c>
      <c r="F198" s="109">
        <f>IF($C$151 = "Hortikultura", 'Model - hortikultura'!H155, IF($C$151 = "Beras",'Model - beras'!H155,IF($C$151 = "kopi", 'Model - kopi'!H219,  'Model - agroforestri'!H588))) *$C$12*F81</f>
        <v>0</v>
      </c>
      <c r="G198" s="109">
        <f>IF($C$151 = "Hortikultura", 'Model - hortikultura'!I155, IF($C$151 = "Beras",'Model - beras'!I155,IF($C$151 = "kopi", 'Model - kopi'!I219,  'Model - agroforestri'!I588))) *$C$12*G81</f>
        <v>0</v>
      </c>
      <c r="H198" s="109">
        <f>IF($C$151 = "Hortikultura", 'Model - hortikultura'!J155, IF($C$151 = "Beras",'Model - beras'!J155,IF($C$151 = "kopi", 'Model - kopi'!J219,  'Model - agroforestri'!J588))) *$C$12*H81</f>
        <v>0</v>
      </c>
      <c r="I198" s="109">
        <f>IF($C$151 = "Hortikultura", 'Model - hortikultura'!K155, IF($C$151 = "Beras",'Model - beras'!K155,IF($C$151 = "kopi", 'Model - kopi'!K219,  'Model - agroforestri'!K588))) *$C$12*I81</f>
        <v>0</v>
      </c>
      <c r="J198" s="109">
        <f>IF($C$151 = "Hortikultura", 'Model - hortikultura'!L155, IF($C$151 = "Beras",'Model - beras'!L155,IF($C$151 = "kopi", 'Model - kopi'!L219,  'Model - agroforestri'!L588))) *$C$12*J81</f>
        <v>0</v>
      </c>
      <c r="K198" s="109">
        <f>IF($C$151 = "Hortikultura", 'Model - hortikultura'!M155, IF($C$151 = "Beras",'Model - beras'!M155,IF($C$151 = "kopi", 'Model - kopi'!M219,  'Model - agroforestri'!M588))) *$C$12*K81</f>
        <v>0</v>
      </c>
      <c r="L198" s="109">
        <f>IF($C$151 = "Hortikultura", 'Model - hortikultura'!N155, IF($C$151 = "Beras",'Model - beras'!N155,IF($C$151 = "kopi", 'Model - kopi'!N219,  'Model - agroforestri'!N588))) *$C$12*L81</f>
        <v>0</v>
      </c>
      <c r="M198" s="109">
        <f>IF($C$151 = "Hortikultura", 'Model - hortikultura'!O155, IF($C$151 = "Beras",'Model - beras'!O155,IF($C$151 = "kopi", 'Model - kopi'!O219,  'Model - agroforestri'!O588))) *$C$12*M81</f>
        <v>0</v>
      </c>
      <c r="N198" s="109">
        <f>IF($C$151 = "Hortikultura", 'Model - hortikultura'!P155, IF($C$151 = "Beras",'Model - beras'!P155,IF($C$151 = "kopi", 'Model - kopi'!P219,  'Model - agroforestri'!P588))) *$C$12*N81</f>
        <v>0</v>
      </c>
      <c r="O198" s="109">
        <f>IF($C$151 = "Hortikultura", 'Model - hortikultura'!Q155, IF($C$151 = "Beras",'Model - beras'!Q155,IF($C$151 = "kopi", 'Model - kopi'!Q219,  'Model - agroforestri'!Q588))) *$C$12*O81</f>
        <v>0</v>
      </c>
      <c r="P198" s="109">
        <f>IF($C$151 = "Hortikultura", 'Model - hortikultura'!R155, IF($C$151 = "Beras",'Model - beras'!R155,IF($C$151 = "kopi", 'Model - kopi'!R219,  'Model - agroforestri'!R588))) *$C$12*P81</f>
        <v>0</v>
      </c>
      <c r="Q198" s="109">
        <f>IF($C$151 = "Hortikultura", 'Model - hortikultura'!S155, IF($C$151 = "Beras",'Model - beras'!S155,IF($C$151 = "kopi", 'Model - kopi'!S219,  'Model - agroforestri'!S588))) *$C$12*Q81</f>
        <v>0</v>
      </c>
      <c r="R198" s="109">
        <f>IF($C$151 = "Hortikultura", 'Model - hortikultura'!T155, IF($C$151 = "Beras",'Model - beras'!T155,IF($C$151 = "kopi", 'Model - kopi'!T219,  'Model - agroforestri'!T588))) *$C$12*R81</f>
        <v>0</v>
      </c>
      <c r="S198" s="109">
        <f>IF($C$151 = "Hortikultura", 'Model - hortikultura'!U155, IF($C$151 = "Beras",'Model - beras'!U155,IF($C$151 = "kopi", 'Model - kopi'!U219,  'Model - agroforestri'!U588))) *$C$12*S81</f>
        <v>0</v>
      </c>
      <c r="T198" s="109">
        <f>IF($C$151 = "Hortikultura", 'Model - hortikultura'!V155, IF($C$151 = "Beras",'Model - beras'!V155,IF($C$151 = "kopi", 'Model - kopi'!V219,  'Model - agroforestri'!V588))) *$C$12*T81</f>
        <v>0</v>
      </c>
      <c r="U198" s="109">
        <f>IF($C$151 = "Hortikultura", 'Model - hortikultura'!W155, IF($C$151 = "Beras",'Model - beras'!W155,IF($C$151 = "kopi", 'Model - kopi'!W219,  'Model - agroforestri'!W588))) *$C$12*U81</f>
        <v>0</v>
      </c>
      <c r="V198" s="109">
        <f>IF($C$151 = "Hortikultura", 'Model - hortikultura'!X155, IF($C$151 = "Beras",'Model - beras'!X155,IF($C$151 = "kopi", 'Model - kopi'!X219,  'Model - agroforestri'!X588))) *$C$12*V81</f>
        <v>0</v>
      </c>
    </row>
    <row r="199" spans="2:22">
      <c r="B199" s="13" t="s">
        <v>146</v>
      </c>
      <c r="C199" s="122">
        <f>SUM(C196:C198)</f>
        <v>0</v>
      </c>
      <c r="D199" s="110">
        <f t="shared" ref="D199:V199" si="13">SUM(D196:D198)</f>
        <v>0</v>
      </c>
      <c r="E199" s="110">
        <f t="shared" si="13"/>
        <v>0</v>
      </c>
      <c r="F199" s="110">
        <f t="shared" si="13"/>
        <v>0</v>
      </c>
      <c r="G199" s="110">
        <f t="shared" si="13"/>
        <v>0</v>
      </c>
      <c r="H199" s="110">
        <f t="shared" si="13"/>
        <v>0</v>
      </c>
      <c r="I199" s="110">
        <f t="shared" si="13"/>
        <v>0</v>
      </c>
      <c r="J199" s="110">
        <f t="shared" si="13"/>
        <v>0</v>
      </c>
      <c r="K199" s="110">
        <f t="shared" si="13"/>
        <v>0</v>
      </c>
      <c r="L199" s="110">
        <f t="shared" si="13"/>
        <v>0</v>
      </c>
      <c r="M199" s="110">
        <f t="shared" si="13"/>
        <v>0</v>
      </c>
      <c r="N199" s="110">
        <f t="shared" si="13"/>
        <v>0</v>
      </c>
      <c r="O199" s="110">
        <f t="shared" si="13"/>
        <v>0</v>
      </c>
      <c r="P199" s="110">
        <f t="shared" si="13"/>
        <v>0</v>
      </c>
      <c r="Q199" s="110">
        <f t="shared" si="13"/>
        <v>0</v>
      </c>
      <c r="R199" s="110">
        <f t="shared" si="13"/>
        <v>0</v>
      </c>
      <c r="S199" s="110">
        <f t="shared" si="13"/>
        <v>0</v>
      </c>
      <c r="T199" s="110">
        <f t="shared" si="13"/>
        <v>0</v>
      </c>
      <c r="U199" s="110">
        <f t="shared" si="13"/>
        <v>0</v>
      </c>
      <c r="V199" s="110">
        <f t="shared" si="13"/>
        <v>0</v>
      </c>
    </row>
    <row r="200" spans="2:22">
      <c r="C200" s="111"/>
      <c r="D200" s="111"/>
      <c r="E200" s="111"/>
      <c r="F200" s="111"/>
      <c r="G200" s="111"/>
      <c r="H200" s="111"/>
      <c r="I200" s="111"/>
      <c r="J200" s="111"/>
      <c r="K200" s="111"/>
      <c r="L200" s="111"/>
      <c r="M200" s="111"/>
      <c r="N200" s="111"/>
      <c r="O200" s="111"/>
      <c r="P200" s="111"/>
      <c r="Q200" s="111"/>
      <c r="R200" s="111"/>
      <c r="S200" s="111"/>
      <c r="T200" s="111"/>
      <c r="U200" s="111"/>
      <c r="V200" s="111"/>
    </row>
    <row r="201" spans="2:22" ht="15">
      <c r="B201" s="6" t="s">
        <v>293</v>
      </c>
      <c r="C201" s="111"/>
      <c r="D201" s="111"/>
      <c r="E201" s="111"/>
      <c r="F201" s="111"/>
      <c r="G201" s="111"/>
      <c r="H201" s="111"/>
      <c r="I201" s="111"/>
      <c r="J201" s="111"/>
      <c r="K201" s="111"/>
      <c r="L201" s="111"/>
      <c r="M201" s="111"/>
      <c r="N201" s="111"/>
      <c r="O201" s="111"/>
      <c r="P201" s="111"/>
      <c r="Q201" s="111"/>
      <c r="R201" s="111"/>
      <c r="S201" s="111"/>
      <c r="T201" s="111"/>
      <c r="U201" s="111"/>
      <c r="V201" s="111"/>
    </row>
    <row r="202" spans="2:22">
      <c r="B202" s="15" t="s">
        <v>643</v>
      </c>
      <c r="C202" s="109">
        <f>IF($C$151="Hortikultura", 'Model - hortikultura'!E142,
IF($C$151="Beras",SUM('Model - beras'!E141:E142),
IF($C$151="kopi",'Model - kopi'!E211,
 'Model - agroforestri'!E569)))*$C$12</f>
        <v>0</v>
      </c>
      <c r="D202" s="109">
        <f>IF($C$151="Hortikultura", 'Model - hortikultura'!F142,
IF($C$151="Beras",SUM('Model - beras'!F141:F142),
IF($C$151="kopi",'Model - kopi'!F211,
 'Model - agroforestri'!F569)))*$C$12</f>
        <v>0</v>
      </c>
      <c r="E202" s="109">
        <f>IF($C$151="Hortikultura", 'Model - hortikultura'!G142,
IF($C$151="Beras",SUM('Model - beras'!G141:G142),
IF($C$151="kopi",'Model - kopi'!G211,
 'Model - agroforestri'!G569)))*$C$12</f>
        <v>0</v>
      </c>
      <c r="F202" s="109">
        <f>IF($C$151="Hortikultura", 'Model - hortikultura'!H142,
IF($C$151="Beras",SUM('Model - beras'!H141:H142),
IF($C$151="kopi",'Model - kopi'!H211,
 'Model - agroforestri'!H569)))*$C$12</f>
        <v>0</v>
      </c>
      <c r="G202" s="109">
        <f>IF($C$151="Hortikultura", 'Model - hortikultura'!I142,
IF($C$151="Beras",SUM('Model - beras'!I141:I142),
IF($C$151="kopi",'Model - kopi'!I211,
 'Model - agroforestri'!I569)))*$C$12</f>
        <v>0</v>
      </c>
      <c r="H202" s="109">
        <f>IF($C$151="Hortikultura", 'Model - hortikultura'!J142,
IF($C$151="Beras",SUM('Model - beras'!J141:J142),
IF($C$151="kopi",'Model - kopi'!J211,
 'Model - agroforestri'!J569)))*$C$12</f>
        <v>0</v>
      </c>
      <c r="I202" s="109">
        <f>IF($C$151="Hortikultura", 'Model - hortikultura'!K142,
IF($C$151="Beras",SUM('Model - beras'!K141:K142),
IF($C$151="kopi",'Model - kopi'!K211,
 'Model - agroforestri'!K569)))*$C$12</f>
        <v>0</v>
      </c>
      <c r="J202" s="109">
        <f>IF($C$151="Hortikultura", 'Model - hortikultura'!L142,
IF($C$151="Beras",SUM('Model - beras'!L141:L142),
IF($C$151="kopi",'Model - kopi'!L211,
 'Model - agroforestri'!L569)))*$C$12</f>
        <v>0</v>
      </c>
      <c r="K202" s="109">
        <f>IF($C$151="Hortikultura", 'Model - hortikultura'!M142,
IF($C$151="Beras",SUM('Model - beras'!M141:M142),
IF($C$151="kopi",'Model - kopi'!M211,
 'Model - agroforestri'!M569)))*$C$12</f>
        <v>0</v>
      </c>
      <c r="L202" s="109">
        <f>IF($C$151="Hortikultura", 'Model - hortikultura'!N142,
IF($C$151="Beras",SUM('Model - beras'!N141:N142),
IF($C$151="kopi",'Model - kopi'!N211,
 'Model - agroforestri'!N569)))*$C$12</f>
        <v>0</v>
      </c>
      <c r="M202" s="109">
        <f>IF($C$151="Hortikultura", 'Model - hortikultura'!O142,
IF($C$151="Beras",SUM('Model - beras'!O141:O142),
IF($C$151="kopi",'Model - kopi'!O211,
 'Model - agroforestri'!O569)))*$C$12</f>
        <v>0</v>
      </c>
      <c r="N202" s="109">
        <f>IF($C$151="Hortikultura", 'Model - hortikultura'!P142,
IF($C$151="Beras",SUM('Model - beras'!P141:P142),
IF($C$151="kopi",'Model - kopi'!P211,
 'Model - agroforestri'!P569)))*$C$12</f>
        <v>0</v>
      </c>
      <c r="O202" s="109">
        <f>IF($C$151="Hortikultura", 'Model - hortikultura'!Q142,
IF($C$151="Beras",SUM('Model - beras'!Q141:Q142),
IF($C$151="kopi",'Model - kopi'!Q211,
 'Model - agroforestri'!Q569)))*$C$12</f>
        <v>0</v>
      </c>
      <c r="P202" s="109">
        <f>IF($C$151="Hortikultura", 'Model - hortikultura'!R142,
IF($C$151="Beras",SUM('Model - beras'!R141:R142),
IF($C$151="kopi",'Model - kopi'!R211,
 'Model - agroforestri'!R569)))*$C$12</f>
        <v>0</v>
      </c>
      <c r="Q202" s="109">
        <f>IF($C$151="Hortikultura", 'Model - hortikultura'!S142,
IF($C$151="Beras",SUM('Model - beras'!S141:S142),
IF($C$151="kopi",'Model - kopi'!S211,
 'Model - agroforestri'!S569)))*$C$12</f>
        <v>0</v>
      </c>
      <c r="R202" s="109">
        <f>IF($C$151="Hortikultura", 'Model - hortikultura'!T142,
IF($C$151="Beras",SUM('Model - beras'!T141:T142),
IF($C$151="kopi",'Model - kopi'!T211,
 'Model - agroforestri'!T569)))*$C$12</f>
        <v>0</v>
      </c>
      <c r="S202" s="109">
        <f>IF($C$151="Hortikultura", 'Model - hortikultura'!U142,
IF($C$151="Beras",SUM('Model - beras'!U141:U142),
IF($C$151="kopi",'Model - kopi'!U211,
 'Model - agroforestri'!U569)))*$C$12</f>
        <v>0</v>
      </c>
      <c r="T202" s="109">
        <f>IF($C$151="Hortikultura", 'Model - hortikultura'!V142,
IF($C$151="Beras",SUM('Model - beras'!V141:V142),
IF($C$151="kopi",'Model - kopi'!V211,
 'Model - agroforestri'!V569)))*$C$12</f>
        <v>0</v>
      </c>
      <c r="U202" s="109">
        <f>IF($C$151="Hortikultura", 'Model - hortikultura'!W142,
IF($C$151="Beras",SUM('Model - beras'!W141:W142),
IF($C$151="kopi",'Model - kopi'!W211,
 'Model - agroforestri'!W569)))*$C$12</f>
        <v>0</v>
      </c>
      <c r="V202" s="109">
        <f>IF($C$151="Hortikultura", 'Model - hortikultura'!X142,
IF($C$151="Beras",SUM('Model - beras'!X141:X142),
IF($C$151="kopi",'Model - kopi'!X211,
 'Model - agroforestri'!X569)))*$C$12</f>
        <v>0</v>
      </c>
    </row>
    <row r="203" spans="2:22">
      <c r="B203" s="15" t="s">
        <v>644</v>
      </c>
      <c r="C203" s="109">
        <f>C202*$C$14*C81</f>
        <v>0</v>
      </c>
      <c r="D203" s="109">
        <f t="shared" ref="D203:V203" si="14">D202*$C$14*D81</f>
        <v>0</v>
      </c>
      <c r="E203" s="109">
        <f t="shared" si="14"/>
        <v>0</v>
      </c>
      <c r="F203" s="109">
        <f t="shared" si="14"/>
        <v>0</v>
      </c>
      <c r="G203" s="109">
        <f t="shared" si="14"/>
        <v>0</v>
      </c>
      <c r="H203" s="109">
        <f t="shared" si="14"/>
        <v>0</v>
      </c>
      <c r="I203" s="109">
        <f t="shared" si="14"/>
        <v>0</v>
      </c>
      <c r="J203" s="109">
        <f t="shared" si="14"/>
        <v>0</v>
      </c>
      <c r="K203" s="109">
        <f t="shared" si="14"/>
        <v>0</v>
      </c>
      <c r="L203" s="109">
        <f t="shared" si="14"/>
        <v>0</v>
      </c>
      <c r="M203" s="109">
        <f t="shared" si="14"/>
        <v>0</v>
      </c>
      <c r="N203" s="109">
        <f t="shared" si="14"/>
        <v>0</v>
      </c>
      <c r="O203" s="109">
        <f t="shared" si="14"/>
        <v>0</v>
      </c>
      <c r="P203" s="109">
        <f t="shared" si="14"/>
        <v>0</v>
      </c>
      <c r="Q203" s="109">
        <f t="shared" si="14"/>
        <v>0</v>
      </c>
      <c r="R203" s="109">
        <f t="shared" si="14"/>
        <v>0</v>
      </c>
      <c r="S203" s="109">
        <f t="shared" si="14"/>
        <v>0</v>
      </c>
      <c r="T203" s="109">
        <f t="shared" si="14"/>
        <v>0</v>
      </c>
      <c r="U203" s="109">
        <f t="shared" si="14"/>
        <v>0</v>
      </c>
      <c r="V203" s="109">
        <f t="shared" si="14"/>
        <v>0</v>
      </c>
    </row>
    <row r="204" spans="2:22">
      <c r="B204" s="15" t="s">
        <v>645</v>
      </c>
      <c r="C204" s="113">
        <f>C199+C203</f>
        <v>0</v>
      </c>
      <c r="D204" s="113">
        <f t="shared" ref="D204:U204" si="15">D199+D203</f>
        <v>0</v>
      </c>
      <c r="E204" s="113">
        <f t="shared" si="15"/>
        <v>0</v>
      </c>
      <c r="F204" s="113">
        <f t="shared" si="15"/>
        <v>0</v>
      </c>
      <c r="G204" s="113">
        <f t="shared" si="15"/>
        <v>0</v>
      </c>
      <c r="H204" s="113">
        <f t="shared" si="15"/>
        <v>0</v>
      </c>
      <c r="I204" s="113">
        <f t="shared" si="15"/>
        <v>0</v>
      </c>
      <c r="J204" s="113">
        <f t="shared" si="15"/>
        <v>0</v>
      </c>
      <c r="K204" s="113">
        <f t="shared" si="15"/>
        <v>0</v>
      </c>
      <c r="L204" s="113">
        <f t="shared" si="15"/>
        <v>0</v>
      </c>
      <c r="M204" s="113">
        <f t="shared" si="15"/>
        <v>0</v>
      </c>
      <c r="N204" s="113">
        <f t="shared" si="15"/>
        <v>0</v>
      </c>
      <c r="O204" s="113">
        <f t="shared" si="15"/>
        <v>0</v>
      </c>
      <c r="P204" s="113">
        <f t="shared" si="15"/>
        <v>0</v>
      </c>
      <c r="Q204" s="113">
        <f t="shared" si="15"/>
        <v>0</v>
      </c>
      <c r="R204" s="113">
        <f t="shared" si="15"/>
        <v>0</v>
      </c>
      <c r="S204" s="113">
        <f t="shared" si="15"/>
        <v>0</v>
      </c>
      <c r="T204" s="113">
        <f t="shared" si="15"/>
        <v>0</v>
      </c>
      <c r="U204" s="113">
        <f t="shared" si="15"/>
        <v>0</v>
      </c>
      <c r="V204" s="113">
        <f>V199+V203</f>
        <v>0</v>
      </c>
    </row>
    <row r="205" spans="2:22">
      <c r="B205" s="15" t="s">
        <v>646</v>
      </c>
      <c r="C205" s="113">
        <f>IF(C193=1, C204, C204+B205)</f>
        <v>0</v>
      </c>
      <c r="D205" s="113">
        <f>IF(D193=1, D204, D204+C205)</f>
        <v>0</v>
      </c>
      <c r="E205" s="113">
        <f t="shared" ref="E205" si="16">IF(E193=1, E204, E204+D205)</f>
        <v>0</v>
      </c>
      <c r="F205" s="113">
        <f t="shared" ref="F205" si="17">IF(F193=1, F204, F204+E205)</f>
        <v>0</v>
      </c>
      <c r="G205" s="113">
        <f t="shared" ref="G205" si="18">IF(G193=1, G204, G204+F205)</f>
        <v>0</v>
      </c>
      <c r="H205" s="113">
        <f t="shared" ref="H205" si="19">IF(H193=1, H204, H204+G205)</f>
        <v>0</v>
      </c>
      <c r="I205" s="113">
        <f t="shared" ref="I205" si="20">IF(I193=1, I204, I204+H205)</f>
        <v>0</v>
      </c>
      <c r="J205" s="113">
        <f t="shared" ref="J205" si="21">IF(J193=1, J204, J204+I205)</f>
        <v>0</v>
      </c>
      <c r="K205" s="113">
        <f t="shared" ref="K205" si="22">IF(K193=1, K204, K204+J205)</f>
        <v>0</v>
      </c>
      <c r="L205" s="113">
        <f t="shared" ref="L205" si="23">IF(L193=1, L204, L204+K205)</f>
        <v>0</v>
      </c>
      <c r="M205" s="113">
        <f t="shared" ref="M205" si="24">IF(M193=1, M204, M204+L205)</f>
        <v>0</v>
      </c>
      <c r="N205" s="113">
        <f t="shared" ref="N205" si="25">IF(N193=1, N204, N204+M205)</f>
        <v>0</v>
      </c>
      <c r="O205" s="113">
        <f t="shared" ref="O205" si="26">IF(O193=1, O204, O204+N205)</f>
        <v>0</v>
      </c>
      <c r="P205" s="113">
        <f t="shared" ref="P205" si="27">IF(P193=1, P204, P204+O205)</f>
        <v>0</v>
      </c>
      <c r="Q205" s="113">
        <f t="shared" ref="Q205" si="28">IF(Q193=1, Q204, Q204+P205)</f>
        <v>0</v>
      </c>
      <c r="R205" s="113">
        <f t="shared" ref="R205" si="29">IF(R193=1, R204, R204+Q205)</f>
        <v>0</v>
      </c>
      <c r="S205" s="113">
        <f t="shared" ref="S205" si="30">IF(S193=1, S204, S204+R205)</f>
        <v>0</v>
      </c>
      <c r="T205" s="113">
        <f t="shared" ref="T205" si="31">IF(T193=1, T204, T204+S205)</f>
        <v>0</v>
      </c>
      <c r="U205" s="113">
        <f t="shared" ref="U205" si="32">IF(U193=1, U204, U204+T205)</f>
        <v>0</v>
      </c>
      <c r="V205" s="113">
        <f t="shared" ref="V205" si="33">IF(V193=1, V204, V204+U205)</f>
        <v>0</v>
      </c>
    </row>
    <row r="206" spans="2:22">
      <c r="C206" s="111"/>
      <c r="D206" s="111"/>
      <c r="E206" s="111"/>
      <c r="F206" s="111"/>
      <c r="G206" s="111"/>
      <c r="H206" s="111"/>
      <c r="I206" s="111"/>
      <c r="J206" s="111"/>
      <c r="K206" s="111"/>
      <c r="L206" s="111"/>
      <c r="M206" s="111"/>
      <c r="N206" s="111"/>
      <c r="O206" s="111"/>
      <c r="P206" s="111"/>
      <c r="Q206" s="111"/>
      <c r="R206" s="111"/>
      <c r="S206" s="111"/>
      <c r="T206" s="111"/>
      <c r="U206" s="111"/>
      <c r="V206" s="111"/>
    </row>
    <row r="207" spans="2:22" ht="15">
      <c r="B207" s="198" t="s">
        <v>647</v>
      </c>
      <c r="C207" s="111"/>
      <c r="D207" s="111"/>
      <c r="E207" s="111"/>
      <c r="F207" s="111"/>
      <c r="G207" s="111"/>
      <c r="H207" s="111"/>
      <c r="I207" s="111"/>
      <c r="J207" s="111"/>
      <c r="K207" s="111"/>
      <c r="L207" s="111"/>
      <c r="M207" s="111"/>
      <c r="N207" s="111"/>
      <c r="O207" s="111"/>
      <c r="P207" s="111"/>
      <c r="Q207" s="111"/>
      <c r="R207" s="111"/>
      <c r="S207" s="111"/>
      <c r="T207" s="111"/>
      <c r="U207" s="111"/>
      <c r="V207" s="111"/>
    </row>
    <row r="208" spans="2:22">
      <c r="B208" s="15" t="s">
        <v>648</v>
      </c>
      <c r="C208" s="114">
        <f>IF($C$151= "Hortikultura", 'Model - hortikultura'!E166, IF($C$151 = "Beras", 'Model - beras'!E167, IF($C$151 = "kopi", 'Model - kopi'!E224, 'Model - agroforestri'!E606))) *$C$12*C81</f>
        <v>0</v>
      </c>
      <c r="D208" s="114">
        <f>IF($C$151= "Hortikultura", 'Model - hortikultura'!F166, IF($C$151 = "Beras", 'Model - beras'!F167, IF($C$151 = "kopi", 'Model - kopi'!F224, 'Model - agroforestri'!F606))) *$C$12*D81</f>
        <v>0</v>
      </c>
      <c r="E208" s="114">
        <f>IF($C$151= "Hortikultura", 'Model - hortikultura'!G166, IF($C$151 = "Beras", 'Model - beras'!G167, IF($C$151 = "kopi", 'Model - kopi'!G224, 'Model - agroforestri'!G606))) *$C$12*E81</f>
        <v>0</v>
      </c>
      <c r="F208" s="114">
        <f>IF($C$151= "Hortikultura", 'Model - hortikultura'!H166, IF($C$151 = "Beras", 'Model - beras'!H167, IF($C$151 = "kopi", 'Model - kopi'!H224, 'Model - agroforestri'!H606))) *$C$12*F81</f>
        <v>0</v>
      </c>
      <c r="G208" s="114">
        <f>IF($C$151= "Hortikultura", 'Model - hortikultura'!I166, IF($C$151 = "Beras", 'Model - beras'!I167, IF($C$151 = "kopi", 'Model - kopi'!I224, 'Model - agroforestri'!I606))) *$C$12*G81</f>
        <v>0</v>
      </c>
      <c r="H208" s="114">
        <f>IF($C$151= "Hortikultura", 'Model - hortikultura'!J166, IF($C$151 = "Beras", 'Model - beras'!J167, IF($C$151 = "kopi", 'Model - kopi'!J224, 'Model - agroforestri'!J606))) *$C$12*H81</f>
        <v>0</v>
      </c>
      <c r="I208" s="114">
        <f>IF($C$151= "Hortikultura", 'Model - hortikultura'!K166, IF($C$151 = "Beras", 'Model - beras'!K167, IF($C$151 = "kopi", 'Model - kopi'!K224, 'Model - agroforestri'!K606))) *$C$12*I81</f>
        <v>0</v>
      </c>
      <c r="J208" s="114">
        <f>IF($C$151= "Hortikultura", 'Model - hortikultura'!L166, IF($C$151 = "Beras", 'Model - beras'!L167, IF($C$151 = "kopi", 'Model - kopi'!L224, 'Model - agroforestri'!L606))) *$C$12*J81</f>
        <v>0</v>
      </c>
      <c r="K208" s="114">
        <f>IF($C$151= "Hortikultura", 'Model - hortikultura'!M166, IF($C$151 = "Beras", 'Model - beras'!M167, IF($C$151 = "kopi", 'Model - kopi'!M224, 'Model - agroforestri'!M606))) *$C$12*K81</f>
        <v>0</v>
      </c>
      <c r="L208" s="114">
        <f>IF($C$151= "Hortikultura", 'Model - hortikultura'!N166, IF($C$151 = "Beras", 'Model - beras'!N167, IF($C$151 = "kopi", 'Model - kopi'!N224, 'Model - agroforestri'!N606))) *$C$12*L81</f>
        <v>0</v>
      </c>
      <c r="M208" s="114">
        <f>IF($C$151= "Hortikultura", 'Model - hortikultura'!O166, IF($C$151 = "Beras", 'Model - beras'!O167, IF($C$151 = "kopi", 'Model - kopi'!O224, 'Model - agroforestri'!O606))) *$C$12*M81</f>
        <v>0</v>
      </c>
      <c r="N208" s="114">
        <f>IF($C$151= "Hortikultura", 'Model - hortikultura'!P166, IF($C$151 = "Beras", 'Model - beras'!P167, IF($C$151 = "kopi", 'Model - kopi'!P224, 'Model - agroforestri'!P606))) *$C$12*N81</f>
        <v>0</v>
      </c>
      <c r="O208" s="114">
        <f>IF($C$151= "Hortikultura", 'Model - hortikultura'!Q166, IF($C$151 = "Beras", 'Model - beras'!Q167, IF($C$151 = "kopi", 'Model - kopi'!Q224, 'Model - agroforestri'!Q606))) *$C$12*O81</f>
        <v>0</v>
      </c>
      <c r="P208" s="114">
        <f>IF($C$151= "Hortikultura", 'Model - hortikultura'!R166, IF($C$151 = "Beras", 'Model - beras'!R167, IF($C$151 = "kopi", 'Model - kopi'!R224, 'Model - agroforestri'!R606))) *$C$12*P81</f>
        <v>0</v>
      </c>
      <c r="Q208" s="114">
        <f>IF($C$151= "Hortikultura", 'Model - hortikultura'!S166, IF($C$151 = "Beras", 'Model - beras'!S167, IF($C$151 = "kopi", 'Model - kopi'!S224, 'Model - agroforestri'!S606))) *$C$12*Q81</f>
        <v>0</v>
      </c>
      <c r="R208" s="114">
        <f>IF($C$151= "Hortikultura", 'Model - hortikultura'!T166, IF($C$151 = "Beras", 'Model - beras'!T167, IF($C$151 = "kopi", 'Model - kopi'!T224, 'Model - agroforestri'!T606))) *$C$12*R81</f>
        <v>0</v>
      </c>
      <c r="S208" s="114">
        <f>IF($C$151= "Hortikultura", 'Model - hortikultura'!U166, IF($C$151 = "Beras", 'Model - beras'!U167, IF($C$151 = "kopi", 'Model - kopi'!U224, 'Model - agroforestri'!U606))) *$C$12*S81</f>
        <v>0</v>
      </c>
      <c r="T208" s="114">
        <f>IF($C$151= "Hortikultura", 'Model - hortikultura'!V166, IF($C$151 = "Beras", 'Model - beras'!V167, IF($C$151 = "kopi", 'Model - kopi'!V224, 'Model - agroforestri'!V606))) *$C$12*T81</f>
        <v>0</v>
      </c>
      <c r="U208" s="114">
        <f>IF($C$151= "Hortikultura", 'Model - hortikultura'!W166, IF($C$151 = "Beras", 'Model - beras'!W167, IF($C$151 = "kopi", 'Model - kopi'!W224, 'Model - agroforestri'!W606))) *$C$12*U81</f>
        <v>0</v>
      </c>
      <c r="V208" s="114">
        <f>IF($C$151= "Hortikultura", 'Model - hortikultura'!X166, IF($C$151 = "Beras", 'Model - beras'!X167, IF($C$151 = "kopi", 'Model - kopi'!X224, 'Model - agroforestri'!X606))) *$C$12*V81</f>
        <v>0</v>
      </c>
    </row>
    <row r="209" spans="2:22">
      <c r="B209" s="15" t="s">
        <v>653</v>
      </c>
      <c r="C209" s="114">
        <f>IF($C$23 = "Hortikultura",'Model - hortikultura'!E163, IF($C$23 = "Beras",'Model - beras'!E163, IF($C$23 = "kopi", 'Model - kopi'!E116, 'Model - agroforestri'!E424))) *$C$12*C81</f>
        <v>0</v>
      </c>
      <c r="D209" s="114">
        <f>IF($C$23 = "Hortikultura",'Model - hortikultura'!F163, IF($C$23 = "Beras",'Model - beras'!F163, IF($C$23 = "kopi", 'Model - kopi'!F116, 'Model - agroforestri'!F424))) *$C$12*D81</f>
        <v>0</v>
      </c>
      <c r="E209" s="114">
        <f>IF($C$23 = "Hortikultura",'Model - hortikultura'!G163, IF($C$23 = "Beras",'Model - beras'!G163, IF($C$23 = "kopi", 'Model - kopi'!G116, 'Model - agroforestri'!G424))) *$C$12*E81</f>
        <v>0</v>
      </c>
      <c r="F209" s="114">
        <f>IF($C$23 = "Hortikultura",'Model - hortikultura'!H163, IF($C$23 = "Beras",'Model - beras'!H163, IF($C$23 = "kopi", 'Model - kopi'!H116, 'Model - agroforestri'!H424))) *$C$12*F81</f>
        <v>0</v>
      </c>
      <c r="G209" s="114">
        <f>IF($C$23 = "Hortikultura",'Model - hortikultura'!I163, IF($C$23 = "Beras",'Model - beras'!I163, IF($C$23 = "kopi", 'Model - kopi'!I116, 'Model - agroforestri'!I424))) *$C$12*G81</f>
        <v>0</v>
      </c>
      <c r="H209" s="114">
        <f>IF($C$23 = "Hortikultura",'Model - hortikultura'!J163, IF($C$23 = "Beras",'Model - beras'!J163, IF($C$23 = "kopi", 'Model - kopi'!J116, 'Model - agroforestri'!J424))) *$C$12*H81</f>
        <v>0</v>
      </c>
      <c r="I209" s="114">
        <f>IF($C$23 = "Hortikultura",'Model - hortikultura'!K163, IF($C$23 = "Beras",'Model - beras'!K163, IF($C$23 = "kopi", 'Model - kopi'!K116, 'Model - agroforestri'!K424))) *$C$12*I81</f>
        <v>0</v>
      </c>
      <c r="J209" s="114">
        <f>IF($C$23 = "Hortikultura",'Model - hortikultura'!L163, IF($C$23 = "Beras",'Model - beras'!L163, IF($C$23 = "kopi", 'Model - kopi'!L116, 'Model - agroforestri'!L424))) *$C$12*J81</f>
        <v>0</v>
      </c>
      <c r="K209" s="114">
        <f>IF($C$23 = "Hortikultura",'Model - hortikultura'!M163, IF($C$23 = "Beras",'Model - beras'!M163, IF($C$23 = "kopi", 'Model - kopi'!M116, 'Model - agroforestri'!M424))) *$C$12*K81</f>
        <v>0</v>
      </c>
      <c r="L209" s="114">
        <f>IF($C$23 = "Hortikultura",'Model - hortikultura'!N163, IF($C$23 = "Beras",'Model - beras'!N163, IF($C$23 = "kopi", 'Model - kopi'!N116, 'Model - agroforestri'!N424))) *$C$12*L81</f>
        <v>0</v>
      </c>
      <c r="M209" s="114">
        <f>IF($C$23 = "Hortikultura",'Model - hortikultura'!O163, IF($C$23 = "Beras",'Model - beras'!O163, IF($C$23 = "kopi", 'Model - kopi'!O116, 'Model - agroforestri'!O424))) *$C$12*M81</f>
        <v>0</v>
      </c>
      <c r="N209" s="114">
        <f>IF($C$23 = "Hortikultura",'Model - hortikultura'!P163, IF($C$23 = "Beras",'Model - beras'!P163, IF($C$23 = "kopi", 'Model - kopi'!P116, 'Model - agroforestri'!P424))) *$C$12*N81</f>
        <v>0</v>
      </c>
      <c r="O209" s="114">
        <f>IF($C$23 = "Hortikultura",'Model - hortikultura'!Q163, IF($C$23 = "Beras",'Model - beras'!Q163, IF($C$23 = "kopi", 'Model - kopi'!Q116, 'Model - agroforestri'!Q424))) *$C$12*O81</f>
        <v>0</v>
      </c>
      <c r="P209" s="114">
        <f>IF($C$23 = "Hortikultura",'Model - hortikultura'!R163, IF($C$23 = "Beras",'Model - beras'!R163, IF($C$23 = "kopi", 'Model - kopi'!R116, 'Model - agroforestri'!R424))) *$C$12*P81</f>
        <v>0</v>
      </c>
      <c r="Q209" s="114">
        <f>IF($C$23 = "Hortikultura",'Model - hortikultura'!S163, IF($C$23 = "Beras",'Model - beras'!S163, IF($C$23 = "kopi", 'Model - kopi'!S116, 'Model - agroforestri'!S424))) *$C$12*Q81</f>
        <v>0</v>
      </c>
      <c r="R209" s="114">
        <f>IF($C$23 = "Hortikultura",'Model - hortikultura'!T163, IF($C$23 = "Beras",'Model - beras'!T163, IF($C$23 = "kopi", 'Model - kopi'!T116, 'Model - agroforestri'!T424))) *$C$12*R81</f>
        <v>0</v>
      </c>
      <c r="S209" s="114">
        <f>IF($C$23 = "Hortikultura",'Model - hortikultura'!U163, IF($C$23 = "Beras",'Model - beras'!U163, IF($C$23 = "kopi", 'Model - kopi'!U116, 'Model - agroforestri'!U424))) *$C$12*S81</f>
        <v>0</v>
      </c>
      <c r="T209" s="114">
        <f>IF($C$23 = "Hortikultura",'Model - hortikultura'!V163, IF($C$23 = "Beras",'Model - beras'!V163, IF($C$23 = "kopi", 'Model - kopi'!V116, 'Model - agroforestri'!V424))) *$C$12*T81</f>
        <v>0</v>
      </c>
      <c r="U209" s="114">
        <f>IF($C$23 = "Hortikultura",'Model - hortikultura'!W163, IF($C$23 = "Beras",'Model - beras'!W163, IF($C$23 = "kopi", 'Model - kopi'!W116, 'Model - agroforestri'!W424))) *$C$12*U81</f>
        <v>0</v>
      </c>
      <c r="V209" s="114">
        <f>IF($C$23 = "Hortikultura",'Model - hortikultura'!X163, IF($C$23 = "Beras",'Model - beras'!X163, IF($C$23 = "kopi", 'Model - kopi'!X116, 'Model - agroforestri'!X424))) *$C$12*V81</f>
        <v>0</v>
      </c>
    </row>
    <row r="210" spans="2:22">
      <c r="B210" s="15" t="s">
        <v>145</v>
      </c>
      <c r="C210" s="114">
        <f>SUM(C208:C209)</f>
        <v>0</v>
      </c>
      <c r="D210" s="114">
        <f t="shared" ref="D210:V210" si="34">SUM(D208:D209)</f>
        <v>0</v>
      </c>
      <c r="E210" s="114">
        <f t="shared" si="34"/>
        <v>0</v>
      </c>
      <c r="F210" s="114">
        <f t="shared" si="34"/>
        <v>0</v>
      </c>
      <c r="G210" s="114">
        <f t="shared" si="34"/>
        <v>0</v>
      </c>
      <c r="H210" s="114">
        <f t="shared" si="34"/>
        <v>0</v>
      </c>
      <c r="I210" s="114">
        <f t="shared" si="34"/>
        <v>0</v>
      </c>
      <c r="J210" s="114">
        <f t="shared" si="34"/>
        <v>0</v>
      </c>
      <c r="K210" s="114">
        <f t="shared" si="34"/>
        <v>0</v>
      </c>
      <c r="L210" s="114">
        <f t="shared" si="34"/>
        <v>0</v>
      </c>
      <c r="M210" s="114">
        <f t="shared" si="34"/>
        <v>0</v>
      </c>
      <c r="N210" s="114">
        <f t="shared" si="34"/>
        <v>0</v>
      </c>
      <c r="O210" s="114">
        <f t="shared" si="34"/>
        <v>0</v>
      </c>
      <c r="P210" s="114">
        <f t="shared" si="34"/>
        <v>0</v>
      </c>
      <c r="Q210" s="114">
        <f t="shared" si="34"/>
        <v>0</v>
      </c>
      <c r="R210" s="114">
        <f t="shared" si="34"/>
        <v>0</v>
      </c>
      <c r="S210" s="114">
        <f t="shared" si="34"/>
        <v>0</v>
      </c>
      <c r="T210" s="114">
        <f t="shared" si="34"/>
        <v>0</v>
      </c>
      <c r="U210" s="114">
        <f t="shared" si="34"/>
        <v>0</v>
      </c>
      <c r="V210" s="114">
        <f t="shared" si="34"/>
        <v>0</v>
      </c>
    </row>
    <row r="211" spans="2:22">
      <c r="B211" s="15" t="s">
        <v>652</v>
      </c>
      <c r="C211" s="115">
        <f t="shared" ref="C211:V211" si="35">IF(C193=1, C210, C210+B211)</f>
        <v>0</v>
      </c>
      <c r="D211" s="115">
        <f t="shared" si="35"/>
        <v>0</v>
      </c>
      <c r="E211" s="115">
        <f t="shared" si="35"/>
        <v>0</v>
      </c>
      <c r="F211" s="115">
        <f t="shared" si="35"/>
        <v>0</v>
      </c>
      <c r="G211" s="115">
        <f t="shared" si="35"/>
        <v>0</v>
      </c>
      <c r="H211" s="115">
        <f t="shared" si="35"/>
        <v>0</v>
      </c>
      <c r="I211" s="115">
        <f t="shared" si="35"/>
        <v>0</v>
      </c>
      <c r="J211" s="115">
        <f t="shared" si="35"/>
        <v>0</v>
      </c>
      <c r="K211" s="115">
        <f t="shared" si="35"/>
        <v>0</v>
      </c>
      <c r="L211" s="115">
        <f t="shared" si="35"/>
        <v>0</v>
      </c>
      <c r="M211" s="115">
        <f t="shared" si="35"/>
        <v>0</v>
      </c>
      <c r="N211" s="115">
        <f t="shared" si="35"/>
        <v>0</v>
      </c>
      <c r="O211" s="115">
        <f t="shared" si="35"/>
        <v>0</v>
      </c>
      <c r="P211" s="115">
        <f t="shared" si="35"/>
        <v>0</v>
      </c>
      <c r="Q211" s="115">
        <f t="shared" si="35"/>
        <v>0</v>
      </c>
      <c r="R211" s="115">
        <f t="shared" si="35"/>
        <v>0</v>
      </c>
      <c r="S211" s="115">
        <f t="shared" si="35"/>
        <v>0</v>
      </c>
      <c r="T211" s="115">
        <f t="shared" si="35"/>
        <v>0</v>
      </c>
      <c r="U211" s="115">
        <f t="shared" si="35"/>
        <v>0</v>
      </c>
      <c r="V211" s="115">
        <f t="shared" si="35"/>
        <v>0</v>
      </c>
    </row>
    <row r="212" spans="2:22">
      <c r="B212" s="13" t="s">
        <v>819</v>
      </c>
      <c r="C212" s="115">
        <f t="shared" ref="C212:V212" si="36">C210-C204</f>
        <v>0</v>
      </c>
      <c r="D212" s="115">
        <f t="shared" si="36"/>
        <v>0</v>
      </c>
      <c r="E212" s="115">
        <f t="shared" si="36"/>
        <v>0</v>
      </c>
      <c r="F212" s="115">
        <f t="shared" si="36"/>
        <v>0</v>
      </c>
      <c r="G212" s="115">
        <f t="shared" si="36"/>
        <v>0</v>
      </c>
      <c r="H212" s="115">
        <f t="shared" si="36"/>
        <v>0</v>
      </c>
      <c r="I212" s="115">
        <f t="shared" si="36"/>
        <v>0</v>
      </c>
      <c r="J212" s="115">
        <f t="shared" si="36"/>
        <v>0</v>
      </c>
      <c r="K212" s="115">
        <f t="shared" si="36"/>
        <v>0</v>
      </c>
      <c r="L212" s="115">
        <f t="shared" si="36"/>
        <v>0</v>
      </c>
      <c r="M212" s="115">
        <f t="shared" si="36"/>
        <v>0</v>
      </c>
      <c r="N212" s="115">
        <f t="shared" si="36"/>
        <v>0</v>
      </c>
      <c r="O212" s="115">
        <f t="shared" si="36"/>
        <v>0</v>
      </c>
      <c r="P212" s="115">
        <f t="shared" si="36"/>
        <v>0</v>
      </c>
      <c r="Q212" s="115">
        <f t="shared" si="36"/>
        <v>0</v>
      </c>
      <c r="R212" s="115">
        <f t="shared" si="36"/>
        <v>0</v>
      </c>
      <c r="S212" s="115">
        <f t="shared" si="36"/>
        <v>0</v>
      </c>
      <c r="T212" s="115">
        <f t="shared" si="36"/>
        <v>0</v>
      </c>
      <c r="U212" s="115">
        <f t="shared" si="36"/>
        <v>0</v>
      </c>
      <c r="V212" s="115">
        <f t="shared" si="36"/>
        <v>0</v>
      </c>
    </row>
    <row r="213" spans="2:22" hidden="1">
      <c r="B213" s="13" t="s">
        <v>7</v>
      </c>
      <c r="C213" s="116">
        <f>(1+Dasbor!$C$16)^-(Dasbor!C193-1)</f>
        <v>1</v>
      </c>
      <c r="D213" s="116">
        <f>(1+Dasbor!$C$16)^-(Dasbor!D193-1)</f>
        <v>0.84745762711864414</v>
      </c>
      <c r="E213" s="116">
        <f>(1+Dasbor!$C$16)^-(Dasbor!E193-1)</f>
        <v>0.71818442976156283</v>
      </c>
      <c r="F213" s="116">
        <f>(1+Dasbor!$C$16)^-(Dasbor!F193-1)</f>
        <v>0.6086308726792905</v>
      </c>
      <c r="G213" s="116">
        <f>(1+Dasbor!$C$16)^-(Dasbor!G193-1)</f>
        <v>0.51578887515194116</v>
      </c>
      <c r="H213" s="116">
        <f>(1+Dasbor!$C$16)^-(Dasbor!H193-1)</f>
        <v>0.43710921623045873</v>
      </c>
      <c r="I213" s="116">
        <f>(1+Dasbor!$C$16)^-(Dasbor!I193-1)</f>
        <v>0.37043153917835481</v>
      </c>
      <c r="J213" s="116">
        <f>(1+Dasbor!$C$16)^-(Dasbor!J193-1)</f>
        <v>0.31392503320199561</v>
      </c>
      <c r="K213" s="116">
        <f>(1+Dasbor!$C$16)^-(Dasbor!K193-1)</f>
        <v>0.26603816373050476</v>
      </c>
      <c r="L213" s="116">
        <f>(1+Dasbor!$C$16)^-(Dasbor!L193-1)</f>
        <v>0.22545607095805489</v>
      </c>
      <c r="M213" s="116">
        <f>(1+Dasbor!$C$16)^-(Dasbor!M193-1)</f>
        <v>0.19106446691360587</v>
      </c>
      <c r="N213" s="116">
        <f>(1+Dasbor!$C$16)^-(Dasbor!N193-1)</f>
        <v>0.1619190397572931</v>
      </c>
      <c r="O213" s="116">
        <f>(1+Dasbor!$C$16)^-(Dasbor!O193-1)</f>
        <v>0.13721952521804504</v>
      </c>
      <c r="P213" s="116">
        <f>(1+Dasbor!$C$16)^-(Dasbor!P193-1)</f>
        <v>0.11628773323563139</v>
      </c>
      <c r="Q213" s="116">
        <f>(1+Dasbor!$C$16)^-(Dasbor!Q193-1)</f>
        <v>9.8548926470874057E-2</v>
      </c>
      <c r="R213" s="116">
        <f>(1+Dasbor!$C$16)^-(Dasbor!R193-1)</f>
        <v>8.351603938209666E-2</v>
      </c>
      <c r="S213" s="116">
        <f>(1+Dasbor!$C$16)^-(Dasbor!S193-1)</f>
        <v>7.0776304561098874E-2</v>
      </c>
      <c r="T213" s="116">
        <f>(1+Dasbor!$C$16)^-(Dasbor!T193-1)</f>
        <v>5.9979919119575315E-2</v>
      </c>
      <c r="U213" s="116">
        <f>(1+Dasbor!$C$16)^-(Dasbor!U193-1)</f>
        <v>5.0830439931843489E-2</v>
      </c>
      <c r="V213" s="116">
        <f>(1+Dasbor!$C$16)^-(Dasbor!V193-1)</f>
        <v>4.3076644010036858E-2</v>
      </c>
    </row>
    <row r="214" spans="2:22">
      <c r="B214" s="15" t="s">
        <v>649</v>
      </c>
      <c r="C214" s="115">
        <f t="shared" ref="C214:V214" si="37">IF(C193=1, C212, C212+B214)</f>
        <v>0</v>
      </c>
      <c r="D214" s="115">
        <f t="shared" si="37"/>
        <v>0</v>
      </c>
      <c r="E214" s="115">
        <f t="shared" si="37"/>
        <v>0</v>
      </c>
      <c r="F214" s="115">
        <f t="shared" si="37"/>
        <v>0</v>
      </c>
      <c r="G214" s="115">
        <f t="shared" si="37"/>
        <v>0</v>
      </c>
      <c r="H214" s="115">
        <f t="shared" si="37"/>
        <v>0</v>
      </c>
      <c r="I214" s="115">
        <f t="shared" si="37"/>
        <v>0</v>
      </c>
      <c r="J214" s="115">
        <f t="shared" si="37"/>
        <v>0</v>
      </c>
      <c r="K214" s="115">
        <f t="shared" si="37"/>
        <v>0</v>
      </c>
      <c r="L214" s="115">
        <f t="shared" si="37"/>
        <v>0</v>
      </c>
      <c r="M214" s="115">
        <f t="shared" si="37"/>
        <v>0</v>
      </c>
      <c r="N214" s="115">
        <f t="shared" si="37"/>
        <v>0</v>
      </c>
      <c r="O214" s="115">
        <f t="shared" si="37"/>
        <v>0</v>
      </c>
      <c r="P214" s="115">
        <f t="shared" si="37"/>
        <v>0</v>
      </c>
      <c r="Q214" s="115">
        <f t="shared" si="37"/>
        <v>0</v>
      </c>
      <c r="R214" s="115">
        <f t="shared" si="37"/>
        <v>0</v>
      </c>
      <c r="S214" s="115">
        <f t="shared" si="37"/>
        <v>0</v>
      </c>
      <c r="T214" s="115">
        <f t="shared" si="37"/>
        <v>0</v>
      </c>
      <c r="U214" s="115">
        <f t="shared" si="37"/>
        <v>0</v>
      </c>
      <c r="V214" s="115">
        <f t="shared" si="37"/>
        <v>0</v>
      </c>
    </row>
    <row r="215" spans="2:22">
      <c r="B215" s="13" t="s">
        <v>818</v>
      </c>
      <c r="C215" s="115">
        <f>C212*C213</f>
        <v>0</v>
      </c>
      <c r="D215" s="115">
        <f t="shared" ref="D215:V215" si="38">D212*D213</f>
        <v>0</v>
      </c>
      <c r="E215" s="115">
        <f t="shared" si="38"/>
        <v>0</v>
      </c>
      <c r="F215" s="115">
        <f t="shared" si="38"/>
        <v>0</v>
      </c>
      <c r="G215" s="115">
        <f t="shared" si="38"/>
        <v>0</v>
      </c>
      <c r="H215" s="115">
        <f t="shared" si="38"/>
        <v>0</v>
      </c>
      <c r="I215" s="115">
        <f t="shared" si="38"/>
        <v>0</v>
      </c>
      <c r="J215" s="115">
        <f t="shared" si="38"/>
        <v>0</v>
      </c>
      <c r="K215" s="115">
        <f t="shared" si="38"/>
        <v>0</v>
      </c>
      <c r="L215" s="115">
        <f t="shared" si="38"/>
        <v>0</v>
      </c>
      <c r="M215" s="115">
        <f t="shared" si="38"/>
        <v>0</v>
      </c>
      <c r="N215" s="115">
        <f t="shared" si="38"/>
        <v>0</v>
      </c>
      <c r="O215" s="115">
        <f t="shared" si="38"/>
        <v>0</v>
      </c>
      <c r="P215" s="115">
        <f t="shared" si="38"/>
        <v>0</v>
      </c>
      <c r="Q215" s="115">
        <f t="shared" si="38"/>
        <v>0</v>
      </c>
      <c r="R215" s="115">
        <f t="shared" si="38"/>
        <v>0</v>
      </c>
      <c r="S215" s="115">
        <f t="shared" si="38"/>
        <v>0</v>
      </c>
      <c r="T215" s="115">
        <f t="shared" si="38"/>
        <v>0</v>
      </c>
      <c r="U215" s="115">
        <f t="shared" si="38"/>
        <v>0</v>
      </c>
      <c r="V215" s="115">
        <f t="shared" si="38"/>
        <v>0</v>
      </c>
    </row>
    <row r="216" spans="2:22">
      <c r="B216" s="13" t="s">
        <v>650</v>
      </c>
      <c r="C216" s="115">
        <f t="shared" ref="C216:V216" si="39">IF(C193=1, C215, C215+B216)</f>
        <v>0</v>
      </c>
      <c r="D216" s="115">
        <f t="shared" si="39"/>
        <v>0</v>
      </c>
      <c r="E216" s="115">
        <f t="shared" si="39"/>
        <v>0</v>
      </c>
      <c r="F216" s="115">
        <f t="shared" si="39"/>
        <v>0</v>
      </c>
      <c r="G216" s="115">
        <f t="shared" si="39"/>
        <v>0</v>
      </c>
      <c r="H216" s="115">
        <f t="shared" si="39"/>
        <v>0</v>
      </c>
      <c r="I216" s="115">
        <f t="shared" si="39"/>
        <v>0</v>
      </c>
      <c r="J216" s="115">
        <f t="shared" si="39"/>
        <v>0</v>
      </c>
      <c r="K216" s="115">
        <f t="shared" si="39"/>
        <v>0</v>
      </c>
      <c r="L216" s="115">
        <f t="shared" si="39"/>
        <v>0</v>
      </c>
      <c r="M216" s="115">
        <f t="shared" si="39"/>
        <v>0</v>
      </c>
      <c r="N216" s="115">
        <f t="shared" si="39"/>
        <v>0</v>
      </c>
      <c r="O216" s="115">
        <f t="shared" si="39"/>
        <v>0</v>
      </c>
      <c r="P216" s="115">
        <f t="shared" si="39"/>
        <v>0</v>
      </c>
      <c r="Q216" s="115">
        <f t="shared" si="39"/>
        <v>0</v>
      </c>
      <c r="R216" s="115">
        <f t="shared" si="39"/>
        <v>0</v>
      </c>
      <c r="S216" s="115">
        <f t="shared" si="39"/>
        <v>0</v>
      </c>
      <c r="T216" s="115">
        <f t="shared" si="39"/>
        <v>0</v>
      </c>
      <c r="U216" s="115">
        <f t="shared" si="39"/>
        <v>0</v>
      </c>
      <c r="V216" s="115">
        <f t="shared" si="39"/>
        <v>0</v>
      </c>
    </row>
    <row r="217" spans="2:22">
      <c r="B217" s="208" t="s">
        <v>651</v>
      </c>
      <c r="C217" s="113">
        <f>V216</f>
        <v>0</v>
      </c>
      <c r="D217" s="117"/>
      <c r="E217" s="117"/>
      <c r="F217" s="117"/>
      <c r="G217" s="117"/>
      <c r="H217" s="117"/>
      <c r="I217" s="117"/>
      <c r="J217" s="117"/>
      <c r="K217" s="117"/>
      <c r="L217" s="117"/>
      <c r="M217" s="117"/>
      <c r="N217" s="117"/>
      <c r="O217" s="117"/>
      <c r="P217" s="117"/>
      <c r="Q217" s="117"/>
      <c r="R217" s="117"/>
      <c r="S217" s="117"/>
      <c r="T217" s="117"/>
      <c r="U217" s="117"/>
      <c r="V217" s="117"/>
    </row>
    <row r="218" spans="2:22">
      <c r="C218" s="111"/>
      <c r="D218" s="117"/>
      <c r="E218" s="117"/>
      <c r="F218" s="117"/>
      <c r="G218" s="117"/>
      <c r="H218" s="117"/>
      <c r="I218" s="117"/>
      <c r="J218" s="117"/>
      <c r="K218" s="117"/>
      <c r="L218" s="117"/>
      <c r="M218" s="117"/>
      <c r="N218" s="117"/>
      <c r="O218" s="117"/>
      <c r="P218" s="117"/>
      <c r="Q218" s="117"/>
      <c r="R218" s="117"/>
      <c r="S218" s="117"/>
      <c r="T218" s="117"/>
      <c r="U218" s="117"/>
      <c r="V218" s="117"/>
    </row>
    <row r="219" spans="2:22">
      <c r="B219" s="207" t="s">
        <v>820</v>
      </c>
      <c r="C219" s="114">
        <f>IF($C$151 = "Agroforestri", 'Model - agroforestri'!E416,0)*$C$12*C81</f>
        <v>0</v>
      </c>
      <c r="D219" s="114">
        <f>IF($C$151 = "Agroforestri", 'Model - agroforestri'!F416,0)*$C$12*D81</f>
        <v>0</v>
      </c>
      <c r="E219" s="114">
        <f>IF($C$151 = "Agroforestri", 'Model - agroforestri'!G416,0)*$C$12*E81</f>
        <v>0</v>
      </c>
      <c r="F219" s="114">
        <f>IF($C$151 = "Agroforestri", 'Model - agroforestri'!H416,0)*$C$12*F81</f>
        <v>0</v>
      </c>
      <c r="G219" s="114">
        <f>IF($C$151 = "Agroforestri", 'Model - agroforestri'!I416,0)*$C$12*G81</f>
        <v>0</v>
      </c>
      <c r="H219" s="114">
        <f>IF($C$151 = "Agroforestri", 'Model - agroforestri'!J416,0)*$C$12*H81</f>
        <v>0</v>
      </c>
      <c r="I219" s="114">
        <f>IF($C$151 = "Agroforestri", 'Model - agroforestri'!K416,0)*$C$12*I81</f>
        <v>0</v>
      </c>
      <c r="J219" s="114">
        <f>IF($C$151 = "Agroforestri", 'Model - agroforestri'!L416,0)*$C$12*J81</f>
        <v>0</v>
      </c>
      <c r="K219" s="114">
        <f>IF($C$151 = "Agroforestri", 'Model - agroforestri'!M416,0)*$C$12*K81</f>
        <v>0</v>
      </c>
      <c r="L219" s="114">
        <f>IF($C$151 = "Agroforestri", 'Model - agroforestri'!N416,0)*$C$12*L81</f>
        <v>0</v>
      </c>
      <c r="M219" s="114">
        <f>IF($C$151 = "Agroforestri", 'Model - agroforestri'!O416,0)*$C$12*M81</f>
        <v>0</v>
      </c>
      <c r="N219" s="114">
        <f>IF($C$151 = "Agroforestri", 'Model - agroforestri'!P416,0)*$C$12*N81</f>
        <v>0</v>
      </c>
      <c r="O219" s="114">
        <f>IF($C$151 = "Agroforestri", 'Model - agroforestri'!Q416,0)*$C$12*O81</f>
        <v>0</v>
      </c>
      <c r="P219" s="114">
        <f>IF($C$151 = "Agroforestri", 'Model - agroforestri'!R416,0)*$C$12*P81</f>
        <v>0</v>
      </c>
      <c r="Q219" s="114">
        <f>IF($C$151 = "Agroforestri", 'Model - agroforestri'!S416,0)*$C$12*Q81</f>
        <v>0</v>
      </c>
      <c r="R219" s="114">
        <f>IF($C$151 = "Agroforestri", 'Model - agroforestri'!T416,0)*$C$12*R81</f>
        <v>0</v>
      </c>
      <c r="S219" s="114">
        <f>IF($C$151 = "Agroforestri", 'Model - agroforestri'!U416,0)*$C$12*S81</f>
        <v>0</v>
      </c>
      <c r="T219" s="114">
        <f>IF($C$151 = "Agroforestri", 'Model - agroforestri'!V416,0)*$C$12*T81</f>
        <v>0</v>
      </c>
      <c r="U219" s="114">
        <f>IF($C$151 = "Agroforestri", 'Model - agroforestri'!W416,0)*$C$12*U81</f>
        <v>0</v>
      </c>
      <c r="V219" s="114">
        <f>IF($C$151 = "Agroforestri", 'Model - agroforestri'!X416,0)*$C$12*V81</f>
        <v>0</v>
      </c>
    </row>
    <row r="220" spans="2:22">
      <c r="B220" s="207" t="s">
        <v>821</v>
      </c>
      <c r="C220" s="114">
        <f>IF($C$151 = "Agroforestri", 'Model - agroforestri'!E417,0)*$C$12*C81</f>
        <v>0</v>
      </c>
      <c r="D220" s="114">
        <f>IF($C$151 = "Agroforestri", 'Model - agroforestri'!F417,0)*$C$12*D81</f>
        <v>0</v>
      </c>
      <c r="E220" s="114">
        <f>IF($C$151 = "Agroforestri", 'Model - agroforestri'!G417,0)*$C$12*E81</f>
        <v>0</v>
      </c>
      <c r="F220" s="114">
        <f>IF($C$151 = "Agroforestri", 'Model - agroforestri'!H417,0)*$C$12*F81</f>
        <v>0</v>
      </c>
      <c r="G220" s="114">
        <f>IF($C$151 = "Agroforestri", 'Model - agroforestri'!I417,0)*$C$12*G81</f>
        <v>0</v>
      </c>
      <c r="H220" s="114">
        <f>IF($C$151 = "Agroforestri", 'Model - agroforestri'!J417,0)*$C$12*H81</f>
        <v>0</v>
      </c>
      <c r="I220" s="114">
        <f>IF($C$151 = "Agroforestri", 'Model - agroforestri'!K417,0)*$C$12*I81</f>
        <v>0</v>
      </c>
      <c r="J220" s="114">
        <f>IF($C$151 = "Agroforestri", 'Model - agroforestri'!L417,0)*$C$12*J81</f>
        <v>0</v>
      </c>
      <c r="K220" s="114">
        <f>IF($C$151 = "Agroforestri", 'Model - agroforestri'!M417,0)*$C$12*K81</f>
        <v>0</v>
      </c>
      <c r="L220" s="114">
        <f>IF($C$151 = "Agroforestri", 'Model - agroforestri'!N417,0)*$C$12*L81</f>
        <v>0</v>
      </c>
      <c r="M220" s="114">
        <f>IF($C$151 = "Agroforestri", 'Model - agroforestri'!O417,0)*$C$12*M81</f>
        <v>0</v>
      </c>
      <c r="N220" s="114">
        <f>IF($C$151 = "Agroforestri", 'Model - agroforestri'!P417,0)*$C$12*N81</f>
        <v>0</v>
      </c>
      <c r="O220" s="114">
        <f>IF($C$151 = "Agroforestri", 'Model - agroforestri'!Q417,0)*$C$12*O81</f>
        <v>0</v>
      </c>
      <c r="P220" s="114">
        <f>IF($C$151 = "Agroforestri", 'Model - agroforestri'!R417,0)*$C$12*P81</f>
        <v>0</v>
      </c>
      <c r="Q220" s="114">
        <f>IF($C$151 = "Agroforestri", 'Model - agroforestri'!S417,0)*$C$12*Q81</f>
        <v>0</v>
      </c>
      <c r="R220" s="114">
        <f>IF($C$151 = "Agroforestri", 'Model - agroforestri'!T417,0)*$C$12*R81</f>
        <v>0</v>
      </c>
      <c r="S220" s="114">
        <f>IF($C$151 = "Agroforestri", 'Model - agroforestri'!U417,0)*$C$12*S81</f>
        <v>0</v>
      </c>
      <c r="T220" s="114">
        <f>IF($C$151 = "Agroforestri", 'Model - agroforestri'!V417,0)*$C$12*T81</f>
        <v>0</v>
      </c>
      <c r="U220" s="114">
        <f>IF($C$151 = "Agroforestri", 'Model - agroforestri'!W417,0)*$C$12*U81</f>
        <v>0</v>
      </c>
      <c r="V220" s="114">
        <f>IF($C$151 = "Agroforestri", 'Model - agroforestri'!X417,0)*$C$12*V81</f>
        <v>0</v>
      </c>
    </row>
    <row r="221" spans="2:22" ht="28.5">
      <c r="B221" s="208" t="s">
        <v>822</v>
      </c>
      <c r="C221" s="118">
        <f>C212+C220</f>
        <v>0</v>
      </c>
      <c r="D221" s="118">
        <f t="shared" ref="D221:V221" si="40">D212+D220</f>
        <v>0</v>
      </c>
      <c r="E221" s="118">
        <f t="shared" si="40"/>
        <v>0</v>
      </c>
      <c r="F221" s="118">
        <f t="shared" si="40"/>
        <v>0</v>
      </c>
      <c r="G221" s="118">
        <f t="shared" si="40"/>
        <v>0</v>
      </c>
      <c r="H221" s="118">
        <f t="shared" si="40"/>
        <v>0</v>
      </c>
      <c r="I221" s="118">
        <f t="shared" si="40"/>
        <v>0</v>
      </c>
      <c r="J221" s="118">
        <f t="shared" si="40"/>
        <v>0</v>
      </c>
      <c r="K221" s="118">
        <f t="shared" si="40"/>
        <v>0</v>
      </c>
      <c r="L221" s="118">
        <f t="shared" si="40"/>
        <v>0</v>
      </c>
      <c r="M221" s="118">
        <f t="shared" si="40"/>
        <v>0</v>
      </c>
      <c r="N221" s="118">
        <f t="shared" si="40"/>
        <v>0</v>
      </c>
      <c r="O221" s="118">
        <f t="shared" si="40"/>
        <v>0</v>
      </c>
      <c r="P221" s="118">
        <f t="shared" si="40"/>
        <v>0</v>
      </c>
      <c r="Q221" s="118">
        <f t="shared" si="40"/>
        <v>0</v>
      </c>
      <c r="R221" s="118">
        <f t="shared" si="40"/>
        <v>0</v>
      </c>
      <c r="S221" s="118">
        <f t="shared" si="40"/>
        <v>0</v>
      </c>
      <c r="T221" s="118">
        <f t="shared" si="40"/>
        <v>0</v>
      </c>
      <c r="U221" s="118">
        <f t="shared" si="40"/>
        <v>0</v>
      </c>
      <c r="V221" s="118">
        <f t="shared" si="40"/>
        <v>0</v>
      </c>
    </row>
    <row r="222" spans="2:22">
      <c r="B222" s="208" t="s">
        <v>823</v>
      </c>
      <c r="C222" s="115">
        <f>IF(C193=1, C221, C221+B222)</f>
        <v>0</v>
      </c>
      <c r="D222" s="115">
        <f t="shared" ref="D222:V222" si="41">IF(D193=1, D221, D221+C222)</f>
        <v>0</v>
      </c>
      <c r="E222" s="115">
        <f t="shared" si="41"/>
        <v>0</v>
      </c>
      <c r="F222" s="115">
        <f t="shared" si="41"/>
        <v>0</v>
      </c>
      <c r="G222" s="115">
        <f t="shared" si="41"/>
        <v>0</v>
      </c>
      <c r="H222" s="115">
        <f t="shared" si="41"/>
        <v>0</v>
      </c>
      <c r="I222" s="115">
        <f t="shared" si="41"/>
        <v>0</v>
      </c>
      <c r="J222" s="115">
        <f t="shared" si="41"/>
        <v>0</v>
      </c>
      <c r="K222" s="115">
        <f t="shared" si="41"/>
        <v>0</v>
      </c>
      <c r="L222" s="115">
        <f t="shared" si="41"/>
        <v>0</v>
      </c>
      <c r="M222" s="115">
        <f t="shared" si="41"/>
        <v>0</v>
      </c>
      <c r="N222" s="115">
        <f t="shared" si="41"/>
        <v>0</v>
      </c>
      <c r="O222" s="115">
        <f t="shared" si="41"/>
        <v>0</v>
      </c>
      <c r="P222" s="115">
        <f t="shared" si="41"/>
        <v>0</v>
      </c>
      <c r="Q222" s="115">
        <f t="shared" si="41"/>
        <v>0</v>
      </c>
      <c r="R222" s="115">
        <f t="shared" si="41"/>
        <v>0</v>
      </c>
      <c r="S222" s="115">
        <f t="shared" si="41"/>
        <v>0</v>
      </c>
      <c r="T222" s="115">
        <f t="shared" si="41"/>
        <v>0</v>
      </c>
      <c r="U222" s="115">
        <f t="shared" si="41"/>
        <v>0</v>
      </c>
      <c r="V222" s="115">
        <f t="shared" si="41"/>
        <v>0</v>
      </c>
    </row>
    <row r="223" spans="2:22" ht="28.5">
      <c r="B223" s="207" t="s">
        <v>824</v>
      </c>
      <c r="C223" s="115">
        <f>C221*C213</f>
        <v>0</v>
      </c>
      <c r="D223" s="115">
        <f t="shared" ref="D223:V223" si="42">D221*D213</f>
        <v>0</v>
      </c>
      <c r="E223" s="115">
        <f t="shared" si="42"/>
        <v>0</v>
      </c>
      <c r="F223" s="115">
        <f t="shared" si="42"/>
        <v>0</v>
      </c>
      <c r="G223" s="115">
        <f t="shared" si="42"/>
        <v>0</v>
      </c>
      <c r="H223" s="115">
        <f t="shared" si="42"/>
        <v>0</v>
      </c>
      <c r="I223" s="115">
        <f t="shared" si="42"/>
        <v>0</v>
      </c>
      <c r="J223" s="115">
        <f t="shared" si="42"/>
        <v>0</v>
      </c>
      <c r="K223" s="115">
        <f t="shared" si="42"/>
        <v>0</v>
      </c>
      <c r="L223" s="115">
        <f t="shared" si="42"/>
        <v>0</v>
      </c>
      <c r="M223" s="115">
        <f t="shared" si="42"/>
        <v>0</v>
      </c>
      <c r="N223" s="115">
        <f t="shared" si="42"/>
        <v>0</v>
      </c>
      <c r="O223" s="115">
        <f t="shared" si="42"/>
        <v>0</v>
      </c>
      <c r="P223" s="115">
        <f t="shared" si="42"/>
        <v>0</v>
      </c>
      <c r="Q223" s="115">
        <f t="shared" si="42"/>
        <v>0</v>
      </c>
      <c r="R223" s="115">
        <f t="shared" si="42"/>
        <v>0</v>
      </c>
      <c r="S223" s="115">
        <f t="shared" si="42"/>
        <v>0</v>
      </c>
      <c r="T223" s="115">
        <f t="shared" si="42"/>
        <v>0</v>
      </c>
      <c r="U223" s="115">
        <f t="shared" si="42"/>
        <v>0</v>
      </c>
      <c r="V223" s="115">
        <f t="shared" si="42"/>
        <v>0</v>
      </c>
    </row>
    <row r="224" spans="2:22" ht="28.5">
      <c r="B224" s="208" t="s">
        <v>825</v>
      </c>
      <c r="C224" s="115">
        <f>IF(C193=1, C223, C223+B224)</f>
        <v>0</v>
      </c>
      <c r="D224" s="115">
        <f t="shared" ref="D224:V224" si="43">IF(D193=1, D223, D223+C224)</f>
        <v>0</v>
      </c>
      <c r="E224" s="115">
        <f t="shared" si="43"/>
        <v>0</v>
      </c>
      <c r="F224" s="115">
        <f t="shared" si="43"/>
        <v>0</v>
      </c>
      <c r="G224" s="115">
        <f t="shared" si="43"/>
        <v>0</v>
      </c>
      <c r="H224" s="115">
        <f t="shared" si="43"/>
        <v>0</v>
      </c>
      <c r="I224" s="115">
        <f t="shared" si="43"/>
        <v>0</v>
      </c>
      <c r="J224" s="115">
        <f t="shared" si="43"/>
        <v>0</v>
      </c>
      <c r="K224" s="115">
        <f t="shared" si="43"/>
        <v>0</v>
      </c>
      <c r="L224" s="115">
        <f t="shared" si="43"/>
        <v>0</v>
      </c>
      <c r="M224" s="115">
        <f t="shared" si="43"/>
        <v>0</v>
      </c>
      <c r="N224" s="115">
        <f t="shared" si="43"/>
        <v>0</v>
      </c>
      <c r="O224" s="115">
        <f t="shared" si="43"/>
        <v>0</v>
      </c>
      <c r="P224" s="115">
        <f t="shared" si="43"/>
        <v>0</v>
      </c>
      <c r="Q224" s="115">
        <f t="shared" si="43"/>
        <v>0</v>
      </c>
      <c r="R224" s="115">
        <f t="shared" si="43"/>
        <v>0</v>
      </c>
      <c r="S224" s="115">
        <f t="shared" si="43"/>
        <v>0</v>
      </c>
      <c r="T224" s="115">
        <f t="shared" si="43"/>
        <v>0</v>
      </c>
      <c r="U224" s="115">
        <f t="shared" si="43"/>
        <v>0</v>
      </c>
      <c r="V224" s="115">
        <f t="shared" si="43"/>
        <v>0</v>
      </c>
    </row>
    <row r="225" spans="2:22">
      <c r="B225" s="208" t="s">
        <v>651</v>
      </c>
      <c r="C225" s="118">
        <f>V224</f>
        <v>0</v>
      </c>
      <c r="D225" s="111"/>
      <c r="E225" s="111"/>
      <c r="F225" s="111"/>
      <c r="G225" s="111"/>
      <c r="H225" s="111"/>
      <c r="I225" s="111"/>
      <c r="J225" s="111"/>
      <c r="K225" s="111"/>
      <c r="L225" s="111"/>
      <c r="M225" s="111"/>
      <c r="N225" s="111"/>
      <c r="O225" s="111"/>
      <c r="P225" s="111"/>
      <c r="Q225" s="111"/>
      <c r="R225" s="111"/>
      <c r="S225" s="111"/>
      <c r="T225" s="111"/>
      <c r="U225" s="111"/>
      <c r="V225" s="111"/>
    </row>
    <row r="226" spans="2:22">
      <c r="B226" s="108"/>
    </row>
    <row r="227" spans="2:22"/>
    <row r="228" spans="2:22"/>
    <row r="229" spans="2:22"/>
    <row r="230" spans="2:22"/>
    <row r="231" spans="2:22"/>
    <row r="232" spans="2:22"/>
    <row r="233" spans="2:22"/>
    <row r="234" spans="2:22"/>
    <row r="235" spans="2:22"/>
    <row r="236" spans="2:22"/>
    <row r="237" spans="2:22"/>
    <row r="238" spans="2:22"/>
    <row r="239" spans="2:22"/>
    <row r="240" spans="2:22"/>
    <row r="241" spans="2:2"/>
    <row r="242" spans="2:2"/>
    <row r="243" spans="2:2"/>
    <row r="244" spans="2:2"/>
    <row r="245" spans="2:2"/>
    <row r="246" spans="2:2"/>
    <row r="247" spans="2:2"/>
    <row r="248" spans="2:2"/>
    <row r="249" spans="2:2"/>
    <row r="250" spans="2:2"/>
    <row r="251" spans="2:2"/>
    <row r="252" spans="2:2"/>
    <row r="253" spans="2:2"/>
    <row r="254" spans="2:2"/>
    <row r="255" spans="2:2"/>
    <row r="256" spans="2:2" s="3" customFormat="1" ht="18">
      <c r="B256" s="5" t="s">
        <v>684</v>
      </c>
    </row>
    <row r="257" spans="2:8"/>
    <row r="258" spans="2:8" ht="15">
      <c r="B258" s="212" t="s">
        <v>685</v>
      </c>
    </row>
    <row r="259" spans="2:8">
      <c r="B259" s="15" t="str">
        <f>_xlfn.CONCAT("Penggunaan lahan saat ini - ", $C$23)</f>
        <v xml:space="preserve">Penggunaan lahan saat ini - </v>
      </c>
      <c r="C259" s="105">
        <f>AVERAGE(C98:V98)</f>
        <v>0</v>
      </c>
      <c r="E259" s="106" t="s">
        <v>37</v>
      </c>
    </row>
    <row r="260" spans="2:8">
      <c r="B260" s="15" t="str">
        <f>_xlfn.CONCAT("Penggunaan lahan alternatif - ", $C$151)</f>
        <v xml:space="preserve">Penggunaan lahan alternatif - </v>
      </c>
      <c r="C260" s="105">
        <f>AVERAGE(C208:V208)</f>
        <v>0</v>
      </c>
      <c r="E260" s="106" t="s">
        <v>37</v>
      </c>
    </row>
    <row r="261" spans="2:8">
      <c r="B261" s="88"/>
    </row>
    <row r="262" spans="2:8" ht="26.25">
      <c r="B262" s="212" t="s">
        <v>686</v>
      </c>
      <c r="H262" s="193"/>
    </row>
    <row r="263" spans="2:8" ht="26.25">
      <c r="B263" s="15" t="str">
        <f>_xlfn.CONCAT("Penggunaan lahan saat ini - ", $C$23)</f>
        <v xml:space="preserve">Penggunaan lahan saat ini - </v>
      </c>
      <c r="C263" s="105">
        <f>AVERAGE(C92:V92)</f>
        <v>0</v>
      </c>
      <c r="E263" s="106" t="s">
        <v>157</v>
      </c>
      <c r="H263" s="209"/>
    </row>
    <row r="264" spans="2:8">
      <c r="B264" s="15" t="str">
        <f>_xlfn.CONCAT("Penggunaan lahan alternatif - ", $C$151)</f>
        <v xml:space="preserve">Penggunaan lahan alternatif - </v>
      </c>
      <c r="C264" s="107">
        <f>AVERAGE(C202:V202)</f>
        <v>0</v>
      </c>
      <c r="E264" s="106" t="s">
        <v>157</v>
      </c>
    </row>
    <row r="265" spans="2:8">
      <c r="B265" s="88"/>
    </row>
    <row r="266" spans="2:8" ht="32.25" customHeight="1">
      <c r="B266" s="207" t="s">
        <v>687</v>
      </c>
      <c r="C266" s="11">
        <f>C202-C264</f>
        <v>0</v>
      </c>
      <c r="E266" s="106" t="s">
        <v>157</v>
      </c>
    </row>
    <row r="267" spans="2:8">
      <c r="B267" s="88"/>
    </row>
    <row r="268" spans="2:8" ht="15">
      <c r="B268" s="212" t="s">
        <v>688</v>
      </c>
    </row>
    <row r="269" spans="2:8">
      <c r="B269" s="15" t="str">
        <f>_xlfn.CONCAT("Penggunaan lahan saat ini - ", $C$23)</f>
        <v xml:space="preserve">Penggunaan lahan saat ini - </v>
      </c>
      <c r="C269" s="107">
        <f>AVERAGE(C94:V94)</f>
        <v>0</v>
      </c>
      <c r="E269" s="106" t="s">
        <v>37</v>
      </c>
    </row>
    <row r="270" spans="2:8">
      <c r="B270" s="15" t="str">
        <f>_xlfn.CONCAT("Penggunaan lahan alternatif - ", $C$151)</f>
        <v xml:space="preserve">Penggunaan lahan alternatif - </v>
      </c>
      <c r="C270" s="105">
        <f>AVERAGE(C204:V204)</f>
        <v>0</v>
      </c>
      <c r="E270" s="106" t="s">
        <v>37</v>
      </c>
    </row>
    <row r="271" spans="2:8">
      <c r="B271" s="88"/>
    </row>
    <row r="272" spans="2:8" ht="15">
      <c r="B272" s="212" t="s">
        <v>827</v>
      </c>
    </row>
    <row r="273" spans="2:5">
      <c r="B273" s="15" t="str">
        <f>_xlfn.CONCAT("Penggunaan lahan saat ini - ", $C$23)</f>
        <v xml:space="preserve">Penggunaan lahan saat ini - </v>
      </c>
      <c r="C273" s="105">
        <f>AVERAGE(C100:V100)</f>
        <v>0</v>
      </c>
      <c r="E273" s="106" t="s">
        <v>37</v>
      </c>
    </row>
    <row r="274" spans="2:5">
      <c r="B274" s="15" t="str">
        <f>_xlfn.CONCAT("Penggunaan lahan alternatif - ", $C$151)</f>
        <v xml:space="preserve">Penggunaan lahan alternatif - </v>
      </c>
      <c r="C274" s="105">
        <f>AVERAGE(C212:V212)</f>
        <v>0</v>
      </c>
      <c r="E274" s="106" t="s">
        <v>37</v>
      </c>
    </row>
    <row r="275" spans="2:5">
      <c r="B275" s="88"/>
    </row>
    <row r="276" spans="2:5" ht="15">
      <c r="B276" s="212" t="s">
        <v>828</v>
      </c>
    </row>
    <row r="277" spans="2:5">
      <c r="B277" s="15" t="str">
        <f>_xlfn.CONCAT("Penggunaan lahan saat ini - ", $C$23)</f>
        <v xml:space="preserve">Penggunaan lahan saat ini - </v>
      </c>
      <c r="C277" s="105">
        <f>C105</f>
        <v>0</v>
      </c>
      <c r="E277" s="106" t="s">
        <v>37</v>
      </c>
    </row>
    <row r="278" spans="2:5">
      <c r="B278" s="15" t="str">
        <f>_xlfn.CONCAT("Penggunaan lahan alternatif - ", $C$151)</f>
        <v xml:space="preserve">Penggunaan lahan alternatif - </v>
      </c>
      <c r="C278" s="105">
        <f>C217</f>
        <v>0</v>
      </c>
      <c r="E278" s="106" t="s">
        <v>37</v>
      </c>
    </row>
    <row r="279" spans="2:5">
      <c r="B279" s="88"/>
    </row>
    <row r="280" spans="2:5" ht="22.5" customHeight="1">
      <c r="B280" s="212" t="s">
        <v>829</v>
      </c>
    </row>
    <row r="281" spans="2:5">
      <c r="B281" s="15" t="str">
        <f>_xlfn.CONCAT("Penggunaan lahan saat ini - ", $C$23)</f>
        <v xml:space="preserve">Penggunaan lahan saat ini - </v>
      </c>
      <c r="C281" s="105">
        <f>C113</f>
        <v>0</v>
      </c>
      <c r="E281" s="106" t="s">
        <v>37</v>
      </c>
    </row>
    <row r="282" spans="2:5">
      <c r="B282" s="15" t="str">
        <f>_xlfn.CONCAT("Penggunaan lahan alternatif - ", $C$151)</f>
        <v xml:space="preserve">Penggunaan lahan alternatif - </v>
      </c>
      <c r="C282" s="105">
        <f>C225</f>
        <v>0</v>
      </c>
      <c r="E282" s="106" t="s">
        <v>37</v>
      </c>
    </row>
    <row r="283" spans="2:5"/>
    <row r="284" spans="2:5"/>
    <row r="285" spans="2:5"/>
    <row r="286" spans="2:5"/>
    <row r="287" spans="2:5"/>
    <row r="288" spans="2:5"/>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spans="2:2"/>
    <row r="338" spans="2:2"/>
    <row r="339" spans="2:2"/>
    <row r="340" spans="2:2"/>
    <row r="341" spans="2:2" s="3" customFormat="1" ht="18">
      <c r="B341" s="5" t="s">
        <v>91</v>
      </c>
    </row>
    <row r="342" spans="2:2" ht="17.25" customHeight="1"/>
    <row r="344" spans="2:2" ht="20.25" hidden="1" customHeight="1"/>
    <row r="349" spans="2:2"/>
    <row r="365" spans="3:3" hidden="1">
      <c r="C365" s="42"/>
    </row>
    <row r="369" spans="3:3" hidden="1">
      <c r="C369" s="42"/>
    </row>
    <row r="372" spans="3:3" hidden="1">
      <c r="C372" s="42"/>
    </row>
    <row r="389"/>
    <row r="390"/>
  </sheetData>
  <conditionalFormatting sqref="A23:XFD23 F23:XFD23">
    <cfRule type="expression" dxfId="40" priority="57">
      <formula>ISBLANK($C$13)</formula>
    </cfRule>
  </conditionalFormatting>
  <conditionalFormatting sqref="A25:XFD26 A33:XFD35 F27:XFD31 A38:XFD40 A36:A37 C36:D37 F36:XFD37 F41:XFD43 A41:A43 C27:D31 A27:A32 B32:XFD32 C41:D43 A44:XFD50 B51:D51 A52:XFD78 A150:XFD190">
    <cfRule type="expression" dxfId="39" priority="56">
      <formula>ISBLANK($C$23)</formula>
    </cfRule>
  </conditionalFormatting>
  <conditionalFormatting sqref="C24">
    <cfRule type="expression" dxfId="38" priority="44">
      <formula>ISBLANK($C$13)</formula>
    </cfRule>
  </conditionalFormatting>
  <conditionalFormatting sqref="A153:XFD190">
    <cfRule type="expression" dxfId="37" priority="41">
      <formula>ISBLANK($C$151)</formula>
    </cfRule>
  </conditionalFormatting>
  <conditionalFormatting sqref="E41:E43">
    <cfRule type="expression" dxfId="36" priority="22">
      <formula>ISBLANK($C$23)</formula>
    </cfRule>
  </conditionalFormatting>
  <conditionalFormatting sqref="E36:E37">
    <cfRule type="expression" dxfId="35" priority="18">
      <formula>ISBLANK($C$23)</formula>
    </cfRule>
  </conditionalFormatting>
  <conditionalFormatting sqref="E27:E31">
    <cfRule type="expression" dxfId="34" priority="16">
      <formula>ISBLANK($C$23)</formula>
    </cfRule>
  </conditionalFormatting>
  <conditionalFormatting sqref="B27:B31">
    <cfRule type="expression" dxfId="33" priority="14">
      <formula>ISBLANK($C$23)</formula>
    </cfRule>
  </conditionalFormatting>
  <conditionalFormatting sqref="B36:B37">
    <cfRule type="expression" dxfId="32" priority="12">
      <formula>ISBLANK($C$23)</formula>
    </cfRule>
  </conditionalFormatting>
  <conditionalFormatting sqref="B41:B43">
    <cfRule type="expression" dxfId="31" priority="10">
      <formula>ISBLANK($C$23)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lear_current_lu_data">
                <anchor moveWithCells="1">
                  <from>
                    <xdr:col>0</xdr:col>
                    <xdr:colOff>581025</xdr:colOff>
                    <xdr:row>18</xdr:row>
                    <xdr:rowOff>171450</xdr:rowOff>
                  </from>
                  <to>
                    <xdr:col>1</xdr:col>
                    <xdr:colOff>2933700</xdr:colOff>
                    <xdr:row>21</xdr:row>
                    <xdr:rowOff>38100</xdr:rowOff>
                  </to>
                </anchor>
              </controlPr>
            </control>
          </mc:Choice>
        </mc:AlternateContent>
        <mc:AlternateContent xmlns:mc="http://schemas.openxmlformats.org/markup-compatibility/2006">
          <mc:Choice Requires="x14">
            <control shapeId="1028" r:id="rId5" name="Button 4">
              <controlPr defaultSize="0" print="0" autoFill="0" autoPict="0" macro="[0]!clear_scenario_data">
                <anchor moveWithCells="1">
                  <from>
                    <xdr:col>0</xdr:col>
                    <xdr:colOff>590550</xdr:colOff>
                    <xdr:row>145</xdr:row>
                    <xdr:rowOff>66675</xdr:rowOff>
                  </from>
                  <to>
                    <xdr:col>1</xdr:col>
                    <xdr:colOff>3276600</xdr:colOff>
                    <xdr:row>149</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3" id="{5A66D44F-C3B9-4924-AFD8-C8A06CEE2952}">
            <xm:f>$C$23&lt;&gt;Daftar!$B$6</xm:f>
            <x14:dxf>
              <font>
                <color theme="0"/>
              </font>
              <fill>
                <patternFill>
                  <bgColor theme="0"/>
                </patternFill>
              </fill>
              <border>
                <left/>
                <right/>
                <top/>
                <bottom/>
                <vertical/>
                <horizontal/>
              </border>
            </x14:dxf>
          </x14:cfRule>
          <xm:sqref>A25:XFD26 A33:XFD33 F27:XFD31 C27:D31 A27:A32 B32:XFD32</xm:sqref>
        </x14:conditionalFormatting>
        <x14:conditionalFormatting xmlns:xm="http://schemas.microsoft.com/office/excel/2006/main">
          <x14:cfRule type="expression" priority="52" id="{5A3D9F3C-1D47-46ED-9DEE-57C5480517BB}">
            <xm:f>$C$23&lt;&gt;Daftar!$B$7</xm:f>
            <x14:dxf>
              <font>
                <color theme="0"/>
              </font>
              <fill>
                <patternFill>
                  <bgColor theme="0"/>
                </patternFill>
              </fill>
              <border>
                <left/>
                <right/>
                <top/>
                <bottom/>
                <vertical/>
                <horizontal/>
              </border>
            </x14:dxf>
          </x14:cfRule>
          <xm:sqref>A34:XFD35 A38:XFD38 A36:A37 C36:D37 F36:XFD37</xm:sqref>
        </x14:conditionalFormatting>
        <x14:conditionalFormatting xmlns:xm="http://schemas.microsoft.com/office/excel/2006/main">
          <x14:cfRule type="expression" priority="51" id="{9789AD02-B026-4278-8D4E-08F5116BA7D8}">
            <xm:f>$C$23&lt;&gt;Daftar!$B$8</xm:f>
            <x14:dxf>
              <font>
                <color theme="0"/>
              </font>
              <fill>
                <patternFill>
                  <bgColor theme="0"/>
                </patternFill>
              </fill>
              <border>
                <left/>
                <right/>
                <top/>
                <bottom/>
                <vertical/>
                <horizontal/>
              </border>
            </x14:dxf>
          </x14:cfRule>
          <xm:sqref>A39:XFD40 A44:XFD44 F41:XFD43 A41:A43 C41:D43</xm:sqref>
        </x14:conditionalFormatting>
        <x14:conditionalFormatting xmlns:xm="http://schemas.microsoft.com/office/excel/2006/main">
          <x14:cfRule type="expression" priority="50" id="{F58ACEB4-BEE9-439C-BF08-FF75170CD4A7}">
            <xm:f>$C$23&lt;&gt;Daftar!$B$9</xm:f>
            <x14:dxf>
              <font>
                <color theme="0"/>
              </font>
              <fill>
                <patternFill>
                  <bgColor theme="0"/>
                </patternFill>
              </fill>
              <border>
                <left/>
                <right/>
                <top/>
                <bottom/>
                <vertical/>
                <horizontal/>
              </border>
            </x14:dxf>
          </x14:cfRule>
          <xm:sqref>A45:XFD50 B51:D51 A52:XFD77</xm:sqref>
        </x14:conditionalFormatting>
        <x14:conditionalFormatting xmlns:xm="http://schemas.microsoft.com/office/excel/2006/main">
          <x14:cfRule type="expression" priority="40" id="{C980E14C-25EB-4307-AB0F-0C6BBE47CEA1}">
            <xm:f>$C$151&lt;&gt;Daftar!$B$6</xm:f>
            <x14:dxf>
              <font>
                <color theme="0"/>
              </font>
              <fill>
                <patternFill>
                  <bgColor theme="0"/>
                </patternFill>
              </fill>
              <border>
                <left/>
                <right/>
                <top/>
                <bottom/>
                <vertical/>
                <horizontal/>
              </border>
            </x14:dxf>
          </x14:cfRule>
          <xm:sqref>A153:XFD156</xm:sqref>
        </x14:conditionalFormatting>
        <x14:conditionalFormatting xmlns:xm="http://schemas.microsoft.com/office/excel/2006/main">
          <x14:cfRule type="expression" priority="39" id="{0F48D107-4A9D-4631-9740-8EC5CA64B73E}">
            <xm:f>$C$151&lt;&gt;Daftar!$B$8</xm:f>
            <x14:dxf>
              <font>
                <color theme="0"/>
              </font>
              <fill>
                <patternFill>
                  <bgColor theme="0"/>
                </patternFill>
              </fill>
              <border>
                <left/>
                <right/>
                <top/>
                <bottom/>
                <vertical/>
                <horizontal/>
              </border>
            </x14:dxf>
          </x14:cfRule>
          <xm:sqref>A157:XFD159</xm:sqref>
        </x14:conditionalFormatting>
        <x14:conditionalFormatting xmlns:xm="http://schemas.microsoft.com/office/excel/2006/main">
          <x14:cfRule type="expression" priority="38" id="{AF296CDD-B41A-416F-9FE3-D53A6659CC0B}">
            <xm:f>$C$151&lt;&gt;Daftar!$B$9</xm:f>
            <x14:dxf>
              <font>
                <color theme="0"/>
              </font>
              <fill>
                <patternFill>
                  <bgColor theme="0"/>
                </patternFill>
              </fill>
              <border>
                <left/>
                <right/>
                <top/>
                <bottom/>
                <vertical/>
                <horizontal/>
              </border>
            </x14:dxf>
          </x14:cfRule>
          <xm:sqref>A160:XFD190</xm:sqref>
        </x14:conditionalFormatting>
        <x14:conditionalFormatting xmlns:xm="http://schemas.microsoft.com/office/excel/2006/main">
          <x14:cfRule type="expression" priority="36" id="{2A2DDCE7-CD42-458A-81E1-6EA03B15010C}">
            <xm:f>$C$23&lt;&gt;Daftar!$B$9</xm:f>
            <x14:dxf>
              <font>
                <color theme="0"/>
              </font>
              <fill>
                <patternFill>
                  <bgColor theme="0"/>
                </patternFill>
              </fill>
              <border>
                <left/>
                <right/>
                <top/>
                <bottom/>
                <vertical/>
                <horizontal/>
              </border>
            </x14:dxf>
          </x14:cfRule>
          <xm:sqref>A163:XFD164</xm:sqref>
        </x14:conditionalFormatting>
        <x14:conditionalFormatting xmlns:xm="http://schemas.microsoft.com/office/excel/2006/main">
          <x14:cfRule type="expression" priority="34" id="{8CD164CE-E16E-43FA-AC73-20B0FBA942E9}">
            <xm:f>AND($C$23&lt;&gt;Daftar!$B$6, $C$23&lt;&gt;Daftar!$B$9)</xm:f>
            <x14:dxf>
              <font>
                <color theme="0"/>
              </font>
              <fill>
                <patternFill>
                  <bgColor theme="0"/>
                </patternFill>
              </fill>
              <border>
                <left/>
                <right/>
                <top/>
                <bottom/>
                <vertical/>
                <horizontal/>
              </border>
            </x14:dxf>
          </x14:cfRule>
          <xm:sqref>A165:XFD166</xm:sqref>
        </x14:conditionalFormatting>
        <x14:conditionalFormatting xmlns:xm="http://schemas.microsoft.com/office/excel/2006/main">
          <x14:cfRule type="expression" priority="58" id="{D0D067F7-3899-4043-A581-1894F1CCEDEF}">
            <xm:f>OR(ISBLANK($C$48), $C$48 = Daftar!$K$7)</xm:f>
            <x14:dxf>
              <font>
                <color theme="0"/>
              </font>
              <fill>
                <patternFill>
                  <bgColor theme="0"/>
                </patternFill>
              </fill>
              <border>
                <left/>
                <right/>
                <top/>
                <bottom/>
                <vertical/>
                <horizontal/>
              </border>
            </x14:dxf>
          </x14:cfRule>
          <xm:sqref>A55:XFD60</xm:sqref>
        </x14:conditionalFormatting>
        <x14:conditionalFormatting xmlns:xm="http://schemas.microsoft.com/office/excel/2006/main">
          <x14:cfRule type="expression" priority="59" id="{6715DD8C-B12F-4272-AE17-0EBF7A18611E}">
            <xm:f>OR($C$50 = Daftar!$K$7, ISBLANK($C$50))</xm:f>
            <x14:dxf>
              <font>
                <color theme="0"/>
              </font>
              <fill>
                <patternFill>
                  <bgColor theme="0"/>
                </patternFill>
              </fill>
              <border>
                <left/>
                <right/>
                <top/>
                <bottom/>
                <vertical/>
                <horizontal/>
              </border>
            </x14:dxf>
          </x14:cfRule>
          <xm:sqref>A62:XFD64</xm:sqref>
        </x14:conditionalFormatting>
        <x14:conditionalFormatting xmlns:xm="http://schemas.microsoft.com/office/excel/2006/main">
          <x14:cfRule type="expression" priority="29" id="{B250C5D3-1E61-4264-997C-222F93F037AE}">
            <xm:f>AND(ISBLANK($C$163), $C$23 = Daftar!$B$9)</xm:f>
            <x14:dxf>
              <font>
                <color theme="0"/>
              </font>
              <fill>
                <patternFill>
                  <bgColor theme="0"/>
                </patternFill>
              </fill>
              <border>
                <left/>
                <right/>
                <top/>
                <bottom/>
                <vertical/>
                <horizontal/>
              </border>
            </x14:dxf>
          </x14:cfRule>
          <x14:cfRule type="expression" priority="62" id="{620D71AD-3466-41BD-BC6C-97A264FEEE3E}">
            <xm:f>AND($C$163 = Daftar!$K$7, $C$23=Daftar!$B$9)</xm:f>
            <x14:dxf>
              <font>
                <color theme="0"/>
              </font>
              <fill>
                <patternFill>
                  <bgColor theme="0"/>
                </patternFill>
              </fill>
              <border>
                <left/>
                <right/>
                <top/>
                <bottom/>
                <vertical/>
                <horizontal/>
              </border>
            </x14:dxf>
          </x14:cfRule>
          <xm:sqref>A167:XFD175</xm:sqref>
        </x14:conditionalFormatting>
        <x14:conditionalFormatting xmlns:xm="http://schemas.microsoft.com/office/excel/2006/main">
          <x14:cfRule type="expression" priority="63" id="{D5E86CCD-4732-40D1-90E8-654472F9381F}">
            <xm:f>$C$165 &lt;&gt; Daftar!$K$6</xm:f>
            <x14:dxf>
              <font>
                <color theme="0"/>
              </font>
              <fill>
                <patternFill>
                  <bgColor theme="0"/>
                </patternFill>
              </fill>
              <border>
                <left/>
                <right/>
                <top/>
                <bottom/>
                <vertical/>
                <horizontal/>
              </border>
            </x14:dxf>
          </x14:cfRule>
          <xm:sqref>A176:XFD180</xm:sqref>
        </x14:conditionalFormatting>
        <x14:conditionalFormatting xmlns:xm="http://schemas.microsoft.com/office/excel/2006/main">
          <x14:cfRule type="expression" priority="64" id="{C502DDB9-13B7-4831-8095-71DD859C3C45}">
            <xm:f>AND(OR($C$167=0, ISBLANK($C$167)), $C$48&lt;&gt;Daftar!$K$6)</xm:f>
            <x14:dxf>
              <font>
                <color theme="0"/>
              </font>
              <fill>
                <patternFill>
                  <bgColor theme="0"/>
                </patternFill>
              </fill>
              <border>
                <left/>
                <right/>
                <top/>
                <bottom/>
                <vertical/>
                <horizontal/>
              </border>
            </x14:dxf>
          </x14:cfRule>
          <xm:sqref>A181:XFD183</xm:sqref>
        </x14:conditionalFormatting>
        <x14:conditionalFormatting xmlns:xm="http://schemas.microsoft.com/office/excel/2006/main">
          <x14:cfRule type="expression" priority="21" id="{F912553C-DCF6-4369-A09B-174CC4B34577}">
            <xm:f>$C$23&lt;&gt;Daftar!$B$8</xm:f>
            <x14:dxf>
              <font>
                <color theme="0"/>
              </font>
              <fill>
                <patternFill>
                  <bgColor theme="0"/>
                </patternFill>
              </fill>
              <border>
                <left/>
                <right/>
                <top/>
                <bottom/>
                <vertical/>
                <horizontal/>
              </border>
            </x14:dxf>
          </x14:cfRule>
          <xm:sqref>E41:E43</xm:sqref>
        </x14:conditionalFormatting>
        <x14:conditionalFormatting xmlns:xm="http://schemas.microsoft.com/office/excel/2006/main">
          <x14:cfRule type="expression" priority="17" id="{5D75565A-0BC8-4FE9-97E2-9C8FF8505616}">
            <xm:f>$C$23&lt;&gt;Daftar!$B$7</xm:f>
            <x14:dxf>
              <font>
                <color theme="0"/>
              </font>
              <fill>
                <patternFill>
                  <bgColor theme="0"/>
                </patternFill>
              </fill>
              <border>
                <left/>
                <right/>
                <top/>
                <bottom/>
                <vertical/>
                <horizontal/>
              </border>
            </x14:dxf>
          </x14:cfRule>
          <xm:sqref>E36:E37</xm:sqref>
        </x14:conditionalFormatting>
        <x14:conditionalFormatting xmlns:xm="http://schemas.microsoft.com/office/excel/2006/main">
          <x14:cfRule type="expression" priority="15" id="{9771371E-1D04-45D2-838B-4DC1E3DDB33E}">
            <xm:f>$C$23&lt;&gt;Daftar!$B$6</xm:f>
            <x14:dxf>
              <font>
                <color theme="0"/>
              </font>
              <fill>
                <patternFill>
                  <bgColor theme="0"/>
                </patternFill>
              </fill>
              <border>
                <left/>
                <right/>
                <top/>
                <bottom/>
                <vertical/>
                <horizontal/>
              </border>
            </x14:dxf>
          </x14:cfRule>
          <xm:sqref>E27:E31</xm:sqref>
        </x14:conditionalFormatting>
        <x14:conditionalFormatting xmlns:xm="http://schemas.microsoft.com/office/excel/2006/main">
          <x14:cfRule type="expression" priority="13" id="{1B75C821-6251-490A-BA39-FA965CEDB15A}">
            <xm:f>$C$23&lt;&gt;Daftar!$B$6</xm:f>
            <x14:dxf>
              <font>
                <color theme="0"/>
              </font>
              <fill>
                <patternFill>
                  <bgColor theme="0"/>
                </patternFill>
              </fill>
              <border>
                <left/>
                <right/>
                <top/>
                <bottom/>
                <vertical/>
                <horizontal/>
              </border>
            </x14:dxf>
          </x14:cfRule>
          <xm:sqref>B27:B31</xm:sqref>
        </x14:conditionalFormatting>
        <x14:conditionalFormatting xmlns:xm="http://schemas.microsoft.com/office/excel/2006/main">
          <x14:cfRule type="expression" priority="11" id="{82376EF4-AE5D-4BA2-84EF-6621D41CD278}">
            <xm:f>$C$23&lt;&gt;Daftar!$B$7</xm:f>
            <x14:dxf>
              <font>
                <color theme="0"/>
              </font>
              <fill>
                <patternFill>
                  <bgColor theme="0"/>
                </patternFill>
              </fill>
              <border>
                <left/>
                <right/>
                <top/>
                <bottom/>
                <vertical/>
                <horizontal/>
              </border>
            </x14:dxf>
          </x14:cfRule>
          <xm:sqref>B36:B37</xm:sqref>
        </x14:conditionalFormatting>
        <x14:conditionalFormatting xmlns:xm="http://schemas.microsoft.com/office/excel/2006/main">
          <x14:cfRule type="expression" priority="9" id="{B2F0CB1F-34F7-41D6-AD1A-3E417BD86D4E}">
            <xm:f>$C$23&lt;&gt;Daftar!$B$8</xm:f>
            <x14:dxf>
              <font>
                <color theme="0"/>
              </font>
              <fill>
                <patternFill>
                  <bgColor theme="0"/>
                </patternFill>
              </fill>
              <border>
                <left/>
                <right/>
                <top/>
                <bottom/>
                <vertical/>
                <horizontal/>
              </border>
            </x14:dxf>
          </x14:cfRule>
          <xm:sqref>B41:B43</xm:sqref>
        </x14:conditionalFormatting>
        <x14:conditionalFormatting xmlns:xm="http://schemas.microsoft.com/office/excel/2006/main">
          <x14:cfRule type="expression" priority="5" id="{D6BF6132-367D-40E4-AD44-A90B659DB17E}">
            <xm:f>$C$23&lt;&gt;Daftar!$B$9</xm:f>
            <x14:dxf>
              <font>
                <color theme="0"/>
              </font>
              <fill>
                <patternFill>
                  <bgColor theme="0"/>
                </patternFill>
              </fill>
              <border>
                <left/>
                <right/>
                <top/>
                <bottom/>
                <vertical/>
                <horizontal/>
              </border>
            </x14:dxf>
          </x14:cfRule>
          <xm:sqref>E165</xm:sqref>
        </x14:conditionalFormatting>
        <x14:conditionalFormatting xmlns:xm="http://schemas.microsoft.com/office/excel/2006/main">
          <x14:cfRule type="expression" priority="72" id="{09F3A98B-F0C8-402E-96B4-C0E0F94DBC38}">
            <xm:f>OR($C$52 = Daftar!$K$7, ISBLANK($C$52))</xm:f>
            <x14:dxf>
              <font>
                <color theme="0"/>
              </font>
              <fill>
                <patternFill>
                  <bgColor theme="0"/>
                </patternFill>
              </fill>
              <border>
                <left/>
                <right/>
                <top/>
                <bottom/>
                <vertical/>
                <horizontal/>
              </border>
            </x14:dxf>
          </x14:cfRule>
          <xm:sqref>A66:XFD68</xm:sqref>
        </x14:conditionalFormatting>
        <x14:conditionalFormatting xmlns:xm="http://schemas.microsoft.com/office/excel/2006/main">
          <x14:cfRule type="expression" priority="73" id="{5006A86F-4403-4B6B-8FB8-760FDEA7095C}">
            <xm:f>OR(ISBLANK($C$53), $C$53 = Daftar!$K$7)</xm:f>
            <x14:dxf>
              <font>
                <color theme="0"/>
              </font>
              <fill>
                <patternFill>
                  <bgColor theme="0"/>
                </patternFill>
              </fill>
              <border>
                <left/>
                <right/>
                <top/>
                <bottom/>
                <vertical/>
                <horizontal/>
              </border>
            </x14:dxf>
          </x14:cfRule>
          <xm:sqref>A70:XFD73</xm:sqref>
        </x14:conditionalFormatting>
        <x14:conditionalFormatting xmlns:xm="http://schemas.microsoft.com/office/excel/2006/main">
          <x14:cfRule type="expression" priority="77" id="{A1CB8134-ACA5-4852-AF00-DE454538EED3}">
            <xm:f>AND(OR($C$170 = 0, ISBLANK($C$170)), $C$52 &lt;&gt; Daftar!$K$6)</xm:f>
            <x14:dxf>
              <font>
                <color theme="0"/>
              </font>
              <fill>
                <patternFill>
                  <bgColor theme="0"/>
                </patternFill>
              </fill>
              <border>
                <left/>
                <right/>
                <top/>
                <bottom/>
                <vertical/>
                <horizontal/>
              </border>
            </x14:dxf>
          </x14:cfRule>
          <xm:sqref>A184:XFD186</xm:sqref>
        </x14:conditionalFormatting>
        <x14:conditionalFormatting xmlns:xm="http://schemas.microsoft.com/office/excel/2006/main">
          <x14:cfRule type="expression" priority="4" id="{F853A401-14C5-4B15-8C81-6C2E354CBCB6}">
            <xm:f>OR($C$51 = Daftar!$K$7, ISBLANK($C$51))</xm:f>
            <x14:dxf>
              <font>
                <color theme="0"/>
              </font>
              <fill>
                <patternFill>
                  <bgColor theme="0"/>
                </patternFill>
              </fill>
              <border>
                <left/>
                <right/>
                <top/>
                <bottom/>
                <vertical/>
                <horizontal/>
              </border>
            </x14:dxf>
          </x14:cfRule>
          <xm:sqref>A74:XFD77</xm:sqref>
        </x14:conditionalFormatting>
        <x14:conditionalFormatting xmlns:xm="http://schemas.microsoft.com/office/excel/2006/main">
          <x14:cfRule type="expression" priority="2" id="{5BBA6771-95B7-4A9D-8360-E2C74CADB313}">
            <xm:f>$C$23&lt;&gt;Daftar!$B$9</xm:f>
            <x14:dxf>
              <font>
                <color theme="0"/>
              </font>
              <fill>
                <patternFill>
                  <bgColor theme="0"/>
                </patternFill>
              </fill>
              <border>
                <left/>
                <right/>
                <top/>
                <bottom/>
                <vertical/>
                <horizontal/>
              </border>
            </x14:dxf>
          </x14:cfRule>
          <xm:sqref>B189</xm:sqref>
        </x14:conditionalFormatting>
        <x14:conditionalFormatting xmlns:xm="http://schemas.microsoft.com/office/excel/2006/main">
          <x14:cfRule type="expression" priority="1" id="{A0334560-9C73-496C-9E11-5E8995DDC44E}">
            <xm:f>OR($C$51 = Daftar!$K$7, ISBLANK($C$51))</xm:f>
            <x14:dxf>
              <font>
                <color theme="0"/>
              </font>
              <fill>
                <patternFill>
                  <bgColor theme="0"/>
                </patternFill>
              </fill>
              <border>
                <left/>
                <right/>
                <top/>
                <bottom/>
                <vertical/>
                <horizontal/>
              </border>
            </x14:dxf>
          </x14:cfRule>
          <xm:sqref>B189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65C633A-FB38-4E53-8D62-E4BF7ABEBD17}">
          <x14:formula1>
            <xm:f>Daftar!$H$6:$H$8</xm:f>
          </x14:formula1>
          <xm:sqref>C13</xm:sqref>
        </x14:dataValidation>
        <x14:dataValidation type="list" allowBlank="1" showInputMessage="1" showErrorMessage="1" xr:uid="{4F5FBF7B-9654-4598-AB5C-CCDF92DA3DC1}">
          <x14:formula1>
            <xm:f>Daftar!$E$6:$E$9</xm:f>
          </x14:formula1>
          <xm:sqref>C151</xm:sqref>
        </x14:dataValidation>
        <x14:dataValidation type="list" allowBlank="1" showInputMessage="1" showErrorMessage="1" xr:uid="{59934735-2F3E-49CD-8D5B-D9294C191C74}">
          <x14:formula1>
            <xm:f>Daftar!$B$6:$B$11</xm:f>
          </x14:formula1>
          <xm:sqref>C23</xm:sqref>
        </x14:dataValidation>
        <x14:dataValidation type="list" allowBlank="1" showInputMessage="1" showErrorMessage="1" xr:uid="{3EEE582B-087D-47D3-96A7-CE7C3126DFFB}">
          <x14:formula1>
            <xm:f>Daftar!$K$6:$K$7</xm:f>
          </x14:formula1>
          <xm:sqref>C163:C165 C176:C179 C182 C59 C154:C155 C31 C48:C53</xm:sqref>
        </x14:dataValidation>
        <x14:dataValidation type="list" allowBlank="1" showInputMessage="1" showErrorMessage="1" xr:uid="{8171B611-3E86-4111-A9E1-3475CE49F3B5}">
          <x14:formula1>
            <xm:f>Daftar!$K$6:K$7</xm:f>
          </x14:formula1>
          <xm:sqref>C45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523BF-A1DE-47FE-82C6-2DBE48C33790}">
  <sheetPr codeName="Sheet22">
    <tabColor theme="8" tint="0.79998168889431442"/>
  </sheetPr>
  <dimension ref="A1:P91"/>
  <sheetViews>
    <sheetView showGridLines="0" zoomScaleNormal="100" workbookViewId="0">
      <selection activeCell="E16" sqref="E16"/>
    </sheetView>
  </sheetViews>
  <sheetFormatPr defaultColWidth="0" defaultRowHeight="15" customHeight="1" zeroHeight="1"/>
  <cols>
    <col min="1" max="1" width="8.7109375" customWidth="1"/>
    <col min="2" max="2" width="62" customWidth="1"/>
    <col min="3" max="3" width="17.42578125" style="147" customWidth="1"/>
    <col min="4" max="4" width="5.140625" customWidth="1"/>
    <col min="5" max="5" width="58.42578125" customWidth="1"/>
    <col min="6" max="6" width="21.140625" customWidth="1"/>
    <col min="7" max="7" width="6.5703125" customWidth="1"/>
    <col min="8" max="8" width="26" customWidth="1"/>
    <col min="9" max="9" width="21.140625" customWidth="1"/>
    <col min="10" max="10" width="5.7109375" customWidth="1"/>
    <col min="11" max="11" width="26" customWidth="1"/>
    <col min="12" max="12" width="21.140625" customWidth="1"/>
    <col min="13" max="16" width="8.7109375" customWidth="1"/>
    <col min="17" max="16384" width="8.7109375" hidden="1"/>
  </cols>
  <sheetData>
    <row r="1" spans="2:11" s="3" customFormat="1" ht="33.75" customHeight="1">
      <c r="B1" s="2" t="s">
        <v>554</v>
      </c>
      <c r="C1" s="152"/>
    </row>
    <row r="2" spans="2:11"/>
    <row r="3" spans="2:11" ht="90" customHeight="1">
      <c r="B3" s="27" t="s">
        <v>694</v>
      </c>
      <c r="E3" s="27" t="s">
        <v>695</v>
      </c>
    </row>
    <row r="4" spans="2:11" ht="14.1" customHeight="1">
      <c r="B4" s="174"/>
      <c r="E4" s="174"/>
    </row>
    <row r="5" spans="2:11" s="3" customFormat="1" ht="18">
      <c r="B5" s="5" t="s">
        <v>718</v>
      </c>
      <c r="C5" s="152"/>
      <c r="E5" s="149"/>
      <c r="H5" s="149"/>
      <c r="K5" s="149"/>
    </row>
    <row r="6" spans="2:11"/>
    <row r="7" spans="2:11" ht="43.5">
      <c r="B7" s="27" t="s">
        <v>696</v>
      </c>
    </row>
    <row r="8" spans="2:11">
      <c r="B8" s="147"/>
    </row>
    <row r="9" spans="2:11" ht="27" customHeight="1">
      <c r="B9" s="28" t="s">
        <v>697</v>
      </c>
    </row>
    <row r="10" spans="2:11"/>
    <row r="11" spans="2:11">
      <c r="B11" s="146"/>
    </row>
    <row r="12" spans="2:11"/>
    <row r="13" spans="2:11"/>
    <row r="14" spans="2:11" ht="15.75">
      <c r="B14" s="173" t="s">
        <v>359</v>
      </c>
      <c r="C14" s="153"/>
    </row>
    <row r="15" spans="2:11" ht="15.75">
      <c r="B15" s="173" t="s">
        <v>436</v>
      </c>
      <c r="C15" s="153"/>
    </row>
    <row r="16" spans="2:11" ht="15.75">
      <c r="B16" s="173" t="s">
        <v>698</v>
      </c>
      <c r="C16" s="153"/>
    </row>
    <row r="17" spans="2:11" ht="15.75">
      <c r="B17" s="173" t="s">
        <v>699</v>
      </c>
      <c r="C17" s="153"/>
    </row>
    <row r="18" spans="2:11" ht="31.5">
      <c r="B18" s="173" t="s">
        <v>700</v>
      </c>
      <c r="C18" s="153"/>
    </row>
    <row r="19" spans="2:11" ht="15.75">
      <c r="B19" s="173" t="s">
        <v>701</v>
      </c>
      <c r="C19" s="153"/>
    </row>
    <row r="20" spans="2:11" ht="15.75">
      <c r="B20" s="173" t="s">
        <v>702</v>
      </c>
      <c r="C20" s="153"/>
    </row>
    <row r="21" spans="2:11" ht="15.75">
      <c r="B21" s="173" t="s">
        <v>703</v>
      </c>
      <c r="C21" s="153"/>
    </row>
    <row r="22" spans="2:11" ht="15.75">
      <c r="B22" s="178" t="s">
        <v>704</v>
      </c>
      <c r="C22" s="153"/>
    </row>
    <row r="23" spans="2:11" ht="18">
      <c r="E23" s="150"/>
      <c r="H23" s="150"/>
    </row>
    <row r="24" spans="2:11" s="3" customFormat="1" ht="18">
      <c r="B24" s="5" t="s">
        <v>424</v>
      </c>
      <c r="C24" s="152"/>
      <c r="E24" s="149"/>
      <c r="H24" s="149"/>
      <c r="K24" s="149"/>
    </row>
    <row r="25" spans="2:11"/>
    <row r="26" spans="2:11" ht="45">
      <c r="B26" s="148" t="s">
        <v>705</v>
      </c>
    </row>
    <row r="27" spans="2:11"/>
    <row r="28" spans="2:11">
      <c r="B28" s="146" t="s">
        <v>706</v>
      </c>
      <c r="C28" s="109">
        <f>COUNTIF('Kopi analysis - revenue'!AI4:AI116, "&gt;0")</f>
        <v>113</v>
      </c>
      <c r="D28" t="s">
        <v>707</v>
      </c>
      <c r="F28" t="s">
        <v>831</v>
      </c>
    </row>
    <row r="29" spans="2:11">
      <c r="B29" s="146"/>
    </row>
    <row r="30" spans="2:11">
      <c r="B30" s="175" t="s">
        <v>708</v>
      </c>
      <c r="C30" s="109" cm="1">
        <f t="array" ref="C30">IFERROR(AVERAGE(IF(ISNUMBER('Kopi analysis - revenue'!AJ4:AJ116),'Kopi analysis - revenue'!AJ4:AJ116,"")),"")</f>
        <v>16665091.021770734</v>
      </c>
      <c r="D30" t="s">
        <v>713</v>
      </c>
    </row>
    <row r="31" spans="2:11">
      <c r="B31" s="175" t="s">
        <v>709</v>
      </c>
      <c r="C31" s="109" cm="1">
        <f t="array" ref="C31">IFERROR(AVERAGE(IF(ISNUMBER('Kopi analysis - costs'!AJ4:AJ116),'Kopi analysis - costs'!AJ4:AJ116,"")),"")</f>
        <v>9934559.0932660401</v>
      </c>
      <c r="D31" t="s">
        <v>713</v>
      </c>
    </row>
    <row r="32" spans="2:11">
      <c r="B32" s="175" t="s">
        <v>710</v>
      </c>
      <c r="C32" s="109" cm="1">
        <f t="array" ref="C32">IFERROR(AVERAGE(IF(ISNUMBER('Kopi analysis - profits'!AJ4:AJ116),'Kopi analysis - profits'!AJ4:AJ116,"")),"")</f>
        <v>6730531.9285046952</v>
      </c>
      <c r="D32" t="s">
        <v>713</v>
      </c>
    </row>
    <row r="33" spans="2:4" ht="30">
      <c r="B33" s="175" t="s">
        <v>711</v>
      </c>
      <c r="C33" s="109" cm="1">
        <f t="array" ref="C33">IFERROR(MEDIAN(IF(ISNUMBER('Kopi analysis - labour'!AJ4:AJ116),'Kopi analysis - labour'!AJ4:AJ116,"")),"")</f>
        <v>200.5</v>
      </c>
      <c r="D33" t="s">
        <v>714</v>
      </c>
    </row>
    <row r="34" spans="2:4">
      <c r="B34" s="175"/>
      <c r="C34" s="176"/>
    </row>
    <row r="35" spans="2:4" ht="60">
      <c r="B35" s="148" t="s">
        <v>712</v>
      </c>
      <c r="C35" s="176"/>
    </row>
    <row r="36" spans="2:4"/>
    <row r="37" spans="2:4"/>
    <row r="38" spans="2:4"/>
    <row r="39" spans="2:4"/>
    <row r="40" spans="2:4"/>
    <row r="41" spans="2:4"/>
    <row r="42" spans="2:4"/>
    <row r="43" spans="2:4"/>
    <row r="44" spans="2:4"/>
    <row r="45" spans="2:4"/>
    <row r="46" spans="2:4"/>
    <row r="47" spans="2:4"/>
    <row r="48" spans="2:4"/>
    <row r="49"/>
    <row r="50"/>
    <row r="51"/>
    <row r="52"/>
    <row r="53"/>
    <row r="54"/>
    <row r="55"/>
    <row r="56"/>
    <row r="57"/>
    <row r="58"/>
    <row r="59"/>
    <row r="60"/>
    <row r="61"/>
    <row r="62"/>
    <row r="63"/>
    <row r="64"/>
    <row r="65"/>
    <row r="66"/>
    <row r="67"/>
    <row r="68"/>
    <row r="69"/>
    <row r="70"/>
    <row r="71"/>
    <row r="72"/>
    <row r="73"/>
    <row r="74"/>
    <row r="75"/>
    <row r="76"/>
    <row r="77"/>
    <row r="78"/>
    <row r="79"/>
    <row r="80"/>
    <row r="81" spans="2:3"/>
    <row r="82" spans="2:3"/>
    <row r="83" spans="2:3"/>
    <row r="84" spans="2:3"/>
    <row r="85" spans="2:3"/>
    <row r="86" spans="2:3"/>
    <row r="87" spans="2:3"/>
    <row r="88" spans="2:3" s="3" customFormat="1" ht="18">
      <c r="B88" s="5" t="s">
        <v>91</v>
      </c>
      <c r="C88" s="152"/>
    </row>
    <row r="89" spans="2:3"/>
    <row r="90" spans="2:3"/>
    <row r="91" spans="2:3" ht="15" customHeight="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lear_coffee_analysis_data">
                <anchor moveWithCells="1">
                  <from>
                    <xdr:col>1</xdr:col>
                    <xdr:colOff>28575</xdr:colOff>
                    <xdr:row>9</xdr:row>
                    <xdr:rowOff>142875</xdr:rowOff>
                  </from>
                  <to>
                    <xdr:col>1</xdr:col>
                    <xdr:colOff>3019425</xdr:colOff>
                    <xdr:row>12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3D73598-9F8C-4E7F-976A-016F53EFD4CC}">
          <x14:formula1>
            <xm:f>Daftar!$S$6:$S$8</xm:f>
          </x14:formula1>
          <xm:sqref>C15:C21</xm:sqref>
        </x14:dataValidation>
        <x14:dataValidation type="list" allowBlank="1" showInputMessage="1" showErrorMessage="1" xr:uid="{A906D63D-BF90-4EEF-B935-AF633CA4A6E5}">
          <x14:formula1>
            <xm:f>Daftar!$AI$6:$AI$8</xm:f>
          </x14:formula1>
          <xm:sqref>C14</xm:sqref>
        </x14:dataValidation>
        <x14:dataValidation type="list" allowBlank="1" showInputMessage="1" showErrorMessage="1" xr:uid="{45DDCC09-ACBB-4F02-A58D-243794AEA1CE}">
          <x14:formula1>
            <xm:f>Daftar!$AF$6:$AF$8</xm:f>
          </x14:formula1>
          <xm:sqref>C22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4FE2-7B3A-42C7-85EA-E32E7A5550BC}">
  <sheetPr codeName="Sheet23"/>
  <dimension ref="A1:AJ116"/>
  <sheetViews>
    <sheetView topLeftCell="K1" workbookViewId="0">
      <selection activeCell="S16" sqref="S16"/>
    </sheetView>
  </sheetViews>
  <sheetFormatPr defaultRowHeight="15"/>
  <cols>
    <col min="2" max="16" width="12.5703125" customWidth="1"/>
  </cols>
  <sheetData>
    <row r="1" spans="1:36">
      <c r="Q1" s="180" t="s">
        <v>545</v>
      </c>
      <c r="R1" s="181"/>
      <c r="S1" s="181"/>
      <c r="T1" s="181"/>
      <c r="U1" s="181"/>
      <c r="V1" s="181"/>
      <c r="W1" s="181"/>
      <c r="X1" s="181"/>
      <c r="Y1" s="181"/>
      <c r="Z1" s="181"/>
      <c r="AA1" s="181"/>
      <c r="AB1" s="181"/>
      <c r="AC1" s="181"/>
      <c r="AD1" s="181"/>
      <c r="AE1" s="181"/>
      <c r="AF1" s="181"/>
      <c r="AG1" s="181"/>
      <c r="AH1" s="182"/>
    </row>
    <row r="2" spans="1:36">
      <c r="Q2" s="213">
        <f>IF('Perbandingan Pertanian-Kopi'!C14&lt;&gt;Daftar!AI7,1,0)</f>
        <v>1</v>
      </c>
      <c r="R2" s="183">
        <f>IF('Perbandingan Pertanian-Kopi'!C14&lt;&gt;Daftar!AI6,1,0)</f>
        <v>1</v>
      </c>
      <c r="S2" s="184">
        <f>IF('Perbandingan Pertanian-Kopi'!C15&lt;&gt;Daftar!S6, 1,0)</f>
        <v>1</v>
      </c>
      <c r="T2" s="192">
        <f>IF('Perbandingan Pertanian-Kopi'!C15&lt;&gt;Daftar!S7, 1,0)</f>
        <v>1</v>
      </c>
      <c r="U2" s="184">
        <f>IF('Perbandingan Pertanian-Kopi'!C16&lt;&gt;Daftar!S6, 1,0)</f>
        <v>1</v>
      </c>
      <c r="V2" s="184">
        <f>IF('Perbandingan Pertanian-Kopi'!C16&lt;&gt;Daftar!S7, 1,0)</f>
        <v>1</v>
      </c>
      <c r="W2" s="184">
        <f>IF('Perbandingan Pertanian-Kopi'!C17&lt;&gt;Daftar!S6, 1,0)</f>
        <v>1</v>
      </c>
      <c r="X2" s="184">
        <f>IF('Perbandingan Pertanian-Kopi'!C17&lt;&gt;Daftar!S7, 1,0)</f>
        <v>1</v>
      </c>
      <c r="Y2" s="184">
        <f>IF('Perbandingan Pertanian-Kopi'!C18&lt;&gt;Daftar!S6, 1,0)</f>
        <v>1</v>
      </c>
      <c r="Z2" s="184">
        <f>IF('Perbandingan Pertanian-Kopi'!C18&lt;&gt;Daftar!S7, 1,0)</f>
        <v>1</v>
      </c>
      <c r="AA2" s="184">
        <f>IF('Perbandingan Pertanian-Kopi'!C19&lt;&gt;Daftar!S6, 1,0)</f>
        <v>1</v>
      </c>
      <c r="AB2" s="184">
        <f>IF('Perbandingan Pertanian-Kopi'!C19&lt;&gt;Daftar!S7, 1,0)</f>
        <v>1</v>
      </c>
      <c r="AC2" s="184">
        <f>IF('Perbandingan Pertanian-Kopi'!C20&lt;&gt;Daftar!S6, 1,0)</f>
        <v>1</v>
      </c>
      <c r="AD2" s="184">
        <f>IF('Perbandingan Pertanian-Kopi'!C20&lt;&gt;Daftar!S7, 1,0)</f>
        <v>1</v>
      </c>
      <c r="AE2" s="192">
        <f>IF('Perbandingan Pertanian-Kopi'!C21&lt;&gt;Daftar!S6, 1,0)</f>
        <v>1</v>
      </c>
      <c r="AF2" s="184">
        <f>IF('Perbandingan Pertanian-Kopi'!C21&lt;&gt;Daftar!S7, 1,0)</f>
        <v>1</v>
      </c>
      <c r="AG2" s="184">
        <f>IF('Perbandingan Pertanian-Kopi'!C22&lt;&gt;Daftar!AF7,1,0)</f>
        <v>1</v>
      </c>
      <c r="AH2" s="184">
        <f>IF('Perbandingan Pertanian-Kopi'!C22&lt;&gt;Daftar!AF6,1,0)</f>
        <v>1</v>
      </c>
    </row>
    <row r="3" spans="1:36" s="147" customFormat="1" ht="45">
      <c r="A3"/>
      <c r="B3" t="s">
        <v>454</v>
      </c>
      <c r="C3" t="s">
        <v>455</v>
      </c>
      <c r="D3" t="s">
        <v>456</v>
      </c>
      <c r="E3" t="s">
        <v>457</v>
      </c>
      <c r="F3" t="s">
        <v>458</v>
      </c>
      <c r="G3" t="s">
        <v>459</v>
      </c>
      <c r="H3" t="s">
        <v>529</v>
      </c>
      <c r="I3" t="s">
        <v>530</v>
      </c>
      <c r="J3" t="s">
        <v>533</v>
      </c>
      <c r="K3" t="s">
        <v>534</v>
      </c>
      <c r="L3" t="s">
        <v>531</v>
      </c>
      <c r="M3" t="s">
        <v>525</v>
      </c>
      <c r="N3" t="s">
        <v>532</v>
      </c>
      <c r="O3" t="s">
        <v>527</v>
      </c>
      <c r="P3" t="s">
        <v>528</v>
      </c>
      <c r="Q3" s="185" t="s">
        <v>692</v>
      </c>
      <c r="R3" s="186" t="s">
        <v>693</v>
      </c>
      <c r="S3" s="186" t="s">
        <v>522</v>
      </c>
      <c r="T3" s="186" t="s">
        <v>510</v>
      </c>
      <c r="U3" s="186" t="s">
        <v>535</v>
      </c>
      <c r="V3" s="186" t="s">
        <v>533</v>
      </c>
      <c r="W3" s="194" t="s">
        <v>536</v>
      </c>
      <c r="X3" s="194" t="s">
        <v>534</v>
      </c>
      <c r="Y3" s="186" t="s">
        <v>537</v>
      </c>
      <c r="Z3" s="186" t="s">
        <v>538</v>
      </c>
      <c r="AA3" s="186" t="s">
        <v>540</v>
      </c>
      <c r="AB3" s="186" t="s">
        <v>539</v>
      </c>
      <c r="AC3" s="186" t="s">
        <v>541</v>
      </c>
      <c r="AD3" s="186" t="s">
        <v>526</v>
      </c>
      <c r="AE3" s="186" t="s">
        <v>542</v>
      </c>
      <c r="AF3" s="186" t="s">
        <v>527</v>
      </c>
      <c r="AG3" s="186" t="s">
        <v>543</v>
      </c>
      <c r="AH3" s="187" t="s">
        <v>544</v>
      </c>
      <c r="AI3" s="147" t="s">
        <v>549</v>
      </c>
      <c r="AJ3" s="147" t="s">
        <v>550</v>
      </c>
    </row>
    <row r="4" spans="1:36">
      <c r="A4">
        <v>5</v>
      </c>
      <c r="B4">
        <v>14141</v>
      </c>
      <c r="C4">
        <v>0</v>
      </c>
      <c r="D4">
        <v>-560000</v>
      </c>
      <c r="E4" s="179">
        <v>4000000</v>
      </c>
      <c r="F4" s="179">
        <v>-4000000</v>
      </c>
      <c r="G4">
        <v>76</v>
      </c>
      <c r="H4">
        <v>3</v>
      </c>
      <c r="I4">
        <v>0</v>
      </c>
      <c r="J4">
        <v>1</v>
      </c>
      <c r="K4">
        <v>0</v>
      </c>
      <c r="L4">
        <v>0</v>
      </c>
      <c r="M4">
        <v>0</v>
      </c>
      <c r="N4">
        <v>0</v>
      </c>
      <c r="O4">
        <v>0</v>
      </c>
      <c r="P4">
        <v>4000</v>
      </c>
      <c r="Q4" s="188">
        <f>IF(H4&lt;3, 1,0)</f>
        <v>0</v>
      </c>
      <c r="R4" s="189">
        <f>IF(H4&gt;2, 1,0)</f>
        <v>1</v>
      </c>
      <c r="S4" s="189">
        <f t="shared" ref="S4:S35" si="0">IF(I4=1,0,1)</f>
        <v>1</v>
      </c>
      <c r="T4" s="189">
        <f t="shared" ref="T4:T35" si="1">IF(I4=1,1,0)</f>
        <v>0</v>
      </c>
      <c r="U4" s="189">
        <f t="shared" ref="U4:U35" si="2">IF(J4=1,0,1)</f>
        <v>0</v>
      </c>
      <c r="V4" s="189">
        <f t="shared" ref="V4:V35" si="3">J4</f>
        <v>1</v>
      </c>
      <c r="W4" s="189">
        <f t="shared" ref="W4:W35" si="4">1-X4</f>
        <v>1</v>
      </c>
      <c r="X4" s="189">
        <f t="shared" ref="X4:X35" si="5">K4</f>
        <v>0</v>
      </c>
      <c r="Y4" s="189">
        <f t="shared" ref="Y4:Y35" si="6">IF(L4=0, 1,0)</f>
        <v>1</v>
      </c>
      <c r="Z4" s="189">
        <f t="shared" ref="Z4:Z35" si="7">IF(L4&gt;0, 1,0)</f>
        <v>0</v>
      </c>
      <c r="AA4" s="189">
        <f t="shared" ref="AA4:AA35" si="8">IF(M4 = 0, 1,0)</f>
        <v>1</v>
      </c>
      <c r="AB4" s="189">
        <f t="shared" ref="AB4:AB35" si="9">IF(M4&gt;0, 1,0)</f>
        <v>0</v>
      </c>
      <c r="AC4" s="189">
        <f t="shared" ref="AC4:AC35" si="10">IF(N4&gt;0,0,1)</f>
        <v>1</v>
      </c>
      <c r="AD4" s="189">
        <f t="shared" ref="AD4:AD35" si="11">IF(N4&gt;0, 1,0)</f>
        <v>0</v>
      </c>
      <c r="AE4" s="189">
        <f t="shared" ref="AE4:AE35" si="12">IF(O4&gt;0,0,1)</f>
        <v>1</v>
      </c>
      <c r="AF4" s="189">
        <f t="shared" ref="AF4:AF35" si="13">IF(O4&gt;0,1,0)</f>
        <v>0</v>
      </c>
      <c r="AG4" s="189">
        <f t="shared" ref="AG4:AG35" si="14">IF(P4&lt;=2000, 1,0)</f>
        <v>0</v>
      </c>
      <c r="AH4" s="190">
        <f t="shared" ref="AH4:AH35" si="15">IF(P4&gt;2000,1,0)</f>
        <v>1</v>
      </c>
      <c r="AI4" s="36">
        <f t="shared" ref="AI4:AI35" si="16">SUMPRODUCT($Q$2:$R$2,Q4:R4)*SUMPRODUCT($S$2:$T$2,S4:T4)*SUMPRODUCT($U$2:$V$2,U4:V4)*SUMPRODUCT($W$2:$X$2,W4:X4)*SUMPRODUCT($Y$2:$Z$2,Y4:Z4)*SUMPRODUCT($AA$2:$AB$2, AA4:AB4)*SUMPRODUCT($AC$2:$AD$2, AC4:AD4)*SUMPRODUCT($AE$2:$AF$2,AE4:AF4)*SUMPRODUCT($AG$2:$AH$2,AG4:AH4)</f>
        <v>1</v>
      </c>
      <c r="AJ4" s="36">
        <f t="shared" ref="AJ4:AJ35" si="17">IF(AI4=1, C4,NA())</f>
        <v>0</v>
      </c>
    </row>
    <row r="5" spans="1:36">
      <c r="A5">
        <v>9</v>
      </c>
      <c r="B5">
        <v>151281</v>
      </c>
      <c r="C5">
        <v>0</v>
      </c>
      <c r="D5">
        <v>-10540000</v>
      </c>
      <c r="E5" s="179">
        <v>8000000</v>
      </c>
      <c r="F5" s="179">
        <v>-8000000</v>
      </c>
      <c r="G5">
        <v>309</v>
      </c>
      <c r="H5">
        <v>3</v>
      </c>
      <c r="I5">
        <v>1</v>
      </c>
      <c r="J5">
        <v>1</v>
      </c>
      <c r="K5">
        <v>0</v>
      </c>
      <c r="L5">
        <v>0</v>
      </c>
      <c r="M5">
        <v>0</v>
      </c>
      <c r="N5">
        <v>0</v>
      </c>
      <c r="O5">
        <v>0</v>
      </c>
      <c r="P5">
        <v>3000</v>
      </c>
      <c r="Q5" s="188">
        <f t="shared" ref="Q5:Q68" si="18">IF(H5&lt;3, 1,0)</f>
        <v>0</v>
      </c>
      <c r="R5" s="189">
        <f t="shared" ref="R5:R68" si="19">IF(H5&gt;2, 1,0)</f>
        <v>1</v>
      </c>
      <c r="S5" s="189">
        <f t="shared" si="0"/>
        <v>0</v>
      </c>
      <c r="T5" s="189">
        <f t="shared" si="1"/>
        <v>1</v>
      </c>
      <c r="U5" s="189">
        <f t="shared" si="2"/>
        <v>0</v>
      </c>
      <c r="V5" s="189">
        <f t="shared" si="3"/>
        <v>1</v>
      </c>
      <c r="W5" s="189">
        <f t="shared" si="4"/>
        <v>1</v>
      </c>
      <c r="X5" s="189">
        <f t="shared" si="5"/>
        <v>0</v>
      </c>
      <c r="Y5" s="189">
        <f t="shared" si="6"/>
        <v>1</v>
      </c>
      <c r="Z5" s="189">
        <f t="shared" si="7"/>
        <v>0</v>
      </c>
      <c r="AA5" s="189">
        <f t="shared" si="8"/>
        <v>1</v>
      </c>
      <c r="AB5" s="189">
        <f t="shared" si="9"/>
        <v>0</v>
      </c>
      <c r="AC5" s="189">
        <f t="shared" si="10"/>
        <v>1</v>
      </c>
      <c r="AD5" s="189">
        <f t="shared" si="11"/>
        <v>0</v>
      </c>
      <c r="AE5" s="189">
        <f t="shared" si="12"/>
        <v>1</v>
      </c>
      <c r="AF5" s="189">
        <f t="shared" si="13"/>
        <v>0</v>
      </c>
      <c r="AG5" s="189">
        <f t="shared" si="14"/>
        <v>0</v>
      </c>
      <c r="AH5" s="190">
        <f t="shared" si="15"/>
        <v>1</v>
      </c>
      <c r="AI5" s="36">
        <f t="shared" si="16"/>
        <v>1</v>
      </c>
      <c r="AJ5" s="36">
        <f t="shared" si="17"/>
        <v>0</v>
      </c>
    </row>
    <row r="6" spans="1:36">
      <c r="A6">
        <v>17</v>
      </c>
      <c r="B6">
        <v>151364</v>
      </c>
      <c r="C6">
        <v>0</v>
      </c>
      <c r="D6">
        <v>0</v>
      </c>
      <c r="E6">
        <v>0</v>
      </c>
      <c r="F6">
        <v>0</v>
      </c>
      <c r="G6">
        <v>0</v>
      </c>
      <c r="H6">
        <v>2</v>
      </c>
      <c r="I6">
        <v>0</v>
      </c>
      <c r="J6">
        <v>1</v>
      </c>
      <c r="K6">
        <v>0</v>
      </c>
      <c r="L6">
        <v>0</v>
      </c>
      <c r="M6">
        <v>0</v>
      </c>
      <c r="N6">
        <v>0</v>
      </c>
      <c r="O6">
        <v>0</v>
      </c>
      <c r="P6">
        <v>357.14285278320301</v>
      </c>
      <c r="Q6" s="188">
        <f t="shared" si="18"/>
        <v>1</v>
      </c>
      <c r="R6" s="189">
        <f t="shared" si="19"/>
        <v>0</v>
      </c>
      <c r="S6" s="189">
        <f t="shared" si="0"/>
        <v>1</v>
      </c>
      <c r="T6" s="189">
        <f t="shared" si="1"/>
        <v>0</v>
      </c>
      <c r="U6" s="189">
        <f t="shared" si="2"/>
        <v>0</v>
      </c>
      <c r="V6" s="189">
        <f t="shared" si="3"/>
        <v>1</v>
      </c>
      <c r="W6" s="189">
        <f t="shared" si="4"/>
        <v>1</v>
      </c>
      <c r="X6" s="189">
        <f t="shared" si="5"/>
        <v>0</v>
      </c>
      <c r="Y6" s="189">
        <f t="shared" si="6"/>
        <v>1</v>
      </c>
      <c r="Z6" s="189">
        <f t="shared" si="7"/>
        <v>0</v>
      </c>
      <c r="AA6" s="189">
        <f t="shared" si="8"/>
        <v>1</v>
      </c>
      <c r="AB6" s="189">
        <f t="shared" si="9"/>
        <v>0</v>
      </c>
      <c r="AC6" s="189">
        <f t="shared" si="10"/>
        <v>1</v>
      </c>
      <c r="AD6" s="189">
        <f t="shared" si="11"/>
        <v>0</v>
      </c>
      <c r="AE6" s="189">
        <f t="shared" si="12"/>
        <v>1</v>
      </c>
      <c r="AF6" s="189">
        <f t="shared" si="13"/>
        <v>0</v>
      </c>
      <c r="AG6" s="189">
        <f t="shared" si="14"/>
        <v>1</v>
      </c>
      <c r="AH6" s="190">
        <f t="shared" si="15"/>
        <v>0</v>
      </c>
      <c r="AI6" s="36">
        <f t="shared" si="16"/>
        <v>1</v>
      </c>
      <c r="AJ6" s="36">
        <f t="shared" si="17"/>
        <v>0</v>
      </c>
    </row>
    <row r="7" spans="1:36">
      <c r="A7">
        <v>19</v>
      </c>
      <c r="B7">
        <v>211331</v>
      </c>
      <c r="C7">
        <v>0</v>
      </c>
      <c r="D7">
        <v>-20181817.377831701</v>
      </c>
      <c r="E7">
        <v>909090.875</v>
      </c>
      <c r="F7">
        <v>-909090.875</v>
      </c>
      <c r="G7">
        <v>351.51513754719502</v>
      </c>
      <c r="H7">
        <v>3</v>
      </c>
      <c r="I7">
        <v>0</v>
      </c>
      <c r="J7">
        <v>1</v>
      </c>
      <c r="K7">
        <v>0</v>
      </c>
      <c r="L7">
        <v>0</v>
      </c>
      <c r="M7">
        <v>0</v>
      </c>
      <c r="N7">
        <v>0</v>
      </c>
      <c r="O7">
        <v>0</v>
      </c>
      <c r="P7">
        <v>3030.30297851562</v>
      </c>
      <c r="Q7" s="188">
        <f t="shared" si="18"/>
        <v>0</v>
      </c>
      <c r="R7" s="189">
        <f t="shared" si="19"/>
        <v>1</v>
      </c>
      <c r="S7" s="189">
        <f t="shared" si="0"/>
        <v>1</v>
      </c>
      <c r="T7" s="189">
        <f t="shared" si="1"/>
        <v>0</v>
      </c>
      <c r="U7" s="189">
        <f t="shared" si="2"/>
        <v>0</v>
      </c>
      <c r="V7" s="189">
        <f t="shared" si="3"/>
        <v>1</v>
      </c>
      <c r="W7" s="189">
        <f t="shared" si="4"/>
        <v>1</v>
      </c>
      <c r="X7" s="189">
        <f t="shared" si="5"/>
        <v>0</v>
      </c>
      <c r="Y7" s="189">
        <f t="shared" si="6"/>
        <v>1</v>
      </c>
      <c r="Z7" s="189">
        <f t="shared" si="7"/>
        <v>0</v>
      </c>
      <c r="AA7" s="189">
        <f t="shared" si="8"/>
        <v>1</v>
      </c>
      <c r="AB7" s="189">
        <f t="shared" si="9"/>
        <v>0</v>
      </c>
      <c r="AC7" s="189">
        <f t="shared" si="10"/>
        <v>1</v>
      </c>
      <c r="AD7" s="189">
        <f t="shared" si="11"/>
        <v>0</v>
      </c>
      <c r="AE7" s="189">
        <f t="shared" si="12"/>
        <v>1</v>
      </c>
      <c r="AF7" s="189">
        <f t="shared" si="13"/>
        <v>0</v>
      </c>
      <c r="AG7" s="189">
        <f t="shared" si="14"/>
        <v>0</v>
      </c>
      <c r="AH7" s="190">
        <f t="shared" si="15"/>
        <v>1</v>
      </c>
      <c r="AI7" s="36">
        <f t="shared" si="16"/>
        <v>1</v>
      </c>
      <c r="AJ7" s="36">
        <f t="shared" si="17"/>
        <v>0</v>
      </c>
    </row>
    <row r="8" spans="1:36">
      <c r="A8">
        <v>23</v>
      </c>
      <c r="B8">
        <v>241103</v>
      </c>
      <c r="C8">
        <v>0</v>
      </c>
      <c r="D8">
        <v>1642856.9109695</v>
      </c>
      <c r="E8">
        <v>14285714</v>
      </c>
      <c r="F8">
        <v>-14285714</v>
      </c>
      <c r="G8">
        <v>210.71428481717501</v>
      </c>
      <c r="H8">
        <v>2</v>
      </c>
      <c r="I8">
        <v>0</v>
      </c>
      <c r="J8">
        <v>1</v>
      </c>
      <c r="K8">
        <v>0</v>
      </c>
      <c r="L8">
        <v>0</v>
      </c>
      <c r="M8">
        <v>30000</v>
      </c>
      <c r="N8">
        <v>65000</v>
      </c>
      <c r="O8">
        <v>0</v>
      </c>
      <c r="P8">
        <v>5357.14306640625</v>
      </c>
      <c r="Q8" s="188">
        <f t="shared" si="18"/>
        <v>1</v>
      </c>
      <c r="R8" s="189">
        <f t="shared" si="19"/>
        <v>0</v>
      </c>
      <c r="S8" s="189">
        <f t="shared" si="0"/>
        <v>1</v>
      </c>
      <c r="T8" s="189">
        <f t="shared" si="1"/>
        <v>0</v>
      </c>
      <c r="U8" s="189">
        <f t="shared" si="2"/>
        <v>0</v>
      </c>
      <c r="V8" s="189">
        <f t="shared" si="3"/>
        <v>1</v>
      </c>
      <c r="W8" s="189">
        <f t="shared" si="4"/>
        <v>1</v>
      </c>
      <c r="X8" s="189">
        <f t="shared" si="5"/>
        <v>0</v>
      </c>
      <c r="Y8" s="189">
        <f t="shared" si="6"/>
        <v>1</v>
      </c>
      <c r="Z8" s="189">
        <f t="shared" si="7"/>
        <v>0</v>
      </c>
      <c r="AA8" s="189">
        <f t="shared" si="8"/>
        <v>0</v>
      </c>
      <c r="AB8" s="189">
        <f t="shared" si="9"/>
        <v>1</v>
      </c>
      <c r="AC8" s="189">
        <f t="shared" si="10"/>
        <v>0</v>
      </c>
      <c r="AD8" s="189">
        <f t="shared" si="11"/>
        <v>1</v>
      </c>
      <c r="AE8" s="189">
        <f t="shared" si="12"/>
        <v>1</v>
      </c>
      <c r="AF8" s="189">
        <f t="shared" si="13"/>
        <v>0</v>
      </c>
      <c r="AG8" s="189">
        <f t="shared" si="14"/>
        <v>0</v>
      </c>
      <c r="AH8" s="190">
        <f t="shared" si="15"/>
        <v>1</v>
      </c>
      <c r="AI8" s="36">
        <f t="shared" si="16"/>
        <v>1</v>
      </c>
      <c r="AJ8" s="36">
        <f t="shared" si="17"/>
        <v>0</v>
      </c>
    </row>
    <row r="9" spans="1:36">
      <c r="A9">
        <v>26</v>
      </c>
      <c r="B9">
        <v>14181</v>
      </c>
      <c r="C9">
        <v>0</v>
      </c>
      <c r="D9">
        <v>-10703571.397163499</v>
      </c>
      <c r="E9">
        <v>867857.125</v>
      </c>
      <c r="F9">
        <v>-867857.125</v>
      </c>
      <c r="G9">
        <v>192.85714203605801</v>
      </c>
      <c r="H9">
        <v>3</v>
      </c>
      <c r="I9">
        <v>1</v>
      </c>
      <c r="J9">
        <v>1</v>
      </c>
      <c r="K9">
        <v>0</v>
      </c>
      <c r="L9">
        <v>0</v>
      </c>
      <c r="M9">
        <v>0</v>
      </c>
      <c r="N9">
        <v>0</v>
      </c>
      <c r="O9">
        <v>0</v>
      </c>
      <c r="P9">
        <v>535.71429443359398</v>
      </c>
      <c r="Q9" s="188">
        <f t="shared" si="18"/>
        <v>0</v>
      </c>
      <c r="R9" s="189">
        <f t="shared" si="19"/>
        <v>1</v>
      </c>
      <c r="S9" s="189">
        <f t="shared" si="0"/>
        <v>0</v>
      </c>
      <c r="T9" s="189">
        <f t="shared" si="1"/>
        <v>1</v>
      </c>
      <c r="U9" s="189">
        <f t="shared" si="2"/>
        <v>0</v>
      </c>
      <c r="V9" s="189">
        <f t="shared" si="3"/>
        <v>1</v>
      </c>
      <c r="W9" s="189">
        <f t="shared" si="4"/>
        <v>1</v>
      </c>
      <c r="X9" s="189">
        <f t="shared" si="5"/>
        <v>0</v>
      </c>
      <c r="Y9" s="189">
        <f t="shared" si="6"/>
        <v>1</v>
      </c>
      <c r="Z9" s="189">
        <f t="shared" si="7"/>
        <v>0</v>
      </c>
      <c r="AA9" s="189">
        <f t="shared" si="8"/>
        <v>1</v>
      </c>
      <c r="AB9" s="189">
        <f t="shared" si="9"/>
        <v>0</v>
      </c>
      <c r="AC9" s="189">
        <f t="shared" si="10"/>
        <v>1</v>
      </c>
      <c r="AD9" s="189">
        <f t="shared" si="11"/>
        <v>0</v>
      </c>
      <c r="AE9" s="189">
        <f t="shared" si="12"/>
        <v>1</v>
      </c>
      <c r="AF9" s="189">
        <f t="shared" si="13"/>
        <v>0</v>
      </c>
      <c r="AG9" s="189">
        <f t="shared" si="14"/>
        <v>1</v>
      </c>
      <c r="AH9" s="190">
        <f t="shared" si="15"/>
        <v>0</v>
      </c>
      <c r="AI9" s="36">
        <f t="shared" si="16"/>
        <v>1</v>
      </c>
      <c r="AJ9" s="36">
        <f t="shared" si="17"/>
        <v>0</v>
      </c>
    </row>
    <row r="10" spans="1:36">
      <c r="A10">
        <v>35</v>
      </c>
      <c r="B10">
        <v>112301</v>
      </c>
      <c r="C10">
        <v>0</v>
      </c>
      <c r="D10">
        <v>-5357142.6917855898</v>
      </c>
      <c r="E10">
        <v>0</v>
      </c>
      <c r="F10">
        <v>0</v>
      </c>
      <c r="G10">
        <v>89.285711529759794</v>
      </c>
      <c r="H10">
        <v>1</v>
      </c>
      <c r="I10">
        <v>1</v>
      </c>
      <c r="J10">
        <v>1</v>
      </c>
      <c r="K10">
        <v>0</v>
      </c>
      <c r="L10">
        <v>2</v>
      </c>
      <c r="M10">
        <v>0</v>
      </c>
      <c r="N10">
        <v>0</v>
      </c>
      <c r="O10">
        <v>0</v>
      </c>
      <c r="P10">
        <v>3571.42846679688</v>
      </c>
      <c r="Q10" s="188">
        <f t="shared" si="18"/>
        <v>1</v>
      </c>
      <c r="R10" s="189">
        <f t="shared" si="19"/>
        <v>0</v>
      </c>
      <c r="S10" s="189">
        <f t="shared" si="0"/>
        <v>0</v>
      </c>
      <c r="T10" s="189">
        <f t="shared" si="1"/>
        <v>1</v>
      </c>
      <c r="U10" s="189">
        <f t="shared" si="2"/>
        <v>0</v>
      </c>
      <c r="V10" s="189">
        <f t="shared" si="3"/>
        <v>1</v>
      </c>
      <c r="W10" s="189">
        <f t="shared" si="4"/>
        <v>1</v>
      </c>
      <c r="X10" s="189">
        <f t="shared" si="5"/>
        <v>0</v>
      </c>
      <c r="Y10" s="189">
        <f t="shared" si="6"/>
        <v>0</v>
      </c>
      <c r="Z10" s="189">
        <f t="shared" si="7"/>
        <v>1</v>
      </c>
      <c r="AA10" s="189">
        <f t="shared" si="8"/>
        <v>1</v>
      </c>
      <c r="AB10" s="189">
        <f t="shared" si="9"/>
        <v>0</v>
      </c>
      <c r="AC10" s="189">
        <f t="shared" si="10"/>
        <v>1</v>
      </c>
      <c r="AD10" s="189">
        <f t="shared" si="11"/>
        <v>0</v>
      </c>
      <c r="AE10" s="189">
        <f t="shared" si="12"/>
        <v>1</v>
      </c>
      <c r="AF10" s="189">
        <f t="shared" si="13"/>
        <v>0</v>
      </c>
      <c r="AG10" s="189">
        <f t="shared" si="14"/>
        <v>0</v>
      </c>
      <c r="AH10" s="190">
        <f t="shared" si="15"/>
        <v>1</v>
      </c>
      <c r="AI10" s="36">
        <f t="shared" si="16"/>
        <v>1</v>
      </c>
      <c r="AJ10" s="36">
        <f t="shared" si="17"/>
        <v>0</v>
      </c>
    </row>
    <row r="11" spans="1:36">
      <c r="A11">
        <v>45</v>
      </c>
      <c r="B11">
        <v>21154</v>
      </c>
      <c r="C11">
        <v>0</v>
      </c>
      <c r="D11">
        <v>-15285714.276859</v>
      </c>
      <c r="E11">
        <v>3571428.5</v>
      </c>
      <c r="F11">
        <v>-3571428.5</v>
      </c>
      <c r="G11">
        <v>314.28571294765101</v>
      </c>
      <c r="H11">
        <v>3</v>
      </c>
      <c r="I11">
        <v>0</v>
      </c>
      <c r="J11">
        <v>1</v>
      </c>
      <c r="K11">
        <v>0</v>
      </c>
      <c r="L11">
        <v>0</v>
      </c>
      <c r="M11">
        <v>0</v>
      </c>
      <c r="N11">
        <v>0</v>
      </c>
      <c r="O11">
        <v>0</v>
      </c>
      <c r="P11">
        <v>714.28570556640602</v>
      </c>
      <c r="Q11" s="188">
        <f t="shared" si="18"/>
        <v>0</v>
      </c>
      <c r="R11" s="189">
        <f t="shared" si="19"/>
        <v>1</v>
      </c>
      <c r="S11" s="189">
        <f t="shared" si="0"/>
        <v>1</v>
      </c>
      <c r="T11" s="189">
        <f t="shared" si="1"/>
        <v>0</v>
      </c>
      <c r="U11" s="189">
        <f t="shared" si="2"/>
        <v>0</v>
      </c>
      <c r="V11" s="189">
        <f t="shared" si="3"/>
        <v>1</v>
      </c>
      <c r="W11" s="189">
        <f t="shared" si="4"/>
        <v>1</v>
      </c>
      <c r="X11" s="189">
        <f t="shared" si="5"/>
        <v>0</v>
      </c>
      <c r="Y11" s="189">
        <f t="shared" si="6"/>
        <v>1</v>
      </c>
      <c r="Z11" s="189">
        <f t="shared" si="7"/>
        <v>0</v>
      </c>
      <c r="AA11" s="189">
        <f t="shared" si="8"/>
        <v>1</v>
      </c>
      <c r="AB11" s="189">
        <f t="shared" si="9"/>
        <v>0</v>
      </c>
      <c r="AC11" s="189">
        <f t="shared" si="10"/>
        <v>1</v>
      </c>
      <c r="AD11" s="189">
        <f t="shared" si="11"/>
        <v>0</v>
      </c>
      <c r="AE11" s="189">
        <f t="shared" si="12"/>
        <v>1</v>
      </c>
      <c r="AF11" s="189">
        <f t="shared" si="13"/>
        <v>0</v>
      </c>
      <c r="AG11" s="189">
        <f t="shared" si="14"/>
        <v>1</v>
      </c>
      <c r="AH11" s="190">
        <f t="shared" si="15"/>
        <v>0</v>
      </c>
      <c r="AI11" s="36">
        <f t="shared" si="16"/>
        <v>1</v>
      </c>
      <c r="AJ11" s="36">
        <f t="shared" si="17"/>
        <v>0</v>
      </c>
    </row>
    <row r="12" spans="1:36">
      <c r="A12">
        <v>53</v>
      </c>
      <c r="B12">
        <v>241194</v>
      </c>
      <c r="C12">
        <v>0</v>
      </c>
      <c r="D12">
        <v>-28000002.1625311</v>
      </c>
      <c r="E12">
        <v>68750000</v>
      </c>
      <c r="F12">
        <v>-68750000</v>
      </c>
      <c r="G12">
        <v>1612.50003604218</v>
      </c>
      <c r="H12">
        <v>3</v>
      </c>
      <c r="I12">
        <v>1</v>
      </c>
      <c r="J12">
        <v>1</v>
      </c>
      <c r="K12">
        <v>0</v>
      </c>
      <c r="L12">
        <v>0</v>
      </c>
      <c r="M12">
        <v>0</v>
      </c>
      <c r="N12">
        <v>0</v>
      </c>
      <c r="O12">
        <v>0</v>
      </c>
      <c r="P12">
        <v>9375</v>
      </c>
      <c r="Q12" s="188">
        <f t="shared" si="18"/>
        <v>0</v>
      </c>
      <c r="R12" s="189">
        <f t="shared" si="19"/>
        <v>1</v>
      </c>
      <c r="S12" s="189">
        <f t="shared" si="0"/>
        <v>0</v>
      </c>
      <c r="T12" s="189">
        <f t="shared" si="1"/>
        <v>1</v>
      </c>
      <c r="U12" s="189">
        <f t="shared" si="2"/>
        <v>0</v>
      </c>
      <c r="V12" s="189">
        <f t="shared" si="3"/>
        <v>1</v>
      </c>
      <c r="W12" s="189">
        <f t="shared" si="4"/>
        <v>1</v>
      </c>
      <c r="X12" s="189">
        <f t="shared" si="5"/>
        <v>0</v>
      </c>
      <c r="Y12" s="189">
        <f t="shared" si="6"/>
        <v>1</v>
      </c>
      <c r="Z12" s="189">
        <f t="shared" si="7"/>
        <v>0</v>
      </c>
      <c r="AA12" s="189">
        <f t="shared" si="8"/>
        <v>1</v>
      </c>
      <c r="AB12" s="189">
        <f t="shared" si="9"/>
        <v>0</v>
      </c>
      <c r="AC12" s="189">
        <f t="shared" si="10"/>
        <v>1</v>
      </c>
      <c r="AD12" s="189">
        <f t="shared" si="11"/>
        <v>0</v>
      </c>
      <c r="AE12" s="189">
        <f t="shared" si="12"/>
        <v>1</v>
      </c>
      <c r="AF12" s="189">
        <f t="shared" si="13"/>
        <v>0</v>
      </c>
      <c r="AG12" s="189">
        <f t="shared" si="14"/>
        <v>0</v>
      </c>
      <c r="AH12" s="190">
        <f t="shared" si="15"/>
        <v>1</v>
      </c>
      <c r="AI12" s="36">
        <f t="shared" si="16"/>
        <v>1</v>
      </c>
      <c r="AJ12" s="36">
        <f t="shared" si="17"/>
        <v>0</v>
      </c>
    </row>
    <row r="13" spans="1:36">
      <c r="A13">
        <v>54</v>
      </c>
      <c r="B13">
        <v>24161</v>
      </c>
      <c r="C13">
        <v>0</v>
      </c>
      <c r="D13">
        <v>-70680000</v>
      </c>
      <c r="E13">
        <v>7800000</v>
      </c>
      <c r="F13">
        <v>-7800000</v>
      </c>
      <c r="G13">
        <v>1308</v>
      </c>
      <c r="H13">
        <v>3</v>
      </c>
      <c r="I13">
        <v>0</v>
      </c>
      <c r="J13">
        <v>1</v>
      </c>
      <c r="K13">
        <v>0</v>
      </c>
      <c r="L13">
        <v>6</v>
      </c>
      <c r="M13">
        <v>359000</v>
      </c>
      <c r="N13">
        <v>0</v>
      </c>
      <c r="O13">
        <v>0</v>
      </c>
      <c r="P13">
        <v>4000</v>
      </c>
      <c r="Q13" s="188">
        <f t="shared" si="18"/>
        <v>0</v>
      </c>
      <c r="R13" s="189">
        <f t="shared" si="19"/>
        <v>1</v>
      </c>
      <c r="S13" s="189">
        <f t="shared" si="0"/>
        <v>1</v>
      </c>
      <c r="T13" s="189">
        <f t="shared" si="1"/>
        <v>0</v>
      </c>
      <c r="U13" s="189">
        <f t="shared" si="2"/>
        <v>0</v>
      </c>
      <c r="V13" s="189">
        <f t="shared" si="3"/>
        <v>1</v>
      </c>
      <c r="W13" s="189">
        <f t="shared" si="4"/>
        <v>1</v>
      </c>
      <c r="X13" s="189">
        <f t="shared" si="5"/>
        <v>0</v>
      </c>
      <c r="Y13" s="189">
        <f t="shared" si="6"/>
        <v>0</v>
      </c>
      <c r="Z13" s="189">
        <f t="shared" si="7"/>
        <v>1</v>
      </c>
      <c r="AA13" s="189">
        <f t="shared" si="8"/>
        <v>0</v>
      </c>
      <c r="AB13" s="189">
        <f t="shared" si="9"/>
        <v>1</v>
      </c>
      <c r="AC13" s="189">
        <f t="shared" si="10"/>
        <v>1</v>
      </c>
      <c r="AD13" s="189">
        <f t="shared" si="11"/>
        <v>0</v>
      </c>
      <c r="AE13" s="189">
        <f t="shared" si="12"/>
        <v>1</v>
      </c>
      <c r="AF13" s="189">
        <f t="shared" si="13"/>
        <v>0</v>
      </c>
      <c r="AG13" s="189">
        <f t="shared" si="14"/>
        <v>0</v>
      </c>
      <c r="AH13" s="190">
        <f t="shared" si="15"/>
        <v>1</v>
      </c>
      <c r="AI13" s="36">
        <f t="shared" si="16"/>
        <v>1</v>
      </c>
      <c r="AJ13" s="36">
        <f t="shared" si="17"/>
        <v>0</v>
      </c>
    </row>
    <row r="14" spans="1:36">
      <c r="A14">
        <v>60</v>
      </c>
      <c r="B14">
        <v>211171</v>
      </c>
      <c r="C14">
        <v>0</v>
      </c>
      <c r="D14">
        <v>1696000</v>
      </c>
      <c r="E14">
        <v>6400000</v>
      </c>
      <c r="F14">
        <v>-6400000</v>
      </c>
      <c r="G14">
        <v>78.400000000000006</v>
      </c>
      <c r="H14">
        <v>3</v>
      </c>
      <c r="I14">
        <v>0</v>
      </c>
      <c r="J14">
        <v>0</v>
      </c>
      <c r="K14">
        <v>0</v>
      </c>
      <c r="L14">
        <v>0</v>
      </c>
      <c r="M14">
        <v>110000</v>
      </c>
      <c r="N14">
        <v>0</v>
      </c>
      <c r="O14">
        <v>0</v>
      </c>
      <c r="P14">
        <v>700.79998779296898</v>
      </c>
      <c r="Q14" s="188">
        <f t="shared" si="18"/>
        <v>0</v>
      </c>
      <c r="R14" s="189">
        <f t="shared" si="19"/>
        <v>1</v>
      </c>
      <c r="S14" s="189">
        <f t="shared" si="0"/>
        <v>1</v>
      </c>
      <c r="T14" s="189">
        <f t="shared" si="1"/>
        <v>0</v>
      </c>
      <c r="U14" s="189">
        <f t="shared" si="2"/>
        <v>1</v>
      </c>
      <c r="V14" s="189">
        <f t="shared" si="3"/>
        <v>0</v>
      </c>
      <c r="W14" s="189">
        <f t="shared" si="4"/>
        <v>1</v>
      </c>
      <c r="X14" s="189">
        <f t="shared" si="5"/>
        <v>0</v>
      </c>
      <c r="Y14" s="189">
        <f t="shared" si="6"/>
        <v>1</v>
      </c>
      <c r="Z14" s="189">
        <f t="shared" si="7"/>
        <v>0</v>
      </c>
      <c r="AA14" s="189">
        <f t="shared" si="8"/>
        <v>0</v>
      </c>
      <c r="AB14" s="189">
        <f t="shared" si="9"/>
        <v>1</v>
      </c>
      <c r="AC14" s="189">
        <f t="shared" si="10"/>
        <v>1</v>
      </c>
      <c r="AD14" s="189">
        <f t="shared" si="11"/>
        <v>0</v>
      </c>
      <c r="AE14" s="189">
        <f t="shared" si="12"/>
        <v>1</v>
      </c>
      <c r="AF14" s="189">
        <f t="shared" si="13"/>
        <v>0</v>
      </c>
      <c r="AG14" s="189">
        <f t="shared" si="14"/>
        <v>1</v>
      </c>
      <c r="AH14" s="190">
        <f t="shared" si="15"/>
        <v>0</v>
      </c>
      <c r="AI14" s="36">
        <f t="shared" si="16"/>
        <v>1</v>
      </c>
      <c r="AJ14" s="36">
        <f t="shared" si="17"/>
        <v>0</v>
      </c>
    </row>
    <row r="15" spans="1:36">
      <c r="A15">
        <v>63</v>
      </c>
      <c r="B15">
        <v>161122</v>
      </c>
      <c r="C15">
        <v>0</v>
      </c>
      <c r="D15">
        <v>0</v>
      </c>
      <c r="E15">
        <v>0</v>
      </c>
      <c r="F15">
        <v>0</v>
      </c>
      <c r="G15">
        <v>0</v>
      </c>
      <c r="H15">
        <v>3</v>
      </c>
      <c r="I15">
        <v>0</v>
      </c>
      <c r="J15">
        <v>0</v>
      </c>
      <c r="K15">
        <v>0</v>
      </c>
      <c r="L15">
        <v>0</v>
      </c>
      <c r="M15">
        <v>332900</v>
      </c>
      <c r="N15">
        <v>650000</v>
      </c>
      <c r="O15">
        <v>0</v>
      </c>
      <c r="P15">
        <v>50</v>
      </c>
      <c r="Q15" s="188">
        <f t="shared" si="18"/>
        <v>0</v>
      </c>
      <c r="R15" s="189">
        <f t="shared" si="19"/>
        <v>1</v>
      </c>
      <c r="S15" s="189">
        <f t="shared" si="0"/>
        <v>1</v>
      </c>
      <c r="T15" s="189">
        <f t="shared" si="1"/>
        <v>0</v>
      </c>
      <c r="U15" s="189">
        <f t="shared" si="2"/>
        <v>1</v>
      </c>
      <c r="V15" s="189">
        <f t="shared" si="3"/>
        <v>0</v>
      </c>
      <c r="W15" s="189">
        <f t="shared" si="4"/>
        <v>1</v>
      </c>
      <c r="X15" s="189">
        <f t="shared" si="5"/>
        <v>0</v>
      </c>
      <c r="Y15" s="189">
        <f t="shared" si="6"/>
        <v>1</v>
      </c>
      <c r="Z15" s="189">
        <f t="shared" si="7"/>
        <v>0</v>
      </c>
      <c r="AA15" s="189">
        <f t="shared" si="8"/>
        <v>0</v>
      </c>
      <c r="AB15" s="189">
        <f t="shared" si="9"/>
        <v>1</v>
      </c>
      <c r="AC15" s="189">
        <f t="shared" si="10"/>
        <v>0</v>
      </c>
      <c r="AD15" s="189">
        <f t="shared" si="11"/>
        <v>1</v>
      </c>
      <c r="AE15" s="189">
        <f t="shared" si="12"/>
        <v>1</v>
      </c>
      <c r="AF15" s="189">
        <f t="shared" si="13"/>
        <v>0</v>
      </c>
      <c r="AG15" s="189">
        <f t="shared" si="14"/>
        <v>1</v>
      </c>
      <c r="AH15" s="190">
        <f t="shared" si="15"/>
        <v>0</v>
      </c>
      <c r="AI15" s="36">
        <f t="shared" si="16"/>
        <v>1</v>
      </c>
      <c r="AJ15" s="36">
        <f t="shared" si="17"/>
        <v>0</v>
      </c>
    </row>
    <row r="16" spans="1:36">
      <c r="A16">
        <v>65</v>
      </c>
      <c r="B16">
        <v>251151</v>
      </c>
      <c r="C16">
        <v>0</v>
      </c>
      <c r="D16">
        <v>-25875000.787898902</v>
      </c>
      <c r="E16">
        <v>9375000</v>
      </c>
      <c r="F16">
        <v>-9375000</v>
      </c>
      <c r="G16">
        <v>587.50001313164898</v>
      </c>
      <c r="H16">
        <v>3</v>
      </c>
      <c r="I16">
        <v>0</v>
      </c>
      <c r="J16">
        <v>0</v>
      </c>
      <c r="K16">
        <v>0</v>
      </c>
      <c r="L16">
        <v>0</v>
      </c>
      <c r="M16">
        <v>125000</v>
      </c>
      <c r="N16">
        <v>0</v>
      </c>
      <c r="O16">
        <v>0</v>
      </c>
      <c r="P16">
        <v>2500</v>
      </c>
      <c r="Q16" s="188">
        <f t="shared" si="18"/>
        <v>0</v>
      </c>
      <c r="R16" s="189">
        <f t="shared" si="19"/>
        <v>1</v>
      </c>
      <c r="S16" s="189">
        <f t="shared" si="0"/>
        <v>1</v>
      </c>
      <c r="T16" s="189">
        <f t="shared" si="1"/>
        <v>0</v>
      </c>
      <c r="U16" s="189">
        <f t="shared" si="2"/>
        <v>1</v>
      </c>
      <c r="V16" s="189">
        <f t="shared" si="3"/>
        <v>0</v>
      </c>
      <c r="W16" s="189">
        <f t="shared" si="4"/>
        <v>1</v>
      </c>
      <c r="X16" s="189">
        <f t="shared" si="5"/>
        <v>0</v>
      </c>
      <c r="Y16" s="189">
        <f t="shared" si="6"/>
        <v>1</v>
      </c>
      <c r="Z16" s="189">
        <f t="shared" si="7"/>
        <v>0</v>
      </c>
      <c r="AA16" s="189">
        <f t="shared" si="8"/>
        <v>0</v>
      </c>
      <c r="AB16" s="189">
        <f t="shared" si="9"/>
        <v>1</v>
      </c>
      <c r="AC16" s="189">
        <f t="shared" si="10"/>
        <v>1</v>
      </c>
      <c r="AD16" s="189">
        <f t="shared" si="11"/>
        <v>0</v>
      </c>
      <c r="AE16" s="189">
        <f t="shared" si="12"/>
        <v>1</v>
      </c>
      <c r="AF16" s="189">
        <f t="shared" si="13"/>
        <v>0</v>
      </c>
      <c r="AG16" s="189">
        <f t="shared" si="14"/>
        <v>0</v>
      </c>
      <c r="AH16" s="190">
        <f t="shared" si="15"/>
        <v>1</v>
      </c>
      <c r="AI16" s="36">
        <f t="shared" si="16"/>
        <v>1</v>
      </c>
      <c r="AJ16" s="36">
        <f t="shared" si="17"/>
        <v>0</v>
      </c>
    </row>
    <row r="17" spans="1:36">
      <c r="A17">
        <v>67</v>
      </c>
      <c r="B17">
        <v>162121</v>
      </c>
      <c r="C17">
        <v>0</v>
      </c>
      <c r="D17">
        <v>740000</v>
      </c>
      <c r="E17" s="179">
        <v>5000000</v>
      </c>
      <c r="F17" s="179">
        <v>-5000000</v>
      </c>
      <c r="G17">
        <v>71</v>
      </c>
      <c r="H17">
        <v>2</v>
      </c>
      <c r="I17">
        <v>0</v>
      </c>
      <c r="J17">
        <v>1</v>
      </c>
      <c r="K17">
        <v>0</v>
      </c>
      <c r="L17">
        <v>0</v>
      </c>
      <c r="M17">
        <v>265000</v>
      </c>
      <c r="N17">
        <v>476190.5</v>
      </c>
      <c r="O17">
        <v>20</v>
      </c>
      <c r="P17">
        <v>2500</v>
      </c>
      <c r="Q17" s="188">
        <f t="shared" si="18"/>
        <v>1</v>
      </c>
      <c r="R17" s="189">
        <f t="shared" si="19"/>
        <v>0</v>
      </c>
      <c r="S17" s="189">
        <f t="shared" si="0"/>
        <v>1</v>
      </c>
      <c r="T17" s="189">
        <f t="shared" si="1"/>
        <v>0</v>
      </c>
      <c r="U17" s="189">
        <f t="shared" si="2"/>
        <v>0</v>
      </c>
      <c r="V17" s="189">
        <f t="shared" si="3"/>
        <v>1</v>
      </c>
      <c r="W17" s="189">
        <f t="shared" si="4"/>
        <v>1</v>
      </c>
      <c r="X17" s="189">
        <f t="shared" si="5"/>
        <v>0</v>
      </c>
      <c r="Y17" s="189">
        <f t="shared" si="6"/>
        <v>1</v>
      </c>
      <c r="Z17" s="189">
        <f t="shared" si="7"/>
        <v>0</v>
      </c>
      <c r="AA17" s="189">
        <f t="shared" si="8"/>
        <v>0</v>
      </c>
      <c r="AB17" s="189">
        <f t="shared" si="9"/>
        <v>1</v>
      </c>
      <c r="AC17" s="189">
        <f t="shared" si="10"/>
        <v>0</v>
      </c>
      <c r="AD17" s="189">
        <f t="shared" si="11"/>
        <v>1</v>
      </c>
      <c r="AE17" s="189">
        <f t="shared" si="12"/>
        <v>0</v>
      </c>
      <c r="AF17" s="189">
        <f t="shared" si="13"/>
        <v>1</v>
      </c>
      <c r="AG17" s="189">
        <f t="shared" si="14"/>
        <v>0</v>
      </c>
      <c r="AH17" s="190">
        <f t="shared" si="15"/>
        <v>1</v>
      </c>
      <c r="AI17" s="36">
        <f t="shared" si="16"/>
        <v>1</v>
      </c>
      <c r="AJ17" s="36">
        <f t="shared" si="17"/>
        <v>0</v>
      </c>
    </row>
    <row r="18" spans="1:36">
      <c r="A18">
        <v>74</v>
      </c>
      <c r="B18">
        <v>211121</v>
      </c>
      <c r="C18">
        <v>0</v>
      </c>
      <c r="D18">
        <v>-140000</v>
      </c>
      <c r="E18" s="179">
        <v>4000000</v>
      </c>
      <c r="F18" s="179">
        <v>-4000000</v>
      </c>
      <c r="G18">
        <v>69</v>
      </c>
      <c r="H18">
        <v>2</v>
      </c>
      <c r="I18">
        <v>0</v>
      </c>
      <c r="J18">
        <v>0</v>
      </c>
      <c r="K18">
        <v>1</v>
      </c>
      <c r="L18">
        <v>0</v>
      </c>
      <c r="M18">
        <v>2500</v>
      </c>
      <c r="N18">
        <v>0</v>
      </c>
      <c r="O18">
        <v>0</v>
      </c>
      <c r="P18">
        <v>400</v>
      </c>
      <c r="Q18" s="188">
        <f t="shared" si="18"/>
        <v>1</v>
      </c>
      <c r="R18" s="189">
        <f t="shared" si="19"/>
        <v>0</v>
      </c>
      <c r="S18" s="189">
        <f t="shared" si="0"/>
        <v>1</v>
      </c>
      <c r="T18" s="189">
        <f t="shared" si="1"/>
        <v>0</v>
      </c>
      <c r="U18" s="189">
        <f t="shared" si="2"/>
        <v>1</v>
      </c>
      <c r="V18" s="189">
        <f t="shared" si="3"/>
        <v>0</v>
      </c>
      <c r="W18" s="189">
        <f t="shared" si="4"/>
        <v>0</v>
      </c>
      <c r="X18" s="189">
        <f t="shared" si="5"/>
        <v>1</v>
      </c>
      <c r="Y18" s="189">
        <f t="shared" si="6"/>
        <v>1</v>
      </c>
      <c r="Z18" s="189">
        <f t="shared" si="7"/>
        <v>0</v>
      </c>
      <c r="AA18" s="189">
        <f t="shared" si="8"/>
        <v>0</v>
      </c>
      <c r="AB18" s="189">
        <f t="shared" si="9"/>
        <v>1</v>
      </c>
      <c r="AC18" s="189">
        <f t="shared" si="10"/>
        <v>1</v>
      </c>
      <c r="AD18" s="189">
        <f t="shared" si="11"/>
        <v>0</v>
      </c>
      <c r="AE18" s="189">
        <f t="shared" si="12"/>
        <v>1</v>
      </c>
      <c r="AF18" s="189">
        <f t="shared" si="13"/>
        <v>0</v>
      </c>
      <c r="AG18" s="189">
        <f t="shared" si="14"/>
        <v>1</v>
      </c>
      <c r="AH18" s="190">
        <f t="shared" si="15"/>
        <v>0</v>
      </c>
      <c r="AI18" s="36">
        <f t="shared" si="16"/>
        <v>1</v>
      </c>
      <c r="AJ18" s="36">
        <f t="shared" si="17"/>
        <v>0</v>
      </c>
    </row>
    <row r="19" spans="1:36">
      <c r="A19">
        <v>78</v>
      </c>
      <c r="B19">
        <v>152291</v>
      </c>
      <c r="C19">
        <v>0</v>
      </c>
      <c r="D19">
        <v>-15642857.076258101</v>
      </c>
      <c r="E19">
        <v>0</v>
      </c>
      <c r="F19">
        <v>0</v>
      </c>
      <c r="G19">
        <v>260.71428460430099</v>
      </c>
      <c r="H19">
        <v>2</v>
      </c>
      <c r="I19">
        <v>0</v>
      </c>
      <c r="J19">
        <v>1</v>
      </c>
      <c r="K19">
        <v>1</v>
      </c>
      <c r="L19">
        <v>1</v>
      </c>
      <c r="M19">
        <v>0</v>
      </c>
      <c r="N19">
        <v>0</v>
      </c>
      <c r="O19">
        <v>0</v>
      </c>
      <c r="P19">
        <v>250</v>
      </c>
      <c r="Q19" s="188">
        <f t="shared" si="18"/>
        <v>1</v>
      </c>
      <c r="R19" s="189">
        <f t="shared" si="19"/>
        <v>0</v>
      </c>
      <c r="S19" s="189">
        <f t="shared" si="0"/>
        <v>1</v>
      </c>
      <c r="T19" s="189">
        <f t="shared" si="1"/>
        <v>0</v>
      </c>
      <c r="U19" s="189">
        <f t="shared" si="2"/>
        <v>0</v>
      </c>
      <c r="V19" s="189">
        <f t="shared" si="3"/>
        <v>1</v>
      </c>
      <c r="W19" s="189">
        <f t="shared" si="4"/>
        <v>0</v>
      </c>
      <c r="X19" s="189">
        <f t="shared" si="5"/>
        <v>1</v>
      </c>
      <c r="Y19" s="189">
        <f t="shared" si="6"/>
        <v>0</v>
      </c>
      <c r="Z19" s="189">
        <f t="shared" si="7"/>
        <v>1</v>
      </c>
      <c r="AA19" s="189">
        <f t="shared" si="8"/>
        <v>1</v>
      </c>
      <c r="AB19" s="189">
        <f t="shared" si="9"/>
        <v>0</v>
      </c>
      <c r="AC19" s="189">
        <f t="shared" si="10"/>
        <v>1</v>
      </c>
      <c r="AD19" s="189">
        <f t="shared" si="11"/>
        <v>0</v>
      </c>
      <c r="AE19" s="189">
        <f t="shared" si="12"/>
        <v>1</v>
      </c>
      <c r="AF19" s="189">
        <f t="shared" si="13"/>
        <v>0</v>
      </c>
      <c r="AG19" s="189">
        <f t="shared" si="14"/>
        <v>1</v>
      </c>
      <c r="AH19" s="190">
        <f t="shared" si="15"/>
        <v>0</v>
      </c>
      <c r="AI19" s="36">
        <f t="shared" si="16"/>
        <v>1</v>
      </c>
      <c r="AJ19" s="36">
        <f t="shared" si="17"/>
        <v>0</v>
      </c>
    </row>
    <row r="20" spans="1:36">
      <c r="A20">
        <v>93</v>
      </c>
      <c r="B20">
        <v>211231</v>
      </c>
      <c r="C20">
        <v>0</v>
      </c>
      <c r="D20">
        <v>-13320000</v>
      </c>
      <c r="E20" s="179">
        <v>3000000</v>
      </c>
      <c r="F20" s="179">
        <v>-3000000</v>
      </c>
      <c r="G20">
        <v>272</v>
      </c>
      <c r="H20">
        <v>2</v>
      </c>
      <c r="I20">
        <v>1</v>
      </c>
      <c r="J20">
        <v>1</v>
      </c>
      <c r="K20">
        <v>0</v>
      </c>
      <c r="L20">
        <v>1</v>
      </c>
      <c r="M20">
        <v>0</v>
      </c>
      <c r="N20">
        <v>0</v>
      </c>
      <c r="O20">
        <v>0</v>
      </c>
      <c r="P20">
        <v>1200</v>
      </c>
      <c r="Q20" s="188">
        <f t="shared" si="18"/>
        <v>1</v>
      </c>
      <c r="R20" s="189">
        <f t="shared" si="19"/>
        <v>0</v>
      </c>
      <c r="S20" s="189">
        <f t="shared" si="0"/>
        <v>0</v>
      </c>
      <c r="T20" s="189">
        <f t="shared" si="1"/>
        <v>1</v>
      </c>
      <c r="U20" s="189">
        <f t="shared" si="2"/>
        <v>0</v>
      </c>
      <c r="V20" s="189">
        <f t="shared" si="3"/>
        <v>1</v>
      </c>
      <c r="W20" s="189">
        <f t="shared" si="4"/>
        <v>1</v>
      </c>
      <c r="X20" s="189">
        <f t="shared" si="5"/>
        <v>0</v>
      </c>
      <c r="Y20" s="189">
        <f t="shared" si="6"/>
        <v>0</v>
      </c>
      <c r="Z20" s="189">
        <f t="shared" si="7"/>
        <v>1</v>
      </c>
      <c r="AA20" s="189">
        <f t="shared" si="8"/>
        <v>1</v>
      </c>
      <c r="AB20" s="189">
        <f t="shared" si="9"/>
        <v>0</v>
      </c>
      <c r="AC20" s="189">
        <f t="shared" si="10"/>
        <v>1</v>
      </c>
      <c r="AD20" s="189">
        <f t="shared" si="11"/>
        <v>0</v>
      </c>
      <c r="AE20" s="189">
        <f t="shared" si="12"/>
        <v>1</v>
      </c>
      <c r="AF20" s="189">
        <f t="shared" si="13"/>
        <v>0</v>
      </c>
      <c r="AG20" s="189">
        <f t="shared" si="14"/>
        <v>1</v>
      </c>
      <c r="AH20" s="190">
        <f t="shared" si="15"/>
        <v>0</v>
      </c>
      <c r="AI20" s="36">
        <f t="shared" si="16"/>
        <v>1</v>
      </c>
      <c r="AJ20" s="36">
        <f t="shared" si="17"/>
        <v>0</v>
      </c>
    </row>
    <row r="21" spans="1:36">
      <c r="A21">
        <v>101</v>
      </c>
      <c r="B21">
        <v>242141</v>
      </c>
      <c r="C21">
        <v>0</v>
      </c>
      <c r="D21">
        <v>4580000</v>
      </c>
      <c r="E21">
        <v>12500000</v>
      </c>
      <c r="F21">
        <v>-12500000</v>
      </c>
      <c r="G21">
        <v>132</v>
      </c>
      <c r="H21">
        <v>3</v>
      </c>
      <c r="I21">
        <v>1</v>
      </c>
      <c r="J21">
        <v>1</v>
      </c>
      <c r="K21">
        <v>0</v>
      </c>
      <c r="L21">
        <v>3</v>
      </c>
      <c r="M21">
        <v>0</v>
      </c>
      <c r="N21">
        <v>0</v>
      </c>
      <c r="O21">
        <v>0</v>
      </c>
      <c r="P21">
        <v>3000</v>
      </c>
      <c r="Q21" s="188">
        <f t="shared" si="18"/>
        <v>0</v>
      </c>
      <c r="R21" s="189">
        <f t="shared" si="19"/>
        <v>1</v>
      </c>
      <c r="S21" s="189">
        <f t="shared" si="0"/>
        <v>0</v>
      </c>
      <c r="T21" s="189">
        <f t="shared" si="1"/>
        <v>1</v>
      </c>
      <c r="U21" s="189">
        <f t="shared" si="2"/>
        <v>0</v>
      </c>
      <c r="V21" s="189">
        <f t="shared" si="3"/>
        <v>1</v>
      </c>
      <c r="W21" s="189">
        <f t="shared" si="4"/>
        <v>1</v>
      </c>
      <c r="X21" s="189">
        <f t="shared" si="5"/>
        <v>0</v>
      </c>
      <c r="Y21" s="189">
        <f t="shared" si="6"/>
        <v>0</v>
      </c>
      <c r="Z21" s="189">
        <f t="shared" si="7"/>
        <v>1</v>
      </c>
      <c r="AA21" s="189">
        <f t="shared" si="8"/>
        <v>1</v>
      </c>
      <c r="AB21" s="189">
        <f t="shared" si="9"/>
        <v>0</v>
      </c>
      <c r="AC21" s="189">
        <f t="shared" si="10"/>
        <v>1</v>
      </c>
      <c r="AD21" s="189">
        <f t="shared" si="11"/>
        <v>0</v>
      </c>
      <c r="AE21" s="189">
        <f t="shared" si="12"/>
        <v>1</v>
      </c>
      <c r="AF21" s="189">
        <f t="shared" si="13"/>
        <v>0</v>
      </c>
      <c r="AG21" s="189">
        <f t="shared" si="14"/>
        <v>0</v>
      </c>
      <c r="AH21" s="190">
        <f t="shared" si="15"/>
        <v>1</v>
      </c>
      <c r="AI21" s="36">
        <f t="shared" si="16"/>
        <v>1</v>
      </c>
      <c r="AJ21" s="36">
        <f t="shared" si="17"/>
        <v>0</v>
      </c>
    </row>
    <row r="22" spans="1:36">
      <c r="A22">
        <v>43</v>
      </c>
      <c r="B22">
        <v>241163</v>
      </c>
      <c r="C22" s="36">
        <v>93333.329624599995</v>
      </c>
      <c r="D22">
        <v>-7633333.0344048003</v>
      </c>
      <c r="E22">
        <v>16666666</v>
      </c>
      <c r="F22">
        <v>-16573332.670375399</v>
      </c>
      <c r="G22">
        <v>404.99998390674699</v>
      </c>
      <c r="H22">
        <v>2</v>
      </c>
      <c r="I22">
        <v>0</v>
      </c>
      <c r="J22">
        <v>1</v>
      </c>
      <c r="K22">
        <v>1</v>
      </c>
      <c r="L22">
        <v>0</v>
      </c>
      <c r="M22">
        <v>0</v>
      </c>
      <c r="N22">
        <v>0</v>
      </c>
      <c r="O22">
        <v>0</v>
      </c>
      <c r="P22">
        <v>3333.33325195312</v>
      </c>
      <c r="Q22" s="188">
        <f t="shared" si="18"/>
        <v>1</v>
      </c>
      <c r="R22" s="189">
        <f t="shared" si="19"/>
        <v>0</v>
      </c>
      <c r="S22" s="189">
        <f t="shared" si="0"/>
        <v>1</v>
      </c>
      <c r="T22" s="189">
        <f t="shared" si="1"/>
        <v>0</v>
      </c>
      <c r="U22" s="189">
        <f t="shared" si="2"/>
        <v>0</v>
      </c>
      <c r="V22" s="189">
        <f t="shared" si="3"/>
        <v>1</v>
      </c>
      <c r="W22" s="189">
        <f t="shared" si="4"/>
        <v>0</v>
      </c>
      <c r="X22" s="189">
        <f t="shared" si="5"/>
        <v>1</v>
      </c>
      <c r="Y22" s="189">
        <f t="shared" si="6"/>
        <v>1</v>
      </c>
      <c r="Z22" s="189">
        <f t="shared" si="7"/>
        <v>0</v>
      </c>
      <c r="AA22" s="189">
        <f t="shared" si="8"/>
        <v>1</v>
      </c>
      <c r="AB22" s="189">
        <f t="shared" si="9"/>
        <v>0</v>
      </c>
      <c r="AC22" s="189">
        <f t="shared" si="10"/>
        <v>1</v>
      </c>
      <c r="AD22" s="189">
        <f t="shared" si="11"/>
        <v>0</v>
      </c>
      <c r="AE22" s="189">
        <f t="shared" si="12"/>
        <v>1</v>
      </c>
      <c r="AF22" s="189">
        <f t="shared" si="13"/>
        <v>0</v>
      </c>
      <c r="AG22" s="189">
        <f t="shared" si="14"/>
        <v>0</v>
      </c>
      <c r="AH22" s="190">
        <f t="shared" si="15"/>
        <v>1</v>
      </c>
      <c r="AI22" s="36">
        <f t="shared" si="16"/>
        <v>1</v>
      </c>
      <c r="AJ22" s="36">
        <f t="shared" si="17"/>
        <v>93333.329624599995</v>
      </c>
    </row>
    <row r="23" spans="1:36">
      <c r="A23">
        <v>100</v>
      </c>
      <c r="B23">
        <v>131321</v>
      </c>
      <c r="C23" s="36">
        <v>100000.00170299</v>
      </c>
      <c r="D23">
        <v>857142.79564121598</v>
      </c>
      <c r="E23">
        <v>12857143</v>
      </c>
      <c r="F23">
        <v>-12757142.998297</v>
      </c>
      <c r="G23">
        <v>200.00000340598001</v>
      </c>
      <c r="H23">
        <v>2</v>
      </c>
      <c r="I23">
        <v>0</v>
      </c>
      <c r="J23">
        <v>1</v>
      </c>
      <c r="K23">
        <v>1</v>
      </c>
      <c r="L23">
        <v>2</v>
      </c>
      <c r="M23">
        <v>0</v>
      </c>
      <c r="N23">
        <v>0</v>
      </c>
      <c r="O23">
        <v>0</v>
      </c>
      <c r="P23">
        <v>5714.28564453125</v>
      </c>
      <c r="Q23" s="188">
        <f t="shared" si="18"/>
        <v>1</v>
      </c>
      <c r="R23" s="189">
        <f t="shared" si="19"/>
        <v>0</v>
      </c>
      <c r="S23" s="189">
        <f t="shared" si="0"/>
        <v>1</v>
      </c>
      <c r="T23" s="189">
        <f t="shared" si="1"/>
        <v>0</v>
      </c>
      <c r="U23" s="189">
        <f t="shared" si="2"/>
        <v>0</v>
      </c>
      <c r="V23" s="189">
        <f t="shared" si="3"/>
        <v>1</v>
      </c>
      <c r="W23" s="189">
        <f t="shared" si="4"/>
        <v>0</v>
      </c>
      <c r="X23" s="189">
        <f t="shared" si="5"/>
        <v>1</v>
      </c>
      <c r="Y23" s="189">
        <f t="shared" si="6"/>
        <v>0</v>
      </c>
      <c r="Z23" s="189">
        <f t="shared" si="7"/>
        <v>1</v>
      </c>
      <c r="AA23" s="189">
        <f t="shared" si="8"/>
        <v>1</v>
      </c>
      <c r="AB23" s="189">
        <f t="shared" si="9"/>
        <v>0</v>
      </c>
      <c r="AC23" s="189">
        <f t="shared" si="10"/>
        <v>1</v>
      </c>
      <c r="AD23" s="189">
        <f t="shared" si="11"/>
        <v>0</v>
      </c>
      <c r="AE23" s="189">
        <f t="shared" si="12"/>
        <v>1</v>
      </c>
      <c r="AF23" s="189">
        <f t="shared" si="13"/>
        <v>0</v>
      </c>
      <c r="AG23" s="189">
        <f t="shared" si="14"/>
        <v>0</v>
      </c>
      <c r="AH23" s="190">
        <f t="shared" si="15"/>
        <v>1</v>
      </c>
      <c r="AI23" s="36">
        <f t="shared" si="16"/>
        <v>1</v>
      </c>
      <c r="AJ23" s="36">
        <f t="shared" si="17"/>
        <v>100000.00170299</v>
      </c>
    </row>
    <row r="24" spans="1:36">
      <c r="A24">
        <v>76</v>
      </c>
      <c r="B24">
        <v>141151</v>
      </c>
      <c r="C24" s="36">
        <v>228571.43246397699</v>
      </c>
      <c r="D24">
        <v>5285714.8467309102</v>
      </c>
      <c r="E24">
        <v>14285715</v>
      </c>
      <c r="F24">
        <v>-14057143.567536</v>
      </c>
      <c r="G24">
        <v>150.00000255448501</v>
      </c>
      <c r="H24">
        <v>2</v>
      </c>
      <c r="I24">
        <v>0</v>
      </c>
      <c r="J24">
        <v>1</v>
      </c>
      <c r="K24">
        <v>1</v>
      </c>
      <c r="L24">
        <v>0</v>
      </c>
      <c r="M24">
        <v>0</v>
      </c>
      <c r="N24">
        <v>0</v>
      </c>
      <c r="O24">
        <v>0</v>
      </c>
      <c r="P24">
        <v>2285.71435546875</v>
      </c>
      <c r="Q24" s="188">
        <f t="shared" si="18"/>
        <v>1</v>
      </c>
      <c r="R24" s="189">
        <f t="shared" si="19"/>
        <v>0</v>
      </c>
      <c r="S24" s="189">
        <f t="shared" si="0"/>
        <v>1</v>
      </c>
      <c r="T24" s="189">
        <f t="shared" si="1"/>
        <v>0</v>
      </c>
      <c r="U24" s="189">
        <f t="shared" si="2"/>
        <v>0</v>
      </c>
      <c r="V24" s="189">
        <f t="shared" si="3"/>
        <v>1</v>
      </c>
      <c r="W24" s="189">
        <f t="shared" si="4"/>
        <v>0</v>
      </c>
      <c r="X24" s="189">
        <f t="shared" si="5"/>
        <v>1</v>
      </c>
      <c r="Y24" s="189">
        <f t="shared" si="6"/>
        <v>1</v>
      </c>
      <c r="Z24" s="189">
        <f t="shared" si="7"/>
        <v>0</v>
      </c>
      <c r="AA24" s="189">
        <f t="shared" si="8"/>
        <v>1</v>
      </c>
      <c r="AB24" s="189">
        <f t="shared" si="9"/>
        <v>0</v>
      </c>
      <c r="AC24" s="189">
        <f t="shared" si="10"/>
        <v>1</v>
      </c>
      <c r="AD24" s="189">
        <f t="shared" si="11"/>
        <v>0</v>
      </c>
      <c r="AE24" s="189">
        <f t="shared" si="12"/>
        <v>1</v>
      </c>
      <c r="AF24" s="189">
        <f t="shared" si="13"/>
        <v>0</v>
      </c>
      <c r="AG24" s="189">
        <f t="shared" si="14"/>
        <v>0</v>
      </c>
      <c r="AH24" s="190">
        <f t="shared" si="15"/>
        <v>1</v>
      </c>
      <c r="AI24" s="36">
        <f t="shared" si="16"/>
        <v>1</v>
      </c>
      <c r="AJ24" s="36">
        <f t="shared" si="17"/>
        <v>228571.43246397699</v>
      </c>
    </row>
    <row r="25" spans="1:36">
      <c r="A25">
        <v>48</v>
      </c>
      <c r="B25">
        <v>11272</v>
      </c>
      <c r="C25" s="36">
        <v>360000</v>
      </c>
      <c r="D25">
        <v>-4020000</v>
      </c>
      <c r="E25">
        <v>0</v>
      </c>
      <c r="F25">
        <v>360000</v>
      </c>
      <c r="G25">
        <v>67</v>
      </c>
      <c r="H25">
        <v>2</v>
      </c>
      <c r="I25">
        <v>1</v>
      </c>
      <c r="J25">
        <v>1</v>
      </c>
      <c r="K25">
        <v>1</v>
      </c>
      <c r="L25">
        <v>0</v>
      </c>
      <c r="M25">
        <v>205000</v>
      </c>
      <c r="N25">
        <v>0</v>
      </c>
      <c r="O25">
        <v>0</v>
      </c>
      <c r="P25">
        <v>2000</v>
      </c>
      <c r="Q25" s="188">
        <f t="shared" si="18"/>
        <v>1</v>
      </c>
      <c r="R25" s="189">
        <f t="shared" si="19"/>
        <v>0</v>
      </c>
      <c r="S25" s="189">
        <f t="shared" si="0"/>
        <v>0</v>
      </c>
      <c r="T25" s="189">
        <f t="shared" si="1"/>
        <v>1</v>
      </c>
      <c r="U25" s="189">
        <f t="shared" si="2"/>
        <v>0</v>
      </c>
      <c r="V25" s="189">
        <f t="shared" si="3"/>
        <v>1</v>
      </c>
      <c r="W25" s="189">
        <f t="shared" si="4"/>
        <v>0</v>
      </c>
      <c r="X25" s="189">
        <f t="shared" si="5"/>
        <v>1</v>
      </c>
      <c r="Y25" s="189">
        <f t="shared" si="6"/>
        <v>1</v>
      </c>
      <c r="Z25" s="189">
        <f t="shared" si="7"/>
        <v>0</v>
      </c>
      <c r="AA25" s="189">
        <f t="shared" si="8"/>
        <v>0</v>
      </c>
      <c r="AB25" s="189">
        <f t="shared" si="9"/>
        <v>1</v>
      </c>
      <c r="AC25" s="189">
        <f t="shared" si="10"/>
        <v>1</v>
      </c>
      <c r="AD25" s="189">
        <f t="shared" si="11"/>
        <v>0</v>
      </c>
      <c r="AE25" s="189">
        <f t="shared" si="12"/>
        <v>1</v>
      </c>
      <c r="AF25" s="189">
        <f t="shared" si="13"/>
        <v>0</v>
      </c>
      <c r="AG25" s="189">
        <f t="shared" si="14"/>
        <v>1</v>
      </c>
      <c r="AH25" s="190">
        <f t="shared" si="15"/>
        <v>0</v>
      </c>
      <c r="AI25" s="36">
        <f t="shared" si="16"/>
        <v>1</v>
      </c>
      <c r="AJ25" s="36">
        <f t="shared" si="17"/>
        <v>360000</v>
      </c>
    </row>
    <row r="26" spans="1:36">
      <c r="A26">
        <v>46</v>
      </c>
      <c r="B26">
        <v>112112</v>
      </c>
      <c r="C26" s="36">
        <v>421428.55917118001</v>
      </c>
      <c r="D26">
        <v>-857142.85349359305</v>
      </c>
      <c r="E26">
        <v>0</v>
      </c>
      <c r="F26">
        <v>421428.55917118001</v>
      </c>
      <c r="G26">
        <v>14.2857142248932</v>
      </c>
      <c r="H26">
        <v>2</v>
      </c>
      <c r="I26">
        <v>0</v>
      </c>
      <c r="J26">
        <v>1</v>
      </c>
      <c r="K26">
        <v>0</v>
      </c>
      <c r="L26">
        <v>0</v>
      </c>
      <c r="M26">
        <v>0</v>
      </c>
      <c r="N26">
        <v>0</v>
      </c>
      <c r="O26">
        <v>0</v>
      </c>
      <c r="P26">
        <v>214.285720825195</v>
      </c>
      <c r="Q26" s="188">
        <f t="shared" si="18"/>
        <v>1</v>
      </c>
      <c r="R26" s="189">
        <f t="shared" si="19"/>
        <v>0</v>
      </c>
      <c r="S26" s="189">
        <f t="shared" si="0"/>
        <v>1</v>
      </c>
      <c r="T26" s="189">
        <f t="shared" si="1"/>
        <v>0</v>
      </c>
      <c r="U26" s="189">
        <f t="shared" si="2"/>
        <v>0</v>
      </c>
      <c r="V26" s="189">
        <f t="shared" si="3"/>
        <v>1</v>
      </c>
      <c r="W26" s="189">
        <f t="shared" si="4"/>
        <v>1</v>
      </c>
      <c r="X26" s="189">
        <f t="shared" si="5"/>
        <v>0</v>
      </c>
      <c r="Y26" s="189">
        <f t="shared" si="6"/>
        <v>1</v>
      </c>
      <c r="Z26" s="189">
        <f t="shared" si="7"/>
        <v>0</v>
      </c>
      <c r="AA26" s="189">
        <f t="shared" si="8"/>
        <v>1</v>
      </c>
      <c r="AB26" s="189">
        <f t="shared" si="9"/>
        <v>0</v>
      </c>
      <c r="AC26" s="189">
        <f t="shared" si="10"/>
        <v>1</v>
      </c>
      <c r="AD26" s="189">
        <f t="shared" si="11"/>
        <v>0</v>
      </c>
      <c r="AE26" s="189">
        <f t="shared" si="12"/>
        <v>1</v>
      </c>
      <c r="AF26" s="189">
        <f t="shared" si="13"/>
        <v>0</v>
      </c>
      <c r="AG26" s="189">
        <f t="shared" si="14"/>
        <v>1</v>
      </c>
      <c r="AH26" s="190">
        <f t="shared" si="15"/>
        <v>0</v>
      </c>
      <c r="AI26" s="36">
        <f t="shared" si="16"/>
        <v>1</v>
      </c>
      <c r="AJ26" s="36">
        <f t="shared" si="17"/>
        <v>421428.55917118001</v>
      </c>
    </row>
    <row r="27" spans="1:36">
      <c r="A27">
        <v>28</v>
      </c>
      <c r="B27">
        <v>162342</v>
      </c>
      <c r="C27" s="36">
        <v>666666.64017571497</v>
      </c>
      <c r="D27">
        <v>-199999.99205271399</v>
      </c>
      <c r="E27">
        <v>0</v>
      </c>
      <c r="F27">
        <v>666666.64017571497</v>
      </c>
      <c r="G27">
        <v>3.3333332008785699</v>
      </c>
      <c r="H27">
        <v>2</v>
      </c>
      <c r="I27">
        <v>0</v>
      </c>
      <c r="J27">
        <v>1</v>
      </c>
      <c r="K27">
        <v>0</v>
      </c>
      <c r="L27">
        <v>0</v>
      </c>
      <c r="M27">
        <v>0</v>
      </c>
      <c r="N27">
        <v>0</v>
      </c>
      <c r="O27">
        <v>0</v>
      </c>
      <c r="P27">
        <v>333.33331298828102</v>
      </c>
      <c r="Q27" s="188">
        <f t="shared" si="18"/>
        <v>1</v>
      </c>
      <c r="R27" s="189">
        <f t="shared" si="19"/>
        <v>0</v>
      </c>
      <c r="S27" s="189">
        <f t="shared" si="0"/>
        <v>1</v>
      </c>
      <c r="T27" s="189">
        <f t="shared" si="1"/>
        <v>0</v>
      </c>
      <c r="U27" s="189">
        <f t="shared" si="2"/>
        <v>0</v>
      </c>
      <c r="V27" s="189">
        <f t="shared" si="3"/>
        <v>1</v>
      </c>
      <c r="W27" s="189">
        <f t="shared" si="4"/>
        <v>1</v>
      </c>
      <c r="X27" s="189">
        <f t="shared" si="5"/>
        <v>0</v>
      </c>
      <c r="Y27" s="189">
        <f t="shared" si="6"/>
        <v>1</v>
      </c>
      <c r="Z27" s="189">
        <f t="shared" si="7"/>
        <v>0</v>
      </c>
      <c r="AA27" s="189">
        <f t="shared" si="8"/>
        <v>1</v>
      </c>
      <c r="AB27" s="189">
        <f t="shared" si="9"/>
        <v>0</v>
      </c>
      <c r="AC27" s="189">
        <f t="shared" si="10"/>
        <v>1</v>
      </c>
      <c r="AD27" s="189">
        <f t="shared" si="11"/>
        <v>0</v>
      </c>
      <c r="AE27" s="189">
        <f t="shared" si="12"/>
        <v>1</v>
      </c>
      <c r="AF27" s="189">
        <f t="shared" si="13"/>
        <v>0</v>
      </c>
      <c r="AG27" s="189">
        <f t="shared" si="14"/>
        <v>1</v>
      </c>
      <c r="AH27" s="190">
        <f t="shared" si="15"/>
        <v>0</v>
      </c>
      <c r="AI27" s="36">
        <f t="shared" si="16"/>
        <v>1</v>
      </c>
      <c r="AJ27" s="36">
        <f t="shared" si="17"/>
        <v>666666.64017571497</v>
      </c>
    </row>
    <row r="28" spans="1:36">
      <c r="A28">
        <v>40</v>
      </c>
      <c r="B28">
        <v>24135</v>
      </c>
      <c r="C28" s="36">
        <v>666666.64017571497</v>
      </c>
      <c r="D28">
        <v>-1277777.5618010701</v>
      </c>
      <c r="E28">
        <v>5555555.5</v>
      </c>
      <c r="F28">
        <v>-4888888.8598242896</v>
      </c>
      <c r="G28">
        <v>113.888884363351</v>
      </c>
      <c r="H28">
        <v>2</v>
      </c>
      <c r="I28">
        <v>0</v>
      </c>
      <c r="J28">
        <v>1</v>
      </c>
      <c r="K28">
        <v>0</v>
      </c>
      <c r="L28">
        <v>0</v>
      </c>
      <c r="M28">
        <v>0</v>
      </c>
      <c r="N28">
        <v>0</v>
      </c>
      <c r="O28">
        <v>0</v>
      </c>
      <c r="P28">
        <v>833.33331298828102</v>
      </c>
      <c r="Q28" s="188">
        <f t="shared" si="18"/>
        <v>1</v>
      </c>
      <c r="R28" s="189">
        <f t="shared" si="19"/>
        <v>0</v>
      </c>
      <c r="S28" s="189">
        <f t="shared" si="0"/>
        <v>1</v>
      </c>
      <c r="T28" s="189">
        <f t="shared" si="1"/>
        <v>0</v>
      </c>
      <c r="U28" s="189">
        <f t="shared" si="2"/>
        <v>0</v>
      </c>
      <c r="V28" s="189">
        <f t="shared" si="3"/>
        <v>1</v>
      </c>
      <c r="W28" s="189">
        <f t="shared" si="4"/>
        <v>1</v>
      </c>
      <c r="X28" s="189">
        <f t="shared" si="5"/>
        <v>0</v>
      </c>
      <c r="Y28" s="189">
        <f t="shared" si="6"/>
        <v>1</v>
      </c>
      <c r="Z28" s="189">
        <f t="shared" si="7"/>
        <v>0</v>
      </c>
      <c r="AA28" s="189">
        <f t="shared" si="8"/>
        <v>1</v>
      </c>
      <c r="AB28" s="189">
        <f t="shared" si="9"/>
        <v>0</v>
      </c>
      <c r="AC28" s="189">
        <f t="shared" si="10"/>
        <v>1</v>
      </c>
      <c r="AD28" s="189">
        <f t="shared" si="11"/>
        <v>0</v>
      </c>
      <c r="AE28" s="189">
        <f t="shared" si="12"/>
        <v>1</v>
      </c>
      <c r="AF28" s="189">
        <f t="shared" si="13"/>
        <v>0</v>
      </c>
      <c r="AG28" s="189">
        <f t="shared" si="14"/>
        <v>1</v>
      </c>
      <c r="AH28" s="190">
        <f t="shared" si="15"/>
        <v>0</v>
      </c>
      <c r="AI28" s="36">
        <f t="shared" si="16"/>
        <v>1</v>
      </c>
      <c r="AJ28" s="36">
        <f t="shared" si="17"/>
        <v>666666.64017571497</v>
      </c>
    </row>
    <row r="29" spans="1:36">
      <c r="A29">
        <v>64</v>
      </c>
      <c r="B29">
        <v>141101</v>
      </c>
      <c r="C29" s="36">
        <v>750000</v>
      </c>
      <c r="D29">
        <v>83333.34375</v>
      </c>
      <c r="E29">
        <v>283333.34375</v>
      </c>
      <c r="F29">
        <v>466666.65625</v>
      </c>
      <c r="G29">
        <v>3.3333333333333299</v>
      </c>
      <c r="H29">
        <v>2</v>
      </c>
      <c r="I29">
        <v>1</v>
      </c>
      <c r="J29">
        <v>1</v>
      </c>
      <c r="K29">
        <v>0</v>
      </c>
      <c r="L29">
        <v>0</v>
      </c>
      <c r="M29">
        <v>135000</v>
      </c>
      <c r="N29">
        <v>0</v>
      </c>
      <c r="O29">
        <v>0</v>
      </c>
      <c r="P29">
        <v>166.66667175293</v>
      </c>
      <c r="Q29" s="188">
        <f t="shared" si="18"/>
        <v>1</v>
      </c>
      <c r="R29" s="189">
        <f t="shared" si="19"/>
        <v>0</v>
      </c>
      <c r="S29" s="189">
        <f t="shared" si="0"/>
        <v>0</v>
      </c>
      <c r="T29" s="189">
        <f t="shared" si="1"/>
        <v>1</v>
      </c>
      <c r="U29" s="189">
        <f t="shared" si="2"/>
        <v>0</v>
      </c>
      <c r="V29" s="189">
        <f t="shared" si="3"/>
        <v>1</v>
      </c>
      <c r="W29" s="189">
        <f t="shared" si="4"/>
        <v>1</v>
      </c>
      <c r="X29" s="189">
        <f t="shared" si="5"/>
        <v>0</v>
      </c>
      <c r="Y29" s="189">
        <f t="shared" si="6"/>
        <v>1</v>
      </c>
      <c r="Z29" s="189">
        <f t="shared" si="7"/>
        <v>0</v>
      </c>
      <c r="AA29" s="189">
        <f t="shared" si="8"/>
        <v>0</v>
      </c>
      <c r="AB29" s="189">
        <f t="shared" si="9"/>
        <v>1</v>
      </c>
      <c r="AC29" s="189">
        <f t="shared" si="10"/>
        <v>1</v>
      </c>
      <c r="AD29" s="189">
        <f t="shared" si="11"/>
        <v>0</v>
      </c>
      <c r="AE29" s="189">
        <f t="shared" si="12"/>
        <v>1</v>
      </c>
      <c r="AF29" s="189">
        <f t="shared" si="13"/>
        <v>0</v>
      </c>
      <c r="AG29" s="189">
        <f t="shared" si="14"/>
        <v>1</v>
      </c>
      <c r="AH29" s="190">
        <f t="shared" si="15"/>
        <v>0</v>
      </c>
      <c r="AI29" s="36">
        <f t="shared" si="16"/>
        <v>1</v>
      </c>
      <c r="AJ29" s="36">
        <f t="shared" si="17"/>
        <v>750000</v>
      </c>
    </row>
    <row r="30" spans="1:36">
      <c r="A30">
        <v>58</v>
      </c>
      <c r="B30">
        <v>161164</v>
      </c>
      <c r="C30" s="36">
        <v>1000000.02235174</v>
      </c>
      <c r="D30">
        <v>-15500000.346452</v>
      </c>
      <c r="E30">
        <v>0</v>
      </c>
      <c r="F30">
        <v>1000000.02235174</v>
      </c>
      <c r="G30">
        <v>258.33333910753299</v>
      </c>
      <c r="H30">
        <v>3</v>
      </c>
      <c r="I30">
        <v>0</v>
      </c>
      <c r="J30">
        <v>0</v>
      </c>
      <c r="K30">
        <v>0</v>
      </c>
      <c r="L30">
        <v>0</v>
      </c>
      <c r="M30">
        <v>227000</v>
      </c>
      <c r="N30">
        <v>765000</v>
      </c>
      <c r="O30">
        <v>0</v>
      </c>
      <c r="P30">
        <v>83.333335876464801</v>
      </c>
      <c r="Q30" s="188">
        <f t="shared" si="18"/>
        <v>0</v>
      </c>
      <c r="R30" s="189">
        <f t="shared" si="19"/>
        <v>1</v>
      </c>
      <c r="S30" s="189">
        <f t="shared" si="0"/>
        <v>1</v>
      </c>
      <c r="T30" s="189">
        <f t="shared" si="1"/>
        <v>0</v>
      </c>
      <c r="U30" s="189">
        <f t="shared" si="2"/>
        <v>1</v>
      </c>
      <c r="V30" s="189">
        <f t="shared" si="3"/>
        <v>0</v>
      </c>
      <c r="W30" s="189">
        <f t="shared" si="4"/>
        <v>1</v>
      </c>
      <c r="X30" s="189">
        <f t="shared" si="5"/>
        <v>0</v>
      </c>
      <c r="Y30" s="189">
        <f t="shared" si="6"/>
        <v>1</v>
      </c>
      <c r="Z30" s="189">
        <f t="shared" si="7"/>
        <v>0</v>
      </c>
      <c r="AA30" s="189">
        <f t="shared" si="8"/>
        <v>0</v>
      </c>
      <c r="AB30" s="189">
        <f t="shared" si="9"/>
        <v>1</v>
      </c>
      <c r="AC30" s="189">
        <f t="shared" si="10"/>
        <v>0</v>
      </c>
      <c r="AD30" s="189">
        <f t="shared" si="11"/>
        <v>1</v>
      </c>
      <c r="AE30" s="189">
        <f t="shared" si="12"/>
        <v>1</v>
      </c>
      <c r="AF30" s="189">
        <f t="shared" si="13"/>
        <v>0</v>
      </c>
      <c r="AG30" s="189">
        <f t="shared" si="14"/>
        <v>1</v>
      </c>
      <c r="AH30" s="190">
        <f t="shared" si="15"/>
        <v>0</v>
      </c>
      <c r="AI30" s="36">
        <f t="shared" si="16"/>
        <v>1</v>
      </c>
      <c r="AJ30" s="36">
        <f t="shared" si="17"/>
        <v>1000000.02235174</v>
      </c>
    </row>
    <row r="31" spans="1:36">
      <c r="A31">
        <v>47</v>
      </c>
      <c r="B31">
        <v>212163</v>
      </c>
      <c r="C31" s="36">
        <v>1200000</v>
      </c>
      <c r="D31">
        <v>-4900000</v>
      </c>
      <c r="E31" s="179">
        <v>5000000</v>
      </c>
      <c r="F31">
        <v>-3800000</v>
      </c>
      <c r="G31">
        <v>165</v>
      </c>
      <c r="H31">
        <v>2</v>
      </c>
      <c r="I31">
        <v>1</v>
      </c>
      <c r="J31">
        <v>1</v>
      </c>
      <c r="K31">
        <v>0</v>
      </c>
      <c r="L31">
        <v>0</v>
      </c>
      <c r="M31">
        <v>0</v>
      </c>
      <c r="N31">
        <v>0</v>
      </c>
      <c r="O31">
        <v>0</v>
      </c>
      <c r="P31">
        <v>3000</v>
      </c>
      <c r="Q31" s="188">
        <f t="shared" si="18"/>
        <v>1</v>
      </c>
      <c r="R31" s="189">
        <f t="shared" si="19"/>
        <v>0</v>
      </c>
      <c r="S31" s="189">
        <f t="shared" si="0"/>
        <v>0</v>
      </c>
      <c r="T31" s="189">
        <f t="shared" si="1"/>
        <v>1</v>
      </c>
      <c r="U31" s="189">
        <f t="shared" si="2"/>
        <v>0</v>
      </c>
      <c r="V31" s="189">
        <f t="shared" si="3"/>
        <v>1</v>
      </c>
      <c r="W31" s="189">
        <f t="shared" si="4"/>
        <v>1</v>
      </c>
      <c r="X31" s="189">
        <f t="shared" si="5"/>
        <v>0</v>
      </c>
      <c r="Y31" s="189">
        <f t="shared" si="6"/>
        <v>1</v>
      </c>
      <c r="Z31" s="189">
        <f t="shared" si="7"/>
        <v>0</v>
      </c>
      <c r="AA31" s="189">
        <f t="shared" si="8"/>
        <v>1</v>
      </c>
      <c r="AB31" s="189">
        <f t="shared" si="9"/>
        <v>0</v>
      </c>
      <c r="AC31" s="189">
        <f t="shared" si="10"/>
        <v>1</v>
      </c>
      <c r="AD31" s="189">
        <f t="shared" si="11"/>
        <v>0</v>
      </c>
      <c r="AE31" s="189">
        <f t="shared" si="12"/>
        <v>1</v>
      </c>
      <c r="AF31" s="189">
        <f t="shared" si="13"/>
        <v>0</v>
      </c>
      <c r="AG31" s="189">
        <f t="shared" si="14"/>
        <v>0</v>
      </c>
      <c r="AH31" s="190">
        <f t="shared" si="15"/>
        <v>1</v>
      </c>
      <c r="AI31" s="36">
        <f t="shared" si="16"/>
        <v>1</v>
      </c>
      <c r="AJ31" s="36">
        <f t="shared" si="17"/>
        <v>1200000</v>
      </c>
    </row>
    <row r="32" spans="1:36">
      <c r="A32">
        <v>97</v>
      </c>
      <c r="B32">
        <v>211491</v>
      </c>
      <c r="C32" s="36">
        <v>1400000</v>
      </c>
      <c r="D32">
        <v>-2800000</v>
      </c>
      <c r="E32">
        <v>1600000</v>
      </c>
      <c r="F32" s="179">
        <v>-200000</v>
      </c>
      <c r="G32">
        <v>73.3333333333333</v>
      </c>
      <c r="H32">
        <v>2</v>
      </c>
      <c r="I32">
        <v>1</v>
      </c>
      <c r="J32">
        <v>0</v>
      </c>
      <c r="K32">
        <v>1</v>
      </c>
      <c r="L32">
        <v>3</v>
      </c>
      <c r="M32">
        <v>0</v>
      </c>
      <c r="N32">
        <v>0</v>
      </c>
      <c r="O32">
        <v>0</v>
      </c>
      <c r="P32">
        <v>666.66668701171898</v>
      </c>
      <c r="Q32" s="188">
        <f t="shared" si="18"/>
        <v>1</v>
      </c>
      <c r="R32" s="189">
        <f t="shared" si="19"/>
        <v>0</v>
      </c>
      <c r="S32" s="189">
        <f t="shared" si="0"/>
        <v>0</v>
      </c>
      <c r="T32" s="189">
        <f t="shared" si="1"/>
        <v>1</v>
      </c>
      <c r="U32" s="189">
        <f t="shared" si="2"/>
        <v>1</v>
      </c>
      <c r="V32" s="189">
        <f t="shared" si="3"/>
        <v>0</v>
      </c>
      <c r="W32" s="189">
        <f t="shared" si="4"/>
        <v>0</v>
      </c>
      <c r="X32" s="189">
        <f t="shared" si="5"/>
        <v>1</v>
      </c>
      <c r="Y32" s="189">
        <f t="shared" si="6"/>
        <v>0</v>
      </c>
      <c r="Z32" s="189">
        <f t="shared" si="7"/>
        <v>1</v>
      </c>
      <c r="AA32" s="189">
        <f t="shared" si="8"/>
        <v>1</v>
      </c>
      <c r="AB32" s="189">
        <f t="shared" si="9"/>
        <v>0</v>
      </c>
      <c r="AC32" s="189">
        <f t="shared" si="10"/>
        <v>1</v>
      </c>
      <c r="AD32" s="189">
        <f t="shared" si="11"/>
        <v>0</v>
      </c>
      <c r="AE32" s="189">
        <f t="shared" si="12"/>
        <v>1</v>
      </c>
      <c r="AF32" s="189">
        <f t="shared" si="13"/>
        <v>0</v>
      </c>
      <c r="AG32" s="189">
        <f t="shared" si="14"/>
        <v>1</v>
      </c>
      <c r="AH32" s="190">
        <f t="shared" si="15"/>
        <v>0</v>
      </c>
      <c r="AI32" s="36">
        <f t="shared" si="16"/>
        <v>1</v>
      </c>
      <c r="AJ32" s="36">
        <f t="shared" si="17"/>
        <v>1400000</v>
      </c>
    </row>
    <row r="33" spans="1:36">
      <c r="A33">
        <v>22</v>
      </c>
      <c r="B33">
        <v>181481</v>
      </c>
      <c r="C33" s="36">
        <v>1457142.8509391099</v>
      </c>
      <c r="D33">
        <v>-2142857.1337339799</v>
      </c>
      <c r="E33">
        <v>0</v>
      </c>
      <c r="F33">
        <v>1457142.8509391099</v>
      </c>
      <c r="G33">
        <v>35.714285562233101</v>
      </c>
      <c r="H33">
        <v>2</v>
      </c>
      <c r="I33">
        <v>1</v>
      </c>
      <c r="J33">
        <v>0</v>
      </c>
      <c r="K33">
        <v>0</v>
      </c>
      <c r="L33">
        <v>3</v>
      </c>
      <c r="M33">
        <v>550000</v>
      </c>
      <c r="N33">
        <v>0</v>
      </c>
      <c r="O33">
        <v>0</v>
      </c>
      <c r="P33">
        <v>357.14285278320301</v>
      </c>
      <c r="Q33" s="188">
        <f t="shared" si="18"/>
        <v>1</v>
      </c>
      <c r="R33" s="189">
        <f t="shared" si="19"/>
        <v>0</v>
      </c>
      <c r="S33" s="189">
        <f t="shared" si="0"/>
        <v>0</v>
      </c>
      <c r="T33" s="189">
        <f t="shared" si="1"/>
        <v>1</v>
      </c>
      <c r="U33" s="189">
        <f t="shared" si="2"/>
        <v>1</v>
      </c>
      <c r="V33" s="189">
        <f t="shared" si="3"/>
        <v>0</v>
      </c>
      <c r="W33" s="189">
        <f t="shared" si="4"/>
        <v>1</v>
      </c>
      <c r="X33" s="189">
        <f t="shared" si="5"/>
        <v>0</v>
      </c>
      <c r="Y33" s="189">
        <f t="shared" si="6"/>
        <v>0</v>
      </c>
      <c r="Z33" s="189">
        <f t="shared" si="7"/>
        <v>1</v>
      </c>
      <c r="AA33" s="189">
        <f t="shared" si="8"/>
        <v>0</v>
      </c>
      <c r="AB33" s="189">
        <f t="shared" si="9"/>
        <v>1</v>
      </c>
      <c r="AC33" s="189">
        <f t="shared" si="10"/>
        <v>1</v>
      </c>
      <c r="AD33" s="189">
        <f t="shared" si="11"/>
        <v>0</v>
      </c>
      <c r="AE33" s="189">
        <f t="shared" si="12"/>
        <v>1</v>
      </c>
      <c r="AF33" s="189">
        <f t="shared" si="13"/>
        <v>0</v>
      </c>
      <c r="AG33" s="189">
        <f t="shared" si="14"/>
        <v>1</v>
      </c>
      <c r="AH33" s="190">
        <f t="shared" si="15"/>
        <v>0</v>
      </c>
      <c r="AI33" s="36">
        <f t="shared" si="16"/>
        <v>1</v>
      </c>
      <c r="AJ33" s="36">
        <f t="shared" si="17"/>
        <v>1457142.8509391099</v>
      </c>
    </row>
    <row r="34" spans="1:36">
      <c r="A34">
        <v>56</v>
      </c>
      <c r="B34">
        <v>131281</v>
      </c>
      <c r="C34" s="36">
        <v>1592857.16998334</v>
      </c>
      <c r="D34">
        <v>-1628571.44978566</v>
      </c>
      <c r="E34">
        <v>1714285.75</v>
      </c>
      <c r="F34">
        <v>-121428.580016661</v>
      </c>
      <c r="G34">
        <v>55.714286663094398</v>
      </c>
      <c r="H34">
        <v>3</v>
      </c>
      <c r="I34">
        <v>1</v>
      </c>
      <c r="J34">
        <v>1</v>
      </c>
      <c r="K34">
        <v>1</v>
      </c>
      <c r="L34">
        <v>0</v>
      </c>
      <c r="M34">
        <v>400</v>
      </c>
      <c r="N34">
        <v>650000</v>
      </c>
      <c r="O34">
        <v>0</v>
      </c>
      <c r="P34">
        <v>2857.14282226562</v>
      </c>
      <c r="Q34" s="188">
        <f t="shared" si="18"/>
        <v>0</v>
      </c>
      <c r="R34" s="189">
        <f t="shared" si="19"/>
        <v>1</v>
      </c>
      <c r="S34" s="189">
        <f t="shared" si="0"/>
        <v>0</v>
      </c>
      <c r="T34" s="189">
        <f t="shared" si="1"/>
        <v>1</v>
      </c>
      <c r="U34" s="189">
        <f t="shared" si="2"/>
        <v>0</v>
      </c>
      <c r="V34" s="189">
        <f t="shared" si="3"/>
        <v>1</v>
      </c>
      <c r="W34" s="189">
        <f t="shared" si="4"/>
        <v>0</v>
      </c>
      <c r="X34" s="189">
        <f t="shared" si="5"/>
        <v>1</v>
      </c>
      <c r="Y34" s="189">
        <f t="shared" si="6"/>
        <v>1</v>
      </c>
      <c r="Z34" s="189">
        <f t="shared" si="7"/>
        <v>0</v>
      </c>
      <c r="AA34" s="189">
        <f t="shared" si="8"/>
        <v>0</v>
      </c>
      <c r="AB34" s="189">
        <f t="shared" si="9"/>
        <v>1</v>
      </c>
      <c r="AC34" s="189">
        <f t="shared" si="10"/>
        <v>0</v>
      </c>
      <c r="AD34" s="189">
        <f t="shared" si="11"/>
        <v>1</v>
      </c>
      <c r="AE34" s="189">
        <f t="shared" si="12"/>
        <v>1</v>
      </c>
      <c r="AF34" s="189">
        <f t="shared" si="13"/>
        <v>0</v>
      </c>
      <c r="AG34" s="189">
        <f t="shared" si="14"/>
        <v>0</v>
      </c>
      <c r="AH34" s="190">
        <f t="shared" si="15"/>
        <v>1</v>
      </c>
      <c r="AI34" s="36">
        <f t="shared" si="16"/>
        <v>1</v>
      </c>
      <c r="AJ34" s="36">
        <f t="shared" si="17"/>
        <v>1592857.16998334</v>
      </c>
    </row>
    <row r="35" spans="1:36">
      <c r="A35">
        <v>77</v>
      </c>
      <c r="B35">
        <v>141271</v>
      </c>
      <c r="C35" s="36">
        <v>1619500.0683593799</v>
      </c>
      <c r="D35">
        <v>-2150000</v>
      </c>
      <c r="E35" s="179">
        <v>1000000</v>
      </c>
      <c r="F35">
        <v>619500.068359375</v>
      </c>
      <c r="G35">
        <v>52.5</v>
      </c>
      <c r="H35">
        <v>2</v>
      </c>
      <c r="I35">
        <v>1</v>
      </c>
      <c r="J35">
        <v>1</v>
      </c>
      <c r="K35">
        <v>1</v>
      </c>
      <c r="L35">
        <v>0</v>
      </c>
      <c r="M35">
        <v>0</v>
      </c>
      <c r="N35">
        <v>0</v>
      </c>
      <c r="O35">
        <v>8</v>
      </c>
      <c r="P35">
        <v>1500</v>
      </c>
      <c r="Q35" s="188">
        <f t="shared" si="18"/>
        <v>1</v>
      </c>
      <c r="R35" s="189">
        <f t="shared" si="19"/>
        <v>0</v>
      </c>
      <c r="S35" s="189">
        <f t="shared" si="0"/>
        <v>0</v>
      </c>
      <c r="T35" s="189">
        <f t="shared" si="1"/>
        <v>1</v>
      </c>
      <c r="U35" s="189">
        <f t="shared" si="2"/>
        <v>0</v>
      </c>
      <c r="V35" s="189">
        <f t="shared" si="3"/>
        <v>1</v>
      </c>
      <c r="W35" s="189">
        <f t="shared" si="4"/>
        <v>0</v>
      </c>
      <c r="X35" s="189">
        <f t="shared" si="5"/>
        <v>1</v>
      </c>
      <c r="Y35" s="189">
        <f t="shared" si="6"/>
        <v>1</v>
      </c>
      <c r="Z35" s="189">
        <f t="shared" si="7"/>
        <v>0</v>
      </c>
      <c r="AA35" s="189">
        <f t="shared" si="8"/>
        <v>1</v>
      </c>
      <c r="AB35" s="189">
        <f t="shared" si="9"/>
        <v>0</v>
      </c>
      <c r="AC35" s="189">
        <f t="shared" si="10"/>
        <v>1</v>
      </c>
      <c r="AD35" s="189">
        <f t="shared" si="11"/>
        <v>0</v>
      </c>
      <c r="AE35" s="189">
        <f t="shared" si="12"/>
        <v>0</v>
      </c>
      <c r="AF35" s="189">
        <f t="shared" si="13"/>
        <v>1</v>
      </c>
      <c r="AG35" s="189">
        <f t="shared" si="14"/>
        <v>1</v>
      </c>
      <c r="AH35" s="190">
        <f t="shared" si="15"/>
        <v>0</v>
      </c>
      <c r="AI35" s="36">
        <f t="shared" si="16"/>
        <v>1</v>
      </c>
      <c r="AJ35" s="36">
        <f t="shared" si="17"/>
        <v>1619500.0683593799</v>
      </c>
    </row>
    <row r="36" spans="1:36">
      <c r="A36">
        <v>52</v>
      </c>
      <c r="B36">
        <v>141311</v>
      </c>
      <c r="C36" s="36">
        <v>1750000</v>
      </c>
      <c r="D36">
        <v>-650000</v>
      </c>
      <c r="E36" s="179">
        <v>4000000</v>
      </c>
      <c r="F36">
        <v>-2250000</v>
      </c>
      <c r="G36">
        <v>77.5</v>
      </c>
      <c r="H36">
        <v>3</v>
      </c>
      <c r="I36">
        <v>0</v>
      </c>
      <c r="J36">
        <v>1</v>
      </c>
      <c r="K36">
        <v>0</v>
      </c>
      <c r="L36">
        <v>0</v>
      </c>
      <c r="M36">
        <v>0</v>
      </c>
      <c r="N36">
        <v>0</v>
      </c>
      <c r="O36">
        <v>0</v>
      </c>
      <c r="P36">
        <v>500</v>
      </c>
      <c r="Q36" s="188">
        <f t="shared" si="18"/>
        <v>0</v>
      </c>
      <c r="R36" s="189">
        <f t="shared" si="19"/>
        <v>1</v>
      </c>
      <c r="S36" s="189">
        <f t="shared" ref="S36:S67" si="20">IF(I36=1,0,1)</f>
        <v>1</v>
      </c>
      <c r="T36" s="189">
        <f t="shared" ref="T36:T67" si="21">IF(I36=1,1,0)</f>
        <v>0</v>
      </c>
      <c r="U36" s="189">
        <f t="shared" ref="U36:U67" si="22">IF(J36=1,0,1)</f>
        <v>0</v>
      </c>
      <c r="V36" s="189">
        <f t="shared" ref="V36:V67" si="23">J36</f>
        <v>1</v>
      </c>
      <c r="W36" s="189">
        <f t="shared" ref="W36:W67" si="24">1-X36</f>
        <v>1</v>
      </c>
      <c r="X36" s="189">
        <f t="shared" ref="X36:X67" si="25">K36</f>
        <v>0</v>
      </c>
      <c r="Y36" s="189">
        <f t="shared" ref="Y36:Y67" si="26">IF(L36=0, 1,0)</f>
        <v>1</v>
      </c>
      <c r="Z36" s="189">
        <f t="shared" ref="Z36:Z67" si="27">IF(L36&gt;0, 1,0)</f>
        <v>0</v>
      </c>
      <c r="AA36" s="189">
        <f t="shared" ref="AA36:AA67" si="28">IF(M36 = 0, 1,0)</f>
        <v>1</v>
      </c>
      <c r="AB36" s="189">
        <f t="shared" ref="AB36:AB67" si="29">IF(M36&gt;0, 1,0)</f>
        <v>0</v>
      </c>
      <c r="AC36" s="189">
        <f t="shared" ref="AC36:AC67" si="30">IF(N36&gt;0,0,1)</f>
        <v>1</v>
      </c>
      <c r="AD36" s="189">
        <f t="shared" ref="AD36:AD67" si="31">IF(N36&gt;0, 1,0)</f>
        <v>0</v>
      </c>
      <c r="AE36" s="189">
        <f t="shared" ref="AE36:AE67" si="32">IF(O36&gt;0,0,1)</f>
        <v>1</v>
      </c>
      <c r="AF36" s="189">
        <f t="shared" ref="AF36:AF67" si="33">IF(O36&gt;0,1,0)</f>
        <v>0</v>
      </c>
      <c r="AG36" s="189">
        <f t="shared" ref="AG36:AG67" si="34">IF(P36&lt;=2000, 1,0)</f>
        <v>1</v>
      </c>
      <c r="AH36" s="190">
        <f t="shared" ref="AH36:AH67" si="35">IF(P36&gt;2000,1,0)</f>
        <v>0</v>
      </c>
      <c r="AI36" s="36">
        <f t="shared" ref="AI36:AI67" si="36">SUMPRODUCT($Q$2:$R$2,Q36:R36)*SUMPRODUCT($S$2:$T$2,S36:T36)*SUMPRODUCT($U$2:$V$2,U36:V36)*SUMPRODUCT($W$2:$X$2,W36:X36)*SUMPRODUCT($Y$2:$Z$2,Y36:Z36)*SUMPRODUCT($AA$2:$AB$2, AA36:AB36)*SUMPRODUCT($AC$2:$AD$2, AC36:AD36)*SUMPRODUCT($AE$2:$AF$2,AE36:AF36)*SUMPRODUCT($AG$2:$AH$2,AG36:AH36)</f>
        <v>1</v>
      </c>
      <c r="AJ36" s="36">
        <f t="shared" ref="AJ36:AJ67" si="37">IF(AI36=1, C36,NA())</f>
        <v>1750000</v>
      </c>
    </row>
    <row r="37" spans="1:36">
      <c r="A37">
        <v>32</v>
      </c>
      <c r="B37">
        <v>23141</v>
      </c>
      <c r="C37" s="36">
        <v>1785714.2305952001</v>
      </c>
      <c r="D37">
        <v>-535714.26917855896</v>
      </c>
      <c r="E37">
        <v>0</v>
      </c>
      <c r="F37">
        <v>1785714.2305952001</v>
      </c>
      <c r="G37">
        <v>8.9285711529759801</v>
      </c>
      <c r="H37">
        <v>2</v>
      </c>
      <c r="I37">
        <v>0</v>
      </c>
      <c r="J37">
        <v>1</v>
      </c>
      <c r="K37">
        <v>1</v>
      </c>
      <c r="L37">
        <v>0</v>
      </c>
      <c r="M37">
        <v>0</v>
      </c>
      <c r="N37">
        <v>0</v>
      </c>
      <c r="O37">
        <v>0</v>
      </c>
      <c r="P37">
        <v>89.285713195800795</v>
      </c>
      <c r="Q37" s="188">
        <f t="shared" si="18"/>
        <v>1</v>
      </c>
      <c r="R37" s="189">
        <f t="shared" si="19"/>
        <v>0</v>
      </c>
      <c r="S37" s="189">
        <f t="shared" si="20"/>
        <v>1</v>
      </c>
      <c r="T37" s="189">
        <f t="shared" si="21"/>
        <v>0</v>
      </c>
      <c r="U37" s="189">
        <f t="shared" si="22"/>
        <v>0</v>
      </c>
      <c r="V37" s="189">
        <f t="shared" si="23"/>
        <v>1</v>
      </c>
      <c r="W37" s="189">
        <f t="shared" si="24"/>
        <v>0</v>
      </c>
      <c r="X37" s="189">
        <f t="shared" si="25"/>
        <v>1</v>
      </c>
      <c r="Y37" s="189">
        <f t="shared" si="26"/>
        <v>1</v>
      </c>
      <c r="Z37" s="189">
        <f t="shared" si="27"/>
        <v>0</v>
      </c>
      <c r="AA37" s="189">
        <f t="shared" si="28"/>
        <v>1</v>
      </c>
      <c r="AB37" s="189">
        <f t="shared" si="29"/>
        <v>0</v>
      </c>
      <c r="AC37" s="189">
        <f t="shared" si="30"/>
        <v>1</v>
      </c>
      <c r="AD37" s="189">
        <f t="shared" si="31"/>
        <v>0</v>
      </c>
      <c r="AE37" s="189">
        <f t="shared" si="32"/>
        <v>1</v>
      </c>
      <c r="AF37" s="189">
        <f t="shared" si="33"/>
        <v>0</v>
      </c>
      <c r="AG37" s="189">
        <f t="shared" si="34"/>
        <v>1</v>
      </c>
      <c r="AH37" s="190">
        <f t="shared" si="35"/>
        <v>0</v>
      </c>
      <c r="AI37" s="36">
        <f t="shared" si="36"/>
        <v>1</v>
      </c>
      <c r="AJ37" s="36">
        <f t="shared" si="37"/>
        <v>1785714.2305952001</v>
      </c>
    </row>
    <row r="38" spans="1:36">
      <c r="A38">
        <v>12</v>
      </c>
      <c r="B38">
        <v>151303</v>
      </c>
      <c r="C38" s="36">
        <v>1999999.9914850499</v>
      </c>
      <c r="D38">
        <v>-13285714.1128847</v>
      </c>
      <c r="E38">
        <v>2142857.25</v>
      </c>
      <c r="F38">
        <v>-142857.258514949</v>
      </c>
      <c r="G38">
        <v>257.14285604807799</v>
      </c>
      <c r="H38">
        <v>2</v>
      </c>
      <c r="I38">
        <v>1</v>
      </c>
      <c r="J38">
        <v>1</v>
      </c>
      <c r="K38">
        <v>0</v>
      </c>
      <c r="L38">
        <v>0</v>
      </c>
      <c r="M38">
        <v>225000</v>
      </c>
      <c r="N38">
        <v>0</v>
      </c>
      <c r="O38">
        <v>0</v>
      </c>
      <c r="P38">
        <v>2142.85717773438</v>
      </c>
      <c r="Q38" s="188">
        <f t="shared" si="18"/>
        <v>1</v>
      </c>
      <c r="R38" s="189">
        <f t="shared" si="19"/>
        <v>0</v>
      </c>
      <c r="S38" s="189">
        <f t="shared" si="20"/>
        <v>0</v>
      </c>
      <c r="T38" s="189">
        <f t="shared" si="21"/>
        <v>1</v>
      </c>
      <c r="U38" s="189">
        <f t="shared" si="22"/>
        <v>0</v>
      </c>
      <c r="V38" s="189">
        <f t="shared" si="23"/>
        <v>1</v>
      </c>
      <c r="W38" s="189">
        <f t="shared" si="24"/>
        <v>1</v>
      </c>
      <c r="X38" s="189">
        <f t="shared" si="25"/>
        <v>0</v>
      </c>
      <c r="Y38" s="189">
        <f t="shared" si="26"/>
        <v>1</v>
      </c>
      <c r="Z38" s="189">
        <f t="shared" si="27"/>
        <v>0</v>
      </c>
      <c r="AA38" s="189">
        <f t="shared" si="28"/>
        <v>0</v>
      </c>
      <c r="AB38" s="189">
        <f t="shared" si="29"/>
        <v>1</v>
      </c>
      <c r="AC38" s="189">
        <f t="shared" si="30"/>
        <v>1</v>
      </c>
      <c r="AD38" s="189">
        <f t="shared" si="31"/>
        <v>0</v>
      </c>
      <c r="AE38" s="189">
        <f t="shared" si="32"/>
        <v>1</v>
      </c>
      <c r="AF38" s="189">
        <f t="shared" si="33"/>
        <v>0</v>
      </c>
      <c r="AG38" s="189">
        <f t="shared" si="34"/>
        <v>0</v>
      </c>
      <c r="AH38" s="190">
        <f t="shared" si="35"/>
        <v>1</v>
      </c>
      <c r="AI38" s="36">
        <f t="shared" si="36"/>
        <v>1</v>
      </c>
      <c r="AJ38" s="36">
        <f t="shared" si="37"/>
        <v>1999999.9914850499</v>
      </c>
    </row>
    <row r="39" spans="1:36">
      <c r="A39">
        <v>75</v>
      </c>
      <c r="B39">
        <v>211172</v>
      </c>
      <c r="C39" s="36">
        <v>2053571.4198284</v>
      </c>
      <c r="D39">
        <v>-2714285.7035416798</v>
      </c>
      <c r="E39">
        <v>71428.5703125</v>
      </c>
      <c r="F39">
        <v>1982142.8495159</v>
      </c>
      <c r="G39">
        <v>46.428571230903003</v>
      </c>
      <c r="H39">
        <v>2</v>
      </c>
      <c r="I39">
        <v>0</v>
      </c>
      <c r="J39">
        <v>0</v>
      </c>
      <c r="K39">
        <v>1</v>
      </c>
      <c r="L39">
        <v>0</v>
      </c>
      <c r="M39">
        <v>495000</v>
      </c>
      <c r="N39">
        <v>0</v>
      </c>
      <c r="O39">
        <v>0</v>
      </c>
      <c r="P39">
        <v>178.57142639160199</v>
      </c>
      <c r="Q39" s="188">
        <f t="shared" si="18"/>
        <v>1</v>
      </c>
      <c r="R39" s="189">
        <f t="shared" si="19"/>
        <v>0</v>
      </c>
      <c r="S39" s="189">
        <f t="shared" si="20"/>
        <v>1</v>
      </c>
      <c r="T39" s="189">
        <f t="shared" si="21"/>
        <v>0</v>
      </c>
      <c r="U39" s="189">
        <f t="shared" si="22"/>
        <v>1</v>
      </c>
      <c r="V39" s="189">
        <f t="shared" si="23"/>
        <v>0</v>
      </c>
      <c r="W39" s="189">
        <f t="shared" si="24"/>
        <v>0</v>
      </c>
      <c r="X39" s="189">
        <f t="shared" si="25"/>
        <v>1</v>
      </c>
      <c r="Y39" s="189">
        <f t="shared" si="26"/>
        <v>1</v>
      </c>
      <c r="Z39" s="189">
        <f t="shared" si="27"/>
        <v>0</v>
      </c>
      <c r="AA39" s="189">
        <f t="shared" si="28"/>
        <v>0</v>
      </c>
      <c r="AB39" s="189">
        <f t="shared" si="29"/>
        <v>1</v>
      </c>
      <c r="AC39" s="189">
        <f t="shared" si="30"/>
        <v>1</v>
      </c>
      <c r="AD39" s="189">
        <f t="shared" si="31"/>
        <v>0</v>
      </c>
      <c r="AE39" s="189">
        <f t="shared" si="32"/>
        <v>1</v>
      </c>
      <c r="AF39" s="189">
        <f t="shared" si="33"/>
        <v>0</v>
      </c>
      <c r="AG39" s="189">
        <f t="shared" si="34"/>
        <v>1</v>
      </c>
      <c r="AH39" s="190">
        <f t="shared" si="35"/>
        <v>0</v>
      </c>
      <c r="AI39" s="36">
        <f t="shared" si="36"/>
        <v>1</v>
      </c>
      <c r="AJ39" s="36">
        <f t="shared" si="37"/>
        <v>2053571.4198284</v>
      </c>
    </row>
    <row r="40" spans="1:36">
      <c r="A40">
        <v>49</v>
      </c>
      <c r="B40">
        <v>211101</v>
      </c>
      <c r="C40" s="36">
        <v>2310000</v>
      </c>
      <c r="D40">
        <v>-2340000</v>
      </c>
      <c r="E40" s="179">
        <v>3000000</v>
      </c>
      <c r="F40">
        <v>-690000</v>
      </c>
      <c r="G40">
        <v>89</v>
      </c>
      <c r="H40">
        <v>2</v>
      </c>
      <c r="I40">
        <v>0</v>
      </c>
      <c r="J40">
        <v>1</v>
      </c>
      <c r="K40">
        <v>0</v>
      </c>
      <c r="L40">
        <v>0</v>
      </c>
      <c r="M40">
        <v>0</v>
      </c>
      <c r="N40">
        <v>0</v>
      </c>
      <c r="O40">
        <v>0</v>
      </c>
      <c r="P40">
        <v>2000</v>
      </c>
      <c r="Q40" s="188">
        <f t="shared" si="18"/>
        <v>1</v>
      </c>
      <c r="R40" s="189">
        <f t="shared" si="19"/>
        <v>0</v>
      </c>
      <c r="S40" s="189">
        <f t="shared" si="20"/>
        <v>1</v>
      </c>
      <c r="T40" s="189">
        <f t="shared" si="21"/>
        <v>0</v>
      </c>
      <c r="U40" s="189">
        <f t="shared" si="22"/>
        <v>0</v>
      </c>
      <c r="V40" s="189">
        <f t="shared" si="23"/>
        <v>1</v>
      </c>
      <c r="W40" s="189">
        <f t="shared" si="24"/>
        <v>1</v>
      </c>
      <c r="X40" s="189">
        <f t="shared" si="25"/>
        <v>0</v>
      </c>
      <c r="Y40" s="189">
        <f t="shared" si="26"/>
        <v>1</v>
      </c>
      <c r="Z40" s="189">
        <f t="shared" si="27"/>
        <v>0</v>
      </c>
      <c r="AA40" s="189">
        <f t="shared" si="28"/>
        <v>1</v>
      </c>
      <c r="AB40" s="189">
        <f t="shared" si="29"/>
        <v>0</v>
      </c>
      <c r="AC40" s="189">
        <f t="shared" si="30"/>
        <v>1</v>
      </c>
      <c r="AD40" s="189">
        <f t="shared" si="31"/>
        <v>0</v>
      </c>
      <c r="AE40" s="189">
        <f t="shared" si="32"/>
        <v>1</v>
      </c>
      <c r="AF40" s="189">
        <f t="shared" si="33"/>
        <v>0</v>
      </c>
      <c r="AG40" s="189">
        <f t="shared" si="34"/>
        <v>1</v>
      </c>
      <c r="AH40" s="190">
        <f t="shared" si="35"/>
        <v>0</v>
      </c>
      <c r="AI40" s="36">
        <f t="shared" si="36"/>
        <v>1</v>
      </c>
      <c r="AJ40" s="36">
        <f t="shared" si="37"/>
        <v>2310000</v>
      </c>
    </row>
    <row r="41" spans="1:36">
      <c r="A41">
        <v>44</v>
      </c>
      <c r="B41">
        <v>242212</v>
      </c>
      <c r="C41" s="36">
        <v>2500000.0558793601</v>
      </c>
      <c r="D41">
        <v>-16000000.3576279</v>
      </c>
      <c r="E41">
        <v>0</v>
      </c>
      <c r="F41">
        <v>2500000.0558793601</v>
      </c>
      <c r="G41">
        <v>266.66667262713099</v>
      </c>
      <c r="H41">
        <v>2</v>
      </c>
      <c r="I41">
        <v>0</v>
      </c>
      <c r="J41">
        <v>1</v>
      </c>
      <c r="K41">
        <v>0</v>
      </c>
      <c r="L41">
        <v>0</v>
      </c>
      <c r="M41">
        <v>0</v>
      </c>
      <c r="N41">
        <v>0</v>
      </c>
      <c r="O41">
        <v>0</v>
      </c>
      <c r="P41">
        <v>3333.33349609375</v>
      </c>
      <c r="Q41" s="188">
        <f t="shared" si="18"/>
        <v>1</v>
      </c>
      <c r="R41" s="189">
        <f t="shared" si="19"/>
        <v>0</v>
      </c>
      <c r="S41" s="189">
        <f t="shared" si="20"/>
        <v>1</v>
      </c>
      <c r="T41" s="189">
        <f t="shared" si="21"/>
        <v>0</v>
      </c>
      <c r="U41" s="189">
        <f t="shared" si="22"/>
        <v>0</v>
      </c>
      <c r="V41" s="189">
        <f t="shared" si="23"/>
        <v>1</v>
      </c>
      <c r="W41" s="189">
        <f t="shared" si="24"/>
        <v>1</v>
      </c>
      <c r="X41" s="189">
        <f t="shared" si="25"/>
        <v>0</v>
      </c>
      <c r="Y41" s="189">
        <f t="shared" si="26"/>
        <v>1</v>
      </c>
      <c r="Z41" s="189">
        <f t="shared" si="27"/>
        <v>0</v>
      </c>
      <c r="AA41" s="189">
        <f t="shared" si="28"/>
        <v>1</v>
      </c>
      <c r="AB41" s="189">
        <f t="shared" si="29"/>
        <v>0</v>
      </c>
      <c r="AC41" s="189">
        <f t="shared" si="30"/>
        <v>1</v>
      </c>
      <c r="AD41" s="189">
        <f t="shared" si="31"/>
        <v>0</v>
      </c>
      <c r="AE41" s="189">
        <f t="shared" si="32"/>
        <v>1</v>
      </c>
      <c r="AF41" s="189">
        <f t="shared" si="33"/>
        <v>0</v>
      </c>
      <c r="AG41" s="189">
        <f t="shared" si="34"/>
        <v>0</v>
      </c>
      <c r="AH41" s="190">
        <f t="shared" si="35"/>
        <v>1</v>
      </c>
      <c r="AI41" s="36">
        <f t="shared" si="36"/>
        <v>1</v>
      </c>
      <c r="AJ41" s="36">
        <f t="shared" si="37"/>
        <v>2500000.0558793601</v>
      </c>
    </row>
    <row r="42" spans="1:36">
      <c r="A42">
        <v>80</v>
      </c>
      <c r="B42">
        <v>16152</v>
      </c>
      <c r="C42" s="36">
        <v>2812500.0628642798</v>
      </c>
      <c r="D42">
        <v>-2375000.1089647398</v>
      </c>
      <c r="E42">
        <v>2500000</v>
      </c>
      <c r="F42">
        <v>312500.06286427501</v>
      </c>
      <c r="G42">
        <v>81.250001816079106</v>
      </c>
      <c r="H42">
        <v>2</v>
      </c>
      <c r="I42">
        <v>0</v>
      </c>
      <c r="J42">
        <v>1</v>
      </c>
      <c r="K42">
        <v>1</v>
      </c>
      <c r="L42">
        <v>0</v>
      </c>
      <c r="M42">
        <v>12000</v>
      </c>
      <c r="N42">
        <v>0</v>
      </c>
      <c r="O42">
        <v>0</v>
      </c>
      <c r="P42">
        <v>625</v>
      </c>
      <c r="Q42" s="188">
        <f t="shared" si="18"/>
        <v>1</v>
      </c>
      <c r="R42" s="189">
        <f t="shared" si="19"/>
        <v>0</v>
      </c>
      <c r="S42" s="189">
        <f t="shared" si="20"/>
        <v>1</v>
      </c>
      <c r="T42" s="189">
        <f t="shared" si="21"/>
        <v>0</v>
      </c>
      <c r="U42" s="189">
        <f t="shared" si="22"/>
        <v>0</v>
      </c>
      <c r="V42" s="189">
        <f t="shared" si="23"/>
        <v>1</v>
      </c>
      <c r="W42" s="189">
        <f t="shared" si="24"/>
        <v>0</v>
      </c>
      <c r="X42" s="189">
        <f t="shared" si="25"/>
        <v>1</v>
      </c>
      <c r="Y42" s="189">
        <f t="shared" si="26"/>
        <v>1</v>
      </c>
      <c r="Z42" s="189">
        <f t="shared" si="27"/>
        <v>0</v>
      </c>
      <c r="AA42" s="189">
        <f t="shared" si="28"/>
        <v>0</v>
      </c>
      <c r="AB42" s="189">
        <f t="shared" si="29"/>
        <v>1</v>
      </c>
      <c r="AC42" s="189">
        <f t="shared" si="30"/>
        <v>1</v>
      </c>
      <c r="AD42" s="189">
        <f t="shared" si="31"/>
        <v>0</v>
      </c>
      <c r="AE42" s="189">
        <f t="shared" si="32"/>
        <v>1</v>
      </c>
      <c r="AF42" s="189">
        <f t="shared" si="33"/>
        <v>0</v>
      </c>
      <c r="AG42" s="189">
        <f t="shared" si="34"/>
        <v>1</v>
      </c>
      <c r="AH42" s="190">
        <f t="shared" si="35"/>
        <v>0</v>
      </c>
      <c r="AI42" s="36">
        <f t="shared" si="36"/>
        <v>1</v>
      </c>
      <c r="AJ42" s="36">
        <f t="shared" si="37"/>
        <v>2812500.0628642798</v>
      </c>
    </row>
    <row r="43" spans="1:36">
      <c r="A43">
        <v>103</v>
      </c>
      <c r="B43">
        <v>211403</v>
      </c>
      <c r="C43" s="36">
        <v>2857142.9463470899</v>
      </c>
      <c r="D43">
        <v>29904763.098515801</v>
      </c>
      <c r="E43">
        <v>40476192</v>
      </c>
      <c r="F43">
        <v>-37619049.053652897</v>
      </c>
      <c r="G43">
        <v>176.19048169140399</v>
      </c>
      <c r="H43">
        <v>2</v>
      </c>
      <c r="I43">
        <v>1</v>
      </c>
      <c r="J43">
        <v>1</v>
      </c>
      <c r="K43">
        <v>0</v>
      </c>
      <c r="L43">
        <v>2</v>
      </c>
      <c r="M43">
        <v>0</v>
      </c>
      <c r="N43">
        <v>0</v>
      </c>
      <c r="O43">
        <v>0</v>
      </c>
      <c r="P43">
        <v>3809.52392578125</v>
      </c>
      <c r="Q43" s="188">
        <f t="shared" si="18"/>
        <v>1</v>
      </c>
      <c r="R43" s="189">
        <f t="shared" si="19"/>
        <v>0</v>
      </c>
      <c r="S43" s="189">
        <f t="shared" si="20"/>
        <v>0</v>
      </c>
      <c r="T43" s="189">
        <f t="shared" si="21"/>
        <v>1</v>
      </c>
      <c r="U43" s="189">
        <f t="shared" si="22"/>
        <v>0</v>
      </c>
      <c r="V43" s="189">
        <f t="shared" si="23"/>
        <v>1</v>
      </c>
      <c r="W43" s="189">
        <f t="shared" si="24"/>
        <v>1</v>
      </c>
      <c r="X43" s="189">
        <f t="shared" si="25"/>
        <v>0</v>
      </c>
      <c r="Y43" s="189">
        <f t="shared" si="26"/>
        <v>0</v>
      </c>
      <c r="Z43" s="189">
        <f t="shared" si="27"/>
        <v>1</v>
      </c>
      <c r="AA43" s="189">
        <f t="shared" si="28"/>
        <v>1</v>
      </c>
      <c r="AB43" s="189">
        <f t="shared" si="29"/>
        <v>0</v>
      </c>
      <c r="AC43" s="189">
        <f t="shared" si="30"/>
        <v>1</v>
      </c>
      <c r="AD43" s="189">
        <f t="shared" si="31"/>
        <v>0</v>
      </c>
      <c r="AE43" s="189">
        <f t="shared" si="32"/>
        <v>1</v>
      </c>
      <c r="AF43" s="189">
        <f t="shared" si="33"/>
        <v>0</v>
      </c>
      <c r="AG43" s="189">
        <f t="shared" si="34"/>
        <v>0</v>
      </c>
      <c r="AH43" s="190">
        <f t="shared" si="35"/>
        <v>1</v>
      </c>
      <c r="AI43" s="36">
        <f t="shared" si="36"/>
        <v>1</v>
      </c>
      <c r="AJ43" s="36">
        <f t="shared" si="37"/>
        <v>2857142.9463470899</v>
      </c>
    </row>
    <row r="44" spans="1:36">
      <c r="A44">
        <v>31</v>
      </c>
      <c r="B44">
        <v>211221</v>
      </c>
      <c r="C44" s="36">
        <v>2880000</v>
      </c>
      <c r="D44">
        <v>-14200000</v>
      </c>
      <c r="E44">
        <v>80000</v>
      </c>
      <c r="F44">
        <v>2800000</v>
      </c>
      <c r="G44">
        <v>238</v>
      </c>
      <c r="H44">
        <v>2</v>
      </c>
      <c r="I44">
        <v>0</v>
      </c>
      <c r="J44">
        <v>1</v>
      </c>
      <c r="K44">
        <v>0</v>
      </c>
      <c r="L44">
        <v>0</v>
      </c>
      <c r="M44">
        <v>0</v>
      </c>
      <c r="N44">
        <v>0</v>
      </c>
      <c r="O44">
        <v>0</v>
      </c>
      <c r="P44">
        <v>1000</v>
      </c>
      <c r="Q44" s="188">
        <f t="shared" si="18"/>
        <v>1</v>
      </c>
      <c r="R44" s="189">
        <f t="shared" si="19"/>
        <v>0</v>
      </c>
      <c r="S44" s="189">
        <f t="shared" si="20"/>
        <v>1</v>
      </c>
      <c r="T44" s="189">
        <f t="shared" si="21"/>
        <v>0</v>
      </c>
      <c r="U44" s="189">
        <f t="shared" si="22"/>
        <v>0</v>
      </c>
      <c r="V44" s="189">
        <f t="shared" si="23"/>
        <v>1</v>
      </c>
      <c r="W44" s="189">
        <f t="shared" si="24"/>
        <v>1</v>
      </c>
      <c r="X44" s="189">
        <f t="shared" si="25"/>
        <v>0</v>
      </c>
      <c r="Y44" s="189">
        <f t="shared" si="26"/>
        <v>1</v>
      </c>
      <c r="Z44" s="189">
        <f t="shared" si="27"/>
        <v>0</v>
      </c>
      <c r="AA44" s="189">
        <f t="shared" si="28"/>
        <v>1</v>
      </c>
      <c r="AB44" s="189">
        <f t="shared" si="29"/>
        <v>0</v>
      </c>
      <c r="AC44" s="189">
        <f t="shared" si="30"/>
        <v>1</v>
      </c>
      <c r="AD44" s="189">
        <f t="shared" si="31"/>
        <v>0</v>
      </c>
      <c r="AE44" s="189">
        <f t="shared" si="32"/>
        <v>1</v>
      </c>
      <c r="AF44" s="189">
        <f t="shared" si="33"/>
        <v>0</v>
      </c>
      <c r="AG44" s="189">
        <f t="shared" si="34"/>
        <v>1</v>
      </c>
      <c r="AH44" s="190">
        <f t="shared" si="35"/>
        <v>0</v>
      </c>
      <c r="AI44" s="36">
        <f t="shared" si="36"/>
        <v>1</v>
      </c>
      <c r="AJ44" s="36">
        <f t="shared" si="37"/>
        <v>2880000</v>
      </c>
    </row>
    <row r="45" spans="1:36">
      <c r="A45">
        <v>42</v>
      </c>
      <c r="B45">
        <v>152172</v>
      </c>
      <c r="C45" s="36">
        <v>3095238.19187601</v>
      </c>
      <c r="D45">
        <v>-11000000.343436301</v>
      </c>
      <c r="E45">
        <v>0</v>
      </c>
      <c r="F45">
        <v>3095238.19187601</v>
      </c>
      <c r="G45">
        <v>183.33333905727201</v>
      </c>
      <c r="H45">
        <v>1</v>
      </c>
      <c r="I45">
        <v>1</v>
      </c>
      <c r="J45">
        <v>0</v>
      </c>
      <c r="K45">
        <v>1</v>
      </c>
      <c r="L45">
        <v>0</v>
      </c>
      <c r="M45">
        <v>0</v>
      </c>
      <c r="N45">
        <v>0</v>
      </c>
      <c r="O45">
        <v>0</v>
      </c>
      <c r="P45">
        <v>1190.47619628906</v>
      </c>
      <c r="Q45" s="188">
        <f t="shared" si="18"/>
        <v>1</v>
      </c>
      <c r="R45" s="189">
        <f t="shared" si="19"/>
        <v>0</v>
      </c>
      <c r="S45" s="189">
        <f t="shared" si="20"/>
        <v>0</v>
      </c>
      <c r="T45" s="189">
        <f t="shared" si="21"/>
        <v>1</v>
      </c>
      <c r="U45" s="189">
        <f t="shared" si="22"/>
        <v>1</v>
      </c>
      <c r="V45" s="189">
        <f t="shared" si="23"/>
        <v>0</v>
      </c>
      <c r="W45" s="189">
        <f t="shared" si="24"/>
        <v>0</v>
      </c>
      <c r="X45" s="189">
        <f t="shared" si="25"/>
        <v>1</v>
      </c>
      <c r="Y45" s="189">
        <f t="shared" si="26"/>
        <v>1</v>
      </c>
      <c r="Z45" s="189">
        <f t="shared" si="27"/>
        <v>0</v>
      </c>
      <c r="AA45" s="189">
        <f t="shared" si="28"/>
        <v>1</v>
      </c>
      <c r="AB45" s="189">
        <f t="shared" si="29"/>
        <v>0</v>
      </c>
      <c r="AC45" s="189">
        <f t="shared" si="30"/>
        <v>1</v>
      </c>
      <c r="AD45" s="189">
        <f t="shared" si="31"/>
        <v>0</v>
      </c>
      <c r="AE45" s="189">
        <f t="shared" si="32"/>
        <v>1</v>
      </c>
      <c r="AF45" s="189">
        <f t="shared" si="33"/>
        <v>0</v>
      </c>
      <c r="AG45" s="189">
        <f t="shared" si="34"/>
        <v>1</v>
      </c>
      <c r="AH45" s="190">
        <f t="shared" si="35"/>
        <v>0</v>
      </c>
      <c r="AI45" s="36">
        <f t="shared" si="36"/>
        <v>1</v>
      </c>
      <c r="AJ45" s="36">
        <f t="shared" si="37"/>
        <v>3095238.19187601</v>
      </c>
    </row>
    <row r="46" spans="1:36">
      <c r="A46">
        <v>61</v>
      </c>
      <c r="B46">
        <v>112204</v>
      </c>
      <c r="C46" s="36">
        <v>3642857.1273477701</v>
      </c>
      <c r="D46">
        <v>1142857.0255448499</v>
      </c>
      <c r="E46">
        <v>7142857</v>
      </c>
      <c r="F46">
        <v>-3499999.8726522299</v>
      </c>
      <c r="G46">
        <v>99.999999574252499</v>
      </c>
      <c r="H46">
        <v>2</v>
      </c>
      <c r="I46">
        <v>0</v>
      </c>
      <c r="J46">
        <v>1</v>
      </c>
      <c r="K46">
        <v>0</v>
      </c>
      <c r="L46">
        <v>0</v>
      </c>
      <c r="M46">
        <v>0</v>
      </c>
      <c r="N46">
        <v>0</v>
      </c>
      <c r="O46">
        <v>0</v>
      </c>
      <c r="P46">
        <v>2142.85717773438</v>
      </c>
      <c r="Q46" s="188">
        <f t="shared" si="18"/>
        <v>1</v>
      </c>
      <c r="R46" s="189">
        <f t="shared" si="19"/>
        <v>0</v>
      </c>
      <c r="S46" s="189">
        <f t="shared" si="20"/>
        <v>1</v>
      </c>
      <c r="T46" s="189">
        <f t="shared" si="21"/>
        <v>0</v>
      </c>
      <c r="U46" s="189">
        <f t="shared" si="22"/>
        <v>0</v>
      </c>
      <c r="V46" s="189">
        <f t="shared" si="23"/>
        <v>1</v>
      </c>
      <c r="W46" s="189">
        <f t="shared" si="24"/>
        <v>1</v>
      </c>
      <c r="X46" s="189">
        <f t="shared" si="25"/>
        <v>0</v>
      </c>
      <c r="Y46" s="189">
        <f t="shared" si="26"/>
        <v>1</v>
      </c>
      <c r="Z46" s="189">
        <f t="shared" si="27"/>
        <v>0</v>
      </c>
      <c r="AA46" s="189">
        <f t="shared" si="28"/>
        <v>1</v>
      </c>
      <c r="AB46" s="189">
        <f t="shared" si="29"/>
        <v>0</v>
      </c>
      <c r="AC46" s="189">
        <f t="shared" si="30"/>
        <v>1</v>
      </c>
      <c r="AD46" s="189">
        <f t="shared" si="31"/>
        <v>0</v>
      </c>
      <c r="AE46" s="189">
        <f t="shared" si="32"/>
        <v>1</v>
      </c>
      <c r="AF46" s="189">
        <f t="shared" si="33"/>
        <v>0</v>
      </c>
      <c r="AG46" s="189">
        <f t="shared" si="34"/>
        <v>0</v>
      </c>
      <c r="AH46" s="190">
        <f t="shared" si="35"/>
        <v>1</v>
      </c>
      <c r="AI46" s="36">
        <f t="shared" si="36"/>
        <v>1</v>
      </c>
      <c r="AJ46" s="36">
        <f t="shared" si="37"/>
        <v>3642857.1273477701</v>
      </c>
    </row>
    <row r="47" spans="1:36">
      <c r="A47">
        <v>55</v>
      </c>
      <c r="B47">
        <v>141171</v>
      </c>
      <c r="C47" s="36">
        <v>3819999.9430775698</v>
      </c>
      <c r="D47">
        <v>-3199999.85918403</v>
      </c>
      <c r="E47">
        <v>6250000</v>
      </c>
      <c r="F47">
        <v>-2430000.0569224302</v>
      </c>
      <c r="G47">
        <v>157.499997653067</v>
      </c>
      <c r="H47">
        <v>2</v>
      </c>
      <c r="I47">
        <v>1</v>
      </c>
      <c r="J47">
        <v>1</v>
      </c>
      <c r="K47">
        <v>1</v>
      </c>
      <c r="L47">
        <v>0</v>
      </c>
      <c r="M47">
        <v>0</v>
      </c>
      <c r="N47">
        <v>0</v>
      </c>
      <c r="O47">
        <v>0</v>
      </c>
      <c r="P47">
        <v>2250</v>
      </c>
      <c r="Q47" s="188">
        <f t="shared" si="18"/>
        <v>1</v>
      </c>
      <c r="R47" s="189">
        <f t="shared" si="19"/>
        <v>0</v>
      </c>
      <c r="S47" s="189">
        <f t="shared" si="20"/>
        <v>0</v>
      </c>
      <c r="T47" s="189">
        <f t="shared" si="21"/>
        <v>1</v>
      </c>
      <c r="U47" s="189">
        <f t="shared" si="22"/>
        <v>0</v>
      </c>
      <c r="V47" s="189">
        <f t="shared" si="23"/>
        <v>1</v>
      </c>
      <c r="W47" s="189">
        <f t="shared" si="24"/>
        <v>0</v>
      </c>
      <c r="X47" s="189">
        <f t="shared" si="25"/>
        <v>1</v>
      </c>
      <c r="Y47" s="189">
        <f t="shared" si="26"/>
        <v>1</v>
      </c>
      <c r="Z47" s="189">
        <f t="shared" si="27"/>
        <v>0</v>
      </c>
      <c r="AA47" s="189">
        <f t="shared" si="28"/>
        <v>1</v>
      </c>
      <c r="AB47" s="189">
        <f t="shared" si="29"/>
        <v>0</v>
      </c>
      <c r="AC47" s="189">
        <f t="shared" si="30"/>
        <v>1</v>
      </c>
      <c r="AD47" s="189">
        <f t="shared" si="31"/>
        <v>0</v>
      </c>
      <c r="AE47" s="189">
        <f t="shared" si="32"/>
        <v>1</v>
      </c>
      <c r="AF47" s="189">
        <f t="shared" si="33"/>
        <v>0</v>
      </c>
      <c r="AG47" s="189">
        <f t="shared" si="34"/>
        <v>0</v>
      </c>
      <c r="AH47" s="190">
        <f t="shared" si="35"/>
        <v>1</v>
      </c>
      <c r="AI47" s="36">
        <f t="shared" si="36"/>
        <v>1</v>
      </c>
      <c r="AJ47" s="36">
        <f t="shared" si="37"/>
        <v>3819999.9430775698</v>
      </c>
    </row>
    <row r="48" spans="1:36">
      <c r="A48">
        <v>89</v>
      </c>
      <c r="B48">
        <v>211261</v>
      </c>
      <c r="C48" s="36">
        <v>3832000</v>
      </c>
      <c r="D48">
        <v>-5760000</v>
      </c>
      <c r="E48" s="179">
        <v>12000000</v>
      </c>
      <c r="F48">
        <v>-8168000</v>
      </c>
      <c r="G48">
        <v>296</v>
      </c>
      <c r="H48">
        <v>3</v>
      </c>
      <c r="I48">
        <v>0</v>
      </c>
      <c r="J48">
        <v>0</v>
      </c>
      <c r="K48">
        <v>0</v>
      </c>
      <c r="L48">
        <v>2</v>
      </c>
      <c r="M48">
        <v>135000</v>
      </c>
      <c r="N48">
        <v>110000</v>
      </c>
      <c r="O48">
        <v>0</v>
      </c>
      <c r="P48">
        <v>3000</v>
      </c>
      <c r="Q48" s="188">
        <f t="shared" si="18"/>
        <v>0</v>
      </c>
      <c r="R48" s="189">
        <f t="shared" si="19"/>
        <v>1</v>
      </c>
      <c r="S48" s="189">
        <f t="shared" si="20"/>
        <v>1</v>
      </c>
      <c r="T48" s="189">
        <f t="shared" si="21"/>
        <v>0</v>
      </c>
      <c r="U48" s="189">
        <f t="shared" si="22"/>
        <v>1</v>
      </c>
      <c r="V48" s="189">
        <f t="shared" si="23"/>
        <v>0</v>
      </c>
      <c r="W48" s="189">
        <f t="shared" si="24"/>
        <v>1</v>
      </c>
      <c r="X48" s="189">
        <f t="shared" si="25"/>
        <v>0</v>
      </c>
      <c r="Y48" s="189">
        <f t="shared" si="26"/>
        <v>0</v>
      </c>
      <c r="Z48" s="189">
        <f t="shared" si="27"/>
        <v>1</v>
      </c>
      <c r="AA48" s="189">
        <f t="shared" si="28"/>
        <v>0</v>
      </c>
      <c r="AB48" s="189">
        <f t="shared" si="29"/>
        <v>1</v>
      </c>
      <c r="AC48" s="189">
        <f t="shared" si="30"/>
        <v>0</v>
      </c>
      <c r="AD48" s="189">
        <f t="shared" si="31"/>
        <v>1</v>
      </c>
      <c r="AE48" s="189">
        <f t="shared" si="32"/>
        <v>1</v>
      </c>
      <c r="AF48" s="189">
        <f t="shared" si="33"/>
        <v>0</v>
      </c>
      <c r="AG48" s="189">
        <f t="shared" si="34"/>
        <v>0</v>
      </c>
      <c r="AH48" s="190">
        <f t="shared" si="35"/>
        <v>1</v>
      </c>
      <c r="AI48" s="36">
        <f t="shared" si="36"/>
        <v>1</v>
      </c>
      <c r="AJ48" s="36">
        <f t="shared" si="37"/>
        <v>3832000</v>
      </c>
    </row>
    <row r="49" spans="1:36">
      <c r="A49">
        <v>7</v>
      </c>
      <c r="B49">
        <v>131371</v>
      </c>
      <c r="C49" s="36">
        <v>4285714.2023025397</v>
      </c>
      <c r="D49">
        <v>-530612.27138152404</v>
      </c>
      <c r="E49">
        <v>2040816.25</v>
      </c>
      <c r="F49">
        <v>2244897.9523025402</v>
      </c>
      <c r="G49">
        <v>42.857142023025403</v>
      </c>
      <c r="H49">
        <v>2</v>
      </c>
      <c r="I49">
        <v>0</v>
      </c>
      <c r="J49">
        <v>1</v>
      </c>
      <c r="K49">
        <v>0</v>
      </c>
      <c r="L49">
        <v>0</v>
      </c>
      <c r="M49">
        <v>0</v>
      </c>
      <c r="N49">
        <v>0</v>
      </c>
      <c r="O49">
        <v>4</v>
      </c>
      <c r="P49">
        <v>3061.22436523438</v>
      </c>
      <c r="Q49" s="188">
        <f t="shared" si="18"/>
        <v>1</v>
      </c>
      <c r="R49" s="189">
        <f t="shared" si="19"/>
        <v>0</v>
      </c>
      <c r="S49" s="189">
        <f t="shared" si="20"/>
        <v>1</v>
      </c>
      <c r="T49" s="189">
        <f t="shared" si="21"/>
        <v>0</v>
      </c>
      <c r="U49" s="189">
        <f t="shared" si="22"/>
        <v>0</v>
      </c>
      <c r="V49" s="189">
        <f t="shared" si="23"/>
        <v>1</v>
      </c>
      <c r="W49" s="189">
        <f t="shared" si="24"/>
        <v>1</v>
      </c>
      <c r="X49" s="189">
        <f t="shared" si="25"/>
        <v>0</v>
      </c>
      <c r="Y49" s="189">
        <f t="shared" si="26"/>
        <v>1</v>
      </c>
      <c r="Z49" s="189">
        <f t="shared" si="27"/>
        <v>0</v>
      </c>
      <c r="AA49" s="189">
        <f t="shared" si="28"/>
        <v>1</v>
      </c>
      <c r="AB49" s="189">
        <f t="shared" si="29"/>
        <v>0</v>
      </c>
      <c r="AC49" s="189">
        <f t="shared" si="30"/>
        <v>1</v>
      </c>
      <c r="AD49" s="189">
        <f t="shared" si="31"/>
        <v>0</v>
      </c>
      <c r="AE49" s="189">
        <f t="shared" si="32"/>
        <v>0</v>
      </c>
      <c r="AF49" s="189">
        <f t="shared" si="33"/>
        <v>1</v>
      </c>
      <c r="AG49" s="189">
        <f t="shared" si="34"/>
        <v>0</v>
      </c>
      <c r="AH49" s="190">
        <f t="shared" si="35"/>
        <v>1</v>
      </c>
      <c r="AI49" s="36">
        <f t="shared" si="36"/>
        <v>1</v>
      </c>
      <c r="AJ49" s="36">
        <f t="shared" si="37"/>
        <v>4285714.2023025397</v>
      </c>
    </row>
    <row r="50" spans="1:36">
      <c r="A50">
        <v>105</v>
      </c>
      <c r="B50">
        <v>131121</v>
      </c>
      <c r="C50" s="36">
        <v>4285714.4195206398</v>
      </c>
      <c r="D50">
        <v>-19809525.5337913</v>
      </c>
      <c r="E50">
        <v>47619048</v>
      </c>
      <c r="F50">
        <v>-43333333.580479398</v>
      </c>
      <c r="G50">
        <v>1123.80955889652</v>
      </c>
      <c r="H50">
        <v>2</v>
      </c>
      <c r="I50">
        <v>1</v>
      </c>
      <c r="J50">
        <v>0</v>
      </c>
      <c r="K50">
        <v>0</v>
      </c>
      <c r="L50">
        <v>3</v>
      </c>
      <c r="M50">
        <v>2500</v>
      </c>
      <c r="N50">
        <v>0</v>
      </c>
      <c r="O50">
        <v>0</v>
      </c>
      <c r="P50">
        <v>1428.57153320312</v>
      </c>
      <c r="Q50" s="188">
        <f t="shared" si="18"/>
        <v>1</v>
      </c>
      <c r="R50" s="189">
        <f t="shared" si="19"/>
        <v>0</v>
      </c>
      <c r="S50" s="189">
        <f t="shared" si="20"/>
        <v>0</v>
      </c>
      <c r="T50" s="189">
        <f t="shared" si="21"/>
        <v>1</v>
      </c>
      <c r="U50" s="189">
        <f t="shared" si="22"/>
        <v>1</v>
      </c>
      <c r="V50" s="189">
        <f t="shared" si="23"/>
        <v>0</v>
      </c>
      <c r="W50" s="189">
        <f t="shared" si="24"/>
        <v>1</v>
      </c>
      <c r="X50" s="189">
        <f t="shared" si="25"/>
        <v>0</v>
      </c>
      <c r="Y50" s="189">
        <f t="shared" si="26"/>
        <v>0</v>
      </c>
      <c r="Z50" s="189">
        <f t="shared" si="27"/>
        <v>1</v>
      </c>
      <c r="AA50" s="189">
        <f t="shared" si="28"/>
        <v>0</v>
      </c>
      <c r="AB50" s="189">
        <f t="shared" si="29"/>
        <v>1</v>
      </c>
      <c r="AC50" s="189">
        <f t="shared" si="30"/>
        <v>1</v>
      </c>
      <c r="AD50" s="189">
        <f t="shared" si="31"/>
        <v>0</v>
      </c>
      <c r="AE50" s="189">
        <f t="shared" si="32"/>
        <v>1</v>
      </c>
      <c r="AF50" s="189">
        <f t="shared" si="33"/>
        <v>0</v>
      </c>
      <c r="AG50" s="189">
        <f t="shared" si="34"/>
        <v>1</v>
      </c>
      <c r="AH50" s="190">
        <f t="shared" si="35"/>
        <v>0</v>
      </c>
      <c r="AI50" s="36">
        <f t="shared" si="36"/>
        <v>1</v>
      </c>
      <c r="AJ50" s="36">
        <f t="shared" si="37"/>
        <v>4285714.4195206398</v>
      </c>
    </row>
    <row r="51" spans="1:36">
      <c r="A51">
        <v>2</v>
      </c>
      <c r="B51">
        <v>242232</v>
      </c>
      <c r="C51" s="36">
        <v>4500000.1005828399</v>
      </c>
      <c r="D51">
        <v>-7250000.16763807</v>
      </c>
      <c r="E51">
        <v>250000</v>
      </c>
      <c r="F51">
        <v>4250000.1005828399</v>
      </c>
      <c r="G51">
        <v>125.00000279396799</v>
      </c>
      <c r="H51">
        <v>2</v>
      </c>
      <c r="I51">
        <v>0</v>
      </c>
      <c r="J51">
        <v>1</v>
      </c>
      <c r="K51">
        <v>0</v>
      </c>
      <c r="L51">
        <v>0</v>
      </c>
      <c r="M51">
        <v>0</v>
      </c>
      <c r="N51">
        <v>0</v>
      </c>
      <c r="O51">
        <v>0</v>
      </c>
      <c r="P51">
        <v>7500</v>
      </c>
      <c r="Q51" s="188">
        <f t="shared" si="18"/>
        <v>1</v>
      </c>
      <c r="R51" s="189">
        <f t="shared" si="19"/>
        <v>0</v>
      </c>
      <c r="S51" s="189">
        <f t="shared" si="20"/>
        <v>1</v>
      </c>
      <c r="T51" s="189">
        <f t="shared" si="21"/>
        <v>0</v>
      </c>
      <c r="U51" s="189">
        <f t="shared" si="22"/>
        <v>0</v>
      </c>
      <c r="V51" s="189">
        <f t="shared" si="23"/>
        <v>1</v>
      </c>
      <c r="W51" s="169">
        <f t="shared" si="24"/>
        <v>1</v>
      </c>
      <c r="X51" s="169">
        <f t="shared" si="25"/>
        <v>0</v>
      </c>
      <c r="Y51" s="189">
        <f t="shared" si="26"/>
        <v>1</v>
      </c>
      <c r="Z51" s="189">
        <f t="shared" si="27"/>
        <v>0</v>
      </c>
      <c r="AA51" s="189">
        <f t="shared" si="28"/>
        <v>1</v>
      </c>
      <c r="AB51" s="189">
        <f t="shared" si="29"/>
        <v>0</v>
      </c>
      <c r="AC51" s="189">
        <f t="shared" si="30"/>
        <v>1</v>
      </c>
      <c r="AD51" s="189">
        <f t="shared" si="31"/>
        <v>0</v>
      </c>
      <c r="AE51" s="189">
        <f t="shared" si="32"/>
        <v>1</v>
      </c>
      <c r="AF51" s="189">
        <f t="shared" si="33"/>
        <v>0</v>
      </c>
      <c r="AG51" s="189">
        <f t="shared" si="34"/>
        <v>0</v>
      </c>
      <c r="AH51" s="190">
        <f t="shared" si="35"/>
        <v>1</v>
      </c>
      <c r="AI51" s="36">
        <f t="shared" si="36"/>
        <v>1</v>
      </c>
      <c r="AJ51" s="36">
        <f t="shared" si="37"/>
        <v>4500000.1005828399</v>
      </c>
    </row>
    <row r="52" spans="1:36">
      <c r="A52">
        <v>98</v>
      </c>
      <c r="B52">
        <v>171231</v>
      </c>
      <c r="C52" s="36">
        <v>4571428.5519658299</v>
      </c>
      <c r="D52">
        <v>-16499999.2670915</v>
      </c>
      <c r="E52">
        <v>21428572</v>
      </c>
      <c r="F52">
        <v>-16857143.448034201</v>
      </c>
      <c r="G52">
        <v>632.14285445152495</v>
      </c>
      <c r="H52">
        <v>2</v>
      </c>
      <c r="I52">
        <v>0</v>
      </c>
      <c r="J52">
        <v>1</v>
      </c>
      <c r="K52">
        <v>0</v>
      </c>
      <c r="L52">
        <v>2</v>
      </c>
      <c r="M52">
        <v>6000</v>
      </c>
      <c r="N52">
        <v>3214285.75</v>
      </c>
      <c r="O52">
        <v>0</v>
      </c>
      <c r="P52">
        <v>2142.85717773438</v>
      </c>
      <c r="Q52" s="188">
        <f t="shared" si="18"/>
        <v>1</v>
      </c>
      <c r="R52" s="189">
        <f t="shared" si="19"/>
        <v>0</v>
      </c>
      <c r="S52" s="189">
        <f t="shared" si="20"/>
        <v>1</v>
      </c>
      <c r="T52" s="189">
        <f t="shared" si="21"/>
        <v>0</v>
      </c>
      <c r="U52" s="189">
        <f t="shared" si="22"/>
        <v>0</v>
      </c>
      <c r="V52" s="189">
        <f t="shared" si="23"/>
        <v>1</v>
      </c>
      <c r="W52" s="189">
        <f t="shared" si="24"/>
        <v>1</v>
      </c>
      <c r="X52" s="189">
        <f t="shared" si="25"/>
        <v>0</v>
      </c>
      <c r="Y52" s="189">
        <f t="shared" si="26"/>
        <v>0</v>
      </c>
      <c r="Z52" s="189">
        <f t="shared" si="27"/>
        <v>1</v>
      </c>
      <c r="AA52" s="189">
        <f t="shared" si="28"/>
        <v>0</v>
      </c>
      <c r="AB52" s="189">
        <f t="shared" si="29"/>
        <v>1</v>
      </c>
      <c r="AC52" s="189">
        <f t="shared" si="30"/>
        <v>0</v>
      </c>
      <c r="AD52" s="189">
        <f t="shared" si="31"/>
        <v>1</v>
      </c>
      <c r="AE52" s="189">
        <f t="shared" si="32"/>
        <v>1</v>
      </c>
      <c r="AF52" s="189">
        <f t="shared" si="33"/>
        <v>0</v>
      </c>
      <c r="AG52" s="189">
        <f t="shared" si="34"/>
        <v>0</v>
      </c>
      <c r="AH52" s="190">
        <f t="shared" si="35"/>
        <v>1</v>
      </c>
      <c r="AI52" s="36">
        <f t="shared" si="36"/>
        <v>1</v>
      </c>
      <c r="AJ52" s="36">
        <f t="shared" si="37"/>
        <v>4571428.5519658299</v>
      </c>
    </row>
    <row r="53" spans="1:36">
      <c r="A53">
        <v>59</v>
      </c>
      <c r="B53">
        <v>15262</v>
      </c>
      <c r="C53" s="36">
        <v>5190476.21395123</v>
      </c>
      <c r="D53">
        <v>-14285714.478314299</v>
      </c>
      <c r="E53">
        <v>0</v>
      </c>
      <c r="F53">
        <v>5190476.21395123</v>
      </c>
      <c r="G53">
        <v>238.095241305239</v>
      </c>
      <c r="H53">
        <v>2</v>
      </c>
      <c r="I53">
        <v>1</v>
      </c>
      <c r="J53">
        <v>0</v>
      </c>
      <c r="K53">
        <v>1</v>
      </c>
      <c r="L53">
        <v>0</v>
      </c>
      <c r="M53">
        <v>248000</v>
      </c>
      <c r="N53">
        <v>0</v>
      </c>
      <c r="O53">
        <v>0</v>
      </c>
      <c r="P53">
        <v>2380.95239257812</v>
      </c>
      <c r="Q53" s="188">
        <f t="shared" si="18"/>
        <v>1</v>
      </c>
      <c r="R53" s="189">
        <f t="shared" si="19"/>
        <v>0</v>
      </c>
      <c r="S53" s="189">
        <f t="shared" si="20"/>
        <v>0</v>
      </c>
      <c r="T53" s="189">
        <f t="shared" si="21"/>
        <v>1</v>
      </c>
      <c r="U53" s="189">
        <f t="shared" si="22"/>
        <v>1</v>
      </c>
      <c r="V53" s="189">
        <f t="shared" si="23"/>
        <v>0</v>
      </c>
      <c r="W53" s="189">
        <f t="shared" si="24"/>
        <v>0</v>
      </c>
      <c r="X53" s="189">
        <f t="shared" si="25"/>
        <v>1</v>
      </c>
      <c r="Y53" s="189">
        <f t="shared" si="26"/>
        <v>1</v>
      </c>
      <c r="Z53" s="189">
        <f t="shared" si="27"/>
        <v>0</v>
      </c>
      <c r="AA53" s="189">
        <f t="shared" si="28"/>
        <v>0</v>
      </c>
      <c r="AB53" s="189">
        <f t="shared" si="29"/>
        <v>1</v>
      </c>
      <c r="AC53" s="189">
        <f t="shared" si="30"/>
        <v>1</v>
      </c>
      <c r="AD53" s="189">
        <f t="shared" si="31"/>
        <v>0</v>
      </c>
      <c r="AE53" s="189">
        <f t="shared" si="32"/>
        <v>1</v>
      </c>
      <c r="AF53" s="189">
        <f t="shared" si="33"/>
        <v>0</v>
      </c>
      <c r="AG53" s="189">
        <f t="shared" si="34"/>
        <v>0</v>
      </c>
      <c r="AH53" s="190">
        <f t="shared" si="35"/>
        <v>1</v>
      </c>
      <c r="AI53" s="36">
        <f t="shared" si="36"/>
        <v>1</v>
      </c>
      <c r="AJ53" s="36">
        <f t="shared" si="37"/>
        <v>5190476.21395123</v>
      </c>
    </row>
    <row r="54" spans="1:36">
      <c r="A54">
        <v>71</v>
      </c>
      <c r="B54">
        <v>181282</v>
      </c>
      <c r="C54" s="36">
        <v>5399999.9770096401</v>
      </c>
      <c r="D54">
        <v>-8999999.9035497196</v>
      </c>
      <c r="E54">
        <v>1071428.625</v>
      </c>
      <c r="F54">
        <v>4328571.3520096401</v>
      </c>
      <c r="G54">
        <v>167.85714214249501</v>
      </c>
      <c r="H54">
        <v>3</v>
      </c>
      <c r="I54">
        <v>0</v>
      </c>
      <c r="J54">
        <v>1</v>
      </c>
      <c r="K54">
        <v>0</v>
      </c>
      <c r="L54">
        <v>0</v>
      </c>
      <c r="M54">
        <v>0</v>
      </c>
      <c r="N54">
        <v>0</v>
      </c>
      <c r="O54">
        <v>0</v>
      </c>
      <c r="P54">
        <v>2857.14282226562</v>
      </c>
      <c r="Q54" s="188">
        <f t="shared" si="18"/>
        <v>0</v>
      </c>
      <c r="R54" s="189">
        <f t="shared" si="19"/>
        <v>1</v>
      </c>
      <c r="S54" s="189">
        <f t="shared" si="20"/>
        <v>1</v>
      </c>
      <c r="T54" s="189">
        <f t="shared" si="21"/>
        <v>0</v>
      </c>
      <c r="U54" s="189">
        <f t="shared" si="22"/>
        <v>0</v>
      </c>
      <c r="V54" s="189">
        <f t="shared" si="23"/>
        <v>1</v>
      </c>
      <c r="W54" s="189">
        <f t="shared" si="24"/>
        <v>1</v>
      </c>
      <c r="X54" s="189">
        <f t="shared" si="25"/>
        <v>0</v>
      </c>
      <c r="Y54" s="189">
        <f t="shared" si="26"/>
        <v>1</v>
      </c>
      <c r="Z54" s="189">
        <f t="shared" si="27"/>
        <v>0</v>
      </c>
      <c r="AA54" s="189">
        <f t="shared" si="28"/>
        <v>1</v>
      </c>
      <c r="AB54" s="189">
        <f t="shared" si="29"/>
        <v>0</v>
      </c>
      <c r="AC54" s="189">
        <f t="shared" si="30"/>
        <v>1</v>
      </c>
      <c r="AD54" s="189">
        <f t="shared" si="31"/>
        <v>0</v>
      </c>
      <c r="AE54" s="189">
        <f t="shared" si="32"/>
        <v>1</v>
      </c>
      <c r="AF54" s="189">
        <f t="shared" si="33"/>
        <v>0</v>
      </c>
      <c r="AG54" s="189">
        <f t="shared" si="34"/>
        <v>0</v>
      </c>
      <c r="AH54" s="190">
        <f t="shared" si="35"/>
        <v>1</v>
      </c>
      <c r="AI54" s="36">
        <f t="shared" si="36"/>
        <v>1</v>
      </c>
      <c r="AJ54" s="36">
        <f t="shared" si="37"/>
        <v>5399999.9770096401</v>
      </c>
    </row>
    <row r="55" spans="1:36">
      <c r="A55">
        <v>84</v>
      </c>
      <c r="B55">
        <v>111201</v>
      </c>
      <c r="C55" s="36">
        <v>5714285.8926941799</v>
      </c>
      <c r="D55">
        <v>3333333.3438925901</v>
      </c>
      <c r="E55">
        <v>8333333.5</v>
      </c>
      <c r="F55">
        <v>-2619047.6073058201</v>
      </c>
      <c r="G55">
        <v>83.3333359351235</v>
      </c>
      <c r="H55">
        <v>2</v>
      </c>
      <c r="I55">
        <v>0</v>
      </c>
      <c r="J55">
        <v>1</v>
      </c>
      <c r="K55">
        <v>0</v>
      </c>
      <c r="L55">
        <v>1</v>
      </c>
      <c r="M55">
        <v>0</v>
      </c>
      <c r="N55">
        <v>0</v>
      </c>
      <c r="O55">
        <v>0</v>
      </c>
      <c r="P55">
        <v>2380.95239257812</v>
      </c>
      <c r="Q55" s="188">
        <f t="shared" si="18"/>
        <v>1</v>
      </c>
      <c r="R55" s="189">
        <f t="shared" si="19"/>
        <v>0</v>
      </c>
      <c r="S55" s="189">
        <f t="shared" si="20"/>
        <v>1</v>
      </c>
      <c r="T55" s="189">
        <f t="shared" si="21"/>
        <v>0</v>
      </c>
      <c r="U55" s="189">
        <f t="shared" si="22"/>
        <v>0</v>
      </c>
      <c r="V55" s="189">
        <f t="shared" si="23"/>
        <v>1</v>
      </c>
      <c r="W55" s="189">
        <f t="shared" si="24"/>
        <v>1</v>
      </c>
      <c r="X55" s="189">
        <f t="shared" si="25"/>
        <v>0</v>
      </c>
      <c r="Y55" s="189">
        <f t="shared" si="26"/>
        <v>0</v>
      </c>
      <c r="Z55" s="189">
        <f t="shared" si="27"/>
        <v>1</v>
      </c>
      <c r="AA55" s="189">
        <f t="shared" si="28"/>
        <v>1</v>
      </c>
      <c r="AB55" s="189">
        <f t="shared" si="29"/>
        <v>0</v>
      </c>
      <c r="AC55" s="189">
        <f t="shared" si="30"/>
        <v>1</v>
      </c>
      <c r="AD55" s="189">
        <f t="shared" si="31"/>
        <v>0</v>
      </c>
      <c r="AE55" s="189">
        <f t="shared" si="32"/>
        <v>1</v>
      </c>
      <c r="AF55" s="189">
        <f t="shared" si="33"/>
        <v>0</v>
      </c>
      <c r="AG55" s="189">
        <f t="shared" si="34"/>
        <v>0</v>
      </c>
      <c r="AH55" s="190">
        <f t="shared" si="35"/>
        <v>1</v>
      </c>
      <c r="AI55" s="36">
        <f t="shared" si="36"/>
        <v>1</v>
      </c>
      <c r="AJ55" s="36">
        <f t="shared" si="37"/>
        <v>5714285.8926941799</v>
      </c>
    </row>
    <row r="56" spans="1:36">
      <c r="A56">
        <v>3</v>
      </c>
      <c r="B56">
        <v>25181</v>
      </c>
      <c r="C56" s="36">
        <v>6295000</v>
      </c>
      <c r="D56" s="179">
        <v>900000</v>
      </c>
      <c r="E56">
        <v>7500000</v>
      </c>
      <c r="F56">
        <v>-1205000</v>
      </c>
      <c r="G56">
        <v>110</v>
      </c>
      <c r="H56">
        <v>3</v>
      </c>
      <c r="I56">
        <v>0</v>
      </c>
      <c r="J56">
        <v>1</v>
      </c>
      <c r="K56">
        <v>0</v>
      </c>
      <c r="L56">
        <v>0</v>
      </c>
      <c r="M56">
        <v>0</v>
      </c>
      <c r="N56">
        <v>0</v>
      </c>
      <c r="O56">
        <v>0</v>
      </c>
      <c r="P56">
        <v>2000</v>
      </c>
      <c r="Q56" s="188">
        <f t="shared" si="18"/>
        <v>0</v>
      </c>
      <c r="R56" s="189">
        <f t="shared" si="19"/>
        <v>1</v>
      </c>
      <c r="S56" s="189">
        <f t="shared" si="20"/>
        <v>1</v>
      </c>
      <c r="T56" s="189">
        <f t="shared" si="21"/>
        <v>0</v>
      </c>
      <c r="U56" s="189">
        <f t="shared" si="22"/>
        <v>0</v>
      </c>
      <c r="V56" s="189">
        <f t="shared" si="23"/>
        <v>1</v>
      </c>
      <c r="W56" s="189">
        <f t="shared" si="24"/>
        <v>1</v>
      </c>
      <c r="X56" s="189">
        <f t="shared" si="25"/>
        <v>0</v>
      </c>
      <c r="Y56" s="189">
        <f t="shared" si="26"/>
        <v>1</v>
      </c>
      <c r="Z56" s="189">
        <f t="shared" si="27"/>
        <v>0</v>
      </c>
      <c r="AA56" s="189">
        <f t="shared" si="28"/>
        <v>1</v>
      </c>
      <c r="AB56" s="189">
        <f t="shared" si="29"/>
        <v>0</v>
      </c>
      <c r="AC56" s="189">
        <f t="shared" si="30"/>
        <v>1</v>
      </c>
      <c r="AD56" s="189">
        <f t="shared" si="31"/>
        <v>0</v>
      </c>
      <c r="AE56" s="189">
        <f t="shared" si="32"/>
        <v>1</v>
      </c>
      <c r="AF56" s="189">
        <f t="shared" si="33"/>
        <v>0</v>
      </c>
      <c r="AG56" s="189">
        <f t="shared" si="34"/>
        <v>1</v>
      </c>
      <c r="AH56" s="190">
        <f t="shared" si="35"/>
        <v>0</v>
      </c>
      <c r="AI56" s="36">
        <f t="shared" si="36"/>
        <v>1</v>
      </c>
      <c r="AJ56" s="36">
        <f t="shared" si="37"/>
        <v>6295000</v>
      </c>
    </row>
    <row r="57" spans="1:36">
      <c r="A57">
        <v>13</v>
      </c>
      <c r="B57">
        <v>251232</v>
      </c>
      <c r="C57" s="36">
        <v>6400000</v>
      </c>
      <c r="D57">
        <v>-11385000</v>
      </c>
      <c r="E57">
        <v>1455000</v>
      </c>
      <c r="F57">
        <v>4945000</v>
      </c>
      <c r="G57">
        <v>214</v>
      </c>
      <c r="H57">
        <v>2</v>
      </c>
      <c r="I57">
        <v>0</v>
      </c>
      <c r="J57">
        <v>1</v>
      </c>
      <c r="K57">
        <v>0</v>
      </c>
      <c r="L57">
        <v>0</v>
      </c>
      <c r="M57">
        <v>15000</v>
      </c>
      <c r="N57">
        <v>1785714.375</v>
      </c>
      <c r="O57">
        <v>0</v>
      </c>
      <c r="P57">
        <v>2000</v>
      </c>
      <c r="Q57" s="188">
        <f t="shared" si="18"/>
        <v>1</v>
      </c>
      <c r="R57" s="189">
        <f t="shared" si="19"/>
        <v>0</v>
      </c>
      <c r="S57" s="189">
        <f t="shared" si="20"/>
        <v>1</v>
      </c>
      <c r="T57" s="189">
        <f t="shared" si="21"/>
        <v>0</v>
      </c>
      <c r="U57" s="189">
        <f t="shared" si="22"/>
        <v>0</v>
      </c>
      <c r="V57" s="189">
        <f t="shared" si="23"/>
        <v>1</v>
      </c>
      <c r="W57" s="189">
        <f t="shared" si="24"/>
        <v>1</v>
      </c>
      <c r="X57" s="189">
        <f t="shared" si="25"/>
        <v>0</v>
      </c>
      <c r="Y57" s="189">
        <f t="shared" si="26"/>
        <v>1</v>
      </c>
      <c r="Z57" s="189">
        <f t="shared" si="27"/>
        <v>0</v>
      </c>
      <c r="AA57" s="189">
        <f t="shared" si="28"/>
        <v>0</v>
      </c>
      <c r="AB57" s="189">
        <f t="shared" si="29"/>
        <v>1</v>
      </c>
      <c r="AC57" s="189">
        <f t="shared" si="30"/>
        <v>0</v>
      </c>
      <c r="AD57" s="189">
        <f t="shared" si="31"/>
        <v>1</v>
      </c>
      <c r="AE57" s="189">
        <f t="shared" si="32"/>
        <v>1</v>
      </c>
      <c r="AF57" s="189">
        <f t="shared" si="33"/>
        <v>0</v>
      </c>
      <c r="AG57" s="189">
        <f t="shared" si="34"/>
        <v>1</v>
      </c>
      <c r="AH57" s="190">
        <f t="shared" si="35"/>
        <v>0</v>
      </c>
      <c r="AI57" s="36">
        <f t="shared" si="36"/>
        <v>1</v>
      </c>
      <c r="AJ57" s="36">
        <f t="shared" si="37"/>
        <v>6400000</v>
      </c>
    </row>
    <row r="58" spans="1:36">
      <c r="A58">
        <v>95</v>
      </c>
      <c r="B58">
        <v>211501</v>
      </c>
      <c r="C58" s="36">
        <v>6428571.5380493496</v>
      </c>
      <c r="D58">
        <v>-10342857.224794701</v>
      </c>
      <c r="E58">
        <v>2857143</v>
      </c>
      <c r="F58">
        <v>3571428.53804935</v>
      </c>
      <c r="G58">
        <v>220.00000374657799</v>
      </c>
      <c r="H58">
        <v>3</v>
      </c>
      <c r="I58">
        <v>0</v>
      </c>
      <c r="J58">
        <v>1</v>
      </c>
      <c r="K58">
        <v>0</v>
      </c>
      <c r="L58">
        <v>1</v>
      </c>
      <c r="M58">
        <v>0</v>
      </c>
      <c r="N58">
        <v>0</v>
      </c>
      <c r="O58">
        <v>0</v>
      </c>
      <c r="P58">
        <v>2857.14282226562</v>
      </c>
      <c r="Q58" s="188">
        <f t="shared" si="18"/>
        <v>0</v>
      </c>
      <c r="R58" s="189">
        <f t="shared" si="19"/>
        <v>1</v>
      </c>
      <c r="S58" s="189">
        <f t="shared" si="20"/>
        <v>1</v>
      </c>
      <c r="T58" s="189">
        <f t="shared" si="21"/>
        <v>0</v>
      </c>
      <c r="U58" s="189">
        <f t="shared" si="22"/>
        <v>0</v>
      </c>
      <c r="V58" s="189">
        <f t="shared" si="23"/>
        <v>1</v>
      </c>
      <c r="W58" s="189">
        <f t="shared" si="24"/>
        <v>1</v>
      </c>
      <c r="X58" s="189">
        <f t="shared" si="25"/>
        <v>0</v>
      </c>
      <c r="Y58" s="189">
        <f t="shared" si="26"/>
        <v>0</v>
      </c>
      <c r="Z58" s="189">
        <f t="shared" si="27"/>
        <v>1</v>
      </c>
      <c r="AA58" s="189">
        <f t="shared" si="28"/>
        <v>1</v>
      </c>
      <c r="AB58" s="189">
        <f t="shared" si="29"/>
        <v>0</v>
      </c>
      <c r="AC58" s="189">
        <f t="shared" si="30"/>
        <v>1</v>
      </c>
      <c r="AD58" s="189">
        <f t="shared" si="31"/>
        <v>0</v>
      </c>
      <c r="AE58" s="189">
        <f t="shared" si="32"/>
        <v>1</v>
      </c>
      <c r="AF58" s="189">
        <f t="shared" si="33"/>
        <v>0</v>
      </c>
      <c r="AG58" s="189">
        <f t="shared" si="34"/>
        <v>0</v>
      </c>
      <c r="AH58" s="190">
        <f t="shared" si="35"/>
        <v>1</v>
      </c>
      <c r="AI58" s="36">
        <f t="shared" si="36"/>
        <v>1</v>
      </c>
      <c r="AJ58" s="36">
        <f t="shared" si="37"/>
        <v>6428571.5380493496</v>
      </c>
    </row>
    <row r="59" spans="1:36">
      <c r="A59">
        <v>25</v>
      </c>
      <c r="B59">
        <v>151491</v>
      </c>
      <c r="C59" s="36">
        <v>6499999.97232641</v>
      </c>
      <c r="D59">
        <v>-18571428.5873398</v>
      </c>
      <c r="E59">
        <v>2857142.75</v>
      </c>
      <c r="F59">
        <v>3642857.22232641</v>
      </c>
      <c r="G59">
        <v>357.14285562233101</v>
      </c>
      <c r="H59">
        <v>3</v>
      </c>
      <c r="I59">
        <v>0</v>
      </c>
      <c r="J59">
        <v>1</v>
      </c>
      <c r="K59">
        <v>1</v>
      </c>
      <c r="L59">
        <v>0</v>
      </c>
      <c r="M59">
        <v>0</v>
      </c>
      <c r="N59">
        <v>0</v>
      </c>
      <c r="O59">
        <v>0</v>
      </c>
      <c r="P59">
        <v>1428.57141113281</v>
      </c>
      <c r="Q59" s="188">
        <f t="shared" si="18"/>
        <v>0</v>
      </c>
      <c r="R59" s="189">
        <f t="shared" si="19"/>
        <v>1</v>
      </c>
      <c r="S59" s="189">
        <f t="shared" si="20"/>
        <v>1</v>
      </c>
      <c r="T59" s="189">
        <f t="shared" si="21"/>
        <v>0</v>
      </c>
      <c r="U59" s="189">
        <f t="shared" si="22"/>
        <v>0</v>
      </c>
      <c r="V59" s="189">
        <f t="shared" si="23"/>
        <v>1</v>
      </c>
      <c r="W59" s="189">
        <f t="shared" si="24"/>
        <v>0</v>
      </c>
      <c r="X59" s="189">
        <f t="shared" si="25"/>
        <v>1</v>
      </c>
      <c r="Y59" s="189">
        <f t="shared" si="26"/>
        <v>1</v>
      </c>
      <c r="Z59" s="189">
        <f t="shared" si="27"/>
        <v>0</v>
      </c>
      <c r="AA59" s="189">
        <f t="shared" si="28"/>
        <v>1</v>
      </c>
      <c r="AB59" s="189">
        <f t="shared" si="29"/>
        <v>0</v>
      </c>
      <c r="AC59" s="189">
        <f t="shared" si="30"/>
        <v>1</v>
      </c>
      <c r="AD59" s="189">
        <f t="shared" si="31"/>
        <v>0</v>
      </c>
      <c r="AE59" s="189">
        <f t="shared" si="32"/>
        <v>1</v>
      </c>
      <c r="AF59" s="189">
        <f t="shared" si="33"/>
        <v>0</v>
      </c>
      <c r="AG59" s="189">
        <f t="shared" si="34"/>
        <v>1</v>
      </c>
      <c r="AH59" s="190">
        <f t="shared" si="35"/>
        <v>0</v>
      </c>
      <c r="AI59" s="36">
        <f t="shared" si="36"/>
        <v>1</v>
      </c>
      <c r="AJ59" s="36">
        <f t="shared" si="37"/>
        <v>6499999.97232641</v>
      </c>
    </row>
    <row r="60" spans="1:36">
      <c r="A60">
        <v>30</v>
      </c>
      <c r="B60">
        <v>141192</v>
      </c>
      <c r="C60" s="36">
        <v>6629999.9012053004</v>
      </c>
      <c r="D60">
        <v>-18499999.664723899</v>
      </c>
      <c r="E60" s="179">
        <v>4000000</v>
      </c>
      <c r="F60">
        <v>2629999.9012052999</v>
      </c>
      <c r="G60">
        <v>374.99999441206501</v>
      </c>
      <c r="H60">
        <v>2</v>
      </c>
      <c r="I60">
        <v>1</v>
      </c>
      <c r="J60">
        <v>1</v>
      </c>
      <c r="K60">
        <v>0</v>
      </c>
      <c r="L60">
        <v>0</v>
      </c>
      <c r="M60">
        <v>150000</v>
      </c>
      <c r="N60">
        <v>0</v>
      </c>
      <c r="O60">
        <v>0</v>
      </c>
      <c r="P60">
        <v>5000</v>
      </c>
      <c r="Q60" s="188">
        <f t="shared" si="18"/>
        <v>1</v>
      </c>
      <c r="R60" s="189">
        <f t="shared" si="19"/>
        <v>0</v>
      </c>
      <c r="S60" s="189">
        <f t="shared" si="20"/>
        <v>0</v>
      </c>
      <c r="T60" s="189">
        <f t="shared" si="21"/>
        <v>1</v>
      </c>
      <c r="U60" s="189">
        <f t="shared" si="22"/>
        <v>0</v>
      </c>
      <c r="V60" s="189">
        <f t="shared" si="23"/>
        <v>1</v>
      </c>
      <c r="W60" s="189">
        <f t="shared" si="24"/>
        <v>1</v>
      </c>
      <c r="X60" s="189">
        <f t="shared" si="25"/>
        <v>0</v>
      </c>
      <c r="Y60" s="189">
        <f t="shared" si="26"/>
        <v>1</v>
      </c>
      <c r="Z60" s="189">
        <f t="shared" si="27"/>
        <v>0</v>
      </c>
      <c r="AA60" s="189">
        <f t="shared" si="28"/>
        <v>0</v>
      </c>
      <c r="AB60" s="189">
        <f t="shared" si="29"/>
        <v>1</v>
      </c>
      <c r="AC60" s="189">
        <f t="shared" si="30"/>
        <v>1</v>
      </c>
      <c r="AD60" s="189">
        <f t="shared" si="31"/>
        <v>0</v>
      </c>
      <c r="AE60" s="189">
        <f t="shared" si="32"/>
        <v>1</v>
      </c>
      <c r="AF60" s="189">
        <f t="shared" si="33"/>
        <v>0</v>
      </c>
      <c r="AG60" s="189">
        <f t="shared" si="34"/>
        <v>0</v>
      </c>
      <c r="AH60" s="190">
        <f t="shared" si="35"/>
        <v>1</v>
      </c>
      <c r="AI60" s="36">
        <f t="shared" si="36"/>
        <v>1</v>
      </c>
      <c r="AJ60" s="36">
        <f t="shared" si="37"/>
        <v>6629999.9012053004</v>
      </c>
    </row>
    <row r="61" spans="1:36">
      <c r="A61">
        <v>66</v>
      </c>
      <c r="B61">
        <v>24141</v>
      </c>
      <c r="C61" s="36">
        <v>7350000.1642853096</v>
      </c>
      <c r="D61">
        <v>-8937500.2305023391</v>
      </c>
      <c r="E61">
        <v>1375000</v>
      </c>
      <c r="F61">
        <v>5975000.1642853096</v>
      </c>
      <c r="G61">
        <v>171.87500384170599</v>
      </c>
      <c r="H61">
        <v>2</v>
      </c>
      <c r="I61">
        <v>0</v>
      </c>
      <c r="J61">
        <v>1</v>
      </c>
      <c r="K61">
        <v>1</v>
      </c>
      <c r="L61">
        <v>0</v>
      </c>
      <c r="M61">
        <v>0</v>
      </c>
      <c r="N61">
        <v>0</v>
      </c>
      <c r="O61">
        <v>0</v>
      </c>
      <c r="P61">
        <v>312.5</v>
      </c>
      <c r="Q61" s="188">
        <f t="shared" si="18"/>
        <v>1</v>
      </c>
      <c r="R61" s="189">
        <f t="shared" si="19"/>
        <v>0</v>
      </c>
      <c r="S61" s="189">
        <f t="shared" si="20"/>
        <v>1</v>
      </c>
      <c r="T61" s="189">
        <f t="shared" si="21"/>
        <v>0</v>
      </c>
      <c r="U61" s="189">
        <f t="shared" si="22"/>
        <v>0</v>
      </c>
      <c r="V61" s="189">
        <f t="shared" si="23"/>
        <v>1</v>
      </c>
      <c r="W61" s="189">
        <f t="shared" si="24"/>
        <v>0</v>
      </c>
      <c r="X61" s="189">
        <f t="shared" si="25"/>
        <v>1</v>
      </c>
      <c r="Y61" s="189">
        <f t="shared" si="26"/>
        <v>1</v>
      </c>
      <c r="Z61" s="189">
        <f t="shared" si="27"/>
        <v>0</v>
      </c>
      <c r="AA61" s="189">
        <f t="shared" si="28"/>
        <v>1</v>
      </c>
      <c r="AB61" s="189">
        <f t="shared" si="29"/>
        <v>0</v>
      </c>
      <c r="AC61" s="189">
        <f t="shared" si="30"/>
        <v>1</v>
      </c>
      <c r="AD61" s="189">
        <f t="shared" si="31"/>
        <v>0</v>
      </c>
      <c r="AE61" s="189">
        <f t="shared" si="32"/>
        <v>1</v>
      </c>
      <c r="AF61" s="189">
        <f t="shared" si="33"/>
        <v>0</v>
      </c>
      <c r="AG61" s="189">
        <f t="shared" si="34"/>
        <v>1</v>
      </c>
      <c r="AH61" s="190">
        <f t="shared" si="35"/>
        <v>0</v>
      </c>
      <c r="AI61" s="36">
        <f t="shared" si="36"/>
        <v>1</v>
      </c>
      <c r="AJ61" s="36">
        <f t="shared" si="37"/>
        <v>7350000.1642853096</v>
      </c>
    </row>
    <row r="62" spans="1:36">
      <c r="A62">
        <v>16</v>
      </c>
      <c r="B62">
        <v>161242</v>
      </c>
      <c r="C62" s="36">
        <v>8333333.5195978498</v>
      </c>
      <c r="D62">
        <v>-15333333.629979599</v>
      </c>
      <c r="E62">
        <v>1666666.75</v>
      </c>
      <c r="F62">
        <v>6666666.7695978498</v>
      </c>
      <c r="G62">
        <v>283.33333966632699</v>
      </c>
      <c r="H62">
        <v>2</v>
      </c>
      <c r="I62">
        <v>0</v>
      </c>
      <c r="J62">
        <v>0</v>
      </c>
      <c r="K62">
        <v>1</v>
      </c>
      <c r="L62">
        <v>0</v>
      </c>
      <c r="M62">
        <v>34100</v>
      </c>
      <c r="N62">
        <v>0</v>
      </c>
      <c r="O62">
        <v>0</v>
      </c>
      <c r="P62">
        <v>1666.66674804688</v>
      </c>
      <c r="Q62" s="188">
        <f t="shared" si="18"/>
        <v>1</v>
      </c>
      <c r="R62" s="189">
        <f t="shared" si="19"/>
        <v>0</v>
      </c>
      <c r="S62" s="189">
        <f t="shared" si="20"/>
        <v>1</v>
      </c>
      <c r="T62" s="189">
        <f t="shared" si="21"/>
        <v>0</v>
      </c>
      <c r="U62" s="189">
        <f t="shared" si="22"/>
        <v>1</v>
      </c>
      <c r="V62" s="189">
        <f t="shared" si="23"/>
        <v>0</v>
      </c>
      <c r="W62" s="189">
        <f t="shared" si="24"/>
        <v>0</v>
      </c>
      <c r="X62" s="189">
        <f t="shared" si="25"/>
        <v>1</v>
      </c>
      <c r="Y62" s="189">
        <f t="shared" si="26"/>
        <v>1</v>
      </c>
      <c r="Z62" s="189">
        <f t="shared" si="27"/>
        <v>0</v>
      </c>
      <c r="AA62" s="189">
        <f t="shared" si="28"/>
        <v>0</v>
      </c>
      <c r="AB62" s="189">
        <f t="shared" si="29"/>
        <v>1</v>
      </c>
      <c r="AC62" s="189">
        <f t="shared" si="30"/>
        <v>1</v>
      </c>
      <c r="AD62" s="189">
        <f t="shared" si="31"/>
        <v>0</v>
      </c>
      <c r="AE62" s="189">
        <f t="shared" si="32"/>
        <v>1</v>
      </c>
      <c r="AF62" s="189">
        <f t="shared" si="33"/>
        <v>0</v>
      </c>
      <c r="AG62" s="189">
        <f t="shared" si="34"/>
        <v>1</v>
      </c>
      <c r="AH62" s="190">
        <f t="shared" si="35"/>
        <v>0</v>
      </c>
      <c r="AI62" s="36">
        <f t="shared" si="36"/>
        <v>1</v>
      </c>
      <c r="AJ62" s="36">
        <f t="shared" si="37"/>
        <v>8333333.5195978498</v>
      </c>
    </row>
    <row r="63" spans="1:36">
      <c r="A63">
        <v>68</v>
      </c>
      <c r="B63">
        <v>25121</v>
      </c>
      <c r="C63" s="36">
        <v>8399999.8748302497</v>
      </c>
      <c r="D63">
        <v>-8949999.8480081595</v>
      </c>
      <c r="E63">
        <v>1250000</v>
      </c>
      <c r="F63">
        <v>7149999.8748302497</v>
      </c>
      <c r="G63">
        <v>169.99999746680299</v>
      </c>
      <c r="H63">
        <v>2</v>
      </c>
      <c r="I63">
        <v>0</v>
      </c>
      <c r="J63">
        <v>1</v>
      </c>
      <c r="K63">
        <v>0</v>
      </c>
      <c r="L63">
        <v>0</v>
      </c>
      <c r="M63">
        <v>22500</v>
      </c>
      <c r="N63">
        <v>666666.625</v>
      </c>
      <c r="O63">
        <v>0</v>
      </c>
      <c r="P63">
        <v>1500</v>
      </c>
      <c r="Q63" s="188">
        <f t="shared" si="18"/>
        <v>1</v>
      </c>
      <c r="R63" s="189">
        <f t="shared" si="19"/>
        <v>0</v>
      </c>
      <c r="S63" s="189">
        <f t="shared" si="20"/>
        <v>1</v>
      </c>
      <c r="T63" s="189">
        <f t="shared" si="21"/>
        <v>0</v>
      </c>
      <c r="U63" s="189">
        <f t="shared" si="22"/>
        <v>0</v>
      </c>
      <c r="V63" s="189">
        <f t="shared" si="23"/>
        <v>1</v>
      </c>
      <c r="W63" s="189">
        <f t="shared" si="24"/>
        <v>1</v>
      </c>
      <c r="X63" s="189">
        <f t="shared" si="25"/>
        <v>0</v>
      </c>
      <c r="Y63" s="189">
        <f t="shared" si="26"/>
        <v>1</v>
      </c>
      <c r="Z63" s="189">
        <f t="shared" si="27"/>
        <v>0</v>
      </c>
      <c r="AA63" s="189">
        <f t="shared" si="28"/>
        <v>0</v>
      </c>
      <c r="AB63" s="189">
        <f t="shared" si="29"/>
        <v>1</v>
      </c>
      <c r="AC63" s="189">
        <f t="shared" si="30"/>
        <v>0</v>
      </c>
      <c r="AD63" s="189">
        <f t="shared" si="31"/>
        <v>1</v>
      </c>
      <c r="AE63" s="189">
        <f t="shared" si="32"/>
        <v>1</v>
      </c>
      <c r="AF63" s="189">
        <f t="shared" si="33"/>
        <v>0</v>
      </c>
      <c r="AG63" s="189">
        <f t="shared" si="34"/>
        <v>1</v>
      </c>
      <c r="AH63" s="190">
        <f t="shared" si="35"/>
        <v>0</v>
      </c>
      <c r="AI63" s="36">
        <f t="shared" si="36"/>
        <v>1</v>
      </c>
      <c r="AJ63" s="36">
        <f t="shared" si="37"/>
        <v>8399999.8748302497</v>
      </c>
    </row>
    <row r="64" spans="1:36">
      <c r="A64">
        <v>82</v>
      </c>
      <c r="B64">
        <v>141321</v>
      </c>
      <c r="C64" s="36">
        <v>8445312.6887674499</v>
      </c>
      <c r="D64">
        <v>-13125000.5029142</v>
      </c>
      <c r="E64">
        <v>9375000</v>
      </c>
      <c r="F64">
        <v>-929687.31123255205</v>
      </c>
      <c r="G64">
        <v>375.000008381903</v>
      </c>
      <c r="H64">
        <v>2</v>
      </c>
      <c r="I64">
        <v>0</v>
      </c>
      <c r="J64">
        <v>0</v>
      </c>
      <c r="K64">
        <v>0</v>
      </c>
      <c r="L64">
        <v>2</v>
      </c>
      <c r="M64" s="179">
        <v>200000</v>
      </c>
      <c r="N64">
        <v>672500</v>
      </c>
      <c r="O64">
        <v>0</v>
      </c>
      <c r="P64">
        <v>4687.5</v>
      </c>
      <c r="Q64" s="188">
        <f t="shared" si="18"/>
        <v>1</v>
      </c>
      <c r="R64" s="189">
        <f t="shared" si="19"/>
        <v>0</v>
      </c>
      <c r="S64" s="189">
        <f t="shared" si="20"/>
        <v>1</v>
      </c>
      <c r="T64" s="189">
        <f t="shared" si="21"/>
        <v>0</v>
      </c>
      <c r="U64" s="189">
        <f t="shared" si="22"/>
        <v>1</v>
      </c>
      <c r="V64" s="189">
        <f t="shared" si="23"/>
        <v>0</v>
      </c>
      <c r="W64" s="189">
        <f t="shared" si="24"/>
        <v>1</v>
      </c>
      <c r="X64" s="189">
        <f t="shared" si="25"/>
        <v>0</v>
      </c>
      <c r="Y64" s="189">
        <f t="shared" si="26"/>
        <v>0</v>
      </c>
      <c r="Z64" s="189">
        <f t="shared" si="27"/>
        <v>1</v>
      </c>
      <c r="AA64" s="189">
        <f t="shared" si="28"/>
        <v>0</v>
      </c>
      <c r="AB64" s="189">
        <f t="shared" si="29"/>
        <v>1</v>
      </c>
      <c r="AC64" s="189">
        <f t="shared" si="30"/>
        <v>0</v>
      </c>
      <c r="AD64" s="189">
        <f t="shared" si="31"/>
        <v>1</v>
      </c>
      <c r="AE64" s="189">
        <f t="shared" si="32"/>
        <v>1</v>
      </c>
      <c r="AF64" s="189">
        <f t="shared" si="33"/>
        <v>0</v>
      </c>
      <c r="AG64" s="189">
        <f t="shared" si="34"/>
        <v>0</v>
      </c>
      <c r="AH64" s="190">
        <f t="shared" si="35"/>
        <v>1</v>
      </c>
      <c r="AI64" s="36">
        <f t="shared" si="36"/>
        <v>1</v>
      </c>
      <c r="AJ64" s="36">
        <f t="shared" si="37"/>
        <v>8445312.6887674499</v>
      </c>
    </row>
    <row r="65" spans="1:36">
      <c r="A65">
        <v>87</v>
      </c>
      <c r="B65">
        <v>21181</v>
      </c>
      <c r="C65" s="36">
        <v>8880952.6582288705</v>
      </c>
      <c r="D65">
        <v>-6380952.4907536497</v>
      </c>
      <c r="E65">
        <v>4761905</v>
      </c>
      <c r="F65">
        <v>4119047.65822887</v>
      </c>
      <c r="G65">
        <v>185.714291512561</v>
      </c>
      <c r="H65">
        <v>2</v>
      </c>
      <c r="I65">
        <v>0</v>
      </c>
      <c r="J65">
        <v>0</v>
      </c>
      <c r="K65">
        <v>0</v>
      </c>
      <c r="L65">
        <v>3</v>
      </c>
      <c r="M65">
        <v>0</v>
      </c>
      <c r="N65">
        <v>0</v>
      </c>
      <c r="O65">
        <v>0</v>
      </c>
      <c r="P65">
        <v>7476.19091796875</v>
      </c>
      <c r="Q65" s="188">
        <f t="shared" si="18"/>
        <v>1</v>
      </c>
      <c r="R65" s="189">
        <f t="shared" si="19"/>
        <v>0</v>
      </c>
      <c r="S65" s="189">
        <f t="shared" si="20"/>
        <v>1</v>
      </c>
      <c r="T65" s="189">
        <f t="shared" si="21"/>
        <v>0</v>
      </c>
      <c r="U65" s="189">
        <f t="shared" si="22"/>
        <v>1</v>
      </c>
      <c r="V65" s="189">
        <f t="shared" si="23"/>
        <v>0</v>
      </c>
      <c r="W65" s="189">
        <f t="shared" si="24"/>
        <v>1</v>
      </c>
      <c r="X65" s="189">
        <f t="shared" si="25"/>
        <v>0</v>
      </c>
      <c r="Y65" s="189">
        <f t="shared" si="26"/>
        <v>0</v>
      </c>
      <c r="Z65" s="189">
        <f t="shared" si="27"/>
        <v>1</v>
      </c>
      <c r="AA65" s="189">
        <f t="shared" si="28"/>
        <v>1</v>
      </c>
      <c r="AB65" s="189">
        <f t="shared" si="29"/>
        <v>0</v>
      </c>
      <c r="AC65" s="189">
        <f t="shared" si="30"/>
        <v>1</v>
      </c>
      <c r="AD65" s="189">
        <f t="shared" si="31"/>
        <v>0</v>
      </c>
      <c r="AE65" s="189">
        <f t="shared" si="32"/>
        <v>1</v>
      </c>
      <c r="AF65" s="189">
        <f t="shared" si="33"/>
        <v>0</v>
      </c>
      <c r="AG65" s="189">
        <f t="shared" si="34"/>
        <v>0</v>
      </c>
      <c r="AH65" s="190">
        <f t="shared" si="35"/>
        <v>1</v>
      </c>
      <c r="AI65" s="36">
        <f t="shared" si="36"/>
        <v>1</v>
      </c>
      <c r="AJ65" s="36">
        <f t="shared" si="37"/>
        <v>8880952.6582288705</v>
      </c>
    </row>
    <row r="66" spans="1:36">
      <c r="A66">
        <v>69</v>
      </c>
      <c r="B66">
        <v>141121</v>
      </c>
      <c r="C66" s="36">
        <v>8999999.8658895493</v>
      </c>
      <c r="D66">
        <v>-20399999.584257599</v>
      </c>
      <c r="E66">
        <v>7500000</v>
      </c>
      <c r="F66">
        <v>1499999.86588955</v>
      </c>
      <c r="G66">
        <v>464.99999307095999</v>
      </c>
      <c r="H66">
        <v>3</v>
      </c>
      <c r="I66">
        <v>0</v>
      </c>
      <c r="J66">
        <v>1</v>
      </c>
      <c r="K66">
        <v>0</v>
      </c>
      <c r="L66">
        <v>0</v>
      </c>
      <c r="M66">
        <v>0</v>
      </c>
      <c r="N66">
        <v>0</v>
      </c>
      <c r="O66">
        <v>0</v>
      </c>
      <c r="P66">
        <v>1500</v>
      </c>
      <c r="Q66" s="188">
        <f t="shared" si="18"/>
        <v>0</v>
      </c>
      <c r="R66" s="189">
        <f t="shared" si="19"/>
        <v>1</v>
      </c>
      <c r="S66" s="189">
        <f t="shared" si="20"/>
        <v>1</v>
      </c>
      <c r="T66" s="189">
        <f t="shared" si="21"/>
        <v>0</v>
      </c>
      <c r="U66" s="189">
        <f t="shared" si="22"/>
        <v>0</v>
      </c>
      <c r="V66" s="189">
        <f t="shared" si="23"/>
        <v>1</v>
      </c>
      <c r="W66" s="189">
        <f t="shared" si="24"/>
        <v>1</v>
      </c>
      <c r="X66" s="189">
        <f t="shared" si="25"/>
        <v>0</v>
      </c>
      <c r="Y66" s="189">
        <f t="shared" si="26"/>
        <v>1</v>
      </c>
      <c r="Z66" s="189">
        <f t="shared" si="27"/>
        <v>0</v>
      </c>
      <c r="AA66" s="189">
        <f t="shared" si="28"/>
        <v>1</v>
      </c>
      <c r="AB66" s="189">
        <f t="shared" si="29"/>
        <v>0</v>
      </c>
      <c r="AC66" s="189">
        <f t="shared" si="30"/>
        <v>1</v>
      </c>
      <c r="AD66" s="189">
        <f t="shared" si="31"/>
        <v>0</v>
      </c>
      <c r="AE66" s="189">
        <f t="shared" si="32"/>
        <v>1</v>
      </c>
      <c r="AF66" s="189">
        <f t="shared" si="33"/>
        <v>0</v>
      </c>
      <c r="AG66" s="189">
        <f t="shared" si="34"/>
        <v>1</v>
      </c>
      <c r="AH66" s="190">
        <f t="shared" si="35"/>
        <v>0</v>
      </c>
      <c r="AI66" s="36">
        <f t="shared" si="36"/>
        <v>1</v>
      </c>
      <c r="AJ66" s="36">
        <f t="shared" si="37"/>
        <v>8999999.8658895493</v>
      </c>
    </row>
    <row r="67" spans="1:36">
      <c r="A67">
        <v>70</v>
      </c>
      <c r="B67">
        <v>24283</v>
      </c>
      <c r="C67" s="36">
        <v>10000000.223517399</v>
      </c>
      <c r="D67">
        <v>-14900000.335276101</v>
      </c>
      <c r="E67" s="179">
        <v>100000</v>
      </c>
      <c r="F67">
        <v>9900000.2235174198</v>
      </c>
      <c r="G67">
        <v>250.00000558793599</v>
      </c>
      <c r="H67">
        <v>2</v>
      </c>
      <c r="I67">
        <v>0</v>
      </c>
      <c r="J67">
        <v>0</v>
      </c>
      <c r="K67">
        <v>0</v>
      </c>
      <c r="L67">
        <v>0</v>
      </c>
      <c r="M67">
        <v>0</v>
      </c>
      <c r="N67">
        <v>0</v>
      </c>
      <c r="O67">
        <v>0</v>
      </c>
      <c r="P67">
        <v>833.33337402343795</v>
      </c>
      <c r="Q67" s="188">
        <f t="shared" si="18"/>
        <v>1</v>
      </c>
      <c r="R67" s="189">
        <f t="shared" si="19"/>
        <v>0</v>
      </c>
      <c r="S67" s="189">
        <f t="shared" si="20"/>
        <v>1</v>
      </c>
      <c r="T67" s="189">
        <f t="shared" si="21"/>
        <v>0</v>
      </c>
      <c r="U67" s="189">
        <f t="shared" si="22"/>
        <v>1</v>
      </c>
      <c r="V67" s="189">
        <f t="shared" si="23"/>
        <v>0</v>
      </c>
      <c r="W67" s="189">
        <f t="shared" si="24"/>
        <v>1</v>
      </c>
      <c r="X67" s="189">
        <f t="shared" si="25"/>
        <v>0</v>
      </c>
      <c r="Y67" s="189">
        <f t="shared" si="26"/>
        <v>1</v>
      </c>
      <c r="Z67" s="189">
        <f t="shared" si="27"/>
        <v>0</v>
      </c>
      <c r="AA67" s="189">
        <f t="shared" si="28"/>
        <v>1</v>
      </c>
      <c r="AB67" s="189">
        <f t="shared" si="29"/>
        <v>0</v>
      </c>
      <c r="AC67" s="189">
        <f t="shared" si="30"/>
        <v>1</v>
      </c>
      <c r="AD67" s="189">
        <f t="shared" si="31"/>
        <v>0</v>
      </c>
      <c r="AE67" s="189">
        <f t="shared" si="32"/>
        <v>1</v>
      </c>
      <c r="AF67" s="189">
        <f t="shared" si="33"/>
        <v>0</v>
      </c>
      <c r="AG67" s="189">
        <f t="shared" si="34"/>
        <v>1</v>
      </c>
      <c r="AH67" s="190">
        <f t="shared" si="35"/>
        <v>0</v>
      </c>
      <c r="AI67" s="36">
        <f t="shared" si="36"/>
        <v>1</v>
      </c>
      <c r="AJ67" s="36">
        <f t="shared" si="37"/>
        <v>10000000.223517399</v>
      </c>
    </row>
    <row r="68" spans="1:36">
      <c r="A68">
        <v>33</v>
      </c>
      <c r="B68">
        <v>16183</v>
      </c>
      <c r="C68" s="36">
        <v>11249999.832361899</v>
      </c>
      <c r="D68">
        <v>-32399999.472498901</v>
      </c>
      <c r="E68" s="179">
        <v>3000000</v>
      </c>
      <c r="F68">
        <v>8249999.8323619403</v>
      </c>
      <c r="G68">
        <v>589.99999120831501</v>
      </c>
      <c r="H68">
        <v>1</v>
      </c>
      <c r="I68">
        <v>0</v>
      </c>
      <c r="J68">
        <v>0</v>
      </c>
      <c r="K68">
        <v>0</v>
      </c>
      <c r="L68">
        <v>0</v>
      </c>
      <c r="M68">
        <v>0</v>
      </c>
      <c r="N68">
        <v>0</v>
      </c>
      <c r="O68">
        <v>0</v>
      </c>
      <c r="P68">
        <v>500</v>
      </c>
      <c r="Q68" s="188">
        <f t="shared" si="18"/>
        <v>1</v>
      </c>
      <c r="R68" s="189">
        <f t="shared" si="19"/>
        <v>0</v>
      </c>
      <c r="S68" s="189">
        <f t="shared" ref="S68:S99" si="38">IF(I68=1,0,1)</f>
        <v>1</v>
      </c>
      <c r="T68" s="189">
        <f t="shared" ref="T68:T99" si="39">IF(I68=1,1,0)</f>
        <v>0</v>
      </c>
      <c r="U68" s="189">
        <f t="shared" ref="U68:U99" si="40">IF(J68=1,0,1)</f>
        <v>1</v>
      </c>
      <c r="V68" s="189">
        <f t="shared" ref="V68:V99" si="41">J68</f>
        <v>0</v>
      </c>
      <c r="W68" s="189">
        <f t="shared" ref="W68:W99" si="42">1-X68</f>
        <v>1</v>
      </c>
      <c r="X68" s="189">
        <f t="shared" ref="X68:X99" si="43">K68</f>
        <v>0</v>
      </c>
      <c r="Y68" s="189">
        <f t="shared" ref="Y68:Y99" si="44">IF(L68=0, 1,0)</f>
        <v>1</v>
      </c>
      <c r="Z68" s="189">
        <f t="shared" ref="Z68:Z99" si="45">IF(L68&gt;0, 1,0)</f>
        <v>0</v>
      </c>
      <c r="AA68" s="189">
        <f t="shared" ref="AA68:AA99" si="46">IF(M68 = 0, 1,0)</f>
        <v>1</v>
      </c>
      <c r="AB68" s="189">
        <f t="shared" ref="AB68:AB99" si="47">IF(M68&gt;0, 1,0)</f>
        <v>0</v>
      </c>
      <c r="AC68" s="189">
        <f t="shared" ref="AC68:AC99" si="48">IF(N68&gt;0,0,1)</f>
        <v>1</v>
      </c>
      <c r="AD68" s="189">
        <f t="shared" ref="AD68:AD99" si="49">IF(N68&gt;0, 1,0)</f>
        <v>0</v>
      </c>
      <c r="AE68" s="189">
        <f t="shared" ref="AE68:AE99" si="50">IF(O68&gt;0,0,1)</f>
        <v>1</v>
      </c>
      <c r="AF68" s="189">
        <f t="shared" ref="AF68:AF99" si="51">IF(O68&gt;0,1,0)</f>
        <v>0</v>
      </c>
      <c r="AG68" s="189">
        <f t="shared" ref="AG68:AG99" si="52">IF(P68&lt;=2000, 1,0)</f>
        <v>1</v>
      </c>
      <c r="AH68" s="190">
        <f t="shared" ref="AH68:AH99" si="53">IF(P68&gt;2000,1,0)</f>
        <v>0</v>
      </c>
      <c r="AI68" s="36">
        <f t="shared" ref="AI68:AI99" si="54">SUMPRODUCT($Q$2:$R$2,Q68:R68)*SUMPRODUCT($S$2:$T$2,S68:T68)*SUMPRODUCT($U$2:$V$2,U68:V68)*SUMPRODUCT($W$2:$X$2,W68:X68)*SUMPRODUCT($Y$2:$Z$2,Y68:Z68)*SUMPRODUCT($AA$2:$AB$2, AA68:AB68)*SUMPRODUCT($AC$2:$AD$2, AC68:AD68)*SUMPRODUCT($AE$2:$AF$2,AE68:AF68)*SUMPRODUCT($AG$2:$AH$2,AG68:AH68)</f>
        <v>1</v>
      </c>
      <c r="AJ68" s="36">
        <f t="shared" ref="AJ68:AJ99" si="55">IF(AI68=1, C68,NA())</f>
        <v>11249999.832361899</v>
      </c>
    </row>
    <row r="69" spans="1:36">
      <c r="A69">
        <v>92</v>
      </c>
      <c r="B69">
        <v>211251</v>
      </c>
      <c r="C69" s="36">
        <v>11280000</v>
      </c>
      <c r="D69">
        <v>-19520000</v>
      </c>
      <c r="E69">
        <v>5200000</v>
      </c>
      <c r="F69">
        <v>6080000</v>
      </c>
      <c r="G69">
        <v>412</v>
      </c>
      <c r="H69">
        <v>3</v>
      </c>
      <c r="I69">
        <v>0</v>
      </c>
      <c r="J69">
        <v>0</v>
      </c>
      <c r="K69">
        <v>0</v>
      </c>
      <c r="L69">
        <v>2</v>
      </c>
      <c r="M69">
        <v>0</v>
      </c>
      <c r="N69">
        <v>0</v>
      </c>
      <c r="O69">
        <v>0</v>
      </c>
      <c r="P69">
        <v>3000</v>
      </c>
      <c r="Q69" s="188">
        <f t="shared" ref="Q69:Q116" si="56">IF(H69&lt;3, 1,0)</f>
        <v>0</v>
      </c>
      <c r="R69" s="189">
        <f t="shared" ref="R69:R116" si="57">IF(H69&gt;2, 1,0)</f>
        <v>1</v>
      </c>
      <c r="S69" s="189">
        <f t="shared" si="38"/>
        <v>1</v>
      </c>
      <c r="T69" s="189">
        <f t="shared" si="39"/>
        <v>0</v>
      </c>
      <c r="U69" s="189">
        <f t="shared" si="40"/>
        <v>1</v>
      </c>
      <c r="V69" s="189">
        <f t="shared" si="41"/>
        <v>0</v>
      </c>
      <c r="W69" s="189">
        <f t="shared" si="42"/>
        <v>1</v>
      </c>
      <c r="X69" s="189">
        <f t="shared" si="43"/>
        <v>0</v>
      </c>
      <c r="Y69" s="189">
        <f t="shared" si="44"/>
        <v>0</v>
      </c>
      <c r="Z69" s="189">
        <f t="shared" si="45"/>
        <v>1</v>
      </c>
      <c r="AA69" s="189">
        <f t="shared" si="46"/>
        <v>1</v>
      </c>
      <c r="AB69" s="189">
        <f t="shared" si="47"/>
        <v>0</v>
      </c>
      <c r="AC69" s="189">
        <f t="shared" si="48"/>
        <v>1</v>
      </c>
      <c r="AD69" s="189">
        <f t="shared" si="49"/>
        <v>0</v>
      </c>
      <c r="AE69" s="189">
        <f t="shared" si="50"/>
        <v>1</v>
      </c>
      <c r="AF69" s="189">
        <f t="shared" si="51"/>
        <v>0</v>
      </c>
      <c r="AG69" s="189">
        <f t="shared" si="52"/>
        <v>0</v>
      </c>
      <c r="AH69" s="190">
        <f t="shared" si="53"/>
        <v>1</v>
      </c>
      <c r="AI69" s="36">
        <f t="shared" si="54"/>
        <v>1</v>
      </c>
      <c r="AJ69" s="36">
        <f t="shared" si="55"/>
        <v>11280000</v>
      </c>
    </row>
    <row r="70" spans="1:36">
      <c r="A70">
        <v>6</v>
      </c>
      <c r="B70">
        <v>251202</v>
      </c>
      <c r="C70" s="36">
        <v>11333333.3333333</v>
      </c>
      <c r="D70">
        <v>1626666.5</v>
      </c>
      <c r="E70">
        <v>6666666.5</v>
      </c>
      <c r="F70">
        <v>4666666.8333333302</v>
      </c>
      <c r="G70">
        <v>84</v>
      </c>
      <c r="H70">
        <v>2</v>
      </c>
      <c r="I70">
        <v>0</v>
      </c>
      <c r="J70">
        <v>1</v>
      </c>
      <c r="K70">
        <v>0</v>
      </c>
      <c r="L70">
        <v>0</v>
      </c>
      <c r="M70">
        <v>0</v>
      </c>
      <c r="N70">
        <v>0</v>
      </c>
      <c r="O70">
        <v>0</v>
      </c>
      <c r="P70">
        <v>3333.33325195312</v>
      </c>
      <c r="Q70" s="188">
        <f t="shared" si="56"/>
        <v>1</v>
      </c>
      <c r="R70" s="189">
        <f t="shared" si="57"/>
        <v>0</v>
      </c>
      <c r="S70" s="189">
        <f t="shared" si="38"/>
        <v>1</v>
      </c>
      <c r="T70" s="189">
        <f t="shared" si="39"/>
        <v>0</v>
      </c>
      <c r="U70" s="189">
        <f t="shared" si="40"/>
        <v>0</v>
      </c>
      <c r="V70" s="189">
        <f t="shared" si="41"/>
        <v>1</v>
      </c>
      <c r="W70" s="189">
        <f t="shared" si="42"/>
        <v>1</v>
      </c>
      <c r="X70" s="189">
        <f t="shared" si="43"/>
        <v>0</v>
      </c>
      <c r="Y70" s="189">
        <f t="shared" si="44"/>
        <v>1</v>
      </c>
      <c r="Z70" s="189">
        <f t="shared" si="45"/>
        <v>0</v>
      </c>
      <c r="AA70" s="189">
        <f t="shared" si="46"/>
        <v>1</v>
      </c>
      <c r="AB70" s="189">
        <f t="shared" si="47"/>
        <v>0</v>
      </c>
      <c r="AC70" s="189">
        <f t="shared" si="48"/>
        <v>1</v>
      </c>
      <c r="AD70" s="189">
        <f t="shared" si="49"/>
        <v>0</v>
      </c>
      <c r="AE70" s="189">
        <f t="shared" si="50"/>
        <v>1</v>
      </c>
      <c r="AF70" s="189">
        <f t="shared" si="51"/>
        <v>0</v>
      </c>
      <c r="AG70" s="189">
        <f t="shared" si="52"/>
        <v>0</v>
      </c>
      <c r="AH70" s="190">
        <f t="shared" si="53"/>
        <v>1</v>
      </c>
      <c r="AI70" s="36">
        <f t="shared" si="54"/>
        <v>1</v>
      </c>
      <c r="AJ70" s="36">
        <f t="shared" si="55"/>
        <v>11333333.3333333</v>
      </c>
    </row>
    <row r="71" spans="1:36">
      <c r="A71">
        <v>14</v>
      </c>
      <c r="B71">
        <v>14121</v>
      </c>
      <c r="C71" s="36">
        <v>11566666.40625</v>
      </c>
      <c r="D71">
        <v>-11106666.625</v>
      </c>
      <c r="E71">
        <v>1333333.375</v>
      </c>
      <c r="F71">
        <v>10233333.03125</v>
      </c>
      <c r="G71">
        <v>207.333333333333</v>
      </c>
      <c r="H71">
        <v>2</v>
      </c>
      <c r="I71">
        <v>1</v>
      </c>
      <c r="J71">
        <v>1</v>
      </c>
      <c r="K71">
        <v>0</v>
      </c>
      <c r="L71">
        <v>0</v>
      </c>
      <c r="M71">
        <v>21800</v>
      </c>
      <c r="N71">
        <v>956250</v>
      </c>
      <c r="O71">
        <v>0</v>
      </c>
      <c r="P71">
        <v>2000</v>
      </c>
      <c r="Q71" s="188">
        <f t="shared" si="56"/>
        <v>1</v>
      </c>
      <c r="R71" s="189">
        <f t="shared" si="57"/>
        <v>0</v>
      </c>
      <c r="S71" s="189">
        <f t="shared" si="38"/>
        <v>0</v>
      </c>
      <c r="T71" s="189">
        <f t="shared" si="39"/>
        <v>1</v>
      </c>
      <c r="U71" s="189">
        <f t="shared" si="40"/>
        <v>0</v>
      </c>
      <c r="V71" s="189">
        <f t="shared" si="41"/>
        <v>1</v>
      </c>
      <c r="W71" s="189">
        <f t="shared" si="42"/>
        <v>1</v>
      </c>
      <c r="X71" s="189">
        <f t="shared" si="43"/>
        <v>0</v>
      </c>
      <c r="Y71" s="189">
        <f t="shared" si="44"/>
        <v>1</v>
      </c>
      <c r="Z71" s="189">
        <f t="shared" si="45"/>
        <v>0</v>
      </c>
      <c r="AA71" s="189">
        <f t="shared" si="46"/>
        <v>0</v>
      </c>
      <c r="AB71" s="189">
        <f t="shared" si="47"/>
        <v>1</v>
      </c>
      <c r="AC71" s="189">
        <f t="shared" si="48"/>
        <v>0</v>
      </c>
      <c r="AD71" s="189">
        <f t="shared" si="49"/>
        <v>1</v>
      </c>
      <c r="AE71" s="189">
        <f t="shared" si="50"/>
        <v>1</v>
      </c>
      <c r="AF71" s="189">
        <f t="shared" si="51"/>
        <v>0</v>
      </c>
      <c r="AG71" s="189">
        <f t="shared" si="52"/>
        <v>1</v>
      </c>
      <c r="AH71" s="190">
        <f t="shared" si="53"/>
        <v>0</v>
      </c>
      <c r="AI71" s="36">
        <f t="shared" si="54"/>
        <v>1</v>
      </c>
      <c r="AJ71" s="36">
        <f t="shared" si="55"/>
        <v>11566666.40625</v>
      </c>
    </row>
    <row r="72" spans="1:36">
      <c r="A72">
        <v>18</v>
      </c>
      <c r="B72">
        <v>141282</v>
      </c>
      <c r="C72" s="36">
        <v>11920000</v>
      </c>
      <c r="D72">
        <v>-4300000</v>
      </c>
      <c r="E72">
        <v>3500000</v>
      </c>
      <c r="F72">
        <v>8420000</v>
      </c>
      <c r="G72">
        <v>130</v>
      </c>
      <c r="H72">
        <v>2</v>
      </c>
      <c r="I72">
        <v>1</v>
      </c>
      <c r="J72">
        <v>1</v>
      </c>
      <c r="K72">
        <v>0</v>
      </c>
      <c r="L72">
        <v>0</v>
      </c>
      <c r="M72">
        <v>305000</v>
      </c>
      <c r="N72" s="179">
        <v>600000</v>
      </c>
      <c r="O72">
        <v>4</v>
      </c>
      <c r="P72">
        <v>2500</v>
      </c>
      <c r="Q72" s="188">
        <f t="shared" si="56"/>
        <v>1</v>
      </c>
      <c r="R72" s="189">
        <f t="shared" si="57"/>
        <v>0</v>
      </c>
      <c r="S72" s="189">
        <f t="shared" si="38"/>
        <v>0</v>
      </c>
      <c r="T72" s="189">
        <f t="shared" si="39"/>
        <v>1</v>
      </c>
      <c r="U72" s="189">
        <f t="shared" si="40"/>
        <v>0</v>
      </c>
      <c r="V72" s="189">
        <f t="shared" si="41"/>
        <v>1</v>
      </c>
      <c r="W72" s="189">
        <f t="shared" si="42"/>
        <v>1</v>
      </c>
      <c r="X72" s="189">
        <f t="shared" si="43"/>
        <v>0</v>
      </c>
      <c r="Y72" s="189">
        <f t="shared" si="44"/>
        <v>1</v>
      </c>
      <c r="Z72" s="189">
        <f t="shared" si="45"/>
        <v>0</v>
      </c>
      <c r="AA72" s="189">
        <f t="shared" si="46"/>
        <v>0</v>
      </c>
      <c r="AB72" s="189">
        <f t="shared" si="47"/>
        <v>1</v>
      </c>
      <c r="AC72" s="189">
        <f t="shared" si="48"/>
        <v>0</v>
      </c>
      <c r="AD72" s="189">
        <f t="shared" si="49"/>
        <v>1</v>
      </c>
      <c r="AE72" s="189">
        <f t="shared" si="50"/>
        <v>0</v>
      </c>
      <c r="AF72" s="189">
        <f t="shared" si="51"/>
        <v>1</v>
      </c>
      <c r="AG72" s="189">
        <f t="shared" si="52"/>
        <v>0</v>
      </c>
      <c r="AH72" s="190">
        <f t="shared" si="53"/>
        <v>1</v>
      </c>
      <c r="AI72" s="36">
        <f t="shared" si="54"/>
        <v>1</v>
      </c>
      <c r="AJ72" s="36">
        <f t="shared" si="55"/>
        <v>11920000</v>
      </c>
    </row>
    <row r="73" spans="1:36">
      <c r="A73">
        <v>39</v>
      </c>
      <c r="B73">
        <v>141161</v>
      </c>
      <c r="C73" s="36">
        <v>12800000</v>
      </c>
      <c r="D73">
        <v>-27960000</v>
      </c>
      <c r="E73" s="179">
        <v>6000000</v>
      </c>
      <c r="F73">
        <v>6800000</v>
      </c>
      <c r="G73">
        <v>566</v>
      </c>
      <c r="H73">
        <v>2</v>
      </c>
      <c r="I73">
        <v>1</v>
      </c>
      <c r="J73">
        <v>1</v>
      </c>
      <c r="K73">
        <v>1</v>
      </c>
      <c r="L73">
        <v>0</v>
      </c>
      <c r="M73">
        <v>0</v>
      </c>
      <c r="N73">
        <v>0</v>
      </c>
      <c r="O73">
        <v>0</v>
      </c>
      <c r="P73">
        <v>2400</v>
      </c>
      <c r="Q73" s="188">
        <f t="shared" si="56"/>
        <v>1</v>
      </c>
      <c r="R73" s="189">
        <f t="shared" si="57"/>
        <v>0</v>
      </c>
      <c r="S73" s="189">
        <f t="shared" si="38"/>
        <v>0</v>
      </c>
      <c r="T73" s="189">
        <f t="shared" si="39"/>
        <v>1</v>
      </c>
      <c r="U73" s="189">
        <f t="shared" si="40"/>
        <v>0</v>
      </c>
      <c r="V73" s="189">
        <f t="shared" si="41"/>
        <v>1</v>
      </c>
      <c r="W73" s="189">
        <f t="shared" si="42"/>
        <v>0</v>
      </c>
      <c r="X73" s="189">
        <f t="shared" si="43"/>
        <v>1</v>
      </c>
      <c r="Y73" s="189">
        <f t="shared" si="44"/>
        <v>1</v>
      </c>
      <c r="Z73" s="189">
        <f t="shared" si="45"/>
        <v>0</v>
      </c>
      <c r="AA73" s="189">
        <f t="shared" si="46"/>
        <v>1</v>
      </c>
      <c r="AB73" s="189">
        <f t="shared" si="47"/>
        <v>0</v>
      </c>
      <c r="AC73" s="189">
        <f t="shared" si="48"/>
        <v>1</v>
      </c>
      <c r="AD73" s="189">
        <f t="shared" si="49"/>
        <v>0</v>
      </c>
      <c r="AE73" s="189">
        <f t="shared" si="50"/>
        <v>1</v>
      </c>
      <c r="AF73" s="189">
        <f t="shared" si="51"/>
        <v>0</v>
      </c>
      <c r="AG73" s="189">
        <f t="shared" si="52"/>
        <v>0</v>
      </c>
      <c r="AH73" s="190">
        <f t="shared" si="53"/>
        <v>1</v>
      </c>
      <c r="AI73" s="36">
        <f t="shared" si="54"/>
        <v>1</v>
      </c>
      <c r="AJ73" s="36">
        <f t="shared" si="55"/>
        <v>12800000</v>
      </c>
    </row>
    <row r="74" spans="1:36">
      <c r="A74">
        <v>57</v>
      </c>
      <c r="B74">
        <v>14131</v>
      </c>
      <c r="C74" s="36">
        <v>13333333.3333333</v>
      </c>
      <c r="D74">
        <v>-6026666.75</v>
      </c>
      <c r="E74">
        <v>3333333.25</v>
      </c>
      <c r="F74">
        <v>10000000.0833333</v>
      </c>
      <c r="G74">
        <v>156</v>
      </c>
      <c r="H74">
        <v>2</v>
      </c>
      <c r="I74">
        <v>1</v>
      </c>
      <c r="J74">
        <v>1</v>
      </c>
      <c r="K74">
        <v>0</v>
      </c>
      <c r="L74">
        <v>0</v>
      </c>
      <c r="M74">
        <v>0</v>
      </c>
      <c r="N74">
        <v>0</v>
      </c>
      <c r="O74">
        <v>0</v>
      </c>
      <c r="P74">
        <v>1666.66662597656</v>
      </c>
      <c r="Q74" s="188">
        <f t="shared" si="56"/>
        <v>1</v>
      </c>
      <c r="R74" s="189">
        <f t="shared" si="57"/>
        <v>0</v>
      </c>
      <c r="S74" s="189">
        <f t="shared" si="38"/>
        <v>0</v>
      </c>
      <c r="T74" s="189">
        <f t="shared" si="39"/>
        <v>1</v>
      </c>
      <c r="U74" s="189">
        <f t="shared" si="40"/>
        <v>0</v>
      </c>
      <c r="V74" s="189">
        <f t="shared" si="41"/>
        <v>1</v>
      </c>
      <c r="W74" s="189">
        <f t="shared" si="42"/>
        <v>1</v>
      </c>
      <c r="X74" s="189">
        <f t="shared" si="43"/>
        <v>0</v>
      </c>
      <c r="Y74" s="189">
        <f t="shared" si="44"/>
        <v>1</v>
      </c>
      <c r="Z74" s="189">
        <f t="shared" si="45"/>
        <v>0</v>
      </c>
      <c r="AA74" s="189">
        <f t="shared" si="46"/>
        <v>1</v>
      </c>
      <c r="AB74" s="189">
        <f t="shared" si="47"/>
        <v>0</v>
      </c>
      <c r="AC74" s="189">
        <f t="shared" si="48"/>
        <v>1</v>
      </c>
      <c r="AD74" s="189">
        <f t="shared" si="49"/>
        <v>0</v>
      </c>
      <c r="AE74" s="189">
        <f t="shared" si="50"/>
        <v>1</v>
      </c>
      <c r="AF74" s="189">
        <f t="shared" si="51"/>
        <v>0</v>
      </c>
      <c r="AG74" s="189">
        <f t="shared" si="52"/>
        <v>1</v>
      </c>
      <c r="AH74" s="190">
        <f t="shared" si="53"/>
        <v>0</v>
      </c>
      <c r="AI74" s="36">
        <f t="shared" si="54"/>
        <v>1</v>
      </c>
      <c r="AJ74" s="36">
        <f t="shared" si="55"/>
        <v>13333333.3333333</v>
      </c>
    </row>
    <row r="75" spans="1:36">
      <c r="A75">
        <v>1</v>
      </c>
      <c r="B75">
        <v>122421</v>
      </c>
      <c r="C75" s="36">
        <v>14285714.224893199</v>
      </c>
      <c r="D75">
        <v>-2999999.98722758</v>
      </c>
      <c r="E75">
        <v>0</v>
      </c>
      <c r="F75">
        <v>14285714.224893199</v>
      </c>
      <c r="G75">
        <v>49.999999787126299</v>
      </c>
      <c r="H75">
        <v>3</v>
      </c>
      <c r="I75">
        <v>0</v>
      </c>
      <c r="J75">
        <v>1</v>
      </c>
      <c r="K75">
        <v>0</v>
      </c>
      <c r="L75">
        <v>0</v>
      </c>
      <c r="M75">
        <v>0</v>
      </c>
      <c r="N75">
        <v>0</v>
      </c>
      <c r="O75">
        <v>0</v>
      </c>
      <c r="P75">
        <v>3571.42846679688</v>
      </c>
      <c r="Q75" s="188">
        <f t="shared" si="56"/>
        <v>0</v>
      </c>
      <c r="R75" s="189">
        <f t="shared" si="57"/>
        <v>1</v>
      </c>
      <c r="S75" s="189">
        <f t="shared" si="38"/>
        <v>1</v>
      </c>
      <c r="T75" s="189">
        <f t="shared" si="39"/>
        <v>0</v>
      </c>
      <c r="U75" s="189">
        <f t="shared" si="40"/>
        <v>0</v>
      </c>
      <c r="V75" s="189">
        <f t="shared" si="41"/>
        <v>1</v>
      </c>
      <c r="W75" s="189">
        <f t="shared" si="42"/>
        <v>1</v>
      </c>
      <c r="X75" s="189">
        <f t="shared" si="43"/>
        <v>0</v>
      </c>
      <c r="Y75" s="189">
        <f t="shared" si="44"/>
        <v>1</v>
      </c>
      <c r="Z75" s="189">
        <f t="shared" si="45"/>
        <v>0</v>
      </c>
      <c r="AA75" s="189">
        <f t="shared" si="46"/>
        <v>1</v>
      </c>
      <c r="AB75" s="189">
        <f t="shared" si="47"/>
        <v>0</v>
      </c>
      <c r="AC75" s="189">
        <f t="shared" si="48"/>
        <v>1</v>
      </c>
      <c r="AD75" s="189">
        <f t="shared" si="49"/>
        <v>0</v>
      </c>
      <c r="AE75" s="189">
        <f t="shared" si="50"/>
        <v>1</v>
      </c>
      <c r="AF75" s="189">
        <f t="shared" si="51"/>
        <v>0</v>
      </c>
      <c r="AG75" s="189">
        <f t="shared" si="52"/>
        <v>0</v>
      </c>
      <c r="AH75" s="190">
        <f t="shared" si="53"/>
        <v>1</v>
      </c>
      <c r="AI75" s="36">
        <f t="shared" si="54"/>
        <v>1</v>
      </c>
      <c r="AJ75" s="36">
        <f t="shared" si="55"/>
        <v>14285714.224893199</v>
      </c>
    </row>
    <row r="76" spans="1:36">
      <c r="A76">
        <v>29</v>
      </c>
      <c r="B76">
        <v>21132</v>
      </c>
      <c r="C76" s="36">
        <v>14285714.224893199</v>
      </c>
      <c r="D76">
        <v>-15285714.2681251</v>
      </c>
      <c r="E76">
        <v>1428571.375</v>
      </c>
      <c r="F76">
        <v>12857142.849893199</v>
      </c>
      <c r="G76">
        <v>278.57142738541802</v>
      </c>
      <c r="H76">
        <v>2</v>
      </c>
      <c r="I76">
        <v>0</v>
      </c>
      <c r="J76">
        <v>1</v>
      </c>
      <c r="K76">
        <v>0</v>
      </c>
      <c r="L76">
        <v>0</v>
      </c>
      <c r="M76">
        <v>12000</v>
      </c>
      <c r="N76">
        <v>60000</v>
      </c>
      <c r="O76">
        <v>4</v>
      </c>
      <c r="P76">
        <v>2142.85717773438</v>
      </c>
      <c r="Q76" s="188">
        <f t="shared" si="56"/>
        <v>1</v>
      </c>
      <c r="R76" s="189">
        <f t="shared" si="57"/>
        <v>0</v>
      </c>
      <c r="S76" s="189">
        <f t="shared" si="38"/>
        <v>1</v>
      </c>
      <c r="T76" s="189">
        <f t="shared" si="39"/>
        <v>0</v>
      </c>
      <c r="U76" s="189">
        <f t="shared" si="40"/>
        <v>0</v>
      </c>
      <c r="V76" s="189">
        <f t="shared" si="41"/>
        <v>1</v>
      </c>
      <c r="W76" s="189">
        <f t="shared" si="42"/>
        <v>1</v>
      </c>
      <c r="X76" s="189">
        <f t="shared" si="43"/>
        <v>0</v>
      </c>
      <c r="Y76" s="189">
        <f t="shared" si="44"/>
        <v>1</v>
      </c>
      <c r="Z76" s="189">
        <f t="shared" si="45"/>
        <v>0</v>
      </c>
      <c r="AA76" s="189">
        <f t="shared" si="46"/>
        <v>0</v>
      </c>
      <c r="AB76" s="189">
        <f t="shared" si="47"/>
        <v>1</v>
      </c>
      <c r="AC76" s="189">
        <f t="shared" si="48"/>
        <v>0</v>
      </c>
      <c r="AD76" s="189">
        <f t="shared" si="49"/>
        <v>1</v>
      </c>
      <c r="AE76" s="189">
        <f t="shared" si="50"/>
        <v>0</v>
      </c>
      <c r="AF76" s="189">
        <f t="shared" si="51"/>
        <v>1</v>
      </c>
      <c r="AG76" s="189">
        <f t="shared" si="52"/>
        <v>0</v>
      </c>
      <c r="AH76" s="190">
        <f t="shared" si="53"/>
        <v>1</v>
      </c>
      <c r="AI76" s="36">
        <f t="shared" si="54"/>
        <v>1</v>
      </c>
      <c r="AJ76" s="36">
        <f t="shared" si="55"/>
        <v>14285714.224893199</v>
      </c>
    </row>
    <row r="77" spans="1:36">
      <c r="A77">
        <v>51</v>
      </c>
      <c r="B77">
        <v>141251</v>
      </c>
      <c r="C77" s="36">
        <v>15000000.335276101</v>
      </c>
      <c r="D77">
        <v>-10500000.304542501</v>
      </c>
      <c r="E77">
        <v>3125000</v>
      </c>
      <c r="F77">
        <v>11875000.335276101</v>
      </c>
      <c r="G77">
        <v>227.083338409041</v>
      </c>
      <c r="H77">
        <v>2</v>
      </c>
      <c r="I77">
        <v>0</v>
      </c>
      <c r="J77">
        <v>1</v>
      </c>
      <c r="K77">
        <v>0</v>
      </c>
      <c r="L77">
        <v>0</v>
      </c>
      <c r="M77">
        <v>0</v>
      </c>
      <c r="N77">
        <v>0</v>
      </c>
      <c r="O77">
        <v>0</v>
      </c>
      <c r="P77">
        <v>2500</v>
      </c>
      <c r="Q77" s="188">
        <f t="shared" si="56"/>
        <v>1</v>
      </c>
      <c r="R77" s="189">
        <f t="shared" si="57"/>
        <v>0</v>
      </c>
      <c r="S77" s="189">
        <f t="shared" si="38"/>
        <v>1</v>
      </c>
      <c r="T77" s="189">
        <f t="shared" si="39"/>
        <v>0</v>
      </c>
      <c r="U77" s="189">
        <f t="shared" si="40"/>
        <v>0</v>
      </c>
      <c r="V77" s="189">
        <f t="shared" si="41"/>
        <v>1</v>
      </c>
      <c r="W77" s="189">
        <f t="shared" si="42"/>
        <v>1</v>
      </c>
      <c r="X77" s="189">
        <f t="shared" si="43"/>
        <v>0</v>
      </c>
      <c r="Y77" s="189">
        <f t="shared" si="44"/>
        <v>1</v>
      </c>
      <c r="Z77" s="189">
        <f t="shared" si="45"/>
        <v>0</v>
      </c>
      <c r="AA77" s="189">
        <f t="shared" si="46"/>
        <v>1</v>
      </c>
      <c r="AB77" s="189">
        <f t="shared" si="47"/>
        <v>0</v>
      </c>
      <c r="AC77" s="189">
        <f t="shared" si="48"/>
        <v>1</v>
      </c>
      <c r="AD77" s="189">
        <f t="shared" si="49"/>
        <v>0</v>
      </c>
      <c r="AE77" s="189">
        <f t="shared" si="50"/>
        <v>1</v>
      </c>
      <c r="AF77" s="189">
        <f t="shared" si="51"/>
        <v>0</v>
      </c>
      <c r="AG77" s="189">
        <f t="shared" si="52"/>
        <v>0</v>
      </c>
      <c r="AH77" s="190">
        <f t="shared" si="53"/>
        <v>1</v>
      </c>
      <c r="AI77" s="36">
        <f t="shared" si="54"/>
        <v>1</v>
      </c>
      <c r="AJ77" s="36">
        <f t="shared" si="55"/>
        <v>15000000.335276101</v>
      </c>
    </row>
    <row r="78" spans="1:36">
      <c r="A78">
        <v>85</v>
      </c>
      <c r="B78">
        <v>241231</v>
      </c>
      <c r="C78" s="36">
        <v>15000000.335276101</v>
      </c>
      <c r="D78">
        <v>-12666666.804662701</v>
      </c>
      <c r="E78">
        <v>23333334</v>
      </c>
      <c r="F78">
        <v>-8333333.6647238703</v>
      </c>
      <c r="G78">
        <v>600.00001341104496</v>
      </c>
      <c r="H78">
        <v>2</v>
      </c>
      <c r="I78">
        <v>1</v>
      </c>
      <c r="J78">
        <v>1</v>
      </c>
      <c r="K78">
        <v>1</v>
      </c>
      <c r="L78">
        <v>2</v>
      </c>
      <c r="M78">
        <v>233500</v>
      </c>
      <c r="N78">
        <v>415000</v>
      </c>
      <c r="O78">
        <v>0</v>
      </c>
      <c r="P78">
        <v>5000</v>
      </c>
      <c r="Q78" s="188">
        <f t="shared" si="56"/>
        <v>1</v>
      </c>
      <c r="R78" s="189">
        <f t="shared" si="57"/>
        <v>0</v>
      </c>
      <c r="S78" s="189">
        <f t="shared" si="38"/>
        <v>0</v>
      </c>
      <c r="T78" s="189">
        <f t="shared" si="39"/>
        <v>1</v>
      </c>
      <c r="U78" s="189">
        <f t="shared" si="40"/>
        <v>0</v>
      </c>
      <c r="V78" s="189">
        <f t="shared" si="41"/>
        <v>1</v>
      </c>
      <c r="W78" s="189">
        <f t="shared" si="42"/>
        <v>0</v>
      </c>
      <c r="X78" s="189">
        <f t="shared" si="43"/>
        <v>1</v>
      </c>
      <c r="Y78" s="189">
        <f t="shared" si="44"/>
        <v>0</v>
      </c>
      <c r="Z78" s="189">
        <f t="shared" si="45"/>
        <v>1</v>
      </c>
      <c r="AA78" s="189">
        <f t="shared" si="46"/>
        <v>0</v>
      </c>
      <c r="AB78" s="189">
        <f t="shared" si="47"/>
        <v>1</v>
      </c>
      <c r="AC78" s="189">
        <f t="shared" si="48"/>
        <v>0</v>
      </c>
      <c r="AD78" s="189">
        <f t="shared" si="49"/>
        <v>1</v>
      </c>
      <c r="AE78" s="189">
        <f t="shared" si="50"/>
        <v>1</v>
      </c>
      <c r="AF78" s="189">
        <f t="shared" si="51"/>
        <v>0</v>
      </c>
      <c r="AG78" s="189">
        <f t="shared" si="52"/>
        <v>0</v>
      </c>
      <c r="AH78" s="190">
        <f t="shared" si="53"/>
        <v>1</v>
      </c>
      <c r="AI78" s="36">
        <f t="shared" si="54"/>
        <v>1</v>
      </c>
      <c r="AJ78" s="36">
        <f t="shared" si="55"/>
        <v>15000000.335276101</v>
      </c>
    </row>
    <row r="79" spans="1:36">
      <c r="A79">
        <v>4</v>
      </c>
      <c r="B79">
        <v>241292</v>
      </c>
      <c r="C79" s="36">
        <v>15416667.011256</v>
      </c>
      <c r="D79">
        <v>-81875001.844018698</v>
      </c>
      <c r="E79">
        <v>625000</v>
      </c>
      <c r="F79">
        <v>14791667.011256</v>
      </c>
      <c r="G79">
        <v>1375.00003073365</v>
      </c>
      <c r="H79">
        <v>2</v>
      </c>
      <c r="I79">
        <v>1</v>
      </c>
      <c r="J79">
        <v>0</v>
      </c>
      <c r="K79">
        <v>1</v>
      </c>
      <c r="L79">
        <v>0</v>
      </c>
      <c r="M79">
        <v>255000</v>
      </c>
      <c r="N79" s="179">
        <v>200000</v>
      </c>
      <c r="O79">
        <v>0</v>
      </c>
      <c r="P79">
        <v>1250</v>
      </c>
      <c r="Q79" s="188">
        <f t="shared" si="56"/>
        <v>1</v>
      </c>
      <c r="R79" s="189">
        <f t="shared" si="57"/>
        <v>0</v>
      </c>
      <c r="S79" s="189">
        <f t="shared" si="38"/>
        <v>0</v>
      </c>
      <c r="T79" s="189">
        <f t="shared" si="39"/>
        <v>1</v>
      </c>
      <c r="U79" s="189">
        <f t="shared" si="40"/>
        <v>1</v>
      </c>
      <c r="V79" s="189">
        <f t="shared" si="41"/>
        <v>0</v>
      </c>
      <c r="W79" s="189">
        <f t="shared" si="42"/>
        <v>0</v>
      </c>
      <c r="X79" s="189">
        <f t="shared" si="43"/>
        <v>1</v>
      </c>
      <c r="Y79" s="189">
        <f t="shared" si="44"/>
        <v>1</v>
      </c>
      <c r="Z79" s="189">
        <f t="shared" si="45"/>
        <v>0</v>
      </c>
      <c r="AA79" s="189">
        <f t="shared" si="46"/>
        <v>0</v>
      </c>
      <c r="AB79" s="189">
        <f t="shared" si="47"/>
        <v>1</v>
      </c>
      <c r="AC79" s="189">
        <f t="shared" si="48"/>
        <v>0</v>
      </c>
      <c r="AD79" s="189">
        <f t="shared" si="49"/>
        <v>1</v>
      </c>
      <c r="AE79" s="189">
        <f t="shared" si="50"/>
        <v>1</v>
      </c>
      <c r="AF79" s="189">
        <f t="shared" si="51"/>
        <v>0</v>
      </c>
      <c r="AG79" s="189">
        <f t="shared" si="52"/>
        <v>1</v>
      </c>
      <c r="AH79" s="190">
        <f t="shared" si="53"/>
        <v>0</v>
      </c>
      <c r="AI79" s="36">
        <f t="shared" si="54"/>
        <v>1</v>
      </c>
      <c r="AJ79" s="36">
        <f t="shared" si="55"/>
        <v>15416667.011256</v>
      </c>
    </row>
    <row r="80" spans="1:36">
      <c r="A80">
        <v>11</v>
      </c>
      <c r="B80">
        <v>14191</v>
      </c>
      <c r="C80" s="195">
        <v>16000000</v>
      </c>
      <c r="D80">
        <v>3653333.5</v>
      </c>
      <c r="E80">
        <v>8333333.5</v>
      </c>
      <c r="F80">
        <v>7666666.5</v>
      </c>
      <c r="G80">
        <v>78</v>
      </c>
      <c r="H80">
        <v>3</v>
      </c>
      <c r="I80">
        <v>1</v>
      </c>
      <c r="J80">
        <v>1</v>
      </c>
      <c r="K80">
        <v>0</v>
      </c>
      <c r="L80">
        <v>0</v>
      </c>
      <c r="M80">
        <v>150000</v>
      </c>
      <c r="N80">
        <v>1500000</v>
      </c>
      <c r="O80">
        <v>0</v>
      </c>
      <c r="P80">
        <v>2500</v>
      </c>
      <c r="Q80" s="188">
        <f t="shared" si="56"/>
        <v>0</v>
      </c>
      <c r="R80" s="189">
        <f t="shared" si="57"/>
        <v>1</v>
      </c>
      <c r="S80" s="189">
        <f t="shared" si="38"/>
        <v>0</v>
      </c>
      <c r="T80" s="189">
        <f t="shared" si="39"/>
        <v>1</v>
      </c>
      <c r="U80" s="189">
        <f t="shared" si="40"/>
        <v>0</v>
      </c>
      <c r="V80" s="189">
        <f t="shared" si="41"/>
        <v>1</v>
      </c>
      <c r="W80" s="189">
        <f t="shared" si="42"/>
        <v>1</v>
      </c>
      <c r="X80" s="189">
        <f t="shared" si="43"/>
        <v>0</v>
      </c>
      <c r="Y80" s="189">
        <f t="shared" si="44"/>
        <v>1</v>
      </c>
      <c r="Z80" s="189">
        <f t="shared" si="45"/>
        <v>0</v>
      </c>
      <c r="AA80" s="189">
        <f t="shared" si="46"/>
        <v>0</v>
      </c>
      <c r="AB80" s="189">
        <f t="shared" si="47"/>
        <v>1</v>
      </c>
      <c r="AC80" s="189">
        <f t="shared" si="48"/>
        <v>0</v>
      </c>
      <c r="AD80" s="189">
        <f t="shared" si="49"/>
        <v>1</v>
      </c>
      <c r="AE80" s="189">
        <f t="shared" si="50"/>
        <v>1</v>
      </c>
      <c r="AF80" s="189">
        <f t="shared" si="51"/>
        <v>0</v>
      </c>
      <c r="AG80" s="189">
        <f t="shared" si="52"/>
        <v>0</v>
      </c>
      <c r="AH80" s="190">
        <f t="shared" si="53"/>
        <v>1</v>
      </c>
      <c r="AI80" s="36">
        <f t="shared" si="54"/>
        <v>1</v>
      </c>
      <c r="AJ80" s="36">
        <f t="shared" si="55"/>
        <v>16000000</v>
      </c>
    </row>
    <row r="81" spans="1:36">
      <c r="A81">
        <v>20</v>
      </c>
      <c r="B81">
        <v>141291</v>
      </c>
      <c r="C81" s="36">
        <v>16578906.583946301</v>
      </c>
      <c r="D81">
        <v>-13656250.3227033</v>
      </c>
      <c r="E81">
        <v>781250</v>
      </c>
      <c r="F81">
        <v>15797656.583946301</v>
      </c>
      <c r="G81">
        <v>240.62500537838801</v>
      </c>
      <c r="H81">
        <v>2</v>
      </c>
      <c r="I81">
        <v>1</v>
      </c>
      <c r="J81">
        <v>1</v>
      </c>
      <c r="K81">
        <v>0</v>
      </c>
      <c r="L81">
        <v>0</v>
      </c>
      <c r="M81">
        <v>0</v>
      </c>
      <c r="N81">
        <v>0</v>
      </c>
      <c r="O81">
        <v>4</v>
      </c>
      <c r="P81">
        <v>3125</v>
      </c>
      <c r="Q81" s="188">
        <f t="shared" si="56"/>
        <v>1</v>
      </c>
      <c r="R81" s="189">
        <f t="shared" si="57"/>
        <v>0</v>
      </c>
      <c r="S81" s="189">
        <f t="shared" si="38"/>
        <v>0</v>
      </c>
      <c r="T81" s="189">
        <f t="shared" si="39"/>
        <v>1</v>
      </c>
      <c r="U81" s="189">
        <f t="shared" si="40"/>
        <v>0</v>
      </c>
      <c r="V81" s="189">
        <f t="shared" si="41"/>
        <v>1</v>
      </c>
      <c r="W81" s="189">
        <f t="shared" si="42"/>
        <v>1</v>
      </c>
      <c r="X81" s="189">
        <f t="shared" si="43"/>
        <v>0</v>
      </c>
      <c r="Y81" s="189">
        <f t="shared" si="44"/>
        <v>1</v>
      </c>
      <c r="Z81" s="189">
        <f t="shared" si="45"/>
        <v>0</v>
      </c>
      <c r="AA81" s="189">
        <f t="shared" si="46"/>
        <v>1</v>
      </c>
      <c r="AB81" s="189">
        <f t="shared" si="47"/>
        <v>0</v>
      </c>
      <c r="AC81" s="189">
        <f t="shared" si="48"/>
        <v>1</v>
      </c>
      <c r="AD81" s="189">
        <f t="shared" si="49"/>
        <v>0</v>
      </c>
      <c r="AE81" s="189">
        <f t="shared" si="50"/>
        <v>0</v>
      </c>
      <c r="AF81" s="189">
        <f t="shared" si="51"/>
        <v>1</v>
      </c>
      <c r="AG81" s="189">
        <f t="shared" si="52"/>
        <v>0</v>
      </c>
      <c r="AH81" s="190">
        <f t="shared" si="53"/>
        <v>1</v>
      </c>
      <c r="AI81" s="36">
        <f t="shared" si="54"/>
        <v>1</v>
      </c>
      <c r="AJ81" s="36">
        <f t="shared" si="55"/>
        <v>16578906.583946301</v>
      </c>
    </row>
    <row r="82" spans="1:36">
      <c r="A82">
        <v>34</v>
      </c>
      <c r="B82">
        <v>181251</v>
      </c>
      <c r="C82" s="36">
        <v>16800000</v>
      </c>
      <c r="D82">
        <v>-21790000</v>
      </c>
      <c r="E82" s="179">
        <v>5000000</v>
      </c>
      <c r="F82">
        <v>11800000</v>
      </c>
      <c r="G82">
        <v>446.5</v>
      </c>
      <c r="H82">
        <v>2</v>
      </c>
      <c r="I82">
        <v>0</v>
      </c>
      <c r="J82">
        <v>1</v>
      </c>
      <c r="K82">
        <v>0</v>
      </c>
      <c r="L82">
        <v>0</v>
      </c>
      <c r="M82">
        <v>0</v>
      </c>
      <c r="N82">
        <v>0</v>
      </c>
      <c r="O82">
        <v>0</v>
      </c>
      <c r="P82">
        <v>1500</v>
      </c>
      <c r="Q82" s="188">
        <f t="shared" si="56"/>
        <v>1</v>
      </c>
      <c r="R82" s="189">
        <f t="shared" si="57"/>
        <v>0</v>
      </c>
      <c r="S82" s="189">
        <f t="shared" si="38"/>
        <v>1</v>
      </c>
      <c r="T82" s="189">
        <f t="shared" si="39"/>
        <v>0</v>
      </c>
      <c r="U82" s="189">
        <f t="shared" si="40"/>
        <v>0</v>
      </c>
      <c r="V82" s="189">
        <f t="shared" si="41"/>
        <v>1</v>
      </c>
      <c r="W82" s="189">
        <f t="shared" si="42"/>
        <v>1</v>
      </c>
      <c r="X82" s="189">
        <f t="shared" si="43"/>
        <v>0</v>
      </c>
      <c r="Y82" s="189">
        <f t="shared" si="44"/>
        <v>1</v>
      </c>
      <c r="Z82" s="189">
        <f t="shared" si="45"/>
        <v>0</v>
      </c>
      <c r="AA82" s="189">
        <f t="shared" si="46"/>
        <v>1</v>
      </c>
      <c r="AB82" s="189">
        <f t="shared" si="47"/>
        <v>0</v>
      </c>
      <c r="AC82" s="189">
        <f t="shared" si="48"/>
        <v>1</v>
      </c>
      <c r="AD82" s="189">
        <f t="shared" si="49"/>
        <v>0</v>
      </c>
      <c r="AE82" s="189">
        <f t="shared" si="50"/>
        <v>1</v>
      </c>
      <c r="AF82" s="189">
        <f t="shared" si="51"/>
        <v>0</v>
      </c>
      <c r="AG82" s="189">
        <f t="shared" si="52"/>
        <v>1</v>
      </c>
      <c r="AH82" s="190">
        <f t="shared" si="53"/>
        <v>0</v>
      </c>
      <c r="AI82" s="36">
        <f t="shared" si="54"/>
        <v>1</v>
      </c>
      <c r="AJ82" s="36">
        <f t="shared" si="55"/>
        <v>16800000</v>
      </c>
    </row>
    <row r="83" spans="1:36">
      <c r="A83">
        <v>41</v>
      </c>
      <c r="B83">
        <v>14151</v>
      </c>
      <c r="C83" s="195">
        <v>17000000</v>
      </c>
      <c r="D83">
        <v>-7820000</v>
      </c>
      <c r="E83">
        <v>2500000</v>
      </c>
      <c r="F83">
        <v>14500000</v>
      </c>
      <c r="G83">
        <v>172</v>
      </c>
      <c r="H83">
        <v>2</v>
      </c>
      <c r="I83">
        <v>1</v>
      </c>
      <c r="J83">
        <v>1</v>
      </c>
      <c r="K83">
        <v>0</v>
      </c>
      <c r="L83">
        <v>0</v>
      </c>
      <c r="M83">
        <v>342000</v>
      </c>
      <c r="N83">
        <v>630000</v>
      </c>
      <c r="O83">
        <v>6</v>
      </c>
      <c r="P83">
        <v>2500</v>
      </c>
      <c r="Q83" s="188">
        <f t="shared" si="56"/>
        <v>1</v>
      </c>
      <c r="R83" s="189">
        <f t="shared" si="57"/>
        <v>0</v>
      </c>
      <c r="S83" s="189">
        <f t="shared" si="38"/>
        <v>0</v>
      </c>
      <c r="T83" s="189">
        <f t="shared" si="39"/>
        <v>1</v>
      </c>
      <c r="U83" s="189">
        <f t="shared" si="40"/>
        <v>0</v>
      </c>
      <c r="V83" s="189">
        <f t="shared" si="41"/>
        <v>1</v>
      </c>
      <c r="W83" s="189">
        <f t="shared" si="42"/>
        <v>1</v>
      </c>
      <c r="X83" s="189">
        <f t="shared" si="43"/>
        <v>0</v>
      </c>
      <c r="Y83" s="189">
        <f t="shared" si="44"/>
        <v>1</v>
      </c>
      <c r="Z83" s="189">
        <f t="shared" si="45"/>
        <v>0</v>
      </c>
      <c r="AA83" s="189">
        <f t="shared" si="46"/>
        <v>0</v>
      </c>
      <c r="AB83" s="189">
        <f t="shared" si="47"/>
        <v>1</v>
      </c>
      <c r="AC83" s="189">
        <f t="shared" si="48"/>
        <v>0</v>
      </c>
      <c r="AD83" s="189">
        <f t="shared" si="49"/>
        <v>1</v>
      </c>
      <c r="AE83" s="189">
        <f t="shared" si="50"/>
        <v>0</v>
      </c>
      <c r="AF83" s="189">
        <f t="shared" si="51"/>
        <v>1</v>
      </c>
      <c r="AG83" s="189">
        <f t="shared" si="52"/>
        <v>0</v>
      </c>
      <c r="AH83" s="190">
        <f t="shared" si="53"/>
        <v>1</v>
      </c>
      <c r="AI83" s="36">
        <f t="shared" si="54"/>
        <v>1</v>
      </c>
      <c r="AJ83" s="36">
        <f t="shared" si="55"/>
        <v>17000000</v>
      </c>
    </row>
    <row r="84" spans="1:36">
      <c r="A84">
        <v>90</v>
      </c>
      <c r="B84">
        <v>18181</v>
      </c>
      <c r="C84" s="36">
        <v>17971428.877480201</v>
      </c>
      <c r="D84">
        <v>3542857.0669524502</v>
      </c>
      <c r="E84" s="179">
        <v>8000000</v>
      </c>
      <c r="F84">
        <v>9971428.8774801791</v>
      </c>
      <c r="G84">
        <v>74.285715550792503</v>
      </c>
      <c r="H84">
        <v>2</v>
      </c>
      <c r="I84">
        <v>0</v>
      </c>
      <c r="J84">
        <v>1</v>
      </c>
      <c r="K84">
        <v>0</v>
      </c>
      <c r="L84">
        <v>1</v>
      </c>
      <c r="M84">
        <v>0</v>
      </c>
      <c r="N84">
        <v>0</v>
      </c>
      <c r="O84">
        <v>0</v>
      </c>
      <c r="P84">
        <v>2285.71435546875</v>
      </c>
      <c r="Q84" s="188">
        <f t="shared" si="56"/>
        <v>1</v>
      </c>
      <c r="R84" s="189">
        <f t="shared" si="57"/>
        <v>0</v>
      </c>
      <c r="S84" s="189">
        <f t="shared" si="38"/>
        <v>1</v>
      </c>
      <c r="T84" s="189">
        <f t="shared" si="39"/>
        <v>0</v>
      </c>
      <c r="U84" s="189">
        <f t="shared" si="40"/>
        <v>0</v>
      </c>
      <c r="V84" s="189">
        <f t="shared" si="41"/>
        <v>1</v>
      </c>
      <c r="W84" s="189">
        <f t="shared" si="42"/>
        <v>1</v>
      </c>
      <c r="X84" s="189">
        <f t="shared" si="43"/>
        <v>0</v>
      </c>
      <c r="Y84" s="189">
        <f t="shared" si="44"/>
        <v>0</v>
      </c>
      <c r="Z84" s="189">
        <f t="shared" si="45"/>
        <v>1</v>
      </c>
      <c r="AA84" s="189">
        <f t="shared" si="46"/>
        <v>1</v>
      </c>
      <c r="AB84" s="189">
        <f t="shared" si="47"/>
        <v>0</v>
      </c>
      <c r="AC84" s="189">
        <f t="shared" si="48"/>
        <v>1</v>
      </c>
      <c r="AD84" s="189">
        <f t="shared" si="49"/>
        <v>0</v>
      </c>
      <c r="AE84" s="189">
        <f t="shared" si="50"/>
        <v>1</v>
      </c>
      <c r="AF84" s="189">
        <f t="shared" si="51"/>
        <v>0</v>
      </c>
      <c r="AG84" s="189">
        <f t="shared" si="52"/>
        <v>0</v>
      </c>
      <c r="AH84" s="190">
        <f t="shared" si="53"/>
        <v>1</v>
      </c>
      <c r="AI84" s="36">
        <f t="shared" si="54"/>
        <v>1</v>
      </c>
      <c r="AJ84" s="36">
        <f t="shared" si="55"/>
        <v>17971428.877480201</v>
      </c>
    </row>
    <row r="85" spans="1:36">
      <c r="A85">
        <v>73</v>
      </c>
      <c r="B85">
        <v>181401</v>
      </c>
      <c r="C85" s="36">
        <v>18125000</v>
      </c>
      <c r="D85">
        <v>8250000</v>
      </c>
      <c r="E85">
        <v>18750000</v>
      </c>
      <c r="F85">
        <v>-625000</v>
      </c>
      <c r="G85">
        <v>175</v>
      </c>
      <c r="H85">
        <v>2</v>
      </c>
      <c r="I85">
        <v>0</v>
      </c>
      <c r="J85">
        <v>1</v>
      </c>
      <c r="K85">
        <v>0</v>
      </c>
      <c r="L85">
        <v>1</v>
      </c>
      <c r="M85">
        <v>0</v>
      </c>
      <c r="N85">
        <v>0</v>
      </c>
      <c r="O85">
        <v>0</v>
      </c>
      <c r="P85">
        <v>1500</v>
      </c>
      <c r="Q85" s="188">
        <f t="shared" si="56"/>
        <v>1</v>
      </c>
      <c r="R85" s="189">
        <f t="shared" si="57"/>
        <v>0</v>
      </c>
      <c r="S85" s="189">
        <f t="shared" si="38"/>
        <v>1</v>
      </c>
      <c r="T85" s="189">
        <f t="shared" si="39"/>
        <v>0</v>
      </c>
      <c r="U85" s="189">
        <f t="shared" si="40"/>
        <v>0</v>
      </c>
      <c r="V85" s="189">
        <f t="shared" si="41"/>
        <v>1</v>
      </c>
      <c r="W85" s="189">
        <f t="shared" si="42"/>
        <v>1</v>
      </c>
      <c r="X85" s="189">
        <f t="shared" si="43"/>
        <v>0</v>
      </c>
      <c r="Y85" s="189">
        <f t="shared" si="44"/>
        <v>0</v>
      </c>
      <c r="Z85" s="189">
        <f t="shared" si="45"/>
        <v>1</v>
      </c>
      <c r="AA85" s="189">
        <f t="shared" si="46"/>
        <v>1</v>
      </c>
      <c r="AB85" s="189">
        <f t="shared" si="47"/>
        <v>0</v>
      </c>
      <c r="AC85" s="189">
        <f t="shared" si="48"/>
        <v>1</v>
      </c>
      <c r="AD85" s="189">
        <f t="shared" si="49"/>
        <v>0</v>
      </c>
      <c r="AE85" s="189">
        <f t="shared" si="50"/>
        <v>1</v>
      </c>
      <c r="AF85" s="189">
        <f t="shared" si="51"/>
        <v>0</v>
      </c>
      <c r="AG85" s="189">
        <f t="shared" si="52"/>
        <v>1</v>
      </c>
      <c r="AH85" s="190">
        <f t="shared" si="53"/>
        <v>0</v>
      </c>
      <c r="AI85" s="36">
        <f t="shared" si="54"/>
        <v>1</v>
      </c>
      <c r="AJ85" s="36">
        <f t="shared" si="55"/>
        <v>18125000</v>
      </c>
    </row>
    <row r="86" spans="1:36">
      <c r="A86">
        <v>88</v>
      </c>
      <c r="B86">
        <v>14161</v>
      </c>
      <c r="C86" s="36">
        <v>18285714.597118199</v>
      </c>
      <c r="D86">
        <v>1428571.6413004301</v>
      </c>
      <c r="E86">
        <v>5714286</v>
      </c>
      <c r="F86">
        <v>12571428.597118201</v>
      </c>
      <c r="G86">
        <v>71.428572644992798</v>
      </c>
      <c r="H86">
        <v>2</v>
      </c>
      <c r="I86">
        <v>1</v>
      </c>
      <c r="J86">
        <v>0</v>
      </c>
      <c r="K86">
        <v>1</v>
      </c>
      <c r="L86">
        <v>0</v>
      </c>
      <c r="M86">
        <v>608000</v>
      </c>
      <c r="N86">
        <v>240000</v>
      </c>
      <c r="O86">
        <v>0</v>
      </c>
      <c r="P86">
        <v>4285.71435546875</v>
      </c>
      <c r="Q86" s="188">
        <f t="shared" si="56"/>
        <v>1</v>
      </c>
      <c r="R86" s="189">
        <f t="shared" si="57"/>
        <v>0</v>
      </c>
      <c r="S86" s="189">
        <f t="shared" si="38"/>
        <v>0</v>
      </c>
      <c r="T86" s="189">
        <f t="shared" si="39"/>
        <v>1</v>
      </c>
      <c r="U86" s="189">
        <f t="shared" si="40"/>
        <v>1</v>
      </c>
      <c r="V86" s="189">
        <f t="shared" si="41"/>
        <v>0</v>
      </c>
      <c r="W86" s="189">
        <f t="shared" si="42"/>
        <v>0</v>
      </c>
      <c r="X86" s="189">
        <f t="shared" si="43"/>
        <v>1</v>
      </c>
      <c r="Y86" s="189">
        <f t="shared" si="44"/>
        <v>1</v>
      </c>
      <c r="Z86" s="189">
        <f t="shared" si="45"/>
        <v>0</v>
      </c>
      <c r="AA86" s="189">
        <f t="shared" si="46"/>
        <v>0</v>
      </c>
      <c r="AB86" s="189">
        <f t="shared" si="47"/>
        <v>1</v>
      </c>
      <c r="AC86" s="189">
        <f t="shared" si="48"/>
        <v>0</v>
      </c>
      <c r="AD86" s="189">
        <f t="shared" si="49"/>
        <v>1</v>
      </c>
      <c r="AE86" s="189">
        <f t="shared" si="50"/>
        <v>1</v>
      </c>
      <c r="AF86" s="189">
        <f t="shared" si="51"/>
        <v>0</v>
      </c>
      <c r="AG86" s="189">
        <f t="shared" si="52"/>
        <v>0</v>
      </c>
      <c r="AH86" s="190">
        <f t="shared" si="53"/>
        <v>1</v>
      </c>
      <c r="AI86" s="36">
        <f t="shared" si="54"/>
        <v>1</v>
      </c>
      <c r="AJ86" s="36">
        <f t="shared" si="55"/>
        <v>18285714.597118199</v>
      </c>
    </row>
    <row r="87" spans="1:36">
      <c r="A87">
        <v>83</v>
      </c>
      <c r="B87">
        <v>162422</v>
      </c>
      <c r="C87" s="36">
        <v>18749999.720603202</v>
      </c>
      <c r="D87">
        <v>-7099999.8010694999</v>
      </c>
      <c r="E87">
        <v>6250000</v>
      </c>
      <c r="F87">
        <v>12499999.7206032</v>
      </c>
      <c r="G87">
        <v>222.499996684492</v>
      </c>
      <c r="H87">
        <v>2</v>
      </c>
      <c r="I87">
        <v>1</v>
      </c>
      <c r="J87">
        <v>0</v>
      </c>
      <c r="K87">
        <v>0</v>
      </c>
      <c r="L87">
        <v>1</v>
      </c>
      <c r="M87">
        <v>0</v>
      </c>
      <c r="N87">
        <v>0</v>
      </c>
      <c r="O87">
        <v>0</v>
      </c>
      <c r="P87">
        <v>625</v>
      </c>
      <c r="Q87" s="188">
        <f t="shared" si="56"/>
        <v>1</v>
      </c>
      <c r="R87" s="189">
        <f t="shared" si="57"/>
        <v>0</v>
      </c>
      <c r="S87" s="189">
        <f t="shared" si="38"/>
        <v>0</v>
      </c>
      <c r="T87" s="189">
        <f t="shared" si="39"/>
        <v>1</v>
      </c>
      <c r="U87" s="189">
        <f t="shared" si="40"/>
        <v>1</v>
      </c>
      <c r="V87" s="189">
        <f t="shared" si="41"/>
        <v>0</v>
      </c>
      <c r="W87" s="189">
        <f t="shared" si="42"/>
        <v>1</v>
      </c>
      <c r="X87" s="189">
        <f t="shared" si="43"/>
        <v>0</v>
      </c>
      <c r="Y87" s="189">
        <f t="shared" si="44"/>
        <v>0</v>
      </c>
      <c r="Z87" s="189">
        <f t="shared" si="45"/>
        <v>1</v>
      </c>
      <c r="AA87" s="189">
        <f t="shared" si="46"/>
        <v>1</v>
      </c>
      <c r="AB87" s="189">
        <f t="shared" si="47"/>
        <v>0</v>
      </c>
      <c r="AC87" s="189">
        <f t="shared" si="48"/>
        <v>1</v>
      </c>
      <c r="AD87" s="189">
        <f t="shared" si="49"/>
        <v>0</v>
      </c>
      <c r="AE87" s="189">
        <f t="shared" si="50"/>
        <v>1</v>
      </c>
      <c r="AF87" s="189">
        <f t="shared" si="51"/>
        <v>0</v>
      </c>
      <c r="AG87" s="189">
        <f t="shared" si="52"/>
        <v>1</v>
      </c>
      <c r="AH87" s="190">
        <f t="shared" si="53"/>
        <v>0</v>
      </c>
      <c r="AI87" s="36">
        <f t="shared" si="54"/>
        <v>1</v>
      </c>
      <c r="AJ87" s="36">
        <f t="shared" si="55"/>
        <v>18749999.720603202</v>
      </c>
    </row>
    <row r="88" spans="1:36">
      <c r="A88">
        <v>106</v>
      </c>
      <c r="B88">
        <v>151161</v>
      </c>
      <c r="C88" s="36">
        <v>22499999.105930399</v>
      </c>
      <c r="D88">
        <v>-6266666.2211659998</v>
      </c>
      <c r="E88">
        <v>13333333</v>
      </c>
      <c r="F88">
        <v>9166666.1059303693</v>
      </c>
      <c r="G88">
        <v>326.66665368610001</v>
      </c>
      <c r="H88">
        <v>2</v>
      </c>
      <c r="I88">
        <v>1</v>
      </c>
      <c r="J88">
        <v>1</v>
      </c>
      <c r="K88">
        <v>0</v>
      </c>
      <c r="L88">
        <v>1</v>
      </c>
      <c r="M88">
        <v>150000</v>
      </c>
      <c r="N88">
        <v>4195000</v>
      </c>
      <c r="O88">
        <v>0</v>
      </c>
      <c r="P88">
        <v>13333.3330078125</v>
      </c>
      <c r="Q88" s="188">
        <f t="shared" si="56"/>
        <v>1</v>
      </c>
      <c r="R88" s="189">
        <f t="shared" si="57"/>
        <v>0</v>
      </c>
      <c r="S88" s="189">
        <f t="shared" si="38"/>
        <v>0</v>
      </c>
      <c r="T88" s="189">
        <f t="shared" si="39"/>
        <v>1</v>
      </c>
      <c r="U88" s="189">
        <f t="shared" si="40"/>
        <v>0</v>
      </c>
      <c r="V88" s="189">
        <f t="shared" si="41"/>
        <v>1</v>
      </c>
      <c r="W88" s="189">
        <f t="shared" si="42"/>
        <v>1</v>
      </c>
      <c r="X88" s="189">
        <f t="shared" si="43"/>
        <v>0</v>
      </c>
      <c r="Y88" s="189">
        <f t="shared" si="44"/>
        <v>0</v>
      </c>
      <c r="Z88" s="189">
        <f t="shared" si="45"/>
        <v>1</v>
      </c>
      <c r="AA88" s="189">
        <f t="shared" si="46"/>
        <v>0</v>
      </c>
      <c r="AB88" s="189">
        <f t="shared" si="47"/>
        <v>1</v>
      </c>
      <c r="AC88" s="189">
        <f t="shared" si="48"/>
        <v>0</v>
      </c>
      <c r="AD88" s="189">
        <f t="shared" si="49"/>
        <v>1</v>
      </c>
      <c r="AE88" s="189">
        <f t="shared" si="50"/>
        <v>1</v>
      </c>
      <c r="AF88" s="189">
        <f t="shared" si="51"/>
        <v>0</v>
      </c>
      <c r="AG88" s="189">
        <f t="shared" si="52"/>
        <v>0</v>
      </c>
      <c r="AH88" s="190">
        <f t="shared" si="53"/>
        <v>1</v>
      </c>
      <c r="AI88" s="36">
        <f t="shared" si="54"/>
        <v>1</v>
      </c>
      <c r="AJ88" s="36">
        <f t="shared" si="55"/>
        <v>22499999.105930399</v>
      </c>
    </row>
    <row r="89" spans="1:36">
      <c r="A89">
        <v>27</v>
      </c>
      <c r="B89">
        <v>251181</v>
      </c>
      <c r="C89" s="36">
        <v>22500000</v>
      </c>
      <c r="D89">
        <v>4260000</v>
      </c>
      <c r="E89" s="179">
        <v>9000000</v>
      </c>
      <c r="F89">
        <v>13500000</v>
      </c>
      <c r="G89">
        <v>79</v>
      </c>
      <c r="H89">
        <v>2</v>
      </c>
      <c r="I89">
        <v>0</v>
      </c>
      <c r="J89">
        <v>1</v>
      </c>
      <c r="K89">
        <v>0</v>
      </c>
      <c r="L89">
        <v>0</v>
      </c>
      <c r="M89">
        <v>115000</v>
      </c>
      <c r="N89">
        <v>0</v>
      </c>
      <c r="O89">
        <v>0</v>
      </c>
      <c r="P89">
        <v>5000</v>
      </c>
      <c r="Q89" s="188">
        <f t="shared" si="56"/>
        <v>1</v>
      </c>
      <c r="R89" s="189">
        <f t="shared" si="57"/>
        <v>0</v>
      </c>
      <c r="S89" s="189">
        <f t="shared" si="38"/>
        <v>1</v>
      </c>
      <c r="T89" s="189">
        <f t="shared" si="39"/>
        <v>0</v>
      </c>
      <c r="U89" s="189">
        <f t="shared" si="40"/>
        <v>0</v>
      </c>
      <c r="V89" s="189">
        <f t="shared" si="41"/>
        <v>1</v>
      </c>
      <c r="W89" s="189">
        <f t="shared" si="42"/>
        <v>1</v>
      </c>
      <c r="X89" s="189">
        <f t="shared" si="43"/>
        <v>0</v>
      </c>
      <c r="Y89" s="189">
        <f t="shared" si="44"/>
        <v>1</v>
      </c>
      <c r="Z89" s="189">
        <f t="shared" si="45"/>
        <v>0</v>
      </c>
      <c r="AA89" s="189">
        <f t="shared" si="46"/>
        <v>0</v>
      </c>
      <c r="AB89" s="189">
        <f t="shared" si="47"/>
        <v>1</v>
      </c>
      <c r="AC89" s="189">
        <f t="shared" si="48"/>
        <v>1</v>
      </c>
      <c r="AD89" s="189">
        <f t="shared" si="49"/>
        <v>0</v>
      </c>
      <c r="AE89" s="189">
        <f t="shared" si="50"/>
        <v>1</v>
      </c>
      <c r="AF89" s="189">
        <f t="shared" si="51"/>
        <v>0</v>
      </c>
      <c r="AG89" s="189">
        <f t="shared" si="52"/>
        <v>0</v>
      </c>
      <c r="AH89" s="190">
        <f t="shared" si="53"/>
        <v>1</v>
      </c>
      <c r="AI89" s="36">
        <f t="shared" si="54"/>
        <v>1</v>
      </c>
      <c r="AJ89" s="36">
        <f t="shared" si="55"/>
        <v>22500000</v>
      </c>
    </row>
    <row r="90" spans="1:36">
      <c r="A90">
        <v>102</v>
      </c>
      <c r="B90">
        <v>13161</v>
      </c>
      <c r="C90" s="36">
        <v>23809524.320377499</v>
      </c>
      <c r="D90">
        <v>-40047620.850857504</v>
      </c>
      <c r="E90">
        <v>23809524</v>
      </c>
      <c r="F90">
        <v>0.32037752866745001</v>
      </c>
      <c r="G90">
        <v>1064.2857475142901</v>
      </c>
      <c r="H90">
        <v>3</v>
      </c>
      <c r="I90">
        <v>0</v>
      </c>
      <c r="J90">
        <v>0</v>
      </c>
      <c r="K90">
        <v>0</v>
      </c>
      <c r="L90">
        <v>2</v>
      </c>
      <c r="M90">
        <v>0</v>
      </c>
      <c r="N90">
        <v>0</v>
      </c>
      <c r="O90">
        <v>0</v>
      </c>
      <c r="P90">
        <v>1428.57153320312</v>
      </c>
      <c r="Q90" s="188">
        <f t="shared" si="56"/>
        <v>0</v>
      </c>
      <c r="R90" s="189">
        <f t="shared" si="57"/>
        <v>1</v>
      </c>
      <c r="S90" s="189">
        <f t="shared" si="38"/>
        <v>1</v>
      </c>
      <c r="T90" s="189">
        <f t="shared" si="39"/>
        <v>0</v>
      </c>
      <c r="U90" s="189">
        <f t="shared" si="40"/>
        <v>1</v>
      </c>
      <c r="V90" s="189">
        <f t="shared" si="41"/>
        <v>0</v>
      </c>
      <c r="W90" s="189">
        <f t="shared" si="42"/>
        <v>1</v>
      </c>
      <c r="X90" s="189">
        <f t="shared" si="43"/>
        <v>0</v>
      </c>
      <c r="Y90" s="189">
        <f t="shared" si="44"/>
        <v>0</v>
      </c>
      <c r="Z90" s="189">
        <f t="shared" si="45"/>
        <v>1</v>
      </c>
      <c r="AA90" s="189">
        <f t="shared" si="46"/>
        <v>1</v>
      </c>
      <c r="AB90" s="189">
        <f t="shared" si="47"/>
        <v>0</v>
      </c>
      <c r="AC90" s="189">
        <f t="shared" si="48"/>
        <v>1</v>
      </c>
      <c r="AD90" s="189">
        <f t="shared" si="49"/>
        <v>0</v>
      </c>
      <c r="AE90" s="189">
        <f t="shared" si="50"/>
        <v>1</v>
      </c>
      <c r="AF90" s="189">
        <f t="shared" si="51"/>
        <v>0</v>
      </c>
      <c r="AG90" s="189">
        <f t="shared" si="52"/>
        <v>1</v>
      </c>
      <c r="AH90" s="190">
        <f t="shared" si="53"/>
        <v>0</v>
      </c>
      <c r="AI90" s="36">
        <f t="shared" si="54"/>
        <v>1</v>
      </c>
      <c r="AJ90" s="36">
        <f t="shared" si="55"/>
        <v>23809524.320377499</v>
      </c>
    </row>
    <row r="91" spans="1:36">
      <c r="A91">
        <v>36</v>
      </c>
      <c r="B91">
        <v>14171</v>
      </c>
      <c r="C91" s="36">
        <v>23937720.1217064</v>
      </c>
      <c r="D91">
        <v>-19868421.223508999</v>
      </c>
      <c r="E91">
        <v>10526316</v>
      </c>
      <c r="F91">
        <v>13411404.1217064</v>
      </c>
      <c r="G91">
        <v>506.57895372514901</v>
      </c>
      <c r="H91">
        <v>2</v>
      </c>
      <c r="I91">
        <v>1</v>
      </c>
      <c r="J91">
        <v>1</v>
      </c>
      <c r="K91">
        <v>1</v>
      </c>
      <c r="L91">
        <v>0</v>
      </c>
      <c r="M91">
        <v>781000</v>
      </c>
      <c r="N91">
        <v>1321428.625</v>
      </c>
      <c r="O91">
        <v>22</v>
      </c>
      <c r="P91">
        <v>3289.4736328125</v>
      </c>
      <c r="Q91" s="188">
        <f t="shared" si="56"/>
        <v>1</v>
      </c>
      <c r="R91" s="189">
        <f t="shared" si="57"/>
        <v>0</v>
      </c>
      <c r="S91" s="189">
        <f t="shared" si="38"/>
        <v>0</v>
      </c>
      <c r="T91" s="189">
        <f t="shared" si="39"/>
        <v>1</v>
      </c>
      <c r="U91" s="189">
        <f t="shared" si="40"/>
        <v>0</v>
      </c>
      <c r="V91" s="189">
        <f t="shared" si="41"/>
        <v>1</v>
      </c>
      <c r="W91" s="189">
        <f t="shared" si="42"/>
        <v>0</v>
      </c>
      <c r="X91" s="189">
        <f t="shared" si="43"/>
        <v>1</v>
      </c>
      <c r="Y91" s="189">
        <f t="shared" si="44"/>
        <v>1</v>
      </c>
      <c r="Z91" s="189">
        <f t="shared" si="45"/>
        <v>0</v>
      </c>
      <c r="AA91" s="189">
        <f t="shared" si="46"/>
        <v>0</v>
      </c>
      <c r="AB91" s="189">
        <f t="shared" si="47"/>
        <v>1</v>
      </c>
      <c r="AC91" s="189">
        <f t="shared" si="48"/>
        <v>0</v>
      </c>
      <c r="AD91" s="189">
        <f t="shared" si="49"/>
        <v>1</v>
      </c>
      <c r="AE91" s="189">
        <f t="shared" si="50"/>
        <v>0</v>
      </c>
      <c r="AF91" s="189">
        <f t="shared" si="51"/>
        <v>1</v>
      </c>
      <c r="AG91" s="189">
        <f t="shared" si="52"/>
        <v>0</v>
      </c>
      <c r="AH91" s="190">
        <f t="shared" si="53"/>
        <v>1</v>
      </c>
      <c r="AI91" s="36">
        <f t="shared" si="54"/>
        <v>1</v>
      </c>
      <c r="AJ91" s="36">
        <f t="shared" si="55"/>
        <v>23937720.1217064</v>
      </c>
    </row>
    <row r="92" spans="1:36">
      <c r="A92">
        <v>10</v>
      </c>
      <c r="B92">
        <v>14111</v>
      </c>
      <c r="C92" s="195">
        <v>24000000</v>
      </c>
      <c r="D92">
        <v>-8530000</v>
      </c>
      <c r="E92">
        <v>3500000</v>
      </c>
      <c r="F92">
        <v>20500000</v>
      </c>
      <c r="G92">
        <v>200.5</v>
      </c>
      <c r="H92">
        <v>2</v>
      </c>
      <c r="I92">
        <v>1</v>
      </c>
      <c r="J92">
        <v>1</v>
      </c>
      <c r="K92">
        <v>0</v>
      </c>
      <c r="L92">
        <v>0</v>
      </c>
      <c r="M92">
        <v>0</v>
      </c>
      <c r="N92">
        <v>0</v>
      </c>
      <c r="O92">
        <v>0</v>
      </c>
      <c r="P92">
        <v>2500</v>
      </c>
      <c r="Q92" s="188">
        <f t="shared" si="56"/>
        <v>1</v>
      </c>
      <c r="R92" s="189">
        <f t="shared" si="57"/>
        <v>0</v>
      </c>
      <c r="S92" s="189">
        <f t="shared" si="38"/>
        <v>0</v>
      </c>
      <c r="T92" s="189">
        <f t="shared" si="39"/>
        <v>1</v>
      </c>
      <c r="U92" s="189">
        <f t="shared" si="40"/>
        <v>0</v>
      </c>
      <c r="V92" s="189">
        <f t="shared" si="41"/>
        <v>1</v>
      </c>
      <c r="W92" s="189">
        <f t="shared" si="42"/>
        <v>1</v>
      </c>
      <c r="X92" s="189">
        <f t="shared" si="43"/>
        <v>0</v>
      </c>
      <c r="Y92" s="189">
        <f t="shared" si="44"/>
        <v>1</v>
      </c>
      <c r="Z92" s="189">
        <f t="shared" si="45"/>
        <v>0</v>
      </c>
      <c r="AA92" s="189">
        <f t="shared" si="46"/>
        <v>1</v>
      </c>
      <c r="AB92" s="189">
        <f t="shared" si="47"/>
        <v>0</v>
      </c>
      <c r="AC92" s="189">
        <f t="shared" si="48"/>
        <v>1</v>
      </c>
      <c r="AD92" s="189">
        <f t="shared" si="49"/>
        <v>0</v>
      </c>
      <c r="AE92" s="189">
        <f t="shared" si="50"/>
        <v>1</v>
      </c>
      <c r="AF92" s="189">
        <f t="shared" si="51"/>
        <v>0</v>
      </c>
      <c r="AG92" s="189">
        <f t="shared" si="52"/>
        <v>0</v>
      </c>
      <c r="AH92" s="190">
        <f t="shared" si="53"/>
        <v>1</v>
      </c>
      <c r="AI92" s="36">
        <f t="shared" si="54"/>
        <v>1</v>
      </c>
      <c r="AJ92" s="36">
        <f t="shared" si="55"/>
        <v>24000000</v>
      </c>
    </row>
    <row r="93" spans="1:36">
      <c r="A93">
        <v>21</v>
      </c>
      <c r="B93">
        <v>181162</v>
      </c>
      <c r="C93" s="36">
        <v>24749999.8946275</v>
      </c>
      <c r="D93">
        <v>-10285714.241923099</v>
      </c>
      <c r="E93">
        <v>0</v>
      </c>
      <c r="F93">
        <v>24749999.8946275</v>
      </c>
      <c r="G93">
        <v>171.428570698719</v>
      </c>
      <c r="H93">
        <v>1</v>
      </c>
      <c r="I93">
        <v>0</v>
      </c>
      <c r="J93">
        <v>1</v>
      </c>
      <c r="K93">
        <v>0</v>
      </c>
      <c r="L93">
        <v>0</v>
      </c>
      <c r="M93">
        <v>95000</v>
      </c>
      <c r="N93">
        <v>0</v>
      </c>
      <c r="O93">
        <v>0</v>
      </c>
      <c r="P93">
        <v>357.14285278320301</v>
      </c>
      <c r="Q93" s="188">
        <f t="shared" si="56"/>
        <v>1</v>
      </c>
      <c r="R93" s="189">
        <f t="shared" si="57"/>
        <v>0</v>
      </c>
      <c r="S93" s="189">
        <f t="shared" si="38"/>
        <v>1</v>
      </c>
      <c r="T93" s="189">
        <f t="shared" si="39"/>
        <v>0</v>
      </c>
      <c r="U93" s="189">
        <f t="shared" si="40"/>
        <v>0</v>
      </c>
      <c r="V93" s="189">
        <f t="shared" si="41"/>
        <v>1</v>
      </c>
      <c r="W93" s="189">
        <f t="shared" si="42"/>
        <v>1</v>
      </c>
      <c r="X93" s="189">
        <f t="shared" si="43"/>
        <v>0</v>
      </c>
      <c r="Y93" s="189">
        <f t="shared" si="44"/>
        <v>1</v>
      </c>
      <c r="Z93" s="189">
        <f t="shared" si="45"/>
        <v>0</v>
      </c>
      <c r="AA93" s="189">
        <f t="shared" si="46"/>
        <v>0</v>
      </c>
      <c r="AB93" s="189">
        <f t="shared" si="47"/>
        <v>1</v>
      </c>
      <c r="AC93" s="189">
        <f t="shared" si="48"/>
        <v>1</v>
      </c>
      <c r="AD93" s="189">
        <f t="shared" si="49"/>
        <v>0</v>
      </c>
      <c r="AE93" s="189">
        <f t="shared" si="50"/>
        <v>1</v>
      </c>
      <c r="AF93" s="189">
        <f t="shared" si="51"/>
        <v>0</v>
      </c>
      <c r="AG93" s="189">
        <f t="shared" si="52"/>
        <v>1</v>
      </c>
      <c r="AH93" s="190">
        <f t="shared" si="53"/>
        <v>0</v>
      </c>
      <c r="AI93" s="36">
        <f t="shared" si="54"/>
        <v>1</v>
      </c>
      <c r="AJ93" s="36">
        <f t="shared" si="55"/>
        <v>24749999.8946275</v>
      </c>
    </row>
    <row r="94" spans="1:36">
      <c r="A94">
        <v>15</v>
      </c>
      <c r="B94">
        <v>141201</v>
      </c>
      <c r="C94" s="36">
        <v>25056000</v>
      </c>
      <c r="D94">
        <v>-6380000</v>
      </c>
      <c r="E94" s="179">
        <v>4000000</v>
      </c>
      <c r="F94">
        <v>21056000</v>
      </c>
      <c r="G94">
        <v>173</v>
      </c>
      <c r="H94">
        <v>2</v>
      </c>
      <c r="I94">
        <v>0</v>
      </c>
      <c r="J94">
        <v>1</v>
      </c>
      <c r="K94">
        <v>1</v>
      </c>
      <c r="L94">
        <v>0</v>
      </c>
      <c r="M94">
        <v>0</v>
      </c>
      <c r="N94">
        <v>0</v>
      </c>
      <c r="O94">
        <v>0</v>
      </c>
      <c r="P94">
        <v>2500</v>
      </c>
      <c r="Q94" s="188">
        <f t="shared" si="56"/>
        <v>1</v>
      </c>
      <c r="R94" s="189">
        <f t="shared" si="57"/>
        <v>0</v>
      </c>
      <c r="S94" s="189">
        <f t="shared" si="38"/>
        <v>1</v>
      </c>
      <c r="T94" s="189">
        <f t="shared" si="39"/>
        <v>0</v>
      </c>
      <c r="U94" s="189">
        <f t="shared" si="40"/>
        <v>0</v>
      </c>
      <c r="V94" s="189">
        <f t="shared" si="41"/>
        <v>1</v>
      </c>
      <c r="W94" s="189">
        <f t="shared" si="42"/>
        <v>0</v>
      </c>
      <c r="X94" s="189">
        <f t="shared" si="43"/>
        <v>1</v>
      </c>
      <c r="Y94" s="189">
        <f t="shared" si="44"/>
        <v>1</v>
      </c>
      <c r="Z94" s="189">
        <f t="shared" si="45"/>
        <v>0</v>
      </c>
      <c r="AA94" s="189">
        <f t="shared" si="46"/>
        <v>1</v>
      </c>
      <c r="AB94" s="189">
        <f t="shared" si="47"/>
        <v>0</v>
      </c>
      <c r="AC94" s="189">
        <f t="shared" si="48"/>
        <v>1</v>
      </c>
      <c r="AD94" s="189">
        <f t="shared" si="49"/>
        <v>0</v>
      </c>
      <c r="AE94" s="189">
        <f t="shared" si="50"/>
        <v>1</v>
      </c>
      <c r="AF94" s="189">
        <f t="shared" si="51"/>
        <v>0</v>
      </c>
      <c r="AG94" s="189">
        <f t="shared" si="52"/>
        <v>0</v>
      </c>
      <c r="AH94" s="190">
        <f t="shared" si="53"/>
        <v>1</v>
      </c>
      <c r="AI94" s="36">
        <f t="shared" si="54"/>
        <v>1</v>
      </c>
      <c r="AJ94" s="36">
        <f t="shared" si="55"/>
        <v>25056000</v>
      </c>
    </row>
    <row r="95" spans="1:36">
      <c r="A95">
        <v>62</v>
      </c>
      <c r="B95">
        <v>15161</v>
      </c>
      <c r="C95" s="36">
        <v>26785714.171674799</v>
      </c>
      <c r="D95">
        <v>-22428571.311795</v>
      </c>
      <c r="E95" s="179">
        <v>5000000</v>
      </c>
      <c r="F95">
        <v>21785714.171674799</v>
      </c>
      <c r="G95">
        <v>457.14285519658301</v>
      </c>
      <c r="H95">
        <v>2</v>
      </c>
      <c r="I95">
        <v>1</v>
      </c>
      <c r="J95">
        <v>0</v>
      </c>
      <c r="K95">
        <v>0</v>
      </c>
      <c r="L95">
        <v>0</v>
      </c>
      <c r="M95">
        <v>0</v>
      </c>
      <c r="N95">
        <v>0</v>
      </c>
      <c r="O95">
        <v>0</v>
      </c>
      <c r="P95">
        <v>5714.28564453125</v>
      </c>
      <c r="Q95" s="188">
        <f t="shared" si="56"/>
        <v>1</v>
      </c>
      <c r="R95" s="189">
        <f t="shared" si="57"/>
        <v>0</v>
      </c>
      <c r="S95" s="189">
        <f t="shared" si="38"/>
        <v>0</v>
      </c>
      <c r="T95" s="189">
        <f t="shared" si="39"/>
        <v>1</v>
      </c>
      <c r="U95" s="189">
        <f t="shared" si="40"/>
        <v>1</v>
      </c>
      <c r="V95" s="189">
        <f t="shared" si="41"/>
        <v>0</v>
      </c>
      <c r="W95" s="189">
        <f t="shared" si="42"/>
        <v>1</v>
      </c>
      <c r="X95" s="189">
        <f t="shared" si="43"/>
        <v>0</v>
      </c>
      <c r="Y95" s="189">
        <f t="shared" si="44"/>
        <v>1</v>
      </c>
      <c r="Z95" s="189">
        <f t="shared" si="45"/>
        <v>0</v>
      </c>
      <c r="AA95" s="189">
        <f t="shared" si="46"/>
        <v>1</v>
      </c>
      <c r="AB95" s="189">
        <f t="shared" si="47"/>
        <v>0</v>
      </c>
      <c r="AC95" s="189">
        <f t="shared" si="48"/>
        <v>1</v>
      </c>
      <c r="AD95" s="189">
        <f t="shared" si="49"/>
        <v>0</v>
      </c>
      <c r="AE95" s="189">
        <f t="shared" si="50"/>
        <v>1</v>
      </c>
      <c r="AF95" s="189">
        <f t="shared" si="51"/>
        <v>0</v>
      </c>
      <c r="AG95" s="189">
        <f t="shared" si="52"/>
        <v>0</v>
      </c>
      <c r="AH95" s="190">
        <f t="shared" si="53"/>
        <v>1</v>
      </c>
      <c r="AI95" s="36">
        <f t="shared" si="54"/>
        <v>1</v>
      </c>
      <c r="AJ95" s="36">
        <f t="shared" si="55"/>
        <v>26785714.171674799</v>
      </c>
    </row>
    <row r="96" spans="1:36">
      <c r="A96">
        <v>50</v>
      </c>
      <c r="B96">
        <v>242241</v>
      </c>
      <c r="C96" s="36">
        <v>29166666.016509101</v>
      </c>
      <c r="D96">
        <v>-10500000.5140901</v>
      </c>
      <c r="E96">
        <v>12500000</v>
      </c>
      <c r="F96">
        <v>16666666.016509101</v>
      </c>
      <c r="G96">
        <v>383.333341901501</v>
      </c>
      <c r="H96">
        <v>2</v>
      </c>
      <c r="I96">
        <v>0</v>
      </c>
      <c r="J96">
        <v>1</v>
      </c>
      <c r="K96">
        <v>0</v>
      </c>
      <c r="L96">
        <v>0</v>
      </c>
      <c r="M96">
        <v>0</v>
      </c>
      <c r="N96">
        <v>0</v>
      </c>
      <c r="O96">
        <v>0</v>
      </c>
      <c r="P96">
        <v>12500</v>
      </c>
      <c r="Q96" s="188">
        <f t="shared" si="56"/>
        <v>1</v>
      </c>
      <c r="R96" s="189">
        <f t="shared" si="57"/>
        <v>0</v>
      </c>
      <c r="S96" s="189">
        <f t="shared" si="38"/>
        <v>1</v>
      </c>
      <c r="T96" s="189">
        <f t="shared" si="39"/>
        <v>0</v>
      </c>
      <c r="U96" s="189">
        <f t="shared" si="40"/>
        <v>0</v>
      </c>
      <c r="V96" s="189">
        <f t="shared" si="41"/>
        <v>1</v>
      </c>
      <c r="W96" s="189">
        <f t="shared" si="42"/>
        <v>1</v>
      </c>
      <c r="X96" s="189">
        <f t="shared" si="43"/>
        <v>0</v>
      </c>
      <c r="Y96" s="189">
        <f t="shared" si="44"/>
        <v>1</v>
      </c>
      <c r="Z96" s="189">
        <f t="shared" si="45"/>
        <v>0</v>
      </c>
      <c r="AA96" s="189">
        <f t="shared" si="46"/>
        <v>1</v>
      </c>
      <c r="AB96" s="189">
        <f t="shared" si="47"/>
        <v>0</v>
      </c>
      <c r="AC96" s="189">
        <f t="shared" si="48"/>
        <v>1</v>
      </c>
      <c r="AD96" s="189">
        <f t="shared" si="49"/>
        <v>0</v>
      </c>
      <c r="AE96" s="189">
        <f t="shared" si="50"/>
        <v>1</v>
      </c>
      <c r="AF96" s="189">
        <f t="shared" si="51"/>
        <v>0</v>
      </c>
      <c r="AG96" s="189">
        <f t="shared" si="52"/>
        <v>0</v>
      </c>
      <c r="AH96" s="190">
        <f t="shared" si="53"/>
        <v>1</v>
      </c>
      <c r="AI96" s="36">
        <f t="shared" si="54"/>
        <v>1</v>
      </c>
      <c r="AJ96" s="36">
        <f t="shared" si="55"/>
        <v>29166666.016509101</v>
      </c>
    </row>
    <row r="97" spans="1:36">
      <c r="A97">
        <v>110</v>
      </c>
      <c r="B97">
        <v>151221</v>
      </c>
      <c r="C97" s="36">
        <v>29500000</v>
      </c>
      <c r="D97">
        <v>-6420000</v>
      </c>
      <c r="E97" s="179">
        <v>3000000</v>
      </c>
      <c r="F97">
        <v>26500000</v>
      </c>
      <c r="G97">
        <v>157</v>
      </c>
      <c r="H97">
        <v>2</v>
      </c>
      <c r="I97">
        <v>1</v>
      </c>
      <c r="J97">
        <v>1</v>
      </c>
      <c r="K97">
        <v>0</v>
      </c>
      <c r="L97">
        <v>1</v>
      </c>
      <c r="M97">
        <v>0</v>
      </c>
      <c r="N97">
        <v>0</v>
      </c>
      <c r="O97">
        <v>0</v>
      </c>
      <c r="P97">
        <v>3000</v>
      </c>
      <c r="Q97" s="188">
        <f t="shared" si="56"/>
        <v>1</v>
      </c>
      <c r="R97" s="189">
        <f t="shared" si="57"/>
        <v>0</v>
      </c>
      <c r="S97" s="189">
        <f t="shared" si="38"/>
        <v>0</v>
      </c>
      <c r="T97" s="189">
        <f t="shared" si="39"/>
        <v>1</v>
      </c>
      <c r="U97" s="189">
        <f t="shared" si="40"/>
        <v>0</v>
      </c>
      <c r="V97" s="189">
        <f t="shared" si="41"/>
        <v>1</v>
      </c>
      <c r="W97" s="189">
        <f t="shared" si="42"/>
        <v>1</v>
      </c>
      <c r="X97" s="189">
        <f t="shared" si="43"/>
        <v>0</v>
      </c>
      <c r="Y97" s="189">
        <f t="shared" si="44"/>
        <v>0</v>
      </c>
      <c r="Z97" s="189">
        <f t="shared" si="45"/>
        <v>1</v>
      </c>
      <c r="AA97" s="189">
        <f t="shared" si="46"/>
        <v>1</v>
      </c>
      <c r="AB97" s="189">
        <f t="shared" si="47"/>
        <v>0</v>
      </c>
      <c r="AC97" s="189">
        <f t="shared" si="48"/>
        <v>1</v>
      </c>
      <c r="AD97" s="189">
        <f t="shared" si="49"/>
        <v>0</v>
      </c>
      <c r="AE97" s="189">
        <f t="shared" si="50"/>
        <v>1</v>
      </c>
      <c r="AF97" s="189">
        <f t="shared" si="51"/>
        <v>0</v>
      </c>
      <c r="AG97" s="189">
        <f t="shared" si="52"/>
        <v>0</v>
      </c>
      <c r="AH97" s="190">
        <f t="shared" si="53"/>
        <v>1</v>
      </c>
      <c r="AI97" s="36">
        <f t="shared" si="54"/>
        <v>1</v>
      </c>
      <c r="AJ97" s="36">
        <f t="shared" si="55"/>
        <v>29500000</v>
      </c>
    </row>
    <row r="98" spans="1:36">
      <c r="A98">
        <v>96</v>
      </c>
      <c r="B98">
        <v>171131</v>
      </c>
      <c r="C98" s="36">
        <v>30500000</v>
      </c>
      <c r="D98">
        <v>-18160000</v>
      </c>
      <c r="E98" s="179">
        <v>2000000</v>
      </c>
      <c r="F98">
        <v>28500000</v>
      </c>
      <c r="G98">
        <v>336</v>
      </c>
      <c r="H98">
        <v>3</v>
      </c>
      <c r="I98">
        <v>0</v>
      </c>
      <c r="J98">
        <v>0</v>
      </c>
      <c r="K98">
        <v>0</v>
      </c>
      <c r="L98">
        <v>3</v>
      </c>
      <c r="M98">
        <v>800</v>
      </c>
      <c r="N98">
        <v>0</v>
      </c>
      <c r="O98">
        <v>0</v>
      </c>
      <c r="P98">
        <v>500</v>
      </c>
      <c r="Q98" s="188">
        <f t="shared" si="56"/>
        <v>0</v>
      </c>
      <c r="R98" s="189">
        <f t="shared" si="57"/>
        <v>1</v>
      </c>
      <c r="S98" s="189">
        <f t="shared" si="38"/>
        <v>1</v>
      </c>
      <c r="T98" s="189">
        <f t="shared" si="39"/>
        <v>0</v>
      </c>
      <c r="U98" s="189">
        <f t="shared" si="40"/>
        <v>1</v>
      </c>
      <c r="V98" s="189">
        <f t="shared" si="41"/>
        <v>0</v>
      </c>
      <c r="W98" s="189">
        <f t="shared" si="42"/>
        <v>1</v>
      </c>
      <c r="X98" s="189">
        <f t="shared" si="43"/>
        <v>0</v>
      </c>
      <c r="Y98" s="189">
        <f t="shared" si="44"/>
        <v>0</v>
      </c>
      <c r="Z98" s="189">
        <f t="shared" si="45"/>
        <v>1</v>
      </c>
      <c r="AA98" s="189">
        <f t="shared" si="46"/>
        <v>0</v>
      </c>
      <c r="AB98" s="189">
        <f t="shared" si="47"/>
        <v>1</v>
      </c>
      <c r="AC98" s="189">
        <f t="shared" si="48"/>
        <v>1</v>
      </c>
      <c r="AD98" s="189">
        <f t="shared" si="49"/>
        <v>0</v>
      </c>
      <c r="AE98" s="189">
        <f t="shared" si="50"/>
        <v>1</v>
      </c>
      <c r="AF98" s="189">
        <f t="shared" si="51"/>
        <v>0</v>
      </c>
      <c r="AG98" s="189">
        <f t="shared" si="52"/>
        <v>1</v>
      </c>
      <c r="AH98" s="190">
        <f t="shared" si="53"/>
        <v>0</v>
      </c>
      <c r="AI98" s="36">
        <f t="shared" si="54"/>
        <v>1</v>
      </c>
      <c r="AJ98" s="36">
        <f t="shared" si="55"/>
        <v>30500000</v>
      </c>
    </row>
    <row r="99" spans="1:36">
      <c r="A99">
        <v>113</v>
      </c>
      <c r="B99">
        <v>171491</v>
      </c>
      <c r="C99" s="36">
        <v>30535714.1557093</v>
      </c>
      <c r="D99">
        <v>-714287.27347771102</v>
      </c>
      <c r="E99">
        <v>35714284</v>
      </c>
      <c r="F99">
        <v>-5178569.8442907399</v>
      </c>
      <c r="G99">
        <v>607.14285455796198</v>
      </c>
      <c r="H99">
        <v>2</v>
      </c>
      <c r="I99">
        <v>1</v>
      </c>
      <c r="J99">
        <v>0</v>
      </c>
      <c r="K99">
        <v>0</v>
      </c>
      <c r="L99">
        <v>3</v>
      </c>
      <c r="M99">
        <v>170000</v>
      </c>
      <c r="N99">
        <v>142857.140625</v>
      </c>
      <c r="O99">
        <v>0</v>
      </c>
      <c r="P99">
        <v>428.57144165039102</v>
      </c>
      <c r="Q99" s="188">
        <f t="shared" si="56"/>
        <v>1</v>
      </c>
      <c r="R99" s="189">
        <f t="shared" si="57"/>
        <v>0</v>
      </c>
      <c r="S99" s="189">
        <f t="shared" si="38"/>
        <v>0</v>
      </c>
      <c r="T99" s="189">
        <f t="shared" si="39"/>
        <v>1</v>
      </c>
      <c r="U99" s="189">
        <f t="shared" si="40"/>
        <v>1</v>
      </c>
      <c r="V99" s="189">
        <f t="shared" si="41"/>
        <v>0</v>
      </c>
      <c r="W99" s="189">
        <f t="shared" si="42"/>
        <v>1</v>
      </c>
      <c r="X99" s="189">
        <f t="shared" si="43"/>
        <v>0</v>
      </c>
      <c r="Y99" s="189">
        <f t="shared" si="44"/>
        <v>0</v>
      </c>
      <c r="Z99" s="189">
        <f t="shared" si="45"/>
        <v>1</v>
      </c>
      <c r="AA99" s="189">
        <f t="shared" si="46"/>
        <v>0</v>
      </c>
      <c r="AB99" s="189">
        <f t="shared" si="47"/>
        <v>1</v>
      </c>
      <c r="AC99" s="189">
        <f t="shared" si="48"/>
        <v>0</v>
      </c>
      <c r="AD99" s="189">
        <f t="shared" si="49"/>
        <v>1</v>
      </c>
      <c r="AE99" s="189">
        <f t="shared" si="50"/>
        <v>1</v>
      </c>
      <c r="AF99" s="189">
        <f t="shared" si="51"/>
        <v>0</v>
      </c>
      <c r="AG99" s="189">
        <f t="shared" si="52"/>
        <v>1</v>
      </c>
      <c r="AH99" s="190">
        <f t="shared" si="53"/>
        <v>0</v>
      </c>
      <c r="AI99" s="36">
        <f t="shared" si="54"/>
        <v>1</v>
      </c>
      <c r="AJ99" s="36">
        <f t="shared" si="55"/>
        <v>30535714.1557093</v>
      </c>
    </row>
    <row r="100" spans="1:36">
      <c r="A100">
        <v>109</v>
      </c>
      <c r="B100">
        <v>222121</v>
      </c>
      <c r="C100" s="36">
        <v>31459998.749892</v>
      </c>
      <c r="D100">
        <v>-1699999.7337659299</v>
      </c>
      <c r="E100" s="179">
        <v>5000000</v>
      </c>
      <c r="F100">
        <v>26459998.749892</v>
      </c>
      <c r="G100">
        <v>111.66666222943201</v>
      </c>
      <c r="H100">
        <v>2</v>
      </c>
      <c r="I100">
        <v>1</v>
      </c>
      <c r="J100">
        <v>0</v>
      </c>
      <c r="K100">
        <v>0</v>
      </c>
      <c r="L100">
        <v>2</v>
      </c>
      <c r="M100">
        <v>0</v>
      </c>
      <c r="N100">
        <v>0</v>
      </c>
      <c r="O100">
        <v>0</v>
      </c>
      <c r="P100">
        <v>366.66665649414102</v>
      </c>
      <c r="Q100" s="188">
        <f t="shared" si="56"/>
        <v>1</v>
      </c>
      <c r="R100" s="189">
        <f t="shared" si="57"/>
        <v>0</v>
      </c>
      <c r="S100" s="189">
        <f t="shared" ref="S100:S116" si="58">IF(I100=1,0,1)</f>
        <v>0</v>
      </c>
      <c r="T100" s="189">
        <f t="shared" ref="T100:T116" si="59">IF(I100=1,1,0)</f>
        <v>1</v>
      </c>
      <c r="U100" s="189">
        <f t="shared" ref="U100:U116" si="60">IF(J100=1,0,1)</f>
        <v>1</v>
      </c>
      <c r="V100" s="189">
        <f t="shared" ref="V100:V116" si="61">J100</f>
        <v>0</v>
      </c>
      <c r="W100" s="189">
        <f t="shared" ref="W100:W116" si="62">1-X100</f>
        <v>1</v>
      </c>
      <c r="X100" s="189">
        <f t="shared" ref="X100:X116" si="63">K100</f>
        <v>0</v>
      </c>
      <c r="Y100" s="189">
        <f t="shared" ref="Y100:Y116" si="64">IF(L100=0, 1,0)</f>
        <v>0</v>
      </c>
      <c r="Z100" s="189">
        <f t="shared" ref="Z100:Z116" si="65">IF(L100&gt;0, 1,0)</f>
        <v>1</v>
      </c>
      <c r="AA100" s="189">
        <f t="shared" ref="AA100:AA116" si="66">IF(M100 = 0, 1,0)</f>
        <v>1</v>
      </c>
      <c r="AB100" s="189">
        <f t="shared" ref="AB100:AB116" si="67">IF(M100&gt;0, 1,0)</f>
        <v>0</v>
      </c>
      <c r="AC100" s="189">
        <f t="shared" ref="AC100:AC116" si="68">IF(N100&gt;0,0,1)</f>
        <v>1</v>
      </c>
      <c r="AD100" s="189">
        <f t="shared" ref="AD100:AD116" si="69">IF(N100&gt;0, 1,0)</f>
        <v>0</v>
      </c>
      <c r="AE100" s="189">
        <f t="shared" ref="AE100:AE116" si="70">IF(O100&gt;0,0,1)</f>
        <v>1</v>
      </c>
      <c r="AF100" s="189">
        <f t="shared" ref="AF100:AF116" si="71">IF(O100&gt;0,1,0)</f>
        <v>0</v>
      </c>
      <c r="AG100" s="189">
        <f t="shared" ref="AG100:AG116" si="72">IF(P100&lt;=2000, 1,0)</f>
        <v>1</v>
      </c>
      <c r="AH100" s="190">
        <f t="shared" ref="AH100:AH116" si="73">IF(P100&gt;2000,1,0)</f>
        <v>0</v>
      </c>
      <c r="AI100" s="36">
        <f t="shared" ref="AI100:AI116" si="74">SUMPRODUCT($Q$2:$R$2,Q100:R100)*SUMPRODUCT($S$2:$T$2,S100:T100)*SUMPRODUCT($U$2:$V$2,U100:V100)*SUMPRODUCT($W$2:$X$2,W100:X100)*SUMPRODUCT($Y$2:$Z$2,Y100:Z100)*SUMPRODUCT($AA$2:$AB$2, AA100:AB100)*SUMPRODUCT($AC$2:$AD$2, AC100:AD100)*SUMPRODUCT($AE$2:$AF$2,AE100:AF100)*SUMPRODUCT($AG$2:$AH$2,AG100:AH100)</f>
        <v>1</v>
      </c>
      <c r="AJ100" s="36">
        <f t="shared" ref="AJ100:AJ116" si="75">IF(AI100=1, C100,NA())</f>
        <v>31459998.749892</v>
      </c>
    </row>
    <row r="101" spans="1:36">
      <c r="A101">
        <v>37</v>
      </c>
      <c r="B101">
        <v>251241</v>
      </c>
      <c r="C101" s="195">
        <v>32000000</v>
      </c>
      <c r="D101">
        <v>13140000</v>
      </c>
      <c r="E101" s="179">
        <v>15000000</v>
      </c>
      <c r="F101" s="179">
        <v>17000000</v>
      </c>
      <c r="G101">
        <v>31</v>
      </c>
      <c r="H101">
        <v>3</v>
      </c>
      <c r="I101">
        <v>0</v>
      </c>
      <c r="J101">
        <v>1</v>
      </c>
      <c r="K101">
        <v>0</v>
      </c>
      <c r="L101">
        <v>0</v>
      </c>
      <c r="M101">
        <v>17000</v>
      </c>
      <c r="N101">
        <v>150000</v>
      </c>
      <c r="O101">
        <v>0</v>
      </c>
      <c r="P101">
        <v>1000</v>
      </c>
      <c r="Q101" s="188">
        <f t="shared" si="56"/>
        <v>0</v>
      </c>
      <c r="R101" s="189">
        <f t="shared" si="57"/>
        <v>1</v>
      </c>
      <c r="S101" s="189">
        <f t="shared" si="58"/>
        <v>1</v>
      </c>
      <c r="T101" s="189">
        <f t="shared" si="59"/>
        <v>0</v>
      </c>
      <c r="U101" s="189">
        <f t="shared" si="60"/>
        <v>0</v>
      </c>
      <c r="V101" s="189">
        <f t="shared" si="61"/>
        <v>1</v>
      </c>
      <c r="W101" s="189">
        <f t="shared" si="62"/>
        <v>1</v>
      </c>
      <c r="X101" s="189">
        <f t="shared" si="63"/>
        <v>0</v>
      </c>
      <c r="Y101" s="189">
        <f t="shared" si="64"/>
        <v>1</v>
      </c>
      <c r="Z101" s="189">
        <f t="shared" si="65"/>
        <v>0</v>
      </c>
      <c r="AA101" s="189">
        <f t="shared" si="66"/>
        <v>0</v>
      </c>
      <c r="AB101" s="189">
        <f t="shared" si="67"/>
        <v>1</v>
      </c>
      <c r="AC101" s="189">
        <f t="shared" si="68"/>
        <v>0</v>
      </c>
      <c r="AD101" s="189">
        <f t="shared" si="69"/>
        <v>1</v>
      </c>
      <c r="AE101" s="189">
        <f t="shared" si="70"/>
        <v>1</v>
      </c>
      <c r="AF101" s="189">
        <f t="shared" si="71"/>
        <v>0</v>
      </c>
      <c r="AG101" s="189">
        <f t="shared" si="72"/>
        <v>1</v>
      </c>
      <c r="AH101" s="190">
        <f t="shared" si="73"/>
        <v>0</v>
      </c>
      <c r="AI101" s="36">
        <f t="shared" si="74"/>
        <v>1</v>
      </c>
      <c r="AJ101" s="36">
        <f t="shared" si="75"/>
        <v>32000000</v>
      </c>
    </row>
    <row r="102" spans="1:36">
      <c r="A102">
        <v>86</v>
      </c>
      <c r="B102">
        <v>131111</v>
      </c>
      <c r="C102" s="36">
        <v>35514286.823094301</v>
      </c>
      <c r="D102">
        <v>-4714285.2761420105</v>
      </c>
      <c r="E102">
        <v>17857144</v>
      </c>
      <c r="F102">
        <v>17657142.823094301</v>
      </c>
      <c r="G102">
        <v>376.19048793569999</v>
      </c>
      <c r="H102">
        <v>2</v>
      </c>
      <c r="I102">
        <v>1</v>
      </c>
      <c r="J102">
        <v>1</v>
      </c>
      <c r="K102">
        <v>0</v>
      </c>
      <c r="L102">
        <v>2</v>
      </c>
      <c r="M102">
        <v>310000</v>
      </c>
      <c r="N102">
        <v>0</v>
      </c>
      <c r="O102">
        <v>0</v>
      </c>
      <c r="P102">
        <v>3571.4287109375</v>
      </c>
      <c r="Q102" s="188">
        <f t="shared" si="56"/>
        <v>1</v>
      </c>
      <c r="R102" s="189">
        <f t="shared" si="57"/>
        <v>0</v>
      </c>
      <c r="S102" s="189">
        <f t="shared" si="58"/>
        <v>0</v>
      </c>
      <c r="T102" s="189">
        <f t="shared" si="59"/>
        <v>1</v>
      </c>
      <c r="U102" s="189">
        <f t="shared" si="60"/>
        <v>0</v>
      </c>
      <c r="V102" s="189">
        <f t="shared" si="61"/>
        <v>1</v>
      </c>
      <c r="W102" s="189">
        <f t="shared" si="62"/>
        <v>1</v>
      </c>
      <c r="X102" s="189">
        <f t="shared" si="63"/>
        <v>0</v>
      </c>
      <c r="Y102" s="189">
        <f t="shared" si="64"/>
        <v>0</v>
      </c>
      <c r="Z102" s="189">
        <f t="shared" si="65"/>
        <v>1</v>
      </c>
      <c r="AA102" s="189">
        <f t="shared" si="66"/>
        <v>0</v>
      </c>
      <c r="AB102" s="189">
        <f t="shared" si="67"/>
        <v>1</v>
      </c>
      <c r="AC102" s="189">
        <f t="shared" si="68"/>
        <v>1</v>
      </c>
      <c r="AD102" s="189">
        <f t="shared" si="69"/>
        <v>0</v>
      </c>
      <c r="AE102" s="189">
        <f t="shared" si="70"/>
        <v>1</v>
      </c>
      <c r="AF102" s="189">
        <f t="shared" si="71"/>
        <v>0</v>
      </c>
      <c r="AG102" s="189">
        <f t="shared" si="72"/>
        <v>0</v>
      </c>
      <c r="AH102" s="190">
        <f t="shared" si="73"/>
        <v>1</v>
      </c>
      <c r="AI102" s="36">
        <f t="shared" si="74"/>
        <v>1</v>
      </c>
      <c r="AJ102" s="36">
        <f t="shared" si="75"/>
        <v>35514286.823094301</v>
      </c>
    </row>
    <row r="103" spans="1:36">
      <c r="A103">
        <v>79</v>
      </c>
      <c r="B103">
        <v>11112</v>
      </c>
      <c r="C103" s="36">
        <v>35624999.074760303</v>
      </c>
      <c r="D103">
        <v>-70714283.627462596</v>
      </c>
      <c r="E103">
        <v>2678571.25</v>
      </c>
      <c r="F103">
        <v>32946427.824760299</v>
      </c>
      <c r="G103">
        <v>1223.2142479577101</v>
      </c>
      <c r="H103">
        <v>2</v>
      </c>
      <c r="I103">
        <v>0</v>
      </c>
      <c r="J103">
        <v>0</v>
      </c>
      <c r="K103">
        <v>1</v>
      </c>
      <c r="L103">
        <v>1</v>
      </c>
      <c r="M103">
        <v>0</v>
      </c>
      <c r="N103">
        <v>0</v>
      </c>
      <c r="O103">
        <v>0</v>
      </c>
      <c r="P103">
        <v>2678.5712890625</v>
      </c>
      <c r="Q103" s="188">
        <f t="shared" si="56"/>
        <v>1</v>
      </c>
      <c r="R103" s="189">
        <f t="shared" si="57"/>
        <v>0</v>
      </c>
      <c r="S103" s="189">
        <f t="shared" si="58"/>
        <v>1</v>
      </c>
      <c r="T103" s="189">
        <f t="shared" si="59"/>
        <v>0</v>
      </c>
      <c r="U103" s="189">
        <f t="shared" si="60"/>
        <v>1</v>
      </c>
      <c r="V103" s="189">
        <f t="shared" si="61"/>
        <v>0</v>
      </c>
      <c r="W103" s="189">
        <f t="shared" si="62"/>
        <v>0</v>
      </c>
      <c r="X103" s="189">
        <f t="shared" si="63"/>
        <v>1</v>
      </c>
      <c r="Y103" s="189">
        <f t="shared" si="64"/>
        <v>0</v>
      </c>
      <c r="Z103" s="189">
        <f t="shared" si="65"/>
        <v>1</v>
      </c>
      <c r="AA103" s="189">
        <f t="shared" si="66"/>
        <v>1</v>
      </c>
      <c r="AB103" s="189">
        <f t="shared" si="67"/>
        <v>0</v>
      </c>
      <c r="AC103" s="189">
        <f t="shared" si="68"/>
        <v>1</v>
      </c>
      <c r="AD103" s="189">
        <f t="shared" si="69"/>
        <v>0</v>
      </c>
      <c r="AE103" s="189">
        <f t="shared" si="70"/>
        <v>1</v>
      </c>
      <c r="AF103" s="189">
        <f t="shared" si="71"/>
        <v>0</v>
      </c>
      <c r="AG103" s="189">
        <f t="shared" si="72"/>
        <v>0</v>
      </c>
      <c r="AH103" s="190">
        <f t="shared" si="73"/>
        <v>1</v>
      </c>
      <c r="AI103" s="36">
        <f t="shared" si="74"/>
        <v>1</v>
      </c>
      <c r="AJ103" s="36">
        <f t="shared" si="75"/>
        <v>35624999.074760303</v>
      </c>
    </row>
    <row r="104" spans="1:36">
      <c r="A104">
        <v>24</v>
      </c>
      <c r="B104">
        <v>251252</v>
      </c>
      <c r="C104" s="36">
        <v>38095239.2846279</v>
      </c>
      <c r="D104">
        <v>2238095.8038810599</v>
      </c>
      <c r="E104">
        <v>13095239</v>
      </c>
      <c r="F104">
        <v>25000000.2846279</v>
      </c>
      <c r="G104">
        <v>180.952386601982</v>
      </c>
      <c r="H104">
        <v>3</v>
      </c>
      <c r="I104">
        <v>0</v>
      </c>
      <c r="J104">
        <v>1</v>
      </c>
      <c r="K104">
        <v>0</v>
      </c>
      <c r="L104">
        <v>0</v>
      </c>
      <c r="M104">
        <v>0</v>
      </c>
      <c r="N104">
        <v>0</v>
      </c>
      <c r="O104">
        <v>2</v>
      </c>
      <c r="P104">
        <v>4285.71435546875</v>
      </c>
      <c r="Q104" s="188">
        <f t="shared" si="56"/>
        <v>0</v>
      </c>
      <c r="R104" s="189">
        <f t="shared" si="57"/>
        <v>1</v>
      </c>
      <c r="S104" s="189">
        <f t="shared" si="58"/>
        <v>1</v>
      </c>
      <c r="T104" s="189">
        <f t="shared" si="59"/>
        <v>0</v>
      </c>
      <c r="U104" s="189">
        <f t="shared" si="60"/>
        <v>0</v>
      </c>
      <c r="V104" s="189">
        <f t="shared" si="61"/>
        <v>1</v>
      </c>
      <c r="W104" s="189">
        <f t="shared" si="62"/>
        <v>1</v>
      </c>
      <c r="X104" s="189">
        <f t="shared" si="63"/>
        <v>0</v>
      </c>
      <c r="Y104" s="189">
        <f t="shared" si="64"/>
        <v>1</v>
      </c>
      <c r="Z104" s="189">
        <f t="shared" si="65"/>
        <v>0</v>
      </c>
      <c r="AA104" s="189">
        <f t="shared" si="66"/>
        <v>1</v>
      </c>
      <c r="AB104" s="189">
        <f t="shared" si="67"/>
        <v>0</v>
      </c>
      <c r="AC104" s="189">
        <f t="shared" si="68"/>
        <v>1</v>
      </c>
      <c r="AD104" s="189">
        <f t="shared" si="69"/>
        <v>0</v>
      </c>
      <c r="AE104" s="189">
        <f t="shared" si="70"/>
        <v>0</v>
      </c>
      <c r="AF104" s="189">
        <f t="shared" si="71"/>
        <v>1</v>
      </c>
      <c r="AG104" s="189">
        <f t="shared" si="72"/>
        <v>0</v>
      </c>
      <c r="AH104" s="190">
        <f t="shared" si="73"/>
        <v>1</v>
      </c>
      <c r="AI104" s="36">
        <f t="shared" si="74"/>
        <v>1</v>
      </c>
      <c r="AJ104" s="36">
        <f t="shared" si="75"/>
        <v>38095239.2846279</v>
      </c>
    </row>
    <row r="105" spans="1:36">
      <c r="A105">
        <v>94</v>
      </c>
      <c r="B105">
        <v>25132</v>
      </c>
      <c r="C105" s="36">
        <v>42549999.365955599</v>
      </c>
      <c r="D105">
        <v>-28899999.405443698</v>
      </c>
      <c r="E105" s="179">
        <v>11000000</v>
      </c>
      <c r="F105">
        <v>31549999.365955599</v>
      </c>
      <c r="G105">
        <v>664.99999009072803</v>
      </c>
      <c r="H105">
        <v>2</v>
      </c>
      <c r="I105">
        <v>0</v>
      </c>
      <c r="J105">
        <v>0</v>
      </c>
      <c r="K105">
        <v>0</v>
      </c>
      <c r="L105">
        <v>1</v>
      </c>
      <c r="M105">
        <v>0</v>
      </c>
      <c r="N105">
        <v>0</v>
      </c>
      <c r="O105">
        <v>0</v>
      </c>
      <c r="P105">
        <v>2500</v>
      </c>
      <c r="Q105" s="188">
        <f t="shared" si="56"/>
        <v>1</v>
      </c>
      <c r="R105" s="189">
        <f t="shared" si="57"/>
        <v>0</v>
      </c>
      <c r="S105" s="189">
        <f t="shared" si="58"/>
        <v>1</v>
      </c>
      <c r="T105" s="189">
        <f t="shared" si="59"/>
        <v>0</v>
      </c>
      <c r="U105" s="189">
        <f t="shared" si="60"/>
        <v>1</v>
      </c>
      <c r="V105" s="189">
        <f t="shared" si="61"/>
        <v>0</v>
      </c>
      <c r="W105" s="189">
        <f t="shared" si="62"/>
        <v>1</v>
      </c>
      <c r="X105" s="189">
        <f t="shared" si="63"/>
        <v>0</v>
      </c>
      <c r="Y105" s="189">
        <f t="shared" si="64"/>
        <v>0</v>
      </c>
      <c r="Z105" s="189">
        <f t="shared" si="65"/>
        <v>1</v>
      </c>
      <c r="AA105" s="189">
        <f t="shared" si="66"/>
        <v>1</v>
      </c>
      <c r="AB105" s="189">
        <f t="shared" si="67"/>
        <v>0</v>
      </c>
      <c r="AC105" s="189">
        <f t="shared" si="68"/>
        <v>1</v>
      </c>
      <c r="AD105" s="189">
        <f t="shared" si="69"/>
        <v>0</v>
      </c>
      <c r="AE105" s="189">
        <f t="shared" si="70"/>
        <v>1</v>
      </c>
      <c r="AF105" s="189">
        <f t="shared" si="71"/>
        <v>0</v>
      </c>
      <c r="AG105" s="189">
        <f t="shared" si="72"/>
        <v>0</v>
      </c>
      <c r="AH105" s="190">
        <f t="shared" si="73"/>
        <v>1</v>
      </c>
      <c r="AI105" s="36">
        <f t="shared" si="74"/>
        <v>1</v>
      </c>
      <c r="AJ105" s="36">
        <f t="shared" si="75"/>
        <v>42549999.365955599</v>
      </c>
    </row>
    <row r="106" spans="1:36">
      <c r="A106">
        <v>107</v>
      </c>
      <c r="B106">
        <v>152311</v>
      </c>
      <c r="C106" s="36">
        <v>47619049.105784804</v>
      </c>
      <c r="D106">
        <v>8571429.3755703699</v>
      </c>
      <c r="E106">
        <v>28571430</v>
      </c>
      <c r="F106">
        <v>19047619.1057848</v>
      </c>
      <c r="G106">
        <v>333.333343740494</v>
      </c>
      <c r="H106">
        <v>2</v>
      </c>
      <c r="I106">
        <v>1</v>
      </c>
      <c r="J106">
        <v>1</v>
      </c>
      <c r="K106">
        <v>0</v>
      </c>
      <c r="L106">
        <v>1</v>
      </c>
      <c r="M106">
        <v>250000</v>
      </c>
      <c r="N106">
        <v>0</v>
      </c>
      <c r="O106">
        <v>0</v>
      </c>
      <c r="P106">
        <v>952.38098144531205</v>
      </c>
      <c r="Q106" s="188">
        <f t="shared" si="56"/>
        <v>1</v>
      </c>
      <c r="R106" s="189">
        <f t="shared" si="57"/>
        <v>0</v>
      </c>
      <c r="S106" s="189">
        <f t="shared" si="58"/>
        <v>0</v>
      </c>
      <c r="T106" s="189">
        <f t="shared" si="59"/>
        <v>1</v>
      </c>
      <c r="U106" s="189">
        <f t="shared" si="60"/>
        <v>0</v>
      </c>
      <c r="V106" s="189">
        <f t="shared" si="61"/>
        <v>1</v>
      </c>
      <c r="W106" s="189">
        <f t="shared" si="62"/>
        <v>1</v>
      </c>
      <c r="X106" s="189">
        <f t="shared" si="63"/>
        <v>0</v>
      </c>
      <c r="Y106" s="189">
        <f t="shared" si="64"/>
        <v>0</v>
      </c>
      <c r="Z106" s="189">
        <f t="shared" si="65"/>
        <v>1</v>
      </c>
      <c r="AA106" s="189">
        <f t="shared" si="66"/>
        <v>0</v>
      </c>
      <c r="AB106" s="189">
        <f t="shared" si="67"/>
        <v>1</v>
      </c>
      <c r="AC106" s="189">
        <f t="shared" si="68"/>
        <v>1</v>
      </c>
      <c r="AD106" s="189">
        <f t="shared" si="69"/>
        <v>0</v>
      </c>
      <c r="AE106" s="189">
        <f t="shared" si="70"/>
        <v>1</v>
      </c>
      <c r="AF106" s="189">
        <f t="shared" si="71"/>
        <v>0</v>
      </c>
      <c r="AG106" s="189">
        <f t="shared" si="72"/>
        <v>1</v>
      </c>
      <c r="AH106" s="190">
        <f t="shared" si="73"/>
        <v>0</v>
      </c>
      <c r="AI106" s="36">
        <f t="shared" si="74"/>
        <v>1</v>
      </c>
      <c r="AJ106" s="36">
        <f t="shared" si="75"/>
        <v>47619049.105784804</v>
      </c>
    </row>
    <row r="107" spans="1:36">
      <c r="A107">
        <v>38</v>
      </c>
      <c r="B107">
        <v>25141</v>
      </c>
      <c r="C107" s="36">
        <v>54285715.210194498</v>
      </c>
      <c r="D107">
        <v>-5828571.5213112403</v>
      </c>
      <c r="E107">
        <v>1714285.75</v>
      </c>
      <c r="F107">
        <v>52571429.460194498</v>
      </c>
      <c r="G107">
        <v>125.714287855187</v>
      </c>
      <c r="H107">
        <v>2</v>
      </c>
      <c r="I107">
        <v>0</v>
      </c>
      <c r="J107">
        <v>1</v>
      </c>
      <c r="K107">
        <v>0</v>
      </c>
      <c r="L107">
        <v>0</v>
      </c>
      <c r="M107">
        <v>15200</v>
      </c>
      <c r="N107">
        <v>0</v>
      </c>
      <c r="O107">
        <v>0</v>
      </c>
      <c r="P107">
        <v>2857.14282226562</v>
      </c>
      <c r="Q107" s="188">
        <f t="shared" si="56"/>
        <v>1</v>
      </c>
      <c r="R107" s="189">
        <f t="shared" si="57"/>
        <v>0</v>
      </c>
      <c r="S107" s="189">
        <f t="shared" si="58"/>
        <v>1</v>
      </c>
      <c r="T107" s="189">
        <f t="shared" si="59"/>
        <v>0</v>
      </c>
      <c r="U107" s="189">
        <f t="shared" si="60"/>
        <v>0</v>
      </c>
      <c r="V107" s="189">
        <f t="shared" si="61"/>
        <v>1</v>
      </c>
      <c r="W107" s="189">
        <f t="shared" si="62"/>
        <v>1</v>
      </c>
      <c r="X107" s="189">
        <f t="shared" si="63"/>
        <v>0</v>
      </c>
      <c r="Y107" s="189">
        <f t="shared" si="64"/>
        <v>1</v>
      </c>
      <c r="Z107" s="189">
        <f t="shared" si="65"/>
        <v>0</v>
      </c>
      <c r="AA107" s="189">
        <f t="shared" si="66"/>
        <v>0</v>
      </c>
      <c r="AB107" s="189">
        <f t="shared" si="67"/>
        <v>1</v>
      </c>
      <c r="AC107" s="189">
        <f t="shared" si="68"/>
        <v>1</v>
      </c>
      <c r="AD107" s="189">
        <f t="shared" si="69"/>
        <v>0</v>
      </c>
      <c r="AE107" s="189">
        <f t="shared" si="70"/>
        <v>1</v>
      </c>
      <c r="AF107" s="189">
        <f t="shared" si="71"/>
        <v>0</v>
      </c>
      <c r="AG107" s="189">
        <f t="shared" si="72"/>
        <v>0</v>
      </c>
      <c r="AH107" s="190">
        <f t="shared" si="73"/>
        <v>1</v>
      </c>
      <c r="AI107" s="36">
        <f t="shared" si="74"/>
        <v>1</v>
      </c>
      <c r="AJ107" s="36">
        <f t="shared" si="75"/>
        <v>54285715.210194498</v>
      </c>
    </row>
    <row r="108" spans="1:36">
      <c r="A108">
        <v>72</v>
      </c>
      <c r="B108">
        <v>181191</v>
      </c>
      <c r="C108" s="195">
        <v>68000000</v>
      </c>
      <c r="D108">
        <v>-7240000</v>
      </c>
      <c r="E108" s="179">
        <v>20000000</v>
      </c>
      <c r="F108" s="179">
        <v>48000000</v>
      </c>
      <c r="G108">
        <v>454</v>
      </c>
      <c r="H108">
        <v>2</v>
      </c>
      <c r="I108">
        <v>1</v>
      </c>
      <c r="J108">
        <v>1</v>
      </c>
      <c r="K108">
        <v>0</v>
      </c>
      <c r="L108">
        <v>1</v>
      </c>
      <c r="M108">
        <v>17500</v>
      </c>
      <c r="N108">
        <v>0</v>
      </c>
      <c r="O108">
        <v>0</v>
      </c>
      <c r="P108">
        <v>4000</v>
      </c>
      <c r="Q108" s="188">
        <f t="shared" si="56"/>
        <v>1</v>
      </c>
      <c r="R108" s="189">
        <f t="shared" si="57"/>
        <v>0</v>
      </c>
      <c r="S108" s="189">
        <f t="shared" si="58"/>
        <v>0</v>
      </c>
      <c r="T108" s="189">
        <f t="shared" si="59"/>
        <v>1</v>
      </c>
      <c r="U108" s="189">
        <f t="shared" si="60"/>
        <v>0</v>
      </c>
      <c r="V108" s="189">
        <f t="shared" si="61"/>
        <v>1</v>
      </c>
      <c r="W108" s="189">
        <f t="shared" si="62"/>
        <v>1</v>
      </c>
      <c r="X108" s="189">
        <f t="shared" si="63"/>
        <v>0</v>
      </c>
      <c r="Y108" s="189">
        <f t="shared" si="64"/>
        <v>0</v>
      </c>
      <c r="Z108" s="189">
        <f t="shared" si="65"/>
        <v>1</v>
      </c>
      <c r="AA108" s="189">
        <f t="shared" si="66"/>
        <v>0</v>
      </c>
      <c r="AB108" s="189">
        <f t="shared" si="67"/>
        <v>1</v>
      </c>
      <c r="AC108" s="189">
        <f t="shared" si="68"/>
        <v>1</v>
      </c>
      <c r="AD108" s="189">
        <f t="shared" si="69"/>
        <v>0</v>
      </c>
      <c r="AE108" s="189">
        <f t="shared" si="70"/>
        <v>1</v>
      </c>
      <c r="AF108" s="189">
        <f t="shared" si="71"/>
        <v>0</v>
      </c>
      <c r="AG108" s="189">
        <f t="shared" si="72"/>
        <v>0</v>
      </c>
      <c r="AH108" s="190">
        <f t="shared" si="73"/>
        <v>1</v>
      </c>
      <c r="AI108" s="36">
        <f t="shared" si="74"/>
        <v>1</v>
      </c>
      <c r="AJ108" s="36">
        <f t="shared" si="75"/>
        <v>68000000</v>
      </c>
    </row>
    <row r="109" spans="1:36">
      <c r="A109">
        <v>108</v>
      </c>
      <c r="B109">
        <v>152242</v>
      </c>
      <c r="C109" s="36">
        <v>74999999.680689394</v>
      </c>
      <c r="D109">
        <v>11142856.7520671</v>
      </c>
      <c r="E109">
        <v>53571428</v>
      </c>
      <c r="F109">
        <v>21428571.680689398</v>
      </c>
      <c r="G109">
        <v>707.14285413221398</v>
      </c>
      <c r="H109">
        <v>2</v>
      </c>
      <c r="I109">
        <v>0</v>
      </c>
      <c r="J109">
        <v>1</v>
      </c>
      <c r="K109">
        <v>0</v>
      </c>
      <c r="L109">
        <v>2</v>
      </c>
      <c r="M109">
        <v>345000</v>
      </c>
      <c r="N109">
        <v>110000</v>
      </c>
      <c r="O109">
        <v>0</v>
      </c>
      <c r="P109">
        <v>357.14285278320301</v>
      </c>
      <c r="Q109" s="188">
        <f t="shared" si="56"/>
        <v>1</v>
      </c>
      <c r="R109" s="189">
        <f t="shared" si="57"/>
        <v>0</v>
      </c>
      <c r="S109" s="189">
        <f t="shared" si="58"/>
        <v>1</v>
      </c>
      <c r="T109" s="189">
        <f t="shared" si="59"/>
        <v>0</v>
      </c>
      <c r="U109" s="189">
        <f t="shared" si="60"/>
        <v>0</v>
      </c>
      <c r="V109" s="189">
        <f t="shared" si="61"/>
        <v>1</v>
      </c>
      <c r="W109" s="189">
        <f t="shared" si="62"/>
        <v>1</v>
      </c>
      <c r="X109" s="189">
        <f t="shared" si="63"/>
        <v>0</v>
      </c>
      <c r="Y109" s="189">
        <f t="shared" si="64"/>
        <v>0</v>
      </c>
      <c r="Z109" s="189">
        <f t="shared" si="65"/>
        <v>1</v>
      </c>
      <c r="AA109" s="189">
        <f t="shared" si="66"/>
        <v>0</v>
      </c>
      <c r="AB109" s="189">
        <f t="shared" si="67"/>
        <v>1</v>
      </c>
      <c r="AC109" s="189">
        <f t="shared" si="68"/>
        <v>0</v>
      </c>
      <c r="AD109" s="189">
        <f t="shared" si="69"/>
        <v>1</v>
      </c>
      <c r="AE109" s="189">
        <f t="shared" si="70"/>
        <v>1</v>
      </c>
      <c r="AF109" s="189">
        <f t="shared" si="71"/>
        <v>0</v>
      </c>
      <c r="AG109" s="189">
        <f t="shared" si="72"/>
        <v>1</v>
      </c>
      <c r="AH109" s="190">
        <f t="shared" si="73"/>
        <v>0</v>
      </c>
      <c r="AI109" s="36">
        <f t="shared" si="74"/>
        <v>1</v>
      </c>
      <c r="AJ109" s="36">
        <f t="shared" si="75"/>
        <v>74999999.680689394</v>
      </c>
    </row>
    <row r="110" spans="1:36">
      <c r="A110">
        <v>104</v>
      </c>
      <c r="B110">
        <v>19193</v>
      </c>
      <c r="C110" s="36">
        <v>78571428.236912698</v>
      </c>
      <c r="D110">
        <v>-149428572.35461599</v>
      </c>
      <c r="E110">
        <v>35714284</v>
      </c>
      <c r="F110">
        <v>42857144.236912698</v>
      </c>
      <c r="G110">
        <v>3085.7142725769399</v>
      </c>
      <c r="H110">
        <v>3</v>
      </c>
      <c r="I110">
        <v>0</v>
      </c>
      <c r="J110">
        <v>0</v>
      </c>
      <c r="K110">
        <v>0</v>
      </c>
      <c r="L110">
        <v>3</v>
      </c>
      <c r="M110">
        <v>290000</v>
      </c>
      <c r="N110">
        <v>0</v>
      </c>
      <c r="O110">
        <v>0</v>
      </c>
      <c r="P110">
        <v>1428.57141113281</v>
      </c>
      <c r="Q110" s="188">
        <f t="shared" si="56"/>
        <v>0</v>
      </c>
      <c r="R110" s="189">
        <f t="shared" si="57"/>
        <v>1</v>
      </c>
      <c r="S110" s="189">
        <f t="shared" si="58"/>
        <v>1</v>
      </c>
      <c r="T110" s="189">
        <f t="shared" si="59"/>
        <v>0</v>
      </c>
      <c r="U110" s="189">
        <f t="shared" si="60"/>
        <v>1</v>
      </c>
      <c r="V110" s="189">
        <f t="shared" si="61"/>
        <v>0</v>
      </c>
      <c r="W110" s="189">
        <f t="shared" si="62"/>
        <v>1</v>
      </c>
      <c r="X110" s="189">
        <f t="shared" si="63"/>
        <v>0</v>
      </c>
      <c r="Y110" s="189">
        <f t="shared" si="64"/>
        <v>0</v>
      </c>
      <c r="Z110" s="189">
        <f t="shared" si="65"/>
        <v>1</v>
      </c>
      <c r="AA110" s="189">
        <f t="shared" si="66"/>
        <v>0</v>
      </c>
      <c r="AB110" s="189">
        <f t="shared" si="67"/>
        <v>1</v>
      </c>
      <c r="AC110" s="189">
        <f t="shared" si="68"/>
        <v>1</v>
      </c>
      <c r="AD110" s="189">
        <f t="shared" si="69"/>
        <v>0</v>
      </c>
      <c r="AE110" s="189">
        <f t="shared" si="70"/>
        <v>1</v>
      </c>
      <c r="AF110" s="189">
        <f t="shared" si="71"/>
        <v>0</v>
      </c>
      <c r="AG110" s="189">
        <f t="shared" si="72"/>
        <v>1</v>
      </c>
      <c r="AH110" s="190">
        <f t="shared" si="73"/>
        <v>0</v>
      </c>
      <c r="AI110" s="36">
        <f t="shared" si="74"/>
        <v>1</v>
      </c>
      <c r="AJ110" s="36">
        <f t="shared" si="75"/>
        <v>78571428.236912698</v>
      </c>
    </row>
    <row r="111" spans="1:36">
      <c r="A111">
        <v>112</v>
      </c>
      <c r="B111">
        <v>151131</v>
      </c>
      <c r="C111" s="36">
        <v>82857143.989173695</v>
      </c>
      <c r="D111">
        <v>53142858.8738833</v>
      </c>
      <c r="E111">
        <v>85714288</v>
      </c>
      <c r="F111">
        <v>-2857144.0108262599</v>
      </c>
      <c r="G111">
        <v>542.85715210194496</v>
      </c>
      <c r="H111">
        <v>3</v>
      </c>
      <c r="I111">
        <v>1</v>
      </c>
      <c r="J111">
        <v>1</v>
      </c>
      <c r="K111">
        <v>0</v>
      </c>
      <c r="L111">
        <v>1</v>
      </c>
      <c r="M111">
        <v>0</v>
      </c>
      <c r="N111">
        <v>0</v>
      </c>
      <c r="O111">
        <v>0</v>
      </c>
      <c r="P111">
        <v>571.42858886718795</v>
      </c>
      <c r="Q111" s="188">
        <f t="shared" si="56"/>
        <v>0</v>
      </c>
      <c r="R111" s="189">
        <f t="shared" si="57"/>
        <v>1</v>
      </c>
      <c r="S111" s="189">
        <f t="shared" si="58"/>
        <v>0</v>
      </c>
      <c r="T111" s="189">
        <f t="shared" si="59"/>
        <v>1</v>
      </c>
      <c r="U111" s="189">
        <f t="shared" si="60"/>
        <v>0</v>
      </c>
      <c r="V111" s="189">
        <f t="shared" si="61"/>
        <v>1</v>
      </c>
      <c r="W111" s="189">
        <f t="shared" si="62"/>
        <v>1</v>
      </c>
      <c r="X111" s="189">
        <f t="shared" si="63"/>
        <v>0</v>
      </c>
      <c r="Y111" s="189">
        <f t="shared" si="64"/>
        <v>0</v>
      </c>
      <c r="Z111" s="189">
        <f t="shared" si="65"/>
        <v>1</v>
      </c>
      <c r="AA111" s="189">
        <f t="shared" si="66"/>
        <v>1</v>
      </c>
      <c r="AB111" s="189">
        <f t="shared" si="67"/>
        <v>0</v>
      </c>
      <c r="AC111" s="189">
        <f t="shared" si="68"/>
        <v>1</v>
      </c>
      <c r="AD111" s="189">
        <f t="shared" si="69"/>
        <v>0</v>
      </c>
      <c r="AE111" s="189">
        <f t="shared" si="70"/>
        <v>1</v>
      </c>
      <c r="AF111" s="189">
        <f t="shared" si="71"/>
        <v>0</v>
      </c>
      <c r="AG111" s="189">
        <f t="shared" si="72"/>
        <v>1</v>
      </c>
      <c r="AH111" s="190">
        <f t="shared" si="73"/>
        <v>0</v>
      </c>
      <c r="AI111" s="36">
        <f t="shared" si="74"/>
        <v>1</v>
      </c>
      <c r="AJ111" s="36">
        <f t="shared" si="75"/>
        <v>82857143.989173695</v>
      </c>
    </row>
    <row r="112" spans="1:36">
      <c r="A112">
        <v>91</v>
      </c>
      <c r="B112">
        <v>191161</v>
      </c>
      <c r="C112" s="36">
        <v>85714288.390412703</v>
      </c>
      <c r="D112">
        <v>24142859.0672943</v>
      </c>
      <c r="E112">
        <v>35714288</v>
      </c>
      <c r="F112">
        <v>50000000.390412703</v>
      </c>
      <c r="G112">
        <v>192.857148878429</v>
      </c>
      <c r="H112">
        <v>2</v>
      </c>
      <c r="I112">
        <v>1</v>
      </c>
      <c r="J112">
        <v>1</v>
      </c>
      <c r="K112">
        <v>0</v>
      </c>
      <c r="L112">
        <v>1</v>
      </c>
      <c r="M112">
        <v>4300</v>
      </c>
      <c r="N112">
        <v>85000</v>
      </c>
      <c r="O112">
        <v>0</v>
      </c>
      <c r="P112">
        <v>714.28576660156205</v>
      </c>
      <c r="Q112" s="188">
        <f t="shared" si="56"/>
        <v>1</v>
      </c>
      <c r="R112" s="189">
        <f t="shared" si="57"/>
        <v>0</v>
      </c>
      <c r="S112" s="189">
        <f t="shared" si="58"/>
        <v>0</v>
      </c>
      <c r="T112" s="189">
        <f t="shared" si="59"/>
        <v>1</v>
      </c>
      <c r="U112" s="189">
        <f t="shared" si="60"/>
        <v>0</v>
      </c>
      <c r="V112" s="189">
        <f t="shared" si="61"/>
        <v>1</v>
      </c>
      <c r="W112" s="189">
        <f t="shared" si="62"/>
        <v>1</v>
      </c>
      <c r="X112" s="189">
        <f t="shared" si="63"/>
        <v>0</v>
      </c>
      <c r="Y112" s="189">
        <f t="shared" si="64"/>
        <v>0</v>
      </c>
      <c r="Z112" s="189">
        <f t="shared" si="65"/>
        <v>1</v>
      </c>
      <c r="AA112" s="189">
        <f t="shared" si="66"/>
        <v>0</v>
      </c>
      <c r="AB112" s="189">
        <f t="shared" si="67"/>
        <v>1</v>
      </c>
      <c r="AC112" s="189">
        <f t="shared" si="68"/>
        <v>0</v>
      </c>
      <c r="AD112" s="189">
        <f t="shared" si="69"/>
        <v>1</v>
      </c>
      <c r="AE112" s="189">
        <f t="shared" si="70"/>
        <v>1</v>
      </c>
      <c r="AF112" s="189">
        <f t="shared" si="71"/>
        <v>0</v>
      </c>
      <c r="AG112" s="189">
        <f t="shared" si="72"/>
        <v>1</v>
      </c>
      <c r="AH112" s="190">
        <f t="shared" si="73"/>
        <v>0</v>
      </c>
      <c r="AI112" s="36">
        <f t="shared" si="74"/>
        <v>1</v>
      </c>
      <c r="AJ112" s="36">
        <f t="shared" si="75"/>
        <v>85714288.390412703</v>
      </c>
    </row>
    <row r="113" spans="1:36">
      <c r="A113">
        <v>111</v>
      </c>
      <c r="B113">
        <v>151271</v>
      </c>
      <c r="C113" s="36">
        <v>86964285.344037503</v>
      </c>
      <c r="D113">
        <v>-3857144.3497357899</v>
      </c>
      <c r="E113">
        <v>48214284</v>
      </c>
      <c r="F113">
        <v>38750001.344037503</v>
      </c>
      <c r="G113">
        <v>867.85713916226302</v>
      </c>
      <c r="H113">
        <v>2</v>
      </c>
      <c r="I113">
        <v>1</v>
      </c>
      <c r="J113">
        <v>1</v>
      </c>
      <c r="K113">
        <v>0</v>
      </c>
      <c r="L113">
        <v>1</v>
      </c>
      <c r="M113">
        <v>0</v>
      </c>
      <c r="N113">
        <v>0</v>
      </c>
      <c r="O113">
        <v>0</v>
      </c>
      <c r="P113">
        <v>714.28570556640602</v>
      </c>
      <c r="Q113" s="188">
        <f t="shared" si="56"/>
        <v>1</v>
      </c>
      <c r="R113" s="189">
        <f t="shared" si="57"/>
        <v>0</v>
      </c>
      <c r="S113" s="189">
        <f t="shared" si="58"/>
        <v>0</v>
      </c>
      <c r="T113" s="189">
        <f t="shared" si="59"/>
        <v>1</v>
      </c>
      <c r="U113" s="189">
        <f t="shared" si="60"/>
        <v>0</v>
      </c>
      <c r="V113" s="189">
        <f t="shared" si="61"/>
        <v>1</v>
      </c>
      <c r="W113" s="189">
        <f t="shared" si="62"/>
        <v>1</v>
      </c>
      <c r="X113" s="189">
        <f t="shared" si="63"/>
        <v>0</v>
      </c>
      <c r="Y113" s="189">
        <f t="shared" si="64"/>
        <v>0</v>
      </c>
      <c r="Z113" s="189">
        <f t="shared" si="65"/>
        <v>1</v>
      </c>
      <c r="AA113" s="189">
        <f t="shared" si="66"/>
        <v>1</v>
      </c>
      <c r="AB113" s="189">
        <f t="shared" si="67"/>
        <v>0</v>
      </c>
      <c r="AC113" s="189">
        <f t="shared" si="68"/>
        <v>1</v>
      </c>
      <c r="AD113" s="189">
        <f t="shared" si="69"/>
        <v>0</v>
      </c>
      <c r="AE113" s="189">
        <f t="shared" si="70"/>
        <v>1</v>
      </c>
      <c r="AF113" s="189">
        <f t="shared" si="71"/>
        <v>0</v>
      </c>
      <c r="AG113" s="189">
        <f t="shared" si="72"/>
        <v>1</v>
      </c>
      <c r="AH113" s="190">
        <f t="shared" si="73"/>
        <v>0</v>
      </c>
      <c r="AI113" s="36">
        <f t="shared" si="74"/>
        <v>1</v>
      </c>
      <c r="AJ113" s="36">
        <f t="shared" si="75"/>
        <v>86964285.344037503</v>
      </c>
    </row>
    <row r="114" spans="1:36">
      <c r="A114">
        <v>8</v>
      </c>
      <c r="B114">
        <v>181312</v>
      </c>
      <c r="C114" s="36">
        <v>88571431.729562595</v>
      </c>
      <c r="D114">
        <v>-160714291.393543</v>
      </c>
      <c r="E114">
        <v>3571428.75</v>
      </c>
      <c r="F114">
        <v>85000002.979562595</v>
      </c>
      <c r="G114">
        <v>2738.0953357257199</v>
      </c>
      <c r="H114">
        <v>1</v>
      </c>
      <c r="I114">
        <v>0</v>
      </c>
      <c r="J114">
        <v>0</v>
      </c>
      <c r="K114">
        <v>1</v>
      </c>
      <c r="L114">
        <v>0</v>
      </c>
      <c r="M114">
        <v>23600</v>
      </c>
      <c r="N114">
        <v>0</v>
      </c>
      <c r="O114">
        <v>0</v>
      </c>
      <c r="P114">
        <v>3571.4287109375</v>
      </c>
      <c r="Q114" s="188">
        <f t="shared" si="56"/>
        <v>1</v>
      </c>
      <c r="R114" s="189">
        <f t="shared" si="57"/>
        <v>0</v>
      </c>
      <c r="S114" s="189">
        <f t="shared" si="58"/>
        <v>1</v>
      </c>
      <c r="T114" s="189">
        <f t="shared" si="59"/>
        <v>0</v>
      </c>
      <c r="U114" s="189">
        <f t="shared" si="60"/>
        <v>1</v>
      </c>
      <c r="V114" s="189">
        <f t="shared" si="61"/>
        <v>0</v>
      </c>
      <c r="W114" s="189">
        <f t="shared" si="62"/>
        <v>0</v>
      </c>
      <c r="X114" s="189">
        <f t="shared" si="63"/>
        <v>1</v>
      </c>
      <c r="Y114" s="189">
        <f t="shared" si="64"/>
        <v>1</v>
      </c>
      <c r="Z114" s="189">
        <f t="shared" si="65"/>
        <v>0</v>
      </c>
      <c r="AA114" s="189">
        <f t="shared" si="66"/>
        <v>0</v>
      </c>
      <c r="AB114" s="189">
        <f t="shared" si="67"/>
        <v>1</v>
      </c>
      <c r="AC114" s="189">
        <f t="shared" si="68"/>
        <v>1</v>
      </c>
      <c r="AD114" s="189">
        <f t="shared" si="69"/>
        <v>0</v>
      </c>
      <c r="AE114" s="189">
        <f t="shared" si="70"/>
        <v>1</v>
      </c>
      <c r="AF114" s="189">
        <f t="shared" si="71"/>
        <v>0</v>
      </c>
      <c r="AG114" s="189">
        <f t="shared" si="72"/>
        <v>0</v>
      </c>
      <c r="AH114" s="190">
        <f t="shared" si="73"/>
        <v>1</v>
      </c>
      <c r="AI114" s="36">
        <f t="shared" si="74"/>
        <v>1</v>
      </c>
      <c r="AJ114" s="36">
        <f t="shared" si="75"/>
        <v>88571431.729562595</v>
      </c>
    </row>
    <row r="115" spans="1:36">
      <c r="A115">
        <v>81</v>
      </c>
      <c r="B115">
        <v>162562</v>
      </c>
      <c r="C115" s="36">
        <v>97750000.659003899</v>
      </c>
      <c r="D115">
        <v>62749999.446794398</v>
      </c>
      <c r="E115">
        <v>87500000</v>
      </c>
      <c r="F115">
        <v>10250000.6590039</v>
      </c>
      <c r="G115">
        <v>412.500009220094</v>
      </c>
      <c r="H115">
        <v>2</v>
      </c>
      <c r="I115">
        <v>1</v>
      </c>
      <c r="J115">
        <v>0</v>
      </c>
      <c r="K115">
        <v>0</v>
      </c>
      <c r="L115">
        <v>1</v>
      </c>
      <c r="M115">
        <v>125000</v>
      </c>
      <c r="N115">
        <v>983333.375</v>
      </c>
      <c r="O115">
        <v>0</v>
      </c>
      <c r="P115">
        <v>625</v>
      </c>
      <c r="Q115" s="188">
        <f t="shared" si="56"/>
        <v>1</v>
      </c>
      <c r="R115" s="189">
        <f t="shared" si="57"/>
        <v>0</v>
      </c>
      <c r="S115" s="189">
        <f t="shared" si="58"/>
        <v>0</v>
      </c>
      <c r="T115" s="189">
        <f t="shared" si="59"/>
        <v>1</v>
      </c>
      <c r="U115" s="189">
        <f t="shared" si="60"/>
        <v>1</v>
      </c>
      <c r="V115" s="189">
        <f t="shared" si="61"/>
        <v>0</v>
      </c>
      <c r="W115" s="189">
        <f t="shared" si="62"/>
        <v>1</v>
      </c>
      <c r="X115" s="189">
        <f t="shared" si="63"/>
        <v>0</v>
      </c>
      <c r="Y115" s="189">
        <f t="shared" si="64"/>
        <v>0</v>
      </c>
      <c r="Z115" s="189">
        <f t="shared" si="65"/>
        <v>1</v>
      </c>
      <c r="AA115" s="189">
        <f t="shared" si="66"/>
        <v>0</v>
      </c>
      <c r="AB115" s="189">
        <f t="shared" si="67"/>
        <v>1</v>
      </c>
      <c r="AC115" s="189">
        <f t="shared" si="68"/>
        <v>0</v>
      </c>
      <c r="AD115" s="189">
        <f t="shared" si="69"/>
        <v>1</v>
      </c>
      <c r="AE115" s="189">
        <f t="shared" si="70"/>
        <v>1</v>
      </c>
      <c r="AF115" s="189">
        <f t="shared" si="71"/>
        <v>0</v>
      </c>
      <c r="AG115" s="189">
        <f t="shared" si="72"/>
        <v>1</v>
      </c>
      <c r="AH115" s="190">
        <f t="shared" si="73"/>
        <v>0</v>
      </c>
      <c r="AI115" s="36">
        <f t="shared" si="74"/>
        <v>1</v>
      </c>
      <c r="AJ115" s="36">
        <f t="shared" si="75"/>
        <v>97750000.659003899</v>
      </c>
    </row>
    <row r="116" spans="1:36">
      <c r="A116">
        <v>99</v>
      </c>
      <c r="B116">
        <v>191261</v>
      </c>
      <c r="C116" s="36">
        <v>119047622.76446199</v>
      </c>
      <c r="D116">
        <v>-29380953.574715499</v>
      </c>
      <c r="E116">
        <v>11904762</v>
      </c>
      <c r="F116">
        <v>107142860.76446199</v>
      </c>
      <c r="G116">
        <v>688.09525957859103</v>
      </c>
      <c r="H116">
        <v>2</v>
      </c>
      <c r="I116">
        <v>0</v>
      </c>
      <c r="J116">
        <v>1</v>
      </c>
      <c r="K116">
        <v>0</v>
      </c>
      <c r="L116">
        <v>1</v>
      </c>
      <c r="M116">
        <v>10000</v>
      </c>
      <c r="N116">
        <v>0</v>
      </c>
      <c r="O116">
        <v>0</v>
      </c>
      <c r="P116">
        <v>2380.95239257812</v>
      </c>
      <c r="Q116" s="188">
        <f t="shared" si="56"/>
        <v>1</v>
      </c>
      <c r="R116" s="189">
        <f t="shared" si="57"/>
        <v>0</v>
      </c>
      <c r="S116" s="191">
        <f t="shared" si="58"/>
        <v>1</v>
      </c>
      <c r="T116" s="191">
        <f t="shared" si="59"/>
        <v>0</v>
      </c>
      <c r="U116" s="191">
        <f t="shared" si="60"/>
        <v>0</v>
      </c>
      <c r="V116" s="191">
        <f t="shared" si="61"/>
        <v>1</v>
      </c>
      <c r="W116" s="191">
        <f t="shared" si="62"/>
        <v>1</v>
      </c>
      <c r="X116" s="191">
        <f t="shared" si="63"/>
        <v>0</v>
      </c>
      <c r="Y116" s="191">
        <f t="shared" si="64"/>
        <v>0</v>
      </c>
      <c r="Z116" s="191">
        <f t="shared" si="65"/>
        <v>1</v>
      </c>
      <c r="AA116" s="189">
        <f t="shared" si="66"/>
        <v>0</v>
      </c>
      <c r="AB116" s="189">
        <f t="shared" si="67"/>
        <v>1</v>
      </c>
      <c r="AC116" s="191">
        <f t="shared" si="68"/>
        <v>1</v>
      </c>
      <c r="AD116" s="191">
        <f t="shared" si="69"/>
        <v>0</v>
      </c>
      <c r="AE116" s="191">
        <f t="shared" si="70"/>
        <v>1</v>
      </c>
      <c r="AF116" s="191">
        <f t="shared" si="71"/>
        <v>0</v>
      </c>
      <c r="AG116" s="189">
        <f t="shared" si="72"/>
        <v>0</v>
      </c>
      <c r="AH116" s="190">
        <f t="shared" si="73"/>
        <v>1</v>
      </c>
      <c r="AI116" s="36">
        <f t="shared" si="74"/>
        <v>1</v>
      </c>
      <c r="AJ116" s="36">
        <f t="shared" si="75"/>
        <v>119047622.76446199</v>
      </c>
    </row>
  </sheetData>
  <autoFilter ref="A3:AJ3" xr:uid="{4C5A4FE2-7B3A-42C7-85EA-E32E7A5550BC}">
    <sortState xmlns:xlrd2="http://schemas.microsoft.com/office/spreadsheetml/2017/richdata2" ref="A4:AJ116">
      <sortCondition ref="C3"/>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8697D-F408-4BE5-B005-492A9B025CA1}">
  <sheetPr codeName="Sheet24"/>
  <dimension ref="A1:AJ116"/>
  <sheetViews>
    <sheetView topLeftCell="F1" workbookViewId="0">
      <selection activeCell="S16" sqref="S16"/>
    </sheetView>
  </sheetViews>
  <sheetFormatPr defaultRowHeight="15"/>
  <cols>
    <col min="2" max="16" width="12.5703125" customWidth="1"/>
  </cols>
  <sheetData>
    <row r="1" spans="1:36">
      <c r="Q1" s="180" t="s">
        <v>545</v>
      </c>
      <c r="R1" s="181"/>
      <c r="S1" s="181"/>
      <c r="T1" s="181"/>
      <c r="U1" s="181"/>
      <c r="V1" s="181"/>
      <c r="W1" s="181"/>
      <c r="X1" s="181"/>
      <c r="Y1" s="181"/>
      <c r="Z1" s="181"/>
      <c r="AA1" s="181"/>
      <c r="AB1" s="181"/>
      <c r="AC1" s="181"/>
      <c r="AD1" s="181"/>
      <c r="AE1" s="181"/>
      <c r="AF1" s="181"/>
      <c r="AG1" s="181"/>
      <c r="AH1" s="182"/>
    </row>
    <row r="2" spans="1:36">
      <c r="Q2" s="213">
        <f>IF('Perbandingan Pertanian-Kopi'!C14&lt;&gt;Daftar!AI7,1,0)</f>
        <v>1</v>
      </c>
      <c r="R2" s="183">
        <f>IF('Perbandingan Pertanian-Kopi'!C14&lt;&gt;Daftar!AI6,1,0)</f>
        <v>1</v>
      </c>
      <c r="S2" s="184">
        <f>IF('Perbandingan Pertanian-Kopi'!C15&lt;&gt;Daftar!S6, 1,0)</f>
        <v>1</v>
      </c>
      <c r="T2" s="192">
        <f>IF('Perbandingan Pertanian-Kopi'!C15&lt;&gt;Daftar!S7, 1,0)</f>
        <v>1</v>
      </c>
      <c r="U2" s="184">
        <f>IF('Perbandingan Pertanian-Kopi'!C16&lt;&gt;Daftar!S6, 1,0)</f>
        <v>1</v>
      </c>
      <c r="V2" s="184">
        <f>IF('Perbandingan Pertanian-Kopi'!C16&lt;&gt;Daftar!S7, 1,0)</f>
        <v>1</v>
      </c>
      <c r="W2" s="184">
        <f>IF('Perbandingan Pertanian-Kopi'!C17&lt;&gt;Daftar!S6, 1,0)</f>
        <v>1</v>
      </c>
      <c r="X2" s="184">
        <f>IF('Perbandingan Pertanian-Kopi'!C17&lt;&gt;Daftar!S7, 1,0)</f>
        <v>1</v>
      </c>
      <c r="Y2" s="184">
        <f>IF('Perbandingan Pertanian-Kopi'!C18&lt;&gt;Daftar!S6, 1,0)</f>
        <v>1</v>
      </c>
      <c r="Z2" s="184">
        <f>IF('Perbandingan Pertanian-Kopi'!C18&lt;&gt;Daftar!S7, 1,0)</f>
        <v>1</v>
      </c>
      <c r="AA2" s="184">
        <f>IF('Perbandingan Pertanian-Kopi'!C19&lt;&gt;Daftar!S6, 1,0)</f>
        <v>1</v>
      </c>
      <c r="AB2" s="184">
        <f>IF('Perbandingan Pertanian-Kopi'!C19&lt;&gt;Daftar!S7, 1,0)</f>
        <v>1</v>
      </c>
      <c r="AC2" s="184">
        <f>IF('Perbandingan Pertanian-Kopi'!C20&lt;&gt;Daftar!S6, 1,0)</f>
        <v>1</v>
      </c>
      <c r="AD2" s="184">
        <f>IF('Perbandingan Pertanian-Kopi'!C20&lt;&gt;Daftar!S7, 1,0)</f>
        <v>1</v>
      </c>
      <c r="AE2" s="192">
        <f>IF('Perbandingan Pertanian-Kopi'!C21&lt;&gt;Daftar!S6, 1,0)</f>
        <v>1</v>
      </c>
      <c r="AF2" s="184">
        <f>IF('Perbandingan Pertanian-Kopi'!C21&lt;&gt;Daftar!S7, 1,0)</f>
        <v>1</v>
      </c>
      <c r="AG2" s="184">
        <f>IF('Perbandingan Pertanian-Kopi'!C22&lt;&gt;Daftar!AF7,1,0)</f>
        <v>1</v>
      </c>
      <c r="AH2" s="184">
        <f>IF('Perbandingan Pertanian-Kopi'!C22&lt;&gt;Daftar!AF6,1,0)</f>
        <v>1</v>
      </c>
    </row>
    <row r="3" spans="1:36" s="147" customFormat="1" ht="45">
      <c r="A3"/>
      <c r="B3" t="s">
        <v>454</v>
      </c>
      <c r="C3" t="s">
        <v>455</v>
      </c>
      <c r="D3" t="s">
        <v>456</v>
      </c>
      <c r="E3" t="s">
        <v>457</v>
      </c>
      <c r="F3" t="s">
        <v>458</v>
      </c>
      <c r="G3" t="s">
        <v>459</v>
      </c>
      <c r="H3" t="s">
        <v>529</v>
      </c>
      <c r="I3" t="s">
        <v>530</v>
      </c>
      <c r="J3" t="s">
        <v>533</v>
      </c>
      <c r="K3" t="s">
        <v>534</v>
      </c>
      <c r="L3" t="s">
        <v>531</v>
      </c>
      <c r="M3" t="s">
        <v>525</v>
      </c>
      <c r="N3" t="s">
        <v>532</v>
      </c>
      <c r="O3" t="s">
        <v>527</v>
      </c>
      <c r="P3" t="s">
        <v>528</v>
      </c>
      <c r="Q3" s="185" t="s">
        <v>692</v>
      </c>
      <c r="R3" s="186" t="s">
        <v>693</v>
      </c>
      <c r="S3" s="186" t="s">
        <v>522</v>
      </c>
      <c r="T3" s="186" t="s">
        <v>510</v>
      </c>
      <c r="U3" s="186" t="s">
        <v>535</v>
      </c>
      <c r="V3" s="186" t="s">
        <v>533</v>
      </c>
      <c r="W3" s="194" t="s">
        <v>536</v>
      </c>
      <c r="X3" s="194" t="s">
        <v>534</v>
      </c>
      <c r="Y3" s="186" t="s">
        <v>537</v>
      </c>
      <c r="Z3" s="186" t="s">
        <v>538</v>
      </c>
      <c r="AA3" s="186" t="s">
        <v>540</v>
      </c>
      <c r="AB3" s="186" t="s">
        <v>539</v>
      </c>
      <c r="AC3" s="186" t="s">
        <v>541</v>
      </c>
      <c r="AD3" s="186" t="s">
        <v>526</v>
      </c>
      <c r="AE3" s="186" t="s">
        <v>542</v>
      </c>
      <c r="AF3" s="186" t="s">
        <v>527</v>
      </c>
      <c r="AG3" s="186" t="s">
        <v>543</v>
      </c>
      <c r="AH3" s="187" t="s">
        <v>544</v>
      </c>
      <c r="AI3" s="147" t="s">
        <v>549</v>
      </c>
      <c r="AJ3" s="147" t="s">
        <v>550</v>
      </c>
    </row>
    <row r="4" spans="1:36">
      <c r="A4">
        <v>17</v>
      </c>
      <c r="B4">
        <v>151364</v>
      </c>
      <c r="C4">
        <v>0</v>
      </c>
      <c r="D4">
        <v>0</v>
      </c>
      <c r="E4">
        <v>0</v>
      </c>
      <c r="F4">
        <v>0</v>
      </c>
      <c r="G4">
        <v>0</v>
      </c>
      <c r="H4">
        <v>2</v>
      </c>
      <c r="I4">
        <v>0</v>
      </c>
      <c r="J4">
        <v>1</v>
      </c>
      <c r="K4">
        <v>0</v>
      </c>
      <c r="L4">
        <v>0</v>
      </c>
      <c r="M4">
        <v>0</v>
      </c>
      <c r="N4">
        <v>0</v>
      </c>
      <c r="O4">
        <v>0</v>
      </c>
      <c r="P4">
        <v>357.14285278320301</v>
      </c>
      <c r="Q4" s="188">
        <f>IF(H4&lt;3, 1,0)</f>
        <v>1</v>
      </c>
      <c r="R4" s="189">
        <f>IF(H4&gt;2, 1,0)</f>
        <v>0</v>
      </c>
      <c r="S4" s="189">
        <f t="shared" ref="S4:S35" si="0">IF(I4=1,0,1)</f>
        <v>1</v>
      </c>
      <c r="T4" s="189">
        <f t="shared" ref="T4:T35" si="1">IF(I4=1,1,0)</f>
        <v>0</v>
      </c>
      <c r="U4" s="189">
        <f t="shared" ref="U4:U35" si="2">IF(J4=1,0,1)</f>
        <v>0</v>
      </c>
      <c r="V4" s="189">
        <f t="shared" ref="V4:V35" si="3">J4</f>
        <v>1</v>
      </c>
      <c r="W4" s="189">
        <f t="shared" ref="W4:W35" si="4">1-X4</f>
        <v>1</v>
      </c>
      <c r="X4" s="189">
        <f t="shared" ref="X4:X35" si="5">K4</f>
        <v>0</v>
      </c>
      <c r="Y4" s="189">
        <f t="shared" ref="Y4:Y35" si="6">IF(L4=0, 1,0)</f>
        <v>1</v>
      </c>
      <c r="Z4" s="189">
        <f t="shared" ref="Z4:Z35" si="7">IF(L4&gt;0, 1,0)</f>
        <v>0</v>
      </c>
      <c r="AA4" s="189">
        <f t="shared" ref="AA4:AA35" si="8">IF(M4 = 0, 1,0)</f>
        <v>1</v>
      </c>
      <c r="AB4" s="189">
        <f t="shared" ref="AB4:AB35" si="9">IF(M4&gt;0, 1,0)</f>
        <v>0</v>
      </c>
      <c r="AC4" s="189">
        <f t="shared" ref="AC4:AC35" si="10">IF(N4&gt;0,0,1)</f>
        <v>1</v>
      </c>
      <c r="AD4" s="189">
        <f t="shared" ref="AD4:AD35" si="11">IF(N4&gt;0, 1,0)</f>
        <v>0</v>
      </c>
      <c r="AE4" s="189">
        <f t="shared" ref="AE4:AE35" si="12">IF(O4&gt;0,0,1)</f>
        <v>1</v>
      </c>
      <c r="AF4" s="189">
        <f t="shared" ref="AF4:AF35" si="13">IF(O4&gt;0,1,0)</f>
        <v>0</v>
      </c>
      <c r="AG4" s="189">
        <f t="shared" ref="AG4:AG35" si="14">IF(P4&lt;=2000, 1,0)</f>
        <v>1</v>
      </c>
      <c r="AH4" s="190">
        <f t="shared" ref="AH4:AH35" si="15">IF(P4&gt;2000,1,0)</f>
        <v>0</v>
      </c>
      <c r="AI4" s="36">
        <f t="shared" ref="AI4:AI35" si="16">SUMPRODUCT($Q$2:$R$2,Q4:R4)*SUMPRODUCT($S$2:$T$2,S4:T4)*SUMPRODUCT($U$2:$V$2,U4:V4)*SUMPRODUCT($W$2:$X$2,W4:X4)*SUMPRODUCT($Y$2:$Z$2,Y4:Z4)*SUMPRODUCT($AA$2:$AB$2, AA4:AB4)*SUMPRODUCT($AC$2:$AD$2, AC4:AD4)*SUMPRODUCT($AE$2:$AF$2,AE4:AF4)*SUMPRODUCT($AG$2:$AH$2,AG4:AH4)</f>
        <v>1</v>
      </c>
      <c r="AJ4">
        <f>IF(AI4=1, E4,NA())</f>
        <v>0</v>
      </c>
    </row>
    <row r="5" spans="1:36">
      <c r="A5">
        <v>35</v>
      </c>
      <c r="B5">
        <v>112301</v>
      </c>
      <c r="C5">
        <v>0</v>
      </c>
      <c r="D5">
        <v>-5357142.6917855898</v>
      </c>
      <c r="E5">
        <v>0</v>
      </c>
      <c r="F5">
        <v>0</v>
      </c>
      <c r="G5">
        <v>89.285711529759794</v>
      </c>
      <c r="H5">
        <v>1</v>
      </c>
      <c r="I5">
        <v>1</v>
      </c>
      <c r="J5">
        <v>1</v>
      </c>
      <c r="K5">
        <v>0</v>
      </c>
      <c r="L5">
        <v>2</v>
      </c>
      <c r="M5">
        <v>0</v>
      </c>
      <c r="N5">
        <v>0</v>
      </c>
      <c r="O5">
        <v>0</v>
      </c>
      <c r="P5">
        <v>3571.42846679688</v>
      </c>
      <c r="Q5" s="188">
        <f t="shared" ref="Q5:Q68" si="17">IF(H5&lt;3, 1,0)</f>
        <v>1</v>
      </c>
      <c r="R5" s="189">
        <f t="shared" ref="R5:R68" si="18">IF(H5&gt;2, 1,0)</f>
        <v>0</v>
      </c>
      <c r="S5" s="189">
        <f t="shared" si="0"/>
        <v>0</v>
      </c>
      <c r="T5" s="189">
        <f t="shared" si="1"/>
        <v>1</v>
      </c>
      <c r="U5" s="189">
        <f t="shared" si="2"/>
        <v>0</v>
      </c>
      <c r="V5" s="189">
        <f t="shared" si="3"/>
        <v>1</v>
      </c>
      <c r="W5" s="189">
        <f t="shared" si="4"/>
        <v>1</v>
      </c>
      <c r="X5" s="189">
        <f t="shared" si="5"/>
        <v>0</v>
      </c>
      <c r="Y5" s="189">
        <f t="shared" si="6"/>
        <v>0</v>
      </c>
      <c r="Z5" s="189">
        <f t="shared" si="7"/>
        <v>1</v>
      </c>
      <c r="AA5" s="189">
        <f t="shared" si="8"/>
        <v>1</v>
      </c>
      <c r="AB5" s="189">
        <f t="shared" si="9"/>
        <v>0</v>
      </c>
      <c r="AC5" s="189">
        <f t="shared" si="10"/>
        <v>1</v>
      </c>
      <c r="AD5" s="189">
        <f t="shared" si="11"/>
        <v>0</v>
      </c>
      <c r="AE5" s="189">
        <f t="shared" si="12"/>
        <v>1</v>
      </c>
      <c r="AF5" s="189">
        <f t="shared" si="13"/>
        <v>0</v>
      </c>
      <c r="AG5" s="189">
        <f t="shared" si="14"/>
        <v>0</v>
      </c>
      <c r="AH5" s="190">
        <f t="shared" si="15"/>
        <v>1</v>
      </c>
      <c r="AI5" s="36">
        <f t="shared" si="16"/>
        <v>1</v>
      </c>
      <c r="AJ5">
        <f t="shared" ref="AJ5:AJ68" si="19">IF(AI5=1, E5,NA())</f>
        <v>0</v>
      </c>
    </row>
    <row r="6" spans="1:36">
      <c r="A6">
        <v>63</v>
      </c>
      <c r="B6">
        <v>161122</v>
      </c>
      <c r="C6">
        <v>0</v>
      </c>
      <c r="D6">
        <v>0</v>
      </c>
      <c r="E6">
        <v>0</v>
      </c>
      <c r="F6">
        <v>0</v>
      </c>
      <c r="G6">
        <v>0</v>
      </c>
      <c r="H6">
        <v>3</v>
      </c>
      <c r="I6">
        <v>0</v>
      </c>
      <c r="J6">
        <v>0</v>
      </c>
      <c r="K6">
        <v>0</v>
      </c>
      <c r="L6">
        <v>0</v>
      </c>
      <c r="M6">
        <v>332900</v>
      </c>
      <c r="N6">
        <v>650000</v>
      </c>
      <c r="O6">
        <v>0</v>
      </c>
      <c r="P6">
        <v>50</v>
      </c>
      <c r="Q6" s="188">
        <f t="shared" si="17"/>
        <v>0</v>
      </c>
      <c r="R6" s="189">
        <f t="shared" si="18"/>
        <v>1</v>
      </c>
      <c r="S6" s="189">
        <f t="shared" si="0"/>
        <v>1</v>
      </c>
      <c r="T6" s="189">
        <f t="shared" si="1"/>
        <v>0</v>
      </c>
      <c r="U6" s="189">
        <f t="shared" si="2"/>
        <v>1</v>
      </c>
      <c r="V6" s="189">
        <f t="shared" si="3"/>
        <v>0</v>
      </c>
      <c r="W6" s="189">
        <f t="shared" si="4"/>
        <v>1</v>
      </c>
      <c r="X6" s="189">
        <f t="shared" si="5"/>
        <v>0</v>
      </c>
      <c r="Y6" s="189">
        <f t="shared" si="6"/>
        <v>1</v>
      </c>
      <c r="Z6" s="189">
        <f t="shared" si="7"/>
        <v>0</v>
      </c>
      <c r="AA6" s="189">
        <f t="shared" si="8"/>
        <v>0</v>
      </c>
      <c r="AB6" s="189">
        <f t="shared" si="9"/>
        <v>1</v>
      </c>
      <c r="AC6" s="189">
        <f t="shared" si="10"/>
        <v>0</v>
      </c>
      <c r="AD6" s="189">
        <f t="shared" si="11"/>
        <v>1</v>
      </c>
      <c r="AE6" s="189">
        <f t="shared" si="12"/>
        <v>1</v>
      </c>
      <c r="AF6" s="189">
        <f t="shared" si="13"/>
        <v>0</v>
      </c>
      <c r="AG6" s="189">
        <f t="shared" si="14"/>
        <v>1</v>
      </c>
      <c r="AH6" s="190">
        <f t="shared" si="15"/>
        <v>0</v>
      </c>
      <c r="AI6" s="36">
        <f t="shared" si="16"/>
        <v>1</v>
      </c>
      <c r="AJ6">
        <f t="shared" si="19"/>
        <v>0</v>
      </c>
    </row>
    <row r="7" spans="1:36">
      <c r="A7">
        <v>78</v>
      </c>
      <c r="B7">
        <v>152291</v>
      </c>
      <c r="C7">
        <v>0</v>
      </c>
      <c r="D7">
        <v>-15642857.076258101</v>
      </c>
      <c r="E7">
        <v>0</v>
      </c>
      <c r="F7">
        <v>0</v>
      </c>
      <c r="G7">
        <v>260.71428460430099</v>
      </c>
      <c r="H7">
        <v>2</v>
      </c>
      <c r="I7">
        <v>0</v>
      </c>
      <c r="J7">
        <v>1</v>
      </c>
      <c r="K7">
        <v>1</v>
      </c>
      <c r="L7">
        <v>1</v>
      </c>
      <c r="M7">
        <v>0</v>
      </c>
      <c r="N7">
        <v>0</v>
      </c>
      <c r="O7">
        <v>0</v>
      </c>
      <c r="P7">
        <v>250</v>
      </c>
      <c r="Q7" s="188">
        <f t="shared" si="17"/>
        <v>1</v>
      </c>
      <c r="R7" s="189">
        <f t="shared" si="18"/>
        <v>0</v>
      </c>
      <c r="S7" s="189">
        <f t="shared" si="0"/>
        <v>1</v>
      </c>
      <c r="T7" s="189">
        <f t="shared" si="1"/>
        <v>0</v>
      </c>
      <c r="U7" s="189">
        <f t="shared" si="2"/>
        <v>0</v>
      </c>
      <c r="V7" s="189">
        <f t="shared" si="3"/>
        <v>1</v>
      </c>
      <c r="W7" s="189">
        <f t="shared" si="4"/>
        <v>0</v>
      </c>
      <c r="X7" s="189">
        <f t="shared" si="5"/>
        <v>1</v>
      </c>
      <c r="Y7" s="189">
        <f t="shared" si="6"/>
        <v>0</v>
      </c>
      <c r="Z7" s="189">
        <f t="shared" si="7"/>
        <v>1</v>
      </c>
      <c r="AA7" s="189">
        <f t="shared" si="8"/>
        <v>1</v>
      </c>
      <c r="AB7" s="189">
        <f t="shared" si="9"/>
        <v>0</v>
      </c>
      <c r="AC7" s="189">
        <f t="shared" si="10"/>
        <v>1</v>
      </c>
      <c r="AD7" s="189">
        <f t="shared" si="11"/>
        <v>0</v>
      </c>
      <c r="AE7" s="189">
        <f t="shared" si="12"/>
        <v>1</v>
      </c>
      <c r="AF7" s="189">
        <f t="shared" si="13"/>
        <v>0</v>
      </c>
      <c r="AG7" s="189">
        <f t="shared" si="14"/>
        <v>1</v>
      </c>
      <c r="AH7" s="190">
        <f t="shared" si="15"/>
        <v>0</v>
      </c>
      <c r="AI7" s="36">
        <f t="shared" si="16"/>
        <v>1</v>
      </c>
      <c r="AJ7">
        <f t="shared" si="19"/>
        <v>0</v>
      </c>
    </row>
    <row r="8" spans="1:36">
      <c r="A8">
        <v>48</v>
      </c>
      <c r="B8">
        <v>11272</v>
      </c>
      <c r="C8">
        <v>360000</v>
      </c>
      <c r="D8">
        <v>-4020000</v>
      </c>
      <c r="E8">
        <v>0</v>
      </c>
      <c r="F8">
        <v>360000</v>
      </c>
      <c r="G8">
        <v>67</v>
      </c>
      <c r="H8">
        <v>2</v>
      </c>
      <c r="I8">
        <v>1</v>
      </c>
      <c r="J8">
        <v>1</v>
      </c>
      <c r="K8">
        <v>1</v>
      </c>
      <c r="L8">
        <v>0</v>
      </c>
      <c r="M8">
        <v>205000</v>
      </c>
      <c r="N8">
        <v>0</v>
      </c>
      <c r="O8">
        <v>0</v>
      </c>
      <c r="P8">
        <v>2000</v>
      </c>
      <c r="Q8" s="188">
        <f t="shared" si="17"/>
        <v>1</v>
      </c>
      <c r="R8" s="189">
        <f t="shared" si="18"/>
        <v>0</v>
      </c>
      <c r="S8" s="189">
        <f t="shared" si="0"/>
        <v>0</v>
      </c>
      <c r="T8" s="189">
        <f t="shared" si="1"/>
        <v>1</v>
      </c>
      <c r="U8" s="189">
        <f t="shared" si="2"/>
        <v>0</v>
      </c>
      <c r="V8" s="189">
        <f t="shared" si="3"/>
        <v>1</v>
      </c>
      <c r="W8" s="189">
        <f t="shared" si="4"/>
        <v>0</v>
      </c>
      <c r="X8" s="189">
        <f t="shared" si="5"/>
        <v>1</v>
      </c>
      <c r="Y8" s="189">
        <f t="shared" si="6"/>
        <v>1</v>
      </c>
      <c r="Z8" s="189">
        <f t="shared" si="7"/>
        <v>0</v>
      </c>
      <c r="AA8" s="189">
        <f t="shared" si="8"/>
        <v>0</v>
      </c>
      <c r="AB8" s="189">
        <f t="shared" si="9"/>
        <v>1</v>
      </c>
      <c r="AC8" s="189">
        <f t="shared" si="10"/>
        <v>1</v>
      </c>
      <c r="AD8" s="189">
        <f t="shared" si="11"/>
        <v>0</v>
      </c>
      <c r="AE8" s="189">
        <f t="shared" si="12"/>
        <v>1</v>
      </c>
      <c r="AF8" s="189">
        <f t="shared" si="13"/>
        <v>0</v>
      </c>
      <c r="AG8" s="189">
        <f t="shared" si="14"/>
        <v>1</v>
      </c>
      <c r="AH8" s="190">
        <f t="shared" si="15"/>
        <v>0</v>
      </c>
      <c r="AI8" s="36">
        <f t="shared" si="16"/>
        <v>1</v>
      </c>
      <c r="AJ8">
        <f t="shared" si="19"/>
        <v>0</v>
      </c>
    </row>
    <row r="9" spans="1:36">
      <c r="A9">
        <v>46</v>
      </c>
      <c r="B9">
        <v>112112</v>
      </c>
      <c r="C9">
        <v>421428.55917118001</v>
      </c>
      <c r="D9">
        <v>-857142.85349359305</v>
      </c>
      <c r="E9">
        <v>0</v>
      </c>
      <c r="F9">
        <v>421428.55917118001</v>
      </c>
      <c r="G9">
        <v>14.2857142248932</v>
      </c>
      <c r="H9">
        <v>2</v>
      </c>
      <c r="I9">
        <v>0</v>
      </c>
      <c r="J9">
        <v>1</v>
      </c>
      <c r="K9">
        <v>0</v>
      </c>
      <c r="L9">
        <v>0</v>
      </c>
      <c r="M9">
        <v>0</v>
      </c>
      <c r="N9">
        <v>0</v>
      </c>
      <c r="O9">
        <v>0</v>
      </c>
      <c r="P9">
        <v>214.285720825195</v>
      </c>
      <c r="Q9" s="188">
        <f t="shared" si="17"/>
        <v>1</v>
      </c>
      <c r="R9" s="189">
        <f t="shared" si="18"/>
        <v>0</v>
      </c>
      <c r="S9" s="189">
        <f t="shared" si="0"/>
        <v>1</v>
      </c>
      <c r="T9" s="189">
        <f t="shared" si="1"/>
        <v>0</v>
      </c>
      <c r="U9" s="189">
        <f t="shared" si="2"/>
        <v>0</v>
      </c>
      <c r="V9" s="189">
        <f t="shared" si="3"/>
        <v>1</v>
      </c>
      <c r="W9" s="189">
        <f t="shared" si="4"/>
        <v>1</v>
      </c>
      <c r="X9" s="189">
        <f t="shared" si="5"/>
        <v>0</v>
      </c>
      <c r="Y9" s="189">
        <f t="shared" si="6"/>
        <v>1</v>
      </c>
      <c r="Z9" s="189">
        <f t="shared" si="7"/>
        <v>0</v>
      </c>
      <c r="AA9" s="189">
        <f t="shared" si="8"/>
        <v>1</v>
      </c>
      <c r="AB9" s="189">
        <f t="shared" si="9"/>
        <v>0</v>
      </c>
      <c r="AC9" s="189">
        <f t="shared" si="10"/>
        <v>1</v>
      </c>
      <c r="AD9" s="189">
        <f t="shared" si="11"/>
        <v>0</v>
      </c>
      <c r="AE9" s="189">
        <f t="shared" si="12"/>
        <v>1</v>
      </c>
      <c r="AF9" s="189">
        <f t="shared" si="13"/>
        <v>0</v>
      </c>
      <c r="AG9" s="189">
        <f t="shared" si="14"/>
        <v>1</v>
      </c>
      <c r="AH9" s="190">
        <f t="shared" si="15"/>
        <v>0</v>
      </c>
      <c r="AI9" s="36">
        <f t="shared" si="16"/>
        <v>1</v>
      </c>
      <c r="AJ9">
        <f t="shared" si="19"/>
        <v>0</v>
      </c>
    </row>
    <row r="10" spans="1:36">
      <c r="A10">
        <v>28</v>
      </c>
      <c r="B10">
        <v>162342</v>
      </c>
      <c r="C10">
        <v>666666.64017571497</v>
      </c>
      <c r="D10">
        <v>-199999.99205271399</v>
      </c>
      <c r="E10">
        <v>0</v>
      </c>
      <c r="F10">
        <v>666666.64017571497</v>
      </c>
      <c r="G10">
        <v>3.3333332008785699</v>
      </c>
      <c r="H10">
        <v>2</v>
      </c>
      <c r="I10">
        <v>0</v>
      </c>
      <c r="J10">
        <v>1</v>
      </c>
      <c r="K10">
        <v>0</v>
      </c>
      <c r="L10">
        <v>0</v>
      </c>
      <c r="M10">
        <v>0</v>
      </c>
      <c r="N10">
        <v>0</v>
      </c>
      <c r="O10">
        <v>0</v>
      </c>
      <c r="P10">
        <v>333.33331298828102</v>
      </c>
      <c r="Q10" s="188">
        <f t="shared" si="17"/>
        <v>1</v>
      </c>
      <c r="R10" s="189">
        <f t="shared" si="18"/>
        <v>0</v>
      </c>
      <c r="S10" s="189">
        <f t="shared" si="0"/>
        <v>1</v>
      </c>
      <c r="T10" s="189">
        <f t="shared" si="1"/>
        <v>0</v>
      </c>
      <c r="U10" s="189">
        <f t="shared" si="2"/>
        <v>0</v>
      </c>
      <c r="V10" s="189">
        <f t="shared" si="3"/>
        <v>1</v>
      </c>
      <c r="W10" s="189">
        <f t="shared" si="4"/>
        <v>1</v>
      </c>
      <c r="X10" s="189">
        <f t="shared" si="5"/>
        <v>0</v>
      </c>
      <c r="Y10" s="189">
        <f t="shared" si="6"/>
        <v>1</v>
      </c>
      <c r="Z10" s="189">
        <f t="shared" si="7"/>
        <v>0</v>
      </c>
      <c r="AA10" s="189">
        <f t="shared" si="8"/>
        <v>1</v>
      </c>
      <c r="AB10" s="189">
        <f t="shared" si="9"/>
        <v>0</v>
      </c>
      <c r="AC10" s="189">
        <f t="shared" si="10"/>
        <v>1</v>
      </c>
      <c r="AD10" s="189">
        <f t="shared" si="11"/>
        <v>0</v>
      </c>
      <c r="AE10" s="189">
        <f t="shared" si="12"/>
        <v>1</v>
      </c>
      <c r="AF10" s="189">
        <f t="shared" si="13"/>
        <v>0</v>
      </c>
      <c r="AG10" s="189">
        <f t="shared" si="14"/>
        <v>1</v>
      </c>
      <c r="AH10" s="190">
        <f t="shared" si="15"/>
        <v>0</v>
      </c>
      <c r="AI10" s="36">
        <f t="shared" si="16"/>
        <v>1</v>
      </c>
      <c r="AJ10">
        <f t="shared" si="19"/>
        <v>0</v>
      </c>
    </row>
    <row r="11" spans="1:36">
      <c r="A11">
        <v>58</v>
      </c>
      <c r="B11">
        <v>161164</v>
      </c>
      <c r="C11">
        <v>1000000.02235174</v>
      </c>
      <c r="D11">
        <v>-15500000.346452</v>
      </c>
      <c r="E11">
        <v>0</v>
      </c>
      <c r="F11">
        <v>1000000.02235174</v>
      </c>
      <c r="G11">
        <v>258.33333910753299</v>
      </c>
      <c r="H11">
        <v>3</v>
      </c>
      <c r="I11">
        <v>0</v>
      </c>
      <c r="J11">
        <v>0</v>
      </c>
      <c r="K11">
        <v>0</v>
      </c>
      <c r="L11">
        <v>0</v>
      </c>
      <c r="M11">
        <v>227000</v>
      </c>
      <c r="N11">
        <v>765000</v>
      </c>
      <c r="O11">
        <v>0</v>
      </c>
      <c r="P11">
        <v>83.333335876464801</v>
      </c>
      <c r="Q11" s="188">
        <f t="shared" si="17"/>
        <v>0</v>
      </c>
      <c r="R11" s="189">
        <f t="shared" si="18"/>
        <v>1</v>
      </c>
      <c r="S11" s="189">
        <f t="shared" si="0"/>
        <v>1</v>
      </c>
      <c r="T11" s="189">
        <f t="shared" si="1"/>
        <v>0</v>
      </c>
      <c r="U11" s="189">
        <f t="shared" si="2"/>
        <v>1</v>
      </c>
      <c r="V11" s="189">
        <f t="shared" si="3"/>
        <v>0</v>
      </c>
      <c r="W11" s="189">
        <f t="shared" si="4"/>
        <v>1</v>
      </c>
      <c r="X11" s="189">
        <f t="shared" si="5"/>
        <v>0</v>
      </c>
      <c r="Y11" s="189">
        <f t="shared" si="6"/>
        <v>1</v>
      </c>
      <c r="Z11" s="189">
        <f t="shared" si="7"/>
        <v>0</v>
      </c>
      <c r="AA11" s="189">
        <f t="shared" si="8"/>
        <v>0</v>
      </c>
      <c r="AB11" s="189">
        <f t="shared" si="9"/>
        <v>1</v>
      </c>
      <c r="AC11" s="189">
        <f t="shared" si="10"/>
        <v>0</v>
      </c>
      <c r="AD11" s="189">
        <f t="shared" si="11"/>
        <v>1</v>
      </c>
      <c r="AE11" s="189">
        <f t="shared" si="12"/>
        <v>1</v>
      </c>
      <c r="AF11" s="189">
        <f t="shared" si="13"/>
        <v>0</v>
      </c>
      <c r="AG11" s="189">
        <f t="shared" si="14"/>
        <v>1</v>
      </c>
      <c r="AH11" s="190">
        <f t="shared" si="15"/>
        <v>0</v>
      </c>
      <c r="AI11" s="36">
        <f t="shared" si="16"/>
        <v>1</v>
      </c>
      <c r="AJ11">
        <f t="shared" si="19"/>
        <v>0</v>
      </c>
    </row>
    <row r="12" spans="1:36">
      <c r="A12">
        <v>22</v>
      </c>
      <c r="B12">
        <v>181481</v>
      </c>
      <c r="C12">
        <v>1457142.8509391099</v>
      </c>
      <c r="D12">
        <v>-2142857.1337339799</v>
      </c>
      <c r="E12">
        <v>0</v>
      </c>
      <c r="F12">
        <v>1457142.8509391099</v>
      </c>
      <c r="G12">
        <v>35.714285562233101</v>
      </c>
      <c r="H12">
        <v>2</v>
      </c>
      <c r="I12">
        <v>1</v>
      </c>
      <c r="J12">
        <v>0</v>
      </c>
      <c r="K12">
        <v>0</v>
      </c>
      <c r="L12">
        <v>3</v>
      </c>
      <c r="M12">
        <v>550000</v>
      </c>
      <c r="N12">
        <v>0</v>
      </c>
      <c r="O12">
        <v>0</v>
      </c>
      <c r="P12">
        <v>357.14285278320301</v>
      </c>
      <c r="Q12" s="188">
        <f t="shared" si="17"/>
        <v>1</v>
      </c>
      <c r="R12" s="189">
        <f t="shared" si="18"/>
        <v>0</v>
      </c>
      <c r="S12" s="189">
        <f t="shared" si="0"/>
        <v>0</v>
      </c>
      <c r="T12" s="189">
        <f t="shared" si="1"/>
        <v>1</v>
      </c>
      <c r="U12" s="189">
        <f t="shared" si="2"/>
        <v>1</v>
      </c>
      <c r="V12" s="189">
        <f t="shared" si="3"/>
        <v>0</v>
      </c>
      <c r="W12" s="189">
        <f t="shared" si="4"/>
        <v>1</v>
      </c>
      <c r="X12" s="189">
        <f t="shared" si="5"/>
        <v>0</v>
      </c>
      <c r="Y12" s="189">
        <f t="shared" si="6"/>
        <v>0</v>
      </c>
      <c r="Z12" s="189">
        <f t="shared" si="7"/>
        <v>1</v>
      </c>
      <c r="AA12" s="189">
        <f t="shared" si="8"/>
        <v>0</v>
      </c>
      <c r="AB12" s="189">
        <f t="shared" si="9"/>
        <v>1</v>
      </c>
      <c r="AC12" s="189">
        <f t="shared" si="10"/>
        <v>1</v>
      </c>
      <c r="AD12" s="189">
        <f t="shared" si="11"/>
        <v>0</v>
      </c>
      <c r="AE12" s="189">
        <f t="shared" si="12"/>
        <v>1</v>
      </c>
      <c r="AF12" s="189">
        <f t="shared" si="13"/>
        <v>0</v>
      </c>
      <c r="AG12" s="189">
        <f t="shared" si="14"/>
        <v>1</v>
      </c>
      <c r="AH12" s="190">
        <f t="shared" si="15"/>
        <v>0</v>
      </c>
      <c r="AI12" s="36">
        <f t="shared" si="16"/>
        <v>1</v>
      </c>
      <c r="AJ12">
        <f t="shared" si="19"/>
        <v>0</v>
      </c>
    </row>
    <row r="13" spans="1:36">
      <c r="A13">
        <v>32</v>
      </c>
      <c r="B13">
        <v>23141</v>
      </c>
      <c r="C13">
        <v>1785714.2305952001</v>
      </c>
      <c r="D13">
        <v>-535714.26917855896</v>
      </c>
      <c r="E13">
        <v>0</v>
      </c>
      <c r="F13">
        <v>1785714.2305952001</v>
      </c>
      <c r="G13">
        <v>8.9285711529759801</v>
      </c>
      <c r="H13">
        <v>2</v>
      </c>
      <c r="I13">
        <v>0</v>
      </c>
      <c r="J13">
        <v>1</v>
      </c>
      <c r="K13">
        <v>1</v>
      </c>
      <c r="L13">
        <v>0</v>
      </c>
      <c r="M13">
        <v>0</v>
      </c>
      <c r="N13">
        <v>0</v>
      </c>
      <c r="O13">
        <v>0</v>
      </c>
      <c r="P13">
        <v>89.285713195800795</v>
      </c>
      <c r="Q13" s="188">
        <f t="shared" si="17"/>
        <v>1</v>
      </c>
      <c r="R13" s="189">
        <f t="shared" si="18"/>
        <v>0</v>
      </c>
      <c r="S13" s="189">
        <f t="shared" si="0"/>
        <v>1</v>
      </c>
      <c r="T13" s="189">
        <f t="shared" si="1"/>
        <v>0</v>
      </c>
      <c r="U13" s="189">
        <f t="shared" si="2"/>
        <v>0</v>
      </c>
      <c r="V13" s="189">
        <f t="shared" si="3"/>
        <v>1</v>
      </c>
      <c r="W13" s="189">
        <f t="shared" si="4"/>
        <v>0</v>
      </c>
      <c r="X13" s="189">
        <f t="shared" si="5"/>
        <v>1</v>
      </c>
      <c r="Y13" s="189">
        <f t="shared" si="6"/>
        <v>1</v>
      </c>
      <c r="Z13" s="189">
        <f t="shared" si="7"/>
        <v>0</v>
      </c>
      <c r="AA13" s="189">
        <f t="shared" si="8"/>
        <v>1</v>
      </c>
      <c r="AB13" s="189">
        <f t="shared" si="9"/>
        <v>0</v>
      </c>
      <c r="AC13" s="189">
        <f t="shared" si="10"/>
        <v>1</v>
      </c>
      <c r="AD13" s="189">
        <f t="shared" si="11"/>
        <v>0</v>
      </c>
      <c r="AE13" s="189">
        <f t="shared" si="12"/>
        <v>1</v>
      </c>
      <c r="AF13" s="189">
        <f t="shared" si="13"/>
        <v>0</v>
      </c>
      <c r="AG13" s="189">
        <f t="shared" si="14"/>
        <v>1</v>
      </c>
      <c r="AH13" s="190">
        <f t="shared" si="15"/>
        <v>0</v>
      </c>
      <c r="AI13" s="36">
        <f t="shared" si="16"/>
        <v>1</v>
      </c>
      <c r="AJ13">
        <f t="shared" si="19"/>
        <v>0</v>
      </c>
    </row>
    <row r="14" spans="1:36">
      <c r="A14">
        <v>44</v>
      </c>
      <c r="B14">
        <v>242212</v>
      </c>
      <c r="C14">
        <v>2500000.0558793601</v>
      </c>
      <c r="D14">
        <v>-16000000.3576279</v>
      </c>
      <c r="E14">
        <v>0</v>
      </c>
      <c r="F14">
        <v>2500000.0558793601</v>
      </c>
      <c r="G14">
        <v>266.66667262713099</v>
      </c>
      <c r="H14">
        <v>2</v>
      </c>
      <c r="I14">
        <v>0</v>
      </c>
      <c r="J14">
        <v>1</v>
      </c>
      <c r="K14">
        <v>0</v>
      </c>
      <c r="L14">
        <v>0</v>
      </c>
      <c r="M14">
        <v>0</v>
      </c>
      <c r="N14">
        <v>0</v>
      </c>
      <c r="O14">
        <v>0</v>
      </c>
      <c r="P14">
        <v>3333.33349609375</v>
      </c>
      <c r="Q14" s="188">
        <f t="shared" si="17"/>
        <v>1</v>
      </c>
      <c r="R14" s="189">
        <f t="shared" si="18"/>
        <v>0</v>
      </c>
      <c r="S14" s="189">
        <f t="shared" si="0"/>
        <v>1</v>
      </c>
      <c r="T14" s="189">
        <f t="shared" si="1"/>
        <v>0</v>
      </c>
      <c r="U14" s="189">
        <f t="shared" si="2"/>
        <v>0</v>
      </c>
      <c r="V14" s="189">
        <f t="shared" si="3"/>
        <v>1</v>
      </c>
      <c r="W14" s="189">
        <f t="shared" si="4"/>
        <v>1</v>
      </c>
      <c r="X14" s="189">
        <f t="shared" si="5"/>
        <v>0</v>
      </c>
      <c r="Y14" s="189">
        <f t="shared" si="6"/>
        <v>1</v>
      </c>
      <c r="Z14" s="189">
        <f t="shared" si="7"/>
        <v>0</v>
      </c>
      <c r="AA14" s="189">
        <f t="shared" si="8"/>
        <v>1</v>
      </c>
      <c r="AB14" s="189">
        <f t="shared" si="9"/>
        <v>0</v>
      </c>
      <c r="AC14" s="189">
        <f t="shared" si="10"/>
        <v>1</v>
      </c>
      <c r="AD14" s="189">
        <f t="shared" si="11"/>
        <v>0</v>
      </c>
      <c r="AE14" s="189">
        <f t="shared" si="12"/>
        <v>1</v>
      </c>
      <c r="AF14" s="189">
        <f t="shared" si="13"/>
        <v>0</v>
      </c>
      <c r="AG14" s="189">
        <f t="shared" si="14"/>
        <v>0</v>
      </c>
      <c r="AH14" s="190">
        <f t="shared" si="15"/>
        <v>1</v>
      </c>
      <c r="AI14" s="36">
        <f t="shared" si="16"/>
        <v>1</v>
      </c>
      <c r="AJ14">
        <f t="shared" si="19"/>
        <v>0</v>
      </c>
    </row>
    <row r="15" spans="1:36">
      <c r="A15">
        <v>42</v>
      </c>
      <c r="B15">
        <v>152172</v>
      </c>
      <c r="C15">
        <v>3095238.19187601</v>
      </c>
      <c r="D15">
        <v>-11000000.343436301</v>
      </c>
      <c r="E15">
        <v>0</v>
      </c>
      <c r="F15">
        <v>3095238.19187601</v>
      </c>
      <c r="G15">
        <v>183.33333905727201</v>
      </c>
      <c r="H15">
        <v>1</v>
      </c>
      <c r="I15">
        <v>1</v>
      </c>
      <c r="J15">
        <v>0</v>
      </c>
      <c r="K15">
        <v>1</v>
      </c>
      <c r="L15">
        <v>0</v>
      </c>
      <c r="M15">
        <v>0</v>
      </c>
      <c r="N15">
        <v>0</v>
      </c>
      <c r="O15">
        <v>0</v>
      </c>
      <c r="P15">
        <v>1190.47619628906</v>
      </c>
      <c r="Q15" s="188">
        <f t="shared" si="17"/>
        <v>1</v>
      </c>
      <c r="R15" s="189">
        <f t="shared" si="18"/>
        <v>0</v>
      </c>
      <c r="S15" s="189">
        <f t="shared" si="0"/>
        <v>0</v>
      </c>
      <c r="T15" s="189">
        <f t="shared" si="1"/>
        <v>1</v>
      </c>
      <c r="U15" s="189">
        <f t="shared" si="2"/>
        <v>1</v>
      </c>
      <c r="V15" s="189">
        <f t="shared" si="3"/>
        <v>0</v>
      </c>
      <c r="W15" s="189">
        <f t="shared" si="4"/>
        <v>0</v>
      </c>
      <c r="X15" s="189">
        <f t="shared" si="5"/>
        <v>1</v>
      </c>
      <c r="Y15" s="189">
        <f t="shared" si="6"/>
        <v>1</v>
      </c>
      <c r="Z15" s="189">
        <f t="shared" si="7"/>
        <v>0</v>
      </c>
      <c r="AA15" s="189">
        <f t="shared" si="8"/>
        <v>1</v>
      </c>
      <c r="AB15" s="189">
        <f t="shared" si="9"/>
        <v>0</v>
      </c>
      <c r="AC15" s="189">
        <f t="shared" si="10"/>
        <v>1</v>
      </c>
      <c r="AD15" s="189">
        <f t="shared" si="11"/>
        <v>0</v>
      </c>
      <c r="AE15" s="189">
        <f t="shared" si="12"/>
        <v>1</v>
      </c>
      <c r="AF15" s="189">
        <f t="shared" si="13"/>
        <v>0</v>
      </c>
      <c r="AG15" s="189">
        <f t="shared" si="14"/>
        <v>1</v>
      </c>
      <c r="AH15" s="190">
        <f t="shared" si="15"/>
        <v>0</v>
      </c>
      <c r="AI15" s="36">
        <f t="shared" si="16"/>
        <v>1</v>
      </c>
      <c r="AJ15">
        <f t="shared" si="19"/>
        <v>0</v>
      </c>
    </row>
    <row r="16" spans="1:36">
      <c r="A16">
        <v>59</v>
      </c>
      <c r="B16">
        <v>15262</v>
      </c>
      <c r="C16">
        <v>5190476.21395123</v>
      </c>
      <c r="D16">
        <v>-14285714.478314299</v>
      </c>
      <c r="E16">
        <v>0</v>
      </c>
      <c r="F16">
        <v>5190476.21395123</v>
      </c>
      <c r="G16">
        <v>238.095241305239</v>
      </c>
      <c r="H16">
        <v>2</v>
      </c>
      <c r="I16">
        <v>1</v>
      </c>
      <c r="J16">
        <v>0</v>
      </c>
      <c r="K16">
        <v>1</v>
      </c>
      <c r="L16">
        <v>0</v>
      </c>
      <c r="M16">
        <v>248000</v>
      </c>
      <c r="N16">
        <v>0</v>
      </c>
      <c r="O16">
        <v>0</v>
      </c>
      <c r="P16">
        <v>2380.95239257812</v>
      </c>
      <c r="Q16" s="188">
        <f t="shared" si="17"/>
        <v>1</v>
      </c>
      <c r="R16" s="189">
        <f t="shared" si="18"/>
        <v>0</v>
      </c>
      <c r="S16" s="189">
        <f t="shared" si="0"/>
        <v>0</v>
      </c>
      <c r="T16" s="189">
        <f t="shared" si="1"/>
        <v>1</v>
      </c>
      <c r="U16" s="189">
        <f t="shared" si="2"/>
        <v>1</v>
      </c>
      <c r="V16" s="189">
        <f t="shared" si="3"/>
        <v>0</v>
      </c>
      <c r="W16" s="189">
        <f t="shared" si="4"/>
        <v>0</v>
      </c>
      <c r="X16" s="189">
        <f t="shared" si="5"/>
        <v>1</v>
      </c>
      <c r="Y16" s="189">
        <f t="shared" si="6"/>
        <v>1</v>
      </c>
      <c r="Z16" s="189">
        <f t="shared" si="7"/>
        <v>0</v>
      </c>
      <c r="AA16" s="189">
        <f t="shared" si="8"/>
        <v>0</v>
      </c>
      <c r="AB16" s="189">
        <f t="shared" si="9"/>
        <v>1</v>
      </c>
      <c r="AC16" s="189">
        <f t="shared" si="10"/>
        <v>1</v>
      </c>
      <c r="AD16" s="189">
        <f t="shared" si="11"/>
        <v>0</v>
      </c>
      <c r="AE16" s="189">
        <f t="shared" si="12"/>
        <v>1</v>
      </c>
      <c r="AF16" s="189">
        <f t="shared" si="13"/>
        <v>0</v>
      </c>
      <c r="AG16" s="189">
        <f t="shared" si="14"/>
        <v>0</v>
      </c>
      <c r="AH16" s="190">
        <f t="shared" si="15"/>
        <v>1</v>
      </c>
      <c r="AI16" s="36">
        <f t="shared" si="16"/>
        <v>1</v>
      </c>
      <c r="AJ16">
        <f t="shared" si="19"/>
        <v>0</v>
      </c>
    </row>
    <row r="17" spans="1:36">
      <c r="A17">
        <v>1</v>
      </c>
      <c r="B17">
        <v>122421</v>
      </c>
      <c r="C17">
        <v>14285714.224893199</v>
      </c>
      <c r="D17">
        <v>-2999999.98722758</v>
      </c>
      <c r="E17">
        <v>0</v>
      </c>
      <c r="F17">
        <v>14285714.224893199</v>
      </c>
      <c r="G17">
        <v>49.999999787126299</v>
      </c>
      <c r="H17">
        <v>3</v>
      </c>
      <c r="I17">
        <v>0</v>
      </c>
      <c r="J17">
        <v>1</v>
      </c>
      <c r="K17">
        <v>0</v>
      </c>
      <c r="L17">
        <v>0</v>
      </c>
      <c r="M17">
        <v>0</v>
      </c>
      <c r="N17">
        <v>0</v>
      </c>
      <c r="O17">
        <v>0</v>
      </c>
      <c r="P17">
        <v>3571.42846679688</v>
      </c>
      <c r="Q17" s="188">
        <f t="shared" si="17"/>
        <v>0</v>
      </c>
      <c r="R17" s="189">
        <f t="shared" si="18"/>
        <v>1</v>
      </c>
      <c r="S17" s="189">
        <f t="shared" si="0"/>
        <v>1</v>
      </c>
      <c r="T17" s="189">
        <f t="shared" si="1"/>
        <v>0</v>
      </c>
      <c r="U17" s="189">
        <f t="shared" si="2"/>
        <v>0</v>
      </c>
      <c r="V17" s="189">
        <f t="shared" si="3"/>
        <v>1</v>
      </c>
      <c r="W17" s="189">
        <f t="shared" si="4"/>
        <v>1</v>
      </c>
      <c r="X17" s="189">
        <f t="shared" si="5"/>
        <v>0</v>
      </c>
      <c r="Y17" s="189">
        <f t="shared" si="6"/>
        <v>1</v>
      </c>
      <c r="Z17" s="189">
        <f t="shared" si="7"/>
        <v>0</v>
      </c>
      <c r="AA17" s="189">
        <f t="shared" si="8"/>
        <v>1</v>
      </c>
      <c r="AB17" s="189">
        <f t="shared" si="9"/>
        <v>0</v>
      </c>
      <c r="AC17" s="189">
        <f t="shared" si="10"/>
        <v>1</v>
      </c>
      <c r="AD17" s="189">
        <f t="shared" si="11"/>
        <v>0</v>
      </c>
      <c r="AE17" s="189">
        <f t="shared" si="12"/>
        <v>1</v>
      </c>
      <c r="AF17" s="189">
        <f t="shared" si="13"/>
        <v>0</v>
      </c>
      <c r="AG17" s="189">
        <f t="shared" si="14"/>
        <v>0</v>
      </c>
      <c r="AH17" s="190">
        <f t="shared" si="15"/>
        <v>1</v>
      </c>
      <c r="AI17" s="36">
        <f t="shared" si="16"/>
        <v>1</v>
      </c>
      <c r="AJ17">
        <f t="shared" si="19"/>
        <v>0</v>
      </c>
    </row>
    <row r="18" spans="1:36">
      <c r="A18">
        <v>21</v>
      </c>
      <c r="B18">
        <v>181162</v>
      </c>
      <c r="C18">
        <v>24749999.8946275</v>
      </c>
      <c r="D18">
        <v>-10285714.241923099</v>
      </c>
      <c r="E18">
        <v>0</v>
      </c>
      <c r="F18">
        <v>24749999.8946275</v>
      </c>
      <c r="G18">
        <v>171.428570698719</v>
      </c>
      <c r="H18">
        <v>1</v>
      </c>
      <c r="I18">
        <v>0</v>
      </c>
      <c r="J18">
        <v>1</v>
      </c>
      <c r="K18">
        <v>0</v>
      </c>
      <c r="L18">
        <v>0</v>
      </c>
      <c r="M18">
        <v>95000</v>
      </c>
      <c r="N18">
        <v>0</v>
      </c>
      <c r="O18">
        <v>0</v>
      </c>
      <c r="P18">
        <v>357.14285278320301</v>
      </c>
      <c r="Q18" s="188">
        <f t="shared" si="17"/>
        <v>1</v>
      </c>
      <c r="R18" s="189">
        <f t="shared" si="18"/>
        <v>0</v>
      </c>
      <c r="S18" s="189">
        <f t="shared" si="0"/>
        <v>1</v>
      </c>
      <c r="T18" s="189">
        <f t="shared" si="1"/>
        <v>0</v>
      </c>
      <c r="U18" s="189">
        <f t="shared" si="2"/>
        <v>0</v>
      </c>
      <c r="V18" s="189">
        <f t="shared" si="3"/>
        <v>1</v>
      </c>
      <c r="W18" s="189">
        <f t="shared" si="4"/>
        <v>1</v>
      </c>
      <c r="X18" s="189">
        <f t="shared" si="5"/>
        <v>0</v>
      </c>
      <c r="Y18" s="189">
        <f t="shared" si="6"/>
        <v>1</v>
      </c>
      <c r="Z18" s="189">
        <f t="shared" si="7"/>
        <v>0</v>
      </c>
      <c r="AA18" s="189">
        <f t="shared" si="8"/>
        <v>0</v>
      </c>
      <c r="AB18" s="189">
        <f t="shared" si="9"/>
        <v>1</v>
      </c>
      <c r="AC18" s="189">
        <f t="shared" si="10"/>
        <v>1</v>
      </c>
      <c r="AD18" s="189">
        <f t="shared" si="11"/>
        <v>0</v>
      </c>
      <c r="AE18" s="189">
        <f t="shared" si="12"/>
        <v>1</v>
      </c>
      <c r="AF18" s="189">
        <f t="shared" si="13"/>
        <v>0</v>
      </c>
      <c r="AG18" s="189">
        <f t="shared" si="14"/>
        <v>1</v>
      </c>
      <c r="AH18" s="190">
        <f t="shared" si="15"/>
        <v>0</v>
      </c>
      <c r="AI18" s="36">
        <f t="shared" si="16"/>
        <v>1</v>
      </c>
      <c r="AJ18">
        <f t="shared" si="19"/>
        <v>0</v>
      </c>
    </row>
    <row r="19" spans="1:36">
      <c r="A19">
        <v>75</v>
      </c>
      <c r="B19">
        <v>211172</v>
      </c>
      <c r="C19">
        <v>2053571.4198284</v>
      </c>
      <c r="D19">
        <v>-2714285.7035416798</v>
      </c>
      <c r="E19">
        <v>71428.5703125</v>
      </c>
      <c r="F19">
        <v>1982142.8495159</v>
      </c>
      <c r="G19">
        <v>46.428571230903003</v>
      </c>
      <c r="H19">
        <v>2</v>
      </c>
      <c r="I19">
        <v>0</v>
      </c>
      <c r="J19">
        <v>0</v>
      </c>
      <c r="K19">
        <v>1</v>
      </c>
      <c r="L19">
        <v>0</v>
      </c>
      <c r="M19">
        <v>495000</v>
      </c>
      <c r="N19">
        <v>0</v>
      </c>
      <c r="O19">
        <v>0</v>
      </c>
      <c r="P19">
        <v>178.57142639160199</v>
      </c>
      <c r="Q19" s="188">
        <f t="shared" si="17"/>
        <v>1</v>
      </c>
      <c r="R19" s="189">
        <f t="shared" si="18"/>
        <v>0</v>
      </c>
      <c r="S19" s="189">
        <f t="shared" si="0"/>
        <v>1</v>
      </c>
      <c r="T19" s="189">
        <f t="shared" si="1"/>
        <v>0</v>
      </c>
      <c r="U19" s="189">
        <f t="shared" si="2"/>
        <v>1</v>
      </c>
      <c r="V19" s="189">
        <f t="shared" si="3"/>
        <v>0</v>
      </c>
      <c r="W19" s="189">
        <f t="shared" si="4"/>
        <v>0</v>
      </c>
      <c r="X19" s="189">
        <f t="shared" si="5"/>
        <v>1</v>
      </c>
      <c r="Y19" s="189">
        <f t="shared" si="6"/>
        <v>1</v>
      </c>
      <c r="Z19" s="189">
        <f t="shared" si="7"/>
        <v>0</v>
      </c>
      <c r="AA19" s="189">
        <f t="shared" si="8"/>
        <v>0</v>
      </c>
      <c r="AB19" s="189">
        <f t="shared" si="9"/>
        <v>1</v>
      </c>
      <c r="AC19" s="189">
        <f t="shared" si="10"/>
        <v>1</v>
      </c>
      <c r="AD19" s="189">
        <f t="shared" si="11"/>
        <v>0</v>
      </c>
      <c r="AE19" s="189">
        <f t="shared" si="12"/>
        <v>1</v>
      </c>
      <c r="AF19" s="189">
        <f t="shared" si="13"/>
        <v>0</v>
      </c>
      <c r="AG19" s="189">
        <f t="shared" si="14"/>
        <v>1</v>
      </c>
      <c r="AH19" s="190">
        <f t="shared" si="15"/>
        <v>0</v>
      </c>
      <c r="AI19" s="36">
        <f t="shared" si="16"/>
        <v>1</v>
      </c>
      <c r="AJ19">
        <f t="shared" si="19"/>
        <v>71428.5703125</v>
      </c>
    </row>
    <row r="20" spans="1:36">
      <c r="A20">
        <v>31</v>
      </c>
      <c r="B20">
        <v>211221</v>
      </c>
      <c r="C20">
        <v>2880000</v>
      </c>
      <c r="D20">
        <v>-14200000</v>
      </c>
      <c r="E20">
        <v>80000</v>
      </c>
      <c r="F20">
        <v>2800000</v>
      </c>
      <c r="G20">
        <v>238</v>
      </c>
      <c r="H20">
        <v>2</v>
      </c>
      <c r="I20">
        <v>0</v>
      </c>
      <c r="J20">
        <v>1</v>
      </c>
      <c r="K20">
        <v>0</v>
      </c>
      <c r="L20">
        <v>0</v>
      </c>
      <c r="M20">
        <v>0</v>
      </c>
      <c r="N20">
        <v>0</v>
      </c>
      <c r="O20">
        <v>0</v>
      </c>
      <c r="P20">
        <v>1000</v>
      </c>
      <c r="Q20" s="188">
        <f t="shared" si="17"/>
        <v>1</v>
      </c>
      <c r="R20" s="189">
        <f t="shared" si="18"/>
        <v>0</v>
      </c>
      <c r="S20" s="189">
        <f t="shared" si="0"/>
        <v>1</v>
      </c>
      <c r="T20" s="189">
        <f t="shared" si="1"/>
        <v>0</v>
      </c>
      <c r="U20" s="189">
        <f t="shared" si="2"/>
        <v>0</v>
      </c>
      <c r="V20" s="189">
        <f t="shared" si="3"/>
        <v>1</v>
      </c>
      <c r="W20" s="189">
        <f t="shared" si="4"/>
        <v>1</v>
      </c>
      <c r="X20" s="189">
        <f t="shared" si="5"/>
        <v>0</v>
      </c>
      <c r="Y20" s="189">
        <f t="shared" si="6"/>
        <v>1</v>
      </c>
      <c r="Z20" s="189">
        <f t="shared" si="7"/>
        <v>0</v>
      </c>
      <c r="AA20" s="189">
        <f t="shared" si="8"/>
        <v>1</v>
      </c>
      <c r="AB20" s="189">
        <f t="shared" si="9"/>
        <v>0</v>
      </c>
      <c r="AC20" s="189">
        <f t="shared" si="10"/>
        <v>1</v>
      </c>
      <c r="AD20" s="189">
        <f t="shared" si="11"/>
        <v>0</v>
      </c>
      <c r="AE20" s="189">
        <f t="shared" si="12"/>
        <v>1</v>
      </c>
      <c r="AF20" s="189">
        <f t="shared" si="13"/>
        <v>0</v>
      </c>
      <c r="AG20" s="189">
        <f t="shared" si="14"/>
        <v>1</v>
      </c>
      <c r="AH20" s="190">
        <f t="shared" si="15"/>
        <v>0</v>
      </c>
      <c r="AI20" s="36">
        <f t="shared" si="16"/>
        <v>1</v>
      </c>
      <c r="AJ20">
        <f t="shared" si="19"/>
        <v>80000</v>
      </c>
    </row>
    <row r="21" spans="1:36">
      <c r="A21">
        <v>70</v>
      </c>
      <c r="B21">
        <v>24283</v>
      </c>
      <c r="C21">
        <v>10000000.223517399</v>
      </c>
      <c r="D21">
        <v>-14900000.335276101</v>
      </c>
      <c r="E21" s="179">
        <v>100000</v>
      </c>
      <c r="F21">
        <v>9900000.2235174198</v>
      </c>
      <c r="G21">
        <v>250.00000558793599</v>
      </c>
      <c r="H21">
        <v>2</v>
      </c>
      <c r="I21">
        <v>0</v>
      </c>
      <c r="J21">
        <v>0</v>
      </c>
      <c r="K21">
        <v>0</v>
      </c>
      <c r="L21">
        <v>0</v>
      </c>
      <c r="M21">
        <v>0</v>
      </c>
      <c r="N21">
        <v>0</v>
      </c>
      <c r="O21">
        <v>0</v>
      </c>
      <c r="P21">
        <v>833.33337402343795</v>
      </c>
      <c r="Q21" s="188">
        <f t="shared" si="17"/>
        <v>1</v>
      </c>
      <c r="R21" s="189">
        <f t="shared" si="18"/>
        <v>0</v>
      </c>
      <c r="S21" s="189">
        <f t="shared" si="0"/>
        <v>1</v>
      </c>
      <c r="T21" s="189">
        <f t="shared" si="1"/>
        <v>0</v>
      </c>
      <c r="U21" s="189">
        <f t="shared" si="2"/>
        <v>1</v>
      </c>
      <c r="V21" s="189">
        <f t="shared" si="3"/>
        <v>0</v>
      </c>
      <c r="W21" s="189">
        <f t="shared" si="4"/>
        <v>1</v>
      </c>
      <c r="X21" s="189">
        <f t="shared" si="5"/>
        <v>0</v>
      </c>
      <c r="Y21" s="189">
        <f t="shared" si="6"/>
        <v>1</v>
      </c>
      <c r="Z21" s="189">
        <f t="shared" si="7"/>
        <v>0</v>
      </c>
      <c r="AA21" s="189">
        <f t="shared" si="8"/>
        <v>1</v>
      </c>
      <c r="AB21" s="189">
        <f t="shared" si="9"/>
        <v>0</v>
      </c>
      <c r="AC21" s="189">
        <f t="shared" si="10"/>
        <v>1</v>
      </c>
      <c r="AD21" s="189">
        <f t="shared" si="11"/>
        <v>0</v>
      </c>
      <c r="AE21" s="189">
        <f t="shared" si="12"/>
        <v>1</v>
      </c>
      <c r="AF21" s="189">
        <f t="shared" si="13"/>
        <v>0</v>
      </c>
      <c r="AG21" s="189">
        <f t="shared" si="14"/>
        <v>1</v>
      </c>
      <c r="AH21" s="190">
        <f t="shared" si="15"/>
        <v>0</v>
      </c>
      <c r="AI21" s="36">
        <f t="shared" si="16"/>
        <v>1</v>
      </c>
      <c r="AJ21">
        <f t="shared" si="19"/>
        <v>100000</v>
      </c>
    </row>
    <row r="22" spans="1:36">
      <c r="A22">
        <v>2</v>
      </c>
      <c r="B22">
        <v>242232</v>
      </c>
      <c r="C22">
        <v>4500000.1005828399</v>
      </c>
      <c r="D22">
        <v>-7250000.16763807</v>
      </c>
      <c r="E22">
        <v>250000</v>
      </c>
      <c r="F22">
        <v>4250000.1005828399</v>
      </c>
      <c r="G22">
        <v>125.00000279396799</v>
      </c>
      <c r="H22">
        <v>2</v>
      </c>
      <c r="I22">
        <v>0</v>
      </c>
      <c r="J22">
        <v>1</v>
      </c>
      <c r="K22">
        <v>0</v>
      </c>
      <c r="L22">
        <v>0</v>
      </c>
      <c r="M22">
        <v>0</v>
      </c>
      <c r="N22">
        <v>0</v>
      </c>
      <c r="O22">
        <v>0</v>
      </c>
      <c r="P22">
        <v>7500</v>
      </c>
      <c r="Q22" s="188">
        <f t="shared" si="17"/>
        <v>1</v>
      </c>
      <c r="R22" s="189">
        <f t="shared" si="18"/>
        <v>0</v>
      </c>
      <c r="S22" s="189">
        <f t="shared" si="0"/>
        <v>1</v>
      </c>
      <c r="T22" s="189">
        <f t="shared" si="1"/>
        <v>0</v>
      </c>
      <c r="U22" s="189">
        <f t="shared" si="2"/>
        <v>0</v>
      </c>
      <c r="V22" s="189">
        <f t="shared" si="3"/>
        <v>1</v>
      </c>
      <c r="W22" s="169">
        <f t="shared" si="4"/>
        <v>1</v>
      </c>
      <c r="X22" s="169">
        <f t="shared" si="5"/>
        <v>0</v>
      </c>
      <c r="Y22" s="189">
        <f t="shared" si="6"/>
        <v>1</v>
      </c>
      <c r="Z22" s="189">
        <f t="shared" si="7"/>
        <v>0</v>
      </c>
      <c r="AA22" s="189">
        <f t="shared" si="8"/>
        <v>1</v>
      </c>
      <c r="AB22" s="189">
        <f t="shared" si="9"/>
        <v>0</v>
      </c>
      <c r="AC22" s="189">
        <f t="shared" si="10"/>
        <v>1</v>
      </c>
      <c r="AD22" s="189">
        <f t="shared" si="11"/>
        <v>0</v>
      </c>
      <c r="AE22" s="189">
        <f t="shared" si="12"/>
        <v>1</v>
      </c>
      <c r="AF22" s="189">
        <f t="shared" si="13"/>
        <v>0</v>
      </c>
      <c r="AG22" s="189">
        <f t="shared" si="14"/>
        <v>0</v>
      </c>
      <c r="AH22" s="190">
        <f t="shared" si="15"/>
        <v>1</v>
      </c>
      <c r="AI22" s="36">
        <f t="shared" si="16"/>
        <v>1</v>
      </c>
      <c r="AJ22">
        <f t="shared" si="19"/>
        <v>250000</v>
      </c>
    </row>
    <row r="23" spans="1:36">
      <c r="A23">
        <v>64</v>
      </c>
      <c r="B23">
        <v>141101</v>
      </c>
      <c r="C23">
        <v>750000</v>
      </c>
      <c r="D23">
        <v>83333.34375</v>
      </c>
      <c r="E23">
        <v>283333.34375</v>
      </c>
      <c r="F23">
        <v>466666.65625</v>
      </c>
      <c r="G23">
        <v>3.3333333333333299</v>
      </c>
      <c r="H23">
        <v>2</v>
      </c>
      <c r="I23">
        <v>1</v>
      </c>
      <c r="J23">
        <v>1</v>
      </c>
      <c r="K23">
        <v>0</v>
      </c>
      <c r="L23">
        <v>0</v>
      </c>
      <c r="M23">
        <v>135000</v>
      </c>
      <c r="N23">
        <v>0</v>
      </c>
      <c r="O23">
        <v>0</v>
      </c>
      <c r="P23">
        <v>166.66667175293</v>
      </c>
      <c r="Q23" s="188">
        <f t="shared" si="17"/>
        <v>1</v>
      </c>
      <c r="R23" s="189">
        <f t="shared" si="18"/>
        <v>0</v>
      </c>
      <c r="S23" s="189">
        <f t="shared" si="0"/>
        <v>0</v>
      </c>
      <c r="T23" s="189">
        <f t="shared" si="1"/>
        <v>1</v>
      </c>
      <c r="U23" s="189">
        <f t="shared" si="2"/>
        <v>0</v>
      </c>
      <c r="V23" s="189">
        <f t="shared" si="3"/>
        <v>1</v>
      </c>
      <c r="W23" s="189">
        <f t="shared" si="4"/>
        <v>1</v>
      </c>
      <c r="X23" s="189">
        <f t="shared" si="5"/>
        <v>0</v>
      </c>
      <c r="Y23" s="189">
        <f t="shared" si="6"/>
        <v>1</v>
      </c>
      <c r="Z23" s="189">
        <f t="shared" si="7"/>
        <v>0</v>
      </c>
      <c r="AA23" s="189">
        <f t="shared" si="8"/>
        <v>0</v>
      </c>
      <c r="AB23" s="189">
        <f t="shared" si="9"/>
        <v>1</v>
      </c>
      <c r="AC23" s="189">
        <f t="shared" si="10"/>
        <v>1</v>
      </c>
      <c r="AD23" s="189">
        <f t="shared" si="11"/>
        <v>0</v>
      </c>
      <c r="AE23" s="189">
        <f t="shared" si="12"/>
        <v>1</v>
      </c>
      <c r="AF23" s="189">
        <f t="shared" si="13"/>
        <v>0</v>
      </c>
      <c r="AG23" s="189">
        <f t="shared" si="14"/>
        <v>1</v>
      </c>
      <c r="AH23" s="190">
        <f t="shared" si="15"/>
        <v>0</v>
      </c>
      <c r="AI23" s="36">
        <f t="shared" si="16"/>
        <v>1</v>
      </c>
      <c r="AJ23">
        <f t="shared" si="19"/>
        <v>283333.34375</v>
      </c>
    </row>
    <row r="24" spans="1:36">
      <c r="A24">
        <v>4</v>
      </c>
      <c r="B24">
        <v>241292</v>
      </c>
      <c r="C24">
        <v>15416667.011256</v>
      </c>
      <c r="D24">
        <v>-81875001.844018698</v>
      </c>
      <c r="E24">
        <v>625000</v>
      </c>
      <c r="F24">
        <v>14791667.011256</v>
      </c>
      <c r="G24">
        <v>1375.00003073365</v>
      </c>
      <c r="H24">
        <v>2</v>
      </c>
      <c r="I24">
        <v>1</v>
      </c>
      <c r="J24">
        <v>0</v>
      </c>
      <c r="K24">
        <v>1</v>
      </c>
      <c r="L24">
        <v>0</v>
      </c>
      <c r="M24">
        <v>255000</v>
      </c>
      <c r="N24" s="179">
        <v>200000</v>
      </c>
      <c r="O24">
        <v>0</v>
      </c>
      <c r="P24">
        <v>1250</v>
      </c>
      <c r="Q24" s="188">
        <f t="shared" si="17"/>
        <v>1</v>
      </c>
      <c r="R24" s="189">
        <f t="shared" si="18"/>
        <v>0</v>
      </c>
      <c r="S24" s="189">
        <f t="shared" si="0"/>
        <v>0</v>
      </c>
      <c r="T24" s="189">
        <f t="shared" si="1"/>
        <v>1</v>
      </c>
      <c r="U24" s="189">
        <f t="shared" si="2"/>
        <v>1</v>
      </c>
      <c r="V24" s="189">
        <f t="shared" si="3"/>
        <v>0</v>
      </c>
      <c r="W24" s="189">
        <f t="shared" si="4"/>
        <v>0</v>
      </c>
      <c r="X24" s="189">
        <f t="shared" si="5"/>
        <v>1</v>
      </c>
      <c r="Y24" s="189">
        <f t="shared" si="6"/>
        <v>1</v>
      </c>
      <c r="Z24" s="189">
        <f t="shared" si="7"/>
        <v>0</v>
      </c>
      <c r="AA24" s="189">
        <f t="shared" si="8"/>
        <v>0</v>
      </c>
      <c r="AB24" s="189">
        <f t="shared" si="9"/>
        <v>1</v>
      </c>
      <c r="AC24" s="189">
        <f t="shared" si="10"/>
        <v>0</v>
      </c>
      <c r="AD24" s="189">
        <f t="shared" si="11"/>
        <v>1</v>
      </c>
      <c r="AE24" s="189">
        <f t="shared" si="12"/>
        <v>1</v>
      </c>
      <c r="AF24" s="189">
        <f t="shared" si="13"/>
        <v>0</v>
      </c>
      <c r="AG24" s="189">
        <f t="shared" si="14"/>
        <v>1</v>
      </c>
      <c r="AH24" s="190">
        <f t="shared" si="15"/>
        <v>0</v>
      </c>
      <c r="AI24" s="36">
        <f t="shared" si="16"/>
        <v>1</v>
      </c>
      <c r="AJ24">
        <f t="shared" si="19"/>
        <v>625000</v>
      </c>
    </row>
    <row r="25" spans="1:36">
      <c r="A25">
        <v>20</v>
      </c>
      <c r="B25">
        <v>141291</v>
      </c>
      <c r="C25">
        <v>16578906.583946301</v>
      </c>
      <c r="D25">
        <v>-13656250.3227033</v>
      </c>
      <c r="E25">
        <v>781250</v>
      </c>
      <c r="F25">
        <v>15797656.583946301</v>
      </c>
      <c r="G25">
        <v>240.62500537838801</v>
      </c>
      <c r="H25">
        <v>2</v>
      </c>
      <c r="I25">
        <v>1</v>
      </c>
      <c r="J25">
        <v>1</v>
      </c>
      <c r="K25">
        <v>0</v>
      </c>
      <c r="L25">
        <v>0</v>
      </c>
      <c r="M25">
        <v>0</v>
      </c>
      <c r="N25">
        <v>0</v>
      </c>
      <c r="O25">
        <v>4</v>
      </c>
      <c r="P25">
        <v>3125</v>
      </c>
      <c r="Q25" s="188">
        <f t="shared" si="17"/>
        <v>1</v>
      </c>
      <c r="R25" s="189">
        <f t="shared" si="18"/>
        <v>0</v>
      </c>
      <c r="S25" s="189">
        <f t="shared" si="0"/>
        <v>0</v>
      </c>
      <c r="T25" s="189">
        <f t="shared" si="1"/>
        <v>1</v>
      </c>
      <c r="U25" s="189">
        <f t="shared" si="2"/>
        <v>0</v>
      </c>
      <c r="V25" s="189">
        <f t="shared" si="3"/>
        <v>1</v>
      </c>
      <c r="W25" s="189">
        <f t="shared" si="4"/>
        <v>1</v>
      </c>
      <c r="X25" s="189">
        <f t="shared" si="5"/>
        <v>0</v>
      </c>
      <c r="Y25" s="189">
        <f t="shared" si="6"/>
        <v>1</v>
      </c>
      <c r="Z25" s="189">
        <f t="shared" si="7"/>
        <v>0</v>
      </c>
      <c r="AA25" s="189">
        <f t="shared" si="8"/>
        <v>1</v>
      </c>
      <c r="AB25" s="189">
        <f t="shared" si="9"/>
        <v>0</v>
      </c>
      <c r="AC25" s="189">
        <f t="shared" si="10"/>
        <v>1</v>
      </c>
      <c r="AD25" s="189">
        <f t="shared" si="11"/>
        <v>0</v>
      </c>
      <c r="AE25" s="189">
        <f t="shared" si="12"/>
        <v>0</v>
      </c>
      <c r="AF25" s="189">
        <f t="shared" si="13"/>
        <v>1</v>
      </c>
      <c r="AG25" s="189">
        <f t="shared" si="14"/>
        <v>0</v>
      </c>
      <c r="AH25" s="190">
        <f t="shared" si="15"/>
        <v>1</v>
      </c>
      <c r="AI25" s="36">
        <f t="shared" si="16"/>
        <v>1</v>
      </c>
      <c r="AJ25">
        <f t="shared" si="19"/>
        <v>781250</v>
      </c>
    </row>
    <row r="26" spans="1:36">
      <c r="A26">
        <v>26</v>
      </c>
      <c r="B26">
        <v>14181</v>
      </c>
      <c r="C26">
        <v>0</v>
      </c>
      <c r="D26">
        <v>-10703571.397163499</v>
      </c>
      <c r="E26">
        <v>867857.125</v>
      </c>
      <c r="F26">
        <v>-867857.125</v>
      </c>
      <c r="G26">
        <v>192.85714203605801</v>
      </c>
      <c r="H26">
        <v>3</v>
      </c>
      <c r="I26">
        <v>1</v>
      </c>
      <c r="J26">
        <v>1</v>
      </c>
      <c r="K26">
        <v>0</v>
      </c>
      <c r="L26">
        <v>0</v>
      </c>
      <c r="M26">
        <v>0</v>
      </c>
      <c r="N26">
        <v>0</v>
      </c>
      <c r="O26">
        <v>0</v>
      </c>
      <c r="P26">
        <v>535.71429443359398</v>
      </c>
      <c r="Q26" s="188">
        <f t="shared" si="17"/>
        <v>0</v>
      </c>
      <c r="R26" s="189">
        <f t="shared" si="18"/>
        <v>1</v>
      </c>
      <c r="S26" s="189">
        <f t="shared" si="0"/>
        <v>0</v>
      </c>
      <c r="T26" s="189">
        <f t="shared" si="1"/>
        <v>1</v>
      </c>
      <c r="U26" s="189">
        <f t="shared" si="2"/>
        <v>0</v>
      </c>
      <c r="V26" s="189">
        <f t="shared" si="3"/>
        <v>1</v>
      </c>
      <c r="W26" s="189">
        <f t="shared" si="4"/>
        <v>1</v>
      </c>
      <c r="X26" s="189">
        <f t="shared" si="5"/>
        <v>0</v>
      </c>
      <c r="Y26" s="189">
        <f t="shared" si="6"/>
        <v>1</v>
      </c>
      <c r="Z26" s="189">
        <f t="shared" si="7"/>
        <v>0</v>
      </c>
      <c r="AA26" s="189">
        <f t="shared" si="8"/>
        <v>1</v>
      </c>
      <c r="AB26" s="189">
        <f t="shared" si="9"/>
        <v>0</v>
      </c>
      <c r="AC26" s="189">
        <f t="shared" si="10"/>
        <v>1</v>
      </c>
      <c r="AD26" s="189">
        <f t="shared" si="11"/>
        <v>0</v>
      </c>
      <c r="AE26" s="189">
        <f t="shared" si="12"/>
        <v>1</v>
      </c>
      <c r="AF26" s="189">
        <f t="shared" si="13"/>
        <v>0</v>
      </c>
      <c r="AG26" s="189">
        <f t="shared" si="14"/>
        <v>1</v>
      </c>
      <c r="AH26" s="190">
        <f t="shared" si="15"/>
        <v>0</v>
      </c>
      <c r="AI26" s="36">
        <f t="shared" si="16"/>
        <v>1</v>
      </c>
      <c r="AJ26">
        <f t="shared" si="19"/>
        <v>867857.125</v>
      </c>
    </row>
    <row r="27" spans="1:36">
      <c r="A27">
        <v>19</v>
      </c>
      <c r="B27">
        <v>211331</v>
      </c>
      <c r="C27">
        <v>0</v>
      </c>
      <c r="D27">
        <v>-20181817.377831701</v>
      </c>
      <c r="E27">
        <v>909090.875</v>
      </c>
      <c r="F27">
        <v>-909090.875</v>
      </c>
      <c r="G27">
        <v>351.51513754719502</v>
      </c>
      <c r="H27">
        <v>3</v>
      </c>
      <c r="I27">
        <v>0</v>
      </c>
      <c r="J27">
        <v>1</v>
      </c>
      <c r="K27">
        <v>0</v>
      </c>
      <c r="L27">
        <v>0</v>
      </c>
      <c r="M27">
        <v>0</v>
      </c>
      <c r="N27">
        <v>0</v>
      </c>
      <c r="O27">
        <v>0</v>
      </c>
      <c r="P27">
        <v>3030.30297851562</v>
      </c>
      <c r="Q27" s="188">
        <f t="shared" si="17"/>
        <v>0</v>
      </c>
      <c r="R27" s="189">
        <f t="shared" si="18"/>
        <v>1</v>
      </c>
      <c r="S27" s="189">
        <f t="shared" si="0"/>
        <v>1</v>
      </c>
      <c r="T27" s="189">
        <f t="shared" si="1"/>
        <v>0</v>
      </c>
      <c r="U27" s="189">
        <f t="shared" si="2"/>
        <v>0</v>
      </c>
      <c r="V27" s="189">
        <f t="shared" si="3"/>
        <v>1</v>
      </c>
      <c r="W27" s="189">
        <f t="shared" si="4"/>
        <v>1</v>
      </c>
      <c r="X27" s="189">
        <f t="shared" si="5"/>
        <v>0</v>
      </c>
      <c r="Y27" s="189">
        <f t="shared" si="6"/>
        <v>1</v>
      </c>
      <c r="Z27" s="189">
        <f t="shared" si="7"/>
        <v>0</v>
      </c>
      <c r="AA27" s="189">
        <f t="shared" si="8"/>
        <v>1</v>
      </c>
      <c r="AB27" s="189">
        <f t="shared" si="9"/>
        <v>0</v>
      </c>
      <c r="AC27" s="189">
        <f t="shared" si="10"/>
        <v>1</v>
      </c>
      <c r="AD27" s="189">
        <f t="shared" si="11"/>
        <v>0</v>
      </c>
      <c r="AE27" s="189">
        <f t="shared" si="12"/>
        <v>1</v>
      </c>
      <c r="AF27" s="189">
        <f t="shared" si="13"/>
        <v>0</v>
      </c>
      <c r="AG27" s="189">
        <f t="shared" si="14"/>
        <v>0</v>
      </c>
      <c r="AH27" s="190">
        <f t="shared" si="15"/>
        <v>1</v>
      </c>
      <c r="AI27" s="36">
        <f t="shared" si="16"/>
        <v>1</v>
      </c>
      <c r="AJ27">
        <f t="shared" si="19"/>
        <v>909090.875</v>
      </c>
    </row>
    <row r="28" spans="1:36">
      <c r="A28">
        <v>77</v>
      </c>
      <c r="B28">
        <v>141271</v>
      </c>
      <c r="C28">
        <v>1619500.0683593799</v>
      </c>
      <c r="D28">
        <v>-2150000</v>
      </c>
      <c r="E28" s="179">
        <v>1000000</v>
      </c>
      <c r="F28">
        <v>619500.068359375</v>
      </c>
      <c r="G28">
        <v>52.5</v>
      </c>
      <c r="H28">
        <v>2</v>
      </c>
      <c r="I28">
        <v>1</v>
      </c>
      <c r="J28">
        <v>1</v>
      </c>
      <c r="K28">
        <v>1</v>
      </c>
      <c r="L28">
        <v>0</v>
      </c>
      <c r="M28">
        <v>0</v>
      </c>
      <c r="N28">
        <v>0</v>
      </c>
      <c r="O28">
        <v>8</v>
      </c>
      <c r="P28">
        <v>1500</v>
      </c>
      <c r="Q28" s="188">
        <f t="shared" si="17"/>
        <v>1</v>
      </c>
      <c r="R28" s="189">
        <f t="shared" si="18"/>
        <v>0</v>
      </c>
      <c r="S28" s="189">
        <f t="shared" si="0"/>
        <v>0</v>
      </c>
      <c r="T28" s="189">
        <f t="shared" si="1"/>
        <v>1</v>
      </c>
      <c r="U28" s="189">
        <f t="shared" si="2"/>
        <v>0</v>
      </c>
      <c r="V28" s="189">
        <f t="shared" si="3"/>
        <v>1</v>
      </c>
      <c r="W28" s="189">
        <f t="shared" si="4"/>
        <v>0</v>
      </c>
      <c r="X28" s="189">
        <f t="shared" si="5"/>
        <v>1</v>
      </c>
      <c r="Y28" s="189">
        <f t="shared" si="6"/>
        <v>1</v>
      </c>
      <c r="Z28" s="189">
        <f t="shared" si="7"/>
        <v>0</v>
      </c>
      <c r="AA28" s="189">
        <f t="shared" si="8"/>
        <v>1</v>
      </c>
      <c r="AB28" s="189">
        <f t="shared" si="9"/>
        <v>0</v>
      </c>
      <c r="AC28" s="189">
        <f t="shared" si="10"/>
        <v>1</v>
      </c>
      <c r="AD28" s="189">
        <f t="shared" si="11"/>
        <v>0</v>
      </c>
      <c r="AE28" s="189">
        <f t="shared" si="12"/>
        <v>0</v>
      </c>
      <c r="AF28" s="189">
        <f t="shared" si="13"/>
        <v>1</v>
      </c>
      <c r="AG28" s="189">
        <f t="shared" si="14"/>
        <v>1</v>
      </c>
      <c r="AH28" s="190">
        <f t="shared" si="15"/>
        <v>0</v>
      </c>
      <c r="AI28" s="36">
        <f t="shared" si="16"/>
        <v>1</v>
      </c>
      <c r="AJ28">
        <f t="shared" si="19"/>
        <v>1000000</v>
      </c>
    </row>
    <row r="29" spans="1:36">
      <c r="A29">
        <v>71</v>
      </c>
      <c r="B29">
        <v>181282</v>
      </c>
      <c r="C29">
        <v>5399999.9770096401</v>
      </c>
      <c r="D29">
        <v>-8999999.9035497196</v>
      </c>
      <c r="E29">
        <v>1071428.625</v>
      </c>
      <c r="F29">
        <v>4328571.3520096401</v>
      </c>
      <c r="G29">
        <v>167.85714214249501</v>
      </c>
      <c r="H29">
        <v>3</v>
      </c>
      <c r="I29">
        <v>0</v>
      </c>
      <c r="J29">
        <v>1</v>
      </c>
      <c r="K29">
        <v>0</v>
      </c>
      <c r="L29">
        <v>0</v>
      </c>
      <c r="M29">
        <v>0</v>
      </c>
      <c r="N29">
        <v>0</v>
      </c>
      <c r="O29">
        <v>0</v>
      </c>
      <c r="P29">
        <v>2857.14282226562</v>
      </c>
      <c r="Q29" s="188">
        <f t="shared" si="17"/>
        <v>0</v>
      </c>
      <c r="R29" s="189">
        <f t="shared" si="18"/>
        <v>1</v>
      </c>
      <c r="S29" s="189">
        <f t="shared" si="0"/>
        <v>1</v>
      </c>
      <c r="T29" s="189">
        <f t="shared" si="1"/>
        <v>0</v>
      </c>
      <c r="U29" s="189">
        <f t="shared" si="2"/>
        <v>0</v>
      </c>
      <c r="V29" s="189">
        <f t="shared" si="3"/>
        <v>1</v>
      </c>
      <c r="W29" s="189">
        <f t="shared" si="4"/>
        <v>1</v>
      </c>
      <c r="X29" s="189">
        <f t="shared" si="5"/>
        <v>0</v>
      </c>
      <c r="Y29" s="189">
        <f t="shared" si="6"/>
        <v>1</v>
      </c>
      <c r="Z29" s="189">
        <f t="shared" si="7"/>
        <v>0</v>
      </c>
      <c r="AA29" s="189">
        <f t="shared" si="8"/>
        <v>1</v>
      </c>
      <c r="AB29" s="189">
        <f t="shared" si="9"/>
        <v>0</v>
      </c>
      <c r="AC29" s="189">
        <f t="shared" si="10"/>
        <v>1</v>
      </c>
      <c r="AD29" s="189">
        <f t="shared" si="11"/>
        <v>0</v>
      </c>
      <c r="AE29" s="189">
        <f t="shared" si="12"/>
        <v>1</v>
      </c>
      <c r="AF29" s="189">
        <f t="shared" si="13"/>
        <v>0</v>
      </c>
      <c r="AG29" s="189">
        <f t="shared" si="14"/>
        <v>0</v>
      </c>
      <c r="AH29" s="190">
        <f t="shared" si="15"/>
        <v>1</v>
      </c>
      <c r="AI29" s="36">
        <f t="shared" si="16"/>
        <v>1</v>
      </c>
      <c r="AJ29">
        <f t="shared" si="19"/>
        <v>1071428.625</v>
      </c>
    </row>
    <row r="30" spans="1:36">
      <c r="A30">
        <v>68</v>
      </c>
      <c r="B30">
        <v>25121</v>
      </c>
      <c r="C30">
        <v>8399999.8748302497</v>
      </c>
      <c r="D30">
        <v>-8949999.8480081595</v>
      </c>
      <c r="E30">
        <v>1250000</v>
      </c>
      <c r="F30">
        <v>7149999.8748302497</v>
      </c>
      <c r="G30">
        <v>169.99999746680299</v>
      </c>
      <c r="H30">
        <v>2</v>
      </c>
      <c r="I30">
        <v>0</v>
      </c>
      <c r="J30">
        <v>1</v>
      </c>
      <c r="K30">
        <v>0</v>
      </c>
      <c r="L30">
        <v>0</v>
      </c>
      <c r="M30">
        <v>22500</v>
      </c>
      <c r="N30">
        <v>666666.625</v>
      </c>
      <c r="O30">
        <v>0</v>
      </c>
      <c r="P30">
        <v>1500</v>
      </c>
      <c r="Q30" s="188">
        <f t="shared" si="17"/>
        <v>1</v>
      </c>
      <c r="R30" s="189">
        <f t="shared" si="18"/>
        <v>0</v>
      </c>
      <c r="S30" s="189">
        <f t="shared" si="0"/>
        <v>1</v>
      </c>
      <c r="T30" s="189">
        <f t="shared" si="1"/>
        <v>0</v>
      </c>
      <c r="U30" s="189">
        <f t="shared" si="2"/>
        <v>0</v>
      </c>
      <c r="V30" s="189">
        <f t="shared" si="3"/>
        <v>1</v>
      </c>
      <c r="W30" s="189">
        <f t="shared" si="4"/>
        <v>1</v>
      </c>
      <c r="X30" s="189">
        <f t="shared" si="5"/>
        <v>0</v>
      </c>
      <c r="Y30" s="189">
        <f t="shared" si="6"/>
        <v>1</v>
      </c>
      <c r="Z30" s="189">
        <f t="shared" si="7"/>
        <v>0</v>
      </c>
      <c r="AA30" s="189">
        <f t="shared" si="8"/>
        <v>0</v>
      </c>
      <c r="AB30" s="189">
        <f t="shared" si="9"/>
        <v>1</v>
      </c>
      <c r="AC30" s="189">
        <f t="shared" si="10"/>
        <v>0</v>
      </c>
      <c r="AD30" s="189">
        <f t="shared" si="11"/>
        <v>1</v>
      </c>
      <c r="AE30" s="189">
        <f t="shared" si="12"/>
        <v>1</v>
      </c>
      <c r="AF30" s="189">
        <f t="shared" si="13"/>
        <v>0</v>
      </c>
      <c r="AG30" s="189">
        <f t="shared" si="14"/>
        <v>1</v>
      </c>
      <c r="AH30" s="190">
        <f t="shared" si="15"/>
        <v>0</v>
      </c>
      <c r="AI30" s="36">
        <f t="shared" si="16"/>
        <v>1</v>
      </c>
      <c r="AJ30">
        <f t="shared" si="19"/>
        <v>1250000</v>
      </c>
    </row>
    <row r="31" spans="1:36">
      <c r="A31">
        <v>14</v>
      </c>
      <c r="B31">
        <v>14121</v>
      </c>
      <c r="C31">
        <v>11566666.40625</v>
      </c>
      <c r="D31">
        <v>-11106666.625</v>
      </c>
      <c r="E31">
        <v>1333333.375</v>
      </c>
      <c r="F31">
        <v>10233333.03125</v>
      </c>
      <c r="G31">
        <v>207.333333333333</v>
      </c>
      <c r="H31">
        <v>2</v>
      </c>
      <c r="I31">
        <v>1</v>
      </c>
      <c r="J31">
        <v>1</v>
      </c>
      <c r="K31">
        <v>0</v>
      </c>
      <c r="L31">
        <v>0</v>
      </c>
      <c r="M31">
        <v>21800</v>
      </c>
      <c r="N31">
        <v>956250</v>
      </c>
      <c r="O31">
        <v>0</v>
      </c>
      <c r="P31">
        <v>2000</v>
      </c>
      <c r="Q31" s="188">
        <f t="shared" si="17"/>
        <v>1</v>
      </c>
      <c r="R31" s="189">
        <f t="shared" si="18"/>
        <v>0</v>
      </c>
      <c r="S31" s="189">
        <f t="shared" si="0"/>
        <v>0</v>
      </c>
      <c r="T31" s="189">
        <f t="shared" si="1"/>
        <v>1</v>
      </c>
      <c r="U31" s="189">
        <f t="shared" si="2"/>
        <v>0</v>
      </c>
      <c r="V31" s="189">
        <f t="shared" si="3"/>
        <v>1</v>
      </c>
      <c r="W31" s="189">
        <f t="shared" si="4"/>
        <v>1</v>
      </c>
      <c r="X31" s="189">
        <f t="shared" si="5"/>
        <v>0</v>
      </c>
      <c r="Y31" s="189">
        <f t="shared" si="6"/>
        <v>1</v>
      </c>
      <c r="Z31" s="189">
        <f t="shared" si="7"/>
        <v>0</v>
      </c>
      <c r="AA31" s="189">
        <f t="shared" si="8"/>
        <v>0</v>
      </c>
      <c r="AB31" s="189">
        <f t="shared" si="9"/>
        <v>1</v>
      </c>
      <c r="AC31" s="189">
        <f t="shared" si="10"/>
        <v>0</v>
      </c>
      <c r="AD31" s="189">
        <f t="shared" si="11"/>
        <v>1</v>
      </c>
      <c r="AE31" s="189">
        <f t="shared" si="12"/>
        <v>1</v>
      </c>
      <c r="AF31" s="189">
        <f t="shared" si="13"/>
        <v>0</v>
      </c>
      <c r="AG31" s="189">
        <f t="shared" si="14"/>
        <v>1</v>
      </c>
      <c r="AH31" s="190">
        <f t="shared" si="15"/>
        <v>0</v>
      </c>
      <c r="AI31" s="36">
        <f t="shared" si="16"/>
        <v>1</v>
      </c>
      <c r="AJ31">
        <f t="shared" si="19"/>
        <v>1333333.375</v>
      </c>
    </row>
    <row r="32" spans="1:36">
      <c r="A32">
        <v>66</v>
      </c>
      <c r="B32">
        <v>24141</v>
      </c>
      <c r="C32">
        <v>7350000.1642853096</v>
      </c>
      <c r="D32">
        <v>-8937500.2305023391</v>
      </c>
      <c r="E32">
        <v>1375000</v>
      </c>
      <c r="F32">
        <v>5975000.1642853096</v>
      </c>
      <c r="G32">
        <v>171.87500384170599</v>
      </c>
      <c r="H32">
        <v>2</v>
      </c>
      <c r="I32">
        <v>0</v>
      </c>
      <c r="J32">
        <v>1</v>
      </c>
      <c r="K32">
        <v>1</v>
      </c>
      <c r="L32">
        <v>0</v>
      </c>
      <c r="M32">
        <v>0</v>
      </c>
      <c r="N32">
        <v>0</v>
      </c>
      <c r="O32">
        <v>0</v>
      </c>
      <c r="P32">
        <v>312.5</v>
      </c>
      <c r="Q32" s="188">
        <f t="shared" si="17"/>
        <v>1</v>
      </c>
      <c r="R32" s="189">
        <f t="shared" si="18"/>
        <v>0</v>
      </c>
      <c r="S32" s="189">
        <f t="shared" si="0"/>
        <v>1</v>
      </c>
      <c r="T32" s="189">
        <f t="shared" si="1"/>
        <v>0</v>
      </c>
      <c r="U32" s="189">
        <f t="shared" si="2"/>
        <v>0</v>
      </c>
      <c r="V32" s="189">
        <f t="shared" si="3"/>
        <v>1</v>
      </c>
      <c r="W32" s="189">
        <f t="shared" si="4"/>
        <v>0</v>
      </c>
      <c r="X32" s="189">
        <f t="shared" si="5"/>
        <v>1</v>
      </c>
      <c r="Y32" s="189">
        <f t="shared" si="6"/>
        <v>1</v>
      </c>
      <c r="Z32" s="189">
        <f t="shared" si="7"/>
        <v>0</v>
      </c>
      <c r="AA32" s="189">
        <f t="shared" si="8"/>
        <v>1</v>
      </c>
      <c r="AB32" s="189">
        <f t="shared" si="9"/>
        <v>0</v>
      </c>
      <c r="AC32" s="189">
        <f t="shared" si="10"/>
        <v>1</v>
      </c>
      <c r="AD32" s="189">
        <f t="shared" si="11"/>
        <v>0</v>
      </c>
      <c r="AE32" s="189">
        <f t="shared" si="12"/>
        <v>1</v>
      </c>
      <c r="AF32" s="189">
        <f t="shared" si="13"/>
        <v>0</v>
      </c>
      <c r="AG32" s="189">
        <f t="shared" si="14"/>
        <v>1</v>
      </c>
      <c r="AH32" s="190">
        <f t="shared" si="15"/>
        <v>0</v>
      </c>
      <c r="AI32" s="36">
        <f t="shared" si="16"/>
        <v>1</v>
      </c>
      <c r="AJ32">
        <f t="shared" si="19"/>
        <v>1375000</v>
      </c>
    </row>
    <row r="33" spans="1:36">
      <c r="A33">
        <v>29</v>
      </c>
      <c r="B33">
        <v>21132</v>
      </c>
      <c r="C33">
        <v>14285714.224893199</v>
      </c>
      <c r="D33">
        <v>-15285714.2681251</v>
      </c>
      <c r="E33">
        <v>1428571.375</v>
      </c>
      <c r="F33">
        <v>12857142.849893199</v>
      </c>
      <c r="G33">
        <v>278.57142738541802</v>
      </c>
      <c r="H33">
        <v>2</v>
      </c>
      <c r="I33">
        <v>0</v>
      </c>
      <c r="J33">
        <v>1</v>
      </c>
      <c r="K33">
        <v>0</v>
      </c>
      <c r="L33">
        <v>0</v>
      </c>
      <c r="M33">
        <v>12000</v>
      </c>
      <c r="N33">
        <v>60000</v>
      </c>
      <c r="O33">
        <v>4</v>
      </c>
      <c r="P33">
        <v>2142.85717773438</v>
      </c>
      <c r="Q33" s="188">
        <f t="shared" si="17"/>
        <v>1</v>
      </c>
      <c r="R33" s="189">
        <f t="shared" si="18"/>
        <v>0</v>
      </c>
      <c r="S33" s="189">
        <f t="shared" si="0"/>
        <v>1</v>
      </c>
      <c r="T33" s="189">
        <f t="shared" si="1"/>
        <v>0</v>
      </c>
      <c r="U33" s="189">
        <f t="shared" si="2"/>
        <v>0</v>
      </c>
      <c r="V33" s="189">
        <f t="shared" si="3"/>
        <v>1</v>
      </c>
      <c r="W33" s="189">
        <f t="shared" si="4"/>
        <v>1</v>
      </c>
      <c r="X33" s="189">
        <f t="shared" si="5"/>
        <v>0</v>
      </c>
      <c r="Y33" s="189">
        <f t="shared" si="6"/>
        <v>1</v>
      </c>
      <c r="Z33" s="189">
        <f t="shared" si="7"/>
        <v>0</v>
      </c>
      <c r="AA33" s="189">
        <f t="shared" si="8"/>
        <v>0</v>
      </c>
      <c r="AB33" s="189">
        <f t="shared" si="9"/>
        <v>1</v>
      </c>
      <c r="AC33" s="189">
        <f t="shared" si="10"/>
        <v>0</v>
      </c>
      <c r="AD33" s="189">
        <f t="shared" si="11"/>
        <v>1</v>
      </c>
      <c r="AE33" s="189">
        <f t="shared" si="12"/>
        <v>0</v>
      </c>
      <c r="AF33" s="189">
        <f t="shared" si="13"/>
        <v>1</v>
      </c>
      <c r="AG33" s="189">
        <f t="shared" si="14"/>
        <v>0</v>
      </c>
      <c r="AH33" s="190">
        <f t="shared" si="15"/>
        <v>1</v>
      </c>
      <c r="AI33" s="36">
        <f t="shared" si="16"/>
        <v>1</v>
      </c>
      <c r="AJ33">
        <f t="shared" si="19"/>
        <v>1428571.375</v>
      </c>
    </row>
    <row r="34" spans="1:36">
      <c r="A34">
        <v>13</v>
      </c>
      <c r="B34">
        <v>251232</v>
      </c>
      <c r="C34">
        <v>6400000</v>
      </c>
      <c r="D34">
        <v>-11385000</v>
      </c>
      <c r="E34">
        <v>1455000</v>
      </c>
      <c r="F34">
        <v>4945000</v>
      </c>
      <c r="G34">
        <v>214</v>
      </c>
      <c r="H34">
        <v>2</v>
      </c>
      <c r="I34">
        <v>0</v>
      </c>
      <c r="J34">
        <v>1</v>
      </c>
      <c r="K34">
        <v>0</v>
      </c>
      <c r="L34">
        <v>0</v>
      </c>
      <c r="M34">
        <v>15000</v>
      </c>
      <c r="N34">
        <v>1785714.375</v>
      </c>
      <c r="O34">
        <v>0</v>
      </c>
      <c r="P34">
        <v>2000</v>
      </c>
      <c r="Q34" s="188">
        <f t="shared" si="17"/>
        <v>1</v>
      </c>
      <c r="R34" s="189">
        <f t="shared" si="18"/>
        <v>0</v>
      </c>
      <c r="S34" s="189">
        <f t="shared" si="0"/>
        <v>1</v>
      </c>
      <c r="T34" s="189">
        <f t="shared" si="1"/>
        <v>0</v>
      </c>
      <c r="U34" s="189">
        <f t="shared" si="2"/>
        <v>0</v>
      </c>
      <c r="V34" s="189">
        <f t="shared" si="3"/>
        <v>1</v>
      </c>
      <c r="W34" s="189">
        <f t="shared" si="4"/>
        <v>1</v>
      </c>
      <c r="X34" s="189">
        <f t="shared" si="5"/>
        <v>0</v>
      </c>
      <c r="Y34" s="189">
        <f t="shared" si="6"/>
        <v>1</v>
      </c>
      <c r="Z34" s="189">
        <f t="shared" si="7"/>
        <v>0</v>
      </c>
      <c r="AA34" s="189">
        <f t="shared" si="8"/>
        <v>0</v>
      </c>
      <c r="AB34" s="189">
        <f t="shared" si="9"/>
        <v>1</v>
      </c>
      <c r="AC34" s="189">
        <f t="shared" si="10"/>
        <v>0</v>
      </c>
      <c r="AD34" s="189">
        <f t="shared" si="11"/>
        <v>1</v>
      </c>
      <c r="AE34" s="189">
        <f t="shared" si="12"/>
        <v>1</v>
      </c>
      <c r="AF34" s="189">
        <f t="shared" si="13"/>
        <v>0</v>
      </c>
      <c r="AG34" s="189">
        <f t="shared" si="14"/>
        <v>1</v>
      </c>
      <c r="AH34" s="190">
        <f t="shared" si="15"/>
        <v>0</v>
      </c>
      <c r="AI34" s="36">
        <f t="shared" si="16"/>
        <v>1</v>
      </c>
      <c r="AJ34">
        <f t="shared" si="19"/>
        <v>1455000</v>
      </c>
    </row>
    <row r="35" spans="1:36">
      <c r="A35">
        <v>97</v>
      </c>
      <c r="B35">
        <v>211491</v>
      </c>
      <c r="C35">
        <v>1400000</v>
      </c>
      <c r="D35">
        <v>-2800000</v>
      </c>
      <c r="E35">
        <v>1600000</v>
      </c>
      <c r="F35" s="179">
        <v>-200000</v>
      </c>
      <c r="G35">
        <v>73.3333333333333</v>
      </c>
      <c r="H35">
        <v>2</v>
      </c>
      <c r="I35">
        <v>1</v>
      </c>
      <c r="J35">
        <v>0</v>
      </c>
      <c r="K35">
        <v>1</v>
      </c>
      <c r="L35">
        <v>3</v>
      </c>
      <c r="M35">
        <v>0</v>
      </c>
      <c r="N35">
        <v>0</v>
      </c>
      <c r="O35">
        <v>0</v>
      </c>
      <c r="P35">
        <v>666.66668701171898</v>
      </c>
      <c r="Q35" s="188">
        <f t="shared" si="17"/>
        <v>1</v>
      </c>
      <c r="R35" s="189">
        <f t="shared" si="18"/>
        <v>0</v>
      </c>
      <c r="S35" s="189">
        <f t="shared" si="0"/>
        <v>0</v>
      </c>
      <c r="T35" s="189">
        <f t="shared" si="1"/>
        <v>1</v>
      </c>
      <c r="U35" s="189">
        <f t="shared" si="2"/>
        <v>1</v>
      </c>
      <c r="V35" s="189">
        <f t="shared" si="3"/>
        <v>0</v>
      </c>
      <c r="W35" s="189">
        <f t="shared" si="4"/>
        <v>0</v>
      </c>
      <c r="X35" s="189">
        <f t="shared" si="5"/>
        <v>1</v>
      </c>
      <c r="Y35" s="189">
        <f t="shared" si="6"/>
        <v>0</v>
      </c>
      <c r="Z35" s="189">
        <f t="shared" si="7"/>
        <v>1</v>
      </c>
      <c r="AA35" s="189">
        <f t="shared" si="8"/>
        <v>1</v>
      </c>
      <c r="AB35" s="189">
        <f t="shared" si="9"/>
        <v>0</v>
      </c>
      <c r="AC35" s="189">
        <f t="shared" si="10"/>
        <v>1</v>
      </c>
      <c r="AD35" s="189">
        <f t="shared" si="11"/>
        <v>0</v>
      </c>
      <c r="AE35" s="189">
        <f t="shared" si="12"/>
        <v>1</v>
      </c>
      <c r="AF35" s="189">
        <f t="shared" si="13"/>
        <v>0</v>
      </c>
      <c r="AG35" s="189">
        <f t="shared" si="14"/>
        <v>1</v>
      </c>
      <c r="AH35" s="190">
        <f t="shared" si="15"/>
        <v>0</v>
      </c>
      <c r="AI35" s="36">
        <f t="shared" si="16"/>
        <v>1</v>
      </c>
      <c r="AJ35">
        <f t="shared" si="19"/>
        <v>1600000</v>
      </c>
    </row>
    <row r="36" spans="1:36">
      <c r="A36">
        <v>16</v>
      </c>
      <c r="B36">
        <v>161242</v>
      </c>
      <c r="C36">
        <v>8333333.5195978498</v>
      </c>
      <c r="D36">
        <v>-15333333.629979599</v>
      </c>
      <c r="E36">
        <v>1666666.75</v>
      </c>
      <c r="F36">
        <v>6666666.7695978498</v>
      </c>
      <c r="G36">
        <v>283.33333966632699</v>
      </c>
      <c r="H36">
        <v>2</v>
      </c>
      <c r="I36">
        <v>0</v>
      </c>
      <c r="J36">
        <v>0</v>
      </c>
      <c r="K36">
        <v>1</v>
      </c>
      <c r="L36">
        <v>0</v>
      </c>
      <c r="M36">
        <v>34100</v>
      </c>
      <c r="N36">
        <v>0</v>
      </c>
      <c r="O36">
        <v>0</v>
      </c>
      <c r="P36">
        <v>1666.66674804688</v>
      </c>
      <c r="Q36" s="188">
        <f t="shared" si="17"/>
        <v>1</v>
      </c>
      <c r="R36" s="189">
        <f t="shared" si="18"/>
        <v>0</v>
      </c>
      <c r="S36" s="189">
        <f t="shared" ref="S36:S67" si="20">IF(I36=1,0,1)</f>
        <v>1</v>
      </c>
      <c r="T36" s="189">
        <f t="shared" ref="T36:T67" si="21">IF(I36=1,1,0)</f>
        <v>0</v>
      </c>
      <c r="U36" s="189">
        <f t="shared" ref="U36:U67" si="22">IF(J36=1,0,1)</f>
        <v>1</v>
      </c>
      <c r="V36" s="189">
        <f t="shared" ref="V36:V67" si="23">J36</f>
        <v>0</v>
      </c>
      <c r="W36" s="189">
        <f t="shared" ref="W36:W67" si="24">1-X36</f>
        <v>0</v>
      </c>
      <c r="X36" s="189">
        <f t="shared" ref="X36:X67" si="25">K36</f>
        <v>1</v>
      </c>
      <c r="Y36" s="189">
        <f t="shared" ref="Y36:Y67" si="26">IF(L36=0, 1,0)</f>
        <v>1</v>
      </c>
      <c r="Z36" s="189">
        <f t="shared" ref="Z36:Z67" si="27">IF(L36&gt;0, 1,0)</f>
        <v>0</v>
      </c>
      <c r="AA36" s="189">
        <f t="shared" ref="AA36:AA67" si="28">IF(M36 = 0, 1,0)</f>
        <v>0</v>
      </c>
      <c r="AB36" s="189">
        <f t="shared" ref="AB36:AB67" si="29">IF(M36&gt;0, 1,0)</f>
        <v>1</v>
      </c>
      <c r="AC36" s="189">
        <f t="shared" ref="AC36:AC67" si="30">IF(N36&gt;0,0,1)</f>
        <v>1</v>
      </c>
      <c r="AD36" s="189">
        <f t="shared" ref="AD36:AD67" si="31">IF(N36&gt;0, 1,0)</f>
        <v>0</v>
      </c>
      <c r="AE36" s="189">
        <f t="shared" ref="AE36:AE67" si="32">IF(O36&gt;0,0,1)</f>
        <v>1</v>
      </c>
      <c r="AF36" s="189">
        <f t="shared" ref="AF36:AF67" si="33">IF(O36&gt;0,1,0)</f>
        <v>0</v>
      </c>
      <c r="AG36" s="189">
        <f t="shared" ref="AG36:AG67" si="34">IF(P36&lt;=2000, 1,0)</f>
        <v>1</v>
      </c>
      <c r="AH36" s="190">
        <f t="shared" ref="AH36:AH67" si="35">IF(P36&gt;2000,1,0)</f>
        <v>0</v>
      </c>
      <c r="AI36" s="36">
        <f t="shared" ref="AI36:AI67" si="36">SUMPRODUCT($Q$2:$R$2,Q36:R36)*SUMPRODUCT($S$2:$T$2,S36:T36)*SUMPRODUCT($U$2:$V$2,U36:V36)*SUMPRODUCT($W$2:$X$2,W36:X36)*SUMPRODUCT($Y$2:$Z$2,Y36:Z36)*SUMPRODUCT($AA$2:$AB$2, AA36:AB36)*SUMPRODUCT($AC$2:$AD$2, AC36:AD36)*SUMPRODUCT($AE$2:$AF$2,AE36:AF36)*SUMPRODUCT($AG$2:$AH$2,AG36:AH36)</f>
        <v>1</v>
      </c>
      <c r="AJ36">
        <f t="shared" si="19"/>
        <v>1666666.75</v>
      </c>
    </row>
    <row r="37" spans="1:36">
      <c r="A37">
        <v>56</v>
      </c>
      <c r="B37">
        <v>131281</v>
      </c>
      <c r="C37">
        <v>1592857.16998334</v>
      </c>
      <c r="D37">
        <v>-1628571.44978566</v>
      </c>
      <c r="E37">
        <v>1714285.75</v>
      </c>
      <c r="F37">
        <v>-121428.580016661</v>
      </c>
      <c r="G37">
        <v>55.714286663094398</v>
      </c>
      <c r="H37">
        <v>3</v>
      </c>
      <c r="I37">
        <v>1</v>
      </c>
      <c r="J37">
        <v>1</v>
      </c>
      <c r="K37">
        <v>1</v>
      </c>
      <c r="L37">
        <v>0</v>
      </c>
      <c r="M37">
        <v>400</v>
      </c>
      <c r="N37">
        <v>650000</v>
      </c>
      <c r="O37">
        <v>0</v>
      </c>
      <c r="P37">
        <v>2857.14282226562</v>
      </c>
      <c r="Q37" s="188">
        <f t="shared" si="17"/>
        <v>0</v>
      </c>
      <c r="R37" s="189">
        <f t="shared" si="18"/>
        <v>1</v>
      </c>
      <c r="S37" s="189">
        <f t="shared" si="20"/>
        <v>0</v>
      </c>
      <c r="T37" s="189">
        <f t="shared" si="21"/>
        <v>1</v>
      </c>
      <c r="U37" s="189">
        <f t="shared" si="22"/>
        <v>0</v>
      </c>
      <c r="V37" s="189">
        <f t="shared" si="23"/>
        <v>1</v>
      </c>
      <c r="W37" s="189">
        <f t="shared" si="24"/>
        <v>0</v>
      </c>
      <c r="X37" s="189">
        <f t="shared" si="25"/>
        <v>1</v>
      </c>
      <c r="Y37" s="189">
        <f t="shared" si="26"/>
        <v>1</v>
      </c>
      <c r="Z37" s="189">
        <f t="shared" si="27"/>
        <v>0</v>
      </c>
      <c r="AA37" s="189">
        <f t="shared" si="28"/>
        <v>0</v>
      </c>
      <c r="AB37" s="189">
        <f t="shared" si="29"/>
        <v>1</v>
      </c>
      <c r="AC37" s="189">
        <f t="shared" si="30"/>
        <v>0</v>
      </c>
      <c r="AD37" s="189">
        <f t="shared" si="31"/>
        <v>1</v>
      </c>
      <c r="AE37" s="189">
        <f t="shared" si="32"/>
        <v>1</v>
      </c>
      <c r="AF37" s="189">
        <f t="shared" si="33"/>
        <v>0</v>
      </c>
      <c r="AG37" s="189">
        <f t="shared" si="34"/>
        <v>0</v>
      </c>
      <c r="AH37" s="190">
        <f t="shared" si="35"/>
        <v>1</v>
      </c>
      <c r="AI37" s="36">
        <f t="shared" si="36"/>
        <v>1</v>
      </c>
      <c r="AJ37">
        <f t="shared" si="19"/>
        <v>1714285.75</v>
      </c>
    </row>
    <row r="38" spans="1:36">
      <c r="A38">
        <v>38</v>
      </c>
      <c r="B38">
        <v>25141</v>
      </c>
      <c r="C38">
        <v>54285715.210194498</v>
      </c>
      <c r="D38">
        <v>-5828571.5213112403</v>
      </c>
      <c r="E38">
        <v>1714285.75</v>
      </c>
      <c r="F38">
        <v>52571429.460194498</v>
      </c>
      <c r="G38">
        <v>125.714287855187</v>
      </c>
      <c r="H38">
        <v>2</v>
      </c>
      <c r="I38">
        <v>0</v>
      </c>
      <c r="J38">
        <v>1</v>
      </c>
      <c r="K38">
        <v>0</v>
      </c>
      <c r="L38">
        <v>0</v>
      </c>
      <c r="M38">
        <v>15200</v>
      </c>
      <c r="N38">
        <v>0</v>
      </c>
      <c r="O38">
        <v>0</v>
      </c>
      <c r="P38">
        <v>2857.14282226562</v>
      </c>
      <c r="Q38" s="188">
        <f t="shared" si="17"/>
        <v>1</v>
      </c>
      <c r="R38" s="189">
        <f t="shared" si="18"/>
        <v>0</v>
      </c>
      <c r="S38" s="189">
        <f t="shared" si="20"/>
        <v>1</v>
      </c>
      <c r="T38" s="189">
        <f t="shared" si="21"/>
        <v>0</v>
      </c>
      <c r="U38" s="189">
        <f t="shared" si="22"/>
        <v>0</v>
      </c>
      <c r="V38" s="189">
        <f t="shared" si="23"/>
        <v>1</v>
      </c>
      <c r="W38" s="189">
        <f t="shared" si="24"/>
        <v>1</v>
      </c>
      <c r="X38" s="189">
        <f t="shared" si="25"/>
        <v>0</v>
      </c>
      <c r="Y38" s="189">
        <f t="shared" si="26"/>
        <v>1</v>
      </c>
      <c r="Z38" s="189">
        <f t="shared" si="27"/>
        <v>0</v>
      </c>
      <c r="AA38" s="189">
        <f t="shared" si="28"/>
        <v>0</v>
      </c>
      <c r="AB38" s="189">
        <f t="shared" si="29"/>
        <v>1</v>
      </c>
      <c r="AC38" s="189">
        <f t="shared" si="30"/>
        <v>1</v>
      </c>
      <c r="AD38" s="189">
        <f t="shared" si="31"/>
        <v>0</v>
      </c>
      <c r="AE38" s="189">
        <f t="shared" si="32"/>
        <v>1</v>
      </c>
      <c r="AF38" s="189">
        <f t="shared" si="33"/>
        <v>0</v>
      </c>
      <c r="AG38" s="189">
        <f t="shared" si="34"/>
        <v>0</v>
      </c>
      <c r="AH38" s="190">
        <f t="shared" si="35"/>
        <v>1</v>
      </c>
      <c r="AI38" s="36">
        <f t="shared" si="36"/>
        <v>1</v>
      </c>
      <c r="AJ38">
        <f t="shared" si="19"/>
        <v>1714285.75</v>
      </c>
    </row>
    <row r="39" spans="1:36">
      <c r="A39">
        <v>96</v>
      </c>
      <c r="B39">
        <v>171131</v>
      </c>
      <c r="C39">
        <v>30500000</v>
      </c>
      <c r="D39">
        <v>-18160000</v>
      </c>
      <c r="E39" s="179">
        <v>2000000</v>
      </c>
      <c r="F39">
        <v>28500000</v>
      </c>
      <c r="G39">
        <v>336</v>
      </c>
      <c r="H39">
        <v>3</v>
      </c>
      <c r="I39">
        <v>0</v>
      </c>
      <c r="J39">
        <v>0</v>
      </c>
      <c r="K39">
        <v>0</v>
      </c>
      <c r="L39">
        <v>3</v>
      </c>
      <c r="M39">
        <v>800</v>
      </c>
      <c r="N39">
        <v>0</v>
      </c>
      <c r="O39">
        <v>0</v>
      </c>
      <c r="P39">
        <v>500</v>
      </c>
      <c r="Q39" s="188">
        <f t="shared" si="17"/>
        <v>0</v>
      </c>
      <c r="R39" s="189">
        <f t="shared" si="18"/>
        <v>1</v>
      </c>
      <c r="S39" s="189">
        <f t="shared" si="20"/>
        <v>1</v>
      </c>
      <c r="T39" s="189">
        <f t="shared" si="21"/>
        <v>0</v>
      </c>
      <c r="U39" s="189">
        <f t="shared" si="22"/>
        <v>1</v>
      </c>
      <c r="V39" s="189">
        <f t="shared" si="23"/>
        <v>0</v>
      </c>
      <c r="W39" s="189">
        <f t="shared" si="24"/>
        <v>1</v>
      </c>
      <c r="X39" s="189">
        <f t="shared" si="25"/>
        <v>0</v>
      </c>
      <c r="Y39" s="189">
        <f t="shared" si="26"/>
        <v>0</v>
      </c>
      <c r="Z39" s="189">
        <f t="shared" si="27"/>
        <v>1</v>
      </c>
      <c r="AA39" s="189">
        <f t="shared" si="28"/>
        <v>0</v>
      </c>
      <c r="AB39" s="189">
        <f t="shared" si="29"/>
        <v>1</v>
      </c>
      <c r="AC39" s="189">
        <f t="shared" si="30"/>
        <v>1</v>
      </c>
      <c r="AD39" s="189">
        <f t="shared" si="31"/>
        <v>0</v>
      </c>
      <c r="AE39" s="189">
        <f t="shared" si="32"/>
        <v>1</v>
      </c>
      <c r="AF39" s="189">
        <f t="shared" si="33"/>
        <v>0</v>
      </c>
      <c r="AG39" s="189">
        <f t="shared" si="34"/>
        <v>1</v>
      </c>
      <c r="AH39" s="190">
        <f t="shared" si="35"/>
        <v>0</v>
      </c>
      <c r="AI39" s="36">
        <f t="shared" si="36"/>
        <v>1</v>
      </c>
      <c r="AJ39">
        <f t="shared" si="19"/>
        <v>2000000</v>
      </c>
    </row>
    <row r="40" spans="1:36">
      <c r="A40">
        <v>7</v>
      </c>
      <c r="B40">
        <v>131371</v>
      </c>
      <c r="C40">
        <v>4285714.2023025397</v>
      </c>
      <c r="D40">
        <v>-530612.27138152404</v>
      </c>
      <c r="E40">
        <v>2040816.25</v>
      </c>
      <c r="F40">
        <v>2244897.9523025402</v>
      </c>
      <c r="G40">
        <v>42.857142023025403</v>
      </c>
      <c r="H40">
        <v>2</v>
      </c>
      <c r="I40">
        <v>0</v>
      </c>
      <c r="J40">
        <v>1</v>
      </c>
      <c r="K40">
        <v>0</v>
      </c>
      <c r="L40">
        <v>0</v>
      </c>
      <c r="M40">
        <v>0</v>
      </c>
      <c r="N40">
        <v>0</v>
      </c>
      <c r="O40">
        <v>4</v>
      </c>
      <c r="P40">
        <v>3061.22436523438</v>
      </c>
      <c r="Q40" s="188">
        <f t="shared" si="17"/>
        <v>1</v>
      </c>
      <c r="R40" s="189">
        <f t="shared" si="18"/>
        <v>0</v>
      </c>
      <c r="S40" s="189">
        <f t="shared" si="20"/>
        <v>1</v>
      </c>
      <c r="T40" s="189">
        <f t="shared" si="21"/>
        <v>0</v>
      </c>
      <c r="U40" s="189">
        <f t="shared" si="22"/>
        <v>0</v>
      </c>
      <c r="V40" s="189">
        <f t="shared" si="23"/>
        <v>1</v>
      </c>
      <c r="W40" s="189">
        <f t="shared" si="24"/>
        <v>1</v>
      </c>
      <c r="X40" s="189">
        <f t="shared" si="25"/>
        <v>0</v>
      </c>
      <c r="Y40" s="189">
        <f t="shared" si="26"/>
        <v>1</v>
      </c>
      <c r="Z40" s="189">
        <f t="shared" si="27"/>
        <v>0</v>
      </c>
      <c r="AA40" s="189">
        <f t="shared" si="28"/>
        <v>1</v>
      </c>
      <c r="AB40" s="189">
        <f t="shared" si="29"/>
        <v>0</v>
      </c>
      <c r="AC40" s="189">
        <f t="shared" si="30"/>
        <v>1</v>
      </c>
      <c r="AD40" s="189">
        <f t="shared" si="31"/>
        <v>0</v>
      </c>
      <c r="AE40" s="189">
        <f t="shared" si="32"/>
        <v>0</v>
      </c>
      <c r="AF40" s="189">
        <f t="shared" si="33"/>
        <v>1</v>
      </c>
      <c r="AG40" s="189">
        <f t="shared" si="34"/>
        <v>0</v>
      </c>
      <c r="AH40" s="190">
        <f t="shared" si="35"/>
        <v>1</v>
      </c>
      <c r="AI40" s="36">
        <f t="shared" si="36"/>
        <v>1</v>
      </c>
      <c r="AJ40">
        <f t="shared" si="19"/>
        <v>2040816.25</v>
      </c>
    </row>
    <row r="41" spans="1:36">
      <c r="A41">
        <v>12</v>
      </c>
      <c r="B41">
        <v>151303</v>
      </c>
      <c r="C41">
        <v>1999999.9914850499</v>
      </c>
      <c r="D41">
        <v>-13285714.1128847</v>
      </c>
      <c r="E41">
        <v>2142857.25</v>
      </c>
      <c r="F41">
        <v>-142857.258514949</v>
      </c>
      <c r="G41">
        <v>257.14285604807799</v>
      </c>
      <c r="H41">
        <v>2</v>
      </c>
      <c r="I41">
        <v>1</v>
      </c>
      <c r="J41">
        <v>1</v>
      </c>
      <c r="K41">
        <v>0</v>
      </c>
      <c r="L41">
        <v>0</v>
      </c>
      <c r="M41">
        <v>225000</v>
      </c>
      <c r="N41">
        <v>0</v>
      </c>
      <c r="O41">
        <v>0</v>
      </c>
      <c r="P41">
        <v>2142.85717773438</v>
      </c>
      <c r="Q41" s="188">
        <f t="shared" si="17"/>
        <v>1</v>
      </c>
      <c r="R41" s="189">
        <f t="shared" si="18"/>
        <v>0</v>
      </c>
      <c r="S41" s="189">
        <f t="shared" si="20"/>
        <v>0</v>
      </c>
      <c r="T41" s="189">
        <f t="shared" si="21"/>
        <v>1</v>
      </c>
      <c r="U41" s="189">
        <f t="shared" si="22"/>
        <v>0</v>
      </c>
      <c r="V41" s="189">
        <f t="shared" si="23"/>
        <v>1</v>
      </c>
      <c r="W41" s="189">
        <f t="shared" si="24"/>
        <v>1</v>
      </c>
      <c r="X41" s="189">
        <f t="shared" si="25"/>
        <v>0</v>
      </c>
      <c r="Y41" s="189">
        <f t="shared" si="26"/>
        <v>1</v>
      </c>
      <c r="Z41" s="189">
        <f t="shared" si="27"/>
        <v>0</v>
      </c>
      <c r="AA41" s="189">
        <f t="shared" si="28"/>
        <v>0</v>
      </c>
      <c r="AB41" s="189">
        <f t="shared" si="29"/>
        <v>1</v>
      </c>
      <c r="AC41" s="189">
        <f t="shared" si="30"/>
        <v>1</v>
      </c>
      <c r="AD41" s="189">
        <f t="shared" si="31"/>
        <v>0</v>
      </c>
      <c r="AE41" s="189">
        <f t="shared" si="32"/>
        <v>1</v>
      </c>
      <c r="AF41" s="189">
        <f t="shared" si="33"/>
        <v>0</v>
      </c>
      <c r="AG41" s="189">
        <f t="shared" si="34"/>
        <v>0</v>
      </c>
      <c r="AH41" s="190">
        <f t="shared" si="35"/>
        <v>1</v>
      </c>
      <c r="AI41" s="36">
        <f t="shared" si="36"/>
        <v>1</v>
      </c>
      <c r="AJ41">
        <f t="shared" si="19"/>
        <v>2142857.25</v>
      </c>
    </row>
    <row r="42" spans="1:36">
      <c r="A42">
        <v>80</v>
      </c>
      <c r="B42">
        <v>16152</v>
      </c>
      <c r="C42">
        <v>2812500.0628642798</v>
      </c>
      <c r="D42">
        <v>-2375000.1089647398</v>
      </c>
      <c r="E42">
        <v>2500000</v>
      </c>
      <c r="F42">
        <v>312500.06286427501</v>
      </c>
      <c r="G42">
        <v>81.250001816079106</v>
      </c>
      <c r="H42">
        <v>2</v>
      </c>
      <c r="I42">
        <v>0</v>
      </c>
      <c r="J42">
        <v>1</v>
      </c>
      <c r="K42">
        <v>1</v>
      </c>
      <c r="L42">
        <v>0</v>
      </c>
      <c r="M42">
        <v>12000</v>
      </c>
      <c r="N42">
        <v>0</v>
      </c>
      <c r="O42">
        <v>0</v>
      </c>
      <c r="P42">
        <v>625</v>
      </c>
      <c r="Q42" s="188">
        <f t="shared" si="17"/>
        <v>1</v>
      </c>
      <c r="R42" s="189">
        <f t="shared" si="18"/>
        <v>0</v>
      </c>
      <c r="S42" s="189">
        <f t="shared" si="20"/>
        <v>1</v>
      </c>
      <c r="T42" s="189">
        <f t="shared" si="21"/>
        <v>0</v>
      </c>
      <c r="U42" s="189">
        <f t="shared" si="22"/>
        <v>0</v>
      </c>
      <c r="V42" s="189">
        <f t="shared" si="23"/>
        <v>1</v>
      </c>
      <c r="W42" s="189">
        <f t="shared" si="24"/>
        <v>0</v>
      </c>
      <c r="X42" s="189">
        <f t="shared" si="25"/>
        <v>1</v>
      </c>
      <c r="Y42" s="189">
        <f t="shared" si="26"/>
        <v>1</v>
      </c>
      <c r="Z42" s="189">
        <f t="shared" si="27"/>
        <v>0</v>
      </c>
      <c r="AA42" s="189">
        <f t="shared" si="28"/>
        <v>0</v>
      </c>
      <c r="AB42" s="189">
        <f t="shared" si="29"/>
        <v>1</v>
      </c>
      <c r="AC42" s="189">
        <f t="shared" si="30"/>
        <v>1</v>
      </c>
      <c r="AD42" s="189">
        <f t="shared" si="31"/>
        <v>0</v>
      </c>
      <c r="AE42" s="189">
        <f t="shared" si="32"/>
        <v>1</v>
      </c>
      <c r="AF42" s="189">
        <f t="shared" si="33"/>
        <v>0</v>
      </c>
      <c r="AG42" s="189">
        <f t="shared" si="34"/>
        <v>1</v>
      </c>
      <c r="AH42" s="190">
        <f t="shared" si="35"/>
        <v>0</v>
      </c>
      <c r="AI42" s="36">
        <f t="shared" si="36"/>
        <v>1</v>
      </c>
      <c r="AJ42">
        <f t="shared" si="19"/>
        <v>2500000</v>
      </c>
    </row>
    <row r="43" spans="1:36">
      <c r="A43">
        <v>41</v>
      </c>
      <c r="B43">
        <v>14151</v>
      </c>
      <c r="C43" s="179">
        <v>17000000</v>
      </c>
      <c r="D43">
        <v>-7820000</v>
      </c>
      <c r="E43">
        <v>2500000</v>
      </c>
      <c r="F43">
        <v>14500000</v>
      </c>
      <c r="G43">
        <v>172</v>
      </c>
      <c r="H43">
        <v>2</v>
      </c>
      <c r="I43">
        <v>1</v>
      </c>
      <c r="J43">
        <v>1</v>
      </c>
      <c r="K43">
        <v>0</v>
      </c>
      <c r="L43">
        <v>0</v>
      </c>
      <c r="M43">
        <v>342000</v>
      </c>
      <c r="N43">
        <v>630000</v>
      </c>
      <c r="O43">
        <v>6</v>
      </c>
      <c r="P43">
        <v>2500</v>
      </c>
      <c r="Q43" s="188">
        <f t="shared" si="17"/>
        <v>1</v>
      </c>
      <c r="R43" s="189">
        <f t="shared" si="18"/>
        <v>0</v>
      </c>
      <c r="S43" s="189">
        <f t="shared" si="20"/>
        <v>0</v>
      </c>
      <c r="T43" s="189">
        <f t="shared" si="21"/>
        <v>1</v>
      </c>
      <c r="U43" s="189">
        <f t="shared" si="22"/>
        <v>0</v>
      </c>
      <c r="V43" s="189">
        <f t="shared" si="23"/>
        <v>1</v>
      </c>
      <c r="W43" s="189">
        <f t="shared" si="24"/>
        <v>1</v>
      </c>
      <c r="X43" s="189">
        <f t="shared" si="25"/>
        <v>0</v>
      </c>
      <c r="Y43" s="189">
        <f t="shared" si="26"/>
        <v>1</v>
      </c>
      <c r="Z43" s="189">
        <f t="shared" si="27"/>
        <v>0</v>
      </c>
      <c r="AA43" s="189">
        <f t="shared" si="28"/>
        <v>0</v>
      </c>
      <c r="AB43" s="189">
        <f t="shared" si="29"/>
        <v>1</v>
      </c>
      <c r="AC43" s="189">
        <f t="shared" si="30"/>
        <v>0</v>
      </c>
      <c r="AD43" s="189">
        <f t="shared" si="31"/>
        <v>1</v>
      </c>
      <c r="AE43" s="189">
        <f t="shared" si="32"/>
        <v>0</v>
      </c>
      <c r="AF43" s="189">
        <f t="shared" si="33"/>
        <v>1</v>
      </c>
      <c r="AG43" s="189">
        <f t="shared" si="34"/>
        <v>0</v>
      </c>
      <c r="AH43" s="190">
        <f t="shared" si="35"/>
        <v>1</v>
      </c>
      <c r="AI43" s="36">
        <f t="shared" si="36"/>
        <v>1</v>
      </c>
      <c r="AJ43">
        <f t="shared" si="19"/>
        <v>2500000</v>
      </c>
    </row>
    <row r="44" spans="1:36">
      <c r="A44">
        <v>79</v>
      </c>
      <c r="B44">
        <v>11112</v>
      </c>
      <c r="C44">
        <v>35624999.074760303</v>
      </c>
      <c r="D44">
        <v>-70714283.627462596</v>
      </c>
      <c r="E44">
        <v>2678571.25</v>
      </c>
      <c r="F44">
        <v>32946427.824760299</v>
      </c>
      <c r="G44">
        <v>1223.2142479577101</v>
      </c>
      <c r="H44">
        <v>2</v>
      </c>
      <c r="I44">
        <v>0</v>
      </c>
      <c r="J44">
        <v>0</v>
      </c>
      <c r="K44">
        <v>1</v>
      </c>
      <c r="L44">
        <v>1</v>
      </c>
      <c r="M44">
        <v>0</v>
      </c>
      <c r="N44">
        <v>0</v>
      </c>
      <c r="O44">
        <v>0</v>
      </c>
      <c r="P44">
        <v>2678.5712890625</v>
      </c>
      <c r="Q44" s="188">
        <f t="shared" si="17"/>
        <v>1</v>
      </c>
      <c r="R44" s="189">
        <f t="shared" si="18"/>
        <v>0</v>
      </c>
      <c r="S44" s="189">
        <f t="shared" si="20"/>
        <v>1</v>
      </c>
      <c r="T44" s="189">
        <f t="shared" si="21"/>
        <v>0</v>
      </c>
      <c r="U44" s="189">
        <f t="shared" si="22"/>
        <v>1</v>
      </c>
      <c r="V44" s="189">
        <f t="shared" si="23"/>
        <v>0</v>
      </c>
      <c r="W44" s="189">
        <f t="shared" si="24"/>
        <v>0</v>
      </c>
      <c r="X44" s="189">
        <f t="shared" si="25"/>
        <v>1</v>
      </c>
      <c r="Y44" s="189">
        <f t="shared" si="26"/>
        <v>0</v>
      </c>
      <c r="Z44" s="189">
        <f t="shared" si="27"/>
        <v>1</v>
      </c>
      <c r="AA44" s="189">
        <f t="shared" si="28"/>
        <v>1</v>
      </c>
      <c r="AB44" s="189">
        <f t="shared" si="29"/>
        <v>0</v>
      </c>
      <c r="AC44" s="189">
        <f t="shared" si="30"/>
        <v>1</v>
      </c>
      <c r="AD44" s="189">
        <f t="shared" si="31"/>
        <v>0</v>
      </c>
      <c r="AE44" s="189">
        <f t="shared" si="32"/>
        <v>1</v>
      </c>
      <c r="AF44" s="189">
        <f t="shared" si="33"/>
        <v>0</v>
      </c>
      <c r="AG44" s="189">
        <f t="shared" si="34"/>
        <v>0</v>
      </c>
      <c r="AH44" s="190">
        <f t="shared" si="35"/>
        <v>1</v>
      </c>
      <c r="AI44" s="36">
        <f t="shared" si="36"/>
        <v>1</v>
      </c>
      <c r="AJ44">
        <f t="shared" si="19"/>
        <v>2678571.25</v>
      </c>
    </row>
    <row r="45" spans="1:36">
      <c r="A45">
        <v>25</v>
      </c>
      <c r="B45">
        <v>151491</v>
      </c>
      <c r="C45">
        <v>6499999.97232641</v>
      </c>
      <c r="D45">
        <v>-18571428.5873398</v>
      </c>
      <c r="E45">
        <v>2857142.75</v>
      </c>
      <c r="F45">
        <v>3642857.22232641</v>
      </c>
      <c r="G45">
        <v>357.14285562233101</v>
      </c>
      <c r="H45">
        <v>3</v>
      </c>
      <c r="I45">
        <v>0</v>
      </c>
      <c r="J45">
        <v>1</v>
      </c>
      <c r="K45">
        <v>1</v>
      </c>
      <c r="L45">
        <v>0</v>
      </c>
      <c r="M45">
        <v>0</v>
      </c>
      <c r="N45">
        <v>0</v>
      </c>
      <c r="O45">
        <v>0</v>
      </c>
      <c r="P45">
        <v>1428.57141113281</v>
      </c>
      <c r="Q45" s="188">
        <f t="shared" si="17"/>
        <v>0</v>
      </c>
      <c r="R45" s="189">
        <f t="shared" si="18"/>
        <v>1</v>
      </c>
      <c r="S45" s="189">
        <f t="shared" si="20"/>
        <v>1</v>
      </c>
      <c r="T45" s="189">
        <f t="shared" si="21"/>
        <v>0</v>
      </c>
      <c r="U45" s="189">
        <f t="shared" si="22"/>
        <v>0</v>
      </c>
      <c r="V45" s="189">
        <f t="shared" si="23"/>
        <v>1</v>
      </c>
      <c r="W45" s="189">
        <f t="shared" si="24"/>
        <v>0</v>
      </c>
      <c r="X45" s="189">
        <f t="shared" si="25"/>
        <v>1</v>
      </c>
      <c r="Y45" s="189">
        <f t="shared" si="26"/>
        <v>1</v>
      </c>
      <c r="Z45" s="189">
        <f t="shared" si="27"/>
        <v>0</v>
      </c>
      <c r="AA45" s="189">
        <f t="shared" si="28"/>
        <v>1</v>
      </c>
      <c r="AB45" s="189">
        <f t="shared" si="29"/>
        <v>0</v>
      </c>
      <c r="AC45" s="189">
        <f t="shared" si="30"/>
        <v>1</v>
      </c>
      <c r="AD45" s="189">
        <f t="shared" si="31"/>
        <v>0</v>
      </c>
      <c r="AE45" s="189">
        <f t="shared" si="32"/>
        <v>1</v>
      </c>
      <c r="AF45" s="189">
        <f t="shared" si="33"/>
        <v>0</v>
      </c>
      <c r="AG45" s="189">
        <f t="shared" si="34"/>
        <v>1</v>
      </c>
      <c r="AH45" s="190">
        <f t="shared" si="35"/>
        <v>0</v>
      </c>
      <c r="AI45" s="36">
        <f t="shared" si="36"/>
        <v>1</v>
      </c>
      <c r="AJ45">
        <f t="shared" si="19"/>
        <v>2857142.75</v>
      </c>
    </row>
    <row r="46" spans="1:36">
      <c r="A46">
        <v>95</v>
      </c>
      <c r="B46">
        <v>211501</v>
      </c>
      <c r="C46">
        <v>6428571.5380493496</v>
      </c>
      <c r="D46">
        <v>-10342857.224794701</v>
      </c>
      <c r="E46">
        <v>2857143</v>
      </c>
      <c r="F46">
        <v>3571428.53804935</v>
      </c>
      <c r="G46">
        <v>220.00000374657799</v>
      </c>
      <c r="H46">
        <v>3</v>
      </c>
      <c r="I46">
        <v>0</v>
      </c>
      <c r="J46">
        <v>1</v>
      </c>
      <c r="K46">
        <v>0</v>
      </c>
      <c r="L46">
        <v>1</v>
      </c>
      <c r="M46">
        <v>0</v>
      </c>
      <c r="N46">
        <v>0</v>
      </c>
      <c r="O46">
        <v>0</v>
      </c>
      <c r="P46">
        <v>2857.14282226562</v>
      </c>
      <c r="Q46" s="188">
        <f t="shared" si="17"/>
        <v>0</v>
      </c>
      <c r="R46" s="189">
        <f t="shared" si="18"/>
        <v>1</v>
      </c>
      <c r="S46" s="189">
        <f t="shared" si="20"/>
        <v>1</v>
      </c>
      <c r="T46" s="189">
        <f t="shared" si="21"/>
        <v>0</v>
      </c>
      <c r="U46" s="189">
        <f t="shared" si="22"/>
        <v>0</v>
      </c>
      <c r="V46" s="189">
        <f t="shared" si="23"/>
        <v>1</v>
      </c>
      <c r="W46" s="189">
        <f t="shared" si="24"/>
        <v>1</v>
      </c>
      <c r="X46" s="189">
        <f t="shared" si="25"/>
        <v>0</v>
      </c>
      <c r="Y46" s="189">
        <f t="shared" si="26"/>
        <v>0</v>
      </c>
      <c r="Z46" s="189">
        <f t="shared" si="27"/>
        <v>1</v>
      </c>
      <c r="AA46" s="189">
        <f t="shared" si="28"/>
        <v>1</v>
      </c>
      <c r="AB46" s="189">
        <f t="shared" si="29"/>
        <v>0</v>
      </c>
      <c r="AC46" s="189">
        <f t="shared" si="30"/>
        <v>1</v>
      </c>
      <c r="AD46" s="189">
        <f t="shared" si="31"/>
        <v>0</v>
      </c>
      <c r="AE46" s="189">
        <f t="shared" si="32"/>
        <v>1</v>
      </c>
      <c r="AF46" s="189">
        <f t="shared" si="33"/>
        <v>0</v>
      </c>
      <c r="AG46" s="189">
        <f t="shared" si="34"/>
        <v>0</v>
      </c>
      <c r="AH46" s="190">
        <f t="shared" si="35"/>
        <v>1</v>
      </c>
      <c r="AI46" s="36">
        <f t="shared" si="36"/>
        <v>1</v>
      </c>
      <c r="AJ46">
        <f t="shared" si="19"/>
        <v>2857143</v>
      </c>
    </row>
    <row r="47" spans="1:36">
      <c r="A47">
        <v>93</v>
      </c>
      <c r="B47">
        <v>211231</v>
      </c>
      <c r="C47">
        <v>0</v>
      </c>
      <c r="D47">
        <v>-13320000</v>
      </c>
      <c r="E47" s="179">
        <v>3000000</v>
      </c>
      <c r="F47" s="179">
        <v>-3000000</v>
      </c>
      <c r="G47">
        <v>272</v>
      </c>
      <c r="H47">
        <v>2</v>
      </c>
      <c r="I47">
        <v>1</v>
      </c>
      <c r="J47">
        <v>1</v>
      </c>
      <c r="K47">
        <v>0</v>
      </c>
      <c r="L47">
        <v>1</v>
      </c>
      <c r="M47">
        <v>0</v>
      </c>
      <c r="N47">
        <v>0</v>
      </c>
      <c r="O47">
        <v>0</v>
      </c>
      <c r="P47">
        <v>1200</v>
      </c>
      <c r="Q47" s="188">
        <f t="shared" si="17"/>
        <v>1</v>
      </c>
      <c r="R47" s="189">
        <f t="shared" si="18"/>
        <v>0</v>
      </c>
      <c r="S47" s="189">
        <f t="shared" si="20"/>
        <v>0</v>
      </c>
      <c r="T47" s="189">
        <f t="shared" si="21"/>
        <v>1</v>
      </c>
      <c r="U47" s="189">
        <f t="shared" si="22"/>
        <v>0</v>
      </c>
      <c r="V47" s="189">
        <f t="shared" si="23"/>
        <v>1</v>
      </c>
      <c r="W47" s="189">
        <f t="shared" si="24"/>
        <v>1</v>
      </c>
      <c r="X47" s="189">
        <f t="shared" si="25"/>
        <v>0</v>
      </c>
      <c r="Y47" s="189">
        <f t="shared" si="26"/>
        <v>0</v>
      </c>
      <c r="Z47" s="189">
        <f t="shared" si="27"/>
        <v>1</v>
      </c>
      <c r="AA47" s="189">
        <f t="shared" si="28"/>
        <v>1</v>
      </c>
      <c r="AB47" s="189">
        <f t="shared" si="29"/>
        <v>0</v>
      </c>
      <c r="AC47" s="189">
        <f t="shared" si="30"/>
        <v>1</v>
      </c>
      <c r="AD47" s="189">
        <f t="shared" si="31"/>
        <v>0</v>
      </c>
      <c r="AE47" s="189">
        <f t="shared" si="32"/>
        <v>1</v>
      </c>
      <c r="AF47" s="189">
        <f t="shared" si="33"/>
        <v>0</v>
      </c>
      <c r="AG47" s="189">
        <f t="shared" si="34"/>
        <v>1</v>
      </c>
      <c r="AH47" s="190">
        <f t="shared" si="35"/>
        <v>0</v>
      </c>
      <c r="AI47" s="36">
        <f t="shared" si="36"/>
        <v>1</v>
      </c>
      <c r="AJ47">
        <f t="shared" si="19"/>
        <v>3000000</v>
      </c>
    </row>
    <row r="48" spans="1:36">
      <c r="A48">
        <v>49</v>
      </c>
      <c r="B48">
        <v>211101</v>
      </c>
      <c r="C48">
        <v>2310000</v>
      </c>
      <c r="D48">
        <v>-2340000</v>
      </c>
      <c r="E48" s="179">
        <v>3000000</v>
      </c>
      <c r="F48">
        <v>-690000</v>
      </c>
      <c r="G48">
        <v>89</v>
      </c>
      <c r="H48">
        <v>2</v>
      </c>
      <c r="I48">
        <v>0</v>
      </c>
      <c r="J48">
        <v>1</v>
      </c>
      <c r="K48">
        <v>0</v>
      </c>
      <c r="L48">
        <v>0</v>
      </c>
      <c r="M48">
        <v>0</v>
      </c>
      <c r="N48">
        <v>0</v>
      </c>
      <c r="O48">
        <v>0</v>
      </c>
      <c r="P48">
        <v>2000</v>
      </c>
      <c r="Q48" s="188">
        <f t="shared" si="17"/>
        <v>1</v>
      </c>
      <c r="R48" s="189">
        <f t="shared" si="18"/>
        <v>0</v>
      </c>
      <c r="S48" s="189">
        <f t="shared" si="20"/>
        <v>1</v>
      </c>
      <c r="T48" s="189">
        <f t="shared" si="21"/>
        <v>0</v>
      </c>
      <c r="U48" s="189">
        <f t="shared" si="22"/>
        <v>0</v>
      </c>
      <c r="V48" s="189">
        <f t="shared" si="23"/>
        <v>1</v>
      </c>
      <c r="W48" s="189">
        <f t="shared" si="24"/>
        <v>1</v>
      </c>
      <c r="X48" s="189">
        <f t="shared" si="25"/>
        <v>0</v>
      </c>
      <c r="Y48" s="189">
        <f t="shared" si="26"/>
        <v>1</v>
      </c>
      <c r="Z48" s="189">
        <f t="shared" si="27"/>
        <v>0</v>
      </c>
      <c r="AA48" s="189">
        <f t="shared" si="28"/>
        <v>1</v>
      </c>
      <c r="AB48" s="189">
        <f t="shared" si="29"/>
        <v>0</v>
      </c>
      <c r="AC48" s="189">
        <f t="shared" si="30"/>
        <v>1</v>
      </c>
      <c r="AD48" s="189">
        <f t="shared" si="31"/>
        <v>0</v>
      </c>
      <c r="AE48" s="189">
        <f t="shared" si="32"/>
        <v>1</v>
      </c>
      <c r="AF48" s="189">
        <f t="shared" si="33"/>
        <v>0</v>
      </c>
      <c r="AG48" s="189">
        <f t="shared" si="34"/>
        <v>1</v>
      </c>
      <c r="AH48" s="190">
        <f t="shared" si="35"/>
        <v>0</v>
      </c>
      <c r="AI48" s="36">
        <f t="shared" si="36"/>
        <v>1</v>
      </c>
      <c r="AJ48">
        <f t="shared" si="19"/>
        <v>3000000</v>
      </c>
    </row>
    <row r="49" spans="1:36">
      <c r="A49">
        <v>33</v>
      </c>
      <c r="B49">
        <v>16183</v>
      </c>
      <c r="C49">
        <v>11249999.832361899</v>
      </c>
      <c r="D49">
        <v>-32399999.472498901</v>
      </c>
      <c r="E49" s="179">
        <v>3000000</v>
      </c>
      <c r="F49">
        <v>8249999.8323619403</v>
      </c>
      <c r="G49">
        <v>589.99999120831501</v>
      </c>
      <c r="H49">
        <v>1</v>
      </c>
      <c r="I49">
        <v>0</v>
      </c>
      <c r="J49">
        <v>0</v>
      </c>
      <c r="K49">
        <v>0</v>
      </c>
      <c r="L49">
        <v>0</v>
      </c>
      <c r="M49">
        <v>0</v>
      </c>
      <c r="N49">
        <v>0</v>
      </c>
      <c r="O49">
        <v>0</v>
      </c>
      <c r="P49">
        <v>500</v>
      </c>
      <c r="Q49" s="188">
        <f t="shared" si="17"/>
        <v>1</v>
      </c>
      <c r="R49" s="189">
        <f t="shared" si="18"/>
        <v>0</v>
      </c>
      <c r="S49" s="189">
        <f t="shared" si="20"/>
        <v>1</v>
      </c>
      <c r="T49" s="189">
        <f t="shared" si="21"/>
        <v>0</v>
      </c>
      <c r="U49" s="189">
        <f t="shared" si="22"/>
        <v>1</v>
      </c>
      <c r="V49" s="189">
        <f t="shared" si="23"/>
        <v>0</v>
      </c>
      <c r="W49" s="189">
        <f t="shared" si="24"/>
        <v>1</v>
      </c>
      <c r="X49" s="189">
        <f t="shared" si="25"/>
        <v>0</v>
      </c>
      <c r="Y49" s="189">
        <f t="shared" si="26"/>
        <v>1</v>
      </c>
      <c r="Z49" s="189">
        <f t="shared" si="27"/>
        <v>0</v>
      </c>
      <c r="AA49" s="189">
        <f t="shared" si="28"/>
        <v>1</v>
      </c>
      <c r="AB49" s="189">
        <f t="shared" si="29"/>
        <v>0</v>
      </c>
      <c r="AC49" s="189">
        <f t="shared" si="30"/>
        <v>1</v>
      </c>
      <c r="AD49" s="189">
        <f t="shared" si="31"/>
        <v>0</v>
      </c>
      <c r="AE49" s="189">
        <f t="shared" si="32"/>
        <v>1</v>
      </c>
      <c r="AF49" s="189">
        <f t="shared" si="33"/>
        <v>0</v>
      </c>
      <c r="AG49" s="189">
        <f t="shared" si="34"/>
        <v>1</v>
      </c>
      <c r="AH49" s="190">
        <f t="shared" si="35"/>
        <v>0</v>
      </c>
      <c r="AI49" s="36">
        <f t="shared" si="36"/>
        <v>1</v>
      </c>
      <c r="AJ49">
        <f t="shared" si="19"/>
        <v>3000000</v>
      </c>
    </row>
    <row r="50" spans="1:36">
      <c r="A50">
        <v>110</v>
      </c>
      <c r="B50">
        <v>151221</v>
      </c>
      <c r="C50">
        <v>29500000</v>
      </c>
      <c r="D50">
        <v>-6420000</v>
      </c>
      <c r="E50" s="179">
        <v>3000000</v>
      </c>
      <c r="F50">
        <v>26500000</v>
      </c>
      <c r="G50">
        <v>157</v>
      </c>
      <c r="H50">
        <v>2</v>
      </c>
      <c r="I50">
        <v>1</v>
      </c>
      <c r="J50">
        <v>1</v>
      </c>
      <c r="K50">
        <v>0</v>
      </c>
      <c r="L50">
        <v>1</v>
      </c>
      <c r="M50">
        <v>0</v>
      </c>
      <c r="N50">
        <v>0</v>
      </c>
      <c r="O50">
        <v>0</v>
      </c>
      <c r="P50">
        <v>3000</v>
      </c>
      <c r="Q50" s="188">
        <f t="shared" si="17"/>
        <v>1</v>
      </c>
      <c r="R50" s="189">
        <f t="shared" si="18"/>
        <v>0</v>
      </c>
      <c r="S50" s="189">
        <f t="shared" si="20"/>
        <v>0</v>
      </c>
      <c r="T50" s="189">
        <f t="shared" si="21"/>
        <v>1</v>
      </c>
      <c r="U50" s="189">
        <f t="shared" si="22"/>
        <v>0</v>
      </c>
      <c r="V50" s="189">
        <f t="shared" si="23"/>
        <v>1</v>
      </c>
      <c r="W50" s="189">
        <f t="shared" si="24"/>
        <v>1</v>
      </c>
      <c r="X50" s="189">
        <f t="shared" si="25"/>
        <v>0</v>
      </c>
      <c r="Y50" s="189">
        <f t="shared" si="26"/>
        <v>0</v>
      </c>
      <c r="Z50" s="189">
        <f t="shared" si="27"/>
        <v>1</v>
      </c>
      <c r="AA50" s="189">
        <f t="shared" si="28"/>
        <v>1</v>
      </c>
      <c r="AB50" s="189">
        <f t="shared" si="29"/>
        <v>0</v>
      </c>
      <c r="AC50" s="189">
        <f t="shared" si="30"/>
        <v>1</v>
      </c>
      <c r="AD50" s="189">
        <f t="shared" si="31"/>
        <v>0</v>
      </c>
      <c r="AE50" s="189">
        <f t="shared" si="32"/>
        <v>1</v>
      </c>
      <c r="AF50" s="189">
        <f t="shared" si="33"/>
        <v>0</v>
      </c>
      <c r="AG50" s="189">
        <f t="shared" si="34"/>
        <v>0</v>
      </c>
      <c r="AH50" s="190">
        <f t="shared" si="35"/>
        <v>1</v>
      </c>
      <c r="AI50" s="36">
        <f t="shared" si="36"/>
        <v>1</v>
      </c>
      <c r="AJ50">
        <f t="shared" si="19"/>
        <v>3000000</v>
      </c>
    </row>
    <row r="51" spans="1:36">
      <c r="A51">
        <v>51</v>
      </c>
      <c r="B51">
        <v>141251</v>
      </c>
      <c r="C51">
        <v>15000000.335276101</v>
      </c>
      <c r="D51">
        <v>-10500000.304542501</v>
      </c>
      <c r="E51">
        <v>3125000</v>
      </c>
      <c r="F51">
        <v>11875000.335276101</v>
      </c>
      <c r="G51">
        <v>227.083338409041</v>
      </c>
      <c r="H51">
        <v>2</v>
      </c>
      <c r="I51">
        <v>0</v>
      </c>
      <c r="J51">
        <v>1</v>
      </c>
      <c r="K51">
        <v>0</v>
      </c>
      <c r="L51">
        <v>0</v>
      </c>
      <c r="M51">
        <v>0</v>
      </c>
      <c r="N51">
        <v>0</v>
      </c>
      <c r="O51">
        <v>0</v>
      </c>
      <c r="P51">
        <v>2500</v>
      </c>
      <c r="Q51" s="188">
        <f t="shared" si="17"/>
        <v>1</v>
      </c>
      <c r="R51" s="189">
        <f t="shared" si="18"/>
        <v>0</v>
      </c>
      <c r="S51" s="189">
        <f t="shared" si="20"/>
        <v>1</v>
      </c>
      <c r="T51" s="189">
        <f t="shared" si="21"/>
        <v>0</v>
      </c>
      <c r="U51" s="189">
        <f t="shared" si="22"/>
        <v>0</v>
      </c>
      <c r="V51" s="189">
        <f t="shared" si="23"/>
        <v>1</v>
      </c>
      <c r="W51" s="189">
        <f t="shared" si="24"/>
        <v>1</v>
      </c>
      <c r="X51" s="189">
        <f t="shared" si="25"/>
        <v>0</v>
      </c>
      <c r="Y51" s="189">
        <f t="shared" si="26"/>
        <v>1</v>
      </c>
      <c r="Z51" s="189">
        <f t="shared" si="27"/>
        <v>0</v>
      </c>
      <c r="AA51" s="189">
        <f t="shared" si="28"/>
        <v>1</v>
      </c>
      <c r="AB51" s="189">
        <f t="shared" si="29"/>
        <v>0</v>
      </c>
      <c r="AC51" s="189">
        <f t="shared" si="30"/>
        <v>1</v>
      </c>
      <c r="AD51" s="189">
        <f t="shared" si="31"/>
        <v>0</v>
      </c>
      <c r="AE51" s="189">
        <f t="shared" si="32"/>
        <v>1</v>
      </c>
      <c r="AF51" s="189">
        <f t="shared" si="33"/>
        <v>0</v>
      </c>
      <c r="AG51" s="189">
        <f t="shared" si="34"/>
        <v>0</v>
      </c>
      <c r="AH51" s="190">
        <f t="shared" si="35"/>
        <v>1</v>
      </c>
      <c r="AI51" s="36">
        <f t="shared" si="36"/>
        <v>1</v>
      </c>
      <c r="AJ51">
        <f t="shared" si="19"/>
        <v>3125000</v>
      </c>
    </row>
    <row r="52" spans="1:36">
      <c r="A52">
        <v>57</v>
      </c>
      <c r="B52">
        <v>14131</v>
      </c>
      <c r="C52">
        <v>13333333.3333333</v>
      </c>
      <c r="D52">
        <v>-6026666.75</v>
      </c>
      <c r="E52">
        <v>3333333.25</v>
      </c>
      <c r="F52">
        <v>10000000.0833333</v>
      </c>
      <c r="G52">
        <v>156</v>
      </c>
      <c r="H52">
        <v>2</v>
      </c>
      <c r="I52">
        <v>1</v>
      </c>
      <c r="J52">
        <v>1</v>
      </c>
      <c r="K52">
        <v>0</v>
      </c>
      <c r="L52">
        <v>0</v>
      </c>
      <c r="M52">
        <v>0</v>
      </c>
      <c r="N52">
        <v>0</v>
      </c>
      <c r="O52">
        <v>0</v>
      </c>
      <c r="P52">
        <v>1666.66662597656</v>
      </c>
      <c r="Q52" s="188">
        <f t="shared" si="17"/>
        <v>1</v>
      </c>
      <c r="R52" s="189">
        <f t="shared" si="18"/>
        <v>0</v>
      </c>
      <c r="S52" s="189">
        <f t="shared" si="20"/>
        <v>0</v>
      </c>
      <c r="T52" s="189">
        <f t="shared" si="21"/>
        <v>1</v>
      </c>
      <c r="U52" s="189">
        <f t="shared" si="22"/>
        <v>0</v>
      </c>
      <c r="V52" s="189">
        <f t="shared" si="23"/>
        <v>1</v>
      </c>
      <c r="W52" s="189">
        <f t="shared" si="24"/>
        <v>1</v>
      </c>
      <c r="X52" s="189">
        <f t="shared" si="25"/>
        <v>0</v>
      </c>
      <c r="Y52" s="189">
        <f t="shared" si="26"/>
        <v>1</v>
      </c>
      <c r="Z52" s="189">
        <f t="shared" si="27"/>
        <v>0</v>
      </c>
      <c r="AA52" s="189">
        <f t="shared" si="28"/>
        <v>1</v>
      </c>
      <c r="AB52" s="189">
        <f t="shared" si="29"/>
        <v>0</v>
      </c>
      <c r="AC52" s="189">
        <f t="shared" si="30"/>
        <v>1</v>
      </c>
      <c r="AD52" s="189">
        <f t="shared" si="31"/>
        <v>0</v>
      </c>
      <c r="AE52" s="189">
        <f t="shared" si="32"/>
        <v>1</v>
      </c>
      <c r="AF52" s="189">
        <f t="shared" si="33"/>
        <v>0</v>
      </c>
      <c r="AG52" s="189">
        <f t="shared" si="34"/>
        <v>1</v>
      </c>
      <c r="AH52" s="190">
        <f t="shared" si="35"/>
        <v>0</v>
      </c>
      <c r="AI52" s="36">
        <f t="shared" si="36"/>
        <v>1</v>
      </c>
      <c r="AJ52">
        <f t="shared" si="19"/>
        <v>3333333.25</v>
      </c>
    </row>
    <row r="53" spans="1:36">
      <c r="A53">
        <v>18</v>
      </c>
      <c r="B53">
        <v>141282</v>
      </c>
      <c r="C53">
        <v>11920000</v>
      </c>
      <c r="D53">
        <v>-4300000</v>
      </c>
      <c r="E53">
        <v>3500000</v>
      </c>
      <c r="F53">
        <v>8420000</v>
      </c>
      <c r="G53">
        <v>130</v>
      </c>
      <c r="H53">
        <v>2</v>
      </c>
      <c r="I53">
        <v>1</v>
      </c>
      <c r="J53">
        <v>1</v>
      </c>
      <c r="K53">
        <v>0</v>
      </c>
      <c r="L53">
        <v>0</v>
      </c>
      <c r="M53">
        <v>305000</v>
      </c>
      <c r="N53" s="179">
        <v>600000</v>
      </c>
      <c r="O53">
        <v>4</v>
      </c>
      <c r="P53">
        <v>2500</v>
      </c>
      <c r="Q53" s="188">
        <f t="shared" si="17"/>
        <v>1</v>
      </c>
      <c r="R53" s="189">
        <f t="shared" si="18"/>
        <v>0</v>
      </c>
      <c r="S53" s="189">
        <f t="shared" si="20"/>
        <v>0</v>
      </c>
      <c r="T53" s="189">
        <f t="shared" si="21"/>
        <v>1</v>
      </c>
      <c r="U53" s="189">
        <f t="shared" si="22"/>
        <v>0</v>
      </c>
      <c r="V53" s="189">
        <f t="shared" si="23"/>
        <v>1</v>
      </c>
      <c r="W53" s="189">
        <f t="shared" si="24"/>
        <v>1</v>
      </c>
      <c r="X53" s="189">
        <f t="shared" si="25"/>
        <v>0</v>
      </c>
      <c r="Y53" s="189">
        <f t="shared" si="26"/>
        <v>1</v>
      </c>
      <c r="Z53" s="189">
        <f t="shared" si="27"/>
        <v>0</v>
      </c>
      <c r="AA53" s="189">
        <f t="shared" si="28"/>
        <v>0</v>
      </c>
      <c r="AB53" s="189">
        <f t="shared" si="29"/>
        <v>1</v>
      </c>
      <c r="AC53" s="189">
        <f t="shared" si="30"/>
        <v>0</v>
      </c>
      <c r="AD53" s="189">
        <f t="shared" si="31"/>
        <v>1</v>
      </c>
      <c r="AE53" s="189">
        <f t="shared" si="32"/>
        <v>0</v>
      </c>
      <c r="AF53" s="189">
        <f t="shared" si="33"/>
        <v>1</v>
      </c>
      <c r="AG53" s="189">
        <f t="shared" si="34"/>
        <v>0</v>
      </c>
      <c r="AH53" s="190">
        <f t="shared" si="35"/>
        <v>1</v>
      </c>
      <c r="AI53" s="36">
        <f t="shared" si="36"/>
        <v>1</v>
      </c>
      <c r="AJ53">
        <f t="shared" si="19"/>
        <v>3500000</v>
      </c>
    </row>
    <row r="54" spans="1:36">
      <c r="A54">
        <v>10</v>
      </c>
      <c r="B54">
        <v>14111</v>
      </c>
      <c r="C54" s="179">
        <v>24000000</v>
      </c>
      <c r="D54">
        <v>-8530000</v>
      </c>
      <c r="E54">
        <v>3500000</v>
      </c>
      <c r="F54">
        <v>20500000</v>
      </c>
      <c r="G54">
        <v>200.5</v>
      </c>
      <c r="H54">
        <v>2</v>
      </c>
      <c r="I54">
        <v>1</v>
      </c>
      <c r="J54">
        <v>1</v>
      </c>
      <c r="K54">
        <v>0</v>
      </c>
      <c r="L54">
        <v>0</v>
      </c>
      <c r="M54">
        <v>0</v>
      </c>
      <c r="N54">
        <v>0</v>
      </c>
      <c r="O54">
        <v>0</v>
      </c>
      <c r="P54">
        <v>2500</v>
      </c>
      <c r="Q54" s="188">
        <f t="shared" si="17"/>
        <v>1</v>
      </c>
      <c r="R54" s="189">
        <f t="shared" si="18"/>
        <v>0</v>
      </c>
      <c r="S54" s="189">
        <f t="shared" si="20"/>
        <v>0</v>
      </c>
      <c r="T54" s="189">
        <f t="shared" si="21"/>
        <v>1</v>
      </c>
      <c r="U54" s="189">
        <f t="shared" si="22"/>
        <v>0</v>
      </c>
      <c r="V54" s="189">
        <f t="shared" si="23"/>
        <v>1</v>
      </c>
      <c r="W54" s="189">
        <f t="shared" si="24"/>
        <v>1</v>
      </c>
      <c r="X54" s="189">
        <f t="shared" si="25"/>
        <v>0</v>
      </c>
      <c r="Y54" s="189">
        <f t="shared" si="26"/>
        <v>1</v>
      </c>
      <c r="Z54" s="189">
        <f t="shared" si="27"/>
        <v>0</v>
      </c>
      <c r="AA54" s="189">
        <f t="shared" si="28"/>
        <v>1</v>
      </c>
      <c r="AB54" s="189">
        <f t="shared" si="29"/>
        <v>0</v>
      </c>
      <c r="AC54" s="189">
        <f t="shared" si="30"/>
        <v>1</v>
      </c>
      <c r="AD54" s="189">
        <f t="shared" si="31"/>
        <v>0</v>
      </c>
      <c r="AE54" s="189">
        <f t="shared" si="32"/>
        <v>1</v>
      </c>
      <c r="AF54" s="189">
        <f t="shared" si="33"/>
        <v>0</v>
      </c>
      <c r="AG54" s="189">
        <f t="shared" si="34"/>
        <v>0</v>
      </c>
      <c r="AH54" s="190">
        <f t="shared" si="35"/>
        <v>1</v>
      </c>
      <c r="AI54" s="36">
        <f t="shared" si="36"/>
        <v>1</v>
      </c>
      <c r="AJ54">
        <f t="shared" si="19"/>
        <v>3500000</v>
      </c>
    </row>
    <row r="55" spans="1:36">
      <c r="A55">
        <v>45</v>
      </c>
      <c r="B55">
        <v>21154</v>
      </c>
      <c r="C55">
        <v>0</v>
      </c>
      <c r="D55">
        <v>-15285714.276859</v>
      </c>
      <c r="E55">
        <v>3571428.5</v>
      </c>
      <c r="F55">
        <v>-3571428.5</v>
      </c>
      <c r="G55">
        <v>314.28571294765101</v>
      </c>
      <c r="H55">
        <v>3</v>
      </c>
      <c r="I55">
        <v>0</v>
      </c>
      <c r="J55">
        <v>1</v>
      </c>
      <c r="K55">
        <v>0</v>
      </c>
      <c r="L55">
        <v>0</v>
      </c>
      <c r="M55">
        <v>0</v>
      </c>
      <c r="N55">
        <v>0</v>
      </c>
      <c r="O55">
        <v>0</v>
      </c>
      <c r="P55">
        <v>714.28570556640602</v>
      </c>
      <c r="Q55" s="188">
        <f t="shared" si="17"/>
        <v>0</v>
      </c>
      <c r="R55" s="189">
        <f t="shared" si="18"/>
        <v>1</v>
      </c>
      <c r="S55" s="189">
        <f t="shared" si="20"/>
        <v>1</v>
      </c>
      <c r="T55" s="189">
        <f t="shared" si="21"/>
        <v>0</v>
      </c>
      <c r="U55" s="189">
        <f t="shared" si="22"/>
        <v>0</v>
      </c>
      <c r="V55" s="189">
        <f t="shared" si="23"/>
        <v>1</v>
      </c>
      <c r="W55" s="189">
        <f t="shared" si="24"/>
        <v>1</v>
      </c>
      <c r="X55" s="189">
        <f t="shared" si="25"/>
        <v>0</v>
      </c>
      <c r="Y55" s="189">
        <f t="shared" si="26"/>
        <v>1</v>
      </c>
      <c r="Z55" s="189">
        <f t="shared" si="27"/>
        <v>0</v>
      </c>
      <c r="AA55" s="189">
        <f t="shared" si="28"/>
        <v>1</v>
      </c>
      <c r="AB55" s="189">
        <f t="shared" si="29"/>
        <v>0</v>
      </c>
      <c r="AC55" s="189">
        <f t="shared" si="30"/>
        <v>1</v>
      </c>
      <c r="AD55" s="189">
        <f t="shared" si="31"/>
        <v>0</v>
      </c>
      <c r="AE55" s="189">
        <f t="shared" si="32"/>
        <v>1</v>
      </c>
      <c r="AF55" s="189">
        <f t="shared" si="33"/>
        <v>0</v>
      </c>
      <c r="AG55" s="189">
        <f t="shared" si="34"/>
        <v>1</v>
      </c>
      <c r="AH55" s="190">
        <f t="shared" si="35"/>
        <v>0</v>
      </c>
      <c r="AI55" s="36">
        <f t="shared" si="36"/>
        <v>1</v>
      </c>
      <c r="AJ55">
        <f t="shared" si="19"/>
        <v>3571428.5</v>
      </c>
    </row>
    <row r="56" spans="1:36">
      <c r="A56">
        <v>8</v>
      </c>
      <c r="B56">
        <v>181312</v>
      </c>
      <c r="C56">
        <v>88571431.729562595</v>
      </c>
      <c r="D56">
        <v>-160714291.393543</v>
      </c>
      <c r="E56">
        <v>3571428.75</v>
      </c>
      <c r="F56">
        <v>85000002.979562595</v>
      </c>
      <c r="G56">
        <v>2738.0953357257199</v>
      </c>
      <c r="H56">
        <v>1</v>
      </c>
      <c r="I56">
        <v>0</v>
      </c>
      <c r="J56">
        <v>0</v>
      </c>
      <c r="K56">
        <v>1</v>
      </c>
      <c r="L56">
        <v>0</v>
      </c>
      <c r="M56">
        <v>23600</v>
      </c>
      <c r="N56">
        <v>0</v>
      </c>
      <c r="O56">
        <v>0</v>
      </c>
      <c r="P56">
        <v>3571.4287109375</v>
      </c>
      <c r="Q56" s="188">
        <f t="shared" si="17"/>
        <v>1</v>
      </c>
      <c r="R56" s="189">
        <f t="shared" si="18"/>
        <v>0</v>
      </c>
      <c r="S56" s="189">
        <f t="shared" si="20"/>
        <v>1</v>
      </c>
      <c r="T56" s="189">
        <f t="shared" si="21"/>
        <v>0</v>
      </c>
      <c r="U56" s="189">
        <f t="shared" si="22"/>
        <v>1</v>
      </c>
      <c r="V56" s="189">
        <f t="shared" si="23"/>
        <v>0</v>
      </c>
      <c r="W56" s="189">
        <f t="shared" si="24"/>
        <v>0</v>
      </c>
      <c r="X56" s="189">
        <f t="shared" si="25"/>
        <v>1</v>
      </c>
      <c r="Y56" s="189">
        <f t="shared" si="26"/>
        <v>1</v>
      </c>
      <c r="Z56" s="189">
        <f t="shared" si="27"/>
        <v>0</v>
      </c>
      <c r="AA56" s="189">
        <f t="shared" si="28"/>
        <v>0</v>
      </c>
      <c r="AB56" s="189">
        <f t="shared" si="29"/>
        <v>1</v>
      </c>
      <c r="AC56" s="189">
        <f t="shared" si="30"/>
        <v>1</v>
      </c>
      <c r="AD56" s="189">
        <f t="shared" si="31"/>
        <v>0</v>
      </c>
      <c r="AE56" s="189">
        <f t="shared" si="32"/>
        <v>1</v>
      </c>
      <c r="AF56" s="189">
        <f t="shared" si="33"/>
        <v>0</v>
      </c>
      <c r="AG56" s="189">
        <f t="shared" si="34"/>
        <v>0</v>
      </c>
      <c r="AH56" s="190">
        <f t="shared" si="35"/>
        <v>1</v>
      </c>
      <c r="AI56" s="36">
        <f t="shared" si="36"/>
        <v>1</v>
      </c>
      <c r="AJ56">
        <f t="shared" si="19"/>
        <v>3571428.75</v>
      </c>
    </row>
    <row r="57" spans="1:36">
      <c r="A57">
        <v>5</v>
      </c>
      <c r="B57">
        <v>14141</v>
      </c>
      <c r="C57">
        <v>0</v>
      </c>
      <c r="D57">
        <v>-560000</v>
      </c>
      <c r="E57" s="179">
        <v>4000000</v>
      </c>
      <c r="F57" s="179">
        <v>-4000000</v>
      </c>
      <c r="G57">
        <v>76</v>
      </c>
      <c r="H57">
        <v>3</v>
      </c>
      <c r="I57">
        <v>0</v>
      </c>
      <c r="J57">
        <v>1</v>
      </c>
      <c r="K57">
        <v>0</v>
      </c>
      <c r="L57">
        <v>0</v>
      </c>
      <c r="M57">
        <v>0</v>
      </c>
      <c r="N57">
        <v>0</v>
      </c>
      <c r="O57">
        <v>0</v>
      </c>
      <c r="P57">
        <v>4000</v>
      </c>
      <c r="Q57" s="188">
        <f t="shared" si="17"/>
        <v>0</v>
      </c>
      <c r="R57" s="189">
        <f t="shared" si="18"/>
        <v>1</v>
      </c>
      <c r="S57" s="189">
        <f t="shared" si="20"/>
        <v>1</v>
      </c>
      <c r="T57" s="189">
        <f t="shared" si="21"/>
        <v>0</v>
      </c>
      <c r="U57" s="189">
        <f t="shared" si="22"/>
        <v>0</v>
      </c>
      <c r="V57" s="189">
        <f t="shared" si="23"/>
        <v>1</v>
      </c>
      <c r="W57" s="189">
        <f t="shared" si="24"/>
        <v>1</v>
      </c>
      <c r="X57" s="189">
        <f t="shared" si="25"/>
        <v>0</v>
      </c>
      <c r="Y57" s="189">
        <f t="shared" si="26"/>
        <v>1</v>
      </c>
      <c r="Z57" s="189">
        <f t="shared" si="27"/>
        <v>0</v>
      </c>
      <c r="AA57" s="189">
        <f t="shared" si="28"/>
        <v>1</v>
      </c>
      <c r="AB57" s="189">
        <f t="shared" si="29"/>
        <v>0</v>
      </c>
      <c r="AC57" s="189">
        <f t="shared" si="30"/>
        <v>1</v>
      </c>
      <c r="AD57" s="189">
        <f t="shared" si="31"/>
        <v>0</v>
      </c>
      <c r="AE57" s="189">
        <f t="shared" si="32"/>
        <v>1</v>
      </c>
      <c r="AF57" s="189">
        <f t="shared" si="33"/>
        <v>0</v>
      </c>
      <c r="AG57" s="189">
        <f t="shared" si="34"/>
        <v>0</v>
      </c>
      <c r="AH57" s="190">
        <f t="shared" si="35"/>
        <v>1</v>
      </c>
      <c r="AI57" s="36">
        <f t="shared" si="36"/>
        <v>1</v>
      </c>
      <c r="AJ57">
        <f t="shared" si="19"/>
        <v>4000000</v>
      </c>
    </row>
    <row r="58" spans="1:36">
      <c r="A58">
        <v>74</v>
      </c>
      <c r="B58">
        <v>211121</v>
      </c>
      <c r="C58">
        <v>0</v>
      </c>
      <c r="D58">
        <v>-140000</v>
      </c>
      <c r="E58" s="179">
        <v>4000000</v>
      </c>
      <c r="F58" s="179">
        <v>-4000000</v>
      </c>
      <c r="G58">
        <v>69</v>
      </c>
      <c r="H58">
        <v>2</v>
      </c>
      <c r="I58">
        <v>0</v>
      </c>
      <c r="J58">
        <v>0</v>
      </c>
      <c r="K58">
        <v>1</v>
      </c>
      <c r="L58">
        <v>0</v>
      </c>
      <c r="M58">
        <v>2500</v>
      </c>
      <c r="N58">
        <v>0</v>
      </c>
      <c r="O58">
        <v>0</v>
      </c>
      <c r="P58">
        <v>400</v>
      </c>
      <c r="Q58" s="188">
        <f t="shared" si="17"/>
        <v>1</v>
      </c>
      <c r="R58" s="189">
        <f t="shared" si="18"/>
        <v>0</v>
      </c>
      <c r="S58" s="189">
        <f t="shared" si="20"/>
        <v>1</v>
      </c>
      <c r="T58" s="189">
        <f t="shared" si="21"/>
        <v>0</v>
      </c>
      <c r="U58" s="189">
        <f t="shared" si="22"/>
        <v>1</v>
      </c>
      <c r="V58" s="189">
        <f t="shared" si="23"/>
        <v>0</v>
      </c>
      <c r="W58" s="189">
        <f t="shared" si="24"/>
        <v>0</v>
      </c>
      <c r="X58" s="189">
        <f t="shared" si="25"/>
        <v>1</v>
      </c>
      <c r="Y58" s="189">
        <f t="shared" si="26"/>
        <v>1</v>
      </c>
      <c r="Z58" s="189">
        <f t="shared" si="27"/>
        <v>0</v>
      </c>
      <c r="AA58" s="189">
        <f t="shared" si="28"/>
        <v>0</v>
      </c>
      <c r="AB58" s="189">
        <f t="shared" si="29"/>
        <v>1</v>
      </c>
      <c r="AC58" s="189">
        <f t="shared" si="30"/>
        <v>1</v>
      </c>
      <c r="AD58" s="189">
        <f t="shared" si="31"/>
        <v>0</v>
      </c>
      <c r="AE58" s="189">
        <f t="shared" si="32"/>
        <v>1</v>
      </c>
      <c r="AF58" s="189">
        <f t="shared" si="33"/>
        <v>0</v>
      </c>
      <c r="AG58" s="189">
        <f t="shared" si="34"/>
        <v>1</v>
      </c>
      <c r="AH58" s="190">
        <f t="shared" si="35"/>
        <v>0</v>
      </c>
      <c r="AI58" s="36">
        <f t="shared" si="36"/>
        <v>1</v>
      </c>
      <c r="AJ58">
        <f t="shared" si="19"/>
        <v>4000000</v>
      </c>
    </row>
    <row r="59" spans="1:36">
      <c r="A59">
        <v>52</v>
      </c>
      <c r="B59">
        <v>141311</v>
      </c>
      <c r="C59">
        <v>1750000</v>
      </c>
      <c r="D59">
        <v>-650000</v>
      </c>
      <c r="E59" s="179">
        <v>4000000</v>
      </c>
      <c r="F59">
        <v>-2250000</v>
      </c>
      <c r="G59">
        <v>77.5</v>
      </c>
      <c r="H59">
        <v>3</v>
      </c>
      <c r="I59">
        <v>0</v>
      </c>
      <c r="J59">
        <v>1</v>
      </c>
      <c r="K59">
        <v>0</v>
      </c>
      <c r="L59">
        <v>0</v>
      </c>
      <c r="M59">
        <v>0</v>
      </c>
      <c r="N59">
        <v>0</v>
      </c>
      <c r="O59">
        <v>0</v>
      </c>
      <c r="P59">
        <v>500</v>
      </c>
      <c r="Q59" s="188">
        <f t="shared" si="17"/>
        <v>0</v>
      </c>
      <c r="R59" s="189">
        <f t="shared" si="18"/>
        <v>1</v>
      </c>
      <c r="S59" s="189">
        <f t="shared" si="20"/>
        <v>1</v>
      </c>
      <c r="T59" s="189">
        <f t="shared" si="21"/>
        <v>0</v>
      </c>
      <c r="U59" s="189">
        <f t="shared" si="22"/>
        <v>0</v>
      </c>
      <c r="V59" s="189">
        <f t="shared" si="23"/>
        <v>1</v>
      </c>
      <c r="W59" s="189">
        <f t="shared" si="24"/>
        <v>1</v>
      </c>
      <c r="X59" s="189">
        <f t="shared" si="25"/>
        <v>0</v>
      </c>
      <c r="Y59" s="189">
        <f t="shared" si="26"/>
        <v>1</v>
      </c>
      <c r="Z59" s="189">
        <f t="shared" si="27"/>
        <v>0</v>
      </c>
      <c r="AA59" s="189">
        <f t="shared" si="28"/>
        <v>1</v>
      </c>
      <c r="AB59" s="189">
        <f t="shared" si="29"/>
        <v>0</v>
      </c>
      <c r="AC59" s="189">
        <f t="shared" si="30"/>
        <v>1</v>
      </c>
      <c r="AD59" s="189">
        <f t="shared" si="31"/>
        <v>0</v>
      </c>
      <c r="AE59" s="189">
        <f t="shared" si="32"/>
        <v>1</v>
      </c>
      <c r="AF59" s="189">
        <f t="shared" si="33"/>
        <v>0</v>
      </c>
      <c r="AG59" s="189">
        <f t="shared" si="34"/>
        <v>1</v>
      </c>
      <c r="AH59" s="190">
        <f t="shared" si="35"/>
        <v>0</v>
      </c>
      <c r="AI59" s="36">
        <f t="shared" si="36"/>
        <v>1</v>
      </c>
      <c r="AJ59">
        <f t="shared" si="19"/>
        <v>4000000</v>
      </c>
    </row>
    <row r="60" spans="1:36">
      <c r="A60">
        <v>30</v>
      </c>
      <c r="B60">
        <v>141192</v>
      </c>
      <c r="C60">
        <v>6629999.9012053004</v>
      </c>
      <c r="D60">
        <v>-18499999.664723899</v>
      </c>
      <c r="E60" s="179">
        <v>4000000</v>
      </c>
      <c r="F60">
        <v>2629999.9012052999</v>
      </c>
      <c r="G60">
        <v>374.99999441206501</v>
      </c>
      <c r="H60">
        <v>2</v>
      </c>
      <c r="I60">
        <v>1</v>
      </c>
      <c r="J60">
        <v>1</v>
      </c>
      <c r="K60">
        <v>0</v>
      </c>
      <c r="L60">
        <v>0</v>
      </c>
      <c r="M60">
        <v>150000</v>
      </c>
      <c r="N60">
        <v>0</v>
      </c>
      <c r="O60">
        <v>0</v>
      </c>
      <c r="P60">
        <v>5000</v>
      </c>
      <c r="Q60" s="188">
        <f t="shared" si="17"/>
        <v>1</v>
      </c>
      <c r="R60" s="189">
        <f t="shared" si="18"/>
        <v>0</v>
      </c>
      <c r="S60" s="189">
        <f t="shared" si="20"/>
        <v>0</v>
      </c>
      <c r="T60" s="189">
        <f t="shared" si="21"/>
        <v>1</v>
      </c>
      <c r="U60" s="189">
        <f t="shared" si="22"/>
        <v>0</v>
      </c>
      <c r="V60" s="189">
        <f t="shared" si="23"/>
        <v>1</v>
      </c>
      <c r="W60" s="189">
        <f t="shared" si="24"/>
        <v>1</v>
      </c>
      <c r="X60" s="189">
        <f t="shared" si="25"/>
        <v>0</v>
      </c>
      <c r="Y60" s="189">
        <f t="shared" si="26"/>
        <v>1</v>
      </c>
      <c r="Z60" s="189">
        <f t="shared" si="27"/>
        <v>0</v>
      </c>
      <c r="AA60" s="189">
        <f t="shared" si="28"/>
        <v>0</v>
      </c>
      <c r="AB60" s="189">
        <f t="shared" si="29"/>
        <v>1</v>
      </c>
      <c r="AC60" s="189">
        <f t="shared" si="30"/>
        <v>1</v>
      </c>
      <c r="AD60" s="189">
        <f t="shared" si="31"/>
        <v>0</v>
      </c>
      <c r="AE60" s="189">
        <f t="shared" si="32"/>
        <v>1</v>
      </c>
      <c r="AF60" s="189">
        <f t="shared" si="33"/>
        <v>0</v>
      </c>
      <c r="AG60" s="189">
        <f t="shared" si="34"/>
        <v>0</v>
      </c>
      <c r="AH60" s="190">
        <f t="shared" si="35"/>
        <v>1</v>
      </c>
      <c r="AI60" s="36">
        <f t="shared" si="36"/>
        <v>1</v>
      </c>
      <c r="AJ60">
        <f t="shared" si="19"/>
        <v>4000000</v>
      </c>
    </row>
    <row r="61" spans="1:36">
      <c r="A61">
        <v>15</v>
      </c>
      <c r="B61">
        <v>141201</v>
      </c>
      <c r="C61">
        <v>25056000</v>
      </c>
      <c r="D61">
        <v>-6380000</v>
      </c>
      <c r="E61" s="179">
        <v>4000000</v>
      </c>
      <c r="F61">
        <v>21056000</v>
      </c>
      <c r="G61">
        <v>173</v>
      </c>
      <c r="H61">
        <v>2</v>
      </c>
      <c r="I61">
        <v>0</v>
      </c>
      <c r="J61">
        <v>1</v>
      </c>
      <c r="K61">
        <v>1</v>
      </c>
      <c r="L61">
        <v>0</v>
      </c>
      <c r="M61">
        <v>0</v>
      </c>
      <c r="N61">
        <v>0</v>
      </c>
      <c r="O61">
        <v>0</v>
      </c>
      <c r="P61">
        <v>2500</v>
      </c>
      <c r="Q61" s="188">
        <f t="shared" si="17"/>
        <v>1</v>
      </c>
      <c r="R61" s="189">
        <f t="shared" si="18"/>
        <v>0</v>
      </c>
      <c r="S61" s="189">
        <f t="shared" si="20"/>
        <v>1</v>
      </c>
      <c r="T61" s="189">
        <f t="shared" si="21"/>
        <v>0</v>
      </c>
      <c r="U61" s="189">
        <f t="shared" si="22"/>
        <v>0</v>
      </c>
      <c r="V61" s="189">
        <f t="shared" si="23"/>
        <v>1</v>
      </c>
      <c r="W61" s="189">
        <f t="shared" si="24"/>
        <v>0</v>
      </c>
      <c r="X61" s="189">
        <f t="shared" si="25"/>
        <v>1</v>
      </c>
      <c r="Y61" s="189">
        <f t="shared" si="26"/>
        <v>1</v>
      </c>
      <c r="Z61" s="189">
        <f t="shared" si="27"/>
        <v>0</v>
      </c>
      <c r="AA61" s="189">
        <f t="shared" si="28"/>
        <v>1</v>
      </c>
      <c r="AB61" s="189">
        <f t="shared" si="29"/>
        <v>0</v>
      </c>
      <c r="AC61" s="189">
        <f t="shared" si="30"/>
        <v>1</v>
      </c>
      <c r="AD61" s="189">
        <f t="shared" si="31"/>
        <v>0</v>
      </c>
      <c r="AE61" s="189">
        <f t="shared" si="32"/>
        <v>1</v>
      </c>
      <c r="AF61" s="189">
        <f t="shared" si="33"/>
        <v>0</v>
      </c>
      <c r="AG61" s="189">
        <f t="shared" si="34"/>
        <v>0</v>
      </c>
      <c r="AH61" s="190">
        <f t="shared" si="35"/>
        <v>1</v>
      </c>
      <c r="AI61" s="36">
        <f t="shared" si="36"/>
        <v>1</v>
      </c>
      <c r="AJ61">
        <f t="shared" si="19"/>
        <v>4000000</v>
      </c>
    </row>
    <row r="62" spans="1:36">
      <c r="A62">
        <v>87</v>
      </c>
      <c r="B62">
        <v>21181</v>
      </c>
      <c r="C62">
        <v>8880952.6582288705</v>
      </c>
      <c r="D62">
        <v>-6380952.4907536497</v>
      </c>
      <c r="E62">
        <v>4761905</v>
      </c>
      <c r="F62">
        <v>4119047.65822887</v>
      </c>
      <c r="G62">
        <v>185.714291512561</v>
      </c>
      <c r="H62">
        <v>2</v>
      </c>
      <c r="I62">
        <v>0</v>
      </c>
      <c r="J62">
        <v>0</v>
      </c>
      <c r="K62">
        <v>0</v>
      </c>
      <c r="L62">
        <v>3</v>
      </c>
      <c r="M62">
        <v>0</v>
      </c>
      <c r="N62">
        <v>0</v>
      </c>
      <c r="O62">
        <v>0</v>
      </c>
      <c r="P62">
        <v>7476.19091796875</v>
      </c>
      <c r="Q62" s="188">
        <f t="shared" si="17"/>
        <v>1</v>
      </c>
      <c r="R62" s="189">
        <f t="shared" si="18"/>
        <v>0</v>
      </c>
      <c r="S62" s="189">
        <f t="shared" si="20"/>
        <v>1</v>
      </c>
      <c r="T62" s="189">
        <f t="shared" si="21"/>
        <v>0</v>
      </c>
      <c r="U62" s="189">
        <f t="shared" si="22"/>
        <v>1</v>
      </c>
      <c r="V62" s="189">
        <f t="shared" si="23"/>
        <v>0</v>
      </c>
      <c r="W62" s="189">
        <f t="shared" si="24"/>
        <v>1</v>
      </c>
      <c r="X62" s="189">
        <f t="shared" si="25"/>
        <v>0</v>
      </c>
      <c r="Y62" s="189">
        <f t="shared" si="26"/>
        <v>0</v>
      </c>
      <c r="Z62" s="189">
        <f t="shared" si="27"/>
        <v>1</v>
      </c>
      <c r="AA62" s="189">
        <f t="shared" si="28"/>
        <v>1</v>
      </c>
      <c r="AB62" s="189">
        <f t="shared" si="29"/>
        <v>0</v>
      </c>
      <c r="AC62" s="189">
        <f t="shared" si="30"/>
        <v>1</v>
      </c>
      <c r="AD62" s="189">
        <f t="shared" si="31"/>
        <v>0</v>
      </c>
      <c r="AE62" s="189">
        <f t="shared" si="32"/>
        <v>1</v>
      </c>
      <c r="AF62" s="189">
        <f t="shared" si="33"/>
        <v>0</v>
      </c>
      <c r="AG62" s="189">
        <f t="shared" si="34"/>
        <v>0</v>
      </c>
      <c r="AH62" s="190">
        <f t="shared" si="35"/>
        <v>1</v>
      </c>
      <c r="AI62" s="36">
        <f t="shared" si="36"/>
        <v>1</v>
      </c>
      <c r="AJ62">
        <f t="shared" si="19"/>
        <v>4761905</v>
      </c>
    </row>
    <row r="63" spans="1:36">
      <c r="A63">
        <v>67</v>
      </c>
      <c r="B63">
        <v>162121</v>
      </c>
      <c r="C63">
        <v>0</v>
      </c>
      <c r="D63">
        <v>740000</v>
      </c>
      <c r="E63" s="179">
        <v>5000000</v>
      </c>
      <c r="F63" s="179">
        <v>-5000000</v>
      </c>
      <c r="G63">
        <v>71</v>
      </c>
      <c r="H63">
        <v>2</v>
      </c>
      <c r="I63">
        <v>0</v>
      </c>
      <c r="J63">
        <v>1</v>
      </c>
      <c r="K63">
        <v>0</v>
      </c>
      <c r="L63">
        <v>0</v>
      </c>
      <c r="M63">
        <v>265000</v>
      </c>
      <c r="N63">
        <v>476190.5</v>
      </c>
      <c r="O63">
        <v>20</v>
      </c>
      <c r="P63">
        <v>2500</v>
      </c>
      <c r="Q63" s="188">
        <f t="shared" si="17"/>
        <v>1</v>
      </c>
      <c r="R63" s="189">
        <f t="shared" si="18"/>
        <v>0</v>
      </c>
      <c r="S63" s="189">
        <f t="shared" si="20"/>
        <v>1</v>
      </c>
      <c r="T63" s="189">
        <f t="shared" si="21"/>
        <v>0</v>
      </c>
      <c r="U63" s="189">
        <f t="shared" si="22"/>
        <v>0</v>
      </c>
      <c r="V63" s="189">
        <f t="shared" si="23"/>
        <v>1</v>
      </c>
      <c r="W63" s="189">
        <f t="shared" si="24"/>
        <v>1</v>
      </c>
      <c r="X63" s="189">
        <f t="shared" si="25"/>
        <v>0</v>
      </c>
      <c r="Y63" s="189">
        <f t="shared" si="26"/>
        <v>1</v>
      </c>
      <c r="Z63" s="189">
        <f t="shared" si="27"/>
        <v>0</v>
      </c>
      <c r="AA63" s="189">
        <f t="shared" si="28"/>
        <v>0</v>
      </c>
      <c r="AB63" s="189">
        <f t="shared" si="29"/>
        <v>1</v>
      </c>
      <c r="AC63" s="189">
        <f t="shared" si="30"/>
        <v>0</v>
      </c>
      <c r="AD63" s="189">
        <f t="shared" si="31"/>
        <v>1</v>
      </c>
      <c r="AE63" s="189">
        <f t="shared" si="32"/>
        <v>0</v>
      </c>
      <c r="AF63" s="189">
        <f t="shared" si="33"/>
        <v>1</v>
      </c>
      <c r="AG63" s="189">
        <f t="shared" si="34"/>
        <v>0</v>
      </c>
      <c r="AH63" s="190">
        <f t="shared" si="35"/>
        <v>1</v>
      </c>
      <c r="AI63" s="36">
        <f t="shared" si="36"/>
        <v>1</v>
      </c>
      <c r="AJ63">
        <f t="shared" si="19"/>
        <v>5000000</v>
      </c>
    </row>
    <row r="64" spans="1:36">
      <c r="A64">
        <v>47</v>
      </c>
      <c r="B64">
        <v>212163</v>
      </c>
      <c r="C64">
        <v>1200000</v>
      </c>
      <c r="D64">
        <v>-4900000</v>
      </c>
      <c r="E64" s="179">
        <v>5000000</v>
      </c>
      <c r="F64">
        <v>-3800000</v>
      </c>
      <c r="G64">
        <v>165</v>
      </c>
      <c r="H64">
        <v>2</v>
      </c>
      <c r="I64">
        <v>1</v>
      </c>
      <c r="J64">
        <v>1</v>
      </c>
      <c r="K64">
        <v>0</v>
      </c>
      <c r="L64">
        <v>0</v>
      </c>
      <c r="M64">
        <v>0</v>
      </c>
      <c r="N64">
        <v>0</v>
      </c>
      <c r="O64">
        <v>0</v>
      </c>
      <c r="P64">
        <v>3000</v>
      </c>
      <c r="Q64" s="188">
        <f t="shared" si="17"/>
        <v>1</v>
      </c>
      <c r="R64" s="189">
        <f t="shared" si="18"/>
        <v>0</v>
      </c>
      <c r="S64" s="189">
        <f t="shared" si="20"/>
        <v>0</v>
      </c>
      <c r="T64" s="189">
        <f t="shared" si="21"/>
        <v>1</v>
      </c>
      <c r="U64" s="189">
        <f t="shared" si="22"/>
        <v>0</v>
      </c>
      <c r="V64" s="189">
        <f t="shared" si="23"/>
        <v>1</v>
      </c>
      <c r="W64" s="189">
        <f t="shared" si="24"/>
        <v>1</v>
      </c>
      <c r="X64" s="189">
        <f t="shared" si="25"/>
        <v>0</v>
      </c>
      <c r="Y64" s="189">
        <f t="shared" si="26"/>
        <v>1</v>
      </c>
      <c r="Z64" s="189">
        <f t="shared" si="27"/>
        <v>0</v>
      </c>
      <c r="AA64" s="189">
        <f t="shared" si="28"/>
        <v>1</v>
      </c>
      <c r="AB64" s="189">
        <f t="shared" si="29"/>
        <v>0</v>
      </c>
      <c r="AC64" s="189">
        <f t="shared" si="30"/>
        <v>1</v>
      </c>
      <c r="AD64" s="189">
        <f t="shared" si="31"/>
        <v>0</v>
      </c>
      <c r="AE64" s="189">
        <f t="shared" si="32"/>
        <v>1</v>
      </c>
      <c r="AF64" s="189">
        <f t="shared" si="33"/>
        <v>0</v>
      </c>
      <c r="AG64" s="189">
        <f t="shared" si="34"/>
        <v>0</v>
      </c>
      <c r="AH64" s="190">
        <f t="shared" si="35"/>
        <v>1</v>
      </c>
      <c r="AI64" s="36">
        <f t="shared" si="36"/>
        <v>1</v>
      </c>
      <c r="AJ64">
        <f t="shared" si="19"/>
        <v>5000000</v>
      </c>
    </row>
    <row r="65" spans="1:36">
      <c r="A65">
        <v>34</v>
      </c>
      <c r="B65">
        <v>181251</v>
      </c>
      <c r="C65">
        <v>16800000</v>
      </c>
      <c r="D65">
        <v>-21790000</v>
      </c>
      <c r="E65" s="179">
        <v>5000000</v>
      </c>
      <c r="F65">
        <v>11800000</v>
      </c>
      <c r="G65">
        <v>446.5</v>
      </c>
      <c r="H65">
        <v>2</v>
      </c>
      <c r="I65">
        <v>0</v>
      </c>
      <c r="J65">
        <v>1</v>
      </c>
      <c r="K65">
        <v>0</v>
      </c>
      <c r="L65">
        <v>0</v>
      </c>
      <c r="M65">
        <v>0</v>
      </c>
      <c r="N65">
        <v>0</v>
      </c>
      <c r="O65">
        <v>0</v>
      </c>
      <c r="P65">
        <v>1500</v>
      </c>
      <c r="Q65" s="188">
        <f t="shared" si="17"/>
        <v>1</v>
      </c>
      <c r="R65" s="189">
        <f t="shared" si="18"/>
        <v>0</v>
      </c>
      <c r="S65" s="189">
        <f t="shared" si="20"/>
        <v>1</v>
      </c>
      <c r="T65" s="189">
        <f t="shared" si="21"/>
        <v>0</v>
      </c>
      <c r="U65" s="189">
        <f t="shared" si="22"/>
        <v>0</v>
      </c>
      <c r="V65" s="189">
        <f t="shared" si="23"/>
        <v>1</v>
      </c>
      <c r="W65" s="189">
        <f t="shared" si="24"/>
        <v>1</v>
      </c>
      <c r="X65" s="189">
        <f t="shared" si="25"/>
        <v>0</v>
      </c>
      <c r="Y65" s="189">
        <f t="shared" si="26"/>
        <v>1</v>
      </c>
      <c r="Z65" s="189">
        <f t="shared" si="27"/>
        <v>0</v>
      </c>
      <c r="AA65" s="189">
        <f t="shared" si="28"/>
        <v>1</v>
      </c>
      <c r="AB65" s="189">
        <f t="shared" si="29"/>
        <v>0</v>
      </c>
      <c r="AC65" s="189">
        <f t="shared" si="30"/>
        <v>1</v>
      </c>
      <c r="AD65" s="189">
        <f t="shared" si="31"/>
        <v>0</v>
      </c>
      <c r="AE65" s="189">
        <f t="shared" si="32"/>
        <v>1</v>
      </c>
      <c r="AF65" s="189">
        <f t="shared" si="33"/>
        <v>0</v>
      </c>
      <c r="AG65" s="189">
        <f t="shared" si="34"/>
        <v>1</v>
      </c>
      <c r="AH65" s="190">
        <f t="shared" si="35"/>
        <v>0</v>
      </c>
      <c r="AI65" s="36">
        <f t="shared" si="36"/>
        <v>1</v>
      </c>
      <c r="AJ65">
        <f t="shared" si="19"/>
        <v>5000000</v>
      </c>
    </row>
    <row r="66" spans="1:36">
      <c r="A66">
        <v>62</v>
      </c>
      <c r="B66">
        <v>15161</v>
      </c>
      <c r="C66">
        <v>26785714.171674799</v>
      </c>
      <c r="D66">
        <v>-22428571.311795</v>
      </c>
      <c r="E66" s="179">
        <v>5000000</v>
      </c>
      <c r="F66">
        <v>21785714.171674799</v>
      </c>
      <c r="G66">
        <v>457.14285519658301</v>
      </c>
      <c r="H66">
        <v>2</v>
      </c>
      <c r="I66">
        <v>1</v>
      </c>
      <c r="J66">
        <v>0</v>
      </c>
      <c r="K66">
        <v>0</v>
      </c>
      <c r="L66">
        <v>0</v>
      </c>
      <c r="M66">
        <v>0</v>
      </c>
      <c r="N66">
        <v>0</v>
      </c>
      <c r="O66">
        <v>0</v>
      </c>
      <c r="P66">
        <v>5714.28564453125</v>
      </c>
      <c r="Q66" s="188">
        <f t="shared" si="17"/>
        <v>1</v>
      </c>
      <c r="R66" s="189">
        <f t="shared" si="18"/>
        <v>0</v>
      </c>
      <c r="S66" s="189">
        <f t="shared" si="20"/>
        <v>0</v>
      </c>
      <c r="T66" s="189">
        <f t="shared" si="21"/>
        <v>1</v>
      </c>
      <c r="U66" s="189">
        <f t="shared" si="22"/>
        <v>1</v>
      </c>
      <c r="V66" s="189">
        <f t="shared" si="23"/>
        <v>0</v>
      </c>
      <c r="W66" s="189">
        <f t="shared" si="24"/>
        <v>1</v>
      </c>
      <c r="X66" s="189">
        <f t="shared" si="25"/>
        <v>0</v>
      </c>
      <c r="Y66" s="189">
        <f t="shared" si="26"/>
        <v>1</v>
      </c>
      <c r="Z66" s="189">
        <f t="shared" si="27"/>
        <v>0</v>
      </c>
      <c r="AA66" s="189">
        <f t="shared" si="28"/>
        <v>1</v>
      </c>
      <c r="AB66" s="189">
        <f t="shared" si="29"/>
        <v>0</v>
      </c>
      <c r="AC66" s="189">
        <f t="shared" si="30"/>
        <v>1</v>
      </c>
      <c r="AD66" s="189">
        <f t="shared" si="31"/>
        <v>0</v>
      </c>
      <c r="AE66" s="189">
        <f t="shared" si="32"/>
        <v>1</v>
      </c>
      <c r="AF66" s="189">
        <f t="shared" si="33"/>
        <v>0</v>
      </c>
      <c r="AG66" s="189">
        <f t="shared" si="34"/>
        <v>0</v>
      </c>
      <c r="AH66" s="190">
        <f t="shared" si="35"/>
        <v>1</v>
      </c>
      <c r="AI66" s="36">
        <f t="shared" si="36"/>
        <v>1</v>
      </c>
      <c r="AJ66">
        <f t="shared" si="19"/>
        <v>5000000</v>
      </c>
    </row>
    <row r="67" spans="1:36">
      <c r="A67">
        <v>109</v>
      </c>
      <c r="B67">
        <v>222121</v>
      </c>
      <c r="C67">
        <v>31459998.749892</v>
      </c>
      <c r="D67">
        <v>-1699999.7337659299</v>
      </c>
      <c r="E67" s="179">
        <v>5000000</v>
      </c>
      <c r="F67">
        <v>26459998.749892</v>
      </c>
      <c r="G67">
        <v>111.66666222943201</v>
      </c>
      <c r="H67">
        <v>2</v>
      </c>
      <c r="I67">
        <v>1</v>
      </c>
      <c r="J67">
        <v>0</v>
      </c>
      <c r="K67">
        <v>0</v>
      </c>
      <c r="L67">
        <v>2</v>
      </c>
      <c r="M67">
        <v>0</v>
      </c>
      <c r="N67">
        <v>0</v>
      </c>
      <c r="O67">
        <v>0</v>
      </c>
      <c r="P67">
        <v>366.66665649414102</v>
      </c>
      <c r="Q67" s="188">
        <f t="shared" si="17"/>
        <v>1</v>
      </c>
      <c r="R67" s="189">
        <f t="shared" si="18"/>
        <v>0</v>
      </c>
      <c r="S67" s="189">
        <f t="shared" si="20"/>
        <v>0</v>
      </c>
      <c r="T67" s="189">
        <f t="shared" si="21"/>
        <v>1</v>
      </c>
      <c r="U67" s="189">
        <f t="shared" si="22"/>
        <v>1</v>
      </c>
      <c r="V67" s="189">
        <f t="shared" si="23"/>
        <v>0</v>
      </c>
      <c r="W67" s="189">
        <f t="shared" si="24"/>
        <v>1</v>
      </c>
      <c r="X67" s="189">
        <f t="shared" si="25"/>
        <v>0</v>
      </c>
      <c r="Y67" s="189">
        <f t="shared" si="26"/>
        <v>0</v>
      </c>
      <c r="Z67" s="189">
        <f t="shared" si="27"/>
        <v>1</v>
      </c>
      <c r="AA67" s="189">
        <f t="shared" si="28"/>
        <v>1</v>
      </c>
      <c r="AB67" s="189">
        <f t="shared" si="29"/>
        <v>0</v>
      </c>
      <c r="AC67" s="189">
        <f t="shared" si="30"/>
        <v>1</v>
      </c>
      <c r="AD67" s="189">
        <f t="shared" si="31"/>
        <v>0</v>
      </c>
      <c r="AE67" s="189">
        <f t="shared" si="32"/>
        <v>1</v>
      </c>
      <c r="AF67" s="189">
        <f t="shared" si="33"/>
        <v>0</v>
      </c>
      <c r="AG67" s="189">
        <f t="shared" si="34"/>
        <v>1</v>
      </c>
      <c r="AH67" s="190">
        <f t="shared" si="35"/>
        <v>0</v>
      </c>
      <c r="AI67" s="36">
        <f t="shared" si="36"/>
        <v>1</v>
      </c>
      <c r="AJ67">
        <f t="shared" si="19"/>
        <v>5000000</v>
      </c>
    </row>
    <row r="68" spans="1:36">
      <c r="A68">
        <v>92</v>
      </c>
      <c r="B68">
        <v>211251</v>
      </c>
      <c r="C68">
        <v>11280000</v>
      </c>
      <c r="D68">
        <v>-19520000</v>
      </c>
      <c r="E68">
        <v>5200000</v>
      </c>
      <c r="F68">
        <v>6080000</v>
      </c>
      <c r="G68">
        <v>412</v>
      </c>
      <c r="H68">
        <v>3</v>
      </c>
      <c r="I68">
        <v>0</v>
      </c>
      <c r="J68">
        <v>0</v>
      </c>
      <c r="K68">
        <v>0</v>
      </c>
      <c r="L68">
        <v>2</v>
      </c>
      <c r="M68">
        <v>0</v>
      </c>
      <c r="N68">
        <v>0</v>
      </c>
      <c r="O68">
        <v>0</v>
      </c>
      <c r="P68">
        <v>3000</v>
      </c>
      <c r="Q68" s="188">
        <f t="shared" si="17"/>
        <v>0</v>
      </c>
      <c r="R68" s="189">
        <f t="shared" si="18"/>
        <v>1</v>
      </c>
      <c r="S68" s="189">
        <f t="shared" ref="S68:S99" si="37">IF(I68=1,0,1)</f>
        <v>1</v>
      </c>
      <c r="T68" s="189">
        <f t="shared" ref="T68:T99" si="38">IF(I68=1,1,0)</f>
        <v>0</v>
      </c>
      <c r="U68" s="189">
        <f t="shared" ref="U68:U99" si="39">IF(J68=1,0,1)</f>
        <v>1</v>
      </c>
      <c r="V68" s="189">
        <f t="shared" ref="V68:V99" si="40">J68</f>
        <v>0</v>
      </c>
      <c r="W68" s="189">
        <f t="shared" ref="W68:W99" si="41">1-X68</f>
        <v>1</v>
      </c>
      <c r="X68" s="189">
        <f t="shared" ref="X68:X99" si="42">K68</f>
        <v>0</v>
      </c>
      <c r="Y68" s="189">
        <f t="shared" ref="Y68:Y99" si="43">IF(L68=0, 1,0)</f>
        <v>0</v>
      </c>
      <c r="Z68" s="189">
        <f t="shared" ref="Z68:Z99" si="44">IF(L68&gt;0, 1,0)</f>
        <v>1</v>
      </c>
      <c r="AA68" s="189">
        <f t="shared" ref="AA68:AA99" si="45">IF(M68 = 0, 1,0)</f>
        <v>1</v>
      </c>
      <c r="AB68" s="189">
        <f t="shared" ref="AB68:AB99" si="46">IF(M68&gt;0, 1,0)</f>
        <v>0</v>
      </c>
      <c r="AC68" s="189">
        <f t="shared" ref="AC68:AC99" si="47">IF(N68&gt;0,0,1)</f>
        <v>1</v>
      </c>
      <c r="AD68" s="189">
        <f t="shared" ref="AD68:AD99" si="48">IF(N68&gt;0, 1,0)</f>
        <v>0</v>
      </c>
      <c r="AE68" s="189">
        <f t="shared" ref="AE68:AE99" si="49">IF(O68&gt;0,0,1)</f>
        <v>1</v>
      </c>
      <c r="AF68" s="189">
        <f t="shared" ref="AF68:AF99" si="50">IF(O68&gt;0,1,0)</f>
        <v>0</v>
      </c>
      <c r="AG68" s="189">
        <f t="shared" ref="AG68:AG99" si="51">IF(P68&lt;=2000, 1,0)</f>
        <v>0</v>
      </c>
      <c r="AH68" s="190">
        <f t="shared" ref="AH68:AH99" si="52">IF(P68&gt;2000,1,0)</f>
        <v>1</v>
      </c>
      <c r="AI68" s="36">
        <f t="shared" ref="AI68:AI99" si="53">SUMPRODUCT($Q$2:$R$2,Q68:R68)*SUMPRODUCT($S$2:$T$2,S68:T68)*SUMPRODUCT($U$2:$V$2,U68:V68)*SUMPRODUCT($W$2:$X$2,W68:X68)*SUMPRODUCT($Y$2:$Z$2,Y68:Z68)*SUMPRODUCT($AA$2:$AB$2, AA68:AB68)*SUMPRODUCT($AC$2:$AD$2, AC68:AD68)*SUMPRODUCT($AE$2:$AF$2,AE68:AF68)*SUMPRODUCT($AG$2:$AH$2,AG68:AH68)</f>
        <v>1</v>
      </c>
      <c r="AJ68">
        <f t="shared" si="19"/>
        <v>5200000</v>
      </c>
    </row>
    <row r="69" spans="1:36">
      <c r="A69">
        <v>40</v>
      </c>
      <c r="B69">
        <v>24135</v>
      </c>
      <c r="C69">
        <v>666666.64017571497</v>
      </c>
      <c r="D69">
        <v>-1277777.5618010701</v>
      </c>
      <c r="E69">
        <v>5555555.5</v>
      </c>
      <c r="F69">
        <v>-4888888.8598242896</v>
      </c>
      <c r="G69">
        <v>113.888884363351</v>
      </c>
      <c r="H69">
        <v>2</v>
      </c>
      <c r="I69">
        <v>0</v>
      </c>
      <c r="J69">
        <v>1</v>
      </c>
      <c r="K69">
        <v>0</v>
      </c>
      <c r="L69">
        <v>0</v>
      </c>
      <c r="M69">
        <v>0</v>
      </c>
      <c r="N69">
        <v>0</v>
      </c>
      <c r="O69">
        <v>0</v>
      </c>
      <c r="P69">
        <v>833.33331298828102</v>
      </c>
      <c r="Q69" s="188">
        <f t="shared" ref="Q69:Q116" si="54">IF(H69&lt;3, 1,0)</f>
        <v>1</v>
      </c>
      <c r="R69" s="189">
        <f t="shared" ref="R69:R116" si="55">IF(H69&gt;2, 1,0)</f>
        <v>0</v>
      </c>
      <c r="S69" s="189">
        <f t="shared" si="37"/>
        <v>1</v>
      </c>
      <c r="T69" s="189">
        <f t="shared" si="38"/>
        <v>0</v>
      </c>
      <c r="U69" s="189">
        <f t="shared" si="39"/>
        <v>0</v>
      </c>
      <c r="V69" s="189">
        <f t="shared" si="40"/>
        <v>1</v>
      </c>
      <c r="W69" s="189">
        <f t="shared" si="41"/>
        <v>1</v>
      </c>
      <c r="X69" s="189">
        <f t="shared" si="42"/>
        <v>0</v>
      </c>
      <c r="Y69" s="189">
        <f t="shared" si="43"/>
        <v>1</v>
      </c>
      <c r="Z69" s="189">
        <f t="shared" si="44"/>
        <v>0</v>
      </c>
      <c r="AA69" s="189">
        <f t="shared" si="45"/>
        <v>1</v>
      </c>
      <c r="AB69" s="189">
        <f t="shared" si="46"/>
        <v>0</v>
      </c>
      <c r="AC69" s="189">
        <f t="shared" si="47"/>
        <v>1</v>
      </c>
      <c r="AD69" s="189">
        <f t="shared" si="48"/>
        <v>0</v>
      </c>
      <c r="AE69" s="189">
        <f t="shared" si="49"/>
        <v>1</v>
      </c>
      <c r="AF69" s="189">
        <f t="shared" si="50"/>
        <v>0</v>
      </c>
      <c r="AG69" s="189">
        <f t="shared" si="51"/>
        <v>1</v>
      </c>
      <c r="AH69" s="190">
        <f t="shared" si="52"/>
        <v>0</v>
      </c>
      <c r="AI69" s="36">
        <f t="shared" si="53"/>
        <v>1</v>
      </c>
      <c r="AJ69">
        <f t="shared" ref="AJ69:AJ116" si="56">IF(AI69=1, E69,NA())</f>
        <v>5555555.5</v>
      </c>
    </row>
    <row r="70" spans="1:36">
      <c r="A70">
        <v>88</v>
      </c>
      <c r="B70">
        <v>14161</v>
      </c>
      <c r="C70">
        <v>18285714.597118199</v>
      </c>
      <c r="D70">
        <v>1428571.6413004301</v>
      </c>
      <c r="E70">
        <v>5714286</v>
      </c>
      <c r="F70">
        <v>12571428.597118201</v>
      </c>
      <c r="G70">
        <v>71.428572644992798</v>
      </c>
      <c r="H70">
        <v>2</v>
      </c>
      <c r="I70">
        <v>1</v>
      </c>
      <c r="J70">
        <v>0</v>
      </c>
      <c r="K70">
        <v>1</v>
      </c>
      <c r="L70">
        <v>0</v>
      </c>
      <c r="M70">
        <v>608000</v>
      </c>
      <c r="N70">
        <v>240000</v>
      </c>
      <c r="O70">
        <v>0</v>
      </c>
      <c r="P70">
        <v>4285.71435546875</v>
      </c>
      <c r="Q70" s="188">
        <f t="shared" si="54"/>
        <v>1</v>
      </c>
      <c r="R70" s="189">
        <f t="shared" si="55"/>
        <v>0</v>
      </c>
      <c r="S70" s="189">
        <f t="shared" si="37"/>
        <v>0</v>
      </c>
      <c r="T70" s="189">
        <f t="shared" si="38"/>
        <v>1</v>
      </c>
      <c r="U70" s="189">
        <f t="shared" si="39"/>
        <v>1</v>
      </c>
      <c r="V70" s="189">
        <f t="shared" si="40"/>
        <v>0</v>
      </c>
      <c r="W70" s="189">
        <f t="shared" si="41"/>
        <v>0</v>
      </c>
      <c r="X70" s="189">
        <f t="shared" si="42"/>
        <v>1</v>
      </c>
      <c r="Y70" s="189">
        <f t="shared" si="43"/>
        <v>1</v>
      </c>
      <c r="Z70" s="189">
        <f t="shared" si="44"/>
        <v>0</v>
      </c>
      <c r="AA70" s="189">
        <f t="shared" si="45"/>
        <v>0</v>
      </c>
      <c r="AB70" s="189">
        <f t="shared" si="46"/>
        <v>1</v>
      </c>
      <c r="AC70" s="189">
        <f t="shared" si="47"/>
        <v>0</v>
      </c>
      <c r="AD70" s="189">
        <f t="shared" si="48"/>
        <v>1</v>
      </c>
      <c r="AE70" s="189">
        <f t="shared" si="49"/>
        <v>1</v>
      </c>
      <c r="AF70" s="189">
        <f t="shared" si="50"/>
        <v>0</v>
      </c>
      <c r="AG70" s="189">
        <f t="shared" si="51"/>
        <v>0</v>
      </c>
      <c r="AH70" s="190">
        <f t="shared" si="52"/>
        <v>1</v>
      </c>
      <c r="AI70" s="36">
        <f t="shared" si="53"/>
        <v>1</v>
      </c>
      <c r="AJ70">
        <f t="shared" si="56"/>
        <v>5714286</v>
      </c>
    </row>
    <row r="71" spans="1:36">
      <c r="A71">
        <v>39</v>
      </c>
      <c r="B71">
        <v>141161</v>
      </c>
      <c r="C71">
        <v>12800000</v>
      </c>
      <c r="D71">
        <v>-27960000</v>
      </c>
      <c r="E71" s="179">
        <v>6000000</v>
      </c>
      <c r="F71">
        <v>6800000</v>
      </c>
      <c r="G71">
        <v>566</v>
      </c>
      <c r="H71">
        <v>2</v>
      </c>
      <c r="I71">
        <v>1</v>
      </c>
      <c r="J71">
        <v>1</v>
      </c>
      <c r="K71">
        <v>1</v>
      </c>
      <c r="L71">
        <v>0</v>
      </c>
      <c r="M71">
        <v>0</v>
      </c>
      <c r="N71">
        <v>0</v>
      </c>
      <c r="O71">
        <v>0</v>
      </c>
      <c r="P71">
        <v>2400</v>
      </c>
      <c r="Q71" s="188">
        <f t="shared" si="54"/>
        <v>1</v>
      </c>
      <c r="R71" s="189">
        <f t="shared" si="55"/>
        <v>0</v>
      </c>
      <c r="S71" s="189">
        <f t="shared" si="37"/>
        <v>0</v>
      </c>
      <c r="T71" s="189">
        <f t="shared" si="38"/>
        <v>1</v>
      </c>
      <c r="U71" s="189">
        <f t="shared" si="39"/>
        <v>0</v>
      </c>
      <c r="V71" s="189">
        <f t="shared" si="40"/>
        <v>1</v>
      </c>
      <c r="W71" s="189">
        <f t="shared" si="41"/>
        <v>0</v>
      </c>
      <c r="X71" s="189">
        <f t="shared" si="42"/>
        <v>1</v>
      </c>
      <c r="Y71" s="189">
        <f t="shared" si="43"/>
        <v>1</v>
      </c>
      <c r="Z71" s="189">
        <f t="shared" si="44"/>
        <v>0</v>
      </c>
      <c r="AA71" s="189">
        <f t="shared" si="45"/>
        <v>1</v>
      </c>
      <c r="AB71" s="189">
        <f t="shared" si="46"/>
        <v>0</v>
      </c>
      <c r="AC71" s="189">
        <f t="shared" si="47"/>
        <v>1</v>
      </c>
      <c r="AD71" s="189">
        <f t="shared" si="48"/>
        <v>0</v>
      </c>
      <c r="AE71" s="189">
        <f t="shared" si="49"/>
        <v>1</v>
      </c>
      <c r="AF71" s="189">
        <f t="shared" si="50"/>
        <v>0</v>
      </c>
      <c r="AG71" s="189">
        <f t="shared" si="51"/>
        <v>0</v>
      </c>
      <c r="AH71" s="190">
        <f t="shared" si="52"/>
        <v>1</v>
      </c>
      <c r="AI71" s="36">
        <f t="shared" si="53"/>
        <v>1</v>
      </c>
      <c r="AJ71">
        <f t="shared" si="56"/>
        <v>6000000</v>
      </c>
    </row>
    <row r="72" spans="1:36">
      <c r="A72">
        <v>55</v>
      </c>
      <c r="B72">
        <v>141171</v>
      </c>
      <c r="C72">
        <v>3819999.9430775698</v>
      </c>
      <c r="D72">
        <v>-3199999.85918403</v>
      </c>
      <c r="E72">
        <v>6250000</v>
      </c>
      <c r="F72">
        <v>-2430000.0569224302</v>
      </c>
      <c r="G72">
        <v>157.499997653067</v>
      </c>
      <c r="H72">
        <v>2</v>
      </c>
      <c r="I72">
        <v>1</v>
      </c>
      <c r="J72">
        <v>1</v>
      </c>
      <c r="K72">
        <v>1</v>
      </c>
      <c r="L72">
        <v>0</v>
      </c>
      <c r="M72">
        <v>0</v>
      </c>
      <c r="N72">
        <v>0</v>
      </c>
      <c r="O72">
        <v>0</v>
      </c>
      <c r="P72">
        <v>2250</v>
      </c>
      <c r="Q72" s="188">
        <f t="shared" si="54"/>
        <v>1</v>
      </c>
      <c r="R72" s="189">
        <f t="shared" si="55"/>
        <v>0</v>
      </c>
      <c r="S72" s="189">
        <f t="shared" si="37"/>
        <v>0</v>
      </c>
      <c r="T72" s="189">
        <f t="shared" si="38"/>
        <v>1</v>
      </c>
      <c r="U72" s="189">
        <f t="shared" si="39"/>
        <v>0</v>
      </c>
      <c r="V72" s="189">
        <f t="shared" si="40"/>
        <v>1</v>
      </c>
      <c r="W72" s="189">
        <f t="shared" si="41"/>
        <v>0</v>
      </c>
      <c r="X72" s="189">
        <f t="shared" si="42"/>
        <v>1</v>
      </c>
      <c r="Y72" s="189">
        <f t="shared" si="43"/>
        <v>1</v>
      </c>
      <c r="Z72" s="189">
        <f t="shared" si="44"/>
        <v>0</v>
      </c>
      <c r="AA72" s="189">
        <f t="shared" si="45"/>
        <v>1</v>
      </c>
      <c r="AB72" s="189">
        <f t="shared" si="46"/>
        <v>0</v>
      </c>
      <c r="AC72" s="189">
        <f t="shared" si="47"/>
        <v>1</v>
      </c>
      <c r="AD72" s="189">
        <f t="shared" si="48"/>
        <v>0</v>
      </c>
      <c r="AE72" s="189">
        <f t="shared" si="49"/>
        <v>1</v>
      </c>
      <c r="AF72" s="189">
        <f t="shared" si="50"/>
        <v>0</v>
      </c>
      <c r="AG72" s="189">
        <f t="shared" si="51"/>
        <v>0</v>
      </c>
      <c r="AH72" s="190">
        <f t="shared" si="52"/>
        <v>1</v>
      </c>
      <c r="AI72" s="36">
        <f t="shared" si="53"/>
        <v>1</v>
      </c>
      <c r="AJ72">
        <f t="shared" si="56"/>
        <v>6250000</v>
      </c>
    </row>
    <row r="73" spans="1:36">
      <c r="A73">
        <v>83</v>
      </c>
      <c r="B73">
        <v>162422</v>
      </c>
      <c r="C73">
        <v>18749999.720603202</v>
      </c>
      <c r="D73">
        <v>-7099999.8010694999</v>
      </c>
      <c r="E73">
        <v>6250000</v>
      </c>
      <c r="F73">
        <v>12499999.7206032</v>
      </c>
      <c r="G73">
        <v>222.499996684492</v>
      </c>
      <c r="H73">
        <v>2</v>
      </c>
      <c r="I73">
        <v>1</v>
      </c>
      <c r="J73">
        <v>0</v>
      </c>
      <c r="K73">
        <v>0</v>
      </c>
      <c r="L73">
        <v>1</v>
      </c>
      <c r="M73">
        <v>0</v>
      </c>
      <c r="N73">
        <v>0</v>
      </c>
      <c r="O73">
        <v>0</v>
      </c>
      <c r="P73">
        <v>625</v>
      </c>
      <c r="Q73" s="188">
        <f t="shared" si="54"/>
        <v>1</v>
      </c>
      <c r="R73" s="189">
        <f t="shared" si="55"/>
        <v>0</v>
      </c>
      <c r="S73" s="189">
        <f t="shared" si="37"/>
        <v>0</v>
      </c>
      <c r="T73" s="189">
        <f t="shared" si="38"/>
        <v>1</v>
      </c>
      <c r="U73" s="189">
        <f t="shared" si="39"/>
        <v>1</v>
      </c>
      <c r="V73" s="189">
        <f t="shared" si="40"/>
        <v>0</v>
      </c>
      <c r="W73" s="189">
        <f t="shared" si="41"/>
        <v>1</v>
      </c>
      <c r="X73" s="189">
        <f t="shared" si="42"/>
        <v>0</v>
      </c>
      <c r="Y73" s="189">
        <f t="shared" si="43"/>
        <v>0</v>
      </c>
      <c r="Z73" s="189">
        <f t="shared" si="44"/>
        <v>1</v>
      </c>
      <c r="AA73" s="189">
        <f t="shared" si="45"/>
        <v>1</v>
      </c>
      <c r="AB73" s="189">
        <f t="shared" si="46"/>
        <v>0</v>
      </c>
      <c r="AC73" s="189">
        <f t="shared" si="47"/>
        <v>1</v>
      </c>
      <c r="AD73" s="189">
        <f t="shared" si="48"/>
        <v>0</v>
      </c>
      <c r="AE73" s="189">
        <f t="shared" si="49"/>
        <v>1</v>
      </c>
      <c r="AF73" s="189">
        <f t="shared" si="50"/>
        <v>0</v>
      </c>
      <c r="AG73" s="189">
        <f t="shared" si="51"/>
        <v>1</v>
      </c>
      <c r="AH73" s="190">
        <f t="shared" si="52"/>
        <v>0</v>
      </c>
      <c r="AI73" s="36">
        <f t="shared" si="53"/>
        <v>1</v>
      </c>
      <c r="AJ73">
        <f t="shared" si="56"/>
        <v>6250000</v>
      </c>
    </row>
    <row r="74" spans="1:36">
      <c r="A74">
        <v>60</v>
      </c>
      <c r="B74">
        <v>211171</v>
      </c>
      <c r="C74">
        <v>0</v>
      </c>
      <c r="D74">
        <v>1696000</v>
      </c>
      <c r="E74">
        <v>6400000</v>
      </c>
      <c r="F74">
        <v>-6400000</v>
      </c>
      <c r="G74">
        <v>78.400000000000006</v>
      </c>
      <c r="H74">
        <v>3</v>
      </c>
      <c r="I74">
        <v>0</v>
      </c>
      <c r="J74">
        <v>0</v>
      </c>
      <c r="K74">
        <v>0</v>
      </c>
      <c r="L74">
        <v>0</v>
      </c>
      <c r="M74">
        <v>110000</v>
      </c>
      <c r="N74">
        <v>0</v>
      </c>
      <c r="O74">
        <v>0</v>
      </c>
      <c r="P74">
        <v>700.79998779296898</v>
      </c>
      <c r="Q74" s="188">
        <f t="shared" si="54"/>
        <v>0</v>
      </c>
      <c r="R74" s="189">
        <f t="shared" si="55"/>
        <v>1</v>
      </c>
      <c r="S74" s="189">
        <f t="shared" si="37"/>
        <v>1</v>
      </c>
      <c r="T74" s="189">
        <f t="shared" si="38"/>
        <v>0</v>
      </c>
      <c r="U74" s="189">
        <f t="shared" si="39"/>
        <v>1</v>
      </c>
      <c r="V74" s="189">
        <f t="shared" si="40"/>
        <v>0</v>
      </c>
      <c r="W74" s="189">
        <f t="shared" si="41"/>
        <v>1</v>
      </c>
      <c r="X74" s="189">
        <f t="shared" si="42"/>
        <v>0</v>
      </c>
      <c r="Y74" s="189">
        <f t="shared" si="43"/>
        <v>1</v>
      </c>
      <c r="Z74" s="189">
        <f t="shared" si="44"/>
        <v>0</v>
      </c>
      <c r="AA74" s="189">
        <f t="shared" si="45"/>
        <v>0</v>
      </c>
      <c r="AB74" s="189">
        <f t="shared" si="46"/>
        <v>1</v>
      </c>
      <c r="AC74" s="189">
        <f t="shared" si="47"/>
        <v>1</v>
      </c>
      <c r="AD74" s="189">
        <f t="shared" si="48"/>
        <v>0</v>
      </c>
      <c r="AE74" s="189">
        <f t="shared" si="49"/>
        <v>1</v>
      </c>
      <c r="AF74" s="189">
        <f t="shared" si="50"/>
        <v>0</v>
      </c>
      <c r="AG74" s="189">
        <f t="shared" si="51"/>
        <v>1</v>
      </c>
      <c r="AH74" s="190">
        <f t="shared" si="52"/>
        <v>0</v>
      </c>
      <c r="AI74" s="36">
        <f t="shared" si="53"/>
        <v>1</v>
      </c>
      <c r="AJ74">
        <f t="shared" si="56"/>
        <v>6400000</v>
      </c>
    </row>
    <row r="75" spans="1:36">
      <c r="A75">
        <v>6</v>
      </c>
      <c r="B75">
        <v>251202</v>
      </c>
      <c r="C75">
        <v>11333333.3333333</v>
      </c>
      <c r="D75">
        <v>1626666.5</v>
      </c>
      <c r="E75">
        <v>6666666.5</v>
      </c>
      <c r="F75">
        <v>4666666.8333333302</v>
      </c>
      <c r="G75">
        <v>84</v>
      </c>
      <c r="H75">
        <v>2</v>
      </c>
      <c r="I75">
        <v>0</v>
      </c>
      <c r="J75">
        <v>1</v>
      </c>
      <c r="K75">
        <v>0</v>
      </c>
      <c r="L75">
        <v>0</v>
      </c>
      <c r="M75">
        <v>0</v>
      </c>
      <c r="N75">
        <v>0</v>
      </c>
      <c r="O75">
        <v>0</v>
      </c>
      <c r="P75">
        <v>3333.33325195312</v>
      </c>
      <c r="Q75" s="188">
        <f t="shared" si="54"/>
        <v>1</v>
      </c>
      <c r="R75" s="189">
        <f t="shared" si="55"/>
        <v>0</v>
      </c>
      <c r="S75" s="189">
        <f t="shared" si="37"/>
        <v>1</v>
      </c>
      <c r="T75" s="189">
        <f t="shared" si="38"/>
        <v>0</v>
      </c>
      <c r="U75" s="189">
        <f t="shared" si="39"/>
        <v>0</v>
      </c>
      <c r="V75" s="189">
        <f t="shared" si="40"/>
        <v>1</v>
      </c>
      <c r="W75" s="189">
        <f t="shared" si="41"/>
        <v>1</v>
      </c>
      <c r="X75" s="189">
        <f t="shared" si="42"/>
        <v>0</v>
      </c>
      <c r="Y75" s="189">
        <f t="shared" si="43"/>
        <v>1</v>
      </c>
      <c r="Z75" s="189">
        <f t="shared" si="44"/>
        <v>0</v>
      </c>
      <c r="AA75" s="189">
        <f t="shared" si="45"/>
        <v>1</v>
      </c>
      <c r="AB75" s="189">
        <f t="shared" si="46"/>
        <v>0</v>
      </c>
      <c r="AC75" s="189">
        <f t="shared" si="47"/>
        <v>1</v>
      </c>
      <c r="AD75" s="189">
        <f t="shared" si="48"/>
        <v>0</v>
      </c>
      <c r="AE75" s="189">
        <f t="shared" si="49"/>
        <v>1</v>
      </c>
      <c r="AF75" s="189">
        <f t="shared" si="50"/>
        <v>0</v>
      </c>
      <c r="AG75" s="189">
        <f t="shared" si="51"/>
        <v>0</v>
      </c>
      <c r="AH75" s="190">
        <f t="shared" si="52"/>
        <v>1</v>
      </c>
      <c r="AI75" s="36">
        <f t="shared" si="53"/>
        <v>1</v>
      </c>
      <c r="AJ75">
        <f t="shared" si="56"/>
        <v>6666666.5</v>
      </c>
    </row>
    <row r="76" spans="1:36">
      <c r="A76">
        <v>61</v>
      </c>
      <c r="B76">
        <v>112204</v>
      </c>
      <c r="C76">
        <v>3642857.1273477701</v>
      </c>
      <c r="D76">
        <v>1142857.0255448499</v>
      </c>
      <c r="E76">
        <v>7142857</v>
      </c>
      <c r="F76">
        <v>-3499999.8726522299</v>
      </c>
      <c r="G76">
        <v>99.999999574252499</v>
      </c>
      <c r="H76">
        <v>2</v>
      </c>
      <c r="I76">
        <v>0</v>
      </c>
      <c r="J76">
        <v>1</v>
      </c>
      <c r="K76">
        <v>0</v>
      </c>
      <c r="L76">
        <v>0</v>
      </c>
      <c r="M76">
        <v>0</v>
      </c>
      <c r="N76">
        <v>0</v>
      </c>
      <c r="O76">
        <v>0</v>
      </c>
      <c r="P76">
        <v>2142.85717773438</v>
      </c>
      <c r="Q76" s="188">
        <f t="shared" si="54"/>
        <v>1</v>
      </c>
      <c r="R76" s="189">
        <f t="shared" si="55"/>
        <v>0</v>
      </c>
      <c r="S76" s="189">
        <f t="shared" si="37"/>
        <v>1</v>
      </c>
      <c r="T76" s="189">
        <f t="shared" si="38"/>
        <v>0</v>
      </c>
      <c r="U76" s="189">
        <f t="shared" si="39"/>
        <v>0</v>
      </c>
      <c r="V76" s="189">
        <f t="shared" si="40"/>
        <v>1</v>
      </c>
      <c r="W76" s="189">
        <f t="shared" si="41"/>
        <v>1</v>
      </c>
      <c r="X76" s="189">
        <f t="shared" si="42"/>
        <v>0</v>
      </c>
      <c r="Y76" s="189">
        <f t="shared" si="43"/>
        <v>1</v>
      </c>
      <c r="Z76" s="189">
        <f t="shared" si="44"/>
        <v>0</v>
      </c>
      <c r="AA76" s="189">
        <f t="shared" si="45"/>
        <v>1</v>
      </c>
      <c r="AB76" s="189">
        <f t="shared" si="46"/>
        <v>0</v>
      </c>
      <c r="AC76" s="189">
        <f t="shared" si="47"/>
        <v>1</v>
      </c>
      <c r="AD76" s="189">
        <f t="shared" si="48"/>
        <v>0</v>
      </c>
      <c r="AE76" s="189">
        <f t="shared" si="49"/>
        <v>1</v>
      </c>
      <c r="AF76" s="189">
        <f t="shared" si="50"/>
        <v>0</v>
      </c>
      <c r="AG76" s="189">
        <f t="shared" si="51"/>
        <v>0</v>
      </c>
      <c r="AH76" s="190">
        <f t="shared" si="52"/>
        <v>1</v>
      </c>
      <c r="AI76" s="36">
        <f t="shared" si="53"/>
        <v>1</v>
      </c>
      <c r="AJ76">
        <f t="shared" si="56"/>
        <v>7142857</v>
      </c>
    </row>
    <row r="77" spans="1:36">
      <c r="A77">
        <v>3</v>
      </c>
      <c r="B77">
        <v>25181</v>
      </c>
      <c r="C77">
        <v>6295000</v>
      </c>
      <c r="D77" s="179">
        <v>900000</v>
      </c>
      <c r="E77">
        <v>7500000</v>
      </c>
      <c r="F77">
        <v>-1205000</v>
      </c>
      <c r="G77">
        <v>110</v>
      </c>
      <c r="H77">
        <v>3</v>
      </c>
      <c r="I77">
        <v>0</v>
      </c>
      <c r="J77">
        <v>1</v>
      </c>
      <c r="K77">
        <v>0</v>
      </c>
      <c r="L77">
        <v>0</v>
      </c>
      <c r="M77">
        <v>0</v>
      </c>
      <c r="N77">
        <v>0</v>
      </c>
      <c r="O77">
        <v>0</v>
      </c>
      <c r="P77">
        <v>2000</v>
      </c>
      <c r="Q77" s="188">
        <f t="shared" si="54"/>
        <v>0</v>
      </c>
      <c r="R77" s="189">
        <f t="shared" si="55"/>
        <v>1</v>
      </c>
      <c r="S77" s="189">
        <f t="shared" si="37"/>
        <v>1</v>
      </c>
      <c r="T77" s="189">
        <f t="shared" si="38"/>
        <v>0</v>
      </c>
      <c r="U77" s="189">
        <f t="shared" si="39"/>
        <v>0</v>
      </c>
      <c r="V77" s="189">
        <f t="shared" si="40"/>
        <v>1</v>
      </c>
      <c r="W77" s="189">
        <f t="shared" si="41"/>
        <v>1</v>
      </c>
      <c r="X77" s="189">
        <f t="shared" si="42"/>
        <v>0</v>
      </c>
      <c r="Y77" s="189">
        <f t="shared" si="43"/>
        <v>1</v>
      </c>
      <c r="Z77" s="189">
        <f t="shared" si="44"/>
        <v>0</v>
      </c>
      <c r="AA77" s="189">
        <f t="shared" si="45"/>
        <v>1</v>
      </c>
      <c r="AB77" s="189">
        <f t="shared" si="46"/>
        <v>0</v>
      </c>
      <c r="AC77" s="189">
        <f t="shared" si="47"/>
        <v>1</v>
      </c>
      <c r="AD77" s="189">
        <f t="shared" si="48"/>
        <v>0</v>
      </c>
      <c r="AE77" s="189">
        <f t="shared" si="49"/>
        <v>1</v>
      </c>
      <c r="AF77" s="189">
        <f t="shared" si="50"/>
        <v>0</v>
      </c>
      <c r="AG77" s="189">
        <f t="shared" si="51"/>
        <v>1</v>
      </c>
      <c r="AH77" s="190">
        <f t="shared" si="52"/>
        <v>0</v>
      </c>
      <c r="AI77" s="36">
        <f t="shared" si="53"/>
        <v>1</v>
      </c>
      <c r="AJ77">
        <f t="shared" si="56"/>
        <v>7500000</v>
      </c>
    </row>
    <row r="78" spans="1:36">
      <c r="A78">
        <v>69</v>
      </c>
      <c r="B78">
        <v>141121</v>
      </c>
      <c r="C78">
        <v>8999999.8658895493</v>
      </c>
      <c r="D78">
        <v>-20399999.584257599</v>
      </c>
      <c r="E78">
        <v>7500000</v>
      </c>
      <c r="F78">
        <v>1499999.86588955</v>
      </c>
      <c r="G78">
        <v>464.99999307095999</v>
      </c>
      <c r="H78">
        <v>3</v>
      </c>
      <c r="I78">
        <v>0</v>
      </c>
      <c r="J78">
        <v>1</v>
      </c>
      <c r="K78">
        <v>0</v>
      </c>
      <c r="L78">
        <v>0</v>
      </c>
      <c r="M78">
        <v>0</v>
      </c>
      <c r="N78">
        <v>0</v>
      </c>
      <c r="O78">
        <v>0</v>
      </c>
      <c r="P78">
        <v>1500</v>
      </c>
      <c r="Q78" s="188">
        <f t="shared" si="54"/>
        <v>0</v>
      </c>
      <c r="R78" s="189">
        <f t="shared" si="55"/>
        <v>1</v>
      </c>
      <c r="S78" s="189">
        <f t="shared" si="37"/>
        <v>1</v>
      </c>
      <c r="T78" s="189">
        <f t="shared" si="38"/>
        <v>0</v>
      </c>
      <c r="U78" s="189">
        <f t="shared" si="39"/>
        <v>0</v>
      </c>
      <c r="V78" s="189">
        <f t="shared" si="40"/>
        <v>1</v>
      </c>
      <c r="W78" s="189">
        <f t="shared" si="41"/>
        <v>1</v>
      </c>
      <c r="X78" s="189">
        <f t="shared" si="42"/>
        <v>0</v>
      </c>
      <c r="Y78" s="189">
        <f t="shared" si="43"/>
        <v>1</v>
      </c>
      <c r="Z78" s="189">
        <f t="shared" si="44"/>
        <v>0</v>
      </c>
      <c r="AA78" s="189">
        <f t="shared" si="45"/>
        <v>1</v>
      </c>
      <c r="AB78" s="189">
        <f t="shared" si="46"/>
        <v>0</v>
      </c>
      <c r="AC78" s="189">
        <f t="shared" si="47"/>
        <v>1</v>
      </c>
      <c r="AD78" s="189">
        <f t="shared" si="48"/>
        <v>0</v>
      </c>
      <c r="AE78" s="189">
        <f t="shared" si="49"/>
        <v>1</v>
      </c>
      <c r="AF78" s="189">
        <f t="shared" si="50"/>
        <v>0</v>
      </c>
      <c r="AG78" s="189">
        <f t="shared" si="51"/>
        <v>1</v>
      </c>
      <c r="AH78" s="190">
        <f t="shared" si="52"/>
        <v>0</v>
      </c>
      <c r="AI78" s="36">
        <f t="shared" si="53"/>
        <v>1</v>
      </c>
      <c r="AJ78">
        <f t="shared" si="56"/>
        <v>7500000</v>
      </c>
    </row>
    <row r="79" spans="1:36">
      <c r="A79">
        <v>54</v>
      </c>
      <c r="B79">
        <v>24161</v>
      </c>
      <c r="C79">
        <v>0</v>
      </c>
      <c r="D79">
        <v>-70680000</v>
      </c>
      <c r="E79">
        <v>7800000</v>
      </c>
      <c r="F79">
        <v>-7800000</v>
      </c>
      <c r="G79">
        <v>1308</v>
      </c>
      <c r="H79">
        <v>3</v>
      </c>
      <c r="I79">
        <v>0</v>
      </c>
      <c r="J79">
        <v>1</v>
      </c>
      <c r="K79">
        <v>0</v>
      </c>
      <c r="L79">
        <v>6</v>
      </c>
      <c r="M79">
        <v>359000</v>
      </c>
      <c r="N79">
        <v>0</v>
      </c>
      <c r="O79">
        <v>0</v>
      </c>
      <c r="P79">
        <v>4000</v>
      </c>
      <c r="Q79" s="188">
        <f t="shared" si="54"/>
        <v>0</v>
      </c>
      <c r="R79" s="189">
        <f t="shared" si="55"/>
        <v>1</v>
      </c>
      <c r="S79" s="189">
        <f t="shared" si="37"/>
        <v>1</v>
      </c>
      <c r="T79" s="189">
        <f t="shared" si="38"/>
        <v>0</v>
      </c>
      <c r="U79" s="189">
        <f t="shared" si="39"/>
        <v>0</v>
      </c>
      <c r="V79" s="189">
        <f t="shared" si="40"/>
        <v>1</v>
      </c>
      <c r="W79" s="189">
        <f t="shared" si="41"/>
        <v>1</v>
      </c>
      <c r="X79" s="189">
        <f t="shared" si="42"/>
        <v>0</v>
      </c>
      <c r="Y79" s="189">
        <f t="shared" si="43"/>
        <v>0</v>
      </c>
      <c r="Z79" s="189">
        <f t="shared" si="44"/>
        <v>1</v>
      </c>
      <c r="AA79" s="189">
        <f t="shared" si="45"/>
        <v>0</v>
      </c>
      <c r="AB79" s="189">
        <f t="shared" si="46"/>
        <v>1</v>
      </c>
      <c r="AC79" s="189">
        <f t="shared" si="47"/>
        <v>1</v>
      </c>
      <c r="AD79" s="189">
        <f t="shared" si="48"/>
        <v>0</v>
      </c>
      <c r="AE79" s="189">
        <f t="shared" si="49"/>
        <v>1</v>
      </c>
      <c r="AF79" s="189">
        <f t="shared" si="50"/>
        <v>0</v>
      </c>
      <c r="AG79" s="189">
        <f t="shared" si="51"/>
        <v>0</v>
      </c>
      <c r="AH79" s="190">
        <f t="shared" si="52"/>
        <v>1</v>
      </c>
      <c r="AI79" s="36">
        <f t="shared" si="53"/>
        <v>1</v>
      </c>
      <c r="AJ79">
        <f t="shared" si="56"/>
        <v>7800000</v>
      </c>
    </row>
    <row r="80" spans="1:36">
      <c r="A80">
        <v>9</v>
      </c>
      <c r="B80">
        <v>151281</v>
      </c>
      <c r="C80">
        <v>0</v>
      </c>
      <c r="D80">
        <v>-10540000</v>
      </c>
      <c r="E80" s="179">
        <v>8000000</v>
      </c>
      <c r="F80" s="179">
        <v>-8000000</v>
      </c>
      <c r="G80">
        <v>309</v>
      </c>
      <c r="H80">
        <v>3</v>
      </c>
      <c r="I80">
        <v>1</v>
      </c>
      <c r="J80">
        <v>1</v>
      </c>
      <c r="K80">
        <v>0</v>
      </c>
      <c r="L80">
        <v>0</v>
      </c>
      <c r="M80">
        <v>0</v>
      </c>
      <c r="N80">
        <v>0</v>
      </c>
      <c r="O80">
        <v>0</v>
      </c>
      <c r="P80">
        <v>3000</v>
      </c>
      <c r="Q80" s="188">
        <f t="shared" si="54"/>
        <v>0</v>
      </c>
      <c r="R80" s="189">
        <f t="shared" si="55"/>
        <v>1</v>
      </c>
      <c r="S80" s="189">
        <f t="shared" si="37"/>
        <v>0</v>
      </c>
      <c r="T80" s="189">
        <f t="shared" si="38"/>
        <v>1</v>
      </c>
      <c r="U80" s="189">
        <f t="shared" si="39"/>
        <v>0</v>
      </c>
      <c r="V80" s="189">
        <f t="shared" si="40"/>
        <v>1</v>
      </c>
      <c r="W80" s="189">
        <f t="shared" si="41"/>
        <v>1</v>
      </c>
      <c r="X80" s="189">
        <f t="shared" si="42"/>
        <v>0</v>
      </c>
      <c r="Y80" s="189">
        <f t="shared" si="43"/>
        <v>1</v>
      </c>
      <c r="Z80" s="189">
        <f t="shared" si="44"/>
        <v>0</v>
      </c>
      <c r="AA80" s="189">
        <f t="shared" si="45"/>
        <v>1</v>
      </c>
      <c r="AB80" s="189">
        <f t="shared" si="46"/>
        <v>0</v>
      </c>
      <c r="AC80" s="189">
        <f t="shared" si="47"/>
        <v>1</v>
      </c>
      <c r="AD80" s="189">
        <f t="shared" si="48"/>
        <v>0</v>
      </c>
      <c r="AE80" s="189">
        <f t="shared" si="49"/>
        <v>1</v>
      </c>
      <c r="AF80" s="189">
        <f t="shared" si="50"/>
        <v>0</v>
      </c>
      <c r="AG80" s="189">
        <f t="shared" si="51"/>
        <v>0</v>
      </c>
      <c r="AH80" s="190">
        <f t="shared" si="52"/>
        <v>1</v>
      </c>
      <c r="AI80" s="36">
        <f t="shared" si="53"/>
        <v>1</v>
      </c>
      <c r="AJ80">
        <f t="shared" si="56"/>
        <v>8000000</v>
      </c>
    </row>
    <row r="81" spans="1:36">
      <c r="A81">
        <v>90</v>
      </c>
      <c r="B81">
        <v>18181</v>
      </c>
      <c r="C81">
        <v>17971428.877480201</v>
      </c>
      <c r="D81">
        <v>3542857.0669524502</v>
      </c>
      <c r="E81" s="179">
        <v>8000000</v>
      </c>
      <c r="F81">
        <v>9971428.8774801791</v>
      </c>
      <c r="G81">
        <v>74.285715550792503</v>
      </c>
      <c r="H81">
        <v>2</v>
      </c>
      <c r="I81">
        <v>0</v>
      </c>
      <c r="J81">
        <v>1</v>
      </c>
      <c r="K81">
        <v>0</v>
      </c>
      <c r="L81">
        <v>1</v>
      </c>
      <c r="M81">
        <v>0</v>
      </c>
      <c r="N81">
        <v>0</v>
      </c>
      <c r="O81">
        <v>0</v>
      </c>
      <c r="P81">
        <v>2285.71435546875</v>
      </c>
      <c r="Q81" s="188">
        <f t="shared" si="54"/>
        <v>1</v>
      </c>
      <c r="R81" s="189">
        <f t="shared" si="55"/>
        <v>0</v>
      </c>
      <c r="S81" s="189">
        <f t="shared" si="37"/>
        <v>1</v>
      </c>
      <c r="T81" s="189">
        <f t="shared" si="38"/>
        <v>0</v>
      </c>
      <c r="U81" s="189">
        <f t="shared" si="39"/>
        <v>0</v>
      </c>
      <c r="V81" s="189">
        <f t="shared" si="40"/>
        <v>1</v>
      </c>
      <c r="W81" s="189">
        <f t="shared" si="41"/>
        <v>1</v>
      </c>
      <c r="X81" s="189">
        <f t="shared" si="42"/>
        <v>0</v>
      </c>
      <c r="Y81" s="189">
        <f t="shared" si="43"/>
        <v>0</v>
      </c>
      <c r="Z81" s="189">
        <f t="shared" si="44"/>
        <v>1</v>
      </c>
      <c r="AA81" s="189">
        <f t="shared" si="45"/>
        <v>1</v>
      </c>
      <c r="AB81" s="189">
        <f t="shared" si="46"/>
        <v>0</v>
      </c>
      <c r="AC81" s="189">
        <f t="shared" si="47"/>
        <v>1</v>
      </c>
      <c r="AD81" s="189">
        <f t="shared" si="48"/>
        <v>0</v>
      </c>
      <c r="AE81" s="189">
        <f t="shared" si="49"/>
        <v>1</v>
      </c>
      <c r="AF81" s="189">
        <f t="shared" si="50"/>
        <v>0</v>
      </c>
      <c r="AG81" s="189">
        <f t="shared" si="51"/>
        <v>0</v>
      </c>
      <c r="AH81" s="190">
        <f t="shared" si="52"/>
        <v>1</v>
      </c>
      <c r="AI81" s="36">
        <f t="shared" si="53"/>
        <v>1</v>
      </c>
      <c r="AJ81">
        <f t="shared" si="56"/>
        <v>8000000</v>
      </c>
    </row>
    <row r="82" spans="1:36">
      <c r="A82">
        <v>84</v>
      </c>
      <c r="B82">
        <v>111201</v>
      </c>
      <c r="C82">
        <v>5714285.8926941799</v>
      </c>
      <c r="D82">
        <v>3333333.3438925901</v>
      </c>
      <c r="E82">
        <v>8333333.5</v>
      </c>
      <c r="F82">
        <v>-2619047.6073058201</v>
      </c>
      <c r="G82">
        <v>83.3333359351235</v>
      </c>
      <c r="H82">
        <v>2</v>
      </c>
      <c r="I82">
        <v>0</v>
      </c>
      <c r="J82">
        <v>1</v>
      </c>
      <c r="K82">
        <v>0</v>
      </c>
      <c r="L82">
        <v>1</v>
      </c>
      <c r="M82">
        <v>0</v>
      </c>
      <c r="N82">
        <v>0</v>
      </c>
      <c r="O82">
        <v>0</v>
      </c>
      <c r="P82">
        <v>2380.95239257812</v>
      </c>
      <c r="Q82" s="188">
        <f t="shared" si="54"/>
        <v>1</v>
      </c>
      <c r="R82" s="189">
        <f t="shared" si="55"/>
        <v>0</v>
      </c>
      <c r="S82" s="189">
        <f t="shared" si="37"/>
        <v>1</v>
      </c>
      <c r="T82" s="189">
        <f t="shared" si="38"/>
        <v>0</v>
      </c>
      <c r="U82" s="189">
        <f t="shared" si="39"/>
        <v>0</v>
      </c>
      <c r="V82" s="189">
        <f t="shared" si="40"/>
        <v>1</v>
      </c>
      <c r="W82" s="189">
        <f t="shared" si="41"/>
        <v>1</v>
      </c>
      <c r="X82" s="189">
        <f t="shared" si="42"/>
        <v>0</v>
      </c>
      <c r="Y82" s="189">
        <f t="shared" si="43"/>
        <v>0</v>
      </c>
      <c r="Z82" s="189">
        <f t="shared" si="44"/>
        <v>1</v>
      </c>
      <c r="AA82" s="189">
        <f t="shared" si="45"/>
        <v>1</v>
      </c>
      <c r="AB82" s="189">
        <f t="shared" si="46"/>
        <v>0</v>
      </c>
      <c r="AC82" s="189">
        <f t="shared" si="47"/>
        <v>1</v>
      </c>
      <c r="AD82" s="189">
        <f t="shared" si="48"/>
        <v>0</v>
      </c>
      <c r="AE82" s="189">
        <f t="shared" si="49"/>
        <v>1</v>
      </c>
      <c r="AF82" s="189">
        <f t="shared" si="50"/>
        <v>0</v>
      </c>
      <c r="AG82" s="189">
        <f t="shared" si="51"/>
        <v>0</v>
      </c>
      <c r="AH82" s="190">
        <f t="shared" si="52"/>
        <v>1</v>
      </c>
      <c r="AI82" s="36">
        <f t="shared" si="53"/>
        <v>1</v>
      </c>
      <c r="AJ82">
        <f t="shared" si="56"/>
        <v>8333333.5</v>
      </c>
    </row>
    <row r="83" spans="1:36">
      <c r="A83">
        <v>11</v>
      </c>
      <c r="B83">
        <v>14191</v>
      </c>
      <c r="C83" s="179">
        <v>16000000</v>
      </c>
      <c r="D83">
        <v>3653333.5</v>
      </c>
      <c r="E83">
        <v>8333333.5</v>
      </c>
      <c r="F83">
        <v>7666666.5</v>
      </c>
      <c r="G83">
        <v>78</v>
      </c>
      <c r="H83">
        <v>3</v>
      </c>
      <c r="I83">
        <v>1</v>
      </c>
      <c r="J83">
        <v>1</v>
      </c>
      <c r="K83">
        <v>0</v>
      </c>
      <c r="L83">
        <v>0</v>
      </c>
      <c r="M83">
        <v>150000</v>
      </c>
      <c r="N83">
        <v>1500000</v>
      </c>
      <c r="O83">
        <v>0</v>
      </c>
      <c r="P83">
        <v>2500</v>
      </c>
      <c r="Q83" s="188">
        <f t="shared" si="54"/>
        <v>0</v>
      </c>
      <c r="R83" s="189">
        <f t="shared" si="55"/>
        <v>1</v>
      </c>
      <c r="S83" s="189">
        <f t="shared" si="37"/>
        <v>0</v>
      </c>
      <c r="T83" s="189">
        <f t="shared" si="38"/>
        <v>1</v>
      </c>
      <c r="U83" s="189">
        <f t="shared" si="39"/>
        <v>0</v>
      </c>
      <c r="V83" s="189">
        <f t="shared" si="40"/>
        <v>1</v>
      </c>
      <c r="W83" s="189">
        <f t="shared" si="41"/>
        <v>1</v>
      </c>
      <c r="X83" s="189">
        <f t="shared" si="42"/>
        <v>0</v>
      </c>
      <c r="Y83" s="189">
        <f t="shared" si="43"/>
        <v>1</v>
      </c>
      <c r="Z83" s="189">
        <f t="shared" si="44"/>
        <v>0</v>
      </c>
      <c r="AA83" s="189">
        <f t="shared" si="45"/>
        <v>0</v>
      </c>
      <c r="AB83" s="189">
        <f t="shared" si="46"/>
        <v>1</v>
      </c>
      <c r="AC83" s="189">
        <f t="shared" si="47"/>
        <v>0</v>
      </c>
      <c r="AD83" s="189">
        <f t="shared" si="48"/>
        <v>1</v>
      </c>
      <c r="AE83" s="189">
        <f t="shared" si="49"/>
        <v>1</v>
      </c>
      <c r="AF83" s="189">
        <f t="shared" si="50"/>
        <v>0</v>
      </c>
      <c r="AG83" s="189">
        <f t="shared" si="51"/>
        <v>0</v>
      </c>
      <c r="AH83" s="190">
        <f t="shared" si="52"/>
        <v>1</v>
      </c>
      <c r="AI83" s="36">
        <f t="shared" si="53"/>
        <v>1</v>
      </c>
      <c r="AJ83">
        <f t="shared" si="56"/>
        <v>8333333.5</v>
      </c>
    </row>
    <row r="84" spans="1:36">
      <c r="A84">
        <v>27</v>
      </c>
      <c r="B84">
        <v>251181</v>
      </c>
      <c r="C84">
        <v>22500000</v>
      </c>
      <c r="D84">
        <v>4260000</v>
      </c>
      <c r="E84" s="179">
        <v>9000000</v>
      </c>
      <c r="F84">
        <v>13500000</v>
      </c>
      <c r="G84">
        <v>79</v>
      </c>
      <c r="H84">
        <v>2</v>
      </c>
      <c r="I84">
        <v>0</v>
      </c>
      <c r="J84">
        <v>1</v>
      </c>
      <c r="K84">
        <v>0</v>
      </c>
      <c r="L84">
        <v>0</v>
      </c>
      <c r="M84">
        <v>115000</v>
      </c>
      <c r="N84">
        <v>0</v>
      </c>
      <c r="O84">
        <v>0</v>
      </c>
      <c r="P84">
        <v>5000</v>
      </c>
      <c r="Q84" s="188">
        <f t="shared" si="54"/>
        <v>1</v>
      </c>
      <c r="R84" s="189">
        <f t="shared" si="55"/>
        <v>0</v>
      </c>
      <c r="S84" s="189">
        <f t="shared" si="37"/>
        <v>1</v>
      </c>
      <c r="T84" s="189">
        <f t="shared" si="38"/>
        <v>0</v>
      </c>
      <c r="U84" s="189">
        <f t="shared" si="39"/>
        <v>0</v>
      </c>
      <c r="V84" s="189">
        <f t="shared" si="40"/>
        <v>1</v>
      </c>
      <c r="W84" s="189">
        <f t="shared" si="41"/>
        <v>1</v>
      </c>
      <c r="X84" s="189">
        <f t="shared" si="42"/>
        <v>0</v>
      </c>
      <c r="Y84" s="189">
        <f t="shared" si="43"/>
        <v>1</v>
      </c>
      <c r="Z84" s="189">
        <f t="shared" si="44"/>
        <v>0</v>
      </c>
      <c r="AA84" s="189">
        <f t="shared" si="45"/>
        <v>0</v>
      </c>
      <c r="AB84" s="189">
        <f t="shared" si="46"/>
        <v>1</v>
      </c>
      <c r="AC84" s="189">
        <f t="shared" si="47"/>
        <v>1</v>
      </c>
      <c r="AD84" s="189">
        <f t="shared" si="48"/>
        <v>0</v>
      </c>
      <c r="AE84" s="189">
        <f t="shared" si="49"/>
        <v>1</v>
      </c>
      <c r="AF84" s="189">
        <f t="shared" si="50"/>
        <v>0</v>
      </c>
      <c r="AG84" s="189">
        <f t="shared" si="51"/>
        <v>0</v>
      </c>
      <c r="AH84" s="190">
        <f t="shared" si="52"/>
        <v>1</v>
      </c>
      <c r="AI84" s="36">
        <f t="shared" si="53"/>
        <v>1</v>
      </c>
      <c r="AJ84">
        <f t="shared" si="56"/>
        <v>9000000</v>
      </c>
    </row>
    <row r="85" spans="1:36">
      <c r="A85">
        <v>65</v>
      </c>
      <c r="B85">
        <v>251151</v>
      </c>
      <c r="C85">
        <v>0</v>
      </c>
      <c r="D85">
        <v>-25875000.787898902</v>
      </c>
      <c r="E85">
        <v>9375000</v>
      </c>
      <c r="F85">
        <v>-9375000</v>
      </c>
      <c r="G85">
        <v>587.50001313164898</v>
      </c>
      <c r="H85">
        <v>3</v>
      </c>
      <c r="I85">
        <v>0</v>
      </c>
      <c r="J85">
        <v>0</v>
      </c>
      <c r="K85">
        <v>0</v>
      </c>
      <c r="L85">
        <v>0</v>
      </c>
      <c r="M85">
        <v>125000</v>
      </c>
      <c r="N85">
        <v>0</v>
      </c>
      <c r="O85">
        <v>0</v>
      </c>
      <c r="P85">
        <v>2500</v>
      </c>
      <c r="Q85" s="188">
        <f t="shared" si="54"/>
        <v>0</v>
      </c>
      <c r="R85" s="189">
        <f t="shared" si="55"/>
        <v>1</v>
      </c>
      <c r="S85" s="189">
        <f t="shared" si="37"/>
        <v>1</v>
      </c>
      <c r="T85" s="189">
        <f t="shared" si="38"/>
        <v>0</v>
      </c>
      <c r="U85" s="189">
        <f t="shared" si="39"/>
        <v>1</v>
      </c>
      <c r="V85" s="189">
        <f t="shared" si="40"/>
        <v>0</v>
      </c>
      <c r="W85" s="189">
        <f t="shared" si="41"/>
        <v>1</v>
      </c>
      <c r="X85" s="189">
        <f t="shared" si="42"/>
        <v>0</v>
      </c>
      <c r="Y85" s="189">
        <f t="shared" si="43"/>
        <v>1</v>
      </c>
      <c r="Z85" s="189">
        <f t="shared" si="44"/>
        <v>0</v>
      </c>
      <c r="AA85" s="189">
        <f t="shared" si="45"/>
        <v>0</v>
      </c>
      <c r="AB85" s="189">
        <f t="shared" si="46"/>
        <v>1</v>
      </c>
      <c r="AC85" s="189">
        <f t="shared" si="47"/>
        <v>1</v>
      </c>
      <c r="AD85" s="189">
        <f t="shared" si="48"/>
        <v>0</v>
      </c>
      <c r="AE85" s="189">
        <f t="shared" si="49"/>
        <v>1</v>
      </c>
      <c r="AF85" s="189">
        <f t="shared" si="50"/>
        <v>0</v>
      </c>
      <c r="AG85" s="189">
        <f t="shared" si="51"/>
        <v>0</v>
      </c>
      <c r="AH85" s="190">
        <f t="shared" si="52"/>
        <v>1</v>
      </c>
      <c r="AI85" s="36">
        <f t="shared" si="53"/>
        <v>1</v>
      </c>
      <c r="AJ85">
        <f t="shared" si="56"/>
        <v>9375000</v>
      </c>
    </row>
    <row r="86" spans="1:36">
      <c r="A86">
        <v>82</v>
      </c>
      <c r="B86">
        <v>141321</v>
      </c>
      <c r="C86">
        <v>8445312.6887674499</v>
      </c>
      <c r="D86">
        <v>-13125000.5029142</v>
      </c>
      <c r="E86">
        <v>9375000</v>
      </c>
      <c r="F86">
        <v>-929687.31123255205</v>
      </c>
      <c r="G86">
        <v>375.000008381903</v>
      </c>
      <c r="H86">
        <v>2</v>
      </c>
      <c r="I86">
        <v>0</v>
      </c>
      <c r="J86">
        <v>0</v>
      </c>
      <c r="K86">
        <v>0</v>
      </c>
      <c r="L86">
        <v>2</v>
      </c>
      <c r="M86" s="179">
        <v>200000</v>
      </c>
      <c r="N86">
        <v>672500</v>
      </c>
      <c r="O86">
        <v>0</v>
      </c>
      <c r="P86">
        <v>4687.5</v>
      </c>
      <c r="Q86" s="188">
        <f t="shared" si="54"/>
        <v>1</v>
      </c>
      <c r="R86" s="189">
        <f t="shared" si="55"/>
        <v>0</v>
      </c>
      <c r="S86" s="189">
        <f t="shared" si="37"/>
        <v>1</v>
      </c>
      <c r="T86" s="189">
        <f t="shared" si="38"/>
        <v>0</v>
      </c>
      <c r="U86" s="189">
        <f t="shared" si="39"/>
        <v>1</v>
      </c>
      <c r="V86" s="189">
        <f t="shared" si="40"/>
        <v>0</v>
      </c>
      <c r="W86" s="189">
        <f t="shared" si="41"/>
        <v>1</v>
      </c>
      <c r="X86" s="189">
        <f t="shared" si="42"/>
        <v>0</v>
      </c>
      <c r="Y86" s="189">
        <f t="shared" si="43"/>
        <v>0</v>
      </c>
      <c r="Z86" s="189">
        <f t="shared" si="44"/>
        <v>1</v>
      </c>
      <c r="AA86" s="189">
        <f t="shared" si="45"/>
        <v>0</v>
      </c>
      <c r="AB86" s="189">
        <f t="shared" si="46"/>
        <v>1</v>
      </c>
      <c r="AC86" s="189">
        <f t="shared" si="47"/>
        <v>0</v>
      </c>
      <c r="AD86" s="189">
        <f t="shared" si="48"/>
        <v>1</v>
      </c>
      <c r="AE86" s="189">
        <f t="shared" si="49"/>
        <v>1</v>
      </c>
      <c r="AF86" s="189">
        <f t="shared" si="50"/>
        <v>0</v>
      </c>
      <c r="AG86" s="189">
        <f t="shared" si="51"/>
        <v>0</v>
      </c>
      <c r="AH86" s="190">
        <f t="shared" si="52"/>
        <v>1</v>
      </c>
      <c r="AI86" s="36">
        <f t="shared" si="53"/>
        <v>1</v>
      </c>
      <c r="AJ86">
        <f t="shared" si="56"/>
        <v>9375000</v>
      </c>
    </row>
    <row r="87" spans="1:36">
      <c r="A87">
        <v>36</v>
      </c>
      <c r="B87">
        <v>14171</v>
      </c>
      <c r="C87">
        <v>23937720.1217064</v>
      </c>
      <c r="D87">
        <v>-19868421.223508999</v>
      </c>
      <c r="E87">
        <v>10526316</v>
      </c>
      <c r="F87">
        <v>13411404.1217064</v>
      </c>
      <c r="G87">
        <v>506.57895372514901</v>
      </c>
      <c r="H87">
        <v>2</v>
      </c>
      <c r="I87">
        <v>1</v>
      </c>
      <c r="J87">
        <v>1</v>
      </c>
      <c r="K87">
        <v>1</v>
      </c>
      <c r="L87">
        <v>0</v>
      </c>
      <c r="M87">
        <v>781000</v>
      </c>
      <c r="N87">
        <v>1321428.625</v>
      </c>
      <c r="O87">
        <v>22</v>
      </c>
      <c r="P87">
        <v>3289.4736328125</v>
      </c>
      <c r="Q87" s="188">
        <f t="shared" si="54"/>
        <v>1</v>
      </c>
      <c r="R87" s="189">
        <f t="shared" si="55"/>
        <v>0</v>
      </c>
      <c r="S87" s="189">
        <f t="shared" si="37"/>
        <v>0</v>
      </c>
      <c r="T87" s="189">
        <f t="shared" si="38"/>
        <v>1</v>
      </c>
      <c r="U87" s="189">
        <f t="shared" si="39"/>
        <v>0</v>
      </c>
      <c r="V87" s="189">
        <f t="shared" si="40"/>
        <v>1</v>
      </c>
      <c r="W87" s="189">
        <f t="shared" si="41"/>
        <v>0</v>
      </c>
      <c r="X87" s="189">
        <f t="shared" si="42"/>
        <v>1</v>
      </c>
      <c r="Y87" s="189">
        <f t="shared" si="43"/>
        <v>1</v>
      </c>
      <c r="Z87" s="189">
        <f t="shared" si="44"/>
        <v>0</v>
      </c>
      <c r="AA87" s="189">
        <f t="shared" si="45"/>
        <v>0</v>
      </c>
      <c r="AB87" s="189">
        <f t="shared" si="46"/>
        <v>1</v>
      </c>
      <c r="AC87" s="189">
        <f t="shared" si="47"/>
        <v>0</v>
      </c>
      <c r="AD87" s="189">
        <f t="shared" si="48"/>
        <v>1</v>
      </c>
      <c r="AE87" s="189">
        <f t="shared" si="49"/>
        <v>0</v>
      </c>
      <c r="AF87" s="189">
        <f t="shared" si="50"/>
        <v>1</v>
      </c>
      <c r="AG87" s="189">
        <f t="shared" si="51"/>
        <v>0</v>
      </c>
      <c r="AH87" s="190">
        <f t="shared" si="52"/>
        <v>1</v>
      </c>
      <c r="AI87" s="36">
        <f t="shared" si="53"/>
        <v>1</v>
      </c>
      <c r="AJ87">
        <f t="shared" si="56"/>
        <v>10526316</v>
      </c>
    </row>
    <row r="88" spans="1:36">
      <c r="A88">
        <v>94</v>
      </c>
      <c r="B88">
        <v>25132</v>
      </c>
      <c r="C88">
        <v>42549999.365955599</v>
      </c>
      <c r="D88">
        <v>-28899999.405443698</v>
      </c>
      <c r="E88" s="179">
        <v>11000000</v>
      </c>
      <c r="F88">
        <v>31549999.365955599</v>
      </c>
      <c r="G88">
        <v>664.99999009072803</v>
      </c>
      <c r="H88">
        <v>2</v>
      </c>
      <c r="I88">
        <v>0</v>
      </c>
      <c r="J88">
        <v>0</v>
      </c>
      <c r="K88">
        <v>0</v>
      </c>
      <c r="L88">
        <v>1</v>
      </c>
      <c r="M88">
        <v>0</v>
      </c>
      <c r="N88">
        <v>0</v>
      </c>
      <c r="O88">
        <v>0</v>
      </c>
      <c r="P88">
        <v>2500</v>
      </c>
      <c r="Q88" s="188">
        <f t="shared" si="54"/>
        <v>1</v>
      </c>
      <c r="R88" s="189">
        <f t="shared" si="55"/>
        <v>0</v>
      </c>
      <c r="S88" s="189">
        <f t="shared" si="37"/>
        <v>1</v>
      </c>
      <c r="T88" s="189">
        <f t="shared" si="38"/>
        <v>0</v>
      </c>
      <c r="U88" s="189">
        <f t="shared" si="39"/>
        <v>1</v>
      </c>
      <c r="V88" s="189">
        <f t="shared" si="40"/>
        <v>0</v>
      </c>
      <c r="W88" s="189">
        <f t="shared" si="41"/>
        <v>1</v>
      </c>
      <c r="X88" s="189">
        <f t="shared" si="42"/>
        <v>0</v>
      </c>
      <c r="Y88" s="189">
        <f t="shared" si="43"/>
        <v>0</v>
      </c>
      <c r="Z88" s="189">
        <f t="shared" si="44"/>
        <v>1</v>
      </c>
      <c r="AA88" s="189">
        <f t="shared" si="45"/>
        <v>1</v>
      </c>
      <c r="AB88" s="189">
        <f t="shared" si="46"/>
        <v>0</v>
      </c>
      <c r="AC88" s="189">
        <f t="shared" si="47"/>
        <v>1</v>
      </c>
      <c r="AD88" s="189">
        <f t="shared" si="48"/>
        <v>0</v>
      </c>
      <c r="AE88" s="189">
        <f t="shared" si="49"/>
        <v>1</v>
      </c>
      <c r="AF88" s="189">
        <f t="shared" si="50"/>
        <v>0</v>
      </c>
      <c r="AG88" s="189">
        <f t="shared" si="51"/>
        <v>0</v>
      </c>
      <c r="AH88" s="190">
        <f t="shared" si="52"/>
        <v>1</v>
      </c>
      <c r="AI88" s="36">
        <f t="shared" si="53"/>
        <v>1</v>
      </c>
      <c r="AJ88">
        <f t="shared" si="56"/>
        <v>11000000</v>
      </c>
    </row>
    <row r="89" spans="1:36">
      <c r="A89">
        <v>99</v>
      </c>
      <c r="B89">
        <v>191261</v>
      </c>
      <c r="C89">
        <v>119047622.76446199</v>
      </c>
      <c r="D89">
        <v>-29380953.574715499</v>
      </c>
      <c r="E89">
        <v>11904762</v>
      </c>
      <c r="F89">
        <v>107142860.76446199</v>
      </c>
      <c r="G89">
        <v>688.09525957859103</v>
      </c>
      <c r="H89">
        <v>2</v>
      </c>
      <c r="I89">
        <v>0</v>
      </c>
      <c r="J89">
        <v>1</v>
      </c>
      <c r="K89">
        <v>0</v>
      </c>
      <c r="L89">
        <v>1</v>
      </c>
      <c r="M89">
        <v>10000</v>
      </c>
      <c r="N89">
        <v>0</v>
      </c>
      <c r="O89">
        <v>0</v>
      </c>
      <c r="P89">
        <v>2380.95239257812</v>
      </c>
      <c r="Q89" s="188">
        <f t="shared" si="54"/>
        <v>1</v>
      </c>
      <c r="R89" s="189">
        <f t="shared" si="55"/>
        <v>0</v>
      </c>
      <c r="S89" s="189">
        <f t="shared" si="37"/>
        <v>1</v>
      </c>
      <c r="T89" s="189">
        <f t="shared" si="38"/>
        <v>0</v>
      </c>
      <c r="U89" s="189">
        <f t="shared" si="39"/>
        <v>0</v>
      </c>
      <c r="V89" s="189">
        <f t="shared" si="40"/>
        <v>1</v>
      </c>
      <c r="W89" s="189">
        <f t="shared" si="41"/>
        <v>1</v>
      </c>
      <c r="X89" s="189">
        <f t="shared" si="42"/>
        <v>0</v>
      </c>
      <c r="Y89" s="189">
        <f t="shared" si="43"/>
        <v>0</v>
      </c>
      <c r="Z89" s="189">
        <f t="shared" si="44"/>
        <v>1</v>
      </c>
      <c r="AA89" s="189">
        <f t="shared" si="45"/>
        <v>0</v>
      </c>
      <c r="AB89" s="189">
        <f t="shared" si="46"/>
        <v>1</v>
      </c>
      <c r="AC89" s="189">
        <f t="shared" si="47"/>
        <v>1</v>
      </c>
      <c r="AD89" s="189">
        <f t="shared" si="48"/>
        <v>0</v>
      </c>
      <c r="AE89" s="189">
        <f t="shared" si="49"/>
        <v>1</v>
      </c>
      <c r="AF89" s="189">
        <f t="shared" si="50"/>
        <v>0</v>
      </c>
      <c r="AG89" s="189">
        <f t="shared" si="51"/>
        <v>0</v>
      </c>
      <c r="AH89" s="190">
        <f t="shared" si="52"/>
        <v>1</v>
      </c>
      <c r="AI89" s="36">
        <f t="shared" si="53"/>
        <v>1</v>
      </c>
      <c r="AJ89">
        <f t="shared" si="56"/>
        <v>11904762</v>
      </c>
    </row>
    <row r="90" spans="1:36">
      <c r="A90">
        <v>89</v>
      </c>
      <c r="B90">
        <v>211261</v>
      </c>
      <c r="C90">
        <v>3832000</v>
      </c>
      <c r="D90">
        <v>-5760000</v>
      </c>
      <c r="E90" s="179">
        <v>12000000</v>
      </c>
      <c r="F90">
        <v>-8168000</v>
      </c>
      <c r="G90">
        <v>296</v>
      </c>
      <c r="H90">
        <v>3</v>
      </c>
      <c r="I90">
        <v>0</v>
      </c>
      <c r="J90">
        <v>0</v>
      </c>
      <c r="K90">
        <v>0</v>
      </c>
      <c r="L90">
        <v>2</v>
      </c>
      <c r="M90">
        <v>135000</v>
      </c>
      <c r="N90">
        <v>110000</v>
      </c>
      <c r="O90">
        <v>0</v>
      </c>
      <c r="P90">
        <v>3000</v>
      </c>
      <c r="Q90" s="188">
        <f t="shared" si="54"/>
        <v>0</v>
      </c>
      <c r="R90" s="189">
        <f t="shared" si="55"/>
        <v>1</v>
      </c>
      <c r="S90" s="189">
        <f t="shared" si="37"/>
        <v>1</v>
      </c>
      <c r="T90" s="189">
        <f t="shared" si="38"/>
        <v>0</v>
      </c>
      <c r="U90" s="189">
        <f t="shared" si="39"/>
        <v>1</v>
      </c>
      <c r="V90" s="189">
        <f t="shared" si="40"/>
        <v>0</v>
      </c>
      <c r="W90" s="189">
        <f t="shared" si="41"/>
        <v>1</v>
      </c>
      <c r="X90" s="189">
        <f t="shared" si="42"/>
        <v>0</v>
      </c>
      <c r="Y90" s="189">
        <f t="shared" si="43"/>
        <v>0</v>
      </c>
      <c r="Z90" s="189">
        <f t="shared" si="44"/>
        <v>1</v>
      </c>
      <c r="AA90" s="189">
        <f t="shared" si="45"/>
        <v>0</v>
      </c>
      <c r="AB90" s="189">
        <f t="shared" si="46"/>
        <v>1</v>
      </c>
      <c r="AC90" s="189">
        <f t="shared" si="47"/>
        <v>0</v>
      </c>
      <c r="AD90" s="189">
        <f t="shared" si="48"/>
        <v>1</v>
      </c>
      <c r="AE90" s="189">
        <f t="shared" si="49"/>
        <v>1</v>
      </c>
      <c r="AF90" s="189">
        <f t="shared" si="50"/>
        <v>0</v>
      </c>
      <c r="AG90" s="189">
        <f t="shared" si="51"/>
        <v>0</v>
      </c>
      <c r="AH90" s="190">
        <f t="shared" si="52"/>
        <v>1</v>
      </c>
      <c r="AI90" s="36">
        <f t="shared" si="53"/>
        <v>1</v>
      </c>
      <c r="AJ90">
        <f t="shared" si="56"/>
        <v>12000000</v>
      </c>
    </row>
    <row r="91" spans="1:36">
      <c r="A91">
        <v>101</v>
      </c>
      <c r="B91">
        <v>242141</v>
      </c>
      <c r="C91">
        <v>0</v>
      </c>
      <c r="D91">
        <v>4580000</v>
      </c>
      <c r="E91">
        <v>12500000</v>
      </c>
      <c r="F91">
        <v>-12500000</v>
      </c>
      <c r="G91">
        <v>132</v>
      </c>
      <c r="H91">
        <v>3</v>
      </c>
      <c r="I91">
        <v>1</v>
      </c>
      <c r="J91">
        <v>1</v>
      </c>
      <c r="K91">
        <v>0</v>
      </c>
      <c r="L91">
        <v>3</v>
      </c>
      <c r="M91">
        <v>0</v>
      </c>
      <c r="N91">
        <v>0</v>
      </c>
      <c r="O91">
        <v>0</v>
      </c>
      <c r="P91">
        <v>3000</v>
      </c>
      <c r="Q91" s="188">
        <f t="shared" si="54"/>
        <v>0</v>
      </c>
      <c r="R91" s="189">
        <f t="shared" si="55"/>
        <v>1</v>
      </c>
      <c r="S91" s="189">
        <f t="shared" si="37"/>
        <v>0</v>
      </c>
      <c r="T91" s="189">
        <f t="shared" si="38"/>
        <v>1</v>
      </c>
      <c r="U91" s="189">
        <f t="shared" si="39"/>
        <v>0</v>
      </c>
      <c r="V91" s="189">
        <f t="shared" si="40"/>
        <v>1</v>
      </c>
      <c r="W91" s="189">
        <f t="shared" si="41"/>
        <v>1</v>
      </c>
      <c r="X91" s="189">
        <f t="shared" si="42"/>
        <v>0</v>
      </c>
      <c r="Y91" s="189">
        <f t="shared" si="43"/>
        <v>0</v>
      </c>
      <c r="Z91" s="189">
        <f t="shared" si="44"/>
        <v>1</v>
      </c>
      <c r="AA91" s="189">
        <f t="shared" si="45"/>
        <v>1</v>
      </c>
      <c r="AB91" s="189">
        <f t="shared" si="46"/>
        <v>0</v>
      </c>
      <c r="AC91" s="189">
        <f t="shared" si="47"/>
        <v>1</v>
      </c>
      <c r="AD91" s="189">
        <f t="shared" si="48"/>
        <v>0</v>
      </c>
      <c r="AE91" s="189">
        <f t="shared" si="49"/>
        <v>1</v>
      </c>
      <c r="AF91" s="189">
        <f t="shared" si="50"/>
        <v>0</v>
      </c>
      <c r="AG91" s="189">
        <f t="shared" si="51"/>
        <v>0</v>
      </c>
      <c r="AH91" s="190">
        <f t="shared" si="52"/>
        <v>1</v>
      </c>
      <c r="AI91" s="36">
        <f t="shared" si="53"/>
        <v>1</v>
      </c>
      <c r="AJ91">
        <f t="shared" si="56"/>
        <v>12500000</v>
      </c>
    </row>
    <row r="92" spans="1:36">
      <c r="A92">
        <v>50</v>
      </c>
      <c r="B92">
        <v>242241</v>
      </c>
      <c r="C92">
        <v>29166666.016509101</v>
      </c>
      <c r="D92">
        <v>-10500000.5140901</v>
      </c>
      <c r="E92">
        <v>12500000</v>
      </c>
      <c r="F92">
        <v>16666666.016509101</v>
      </c>
      <c r="G92">
        <v>383.333341901501</v>
      </c>
      <c r="H92">
        <v>2</v>
      </c>
      <c r="I92">
        <v>0</v>
      </c>
      <c r="J92">
        <v>1</v>
      </c>
      <c r="K92">
        <v>0</v>
      </c>
      <c r="L92">
        <v>0</v>
      </c>
      <c r="M92">
        <v>0</v>
      </c>
      <c r="N92">
        <v>0</v>
      </c>
      <c r="O92">
        <v>0</v>
      </c>
      <c r="P92">
        <v>12500</v>
      </c>
      <c r="Q92" s="188">
        <f t="shared" si="54"/>
        <v>1</v>
      </c>
      <c r="R92" s="189">
        <f t="shared" si="55"/>
        <v>0</v>
      </c>
      <c r="S92" s="189">
        <f t="shared" si="37"/>
        <v>1</v>
      </c>
      <c r="T92" s="189">
        <f t="shared" si="38"/>
        <v>0</v>
      </c>
      <c r="U92" s="189">
        <f t="shared" si="39"/>
        <v>0</v>
      </c>
      <c r="V92" s="189">
        <f t="shared" si="40"/>
        <v>1</v>
      </c>
      <c r="W92" s="189">
        <f t="shared" si="41"/>
        <v>1</v>
      </c>
      <c r="X92" s="189">
        <f t="shared" si="42"/>
        <v>0</v>
      </c>
      <c r="Y92" s="189">
        <f t="shared" si="43"/>
        <v>1</v>
      </c>
      <c r="Z92" s="189">
        <f t="shared" si="44"/>
        <v>0</v>
      </c>
      <c r="AA92" s="189">
        <f t="shared" si="45"/>
        <v>1</v>
      </c>
      <c r="AB92" s="189">
        <f t="shared" si="46"/>
        <v>0</v>
      </c>
      <c r="AC92" s="189">
        <f t="shared" si="47"/>
        <v>1</v>
      </c>
      <c r="AD92" s="189">
        <f t="shared" si="48"/>
        <v>0</v>
      </c>
      <c r="AE92" s="189">
        <f t="shared" si="49"/>
        <v>1</v>
      </c>
      <c r="AF92" s="189">
        <f t="shared" si="50"/>
        <v>0</v>
      </c>
      <c r="AG92" s="189">
        <f t="shared" si="51"/>
        <v>0</v>
      </c>
      <c r="AH92" s="190">
        <f t="shared" si="52"/>
        <v>1</v>
      </c>
      <c r="AI92" s="36">
        <f t="shared" si="53"/>
        <v>1</v>
      </c>
      <c r="AJ92">
        <f t="shared" si="56"/>
        <v>12500000</v>
      </c>
    </row>
    <row r="93" spans="1:36">
      <c r="A93">
        <v>100</v>
      </c>
      <c r="B93">
        <v>131321</v>
      </c>
      <c r="C93">
        <v>100000.00170299</v>
      </c>
      <c r="D93">
        <v>857142.79564121598</v>
      </c>
      <c r="E93">
        <v>12857143</v>
      </c>
      <c r="F93">
        <v>-12757142.998297</v>
      </c>
      <c r="G93">
        <v>200.00000340598001</v>
      </c>
      <c r="H93">
        <v>2</v>
      </c>
      <c r="I93">
        <v>0</v>
      </c>
      <c r="J93">
        <v>1</v>
      </c>
      <c r="K93">
        <v>1</v>
      </c>
      <c r="L93">
        <v>2</v>
      </c>
      <c r="M93">
        <v>0</v>
      </c>
      <c r="N93">
        <v>0</v>
      </c>
      <c r="O93">
        <v>0</v>
      </c>
      <c r="P93">
        <v>5714.28564453125</v>
      </c>
      <c r="Q93" s="188">
        <f t="shared" si="54"/>
        <v>1</v>
      </c>
      <c r="R93" s="189">
        <f t="shared" si="55"/>
        <v>0</v>
      </c>
      <c r="S93" s="189">
        <f t="shared" si="37"/>
        <v>1</v>
      </c>
      <c r="T93" s="189">
        <f t="shared" si="38"/>
        <v>0</v>
      </c>
      <c r="U93" s="189">
        <f t="shared" si="39"/>
        <v>0</v>
      </c>
      <c r="V93" s="189">
        <f t="shared" si="40"/>
        <v>1</v>
      </c>
      <c r="W93" s="189">
        <f t="shared" si="41"/>
        <v>0</v>
      </c>
      <c r="X93" s="189">
        <f t="shared" si="42"/>
        <v>1</v>
      </c>
      <c r="Y93" s="189">
        <f t="shared" si="43"/>
        <v>0</v>
      </c>
      <c r="Z93" s="189">
        <f t="shared" si="44"/>
        <v>1</v>
      </c>
      <c r="AA93" s="189">
        <f t="shared" si="45"/>
        <v>1</v>
      </c>
      <c r="AB93" s="189">
        <f t="shared" si="46"/>
        <v>0</v>
      </c>
      <c r="AC93" s="189">
        <f t="shared" si="47"/>
        <v>1</v>
      </c>
      <c r="AD93" s="189">
        <f t="shared" si="48"/>
        <v>0</v>
      </c>
      <c r="AE93" s="189">
        <f t="shared" si="49"/>
        <v>1</v>
      </c>
      <c r="AF93" s="189">
        <f t="shared" si="50"/>
        <v>0</v>
      </c>
      <c r="AG93" s="189">
        <f t="shared" si="51"/>
        <v>0</v>
      </c>
      <c r="AH93" s="190">
        <f t="shared" si="52"/>
        <v>1</v>
      </c>
      <c r="AI93" s="36">
        <f t="shared" si="53"/>
        <v>1</v>
      </c>
      <c r="AJ93">
        <f t="shared" si="56"/>
        <v>12857143</v>
      </c>
    </row>
    <row r="94" spans="1:36">
      <c r="A94">
        <v>24</v>
      </c>
      <c r="B94">
        <v>251252</v>
      </c>
      <c r="C94">
        <v>38095239.2846279</v>
      </c>
      <c r="D94">
        <v>2238095.8038810599</v>
      </c>
      <c r="E94">
        <v>13095239</v>
      </c>
      <c r="F94">
        <v>25000000.2846279</v>
      </c>
      <c r="G94">
        <v>180.952386601982</v>
      </c>
      <c r="H94">
        <v>3</v>
      </c>
      <c r="I94">
        <v>0</v>
      </c>
      <c r="J94">
        <v>1</v>
      </c>
      <c r="K94">
        <v>0</v>
      </c>
      <c r="L94">
        <v>0</v>
      </c>
      <c r="M94">
        <v>0</v>
      </c>
      <c r="N94">
        <v>0</v>
      </c>
      <c r="O94">
        <v>2</v>
      </c>
      <c r="P94">
        <v>4285.71435546875</v>
      </c>
      <c r="Q94" s="188">
        <f t="shared" si="54"/>
        <v>0</v>
      </c>
      <c r="R94" s="189">
        <f t="shared" si="55"/>
        <v>1</v>
      </c>
      <c r="S94" s="189">
        <f t="shared" si="37"/>
        <v>1</v>
      </c>
      <c r="T94" s="189">
        <f t="shared" si="38"/>
        <v>0</v>
      </c>
      <c r="U94" s="189">
        <f t="shared" si="39"/>
        <v>0</v>
      </c>
      <c r="V94" s="189">
        <f t="shared" si="40"/>
        <v>1</v>
      </c>
      <c r="W94" s="189">
        <f t="shared" si="41"/>
        <v>1</v>
      </c>
      <c r="X94" s="189">
        <f t="shared" si="42"/>
        <v>0</v>
      </c>
      <c r="Y94" s="189">
        <f t="shared" si="43"/>
        <v>1</v>
      </c>
      <c r="Z94" s="189">
        <f t="shared" si="44"/>
        <v>0</v>
      </c>
      <c r="AA94" s="189">
        <f t="shared" si="45"/>
        <v>1</v>
      </c>
      <c r="AB94" s="189">
        <f t="shared" si="46"/>
        <v>0</v>
      </c>
      <c r="AC94" s="189">
        <f t="shared" si="47"/>
        <v>1</v>
      </c>
      <c r="AD94" s="189">
        <f t="shared" si="48"/>
        <v>0</v>
      </c>
      <c r="AE94" s="189">
        <f t="shared" si="49"/>
        <v>0</v>
      </c>
      <c r="AF94" s="189">
        <f t="shared" si="50"/>
        <v>1</v>
      </c>
      <c r="AG94" s="189">
        <f t="shared" si="51"/>
        <v>0</v>
      </c>
      <c r="AH94" s="190">
        <f t="shared" si="52"/>
        <v>1</v>
      </c>
      <c r="AI94" s="36">
        <f t="shared" si="53"/>
        <v>1</v>
      </c>
      <c r="AJ94">
        <f t="shared" si="56"/>
        <v>13095239</v>
      </c>
    </row>
    <row r="95" spans="1:36">
      <c r="A95">
        <v>106</v>
      </c>
      <c r="B95">
        <v>151161</v>
      </c>
      <c r="C95">
        <v>22499999.105930399</v>
      </c>
      <c r="D95">
        <v>-6266666.2211659998</v>
      </c>
      <c r="E95">
        <v>13333333</v>
      </c>
      <c r="F95">
        <v>9166666.1059303693</v>
      </c>
      <c r="G95">
        <v>326.66665368610001</v>
      </c>
      <c r="H95">
        <v>2</v>
      </c>
      <c r="I95">
        <v>1</v>
      </c>
      <c r="J95">
        <v>1</v>
      </c>
      <c r="K95">
        <v>0</v>
      </c>
      <c r="L95">
        <v>1</v>
      </c>
      <c r="M95">
        <v>150000</v>
      </c>
      <c r="N95">
        <v>4195000</v>
      </c>
      <c r="O95">
        <v>0</v>
      </c>
      <c r="P95">
        <v>13333.3330078125</v>
      </c>
      <c r="Q95" s="188">
        <f t="shared" si="54"/>
        <v>1</v>
      </c>
      <c r="R95" s="189">
        <f t="shared" si="55"/>
        <v>0</v>
      </c>
      <c r="S95" s="189">
        <f t="shared" si="37"/>
        <v>0</v>
      </c>
      <c r="T95" s="189">
        <f t="shared" si="38"/>
        <v>1</v>
      </c>
      <c r="U95" s="189">
        <f t="shared" si="39"/>
        <v>0</v>
      </c>
      <c r="V95" s="189">
        <f t="shared" si="40"/>
        <v>1</v>
      </c>
      <c r="W95" s="189">
        <f t="shared" si="41"/>
        <v>1</v>
      </c>
      <c r="X95" s="189">
        <f t="shared" si="42"/>
        <v>0</v>
      </c>
      <c r="Y95" s="189">
        <f t="shared" si="43"/>
        <v>0</v>
      </c>
      <c r="Z95" s="189">
        <f t="shared" si="44"/>
        <v>1</v>
      </c>
      <c r="AA95" s="189">
        <f t="shared" si="45"/>
        <v>0</v>
      </c>
      <c r="AB95" s="189">
        <f t="shared" si="46"/>
        <v>1</v>
      </c>
      <c r="AC95" s="189">
        <f t="shared" si="47"/>
        <v>0</v>
      </c>
      <c r="AD95" s="189">
        <f t="shared" si="48"/>
        <v>1</v>
      </c>
      <c r="AE95" s="189">
        <f t="shared" si="49"/>
        <v>1</v>
      </c>
      <c r="AF95" s="189">
        <f t="shared" si="50"/>
        <v>0</v>
      </c>
      <c r="AG95" s="189">
        <f t="shared" si="51"/>
        <v>0</v>
      </c>
      <c r="AH95" s="190">
        <f t="shared" si="52"/>
        <v>1</v>
      </c>
      <c r="AI95" s="36">
        <f t="shared" si="53"/>
        <v>1</v>
      </c>
      <c r="AJ95">
        <f t="shared" si="56"/>
        <v>13333333</v>
      </c>
    </row>
    <row r="96" spans="1:36">
      <c r="A96">
        <v>23</v>
      </c>
      <c r="B96">
        <v>241103</v>
      </c>
      <c r="C96">
        <v>0</v>
      </c>
      <c r="D96">
        <v>1642856.9109695</v>
      </c>
      <c r="E96">
        <v>14285714</v>
      </c>
      <c r="F96">
        <v>-14285714</v>
      </c>
      <c r="G96">
        <v>210.71428481717501</v>
      </c>
      <c r="H96">
        <v>2</v>
      </c>
      <c r="I96">
        <v>0</v>
      </c>
      <c r="J96">
        <v>1</v>
      </c>
      <c r="K96">
        <v>0</v>
      </c>
      <c r="L96">
        <v>0</v>
      </c>
      <c r="M96">
        <v>30000</v>
      </c>
      <c r="N96">
        <v>65000</v>
      </c>
      <c r="O96">
        <v>0</v>
      </c>
      <c r="P96">
        <v>5357.14306640625</v>
      </c>
      <c r="Q96" s="188">
        <f t="shared" si="54"/>
        <v>1</v>
      </c>
      <c r="R96" s="189">
        <f t="shared" si="55"/>
        <v>0</v>
      </c>
      <c r="S96" s="189">
        <f t="shared" si="37"/>
        <v>1</v>
      </c>
      <c r="T96" s="189">
        <f t="shared" si="38"/>
        <v>0</v>
      </c>
      <c r="U96" s="189">
        <f t="shared" si="39"/>
        <v>0</v>
      </c>
      <c r="V96" s="189">
        <f t="shared" si="40"/>
        <v>1</v>
      </c>
      <c r="W96" s="189">
        <f t="shared" si="41"/>
        <v>1</v>
      </c>
      <c r="X96" s="189">
        <f t="shared" si="42"/>
        <v>0</v>
      </c>
      <c r="Y96" s="189">
        <f t="shared" si="43"/>
        <v>1</v>
      </c>
      <c r="Z96" s="189">
        <f t="shared" si="44"/>
        <v>0</v>
      </c>
      <c r="AA96" s="189">
        <f t="shared" si="45"/>
        <v>0</v>
      </c>
      <c r="AB96" s="189">
        <f t="shared" si="46"/>
        <v>1</v>
      </c>
      <c r="AC96" s="189">
        <f t="shared" si="47"/>
        <v>0</v>
      </c>
      <c r="AD96" s="189">
        <f t="shared" si="48"/>
        <v>1</v>
      </c>
      <c r="AE96" s="189">
        <f t="shared" si="49"/>
        <v>1</v>
      </c>
      <c r="AF96" s="189">
        <f t="shared" si="50"/>
        <v>0</v>
      </c>
      <c r="AG96" s="189">
        <f t="shared" si="51"/>
        <v>0</v>
      </c>
      <c r="AH96" s="190">
        <f t="shared" si="52"/>
        <v>1</v>
      </c>
      <c r="AI96" s="36">
        <f t="shared" si="53"/>
        <v>1</v>
      </c>
      <c r="AJ96">
        <f t="shared" si="56"/>
        <v>14285714</v>
      </c>
    </row>
    <row r="97" spans="1:36">
      <c r="A97">
        <v>76</v>
      </c>
      <c r="B97">
        <v>141151</v>
      </c>
      <c r="C97">
        <v>228571.43246397699</v>
      </c>
      <c r="D97">
        <v>5285714.8467309102</v>
      </c>
      <c r="E97">
        <v>14285715</v>
      </c>
      <c r="F97">
        <v>-14057143.567536</v>
      </c>
      <c r="G97">
        <v>150.00000255448501</v>
      </c>
      <c r="H97">
        <v>2</v>
      </c>
      <c r="I97">
        <v>0</v>
      </c>
      <c r="J97">
        <v>1</v>
      </c>
      <c r="K97">
        <v>1</v>
      </c>
      <c r="L97">
        <v>0</v>
      </c>
      <c r="M97">
        <v>0</v>
      </c>
      <c r="N97">
        <v>0</v>
      </c>
      <c r="O97">
        <v>0</v>
      </c>
      <c r="P97">
        <v>2285.71435546875</v>
      </c>
      <c r="Q97" s="188">
        <f t="shared" si="54"/>
        <v>1</v>
      </c>
      <c r="R97" s="189">
        <f t="shared" si="55"/>
        <v>0</v>
      </c>
      <c r="S97" s="189">
        <f t="shared" si="37"/>
        <v>1</v>
      </c>
      <c r="T97" s="189">
        <f t="shared" si="38"/>
        <v>0</v>
      </c>
      <c r="U97" s="189">
        <f t="shared" si="39"/>
        <v>0</v>
      </c>
      <c r="V97" s="189">
        <f t="shared" si="40"/>
        <v>1</v>
      </c>
      <c r="W97" s="189">
        <f t="shared" si="41"/>
        <v>0</v>
      </c>
      <c r="X97" s="189">
        <f t="shared" si="42"/>
        <v>1</v>
      </c>
      <c r="Y97" s="189">
        <f t="shared" si="43"/>
        <v>1</v>
      </c>
      <c r="Z97" s="189">
        <f t="shared" si="44"/>
        <v>0</v>
      </c>
      <c r="AA97" s="189">
        <f t="shared" si="45"/>
        <v>1</v>
      </c>
      <c r="AB97" s="189">
        <f t="shared" si="46"/>
        <v>0</v>
      </c>
      <c r="AC97" s="189">
        <f t="shared" si="47"/>
        <v>1</v>
      </c>
      <c r="AD97" s="189">
        <f t="shared" si="48"/>
        <v>0</v>
      </c>
      <c r="AE97" s="189">
        <f t="shared" si="49"/>
        <v>1</v>
      </c>
      <c r="AF97" s="189">
        <f t="shared" si="50"/>
        <v>0</v>
      </c>
      <c r="AG97" s="189">
        <f t="shared" si="51"/>
        <v>0</v>
      </c>
      <c r="AH97" s="190">
        <f t="shared" si="52"/>
        <v>1</v>
      </c>
      <c r="AI97" s="36">
        <f t="shared" si="53"/>
        <v>1</v>
      </c>
      <c r="AJ97">
        <f t="shared" si="56"/>
        <v>14285715</v>
      </c>
    </row>
    <row r="98" spans="1:36">
      <c r="A98">
        <v>37</v>
      </c>
      <c r="B98">
        <v>251241</v>
      </c>
      <c r="C98" s="179">
        <v>32000000</v>
      </c>
      <c r="D98">
        <v>13140000</v>
      </c>
      <c r="E98" s="179">
        <v>15000000</v>
      </c>
      <c r="F98" s="179">
        <v>17000000</v>
      </c>
      <c r="G98">
        <v>31</v>
      </c>
      <c r="H98">
        <v>3</v>
      </c>
      <c r="I98">
        <v>0</v>
      </c>
      <c r="J98">
        <v>1</v>
      </c>
      <c r="K98">
        <v>0</v>
      </c>
      <c r="L98">
        <v>0</v>
      </c>
      <c r="M98">
        <v>17000</v>
      </c>
      <c r="N98">
        <v>150000</v>
      </c>
      <c r="O98">
        <v>0</v>
      </c>
      <c r="P98">
        <v>1000</v>
      </c>
      <c r="Q98" s="188">
        <f t="shared" si="54"/>
        <v>0</v>
      </c>
      <c r="R98" s="189">
        <f t="shared" si="55"/>
        <v>1</v>
      </c>
      <c r="S98" s="189">
        <f t="shared" si="37"/>
        <v>1</v>
      </c>
      <c r="T98" s="189">
        <f t="shared" si="38"/>
        <v>0</v>
      </c>
      <c r="U98" s="189">
        <f t="shared" si="39"/>
        <v>0</v>
      </c>
      <c r="V98" s="189">
        <f t="shared" si="40"/>
        <v>1</v>
      </c>
      <c r="W98" s="189">
        <f t="shared" si="41"/>
        <v>1</v>
      </c>
      <c r="X98" s="189">
        <f t="shared" si="42"/>
        <v>0</v>
      </c>
      <c r="Y98" s="189">
        <f t="shared" si="43"/>
        <v>1</v>
      </c>
      <c r="Z98" s="189">
        <f t="shared" si="44"/>
        <v>0</v>
      </c>
      <c r="AA98" s="189">
        <f t="shared" si="45"/>
        <v>0</v>
      </c>
      <c r="AB98" s="189">
        <f t="shared" si="46"/>
        <v>1</v>
      </c>
      <c r="AC98" s="189">
        <f t="shared" si="47"/>
        <v>0</v>
      </c>
      <c r="AD98" s="189">
        <f t="shared" si="48"/>
        <v>1</v>
      </c>
      <c r="AE98" s="189">
        <f t="shared" si="49"/>
        <v>1</v>
      </c>
      <c r="AF98" s="189">
        <f t="shared" si="50"/>
        <v>0</v>
      </c>
      <c r="AG98" s="189">
        <f t="shared" si="51"/>
        <v>1</v>
      </c>
      <c r="AH98" s="190">
        <f t="shared" si="52"/>
        <v>0</v>
      </c>
      <c r="AI98" s="36">
        <f t="shared" si="53"/>
        <v>1</v>
      </c>
      <c r="AJ98">
        <f t="shared" si="56"/>
        <v>15000000</v>
      </c>
    </row>
    <row r="99" spans="1:36">
      <c r="A99">
        <v>43</v>
      </c>
      <c r="B99">
        <v>241163</v>
      </c>
      <c r="C99">
        <v>93333.329624599995</v>
      </c>
      <c r="D99">
        <v>-7633333.0344048003</v>
      </c>
      <c r="E99">
        <v>16666666</v>
      </c>
      <c r="F99">
        <v>-16573332.670375399</v>
      </c>
      <c r="G99">
        <v>404.99998390674699</v>
      </c>
      <c r="H99">
        <v>2</v>
      </c>
      <c r="I99">
        <v>0</v>
      </c>
      <c r="J99">
        <v>1</v>
      </c>
      <c r="K99">
        <v>1</v>
      </c>
      <c r="L99">
        <v>0</v>
      </c>
      <c r="M99">
        <v>0</v>
      </c>
      <c r="N99">
        <v>0</v>
      </c>
      <c r="O99">
        <v>0</v>
      </c>
      <c r="P99">
        <v>3333.33325195312</v>
      </c>
      <c r="Q99" s="188">
        <f t="shared" si="54"/>
        <v>1</v>
      </c>
      <c r="R99" s="189">
        <f t="shared" si="55"/>
        <v>0</v>
      </c>
      <c r="S99" s="189">
        <f t="shared" si="37"/>
        <v>1</v>
      </c>
      <c r="T99" s="189">
        <f t="shared" si="38"/>
        <v>0</v>
      </c>
      <c r="U99" s="189">
        <f t="shared" si="39"/>
        <v>0</v>
      </c>
      <c r="V99" s="189">
        <f t="shared" si="40"/>
        <v>1</v>
      </c>
      <c r="W99" s="189">
        <f t="shared" si="41"/>
        <v>0</v>
      </c>
      <c r="X99" s="189">
        <f t="shared" si="42"/>
        <v>1</v>
      </c>
      <c r="Y99" s="189">
        <f t="shared" si="43"/>
        <v>1</v>
      </c>
      <c r="Z99" s="189">
        <f t="shared" si="44"/>
        <v>0</v>
      </c>
      <c r="AA99" s="189">
        <f t="shared" si="45"/>
        <v>1</v>
      </c>
      <c r="AB99" s="189">
        <f t="shared" si="46"/>
        <v>0</v>
      </c>
      <c r="AC99" s="189">
        <f t="shared" si="47"/>
        <v>1</v>
      </c>
      <c r="AD99" s="189">
        <f t="shared" si="48"/>
        <v>0</v>
      </c>
      <c r="AE99" s="189">
        <f t="shared" si="49"/>
        <v>1</v>
      </c>
      <c r="AF99" s="189">
        <f t="shared" si="50"/>
        <v>0</v>
      </c>
      <c r="AG99" s="189">
        <f t="shared" si="51"/>
        <v>0</v>
      </c>
      <c r="AH99" s="190">
        <f t="shared" si="52"/>
        <v>1</v>
      </c>
      <c r="AI99" s="36">
        <f t="shared" si="53"/>
        <v>1</v>
      </c>
      <c r="AJ99">
        <f t="shared" si="56"/>
        <v>16666666</v>
      </c>
    </row>
    <row r="100" spans="1:36">
      <c r="A100">
        <v>86</v>
      </c>
      <c r="B100">
        <v>131111</v>
      </c>
      <c r="C100">
        <v>35514286.823094301</v>
      </c>
      <c r="D100">
        <v>-4714285.2761420105</v>
      </c>
      <c r="E100">
        <v>17857144</v>
      </c>
      <c r="F100">
        <v>17657142.823094301</v>
      </c>
      <c r="G100">
        <v>376.19048793569999</v>
      </c>
      <c r="H100">
        <v>2</v>
      </c>
      <c r="I100">
        <v>1</v>
      </c>
      <c r="J100">
        <v>1</v>
      </c>
      <c r="K100">
        <v>0</v>
      </c>
      <c r="L100">
        <v>2</v>
      </c>
      <c r="M100">
        <v>310000</v>
      </c>
      <c r="N100">
        <v>0</v>
      </c>
      <c r="O100">
        <v>0</v>
      </c>
      <c r="P100">
        <v>3571.4287109375</v>
      </c>
      <c r="Q100" s="188">
        <f t="shared" si="54"/>
        <v>1</v>
      </c>
      <c r="R100" s="189">
        <f t="shared" si="55"/>
        <v>0</v>
      </c>
      <c r="S100" s="189">
        <f t="shared" ref="S100:S116" si="57">IF(I100=1,0,1)</f>
        <v>0</v>
      </c>
      <c r="T100" s="189">
        <f t="shared" ref="T100:T116" si="58">IF(I100=1,1,0)</f>
        <v>1</v>
      </c>
      <c r="U100" s="189">
        <f t="shared" ref="U100:U116" si="59">IF(J100=1,0,1)</f>
        <v>0</v>
      </c>
      <c r="V100" s="189">
        <f t="shared" ref="V100:V116" si="60">J100</f>
        <v>1</v>
      </c>
      <c r="W100" s="189">
        <f t="shared" ref="W100:W116" si="61">1-X100</f>
        <v>1</v>
      </c>
      <c r="X100" s="189">
        <f t="shared" ref="X100:X116" si="62">K100</f>
        <v>0</v>
      </c>
      <c r="Y100" s="189">
        <f t="shared" ref="Y100:Y116" si="63">IF(L100=0, 1,0)</f>
        <v>0</v>
      </c>
      <c r="Z100" s="189">
        <f t="shared" ref="Z100:Z116" si="64">IF(L100&gt;0, 1,0)</f>
        <v>1</v>
      </c>
      <c r="AA100" s="189">
        <f t="shared" ref="AA100:AA116" si="65">IF(M100 = 0, 1,0)</f>
        <v>0</v>
      </c>
      <c r="AB100" s="189">
        <f t="shared" ref="AB100:AB116" si="66">IF(M100&gt;0, 1,0)</f>
        <v>1</v>
      </c>
      <c r="AC100" s="189">
        <f t="shared" ref="AC100:AC116" si="67">IF(N100&gt;0,0,1)</f>
        <v>1</v>
      </c>
      <c r="AD100" s="189">
        <f t="shared" ref="AD100:AD116" si="68">IF(N100&gt;0, 1,0)</f>
        <v>0</v>
      </c>
      <c r="AE100" s="189">
        <f t="shared" ref="AE100:AE116" si="69">IF(O100&gt;0,0,1)</f>
        <v>1</v>
      </c>
      <c r="AF100" s="189">
        <f t="shared" ref="AF100:AF116" si="70">IF(O100&gt;0,1,0)</f>
        <v>0</v>
      </c>
      <c r="AG100" s="189">
        <f t="shared" ref="AG100:AG116" si="71">IF(P100&lt;=2000, 1,0)</f>
        <v>0</v>
      </c>
      <c r="AH100" s="190">
        <f t="shared" ref="AH100:AH116" si="72">IF(P100&gt;2000,1,0)</f>
        <v>1</v>
      </c>
      <c r="AI100" s="36">
        <f t="shared" ref="AI100:AI116" si="73">SUMPRODUCT($Q$2:$R$2,Q100:R100)*SUMPRODUCT($S$2:$T$2,S100:T100)*SUMPRODUCT($U$2:$V$2,U100:V100)*SUMPRODUCT($W$2:$X$2,W100:X100)*SUMPRODUCT($Y$2:$Z$2,Y100:Z100)*SUMPRODUCT($AA$2:$AB$2, AA100:AB100)*SUMPRODUCT($AC$2:$AD$2, AC100:AD100)*SUMPRODUCT($AE$2:$AF$2,AE100:AF100)*SUMPRODUCT($AG$2:$AH$2,AG100:AH100)</f>
        <v>1</v>
      </c>
      <c r="AJ100">
        <f t="shared" si="56"/>
        <v>17857144</v>
      </c>
    </row>
    <row r="101" spans="1:36">
      <c r="A101">
        <v>73</v>
      </c>
      <c r="B101">
        <v>181401</v>
      </c>
      <c r="C101">
        <v>18125000</v>
      </c>
      <c r="D101">
        <v>8250000</v>
      </c>
      <c r="E101">
        <v>18750000</v>
      </c>
      <c r="F101">
        <v>-625000</v>
      </c>
      <c r="G101">
        <v>175</v>
      </c>
      <c r="H101">
        <v>2</v>
      </c>
      <c r="I101">
        <v>0</v>
      </c>
      <c r="J101">
        <v>1</v>
      </c>
      <c r="K101">
        <v>0</v>
      </c>
      <c r="L101">
        <v>1</v>
      </c>
      <c r="M101">
        <v>0</v>
      </c>
      <c r="N101">
        <v>0</v>
      </c>
      <c r="O101">
        <v>0</v>
      </c>
      <c r="P101">
        <v>1500</v>
      </c>
      <c r="Q101" s="188">
        <f t="shared" si="54"/>
        <v>1</v>
      </c>
      <c r="R101" s="189">
        <f t="shared" si="55"/>
        <v>0</v>
      </c>
      <c r="S101" s="189">
        <f t="shared" si="57"/>
        <v>1</v>
      </c>
      <c r="T101" s="189">
        <f t="shared" si="58"/>
        <v>0</v>
      </c>
      <c r="U101" s="189">
        <f t="shared" si="59"/>
        <v>0</v>
      </c>
      <c r="V101" s="189">
        <f t="shared" si="60"/>
        <v>1</v>
      </c>
      <c r="W101" s="189">
        <f t="shared" si="61"/>
        <v>1</v>
      </c>
      <c r="X101" s="189">
        <f t="shared" si="62"/>
        <v>0</v>
      </c>
      <c r="Y101" s="189">
        <f t="shared" si="63"/>
        <v>0</v>
      </c>
      <c r="Z101" s="189">
        <f t="shared" si="64"/>
        <v>1</v>
      </c>
      <c r="AA101" s="189">
        <f t="shared" si="65"/>
        <v>1</v>
      </c>
      <c r="AB101" s="189">
        <f t="shared" si="66"/>
        <v>0</v>
      </c>
      <c r="AC101" s="189">
        <f t="shared" si="67"/>
        <v>1</v>
      </c>
      <c r="AD101" s="189">
        <f t="shared" si="68"/>
        <v>0</v>
      </c>
      <c r="AE101" s="189">
        <f t="shared" si="69"/>
        <v>1</v>
      </c>
      <c r="AF101" s="189">
        <f t="shared" si="70"/>
        <v>0</v>
      </c>
      <c r="AG101" s="189">
        <f t="shared" si="71"/>
        <v>1</v>
      </c>
      <c r="AH101" s="190">
        <f t="shared" si="72"/>
        <v>0</v>
      </c>
      <c r="AI101" s="36">
        <f t="shared" si="73"/>
        <v>1</v>
      </c>
      <c r="AJ101">
        <f t="shared" si="56"/>
        <v>18750000</v>
      </c>
    </row>
    <row r="102" spans="1:36">
      <c r="A102">
        <v>72</v>
      </c>
      <c r="B102">
        <v>181191</v>
      </c>
      <c r="C102" s="179">
        <v>68000000</v>
      </c>
      <c r="D102">
        <v>-7240000</v>
      </c>
      <c r="E102" s="179">
        <v>20000000</v>
      </c>
      <c r="F102" s="179">
        <v>48000000</v>
      </c>
      <c r="G102">
        <v>454</v>
      </c>
      <c r="H102">
        <v>2</v>
      </c>
      <c r="I102">
        <v>1</v>
      </c>
      <c r="J102">
        <v>1</v>
      </c>
      <c r="K102">
        <v>0</v>
      </c>
      <c r="L102">
        <v>1</v>
      </c>
      <c r="M102">
        <v>17500</v>
      </c>
      <c r="N102">
        <v>0</v>
      </c>
      <c r="O102">
        <v>0</v>
      </c>
      <c r="P102">
        <v>4000</v>
      </c>
      <c r="Q102" s="188">
        <f t="shared" si="54"/>
        <v>1</v>
      </c>
      <c r="R102" s="189">
        <f t="shared" si="55"/>
        <v>0</v>
      </c>
      <c r="S102" s="189">
        <f t="shared" si="57"/>
        <v>0</v>
      </c>
      <c r="T102" s="189">
        <f t="shared" si="58"/>
        <v>1</v>
      </c>
      <c r="U102" s="189">
        <f t="shared" si="59"/>
        <v>0</v>
      </c>
      <c r="V102" s="189">
        <f t="shared" si="60"/>
        <v>1</v>
      </c>
      <c r="W102" s="189">
        <f t="shared" si="61"/>
        <v>1</v>
      </c>
      <c r="X102" s="189">
        <f t="shared" si="62"/>
        <v>0</v>
      </c>
      <c r="Y102" s="189">
        <f t="shared" si="63"/>
        <v>0</v>
      </c>
      <c r="Z102" s="189">
        <f t="shared" si="64"/>
        <v>1</v>
      </c>
      <c r="AA102" s="189">
        <f t="shared" si="65"/>
        <v>0</v>
      </c>
      <c r="AB102" s="189">
        <f t="shared" si="66"/>
        <v>1</v>
      </c>
      <c r="AC102" s="189">
        <f t="shared" si="67"/>
        <v>1</v>
      </c>
      <c r="AD102" s="189">
        <f t="shared" si="68"/>
        <v>0</v>
      </c>
      <c r="AE102" s="189">
        <f t="shared" si="69"/>
        <v>1</v>
      </c>
      <c r="AF102" s="189">
        <f t="shared" si="70"/>
        <v>0</v>
      </c>
      <c r="AG102" s="189">
        <f t="shared" si="71"/>
        <v>0</v>
      </c>
      <c r="AH102" s="190">
        <f t="shared" si="72"/>
        <v>1</v>
      </c>
      <c r="AI102" s="36">
        <f t="shared" si="73"/>
        <v>1</v>
      </c>
      <c r="AJ102">
        <f t="shared" si="56"/>
        <v>20000000</v>
      </c>
    </row>
    <row r="103" spans="1:36">
      <c r="A103">
        <v>98</v>
      </c>
      <c r="B103">
        <v>171231</v>
      </c>
      <c r="C103">
        <v>4571428.5519658299</v>
      </c>
      <c r="D103">
        <v>-16499999.2670915</v>
      </c>
      <c r="E103">
        <v>21428572</v>
      </c>
      <c r="F103">
        <v>-16857143.448034201</v>
      </c>
      <c r="G103">
        <v>632.14285445152495</v>
      </c>
      <c r="H103">
        <v>2</v>
      </c>
      <c r="I103">
        <v>0</v>
      </c>
      <c r="J103">
        <v>1</v>
      </c>
      <c r="K103">
        <v>0</v>
      </c>
      <c r="L103">
        <v>2</v>
      </c>
      <c r="M103">
        <v>6000</v>
      </c>
      <c r="N103">
        <v>3214285.75</v>
      </c>
      <c r="O103">
        <v>0</v>
      </c>
      <c r="P103">
        <v>2142.85717773438</v>
      </c>
      <c r="Q103" s="188">
        <f t="shared" si="54"/>
        <v>1</v>
      </c>
      <c r="R103" s="189">
        <f t="shared" si="55"/>
        <v>0</v>
      </c>
      <c r="S103" s="189">
        <f t="shared" si="57"/>
        <v>1</v>
      </c>
      <c r="T103" s="189">
        <f t="shared" si="58"/>
        <v>0</v>
      </c>
      <c r="U103" s="189">
        <f t="shared" si="59"/>
        <v>0</v>
      </c>
      <c r="V103" s="189">
        <f t="shared" si="60"/>
        <v>1</v>
      </c>
      <c r="W103" s="189">
        <f t="shared" si="61"/>
        <v>1</v>
      </c>
      <c r="X103" s="189">
        <f t="shared" si="62"/>
        <v>0</v>
      </c>
      <c r="Y103" s="189">
        <f t="shared" si="63"/>
        <v>0</v>
      </c>
      <c r="Z103" s="189">
        <f t="shared" si="64"/>
        <v>1</v>
      </c>
      <c r="AA103" s="189">
        <f t="shared" si="65"/>
        <v>0</v>
      </c>
      <c r="AB103" s="189">
        <f t="shared" si="66"/>
        <v>1</v>
      </c>
      <c r="AC103" s="189">
        <f t="shared" si="67"/>
        <v>0</v>
      </c>
      <c r="AD103" s="189">
        <f t="shared" si="68"/>
        <v>1</v>
      </c>
      <c r="AE103" s="189">
        <f t="shared" si="69"/>
        <v>1</v>
      </c>
      <c r="AF103" s="189">
        <f t="shared" si="70"/>
        <v>0</v>
      </c>
      <c r="AG103" s="189">
        <f t="shared" si="71"/>
        <v>0</v>
      </c>
      <c r="AH103" s="190">
        <f t="shared" si="72"/>
        <v>1</v>
      </c>
      <c r="AI103" s="36">
        <f t="shared" si="73"/>
        <v>1</v>
      </c>
      <c r="AJ103">
        <f t="shared" si="56"/>
        <v>21428572</v>
      </c>
    </row>
    <row r="104" spans="1:36">
      <c r="A104">
        <v>85</v>
      </c>
      <c r="B104">
        <v>241231</v>
      </c>
      <c r="C104">
        <v>15000000.335276101</v>
      </c>
      <c r="D104">
        <v>-12666666.804662701</v>
      </c>
      <c r="E104">
        <v>23333334</v>
      </c>
      <c r="F104">
        <v>-8333333.6647238703</v>
      </c>
      <c r="G104">
        <v>600.00001341104496</v>
      </c>
      <c r="H104">
        <v>2</v>
      </c>
      <c r="I104">
        <v>1</v>
      </c>
      <c r="J104">
        <v>1</v>
      </c>
      <c r="K104">
        <v>1</v>
      </c>
      <c r="L104">
        <v>2</v>
      </c>
      <c r="M104">
        <v>233500</v>
      </c>
      <c r="N104">
        <v>415000</v>
      </c>
      <c r="O104">
        <v>0</v>
      </c>
      <c r="P104">
        <v>5000</v>
      </c>
      <c r="Q104" s="188">
        <f t="shared" si="54"/>
        <v>1</v>
      </c>
      <c r="R104" s="189">
        <f t="shared" si="55"/>
        <v>0</v>
      </c>
      <c r="S104" s="189">
        <f t="shared" si="57"/>
        <v>0</v>
      </c>
      <c r="T104" s="189">
        <f t="shared" si="58"/>
        <v>1</v>
      </c>
      <c r="U104" s="189">
        <f t="shared" si="59"/>
        <v>0</v>
      </c>
      <c r="V104" s="189">
        <f t="shared" si="60"/>
        <v>1</v>
      </c>
      <c r="W104" s="189">
        <f t="shared" si="61"/>
        <v>0</v>
      </c>
      <c r="X104" s="189">
        <f t="shared" si="62"/>
        <v>1</v>
      </c>
      <c r="Y104" s="189">
        <f t="shared" si="63"/>
        <v>0</v>
      </c>
      <c r="Z104" s="189">
        <f t="shared" si="64"/>
        <v>1</v>
      </c>
      <c r="AA104" s="189">
        <f t="shared" si="65"/>
        <v>0</v>
      </c>
      <c r="AB104" s="189">
        <f t="shared" si="66"/>
        <v>1</v>
      </c>
      <c r="AC104" s="189">
        <f t="shared" si="67"/>
        <v>0</v>
      </c>
      <c r="AD104" s="189">
        <f t="shared" si="68"/>
        <v>1</v>
      </c>
      <c r="AE104" s="189">
        <f t="shared" si="69"/>
        <v>1</v>
      </c>
      <c r="AF104" s="189">
        <f t="shared" si="70"/>
        <v>0</v>
      </c>
      <c r="AG104" s="189">
        <f t="shared" si="71"/>
        <v>0</v>
      </c>
      <c r="AH104" s="190">
        <f t="shared" si="72"/>
        <v>1</v>
      </c>
      <c r="AI104" s="36">
        <f t="shared" si="73"/>
        <v>1</v>
      </c>
      <c r="AJ104">
        <f t="shared" si="56"/>
        <v>23333334</v>
      </c>
    </row>
    <row r="105" spans="1:36">
      <c r="A105">
        <v>102</v>
      </c>
      <c r="B105">
        <v>13161</v>
      </c>
      <c r="C105">
        <v>23809524.320377499</v>
      </c>
      <c r="D105">
        <v>-40047620.850857504</v>
      </c>
      <c r="E105">
        <v>23809524</v>
      </c>
      <c r="F105">
        <v>0.32037752866745001</v>
      </c>
      <c r="G105">
        <v>1064.2857475142901</v>
      </c>
      <c r="H105">
        <v>3</v>
      </c>
      <c r="I105">
        <v>0</v>
      </c>
      <c r="J105">
        <v>0</v>
      </c>
      <c r="K105">
        <v>0</v>
      </c>
      <c r="L105">
        <v>2</v>
      </c>
      <c r="M105">
        <v>0</v>
      </c>
      <c r="N105">
        <v>0</v>
      </c>
      <c r="O105">
        <v>0</v>
      </c>
      <c r="P105">
        <v>1428.57153320312</v>
      </c>
      <c r="Q105" s="188">
        <f t="shared" si="54"/>
        <v>0</v>
      </c>
      <c r="R105" s="189">
        <f t="shared" si="55"/>
        <v>1</v>
      </c>
      <c r="S105" s="189">
        <f t="shared" si="57"/>
        <v>1</v>
      </c>
      <c r="T105" s="189">
        <f t="shared" si="58"/>
        <v>0</v>
      </c>
      <c r="U105" s="189">
        <f t="shared" si="59"/>
        <v>1</v>
      </c>
      <c r="V105" s="189">
        <f t="shared" si="60"/>
        <v>0</v>
      </c>
      <c r="W105" s="189">
        <f t="shared" si="61"/>
        <v>1</v>
      </c>
      <c r="X105" s="189">
        <f t="shared" si="62"/>
        <v>0</v>
      </c>
      <c r="Y105" s="189">
        <f t="shared" si="63"/>
        <v>0</v>
      </c>
      <c r="Z105" s="189">
        <f t="shared" si="64"/>
        <v>1</v>
      </c>
      <c r="AA105" s="189">
        <f t="shared" si="65"/>
        <v>1</v>
      </c>
      <c r="AB105" s="189">
        <f t="shared" si="66"/>
        <v>0</v>
      </c>
      <c r="AC105" s="189">
        <f t="shared" si="67"/>
        <v>1</v>
      </c>
      <c r="AD105" s="189">
        <f t="shared" si="68"/>
        <v>0</v>
      </c>
      <c r="AE105" s="189">
        <f t="shared" si="69"/>
        <v>1</v>
      </c>
      <c r="AF105" s="189">
        <f t="shared" si="70"/>
        <v>0</v>
      </c>
      <c r="AG105" s="189">
        <f t="shared" si="71"/>
        <v>1</v>
      </c>
      <c r="AH105" s="190">
        <f t="shared" si="72"/>
        <v>0</v>
      </c>
      <c r="AI105" s="36">
        <f t="shared" si="73"/>
        <v>1</v>
      </c>
      <c r="AJ105">
        <f t="shared" si="56"/>
        <v>23809524</v>
      </c>
    </row>
    <row r="106" spans="1:36">
      <c r="A106">
        <v>107</v>
      </c>
      <c r="B106">
        <v>152311</v>
      </c>
      <c r="C106">
        <v>47619049.105784804</v>
      </c>
      <c r="D106">
        <v>8571429.3755703699</v>
      </c>
      <c r="E106">
        <v>28571430</v>
      </c>
      <c r="F106">
        <v>19047619.1057848</v>
      </c>
      <c r="G106">
        <v>333.333343740494</v>
      </c>
      <c r="H106">
        <v>2</v>
      </c>
      <c r="I106">
        <v>1</v>
      </c>
      <c r="J106">
        <v>1</v>
      </c>
      <c r="K106">
        <v>0</v>
      </c>
      <c r="L106">
        <v>1</v>
      </c>
      <c r="M106">
        <v>250000</v>
      </c>
      <c r="N106">
        <v>0</v>
      </c>
      <c r="O106">
        <v>0</v>
      </c>
      <c r="P106">
        <v>952.38098144531205</v>
      </c>
      <c r="Q106" s="188">
        <f t="shared" si="54"/>
        <v>1</v>
      </c>
      <c r="R106" s="189">
        <f t="shared" si="55"/>
        <v>0</v>
      </c>
      <c r="S106" s="189">
        <f t="shared" si="57"/>
        <v>0</v>
      </c>
      <c r="T106" s="189">
        <f t="shared" si="58"/>
        <v>1</v>
      </c>
      <c r="U106" s="189">
        <f t="shared" si="59"/>
        <v>0</v>
      </c>
      <c r="V106" s="189">
        <f t="shared" si="60"/>
        <v>1</v>
      </c>
      <c r="W106" s="189">
        <f t="shared" si="61"/>
        <v>1</v>
      </c>
      <c r="X106" s="189">
        <f t="shared" si="62"/>
        <v>0</v>
      </c>
      <c r="Y106" s="189">
        <f t="shared" si="63"/>
        <v>0</v>
      </c>
      <c r="Z106" s="189">
        <f t="shared" si="64"/>
        <v>1</v>
      </c>
      <c r="AA106" s="189">
        <f t="shared" si="65"/>
        <v>0</v>
      </c>
      <c r="AB106" s="189">
        <f t="shared" si="66"/>
        <v>1</v>
      </c>
      <c r="AC106" s="189">
        <f t="shared" si="67"/>
        <v>1</v>
      </c>
      <c r="AD106" s="189">
        <f t="shared" si="68"/>
        <v>0</v>
      </c>
      <c r="AE106" s="189">
        <f t="shared" si="69"/>
        <v>1</v>
      </c>
      <c r="AF106" s="189">
        <f t="shared" si="70"/>
        <v>0</v>
      </c>
      <c r="AG106" s="189">
        <f t="shared" si="71"/>
        <v>1</v>
      </c>
      <c r="AH106" s="190">
        <f t="shared" si="72"/>
        <v>0</v>
      </c>
      <c r="AI106" s="36">
        <f t="shared" si="73"/>
        <v>1</v>
      </c>
      <c r="AJ106">
        <f t="shared" si="56"/>
        <v>28571430</v>
      </c>
    </row>
    <row r="107" spans="1:36">
      <c r="A107">
        <v>113</v>
      </c>
      <c r="B107">
        <v>171491</v>
      </c>
      <c r="C107">
        <v>30535714.1557093</v>
      </c>
      <c r="D107">
        <v>-714287.27347771102</v>
      </c>
      <c r="E107">
        <v>35714284</v>
      </c>
      <c r="F107">
        <v>-5178569.8442907399</v>
      </c>
      <c r="G107">
        <v>607.14285455796198</v>
      </c>
      <c r="H107">
        <v>2</v>
      </c>
      <c r="I107">
        <v>1</v>
      </c>
      <c r="J107">
        <v>0</v>
      </c>
      <c r="K107">
        <v>0</v>
      </c>
      <c r="L107">
        <v>3</v>
      </c>
      <c r="M107">
        <v>170000</v>
      </c>
      <c r="N107">
        <v>142857.140625</v>
      </c>
      <c r="O107">
        <v>0</v>
      </c>
      <c r="P107">
        <v>428.57144165039102</v>
      </c>
      <c r="Q107" s="188">
        <f t="shared" si="54"/>
        <v>1</v>
      </c>
      <c r="R107" s="189">
        <f t="shared" si="55"/>
        <v>0</v>
      </c>
      <c r="S107" s="189">
        <f t="shared" si="57"/>
        <v>0</v>
      </c>
      <c r="T107" s="189">
        <f t="shared" si="58"/>
        <v>1</v>
      </c>
      <c r="U107" s="189">
        <f t="shared" si="59"/>
        <v>1</v>
      </c>
      <c r="V107" s="189">
        <f t="shared" si="60"/>
        <v>0</v>
      </c>
      <c r="W107" s="189">
        <f t="shared" si="61"/>
        <v>1</v>
      </c>
      <c r="X107" s="189">
        <f t="shared" si="62"/>
        <v>0</v>
      </c>
      <c r="Y107" s="189">
        <f t="shared" si="63"/>
        <v>0</v>
      </c>
      <c r="Z107" s="189">
        <f t="shared" si="64"/>
        <v>1</v>
      </c>
      <c r="AA107" s="189">
        <f t="shared" si="65"/>
        <v>0</v>
      </c>
      <c r="AB107" s="189">
        <f t="shared" si="66"/>
        <v>1</v>
      </c>
      <c r="AC107" s="189">
        <f t="shared" si="67"/>
        <v>0</v>
      </c>
      <c r="AD107" s="189">
        <f t="shared" si="68"/>
        <v>1</v>
      </c>
      <c r="AE107" s="189">
        <f t="shared" si="69"/>
        <v>1</v>
      </c>
      <c r="AF107" s="189">
        <f t="shared" si="70"/>
        <v>0</v>
      </c>
      <c r="AG107" s="189">
        <f t="shared" si="71"/>
        <v>1</v>
      </c>
      <c r="AH107" s="190">
        <f t="shared" si="72"/>
        <v>0</v>
      </c>
      <c r="AI107" s="36">
        <f t="shared" si="73"/>
        <v>1</v>
      </c>
      <c r="AJ107">
        <f t="shared" si="56"/>
        <v>35714284</v>
      </c>
    </row>
    <row r="108" spans="1:36">
      <c r="A108">
        <v>104</v>
      </c>
      <c r="B108">
        <v>19193</v>
      </c>
      <c r="C108">
        <v>78571428.236912698</v>
      </c>
      <c r="D108">
        <v>-149428572.35461599</v>
      </c>
      <c r="E108">
        <v>35714284</v>
      </c>
      <c r="F108">
        <v>42857144.236912698</v>
      </c>
      <c r="G108">
        <v>3085.7142725769399</v>
      </c>
      <c r="H108">
        <v>3</v>
      </c>
      <c r="I108">
        <v>0</v>
      </c>
      <c r="J108">
        <v>0</v>
      </c>
      <c r="K108">
        <v>0</v>
      </c>
      <c r="L108">
        <v>3</v>
      </c>
      <c r="M108">
        <v>290000</v>
      </c>
      <c r="N108">
        <v>0</v>
      </c>
      <c r="O108">
        <v>0</v>
      </c>
      <c r="P108">
        <v>1428.57141113281</v>
      </c>
      <c r="Q108" s="188">
        <f t="shared" si="54"/>
        <v>0</v>
      </c>
      <c r="R108" s="189">
        <f t="shared" si="55"/>
        <v>1</v>
      </c>
      <c r="S108" s="189">
        <f t="shared" si="57"/>
        <v>1</v>
      </c>
      <c r="T108" s="189">
        <f t="shared" si="58"/>
        <v>0</v>
      </c>
      <c r="U108" s="189">
        <f t="shared" si="59"/>
        <v>1</v>
      </c>
      <c r="V108" s="189">
        <f t="shared" si="60"/>
        <v>0</v>
      </c>
      <c r="W108" s="189">
        <f t="shared" si="61"/>
        <v>1</v>
      </c>
      <c r="X108" s="189">
        <f t="shared" si="62"/>
        <v>0</v>
      </c>
      <c r="Y108" s="189">
        <f t="shared" si="63"/>
        <v>0</v>
      </c>
      <c r="Z108" s="189">
        <f t="shared" si="64"/>
        <v>1</v>
      </c>
      <c r="AA108" s="189">
        <f t="shared" si="65"/>
        <v>0</v>
      </c>
      <c r="AB108" s="189">
        <f t="shared" si="66"/>
        <v>1</v>
      </c>
      <c r="AC108" s="189">
        <f t="shared" si="67"/>
        <v>1</v>
      </c>
      <c r="AD108" s="189">
        <f t="shared" si="68"/>
        <v>0</v>
      </c>
      <c r="AE108" s="189">
        <f t="shared" si="69"/>
        <v>1</v>
      </c>
      <c r="AF108" s="189">
        <f t="shared" si="70"/>
        <v>0</v>
      </c>
      <c r="AG108" s="189">
        <f t="shared" si="71"/>
        <v>1</v>
      </c>
      <c r="AH108" s="190">
        <f t="shared" si="72"/>
        <v>0</v>
      </c>
      <c r="AI108" s="36">
        <f t="shared" si="73"/>
        <v>1</v>
      </c>
      <c r="AJ108">
        <f t="shared" si="56"/>
        <v>35714284</v>
      </c>
    </row>
    <row r="109" spans="1:36">
      <c r="A109">
        <v>91</v>
      </c>
      <c r="B109">
        <v>191161</v>
      </c>
      <c r="C109">
        <v>85714288.390412703</v>
      </c>
      <c r="D109">
        <v>24142859.0672943</v>
      </c>
      <c r="E109">
        <v>35714288</v>
      </c>
      <c r="F109">
        <v>50000000.390412703</v>
      </c>
      <c r="G109">
        <v>192.857148878429</v>
      </c>
      <c r="H109">
        <v>2</v>
      </c>
      <c r="I109">
        <v>1</v>
      </c>
      <c r="J109">
        <v>1</v>
      </c>
      <c r="K109">
        <v>0</v>
      </c>
      <c r="L109">
        <v>1</v>
      </c>
      <c r="M109">
        <v>4300</v>
      </c>
      <c r="N109">
        <v>85000</v>
      </c>
      <c r="O109">
        <v>0</v>
      </c>
      <c r="P109">
        <v>714.28576660156205</v>
      </c>
      <c r="Q109" s="188">
        <f t="shared" si="54"/>
        <v>1</v>
      </c>
      <c r="R109" s="189">
        <f t="shared" si="55"/>
        <v>0</v>
      </c>
      <c r="S109" s="189">
        <f t="shared" si="57"/>
        <v>0</v>
      </c>
      <c r="T109" s="189">
        <f t="shared" si="58"/>
        <v>1</v>
      </c>
      <c r="U109" s="189">
        <f t="shared" si="59"/>
        <v>0</v>
      </c>
      <c r="V109" s="189">
        <f t="shared" si="60"/>
        <v>1</v>
      </c>
      <c r="W109" s="189">
        <f t="shared" si="61"/>
        <v>1</v>
      </c>
      <c r="X109" s="189">
        <f t="shared" si="62"/>
        <v>0</v>
      </c>
      <c r="Y109" s="189">
        <f t="shared" si="63"/>
        <v>0</v>
      </c>
      <c r="Z109" s="189">
        <f t="shared" si="64"/>
        <v>1</v>
      </c>
      <c r="AA109" s="189">
        <f t="shared" si="65"/>
        <v>0</v>
      </c>
      <c r="AB109" s="189">
        <f t="shared" si="66"/>
        <v>1</v>
      </c>
      <c r="AC109" s="189">
        <f t="shared" si="67"/>
        <v>0</v>
      </c>
      <c r="AD109" s="189">
        <f t="shared" si="68"/>
        <v>1</v>
      </c>
      <c r="AE109" s="189">
        <f t="shared" si="69"/>
        <v>1</v>
      </c>
      <c r="AF109" s="189">
        <f t="shared" si="70"/>
        <v>0</v>
      </c>
      <c r="AG109" s="189">
        <f t="shared" si="71"/>
        <v>1</v>
      </c>
      <c r="AH109" s="190">
        <f t="shared" si="72"/>
        <v>0</v>
      </c>
      <c r="AI109" s="36">
        <f t="shared" si="73"/>
        <v>1</v>
      </c>
      <c r="AJ109">
        <f t="shared" si="56"/>
        <v>35714288</v>
      </c>
    </row>
    <row r="110" spans="1:36">
      <c r="A110">
        <v>103</v>
      </c>
      <c r="B110">
        <v>211403</v>
      </c>
      <c r="C110">
        <v>2857142.9463470899</v>
      </c>
      <c r="D110">
        <v>29904763.098515801</v>
      </c>
      <c r="E110">
        <v>40476192</v>
      </c>
      <c r="F110">
        <v>-37619049.053652897</v>
      </c>
      <c r="G110">
        <v>176.19048169140399</v>
      </c>
      <c r="H110">
        <v>2</v>
      </c>
      <c r="I110">
        <v>1</v>
      </c>
      <c r="J110">
        <v>1</v>
      </c>
      <c r="K110">
        <v>0</v>
      </c>
      <c r="L110">
        <v>2</v>
      </c>
      <c r="M110">
        <v>0</v>
      </c>
      <c r="N110">
        <v>0</v>
      </c>
      <c r="O110">
        <v>0</v>
      </c>
      <c r="P110">
        <v>3809.52392578125</v>
      </c>
      <c r="Q110" s="188">
        <f t="shared" si="54"/>
        <v>1</v>
      </c>
      <c r="R110" s="189">
        <f t="shared" si="55"/>
        <v>0</v>
      </c>
      <c r="S110" s="189">
        <f t="shared" si="57"/>
        <v>0</v>
      </c>
      <c r="T110" s="189">
        <f t="shared" si="58"/>
        <v>1</v>
      </c>
      <c r="U110" s="189">
        <f t="shared" si="59"/>
        <v>0</v>
      </c>
      <c r="V110" s="189">
        <f t="shared" si="60"/>
        <v>1</v>
      </c>
      <c r="W110" s="189">
        <f t="shared" si="61"/>
        <v>1</v>
      </c>
      <c r="X110" s="189">
        <f t="shared" si="62"/>
        <v>0</v>
      </c>
      <c r="Y110" s="189">
        <f t="shared" si="63"/>
        <v>0</v>
      </c>
      <c r="Z110" s="189">
        <f t="shared" si="64"/>
        <v>1</v>
      </c>
      <c r="AA110" s="189">
        <f t="shared" si="65"/>
        <v>1</v>
      </c>
      <c r="AB110" s="189">
        <f t="shared" si="66"/>
        <v>0</v>
      </c>
      <c r="AC110" s="189">
        <f t="shared" si="67"/>
        <v>1</v>
      </c>
      <c r="AD110" s="189">
        <f t="shared" si="68"/>
        <v>0</v>
      </c>
      <c r="AE110" s="189">
        <f t="shared" si="69"/>
        <v>1</v>
      </c>
      <c r="AF110" s="189">
        <f t="shared" si="70"/>
        <v>0</v>
      </c>
      <c r="AG110" s="189">
        <f t="shared" si="71"/>
        <v>0</v>
      </c>
      <c r="AH110" s="190">
        <f t="shared" si="72"/>
        <v>1</v>
      </c>
      <c r="AI110" s="36">
        <f t="shared" si="73"/>
        <v>1</v>
      </c>
      <c r="AJ110">
        <f t="shared" si="56"/>
        <v>40476192</v>
      </c>
    </row>
    <row r="111" spans="1:36">
      <c r="A111">
        <v>105</v>
      </c>
      <c r="B111">
        <v>131121</v>
      </c>
      <c r="C111">
        <v>4285714.4195206398</v>
      </c>
      <c r="D111">
        <v>-19809525.5337913</v>
      </c>
      <c r="E111">
        <v>47619048</v>
      </c>
      <c r="F111">
        <v>-43333333.580479398</v>
      </c>
      <c r="G111">
        <v>1123.80955889652</v>
      </c>
      <c r="H111">
        <v>2</v>
      </c>
      <c r="I111">
        <v>1</v>
      </c>
      <c r="J111">
        <v>0</v>
      </c>
      <c r="K111">
        <v>0</v>
      </c>
      <c r="L111">
        <v>3</v>
      </c>
      <c r="M111">
        <v>2500</v>
      </c>
      <c r="N111">
        <v>0</v>
      </c>
      <c r="O111">
        <v>0</v>
      </c>
      <c r="P111">
        <v>1428.57153320312</v>
      </c>
      <c r="Q111" s="188">
        <f t="shared" si="54"/>
        <v>1</v>
      </c>
      <c r="R111" s="189">
        <f t="shared" si="55"/>
        <v>0</v>
      </c>
      <c r="S111" s="189">
        <f t="shared" si="57"/>
        <v>0</v>
      </c>
      <c r="T111" s="189">
        <f t="shared" si="58"/>
        <v>1</v>
      </c>
      <c r="U111" s="189">
        <f t="shared" si="59"/>
        <v>1</v>
      </c>
      <c r="V111" s="189">
        <f t="shared" si="60"/>
        <v>0</v>
      </c>
      <c r="W111" s="189">
        <f t="shared" si="61"/>
        <v>1</v>
      </c>
      <c r="X111" s="189">
        <f t="shared" si="62"/>
        <v>0</v>
      </c>
      <c r="Y111" s="189">
        <f t="shared" si="63"/>
        <v>0</v>
      </c>
      <c r="Z111" s="189">
        <f t="shared" si="64"/>
        <v>1</v>
      </c>
      <c r="AA111" s="189">
        <f t="shared" si="65"/>
        <v>0</v>
      </c>
      <c r="AB111" s="189">
        <f t="shared" si="66"/>
        <v>1</v>
      </c>
      <c r="AC111" s="189">
        <f t="shared" si="67"/>
        <v>1</v>
      </c>
      <c r="AD111" s="189">
        <f t="shared" si="68"/>
        <v>0</v>
      </c>
      <c r="AE111" s="189">
        <f t="shared" si="69"/>
        <v>1</v>
      </c>
      <c r="AF111" s="189">
        <f t="shared" si="70"/>
        <v>0</v>
      </c>
      <c r="AG111" s="189">
        <f t="shared" si="71"/>
        <v>1</v>
      </c>
      <c r="AH111" s="190">
        <f t="shared" si="72"/>
        <v>0</v>
      </c>
      <c r="AI111" s="36">
        <f t="shared" si="73"/>
        <v>1</v>
      </c>
      <c r="AJ111">
        <f t="shared" si="56"/>
        <v>47619048</v>
      </c>
    </row>
    <row r="112" spans="1:36">
      <c r="A112">
        <v>111</v>
      </c>
      <c r="B112">
        <v>151271</v>
      </c>
      <c r="C112">
        <v>86964285.344037503</v>
      </c>
      <c r="D112">
        <v>-3857144.3497357899</v>
      </c>
      <c r="E112">
        <v>48214284</v>
      </c>
      <c r="F112">
        <v>38750001.344037503</v>
      </c>
      <c r="G112">
        <v>867.85713916226302</v>
      </c>
      <c r="H112">
        <v>2</v>
      </c>
      <c r="I112">
        <v>1</v>
      </c>
      <c r="J112">
        <v>1</v>
      </c>
      <c r="K112">
        <v>0</v>
      </c>
      <c r="L112">
        <v>1</v>
      </c>
      <c r="M112">
        <v>0</v>
      </c>
      <c r="N112">
        <v>0</v>
      </c>
      <c r="O112">
        <v>0</v>
      </c>
      <c r="P112">
        <v>714.28570556640602</v>
      </c>
      <c r="Q112" s="188">
        <f t="shared" si="54"/>
        <v>1</v>
      </c>
      <c r="R112" s="189">
        <f t="shared" si="55"/>
        <v>0</v>
      </c>
      <c r="S112" s="189">
        <f t="shared" si="57"/>
        <v>0</v>
      </c>
      <c r="T112" s="189">
        <f t="shared" si="58"/>
        <v>1</v>
      </c>
      <c r="U112" s="189">
        <f t="shared" si="59"/>
        <v>0</v>
      </c>
      <c r="V112" s="189">
        <f t="shared" si="60"/>
        <v>1</v>
      </c>
      <c r="W112" s="189">
        <f t="shared" si="61"/>
        <v>1</v>
      </c>
      <c r="X112" s="189">
        <f t="shared" si="62"/>
        <v>0</v>
      </c>
      <c r="Y112" s="189">
        <f t="shared" si="63"/>
        <v>0</v>
      </c>
      <c r="Z112" s="189">
        <f t="shared" si="64"/>
        <v>1</v>
      </c>
      <c r="AA112" s="189">
        <f t="shared" si="65"/>
        <v>1</v>
      </c>
      <c r="AB112" s="189">
        <f t="shared" si="66"/>
        <v>0</v>
      </c>
      <c r="AC112" s="189">
        <f t="shared" si="67"/>
        <v>1</v>
      </c>
      <c r="AD112" s="189">
        <f t="shared" si="68"/>
        <v>0</v>
      </c>
      <c r="AE112" s="189">
        <f t="shared" si="69"/>
        <v>1</v>
      </c>
      <c r="AF112" s="189">
        <f t="shared" si="70"/>
        <v>0</v>
      </c>
      <c r="AG112" s="189">
        <f t="shared" si="71"/>
        <v>1</v>
      </c>
      <c r="AH112" s="190">
        <f t="shared" si="72"/>
        <v>0</v>
      </c>
      <c r="AI112" s="36">
        <f t="shared" si="73"/>
        <v>1</v>
      </c>
      <c r="AJ112">
        <f t="shared" si="56"/>
        <v>48214284</v>
      </c>
    </row>
    <row r="113" spans="1:36">
      <c r="A113">
        <v>108</v>
      </c>
      <c r="B113">
        <v>152242</v>
      </c>
      <c r="C113">
        <v>74999999.680689394</v>
      </c>
      <c r="D113">
        <v>11142856.7520671</v>
      </c>
      <c r="E113">
        <v>53571428</v>
      </c>
      <c r="F113">
        <v>21428571.680689398</v>
      </c>
      <c r="G113">
        <v>707.14285413221398</v>
      </c>
      <c r="H113">
        <v>2</v>
      </c>
      <c r="I113">
        <v>0</v>
      </c>
      <c r="J113">
        <v>1</v>
      </c>
      <c r="K113">
        <v>0</v>
      </c>
      <c r="L113">
        <v>2</v>
      </c>
      <c r="M113">
        <v>345000</v>
      </c>
      <c r="N113">
        <v>110000</v>
      </c>
      <c r="O113">
        <v>0</v>
      </c>
      <c r="P113">
        <v>357.14285278320301</v>
      </c>
      <c r="Q113" s="188">
        <f t="shared" si="54"/>
        <v>1</v>
      </c>
      <c r="R113" s="189">
        <f t="shared" si="55"/>
        <v>0</v>
      </c>
      <c r="S113" s="189">
        <f t="shared" si="57"/>
        <v>1</v>
      </c>
      <c r="T113" s="189">
        <f t="shared" si="58"/>
        <v>0</v>
      </c>
      <c r="U113" s="189">
        <f t="shared" si="59"/>
        <v>0</v>
      </c>
      <c r="V113" s="189">
        <f t="shared" si="60"/>
        <v>1</v>
      </c>
      <c r="W113" s="189">
        <f t="shared" si="61"/>
        <v>1</v>
      </c>
      <c r="X113" s="189">
        <f t="shared" si="62"/>
        <v>0</v>
      </c>
      <c r="Y113" s="189">
        <f t="shared" si="63"/>
        <v>0</v>
      </c>
      <c r="Z113" s="189">
        <f t="shared" si="64"/>
        <v>1</v>
      </c>
      <c r="AA113" s="189">
        <f t="shared" si="65"/>
        <v>0</v>
      </c>
      <c r="AB113" s="189">
        <f t="shared" si="66"/>
        <v>1</v>
      </c>
      <c r="AC113" s="189">
        <f t="shared" si="67"/>
        <v>0</v>
      </c>
      <c r="AD113" s="189">
        <f t="shared" si="68"/>
        <v>1</v>
      </c>
      <c r="AE113" s="189">
        <f t="shared" si="69"/>
        <v>1</v>
      </c>
      <c r="AF113" s="189">
        <f t="shared" si="70"/>
        <v>0</v>
      </c>
      <c r="AG113" s="189">
        <f t="shared" si="71"/>
        <v>1</v>
      </c>
      <c r="AH113" s="190">
        <f t="shared" si="72"/>
        <v>0</v>
      </c>
      <c r="AI113" s="36">
        <f t="shared" si="73"/>
        <v>1</v>
      </c>
      <c r="AJ113">
        <f t="shared" si="56"/>
        <v>53571428</v>
      </c>
    </row>
    <row r="114" spans="1:36">
      <c r="A114">
        <v>53</v>
      </c>
      <c r="B114">
        <v>241194</v>
      </c>
      <c r="C114">
        <v>0</v>
      </c>
      <c r="D114">
        <v>-28000002.1625311</v>
      </c>
      <c r="E114">
        <v>68750000</v>
      </c>
      <c r="F114">
        <v>-68750000</v>
      </c>
      <c r="G114">
        <v>1612.50003604218</v>
      </c>
      <c r="H114">
        <v>3</v>
      </c>
      <c r="I114">
        <v>1</v>
      </c>
      <c r="J114">
        <v>1</v>
      </c>
      <c r="K114">
        <v>0</v>
      </c>
      <c r="L114">
        <v>0</v>
      </c>
      <c r="M114">
        <v>0</v>
      </c>
      <c r="N114">
        <v>0</v>
      </c>
      <c r="O114">
        <v>0</v>
      </c>
      <c r="P114">
        <v>9375</v>
      </c>
      <c r="Q114" s="188">
        <f t="shared" si="54"/>
        <v>0</v>
      </c>
      <c r="R114" s="189">
        <f t="shared" si="55"/>
        <v>1</v>
      </c>
      <c r="S114" s="189">
        <f t="shared" si="57"/>
        <v>0</v>
      </c>
      <c r="T114" s="189">
        <f t="shared" si="58"/>
        <v>1</v>
      </c>
      <c r="U114" s="189">
        <f t="shared" si="59"/>
        <v>0</v>
      </c>
      <c r="V114" s="189">
        <f t="shared" si="60"/>
        <v>1</v>
      </c>
      <c r="W114" s="189">
        <f t="shared" si="61"/>
        <v>1</v>
      </c>
      <c r="X114" s="189">
        <f t="shared" si="62"/>
        <v>0</v>
      </c>
      <c r="Y114" s="189">
        <f t="shared" si="63"/>
        <v>1</v>
      </c>
      <c r="Z114" s="189">
        <f t="shared" si="64"/>
        <v>0</v>
      </c>
      <c r="AA114" s="189">
        <f t="shared" si="65"/>
        <v>1</v>
      </c>
      <c r="AB114" s="189">
        <f t="shared" si="66"/>
        <v>0</v>
      </c>
      <c r="AC114" s="189">
        <f t="shared" si="67"/>
        <v>1</v>
      </c>
      <c r="AD114" s="189">
        <f t="shared" si="68"/>
        <v>0</v>
      </c>
      <c r="AE114" s="189">
        <f t="shared" si="69"/>
        <v>1</v>
      </c>
      <c r="AF114" s="189">
        <f t="shared" si="70"/>
        <v>0</v>
      </c>
      <c r="AG114" s="189">
        <f t="shared" si="71"/>
        <v>0</v>
      </c>
      <c r="AH114" s="190">
        <f t="shared" si="72"/>
        <v>1</v>
      </c>
      <c r="AI114" s="36">
        <f t="shared" si="73"/>
        <v>1</v>
      </c>
      <c r="AJ114">
        <f t="shared" si="56"/>
        <v>68750000</v>
      </c>
    </row>
    <row r="115" spans="1:36">
      <c r="A115">
        <v>112</v>
      </c>
      <c r="B115">
        <v>151131</v>
      </c>
      <c r="C115">
        <v>82857143.989173695</v>
      </c>
      <c r="D115">
        <v>53142858.8738833</v>
      </c>
      <c r="E115">
        <v>85714288</v>
      </c>
      <c r="F115">
        <v>-2857144.0108262599</v>
      </c>
      <c r="G115">
        <v>542.85715210194496</v>
      </c>
      <c r="H115">
        <v>3</v>
      </c>
      <c r="I115">
        <v>1</v>
      </c>
      <c r="J115">
        <v>1</v>
      </c>
      <c r="K115">
        <v>0</v>
      </c>
      <c r="L115">
        <v>1</v>
      </c>
      <c r="M115">
        <v>0</v>
      </c>
      <c r="N115">
        <v>0</v>
      </c>
      <c r="O115">
        <v>0</v>
      </c>
      <c r="P115">
        <v>571.42858886718795</v>
      </c>
      <c r="Q115" s="188">
        <f t="shared" si="54"/>
        <v>0</v>
      </c>
      <c r="R115" s="189">
        <f t="shared" si="55"/>
        <v>1</v>
      </c>
      <c r="S115" s="189">
        <f t="shared" si="57"/>
        <v>0</v>
      </c>
      <c r="T115" s="189">
        <f t="shared" si="58"/>
        <v>1</v>
      </c>
      <c r="U115" s="189">
        <f t="shared" si="59"/>
        <v>0</v>
      </c>
      <c r="V115" s="189">
        <f t="shared" si="60"/>
        <v>1</v>
      </c>
      <c r="W115" s="189">
        <f t="shared" si="61"/>
        <v>1</v>
      </c>
      <c r="X115" s="189">
        <f t="shared" si="62"/>
        <v>0</v>
      </c>
      <c r="Y115" s="189">
        <f t="shared" si="63"/>
        <v>0</v>
      </c>
      <c r="Z115" s="189">
        <f t="shared" si="64"/>
        <v>1</v>
      </c>
      <c r="AA115" s="189">
        <f t="shared" si="65"/>
        <v>1</v>
      </c>
      <c r="AB115" s="189">
        <f t="shared" si="66"/>
        <v>0</v>
      </c>
      <c r="AC115" s="189">
        <f t="shared" si="67"/>
        <v>1</v>
      </c>
      <c r="AD115" s="189">
        <f t="shared" si="68"/>
        <v>0</v>
      </c>
      <c r="AE115" s="189">
        <f t="shared" si="69"/>
        <v>1</v>
      </c>
      <c r="AF115" s="189">
        <f t="shared" si="70"/>
        <v>0</v>
      </c>
      <c r="AG115" s="189">
        <f t="shared" si="71"/>
        <v>1</v>
      </c>
      <c r="AH115" s="190">
        <f t="shared" si="72"/>
        <v>0</v>
      </c>
      <c r="AI115" s="36">
        <f t="shared" si="73"/>
        <v>1</v>
      </c>
      <c r="AJ115">
        <f t="shared" si="56"/>
        <v>85714288</v>
      </c>
    </row>
    <row r="116" spans="1:36">
      <c r="A116">
        <v>81</v>
      </c>
      <c r="B116">
        <v>162562</v>
      </c>
      <c r="C116">
        <v>97750000.659003899</v>
      </c>
      <c r="D116">
        <v>62749999.446794398</v>
      </c>
      <c r="E116">
        <v>87500000</v>
      </c>
      <c r="F116">
        <v>10250000.6590039</v>
      </c>
      <c r="G116">
        <v>412.500009220094</v>
      </c>
      <c r="H116">
        <v>2</v>
      </c>
      <c r="I116">
        <v>1</v>
      </c>
      <c r="J116">
        <v>0</v>
      </c>
      <c r="K116">
        <v>0</v>
      </c>
      <c r="L116">
        <v>1</v>
      </c>
      <c r="M116">
        <v>125000</v>
      </c>
      <c r="N116">
        <v>983333.375</v>
      </c>
      <c r="O116">
        <v>0</v>
      </c>
      <c r="P116">
        <v>625</v>
      </c>
      <c r="Q116" s="188">
        <f t="shared" si="54"/>
        <v>1</v>
      </c>
      <c r="R116" s="189">
        <f t="shared" si="55"/>
        <v>0</v>
      </c>
      <c r="S116" s="191">
        <f t="shared" si="57"/>
        <v>0</v>
      </c>
      <c r="T116" s="191">
        <f t="shared" si="58"/>
        <v>1</v>
      </c>
      <c r="U116" s="191">
        <f t="shared" si="59"/>
        <v>1</v>
      </c>
      <c r="V116" s="191">
        <f t="shared" si="60"/>
        <v>0</v>
      </c>
      <c r="W116" s="191">
        <f t="shared" si="61"/>
        <v>1</v>
      </c>
      <c r="X116" s="191">
        <f t="shared" si="62"/>
        <v>0</v>
      </c>
      <c r="Y116" s="191">
        <f t="shared" si="63"/>
        <v>0</v>
      </c>
      <c r="Z116" s="191">
        <f t="shared" si="64"/>
        <v>1</v>
      </c>
      <c r="AA116" s="189">
        <f t="shared" si="65"/>
        <v>0</v>
      </c>
      <c r="AB116" s="189">
        <f t="shared" si="66"/>
        <v>1</v>
      </c>
      <c r="AC116" s="191">
        <f t="shared" si="67"/>
        <v>0</v>
      </c>
      <c r="AD116" s="191">
        <f t="shared" si="68"/>
        <v>1</v>
      </c>
      <c r="AE116" s="191">
        <f t="shared" si="69"/>
        <v>1</v>
      </c>
      <c r="AF116" s="191">
        <f t="shared" si="70"/>
        <v>0</v>
      </c>
      <c r="AG116" s="189">
        <f t="shared" si="71"/>
        <v>1</v>
      </c>
      <c r="AH116" s="190">
        <f t="shared" si="72"/>
        <v>0</v>
      </c>
      <c r="AI116" s="36">
        <f t="shared" si="73"/>
        <v>1</v>
      </c>
      <c r="AJ116">
        <f t="shared" si="56"/>
        <v>87500000</v>
      </c>
    </row>
  </sheetData>
  <autoFilter ref="A3:AJ3" xr:uid="{4C5A4FE2-7B3A-42C7-85EA-E32E7A5550BC}">
    <sortState xmlns:xlrd2="http://schemas.microsoft.com/office/spreadsheetml/2017/richdata2" ref="A4:AJ116">
      <sortCondition ref="E3"/>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0A4F2-60EF-4FD6-93C8-3399D8AEB057}">
  <sheetPr codeName="Sheet25"/>
  <dimension ref="A1:AJ116"/>
  <sheetViews>
    <sheetView topLeftCell="K1" workbookViewId="0">
      <selection activeCell="S16" sqref="S16"/>
    </sheetView>
  </sheetViews>
  <sheetFormatPr defaultRowHeight="15"/>
  <cols>
    <col min="2" max="16" width="12.5703125" customWidth="1"/>
    <col min="36" max="36" width="9.7109375" bestFit="1" customWidth="1"/>
  </cols>
  <sheetData>
    <row r="1" spans="1:36">
      <c r="Q1" s="180" t="s">
        <v>545</v>
      </c>
      <c r="R1" s="181"/>
      <c r="S1" s="181"/>
      <c r="T1" s="181"/>
      <c r="U1" s="181"/>
      <c r="V1" s="181"/>
      <c r="W1" s="181"/>
      <c r="X1" s="181"/>
      <c r="Y1" s="181"/>
      <c r="Z1" s="181"/>
      <c r="AA1" s="181"/>
      <c r="AB1" s="181"/>
      <c r="AC1" s="181"/>
      <c r="AD1" s="181"/>
      <c r="AE1" s="181"/>
      <c r="AF1" s="181"/>
      <c r="AG1" s="181"/>
      <c r="AH1" s="182"/>
    </row>
    <row r="2" spans="1:36">
      <c r="Q2" s="213">
        <f>IF('Perbandingan Pertanian-Kopi'!C14&lt;&gt;Daftar!AI7,1,0)</f>
        <v>1</v>
      </c>
      <c r="R2" s="183">
        <f>IF('Perbandingan Pertanian-Kopi'!C14&lt;&gt;Daftar!AI6,1,0)</f>
        <v>1</v>
      </c>
      <c r="S2" s="184">
        <f>IF('Perbandingan Pertanian-Kopi'!C15&lt;&gt;Daftar!S6, 1,0)</f>
        <v>1</v>
      </c>
      <c r="T2" s="192">
        <f>IF('Perbandingan Pertanian-Kopi'!C15&lt;&gt;Daftar!S7, 1,0)</f>
        <v>1</v>
      </c>
      <c r="U2" s="184">
        <f>IF('Perbandingan Pertanian-Kopi'!C16&lt;&gt;Daftar!S6, 1,0)</f>
        <v>1</v>
      </c>
      <c r="V2" s="184">
        <f>IF('Perbandingan Pertanian-Kopi'!C16&lt;&gt;Daftar!S7, 1,0)</f>
        <v>1</v>
      </c>
      <c r="W2" s="184">
        <f>IF('Perbandingan Pertanian-Kopi'!C17&lt;&gt;Daftar!S6, 1,0)</f>
        <v>1</v>
      </c>
      <c r="X2" s="184">
        <f>IF('Perbandingan Pertanian-Kopi'!C17&lt;&gt;Daftar!S7, 1,0)</f>
        <v>1</v>
      </c>
      <c r="Y2" s="184">
        <f>IF('Perbandingan Pertanian-Kopi'!C18&lt;&gt;Daftar!S6, 1,0)</f>
        <v>1</v>
      </c>
      <c r="Z2" s="184">
        <f>IF('Perbandingan Pertanian-Kopi'!C18&lt;&gt;Daftar!S7, 1,0)</f>
        <v>1</v>
      </c>
      <c r="AA2" s="184">
        <f>IF('Perbandingan Pertanian-Kopi'!C19&lt;&gt;Daftar!S6, 1,0)</f>
        <v>1</v>
      </c>
      <c r="AB2" s="184">
        <f>IF('Perbandingan Pertanian-Kopi'!C19&lt;&gt;Daftar!S7, 1,0)</f>
        <v>1</v>
      </c>
      <c r="AC2" s="184">
        <f>IF('Perbandingan Pertanian-Kopi'!C20&lt;&gt;Daftar!S6, 1,0)</f>
        <v>1</v>
      </c>
      <c r="AD2" s="184">
        <f>IF('Perbandingan Pertanian-Kopi'!C20&lt;&gt;Daftar!S7, 1,0)</f>
        <v>1</v>
      </c>
      <c r="AE2" s="192">
        <f>IF('Perbandingan Pertanian-Kopi'!C21&lt;&gt;Daftar!S6, 1,0)</f>
        <v>1</v>
      </c>
      <c r="AF2" s="184">
        <f>IF('Perbandingan Pertanian-Kopi'!C21&lt;&gt;Daftar!S7, 1,0)</f>
        <v>1</v>
      </c>
      <c r="AG2" s="184">
        <f>IF('Perbandingan Pertanian-Kopi'!C22&lt;&gt;Daftar!AF7,1,0)</f>
        <v>1</v>
      </c>
      <c r="AH2" s="184">
        <f>IF('Perbandingan Pertanian-Kopi'!C22&lt;&gt;Daftar!AF6,1,0)</f>
        <v>1</v>
      </c>
    </row>
    <row r="3" spans="1:36" s="147" customFormat="1" ht="45">
      <c r="A3"/>
      <c r="B3" t="s">
        <v>454</v>
      </c>
      <c r="C3" t="s">
        <v>455</v>
      </c>
      <c r="D3" t="s">
        <v>456</v>
      </c>
      <c r="E3" t="s">
        <v>457</v>
      </c>
      <c r="F3" t="s">
        <v>458</v>
      </c>
      <c r="G3" t="s">
        <v>459</v>
      </c>
      <c r="H3" t="s">
        <v>529</v>
      </c>
      <c r="I3" t="s">
        <v>530</v>
      </c>
      <c r="J3" t="s">
        <v>533</v>
      </c>
      <c r="K3" t="s">
        <v>534</v>
      </c>
      <c r="L3" t="s">
        <v>531</v>
      </c>
      <c r="M3" t="s">
        <v>525</v>
      </c>
      <c r="N3" t="s">
        <v>532</v>
      </c>
      <c r="O3" t="s">
        <v>527</v>
      </c>
      <c r="P3" t="s">
        <v>528</v>
      </c>
      <c r="Q3" s="185" t="s">
        <v>692</v>
      </c>
      <c r="R3" s="186" t="s">
        <v>693</v>
      </c>
      <c r="S3" s="186" t="s">
        <v>522</v>
      </c>
      <c r="T3" s="186" t="s">
        <v>510</v>
      </c>
      <c r="U3" s="186" t="s">
        <v>535</v>
      </c>
      <c r="V3" s="186" t="s">
        <v>533</v>
      </c>
      <c r="W3" s="194" t="s">
        <v>536</v>
      </c>
      <c r="X3" s="194" t="s">
        <v>534</v>
      </c>
      <c r="Y3" s="186" t="s">
        <v>537</v>
      </c>
      <c r="Z3" s="186" t="s">
        <v>538</v>
      </c>
      <c r="AA3" s="186" t="s">
        <v>540</v>
      </c>
      <c r="AB3" s="186" t="s">
        <v>539</v>
      </c>
      <c r="AC3" s="186" t="s">
        <v>541</v>
      </c>
      <c r="AD3" s="186" t="s">
        <v>526</v>
      </c>
      <c r="AE3" s="186" t="s">
        <v>542</v>
      </c>
      <c r="AF3" s="186" t="s">
        <v>527</v>
      </c>
      <c r="AG3" s="186" t="s">
        <v>543</v>
      </c>
      <c r="AH3" s="187" t="s">
        <v>544</v>
      </c>
      <c r="AI3" s="147" t="s">
        <v>549</v>
      </c>
      <c r="AJ3" s="147" t="s">
        <v>550</v>
      </c>
    </row>
    <row r="4" spans="1:36">
      <c r="A4">
        <v>53</v>
      </c>
      <c r="B4">
        <v>241194</v>
      </c>
      <c r="C4">
        <v>0</v>
      </c>
      <c r="D4">
        <v>-28000002.1625311</v>
      </c>
      <c r="E4">
        <v>68750000</v>
      </c>
      <c r="F4">
        <v>-68750000</v>
      </c>
      <c r="G4">
        <v>1612.50003604218</v>
      </c>
      <c r="H4">
        <v>3</v>
      </c>
      <c r="I4">
        <v>1</v>
      </c>
      <c r="J4">
        <v>1</v>
      </c>
      <c r="K4">
        <v>0</v>
      </c>
      <c r="L4">
        <v>0</v>
      </c>
      <c r="M4">
        <v>0</v>
      </c>
      <c r="N4">
        <v>0</v>
      </c>
      <c r="O4">
        <v>0</v>
      </c>
      <c r="P4">
        <v>9375</v>
      </c>
      <c r="Q4" s="188">
        <f>IF(H4&lt;3, 1,0)</f>
        <v>0</v>
      </c>
      <c r="R4" s="189">
        <f>IF(H4&gt;2, 1,0)</f>
        <v>1</v>
      </c>
      <c r="S4" s="189">
        <f t="shared" ref="S4:S35" si="0">IF(I4=1,0,1)</f>
        <v>0</v>
      </c>
      <c r="T4" s="189">
        <f t="shared" ref="T4:T35" si="1">IF(I4=1,1,0)</f>
        <v>1</v>
      </c>
      <c r="U4" s="189">
        <f t="shared" ref="U4:U35" si="2">IF(J4=1,0,1)</f>
        <v>0</v>
      </c>
      <c r="V4" s="189">
        <f t="shared" ref="V4:V35" si="3">J4</f>
        <v>1</v>
      </c>
      <c r="W4" s="189">
        <f t="shared" ref="W4:W35" si="4">1-X4</f>
        <v>1</v>
      </c>
      <c r="X4" s="189">
        <f t="shared" ref="X4:X35" si="5">K4</f>
        <v>0</v>
      </c>
      <c r="Y4" s="189">
        <f t="shared" ref="Y4:Y35" si="6">IF(L4=0, 1,0)</f>
        <v>1</v>
      </c>
      <c r="Z4" s="189">
        <f t="shared" ref="Z4:Z35" si="7">IF(L4&gt;0, 1,0)</f>
        <v>0</v>
      </c>
      <c r="AA4" s="189">
        <f t="shared" ref="AA4:AA35" si="8">IF(M4 = 0, 1,0)</f>
        <v>1</v>
      </c>
      <c r="AB4" s="189">
        <f t="shared" ref="AB4:AB35" si="9">IF(M4&gt;0, 1,0)</f>
        <v>0</v>
      </c>
      <c r="AC4" s="189">
        <f t="shared" ref="AC4:AC35" si="10">IF(N4&gt;0,0,1)</f>
        <v>1</v>
      </c>
      <c r="AD4" s="189">
        <f t="shared" ref="AD4:AD35" si="11">IF(N4&gt;0, 1,0)</f>
        <v>0</v>
      </c>
      <c r="AE4" s="189">
        <f t="shared" ref="AE4:AE35" si="12">IF(O4&gt;0,0,1)</f>
        <v>1</v>
      </c>
      <c r="AF4" s="189">
        <f t="shared" ref="AF4:AF35" si="13">IF(O4&gt;0,1,0)</f>
        <v>0</v>
      </c>
      <c r="AG4" s="189">
        <f t="shared" ref="AG4:AG35" si="14">IF(P4&lt;=2000, 1,0)</f>
        <v>0</v>
      </c>
      <c r="AH4" s="190">
        <f t="shared" ref="AH4:AH35" si="15">IF(P4&gt;2000,1,0)</f>
        <v>1</v>
      </c>
      <c r="AI4" s="36">
        <f t="shared" ref="AI4:AI35" si="16">SUMPRODUCT($Q$2:$R$2,Q4:R4)*SUMPRODUCT($S$2:$T$2,S4:T4)*SUMPRODUCT($U$2:$V$2,U4:V4)*SUMPRODUCT($W$2:$X$2,W4:X4)*SUMPRODUCT($Y$2:$Z$2,Y4:Z4)*SUMPRODUCT($AA$2:$AB$2, AA4:AB4)*SUMPRODUCT($AC$2:$AD$2, AC4:AD4)*SUMPRODUCT($AE$2:$AF$2,AE4:AF4)*SUMPRODUCT($AG$2:$AH$2,AG4:AH4)</f>
        <v>1</v>
      </c>
      <c r="AJ4">
        <f>IF(AI4=1, F4,NA())</f>
        <v>-68750000</v>
      </c>
    </row>
    <row r="5" spans="1:36">
      <c r="A5">
        <v>105</v>
      </c>
      <c r="B5">
        <v>131121</v>
      </c>
      <c r="C5">
        <v>4285714.4195206398</v>
      </c>
      <c r="D5">
        <v>-19809525.5337913</v>
      </c>
      <c r="E5">
        <v>47619048</v>
      </c>
      <c r="F5">
        <v>-43333333.580479398</v>
      </c>
      <c r="G5">
        <v>1123.80955889652</v>
      </c>
      <c r="H5">
        <v>2</v>
      </c>
      <c r="I5">
        <v>1</v>
      </c>
      <c r="J5">
        <v>0</v>
      </c>
      <c r="K5">
        <v>0</v>
      </c>
      <c r="L5">
        <v>3</v>
      </c>
      <c r="M5">
        <v>2500</v>
      </c>
      <c r="N5">
        <v>0</v>
      </c>
      <c r="O5">
        <v>0</v>
      </c>
      <c r="P5">
        <v>1428.57153320312</v>
      </c>
      <c r="Q5" s="188">
        <f t="shared" ref="Q5:Q68" si="17">IF(H5&lt;3, 1,0)</f>
        <v>1</v>
      </c>
      <c r="R5" s="189">
        <f t="shared" ref="R5:R68" si="18">IF(H5&gt;2, 1,0)</f>
        <v>0</v>
      </c>
      <c r="S5" s="189">
        <f t="shared" si="0"/>
        <v>0</v>
      </c>
      <c r="T5" s="189">
        <f t="shared" si="1"/>
        <v>1</v>
      </c>
      <c r="U5" s="189">
        <f t="shared" si="2"/>
        <v>1</v>
      </c>
      <c r="V5" s="189">
        <f t="shared" si="3"/>
        <v>0</v>
      </c>
      <c r="W5" s="189">
        <f t="shared" si="4"/>
        <v>1</v>
      </c>
      <c r="X5" s="189">
        <f t="shared" si="5"/>
        <v>0</v>
      </c>
      <c r="Y5" s="189">
        <f t="shared" si="6"/>
        <v>0</v>
      </c>
      <c r="Z5" s="189">
        <f t="shared" si="7"/>
        <v>1</v>
      </c>
      <c r="AA5" s="189">
        <f t="shared" si="8"/>
        <v>0</v>
      </c>
      <c r="AB5" s="189">
        <f t="shared" si="9"/>
        <v>1</v>
      </c>
      <c r="AC5" s="189">
        <f t="shared" si="10"/>
        <v>1</v>
      </c>
      <c r="AD5" s="189">
        <f t="shared" si="11"/>
        <v>0</v>
      </c>
      <c r="AE5" s="189">
        <f t="shared" si="12"/>
        <v>1</v>
      </c>
      <c r="AF5" s="189">
        <f t="shared" si="13"/>
        <v>0</v>
      </c>
      <c r="AG5" s="189">
        <f t="shared" si="14"/>
        <v>1</v>
      </c>
      <c r="AH5" s="190">
        <f t="shared" si="15"/>
        <v>0</v>
      </c>
      <c r="AI5" s="36">
        <f t="shared" si="16"/>
        <v>1</v>
      </c>
      <c r="AJ5">
        <f t="shared" ref="AJ5:AJ68" si="19">IF(AI5=1, F5,NA())</f>
        <v>-43333333.580479398</v>
      </c>
    </row>
    <row r="6" spans="1:36">
      <c r="A6">
        <v>103</v>
      </c>
      <c r="B6">
        <v>211403</v>
      </c>
      <c r="C6">
        <v>2857142.9463470899</v>
      </c>
      <c r="D6">
        <v>29904763.098515801</v>
      </c>
      <c r="E6">
        <v>40476192</v>
      </c>
      <c r="F6">
        <v>-37619049.053652897</v>
      </c>
      <c r="G6">
        <v>176.19048169140399</v>
      </c>
      <c r="H6">
        <v>2</v>
      </c>
      <c r="I6">
        <v>1</v>
      </c>
      <c r="J6">
        <v>1</v>
      </c>
      <c r="K6">
        <v>0</v>
      </c>
      <c r="L6">
        <v>2</v>
      </c>
      <c r="M6">
        <v>0</v>
      </c>
      <c r="N6">
        <v>0</v>
      </c>
      <c r="O6">
        <v>0</v>
      </c>
      <c r="P6">
        <v>3809.52392578125</v>
      </c>
      <c r="Q6" s="188">
        <f t="shared" si="17"/>
        <v>1</v>
      </c>
      <c r="R6" s="189">
        <f t="shared" si="18"/>
        <v>0</v>
      </c>
      <c r="S6" s="189">
        <f t="shared" si="0"/>
        <v>0</v>
      </c>
      <c r="T6" s="189">
        <f t="shared" si="1"/>
        <v>1</v>
      </c>
      <c r="U6" s="189">
        <f t="shared" si="2"/>
        <v>0</v>
      </c>
      <c r="V6" s="189">
        <f t="shared" si="3"/>
        <v>1</v>
      </c>
      <c r="W6" s="189">
        <f t="shared" si="4"/>
        <v>1</v>
      </c>
      <c r="X6" s="189">
        <f t="shared" si="5"/>
        <v>0</v>
      </c>
      <c r="Y6" s="189">
        <f t="shared" si="6"/>
        <v>0</v>
      </c>
      <c r="Z6" s="189">
        <f t="shared" si="7"/>
        <v>1</v>
      </c>
      <c r="AA6" s="189">
        <f t="shared" si="8"/>
        <v>1</v>
      </c>
      <c r="AB6" s="189">
        <f t="shared" si="9"/>
        <v>0</v>
      </c>
      <c r="AC6" s="189">
        <f t="shared" si="10"/>
        <v>1</v>
      </c>
      <c r="AD6" s="189">
        <f t="shared" si="11"/>
        <v>0</v>
      </c>
      <c r="AE6" s="189">
        <f t="shared" si="12"/>
        <v>1</v>
      </c>
      <c r="AF6" s="189">
        <f t="shared" si="13"/>
        <v>0</v>
      </c>
      <c r="AG6" s="189">
        <f t="shared" si="14"/>
        <v>0</v>
      </c>
      <c r="AH6" s="190">
        <f t="shared" si="15"/>
        <v>1</v>
      </c>
      <c r="AI6" s="36">
        <f t="shared" si="16"/>
        <v>1</v>
      </c>
      <c r="AJ6">
        <f t="shared" si="19"/>
        <v>-37619049.053652897</v>
      </c>
    </row>
    <row r="7" spans="1:36">
      <c r="A7">
        <v>98</v>
      </c>
      <c r="B7">
        <v>171231</v>
      </c>
      <c r="C7">
        <v>4571428.5519658299</v>
      </c>
      <c r="D7">
        <v>-16499999.2670915</v>
      </c>
      <c r="E7">
        <v>21428572</v>
      </c>
      <c r="F7">
        <v>-16857143.448034201</v>
      </c>
      <c r="G7">
        <v>632.14285445152495</v>
      </c>
      <c r="H7">
        <v>2</v>
      </c>
      <c r="I7">
        <v>0</v>
      </c>
      <c r="J7">
        <v>1</v>
      </c>
      <c r="K7">
        <v>0</v>
      </c>
      <c r="L7">
        <v>2</v>
      </c>
      <c r="M7">
        <v>6000</v>
      </c>
      <c r="N7">
        <v>3214285.75</v>
      </c>
      <c r="O7">
        <v>0</v>
      </c>
      <c r="P7">
        <v>2142.85717773438</v>
      </c>
      <c r="Q7" s="188">
        <f t="shared" si="17"/>
        <v>1</v>
      </c>
      <c r="R7" s="189">
        <f t="shared" si="18"/>
        <v>0</v>
      </c>
      <c r="S7" s="189">
        <f t="shared" si="0"/>
        <v>1</v>
      </c>
      <c r="T7" s="189">
        <f t="shared" si="1"/>
        <v>0</v>
      </c>
      <c r="U7" s="189">
        <f t="shared" si="2"/>
        <v>0</v>
      </c>
      <c r="V7" s="189">
        <f t="shared" si="3"/>
        <v>1</v>
      </c>
      <c r="W7" s="189">
        <f t="shared" si="4"/>
        <v>1</v>
      </c>
      <c r="X7" s="189">
        <f t="shared" si="5"/>
        <v>0</v>
      </c>
      <c r="Y7" s="189">
        <f t="shared" si="6"/>
        <v>0</v>
      </c>
      <c r="Z7" s="189">
        <f t="shared" si="7"/>
        <v>1</v>
      </c>
      <c r="AA7" s="189">
        <f t="shared" si="8"/>
        <v>0</v>
      </c>
      <c r="AB7" s="189">
        <f t="shared" si="9"/>
        <v>1</v>
      </c>
      <c r="AC7" s="189">
        <f t="shared" si="10"/>
        <v>0</v>
      </c>
      <c r="AD7" s="189">
        <f t="shared" si="11"/>
        <v>1</v>
      </c>
      <c r="AE7" s="189">
        <f t="shared" si="12"/>
        <v>1</v>
      </c>
      <c r="AF7" s="189">
        <f t="shared" si="13"/>
        <v>0</v>
      </c>
      <c r="AG7" s="189">
        <f t="shared" si="14"/>
        <v>0</v>
      </c>
      <c r="AH7" s="190">
        <f t="shared" si="15"/>
        <v>1</v>
      </c>
      <c r="AI7" s="36">
        <f t="shared" si="16"/>
        <v>1</v>
      </c>
      <c r="AJ7">
        <f t="shared" si="19"/>
        <v>-16857143.448034201</v>
      </c>
    </row>
    <row r="8" spans="1:36">
      <c r="A8">
        <v>43</v>
      </c>
      <c r="B8">
        <v>241163</v>
      </c>
      <c r="C8">
        <v>93333.329624599995</v>
      </c>
      <c r="D8">
        <v>-7633333.0344048003</v>
      </c>
      <c r="E8">
        <v>16666666</v>
      </c>
      <c r="F8">
        <v>-16573332.670375399</v>
      </c>
      <c r="G8">
        <v>404.99998390674699</v>
      </c>
      <c r="H8">
        <v>2</v>
      </c>
      <c r="I8">
        <v>0</v>
      </c>
      <c r="J8">
        <v>1</v>
      </c>
      <c r="K8">
        <v>1</v>
      </c>
      <c r="L8">
        <v>0</v>
      </c>
      <c r="M8">
        <v>0</v>
      </c>
      <c r="N8">
        <v>0</v>
      </c>
      <c r="O8">
        <v>0</v>
      </c>
      <c r="P8">
        <v>3333.33325195312</v>
      </c>
      <c r="Q8" s="188">
        <f t="shared" si="17"/>
        <v>1</v>
      </c>
      <c r="R8" s="189">
        <f t="shared" si="18"/>
        <v>0</v>
      </c>
      <c r="S8" s="189">
        <f t="shared" si="0"/>
        <v>1</v>
      </c>
      <c r="T8" s="189">
        <f t="shared" si="1"/>
        <v>0</v>
      </c>
      <c r="U8" s="189">
        <f t="shared" si="2"/>
        <v>0</v>
      </c>
      <c r="V8" s="189">
        <f t="shared" si="3"/>
        <v>1</v>
      </c>
      <c r="W8" s="189">
        <f t="shared" si="4"/>
        <v>0</v>
      </c>
      <c r="X8" s="189">
        <f t="shared" si="5"/>
        <v>1</v>
      </c>
      <c r="Y8" s="189">
        <f t="shared" si="6"/>
        <v>1</v>
      </c>
      <c r="Z8" s="189">
        <f t="shared" si="7"/>
        <v>0</v>
      </c>
      <c r="AA8" s="189">
        <f t="shared" si="8"/>
        <v>1</v>
      </c>
      <c r="AB8" s="189">
        <f t="shared" si="9"/>
        <v>0</v>
      </c>
      <c r="AC8" s="189">
        <f t="shared" si="10"/>
        <v>1</v>
      </c>
      <c r="AD8" s="189">
        <f t="shared" si="11"/>
        <v>0</v>
      </c>
      <c r="AE8" s="189">
        <f t="shared" si="12"/>
        <v>1</v>
      </c>
      <c r="AF8" s="189">
        <f t="shared" si="13"/>
        <v>0</v>
      </c>
      <c r="AG8" s="189">
        <f t="shared" si="14"/>
        <v>0</v>
      </c>
      <c r="AH8" s="190">
        <f t="shared" si="15"/>
        <v>1</v>
      </c>
      <c r="AI8" s="36">
        <f t="shared" si="16"/>
        <v>1</v>
      </c>
      <c r="AJ8">
        <f t="shared" si="19"/>
        <v>-16573332.670375399</v>
      </c>
    </row>
    <row r="9" spans="1:36">
      <c r="A9">
        <v>23</v>
      </c>
      <c r="B9">
        <v>241103</v>
      </c>
      <c r="C9">
        <v>0</v>
      </c>
      <c r="D9">
        <v>1642856.9109695</v>
      </c>
      <c r="E9">
        <v>14285714</v>
      </c>
      <c r="F9">
        <v>-14285714</v>
      </c>
      <c r="G9">
        <v>210.71428481717501</v>
      </c>
      <c r="H9">
        <v>2</v>
      </c>
      <c r="I9">
        <v>0</v>
      </c>
      <c r="J9">
        <v>1</v>
      </c>
      <c r="K9">
        <v>0</v>
      </c>
      <c r="L9">
        <v>0</v>
      </c>
      <c r="M9">
        <v>30000</v>
      </c>
      <c r="N9">
        <v>65000</v>
      </c>
      <c r="O9">
        <v>0</v>
      </c>
      <c r="P9">
        <v>5357.14306640625</v>
      </c>
      <c r="Q9" s="188">
        <f t="shared" si="17"/>
        <v>1</v>
      </c>
      <c r="R9" s="189">
        <f t="shared" si="18"/>
        <v>0</v>
      </c>
      <c r="S9" s="189">
        <f t="shared" si="0"/>
        <v>1</v>
      </c>
      <c r="T9" s="189">
        <f t="shared" si="1"/>
        <v>0</v>
      </c>
      <c r="U9" s="189">
        <f t="shared" si="2"/>
        <v>0</v>
      </c>
      <c r="V9" s="189">
        <f t="shared" si="3"/>
        <v>1</v>
      </c>
      <c r="W9" s="189">
        <f t="shared" si="4"/>
        <v>1</v>
      </c>
      <c r="X9" s="189">
        <f t="shared" si="5"/>
        <v>0</v>
      </c>
      <c r="Y9" s="189">
        <f t="shared" si="6"/>
        <v>1</v>
      </c>
      <c r="Z9" s="189">
        <f t="shared" si="7"/>
        <v>0</v>
      </c>
      <c r="AA9" s="189">
        <f t="shared" si="8"/>
        <v>0</v>
      </c>
      <c r="AB9" s="189">
        <f t="shared" si="9"/>
        <v>1</v>
      </c>
      <c r="AC9" s="189">
        <f t="shared" si="10"/>
        <v>0</v>
      </c>
      <c r="AD9" s="189">
        <f t="shared" si="11"/>
        <v>1</v>
      </c>
      <c r="AE9" s="189">
        <f t="shared" si="12"/>
        <v>1</v>
      </c>
      <c r="AF9" s="189">
        <f t="shared" si="13"/>
        <v>0</v>
      </c>
      <c r="AG9" s="189">
        <f t="shared" si="14"/>
        <v>0</v>
      </c>
      <c r="AH9" s="190">
        <f t="shared" si="15"/>
        <v>1</v>
      </c>
      <c r="AI9" s="36">
        <f t="shared" si="16"/>
        <v>1</v>
      </c>
      <c r="AJ9">
        <f t="shared" si="19"/>
        <v>-14285714</v>
      </c>
    </row>
    <row r="10" spans="1:36">
      <c r="A10">
        <v>76</v>
      </c>
      <c r="B10">
        <v>141151</v>
      </c>
      <c r="C10">
        <v>228571.43246397699</v>
      </c>
      <c r="D10">
        <v>5285714.8467309102</v>
      </c>
      <c r="E10">
        <v>14285715</v>
      </c>
      <c r="F10">
        <v>-14057143.567536</v>
      </c>
      <c r="G10">
        <v>150.00000255448501</v>
      </c>
      <c r="H10">
        <v>2</v>
      </c>
      <c r="I10">
        <v>0</v>
      </c>
      <c r="J10">
        <v>1</v>
      </c>
      <c r="K10">
        <v>1</v>
      </c>
      <c r="L10">
        <v>0</v>
      </c>
      <c r="M10">
        <v>0</v>
      </c>
      <c r="N10">
        <v>0</v>
      </c>
      <c r="O10">
        <v>0</v>
      </c>
      <c r="P10">
        <v>2285.71435546875</v>
      </c>
      <c r="Q10" s="188">
        <f t="shared" si="17"/>
        <v>1</v>
      </c>
      <c r="R10" s="189">
        <f t="shared" si="18"/>
        <v>0</v>
      </c>
      <c r="S10" s="189">
        <f t="shared" si="0"/>
        <v>1</v>
      </c>
      <c r="T10" s="189">
        <f t="shared" si="1"/>
        <v>0</v>
      </c>
      <c r="U10" s="189">
        <f t="shared" si="2"/>
        <v>0</v>
      </c>
      <c r="V10" s="189">
        <f t="shared" si="3"/>
        <v>1</v>
      </c>
      <c r="W10" s="189">
        <f t="shared" si="4"/>
        <v>0</v>
      </c>
      <c r="X10" s="189">
        <f t="shared" si="5"/>
        <v>1</v>
      </c>
      <c r="Y10" s="189">
        <f t="shared" si="6"/>
        <v>1</v>
      </c>
      <c r="Z10" s="189">
        <f t="shared" si="7"/>
        <v>0</v>
      </c>
      <c r="AA10" s="189">
        <f t="shared" si="8"/>
        <v>1</v>
      </c>
      <c r="AB10" s="189">
        <f t="shared" si="9"/>
        <v>0</v>
      </c>
      <c r="AC10" s="189">
        <f t="shared" si="10"/>
        <v>1</v>
      </c>
      <c r="AD10" s="189">
        <f t="shared" si="11"/>
        <v>0</v>
      </c>
      <c r="AE10" s="189">
        <f t="shared" si="12"/>
        <v>1</v>
      </c>
      <c r="AF10" s="189">
        <f t="shared" si="13"/>
        <v>0</v>
      </c>
      <c r="AG10" s="189">
        <f t="shared" si="14"/>
        <v>0</v>
      </c>
      <c r="AH10" s="190">
        <f t="shared" si="15"/>
        <v>1</v>
      </c>
      <c r="AI10" s="36">
        <f t="shared" si="16"/>
        <v>1</v>
      </c>
      <c r="AJ10">
        <f t="shared" si="19"/>
        <v>-14057143.567536</v>
      </c>
    </row>
    <row r="11" spans="1:36">
      <c r="A11">
        <v>100</v>
      </c>
      <c r="B11">
        <v>131321</v>
      </c>
      <c r="C11">
        <v>100000.00170299</v>
      </c>
      <c r="D11">
        <v>857142.79564121598</v>
      </c>
      <c r="E11">
        <v>12857143</v>
      </c>
      <c r="F11">
        <v>-12757142.998297</v>
      </c>
      <c r="G11">
        <v>200.00000340598001</v>
      </c>
      <c r="H11">
        <v>2</v>
      </c>
      <c r="I11">
        <v>0</v>
      </c>
      <c r="J11">
        <v>1</v>
      </c>
      <c r="K11">
        <v>1</v>
      </c>
      <c r="L11">
        <v>2</v>
      </c>
      <c r="M11">
        <v>0</v>
      </c>
      <c r="N11">
        <v>0</v>
      </c>
      <c r="O11">
        <v>0</v>
      </c>
      <c r="P11">
        <v>5714.28564453125</v>
      </c>
      <c r="Q11" s="188">
        <f t="shared" si="17"/>
        <v>1</v>
      </c>
      <c r="R11" s="189">
        <f t="shared" si="18"/>
        <v>0</v>
      </c>
      <c r="S11" s="189">
        <f t="shared" si="0"/>
        <v>1</v>
      </c>
      <c r="T11" s="189">
        <f t="shared" si="1"/>
        <v>0</v>
      </c>
      <c r="U11" s="189">
        <f t="shared" si="2"/>
        <v>0</v>
      </c>
      <c r="V11" s="189">
        <f t="shared" si="3"/>
        <v>1</v>
      </c>
      <c r="W11" s="189">
        <f t="shared" si="4"/>
        <v>0</v>
      </c>
      <c r="X11" s="189">
        <f t="shared" si="5"/>
        <v>1</v>
      </c>
      <c r="Y11" s="189">
        <f t="shared" si="6"/>
        <v>0</v>
      </c>
      <c r="Z11" s="189">
        <f t="shared" si="7"/>
        <v>1</v>
      </c>
      <c r="AA11" s="189">
        <f t="shared" si="8"/>
        <v>1</v>
      </c>
      <c r="AB11" s="189">
        <f t="shared" si="9"/>
        <v>0</v>
      </c>
      <c r="AC11" s="189">
        <f t="shared" si="10"/>
        <v>1</v>
      </c>
      <c r="AD11" s="189">
        <f t="shared" si="11"/>
        <v>0</v>
      </c>
      <c r="AE11" s="189">
        <f t="shared" si="12"/>
        <v>1</v>
      </c>
      <c r="AF11" s="189">
        <f t="shared" si="13"/>
        <v>0</v>
      </c>
      <c r="AG11" s="189">
        <f t="shared" si="14"/>
        <v>0</v>
      </c>
      <c r="AH11" s="190">
        <f t="shared" si="15"/>
        <v>1</v>
      </c>
      <c r="AI11" s="36">
        <f t="shared" si="16"/>
        <v>1</v>
      </c>
      <c r="AJ11">
        <f t="shared" si="19"/>
        <v>-12757142.998297</v>
      </c>
    </row>
    <row r="12" spans="1:36">
      <c r="A12">
        <v>101</v>
      </c>
      <c r="B12">
        <v>242141</v>
      </c>
      <c r="C12">
        <v>0</v>
      </c>
      <c r="D12">
        <v>4580000</v>
      </c>
      <c r="E12">
        <v>12500000</v>
      </c>
      <c r="F12">
        <v>-12500000</v>
      </c>
      <c r="G12">
        <v>132</v>
      </c>
      <c r="H12">
        <v>3</v>
      </c>
      <c r="I12">
        <v>1</v>
      </c>
      <c r="J12">
        <v>1</v>
      </c>
      <c r="K12">
        <v>0</v>
      </c>
      <c r="L12">
        <v>3</v>
      </c>
      <c r="M12">
        <v>0</v>
      </c>
      <c r="N12">
        <v>0</v>
      </c>
      <c r="O12">
        <v>0</v>
      </c>
      <c r="P12">
        <v>3000</v>
      </c>
      <c r="Q12" s="188">
        <f t="shared" si="17"/>
        <v>0</v>
      </c>
      <c r="R12" s="189">
        <f t="shared" si="18"/>
        <v>1</v>
      </c>
      <c r="S12" s="189">
        <f t="shared" si="0"/>
        <v>0</v>
      </c>
      <c r="T12" s="189">
        <f t="shared" si="1"/>
        <v>1</v>
      </c>
      <c r="U12" s="189">
        <f t="shared" si="2"/>
        <v>0</v>
      </c>
      <c r="V12" s="189">
        <f t="shared" si="3"/>
        <v>1</v>
      </c>
      <c r="W12" s="189">
        <f t="shared" si="4"/>
        <v>1</v>
      </c>
      <c r="X12" s="189">
        <f t="shared" si="5"/>
        <v>0</v>
      </c>
      <c r="Y12" s="189">
        <f t="shared" si="6"/>
        <v>0</v>
      </c>
      <c r="Z12" s="189">
        <f t="shared" si="7"/>
        <v>1</v>
      </c>
      <c r="AA12" s="189">
        <f t="shared" si="8"/>
        <v>1</v>
      </c>
      <c r="AB12" s="189">
        <f t="shared" si="9"/>
        <v>0</v>
      </c>
      <c r="AC12" s="189">
        <f t="shared" si="10"/>
        <v>1</v>
      </c>
      <c r="AD12" s="189">
        <f t="shared" si="11"/>
        <v>0</v>
      </c>
      <c r="AE12" s="189">
        <f t="shared" si="12"/>
        <v>1</v>
      </c>
      <c r="AF12" s="189">
        <f t="shared" si="13"/>
        <v>0</v>
      </c>
      <c r="AG12" s="189">
        <f t="shared" si="14"/>
        <v>0</v>
      </c>
      <c r="AH12" s="190">
        <f t="shared" si="15"/>
        <v>1</v>
      </c>
      <c r="AI12" s="36">
        <f t="shared" si="16"/>
        <v>1</v>
      </c>
      <c r="AJ12">
        <f t="shared" si="19"/>
        <v>-12500000</v>
      </c>
    </row>
    <row r="13" spans="1:36">
      <c r="A13">
        <v>65</v>
      </c>
      <c r="B13">
        <v>251151</v>
      </c>
      <c r="C13">
        <v>0</v>
      </c>
      <c r="D13">
        <v>-25875000.787898902</v>
      </c>
      <c r="E13">
        <v>9375000</v>
      </c>
      <c r="F13">
        <v>-9375000</v>
      </c>
      <c r="G13">
        <v>587.50001313164898</v>
      </c>
      <c r="H13">
        <v>3</v>
      </c>
      <c r="I13">
        <v>0</v>
      </c>
      <c r="J13">
        <v>0</v>
      </c>
      <c r="K13">
        <v>0</v>
      </c>
      <c r="L13">
        <v>0</v>
      </c>
      <c r="M13">
        <v>125000</v>
      </c>
      <c r="N13">
        <v>0</v>
      </c>
      <c r="O13">
        <v>0</v>
      </c>
      <c r="P13">
        <v>2500</v>
      </c>
      <c r="Q13" s="188">
        <f t="shared" si="17"/>
        <v>0</v>
      </c>
      <c r="R13" s="189">
        <f t="shared" si="18"/>
        <v>1</v>
      </c>
      <c r="S13" s="189">
        <f t="shared" si="0"/>
        <v>1</v>
      </c>
      <c r="T13" s="189">
        <f t="shared" si="1"/>
        <v>0</v>
      </c>
      <c r="U13" s="189">
        <f t="shared" si="2"/>
        <v>1</v>
      </c>
      <c r="V13" s="189">
        <f t="shared" si="3"/>
        <v>0</v>
      </c>
      <c r="W13" s="189">
        <f t="shared" si="4"/>
        <v>1</v>
      </c>
      <c r="X13" s="189">
        <f t="shared" si="5"/>
        <v>0</v>
      </c>
      <c r="Y13" s="189">
        <f t="shared" si="6"/>
        <v>1</v>
      </c>
      <c r="Z13" s="189">
        <f t="shared" si="7"/>
        <v>0</v>
      </c>
      <c r="AA13" s="189">
        <f t="shared" si="8"/>
        <v>0</v>
      </c>
      <c r="AB13" s="189">
        <f t="shared" si="9"/>
        <v>1</v>
      </c>
      <c r="AC13" s="189">
        <f t="shared" si="10"/>
        <v>1</v>
      </c>
      <c r="AD13" s="189">
        <f t="shared" si="11"/>
        <v>0</v>
      </c>
      <c r="AE13" s="189">
        <f t="shared" si="12"/>
        <v>1</v>
      </c>
      <c r="AF13" s="189">
        <f t="shared" si="13"/>
        <v>0</v>
      </c>
      <c r="AG13" s="189">
        <f t="shared" si="14"/>
        <v>0</v>
      </c>
      <c r="AH13" s="190">
        <f t="shared" si="15"/>
        <v>1</v>
      </c>
      <c r="AI13" s="36">
        <f t="shared" si="16"/>
        <v>1</v>
      </c>
      <c r="AJ13">
        <f t="shared" si="19"/>
        <v>-9375000</v>
      </c>
    </row>
    <row r="14" spans="1:36">
      <c r="A14">
        <v>85</v>
      </c>
      <c r="B14">
        <v>241231</v>
      </c>
      <c r="C14">
        <v>15000000.335276101</v>
      </c>
      <c r="D14">
        <v>-12666666.804662701</v>
      </c>
      <c r="E14">
        <v>23333334</v>
      </c>
      <c r="F14">
        <v>-8333333.6647238703</v>
      </c>
      <c r="G14">
        <v>600.00001341104496</v>
      </c>
      <c r="H14">
        <v>2</v>
      </c>
      <c r="I14">
        <v>1</v>
      </c>
      <c r="J14">
        <v>1</v>
      </c>
      <c r="K14">
        <v>1</v>
      </c>
      <c r="L14">
        <v>2</v>
      </c>
      <c r="M14">
        <v>233500</v>
      </c>
      <c r="N14">
        <v>415000</v>
      </c>
      <c r="O14">
        <v>0</v>
      </c>
      <c r="P14">
        <v>5000</v>
      </c>
      <c r="Q14" s="188">
        <f t="shared" si="17"/>
        <v>1</v>
      </c>
      <c r="R14" s="189">
        <f t="shared" si="18"/>
        <v>0</v>
      </c>
      <c r="S14" s="189">
        <f t="shared" si="0"/>
        <v>0</v>
      </c>
      <c r="T14" s="189">
        <f t="shared" si="1"/>
        <v>1</v>
      </c>
      <c r="U14" s="189">
        <f t="shared" si="2"/>
        <v>0</v>
      </c>
      <c r="V14" s="189">
        <f t="shared" si="3"/>
        <v>1</v>
      </c>
      <c r="W14" s="189">
        <f t="shared" si="4"/>
        <v>0</v>
      </c>
      <c r="X14" s="189">
        <f t="shared" si="5"/>
        <v>1</v>
      </c>
      <c r="Y14" s="189">
        <f t="shared" si="6"/>
        <v>0</v>
      </c>
      <c r="Z14" s="189">
        <f t="shared" si="7"/>
        <v>1</v>
      </c>
      <c r="AA14" s="189">
        <f t="shared" si="8"/>
        <v>0</v>
      </c>
      <c r="AB14" s="189">
        <f t="shared" si="9"/>
        <v>1</v>
      </c>
      <c r="AC14" s="189">
        <f t="shared" si="10"/>
        <v>0</v>
      </c>
      <c r="AD14" s="189">
        <f t="shared" si="11"/>
        <v>1</v>
      </c>
      <c r="AE14" s="189">
        <f t="shared" si="12"/>
        <v>1</v>
      </c>
      <c r="AF14" s="189">
        <f t="shared" si="13"/>
        <v>0</v>
      </c>
      <c r="AG14" s="189">
        <f t="shared" si="14"/>
        <v>0</v>
      </c>
      <c r="AH14" s="190">
        <f t="shared" si="15"/>
        <v>1</v>
      </c>
      <c r="AI14" s="36">
        <f t="shared" si="16"/>
        <v>1</v>
      </c>
      <c r="AJ14">
        <f t="shared" si="19"/>
        <v>-8333333.6647238703</v>
      </c>
    </row>
    <row r="15" spans="1:36">
      <c r="A15">
        <v>89</v>
      </c>
      <c r="B15">
        <v>211261</v>
      </c>
      <c r="C15">
        <v>3832000</v>
      </c>
      <c r="D15">
        <v>-5760000</v>
      </c>
      <c r="E15" s="179">
        <v>12000000</v>
      </c>
      <c r="F15">
        <v>-8168000</v>
      </c>
      <c r="G15">
        <v>296</v>
      </c>
      <c r="H15">
        <v>3</v>
      </c>
      <c r="I15">
        <v>0</v>
      </c>
      <c r="J15">
        <v>0</v>
      </c>
      <c r="K15">
        <v>0</v>
      </c>
      <c r="L15">
        <v>2</v>
      </c>
      <c r="M15">
        <v>135000</v>
      </c>
      <c r="N15">
        <v>110000</v>
      </c>
      <c r="O15">
        <v>0</v>
      </c>
      <c r="P15">
        <v>3000</v>
      </c>
      <c r="Q15" s="188">
        <f t="shared" si="17"/>
        <v>0</v>
      </c>
      <c r="R15" s="189">
        <f t="shared" si="18"/>
        <v>1</v>
      </c>
      <c r="S15" s="189">
        <f t="shared" si="0"/>
        <v>1</v>
      </c>
      <c r="T15" s="189">
        <f t="shared" si="1"/>
        <v>0</v>
      </c>
      <c r="U15" s="189">
        <f t="shared" si="2"/>
        <v>1</v>
      </c>
      <c r="V15" s="189">
        <f t="shared" si="3"/>
        <v>0</v>
      </c>
      <c r="W15" s="189">
        <f t="shared" si="4"/>
        <v>1</v>
      </c>
      <c r="X15" s="189">
        <f t="shared" si="5"/>
        <v>0</v>
      </c>
      <c r="Y15" s="189">
        <f t="shared" si="6"/>
        <v>0</v>
      </c>
      <c r="Z15" s="189">
        <f t="shared" si="7"/>
        <v>1</v>
      </c>
      <c r="AA15" s="189">
        <f t="shared" si="8"/>
        <v>0</v>
      </c>
      <c r="AB15" s="189">
        <f t="shared" si="9"/>
        <v>1</v>
      </c>
      <c r="AC15" s="189">
        <f t="shared" si="10"/>
        <v>0</v>
      </c>
      <c r="AD15" s="189">
        <f t="shared" si="11"/>
        <v>1</v>
      </c>
      <c r="AE15" s="189">
        <f t="shared" si="12"/>
        <v>1</v>
      </c>
      <c r="AF15" s="189">
        <f t="shared" si="13"/>
        <v>0</v>
      </c>
      <c r="AG15" s="189">
        <f t="shared" si="14"/>
        <v>0</v>
      </c>
      <c r="AH15" s="190">
        <f t="shared" si="15"/>
        <v>1</v>
      </c>
      <c r="AI15" s="36">
        <f t="shared" si="16"/>
        <v>1</v>
      </c>
      <c r="AJ15">
        <f t="shared" si="19"/>
        <v>-8168000</v>
      </c>
    </row>
    <row r="16" spans="1:36">
      <c r="A16">
        <v>9</v>
      </c>
      <c r="B16">
        <v>151281</v>
      </c>
      <c r="C16">
        <v>0</v>
      </c>
      <c r="D16">
        <v>-10540000</v>
      </c>
      <c r="E16" s="179">
        <v>8000000</v>
      </c>
      <c r="F16" s="179">
        <v>-8000000</v>
      </c>
      <c r="G16">
        <v>309</v>
      </c>
      <c r="H16">
        <v>3</v>
      </c>
      <c r="I16">
        <v>1</v>
      </c>
      <c r="J16">
        <v>1</v>
      </c>
      <c r="K16">
        <v>0</v>
      </c>
      <c r="L16">
        <v>0</v>
      </c>
      <c r="M16">
        <v>0</v>
      </c>
      <c r="N16">
        <v>0</v>
      </c>
      <c r="O16">
        <v>0</v>
      </c>
      <c r="P16">
        <v>3000</v>
      </c>
      <c r="Q16" s="188">
        <f t="shared" si="17"/>
        <v>0</v>
      </c>
      <c r="R16" s="189">
        <f t="shared" si="18"/>
        <v>1</v>
      </c>
      <c r="S16" s="189">
        <f t="shared" si="0"/>
        <v>0</v>
      </c>
      <c r="T16" s="189">
        <f t="shared" si="1"/>
        <v>1</v>
      </c>
      <c r="U16" s="189">
        <f t="shared" si="2"/>
        <v>0</v>
      </c>
      <c r="V16" s="189">
        <f t="shared" si="3"/>
        <v>1</v>
      </c>
      <c r="W16" s="189">
        <f t="shared" si="4"/>
        <v>1</v>
      </c>
      <c r="X16" s="189">
        <f t="shared" si="5"/>
        <v>0</v>
      </c>
      <c r="Y16" s="189">
        <f t="shared" si="6"/>
        <v>1</v>
      </c>
      <c r="Z16" s="189">
        <f t="shared" si="7"/>
        <v>0</v>
      </c>
      <c r="AA16" s="189">
        <f t="shared" si="8"/>
        <v>1</v>
      </c>
      <c r="AB16" s="189">
        <f t="shared" si="9"/>
        <v>0</v>
      </c>
      <c r="AC16" s="189">
        <f t="shared" si="10"/>
        <v>1</v>
      </c>
      <c r="AD16" s="189">
        <f t="shared" si="11"/>
        <v>0</v>
      </c>
      <c r="AE16" s="189">
        <f t="shared" si="12"/>
        <v>1</v>
      </c>
      <c r="AF16" s="189">
        <f t="shared" si="13"/>
        <v>0</v>
      </c>
      <c r="AG16" s="189">
        <f t="shared" si="14"/>
        <v>0</v>
      </c>
      <c r="AH16" s="190">
        <f t="shared" si="15"/>
        <v>1</v>
      </c>
      <c r="AI16" s="36">
        <f t="shared" si="16"/>
        <v>1</v>
      </c>
      <c r="AJ16">
        <f t="shared" si="19"/>
        <v>-8000000</v>
      </c>
    </row>
    <row r="17" spans="1:36">
      <c r="A17">
        <v>54</v>
      </c>
      <c r="B17">
        <v>24161</v>
      </c>
      <c r="C17">
        <v>0</v>
      </c>
      <c r="D17">
        <v>-70680000</v>
      </c>
      <c r="E17">
        <v>7800000</v>
      </c>
      <c r="F17">
        <v>-7800000</v>
      </c>
      <c r="G17">
        <v>1308</v>
      </c>
      <c r="H17">
        <v>3</v>
      </c>
      <c r="I17">
        <v>0</v>
      </c>
      <c r="J17">
        <v>1</v>
      </c>
      <c r="K17">
        <v>0</v>
      </c>
      <c r="L17">
        <v>6</v>
      </c>
      <c r="M17">
        <v>359000</v>
      </c>
      <c r="N17">
        <v>0</v>
      </c>
      <c r="O17">
        <v>0</v>
      </c>
      <c r="P17">
        <v>4000</v>
      </c>
      <c r="Q17" s="188">
        <f t="shared" si="17"/>
        <v>0</v>
      </c>
      <c r="R17" s="189">
        <f t="shared" si="18"/>
        <v>1</v>
      </c>
      <c r="S17" s="189">
        <f t="shared" si="0"/>
        <v>1</v>
      </c>
      <c r="T17" s="189">
        <f t="shared" si="1"/>
        <v>0</v>
      </c>
      <c r="U17" s="189">
        <f t="shared" si="2"/>
        <v>0</v>
      </c>
      <c r="V17" s="189">
        <f t="shared" si="3"/>
        <v>1</v>
      </c>
      <c r="W17" s="189">
        <f t="shared" si="4"/>
        <v>1</v>
      </c>
      <c r="X17" s="189">
        <f t="shared" si="5"/>
        <v>0</v>
      </c>
      <c r="Y17" s="189">
        <f t="shared" si="6"/>
        <v>0</v>
      </c>
      <c r="Z17" s="189">
        <f t="shared" si="7"/>
        <v>1</v>
      </c>
      <c r="AA17" s="189">
        <f t="shared" si="8"/>
        <v>0</v>
      </c>
      <c r="AB17" s="189">
        <f t="shared" si="9"/>
        <v>1</v>
      </c>
      <c r="AC17" s="189">
        <f t="shared" si="10"/>
        <v>1</v>
      </c>
      <c r="AD17" s="189">
        <f t="shared" si="11"/>
        <v>0</v>
      </c>
      <c r="AE17" s="189">
        <f t="shared" si="12"/>
        <v>1</v>
      </c>
      <c r="AF17" s="189">
        <f t="shared" si="13"/>
        <v>0</v>
      </c>
      <c r="AG17" s="189">
        <f t="shared" si="14"/>
        <v>0</v>
      </c>
      <c r="AH17" s="190">
        <f t="shared" si="15"/>
        <v>1</v>
      </c>
      <c r="AI17" s="36">
        <f t="shared" si="16"/>
        <v>1</v>
      </c>
      <c r="AJ17">
        <f t="shared" si="19"/>
        <v>-7800000</v>
      </c>
    </row>
    <row r="18" spans="1:36">
      <c r="A18">
        <v>60</v>
      </c>
      <c r="B18">
        <v>211171</v>
      </c>
      <c r="C18">
        <v>0</v>
      </c>
      <c r="D18">
        <v>1696000</v>
      </c>
      <c r="E18">
        <v>6400000</v>
      </c>
      <c r="F18">
        <v>-6400000</v>
      </c>
      <c r="G18">
        <v>78.400000000000006</v>
      </c>
      <c r="H18">
        <v>3</v>
      </c>
      <c r="I18">
        <v>0</v>
      </c>
      <c r="J18">
        <v>0</v>
      </c>
      <c r="K18">
        <v>0</v>
      </c>
      <c r="L18">
        <v>0</v>
      </c>
      <c r="M18">
        <v>110000</v>
      </c>
      <c r="N18">
        <v>0</v>
      </c>
      <c r="O18">
        <v>0</v>
      </c>
      <c r="P18">
        <v>700.79998779296898</v>
      </c>
      <c r="Q18" s="188">
        <f t="shared" si="17"/>
        <v>0</v>
      </c>
      <c r="R18" s="189">
        <f t="shared" si="18"/>
        <v>1</v>
      </c>
      <c r="S18" s="189">
        <f t="shared" si="0"/>
        <v>1</v>
      </c>
      <c r="T18" s="189">
        <f t="shared" si="1"/>
        <v>0</v>
      </c>
      <c r="U18" s="189">
        <f t="shared" si="2"/>
        <v>1</v>
      </c>
      <c r="V18" s="189">
        <f t="shared" si="3"/>
        <v>0</v>
      </c>
      <c r="W18" s="189">
        <f t="shared" si="4"/>
        <v>1</v>
      </c>
      <c r="X18" s="189">
        <f t="shared" si="5"/>
        <v>0</v>
      </c>
      <c r="Y18" s="189">
        <f t="shared" si="6"/>
        <v>1</v>
      </c>
      <c r="Z18" s="189">
        <f t="shared" si="7"/>
        <v>0</v>
      </c>
      <c r="AA18" s="189">
        <f t="shared" si="8"/>
        <v>0</v>
      </c>
      <c r="AB18" s="189">
        <f t="shared" si="9"/>
        <v>1</v>
      </c>
      <c r="AC18" s="189">
        <f t="shared" si="10"/>
        <v>1</v>
      </c>
      <c r="AD18" s="189">
        <f t="shared" si="11"/>
        <v>0</v>
      </c>
      <c r="AE18" s="189">
        <f t="shared" si="12"/>
        <v>1</v>
      </c>
      <c r="AF18" s="189">
        <f t="shared" si="13"/>
        <v>0</v>
      </c>
      <c r="AG18" s="189">
        <f t="shared" si="14"/>
        <v>1</v>
      </c>
      <c r="AH18" s="190">
        <f t="shared" si="15"/>
        <v>0</v>
      </c>
      <c r="AI18" s="36">
        <f t="shared" si="16"/>
        <v>1</v>
      </c>
      <c r="AJ18">
        <f t="shared" si="19"/>
        <v>-6400000</v>
      </c>
    </row>
    <row r="19" spans="1:36">
      <c r="A19">
        <v>113</v>
      </c>
      <c r="B19">
        <v>171491</v>
      </c>
      <c r="C19">
        <v>30535714.1557093</v>
      </c>
      <c r="D19">
        <v>-714287.27347771102</v>
      </c>
      <c r="E19">
        <v>35714284</v>
      </c>
      <c r="F19">
        <v>-5178569.8442907399</v>
      </c>
      <c r="G19">
        <v>607.14285455796198</v>
      </c>
      <c r="H19">
        <v>2</v>
      </c>
      <c r="I19">
        <v>1</v>
      </c>
      <c r="J19">
        <v>0</v>
      </c>
      <c r="K19">
        <v>0</v>
      </c>
      <c r="L19">
        <v>3</v>
      </c>
      <c r="M19">
        <v>170000</v>
      </c>
      <c r="N19">
        <v>142857.140625</v>
      </c>
      <c r="O19">
        <v>0</v>
      </c>
      <c r="P19">
        <v>428.57144165039102</v>
      </c>
      <c r="Q19" s="188">
        <f t="shared" si="17"/>
        <v>1</v>
      </c>
      <c r="R19" s="189">
        <f t="shared" si="18"/>
        <v>0</v>
      </c>
      <c r="S19" s="189">
        <f t="shared" si="0"/>
        <v>0</v>
      </c>
      <c r="T19" s="189">
        <f t="shared" si="1"/>
        <v>1</v>
      </c>
      <c r="U19" s="189">
        <f t="shared" si="2"/>
        <v>1</v>
      </c>
      <c r="V19" s="189">
        <f t="shared" si="3"/>
        <v>0</v>
      </c>
      <c r="W19" s="189">
        <f t="shared" si="4"/>
        <v>1</v>
      </c>
      <c r="X19" s="189">
        <f t="shared" si="5"/>
        <v>0</v>
      </c>
      <c r="Y19" s="189">
        <f t="shared" si="6"/>
        <v>0</v>
      </c>
      <c r="Z19" s="189">
        <f t="shared" si="7"/>
        <v>1</v>
      </c>
      <c r="AA19" s="189">
        <f t="shared" si="8"/>
        <v>0</v>
      </c>
      <c r="AB19" s="189">
        <f t="shared" si="9"/>
        <v>1</v>
      </c>
      <c r="AC19" s="189">
        <f t="shared" si="10"/>
        <v>0</v>
      </c>
      <c r="AD19" s="189">
        <f t="shared" si="11"/>
        <v>1</v>
      </c>
      <c r="AE19" s="189">
        <f t="shared" si="12"/>
        <v>1</v>
      </c>
      <c r="AF19" s="189">
        <f t="shared" si="13"/>
        <v>0</v>
      </c>
      <c r="AG19" s="189">
        <f t="shared" si="14"/>
        <v>1</v>
      </c>
      <c r="AH19" s="190">
        <f t="shared" si="15"/>
        <v>0</v>
      </c>
      <c r="AI19" s="36">
        <f t="shared" si="16"/>
        <v>1</v>
      </c>
      <c r="AJ19">
        <f t="shared" si="19"/>
        <v>-5178569.8442907399</v>
      </c>
    </row>
    <row r="20" spans="1:36">
      <c r="A20">
        <v>67</v>
      </c>
      <c r="B20">
        <v>162121</v>
      </c>
      <c r="C20">
        <v>0</v>
      </c>
      <c r="D20">
        <v>740000</v>
      </c>
      <c r="E20" s="179">
        <v>5000000</v>
      </c>
      <c r="F20" s="179">
        <v>-5000000</v>
      </c>
      <c r="G20">
        <v>71</v>
      </c>
      <c r="H20">
        <v>2</v>
      </c>
      <c r="I20">
        <v>0</v>
      </c>
      <c r="J20">
        <v>1</v>
      </c>
      <c r="K20">
        <v>0</v>
      </c>
      <c r="L20">
        <v>0</v>
      </c>
      <c r="M20">
        <v>265000</v>
      </c>
      <c r="N20">
        <v>476190.5</v>
      </c>
      <c r="O20">
        <v>20</v>
      </c>
      <c r="P20">
        <v>2500</v>
      </c>
      <c r="Q20" s="188">
        <f t="shared" si="17"/>
        <v>1</v>
      </c>
      <c r="R20" s="189">
        <f t="shared" si="18"/>
        <v>0</v>
      </c>
      <c r="S20" s="189">
        <f t="shared" si="0"/>
        <v>1</v>
      </c>
      <c r="T20" s="189">
        <f t="shared" si="1"/>
        <v>0</v>
      </c>
      <c r="U20" s="189">
        <f t="shared" si="2"/>
        <v>0</v>
      </c>
      <c r="V20" s="189">
        <f t="shared" si="3"/>
        <v>1</v>
      </c>
      <c r="W20" s="189">
        <f t="shared" si="4"/>
        <v>1</v>
      </c>
      <c r="X20" s="189">
        <f t="shared" si="5"/>
        <v>0</v>
      </c>
      <c r="Y20" s="189">
        <f t="shared" si="6"/>
        <v>1</v>
      </c>
      <c r="Z20" s="189">
        <f t="shared" si="7"/>
        <v>0</v>
      </c>
      <c r="AA20" s="189">
        <f t="shared" si="8"/>
        <v>0</v>
      </c>
      <c r="AB20" s="189">
        <f t="shared" si="9"/>
        <v>1</v>
      </c>
      <c r="AC20" s="189">
        <f t="shared" si="10"/>
        <v>0</v>
      </c>
      <c r="AD20" s="189">
        <f t="shared" si="11"/>
        <v>1</v>
      </c>
      <c r="AE20" s="189">
        <f t="shared" si="12"/>
        <v>0</v>
      </c>
      <c r="AF20" s="189">
        <f t="shared" si="13"/>
        <v>1</v>
      </c>
      <c r="AG20" s="189">
        <f t="shared" si="14"/>
        <v>0</v>
      </c>
      <c r="AH20" s="190">
        <f t="shared" si="15"/>
        <v>1</v>
      </c>
      <c r="AI20" s="36">
        <f t="shared" si="16"/>
        <v>1</v>
      </c>
      <c r="AJ20">
        <f t="shared" si="19"/>
        <v>-5000000</v>
      </c>
    </row>
    <row r="21" spans="1:36">
      <c r="A21">
        <v>40</v>
      </c>
      <c r="B21">
        <v>24135</v>
      </c>
      <c r="C21">
        <v>666666.64017571497</v>
      </c>
      <c r="D21">
        <v>-1277777.5618010701</v>
      </c>
      <c r="E21">
        <v>5555555.5</v>
      </c>
      <c r="F21">
        <v>-4888888.8598242896</v>
      </c>
      <c r="G21">
        <v>113.888884363351</v>
      </c>
      <c r="H21">
        <v>2</v>
      </c>
      <c r="I21">
        <v>0</v>
      </c>
      <c r="J21">
        <v>1</v>
      </c>
      <c r="K21">
        <v>0</v>
      </c>
      <c r="L21">
        <v>0</v>
      </c>
      <c r="M21">
        <v>0</v>
      </c>
      <c r="N21">
        <v>0</v>
      </c>
      <c r="O21">
        <v>0</v>
      </c>
      <c r="P21">
        <v>833.33331298828102</v>
      </c>
      <c r="Q21" s="188">
        <f t="shared" si="17"/>
        <v>1</v>
      </c>
      <c r="R21" s="189">
        <f t="shared" si="18"/>
        <v>0</v>
      </c>
      <c r="S21" s="189">
        <f t="shared" si="0"/>
        <v>1</v>
      </c>
      <c r="T21" s="189">
        <f t="shared" si="1"/>
        <v>0</v>
      </c>
      <c r="U21" s="189">
        <f t="shared" si="2"/>
        <v>0</v>
      </c>
      <c r="V21" s="189">
        <f t="shared" si="3"/>
        <v>1</v>
      </c>
      <c r="W21" s="189">
        <f t="shared" si="4"/>
        <v>1</v>
      </c>
      <c r="X21" s="189">
        <f t="shared" si="5"/>
        <v>0</v>
      </c>
      <c r="Y21" s="189">
        <f t="shared" si="6"/>
        <v>1</v>
      </c>
      <c r="Z21" s="189">
        <f t="shared" si="7"/>
        <v>0</v>
      </c>
      <c r="AA21" s="189">
        <f t="shared" si="8"/>
        <v>1</v>
      </c>
      <c r="AB21" s="189">
        <f t="shared" si="9"/>
        <v>0</v>
      </c>
      <c r="AC21" s="189">
        <f t="shared" si="10"/>
        <v>1</v>
      </c>
      <c r="AD21" s="189">
        <f t="shared" si="11"/>
        <v>0</v>
      </c>
      <c r="AE21" s="189">
        <f t="shared" si="12"/>
        <v>1</v>
      </c>
      <c r="AF21" s="189">
        <f t="shared" si="13"/>
        <v>0</v>
      </c>
      <c r="AG21" s="189">
        <f t="shared" si="14"/>
        <v>1</v>
      </c>
      <c r="AH21" s="190">
        <f t="shared" si="15"/>
        <v>0</v>
      </c>
      <c r="AI21" s="36">
        <f t="shared" si="16"/>
        <v>1</v>
      </c>
      <c r="AJ21">
        <f t="shared" si="19"/>
        <v>-4888888.8598242896</v>
      </c>
    </row>
    <row r="22" spans="1:36">
      <c r="A22">
        <v>5</v>
      </c>
      <c r="B22">
        <v>14141</v>
      </c>
      <c r="C22">
        <v>0</v>
      </c>
      <c r="D22">
        <v>-560000</v>
      </c>
      <c r="E22" s="179">
        <v>4000000</v>
      </c>
      <c r="F22" s="179">
        <v>-4000000</v>
      </c>
      <c r="G22">
        <v>76</v>
      </c>
      <c r="H22">
        <v>3</v>
      </c>
      <c r="I22">
        <v>0</v>
      </c>
      <c r="J22">
        <v>1</v>
      </c>
      <c r="K22">
        <v>0</v>
      </c>
      <c r="L22">
        <v>0</v>
      </c>
      <c r="M22">
        <v>0</v>
      </c>
      <c r="N22">
        <v>0</v>
      </c>
      <c r="O22">
        <v>0</v>
      </c>
      <c r="P22">
        <v>4000</v>
      </c>
      <c r="Q22" s="188">
        <f t="shared" si="17"/>
        <v>0</v>
      </c>
      <c r="R22" s="189">
        <f t="shared" si="18"/>
        <v>1</v>
      </c>
      <c r="S22" s="189">
        <f t="shared" si="0"/>
        <v>1</v>
      </c>
      <c r="T22" s="189">
        <f t="shared" si="1"/>
        <v>0</v>
      </c>
      <c r="U22" s="189">
        <f t="shared" si="2"/>
        <v>0</v>
      </c>
      <c r="V22" s="189">
        <f t="shared" si="3"/>
        <v>1</v>
      </c>
      <c r="W22" s="189">
        <f t="shared" si="4"/>
        <v>1</v>
      </c>
      <c r="X22" s="189">
        <f t="shared" si="5"/>
        <v>0</v>
      </c>
      <c r="Y22" s="189">
        <f t="shared" si="6"/>
        <v>1</v>
      </c>
      <c r="Z22" s="189">
        <f t="shared" si="7"/>
        <v>0</v>
      </c>
      <c r="AA22" s="189">
        <f t="shared" si="8"/>
        <v>1</v>
      </c>
      <c r="AB22" s="189">
        <f t="shared" si="9"/>
        <v>0</v>
      </c>
      <c r="AC22" s="189">
        <f t="shared" si="10"/>
        <v>1</v>
      </c>
      <c r="AD22" s="189">
        <f t="shared" si="11"/>
        <v>0</v>
      </c>
      <c r="AE22" s="189">
        <f t="shared" si="12"/>
        <v>1</v>
      </c>
      <c r="AF22" s="189">
        <f t="shared" si="13"/>
        <v>0</v>
      </c>
      <c r="AG22" s="189">
        <f t="shared" si="14"/>
        <v>0</v>
      </c>
      <c r="AH22" s="190">
        <f t="shared" si="15"/>
        <v>1</v>
      </c>
      <c r="AI22" s="36">
        <f t="shared" si="16"/>
        <v>1</v>
      </c>
      <c r="AJ22">
        <f t="shared" si="19"/>
        <v>-4000000</v>
      </c>
    </row>
    <row r="23" spans="1:36">
      <c r="A23">
        <v>74</v>
      </c>
      <c r="B23">
        <v>211121</v>
      </c>
      <c r="C23">
        <v>0</v>
      </c>
      <c r="D23">
        <v>-140000</v>
      </c>
      <c r="E23" s="179">
        <v>4000000</v>
      </c>
      <c r="F23" s="179">
        <v>-4000000</v>
      </c>
      <c r="G23">
        <v>69</v>
      </c>
      <c r="H23">
        <v>2</v>
      </c>
      <c r="I23">
        <v>0</v>
      </c>
      <c r="J23">
        <v>0</v>
      </c>
      <c r="K23">
        <v>1</v>
      </c>
      <c r="L23">
        <v>0</v>
      </c>
      <c r="M23">
        <v>2500</v>
      </c>
      <c r="N23">
        <v>0</v>
      </c>
      <c r="O23">
        <v>0</v>
      </c>
      <c r="P23">
        <v>400</v>
      </c>
      <c r="Q23" s="188">
        <f t="shared" si="17"/>
        <v>1</v>
      </c>
      <c r="R23" s="189">
        <f t="shared" si="18"/>
        <v>0</v>
      </c>
      <c r="S23" s="189">
        <f t="shared" si="0"/>
        <v>1</v>
      </c>
      <c r="T23" s="189">
        <f t="shared" si="1"/>
        <v>0</v>
      </c>
      <c r="U23" s="189">
        <f t="shared" si="2"/>
        <v>1</v>
      </c>
      <c r="V23" s="189">
        <f t="shared" si="3"/>
        <v>0</v>
      </c>
      <c r="W23" s="189">
        <f t="shared" si="4"/>
        <v>0</v>
      </c>
      <c r="X23" s="189">
        <f t="shared" si="5"/>
        <v>1</v>
      </c>
      <c r="Y23" s="189">
        <f t="shared" si="6"/>
        <v>1</v>
      </c>
      <c r="Z23" s="189">
        <f t="shared" si="7"/>
        <v>0</v>
      </c>
      <c r="AA23" s="189">
        <f t="shared" si="8"/>
        <v>0</v>
      </c>
      <c r="AB23" s="189">
        <f t="shared" si="9"/>
        <v>1</v>
      </c>
      <c r="AC23" s="189">
        <f t="shared" si="10"/>
        <v>1</v>
      </c>
      <c r="AD23" s="189">
        <f t="shared" si="11"/>
        <v>0</v>
      </c>
      <c r="AE23" s="189">
        <f t="shared" si="12"/>
        <v>1</v>
      </c>
      <c r="AF23" s="189">
        <f t="shared" si="13"/>
        <v>0</v>
      </c>
      <c r="AG23" s="189">
        <f t="shared" si="14"/>
        <v>1</v>
      </c>
      <c r="AH23" s="190">
        <f t="shared" si="15"/>
        <v>0</v>
      </c>
      <c r="AI23" s="36">
        <f t="shared" si="16"/>
        <v>1</v>
      </c>
      <c r="AJ23">
        <f t="shared" si="19"/>
        <v>-4000000</v>
      </c>
    </row>
    <row r="24" spans="1:36">
      <c r="A24">
        <v>47</v>
      </c>
      <c r="B24">
        <v>212163</v>
      </c>
      <c r="C24">
        <v>1200000</v>
      </c>
      <c r="D24">
        <v>-4900000</v>
      </c>
      <c r="E24" s="179">
        <v>5000000</v>
      </c>
      <c r="F24">
        <v>-3800000</v>
      </c>
      <c r="G24">
        <v>165</v>
      </c>
      <c r="H24">
        <v>2</v>
      </c>
      <c r="I24">
        <v>1</v>
      </c>
      <c r="J24">
        <v>1</v>
      </c>
      <c r="K24">
        <v>0</v>
      </c>
      <c r="L24">
        <v>0</v>
      </c>
      <c r="M24">
        <v>0</v>
      </c>
      <c r="N24">
        <v>0</v>
      </c>
      <c r="O24">
        <v>0</v>
      </c>
      <c r="P24">
        <v>3000</v>
      </c>
      <c r="Q24" s="188">
        <f t="shared" si="17"/>
        <v>1</v>
      </c>
      <c r="R24" s="189">
        <f t="shared" si="18"/>
        <v>0</v>
      </c>
      <c r="S24" s="189">
        <f t="shared" si="0"/>
        <v>0</v>
      </c>
      <c r="T24" s="189">
        <f t="shared" si="1"/>
        <v>1</v>
      </c>
      <c r="U24" s="189">
        <f t="shared" si="2"/>
        <v>0</v>
      </c>
      <c r="V24" s="189">
        <f t="shared" si="3"/>
        <v>1</v>
      </c>
      <c r="W24" s="189">
        <f t="shared" si="4"/>
        <v>1</v>
      </c>
      <c r="X24" s="189">
        <f t="shared" si="5"/>
        <v>0</v>
      </c>
      <c r="Y24" s="189">
        <f t="shared" si="6"/>
        <v>1</v>
      </c>
      <c r="Z24" s="189">
        <f t="shared" si="7"/>
        <v>0</v>
      </c>
      <c r="AA24" s="189">
        <f t="shared" si="8"/>
        <v>1</v>
      </c>
      <c r="AB24" s="189">
        <f t="shared" si="9"/>
        <v>0</v>
      </c>
      <c r="AC24" s="189">
        <f t="shared" si="10"/>
        <v>1</v>
      </c>
      <c r="AD24" s="189">
        <f t="shared" si="11"/>
        <v>0</v>
      </c>
      <c r="AE24" s="189">
        <f t="shared" si="12"/>
        <v>1</v>
      </c>
      <c r="AF24" s="189">
        <f t="shared" si="13"/>
        <v>0</v>
      </c>
      <c r="AG24" s="189">
        <f t="shared" si="14"/>
        <v>0</v>
      </c>
      <c r="AH24" s="190">
        <f t="shared" si="15"/>
        <v>1</v>
      </c>
      <c r="AI24" s="36">
        <f t="shared" si="16"/>
        <v>1</v>
      </c>
      <c r="AJ24">
        <f t="shared" si="19"/>
        <v>-3800000</v>
      </c>
    </row>
    <row r="25" spans="1:36">
      <c r="A25">
        <v>45</v>
      </c>
      <c r="B25">
        <v>21154</v>
      </c>
      <c r="C25">
        <v>0</v>
      </c>
      <c r="D25">
        <v>-15285714.276859</v>
      </c>
      <c r="E25">
        <v>3571428.5</v>
      </c>
      <c r="F25">
        <v>-3571428.5</v>
      </c>
      <c r="G25">
        <v>314.28571294765101</v>
      </c>
      <c r="H25">
        <v>3</v>
      </c>
      <c r="I25">
        <v>0</v>
      </c>
      <c r="J25">
        <v>1</v>
      </c>
      <c r="K25">
        <v>0</v>
      </c>
      <c r="L25">
        <v>0</v>
      </c>
      <c r="M25">
        <v>0</v>
      </c>
      <c r="N25">
        <v>0</v>
      </c>
      <c r="O25">
        <v>0</v>
      </c>
      <c r="P25">
        <v>714.28570556640602</v>
      </c>
      <c r="Q25" s="188">
        <f t="shared" si="17"/>
        <v>0</v>
      </c>
      <c r="R25" s="189">
        <f t="shared" si="18"/>
        <v>1</v>
      </c>
      <c r="S25" s="189">
        <f t="shared" si="0"/>
        <v>1</v>
      </c>
      <c r="T25" s="189">
        <f t="shared" si="1"/>
        <v>0</v>
      </c>
      <c r="U25" s="189">
        <f t="shared" si="2"/>
        <v>0</v>
      </c>
      <c r="V25" s="189">
        <f t="shared" si="3"/>
        <v>1</v>
      </c>
      <c r="W25" s="189">
        <f t="shared" si="4"/>
        <v>1</v>
      </c>
      <c r="X25" s="189">
        <f t="shared" si="5"/>
        <v>0</v>
      </c>
      <c r="Y25" s="189">
        <f t="shared" si="6"/>
        <v>1</v>
      </c>
      <c r="Z25" s="189">
        <f t="shared" si="7"/>
        <v>0</v>
      </c>
      <c r="AA25" s="189">
        <f t="shared" si="8"/>
        <v>1</v>
      </c>
      <c r="AB25" s="189">
        <f t="shared" si="9"/>
        <v>0</v>
      </c>
      <c r="AC25" s="189">
        <f t="shared" si="10"/>
        <v>1</v>
      </c>
      <c r="AD25" s="189">
        <f t="shared" si="11"/>
        <v>0</v>
      </c>
      <c r="AE25" s="189">
        <f t="shared" si="12"/>
        <v>1</v>
      </c>
      <c r="AF25" s="189">
        <f t="shared" si="13"/>
        <v>0</v>
      </c>
      <c r="AG25" s="189">
        <f t="shared" si="14"/>
        <v>1</v>
      </c>
      <c r="AH25" s="190">
        <f t="shared" si="15"/>
        <v>0</v>
      </c>
      <c r="AI25" s="36">
        <f t="shared" si="16"/>
        <v>1</v>
      </c>
      <c r="AJ25">
        <f t="shared" si="19"/>
        <v>-3571428.5</v>
      </c>
    </row>
    <row r="26" spans="1:36">
      <c r="A26">
        <v>61</v>
      </c>
      <c r="B26">
        <v>112204</v>
      </c>
      <c r="C26">
        <v>3642857.1273477701</v>
      </c>
      <c r="D26">
        <v>1142857.0255448499</v>
      </c>
      <c r="E26">
        <v>7142857</v>
      </c>
      <c r="F26">
        <v>-3499999.8726522299</v>
      </c>
      <c r="G26">
        <v>99.999999574252499</v>
      </c>
      <c r="H26">
        <v>2</v>
      </c>
      <c r="I26">
        <v>0</v>
      </c>
      <c r="J26">
        <v>1</v>
      </c>
      <c r="K26">
        <v>0</v>
      </c>
      <c r="L26">
        <v>0</v>
      </c>
      <c r="M26">
        <v>0</v>
      </c>
      <c r="N26">
        <v>0</v>
      </c>
      <c r="O26">
        <v>0</v>
      </c>
      <c r="P26">
        <v>2142.85717773438</v>
      </c>
      <c r="Q26" s="188">
        <f t="shared" si="17"/>
        <v>1</v>
      </c>
      <c r="R26" s="189">
        <f t="shared" si="18"/>
        <v>0</v>
      </c>
      <c r="S26" s="189">
        <f t="shared" si="0"/>
        <v>1</v>
      </c>
      <c r="T26" s="189">
        <f t="shared" si="1"/>
        <v>0</v>
      </c>
      <c r="U26" s="189">
        <f t="shared" si="2"/>
        <v>0</v>
      </c>
      <c r="V26" s="189">
        <f t="shared" si="3"/>
        <v>1</v>
      </c>
      <c r="W26" s="189">
        <f t="shared" si="4"/>
        <v>1</v>
      </c>
      <c r="X26" s="189">
        <f t="shared" si="5"/>
        <v>0</v>
      </c>
      <c r="Y26" s="189">
        <f t="shared" si="6"/>
        <v>1</v>
      </c>
      <c r="Z26" s="189">
        <f t="shared" si="7"/>
        <v>0</v>
      </c>
      <c r="AA26" s="189">
        <f t="shared" si="8"/>
        <v>1</v>
      </c>
      <c r="AB26" s="189">
        <f t="shared" si="9"/>
        <v>0</v>
      </c>
      <c r="AC26" s="189">
        <f t="shared" si="10"/>
        <v>1</v>
      </c>
      <c r="AD26" s="189">
        <f t="shared" si="11"/>
        <v>0</v>
      </c>
      <c r="AE26" s="189">
        <f t="shared" si="12"/>
        <v>1</v>
      </c>
      <c r="AF26" s="189">
        <f t="shared" si="13"/>
        <v>0</v>
      </c>
      <c r="AG26" s="189">
        <f t="shared" si="14"/>
        <v>0</v>
      </c>
      <c r="AH26" s="190">
        <f t="shared" si="15"/>
        <v>1</v>
      </c>
      <c r="AI26" s="36">
        <f t="shared" si="16"/>
        <v>1</v>
      </c>
      <c r="AJ26">
        <f t="shared" si="19"/>
        <v>-3499999.8726522299</v>
      </c>
    </row>
    <row r="27" spans="1:36">
      <c r="A27">
        <v>93</v>
      </c>
      <c r="B27">
        <v>211231</v>
      </c>
      <c r="C27">
        <v>0</v>
      </c>
      <c r="D27">
        <v>-13320000</v>
      </c>
      <c r="E27" s="179">
        <v>3000000</v>
      </c>
      <c r="F27" s="179">
        <v>-3000000</v>
      </c>
      <c r="G27">
        <v>272</v>
      </c>
      <c r="H27">
        <v>2</v>
      </c>
      <c r="I27">
        <v>1</v>
      </c>
      <c r="J27">
        <v>1</v>
      </c>
      <c r="K27">
        <v>0</v>
      </c>
      <c r="L27">
        <v>1</v>
      </c>
      <c r="M27">
        <v>0</v>
      </c>
      <c r="N27">
        <v>0</v>
      </c>
      <c r="O27">
        <v>0</v>
      </c>
      <c r="P27">
        <v>1200</v>
      </c>
      <c r="Q27" s="188">
        <f t="shared" si="17"/>
        <v>1</v>
      </c>
      <c r="R27" s="189">
        <f t="shared" si="18"/>
        <v>0</v>
      </c>
      <c r="S27" s="189">
        <f t="shared" si="0"/>
        <v>0</v>
      </c>
      <c r="T27" s="189">
        <f t="shared" si="1"/>
        <v>1</v>
      </c>
      <c r="U27" s="189">
        <f t="shared" si="2"/>
        <v>0</v>
      </c>
      <c r="V27" s="189">
        <f t="shared" si="3"/>
        <v>1</v>
      </c>
      <c r="W27" s="189">
        <f t="shared" si="4"/>
        <v>1</v>
      </c>
      <c r="X27" s="189">
        <f t="shared" si="5"/>
        <v>0</v>
      </c>
      <c r="Y27" s="189">
        <f t="shared" si="6"/>
        <v>0</v>
      </c>
      <c r="Z27" s="189">
        <f t="shared" si="7"/>
        <v>1</v>
      </c>
      <c r="AA27" s="189">
        <f t="shared" si="8"/>
        <v>1</v>
      </c>
      <c r="AB27" s="189">
        <f t="shared" si="9"/>
        <v>0</v>
      </c>
      <c r="AC27" s="189">
        <f t="shared" si="10"/>
        <v>1</v>
      </c>
      <c r="AD27" s="189">
        <f t="shared" si="11"/>
        <v>0</v>
      </c>
      <c r="AE27" s="189">
        <f t="shared" si="12"/>
        <v>1</v>
      </c>
      <c r="AF27" s="189">
        <f t="shared" si="13"/>
        <v>0</v>
      </c>
      <c r="AG27" s="189">
        <f t="shared" si="14"/>
        <v>1</v>
      </c>
      <c r="AH27" s="190">
        <f t="shared" si="15"/>
        <v>0</v>
      </c>
      <c r="AI27" s="36">
        <f t="shared" si="16"/>
        <v>1</v>
      </c>
      <c r="AJ27">
        <f t="shared" si="19"/>
        <v>-3000000</v>
      </c>
    </row>
    <row r="28" spans="1:36">
      <c r="A28">
        <v>112</v>
      </c>
      <c r="B28">
        <v>151131</v>
      </c>
      <c r="C28">
        <v>82857143.989173695</v>
      </c>
      <c r="D28">
        <v>53142858.8738833</v>
      </c>
      <c r="E28">
        <v>85714288</v>
      </c>
      <c r="F28">
        <v>-2857144.0108262599</v>
      </c>
      <c r="G28">
        <v>542.85715210194496</v>
      </c>
      <c r="H28">
        <v>3</v>
      </c>
      <c r="I28">
        <v>1</v>
      </c>
      <c r="J28">
        <v>1</v>
      </c>
      <c r="K28">
        <v>0</v>
      </c>
      <c r="L28">
        <v>1</v>
      </c>
      <c r="M28">
        <v>0</v>
      </c>
      <c r="N28">
        <v>0</v>
      </c>
      <c r="O28">
        <v>0</v>
      </c>
      <c r="P28">
        <v>571.42858886718795</v>
      </c>
      <c r="Q28" s="188">
        <f t="shared" si="17"/>
        <v>0</v>
      </c>
      <c r="R28" s="189">
        <f t="shared" si="18"/>
        <v>1</v>
      </c>
      <c r="S28" s="189">
        <f t="shared" si="0"/>
        <v>0</v>
      </c>
      <c r="T28" s="189">
        <f t="shared" si="1"/>
        <v>1</v>
      </c>
      <c r="U28" s="189">
        <f t="shared" si="2"/>
        <v>0</v>
      </c>
      <c r="V28" s="189">
        <f t="shared" si="3"/>
        <v>1</v>
      </c>
      <c r="W28" s="189">
        <f t="shared" si="4"/>
        <v>1</v>
      </c>
      <c r="X28" s="189">
        <f t="shared" si="5"/>
        <v>0</v>
      </c>
      <c r="Y28" s="189">
        <f t="shared" si="6"/>
        <v>0</v>
      </c>
      <c r="Z28" s="189">
        <f t="shared" si="7"/>
        <v>1</v>
      </c>
      <c r="AA28" s="189">
        <f t="shared" si="8"/>
        <v>1</v>
      </c>
      <c r="AB28" s="189">
        <f t="shared" si="9"/>
        <v>0</v>
      </c>
      <c r="AC28" s="189">
        <f t="shared" si="10"/>
        <v>1</v>
      </c>
      <c r="AD28" s="189">
        <f t="shared" si="11"/>
        <v>0</v>
      </c>
      <c r="AE28" s="189">
        <f t="shared" si="12"/>
        <v>1</v>
      </c>
      <c r="AF28" s="189">
        <f t="shared" si="13"/>
        <v>0</v>
      </c>
      <c r="AG28" s="189">
        <f t="shared" si="14"/>
        <v>1</v>
      </c>
      <c r="AH28" s="190">
        <f t="shared" si="15"/>
        <v>0</v>
      </c>
      <c r="AI28" s="36">
        <f t="shared" si="16"/>
        <v>1</v>
      </c>
      <c r="AJ28">
        <f t="shared" si="19"/>
        <v>-2857144.0108262599</v>
      </c>
    </row>
    <row r="29" spans="1:36">
      <c r="A29">
        <v>84</v>
      </c>
      <c r="B29">
        <v>111201</v>
      </c>
      <c r="C29">
        <v>5714285.8926941799</v>
      </c>
      <c r="D29">
        <v>3333333.3438925901</v>
      </c>
      <c r="E29">
        <v>8333333.5</v>
      </c>
      <c r="F29">
        <v>-2619047.6073058201</v>
      </c>
      <c r="G29">
        <v>83.3333359351235</v>
      </c>
      <c r="H29">
        <v>2</v>
      </c>
      <c r="I29">
        <v>0</v>
      </c>
      <c r="J29">
        <v>1</v>
      </c>
      <c r="K29">
        <v>0</v>
      </c>
      <c r="L29">
        <v>1</v>
      </c>
      <c r="M29">
        <v>0</v>
      </c>
      <c r="N29">
        <v>0</v>
      </c>
      <c r="O29">
        <v>0</v>
      </c>
      <c r="P29">
        <v>2380.95239257812</v>
      </c>
      <c r="Q29" s="188">
        <f t="shared" si="17"/>
        <v>1</v>
      </c>
      <c r="R29" s="189">
        <f t="shared" si="18"/>
        <v>0</v>
      </c>
      <c r="S29" s="189">
        <f t="shared" si="0"/>
        <v>1</v>
      </c>
      <c r="T29" s="189">
        <f t="shared" si="1"/>
        <v>0</v>
      </c>
      <c r="U29" s="189">
        <f t="shared" si="2"/>
        <v>0</v>
      </c>
      <c r="V29" s="189">
        <f t="shared" si="3"/>
        <v>1</v>
      </c>
      <c r="W29" s="189">
        <f t="shared" si="4"/>
        <v>1</v>
      </c>
      <c r="X29" s="189">
        <f t="shared" si="5"/>
        <v>0</v>
      </c>
      <c r="Y29" s="189">
        <f t="shared" si="6"/>
        <v>0</v>
      </c>
      <c r="Z29" s="189">
        <f t="shared" si="7"/>
        <v>1</v>
      </c>
      <c r="AA29" s="189">
        <f t="shared" si="8"/>
        <v>1</v>
      </c>
      <c r="AB29" s="189">
        <f t="shared" si="9"/>
        <v>0</v>
      </c>
      <c r="AC29" s="189">
        <f t="shared" si="10"/>
        <v>1</v>
      </c>
      <c r="AD29" s="189">
        <f t="shared" si="11"/>
        <v>0</v>
      </c>
      <c r="AE29" s="189">
        <f t="shared" si="12"/>
        <v>1</v>
      </c>
      <c r="AF29" s="189">
        <f t="shared" si="13"/>
        <v>0</v>
      </c>
      <c r="AG29" s="189">
        <f t="shared" si="14"/>
        <v>0</v>
      </c>
      <c r="AH29" s="190">
        <f t="shared" si="15"/>
        <v>1</v>
      </c>
      <c r="AI29" s="36">
        <f t="shared" si="16"/>
        <v>1</v>
      </c>
      <c r="AJ29">
        <f t="shared" si="19"/>
        <v>-2619047.6073058201</v>
      </c>
    </row>
    <row r="30" spans="1:36">
      <c r="A30">
        <v>55</v>
      </c>
      <c r="B30">
        <v>141171</v>
      </c>
      <c r="C30">
        <v>3819999.9430775698</v>
      </c>
      <c r="D30">
        <v>-3199999.85918403</v>
      </c>
      <c r="E30">
        <v>6250000</v>
      </c>
      <c r="F30">
        <v>-2430000.0569224302</v>
      </c>
      <c r="G30">
        <v>157.499997653067</v>
      </c>
      <c r="H30">
        <v>2</v>
      </c>
      <c r="I30">
        <v>1</v>
      </c>
      <c r="J30">
        <v>1</v>
      </c>
      <c r="K30">
        <v>1</v>
      </c>
      <c r="L30">
        <v>0</v>
      </c>
      <c r="M30">
        <v>0</v>
      </c>
      <c r="N30">
        <v>0</v>
      </c>
      <c r="O30">
        <v>0</v>
      </c>
      <c r="P30">
        <v>2250</v>
      </c>
      <c r="Q30" s="188">
        <f t="shared" si="17"/>
        <v>1</v>
      </c>
      <c r="R30" s="189">
        <f t="shared" si="18"/>
        <v>0</v>
      </c>
      <c r="S30" s="189">
        <f t="shared" si="0"/>
        <v>0</v>
      </c>
      <c r="T30" s="189">
        <f t="shared" si="1"/>
        <v>1</v>
      </c>
      <c r="U30" s="189">
        <f t="shared" si="2"/>
        <v>0</v>
      </c>
      <c r="V30" s="189">
        <f t="shared" si="3"/>
        <v>1</v>
      </c>
      <c r="W30" s="189">
        <f t="shared" si="4"/>
        <v>0</v>
      </c>
      <c r="X30" s="189">
        <f t="shared" si="5"/>
        <v>1</v>
      </c>
      <c r="Y30" s="189">
        <f t="shared" si="6"/>
        <v>1</v>
      </c>
      <c r="Z30" s="189">
        <f t="shared" si="7"/>
        <v>0</v>
      </c>
      <c r="AA30" s="189">
        <f t="shared" si="8"/>
        <v>1</v>
      </c>
      <c r="AB30" s="189">
        <f t="shared" si="9"/>
        <v>0</v>
      </c>
      <c r="AC30" s="189">
        <f t="shared" si="10"/>
        <v>1</v>
      </c>
      <c r="AD30" s="189">
        <f t="shared" si="11"/>
        <v>0</v>
      </c>
      <c r="AE30" s="189">
        <f t="shared" si="12"/>
        <v>1</v>
      </c>
      <c r="AF30" s="189">
        <f t="shared" si="13"/>
        <v>0</v>
      </c>
      <c r="AG30" s="189">
        <f t="shared" si="14"/>
        <v>0</v>
      </c>
      <c r="AH30" s="190">
        <f t="shared" si="15"/>
        <v>1</v>
      </c>
      <c r="AI30" s="36">
        <f t="shared" si="16"/>
        <v>1</v>
      </c>
      <c r="AJ30">
        <f t="shared" si="19"/>
        <v>-2430000.0569224302</v>
      </c>
    </row>
    <row r="31" spans="1:36">
      <c r="A31">
        <v>52</v>
      </c>
      <c r="B31">
        <v>141311</v>
      </c>
      <c r="C31">
        <v>1750000</v>
      </c>
      <c r="D31">
        <v>-650000</v>
      </c>
      <c r="E31" s="179">
        <v>4000000</v>
      </c>
      <c r="F31">
        <v>-2250000</v>
      </c>
      <c r="G31">
        <v>77.5</v>
      </c>
      <c r="H31">
        <v>3</v>
      </c>
      <c r="I31">
        <v>0</v>
      </c>
      <c r="J31">
        <v>1</v>
      </c>
      <c r="K31">
        <v>0</v>
      </c>
      <c r="L31">
        <v>0</v>
      </c>
      <c r="M31">
        <v>0</v>
      </c>
      <c r="N31">
        <v>0</v>
      </c>
      <c r="O31">
        <v>0</v>
      </c>
      <c r="P31">
        <v>500</v>
      </c>
      <c r="Q31" s="188">
        <f t="shared" si="17"/>
        <v>0</v>
      </c>
      <c r="R31" s="189">
        <f t="shared" si="18"/>
        <v>1</v>
      </c>
      <c r="S31" s="189">
        <f t="shared" si="0"/>
        <v>1</v>
      </c>
      <c r="T31" s="189">
        <f t="shared" si="1"/>
        <v>0</v>
      </c>
      <c r="U31" s="189">
        <f t="shared" si="2"/>
        <v>0</v>
      </c>
      <c r="V31" s="189">
        <f t="shared" si="3"/>
        <v>1</v>
      </c>
      <c r="W31" s="189">
        <f t="shared" si="4"/>
        <v>1</v>
      </c>
      <c r="X31" s="189">
        <f t="shared" si="5"/>
        <v>0</v>
      </c>
      <c r="Y31" s="189">
        <f t="shared" si="6"/>
        <v>1</v>
      </c>
      <c r="Z31" s="189">
        <f t="shared" si="7"/>
        <v>0</v>
      </c>
      <c r="AA31" s="189">
        <f t="shared" si="8"/>
        <v>1</v>
      </c>
      <c r="AB31" s="189">
        <f t="shared" si="9"/>
        <v>0</v>
      </c>
      <c r="AC31" s="189">
        <f t="shared" si="10"/>
        <v>1</v>
      </c>
      <c r="AD31" s="189">
        <f t="shared" si="11"/>
        <v>0</v>
      </c>
      <c r="AE31" s="189">
        <f t="shared" si="12"/>
        <v>1</v>
      </c>
      <c r="AF31" s="189">
        <f t="shared" si="13"/>
        <v>0</v>
      </c>
      <c r="AG31" s="189">
        <f t="shared" si="14"/>
        <v>1</v>
      </c>
      <c r="AH31" s="190">
        <f t="shared" si="15"/>
        <v>0</v>
      </c>
      <c r="AI31" s="36">
        <f t="shared" si="16"/>
        <v>1</v>
      </c>
      <c r="AJ31">
        <f t="shared" si="19"/>
        <v>-2250000</v>
      </c>
    </row>
    <row r="32" spans="1:36">
      <c r="A32">
        <v>3</v>
      </c>
      <c r="B32">
        <v>25181</v>
      </c>
      <c r="C32">
        <v>6295000</v>
      </c>
      <c r="D32" s="179">
        <v>900000</v>
      </c>
      <c r="E32">
        <v>7500000</v>
      </c>
      <c r="F32">
        <v>-1205000</v>
      </c>
      <c r="G32">
        <v>110</v>
      </c>
      <c r="H32">
        <v>3</v>
      </c>
      <c r="I32">
        <v>0</v>
      </c>
      <c r="J32">
        <v>1</v>
      </c>
      <c r="K32">
        <v>0</v>
      </c>
      <c r="L32">
        <v>0</v>
      </c>
      <c r="M32">
        <v>0</v>
      </c>
      <c r="N32">
        <v>0</v>
      </c>
      <c r="O32">
        <v>0</v>
      </c>
      <c r="P32">
        <v>2000</v>
      </c>
      <c r="Q32" s="188">
        <f t="shared" si="17"/>
        <v>0</v>
      </c>
      <c r="R32" s="189">
        <f t="shared" si="18"/>
        <v>1</v>
      </c>
      <c r="S32" s="189">
        <f t="shared" si="0"/>
        <v>1</v>
      </c>
      <c r="T32" s="189">
        <f t="shared" si="1"/>
        <v>0</v>
      </c>
      <c r="U32" s="189">
        <f t="shared" si="2"/>
        <v>0</v>
      </c>
      <c r="V32" s="189">
        <f t="shared" si="3"/>
        <v>1</v>
      </c>
      <c r="W32" s="189">
        <f t="shared" si="4"/>
        <v>1</v>
      </c>
      <c r="X32" s="189">
        <f t="shared" si="5"/>
        <v>0</v>
      </c>
      <c r="Y32" s="189">
        <f t="shared" si="6"/>
        <v>1</v>
      </c>
      <c r="Z32" s="189">
        <f t="shared" si="7"/>
        <v>0</v>
      </c>
      <c r="AA32" s="189">
        <f t="shared" si="8"/>
        <v>1</v>
      </c>
      <c r="AB32" s="189">
        <f t="shared" si="9"/>
        <v>0</v>
      </c>
      <c r="AC32" s="189">
        <f t="shared" si="10"/>
        <v>1</v>
      </c>
      <c r="AD32" s="189">
        <f t="shared" si="11"/>
        <v>0</v>
      </c>
      <c r="AE32" s="189">
        <f t="shared" si="12"/>
        <v>1</v>
      </c>
      <c r="AF32" s="189">
        <f t="shared" si="13"/>
        <v>0</v>
      </c>
      <c r="AG32" s="189">
        <f t="shared" si="14"/>
        <v>1</v>
      </c>
      <c r="AH32" s="190">
        <f t="shared" si="15"/>
        <v>0</v>
      </c>
      <c r="AI32" s="36">
        <f t="shared" si="16"/>
        <v>1</v>
      </c>
      <c r="AJ32">
        <f t="shared" si="19"/>
        <v>-1205000</v>
      </c>
    </row>
    <row r="33" spans="1:36">
      <c r="A33">
        <v>82</v>
      </c>
      <c r="B33">
        <v>141321</v>
      </c>
      <c r="C33">
        <v>8445312.6887674499</v>
      </c>
      <c r="D33">
        <v>-13125000.5029142</v>
      </c>
      <c r="E33">
        <v>9375000</v>
      </c>
      <c r="F33">
        <v>-929687.31123255205</v>
      </c>
      <c r="G33">
        <v>375.000008381903</v>
      </c>
      <c r="H33">
        <v>2</v>
      </c>
      <c r="I33">
        <v>0</v>
      </c>
      <c r="J33">
        <v>0</v>
      </c>
      <c r="K33">
        <v>0</v>
      </c>
      <c r="L33">
        <v>2</v>
      </c>
      <c r="M33" s="179">
        <v>200000</v>
      </c>
      <c r="N33">
        <v>672500</v>
      </c>
      <c r="O33">
        <v>0</v>
      </c>
      <c r="P33">
        <v>4687.5</v>
      </c>
      <c r="Q33" s="188">
        <f t="shared" si="17"/>
        <v>1</v>
      </c>
      <c r="R33" s="189">
        <f t="shared" si="18"/>
        <v>0</v>
      </c>
      <c r="S33" s="189">
        <f t="shared" si="0"/>
        <v>1</v>
      </c>
      <c r="T33" s="189">
        <f t="shared" si="1"/>
        <v>0</v>
      </c>
      <c r="U33" s="189">
        <f t="shared" si="2"/>
        <v>1</v>
      </c>
      <c r="V33" s="189">
        <f t="shared" si="3"/>
        <v>0</v>
      </c>
      <c r="W33" s="189">
        <f t="shared" si="4"/>
        <v>1</v>
      </c>
      <c r="X33" s="189">
        <f t="shared" si="5"/>
        <v>0</v>
      </c>
      <c r="Y33" s="189">
        <f t="shared" si="6"/>
        <v>0</v>
      </c>
      <c r="Z33" s="189">
        <f t="shared" si="7"/>
        <v>1</v>
      </c>
      <c r="AA33" s="189">
        <f t="shared" si="8"/>
        <v>0</v>
      </c>
      <c r="AB33" s="189">
        <f t="shared" si="9"/>
        <v>1</v>
      </c>
      <c r="AC33" s="189">
        <f t="shared" si="10"/>
        <v>0</v>
      </c>
      <c r="AD33" s="189">
        <f t="shared" si="11"/>
        <v>1</v>
      </c>
      <c r="AE33" s="189">
        <f t="shared" si="12"/>
        <v>1</v>
      </c>
      <c r="AF33" s="189">
        <f t="shared" si="13"/>
        <v>0</v>
      </c>
      <c r="AG33" s="189">
        <f t="shared" si="14"/>
        <v>0</v>
      </c>
      <c r="AH33" s="190">
        <f t="shared" si="15"/>
        <v>1</v>
      </c>
      <c r="AI33" s="36">
        <f t="shared" si="16"/>
        <v>1</v>
      </c>
      <c r="AJ33">
        <f t="shared" si="19"/>
        <v>-929687.31123255205</v>
      </c>
    </row>
    <row r="34" spans="1:36">
      <c r="A34">
        <v>19</v>
      </c>
      <c r="B34">
        <v>211331</v>
      </c>
      <c r="C34">
        <v>0</v>
      </c>
      <c r="D34">
        <v>-20181817.377831701</v>
      </c>
      <c r="E34">
        <v>909090.875</v>
      </c>
      <c r="F34">
        <v>-909090.875</v>
      </c>
      <c r="G34">
        <v>351.51513754719502</v>
      </c>
      <c r="H34">
        <v>3</v>
      </c>
      <c r="I34">
        <v>0</v>
      </c>
      <c r="J34">
        <v>1</v>
      </c>
      <c r="K34">
        <v>0</v>
      </c>
      <c r="L34">
        <v>0</v>
      </c>
      <c r="M34">
        <v>0</v>
      </c>
      <c r="N34">
        <v>0</v>
      </c>
      <c r="O34">
        <v>0</v>
      </c>
      <c r="P34">
        <v>3030.30297851562</v>
      </c>
      <c r="Q34" s="188">
        <f t="shared" si="17"/>
        <v>0</v>
      </c>
      <c r="R34" s="189">
        <f t="shared" si="18"/>
        <v>1</v>
      </c>
      <c r="S34" s="189">
        <f t="shared" si="0"/>
        <v>1</v>
      </c>
      <c r="T34" s="189">
        <f t="shared" si="1"/>
        <v>0</v>
      </c>
      <c r="U34" s="189">
        <f t="shared" si="2"/>
        <v>0</v>
      </c>
      <c r="V34" s="189">
        <f t="shared" si="3"/>
        <v>1</v>
      </c>
      <c r="W34" s="189">
        <f t="shared" si="4"/>
        <v>1</v>
      </c>
      <c r="X34" s="189">
        <f t="shared" si="5"/>
        <v>0</v>
      </c>
      <c r="Y34" s="189">
        <f t="shared" si="6"/>
        <v>1</v>
      </c>
      <c r="Z34" s="189">
        <f t="shared" si="7"/>
        <v>0</v>
      </c>
      <c r="AA34" s="189">
        <f t="shared" si="8"/>
        <v>1</v>
      </c>
      <c r="AB34" s="189">
        <f t="shared" si="9"/>
        <v>0</v>
      </c>
      <c r="AC34" s="189">
        <f t="shared" si="10"/>
        <v>1</v>
      </c>
      <c r="AD34" s="189">
        <f t="shared" si="11"/>
        <v>0</v>
      </c>
      <c r="AE34" s="189">
        <f t="shared" si="12"/>
        <v>1</v>
      </c>
      <c r="AF34" s="189">
        <f t="shared" si="13"/>
        <v>0</v>
      </c>
      <c r="AG34" s="189">
        <f t="shared" si="14"/>
        <v>0</v>
      </c>
      <c r="AH34" s="190">
        <f t="shared" si="15"/>
        <v>1</v>
      </c>
      <c r="AI34" s="36">
        <f t="shared" si="16"/>
        <v>1</v>
      </c>
      <c r="AJ34">
        <f t="shared" si="19"/>
        <v>-909090.875</v>
      </c>
    </row>
    <row r="35" spans="1:36">
      <c r="A35">
        <v>26</v>
      </c>
      <c r="B35">
        <v>14181</v>
      </c>
      <c r="C35">
        <v>0</v>
      </c>
      <c r="D35">
        <v>-10703571.397163499</v>
      </c>
      <c r="E35">
        <v>867857.125</v>
      </c>
      <c r="F35">
        <v>-867857.125</v>
      </c>
      <c r="G35">
        <v>192.85714203605801</v>
      </c>
      <c r="H35">
        <v>3</v>
      </c>
      <c r="I35">
        <v>1</v>
      </c>
      <c r="J35">
        <v>1</v>
      </c>
      <c r="K35">
        <v>0</v>
      </c>
      <c r="L35">
        <v>0</v>
      </c>
      <c r="M35">
        <v>0</v>
      </c>
      <c r="N35">
        <v>0</v>
      </c>
      <c r="O35">
        <v>0</v>
      </c>
      <c r="P35">
        <v>535.71429443359398</v>
      </c>
      <c r="Q35" s="188">
        <f t="shared" si="17"/>
        <v>0</v>
      </c>
      <c r="R35" s="189">
        <f t="shared" si="18"/>
        <v>1</v>
      </c>
      <c r="S35" s="189">
        <f t="shared" si="0"/>
        <v>0</v>
      </c>
      <c r="T35" s="189">
        <f t="shared" si="1"/>
        <v>1</v>
      </c>
      <c r="U35" s="189">
        <f t="shared" si="2"/>
        <v>0</v>
      </c>
      <c r="V35" s="189">
        <f t="shared" si="3"/>
        <v>1</v>
      </c>
      <c r="W35" s="189">
        <f t="shared" si="4"/>
        <v>1</v>
      </c>
      <c r="X35" s="189">
        <f t="shared" si="5"/>
        <v>0</v>
      </c>
      <c r="Y35" s="189">
        <f t="shared" si="6"/>
        <v>1</v>
      </c>
      <c r="Z35" s="189">
        <f t="shared" si="7"/>
        <v>0</v>
      </c>
      <c r="AA35" s="189">
        <f t="shared" si="8"/>
        <v>1</v>
      </c>
      <c r="AB35" s="189">
        <f t="shared" si="9"/>
        <v>0</v>
      </c>
      <c r="AC35" s="189">
        <f t="shared" si="10"/>
        <v>1</v>
      </c>
      <c r="AD35" s="189">
        <f t="shared" si="11"/>
        <v>0</v>
      </c>
      <c r="AE35" s="189">
        <f t="shared" si="12"/>
        <v>1</v>
      </c>
      <c r="AF35" s="189">
        <f t="shared" si="13"/>
        <v>0</v>
      </c>
      <c r="AG35" s="189">
        <f t="shared" si="14"/>
        <v>1</v>
      </c>
      <c r="AH35" s="190">
        <f t="shared" si="15"/>
        <v>0</v>
      </c>
      <c r="AI35" s="36">
        <f t="shared" si="16"/>
        <v>1</v>
      </c>
      <c r="AJ35">
        <f t="shared" si="19"/>
        <v>-867857.125</v>
      </c>
    </row>
    <row r="36" spans="1:36">
      <c r="A36">
        <v>49</v>
      </c>
      <c r="B36">
        <v>211101</v>
      </c>
      <c r="C36">
        <v>2310000</v>
      </c>
      <c r="D36">
        <v>-2340000</v>
      </c>
      <c r="E36" s="179">
        <v>3000000</v>
      </c>
      <c r="F36">
        <v>-690000</v>
      </c>
      <c r="G36">
        <v>89</v>
      </c>
      <c r="H36">
        <v>2</v>
      </c>
      <c r="I36">
        <v>0</v>
      </c>
      <c r="J36">
        <v>1</v>
      </c>
      <c r="K36">
        <v>0</v>
      </c>
      <c r="L36">
        <v>0</v>
      </c>
      <c r="M36">
        <v>0</v>
      </c>
      <c r="N36">
        <v>0</v>
      </c>
      <c r="O36">
        <v>0</v>
      </c>
      <c r="P36">
        <v>2000</v>
      </c>
      <c r="Q36" s="188">
        <f t="shared" si="17"/>
        <v>1</v>
      </c>
      <c r="R36" s="189">
        <f t="shared" si="18"/>
        <v>0</v>
      </c>
      <c r="S36" s="189">
        <f t="shared" ref="S36:S67" si="20">IF(I36=1,0,1)</f>
        <v>1</v>
      </c>
      <c r="T36" s="189">
        <f t="shared" ref="T36:T67" si="21">IF(I36=1,1,0)</f>
        <v>0</v>
      </c>
      <c r="U36" s="189">
        <f t="shared" ref="U36:U67" si="22">IF(J36=1,0,1)</f>
        <v>0</v>
      </c>
      <c r="V36" s="189">
        <f t="shared" ref="V36:V67" si="23">J36</f>
        <v>1</v>
      </c>
      <c r="W36" s="189">
        <f t="shared" ref="W36:W67" si="24">1-X36</f>
        <v>1</v>
      </c>
      <c r="X36" s="189">
        <f t="shared" ref="X36:X67" si="25">K36</f>
        <v>0</v>
      </c>
      <c r="Y36" s="189">
        <f t="shared" ref="Y36:Y67" si="26">IF(L36=0, 1,0)</f>
        <v>1</v>
      </c>
      <c r="Z36" s="189">
        <f t="shared" ref="Z36:Z67" si="27">IF(L36&gt;0, 1,0)</f>
        <v>0</v>
      </c>
      <c r="AA36" s="189">
        <f t="shared" ref="AA36:AA67" si="28">IF(M36 = 0, 1,0)</f>
        <v>1</v>
      </c>
      <c r="AB36" s="189">
        <f t="shared" ref="AB36:AB67" si="29">IF(M36&gt;0, 1,0)</f>
        <v>0</v>
      </c>
      <c r="AC36" s="189">
        <f t="shared" ref="AC36:AC67" si="30">IF(N36&gt;0,0,1)</f>
        <v>1</v>
      </c>
      <c r="AD36" s="189">
        <f t="shared" ref="AD36:AD67" si="31">IF(N36&gt;0, 1,0)</f>
        <v>0</v>
      </c>
      <c r="AE36" s="189">
        <f t="shared" ref="AE36:AE67" si="32">IF(O36&gt;0,0,1)</f>
        <v>1</v>
      </c>
      <c r="AF36" s="189">
        <f t="shared" ref="AF36:AF67" si="33">IF(O36&gt;0,1,0)</f>
        <v>0</v>
      </c>
      <c r="AG36" s="189">
        <f t="shared" ref="AG36:AG67" si="34">IF(P36&lt;=2000, 1,0)</f>
        <v>1</v>
      </c>
      <c r="AH36" s="190">
        <f t="shared" ref="AH36:AH67" si="35">IF(P36&gt;2000,1,0)</f>
        <v>0</v>
      </c>
      <c r="AI36" s="36">
        <f t="shared" ref="AI36:AI67" si="36">SUMPRODUCT($Q$2:$R$2,Q36:R36)*SUMPRODUCT($S$2:$T$2,S36:T36)*SUMPRODUCT($U$2:$V$2,U36:V36)*SUMPRODUCT($W$2:$X$2,W36:X36)*SUMPRODUCT($Y$2:$Z$2,Y36:Z36)*SUMPRODUCT($AA$2:$AB$2, AA36:AB36)*SUMPRODUCT($AC$2:$AD$2, AC36:AD36)*SUMPRODUCT($AE$2:$AF$2,AE36:AF36)*SUMPRODUCT($AG$2:$AH$2,AG36:AH36)</f>
        <v>1</v>
      </c>
      <c r="AJ36">
        <f t="shared" si="19"/>
        <v>-690000</v>
      </c>
    </row>
    <row r="37" spans="1:36">
      <c r="A37">
        <v>73</v>
      </c>
      <c r="B37">
        <v>181401</v>
      </c>
      <c r="C37">
        <v>18125000</v>
      </c>
      <c r="D37">
        <v>8250000</v>
      </c>
      <c r="E37">
        <v>18750000</v>
      </c>
      <c r="F37">
        <v>-625000</v>
      </c>
      <c r="G37">
        <v>175</v>
      </c>
      <c r="H37">
        <v>2</v>
      </c>
      <c r="I37">
        <v>0</v>
      </c>
      <c r="J37">
        <v>1</v>
      </c>
      <c r="K37">
        <v>0</v>
      </c>
      <c r="L37">
        <v>1</v>
      </c>
      <c r="M37">
        <v>0</v>
      </c>
      <c r="N37">
        <v>0</v>
      </c>
      <c r="O37">
        <v>0</v>
      </c>
      <c r="P37">
        <v>1500</v>
      </c>
      <c r="Q37" s="188">
        <f t="shared" si="17"/>
        <v>1</v>
      </c>
      <c r="R37" s="189">
        <f t="shared" si="18"/>
        <v>0</v>
      </c>
      <c r="S37" s="189">
        <f t="shared" si="20"/>
        <v>1</v>
      </c>
      <c r="T37" s="189">
        <f t="shared" si="21"/>
        <v>0</v>
      </c>
      <c r="U37" s="189">
        <f t="shared" si="22"/>
        <v>0</v>
      </c>
      <c r="V37" s="189">
        <f t="shared" si="23"/>
        <v>1</v>
      </c>
      <c r="W37" s="189">
        <f t="shared" si="24"/>
        <v>1</v>
      </c>
      <c r="X37" s="189">
        <f t="shared" si="25"/>
        <v>0</v>
      </c>
      <c r="Y37" s="189">
        <f t="shared" si="26"/>
        <v>0</v>
      </c>
      <c r="Z37" s="189">
        <f t="shared" si="27"/>
        <v>1</v>
      </c>
      <c r="AA37" s="189">
        <f t="shared" si="28"/>
        <v>1</v>
      </c>
      <c r="AB37" s="189">
        <f t="shared" si="29"/>
        <v>0</v>
      </c>
      <c r="AC37" s="189">
        <f t="shared" si="30"/>
        <v>1</v>
      </c>
      <c r="AD37" s="189">
        <f t="shared" si="31"/>
        <v>0</v>
      </c>
      <c r="AE37" s="189">
        <f t="shared" si="32"/>
        <v>1</v>
      </c>
      <c r="AF37" s="189">
        <f t="shared" si="33"/>
        <v>0</v>
      </c>
      <c r="AG37" s="189">
        <f t="shared" si="34"/>
        <v>1</v>
      </c>
      <c r="AH37" s="190">
        <f t="shared" si="35"/>
        <v>0</v>
      </c>
      <c r="AI37" s="36">
        <f t="shared" si="36"/>
        <v>1</v>
      </c>
      <c r="AJ37">
        <f t="shared" si="19"/>
        <v>-625000</v>
      </c>
    </row>
    <row r="38" spans="1:36">
      <c r="A38">
        <v>97</v>
      </c>
      <c r="B38">
        <v>211491</v>
      </c>
      <c r="C38">
        <v>1400000</v>
      </c>
      <c r="D38">
        <v>-2800000</v>
      </c>
      <c r="E38">
        <v>1600000</v>
      </c>
      <c r="F38" s="179">
        <v>-200000</v>
      </c>
      <c r="G38">
        <v>73.3333333333333</v>
      </c>
      <c r="H38">
        <v>2</v>
      </c>
      <c r="I38">
        <v>1</v>
      </c>
      <c r="J38">
        <v>0</v>
      </c>
      <c r="K38">
        <v>1</v>
      </c>
      <c r="L38">
        <v>3</v>
      </c>
      <c r="M38">
        <v>0</v>
      </c>
      <c r="N38">
        <v>0</v>
      </c>
      <c r="O38">
        <v>0</v>
      </c>
      <c r="P38">
        <v>666.66668701171898</v>
      </c>
      <c r="Q38" s="188">
        <f t="shared" si="17"/>
        <v>1</v>
      </c>
      <c r="R38" s="189">
        <f t="shared" si="18"/>
        <v>0</v>
      </c>
      <c r="S38" s="189">
        <f t="shared" si="20"/>
        <v>0</v>
      </c>
      <c r="T38" s="189">
        <f t="shared" si="21"/>
        <v>1</v>
      </c>
      <c r="U38" s="189">
        <f t="shared" si="22"/>
        <v>1</v>
      </c>
      <c r="V38" s="189">
        <f t="shared" si="23"/>
        <v>0</v>
      </c>
      <c r="W38" s="189">
        <f t="shared" si="24"/>
        <v>0</v>
      </c>
      <c r="X38" s="189">
        <f t="shared" si="25"/>
        <v>1</v>
      </c>
      <c r="Y38" s="189">
        <f t="shared" si="26"/>
        <v>0</v>
      </c>
      <c r="Z38" s="189">
        <f t="shared" si="27"/>
        <v>1</v>
      </c>
      <c r="AA38" s="189">
        <f t="shared" si="28"/>
        <v>1</v>
      </c>
      <c r="AB38" s="189">
        <f t="shared" si="29"/>
        <v>0</v>
      </c>
      <c r="AC38" s="189">
        <f t="shared" si="30"/>
        <v>1</v>
      </c>
      <c r="AD38" s="189">
        <f t="shared" si="31"/>
        <v>0</v>
      </c>
      <c r="AE38" s="189">
        <f t="shared" si="32"/>
        <v>1</v>
      </c>
      <c r="AF38" s="189">
        <f t="shared" si="33"/>
        <v>0</v>
      </c>
      <c r="AG38" s="189">
        <f t="shared" si="34"/>
        <v>1</v>
      </c>
      <c r="AH38" s="190">
        <f t="shared" si="35"/>
        <v>0</v>
      </c>
      <c r="AI38" s="36">
        <f t="shared" si="36"/>
        <v>1</v>
      </c>
      <c r="AJ38">
        <f t="shared" si="19"/>
        <v>-200000</v>
      </c>
    </row>
    <row r="39" spans="1:36">
      <c r="A39">
        <v>12</v>
      </c>
      <c r="B39">
        <v>151303</v>
      </c>
      <c r="C39">
        <v>1999999.9914850499</v>
      </c>
      <c r="D39">
        <v>-13285714.1128847</v>
      </c>
      <c r="E39">
        <v>2142857.25</v>
      </c>
      <c r="F39">
        <v>-142857.258514949</v>
      </c>
      <c r="G39">
        <v>257.14285604807799</v>
      </c>
      <c r="H39">
        <v>2</v>
      </c>
      <c r="I39">
        <v>1</v>
      </c>
      <c r="J39">
        <v>1</v>
      </c>
      <c r="K39">
        <v>0</v>
      </c>
      <c r="L39">
        <v>0</v>
      </c>
      <c r="M39">
        <v>225000</v>
      </c>
      <c r="N39">
        <v>0</v>
      </c>
      <c r="O39">
        <v>0</v>
      </c>
      <c r="P39">
        <v>2142.85717773438</v>
      </c>
      <c r="Q39" s="188">
        <f t="shared" si="17"/>
        <v>1</v>
      </c>
      <c r="R39" s="189">
        <f t="shared" si="18"/>
        <v>0</v>
      </c>
      <c r="S39" s="189">
        <f t="shared" si="20"/>
        <v>0</v>
      </c>
      <c r="T39" s="189">
        <f t="shared" si="21"/>
        <v>1</v>
      </c>
      <c r="U39" s="189">
        <f t="shared" si="22"/>
        <v>0</v>
      </c>
      <c r="V39" s="189">
        <f t="shared" si="23"/>
        <v>1</v>
      </c>
      <c r="W39" s="189">
        <f t="shared" si="24"/>
        <v>1</v>
      </c>
      <c r="X39" s="189">
        <f t="shared" si="25"/>
        <v>0</v>
      </c>
      <c r="Y39" s="189">
        <f t="shared" si="26"/>
        <v>1</v>
      </c>
      <c r="Z39" s="189">
        <f t="shared" si="27"/>
        <v>0</v>
      </c>
      <c r="AA39" s="189">
        <f t="shared" si="28"/>
        <v>0</v>
      </c>
      <c r="AB39" s="189">
        <f t="shared" si="29"/>
        <v>1</v>
      </c>
      <c r="AC39" s="189">
        <f t="shared" si="30"/>
        <v>1</v>
      </c>
      <c r="AD39" s="189">
        <f t="shared" si="31"/>
        <v>0</v>
      </c>
      <c r="AE39" s="189">
        <f t="shared" si="32"/>
        <v>1</v>
      </c>
      <c r="AF39" s="189">
        <f t="shared" si="33"/>
        <v>0</v>
      </c>
      <c r="AG39" s="189">
        <f t="shared" si="34"/>
        <v>0</v>
      </c>
      <c r="AH39" s="190">
        <f t="shared" si="35"/>
        <v>1</v>
      </c>
      <c r="AI39" s="36">
        <f t="shared" si="36"/>
        <v>1</v>
      </c>
      <c r="AJ39">
        <f t="shared" si="19"/>
        <v>-142857.258514949</v>
      </c>
    </row>
    <row r="40" spans="1:36">
      <c r="A40">
        <v>56</v>
      </c>
      <c r="B40">
        <v>131281</v>
      </c>
      <c r="C40">
        <v>1592857.16998334</v>
      </c>
      <c r="D40">
        <v>-1628571.44978566</v>
      </c>
      <c r="E40">
        <v>1714285.75</v>
      </c>
      <c r="F40">
        <v>-121428.580016661</v>
      </c>
      <c r="G40">
        <v>55.714286663094398</v>
      </c>
      <c r="H40">
        <v>3</v>
      </c>
      <c r="I40">
        <v>1</v>
      </c>
      <c r="J40">
        <v>1</v>
      </c>
      <c r="K40">
        <v>1</v>
      </c>
      <c r="L40">
        <v>0</v>
      </c>
      <c r="M40">
        <v>400</v>
      </c>
      <c r="N40">
        <v>650000</v>
      </c>
      <c r="O40">
        <v>0</v>
      </c>
      <c r="P40">
        <v>2857.14282226562</v>
      </c>
      <c r="Q40" s="188">
        <f t="shared" si="17"/>
        <v>0</v>
      </c>
      <c r="R40" s="189">
        <f t="shared" si="18"/>
        <v>1</v>
      </c>
      <c r="S40" s="189">
        <f t="shared" si="20"/>
        <v>0</v>
      </c>
      <c r="T40" s="189">
        <f t="shared" si="21"/>
        <v>1</v>
      </c>
      <c r="U40" s="189">
        <f t="shared" si="22"/>
        <v>0</v>
      </c>
      <c r="V40" s="189">
        <f t="shared" si="23"/>
        <v>1</v>
      </c>
      <c r="W40" s="189">
        <f t="shared" si="24"/>
        <v>0</v>
      </c>
      <c r="X40" s="189">
        <f t="shared" si="25"/>
        <v>1</v>
      </c>
      <c r="Y40" s="189">
        <f t="shared" si="26"/>
        <v>1</v>
      </c>
      <c r="Z40" s="189">
        <f t="shared" si="27"/>
        <v>0</v>
      </c>
      <c r="AA40" s="189">
        <f t="shared" si="28"/>
        <v>0</v>
      </c>
      <c r="AB40" s="189">
        <f t="shared" si="29"/>
        <v>1</v>
      </c>
      <c r="AC40" s="189">
        <f t="shared" si="30"/>
        <v>0</v>
      </c>
      <c r="AD40" s="189">
        <f t="shared" si="31"/>
        <v>1</v>
      </c>
      <c r="AE40" s="189">
        <f t="shared" si="32"/>
        <v>1</v>
      </c>
      <c r="AF40" s="189">
        <f t="shared" si="33"/>
        <v>0</v>
      </c>
      <c r="AG40" s="189">
        <f t="shared" si="34"/>
        <v>0</v>
      </c>
      <c r="AH40" s="190">
        <f t="shared" si="35"/>
        <v>1</v>
      </c>
      <c r="AI40" s="36">
        <f t="shared" si="36"/>
        <v>1</v>
      </c>
      <c r="AJ40">
        <f t="shared" si="19"/>
        <v>-121428.580016661</v>
      </c>
    </row>
    <row r="41" spans="1:36">
      <c r="A41">
        <v>17</v>
      </c>
      <c r="B41">
        <v>151364</v>
      </c>
      <c r="C41">
        <v>0</v>
      </c>
      <c r="D41">
        <v>0</v>
      </c>
      <c r="E41">
        <v>0</v>
      </c>
      <c r="F41">
        <v>0</v>
      </c>
      <c r="G41">
        <v>0</v>
      </c>
      <c r="H41">
        <v>2</v>
      </c>
      <c r="I41">
        <v>0</v>
      </c>
      <c r="J41">
        <v>1</v>
      </c>
      <c r="K41">
        <v>0</v>
      </c>
      <c r="L41">
        <v>0</v>
      </c>
      <c r="M41">
        <v>0</v>
      </c>
      <c r="N41">
        <v>0</v>
      </c>
      <c r="O41">
        <v>0</v>
      </c>
      <c r="P41">
        <v>357.14285278320301</v>
      </c>
      <c r="Q41" s="188">
        <f t="shared" si="17"/>
        <v>1</v>
      </c>
      <c r="R41" s="189">
        <f t="shared" si="18"/>
        <v>0</v>
      </c>
      <c r="S41" s="189">
        <f t="shared" si="20"/>
        <v>1</v>
      </c>
      <c r="T41" s="189">
        <f t="shared" si="21"/>
        <v>0</v>
      </c>
      <c r="U41" s="189">
        <f t="shared" si="22"/>
        <v>0</v>
      </c>
      <c r="V41" s="189">
        <f t="shared" si="23"/>
        <v>1</v>
      </c>
      <c r="W41" s="189">
        <f t="shared" si="24"/>
        <v>1</v>
      </c>
      <c r="X41" s="189">
        <f t="shared" si="25"/>
        <v>0</v>
      </c>
      <c r="Y41" s="189">
        <f t="shared" si="26"/>
        <v>1</v>
      </c>
      <c r="Z41" s="189">
        <f t="shared" si="27"/>
        <v>0</v>
      </c>
      <c r="AA41" s="189">
        <f t="shared" si="28"/>
        <v>1</v>
      </c>
      <c r="AB41" s="189">
        <f t="shared" si="29"/>
        <v>0</v>
      </c>
      <c r="AC41" s="189">
        <f t="shared" si="30"/>
        <v>1</v>
      </c>
      <c r="AD41" s="189">
        <f t="shared" si="31"/>
        <v>0</v>
      </c>
      <c r="AE41" s="189">
        <f t="shared" si="32"/>
        <v>1</v>
      </c>
      <c r="AF41" s="189">
        <f t="shared" si="33"/>
        <v>0</v>
      </c>
      <c r="AG41" s="189">
        <f t="shared" si="34"/>
        <v>1</v>
      </c>
      <c r="AH41" s="190">
        <f t="shared" si="35"/>
        <v>0</v>
      </c>
      <c r="AI41" s="36">
        <f t="shared" si="36"/>
        <v>1</v>
      </c>
      <c r="AJ41">
        <f t="shared" si="19"/>
        <v>0</v>
      </c>
    </row>
    <row r="42" spans="1:36">
      <c r="A42">
        <v>35</v>
      </c>
      <c r="B42">
        <v>112301</v>
      </c>
      <c r="C42">
        <v>0</v>
      </c>
      <c r="D42">
        <v>-5357142.6917855898</v>
      </c>
      <c r="E42">
        <v>0</v>
      </c>
      <c r="F42">
        <v>0</v>
      </c>
      <c r="G42">
        <v>89.285711529759794</v>
      </c>
      <c r="H42">
        <v>1</v>
      </c>
      <c r="I42">
        <v>1</v>
      </c>
      <c r="J42">
        <v>1</v>
      </c>
      <c r="K42">
        <v>0</v>
      </c>
      <c r="L42">
        <v>2</v>
      </c>
      <c r="M42">
        <v>0</v>
      </c>
      <c r="N42">
        <v>0</v>
      </c>
      <c r="O42">
        <v>0</v>
      </c>
      <c r="P42">
        <v>3571.42846679688</v>
      </c>
      <c r="Q42" s="188">
        <f t="shared" si="17"/>
        <v>1</v>
      </c>
      <c r="R42" s="189">
        <f t="shared" si="18"/>
        <v>0</v>
      </c>
      <c r="S42" s="189">
        <f t="shared" si="20"/>
        <v>0</v>
      </c>
      <c r="T42" s="189">
        <f t="shared" si="21"/>
        <v>1</v>
      </c>
      <c r="U42" s="189">
        <f t="shared" si="22"/>
        <v>0</v>
      </c>
      <c r="V42" s="189">
        <f t="shared" si="23"/>
        <v>1</v>
      </c>
      <c r="W42" s="189">
        <f t="shared" si="24"/>
        <v>1</v>
      </c>
      <c r="X42" s="189">
        <f t="shared" si="25"/>
        <v>0</v>
      </c>
      <c r="Y42" s="189">
        <f t="shared" si="26"/>
        <v>0</v>
      </c>
      <c r="Z42" s="189">
        <f t="shared" si="27"/>
        <v>1</v>
      </c>
      <c r="AA42" s="189">
        <f t="shared" si="28"/>
        <v>1</v>
      </c>
      <c r="AB42" s="189">
        <f t="shared" si="29"/>
        <v>0</v>
      </c>
      <c r="AC42" s="189">
        <f t="shared" si="30"/>
        <v>1</v>
      </c>
      <c r="AD42" s="189">
        <f t="shared" si="31"/>
        <v>0</v>
      </c>
      <c r="AE42" s="189">
        <f t="shared" si="32"/>
        <v>1</v>
      </c>
      <c r="AF42" s="189">
        <f t="shared" si="33"/>
        <v>0</v>
      </c>
      <c r="AG42" s="189">
        <f t="shared" si="34"/>
        <v>0</v>
      </c>
      <c r="AH42" s="190">
        <f t="shared" si="35"/>
        <v>1</v>
      </c>
      <c r="AI42" s="36">
        <f t="shared" si="36"/>
        <v>1</v>
      </c>
      <c r="AJ42">
        <f t="shared" si="19"/>
        <v>0</v>
      </c>
    </row>
    <row r="43" spans="1:36">
      <c r="A43">
        <v>63</v>
      </c>
      <c r="B43">
        <v>161122</v>
      </c>
      <c r="C43">
        <v>0</v>
      </c>
      <c r="D43">
        <v>0</v>
      </c>
      <c r="E43">
        <v>0</v>
      </c>
      <c r="F43">
        <v>0</v>
      </c>
      <c r="G43">
        <v>0</v>
      </c>
      <c r="H43">
        <v>3</v>
      </c>
      <c r="I43">
        <v>0</v>
      </c>
      <c r="J43">
        <v>0</v>
      </c>
      <c r="K43">
        <v>0</v>
      </c>
      <c r="L43">
        <v>0</v>
      </c>
      <c r="M43">
        <v>332900</v>
      </c>
      <c r="N43">
        <v>650000</v>
      </c>
      <c r="O43">
        <v>0</v>
      </c>
      <c r="P43">
        <v>50</v>
      </c>
      <c r="Q43" s="188">
        <f t="shared" si="17"/>
        <v>0</v>
      </c>
      <c r="R43" s="189">
        <f t="shared" si="18"/>
        <v>1</v>
      </c>
      <c r="S43" s="189">
        <f t="shared" si="20"/>
        <v>1</v>
      </c>
      <c r="T43" s="189">
        <f t="shared" si="21"/>
        <v>0</v>
      </c>
      <c r="U43" s="189">
        <f t="shared" si="22"/>
        <v>1</v>
      </c>
      <c r="V43" s="189">
        <f t="shared" si="23"/>
        <v>0</v>
      </c>
      <c r="W43" s="189">
        <f t="shared" si="24"/>
        <v>1</v>
      </c>
      <c r="X43" s="189">
        <f t="shared" si="25"/>
        <v>0</v>
      </c>
      <c r="Y43" s="189">
        <f t="shared" si="26"/>
        <v>1</v>
      </c>
      <c r="Z43" s="189">
        <f t="shared" si="27"/>
        <v>0</v>
      </c>
      <c r="AA43" s="189">
        <f t="shared" si="28"/>
        <v>0</v>
      </c>
      <c r="AB43" s="189">
        <f t="shared" si="29"/>
        <v>1</v>
      </c>
      <c r="AC43" s="189">
        <f t="shared" si="30"/>
        <v>0</v>
      </c>
      <c r="AD43" s="189">
        <f t="shared" si="31"/>
        <v>1</v>
      </c>
      <c r="AE43" s="189">
        <f t="shared" si="32"/>
        <v>1</v>
      </c>
      <c r="AF43" s="189">
        <f t="shared" si="33"/>
        <v>0</v>
      </c>
      <c r="AG43" s="189">
        <f t="shared" si="34"/>
        <v>1</v>
      </c>
      <c r="AH43" s="190">
        <f t="shared" si="35"/>
        <v>0</v>
      </c>
      <c r="AI43" s="36">
        <f t="shared" si="36"/>
        <v>1</v>
      </c>
      <c r="AJ43">
        <f t="shared" si="19"/>
        <v>0</v>
      </c>
    </row>
    <row r="44" spans="1:36">
      <c r="A44">
        <v>78</v>
      </c>
      <c r="B44">
        <v>152291</v>
      </c>
      <c r="C44">
        <v>0</v>
      </c>
      <c r="D44">
        <v>-15642857.076258101</v>
      </c>
      <c r="E44">
        <v>0</v>
      </c>
      <c r="F44">
        <v>0</v>
      </c>
      <c r="G44">
        <v>260.71428460430099</v>
      </c>
      <c r="H44">
        <v>2</v>
      </c>
      <c r="I44">
        <v>0</v>
      </c>
      <c r="J44">
        <v>1</v>
      </c>
      <c r="K44">
        <v>1</v>
      </c>
      <c r="L44">
        <v>1</v>
      </c>
      <c r="M44">
        <v>0</v>
      </c>
      <c r="N44">
        <v>0</v>
      </c>
      <c r="O44">
        <v>0</v>
      </c>
      <c r="P44">
        <v>250</v>
      </c>
      <c r="Q44" s="188">
        <f t="shared" si="17"/>
        <v>1</v>
      </c>
      <c r="R44" s="189">
        <f t="shared" si="18"/>
        <v>0</v>
      </c>
      <c r="S44" s="189">
        <f t="shared" si="20"/>
        <v>1</v>
      </c>
      <c r="T44" s="189">
        <f t="shared" si="21"/>
        <v>0</v>
      </c>
      <c r="U44" s="189">
        <f t="shared" si="22"/>
        <v>0</v>
      </c>
      <c r="V44" s="189">
        <f t="shared" si="23"/>
        <v>1</v>
      </c>
      <c r="W44" s="189">
        <f t="shared" si="24"/>
        <v>0</v>
      </c>
      <c r="X44" s="189">
        <f t="shared" si="25"/>
        <v>1</v>
      </c>
      <c r="Y44" s="189">
        <f t="shared" si="26"/>
        <v>0</v>
      </c>
      <c r="Z44" s="189">
        <f t="shared" si="27"/>
        <v>1</v>
      </c>
      <c r="AA44" s="189">
        <f t="shared" si="28"/>
        <v>1</v>
      </c>
      <c r="AB44" s="189">
        <f t="shared" si="29"/>
        <v>0</v>
      </c>
      <c r="AC44" s="189">
        <f t="shared" si="30"/>
        <v>1</v>
      </c>
      <c r="AD44" s="189">
        <f t="shared" si="31"/>
        <v>0</v>
      </c>
      <c r="AE44" s="189">
        <f t="shared" si="32"/>
        <v>1</v>
      </c>
      <c r="AF44" s="189">
        <f t="shared" si="33"/>
        <v>0</v>
      </c>
      <c r="AG44" s="189">
        <f t="shared" si="34"/>
        <v>1</v>
      </c>
      <c r="AH44" s="190">
        <f t="shared" si="35"/>
        <v>0</v>
      </c>
      <c r="AI44" s="36">
        <f t="shared" si="36"/>
        <v>1</v>
      </c>
      <c r="AJ44">
        <f t="shared" si="19"/>
        <v>0</v>
      </c>
    </row>
    <row r="45" spans="1:36">
      <c r="A45">
        <v>102</v>
      </c>
      <c r="B45">
        <v>13161</v>
      </c>
      <c r="C45">
        <v>23809524.320377499</v>
      </c>
      <c r="D45">
        <v>-40047620.850857504</v>
      </c>
      <c r="E45">
        <v>23809524</v>
      </c>
      <c r="F45">
        <v>0.32037752866745001</v>
      </c>
      <c r="G45">
        <v>1064.2857475142901</v>
      </c>
      <c r="H45">
        <v>3</v>
      </c>
      <c r="I45">
        <v>0</v>
      </c>
      <c r="J45">
        <v>0</v>
      </c>
      <c r="K45">
        <v>0</v>
      </c>
      <c r="L45">
        <v>2</v>
      </c>
      <c r="M45">
        <v>0</v>
      </c>
      <c r="N45">
        <v>0</v>
      </c>
      <c r="O45">
        <v>0</v>
      </c>
      <c r="P45">
        <v>1428.57153320312</v>
      </c>
      <c r="Q45" s="188">
        <f t="shared" si="17"/>
        <v>0</v>
      </c>
      <c r="R45" s="189">
        <f t="shared" si="18"/>
        <v>1</v>
      </c>
      <c r="S45" s="189">
        <f t="shared" si="20"/>
        <v>1</v>
      </c>
      <c r="T45" s="189">
        <f t="shared" si="21"/>
        <v>0</v>
      </c>
      <c r="U45" s="189">
        <f t="shared" si="22"/>
        <v>1</v>
      </c>
      <c r="V45" s="189">
        <f t="shared" si="23"/>
        <v>0</v>
      </c>
      <c r="W45" s="189">
        <f t="shared" si="24"/>
        <v>1</v>
      </c>
      <c r="X45" s="189">
        <f t="shared" si="25"/>
        <v>0</v>
      </c>
      <c r="Y45" s="189">
        <f t="shared" si="26"/>
        <v>0</v>
      </c>
      <c r="Z45" s="189">
        <f t="shared" si="27"/>
        <v>1</v>
      </c>
      <c r="AA45" s="189">
        <f t="shared" si="28"/>
        <v>1</v>
      </c>
      <c r="AB45" s="189">
        <f t="shared" si="29"/>
        <v>0</v>
      </c>
      <c r="AC45" s="189">
        <f t="shared" si="30"/>
        <v>1</v>
      </c>
      <c r="AD45" s="189">
        <f t="shared" si="31"/>
        <v>0</v>
      </c>
      <c r="AE45" s="189">
        <f t="shared" si="32"/>
        <v>1</v>
      </c>
      <c r="AF45" s="189">
        <f t="shared" si="33"/>
        <v>0</v>
      </c>
      <c r="AG45" s="189">
        <f t="shared" si="34"/>
        <v>1</v>
      </c>
      <c r="AH45" s="190">
        <f t="shared" si="35"/>
        <v>0</v>
      </c>
      <c r="AI45" s="36">
        <f t="shared" si="36"/>
        <v>1</v>
      </c>
      <c r="AJ45">
        <f t="shared" si="19"/>
        <v>0.32037752866745001</v>
      </c>
    </row>
    <row r="46" spans="1:36">
      <c r="A46">
        <v>80</v>
      </c>
      <c r="B46">
        <v>16152</v>
      </c>
      <c r="C46">
        <v>2812500.0628642798</v>
      </c>
      <c r="D46">
        <v>-2375000.1089647398</v>
      </c>
      <c r="E46">
        <v>2500000</v>
      </c>
      <c r="F46">
        <v>312500.06286427501</v>
      </c>
      <c r="G46">
        <v>81.250001816079106</v>
      </c>
      <c r="H46">
        <v>2</v>
      </c>
      <c r="I46">
        <v>0</v>
      </c>
      <c r="J46">
        <v>1</v>
      </c>
      <c r="K46">
        <v>1</v>
      </c>
      <c r="L46">
        <v>0</v>
      </c>
      <c r="M46">
        <v>12000</v>
      </c>
      <c r="N46">
        <v>0</v>
      </c>
      <c r="O46">
        <v>0</v>
      </c>
      <c r="P46">
        <v>625</v>
      </c>
      <c r="Q46" s="188">
        <f t="shared" si="17"/>
        <v>1</v>
      </c>
      <c r="R46" s="189">
        <f t="shared" si="18"/>
        <v>0</v>
      </c>
      <c r="S46" s="189">
        <f t="shared" si="20"/>
        <v>1</v>
      </c>
      <c r="T46" s="189">
        <f t="shared" si="21"/>
        <v>0</v>
      </c>
      <c r="U46" s="189">
        <f t="shared" si="22"/>
        <v>0</v>
      </c>
      <c r="V46" s="189">
        <f t="shared" si="23"/>
        <v>1</v>
      </c>
      <c r="W46" s="189">
        <f t="shared" si="24"/>
        <v>0</v>
      </c>
      <c r="X46" s="189">
        <f t="shared" si="25"/>
        <v>1</v>
      </c>
      <c r="Y46" s="189">
        <f t="shared" si="26"/>
        <v>1</v>
      </c>
      <c r="Z46" s="189">
        <f t="shared" si="27"/>
        <v>0</v>
      </c>
      <c r="AA46" s="189">
        <f t="shared" si="28"/>
        <v>0</v>
      </c>
      <c r="AB46" s="189">
        <f t="shared" si="29"/>
        <v>1</v>
      </c>
      <c r="AC46" s="189">
        <f t="shared" si="30"/>
        <v>1</v>
      </c>
      <c r="AD46" s="189">
        <f t="shared" si="31"/>
        <v>0</v>
      </c>
      <c r="AE46" s="189">
        <f t="shared" si="32"/>
        <v>1</v>
      </c>
      <c r="AF46" s="189">
        <f t="shared" si="33"/>
        <v>0</v>
      </c>
      <c r="AG46" s="189">
        <f t="shared" si="34"/>
        <v>1</v>
      </c>
      <c r="AH46" s="190">
        <f t="shared" si="35"/>
        <v>0</v>
      </c>
      <c r="AI46" s="36">
        <f t="shared" si="36"/>
        <v>1</v>
      </c>
      <c r="AJ46">
        <f t="shared" si="19"/>
        <v>312500.06286427501</v>
      </c>
    </row>
    <row r="47" spans="1:36">
      <c r="A47">
        <v>48</v>
      </c>
      <c r="B47">
        <v>11272</v>
      </c>
      <c r="C47">
        <v>360000</v>
      </c>
      <c r="D47">
        <v>-4020000</v>
      </c>
      <c r="E47">
        <v>0</v>
      </c>
      <c r="F47">
        <v>360000</v>
      </c>
      <c r="G47">
        <v>67</v>
      </c>
      <c r="H47">
        <v>2</v>
      </c>
      <c r="I47">
        <v>1</v>
      </c>
      <c r="J47">
        <v>1</v>
      </c>
      <c r="K47">
        <v>1</v>
      </c>
      <c r="L47">
        <v>0</v>
      </c>
      <c r="M47">
        <v>205000</v>
      </c>
      <c r="N47">
        <v>0</v>
      </c>
      <c r="O47">
        <v>0</v>
      </c>
      <c r="P47">
        <v>2000</v>
      </c>
      <c r="Q47" s="188">
        <f t="shared" si="17"/>
        <v>1</v>
      </c>
      <c r="R47" s="189">
        <f t="shared" si="18"/>
        <v>0</v>
      </c>
      <c r="S47" s="189">
        <f t="shared" si="20"/>
        <v>0</v>
      </c>
      <c r="T47" s="189">
        <f t="shared" si="21"/>
        <v>1</v>
      </c>
      <c r="U47" s="189">
        <f t="shared" si="22"/>
        <v>0</v>
      </c>
      <c r="V47" s="189">
        <f t="shared" si="23"/>
        <v>1</v>
      </c>
      <c r="W47" s="189">
        <f t="shared" si="24"/>
        <v>0</v>
      </c>
      <c r="X47" s="189">
        <f t="shared" si="25"/>
        <v>1</v>
      </c>
      <c r="Y47" s="189">
        <f t="shared" si="26"/>
        <v>1</v>
      </c>
      <c r="Z47" s="189">
        <f t="shared" si="27"/>
        <v>0</v>
      </c>
      <c r="AA47" s="189">
        <f t="shared" si="28"/>
        <v>0</v>
      </c>
      <c r="AB47" s="189">
        <f t="shared" si="29"/>
        <v>1</v>
      </c>
      <c r="AC47" s="189">
        <f t="shared" si="30"/>
        <v>1</v>
      </c>
      <c r="AD47" s="189">
        <f t="shared" si="31"/>
        <v>0</v>
      </c>
      <c r="AE47" s="189">
        <f t="shared" si="32"/>
        <v>1</v>
      </c>
      <c r="AF47" s="189">
        <f t="shared" si="33"/>
        <v>0</v>
      </c>
      <c r="AG47" s="189">
        <f t="shared" si="34"/>
        <v>1</v>
      </c>
      <c r="AH47" s="190">
        <f t="shared" si="35"/>
        <v>0</v>
      </c>
      <c r="AI47" s="36">
        <f t="shared" si="36"/>
        <v>1</v>
      </c>
      <c r="AJ47">
        <f t="shared" si="19"/>
        <v>360000</v>
      </c>
    </row>
    <row r="48" spans="1:36">
      <c r="A48">
        <v>46</v>
      </c>
      <c r="B48">
        <v>112112</v>
      </c>
      <c r="C48">
        <v>421428.55917118001</v>
      </c>
      <c r="D48">
        <v>-857142.85349359305</v>
      </c>
      <c r="E48">
        <v>0</v>
      </c>
      <c r="F48">
        <v>421428.55917118001</v>
      </c>
      <c r="G48">
        <v>14.2857142248932</v>
      </c>
      <c r="H48">
        <v>2</v>
      </c>
      <c r="I48">
        <v>0</v>
      </c>
      <c r="J48">
        <v>1</v>
      </c>
      <c r="K48">
        <v>0</v>
      </c>
      <c r="L48">
        <v>0</v>
      </c>
      <c r="M48">
        <v>0</v>
      </c>
      <c r="N48">
        <v>0</v>
      </c>
      <c r="O48">
        <v>0</v>
      </c>
      <c r="P48">
        <v>214.285720825195</v>
      </c>
      <c r="Q48" s="188">
        <f t="shared" si="17"/>
        <v>1</v>
      </c>
      <c r="R48" s="189">
        <f t="shared" si="18"/>
        <v>0</v>
      </c>
      <c r="S48" s="189">
        <f t="shared" si="20"/>
        <v>1</v>
      </c>
      <c r="T48" s="189">
        <f t="shared" si="21"/>
        <v>0</v>
      </c>
      <c r="U48" s="189">
        <f t="shared" si="22"/>
        <v>0</v>
      </c>
      <c r="V48" s="189">
        <f t="shared" si="23"/>
        <v>1</v>
      </c>
      <c r="W48" s="189">
        <f t="shared" si="24"/>
        <v>1</v>
      </c>
      <c r="X48" s="189">
        <f t="shared" si="25"/>
        <v>0</v>
      </c>
      <c r="Y48" s="189">
        <f t="shared" si="26"/>
        <v>1</v>
      </c>
      <c r="Z48" s="189">
        <f t="shared" si="27"/>
        <v>0</v>
      </c>
      <c r="AA48" s="189">
        <f t="shared" si="28"/>
        <v>1</v>
      </c>
      <c r="AB48" s="189">
        <f t="shared" si="29"/>
        <v>0</v>
      </c>
      <c r="AC48" s="189">
        <f t="shared" si="30"/>
        <v>1</v>
      </c>
      <c r="AD48" s="189">
        <f t="shared" si="31"/>
        <v>0</v>
      </c>
      <c r="AE48" s="189">
        <f t="shared" si="32"/>
        <v>1</v>
      </c>
      <c r="AF48" s="189">
        <f t="shared" si="33"/>
        <v>0</v>
      </c>
      <c r="AG48" s="189">
        <f t="shared" si="34"/>
        <v>1</v>
      </c>
      <c r="AH48" s="190">
        <f t="shared" si="35"/>
        <v>0</v>
      </c>
      <c r="AI48" s="36">
        <f t="shared" si="36"/>
        <v>1</v>
      </c>
      <c r="AJ48">
        <f t="shared" si="19"/>
        <v>421428.55917118001</v>
      </c>
    </row>
    <row r="49" spans="1:36">
      <c r="A49">
        <v>64</v>
      </c>
      <c r="B49">
        <v>141101</v>
      </c>
      <c r="C49">
        <v>750000</v>
      </c>
      <c r="D49">
        <v>83333.34375</v>
      </c>
      <c r="E49">
        <v>283333.34375</v>
      </c>
      <c r="F49">
        <v>466666.65625</v>
      </c>
      <c r="G49">
        <v>3.3333333333333299</v>
      </c>
      <c r="H49">
        <v>2</v>
      </c>
      <c r="I49">
        <v>1</v>
      </c>
      <c r="J49">
        <v>1</v>
      </c>
      <c r="K49">
        <v>0</v>
      </c>
      <c r="L49">
        <v>0</v>
      </c>
      <c r="M49">
        <v>135000</v>
      </c>
      <c r="N49">
        <v>0</v>
      </c>
      <c r="O49">
        <v>0</v>
      </c>
      <c r="P49">
        <v>166.66667175293</v>
      </c>
      <c r="Q49" s="188">
        <f t="shared" si="17"/>
        <v>1</v>
      </c>
      <c r="R49" s="189">
        <f t="shared" si="18"/>
        <v>0</v>
      </c>
      <c r="S49" s="189">
        <f t="shared" si="20"/>
        <v>0</v>
      </c>
      <c r="T49" s="189">
        <f t="shared" si="21"/>
        <v>1</v>
      </c>
      <c r="U49" s="189">
        <f t="shared" si="22"/>
        <v>0</v>
      </c>
      <c r="V49" s="189">
        <f t="shared" si="23"/>
        <v>1</v>
      </c>
      <c r="W49" s="189">
        <f t="shared" si="24"/>
        <v>1</v>
      </c>
      <c r="X49" s="189">
        <f t="shared" si="25"/>
        <v>0</v>
      </c>
      <c r="Y49" s="189">
        <f t="shared" si="26"/>
        <v>1</v>
      </c>
      <c r="Z49" s="189">
        <f t="shared" si="27"/>
        <v>0</v>
      </c>
      <c r="AA49" s="189">
        <f t="shared" si="28"/>
        <v>0</v>
      </c>
      <c r="AB49" s="189">
        <f t="shared" si="29"/>
        <v>1</v>
      </c>
      <c r="AC49" s="189">
        <f t="shared" si="30"/>
        <v>1</v>
      </c>
      <c r="AD49" s="189">
        <f t="shared" si="31"/>
        <v>0</v>
      </c>
      <c r="AE49" s="189">
        <f t="shared" si="32"/>
        <v>1</v>
      </c>
      <c r="AF49" s="189">
        <f t="shared" si="33"/>
        <v>0</v>
      </c>
      <c r="AG49" s="189">
        <f t="shared" si="34"/>
        <v>1</v>
      </c>
      <c r="AH49" s="190">
        <f t="shared" si="35"/>
        <v>0</v>
      </c>
      <c r="AI49" s="36">
        <f t="shared" si="36"/>
        <v>1</v>
      </c>
      <c r="AJ49">
        <f t="shared" si="19"/>
        <v>466666.65625</v>
      </c>
    </row>
    <row r="50" spans="1:36">
      <c r="A50">
        <v>77</v>
      </c>
      <c r="B50">
        <v>141271</v>
      </c>
      <c r="C50">
        <v>1619500.0683593799</v>
      </c>
      <c r="D50">
        <v>-2150000</v>
      </c>
      <c r="E50" s="179">
        <v>1000000</v>
      </c>
      <c r="F50">
        <v>619500.068359375</v>
      </c>
      <c r="G50">
        <v>52.5</v>
      </c>
      <c r="H50">
        <v>2</v>
      </c>
      <c r="I50">
        <v>1</v>
      </c>
      <c r="J50">
        <v>1</v>
      </c>
      <c r="K50">
        <v>1</v>
      </c>
      <c r="L50">
        <v>0</v>
      </c>
      <c r="M50">
        <v>0</v>
      </c>
      <c r="N50">
        <v>0</v>
      </c>
      <c r="O50">
        <v>8</v>
      </c>
      <c r="P50">
        <v>1500</v>
      </c>
      <c r="Q50" s="188">
        <f t="shared" si="17"/>
        <v>1</v>
      </c>
      <c r="R50" s="189">
        <f t="shared" si="18"/>
        <v>0</v>
      </c>
      <c r="S50" s="189">
        <f t="shared" si="20"/>
        <v>0</v>
      </c>
      <c r="T50" s="189">
        <f t="shared" si="21"/>
        <v>1</v>
      </c>
      <c r="U50" s="189">
        <f t="shared" si="22"/>
        <v>0</v>
      </c>
      <c r="V50" s="189">
        <f t="shared" si="23"/>
        <v>1</v>
      </c>
      <c r="W50" s="189">
        <f t="shared" si="24"/>
        <v>0</v>
      </c>
      <c r="X50" s="189">
        <f t="shared" si="25"/>
        <v>1</v>
      </c>
      <c r="Y50" s="189">
        <f t="shared" si="26"/>
        <v>1</v>
      </c>
      <c r="Z50" s="189">
        <f t="shared" si="27"/>
        <v>0</v>
      </c>
      <c r="AA50" s="189">
        <f t="shared" si="28"/>
        <v>1</v>
      </c>
      <c r="AB50" s="189">
        <f t="shared" si="29"/>
        <v>0</v>
      </c>
      <c r="AC50" s="189">
        <f t="shared" si="30"/>
        <v>1</v>
      </c>
      <c r="AD50" s="189">
        <f t="shared" si="31"/>
        <v>0</v>
      </c>
      <c r="AE50" s="189">
        <f t="shared" si="32"/>
        <v>0</v>
      </c>
      <c r="AF50" s="189">
        <f t="shared" si="33"/>
        <v>1</v>
      </c>
      <c r="AG50" s="189">
        <f t="shared" si="34"/>
        <v>1</v>
      </c>
      <c r="AH50" s="190">
        <f t="shared" si="35"/>
        <v>0</v>
      </c>
      <c r="AI50" s="36">
        <f t="shared" si="36"/>
        <v>1</v>
      </c>
      <c r="AJ50">
        <f t="shared" si="19"/>
        <v>619500.068359375</v>
      </c>
    </row>
    <row r="51" spans="1:36">
      <c r="A51">
        <v>28</v>
      </c>
      <c r="B51">
        <v>162342</v>
      </c>
      <c r="C51">
        <v>666666.64017571497</v>
      </c>
      <c r="D51">
        <v>-199999.99205271399</v>
      </c>
      <c r="E51">
        <v>0</v>
      </c>
      <c r="F51">
        <v>666666.64017571497</v>
      </c>
      <c r="G51">
        <v>3.3333332008785699</v>
      </c>
      <c r="H51">
        <v>2</v>
      </c>
      <c r="I51">
        <v>0</v>
      </c>
      <c r="J51">
        <v>1</v>
      </c>
      <c r="K51">
        <v>0</v>
      </c>
      <c r="L51">
        <v>0</v>
      </c>
      <c r="M51">
        <v>0</v>
      </c>
      <c r="N51">
        <v>0</v>
      </c>
      <c r="O51">
        <v>0</v>
      </c>
      <c r="P51">
        <v>333.33331298828102</v>
      </c>
      <c r="Q51" s="188">
        <f t="shared" si="17"/>
        <v>1</v>
      </c>
      <c r="R51" s="189">
        <f t="shared" si="18"/>
        <v>0</v>
      </c>
      <c r="S51" s="189">
        <f t="shared" si="20"/>
        <v>1</v>
      </c>
      <c r="T51" s="189">
        <f t="shared" si="21"/>
        <v>0</v>
      </c>
      <c r="U51" s="189">
        <f t="shared" si="22"/>
        <v>0</v>
      </c>
      <c r="V51" s="189">
        <f t="shared" si="23"/>
        <v>1</v>
      </c>
      <c r="W51" s="189">
        <f t="shared" si="24"/>
        <v>1</v>
      </c>
      <c r="X51" s="189">
        <f t="shared" si="25"/>
        <v>0</v>
      </c>
      <c r="Y51" s="189">
        <f t="shared" si="26"/>
        <v>1</v>
      </c>
      <c r="Z51" s="189">
        <f t="shared" si="27"/>
        <v>0</v>
      </c>
      <c r="AA51" s="189">
        <f t="shared" si="28"/>
        <v>1</v>
      </c>
      <c r="AB51" s="189">
        <f t="shared" si="29"/>
        <v>0</v>
      </c>
      <c r="AC51" s="189">
        <f t="shared" si="30"/>
        <v>1</v>
      </c>
      <c r="AD51" s="189">
        <f t="shared" si="31"/>
        <v>0</v>
      </c>
      <c r="AE51" s="189">
        <f t="shared" si="32"/>
        <v>1</v>
      </c>
      <c r="AF51" s="189">
        <f t="shared" si="33"/>
        <v>0</v>
      </c>
      <c r="AG51" s="189">
        <f t="shared" si="34"/>
        <v>1</v>
      </c>
      <c r="AH51" s="190">
        <f t="shared" si="35"/>
        <v>0</v>
      </c>
      <c r="AI51" s="36">
        <f t="shared" si="36"/>
        <v>1</v>
      </c>
      <c r="AJ51">
        <f t="shared" si="19"/>
        <v>666666.64017571497</v>
      </c>
    </row>
    <row r="52" spans="1:36">
      <c r="A52">
        <v>58</v>
      </c>
      <c r="B52">
        <v>161164</v>
      </c>
      <c r="C52">
        <v>1000000.02235174</v>
      </c>
      <c r="D52">
        <v>-15500000.346452</v>
      </c>
      <c r="E52">
        <v>0</v>
      </c>
      <c r="F52">
        <v>1000000.02235174</v>
      </c>
      <c r="G52">
        <v>258.33333910753299</v>
      </c>
      <c r="H52">
        <v>3</v>
      </c>
      <c r="I52">
        <v>0</v>
      </c>
      <c r="J52">
        <v>0</v>
      </c>
      <c r="K52">
        <v>0</v>
      </c>
      <c r="L52">
        <v>0</v>
      </c>
      <c r="M52">
        <v>227000</v>
      </c>
      <c r="N52">
        <v>765000</v>
      </c>
      <c r="O52">
        <v>0</v>
      </c>
      <c r="P52">
        <v>83.333335876464801</v>
      </c>
      <c r="Q52" s="188">
        <f t="shared" si="17"/>
        <v>0</v>
      </c>
      <c r="R52" s="189">
        <f t="shared" si="18"/>
        <v>1</v>
      </c>
      <c r="S52" s="189">
        <f t="shared" si="20"/>
        <v>1</v>
      </c>
      <c r="T52" s="189">
        <f t="shared" si="21"/>
        <v>0</v>
      </c>
      <c r="U52" s="189">
        <f t="shared" si="22"/>
        <v>1</v>
      </c>
      <c r="V52" s="189">
        <f t="shared" si="23"/>
        <v>0</v>
      </c>
      <c r="W52" s="189">
        <f t="shared" si="24"/>
        <v>1</v>
      </c>
      <c r="X52" s="189">
        <f t="shared" si="25"/>
        <v>0</v>
      </c>
      <c r="Y52" s="189">
        <f t="shared" si="26"/>
        <v>1</v>
      </c>
      <c r="Z52" s="189">
        <f t="shared" si="27"/>
        <v>0</v>
      </c>
      <c r="AA52" s="189">
        <f t="shared" si="28"/>
        <v>0</v>
      </c>
      <c r="AB52" s="189">
        <f t="shared" si="29"/>
        <v>1</v>
      </c>
      <c r="AC52" s="189">
        <f t="shared" si="30"/>
        <v>0</v>
      </c>
      <c r="AD52" s="189">
        <f t="shared" si="31"/>
        <v>1</v>
      </c>
      <c r="AE52" s="189">
        <f t="shared" si="32"/>
        <v>1</v>
      </c>
      <c r="AF52" s="189">
        <f t="shared" si="33"/>
        <v>0</v>
      </c>
      <c r="AG52" s="189">
        <f t="shared" si="34"/>
        <v>1</v>
      </c>
      <c r="AH52" s="190">
        <f t="shared" si="35"/>
        <v>0</v>
      </c>
      <c r="AI52" s="36">
        <f t="shared" si="36"/>
        <v>1</v>
      </c>
      <c r="AJ52">
        <f t="shared" si="19"/>
        <v>1000000.02235174</v>
      </c>
    </row>
    <row r="53" spans="1:36">
      <c r="A53">
        <v>22</v>
      </c>
      <c r="B53">
        <v>181481</v>
      </c>
      <c r="C53">
        <v>1457142.8509391099</v>
      </c>
      <c r="D53">
        <v>-2142857.1337339799</v>
      </c>
      <c r="E53">
        <v>0</v>
      </c>
      <c r="F53">
        <v>1457142.8509391099</v>
      </c>
      <c r="G53">
        <v>35.714285562233101</v>
      </c>
      <c r="H53">
        <v>2</v>
      </c>
      <c r="I53">
        <v>1</v>
      </c>
      <c r="J53">
        <v>0</v>
      </c>
      <c r="K53">
        <v>0</v>
      </c>
      <c r="L53">
        <v>3</v>
      </c>
      <c r="M53">
        <v>550000</v>
      </c>
      <c r="N53">
        <v>0</v>
      </c>
      <c r="O53">
        <v>0</v>
      </c>
      <c r="P53">
        <v>357.14285278320301</v>
      </c>
      <c r="Q53" s="188">
        <f t="shared" si="17"/>
        <v>1</v>
      </c>
      <c r="R53" s="189">
        <f t="shared" si="18"/>
        <v>0</v>
      </c>
      <c r="S53" s="189">
        <f t="shared" si="20"/>
        <v>0</v>
      </c>
      <c r="T53" s="189">
        <f t="shared" si="21"/>
        <v>1</v>
      </c>
      <c r="U53" s="189">
        <f t="shared" si="22"/>
        <v>1</v>
      </c>
      <c r="V53" s="189">
        <f t="shared" si="23"/>
        <v>0</v>
      </c>
      <c r="W53" s="189">
        <f t="shared" si="24"/>
        <v>1</v>
      </c>
      <c r="X53" s="189">
        <f t="shared" si="25"/>
        <v>0</v>
      </c>
      <c r="Y53" s="189">
        <f t="shared" si="26"/>
        <v>0</v>
      </c>
      <c r="Z53" s="189">
        <f t="shared" si="27"/>
        <v>1</v>
      </c>
      <c r="AA53" s="189">
        <f t="shared" si="28"/>
        <v>0</v>
      </c>
      <c r="AB53" s="189">
        <f t="shared" si="29"/>
        <v>1</v>
      </c>
      <c r="AC53" s="189">
        <f t="shared" si="30"/>
        <v>1</v>
      </c>
      <c r="AD53" s="189">
        <f t="shared" si="31"/>
        <v>0</v>
      </c>
      <c r="AE53" s="189">
        <f t="shared" si="32"/>
        <v>1</v>
      </c>
      <c r="AF53" s="189">
        <f t="shared" si="33"/>
        <v>0</v>
      </c>
      <c r="AG53" s="189">
        <f t="shared" si="34"/>
        <v>1</v>
      </c>
      <c r="AH53" s="190">
        <f t="shared" si="35"/>
        <v>0</v>
      </c>
      <c r="AI53" s="36">
        <f t="shared" si="36"/>
        <v>1</v>
      </c>
      <c r="AJ53">
        <f t="shared" si="19"/>
        <v>1457142.8509391099</v>
      </c>
    </row>
    <row r="54" spans="1:36">
      <c r="A54">
        <v>69</v>
      </c>
      <c r="B54">
        <v>141121</v>
      </c>
      <c r="C54">
        <v>8999999.8658895493</v>
      </c>
      <c r="D54">
        <v>-20399999.584257599</v>
      </c>
      <c r="E54">
        <v>7500000</v>
      </c>
      <c r="F54">
        <v>1499999.86588955</v>
      </c>
      <c r="G54">
        <v>464.99999307095999</v>
      </c>
      <c r="H54">
        <v>3</v>
      </c>
      <c r="I54">
        <v>0</v>
      </c>
      <c r="J54">
        <v>1</v>
      </c>
      <c r="K54">
        <v>0</v>
      </c>
      <c r="L54">
        <v>0</v>
      </c>
      <c r="M54">
        <v>0</v>
      </c>
      <c r="N54">
        <v>0</v>
      </c>
      <c r="O54">
        <v>0</v>
      </c>
      <c r="P54">
        <v>1500</v>
      </c>
      <c r="Q54" s="188">
        <f t="shared" si="17"/>
        <v>0</v>
      </c>
      <c r="R54" s="189">
        <f t="shared" si="18"/>
        <v>1</v>
      </c>
      <c r="S54" s="189">
        <f t="shared" si="20"/>
        <v>1</v>
      </c>
      <c r="T54" s="189">
        <f t="shared" si="21"/>
        <v>0</v>
      </c>
      <c r="U54" s="189">
        <f t="shared" si="22"/>
        <v>0</v>
      </c>
      <c r="V54" s="189">
        <f t="shared" si="23"/>
        <v>1</v>
      </c>
      <c r="W54" s="189">
        <f t="shared" si="24"/>
        <v>1</v>
      </c>
      <c r="X54" s="189">
        <f t="shared" si="25"/>
        <v>0</v>
      </c>
      <c r="Y54" s="189">
        <f t="shared" si="26"/>
        <v>1</v>
      </c>
      <c r="Z54" s="189">
        <f t="shared" si="27"/>
        <v>0</v>
      </c>
      <c r="AA54" s="189">
        <f t="shared" si="28"/>
        <v>1</v>
      </c>
      <c r="AB54" s="189">
        <f t="shared" si="29"/>
        <v>0</v>
      </c>
      <c r="AC54" s="189">
        <f t="shared" si="30"/>
        <v>1</v>
      </c>
      <c r="AD54" s="189">
        <f t="shared" si="31"/>
        <v>0</v>
      </c>
      <c r="AE54" s="189">
        <f t="shared" si="32"/>
        <v>1</v>
      </c>
      <c r="AF54" s="189">
        <f t="shared" si="33"/>
        <v>0</v>
      </c>
      <c r="AG54" s="189">
        <f t="shared" si="34"/>
        <v>1</v>
      </c>
      <c r="AH54" s="190">
        <f t="shared" si="35"/>
        <v>0</v>
      </c>
      <c r="AI54" s="36">
        <f t="shared" si="36"/>
        <v>1</v>
      </c>
      <c r="AJ54">
        <f t="shared" si="19"/>
        <v>1499999.86588955</v>
      </c>
    </row>
    <row r="55" spans="1:36">
      <c r="A55">
        <v>32</v>
      </c>
      <c r="B55">
        <v>23141</v>
      </c>
      <c r="C55">
        <v>1785714.2305952001</v>
      </c>
      <c r="D55">
        <v>-535714.26917855896</v>
      </c>
      <c r="E55">
        <v>0</v>
      </c>
      <c r="F55">
        <v>1785714.2305952001</v>
      </c>
      <c r="G55">
        <v>8.9285711529759801</v>
      </c>
      <c r="H55">
        <v>2</v>
      </c>
      <c r="I55">
        <v>0</v>
      </c>
      <c r="J55">
        <v>1</v>
      </c>
      <c r="K55">
        <v>1</v>
      </c>
      <c r="L55">
        <v>0</v>
      </c>
      <c r="M55">
        <v>0</v>
      </c>
      <c r="N55">
        <v>0</v>
      </c>
      <c r="O55">
        <v>0</v>
      </c>
      <c r="P55">
        <v>89.285713195800795</v>
      </c>
      <c r="Q55" s="188">
        <f t="shared" si="17"/>
        <v>1</v>
      </c>
      <c r="R55" s="189">
        <f t="shared" si="18"/>
        <v>0</v>
      </c>
      <c r="S55" s="189">
        <f t="shared" si="20"/>
        <v>1</v>
      </c>
      <c r="T55" s="189">
        <f t="shared" si="21"/>
        <v>0</v>
      </c>
      <c r="U55" s="189">
        <f t="shared" si="22"/>
        <v>0</v>
      </c>
      <c r="V55" s="189">
        <f t="shared" si="23"/>
        <v>1</v>
      </c>
      <c r="W55" s="189">
        <f t="shared" si="24"/>
        <v>0</v>
      </c>
      <c r="X55" s="189">
        <f t="shared" si="25"/>
        <v>1</v>
      </c>
      <c r="Y55" s="189">
        <f t="shared" si="26"/>
        <v>1</v>
      </c>
      <c r="Z55" s="189">
        <f t="shared" si="27"/>
        <v>0</v>
      </c>
      <c r="AA55" s="189">
        <f t="shared" si="28"/>
        <v>1</v>
      </c>
      <c r="AB55" s="189">
        <f t="shared" si="29"/>
        <v>0</v>
      </c>
      <c r="AC55" s="189">
        <f t="shared" si="30"/>
        <v>1</v>
      </c>
      <c r="AD55" s="189">
        <f t="shared" si="31"/>
        <v>0</v>
      </c>
      <c r="AE55" s="189">
        <f t="shared" si="32"/>
        <v>1</v>
      </c>
      <c r="AF55" s="189">
        <f t="shared" si="33"/>
        <v>0</v>
      </c>
      <c r="AG55" s="189">
        <f t="shared" si="34"/>
        <v>1</v>
      </c>
      <c r="AH55" s="190">
        <f t="shared" si="35"/>
        <v>0</v>
      </c>
      <c r="AI55" s="36">
        <f t="shared" si="36"/>
        <v>1</v>
      </c>
      <c r="AJ55">
        <f t="shared" si="19"/>
        <v>1785714.2305952001</v>
      </c>
    </row>
    <row r="56" spans="1:36">
      <c r="A56">
        <v>75</v>
      </c>
      <c r="B56">
        <v>211172</v>
      </c>
      <c r="C56">
        <v>2053571.4198284</v>
      </c>
      <c r="D56">
        <v>-2714285.7035416798</v>
      </c>
      <c r="E56">
        <v>71428.5703125</v>
      </c>
      <c r="F56">
        <v>1982142.8495159</v>
      </c>
      <c r="G56">
        <v>46.428571230903003</v>
      </c>
      <c r="H56">
        <v>2</v>
      </c>
      <c r="I56">
        <v>0</v>
      </c>
      <c r="J56">
        <v>0</v>
      </c>
      <c r="K56">
        <v>1</v>
      </c>
      <c r="L56">
        <v>0</v>
      </c>
      <c r="M56">
        <v>495000</v>
      </c>
      <c r="N56">
        <v>0</v>
      </c>
      <c r="O56">
        <v>0</v>
      </c>
      <c r="P56">
        <v>178.57142639160199</v>
      </c>
      <c r="Q56" s="188">
        <f t="shared" si="17"/>
        <v>1</v>
      </c>
      <c r="R56" s="189">
        <f t="shared" si="18"/>
        <v>0</v>
      </c>
      <c r="S56" s="189">
        <f t="shared" si="20"/>
        <v>1</v>
      </c>
      <c r="T56" s="189">
        <f t="shared" si="21"/>
        <v>0</v>
      </c>
      <c r="U56" s="189">
        <f t="shared" si="22"/>
        <v>1</v>
      </c>
      <c r="V56" s="189">
        <f t="shared" si="23"/>
        <v>0</v>
      </c>
      <c r="W56" s="189">
        <f t="shared" si="24"/>
        <v>0</v>
      </c>
      <c r="X56" s="189">
        <f t="shared" si="25"/>
        <v>1</v>
      </c>
      <c r="Y56" s="189">
        <f t="shared" si="26"/>
        <v>1</v>
      </c>
      <c r="Z56" s="189">
        <f t="shared" si="27"/>
        <v>0</v>
      </c>
      <c r="AA56" s="189">
        <f t="shared" si="28"/>
        <v>0</v>
      </c>
      <c r="AB56" s="189">
        <f t="shared" si="29"/>
        <v>1</v>
      </c>
      <c r="AC56" s="189">
        <f t="shared" si="30"/>
        <v>1</v>
      </c>
      <c r="AD56" s="189">
        <f t="shared" si="31"/>
        <v>0</v>
      </c>
      <c r="AE56" s="189">
        <f t="shared" si="32"/>
        <v>1</v>
      </c>
      <c r="AF56" s="189">
        <f t="shared" si="33"/>
        <v>0</v>
      </c>
      <c r="AG56" s="189">
        <f t="shared" si="34"/>
        <v>1</v>
      </c>
      <c r="AH56" s="190">
        <f t="shared" si="35"/>
        <v>0</v>
      </c>
      <c r="AI56" s="36">
        <f t="shared" si="36"/>
        <v>1</v>
      </c>
      <c r="AJ56">
        <f t="shared" si="19"/>
        <v>1982142.8495159</v>
      </c>
    </row>
    <row r="57" spans="1:36">
      <c r="A57">
        <v>7</v>
      </c>
      <c r="B57">
        <v>131371</v>
      </c>
      <c r="C57">
        <v>4285714.2023025397</v>
      </c>
      <c r="D57">
        <v>-530612.27138152404</v>
      </c>
      <c r="E57">
        <v>2040816.25</v>
      </c>
      <c r="F57">
        <v>2244897.9523025402</v>
      </c>
      <c r="G57">
        <v>42.857142023025403</v>
      </c>
      <c r="H57">
        <v>2</v>
      </c>
      <c r="I57">
        <v>0</v>
      </c>
      <c r="J57">
        <v>1</v>
      </c>
      <c r="K57">
        <v>0</v>
      </c>
      <c r="L57">
        <v>0</v>
      </c>
      <c r="M57">
        <v>0</v>
      </c>
      <c r="N57">
        <v>0</v>
      </c>
      <c r="O57">
        <v>4</v>
      </c>
      <c r="P57">
        <v>3061.22436523438</v>
      </c>
      <c r="Q57" s="188">
        <f t="shared" si="17"/>
        <v>1</v>
      </c>
      <c r="R57" s="189">
        <f t="shared" si="18"/>
        <v>0</v>
      </c>
      <c r="S57" s="189">
        <f t="shared" si="20"/>
        <v>1</v>
      </c>
      <c r="T57" s="189">
        <f t="shared" si="21"/>
        <v>0</v>
      </c>
      <c r="U57" s="189">
        <f t="shared" si="22"/>
        <v>0</v>
      </c>
      <c r="V57" s="189">
        <f t="shared" si="23"/>
        <v>1</v>
      </c>
      <c r="W57" s="189">
        <f t="shared" si="24"/>
        <v>1</v>
      </c>
      <c r="X57" s="189">
        <f t="shared" si="25"/>
        <v>0</v>
      </c>
      <c r="Y57" s="189">
        <f t="shared" si="26"/>
        <v>1</v>
      </c>
      <c r="Z57" s="189">
        <f t="shared" si="27"/>
        <v>0</v>
      </c>
      <c r="AA57" s="189">
        <f t="shared" si="28"/>
        <v>1</v>
      </c>
      <c r="AB57" s="189">
        <f t="shared" si="29"/>
        <v>0</v>
      </c>
      <c r="AC57" s="189">
        <f t="shared" si="30"/>
        <v>1</v>
      </c>
      <c r="AD57" s="189">
        <f t="shared" si="31"/>
        <v>0</v>
      </c>
      <c r="AE57" s="189">
        <f t="shared" si="32"/>
        <v>0</v>
      </c>
      <c r="AF57" s="189">
        <f t="shared" si="33"/>
        <v>1</v>
      </c>
      <c r="AG57" s="189">
        <f t="shared" si="34"/>
        <v>0</v>
      </c>
      <c r="AH57" s="190">
        <f t="shared" si="35"/>
        <v>1</v>
      </c>
      <c r="AI57" s="36">
        <f t="shared" si="36"/>
        <v>1</v>
      </c>
      <c r="AJ57">
        <f t="shared" si="19"/>
        <v>2244897.9523025402</v>
      </c>
    </row>
    <row r="58" spans="1:36">
      <c r="A58">
        <v>44</v>
      </c>
      <c r="B58">
        <v>242212</v>
      </c>
      <c r="C58">
        <v>2500000.0558793601</v>
      </c>
      <c r="D58">
        <v>-16000000.3576279</v>
      </c>
      <c r="E58">
        <v>0</v>
      </c>
      <c r="F58">
        <v>2500000.0558793601</v>
      </c>
      <c r="G58">
        <v>266.66667262713099</v>
      </c>
      <c r="H58">
        <v>2</v>
      </c>
      <c r="I58">
        <v>0</v>
      </c>
      <c r="J58">
        <v>1</v>
      </c>
      <c r="K58">
        <v>0</v>
      </c>
      <c r="L58">
        <v>0</v>
      </c>
      <c r="M58">
        <v>0</v>
      </c>
      <c r="N58">
        <v>0</v>
      </c>
      <c r="O58">
        <v>0</v>
      </c>
      <c r="P58">
        <v>3333.33349609375</v>
      </c>
      <c r="Q58" s="188">
        <f t="shared" si="17"/>
        <v>1</v>
      </c>
      <c r="R58" s="189">
        <f t="shared" si="18"/>
        <v>0</v>
      </c>
      <c r="S58" s="189">
        <f t="shared" si="20"/>
        <v>1</v>
      </c>
      <c r="T58" s="189">
        <f t="shared" si="21"/>
        <v>0</v>
      </c>
      <c r="U58" s="189">
        <f t="shared" si="22"/>
        <v>0</v>
      </c>
      <c r="V58" s="189">
        <f t="shared" si="23"/>
        <v>1</v>
      </c>
      <c r="W58" s="189">
        <f t="shared" si="24"/>
        <v>1</v>
      </c>
      <c r="X58" s="189">
        <f t="shared" si="25"/>
        <v>0</v>
      </c>
      <c r="Y58" s="189">
        <f t="shared" si="26"/>
        <v>1</v>
      </c>
      <c r="Z58" s="189">
        <f t="shared" si="27"/>
        <v>0</v>
      </c>
      <c r="AA58" s="189">
        <f t="shared" si="28"/>
        <v>1</v>
      </c>
      <c r="AB58" s="189">
        <f t="shared" si="29"/>
        <v>0</v>
      </c>
      <c r="AC58" s="189">
        <f t="shared" si="30"/>
        <v>1</v>
      </c>
      <c r="AD58" s="189">
        <f t="shared" si="31"/>
        <v>0</v>
      </c>
      <c r="AE58" s="189">
        <f t="shared" si="32"/>
        <v>1</v>
      </c>
      <c r="AF58" s="189">
        <f t="shared" si="33"/>
        <v>0</v>
      </c>
      <c r="AG58" s="189">
        <f t="shared" si="34"/>
        <v>0</v>
      </c>
      <c r="AH58" s="190">
        <f t="shared" si="35"/>
        <v>1</v>
      </c>
      <c r="AI58" s="36">
        <f t="shared" si="36"/>
        <v>1</v>
      </c>
      <c r="AJ58">
        <f t="shared" si="19"/>
        <v>2500000.0558793601</v>
      </c>
    </row>
    <row r="59" spans="1:36">
      <c r="A59">
        <v>30</v>
      </c>
      <c r="B59">
        <v>141192</v>
      </c>
      <c r="C59">
        <v>6629999.9012053004</v>
      </c>
      <c r="D59">
        <v>-18499999.664723899</v>
      </c>
      <c r="E59" s="179">
        <v>4000000</v>
      </c>
      <c r="F59">
        <v>2629999.9012052999</v>
      </c>
      <c r="G59">
        <v>374.99999441206501</v>
      </c>
      <c r="H59">
        <v>2</v>
      </c>
      <c r="I59">
        <v>1</v>
      </c>
      <c r="J59">
        <v>1</v>
      </c>
      <c r="K59">
        <v>0</v>
      </c>
      <c r="L59">
        <v>0</v>
      </c>
      <c r="M59">
        <v>150000</v>
      </c>
      <c r="N59">
        <v>0</v>
      </c>
      <c r="O59">
        <v>0</v>
      </c>
      <c r="P59">
        <v>5000</v>
      </c>
      <c r="Q59" s="188">
        <f t="shared" si="17"/>
        <v>1</v>
      </c>
      <c r="R59" s="189">
        <f t="shared" si="18"/>
        <v>0</v>
      </c>
      <c r="S59" s="189">
        <f t="shared" si="20"/>
        <v>0</v>
      </c>
      <c r="T59" s="189">
        <f t="shared" si="21"/>
        <v>1</v>
      </c>
      <c r="U59" s="189">
        <f t="shared" si="22"/>
        <v>0</v>
      </c>
      <c r="V59" s="189">
        <f t="shared" si="23"/>
        <v>1</v>
      </c>
      <c r="W59" s="189">
        <f t="shared" si="24"/>
        <v>1</v>
      </c>
      <c r="X59" s="189">
        <f t="shared" si="25"/>
        <v>0</v>
      </c>
      <c r="Y59" s="189">
        <f t="shared" si="26"/>
        <v>1</v>
      </c>
      <c r="Z59" s="189">
        <f t="shared" si="27"/>
        <v>0</v>
      </c>
      <c r="AA59" s="189">
        <f t="shared" si="28"/>
        <v>0</v>
      </c>
      <c r="AB59" s="189">
        <f t="shared" si="29"/>
        <v>1</v>
      </c>
      <c r="AC59" s="189">
        <f t="shared" si="30"/>
        <v>1</v>
      </c>
      <c r="AD59" s="189">
        <f t="shared" si="31"/>
        <v>0</v>
      </c>
      <c r="AE59" s="189">
        <f t="shared" si="32"/>
        <v>1</v>
      </c>
      <c r="AF59" s="189">
        <f t="shared" si="33"/>
        <v>0</v>
      </c>
      <c r="AG59" s="189">
        <f t="shared" si="34"/>
        <v>0</v>
      </c>
      <c r="AH59" s="190">
        <f t="shared" si="35"/>
        <v>1</v>
      </c>
      <c r="AI59" s="36">
        <f t="shared" si="36"/>
        <v>1</v>
      </c>
      <c r="AJ59">
        <f t="shared" si="19"/>
        <v>2629999.9012052999</v>
      </c>
    </row>
    <row r="60" spans="1:36">
      <c r="A60">
        <v>31</v>
      </c>
      <c r="B60">
        <v>211221</v>
      </c>
      <c r="C60">
        <v>2880000</v>
      </c>
      <c r="D60">
        <v>-14200000</v>
      </c>
      <c r="E60">
        <v>80000</v>
      </c>
      <c r="F60">
        <v>2800000</v>
      </c>
      <c r="G60">
        <v>238</v>
      </c>
      <c r="H60">
        <v>2</v>
      </c>
      <c r="I60">
        <v>0</v>
      </c>
      <c r="J60">
        <v>1</v>
      </c>
      <c r="K60">
        <v>0</v>
      </c>
      <c r="L60">
        <v>0</v>
      </c>
      <c r="M60">
        <v>0</v>
      </c>
      <c r="N60">
        <v>0</v>
      </c>
      <c r="O60">
        <v>0</v>
      </c>
      <c r="P60">
        <v>1000</v>
      </c>
      <c r="Q60" s="188">
        <f t="shared" si="17"/>
        <v>1</v>
      </c>
      <c r="R60" s="189">
        <f t="shared" si="18"/>
        <v>0</v>
      </c>
      <c r="S60" s="189">
        <f t="shared" si="20"/>
        <v>1</v>
      </c>
      <c r="T60" s="189">
        <f t="shared" si="21"/>
        <v>0</v>
      </c>
      <c r="U60" s="189">
        <f t="shared" si="22"/>
        <v>0</v>
      </c>
      <c r="V60" s="189">
        <f t="shared" si="23"/>
        <v>1</v>
      </c>
      <c r="W60" s="189">
        <f t="shared" si="24"/>
        <v>1</v>
      </c>
      <c r="X60" s="189">
        <f t="shared" si="25"/>
        <v>0</v>
      </c>
      <c r="Y60" s="189">
        <f t="shared" si="26"/>
        <v>1</v>
      </c>
      <c r="Z60" s="189">
        <f t="shared" si="27"/>
        <v>0</v>
      </c>
      <c r="AA60" s="189">
        <f t="shared" si="28"/>
        <v>1</v>
      </c>
      <c r="AB60" s="189">
        <f t="shared" si="29"/>
        <v>0</v>
      </c>
      <c r="AC60" s="189">
        <f t="shared" si="30"/>
        <v>1</v>
      </c>
      <c r="AD60" s="189">
        <f t="shared" si="31"/>
        <v>0</v>
      </c>
      <c r="AE60" s="189">
        <f t="shared" si="32"/>
        <v>1</v>
      </c>
      <c r="AF60" s="189">
        <f t="shared" si="33"/>
        <v>0</v>
      </c>
      <c r="AG60" s="189">
        <f t="shared" si="34"/>
        <v>1</v>
      </c>
      <c r="AH60" s="190">
        <f t="shared" si="35"/>
        <v>0</v>
      </c>
      <c r="AI60" s="36">
        <f t="shared" si="36"/>
        <v>1</v>
      </c>
      <c r="AJ60">
        <f t="shared" si="19"/>
        <v>2800000</v>
      </c>
    </row>
    <row r="61" spans="1:36">
      <c r="A61">
        <v>42</v>
      </c>
      <c r="B61">
        <v>152172</v>
      </c>
      <c r="C61">
        <v>3095238.19187601</v>
      </c>
      <c r="D61">
        <v>-11000000.343436301</v>
      </c>
      <c r="E61">
        <v>0</v>
      </c>
      <c r="F61">
        <v>3095238.19187601</v>
      </c>
      <c r="G61">
        <v>183.33333905727201</v>
      </c>
      <c r="H61">
        <v>1</v>
      </c>
      <c r="I61">
        <v>1</v>
      </c>
      <c r="J61">
        <v>0</v>
      </c>
      <c r="K61">
        <v>1</v>
      </c>
      <c r="L61">
        <v>0</v>
      </c>
      <c r="M61">
        <v>0</v>
      </c>
      <c r="N61">
        <v>0</v>
      </c>
      <c r="O61">
        <v>0</v>
      </c>
      <c r="P61">
        <v>1190.47619628906</v>
      </c>
      <c r="Q61" s="188">
        <f t="shared" si="17"/>
        <v>1</v>
      </c>
      <c r="R61" s="189">
        <f t="shared" si="18"/>
        <v>0</v>
      </c>
      <c r="S61" s="189">
        <f t="shared" si="20"/>
        <v>0</v>
      </c>
      <c r="T61" s="189">
        <f t="shared" si="21"/>
        <v>1</v>
      </c>
      <c r="U61" s="189">
        <f t="shared" si="22"/>
        <v>1</v>
      </c>
      <c r="V61" s="189">
        <f t="shared" si="23"/>
        <v>0</v>
      </c>
      <c r="W61" s="189">
        <f t="shared" si="24"/>
        <v>0</v>
      </c>
      <c r="X61" s="189">
        <f t="shared" si="25"/>
        <v>1</v>
      </c>
      <c r="Y61" s="189">
        <f t="shared" si="26"/>
        <v>1</v>
      </c>
      <c r="Z61" s="189">
        <f t="shared" si="27"/>
        <v>0</v>
      </c>
      <c r="AA61" s="189">
        <f t="shared" si="28"/>
        <v>1</v>
      </c>
      <c r="AB61" s="189">
        <f t="shared" si="29"/>
        <v>0</v>
      </c>
      <c r="AC61" s="189">
        <f t="shared" si="30"/>
        <v>1</v>
      </c>
      <c r="AD61" s="189">
        <f t="shared" si="31"/>
        <v>0</v>
      </c>
      <c r="AE61" s="189">
        <f t="shared" si="32"/>
        <v>1</v>
      </c>
      <c r="AF61" s="189">
        <f t="shared" si="33"/>
        <v>0</v>
      </c>
      <c r="AG61" s="189">
        <f t="shared" si="34"/>
        <v>1</v>
      </c>
      <c r="AH61" s="190">
        <f t="shared" si="35"/>
        <v>0</v>
      </c>
      <c r="AI61" s="36">
        <f t="shared" si="36"/>
        <v>1</v>
      </c>
      <c r="AJ61">
        <f t="shared" si="19"/>
        <v>3095238.19187601</v>
      </c>
    </row>
    <row r="62" spans="1:36">
      <c r="A62">
        <v>95</v>
      </c>
      <c r="B62">
        <v>211501</v>
      </c>
      <c r="C62">
        <v>6428571.5380493496</v>
      </c>
      <c r="D62">
        <v>-10342857.224794701</v>
      </c>
      <c r="E62">
        <v>2857143</v>
      </c>
      <c r="F62">
        <v>3571428.53804935</v>
      </c>
      <c r="G62">
        <v>220.00000374657799</v>
      </c>
      <c r="H62">
        <v>3</v>
      </c>
      <c r="I62">
        <v>0</v>
      </c>
      <c r="J62">
        <v>1</v>
      </c>
      <c r="K62">
        <v>0</v>
      </c>
      <c r="L62">
        <v>1</v>
      </c>
      <c r="M62">
        <v>0</v>
      </c>
      <c r="N62">
        <v>0</v>
      </c>
      <c r="O62">
        <v>0</v>
      </c>
      <c r="P62">
        <v>2857.14282226562</v>
      </c>
      <c r="Q62" s="188">
        <f t="shared" si="17"/>
        <v>0</v>
      </c>
      <c r="R62" s="189">
        <f t="shared" si="18"/>
        <v>1</v>
      </c>
      <c r="S62" s="189">
        <f t="shared" si="20"/>
        <v>1</v>
      </c>
      <c r="T62" s="189">
        <f t="shared" si="21"/>
        <v>0</v>
      </c>
      <c r="U62" s="189">
        <f t="shared" si="22"/>
        <v>0</v>
      </c>
      <c r="V62" s="189">
        <f t="shared" si="23"/>
        <v>1</v>
      </c>
      <c r="W62" s="189">
        <f t="shared" si="24"/>
        <v>1</v>
      </c>
      <c r="X62" s="189">
        <f t="shared" si="25"/>
        <v>0</v>
      </c>
      <c r="Y62" s="189">
        <f t="shared" si="26"/>
        <v>0</v>
      </c>
      <c r="Z62" s="189">
        <f t="shared" si="27"/>
        <v>1</v>
      </c>
      <c r="AA62" s="189">
        <f t="shared" si="28"/>
        <v>1</v>
      </c>
      <c r="AB62" s="189">
        <f t="shared" si="29"/>
        <v>0</v>
      </c>
      <c r="AC62" s="189">
        <f t="shared" si="30"/>
        <v>1</v>
      </c>
      <c r="AD62" s="189">
        <f t="shared" si="31"/>
        <v>0</v>
      </c>
      <c r="AE62" s="189">
        <f t="shared" si="32"/>
        <v>1</v>
      </c>
      <c r="AF62" s="189">
        <f t="shared" si="33"/>
        <v>0</v>
      </c>
      <c r="AG62" s="189">
        <f t="shared" si="34"/>
        <v>0</v>
      </c>
      <c r="AH62" s="190">
        <f t="shared" si="35"/>
        <v>1</v>
      </c>
      <c r="AI62" s="36">
        <f t="shared" si="36"/>
        <v>1</v>
      </c>
      <c r="AJ62">
        <f t="shared" si="19"/>
        <v>3571428.53804935</v>
      </c>
    </row>
    <row r="63" spans="1:36">
      <c r="A63">
        <v>25</v>
      </c>
      <c r="B63">
        <v>151491</v>
      </c>
      <c r="C63">
        <v>6499999.97232641</v>
      </c>
      <c r="D63">
        <v>-18571428.5873398</v>
      </c>
      <c r="E63">
        <v>2857142.75</v>
      </c>
      <c r="F63">
        <v>3642857.22232641</v>
      </c>
      <c r="G63">
        <v>357.14285562233101</v>
      </c>
      <c r="H63">
        <v>3</v>
      </c>
      <c r="I63">
        <v>0</v>
      </c>
      <c r="J63">
        <v>1</v>
      </c>
      <c r="K63">
        <v>1</v>
      </c>
      <c r="L63">
        <v>0</v>
      </c>
      <c r="M63">
        <v>0</v>
      </c>
      <c r="N63">
        <v>0</v>
      </c>
      <c r="O63">
        <v>0</v>
      </c>
      <c r="P63">
        <v>1428.57141113281</v>
      </c>
      <c r="Q63" s="188">
        <f t="shared" si="17"/>
        <v>0</v>
      </c>
      <c r="R63" s="189">
        <f t="shared" si="18"/>
        <v>1</v>
      </c>
      <c r="S63" s="189">
        <f t="shared" si="20"/>
        <v>1</v>
      </c>
      <c r="T63" s="189">
        <f t="shared" si="21"/>
        <v>0</v>
      </c>
      <c r="U63" s="189">
        <f t="shared" si="22"/>
        <v>0</v>
      </c>
      <c r="V63" s="189">
        <f t="shared" si="23"/>
        <v>1</v>
      </c>
      <c r="W63" s="189">
        <f t="shared" si="24"/>
        <v>0</v>
      </c>
      <c r="X63" s="189">
        <f t="shared" si="25"/>
        <v>1</v>
      </c>
      <c r="Y63" s="189">
        <f t="shared" si="26"/>
        <v>1</v>
      </c>
      <c r="Z63" s="189">
        <f t="shared" si="27"/>
        <v>0</v>
      </c>
      <c r="AA63" s="189">
        <f t="shared" si="28"/>
        <v>1</v>
      </c>
      <c r="AB63" s="189">
        <f t="shared" si="29"/>
        <v>0</v>
      </c>
      <c r="AC63" s="189">
        <f t="shared" si="30"/>
        <v>1</v>
      </c>
      <c r="AD63" s="189">
        <f t="shared" si="31"/>
        <v>0</v>
      </c>
      <c r="AE63" s="189">
        <f t="shared" si="32"/>
        <v>1</v>
      </c>
      <c r="AF63" s="189">
        <f t="shared" si="33"/>
        <v>0</v>
      </c>
      <c r="AG63" s="189">
        <f t="shared" si="34"/>
        <v>1</v>
      </c>
      <c r="AH63" s="190">
        <f t="shared" si="35"/>
        <v>0</v>
      </c>
      <c r="AI63" s="36">
        <f t="shared" si="36"/>
        <v>1</v>
      </c>
      <c r="AJ63">
        <f t="shared" si="19"/>
        <v>3642857.22232641</v>
      </c>
    </row>
    <row r="64" spans="1:36">
      <c r="A64">
        <v>87</v>
      </c>
      <c r="B64">
        <v>21181</v>
      </c>
      <c r="C64">
        <v>8880952.6582288705</v>
      </c>
      <c r="D64">
        <v>-6380952.4907536497</v>
      </c>
      <c r="E64">
        <v>4761905</v>
      </c>
      <c r="F64">
        <v>4119047.65822887</v>
      </c>
      <c r="G64">
        <v>185.714291512561</v>
      </c>
      <c r="H64">
        <v>2</v>
      </c>
      <c r="I64">
        <v>0</v>
      </c>
      <c r="J64">
        <v>0</v>
      </c>
      <c r="K64">
        <v>0</v>
      </c>
      <c r="L64">
        <v>3</v>
      </c>
      <c r="M64">
        <v>0</v>
      </c>
      <c r="N64">
        <v>0</v>
      </c>
      <c r="O64">
        <v>0</v>
      </c>
      <c r="P64">
        <v>7476.19091796875</v>
      </c>
      <c r="Q64" s="188">
        <f t="shared" si="17"/>
        <v>1</v>
      </c>
      <c r="R64" s="189">
        <f t="shared" si="18"/>
        <v>0</v>
      </c>
      <c r="S64" s="189">
        <f t="shared" si="20"/>
        <v>1</v>
      </c>
      <c r="T64" s="189">
        <f t="shared" si="21"/>
        <v>0</v>
      </c>
      <c r="U64" s="189">
        <f t="shared" si="22"/>
        <v>1</v>
      </c>
      <c r="V64" s="189">
        <f t="shared" si="23"/>
        <v>0</v>
      </c>
      <c r="W64" s="189">
        <f t="shared" si="24"/>
        <v>1</v>
      </c>
      <c r="X64" s="189">
        <f t="shared" si="25"/>
        <v>0</v>
      </c>
      <c r="Y64" s="189">
        <f t="shared" si="26"/>
        <v>0</v>
      </c>
      <c r="Z64" s="189">
        <f t="shared" si="27"/>
        <v>1</v>
      </c>
      <c r="AA64" s="189">
        <f t="shared" si="28"/>
        <v>1</v>
      </c>
      <c r="AB64" s="189">
        <f t="shared" si="29"/>
        <v>0</v>
      </c>
      <c r="AC64" s="189">
        <f t="shared" si="30"/>
        <v>1</v>
      </c>
      <c r="AD64" s="189">
        <f t="shared" si="31"/>
        <v>0</v>
      </c>
      <c r="AE64" s="189">
        <f t="shared" si="32"/>
        <v>1</v>
      </c>
      <c r="AF64" s="189">
        <f t="shared" si="33"/>
        <v>0</v>
      </c>
      <c r="AG64" s="189">
        <f t="shared" si="34"/>
        <v>0</v>
      </c>
      <c r="AH64" s="190">
        <f t="shared" si="35"/>
        <v>1</v>
      </c>
      <c r="AI64" s="36">
        <f t="shared" si="36"/>
        <v>1</v>
      </c>
      <c r="AJ64">
        <f t="shared" si="19"/>
        <v>4119047.65822887</v>
      </c>
    </row>
    <row r="65" spans="1:36">
      <c r="A65">
        <v>2</v>
      </c>
      <c r="B65">
        <v>242232</v>
      </c>
      <c r="C65">
        <v>4500000.1005828399</v>
      </c>
      <c r="D65">
        <v>-7250000.16763807</v>
      </c>
      <c r="E65">
        <v>250000</v>
      </c>
      <c r="F65">
        <v>4250000.1005828399</v>
      </c>
      <c r="G65">
        <v>125.00000279396799</v>
      </c>
      <c r="H65">
        <v>2</v>
      </c>
      <c r="I65">
        <v>0</v>
      </c>
      <c r="J65">
        <v>1</v>
      </c>
      <c r="K65">
        <v>0</v>
      </c>
      <c r="L65">
        <v>0</v>
      </c>
      <c r="M65">
        <v>0</v>
      </c>
      <c r="N65">
        <v>0</v>
      </c>
      <c r="O65">
        <v>0</v>
      </c>
      <c r="P65">
        <v>7500</v>
      </c>
      <c r="Q65" s="188">
        <f t="shared" si="17"/>
        <v>1</v>
      </c>
      <c r="R65" s="189">
        <f t="shared" si="18"/>
        <v>0</v>
      </c>
      <c r="S65" s="189">
        <f t="shared" si="20"/>
        <v>1</v>
      </c>
      <c r="T65" s="189">
        <f t="shared" si="21"/>
        <v>0</v>
      </c>
      <c r="U65" s="189">
        <f t="shared" si="22"/>
        <v>0</v>
      </c>
      <c r="V65" s="189">
        <f t="shared" si="23"/>
        <v>1</v>
      </c>
      <c r="W65" s="169">
        <f t="shared" si="24"/>
        <v>1</v>
      </c>
      <c r="X65" s="169">
        <f t="shared" si="25"/>
        <v>0</v>
      </c>
      <c r="Y65" s="189">
        <f t="shared" si="26"/>
        <v>1</v>
      </c>
      <c r="Z65" s="189">
        <f t="shared" si="27"/>
        <v>0</v>
      </c>
      <c r="AA65" s="189">
        <f t="shared" si="28"/>
        <v>1</v>
      </c>
      <c r="AB65" s="189">
        <f t="shared" si="29"/>
        <v>0</v>
      </c>
      <c r="AC65" s="189">
        <f t="shared" si="30"/>
        <v>1</v>
      </c>
      <c r="AD65" s="189">
        <f t="shared" si="31"/>
        <v>0</v>
      </c>
      <c r="AE65" s="189">
        <f t="shared" si="32"/>
        <v>1</v>
      </c>
      <c r="AF65" s="189">
        <f t="shared" si="33"/>
        <v>0</v>
      </c>
      <c r="AG65" s="189">
        <f t="shared" si="34"/>
        <v>0</v>
      </c>
      <c r="AH65" s="190">
        <f t="shared" si="35"/>
        <v>1</v>
      </c>
      <c r="AI65" s="36">
        <f t="shared" si="36"/>
        <v>1</v>
      </c>
      <c r="AJ65">
        <f t="shared" si="19"/>
        <v>4250000.1005828399</v>
      </c>
    </row>
    <row r="66" spans="1:36">
      <c r="A66">
        <v>71</v>
      </c>
      <c r="B66">
        <v>181282</v>
      </c>
      <c r="C66">
        <v>5399999.9770096401</v>
      </c>
      <c r="D66">
        <v>-8999999.9035497196</v>
      </c>
      <c r="E66">
        <v>1071428.625</v>
      </c>
      <c r="F66">
        <v>4328571.3520096401</v>
      </c>
      <c r="G66">
        <v>167.85714214249501</v>
      </c>
      <c r="H66">
        <v>3</v>
      </c>
      <c r="I66">
        <v>0</v>
      </c>
      <c r="J66">
        <v>1</v>
      </c>
      <c r="K66">
        <v>0</v>
      </c>
      <c r="L66">
        <v>0</v>
      </c>
      <c r="M66">
        <v>0</v>
      </c>
      <c r="N66">
        <v>0</v>
      </c>
      <c r="O66">
        <v>0</v>
      </c>
      <c r="P66">
        <v>2857.14282226562</v>
      </c>
      <c r="Q66" s="188">
        <f t="shared" si="17"/>
        <v>0</v>
      </c>
      <c r="R66" s="189">
        <f t="shared" si="18"/>
        <v>1</v>
      </c>
      <c r="S66" s="189">
        <f t="shared" si="20"/>
        <v>1</v>
      </c>
      <c r="T66" s="189">
        <f t="shared" si="21"/>
        <v>0</v>
      </c>
      <c r="U66" s="189">
        <f t="shared" si="22"/>
        <v>0</v>
      </c>
      <c r="V66" s="189">
        <f t="shared" si="23"/>
        <v>1</v>
      </c>
      <c r="W66" s="189">
        <f t="shared" si="24"/>
        <v>1</v>
      </c>
      <c r="X66" s="189">
        <f t="shared" si="25"/>
        <v>0</v>
      </c>
      <c r="Y66" s="189">
        <f t="shared" si="26"/>
        <v>1</v>
      </c>
      <c r="Z66" s="189">
        <f t="shared" si="27"/>
        <v>0</v>
      </c>
      <c r="AA66" s="189">
        <f t="shared" si="28"/>
        <v>1</v>
      </c>
      <c r="AB66" s="189">
        <f t="shared" si="29"/>
        <v>0</v>
      </c>
      <c r="AC66" s="189">
        <f t="shared" si="30"/>
        <v>1</v>
      </c>
      <c r="AD66" s="189">
        <f t="shared" si="31"/>
        <v>0</v>
      </c>
      <c r="AE66" s="189">
        <f t="shared" si="32"/>
        <v>1</v>
      </c>
      <c r="AF66" s="189">
        <f t="shared" si="33"/>
        <v>0</v>
      </c>
      <c r="AG66" s="189">
        <f t="shared" si="34"/>
        <v>0</v>
      </c>
      <c r="AH66" s="190">
        <f t="shared" si="35"/>
        <v>1</v>
      </c>
      <c r="AI66" s="36">
        <f t="shared" si="36"/>
        <v>1</v>
      </c>
      <c r="AJ66">
        <f t="shared" si="19"/>
        <v>4328571.3520096401</v>
      </c>
    </row>
    <row r="67" spans="1:36">
      <c r="A67">
        <v>6</v>
      </c>
      <c r="B67">
        <v>251202</v>
      </c>
      <c r="C67">
        <v>11333333.3333333</v>
      </c>
      <c r="D67">
        <v>1626666.5</v>
      </c>
      <c r="E67">
        <v>6666666.5</v>
      </c>
      <c r="F67">
        <v>4666666.8333333302</v>
      </c>
      <c r="G67">
        <v>84</v>
      </c>
      <c r="H67">
        <v>2</v>
      </c>
      <c r="I67">
        <v>0</v>
      </c>
      <c r="J67">
        <v>1</v>
      </c>
      <c r="K67">
        <v>0</v>
      </c>
      <c r="L67">
        <v>0</v>
      </c>
      <c r="M67">
        <v>0</v>
      </c>
      <c r="N67">
        <v>0</v>
      </c>
      <c r="O67">
        <v>0</v>
      </c>
      <c r="P67">
        <v>3333.33325195312</v>
      </c>
      <c r="Q67" s="188">
        <f t="shared" si="17"/>
        <v>1</v>
      </c>
      <c r="R67" s="189">
        <f t="shared" si="18"/>
        <v>0</v>
      </c>
      <c r="S67" s="189">
        <f t="shared" si="20"/>
        <v>1</v>
      </c>
      <c r="T67" s="189">
        <f t="shared" si="21"/>
        <v>0</v>
      </c>
      <c r="U67" s="189">
        <f t="shared" si="22"/>
        <v>0</v>
      </c>
      <c r="V67" s="189">
        <f t="shared" si="23"/>
        <v>1</v>
      </c>
      <c r="W67" s="189">
        <f t="shared" si="24"/>
        <v>1</v>
      </c>
      <c r="X67" s="189">
        <f t="shared" si="25"/>
        <v>0</v>
      </c>
      <c r="Y67" s="189">
        <f t="shared" si="26"/>
        <v>1</v>
      </c>
      <c r="Z67" s="189">
        <f t="shared" si="27"/>
        <v>0</v>
      </c>
      <c r="AA67" s="189">
        <f t="shared" si="28"/>
        <v>1</v>
      </c>
      <c r="AB67" s="189">
        <f t="shared" si="29"/>
        <v>0</v>
      </c>
      <c r="AC67" s="189">
        <f t="shared" si="30"/>
        <v>1</v>
      </c>
      <c r="AD67" s="189">
        <f t="shared" si="31"/>
        <v>0</v>
      </c>
      <c r="AE67" s="189">
        <f t="shared" si="32"/>
        <v>1</v>
      </c>
      <c r="AF67" s="189">
        <f t="shared" si="33"/>
        <v>0</v>
      </c>
      <c r="AG67" s="189">
        <f t="shared" si="34"/>
        <v>0</v>
      </c>
      <c r="AH67" s="190">
        <f t="shared" si="35"/>
        <v>1</v>
      </c>
      <c r="AI67" s="36">
        <f t="shared" si="36"/>
        <v>1</v>
      </c>
      <c r="AJ67">
        <f t="shared" si="19"/>
        <v>4666666.8333333302</v>
      </c>
    </row>
    <row r="68" spans="1:36">
      <c r="A68">
        <v>13</v>
      </c>
      <c r="B68">
        <v>251232</v>
      </c>
      <c r="C68">
        <v>6400000</v>
      </c>
      <c r="D68">
        <v>-11385000</v>
      </c>
      <c r="E68">
        <v>1455000</v>
      </c>
      <c r="F68">
        <v>4945000</v>
      </c>
      <c r="G68">
        <v>214</v>
      </c>
      <c r="H68">
        <v>2</v>
      </c>
      <c r="I68">
        <v>0</v>
      </c>
      <c r="J68">
        <v>1</v>
      </c>
      <c r="K68">
        <v>0</v>
      </c>
      <c r="L68">
        <v>0</v>
      </c>
      <c r="M68">
        <v>15000</v>
      </c>
      <c r="N68">
        <v>1785714.375</v>
      </c>
      <c r="O68">
        <v>0</v>
      </c>
      <c r="P68">
        <v>2000</v>
      </c>
      <c r="Q68" s="188">
        <f t="shared" si="17"/>
        <v>1</v>
      </c>
      <c r="R68" s="189">
        <f t="shared" si="18"/>
        <v>0</v>
      </c>
      <c r="S68" s="189">
        <f t="shared" ref="S68:S99" si="37">IF(I68=1,0,1)</f>
        <v>1</v>
      </c>
      <c r="T68" s="189">
        <f t="shared" ref="T68:T99" si="38">IF(I68=1,1,0)</f>
        <v>0</v>
      </c>
      <c r="U68" s="189">
        <f t="shared" ref="U68:U99" si="39">IF(J68=1,0,1)</f>
        <v>0</v>
      </c>
      <c r="V68" s="189">
        <f t="shared" ref="V68:V99" si="40">J68</f>
        <v>1</v>
      </c>
      <c r="W68" s="189">
        <f t="shared" ref="W68:W99" si="41">1-X68</f>
        <v>1</v>
      </c>
      <c r="X68" s="189">
        <f t="shared" ref="X68:X99" si="42">K68</f>
        <v>0</v>
      </c>
      <c r="Y68" s="189">
        <f t="shared" ref="Y68:Y99" si="43">IF(L68=0, 1,0)</f>
        <v>1</v>
      </c>
      <c r="Z68" s="189">
        <f t="shared" ref="Z68:Z99" si="44">IF(L68&gt;0, 1,0)</f>
        <v>0</v>
      </c>
      <c r="AA68" s="189">
        <f t="shared" ref="AA68:AA99" si="45">IF(M68 = 0, 1,0)</f>
        <v>0</v>
      </c>
      <c r="AB68" s="189">
        <f t="shared" ref="AB68:AB99" si="46">IF(M68&gt;0, 1,0)</f>
        <v>1</v>
      </c>
      <c r="AC68" s="189">
        <f t="shared" ref="AC68:AC99" si="47">IF(N68&gt;0,0,1)</f>
        <v>0</v>
      </c>
      <c r="AD68" s="189">
        <f t="shared" ref="AD68:AD99" si="48">IF(N68&gt;0, 1,0)</f>
        <v>1</v>
      </c>
      <c r="AE68" s="189">
        <f t="shared" ref="AE68:AE99" si="49">IF(O68&gt;0,0,1)</f>
        <v>1</v>
      </c>
      <c r="AF68" s="189">
        <f t="shared" ref="AF68:AF99" si="50">IF(O68&gt;0,1,0)</f>
        <v>0</v>
      </c>
      <c r="AG68" s="189">
        <f t="shared" ref="AG68:AG99" si="51">IF(P68&lt;=2000, 1,0)</f>
        <v>1</v>
      </c>
      <c r="AH68" s="190">
        <f t="shared" ref="AH68:AH99" si="52">IF(P68&gt;2000,1,0)</f>
        <v>0</v>
      </c>
      <c r="AI68" s="36">
        <f t="shared" ref="AI68:AI99" si="53">SUMPRODUCT($Q$2:$R$2,Q68:R68)*SUMPRODUCT($S$2:$T$2,S68:T68)*SUMPRODUCT($U$2:$V$2,U68:V68)*SUMPRODUCT($W$2:$X$2,W68:X68)*SUMPRODUCT($Y$2:$Z$2,Y68:Z68)*SUMPRODUCT($AA$2:$AB$2, AA68:AB68)*SUMPRODUCT($AC$2:$AD$2, AC68:AD68)*SUMPRODUCT($AE$2:$AF$2,AE68:AF68)*SUMPRODUCT($AG$2:$AH$2,AG68:AH68)</f>
        <v>1</v>
      </c>
      <c r="AJ68">
        <f t="shared" si="19"/>
        <v>4945000</v>
      </c>
    </row>
    <row r="69" spans="1:36">
      <c r="A69">
        <v>59</v>
      </c>
      <c r="B69">
        <v>15262</v>
      </c>
      <c r="C69">
        <v>5190476.21395123</v>
      </c>
      <c r="D69">
        <v>-14285714.478314299</v>
      </c>
      <c r="E69">
        <v>0</v>
      </c>
      <c r="F69">
        <v>5190476.21395123</v>
      </c>
      <c r="G69">
        <v>238.095241305239</v>
      </c>
      <c r="H69">
        <v>2</v>
      </c>
      <c r="I69">
        <v>1</v>
      </c>
      <c r="J69">
        <v>0</v>
      </c>
      <c r="K69">
        <v>1</v>
      </c>
      <c r="L69">
        <v>0</v>
      </c>
      <c r="M69">
        <v>248000</v>
      </c>
      <c r="N69">
        <v>0</v>
      </c>
      <c r="O69">
        <v>0</v>
      </c>
      <c r="P69">
        <v>2380.95239257812</v>
      </c>
      <c r="Q69" s="188">
        <f t="shared" ref="Q69:Q116" si="54">IF(H69&lt;3, 1,0)</f>
        <v>1</v>
      </c>
      <c r="R69" s="189">
        <f t="shared" ref="R69:R116" si="55">IF(H69&gt;2, 1,0)</f>
        <v>0</v>
      </c>
      <c r="S69" s="189">
        <f t="shared" si="37"/>
        <v>0</v>
      </c>
      <c r="T69" s="189">
        <f t="shared" si="38"/>
        <v>1</v>
      </c>
      <c r="U69" s="189">
        <f t="shared" si="39"/>
        <v>1</v>
      </c>
      <c r="V69" s="189">
        <f t="shared" si="40"/>
        <v>0</v>
      </c>
      <c r="W69" s="189">
        <f t="shared" si="41"/>
        <v>0</v>
      </c>
      <c r="X69" s="189">
        <f t="shared" si="42"/>
        <v>1</v>
      </c>
      <c r="Y69" s="189">
        <f t="shared" si="43"/>
        <v>1</v>
      </c>
      <c r="Z69" s="189">
        <f t="shared" si="44"/>
        <v>0</v>
      </c>
      <c r="AA69" s="189">
        <f t="shared" si="45"/>
        <v>0</v>
      </c>
      <c r="AB69" s="189">
        <f t="shared" si="46"/>
        <v>1</v>
      </c>
      <c r="AC69" s="189">
        <f t="shared" si="47"/>
        <v>1</v>
      </c>
      <c r="AD69" s="189">
        <f t="shared" si="48"/>
        <v>0</v>
      </c>
      <c r="AE69" s="189">
        <f t="shared" si="49"/>
        <v>1</v>
      </c>
      <c r="AF69" s="189">
        <f t="shared" si="50"/>
        <v>0</v>
      </c>
      <c r="AG69" s="189">
        <f t="shared" si="51"/>
        <v>0</v>
      </c>
      <c r="AH69" s="190">
        <f t="shared" si="52"/>
        <v>1</v>
      </c>
      <c r="AI69" s="36">
        <f t="shared" si="53"/>
        <v>1</v>
      </c>
      <c r="AJ69">
        <f t="shared" ref="AJ69:AJ116" si="56">IF(AI69=1, F69,NA())</f>
        <v>5190476.21395123</v>
      </c>
    </row>
    <row r="70" spans="1:36">
      <c r="A70">
        <v>66</v>
      </c>
      <c r="B70">
        <v>24141</v>
      </c>
      <c r="C70">
        <v>7350000.1642853096</v>
      </c>
      <c r="D70">
        <v>-8937500.2305023391</v>
      </c>
      <c r="E70">
        <v>1375000</v>
      </c>
      <c r="F70">
        <v>5975000.1642853096</v>
      </c>
      <c r="G70">
        <v>171.87500384170599</v>
      </c>
      <c r="H70">
        <v>2</v>
      </c>
      <c r="I70">
        <v>0</v>
      </c>
      <c r="J70">
        <v>1</v>
      </c>
      <c r="K70">
        <v>1</v>
      </c>
      <c r="L70">
        <v>0</v>
      </c>
      <c r="M70">
        <v>0</v>
      </c>
      <c r="N70">
        <v>0</v>
      </c>
      <c r="O70">
        <v>0</v>
      </c>
      <c r="P70">
        <v>312.5</v>
      </c>
      <c r="Q70" s="188">
        <f t="shared" si="54"/>
        <v>1</v>
      </c>
      <c r="R70" s="189">
        <f t="shared" si="55"/>
        <v>0</v>
      </c>
      <c r="S70" s="189">
        <f t="shared" si="37"/>
        <v>1</v>
      </c>
      <c r="T70" s="189">
        <f t="shared" si="38"/>
        <v>0</v>
      </c>
      <c r="U70" s="189">
        <f t="shared" si="39"/>
        <v>0</v>
      </c>
      <c r="V70" s="189">
        <f t="shared" si="40"/>
        <v>1</v>
      </c>
      <c r="W70" s="189">
        <f t="shared" si="41"/>
        <v>0</v>
      </c>
      <c r="X70" s="189">
        <f t="shared" si="42"/>
        <v>1</v>
      </c>
      <c r="Y70" s="189">
        <f t="shared" si="43"/>
        <v>1</v>
      </c>
      <c r="Z70" s="189">
        <f t="shared" si="44"/>
        <v>0</v>
      </c>
      <c r="AA70" s="189">
        <f t="shared" si="45"/>
        <v>1</v>
      </c>
      <c r="AB70" s="189">
        <f t="shared" si="46"/>
        <v>0</v>
      </c>
      <c r="AC70" s="189">
        <f t="shared" si="47"/>
        <v>1</v>
      </c>
      <c r="AD70" s="189">
        <f t="shared" si="48"/>
        <v>0</v>
      </c>
      <c r="AE70" s="189">
        <f t="shared" si="49"/>
        <v>1</v>
      </c>
      <c r="AF70" s="189">
        <f t="shared" si="50"/>
        <v>0</v>
      </c>
      <c r="AG70" s="189">
        <f t="shared" si="51"/>
        <v>1</v>
      </c>
      <c r="AH70" s="190">
        <f t="shared" si="52"/>
        <v>0</v>
      </c>
      <c r="AI70" s="36">
        <f t="shared" si="53"/>
        <v>1</v>
      </c>
      <c r="AJ70">
        <f t="shared" si="56"/>
        <v>5975000.1642853096</v>
      </c>
    </row>
    <row r="71" spans="1:36">
      <c r="A71">
        <v>92</v>
      </c>
      <c r="B71">
        <v>211251</v>
      </c>
      <c r="C71">
        <v>11280000</v>
      </c>
      <c r="D71">
        <v>-19520000</v>
      </c>
      <c r="E71">
        <v>5200000</v>
      </c>
      <c r="F71">
        <v>6080000</v>
      </c>
      <c r="G71">
        <v>412</v>
      </c>
      <c r="H71">
        <v>3</v>
      </c>
      <c r="I71">
        <v>0</v>
      </c>
      <c r="J71">
        <v>0</v>
      </c>
      <c r="K71">
        <v>0</v>
      </c>
      <c r="L71">
        <v>2</v>
      </c>
      <c r="M71">
        <v>0</v>
      </c>
      <c r="N71">
        <v>0</v>
      </c>
      <c r="O71">
        <v>0</v>
      </c>
      <c r="P71">
        <v>3000</v>
      </c>
      <c r="Q71" s="188">
        <f t="shared" si="54"/>
        <v>0</v>
      </c>
      <c r="R71" s="189">
        <f t="shared" si="55"/>
        <v>1</v>
      </c>
      <c r="S71" s="189">
        <f t="shared" si="37"/>
        <v>1</v>
      </c>
      <c r="T71" s="189">
        <f t="shared" si="38"/>
        <v>0</v>
      </c>
      <c r="U71" s="189">
        <f t="shared" si="39"/>
        <v>1</v>
      </c>
      <c r="V71" s="189">
        <f t="shared" si="40"/>
        <v>0</v>
      </c>
      <c r="W71" s="189">
        <f t="shared" si="41"/>
        <v>1</v>
      </c>
      <c r="X71" s="189">
        <f t="shared" si="42"/>
        <v>0</v>
      </c>
      <c r="Y71" s="189">
        <f t="shared" si="43"/>
        <v>0</v>
      </c>
      <c r="Z71" s="189">
        <f t="shared" si="44"/>
        <v>1</v>
      </c>
      <c r="AA71" s="189">
        <f t="shared" si="45"/>
        <v>1</v>
      </c>
      <c r="AB71" s="189">
        <f t="shared" si="46"/>
        <v>0</v>
      </c>
      <c r="AC71" s="189">
        <f t="shared" si="47"/>
        <v>1</v>
      </c>
      <c r="AD71" s="189">
        <f t="shared" si="48"/>
        <v>0</v>
      </c>
      <c r="AE71" s="189">
        <f t="shared" si="49"/>
        <v>1</v>
      </c>
      <c r="AF71" s="189">
        <f t="shared" si="50"/>
        <v>0</v>
      </c>
      <c r="AG71" s="189">
        <f t="shared" si="51"/>
        <v>0</v>
      </c>
      <c r="AH71" s="190">
        <f t="shared" si="52"/>
        <v>1</v>
      </c>
      <c r="AI71" s="36">
        <f t="shared" si="53"/>
        <v>1</v>
      </c>
      <c r="AJ71">
        <f t="shared" si="56"/>
        <v>6080000</v>
      </c>
    </row>
    <row r="72" spans="1:36">
      <c r="A72">
        <v>16</v>
      </c>
      <c r="B72">
        <v>161242</v>
      </c>
      <c r="C72">
        <v>8333333.5195978498</v>
      </c>
      <c r="D72">
        <v>-15333333.629979599</v>
      </c>
      <c r="E72">
        <v>1666666.75</v>
      </c>
      <c r="F72">
        <v>6666666.7695978498</v>
      </c>
      <c r="G72">
        <v>283.33333966632699</v>
      </c>
      <c r="H72">
        <v>2</v>
      </c>
      <c r="I72">
        <v>0</v>
      </c>
      <c r="J72">
        <v>0</v>
      </c>
      <c r="K72">
        <v>1</v>
      </c>
      <c r="L72">
        <v>0</v>
      </c>
      <c r="M72">
        <v>34100</v>
      </c>
      <c r="N72">
        <v>0</v>
      </c>
      <c r="O72">
        <v>0</v>
      </c>
      <c r="P72">
        <v>1666.66674804688</v>
      </c>
      <c r="Q72" s="188">
        <f t="shared" si="54"/>
        <v>1</v>
      </c>
      <c r="R72" s="189">
        <f t="shared" si="55"/>
        <v>0</v>
      </c>
      <c r="S72" s="189">
        <f t="shared" si="37"/>
        <v>1</v>
      </c>
      <c r="T72" s="189">
        <f t="shared" si="38"/>
        <v>0</v>
      </c>
      <c r="U72" s="189">
        <f t="shared" si="39"/>
        <v>1</v>
      </c>
      <c r="V72" s="189">
        <f t="shared" si="40"/>
        <v>0</v>
      </c>
      <c r="W72" s="189">
        <f t="shared" si="41"/>
        <v>0</v>
      </c>
      <c r="X72" s="189">
        <f t="shared" si="42"/>
        <v>1</v>
      </c>
      <c r="Y72" s="189">
        <f t="shared" si="43"/>
        <v>1</v>
      </c>
      <c r="Z72" s="189">
        <f t="shared" si="44"/>
        <v>0</v>
      </c>
      <c r="AA72" s="189">
        <f t="shared" si="45"/>
        <v>0</v>
      </c>
      <c r="AB72" s="189">
        <f t="shared" si="46"/>
        <v>1</v>
      </c>
      <c r="AC72" s="189">
        <f t="shared" si="47"/>
        <v>1</v>
      </c>
      <c r="AD72" s="189">
        <f t="shared" si="48"/>
        <v>0</v>
      </c>
      <c r="AE72" s="189">
        <f t="shared" si="49"/>
        <v>1</v>
      </c>
      <c r="AF72" s="189">
        <f t="shared" si="50"/>
        <v>0</v>
      </c>
      <c r="AG72" s="189">
        <f t="shared" si="51"/>
        <v>1</v>
      </c>
      <c r="AH72" s="190">
        <f t="shared" si="52"/>
        <v>0</v>
      </c>
      <c r="AI72" s="36">
        <f t="shared" si="53"/>
        <v>1</v>
      </c>
      <c r="AJ72">
        <f t="shared" si="56"/>
        <v>6666666.7695978498</v>
      </c>
    </row>
    <row r="73" spans="1:36">
      <c r="A73">
        <v>39</v>
      </c>
      <c r="B73">
        <v>141161</v>
      </c>
      <c r="C73">
        <v>12800000</v>
      </c>
      <c r="D73">
        <v>-27960000</v>
      </c>
      <c r="E73" s="179">
        <v>6000000</v>
      </c>
      <c r="F73">
        <v>6800000</v>
      </c>
      <c r="G73">
        <v>566</v>
      </c>
      <c r="H73">
        <v>2</v>
      </c>
      <c r="I73">
        <v>1</v>
      </c>
      <c r="J73">
        <v>1</v>
      </c>
      <c r="K73">
        <v>1</v>
      </c>
      <c r="L73">
        <v>0</v>
      </c>
      <c r="M73">
        <v>0</v>
      </c>
      <c r="N73">
        <v>0</v>
      </c>
      <c r="O73">
        <v>0</v>
      </c>
      <c r="P73">
        <v>2400</v>
      </c>
      <c r="Q73" s="188">
        <f t="shared" si="54"/>
        <v>1</v>
      </c>
      <c r="R73" s="189">
        <f t="shared" si="55"/>
        <v>0</v>
      </c>
      <c r="S73" s="189">
        <f t="shared" si="37"/>
        <v>0</v>
      </c>
      <c r="T73" s="189">
        <f t="shared" si="38"/>
        <v>1</v>
      </c>
      <c r="U73" s="189">
        <f t="shared" si="39"/>
        <v>0</v>
      </c>
      <c r="V73" s="189">
        <f t="shared" si="40"/>
        <v>1</v>
      </c>
      <c r="W73" s="189">
        <f t="shared" si="41"/>
        <v>0</v>
      </c>
      <c r="X73" s="189">
        <f t="shared" si="42"/>
        <v>1</v>
      </c>
      <c r="Y73" s="189">
        <f t="shared" si="43"/>
        <v>1</v>
      </c>
      <c r="Z73" s="189">
        <f t="shared" si="44"/>
        <v>0</v>
      </c>
      <c r="AA73" s="189">
        <f t="shared" si="45"/>
        <v>1</v>
      </c>
      <c r="AB73" s="189">
        <f t="shared" si="46"/>
        <v>0</v>
      </c>
      <c r="AC73" s="189">
        <f t="shared" si="47"/>
        <v>1</v>
      </c>
      <c r="AD73" s="189">
        <f t="shared" si="48"/>
        <v>0</v>
      </c>
      <c r="AE73" s="189">
        <f t="shared" si="49"/>
        <v>1</v>
      </c>
      <c r="AF73" s="189">
        <f t="shared" si="50"/>
        <v>0</v>
      </c>
      <c r="AG73" s="189">
        <f t="shared" si="51"/>
        <v>0</v>
      </c>
      <c r="AH73" s="190">
        <f t="shared" si="52"/>
        <v>1</v>
      </c>
      <c r="AI73" s="36">
        <f t="shared" si="53"/>
        <v>1</v>
      </c>
      <c r="AJ73">
        <f t="shared" si="56"/>
        <v>6800000</v>
      </c>
    </row>
    <row r="74" spans="1:36">
      <c r="A74">
        <v>68</v>
      </c>
      <c r="B74">
        <v>25121</v>
      </c>
      <c r="C74">
        <v>8399999.8748302497</v>
      </c>
      <c r="D74">
        <v>-8949999.8480081595</v>
      </c>
      <c r="E74">
        <v>1250000</v>
      </c>
      <c r="F74">
        <v>7149999.8748302497</v>
      </c>
      <c r="G74">
        <v>169.99999746680299</v>
      </c>
      <c r="H74">
        <v>2</v>
      </c>
      <c r="I74">
        <v>0</v>
      </c>
      <c r="J74">
        <v>1</v>
      </c>
      <c r="K74">
        <v>0</v>
      </c>
      <c r="L74">
        <v>0</v>
      </c>
      <c r="M74">
        <v>22500</v>
      </c>
      <c r="N74">
        <v>666666.625</v>
      </c>
      <c r="O74">
        <v>0</v>
      </c>
      <c r="P74">
        <v>1500</v>
      </c>
      <c r="Q74" s="188">
        <f t="shared" si="54"/>
        <v>1</v>
      </c>
      <c r="R74" s="189">
        <f t="shared" si="55"/>
        <v>0</v>
      </c>
      <c r="S74" s="189">
        <f t="shared" si="37"/>
        <v>1</v>
      </c>
      <c r="T74" s="189">
        <f t="shared" si="38"/>
        <v>0</v>
      </c>
      <c r="U74" s="189">
        <f t="shared" si="39"/>
        <v>0</v>
      </c>
      <c r="V74" s="189">
        <f t="shared" si="40"/>
        <v>1</v>
      </c>
      <c r="W74" s="189">
        <f t="shared" si="41"/>
        <v>1</v>
      </c>
      <c r="X74" s="189">
        <f t="shared" si="42"/>
        <v>0</v>
      </c>
      <c r="Y74" s="189">
        <f t="shared" si="43"/>
        <v>1</v>
      </c>
      <c r="Z74" s="189">
        <f t="shared" si="44"/>
        <v>0</v>
      </c>
      <c r="AA74" s="189">
        <f t="shared" si="45"/>
        <v>0</v>
      </c>
      <c r="AB74" s="189">
        <f t="shared" si="46"/>
        <v>1</v>
      </c>
      <c r="AC74" s="189">
        <f t="shared" si="47"/>
        <v>0</v>
      </c>
      <c r="AD74" s="189">
        <f t="shared" si="48"/>
        <v>1</v>
      </c>
      <c r="AE74" s="189">
        <f t="shared" si="49"/>
        <v>1</v>
      </c>
      <c r="AF74" s="189">
        <f t="shared" si="50"/>
        <v>0</v>
      </c>
      <c r="AG74" s="189">
        <f t="shared" si="51"/>
        <v>1</v>
      </c>
      <c r="AH74" s="190">
        <f t="shared" si="52"/>
        <v>0</v>
      </c>
      <c r="AI74" s="36">
        <f t="shared" si="53"/>
        <v>1</v>
      </c>
      <c r="AJ74">
        <f t="shared" si="56"/>
        <v>7149999.8748302497</v>
      </c>
    </row>
    <row r="75" spans="1:36">
      <c r="A75">
        <v>11</v>
      </c>
      <c r="B75">
        <v>14191</v>
      </c>
      <c r="C75" s="179">
        <v>16000000</v>
      </c>
      <c r="D75">
        <v>3653333.5</v>
      </c>
      <c r="E75">
        <v>8333333.5</v>
      </c>
      <c r="F75">
        <v>7666666.5</v>
      </c>
      <c r="G75">
        <v>78</v>
      </c>
      <c r="H75">
        <v>3</v>
      </c>
      <c r="I75">
        <v>1</v>
      </c>
      <c r="J75">
        <v>1</v>
      </c>
      <c r="K75">
        <v>0</v>
      </c>
      <c r="L75">
        <v>0</v>
      </c>
      <c r="M75">
        <v>150000</v>
      </c>
      <c r="N75">
        <v>1500000</v>
      </c>
      <c r="O75">
        <v>0</v>
      </c>
      <c r="P75">
        <v>2500</v>
      </c>
      <c r="Q75" s="188">
        <f t="shared" si="54"/>
        <v>0</v>
      </c>
      <c r="R75" s="189">
        <f t="shared" si="55"/>
        <v>1</v>
      </c>
      <c r="S75" s="189">
        <f t="shared" si="37"/>
        <v>0</v>
      </c>
      <c r="T75" s="189">
        <f t="shared" si="38"/>
        <v>1</v>
      </c>
      <c r="U75" s="189">
        <f t="shared" si="39"/>
        <v>0</v>
      </c>
      <c r="V75" s="189">
        <f t="shared" si="40"/>
        <v>1</v>
      </c>
      <c r="W75" s="189">
        <f t="shared" si="41"/>
        <v>1</v>
      </c>
      <c r="X75" s="189">
        <f t="shared" si="42"/>
        <v>0</v>
      </c>
      <c r="Y75" s="189">
        <f t="shared" si="43"/>
        <v>1</v>
      </c>
      <c r="Z75" s="189">
        <f t="shared" si="44"/>
        <v>0</v>
      </c>
      <c r="AA75" s="189">
        <f t="shared" si="45"/>
        <v>0</v>
      </c>
      <c r="AB75" s="189">
        <f t="shared" si="46"/>
        <v>1</v>
      </c>
      <c r="AC75" s="189">
        <f t="shared" si="47"/>
        <v>0</v>
      </c>
      <c r="AD75" s="189">
        <f t="shared" si="48"/>
        <v>1</v>
      </c>
      <c r="AE75" s="189">
        <f t="shared" si="49"/>
        <v>1</v>
      </c>
      <c r="AF75" s="189">
        <f t="shared" si="50"/>
        <v>0</v>
      </c>
      <c r="AG75" s="189">
        <f t="shared" si="51"/>
        <v>0</v>
      </c>
      <c r="AH75" s="190">
        <f t="shared" si="52"/>
        <v>1</v>
      </c>
      <c r="AI75" s="36">
        <f t="shared" si="53"/>
        <v>1</v>
      </c>
      <c r="AJ75">
        <f t="shared" si="56"/>
        <v>7666666.5</v>
      </c>
    </row>
    <row r="76" spans="1:36">
      <c r="A76">
        <v>33</v>
      </c>
      <c r="B76">
        <v>16183</v>
      </c>
      <c r="C76">
        <v>11249999.832361899</v>
      </c>
      <c r="D76">
        <v>-32399999.472498901</v>
      </c>
      <c r="E76" s="179">
        <v>3000000</v>
      </c>
      <c r="F76">
        <v>8249999.8323619403</v>
      </c>
      <c r="G76">
        <v>589.99999120831501</v>
      </c>
      <c r="H76">
        <v>1</v>
      </c>
      <c r="I76">
        <v>0</v>
      </c>
      <c r="J76">
        <v>0</v>
      </c>
      <c r="K76">
        <v>0</v>
      </c>
      <c r="L76">
        <v>0</v>
      </c>
      <c r="M76">
        <v>0</v>
      </c>
      <c r="N76">
        <v>0</v>
      </c>
      <c r="O76">
        <v>0</v>
      </c>
      <c r="P76">
        <v>500</v>
      </c>
      <c r="Q76" s="188">
        <f t="shared" si="54"/>
        <v>1</v>
      </c>
      <c r="R76" s="189">
        <f t="shared" si="55"/>
        <v>0</v>
      </c>
      <c r="S76" s="189">
        <f t="shared" si="37"/>
        <v>1</v>
      </c>
      <c r="T76" s="189">
        <f t="shared" si="38"/>
        <v>0</v>
      </c>
      <c r="U76" s="189">
        <f t="shared" si="39"/>
        <v>1</v>
      </c>
      <c r="V76" s="189">
        <f t="shared" si="40"/>
        <v>0</v>
      </c>
      <c r="W76" s="189">
        <f t="shared" si="41"/>
        <v>1</v>
      </c>
      <c r="X76" s="189">
        <f t="shared" si="42"/>
        <v>0</v>
      </c>
      <c r="Y76" s="189">
        <f t="shared" si="43"/>
        <v>1</v>
      </c>
      <c r="Z76" s="189">
        <f t="shared" si="44"/>
        <v>0</v>
      </c>
      <c r="AA76" s="189">
        <f t="shared" si="45"/>
        <v>1</v>
      </c>
      <c r="AB76" s="189">
        <f t="shared" si="46"/>
        <v>0</v>
      </c>
      <c r="AC76" s="189">
        <f t="shared" si="47"/>
        <v>1</v>
      </c>
      <c r="AD76" s="189">
        <f t="shared" si="48"/>
        <v>0</v>
      </c>
      <c r="AE76" s="189">
        <f t="shared" si="49"/>
        <v>1</v>
      </c>
      <c r="AF76" s="189">
        <f t="shared" si="50"/>
        <v>0</v>
      </c>
      <c r="AG76" s="189">
        <f t="shared" si="51"/>
        <v>1</v>
      </c>
      <c r="AH76" s="190">
        <f t="shared" si="52"/>
        <v>0</v>
      </c>
      <c r="AI76" s="36">
        <f t="shared" si="53"/>
        <v>1</v>
      </c>
      <c r="AJ76">
        <f t="shared" si="56"/>
        <v>8249999.8323619403</v>
      </c>
    </row>
    <row r="77" spans="1:36">
      <c r="A77">
        <v>18</v>
      </c>
      <c r="B77">
        <v>141282</v>
      </c>
      <c r="C77">
        <v>11920000</v>
      </c>
      <c r="D77">
        <v>-4300000</v>
      </c>
      <c r="E77">
        <v>3500000</v>
      </c>
      <c r="F77">
        <v>8420000</v>
      </c>
      <c r="G77">
        <v>130</v>
      </c>
      <c r="H77">
        <v>2</v>
      </c>
      <c r="I77">
        <v>1</v>
      </c>
      <c r="J77">
        <v>1</v>
      </c>
      <c r="K77">
        <v>0</v>
      </c>
      <c r="L77">
        <v>0</v>
      </c>
      <c r="M77">
        <v>305000</v>
      </c>
      <c r="N77" s="179">
        <v>600000</v>
      </c>
      <c r="O77">
        <v>4</v>
      </c>
      <c r="P77">
        <v>2500</v>
      </c>
      <c r="Q77" s="188">
        <f t="shared" si="54"/>
        <v>1</v>
      </c>
      <c r="R77" s="189">
        <f t="shared" si="55"/>
        <v>0</v>
      </c>
      <c r="S77" s="189">
        <f t="shared" si="37"/>
        <v>0</v>
      </c>
      <c r="T77" s="189">
        <f t="shared" si="38"/>
        <v>1</v>
      </c>
      <c r="U77" s="189">
        <f t="shared" si="39"/>
        <v>0</v>
      </c>
      <c r="V77" s="189">
        <f t="shared" si="40"/>
        <v>1</v>
      </c>
      <c r="W77" s="189">
        <f t="shared" si="41"/>
        <v>1</v>
      </c>
      <c r="X77" s="189">
        <f t="shared" si="42"/>
        <v>0</v>
      </c>
      <c r="Y77" s="189">
        <f t="shared" si="43"/>
        <v>1</v>
      </c>
      <c r="Z77" s="189">
        <f t="shared" si="44"/>
        <v>0</v>
      </c>
      <c r="AA77" s="189">
        <f t="shared" si="45"/>
        <v>0</v>
      </c>
      <c r="AB77" s="189">
        <f t="shared" si="46"/>
        <v>1</v>
      </c>
      <c r="AC77" s="189">
        <f t="shared" si="47"/>
        <v>0</v>
      </c>
      <c r="AD77" s="189">
        <f t="shared" si="48"/>
        <v>1</v>
      </c>
      <c r="AE77" s="189">
        <f t="shared" si="49"/>
        <v>0</v>
      </c>
      <c r="AF77" s="189">
        <f t="shared" si="50"/>
        <v>1</v>
      </c>
      <c r="AG77" s="189">
        <f t="shared" si="51"/>
        <v>0</v>
      </c>
      <c r="AH77" s="190">
        <f t="shared" si="52"/>
        <v>1</v>
      </c>
      <c r="AI77" s="36">
        <f t="shared" si="53"/>
        <v>1</v>
      </c>
      <c r="AJ77">
        <f t="shared" si="56"/>
        <v>8420000</v>
      </c>
    </row>
    <row r="78" spans="1:36">
      <c r="A78">
        <v>106</v>
      </c>
      <c r="B78">
        <v>151161</v>
      </c>
      <c r="C78">
        <v>22499999.105930399</v>
      </c>
      <c r="D78">
        <v>-6266666.2211659998</v>
      </c>
      <c r="E78">
        <v>13333333</v>
      </c>
      <c r="F78">
        <v>9166666.1059303693</v>
      </c>
      <c r="G78">
        <v>326.66665368610001</v>
      </c>
      <c r="H78">
        <v>2</v>
      </c>
      <c r="I78">
        <v>1</v>
      </c>
      <c r="J78">
        <v>1</v>
      </c>
      <c r="K78">
        <v>0</v>
      </c>
      <c r="L78">
        <v>1</v>
      </c>
      <c r="M78">
        <v>150000</v>
      </c>
      <c r="N78">
        <v>4195000</v>
      </c>
      <c r="O78">
        <v>0</v>
      </c>
      <c r="P78">
        <v>13333.3330078125</v>
      </c>
      <c r="Q78" s="188">
        <f t="shared" si="54"/>
        <v>1</v>
      </c>
      <c r="R78" s="189">
        <f t="shared" si="55"/>
        <v>0</v>
      </c>
      <c r="S78" s="189">
        <f t="shared" si="37"/>
        <v>0</v>
      </c>
      <c r="T78" s="189">
        <f t="shared" si="38"/>
        <v>1</v>
      </c>
      <c r="U78" s="189">
        <f t="shared" si="39"/>
        <v>0</v>
      </c>
      <c r="V78" s="189">
        <f t="shared" si="40"/>
        <v>1</v>
      </c>
      <c r="W78" s="189">
        <f t="shared" si="41"/>
        <v>1</v>
      </c>
      <c r="X78" s="189">
        <f t="shared" si="42"/>
        <v>0</v>
      </c>
      <c r="Y78" s="189">
        <f t="shared" si="43"/>
        <v>0</v>
      </c>
      <c r="Z78" s="189">
        <f t="shared" si="44"/>
        <v>1</v>
      </c>
      <c r="AA78" s="189">
        <f t="shared" si="45"/>
        <v>0</v>
      </c>
      <c r="AB78" s="189">
        <f t="shared" si="46"/>
        <v>1</v>
      </c>
      <c r="AC78" s="189">
        <f t="shared" si="47"/>
        <v>0</v>
      </c>
      <c r="AD78" s="189">
        <f t="shared" si="48"/>
        <v>1</v>
      </c>
      <c r="AE78" s="189">
        <f t="shared" si="49"/>
        <v>1</v>
      </c>
      <c r="AF78" s="189">
        <f t="shared" si="50"/>
        <v>0</v>
      </c>
      <c r="AG78" s="189">
        <f t="shared" si="51"/>
        <v>0</v>
      </c>
      <c r="AH78" s="190">
        <f t="shared" si="52"/>
        <v>1</v>
      </c>
      <c r="AI78" s="36">
        <f t="shared" si="53"/>
        <v>1</v>
      </c>
      <c r="AJ78">
        <f t="shared" si="56"/>
        <v>9166666.1059303693</v>
      </c>
    </row>
    <row r="79" spans="1:36">
      <c r="A79">
        <v>70</v>
      </c>
      <c r="B79">
        <v>24283</v>
      </c>
      <c r="C79">
        <v>10000000.223517399</v>
      </c>
      <c r="D79">
        <v>-14900000.335276101</v>
      </c>
      <c r="E79" s="179">
        <v>100000</v>
      </c>
      <c r="F79">
        <v>9900000.2235174198</v>
      </c>
      <c r="G79">
        <v>250.00000558793599</v>
      </c>
      <c r="H79">
        <v>2</v>
      </c>
      <c r="I79">
        <v>0</v>
      </c>
      <c r="J79">
        <v>0</v>
      </c>
      <c r="K79">
        <v>0</v>
      </c>
      <c r="L79">
        <v>0</v>
      </c>
      <c r="M79">
        <v>0</v>
      </c>
      <c r="N79">
        <v>0</v>
      </c>
      <c r="O79">
        <v>0</v>
      </c>
      <c r="P79">
        <v>833.33337402343795</v>
      </c>
      <c r="Q79" s="188">
        <f t="shared" si="54"/>
        <v>1</v>
      </c>
      <c r="R79" s="189">
        <f t="shared" si="55"/>
        <v>0</v>
      </c>
      <c r="S79" s="189">
        <f t="shared" si="37"/>
        <v>1</v>
      </c>
      <c r="T79" s="189">
        <f t="shared" si="38"/>
        <v>0</v>
      </c>
      <c r="U79" s="189">
        <f t="shared" si="39"/>
        <v>1</v>
      </c>
      <c r="V79" s="189">
        <f t="shared" si="40"/>
        <v>0</v>
      </c>
      <c r="W79" s="189">
        <f t="shared" si="41"/>
        <v>1</v>
      </c>
      <c r="X79" s="189">
        <f t="shared" si="42"/>
        <v>0</v>
      </c>
      <c r="Y79" s="189">
        <f t="shared" si="43"/>
        <v>1</v>
      </c>
      <c r="Z79" s="189">
        <f t="shared" si="44"/>
        <v>0</v>
      </c>
      <c r="AA79" s="189">
        <f t="shared" si="45"/>
        <v>1</v>
      </c>
      <c r="AB79" s="189">
        <f t="shared" si="46"/>
        <v>0</v>
      </c>
      <c r="AC79" s="189">
        <f t="shared" si="47"/>
        <v>1</v>
      </c>
      <c r="AD79" s="189">
        <f t="shared" si="48"/>
        <v>0</v>
      </c>
      <c r="AE79" s="189">
        <f t="shared" si="49"/>
        <v>1</v>
      </c>
      <c r="AF79" s="189">
        <f t="shared" si="50"/>
        <v>0</v>
      </c>
      <c r="AG79" s="189">
        <f t="shared" si="51"/>
        <v>1</v>
      </c>
      <c r="AH79" s="190">
        <f t="shared" si="52"/>
        <v>0</v>
      </c>
      <c r="AI79" s="36">
        <f t="shared" si="53"/>
        <v>1</v>
      </c>
      <c r="AJ79">
        <f t="shared" si="56"/>
        <v>9900000.2235174198</v>
      </c>
    </row>
    <row r="80" spans="1:36">
      <c r="A80">
        <v>90</v>
      </c>
      <c r="B80">
        <v>18181</v>
      </c>
      <c r="C80">
        <v>17971428.877480201</v>
      </c>
      <c r="D80">
        <v>3542857.0669524502</v>
      </c>
      <c r="E80" s="179">
        <v>8000000</v>
      </c>
      <c r="F80">
        <v>9971428.8774801791</v>
      </c>
      <c r="G80">
        <v>74.285715550792503</v>
      </c>
      <c r="H80">
        <v>2</v>
      </c>
      <c r="I80">
        <v>0</v>
      </c>
      <c r="J80">
        <v>1</v>
      </c>
      <c r="K80">
        <v>0</v>
      </c>
      <c r="L80">
        <v>1</v>
      </c>
      <c r="M80">
        <v>0</v>
      </c>
      <c r="N80">
        <v>0</v>
      </c>
      <c r="O80">
        <v>0</v>
      </c>
      <c r="P80">
        <v>2285.71435546875</v>
      </c>
      <c r="Q80" s="188">
        <f t="shared" si="54"/>
        <v>1</v>
      </c>
      <c r="R80" s="189">
        <f t="shared" si="55"/>
        <v>0</v>
      </c>
      <c r="S80" s="189">
        <f t="shared" si="37"/>
        <v>1</v>
      </c>
      <c r="T80" s="189">
        <f t="shared" si="38"/>
        <v>0</v>
      </c>
      <c r="U80" s="189">
        <f t="shared" si="39"/>
        <v>0</v>
      </c>
      <c r="V80" s="189">
        <f t="shared" si="40"/>
        <v>1</v>
      </c>
      <c r="W80" s="189">
        <f t="shared" si="41"/>
        <v>1</v>
      </c>
      <c r="X80" s="189">
        <f t="shared" si="42"/>
        <v>0</v>
      </c>
      <c r="Y80" s="189">
        <f t="shared" si="43"/>
        <v>0</v>
      </c>
      <c r="Z80" s="189">
        <f t="shared" si="44"/>
        <v>1</v>
      </c>
      <c r="AA80" s="189">
        <f t="shared" si="45"/>
        <v>1</v>
      </c>
      <c r="AB80" s="189">
        <f t="shared" si="46"/>
        <v>0</v>
      </c>
      <c r="AC80" s="189">
        <f t="shared" si="47"/>
        <v>1</v>
      </c>
      <c r="AD80" s="189">
        <f t="shared" si="48"/>
        <v>0</v>
      </c>
      <c r="AE80" s="189">
        <f t="shared" si="49"/>
        <v>1</v>
      </c>
      <c r="AF80" s="189">
        <f t="shared" si="50"/>
        <v>0</v>
      </c>
      <c r="AG80" s="189">
        <f t="shared" si="51"/>
        <v>0</v>
      </c>
      <c r="AH80" s="190">
        <f t="shared" si="52"/>
        <v>1</v>
      </c>
      <c r="AI80" s="36">
        <f t="shared" si="53"/>
        <v>1</v>
      </c>
      <c r="AJ80">
        <f t="shared" si="56"/>
        <v>9971428.8774801791</v>
      </c>
    </row>
    <row r="81" spans="1:36">
      <c r="A81">
        <v>57</v>
      </c>
      <c r="B81">
        <v>14131</v>
      </c>
      <c r="C81">
        <v>13333333.3333333</v>
      </c>
      <c r="D81">
        <v>-6026666.75</v>
      </c>
      <c r="E81">
        <v>3333333.25</v>
      </c>
      <c r="F81">
        <v>10000000.0833333</v>
      </c>
      <c r="G81">
        <v>156</v>
      </c>
      <c r="H81">
        <v>2</v>
      </c>
      <c r="I81">
        <v>1</v>
      </c>
      <c r="J81">
        <v>1</v>
      </c>
      <c r="K81">
        <v>0</v>
      </c>
      <c r="L81">
        <v>0</v>
      </c>
      <c r="M81">
        <v>0</v>
      </c>
      <c r="N81">
        <v>0</v>
      </c>
      <c r="O81">
        <v>0</v>
      </c>
      <c r="P81">
        <v>1666.66662597656</v>
      </c>
      <c r="Q81" s="188">
        <f t="shared" si="54"/>
        <v>1</v>
      </c>
      <c r="R81" s="189">
        <f t="shared" si="55"/>
        <v>0</v>
      </c>
      <c r="S81" s="189">
        <f t="shared" si="37"/>
        <v>0</v>
      </c>
      <c r="T81" s="189">
        <f t="shared" si="38"/>
        <v>1</v>
      </c>
      <c r="U81" s="189">
        <f t="shared" si="39"/>
        <v>0</v>
      </c>
      <c r="V81" s="189">
        <f t="shared" si="40"/>
        <v>1</v>
      </c>
      <c r="W81" s="189">
        <f t="shared" si="41"/>
        <v>1</v>
      </c>
      <c r="X81" s="189">
        <f t="shared" si="42"/>
        <v>0</v>
      </c>
      <c r="Y81" s="189">
        <f t="shared" si="43"/>
        <v>1</v>
      </c>
      <c r="Z81" s="189">
        <f t="shared" si="44"/>
        <v>0</v>
      </c>
      <c r="AA81" s="189">
        <f t="shared" si="45"/>
        <v>1</v>
      </c>
      <c r="AB81" s="189">
        <f t="shared" si="46"/>
        <v>0</v>
      </c>
      <c r="AC81" s="189">
        <f t="shared" si="47"/>
        <v>1</v>
      </c>
      <c r="AD81" s="189">
        <f t="shared" si="48"/>
        <v>0</v>
      </c>
      <c r="AE81" s="189">
        <f t="shared" si="49"/>
        <v>1</v>
      </c>
      <c r="AF81" s="189">
        <f t="shared" si="50"/>
        <v>0</v>
      </c>
      <c r="AG81" s="189">
        <f t="shared" si="51"/>
        <v>1</v>
      </c>
      <c r="AH81" s="190">
        <f t="shared" si="52"/>
        <v>0</v>
      </c>
      <c r="AI81" s="36">
        <f t="shared" si="53"/>
        <v>1</v>
      </c>
      <c r="AJ81">
        <f t="shared" si="56"/>
        <v>10000000.0833333</v>
      </c>
    </row>
    <row r="82" spans="1:36">
      <c r="A82">
        <v>14</v>
      </c>
      <c r="B82">
        <v>14121</v>
      </c>
      <c r="C82">
        <v>11566666.40625</v>
      </c>
      <c r="D82">
        <v>-11106666.625</v>
      </c>
      <c r="E82">
        <v>1333333.375</v>
      </c>
      <c r="F82">
        <v>10233333.03125</v>
      </c>
      <c r="G82">
        <v>207.333333333333</v>
      </c>
      <c r="H82">
        <v>2</v>
      </c>
      <c r="I82">
        <v>1</v>
      </c>
      <c r="J82">
        <v>1</v>
      </c>
      <c r="K82">
        <v>0</v>
      </c>
      <c r="L82">
        <v>0</v>
      </c>
      <c r="M82">
        <v>21800</v>
      </c>
      <c r="N82">
        <v>956250</v>
      </c>
      <c r="O82">
        <v>0</v>
      </c>
      <c r="P82">
        <v>2000</v>
      </c>
      <c r="Q82" s="188">
        <f t="shared" si="54"/>
        <v>1</v>
      </c>
      <c r="R82" s="189">
        <f t="shared" si="55"/>
        <v>0</v>
      </c>
      <c r="S82" s="189">
        <f t="shared" si="37"/>
        <v>0</v>
      </c>
      <c r="T82" s="189">
        <f t="shared" si="38"/>
        <v>1</v>
      </c>
      <c r="U82" s="189">
        <f t="shared" si="39"/>
        <v>0</v>
      </c>
      <c r="V82" s="189">
        <f t="shared" si="40"/>
        <v>1</v>
      </c>
      <c r="W82" s="189">
        <f t="shared" si="41"/>
        <v>1</v>
      </c>
      <c r="X82" s="189">
        <f t="shared" si="42"/>
        <v>0</v>
      </c>
      <c r="Y82" s="189">
        <f t="shared" si="43"/>
        <v>1</v>
      </c>
      <c r="Z82" s="189">
        <f t="shared" si="44"/>
        <v>0</v>
      </c>
      <c r="AA82" s="189">
        <f t="shared" si="45"/>
        <v>0</v>
      </c>
      <c r="AB82" s="189">
        <f t="shared" si="46"/>
        <v>1</v>
      </c>
      <c r="AC82" s="189">
        <f t="shared" si="47"/>
        <v>0</v>
      </c>
      <c r="AD82" s="189">
        <f t="shared" si="48"/>
        <v>1</v>
      </c>
      <c r="AE82" s="189">
        <f t="shared" si="49"/>
        <v>1</v>
      </c>
      <c r="AF82" s="189">
        <f t="shared" si="50"/>
        <v>0</v>
      </c>
      <c r="AG82" s="189">
        <f t="shared" si="51"/>
        <v>1</v>
      </c>
      <c r="AH82" s="190">
        <f t="shared" si="52"/>
        <v>0</v>
      </c>
      <c r="AI82" s="36">
        <f t="shared" si="53"/>
        <v>1</v>
      </c>
      <c r="AJ82">
        <f t="shared" si="56"/>
        <v>10233333.03125</v>
      </c>
    </row>
    <row r="83" spans="1:36">
      <c r="A83">
        <v>81</v>
      </c>
      <c r="B83">
        <v>162562</v>
      </c>
      <c r="C83">
        <v>97750000.659003899</v>
      </c>
      <c r="D83">
        <v>62749999.446794398</v>
      </c>
      <c r="E83">
        <v>87500000</v>
      </c>
      <c r="F83">
        <v>10250000.6590039</v>
      </c>
      <c r="G83">
        <v>412.500009220094</v>
      </c>
      <c r="H83">
        <v>2</v>
      </c>
      <c r="I83">
        <v>1</v>
      </c>
      <c r="J83">
        <v>0</v>
      </c>
      <c r="K83">
        <v>0</v>
      </c>
      <c r="L83">
        <v>1</v>
      </c>
      <c r="M83">
        <v>125000</v>
      </c>
      <c r="N83">
        <v>983333.375</v>
      </c>
      <c r="O83">
        <v>0</v>
      </c>
      <c r="P83">
        <v>625</v>
      </c>
      <c r="Q83" s="188">
        <f t="shared" si="54"/>
        <v>1</v>
      </c>
      <c r="R83" s="189">
        <f t="shared" si="55"/>
        <v>0</v>
      </c>
      <c r="S83" s="189">
        <f t="shared" si="37"/>
        <v>0</v>
      </c>
      <c r="T83" s="189">
        <f t="shared" si="38"/>
        <v>1</v>
      </c>
      <c r="U83" s="189">
        <f t="shared" si="39"/>
        <v>1</v>
      </c>
      <c r="V83" s="189">
        <f t="shared" si="40"/>
        <v>0</v>
      </c>
      <c r="W83" s="189">
        <f t="shared" si="41"/>
        <v>1</v>
      </c>
      <c r="X83" s="189">
        <f t="shared" si="42"/>
        <v>0</v>
      </c>
      <c r="Y83" s="189">
        <f t="shared" si="43"/>
        <v>0</v>
      </c>
      <c r="Z83" s="189">
        <f t="shared" si="44"/>
        <v>1</v>
      </c>
      <c r="AA83" s="189">
        <f t="shared" si="45"/>
        <v>0</v>
      </c>
      <c r="AB83" s="189">
        <f t="shared" si="46"/>
        <v>1</v>
      </c>
      <c r="AC83" s="189">
        <f t="shared" si="47"/>
        <v>0</v>
      </c>
      <c r="AD83" s="189">
        <f t="shared" si="48"/>
        <v>1</v>
      </c>
      <c r="AE83" s="189">
        <f t="shared" si="49"/>
        <v>1</v>
      </c>
      <c r="AF83" s="189">
        <f t="shared" si="50"/>
        <v>0</v>
      </c>
      <c r="AG83" s="189">
        <f t="shared" si="51"/>
        <v>1</v>
      </c>
      <c r="AH83" s="190">
        <f t="shared" si="52"/>
        <v>0</v>
      </c>
      <c r="AI83" s="36">
        <f t="shared" si="53"/>
        <v>1</v>
      </c>
      <c r="AJ83">
        <f t="shared" si="56"/>
        <v>10250000.6590039</v>
      </c>
    </row>
    <row r="84" spans="1:36">
      <c r="A84">
        <v>34</v>
      </c>
      <c r="B84">
        <v>181251</v>
      </c>
      <c r="C84">
        <v>16800000</v>
      </c>
      <c r="D84">
        <v>-21790000</v>
      </c>
      <c r="E84" s="179">
        <v>5000000</v>
      </c>
      <c r="F84">
        <v>11800000</v>
      </c>
      <c r="G84">
        <v>446.5</v>
      </c>
      <c r="H84">
        <v>2</v>
      </c>
      <c r="I84">
        <v>0</v>
      </c>
      <c r="J84">
        <v>1</v>
      </c>
      <c r="K84">
        <v>0</v>
      </c>
      <c r="L84">
        <v>0</v>
      </c>
      <c r="M84">
        <v>0</v>
      </c>
      <c r="N84">
        <v>0</v>
      </c>
      <c r="O84">
        <v>0</v>
      </c>
      <c r="P84">
        <v>1500</v>
      </c>
      <c r="Q84" s="188">
        <f t="shared" si="54"/>
        <v>1</v>
      </c>
      <c r="R84" s="189">
        <f t="shared" si="55"/>
        <v>0</v>
      </c>
      <c r="S84" s="189">
        <f t="shared" si="37"/>
        <v>1</v>
      </c>
      <c r="T84" s="189">
        <f t="shared" si="38"/>
        <v>0</v>
      </c>
      <c r="U84" s="189">
        <f t="shared" si="39"/>
        <v>0</v>
      </c>
      <c r="V84" s="189">
        <f t="shared" si="40"/>
        <v>1</v>
      </c>
      <c r="W84" s="189">
        <f t="shared" si="41"/>
        <v>1</v>
      </c>
      <c r="X84" s="189">
        <f t="shared" si="42"/>
        <v>0</v>
      </c>
      <c r="Y84" s="189">
        <f t="shared" si="43"/>
        <v>1</v>
      </c>
      <c r="Z84" s="189">
        <f t="shared" si="44"/>
        <v>0</v>
      </c>
      <c r="AA84" s="189">
        <f t="shared" si="45"/>
        <v>1</v>
      </c>
      <c r="AB84" s="189">
        <f t="shared" si="46"/>
        <v>0</v>
      </c>
      <c r="AC84" s="189">
        <f t="shared" si="47"/>
        <v>1</v>
      </c>
      <c r="AD84" s="189">
        <f t="shared" si="48"/>
        <v>0</v>
      </c>
      <c r="AE84" s="189">
        <f t="shared" si="49"/>
        <v>1</v>
      </c>
      <c r="AF84" s="189">
        <f t="shared" si="50"/>
        <v>0</v>
      </c>
      <c r="AG84" s="189">
        <f t="shared" si="51"/>
        <v>1</v>
      </c>
      <c r="AH84" s="190">
        <f t="shared" si="52"/>
        <v>0</v>
      </c>
      <c r="AI84" s="36">
        <f t="shared" si="53"/>
        <v>1</v>
      </c>
      <c r="AJ84">
        <f t="shared" si="56"/>
        <v>11800000</v>
      </c>
    </row>
    <row r="85" spans="1:36">
      <c r="A85">
        <v>51</v>
      </c>
      <c r="B85">
        <v>141251</v>
      </c>
      <c r="C85">
        <v>15000000.335276101</v>
      </c>
      <c r="D85">
        <v>-10500000.304542501</v>
      </c>
      <c r="E85">
        <v>3125000</v>
      </c>
      <c r="F85">
        <v>11875000.335276101</v>
      </c>
      <c r="G85">
        <v>227.083338409041</v>
      </c>
      <c r="H85">
        <v>2</v>
      </c>
      <c r="I85">
        <v>0</v>
      </c>
      <c r="J85">
        <v>1</v>
      </c>
      <c r="K85">
        <v>0</v>
      </c>
      <c r="L85">
        <v>0</v>
      </c>
      <c r="M85">
        <v>0</v>
      </c>
      <c r="N85">
        <v>0</v>
      </c>
      <c r="O85">
        <v>0</v>
      </c>
      <c r="P85">
        <v>2500</v>
      </c>
      <c r="Q85" s="188">
        <f t="shared" si="54"/>
        <v>1</v>
      </c>
      <c r="R85" s="189">
        <f t="shared" si="55"/>
        <v>0</v>
      </c>
      <c r="S85" s="189">
        <f t="shared" si="37"/>
        <v>1</v>
      </c>
      <c r="T85" s="189">
        <f t="shared" si="38"/>
        <v>0</v>
      </c>
      <c r="U85" s="189">
        <f t="shared" si="39"/>
        <v>0</v>
      </c>
      <c r="V85" s="189">
        <f t="shared" si="40"/>
        <v>1</v>
      </c>
      <c r="W85" s="189">
        <f t="shared" si="41"/>
        <v>1</v>
      </c>
      <c r="X85" s="189">
        <f t="shared" si="42"/>
        <v>0</v>
      </c>
      <c r="Y85" s="189">
        <f t="shared" si="43"/>
        <v>1</v>
      </c>
      <c r="Z85" s="189">
        <f t="shared" si="44"/>
        <v>0</v>
      </c>
      <c r="AA85" s="189">
        <f t="shared" si="45"/>
        <v>1</v>
      </c>
      <c r="AB85" s="189">
        <f t="shared" si="46"/>
        <v>0</v>
      </c>
      <c r="AC85" s="189">
        <f t="shared" si="47"/>
        <v>1</v>
      </c>
      <c r="AD85" s="189">
        <f t="shared" si="48"/>
        <v>0</v>
      </c>
      <c r="AE85" s="189">
        <f t="shared" si="49"/>
        <v>1</v>
      </c>
      <c r="AF85" s="189">
        <f t="shared" si="50"/>
        <v>0</v>
      </c>
      <c r="AG85" s="189">
        <f t="shared" si="51"/>
        <v>0</v>
      </c>
      <c r="AH85" s="190">
        <f t="shared" si="52"/>
        <v>1</v>
      </c>
      <c r="AI85" s="36">
        <f t="shared" si="53"/>
        <v>1</v>
      </c>
      <c r="AJ85">
        <f t="shared" si="56"/>
        <v>11875000.335276101</v>
      </c>
    </row>
    <row r="86" spans="1:36">
      <c r="A86">
        <v>83</v>
      </c>
      <c r="B86">
        <v>162422</v>
      </c>
      <c r="C86">
        <v>18749999.720603202</v>
      </c>
      <c r="D86">
        <v>-7099999.8010694999</v>
      </c>
      <c r="E86">
        <v>6250000</v>
      </c>
      <c r="F86">
        <v>12499999.7206032</v>
      </c>
      <c r="G86">
        <v>222.499996684492</v>
      </c>
      <c r="H86">
        <v>2</v>
      </c>
      <c r="I86">
        <v>1</v>
      </c>
      <c r="J86">
        <v>0</v>
      </c>
      <c r="K86">
        <v>0</v>
      </c>
      <c r="L86">
        <v>1</v>
      </c>
      <c r="M86">
        <v>0</v>
      </c>
      <c r="N86">
        <v>0</v>
      </c>
      <c r="O86">
        <v>0</v>
      </c>
      <c r="P86">
        <v>625</v>
      </c>
      <c r="Q86" s="188">
        <f t="shared" si="54"/>
        <v>1</v>
      </c>
      <c r="R86" s="189">
        <f t="shared" si="55"/>
        <v>0</v>
      </c>
      <c r="S86" s="189">
        <f t="shared" si="37"/>
        <v>0</v>
      </c>
      <c r="T86" s="189">
        <f t="shared" si="38"/>
        <v>1</v>
      </c>
      <c r="U86" s="189">
        <f t="shared" si="39"/>
        <v>1</v>
      </c>
      <c r="V86" s="189">
        <f t="shared" si="40"/>
        <v>0</v>
      </c>
      <c r="W86" s="189">
        <f t="shared" si="41"/>
        <v>1</v>
      </c>
      <c r="X86" s="189">
        <f t="shared" si="42"/>
        <v>0</v>
      </c>
      <c r="Y86" s="189">
        <f t="shared" si="43"/>
        <v>0</v>
      </c>
      <c r="Z86" s="189">
        <f t="shared" si="44"/>
        <v>1</v>
      </c>
      <c r="AA86" s="189">
        <f t="shared" si="45"/>
        <v>1</v>
      </c>
      <c r="AB86" s="189">
        <f t="shared" si="46"/>
        <v>0</v>
      </c>
      <c r="AC86" s="189">
        <f t="shared" si="47"/>
        <v>1</v>
      </c>
      <c r="AD86" s="189">
        <f t="shared" si="48"/>
        <v>0</v>
      </c>
      <c r="AE86" s="189">
        <f t="shared" si="49"/>
        <v>1</v>
      </c>
      <c r="AF86" s="189">
        <f t="shared" si="50"/>
        <v>0</v>
      </c>
      <c r="AG86" s="189">
        <f t="shared" si="51"/>
        <v>1</v>
      </c>
      <c r="AH86" s="190">
        <f t="shared" si="52"/>
        <v>0</v>
      </c>
      <c r="AI86" s="36">
        <f t="shared" si="53"/>
        <v>1</v>
      </c>
      <c r="AJ86">
        <f t="shared" si="56"/>
        <v>12499999.7206032</v>
      </c>
    </row>
    <row r="87" spans="1:36">
      <c r="A87">
        <v>88</v>
      </c>
      <c r="B87">
        <v>14161</v>
      </c>
      <c r="C87">
        <v>18285714.597118199</v>
      </c>
      <c r="D87">
        <v>1428571.6413004301</v>
      </c>
      <c r="E87">
        <v>5714286</v>
      </c>
      <c r="F87">
        <v>12571428.597118201</v>
      </c>
      <c r="G87">
        <v>71.428572644992798</v>
      </c>
      <c r="H87">
        <v>2</v>
      </c>
      <c r="I87">
        <v>1</v>
      </c>
      <c r="J87">
        <v>0</v>
      </c>
      <c r="K87">
        <v>1</v>
      </c>
      <c r="L87">
        <v>0</v>
      </c>
      <c r="M87">
        <v>608000</v>
      </c>
      <c r="N87">
        <v>240000</v>
      </c>
      <c r="O87">
        <v>0</v>
      </c>
      <c r="P87">
        <v>4285.71435546875</v>
      </c>
      <c r="Q87" s="188">
        <f t="shared" si="54"/>
        <v>1</v>
      </c>
      <c r="R87" s="189">
        <f t="shared" si="55"/>
        <v>0</v>
      </c>
      <c r="S87" s="189">
        <f t="shared" si="37"/>
        <v>0</v>
      </c>
      <c r="T87" s="189">
        <f t="shared" si="38"/>
        <v>1</v>
      </c>
      <c r="U87" s="189">
        <f t="shared" si="39"/>
        <v>1</v>
      </c>
      <c r="V87" s="189">
        <f t="shared" si="40"/>
        <v>0</v>
      </c>
      <c r="W87" s="189">
        <f t="shared" si="41"/>
        <v>0</v>
      </c>
      <c r="X87" s="189">
        <f t="shared" si="42"/>
        <v>1</v>
      </c>
      <c r="Y87" s="189">
        <f t="shared" si="43"/>
        <v>1</v>
      </c>
      <c r="Z87" s="189">
        <f t="shared" si="44"/>
        <v>0</v>
      </c>
      <c r="AA87" s="189">
        <f t="shared" si="45"/>
        <v>0</v>
      </c>
      <c r="AB87" s="189">
        <f t="shared" si="46"/>
        <v>1</v>
      </c>
      <c r="AC87" s="189">
        <f t="shared" si="47"/>
        <v>0</v>
      </c>
      <c r="AD87" s="189">
        <f t="shared" si="48"/>
        <v>1</v>
      </c>
      <c r="AE87" s="189">
        <f t="shared" si="49"/>
        <v>1</v>
      </c>
      <c r="AF87" s="189">
        <f t="shared" si="50"/>
        <v>0</v>
      </c>
      <c r="AG87" s="189">
        <f t="shared" si="51"/>
        <v>0</v>
      </c>
      <c r="AH87" s="190">
        <f t="shared" si="52"/>
        <v>1</v>
      </c>
      <c r="AI87" s="36">
        <f t="shared" si="53"/>
        <v>1</v>
      </c>
      <c r="AJ87">
        <f t="shared" si="56"/>
        <v>12571428.597118201</v>
      </c>
    </row>
    <row r="88" spans="1:36">
      <c r="A88">
        <v>29</v>
      </c>
      <c r="B88">
        <v>21132</v>
      </c>
      <c r="C88">
        <v>14285714.224893199</v>
      </c>
      <c r="D88">
        <v>-15285714.2681251</v>
      </c>
      <c r="E88">
        <v>1428571.375</v>
      </c>
      <c r="F88">
        <v>12857142.849893199</v>
      </c>
      <c r="G88">
        <v>278.57142738541802</v>
      </c>
      <c r="H88">
        <v>2</v>
      </c>
      <c r="I88">
        <v>0</v>
      </c>
      <c r="J88">
        <v>1</v>
      </c>
      <c r="K88">
        <v>0</v>
      </c>
      <c r="L88">
        <v>0</v>
      </c>
      <c r="M88">
        <v>12000</v>
      </c>
      <c r="N88">
        <v>60000</v>
      </c>
      <c r="O88">
        <v>4</v>
      </c>
      <c r="P88">
        <v>2142.85717773438</v>
      </c>
      <c r="Q88" s="188">
        <f t="shared" si="54"/>
        <v>1</v>
      </c>
      <c r="R88" s="189">
        <f t="shared" si="55"/>
        <v>0</v>
      </c>
      <c r="S88" s="189">
        <f t="shared" si="37"/>
        <v>1</v>
      </c>
      <c r="T88" s="189">
        <f t="shared" si="38"/>
        <v>0</v>
      </c>
      <c r="U88" s="189">
        <f t="shared" si="39"/>
        <v>0</v>
      </c>
      <c r="V88" s="189">
        <f t="shared" si="40"/>
        <v>1</v>
      </c>
      <c r="W88" s="189">
        <f t="shared" si="41"/>
        <v>1</v>
      </c>
      <c r="X88" s="189">
        <f t="shared" si="42"/>
        <v>0</v>
      </c>
      <c r="Y88" s="189">
        <f t="shared" si="43"/>
        <v>1</v>
      </c>
      <c r="Z88" s="189">
        <f t="shared" si="44"/>
        <v>0</v>
      </c>
      <c r="AA88" s="189">
        <f t="shared" si="45"/>
        <v>0</v>
      </c>
      <c r="AB88" s="189">
        <f t="shared" si="46"/>
        <v>1</v>
      </c>
      <c r="AC88" s="189">
        <f t="shared" si="47"/>
        <v>0</v>
      </c>
      <c r="AD88" s="189">
        <f t="shared" si="48"/>
        <v>1</v>
      </c>
      <c r="AE88" s="189">
        <f t="shared" si="49"/>
        <v>0</v>
      </c>
      <c r="AF88" s="189">
        <f t="shared" si="50"/>
        <v>1</v>
      </c>
      <c r="AG88" s="189">
        <f t="shared" si="51"/>
        <v>0</v>
      </c>
      <c r="AH88" s="190">
        <f t="shared" si="52"/>
        <v>1</v>
      </c>
      <c r="AI88" s="36">
        <f t="shared" si="53"/>
        <v>1</v>
      </c>
      <c r="AJ88">
        <f t="shared" si="56"/>
        <v>12857142.849893199</v>
      </c>
    </row>
    <row r="89" spans="1:36">
      <c r="A89">
        <v>36</v>
      </c>
      <c r="B89">
        <v>14171</v>
      </c>
      <c r="C89">
        <v>23937720.1217064</v>
      </c>
      <c r="D89">
        <v>-19868421.223508999</v>
      </c>
      <c r="E89">
        <v>10526316</v>
      </c>
      <c r="F89">
        <v>13411404.1217064</v>
      </c>
      <c r="G89">
        <v>506.57895372514901</v>
      </c>
      <c r="H89">
        <v>2</v>
      </c>
      <c r="I89">
        <v>1</v>
      </c>
      <c r="J89">
        <v>1</v>
      </c>
      <c r="K89">
        <v>1</v>
      </c>
      <c r="L89">
        <v>0</v>
      </c>
      <c r="M89">
        <v>781000</v>
      </c>
      <c r="N89">
        <v>1321428.625</v>
      </c>
      <c r="O89">
        <v>22</v>
      </c>
      <c r="P89">
        <v>3289.4736328125</v>
      </c>
      <c r="Q89" s="188">
        <f t="shared" si="54"/>
        <v>1</v>
      </c>
      <c r="R89" s="189">
        <f t="shared" si="55"/>
        <v>0</v>
      </c>
      <c r="S89" s="189">
        <f t="shared" si="37"/>
        <v>0</v>
      </c>
      <c r="T89" s="189">
        <f t="shared" si="38"/>
        <v>1</v>
      </c>
      <c r="U89" s="189">
        <f t="shared" si="39"/>
        <v>0</v>
      </c>
      <c r="V89" s="189">
        <f t="shared" si="40"/>
        <v>1</v>
      </c>
      <c r="W89" s="189">
        <f t="shared" si="41"/>
        <v>0</v>
      </c>
      <c r="X89" s="189">
        <f t="shared" si="42"/>
        <v>1</v>
      </c>
      <c r="Y89" s="189">
        <f t="shared" si="43"/>
        <v>1</v>
      </c>
      <c r="Z89" s="189">
        <f t="shared" si="44"/>
        <v>0</v>
      </c>
      <c r="AA89" s="189">
        <f t="shared" si="45"/>
        <v>0</v>
      </c>
      <c r="AB89" s="189">
        <f t="shared" si="46"/>
        <v>1</v>
      </c>
      <c r="AC89" s="189">
        <f t="shared" si="47"/>
        <v>0</v>
      </c>
      <c r="AD89" s="189">
        <f t="shared" si="48"/>
        <v>1</v>
      </c>
      <c r="AE89" s="189">
        <f t="shared" si="49"/>
        <v>0</v>
      </c>
      <c r="AF89" s="189">
        <f t="shared" si="50"/>
        <v>1</v>
      </c>
      <c r="AG89" s="189">
        <f t="shared" si="51"/>
        <v>0</v>
      </c>
      <c r="AH89" s="190">
        <f t="shared" si="52"/>
        <v>1</v>
      </c>
      <c r="AI89" s="36">
        <f t="shared" si="53"/>
        <v>1</v>
      </c>
      <c r="AJ89">
        <f t="shared" si="56"/>
        <v>13411404.1217064</v>
      </c>
    </row>
    <row r="90" spans="1:36">
      <c r="A90">
        <v>27</v>
      </c>
      <c r="B90">
        <v>251181</v>
      </c>
      <c r="C90">
        <v>22500000</v>
      </c>
      <c r="D90">
        <v>4260000</v>
      </c>
      <c r="E90" s="179">
        <v>9000000</v>
      </c>
      <c r="F90">
        <v>13500000</v>
      </c>
      <c r="G90">
        <v>79</v>
      </c>
      <c r="H90">
        <v>2</v>
      </c>
      <c r="I90">
        <v>0</v>
      </c>
      <c r="J90">
        <v>1</v>
      </c>
      <c r="K90">
        <v>0</v>
      </c>
      <c r="L90">
        <v>0</v>
      </c>
      <c r="M90">
        <v>115000</v>
      </c>
      <c r="N90">
        <v>0</v>
      </c>
      <c r="O90">
        <v>0</v>
      </c>
      <c r="P90">
        <v>5000</v>
      </c>
      <c r="Q90" s="188">
        <f t="shared" si="54"/>
        <v>1</v>
      </c>
      <c r="R90" s="189">
        <f t="shared" si="55"/>
        <v>0</v>
      </c>
      <c r="S90" s="189">
        <f t="shared" si="37"/>
        <v>1</v>
      </c>
      <c r="T90" s="189">
        <f t="shared" si="38"/>
        <v>0</v>
      </c>
      <c r="U90" s="189">
        <f t="shared" si="39"/>
        <v>0</v>
      </c>
      <c r="V90" s="189">
        <f t="shared" si="40"/>
        <v>1</v>
      </c>
      <c r="W90" s="189">
        <f t="shared" si="41"/>
        <v>1</v>
      </c>
      <c r="X90" s="189">
        <f t="shared" si="42"/>
        <v>0</v>
      </c>
      <c r="Y90" s="189">
        <f t="shared" si="43"/>
        <v>1</v>
      </c>
      <c r="Z90" s="189">
        <f t="shared" si="44"/>
        <v>0</v>
      </c>
      <c r="AA90" s="189">
        <f t="shared" si="45"/>
        <v>0</v>
      </c>
      <c r="AB90" s="189">
        <f t="shared" si="46"/>
        <v>1</v>
      </c>
      <c r="AC90" s="189">
        <f t="shared" si="47"/>
        <v>1</v>
      </c>
      <c r="AD90" s="189">
        <f t="shared" si="48"/>
        <v>0</v>
      </c>
      <c r="AE90" s="189">
        <f t="shared" si="49"/>
        <v>1</v>
      </c>
      <c r="AF90" s="189">
        <f t="shared" si="50"/>
        <v>0</v>
      </c>
      <c r="AG90" s="189">
        <f t="shared" si="51"/>
        <v>0</v>
      </c>
      <c r="AH90" s="190">
        <f t="shared" si="52"/>
        <v>1</v>
      </c>
      <c r="AI90" s="36">
        <f t="shared" si="53"/>
        <v>1</v>
      </c>
      <c r="AJ90">
        <f t="shared" si="56"/>
        <v>13500000</v>
      </c>
    </row>
    <row r="91" spans="1:36">
      <c r="A91">
        <v>1</v>
      </c>
      <c r="B91">
        <v>122421</v>
      </c>
      <c r="C91">
        <v>14285714.224893199</v>
      </c>
      <c r="D91">
        <v>-2999999.98722758</v>
      </c>
      <c r="E91">
        <v>0</v>
      </c>
      <c r="F91">
        <v>14285714.224893199</v>
      </c>
      <c r="G91">
        <v>49.999999787126299</v>
      </c>
      <c r="H91">
        <v>3</v>
      </c>
      <c r="I91">
        <v>0</v>
      </c>
      <c r="J91">
        <v>1</v>
      </c>
      <c r="K91">
        <v>0</v>
      </c>
      <c r="L91">
        <v>0</v>
      </c>
      <c r="M91">
        <v>0</v>
      </c>
      <c r="N91">
        <v>0</v>
      </c>
      <c r="O91">
        <v>0</v>
      </c>
      <c r="P91">
        <v>3571.42846679688</v>
      </c>
      <c r="Q91" s="188">
        <f t="shared" si="54"/>
        <v>0</v>
      </c>
      <c r="R91" s="189">
        <f t="shared" si="55"/>
        <v>1</v>
      </c>
      <c r="S91" s="189">
        <f t="shared" si="37"/>
        <v>1</v>
      </c>
      <c r="T91" s="189">
        <f t="shared" si="38"/>
        <v>0</v>
      </c>
      <c r="U91" s="189">
        <f t="shared" si="39"/>
        <v>0</v>
      </c>
      <c r="V91" s="189">
        <f t="shared" si="40"/>
        <v>1</v>
      </c>
      <c r="W91" s="189">
        <f t="shared" si="41"/>
        <v>1</v>
      </c>
      <c r="X91" s="189">
        <f t="shared" si="42"/>
        <v>0</v>
      </c>
      <c r="Y91" s="189">
        <f t="shared" si="43"/>
        <v>1</v>
      </c>
      <c r="Z91" s="189">
        <f t="shared" si="44"/>
        <v>0</v>
      </c>
      <c r="AA91" s="189">
        <f t="shared" si="45"/>
        <v>1</v>
      </c>
      <c r="AB91" s="189">
        <f t="shared" si="46"/>
        <v>0</v>
      </c>
      <c r="AC91" s="189">
        <f t="shared" si="47"/>
        <v>1</v>
      </c>
      <c r="AD91" s="189">
        <f t="shared" si="48"/>
        <v>0</v>
      </c>
      <c r="AE91" s="189">
        <f t="shared" si="49"/>
        <v>1</v>
      </c>
      <c r="AF91" s="189">
        <f t="shared" si="50"/>
        <v>0</v>
      </c>
      <c r="AG91" s="189">
        <f t="shared" si="51"/>
        <v>0</v>
      </c>
      <c r="AH91" s="190">
        <f t="shared" si="52"/>
        <v>1</v>
      </c>
      <c r="AI91" s="36">
        <f t="shared" si="53"/>
        <v>1</v>
      </c>
      <c r="AJ91">
        <f t="shared" si="56"/>
        <v>14285714.224893199</v>
      </c>
    </row>
    <row r="92" spans="1:36">
      <c r="A92">
        <v>41</v>
      </c>
      <c r="B92">
        <v>14151</v>
      </c>
      <c r="C92" s="179">
        <v>17000000</v>
      </c>
      <c r="D92">
        <v>-7820000</v>
      </c>
      <c r="E92">
        <v>2500000</v>
      </c>
      <c r="F92">
        <v>14500000</v>
      </c>
      <c r="G92">
        <v>172</v>
      </c>
      <c r="H92">
        <v>2</v>
      </c>
      <c r="I92">
        <v>1</v>
      </c>
      <c r="J92">
        <v>1</v>
      </c>
      <c r="K92">
        <v>0</v>
      </c>
      <c r="L92">
        <v>0</v>
      </c>
      <c r="M92">
        <v>342000</v>
      </c>
      <c r="N92">
        <v>630000</v>
      </c>
      <c r="O92">
        <v>6</v>
      </c>
      <c r="P92">
        <v>2500</v>
      </c>
      <c r="Q92" s="188">
        <f t="shared" si="54"/>
        <v>1</v>
      </c>
      <c r="R92" s="189">
        <f t="shared" si="55"/>
        <v>0</v>
      </c>
      <c r="S92" s="189">
        <f t="shared" si="37"/>
        <v>0</v>
      </c>
      <c r="T92" s="189">
        <f t="shared" si="38"/>
        <v>1</v>
      </c>
      <c r="U92" s="189">
        <f t="shared" si="39"/>
        <v>0</v>
      </c>
      <c r="V92" s="189">
        <f t="shared" si="40"/>
        <v>1</v>
      </c>
      <c r="W92" s="189">
        <f t="shared" si="41"/>
        <v>1</v>
      </c>
      <c r="X92" s="189">
        <f t="shared" si="42"/>
        <v>0</v>
      </c>
      <c r="Y92" s="189">
        <f t="shared" si="43"/>
        <v>1</v>
      </c>
      <c r="Z92" s="189">
        <f t="shared" si="44"/>
        <v>0</v>
      </c>
      <c r="AA92" s="189">
        <f t="shared" si="45"/>
        <v>0</v>
      </c>
      <c r="AB92" s="189">
        <f t="shared" si="46"/>
        <v>1</v>
      </c>
      <c r="AC92" s="189">
        <f t="shared" si="47"/>
        <v>0</v>
      </c>
      <c r="AD92" s="189">
        <f t="shared" si="48"/>
        <v>1</v>
      </c>
      <c r="AE92" s="189">
        <f t="shared" si="49"/>
        <v>0</v>
      </c>
      <c r="AF92" s="189">
        <f t="shared" si="50"/>
        <v>1</v>
      </c>
      <c r="AG92" s="189">
        <f t="shared" si="51"/>
        <v>0</v>
      </c>
      <c r="AH92" s="190">
        <f t="shared" si="52"/>
        <v>1</v>
      </c>
      <c r="AI92" s="36">
        <f t="shared" si="53"/>
        <v>1</v>
      </c>
      <c r="AJ92">
        <f t="shared" si="56"/>
        <v>14500000</v>
      </c>
    </row>
    <row r="93" spans="1:36">
      <c r="A93">
        <v>4</v>
      </c>
      <c r="B93">
        <v>241292</v>
      </c>
      <c r="C93">
        <v>15416667.011256</v>
      </c>
      <c r="D93">
        <v>-81875001.844018698</v>
      </c>
      <c r="E93">
        <v>625000</v>
      </c>
      <c r="F93">
        <v>14791667.011256</v>
      </c>
      <c r="G93">
        <v>1375.00003073365</v>
      </c>
      <c r="H93">
        <v>2</v>
      </c>
      <c r="I93">
        <v>1</v>
      </c>
      <c r="J93">
        <v>0</v>
      </c>
      <c r="K93">
        <v>1</v>
      </c>
      <c r="L93">
        <v>0</v>
      </c>
      <c r="M93">
        <v>255000</v>
      </c>
      <c r="N93" s="179">
        <v>200000</v>
      </c>
      <c r="O93">
        <v>0</v>
      </c>
      <c r="P93">
        <v>1250</v>
      </c>
      <c r="Q93" s="188">
        <f t="shared" si="54"/>
        <v>1</v>
      </c>
      <c r="R93" s="189">
        <f t="shared" si="55"/>
        <v>0</v>
      </c>
      <c r="S93" s="189">
        <f t="shared" si="37"/>
        <v>0</v>
      </c>
      <c r="T93" s="189">
        <f t="shared" si="38"/>
        <v>1</v>
      </c>
      <c r="U93" s="189">
        <f t="shared" si="39"/>
        <v>1</v>
      </c>
      <c r="V93" s="189">
        <f t="shared" si="40"/>
        <v>0</v>
      </c>
      <c r="W93" s="189">
        <f t="shared" si="41"/>
        <v>0</v>
      </c>
      <c r="X93" s="189">
        <f t="shared" si="42"/>
        <v>1</v>
      </c>
      <c r="Y93" s="189">
        <f t="shared" si="43"/>
        <v>1</v>
      </c>
      <c r="Z93" s="189">
        <f t="shared" si="44"/>
        <v>0</v>
      </c>
      <c r="AA93" s="189">
        <f t="shared" si="45"/>
        <v>0</v>
      </c>
      <c r="AB93" s="189">
        <f t="shared" si="46"/>
        <v>1</v>
      </c>
      <c r="AC93" s="189">
        <f t="shared" si="47"/>
        <v>0</v>
      </c>
      <c r="AD93" s="189">
        <f t="shared" si="48"/>
        <v>1</v>
      </c>
      <c r="AE93" s="189">
        <f t="shared" si="49"/>
        <v>1</v>
      </c>
      <c r="AF93" s="189">
        <f t="shared" si="50"/>
        <v>0</v>
      </c>
      <c r="AG93" s="189">
        <f t="shared" si="51"/>
        <v>1</v>
      </c>
      <c r="AH93" s="190">
        <f t="shared" si="52"/>
        <v>0</v>
      </c>
      <c r="AI93" s="36">
        <f t="shared" si="53"/>
        <v>1</v>
      </c>
      <c r="AJ93">
        <f t="shared" si="56"/>
        <v>14791667.011256</v>
      </c>
    </row>
    <row r="94" spans="1:36">
      <c r="A94">
        <v>20</v>
      </c>
      <c r="B94">
        <v>141291</v>
      </c>
      <c r="C94">
        <v>16578906.583946301</v>
      </c>
      <c r="D94">
        <v>-13656250.3227033</v>
      </c>
      <c r="E94">
        <v>781250</v>
      </c>
      <c r="F94">
        <v>15797656.583946301</v>
      </c>
      <c r="G94">
        <v>240.62500537838801</v>
      </c>
      <c r="H94">
        <v>2</v>
      </c>
      <c r="I94">
        <v>1</v>
      </c>
      <c r="J94">
        <v>1</v>
      </c>
      <c r="K94">
        <v>0</v>
      </c>
      <c r="L94">
        <v>0</v>
      </c>
      <c r="M94">
        <v>0</v>
      </c>
      <c r="N94">
        <v>0</v>
      </c>
      <c r="O94">
        <v>4</v>
      </c>
      <c r="P94">
        <v>3125</v>
      </c>
      <c r="Q94" s="188">
        <f t="shared" si="54"/>
        <v>1</v>
      </c>
      <c r="R94" s="189">
        <f t="shared" si="55"/>
        <v>0</v>
      </c>
      <c r="S94" s="189">
        <f t="shared" si="37"/>
        <v>0</v>
      </c>
      <c r="T94" s="189">
        <f t="shared" si="38"/>
        <v>1</v>
      </c>
      <c r="U94" s="189">
        <f t="shared" si="39"/>
        <v>0</v>
      </c>
      <c r="V94" s="189">
        <f t="shared" si="40"/>
        <v>1</v>
      </c>
      <c r="W94" s="189">
        <f t="shared" si="41"/>
        <v>1</v>
      </c>
      <c r="X94" s="189">
        <f t="shared" si="42"/>
        <v>0</v>
      </c>
      <c r="Y94" s="189">
        <f t="shared" si="43"/>
        <v>1</v>
      </c>
      <c r="Z94" s="189">
        <f t="shared" si="44"/>
        <v>0</v>
      </c>
      <c r="AA94" s="189">
        <f t="shared" si="45"/>
        <v>1</v>
      </c>
      <c r="AB94" s="189">
        <f t="shared" si="46"/>
        <v>0</v>
      </c>
      <c r="AC94" s="189">
        <f t="shared" si="47"/>
        <v>1</v>
      </c>
      <c r="AD94" s="189">
        <f t="shared" si="48"/>
        <v>0</v>
      </c>
      <c r="AE94" s="189">
        <f t="shared" si="49"/>
        <v>0</v>
      </c>
      <c r="AF94" s="189">
        <f t="shared" si="50"/>
        <v>1</v>
      </c>
      <c r="AG94" s="189">
        <f t="shared" si="51"/>
        <v>0</v>
      </c>
      <c r="AH94" s="190">
        <f t="shared" si="52"/>
        <v>1</v>
      </c>
      <c r="AI94" s="36">
        <f t="shared" si="53"/>
        <v>1</v>
      </c>
      <c r="AJ94">
        <f t="shared" si="56"/>
        <v>15797656.583946301</v>
      </c>
    </row>
    <row r="95" spans="1:36">
      <c r="A95">
        <v>50</v>
      </c>
      <c r="B95">
        <v>242241</v>
      </c>
      <c r="C95">
        <v>29166666.016509101</v>
      </c>
      <c r="D95">
        <v>-10500000.5140901</v>
      </c>
      <c r="E95">
        <v>12500000</v>
      </c>
      <c r="F95">
        <v>16666666.016509101</v>
      </c>
      <c r="G95">
        <v>383.333341901501</v>
      </c>
      <c r="H95">
        <v>2</v>
      </c>
      <c r="I95">
        <v>0</v>
      </c>
      <c r="J95">
        <v>1</v>
      </c>
      <c r="K95">
        <v>0</v>
      </c>
      <c r="L95">
        <v>0</v>
      </c>
      <c r="M95">
        <v>0</v>
      </c>
      <c r="N95">
        <v>0</v>
      </c>
      <c r="O95">
        <v>0</v>
      </c>
      <c r="P95">
        <v>12500</v>
      </c>
      <c r="Q95" s="188">
        <f t="shared" si="54"/>
        <v>1</v>
      </c>
      <c r="R95" s="189">
        <f t="shared" si="55"/>
        <v>0</v>
      </c>
      <c r="S95" s="189">
        <f t="shared" si="37"/>
        <v>1</v>
      </c>
      <c r="T95" s="189">
        <f t="shared" si="38"/>
        <v>0</v>
      </c>
      <c r="U95" s="189">
        <f t="shared" si="39"/>
        <v>0</v>
      </c>
      <c r="V95" s="189">
        <f t="shared" si="40"/>
        <v>1</v>
      </c>
      <c r="W95" s="189">
        <f t="shared" si="41"/>
        <v>1</v>
      </c>
      <c r="X95" s="189">
        <f t="shared" si="42"/>
        <v>0</v>
      </c>
      <c r="Y95" s="189">
        <f t="shared" si="43"/>
        <v>1</v>
      </c>
      <c r="Z95" s="189">
        <f t="shared" si="44"/>
        <v>0</v>
      </c>
      <c r="AA95" s="189">
        <f t="shared" si="45"/>
        <v>1</v>
      </c>
      <c r="AB95" s="189">
        <f t="shared" si="46"/>
        <v>0</v>
      </c>
      <c r="AC95" s="189">
        <f t="shared" si="47"/>
        <v>1</v>
      </c>
      <c r="AD95" s="189">
        <f t="shared" si="48"/>
        <v>0</v>
      </c>
      <c r="AE95" s="189">
        <f t="shared" si="49"/>
        <v>1</v>
      </c>
      <c r="AF95" s="189">
        <f t="shared" si="50"/>
        <v>0</v>
      </c>
      <c r="AG95" s="189">
        <f t="shared" si="51"/>
        <v>0</v>
      </c>
      <c r="AH95" s="190">
        <f t="shared" si="52"/>
        <v>1</v>
      </c>
      <c r="AI95" s="36">
        <f t="shared" si="53"/>
        <v>1</v>
      </c>
      <c r="AJ95">
        <f t="shared" si="56"/>
        <v>16666666.016509101</v>
      </c>
    </row>
    <row r="96" spans="1:36">
      <c r="A96">
        <v>37</v>
      </c>
      <c r="B96">
        <v>251241</v>
      </c>
      <c r="C96" s="179">
        <v>32000000</v>
      </c>
      <c r="D96">
        <v>13140000</v>
      </c>
      <c r="E96" s="179">
        <v>15000000</v>
      </c>
      <c r="F96" s="179">
        <v>17000000</v>
      </c>
      <c r="G96">
        <v>31</v>
      </c>
      <c r="H96">
        <v>3</v>
      </c>
      <c r="I96">
        <v>0</v>
      </c>
      <c r="J96">
        <v>1</v>
      </c>
      <c r="K96">
        <v>0</v>
      </c>
      <c r="L96">
        <v>0</v>
      </c>
      <c r="M96">
        <v>17000</v>
      </c>
      <c r="N96">
        <v>150000</v>
      </c>
      <c r="O96">
        <v>0</v>
      </c>
      <c r="P96">
        <v>1000</v>
      </c>
      <c r="Q96" s="188">
        <f t="shared" si="54"/>
        <v>0</v>
      </c>
      <c r="R96" s="189">
        <f t="shared" si="55"/>
        <v>1</v>
      </c>
      <c r="S96" s="189">
        <f t="shared" si="37"/>
        <v>1</v>
      </c>
      <c r="T96" s="189">
        <f t="shared" si="38"/>
        <v>0</v>
      </c>
      <c r="U96" s="189">
        <f t="shared" si="39"/>
        <v>0</v>
      </c>
      <c r="V96" s="189">
        <f t="shared" si="40"/>
        <v>1</v>
      </c>
      <c r="W96" s="189">
        <f t="shared" si="41"/>
        <v>1</v>
      </c>
      <c r="X96" s="189">
        <f t="shared" si="42"/>
        <v>0</v>
      </c>
      <c r="Y96" s="189">
        <f t="shared" si="43"/>
        <v>1</v>
      </c>
      <c r="Z96" s="189">
        <f t="shared" si="44"/>
        <v>0</v>
      </c>
      <c r="AA96" s="189">
        <f t="shared" si="45"/>
        <v>0</v>
      </c>
      <c r="AB96" s="189">
        <f t="shared" si="46"/>
        <v>1</v>
      </c>
      <c r="AC96" s="189">
        <f t="shared" si="47"/>
        <v>0</v>
      </c>
      <c r="AD96" s="189">
        <f t="shared" si="48"/>
        <v>1</v>
      </c>
      <c r="AE96" s="189">
        <f t="shared" si="49"/>
        <v>1</v>
      </c>
      <c r="AF96" s="189">
        <f t="shared" si="50"/>
        <v>0</v>
      </c>
      <c r="AG96" s="189">
        <f t="shared" si="51"/>
        <v>1</v>
      </c>
      <c r="AH96" s="190">
        <f t="shared" si="52"/>
        <v>0</v>
      </c>
      <c r="AI96" s="36">
        <f t="shared" si="53"/>
        <v>1</v>
      </c>
      <c r="AJ96">
        <f t="shared" si="56"/>
        <v>17000000</v>
      </c>
    </row>
    <row r="97" spans="1:36">
      <c r="A97">
        <v>86</v>
      </c>
      <c r="B97">
        <v>131111</v>
      </c>
      <c r="C97">
        <v>35514286.823094301</v>
      </c>
      <c r="D97">
        <v>-4714285.2761420105</v>
      </c>
      <c r="E97">
        <v>17857144</v>
      </c>
      <c r="F97">
        <v>17657142.823094301</v>
      </c>
      <c r="G97">
        <v>376.19048793569999</v>
      </c>
      <c r="H97">
        <v>2</v>
      </c>
      <c r="I97">
        <v>1</v>
      </c>
      <c r="J97">
        <v>1</v>
      </c>
      <c r="K97">
        <v>0</v>
      </c>
      <c r="L97">
        <v>2</v>
      </c>
      <c r="M97">
        <v>310000</v>
      </c>
      <c r="N97">
        <v>0</v>
      </c>
      <c r="O97">
        <v>0</v>
      </c>
      <c r="P97">
        <v>3571.4287109375</v>
      </c>
      <c r="Q97" s="188">
        <f t="shared" si="54"/>
        <v>1</v>
      </c>
      <c r="R97" s="189">
        <f t="shared" si="55"/>
        <v>0</v>
      </c>
      <c r="S97" s="189">
        <f t="shared" si="37"/>
        <v>0</v>
      </c>
      <c r="T97" s="189">
        <f t="shared" si="38"/>
        <v>1</v>
      </c>
      <c r="U97" s="189">
        <f t="shared" si="39"/>
        <v>0</v>
      </c>
      <c r="V97" s="189">
        <f t="shared" si="40"/>
        <v>1</v>
      </c>
      <c r="W97" s="189">
        <f t="shared" si="41"/>
        <v>1</v>
      </c>
      <c r="X97" s="189">
        <f t="shared" si="42"/>
        <v>0</v>
      </c>
      <c r="Y97" s="189">
        <f t="shared" si="43"/>
        <v>0</v>
      </c>
      <c r="Z97" s="189">
        <f t="shared" si="44"/>
        <v>1</v>
      </c>
      <c r="AA97" s="189">
        <f t="shared" si="45"/>
        <v>0</v>
      </c>
      <c r="AB97" s="189">
        <f t="shared" si="46"/>
        <v>1</v>
      </c>
      <c r="AC97" s="189">
        <f t="shared" si="47"/>
        <v>1</v>
      </c>
      <c r="AD97" s="189">
        <f t="shared" si="48"/>
        <v>0</v>
      </c>
      <c r="AE97" s="189">
        <f t="shared" si="49"/>
        <v>1</v>
      </c>
      <c r="AF97" s="189">
        <f t="shared" si="50"/>
        <v>0</v>
      </c>
      <c r="AG97" s="189">
        <f t="shared" si="51"/>
        <v>0</v>
      </c>
      <c r="AH97" s="190">
        <f t="shared" si="52"/>
        <v>1</v>
      </c>
      <c r="AI97" s="36">
        <f t="shared" si="53"/>
        <v>1</v>
      </c>
      <c r="AJ97">
        <f t="shared" si="56"/>
        <v>17657142.823094301</v>
      </c>
    </row>
    <row r="98" spans="1:36">
      <c r="A98">
        <v>107</v>
      </c>
      <c r="B98">
        <v>152311</v>
      </c>
      <c r="C98">
        <v>47619049.105784804</v>
      </c>
      <c r="D98">
        <v>8571429.3755703699</v>
      </c>
      <c r="E98">
        <v>28571430</v>
      </c>
      <c r="F98">
        <v>19047619.1057848</v>
      </c>
      <c r="G98">
        <v>333.333343740494</v>
      </c>
      <c r="H98">
        <v>2</v>
      </c>
      <c r="I98">
        <v>1</v>
      </c>
      <c r="J98">
        <v>1</v>
      </c>
      <c r="K98">
        <v>0</v>
      </c>
      <c r="L98">
        <v>1</v>
      </c>
      <c r="M98">
        <v>250000</v>
      </c>
      <c r="N98">
        <v>0</v>
      </c>
      <c r="O98">
        <v>0</v>
      </c>
      <c r="P98">
        <v>952.38098144531205</v>
      </c>
      <c r="Q98" s="188">
        <f t="shared" si="54"/>
        <v>1</v>
      </c>
      <c r="R98" s="189">
        <f t="shared" si="55"/>
        <v>0</v>
      </c>
      <c r="S98" s="189">
        <f t="shared" si="37"/>
        <v>0</v>
      </c>
      <c r="T98" s="189">
        <f t="shared" si="38"/>
        <v>1</v>
      </c>
      <c r="U98" s="189">
        <f t="shared" si="39"/>
        <v>0</v>
      </c>
      <c r="V98" s="189">
        <f t="shared" si="40"/>
        <v>1</v>
      </c>
      <c r="W98" s="189">
        <f t="shared" si="41"/>
        <v>1</v>
      </c>
      <c r="X98" s="189">
        <f t="shared" si="42"/>
        <v>0</v>
      </c>
      <c r="Y98" s="189">
        <f t="shared" si="43"/>
        <v>0</v>
      </c>
      <c r="Z98" s="189">
        <f t="shared" si="44"/>
        <v>1</v>
      </c>
      <c r="AA98" s="189">
        <f t="shared" si="45"/>
        <v>0</v>
      </c>
      <c r="AB98" s="189">
        <f t="shared" si="46"/>
        <v>1</v>
      </c>
      <c r="AC98" s="189">
        <f t="shared" si="47"/>
        <v>1</v>
      </c>
      <c r="AD98" s="189">
        <f t="shared" si="48"/>
        <v>0</v>
      </c>
      <c r="AE98" s="189">
        <f t="shared" si="49"/>
        <v>1</v>
      </c>
      <c r="AF98" s="189">
        <f t="shared" si="50"/>
        <v>0</v>
      </c>
      <c r="AG98" s="189">
        <f t="shared" si="51"/>
        <v>1</v>
      </c>
      <c r="AH98" s="190">
        <f t="shared" si="52"/>
        <v>0</v>
      </c>
      <c r="AI98" s="36">
        <f t="shared" si="53"/>
        <v>1</v>
      </c>
      <c r="AJ98">
        <f t="shared" si="56"/>
        <v>19047619.1057848</v>
      </c>
    </row>
    <row r="99" spans="1:36">
      <c r="A99">
        <v>10</v>
      </c>
      <c r="B99">
        <v>14111</v>
      </c>
      <c r="C99" s="179">
        <v>24000000</v>
      </c>
      <c r="D99">
        <v>-8530000</v>
      </c>
      <c r="E99">
        <v>3500000</v>
      </c>
      <c r="F99">
        <v>20500000</v>
      </c>
      <c r="G99">
        <v>200.5</v>
      </c>
      <c r="H99">
        <v>2</v>
      </c>
      <c r="I99">
        <v>1</v>
      </c>
      <c r="J99">
        <v>1</v>
      </c>
      <c r="K99">
        <v>0</v>
      </c>
      <c r="L99">
        <v>0</v>
      </c>
      <c r="M99">
        <v>0</v>
      </c>
      <c r="N99">
        <v>0</v>
      </c>
      <c r="O99">
        <v>0</v>
      </c>
      <c r="P99">
        <v>2500</v>
      </c>
      <c r="Q99" s="188">
        <f t="shared" si="54"/>
        <v>1</v>
      </c>
      <c r="R99" s="189">
        <f t="shared" si="55"/>
        <v>0</v>
      </c>
      <c r="S99" s="189">
        <f t="shared" si="37"/>
        <v>0</v>
      </c>
      <c r="T99" s="189">
        <f t="shared" si="38"/>
        <v>1</v>
      </c>
      <c r="U99" s="189">
        <f t="shared" si="39"/>
        <v>0</v>
      </c>
      <c r="V99" s="189">
        <f t="shared" si="40"/>
        <v>1</v>
      </c>
      <c r="W99" s="189">
        <f t="shared" si="41"/>
        <v>1</v>
      </c>
      <c r="X99" s="189">
        <f t="shared" si="42"/>
        <v>0</v>
      </c>
      <c r="Y99" s="189">
        <f t="shared" si="43"/>
        <v>1</v>
      </c>
      <c r="Z99" s="189">
        <f t="shared" si="44"/>
        <v>0</v>
      </c>
      <c r="AA99" s="189">
        <f t="shared" si="45"/>
        <v>1</v>
      </c>
      <c r="AB99" s="189">
        <f t="shared" si="46"/>
        <v>0</v>
      </c>
      <c r="AC99" s="189">
        <f t="shared" si="47"/>
        <v>1</v>
      </c>
      <c r="AD99" s="189">
        <f t="shared" si="48"/>
        <v>0</v>
      </c>
      <c r="AE99" s="189">
        <f t="shared" si="49"/>
        <v>1</v>
      </c>
      <c r="AF99" s="189">
        <f t="shared" si="50"/>
        <v>0</v>
      </c>
      <c r="AG99" s="189">
        <f t="shared" si="51"/>
        <v>0</v>
      </c>
      <c r="AH99" s="190">
        <f t="shared" si="52"/>
        <v>1</v>
      </c>
      <c r="AI99" s="36">
        <f t="shared" si="53"/>
        <v>1</v>
      </c>
      <c r="AJ99">
        <f t="shared" si="56"/>
        <v>20500000</v>
      </c>
    </row>
    <row r="100" spans="1:36">
      <c r="A100">
        <v>15</v>
      </c>
      <c r="B100">
        <v>141201</v>
      </c>
      <c r="C100">
        <v>25056000</v>
      </c>
      <c r="D100">
        <v>-6380000</v>
      </c>
      <c r="E100" s="179">
        <v>4000000</v>
      </c>
      <c r="F100">
        <v>21056000</v>
      </c>
      <c r="G100">
        <v>173</v>
      </c>
      <c r="H100">
        <v>2</v>
      </c>
      <c r="I100">
        <v>0</v>
      </c>
      <c r="J100">
        <v>1</v>
      </c>
      <c r="K100">
        <v>1</v>
      </c>
      <c r="L100">
        <v>0</v>
      </c>
      <c r="M100">
        <v>0</v>
      </c>
      <c r="N100">
        <v>0</v>
      </c>
      <c r="O100">
        <v>0</v>
      </c>
      <c r="P100">
        <v>2500</v>
      </c>
      <c r="Q100" s="188">
        <f t="shared" si="54"/>
        <v>1</v>
      </c>
      <c r="R100" s="189">
        <f t="shared" si="55"/>
        <v>0</v>
      </c>
      <c r="S100" s="189">
        <f t="shared" ref="S100:S116" si="57">IF(I100=1,0,1)</f>
        <v>1</v>
      </c>
      <c r="T100" s="189">
        <f t="shared" ref="T100:T116" si="58">IF(I100=1,1,0)</f>
        <v>0</v>
      </c>
      <c r="U100" s="189">
        <f t="shared" ref="U100:U116" si="59">IF(J100=1,0,1)</f>
        <v>0</v>
      </c>
      <c r="V100" s="189">
        <f t="shared" ref="V100:V116" si="60">J100</f>
        <v>1</v>
      </c>
      <c r="W100" s="189">
        <f t="shared" ref="W100:W116" si="61">1-X100</f>
        <v>0</v>
      </c>
      <c r="X100" s="189">
        <f t="shared" ref="X100:X116" si="62">K100</f>
        <v>1</v>
      </c>
      <c r="Y100" s="189">
        <f t="shared" ref="Y100:Y116" si="63">IF(L100=0, 1,0)</f>
        <v>1</v>
      </c>
      <c r="Z100" s="189">
        <f t="shared" ref="Z100:Z116" si="64">IF(L100&gt;0, 1,0)</f>
        <v>0</v>
      </c>
      <c r="AA100" s="189">
        <f t="shared" ref="AA100:AA116" si="65">IF(M100 = 0, 1,0)</f>
        <v>1</v>
      </c>
      <c r="AB100" s="189">
        <f t="shared" ref="AB100:AB116" si="66">IF(M100&gt;0, 1,0)</f>
        <v>0</v>
      </c>
      <c r="AC100" s="189">
        <f t="shared" ref="AC100:AC116" si="67">IF(N100&gt;0,0,1)</f>
        <v>1</v>
      </c>
      <c r="AD100" s="189">
        <f t="shared" ref="AD100:AD116" si="68">IF(N100&gt;0, 1,0)</f>
        <v>0</v>
      </c>
      <c r="AE100" s="189">
        <f t="shared" ref="AE100:AE116" si="69">IF(O100&gt;0,0,1)</f>
        <v>1</v>
      </c>
      <c r="AF100" s="189">
        <f t="shared" ref="AF100:AF116" si="70">IF(O100&gt;0,1,0)</f>
        <v>0</v>
      </c>
      <c r="AG100" s="189">
        <f t="shared" ref="AG100:AG116" si="71">IF(P100&lt;=2000, 1,0)</f>
        <v>0</v>
      </c>
      <c r="AH100" s="190">
        <f t="shared" ref="AH100:AH116" si="72">IF(P100&gt;2000,1,0)</f>
        <v>1</v>
      </c>
      <c r="AI100" s="36">
        <f t="shared" ref="AI100:AI116" si="73">SUMPRODUCT($Q$2:$R$2,Q100:R100)*SUMPRODUCT($S$2:$T$2,S100:T100)*SUMPRODUCT($U$2:$V$2,U100:V100)*SUMPRODUCT($W$2:$X$2,W100:X100)*SUMPRODUCT($Y$2:$Z$2,Y100:Z100)*SUMPRODUCT($AA$2:$AB$2, AA100:AB100)*SUMPRODUCT($AC$2:$AD$2, AC100:AD100)*SUMPRODUCT($AE$2:$AF$2,AE100:AF100)*SUMPRODUCT($AG$2:$AH$2,AG100:AH100)</f>
        <v>1</v>
      </c>
      <c r="AJ100">
        <f t="shared" si="56"/>
        <v>21056000</v>
      </c>
    </row>
    <row r="101" spans="1:36">
      <c r="A101">
        <v>108</v>
      </c>
      <c r="B101">
        <v>152242</v>
      </c>
      <c r="C101">
        <v>74999999.680689394</v>
      </c>
      <c r="D101">
        <v>11142856.7520671</v>
      </c>
      <c r="E101">
        <v>53571428</v>
      </c>
      <c r="F101">
        <v>21428571.680689398</v>
      </c>
      <c r="G101">
        <v>707.14285413221398</v>
      </c>
      <c r="H101">
        <v>2</v>
      </c>
      <c r="I101">
        <v>0</v>
      </c>
      <c r="J101">
        <v>1</v>
      </c>
      <c r="K101">
        <v>0</v>
      </c>
      <c r="L101">
        <v>2</v>
      </c>
      <c r="M101">
        <v>345000</v>
      </c>
      <c r="N101">
        <v>110000</v>
      </c>
      <c r="O101">
        <v>0</v>
      </c>
      <c r="P101">
        <v>357.14285278320301</v>
      </c>
      <c r="Q101" s="188">
        <f t="shared" si="54"/>
        <v>1</v>
      </c>
      <c r="R101" s="189">
        <f t="shared" si="55"/>
        <v>0</v>
      </c>
      <c r="S101" s="189">
        <f t="shared" si="57"/>
        <v>1</v>
      </c>
      <c r="T101" s="189">
        <f t="shared" si="58"/>
        <v>0</v>
      </c>
      <c r="U101" s="189">
        <f t="shared" si="59"/>
        <v>0</v>
      </c>
      <c r="V101" s="189">
        <f t="shared" si="60"/>
        <v>1</v>
      </c>
      <c r="W101" s="189">
        <f t="shared" si="61"/>
        <v>1</v>
      </c>
      <c r="X101" s="189">
        <f t="shared" si="62"/>
        <v>0</v>
      </c>
      <c r="Y101" s="189">
        <f t="shared" si="63"/>
        <v>0</v>
      </c>
      <c r="Z101" s="189">
        <f t="shared" si="64"/>
        <v>1</v>
      </c>
      <c r="AA101" s="189">
        <f t="shared" si="65"/>
        <v>0</v>
      </c>
      <c r="AB101" s="189">
        <f t="shared" si="66"/>
        <v>1</v>
      </c>
      <c r="AC101" s="189">
        <f t="shared" si="67"/>
        <v>0</v>
      </c>
      <c r="AD101" s="189">
        <f t="shared" si="68"/>
        <v>1</v>
      </c>
      <c r="AE101" s="189">
        <f t="shared" si="69"/>
        <v>1</v>
      </c>
      <c r="AF101" s="189">
        <f t="shared" si="70"/>
        <v>0</v>
      </c>
      <c r="AG101" s="189">
        <f t="shared" si="71"/>
        <v>1</v>
      </c>
      <c r="AH101" s="190">
        <f t="shared" si="72"/>
        <v>0</v>
      </c>
      <c r="AI101" s="36">
        <f t="shared" si="73"/>
        <v>1</v>
      </c>
      <c r="AJ101">
        <f t="shared" si="56"/>
        <v>21428571.680689398</v>
      </c>
    </row>
    <row r="102" spans="1:36">
      <c r="A102">
        <v>62</v>
      </c>
      <c r="B102">
        <v>15161</v>
      </c>
      <c r="C102">
        <v>26785714.171674799</v>
      </c>
      <c r="D102">
        <v>-22428571.311795</v>
      </c>
      <c r="E102" s="179">
        <v>5000000</v>
      </c>
      <c r="F102">
        <v>21785714.171674799</v>
      </c>
      <c r="G102">
        <v>457.14285519658301</v>
      </c>
      <c r="H102">
        <v>2</v>
      </c>
      <c r="I102">
        <v>1</v>
      </c>
      <c r="J102">
        <v>0</v>
      </c>
      <c r="K102">
        <v>0</v>
      </c>
      <c r="L102">
        <v>0</v>
      </c>
      <c r="M102">
        <v>0</v>
      </c>
      <c r="N102">
        <v>0</v>
      </c>
      <c r="O102">
        <v>0</v>
      </c>
      <c r="P102">
        <v>5714.28564453125</v>
      </c>
      <c r="Q102" s="188">
        <f t="shared" si="54"/>
        <v>1</v>
      </c>
      <c r="R102" s="189">
        <f t="shared" si="55"/>
        <v>0</v>
      </c>
      <c r="S102" s="189">
        <f t="shared" si="57"/>
        <v>0</v>
      </c>
      <c r="T102" s="189">
        <f t="shared" si="58"/>
        <v>1</v>
      </c>
      <c r="U102" s="189">
        <f t="shared" si="59"/>
        <v>1</v>
      </c>
      <c r="V102" s="189">
        <f t="shared" si="60"/>
        <v>0</v>
      </c>
      <c r="W102" s="189">
        <f t="shared" si="61"/>
        <v>1</v>
      </c>
      <c r="X102" s="189">
        <f t="shared" si="62"/>
        <v>0</v>
      </c>
      <c r="Y102" s="189">
        <f t="shared" si="63"/>
        <v>1</v>
      </c>
      <c r="Z102" s="189">
        <f t="shared" si="64"/>
        <v>0</v>
      </c>
      <c r="AA102" s="189">
        <f t="shared" si="65"/>
        <v>1</v>
      </c>
      <c r="AB102" s="189">
        <f t="shared" si="66"/>
        <v>0</v>
      </c>
      <c r="AC102" s="189">
        <f t="shared" si="67"/>
        <v>1</v>
      </c>
      <c r="AD102" s="189">
        <f t="shared" si="68"/>
        <v>0</v>
      </c>
      <c r="AE102" s="189">
        <f t="shared" si="69"/>
        <v>1</v>
      </c>
      <c r="AF102" s="189">
        <f t="shared" si="70"/>
        <v>0</v>
      </c>
      <c r="AG102" s="189">
        <f t="shared" si="71"/>
        <v>0</v>
      </c>
      <c r="AH102" s="190">
        <f t="shared" si="72"/>
        <v>1</v>
      </c>
      <c r="AI102" s="36">
        <f t="shared" si="73"/>
        <v>1</v>
      </c>
      <c r="AJ102">
        <f t="shared" si="56"/>
        <v>21785714.171674799</v>
      </c>
    </row>
    <row r="103" spans="1:36">
      <c r="A103">
        <v>21</v>
      </c>
      <c r="B103">
        <v>181162</v>
      </c>
      <c r="C103">
        <v>24749999.8946275</v>
      </c>
      <c r="D103">
        <v>-10285714.241923099</v>
      </c>
      <c r="E103">
        <v>0</v>
      </c>
      <c r="F103">
        <v>24749999.8946275</v>
      </c>
      <c r="G103">
        <v>171.428570698719</v>
      </c>
      <c r="H103">
        <v>1</v>
      </c>
      <c r="I103">
        <v>0</v>
      </c>
      <c r="J103">
        <v>1</v>
      </c>
      <c r="K103">
        <v>0</v>
      </c>
      <c r="L103">
        <v>0</v>
      </c>
      <c r="M103">
        <v>95000</v>
      </c>
      <c r="N103">
        <v>0</v>
      </c>
      <c r="O103">
        <v>0</v>
      </c>
      <c r="P103">
        <v>357.14285278320301</v>
      </c>
      <c r="Q103" s="188">
        <f t="shared" si="54"/>
        <v>1</v>
      </c>
      <c r="R103" s="189">
        <f t="shared" si="55"/>
        <v>0</v>
      </c>
      <c r="S103" s="189">
        <f t="shared" si="57"/>
        <v>1</v>
      </c>
      <c r="T103" s="189">
        <f t="shared" si="58"/>
        <v>0</v>
      </c>
      <c r="U103" s="189">
        <f t="shared" si="59"/>
        <v>0</v>
      </c>
      <c r="V103" s="189">
        <f t="shared" si="60"/>
        <v>1</v>
      </c>
      <c r="W103" s="189">
        <f t="shared" si="61"/>
        <v>1</v>
      </c>
      <c r="X103" s="189">
        <f t="shared" si="62"/>
        <v>0</v>
      </c>
      <c r="Y103" s="189">
        <f t="shared" si="63"/>
        <v>1</v>
      </c>
      <c r="Z103" s="189">
        <f t="shared" si="64"/>
        <v>0</v>
      </c>
      <c r="AA103" s="189">
        <f t="shared" si="65"/>
        <v>0</v>
      </c>
      <c r="AB103" s="189">
        <f t="shared" si="66"/>
        <v>1</v>
      </c>
      <c r="AC103" s="189">
        <f t="shared" si="67"/>
        <v>1</v>
      </c>
      <c r="AD103" s="189">
        <f t="shared" si="68"/>
        <v>0</v>
      </c>
      <c r="AE103" s="189">
        <f t="shared" si="69"/>
        <v>1</v>
      </c>
      <c r="AF103" s="189">
        <f t="shared" si="70"/>
        <v>0</v>
      </c>
      <c r="AG103" s="189">
        <f t="shared" si="71"/>
        <v>1</v>
      </c>
      <c r="AH103" s="190">
        <f t="shared" si="72"/>
        <v>0</v>
      </c>
      <c r="AI103" s="36">
        <f t="shared" si="73"/>
        <v>1</v>
      </c>
      <c r="AJ103">
        <f t="shared" si="56"/>
        <v>24749999.8946275</v>
      </c>
    </row>
    <row r="104" spans="1:36">
      <c r="A104">
        <v>24</v>
      </c>
      <c r="B104">
        <v>251252</v>
      </c>
      <c r="C104">
        <v>38095239.2846279</v>
      </c>
      <c r="D104">
        <v>2238095.8038810599</v>
      </c>
      <c r="E104">
        <v>13095239</v>
      </c>
      <c r="F104">
        <v>25000000.2846279</v>
      </c>
      <c r="G104">
        <v>180.952386601982</v>
      </c>
      <c r="H104">
        <v>3</v>
      </c>
      <c r="I104">
        <v>0</v>
      </c>
      <c r="J104">
        <v>1</v>
      </c>
      <c r="K104">
        <v>0</v>
      </c>
      <c r="L104">
        <v>0</v>
      </c>
      <c r="M104">
        <v>0</v>
      </c>
      <c r="N104">
        <v>0</v>
      </c>
      <c r="O104">
        <v>2</v>
      </c>
      <c r="P104">
        <v>4285.71435546875</v>
      </c>
      <c r="Q104" s="188">
        <f t="shared" si="54"/>
        <v>0</v>
      </c>
      <c r="R104" s="189">
        <f t="shared" si="55"/>
        <v>1</v>
      </c>
      <c r="S104" s="189">
        <f t="shared" si="57"/>
        <v>1</v>
      </c>
      <c r="T104" s="189">
        <f t="shared" si="58"/>
        <v>0</v>
      </c>
      <c r="U104" s="189">
        <f t="shared" si="59"/>
        <v>0</v>
      </c>
      <c r="V104" s="189">
        <f t="shared" si="60"/>
        <v>1</v>
      </c>
      <c r="W104" s="189">
        <f t="shared" si="61"/>
        <v>1</v>
      </c>
      <c r="X104" s="189">
        <f t="shared" si="62"/>
        <v>0</v>
      </c>
      <c r="Y104" s="189">
        <f t="shared" si="63"/>
        <v>1</v>
      </c>
      <c r="Z104" s="189">
        <f t="shared" si="64"/>
        <v>0</v>
      </c>
      <c r="AA104" s="189">
        <f t="shared" si="65"/>
        <v>1</v>
      </c>
      <c r="AB104" s="189">
        <f t="shared" si="66"/>
        <v>0</v>
      </c>
      <c r="AC104" s="189">
        <f t="shared" si="67"/>
        <v>1</v>
      </c>
      <c r="AD104" s="189">
        <f t="shared" si="68"/>
        <v>0</v>
      </c>
      <c r="AE104" s="189">
        <f t="shared" si="69"/>
        <v>0</v>
      </c>
      <c r="AF104" s="189">
        <f t="shared" si="70"/>
        <v>1</v>
      </c>
      <c r="AG104" s="189">
        <f t="shared" si="71"/>
        <v>0</v>
      </c>
      <c r="AH104" s="190">
        <f t="shared" si="72"/>
        <v>1</v>
      </c>
      <c r="AI104" s="36">
        <f t="shared" si="73"/>
        <v>1</v>
      </c>
      <c r="AJ104">
        <f t="shared" si="56"/>
        <v>25000000.2846279</v>
      </c>
    </row>
    <row r="105" spans="1:36">
      <c r="A105">
        <v>109</v>
      </c>
      <c r="B105">
        <v>222121</v>
      </c>
      <c r="C105">
        <v>31459998.749892</v>
      </c>
      <c r="D105">
        <v>-1699999.7337659299</v>
      </c>
      <c r="E105" s="179">
        <v>5000000</v>
      </c>
      <c r="F105">
        <v>26459998.749892</v>
      </c>
      <c r="G105">
        <v>111.66666222943201</v>
      </c>
      <c r="H105">
        <v>2</v>
      </c>
      <c r="I105">
        <v>1</v>
      </c>
      <c r="J105">
        <v>0</v>
      </c>
      <c r="K105">
        <v>0</v>
      </c>
      <c r="L105">
        <v>2</v>
      </c>
      <c r="M105">
        <v>0</v>
      </c>
      <c r="N105">
        <v>0</v>
      </c>
      <c r="O105">
        <v>0</v>
      </c>
      <c r="P105">
        <v>366.66665649414102</v>
      </c>
      <c r="Q105" s="188">
        <f t="shared" si="54"/>
        <v>1</v>
      </c>
      <c r="R105" s="189">
        <f t="shared" si="55"/>
        <v>0</v>
      </c>
      <c r="S105" s="189">
        <f t="shared" si="57"/>
        <v>0</v>
      </c>
      <c r="T105" s="189">
        <f t="shared" si="58"/>
        <v>1</v>
      </c>
      <c r="U105" s="189">
        <f t="shared" si="59"/>
        <v>1</v>
      </c>
      <c r="V105" s="189">
        <f t="shared" si="60"/>
        <v>0</v>
      </c>
      <c r="W105" s="189">
        <f t="shared" si="61"/>
        <v>1</v>
      </c>
      <c r="X105" s="189">
        <f t="shared" si="62"/>
        <v>0</v>
      </c>
      <c r="Y105" s="189">
        <f t="shared" si="63"/>
        <v>0</v>
      </c>
      <c r="Z105" s="189">
        <f t="shared" si="64"/>
        <v>1</v>
      </c>
      <c r="AA105" s="189">
        <f t="shared" si="65"/>
        <v>1</v>
      </c>
      <c r="AB105" s="189">
        <f t="shared" si="66"/>
        <v>0</v>
      </c>
      <c r="AC105" s="189">
        <f t="shared" si="67"/>
        <v>1</v>
      </c>
      <c r="AD105" s="189">
        <f t="shared" si="68"/>
        <v>0</v>
      </c>
      <c r="AE105" s="189">
        <f t="shared" si="69"/>
        <v>1</v>
      </c>
      <c r="AF105" s="189">
        <f t="shared" si="70"/>
        <v>0</v>
      </c>
      <c r="AG105" s="189">
        <f t="shared" si="71"/>
        <v>1</v>
      </c>
      <c r="AH105" s="190">
        <f t="shared" si="72"/>
        <v>0</v>
      </c>
      <c r="AI105" s="36">
        <f t="shared" si="73"/>
        <v>1</v>
      </c>
      <c r="AJ105">
        <f t="shared" si="56"/>
        <v>26459998.749892</v>
      </c>
    </row>
    <row r="106" spans="1:36">
      <c r="A106">
        <v>110</v>
      </c>
      <c r="B106">
        <v>151221</v>
      </c>
      <c r="C106">
        <v>29500000</v>
      </c>
      <c r="D106">
        <v>-6420000</v>
      </c>
      <c r="E106" s="179">
        <v>3000000</v>
      </c>
      <c r="F106">
        <v>26500000</v>
      </c>
      <c r="G106">
        <v>157</v>
      </c>
      <c r="H106">
        <v>2</v>
      </c>
      <c r="I106">
        <v>1</v>
      </c>
      <c r="J106">
        <v>1</v>
      </c>
      <c r="K106">
        <v>0</v>
      </c>
      <c r="L106">
        <v>1</v>
      </c>
      <c r="M106">
        <v>0</v>
      </c>
      <c r="N106">
        <v>0</v>
      </c>
      <c r="O106">
        <v>0</v>
      </c>
      <c r="P106">
        <v>3000</v>
      </c>
      <c r="Q106" s="188">
        <f t="shared" si="54"/>
        <v>1</v>
      </c>
      <c r="R106" s="189">
        <f t="shared" si="55"/>
        <v>0</v>
      </c>
      <c r="S106" s="189">
        <f t="shared" si="57"/>
        <v>0</v>
      </c>
      <c r="T106" s="189">
        <f t="shared" si="58"/>
        <v>1</v>
      </c>
      <c r="U106" s="189">
        <f t="shared" si="59"/>
        <v>0</v>
      </c>
      <c r="V106" s="189">
        <f t="shared" si="60"/>
        <v>1</v>
      </c>
      <c r="W106" s="189">
        <f t="shared" si="61"/>
        <v>1</v>
      </c>
      <c r="X106" s="189">
        <f t="shared" si="62"/>
        <v>0</v>
      </c>
      <c r="Y106" s="189">
        <f t="shared" si="63"/>
        <v>0</v>
      </c>
      <c r="Z106" s="189">
        <f t="shared" si="64"/>
        <v>1</v>
      </c>
      <c r="AA106" s="189">
        <f t="shared" si="65"/>
        <v>1</v>
      </c>
      <c r="AB106" s="189">
        <f t="shared" si="66"/>
        <v>0</v>
      </c>
      <c r="AC106" s="189">
        <f t="shared" si="67"/>
        <v>1</v>
      </c>
      <c r="AD106" s="189">
        <f t="shared" si="68"/>
        <v>0</v>
      </c>
      <c r="AE106" s="189">
        <f t="shared" si="69"/>
        <v>1</v>
      </c>
      <c r="AF106" s="189">
        <f t="shared" si="70"/>
        <v>0</v>
      </c>
      <c r="AG106" s="189">
        <f t="shared" si="71"/>
        <v>0</v>
      </c>
      <c r="AH106" s="190">
        <f t="shared" si="72"/>
        <v>1</v>
      </c>
      <c r="AI106" s="36">
        <f t="shared" si="73"/>
        <v>1</v>
      </c>
      <c r="AJ106">
        <f t="shared" si="56"/>
        <v>26500000</v>
      </c>
    </row>
    <row r="107" spans="1:36">
      <c r="A107">
        <v>96</v>
      </c>
      <c r="B107">
        <v>171131</v>
      </c>
      <c r="C107">
        <v>30500000</v>
      </c>
      <c r="D107">
        <v>-18160000</v>
      </c>
      <c r="E107" s="179">
        <v>2000000</v>
      </c>
      <c r="F107">
        <v>28500000</v>
      </c>
      <c r="G107">
        <v>336</v>
      </c>
      <c r="H107">
        <v>3</v>
      </c>
      <c r="I107">
        <v>0</v>
      </c>
      <c r="J107">
        <v>0</v>
      </c>
      <c r="K107">
        <v>0</v>
      </c>
      <c r="L107">
        <v>3</v>
      </c>
      <c r="M107">
        <v>800</v>
      </c>
      <c r="N107">
        <v>0</v>
      </c>
      <c r="O107">
        <v>0</v>
      </c>
      <c r="P107">
        <v>500</v>
      </c>
      <c r="Q107" s="188">
        <f t="shared" si="54"/>
        <v>0</v>
      </c>
      <c r="R107" s="189">
        <f t="shared" si="55"/>
        <v>1</v>
      </c>
      <c r="S107" s="189">
        <f t="shared" si="57"/>
        <v>1</v>
      </c>
      <c r="T107" s="189">
        <f t="shared" si="58"/>
        <v>0</v>
      </c>
      <c r="U107" s="189">
        <f t="shared" si="59"/>
        <v>1</v>
      </c>
      <c r="V107" s="189">
        <f t="shared" si="60"/>
        <v>0</v>
      </c>
      <c r="W107" s="189">
        <f t="shared" si="61"/>
        <v>1</v>
      </c>
      <c r="X107" s="189">
        <f t="shared" si="62"/>
        <v>0</v>
      </c>
      <c r="Y107" s="189">
        <f t="shared" si="63"/>
        <v>0</v>
      </c>
      <c r="Z107" s="189">
        <f t="shared" si="64"/>
        <v>1</v>
      </c>
      <c r="AA107" s="189">
        <f t="shared" si="65"/>
        <v>0</v>
      </c>
      <c r="AB107" s="189">
        <f t="shared" si="66"/>
        <v>1</v>
      </c>
      <c r="AC107" s="189">
        <f t="shared" si="67"/>
        <v>1</v>
      </c>
      <c r="AD107" s="189">
        <f t="shared" si="68"/>
        <v>0</v>
      </c>
      <c r="AE107" s="189">
        <f t="shared" si="69"/>
        <v>1</v>
      </c>
      <c r="AF107" s="189">
        <f t="shared" si="70"/>
        <v>0</v>
      </c>
      <c r="AG107" s="189">
        <f t="shared" si="71"/>
        <v>1</v>
      </c>
      <c r="AH107" s="190">
        <f t="shared" si="72"/>
        <v>0</v>
      </c>
      <c r="AI107" s="36">
        <f t="shared" si="73"/>
        <v>1</v>
      </c>
      <c r="AJ107">
        <f t="shared" si="56"/>
        <v>28500000</v>
      </c>
    </row>
    <row r="108" spans="1:36">
      <c r="A108">
        <v>94</v>
      </c>
      <c r="B108">
        <v>25132</v>
      </c>
      <c r="C108">
        <v>42549999.365955599</v>
      </c>
      <c r="D108">
        <v>-28899999.405443698</v>
      </c>
      <c r="E108" s="179">
        <v>11000000</v>
      </c>
      <c r="F108">
        <v>31549999.365955599</v>
      </c>
      <c r="G108">
        <v>664.99999009072803</v>
      </c>
      <c r="H108">
        <v>2</v>
      </c>
      <c r="I108">
        <v>0</v>
      </c>
      <c r="J108">
        <v>0</v>
      </c>
      <c r="K108">
        <v>0</v>
      </c>
      <c r="L108">
        <v>1</v>
      </c>
      <c r="M108">
        <v>0</v>
      </c>
      <c r="N108">
        <v>0</v>
      </c>
      <c r="O108">
        <v>0</v>
      </c>
      <c r="P108">
        <v>2500</v>
      </c>
      <c r="Q108" s="188">
        <f t="shared" si="54"/>
        <v>1</v>
      </c>
      <c r="R108" s="189">
        <f t="shared" si="55"/>
        <v>0</v>
      </c>
      <c r="S108" s="189">
        <f t="shared" si="57"/>
        <v>1</v>
      </c>
      <c r="T108" s="189">
        <f t="shared" si="58"/>
        <v>0</v>
      </c>
      <c r="U108" s="189">
        <f t="shared" si="59"/>
        <v>1</v>
      </c>
      <c r="V108" s="189">
        <f t="shared" si="60"/>
        <v>0</v>
      </c>
      <c r="W108" s="189">
        <f t="shared" si="61"/>
        <v>1</v>
      </c>
      <c r="X108" s="189">
        <f t="shared" si="62"/>
        <v>0</v>
      </c>
      <c r="Y108" s="189">
        <f t="shared" si="63"/>
        <v>0</v>
      </c>
      <c r="Z108" s="189">
        <f t="shared" si="64"/>
        <v>1</v>
      </c>
      <c r="AA108" s="189">
        <f t="shared" si="65"/>
        <v>1</v>
      </c>
      <c r="AB108" s="189">
        <f t="shared" si="66"/>
        <v>0</v>
      </c>
      <c r="AC108" s="189">
        <f t="shared" si="67"/>
        <v>1</v>
      </c>
      <c r="AD108" s="189">
        <f t="shared" si="68"/>
        <v>0</v>
      </c>
      <c r="AE108" s="189">
        <f t="shared" si="69"/>
        <v>1</v>
      </c>
      <c r="AF108" s="189">
        <f t="shared" si="70"/>
        <v>0</v>
      </c>
      <c r="AG108" s="189">
        <f t="shared" si="71"/>
        <v>0</v>
      </c>
      <c r="AH108" s="190">
        <f t="shared" si="72"/>
        <v>1</v>
      </c>
      <c r="AI108" s="36">
        <f t="shared" si="73"/>
        <v>1</v>
      </c>
      <c r="AJ108">
        <f t="shared" si="56"/>
        <v>31549999.365955599</v>
      </c>
    </row>
    <row r="109" spans="1:36">
      <c r="A109">
        <v>79</v>
      </c>
      <c r="B109">
        <v>11112</v>
      </c>
      <c r="C109">
        <v>35624999.074760303</v>
      </c>
      <c r="D109">
        <v>-70714283.627462596</v>
      </c>
      <c r="E109">
        <v>2678571.25</v>
      </c>
      <c r="F109">
        <v>32946427.824760299</v>
      </c>
      <c r="G109">
        <v>1223.2142479577101</v>
      </c>
      <c r="H109">
        <v>2</v>
      </c>
      <c r="I109">
        <v>0</v>
      </c>
      <c r="J109">
        <v>0</v>
      </c>
      <c r="K109">
        <v>1</v>
      </c>
      <c r="L109">
        <v>1</v>
      </c>
      <c r="M109">
        <v>0</v>
      </c>
      <c r="N109">
        <v>0</v>
      </c>
      <c r="O109">
        <v>0</v>
      </c>
      <c r="P109">
        <v>2678.5712890625</v>
      </c>
      <c r="Q109" s="188">
        <f t="shared" si="54"/>
        <v>1</v>
      </c>
      <c r="R109" s="189">
        <f t="shared" si="55"/>
        <v>0</v>
      </c>
      <c r="S109" s="189">
        <f t="shared" si="57"/>
        <v>1</v>
      </c>
      <c r="T109" s="189">
        <f t="shared" si="58"/>
        <v>0</v>
      </c>
      <c r="U109" s="189">
        <f t="shared" si="59"/>
        <v>1</v>
      </c>
      <c r="V109" s="189">
        <f t="shared" si="60"/>
        <v>0</v>
      </c>
      <c r="W109" s="189">
        <f t="shared" si="61"/>
        <v>0</v>
      </c>
      <c r="X109" s="189">
        <f t="shared" si="62"/>
        <v>1</v>
      </c>
      <c r="Y109" s="189">
        <f t="shared" si="63"/>
        <v>0</v>
      </c>
      <c r="Z109" s="189">
        <f t="shared" si="64"/>
        <v>1</v>
      </c>
      <c r="AA109" s="189">
        <f t="shared" si="65"/>
        <v>1</v>
      </c>
      <c r="AB109" s="189">
        <f t="shared" si="66"/>
        <v>0</v>
      </c>
      <c r="AC109" s="189">
        <f t="shared" si="67"/>
        <v>1</v>
      </c>
      <c r="AD109" s="189">
        <f t="shared" si="68"/>
        <v>0</v>
      </c>
      <c r="AE109" s="189">
        <f t="shared" si="69"/>
        <v>1</v>
      </c>
      <c r="AF109" s="189">
        <f t="shared" si="70"/>
        <v>0</v>
      </c>
      <c r="AG109" s="189">
        <f t="shared" si="71"/>
        <v>0</v>
      </c>
      <c r="AH109" s="190">
        <f t="shared" si="72"/>
        <v>1</v>
      </c>
      <c r="AI109" s="36">
        <f t="shared" si="73"/>
        <v>1</v>
      </c>
      <c r="AJ109">
        <f t="shared" si="56"/>
        <v>32946427.824760299</v>
      </c>
    </row>
    <row r="110" spans="1:36">
      <c r="A110">
        <v>111</v>
      </c>
      <c r="B110">
        <v>151271</v>
      </c>
      <c r="C110">
        <v>86964285.344037503</v>
      </c>
      <c r="D110">
        <v>-3857144.3497357899</v>
      </c>
      <c r="E110">
        <v>48214284</v>
      </c>
      <c r="F110">
        <v>38750001.344037503</v>
      </c>
      <c r="G110">
        <v>867.85713916226302</v>
      </c>
      <c r="H110">
        <v>2</v>
      </c>
      <c r="I110">
        <v>1</v>
      </c>
      <c r="J110">
        <v>1</v>
      </c>
      <c r="K110">
        <v>0</v>
      </c>
      <c r="L110">
        <v>1</v>
      </c>
      <c r="M110">
        <v>0</v>
      </c>
      <c r="N110">
        <v>0</v>
      </c>
      <c r="O110">
        <v>0</v>
      </c>
      <c r="P110">
        <v>714.28570556640602</v>
      </c>
      <c r="Q110" s="188">
        <f t="shared" si="54"/>
        <v>1</v>
      </c>
      <c r="R110" s="189">
        <f t="shared" si="55"/>
        <v>0</v>
      </c>
      <c r="S110" s="189">
        <f t="shared" si="57"/>
        <v>0</v>
      </c>
      <c r="T110" s="189">
        <f t="shared" si="58"/>
        <v>1</v>
      </c>
      <c r="U110" s="189">
        <f t="shared" si="59"/>
        <v>0</v>
      </c>
      <c r="V110" s="189">
        <f t="shared" si="60"/>
        <v>1</v>
      </c>
      <c r="W110" s="189">
        <f t="shared" si="61"/>
        <v>1</v>
      </c>
      <c r="X110" s="189">
        <f t="shared" si="62"/>
        <v>0</v>
      </c>
      <c r="Y110" s="189">
        <f t="shared" si="63"/>
        <v>0</v>
      </c>
      <c r="Z110" s="189">
        <f t="shared" si="64"/>
        <v>1</v>
      </c>
      <c r="AA110" s="189">
        <f t="shared" si="65"/>
        <v>1</v>
      </c>
      <c r="AB110" s="189">
        <f t="shared" si="66"/>
        <v>0</v>
      </c>
      <c r="AC110" s="189">
        <f t="shared" si="67"/>
        <v>1</v>
      </c>
      <c r="AD110" s="189">
        <f t="shared" si="68"/>
        <v>0</v>
      </c>
      <c r="AE110" s="189">
        <f t="shared" si="69"/>
        <v>1</v>
      </c>
      <c r="AF110" s="189">
        <f t="shared" si="70"/>
        <v>0</v>
      </c>
      <c r="AG110" s="189">
        <f t="shared" si="71"/>
        <v>1</v>
      </c>
      <c r="AH110" s="190">
        <f t="shared" si="72"/>
        <v>0</v>
      </c>
      <c r="AI110" s="36">
        <f t="shared" si="73"/>
        <v>1</v>
      </c>
      <c r="AJ110">
        <f t="shared" si="56"/>
        <v>38750001.344037503</v>
      </c>
    </row>
    <row r="111" spans="1:36">
      <c r="A111">
        <v>104</v>
      </c>
      <c r="B111">
        <v>19193</v>
      </c>
      <c r="C111">
        <v>78571428.236912698</v>
      </c>
      <c r="D111">
        <v>-149428572.35461599</v>
      </c>
      <c r="E111">
        <v>35714284</v>
      </c>
      <c r="F111">
        <v>42857144.236912698</v>
      </c>
      <c r="G111">
        <v>3085.7142725769399</v>
      </c>
      <c r="H111">
        <v>3</v>
      </c>
      <c r="I111">
        <v>0</v>
      </c>
      <c r="J111">
        <v>0</v>
      </c>
      <c r="K111">
        <v>0</v>
      </c>
      <c r="L111">
        <v>3</v>
      </c>
      <c r="M111">
        <v>290000</v>
      </c>
      <c r="N111">
        <v>0</v>
      </c>
      <c r="O111">
        <v>0</v>
      </c>
      <c r="P111">
        <v>1428.57141113281</v>
      </c>
      <c r="Q111" s="188">
        <f t="shared" si="54"/>
        <v>0</v>
      </c>
      <c r="R111" s="189">
        <f t="shared" si="55"/>
        <v>1</v>
      </c>
      <c r="S111" s="189">
        <f t="shared" si="57"/>
        <v>1</v>
      </c>
      <c r="T111" s="189">
        <f t="shared" si="58"/>
        <v>0</v>
      </c>
      <c r="U111" s="189">
        <f t="shared" si="59"/>
        <v>1</v>
      </c>
      <c r="V111" s="189">
        <f t="shared" si="60"/>
        <v>0</v>
      </c>
      <c r="W111" s="189">
        <f t="shared" si="61"/>
        <v>1</v>
      </c>
      <c r="X111" s="189">
        <f t="shared" si="62"/>
        <v>0</v>
      </c>
      <c r="Y111" s="189">
        <f t="shared" si="63"/>
        <v>0</v>
      </c>
      <c r="Z111" s="189">
        <f t="shared" si="64"/>
        <v>1</v>
      </c>
      <c r="AA111" s="189">
        <f t="shared" si="65"/>
        <v>0</v>
      </c>
      <c r="AB111" s="189">
        <f t="shared" si="66"/>
        <v>1</v>
      </c>
      <c r="AC111" s="189">
        <f t="shared" si="67"/>
        <v>1</v>
      </c>
      <c r="AD111" s="189">
        <f t="shared" si="68"/>
        <v>0</v>
      </c>
      <c r="AE111" s="189">
        <f t="shared" si="69"/>
        <v>1</v>
      </c>
      <c r="AF111" s="189">
        <f t="shared" si="70"/>
        <v>0</v>
      </c>
      <c r="AG111" s="189">
        <f t="shared" si="71"/>
        <v>1</v>
      </c>
      <c r="AH111" s="190">
        <f t="shared" si="72"/>
        <v>0</v>
      </c>
      <c r="AI111" s="36">
        <f t="shared" si="73"/>
        <v>1</v>
      </c>
      <c r="AJ111">
        <f t="shared" si="56"/>
        <v>42857144.236912698</v>
      </c>
    </row>
    <row r="112" spans="1:36">
      <c r="A112">
        <v>72</v>
      </c>
      <c r="B112">
        <v>181191</v>
      </c>
      <c r="C112" s="179">
        <v>68000000</v>
      </c>
      <c r="D112">
        <v>-7240000</v>
      </c>
      <c r="E112" s="179">
        <v>20000000</v>
      </c>
      <c r="F112" s="179">
        <v>48000000</v>
      </c>
      <c r="G112">
        <v>454</v>
      </c>
      <c r="H112">
        <v>2</v>
      </c>
      <c r="I112">
        <v>1</v>
      </c>
      <c r="J112">
        <v>1</v>
      </c>
      <c r="K112">
        <v>0</v>
      </c>
      <c r="L112">
        <v>1</v>
      </c>
      <c r="M112">
        <v>17500</v>
      </c>
      <c r="N112">
        <v>0</v>
      </c>
      <c r="O112">
        <v>0</v>
      </c>
      <c r="P112">
        <v>4000</v>
      </c>
      <c r="Q112" s="188">
        <f t="shared" si="54"/>
        <v>1</v>
      </c>
      <c r="R112" s="189">
        <f t="shared" si="55"/>
        <v>0</v>
      </c>
      <c r="S112" s="189">
        <f t="shared" si="57"/>
        <v>0</v>
      </c>
      <c r="T112" s="189">
        <f t="shared" si="58"/>
        <v>1</v>
      </c>
      <c r="U112" s="189">
        <f t="shared" si="59"/>
        <v>0</v>
      </c>
      <c r="V112" s="189">
        <f t="shared" si="60"/>
        <v>1</v>
      </c>
      <c r="W112" s="189">
        <f t="shared" si="61"/>
        <v>1</v>
      </c>
      <c r="X112" s="189">
        <f t="shared" si="62"/>
        <v>0</v>
      </c>
      <c r="Y112" s="189">
        <f t="shared" si="63"/>
        <v>0</v>
      </c>
      <c r="Z112" s="189">
        <f t="shared" si="64"/>
        <v>1</v>
      </c>
      <c r="AA112" s="189">
        <f t="shared" si="65"/>
        <v>0</v>
      </c>
      <c r="AB112" s="189">
        <f t="shared" si="66"/>
        <v>1</v>
      </c>
      <c r="AC112" s="189">
        <f t="shared" si="67"/>
        <v>1</v>
      </c>
      <c r="AD112" s="189">
        <f t="shared" si="68"/>
        <v>0</v>
      </c>
      <c r="AE112" s="189">
        <f t="shared" si="69"/>
        <v>1</v>
      </c>
      <c r="AF112" s="189">
        <f t="shared" si="70"/>
        <v>0</v>
      </c>
      <c r="AG112" s="189">
        <f t="shared" si="71"/>
        <v>0</v>
      </c>
      <c r="AH112" s="190">
        <f t="shared" si="72"/>
        <v>1</v>
      </c>
      <c r="AI112" s="36">
        <f t="shared" si="73"/>
        <v>1</v>
      </c>
      <c r="AJ112">
        <f t="shared" si="56"/>
        <v>48000000</v>
      </c>
    </row>
    <row r="113" spans="1:36">
      <c r="A113">
        <v>91</v>
      </c>
      <c r="B113">
        <v>191161</v>
      </c>
      <c r="C113">
        <v>85714288.390412703</v>
      </c>
      <c r="D113">
        <v>24142859.0672943</v>
      </c>
      <c r="E113">
        <v>35714288</v>
      </c>
      <c r="F113">
        <v>50000000.390412703</v>
      </c>
      <c r="G113">
        <v>192.857148878429</v>
      </c>
      <c r="H113">
        <v>2</v>
      </c>
      <c r="I113">
        <v>1</v>
      </c>
      <c r="J113">
        <v>1</v>
      </c>
      <c r="K113">
        <v>0</v>
      </c>
      <c r="L113">
        <v>1</v>
      </c>
      <c r="M113">
        <v>4300</v>
      </c>
      <c r="N113">
        <v>85000</v>
      </c>
      <c r="O113">
        <v>0</v>
      </c>
      <c r="P113">
        <v>714.28576660156205</v>
      </c>
      <c r="Q113" s="188">
        <f t="shared" si="54"/>
        <v>1</v>
      </c>
      <c r="R113" s="189">
        <f t="shared" si="55"/>
        <v>0</v>
      </c>
      <c r="S113" s="189">
        <f t="shared" si="57"/>
        <v>0</v>
      </c>
      <c r="T113" s="189">
        <f t="shared" si="58"/>
        <v>1</v>
      </c>
      <c r="U113" s="189">
        <f t="shared" si="59"/>
        <v>0</v>
      </c>
      <c r="V113" s="189">
        <f t="shared" si="60"/>
        <v>1</v>
      </c>
      <c r="W113" s="189">
        <f t="shared" si="61"/>
        <v>1</v>
      </c>
      <c r="X113" s="189">
        <f t="shared" si="62"/>
        <v>0</v>
      </c>
      <c r="Y113" s="189">
        <f t="shared" si="63"/>
        <v>0</v>
      </c>
      <c r="Z113" s="189">
        <f t="shared" si="64"/>
        <v>1</v>
      </c>
      <c r="AA113" s="189">
        <f t="shared" si="65"/>
        <v>0</v>
      </c>
      <c r="AB113" s="189">
        <f t="shared" si="66"/>
        <v>1</v>
      </c>
      <c r="AC113" s="189">
        <f t="shared" si="67"/>
        <v>0</v>
      </c>
      <c r="AD113" s="189">
        <f t="shared" si="68"/>
        <v>1</v>
      </c>
      <c r="AE113" s="189">
        <f t="shared" si="69"/>
        <v>1</v>
      </c>
      <c r="AF113" s="189">
        <f t="shared" si="70"/>
        <v>0</v>
      </c>
      <c r="AG113" s="189">
        <f t="shared" si="71"/>
        <v>1</v>
      </c>
      <c r="AH113" s="190">
        <f t="shared" si="72"/>
        <v>0</v>
      </c>
      <c r="AI113" s="36">
        <f t="shared" si="73"/>
        <v>1</v>
      </c>
      <c r="AJ113">
        <f t="shared" si="56"/>
        <v>50000000.390412703</v>
      </c>
    </row>
    <row r="114" spans="1:36">
      <c r="A114">
        <v>38</v>
      </c>
      <c r="B114">
        <v>25141</v>
      </c>
      <c r="C114">
        <v>54285715.210194498</v>
      </c>
      <c r="D114">
        <v>-5828571.5213112403</v>
      </c>
      <c r="E114">
        <v>1714285.75</v>
      </c>
      <c r="F114">
        <v>52571429.460194498</v>
      </c>
      <c r="G114">
        <v>125.714287855187</v>
      </c>
      <c r="H114">
        <v>2</v>
      </c>
      <c r="I114">
        <v>0</v>
      </c>
      <c r="J114">
        <v>1</v>
      </c>
      <c r="K114">
        <v>0</v>
      </c>
      <c r="L114">
        <v>0</v>
      </c>
      <c r="M114">
        <v>15200</v>
      </c>
      <c r="N114">
        <v>0</v>
      </c>
      <c r="O114">
        <v>0</v>
      </c>
      <c r="P114">
        <v>2857.14282226562</v>
      </c>
      <c r="Q114" s="188">
        <f t="shared" si="54"/>
        <v>1</v>
      </c>
      <c r="R114" s="189">
        <f t="shared" si="55"/>
        <v>0</v>
      </c>
      <c r="S114" s="189">
        <f t="shared" si="57"/>
        <v>1</v>
      </c>
      <c r="T114" s="189">
        <f t="shared" si="58"/>
        <v>0</v>
      </c>
      <c r="U114" s="189">
        <f t="shared" si="59"/>
        <v>0</v>
      </c>
      <c r="V114" s="189">
        <f t="shared" si="60"/>
        <v>1</v>
      </c>
      <c r="W114" s="189">
        <f t="shared" si="61"/>
        <v>1</v>
      </c>
      <c r="X114" s="189">
        <f t="shared" si="62"/>
        <v>0</v>
      </c>
      <c r="Y114" s="189">
        <f t="shared" si="63"/>
        <v>1</v>
      </c>
      <c r="Z114" s="189">
        <f t="shared" si="64"/>
        <v>0</v>
      </c>
      <c r="AA114" s="189">
        <f t="shared" si="65"/>
        <v>0</v>
      </c>
      <c r="AB114" s="189">
        <f t="shared" si="66"/>
        <v>1</v>
      </c>
      <c r="AC114" s="189">
        <f t="shared" si="67"/>
        <v>1</v>
      </c>
      <c r="AD114" s="189">
        <f t="shared" si="68"/>
        <v>0</v>
      </c>
      <c r="AE114" s="189">
        <f t="shared" si="69"/>
        <v>1</v>
      </c>
      <c r="AF114" s="189">
        <f t="shared" si="70"/>
        <v>0</v>
      </c>
      <c r="AG114" s="189">
        <f t="shared" si="71"/>
        <v>0</v>
      </c>
      <c r="AH114" s="190">
        <f t="shared" si="72"/>
        <v>1</v>
      </c>
      <c r="AI114" s="36">
        <f t="shared" si="73"/>
        <v>1</v>
      </c>
      <c r="AJ114">
        <f t="shared" si="56"/>
        <v>52571429.460194498</v>
      </c>
    </row>
    <row r="115" spans="1:36">
      <c r="A115">
        <v>8</v>
      </c>
      <c r="B115">
        <v>181312</v>
      </c>
      <c r="C115">
        <v>88571431.729562595</v>
      </c>
      <c r="D115">
        <v>-160714291.393543</v>
      </c>
      <c r="E115">
        <v>3571428.75</v>
      </c>
      <c r="F115">
        <v>85000002.979562595</v>
      </c>
      <c r="G115">
        <v>2738.0953357257199</v>
      </c>
      <c r="H115">
        <v>1</v>
      </c>
      <c r="I115">
        <v>0</v>
      </c>
      <c r="J115">
        <v>0</v>
      </c>
      <c r="K115">
        <v>1</v>
      </c>
      <c r="L115">
        <v>0</v>
      </c>
      <c r="M115">
        <v>23600</v>
      </c>
      <c r="N115">
        <v>0</v>
      </c>
      <c r="O115">
        <v>0</v>
      </c>
      <c r="P115">
        <v>3571.4287109375</v>
      </c>
      <c r="Q115" s="188">
        <f t="shared" si="54"/>
        <v>1</v>
      </c>
      <c r="R115" s="189">
        <f t="shared" si="55"/>
        <v>0</v>
      </c>
      <c r="S115" s="189">
        <f t="shared" si="57"/>
        <v>1</v>
      </c>
      <c r="T115" s="189">
        <f t="shared" si="58"/>
        <v>0</v>
      </c>
      <c r="U115" s="189">
        <f t="shared" si="59"/>
        <v>1</v>
      </c>
      <c r="V115" s="189">
        <f t="shared" si="60"/>
        <v>0</v>
      </c>
      <c r="W115" s="189">
        <f t="shared" si="61"/>
        <v>0</v>
      </c>
      <c r="X115" s="189">
        <f t="shared" si="62"/>
        <v>1</v>
      </c>
      <c r="Y115" s="189">
        <f t="shared" si="63"/>
        <v>1</v>
      </c>
      <c r="Z115" s="189">
        <f t="shared" si="64"/>
        <v>0</v>
      </c>
      <c r="AA115" s="189">
        <f t="shared" si="65"/>
        <v>0</v>
      </c>
      <c r="AB115" s="189">
        <f t="shared" si="66"/>
        <v>1</v>
      </c>
      <c r="AC115" s="189">
        <f t="shared" si="67"/>
        <v>1</v>
      </c>
      <c r="AD115" s="189">
        <f t="shared" si="68"/>
        <v>0</v>
      </c>
      <c r="AE115" s="189">
        <f t="shared" si="69"/>
        <v>1</v>
      </c>
      <c r="AF115" s="189">
        <f t="shared" si="70"/>
        <v>0</v>
      </c>
      <c r="AG115" s="189">
        <f t="shared" si="71"/>
        <v>0</v>
      </c>
      <c r="AH115" s="190">
        <f t="shared" si="72"/>
        <v>1</v>
      </c>
      <c r="AI115" s="36">
        <f t="shared" si="73"/>
        <v>1</v>
      </c>
      <c r="AJ115">
        <f t="shared" si="56"/>
        <v>85000002.979562595</v>
      </c>
    </row>
    <row r="116" spans="1:36">
      <c r="A116">
        <v>99</v>
      </c>
      <c r="B116">
        <v>191261</v>
      </c>
      <c r="C116">
        <v>119047622.76446199</v>
      </c>
      <c r="D116">
        <v>-29380953.574715499</v>
      </c>
      <c r="E116">
        <v>11904762</v>
      </c>
      <c r="F116">
        <v>107142860.76446199</v>
      </c>
      <c r="G116">
        <v>688.09525957859103</v>
      </c>
      <c r="H116">
        <v>2</v>
      </c>
      <c r="I116">
        <v>0</v>
      </c>
      <c r="J116">
        <v>1</v>
      </c>
      <c r="K116">
        <v>0</v>
      </c>
      <c r="L116">
        <v>1</v>
      </c>
      <c r="M116">
        <v>10000</v>
      </c>
      <c r="N116">
        <v>0</v>
      </c>
      <c r="O116">
        <v>0</v>
      </c>
      <c r="P116">
        <v>2380.95239257812</v>
      </c>
      <c r="Q116" s="188">
        <f t="shared" si="54"/>
        <v>1</v>
      </c>
      <c r="R116" s="189">
        <f t="shared" si="55"/>
        <v>0</v>
      </c>
      <c r="S116" s="191">
        <f t="shared" si="57"/>
        <v>1</v>
      </c>
      <c r="T116" s="191">
        <f t="shared" si="58"/>
        <v>0</v>
      </c>
      <c r="U116" s="191">
        <f t="shared" si="59"/>
        <v>0</v>
      </c>
      <c r="V116" s="191">
        <f t="shared" si="60"/>
        <v>1</v>
      </c>
      <c r="W116" s="191">
        <f t="shared" si="61"/>
        <v>1</v>
      </c>
      <c r="X116" s="191">
        <f t="shared" si="62"/>
        <v>0</v>
      </c>
      <c r="Y116" s="191">
        <f t="shared" si="63"/>
        <v>0</v>
      </c>
      <c r="Z116" s="191">
        <f t="shared" si="64"/>
        <v>1</v>
      </c>
      <c r="AA116" s="189">
        <f t="shared" si="65"/>
        <v>0</v>
      </c>
      <c r="AB116" s="189">
        <f t="shared" si="66"/>
        <v>1</v>
      </c>
      <c r="AC116" s="191">
        <f t="shared" si="67"/>
        <v>1</v>
      </c>
      <c r="AD116" s="191">
        <f t="shared" si="68"/>
        <v>0</v>
      </c>
      <c r="AE116" s="191">
        <f t="shared" si="69"/>
        <v>1</v>
      </c>
      <c r="AF116" s="191">
        <f t="shared" si="70"/>
        <v>0</v>
      </c>
      <c r="AG116" s="189">
        <f t="shared" si="71"/>
        <v>0</v>
      </c>
      <c r="AH116" s="190">
        <f t="shared" si="72"/>
        <v>1</v>
      </c>
      <c r="AI116" s="36">
        <f t="shared" si="73"/>
        <v>1</v>
      </c>
      <c r="AJ116">
        <f t="shared" si="56"/>
        <v>107142860.76446199</v>
      </c>
    </row>
  </sheetData>
  <autoFilter ref="A3:AJ3" xr:uid="{4C5A4FE2-7B3A-42C7-85EA-E32E7A5550BC}">
    <sortState xmlns:xlrd2="http://schemas.microsoft.com/office/spreadsheetml/2017/richdata2" ref="A4:AJ116">
      <sortCondition ref="F3"/>
    </sortState>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399F1-211B-4775-886F-5BC8EDD3FF85}">
  <sheetPr codeName="Sheet26"/>
  <dimension ref="A1:AJ116"/>
  <sheetViews>
    <sheetView workbookViewId="0">
      <selection activeCell="S16" sqref="S16"/>
    </sheetView>
  </sheetViews>
  <sheetFormatPr defaultRowHeight="15"/>
  <cols>
    <col min="2" max="16" width="12.5703125" customWidth="1"/>
    <col min="36" max="36" width="9.7109375" bestFit="1" customWidth="1"/>
  </cols>
  <sheetData>
    <row r="1" spans="1:36">
      <c r="Q1" s="180" t="s">
        <v>545</v>
      </c>
      <c r="R1" s="181"/>
      <c r="S1" s="181"/>
      <c r="T1" s="181"/>
      <c r="U1" s="181"/>
      <c r="V1" s="181"/>
      <c r="W1" s="181"/>
      <c r="X1" s="181"/>
      <c r="Y1" s="181"/>
      <c r="Z1" s="181"/>
      <c r="AA1" s="181"/>
      <c r="AB1" s="181"/>
      <c r="AC1" s="181"/>
      <c r="AD1" s="181"/>
      <c r="AE1" s="181"/>
      <c r="AF1" s="181"/>
      <c r="AG1" s="181"/>
      <c r="AH1" s="182"/>
    </row>
    <row r="2" spans="1:36">
      <c r="Q2" s="213">
        <f>IF('Perbandingan Pertanian-Kopi'!C14&lt;&gt;Daftar!AI7,1,0)</f>
        <v>1</v>
      </c>
      <c r="R2" s="183">
        <f>IF('Perbandingan Pertanian-Kopi'!C14&lt;&gt;Daftar!AI6,1,0)</f>
        <v>1</v>
      </c>
      <c r="S2" s="184">
        <f>IF('Perbandingan Pertanian-Kopi'!C15&lt;&gt;Daftar!S6, 1,0)</f>
        <v>1</v>
      </c>
      <c r="T2" s="192">
        <f>IF('Perbandingan Pertanian-Kopi'!C15&lt;&gt;Daftar!S7, 1,0)</f>
        <v>1</v>
      </c>
      <c r="U2" s="184">
        <f>IF('Perbandingan Pertanian-Kopi'!C16&lt;&gt;Daftar!S6, 1,0)</f>
        <v>1</v>
      </c>
      <c r="V2" s="184">
        <f>IF('Perbandingan Pertanian-Kopi'!C16&lt;&gt;Daftar!S7, 1,0)</f>
        <v>1</v>
      </c>
      <c r="W2" s="184">
        <f>IF('Perbandingan Pertanian-Kopi'!C17&lt;&gt;Daftar!S6, 1,0)</f>
        <v>1</v>
      </c>
      <c r="X2" s="184">
        <f>IF('Perbandingan Pertanian-Kopi'!C17&lt;&gt;Daftar!S7, 1,0)</f>
        <v>1</v>
      </c>
      <c r="Y2" s="184">
        <f>IF('Perbandingan Pertanian-Kopi'!C18&lt;&gt;Daftar!S6, 1,0)</f>
        <v>1</v>
      </c>
      <c r="Z2" s="184">
        <f>IF('Perbandingan Pertanian-Kopi'!C18&lt;&gt;Daftar!S7, 1,0)</f>
        <v>1</v>
      </c>
      <c r="AA2" s="184">
        <f>IF('Perbandingan Pertanian-Kopi'!C19&lt;&gt;Daftar!S6, 1,0)</f>
        <v>1</v>
      </c>
      <c r="AB2" s="184">
        <f>IF('Perbandingan Pertanian-Kopi'!C19&lt;&gt;Daftar!S7, 1,0)</f>
        <v>1</v>
      </c>
      <c r="AC2" s="184">
        <f>IF('Perbandingan Pertanian-Kopi'!C20&lt;&gt;Daftar!S6, 1,0)</f>
        <v>1</v>
      </c>
      <c r="AD2" s="184">
        <f>IF('Perbandingan Pertanian-Kopi'!C20&lt;&gt;Daftar!S7, 1,0)</f>
        <v>1</v>
      </c>
      <c r="AE2" s="192">
        <f>IF('Perbandingan Pertanian-Kopi'!C21&lt;&gt;Daftar!S6, 1,0)</f>
        <v>1</v>
      </c>
      <c r="AF2" s="184">
        <f>IF('Perbandingan Pertanian-Kopi'!C21&lt;&gt;Daftar!S7, 1,0)</f>
        <v>1</v>
      </c>
      <c r="AG2" s="184">
        <f>IF('Perbandingan Pertanian-Kopi'!C22&lt;&gt;Daftar!AF7,1,0)</f>
        <v>1</v>
      </c>
      <c r="AH2" s="184">
        <f>IF('Perbandingan Pertanian-Kopi'!C22&lt;&gt;Daftar!AF6,1,0)</f>
        <v>1</v>
      </c>
    </row>
    <row r="3" spans="1:36" s="147" customFormat="1" ht="45">
      <c r="A3"/>
      <c r="B3" t="s">
        <v>454</v>
      </c>
      <c r="C3" t="s">
        <v>455</v>
      </c>
      <c r="D3" t="s">
        <v>456</v>
      </c>
      <c r="E3" t="s">
        <v>457</v>
      </c>
      <c r="F3" t="s">
        <v>458</v>
      </c>
      <c r="G3" t="s">
        <v>459</v>
      </c>
      <c r="H3" t="s">
        <v>529</v>
      </c>
      <c r="I3" t="s">
        <v>530</v>
      </c>
      <c r="J3" t="s">
        <v>533</v>
      </c>
      <c r="K3" t="s">
        <v>534</v>
      </c>
      <c r="L3" t="s">
        <v>531</v>
      </c>
      <c r="M3" t="s">
        <v>525</v>
      </c>
      <c r="N3" t="s">
        <v>532</v>
      </c>
      <c r="O3" t="s">
        <v>527</v>
      </c>
      <c r="P3" t="s">
        <v>528</v>
      </c>
      <c r="Q3" s="185" t="s">
        <v>692</v>
      </c>
      <c r="R3" s="186" t="s">
        <v>693</v>
      </c>
      <c r="S3" s="186" t="s">
        <v>522</v>
      </c>
      <c r="T3" s="186" t="s">
        <v>510</v>
      </c>
      <c r="U3" s="186" t="s">
        <v>535</v>
      </c>
      <c r="V3" s="186" t="s">
        <v>533</v>
      </c>
      <c r="W3" s="194" t="s">
        <v>536</v>
      </c>
      <c r="X3" s="194" t="s">
        <v>534</v>
      </c>
      <c r="Y3" s="186" t="s">
        <v>537</v>
      </c>
      <c r="Z3" s="186" t="s">
        <v>538</v>
      </c>
      <c r="AA3" s="186" t="s">
        <v>540</v>
      </c>
      <c r="AB3" s="186" t="s">
        <v>539</v>
      </c>
      <c r="AC3" s="186" t="s">
        <v>541</v>
      </c>
      <c r="AD3" s="186" t="s">
        <v>526</v>
      </c>
      <c r="AE3" s="186" t="s">
        <v>542</v>
      </c>
      <c r="AF3" s="186" t="s">
        <v>527</v>
      </c>
      <c r="AG3" s="186" t="s">
        <v>543</v>
      </c>
      <c r="AH3" s="187" t="s">
        <v>544</v>
      </c>
      <c r="AI3" s="147" t="s">
        <v>549</v>
      </c>
      <c r="AJ3" s="147" t="s">
        <v>550</v>
      </c>
    </row>
    <row r="4" spans="1:36">
      <c r="A4">
        <v>17</v>
      </c>
      <c r="B4">
        <v>151364</v>
      </c>
      <c r="C4">
        <v>0</v>
      </c>
      <c r="D4">
        <v>0</v>
      </c>
      <c r="E4">
        <v>0</v>
      </c>
      <c r="F4">
        <v>0</v>
      </c>
      <c r="G4">
        <v>0</v>
      </c>
      <c r="H4">
        <v>2</v>
      </c>
      <c r="I4">
        <v>0</v>
      </c>
      <c r="J4">
        <v>1</v>
      </c>
      <c r="K4">
        <v>0</v>
      </c>
      <c r="L4">
        <v>0</v>
      </c>
      <c r="M4">
        <v>0</v>
      </c>
      <c r="N4">
        <v>0</v>
      </c>
      <c r="O4">
        <v>0</v>
      </c>
      <c r="P4">
        <v>357.14285278320301</v>
      </c>
      <c r="Q4" s="188">
        <f>IF(H4&lt;3, 1,0)</f>
        <v>1</v>
      </c>
      <c r="R4" s="189">
        <f>IF(H4&gt;2, 1,0)</f>
        <v>0</v>
      </c>
      <c r="S4" s="189">
        <f t="shared" ref="S4:S35" si="0">IF(I4=1,0,1)</f>
        <v>1</v>
      </c>
      <c r="T4" s="189">
        <f t="shared" ref="T4:T35" si="1">IF(I4=1,1,0)</f>
        <v>0</v>
      </c>
      <c r="U4" s="189">
        <f t="shared" ref="U4:U35" si="2">IF(J4=1,0,1)</f>
        <v>0</v>
      </c>
      <c r="V4" s="189">
        <f t="shared" ref="V4:V35" si="3">J4</f>
        <v>1</v>
      </c>
      <c r="W4" s="189">
        <f t="shared" ref="W4:W35" si="4">1-X4</f>
        <v>1</v>
      </c>
      <c r="X4" s="189">
        <f t="shared" ref="X4:X35" si="5">K4</f>
        <v>0</v>
      </c>
      <c r="Y4" s="189">
        <f t="shared" ref="Y4:Y35" si="6">IF(L4=0, 1,0)</f>
        <v>1</v>
      </c>
      <c r="Z4" s="189">
        <f t="shared" ref="Z4:Z35" si="7">IF(L4&gt;0, 1,0)</f>
        <v>0</v>
      </c>
      <c r="AA4" s="189">
        <f t="shared" ref="AA4:AA35" si="8">IF(M4 = 0, 1,0)</f>
        <v>1</v>
      </c>
      <c r="AB4" s="189">
        <f t="shared" ref="AB4:AB35" si="9">IF(M4&gt;0, 1,0)</f>
        <v>0</v>
      </c>
      <c r="AC4" s="189">
        <f t="shared" ref="AC4:AC35" si="10">IF(N4&gt;0,0,1)</f>
        <v>1</v>
      </c>
      <c r="AD4" s="189">
        <f t="shared" ref="AD4:AD35" si="11">IF(N4&gt;0, 1,0)</f>
        <v>0</v>
      </c>
      <c r="AE4" s="189">
        <f t="shared" ref="AE4:AE35" si="12">IF(O4&gt;0,0,1)</f>
        <v>1</v>
      </c>
      <c r="AF4" s="189">
        <f t="shared" ref="AF4:AF35" si="13">IF(O4&gt;0,1,0)</f>
        <v>0</v>
      </c>
      <c r="AG4" s="189">
        <f t="shared" ref="AG4:AG35" si="14">IF(P4&lt;=2000, 1,0)</f>
        <v>1</v>
      </c>
      <c r="AH4" s="190">
        <f t="shared" ref="AH4:AH35" si="15">IF(P4&gt;2000,1,0)</f>
        <v>0</v>
      </c>
      <c r="AI4" s="36">
        <f t="shared" ref="AI4:AI35" si="16">SUMPRODUCT($Q$2:$R$2,Q4:R4)*SUMPRODUCT($S$2:$T$2,S4:T4)*SUMPRODUCT($U$2:$V$2,U4:V4)*SUMPRODUCT($W$2:$X$2,W4:X4)*SUMPRODUCT($Y$2:$Z$2,Y4:Z4)*SUMPRODUCT($AA$2:$AB$2, AA4:AB4)*SUMPRODUCT($AC$2:$AD$2, AC4:AD4)*SUMPRODUCT($AE$2:$AF$2,AE4:AF4)*SUMPRODUCT($AG$2:$AH$2,AG4:AH4)</f>
        <v>1</v>
      </c>
      <c r="AJ4">
        <f>IF(AI4=1, G4,NA())</f>
        <v>0</v>
      </c>
    </row>
    <row r="5" spans="1:36">
      <c r="A5">
        <v>63</v>
      </c>
      <c r="B5">
        <v>161122</v>
      </c>
      <c r="C5">
        <v>0</v>
      </c>
      <c r="D5">
        <v>0</v>
      </c>
      <c r="E5">
        <v>0</v>
      </c>
      <c r="F5">
        <v>0</v>
      </c>
      <c r="G5">
        <v>0</v>
      </c>
      <c r="H5">
        <v>3</v>
      </c>
      <c r="I5">
        <v>0</v>
      </c>
      <c r="J5">
        <v>0</v>
      </c>
      <c r="K5">
        <v>0</v>
      </c>
      <c r="L5">
        <v>0</v>
      </c>
      <c r="M5">
        <v>332900</v>
      </c>
      <c r="N5">
        <v>650000</v>
      </c>
      <c r="O5">
        <v>0</v>
      </c>
      <c r="P5">
        <v>50</v>
      </c>
      <c r="Q5" s="188">
        <f t="shared" ref="Q5:Q68" si="17">IF(H5&lt;3, 1,0)</f>
        <v>0</v>
      </c>
      <c r="R5" s="189">
        <f t="shared" ref="R5:R68" si="18">IF(H5&gt;2, 1,0)</f>
        <v>1</v>
      </c>
      <c r="S5" s="189">
        <f t="shared" si="0"/>
        <v>1</v>
      </c>
      <c r="T5" s="189">
        <f t="shared" si="1"/>
        <v>0</v>
      </c>
      <c r="U5" s="189">
        <f t="shared" si="2"/>
        <v>1</v>
      </c>
      <c r="V5" s="189">
        <f t="shared" si="3"/>
        <v>0</v>
      </c>
      <c r="W5" s="189">
        <f t="shared" si="4"/>
        <v>1</v>
      </c>
      <c r="X5" s="189">
        <f t="shared" si="5"/>
        <v>0</v>
      </c>
      <c r="Y5" s="189">
        <f t="shared" si="6"/>
        <v>1</v>
      </c>
      <c r="Z5" s="189">
        <f t="shared" si="7"/>
        <v>0</v>
      </c>
      <c r="AA5" s="189">
        <f t="shared" si="8"/>
        <v>0</v>
      </c>
      <c r="AB5" s="189">
        <f t="shared" si="9"/>
        <v>1</v>
      </c>
      <c r="AC5" s="189">
        <f t="shared" si="10"/>
        <v>0</v>
      </c>
      <c r="AD5" s="189">
        <f t="shared" si="11"/>
        <v>1</v>
      </c>
      <c r="AE5" s="189">
        <f t="shared" si="12"/>
        <v>1</v>
      </c>
      <c r="AF5" s="189">
        <f t="shared" si="13"/>
        <v>0</v>
      </c>
      <c r="AG5" s="189">
        <f t="shared" si="14"/>
        <v>1</v>
      </c>
      <c r="AH5" s="190">
        <f t="shared" si="15"/>
        <v>0</v>
      </c>
      <c r="AI5" s="36">
        <f t="shared" si="16"/>
        <v>1</v>
      </c>
      <c r="AJ5">
        <f t="shared" ref="AJ5:AJ68" si="19">IF(AI5=1, G5,NA())</f>
        <v>0</v>
      </c>
    </row>
    <row r="6" spans="1:36">
      <c r="A6">
        <v>28</v>
      </c>
      <c r="B6">
        <v>162342</v>
      </c>
      <c r="C6">
        <v>666666.64017571497</v>
      </c>
      <c r="D6">
        <v>-199999.99205271399</v>
      </c>
      <c r="E6">
        <v>0</v>
      </c>
      <c r="F6">
        <v>666666.64017571497</v>
      </c>
      <c r="G6">
        <v>3.3333332008785699</v>
      </c>
      <c r="H6">
        <v>2</v>
      </c>
      <c r="I6">
        <v>0</v>
      </c>
      <c r="J6">
        <v>1</v>
      </c>
      <c r="K6">
        <v>0</v>
      </c>
      <c r="L6">
        <v>0</v>
      </c>
      <c r="M6">
        <v>0</v>
      </c>
      <c r="N6">
        <v>0</v>
      </c>
      <c r="O6">
        <v>0</v>
      </c>
      <c r="P6">
        <v>333.33331298828102</v>
      </c>
      <c r="Q6" s="188">
        <f t="shared" si="17"/>
        <v>1</v>
      </c>
      <c r="R6" s="189">
        <f t="shared" si="18"/>
        <v>0</v>
      </c>
      <c r="S6" s="189">
        <f t="shared" si="0"/>
        <v>1</v>
      </c>
      <c r="T6" s="189">
        <f t="shared" si="1"/>
        <v>0</v>
      </c>
      <c r="U6" s="189">
        <f t="shared" si="2"/>
        <v>0</v>
      </c>
      <c r="V6" s="189">
        <f t="shared" si="3"/>
        <v>1</v>
      </c>
      <c r="W6" s="189">
        <f t="shared" si="4"/>
        <v>1</v>
      </c>
      <c r="X6" s="189">
        <f t="shared" si="5"/>
        <v>0</v>
      </c>
      <c r="Y6" s="189">
        <f t="shared" si="6"/>
        <v>1</v>
      </c>
      <c r="Z6" s="189">
        <f t="shared" si="7"/>
        <v>0</v>
      </c>
      <c r="AA6" s="189">
        <f t="shared" si="8"/>
        <v>1</v>
      </c>
      <c r="AB6" s="189">
        <f t="shared" si="9"/>
        <v>0</v>
      </c>
      <c r="AC6" s="189">
        <f t="shared" si="10"/>
        <v>1</v>
      </c>
      <c r="AD6" s="189">
        <f t="shared" si="11"/>
        <v>0</v>
      </c>
      <c r="AE6" s="189">
        <f t="shared" si="12"/>
        <v>1</v>
      </c>
      <c r="AF6" s="189">
        <f t="shared" si="13"/>
        <v>0</v>
      </c>
      <c r="AG6" s="189">
        <f t="shared" si="14"/>
        <v>1</v>
      </c>
      <c r="AH6" s="190">
        <f t="shared" si="15"/>
        <v>0</v>
      </c>
      <c r="AI6" s="36">
        <f t="shared" si="16"/>
        <v>1</v>
      </c>
      <c r="AJ6">
        <f t="shared" si="19"/>
        <v>3.3333332008785699</v>
      </c>
    </row>
    <row r="7" spans="1:36">
      <c r="A7">
        <v>64</v>
      </c>
      <c r="B7">
        <v>141101</v>
      </c>
      <c r="C7">
        <v>750000</v>
      </c>
      <c r="D7">
        <v>83333.34375</v>
      </c>
      <c r="E7">
        <v>283333.34375</v>
      </c>
      <c r="F7">
        <v>466666.65625</v>
      </c>
      <c r="G7">
        <v>3.3333333333333299</v>
      </c>
      <c r="H7">
        <v>2</v>
      </c>
      <c r="I7">
        <v>1</v>
      </c>
      <c r="J7">
        <v>1</v>
      </c>
      <c r="K7">
        <v>0</v>
      </c>
      <c r="L7">
        <v>0</v>
      </c>
      <c r="M7">
        <v>135000</v>
      </c>
      <c r="N7">
        <v>0</v>
      </c>
      <c r="O7">
        <v>0</v>
      </c>
      <c r="P7">
        <v>166.66667175293</v>
      </c>
      <c r="Q7" s="188">
        <f t="shared" si="17"/>
        <v>1</v>
      </c>
      <c r="R7" s="189">
        <f t="shared" si="18"/>
        <v>0</v>
      </c>
      <c r="S7" s="189">
        <f t="shared" si="0"/>
        <v>0</v>
      </c>
      <c r="T7" s="189">
        <f t="shared" si="1"/>
        <v>1</v>
      </c>
      <c r="U7" s="189">
        <f t="shared" si="2"/>
        <v>0</v>
      </c>
      <c r="V7" s="189">
        <f t="shared" si="3"/>
        <v>1</v>
      </c>
      <c r="W7" s="189">
        <f t="shared" si="4"/>
        <v>1</v>
      </c>
      <c r="X7" s="189">
        <f t="shared" si="5"/>
        <v>0</v>
      </c>
      <c r="Y7" s="189">
        <f t="shared" si="6"/>
        <v>1</v>
      </c>
      <c r="Z7" s="189">
        <f t="shared" si="7"/>
        <v>0</v>
      </c>
      <c r="AA7" s="189">
        <f t="shared" si="8"/>
        <v>0</v>
      </c>
      <c r="AB7" s="189">
        <f t="shared" si="9"/>
        <v>1</v>
      </c>
      <c r="AC7" s="189">
        <f t="shared" si="10"/>
        <v>1</v>
      </c>
      <c r="AD7" s="189">
        <f t="shared" si="11"/>
        <v>0</v>
      </c>
      <c r="AE7" s="189">
        <f t="shared" si="12"/>
        <v>1</v>
      </c>
      <c r="AF7" s="189">
        <f t="shared" si="13"/>
        <v>0</v>
      </c>
      <c r="AG7" s="189">
        <f t="shared" si="14"/>
        <v>1</v>
      </c>
      <c r="AH7" s="190">
        <f t="shared" si="15"/>
        <v>0</v>
      </c>
      <c r="AI7" s="36">
        <f t="shared" si="16"/>
        <v>1</v>
      </c>
      <c r="AJ7">
        <f t="shared" si="19"/>
        <v>3.3333333333333299</v>
      </c>
    </row>
    <row r="8" spans="1:36">
      <c r="A8">
        <v>32</v>
      </c>
      <c r="B8">
        <v>23141</v>
      </c>
      <c r="C8">
        <v>1785714.2305952001</v>
      </c>
      <c r="D8">
        <v>-535714.26917855896</v>
      </c>
      <c r="E8">
        <v>0</v>
      </c>
      <c r="F8">
        <v>1785714.2305952001</v>
      </c>
      <c r="G8">
        <v>8.9285711529759801</v>
      </c>
      <c r="H8">
        <v>2</v>
      </c>
      <c r="I8">
        <v>0</v>
      </c>
      <c r="J8">
        <v>1</v>
      </c>
      <c r="K8">
        <v>1</v>
      </c>
      <c r="L8">
        <v>0</v>
      </c>
      <c r="M8">
        <v>0</v>
      </c>
      <c r="N8">
        <v>0</v>
      </c>
      <c r="O8">
        <v>0</v>
      </c>
      <c r="P8">
        <v>89.285713195800795</v>
      </c>
      <c r="Q8" s="188">
        <f t="shared" si="17"/>
        <v>1</v>
      </c>
      <c r="R8" s="189">
        <f t="shared" si="18"/>
        <v>0</v>
      </c>
      <c r="S8" s="189">
        <f t="shared" si="0"/>
        <v>1</v>
      </c>
      <c r="T8" s="189">
        <f t="shared" si="1"/>
        <v>0</v>
      </c>
      <c r="U8" s="189">
        <f t="shared" si="2"/>
        <v>0</v>
      </c>
      <c r="V8" s="189">
        <f t="shared" si="3"/>
        <v>1</v>
      </c>
      <c r="W8" s="189">
        <f t="shared" si="4"/>
        <v>0</v>
      </c>
      <c r="X8" s="189">
        <f t="shared" si="5"/>
        <v>1</v>
      </c>
      <c r="Y8" s="189">
        <f t="shared" si="6"/>
        <v>1</v>
      </c>
      <c r="Z8" s="189">
        <f t="shared" si="7"/>
        <v>0</v>
      </c>
      <c r="AA8" s="189">
        <f t="shared" si="8"/>
        <v>1</v>
      </c>
      <c r="AB8" s="189">
        <f t="shared" si="9"/>
        <v>0</v>
      </c>
      <c r="AC8" s="189">
        <f t="shared" si="10"/>
        <v>1</v>
      </c>
      <c r="AD8" s="189">
        <f t="shared" si="11"/>
        <v>0</v>
      </c>
      <c r="AE8" s="189">
        <f t="shared" si="12"/>
        <v>1</v>
      </c>
      <c r="AF8" s="189">
        <f t="shared" si="13"/>
        <v>0</v>
      </c>
      <c r="AG8" s="189">
        <f t="shared" si="14"/>
        <v>1</v>
      </c>
      <c r="AH8" s="190">
        <f t="shared" si="15"/>
        <v>0</v>
      </c>
      <c r="AI8" s="36">
        <f t="shared" si="16"/>
        <v>1</v>
      </c>
      <c r="AJ8">
        <f t="shared" si="19"/>
        <v>8.9285711529759801</v>
      </c>
    </row>
    <row r="9" spans="1:36">
      <c r="A9">
        <v>46</v>
      </c>
      <c r="B9">
        <v>112112</v>
      </c>
      <c r="C9">
        <v>421428.55917118001</v>
      </c>
      <c r="D9">
        <v>-857142.85349359305</v>
      </c>
      <c r="E9">
        <v>0</v>
      </c>
      <c r="F9">
        <v>421428.55917118001</v>
      </c>
      <c r="G9">
        <v>14.2857142248932</v>
      </c>
      <c r="H9">
        <v>2</v>
      </c>
      <c r="I9">
        <v>0</v>
      </c>
      <c r="J9">
        <v>1</v>
      </c>
      <c r="K9">
        <v>0</v>
      </c>
      <c r="L9">
        <v>0</v>
      </c>
      <c r="M9">
        <v>0</v>
      </c>
      <c r="N9">
        <v>0</v>
      </c>
      <c r="O9">
        <v>0</v>
      </c>
      <c r="P9">
        <v>214.285720825195</v>
      </c>
      <c r="Q9" s="188">
        <f t="shared" si="17"/>
        <v>1</v>
      </c>
      <c r="R9" s="189">
        <f t="shared" si="18"/>
        <v>0</v>
      </c>
      <c r="S9" s="189">
        <f t="shared" si="0"/>
        <v>1</v>
      </c>
      <c r="T9" s="189">
        <f t="shared" si="1"/>
        <v>0</v>
      </c>
      <c r="U9" s="189">
        <f t="shared" si="2"/>
        <v>0</v>
      </c>
      <c r="V9" s="189">
        <f t="shared" si="3"/>
        <v>1</v>
      </c>
      <c r="W9" s="189">
        <f t="shared" si="4"/>
        <v>1</v>
      </c>
      <c r="X9" s="189">
        <f t="shared" si="5"/>
        <v>0</v>
      </c>
      <c r="Y9" s="189">
        <f t="shared" si="6"/>
        <v>1</v>
      </c>
      <c r="Z9" s="189">
        <f t="shared" si="7"/>
        <v>0</v>
      </c>
      <c r="AA9" s="189">
        <f t="shared" si="8"/>
        <v>1</v>
      </c>
      <c r="AB9" s="189">
        <f t="shared" si="9"/>
        <v>0</v>
      </c>
      <c r="AC9" s="189">
        <f t="shared" si="10"/>
        <v>1</v>
      </c>
      <c r="AD9" s="189">
        <f t="shared" si="11"/>
        <v>0</v>
      </c>
      <c r="AE9" s="189">
        <f t="shared" si="12"/>
        <v>1</v>
      </c>
      <c r="AF9" s="189">
        <f t="shared" si="13"/>
        <v>0</v>
      </c>
      <c r="AG9" s="189">
        <f t="shared" si="14"/>
        <v>1</v>
      </c>
      <c r="AH9" s="190">
        <f t="shared" si="15"/>
        <v>0</v>
      </c>
      <c r="AI9" s="36">
        <f t="shared" si="16"/>
        <v>1</v>
      </c>
      <c r="AJ9">
        <f t="shared" si="19"/>
        <v>14.2857142248932</v>
      </c>
    </row>
    <row r="10" spans="1:36">
      <c r="A10">
        <v>37</v>
      </c>
      <c r="B10">
        <v>251241</v>
      </c>
      <c r="C10" s="179">
        <v>32000000</v>
      </c>
      <c r="D10">
        <v>13140000</v>
      </c>
      <c r="E10" s="179">
        <v>15000000</v>
      </c>
      <c r="F10" s="179">
        <v>17000000</v>
      </c>
      <c r="G10">
        <v>31</v>
      </c>
      <c r="H10">
        <v>3</v>
      </c>
      <c r="I10">
        <v>0</v>
      </c>
      <c r="J10">
        <v>1</v>
      </c>
      <c r="K10">
        <v>0</v>
      </c>
      <c r="L10">
        <v>0</v>
      </c>
      <c r="M10">
        <v>17000</v>
      </c>
      <c r="N10">
        <v>150000</v>
      </c>
      <c r="O10">
        <v>0</v>
      </c>
      <c r="P10">
        <v>1000</v>
      </c>
      <c r="Q10" s="188">
        <f t="shared" si="17"/>
        <v>0</v>
      </c>
      <c r="R10" s="189">
        <f t="shared" si="18"/>
        <v>1</v>
      </c>
      <c r="S10" s="189">
        <f t="shared" si="0"/>
        <v>1</v>
      </c>
      <c r="T10" s="189">
        <f t="shared" si="1"/>
        <v>0</v>
      </c>
      <c r="U10" s="189">
        <f t="shared" si="2"/>
        <v>0</v>
      </c>
      <c r="V10" s="189">
        <f t="shared" si="3"/>
        <v>1</v>
      </c>
      <c r="W10" s="189">
        <f t="shared" si="4"/>
        <v>1</v>
      </c>
      <c r="X10" s="189">
        <f t="shared" si="5"/>
        <v>0</v>
      </c>
      <c r="Y10" s="189">
        <f t="shared" si="6"/>
        <v>1</v>
      </c>
      <c r="Z10" s="189">
        <f t="shared" si="7"/>
        <v>0</v>
      </c>
      <c r="AA10" s="189">
        <f t="shared" si="8"/>
        <v>0</v>
      </c>
      <c r="AB10" s="189">
        <f t="shared" si="9"/>
        <v>1</v>
      </c>
      <c r="AC10" s="189">
        <f t="shared" si="10"/>
        <v>0</v>
      </c>
      <c r="AD10" s="189">
        <f t="shared" si="11"/>
        <v>1</v>
      </c>
      <c r="AE10" s="189">
        <f t="shared" si="12"/>
        <v>1</v>
      </c>
      <c r="AF10" s="189">
        <f t="shared" si="13"/>
        <v>0</v>
      </c>
      <c r="AG10" s="189">
        <f t="shared" si="14"/>
        <v>1</v>
      </c>
      <c r="AH10" s="190">
        <f t="shared" si="15"/>
        <v>0</v>
      </c>
      <c r="AI10" s="36">
        <f t="shared" si="16"/>
        <v>1</v>
      </c>
      <c r="AJ10">
        <f t="shared" si="19"/>
        <v>31</v>
      </c>
    </row>
    <row r="11" spans="1:36">
      <c r="A11">
        <v>22</v>
      </c>
      <c r="B11">
        <v>181481</v>
      </c>
      <c r="C11">
        <v>1457142.8509391099</v>
      </c>
      <c r="D11">
        <v>-2142857.1337339799</v>
      </c>
      <c r="E11">
        <v>0</v>
      </c>
      <c r="F11">
        <v>1457142.8509391099</v>
      </c>
      <c r="G11">
        <v>35.714285562233101</v>
      </c>
      <c r="H11">
        <v>2</v>
      </c>
      <c r="I11">
        <v>1</v>
      </c>
      <c r="J11">
        <v>0</v>
      </c>
      <c r="K11">
        <v>0</v>
      </c>
      <c r="L11">
        <v>3</v>
      </c>
      <c r="M11">
        <v>550000</v>
      </c>
      <c r="N11">
        <v>0</v>
      </c>
      <c r="O11">
        <v>0</v>
      </c>
      <c r="P11">
        <v>357.14285278320301</v>
      </c>
      <c r="Q11" s="188">
        <f t="shared" si="17"/>
        <v>1</v>
      </c>
      <c r="R11" s="189">
        <f t="shared" si="18"/>
        <v>0</v>
      </c>
      <c r="S11" s="189">
        <f t="shared" si="0"/>
        <v>0</v>
      </c>
      <c r="T11" s="189">
        <f t="shared" si="1"/>
        <v>1</v>
      </c>
      <c r="U11" s="189">
        <f t="shared" si="2"/>
        <v>1</v>
      </c>
      <c r="V11" s="189">
        <f t="shared" si="3"/>
        <v>0</v>
      </c>
      <c r="W11" s="189">
        <f t="shared" si="4"/>
        <v>1</v>
      </c>
      <c r="X11" s="189">
        <f t="shared" si="5"/>
        <v>0</v>
      </c>
      <c r="Y11" s="189">
        <f t="shared" si="6"/>
        <v>0</v>
      </c>
      <c r="Z11" s="189">
        <f t="shared" si="7"/>
        <v>1</v>
      </c>
      <c r="AA11" s="189">
        <f t="shared" si="8"/>
        <v>0</v>
      </c>
      <c r="AB11" s="189">
        <f t="shared" si="9"/>
        <v>1</v>
      </c>
      <c r="AC11" s="189">
        <f t="shared" si="10"/>
        <v>1</v>
      </c>
      <c r="AD11" s="189">
        <f t="shared" si="11"/>
        <v>0</v>
      </c>
      <c r="AE11" s="189">
        <f t="shared" si="12"/>
        <v>1</v>
      </c>
      <c r="AF11" s="189">
        <f t="shared" si="13"/>
        <v>0</v>
      </c>
      <c r="AG11" s="189">
        <f t="shared" si="14"/>
        <v>1</v>
      </c>
      <c r="AH11" s="190">
        <f t="shared" si="15"/>
        <v>0</v>
      </c>
      <c r="AI11" s="36">
        <f t="shared" si="16"/>
        <v>1</v>
      </c>
      <c r="AJ11">
        <f t="shared" si="19"/>
        <v>35.714285562233101</v>
      </c>
    </row>
    <row r="12" spans="1:36">
      <c r="A12">
        <v>7</v>
      </c>
      <c r="B12">
        <v>131371</v>
      </c>
      <c r="C12">
        <v>4285714.2023025397</v>
      </c>
      <c r="D12">
        <v>-530612.27138152404</v>
      </c>
      <c r="E12">
        <v>2040816.25</v>
      </c>
      <c r="F12">
        <v>2244897.9523025402</v>
      </c>
      <c r="G12">
        <v>42.857142023025403</v>
      </c>
      <c r="H12">
        <v>2</v>
      </c>
      <c r="I12">
        <v>0</v>
      </c>
      <c r="J12">
        <v>1</v>
      </c>
      <c r="K12">
        <v>0</v>
      </c>
      <c r="L12">
        <v>0</v>
      </c>
      <c r="M12">
        <v>0</v>
      </c>
      <c r="N12">
        <v>0</v>
      </c>
      <c r="O12">
        <v>4</v>
      </c>
      <c r="P12">
        <v>3061.22436523438</v>
      </c>
      <c r="Q12" s="188">
        <f t="shared" si="17"/>
        <v>1</v>
      </c>
      <c r="R12" s="189">
        <f t="shared" si="18"/>
        <v>0</v>
      </c>
      <c r="S12" s="189">
        <f t="shared" si="0"/>
        <v>1</v>
      </c>
      <c r="T12" s="189">
        <f t="shared" si="1"/>
        <v>0</v>
      </c>
      <c r="U12" s="189">
        <f t="shared" si="2"/>
        <v>0</v>
      </c>
      <c r="V12" s="189">
        <f t="shared" si="3"/>
        <v>1</v>
      </c>
      <c r="W12" s="189">
        <f t="shared" si="4"/>
        <v>1</v>
      </c>
      <c r="X12" s="189">
        <f t="shared" si="5"/>
        <v>0</v>
      </c>
      <c r="Y12" s="189">
        <f t="shared" si="6"/>
        <v>1</v>
      </c>
      <c r="Z12" s="189">
        <f t="shared" si="7"/>
        <v>0</v>
      </c>
      <c r="AA12" s="189">
        <f t="shared" si="8"/>
        <v>1</v>
      </c>
      <c r="AB12" s="189">
        <f t="shared" si="9"/>
        <v>0</v>
      </c>
      <c r="AC12" s="189">
        <f t="shared" si="10"/>
        <v>1</v>
      </c>
      <c r="AD12" s="189">
        <f t="shared" si="11"/>
        <v>0</v>
      </c>
      <c r="AE12" s="189">
        <f t="shared" si="12"/>
        <v>0</v>
      </c>
      <c r="AF12" s="189">
        <f t="shared" si="13"/>
        <v>1</v>
      </c>
      <c r="AG12" s="189">
        <f t="shared" si="14"/>
        <v>0</v>
      </c>
      <c r="AH12" s="190">
        <f t="shared" si="15"/>
        <v>1</v>
      </c>
      <c r="AI12" s="36">
        <f t="shared" si="16"/>
        <v>1</v>
      </c>
      <c r="AJ12">
        <f t="shared" si="19"/>
        <v>42.857142023025403</v>
      </c>
    </row>
    <row r="13" spans="1:36">
      <c r="A13">
        <v>75</v>
      </c>
      <c r="B13">
        <v>211172</v>
      </c>
      <c r="C13">
        <v>2053571.4198284</v>
      </c>
      <c r="D13">
        <v>-2714285.7035416798</v>
      </c>
      <c r="E13">
        <v>71428.5703125</v>
      </c>
      <c r="F13">
        <v>1982142.8495159</v>
      </c>
      <c r="G13">
        <v>46.428571230903003</v>
      </c>
      <c r="H13">
        <v>2</v>
      </c>
      <c r="I13">
        <v>0</v>
      </c>
      <c r="J13">
        <v>0</v>
      </c>
      <c r="K13">
        <v>1</v>
      </c>
      <c r="L13">
        <v>0</v>
      </c>
      <c r="M13">
        <v>495000</v>
      </c>
      <c r="N13">
        <v>0</v>
      </c>
      <c r="O13">
        <v>0</v>
      </c>
      <c r="P13">
        <v>178.57142639160199</v>
      </c>
      <c r="Q13" s="188">
        <f t="shared" si="17"/>
        <v>1</v>
      </c>
      <c r="R13" s="189">
        <f t="shared" si="18"/>
        <v>0</v>
      </c>
      <c r="S13" s="189">
        <f t="shared" si="0"/>
        <v>1</v>
      </c>
      <c r="T13" s="189">
        <f t="shared" si="1"/>
        <v>0</v>
      </c>
      <c r="U13" s="189">
        <f t="shared" si="2"/>
        <v>1</v>
      </c>
      <c r="V13" s="189">
        <f t="shared" si="3"/>
        <v>0</v>
      </c>
      <c r="W13" s="189">
        <f t="shared" si="4"/>
        <v>0</v>
      </c>
      <c r="X13" s="189">
        <f t="shared" si="5"/>
        <v>1</v>
      </c>
      <c r="Y13" s="189">
        <f t="shared" si="6"/>
        <v>1</v>
      </c>
      <c r="Z13" s="189">
        <f t="shared" si="7"/>
        <v>0</v>
      </c>
      <c r="AA13" s="189">
        <f t="shared" si="8"/>
        <v>0</v>
      </c>
      <c r="AB13" s="189">
        <f t="shared" si="9"/>
        <v>1</v>
      </c>
      <c r="AC13" s="189">
        <f t="shared" si="10"/>
        <v>1</v>
      </c>
      <c r="AD13" s="189">
        <f t="shared" si="11"/>
        <v>0</v>
      </c>
      <c r="AE13" s="189">
        <f t="shared" si="12"/>
        <v>1</v>
      </c>
      <c r="AF13" s="189">
        <f t="shared" si="13"/>
        <v>0</v>
      </c>
      <c r="AG13" s="189">
        <f t="shared" si="14"/>
        <v>1</v>
      </c>
      <c r="AH13" s="190">
        <f t="shared" si="15"/>
        <v>0</v>
      </c>
      <c r="AI13" s="36">
        <f t="shared" si="16"/>
        <v>1</v>
      </c>
      <c r="AJ13">
        <f t="shared" si="19"/>
        <v>46.428571230903003</v>
      </c>
    </row>
    <row r="14" spans="1:36">
      <c r="A14">
        <v>1</v>
      </c>
      <c r="B14">
        <v>122421</v>
      </c>
      <c r="C14">
        <v>14285714.224893199</v>
      </c>
      <c r="D14">
        <v>-2999999.98722758</v>
      </c>
      <c r="E14">
        <v>0</v>
      </c>
      <c r="F14">
        <v>14285714.224893199</v>
      </c>
      <c r="G14">
        <v>49.999999787126299</v>
      </c>
      <c r="H14">
        <v>3</v>
      </c>
      <c r="I14">
        <v>0</v>
      </c>
      <c r="J14">
        <v>1</v>
      </c>
      <c r="K14">
        <v>0</v>
      </c>
      <c r="L14">
        <v>0</v>
      </c>
      <c r="M14">
        <v>0</v>
      </c>
      <c r="N14">
        <v>0</v>
      </c>
      <c r="O14">
        <v>0</v>
      </c>
      <c r="P14">
        <v>3571.42846679688</v>
      </c>
      <c r="Q14" s="188">
        <f t="shared" si="17"/>
        <v>0</v>
      </c>
      <c r="R14" s="189">
        <f t="shared" si="18"/>
        <v>1</v>
      </c>
      <c r="S14" s="189">
        <f t="shared" si="0"/>
        <v>1</v>
      </c>
      <c r="T14" s="189">
        <f t="shared" si="1"/>
        <v>0</v>
      </c>
      <c r="U14" s="189">
        <f t="shared" si="2"/>
        <v>0</v>
      </c>
      <c r="V14" s="189">
        <f t="shared" si="3"/>
        <v>1</v>
      </c>
      <c r="W14" s="189">
        <f t="shared" si="4"/>
        <v>1</v>
      </c>
      <c r="X14" s="189">
        <f t="shared" si="5"/>
        <v>0</v>
      </c>
      <c r="Y14" s="189">
        <f t="shared" si="6"/>
        <v>1</v>
      </c>
      <c r="Z14" s="189">
        <f t="shared" si="7"/>
        <v>0</v>
      </c>
      <c r="AA14" s="189">
        <f t="shared" si="8"/>
        <v>1</v>
      </c>
      <c r="AB14" s="189">
        <f t="shared" si="9"/>
        <v>0</v>
      </c>
      <c r="AC14" s="189">
        <f t="shared" si="10"/>
        <v>1</v>
      </c>
      <c r="AD14" s="189">
        <f t="shared" si="11"/>
        <v>0</v>
      </c>
      <c r="AE14" s="189">
        <f t="shared" si="12"/>
        <v>1</v>
      </c>
      <c r="AF14" s="189">
        <f t="shared" si="13"/>
        <v>0</v>
      </c>
      <c r="AG14" s="189">
        <f t="shared" si="14"/>
        <v>0</v>
      </c>
      <c r="AH14" s="190">
        <f t="shared" si="15"/>
        <v>1</v>
      </c>
      <c r="AI14" s="36">
        <f t="shared" si="16"/>
        <v>1</v>
      </c>
      <c r="AJ14">
        <f t="shared" si="19"/>
        <v>49.999999787126299</v>
      </c>
    </row>
    <row r="15" spans="1:36">
      <c r="A15">
        <v>77</v>
      </c>
      <c r="B15">
        <v>141271</v>
      </c>
      <c r="C15">
        <v>1619500.0683593799</v>
      </c>
      <c r="D15">
        <v>-2150000</v>
      </c>
      <c r="E15" s="179">
        <v>1000000</v>
      </c>
      <c r="F15">
        <v>619500.068359375</v>
      </c>
      <c r="G15">
        <v>52.5</v>
      </c>
      <c r="H15">
        <v>2</v>
      </c>
      <c r="I15">
        <v>1</v>
      </c>
      <c r="J15">
        <v>1</v>
      </c>
      <c r="K15">
        <v>1</v>
      </c>
      <c r="L15">
        <v>0</v>
      </c>
      <c r="M15">
        <v>0</v>
      </c>
      <c r="N15">
        <v>0</v>
      </c>
      <c r="O15">
        <v>8</v>
      </c>
      <c r="P15">
        <v>1500</v>
      </c>
      <c r="Q15" s="188">
        <f t="shared" si="17"/>
        <v>1</v>
      </c>
      <c r="R15" s="189">
        <f t="shared" si="18"/>
        <v>0</v>
      </c>
      <c r="S15" s="189">
        <f t="shared" si="0"/>
        <v>0</v>
      </c>
      <c r="T15" s="189">
        <f t="shared" si="1"/>
        <v>1</v>
      </c>
      <c r="U15" s="189">
        <f t="shared" si="2"/>
        <v>0</v>
      </c>
      <c r="V15" s="189">
        <f t="shared" si="3"/>
        <v>1</v>
      </c>
      <c r="W15" s="189">
        <f t="shared" si="4"/>
        <v>0</v>
      </c>
      <c r="X15" s="189">
        <f t="shared" si="5"/>
        <v>1</v>
      </c>
      <c r="Y15" s="189">
        <f t="shared" si="6"/>
        <v>1</v>
      </c>
      <c r="Z15" s="189">
        <f t="shared" si="7"/>
        <v>0</v>
      </c>
      <c r="AA15" s="189">
        <f t="shared" si="8"/>
        <v>1</v>
      </c>
      <c r="AB15" s="189">
        <f t="shared" si="9"/>
        <v>0</v>
      </c>
      <c r="AC15" s="189">
        <f t="shared" si="10"/>
        <v>1</v>
      </c>
      <c r="AD15" s="189">
        <f t="shared" si="11"/>
        <v>0</v>
      </c>
      <c r="AE15" s="189">
        <f t="shared" si="12"/>
        <v>0</v>
      </c>
      <c r="AF15" s="189">
        <f t="shared" si="13"/>
        <v>1</v>
      </c>
      <c r="AG15" s="189">
        <f t="shared" si="14"/>
        <v>1</v>
      </c>
      <c r="AH15" s="190">
        <f t="shared" si="15"/>
        <v>0</v>
      </c>
      <c r="AI15" s="36">
        <f t="shared" si="16"/>
        <v>1</v>
      </c>
      <c r="AJ15">
        <f t="shared" si="19"/>
        <v>52.5</v>
      </c>
    </row>
    <row r="16" spans="1:36">
      <c r="A16">
        <v>56</v>
      </c>
      <c r="B16">
        <v>131281</v>
      </c>
      <c r="C16">
        <v>1592857.16998334</v>
      </c>
      <c r="D16">
        <v>-1628571.44978566</v>
      </c>
      <c r="E16">
        <v>1714285.75</v>
      </c>
      <c r="F16">
        <v>-121428.580016661</v>
      </c>
      <c r="G16">
        <v>55.714286663094398</v>
      </c>
      <c r="H16">
        <v>3</v>
      </c>
      <c r="I16">
        <v>1</v>
      </c>
      <c r="J16">
        <v>1</v>
      </c>
      <c r="K16">
        <v>1</v>
      </c>
      <c r="L16">
        <v>0</v>
      </c>
      <c r="M16">
        <v>400</v>
      </c>
      <c r="N16">
        <v>650000</v>
      </c>
      <c r="O16">
        <v>0</v>
      </c>
      <c r="P16">
        <v>2857.14282226562</v>
      </c>
      <c r="Q16" s="188">
        <f t="shared" si="17"/>
        <v>0</v>
      </c>
      <c r="R16" s="189">
        <f t="shared" si="18"/>
        <v>1</v>
      </c>
      <c r="S16" s="189">
        <f t="shared" si="0"/>
        <v>0</v>
      </c>
      <c r="T16" s="189">
        <f t="shared" si="1"/>
        <v>1</v>
      </c>
      <c r="U16" s="189">
        <f t="shared" si="2"/>
        <v>0</v>
      </c>
      <c r="V16" s="189">
        <f t="shared" si="3"/>
        <v>1</v>
      </c>
      <c r="W16" s="189">
        <f t="shared" si="4"/>
        <v>0</v>
      </c>
      <c r="X16" s="189">
        <f t="shared" si="5"/>
        <v>1</v>
      </c>
      <c r="Y16" s="189">
        <f t="shared" si="6"/>
        <v>1</v>
      </c>
      <c r="Z16" s="189">
        <f t="shared" si="7"/>
        <v>0</v>
      </c>
      <c r="AA16" s="189">
        <f t="shared" si="8"/>
        <v>0</v>
      </c>
      <c r="AB16" s="189">
        <f t="shared" si="9"/>
        <v>1</v>
      </c>
      <c r="AC16" s="189">
        <f t="shared" si="10"/>
        <v>0</v>
      </c>
      <c r="AD16" s="189">
        <f t="shared" si="11"/>
        <v>1</v>
      </c>
      <c r="AE16" s="189">
        <f t="shared" si="12"/>
        <v>1</v>
      </c>
      <c r="AF16" s="189">
        <f t="shared" si="13"/>
        <v>0</v>
      </c>
      <c r="AG16" s="189">
        <f t="shared" si="14"/>
        <v>0</v>
      </c>
      <c r="AH16" s="190">
        <f t="shared" si="15"/>
        <v>1</v>
      </c>
      <c r="AI16" s="36">
        <f t="shared" si="16"/>
        <v>1</v>
      </c>
      <c r="AJ16">
        <f t="shared" si="19"/>
        <v>55.714286663094398</v>
      </c>
    </row>
    <row r="17" spans="1:36">
      <c r="A17">
        <v>48</v>
      </c>
      <c r="B17">
        <v>11272</v>
      </c>
      <c r="C17">
        <v>360000</v>
      </c>
      <c r="D17">
        <v>-4020000</v>
      </c>
      <c r="E17">
        <v>0</v>
      </c>
      <c r="F17">
        <v>360000</v>
      </c>
      <c r="G17">
        <v>67</v>
      </c>
      <c r="H17">
        <v>2</v>
      </c>
      <c r="I17">
        <v>1</v>
      </c>
      <c r="J17">
        <v>1</v>
      </c>
      <c r="K17">
        <v>1</v>
      </c>
      <c r="L17">
        <v>0</v>
      </c>
      <c r="M17">
        <v>205000</v>
      </c>
      <c r="N17">
        <v>0</v>
      </c>
      <c r="O17">
        <v>0</v>
      </c>
      <c r="P17">
        <v>2000</v>
      </c>
      <c r="Q17" s="188">
        <f t="shared" si="17"/>
        <v>1</v>
      </c>
      <c r="R17" s="189">
        <f t="shared" si="18"/>
        <v>0</v>
      </c>
      <c r="S17" s="189">
        <f t="shared" si="0"/>
        <v>0</v>
      </c>
      <c r="T17" s="189">
        <f t="shared" si="1"/>
        <v>1</v>
      </c>
      <c r="U17" s="189">
        <f t="shared" si="2"/>
        <v>0</v>
      </c>
      <c r="V17" s="189">
        <f t="shared" si="3"/>
        <v>1</v>
      </c>
      <c r="W17" s="189">
        <f t="shared" si="4"/>
        <v>0</v>
      </c>
      <c r="X17" s="189">
        <f t="shared" si="5"/>
        <v>1</v>
      </c>
      <c r="Y17" s="189">
        <f t="shared" si="6"/>
        <v>1</v>
      </c>
      <c r="Z17" s="189">
        <f t="shared" si="7"/>
        <v>0</v>
      </c>
      <c r="AA17" s="189">
        <f t="shared" si="8"/>
        <v>0</v>
      </c>
      <c r="AB17" s="189">
        <f t="shared" si="9"/>
        <v>1</v>
      </c>
      <c r="AC17" s="189">
        <f t="shared" si="10"/>
        <v>1</v>
      </c>
      <c r="AD17" s="189">
        <f t="shared" si="11"/>
        <v>0</v>
      </c>
      <c r="AE17" s="189">
        <f t="shared" si="12"/>
        <v>1</v>
      </c>
      <c r="AF17" s="189">
        <f t="shared" si="13"/>
        <v>0</v>
      </c>
      <c r="AG17" s="189">
        <f t="shared" si="14"/>
        <v>1</v>
      </c>
      <c r="AH17" s="190">
        <f t="shared" si="15"/>
        <v>0</v>
      </c>
      <c r="AI17" s="36">
        <f t="shared" si="16"/>
        <v>1</v>
      </c>
      <c r="AJ17">
        <f t="shared" si="19"/>
        <v>67</v>
      </c>
    </row>
    <row r="18" spans="1:36">
      <c r="A18">
        <v>74</v>
      </c>
      <c r="B18">
        <v>211121</v>
      </c>
      <c r="C18">
        <v>0</v>
      </c>
      <c r="D18">
        <v>-140000</v>
      </c>
      <c r="E18" s="179">
        <v>4000000</v>
      </c>
      <c r="F18" s="179">
        <v>-4000000</v>
      </c>
      <c r="G18">
        <v>69</v>
      </c>
      <c r="H18">
        <v>2</v>
      </c>
      <c r="I18">
        <v>0</v>
      </c>
      <c r="J18">
        <v>0</v>
      </c>
      <c r="K18">
        <v>1</v>
      </c>
      <c r="L18">
        <v>0</v>
      </c>
      <c r="M18">
        <v>2500</v>
      </c>
      <c r="N18">
        <v>0</v>
      </c>
      <c r="O18">
        <v>0</v>
      </c>
      <c r="P18">
        <v>400</v>
      </c>
      <c r="Q18" s="188">
        <f t="shared" si="17"/>
        <v>1</v>
      </c>
      <c r="R18" s="189">
        <f t="shared" si="18"/>
        <v>0</v>
      </c>
      <c r="S18" s="189">
        <f t="shared" si="0"/>
        <v>1</v>
      </c>
      <c r="T18" s="189">
        <f t="shared" si="1"/>
        <v>0</v>
      </c>
      <c r="U18" s="189">
        <f t="shared" si="2"/>
        <v>1</v>
      </c>
      <c r="V18" s="189">
        <f t="shared" si="3"/>
        <v>0</v>
      </c>
      <c r="W18" s="189">
        <f t="shared" si="4"/>
        <v>0</v>
      </c>
      <c r="X18" s="189">
        <f t="shared" si="5"/>
        <v>1</v>
      </c>
      <c r="Y18" s="189">
        <f t="shared" si="6"/>
        <v>1</v>
      </c>
      <c r="Z18" s="189">
        <f t="shared" si="7"/>
        <v>0</v>
      </c>
      <c r="AA18" s="189">
        <f t="shared" si="8"/>
        <v>0</v>
      </c>
      <c r="AB18" s="189">
        <f t="shared" si="9"/>
        <v>1</v>
      </c>
      <c r="AC18" s="189">
        <f t="shared" si="10"/>
        <v>1</v>
      </c>
      <c r="AD18" s="189">
        <f t="shared" si="11"/>
        <v>0</v>
      </c>
      <c r="AE18" s="189">
        <f t="shared" si="12"/>
        <v>1</v>
      </c>
      <c r="AF18" s="189">
        <f t="shared" si="13"/>
        <v>0</v>
      </c>
      <c r="AG18" s="189">
        <f t="shared" si="14"/>
        <v>1</v>
      </c>
      <c r="AH18" s="190">
        <f t="shared" si="15"/>
        <v>0</v>
      </c>
      <c r="AI18" s="36">
        <f t="shared" si="16"/>
        <v>1</v>
      </c>
      <c r="AJ18">
        <f t="shared" si="19"/>
        <v>69</v>
      </c>
    </row>
    <row r="19" spans="1:36">
      <c r="A19">
        <v>67</v>
      </c>
      <c r="B19">
        <v>162121</v>
      </c>
      <c r="C19">
        <v>0</v>
      </c>
      <c r="D19">
        <v>740000</v>
      </c>
      <c r="E19" s="179">
        <v>5000000</v>
      </c>
      <c r="F19" s="179">
        <v>-5000000</v>
      </c>
      <c r="G19">
        <v>71</v>
      </c>
      <c r="H19">
        <v>2</v>
      </c>
      <c r="I19">
        <v>0</v>
      </c>
      <c r="J19">
        <v>1</v>
      </c>
      <c r="K19">
        <v>0</v>
      </c>
      <c r="L19">
        <v>0</v>
      </c>
      <c r="M19">
        <v>265000</v>
      </c>
      <c r="N19">
        <v>476190.5</v>
      </c>
      <c r="O19">
        <v>20</v>
      </c>
      <c r="P19">
        <v>2500</v>
      </c>
      <c r="Q19" s="188">
        <f t="shared" si="17"/>
        <v>1</v>
      </c>
      <c r="R19" s="189">
        <f t="shared" si="18"/>
        <v>0</v>
      </c>
      <c r="S19" s="189">
        <f t="shared" si="0"/>
        <v>1</v>
      </c>
      <c r="T19" s="189">
        <f t="shared" si="1"/>
        <v>0</v>
      </c>
      <c r="U19" s="189">
        <f t="shared" si="2"/>
        <v>0</v>
      </c>
      <c r="V19" s="189">
        <f t="shared" si="3"/>
        <v>1</v>
      </c>
      <c r="W19" s="189">
        <f t="shared" si="4"/>
        <v>1</v>
      </c>
      <c r="X19" s="189">
        <f t="shared" si="5"/>
        <v>0</v>
      </c>
      <c r="Y19" s="189">
        <f t="shared" si="6"/>
        <v>1</v>
      </c>
      <c r="Z19" s="189">
        <f t="shared" si="7"/>
        <v>0</v>
      </c>
      <c r="AA19" s="189">
        <f t="shared" si="8"/>
        <v>0</v>
      </c>
      <c r="AB19" s="189">
        <f t="shared" si="9"/>
        <v>1</v>
      </c>
      <c r="AC19" s="189">
        <f t="shared" si="10"/>
        <v>0</v>
      </c>
      <c r="AD19" s="189">
        <f t="shared" si="11"/>
        <v>1</v>
      </c>
      <c r="AE19" s="189">
        <f t="shared" si="12"/>
        <v>0</v>
      </c>
      <c r="AF19" s="189">
        <f t="shared" si="13"/>
        <v>1</v>
      </c>
      <c r="AG19" s="189">
        <f t="shared" si="14"/>
        <v>0</v>
      </c>
      <c r="AH19" s="190">
        <f t="shared" si="15"/>
        <v>1</v>
      </c>
      <c r="AI19" s="36">
        <f t="shared" si="16"/>
        <v>1</v>
      </c>
      <c r="AJ19">
        <f t="shared" si="19"/>
        <v>71</v>
      </c>
    </row>
    <row r="20" spans="1:36">
      <c r="A20">
        <v>88</v>
      </c>
      <c r="B20">
        <v>14161</v>
      </c>
      <c r="C20">
        <v>18285714.597118199</v>
      </c>
      <c r="D20">
        <v>1428571.6413004301</v>
      </c>
      <c r="E20">
        <v>5714286</v>
      </c>
      <c r="F20">
        <v>12571428.597118201</v>
      </c>
      <c r="G20">
        <v>71.428572644992798</v>
      </c>
      <c r="H20">
        <v>2</v>
      </c>
      <c r="I20">
        <v>1</v>
      </c>
      <c r="J20">
        <v>0</v>
      </c>
      <c r="K20">
        <v>1</v>
      </c>
      <c r="L20">
        <v>0</v>
      </c>
      <c r="M20">
        <v>608000</v>
      </c>
      <c r="N20">
        <v>240000</v>
      </c>
      <c r="O20">
        <v>0</v>
      </c>
      <c r="P20">
        <v>4285.71435546875</v>
      </c>
      <c r="Q20" s="188">
        <f t="shared" si="17"/>
        <v>1</v>
      </c>
      <c r="R20" s="189">
        <f t="shared" si="18"/>
        <v>0</v>
      </c>
      <c r="S20" s="189">
        <f t="shared" si="0"/>
        <v>0</v>
      </c>
      <c r="T20" s="189">
        <f t="shared" si="1"/>
        <v>1</v>
      </c>
      <c r="U20" s="189">
        <f t="shared" si="2"/>
        <v>1</v>
      </c>
      <c r="V20" s="189">
        <f t="shared" si="3"/>
        <v>0</v>
      </c>
      <c r="W20" s="189">
        <f t="shared" si="4"/>
        <v>0</v>
      </c>
      <c r="X20" s="189">
        <f t="shared" si="5"/>
        <v>1</v>
      </c>
      <c r="Y20" s="189">
        <f t="shared" si="6"/>
        <v>1</v>
      </c>
      <c r="Z20" s="189">
        <f t="shared" si="7"/>
        <v>0</v>
      </c>
      <c r="AA20" s="189">
        <f t="shared" si="8"/>
        <v>0</v>
      </c>
      <c r="AB20" s="189">
        <f t="shared" si="9"/>
        <v>1</v>
      </c>
      <c r="AC20" s="189">
        <f t="shared" si="10"/>
        <v>0</v>
      </c>
      <c r="AD20" s="189">
        <f t="shared" si="11"/>
        <v>1</v>
      </c>
      <c r="AE20" s="189">
        <f t="shared" si="12"/>
        <v>1</v>
      </c>
      <c r="AF20" s="189">
        <f t="shared" si="13"/>
        <v>0</v>
      </c>
      <c r="AG20" s="189">
        <f t="shared" si="14"/>
        <v>0</v>
      </c>
      <c r="AH20" s="190">
        <f t="shared" si="15"/>
        <v>1</v>
      </c>
      <c r="AI20" s="36">
        <f t="shared" si="16"/>
        <v>1</v>
      </c>
      <c r="AJ20">
        <f t="shared" si="19"/>
        <v>71.428572644992798</v>
      </c>
    </row>
    <row r="21" spans="1:36">
      <c r="A21">
        <v>97</v>
      </c>
      <c r="B21">
        <v>211491</v>
      </c>
      <c r="C21">
        <v>1400000</v>
      </c>
      <c r="D21">
        <v>-2800000</v>
      </c>
      <c r="E21">
        <v>1600000</v>
      </c>
      <c r="F21" s="179">
        <v>-200000</v>
      </c>
      <c r="G21">
        <v>73.3333333333333</v>
      </c>
      <c r="H21">
        <v>2</v>
      </c>
      <c r="I21">
        <v>1</v>
      </c>
      <c r="J21">
        <v>0</v>
      </c>
      <c r="K21">
        <v>1</v>
      </c>
      <c r="L21">
        <v>3</v>
      </c>
      <c r="M21">
        <v>0</v>
      </c>
      <c r="N21">
        <v>0</v>
      </c>
      <c r="O21">
        <v>0</v>
      </c>
      <c r="P21">
        <v>666.66668701171898</v>
      </c>
      <c r="Q21" s="188">
        <f t="shared" si="17"/>
        <v>1</v>
      </c>
      <c r="R21" s="189">
        <f t="shared" si="18"/>
        <v>0</v>
      </c>
      <c r="S21" s="189">
        <f t="shared" si="0"/>
        <v>0</v>
      </c>
      <c r="T21" s="189">
        <f t="shared" si="1"/>
        <v>1</v>
      </c>
      <c r="U21" s="189">
        <f t="shared" si="2"/>
        <v>1</v>
      </c>
      <c r="V21" s="189">
        <f t="shared" si="3"/>
        <v>0</v>
      </c>
      <c r="W21" s="189">
        <f t="shared" si="4"/>
        <v>0</v>
      </c>
      <c r="X21" s="189">
        <f t="shared" si="5"/>
        <v>1</v>
      </c>
      <c r="Y21" s="189">
        <f t="shared" si="6"/>
        <v>0</v>
      </c>
      <c r="Z21" s="189">
        <f t="shared" si="7"/>
        <v>1</v>
      </c>
      <c r="AA21" s="189">
        <f t="shared" si="8"/>
        <v>1</v>
      </c>
      <c r="AB21" s="189">
        <f t="shared" si="9"/>
        <v>0</v>
      </c>
      <c r="AC21" s="189">
        <f t="shared" si="10"/>
        <v>1</v>
      </c>
      <c r="AD21" s="189">
        <f t="shared" si="11"/>
        <v>0</v>
      </c>
      <c r="AE21" s="189">
        <f t="shared" si="12"/>
        <v>1</v>
      </c>
      <c r="AF21" s="189">
        <f t="shared" si="13"/>
        <v>0</v>
      </c>
      <c r="AG21" s="189">
        <f t="shared" si="14"/>
        <v>1</v>
      </c>
      <c r="AH21" s="190">
        <f t="shared" si="15"/>
        <v>0</v>
      </c>
      <c r="AI21" s="36">
        <f t="shared" si="16"/>
        <v>1</v>
      </c>
      <c r="AJ21">
        <f t="shared" si="19"/>
        <v>73.3333333333333</v>
      </c>
    </row>
    <row r="22" spans="1:36">
      <c r="A22">
        <v>90</v>
      </c>
      <c r="B22">
        <v>18181</v>
      </c>
      <c r="C22">
        <v>17971428.877480201</v>
      </c>
      <c r="D22">
        <v>3542857.0669524502</v>
      </c>
      <c r="E22" s="179">
        <v>8000000</v>
      </c>
      <c r="F22">
        <v>9971428.8774801791</v>
      </c>
      <c r="G22">
        <v>74.285715550792503</v>
      </c>
      <c r="H22">
        <v>2</v>
      </c>
      <c r="I22">
        <v>0</v>
      </c>
      <c r="J22">
        <v>1</v>
      </c>
      <c r="K22">
        <v>0</v>
      </c>
      <c r="L22">
        <v>1</v>
      </c>
      <c r="M22">
        <v>0</v>
      </c>
      <c r="N22">
        <v>0</v>
      </c>
      <c r="O22">
        <v>0</v>
      </c>
      <c r="P22">
        <v>2285.71435546875</v>
      </c>
      <c r="Q22" s="188">
        <f t="shared" si="17"/>
        <v>1</v>
      </c>
      <c r="R22" s="189">
        <f t="shared" si="18"/>
        <v>0</v>
      </c>
      <c r="S22" s="189">
        <f t="shared" si="0"/>
        <v>1</v>
      </c>
      <c r="T22" s="189">
        <f t="shared" si="1"/>
        <v>0</v>
      </c>
      <c r="U22" s="189">
        <f t="shared" si="2"/>
        <v>0</v>
      </c>
      <c r="V22" s="189">
        <f t="shared" si="3"/>
        <v>1</v>
      </c>
      <c r="W22" s="189">
        <f t="shared" si="4"/>
        <v>1</v>
      </c>
      <c r="X22" s="189">
        <f t="shared" si="5"/>
        <v>0</v>
      </c>
      <c r="Y22" s="189">
        <f t="shared" si="6"/>
        <v>0</v>
      </c>
      <c r="Z22" s="189">
        <f t="shared" si="7"/>
        <v>1</v>
      </c>
      <c r="AA22" s="189">
        <f t="shared" si="8"/>
        <v>1</v>
      </c>
      <c r="AB22" s="189">
        <f t="shared" si="9"/>
        <v>0</v>
      </c>
      <c r="AC22" s="189">
        <f t="shared" si="10"/>
        <v>1</v>
      </c>
      <c r="AD22" s="189">
        <f t="shared" si="11"/>
        <v>0</v>
      </c>
      <c r="AE22" s="189">
        <f t="shared" si="12"/>
        <v>1</v>
      </c>
      <c r="AF22" s="189">
        <f t="shared" si="13"/>
        <v>0</v>
      </c>
      <c r="AG22" s="189">
        <f t="shared" si="14"/>
        <v>0</v>
      </c>
      <c r="AH22" s="190">
        <f t="shared" si="15"/>
        <v>1</v>
      </c>
      <c r="AI22" s="36">
        <f t="shared" si="16"/>
        <v>1</v>
      </c>
      <c r="AJ22">
        <f t="shared" si="19"/>
        <v>74.285715550792503</v>
      </c>
    </row>
    <row r="23" spans="1:36">
      <c r="A23">
        <v>5</v>
      </c>
      <c r="B23">
        <v>14141</v>
      </c>
      <c r="C23">
        <v>0</v>
      </c>
      <c r="D23">
        <v>-560000</v>
      </c>
      <c r="E23" s="179">
        <v>4000000</v>
      </c>
      <c r="F23" s="179">
        <v>-4000000</v>
      </c>
      <c r="G23">
        <v>76</v>
      </c>
      <c r="H23">
        <v>3</v>
      </c>
      <c r="I23">
        <v>0</v>
      </c>
      <c r="J23">
        <v>1</v>
      </c>
      <c r="K23">
        <v>0</v>
      </c>
      <c r="L23">
        <v>0</v>
      </c>
      <c r="M23">
        <v>0</v>
      </c>
      <c r="N23">
        <v>0</v>
      </c>
      <c r="O23">
        <v>0</v>
      </c>
      <c r="P23">
        <v>4000</v>
      </c>
      <c r="Q23" s="188">
        <f t="shared" si="17"/>
        <v>0</v>
      </c>
      <c r="R23" s="189">
        <f t="shared" si="18"/>
        <v>1</v>
      </c>
      <c r="S23" s="189">
        <f t="shared" si="0"/>
        <v>1</v>
      </c>
      <c r="T23" s="189">
        <f t="shared" si="1"/>
        <v>0</v>
      </c>
      <c r="U23" s="189">
        <f t="shared" si="2"/>
        <v>0</v>
      </c>
      <c r="V23" s="189">
        <f t="shared" si="3"/>
        <v>1</v>
      </c>
      <c r="W23" s="189">
        <f t="shared" si="4"/>
        <v>1</v>
      </c>
      <c r="X23" s="189">
        <f t="shared" si="5"/>
        <v>0</v>
      </c>
      <c r="Y23" s="189">
        <f t="shared" si="6"/>
        <v>1</v>
      </c>
      <c r="Z23" s="189">
        <f t="shared" si="7"/>
        <v>0</v>
      </c>
      <c r="AA23" s="189">
        <f t="shared" si="8"/>
        <v>1</v>
      </c>
      <c r="AB23" s="189">
        <f t="shared" si="9"/>
        <v>0</v>
      </c>
      <c r="AC23" s="189">
        <f t="shared" si="10"/>
        <v>1</v>
      </c>
      <c r="AD23" s="189">
        <f t="shared" si="11"/>
        <v>0</v>
      </c>
      <c r="AE23" s="189">
        <f t="shared" si="12"/>
        <v>1</v>
      </c>
      <c r="AF23" s="189">
        <f t="shared" si="13"/>
        <v>0</v>
      </c>
      <c r="AG23" s="189">
        <f t="shared" si="14"/>
        <v>0</v>
      </c>
      <c r="AH23" s="190">
        <f t="shared" si="15"/>
        <v>1</v>
      </c>
      <c r="AI23" s="36">
        <f t="shared" si="16"/>
        <v>1</v>
      </c>
      <c r="AJ23">
        <f t="shared" si="19"/>
        <v>76</v>
      </c>
    </row>
    <row r="24" spans="1:36">
      <c r="A24">
        <v>52</v>
      </c>
      <c r="B24">
        <v>141311</v>
      </c>
      <c r="C24">
        <v>1750000</v>
      </c>
      <c r="D24">
        <v>-650000</v>
      </c>
      <c r="E24" s="179">
        <v>4000000</v>
      </c>
      <c r="F24">
        <v>-2250000</v>
      </c>
      <c r="G24">
        <v>77.5</v>
      </c>
      <c r="H24">
        <v>3</v>
      </c>
      <c r="I24">
        <v>0</v>
      </c>
      <c r="J24">
        <v>1</v>
      </c>
      <c r="K24">
        <v>0</v>
      </c>
      <c r="L24">
        <v>0</v>
      </c>
      <c r="M24">
        <v>0</v>
      </c>
      <c r="N24">
        <v>0</v>
      </c>
      <c r="O24">
        <v>0</v>
      </c>
      <c r="P24">
        <v>500</v>
      </c>
      <c r="Q24" s="188">
        <f t="shared" si="17"/>
        <v>0</v>
      </c>
      <c r="R24" s="189">
        <f t="shared" si="18"/>
        <v>1</v>
      </c>
      <c r="S24" s="189">
        <f t="shared" si="0"/>
        <v>1</v>
      </c>
      <c r="T24" s="189">
        <f t="shared" si="1"/>
        <v>0</v>
      </c>
      <c r="U24" s="189">
        <f t="shared" si="2"/>
        <v>0</v>
      </c>
      <c r="V24" s="189">
        <f t="shared" si="3"/>
        <v>1</v>
      </c>
      <c r="W24" s="189">
        <f t="shared" si="4"/>
        <v>1</v>
      </c>
      <c r="X24" s="189">
        <f t="shared" si="5"/>
        <v>0</v>
      </c>
      <c r="Y24" s="189">
        <f t="shared" si="6"/>
        <v>1</v>
      </c>
      <c r="Z24" s="189">
        <f t="shared" si="7"/>
        <v>0</v>
      </c>
      <c r="AA24" s="189">
        <f t="shared" si="8"/>
        <v>1</v>
      </c>
      <c r="AB24" s="189">
        <f t="shared" si="9"/>
        <v>0</v>
      </c>
      <c r="AC24" s="189">
        <f t="shared" si="10"/>
        <v>1</v>
      </c>
      <c r="AD24" s="189">
        <f t="shared" si="11"/>
        <v>0</v>
      </c>
      <c r="AE24" s="189">
        <f t="shared" si="12"/>
        <v>1</v>
      </c>
      <c r="AF24" s="189">
        <f t="shared" si="13"/>
        <v>0</v>
      </c>
      <c r="AG24" s="189">
        <f t="shared" si="14"/>
        <v>1</v>
      </c>
      <c r="AH24" s="190">
        <f t="shared" si="15"/>
        <v>0</v>
      </c>
      <c r="AI24" s="36">
        <f t="shared" si="16"/>
        <v>1</v>
      </c>
      <c r="AJ24">
        <f t="shared" si="19"/>
        <v>77.5</v>
      </c>
    </row>
    <row r="25" spans="1:36">
      <c r="A25">
        <v>11</v>
      </c>
      <c r="B25">
        <v>14191</v>
      </c>
      <c r="C25" s="179">
        <v>16000000</v>
      </c>
      <c r="D25">
        <v>3653333.5</v>
      </c>
      <c r="E25">
        <v>8333333.5</v>
      </c>
      <c r="F25">
        <v>7666666.5</v>
      </c>
      <c r="G25">
        <v>78</v>
      </c>
      <c r="H25">
        <v>3</v>
      </c>
      <c r="I25">
        <v>1</v>
      </c>
      <c r="J25">
        <v>1</v>
      </c>
      <c r="K25">
        <v>0</v>
      </c>
      <c r="L25">
        <v>0</v>
      </c>
      <c r="M25">
        <v>150000</v>
      </c>
      <c r="N25">
        <v>1500000</v>
      </c>
      <c r="O25">
        <v>0</v>
      </c>
      <c r="P25">
        <v>2500</v>
      </c>
      <c r="Q25" s="188">
        <f t="shared" si="17"/>
        <v>0</v>
      </c>
      <c r="R25" s="189">
        <f t="shared" si="18"/>
        <v>1</v>
      </c>
      <c r="S25" s="189">
        <f t="shared" si="0"/>
        <v>0</v>
      </c>
      <c r="T25" s="189">
        <f t="shared" si="1"/>
        <v>1</v>
      </c>
      <c r="U25" s="189">
        <f t="shared" si="2"/>
        <v>0</v>
      </c>
      <c r="V25" s="189">
        <f t="shared" si="3"/>
        <v>1</v>
      </c>
      <c r="W25" s="189">
        <f t="shared" si="4"/>
        <v>1</v>
      </c>
      <c r="X25" s="189">
        <f t="shared" si="5"/>
        <v>0</v>
      </c>
      <c r="Y25" s="189">
        <f t="shared" si="6"/>
        <v>1</v>
      </c>
      <c r="Z25" s="189">
        <f t="shared" si="7"/>
        <v>0</v>
      </c>
      <c r="AA25" s="189">
        <f t="shared" si="8"/>
        <v>0</v>
      </c>
      <c r="AB25" s="189">
        <f t="shared" si="9"/>
        <v>1</v>
      </c>
      <c r="AC25" s="189">
        <f t="shared" si="10"/>
        <v>0</v>
      </c>
      <c r="AD25" s="189">
        <f t="shared" si="11"/>
        <v>1</v>
      </c>
      <c r="AE25" s="189">
        <f t="shared" si="12"/>
        <v>1</v>
      </c>
      <c r="AF25" s="189">
        <f t="shared" si="13"/>
        <v>0</v>
      </c>
      <c r="AG25" s="189">
        <f t="shared" si="14"/>
        <v>0</v>
      </c>
      <c r="AH25" s="190">
        <f t="shared" si="15"/>
        <v>1</v>
      </c>
      <c r="AI25" s="36">
        <f t="shared" si="16"/>
        <v>1</v>
      </c>
      <c r="AJ25">
        <f t="shared" si="19"/>
        <v>78</v>
      </c>
    </row>
    <row r="26" spans="1:36">
      <c r="A26">
        <v>60</v>
      </c>
      <c r="B26">
        <v>211171</v>
      </c>
      <c r="C26">
        <v>0</v>
      </c>
      <c r="D26">
        <v>1696000</v>
      </c>
      <c r="E26">
        <v>6400000</v>
      </c>
      <c r="F26">
        <v>-6400000</v>
      </c>
      <c r="G26">
        <v>78.400000000000006</v>
      </c>
      <c r="H26">
        <v>3</v>
      </c>
      <c r="I26">
        <v>0</v>
      </c>
      <c r="J26">
        <v>0</v>
      </c>
      <c r="K26">
        <v>0</v>
      </c>
      <c r="L26">
        <v>0</v>
      </c>
      <c r="M26">
        <v>110000</v>
      </c>
      <c r="N26">
        <v>0</v>
      </c>
      <c r="O26">
        <v>0</v>
      </c>
      <c r="P26">
        <v>700.79998779296898</v>
      </c>
      <c r="Q26" s="188">
        <f t="shared" si="17"/>
        <v>0</v>
      </c>
      <c r="R26" s="189">
        <f t="shared" si="18"/>
        <v>1</v>
      </c>
      <c r="S26" s="189">
        <f t="shared" si="0"/>
        <v>1</v>
      </c>
      <c r="T26" s="189">
        <f t="shared" si="1"/>
        <v>0</v>
      </c>
      <c r="U26" s="189">
        <f t="shared" si="2"/>
        <v>1</v>
      </c>
      <c r="V26" s="189">
        <f t="shared" si="3"/>
        <v>0</v>
      </c>
      <c r="W26" s="189">
        <f t="shared" si="4"/>
        <v>1</v>
      </c>
      <c r="X26" s="189">
        <f t="shared" si="5"/>
        <v>0</v>
      </c>
      <c r="Y26" s="189">
        <f t="shared" si="6"/>
        <v>1</v>
      </c>
      <c r="Z26" s="189">
        <f t="shared" si="7"/>
        <v>0</v>
      </c>
      <c r="AA26" s="189">
        <f t="shared" si="8"/>
        <v>0</v>
      </c>
      <c r="AB26" s="189">
        <f t="shared" si="9"/>
        <v>1</v>
      </c>
      <c r="AC26" s="189">
        <f t="shared" si="10"/>
        <v>1</v>
      </c>
      <c r="AD26" s="189">
        <f t="shared" si="11"/>
        <v>0</v>
      </c>
      <c r="AE26" s="189">
        <f t="shared" si="12"/>
        <v>1</v>
      </c>
      <c r="AF26" s="189">
        <f t="shared" si="13"/>
        <v>0</v>
      </c>
      <c r="AG26" s="189">
        <f t="shared" si="14"/>
        <v>1</v>
      </c>
      <c r="AH26" s="190">
        <f t="shared" si="15"/>
        <v>0</v>
      </c>
      <c r="AI26" s="36">
        <f t="shared" si="16"/>
        <v>1</v>
      </c>
      <c r="AJ26">
        <f t="shared" si="19"/>
        <v>78.400000000000006</v>
      </c>
    </row>
    <row r="27" spans="1:36">
      <c r="A27">
        <v>27</v>
      </c>
      <c r="B27">
        <v>251181</v>
      </c>
      <c r="C27">
        <v>22500000</v>
      </c>
      <c r="D27">
        <v>4260000</v>
      </c>
      <c r="E27" s="179">
        <v>9000000</v>
      </c>
      <c r="F27">
        <v>13500000</v>
      </c>
      <c r="G27">
        <v>79</v>
      </c>
      <c r="H27">
        <v>2</v>
      </c>
      <c r="I27">
        <v>0</v>
      </c>
      <c r="J27">
        <v>1</v>
      </c>
      <c r="K27">
        <v>0</v>
      </c>
      <c r="L27">
        <v>0</v>
      </c>
      <c r="M27">
        <v>115000</v>
      </c>
      <c r="N27">
        <v>0</v>
      </c>
      <c r="O27">
        <v>0</v>
      </c>
      <c r="P27">
        <v>5000</v>
      </c>
      <c r="Q27" s="188">
        <f t="shared" si="17"/>
        <v>1</v>
      </c>
      <c r="R27" s="189">
        <f t="shared" si="18"/>
        <v>0</v>
      </c>
      <c r="S27" s="189">
        <f t="shared" si="0"/>
        <v>1</v>
      </c>
      <c r="T27" s="189">
        <f t="shared" si="1"/>
        <v>0</v>
      </c>
      <c r="U27" s="189">
        <f t="shared" si="2"/>
        <v>0</v>
      </c>
      <c r="V27" s="189">
        <f t="shared" si="3"/>
        <v>1</v>
      </c>
      <c r="W27" s="189">
        <f t="shared" si="4"/>
        <v>1</v>
      </c>
      <c r="X27" s="189">
        <f t="shared" si="5"/>
        <v>0</v>
      </c>
      <c r="Y27" s="189">
        <f t="shared" si="6"/>
        <v>1</v>
      </c>
      <c r="Z27" s="189">
        <f t="shared" si="7"/>
        <v>0</v>
      </c>
      <c r="AA27" s="189">
        <f t="shared" si="8"/>
        <v>0</v>
      </c>
      <c r="AB27" s="189">
        <f t="shared" si="9"/>
        <v>1</v>
      </c>
      <c r="AC27" s="189">
        <f t="shared" si="10"/>
        <v>1</v>
      </c>
      <c r="AD27" s="189">
        <f t="shared" si="11"/>
        <v>0</v>
      </c>
      <c r="AE27" s="189">
        <f t="shared" si="12"/>
        <v>1</v>
      </c>
      <c r="AF27" s="189">
        <f t="shared" si="13"/>
        <v>0</v>
      </c>
      <c r="AG27" s="189">
        <f t="shared" si="14"/>
        <v>0</v>
      </c>
      <c r="AH27" s="190">
        <f t="shared" si="15"/>
        <v>1</v>
      </c>
      <c r="AI27" s="36">
        <f t="shared" si="16"/>
        <v>1</v>
      </c>
      <c r="AJ27">
        <f t="shared" si="19"/>
        <v>79</v>
      </c>
    </row>
    <row r="28" spans="1:36">
      <c r="A28">
        <v>80</v>
      </c>
      <c r="B28">
        <v>16152</v>
      </c>
      <c r="C28">
        <v>2812500.0628642798</v>
      </c>
      <c r="D28">
        <v>-2375000.1089647398</v>
      </c>
      <c r="E28">
        <v>2500000</v>
      </c>
      <c r="F28">
        <v>312500.06286427501</v>
      </c>
      <c r="G28">
        <v>81.250001816079106</v>
      </c>
      <c r="H28">
        <v>2</v>
      </c>
      <c r="I28">
        <v>0</v>
      </c>
      <c r="J28">
        <v>1</v>
      </c>
      <c r="K28">
        <v>1</v>
      </c>
      <c r="L28">
        <v>0</v>
      </c>
      <c r="M28">
        <v>12000</v>
      </c>
      <c r="N28">
        <v>0</v>
      </c>
      <c r="O28">
        <v>0</v>
      </c>
      <c r="P28">
        <v>625</v>
      </c>
      <c r="Q28" s="188">
        <f t="shared" si="17"/>
        <v>1</v>
      </c>
      <c r="R28" s="189">
        <f t="shared" si="18"/>
        <v>0</v>
      </c>
      <c r="S28" s="189">
        <f t="shared" si="0"/>
        <v>1</v>
      </c>
      <c r="T28" s="189">
        <f t="shared" si="1"/>
        <v>0</v>
      </c>
      <c r="U28" s="189">
        <f t="shared" si="2"/>
        <v>0</v>
      </c>
      <c r="V28" s="189">
        <f t="shared" si="3"/>
        <v>1</v>
      </c>
      <c r="W28" s="189">
        <f t="shared" si="4"/>
        <v>0</v>
      </c>
      <c r="X28" s="189">
        <f t="shared" si="5"/>
        <v>1</v>
      </c>
      <c r="Y28" s="189">
        <f t="shared" si="6"/>
        <v>1</v>
      </c>
      <c r="Z28" s="189">
        <f t="shared" si="7"/>
        <v>0</v>
      </c>
      <c r="AA28" s="189">
        <f t="shared" si="8"/>
        <v>0</v>
      </c>
      <c r="AB28" s="189">
        <f t="shared" si="9"/>
        <v>1</v>
      </c>
      <c r="AC28" s="189">
        <f t="shared" si="10"/>
        <v>1</v>
      </c>
      <c r="AD28" s="189">
        <f t="shared" si="11"/>
        <v>0</v>
      </c>
      <c r="AE28" s="189">
        <f t="shared" si="12"/>
        <v>1</v>
      </c>
      <c r="AF28" s="189">
        <f t="shared" si="13"/>
        <v>0</v>
      </c>
      <c r="AG28" s="189">
        <f t="shared" si="14"/>
        <v>1</v>
      </c>
      <c r="AH28" s="190">
        <f t="shared" si="15"/>
        <v>0</v>
      </c>
      <c r="AI28" s="36">
        <f t="shared" si="16"/>
        <v>1</v>
      </c>
      <c r="AJ28">
        <f t="shared" si="19"/>
        <v>81.250001816079106</v>
      </c>
    </row>
    <row r="29" spans="1:36">
      <c r="A29">
        <v>84</v>
      </c>
      <c r="B29">
        <v>111201</v>
      </c>
      <c r="C29">
        <v>5714285.8926941799</v>
      </c>
      <c r="D29">
        <v>3333333.3438925901</v>
      </c>
      <c r="E29">
        <v>8333333.5</v>
      </c>
      <c r="F29">
        <v>-2619047.6073058201</v>
      </c>
      <c r="G29">
        <v>83.3333359351235</v>
      </c>
      <c r="H29">
        <v>2</v>
      </c>
      <c r="I29">
        <v>0</v>
      </c>
      <c r="J29">
        <v>1</v>
      </c>
      <c r="K29">
        <v>0</v>
      </c>
      <c r="L29">
        <v>1</v>
      </c>
      <c r="M29">
        <v>0</v>
      </c>
      <c r="N29">
        <v>0</v>
      </c>
      <c r="O29">
        <v>0</v>
      </c>
      <c r="P29">
        <v>2380.95239257812</v>
      </c>
      <c r="Q29" s="188">
        <f t="shared" si="17"/>
        <v>1</v>
      </c>
      <c r="R29" s="189">
        <f t="shared" si="18"/>
        <v>0</v>
      </c>
      <c r="S29" s="189">
        <f t="shared" si="0"/>
        <v>1</v>
      </c>
      <c r="T29" s="189">
        <f t="shared" si="1"/>
        <v>0</v>
      </c>
      <c r="U29" s="189">
        <f t="shared" si="2"/>
        <v>0</v>
      </c>
      <c r="V29" s="189">
        <f t="shared" si="3"/>
        <v>1</v>
      </c>
      <c r="W29" s="189">
        <f t="shared" si="4"/>
        <v>1</v>
      </c>
      <c r="X29" s="189">
        <f t="shared" si="5"/>
        <v>0</v>
      </c>
      <c r="Y29" s="189">
        <f t="shared" si="6"/>
        <v>0</v>
      </c>
      <c r="Z29" s="189">
        <f t="shared" si="7"/>
        <v>1</v>
      </c>
      <c r="AA29" s="189">
        <f t="shared" si="8"/>
        <v>1</v>
      </c>
      <c r="AB29" s="189">
        <f t="shared" si="9"/>
        <v>0</v>
      </c>
      <c r="AC29" s="189">
        <f t="shared" si="10"/>
        <v>1</v>
      </c>
      <c r="AD29" s="189">
        <f t="shared" si="11"/>
        <v>0</v>
      </c>
      <c r="AE29" s="189">
        <f t="shared" si="12"/>
        <v>1</v>
      </c>
      <c r="AF29" s="189">
        <f t="shared" si="13"/>
        <v>0</v>
      </c>
      <c r="AG29" s="189">
        <f t="shared" si="14"/>
        <v>0</v>
      </c>
      <c r="AH29" s="190">
        <f t="shared" si="15"/>
        <v>1</v>
      </c>
      <c r="AI29" s="36">
        <f t="shared" si="16"/>
        <v>1</v>
      </c>
      <c r="AJ29">
        <f t="shared" si="19"/>
        <v>83.3333359351235</v>
      </c>
    </row>
    <row r="30" spans="1:36">
      <c r="A30">
        <v>6</v>
      </c>
      <c r="B30">
        <v>251202</v>
      </c>
      <c r="C30">
        <v>11333333.3333333</v>
      </c>
      <c r="D30">
        <v>1626666.5</v>
      </c>
      <c r="E30">
        <v>6666666.5</v>
      </c>
      <c r="F30">
        <v>4666666.8333333302</v>
      </c>
      <c r="G30">
        <v>84</v>
      </c>
      <c r="H30">
        <v>2</v>
      </c>
      <c r="I30">
        <v>0</v>
      </c>
      <c r="J30">
        <v>1</v>
      </c>
      <c r="K30">
        <v>0</v>
      </c>
      <c r="L30">
        <v>0</v>
      </c>
      <c r="M30">
        <v>0</v>
      </c>
      <c r="N30">
        <v>0</v>
      </c>
      <c r="O30">
        <v>0</v>
      </c>
      <c r="P30">
        <v>3333.33325195312</v>
      </c>
      <c r="Q30" s="188">
        <f t="shared" si="17"/>
        <v>1</v>
      </c>
      <c r="R30" s="189">
        <f t="shared" si="18"/>
        <v>0</v>
      </c>
      <c r="S30" s="189">
        <f t="shared" si="0"/>
        <v>1</v>
      </c>
      <c r="T30" s="189">
        <f t="shared" si="1"/>
        <v>0</v>
      </c>
      <c r="U30" s="189">
        <f t="shared" si="2"/>
        <v>0</v>
      </c>
      <c r="V30" s="189">
        <f t="shared" si="3"/>
        <v>1</v>
      </c>
      <c r="W30" s="189">
        <f t="shared" si="4"/>
        <v>1</v>
      </c>
      <c r="X30" s="189">
        <f t="shared" si="5"/>
        <v>0</v>
      </c>
      <c r="Y30" s="189">
        <f t="shared" si="6"/>
        <v>1</v>
      </c>
      <c r="Z30" s="189">
        <f t="shared" si="7"/>
        <v>0</v>
      </c>
      <c r="AA30" s="189">
        <f t="shared" si="8"/>
        <v>1</v>
      </c>
      <c r="AB30" s="189">
        <f t="shared" si="9"/>
        <v>0</v>
      </c>
      <c r="AC30" s="189">
        <f t="shared" si="10"/>
        <v>1</v>
      </c>
      <c r="AD30" s="189">
        <f t="shared" si="11"/>
        <v>0</v>
      </c>
      <c r="AE30" s="189">
        <f t="shared" si="12"/>
        <v>1</v>
      </c>
      <c r="AF30" s="189">
        <f t="shared" si="13"/>
        <v>0</v>
      </c>
      <c r="AG30" s="189">
        <f t="shared" si="14"/>
        <v>0</v>
      </c>
      <c r="AH30" s="190">
        <f t="shared" si="15"/>
        <v>1</v>
      </c>
      <c r="AI30" s="36">
        <f t="shared" si="16"/>
        <v>1</v>
      </c>
      <c r="AJ30">
        <f t="shared" si="19"/>
        <v>84</v>
      </c>
    </row>
    <row r="31" spans="1:36">
      <c r="A31">
        <v>49</v>
      </c>
      <c r="B31">
        <v>211101</v>
      </c>
      <c r="C31">
        <v>2310000</v>
      </c>
      <c r="D31">
        <v>-2340000</v>
      </c>
      <c r="E31" s="179">
        <v>3000000</v>
      </c>
      <c r="F31">
        <v>-690000</v>
      </c>
      <c r="G31">
        <v>89</v>
      </c>
      <c r="H31">
        <v>2</v>
      </c>
      <c r="I31">
        <v>0</v>
      </c>
      <c r="J31">
        <v>1</v>
      </c>
      <c r="K31">
        <v>0</v>
      </c>
      <c r="L31">
        <v>0</v>
      </c>
      <c r="M31">
        <v>0</v>
      </c>
      <c r="N31">
        <v>0</v>
      </c>
      <c r="O31">
        <v>0</v>
      </c>
      <c r="P31">
        <v>2000</v>
      </c>
      <c r="Q31" s="188">
        <f t="shared" si="17"/>
        <v>1</v>
      </c>
      <c r="R31" s="189">
        <f t="shared" si="18"/>
        <v>0</v>
      </c>
      <c r="S31" s="189">
        <f t="shared" si="0"/>
        <v>1</v>
      </c>
      <c r="T31" s="189">
        <f t="shared" si="1"/>
        <v>0</v>
      </c>
      <c r="U31" s="189">
        <f t="shared" si="2"/>
        <v>0</v>
      </c>
      <c r="V31" s="189">
        <f t="shared" si="3"/>
        <v>1</v>
      </c>
      <c r="W31" s="189">
        <f t="shared" si="4"/>
        <v>1</v>
      </c>
      <c r="X31" s="189">
        <f t="shared" si="5"/>
        <v>0</v>
      </c>
      <c r="Y31" s="189">
        <f t="shared" si="6"/>
        <v>1</v>
      </c>
      <c r="Z31" s="189">
        <f t="shared" si="7"/>
        <v>0</v>
      </c>
      <c r="AA31" s="189">
        <f t="shared" si="8"/>
        <v>1</v>
      </c>
      <c r="AB31" s="189">
        <f t="shared" si="9"/>
        <v>0</v>
      </c>
      <c r="AC31" s="189">
        <f t="shared" si="10"/>
        <v>1</v>
      </c>
      <c r="AD31" s="189">
        <f t="shared" si="11"/>
        <v>0</v>
      </c>
      <c r="AE31" s="189">
        <f t="shared" si="12"/>
        <v>1</v>
      </c>
      <c r="AF31" s="189">
        <f t="shared" si="13"/>
        <v>0</v>
      </c>
      <c r="AG31" s="189">
        <f t="shared" si="14"/>
        <v>1</v>
      </c>
      <c r="AH31" s="190">
        <f t="shared" si="15"/>
        <v>0</v>
      </c>
      <c r="AI31" s="36">
        <f t="shared" si="16"/>
        <v>1</v>
      </c>
      <c r="AJ31">
        <f t="shared" si="19"/>
        <v>89</v>
      </c>
    </row>
    <row r="32" spans="1:36">
      <c r="A32">
        <v>35</v>
      </c>
      <c r="B32">
        <v>112301</v>
      </c>
      <c r="C32">
        <v>0</v>
      </c>
      <c r="D32">
        <v>-5357142.6917855898</v>
      </c>
      <c r="E32">
        <v>0</v>
      </c>
      <c r="F32">
        <v>0</v>
      </c>
      <c r="G32">
        <v>89.285711529759794</v>
      </c>
      <c r="H32">
        <v>1</v>
      </c>
      <c r="I32">
        <v>1</v>
      </c>
      <c r="J32">
        <v>1</v>
      </c>
      <c r="K32">
        <v>0</v>
      </c>
      <c r="L32">
        <v>2</v>
      </c>
      <c r="M32">
        <v>0</v>
      </c>
      <c r="N32">
        <v>0</v>
      </c>
      <c r="O32">
        <v>0</v>
      </c>
      <c r="P32">
        <v>3571.42846679688</v>
      </c>
      <c r="Q32" s="188">
        <f t="shared" si="17"/>
        <v>1</v>
      </c>
      <c r="R32" s="189">
        <f t="shared" si="18"/>
        <v>0</v>
      </c>
      <c r="S32" s="189">
        <f t="shared" si="0"/>
        <v>0</v>
      </c>
      <c r="T32" s="189">
        <f t="shared" si="1"/>
        <v>1</v>
      </c>
      <c r="U32" s="189">
        <f t="shared" si="2"/>
        <v>0</v>
      </c>
      <c r="V32" s="189">
        <f t="shared" si="3"/>
        <v>1</v>
      </c>
      <c r="W32" s="189">
        <f t="shared" si="4"/>
        <v>1</v>
      </c>
      <c r="X32" s="189">
        <f t="shared" si="5"/>
        <v>0</v>
      </c>
      <c r="Y32" s="189">
        <f t="shared" si="6"/>
        <v>0</v>
      </c>
      <c r="Z32" s="189">
        <f t="shared" si="7"/>
        <v>1</v>
      </c>
      <c r="AA32" s="189">
        <f t="shared" si="8"/>
        <v>1</v>
      </c>
      <c r="AB32" s="189">
        <f t="shared" si="9"/>
        <v>0</v>
      </c>
      <c r="AC32" s="189">
        <f t="shared" si="10"/>
        <v>1</v>
      </c>
      <c r="AD32" s="189">
        <f t="shared" si="11"/>
        <v>0</v>
      </c>
      <c r="AE32" s="189">
        <f t="shared" si="12"/>
        <v>1</v>
      </c>
      <c r="AF32" s="189">
        <f t="shared" si="13"/>
        <v>0</v>
      </c>
      <c r="AG32" s="189">
        <f t="shared" si="14"/>
        <v>0</v>
      </c>
      <c r="AH32" s="190">
        <f t="shared" si="15"/>
        <v>1</v>
      </c>
      <c r="AI32" s="36">
        <f t="shared" si="16"/>
        <v>1</v>
      </c>
      <c r="AJ32">
        <f t="shared" si="19"/>
        <v>89.285711529759794</v>
      </c>
    </row>
    <row r="33" spans="1:36">
      <c r="A33">
        <v>61</v>
      </c>
      <c r="B33">
        <v>112204</v>
      </c>
      <c r="C33">
        <v>3642857.1273477701</v>
      </c>
      <c r="D33">
        <v>1142857.0255448499</v>
      </c>
      <c r="E33">
        <v>7142857</v>
      </c>
      <c r="F33">
        <v>-3499999.8726522299</v>
      </c>
      <c r="G33">
        <v>99.999999574252499</v>
      </c>
      <c r="H33">
        <v>2</v>
      </c>
      <c r="I33">
        <v>0</v>
      </c>
      <c r="J33">
        <v>1</v>
      </c>
      <c r="K33">
        <v>0</v>
      </c>
      <c r="L33">
        <v>0</v>
      </c>
      <c r="M33">
        <v>0</v>
      </c>
      <c r="N33">
        <v>0</v>
      </c>
      <c r="O33">
        <v>0</v>
      </c>
      <c r="P33">
        <v>2142.85717773438</v>
      </c>
      <c r="Q33" s="188">
        <f t="shared" si="17"/>
        <v>1</v>
      </c>
      <c r="R33" s="189">
        <f t="shared" si="18"/>
        <v>0</v>
      </c>
      <c r="S33" s="189">
        <f t="shared" si="0"/>
        <v>1</v>
      </c>
      <c r="T33" s="189">
        <f t="shared" si="1"/>
        <v>0</v>
      </c>
      <c r="U33" s="189">
        <f t="shared" si="2"/>
        <v>0</v>
      </c>
      <c r="V33" s="189">
        <f t="shared" si="3"/>
        <v>1</v>
      </c>
      <c r="W33" s="189">
        <f t="shared" si="4"/>
        <v>1</v>
      </c>
      <c r="X33" s="189">
        <f t="shared" si="5"/>
        <v>0</v>
      </c>
      <c r="Y33" s="189">
        <f t="shared" si="6"/>
        <v>1</v>
      </c>
      <c r="Z33" s="189">
        <f t="shared" si="7"/>
        <v>0</v>
      </c>
      <c r="AA33" s="189">
        <f t="shared" si="8"/>
        <v>1</v>
      </c>
      <c r="AB33" s="189">
        <f t="shared" si="9"/>
        <v>0</v>
      </c>
      <c r="AC33" s="189">
        <f t="shared" si="10"/>
        <v>1</v>
      </c>
      <c r="AD33" s="189">
        <f t="shared" si="11"/>
        <v>0</v>
      </c>
      <c r="AE33" s="189">
        <f t="shared" si="12"/>
        <v>1</v>
      </c>
      <c r="AF33" s="189">
        <f t="shared" si="13"/>
        <v>0</v>
      </c>
      <c r="AG33" s="189">
        <f t="shared" si="14"/>
        <v>0</v>
      </c>
      <c r="AH33" s="190">
        <f t="shared" si="15"/>
        <v>1</v>
      </c>
      <c r="AI33" s="36">
        <f t="shared" si="16"/>
        <v>1</v>
      </c>
      <c r="AJ33">
        <f t="shared" si="19"/>
        <v>99.999999574252499</v>
      </c>
    </row>
    <row r="34" spans="1:36">
      <c r="A34">
        <v>3</v>
      </c>
      <c r="B34">
        <v>25181</v>
      </c>
      <c r="C34">
        <v>6295000</v>
      </c>
      <c r="D34" s="179">
        <v>900000</v>
      </c>
      <c r="E34">
        <v>7500000</v>
      </c>
      <c r="F34">
        <v>-1205000</v>
      </c>
      <c r="G34">
        <v>110</v>
      </c>
      <c r="H34">
        <v>3</v>
      </c>
      <c r="I34">
        <v>0</v>
      </c>
      <c r="J34">
        <v>1</v>
      </c>
      <c r="K34">
        <v>0</v>
      </c>
      <c r="L34">
        <v>0</v>
      </c>
      <c r="M34">
        <v>0</v>
      </c>
      <c r="N34">
        <v>0</v>
      </c>
      <c r="O34">
        <v>0</v>
      </c>
      <c r="P34">
        <v>2000</v>
      </c>
      <c r="Q34" s="188">
        <f t="shared" si="17"/>
        <v>0</v>
      </c>
      <c r="R34" s="189">
        <f t="shared" si="18"/>
        <v>1</v>
      </c>
      <c r="S34" s="189">
        <f t="shared" si="0"/>
        <v>1</v>
      </c>
      <c r="T34" s="189">
        <f t="shared" si="1"/>
        <v>0</v>
      </c>
      <c r="U34" s="189">
        <f t="shared" si="2"/>
        <v>0</v>
      </c>
      <c r="V34" s="189">
        <f t="shared" si="3"/>
        <v>1</v>
      </c>
      <c r="W34" s="189">
        <f t="shared" si="4"/>
        <v>1</v>
      </c>
      <c r="X34" s="189">
        <f t="shared" si="5"/>
        <v>0</v>
      </c>
      <c r="Y34" s="189">
        <f t="shared" si="6"/>
        <v>1</v>
      </c>
      <c r="Z34" s="189">
        <f t="shared" si="7"/>
        <v>0</v>
      </c>
      <c r="AA34" s="189">
        <f t="shared" si="8"/>
        <v>1</v>
      </c>
      <c r="AB34" s="189">
        <f t="shared" si="9"/>
        <v>0</v>
      </c>
      <c r="AC34" s="189">
        <f t="shared" si="10"/>
        <v>1</v>
      </c>
      <c r="AD34" s="189">
        <f t="shared" si="11"/>
        <v>0</v>
      </c>
      <c r="AE34" s="189">
        <f t="shared" si="12"/>
        <v>1</v>
      </c>
      <c r="AF34" s="189">
        <f t="shared" si="13"/>
        <v>0</v>
      </c>
      <c r="AG34" s="189">
        <f t="shared" si="14"/>
        <v>1</v>
      </c>
      <c r="AH34" s="190">
        <f t="shared" si="15"/>
        <v>0</v>
      </c>
      <c r="AI34" s="36">
        <f t="shared" si="16"/>
        <v>1</v>
      </c>
      <c r="AJ34">
        <f t="shared" si="19"/>
        <v>110</v>
      </c>
    </row>
    <row r="35" spans="1:36">
      <c r="A35">
        <v>109</v>
      </c>
      <c r="B35">
        <v>222121</v>
      </c>
      <c r="C35">
        <v>31459998.749892</v>
      </c>
      <c r="D35">
        <v>-1699999.7337659299</v>
      </c>
      <c r="E35" s="179">
        <v>5000000</v>
      </c>
      <c r="F35">
        <v>26459998.749892</v>
      </c>
      <c r="G35">
        <v>111.66666222943201</v>
      </c>
      <c r="H35">
        <v>2</v>
      </c>
      <c r="I35">
        <v>1</v>
      </c>
      <c r="J35">
        <v>0</v>
      </c>
      <c r="K35">
        <v>0</v>
      </c>
      <c r="L35">
        <v>2</v>
      </c>
      <c r="M35">
        <v>0</v>
      </c>
      <c r="N35">
        <v>0</v>
      </c>
      <c r="O35">
        <v>0</v>
      </c>
      <c r="P35">
        <v>366.66665649414102</v>
      </c>
      <c r="Q35" s="188">
        <f t="shared" si="17"/>
        <v>1</v>
      </c>
      <c r="R35" s="189">
        <f t="shared" si="18"/>
        <v>0</v>
      </c>
      <c r="S35" s="189">
        <f t="shared" si="0"/>
        <v>0</v>
      </c>
      <c r="T35" s="189">
        <f t="shared" si="1"/>
        <v>1</v>
      </c>
      <c r="U35" s="189">
        <f t="shared" si="2"/>
        <v>1</v>
      </c>
      <c r="V35" s="189">
        <f t="shared" si="3"/>
        <v>0</v>
      </c>
      <c r="W35" s="189">
        <f t="shared" si="4"/>
        <v>1</v>
      </c>
      <c r="X35" s="189">
        <f t="shared" si="5"/>
        <v>0</v>
      </c>
      <c r="Y35" s="189">
        <f t="shared" si="6"/>
        <v>0</v>
      </c>
      <c r="Z35" s="189">
        <f t="shared" si="7"/>
        <v>1</v>
      </c>
      <c r="AA35" s="189">
        <f t="shared" si="8"/>
        <v>1</v>
      </c>
      <c r="AB35" s="189">
        <f t="shared" si="9"/>
        <v>0</v>
      </c>
      <c r="AC35" s="189">
        <f t="shared" si="10"/>
        <v>1</v>
      </c>
      <c r="AD35" s="189">
        <f t="shared" si="11"/>
        <v>0</v>
      </c>
      <c r="AE35" s="189">
        <f t="shared" si="12"/>
        <v>1</v>
      </c>
      <c r="AF35" s="189">
        <f t="shared" si="13"/>
        <v>0</v>
      </c>
      <c r="AG35" s="189">
        <f t="shared" si="14"/>
        <v>1</v>
      </c>
      <c r="AH35" s="190">
        <f t="shared" si="15"/>
        <v>0</v>
      </c>
      <c r="AI35" s="36">
        <f t="shared" si="16"/>
        <v>1</v>
      </c>
      <c r="AJ35">
        <f t="shared" si="19"/>
        <v>111.66666222943201</v>
      </c>
    </row>
    <row r="36" spans="1:36">
      <c r="A36">
        <v>40</v>
      </c>
      <c r="B36">
        <v>24135</v>
      </c>
      <c r="C36">
        <v>666666.64017571497</v>
      </c>
      <c r="D36">
        <v>-1277777.5618010701</v>
      </c>
      <c r="E36">
        <v>5555555.5</v>
      </c>
      <c r="F36">
        <v>-4888888.8598242896</v>
      </c>
      <c r="G36">
        <v>113.888884363351</v>
      </c>
      <c r="H36">
        <v>2</v>
      </c>
      <c r="I36">
        <v>0</v>
      </c>
      <c r="J36">
        <v>1</v>
      </c>
      <c r="K36">
        <v>0</v>
      </c>
      <c r="L36">
        <v>0</v>
      </c>
      <c r="M36">
        <v>0</v>
      </c>
      <c r="N36">
        <v>0</v>
      </c>
      <c r="O36">
        <v>0</v>
      </c>
      <c r="P36">
        <v>833.33331298828102</v>
      </c>
      <c r="Q36" s="188">
        <f t="shared" si="17"/>
        <v>1</v>
      </c>
      <c r="R36" s="189">
        <f t="shared" si="18"/>
        <v>0</v>
      </c>
      <c r="S36" s="189">
        <f t="shared" ref="S36:S67" si="20">IF(I36=1,0,1)</f>
        <v>1</v>
      </c>
      <c r="T36" s="189">
        <f t="shared" ref="T36:T67" si="21">IF(I36=1,1,0)</f>
        <v>0</v>
      </c>
      <c r="U36" s="189">
        <f t="shared" ref="U36:U67" si="22">IF(J36=1,0,1)</f>
        <v>0</v>
      </c>
      <c r="V36" s="189">
        <f t="shared" ref="V36:V67" si="23">J36</f>
        <v>1</v>
      </c>
      <c r="W36" s="189">
        <f t="shared" ref="W36:W67" si="24">1-X36</f>
        <v>1</v>
      </c>
      <c r="X36" s="189">
        <f t="shared" ref="X36:X67" si="25">K36</f>
        <v>0</v>
      </c>
      <c r="Y36" s="189">
        <f t="shared" ref="Y36:Y67" si="26">IF(L36=0, 1,0)</f>
        <v>1</v>
      </c>
      <c r="Z36" s="189">
        <f t="shared" ref="Z36:Z67" si="27">IF(L36&gt;0, 1,0)</f>
        <v>0</v>
      </c>
      <c r="AA36" s="189">
        <f t="shared" ref="AA36:AA67" si="28">IF(M36 = 0, 1,0)</f>
        <v>1</v>
      </c>
      <c r="AB36" s="189">
        <f t="shared" ref="AB36:AB67" si="29">IF(M36&gt;0, 1,0)</f>
        <v>0</v>
      </c>
      <c r="AC36" s="189">
        <f t="shared" ref="AC36:AC67" si="30">IF(N36&gt;0,0,1)</f>
        <v>1</v>
      </c>
      <c r="AD36" s="189">
        <f t="shared" ref="AD36:AD67" si="31">IF(N36&gt;0, 1,0)</f>
        <v>0</v>
      </c>
      <c r="AE36" s="189">
        <f t="shared" ref="AE36:AE67" si="32">IF(O36&gt;0,0,1)</f>
        <v>1</v>
      </c>
      <c r="AF36" s="189">
        <f t="shared" ref="AF36:AF67" si="33">IF(O36&gt;0,1,0)</f>
        <v>0</v>
      </c>
      <c r="AG36" s="189">
        <f t="shared" ref="AG36:AG67" si="34">IF(P36&lt;=2000, 1,0)</f>
        <v>1</v>
      </c>
      <c r="AH36" s="190">
        <f t="shared" ref="AH36:AH67" si="35">IF(P36&gt;2000,1,0)</f>
        <v>0</v>
      </c>
      <c r="AI36" s="36">
        <f t="shared" ref="AI36:AI67" si="36">SUMPRODUCT($Q$2:$R$2,Q36:R36)*SUMPRODUCT($S$2:$T$2,S36:T36)*SUMPRODUCT($U$2:$V$2,U36:V36)*SUMPRODUCT($W$2:$X$2,W36:X36)*SUMPRODUCT($Y$2:$Z$2,Y36:Z36)*SUMPRODUCT($AA$2:$AB$2, AA36:AB36)*SUMPRODUCT($AC$2:$AD$2, AC36:AD36)*SUMPRODUCT($AE$2:$AF$2,AE36:AF36)*SUMPRODUCT($AG$2:$AH$2,AG36:AH36)</f>
        <v>1</v>
      </c>
      <c r="AJ36">
        <f t="shared" si="19"/>
        <v>113.888884363351</v>
      </c>
    </row>
    <row r="37" spans="1:36">
      <c r="A37">
        <v>2</v>
      </c>
      <c r="B37">
        <v>242232</v>
      </c>
      <c r="C37">
        <v>4500000.1005828399</v>
      </c>
      <c r="D37">
        <v>-7250000.16763807</v>
      </c>
      <c r="E37">
        <v>250000</v>
      </c>
      <c r="F37">
        <v>4250000.1005828399</v>
      </c>
      <c r="G37">
        <v>125.00000279396799</v>
      </c>
      <c r="H37">
        <v>2</v>
      </c>
      <c r="I37">
        <v>0</v>
      </c>
      <c r="J37">
        <v>1</v>
      </c>
      <c r="K37">
        <v>0</v>
      </c>
      <c r="L37">
        <v>0</v>
      </c>
      <c r="M37">
        <v>0</v>
      </c>
      <c r="N37">
        <v>0</v>
      </c>
      <c r="O37">
        <v>0</v>
      </c>
      <c r="P37">
        <v>7500</v>
      </c>
      <c r="Q37" s="188">
        <f t="shared" si="17"/>
        <v>1</v>
      </c>
      <c r="R37" s="189">
        <f t="shared" si="18"/>
        <v>0</v>
      </c>
      <c r="S37" s="189">
        <f t="shared" si="20"/>
        <v>1</v>
      </c>
      <c r="T37" s="189">
        <f t="shared" si="21"/>
        <v>0</v>
      </c>
      <c r="U37" s="189">
        <f t="shared" si="22"/>
        <v>0</v>
      </c>
      <c r="V37" s="189">
        <f t="shared" si="23"/>
        <v>1</v>
      </c>
      <c r="W37" s="169">
        <f t="shared" si="24"/>
        <v>1</v>
      </c>
      <c r="X37" s="169">
        <f t="shared" si="25"/>
        <v>0</v>
      </c>
      <c r="Y37" s="189">
        <f t="shared" si="26"/>
        <v>1</v>
      </c>
      <c r="Z37" s="189">
        <f t="shared" si="27"/>
        <v>0</v>
      </c>
      <c r="AA37" s="189">
        <f t="shared" si="28"/>
        <v>1</v>
      </c>
      <c r="AB37" s="189">
        <f t="shared" si="29"/>
        <v>0</v>
      </c>
      <c r="AC37" s="189">
        <f t="shared" si="30"/>
        <v>1</v>
      </c>
      <c r="AD37" s="189">
        <f t="shared" si="31"/>
        <v>0</v>
      </c>
      <c r="AE37" s="189">
        <f t="shared" si="32"/>
        <v>1</v>
      </c>
      <c r="AF37" s="189">
        <f t="shared" si="33"/>
        <v>0</v>
      </c>
      <c r="AG37" s="189">
        <f t="shared" si="34"/>
        <v>0</v>
      </c>
      <c r="AH37" s="190">
        <f t="shared" si="35"/>
        <v>1</v>
      </c>
      <c r="AI37" s="36">
        <f t="shared" si="36"/>
        <v>1</v>
      </c>
      <c r="AJ37">
        <f t="shared" si="19"/>
        <v>125.00000279396799</v>
      </c>
    </row>
    <row r="38" spans="1:36">
      <c r="A38">
        <v>38</v>
      </c>
      <c r="B38">
        <v>25141</v>
      </c>
      <c r="C38">
        <v>54285715.210194498</v>
      </c>
      <c r="D38">
        <v>-5828571.5213112403</v>
      </c>
      <c r="E38">
        <v>1714285.75</v>
      </c>
      <c r="F38">
        <v>52571429.460194498</v>
      </c>
      <c r="G38">
        <v>125.714287855187</v>
      </c>
      <c r="H38">
        <v>2</v>
      </c>
      <c r="I38">
        <v>0</v>
      </c>
      <c r="J38">
        <v>1</v>
      </c>
      <c r="K38">
        <v>0</v>
      </c>
      <c r="L38">
        <v>0</v>
      </c>
      <c r="M38">
        <v>15200</v>
      </c>
      <c r="N38">
        <v>0</v>
      </c>
      <c r="O38">
        <v>0</v>
      </c>
      <c r="P38">
        <v>2857.14282226562</v>
      </c>
      <c r="Q38" s="188">
        <f t="shared" si="17"/>
        <v>1</v>
      </c>
      <c r="R38" s="189">
        <f t="shared" si="18"/>
        <v>0</v>
      </c>
      <c r="S38" s="189">
        <f t="shared" si="20"/>
        <v>1</v>
      </c>
      <c r="T38" s="189">
        <f t="shared" si="21"/>
        <v>0</v>
      </c>
      <c r="U38" s="189">
        <f t="shared" si="22"/>
        <v>0</v>
      </c>
      <c r="V38" s="189">
        <f t="shared" si="23"/>
        <v>1</v>
      </c>
      <c r="W38" s="189">
        <f t="shared" si="24"/>
        <v>1</v>
      </c>
      <c r="X38" s="189">
        <f t="shared" si="25"/>
        <v>0</v>
      </c>
      <c r="Y38" s="189">
        <f t="shared" si="26"/>
        <v>1</v>
      </c>
      <c r="Z38" s="189">
        <f t="shared" si="27"/>
        <v>0</v>
      </c>
      <c r="AA38" s="189">
        <f t="shared" si="28"/>
        <v>0</v>
      </c>
      <c r="AB38" s="189">
        <f t="shared" si="29"/>
        <v>1</v>
      </c>
      <c r="AC38" s="189">
        <f t="shared" si="30"/>
        <v>1</v>
      </c>
      <c r="AD38" s="189">
        <f t="shared" si="31"/>
        <v>0</v>
      </c>
      <c r="AE38" s="189">
        <f t="shared" si="32"/>
        <v>1</v>
      </c>
      <c r="AF38" s="189">
        <f t="shared" si="33"/>
        <v>0</v>
      </c>
      <c r="AG38" s="189">
        <f t="shared" si="34"/>
        <v>0</v>
      </c>
      <c r="AH38" s="190">
        <f t="shared" si="35"/>
        <v>1</v>
      </c>
      <c r="AI38" s="36">
        <f t="shared" si="36"/>
        <v>1</v>
      </c>
      <c r="AJ38">
        <f t="shared" si="19"/>
        <v>125.714287855187</v>
      </c>
    </row>
    <row r="39" spans="1:36">
      <c r="A39">
        <v>18</v>
      </c>
      <c r="B39">
        <v>141282</v>
      </c>
      <c r="C39">
        <v>11920000</v>
      </c>
      <c r="D39">
        <v>-4300000</v>
      </c>
      <c r="E39">
        <v>3500000</v>
      </c>
      <c r="F39">
        <v>8420000</v>
      </c>
      <c r="G39">
        <v>130</v>
      </c>
      <c r="H39">
        <v>2</v>
      </c>
      <c r="I39">
        <v>1</v>
      </c>
      <c r="J39">
        <v>1</v>
      </c>
      <c r="K39">
        <v>0</v>
      </c>
      <c r="L39">
        <v>0</v>
      </c>
      <c r="M39">
        <v>305000</v>
      </c>
      <c r="N39" s="179">
        <v>600000</v>
      </c>
      <c r="O39">
        <v>4</v>
      </c>
      <c r="P39">
        <v>2500</v>
      </c>
      <c r="Q39" s="188">
        <f t="shared" si="17"/>
        <v>1</v>
      </c>
      <c r="R39" s="189">
        <f t="shared" si="18"/>
        <v>0</v>
      </c>
      <c r="S39" s="189">
        <f t="shared" si="20"/>
        <v>0</v>
      </c>
      <c r="T39" s="189">
        <f t="shared" si="21"/>
        <v>1</v>
      </c>
      <c r="U39" s="189">
        <f t="shared" si="22"/>
        <v>0</v>
      </c>
      <c r="V39" s="189">
        <f t="shared" si="23"/>
        <v>1</v>
      </c>
      <c r="W39" s="189">
        <f t="shared" si="24"/>
        <v>1</v>
      </c>
      <c r="X39" s="189">
        <f t="shared" si="25"/>
        <v>0</v>
      </c>
      <c r="Y39" s="189">
        <f t="shared" si="26"/>
        <v>1</v>
      </c>
      <c r="Z39" s="189">
        <f t="shared" si="27"/>
        <v>0</v>
      </c>
      <c r="AA39" s="189">
        <f t="shared" si="28"/>
        <v>0</v>
      </c>
      <c r="AB39" s="189">
        <f t="shared" si="29"/>
        <v>1</v>
      </c>
      <c r="AC39" s="189">
        <f t="shared" si="30"/>
        <v>0</v>
      </c>
      <c r="AD39" s="189">
        <f t="shared" si="31"/>
        <v>1</v>
      </c>
      <c r="AE39" s="189">
        <f t="shared" si="32"/>
        <v>0</v>
      </c>
      <c r="AF39" s="189">
        <f t="shared" si="33"/>
        <v>1</v>
      </c>
      <c r="AG39" s="189">
        <f t="shared" si="34"/>
        <v>0</v>
      </c>
      <c r="AH39" s="190">
        <f t="shared" si="35"/>
        <v>1</v>
      </c>
      <c r="AI39" s="36">
        <f t="shared" si="36"/>
        <v>1</v>
      </c>
      <c r="AJ39">
        <f t="shared" si="19"/>
        <v>130</v>
      </c>
    </row>
    <row r="40" spans="1:36">
      <c r="A40">
        <v>101</v>
      </c>
      <c r="B40">
        <v>242141</v>
      </c>
      <c r="C40">
        <v>0</v>
      </c>
      <c r="D40">
        <v>4580000</v>
      </c>
      <c r="E40">
        <v>12500000</v>
      </c>
      <c r="F40">
        <v>-12500000</v>
      </c>
      <c r="G40">
        <v>132</v>
      </c>
      <c r="H40">
        <v>3</v>
      </c>
      <c r="I40">
        <v>1</v>
      </c>
      <c r="J40">
        <v>1</v>
      </c>
      <c r="K40">
        <v>0</v>
      </c>
      <c r="L40">
        <v>3</v>
      </c>
      <c r="M40">
        <v>0</v>
      </c>
      <c r="N40">
        <v>0</v>
      </c>
      <c r="O40">
        <v>0</v>
      </c>
      <c r="P40">
        <v>3000</v>
      </c>
      <c r="Q40" s="188">
        <f t="shared" si="17"/>
        <v>0</v>
      </c>
      <c r="R40" s="189">
        <f t="shared" si="18"/>
        <v>1</v>
      </c>
      <c r="S40" s="189">
        <f t="shared" si="20"/>
        <v>0</v>
      </c>
      <c r="T40" s="189">
        <f t="shared" si="21"/>
        <v>1</v>
      </c>
      <c r="U40" s="189">
        <f t="shared" si="22"/>
        <v>0</v>
      </c>
      <c r="V40" s="189">
        <f t="shared" si="23"/>
        <v>1</v>
      </c>
      <c r="W40" s="189">
        <f t="shared" si="24"/>
        <v>1</v>
      </c>
      <c r="X40" s="189">
        <f t="shared" si="25"/>
        <v>0</v>
      </c>
      <c r="Y40" s="189">
        <f t="shared" si="26"/>
        <v>0</v>
      </c>
      <c r="Z40" s="189">
        <f t="shared" si="27"/>
        <v>1</v>
      </c>
      <c r="AA40" s="189">
        <f t="shared" si="28"/>
        <v>1</v>
      </c>
      <c r="AB40" s="189">
        <f t="shared" si="29"/>
        <v>0</v>
      </c>
      <c r="AC40" s="189">
        <f t="shared" si="30"/>
        <v>1</v>
      </c>
      <c r="AD40" s="189">
        <f t="shared" si="31"/>
        <v>0</v>
      </c>
      <c r="AE40" s="189">
        <f t="shared" si="32"/>
        <v>1</v>
      </c>
      <c r="AF40" s="189">
        <f t="shared" si="33"/>
        <v>0</v>
      </c>
      <c r="AG40" s="189">
        <f t="shared" si="34"/>
        <v>0</v>
      </c>
      <c r="AH40" s="190">
        <f t="shared" si="35"/>
        <v>1</v>
      </c>
      <c r="AI40" s="36">
        <f t="shared" si="36"/>
        <v>1</v>
      </c>
      <c r="AJ40">
        <f t="shared" si="19"/>
        <v>132</v>
      </c>
    </row>
    <row r="41" spans="1:36">
      <c r="A41">
        <v>76</v>
      </c>
      <c r="B41">
        <v>141151</v>
      </c>
      <c r="C41">
        <v>228571.43246397699</v>
      </c>
      <c r="D41">
        <v>5285714.8467309102</v>
      </c>
      <c r="E41">
        <v>14285715</v>
      </c>
      <c r="F41">
        <v>-14057143.567536</v>
      </c>
      <c r="G41">
        <v>150.00000255448501</v>
      </c>
      <c r="H41">
        <v>2</v>
      </c>
      <c r="I41">
        <v>0</v>
      </c>
      <c r="J41">
        <v>1</v>
      </c>
      <c r="K41">
        <v>1</v>
      </c>
      <c r="L41">
        <v>0</v>
      </c>
      <c r="M41">
        <v>0</v>
      </c>
      <c r="N41">
        <v>0</v>
      </c>
      <c r="O41">
        <v>0</v>
      </c>
      <c r="P41">
        <v>2285.71435546875</v>
      </c>
      <c r="Q41" s="188">
        <f t="shared" si="17"/>
        <v>1</v>
      </c>
      <c r="R41" s="189">
        <f t="shared" si="18"/>
        <v>0</v>
      </c>
      <c r="S41" s="189">
        <f t="shared" si="20"/>
        <v>1</v>
      </c>
      <c r="T41" s="189">
        <f t="shared" si="21"/>
        <v>0</v>
      </c>
      <c r="U41" s="189">
        <f t="shared" si="22"/>
        <v>0</v>
      </c>
      <c r="V41" s="189">
        <f t="shared" si="23"/>
        <v>1</v>
      </c>
      <c r="W41" s="189">
        <f t="shared" si="24"/>
        <v>0</v>
      </c>
      <c r="X41" s="189">
        <f t="shared" si="25"/>
        <v>1</v>
      </c>
      <c r="Y41" s="189">
        <f t="shared" si="26"/>
        <v>1</v>
      </c>
      <c r="Z41" s="189">
        <f t="shared" si="27"/>
        <v>0</v>
      </c>
      <c r="AA41" s="189">
        <f t="shared" si="28"/>
        <v>1</v>
      </c>
      <c r="AB41" s="189">
        <f t="shared" si="29"/>
        <v>0</v>
      </c>
      <c r="AC41" s="189">
        <f t="shared" si="30"/>
        <v>1</v>
      </c>
      <c r="AD41" s="189">
        <f t="shared" si="31"/>
        <v>0</v>
      </c>
      <c r="AE41" s="189">
        <f t="shared" si="32"/>
        <v>1</v>
      </c>
      <c r="AF41" s="189">
        <f t="shared" si="33"/>
        <v>0</v>
      </c>
      <c r="AG41" s="189">
        <f t="shared" si="34"/>
        <v>0</v>
      </c>
      <c r="AH41" s="190">
        <f t="shared" si="35"/>
        <v>1</v>
      </c>
      <c r="AI41" s="36">
        <f t="shared" si="36"/>
        <v>1</v>
      </c>
      <c r="AJ41">
        <f t="shared" si="19"/>
        <v>150.00000255448501</v>
      </c>
    </row>
    <row r="42" spans="1:36">
      <c r="A42">
        <v>57</v>
      </c>
      <c r="B42">
        <v>14131</v>
      </c>
      <c r="C42">
        <v>13333333.3333333</v>
      </c>
      <c r="D42">
        <v>-6026666.75</v>
      </c>
      <c r="E42">
        <v>3333333.25</v>
      </c>
      <c r="F42">
        <v>10000000.0833333</v>
      </c>
      <c r="G42">
        <v>156</v>
      </c>
      <c r="H42">
        <v>2</v>
      </c>
      <c r="I42">
        <v>1</v>
      </c>
      <c r="J42">
        <v>1</v>
      </c>
      <c r="K42">
        <v>0</v>
      </c>
      <c r="L42">
        <v>0</v>
      </c>
      <c r="M42">
        <v>0</v>
      </c>
      <c r="N42">
        <v>0</v>
      </c>
      <c r="O42">
        <v>0</v>
      </c>
      <c r="P42">
        <v>1666.66662597656</v>
      </c>
      <c r="Q42" s="188">
        <f t="shared" si="17"/>
        <v>1</v>
      </c>
      <c r="R42" s="189">
        <f t="shared" si="18"/>
        <v>0</v>
      </c>
      <c r="S42" s="189">
        <f t="shared" si="20"/>
        <v>0</v>
      </c>
      <c r="T42" s="189">
        <f t="shared" si="21"/>
        <v>1</v>
      </c>
      <c r="U42" s="189">
        <f t="shared" si="22"/>
        <v>0</v>
      </c>
      <c r="V42" s="189">
        <f t="shared" si="23"/>
        <v>1</v>
      </c>
      <c r="W42" s="189">
        <f t="shared" si="24"/>
        <v>1</v>
      </c>
      <c r="X42" s="189">
        <f t="shared" si="25"/>
        <v>0</v>
      </c>
      <c r="Y42" s="189">
        <f t="shared" si="26"/>
        <v>1</v>
      </c>
      <c r="Z42" s="189">
        <f t="shared" si="27"/>
        <v>0</v>
      </c>
      <c r="AA42" s="189">
        <f t="shared" si="28"/>
        <v>1</v>
      </c>
      <c r="AB42" s="189">
        <f t="shared" si="29"/>
        <v>0</v>
      </c>
      <c r="AC42" s="189">
        <f t="shared" si="30"/>
        <v>1</v>
      </c>
      <c r="AD42" s="189">
        <f t="shared" si="31"/>
        <v>0</v>
      </c>
      <c r="AE42" s="189">
        <f t="shared" si="32"/>
        <v>1</v>
      </c>
      <c r="AF42" s="189">
        <f t="shared" si="33"/>
        <v>0</v>
      </c>
      <c r="AG42" s="189">
        <f t="shared" si="34"/>
        <v>1</v>
      </c>
      <c r="AH42" s="190">
        <f t="shared" si="35"/>
        <v>0</v>
      </c>
      <c r="AI42" s="36">
        <f t="shared" si="36"/>
        <v>1</v>
      </c>
      <c r="AJ42">
        <f t="shared" si="19"/>
        <v>156</v>
      </c>
    </row>
    <row r="43" spans="1:36">
      <c r="A43">
        <v>110</v>
      </c>
      <c r="B43">
        <v>151221</v>
      </c>
      <c r="C43">
        <v>29500000</v>
      </c>
      <c r="D43">
        <v>-6420000</v>
      </c>
      <c r="E43" s="179">
        <v>3000000</v>
      </c>
      <c r="F43">
        <v>26500000</v>
      </c>
      <c r="G43">
        <v>157</v>
      </c>
      <c r="H43">
        <v>2</v>
      </c>
      <c r="I43">
        <v>1</v>
      </c>
      <c r="J43">
        <v>1</v>
      </c>
      <c r="K43">
        <v>0</v>
      </c>
      <c r="L43">
        <v>1</v>
      </c>
      <c r="M43">
        <v>0</v>
      </c>
      <c r="N43">
        <v>0</v>
      </c>
      <c r="O43">
        <v>0</v>
      </c>
      <c r="P43">
        <v>3000</v>
      </c>
      <c r="Q43" s="188">
        <f t="shared" si="17"/>
        <v>1</v>
      </c>
      <c r="R43" s="189">
        <f t="shared" si="18"/>
        <v>0</v>
      </c>
      <c r="S43" s="189">
        <f t="shared" si="20"/>
        <v>0</v>
      </c>
      <c r="T43" s="189">
        <f t="shared" si="21"/>
        <v>1</v>
      </c>
      <c r="U43" s="189">
        <f t="shared" si="22"/>
        <v>0</v>
      </c>
      <c r="V43" s="189">
        <f t="shared" si="23"/>
        <v>1</v>
      </c>
      <c r="W43" s="189">
        <f t="shared" si="24"/>
        <v>1</v>
      </c>
      <c r="X43" s="189">
        <f t="shared" si="25"/>
        <v>0</v>
      </c>
      <c r="Y43" s="189">
        <f t="shared" si="26"/>
        <v>0</v>
      </c>
      <c r="Z43" s="189">
        <f t="shared" si="27"/>
        <v>1</v>
      </c>
      <c r="AA43" s="189">
        <f t="shared" si="28"/>
        <v>1</v>
      </c>
      <c r="AB43" s="189">
        <f t="shared" si="29"/>
        <v>0</v>
      </c>
      <c r="AC43" s="189">
        <f t="shared" si="30"/>
        <v>1</v>
      </c>
      <c r="AD43" s="189">
        <f t="shared" si="31"/>
        <v>0</v>
      </c>
      <c r="AE43" s="189">
        <f t="shared" si="32"/>
        <v>1</v>
      </c>
      <c r="AF43" s="189">
        <f t="shared" si="33"/>
        <v>0</v>
      </c>
      <c r="AG43" s="189">
        <f t="shared" si="34"/>
        <v>0</v>
      </c>
      <c r="AH43" s="190">
        <f t="shared" si="35"/>
        <v>1</v>
      </c>
      <c r="AI43" s="36">
        <f t="shared" si="36"/>
        <v>1</v>
      </c>
      <c r="AJ43">
        <f t="shared" si="19"/>
        <v>157</v>
      </c>
    </row>
    <row r="44" spans="1:36">
      <c r="A44">
        <v>55</v>
      </c>
      <c r="B44">
        <v>141171</v>
      </c>
      <c r="C44">
        <v>3819999.9430775698</v>
      </c>
      <c r="D44">
        <v>-3199999.85918403</v>
      </c>
      <c r="E44">
        <v>6250000</v>
      </c>
      <c r="F44">
        <v>-2430000.0569224302</v>
      </c>
      <c r="G44">
        <v>157.499997653067</v>
      </c>
      <c r="H44">
        <v>2</v>
      </c>
      <c r="I44">
        <v>1</v>
      </c>
      <c r="J44">
        <v>1</v>
      </c>
      <c r="K44">
        <v>1</v>
      </c>
      <c r="L44">
        <v>0</v>
      </c>
      <c r="M44">
        <v>0</v>
      </c>
      <c r="N44">
        <v>0</v>
      </c>
      <c r="O44">
        <v>0</v>
      </c>
      <c r="P44">
        <v>2250</v>
      </c>
      <c r="Q44" s="188">
        <f t="shared" si="17"/>
        <v>1</v>
      </c>
      <c r="R44" s="189">
        <f t="shared" si="18"/>
        <v>0</v>
      </c>
      <c r="S44" s="189">
        <f t="shared" si="20"/>
        <v>0</v>
      </c>
      <c r="T44" s="189">
        <f t="shared" si="21"/>
        <v>1</v>
      </c>
      <c r="U44" s="189">
        <f t="shared" si="22"/>
        <v>0</v>
      </c>
      <c r="V44" s="189">
        <f t="shared" si="23"/>
        <v>1</v>
      </c>
      <c r="W44" s="189">
        <f t="shared" si="24"/>
        <v>0</v>
      </c>
      <c r="X44" s="189">
        <f t="shared" si="25"/>
        <v>1</v>
      </c>
      <c r="Y44" s="189">
        <f t="shared" si="26"/>
        <v>1</v>
      </c>
      <c r="Z44" s="189">
        <f t="shared" si="27"/>
        <v>0</v>
      </c>
      <c r="AA44" s="189">
        <f t="shared" si="28"/>
        <v>1</v>
      </c>
      <c r="AB44" s="189">
        <f t="shared" si="29"/>
        <v>0</v>
      </c>
      <c r="AC44" s="189">
        <f t="shared" si="30"/>
        <v>1</v>
      </c>
      <c r="AD44" s="189">
        <f t="shared" si="31"/>
        <v>0</v>
      </c>
      <c r="AE44" s="189">
        <f t="shared" si="32"/>
        <v>1</v>
      </c>
      <c r="AF44" s="189">
        <f t="shared" si="33"/>
        <v>0</v>
      </c>
      <c r="AG44" s="189">
        <f t="shared" si="34"/>
        <v>0</v>
      </c>
      <c r="AH44" s="190">
        <f t="shared" si="35"/>
        <v>1</v>
      </c>
      <c r="AI44" s="36">
        <f t="shared" si="36"/>
        <v>1</v>
      </c>
      <c r="AJ44">
        <f t="shared" si="19"/>
        <v>157.499997653067</v>
      </c>
    </row>
    <row r="45" spans="1:36">
      <c r="A45">
        <v>47</v>
      </c>
      <c r="B45">
        <v>212163</v>
      </c>
      <c r="C45">
        <v>1200000</v>
      </c>
      <c r="D45">
        <v>-4900000</v>
      </c>
      <c r="E45" s="179">
        <v>5000000</v>
      </c>
      <c r="F45">
        <v>-3800000</v>
      </c>
      <c r="G45">
        <v>165</v>
      </c>
      <c r="H45">
        <v>2</v>
      </c>
      <c r="I45">
        <v>1</v>
      </c>
      <c r="J45">
        <v>1</v>
      </c>
      <c r="K45">
        <v>0</v>
      </c>
      <c r="L45">
        <v>0</v>
      </c>
      <c r="M45">
        <v>0</v>
      </c>
      <c r="N45">
        <v>0</v>
      </c>
      <c r="O45">
        <v>0</v>
      </c>
      <c r="P45">
        <v>3000</v>
      </c>
      <c r="Q45" s="188">
        <f t="shared" si="17"/>
        <v>1</v>
      </c>
      <c r="R45" s="189">
        <f t="shared" si="18"/>
        <v>0</v>
      </c>
      <c r="S45" s="189">
        <f t="shared" si="20"/>
        <v>0</v>
      </c>
      <c r="T45" s="189">
        <f t="shared" si="21"/>
        <v>1</v>
      </c>
      <c r="U45" s="189">
        <f t="shared" si="22"/>
        <v>0</v>
      </c>
      <c r="V45" s="189">
        <f t="shared" si="23"/>
        <v>1</v>
      </c>
      <c r="W45" s="189">
        <f t="shared" si="24"/>
        <v>1</v>
      </c>
      <c r="X45" s="189">
        <f t="shared" si="25"/>
        <v>0</v>
      </c>
      <c r="Y45" s="189">
        <f t="shared" si="26"/>
        <v>1</v>
      </c>
      <c r="Z45" s="189">
        <f t="shared" si="27"/>
        <v>0</v>
      </c>
      <c r="AA45" s="189">
        <f t="shared" si="28"/>
        <v>1</v>
      </c>
      <c r="AB45" s="189">
        <f t="shared" si="29"/>
        <v>0</v>
      </c>
      <c r="AC45" s="189">
        <f t="shared" si="30"/>
        <v>1</v>
      </c>
      <c r="AD45" s="189">
        <f t="shared" si="31"/>
        <v>0</v>
      </c>
      <c r="AE45" s="189">
        <f t="shared" si="32"/>
        <v>1</v>
      </c>
      <c r="AF45" s="189">
        <f t="shared" si="33"/>
        <v>0</v>
      </c>
      <c r="AG45" s="189">
        <f t="shared" si="34"/>
        <v>0</v>
      </c>
      <c r="AH45" s="190">
        <f t="shared" si="35"/>
        <v>1</v>
      </c>
      <c r="AI45" s="36">
        <f t="shared" si="36"/>
        <v>1</v>
      </c>
      <c r="AJ45">
        <f t="shared" si="19"/>
        <v>165</v>
      </c>
    </row>
    <row r="46" spans="1:36">
      <c r="A46">
        <v>71</v>
      </c>
      <c r="B46">
        <v>181282</v>
      </c>
      <c r="C46">
        <v>5399999.9770096401</v>
      </c>
      <c r="D46">
        <v>-8999999.9035497196</v>
      </c>
      <c r="E46">
        <v>1071428.625</v>
      </c>
      <c r="F46">
        <v>4328571.3520096401</v>
      </c>
      <c r="G46">
        <v>167.85714214249501</v>
      </c>
      <c r="H46">
        <v>3</v>
      </c>
      <c r="I46">
        <v>0</v>
      </c>
      <c r="J46">
        <v>1</v>
      </c>
      <c r="K46">
        <v>0</v>
      </c>
      <c r="L46">
        <v>0</v>
      </c>
      <c r="M46">
        <v>0</v>
      </c>
      <c r="N46">
        <v>0</v>
      </c>
      <c r="O46">
        <v>0</v>
      </c>
      <c r="P46">
        <v>2857.14282226562</v>
      </c>
      <c r="Q46" s="188">
        <f t="shared" si="17"/>
        <v>0</v>
      </c>
      <c r="R46" s="189">
        <f t="shared" si="18"/>
        <v>1</v>
      </c>
      <c r="S46" s="189">
        <f t="shared" si="20"/>
        <v>1</v>
      </c>
      <c r="T46" s="189">
        <f t="shared" si="21"/>
        <v>0</v>
      </c>
      <c r="U46" s="189">
        <f t="shared" si="22"/>
        <v>0</v>
      </c>
      <c r="V46" s="189">
        <f t="shared" si="23"/>
        <v>1</v>
      </c>
      <c r="W46" s="189">
        <f t="shared" si="24"/>
        <v>1</v>
      </c>
      <c r="X46" s="189">
        <f t="shared" si="25"/>
        <v>0</v>
      </c>
      <c r="Y46" s="189">
        <f t="shared" si="26"/>
        <v>1</v>
      </c>
      <c r="Z46" s="189">
        <f t="shared" si="27"/>
        <v>0</v>
      </c>
      <c r="AA46" s="189">
        <f t="shared" si="28"/>
        <v>1</v>
      </c>
      <c r="AB46" s="189">
        <f t="shared" si="29"/>
        <v>0</v>
      </c>
      <c r="AC46" s="189">
        <f t="shared" si="30"/>
        <v>1</v>
      </c>
      <c r="AD46" s="189">
        <f t="shared" si="31"/>
        <v>0</v>
      </c>
      <c r="AE46" s="189">
        <f t="shared" si="32"/>
        <v>1</v>
      </c>
      <c r="AF46" s="189">
        <f t="shared" si="33"/>
        <v>0</v>
      </c>
      <c r="AG46" s="189">
        <f t="shared" si="34"/>
        <v>0</v>
      </c>
      <c r="AH46" s="190">
        <f t="shared" si="35"/>
        <v>1</v>
      </c>
      <c r="AI46" s="36">
        <f t="shared" si="36"/>
        <v>1</v>
      </c>
      <c r="AJ46">
        <f t="shared" si="19"/>
        <v>167.85714214249501</v>
      </c>
    </row>
    <row r="47" spans="1:36">
      <c r="A47">
        <v>68</v>
      </c>
      <c r="B47">
        <v>25121</v>
      </c>
      <c r="C47">
        <v>8399999.8748302497</v>
      </c>
      <c r="D47">
        <v>-8949999.8480081595</v>
      </c>
      <c r="E47">
        <v>1250000</v>
      </c>
      <c r="F47">
        <v>7149999.8748302497</v>
      </c>
      <c r="G47">
        <v>169.99999746680299</v>
      </c>
      <c r="H47">
        <v>2</v>
      </c>
      <c r="I47">
        <v>0</v>
      </c>
      <c r="J47">
        <v>1</v>
      </c>
      <c r="K47">
        <v>0</v>
      </c>
      <c r="L47">
        <v>0</v>
      </c>
      <c r="M47">
        <v>22500</v>
      </c>
      <c r="N47">
        <v>666666.625</v>
      </c>
      <c r="O47">
        <v>0</v>
      </c>
      <c r="P47">
        <v>1500</v>
      </c>
      <c r="Q47" s="188">
        <f t="shared" si="17"/>
        <v>1</v>
      </c>
      <c r="R47" s="189">
        <f t="shared" si="18"/>
        <v>0</v>
      </c>
      <c r="S47" s="189">
        <f t="shared" si="20"/>
        <v>1</v>
      </c>
      <c r="T47" s="189">
        <f t="shared" si="21"/>
        <v>0</v>
      </c>
      <c r="U47" s="189">
        <f t="shared" si="22"/>
        <v>0</v>
      </c>
      <c r="V47" s="189">
        <f t="shared" si="23"/>
        <v>1</v>
      </c>
      <c r="W47" s="189">
        <f t="shared" si="24"/>
        <v>1</v>
      </c>
      <c r="X47" s="189">
        <f t="shared" si="25"/>
        <v>0</v>
      </c>
      <c r="Y47" s="189">
        <f t="shared" si="26"/>
        <v>1</v>
      </c>
      <c r="Z47" s="189">
        <f t="shared" si="27"/>
        <v>0</v>
      </c>
      <c r="AA47" s="189">
        <f t="shared" si="28"/>
        <v>0</v>
      </c>
      <c r="AB47" s="189">
        <f t="shared" si="29"/>
        <v>1</v>
      </c>
      <c r="AC47" s="189">
        <f t="shared" si="30"/>
        <v>0</v>
      </c>
      <c r="AD47" s="189">
        <f t="shared" si="31"/>
        <v>1</v>
      </c>
      <c r="AE47" s="189">
        <f t="shared" si="32"/>
        <v>1</v>
      </c>
      <c r="AF47" s="189">
        <f t="shared" si="33"/>
        <v>0</v>
      </c>
      <c r="AG47" s="189">
        <f t="shared" si="34"/>
        <v>1</v>
      </c>
      <c r="AH47" s="190">
        <f t="shared" si="35"/>
        <v>0</v>
      </c>
      <c r="AI47" s="36">
        <f t="shared" si="36"/>
        <v>1</v>
      </c>
      <c r="AJ47">
        <f t="shared" si="19"/>
        <v>169.99999746680299</v>
      </c>
    </row>
    <row r="48" spans="1:36">
      <c r="A48">
        <v>21</v>
      </c>
      <c r="B48">
        <v>181162</v>
      </c>
      <c r="C48">
        <v>24749999.8946275</v>
      </c>
      <c r="D48">
        <v>-10285714.241923099</v>
      </c>
      <c r="E48">
        <v>0</v>
      </c>
      <c r="F48">
        <v>24749999.8946275</v>
      </c>
      <c r="G48">
        <v>171.428570698719</v>
      </c>
      <c r="H48">
        <v>1</v>
      </c>
      <c r="I48">
        <v>0</v>
      </c>
      <c r="J48">
        <v>1</v>
      </c>
      <c r="K48">
        <v>0</v>
      </c>
      <c r="L48">
        <v>0</v>
      </c>
      <c r="M48">
        <v>95000</v>
      </c>
      <c r="N48">
        <v>0</v>
      </c>
      <c r="O48">
        <v>0</v>
      </c>
      <c r="P48">
        <v>357.14285278320301</v>
      </c>
      <c r="Q48" s="188">
        <f t="shared" si="17"/>
        <v>1</v>
      </c>
      <c r="R48" s="189">
        <f t="shared" si="18"/>
        <v>0</v>
      </c>
      <c r="S48" s="189">
        <f t="shared" si="20"/>
        <v>1</v>
      </c>
      <c r="T48" s="189">
        <f t="shared" si="21"/>
        <v>0</v>
      </c>
      <c r="U48" s="189">
        <f t="shared" si="22"/>
        <v>0</v>
      </c>
      <c r="V48" s="189">
        <f t="shared" si="23"/>
        <v>1</v>
      </c>
      <c r="W48" s="189">
        <f t="shared" si="24"/>
        <v>1</v>
      </c>
      <c r="X48" s="189">
        <f t="shared" si="25"/>
        <v>0</v>
      </c>
      <c r="Y48" s="189">
        <f t="shared" si="26"/>
        <v>1</v>
      </c>
      <c r="Z48" s="189">
        <f t="shared" si="27"/>
        <v>0</v>
      </c>
      <c r="AA48" s="189">
        <f t="shared" si="28"/>
        <v>0</v>
      </c>
      <c r="AB48" s="189">
        <f t="shared" si="29"/>
        <v>1</v>
      </c>
      <c r="AC48" s="189">
        <f t="shared" si="30"/>
        <v>1</v>
      </c>
      <c r="AD48" s="189">
        <f t="shared" si="31"/>
        <v>0</v>
      </c>
      <c r="AE48" s="189">
        <f t="shared" si="32"/>
        <v>1</v>
      </c>
      <c r="AF48" s="189">
        <f t="shared" si="33"/>
        <v>0</v>
      </c>
      <c r="AG48" s="189">
        <f t="shared" si="34"/>
        <v>1</v>
      </c>
      <c r="AH48" s="190">
        <f t="shared" si="35"/>
        <v>0</v>
      </c>
      <c r="AI48" s="36">
        <f t="shared" si="36"/>
        <v>1</v>
      </c>
      <c r="AJ48">
        <f t="shared" si="19"/>
        <v>171.428570698719</v>
      </c>
    </row>
    <row r="49" spans="1:36">
      <c r="A49">
        <v>66</v>
      </c>
      <c r="B49">
        <v>24141</v>
      </c>
      <c r="C49">
        <v>7350000.1642853096</v>
      </c>
      <c r="D49">
        <v>-8937500.2305023391</v>
      </c>
      <c r="E49">
        <v>1375000</v>
      </c>
      <c r="F49">
        <v>5975000.1642853096</v>
      </c>
      <c r="G49">
        <v>171.87500384170599</v>
      </c>
      <c r="H49">
        <v>2</v>
      </c>
      <c r="I49">
        <v>0</v>
      </c>
      <c r="J49">
        <v>1</v>
      </c>
      <c r="K49">
        <v>1</v>
      </c>
      <c r="L49">
        <v>0</v>
      </c>
      <c r="M49">
        <v>0</v>
      </c>
      <c r="N49">
        <v>0</v>
      </c>
      <c r="O49">
        <v>0</v>
      </c>
      <c r="P49">
        <v>312.5</v>
      </c>
      <c r="Q49" s="188">
        <f t="shared" si="17"/>
        <v>1</v>
      </c>
      <c r="R49" s="189">
        <f t="shared" si="18"/>
        <v>0</v>
      </c>
      <c r="S49" s="189">
        <f t="shared" si="20"/>
        <v>1</v>
      </c>
      <c r="T49" s="189">
        <f t="shared" si="21"/>
        <v>0</v>
      </c>
      <c r="U49" s="189">
        <f t="shared" si="22"/>
        <v>0</v>
      </c>
      <c r="V49" s="189">
        <f t="shared" si="23"/>
        <v>1</v>
      </c>
      <c r="W49" s="189">
        <f t="shared" si="24"/>
        <v>0</v>
      </c>
      <c r="X49" s="189">
        <f t="shared" si="25"/>
        <v>1</v>
      </c>
      <c r="Y49" s="189">
        <f t="shared" si="26"/>
        <v>1</v>
      </c>
      <c r="Z49" s="189">
        <f t="shared" si="27"/>
        <v>0</v>
      </c>
      <c r="AA49" s="189">
        <f t="shared" si="28"/>
        <v>1</v>
      </c>
      <c r="AB49" s="189">
        <f t="shared" si="29"/>
        <v>0</v>
      </c>
      <c r="AC49" s="189">
        <f t="shared" si="30"/>
        <v>1</v>
      </c>
      <c r="AD49" s="189">
        <f t="shared" si="31"/>
        <v>0</v>
      </c>
      <c r="AE49" s="189">
        <f t="shared" si="32"/>
        <v>1</v>
      </c>
      <c r="AF49" s="189">
        <f t="shared" si="33"/>
        <v>0</v>
      </c>
      <c r="AG49" s="189">
        <f t="shared" si="34"/>
        <v>1</v>
      </c>
      <c r="AH49" s="190">
        <f t="shared" si="35"/>
        <v>0</v>
      </c>
      <c r="AI49" s="36">
        <f t="shared" si="36"/>
        <v>1</v>
      </c>
      <c r="AJ49">
        <f t="shared" si="19"/>
        <v>171.87500384170599</v>
      </c>
    </row>
    <row r="50" spans="1:36">
      <c r="A50">
        <v>41</v>
      </c>
      <c r="B50">
        <v>14151</v>
      </c>
      <c r="C50" s="179">
        <v>17000000</v>
      </c>
      <c r="D50">
        <v>-7820000</v>
      </c>
      <c r="E50">
        <v>2500000</v>
      </c>
      <c r="F50">
        <v>14500000</v>
      </c>
      <c r="G50">
        <v>172</v>
      </c>
      <c r="H50">
        <v>2</v>
      </c>
      <c r="I50">
        <v>1</v>
      </c>
      <c r="J50">
        <v>1</v>
      </c>
      <c r="K50">
        <v>0</v>
      </c>
      <c r="L50">
        <v>0</v>
      </c>
      <c r="M50">
        <v>342000</v>
      </c>
      <c r="N50">
        <v>630000</v>
      </c>
      <c r="O50">
        <v>6</v>
      </c>
      <c r="P50">
        <v>2500</v>
      </c>
      <c r="Q50" s="188">
        <f t="shared" si="17"/>
        <v>1</v>
      </c>
      <c r="R50" s="189">
        <f t="shared" si="18"/>
        <v>0</v>
      </c>
      <c r="S50" s="189">
        <f t="shared" si="20"/>
        <v>0</v>
      </c>
      <c r="T50" s="189">
        <f t="shared" si="21"/>
        <v>1</v>
      </c>
      <c r="U50" s="189">
        <f t="shared" si="22"/>
        <v>0</v>
      </c>
      <c r="V50" s="189">
        <f t="shared" si="23"/>
        <v>1</v>
      </c>
      <c r="W50" s="189">
        <f t="shared" si="24"/>
        <v>1</v>
      </c>
      <c r="X50" s="189">
        <f t="shared" si="25"/>
        <v>0</v>
      </c>
      <c r="Y50" s="189">
        <f t="shared" si="26"/>
        <v>1</v>
      </c>
      <c r="Z50" s="189">
        <f t="shared" si="27"/>
        <v>0</v>
      </c>
      <c r="AA50" s="189">
        <f t="shared" si="28"/>
        <v>0</v>
      </c>
      <c r="AB50" s="189">
        <f t="shared" si="29"/>
        <v>1</v>
      </c>
      <c r="AC50" s="189">
        <f t="shared" si="30"/>
        <v>0</v>
      </c>
      <c r="AD50" s="189">
        <f t="shared" si="31"/>
        <v>1</v>
      </c>
      <c r="AE50" s="189">
        <f t="shared" si="32"/>
        <v>0</v>
      </c>
      <c r="AF50" s="189">
        <f t="shared" si="33"/>
        <v>1</v>
      </c>
      <c r="AG50" s="189">
        <f t="shared" si="34"/>
        <v>0</v>
      </c>
      <c r="AH50" s="190">
        <f t="shared" si="35"/>
        <v>1</v>
      </c>
      <c r="AI50" s="36">
        <f t="shared" si="36"/>
        <v>1</v>
      </c>
      <c r="AJ50">
        <f t="shared" si="19"/>
        <v>172</v>
      </c>
    </row>
    <row r="51" spans="1:36">
      <c r="A51">
        <v>15</v>
      </c>
      <c r="B51">
        <v>141201</v>
      </c>
      <c r="C51">
        <v>25056000</v>
      </c>
      <c r="D51">
        <v>-6380000</v>
      </c>
      <c r="E51" s="179">
        <v>4000000</v>
      </c>
      <c r="F51">
        <v>21056000</v>
      </c>
      <c r="G51">
        <v>173</v>
      </c>
      <c r="H51">
        <v>2</v>
      </c>
      <c r="I51">
        <v>0</v>
      </c>
      <c r="J51">
        <v>1</v>
      </c>
      <c r="K51">
        <v>1</v>
      </c>
      <c r="L51">
        <v>0</v>
      </c>
      <c r="M51">
        <v>0</v>
      </c>
      <c r="N51">
        <v>0</v>
      </c>
      <c r="O51">
        <v>0</v>
      </c>
      <c r="P51">
        <v>2500</v>
      </c>
      <c r="Q51" s="188">
        <f t="shared" si="17"/>
        <v>1</v>
      </c>
      <c r="R51" s="189">
        <f t="shared" si="18"/>
        <v>0</v>
      </c>
      <c r="S51" s="189">
        <f t="shared" si="20"/>
        <v>1</v>
      </c>
      <c r="T51" s="189">
        <f t="shared" si="21"/>
        <v>0</v>
      </c>
      <c r="U51" s="189">
        <f t="shared" si="22"/>
        <v>0</v>
      </c>
      <c r="V51" s="189">
        <f t="shared" si="23"/>
        <v>1</v>
      </c>
      <c r="W51" s="189">
        <f t="shared" si="24"/>
        <v>0</v>
      </c>
      <c r="X51" s="189">
        <f t="shared" si="25"/>
        <v>1</v>
      </c>
      <c r="Y51" s="189">
        <f t="shared" si="26"/>
        <v>1</v>
      </c>
      <c r="Z51" s="189">
        <f t="shared" si="27"/>
        <v>0</v>
      </c>
      <c r="AA51" s="189">
        <f t="shared" si="28"/>
        <v>1</v>
      </c>
      <c r="AB51" s="189">
        <f t="shared" si="29"/>
        <v>0</v>
      </c>
      <c r="AC51" s="189">
        <f t="shared" si="30"/>
        <v>1</v>
      </c>
      <c r="AD51" s="189">
        <f t="shared" si="31"/>
        <v>0</v>
      </c>
      <c r="AE51" s="189">
        <f t="shared" si="32"/>
        <v>1</v>
      </c>
      <c r="AF51" s="189">
        <f t="shared" si="33"/>
        <v>0</v>
      </c>
      <c r="AG51" s="189">
        <f t="shared" si="34"/>
        <v>0</v>
      </c>
      <c r="AH51" s="190">
        <f t="shared" si="35"/>
        <v>1</v>
      </c>
      <c r="AI51" s="36">
        <f t="shared" si="36"/>
        <v>1</v>
      </c>
      <c r="AJ51">
        <f t="shared" si="19"/>
        <v>173</v>
      </c>
    </row>
    <row r="52" spans="1:36">
      <c r="A52">
        <v>73</v>
      </c>
      <c r="B52">
        <v>181401</v>
      </c>
      <c r="C52">
        <v>18125000</v>
      </c>
      <c r="D52">
        <v>8250000</v>
      </c>
      <c r="E52">
        <v>18750000</v>
      </c>
      <c r="F52">
        <v>-625000</v>
      </c>
      <c r="G52">
        <v>175</v>
      </c>
      <c r="H52">
        <v>2</v>
      </c>
      <c r="I52">
        <v>0</v>
      </c>
      <c r="J52">
        <v>1</v>
      </c>
      <c r="K52">
        <v>0</v>
      </c>
      <c r="L52">
        <v>1</v>
      </c>
      <c r="M52">
        <v>0</v>
      </c>
      <c r="N52">
        <v>0</v>
      </c>
      <c r="O52">
        <v>0</v>
      </c>
      <c r="P52">
        <v>1500</v>
      </c>
      <c r="Q52" s="188">
        <f t="shared" si="17"/>
        <v>1</v>
      </c>
      <c r="R52" s="189">
        <f t="shared" si="18"/>
        <v>0</v>
      </c>
      <c r="S52" s="189">
        <f t="shared" si="20"/>
        <v>1</v>
      </c>
      <c r="T52" s="189">
        <f t="shared" si="21"/>
        <v>0</v>
      </c>
      <c r="U52" s="189">
        <f t="shared" si="22"/>
        <v>0</v>
      </c>
      <c r="V52" s="189">
        <f t="shared" si="23"/>
        <v>1</v>
      </c>
      <c r="W52" s="189">
        <f t="shared" si="24"/>
        <v>1</v>
      </c>
      <c r="X52" s="189">
        <f t="shared" si="25"/>
        <v>0</v>
      </c>
      <c r="Y52" s="189">
        <f t="shared" si="26"/>
        <v>0</v>
      </c>
      <c r="Z52" s="189">
        <f t="shared" si="27"/>
        <v>1</v>
      </c>
      <c r="AA52" s="189">
        <f t="shared" si="28"/>
        <v>1</v>
      </c>
      <c r="AB52" s="189">
        <f t="shared" si="29"/>
        <v>0</v>
      </c>
      <c r="AC52" s="189">
        <f t="shared" si="30"/>
        <v>1</v>
      </c>
      <c r="AD52" s="189">
        <f t="shared" si="31"/>
        <v>0</v>
      </c>
      <c r="AE52" s="189">
        <f t="shared" si="32"/>
        <v>1</v>
      </c>
      <c r="AF52" s="189">
        <f t="shared" si="33"/>
        <v>0</v>
      </c>
      <c r="AG52" s="189">
        <f t="shared" si="34"/>
        <v>1</v>
      </c>
      <c r="AH52" s="190">
        <f t="shared" si="35"/>
        <v>0</v>
      </c>
      <c r="AI52" s="36">
        <f t="shared" si="36"/>
        <v>1</v>
      </c>
      <c r="AJ52">
        <f t="shared" si="19"/>
        <v>175</v>
      </c>
    </row>
    <row r="53" spans="1:36">
      <c r="A53">
        <v>103</v>
      </c>
      <c r="B53">
        <v>211403</v>
      </c>
      <c r="C53">
        <v>2857142.9463470899</v>
      </c>
      <c r="D53">
        <v>29904763.098515801</v>
      </c>
      <c r="E53">
        <v>40476192</v>
      </c>
      <c r="F53">
        <v>-37619049.053652897</v>
      </c>
      <c r="G53">
        <v>176.19048169140399</v>
      </c>
      <c r="H53">
        <v>2</v>
      </c>
      <c r="I53">
        <v>1</v>
      </c>
      <c r="J53">
        <v>1</v>
      </c>
      <c r="K53">
        <v>0</v>
      </c>
      <c r="L53">
        <v>2</v>
      </c>
      <c r="M53">
        <v>0</v>
      </c>
      <c r="N53">
        <v>0</v>
      </c>
      <c r="O53">
        <v>0</v>
      </c>
      <c r="P53">
        <v>3809.52392578125</v>
      </c>
      <c r="Q53" s="188">
        <f t="shared" si="17"/>
        <v>1</v>
      </c>
      <c r="R53" s="189">
        <f t="shared" si="18"/>
        <v>0</v>
      </c>
      <c r="S53" s="189">
        <f t="shared" si="20"/>
        <v>0</v>
      </c>
      <c r="T53" s="189">
        <f t="shared" si="21"/>
        <v>1</v>
      </c>
      <c r="U53" s="189">
        <f t="shared" si="22"/>
        <v>0</v>
      </c>
      <c r="V53" s="189">
        <f t="shared" si="23"/>
        <v>1</v>
      </c>
      <c r="W53" s="189">
        <f t="shared" si="24"/>
        <v>1</v>
      </c>
      <c r="X53" s="189">
        <f t="shared" si="25"/>
        <v>0</v>
      </c>
      <c r="Y53" s="189">
        <f t="shared" si="26"/>
        <v>0</v>
      </c>
      <c r="Z53" s="189">
        <f t="shared" si="27"/>
        <v>1</v>
      </c>
      <c r="AA53" s="189">
        <f t="shared" si="28"/>
        <v>1</v>
      </c>
      <c r="AB53" s="189">
        <f t="shared" si="29"/>
        <v>0</v>
      </c>
      <c r="AC53" s="189">
        <f t="shared" si="30"/>
        <v>1</v>
      </c>
      <c r="AD53" s="189">
        <f t="shared" si="31"/>
        <v>0</v>
      </c>
      <c r="AE53" s="189">
        <f t="shared" si="32"/>
        <v>1</v>
      </c>
      <c r="AF53" s="189">
        <f t="shared" si="33"/>
        <v>0</v>
      </c>
      <c r="AG53" s="189">
        <f t="shared" si="34"/>
        <v>0</v>
      </c>
      <c r="AH53" s="190">
        <f t="shared" si="35"/>
        <v>1</v>
      </c>
      <c r="AI53" s="36">
        <f t="shared" si="36"/>
        <v>1</v>
      </c>
      <c r="AJ53">
        <f t="shared" si="19"/>
        <v>176.19048169140399</v>
      </c>
    </row>
    <row r="54" spans="1:36">
      <c r="A54">
        <v>24</v>
      </c>
      <c r="B54">
        <v>251252</v>
      </c>
      <c r="C54">
        <v>38095239.2846279</v>
      </c>
      <c r="D54">
        <v>2238095.8038810599</v>
      </c>
      <c r="E54">
        <v>13095239</v>
      </c>
      <c r="F54">
        <v>25000000.2846279</v>
      </c>
      <c r="G54">
        <v>180.952386601982</v>
      </c>
      <c r="H54">
        <v>3</v>
      </c>
      <c r="I54">
        <v>0</v>
      </c>
      <c r="J54">
        <v>1</v>
      </c>
      <c r="K54">
        <v>0</v>
      </c>
      <c r="L54">
        <v>0</v>
      </c>
      <c r="M54">
        <v>0</v>
      </c>
      <c r="N54">
        <v>0</v>
      </c>
      <c r="O54">
        <v>2</v>
      </c>
      <c r="P54">
        <v>4285.71435546875</v>
      </c>
      <c r="Q54" s="188">
        <f t="shared" si="17"/>
        <v>0</v>
      </c>
      <c r="R54" s="189">
        <f t="shared" si="18"/>
        <v>1</v>
      </c>
      <c r="S54" s="189">
        <f t="shared" si="20"/>
        <v>1</v>
      </c>
      <c r="T54" s="189">
        <f t="shared" si="21"/>
        <v>0</v>
      </c>
      <c r="U54" s="189">
        <f t="shared" si="22"/>
        <v>0</v>
      </c>
      <c r="V54" s="189">
        <f t="shared" si="23"/>
        <v>1</v>
      </c>
      <c r="W54" s="189">
        <f t="shared" si="24"/>
        <v>1</v>
      </c>
      <c r="X54" s="189">
        <f t="shared" si="25"/>
        <v>0</v>
      </c>
      <c r="Y54" s="189">
        <f t="shared" si="26"/>
        <v>1</v>
      </c>
      <c r="Z54" s="189">
        <f t="shared" si="27"/>
        <v>0</v>
      </c>
      <c r="AA54" s="189">
        <f t="shared" si="28"/>
        <v>1</v>
      </c>
      <c r="AB54" s="189">
        <f t="shared" si="29"/>
        <v>0</v>
      </c>
      <c r="AC54" s="189">
        <f t="shared" si="30"/>
        <v>1</v>
      </c>
      <c r="AD54" s="189">
        <f t="shared" si="31"/>
        <v>0</v>
      </c>
      <c r="AE54" s="189">
        <f t="shared" si="32"/>
        <v>0</v>
      </c>
      <c r="AF54" s="189">
        <f t="shared" si="33"/>
        <v>1</v>
      </c>
      <c r="AG54" s="189">
        <f t="shared" si="34"/>
        <v>0</v>
      </c>
      <c r="AH54" s="190">
        <f t="shared" si="35"/>
        <v>1</v>
      </c>
      <c r="AI54" s="36">
        <f t="shared" si="36"/>
        <v>1</v>
      </c>
      <c r="AJ54">
        <f t="shared" si="19"/>
        <v>180.952386601982</v>
      </c>
    </row>
    <row r="55" spans="1:36">
      <c r="A55">
        <v>42</v>
      </c>
      <c r="B55">
        <v>152172</v>
      </c>
      <c r="C55">
        <v>3095238.19187601</v>
      </c>
      <c r="D55">
        <v>-11000000.343436301</v>
      </c>
      <c r="E55">
        <v>0</v>
      </c>
      <c r="F55">
        <v>3095238.19187601</v>
      </c>
      <c r="G55">
        <v>183.33333905727201</v>
      </c>
      <c r="H55">
        <v>1</v>
      </c>
      <c r="I55">
        <v>1</v>
      </c>
      <c r="J55">
        <v>0</v>
      </c>
      <c r="K55">
        <v>1</v>
      </c>
      <c r="L55">
        <v>0</v>
      </c>
      <c r="M55">
        <v>0</v>
      </c>
      <c r="N55">
        <v>0</v>
      </c>
      <c r="O55">
        <v>0</v>
      </c>
      <c r="P55">
        <v>1190.47619628906</v>
      </c>
      <c r="Q55" s="188">
        <f t="shared" si="17"/>
        <v>1</v>
      </c>
      <c r="R55" s="189">
        <f t="shared" si="18"/>
        <v>0</v>
      </c>
      <c r="S55" s="189">
        <f t="shared" si="20"/>
        <v>0</v>
      </c>
      <c r="T55" s="189">
        <f t="shared" si="21"/>
        <v>1</v>
      </c>
      <c r="U55" s="189">
        <f t="shared" si="22"/>
        <v>1</v>
      </c>
      <c r="V55" s="189">
        <f t="shared" si="23"/>
        <v>0</v>
      </c>
      <c r="W55" s="189">
        <f t="shared" si="24"/>
        <v>0</v>
      </c>
      <c r="X55" s="189">
        <f t="shared" si="25"/>
        <v>1</v>
      </c>
      <c r="Y55" s="189">
        <f t="shared" si="26"/>
        <v>1</v>
      </c>
      <c r="Z55" s="189">
        <f t="shared" si="27"/>
        <v>0</v>
      </c>
      <c r="AA55" s="189">
        <f t="shared" si="28"/>
        <v>1</v>
      </c>
      <c r="AB55" s="189">
        <f t="shared" si="29"/>
        <v>0</v>
      </c>
      <c r="AC55" s="189">
        <f t="shared" si="30"/>
        <v>1</v>
      </c>
      <c r="AD55" s="189">
        <f t="shared" si="31"/>
        <v>0</v>
      </c>
      <c r="AE55" s="189">
        <f t="shared" si="32"/>
        <v>1</v>
      </c>
      <c r="AF55" s="189">
        <f t="shared" si="33"/>
        <v>0</v>
      </c>
      <c r="AG55" s="189">
        <f t="shared" si="34"/>
        <v>1</v>
      </c>
      <c r="AH55" s="190">
        <f t="shared" si="35"/>
        <v>0</v>
      </c>
      <c r="AI55" s="36">
        <f t="shared" si="36"/>
        <v>1</v>
      </c>
      <c r="AJ55">
        <f t="shared" si="19"/>
        <v>183.33333905727201</v>
      </c>
    </row>
    <row r="56" spans="1:36">
      <c r="A56">
        <v>87</v>
      </c>
      <c r="B56">
        <v>21181</v>
      </c>
      <c r="C56">
        <v>8880952.6582288705</v>
      </c>
      <c r="D56">
        <v>-6380952.4907536497</v>
      </c>
      <c r="E56">
        <v>4761905</v>
      </c>
      <c r="F56">
        <v>4119047.65822887</v>
      </c>
      <c r="G56">
        <v>185.714291512561</v>
      </c>
      <c r="H56">
        <v>2</v>
      </c>
      <c r="I56">
        <v>0</v>
      </c>
      <c r="J56">
        <v>0</v>
      </c>
      <c r="K56">
        <v>0</v>
      </c>
      <c r="L56">
        <v>3</v>
      </c>
      <c r="M56">
        <v>0</v>
      </c>
      <c r="N56">
        <v>0</v>
      </c>
      <c r="O56">
        <v>0</v>
      </c>
      <c r="P56">
        <v>7476.19091796875</v>
      </c>
      <c r="Q56" s="188">
        <f t="shared" si="17"/>
        <v>1</v>
      </c>
      <c r="R56" s="189">
        <f t="shared" si="18"/>
        <v>0</v>
      </c>
      <c r="S56" s="189">
        <f t="shared" si="20"/>
        <v>1</v>
      </c>
      <c r="T56" s="189">
        <f t="shared" si="21"/>
        <v>0</v>
      </c>
      <c r="U56" s="189">
        <f t="shared" si="22"/>
        <v>1</v>
      </c>
      <c r="V56" s="189">
        <f t="shared" si="23"/>
        <v>0</v>
      </c>
      <c r="W56" s="189">
        <f t="shared" si="24"/>
        <v>1</v>
      </c>
      <c r="X56" s="189">
        <f t="shared" si="25"/>
        <v>0</v>
      </c>
      <c r="Y56" s="189">
        <f t="shared" si="26"/>
        <v>0</v>
      </c>
      <c r="Z56" s="189">
        <f t="shared" si="27"/>
        <v>1</v>
      </c>
      <c r="AA56" s="189">
        <f t="shared" si="28"/>
        <v>1</v>
      </c>
      <c r="AB56" s="189">
        <f t="shared" si="29"/>
        <v>0</v>
      </c>
      <c r="AC56" s="189">
        <f t="shared" si="30"/>
        <v>1</v>
      </c>
      <c r="AD56" s="189">
        <f t="shared" si="31"/>
        <v>0</v>
      </c>
      <c r="AE56" s="189">
        <f t="shared" si="32"/>
        <v>1</v>
      </c>
      <c r="AF56" s="189">
        <f t="shared" si="33"/>
        <v>0</v>
      </c>
      <c r="AG56" s="189">
        <f t="shared" si="34"/>
        <v>0</v>
      </c>
      <c r="AH56" s="190">
        <f t="shared" si="35"/>
        <v>1</v>
      </c>
      <c r="AI56" s="36">
        <f t="shared" si="36"/>
        <v>1</v>
      </c>
      <c r="AJ56">
        <f t="shared" si="19"/>
        <v>185.714291512561</v>
      </c>
    </row>
    <row r="57" spans="1:36">
      <c r="A57">
        <v>26</v>
      </c>
      <c r="B57">
        <v>14181</v>
      </c>
      <c r="C57">
        <v>0</v>
      </c>
      <c r="D57">
        <v>-10703571.397163499</v>
      </c>
      <c r="E57">
        <v>867857.125</v>
      </c>
      <c r="F57">
        <v>-867857.125</v>
      </c>
      <c r="G57">
        <v>192.85714203605801</v>
      </c>
      <c r="H57">
        <v>3</v>
      </c>
      <c r="I57">
        <v>1</v>
      </c>
      <c r="J57">
        <v>1</v>
      </c>
      <c r="K57">
        <v>0</v>
      </c>
      <c r="L57">
        <v>0</v>
      </c>
      <c r="M57">
        <v>0</v>
      </c>
      <c r="N57">
        <v>0</v>
      </c>
      <c r="O57">
        <v>0</v>
      </c>
      <c r="P57">
        <v>535.71429443359398</v>
      </c>
      <c r="Q57" s="188">
        <f t="shared" si="17"/>
        <v>0</v>
      </c>
      <c r="R57" s="189">
        <f t="shared" si="18"/>
        <v>1</v>
      </c>
      <c r="S57" s="189">
        <f t="shared" si="20"/>
        <v>0</v>
      </c>
      <c r="T57" s="189">
        <f t="shared" si="21"/>
        <v>1</v>
      </c>
      <c r="U57" s="189">
        <f t="shared" si="22"/>
        <v>0</v>
      </c>
      <c r="V57" s="189">
        <f t="shared" si="23"/>
        <v>1</v>
      </c>
      <c r="W57" s="189">
        <f t="shared" si="24"/>
        <v>1</v>
      </c>
      <c r="X57" s="189">
        <f t="shared" si="25"/>
        <v>0</v>
      </c>
      <c r="Y57" s="189">
        <f t="shared" si="26"/>
        <v>1</v>
      </c>
      <c r="Z57" s="189">
        <f t="shared" si="27"/>
        <v>0</v>
      </c>
      <c r="AA57" s="189">
        <f t="shared" si="28"/>
        <v>1</v>
      </c>
      <c r="AB57" s="189">
        <f t="shared" si="29"/>
        <v>0</v>
      </c>
      <c r="AC57" s="189">
        <f t="shared" si="30"/>
        <v>1</v>
      </c>
      <c r="AD57" s="189">
        <f t="shared" si="31"/>
        <v>0</v>
      </c>
      <c r="AE57" s="189">
        <f t="shared" si="32"/>
        <v>1</v>
      </c>
      <c r="AF57" s="189">
        <f t="shared" si="33"/>
        <v>0</v>
      </c>
      <c r="AG57" s="189">
        <f t="shared" si="34"/>
        <v>1</v>
      </c>
      <c r="AH57" s="190">
        <f t="shared" si="35"/>
        <v>0</v>
      </c>
      <c r="AI57" s="36">
        <f t="shared" si="36"/>
        <v>1</v>
      </c>
      <c r="AJ57">
        <f t="shared" si="19"/>
        <v>192.85714203605801</v>
      </c>
    </row>
    <row r="58" spans="1:36">
      <c r="A58">
        <v>91</v>
      </c>
      <c r="B58">
        <v>191161</v>
      </c>
      <c r="C58">
        <v>85714288.390412703</v>
      </c>
      <c r="D58">
        <v>24142859.0672943</v>
      </c>
      <c r="E58">
        <v>35714288</v>
      </c>
      <c r="F58">
        <v>50000000.390412703</v>
      </c>
      <c r="G58">
        <v>192.857148878429</v>
      </c>
      <c r="H58">
        <v>2</v>
      </c>
      <c r="I58">
        <v>1</v>
      </c>
      <c r="J58">
        <v>1</v>
      </c>
      <c r="K58">
        <v>0</v>
      </c>
      <c r="L58">
        <v>1</v>
      </c>
      <c r="M58">
        <v>4300</v>
      </c>
      <c r="N58">
        <v>85000</v>
      </c>
      <c r="O58">
        <v>0</v>
      </c>
      <c r="P58">
        <v>714.28576660156205</v>
      </c>
      <c r="Q58" s="188">
        <f t="shared" si="17"/>
        <v>1</v>
      </c>
      <c r="R58" s="189">
        <f t="shared" si="18"/>
        <v>0</v>
      </c>
      <c r="S58" s="189">
        <f t="shared" si="20"/>
        <v>0</v>
      </c>
      <c r="T58" s="189">
        <f t="shared" si="21"/>
        <v>1</v>
      </c>
      <c r="U58" s="189">
        <f t="shared" si="22"/>
        <v>0</v>
      </c>
      <c r="V58" s="189">
        <f t="shared" si="23"/>
        <v>1</v>
      </c>
      <c r="W58" s="189">
        <f t="shared" si="24"/>
        <v>1</v>
      </c>
      <c r="X58" s="189">
        <f t="shared" si="25"/>
        <v>0</v>
      </c>
      <c r="Y58" s="189">
        <f t="shared" si="26"/>
        <v>0</v>
      </c>
      <c r="Z58" s="189">
        <f t="shared" si="27"/>
        <v>1</v>
      </c>
      <c r="AA58" s="189">
        <f t="shared" si="28"/>
        <v>0</v>
      </c>
      <c r="AB58" s="189">
        <f t="shared" si="29"/>
        <v>1</v>
      </c>
      <c r="AC58" s="189">
        <f t="shared" si="30"/>
        <v>0</v>
      </c>
      <c r="AD58" s="189">
        <f t="shared" si="31"/>
        <v>1</v>
      </c>
      <c r="AE58" s="189">
        <f t="shared" si="32"/>
        <v>1</v>
      </c>
      <c r="AF58" s="189">
        <f t="shared" si="33"/>
        <v>0</v>
      </c>
      <c r="AG58" s="189">
        <f t="shared" si="34"/>
        <v>1</v>
      </c>
      <c r="AH58" s="190">
        <f t="shared" si="35"/>
        <v>0</v>
      </c>
      <c r="AI58" s="36">
        <f t="shared" si="36"/>
        <v>1</v>
      </c>
      <c r="AJ58">
        <f t="shared" si="19"/>
        <v>192.857148878429</v>
      </c>
    </row>
    <row r="59" spans="1:36">
      <c r="A59">
        <v>100</v>
      </c>
      <c r="B59">
        <v>131321</v>
      </c>
      <c r="C59">
        <v>100000.00170299</v>
      </c>
      <c r="D59">
        <v>857142.79564121598</v>
      </c>
      <c r="E59">
        <v>12857143</v>
      </c>
      <c r="F59">
        <v>-12757142.998297</v>
      </c>
      <c r="G59">
        <v>200.00000340598001</v>
      </c>
      <c r="H59">
        <v>2</v>
      </c>
      <c r="I59">
        <v>0</v>
      </c>
      <c r="J59">
        <v>1</v>
      </c>
      <c r="K59">
        <v>1</v>
      </c>
      <c r="L59">
        <v>2</v>
      </c>
      <c r="M59">
        <v>0</v>
      </c>
      <c r="N59">
        <v>0</v>
      </c>
      <c r="O59">
        <v>0</v>
      </c>
      <c r="P59">
        <v>5714.28564453125</v>
      </c>
      <c r="Q59" s="188">
        <f t="shared" si="17"/>
        <v>1</v>
      </c>
      <c r="R59" s="189">
        <f t="shared" si="18"/>
        <v>0</v>
      </c>
      <c r="S59" s="189">
        <f t="shared" si="20"/>
        <v>1</v>
      </c>
      <c r="T59" s="189">
        <f t="shared" si="21"/>
        <v>0</v>
      </c>
      <c r="U59" s="189">
        <f t="shared" si="22"/>
        <v>0</v>
      </c>
      <c r="V59" s="189">
        <f t="shared" si="23"/>
        <v>1</v>
      </c>
      <c r="W59" s="189">
        <f t="shared" si="24"/>
        <v>0</v>
      </c>
      <c r="X59" s="189">
        <f t="shared" si="25"/>
        <v>1</v>
      </c>
      <c r="Y59" s="189">
        <f t="shared" si="26"/>
        <v>0</v>
      </c>
      <c r="Z59" s="189">
        <f t="shared" si="27"/>
        <v>1</v>
      </c>
      <c r="AA59" s="189">
        <f t="shared" si="28"/>
        <v>1</v>
      </c>
      <c r="AB59" s="189">
        <f t="shared" si="29"/>
        <v>0</v>
      </c>
      <c r="AC59" s="189">
        <f t="shared" si="30"/>
        <v>1</v>
      </c>
      <c r="AD59" s="189">
        <f t="shared" si="31"/>
        <v>0</v>
      </c>
      <c r="AE59" s="189">
        <f t="shared" si="32"/>
        <v>1</v>
      </c>
      <c r="AF59" s="189">
        <f t="shared" si="33"/>
        <v>0</v>
      </c>
      <c r="AG59" s="189">
        <f t="shared" si="34"/>
        <v>0</v>
      </c>
      <c r="AH59" s="190">
        <f t="shared" si="35"/>
        <v>1</v>
      </c>
      <c r="AI59" s="36">
        <f t="shared" si="36"/>
        <v>1</v>
      </c>
      <c r="AJ59">
        <f t="shared" si="19"/>
        <v>200.00000340598001</v>
      </c>
    </row>
    <row r="60" spans="1:36">
      <c r="A60">
        <v>10</v>
      </c>
      <c r="B60">
        <v>14111</v>
      </c>
      <c r="C60" s="179">
        <v>24000000</v>
      </c>
      <c r="D60">
        <v>-8530000</v>
      </c>
      <c r="E60">
        <v>3500000</v>
      </c>
      <c r="F60">
        <v>20500000</v>
      </c>
      <c r="G60">
        <v>200.5</v>
      </c>
      <c r="H60">
        <v>2</v>
      </c>
      <c r="I60">
        <v>1</v>
      </c>
      <c r="J60">
        <v>1</v>
      </c>
      <c r="K60">
        <v>0</v>
      </c>
      <c r="L60">
        <v>0</v>
      </c>
      <c r="M60">
        <v>0</v>
      </c>
      <c r="N60">
        <v>0</v>
      </c>
      <c r="O60">
        <v>0</v>
      </c>
      <c r="P60">
        <v>2500</v>
      </c>
      <c r="Q60" s="188">
        <f t="shared" si="17"/>
        <v>1</v>
      </c>
      <c r="R60" s="189">
        <f t="shared" si="18"/>
        <v>0</v>
      </c>
      <c r="S60" s="189">
        <f t="shared" si="20"/>
        <v>0</v>
      </c>
      <c r="T60" s="189">
        <f t="shared" si="21"/>
        <v>1</v>
      </c>
      <c r="U60" s="189">
        <f t="shared" si="22"/>
        <v>0</v>
      </c>
      <c r="V60" s="189">
        <f t="shared" si="23"/>
        <v>1</v>
      </c>
      <c r="W60" s="189">
        <f t="shared" si="24"/>
        <v>1</v>
      </c>
      <c r="X60" s="189">
        <f t="shared" si="25"/>
        <v>0</v>
      </c>
      <c r="Y60" s="189">
        <f t="shared" si="26"/>
        <v>1</v>
      </c>
      <c r="Z60" s="189">
        <f t="shared" si="27"/>
        <v>0</v>
      </c>
      <c r="AA60" s="189">
        <f t="shared" si="28"/>
        <v>1</v>
      </c>
      <c r="AB60" s="189">
        <f t="shared" si="29"/>
        <v>0</v>
      </c>
      <c r="AC60" s="189">
        <f t="shared" si="30"/>
        <v>1</v>
      </c>
      <c r="AD60" s="189">
        <f t="shared" si="31"/>
        <v>0</v>
      </c>
      <c r="AE60" s="189">
        <f t="shared" si="32"/>
        <v>1</v>
      </c>
      <c r="AF60" s="189">
        <f t="shared" si="33"/>
        <v>0</v>
      </c>
      <c r="AG60" s="189">
        <f t="shared" si="34"/>
        <v>0</v>
      </c>
      <c r="AH60" s="190">
        <f t="shared" si="35"/>
        <v>1</v>
      </c>
      <c r="AI60" s="36">
        <f t="shared" si="36"/>
        <v>1</v>
      </c>
      <c r="AJ60">
        <f t="shared" si="19"/>
        <v>200.5</v>
      </c>
    </row>
    <row r="61" spans="1:36">
      <c r="A61">
        <v>14</v>
      </c>
      <c r="B61">
        <v>14121</v>
      </c>
      <c r="C61">
        <v>11566666.40625</v>
      </c>
      <c r="D61">
        <v>-11106666.625</v>
      </c>
      <c r="E61">
        <v>1333333.375</v>
      </c>
      <c r="F61">
        <v>10233333.03125</v>
      </c>
      <c r="G61">
        <v>207.333333333333</v>
      </c>
      <c r="H61">
        <v>2</v>
      </c>
      <c r="I61">
        <v>1</v>
      </c>
      <c r="J61">
        <v>1</v>
      </c>
      <c r="K61">
        <v>0</v>
      </c>
      <c r="L61">
        <v>0</v>
      </c>
      <c r="M61">
        <v>21800</v>
      </c>
      <c r="N61">
        <v>956250</v>
      </c>
      <c r="O61">
        <v>0</v>
      </c>
      <c r="P61">
        <v>2000</v>
      </c>
      <c r="Q61" s="188">
        <f t="shared" si="17"/>
        <v>1</v>
      </c>
      <c r="R61" s="189">
        <f t="shared" si="18"/>
        <v>0</v>
      </c>
      <c r="S61" s="189">
        <f t="shared" si="20"/>
        <v>0</v>
      </c>
      <c r="T61" s="189">
        <f t="shared" si="21"/>
        <v>1</v>
      </c>
      <c r="U61" s="189">
        <f t="shared" si="22"/>
        <v>0</v>
      </c>
      <c r="V61" s="189">
        <f t="shared" si="23"/>
        <v>1</v>
      </c>
      <c r="W61" s="189">
        <f t="shared" si="24"/>
        <v>1</v>
      </c>
      <c r="X61" s="189">
        <f t="shared" si="25"/>
        <v>0</v>
      </c>
      <c r="Y61" s="189">
        <f t="shared" si="26"/>
        <v>1</v>
      </c>
      <c r="Z61" s="189">
        <f t="shared" si="27"/>
        <v>0</v>
      </c>
      <c r="AA61" s="189">
        <f t="shared" si="28"/>
        <v>0</v>
      </c>
      <c r="AB61" s="189">
        <f t="shared" si="29"/>
        <v>1</v>
      </c>
      <c r="AC61" s="189">
        <f t="shared" si="30"/>
        <v>0</v>
      </c>
      <c r="AD61" s="189">
        <f t="shared" si="31"/>
        <v>1</v>
      </c>
      <c r="AE61" s="189">
        <f t="shared" si="32"/>
        <v>1</v>
      </c>
      <c r="AF61" s="189">
        <f t="shared" si="33"/>
        <v>0</v>
      </c>
      <c r="AG61" s="189">
        <f t="shared" si="34"/>
        <v>1</v>
      </c>
      <c r="AH61" s="190">
        <f t="shared" si="35"/>
        <v>0</v>
      </c>
      <c r="AI61" s="36">
        <f t="shared" si="36"/>
        <v>1</v>
      </c>
      <c r="AJ61">
        <f t="shared" si="19"/>
        <v>207.333333333333</v>
      </c>
    </row>
    <row r="62" spans="1:36">
      <c r="A62">
        <v>23</v>
      </c>
      <c r="B62">
        <v>241103</v>
      </c>
      <c r="C62">
        <v>0</v>
      </c>
      <c r="D62">
        <v>1642856.9109695</v>
      </c>
      <c r="E62">
        <v>14285714</v>
      </c>
      <c r="F62">
        <v>-14285714</v>
      </c>
      <c r="G62">
        <v>210.71428481717501</v>
      </c>
      <c r="H62">
        <v>2</v>
      </c>
      <c r="I62">
        <v>0</v>
      </c>
      <c r="J62">
        <v>1</v>
      </c>
      <c r="K62">
        <v>0</v>
      </c>
      <c r="L62">
        <v>0</v>
      </c>
      <c r="M62">
        <v>30000</v>
      </c>
      <c r="N62">
        <v>65000</v>
      </c>
      <c r="O62">
        <v>0</v>
      </c>
      <c r="P62">
        <v>5357.14306640625</v>
      </c>
      <c r="Q62" s="188">
        <f t="shared" si="17"/>
        <v>1</v>
      </c>
      <c r="R62" s="189">
        <f t="shared" si="18"/>
        <v>0</v>
      </c>
      <c r="S62" s="189">
        <f t="shared" si="20"/>
        <v>1</v>
      </c>
      <c r="T62" s="189">
        <f t="shared" si="21"/>
        <v>0</v>
      </c>
      <c r="U62" s="189">
        <f t="shared" si="22"/>
        <v>0</v>
      </c>
      <c r="V62" s="189">
        <f t="shared" si="23"/>
        <v>1</v>
      </c>
      <c r="W62" s="189">
        <f t="shared" si="24"/>
        <v>1</v>
      </c>
      <c r="X62" s="189">
        <f t="shared" si="25"/>
        <v>0</v>
      </c>
      <c r="Y62" s="189">
        <f t="shared" si="26"/>
        <v>1</v>
      </c>
      <c r="Z62" s="189">
        <f t="shared" si="27"/>
        <v>0</v>
      </c>
      <c r="AA62" s="189">
        <f t="shared" si="28"/>
        <v>0</v>
      </c>
      <c r="AB62" s="189">
        <f t="shared" si="29"/>
        <v>1</v>
      </c>
      <c r="AC62" s="189">
        <f t="shared" si="30"/>
        <v>0</v>
      </c>
      <c r="AD62" s="189">
        <f t="shared" si="31"/>
        <v>1</v>
      </c>
      <c r="AE62" s="189">
        <f t="shared" si="32"/>
        <v>1</v>
      </c>
      <c r="AF62" s="189">
        <f t="shared" si="33"/>
        <v>0</v>
      </c>
      <c r="AG62" s="189">
        <f t="shared" si="34"/>
        <v>0</v>
      </c>
      <c r="AH62" s="190">
        <f t="shared" si="35"/>
        <v>1</v>
      </c>
      <c r="AI62" s="36">
        <f t="shared" si="36"/>
        <v>1</v>
      </c>
      <c r="AJ62">
        <f t="shared" si="19"/>
        <v>210.71428481717501</v>
      </c>
    </row>
    <row r="63" spans="1:36">
      <c r="A63">
        <v>13</v>
      </c>
      <c r="B63">
        <v>251232</v>
      </c>
      <c r="C63">
        <v>6400000</v>
      </c>
      <c r="D63">
        <v>-11385000</v>
      </c>
      <c r="E63">
        <v>1455000</v>
      </c>
      <c r="F63">
        <v>4945000</v>
      </c>
      <c r="G63">
        <v>214</v>
      </c>
      <c r="H63">
        <v>2</v>
      </c>
      <c r="I63">
        <v>0</v>
      </c>
      <c r="J63">
        <v>1</v>
      </c>
      <c r="K63">
        <v>0</v>
      </c>
      <c r="L63">
        <v>0</v>
      </c>
      <c r="M63">
        <v>15000</v>
      </c>
      <c r="N63">
        <v>1785714.375</v>
      </c>
      <c r="O63">
        <v>0</v>
      </c>
      <c r="P63">
        <v>2000</v>
      </c>
      <c r="Q63" s="188">
        <f t="shared" si="17"/>
        <v>1</v>
      </c>
      <c r="R63" s="189">
        <f t="shared" si="18"/>
        <v>0</v>
      </c>
      <c r="S63" s="189">
        <f t="shared" si="20"/>
        <v>1</v>
      </c>
      <c r="T63" s="189">
        <f t="shared" si="21"/>
        <v>0</v>
      </c>
      <c r="U63" s="189">
        <f t="shared" si="22"/>
        <v>0</v>
      </c>
      <c r="V63" s="189">
        <f t="shared" si="23"/>
        <v>1</v>
      </c>
      <c r="W63" s="189">
        <f t="shared" si="24"/>
        <v>1</v>
      </c>
      <c r="X63" s="189">
        <f t="shared" si="25"/>
        <v>0</v>
      </c>
      <c r="Y63" s="189">
        <f t="shared" si="26"/>
        <v>1</v>
      </c>
      <c r="Z63" s="189">
        <f t="shared" si="27"/>
        <v>0</v>
      </c>
      <c r="AA63" s="189">
        <f t="shared" si="28"/>
        <v>0</v>
      </c>
      <c r="AB63" s="189">
        <f t="shared" si="29"/>
        <v>1</v>
      </c>
      <c r="AC63" s="189">
        <f t="shared" si="30"/>
        <v>0</v>
      </c>
      <c r="AD63" s="189">
        <f t="shared" si="31"/>
        <v>1</v>
      </c>
      <c r="AE63" s="189">
        <f t="shared" si="32"/>
        <v>1</v>
      </c>
      <c r="AF63" s="189">
        <f t="shared" si="33"/>
        <v>0</v>
      </c>
      <c r="AG63" s="189">
        <f t="shared" si="34"/>
        <v>1</v>
      </c>
      <c r="AH63" s="190">
        <f t="shared" si="35"/>
        <v>0</v>
      </c>
      <c r="AI63" s="36">
        <f t="shared" si="36"/>
        <v>1</v>
      </c>
      <c r="AJ63">
        <f t="shared" si="19"/>
        <v>214</v>
      </c>
    </row>
    <row r="64" spans="1:36">
      <c r="A64">
        <v>95</v>
      </c>
      <c r="B64">
        <v>211501</v>
      </c>
      <c r="C64">
        <v>6428571.5380493496</v>
      </c>
      <c r="D64">
        <v>-10342857.224794701</v>
      </c>
      <c r="E64">
        <v>2857143</v>
      </c>
      <c r="F64">
        <v>3571428.53804935</v>
      </c>
      <c r="G64">
        <v>220.00000374657799</v>
      </c>
      <c r="H64">
        <v>3</v>
      </c>
      <c r="I64">
        <v>0</v>
      </c>
      <c r="J64">
        <v>1</v>
      </c>
      <c r="K64">
        <v>0</v>
      </c>
      <c r="L64">
        <v>1</v>
      </c>
      <c r="M64">
        <v>0</v>
      </c>
      <c r="N64">
        <v>0</v>
      </c>
      <c r="O64">
        <v>0</v>
      </c>
      <c r="P64">
        <v>2857.14282226562</v>
      </c>
      <c r="Q64" s="188">
        <f t="shared" si="17"/>
        <v>0</v>
      </c>
      <c r="R64" s="189">
        <f t="shared" si="18"/>
        <v>1</v>
      </c>
      <c r="S64" s="189">
        <f t="shared" si="20"/>
        <v>1</v>
      </c>
      <c r="T64" s="189">
        <f t="shared" si="21"/>
        <v>0</v>
      </c>
      <c r="U64" s="189">
        <f t="shared" si="22"/>
        <v>0</v>
      </c>
      <c r="V64" s="189">
        <f t="shared" si="23"/>
        <v>1</v>
      </c>
      <c r="W64" s="189">
        <f t="shared" si="24"/>
        <v>1</v>
      </c>
      <c r="X64" s="189">
        <f t="shared" si="25"/>
        <v>0</v>
      </c>
      <c r="Y64" s="189">
        <f t="shared" si="26"/>
        <v>0</v>
      </c>
      <c r="Z64" s="189">
        <f t="shared" si="27"/>
        <v>1</v>
      </c>
      <c r="AA64" s="189">
        <f t="shared" si="28"/>
        <v>1</v>
      </c>
      <c r="AB64" s="189">
        <f t="shared" si="29"/>
        <v>0</v>
      </c>
      <c r="AC64" s="189">
        <f t="shared" si="30"/>
        <v>1</v>
      </c>
      <c r="AD64" s="189">
        <f t="shared" si="31"/>
        <v>0</v>
      </c>
      <c r="AE64" s="189">
        <f t="shared" si="32"/>
        <v>1</v>
      </c>
      <c r="AF64" s="189">
        <f t="shared" si="33"/>
        <v>0</v>
      </c>
      <c r="AG64" s="189">
        <f t="shared" si="34"/>
        <v>0</v>
      </c>
      <c r="AH64" s="190">
        <f t="shared" si="35"/>
        <v>1</v>
      </c>
      <c r="AI64" s="36">
        <f t="shared" si="36"/>
        <v>1</v>
      </c>
      <c r="AJ64">
        <f t="shared" si="19"/>
        <v>220.00000374657799</v>
      </c>
    </row>
    <row r="65" spans="1:36">
      <c r="A65">
        <v>83</v>
      </c>
      <c r="B65">
        <v>162422</v>
      </c>
      <c r="C65">
        <v>18749999.720603202</v>
      </c>
      <c r="D65">
        <v>-7099999.8010694999</v>
      </c>
      <c r="E65">
        <v>6250000</v>
      </c>
      <c r="F65">
        <v>12499999.7206032</v>
      </c>
      <c r="G65">
        <v>222.499996684492</v>
      </c>
      <c r="H65">
        <v>2</v>
      </c>
      <c r="I65">
        <v>1</v>
      </c>
      <c r="J65">
        <v>0</v>
      </c>
      <c r="K65">
        <v>0</v>
      </c>
      <c r="L65">
        <v>1</v>
      </c>
      <c r="M65">
        <v>0</v>
      </c>
      <c r="N65">
        <v>0</v>
      </c>
      <c r="O65">
        <v>0</v>
      </c>
      <c r="P65">
        <v>625</v>
      </c>
      <c r="Q65" s="188">
        <f t="shared" si="17"/>
        <v>1</v>
      </c>
      <c r="R65" s="189">
        <f t="shared" si="18"/>
        <v>0</v>
      </c>
      <c r="S65" s="189">
        <f t="shared" si="20"/>
        <v>0</v>
      </c>
      <c r="T65" s="189">
        <f t="shared" si="21"/>
        <v>1</v>
      </c>
      <c r="U65" s="189">
        <f t="shared" si="22"/>
        <v>1</v>
      </c>
      <c r="V65" s="189">
        <f t="shared" si="23"/>
        <v>0</v>
      </c>
      <c r="W65" s="189">
        <f t="shared" si="24"/>
        <v>1</v>
      </c>
      <c r="X65" s="189">
        <f t="shared" si="25"/>
        <v>0</v>
      </c>
      <c r="Y65" s="189">
        <f t="shared" si="26"/>
        <v>0</v>
      </c>
      <c r="Z65" s="189">
        <f t="shared" si="27"/>
        <v>1</v>
      </c>
      <c r="AA65" s="189">
        <f t="shared" si="28"/>
        <v>1</v>
      </c>
      <c r="AB65" s="189">
        <f t="shared" si="29"/>
        <v>0</v>
      </c>
      <c r="AC65" s="189">
        <f t="shared" si="30"/>
        <v>1</v>
      </c>
      <c r="AD65" s="189">
        <f t="shared" si="31"/>
        <v>0</v>
      </c>
      <c r="AE65" s="189">
        <f t="shared" si="32"/>
        <v>1</v>
      </c>
      <c r="AF65" s="189">
        <f t="shared" si="33"/>
        <v>0</v>
      </c>
      <c r="AG65" s="189">
        <f t="shared" si="34"/>
        <v>1</v>
      </c>
      <c r="AH65" s="190">
        <f t="shared" si="35"/>
        <v>0</v>
      </c>
      <c r="AI65" s="36">
        <f t="shared" si="36"/>
        <v>1</v>
      </c>
      <c r="AJ65">
        <f t="shared" si="19"/>
        <v>222.499996684492</v>
      </c>
    </row>
    <row r="66" spans="1:36">
      <c r="A66">
        <v>51</v>
      </c>
      <c r="B66">
        <v>141251</v>
      </c>
      <c r="C66">
        <v>15000000.335276101</v>
      </c>
      <c r="D66">
        <v>-10500000.304542501</v>
      </c>
      <c r="E66">
        <v>3125000</v>
      </c>
      <c r="F66">
        <v>11875000.335276101</v>
      </c>
      <c r="G66">
        <v>227.083338409041</v>
      </c>
      <c r="H66">
        <v>2</v>
      </c>
      <c r="I66">
        <v>0</v>
      </c>
      <c r="J66">
        <v>1</v>
      </c>
      <c r="K66">
        <v>0</v>
      </c>
      <c r="L66">
        <v>0</v>
      </c>
      <c r="M66">
        <v>0</v>
      </c>
      <c r="N66">
        <v>0</v>
      </c>
      <c r="O66">
        <v>0</v>
      </c>
      <c r="P66">
        <v>2500</v>
      </c>
      <c r="Q66" s="188">
        <f t="shared" si="17"/>
        <v>1</v>
      </c>
      <c r="R66" s="189">
        <f t="shared" si="18"/>
        <v>0</v>
      </c>
      <c r="S66" s="189">
        <f t="shared" si="20"/>
        <v>1</v>
      </c>
      <c r="T66" s="189">
        <f t="shared" si="21"/>
        <v>0</v>
      </c>
      <c r="U66" s="189">
        <f t="shared" si="22"/>
        <v>0</v>
      </c>
      <c r="V66" s="189">
        <f t="shared" si="23"/>
        <v>1</v>
      </c>
      <c r="W66" s="189">
        <f t="shared" si="24"/>
        <v>1</v>
      </c>
      <c r="X66" s="189">
        <f t="shared" si="25"/>
        <v>0</v>
      </c>
      <c r="Y66" s="189">
        <f t="shared" si="26"/>
        <v>1</v>
      </c>
      <c r="Z66" s="189">
        <f t="shared" si="27"/>
        <v>0</v>
      </c>
      <c r="AA66" s="189">
        <f t="shared" si="28"/>
        <v>1</v>
      </c>
      <c r="AB66" s="189">
        <f t="shared" si="29"/>
        <v>0</v>
      </c>
      <c r="AC66" s="189">
        <f t="shared" si="30"/>
        <v>1</v>
      </c>
      <c r="AD66" s="189">
        <f t="shared" si="31"/>
        <v>0</v>
      </c>
      <c r="AE66" s="189">
        <f t="shared" si="32"/>
        <v>1</v>
      </c>
      <c r="AF66" s="189">
        <f t="shared" si="33"/>
        <v>0</v>
      </c>
      <c r="AG66" s="189">
        <f t="shared" si="34"/>
        <v>0</v>
      </c>
      <c r="AH66" s="190">
        <f t="shared" si="35"/>
        <v>1</v>
      </c>
      <c r="AI66" s="36">
        <f t="shared" si="36"/>
        <v>1</v>
      </c>
      <c r="AJ66">
        <f t="shared" si="19"/>
        <v>227.083338409041</v>
      </c>
    </row>
    <row r="67" spans="1:36">
      <c r="A67">
        <v>31</v>
      </c>
      <c r="B67">
        <v>211221</v>
      </c>
      <c r="C67">
        <v>2880000</v>
      </c>
      <c r="D67">
        <v>-14200000</v>
      </c>
      <c r="E67">
        <v>80000</v>
      </c>
      <c r="F67">
        <v>2800000</v>
      </c>
      <c r="G67">
        <v>238</v>
      </c>
      <c r="H67">
        <v>2</v>
      </c>
      <c r="I67">
        <v>0</v>
      </c>
      <c r="J67">
        <v>1</v>
      </c>
      <c r="K67">
        <v>0</v>
      </c>
      <c r="L67">
        <v>0</v>
      </c>
      <c r="M67">
        <v>0</v>
      </c>
      <c r="N67">
        <v>0</v>
      </c>
      <c r="O67">
        <v>0</v>
      </c>
      <c r="P67">
        <v>1000</v>
      </c>
      <c r="Q67" s="188">
        <f t="shared" si="17"/>
        <v>1</v>
      </c>
      <c r="R67" s="189">
        <f t="shared" si="18"/>
        <v>0</v>
      </c>
      <c r="S67" s="189">
        <f t="shared" si="20"/>
        <v>1</v>
      </c>
      <c r="T67" s="189">
        <f t="shared" si="21"/>
        <v>0</v>
      </c>
      <c r="U67" s="189">
        <f t="shared" si="22"/>
        <v>0</v>
      </c>
      <c r="V67" s="189">
        <f t="shared" si="23"/>
        <v>1</v>
      </c>
      <c r="W67" s="189">
        <f t="shared" si="24"/>
        <v>1</v>
      </c>
      <c r="X67" s="189">
        <f t="shared" si="25"/>
        <v>0</v>
      </c>
      <c r="Y67" s="189">
        <f t="shared" si="26"/>
        <v>1</v>
      </c>
      <c r="Z67" s="189">
        <f t="shared" si="27"/>
        <v>0</v>
      </c>
      <c r="AA67" s="189">
        <f t="shared" si="28"/>
        <v>1</v>
      </c>
      <c r="AB67" s="189">
        <f t="shared" si="29"/>
        <v>0</v>
      </c>
      <c r="AC67" s="189">
        <f t="shared" si="30"/>
        <v>1</v>
      </c>
      <c r="AD67" s="189">
        <f t="shared" si="31"/>
        <v>0</v>
      </c>
      <c r="AE67" s="189">
        <f t="shared" si="32"/>
        <v>1</v>
      </c>
      <c r="AF67" s="189">
        <f t="shared" si="33"/>
        <v>0</v>
      </c>
      <c r="AG67" s="189">
        <f t="shared" si="34"/>
        <v>1</v>
      </c>
      <c r="AH67" s="190">
        <f t="shared" si="35"/>
        <v>0</v>
      </c>
      <c r="AI67" s="36">
        <f t="shared" si="36"/>
        <v>1</v>
      </c>
      <c r="AJ67">
        <f t="shared" si="19"/>
        <v>238</v>
      </c>
    </row>
    <row r="68" spans="1:36">
      <c r="A68">
        <v>59</v>
      </c>
      <c r="B68">
        <v>15262</v>
      </c>
      <c r="C68">
        <v>5190476.21395123</v>
      </c>
      <c r="D68">
        <v>-14285714.478314299</v>
      </c>
      <c r="E68">
        <v>0</v>
      </c>
      <c r="F68">
        <v>5190476.21395123</v>
      </c>
      <c r="G68">
        <v>238.095241305239</v>
      </c>
      <c r="H68">
        <v>2</v>
      </c>
      <c r="I68">
        <v>1</v>
      </c>
      <c r="J68">
        <v>0</v>
      </c>
      <c r="K68">
        <v>1</v>
      </c>
      <c r="L68">
        <v>0</v>
      </c>
      <c r="M68">
        <v>248000</v>
      </c>
      <c r="N68">
        <v>0</v>
      </c>
      <c r="O68">
        <v>0</v>
      </c>
      <c r="P68">
        <v>2380.95239257812</v>
      </c>
      <c r="Q68" s="188">
        <f t="shared" si="17"/>
        <v>1</v>
      </c>
      <c r="R68" s="189">
        <f t="shared" si="18"/>
        <v>0</v>
      </c>
      <c r="S68" s="189">
        <f t="shared" ref="S68:S99" si="37">IF(I68=1,0,1)</f>
        <v>0</v>
      </c>
      <c r="T68" s="189">
        <f t="shared" ref="T68:T99" si="38">IF(I68=1,1,0)</f>
        <v>1</v>
      </c>
      <c r="U68" s="189">
        <f t="shared" ref="U68:U99" si="39">IF(J68=1,0,1)</f>
        <v>1</v>
      </c>
      <c r="V68" s="189">
        <f t="shared" ref="V68:V99" si="40">J68</f>
        <v>0</v>
      </c>
      <c r="W68" s="189">
        <f t="shared" ref="W68:W99" si="41">1-X68</f>
        <v>0</v>
      </c>
      <c r="X68" s="189">
        <f t="shared" ref="X68:X99" si="42">K68</f>
        <v>1</v>
      </c>
      <c r="Y68" s="189">
        <f t="shared" ref="Y68:Y99" si="43">IF(L68=0, 1,0)</f>
        <v>1</v>
      </c>
      <c r="Z68" s="189">
        <f t="shared" ref="Z68:Z99" si="44">IF(L68&gt;0, 1,0)</f>
        <v>0</v>
      </c>
      <c r="AA68" s="189">
        <f t="shared" ref="AA68:AA99" si="45">IF(M68 = 0, 1,0)</f>
        <v>0</v>
      </c>
      <c r="AB68" s="189">
        <f t="shared" ref="AB68:AB99" si="46">IF(M68&gt;0, 1,0)</f>
        <v>1</v>
      </c>
      <c r="AC68" s="189">
        <f t="shared" ref="AC68:AC99" si="47">IF(N68&gt;0,0,1)</f>
        <v>1</v>
      </c>
      <c r="AD68" s="189">
        <f t="shared" ref="AD68:AD99" si="48">IF(N68&gt;0, 1,0)</f>
        <v>0</v>
      </c>
      <c r="AE68" s="189">
        <f t="shared" ref="AE68:AE99" si="49">IF(O68&gt;0,0,1)</f>
        <v>1</v>
      </c>
      <c r="AF68" s="189">
        <f t="shared" ref="AF68:AF99" si="50">IF(O68&gt;0,1,0)</f>
        <v>0</v>
      </c>
      <c r="AG68" s="189">
        <f t="shared" ref="AG68:AG99" si="51">IF(P68&lt;=2000, 1,0)</f>
        <v>0</v>
      </c>
      <c r="AH68" s="190">
        <f t="shared" ref="AH68:AH99" si="52">IF(P68&gt;2000,1,0)</f>
        <v>1</v>
      </c>
      <c r="AI68" s="36">
        <f t="shared" ref="AI68:AI99" si="53">SUMPRODUCT($Q$2:$R$2,Q68:R68)*SUMPRODUCT($S$2:$T$2,S68:T68)*SUMPRODUCT($U$2:$V$2,U68:V68)*SUMPRODUCT($W$2:$X$2,W68:X68)*SUMPRODUCT($Y$2:$Z$2,Y68:Z68)*SUMPRODUCT($AA$2:$AB$2, AA68:AB68)*SUMPRODUCT($AC$2:$AD$2, AC68:AD68)*SUMPRODUCT($AE$2:$AF$2,AE68:AF68)*SUMPRODUCT($AG$2:$AH$2,AG68:AH68)</f>
        <v>1</v>
      </c>
      <c r="AJ68">
        <f t="shared" si="19"/>
        <v>238.095241305239</v>
      </c>
    </row>
    <row r="69" spans="1:36">
      <c r="A69">
        <v>20</v>
      </c>
      <c r="B69">
        <v>141291</v>
      </c>
      <c r="C69">
        <v>16578906.583946301</v>
      </c>
      <c r="D69">
        <v>-13656250.3227033</v>
      </c>
      <c r="E69">
        <v>781250</v>
      </c>
      <c r="F69">
        <v>15797656.583946301</v>
      </c>
      <c r="G69">
        <v>240.62500537838801</v>
      </c>
      <c r="H69">
        <v>2</v>
      </c>
      <c r="I69">
        <v>1</v>
      </c>
      <c r="J69">
        <v>1</v>
      </c>
      <c r="K69">
        <v>0</v>
      </c>
      <c r="L69">
        <v>0</v>
      </c>
      <c r="M69">
        <v>0</v>
      </c>
      <c r="N69">
        <v>0</v>
      </c>
      <c r="O69">
        <v>4</v>
      </c>
      <c r="P69">
        <v>3125</v>
      </c>
      <c r="Q69" s="188">
        <f t="shared" ref="Q69:Q116" si="54">IF(H69&lt;3, 1,0)</f>
        <v>1</v>
      </c>
      <c r="R69" s="189">
        <f t="shared" ref="R69:R116" si="55">IF(H69&gt;2, 1,0)</f>
        <v>0</v>
      </c>
      <c r="S69" s="189">
        <f t="shared" si="37"/>
        <v>0</v>
      </c>
      <c r="T69" s="189">
        <f t="shared" si="38"/>
        <v>1</v>
      </c>
      <c r="U69" s="189">
        <f t="shared" si="39"/>
        <v>0</v>
      </c>
      <c r="V69" s="189">
        <f t="shared" si="40"/>
        <v>1</v>
      </c>
      <c r="W69" s="189">
        <f t="shared" si="41"/>
        <v>1</v>
      </c>
      <c r="X69" s="189">
        <f t="shared" si="42"/>
        <v>0</v>
      </c>
      <c r="Y69" s="189">
        <f t="shared" si="43"/>
        <v>1</v>
      </c>
      <c r="Z69" s="189">
        <f t="shared" si="44"/>
        <v>0</v>
      </c>
      <c r="AA69" s="189">
        <f t="shared" si="45"/>
        <v>1</v>
      </c>
      <c r="AB69" s="189">
        <f t="shared" si="46"/>
        <v>0</v>
      </c>
      <c r="AC69" s="189">
        <f t="shared" si="47"/>
        <v>1</v>
      </c>
      <c r="AD69" s="189">
        <f t="shared" si="48"/>
        <v>0</v>
      </c>
      <c r="AE69" s="189">
        <f t="shared" si="49"/>
        <v>0</v>
      </c>
      <c r="AF69" s="189">
        <f t="shared" si="50"/>
        <v>1</v>
      </c>
      <c r="AG69" s="189">
        <f t="shared" si="51"/>
        <v>0</v>
      </c>
      <c r="AH69" s="190">
        <f t="shared" si="52"/>
        <v>1</v>
      </c>
      <c r="AI69" s="36">
        <f t="shared" si="53"/>
        <v>1</v>
      </c>
      <c r="AJ69">
        <f t="shared" ref="AJ69:AJ116" si="56">IF(AI69=1, G69,NA())</f>
        <v>240.62500537838801</v>
      </c>
    </row>
    <row r="70" spans="1:36">
      <c r="A70">
        <v>70</v>
      </c>
      <c r="B70">
        <v>24283</v>
      </c>
      <c r="C70">
        <v>10000000.223517399</v>
      </c>
      <c r="D70">
        <v>-14900000.335276101</v>
      </c>
      <c r="E70" s="179">
        <v>100000</v>
      </c>
      <c r="F70">
        <v>9900000.2235174198</v>
      </c>
      <c r="G70">
        <v>250.00000558793599</v>
      </c>
      <c r="H70">
        <v>2</v>
      </c>
      <c r="I70">
        <v>0</v>
      </c>
      <c r="J70">
        <v>0</v>
      </c>
      <c r="K70">
        <v>0</v>
      </c>
      <c r="L70">
        <v>0</v>
      </c>
      <c r="M70">
        <v>0</v>
      </c>
      <c r="N70">
        <v>0</v>
      </c>
      <c r="O70">
        <v>0</v>
      </c>
      <c r="P70">
        <v>833.33337402343795</v>
      </c>
      <c r="Q70" s="188">
        <f t="shared" si="54"/>
        <v>1</v>
      </c>
      <c r="R70" s="189">
        <f t="shared" si="55"/>
        <v>0</v>
      </c>
      <c r="S70" s="189">
        <f t="shared" si="37"/>
        <v>1</v>
      </c>
      <c r="T70" s="189">
        <f t="shared" si="38"/>
        <v>0</v>
      </c>
      <c r="U70" s="189">
        <f t="shared" si="39"/>
        <v>1</v>
      </c>
      <c r="V70" s="189">
        <f t="shared" si="40"/>
        <v>0</v>
      </c>
      <c r="W70" s="189">
        <f t="shared" si="41"/>
        <v>1</v>
      </c>
      <c r="X70" s="189">
        <f t="shared" si="42"/>
        <v>0</v>
      </c>
      <c r="Y70" s="189">
        <f t="shared" si="43"/>
        <v>1</v>
      </c>
      <c r="Z70" s="189">
        <f t="shared" si="44"/>
        <v>0</v>
      </c>
      <c r="AA70" s="189">
        <f t="shared" si="45"/>
        <v>1</v>
      </c>
      <c r="AB70" s="189">
        <f t="shared" si="46"/>
        <v>0</v>
      </c>
      <c r="AC70" s="189">
        <f t="shared" si="47"/>
        <v>1</v>
      </c>
      <c r="AD70" s="189">
        <f t="shared" si="48"/>
        <v>0</v>
      </c>
      <c r="AE70" s="189">
        <f t="shared" si="49"/>
        <v>1</v>
      </c>
      <c r="AF70" s="189">
        <f t="shared" si="50"/>
        <v>0</v>
      </c>
      <c r="AG70" s="189">
        <f t="shared" si="51"/>
        <v>1</v>
      </c>
      <c r="AH70" s="190">
        <f t="shared" si="52"/>
        <v>0</v>
      </c>
      <c r="AI70" s="36">
        <f t="shared" si="53"/>
        <v>1</v>
      </c>
      <c r="AJ70">
        <f t="shared" si="56"/>
        <v>250.00000558793599</v>
      </c>
    </row>
    <row r="71" spans="1:36">
      <c r="A71">
        <v>12</v>
      </c>
      <c r="B71">
        <v>151303</v>
      </c>
      <c r="C71">
        <v>1999999.9914850499</v>
      </c>
      <c r="D71">
        <v>-13285714.1128847</v>
      </c>
      <c r="E71">
        <v>2142857.25</v>
      </c>
      <c r="F71">
        <v>-142857.258514949</v>
      </c>
      <c r="G71">
        <v>257.14285604807799</v>
      </c>
      <c r="H71">
        <v>2</v>
      </c>
      <c r="I71">
        <v>1</v>
      </c>
      <c r="J71">
        <v>1</v>
      </c>
      <c r="K71">
        <v>0</v>
      </c>
      <c r="L71">
        <v>0</v>
      </c>
      <c r="M71">
        <v>225000</v>
      </c>
      <c r="N71">
        <v>0</v>
      </c>
      <c r="O71">
        <v>0</v>
      </c>
      <c r="P71">
        <v>2142.85717773438</v>
      </c>
      <c r="Q71" s="188">
        <f t="shared" si="54"/>
        <v>1</v>
      </c>
      <c r="R71" s="189">
        <f t="shared" si="55"/>
        <v>0</v>
      </c>
      <c r="S71" s="189">
        <f t="shared" si="37"/>
        <v>0</v>
      </c>
      <c r="T71" s="189">
        <f t="shared" si="38"/>
        <v>1</v>
      </c>
      <c r="U71" s="189">
        <f t="shared" si="39"/>
        <v>0</v>
      </c>
      <c r="V71" s="189">
        <f t="shared" si="40"/>
        <v>1</v>
      </c>
      <c r="W71" s="189">
        <f t="shared" si="41"/>
        <v>1</v>
      </c>
      <c r="X71" s="189">
        <f t="shared" si="42"/>
        <v>0</v>
      </c>
      <c r="Y71" s="189">
        <f t="shared" si="43"/>
        <v>1</v>
      </c>
      <c r="Z71" s="189">
        <f t="shared" si="44"/>
        <v>0</v>
      </c>
      <c r="AA71" s="189">
        <f t="shared" si="45"/>
        <v>0</v>
      </c>
      <c r="AB71" s="189">
        <f t="shared" si="46"/>
        <v>1</v>
      </c>
      <c r="AC71" s="189">
        <f t="shared" si="47"/>
        <v>1</v>
      </c>
      <c r="AD71" s="189">
        <f t="shared" si="48"/>
        <v>0</v>
      </c>
      <c r="AE71" s="189">
        <f t="shared" si="49"/>
        <v>1</v>
      </c>
      <c r="AF71" s="189">
        <f t="shared" si="50"/>
        <v>0</v>
      </c>
      <c r="AG71" s="189">
        <f t="shared" si="51"/>
        <v>0</v>
      </c>
      <c r="AH71" s="190">
        <f t="shared" si="52"/>
        <v>1</v>
      </c>
      <c r="AI71" s="36">
        <f t="shared" si="53"/>
        <v>1</v>
      </c>
      <c r="AJ71">
        <f t="shared" si="56"/>
        <v>257.14285604807799</v>
      </c>
    </row>
    <row r="72" spans="1:36">
      <c r="A72">
        <v>58</v>
      </c>
      <c r="B72">
        <v>161164</v>
      </c>
      <c r="C72">
        <v>1000000.02235174</v>
      </c>
      <c r="D72">
        <v>-15500000.346452</v>
      </c>
      <c r="E72">
        <v>0</v>
      </c>
      <c r="F72">
        <v>1000000.02235174</v>
      </c>
      <c r="G72">
        <v>258.33333910753299</v>
      </c>
      <c r="H72">
        <v>3</v>
      </c>
      <c r="I72">
        <v>0</v>
      </c>
      <c r="J72">
        <v>0</v>
      </c>
      <c r="K72">
        <v>0</v>
      </c>
      <c r="L72">
        <v>0</v>
      </c>
      <c r="M72">
        <v>227000</v>
      </c>
      <c r="N72">
        <v>765000</v>
      </c>
      <c r="O72">
        <v>0</v>
      </c>
      <c r="P72">
        <v>83.333335876464801</v>
      </c>
      <c r="Q72" s="188">
        <f t="shared" si="54"/>
        <v>0</v>
      </c>
      <c r="R72" s="189">
        <f t="shared" si="55"/>
        <v>1</v>
      </c>
      <c r="S72" s="189">
        <f t="shared" si="37"/>
        <v>1</v>
      </c>
      <c r="T72" s="189">
        <f t="shared" si="38"/>
        <v>0</v>
      </c>
      <c r="U72" s="189">
        <f t="shared" si="39"/>
        <v>1</v>
      </c>
      <c r="V72" s="189">
        <f t="shared" si="40"/>
        <v>0</v>
      </c>
      <c r="W72" s="189">
        <f t="shared" si="41"/>
        <v>1</v>
      </c>
      <c r="X72" s="189">
        <f t="shared" si="42"/>
        <v>0</v>
      </c>
      <c r="Y72" s="189">
        <f t="shared" si="43"/>
        <v>1</v>
      </c>
      <c r="Z72" s="189">
        <f t="shared" si="44"/>
        <v>0</v>
      </c>
      <c r="AA72" s="189">
        <f t="shared" si="45"/>
        <v>0</v>
      </c>
      <c r="AB72" s="189">
        <f t="shared" si="46"/>
        <v>1</v>
      </c>
      <c r="AC72" s="189">
        <f t="shared" si="47"/>
        <v>0</v>
      </c>
      <c r="AD72" s="189">
        <f t="shared" si="48"/>
        <v>1</v>
      </c>
      <c r="AE72" s="189">
        <f t="shared" si="49"/>
        <v>1</v>
      </c>
      <c r="AF72" s="189">
        <f t="shared" si="50"/>
        <v>0</v>
      </c>
      <c r="AG72" s="189">
        <f t="shared" si="51"/>
        <v>1</v>
      </c>
      <c r="AH72" s="190">
        <f t="shared" si="52"/>
        <v>0</v>
      </c>
      <c r="AI72" s="36">
        <f t="shared" si="53"/>
        <v>1</v>
      </c>
      <c r="AJ72">
        <f t="shared" si="56"/>
        <v>258.33333910753299</v>
      </c>
    </row>
    <row r="73" spans="1:36">
      <c r="A73">
        <v>78</v>
      </c>
      <c r="B73">
        <v>152291</v>
      </c>
      <c r="C73">
        <v>0</v>
      </c>
      <c r="D73">
        <v>-15642857.076258101</v>
      </c>
      <c r="E73">
        <v>0</v>
      </c>
      <c r="F73">
        <v>0</v>
      </c>
      <c r="G73">
        <v>260.71428460430099</v>
      </c>
      <c r="H73">
        <v>2</v>
      </c>
      <c r="I73">
        <v>0</v>
      </c>
      <c r="J73">
        <v>1</v>
      </c>
      <c r="K73">
        <v>1</v>
      </c>
      <c r="L73">
        <v>1</v>
      </c>
      <c r="M73">
        <v>0</v>
      </c>
      <c r="N73">
        <v>0</v>
      </c>
      <c r="O73">
        <v>0</v>
      </c>
      <c r="P73">
        <v>250</v>
      </c>
      <c r="Q73" s="188">
        <f t="shared" si="54"/>
        <v>1</v>
      </c>
      <c r="R73" s="189">
        <f t="shared" si="55"/>
        <v>0</v>
      </c>
      <c r="S73" s="189">
        <f t="shared" si="37"/>
        <v>1</v>
      </c>
      <c r="T73" s="189">
        <f t="shared" si="38"/>
        <v>0</v>
      </c>
      <c r="U73" s="189">
        <f t="shared" si="39"/>
        <v>0</v>
      </c>
      <c r="V73" s="189">
        <f t="shared" si="40"/>
        <v>1</v>
      </c>
      <c r="W73" s="189">
        <f t="shared" si="41"/>
        <v>0</v>
      </c>
      <c r="X73" s="189">
        <f t="shared" si="42"/>
        <v>1</v>
      </c>
      <c r="Y73" s="189">
        <f t="shared" si="43"/>
        <v>0</v>
      </c>
      <c r="Z73" s="189">
        <f t="shared" si="44"/>
        <v>1</v>
      </c>
      <c r="AA73" s="189">
        <f t="shared" si="45"/>
        <v>1</v>
      </c>
      <c r="AB73" s="189">
        <f t="shared" si="46"/>
        <v>0</v>
      </c>
      <c r="AC73" s="189">
        <f t="shared" si="47"/>
        <v>1</v>
      </c>
      <c r="AD73" s="189">
        <f t="shared" si="48"/>
        <v>0</v>
      </c>
      <c r="AE73" s="189">
        <f t="shared" si="49"/>
        <v>1</v>
      </c>
      <c r="AF73" s="189">
        <f t="shared" si="50"/>
        <v>0</v>
      </c>
      <c r="AG73" s="189">
        <f t="shared" si="51"/>
        <v>1</v>
      </c>
      <c r="AH73" s="190">
        <f t="shared" si="52"/>
        <v>0</v>
      </c>
      <c r="AI73" s="36">
        <f t="shared" si="53"/>
        <v>1</v>
      </c>
      <c r="AJ73">
        <f t="shared" si="56"/>
        <v>260.71428460430099</v>
      </c>
    </row>
    <row r="74" spans="1:36">
      <c r="A74">
        <v>44</v>
      </c>
      <c r="B74">
        <v>242212</v>
      </c>
      <c r="C74">
        <v>2500000.0558793601</v>
      </c>
      <c r="D74">
        <v>-16000000.3576279</v>
      </c>
      <c r="E74">
        <v>0</v>
      </c>
      <c r="F74">
        <v>2500000.0558793601</v>
      </c>
      <c r="G74">
        <v>266.66667262713099</v>
      </c>
      <c r="H74">
        <v>2</v>
      </c>
      <c r="I74">
        <v>0</v>
      </c>
      <c r="J74">
        <v>1</v>
      </c>
      <c r="K74">
        <v>0</v>
      </c>
      <c r="L74">
        <v>0</v>
      </c>
      <c r="M74">
        <v>0</v>
      </c>
      <c r="N74">
        <v>0</v>
      </c>
      <c r="O74">
        <v>0</v>
      </c>
      <c r="P74">
        <v>3333.33349609375</v>
      </c>
      <c r="Q74" s="188">
        <f t="shared" si="54"/>
        <v>1</v>
      </c>
      <c r="R74" s="189">
        <f t="shared" si="55"/>
        <v>0</v>
      </c>
      <c r="S74" s="189">
        <f t="shared" si="37"/>
        <v>1</v>
      </c>
      <c r="T74" s="189">
        <f t="shared" si="38"/>
        <v>0</v>
      </c>
      <c r="U74" s="189">
        <f t="shared" si="39"/>
        <v>0</v>
      </c>
      <c r="V74" s="189">
        <f t="shared" si="40"/>
        <v>1</v>
      </c>
      <c r="W74" s="189">
        <f t="shared" si="41"/>
        <v>1</v>
      </c>
      <c r="X74" s="189">
        <f t="shared" si="42"/>
        <v>0</v>
      </c>
      <c r="Y74" s="189">
        <f t="shared" si="43"/>
        <v>1</v>
      </c>
      <c r="Z74" s="189">
        <f t="shared" si="44"/>
        <v>0</v>
      </c>
      <c r="AA74" s="189">
        <f t="shared" si="45"/>
        <v>1</v>
      </c>
      <c r="AB74" s="189">
        <f t="shared" si="46"/>
        <v>0</v>
      </c>
      <c r="AC74" s="189">
        <f t="shared" si="47"/>
        <v>1</v>
      </c>
      <c r="AD74" s="189">
        <f t="shared" si="48"/>
        <v>0</v>
      </c>
      <c r="AE74" s="189">
        <f t="shared" si="49"/>
        <v>1</v>
      </c>
      <c r="AF74" s="189">
        <f t="shared" si="50"/>
        <v>0</v>
      </c>
      <c r="AG74" s="189">
        <f t="shared" si="51"/>
        <v>0</v>
      </c>
      <c r="AH74" s="190">
        <f t="shared" si="52"/>
        <v>1</v>
      </c>
      <c r="AI74" s="36">
        <f t="shared" si="53"/>
        <v>1</v>
      </c>
      <c r="AJ74">
        <f t="shared" si="56"/>
        <v>266.66667262713099</v>
      </c>
    </row>
    <row r="75" spans="1:36">
      <c r="A75">
        <v>93</v>
      </c>
      <c r="B75">
        <v>211231</v>
      </c>
      <c r="C75">
        <v>0</v>
      </c>
      <c r="D75">
        <v>-13320000</v>
      </c>
      <c r="E75" s="179">
        <v>3000000</v>
      </c>
      <c r="F75" s="179">
        <v>-3000000</v>
      </c>
      <c r="G75">
        <v>272</v>
      </c>
      <c r="H75">
        <v>2</v>
      </c>
      <c r="I75">
        <v>1</v>
      </c>
      <c r="J75">
        <v>1</v>
      </c>
      <c r="K75">
        <v>0</v>
      </c>
      <c r="L75">
        <v>1</v>
      </c>
      <c r="M75">
        <v>0</v>
      </c>
      <c r="N75">
        <v>0</v>
      </c>
      <c r="O75">
        <v>0</v>
      </c>
      <c r="P75">
        <v>1200</v>
      </c>
      <c r="Q75" s="188">
        <f t="shared" si="54"/>
        <v>1</v>
      </c>
      <c r="R75" s="189">
        <f t="shared" si="55"/>
        <v>0</v>
      </c>
      <c r="S75" s="189">
        <f t="shared" si="37"/>
        <v>0</v>
      </c>
      <c r="T75" s="189">
        <f t="shared" si="38"/>
        <v>1</v>
      </c>
      <c r="U75" s="189">
        <f t="shared" si="39"/>
        <v>0</v>
      </c>
      <c r="V75" s="189">
        <f t="shared" si="40"/>
        <v>1</v>
      </c>
      <c r="W75" s="189">
        <f t="shared" si="41"/>
        <v>1</v>
      </c>
      <c r="X75" s="189">
        <f t="shared" si="42"/>
        <v>0</v>
      </c>
      <c r="Y75" s="189">
        <f t="shared" si="43"/>
        <v>0</v>
      </c>
      <c r="Z75" s="189">
        <f t="shared" si="44"/>
        <v>1</v>
      </c>
      <c r="AA75" s="189">
        <f t="shared" si="45"/>
        <v>1</v>
      </c>
      <c r="AB75" s="189">
        <f t="shared" si="46"/>
        <v>0</v>
      </c>
      <c r="AC75" s="189">
        <f t="shared" si="47"/>
        <v>1</v>
      </c>
      <c r="AD75" s="189">
        <f t="shared" si="48"/>
        <v>0</v>
      </c>
      <c r="AE75" s="189">
        <f t="shared" si="49"/>
        <v>1</v>
      </c>
      <c r="AF75" s="189">
        <f t="shared" si="50"/>
        <v>0</v>
      </c>
      <c r="AG75" s="189">
        <f t="shared" si="51"/>
        <v>1</v>
      </c>
      <c r="AH75" s="190">
        <f t="shared" si="52"/>
        <v>0</v>
      </c>
      <c r="AI75" s="36">
        <f t="shared" si="53"/>
        <v>1</v>
      </c>
      <c r="AJ75">
        <f t="shared" si="56"/>
        <v>272</v>
      </c>
    </row>
    <row r="76" spans="1:36">
      <c r="A76">
        <v>29</v>
      </c>
      <c r="B76">
        <v>21132</v>
      </c>
      <c r="C76">
        <v>14285714.224893199</v>
      </c>
      <c r="D76">
        <v>-15285714.2681251</v>
      </c>
      <c r="E76">
        <v>1428571.375</v>
      </c>
      <c r="F76">
        <v>12857142.849893199</v>
      </c>
      <c r="G76">
        <v>278.57142738541802</v>
      </c>
      <c r="H76">
        <v>2</v>
      </c>
      <c r="I76">
        <v>0</v>
      </c>
      <c r="J76">
        <v>1</v>
      </c>
      <c r="K76">
        <v>0</v>
      </c>
      <c r="L76">
        <v>0</v>
      </c>
      <c r="M76">
        <v>12000</v>
      </c>
      <c r="N76">
        <v>60000</v>
      </c>
      <c r="O76">
        <v>4</v>
      </c>
      <c r="P76">
        <v>2142.85717773438</v>
      </c>
      <c r="Q76" s="188">
        <f t="shared" si="54"/>
        <v>1</v>
      </c>
      <c r="R76" s="189">
        <f t="shared" si="55"/>
        <v>0</v>
      </c>
      <c r="S76" s="189">
        <f t="shared" si="37"/>
        <v>1</v>
      </c>
      <c r="T76" s="189">
        <f t="shared" si="38"/>
        <v>0</v>
      </c>
      <c r="U76" s="189">
        <f t="shared" si="39"/>
        <v>0</v>
      </c>
      <c r="V76" s="189">
        <f t="shared" si="40"/>
        <v>1</v>
      </c>
      <c r="W76" s="189">
        <f t="shared" si="41"/>
        <v>1</v>
      </c>
      <c r="X76" s="189">
        <f t="shared" si="42"/>
        <v>0</v>
      </c>
      <c r="Y76" s="189">
        <f t="shared" si="43"/>
        <v>1</v>
      </c>
      <c r="Z76" s="189">
        <f t="shared" si="44"/>
        <v>0</v>
      </c>
      <c r="AA76" s="189">
        <f t="shared" si="45"/>
        <v>0</v>
      </c>
      <c r="AB76" s="189">
        <f t="shared" si="46"/>
        <v>1</v>
      </c>
      <c r="AC76" s="189">
        <f t="shared" si="47"/>
        <v>0</v>
      </c>
      <c r="AD76" s="189">
        <f t="shared" si="48"/>
        <v>1</v>
      </c>
      <c r="AE76" s="189">
        <f t="shared" si="49"/>
        <v>0</v>
      </c>
      <c r="AF76" s="189">
        <f t="shared" si="50"/>
        <v>1</v>
      </c>
      <c r="AG76" s="189">
        <f t="shared" si="51"/>
        <v>0</v>
      </c>
      <c r="AH76" s="190">
        <f t="shared" si="52"/>
        <v>1</v>
      </c>
      <c r="AI76" s="36">
        <f t="shared" si="53"/>
        <v>1</v>
      </c>
      <c r="AJ76">
        <f t="shared" si="56"/>
        <v>278.57142738541802</v>
      </c>
    </row>
    <row r="77" spans="1:36">
      <c r="A77">
        <v>16</v>
      </c>
      <c r="B77">
        <v>161242</v>
      </c>
      <c r="C77">
        <v>8333333.5195978498</v>
      </c>
      <c r="D77">
        <v>-15333333.629979599</v>
      </c>
      <c r="E77">
        <v>1666666.75</v>
      </c>
      <c r="F77">
        <v>6666666.7695978498</v>
      </c>
      <c r="G77">
        <v>283.33333966632699</v>
      </c>
      <c r="H77">
        <v>2</v>
      </c>
      <c r="I77">
        <v>0</v>
      </c>
      <c r="J77">
        <v>0</v>
      </c>
      <c r="K77">
        <v>1</v>
      </c>
      <c r="L77">
        <v>0</v>
      </c>
      <c r="M77">
        <v>34100</v>
      </c>
      <c r="N77">
        <v>0</v>
      </c>
      <c r="O77">
        <v>0</v>
      </c>
      <c r="P77">
        <v>1666.66674804688</v>
      </c>
      <c r="Q77" s="188">
        <f t="shared" si="54"/>
        <v>1</v>
      </c>
      <c r="R77" s="189">
        <f t="shared" si="55"/>
        <v>0</v>
      </c>
      <c r="S77" s="189">
        <f t="shared" si="37"/>
        <v>1</v>
      </c>
      <c r="T77" s="189">
        <f t="shared" si="38"/>
        <v>0</v>
      </c>
      <c r="U77" s="189">
        <f t="shared" si="39"/>
        <v>1</v>
      </c>
      <c r="V77" s="189">
        <f t="shared" si="40"/>
        <v>0</v>
      </c>
      <c r="W77" s="189">
        <f t="shared" si="41"/>
        <v>0</v>
      </c>
      <c r="X77" s="189">
        <f t="shared" si="42"/>
        <v>1</v>
      </c>
      <c r="Y77" s="189">
        <f t="shared" si="43"/>
        <v>1</v>
      </c>
      <c r="Z77" s="189">
        <f t="shared" si="44"/>
        <v>0</v>
      </c>
      <c r="AA77" s="189">
        <f t="shared" si="45"/>
        <v>0</v>
      </c>
      <c r="AB77" s="189">
        <f t="shared" si="46"/>
        <v>1</v>
      </c>
      <c r="AC77" s="189">
        <f t="shared" si="47"/>
        <v>1</v>
      </c>
      <c r="AD77" s="189">
        <f t="shared" si="48"/>
        <v>0</v>
      </c>
      <c r="AE77" s="189">
        <f t="shared" si="49"/>
        <v>1</v>
      </c>
      <c r="AF77" s="189">
        <f t="shared" si="50"/>
        <v>0</v>
      </c>
      <c r="AG77" s="189">
        <f t="shared" si="51"/>
        <v>1</v>
      </c>
      <c r="AH77" s="190">
        <f t="shared" si="52"/>
        <v>0</v>
      </c>
      <c r="AI77" s="36">
        <f t="shared" si="53"/>
        <v>1</v>
      </c>
      <c r="AJ77">
        <f t="shared" si="56"/>
        <v>283.33333966632699</v>
      </c>
    </row>
    <row r="78" spans="1:36">
      <c r="A78">
        <v>89</v>
      </c>
      <c r="B78">
        <v>211261</v>
      </c>
      <c r="C78">
        <v>3832000</v>
      </c>
      <c r="D78">
        <v>-5760000</v>
      </c>
      <c r="E78" s="179">
        <v>12000000</v>
      </c>
      <c r="F78">
        <v>-8168000</v>
      </c>
      <c r="G78">
        <v>296</v>
      </c>
      <c r="H78">
        <v>3</v>
      </c>
      <c r="I78">
        <v>0</v>
      </c>
      <c r="J78">
        <v>0</v>
      </c>
      <c r="K78">
        <v>0</v>
      </c>
      <c r="L78">
        <v>2</v>
      </c>
      <c r="M78">
        <v>135000</v>
      </c>
      <c r="N78">
        <v>110000</v>
      </c>
      <c r="O78">
        <v>0</v>
      </c>
      <c r="P78">
        <v>3000</v>
      </c>
      <c r="Q78" s="188">
        <f t="shared" si="54"/>
        <v>0</v>
      </c>
      <c r="R78" s="189">
        <f t="shared" si="55"/>
        <v>1</v>
      </c>
      <c r="S78" s="189">
        <f t="shared" si="37"/>
        <v>1</v>
      </c>
      <c r="T78" s="189">
        <f t="shared" si="38"/>
        <v>0</v>
      </c>
      <c r="U78" s="189">
        <f t="shared" si="39"/>
        <v>1</v>
      </c>
      <c r="V78" s="189">
        <f t="shared" si="40"/>
        <v>0</v>
      </c>
      <c r="W78" s="189">
        <f t="shared" si="41"/>
        <v>1</v>
      </c>
      <c r="X78" s="189">
        <f t="shared" si="42"/>
        <v>0</v>
      </c>
      <c r="Y78" s="189">
        <f t="shared" si="43"/>
        <v>0</v>
      </c>
      <c r="Z78" s="189">
        <f t="shared" si="44"/>
        <v>1</v>
      </c>
      <c r="AA78" s="189">
        <f t="shared" si="45"/>
        <v>0</v>
      </c>
      <c r="AB78" s="189">
        <f t="shared" si="46"/>
        <v>1</v>
      </c>
      <c r="AC78" s="189">
        <f t="shared" si="47"/>
        <v>0</v>
      </c>
      <c r="AD78" s="189">
        <f t="shared" si="48"/>
        <v>1</v>
      </c>
      <c r="AE78" s="189">
        <f t="shared" si="49"/>
        <v>1</v>
      </c>
      <c r="AF78" s="189">
        <f t="shared" si="50"/>
        <v>0</v>
      </c>
      <c r="AG78" s="189">
        <f t="shared" si="51"/>
        <v>0</v>
      </c>
      <c r="AH78" s="190">
        <f t="shared" si="52"/>
        <v>1</v>
      </c>
      <c r="AI78" s="36">
        <f t="shared" si="53"/>
        <v>1</v>
      </c>
      <c r="AJ78">
        <f t="shared" si="56"/>
        <v>296</v>
      </c>
    </row>
    <row r="79" spans="1:36">
      <c r="A79">
        <v>9</v>
      </c>
      <c r="B79">
        <v>151281</v>
      </c>
      <c r="C79">
        <v>0</v>
      </c>
      <c r="D79">
        <v>-10540000</v>
      </c>
      <c r="E79" s="179">
        <v>8000000</v>
      </c>
      <c r="F79" s="179">
        <v>-8000000</v>
      </c>
      <c r="G79">
        <v>309</v>
      </c>
      <c r="H79">
        <v>3</v>
      </c>
      <c r="I79">
        <v>1</v>
      </c>
      <c r="J79">
        <v>1</v>
      </c>
      <c r="K79">
        <v>0</v>
      </c>
      <c r="L79">
        <v>0</v>
      </c>
      <c r="M79">
        <v>0</v>
      </c>
      <c r="N79">
        <v>0</v>
      </c>
      <c r="O79">
        <v>0</v>
      </c>
      <c r="P79">
        <v>3000</v>
      </c>
      <c r="Q79" s="188">
        <f t="shared" si="54"/>
        <v>0</v>
      </c>
      <c r="R79" s="189">
        <f t="shared" si="55"/>
        <v>1</v>
      </c>
      <c r="S79" s="189">
        <f t="shared" si="37"/>
        <v>0</v>
      </c>
      <c r="T79" s="189">
        <f t="shared" si="38"/>
        <v>1</v>
      </c>
      <c r="U79" s="189">
        <f t="shared" si="39"/>
        <v>0</v>
      </c>
      <c r="V79" s="189">
        <f t="shared" si="40"/>
        <v>1</v>
      </c>
      <c r="W79" s="189">
        <f t="shared" si="41"/>
        <v>1</v>
      </c>
      <c r="X79" s="189">
        <f t="shared" si="42"/>
        <v>0</v>
      </c>
      <c r="Y79" s="189">
        <f t="shared" si="43"/>
        <v>1</v>
      </c>
      <c r="Z79" s="189">
        <f t="shared" si="44"/>
        <v>0</v>
      </c>
      <c r="AA79" s="189">
        <f t="shared" si="45"/>
        <v>1</v>
      </c>
      <c r="AB79" s="189">
        <f t="shared" si="46"/>
        <v>0</v>
      </c>
      <c r="AC79" s="189">
        <f t="shared" si="47"/>
        <v>1</v>
      </c>
      <c r="AD79" s="189">
        <f t="shared" si="48"/>
        <v>0</v>
      </c>
      <c r="AE79" s="189">
        <f t="shared" si="49"/>
        <v>1</v>
      </c>
      <c r="AF79" s="189">
        <f t="shared" si="50"/>
        <v>0</v>
      </c>
      <c r="AG79" s="189">
        <f t="shared" si="51"/>
        <v>0</v>
      </c>
      <c r="AH79" s="190">
        <f t="shared" si="52"/>
        <v>1</v>
      </c>
      <c r="AI79" s="36">
        <f t="shared" si="53"/>
        <v>1</v>
      </c>
      <c r="AJ79">
        <f t="shared" si="56"/>
        <v>309</v>
      </c>
    </row>
    <row r="80" spans="1:36">
      <c r="A80">
        <v>45</v>
      </c>
      <c r="B80">
        <v>21154</v>
      </c>
      <c r="C80">
        <v>0</v>
      </c>
      <c r="D80">
        <v>-15285714.276859</v>
      </c>
      <c r="E80">
        <v>3571428.5</v>
      </c>
      <c r="F80">
        <v>-3571428.5</v>
      </c>
      <c r="G80">
        <v>314.28571294765101</v>
      </c>
      <c r="H80">
        <v>3</v>
      </c>
      <c r="I80">
        <v>0</v>
      </c>
      <c r="J80">
        <v>1</v>
      </c>
      <c r="K80">
        <v>0</v>
      </c>
      <c r="L80">
        <v>0</v>
      </c>
      <c r="M80">
        <v>0</v>
      </c>
      <c r="N80">
        <v>0</v>
      </c>
      <c r="O80">
        <v>0</v>
      </c>
      <c r="P80">
        <v>714.28570556640602</v>
      </c>
      <c r="Q80" s="188">
        <f t="shared" si="54"/>
        <v>0</v>
      </c>
      <c r="R80" s="189">
        <f t="shared" si="55"/>
        <v>1</v>
      </c>
      <c r="S80" s="189">
        <f t="shared" si="37"/>
        <v>1</v>
      </c>
      <c r="T80" s="189">
        <f t="shared" si="38"/>
        <v>0</v>
      </c>
      <c r="U80" s="189">
        <f t="shared" si="39"/>
        <v>0</v>
      </c>
      <c r="V80" s="189">
        <f t="shared" si="40"/>
        <v>1</v>
      </c>
      <c r="W80" s="189">
        <f t="shared" si="41"/>
        <v>1</v>
      </c>
      <c r="X80" s="189">
        <f t="shared" si="42"/>
        <v>0</v>
      </c>
      <c r="Y80" s="189">
        <f t="shared" si="43"/>
        <v>1</v>
      </c>
      <c r="Z80" s="189">
        <f t="shared" si="44"/>
        <v>0</v>
      </c>
      <c r="AA80" s="189">
        <f t="shared" si="45"/>
        <v>1</v>
      </c>
      <c r="AB80" s="189">
        <f t="shared" si="46"/>
        <v>0</v>
      </c>
      <c r="AC80" s="189">
        <f t="shared" si="47"/>
        <v>1</v>
      </c>
      <c r="AD80" s="189">
        <f t="shared" si="48"/>
        <v>0</v>
      </c>
      <c r="AE80" s="189">
        <f t="shared" si="49"/>
        <v>1</v>
      </c>
      <c r="AF80" s="189">
        <f t="shared" si="50"/>
        <v>0</v>
      </c>
      <c r="AG80" s="189">
        <f t="shared" si="51"/>
        <v>1</v>
      </c>
      <c r="AH80" s="190">
        <f t="shared" si="52"/>
        <v>0</v>
      </c>
      <c r="AI80" s="36">
        <f t="shared" si="53"/>
        <v>1</v>
      </c>
      <c r="AJ80">
        <f t="shared" si="56"/>
        <v>314.28571294765101</v>
      </c>
    </row>
    <row r="81" spans="1:36">
      <c r="A81">
        <v>106</v>
      </c>
      <c r="B81">
        <v>151161</v>
      </c>
      <c r="C81">
        <v>22499999.105930399</v>
      </c>
      <c r="D81">
        <v>-6266666.2211659998</v>
      </c>
      <c r="E81">
        <v>13333333</v>
      </c>
      <c r="F81">
        <v>9166666.1059303693</v>
      </c>
      <c r="G81">
        <v>326.66665368610001</v>
      </c>
      <c r="H81">
        <v>2</v>
      </c>
      <c r="I81">
        <v>1</v>
      </c>
      <c r="J81">
        <v>1</v>
      </c>
      <c r="K81">
        <v>0</v>
      </c>
      <c r="L81">
        <v>1</v>
      </c>
      <c r="M81">
        <v>150000</v>
      </c>
      <c r="N81">
        <v>4195000</v>
      </c>
      <c r="O81">
        <v>0</v>
      </c>
      <c r="P81">
        <v>13333.3330078125</v>
      </c>
      <c r="Q81" s="188">
        <f t="shared" si="54"/>
        <v>1</v>
      </c>
      <c r="R81" s="189">
        <f t="shared" si="55"/>
        <v>0</v>
      </c>
      <c r="S81" s="189">
        <f t="shared" si="37"/>
        <v>0</v>
      </c>
      <c r="T81" s="189">
        <f t="shared" si="38"/>
        <v>1</v>
      </c>
      <c r="U81" s="189">
        <f t="shared" si="39"/>
        <v>0</v>
      </c>
      <c r="V81" s="189">
        <f t="shared" si="40"/>
        <v>1</v>
      </c>
      <c r="W81" s="189">
        <f t="shared" si="41"/>
        <v>1</v>
      </c>
      <c r="X81" s="189">
        <f t="shared" si="42"/>
        <v>0</v>
      </c>
      <c r="Y81" s="189">
        <f t="shared" si="43"/>
        <v>0</v>
      </c>
      <c r="Z81" s="189">
        <f t="shared" si="44"/>
        <v>1</v>
      </c>
      <c r="AA81" s="189">
        <f t="shared" si="45"/>
        <v>0</v>
      </c>
      <c r="AB81" s="189">
        <f t="shared" si="46"/>
        <v>1</v>
      </c>
      <c r="AC81" s="189">
        <f t="shared" si="47"/>
        <v>0</v>
      </c>
      <c r="AD81" s="189">
        <f t="shared" si="48"/>
        <v>1</v>
      </c>
      <c r="AE81" s="189">
        <f t="shared" si="49"/>
        <v>1</v>
      </c>
      <c r="AF81" s="189">
        <f t="shared" si="50"/>
        <v>0</v>
      </c>
      <c r="AG81" s="189">
        <f t="shared" si="51"/>
        <v>0</v>
      </c>
      <c r="AH81" s="190">
        <f t="shared" si="52"/>
        <v>1</v>
      </c>
      <c r="AI81" s="36">
        <f t="shared" si="53"/>
        <v>1</v>
      </c>
      <c r="AJ81">
        <f t="shared" si="56"/>
        <v>326.66665368610001</v>
      </c>
    </row>
    <row r="82" spans="1:36">
      <c r="A82">
        <v>107</v>
      </c>
      <c r="B82">
        <v>152311</v>
      </c>
      <c r="C82">
        <v>47619049.105784804</v>
      </c>
      <c r="D82">
        <v>8571429.3755703699</v>
      </c>
      <c r="E82">
        <v>28571430</v>
      </c>
      <c r="F82">
        <v>19047619.1057848</v>
      </c>
      <c r="G82">
        <v>333.333343740494</v>
      </c>
      <c r="H82">
        <v>2</v>
      </c>
      <c r="I82">
        <v>1</v>
      </c>
      <c r="J82">
        <v>1</v>
      </c>
      <c r="K82">
        <v>0</v>
      </c>
      <c r="L82">
        <v>1</v>
      </c>
      <c r="M82">
        <v>250000</v>
      </c>
      <c r="N82">
        <v>0</v>
      </c>
      <c r="O82">
        <v>0</v>
      </c>
      <c r="P82">
        <v>952.38098144531205</v>
      </c>
      <c r="Q82" s="188">
        <f t="shared" si="54"/>
        <v>1</v>
      </c>
      <c r="R82" s="189">
        <f t="shared" si="55"/>
        <v>0</v>
      </c>
      <c r="S82" s="189">
        <f t="shared" si="37"/>
        <v>0</v>
      </c>
      <c r="T82" s="189">
        <f t="shared" si="38"/>
        <v>1</v>
      </c>
      <c r="U82" s="189">
        <f t="shared" si="39"/>
        <v>0</v>
      </c>
      <c r="V82" s="189">
        <f t="shared" si="40"/>
        <v>1</v>
      </c>
      <c r="W82" s="189">
        <f t="shared" si="41"/>
        <v>1</v>
      </c>
      <c r="X82" s="189">
        <f t="shared" si="42"/>
        <v>0</v>
      </c>
      <c r="Y82" s="189">
        <f t="shared" si="43"/>
        <v>0</v>
      </c>
      <c r="Z82" s="189">
        <f t="shared" si="44"/>
        <v>1</v>
      </c>
      <c r="AA82" s="189">
        <f t="shared" si="45"/>
        <v>0</v>
      </c>
      <c r="AB82" s="189">
        <f t="shared" si="46"/>
        <v>1</v>
      </c>
      <c r="AC82" s="189">
        <f t="shared" si="47"/>
        <v>1</v>
      </c>
      <c r="AD82" s="189">
        <f t="shared" si="48"/>
        <v>0</v>
      </c>
      <c r="AE82" s="189">
        <f t="shared" si="49"/>
        <v>1</v>
      </c>
      <c r="AF82" s="189">
        <f t="shared" si="50"/>
        <v>0</v>
      </c>
      <c r="AG82" s="189">
        <f t="shared" si="51"/>
        <v>1</v>
      </c>
      <c r="AH82" s="190">
        <f t="shared" si="52"/>
        <v>0</v>
      </c>
      <c r="AI82" s="36">
        <f t="shared" si="53"/>
        <v>1</v>
      </c>
      <c r="AJ82">
        <f t="shared" si="56"/>
        <v>333.333343740494</v>
      </c>
    </row>
    <row r="83" spans="1:36">
      <c r="A83">
        <v>96</v>
      </c>
      <c r="B83">
        <v>171131</v>
      </c>
      <c r="C83">
        <v>30500000</v>
      </c>
      <c r="D83">
        <v>-18160000</v>
      </c>
      <c r="E83" s="179">
        <v>2000000</v>
      </c>
      <c r="F83">
        <v>28500000</v>
      </c>
      <c r="G83">
        <v>336</v>
      </c>
      <c r="H83">
        <v>3</v>
      </c>
      <c r="I83">
        <v>0</v>
      </c>
      <c r="J83">
        <v>0</v>
      </c>
      <c r="K83">
        <v>0</v>
      </c>
      <c r="L83">
        <v>3</v>
      </c>
      <c r="M83">
        <v>800</v>
      </c>
      <c r="N83">
        <v>0</v>
      </c>
      <c r="O83">
        <v>0</v>
      </c>
      <c r="P83">
        <v>500</v>
      </c>
      <c r="Q83" s="188">
        <f t="shared" si="54"/>
        <v>0</v>
      </c>
      <c r="R83" s="189">
        <f t="shared" si="55"/>
        <v>1</v>
      </c>
      <c r="S83" s="189">
        <f t="shared" si="37"/>
        <v>1</v>
      </c>
      <c r="T83" s="189">
        <f t="shared" si="38"/>
        <v>0</v>
      </c>
      <c r="U83" s="189">
        <f t="shared" si="39"/>
        <v>1</v>
      </c>
      <c r="V83" s="189">
        <f t="shared" si="40"/>
        <v>0</v>
      </c>
      <c r="W83" s="189">
        <f t="shared" si="41"/>
        <v>1</v>
      </c>
      <c r="X83" s="189">
        <f t="shared" si="42"/>
        <v>0</v>
      </c>
      <c r="Y83" s="189">
        <f t="shared" si="43"/>
        <v>0</v>
      </c>
      <c r="Z83" s="189">
        <f t="shared" si="44"/>
        <v>1</v>
      </c>
      <c r="AA83" s="189">
        <f t="shared" si="45"/>
        <v>0</v>
      </c>
      <c r="AB83" s="189">
        <f t="shared" si="46"/>
        <v>1</v>
      </c>
      <c r="AC83" s="189">
        <f t="shared" si="47"/>
        <v>1</v>
      </c>
      <c r="AD83" s="189">
        <f t="shared" si="48"/>
        <v>0</v>
      </c>
      <c r="AE83" s="189">
        <f t="shared" si="49"/>
        <v>1</v>
      </c>
      <c r="AF83" s="189">
        <f t="shared" si="50"/>
        <v>0</v>
      </c>
      <c r="AG83" s="189">
        <f t="shared" si="51"/>
        <v>1</v>
      </c>
      <c r="AH83" s="190">
        <f t="shared" si="52"/>
        <v>0</v>
      </c>
      <c r="AI83" s="36">
        <f t="shared" si="53"/>
        <v>1</v>
      </c>
      <c r="AJ83">
        <f t="shared" si="56"/>
        <v>336</v>
      </c>
    </row>
    <row r="84" spans="1:36">
      <c r="A84">
        <v>19</v>
      </c>
      <c r="B84">
        <v>211331</v>
      </c>
      <c r="C84">
        <v>0</v>
      </c>
      <c r="D84">
        <v>-20181817.377831701</v>
      </c>
      <c r="E84">
        <v>909090.875</v>
      </c>
      <c r="F84">
        <v>-909090.875</v>
      </c>
      <c r="G84">
        <v>351.51513754719502</v>
      </c>
      <c r="H84">
        <v>3</v>
      </c>
      <c r="I84">
        <v>0</v>
      </c>
      <c r="J84">
        <v>1</v>
      </c>
      <c r="K84">
        <v>0</v>
      </c>
      <c r="L84">
        <v>0</v>
      </c>
      <c r="M84">
        <v>0</v>
      </c>
      <c r="N84">
        <v>0</v>
      </c>
      <c r="O84">
        <v>0</v>
      </c>
      <c r="P84">
        <v>3030.30297851562</v>
      </c>
      <c r="Q84" s="188">
        <f t="shared" si="54"/>
        <v>0</v>
      </c>
      <c r="R84" s="189">
        <f t="shared" si="55"/>
        <v>1</v>
      </c>
      <c r="S84" s="189">
        <f t="shared" si="37"/>
        <v>1</v>
      </c>
      <c r="T84" s="189">
        <f t="shared" si="38"/>
        <v>0</v>
      </c>
      <c r="U84" s="189">
        <f t="shared" si="39"/>
        <v>0</v>
      </c>
      <c r="V84" s="189">
        <f t="shared" si="40"/>
        <v>1</v>
      </c>
      <c r="W84" s="189">
        <f t="shared" si="41"/>
        <v>1</v>
      </c>
      <c r="X84" s="189">
        <f t="shared" si="42"/>
        <v>0</v>
      </c>
      <c r="Y84" s="189">
        <f t="shared" si="43"/>
        <v>1</v>
      </c>
      <c r="Z84" s="189">
        <f t="shared" si="44"/>
        <v>0</v>
      </c>
      <c r="AA84" s="189">
        <f t="shared" si="45"/>
        <v>1</v>
      </c>
      <c r="AB84" s="189">
        <f t="shared" si="46"/>
        <v>0</v>
      </c>
      <c r="AC84" s="189">
        <f t="shared" si="47"/>
        <v>1</v>
      </c>
      <c r="AD84" s="189">
        <f t="shared" si="48"/>
        <v>0</v>
      </c>
      <c r="AE84" s="189">
        <f t="shared" si="49"/>
        <v>1</v>
      </c>
      <c r="AF84" s="189">
        <f t="shared" si="50"/>
        <v>0</v>
      </c>
      <c r="AG84" s="189">
        <f t="shared" si="51"/>
        <v>0</v>
      </c>
      <c r="AH84" s="190">
        <f t="shared" si="52"/>
        <v>1</v>
      </c>
      <c r="AI84" s="36">
        <f t="shared" si="53"/>
        <v>1</v>
      </c>
      <c r="AJ84">
        <f t="shared" si="56"/>
        <v>351.51513754719502</v>
      </c>
    </row>
    <row r="85" spans="1:36">
      <c r="A85">
        <v>25</v>
      </c>
      <c r="B85">
        <v>151491</v>
      </c>
      <c r="C85">
        <v>6499999.97232641</v>
      </c>
      <c r="D85">
        <v>-18571428.5873398</v>
      </c>
      <c r="E85">
        <v>2857142.75</v>
      </c>
      <c r="F85">
        <v>3642857.22232641</v>
      </c>
      <c r="G85">
        <v>357.14285562233101</v>
      </c>
      <c r="H85">
        <v>3</v>
      </c>
      <c r="I85">
        <v>0</v>
      </c>
      <c r="J85">
        <v>1</v>
      </c>
      <c r="K85">
        <v>1</v>
      </c>
      <c r="L85">
        <v>0</v>
      </c>
      <c r="M85">
        <v>0</v>
      </c>
      <c r="N85">
        <v>0</v>
      </c>
      <c r="O85">
        <v>0</v>
      </c>
      <c r="P85">
        <v>1428.57141113281</v>
      </c>
      <c r="Q85" s="188">
        <f t="shared" si="54"/>
        <v>0</v>
      </c>
      <c r="R85" s="189">
        <f t="shared" si="55"/>
        <v>1</v>
      </c>
      <c r="S85" s="189">
        <f t="shared" si="37"/>
        <v>1</v>
      </c>
      <c r="T85" s="189">
        <f t="shared" si="38"/>
        <v>0</v>
      </c>
      <c r="U85" s="189">
        <f t="shared" si="39"/>
        <v>0</v>
      </c>
      <c r="V85" s="189">
        <f t="shared" si="40"/>
        <v>1</v>
      </c>
      <c r="W85" s="189">
        <f t="shared" si="41"/>
        <v>0</v>
      </c>
      <c r="X85" s="189">
        <f t="shared" si="42"/>
        <v>1</v>
      </c>
      <c r="Y85" s="189">
        <f t="shared" si="43"/>
        <v>1</v>
      </c>
      <c r="Z85" s="189">
        <f t="shared" si="44"/>
        <v>0</v>
      </c>
      <c r="AA85" s="189">
        <f t="shared" si="45"/>
        <v>1</v>
      </c>
      <c r="AB85" s="189">
        <f t="shared" si="46"/>
        <v>0</v>
      </c>
      <c r="AC85" s="189">
        <f t="shared" si="47"/>
        <v>1</v>
      </c>
      <c r="AD85" s="189">
        <f t="shared" si="48"/>
        <v>0</v>
      </c>
      <c r="AE85" s="189">
        <f t="shared" si="49"/>
        <v>1</v>
      </c>
      <c r="AF85" s="189">
        <f t="shared" si="50"/>
        <v>0</v>
      </c>
      <c r="AG85" s="189">
        <f t="shared" si="51"/>
        <v>1</v>
      </c>
      <c r="AH85" s="190">
        <f t="shared" si="52"/>
        <v>0</v>
      </c>
      <c r="AI85" s="36">
        <f t="shared" si="53"/>
        <v>1</v>
      </c>
      <c r="AJ85">
        <f t="shared" si="56"/>
        <v>357.14285562233101</v>
      </c>
    </row>
    <row r="86" spans="1:36">
      <c r="A86">
        <v>30</v>
      </c>
      <c r="B86">
        <v>141192</v>
      </c>
      <c r="C86">
        <v>6629999.9012053004</v>
      </c>
      <c r="D86">
        <v>-18499999.664723899</v>
      </c>
      <c r="E86" s="179">
        <v>4000000</v>
      </c>
      <c r="F86">
        <v>2629999.9012052999</v>
      </c>
      <c r="G86">
        <v>374.99999441206501</v>
      </c>
      <c r="H86">
        <v>2</v>
      </c>
      <c r="I86">
        <v>1</v>
      </c>
      <c r="J86">
        <v>1</v>
      </c>
      <c r="K86">
        <v>0</v>
      </c>
      <c r="L86">
        <v>0</v>
      </c>
      <c r="M86">
        <v>150000</v>
      </c>
      <c r="N86">
        <v>0</v>
      </c>
      <c r="O86">
        <v>0</v>
      </c>
      <c r="P86">
        <v>5000</v>
      </c>
      <c r="Q86" s="188">
        <f t="shared" si="54"/>
        <v>1</v>
      </c>
      <c r="R86" s="189">
        <f t="shared" si="55"/>
        <v>0</v>
      </c>
      <c r="S86" s="189">
        <f t="shared" si="37"/>
        <v>0</v>
      </c>
      <c r="T86" s="189">
        <f t="shared" si="38"/>
        <v>1</v>
      </c>
      <c r="U86" s="189">
        <f t="shared" si="39"/>
        <v>0</v>
      </c>
      <c r="V86" s="189">
        <f t="shared" si="40"/>
        <v>1</v>
      </c>
      <c r="W86" s="189">
        <f t="shared" si="41"/>
        <v>1</v>
      </c>
      <c r="X86" s="189">
        <f t="shared" si="42"/>
        <v>0</v>
      </c>
      <c r="Y86" s="189">
        <f t="shared" si="43"/>
        <v>1</v>
      </c>
      <c r="Z86" s="189">
        <f t="shared" si="44"/>
        <v>0</v>
      </c>
      <c r="AA86" s="189">
        <f t="shared" si="45"/>
        <v>0</v>
      </c>
      <c r="AB86" s="189">
        <f t="shared" si="46"/>
        <v>1</v>
      </c>
      <c r="AC86" s="189">
        <f t="shared" si="47"/>
        <v>1</v>
      </c>
      <c r="AD86" s="189">
        <f t="shared" si="48"/>
        <v>0</v>
      </c>
      <c r="AE86" s="189">
        <f t="shared" si="49"/>
        <v>1</v>
      </c>
      <c r="AF86" s="189">
        <f t="shared" si="50"/>
        <v>0</v>
      </c>
      <c r="AG86" s="189">
        <f t="shared" si="51"/>
        <v>0</v>
      </c>
      <c r="AH86" s="190">
        <f t="shared" si="52"/>
        <v>1</v>
      </c>
      <c r="AI86" s="36">
        <f t="shared" si="53"/>
        <v>1</v>
      </c>
      <c r="AJ86">
        <f t="shared" si="56"/>
        <v>374.99999441206501</v>
      </c>
    </row>
    <row r="87" spans="1:36">
      <c r="A87">
        <v>82</v>
      </c>
      <c r="B87">
        <v>141321</v>
      </c>
      <c r="C87">
        <v>8445312.6887674499</v>
      </c>
      <c r="D87">
        <v>-13125000.5029142</v>
      </c>
      <c r="E87">
        <v>9375000</v>
      </c>
      <c r="F87">
        <v>-929687.31123255205</v>
      </c>
      <c r="G87">
        <v>375.000008381903</v>
      </c>
      <c r="H87">
        <v>2</v>
      </c>
      <c r="I87">
        <v>0</v>
      </c>
      <c r="J87">
        <v>0</v>
      </c>
      <c r="K87">
        <v>0</v>
      </c>
      <c r="L87">
        <v>2</v>
      </c>
      <c r="M87" s="179">
        <v>200000</v>
      </c>
      <c r="N87">
        <v>672500</v>
      </c>
      <c r="O87">
        <v>0</v>
      </c>
      <c r="P87">
        <v>4687.5</v>
      </c>
      <c r="Q87" s="188">
        <f t="shared" si="54"/>
        <v>1</v>
      </c>
      <c r="R87" s="189">
        <f t="shared" si="55"/>
        <v>0</v>
      </c>
      <c r="S87" s="189">
        <f t="shared" si="37"/>
        <v>1</v>
      </c>
      <c r="T87" s="189">
        <f t="shared" si="38"/>
        <v>0</v>
      </c>
      <c r="U87" s="189">
        <f t="shared" si="39"/>
        <v>1</v>
      </c>
      <c r="V87" s="189">
        <f t="shared" si="40"/>
        <v>0</v>
      </c>
      <c r="W87" s="189">
        <f t="shared" si="41"/>
        <v>1</v>
      </c>
      <c r="X87" s="189">
        <f t="shared" si="42"/>
        <v>0</v>
      </c>
      <c r="Y87" s="189">
        <f t="shared" si="43"/>
        <v>0</v>
      </c>
      <c r="Z87" s="189">
        <f t="shared" si="44"/>
        <v>1</v>
      </c>
      <c r="AA87" s="189">
        <f t="shared" si="45"/>
        <v>0</v>
      </c>
      <c r="AB87" s="189">
        <f t="shared" si="46"/>
        <v>1</v>
      </c>
      <c r="AC87" s="189">
        <f t="shared" si="47"/>
        <v>0</v>
      </c>
      <c r="AD87" s="189">
        <f t="shared" si="48"/>
        <v>1</v>
      </c>
      <c r="AE87" s="189">
        <f t="shared" si="49"/>
        <v>1</v>
      </c>
      <c r="AF87" s="189">
        <f t="shared" si="50"/>
        <v>0</v>
      </c>
      <c r="AG87" s="189">
        <f t="shared" si="51"/>
        <v>0</v>
      </c>
      <c r="AH87" s="190">
        <f t="shared" si="52"/>
        <v>1</v>
      </c>
      <c r="AI87" s="36">
        <f t="shared" si="53"/>
        <v>1</v>
      </c>
      <c r="AJ87">
        <f t="shared" si="56"/>
        <v>375.000008381903</v>
      </c>
    </row>
    <row r="88" spans="1:36">
      <c r="A88">
        <v>86</v>
      </c>
      <c r="B88">
        <v>131111</v>
      </c>
      <c r="C88">
        <v>35514286.823094301</v>
      </c>
      <c r="D88">
        <v>-4714285.2761420105</v>
      </c>
      <c r="E88">
        <v>17857144</v>
      </c>
      <c r="F88">
        <v>17657142.823094301</v>
      </c>
      <c r="G88">
        <v>376.19048793569999</v>
      </c>
      <c r="H88">
        <v>2</v>
      </c>
      <c r="I88">
        <v>1</v>
      </c>
      <c r="J88">
        <v>1</v>
      </c>
      <c r="K88">
        <v>0</v>
      </c>
      <c r="L88">
        <v>2</v>
      </c>
      <c r="M88">
        <v>310000</v>
      </c>
      <c r="N88">
        <v>0</v>
      </c>
      <c r="O88">
        <v>0</v>
      </c>
      <c r="P88">
        <v>3571.4287109375</v>
      </c>
      <c r="Q88" s="188">
        <f t="shared" si="54"/>
        <v>1</v>
      </c>
      <c r="R88" s="189">
        <f t="shared" si="55"/>
        <v>0</v>
      </c>
      <c r="S88" s="189">
        <f t="shared" si="37"/>
        <v>0</v>
      </c>
      <c r="T88" s="189">
        <f t="shared" si="38"/>
        <v>1</v>
      </c>
      <c r="U88" s="189">
        <f t="shared" si="39"/>
        <v>0</v>
      </c>
      <c r="V88" s="189">
        <f t="shared" si="40"/>
        <v>1</v>
      </c>
      <c r="W88" s="189">
        <f t="shared" si="41"/>
        <v>1</v>
      </c>
      <c r="X88" s="189">
        <f t="shared" si="42"/>
        <v>0</v>
      </c>
      <c r="Y88" s="189">
        <f t="shared" si="43"/>
        <v>0</v>
      </c>
      <c r="Z88" s="189">
        <f t="shared" si="44"/>
        <v>1</v>
      </c>
      <c r="AA88" s="189">
        <f t="shared" si="45"/>
        <v>0</v>
      </c>
      <c r="AB88" s="189">
        <f t="shared" si="46"/>
        <v>1</v>
      </c>
      <c r="AC88" s="189">
        <f t="shared" si="47"/>
        <v>1</v>
      </c>
      <c r="AD88" s="189">
        <f t="shared" si="48"/>
        <v>0</v>
      </c>
      <c r="AE88" s="189">
        <f t="shared" si="49"/>
        <v>1</v>
      </c>
      <c r="AF88" s="189">
        <f t="shared" si="50"/>
        <v>0</v>
      </c>
      <c r="AG88" s="189">
        <f t="shared" si="51"/>
        <v>0</v>
      </c>
      <c r="AH88" s="190">
        <f t="shared" si="52"/>
        <v>1</v>
      </c>
      <c r="AI88" s="36">
        <f t="shared" si="53"/>
        <v>1</v>
      </c>
      <c r="AJ88">
        <f t="shared" si="56"/>
        <v>376.19048793569999</v>
      </c>
    </row>
    <row r="89" spans="1:36">
      <c r="A89">
        <v>50</v>
      </c>
      <c r="B89">
        <v>242241</v>
      </c>
      <c r="C89">
        <v>29166666.016509101</v>
      </c>
      <c r="D89">
        <v>-10500000.5140901</v>
      </c>
      <c r="E89">
        <v>12500000</v>
      </c>
      <c r="F89">
        <v>16666666.016509101</v>
      </c>
      <c r="G89">
        <v>383.333341901501</v>
      </c>
      <c r="H89">
        <v>2</v>
      </c>
      <c r="I89">
        <v>0</v>
      </c>
      <c r="J89">
        <v>1</v>
      </c>
      <c r="K89">
        <v>0</v>
      </c>
      <c r="L89">
        <v>0</v>
      </c>
      <c r="M89">
        <v>0</v>
      </c>
      <c r="N89">
        <v>0</v>
      </c>
      <c r="O89">
        <v>0</v>
      </c>
      <c r="P89">
        <v>12500</v>
      </c>
      <c r="Q89" s="188">
        <f t="shared" si="54"/>
        <v>1</v>
      </c>
      <c r="R89" s="189">
        <f t="shared" si="55"/>
        <v>0</v>
      </c>
      <c r="S89" s="189">
        <f t="shared" si="37"/>
        <v>1</v>
      </c>
      <c r="T89" s="189">
        <f t="shared" si="38"/>
        <v>0</v>
      </c>
      <c r="U89" s="189">
        <f t="shared" si="39"/>
        <v>0</v>
      </c>
      <c r="V89" s="189">
        <f t="shared" si="40"/>
        <v>1</v>
      </c>
      <c r="W89" s="189">
        <f t="shared" si="41"/>
        <v>1</v>
      </c>
      <c r="X89" s="189">
        <f t="shared" si="42"/>
        <v>0</v>
      </c>
      <c r="Y89" s="189">
        <f t="shared" si="43"/>
        <v>1</v>
      </c>
      <c r="Z89" s="189">
        <f t="shared" si="44"/>
        <v>0</v>
      </c>
      <c r="AA89" s="189">
        <f t="shared" si="45"/>
        <v>1</v>
      </c>
      <c r="AB89" s="189">
        <f t="shared" si="46"/>
        <v>0</v>
      </c>
      <c r="AC89" s="189">
        <f t="shared" si="47"/>
        <v>1</v>
      </c>
      <c r="AD89" s="189">
        <f t="shared" si="48"/>
        <v>0</v>
      </c>
      <c r="AE89" s="189">
        <f t="shared" si="49"/>
        <v>1</v>
      </c>
      <c r="AF89" s="189">
        <f t="shared" si="50"/>
        <v>0</v>
      </c>
      <c r="AG89" s="189">
        <f t="shared" si="51"/>
        <v>0</v>
      </c>
      <c r="AH89" s="190">
        <f t="shared" si="52"/>
        <v>1</v>
      </c>
      <c r="AI89" s="36">
        <f t="shared" si="53"/>
        <v>1</v>
      </c>
      <c r="AJ89">
        <f t="shared" si="56"/>
        <v>383.333341901501</v>
      </c>
    </row>
    <row r="90" spans="1:36">
      <c r="A90">
        <v>43</v>
      </c>
      <c r="B90">
        <v>241163</v>
      </c>
      <c r="C90">
        <v>93333.329624599995</v>
      </c>
      <c r="D90">
        <v>-7633333.0344048003</v>
      </c>
      <c r="E90">
        <v>16666666</v>
      </c>
      <c r="F90">
        <v>-16573332.670375399</v>
      </c>
      <c r="G90">
        <v>404.99998390674699</v>
      </c>
      <c r="H90">
        <v>2</v>
      </c>
      <c r="I90">
        <v>0</v>
      </c>
      <c r="J90">
        <v>1</v>
      </c>
      <c r="K90">
        <v>1</v>
      </c>
      <c r="L90">
        <v>0</v>
      </c>
      <c r="M90">
        <v>0</v>
      </c>
      <c r="N90">
        <v>0</v>
      </c>
      <c r="O90">
        <v>0</v>
      </c>
      <c r="P90">
        <v>3333.33325195312</v>
      </c>
      <c r="Q90" s="188">
        <f t="shared" si="54"/>
        <v>1</v>
      </c>
      <c r="R90" s="189">
        <f t="shared" si="55"/>
        <v>0</v>
      </c>
      <c r="S90" s="189">
        <f t="shared" si="37"/>
        <v>1</v>
      </c>
      <c r="T90" s="189">
        <f t="shared" si="38"/>
        <v>0</v>
      </c>
      <c r="U90" s="189">
        <f t="shared" si="39"/>
        <v>0</v>
      </c>
      <c r="V90" s="189">
        <f t="shared" si="40"/>
        <v>1</v>
      </c>
      <c r="W90" s="189">
        <f t="shared" si="41"/>
        <v>0</v>
      </c>
      <c r="X90" s="189">
        <f t="shared" si="42"/>
        <v>1</v>
      </c>
      <c r="Y90" s="189">
        <f t="shared" si="43"/>
        <v>1</v>
      </c>
      <c r="Z90" s="189">
        <f t="shared" si="44"/>
        <v>0</v>
      </c>
      <c r="AA90" s="189">
        <f t="shared" si="45"/>
        <v>1</v>
      </c>
      <c r="AB90" s="189">
        <f t="shared" si="46"/>
        <v>0</v>
      </c>
      <c r="AC90" s="189">
        <f t="shared" si="47"/>
        <v>1</v>
      </c>
      <c r="AD90" s="189">
        <f t="shared" si="48"/>
        <v>0</v>
      </c>
      <c r="AE90" s="189">
        <f t="shared" si="49"/>
        <v>1</v>
      </c>
      <c r="AF90" s="189">
        <f t="shared" si="50"/>
        <v>0</v>
      </c>
      <c r="AG90" s="189">
        <f t="shared" si="51"/>
        <v>0</v>
      </c>
      <c r="AH90" s="190">
        <f t="shared" si="52"/>
        <v>1</v>
      </c>
      <c r="AI90" s="36">
        <f t="shared" si="53"/>
        <v>1</v>
      </c>
      <c r="AJ90">
        <f t="shared" si="56"/>
        <v>404.99998390674699</v>
      </c>
    </row>
    <row r="91" spans="1:36">
      <c r="A91">
        <v>92</v>
      </c>
      <c r="B91">
        <v>211251</v>
      </c>
      <c r="C91">
        <v>11280000</v>
      </c>
      <c r="D91">
        <v>-19520000</v>
      </c>
      <c r="E91">
        <v>5200000</v>
      </c>
      <c r="F91">
        <v>6080000</v>
      </c>
      <c r="G91">
        <v>412</v>
      </c>
      <c r="H91">
        <v>3</v>
      </c>
      <c r="I91">
        <v>0</v>
      </c>
      <c r="J91">
        <v>0</v>
      </c>
      <c r="K91">
        <v>0</v>
      </c>
      <c r="L91">
        <v>2</v>
      </c>
      <c r="M91">
        <v>0</v>
      </c>
      <c r="N91">
        <v>0</v>
      </c>
      <c r="O91">
        <v>0</v>
      </c>
      <c r="P91">
        <v>3000</v>
      </c>
      <c r="Q91" s="188">
        <f t="shared" si="54"/>
        <v>0</v>
      </c>
      <c r="R91" s="189">
        <f t="shared" si="55"/>
        <v>1</v>
      </c>
      <c r="S91" s="189">
        <f t="shared" si="37"/>
        <v>1</v>
      </c>
      <c r="T91" s="189">
        <f t="shared" si="38"/>
        <v>0</v>
      </c>
      <c r="U91" s="189">
        <f t="shared" si="39"/>
        <v>1</v>
      </c>
      <c r="V91" s="189">
        <f t="shared" si="40"/>
        <v>0</v>
      </c>
      <c r="W91" s="189">
        <f t="shared" si="41"/>
        <v>1</v>
      </c>
      <c r="X91" s="189">
        <f t="shared" si="42"/>
        <v>0</v>
      </c>
      <c r="Y91" s="189">
        <f t="shared" si="43"/>
        <v>0</v>
      </c>
      <c r="Z91" s="189">
        <f t="shared" si="44"/>
        <v>1</v>
      </c>
      <c r="AA91" s="189">
        <f t="shared" si="45"/>
        <v>1</v>
      </c>
      <c r="AB91" s="189">
        <f t="shared" si="46"/>
        <v>0</v>
      </c>
      <c r="AC91" s="189">
        <f t="shared" si="47"/>
        <v>1</v>
      </c>
      <c r="AD91" s="189">
        <f t="shared" si="48"/>
        <v>0</v>
      </c>
      <c r="AE91" s="189">
        <f t="shared" si="49"/>
        <v>1</v>
      </c>
      <c r="AF91" s="189">
        <f t="shared" si="50"/>
        <v>0</v>
      </c>
      <c r="AG91" s="189">
        <f t="shared" si="51"/>
        <v>0</v>
      </c>
      <c r="AH91" s="190">
        <f t="shared" si="52"/>
        <v>1</v>
      </c>
      <c r="AI91" s="36">
        <f t="shared" si="53"/>
        <v>1</v>
      </c>
      <c r="AJ91">
        <f t="shared" si="56"/>
        <v>412</v>
      </c>
    </row>
    <row r="92" spans="1:36">
      <c r="A92">
        <v>81</v>
      </c>
      <c r="B92">
        <v>162562</v>
      </c>
      <c r="C92">
        <v>97750000.659003899</v>
      </c>
      <c r="D92">
        <v>62749999.446794398</v>
      </c>
      <c r="E92">
        <v>87500000</v>
      </c>
      <c r="F92">
        <v>10250000.6590039</v>
      </c>
      <c r="G92">
        <v>412.500009220094</v>
      </c>
      <c r="H92">
        <v>2</v>
      </c>
      <c r="I92">
        <v>1</v>
      </c>
      <c r="J92">
        <v>0</v>
      </c>
      <c r="K92">
        <v>0</v>
      </c>
      <c r="L92">
        <v>1</v>
      </c>
      <c r="M92">
        <v>125000</v>
      </c>
      <c r="N92">
        <v>983333.375</v>
      </c>
      <c r="O92">
        <v>0</v>
      </c>
      <c r="P92">
        <v>625</v>
      </c>
      <c r="Q92" s="188">
        <f t="shared" si="54"/>
        <v>1</v>
      </c>
      <c r="R92" s="189">
        <f t="shared" si="55"/>
        <v>0</v>
      </c>
      <c r="S92" s="189">
        <f t="shared" si="37"/>
        <v>0</v>
      </c>
      <c r="T92" s="189">
        <f t="shared" si="38"/>
        <v>1</v>
      </c>
      <c r="U92" s="189">
        <f t="shared" si="39"/>
        <v>1</v>
      </c>
      <c r="V92" s="189">
        <f t="shared" si="40"/>
        <v>0</v>
      </c>
      <c r="W92" s="189">
        <f t="shared" si="41"/>
        <v>1</v>
      </c>
      <c r="X92" s="189">
        <f t="shared" si="42"/>
        <v>0</v>
      </c>
      <c r="Y92" s="189">
        <f t="shared" si="43"/>
        <v>0</v>
      </c>
      <c r="Z92" s="189">
        <f t="shared" si="44"/>
        <v>1</v>
      </c>
      <c r="AA92" s="189">
        <f t="shared" si="45"/>
        <v>0</v>
      </c>
      <c r="AB92" s="189">
        <f t="shared" si="46"/>
        <v>1</v>
      </c>
      <c r="AC92" s="189">
        <f t="shared" si="47"/>
        <v>0</v>
      </c>
      <c r="AD92" s="189">
        <f t="shared" si="48"/>
        <v>1</v>
      </c>
      <c r="AE92" s="189">
        <f t="shared" si="49"/>
        <v>1</v>
      </c>
      <c r="AF92" s="189">
        <f t="shared" si="50"/>
        <v>0</v>
      </c>
      <c r="AG92" s="189">
        <f t="shared" si="51"/>
        <v>1</v>
      </c>
      <c r="AH92" s="190">
        <f t="shared" si="52"/>
        <v>0</v>
      </c>
      <c r="AI92" s="36">
        <f t="shared" si="53"/>
        <v>1</v>
      </c>
      <c r="AJ92">
        <f t="shared" si="56"/>
        <v>412.500009220094</v>
      </c>
    </row>
    <row r="93" spans="1:36">
      <c r="A93">
        <v>34</v>
      </c>
      <c r="B93">
        <v>181251</v>
      </c>
      <c r="C93">
        <v>16800000</v>
      </c>
      <c r="D93">
        <v>-21790000</v>
      </c>
      <c r="E93" s="179">
        <v>5000000</v>
      </c>
      <c r="F93">
        <v>11800000</v>
      </c>
      <c r="G93">
        <v>446.5</v>
      </c>
      <c r="H93">
        <v>2</v>
      </c>
      <c r="I93">
        <v>0</v>
      </c>
      <c r="J93">
        <v>1</v>
      </c>
      <c r="K93">
        <v>0</v>
      </c>
      <c r="L93">
        <v>0</v>
      </c>
      <c r="M93">
        <v>0</v>
      </c>
      <c r="N93">
        <v>0</v>
      </c>
      <c r="O93">
        <v>0</v>
      </c>
      <c r="P93">
        <v>1500</v>
      </c>
      <c r="Q93" s="188">
        <f t="shared" si="54"/>
        <v>1</v>
      </c>
      <c r="R93" s="189">
        <f t="shared" si="55"/>
        <v>0</v>
      </c>
      <c r="S93" s="189">
        <f t="shared" si="37"/>
        <v>1</v>
      </c>
      <c r="T93" s="189">
        <f t="shared" si="38"/>
        <v>0</v>
      </c>
      <c r="U93" s="189">
        <f t="shared" si="39"/>
        <v>0</v>
      </c>
      <c r="V93" s="189">
        <f t="shared" si="40"/>
        <v>1</v>
      </c>
      <c r="W93" s="189">
        <f t="shared" si="41"/>
        <v>1</v>
      </c>
      <c r="X93" s="189">
        <f t="shared" si="42"/>
        <v>0</v>
      </c>
      <c r="Y93" s="189">
        <f t="shared" si="43"/>
        <v>1</v>
      </c>
      <c r="Z93" s="189">
        <f t="shared" si="44"/>
        <v>0</v>
      </c>
      <c r="AA93" s="189">
        <f t="shared" si="45"/>
        <v>1</v>
      </c>
      <c r="AB93" s="189">
        <f t="shared" si="46"/>
        <v>0</v>
      </c>
      <c r="AC93" s="189">
        <f t="shared" si="47"/>
        <v>1</v>
      </c>
      <c r="AD93" s="189">
        <f t="shared" si="48"/>
        <v>0</v>
      </c>
      <c r="AE93" s="189">
        <f t="shared" si="49"/>
        <v>1</v>
      </c>
      <c r="AF93" s="189">
        <f t="shared" si="50"/>
        <v>0</v>
      </c>
      <c r="AG93" s="189">
        <f t="shared" si="51"/>
        <v>1</v>
      </c>
      <c r="AH93" s="190">
        <f t="shared" si="52"/>
        <v>0</v>
      </c>
      <c r="AI93" s="36">
        <f t="shared" si="53"/>
        <v>1</v>
      </c>
      <c r="AJ93">
        <f t="shared" si="56"/>
        <v>446.5</v>
      </c>
    </row>
    <row r="94" spans="1:36">
      <c r="A94">
        <v>72</v>
      </c>
      <c r="B94">
        <v>181191</v>
      </c>
      <c r="C94" s="179">
        <v>68000000</v>
      </c>
      <c r="D94">
        <v>-7240000</v>
      </c>
      <c r="E94" s="179">
        <v>20000000</v>
      </c>
      <c r="F94" s="179">
        <v>48000000</v>
      </c>
      <c r="G94">
        <v>454</v>
      </c>
      <c r="H94">
        <v>2</v>
      </c>
      <c r="I94">
        <v>1</v>
      </c>
      <c r="J94">
        <v>1</v>
      </c>
      <c r="K94">
        <v>0</v>
      </c>
      <c r="L94">
        <v>1</v>
      </c>
      <c r="M94">
        <v>17500</v>
      </c>
      <c r="N94">
        <v>0</v>
      </c>
      <c r="O94">
        <v>0</v>
      </c>
      <c r="P94">
        <v>4000</v>
      </c>
      <c r="Q94" s="188">
        <f t="shared" si="54"/>
        <v>1</v>
      </c>
      <c r="R94" s="189">
        <f t="shared" si="55"/>
        <v>0</v>
      </c>
      <c r="S94" s="189">
        <f t="shared" si="37"/>
        <v>0</v>
      </c>
      <c r="T94" s="189">
        <f t="shared" si="38"/>
        <v>1</v>
      </c>
      <c r="U94" s="189">
        <f t="shared" si="39"/>
        <v>0</v>
      </c>
      <c r="V94" s="189">
        <f t="shared" si="40"/>
        <v>1</v>
      </c>
      <c r="W94" s="189">
        <f t="shared" si="41"/>
        <v>1</v>
      </c>
      <c r="X94" s="189">
        <f t="shared" si="42"/>
        <v>0</v>
      </c>
      <c r="Y94" s="189">
        <f t="shared" si="43"/>
        <v>0</v>
      </c>
      <c r="Z94" s="189">
        <f t="shared" si="44"/>
        <v>1</v>
      </c>
      <c r="AA94" s="189">
        <f t="shared" si="45"/>
        <v>0</v>
      </c>
      <c r="AB94" s="189">
        <f t="shared" si="46"/>
        <v>1</v>
      </c>
      <c r="AC94" s="189">
        <f t="shared" si="47"/>
        <v>1</v>
      </c>
      <c r="AD94" s="189">
        <f t="shared" si="48"/>
        <v>0</v>
      </c>
      <c r="AE94" s="189">
        <f t="shared" si="49"/>
        <v>1</v>
      </c>
      <c r="AF94" s="189">
        <f t="shared" si="50"/>
        <v>0</v>
      </c>
      <c r="AG94" s="189">
        <f t="shared" si="51"/>
        <v>0</v>
      </c>
      <c r="AH94" s="190">
        <f t="shared" si="52"/>
        <v>1</v>
      </c>
      <c r="AI94" s="36">
        <f t="shared" si="53"/>
        <v>1</v>
      </c>
      <c r="AJ94">
        <f t="shared" si="56"/>
        <v>454</v>
      </c>
    </row>
    <row r="95" spans="1:36">
      <c r="A95">
        <v>62</v>
      </c>
      <c r="B95">
        <v>15161</v>
      </c>
      <c r="C95">
        <v>26785714.171674799</v>
      </c>
      <c r="D95">
        <v>-22428571.311795</v>
      </c>
      <c r="E95" s="179">
        <v>5000000</v>
      </c>
      <c r="F95">
        <v>21785714.171674799</v>
      </c>
      <c r="G95">
        <v>457.14285519658301</v>
      </c>
      <c r="H95">
        <v>2</v>
      </c>
      <c r="I95">
        <v>1</v>
      </c>
      <c r="J95">
        <v>0</v>
      </c>
      <c r="K95">
        <v>0</v>
      </c>
      <c r="L95">
        <v>0</v>
      </c>
      <c r="M95">
        <v>0</v>
      </c>
      <c r="N95">
        <v>0</v>
      </c>
      <c r="O95">
        <v>0</v>
      </c>
      <c r="P95">
        <v>5714.28564453125</v>
      </c>
      <c r="Q95" s="188">
        <f t="shared" si="54"/>
        <v>1</v>
      </c>
      <c r="R95" s="189">
        <f t="shared" si="55"/>
        <v>0</v>
      </c>
      <c r="S95" s="189">
        <f t="shared" si="37"/>
        <v>0</v>
      </c>
      <c r="T95" s="189">
        <f t="shared" si="38"/>
        <v>1</v>
      </c>
      <c r="U95" s="189">
        <f t="shared" si="39"/>
        <v>1</v>
      </c>
      <c r="V95" s="189">
        <f t="shared" si="40"/>
        <v>0</v>
      </c>
      <c r="W95" s="189">
        <f t="shared" si="41"/>
        <v>1</v>
      </c>
      <c r="X95" s="189">
        <f t="shared" si="42"/>
        <v>0</v>
      </c>
      <c r="Y95" s="189">
        <f t="shared" si="43"/>
        <v>1</v>
      </c>
      <c r="Z95" s="189">
        <f t="shared" si="44"/>
        <v>0</v>
      </c>
      <c r="AA95" s="189">
        <f t="shared" si="45"/>
        <v>1</v>
      </c>
      <c r="AB95" s="189">
        <f t="shared" si="46"/>
        <v>0</v>
      </c>
      <c r="AC95" s="189">
        <f t="shared" si="47"/>
        <v>1</v>
      </c>
      <c r="AD95" s="189">
        <f t="shared" si="48"/>
        <v>0</v>
      </c>
      <c r="AE95" s="189">
        <f t="shared" si="49"/>
        <v>1</v>
      </c>
      <c r="AF95" s="189">
        <f t="shared" si="50"/>
        <v>0</v>
      </c>
      <c r="AG95" s="189">
        <f t="shared" si="51"/>
        <v>0</v>
      </c>
      <c r="AH95" s="190">
        <f t="shared" si="52"/>
        <v>1</v>
      </c>
      <c r="AI95" s="36">
        <f t="shared" si="53"/>
        <v>1</v>
      </c>
      <c r="AJ95">
        <f t="shared" si="56"/>
        <v>457.14285519658301</v>
      </c>
    </row>
    <row r="96" spans="1:36">
      <c r="A96">
        <v>69</v>
      </c>
      <c r="B96">
        <v>141121</v>
      </c>
      <c r="C96">
        <v>8999999.8658895493</v>
      </c>
      <c r="D96">
        <v>-20399999.584257599</v>
      </c>
      <c r="E96">
        <v>7500000</v>
      </c>
      <c r="F96">
        <v>1499999.86588955</v>
      </c>
      <c r="G96">
        <v>464.99999307095999</v>
      </c>
      <c r="H96">
        <v>3</v>
      </c>
      <c r="I96">
        <v>0</v>
      </c>
      <c r="J96">
        <v>1</v>
      </c>
      <c r="K96">
        <v>0</v>
      </c>
      <c r="L96">
        <v>0</v>
      </c>
      <c r="M96">
        <v>0</v>
      </c>
      <c r="N96">
        <v>0</v>
      </c>
      <c r="O96">
        <v>0</v>
      </c>
      <c r="P96">
        <v>1500</v>
      </c>
      <c r="Q96" s="188">
        <f t="shared" si="54"/>
        <v>0</v>
      </c>
      <c r="R96" s="189">
        <f t="shared" si="55"/>
        <v>1</v>
      </c>
      <c r="S96" s="189">
        <f t="shared" si="37"/>
        <v>1</v>
      </c>
      <c r="T96" s="189">
        <f t="shared" si="38"/>
        <v>0</v>
      </c>
      <c r="U96" s="189">
        <f t="shared" si="39"/>
        <v>0</v>
      </c>
      <c r="V96" s="189">
        <f t="shared" si="40"/>
        <v>1</v>
      </c>
      <c r="W96" s="189">
        <f t="shared" si="41"/>
        <v>1</v>
      </c>
      <c r="X96" s="189">
        <f t="shared" si="42"/>
        <v>0</v>
      </c>
      <c r="Y96" s="189">
        <f t="shared" si="43"/>
        <v>1</v>
      </c>
      <c r="Z96" s="189">
        <f t="shared" si="44"/>
        <v>0</v>
      </c>
      <c r="AA96" s="189">
        <f t="shared" si="45"/>
        <v>1</v>
      </c>
      <c r="AB96" s="189">
        <f t="shared" si="46"/>
        <v>0</v>
      </c>
      <c r="AC96" s="189">
        <f t="shared" si="47"/>
        <v>1</v>
      </c>
      <c r="AD96" s="189">
        <f t="shared" si="48"/>
        <v>0</v>
      </c>
      <c r="AE96" s="189">
        <f t="shared" si="49"/>
        <v>1</v>
      </c>
      <c r="AF96" s="189">
        <f t="shared" si="50"/>
        <v>0</v>
      </c>
      <c r="AG96" s="189">
        <f t="shared" si="51"/>
        <v>1</v>
      </c>
      <c r="AH96" s="190">
        <f t="shared" si="52"/>
        <v>0</v>
      </c>
      <c r="AI96" s="36">
        <f t="shared" si="53"/>
        <v>1</v>
      </c>
      <c r="AJ96">
        <f t="shared" si="56"/>
        <v>464.99999307095999</v>
      </c>
    </row>
    <row r="97" spans="1:36">
      <c r="A97">
        <v>36</v>
      </c>
      <c r="B97">
        <v>14171</v>
      </c>
      <c r="C97">
        <v>23937720.1217064</v>
      </c>
      <c r="D97">
        <v>-19868421.223508999</v>
      </c>
      <c r="E97">
        <v>10526316</v>
      </c>
      <c r="F97">
        <v>13411404.1217064</v>
      </c>
      <c r="G97">
        <v>506.57895372514901</v>
      </c>
      <c r="H97">
        <v>2</v>
      </c>
      <c r="I97">
        <v>1</v>
      </c>
      <c r="J97">
        <v>1</v>
      </c>
      <c r="K97">
        <v>1</v>
      </c>
      <c r="L97">
        <v>0</v>
      </c>
      <c r="M97">
        <v>781000</v>
      </c>
      <c r="N97">
        <v>1321428.625</v>
      </c>
      <c r="O97">
        <v>22</v>
      </c>
      <c r="P97">
        <v>3289.4736328125</v>
      </c>
      <c r="Q97" s="188">
        <f t="shared" si="54"/>
        <v>1</v>
      </c>
      <c r="R97" s="189">
        <f t="shared" si="55"/>
        <v>0</v>
      </c>
      <c r="S97" s="189">
        <f t="shared" si="37"/>
        <v>0</v>
      </c>
      <c r="T97" s="189">
        <f t="shared" si="38"/>
        <v>1</v>
      </c>
      <c r="U97" s="189">
        <f t="shared" si="39"/>
        <v>0</v>
      </c>
      <c r="V97" s="189">
        <f t="shared" si="40"/>
        <v>1</v>
      </c>
      <c r="W97" s="189">
        <f t="shared" si="41"/>
        <v>0</v>
      </c>
      <c r="X97" s="189">
        <f t="shared" si="42"/>
        <v>1</v>
      </c>
      <c r="Y97" s="189">
        <f t="shared" si="43"/>
        <v>1</v>
      </c>
      <c r="Z97" s="189">
        <f t="shared" si="44"/>
        <v>0</v>
      </c>
      <c r="AA97" s="189">
        <f t="shared" si="45"/>
        <v>0</v>
      </c>
      <c r="AB97" s="189">
        <f t="shared" si="46"/>
        <v>1</v>
      </c>
      <c r="AC97" s="189">
        <f t="shared" si="47"/>
        <v>0</v>
      </c>
      <c r="AD97" s="189">
        <f t="shared" si="48"/>
        <v>1</v>
      </c>
      <c r="AE97" s="189">
        <f t="shared" si="49"/>
        <v>0</v>
      </c>
      <c r="AF97" s="189">
        <f t="shared" si="50"/>
        <v>1</v>
      </c>
      <c r="AG97" s="189">
        <f t="shared" si="51"/>
        <v>0</v>
      </c>
      <c r="AH97" s="190">
        <f t="shared" si="52"/>
        <v>1</v>
      </c>
      <c r="AI97" s="36">
        <f t="shared" si="53"/>
        <v>1</v>
      </c>
      <c r="AJ97">
        <f t="shared" si="56"/>
        <v>506.57895372514901</v>
      </c>
    </row>
    <row r="98" spans="1:36">
      <c r="A98">
        <v>112</v>
      </c>
      <c r="B98">
        <v>151131</v>
      </c>
      <c r="C98">
        <v>82857143.989173695</v>
      </c>
      <c r="D98">
        <v>53142858.8738833</v>
      </c>
      <c r="E98">
        <v>85714288</v>
      </c>
      <c r="F98">
        <v>-2857144.0108262599</v>
      </c>
      <c r="G98">
        <v>542.85715210194496</v>
      </c>
      <c r="H98">
        <v>3</v>
      </c>
      <c r="I98">
        <v>1</v>
      </c>
      <c r="J98">
        <v>1</v>
      </c>
      <c r="K98">
        <v>0</v>
      </c>
      <c r="L98">
        <v>1</v>
      </c>
      <c r="M98">
        <v>0</v>
      </c>
      <c r="N98">
        <v>0</v>
      </c>
      <c r="O98">
        <v>0</v>
      </c>
      <c r="P98">
        <v>571.42858886718795</v>
      </c>
      <c r="Q98" s="188">
        <f t="shared" si="54"/>
        <v>0</v>
      </c>
      <c r="R98" s="189">
        <f t="shared" si="55"/>
        <v>1</v>
      </c>
      <c r="S98" s="189">
        <f t="shared" si="37"/>
        <v>0</v>
      </c>
      <c r="T98" s="189">
        <f t="shared" si="38"/>
        <v>1</v>
      </c>
      <c r="U98" s="189">
        <f t="shared" si="39"/>
        <v>0</v>
      </c>
      <c r="V98" s="189">
        <f t="shared" si="40"/>
        <v>1</v>
      </c>
      <c r="W98" s="189">
        <f t="shared" si="41"/>
        <v>1</v>
      </c>
      <c r="X98" s="189">
        <f t="shared" si="42"/>
        <v>0</v>
      </c>
      <c r="Y98" s="189">
        <f t="shared" si="43"/>
        <v>0</v>
      </c>
      <c r="Z98" s="189">
        <f t="shared" si="44"/>
        <v>1</v>
      </c>
      <c r="AA98" s="189">
        <f t="shared" si="45"/>
        <v>1</v>
      </c>
      <c r="AB98" s="189">
        <f t="shared" si="46"/>
        <v>0</v>
      </c>
      <c r="AC98" s="189">
        <f t="shared" si="47"/>
        <v>1</v>
      </c>
      <c r="AD98" s="189">
        <f t="shared" si="48"/>
        <v>0</v>
      </c>
      <c r="AE98" s="189">
        <f t="shared" si="49"/>
        <v>1</v>
      </c>
      <c r="AF98" s="189">
        <f t="shared" si="50"/>
        <v>0</v>
      </c>
      <c r="AG98" s="189">
        <f t="shared" si="51"/>
        <v>1</v>
      </c>
      <c r="AH98" s="190">
        <f t="shared" si="52"/>
        <v>0</v>
      </c>
      <c r="AI98" s="36">
        <f t="shared" si="53"/>
        <v>1</v>
      </c>
      <c r="AJ98">
        <f t="shared" si="56"/>
        <v>542.85715210194496</v>
      </c>
    </row>
    <row r="99" spans="1:36">
      <c r="A99">
        <v>39</v>
      </c>
      <c r="B99">
        <v>141161</v>
      </c>
      <c r="C99">
        <v>12800000</v>
      </c>
      <c r="D99">
        <v>-27960000</v>
      </c>
      <c r="E99" s="179">
        <v>6000000</v>
      </c>
      <c r="F99">
        <v>6800000</v>
      </c>
      <c r="G99">
        <v>566</v>
      </c>
      <c r="H99">
        <v>2</v>
      </c>
      <c r="I99">
        <v>1</v>
      </c>
      <c r="J99">
        <v>1</v>
      </c>
      <c r="K99">
        <v>1</v>
      </c>
      <c r="L99">
        <v>0</v>
      </c>
      <c r="M99">
        <v>0</v>
      </c>
      <c r="N99">
        <v>0</v>
      </c>
      <c r="O99">
        <v>0</v>
      </c>
      <c r="P99">
        <v>2400</v>
      </c>
      <c r="Q99" s="188">
        <f t="shared" si="54"/>
        <v>1</v>
      </c>
      <c r="R99" s="189">
        <f t="shared" si="55"/>
        <v>0</v>
      </c>
      <c r="S99" s="189">
        <f t="shared" si="37"/>
        <v>0</v>
      </c>
      <c r="T99" s="189">
        <f t="shared" si="38"/>
        <v>1</v>
      </c>
      <c r="U99" s="189">
        <f t="shared" si="39"/>
        <v>0</v>
      </c>
      <c r="V99" s="189">
        <f t="shared" si="40"/>
        <v>1</v>
      </c>
      <c r="W99" s="189">
        <f t="shared" si="41"/>
        <v>0</v>
      </c>
      <c r="X99" s="189">
        <f t="shared" si="42"/>
        <v>1</v>
      </c>
      <c r="Y99" s="189">
        <f t="shared" si="43"/>
        <v>1</v>
      </c>
      <c r="Z99" s="189">
        <f t="shared" si="44"/>
        <v>0</v>
      </c>
      <c r="AA99" s="189">
        <f t="shared" si="45"/>
        <v>1</v>
      </c>
      <c r="AB99" s="189">
        <f t="shared" si="46"/>
        <v>0</v>
      </c>
      <c r="AC99" s="189">
        <f t="shared" si="47"/>
        <v>1</v>
      </c>
      <c r="AD99" s="189">
        <f t="shared" si="48"/>
        <v>0</v>
      </c>
      <c r="AE99" s="189">
        <f t="shared" si="49"/>
        <v>1</v>
      </c>
      <c r="AF99" s="189">
        <f t="shared" si="50"/>
        <v>0</v>
      </c>
      <c r="AG99" s="189">
        <f t="shared" si="51"/>
        <v>0</v>
      </c>
      <c r="AH99" s="190">
        <f t="shared" si="52"/>
        <v>1</v>
      </c>
      <c r="AI99" s="36">
        <f t="shared" si="53"/>
        <v>1</v>
      </c>
      <c r="AJ99">
        <f t="shared" si="56"/>
        <v>566</v>
      </c>
    </row>
    <row r="100" spans="1:36">
      <c r="A100">
        <v>65</v>
      </c>
      <c r="B100">
        <v>251151</v>
      </c>
      <c r="C100">
        <v>0</v>
      </c>
      <c r="D100">
        <v>-25875000.787898902</v>
      </c>
      <c r="E100">
        <v>9375000</v>
      </c>
      <c r="F100">
        <v>-9375000</v>
      </c>
      <c r="G100">
        <v>587.50001313164898</v>
      </c>
      <c r="H100">
        <v>3</v>
      </c>
      <c r="I100">
        <v>0</v>
      </c>
      <c r="J100">
        <v>0</v>
      </c>
      <c r="K100">
        <v>0</v>
      </c>
      <c r="L100">
        <v>0</v>
      </c>
      <c r="M100">
        <v>125000</v>
      </c>
      <c r="N100">
        <v>0</v>
      </c>
      <c r="O100">
        <v>0</v>
      </c>
      <c r="P100">
        <v>2500</v>
      </c>
      <c r="Q100" s="188">
        <f t="shared" si="54"/>
        <v>0</v>
      </c>
      <c r="R100" s="189">
        <f t="shared" si="55"/>
        <v>1</v>
      </c>
      <c r="S100" s="189">
        <f t="shared" ref="S100:S116" si="57">IF(I100=1,0,1)</f>
        <v>1</v>
      </c>
      <c r="T100" s="189">
        <f t="shared" ref="T100:T116" si="58">IF(I100=1,1,0)</f>
        <v>0</v>
      </c>
      <c r="U100" s="189">
        <f t="shared" ref="U100:U116" si="59">IF(J100=1,0,1)</f>
        <v>1</v>
      </c>
      <c r="V100" s="189">
        <f t="shared" ref="V100:V116" si="60">J100</f>
        <v>0</v>
      </c>
      <c r="W100" s="189">
        <f t="shared" ref="W100:W116" si="61">1-X100</f>
        <v>1</v>
      </c>
      <c r="X100" s="189">
        <f t="shared" ref="X100:X116" si="62">K100</f>
        <v>0</v>
      </c>
      <c r="Y100" s="189">
        <f t="shared" ref="Y100:Y116" si="63">IF(L100=0, 1,0)</f>
        <v>1</v>
      </c>
      <c r="Z100" s="189">
        <f t="shared" ref="Z100:Z116" si="64">IF(L100&gt;0, 1,0)</f>
        <v>0</v>
      </c>
      <c r="AA100" s="189">
        <f t="shared" ref="AA100:AA116" si="65">IF(M100 = 0, 1,0)</f>
        <v>0</v>
      </c>
      <c r="AB100" s="189">
        <f t="shared" ref="AB100:AB116" si="66">IF(M100&gt;0, 1,0)</f>
        <v>1</v>
      </c>
      <c r="AC100" s="189">
        <f t="shared" ref="AC100:AC116" si="67">IF(N100&gt;0,0,1)</f>
        <v>1</v>
      </c>
      <c r="AD100" s="189">
        <f t="shared" ref="AD100:AD116" si="68">IF(N100&gt;0, 1,0)</f>
        <v>0</v>
      </c>
      <c r="AE100" s="189">
        <f t="shared" ref="AE100:AE116" si="69">IF(O100&gt;0,0,1)</f>
        <v>1</v>
      </c>
      <c r="AF100" s="189">
        <f t="shared" ref="AF100:AF116" si="70">IF(O100&gt;0,1,0)</f>
        <v>0</v>
      </c>
      <c r="AG100" s="189">
        <f t="shared" ref="AG100:AG116" si="71">IF(P100&lt;=2000, 1,0)</f>
        <v>0</v>
      </c>
      <c r="AH100" s="190">
        <f t="shared" ref="AH100:AH116" si="72">IF(P100&gt;2000,1,0)</f>
        <v>1</v>
      </c>
      <c r="AI100" s="36">
        <f t="shared" ref="AI100:AI116" si="73">SUMPRODUCT($Q$2:$R$2,Q100:R100)*SUMPRODUCT($S$2:$T$2,S100:T100)*SUMPRODUCT($U$2:$V$2,U100:V100)*SUMPRODUCT($W$2:$X$2,W100:X100)*SUMPRODUCT($Y$2:$Z$2,Y100:Z100)*SUMPRODUCT($AA$2:$AB$2, AA100:AB100)*SUMPRODUCT($AC$2:$AD$2, AC100:AD100)*SUMPRODUCT($AE$2:$AF$2,AE100:AF100)*SUMPRODUCT($AG$2:$AH$2,AG100:AH100)</f>
        <v>1</v>
      </c>
      <c r="AJ100">
        <f t="shared" si="56"/>
        <v>587.50001313164898</v>
      </c>
    </row>
    <row r="101" spans="1:36">
      <c r="A101">
        <v>33</v>
      </c>
      <c r="B101">
        <v>16183</v>
      </c>
      <c r="C101">
        <v>11249999.832361899</v>
      </c>
      <c r="D101">
        <v>-32399999.472498901</v>
      </c>
      <c r="E101" s="179">
        <v>3000000</v>
      </c>
      <c r="F101">
        <v>8249999.8323619403</v>
      </c>
      <c r="G101">
        <v>589.99999120831501</v>
      </c>
      <c r="H101">
        <v>1</v>
      </c>
      <c r="I101">
        <v>0</v>
      </c>
      <c r="J101">
        <v>0</v>
      </c>
      <c r="K101">
        <v>0</v>
      </c>
      <c r="L101">
        <v>0</v>
      </c>
      <c r="M101">
        <v>0</v>
      </c>
      <c r="N101">
        <v>0</v>
      </c>
      <c r="O101">
        <v>0</v>
      </c>
      <c r="P101">
        <v>500</v>
      </c>
      <c r="Q101" s="188">
        <f t="shared" si="54"/>
        <v>1</v>
      </c>
      <c r="R101" s="189">
        <f t="shared" si="55"/>
        <v>0</v>
      </c>
      <c r="S101" s="189">
        <f t="shared" si="57"/>
        <v>1</v>
      </c>
      <c r="T101" s="189">
        <f t="shared" si="58"/>
        <v>0</v>
      </c>
      <c r="U101" s="189">
        <f t="shared" si="59"/>
        <v>1</v>
      </c>
      <c r="V101" s="189">
        <f t="shared" si="60"/>
        <v>0</v>
      </c>
      <c r="W101" s="189">
        <f t="shared" si="61"/>
        <v>1</v>
      </c>
      <c r="X101" s="189">
        <f t="shared" si="62"/>
        <v>0</v>
      </c>
      <c r="Y101" s="189">
        <f t="shared" si="63"/>
        <v>1</v>
      </c>
      <c r="Z101" s="189">
        <f t="shared" si="64"/>
        <v>0</v>
      </c>
      <c r="AA101" s="189">
        <f t="shared" si="65"/>
        <v>1</v>
      </c>
      <c r="AB101" s="189">
        <f t="shared" si="66"/>
        <v>0</v>
      </c>
      <c r="AC101" s="189">
        <f t="shared" si="67"/>
        <v>1</v>
      </c>
      <c r="AD101" s="189">
        <f t="shared" si="68"/>
        <v>0</v>
      </c>
      <c r="AE101" s="189">
        <f t="shared" si="69"/>
        <v>1</v>
      </c>
      <c r="AF101" s="189">
        <f t="shared" si="70"/>
        <v>0</v>
      </c>
      <c r="AG101" s="189">
        <f t="shared" si="71"/>
        <v>1</v>
      </c>
      <c r="AH101" s="190">
        <f t="shared" si="72"/>
        <v>0</v>
      </c>
      <c r="AI101" s="36">
        <f t="shared" si="73"/>
        <v>1</v>
      </c>
      <c r="AJ101">
        <f t="shared" si="56"/>
        <v>589.99999120831501</v>
      </c>
    </row>
    <row r="102" spans="1:36">
      <c r="A102">
        <v>85</v>
      </c>
      <c r="B102">
        <v>241231</v>
      </c>
      <c r="C102">
        <v>15000000.335276101</v>
      </c>
      <c r="D102">
        <v>-12666666.804662701</v>
      </c>
      <c r="E102">
        <v>23333334</v>
      </c>
      <c r="F102">
        <v>-8333333.6647238703</v>
      </c>
      <c r="G102">
        <v>600.00001341104496</v>
      </c>
      <c r="H102">
        <v>2</v>
      </c>
      <c r="I102">
        <v>1</v>
      </c>
      <c r="J102">
        <v>1</v>
      </c>
      <c r="K102">
        <v>1</v>
      </c>
      <c r="L102">
        <v>2</v>
      </c>
      <c r="M102">
        <v>233500</v>
      </c>
      <c r="N102">
        <v>415000</v>
      </c>
      <c r="O102">
        <v>0</v>
      </c>
      <c r="P102">
        <v>5000</v>
      </c>
      <c r="Q102" s="188">
        <f t="shared" si="54"/>
        <v>1</v>
      </c>
      <c r="R102" s="189">
        <f t="shared" si="55"/>
        <v>0</v>
      </c>
      <c r="S102" s="189">
        <f t="shared" si="57"/>
        <v>0</v>
      </c>
      <c r="T102" s="189">
        <f t="shared" si="58"/>
        <v>1</v>
      </c>
      <c r="U102" s="189">
        <f t="shared" si="59"/>
        <v>0</v>
      </c>
      <c r="V102" s="189">
        <f t="shared" si="60"/>
        <v>1</v>
      </c>
      <c r="W102" s="189">
        <f t="shared" si="61"/>
        <v>0</v>
      </c>
      <c r="X102" s="189">
        <f t="shared" si="62"/>
        <v>1</v>
      </c>
      <c r="Y102" s="189">
        <f t="shared" si="63"/>
        <v>0</v>
      </c>
      <c r="Z102" s="189">
        <f t="shared" si="64"/>
        <v>1</v>
      </c>
      <c r="AA102" s="189">
        <f t="shared" si="65"/>
        <v>0</v>
      </c>
      <c r="AB102" s="189">
        <f t="shared" si="66"/>
        <v>1</v>
      </c>
      <c r="AC102" s="189">
        <f t="shared" si="67"/>
        <v>0</v>
      </c>
      <c r="AD102" s="189">
        <f t="shared" si="68"/>
        <v>1</v>
      </c>
      <c r="AE102" s="189">
        <f t="shared" si="69"/>
        <v>1</v>
      </c>
      <c r="AF102" s="189">
        <f t="shared" si="70"/>
        <v>0</v>
      </c>
      <c r="AG102" s="189">
        <f t="shared" si="71"/>
        <v>0</v>
      </c>
      <c r="AH102" s="190">
        <f t="shared" si="72"/>
        <v>1</v>
      </c>
      <c r="AI102" s="36">
        <f t="shared" si="73"/>
        <v>1</v>
      </c>
      <c r="AJ102">
        <f t="shared" si="56"/>
        <v>600.00001341104496</v>
      </c>
    </row>
    <row r="103" spans="1:36">
      <c r="A103">
        <v>113</v>
      </c>
      <c r="B103">
        <v>171491</v>
      </c>
      <c r="C103">
        <v>30535714.1557093</v>
      </c>
      <c r="D103">
        <v>-714287.27347771102</v>
      </c>
      <c r="E103">
        <v>35714284</v>
      </c>
      <c r="F103">
        <v>-5178569.8442907399</v>
      </c>
      <c r="G103">
        <v>607.14285455796198</v>
      </c>
      <c r="H103">
        <v>2</v>
      </c>
      <c r="I103">
        <v>1</v>
      </c>
      <c r="J103">
        <v>0</v>
      </c>
      <c r="K103">
        <v>0</v>
      </c>
      <c r="L103">
        <v>3</v>
      </c>
      <c r="M103">
        <v>170000</v>
      </c>
      <c r="N103">
        <v>142857.140625</v>
      </c>
      <c r="O103">
        <v>0</v>
      </c>
      <c r="P103">
        <v>428.57144165039102</v>
      </c>
      <c r="Q103" s="188">
        <f t="shared" si="54"/>
        <v>1</v>
      </c>
      <c r="R103" s="189">
        <f t="shared" si="55"/>
        <v>0</v>
      </c>
      <c r="S103" s="189">
        <f t="shared" si="57"/>
        <v>0</v>
      </c>
      <c r="T103" s="189">
        <f t="shared" si="58"/>
        <v>1</v>
      </c>
      <c r="U103" s="189">
        <f t="shared" si="59"/>
        <v>1</v>
      </c>
      <c r="V103" s="189">
        <f t="shared" si="60"/>
        <v>0</v>
      </c>
      <c r="W103" s="189">
        <f t="shared" si="61"/>
        <v>1</v>
      </c>
      <c r="X103" s="189">
        <f t="shared" si="62"/>
        <v>0</v>
      </c>
      <c r="Y103" s="189">
        <f t="shared" si="63"/>
        <v>0</v>
      </c>
      <c r="Z103" s="189">
        <f t="shared" si="64"/>
        <v>1</v>
      </c>
      <c r="AA103" s="189">
        <f t="shared" si="65"/>
        <v>0</v>
      </c>
      <c r="AB103" s="189">
        <f t="shared" si="66"/>
        <v>1</v>
      </c>
      <c r="AC103" s="189">
        <f t="shared" si="67"/>
        <v>0</v>
      </c>
      <c r="AD103" s="189">
        <f t="shared" si="68"/>
        <v>1</v>
      </c>
      <c r="AE103" s="189">
        <f t="shared" si="69"/>
        <v>1</v>
      </c>
      <c r="AF103" s="189">
        <f t="shared" si="70"/>
        <v>0</v>
      </c>
      <c r="AG103" s="189">
        <f t="shared" si="71"/>
        <v>1</v>
      </c>
      <c r="AH103" s="190">
        <f t="shared" si="72"/>
        <v>0</v>
      </c>
      <c r="AI103" s="36">
        <f t="shared" si="73"/>
        <v>1</v>
      </c>
      <c r="AJ103">
        <f t="shared" si="56"/>
        <v>607.14285455796198</v>
      </c>
    </row>
    <row r="104" spans="1:36">
      <c r="A104">
        <v>98</v>
      </c>
      <c r="B104">
        <v>171231</v>
      </c>
      <c r="C104">
        <v>4571428.5519658299</v>
      </c>
      <c r="D104">
        <v>-16499999.2670915</v>
      </c>
      <c r="E104">
        <v>21428572</v>
      </c>
      <c r="F104">
        <v>-16857143.448034201</v>
      </c>
      <c r="G104">
        <v>632.14285445152495</v>
      </c>
      <c r="H104">
        <v>2</v>
      </c>
      <c r="I104">
        <v>0</v>
      </c>
      <c r="J104">
        <v>1</v>
      </c>
      <c r="K104">
        <v>0</v>
      </c>
      <c r="L104">
        <v>2</v>
      </c>
      <c r="M104">
        <v>6000</v>
      </c>
      <c r="N104">
        <v>3214285.75</v>
      </c>
      <c r="O104">
        <v>0</v>
      </c>
      <c r="P104">
        <v>2142.85717773438</v>
      </c>
      <c r="Q104" s="188">
        <f t="shared" si="54"/>
        <v>1</v>
      </c>
      <c r="R104" s="189">
        <f t="shared" si="55"/>
        <v>0</v>
      </c>
      <c r="S104" s="189">
        <f t="shared" si="57"/>
        <v>1</v>
      </c>
      <c r="T104" s="189">
        <f t="shared" si="58"/>
        <v>0</v>
      </c>
      <c r="U104" s="189">
        <f t="shared" si="59"/>
        <v>0</v>
      </c>
      <c r="V104" s="189">
        <f t="shared" si="60"/>
        <v>1</v>
      </c>
      <c r="W104" s="189">
        <f t="shared" si="61"/>
        <v>1</v>
      </c>
      <c r="X104" s="189">
        <f t="shared" si="62"/>
        <v>0</v>
      </c>
      <c r="Y104" s="189">
        <f t="shared" si="63"/>
        <v>0</v>
      </c>
      <c r="Z104" s="189">
        <f t="shared" si="64"/>
        <v>1</v>
      </c>
      <c r="AA104" s="189">
        <f t="shared" si="65"/>
        <v>0</v>
      </c>
      <c r="AB104" s="189">
        <f t="shared" si="66"/>
        <v>1</v>
      </c>
      <c r="AC104" s="189">
        <f t="shared" si="67"/>
        <v>0</v>
      </c>
      <c r="AD104" s="189">
        <f t="shared" si="68"/>
        <v>1</v>
      </c>
      <c r="AE104" s="189">
        <f t="shared" si="69"/>
        <v>1</v>
      </c>
      <c r="AF104" s="189">
        <f t="shared" si="70"/>
        <v>0</v>
      </c>
      <c r="AG104" s="189">
        <f t="shared" si="71"/>
        <v>0</v>
      </c>
      <c r="AH104" s="190">
        <f t="shared" si="72"/>
        <v>1</v>
      </c>
      <c r="AI104" s="36">
        <f t="shared" si="73"/>
        <v>1</v>
      </c>
      <c r="AJ104">
        <f t="shared" si="56"/>
        <v>632.14285445152495</v>
      </c>
    </row>
    <row r="105" spans="1:36">
      <c r="A105">
        <v>94</v>
      </c>
      <c r="B105">
        <v>25132</v>
      </c>
      <c r="C105">
        <v>42549999.365955599</v>
      </c>
      <c r="D105">
        <v>-28899999.405443698</v>
      </c>
      <c r="E105" s="179">
        <v>11000000</v>
      </c>
      <c r="F105">
        <v>31549999.365955599</v>
      </c>
      <c r="G105">
        <v>664.99999009072803</v>
      </c>
      <c r="H105">
        <v>2</v>
      </c>
      <c r="I105">
        <v>0</v>
      </c>
      <c r="J105">
        <v>0</v>
      </c>
      <c r="K105">
        <v>0</v>
      </c>
      <c r="L105">
        <v>1</v>
      </c>
      <c r="M105">
        <v>0</v>
      </c>
      <c r="N105">
        <v>0</v>
      </c>
      <c r="O105">
        <v>0</v>
      </c>
      <c r="P105">
        <v>2500</v>
      </c>
      <c r="Q105" s="188">
        <f t="shared" si="54"/>
        <v>1</v>
      </c>
      <c r="R105" s="189">
        <f t="shared" si="55"/>
        <v>0</v>
      </c>
      <c r="S105" s="189">
        <f t="shared" si="57"/>
        <v>1</v>
      </c>
      <c r="T105" s="189">
        <f t="shared" si="58"/>
        <v>0</v>
      </c>
      <c r="U105" s="189">
        <f t="shared" si="59"/>
        <v>1</v>
      </c>
      <c r="V105" s="189">
        <f t="shared" si="60"/>
        <v>0</v>
      </c>
      <c r="W105" s="189">
        <f t="shared" si="61"/>
        <v>1</v>
      </c>
      <c r="X105" s="189">
        <f t="shared" si="62"/>
        <v>0</v>
      </c>
      <c r="Y105" s="189">
        <f t="shared" si="63"/>
        <v>0</v>
      </c>
      <c r="Z105" s="189">
        <f t="shared" si="64"/>
        <v>1</v>
      </c>
      <c r="AA105" s="189">
        <f t="shared" si="65"/>
        <v>1</v>
      </c>
      <c r="AB105" s="189">
        <f t="shared" si="66"/>
        <v>0</v>
      </c>
      <c r="AC105" s="189">
        <f t="shared" si="67"/>
        <v>1</v>
      </c>
      <c r="AD105" s="189">
        <f t="shared" si="68"/>
        <v>0</v>
      </c>
      <c r="AE105" s="189">
        <f t="shared" si="69"/>
        <v>1</v>
      </c>
      <c r="AF105" s="189">
        <f t="shared" si="70"/>
        <v>0</v>
      </c>
      <c r="AG105" s="189">
        <f t="shared" si="71"/>
        <v>0</v>
      </c>
      <c r="AH105" s="190">
        <f t="shared" si="72"/>
        <v>1</v>
      </c>
      <c r="AI105" s="36">
        <f t="shared" si="73"/>
        <v>1</v>
      </c>
      <c r="AJ105">
        <f t="shared" si="56"/>
        <v>664.99999009072803</v>
      </c>
    </row>
    <row r="106" spans="1:36">
      <c r="A106">
        <v>99</v>
      </c>
      <c r="B106">
        <v>191261</v>
      </c>
      <c r="C106">
        <v>119047622.76446199</v>
      </c>
      <c r="D106">
        <v>-29380953.574715499</v>
      </c>
      <c r="E106">
        <v>11904762</v>
      </c>
      <c r="F106">
        <v>107142860.76446199</v>
      </c>
      <c r="G106">
        <v>688.09525957859103</v>
      </c>
      <c r="H106">
        <v>2</v>
      </c>
      <c r="I106">
        <v>0</v>
      </c>
      <c r="J106">
        <v>1</v>
      </c>
      <c r="K106">
        <v>0</v>
      </c>
      <c r="L106">
        <v>1</v>
      </c>
      <c r="M106">
        <v>10000</v>
      </c>
      <c r="N106">
        <v>0</v>
      </c>
      <c r="O106">
        <v>0</v>
      </c>
      <c r="P106">
        <v>2380.95239257812</v>
      </c>
      <c r="Q106" s="188">
        <f t="shared" si="54"/>
        <v>1</v>
      </c>
      <c r="R106" s="189">
        <f t="shared" si="55"/>
        <v>0</v>
      </c>
      <c r="S106" s="189">
        <f t="shared" si="57"/>
        <v>1</v>
      </c>
      <c r="T106" s="189">
        <f t="shared" si="58"/>
        <v>0</v>
      </c>
      <c r="U106" s="189">
        <f t="shared" si="59"/>
        <v>0</v>
      </c>
      <c r="V106" s="189">
        <f t="shared" si="60"/>
        <v>1</v>
      </c>
      <c r="W106" s="189">
        <f t="shared" si="61"/>
        <v>1</v>
      </c>
      <c r="X106" s="189">
        <f t="shared" si="62"/>
        <v>0</v>
      </c>
      <c r="Y106" s="189">
        <f t="shared" si="63"/>
        <v>0</v>
      </c>
      <c r="Z106" s="189">
        <f t="shared" si="64"/>
        <v>1</v>
      </c>
      <c r="AA106" s="189">
        <f t="shared" si="65"/>
        <v>0</v>
      </c>
      <c r="AB106" s="189">
        <f t="shared" si="66"/>
        <v>1</v>
      </c>
      <c r="AC106" s="189">
        <f t="shared" si="67"/>
        <v>1</v>
      </c>
      <c r="AD106" s="189">
        <f t="shared" si="68"/>
        <v>0</v>
      </c>
      <c r="AE106" s="189">
        <f t="shared" si="69"/>
        <v>1</v>
      </c>
      <c r="AF106" s="189">
        <f t="shared" si="70"/>
        <v>0</v>
      </c>
      <c r="AG106" s="189">
        <f t="shared" si="71"/>
        <v>0</v>
      </c>
      <c r="AH106" s="190">
        <f t="shared" si="72"/>
        <v>1</v>
      </c>
      <c r="AI106" s="36">
        <f t="shared" si="73"/>
        <v>1</v>
      </c>
      <c r="AJ106">
        <f t="shared" si="56"/>
        <v>688.09525957859103</v>
      </c>
    </row>
    <row r="107" spans="1:36">
      <c r="A107">
        <v>108</v>
      </c>
      <c r="B107">
        <v>152242</v>
      </c>
      <c r="C107">
        <v>74999999.680689394</v>
      </c>
      <c r="D107">
        <v>11142856.7520671</v>
      </c>
      <c r="E107">
        <v>53571428</v>
      </c>
      <c r="F107">
        <v>21428571.680689398</v>
      </c>
      <c r="G107">
        <v>707.14285413221398</v>
      </c>
      <c r="H107">
        <v>2</v>
      </c>
      <c r="I107">
        <v>0</v>
      </c>
      <c r="J107">
        <v>1</v>
      </c>
      <c r="K107">
        <v>0</v>
      </c>
      <c r="L107">
        <v>2</v>
      </c>
      <c r="M107">
        <v>345000</v>
      </c>
      <c r="N107">
        <v>110000</v>
      </c>
      <c r="O107">
        <v>0</v>
      </c>
      <c r="P107">
        <v>357.14285278320301</v>
      </c>
      <c r="Q107" s="188">
        <f t="shared" si="54"/>
        <v>1</v>
      </c>
      <c r="R107" s="189">
        <f t="shared" si="55"/>
        <v>0</v>
      </c>
      <c r="S107" s="189">
        <f t="shared" si="57"/>
        <v>1</v>
      </c>
      <c r="T107" s="189">
        <f t="shared" si="58"/>
        <v>0</v>
      </c>
      <c r="U107" s="189">
        <f t="shared" si="59"/>
        <v>0</v>
      </c>
      <c r="V107" s="189">
        <f t="shared" si="60"/>
        <v>1</v>
      </c>
      <c r="W107" s="189">
        <f t="shared" si="61"/>
        <v>1</v>
      </c>
      <c r="X107" s="189">
        <f t="shared" si="62"/>
        <v>0</v>
      </c>
      <c r="Y107" s="189">
        <f t="shared" si="63"/>
        <v>0</v>
      </c>
      <c r="Z107" s="189">
        <f t="shared" si="64"/>
        <v>1</v>
      </c>
      <c r="AA107" s="189">
        <f t="shared" si="65"/>
        <v>0</v>
      </c>
      <c r="AB107" s="189">
        <f t="shared" si="66"/>
        <v>1</v>
      </c>
      <c r="AC107" s="189">
        <f t="shared" si="67"/>
        <v>0</v>
      </c>
      <c r="AD107" s="189">
        <f t="shared" si="68"/>
        <v>1</v>
      </c>
      <c r="AE107" s="189">
        <f t="shared" si="69"/>
        <v>1</v>
      </c>
      <c r="AF107" s="189">
        <f t="shared" si="70"/>
        <v>0</v>
      </c>
      <c r="AG107" s="189">
        <f t="shared" si="71"/>
        <v>1</v>
      </c>
      <c r="AH107" s="190">
        <f t="shared" si="72"/>
        <v>0</v>
      </c>
      <c r="AI107" s="36">
        <f t="shared" si="73"/>
        <v>1</v>
      </c>
      <c r="AJ107">
        <f t="shared" si="56"/>
        <v>707.14285413221398</v>
      </c>
    </row>
    <row r="108" spans="1:36">
      <c r="A108">
        <v>111</v>
      </c>
      <c r="B108">
        <v>151271</v>
      </c>
      <c r="C108">
        <v>86964285.344037503</v>
      </c>
      <c r="D108">
        <v>-3857144.3497357899</v>
      </c>
      <c r="E108">
        <v>48214284</v>
      </c>
      <c r="F108">
        <v>38750001.344037503</v>
      </c>
      <c r="G108">
        <v>867.85713916226302</v>
      </c>
      <c r="H108">
        <v>2</v>
      </c>
      <c r="I108">
        <v>1</v>
      </c>
      <c r="J108">
        <v>1</v>
      </c>
      <c r="K108">
        <v>0</v>
      </c>
      <c r="L108">
        <v>1</v>
      </c>
      <c r="M108">
        <v>0</v>
      </c>
      <c r="N108">
        <v>0</v>
      </c>
      <c r="O108">
        <v>0</v>
      </c>
      <c r="P108">
        <v>714.28570556640602</v>
      </c>
      <c r="Q108" s="188">
        <f t="shared" si="54"/>
        <v>1</v>
      </c>
      <c r="R108" s="189">
        <f t="shared" si="55"/>
        <v>0</v>
      </c>
      <c r="S108" s="189">
        <f t="shared" si="57"/>
        <v>0</v>
      </c>
      <c r="T108" s="189">
        <f t="shared" si="58"/>
        <v>1</v>
      </c>
      <c r="U108" s="189">
        <f t="shared" si="59"/>
        <v>0</v>
      </c>
      <c r="V108" s="189">
        <f t="shared" si="60"/>
        <v>1</v>
      </c>
      <c r="W108" s="189">
        <f t="shared" si="61"/>
        <v>1</v>
      </c>
      <c r="X108" s="189">
        <f t="shared" si="62"/>
        <v>0</v>
      </c>
      <c r="Y108" s="189">
        <f t="shared" si="63"/>
        <v>0</v>
      </c>
      <c r="Z108" s="189">
        <f t="shared" si="64"/>
        <v>1</v>
      </c>
      <c r="AA108" s="189">
        <f t="shared" si="65"/>
        <v>1</v>
      </c>
      <c r="AB108" s="189">
        <f t="shared" si="66"/>
        <v>0</v>
      </c>
      <c r="AC108" s="189">
        <f t="shared" si="67"/>
        <v>1</v>
      </c>
      <c r="AD108" s="189">
        <f t="shared" si="68"/>
        <v>0</v>
      </c>
      <c r="AE108" s="189">
        <f t="shared" si="69"/>
        <v>1</v>
      </c>
      <c r="AF108" s="189">
        <f t="shared" si="70"/>
        <v>0</v>
      </c>
      <c r="AG108" s="189">
        <f t="shared" si="71"/>
        <v>1</v>
      </c>
      <c r="AH108" s="190">
        <f t="shared" si="72"/>
        <v>0</v>
      </c>
      <c r="AI108" s="36">
        <f t="shared" si="73"/>
        <v>1</v>
      </c>
      <c r="AJ108">
        <f t="shared" si="56"/>
        <v>867.85713916226302</v>
      </c>
    </row>
    <row r="109" spans="1:36">
      <c r="A109">
        <v>102</v>
      </c>
      <c r="B109">
        <v>13161</v>
      </c>
      <c r="C109">
        <v>23809524.320377499</v>
      </c>
      <c r="D109">
        <v>-40047620.850857504</v>
      </c>
      <c r="E109">
        <v>23809524</v>
      </c>
      <c r="F109">
        <v>0.32037752866745001</v>
      </c>
      <c r="G109">
        <v>1064.2857475142901</v>
      </c>
      <c r="H109">
        <v>3</v>
      </c>
      <c r="I109">
        <v>0</v>
      </c>
      <c r="J109">
        <v>0</v>
      </c>
      <c r="K109">
        <v>0</v>
      </c>
      <c r="L109">
        <v>2</v>
      </c>
      <c r="M109">
        <v>0</v>
      </c>
      <c r="N109">
        <v>0</v>
      </c>
      <c r="O109">
        <v>0</v>
      </c>
      <c r="P109">
        <v>1428.57153320312</v>
      </c>
      <c r="Q109" s="188">
        <f t="shared" si="54"/>
        <v>0</v>
      </c>
      <c r="R109" s="189">
        <f t="shared" si="55"/>
        <v>1</v>
      </c>
      <c r="S109" s="189">
        <f t="shared" si="57"/>
        <v>1</v>
      </c>
      <c r="T109" s="189">
        <f t="shared" si="58"/>
        <v>0</v>
      </c>
      <c r="U109" s="189">
        <f t="shared" si="59"/>
        <v>1</v>
      </c>
      <c r="V109" s="189">
        <f t="shared" si="60"/>
        <v>0</v>
      </c>
      <c r="W109" s="189">
        <f t="shared" si="61"/>
        <v>1</v>
      </c>
      <c r="X109" s="189">
        <f t="shared" si="62"/>
        <v>0</v>
      </c>
      <c r="Y109" s="189">
        <f t="shared" si="63"/>
        <v>0</v>
      </c>
      <c r="Z109" s="189">
        <f t="shared" si="64"/>
        <v>1</v>
      </c>
      <c r="AA109" s="189">
        <f t="shared" si="65"/>
        <v>1</v>
      </c>
      <c r="AB109" s="189">
        <f t="shared" si="66"/>
        <v>0</v>
      </c>
      <c r="AC109" s="189">
        <f t="shared" si="67"/>
        <v>1</v>
      </c>
      <c r="AD109" s="189">
        <f t="shared" si="68"/>
        <v>0</v>
      </c>
      <c r="AE109" s="189">
        <f t="shared" si="69"/>
        <v>1</v>
      </c>
      <c r="AF109" s="189">
        <f t="shared" si="70"/>
        <v>0</v>
      </c>
      <c r="AG109" s="189">
        <f t="shared" si="71"/>
        <v>1</v>
      </c>
      <c r="AH109" s="190">
        <f t="shared" si="72"/>
        <v>0</v>
      </c>
      <c r="AI109" s="36">
        <f t="shared" si="73"/>
        <v>1</v>
      </c>
      <c r="AJ109">
        <f t="shared" si="56"/>
        <v>1064.2857475142901</v>
      </c>
    </row>
    <row r="110" spans="1:36">
      <c r="A110">
        <v>105</v>
      </c>
      <c r="B110">
        <v>131121</v>
      </c>
      <c r="C110">
        <v>4285714.4195206398</v>
      </c>
      <c r="D110">
        <v>-19809525.5337913</v>
      </c>
      <c r="E110">
        <v>47619048</v>
      </c>
      <c r="F110">
        <v>-43333333.580479398</v>
      </c>
      <c r="G110">
        <v>1123.80955889652</v>
      </c>
      <c r="H110">
        <v>2</v>
      </c>
      <c r="I110">
        <v>1</v>
      </c>
      <c r="J110">
        <v>0</v>
      </c>
      <c r="K110">
        <v>0</v>
      </c>
      <c r="L110">
        <v>3</v>
      </c>
      <c r="M110">
        <v>2500</v>
      </c>
      <c r="N110">
        <v>0</v>
      </c>
      <c r="O110">
        <v>0</v>
      </c>
      <c r="P110">
        <v>1428.57153320312</v>
      </c>
      <c r="Q110" s="188">
        <f t="shared" si="54"/>
        <v>1</v>
      </c>
      <c r="R110" s="189">
        <f t="shared" si="55"/>
        <v>0</v>
      </c>
      <c r="S110" s="189">
        <f t="shared" si="57"/>
        <v>0</v>
      </c>
      <c r="T110" s="189">
        <f t="shared" si="58"/>
        <v>1</v>
      </c>
      <c r="U110" s="189">
        <f t="shared" si="59"/>
        <v>1</v>
      </c>
      <c r="V110" s="189">
        <f t="shared" si="60"/>
        <v>0</v>
      </c>
      <c r="W110" s="189">
        <f t="shared" si="61"/>
        <v>1</v>
      </c>
      <c r="X110" s="189">
        <f t="shared" si="62"/>
        <v>0</v>
      </c>
      <c r="Y110" s="189">
        <f t="shared" si="63"/>
        <v>0</v>
      </c>
      <c r="Z110" s="189">
        <f t="shared" si="64"/>
        <v>1</v>
      </c>
      <c r="AA110" s="189">
        <f t="shared" si="65"/>
        <v>0</v>
      </c>
      <c r="AB110" s="189">
        <f t="shared" si="66"/>
        <v>1</v>
      </c>
      <c r="AC110" s="189">
        <f t="shared" si="67"/>
        <v>1</v>
      </c>
      <c r="AD110" s="189">
        <f t="shared" si="68"/>
        <v>0</v>
      </c>
      <c r="AE110" s="189">
        <f t="shared" si="69"/>
        <v>1</v>
      </c>
      <c r="AF110" s="189">
        <f t="shared" si="70"/>
        <v>0</v>
      </c>
      <c r="AG110" s="189">
        <f t="shared" si="71"/>
        <v>1</v>
      </c>
      <c r="AH110" s="190">
        <f t="shared" si="72"/>
        <v>0</v>
      </c>
      <c r="AI110" s="36">
        <f t="shared" si="73"/>
        <v>1</v>
      </c>
      <c r="AJ110">
        <f t="shared" si="56"/>
        <v>1123.80955889652</v>
      </c>
    </row>
    <row r="111" spans="1:36">
      <c r="A111">
        <v>79</v>
      </c>
      <c r="B111">
        <v>11112</v>
      </c>
      <c r="C111">
        <v>35624999.074760303</v>
      </c>
      <c r="D111">
        <v>-70714283.627462596</v>
      </c>
      <c r="E111">
        <v>2678571.25</v>
      </c>
      <c r="F111">
        <v>32946427.824760299</v>
      </c>
      <c r="G111">
        <v>1223.2142479577101</v>
      </c>
      <c r="H111">
        <v>2</v>
      </c>
      <c r="I111">
        <v>0</v>
      </c>
      <c r="J111">
        <v>0</v>
      </c>
      <c r="K111">
        <v>1</v>
      </c>
      <c r="L111">
        <v>1</v>
      </c>
      <c r="M111">
        <v>0</v>
      </c>
      <c r="N111">
        <v>0</v>
      </c>
      <c r="O111">
        <v>0</v>
      </c>
      <c r="P111">
        <v>2678.5712890625</v>
      </c>
      <c r="Q111" s="188">
        <f t="shared" si="54"/>
        <v>1</v>
      </c>
      <c r="R111" s="189">
        <f t="shared" si="55"/>
        <v>0</v>
      </c>
      <c r="S111" s="189">
        <f t="shared" si="57"/>
        <v>1</v>
      </c>
      <c r="T111" s="189">
        <f t="shared" si="58"/>
        <v>0</v>
      </c>
      <c r="U111" s="189">
        <f t="shared" si="59"/>
        <v>1</v>
      </c>
      <c r="V111" s="189">
        <f t="shared" si="60"/>
        <v>0</v>
      </c>
      <c r="W111" s="189">
        <f t="shared" si="61"/>
        <v>0</v>
      </c>
      <c r="X111" s="189">
        <f t="shared" si="62"/>
        <v>1</v>
      </c>
      <c r="Y111" s="189">
        <f t="shared" si="63"/>
        <v>0</v>
      </c>
      <c r="Z111" s="189">
        <f t="shared" si="64"/>
        <v>1</v>
      </c>
      <c r="AA111" s="189">
        <f t="shared" si="65"/>
        <v>1</v>
      </c>
      <c r="AB111" s="189">
        <f t="shared" si="66"/>
        <v>0</v>
      </c>
      <c r="AC111" s="189">
        <f t="shared" si="67"/>
        <v>1</v>
      </c>
      <c r="AD111" s="189">
        <f t="shared" si="68"/>
        <v>0</v>
      </c>
      <c r="AE111" s="189">
        <f t="shared" si="69"/>
        <v>1</v>
      </c>
      <c r="AF111" s="189">
        <f t="shared" si="70"/>
        <v>0</v>
      </c>
      <c r="AG111" s="189">
        <f t="shared" si="71"/>
        <v>0</v>
      </c>
      <c r="AH111" s="190">
        <f t="shared" si="72"/>
        <v>1</v>
      </c>
      <c r="AI111" s="36">
        <f t="shared" si="73"/>
        <v>1</v>
      </c>
      <c r="AJ111">
        <f t="shared" si="56"/>
        <v>1223.2142479577101</v>
      </c>
    </row>
    <row r="112" spans="1:36">
      <c r="A112">
        <v>54</v>
      </c>
      <c r="B112">
        <v>24161</v>
      </c>
      <c r="C112">
        <v>0</v>
      </c>
      <c r="D112">
        <v>-70680000</v>
      </c>
      <c r="E112">
        <v>7800000</v>
      </c>
      <c r="F112">
        <v>-7800000</v>
      </c>
      <c r="G112">
        <v>1308</v>
      </c>
      <c r="H112">
        <v>3</v>
      </c>
      <c r="I112">
        <v>0</v>
      </c>
      <c r="J112">
        <v>1</v>
      </c>
      <c r="K112">
        <v>0</v>
      </c>
      <c r="L112">
        <v>6</v>
      </c>
      <c r="M112">
        <v>359000</v>
      </c>
      <c r="N112">
        <v>0</v>
      </c>
      <c r="O112">
        <v>0</v>
      </c>
      <c r="P112">
        <v>4000</v>
      </c>
      <c r="Q112" s="188">
        <f t="shared" si="54"/>
        <v>0</v>
      </c>
      <c r="R112" s="189">
        <f t="shared" si="55"/>
        <v>1</v>
      </c>
      <c r="S112" s="189">
        <f t="shared" si="57"/>
        <v>1</v>
      </c>
      <c r="T112" s="189">
        <f t="shared" si="58"/>
        <v>0</v>
      </c>
      <c r="U112" s="189">
        <f t="shared" si="59"/>
        <v>0</v>
      </c>
      <c r="V112" s="189">
        <f t="shared" si="60"/>
        <v>1</v>
      </c>
      <c r="W112" s="189">
        <f t="shared" si="61"/>
        <v>1</v>
      </c>
      <c r="X112" s="189">
        <f t="shared" si="62"/>
        <v>0</v>
      </c>
      <c r="Y112" s="189">
        <f t="shared" si="63"/>
        <v>0</v>
      </c>
      <c r="Z112" s="189">
        <f t="shared" si="64"/>
        <v>1</v>
      </c>
      <c r="AA112" s="189">
        <f t="shared" si="65"/>
        <v>0</v>
      </c>
      <c r="AB112" s="189">
        <f t="shared" si="66"/>
        <v>1</v>
      </c>
      <c r="AC112" s="189">
        <f t="shared" si="67"/>
        <v>1</v>
      </c>
      <c r="AD112" s="189">
        <f t="shared" si="68"/>
        <v>0</v>
      </c>
      <c r="AE112" s="189">
        <f t="shared" si="69"/>
        <v>1</v>
      </c>
      <c r="AF112" s="189">
        <f t="shared" si="70"/>
        <v>0</v>
      </c>
      <c r="AG112" s="189">
        <f t="shared" si="71"/>
        <v>0</v>
      </c>
      <c r="AH112" s="190">
        <f t="shared" si="72"/>
        <v>1</v>
      </c>
      <c r="AI112" s="36">
        <f t="shared" si="73"/>
        <v>1</v>
      </c>
      <c r="AJ112">
        <f t="shared" si="56"/>
        <v>1308</v>
      </c>
    </row>
    <row r="113" spans="1:36">
      <c r="A113">
        <v>4</v>
      </c>
      <c r="B113">
        <v>241292</v>
      </c>
      <c r="C113">
        <v>15416667.011256</v>
      </c>
      <c r="D113">
        <v>-81875001.844018698</v>
      </c>
      <c r="E113">
        <v>625000</v>
      </c>
      <c r="F113">
        <v>14791667.011256</v>
      </c>
      <c r="G113">
        <v>1375.00003073365</v>
      </c>
      <c r="H113">
        <v>2</v>
      </c>
      <c r="I113">
        <v>1</v>
      </c>
      <c r="J113">
        <v>0</v>
      </c>
      <c r="K113">
        <v>1</v>
      </c>
      <c r="L113">
        <v>0</v>
      </c>
      <c r="M113">
        <v>255000</v>
      </c>
      <c r="N113" s="179">
        <v>200000</v>
      </c>
      <c r="O113">
        <v>0</v>
      </c>
      <c r="P113">
        <v>1250</v>
      </c>
      <c r="Q113" s="188">
        <f t="shared" si="54"/>
        <v>1</v>
      </c>
      <c r="R113" s="189">
        <f t="shared" si="55"/>
        <v>0</v>
      </c>
      <c r="S113" s="189">
        <f t="shared" si="57"/>
        <v>0</v>
      </c>
      <c r="T113" s="189">
        <f t="shared" si="58"/>
        <v>1</v>
      </c>
      <c r="U113" s="189">
        <f t="shared" si="59"/>
        <v>1</v>
      </c>
      <c r="V113" s="189">
        <f t="shared" si="60"/>
        <v>0</v>
      </c>
      <c r="W113" s="189">
        <f t="shared" si="61"/>
        <v>0</v>
      </c>
      <c r="X113" s="189">
        <f t="shared" si="62"/>
        <v>1</v>
      </c>
      <c r="Y113" s="189">
        <f t="shared" si="63"/>
        <v>1</v>
      </c>
      <c r="Z113" s="189">
        <f t="shared" si="64"/>
        <v>0</v>
      </c>
      <c r="AA113" s="189">
        <f t="shared" si="65"/>
        <v>0</v>
      </c>
      <c r="AB113" s="189">
        <f t="shared" si="66"/>
        <v>1</v>
      </c>
      <c r="AC113" s="189">
        <f t="shared" si="67"/>
        <v>0</v>
      </c>
      <c r="AD113" s="189">
        <f t="shared" si="68"/>
        <v>1</v>
      </c>
      <c r="AE113" s="189">
        <f t="shared" si="69"/>
        <v>1</v>
      </c>
      <c r="AF113" s="189">
        <f t="shared" si="70"/>
        <v>0</v>
      </c>
      <c r="AG113" s="189">
        <f t="shared" si="71"/>
        <v>1</v>
      </c>
      <c r="AH113" s="190">
        <f t="shared" si="72"/>
        <v>0</v>
      </c>
      <c r="AI113" s="36">
        <f t="shared" si="73"/>
        <v>1</v>
      </c>
      <c r="AJ113">
        <f t="shared" si="56"/>
        <v>1375.00003073365</v>
      </c>
    </row>
    <row r="114" spans="1:36">
      <c r="A114">
        <v>53</v>
      </c>
      <c r="B114">
        <v>241194</v>
      </c>
      <c r="C114">
        <v>0</v>
      </c>
      <c r="D114">
        <v>-28000002.1625311</v>
      </c>
      <c r="E114">
        <v>68750000</v>
      </c>
      <c r="F114">
        <v>-68750000</v>
      </c>
      <c r="G114">
        <v>1612.50003604218</v>
      </c>
      <c r="H114">
        <v>3</v>
      </c>
      <c r="I114">
        <v>1</v>
      </c>
      <c r="J114">
        <v>1</v>
      </c>
      <c r="K114">
        <v>0</v>
      </c>
      <c r="L114">
        <v>0</v>
      </c>
      <c r="M114">
        <v>0</v>
      </c>
      <c r="N114">
        <v>0</v>
      </c>
      <c r="O114">
        <v>0</v>
      </c>
      <c r="P114">
        <v>9375</v>
      </c>
      <c r="Q114" s="188">
        <f t="shared" si="54"/>
        <v>0</v>
      </c>
      <c r="R114" s="189">
        <f t="shared" si="55"/>
        <v>1</v>
      </c>
      <c r="S114" s="189">
        <f t="shared" si="57"/>
        <v>0</v>
      </c>
      <c r="T114" s="189">
        <f t="shared" si="58"/>
        <v>1</v>
      </c>
      <c r="U114" s="189">
        <f t="shared" si="59"/>
        <v>0</v>
      </c>
      <c r="V114" s="189">
        <f t="shared" si="60"/>
        <v>1</v>
      </c>
      <c r="W114" s="189">
        <f t="shared" si="61"/>
        <v>1</v>
      </c>
      <c r="X114" s="189">
        <f t="shared" si="62"/>
        <v>0</v>
      </c>
      <c r="Y114" s="189">
        <f t="shared" si="63"/>
        <v>1</v>
      </c>
      <c r="Z114" s="189">
        <f t="shared" si="64"/>
        <v>0</v>
      </c>
      <c r="AA114" s="189">
        <f t="shared" si="65"/>
        <v>1</v>
      </c>
      <c r="AB114" s="189">
        <f t="shared" si="66"/>
        <v>0</v>
      </c>
      <c r="AC114" s="189">
        <f t="shared" si="67"/>
        <v>1</v>
      </c>
      <c r="AD114" s="189">
        <f t="shared" si="68"/>
        <v>0</v>
      </c>
      <c r="AE114" s="189">
        <f t="shared" si="69"/>
        <v>1</v>
      </c>
      <c r="AF114" s="189">
        <f t="shared" si="70"/>
        <v>0</v>
      </c>
      <c r="AG114" s="189">
        <f t="shared" si="71"/>
        <v>0</v>
      </c>
      <c r="AH114" s="190">
        <f t="shared" si="72"/>
        <v>1</v>
      </c>
      <c r="AI114" s="36">
        <f t="shared" si="73"/>
        <v>1</v>
      </c>
      <c r="AJ114">
        <f t="shared" si="56"/>
        <v>1612.50003604218</v>
      </c>
    </row>
    <row r="115" spans="1:36">
      <c r="A115">
        <v>8</v>
      </c>
      <c r="B115">
        <v>181312</v>
      </c>
      <c r="C115">
        <v>88571431.729562595</v>
      </c>
      <c r="D115">
        <v>-160714291.393543</v>
      </c>
      <c r="E115">
        <v>3571428.75</v>
      </c>
      <c r="F115">
        <v>85000002.979562595</v>
      </c>
      <c r="G115">
        <v>2738.0953357257199</v>
      </c>
      <c r="H115">
        <v>1</v>
      </c>
      <c r="I115">
        <v>0</v>
      </c>
      <c r="J115">
        <v>0</v>
      </c>
      <c r="K115">
        <v>1</v>
      </c>
      <c r="L115">
        <v>0</v>
      </c>
      <c r="M115">
        <v>23600</v>
      </c>
      <c r="N115">
        <v>0</v>
      </c>
      <c r="O115">
        <v>0</v>
      </c>
      <c r="P115">
        <v>3571.4287109375</v>
      </c>
      <c r="Q115" s="188">
        <f t="shared" si="54"/>
        <v>1</v>
      </c>
      <c r="R115" s="189">
        <f t="shared" si="55"/>
        <v>0</v>
      </c>
      <c r="S115" s="189">
        <f t="shared" si="57"/>
        <v>1</v>
      </c>
      <c r="T115" s="189">
        <f t="shared" si="58"/>
        <v>0</v>
      </c>
      <c r="U115" s="189">
        <f t="shared" si="59"/>
        <v>1</v>
      </c>
      <c r="V115" s="189">
        <f t="shared" si="60"/>
        <v>0</v>
      </c>
      <c r="W115" s="189">
        <f t="shared" si="61"/>
        <v>0</v>
      </c>
      <c r="X115" s="189">
        <f t="shared" si="62"/>
        <v>1</v>
      </c>
      <c r="Y115" s="189">
        <f t="shared" si="63"/>
        <v>1</v>
      </c>
      <c r="Z115" s="189">
        <f t="shared" si="64"/>
        <v>0</v>
      </c>
      <c r="AA115" s="189">
        <f t="shared" si="65"/>
        <v>0</v>
      </c>
      <c r="AB115" s="189">
        <f t="shared" si="66"/>
        <v>1</v>
      </c>
      <c r="AC115" s="189">
        <f t="shared" si="67"/>
        <v>1</v>
      </c>
      <c r="AD115" s="189">
        <f t="shared" si="68"/>
        <v>0</v>
      </c>
      <c r="AE115" s="189">
        <f t="shared" si="69"/>
        <v>1</v>
      </c>
      <c r="AF115" s="189">
        <f t="shared" si="70"/>
        <v>0</v>
      </c>
      <c r="AG115" s="189">
        <f t="shared" si="71"/>
        <v>0</v>
      </c>
      <c r="AH115" s="190">
        <f t="shared" si="72"/>
        <v>1</v>
      </c>
      <c r="AI115" s="36">
        <f t="shared" si="73"/>
        <v>1</v>
      </c>
      <c r="AJ115">
        <f t="shared" si="56"/>
        <v>2738.0953357257199</v>
      </c>
    </row>
    <row r="116" spans="1:36">
      <c r="A116">
        <v>104</v>
      </c>
      <c r="B116">
        <v>19193</v>
      </c>
      <c r="C116">
        <v>78571428.236912698</v>
      </c>
      <c r="D116">
        <v>-149428572.35461599</v>
      </c>
      <c r="E116">
        <v>35714284</v>
      </c>
      <c r="F116">
        <v>42857144.236912698</v>
      </c>
      <c r="G116">
        <v>3085.7142725769399</v>
      </c>
      <c r="H116">
        <v>3</v>
      </c>
      <c r="I116">
        <v>0</v>
      </c>
      <c r="J116">
        <v>0</v>
      </c>
      <c r="K116">
        <v>0</v>
      </c>
      <c r="L116">
        <v>3</v>
      </c>
      <c r="M116">
        <v>290000</v>
      </c>
      <c r="N116">
        <v>0</v>
      </c>
      <c r="O116">
        <v>0</v>
      </c>
      <c r="P116">
        <v>1428.57141113281</v>
      </c>
      <c r="Q116" s="188">
        <f t="shared" si="54"/>
        <v>0</v>
      </c>
      <c r="R116" s="189">
        <f t="shared" si="55"/>
        <v>1</v>
      </c>
      <c r="S116" s="191">
        <f t="shared" si="57"/>
        <v>1</v>
      </c>
      <c r="T116" s="191">
        <f t="shared" si="58"/>
        <v>0</v>
      </c>
      <c r="U116" s="191">
        <f t="shared" si="59"/>
        <v>1</v>
      </c>
      <c r="V116" s="191">
        <f t="shared" si="60"/>
        <v>0</v>
      </c>
      <c r="W116" s="191">
        <f t="shared" si="61"/>
        <v>1</v>
      </c>
      <c r="X116" s="191">
        <f t="shared" si="62"/>
        <v>0</v>
      </c>
      <c r="Y116" s="191">
        <f t="shared" si="63"/>
        <v>0</v>
      </c>
      <c r="Z116" s="191">
        <f t="shared" si="64"/>
        <v>1</v>
      </c>
      <c r="AA116" s="189">
        <f t="shared" si="65"/>
        <v>0</v>
      </c>
      <c r="AB116" s="189">
        <f t="shared" si="66"/>
        <v>1</v>
      </c>
      <c r="AC116" s="191">
        <f t="shared" si="67"/>
        <v>1</v>
      </c>
      <c r="AD116" s="191">
        <f t="shared" si="68"/>
        <v>0</v>
      </c>
      <c r="AE116" s="191">
        <f t="shared" si="69"/>
        <v>1</v>
      </c>
      <c r="AF116" s="191">
        <f t="shared" si="70"/>
        <v>0</v>
      </c>
      <c r="AG116" s="189">
        <f t="shared" si="71"/>
        <v>1</v>
      </c>
      <c r="AH116" s="190">
        <f t="shared" si="72"/>
        <v>0</v>
      </c>
      <c r="AI116" s="36">
        <f t="shared" si="73"/>
        <v>1</v>
      </c>
      <c r="AJ116">
        <f t="shared" si="56"/>
        <v>3085.7142725769399</v>
      </c>
    </row>
  </sheetData>
  <autoFilter ref="A3:AJ3" xr:uid="{4C5A4FE2-7B3A-42C7-85EA-E32E7A5550BC}">
    <sortState xmlns:xlrd2="http://schemas.microsoft.com/office/spreadsheetml/2017/richdata2" ref="A4:AJ116">
      <sortCondition ref="G3"/>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D622-03B3-4819-8605-921E0C509DF8}">
  <sheetPr codeName="Sheet16">
    <tabColor theme="8" tint="0.79998168889431442"/>
  </sheetPr>
  <dimension ref="A1:P87"/>
  <sheetViews>
    <sheetView showGridLines="0" zoomScaleNormal="100" workbookViewId="0"/>
  </sheetViews>
  <sheetFormatPr defaultColWidth="0" defaultRowHeight="15" zeroHeight="1"/>
  <cols>
    <col min="1" max="1" width="8.7109375" customWidth="1"/>
    <col min="2" max="2" width="62" customWidth="1"/>
    <col min="3" max="3" width="17.42578125" style="147" customWidth="1"/>
    <col min="4" max="4" width="5.140625" customWidth="1"/>
    <col min="5" max="5" width="58.42578125" customWidth="1"/>
    <col min="6" max="6" width="21.140625" customWidth="1"/>
    <col min="7" max="7" width="6.5703125" customWidth="1"/>
    <col min="8" max="8" width="26" customWidth="1"/>
    <col min="9" max="9" width="21.140625" customWidth="1"/>
    <col min="10" max="10" width="5.7109375" customWidth="1"/>
    <col min="11" max="11" width="26" customWidth="1"/>
    <col min="12" max="12" width="21.140625" customWidth="1"/>
    <col min="13" max="16" width="8.7109375" customWidth="1"/>
    <col min="17" max="16384" width="8.7109375" hidden="1"/>
  </cols>
  <sheetData>
    <row r="1" spans="2:12" s="3" customFormat="1" ht="33.75" customHeight="1">
      <c r="B1" s="2" t="s">
        <v>555</v>
      </c>
      <c r="C1" s="152"/>
    </row>
    <row r="2" spans="2:12"/>
    <row r="3" spans="2:12" ht="97.5" customHeight="1">
      <c r="B3" s="27" t="s">
        <v>715</v>
      </c>
      <c r="E3" s="27" t="s">
        <v>716</v>
      </c>
    </row>
    <row r="4" spans="2:12" ht="14.1" customHeight="1">
      <c r="B4" s="174"/>
      <c r="E4" s="174"/>
    </row>
    <row r="5" spans="2:12" s="3" customFormat="1" ht="18">
      <c r="B5" s="5" t="s">
        <v>718</v>
      </c>
      <c r="C5" s="152"/>
      <c r="E5" s="149"/>
      <c r="H5" s="149"/>
      <c r="K5" s="149"/>
    </row>
    <row r="6" spans="2:12"/>
    <row r="7" spans="2:12" ht="86.25">
      <c r="B7" s="27" t="s">
        <v>717</v>
      </c>
    </row>
    <row r="8" spans="2:12">
      <c r="B8" s="147"/>
    </row>
    <row r="9" spans="2:12" ht="17.100000000000001" customHeight="1">
      <c r="B9" s="28" t="s">
        <v>697</v>
      </c>
    </row>
    <row r="10" spans="2:12">
      <c r="B10" s="147"/>
    </row>
    <row r="11" spans="2:12">
      <c r="B11" s="146"/>
    </row>
    <row r="12" spans="2:12"/>
    <row r="13" spans="2:12"/>
    <row r="14" spans="2:12" ht="31.5">
      <c r="B14" s="177" t="s">
        <v>719</v>
      </c>
      <c r="C14" s="153"/>
      <c r="E14" s="162" t="s">
        <v>349</v>
      </c>
      <c r="F14" s="163"/>
      <c r="G14" s="164"/>
      <c r="H14" s="162" t="s">
        <v>442</v>
      </c>
      <c r="I14" s="163"/>
      <c r="J14" s="164"/>
      <c r="K14" s="162" t="s">
        <v>348</v>
      </c>
      <c r="L14" s="104"/>
    </row>
    <row r="15" spans="2:12" ht="15.75">
      <c r="B15" s="173" t="s">
        <v>359</v>
      </c>
      <c r="C15" s="56"/>
      <c r="E15" s="154" t="s">
        <v>429</v>
      </c>
      <c r="F15" s="56"/>
      <c r="H15" s="154" t="s">
        <v>429</v>
      </c>
      <c r="I15" s="56"/>
      <c r="K15" s="154" t="s">
        <v>429</v>
      </c>
      <c r="L15" s="56"/>
    </row>
    <row r="16" spans="2:12" ht="30">
      <c r="B16" s="173" t="s">
        <v>436</v>
      </c>
      <c r="C16" s="56"/>
      <c r="E16" s="154" t="s">
        <v>437</v>
      </c>
      <c r="F16" s="56"/>
      <c r="H16" s="154" t="s">
        <v>438</v>
      </c>
      <c r="I16" s="56"/>
      <c r="K16" s="154" t="s">
        <v>443</v>
      </c>
      <c r="L16" s="56"/>
    </row>
    <row r="17" spans="2:12" ht="45">
      <c r="E17" s="154" t="s">
        <v>439</v>
      </c>
      <c r="F17" s="56"/>
      <c r="H17" s="154" t="s">
        <v>439</v>
      </c>
      <c r="I17" s="56"/>
      <c r="K17" s="154" t="s">
        <v>444</v>
      </c>
      <c r="L17" s="56"/>
    </row>
    <row r="18" spans="2:12" ht="30">
      <c r="B18" s="148" t="s">
        <v>720</v>
      </c>
      <c r="H18" s="154"/>
      <c r="K18" s="154" t="s">
        <v>453</v>
      </c>
      <c r="L18" s="56"/>
    </row>
    <row r="19" spans="2:12"/>
    <row r="20" spans="2:12" ht="18">
      <c r="E20" s="150"/>
      <c r="H20" s="150"/>
    </row>
    <row r="21" spans="2:12" s="3" customFormat="1" ht="18">
      <c r="B21" s="5" t="s">
        <v>424</v>
      </c>
      <c r="C21" s="152"/>
      <c r="E21" s="149"/>
      <c r="H21" s="149"/>
      <c r="K21" s="149"/>
    </row>
    <row r="22" spans="2:12"/>
    <row r="23" spans="2:12" ht="45">
      <c r="B23" s="148" t="s">
        <v>705</v>
      </c>
    </row>
    <row r="24" spans="2:12"/>
    <row r="25" spans="2:12">
      <c r="B25" s="146" t="s">
        <v>706</v>
      </c>
      <c r="C25" s="109">
        <f>COUNTIF('Data - annual crops - revenue'!BS4:BS445, "&gt;0")</f>
        <v>0</v>
      </c>
      <c r="D25" t="s">
        <v>721</v>
      </c>
    </row>
    <row r="26" spans="2:12">
      <c r="B26" s="146"/>
    </row>
    <row r="27" spans="2:12">
      <c r="B27" s="175" t="s">
        <v>708</v>
      </c>
      <c r="C27" s="109" t="str" cm="1">
        <f t="array" ref="C27">IFERROR(MEDIAN(IF(ISNUMBER('Data - annual crops - revenue'!BS4:BS445),'Data - annual crops - revenue'!BS4:BS445)),"")</f>
        <v/>
      </c>
      <c r="D27" t="s">
        <v>713</v>
      </c>
    </row>
    <row r="28" spans="2:12">
      <c r="B28" s="175" t="s">
        <v>709</v>
      </c>
      <c r="C28" s="109" t="str" cm="1">
        <f t="array" ref="C28">IFERROR(MEDIAN(IF(ISNUMBER('Data - annual crops - costs'!BS5:BS446),'Data - annual crops - costs'!BS5:BS446)),"")</f>
        <v/>
      </c>
      <c r="D28" t="s">
        <v>713</v>
      </c>
    </row>
    <row r="29" spans="2:12">
      <c r="B29" s="175" t="s">
        <v>710</v>
      </c>
      <c r="C29" s="109" t="str" cm="1">
        <f t="array" ref="C29">IFERROR(MEDIAN(IF(ISNUMBER('Data - annual crops - profit'!BS6:BS447),'Data - annual crops - profit'!BS6:BS447)),"")</f>
        <v/>
      </c>
      <c r="D29" t="s">
        <v>713</v>
      </c>
    </row>
    <row r="30" spans="2:12" ht="30">
      <c r="B30" s="175" t="s">
        <v>711</v>
      </c>
      <c r="C30" s="109" t="str" cm="1">
        <f t="array" ref="C30">IFERROR(MEDIAN(IF(ISNUMBER('Data - annual crops - labour'!BS7:BS448),'Data - annual crops - labour'!BS7:BS448)),"")</f>
        <v/>
      </c>
      <c r="D30" t="s">
        <v>714</v>
      </c>
    </row>
    <row r="31" spans="2:12">
      <c r="B31" s="175"/>
      <c r="C31" s="176"/>
    </row>
    <row r="32" spans="2:12" ht="60">
      <c r="B32" s="148" t="s">
        <v>712</v>
      </c>
      <c r="C32" s="176"/>
    </row>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spans="2:3"/>
    <row r="82" spans="2:3"/>
    <row r="83" spans="2:3"/>
    <row r="84" spans="2:3"/>
    <row r="85" spans="2:3" s="3" customFormat="1" ht="18">
      <c r="B85" s="5" t="s">
        <v>91</v>
      </c>
      <c r="C85" s="152"/>
    </row>
    <row r="86" spans="2:3"/>
    <row r="87" spans="2:3"/>
  </sheetData>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clear_horticulture_analysis_data">
                <anchor moveWithCells="1">
                  <from>
                    <xdr:col>1</xdr:col>
                    <xdr:colOff>28575</xdr:colOff>
                    <xdr:row>9</xdr:row>
                    <xdr:rowOff>142875</xdr:rowOff>
                  </from>
                  <to>
                    <xdr:col>1</xdr:col>
                    <xdr:colOff>3019425</xdr:colOff>
                    <xdr:row>12</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4E2452B-31AB-4792-99B4-6B82796D24BB}">
            <xm:f>$C$14 &lt;&gt; Daftar!$M$7</xm:f>
            <x14:dxf>
              <font>
                <color theme="0"/>
              </font>
              <fill>
                <patternFill>
                  <bgColor theme="0"/>
                </patternFill>
              </fill>
              <border>
                <left/>
                <right/>
                <top/>
                <bottom/>
              </border>
            </x14:dxf>
          </x14:cfRule>
          <xm:sqref>E12:F18</xm:sqref>
        </x14:conditionalFormatting>
        <x14:conditionalFormatting xmlns:xm="http://schemas.microsoft.com/office/excel/2006/main">
          <x14:cfRule type="expression" priority="2" id="{05324417-E2F2-45BA-B3AD-98344A9E5AFA}">
            <xm:f>$C$14&lt;&gt;Daftar!$M$8</xm:f>
            <x14:dxf>
              <font>
                <color theme="0"/>
              </font>
              <fill>
                <patternFill>
                  <bgColor theme="0"/>
                </patternFill>
              </fill>
              <border>
                <left/>
                <right/>
                <top/>
                <bottom/>
                <vertical/>
                <horizontal/>
              </border>
            </x14:dxf>
          </x14:cfRule>
          <xm:sqref>H14:I19</xm:sqref>
        </x14:conditionalFormatting>
        <x14:conditionalFormatting xmlns:xm="http://schemas.microsoft.com/office/excel/2006/main">
          <x14:cfRule type="expression" priority="1" id="{2A8FA542-08A1-4FE8-A362-E9358C885CBC}">
            <xm:f>$C$14&lt;&gt;Daftar!$M$6</xm:f>
            <x14:dxf>
              <font>
                <color theme="0"/>
              </font>
              <fill>
                <patternFill>
                  <bgColor theme="0"/>
                </patternFill>
              </fill>
              <border>
                <left/>
                <right/>
                <top/>
                <bottom/>
                <vertical/>
                <horizontal/>
              </border>
            </x14:dxf>
          </x14:cfRule>
          <xm:sqref>K12:L18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8FA07D86-08F8-4D55-9837-B2AF30E1B6AD}">
          <x14:formula1>
            <xm:f>Daftar!$O$6:$O$8</xm:f>
          </x14:formula1>
          <xm:sqref>F15 I15 L15</xm:sqref>
        </x14:dataValidation>
        <x14:dataValidation type="list" allowBlank="1" showInputMessage="1" showErrorMessage="1" xr:uid="{F9B26648-6635-4FE6-B1F7-2D46BCEB0475}">
          <x14:formula1>
            <xm:f>Daftar!$Q$6:$Q$8</xm:f>
          </x14:formula1>
          <xm:sqref>C15</xm:sqref>
        </x14:dataValidation>
        <x14:dataValidation type="list" allowBlank="1" showInputMessage="1" showErrorMessage="1" xr:uid="{02FBD532-E23C-462D-865E-5F6F4DD8CA55}">
          <x14:formula1>
            <xm:f>Daftar!$S$6:$S$8</xm:f>
          </x14:formula1>
          <xm:sqref>F16 I16 C16 L16:L17</xm:sqref>
        </x14:dataValidation>
        <x14:dataValidation type="list" allowBlank="1" showInputMessage="1" showErrorMessage="1" xr:uid="{B8D0379A-54F7-4321-9A40-5C4525CB4123}">
          <x14:formula1>
            <xm:f>Daftar!$U$6:$U$9</xm:f>
          </x14:formula1>
          <xm:sqref>F17</xm:sqref>
        </x14:dataValidation>
        <x14:dataValidation type="list" allowBlank="1" showInputMessage="1" showErrorMessage="1" xr:uid="{47170F71-7502-4571-ADD1-2FB4DFC17720}">
          <x14:formula1>
            <xm:f>Daftar!$X$6:$X$9</xm:f>
          </x14:formula1>
          <xm:sqref>I17</xm:sqref>
        </x14:dataValidation>
        <x14:dataValidation type="list" allowBlank="1" showInputMessage="1" showErrorMessage="1" xr:uid="{C0FDA56C-173C-47D1-900B-65FF9FA2CF79}">
          <x14:formula1>
            <xm:f>Daftar!$M$6:$M$8</xm:f>
          </x14:formula1>
          <xm:sqref>C14</xm:sqref>
        </x14:dataValidation>
        <x14:dataValidation type="list" allowBlank="1" showInputMessage="1" showErrorMessage="1" xr:uid="{1EEED69B-8BA7-4598-A2F8-88578B7334E7}">
          <x14:formula1>
            <xm:f>Daftar!$AB$6:$AB$13</xm:f>
          </x14:formula1>
          <xm:sqref>L18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159D-5252-404A-9434-8422B91A7401}">
  <sheetPr codeName="Sheet3"/>
  <dimension ref="A1:BK178"/>
  <sheetViews>
    <sheetView showGridLines="0" zoomScale="80" zoomScaleNormal="80" workbookViewId="0">
      <selection activeCell="C32" sqref="C32"/>
    </sheetView>
  </sheetViews>
  <sheetFormatPr defaultColWidth="0" defaultRowHeight="14.25" zeroHeight="1"/>
  <cols>
    <col min="1" max="1" width="9.140625" style="4" customWidth="1"/>
    <col min="2" max="2" width="37" style="4" customWidth="1"/>
    <col min="3" max="3" width="25.140625" style="4" customWidth="1"/>
    <col min="4" max="8" width="17.42578125" style="4" customWidth="1"/>
    <col min="9" max="9" width="17.42578125" style="22" customWidth="1"/>
    <col min="10" max="13" width="17.42578125" style="4" customWidth="1"/>
    <col min="14" max="62" width="9.140625" style="4" customWidth="1"/>
    <col min="63" max="63" width="0" style="4" hidden="1" customWidth="1"/>
    <col min="64" max="16384" width="9.140625" style="4" hidden="1"/>
  </cols>
  <sheetData>
    <row r="1" spans="2:11"/>
    <row r="2" spans="2:11" s="3" customFormat="1" ht="18">
      <c r="B2" s="5" t="s">
        <v>722</v>
      </c>
      <c r="I2" s="44"/>
    </row>
    <row r="3" spans="2:11"/>
    <row r="4" spans="2:11">
      <c r="B4" s="4" t="s">
        <v>723</v>
      </c>
    </row>
    <row r="5" spans="2:11"/>
    <row r="6" spans="2:11" s="3" customFormat="1" ht="18">
      <c r="B6" s="5" t="s">
        <v>97</v>
      </c>
      <c r="I6" s="44"/>
    </row>
    <row r="7" spans="2:11"/>
    <row r="8" spans="2:11">
      <c r="B8" s="4" t="s">
        <v>109</v>
      </c>
    </row>
    <row r="9" spans="2:11"/>
    <row r="10" spans="2:11" ht="15">
      <c r="B10" s="6" t="s">
        <v>54</v>
      </c>
      <c r="C10" s="29" t="str">
        <f>Dasbor!C13</f>
        <v>Datar</v>
      </c>
    </row>
    <row r="11" spans="2:11"/>
    <row r="12" spans="2:11" ht="15">
      <c r="B12" s="6" t="s">
        <v>55</v>
      </c>
      <c r="C12" s="6" t="s">
        <v>167</v>
      </c>
      <c r="D12" s="6"/>
      <c r="E12" s="6"/>
      <c r="I12" s="43" t="s">
        <v>62</v>
      </c>
      <c r="J12" s="6"/>
    </row>
    <row r="13" spans="2:11">
      <c r="B13" s="14" t="s">
        <v>52</v>
      </c>
      <c r="C13" s="51">
        <f>Dasbor!C14</f>
        <v>60000</v>
      </c>
      <c r="I13" s="22" t="s">
        <v>61</v>
      </c>
      <c r="K13" s="4" t="s">
        <v>94</v>
      </c>
    </row>
    <row r="14" spans="2:11">
      <c r="B14" s="14" t="s">
        <v>53</v>
      </c>
      <c r="C14" s="51">
        <f>Dasbor!C14</f>
        <v>60000</v>
      </c>
      <c r="I14" s="22" t="s">
        <v>61</v>
      </c>
      <c r="K14" s="4" t="s">
        <v>95</v>
      </c>
    </row>
    <row r="15" spans="2:11">
      <c r="B15" s="22"/>
      <c r="I15" s="4"/>
    </row>
    <row r="16" spans="2:11" ht="15">
      <c r="B16" s="6" t="s">
        <v>56</v>
      </c>
      <c r="C16" s="6" t="s">
        <v>167</v>
      </c>
      <c r="D16" s="34" t="str">
        <f>Daftar!$H$6</f>
        <v>Datar</v>
      </c>
      <c r="E16" s="6" t="s">
        <v>354</v>
      </c>
      <c r="F16" s="6" t="s">
        <v>355</v>
      </c>
      <c r="G16" s="6" t="s">
        <v>422</v>
      </c>
      <c r="I16" s="43" t="s">
        <v>62</v>
      </c>
    </row>
    <row r="17" spans="2:11">
      <c r="B17" s="14" t="s">
        <v>57</v>
      </c>
      <c r="C17" s="29">
        <f>IF(G17&lt;&gt;0, G17, IF($C$10=Daftar!$H$6,D17,IF($C$10=Daftar!$H$7,E17,F17)))</f>
        <v>2381</v>
      </c>
      <c r="D17" s="32">
        <v>2381</v>
      </c>
      <c r="E17" s="32">
        <v>2381</v>
      </c>
      <c r="F17" s="32">
        <v>2142</v>
      </c>
      <c r="G17" s="32">
        <f>Dasbor!C27/Dasbor!C12</f>
        <v>0</v>
      </c>
      <c r="I17" s="22" t="s">
        <v>60</v>
      </c>
      <c r="K17" s="4" t="s">
        <v>104</v>
      </c>
    </row>
    <row r="18" spans="2:11">
      <c r="B18" s="14" t="s">
        <v>58</v>
      </c>
      <c r="C18" s="29">
        <f>IF($C$10=Daftar!$H$6,D18,IF($C$10=Daftar!$H$7,E18,F18))</f>
        <v>0</v>
      </c>
      <c r="D18" s="53">
        <f>ROUND($C$17*Dasbor!$C$28,0)</f>
        <v>0</v>
      </c>
      <c r="E18" s="53">
        <f>ROUND($C$17*Dasbor!$C$28,0)</f>
        <v>0</v>
      </c>
      <c r="F18" s="53">
        <f>ROUND($C$17*Dasbor!$C$28,0)</f>
        <v>0</v>
      </c>
      <c r="I18" s="22" t="s">
        <v>60</v>
      </c>
    </row>
    <row r="19" spans="2:11">
      <c r="B19" s="14" t="s">
        <v>59</v>
      </c>
      <c r="C19" s="31">
        <f>IF(C18&lt;&gt;0, $C$18, C17)</f>
        <v>2381</v>
      </c>
      <c r="D19" s="139"/>
      <c r="E19" s="139"/>
      <c r="F19" s="139"/>
      <c r="I19" s="22" t="s">
        <v>60</v>
      </c>
    </row>
    <row r="20" spans="2:11"/>
    <row r="21" spans="2:11" ht="15">
      <c r="B21" s="6" t="s">
        <v>69</v>
      </c>
      <c r="C21" s="6" t="s">
        <v>167</v>
      </c>
      <c r="D21" s="6" t="str">
        <f>Daftar!$H$6</f>
        <v>Datar</v>
      </c>
      <c r="E21" s="6" t="s">
        <v>354</v>
      </c>
      <c r="F21" s="6" t="s">
        <v>355</v>
      </c>
      <c r="I21" s="43" t="s">
        <v>62</v>
      </c>
    </row>
    <row r="22" spans="2:11">
      <c r="B22" s="14" t="s">
        <v>66</v>
      </c>
      <c r="C22" s="29">
        <f>IF($C$10=Daftar!$H$6,D22,IF($C$10=Daftar!$H$7,E22,F22))</f>
        <v>110000</v>
      </c>
      <c r="D22" s="32">
        <v>110000</v>
      </c>
      <c r="E22" s="32">
        <v>110000</v>
      </c>
      <c r="F22" s="32">
        <v>250000</v>
      </c>
      <c r="I22" s="22" t="s">
        <v>1</v>
      </c>
      <c r="K22" s="4" t="s">
        <v>110</v>
      </c>
    </row>
    <row r="23" spans="2:11">
      <c r="B23" s="14" t="s">
        <v>67</v>
      </c>
      <c r="C23" s="29">
        <f>IF($C$10=Daftar!$H$6,D23,IF($C$10=Daftar!$H$7,E23,F23))</f>
        <v>215</v>
      </c>
      <c r="D23" s="32">
        <v>215</v>
      </c>
      <c r="E23" s="32">
        <v>215</v>
      </c>
      <c r="F23" s="32">
        <v>215</v>
      </c>
      <c r="I23" s="22" t="s">
        <v>84</v>
      </c>
      <c r="K23" s="4" t="s">
        <v>111</v>
      </c>
    </row>
    <row r="24" spans="2:11">
      <c r="B24" s="14" t="s">
        <v>68</v>
      </c>
      <c r="C24" s="29">
        <f>IF($C$10=Daftar!$H$6,D24,IF($C$10=Daftar!$H$7,E24,F24))</f>
        <v>2000</v>
      </c>
      <c r="D24" s="32">
        <v>2000</v>
      </c>
      <c r="E24" s="32">
        <v>2000</v>
      </c>
      <c r="F24" s="32">
        <v>2000</v>
      </c>
      <c r="I24" s="22" t="s">
        <v>83</v>
      </c>
      <c r="K24" s="4" t="s">
        <v>101</v>
      </c>
    </row>
    <row r="25" spans="2:11"/>
    <row r="26" spans="2:11" ht="15">
      <c r="B26" s="6" t="s">
        <v>71</v>
      </c>
      <c r="C26" s="6" t="s">
        <v>167</v>
      </c>
      <c r="D26" s="6" t="str">
        <f>Daftar!$H$6</f>
        <v>Datar</v>
      </c>
      <c r="E26" s="6" t="s">
        <v>354</v>
      </c>
      <c r="F26" s="6" t="s">
        <v>355</v>
      </c>
      <c r="I26" s="43" t="s">
        <v>62</v>
      </c>
    </row>
    <row r="27" spans="2:11">
      <c r="B27" s="14" t="s">
        <v>73</v>
      </c>
      <c r="C27" s="29">
        <f>IF($C$10=Daftar!$H$6,D27,IF($C$10=Daftar!$H$7,E27,F27))</f>
        <v>1.4165000000000001E-2</v>
      </c>
      <c r="D27" s="32">
        <f>0.02833/2</f>
        <v>1.4165000000000001E-2</v>
      </c>
      <c r="E27" s="32">
        <f>0.02833/2</f>
        <v>1.4165000000000001E-2</v>
      </c>
      <c r="F27" s="32">
        <f>0.02833/2</f>
        <v>1.4165000000000001E-2</v>
      </c>
      <c r="I27" s="22" t="s">
        <v>79</v>
      </c>
      <c r="K27" s="4" t="s">
        <v>65</v>
      </c>
    </row>
    <row r="28" spans="2:11">
      <c r="B28" s="14" t="s">
        <v>74</v>
      </c>
      <c r="C28" s="29">
        <f>IF($C$10=Daftar!$H$6,D28,IF($C$10=Daftar!$H$7,E28,F28))</f>
        <v>30</v>
      </c>
      <c r="D28" s="32">
        <v>30</v>
      </c>
      <c r="E28" s="32">
        <v>30</v>
      </c>
      <c r="F28" s="32">
        <v>23</v>
      </c>
      <c r="I28" s="22" t="s">
        <v>80</v>
      </c>
      <c r="K28" s="4" t="s">
        <v>65</v>
      </c>
    </row>
    <row r="29" spans="2:11">
      <c r="B29" s="14" t="s">
        <v>66</v>
      </c>
      <c r="C29" s="29">
        <f>IF($C$10=Daftar!$H$6,D29,IF($C$10=Daftar!$H$7,E29,F29))</f>
        <v>8</v>
      </c>
      <c r="D29" s="32">
        <v>8</v>
      </c>
      <c r="E29" s="32">
        <v>8</v>
      </c>
      <c r="F29" s="32">
        <v>10</v>
      </c>
      <c r="I29" s="22" t="s">
        <v>80</v>
      </c>
      <c r="K29" s="4" t="s">
        <v>65</v>
      </c>
    </row>
    <row r="30" spans="2:11">
      <c r="B30" s="14" t="s">
        <v>67</v>
      </c>
      <c r="C30" s="29">
        <f>IF($C$10=Daftar!$H$6,D30,IF($C$10=Daftar!$H$7,E30,F30))</f>
        <v>7.1</v>
      </c>
      <c r="D30" s="32">
        <v>7.1</v>
      </c>
      <c r="E30" s="32">
        <v>7.1</v>
      </c>
      <c r="F30" s="32">
        <v>7.1</v>
      </c>
      <c r="I30" s="22" t="s">
        <v>80</v>
      </c>
      <c r="K30" s="4" t="s">
        <v>65</v>
      </c>
    </row>
    <row r="31" spans="2:11">
      <c r="B31" s="14" t="s">
        <v>75</v>
      </c>
      <c r="C31" s="29">
        <f>IF($C$10=Daftar!$H$6,D31,IF($C$10=Daftar!$H$7,E31,F31))</f>
        <v>4.7619000000000002E-2</v>
      </c>
      <c r="D31" s="32">
        <v>4.7619000000000002E-2</v>
      </c>
      <c r="E31" s="32">
        <v>4.7619000000000002E-2</v>
      </c>
      <c r="F31" s="32">
        <v>2.6700000000000002E-2</v>
      </c>
      <c r="I31" s="22" t="s">
        <v>81</v>
      </c>
      <c r="K31" s="4" t="s">
        <v>65</v>
      </c>
    </row>
    <row r="32" spans="2:11">
      <c r="B32" s="14" t="s">
        <v>76</v>
      </c>
      <c r="C32" s="29">
        <f>IF($C$10=Daftar!$H$6,D32,IF($C$10=Daftar!$H$7,E32,F32))</f>
        <v>2.5400000000000002E-3</v>
      </c>
      <c r="D32" s="32">
        <v>2.5400000000000002E-3</v>
      </c>
      <c r="E32" s="32">
        <v>2.5400000000000002E-3</v>
      </c>
      <c r="F32" s="32">
        <v>2.5400000000000002E-3</v>
      </c>
      <c r="I32" s="22" t="s">
        <v>81</v>
      </c>
      <c r="K32" s="4" t="s">
        <v>65</v>
      </c>
    </row>
    <row r="33" spans="2:11"/>
    <row r="34" spans="2:11" ht="15">
      <c r="B34" s="6" t="s">
        <v>72</v>
      </c>
      <c r="C34" s="6" t="s">
        <v>167</v>
      </c>
      <c r="D34" s="6" t="str">
        <f>Daftar!$H$6</f>
        <v>Datar</v>
      </c>
      <c r="E34" s="6" t="s">
        <v>354</v>
      </c>
      <c r="F34" s="6" t="s">
        <v>355</v>
      </c>
      <c r="I34" s="43" t="s">
        <v>62</v>
      </c>
    </row>
    <row r="35" spans="2:11">
      <c r="B35" s="14" t="s">
        <v>73</v>
      </c>
      <c r="C35" s="29">
        <f>IF($C$10=Daftar!$H$6,D35,IF($C$10=Daftar!$H$7,E35,F35))</f>
        <v>1.4165000000000001E-2</v>
      </c>
      <c r="D35" s="32">
        <f>0.02833/2</f>
        <v>1.4165000000000001E-2</v>
      </c>
      <c r="E35" s="32">
        <f>0.02833/2</f>
        <v>1.4165000000000001E-2</v>
      </c>
      <c r="F35" s="32">
        <f>0.02833/2</f>
        <v>1.4165000000000001E-2</v>
      </c>
      <c r="I35" s="22" t="s">
        <v>79</v>
      </c>
      <c r="K35" s="4" t="s">
        <v>65</v>
      </c>
    </row>
    <row r="36" spans="2:11">
      <c r="B36" s="14" t="s">
        <v>126</v>
      </c>
      <c r="C36" s="29">
        <f>IF($C$10=Daftar!$H$6,D36,IF($C$10=Daftar!$H$7,E36,F36))</f>
        <v>5</v>
      </c>
      <c r="D36" s="32">
        <v>5</v>
      </c>
      <c r="E36" s="32">
        <v>5</v>
      </c>
      <c r="F36" s="32">
        <v>0</v>
      </c>
      <c r="I36" s="22" t="s">
        <v>82</v>
      </c>
      <c r="K36" s="4" t="s">
        <v>65</v>
      </c>
    </row>
    <row r="37" spans="2:11">
      <c r="B37" s="14" t="s">
        <v>66</v>
      </c>
      <c r="C37" s="29">
        <f>IF($C$10=Daftar!$H$6,D37,IF($C$10=Daftar!$H$7,E37,F37))</f>
        <v>2.5</v>
      </c>
      <c r="D37" s="32">
        <v>2.5</v>
      </c>
      <c r="E37" s="32">
        <v>2.5</v>
      </c>
      <c r="F37" s="32">
        <v>3</v>
      </c>
      <c r="I37" s="22" t="s">
        <v>82</v>
      </c>
      <c r="K37" s="4" t="s">
        <v>65</v>
      </c>
    </row>
    <row r="38" spans="2:11">
      <c r="B38" s="14" t="s">
        <v>67</v>
      </c>
      <c r="C38" s="29">
        <f>IF($C$10=Daftar!$H$6,D38,IF($C$10=Daftar!$H$7,E38,F38))</f>
        <v>0</v>
      </c>
      <c r="D38" s="32">
        <v>0</v>
      </c>
      <c r="E38" s="32">
        <v>0</v>
      </c>
      <c r="F38" s="32">
        <v>0</v>
      </c>
      <c r="I38" s="22" t="s">
        <v>82</v>
      </c>
      <c r="K38" s="4" t="s">
        <v>65</v>
      </c>
    </row>
    <row r="39" spans="2:11">
      <c r="B39" s="14" t="s">
        <v>75</v>
      </c>
      <c r="C39" s="29">
        <f>IF($C$10=Daftar!$H$6,D39,IF($C$10=Daftar!$H$7,E39,F39))</f>
        <v>0</v>
      </c>
      <c r="D39" s="32">
        <v>0</v>
      </c>
      <c r="E39" s="32">
        <v>0</v>
      </c>
      <c r="F39" s="32">
        <v>2.6700000000000002E-2</v>
      </c>
      <c r="I39" s="22" t="s">
        <v>81</v>
      </c>
      <c r="K39" s="4" t="s">
        <v>65</v>
      </c>
    </row>
    <row r="40" spans="2:11">
      <c r="B40" s="14" t="s">
        <v>76</v>
      </c>
      <c r="C40" s="29">
        <f>IF($C$10=Daftar!$H$6,D40,IF($C$10=Daftar!$H$7,E40,F40))</f>
        <v>0</v>
      </c>
      <c r="D40" s="32">
        <v>0</v>
      </c>
      <c r="E40" s="32">
        <v>0</v>
      </c>
      <c r="F40" s="32">
        <v>0</v>
      </c>
      <c r="I40" s="66" t="s">
        <v>82</v>
      </c>
      <c r="K40" s="4" t="s">
        <v>65</v>
      </c>
    </row>
    <row r="41" spans="2:11"/>
    <row r="42" spans="2:11" ht="15">
      <c r="B42" s="6" t="s">
        <v>391</v>
      </c>
      <c r="C42" s="6" t="s">
        <v>167</v>
      </c>
      <c r="D42" s="6" t="str">
        <f>Daftar!$H$6</f>
        <v>Datar</v>
      </c>
      <c r="E42" s="6" t="s">
        <v>354</v>
      </c>
      <c r="F42" s="6" t="s">
        <v>355</v>
      </c>
      <c r="I42" s="43" t="s">
        <v>62</v>
      </c>
    </row>
    <row r="43" spans="2:11" ht="15">
      <c r="B43" s="15" t="s">
        <v>602</v>
      </c>
      <c r="C43" s="140">
        <f>Dasbor!C31</f>
        <v>0</v>
      </c>
    </row>
    <row r="44" spans="2:11" ht="42.75">
      <c r="B44" s="207" t="s">
        <v>726</v>
      </c>
      <c r="C44" s="29">
        <f>IF($C$10=Daftar!$H$6,D44,IF($C$10=Daftar!$H$7,E44,F44))</f>
        <v>1.3</v>
      </c>
      <c r="D44" s="32">
        <v>1.3</v>
      </c>
      <c r="E44" s="32">
        <v>1.3</v>
      </c>
      <c r="F44" s="32">
        <v>1.3</v>
      </c>
      <c r="I44" s="22" t="s">
        <v>35</v>
      </c>
      <c r="K44" s="4" t="s">
        <v>724</v>
      </c>
    </row>
    <row r="45" spans="2:11" ht="28.5">
      <c r="B45" s="207" t="s">
        <v>725</v>
      </c>
      <c r="C45" s="29">
        <f>IF(C43=Daftar!K6, C44, 1)</f>
        <v>1</v>
      </c>
    </row>
    <row r="46" spans="2:11"/>
    <row r="47" spans="2:11" ht="15">
      <c r="B47" s="6" t="s">
        <v>98</v>
      </c>
      <c r="C47" s="6" t="s">
        <v>167</v>
      </c>
      <c r="D47" s="6" t="str">
        <f>Daftar!$H$6</f>
        <v>Datar</v>
      </c>
      <c r="E47" s="6" t="s">
        <v>354</v>
      </c>
      <c r="F47" s="6" t="s">
        <v>355</v>
      </c>
      <c r="G47" s="6" t="s">
        <v>422</v>
      </c>
      <c r="I47" s="43" t="s">
        <v>62</v>
      </c>
    </row>
    <row r="48" spans="2:11" ht="32.25" customHeight="1">
      <c r="B48" s="45" t="s">
        <v>78</v>
      </c>
      <c r="C48" s="29">
        <f>IF($C$10=Daftar!$H$6,D48,IF($C$10=Daftar!$H$7,E48,F48))</f>
        <v>2</v>
      </c>
      <c r="D48" s="228">
        <v>2</v>
      </c>
      <c r="E48" s="32">
        <v>2</v>
      </c>
      <c r="F48" s="32">
        <v>2.9</v>
      </c>
      <c r="G48" s="74">
        <f>IFERROR((((Dasbor!$C$29/Dasbor!C12)/'[2]Masukans - kopi'!$D$18)/D69),0)</f>
        <v>0</v>
      </c>
      <c r="I48" s="22" t="s">
        <v>3</v>
      </c>
      <c r="K48" s="4" t="s">
        <v>112</v>
      </c>
    </row>
    <row r="49" spans="2:46" ht="33.75" customHeight="1">
      <c r="B49" s="45" t="s">
        <v>78</v>
      </c>
      <c r="C49" s="64">
        <f>IF(G48&lt;&gt;0, G48, C48)</f>
        <v>2</v>
      </c>
      <c r="I49" s="22" t="s">
        <v>3</v>
      </c>
      <c r="K49" s="4" t="s">
        <v>423</v>
      </c>
    </row>
    <row r="50" spans="2:46">
      <c r="B50" s="91"/>
      <c r="C50" s="92"/>
    </row>
    <row r="51" spans="2:46" ht="15">
      <c r="D51" s="6" t="str">
        <f>Daftar!$H$6</f>
        <v>Datar</v>
      </c>
      <c r="E51" s="6" t="s">
        <v>354</v>
      </c>
      <c r="F51" s="6" t="s">
        <v>355</v>
      </c>
      <c r="G51" s="6" t="s">
        <v>422</v>
      </c>
    </row>
    <row r="52" spans="2:46">
      <c r="B52" s="14" t="s">
        <v>77</v>
      </c>
      <c r="C52" s="29">
        <f>IF(G52&lt;&gt;0, G52, IF($C$10=Daftar!$H$6,D52,IF($C$10=Daftar!$H$7,E52,F52)))</f>
        <v>8000</v>
      </c>
      <c r="D52" s="32">
        <v>8000</v>
      </c>
      <c r="E52" s="32">
        <v>8000</v>
      </c>
      <c r="F52" s="32">
        <v>8000</v>
      </c>
      <c r="G52" s="74">
        <f>Dasbor!C32</f>
        <v>0</v>
      </c>
      <c r="I52" s="22" t="s">
        <v>4</v>
      </c>
      <c r="K52" s="4" t="s">
        <v>100</v>
      </c>
    </row>
    <row r="53" spans="2:46"/>
    <row r="54" spans="2:46" s="3" customFormat="1" ht="18">
      <c r="B54" s="5" t="s">
        <v>113</v>
      </c>
      <c r="I54" s="44"/>
    </row>
    <row r="55" spans="2:46"/>
    <row r="56" spans="2:46">
      <c r="B56" s="4" t="s">
        <v>114</v>
      </c>
    </row>
    <row r="57" spans="2:46"/>
    <row r="58" spans="2:46" ht="15">
      <c r="B58" s="6" t="s">
        <v>89</v>
      </c>
      <c r="C58" s="6" t="s">
        <v>62</v>
      </c>
      <c r="D58" s="1" t="s">
        <v>0</v>
      </c>
    </row>
    <row r="59" spans="2:46" ht="15">
      <c r="D59" s="34">
        <v>1</v>
      </c>
      <c r="E59" s="34">
        <v>2</v>
      </c>
      <c r="F59" s="34">
        <v>3</v>
      </c>
      <c r="G59" s="34">
        <v>4</v>
      </c>
      <c r="H59" s="34">
        <v>5</v>
      </c>
      <c r="I59" s="142">
        <v>6</v>
      </c>
      <c r="J59" s="34">
        <v>7</v>
      </c>
      <c r="K59" s="34">
        <v>8</v>
      </c>
      <c r="L59" s="34">
        <v>9</v>
      </c>
      <c r="M59" s="34">
        <v>10</v>
      </c>
      <c r="N59" s="34">
        <v>11</v>
      </c>
      <c r="O59" s="34">
        <v>12</v>
      </c>
      <c r="P59" s="34">
        <v>13</v>
      </c>
      <c r="Q59" s="34">
        <v>14</v>
      </c>
      <c r="R59" s="34">
        <v>15</v>
      </c>
      <c r="S59" s="34">
        <v>16</v>
      </c>
      <c r="T59" s="34">
        <v>17</v>
      </c>
      <c r="U59" s="34">
        <v>18</v>
      </c>
      <c r="V59" s="34">
        <v>19</v>
      </c>
      <c r="W59" s="34">
        <v>20</v>
      </c>
      <c r="X59" s="34">
        <v>21</v>
      </c>
      <c r="Y59" s="34">
        <v>22</v>
      </c>
      <c r="Z59" s="34">
        <v>23</v>
      </c>
      <c r="AA59" s="34">
        <v>24</v>
      </c>
      <c r="AB59" s="34">
        <v>25</v>
      </c>
      <c r="AC59" s="34">
        <v>26</v>
      </c>
      <c r="AD59" s="34">
        <v>27</v>
      </c>
      <c r="AE59" s="34">
        <v>28</v>
      </c>
      <c r="AF59" s="34">
        <v>29</v>
      </c>
      <c r="AG59" s="34">
        <v>30</v>
      </c>
      <c r="AH59" s="34">
        <v>31</v>
      </c>
      <c r="AI59" s="34">
        <v>32</v>
      </c>
      <c r="AJ59" s="34">
        <v>33</v>
      </c>
      <c r="AK59" s="34">
        <v>34</v>
      </c>
      <c r="AL59" s="34">
        <v>35</v>
      </c>
      <c r="AM59" s="34">
        <v>36</v>
      </c>
      <c r="AN59" s="34">
        <v>37</v>
      </c>
      <c r="AO59" s="34">
        <v>38</v>
      </c>
      <c r="AP59" s="34">
        <v>39</v>
      </c>
      <c r="AQ59" s="34">
        <v>40</v>
      </c>
      <c r="AR59" s="34">
        <v>41</v>
      </c>
      <c r="AS59" s="34">
        <v>42</v>
      </c>
    </row>
    <row r="60" spans="2:46" ht="28.5">
      <c r="B60" s="47" t="s">
        <v>85</v>
      </c>
      <c r="C60" s="14" t="s">
        <v>137</v>
      </c>
      <c r="D60" s="141">
        <v>0.9</v>
      </c>
      <c r="E60" s="141">
        <v>1</v>
      </c>
      <c r="F60" s="141">
        <v>1</v>
      </c>
      <c r="G60" s="141">
        <v>1</v>
      </c>
      <c r="H60" s="141">
        <v>1</v>
      </c>
      <c r="I60" s="141">
        <v>1</v>
      </c>
      <c r="J60" s="141">
        <v>1</v>
      </c>
      <c r="K60" s="141">
        <v>1</v>
      </c>
      <c r="L60" s="141">
        <v>1</v>
      </c>
      <c r="M60" s="141">
        <v>1</v>
      </c>
      <c r="N60" s="141">
        <v>1</v>
      </c>
      <c r="O60" s="141">
        <v>1</v>
      </c>
      <c r="P60" s="141">
        <v>1</v>
      </c>
      <c r="Q60" s="141">
        <v>1</v>
      </c>
      <c r="R60" s="141">
        <v>1</v>
      </c>
      <c r="S60" s="141">
        <v>1</v>
      </c>
      <c r="T60" s="141">
        <v>1</v>
      </c>
      <c r="U60" s="141">
        <v>1</v>
      </c>
      <c r="V60" s="141">
        <v>1</v>
      </c>
      <c r="W60" s="141">
        <v>1</v>
      </c>
      <c r="X60" s="141">
        <v>1</v>
      </c>
      <c r="Y60" s="141">
        <v>1</v>
      </c>
      <c r="Z60" s="141">
        <v>1</v>
      </c>
      <c r="AA60" s="141">
        <v>1</v>
      </c>
      <c r="AB60" s="141">
        <v>1</v>
      </c>
      <c r="AC60" s="141">
        <v>1</v>
      </c>
      <c r="AD60" s="141">
        <v>1</v>
      </c>
      <c r="AE60" s="141">
        <v>1</v>
      </c>
      <c r="AF60" s="141">
        <v>1</v>
      </c>
      <c r="AG60" s="141">
        <v>1</v>
      </c>
      <c r="AH60" s="141">
        <v>1</v>
      </c>
      <c r="AI60" s="141">
        <v>1</v>
      </c>
      <c r="AJ60" s="141">
        <v>1</v>
      </c>
      <c r="AK60" s="141">
        <v>1</v>
      </c>
      <c r="AL60" s="141">
        <v>1</v>
      </c>
      <c r="AM60" s="141">
        <v>1</v>
      </c>
      <c r="AN60" s="141">
        <v>1</v>
      </c>
      <c r="AO60" s="141">
        <v>1</v>
      </c>
      <c r="AP60" s="141">
        <v>1</v>
      </c>
      <c r="AQ60" s="141">
        <v>1</v>
      </c>
      <c r="AR60" s="141">
        <v>1</v>
      </c>
      <c r="AS60" s="141">
        <v>1</v>
      </c>
    </row>
    <row r="61" spans="2:46" s="24" customFormat="1">
      <c r="B61" s="46"/>
      <c r="D61" s="54">
        <v>1</v>
      </c>
      <c r="E61" s="54">
        <v>2</v>
      </c>
      <c r="F61" s="54">
        <v>3</v>
      </c>
      <c r="G61" s="54">
        <v>4</v>
      </c>
      <c r="H61" s="54">
        <v>5</v>
      </c>
      <c r="I61" s="54">
        <v>6</v>
      </c>
      <c r="J61" s="54">
        <v>7</v>
      </c>
      <c r="K61" s="54">
        <v>8</v>
      </c>
      <c r="L61" s="54">
        <v>9</v>
      </c>
      <c r="M61" s="54">
        <v>10</v>
      </c>
      <c r="N61" s="54">
        <v>11</v>
      </c>
      <c r="O61" s="54">
        <v>12</v>
      </c>
      <c r="P61" s="54">
        <v>13</v>
      </c>
      <c r="Q61" s="54">
        <v>14</v>
      </c>
      <c r="R61" s="54">
        <v>15</v>
      </c>
      <c r="S61" s="54">
        <v>16</v>
      </c>
      <c r="T61" s="54">
        <v>17</v>
      </c>
      <c r="U61" s="54">
        <v>18</v>
      </c>
      <c r="V61" s="54">
        <v>19</v>
      </c>
      <c r="W61" s="54">
        <v>20</v>
      </c>
      <c r="X61" s="54">
        <v>21</v>
      </c>
      <c r="Y61" s="54">
        <v>22</v>
      </c>
      <c r="Z61" s="54">
        <v>23</v>
      </c>
      <c r="AA61" s="54">
        <v>24</v>
      </c>
      <c r="AB61" s="54">
        <v>25</v>
      </c>
      <c r="AC61" s="54">
        <v>26</v>
      </c>
      <c r="AD61" s="54">
        <v>27</v>
      </c>
      <c r="AE61" s="54">
        <v>28</v>
      </c>
      <c r="AF61" s="54">
        <v>29</v>
      </c>
      <c r="AG61" s="54">
        <v>30</v>
      </c>
      <c r="AH61" s="54">
        <v>31</v>
      </c>
      <c r="AI61" s="54">
        <v>32</v>
      </c>
      <c r="AJ61" s="54">
        <v>33</v>
      </c>
      <c r="AK61" s="54">
        <v>34</v>
      </c>
      <c r="AL61" s="54">
        <v>35</v>
      </c>
      <c r="AM61" s="54">
        <v>36</v>
      </c>
      <c r="AN61" s="54">
        <v>37</v>
      </c>
      <c r="AO61" s="54">
        <v>38</v>
      </c>
      <c r="AP61" s="54">
        <v>39</v>
      </c>
      <c r="AQ61" s="54">
        <v>40</v>
      </c>
      <c r="AR61" s="54">
        <v>41</v>
      </c>
      <c r="AS61" s="54">
        <v>42</v>
      </c>
    </row>
    <row r="62" spans="2:46">
      <c r="B62" s="45" t="s">
        <v>86</v>
      </c>
      <c r="C62" s="14" t="s">
        <v>137</v>
      </c>
      <c r="D62" s="141">
        <v>0</v>
      </c>
      <c r="E62" s="141">
        <v>0</v>
      </c>
      <c r="F62" s="141">
        <v>0.39274205011590069</v>
      </c>
      <c r="G62" s="141">
        <v>0.43611761796476484</v>
      </c>
      <c r="H62" s="141">
        <v>0.47949318581362915</v>
      </c>
      <c r="I62" s="141">
        <v>0.5228687536624933</v>
      </c>
      <c r="J62" s="141">
        <v>0.56624432151135751</v>
      </c>
      <c r="K62" s="141">
        <v>0.60961988936022182</v>
      </c>
      <c r="L62" s="141">
        <v>0.65299545720908614</v>
      </c>
      <c r="M62" s="141">
        <v>0.69637102505795023</v>
      </c>
      <c r="N62" s="141">
        <v>0.73974659290681455</v>
      </c>
      <c r="O62" s="141">
        <v>0.78312216075567864</v>
      </c>
      <c r="P62" s="141">
        <v>0.82649772860454296</v>
      </c>
      <c r="Q62" s="141">
        <v>0.86987329645340727</v>
      </c>
      <c r="R62" s="141">
        <v>0.91324886430227159</v>
      </c>
      <c r="S62" s="141">
        <v>0.95662443215113568</v>
      </c>
      <c r="T62" s="141">
        <v>1</v>
      </c>
      <c r="U62" s="141">
        <v>0.97307692307692306</v>
      </c>
      <c r="V62" s="141">
        <v>0.94615384615384612</v>
      </c>
      <c r="W62" s="141">
        <v>0.91923076923076918</v>
      </c>
      <c r="X62" s="141">
        <v>0.89230769230769225</v>
      </c>
      <c r="Y62" s="141">
        <v>0.86538461538461531</v>
      </c>
      <c r="Z62" s="141">
        <v>0.83846153846153837</v>
      </c>
      <c r="AA62" s="141">
        <v>0.81153846153846143</v>
      </c>
      <c r="AB62" s="141">
        <v>0.78461538461538449</v>
      </c>
      <c r="AC62" s="141">
        <v>0.75769230769230755</v>
      </c>
      <c r="AD62" s="141">
        <v>0.73076923076923062</v>
      </c>
      <c r="AE62" s="141">
        <v>0.70384615384615368</v>
      </c>
      <c r="AF62" s="141">
        <v>0.67692307692307674</v>
      </c>
      <c r="AG62" s="141">
        <v>0.65</v>
      </c>
      <c r="AH62" s="141">
        <v>0.62538461538461543</v>
      </c>
      <c r="AI62" s="141">
        <v>0.60076923076923083</v>
      </c>
      <c r="AJ62" s="141">
        <v>0.57615384615384624</v>
      </c>
      <c r="AK62" s="141">
        <v>0.55153846153846164</v>
      </c>
      <c r="AL62" s="141">
        <v>0.52692307692307705</v>
      </c>
      <c r="AM62" s="141">
        <v>0.50230769230769245</v>
      </c>
      <c r="AN62" s="141">
        <v>0.47769230769230786</v>
      </c>
      <c r="AO62" s="141">
        <v>0.45307692307692327</v>
      </c>
      <c r="AP62" s="141">
        <v>0.42846153846153867</v>
      </c>
      <c r="AQ62" s="141">
        <v>0.40384615384615408</v>
      </c>
      <c r="AR62" s="141">
        <v>0.37923076923076948</v>
      </c>
      <c r="AS62" s="141">
        <v>0.35461538461538489</v>
      </c>
      <c r="AT62" s="4" t="s">
        <v>217</v>
      </c>
    </row>
    <row r="63" spans="2:46">
      <c r="B63" s="27"/>
      <c r="AT63" s="4" t="s">
        <v>159</v>
      </c>
    </row>
    <row r="64" spans="2:46">
      <c r="B64" s="27"/>
    </row>
    <row r="65" spans="2:46" ht="28.5">
      <c r="B65" s="45" t="s">
        <v>87</v>
      </c>
      <c r="C65" s="14" t="s">
        <v>158</v>
      </c>
      <c r="D65" s="37">
        <f>IF(Dasbor!$C$30&lt;&gt;0, Dasbor!$C$30, 15)</f>
        <v>15</v>
      </c>
      <c r="E65" s="37">
        <f t="shared" ref="E65" si="0">D65+1</f>
        <v>16</v>
      </c>
      <c r="F65" s="37">
        <f t="shared" ref="F65" si="1">E65+1</f>
        <v>17</v>
      </c>
      <c r="G65" s="37">
        <f t="shared" ref="G65" si="2">F65+1</f>
        <v>18</v>
      </c>
      <c r="H65" s="37">
        <f t="shared" ref="H65" si="3">G65+1</f>
        <v>19</v>
      </c>
      <c r="I65" s="37">
        <f t="shared" ref="I65" si="4">H65+1</f>
        <v>20</v>
      </c>
      <c r="J65" s="37">
        <f t="shared" ref="J65" si="5">I65+1</f>
        <v>21</v>
      </c>
      <c r="K65" s="37">
        <f t="shared" ref="K65" si="6">J65+1</f>
        <v>22</v>
      </c>
      <c r="L65" s="37">
        <f t="shared" ref="L65" si="7">K65+1</f>
        <v>23</v>
      </c>
      <c r="M65" s="37">
        <f t="shared" ref="M65" si="8">L65+1</f>
        <v>24</v>
      </c>
      <c r="N65" s="37">
        <f t="shared" ref="N65" si="9">M65+1</f>
        <v>25</v>
      </c>
      <c r="O65" s="37">
        <f t="shared" ref="O65" si="10">N65+1</f>
        <v>26</v>
      </c>
      <c r="P65" s="37">
        <f t="shared" ref="P65" si="11">O65+1</f>
        <v>27</v>
      </c>
      <c r="Q65" s="37">
        <f t="shared" ref="Q65" si="12">P65+1</f>
        <v>28</v>
      </c>
      <c r="R65" s="37">
        <f t="shared" ref="R65" si="13">Q65+1</f>
        <v>29</v>
      </c>
      <c r="S65" s="37">
        <f t="shared" ref="S65" si="14">R65+1</f>
        <v>30</v>
      </c>
      <c r="T65" s="37">
        <f t="shared" ref="T65" si="15">S65+1</f>
        <v>31</v>
      </c>
      <c r="U65" s="37">
        <f t="shared" ref="U65" si="16">T65+1</f>
        <v>32</v>
      </c>
      <c r="V65" s="37">
        <f t="shared" ref="V65" si="17">U65+1</f>
        <v>33</v>
      </c>
      <c r="W65" s="37">
        <f t="shared" ref="W65" si="18">V65+1</f>
        <v>34</v>
      </c>
      <c r="X65" s="37">
        <f t="shared" ref="X65" si="19">W65+1</f>
        <v>35</v>
      </c>
      <c r="Y65" s="37">
        <f t="shared" ref="Y65" si="20">X65+1</f>
        <v>36</v>
      </c>
      <c r="Z65" s="37">
        <f t="shared" ref="Z65" si="21">Y65+1</f>
        <v>37</v>
      </c>
      <c r="AA65" s="37">
        <f t="shared" ref="AA65" si="22">Z65+1</f>
        <v>38</v>
      </c>
      <c r="AB65" s="37">
        <f t="shared" ref="AB65" si="23">AA65+1</f>
        <v>39</v>
      </c>
      <c r="AC65" s="37">
        <f t="shared" ref="AC65" si="24">AB65+1</f>
        <v>40</v>
      </c>
      <c r="AD65" s="37">
        <f t="shared" ref="AD65" si="25">AC65+1</f>
        <v>41</v>
      </c>
      <c r="AE65" s="37">
        <f t="shared" ref="AE65" si="26">AD65+1</f>
        <v>42</v>
      </c>
      <c r="AF65" s="37">
        <f t="shared" ref="AF65" si="27">AE65+1</f>
        <v>43</v>
      </c>
      <c r="AG65" s="37">
        <f t="shared" ref="AG65" si="28">AF65+1</f>
        <v>44</v>
      </c>
      <c r="AH65" s="37">
        <f t="shared" ref="AH65" si="29">AG65+1</f>
        <v>45</v>
      </c>
      <c r="AI65" s="37">
        <f t="shared" ref="AI65" si="30">AH65+1</f>
        <v>46</v>
      </c>
      <c r="AJ65" s="37">
        <f t="shared" ref="AJ65" si="31">AI65+1</f>
        <v>47</v>
      </c>
      <c r="AK65" s="37">
        <f t="shared" ref="AK65" si="32">AJ65+1</f>
        <v>48</v>
      </c>
      <c r="AL65" s="37">
        <f t="shared" ref="AL65" si="33">AK65+1</f>
        <v>49</v>
      </c>
      <c r="AM65" s="37">
        <f t="shared" ref="AM65" si="34">AL65+1</f>
        <v>50</v>
      </c>
      <c r="AN65" s="37">
        <f t="shared" ref="AN65" si="35">AM65+1</f>
        <v>51</v>
      </c>
      <c r="AO65" s="37">
        <f t="shared" ref="AO65" si="36">AN65+1</f>
        <v>52</v>
      </c>
      <c r="AP65" s="37">
        <f t="shared" ref="AP65" si="37">AO65+1</f>
        <v>53</v>
      </c>
      <c r="AQ65" s="37">
        <f t="shared" ref="AQ65" si="38">AP65+1</f>
        <v>54</v>
      </c>
      <c r="AR65" s="37">
        <f t="shared" ref="AR65" si="39">AQ65+1</f>
        <v>55</v>
      </c>
      <c r="AS65" s="37">
        <f t="shared" ref="AS65" si="40">AR65+1</f>
        <v>56</v>
      </c>
      <c r="AT65" s="4" t="s">
        <v>160</v>
      </c>
    </row>
    <row r="66" spans="2:46">
      <c r="B66" s="45" t="s">
        <v>280</v>
      </c>
      <c r="C66" s="14" t="s">
        <v>279</v>
      </c>
      <c r="D66" s="29">
        <f>IFERROR(IF(D65 = 43, 1, IF(C66&lt;&gt;0, C66+1, 0)),0)</f>
        <v>0</v>
      </c>
      <c r="E66" s="29">
        <f t="shared" ref="E66:AS66" si="41">IFERROR(IF(E65 = 43, 1, IF(D66&lt;&gt;0, D66+1, 0)),0)</f>
        <v>0</v>
      </c>
      <c r="F66" s="29">
        <f t="shared" si="41"/>
        <v>0</v>
      </c>
      <c r="G66" s="29">
        <f t="shared" si="41"/>
        <v>0</v>
      </c>
      <c r="H66" s="29">
        <f t="shared" si="41"/>
        <v>0</v>
      </c>
      <c r="I66" s="29">
        <f t="shared" si="41"/>
        <v>0</v>
      </c>
      <c r="J66" s="29">
        <f t="shared" si="41"/>
        <v>0</v>
      </c>
      <c r="K66" s="29">
        <f t="shared" si="41"/>
        <v>0</v>
      </c>
      <c r="L66" s="29">
        <f t="shared" si="41"/>
        <v>0</v>
      </c>
      <c r="M66" s="29">
        <f t="shared" si="41"/>
        <v>0</v>
      </c>
      <c r="N66" s="29">
        <f t="shared" si="41"/>
        <v>0</v>
      </c>
      <c r="O66" s="29">
        <f t="shared" si="41"/>
        <v>0</v>
      </c>
      <c r="P66" s="29">
        <f t="shared" si="41"/>
        <v>0</v>
      </c>
      <c r="Q66" s="29">
        <f t="shared" si="41"/>
        <v>0</v>
      </c>
      <c r="R66" s="29">
        <f t="shared" si="41"/>
        <v>0</v>
      </c>
      <c r="S66" s="29">
        <f t="shared" si="41"/>
        <v>0</v>
      </c>
      <c r="T66" s="29">
        <f t="shared" si="41"/>
        <v>0</v>
      </c>
      <c r="U66" s="29">
        <f t="shared" si="41"/>
        <v>0</v>
      </c>
      <c r="V66" s="29">
        <f t="shared" si="41"/>
        <v>0</v>
      </c>
      <c r="W66" s="29">
        <f t="shared" si="41"/>
        <v>0</v>
      </c>
      <c r="X66" s="29">
        <f t="shared" si="41"/>
        <v>0</v>
      </c>
      <c r="Y66" s="29">
        <f t="shared" si="41"/>
        <v>0</v>
      </c>
      <c r="Z66" s="29">
        <f t="shared" si="41"/>
        <v>0</v>
      </c>
      <c r="AA66" s="29">
        <f t="shared" si="41"/>
        <v>0</v>
      </c>
      <c r="AB66" s="29">
        <f t="shared" si="41"/>
        <v>0</v>
      </c>
      <c r="AC66" s="29">
        <f t="shared" si="41"/>
        <v>0</v>
      </c>
      <c r="AD66" s="29">
        <f t="shared" si="41"/>
        <v>0</v>
      </c>
      <c r="AE66" s="29">
        <f t="shared" si="41"/>
        <v>0</v>
      </c>
      <c r="AF66" s="29">
        <f t="shared" si="41"/>
        <v>1</v>
      </c>
      <c r="AG66" s="29">
        <f t="shared" si="41"/>
        <v>2</v>
      </c>
      <c r="AH66" s="29">
        <f t="shared" si="41"/>
        <v>3</v>
      </c>
      <c r="AI66" s="29">
        <f t="shared" si="41"/>
        <v>4</v>
      </c>
      <c r="AJ66" s="29">
        <f t="shared" si="41"/>
        <v>5</v>
      </c>
      <c r="AK66" s="29">
        <f t="shared" si="41"/>
        <v>6</v>
      </c>
      <c r="AL66" s="29">
        <f t="shared" si="41"/>
        <v>7</v>
      </c>
      <c r="AM66" s="29">
        <f t="shared" si="41"/>
        <v>8</v>
      </c>
      <c r="AN66" s="29">
        <f t="shared" si="41"/>
        <v>9</v>
      </c>
      <c r="AO66" s="29">
        <f t="shared" si="41"/>
        <v>10</v>
      </c>
      <c r="AP66" s="29">
        <f t="shared" si="41"/>
        <v>11</v>
      </c>
      <c r="AQ66" s="29">
        <f t="shared" si="41"/>
        <v>12</v>
      </c>
      <c r="AR66" s="29">
        <f t="shared" si="41"/>
        <v>13</v>
      </c>
      <c r="AS66" s="29">
        <f t="shared" si="41"/>
        <v>14</v>
      </c>
    </row>
    <row r="67" spans="2:46" ht="28.5">
      <c r="B67" s="45" t="s">
        <v>88</v>
      </c>
      <c r="C67" s="14"/>
      <c r="D67" s="29">
        <f>IF(D66=0,D65,IF(D66=1,1,C67+1))</f>
        <v>15</v>
      </c>
      <c r="E67" s="29">
        <f t="shared" ref="E67:AS67" si="42">IF(E66=0,E65,IF(E66=1,1,D67+1))</f>
        <v>16</v>
      </c>
      <c r="F67" s="29">
        <f t="shared" si="42"/>
        <v>17</v>
      </c>
      <c r="G67" s="29">
        <f t="shared" si="42"/>
        <v>18</v>
      </c>
      <c r="H67" s="29">
        <f t="shared" si="42"/>
        <v>19</v>
      </c>
      <c r="I67" s="29">
        <f t="shared" si="42"/>
        <v>20</v>
      </c>
      <c r="J67" s="29">
        <f t="shared" si="42"/>
        <v>21</v>
      </c>
      <c r="K67" s="29">
        <f t="shared" si="42"/>
        <v>22</v>
      </c>
      <c r="L67" s="29">
        <f t="shared" si="42"/>
        <v>23</v>
      </c>
      <c r="M67" s="29">
        <f t="shared" si="42"/>
        <v>24</v>
      </c>
      <c r="N67" s="29">
        <f t="shared" si="42"/>
        <v>25</v>
      </c>
      <c r="O67" s="29">
        <f t="shared" si="42"/>
        <v>26</v>
      </c>
      <c r="P67" s="29">
        <f t="shared" si="42"/>
        <v>27</v>
      </c>
      <c r="Q67" s="29">
        <f t="shared" si="42"/>
        <v>28</v>
      </c>
      <c r="R67" s="29">
        <f t="shared" si="42"/>
        <v>29</v>
      </c>
      <c r="S67" s="29">
        <f t="shared" si="42"/>
        <v>30</v>
      </c>
      <c r="T67" s="29">
        <f t="shared" si="42"/>
        <v>31</v>
      </c>
      <c r="U67" s="29">
        <f t="shared" si="42"/>
        <v>32</v>
      </c>
      <c r="V67" s="29">
        <f t="shared" si="42"/>
        <v>33</v>
      </c>
      <c r="W67" s="29">
        <f t="shared" si="42"/>
        <v>34</v>
      </c>
      <c r="X67" s="29">
        <f t="shared" si="42"/>
        <v>35</v>
      </c>
      <c r="Y67" s="29">
        <f t="shared" si="42"/>
        <v>36</v>
      </c>
      <c r="Z67" s="29">
        <f t="shared" si="42"/>
        <v>37</v>
      </c>
      <c r="AA67" s="29">
        <f t="shared" si="42"/>
        <v>38</v>
      </c>
      <c r="AB67" s="29">
        <f t="shared" si="42"/>
        <v>39</v>
      </c>
      <c r="AC67" s="29">
        <f t="shared" si="42"/>
        <v>40</v>
      </c>
      <c r="AD67" s="29">
        <f t="shared" si="42"/>
        <v>41</v>
      </c>
      <c r="AE67" s="29">
        <f t="shared" si="42"/>
        <v>42</v>
      </c>
      <c r="AF67" s="29">
        <f t="shared" si="42"/>
        <v>1</v>
      </c>
      <c r="AG67" s="29">
        <f t="shared" si="42"/>
        <v>2</v>
      </c>
      <c r="AH67" s="29">
        <f t="shared" si="42"/>
        <v>3</v>
      </c>
      <c r="AI67" s="29">
        <f t="shared" si="42"/>
        <v>4</v>
      </c>
      <c r="AJ67" s="29">
        <f t="shared" si="42"/>
        <v>5</v>
      </c>
      <c r="AK67" s="29">
        <f t="shared" si="42"/>
        <v>6</v>
      </c>
      <c r="AL67" s="29">
        <f t="shared" si="42"/>
        <v>7</v>
      </c>
      <c r="AM67" s="29">
        <f t="shared" si="42"/>
        <v>8</v>
      </c>
      <c r="AN67" s="29">
        <f t="shared" si="42"/>
        <v>9</v>
      </c>
      <c r="AO67" s="29">
        <f t="shared" si="42"/>
        <v>10</v>
      </c>
      <c r="AP67" s="29">
        <f t="shared" si="42"/>
        <v>11</v>
      </c>
      <c r="AQ67" s="29">
        <f t="shared" si="42"/>
        <v>12</v>
      </c>
      <c r="AR67" s="29">
        <f t="shared" si="42"/>
        <v>13</v>
      </c>
      <c r="AS67" s="29">
        <f t="shared" si="42"/>
        <v>14</v>
      </c>
      <c r="AT67" s="26"/>
    </row>
    <row r="68" spans="2:46">
      <c r="B68" s="27"/>
      <c r="I68" s="4"/>
      <c r="AT68" s="26"/>
    </row>
    <row r="69" spans="2:46" ht="28.5">
      <c r="B69" s="45" t="s">
        <v>92</v>
      </c>
      <c r="C69" s="14" t="s">
        <v>137</v>
      </c>
      <c r="D69" s="33">
        <f>INDEX($D$62:$AS$62, 1, MATCH(D67, $D$61:$AS$61,0))</f>
        <v>0.91324886430227159</v>
      </c>
      <c r="E69" s="33">
        <f t="shared" ref="E69:AS69" si="43">INDEX($D$62:$AS$62, 1, MATCH(E67, $D$61:$AS$61,0))</f>
        <v>0.95662443215113568</v>
      </c>
      <c r="F69" s="33">
        <f t="shared" si="43"/>
        <v>1</v>
      </c>
      <c r="G69" s="33">
        <f t="shared" si="43"/>
        <v>0.97307692307692306</v>
      </c>
      <c r="H69" s="33">
        <f t="shared" si="43"/>
        <v>0.94615384615384612</v>
      </c>
      <c r="I69" s="33">
        <f t="shared" si="43"/>
        <v>0.91923076923076918</v>
      </c>
      <c r="J69" s="33">
        <f t="shared" si="43"/>
        <v>0.89230769230769225</v>
      </c>
      <c r="K69" s="33">
        <f t="shared" si="43"/>
        <v>0.86538461538461531</v>
      </c>
      <c r="L69" s="33">
        <f t="shared" si="43"/>
        <v>0.83846153846153837</v>
      </c>
      <c r="M69" s="33">
        <f t="shared" si="43"/>
        <v>0.81153846153846143</v>
      </c>
      <c r="N69" s="33">
        <f t="shared" si="43"/>
        <v>0.78461538461538449</v>
      </c>
      <c r="O69" s="33">
        <f t="shared" si="43"/>
        <v>0.75769230769230755</v>
      </c>
      <c r="P69" s="33">
        <f t="shared" si="43"/>
        <v>0.73076923076923062</v>
      </c>
      <c r="Q69" s="33">
        <f t="shared" si="43"/>
        <v>0.70384615384615368</v>
      </c>
      <c r="R69" s="33">
        <f t="shared" si="43"/>
        <v>0.67692307692307674</v>
      </c>
      <c r="S69" s="33">
        <f t="shared" si="43"/>
        <v>0.65</v>
      </c>
      <c r="T69" s="33">
        <f t="shared" si="43"/>
        <v>0.62538461538461543</v>
      </c>
      <c r="U69" s="33">
        <f t="shared" si="43"/>
        <v>0.60076923076923083</v>
      </c>
      <c r="V69" s="33">
        <f t="shared" si="43"/>
        <v>0.57615384615384624</v>
      </c>
      <c r="W69" s="33">
        <f t="shared" si="43"/>
        <v>0.55153846153846164</v>
      </c>
      <c r="X69" s="33">
        <f t="shared" si="43"/>
        <v>0.52692307692307705</v>
      </c>
      <c r="Y69" s="33">
        <f t="shared" si="43"/>
        <v>0.50230769230769245</v>
      </c>
      <c r="Z69" s="33">
        <f t="shared" si="43"/>
        <v>0.47769230769230786</v>
      </c>
      <c r="AA69" s="33">
        <f t="shared" si="43"/>
        <v>0.45307692307692327</v>
      </c>
      <c r="AB69" s="33">
        <f t="shared" si="43"/>
        <v>0.42846153846153867</v>
      </c>
      <c r="AC69" s="33">
        <f t="shared" si="43"/>
        <v>0.40384615384615408</v>
      </c>
      <c r="AD69" s="33">
        <f t="shared" si="43"/>
        <v>0.37923076923076948</v>
      </c>
      <c r="AE69" s="33">
        <f t="shared" si="43"/>
        <v>0.35461538461538489</v>
      </c>
      <c r="AF69" s="33">
        <f t="shared" si="43"/>
        <v>0</v>
      </c>
      <c r="AG69" s="33">
        <f t="shared" si="43"/>
        <v>0</v>
      </c>
      <c r="AH69" s="33">
        <f t="shared" si="43"/>
        <v>0.39274205011590069</v>
      </c>
      <c r="AI69" s="33">
        <f t="shared" si="43"/>
        <v>0.43611761796476484</v>
      </c>
      <c r="AJ69" s="33">
        <f t="shared" si="43"/>
        <v>0.47949318581362915</v>
      </c>
      <c r="AK69" s="33">
        <f t="shared" si="43"/>
        <v>0.5228687536624933</v>
      </c>
      <c r="AL69" s="33">
        <f t="shared" si="43"/>
        <v>0.56624432151135751</v>
      </c>
      <c r="AM69" s="33">
        <f t="shared" si="43"/>
        <v>0.60961988936022182</v>
      </c>
      <c r="AN69" s="33">
        <f t="shared" si="43"/>
        <v>0.65299545720908614</v>
      </c>
      <c r="AO69" s="33">
        <f t="shared" si="43"/>
        <v>0.69637102505795023</v>
      </c>
      <c r="AP69" s="33">
        <f t="shared" si="43"/>
        <v>0.73974659290681455</v>
      </c>
      <c r="AQ69" s="33">
        <f t="shared" si="43"/>
        <v>0.78312216075567864</v>
      </c>
      <c r="AR69" s="33">
        <f t="shared" si="43"/>
        <v>0.82649772860454296</v>
      </c>
      <c r="AS69" s="33">
        <f t="shared" si="43"/>
        <v>0.86987329645340727</v>
      </c>
      <c r="AT69" s="4" t="s">
        <v>218</v>
      </c>
    </row>
    <row r="70" spans="2:46" ht="28.5">
      <c r="B70" s="47" t="s">
        <v>85</v>
      </c>
      <c r="C70" s="14" t="s">
        <v>137</v>
      </c>
      <c r="D70" s="33">
        <f t="shared" ref="D70:J70" si="44">INDEX($D$60:$AS$60, 1, MATCH(D67, $D$59:$AS$59,0))</f>
        <v>1</v>
      </c>
      <c r="E70" s="33">
        <f t="shared" si="44"/>
        <v>1</v>
      </c>
      <c r="F70" s="33">
        <f t="shared" si="44"/>
        <v>1</v>
      </c>
      <c r="G70" s="33">
        <f t="shared" si="44"/>
        <v>1</v>
      </c>
      <c r="H70" s="33">
        <f t="shared" si="44"/>
        <v>1</v>
      </c>
      <c r="I70" s="143">
        <f t="shared" si="44"/>
        <v>1</v>
      </c>
      <c r="J70" s="143">
        <f t="shared" si="44"/>
        <v>1</v>
      </c>
      <c r="K70" s="33">
        <f t="shared" ref="K70:AS70" si="45">INDEX($D$60:$AS$60, 1, MATCH(J67, $D$59:$AS$59,0))</f>
        <v>1</v>
      </c>
      <c r="L70" s="33">
        <f t="shared" si="45"/>
        <v>1</v>
      </c>
      <c r="M70" s="33">
        <f t="shared" si="45"/>
        <v>1</v>
      </c>
      <c r="N70" s="33">
        <f t="shared" si="45"/>
        <v>1</v>
      </c>
      <c r="O70" s="33">
        <f t="shared" si="45"/>
        <v>1</v>
      </c>
      <c r="P70" s="33">
        <f t="shared" si="45"/>
        <v>1</v>
      </c>
      <c r="Q70" s="33">
        <f t="shared" si="45"/>
        <v>1</v>
      </c>
      <c r="R70" s="33">
        <f t="shared" si="45"/>
        <v>1</v>
      </c>
      <c r="S70" s="33">
        <f t="shared" si="45"/>
        <v>1</v>
      </c>
      <c r="T70" s="33">
        <f t="shared" si="45"/>
        <v>1</v>
      </c>
      <c r="U70" s="33">
        <f t="shared" si="45"/>
        <v>1</v>
      </c>
      <c r="V70" s="33">
        <f t="shared" si="45"/>
        <v>1</v>
      </c>
      <c r="W70" s="33">
        <f t="shared" si="45"/>
        <v>1</v>
      </c>
      <c r="X70" s="33">
        <f t="shared" si="45"/>
        <v>1</v>
      </c>
      <c r="Y70" s="33">
        <f t="shared" si="45"/>
        <v>1</v>
      </c>
      <c r="Z70" s="33">
        <f t="shared" si="45"/>
        <v>1</v>
      </c>
      <c r="AA70" s="33">
        <f t="shared" si="45"/>
        <v>1</v>
      </c>
      <c r="AB70" s="33">
        <f t="shared" si="45"/>
        <v>1</v>
      </c>
      <c r="AC70" s="33">
        <f t="shared" si="45"/>
        <v>1</v>
      </c>
      <c r="AD70" s="33">
        <f t="shared" si="45"/>
        <v>1</v>
      </c>
      <c r="AE70" s="33">
        <f t="shared" si="45"/>
        <v>1</v>
      </c>
      <c r="AF70" s="33">
        <f t="shared" si="45"/>
        <v>1</v>
      </c>
      <c r="AG70" s="33">
        <f t="shared" si="45"/>
        <v>0.9</v>
      </c>
      <c r="AH70" s="33">
        <f t="shared" si="45"/>
        <v>1</v>
      </c>
      <c r="AI70" s="33">
        <f t="shared" si="45"/>
        <v>1</v>
      </c>
      <c r="AJ70" s="33">
        <f t="shared" si="45"/>
        <v>1</v>
      </c>
      <c r="AK70" s="33">
        <f t="shared" si="45"/>
        <v>1</v>
      </c>
      <c r="AL70" s="33">
        <f t="shared" si="45"/>
        <v>1</v>
      </c>
      <c r="AM70" s="33">
        <f t="shared" si="45"/>
        <v>1</v>
      </c>
      <c r="AN70" s="33">
        <f t="shared" si="45"/>
        <v>1</v>
      </c>
      <c r="AO70" s="33">
        <f t="shared" si="45"/>
        <v>1</v>
      </c>
      <c r="AP70" s="33">
        <f t="shared" si="45"/>
        <v>1</v>
      </c>
      <c r="AQ70" s="33">
        <f t="shared" si="45"/>
        <v>1</v>
      </c>
      <c r="AR70" s="33">
        <f t="shared" si="45"/>
        <v>1</v>
      </c>
      <c r="AS70" s="33">
        <f t="shared" si="45"/>
        <v>1</v>
      </c>
      <c r="AT70" s="26"/>
    </row>
    <row r="71" spans="2:46">
      <c r="B71" s="22"/>
      <c r="C71" s="22"/>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row>
    <row r="72" spans="2:46">
      <c r="B72" s="22"/>
      <c r="C72" s="22"/>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row>
    <row r="73" spans="2:46" s="3" customFormat="1" ht="18">
      <c r="B73" s="5" t="s">
        <v>733</v>
      </c>
      <c r="I73" s="44"/>
    </row>
    <row r="74" spans="2:46">
      <c r="B74" s="88"/>
    </row>
    <row r="75" spans="2:46">
      <c r="B75" s="88" t="s">
        <v>734</v>
      </c>
    </row>
    <row r="76" spans="2:46">
      <c r="B76" s="88"/>
    </row>
    <row r="77" spans="2:46" s="3" customFormat="1" ht="18">
      <c r="B77" s="5" t="s">
        <v>97</v>
      </c>
      <c r="I77" s="44"/>
    </row>
    <row r="78" spans="2:46">
      <c r="B78" s="88"/>
    </row>
    <row r="79" spans="2:46">
      <c r="B79" s="88" t="s">
        <v>735</v>
      </c>
    </row>
    <row r="80" spans="2:46">
      <c r="B80" s="88"/>
    </row>
    <row r="81" spans="2:11" ht="30">
      <c r="B81" s="214" t="s">
        <v>736</v>
      </c>
      <c r="C81" s="51" t="str">
        <f>IF(C85&lt;&gt;Daftar!B6, Daftar!K6, IF(Dasbor!C154=Daftar!K6, Daftar!K6, Daftar!K7))</f>
        <v>Ya</v>
      </c>
    </row>
    <row r="82" spans="2:11" ht="15">
      <c r="B82" s="214"/>
    </row>
    <row r="83" spans="2:11" ht="30">
      <c r="B83" s="214" t="s">
        <v>737</v>
      </c>
      <c r="C83" s="51" t="str">
        <f>IF(C81=Daftar!K6, Daftar!K7, Daftar!K6)</f>
        <v>Tidak</v>
      </c>
    </row>
    <row r="84" spans="2:11" ht="15">
      <c r="B84" s="214"/>
      <c r="C84" s="67"/>
    </row>
    <row r="85" spans="2:11" ht="15">
      <c r="B85" s="214" t="s">
        <v>738</v>
      </c>
      <c r="C85" s="51">
        <f>Dasbor!C23</f>
        <v>0</v>
      </c>
    </row>
    <row r="86" spans="2:11"/>
    <row r="87" spans="2:11" ht="15">
      <c r="B87" s="6" t="s">
        <v>55</v>
      </c>
      <c r="C87" s="6" t="s">
        <v>167</v>
      </c>
      <c r="D87" s="6"/>
      <c r="E87" s="6"/>
      <c r="I87" s="6" t="s">
        <v>62</v>
      </c>
      <c r="J87" s="22"/>
      <c r="K87" s="6"/>
    </row>
    <row r="88" spans="2:11">
      <c r="B88" s="14" t="s">
        <v>52</v>
      </c>
      <c r="C88" s="51">
        <f>Dasbor!C14</f>
        <v>60000</v>
      </c>
      <c r="I88" s="4" t="s">
        <v>135</v>
      </c>
      <c r="J88" s="22"/>
      <c r="K88" s="4" t="s">
        <v>94</v>
      </c>
    </row>
    <row r="89" spans="2:11">
      <c r="B89" s="14" t="s">
        <v>53</v>
      </c>
      <c r="C89" s="51">
        <f>Dasbor!C14</f>
        <v>60000</v>
      </c>
      <c r="I89" s="4" t="s">
        <v>135</v>
      </c>
      <c r="J89" s="22"/>
      <c r="K89" s="4" t="s">
        <v>95</v>
      </c>
    </row>
    <row r="90" spans="2:11">
      <c r="B90" s="22"/>
      <c r="I90" s="4"/>
      <c r="J90" s="22"/>
    </row>
    <row r="91" spans="2:11" ht="15">
      <c r="B91" s="43" t="s">
        <v>152</v>
      </c>
      <c r="C91" s="6" t="s">
        <v>167</v>
      </c>
      <c r="D91" s="6" t="str">
        <f>Daftar!$H$6</f>
        <v>Datar</v>
      </c>
      <c r="E91" s="6" t="s">
        <v>354</v>
      </c>
      <c r="F91" s="6" t="s">
        <v>355</v>
      </c>
      <c r="I91" s="6" t="s">
        <v>62</v>
      </c>
      <c r="J91" s="22"/>
    </row>
    <row r="92" spans="2:11">
      <c r="B92" s="29" t="str">
        <f>Daftar!B6</f>
        <v>Kopi</v>
      </c>
      <c r="C92" s="29">
        <f>IF($C$10=Daftar!$H$6,D92,IF($C$10=Daftar!$H$7,E92,F92))*IF(Dasbor!$C$154=Daftar!K6, 1, 0)</f>
        <v>0</v>
      </c>
      <c r="D92" s="32">
        <v>76</v>
      </c>
      <c r="E92" s="32">
        <v>76</v>
      </c>
      <c r="F92" s="32">
        <v>76</v>
      </c>
      <c r="I92" s="4" t="s">
        <v>82</v>
      </c>
      <c r="J92" s="22"/>
      <c r="K92" s="88" t="s">
        <v>730</v>
      </c>
    </row>
    <row r="93" spans="2:11">
      <c r="B93" s="29" t="str">
        <f>Daftar!B7</f>
        <v>Hortikultura</v>
      </c>
      <c r="C93" s="29">
        <f>IF($C$10=Daftar!$H$6,D93,IF($C$10=Daftar!$H$7,E93,F93))</f>
        <v>150</v>
      </c>
      <c r="D93" s="32">
        <v>150</v>
      </c>
      <c r="E93" s="32">
        <v>150</v>
      </c>
      <c r="F93" s="32">
        <v>200</v>
      </c>
      <c r="I93" s="4" t="s">
        <v>82</v>
      </c>
      <c r="J93" s="22"/>
      <c r="K93" s="88" t="s">
        <v>730</v>
      </c>
    </row>
    <row r="94" spans="2:11">
      <c r="B94" s="29" t="str">
        <f>Daftar!B8</f>
        <v>Beras</v>
      </c>
      <c r="C94" s="29">
        <f>IF($C$10=Daftar!$H$6,D94,IF($C$10=Daftar!$H$7,E94,F94))</f>
        <v>150</v>
      </c>
      <c r="D94" s="32">
        <v>150</v>
      </c>
      <c r="E94" s="32">
        <v>150</v>
      </c>
      <c r="F94" s="32">
        <v>200</v>
      </c>
      <c r="I94" s="4" t="s">
        <v>82</v>
      </c>
      <c r="J94" s="22"/>
      <c r="K94" s="88" t="s">
        <v>730</v>
      </c>
    </row>
    <row r="95" spans="2:11">
      <c r="B95" s="29" t="str">
        <f>Daftar!B9</f>
        <v>Agroforestri</v>
      </c>
      <c r="C95" s="29">
        <f>IF($C$10=Daftar!$H$6,D95,IF($C$10=Daftar!$H$7,E95,F95))</f>
        <v>226</v>
      </c>
      <c r="D95" s="32">
        <v>226</v>
      </c>
      <c r="E95" s="32">
        <v>226</v>
      </c>
      <c r="F95" s="32">
        <v>276</v>
      </c>
      <c r="I95" s="4" t="s">
        <v>82</v>
      </c>
      <c r="J95" s="22"/>
      <c r="K95" s="88" t="s">
        <v>730</v>
      </c>
    </row>
    <row r="96" spans="2:11">
      <c r="B96" s="29" t="str">
        <f>Daftar!B10</f>
        <v>Lahan yang dibersihkan</v>
      </c>
      <c r="C96" s="29">
        <f>IF($C$10=Daftar!$H$6,D96,IF($C$10=Daftar!$H$7,E96,F96))</f>
        <v>150</v>
      </c>
      <c r="D96" s="32">
        <v>150</v>
      </c>
      <c r="E96" s="32">
        <v>150</v>
      </c>
      <c r="F96" s="32">
        <v>200</v>
      </c>
      <c r="I96" s="4" t="s">
        <v>82</v>
      </c>
      <c r="J96" s="22"/>
      <c r="K96" s="88" t="s">
        <v>730</v>
      </c>
    </row>
    <row r="97" spans="2:11">
      <c r="B97" s="29" t="str">
        <f>Daftar!B11</f>
        <v>Hutan</v>
      </c>
      <c r="C97" s="29">
        <f>IF($C$10=Daftar!$H$6,D97,IF($C$10=Daftar!$H$7,E97,F97))</f>
        <v>226</v>
      </c>
      <c r="D97" s="32">
        <v>226</v>
      </c>
      <c r="E97" s="32">
        <v>226</v>
      </c>
      <c r="F97" s="32">
        <v>276</v>
      </c>
      <c r="I97" s="4" t="s">
        <v>82</v>
      </c>
      <c r="J97" s="22"/>
      <c r="K97" s="88" t="s">
        <v>730</v>
      </c>
    </row>
    <row r="98" spans="2:11">
      <c r="B98" s="14" t="s">
        <v>155</v>
      </c>
      <c r="C98" s="29" t="e">
        <f>INDEX(C92:$C$97, MATCH(C85, B92:B97, 0), 1)</f>
        <v>#N/A</v>
      </c>
      <c r="I98" s="4"/>
      <c r="J98" s="22"/>
    </row>
    <row r="99" spans="2:11">
      <c r="B99" s="22"/>
      <c r="I99" s="4"/>
      <c r="J99" s="22"/>
    </row>
    <row r="100" spans="2:11" ht="15">
      <c r="B100" s="6" t="s">
        <v>56</v>
      </c>
      <c r="C100" s="6" t="s">
        <v>167</v>
      </c>
      <c r="D100" s="6" t="str">
        <f>Daftar!$H$6</f>
        <v>Datar</v>
      </c>
      <c r="E100" s="6" t="s">
        <v>354</v>
      </c>
      <c r="F100" s="6" t="s">
        <v>355</v>
      </c>
      <c r="G100" s="6" t="s">
        <v>422</v>
      </c>
      <c r="I100" s="6" t="s">
        <v>62</v>
      </c>
      <c r="J100" s="6"/>
    </row>
    <row r="101" spans="2:11">
      <c r="B101" s="14" t="s">
        <v>57</v>
      </c>
      <c r="C101" s="29">
        <f>IF($C$10=Daftar!$H$6,D101,IF($C$10=Daftar!$H$7,E101,F101))</f>
        <v>2381</v>
      </c>
      <c r="D101" s="32">
        <v>2381</v>
      </c>
      <c r="E101" s="32">
        <v>2381</v>
      </c>
      <c r="F101" s="32">
        <v>2142</v>
      </c>
      <c r="G101" s="32">
        <f>Dasbor!C27/Dasbor!C12</f>
        <v>0</v>
      </c>
      <c r="I101" s="4" t="s">
        <v>60</v>
      </c>
      <c r="J101" s="22"/>
      <c r="K101" s="88" t="s">
        <v>104</v>
      </c>
    </row>
    <row r="102" spans="2:11">
      <c r="B102" s="14" t="s">
        <v>64</v>
      </c>
      <c r="C102" s="29">
        <f>IF($C$10=Daftar!$H$6,D102,IF($C$10=Daftar!$H$7,E102,F102))</f>
        <v>0</v>
      </c>
      <c r="D102" s="53">
        <f>ROUND($C$101*Dasbor!$C$28,0)</f>
        <v>0</v>
      </c>
      <c r="E102" s="53">
        <f>ROUND($C$101*Dasbor!$C$28,0)</f>
        <v>0</v>
      </c>
      <c r="F102" s="53">
        <f>ROUND($C$101*Dasbor!$C$28,0)</f>
        <v>0</v>
      </c>
      <c r="G102" s="32"/>
      <c r="I102" s="4" t="s">
        <v>60</v>
      </c>
      <c r="J102" s="22"/>
      <c r="K102" s="88" t="s">
        <v>731</v>
      </c>
    </row>
    <row r="103" spans="2:11">
      <c r="B103" s="14" t="s">
        <v>244</v>
      </c>
      <c r="C103" s="29">
        <f>IF(C102&lt;&gt;0, C102, C101)</f>
        <v>2381</v>
      </c>
      <c r="I103" s="4" t="s">
        <v>60</v>
      </c>
      <c r="J103" s="22"/>
      <c r="K103" s="88" t="s">
        <v>732</v>
      </c>
    </row>
    <row r="104" spans="2:11">
      <c r="I104" s="4"/>
      <c r="K104" s="88"/>
    </row>
    <row r="105" spans="2:11" ht="15">
      <c r="B105" s="6" t="s">
        <v>56</v>
      </c>
      <c r="C105" s="6" t="s">
        <v>167</v>
      </c>
      <c r="I105" s="6" t="s">
        <v>62</v>
      </c>
      <c r="K105" s="88"/>
    </row>
    <row r="106" spans="2:11" ht="28.5">
      <c r="B106" s="45" t="s">
        <v>394</v>
      </c>
      <c r="C106" s="29">
        <f>IF(C85&lt;&gt;Daftar!B9,0,IF(Dasbor!C154=Daftar!K6,0,'Masukan - agroforestri'!C17))/Dasbor!C12</f>
        <v>0</v>
      </c>
      <c r="I106" s="4" t="s">
        <v>60</v>
      </c>
      <c r="K106" s="88" t="s">
        <v>728</v>
      </c>
    </row>
    <row r="107" spans="2:11">
      <c r="B107" s="45" t="s">
        <v>245</v>
      </c>
      <c r="C107" s="29">
        <f>C103-C106</f>
        <v>2381</v>
      </c>
      <c r="I107" s="4" t="s">
        <v>60</v>
      </c>
      <c r="K107" s="88" t="s">
        <v>729</v>
      </c>
    </row>
    <row r="108" spans="2:11">
      <c r="I108" s="4"/>
      <c r="K108" s="88"/>
    </row>
    <row r="109" spans="2:11" ht="15">
      <c r="B109" s="6" t="s">
        <v>69</v>
      </c>
      <c r="C109" s="6" t="s">
        <v>167</v>
      </c>
      <c r="D109" s="6" t="str">
        <f>Daftar!$H$6</f>
        <v>Datar</v>
      </c>
      <c r="E109" s="6" t="s">
        <v>354</v>
      </c>
      <c r="F109" s="6" t="s">
        <v>355</v>
      </c>
      <c r="I109" s="6" t="s">
        <v>62</v>
      </c>
      <c r="J109" s="6"/>
    </row>
    <row r="110" spans="2:11">
      <c r="B110" s="14" t="s">
        <v>66</v>
      </c>
      <c r="C110" s="29">
        <f>IF($C$10=Daftar!$H$6,D110,IF($C$10=Daftar!$H$7,E110,F110))</f>
        <v>110000</v>
      </c>
      <c r="D110" s="32">
        <v>110000</v>
      </c>
      <c r="E110" s="32">
        <v>110000</v>
      </c>
      <c r="F110" s="32">
        <v>250000</v>
      </c>
      <c r="I110" s="4" t="s">
        <v>1</v>
      </c>
      <c r="J110" s="22"/>
      <c r="K110" s="4" t="s">
        <v>103</v>
      </c>
    </row>
    <row r="111" spans="2:11">
      <c r="B111" s="14" t="s">
        <v>67</v>
      </c>
      <c r="C111" s="29">
        <f>IF($C$10=Daftar!$H$6,D111,IF($C$10=Daftar!$H$7,E111,F111))</f>
        <v>215</v>
      </c>
      <c r="D111" s="32">
        <v>215</v>
      </c>
      <c r="E111" s="32">
        <v>215</v>
      </c>
      <c r="F111" s="32">
        <v>215</v>
      </c>
      <c r="I111" s="4" t="s">
        <v>84</v>
      </c>
      <c r="J111" s="22"/>
      <c r="K111" s="4" t="s">
        <v>102</v>
      </c>
    </row>
    <row r="112" spans="2:11">
      <c r="B112" s="14" t="s">
        <v>68</v>
      </c>
      <c r="C112" s="29">
        <f>IF($C$10=Daftar!$H$6,D112,IF($C$10=Daftar!$H$7,E112,F112))</f>
        <v>2000</v>
      </c>
      <c r="D112" s="32">
        <v>2000</v>
      </c>
      <c r="E112" s="32">
        <v>2000</v>
      </c>
      <c r="F112" s="32">
        <v>2000</v>
      </c>
      <c r="I112" s="4" t="s">
        <v>83</v>
      </c>
      <c r="J112" s="22"/>
      <c r="K112" s="4" t="s">
        <v>101</v>
      </c>
    </row>
    <row r="113" spans="2:11">
      <c r="I113" s="4"/>
    </row>
    <row r="114" spans="2:11" ht="15">
      <c r="B114" s="6" t="s">
        <v>71</v>
      </c>
      <c r="C114" s="6" t="s">
        <v>167</v>
      </c>
      <c r="D114" s="6" t="str">
        <f>Daftar!$H$6</f>
        <v>Datar</v>
      </c>
      <c r="E114" s="6" t="s">
        <v>354</v>
      </c>
      <c r="F114" s="6" t="s">
        <v>355</v>
      </c>
      <c r="I114" s="6" t="s">
        <v>62</v>
      </c>
      <c r="J114" s="6"/>
    </row>
    <row r="115" spans="2:11">
      <c r="B115" s="14" t="s">
        <v>73</v>
      </c>
      <c r="C115" s="29">
        <f>IF($C$10=Daftar!$H$6,D115,IF($C$10=Daftar!$H$7,E115,F115))</f>
        <v>1.4165000000000001E-2</v>
      </c>
      <c r="D115" s="32">
        <f>0.02833/2</f>
        <v>1.4165000000000001E-2</v>
      </c>
      <c r="E115" s="32">
        <f>0.02833/2</f>
        <v>1.4165000000000001E-2</v>
      </c>
      <c r="F115" s="32">
        <f>0.02833/2</f>
        <v>1.4165000000000001E-2</v>
      </c>
      <c r="I115" s="4" t="s">
        <v>79</v>
      </c>
      <c r="J115" s="22"/>
      <c r="K115" s="4" t="s">
        <v>65</v>
      </c>
    </row>
    <row r="116" spans="2:11">
      <c r="B116" s="14" t="s">
        <v>126</v>
      </c>
      <c r="C116" s="29">
        <f>IF($C$10=Daftar!$H$6,D116,IF($C$10=Daftar!$H$7,E116,F116))</f>
        <v>30</v>
      </c>
      <c r="D116" s="32">
        <v>30</v>
      </c>
      <c r="E116" s="32">
        <v>30</v>
      </c>
      <c r="F116" s="32">
        <v>23</v>
      </c>
      <c r="I116" s="4" t="s">
        <v>82</v>
      </c>
      <c r="J116" s="22"/>
      <c r="K116" s="4" t="s">
        <v>65</v>
      </c>
    </row>
    <row r="117" spans="2:11">
      <c r="B117" s="14" t="s">
        <v>66</v>
      </c>
      <c r="C117" s="29">
        <f>IF($C$10=Daftar!$H$6,D117,IF($C$10=Daftar!$H$7,E117,F117))</f>
        <v>8</v>
      </c>
      <c r="D117" s="32">
        <v>8</v>
      </c>
      <c r="E117" s="32">
        <v>8</v>
      </c>
      <c r="F117" s="32">
        <v>10</v>
      </c>
      <c r="I117" s="4" t="s">
        <v>82</v>
      </c>
      <c r="J117" s="22"/>
      <c r="K117" s="4" t="s">
        <v>65</v>
      </c>
    </row>
    <row r="118" spans="2:11">
      <c r="B118" s="14" t="s">
        <v>67</v>
      </c>
      <c r="C118" s="29">
        <f>IF($C$10=Daftar!$H$6,D118,IF($C$10=Daftar!$H$7,E118,F118))</f>
        <v>7.1</v>
      </c>
      <c r="D118" s="32">
        <v>7.1</v>
      </c>
      <c r="E118" s="32">
        <v>7.1</v>
      </c>
      <c r="F118" s="32">
        <v>7.1</v>
      </c>
      <c r="I118" s="4" t="s">
        <v>82</v>
      </c>
      <c r="J118" s="22"/>
      <c r="K118" s="4" t="s">
        <v>65</v>
      </c>
    </row>
    <row r="119" spans="2:11">
      <c r="B119" s="14" t="s">
        <v>75</v>
      </c>
      <c r="C119" s="29">
        <f>IF($C$10=Daftar!$H$6,D119,IF($C$10=Daftar!$H$7,E119,F119))</f>
        <v>4.7619000000000002E-2</v>
      </c>
      <c r="D119" s="32">
        <v>4.7619000000000002E-2</v>
      </c>
      <c r="E119" s="32">
        <v>4.7619000000000002E-2</v>
      </c>
      <c r="F119" s="32">
        <v>2.6700000000000002E-2</v>
      </c>
      <c r="I119" s="4" t="s">
        <v>81</v>
      </c>
      <c r="J119" s="22"/>
      <c r="K119" s="4" t="s">
        <v>65</v>
      </c>
    </row>
    <row r="120" spans="2:11">
      <c r="B120" s="14" t="s">
        <v>76</v>
      </c>
      <c r="C120" s="29">
        <f>IF($C$10=Daftar!$H$6,D120,IF($C$10=Daftar!$H$7,E120,F120))</f>
        <v>2.5400000000000002E-3</v>
      </c>
      <c r="D120" s="32">
        <v>2.5400000000000002E-3</v>
      </c>
      <c r="E120" s="32">
        <v>2.5400000000000002E-3</v>
      </c>
      <c r="F120" s="32">
        <v>2.5400000000000002E-3</v>
      </c>
      <c r="I120" s="4" t="s">
        <v>82</v>
      </c>
      <c r="J120" s="22"/>
      <c r="K120" s="4" t="s">
        <v>65</v>
      </c>
    </row>
    <row r="121" spans="2:11">
      <c r="I121" s="4"/>
    </row>
    <row r="122" spans="2:11" ht="15">
      <c r="B122" s="6" t="s">
        <v>72</v>
      </c>
      <c r="C122" s="6" t="s">
        <v>167</v>
      </c>
      <c r="D122" s="6" t="str">
        <f>Daftar!$H$6</f>
        <v>Datar</v>
      </c>
      <c r="E122" s="6" t="s">
        <v>354</v>
      </c>
      <c r="F122" s="6" t="s">
        <v>355</v>
      </c>
      <c r="I122" s="6" t="s">
        <v>62</v>
      </c>
      <c r="J122" s="6"/>
    </row>
    <row r="123" spans="2:11">
      <c r="B123" s="14" t="s">
        <v>73</v>
      </c>
      <c r="C123" s="29">
        <f>IF($C$10=Daftar!$H$6,D123,IF($C$10=Daftar!$H$7,E123,F123))</f>
        <v>1.4165000000000001E-2</v>
      </c>
      <c r="D123" s="32">
        <f>0.02833/2</f>
        <v>1.4165000000000001E-2</v>
      </c>
      <c r="E123" s="32">
        <f>0.02833/2</f>
        <v>1.4165000000000001E-2</v>
      </c>
      <c r="F123" s="32">
        <f>0.02833/2</f>
        <v>1.4165000000000001E-2</v>
      </c>
      <c r="I123" s="4" t="s">
        <v>79</v>
      </c>
      <c r="J123" s="22"/>
      <c r="K123" s="4" t="s">
        <v>65</v>
      </c>
    </row>
    <row r="124" spans="2:11">
      <c r="B124" s="14" t="s">
        <v>126</v>
      </c>
      <c r="C124" s="29">
        <f>IF($C$10=Daftar!$H$6,D124,IF($C$10=Daftar!$H$7,E124,F124))</f>
        <v>5</v>
      </c>
      <c r="D124" s="32">
        <v>5</v>
      </c>
      <c r="E124" s="32">
        <v>5</v>
      </c>
      <c r="F124" s="32">
        <v>0</v>
      </c>
      <c r="I124" s="4" t="s">
        <v>82</v>
      </c>
      <c r="J124" s="22"/>
      <c r="K124" s="4" t="s">
        <v>65</v>
      </c>
    </row>
    <row r="125" spans="2:11">
      <c r="B125" s="14" t="s">
        <v>66</v>
      </c>
      <c r="C125" s="29">
        <f>IF($C$10=Daftar!$H$6,D125,IF($C$10=Daftar!$H$7,E125,F125))</f>
        <v>2.5</v>
      </c>
      <c r="D125" s="32">
        <v>2.5</v>
      </c>
      <c r="E125" s="32">
        <v>2.5</v>
      </c>
      <c r="F125" s="32">
        <v>3</v>
      </c>
      <c r="I125" s="4" t="s">
        <v>82</v>
      </c>
      <c r="J125" s="22"/>
      <c r="K125" s="4" t="s">
        <v>65</v>
      </c>
    </row>
    <row r="126" spans="2:11">
      <c r="B126" s="14" t="s">
        <v>67</v>
      </c>
      <c r="C126" s="29">
        <f>IF($C$10=Daftar!$H$6,D126,IF($C$10=Daftar!$H$7,E126,F126))</f>
        <v>0</v>
      </c>
      <c r="D126" s="32">
        <v>0</v>
      </c>
      <c r="E126" s="32">
        <v>0</v>
      </c>
      <c r="F126" s="32">
        <v>0</v>
      </c>
      <c r="I126" s="4" t="s">
        <v>82</v>
      </c>
      <c r="J126" s="22"/>
      <c r="K126" s="4" t="s">
        <v>65</v>
      </c>
    </row>
    <row r="127" spans="2:11">
      <c r="B127" s="14" t="s">
        <v>75</v>
      </c>
      <c r="C127" s="29">
        <f>IF($C$10=Daftar!$H$6,D127,IF($C$10=Daftar!$H$7,E127,F127))</f>
        <v>0</v>
      </c>
      <c r="D127" s="32">
        <v>0</v>
      </c>
      <c r="E127" s="32">
        <v>0</v>
      </c>
      <c r="F127" s="32">
        <v>2.6700000000000002E-2</v>
      </c>
      <c r="I127" s="4" t="s">
        <v>81</v>
      </c>
      <c r="J127" s="22"/>
      <c r="K127" s="4" t="s">
        <v>65</v>
      </c>
    </row>
    <row r="128" spans="2:11">
      <c r="B128" s="14" t="s">
        <v>76</v>
      </c>
      <c r="C128" s="29">
        <f>IF($C$10=Daftar!$H$6,D128,IF($C$10=Daftar!$H$7,E128,F128))</f>
        <v>0</v>
      </c>
      <c r="D128" s="32">
        <v>0</v>
      </c>
      <c r="E128" s="32">
        <v>0</v>
      </c>
      <c r="F128" s="32">
        <v>0</v>
      </c>
      <c r="I128" s="4" t="s">
        <v>81</v>
      </c>
      <c r="J128" s="22"/>
      <c r="K128" s="4" t="s">
        <v>65</v>
      </c>
    </row>
    <row r="129" spans="2:45">
      <c r="I129" s="4"/>
    </row>
    <row r="130" spans="2:45" ht="15">
      <c r="B130" s="6" t="s">
        <v>391</v>
      </c>
      <c r="C130" s="6" t="s">
        <v>167</v>
      </c>
      <c r="D130" s="6" t="str">
        <f>Daftar!$H$6</f>
        <v>Datar</v>
      </c>
      <c r="E130" s="6" t="s">
        <v>354</v>
      </c>
      <c r="F130" s="6" t="s">
        <v>355</v>
      </c>
      <c r="I130" s="43" t="s">
        <v>62</v>
      </c>
    </row>
    <row r="131" spans="2:45">
      <c r="B131" s="15" t="s">
        <v>602</v>
      </c>
      <c r="C131" s="62">
        <f>Dasbor!C155</f>
        <v>0</v>
      </c>
    </row>
    <row r="132" spans="2:45" ht="42.75">
      <c r="B132" s="207" t="s">
        <v>726</v>
      </c>
      <c r="C132" s="62">
        <f>IF($C$10=Daftar!$H$6,D132,IF($C$10=Daftar!$H$7,E132,F132))</f>
        <v>1.3</v>
      </c>
      <c r="D132" s="32">
        <v>1.3</v>
      </c>
      <c r="E132" s="32">
        <v>1.3</v>
      </c>
      <c r="F132" s="32">
        <v>1.3</v>
      </c>
      <c r="I132" s="22" t="s">
        <v>35</v>
      </c>
      <c r="K132" s="4" t="s">
        <v>724</v>
      </c>
    </row>
    <row r="133" spans="2:45" ht="28.5">
      <c r="B133" s="207" t="s">
        <v>725</v>
      </c>
      <c r="C133" s="62">
        <f>IF(C131=Daftar!K6, C132, 1)</f>
        <v>1</v>
      </c>
    </row>
    <row r="134" spans="2:45"/>
    <row r="135" spans="2:45" ht="15">
      <c r="B135" s="6" t="s">
        <v>98</v>
      </c>
      <c r="C135" s="6" t="s">
        <v>167</v>
      </c>
      <c r="D135" s="6" t="str">
        <f>Daftar!$H$6</f>
        <v>Datar</v>
      </c>
      <c r="E135" s="6" t="s">
        <v>354</v>
      </c>
      <c r="F135" s="6" t="s">
        <v>355</v>
      </c>
      <c r="I135" s="6" t="s">
        <v>62</v>
      </c>
      <c r="J135" s="6"/>
    </row>
    <row r="136" spans="2:45" ht="29.25" customHeight="1">
      <c r="B136" s="45" t="s">
        <v>78</v>
      </c>
      <c r="C136" s="29">
        <f>IF($C$10=Daftar!$H$6,D136,IF($C$10=Daftar!$H$7,E136,F136))</f>
        <v>2</v>
      </c>
      <c r="D136" s="32">
        <v>2</v>
      </c>
      <c r="E136" s="32">
        <v>2</v>
      </c>
      <c r="F136" s="32">
        <v>2.9</v>
      </c>
      <c r="I136" s="4" t="s">
        <v>3</v>
      </c>
      <c r="J136" s="22"/>
      <c r="K136" s="4" t="s">
        <v>727</v>
      </c>
    </row>
    <row r="137" spans="2:45">
      <c r="B137" s="14" t="s">
        <v>77</v>
      </c>
      <c r="C137" s="29">
        <f>IF(Dasbor!C156&lt;&gt;0, Dasbor!C156, IF(G52&lt;&gt;0, G52, C52))</f>
        <v>8000</v>
      </c>
      <c r="I137" s="4" t="s">
        <v>4</v>
      </c>
      <c r="J137" s="22"/>
      <c r="K137" s="4" t="s">
        <v>100</v>
      </c>
    </row>
    <row r="138" spans="2:45"/>
    <row r="139" spans="2:45" s="3" customFormat="1" ht="18">
      <c r="B139" s="5" t="s">
        <v>90</v>
      </c>
      <c r="I139" s="44"/>
    </row>
    <row r="140" spans="2:45"/>
    <row r="141" spans="2:45">
      <c r="B141" s="88" t="s">
        <v>811</v>
      </c>
    </row>
    <row r="142" spans="2:45">
      <c r="B142" s="88"/>
    </row>
    <row r="143" spans="2:45" ht="15">
      <c r="B143" s="198"/>
      <c r="C143" s="6"/>
      <c r="D143" s="6" t="s">
        <v>639</v>
      </c>
    </row>
    <row r="144" spans="2:45" ht="15">
      <c r="C144" s="4" t="s">
        <v>62</v>
      </c>
      <c r="D144" s="34">
        <v>1</v>
      </c>
      <c r="E144" s="34">
        <v>2</v>
      </c>
      <c r="F144" s="34">
        <v>3</v>
      </c>
      <c r="G144" s="34">
        <v>4</v>
      </c>
      <c r="H144" s="34">
        <v>5</v>
      </c>
      <c r="I144" s="142">
        <v>6</v>
      </c>
      <c r="J144" s="34">
        <v>7</v>
      </c>
      <c r="K144" s="34">
        <v>8</v>
      </c>
      <c r="L144" s="34">
        <v>9</v>
      </c>
      <c r="M144" s="34">
        <v>10</v>
      </c>
      <c r="N144" s="34">
        <v>11</v>
      </c>
      <c r="O144" s="34">
        <v>12</v>
      </c>
      <c r="P144" s="34">
        <v>13</v>
      </c>
      <c r="Q144" s="34">
        <v>14</v>
      </c>
      <c r="R144" s="34">
        <v>15</v>
      </c>
      <c r="S144" s="34">
        <v>16</v>
      </c>
      <c r="T144" s="34">
        <v>17</v>
      </c>
      <c r="U144" s="34">
        <v>18</v>
      </c>
      <c r="V144" s="34">
        <v>19</v>
      </c>
      <c r="W144" s="34">
        <v>20</v>
      </c>
      <c r="X144" s="34">
        <v>21</v>
      </c>
      <c r="Y144" s="34">
        <v>22</v>
      </c>
      <c r="Z144" s="34">
        <v>23</v>
      </c>
      <c r="AA144" s="34">
        <v>24</v>
      </c>
      <c r="AB144" s="34">
        <v>25</v>
      </c>
      <c r="AC144" s="34">
        <v>26</v>
      </c>
      <c r="AD144" s="34">
        <v>27</v>
      </c>
      <c r="AE144" s="34">
        <v>28</v>
      </c>
      <c r="AF144" s="34">
        <v>29</v>
      </c>
      <c r="AG144" s="34">
        <v>30</v>
      </c>
      <c r="AH144" s="34">
        <v>31</v>
      </c>
      <c r="AI144" s="34">
        <v>32</v>
      </c>
      <c r="AJ144" s="34">
        <v>33</v>
      </c>
      <c r="AK144" s="34">
        <v>34</v>
      </c>
      <c r="AL144" s="34">
        <v>35</v>
      </c>
      <c r="AM144" s="34">
        <v>36</v>
      </c>
      <c r="AN144" s="34">
        <v>37</v>
      </c>
      <c r="AO144" s="34">
        <v>38</v>
      </c>
      <c r="AP144" s="34">
        <v>39</v>
      </c>
      <c r="AQ144" s="34">
        <v>40</v>
      </c>
      <c r="AR144" s="34">
        <v>41</v>
      </c>
      <c r="AS144" s="34">
        <v>42</v>
      </c>
    </row>
    <row r="145" spans="2:48" ht="28.5">
      <c r="B145" s="47" t="s">
        <v>85</v>
      </c>
      <c r="C145" s="14" t="s">
        <v>137</v>
      </c>
      <c r="D145" s="141">
        <v>0.9</v>
      </c>
      <c r="E145" s="141">
        <v>1</v>
      </c>
      <c r="F145" s="141">
        <v>1</v>
      </c>
      <c r="G145" s="141">
        <v>1</v>
      </c>
      <c r="H145" s="141">
        <v>1</v>
      </c>
      <c r="I145" s="141">
        <v>1</v>
      </c>
      <c r="J145" s="141">
        <v>1</v>
      </c>
      <c r="K145" s="141">
        <v>1</v>
      </c>
      <c r="L145" s="141">
        <v>1</v>
      </c>
      <c r="M145" s="141">
        <v>1</v>
      </c>
      <c r="N145" s="141">
        <v>1</v>
      </c>
      <c r="O145" s="141">
        <v>1</v>
      </c>
      <c r="P145" s="141">
        <v>1</v>
      </c>
      <c r="Q145" s="141">
        <v>1</v>
      </c>
      <c r="R145" s="141">
        <v>1</v>
      </c>
      <c r="S145" s="141">
        <v>1</v>
      </c>
      <c r="T145" s="141">
        <v>1</v>
      </c>
      <c r="U145" s="141">
        <v>1</v>
      </c>
      <c r="V145" s="141">
        <v>1</v>
      </c>
      <c r="W145" s="141">
        <v>1</v>
      </c>
      <c r="X145" s="141">
        <v>1</v>
      </c>
      <c r="Y145" s="141">
        <v>1</v>
      </c>
      <c r="Z145" s="141">
        <v>1</v>
      </c>
      <c r="AA145" s="141">
        <v>1</v>
      </c>
      <c r="AB145" s="141">
        <v>1</v>
      </c>
      <c r="AC145" s="141">
        <v>1</v>
      </c>
      <c r="AD145" s="141">
        <v>1</v>
      </c>
      <c r="AE145" s="141">
        <v>1</v>
      </c>
      <c r="AF145" s="141">
        <v>1</v>
      </c>
      <c r="AG145" s="141">
        <v>1</v>
      </c>
      <c r="AH145" s="141">
        <v>1</v>
      </c>
      <c r="AI145" s="141">
        <v>1</v>
      </c>
      <c r="AJ145" s="141">
        <v>1</v>
      </c>
      <c r="AK145" s="141">
        <v>1</v>
      </c>
      <c r="AL145" s="141">
        <v>1</v>
      </c>
      <c r="AM145" s="141">
        <v>1</v>
      </c>
      <c r="AN145" s="141">
        <v>1</v>
      </c>
      <c r="AO145" s="141">
        <v>1</v>
      </c>
      <c r="AP145" s="141">
        <v>1</v>
      </c>
      <c r="AQ145" s="141">
        <v>1</v>
      </c>
      <c r="AR145" s="141">
        <v>1</v>
      </c>
      <c r="AS145" s="141">
        <v>1</v>
      </c>
    </row>
    <row r="146" spans="2:48" s="24" customFormat="1">
      <c r="B146" s="46"/>
      <c r="D146" s="54">
        <v>1</v>
      </c>
      <c r="E146" s="54">
        <v>2</v>
      </c>
      <c r="F146" s="54">
        <v>3</v>
      </c>
      <c r="G146" s="54">
        <v>4</v>
      </c>
      <c r="H146" s="54">
        <v>5</v>
      </c>
      <c r="I146" s="54">
        <v>6</v>
      </c>
      <c r="J146" s="54">
        <v>7</v>
      </c>
      <c r="K146" s="54">
        <v>8</v>
      </c>
      <c r="L146" s="54">
        <v>9</v>
      </c>
      <c r="M146" s="54">
        <v>10</v>
      </c>
      <c r="N146" s="54">
        <v>11</v>
      </c>
      <c r="O146" s="54">
        <v>12</v>
      </c>
      <c r="P146" s="54">
        <v>13</v>
      </c>
      <c r="Q146" s="54">
        <v>14</v>
      </c>
      <c r="R146" s="54">
        <v>15</v>
      </c>
      <c r="S146" s="54">
        <v>16</v>
      </c>
      <c r="T146" s="54">
        <v>17</v>
      </c>
      <c r="U146" s="54">
        <v>18</v>
      </c>
      <c r="V146" s="54">
        <v>19</v>
      </c>
      <c r="W146" s="54">
        <v>20</v>
      </c>
      <c r="X146" s="54">
        <v>21</v>
      </c>
      <c r="Y146" s="54">
        <v>22</v>
      </c>
      <c r="Z146" s="54">
        <v>23</v>
      </c>
      <c r="AA146" s="54">
        <v>24</v>
      </c>
      <c r="AB146" s="54">
        <v>25</v>
      </c>
      <c r="AC146" s="54">
        <v>26</v>
      </c>
      <c r="AD146" s="54">
        <v>27</v>
      </c>
      <c r="AE146" s="54">
        <v>28</v>
      </c>
      <c r="AF146" s="54">
        <v>29</v>
      </c>
      <c r="AG146" s="54">
        <v>30</v>
      </c>
      <c r="AH146" s="54">
        <v>31</v>
      </c>
      <c r="AI146" s="54">
        <v>32</v>
      </c>
      <c r="AJ146" s="54">
        <v>33</v>
      </c>
      <c r="AK146" s="54">
        <v>34</v>
      </c>
      <c r="AL146" s="54">
        <v>35</v>
      </c>
      <c r="AM146" s="54">
        <v>36</v>
      </c>
      <c r="AN146" s="54">
        <v>37</v>
      </c>
      <c r="AO146" s="54">
        <v>38</v>
      </c>
      <c r="AP146" s="54">
        <v>39</v>
      </c>
      <c r="AQ146" s="54">
        <v>40</v>
      </c>
      <c r="AR146" s="54">
        <v>41</v>
      </c>
      <c r="AS146" s="54">
        <v>42</v>
      </c>
    </row>
    <row r="147" spans="2:48" ht="15">
      <c r="B147" s="45" t="s">
        <v>86</v>
      </c>
      <c r="C147" s="14" t="s">
        <v>137</v>
      </c>
      <c r="D147" s="141">
        <v>0</v>
      </c>
      <c r="E147" s="141">
        <v>0</v>
      </c>
      <c r="F147" s="141">
        <v>0.39274205011590069</v>
      </c>
      <c r="G147" s="141">
        <v>0.43611761796476484</v>
      </c>
      <c r="H147" s="141">
        <v>0.47949318581362915</v>
      </c>
      <c r="I147" s="141">
        <v>0.5228687536624933</v>
      </c>
      <c r="J147" s="141">
        <v>0.56624432151135751</v>
      </c>
      <c r="K147" s="141">
        <v>0.60961988936022182</v>
      </c>
      <c r="L147" s="141">
        <v>0.65299545720908614</v>
      </c>
      <c r="M147" s="141">
        <v>0.69637102505795023</v>
      </c>
      <c r="N147" s="141">
        <v>0.73974659290681455</v>
      </c>
      <c r="O147" s="141">
        <v>0.78312216075567864</v>
      </c>
      <c r="P147" s="141">
        <v>0.82649772860454296</v>
      </c>
      <c r="Q147" s="141">
        <v>0.86987329645340727</v>
      </c>
      <c r="R147" s="141">
        <v>0.91324886430227159</v>
      </c>
      <c r="S147" s="141">
        <v>0.95662443215113568</v>
      </c>
      <c r="T147" s="141">
        <v>1</v>
      </c>
      <c r="U147" s="141">
        <v>0.97307692307692306</v>
      </c>
      <c r="V147" s="141">
        <v>0.94615384615384612</v>
      </c>
      <c r="W147" s="141">
        <v>0.91923076923076918</v>
      </c>
      <c r="X147" s="141">
        <v>0.89230769230769225</v>
      </c>
      <c r="Y147" s="141">
        <v>0.86538461538461531</v>
      </c>
      <c r="Z147" s="141">
        <v>0.83846153846153837</v>
      </c>
      <c r="AA147" s="141">
        <v>0.81153846153846143</v>
      </c>
      <c r="AB147" s="141">
        <v>0.78461538461538449</v>
      </c>
      <c r="AC147" s="141">
        <v>0.75769230769230755</v>
      </c>
      <c r="AD147" s="141">
        <v>0.73076923076923062</v>
      </c>
      <c r="AE147" s="141">
        <v>0.70384615384615368</v>
      </c>
      <c r="AF147" s="141">
        <v>0.67692307692307674</v>
      </c>
      <c r="AG147" s="141">
        <v>0.65</v>
      </c>
      <c r="AH147" s="141">
        <v>0.62538461538461543</v>
      </c>
      <c r="AI147" s="141">
        <v>0.60076923076923083</v>
      </c>
      <c r="AJ147" s="141">
        <v>0.57615384615384624</v>
      </c>
      <c r="AK147" s="141">
        <v>0.55153846153846164</v>
      </c>
      <c r="AL147" s="141">
        <v>0.52692307692307705</v>
      </c>
      <c r="AM147" s="141">
        <v>0.50230769230769245</v>
      </c>
      <c r="AN147" s="141">
        <v>0.47769230769230786</v>
      </c>
      <c r="AO147" s="141">
        <v>0.45307692307692327</v>
      </c>
      <c r="AP147" s="141">
        <v>0.42846153846153867</v>
      </c>
      <c r="AQ147" s="141">
        <v>0.40384615384615408</v>
      </c>
      <c r="AR147" s="141">
        <v>0.37923076923076948</v>
      </c>
      <c r="AS147" s="141">
        <v>0.35461538461538489</v>
      </c>
      <c r="AT147"/>
      <c r="AU147"/>
      <c r="AV147"/>
    </row>
    <row r="148" spans="2:48">
      <c r="B148" s="27"/>
      <c r="AT148" s="4" t="s">
        <v>159</v>
      </c>
    </row>
    <row r="149" spans="2:48" ht="15">
      <c r="B149" s="61" t="s">
        <v>105</v>
      </c>
    </row>
    <row r="150" spans="2:48" ht="28.5">
      <c r="B150" s="45" t="s">
        <v>87</v>
      </c>
      <c r="C150" s="14" t="s">
        <v>158</v>
      </c>
      <c r="D150" s="37">
        <f>IF(C81=Daftar!K6, 1, 'Masukan - kopi'!D65)</f>
        <v>1</v>
      </c>
      <c r="E150" s="37">
        <f t="shared" ref="E150" si="46">D150+1</f>
        <v>2</v>
      </c>
      <c r="F150" s="37">
        <f t="shared" ref="F150" si="47">E150+1</f>
        <v>3</v>
      </c>
      <c r="G150" s="37">
        <f t="shared" ref="G150" si="48">F150+1</f>
        <v>4</v>
      </c>
      <c r="H150" s="37">
        <f>G150+1</f>
        <v>5</v>
      </c>
      <c r="I150" s="144">
        <f t="shared" ref="I150" si="49">H150+1</f>
        <v>6</v>
      </c>
      <c r="J150" s="37">
        <f>I150+1</f>
        <v>7</v>
      </c>
      <c r="K150" s="37">
        <f t="shared" ref="K150" si="50">J150+1</f>
        <v>8</v>
      </c>
      <c r="L150" s="37">
        <f t="shared" ref="L150" si="51">K150+1</f>
        <v>9</v>
      </c>
      <c r="M150" s="37">
        <f t="shared" ref="M150" si="52">L150+1</f>
        <v>10</v>
      </c>
      <c r="N150" s="37">
        <f t="shared" ref="N150" si="53">M150+1</f>
        <v>11</v>
      </c>
      <c r="O150" s="37">
        <f t="shared" ref="O150" si="54">N150+1</f>
        <v>12</v>
      </c>
      <c r="P150" s="37">
        <f t="shared" ref="P150" si="55">O150+1</f>
        <v>13</v>
      </c>
      <c r="Q150" s="37">
        <f t="shared" ref="Q150" si="56">P150+1</f>
        <v>14</v>
      </c>
      <c r="R150" s="37">
        <f t="shared" ref="R150" si="57">Q150+1</f>
        <v>15</v>
      </c>
      <c r="S150" s="37">
        <f t="shared" ref="S150" si="58">R150+1</f>
        <v>16</v>
      </c>
      <c r="T150" s="37">
        <f t="shared" ref="T150" si="59">S150+1</f>
        <v>17</v>
      </c>
      <c r="U150" s="37">
        <f t="shared" ref="U150" si="60">T150+1</f>
        <v>18</v>
      </c>
      <c r="V150" s="37">
        <f t="shared" ref="V150" si="61">U150+1</f>
        <v>19</v>
      </c>
      <c r="W150" s="37">
        <f t="shared" ref="W150" si="62">V150+1</f>
        <v>20</v>
      </c>
      <c r="X150" s="37">
        <f t="shared" ref="X150" si="63">W150+1</f>
        <v>21</v>
      </c>
      <c r="Y150" s="37">
        <f t="shared" ref="Y150" si="64">X150+1</f>
        <v>22</v>
      </c>
      <c r="Z150" s="37">
        <f t="shared" ref="Z150" si="65">Y150+1</f>
        <v>23</v>
      </c>
      <c r="AA150" s="37">
        <f t="shared" ref="AA150" si="66">Z150+1</f>
        <v>24</v>
      </c>
      <c r="AB150" s="37">
        <f t="shared" ref="AB150" si="67">AA150+1</f>
        <v>25</v>
      </c>
      <c r="AC150" s="37">
        <f t="shared" ref="AC150" si="68">AB150+1</f>
        <v>26</v>
      </c>
      <c r="AD150" s="37">
        <f t="shared" ref="AD150" si="69">AC150+1</f>
        <v>27</v>
      </c>
      <c r="AE150" s="37">
        <f t="shared" ref="AE150" si="70">AD150+1</f>
        <v>28</v>
      </c>
      <c r="AF150" s="37">
        <f t="shared" ref="AF150" si="71">AE150+1</f>
        <v>29</v>
      </c>
      <c r="AG150" s="37">
        <f t="shared" ref="AG150" si="72">AF150+1</f>
        <v>30</v>
      </c>
      <c r="AH150" s="37">
        <f t="shared" ref="AH150" si="73">AG150+1</f>
        <v>31</v>
      </c>
      <c r="AI150" s="37">
        <f t="shared" ref="AI150" si="74">AH150+1</f>
        <v>32</v>
      </c>
      <c r="AJ150" s="37">
        <f t="shared" ref="AJ150" si="75">AI150+1</f>
        <v>33</v>
      </c>
      <c r="AK150" s="37">
        <f t="shared" ref="AK150" si="76">AJ150+1</f>
        <v>34</v>
      </c>
      <c r="AL150" s="37">
        <f t="shared" ref="AL150" si="77">AK150+1</f>
        <v>35</v>
      </c>
      <c r="AM150" s="37">
        <f t="shared" ref="AM150" si="78">AL150+1</f>
        <v>36</v>
      </c>
      <c r="AN150" s="37">
        <f t="shared" ref="AN150" si="79">AM150+1</f>
        <v>37</v>
      </c>
      <c r="AO150" s="37">
        <f t="shared" ref="AO150" si="80">AN150+1</f>
        <v>38</v>
      </c>
      <c r="AP150" s="37">
        <f t="shared" ref="AP150" si="81">AO150+1</f>
        <v>39</v>
      </c>
      <c r="AQ150" s="37">
        <f t="shared" ref="AQ150" si="82">AP150+1</f>
        <v>40</v>
      </c>
      <c r="AR150" s="37">
        <f t="shared" ref="AR150" si="83">AQ150+1</f>
        <v>41</v>
      </c>
      <c r="AS150" s="37">
        <f t="shared" ref="AS150" si="84">AR150+1</f>
        <v>42</v>
      </c>
    </row>
    <row r="151" spans="2:48">
      <c r="B151" s="45" t="s">
        <v>280</v>
      </c>
      <c r="C151" s="14" t="s">
        <v>279</v>
      </c>
      <c r="D151" s="29">
        <f>IFERROR(IF(D150 =43, 1, IF(C151&lt;&gt;0, C151+1, 0)),0)</f>
        <v>0</v>
      </c>
      <c r="E151" s="29">
        <f t="shared" ref="E151:AS151" si="85">IFERROR(IF(E150 =43, 1, IF(D151&lt;&gt;0, D151+1, 0)),0)</f>
        <v>0</v>
      </c>
      <c r="F151" s="29">
        <f t="shared" si="85"/>
        <v>0</v>
      </c>
      <c r="G151" s="29">
        <f t="shared" si="85"/>
        <v>0</v>
      </c>
      <c r="H151" s="29">
        <f t="shared" si="85"/>
        <v>0</v>
      </c>
      <c r="I151" s="29">
        <f t="shared" si="85"/>
        <v>0</v>
      </c>
      <c r="J151" s="29">
        <f t="shared" si="85"/>
        <v>0</v>
      </c>
      <c r="K151" s="29">
        <f t="shared" si="85"/>
        <v>0</v>
      </c>
      <c r="L151" s="29">
        <f t="shared" si="85"/>
        <v>0</v>
      </c>
      <c r="M151" s="29">
        <f t="shared" si="85"/>
        <v>0</v>
      </c>
      <c r="N151" s="29">
        <f t="shared" si="85"/>
        <v>0</v>
      </c>
      <c r="O151" s="29">
        <f t="shared" si="85"/>
        <v>0</v>
      </c>
      <c r="P151" s="29">
        <f t="shared" si="85"/>
        <v>0</v>
      </c>
      <c r="Q151" s="29">
        <f t="shared" si="85"/>
        <v>0</v>
      </c>
      <c r="R151" s="29">
        <f t="shared" si="85"/>
        <v>0</v>
      </c>
      <c r="S151" s="29">
        <f t="shared" si="85"/>
        <v>0</v>
      </c>
      <c r="T151" s="29">
        <f t="shared" si="85"/>
        <v>0</v>
      </c>
      <c r="U151" s="29">
        <f t="shared" si="85"/>
        <v>0</v>
      </c>
      <c r="V151" s="29">
        <f t="shared" si="85"/>
        <v>0</v>
      </c>
      <c r="W151" s="29">
        <f t="shared" si="85"/>
        <v>0</v>
      </c>
      <c r="X151" s="29">
        <f t="shared" si="85"/>
        <v>0</v>
      </c>
      <c r="Y151" s="29">
        <f t="shared" si="85"/>
        <v>0</v>
      </c>
      <c r="Z151" s="29">
        <f t="shared" si="85"/>
        <v>0</v>
      </c>
      <c r="AA151" s="29">
        <f t="shared" si="85"/>
        <v>0</v>
      </c>
      <c r="AB151" s="29">
        <f t="shared" si="85"/>
        <v>0</v>
      </c>
      <c r="AC151" s="29">
        <f t="shared" si="85"/>
        <v>0</v>
      </c>
      <c r="AD151" s="29">
        <f t="shared" si="85"/>
        <v>0</v>
      </c>
      <c r="AE151" s="29">
        <f t="shared" si="85"/>
        <v>0</v>
      </c>
      <c r="AF151" s="29">
        <f t="shared" si="85"/>
        <v>0</v>
      </c>
      <c r="AG151" s="29">
        <f t="shared" si="85"/>
        <v>0</v>
      </c>
      <c r="AH151" s="29">
        <f t="shared" si="85"/>
        <v>0</v>
      </c>
      <c r="AI151" s="29">
        <f t="shared" si="85"/>
        <v>0</v>
      </c>
      <c r="AJ151" s="29">
        <f t="shared" si="85"/>
        <v>0</v>
      </c>
      <c r="AK151" s="29">
        <f t="shared" si="85"/>
        <v>0</v>
      </c>
      <c r="AL151" s="29">
        <f t="shared" si="85"/>
        <v>0</v>
      </c>
      <c r="AM151" s="29">
        <f t="shared" si="85"/>
        <v>0</v>
      </c>
      <c r="AN151" s="29">
        <f t="shared" si="85"/>
        <v>0</v>
      </c>
      <c r="AO151" s="29">
        <f t="shared" si="85"/>
        <v>0</v>
      </c>
      <c r="AP151" s="29">
        <f t="shared" si="85"/>
        <v>0</v>
      </c>
      <c r="AQ151" s="29">
        <f t="shared" si="85"/>
        <v>0</v>
      </c>
      <c r="AR151" s="29">
        <f t="shared" si="85"/>
        <v>0</v>
      </c>
      <c r="AS151" s="29">
        <f t="shared" si="85"/>
        <v>0</v>
      </c>
    </row>
    <row r="152" spans="2:48" ht="28.5">
      <c r="B152" s="45" t="s">
        <v>88</v>
      </c>
      <c r="C152" s="14"/>
      <c r="D152" s="29">
        <f>IF(D151=0,D150,IF(D151=1,1,C152+1))</f>
        <v>1</v>
      </c>
      <c r="E152" s="29">
        <f t="shared" ref="E152" si="86">IF(E151=0,E150,IF(E151=1,1,D152+1))</f>
        <v>2</v>
      </c>
      <c r="F152" s="29">
        <f t="shared" ref="F152" si="87">IF(F151=0,F150,IF(F151=1,1,E152+1))</f>
        <v>3</v>
      </c>
      <c r="G152" s="29">
        <f t="shared" ref="G152" si="88">IF(G151=0,G150,IF(G151=1,1,F152+1))</f>
        <v>4</v>
      </c>
      <c r="H152" s="29">
        <f>IF(H151=0,H150,IF(H151=1,1,G152+1))</f>
        <v>5</v>
      </c>
      <c r="I152" s="145">
        <f t="shared" ref="I152" si="89">IF(I151=0,I150,IF(I151=1,1,H152+1))</f>
        <v>6</v>
      </c>
      <c r="J152" s="29">
        <f>IF(J151=0,J150,IF(J151=1,1,I152+1))</f>
        <v>7</v>
      </c>
      <c r="K152" s="29">
        <f t="shared" ref="K152" si="90">IF(K151=0,K150,IF(K151=1,1,J152+1))</f>
        <v>8</v>
      </c>
      <c r="L152" s="29">
        <f t="shared" ref="L152" si="91">IF(L151=0,L150,IF(L151=1,1,K152+1))</f>
        <v>9</v>
      </c>
      <c r="M152" s="29">
        <f t="shared" ref="M152" si="92">IF(M151=0,M150,IF(M151=1,1,L152+1))</f>
        <v>10</v>
      </c>
      <c r="N152" s="29">
        <f t="shared" ref="N152" si="93">IF(N151=0,N150,IF(N151=1,1,M152+1))</f>
        <v>11</v>
      </c>
      <c r="O152" s="29">
        <f t="shared" ref="O152" si="94">IF(O151=0,O150,IF(O151=1,1,N152+1))</f>
        <v>12</v>
      </c>
      <c r="P152" s="29">
        <f t="shared" ref="P152" si="95">IF(P151=0,P150,IF(P151=1,1,O152+1))</f>
        <v>13</v>
      </c>
      <c r="Q152" s="29">
        <f t="shared" ref="Q152" si="96">IF(Q151=0,Q150,IF(Q151=1,1,P152+1))</f>
        <v>14</v>
      </c>
      <c r="R152" s="29">
        <f t="shared" ref="R152" si="97">IF(R151=0,R150,IF(R151=1,1,Q152+1))</f>
        <v>15</v>
      </c>
      <c r="S152" s="29">
        <f t="shared" ref="S152" si="98">IF(S151=0,S150,IF(S151=1,1,R152+1))</f>
        <v>16</v>
      </c>
      <c r="T152" s="29">
        <f t="shared" ref="T152" si="99">IF(T151=0,T150,IF(T151=1,1,S152+1))</f>
        <v>17</v>
      </c>
      <c r="U152" s="29">
        <f t="shared" ref="U152" si="100">IF(U151=0,U150,IF(U151=1,1,T152+1))</f>
        <v>18</v>
      </c>
      <c r="V152" s="29">
        <f t="shared" ref="V152" si="101">IF(V151=0,V150,IF(V151=1,1,U152+1))</f>
        <v>19</v>
      </c>
      <c r="W152" s="29">
        <f t="shared" ref="W152" si="102">IF(W151=0,W150,IF(W151=1,1,V152+1))</f>
        <v>20</v>
      </c>
      <c r="X152" s="29">
        <f t="shared" ref="X152" si="103">IF(X151=0,X150,IF(X151=1,1,W152+1))</f>
        <v>21</v>
      </c>
      <c r="Y152" s="29">
        <f t="shared" ref="Y152" si="104">IF(Y151=0,Y150,IF(Y151=1,1,X152+1))</f>
        <v>22</v>
      </c>
      <c r="Z152" s="29">
        <f t="shared" ref="Z152" si="105">IF(Z151=0,Z150,IF(Z151=1,1,Y152+1))</f>
        <v>23</v>
      </c>
      <c r="AA152" s="29">
        <f t="shared" ref="AA152" si="106">IF(AA151=0,AA150,IF(AA151=1,1,Z152+1))</f>
        <v>24</v>
      </c>
      <c r="AB152" s="29">
        <f t="shared" ref="AB152" si="107">IF(AB151=0,AB150,IF(AB151=1,1,AA152+1))</f>
        <v>25</v>
      </c>
      <c r="AC152" s="29">
        <f t="shared" ref="AC152" si="108">IF(AC151=0,AC150,IF(AC151=1,1,AB152+1))</f>
        <v>26</v>
      </c>
      <c r="AD152" s="29">
        <f t="shared" ref="AD152" si="109">IF(AD151=0,AD150,IF(AD151=1,1,AC152+1))</f>
        <v>27</v>
      </c>
      <c r="AE152" s="29">
        <f t="shared" ref="AE152" si="110">IF(AE151=0,AE150,IF(AE151=1,1,AD152+1))</f>
        <v>28</v>
      </c>
      <c r="AF152" s="29">
        <f t="shared" ref="AF152" si="111">IF(AF151=0,AF150,IF(AF151=1,1,AE152+1))</f>
        <v>29</v>
      </c>
      <c r="AG152" s="29">
        <f t="shared" ref="AG152" si="112">IF(AG151=0,AG150,IF(AG151=1,1,AF152+1))</f>
        <v>30</v>
      </c>
      <c r="AH152" s="29">
        <f t="shared" ref="AH152" si="113">IF(AH151=0,AH150,IF(AH151=1,1,AG152+1))</f>
        <v>31</v>
      </c>
      <c r="AI152" s="29">
        <f t="shared" ref="AI152" si="114">IF(AI151=0,AI150,IF(AI151=1,1,AH152+1))</f>
        <v>32</v>
      </c>
      <c r="AJ152" s="29">
        <f t="shared" ref="AJ152" si="115">IF(AJ151=0,AJ150,IF(AJ151=1,1,AI152+1))</f>
        <v>33</v>
      </c>
      <c r="AK152" s="29">
        <f t="shared" ref="AK152" si="116">IF(AK151=0,AK150,IF(AK151=1,1,AJ152+1))</f>
        <v>34</v>
      </c>
      <c r="AL152" s="29">
        <f t="shared" ref="AL152" si="117">IF(AL151=0,AL150,IF(AL151=1,1,AK152+1))</f>
        <v>35</v>
      </c>
      <c r="AM152" s="29">
        <f t="shared" ref="AM152" si="118">IF(AM151=0,AM150,IF(AM151=1,1,AL152+1))</f>
        <v>36</v>
      </c>
      <c r="AN152" s="29">
        <f t="shared" ref="AN152" si="119">IF(AN151=0,AN150,IF(AN151=1,1,AM152+1))</f>
        <v>37</v>
      </c>
      <c r="AO152" s="29">
        <f t="shared" ref="AO152" si="120">IF(AO151=0,AO150,IF(AO151=1,1,AN152+1))</f>
        <v>38</v>
      </c>
      <c r="AP152" s="29">
        <f t="shared" ref="AP152" si="121">IF(AP151=0,AP150,IF(AP151=1,1,AO152+1))</f>
        <v>39</v>
      </c>
      <c r="AQ152" s="29">
        <f t="shared" ref="AQ152" si="122">IF(AQ151=0,AQ150,IF(AQ151=1,1,AP152+1))</f>
        <v>40</v>
      </c>
      <c r="AR152" s="29">
        <f t="shared" ref="AR152" si="123">IF(AR151=0,AR150,IF(AR151=1,1,AQ152+1))</f>
        <v>41</v>
      </c>
      <c r="AS152" s="29">
        <f t="shared" ref="AS152" si="124">IF(AS151=0,AS150,IF(AS151=1,1,AR152+1))</f>
        <v>42</v>
      </c>
    </row>
    <row r="153" spans="2:48">
      <c r="B153" s="27"/>
      <c r="I153" s="4"/>
    </row>
    <row r="154" spans="2:48" ht="28.5">
      <c r="B154" s="45" t="s">
        <v>92</v>
      </c>
      <c r="C154" s="14" t="s">
        <v>137</v>
      </c>
      <c r="D154" s="33">
        <f>INDEX($D$147:$AS$147, 1, MATCH(D152, $D$146:$AS$146,0))</f>
        <v>0</v>
      </c>
      <c r="E154" s="33">
        <f t="shared" ref="E154:AR154" si="125">INDEX($D$147:$AS$147, 1, MATCH(E152, $D$146:$AS$146,0))</f>
        <v>0</v>
      </c>
      <c r="F154" s="33">
        <f t="shared" si="125"/>
        <v>0.39274205011590069</v>
      </c>
      <c r="G154" s="33">
        <f t="shared" si="125"/>
        <v>0.43611761796476484</v>
      </c>
      <c r="H154" s="33">
        <f t="shared" si="125"/>
        <v>0.47949318581362915</v>
      </c>
      <c r="I154" s="33">
        <f t="shared" si="125"/>
        <v>0.5228687536624933</v>
      </c>
      <c r="J154" s="33">
        <f t="shared" si="125"/>
        <v>0.56624432151135751</v>
      </c>
      <c r="K154" s="33">
        <f t="shared" si="125"/>
        <v>0.60961988936022182</v>
      </c>
      <c r="L154" s="33">
        <f t="shared" si="125"/>
        <v>0.65299545720908614</v>
      </c>
      <c r="M154" s="33">
        <f t="shared" si="125"/>
        <v>0.69637102505795023</v>
      </c>
      <c r="N154" s="33">
        <f t="shared" si="125"/>
        <v>0.73974659290681455</v>
      </c>
      <c r="O154" s="33">
        <f t="shared" si="125"/>
        <v>0.78312216075567864</v>
      </c>
      <c r="P154" s="33">
        <f t="shared" si="125"/>
        <v>0.82649772860454296</v>
      </c>
      <c r="Q154" s="33">
        <f t="shared" si="125"/>
        <v>0.86987329645340727</v>
      </c>
      <c r="R154" s="33">
        <f t="shared" si="125"/>
        <v>0.91324886430227159</v>
      </c>
      <c r="S154" s="33">
        <f t="shared" si="125"/>
        <v>0.95662443215113568</v>
      </c>
      <c r="T154" s="33">
        <f t="shared" si="125"/>
        <v>1</v>
      </c>
      <c r="U154" s="33">
        <f t="shared" si="125"/>
        <v>0.97307692307692306</v>
      </c>
      <c r="V154" s="33">
        <f t="shared" si="125"/>
        <v>0.94615384615384612</v>
      </c>
      <c r="W154" s="33">
        <f t="shared" si="125"/>
        <v>0.91923076923076918</v>
      </c>
      <c r="X154" s="33">
        <f t="shared" si="125"/>
        <v>0.89230769230769225</v>
      </c>
      <c r="Y154" s="33">
        <f t="shared" si="125"/>
        <v>0.86538461538461531</v>
      </c>
      <c r="Z154" s="33">
        <f t="shared" si="125"/>
        <v>0.83846153846153837</v>
      </c>
      <c r="AA154" s="33">
        <f t="shared" si="125"/>
        <v>0.81153846153846143</v>
      </c>
      <c r="AB154" s="33">
        <f t="shared" si="125"/>
        <v>0.78461538461538449</v>
      </c>
      <c r="AC154" s="33">
        <f t="shared" si="125"/>
        <v>0.75769230769230755</v>
      </c>
      <c r="AD154" s="33">
        <f t="shared" si="125"/>
        <v>0.73076923076923062</v>
      </c>
      <c r="AE154" s="33">
        <f t="shared" si="125"/>
        <v>0.70384615384615368</v>
      </c>
      <c r="AF154" s="33">
        <f t="shared" si="125"/>
        <v>0.67692307692307674</v>
      </c>
      <c r="AG154" s="33">
        <f t="shared" si="125"/>
        <v>0.65</v>
      </c>
      <c r="AH154" s="33">
        <f t="shared" si="125"/>
        <v>0.62538461538461543</v>
      </c>
      <c r="AI154" s="33">
        <f t="shared" si="125"/>
        <v>0.60076923076923083</v>
      </c>
      <c r="AJ154" s="33">
        <f t="shared" si="125"/>
        <v>0.57615384615384624</v>
      </c>
      <c r="AK154" s="33">
        <f t="shared" si="125"/>
        <v>0.55153846153846164</v>
      </c>
      <c r="AL154" s="33">
        <f t="shared" si="125"/>
        <v>0.52692307692307705</v>
      </c>
      <c r="AM154" s="33">
        <f t="shared" si="125"/>
        <v>0.50230769230769245</v>
      </c>
      <c r="AN154" s="33">
        <f t="shared" si="125"/>
        <v>0.47769230769230786</v>
      </c>
      <c r="AO154" s="33">
        <f t="shared" si="125"/>
        <v>0.45307692307692327</v>
      </c>
      <c r="AP154" s="33">
        <f t="shared" si="125"/>
        <v>0.42846153846153867</v>
      </c>
      <c r="AQ154" s="33">
        <f t="shared" si="125"/>
        <v>0.40384615384615408</v>
      </c>
      <c r="AR154" s="33">
        <f t="shared" si="125"/>
        <v>0.37923076923076948</v>
      </c>
      <c r="AS154" s="33">
        <f>INDEX($D$147:$AS$147, 1, MATCH(AS152, $D$146:$AS$146,0))</f>
        <v>0.35461538461538489</v>
      </c>
      <c r="AT154" s="4" t="s">
        <v>218</v>
      </c>
    </row>
    <row r="155" spans="2:48" ht="28.5">
      <c r="B155" s="47" t="s">
        <v>85</v>
      </c>
      <c r="C155" s="14" t="s">
        <v>137</v>
      </c>
      <c r="D155" s="33">
        <f>INDEX($D$145:$AS$145, 1, MATCH(D152, $D$144:$AS$144,0))</f>
        <v>0.9</v>
      </c>
      <c r="E155" s="33">
        <f t="shared" ref="E155:AS155" si="126">INDEX($D$145:$AS$145, 1, MATCH(E152, $D$144:$AS$144,0))</f>
        <v>1</v>
      </c>
      <c r="F155" s="33">
        <f t="shared" si="126"/>
        <v>1</v>
      </c>
      <c r="G155" s="33">
        <f t="shared" si="126"/>
        <v>1</v>
      </c>
      <c r="H155" s="33">
        <f t="shared" si="126"/>
        <v>1</v>
      </c>
      <c r="I155" s="33">
        <f t="shared" si="126"/>
        <v>1</v>
      </c>
      <c r="J155" s="33">
        <f t="shared" si="126"/>
        <v>1</v>
      </c>
      <c r="K155" s="33">
        <f t="shared" si="126"/>
        <v>1</v>
      </c>
      <c r="L155" s="33">
        <f t="shared" si="126"/>
        <v>1</v>
      </c>
      <c r="M155" s="33">
        <f t="shared" si="126"/>
        <v>1</v>
      </c>
      <c r="N155" s="33">
        <f t="shared" si="126"/>
        <v>1</v>
      </c>
      <c r="O155" s="33">
        <f t="shared" si="126"/>
        <v>1</v>
      </c>
      <c r="P155" s="33">
        <f t="shared" si="126"/>
        <v>1</v>
      </c>
      <c r="Q155" s="33">
        <f t="shared" si="126"/>
        <v>1</v>
      </c>
      <c r="R155" s="33">
        <f t="shared" si="126"/>
        <v>1</v>
      </c>
      <c r="S155" s="33">
        <f t="shared" si="126"/>
        <v>1</v>
      </c>
      <c r="T155" s="33">
        <f t="shared" si="126"/>
        <v>1</v>
      </c>
      <c r="U155" s="33">
        <f t="shared" si="126"/>
        <v>1</v>
      </c>
      <c r="V155" s="33">
        <f t="shared" si="126"/>
        <v>1</v>
      </c>
      <c r="W155" s="33">
        <f t="shared" si="126"/>
        <v>1</v>
      </c>
      <c r="X155" s="33">
        <f t="shared" si="126"/>
        <v>1</v>
      </c>
      <c r="Y155" s="33">
        <f t="shared" si="126"/>
        <v>1</v>
      </c>
      <c r="Z155" s="33">
        <f t="shared" si="126"/>
        <v>1</v>
      </c>
      <c r="AA155" s="33">
        <f t="shared" si="126"/>
        <v>1</v>
      </c>
      <c r="AB155" s="33">
        <f t="shared" si="126"/>
        <v>1</v>
      </c>
      <c r="AC155" s="33">
        <f t="shared" si="126"/>
        <v>1</v>
      </c>
      <c r="AD155" s="33">
        <f t="shared" si="126"/>
        <v>1</v>
      </c>
      <c r="AE155" s="33">
        <f t="shared" si="126"/>
        <v>1</v>
      </c>
      <c r="AF155" s="33">
        <f t="shared" si="126"/>
        <v>1</v>
      </c>
      <c r="AG155" s="33">
        <f t="shared" si="126"/>
        <v>1</v>
      </c>
      <c r="AH155" s="33">
        <f t="shared" si="126"/>
        <v>1</v>
      </c>
      <c r="AI155" s="33">
        <f t="shared" si="126"/>
        <v>1</v>
      </c>
      <c r="AJ155" s="33">
        <f t="shared" si="126"/>
        <v>1</v>
      </c>
      <c r="AK155" s="33">
        <f t="shared" si="126"/>
        <v>1</v>
      </c>
      <c r="AL155" s="33">
        <f t="shared" si="126"/>
        <v>1</v>
      </c>
      <c r="AM155" s="33">
        <f t="shared" si="126"/>
        <v>1</v>
      </c>
      <c r="AN155" s="33">
        <f t="shared" si="126"/>
        <v>1</v>
      </c>
      <c r="AO155" s="33">
        <f t="shared" si="126"/>
        <v>1</v>
      </c>
      <c r="AP155" s="33">
        <f t="shared" si="126"/>
        <v>1</v>
      </c>
      <c r="AQ155" s="33">
        <f t="shared" si="126"/>
        <v>1</v>
      </c>
      <c r="AR155" s="33">
        <f t="shared" si="126"/>
        <v>1</v>
      </c>
      <c r="AS155" s="33">
        <f t="shared" si="126"/>
        <v>1</v>
      </c>
    </row>
    <row r="156" spans="2:48">
      <c r="B156" s="22"/>
      <c r="C156" s="22"/>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row>
    <row r="157" spans="2:48" ht="15">
      <c r="B157" s="43" t="s">
        <v>106</v>
      </c>
      <c r="C157" s="22"/>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row>
    <row r="158" spans="2:48" ht="28.5">
      <c r="B158" s="45" t="s">
        <v>87</v>
      </c>
      <c r="C158" s="14" t="s">
        <v>158</v>
      </c>
      <c r="D158" s="37">
        <f>'Masukan - agroforestri'!D228</f>
        <v>15</v>
      </c>
      <c r="E158" s="37">
        <f>'Masukan - agroforestri'!E228</f>
        <v>16</v>
      </c>
      <c r="F158" s="37">
        <f>'Masukan - agroforestri'!F228</f>
        <v>17</v>
      </c>
      <c r="G158" s="37">
        <f>'Masukan - agroforestri'!G228</f>
        <v>18</v>
      </c>
      <c r="H158" s="37">
        <f>'Masukan - agroforestri'!H228</f>
        <v>19</v>
      </c>
      <c r="I158" s="37">
        <f>'Masukan - agroforestri'!I228</f>
        <v>20</v>
      </c>
      <c r="J158" s="37">
        <f>'Masukan - agroforestri'!J228</f>
        <v>21</v>
      </c>
      <c r="K158" s="37">
        <f>'Masukan - agroforestri'!K228</f>
        <v>22</v>
      </c>
      <c r="L158" s="37">
        <f>'Masukan - agroforestri'!L228</f>
        <v>23</v>
      </c>
      <c r="M158" s="37">
        <f>'Masukan - agroforestri'!M228</f>
        <v>24</v>
      </c>
      <c r="N158" s="37">
        <f>'Masukan - agroforestri'!N228</f>
        <v>25</v>
      </c>
      <c r="O158" s="37">
        <f>'Masukan - agroforestri'!O228</f>
        <v>26</v>
      </c>
      <c r="P158" s="37">
        <f>'Masukan - agroforestri'!P228</f>
        <v>27</v>
      </c>
      <c r="Q158" s="37">
        <f>'Masukan - agroforestri'!Q228</f>
        <v>28</v>
      </c>
      <c r="R158" s="37">
        <f>'Masukan - agroforestri'!R228</f>
        <v>29</v>
      </c>
      <c r="S158" s="37">
        <f>'Masukan - agroforestri'!S228</f>
        <v>30</v>
      </c>
      <c r="T158" s="37">
        <f>'Masukan - agroforestri'!T228</f>
        <v>31</v>
      </c>
      <c r="U158" s="37">
        <f>'Masukan - agroforestri'!U228</f>
        <v>32</v>
      </c>
      <c r="V158" s="37">
        <f>'Masukan - agroforestri'!V228</f>
        <v>33</v>
      </c>
      <c r="W158" s="37">
        <f>'Masukan - agroforestri'!W228</f>
        <v>34</v>
      </c>
      <c r="X158" s="37">
        <f>'Masukan - agroforestri'!X228</f>
        <v>35</v>
      </c>
      <c r="Y158" s="37">
        <f>'Masukan - agroforestri'!Y228</f>
        <v>36</v>
      </c>
      <c r="Z158" s="37">
        <f>'Masukan - agroforestri'!Z228</f>
        <v>37</v>
      </c>
      <c r="AA158" s="37">
        <f>'Masukan - agroforestri'!AA228</f>
        <v>38</v>
      </c>
      <c r="AB158" s="37">
        <f>'Masukan - agroforestri'!AB228</f>
        <v>39</v>
      </c>
      <c r="AC158" s="37">
        <f>'Masukan - agroforestri'!AC228</f>
        <v>40</v>
      </c>
      <c r="AD158" s="37">
        <f>'Masukan - agroforestri'!AD228</f>
        <v>41</v>
      </c>
      <c r="AE158" s="37">
        <f>'Masukan - agroforestri'!AE228</f>
        <v>42</v>
      </c>
      <c r="AF158" s="37">
        <f>'Masukan - agroforestri'!AF228</f>
        <v>43</v>
      </c>
      <c r="AG158" s="37">
        <f>'Masukan - agroforestri'!AG228</f>
        <v>44</v>
      </c>
      <c r="AH158" s="37">
        <f>'Masukan - agroforestri'!AH228</f>
        <v>45</v>
      </c>
      <c r="AI158" s="37">
        <f>'Masukan - agroforestri'!AI228</f>
        <v>46</v>
      </c>
      <c r="AJ158" s="37">
        <f>'Masukan - agroforestri'!AJ228</f>
        <v>47</v>
      </c>
      <c r="AK158" s="37">
        <f>'Masukan - agroforestri'!AK228</f>
        <v>48</v>
      </c>
      <c r="AL158" s="37">
        <f>'Masukan - agroforestri'!AL228</f>
        <v>49</v>
      </c>
      <c r="AM158" s="37">
        <f>'Masukan - agroforestri'!AM228</f>
        <v>50</v>
      </c>
      <c r="AN158" s="37">
        <f>'Masukan - agroforestri'!AN228</f>
        <v>51</v>
      </c>
      <c r="AO158" s="37">
        <f>'Masukan - agroforestri'!AO228</f>
        <v>52</v>
      </c>
      <c r="AP158" s="37">
        <f>'Masukan - agroforestri'!AP228</f>
        <v>53</v>
      </c>
      <c r="AQ158" s="37">
        <f>'Masukan - agroforestri'!AQ228</f>
        <v>54</v>
      </c>
      <c r="AR158" s="37">
        <f>'Masukan - agroforestri'!AR228</f>
        <v>55</v>
      </c>
      <c r="AS158" s="37">
        <f>'Masukan - agroforestri'!AS228</f>
        <v>56</v>
      </c>
      <c r="AT158" s="26"/>
    </row>
    <row r="159" spans="2:48">
      <c r="B159" s="45" t="s">
        <v>280</v>
      </c>
      <c r="C159" s="14" t="s">
        <v>279</v>
      </c>
      <c r="D159" s="37">
        <f>'Masukan - agroforestri'!D229</f>
        <v>0</v>
      </c>
      <c r="E159" s="37">
        <f>'Masukan - agroforestri'!E229</f>
        <v>0</v>
      </c>
      <c r="F159" s="37">
        <f>'Masukan - agroforestri'!F229</f>
        <v>0</v>
      </c>
      <c r="G159" s="37">
        <f>'Masukan - agroforestri'!G229</f>
        <v>0</v>
      </c>
      <c r="H159" s="37">
        <f>'Masukan - agroforestri'!H229</f>
        <v>0</v>
      </c>
      <c r="I159" s="37">
        <f>'Masukan - agroforestri'!I229</f>
        <v>0</v>
      </c>
      <c r="J159" s="37">
        <f>'Masukan - agroforestri'!J229</f>
        <v>0</v>
      </c>
      <c r="K159" s="37">
        <f>'Masukan - agroforestri'!K229</f>
        <v>0</v>
      </c>
      <c r="L159" s="37">
        <f>'Masukan - agroforestri'!L229</f>
        <v>0</v>
      </c>
      <c r="M159" s="37">
        <f>'Masukan - agroforestri'!M229</f>
        <v>0</v>
      </c>
      <c r="N159" s="37">
        <f>'Masukan - agroforestri'!N229</f>
        <v>0</v>
      </c>
      <c r="O159" s="37">
        <f>'Masukan - agroforestri'!O229</f>
        <v>0</v>
      </c>
      <c r="P159" s="37">
        <f>'Masukan - agroforestri'!P229</f>
        <v>0</v>
      </c>
      <c r="Q159" s="37">
        <f>'Masukan - agroforestri'!Q229</f>
        <v>0</v>
      </c>
      <c r="R159" s="37">
        <f>'Masukan - agroforestri'!R229</f>
        <v>0</v>
      </c>
      <c r="S159" s="37">
        <f>'Masukan - agroforestri'!S229</f>
        <v>0</v>
      </c>
      <c r="T159" s="37">
        <f>'Masukan - agroforestri'!T229</f>
        <v>0</v>
      </c>
      <c r="U159" s="37">
        <f>'Masukan - agroforestri'!U229</f>
        <v>0</v>
      </c>
      <c r="V159" s="37">
        <f>'Masukan - agroforestri'!V229</f>
        <v>0</v>
      </c>
      <c r="W159" s="37">
        <f>'Masukan - agroforestri'!W229</f>
        <v>0</v>
      </c>
      <c r="X159" s="37">
        <f>'Masukan - agroforestri'!X229</f>
        <v>0</v>
      </c>
      <c r="Y159" s="37">
        <f>'Masukan - agroforestri'!Y229</f>
        <v>0</v>
      </c>
      <c r="Z159" s="37">
        <f>'Masukan - agroforestri'!Z229</f>
        <v>0</v>
      </c>
      <c r="AA159" s="37">
        <f>'Masukan - agroforestri'!AA229</f>
        <v>0</v>
      </c>
      <c r="AB159" s="37">
        <f>'Masukan - agroforestri'!AB229</f>
        <v>0</v>
      </c>
      <c r="AC159" s="37">
        <f>'Masukan - agroforestri'!AC229</f>
        <v>0</v>
      </c>
      <c r="AD159" s="37">
        <f>'Masukan - agroforestri'!AD229</f>
        <v>0</v>
      </c>
      <c r="AE159" s="37">
        <f>'Masukan - agroforestri'!AE229</f>
        <v>0</v>
      </c>
      <c r="AF159" s="37">
        <f>'Masukan - agroforestri'!AF229</f>
        <v>1</v>
      </c>
      <c r="AG159" s="37">
        <f>'Masukan - agroforestri'!AG229</f>
        <v>2</v>
      </c>
      <c r="AH159" s="37">
        <f>'Masukan - agroforestri'!AH229</f>
        <v>3</v>
      </c>
      <c r="AI159" s="37">
        <f>'Masukan - agroforestri'!AI229</f>
        <v>4</v>
      </c>
      <c r="AJ159" s="37">
        <f>'Masukan - agroforestri'!AJ229</f>
        <v>5</v>
      </c>
      <c r="AK159" s="37">
        <f>'Masukan - agroforestri'!AK229</f>
        <v>6</v>
      </c>
      <c r="AL159" s="37">
        <f>'Masukan - agroforestri'!AL229</f>
        <v>7</v>
      </c>
      <c r="AM159" s="37">
        <f>'Masukan - agroforestri'!AM229</f>
        <v>8</v>
      </c>
      <c r="AN159" s="37">
        <f>'Masukan - agroforestri'!AN229</f>
        <v>9</v>
      </c>
      <c r="AO159" s="37">
        <f>'Masukan - agroforestri'!AO229</f>
        <v>10</v>
      </c>
      <c r="AP159" s="37">
        <f>'Masukan - agroforestri'!AP229</f>
        <v>11</v>
      </c>
      <c r="AQ159" s="37">
        <f>'Masukan - agroforestri'!AQ229</f>
        <v>12</v>
      </c>
      <c r="AR159" s="37">
        <f>'Masukan - agroforestri'!AR229</f>
        <v>13</v>
      </c>
      <c r="AS159" s="37">
        <f>'Masukan - agroforestri'!AS229</f>
        <v>14</v>
      </c>
      <c r="AT159" s="26"/>
    </row>
    <row r="160" spans="2:48" ht="28.5">
      <c r="B160" s="45" t="s">
        <v>88</v>
      </c>
      <c r="C160" s="14"/>
      <c r="D160" s="37">
        <f>'Masukan - agroforestri'!D230</f>
        <v>15</v>
      </c>
      <c r="E160" s="37">
        <f>'Masukan - agroforestri'!E230</f>
        <v>16</v>
      </c>
      <c r="F160" s="37">
        <f>'Masukan - agroforestri'!F230</f>
        <v>17</v>
      </c>
      <c r="G160" s="37">
        <f>'Masukan - agroforestri'!G230</f>
        <v>18</v>
      </c>
      <c r="H160" s="37">
        <f>'Masukan - agroforestri'!H230</f>
        <v>19</v>
      </c>
      <c r="I160" s="37">
        <f>'Masukan - agroforestri'!I230</f>
        <v>20</v>
      </c>
      <c r="J160" s="37">
        <f>'Masukan - agroforestri'!J230</f>
        <v>21</v>
      </c>
      <c r="K160" s="37">
        <f>'Masukan - agroforestri'!K230</f>
        <v>22</v>
      </c>
      <c r="L160" s="37">
        <f>'Masukan - agroforestri'!L230</f>
        <v>23</v>
      </c>
      <c r="M160" s="37">
        <f>'Masukan - agroforestri'!M230</f>
        <v>24</v>
      </c>
      <c r="N160" s="37">
        <f>'Masukan - agroforestri'!N230</f>
        <v>25</v>
      </c>
      <c r="O160" s="37">
        <f>'Masukan - agroforestri'!O230</f>
        <v>26</v>
      </c>
      <c r="P160" s="37">
        <f>'Masukan - agroforestri'!P230</f>
        <v>27</v>
      </c>
      <c r="Q160" s="37">
        <f>'Masukan - agroforestri'!Q230</f>
        <v>28</v>
      </c>
      <c r="R160" s="37">
        <f>'Masukan - agroforestri'!R230</f>
        <v>29</v>
      </c>
      <c r="S160" s="37">
        <f>'Masukan - agroforestri'!S230</f>
        <v>30</v>
      </c>
      <c r="T160" s="37">
        <f>'Masukan - agroforestri'!T230</f>
        <v>31</v>
      </c>
      <c r="U160" s="37">
        <f>'Masukan - agroforestri'!U230</f>
        <v>32</v>
      </c>
      <c r="V160" s="37">
        <f>'Masukan - agroforestri'!V230</f>
        <v>33</v>
      </c>
      <c r="W160" s="37">
        <f>'Masukan - agroforestri'!W230</f>
        <v>34</v>
      </c>
      <c r="X160" s="37">
        <f>'Masukan - agroforestri'!X230</f>
        <v>35</v>
      </c>
      <c r="Y160" s="37">
        <f>'Masukan - agroforestri'!Y230</f>
        <v>36</v>
      </c>
      <c r="Z160" s="37">
        <f>'Masukan - agroforestri'!Z230</f>
        <v>37</v>
      </c>
      <c r="AA160" s="37">
        <f>'Masukan - agroforestri'!AA230</f>
        <v>38</v>
      </c>
      <c r="AB160" s="37">
        <f>'Masukan - agroforestri'!AB230</f>
        <v>39</v>
      </c>
      <c r="AC160" s="37">
        <f>'Masukan - agroforestri'!AC230</f>
        <v>40</v>
      </c>
      <c r="AD160" s="37">
        <f>'Masukan - agroforestri'!AD230</f>
        <v>41</v>
      </c>
      <c r="AE160" s="37">
        <f>'Masukan - agroforestri'!AE230</f>
        <v>42</v>
      </c>
      <c r="AF160" s="37">
        <f>'Masukan - agroforestri'!AF230</f>
        <v>1</v>
      </c>
      <c r="AG160" s="37">
        <f>'Masukan - agroforestri'!AG230</f>
        <v>2</v>
      </c>
      <c r="AH160" s="37">
        <f>'Masukan - agroforestri'!AH230</f>
        <v>3</v>
      </c>
      <c r="AI160" s="37">
        <f>'Masukan - agroforestri'!AI230</f>
        <v>4</v>
      </c>
      <c r="AJ160" s="37">
        <f>'Masukan - agroforestri'!AJ230</f>
        <v>5</v>
      </c>
      <c r="AK160" s="37">
        <f>'Masukan - agroforestri'!AK230</f>
        <v>6</v>
      </c>
      <c r="AL160" s="37">
        <f>'Masukan - agroforestri'!AL230</f>
        <v>7</v>
      </c>
      <c r="AM160" s="37">
        <f>'Masukan - agroforestri'!AM230</f>
        <v>8</v>
      </c>
      <c r="AN160" s="37">
        <f>'Masukan - agroforestri'!AN230</f>
        <v>9</v>
      </c>
      <c r="AO160" s="37">
        <f>'Masukan - agroforestri'!AO230</f>
        <v>10</v>
      </c>
      <c r="AP160" s="37">
        <f>'Masukan - agroforestri'!AP230</f>
        <v>11</v>
      </c>
      <c r="AQ160" s="37">
        <f>'Masukan - agroforestri'!AQ230</f>
        <v>12</v>
      </c>
      <c r="AR160" s="37">
        <f>'Masukan - agroforestri'!AR230</f>
        <v>13</v>
      </c>
      <c r="AS160" s="37">
        <f>'Masukan - agroforestri'!AS230</f>
        <v>14</v>
      </c>
      <c r="AT160" s="26"/>
    </row>
    <row r="161" spans="2:46">
      <c r="B161" s="22"/>
      <c r="C161" s="22"/>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row>
    <row r="162" spans="2:46" ht="28.5">
      <c r="B162" s="45" t="s">
        <v>92</v>
      </c>
      <c r="C162" s="14" t="s">
        <v>137</v>
      </c>
      <c r="D162" s="33">
        <f>INDEX($D$147:$AS$147, 1, MATCH(D160, $D$146:$AS$146,0))</f>
        <v>0.91324886430227159</v>
      </c>
      <c r="E162" s="33">
        <f t="shared" ref="E162:AR162" si="127">INDEX($D$147:$AS$147, 1, MATCH(E160, $D$146:$AS$146,0))</f>
        <v>0.95662443215113568</v>
      </c>
      <c r="F162" s="33">
        <f t="shared" si="127"/>
        <v>1</v>
      </c>
      <c r="G162" s="33">
        <f t="shared" si="127"/>
        <v>0.97307692307692306</v>
      </c>
      <c r="H162" s="33">
        <f t="shared" si="127"/>
        <v>0.94615384615384612</v>
      </c>
      <c r="I162" s="33">
        <f t="shared" si="127"/>
        <v>0.91923076923076918</v>
      </c>
      <c r="J162" s="33">
        <f t="shared" si="127"/>
        <v>0.89230769230769225</v>
      </c>
      <c r="K162" s="33">
        <f t="shared" si="127"/>
        <v>0.86538461538461531</v>
      </c>
      <c r="L162" s="33">
        <f t="shared" si="127"/>
        <v>0.83846153846153837</v>
      </c>
      <c r="M162" s="33">
        <f t="shared" si="127"/>
        <v>0.81153846153846143</v>
      </c>
      <c r="N162" s="33">
        <f t="shared" si="127"/>
        <v>0.78461538461538449</v>
      </c>
      <c r="O162" s="33">
        <f t="shared" si="127"/>
        <v>0.75769230769230755</v>
      </c>
      <c r="P162" s="33">
        <f t="shared" si="127"/>
        <v>0.73076923076923062</v>
      </c>
      <c r="Q162" s="33">
        <f t="shared" si="127"/>
        <v>0.70384615384615368</v>
      </c>
      <c r="R162" s="33">
        <f t="shared" si="127"/>
        <v>0.67692307692307674</v>
      </c>
      <c r="S162" s="33">
        <f t="shared" si="127"/>
        <v>0.65</v>
      </c>
      <c r="T162" s="33">
        <f t="shared" si="127"/>
        <v>0.62538461538461543</v>
      </c>
      <c r="U162" s="33">
        <f t="shared" si="127"/>
        <v>0.60076923076923083</v>
      </c>
      <c r="V162" s="33">
        <f t="shared" si="127"/>
        <v>0.57615384615384624</v>
      </c>
      <c r="W162" s="33">
        <f t="shared" si="127"/>
        <v>0.55153846153846164</v>
      </c>
      <c r="X162" s="33">
        <f t="shared" si="127"/>
        <v>0.52692307692307705</v>
      </c>
      <c r="Y162" s="33">
        <f t="shared" si="127"/>
        <v>0.50230769230769245</v>
      </c>
      <c r="Z162" s="33">
        <f t="shared" si="127"/>
        <v>0.47769230769230786</v>
      </c>
      <c r="AA162" s="33">
        <f t="shared" si="127"/>
        <v>0.45307692307692327</v>
      </c>
      <c r="AB162" s="33">
        <f t="shared" si="127"/>
        <v>0.42846153846153867</v>
      </c>
      <c r="AC162" s="33">
        <f t="shared" si="127"/>
        <v>0.40384615384615408</v>
      </c>
      <c r="AD162" s="33">
        <f t="shared" si="127"/>
        <v>0.37923076923076948</v>
      </c>
      <c r="AE162" s="33">
        <f t="shared" si="127"/>
        <v>0.35461538461538489</v>
      </c>
      <c r="AF162" s="33">
        <f t="shared" si="127"/>
        <v>0</v>
      </c>
      <c r="AG162" s="33">
        <f t="shared" si="127"/>
        <v>0</v>
      </c>
      <c r="AH162" s="33">
        <f t="shared" si="127"/>
        <v>0.39274205011590069</v>
      </c>
      <c r="AI162" s="33">
        <f t="shared" si="127"/>
        <v>0.43611761796476484</v>
      </c>
      <c r="AJ162" s="33">
        <f t="shared" si="127"/>
        <v>0.47949318581362915</v>
      </c>
      <c r="AK162" s="33">
        <f t="shared" si="127"/>
        <v>0.5228687536624933</v>
      </c>
      <c r="AL162" s="33">
        <f t="shared" si="127"/>
        <v>0.56624432151135751</v>
      </c>
      <c r="AM162" s="33">
        <f t="shared" si="127"/>
        <v>0.60961988936022182</v>
      </c>
      <c r="AN162" s="33">
        <f t="shared" si="127"/>
        <v>0.65299545720908614</v>
      </c>
      <c r="AO162" s="33">
        <f t="shared" si="127"/>
        <v>0.69637102505795023</v>
      </c>
      <c r="AP162" s="33">
        <f t="shared" si="127"/>
        <v>0.73974659290681455</v>
      </c>
      <c r="AQ162" s="33">
        <f t="shared" si="127"/>
        <v>0.78312216075567864</v>
      </c>
      <c r="AR162" s="33">
        <f t="shared" si="127"/>
        <v>0.82649772860454296</v>
      </c>
      <c r="AS162" s="33">
        <f>INDEX($D$147:$AS$147, 1, MATCH(AS160, $D$146:$AS$146,0))</f>
        <v>0.86987329645340727</v>
      </c>
      <c r="AT162" s="4" t="s">
        <v>218</v>
      </c>
    </row>
    <row r="163" spans="2:46" ht="28.5">
      <c r="B163" s="47" t="s">
        <v>85</v>
      </c>
      <c r="C163" s="14" t="s">
        <v>137</v>
      </c>
      <c r="D163" s="33">
        <f>INDEX($D$145:$AS$145, 1, MATCH(D160, $D$144:$AS$144,0))</f>
        <v>1</v>
      </c>
      <c r="E163" s="33">
        <f t="shared" ref="E163:AS163" si="128">INDEX($D$145:$AS$145, 1, MATCH(E160, $D$144:$AS$144,0))</f>
        <v>1</v>
      </c>
      <c r="F163" s="33">
        <f t="shared" si="128"/>
        <v>1</v>
      </c>
      <c r="G163" s="33">
        <f t="shared" si="128"/>
        <v>1</v>
      </c>
      <c r="H163" s="33">
        <f t="shared" si="128"/>
        <v>1</v>
      </c>
      <c r="I163" s="33">
        <f t="shared" si="128"/>
        <v>1</v>
      </c>
      <c r="J163" s="33">
        <f t="shared" si="128"/>
        <v>1</v>
      </c>
      <c r="K163" s="33">
        <f t="shared" si="128"/>
        <v>1</v>
      </c>
      <c r="L163" s="33">
        <f t="shared" si="128"/>
        <v>1</v>
      </c>
      <c r="M163" s="33">
        <f t="shared" si="128"/>
        <v>1</v>
      </c>
      <c r="N163" s="33">
        <f t="shared" si="128"/>
        <v>1</v>
      </c>
      <c r="O163" s="33">
        <f t="shared" si="128"/>
        <v>1</v>
      </c>
      <c r="P163" s="33">
        <f t="shared" si="128"/>
        <v>1</v>
      </c>
      <c r="Q163" s="33">
        <f t="shared" si="128"/>
        <v>1</v>
      </c>
      <c r="R163" s="33">
        <f t="shared" si="128"/>
        <v>1</v>
      </c>
      <c r="S163" s="33">
        <f t="shared" si="128"/>
        <v>1</v>
      </c>
      <c r="T163" s="33">
        <f t="shared" si="128"/>
        <v>1</v>
      </c>
      <c r="U163" s="33">
        <f t="shared" si="128"/>
        <v>1</v>
      </c>
      <c r="V163" s="33">
        <f t="shared" si="128"/>
        <v>1</v>
      </c>
      <c r="W163" s="33">
        <f t="shared" si="128"/>
        <v>1</v>
      </c>
      <c r="X163" s="33">
        <f t="shared" si="128"/>
        <v>1</v>
      </c>
      <c r="Y163" s="33">
        <f t="shared" si="128"/>
        <v>1</v>
      </c>
      <c r="Z163" s="33">
        <f t="shared" si="128"/>
        <v>1</v>
      </c>
      <c r="AA163" s="33">
        <f t="shared" si="128"/>
        <v>1</v>
      </c>
      <c r="AB163" s="33">
        <f t="shared" si="128"/>
        <v>1</v>
      </c>
      <c r="AC163" s="33">
        <f t="shared" si="128"/>
        <v>1</v>
      </c>
      <c r="AD163" s="33">
        <f t="shared" si="128"/>
        <v>1</v>
      </c>
      <c r="AE163" s="33">
        <f t="shared" si="128"/>
        <v>1</v>
      </c>
      <c r="AF163" s="33">
        <f t="shared" si="128"/>
        <v>0.9</v>
      </c>
      <c r="AG163" s="33">
        <f t="shared" si="128"/>
        <v>1</v>
      </c>
      <c r="AH163" s="33">
        <f t="shared" si="128"/>
        <v>1</v>
      </c>
      <c r="AI163" s="33">
        <f t="shared" si="128"/>
        <v>1</v>
      </c>
      <c r="AJ163" s="33">
        <f t="shared" si="128"/>
        <v>1</v>
      </c>
      <c r="AK163" s="33">
        <f t="shared" si="128"/>
        <v>1</v>
      </c>
      <c r="AL163" s="33">
        <f t="shared" si="128"/>
        <v>1</v>
      </c>
      <c r="AM163" s="33">
        <f t="shared" si="128"/>
        <v>1</v>
      </c>
      <c r="AN163" s="33">
        <f t="shared" si="128"/>
        <v>1</v>
      </c>
      <c r="AO163" s="33">
        <f t="shared" si="128"/>
        <v>1</v>
      </c>
      <c r="AP163" s="33">
        <f t="shared" si="128"/>
        <v>1</v>
      </c>
      <c r="AQ163" s="33">
        <f t="shared" si="128"/>
        <v>1</v>
      </c>
      <c r="AR163" s="33">
        <f t="shared" si="128"/>
        <v>1</v>
      </c>
      <c r="AS163" s="33">
        <f t="shared" si="128"/>
        <v>1</v>
      </c>
    </row>
    <row r="164" spans="2:46">
      <c r="B164" s="22"/>
      <c r="C164" s="22"/>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row>
    <row r="165" spans="2:46" s="3" customFormat="1" ht="18">
      <c r="B165" s="5" t="s">
        <v>91</v>
      </c>
      <c r="I165" s="44"/>
    </row>
    <row r="166" spans="2:46"/>
    <row r="167" spans="2:46">
      <c r="C167" s="131"/>
    </row>
    <row r="168" spans="2:46">
      <c r="C168" s="126"/>
    </row>
    <row r="169" spans="2:46">
      <c r="C169" s="126"/>
    </row>
    <row r="170" spans="2:46"/>
    <row r="171" spans="2:46">
      <c r="C171" s="126"/>
    </row>
    <row r="172" spans="2:46"/>
    <row r="173" spans="2:46"/>
    <row r="174" spans="2:46"/>
    <row r="175" spans="2:46"/>
    <row r="176" spans="2:46"/>
    <row r="177"/>
    <row r="178"/>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5D85E-D5D7-4D5D-AAA2-ED492D711264}">
  <sheetPr codeName="Sheet4"/>
  <dimension ref="A1:AD238"/>
  <sheetViews>
    <sheetView showGridLines="0" topLeftCell="A115" zoomScale="70" zoomScaleNormal="70" workbookViewId="0">
      <selection activeCell="C32" sqref="C32"/>
    </sheetView>
  </sheetViews>
  <sheetFormatPr defaultColWidth="0" defaultRowHeight="14.25" zeroHeight="1"/>
  <cols>
    <col min="1" max="1" width="9.140625" style="4" customWidth="1"/>
    <col min="2" max="2" width="45.7109375" style="4" customWidth="1"/>
    <col min="3" max="4" width="23.5703125" style="4" customWidth="1"/>
    <col min="5" max="14" width="14.7109375" style="4" customWidth="1"/>
    <col min="15" max="15" width="18" style="4" customWidth="1"/>
    <col min="16" max="24" width="14.7109375" style="4" customWidth="1"/>
    <col min="25" max="30" width="9.140625" style="4" customWidth="1"/>
    <col min="31" max="16384" width="9.140625" style="4" hidden="1"/>
  </cols>
  <sheetData>
    <row r="1" spans="2:24"/>
    <row r="2" spans="2:24" s="3" customFormat="1" ht="18">
      <c r="B2" s="5" t="s">
        <v>360</v>
      </c>
    </row>
    <row r="3" spans="2:24">
      <c r="B3" s="88"/>
    </row>
    <row r="4" spans="2:24">
      <c r="B4" s="88" t="s">
        <v>739</v>
      </c>
    </row>
    <row r="5" spans="2:24">
      <c r="B5" s="88"/>
    </row>
    <row r="6" spans="2:24" s="3" customFormat="1" ht="18">
      <c r="B6" s="5" t="s">
        <v>741</v>
      </c>
      <c r="I6" s="44"/>
    </row>
    <row r="7" spans="2:24">
      <c r="B7" s="88"/>
    </row>
    <row r="8" spans="2:24">
      <c r="B8" s="88" t="s">
        <v>740</v>
      </c>
    </row>
    <row r="9" spans="2:24"/>
    <row r="10" spans="2:24" ht="15">
      <c r="C10" s="10" t="s">
        <v>161</v>
      </c>
      <c r="D10" s="10" t="s">
        <v>62</v>
      </c>
      <c r="E10" s="83">
        <v>1</v>
      </c>
      <c r="F10" s="83">
        <v>2</v>
      </c>
      <c r="G10" s="83">
        <v>3</v>
      </c>
      <c r="H10" s="83">
        <v>4</v>
      </c>
      <c r="I10" s="83">
        <v>5</v>
      </c>
      <c r="J10" s="83">
        <v>6</v>
      </c>
      <c r="K10" s="83">
        <v>7</v>
      </c>
      <c r="L10" s="83">
        <v>8</v>
      </c>
      <c r="M10" s="83">
        <v>9</v>
      </c>
      <c r="N10" s="83">
        <v>10</v>
      </c>
      <c r="O10" s="83">
        <v>11</v>
      </c>
      <c r="P10" s="83">
        <v>12</v>
      </c>
      <c r="Q10" s="83">
        <v>13</v>
      </c>
      <c r="R10" s="83">
        <v>14</v>
      </c>
      <c r="S10" s="83">
        <v>15</v>
      </c>
      <c r="T10" s="83">
        <v>16</v>
      </c>
      <c r="U10" s="83">
        <v>17</v>
      </c>
      <c r="V10" s="83">
        <v>18</v>
      </c>
      <c r="W10" s="83">
        <v>19</v>
      </c>
      <c r="X10" s="83">
        <v>20</v>
      </c>
    </row>
    <row r="11" spans="2:24" ht="15">
      <c r="B11" s="6" t="s">
        <v>56</v>
      </c>
    </row>
    <row r="12" spans="2:24">
      <c r="B12" s="14" t="s">
        <v>87</v>
      </c>
      <c r="C12" s="14"/>
      <c r="D12" s="14" t="s">
        <v>158</v>
      </c>
      <c r="E12" s="29">
        <f>'Masukan - kopi'!D67</f>
        <v>15</v>
      </c>
      <c r="F12" s="29">
        <f>'Masukan - kopi'!E67</f>
        <v>16</v>
      </c>
      <c r="G12" s="29">
        <f>'Masukan - kopi'!F67</f>
        <v>17</v>
      </c>
      <c r="H12" s="29">
        <f>'Masukan - kopi'!G67</f>
        <v>18</v>
      </c>
      <c r="I12" s="29">
        <f>'Masukan - kopi'!H67</f>
        <v>19</v>
      </c>
      <c r="J12" s="29">
        <f>'Masukan - kopi'!I67</f>
        <v>20</v>
      </c>
      <c r="K12" s="29">
        <f>'Masukan - kopi'!J67</f>
        <v>21</v>
      </c>
      <c r="L12" s="29">
        <f>'Masukan - kopi'!K67</f>
        <v>22</v>
      </c>
      <c r="M12" s="29">
        <f>'Masukan - kopi'!L67</f>
        <v>23</v>
      </c>
      <c r="N12" s="29">
        <f>'Masukan - kopi'!M67</f>
        <v>24</v>
      </c>
      <c r="O12" s="29">
        <f>'Masukan - kopi'!N67</f>
        <v>25</v>
      </c>
      <c r="P12" s="29">
        <f>'Masukan - kopi'!O67</f>
        <v>26</v>
      </c>
      <c r="Q12" s="29">
        <f>'Masukan - kopi'!P67</f>
        <v>27</v>
      </c>
      <c r="R12" s="29">
        <f>'Masukan - kopi'!Q67</f>
        <v>28</v>
      </c>
      <c r="S12" s="29">
        <f>'Masukan - kopi'!R67</f>
        <v>29</v>
      </c>
      <c r="T12" s="29">
        <f>'Masukan - kopi'!S67</f>
        <v>30</v>
      </c>
      <c r="U12" s="29">
        <f>'Masukan - kopi'!T67</f>
        <v>31</v>
      </c>
      <c r="V12" s="29">
        <f>'Masukan - kopi'!U67</f>
        <v>32</v>
      </c>
      <c r="W12" s="29">
        <f>'Masukan - kopi'!V67</f>
        <v>33</v>
      </c>
      <c r="X12" s="29">
        <f>'Masukan - kopi'!W67</f>
        <v>34</v>
      </c>
    </row>
    <row r="13" spans="2:24">
      <c r="B13" s="14"/>
      <c r="C13" s="14"/>
      <c r="D13" s="14"/>
      <c r="E13" s="14"/>
      <c r="F13" s="14"/>
      <c r="G13" s="14"/>
      <c r="H13" s="14"/>
      <c r="I13" s="14"/>
      <c r="J13" s="14"/>
      <c r="K13" s="14"/>
      <c r="L13" s="14"/>
      <c r="M13" s="14"/>
      <c r="N13" s="14"/>
      <c r="O13" s="14"/>
      <c r="P13" s="14"/>
      <c r="Q13" s="14"/>
      <c r="R13" s="14"/>
      <c r="S13" s="14"/>
      <c r="T13" s="14"/>
      <c r="U13" s="14"/>
      <c r="V13" s="14"/>
      <c r="W13" s="14"/>
      <c r="X13" s="14"/>
    </row>
    <row r="14" spans="2:24">
      <c r="B14" s="14" t="s">
        <v>57</v>
      </c>
      <c r="C14" s="29">
        <f>'Masukan - kopi'!C19</f>
        <v>2381</v>
      </c>
      <c r="D14" s="14" t="s">
        <v>5</v>
      </c>
      <c r="E14" s="14"/>
      <c r="F14" s="14"/>
      <c r="G14" s="14"/>
      <c r="H14" s="14"/>
      <c r="I14" s="14"/>
      <c r="J14" s="14"/>
      <c r="K14" s="14"/>
      <c r="L14" s="14"/>
      <c r="M14" s="14"/>
      <c r="N14" s="14"/>
      <c r="O14" s="14"/>
      <c r="P14" s="14"/>
      <c r="Q14" s="14"/>
      <c r="R14" s="14"/>
      <c r="S14" s="14"/>
      <c r="T14" s="14"/>
      <c r="U14" s="14"/>
      <c r="V14" s="14"/>
      <c r="W14" s="14"/>
      <c r="X14" s="14"/>
    </row>
    <row r="15" spans="2:24">
      <c r="B15" s="14" t="s">
        <v>115</v>
      </c>
      <c r="C15" s="14"/>
      <c r="D15" s="14" t="s">
        <v>5</v>
      </c>
      <c r="E15" s="29">
        <f>$C$14</f>
        <v>2381</v>
      </c>
      <c r="F15" s="29">
        <f t="shared" ref="F15:X15" si="0">$C$14</f>
        <v>2381</v>
      </c>
      <c r="G15" s="29">
        <f t="shared" si="0"/>
        <v>2381</v>
      </c>
      <c r="H15" s="29">
        <f t="shared" si="0"/>
        <v>2381</v>
      </c>
      <c r="I15" s="29">
        <f t="shared" si="0"/>
        <v>2381</v>
      </c>
      <c r="J15" s="29">
        <f t="shared" si="0"/>
        <v>2381</v>
      </c>
      <c r="K15" s="29">
        <f t="shared" si="0"/>
        <v>2381</v>
      </c>
      <c r="L15" s="29">
        <f t="shared" si="0"/>
        <v>2381</v>
      </c>
      <c r="M15" s="29">
        <f t="shared" si="0"/>
        <v>2381</v>
      </c>
      <c r="N15" s="29">
        <f t="shared" si="0"/>
        <v>2381</v>
      </c>
      <c r="O15" s="29">
        <f t="shared" si="0"/>
        <v>2381</v>
      </c>
      <c r="P15" s="29">
        <f t="shared" si="0"/>
        <v>2381</v>
      </c>
      <c r="Q15" s="29">
        <f t="shared" si="0"/>
        <v>2381</v>
      </c>
      <c r="R15" s="29">
        <f t="shared" si="0"/>
        <v>2381</v>
      </c>
      <c r="S15" s="29">
        <f t="shared" si="0"/>
        <v>2381</v>
      </c>
      <c r="T15" s="29">
        <f t="shared" si="0"/>
        <v>2381</v>
      </c>
      <c r="U15" s="29">
        <f t="shared" si="0"/>
        <v>2381</v>
      </c>
      <c r="V15" s="29">
        <f t="shared" si="0"/>
        <v>2381</v>
      </c>
      <c r="W15" s="29">
        <f t="shared" si="0"/>
        <v>2381</v>
      </c>
      <c r="X15" s="29">
        <f t="shared" si="0"/>
        <v>2381</v>
      </c>
    </row>
    <row r="16" spans="2:24">
      <c r="B16" s="14"/>
      <c r="C16" s="14"/>
      <c r="D16" s="14"/>
      <c r="E16" s="14"/>
      <c r="F16" s="14"/>
      <c r="G16" s="14"/>
      <c r="H16" s="14"/>
      <c r="I16" s="14"/>
      <c r="J16" s="14"/>
      <c r="K16" s="14"/>
      <c r="L16" s="14"/>
      <c r="M16" s="14"/>
      <c r="N16" s="14"/>
      <c r="O16" s="14"/>
      <c r="P16" s="14"/>
      <c r="Q16" s="14"/>
      <c r="R16" s="14"/>
      <c r="S16" s="14"/>
      <c r="T16" s="14"/>
      <c r="U16" s="14"/>
      <c r="V16" s="14"/>
      <c r="W16" s="14"/>
      <c r="X16" s="14"/>
    </row>
    <row r="17" spans="2:24">
      <c r="B17" s="29" t="s">
        <v>85</v>
      </c>
      <c r="C17" s="12"/>
      <c r="D17" s="12" t="s">
        <v>137</v>
      </c>
      <c r="E17" s="38">
        <f>'Masukan - kopi'!D70</f>
        <v>1</v>
      </c>
      <c r="F17" s="38">
        <f>'Masukan - kopi'!E70</f>
        <v>1</v>
      </c>
      <c r="G17" s="38">
        <f>'Masukan - kopi'!F70</f>
        <v>1</v>
      </c>
      <c r="H17" s="38">
        <f>'Masukan - kopi'!G70</f>
        <v>1</v>
      </c>
      <c r="I17" s="38">
        <f>'Masukan - kopi'!H70</f>
        <v>1</v>
      </c>
      <c r="J17" s="38">
        <f>'Masukan - kopi'!I70</f>
        <v>1</v>
      </c>
      <c r="K17" s="38">
        <f>'Masukan - kopi'!J70</f>
        <v>1</v>
      </c>
      <c r="L17" s="38">
        <f>'Masukan - kopi'!K70</f>
        <v>1</v>
      </c>
      <c r="M17" s="38">
        <f>'Masukan - kopi'!L70</f>
        <v>1</v>
      </c>
      <c r="N17" s="38">
        <f>'Masukan - kopi'!M70</f>
        <v>1</v>
      </c>
      <c r="O17" s="38">
        <f>'Masukan - kopi'!N70</f>
        <v>1</v>
      </c>
      <c r="P17" s="38">
        <f>'Masukan - kopi'!O70</f>
        <v>1</v>
      </c>
      <c r="Q17" s="38">
        <f>'Masukan - kopi'!P70</f>
        <v>1</v>
      </c>
      <c r="R17" s="38">
        <f>'Masukan - kopi'!Q70</f>
        <v>1</v>
      </c>
      <c r="S17" s="38">
        <f>'Masukan - kopi'!R70</f>
        <v>1</v>
      </c>
      <c r="T17" s="38">
        <f>'Masukan - kopi'!S70</f>
        <v>1</v>
      </c>
      <c r="U17" s="38">
        <f>'Masukan - kopi'!T70</f>
        <v>1</v>
      </c>
      <c r="V17" s="38">
        <f>'Masukan - kopi'!U70</f>
        <v>1</v>
      </c>
      <c r="W17" s="38">
        <f>'Masukan - kopi'!V70</f>
        <v>1</v>
      </c>
      <c r="X17" s="38">
        <f>'Masukan - kopi'!W70</f>
        <v>1</v>
      </c>
    </row>
    <row r="18" spans="2:24">
      <c r="B18" s="14" t="s">
        <v>116</v>
      </c>
      <c r="C18" s="12"/>
      <c r="D18" s="12" t="s">
        <v>5</v>
      </c>
      <c r="E18" s="48">
        <f>IF(E12=1, E15+ ROUND((1-E17)*E15,0), ROUND((1-E17)*E15,0))</f>
        <v>0</v>
      </c>
      <c r="F18" s="48">
        <f t="shared" ref="F18:X18" si="1">IF(F12=1, F15+ ROUND((1-F17)*F15,0), ROUND((1-F17)*F15,0))</f>
        <v>0</v>
      </c>
      <c r="G18" s="48">
        <f t="shared" si="1"/>
        <v>0</v>
      </c>
      <c r="H18" s="48">
        <f t="shared" si="1"/>
        <v>0</v>
      </c>
      <c r="I18" s="48">
        <f t="shared" si="1"/>
        <v>0</v>
      </c>
      <c r="J18" s="48">
        <f t="shared" si="1"/>
        <v>0</v>
      </c>
      <c r="K18" s="48">
        <f t="shared" si="1"/>
        <v>0</v>
      </c>
      <c r="L18" s="48">
        <f t="shared" si="1"/>
        <v>0</v>
      </c>
      <c r="M18" s="48">
        <f t="shared" si="1"/>
        <v>0</v>
      </c>
      <c r="N18" s="48">
        <f t="shared" si="1"/>
        <v>0</v>
      </c>
      <c r="O18" s="48">
        <f t="shared" si="1"/>
        <v>0</v>
      </c>
      <c r="P18" s="48">
        <f t="shared" si="1"/>
        <v>0</v>
      </c>
      <c r="Q18" s="48">
        <f t="shared" si="1"/>
        <v>0</v>
      </c>
      <c r="R18" s="48">
        <f t="shared" si="1"/>
        <v>0</v>
      </c>
      <c r="S18" s="48">
        <f t="shared" si="1"/>
        <v>0</v>
      </c>
      <c r="T18" s="48">
        <f t="shared" si="1"/>
        <v>0</v>
      </c>
      <c r="U18" s="48">
        <f t="shared" si="1"/>
        <v>0</v>
      </c>
      <c r="V18" s="48">
        <f t="shared" si="1"/>
        <v>0</v>
      </c>
      <c r="W18" s="48">
        <f t="shared" si="1"/>
        <v>0</v>
      </c>
      <c r="X18" s="48">
        <f t="shared" si="1"/>
        <v>0</v>
      </c>
    </row>
    <row r="19" spans="2:24">
      <c r="B19" s="14"/>
      <c r="C19" s="12"/>
      <c r="D19" s="12"/>
      <c r="E19" s="18"/>
      <c r="F19" s="18"/>
      <c r="G19" s="18"/>
      <c r="H19" s="18"/>
      <c r="I19" s="18"/>
      <c r="J19" s="18"/>
      <c r="K19" s="18"/>
      <c r="L19" s="18"/>
      <c r="M19" s="18"/>
      <c r="N19" s="18"/>
      <c r="O19" s="18"/>
      <c r="P19" s="18"/>
      <c r="Q19" s="18"/>
      <c r="R19" s="18"/>
      <c r="S19" s="18"/>
      <c r="T19" s="18"/>
      <c r="U19" s="18"/>
      <c r="V19" s="18"/>
      <c r="W19" s="18"/>
      <c r="X19" s="18"/>
    </row>
    <row r="20" spans="2:24">
      <c r="B20" s="29" t="s">
        <v>68</v>
      </c>
      <c r="C20" s="29">
        <f>'Masukan - kopi'!C24</f>
        <v>2000</v>
      </c>
      <c r="D20" s="29" t="str">
        <f>'Masukan - kopi'!I24</f>
        <v>Rp/bibit</v>
      </c>
      <c r="E20" s="18"/>
      <c r="F20" s="18"/>
      <c r="G20" s="18"/>
      <c r="H20" s="18"/>
      <c r="I20" s="18"/>
      <c r="J20" s="18"/>
      <c r="K20" s="18"/>
      <c r="L20" s="18"/>
      <c r="M20" s="18"/>
      <c r="N20" s="18"/>
      <c r="O20" s="18"/>
      <c r="P20" s="18"/>
      <c r="Q20" s="18"/>
      <c r="R20" s="18"/>
      <c r="S20" s="18"/>
      <c r="T20" s="18"/>
      <c r="U20" s="18"/>
      <c r="V20" s="18"/>
      <c r="W20" s="18"/>
      <c r="X20" s="18"/>
    </row>
    <row r="21" spans="2:24">
      <c r="B21" s="14" t="s">
        <v>68</v>
      </c>
      <c r="C21" s="14"/>
      <c r="D21" s="14" t="s">
        <v>2</v>
      </c>
      <c r="E21" s="48">
        <f>E18*$C$20</f>
        <v>0</v>
      </c>
      <c r="F21" s="48">
        <f t="shared" ref="F21:X21" si="2">F18*$C$20</f>
        <v>0</v>
      </c>
      <c r="G21" s="48">
        <f t="shared" si="2"/>
        <v>0</v>
      </c>
      <c r="H21" s="48">
        <f t="shared" si="2"/>
        <v>0</v>
      </c>
      <c r="I21" s="48">
        <f t="shared" si="2"/>
        <v>0</v>
      </c>
      <c r="J21" s="48">
        <f t="shared" si="2"/>
        <v>0</v>
      </c>
      <c r="K21" s="48">
        <f t="shared" si="2"/>
        <v>0</v>
      </c>
      <c r="L21" s="48">
        <f t="shared" si="2"/>
        <v>0</v>
      </c>
      <c r="M21" s="48">
        <f t="shared" si="2"/>
        <v>0</v>
      </c>
      <c r="N21" s="48">
        <f t="shared" si="2"/>
        <v>0</v>
      </c>
      <c r="O21" s="48">
        <f t="shared" si="2"/>
        <v>0</v>
      </c>
      <c r="P21" s="48">
        <f t="shared" si="2"/>
        <v>0</v>
      </c>
      <c r="Q21" s="48">
        <f t="shared" si="2"/>
        <v>0</v>
      </c>
      <c r="R21" s="48">
        <f t="shared" si="2"/>
        <v>0</v>
      </c>
      <c r="S21" s="48">
        <f t="shared" si="2"/>
        <v>0</v>
      </c>
      <c r="T21" s="48">
        <f t="shared" si="2"/>
        <v>0</v>
      </c>
      <c r="U21" s="48">
        <f t="shared" si="2"/>
        <v>0</v>
      </c>
      <c r="V21" s="48">
        <f t="shared" si="2"/>
        <v>0</v>
      </c>
      <c r="W21" s="48">
        <f t="shared" si="2"/>
        <v>0</v>
      </c>
      <c r="X21" s="48">
        <f t="shared" si="2"/>
        <v>0</v>
      </c>
    </row>
    <row r="22" spans="2:24">
      <c r="B22" s="14"/>
      <c r="C22" s="14"/>
      <c r="D22" s="14"/>
      <c r="E22" s="14"/>
      <c r="F22" s="14"/>
      <c r="G22" s="14"/>
      <c r="H22" s="14"/>
      <c r="I22" s="14"/>
      <c r="J22" s="14"/>
      <c r="K22" s="14"/>
      <c r="L22" s="14"/>
      <c r="M22" s="14"/>
      <c r="N22" s="14"/>
      <c r="O22" s="14"/>
      <c r="P22" s="14"/>
      <c r="Q22" s="14"/>
      <c r="R22" s="14"/>
      <c r="S22" s="14"/>
      <c r="T22" s="14"/>
      <c r="U22" s="14"/>
      <c r="V22" s="14"/>
      <c r="W22" s="14"/>
      <c r="X22" s="14"/>
    </row>
    <row r="23" spans="2:24">
      <c r="B23" s="29" t="s">
        <v>78</v>
      </c>
      <c r="C23" s="64">
        <f>'Masukan - kopi'!C49</f>
        <v>2</v>
      </c>
      <c r="D23" s="29" t="str">
        <f>'Masukan - kopi'!I48</f>
        <v>kg</v>
      </c>
      <c r="E23" s="14"/>
      <c r="F23" s="14"/>
      <c r="G23" s="14"/>
      <c r="H23" s="14"/>
      <c r="I23" s="14"/>
      <c r="J23" s="14"/>
      <c r="K23" s="14"/>
      <c r="L23" s="14"/>
      <c r="M23" s="14"/>
      <c r="N23" s="14"/>
      <c r="O23" s="14"/>
      <c r="P23" s="14"/>
      <c r="Q23" s="14"/>
      <c r="R23" s="14"/>
      <c r="S23" s="14"/>
      <c r="T23" s="14"/>
      <c r="U23" s="14"/>
      <c r="V23" s="14"/>
      <c r="W23" s="14"/>
      <c r="X23" s="14"/>
    </row>
    <row r="24" spans="2:24">
      <c r="B24" s="29" t="s">
        <v>86</v>
      </c>
      <c r="C24" s="14"/>
      <c r="D24" s="14" t="s">
        <v>137</v>
      </c>
      <c r="E24" s="94">
        <f>'Masukan - kopi'!D69</f>
        <v>0.91324886430227159</v>
      </c>
      <c r="F24" s="94">
        <f>'Masukan - kopi'!E69</f>
        <v>0.95662443215113568</v>
      </c>
      <c r="G24" s="94">
        <f>'Masukan - kopi'!F69</f>
        <v>1</v>
      </c>
      <c r="H24" s="94">
        <f>'Masukan - kopi'!G69</f>
        <v>0.97307692307692306</v>
      </c>
      <c r="I24" s="94">
        <f>'Masukan - kopi'!H69</f>
        <v>0.94615384615384612</v>
      </c>
      <c r="J24" s="94">
        <f>'Masukan - kopi'!I69</f>
        <v>0.91923076923076918</v>
      </c>
      <c r="K24" s="94">
        <f>'Masukan - kopi'!J69</f>
        <v>0.89230769230769225</v>
      </c>
      <c r="L24" s="94">
        <f>'Masukan - kopi'!K69</f>
        <v>0.86538461538461531</v>
      </c>
      <c r="M24" s="94">
        <f>'Masukan - kopi'!L69</f>
        <v>0.83846153846153837</v>
      </c>
      <c r="N24" s="94">
        <f>'Masukan - kopi'!M69</f>
        <v>0.81153846153846143</v>
      </c>
      <c r="O24" s="94">
        <f>'Masukan - kopi'!N69</f>
        <v>0.78461538461538449</v>
      </c>
      <c r="P24" s="94">
        <f>'Masukan - kopi'!O69</f>
        <v>0.75769230769230755</v>
      </c>
      <c r="Q24" s="94">
        <f>'Masukan - kopi'!P69</f>
        <v>0.73076923076923062</v>
      </c>
      <c r="R24" s="94">
        <f>'Masukan - kopi'!Q69</f>
        <v>0.70384615384615368</v>
      </c>
      <c r="S24" s="94">
        <f>'Masukan - kopi'!R69</f>
        <v>0.67692307692307674</v>
      </c>
      <c r="T24" s="94">
        <f>'Masukan - kopi'!S69</f>
        <v>0.65</v>
      </c>
      <c r="U24" s="94">
        <f>'Masukan - kopi'!T69</f>
        <v>0.62538461538461543</v>
      </c>
      <c r="V24" s="94">
        <f>'Masukan - kopi'!U69</f>
        <v>0.60076923076923083</v>
      </c>
      <c r="W24" s="94">
        <f>'Masukan - kopi'!V69</f>
        <v>0.57615384615384624</v>
      </c>
      <c r="X24" s="94">
        <f>'Masukan - kopi'!W69</f>
        <v>0.55153846153846164</v>
      </c>
    </row>
    <row r="25" spans="2:24">
      <c r="B25" s="14" t="s">
        <v>124</v>
      </c>
      <c r="C25" s="14"/>
      <c r="D25" s="14" t="s">
        <v>3</v>
      </c>
      <c r="E25" s="65">
        <f>$C$23*E24</f>
        <v>1.8264977286045432</v>
      </c>
      <c r="F25" s="65">
        <f t="shared" ref="F25:X25" si="3">$C$23*F24</f>
        <v>1.9132488643022714</v>
      </c>
      <c r="G25" s="65">
        <f t="shared" si="3"/>
        <v>2</v>
      </c>
      <c r="H25" s="65">
        <f t="shared" si="3"/>
        <v>1.9461538461538461</v>
      </c>
      <c r="I25" s="65">
        <f t="shared" si="3"/>
        <v>1.8923076923076922</v>
      </c>
      <c r="J25" s="65">
        <f t="shared" si="3"/>
        <v>1.8384615384615384</v>
      </c>
      <c r="K25" s="65">
        <f t="shared" si="3"/>
        <v>1.7846153846153845</v>
      </c>
      <c r="L25" s="65">
        <f t="shared" si="3"/>
        <v>1.7307692307692306</v>
      </c>
      <c r="M25" s="65">
        <f t="shared" si="3"/>
        <v>1.6769230769230767</v>
      </c>
      <c r="N25" s="65">
        <f t="shared" si="3"/>
        <v>1.6230769230769229</v>
      </c>
      <c r="O25" s="65">
        <f t="shared" si="3"/>
        <v>1.569230769230769</v>
      </c>
      <c r="P25" s="65">
        <f t="shared" si="3"/>
        <v>1.5153846153846151</v>
      </c>
      <c r="Q25" s="65">
        <f t="shared" si="3"/>
        <v>1.4615384615384612</v>
      </c>
      <c r="R25" s="65">
        <f t="shared" si="3"/>
        <v>1.4076923076923074</v>
      </c>
      <c r="S25" s="65">
        <f t="shared" si="3"/>
        <v>1.3538461538461535</v>
      </c>
      <c r="T25" s="65">
        <f t="shared" si="3"/>
        <v>1.3</v>
      </c>
      <c r="U25" s="65">
        <f t="shared" si="3"/>
        <v>1.2507692307692309</v>
      </c>
      <c r="V25" s="65">
        <f t="shared" si="3"/>
        <v>1.2015384615384617</v>
      </c>
      <c r="W25" s="65">
        <f t="shared" si="3"/>
        <v>1.1523076923076925</v>
      </c>
      <c r="X25" s="65">
        <f t="shared" si="3"/>
        <v>1.1030769230769233</v>
      </c>
    </row>
    <row r="26" spans="2:24"/>
    <row r="27" spans="2:24" ht="15">
      <c r="B27" s="6" t="s">
        <v>53</v>
      </c>
    </row>
    <row r="28" spans="2:24">
      <c r="B28" s="29" t="s">
        <v>73</v>
      </c>
      <c r="C28" s="29">
        <f>'Masukan - kopi'!C27</f>
        <v>1.4165000000000001E-2</v>
      </c>
      <c r="D28" s="29" t="s">
        <v>79</v>
      </c>
      <c r="E28" s="14"/>
      <c r="F28" s="14"/>
      <c r="G28" s="14"/>
      <c r="H28" s="14"/>
      <c r="I28" s="14"/>
      <c r="J28" s="14"/>
      <c r="K28" s="14"/>
      <c r="L28" s="14"/>
      <c r="M28" s="14"/>
      <c r="N28" s="14"/>
      <c r="O28" s="14"/>
      <c r="P28" s="14"/>
      <c r="Q28" s="14"/>
      <c r="R28" s="14"/>
      <c r="S28" s="14"/>
      <c r="T28" s="14"/>
      <c r="U28" s="14"/>
      <c r="V28" s="14"/>
      <c r="W28" s="14"/>
      <c r="X28" s="14"/>
    </row>
    <row r="29" spans="2:24">
      <c r="B29" s="14" t="s">
        <v>125</v>
      </c>
      <c r="C29" s="14"/>
      <c r="D29" s="14" t="s">
        <v>82</v>
      </c>
      <c r="E29" s="30">
        <f>$C$28*(E18)</f>
        <v>0</v>
      </c>
      <c r="F29" s="30">
        <f t="shared" ref="F29:X29" si="4">$C$28*(F18)</f>
        <v>0</v>
      </c>
      <c r="G29" s="30">
        <f t="shared" si="4"/>
        <v>0</v>
      </c>
      <c r="H29" s="30">
        <f t="shared" si="4"/>
        <v>0</v>
      </c>
      <c r="I29" s="30">
        <f t="shared" si="4"/>
        <v>0</v>
      </c>
      <c r="J29" s="30">
        <f t="shared" si="4"/>
        <v>0</v>
      </c>
      <c r="K29" s="30">
        <f t="shared" si="4"/>
        <v>0</v>
      </c>
      <c r="L29" s="30">
        <f t="shared" si="4"/>
        <v>0</v>
      </c>
      <c r="M29" s="30">
        <f t="shared" si="4"/>
        <v>0</v>
      </c>
      <c r="N29" s="30">
        <f t="shared" si="4"/>
        <v>0</v>
      </c>
      <c r="O29" s="30">
        <f t="shared" si="4"/>
        <v>0</v>
      </c>
      <c r="P29" s="30">
        <f t="shared" si="4"/>
        <v>0</v>
      </c>
      <c r="Q29" s="30">
        <f t="shared" si="4"/>
        <v>0</v>
      </c>
      <c r="R29" s="30">
        <f t="shared" si="4"/>
        <v>0</v>
      </c>
      <c r="S29" s="30">
        <f t="shared" si="4"/>
        <v>0</v>
      </c>
      <c r="T29" s="30">
        <f t="shared" si="4"/>
        <v>0</v>
      </c>
      <c r="U29" s="30">
        <f t="shared" si="4"/>
        <v>0</v>
      </c>
      <c r="V29" s="30">
        <f t="shared" si="4"/>
        <v>0</v>
      </c>
      <c r="W29" s="30">
        <f t="shared" si="4"/>
        <v>0</v>
      </c>
      <c r="X29" s="30">
        <f t="shared" si="4"/>
        <v>0</v>
      </c>
    </row>
    <row r="30" spans="2:24">
      <c r="B30" s="14"/>
      <c r="C30" s="14"/>
      <c r="D30" s="14"/>
      <c r="E30" s="14"/>
      <c r="F30" s="14"/>
      <c r="G30" s="14"/>
      <c r="H30" s="14"/>
      <c r="I30" s="14"/>
      <c r="J30" s="14"/>
      <c r="K30" s="14"/>
      <c r="L30" s="14"/>
      <c r="M30" s="14"/>
      <c r="N30" s="14"/>
      <c r="O30" s="14"/>
      <c r="P30" s="14"/>
      <c r="Q30" s="14"/>
      <c r="R30" s="14"/>
      <c r="S30" s="14"/>
      <c r="T30" s="14"/>
      <c r="U30" s="14"/>
      <c r="V30" s="14"/>
      <c r="W30" s="14"/>
      <c r="X30" s="14"/>
    </row>
    <row r="31" spans="2:24">
      <c r="B31" s="29" t="s">
        <v>126</v>
      </c>
      <c r="C31" s="29">
        <f>'Masukan - kopi'!C28</f>
        <v>30</v>
      </c>
      <c r="D31" s="29" t="s">
        <v>82</v>
      </c>
      <c r="E31" s="12"/>
      <c r="F31" s="12"/>
      <c r="G31" s="12"/>
      <c r="H31" s="12"/>
      <c r="I31" s="12"/>
      <c r="J31" s="12"/>
      <c r="K31" s="12"/>
      <c r="L31" s="12"/>
      <c r="M31" s="12"/>
      <c r="N31" s="12"/>
      <c r="O31" s="12"/>
      <c r="P31" s="12"/>
      <c r="Q31" s="12"/>
      <c r="R31" s="12"/>
      <c r="S31" s="12"/>
      <c r="T31" s="12"/>
      <c r="U31" s="12"/>
      <c r="V31" s="12"/>
      <c r="W31" s="12"/>
      <c r="X31" s="12"/>
    </row>
    <row r="32" spans="2:24">
      <c r="B32" s="14" t="s">
        <v>127</v>
      </c>
      <c r="C32" s="14"/>
      <c r="D32" s="14" t="s">
        <v>82</v>
      </c>
      <c r="E32" s="30">
        <f>$C$31</f>
        <v>30</v>
      </c>
      <c r="F32" s="30">
        <f t="shared" ref="F32:X32" si="5">$C$31</f>
        <v>30</v>
      </c>
      <c r="G32" s="30">
        <f t="shared" si="5"/>
        <v>30</v>
      </c>
      <c r="H32" s="30">
        <f t="shared" si="5"/>
        <v>30</v>
      </c>
      <c r="I32" s="30">
        <f t="shared" si="5"/>
        <v>30</v>
      </c>
      <c r="J32" s="30">
        <f t="shared" si="5"/>
        <v>30</v>
      </c>
      <c r="K32" s="30">
        <f t="shared" si="5"/>
        <v>30</v>
      </c>
      <c r="L32" s="30">
        <f t="shared" si="5"/>
        <v>30</v>
      </c>
      <c r="M32" s="30">
        <f t="shared" si="5"/>
        <v>30</v>
      </c>
      <c r="N32" s="30">
        <f t="shared" si="5"/>
        <v>30</v>
      </c>
      <c r="O32" s="30">
        <f t="shared" si="5"/>
        <v>30</v>
      </c>
      <c r="P32" s="30">
        <f t="shared" si="5"/>
        <v>30</v>
      </c>
      <c r="Q32" s="30">
        <f t="shared" si="5"/>
        <v>30</v>
      </c>
      <c r="R32" s="30">
        <f t="shared" si="5"/>
        <v>30</v>
      </c>
      <c r="S32" s="30">
        <f t="shared" si="5"/>
        <v>30</v>
      </c>
      <c r="T32" s="30">
        <f t="shared" si="5"/>
        <v>30</v>
      </c>
      <c r="U32" s="30">
        <f t="shared" si="5"/>
        <v>30</v>
      </c>
      <c r="V32" s="30">
        <f t="shared" si="5"/>
        <v>30</v>
      </c>
      <c r="W32" s="30">
        <f t="shared" si="5"/>
        <v>30</v>
      </c>
      <c r="X32" s="30">
        <f t="shared" si="5"/>
        <v>30</v>
      </c>
    </row>
    <row r="33" spans="2:24">
      <c r="B33" s="14"/>
      <c r="C33" s="14"/>
      <c r="D33" s="14"/>
      <c r="E33" s="19"/>
      <c r="F33" s="19"/>
      <c r="G33" s="19"/>
      <c r="H33" s="19"/>
      <c r="I33" s="19"/>
      <c r="J33" s="19"/>
      <c r="K33" s="19"/>
      <c r="L33" s="19"/>
      <c r="M33" s="19"/>
      <c r="N33" s="19"/>
      <c r="O33" s="19"/>
      <c r="P33" s="19"/>
      <c r="Q33" s="19"/>
      <c r="R33" s="19"/>
      <c r="S33" s="19"/>
      <c r="T33" s="19"/>
      <c r="U33" s="19"/>
      <c r="V33" s="19"/>
      <c r="W33" s="19"/>
      <c r="X33" s="19"/>
    </row>
    <row r="34" spans="2:24">
      <c r="B34" s="29" t="s">
        <v>66</v>
      </c>
      <c r="C34" s="29">
        <f>'Masukan - kopi'!C29</f>
        <v>8</v>
      </c>
      <c r="D34" s="29" t="s">
        <v>82</v>
      </c>
      <c r="E34" s="19"/>
      <c r="F34" s="19"/>
      <c r="G34" s="19"/>
      <c r="H34" s="19"/>
      <c r="I34" s="19"/>
      <c r="J34" s="19"/>
      <c r="K34" s="19"/>
      <c r="L34" s="19"/>
      <c r="M34" s="19"/>
      <c r="N34" s="19"/>
      <c r="O34" s="19"/>
      <c r="P34" s="19"/>
      <c r="Q34" s="19"/>
      <c r="R34" s="19"/>
      <c r="S34" s="19"/>
      <c r="T34" s="19"/>
      <c r="U34" s="19"/>
      <c r="V34" s="19"/>
      <c r="W34" s="19"/>
      <c r="X34" s="19"/>
    </row>
    <row r="35" spans="2:24">
      <c r="B35" s="14" t="s">
        <v>128</v>
      </c>
      <c r="C35" s="14"/>
      <c r="D35" s="14" t="s">
        <v>82</v>
      </c>
      <c r="E35" s="30">
        <f>$C$34</f>
        <v>8</v>
      </c>
      <c r="F35" s="30">
        <f t="shared" ref="F35:X35" si="6">$C$34</f>
        <v>8</v>
      </c>
      <c r="G35" s="30">
        <f t="shared" si="6"/>
        <v>8</v>
      </c>
      <c r="H35" s="30">
        <f t="shared" si="6"/>
        <v>8</v>
      </c>
      <c r="I35" s="30">
        <f t="shared" si="6"/>
        <v>8</v>
      </c>
      <c r="J35" s="30">
        <f t="shared" si="6"/>
        <v>8</v>
      </c>
      <c r="K35" s="30">
        <f t="shared" si="6"/>
        <v>8</v>
      </c>
      <c r="L35" s="30">
        <f t="shared" si="6"/>
        <v>8</v>
      </c>
      <c r="M35" s="30">
        <f t="shared" si="6"/>
        <v>8</v>
      </c>
      <c r="N35" s="30">
        <f t="shared" si="6"/>
        <v>8</v>
      </c>
      <c r="O35" s="30">
        <f t="shared" si="6"/>
        <v>8</v>
      </c>
      <c r="P35" s="30">
        <f t="shared" si="6"/>
        <v>8</v>
      </c>
      <c r="Q35" s="30">
        <f t="shared" si="6"/>
        <v>8</v>
      </c>
      <c r="R35" s="30">
        <f t="shared" si="6"/>
        <v>8</v>
      </c>
      <c r="S35" s="30">
        <f t="shared" si="6"/>
        <v>8</v>
      </c>
      <c r="T35" s="30">
        <f t="shared" si="6"/>
        <v>8</v>
      </c>
      <c r="U35" s="30">
        <f t="shared" si="6"/>
        <v>8</v>
      </c>
      <c r="V35" s="30">
        <f t="shared" si="6"/>
        <v>8</v>
      </c>
      <c r="W35" s="30">
        <f t="shared" si="6"/>
        <v>8</v>
      </c>
      <c r="X35" s="30">
        <f t="shared" si="6"/>
        <v>8</v>
      </c>
    </row>
    <row r="36" spans="2:24">
      <c r="B36" s="14"/>
      <c r="C36" s="14"/>
      <c r="D36" s="14"/>
      <c r="E36" s="19"/>
      <c r="F36" s="19"/>
      <c r="G36" s="19"/>
      <c r="H36" s="19"/>
      <c r="I36" s="19"/>
      <c r="J36" s="19"/>
      <c r="K36" s="19"/>
      <c r="L36" s="19"/>
      <c r="M36" s="19"/>
      <c r="N36" s="19"/>
      <c r="O36" s="19"/>
      <c r="P36" s="19"/>
      <c r="Q36" s="19"/>
      <c r="R36" s="19"/>
      <c r="S36" s="19"/>
      <c r="T36" s="19"/>
      <c r="U36" s="19"/>
      <c r="V36" s="19"/>
      <c r="W36" s="19"/>
      <c r="X36" s="19"/>
    </row>
    <row r="37" spans="2:24">
      <c r="B37" s="29" t="s">
        <v>67</v>
      </c>
      <c r="C37" s="29">
        <f>'Masukan - kopi'!C30</f>
        <v>7.1</v>
      </c>
      <c r="D37" s="29" t="s">
        <v>82</v>
      </c>
      <c r="E37" s="19"/>
      <c r="F37" s="19"/>
      <c r="G37" s="19"/>
      <c r="H37" s="19"/>
      <c r="I37" s="19"/>
      <c r="J37" s="19"/>
      <c r="K37" s="19"/>
      <c r="L37" s="19"/>
      <c r="M37" s="19"/>
      <c r="N37" s="19"/>
      <c r="O37" s="19"/>
      <c r="P37" s="19"/>
      <c r="Q37" s="19"/>
      <c r="R37" s="19"/>
      <c r="S37" s="19"/>
      <c r="T37" s="19"/>
      <c r="U37" s="19"/>
      <c r="V37" s="19"/>
      <c r="W37" s="19"/>
      <c r="X37" s="19"/>
    </row>
    <row r="38" spans="2:24">
      <c r="B38" s="14" t="s">
        <v>131</v>
      </c>
      <c r="C38" s="14"/>
      <c r="D38" s="14" t="s">
        <v>82</v>
      </c>
      <c r="E38" s="30">
        <f>$C$37</f>
        <v>7.1</v>
      </c>
      <c r="F38" s="30">
        <f t="shared" ref="F38:X38" si="7">$C$37</f>
        <v>7.1</v>
      </c>
      <c r="G38" s="30">
        <f t="shared" si="7"/>
        <v>7.1</v>
      </c>
      <c r="H38" s="30">
        <f t="shared" si="7"/>
        <v>7.1</v>
      </c>
      <c r="I38" s="30">
        <f t="shared" si="7"/>
        <v>7.1</v>
      </c>
      <c r="J38" s="30">
        <f t="shared" si="7"/>
        <v>7.1</v>
      </c>
      <c r="K38" s="30">
        <f t="shared" si="7"/>
        <v>7.1</v>
      </c>
      <c r="L38" s="30">
        <f t="shared" si="7"/>
        <v>7.1</v>
      </c>
      <c r="M38" s="30">
        <f t="shared" si="7"/>
        <v>7.1</v>
      </c>
      <c r="N38" s="30">
        <f t="shared" si="7"/>
        <v>7.1</v>
      </c>
      <c r="O38" s="30">
        <f t="shared" si="7"/>
        <v>7.1</v>
      </c>
      <c r="P38" s="30">
        <f t="shared" si="7"/>
        <v>7.1</v>
      </c>
      <c r="Q38" s="30">
        <f t="shared" si="7"/>
        <v>7.1</v>
      </c>
      <c r="R38" s="30">
        <f t="shared" si="7"/>
        <v>7.1</v>
      </c>
      <c r="S38" s="30">
        <f t="shared" si="7"/>
        <v>7.1</v>
      </c>
      <c r="T38" s="30">
        <f t="shared" si="7"/>
        <v>7.1</v>
      </c>
      <c r="U38" s="30">
        <f t="shared" si="7"/>
        <v>7.1</v>
      </c>
      <c r="V38" s="30">
        <f t="shared" si="7"/>
        <v>7.1</v>
      </c>
      <c r="W38" s="30">
        <f t="shared" si="7"/>
        <v>7.1</v>
      </c>
      <c r="X38" s="30">
        <f t="shared" si="7"/>
        <v>7.1</v>
      </c>
    </row>
    <row r="39" spans="2:24">
      <c r="B39" s="14"/>
      <c r="C39" s="14"/>
      <c r="D39" s="14"/>
      <c r="E39" s="19"/>
      <c r="F39" s="19"/>
      <c r="G39" s="19"/>
      <c r="H39" s="19"/>
      <c r="I39" s="19"/>
      <c r="J39" s="19"/>
      <c r="K39" s="19"/>
      <c r="L39" s="19"/>
      <c r="M39" s="19"/>
      <c r="N39" s="19"/>
      <c r="O39" s="19"/>
      <c r="P39" s="19"/>
      <c r="Q39" s="19"/>
      <c r="R39" s="19"/>
      <c r="S39" s="19"/>
      <c r="T39" s="19"/>
      <c r="U39" s="19"/>
      <c r="V39" s="19"/>
      <c r="W39" s="19"/>
      <c r="X39" s="19"/>
    </row>
    <row r="40" spans="2:24">
      <c r="B40" s="29" t="s">
        <v>75</v>
      </c>
      <c r="C40" s="29">
        <f>'Masukan - kopi'!C31</f>
        <v>4.7619000000000002E-2</v>
      </c>
      <c r="D40" s="29" t="s">
        <v>81</v>
      </c>
      <c r="E40" s="19"/>
      <c r="F40" s="19"/>
      <c r="G40" s="19"/>
      <c r="H40" s="19"/>
      <c r="I40" s="19"/>
      <c r="J40" s="19"/>
      <c r="K40" s="19"/>
      <c r="L40" s="19"/>
      <c r="M40" s="19"/>
      <c r="N40" s="19"/>
      <c r="O40" s="19"/>
      <c r="P40" s="19"/>
      <c r="Q40" s="19"/>
      <c r="R40" s="19"/>
      <c r="S40" s="19"/>
      <c r="T40" s="19"/>
      <c r="U40" s="19"/>
      <c r="V40" s="19"/>
      <c r="W40" s="19"/>
      <c r="X40" s="19"/>
    </row>
    <row r="41" spans="2:24">
      <c r="B41" s="14" t="s">
        <v>129</v>
      </c>
      <c r="C41" s="14"/>
      <c r="D41" s="14" t="s">
        <v>82</v>
      </c>
      <c r="E41" s="30">
        <f>$C$40*E24*E15</f>
        <v>103.54492245038871</v>
      </c>
      <c r="F41" s="30">
        <f t="shared" ref="F41:X41" si="8">$C$40*F24*F15</f>
        <v>108.46288072519434</v>
      </c>
      <c r="G41" s="30">
        <f t="shared" si="8"/>
        <v>113.38083900000001</v>
      </c>
      <c r="H41" s="30">
        <f t="shared" si="8"/>
        <v>110.32827795</v>
      </c>
      <c r="I41" s="30">
        <f t="shared" si="8"/>
        <v>107.27571690000001</v>
      </c>
      <c r="J41" s="30">
        <f t="shared" si="8"/>
        <v>104.22315585000001</v>
      </c>
      <c r="K41" s="30">
        <f t="shared" si="8"/>
        <v>101.17059479999999</v>
      </c>
      <c r="L41" s="30">
        <f t="shared" si="8"/>
        <v>98.118033749999995</v>
      </c>
      <c r="M41" s="30">
        <f t="shared" si="8"/>
        <v>95.065472699999987</v>
      </c>
      <c r="N41" s="30">
        <f t="shared" si="8"/>
        <v>92.012911649999992</v>
      </c>
      <c r="O41" s="30">
        <f t="shared" si="8"/>
        <v>88.960350599999984</v>
      </c>
      <c r="P41" s="30">
        <f t="shared" si="8"/>
        <v>85.90778954999999</v>
      </c>
      <c r="Q41" s="30">
        <f t="shared" si="8"/>
        <v>82.855228499999996</v>
      </c>
      <c r="R41" s="30">
        <f t="shared" si="8"/>
        <v>79.802667449999987</v>
      </c>
      <c r="S41" s="30">
        <f t="shared" si="8"/>
        <v>76.750106399999979</v>
      </c>
      <c r="T41" s="30">
        <f t="shared" si="8"/>
        <v>73.697545350000013</v>
      </c>
      <c r="U41" s="30">
        <f t="shared" si="8"/>
        <v>70.906632389999999</v>
      </c>
      <c r="V41" s="30">
        <f t="shared" si="8"/>
        <v>68.115719430000013</v>
      </c>
      <c r="W41" s="30">
        <f t="shared" si="8"/>
        <v>65.324806470000013</v>
      </c>
      <c r="X41" s="30">
        <f t="shared" si="8"/>
        <v>62.533893510000013</v>
      </c>
    </row>
    <row r="42" spans="2:24">
      <c r="B42" s="14" t="s">
        <v>149</v>
      </c>
      <c r="C42" s="29">
        <f>'Masukan - kopi'!C45</f>
        <v>1</v>
      </c>
      <c r="D42" s="14" t="s">
        <v>136</v>
      </c>
      <c r="F42" s="19"/>
      <c r="G42" s="19"/>
      <c r="H42" s="19"/>
      <c r="I42" s="19"/>
      <c r="J42" s="19"/>
      <c r="K42" s="19"/>
      <c r="L42" s="19"/>
      <c r="M42" s="19"/>
      <c r="N42" s="19"/>
      <c r="O42" s="19"/>
      <c r="P42" s="19"/>
      <c r="Q42" s="19"/>
      <c r="R42" s="19"/>
      <c r="S42" s="19"/>
      <c r="T42" s="19"/>
      <c r="U42" s="19"/>
      <c r="V42" s="19"/>
      <c r="W42" s="19"/>
      <c r="X42" s="19"/>
    </row>
    <row r="43" spans="2:24">
      <c r="B43" s="14" t="s">
        <v>133</v>
      </c>
      <c r="C43" s="14"/>
      <c r="D43" s="14" t="s">
        <v>82</v>
      </c>
      <c r="E43" s="30">
        <f>E41*$C$42</f>
        <v>103.54492245038871</v>
      </c>
      <c r="F43" s="30">
        <f t="shared" ref="F43:X43" si="9">F41*$C$42</f>
        <v>108.46288072519434</v>
      </c>
      <c r="G43" s="30">
        <f t="shared" si="9"/>
        <v>113.38083900000001</v>
      </c>
      <c r="H43" s="30">
        <f t="shared" si="9"/>
        <v>110.32827795</v>
      </c>
      <c r="I43" s="30">
        <f t="shared" si="9"/>
        <v>107.27571690000001</v>
      </c>
      <c r="J43" s="30">
        <f t="shared" si="9"/>
        <v>104.22315585000001</v>
      </c>
      <c r="K43" s="30">
        <f t="shared" si="9"/>
        <v>101.17059479999999</v>
      </c>
      <c r="L43" s="30">
        <f t="shared" si="9"/>
        <v>98.118033749999995</v>
      </c>
      <c r="M43" s="30">
        <f t="shared" si="9"/>
        <v>95.065472699999987</v>
      </c>
      <c r="N43" s="30">
        <f t="shared" si="9"/>
        <v>92.012911649999992</v>
      </c>
      <c r="O43" s="30">
        <f t="shared" si="9"/>
        <v>88.960350599999984</v>
      </c>
      <c r="P43" s="30">
        <f t="shared" si="9"/>
        <v>85.90778954999999</v>
      </c>
      <c r="Q43" s="30">
        <f t="shared" si="9"/>
        <v>82.855228499999996</v>
      </c>
      <c r="R43" s="30">
        <f t="shared" si="9"/>
        <v>79.802667449999987</v>
      </c>
      <c r="S43" s="30">
        <f t="shared" si="9"/>
        <v>76.750106399999979</v>
      </c>
      <c r="T43" s="30">
        <f t="shared" si="9"/>
        <v>73.697545350000013</v>
      </c>
      <c r="U43" s="30">
        <f t="shared" si="9"/>
        <v>70.906632389999999</v>
      </c>
      <c r="V43" s="30">
        <f t="shared" si="9"/>
        <v>68.115719430000013</v>
      </c>
      <c r="W43" s="30">
        <f t="shared" si="9"/>
        <v>65.324806470000013</v>
      </c>
      <c r="X43" s="30">
        <f t="shared" si="9"/>
        <v>62.533893510000013</v>
      </c>
    </row>
    <row r="44" spans="2:24">
      <c r="B44" s="14"/>
      <c r="C44" s="14"/>
      <c r="D44" s="14"/>
      <c r="E44" s="19"/>
      <c r="F44" s="19"/>
      <c r="G44" s="19"/>
      <c r="H44" s="19"/>
      <c r="I44" s="19"/>
      <c r="J44" s="19"/>
      <c r="K44" s="19"/>
      <c r="L44" s="19"/>
      <c r="M44" s="19"/>
      <c r="N44" s="19"/>
      <c r="O44" s="19"/>
      <c r="P44" s="19"/>
      <c r="Q44" s="19"/>
      <c r="R44" s="19"/>
      <c r="S44" s="19"/>
      <c r="T44" s="19"/>
      <c r="U44" s="19"/>
      <c r="V44" s="19"/>
      <c r="W44" s="19"/>
      <c r="X44" s="19"/>
    </row>
    <row r="45" spans="2:24">
      <c r="B45" s="29" t="s">
        <v>76</v>
      </c>
      <c r="C45" s="29">
        <f>'Masukan - kopi'!C32</f>
        <v>2.5400000000000002E-3</v>
      </c>
      <c r="D45" s="29" t="s">
        <v>81</v>
      </c>
      <c r="E45" s="19"/>
      <c r="F45" s="19"/>
      <c r="G45" s="19"/>
      <c r="H45" s="19"/>
      <c r="I45" s="19"/>
      <c r="J45" s="19"/>
      <c r="K45" s="19"/>
      <c r="L45" s="19"/>
      <c r="M45" s="19"/>
      <c r="N45" s="19"/>
      <c r="O45" s="19"/>
      <c r="P45" s="19"/>
      <c r="Q45" s="19"/>
      <c r="R45" s="19"/>
      <c r="S45" s="19"/>
      <c r="T45" s="19"/>
      <c r="U45" s="19"/>
      <c r="V45" s="19"/>
      <c r="W45" s="19"/>
      <c r="X45" s="19"/>
    </row>
    <row r="46" spans="2:24">
      <c r="B46" s="14" t="s">
        <v>132</v>
      </c>
      <c r="C46" s="14"/>
      <c r="D46" s="29" t="s">
        <v>82</v>
      </c>
      <c r="E46" s="30">
        <f>$C$45*E24*E15</f>
        <v>5.5230916865954205</v>
      </c>
      <c r="F46" s="30">
        <f t="shared" ref="F46:X46" si="10">$C$45*F24*F15</f>
        <v>5.7854158432977103</v>
      </c>
      <c r="G46" s="30">
        <f t="shared" si="10"/>
        <v>6.0477400000000001</v>
      </c>
      <c r="H46" s="30">
        <f t="shared" si="10"/>
        <v>5.8849162307692309</v>
      </c>
      <c r="I46" s="30">
        <f t="shared" si="10"/>
        <v>5.7220924615384625</v>
      </c>
      <c r="J46" s="30">
        <f t="shared" si="10"/>
        <v>5.5592686923076924</v>
      </c>
      <c r="K46" s="30">
        <f t="shared" si="10"/>
        <v>5.3964449230769231</v>
      </c>
      <c r="L46" s="30">
        <f t="shared" si="10"/>
        <v>5.233621153846153</v>
      </c>
      <c r="M46" s="30">
        <f t="shared" si="10"/>
        <v>5.0707973846153847</v>
      </c>
      <c r="N46" s="30">
        <f t="shared" si="10"/>
        <v>4.9079736153846154</v>
      </c>
      <c r="O46" s="30">
        <f t="shared" si="10"/>
        <v>4.7451498461538453</v>
      </c>
      <c r="P46" s="30">
        <f t="shared" si="10"/>
        <v>4.582326076923076</v>
      </c>
      <c r="Q46" s="30">
        <f t="shared" si="10"/>
        <v>4.4195023076923068</v>
      </c>
      <c r="R46" s="30">
        <f t="shared" si="10"/>
        <v>4.2566785384615375</v>
      </c>
      <c r="S46" s="30">
        <f t="shared" si="10"/>
        <v>4.0938547692307683</v>
      </c>
      <c r="T46" s="30">
        <f t="shared" si="10"/>
        <v>3.9310310000000004</v>
      </c>
      <c r="U46" s="30">
        <f t="shared" si="10"/>
        <v>3.782163553846154</v>
      </c>
      <c r="V46" s="30">
        <f t="shared" si="10"/>
        <v>3.6332961076923085</v>
      </c>
      <c r="W46" s="30">
        <f t="shared" si="10"/>
        <v>3.4844286615384621</v>
      </c>
      <c r="X46" s="30">
        <f t="shared" si="10"/>
        <v>3.3355612153846161</v>
      </c>
    </row>
    <row r="47" spans="2:24">
      <c r="B47" s="14" t="s">
        <v>149</v>
      </c>
      <c r="C47" s="29">
        <f>'Masukan - kopi'!C45</f>
        <v>1</v>
      </c>
      <c r="D47" s="14" t="s">
        <v>136</v>
      </c>
      <c r="F47" s="19"/>
      <c r="G47" s="19"/>
      <c r="H47" s="19"/>
      <c r="I47" s="19"/>
      <c r="J47" s="19"/>
      <c r="K47" s="19"/>
      <c r="L47" s="19"/>
      <c r="M47" s="19"/>
      <c r="N47" s="19"/>
      <c r="O47" s="19"/>
      <c r="P47" s="19"/>
      <c r="Q47" s="19"/>
      <c r="R47" s="19"/>
      <c r="S47" s="19"/>
      <c r="T47" s="19"/>
      <c r="U47" s="19"/>
      <c r="V47" s="19"/>
      <c r="W47" s="19"/>
      <c r="X47" s="19"/>
    </row>
    <row r="48" spans="2:24">
      <c r="B48" s="14" t="s">
        <v>134</v>
      </c>
      <c r="C48" s="14"/>
      <c r="D48" s="29" t="s">
        <v>82</v>
      </c>
      <c r="E48" s="30">
        <f>E46*$C$47</f>
        <v>5.5230916865954205</v>
      </c>
      <c r="F48" s="30">
        <f t="shared" ref="F48:X48" si="11">F46*$C$47</f>
        <v>5.7854158432977103</v>
      </c>
      <c r="G48" s="30">
        <f t="shared" si="11"/>
        <v>6.0477400000000001</v>
      </c>
      <c r="H48" s="30">
        <f t="shared" si="11"/>
        <v>5.8849162307692309</v>
      </c>
      <c r="I48" s="30">
        <f t="shared" si="11"/>
        <v>5.7220924615384625</v>
      </c>
      <c r="J48" s="30">
        <f t="shared" si="11"/>
        <v>5.5592686923076924</v>
      </c>
      <c r="K48" s="30">
        <f t="shared" si="11"/>
        <v>5.3964449230769231</v>
      </c>
      <c r="L48" s="30">
        <f t="shared" si="11"/>
        <v>5.233621153846153</v>
      </c>
      <c r="M48" s="30">
        <f t="shared" si="11"/>
        <v>5.0707973846153847</v>
      </c>
      <c r="N48" s="30">
        <f t="shared" si="11"/>
        <v>4.9079736153846154</v>
      </c>
      <c r="O48" s="30">
        <f t="shared" si="11"/>
        <v>4.7451498461538453</v>
      </c>
      <c r="P48" s="30">
        <f t="shared" si="11"/>
        <v>4.582326076923076</v>
      </c>
      <c r="Q48" s="30">
        <f t="shared" si="11"/>
        <v>4.4195023076923068</v>
      </c>
      <c r="R48" s="30">
        <f t="shared" si="11"/>
        <v>4.2566785384615375</v>
      </c>
      <c r="S48" s="30">
        <f t="shared" si="11"/>
        <v>4.0938547692307683</v>
      </c>
      <c r="T48" s="30">
        <f t="shared" si="11"/>
        <v>3.9310310000000004</v>
      </c>
      <c r="U48" s="30">
        <f t="shared" si="11"/>
        <v>3.782163553846154</v>
      </c>
      <c r="V48" s="30">
        <f t="shared" si="11"/>
        <v>3.6332961076923085</v>
      </c>
      <c r="W48" s="30">
        <f t="shared" si="11"/>
        <v>3.4844286615384621</v>
      </c>
      <c r="X48" s="30">
        <f t="shared" si="11"/>
        <v>3.3355612153846161</v>
      </c>
    </row>
    <row r="49" spans="2:24">
      <c r="B49" s="14"/>
      <c r="C49" s="14"/>
      <c r="D49" s="14"/>
      <c r="E49" s="19"/>
      <c r="F49" s="19"/>
      <c r="G49" s="19"/>
      <c r="H49" s="19"/>
      <c r="I49" s="19"/>
      <c r="J49" s="19"/>
      <c r="K49" s="19"/>
      <c r="L49" s="19"/>
      <c r="M49" s="19"/>
      <c r="N49" s="19"/>
      <c r="O49" s="19"/>
      <c r="P49" s="19"/>
      <c r="Q49" s="19"/>
      <c r="R49" s="19"/>
      <c r="S49" s="19"/>
      <c r="T49" s="19"/>
      <c r="U49" s="19"/>
      <c r="V49" s="19"/>
      <c r="W49" s="19"/>
      <c r="X49" s="19"/>
    </row>
    <row r="50" spans="2:24">
      <c r="B50" s="14" t="s">
        <v>138</v>
      </c>
      <c r="C50" s="14"/>
      <c r="D50" s="14" t="s">
        <v>82</v>
      </c>
      <c r="E50" s="30">
        <f>SUM(E29,E32,E35,E38,E43,E48)</f>
        <v>154.16801413698414</v>
      </c>
      <c r="F50" s="30">
        <f t="shared" ref="F50:X50" si="12">SUM(F29,F32,F35,F38,F43,F48)</f>
        <v>159.34829656849203</v>
      </c>
      <c r="G50" s="30">
        <f t="shared" si="12"/>
        <v>164.52857900000001</v>
      </c>
      <c r="H50" s="30">
        <f t="shared" si="12"/>
        <v>161.31319418076922</v>
      </c>
      <c r="I50" s="30">
        <f t="shared" si="12"/>
        <v>158.09780936153848</v>
      </c>
      <c r="J50" s="30">
        <f t="shared" si="12"/>
        <v>154.88242454230769</v>
      </c>
      <c r="K50" s="30">
        <f t="shared" si="12"/>
        <v>151.66703972307693</v>
      </c>
      <c r="L50" s="30">
        <f t="shared" si="12"/>
        <v>148.45165490384613</v>
      </c>
      <c r="M50" s="30">
        <f t="shared" si="12"/>
        <v>145.23627008461537</v>
      </c>
      <c r="N50" s="30">
        <f t="shared" si="12"/>
        <v>142.02088526538461</v>
      </c>
      <c r="O50" s="30">
        <f t="shared" si="12"/>
        <v>138.80550044615384</v>
      </c>
      <c r="P50" s="30">
        <f t="shared" si="12"/>
        <v>135.59011562692305</v>
      </c>
      <c r="Q50" s="30">
        <f t="shared" si="12"/>
        <v>132.37473080769232</v>
      </c>
      <c r="R50" s="30">
        <f t="shared" si="12"/>
        <v>129.15934598846152</v>
      </c>
      <c r="S50" s="30">
        <f t="shared" si="12"/>
        <v>125.94396116923076</v>
      </c>
      <c r="T50" s="30">
        <f t="shared" si="12"/>
        <v>122.72857635000001</v>
      </c>
      <c r="U50" s="30">
        <f t="shared" si="12"/>
        <v>119.78879594384615</v>
      </c>
      <c r="V50" s="30">
        <f t="shared" si="12"/>
        <v>116.84901553769231</v>
      </c>
      <c r="W50" s="30">
        <f t="shared" si="12"/>
        <v>113.90923513153848</v>
      </c>
      <c r="X50" s="30">
        <f t="shared" si="12"/>
        <v>110.96945472538462</v>
      </c>
    </row>
    <row r="51" spans="2:24">
      <c r="B51" s="29" t="s">
        <v>53</v>
      </c>
      <c r="C51" s="29">
        <f>'Masukan - kopi'!C14</f>
        <v>60000</v>
      </c>
      <c r="D51" s="29" t="s">
        <v>135</v>
      </c>
      <c r="E51" s="19"/>
      <c r="F51" s="19"/>
      <c r="G51" s="19"/>
      <c r="H51" s="19"/>
      <c r="I51" s="19"/>
      <c r="J51" s="19"/>
      <c r="K51" s="19"/>
      <c r="L51" s="19"/>
      <c r="M51" s="19"/>
      <c r="N51" s="19"/>
      <c r="O51" s="19"/>
      <c r="P51" s="19"/>
      <c r="Q51" s="19"/>
      <c r="R51" s="19"/>
      <c r="S51" s="19"/>
      <c r="T51" s="19"/>
      <c r="U51" s="19"/>
      <c r="V51" s="19"/>
      <c r="W51" s="19"/>
      <c r="X51" s="19"/>
    </row>
    <row r="52" spans="2:24">
      <c r="B52" s="14" t="s">
        <v>139</v>
      </c>
      <c r="C52" s="14"/>
      <c r="D52" s="14" t="s">
        <v>2</v>
      </c>
      <c r="E52" s="30">
        <f>E50*$C$51</f>
        <v>9250080.8482190482</v>
      </c>
      <c r="F52" s="30">
        <f t="shared" ref="F52:X52" si="13">F50*$C$51</f>
        <v>9560897.7941095214</v>
      </c>
      <c r="G52" s="30">
        <f t="shared" si="13"/>
        <v>9871714.7400000002</v>
      </c>
      <c r="H52" s="30">
        <f t="shared" si="13"/>
        <v>9678791.6508461535</v>
      </c>
      <c r="I52" s="30">
        <f t="shared" si="13"/>
        <v>9485868.5616923086</v>
      </c>
      <c r="J52" s="30">
        <f t="shared" si="13"/>
        <v>9292945.4725384619</v>
      </c>
      <c r="K52" s="30">
        <f t="shared" si="13"/>
        <v>9100022.3833846152</v>
      </c>
      <c r="L52" s="30">
        <f t="shared" si="13"/>
        <v>8907099.2942307685</v>
      </c>
      <c r="M52" s="30">
        <f t="shared" si="13"/>
        <v>8714176.2050769217</v>
      </c>
      <c r="N52" s="30">
        <f t="shared" si="13"/>
        <v>8521253.1159230769</v>
      </c>
      <c r="O52" s="30">
        <f t="shared" si="13"/>
        <v>8328330.0267692301</v>
      </c>
      <c r="P52" s="30">
        <f t="shared" si="13"/>
        <v>8135406.9376153834</v>
      </c>
      <c r="Q52" s="30">
        <f t="shared" si="13"/>
        <v>7942483.8484615386</v>
      </c>
      <c r="R52" s="30">
        <f t="shared" si="13"/>
        <v>7749560.7593076918</v>
      </c>
      <c r="S52" s="30">
        <f t="shared" si="13"/>
        <v>7556637.670153846</v>
      </c>
      <c r="T52" s="30">
        <f t="shared" si="13"/>
        <v>7363714.5810000002</v>
      </c>
      <c r="U52" s="30">
        <f t="shared" si="13"/>
        <v>7187327.756630769</v>
      </c>
      <c r="V52" s="30">
        <f t="shared" si="13"/>
        <v>7010940.9322615387</v>
      </c>
      <c r="W52" s="30">
        <f t="shared" si="13"/>
        <v>6834554.1078923084</v>
      </c>
      <c r="X52" s="30">
        <f t="shared" si="13"/>
        <v>6658167.2835230771</v>
      </c>
    </row>
    <row r="53" spans="2:24"/>
    <row r="54" spans="2:24" ht="15">
      <c r="B54" s="6" t="s">
        <v>52</v>
      </c>
    </row>
    <row r="55" spans="2:24">
      <c r="B55" s="29" t="s">
        <v>73</v>
      </c>
      <c r="C55" s="29">
        <f>'Masukan - kopi'!C35</f>
        <v>1.4165000000000001E-2</v>
      </c>
      <c r="D55" s="29" t="s">
        <v>79</v>
      </c>
      <c r="E55" s="14"/>
      <c r="F55" s="14"/>
      <c r="G55" s="14"/>
      <c r="H55" s="14"/>
      <c r="I55" s="14"/>
      <c r="J55" s="14"/>
      <c r="K55" s="14"/>
      <c r="L55" s="14"/>
      <c r="M55" s="14"/>
      <c r="N55" s="14"/>
      <c r="O55" s="14"/>
      <c r="P55" s="14"/>
      <c r="Q55" s="14"/>
      <c r="R55" s="14"/>
      <c r="S55" s="14"/>
      <c r="T55" s="14"/>
      <c r="U55" s="14"/>
      <c r="V55" s="14"/>
      <c r="W55" s="14"/>
      <c r="X55" s="14"/>
    </row>
    <row r="56" spans="2:24">
      <c r="B56" s="14" t="s">
        <v>125</v>
      </c>
      <c r="C56" s="14"/>
      <c r="D56" s="14" t="s">
        <v>82</v>
      </c>
      <c r="E56" s="30">
        <f>$C$55*(E18)</f>
        <v>0</v>
      </c>
      <c r="F56" s="30">
        <f t="shared" ref="F56:W56" si="14">$C$55*(F18)</f>
        <v>0</v>
      </c>
      <c r="G56" s="30">
        <f t="shared" si="14"/>
        <v>0</v>
      </c>
      <c r="H56" s="30">
        <f t="shared" si="14"/>
        <v>0</v>
      </c>
      <c r="I56" s="30">
        <f t="shared" si="14"/>
        <v>0</v>
      </c>
      <c r="J56" s="30">
        <f t="shared" si="14"/>
        <v>0</v>
      </c>
      <c r="K56" s="30">
        <f t="shared" si="14"/>
        <v>0</v>
      </c>
      <c r="L56" s="30">
        <f t="shared" si="14"/>
        <v>0</v>
      </c>
      <c r="M56" s="30">
        <f t="shared" si="14"/>
        <v>0</v>
      </c>
      <c r="N56" s="30">
        <f t="shared" si="14"/>
        <v>0</v>
      </c>
      <c r="O56" s="30">
        <f t="shared" si="14"/>
        <v>0</v>
      </c>
      <c r="P56" s="30">
        <f t="shared" si="14"/>
        <v>0</v>
      </c>
      <c r="Q56" s="30">
        <f t="shared" si="14"/>
        <v>0</v>
      </c>
      <c r="R56" s="30">
        <f t="shared" si="14"/>
        <v>0</v>
      </c>
      <c r="S56" s="30">
        <f t="shared" si="14"/>
        <v>0</v>
      </c>
      <c r="T56" s="30">
        <f t="shared" si="14"/>
        <v>0</v>
      </c>
      <c r="U56" s="30">
        <f t="shared" si="14"/>
        <v>0</v>
      </c>
      <c r="V56" s="30">
        <f t="shared" si="14"/>
        <v>0</v>
      </c>
      <c r="W56" s="30">
        <f t="shared" si="14"/>
        <v>0</v>
      </c>
      <c r="X56" s="30">
        <f>$C$55*(X18)</f>
        <v>0</v>
      </c>
    </row>
    <row r="57" spans="2:24">
      <c r="B57" s="14"/>
      <c r="C57" s="14"/>
      <c r="D57" s="14"/>
      <c r="E57" s="14"/>
      <c r="F57" s="14"/>
      <c r="G57" s="14"/>
      <c r="H57" s="14"/>
      <c r="I57" s="14"/>
      <c r="J57" s="14"/>
      <c r="K57" s="14"/>
      <c r="L57" s="14"/>
      <c r="M57" s="14"/>
      <c r="N57" s="14"/>
      <c r="O57" s="14"/>
      <c r="P57" s="14"/>
      <c r="Q57" s="14"/>
      <c r="R57" s="14"/>
      <c r="S57" s="14"/>
      <c r="T57" s="14"/>
      <c r="U57" s="14"/>
      <c r="V57" s="14"/>
      <c r="W57" s="14"/>
      <c r="X57" s="14"/>
    </row>
    <row r="58" spans="2:24">
      <c r="B58" s="29" t="s">
        <v>126</v>
      </c>
      <c r="C58" s="29">
        <f>'Masukan - kopi'!C36</f>
        <v>5</v>
      </c>
      <c r="D58" s="29" t="s">
        <v>82</v>
      </c>
      <c r="E58" s="12"/>
      <c r="F58" s="12"/>
      <c r="G58" s="12"/>
      <c r="H58" s="12"/>
      <c r="I58" s="12"/>
      <c r="J58" s="12"/>
      <c r="K58" s="12"/>
      <c r="L58" s="12"/>
      <c r="M58" s="12"/>
      <c r="N58" s="12"/>
      <c r="O58" s="12"/>
      <c r="P58" s="12"/>
      <c r="Q58" s="12"/>
      <c r="R58" s="12"/>
      <c r="S58" s="12"/>
      <c r="T58" s="12"/>
      <c r="U58" s="12"/>
      <c r="V58" s="12"/>
      <c r="W58" s="12"/>
      <c r="X58" s="12"/>
    </row>
    <row r="59" spans="2:24">
      <c r="B59" s="14" t="s">
        <v>127</v>
      </c>
      <c r="C59" s="14"/>
      <c r="D59" s="14" t="s">
        <v>82</v>
      </c>
      <c r="E59" s="30">
        <f>$C$58</f>
        <v>5</v>
      </c>
      <c r="F59" s="30">
        <f t="shared" ref="F59:X59" si="15">$C$58</f>
        <v>5</v>
      </c>
      <c r="G59" s="30">
        <f t="shared" si="15"/>
        <v>5</v>
      </c>
      <c r="H59" s="30">
        <f t="shared" si="15"/>
        <v>5</v>
      </c>
      <c r="I59" s="30">
        <f t="shared" si="15"/>
        <v>5</v>
      </c>
      <c r="J59" s="30">
        <f t="shared" si="15"/>
        <v>5</v>
      </c>
      <c r="K59" s="30">
        <f t="shared" si="15"/>
        <v>5</v>
      </c>
      <c r="L59" s="30">
        <f t="shared" si="15"/>
        <v>5</v>
      </c>
      <c r="M59" s="30">
        <f t="shared" si="15"/>
        <v>5</v>
      </c>
      <c r="N59" s="30">
        <f t="shared" si="15"/>
        <v>5</v>
      </c>
      <c r="O59" s="30">
        <f t="shared" si="15"/>
        <v>5</v>
      </c>
      <c r="P59" s="30">
        <f t="shared" si="15"/>
        <v>5</v>
      </c>
      <c r="Q59" s="30">
        <f t="shared" si="15"/>
        <v>5</v>
      </c>
      <c r="R59" s="30">
        <f t="shared" si="15"/>
        <v>5</v>
      </c>
      <c r="S59" s="30">
        <f t="shared" si="15"/>
        <v>5</v>
      </c>
      <c r="T59" s="30">
        <f t="shared" si="15"/>
        <v>5</v>
      </c>
      <c r="U59" s="30">
        <f t="shared" si="15"/>
        <v>5</v>
      </c>
      <c r="V59" s="30">
        <f t="shared" si="15"/>
        <v>5</v>
      </c>
      <c r="W59" s="30">
        <f t="shared" si="15"/>
        <v>5</v>
      </c>
      <c r="X59" s="30">
        <f t="shared" si="15"/>
        <v>5</v>
      </c>
    </row>
    <row r="60" spans="2:24">
      <c r="B60" s="14"/>
      <c r="C60" s="14"/>
      <c r="D60" s="14"/>
      <c r="E60" s="19"/>
      <c r="F60" s="19"/>
      <c r="G60" s="19"/>
      <c r="H60" s="19"/>
      <c r="I60" s="19"/>
      <c r="J60" s="19"/>
      <c r="K60" s="19"/>
      <c r="L60" s="19"/>
      <c r="M60" s="19"/>
      <c r="N60" s="19"/>
      <c r="O60" s="19"/>
      <c r="P60" s="19"/>
      <c r="Q60" s="19"/>
      <c r="R60" s="19"/>
      <c r="S60" s="19"/>
      <c r="T60" s="19"/>
      <c r="U60" s="19"/>
      <c r="V60" s="19"/>
      <c r="W60" s="19"/>
      <c r="X60" s="19"/>
    </row>
    <row r="61" spans="2:24">
      <c r="B61" s="29" t="s">
        <v>66</v>
      </c>
      <c r="C61" s="29">
        <f>'Masukan - kopi'!C37</f>
        <v>2.5</v>
      </c>
      <c r="D61" s="29" t="s">
        <v>82</v>
      </c>
      <c r="E61" s="19"/>
      <c r="F61" s="19"/>
      <c r="G61" s="19"/>
      <c r="H61" s="19"/>
      <c r="I61" s="19"/>
      <c r="J61" s="19"/>
      <c r="K61" s="19"/>
      <c r="L61" s="19"/>
      <c r="M61" s="19"/>
      <c r="N61" s="19"/>
      <c r="O61" s="19"/>
      <c r="P61" s="19"/>
      <c r="Q61" s="19"/>
      <c r="R61" s="19"/>
      <c r="S61" s="19"/>
      <c r="T61" s="19"/>
      <c r="U61" s="19"/>
      <c r="V61" s="19"/>
      <c r="W61" s="19"/>
      <c r="X61" s="19"/>
    </row>
    <row r="62" spans="2:24">
      <c r="B62" s="14" t="s">
        <v>128</v>
      </c>
      <c r="C62" s="14"/>
      <c r="D62" s="14" t="s">
        <v>82</v>
      </c>
      <c r="E62" s="30">
        <f>$C$61</f>
        <v>2.5</v>
      </c>
      <c r="F62" s="30">
        <f t="shared" ref="F62:X62" si="16">$C$61</f>
        <v>2.5</v>
      </c>
      <c r="G62" s="30">
        <f t="shared" si="16"/>
        <v>2.5</v>
      </c>
      <c r="H62" s="30">
        <f t="shared" si="16"/>
        <v>2.5</v>
      </c>
      <c r="I62" s="30">
        <f t="shared" si="16"/>
        <v>2.5</v>
      </c>
      <c r="J62" s="30">
        <f t="shared" si="16"/>
        <v>2.5</v>
      </c>
      <c r="K62" s="30">
        <f t="shared" si="16"/>
        <v>2.5</v>
      </c>
      <c r="L62" s="30">
        <f t="shared" si="16"/>
        <v>2.5</v>
      </c>
      <c r="M62" s="30">
        <f t="shared" si="16"/>
        <v>2.5</v>
      </c>
      <c r="N62" s="30">
        <f t="shared" si="16"/>
        <v>2.5</v>
      </c>
      <c r="O62" s="30">
        <f t="shared" si="16"/>
        <v>2.5</v>
      </c>
      <c r="P62" s="30">
        <f t="shared" si="16"/>
        <v>2.5</v>
      </c>
      <c r="Q62" s="30">
        <f t="shared" si="16"/>
        <v>2.5</v>
      </c>
      <c r="R62" s="30">
        <f t="shared" si="16"/>
        <v>2.5</v>
      </c>
      <c r="S62" s="30">
        <f t="shared" si="16"/>
        <v>2.5</v>
      </c>
      <c r="T62" s="30">
        <f t="shared" si="16"/>
        <v>2.5</v>
      </c>
      <c r="U62" s="30">
        <f t="shared" si="16"/>
        <v>2.5</v>
      </c>
      <c r="V62" s="30">
        <f t="shared" si="16"/>
        <v>2.5</v>
      </c>
      <c r="W62" s="30">
        <f t="shared" si="16"/>
        <v>2.5</v>
      </c>
      <c r="X62" s="30">
        <f t="shared" si="16"/>
        <v>2.5</v>
      </c>
    </row>
    <row r="63" spans="2:24">
      <c r="B63" s="14"/>
      <c r="C63" s="14"/>
      <c r="D63" s="14"/>
      <c r="E63" s="19"/>
      <c r="F63" s="19"/>
      <c r="G63" s="19"/>
      <c r="H63" s="19"/>
      <c r="I63" s="19"/>
      <c r="J63" s="19"/>
      <c r="K63" s="19"/>
      <c r="L63" s="19"/>
      <c r="M63" s="19"/>
      <c r="N63" s="19"/>
      <c r="O63" s="19"/>
      <c r="P63" s="19"/>
      <c r="Q63" s="19"/>
      <c r="R63" s="19"/>
      <c r="S63" s="19"/>
      <c r="T63" s="19"/>
      <c r="U63" s="19"/>
      <c r="V63" s="19"/>
      <c r="W63" s="19"/>
      <c r="X63" s="19"/>
    </row>
    <row r="64" spans="2:24">
      <c r="B64" s="29" t="s">
        <v>67</v>
      </c>
      <c r="C64" s="29">
        <f>'Masukan - kopi'!C38</f>
        <v>0</v>
      </c>
      <c r="D64" s="29" t="s">
        <v>82</v>
      </c>
      <c r="E64" s="19"/>
      <c r="F64" s="19"/>
      <c r="G64" s="19"/>
      <c r="H64" s="19"/>
      <c r="I64" s="19"/>
      <c r="J64" s="19"/>
      <c r="K64" s="19"/>
      <c r="L64" s="19"/>
      <c r="M64" s="19"/>
      <c r="N64" s="19"/>
      <c r="O64" s="19"/>
      <c r="P64" s="19"/>
      <c r="Q64" s="19"/>
      <c r="R64" s="19"/>
      <c r="S64" s="19"/>
      <c r="T64" s="19"/>
      <c r="U64" s="19"/>
      <c r="V64" s="19"/>
      <c r="W64" s="19"/>
      <c r="X64" s="19"/>
    </row>
    <row r="65" spans="2:24">
      <c r="B65" s="14" t="s">
        <v>131</v>
      </c>
      <c r="C65" s="14"/>
      <c r="D65" s="14" t="s">
        <v>82</v>
      </c>
      <c r="E65" s="30">
        <f>$C$64</f>
        <v>0</v>
      </c>
      <c r="F65" s="30">
        <f t="shared" ref="F65:X65" si="17">$C$64</f>
        <v>0</v>
      </c>
      <c r="G65" s="30">
        <f t="shared" si="17"/>
        <v>0</v>
      </c>
      <c r="H65" s="30">
        <f t="shared" si="17"/>
        <v>0</v>
      </c>
      <c r="I65" s="30">
        <f t="shared" si="17"/>
        <v>0</v>
      </c>
      <c r="J65" s="30">
        <f t="shared" si="17"/>
        <v>0</v>
      </c>
      <c r="K65" s="30">
        <f t="shared" si="17"/>
        <v>0</v>
      </c>
      <c r="L65" s="30">
        <f t="shared" si="17"/>
        <v>0</v>
      </c>
      <c r="M65" s="30">
        <f t="shared" si="17"/>
        <v>0</v>
      </c>
      <c r="N65" s="30">
        <f t="shared" si="17"/>
        <v>0</v>
      </c>
      <c r="O65" s="30">
        <f t="shared" si="17"/>
        <v>0</v>
      </c>
      <c r="P65" s="30">
        <f t="shared" si="17"/>
        <v>0</v>
      </c>
      <c r="Q65" s="30">
        <f t="shared" si="17"/>
        <v>0</v>
      </c>
      <c r="R65" s="30">
        <f t="shared" si="17"/>
        <v>0</v>
      </c>
      <c r="S65" s="30">
        <f t="shared" si="17"/>
        <v>0</v>
      </c>
      <c r="T65" s="30">
        <f t="shared" si="17"/>
        <v>0</v>
      </c>
      <c r="U65" s="30">
        <f t="shared" si="17"/>
        <v>0</v>
      </c>
      <c r="V65" s="30">
        <f t="shared" si="17"/>
        <v>0</v>
      </c>
      <c r="W65" s="30">
        <f t="shared" si="17"/>
        <v>0</v>
      </c>
      <c r="X65" s="30">
        <f t="shared" si="17"/>
        <v>0</v>
      </c>
    </row>
    <row r="66" spans="2:24">
      <c r="B66" s="14"/>
      <c r="C66" s="14"/>
      <c r="D66" s="14"/>
      <c r="E66" s="19"/>
      <c r="F66" s="19"/>
      <c r="G66" s="19"/>
      <c r="H66" s="19"/>
      <c r="I66" s="19"/>
      <c r="J66" s="19"/>
      <c r="K66" s="19"/>
      <c r="L66" s="19"/>
      <c r="M66" s="19"/>
      <c r="N66" s="19"/>
      <c r="O66" s="19"/>
      <c r="P66" s="19"/>
      <c r="Q66" s="19"/>
      <c r="R66" s="19"/>
      <c r="S66" s="19"/>
      <c r="T66" s="19"/>
      <c r="U66" s="19"/>
      <c r="V66" s="19"/>
      <c r="W66" s="19"/>
      <c r="X66" s="19"/>
    </row>
    <row r="67" spans="2:24">
      <c r="B67" s="29" t="s">
        <v>75</v>
      </c>
      <c r="C67" s="29">
        <f>'Masukan - kopi'!C39</f>
        <v>0</v>
      </c>
      <c r="D67" s="29" t="s">
        <v>81</v>
      </c>
      <c r="E67" s="19"/>
      <c r="F67" s="19"/>
      <c r="G67" s="19"/>
      <c r="H67" s="19"/>
      <c r="I67" s="19"/>
      <c r="J67" s="19"/>
      <c r="K67" s="19"/>
      <c r="L67" s="19"/>
      <c r="M67" s="19"/>
      <c r="N67" s="19"/>
      <c r="O67" s="19"/>
      <c r="P67" s="19"/>
      <c r="Q67" s="19"/>
      <c r="R67" s="19"/>
      <c r="S67" s="19"/>
      <c r="T67" s="19"/>
      <c r="U67" s="19"/>
      <c r="V67" s="19"/>
      <c r="W67" s="19"/>
      <c r="X67" s="19"/>
    </row>
    <row r="68" spans="2:24">
      <c r="B68" s="14" t="s">
        <v>129</v>
      </c>
      <c r="C68" s="14"/>
      <c r="D68" s="14" t="s">
        <v>82</v>
      </c>
      <c r="E68" s="30">
        <f>$C$67*E24*E15</f>
        <v>0</v>
      </c>
      <c r="F68" s="30">
        <f t="shared" ref="F68:X68" si="18">$C$67*F24*F15</f>
        <v>0</v>
      </c>
      <c r="G68" s="30">
        <f t="shared" si="18"/>
        <v>0</v>
      </c>
      <c r="H68" s="30">
        <f t="shared" si="18"/>
        <v>0</v>
      </c>
      <c r="I68" s="30">
        <f t="shared" si="18"/>
        <v>0</v>
      </c>
      <c r="J68" s="30">
        <f t="shared" si="18"/>
        <v>0</v>
      </c>
      <c r="K68" s="30">
        <f t="shared" si="18"/>
        <v>0</v>
      </c>
      <c r="L68" s="30">
        <f t="shared" si="18"/>
        <v>0</v>
      </c>
      <c r="M68" s="30">
        <f t="shared" si="18"/>
        <v>0</v>
      </c>
      <c r="N68" s="30">
        <f t="shared" si="18"/>
        <v>0</v>
      </c>
      <c r="O68" s="30">
        <f t="shared" si="18"/>
        <v>0</v>
      </c>
      <c r="P68" s="30">
        <f t="shared" si="18"/>
        <v>0</v>
      </c>
      <c r="Q68" s="30">
        <f t="shared" si="18"/>
        <v>0</v>
      </c>
      <c r="R68" s="30">
        <f t="shared" si="18"/>
        <v>0</v>
      </c>
      <c r="S68" s="30">
        <f t="shared" si="18"/>
        <v>0</v>
      </c>
      <c r="T68" s="30">
        <f t="shared" si="18"/>
        <v>0</v>
      </c>
      <c r="U68" s="30">
        <f t="shared" si="18"/>
        <v>0</v>
      </c>
      <c r="V68" s="30">
        <f t="shared" si="18"/>
        <v>0</v>
      </c>
      <c r="W68" s="30">
        <f t="shared" si="18"/>
        <v>0</v>
      </c>
      <c r="X68" s="30">
        <f t="shared" si="18"/>
        <v>0</v>
      </c>
    </row>
    <row r="69" spans="2:24">
      <c r="B69" s="14" t="s">
        <v>149</v>
      </c>
      <c r="C69" s="29">
        <f>'Masukan - kopi'!C45</f>
        <v>1</v>
      </c>
      <c r="D69" s="14" t="s">
        <v>136</v>
      </c>
      <c r="E69" s="19"/>
      <c r="F69" s="19"/>
      <c r="G69" s="19"/>
      <c r="H69" s="19"/>
      <c r="I69" s="19"/>
      <c r="J69" s="19"/>
      <c r="K69" s="19"/>
      <c r="L69" s="19"/>
      <c r="M69" s="19"/>
      <c r="N69" s="19"/>
      <c r="O69" s="19"/>
      <c r="P69" s="19"/>
      <c r="Q69" s="19"/>
      <c r="R69" s="19"/>
      <c r="S69" s="19"/>
      <c r="T69" s="19"/>
      <c r="U69" s="19"/>
      <c r="V69" s="19"/>
      <c r="W69" s="19"/>
      <c r="X69" s="19"/>
    </row>
    <row r="70" spans="2:24">
      <c r="B70" s="14" t="s">
        <v>133</v>
      </c>
      <c r="C70" s="14"/>
      <c r="D70" s="14" t="s">
        <v>82</v>
      </c>
      <c r="E70" s="30">
        <f>E68*$C$47</f>
        <v>0</v>
      </c>
      <c r="F70" s="30">
        <f t="shared" ref="F70:X70" si="19">F68*$C$47</f>
        <v>0</v>
      </c>
      <c r="G70" s="30">
        <f t="shared" si="19"/>
        <v>0</v>
      </c>
      <c r="H70" s="30">
        <f t="shared" si="19"/>
        <v>0</v>
      </c>
      <c r="I70" s="30">
        <f t="shared" si="19"/>
        <v>0</v>
      </c>
      <c r="J70" s="30">
        <f t="shared" si="19"/>
        <v>0</v>
      </c>
      <c r="K70" s="30">
        <f t="shared" si="19"/>
        <v>0</v>
      </c>
      <c r="L70" s="30">
        <f t="shared" si="19"/>
        <v>0</v>
      </c>
      <c r="M70" s="30">
        <f t="shared" si="19"/>
        <v>0</v>
      </c>
      <c r="N70" s="30">
        <f t="shared" si="19"/>
        <v>0</v>
      </c>
      <c r="O70" s="30">
        <f t="shared" si="19"/>
        <v>0</v>
      </c>
      <c r="P70" s="30">
        <f t="shared" si="19"/>
        <v>0</v>
      </c>
      <c r="Q70" s="30">
        <f t="shared" si="19"/>
        <v>0</v>
      </c>
      <c r="R70" s="30">
        <f t="shared" si="19"/>
        <v>0</v>
      </c>
      <c r="S70" s="30">
        <f t="shared" si="19"/>
        <v>0</v>
      </c>
      <c r="T70" s="30">
        <f t="shared" si="19"/>
        <v>0</v>
      </c>
      <c r="U70" s="30">
        <f t="shared" si="19"/>
        <v>0</v>
      </c>
      <c r="V70" s="30">
        <f t="shared" si="19"/>
        <v>0</v>
      </c>
      <c r="W70" s="30">
        <f t="shared" si="19"/>
        <v>0</v>
      </c>
      <c r="X70" s="30">
        <f t="shared" si="19"/>
        <v>0</v>
      </c>
    </row>
    <row r="71" spans="2:24">
      <c r="B71" s="14"/>
      <c r="C71" s="14"/>
      <c r="D71" s="14"/>
      <c r="E71" s="19"/>
      <c r="F71" s="19"/>
      <c r="G71" s="19"/>
      <c r="H71" s="19"/>
      <c r="I71" s="19"/>
      <c r="J71" s="19"/>
      <c r="K71" s="19"/>
      <c r="L71" s="19"/>
      <c r="M71" s="19"/>
      <c r="N71" s="19"/>
      <c r="O71" s="19"/>
      <c r="P71" s="19"/>
      <c r="Q71" s="19"/>
      <c r="R71" s="19"/>
      <c r="S71" s="19"/>
      <c r="T71" s="19"/>
      <c r="U71" s="19"/>
      <c r="V71" s="19"/>
      <c r="W71" s="19"/>
      <c r="X71" s="19"/>
    </row>
    <row r="72" spans="2:24">
      <c r="B72" s="29" t="s">
        <v>76</v>
      </c>
      <c r="C72" s="29">
        <f>'Masukan - kopi'!C40</f>
        <v>0</v>
      </c>
      <c r="D72" s="14" t="s">
        <v>81</v>
      </c>
      <c r="E72" s="19"/>
      <c r="F72" s="19"/>
      <c r="G72" s="19"/>
      <c r="H72" s="19"/>
      <c r="I72" s="19"/>
      <c r="J72" s="19"/>
      <c r="K72" s="19"/>
      <c r="L72" s="19"/>
      <c r="M72" s="19"/>
      <c r="N72" s="19"/>
      <c r="O72" s="19"/>
      <c r="P72" s="19"/>
      <c r="Q72" s="19"/>
      <c r="R72" s="19"/>
      <c r="S72" s="19"/>
      <c r="T72" s="19"/>
      <c r="U72" s="19"/>
      <c r="V72" s="19"/>
      <c r="W72" s="19"/>
      <c r="X72" s="19"/>
    </row>
    <row r="73" spans="2:24">
      <c r="B73" s="14" t="s">
        <v>132</v>
      </c>
      <c r="C73" s="14"/>
      <c r="D73" s="29" t="s">
        <v>82</v>
      </c>
      <c r="E73" s="30">
        <f>$C$72*E24*E15</f>
        <v>0</v>
      </c>
      <c r="F73" s="30">
        <f t="shared" ref="F73:X73" si="20">$C$72*F24*F15</f>
        <v>0</v>
      </c>
      <c r="G73" s="30">
        <f t="shared" si="20"/>
        <v>0</v>
      </c>
      <c r="H73" s="30">
        <f t="shared" si="20"/>
        <v>0</v>
      </c>
      <c r="I73" s="30">
        <f t="shared" si="20"/>
        <v>0</v>
      </c>
      <c r="J73" s="30">
        <f t="shared" si="20"/>
        <v>0</v>
      </c>
      <c r="K73" s="30">
        <f t="shared" si="20"/>
        <v>0</v>
      </c>
      <c r="L73" s="30">
        <f t="shared" si="20"/>
        <v>0</v>
      </c>
      <c r="M73" s="30">
        <f t="shared" si="20"/>
        <v>0</v>
      </c>
      <c r="N73" s="30">
        <f t="shared" si="20"/>
        <v>0</v>
      </c>
      <c r="O73" s="30">
        <f t="shared" si="20"/>
        <v>0</v>
      </c>
      <c r="P73" s="30">
        <f t="shared" si="20"/>
        <v>0</v>
      </c>
      <c r="Q73" s="30">
        <f t="shared" si="20"/>
        <v>0</v>
      </c>
      <c r="R73" s="30">
        <f t="shared" si="20"/>
        <v>0</v>
      </c>
      <c r="S73" s="30">
        <f t="shared" si="20"/>
        <v>0</v>
      </c>
      <c r="T73" s="30">
        <f t="shared" si="20"/>
        <v>0</v>
      </c>
      <c r="U73" s="30">
        <f t="shared" si="20"/>
        <v>0</v>
      </c>
      <c r="V73" s="30">
        <f t="shared" si="20"/>
        <v>0</v>
      </c>
      <c r="W73" s="30">
        <f t="shared" si="20"/>
        <v>0</v>
      </c>
      <c r="X73" s="30">
        <f t="shared" si="20"/>
        <v>0</v>
      </c>
    </row>
    <row r="74" spans="2:24">
      <c r="B74" s="14" t="s">
        <v>149</v>
      </c>
      <c r="C74" s="29">
        <f>'Masukan - kopi'!C45</f>
        <v>1</v>
      </c>
      <c r="D74" s="14" t="s">
        <v>136</v>
      </c>
      <c r="E74" s="19"/>
      <c r="F74" s="19"/>
      <c r="G74" s="19"/>
      <c r="H74" s="19"/>
      <c r="I74" s="19"/>
      <c r="J74" s="19"/>
      <c r="K74" s="19"/>
      <c r="L74" s="19"/>
      <c r="M74" s="19"/>
      <c r="N74" s="19"/>
      <c r="O74" s="19"/>
      <c r="P74" s="19"/>
      <c r="Q74" s="19"/>
      <c r="R74" s="19"/>
      <c r="S74" s="19"/>
      <c r="T74" s="19"/>
      <c r="U74" s="19"/>
      <c r="V74" s="19"/>
      <c r="W74" s="19"/>
      <c r="X74" s="19"/>
    </row>
    <row r="75" spans="2:24">
      <c r="B75" s="14" t="s">
        <v>133</v>
      </c>
      <c r="C75" s="14"/>
      <c r="D75" s="29" t="s">
        <v>82</v>
      </c>
      <c r="E75" s="30">
        <f>E73*$C$47</f>
        <v>0</v>
      </c>
      <c r="F75" s="30">
        <f t="shared" ref="F75:X75" si="21">F73*$C$47</f>
        <v>0</v>
      </c>
      <c r="G75" s="30">
        <f t="shared" si="21"/>
        <v>0</v>
      </c>
      <c r="H75" s="30">
        <f t="shared" si="21"/>
        <v>0</v>
      </c>
      <c r="I75" s="30">
        <f t="shared" si="21"/>
        <v>0</v>
      </c>
      <c r="J75" s="30">
        <f t="shared" si="21"/>
        <v>0</v>
      </c>
      <c r="K75" s="30">
        <f t="shared" si="21"/>
        <v>0</v>
      </c>
      <c r="L75" s="30">
        <f t="shared" si="21"/>
        <v>0</v>
      </c>
      <c r="M75" s="30">
        <f t="shared" si="21"/>
        <v>0</v>
      </c>
      <c r="N75" s="30">
        <f t="shared" si="21"/>
        <v>0</v>
      </c>
      <c r="O75" s="30">
        <f t="shared" si="21"/>
        <v>0</v>
      </c>
      <c r="P75" s="30">
        <f t="shared" si="21"/>
        <v>0</v>
      </c>
      <c r="Q75" s="30">
        <f t="shared" si="21"/>
        <v>0</v>
      </c>
      <c r="R75" s="30">
        <f t="shared" si="21"/>
        <v>0</v>
      </c>
      <c r="S75" s="30">
        <f t="shared" si="21"/>
        <v>0</v>
      </c>
      <c r="T75" s="30">
        <f t="shared" si="21"/>
        <v>0</v>
      </c>
      <c r="U75" s="30">
        <f t="shared" si="21"/>
        <v>0</v>
      </c>
      <c r="V75" s="30">
        <f t="shared" si="21"/>
        <v>0</v>
      </c>
      <c r="W75" s="30">
        <f t="shared" si="21"/>
        <v>0</v>
      </c>
      <c r="X75" s="30">
        <f t="shared" si="21"/>
        <v>0</v>
      </c>
    </row>
    <row r="76" spans="2:24">
      <c r="B76" s="14"/>
      <c r="C76" s="14"/>
      <c r="D76" s="14"/>
      <c r="E76" s="19"/>
      <c r="F76" s="19"/>
      <c r="G76" s="19"/>
      <c r="H76" s="19"/>
      <c r="I76" s="19"/>
      <c r="J76" s="19"/>
      <c r="K76" s="19"/>
      <c r="L76" s="19"/>
      <c r="M76" s="19"/>
      <c r="N76" s="19"/>
      <c r="O76" s="19"/>
      <c r="P76" s="19"/>
      <c r="Q76" s="19"/>
      <c r="R76" s="19"/>
      <c r="S76" s="19"/>
      <c r="T76" s="19"/>
      <c r="U76" s="19"/>
      <c r="V76" s="19"/>
      <c r="W76" s="19"/>
      <c r="X76" s="19"/>
    </row>
    <row r="77" spans="2:24">
      <c r="B77" s="14" t="s">
        <v>138</v>
      </c>
      <c r="C77" s="14"/>
      <c r="D77" s="14" t="s">
        <v>82</v>
      </c>
      <c r="E77" s="30">
        <f>SUM(E56,E59,E62,E65,E70,E75)</f>
        <v>7.5</v>
      </c>
      <c r="F77" s="30">
        <f t="shared" ref="F77:X77" si="22">SUM(F56,F59,F62,F65,F70,F75)</f>
        <v>7.5</v>
      </c>
      <c r="G77" s="30">
        <f t="shared" si="22"/>
        <v>7.5</v>
      </c>
      <c r="H77" s="30">
        <f t="shared" si="22"/>
        <v>7.5</v>
      </c>
      <c r="I77" s="30">
        <f t="shared" si="22"/>
        <v>7.5</v>
      </c>
      <c r="J77" s="30">
        <f t="shared" si="22"/>
        <v>7.5</v>
      </c>
      <c r="K77" s="30">
        <f t="shared" si="22"/>
        <v>7.5</v>
      </c>
      <c r="L77" s="30">
        <f t="shared" si="22"/>
        <v>7.5</v>
      </c>
      <c r="M77" s="30">
        <f t="shared" si="22"/>
        <v>7.5</v>
      </c>
      <c r="N77" s="30">
        <f t="shared" si="22"/>
        <v>7.5</v>
      </c>
      <c r="O77" s="30">
        <f t="shared" si="22"/>
        <v>7.5</v>
      </c>
      <c r="P77" s="30">
        <f t="shared" si="22"/>
        <v>7.5</v>
      </c>
      <c r="Q77" s="30">
        <f t="shared" si="22"/>
        <v>7.5</v>
      </c>
      <c r="R77" s="30">
        <f t="shared" si="22"/>
        <v>7.5</v>
      </c>
      <c r="S77" s="30">
        <f t="shared" si="22"/>
        <v>7.5</v>
      </c>
      <c r="T77" s="30">
        <f t="shared" si="22"/>
        <v>7.5</v>
      </c>
      <c r="U77" s="30">
        <f t="shared" si="22"/>
        <v>7.5</v>
      </c>
      <c r="V77" s="30">
        <f t="shared" si="22"/>
        <v>7.5</v>
      </c>
      <c r="W77" s="30">
        <f t="shared" si="22"/>
        <v>7.5</v>
      </c>
      <c r="X77" s="30">
        <f t="shared" si="22"/>
        <v>7.5</v>
      </c>
    </row>
    <row r="78" spans="2:24">
      <c r="B78" s="29" t="s">
        <v>52</v>
      </c>
      <c r="C78" s="29">
        <f>'Masukan - kopi'!C13</f>
        <v>60000</v>
      </c>
      <c r="D78" s="29" t="s">
        <v>82</v>
      </c>
      <c r="E78" s="19"/>
      <c r="F78" s="19"/>
      <c r="G78" s="19"/>
      <c r="H78" s="19"/>
      <c r="I78" s="19"/>
      <c r="J78" s="19"/>
      <c r="K78" s="19"/>
      <c r="L78" s="19"/>
      <c r="M78" s="19"/>
      <c r="N78" s="19"/>
      <c r="O78" s="19"/>
      <c r="P78" s="19"/>
      <c r="Q78" s="19"/>
      <c r="R78" s="19"/>
      <c r="S78" s="19"/>
      <c r="T78" s="19"/>
      <c r="U78" s="19"/>
      <c r="V78" s="19"/>
      <c r="W78" s="19"/>
      <c r="X78" s="19"/>
    </row>
    <row r="79" spans="2:24">
      <c r="B79" s="14" t="s">
        <v>140</v>
      </c>
      <c r="C79" s="14"/>
      <c r="D79" s="14" t="s">
        <v>2</v>
      </c>
      <c r="E79" s="30">
        <f>E77*$C$78</f>
        <v>450000</v>
      </c>
      <c r="F79" s="30">
        <f t="shared" ref="F79:X79" si="23">F77*$C$78</f>
        <v>450000</v>
      </c>
      <c r="G79" s="30">
        <f t="shared" si="23"/>
        <v>450000</v>
      </c>
      <c r="H79" s="30">
        <f t="shared" si="23"/>
        <v>450000</v>
      </c>
      <c r="I79" s="30">
        <f t="shared" si="23"/>
        <v>450000</v>
      </c>
      <c r="J79" s="30">
        <f t="shared" si="23"/>
        <v>450000</v>
      </c>
      <c r="K79" s="30">
        <f t="shared" si="23"/>
        <v>450000</v>
      </c>
      <c r="L79" s="30">
        <f t="shared" si="23"/>
        <v>450000</v>
      </c>
      <c r="M79" s="30">
        <f t="shared" si="23"/>
        <v>450000</v>
      </c>
      <c r="N79" s="30">
        <f t="shared" si="23"/>
        <v>450000</v>
      </c>
      <c r="O79" s="30">
        <f t="shared" si="23"/>
        <v>450000</v>
      </c>
      <c r="P79" s="30">
        <f t="shared" si="23"/>
        <v>450000</v>
      </c>
      <c r="Q79" s="30">
        <f t="shared" si="23"/>
        <v>450000</v>
      </c>
      <c r="R79" s="30">
        <f t="shared" si="23"/>
        <v>450000</v>
      </c>
      <c r="S79" s="30">
        <f t="shared" si="23"/>
        <v>450000</v>
      </c>
      <c r="T79" s="30">
        <f t="shared" si="23"/>
        <v>450000</v>
      </c>
      <c r="U79" s="30">
        <f t="shared" si="23"/>
        <v>450000</v>
      </c>
      <c r="V79" s="30">
        <f t="shared" si="23"/>
        <v>450000</v>
      </c>
      <c r="W79" s="30">
        <f t="shared" si="23"/>
        <v>450000</v>
      </c>
      <c r="X79" s="30">
        <f t="shared" si="23"/>
        <v>450000</v>
      </c>
    </row>
    <row r="80" spans="2:24"/>
    <row r="81" spans="2:24">
      <c r="B81" s="14" t="s">
        <v>295</v>
      </c>
      <c r="C81" s="14"/>
      <c r="D81" s="14" t="s">
        <v>82</v>
      </c>
      <c r="E81" s="30">
        <f>SUM(E29,E56)</f>
        <v>0</v>
      </c>
      <c r="F81" s="30">
        <f t="shared" ref="F81:X81" si="24">SUM(F29,F56)</f>
        <v>0</v>
      </c>
      <c r="G81" s="30">
        <f t="shared" si="24"/>
        <v>0</v>
      </c>
      <c r="H81" s="30">
        <f t="shared" si="24"/>
        <v>0</v>
      </c>
      <c r="I81" s="30">
        <f t="shared" si="24"/>
        <v>0</v>
      </c>
      <c r="J81" s="30">
        <f t="shared" si="24"/>
        <v>0</v>
      </c>
      <c r="K81" s="30">
        <f t="shared" si="24"/>
        <v>0</v>
      </c>
      <c r="L81" s="30">
        <f t="shared" si="24"/>
        <v>0</v>
      </c>
      <c r="M81" s="30">
        <f t="shared" si="24"/>
        <v>0</v>
      </c>
      <c r="N81" s="30">
        <f t="shared" si="24"/>
        <v>0</v>
      </c>
      <c r="O81" s="30">
        <f t="shared" si="24"/>
        <v>0</v>
      </c>
      <c r="P81" s="30">
        <f t="shared" si="24"/>
        <v>0</v>
      </c>
      <c r="Q81" s="30">
        <f t="shared" si="24"/>
        <v>0</v>
      </c>
      <c r="R81" s="30">
        <f t="shared" si="24"/>
        <v>0</v>
      </c>
      <c r="S81" s="30">
        <f t="shared" si="24"/>
        <v>0</v>
      </c>
      <c r="T81" s="30">
        <f t="shared" si="24"/>
        <v>0</v>
      </c>
      <c r="U81" s="30">
        <f t="shared" si="24"/>
        <v>0</v>
      </c>
      <c r="V81" s="30">
        <f t="shared" si="24"/>
        <v>0</v>
      </c>
      <c r="W81" s="30">
        <f t="shared" si="24"/>
        <v>0</v>
      </c>
      <c r="X81" s="30">
        <f t="shared" si="24"/>
        <v>0</v>
      </c>
    </row>
    <row r="82" spans="2:24">
      <c r="B82" s="14" t="s">
        <v>296</v>
      </c>
      <c r="C82" s="14"/>
      <c r="D82" s="14" t="s">
        <v>82</v>
      </c>
      <c r="E82" s="30">
        <f>SUM(E32,E59)</f>
        <v>35</v>
      </c>
      <c r="F82" s="30">
        <f t="shared" ref="F82:X82" si="25">SUM(F32,F59)</f>
        <v>35</v>
      </c>
      <c r="G82" s="30">
        <f t="shared" si="25"/>
        <v>35</v>
      </c>
      <c r="H82" s="30">
        <f t="shared" si="25"/>
        <v>35</v>
      </c>
      <c r="I82" s="30">
        <f t="shared" si="25"/>
        <v>35</v>
      </c>
      <c r="J82" s="30">
        <f t="shared" si="25"/>
        <v>35</v>
      </c>
      <c r="K82" s="30">
        <f t="shared" si="25"/>
        <v>35</v>
      </c>
      <c r="L82" s="30">
        <f t="shared" si="25"/>
        <v>35</v>
      </c>
      <c r="M82" s="30">
        <f t="shared" si="25"/>
        <v>35</v>
      </c>
      <c r="N82" s="30">
        <f t="shared" si="25"/>
        <v>35</v>
      </c>
      <c r="O82" s="30">
        <f t="shared" si="25"/>
        <v>35</v>
      </c>
      <c r="P82" s="30">
        <f t="shared" si="25"/>
        <v>35</v>
      </c>
      <c r="Q82" s="30">
        <f t="shared" si="25"/>
        <v>35</v>
      </c>
      <c r="R82" s="30">
        <f t="shared" si="25"/>
        <v>35</v>
      </c>
      <c r="S82" s="30">
        <f t="shared" si="25"/>
        <v>35</v>
      </c>
      <c r="T82" s="30">
        <f t="shared" si="25"/>
        <v>35</v>
      </c>
      <c r="U82" s="30">
        <f t="shared" si="25"/>
        <v>35</v>
      </c>
      <c r="V82" s="30">
        <f t="shared" si="25"/>
        <v>35</v>
      </c>
      <c r="W82" s="30">
        <f t="shared" si="25"/>
        <v>35</v>
      </c>
      <c r="X82" s="30">
        <f t="shared" si="25"/>
        <v>35</v>
      </c>
    </row>
    <row r="83" spans="2:24">
      <c r="B83" s="14" t="s">
        <v>297</v>
      </c>
      <c r="C83" s="14"/>
      <c r="D83" s="14" t="s">
        <v>82</v>
      </c>
      <c r="E83" s="30">
        <f>SUM(E35,E62)</f>
        <v>10.5</v>
      </c>
      <c r="F83" s="30">
        <f t="shared" ref="F83:X83" si="26">SUM(F35,F62)</f>
        <v>10.5</v>
      </c>
      <c r="G83" s="30">
        <f t="shared" si="26"/>
        <v>10.5</v>
      </c>
      <c r="H83" s="30">
        <f t="shared" si="26"/>
        <v>10.5</v>
      </c>
      <c r="I83" s="30">
        <f t="shared" si="26"/>
        <v>10.5</v>
      </c>
      <c r="J83" s="30">
        <f t="shared" si="26"/>
        <v>10.5</v>
      </c>
      <c r="K83" s="30">
        <f t="shared" si="26"/>
        <v>10.5</v>
      </c>
      <c r="L83" s="30">
        <f t="shared" si="26"/>
        <v>10.5</v>
      </c>
      <c r="M83" s="30">
        <f t="shared" si="26"/>
        <v>10.5</v>
      </c>
      <c r="N83" s="30">
        <f t="shared" si="26"/>
        <v>10.5</v>
      </c>
      <c r="O83" s="30">
        <f t="shared" si="26"/>
        <v>10.5</v>
      </c>
      <c r="P83" s="30">
        <f t="shared" si="26"/>
        <v>10.5</v>
      </c>
      <c r="Q83" s="30">
        <f t="shared" si="26"/>
        <v>10.5</v>
      </c>
      <c r="R83" s="30">
        <f t="shared" si="26"/>
        <v>10.5</v>
      </c>
      <c r="S83" s="30">
        <f t="shared" si="26"/>
        <v>10.5</v>
      </c>
      <c r="T83" s="30">
        <f t="shared" si="26"/>
        <v>10.5</v>
      </c>
      <c r="U83" s="30">
        <f t="shared" si="26"/>
        <v>10.5</v>
      </c>
      <c r="V83" s="30">
        <f t="shared" si="26"/>
        <v>10.5</v>
      </c>
      <c r="W83" s="30">
        <f t="shared" si="26"/>
        <v>10.5</v>
      </c>
      <c r="X83" s="30">
        <f t="shared" si="26"/>
        <v>10.5</v>
      </c>
    </row>
    <row r="84" spans="2:24">
      <c r="B84" s="14" t="s">
        <v>298</v>
      </c>
      <c r="C84" s="14"/>
      <c r="D84" s="14" t="s">
        <v>82</v>
      </c>
      <c r="E84" s="30">
        <f>SUM(E38,E65)</f>
        <v>7.1</v>
      </c>
      <c r="F84" s="30">
        <f t="shared" ref="F84:X84" si="27">SUM(F38,F65)</f>
        <v>7.1</v>
      </c>
      <c r="G84" s="30">
        <f t="shared" si="27"/>
        <v>7.1</v>
      </c>
      <c r="H84" s="30">
        <f t="shared" si="27"/>
        <v>7.1</v>
      </c>
      <c r="I84" s="30">
        <f t="shared" si="27"/>
        <v>7.1</v>
      </c>
      <c r="J84" s="30">
        <f t="shared" si="27"/>
        <v>7.1</v>
      </c>
      <c r="K84" s="30">
        <f t="shared" si="27"/>
        <v>7.1</v>
      </c>
      <c r="L84" s="30">
        <f t="shared" si="27"/>
        <v>7.1</v>
      </c>
      <c r="M84" s="30">
        <f t="shared" si="27"/>
        <v>7.1</v>
      </c>
      <c r="N84" s="30">
        <f t="shared" si="27"/>
        <v>7.1</v>
      </c>
      <c r="O84" s="30">
        <f t="shared" si="27"/>
        <v>7.1</v>
      </c>
      <c r="P84" s="30">
        <f t="shared" si="27"/>
        <v>7.1</v>
      </c>
      <c r="Q84" s="30">
        <f t="shared" si="27"/>
        <v>7.1</v>
      </c>
      <c r="R84" s="30">
        <f t="shared" si="27"/>
        <v>7.1</v>
      </c>
      <c r="S84" s="30">
        <f t="shared" si="27"/>
        <v>7.1</v>
      </c>
      <c r="T84" s="30">
        <f t="shared" si="27"/>
        <v>7.1</v>
      </c>
      <c r="U84" s="30">
        <f t="shared" si="27"/>
        <v>7.1</v>
      </c>
      <c r="V84" s="30">
        <f t="shared" si="27"/>
        <v>7.1</v>
      </c>
      <c r="W84" s="30">
        <f t="shared" si="27"/>
        <v>7.1</v>
      </c>
      <c r="X84" s="30">
        <f t="shared" si="27"/>
        <v>7.1</v>
      </c>
    </row>
    <row r="85" spans="2:24">
      <c r="B85" s="14" t="s">
        <v>220</v>
      </c>
      <c r="C85" s="14"/>
      <c r="D85" s="14" t="s">
        <v>82</v>
      </c>
      <c r="E85" s="30">
        <f>SUM(E43,E70)</f>
        <v>103.54492245038871</v>
      </c>
      <c r="F85" s="30">
        <f t="shared" ref="F85:X85" si="28">SUM(F43,F70)</f>
        <v>108.46288072519434</v>
      </c>
      <c r="G85" s="30">
        <f t="shared" si="28"/>
        <v>113.38083900000001</v>
      </c>
      <c r="H85" s="30">
        <f t="shared" si="28"/>
        <v>110.32827795</v>
      </c>
      <c r="I85" s="30">
        <f t="shared" si="28"/>
        <v>107.27571690000001</v>
      </c>
      <c r="J85" s="30">
        <f t="shared" si="28"/>
        <v>104.22315585000001</v>
      </c>
      <c r="K85" s="30">
        <f t="shared" si="28"/>
        <v>101.17059479999999</v>
      </c>
      <c r="L85" s="30">
        <f t="shared" si="28"/>
        <v>98.118033749999995</v>
      </c>
      <c r="M85" s="30">
        <f t="shared" si="28"/>
        <v>95.065472699999987</v>
      </c>
      <c r="N85" s="30">
        <f t="shared" si="28"/>
        <v>92.012911649999992</v>
      </c>
      <c r="O85" s="30">
        <f t="shared" si="28"/>
        <v>88.960350599999984</v>
      </c>
      <c r="P85" s="30">
        <f t="shared" si="28"/>
        <v>85.90778954999999</v>
      </c>
      <c r="Q85" s="30">
        <f t="shared" si="28"/>
        <v>82.855228499999996</v>
      </c>
      <c r="R85" s="30">
        <f t="shared" si="28"/>
        <v>79.802667449999987</v>
      </c>
      <c r="S85" s="30">
        <f t="shared" si="28"/>
        <v>76.750106399999979</v>
      </c>
      <c r="T85" s="30">
        <f t="shared" si="28"/>
        <v>73.697545350000013</v>
      </c>
      <c r="U85" s="30">
        <f t="shared" si="28"/>
        <v>70.906632389999999</v>
      </c>
      <c r="V85" s="30">
        <f t="shared" si="28"/>
        <v>68.115719430000013</v>
      </c>
      <c r="W85" s="30">
        <f t="shared" si="28"/>
        <v>65.324806470000013</v>
      </c>
      <c r="X85" s="30">
        <f t="shared" si="28"/>
        <v>62.533893510000013</v>
      </c>
    </row>
    <row r="86" spans="2:24">
      <c r="B86" s="14" t="s">
        <v>299</v>
      </c>
      <c r="C86" s="14"/>
      <c r="D86" s="14" t="s">
        <v>82</v>
      </c>
      <c r="E86" s="30">
        <f>SUM(E48,E75)</f>
        <v>5.5230916865954205</v>
      </c>
      <c r="F86" s="30">
        <f t="shared" ref="F86:X86" si="29">SUM(F48,F75)</f>
        <v>5.7854158432977103</v>
      </c>
      <c r="G86" s="30">
        <f t="shared" si="29"/>
        <v>6.0477400000000001</v>
      </c>
      <c r="H86" s="30">
        <f t="shared" si="29"/>
        <v>5.8849162307692309</v>
      </c>
      <c r="I86" s="30">
        <f t="shared" si="29"/>
        <v>5.7220924615384625</v>
      </c>
      <c r="J86" s="30">
        <f t="shared" si="29"/>
        <v>5.5592686923076924</v>
      </c>
      <c r="K86" s="30">
        <f t="shared" si="29"/>
        <v>5.3964449230769231</v>
      </c>
      <c r="L86" s="30">
        <f t="shared" si="29"/>
        <v>5.233621153846153</v>
      </c>
      <c r="M86" s="30">
        <f t="shared" si="29"/>
        <v>5.0707973846153847</v>
      </c>
      <c r="N86" s="30">
        <f t="shared" si="29"/>
        <v>4.9079736153846154</v>
      </c>
      <c r="O86" s="30">
        <f t="shared" si="29"/>
        <v>4.7451498461538453</v>
      </c>
      <c r="P86" s="30">
        <f t="shared" si="29"/>
        <v>4.582326076923076</v>
      </c>
      <c r="Q86" s="30">
        <f t="shared" si="29"/>
        <v>4.4195023076923068</v>
      </c>
      <c r="R86" s="30">
        <f t="shared" si="29"/>
        <v>4.2566785384615375</v>
      </c>
      <c r="S86" s="30">
        <f t="shared" si="29"/>
        <v>4.0938547692307683</v>
      </c>
      <c r="T86" s="30">
        <f t="shared" si="29"/>
        <v>3.9310310000000004</v>
      </c>
      <c r="U86" s="30">
        <f t="shared" si="29"/>
        <v>3.782163553846154</v>
      </c>
      <c r="V86" s="30">
        <f t="shared" si="29"/>
        <v>3.6332961076923085</v>
      </c>
      <c r="W86" s="30">
        <f t="shared" si="29"/>
        <v>3.4844286615384621</v>
      </c>
      <c r="X86" s="30">
        <f t="shared" si="29"/>
        <v>3.3355612153846161</v>
      </c>
    </row>
    <row r="87" spans="2:24">
      <c r="B87" s="14" t="s">
        <v>138</v>
      </c>
      <c r="C87" s="14"/>
      <c r="D87" s="14" t="s">
        <v>82</v>
      </c>
      <c r="E87" s="30">
        <f>SUM(E81:E86)</f>
        <v>161.66801413698414</v>
      </c>
      <c r="F87" s="30">
        <f t="shared" ref="F87:X87" si="30">SUM(F81:F86)</f>
        <v>166.84829656849203</v>
      </c>
      <c r="G87" s="30">
        <f t="shared" si="30"/>
        <v>172.02857900000001</v>
      </c>
      <c r="H87" s="30">
        <f t="shared" si="30"/>
        <v>168.81319418076922</v>
      </c>
      <c r="I87" s="30">
        <f t="shared" si="30"/>
        <v>165.59780936153848</v>
      </c>
      <c r="J87" s="30">
        <f t="shared" si="30"/>
        <v>162.38242454230769</v>
      </c>
      <c r="K87" s="30">
        <f t="shared" si="30"/>
        <v>159.16703972307693</v>
      </c>
      <c r="L87" s="30">
        <f t="shared" si="30"/>
        <v>155.95165490384613</v>
      </c>
      <c r="M87" s="30">
        <f t="shared" si="30"/>
        <v>152.73627008461537</v>
      </c>
      <c r="N87" s="30">
        <f t="shared" si="30"/>
        <v>149.52088526538461</v>
      </c>
      <c r="O87" s="30">
        <f t="shared" si="30"/>
        <v>146.30550044615384</v>
      </c>
      <c r="P87" s="30">
        <f t="shared" si="30"/>
        <v>143.09011562692305</v>
      </c>
      <c r="Q87" s="30">
        <f t="shared" si="30"/>
        <v>139.87473080769232</v>
      </c>
      <c r="R87" s="30">
        <f t="shared" si="30"/>
        <v>136.65934598846152</v>
      </c>
      <c r="S87" s="30">
        <f t="shared" si="30"/>
        <v>133.44396116923076</v>
      </c>
      <c r="T87" s="30">
        <f t="shared" si="30"/>
        <v>130.22857635</v>
      </c>
      <c r="U87" s="30">
        <f t="shared" si="30"/>
        <v>127.28879594384615</v>
      </c>
      <c r="V87" s="30">
        <f t="shared" si="30"/>
        <v>124.34901553769231</v>
      </c>
      <c r="W87" s="30">
        <f t="shared" si="30"/>
        <v>121.40923513153848</v>
      </c>
      <c r="X87" s="30">
        <f t="shared" si="30"/>
        <v>118.46945472538462</v>
      </c>
    </row>
    <row r="88" spans="2:24"/>
    <row r="89" spans="2:24" ht="15">
      <c r="B89" s="6" t="s">
        <v>69</v>
      </c>
    </row>
    <row r="90" spans="2:24">
      <c r="B90" s="29" t="s">
        <v>66</v>
      </c>
      <c r="C90" s="29">
        <f>'Masukan - kopi'!C22</f>
        <v>110000</v>
      </c>
      <c r="D90" s="29" t="s">
        <v>1</v>
      </c>
      <c r="E90" s="14"/>
      <c r="F90" s="14"/>
      <c r="G90" s="14"/>
      <c r="H90" s="14"/>
      <c r="I90" s="14"/>
      <c r="J90" s="14"/>
      <c r="K90" s="14"/>
      <c r="L90" s="14"/>
      <c r="M90" s="14"/>
      <c r="N90" s="14"/>
      <c r="O90" s="14"/>
      <c r="P90" s="14"/>
      <c r="Q90" s="14"/>
      <c r="R90" s="14"/>
      <c r="S90" s="14"/>
      <c r="T90" s="14"/>
      <c r="U90" s="14"/>
      <c r="V90" s="14"/>
      <c r="W90" s="14"/>
      <c r="X90" s="14"/>
    </row>
    <row r="91" spans="2:24">
      <c r="B91" s="14" t="s">
        <v>141</v>
      </c>
      <c r="C91" s="14"/>
      <c r="D91" s="14" t="s">
        <v>2</v>
      </c>
      <c r="E91" s="30">
        <f>$C$90</f>
        <v>110000</v>
      </c>
      <c r="F91" s="30">
        <f t="shared" ref="F91:X91" si="31">$C$90</f>
        <v>110000</v>
      </c>
      <c r="G91" s="30">
        <f t="shared" si="31"/>
        <v>110000</v>
      </c>
      <c r="H91" s="30">
        <f t="shared" si="31"/>
        <v>110000</v>
      </c>
      <c r="I91" s="30">
        <f t="shared" si="31"/>
        <v>110000</v>
      </c>
      <c r="J91" s="30">
        <f t="shared" si="31"/>
        <v>110000</v>
      </c>
      <c r="K91" s="30">
        <f t="shared" si="31"/>
        <v>110000</v>
      </c>
      <c r="L91" s="30">
        <f t="shared" si="31"/>
        <v>110000</v>
      </c>
      <c r="M91" s="30">
        <f t="shared" si="31"/>
        <v>110000</v>
      </c>
      <c r="N91" s="30">
        <f t="shared" si="31"/>
        <v>110000</v>
      </c>
      <c r="O91" s="30">
        <f t="shared" si="31"/>
        <v>110000</v>
      </c>
      <c r="P91" s="30">
        <f t="shared" si="31"/>
        <v>110000</v>
      </c>
      <c r="Q91" s="30">
        <f t="shared" si="31"/>
        <v>110000</v>
      </c>
      <c r="R91" s="30">
        <f t="shared" si="31"/>
        <v>110000</v>
      </c>
      <c r="S91" s="30">
        <f t="shared" si="31"/>
        <v>110000</v>
      </c>
      <c r="T91" s="30">
        <f t="shared" si="31"/>
        <v>110000</v>
      </c>
      <c r="U91" s="30">
        <f t="shared" si="31"/>
        <v>110000</v>
      </c>
      <c r="V91" s="30">
        <f t="shared" si="31"/>
        <v>110000</v>
      </c>
      <c r="W91" s="30">
        <f t="shared" si="31"/>
        <v>110000</v>
      </c>
      <c r="X91" s="30">
        <f t="shared" si="31"/>
        <v>110000</v>
      </c>
    </row>
    <row r="92" spans="2:24">
      <c r="B92" s="14"/>
      <c r="C92" s="14"/>
      <c r="D92" s="14"/>
      <c r="E92" s="14"/>
      <c r="F92" s="14"/>
      <c r="G92" s="14"/>
      <c r="H92" s="14"/>
      <c r="I92" s="14"/>
      <c r="J92" s="14"/>
      <c r="K92" s="14"/>
      <c r="L92" s="14"/>
      <c r="M92" s="14"/>
      <c r="N92" s="14"/>
      <c r="O92" s="14"/>
      <c r="P92" s="14"/>
      <c r="Q92" s="14"/>
      <c r="R92" s="14"/>
      <c r="S92" s="14"/>
      <c r="T92" s="14"/>
      <c r="U92" s="14"/>
      <c r="V92" s="14"/>
      <c r="W92" s="14"/>
      <c r="X92" s="14"/>
    </row>
    <row r="93" spans="2:24">
      <c r="B93" s="29" t="s">
        <v>67</v>
      </c>
      <c r="C93" s="29">
        <f>'Masukan - kopi'!C23</f>
        <v>215</v>
      </c>
      <c r="D93" s="29" t="s">
        <v>84</v>
      </c>
      <c r="E93" s="12"/>
      <c r="F93" s="12"/>
      <c r="G93" s="12"/>
      <c r="H93" s="12"/>
      <c r="I93" s="12"/>
      <c r="J93" s="12"/>
      <c r="K93" s="12"/>
      <c r="L93" s="12"/>
      <c r="M93" s="12"/>
      <c r="N93" s="12"/>
      <c r="O93" s="12"/>
      <c r="P93" s="12"/>
      <c r="Q93" s="12"/>
      <c r="R93" s="12"/>
      <c r="S93" s="12"/>
      <c r="T93" s="12"/>
      <c r="U93" s="12"/>
      <c r="V93" s="12"/>
      <c r="W93" s="12"/>
      <c r="X93" s="12"/>
    </row>
    <row r="94" spans="2:24">
      <c r="B94" s="14" t="s">
        <v>142</v>
      </c>
      <c r="C94" s="14"/>
      <c r="D94" s="14" t="s">
        <v>2</v>
      </c>
      <c r="E94" s="30">
        <f t="shared" ref="E94:X94" si="32">$C$93*SUM(E15)</f>
        <v>511915</v>
      </c>
      <c r="F94" s="30">
        <f t="shared" si="32"/>
        <v>511915</v>
      </c>
      <c r="G94" s="30">
        <f t="shared" si="32"/>
        <v>511915</v>
      </c>
      <c r="H94" s="30">
        <f t="shared" si="32"/>
        <v>511915</v>
      </c>
      <c r="I94" s="30">
        <f t="shared" si="32"/>
        <v>511915</v>
      </c>
      <c r="J94" s="30">
        <f t="shared" si="32"/>
        <v>511915</v>
      </c>
      <c r="K94" s="30">
        <f t="shared" si="32"/>
        <v>511915</v>
      </c>
      <c r="L94" s="30">
        <f t="shared" si="32"/>
        <v>511915</v>
      </c>
      <c r="M94" s="30">
        <f t="shared" si="32"/>
        <v>511915</v>
      </c>
      <c r="N94" s="30">
        <f t="shared" si="32"/>
        <v>511915</v>
      </c>
      <c r="O94" s="30">
        <f t="shared" si="32"/>
        <v>511915</v>
      </c>
      <c r="P94" s="30">
        <f t="shared" si="32"/>
        <v>511915</v>
      </c>
      <c r="Q94" s="30">
        <f t="shared" si="32"/>
        <v>511915</v>
      </c>
      <c r="R94" s="30">
        <f t="shared" si="32"/>
        <v>511915</v>
      </c>
      <c r="S94" s="30">
        <f t="shared" si="32"/>
        <v>511915</v>
      </c>
      <c r="T94" s="30">
        <f t="shared" si="32"/>
        <v>511915</v>
      </c>
      <c r="U94" s="30">
        <f t="shared" si="32"/>
        <v>511915</v>
      </c>
      <c r="V94" s="30">
        <f t="shared" si="32"/>
        <v>511915</v>
      </c>
      <c r="W94" s="30">
        <f t="shared" si="32"/>
        <v>511915</v>
      </c>
      <c r="X94" s="30">
        <f t="shared" si="32"/>
        <v>511915</v>
      </c>
    </row>
    <row r="95" spans="2:24"/>
    <row r="96" spans="2:24" ht="15">
      <c r="B96" s="6" t="s">
        <v>98</v>
      </c>
    </row>
    <row r="97" spans="2:24">
      <c r="B97" s="14" t="s">
        <v>143</v>
      </c>
      <c r="C97" s="14"/>
      <c r="D97" s="14" t="s">
        <v>6</v>
      </c>
      <c r="E97" s="30">
        <f>E15*$C$23*E24</f>
        <v>4348.8910918074171</v>
      </c>
      <c r="F97" s="30">
        <f t="shared" ref="F97:X97" si="33">F15*$C$23*F24</f>
        <v>4555.4455459037081</v>
      </c>
      <c r="G97" s="30">
        <f t="shared" si="33"/>
        <v>4762</v>
      </c>
      <c r="H97" s="30">
        <f t="shared" si="33"/>
        <v>4633.792307692308</v>
      </c>
      <c r="I97" s="30">
        <f t="shared" si="33"/>
        <v>4505.5846153846151</v>
      </c>
      <c r="J97" s="30">
        <f t="shared" si="33"/>
        <v>4377.376923076923</v>
      </c>
      <c r="K97" s="30">
        <f t="shared" si="33"/>
        <v>4249.1692307692301</v>
      </c>
      <c r="L97" s="30">
        <f t="shared" si="33"/>
        <v>4120.9615384615381</v>
      </c>
      <c r="M97" s="30">
        <f t="shared" si="33"/>
        <v>3992.7538461538456</v>
      </c>
      <c r="N97" s="30">
        <f t="shared" si="33"/>
        <v>3864.5461538461532</v>
      </c>
      <c r="O97" s="30">
        <f t="shared" si="33"/>
        <v>3736.3384615384612</v>
      </c>
      <c r="P97" s="30">
        <f t="shared" si="33"/>
        <v>3608.1307692307687</v>
      </c>
      <c r="Q97" s="30">
        <f t="shared" si="33"/>
        <v>3479.9230769230762</v>
      </c>
      <c r="R97" s="30">
        <f t="shared" si="33"/>
        <v>3351.7153846153838</v>
      </c>
      <c r="S97" s="30">
        <f t="shared" si="33"/>
        <v>3223.5076923076913</v>
      </c>
      <c r="T97" s="30">
        <f t="shared" si="33"/>
        <v>3095.3</v>
      </c>
      <c r="U97" s="30">
        <f t="shared" si="33"/>
        <v>2978.0815384615385</v>
      </c>
      <c r="V97" s="30">
        <f t="shared" si="33"/>
        <v>2860.8630769230772</v>
      </c>
      <c r="W97" s="30">
        <f t="shared" si="33"/>
        <v>2743.6446153846159</v>
      </c>
      <c r="X97" s="30">
        <f t="shared" si="33"/>
        <v>2626.4261538461542</v>
      </c>
    </row>
    <row r="98" spans="2:24">
      <c r="B98" s="29" t="s">
        <v>77</v>
      </c>
      <c r="C98" s="29">
        <f>'Masukan - kopi'!C52</f>
        <v>8000</v>
      </c>
      <c r="D98" s="29" t="s">
        <v>4</v>
      </c>
      <c r="E98" s="19"/>
      <c r="F98" s="19"/>
      <c r="G98" s="19"/>
      <c r="H98" s="19"/>
      <c r="I98" s="19"/>
      <c r="J98" s="19"/>
      <c r="K98" s="19"/>
      <c r="L98" s="19"/>
      <c r="M98" s="19"/>
      <c r="N98" s="19"/>
      <c r="O98" s="19"/>
      <c r="P98" s="19"/>
      <c r="Q98" s="19"/>
      <c r="R98" s="19"/>
      <c r="S98" s="19"/>
      <c r="T98" s="19"/>
      <c r="U98" s="19"/>
      <c r="V98" s="19"/>
      <c r="W98" s="19"/>
      <c r="X98" s="19"/>
    </row>
    <row r="99" spans="2:24">
      <c r="B99" s="14" t="s">
        <v>144</v>
      </c>
      <c r="C99" s="14"/>
      <c r="D99" s="14" t="s">
        <v>2</v>
      </c>
      <c r="E99" s="31">
        <f>E97*$C$98</f>
        <v>34791128.734459333</v>
      </c>
      <c r="F99" s="31">
        <f t="shared" ref="F99:X99" si="34">F97*$C$98</f>
        <v>36443564.367229663</v>
      </c>
      <c r="G99" s="31">
        <f t="shared" si="34"/>
        <v>38096000</v>
      </c>
      <c r="H99" s="31">
        <f t="shared" si="34"/>
        <v>37070338.461538464</v>
      </c>
      <c r="I99" s="31">
        <f t="shared" si="34"/>
        <v>36044676.92307692</v>
      </c>
      <c r="J99" s="31">
        <f t="shared" si="34"/>
        <v>35019015.384615384</v>
      </c>
      <c r="K99" s="31">
        <f t="shared" si="34"/>
        <v>33993353.84615384</v>
      </c>
      <c r="L99" s="31">
        <f t="shared" si="34"/>
        <v>32967692.307692304</v>
      </c>
      <c r="M99" s="31">
        <f t="shared" si="34"/>
        <v>31942030.769230764</v>
      </c>
      <c r="N99" s="31">
        <f t="shared" si="34"/>
        <v>30916369.230769224</v>
      </c>
      <c r="O99" s="31">
        <f t="shared" si="34"/>
        <v>29890707.692307688</v>
      </c>
      <c r="P99" s="31">
        <f t="shared" si="34"/>
        <v>28865046.153846148</v>
      </c>
      <c r="Q99" s="31">
        <f t="shared" si="34"/>
        <v>27839384.615384609</v>
      </c>
      <c r="R99" s="31">
        <f t="shared" si="34"/>
        <v>26813723.076923069</v>
      </c>
      <c r="S99" s="31">
        <f t="shared" si="34"/>
        <v>25788061.538461529</v>
      </c>
      <c r="T99" s="31">
        <f t="shared" si="34"/>
        <v>24762400</v>
      </c>
      <c r="U99" s="31">
        <f t="shared" si="34"/>
        <v>23824652.307692308</v>
      </c>
      <c r="V99" s="31">
        <f t="shared" si="34"/>
        <v>22886904.615384616</v>
      </c>
      <c r="W99" s="31">
        <f t="shared" si="34"/>
        <v>21949156.923076928</v>
      </c>
      <c r="X99" s="31">
        <f t="shared" si="34"/>
        <v>21011409.230769232</v>
      </c>
    </row>
    <row r="100" spans="2:24"/>
    <row r="101" spans="2:24" ht="15">
      <c r="B101" s="17" t="s">
        <v>145</v>
      </c>
      <c r="C101" s="14"/>
      <c r="D101" s="14" t="s">
        <v>2</v>
      </c>
      <c r="E101" s="69">
        <f>E99</f>
        <v>34791128.734459333</v>
      </c>
      <c r="F101" s="69">
        <f t="shared" ref="F101:X101" si="35">F99</f>
        <v>36443564.367229663</v>
      </c>
      <c r="G101" s="69">
        <f t="shared" si="35"/>
        <v>38096000</v>
      </c>
      <c r="H101" s="69">
        <f t="shared" si="35"/>
        <v>37070338.461538464</v>
      </c>
      <c r="I101" s="69">
        <f t="shared" si="35"/>
        <v>36044676.92307692</v>
      </c>
      <c r="J101" s="69">
        <f t="shared" si="35"/>
        <v>35019015.384615384</v>
      </c>
      <c r="K101" s="69">
        <f t="shared" si="35"/>
        <v>33993353.84615384</v>
      </c>
      <c r="L101" s="69">
        <f t="shared" si="35"/>
        <v>32967692.307692304</v>
      </c>
      <c r="M101" s="69">
        <f t="shared" si="35"/>
        <v>31942030.769230764</v>
      </c>
      <c r="N101" s="69">
        <f t="shared" si="35"/>
        <v>30916369.230769224</v>
      </c>
      <c r="O101" s="69">
        <f t="shared" si="35"/>
        <v>29890707.692307688</v>
      </c>
      <c r="P101" s="69">
        <f t="shared" si="35"/>
        <v>28865046.153846148</v>
      </c>
      <c r="Q101" s="69">
        <f t="shared" si="35"/>
        <v>27839384.615384609</v>
      </c>
      <c r="R101" s="69">
        <f t="shared" si="35"/>
        <v>26813723.076923069</v>
      </c>
      <c r="S101" s="69">
        <f t="shared" si="35"/>
        <v>25788061.538461529</v>
      </c>
      <c r="T101" s="69">
        <f t="shared" si="35"/>
        <v>24762400</v>
      </c>
      <c r="U101" s="69">
        <f t="shared" si="35"/>
        <v>23824652.307692308</v>
      </c>
      <c r="V101" s="69">
        <f t="shared" si="35"/>
        <v>22886904.615384616</v>
      </c>
      <c r="W101" s="69">
        <f t="shared" si="35"/>
        <v>21949156.923076928</v>
      </c>
      <c r="X101" s="69">
        <f t="shared" si="35"/>
        <v>21011409.230769232</v>
      </c>
    </row>
    <row r="102" spans="2:24" ht="15">
      <c r="B102" s="17" t="s">
        <v>146</v>
      </c>
      <c r="C102" s="14"/>
      <c r="D102" s="14" t="s">
        <v>2</v>
      </c>
      <c r="E102" s="69">
        <f t="shared" ref="E102:X102" si="36">SUM(E21,E52,E91,E94)</f>
        <v>9871995.8482190482</v>
      </c>
      <c r="F102" s="69">
        <f t="shared" si="36"/>
        <v>10182812.794109521</v>
      </c>
      <c r="G102" s="69">
        <f t="shared" si="36"/>
        <v>10493629.74</v>
      </c>
      <c r="H102" s="69">
        <f t="shared" si="36"/>
        <v>10300706.650846153</v>
      </c>
      <c r="I102" s="69">
        <f t="shared" si="36"/>
        <v>10107783.561692309</v>
      </c>
      <c r="J102" s="69">
        <f t="shared" si="36"/>
        <v>9914860.4725384619</v>
      </c>
      <c r="K102" s="69">
        <f t="shared" si="36"/>
        <v>9721937.3833846152</v>
      </c>
      <c r="L102" s="69">
        <f t="shared" si="36"/>
        <v>9529014.2942307685</v>
      </c>
      <c r="M102" s="69">
        <f t="shared" si="36"/>
        <v>9336091.2050769217</v>
      </c>
      <c r="N102" s="69">
        <f t="shared" si="36"/>
        <v>9143168.1159230769</v>
      </c>
      <c r="O102" s="69">
        <f t="shared" si="36"/>
        <v>8950245.0267692301</v>
      </c>
      <c r="P102" s="69">
        <f t="shared" si="36"/>
        <v>8757321.9376153834</v>
      </c>
      <c r="Q102" s="69">
        <f t="shared" si="36"/>
        <v>8564398.8484615386</v>
      </c>
      <c r="R102" s="69">
        <f t="shared" si="36"/>
        <v>8371475.7593076918</v>
      </c>
      <c r="S102" s="69">
        <f t="shared" si="36"/>
        <v>8178552.670153846</v>
      </c>
      <c r="T102" s="69">
        <f t="shared" si="36"/>
        <v>7985629.5810000002</v>
      </c>
      <c r="U102" s="69">
        <f t="shared" si="36"/>
        <v>7809242.756630769</v>
      </c>
      <c r="V102" s="69">
        <f t="shared" si="36"/>
        <v>7632855.9322615387</v>
      </c>
      <c r="W102" s="69">
        <f t="shared" si="36"/>
        <v>7456469.1078923084</v>
      </c>
      <c r="X102" s="69">
        <f t="shared" si="36"/>
        <v>7280082.2835230771</v>
      </c>
    </row>
    <row r="103" spans="2:24" ht="15">
      <c r="B103" s="17" t="s">
        <v>147</v>
      </c>
      <c r="C103" s="14"/>
      <c r="D103" s="14" t="s">
        <v>2</v>
      </c>
      <c r="E103" s="69">
        <f>E101-E102</f>
        <v>24919132.886240285</v>
      </c>
      <c r="F103" s="69">
        <f t="shared" ref="F103:X103" si="37">F101-F102</f>
        <v>26260751.57312014</v>
      </c>
      <c r="G103" s="69">
        <f t="shared" si="37"/>
        <v>27602370.259999998</v>
      </c>
      <c r="H103" s="69">
        <f t="shared" si="37"/>
        <v>26769631.81069231</v>
      </c>
      <c r="I103" s="69">
        <f t="shared" si="37"/>
        <v>25936893.361384612</v>
      </c>
      <c r="J103" s="69">
        <f t="shared" si="37"/>
        <v>25104154.91207692</v>
      </c>
      <c r="K103" s="69">
        <f t="shared" si="37"/>
        <v>24271416.462769225</v>
      </c>
      <c r="L103" s="69">
        <f t="shared" si="37"/>
        <v>23438678.013461538</v>
      </c>
      <c r="M103" s="69">
        <f t="shared" si="37"/>
        <v>22605939.564153843</v>
      </c>
      <c r="N103" s="69">
        <f t="shared" si="37"/>
        <v>21773201.114846148</v>
      </c>
      <c r="O103" s="69">
        <f t="shared" si="37"/>
        <v>20940462.66553846</v>
      </c>
      <c r="P103" s="69">
        <f t="shared" si="37"/>
        <v>20107724.216230765</v>
      </c>
      <c r="Q103" s="69">
        <f t="shared" si="37"/>
        <v>19274985.76692307</v>
      </c>
      <c r="R103" s="69">
        <f t="shared" si="37"/>
        <v>18442247.317615375</v>
      </c>
      <c r="S103" s="69">
        <f t="shared" si="37"/>
        <v>17609508.868307684</v>
      </c>
      <c r="T103" s="69">
        <f t="shared" si="37"/>
        <v>16776770.419</v>
      </c>
      <c r="U103" s="69">
        <f t="shared" si="37"/>
        <v>16015409.551061539</v>
      </c>
      <c r="V103" s="69">
        <f t="shared" si="37"/>
        <v>15254048.683123078</v>
      </c>
      <c r="W103" s="69">
        <f t="shared" si="37"/>
        <v>14492687.815184619</v>
      </c>
      <c r="X103" s="69">
        <f t="shared" si="37"/>
        <v>13731326.947246155</v>
      </c>
    </row>
    <row r="104" spans="2:24" ht="15">
      <c r="B104" s="17" t="s">
        <v>148</v>
      </c>
      <c r="C104" s="14"/>
      <c r="D104" s="14" t="s">
        <v>2</v>
      </c>
      <c r="E104" s="69">
        <f t="shared" ref="E104:X104" si="38">IF(E10=1, E103, E103+D104)</f>
        <v>24919132.886240285</v>
      </c>
      <c r="F104" s="69">
        <f t="shared" si="38"/>
        <v>51179884.459360421</v>
      </c>
      <c r="G104" s="69">
        <f t="shared" si="38"/>
        <v>78782254.719360411</v>
      </c>
      <c r="H104" s="69">
        <f t="shared" si="38"/>
        <v>105551886.53005272</v>
      </c>
      <c r="I104" s="69">
        <f t="shared" si="38"/>
        <v>131488779.89143734</v>
      </c>
      <c r="J104" s="69">
        <f t="shared" si="38"/>
        <v>156592934.80351424</v>
      </c>
      <c r="K104" s="69">
        <f t="shared" si="38"/>
        <v>180864351.26628345</v>
      </c>
      <c r="L104" s="69">
        <f t="shared" si="38"/>
        <v>204303029.27974498</v>
      </c>
      <c r="M104" s="69">
        <f t="shared" si="38"/>
        <v>226908968.84389883</v>
      </c>
      <c r="N104" s="69">
        <f t="shared" si="38"/>
        <v>248682169.95874497</v>
      </c>
      <c r="O104" s="69">
        <f t="shared" si="38"/>
        <v>269622632.62428343</v>
      </c>
      <c r="P104" s="69">
        <f t="shared" si="38"/>
        <v>289730356.84051418</v>
      </c>
      <c r="Q104" s="69">
        <f t="shared" si="38"/>
        <v>309005342.60743725</v>
      </c>
      <c r="R104" s="69">
        <f t="shared" si="38"/>
        <v>327447589.92505264</v>
      </c>
      <c r="S104" s="69">
        <f t="shared" si="38"/>
        <v>345057098.79336035</v>
      </c>
      <c r="T104" s="69">
        <f t="shared" si="38"/>
        <v>361833869.21236038</v>
      </c>
      <c r="U104" s="69">
        <f t="shared" si="38"/>
        <v>377849278.76342189</v>
      </c>
      <c r="V104" s="69">
        <f t="shared" si="38"/>
        <v>393103327.44654495</v>
      </c>
      <c r="W104" s="69">
        <f t="shared" si="38"/>
        <v>407596015.26172954</v>
      </c>
      <c r="X104" s="69">
        <f t="shared" si="38"/>
        <v>421327342.20897567</v>
      </c>
    </row>
    <row r="105" spans="2:24"/>
    <row r="106" spans="2:24" s="3" customFormat="1" ht="18">
      <c r="B106" s="5" t="s">
        <v>743</v>
      </c>
      <c r="I106" s="44"/>
    </row>
    <row r="107" spans="2:24">
      <c r="B107" s="88"/>
    </row>
    <row r="108" spans="2:24">
      <c r="B108" s="88" t="s">
        <v>742</v>
      </c>
    </row>
    <row r="109" spans="2:24">
      <c r="B109" s="88"/>
    </row>
    <row r="110" spans="2:24" ht="15">
      <c r="C110" s="10" t="s">
        <v>161</v>
      </c>
      <c r="D110" s="10" t="s">
        <v>62</v>
      </c>
      <c r="E110" s="83">
        <v>1</v>
      </c>
      <c r="F110" s="83">
        <v>2</v>
      </c>
      <c r="G110" s="83">
        <v>3</v>
      </c>
      <c r="H110" s="83">
        <v>4</v>
      </c>
      <c r="I110" s="83">
        <v>5</v>
      </c>
      <c r="J110" s="83">
        <v>6</v>
      </c>
      <c r="K110" s="83">
        <v>7</v>
      </c>
      <c r="L110" s="83">
        <v>8</v>
      </c>
      <c r="M110" s="83">
        <v>9</v>
      </c>
      <c r="N110" s="83">
        <v>10</v>
      </c>
      <c r="O110" s="83">
        <v>11</v>
      </c>
      <c r="P110" s="83">
        <v>12</v>
      </c>
      <c r="Q110" s="83">
        <v>13</v>
      </c>
      <c r="R110" s="83">
        <v>14</v>
      </c>
      <c r="S110" s="83">
        <v>15</v>
      </c>
      <c r="T110" s="83">
        <v>16</v>
      </c>
      <c r="U110" s="83">
        <v>17</v>
      </c>
      <c r="V110" s="83">
        <v>18</v>
      </c>
      <c r="W110" s="83">
        <v>19</v>
      </c>
      <c r="X110" s="83">
        <v>20</v>
      </c>
    </row>
    <row r="111" spans="2:24"/>
    <row r="112" spans="2:24" ht="15">
      <c r="B112" s="6" t="s">
        <v>156</v>
      </c>
    </row>
    <row r="113" spans="2:24">
      <c r="B113" s="14" t="s">
        <v>152</v>
      </c>
      <c r="C113" s="29" t="e">
        <f>'Masukan - kopi'!C98</f>
        <v>#N/A</v>
      </c>
      <c r="D113" s="14" t="s">
        <v>157</v>
      </c>
      <c r="E113" s="29" t="e">
        <f>$C$113</f>
        <v>#N/A</v>
      </c>
      <c r="F113" s="14"/>
      <c r="G113" s="14"/>
      <c r="H113" s="14"/>
      <c r="I113" s="14"/>
      <c r="J113" s="14"/>
      <c r="K113" s="14"/>
      <c r="L113" s="14"/>
      <c r="M113" s="14"/>
      <c r="N113" s="14"/>
      <c r="O113" s="14"/>
      <c r="P113" s="14"/>
      <c r="Q113" s="14"/>
      <c r="R113" s="14"/>
      <c r="S113" s="14"/>
      <c r="T113" s="14"/>
      <c r="U113" s="14"/>
      <c r="V113" s="14"/>
      <c r="W113" s="14"/>
      <c r="X113" s="14"/>
    </row>
    <row r="114" spans="2:24">
      <c r="B114" s="14" t="s">
        <v>154</v>
      </c>
      <c r="C114" s="14"/>
      <c r="D114" s="14" t="s">
        <v>2</v>
      </c>
      <c r="E114" s="69" t="e">
        <f>E113*'Masukan - kopi'!C88</f>
        <v>#N/A</v>
      </c>
      <c r="F114" s="14"/>
      <c r="G114" s="14"/>
      <c r="H114" s="14"/>
      <c r="I114" s="14"/>
      <c r="J114" s="14"/>
      <c r="K114" s="14"/>
      <c r="L114" s="14"/>
      <c r="M114" s="14"/>
      <c r="N114" s="14"/>
      <c r="O114" s="14"/>
      <c r="P114" s="14"/>
      <c r="Q114" s="14"/>
      <c r="R114" s="14"/>
      <c r="S114" s="14"/>
      <c r="T114" s="14"/>
      <c r="U114" s="14"/>
      <c r="V114" s="14"/>
      <c r="W114" s="14"/>
      <c r="X114" s="14"/>
    </row>
    <row r="115" spans="2:24">
      <c r="B115" s="14" t="s">
        <v>151</v>
      </c>
      <c r="C115" s="29">
        <f>'Model - agroforestri'!E93</f>
        <v>0</v>
      </c>
      <c r="D115" s="14" t="s">
        <v>30</v>
      </c>
      <c r="E115" s="69">
        <f>C115</f>
        <v>0</v>
      </c>
      <c r="F115" s="14"/>
      <c r="G115" s="14"/>
      <c r="H115" s="14"/>
      <c r="I115" s="14"/>
      <c r="J115" s="14"/>
      <c r="K115" s="14"/>
      <c r="L115" s="14"/>
      <c r="M115" s="14"/>
      <c r="N115" s="14"/>
      <c r="O115" s="14"/>
      <c r="P115" s="14"/>
      <c r="Q115" s="14"/>
      <c r="R115" s="14"/>
      <c r="S115" s="14"/>
      <c r="T115" s="14"/>
      <c r="U115" s="14"/>
      <c r="V115" s="14"/>
      <c r="W115" s="14"/>
      <c r="X115" s="14"/>
    </row>
    <row r="116" spans="2:24">
      <c r="B116" s="14" t="s">
        <v>226</v>
      </c>
      <c r="C116" s="29">
        <f>'Model - agroforestri'!E97</f>
        <v>0</v>
      </c>
      <c r="D116" s="14" t="s">
        <v>2</v>
      </c>
      <c r="E116" s="29">
        <f>C116</f>
        <v>0</v>
      </c>
      <c r="F116" s="14"/>
      <c r="G116" s="14"/>
      <c r="H116" s="14"/>
      <c r="I116" s="14"/>
      <c r="J116" s="14"/>
      <c r="K116" s="14"/>
      <c r="L116" s="14"/>
      <c r="M116" s="14"/>
      <c r="N116" s="14"/>
      <c r="O116" s="14"/>
      <c r="P116" s="14"/>
      <c r="Q116" s="14"/>
      <c r="R116" s="14"/>
      <c r="S116" s="14"/>
      <c r="T116" s="14"/>
      <c r="U116" s="14"/>
      <c r="V116" s="14"/>
      <c r="W116" s="14"/>
      <c r="X116" s="14"/>
    </row>
    <row r="117" spans="2:24">
      <c r="B117" s="22"/>
      <c r="C117" s="22"/>
      <c r="D117" s="22"/>
      <c r="E117" s="66"/>
      <c r="F117" s="22"/>
      <c r="G117" s="22"/>
      <c r="H117" s="22"/>
      <c r="I117" s="22"/>
      <c r="J117" s="22"/>
      <c r="K117" s="22"/>
      <c r="L117" s="22"/>
      <c r="M117" s="22"/>
      <c r="N117" s="22"/>
      <c r="O117" s="22"/>
      <c r="P117" s="22"/>
      <c r="Q117" s="22"/>
      <c r="R117" s="22"/>
      <c r="S117" s="22"/>
      <c r="T117" s="22"/>
      <c r="U117" s="22"/>
      <c r="V117" s="22"/>
      <c r="W117" s="22"/>
      <c r="X117" s="22"/>
    </row>
    <row r="118" spans="2:24" ht="15">
      <c r="B118" s="6" t="s">
        <v>107</v>
      </c>
    </row>
    <row r="119" spans="2:24">
      <c r="B119" s="14" t="s">
        <v>87</v>
      </c>
      <c r="C119" s="14"/>
      <c r="D119" s="14" t="s">
        <v>158</v>
      </c>
      <c r="E119" s="29">
        <f>'Masukan - kopi'!D160</f>
        <v>15</v>
      </c>
      <c r="F119" s="29">
        <f>'Masukan - kopi'!E160</f>
        <v>16</v>
      </c>
      <c r="G119" s="29">
        <f>'Masukan - kopi'!F160</f>
        <v>17</v>
      </c>
      <c r="H119" s="29">
        <f>'Masukan - kopi'!G160</f>
        <v>18</v>
      </c>
      <c r="I119" s="29">
        <f>'Masukan - kopi'!H160</f>
        <v>19</v>
      </c>
      <c r="J119" s="29">
        <f>'Masukan - kopi'!I160</f>
        <v>20</v>
      </c>
      <c r="K119" s="29">
        <f>'Masukan - kopi'!J160</f>
        <v>21</v>
      </c>
      <c r="L119" s="29">
        <f>'Masukan - kopi'!K160</f>
        <v>22</v>
      </c>
      <c r="M119" s="29">
        <f>'Masukan - kopi'!L160</f>
        <v>23</v>
      </c>
      <c r="N119" s="29">
        <f>'Masukan - kopi'!M160</f>
        <v>24</v>
      </c>
      <c r="O119" s="29">
        <f>'Masukan - kopi'!N160</f>
        <v>25</v>
      </c>
      <c r="P119" s="29">
        <f>'Masukan - kopi'!O160</f>
        <v>26</v>
      </c>
      <c r="Q119" s="29">
        <f>'Masukan - kopi'!P160</f>
        <v>27</v>
      </c>
      <c r="R119" s="29">
        <f>'Masukan - kopi'!Q160</f>
        <v>28</v>
      </c>
      <c r="S119" s="29">
        <f>'Masukan - kopi'!R160</f>
        <v>29</v>
      </c>
      <c r="T119" s="29">
        <f>'Masukan - kopi'!S160</f>
        <v>30</v>
      </c>
      <c r="U119" s="29">
        <f>'Masukan - kopi'!T160</f>
        <v>31</v>
      </c>
      <c r="V119" s="29">
        <f>'Masukan - kopi'!U160</f>
        <v>32</v>
      </c>
      <c r="W119" s="29">
        <f>'Masukan - kopi'!V160</f>
        <v>33</v>
      </c>
      <c r="X119" s="29">
        <f>'Masukan - kopi'!W160</f>
        <v>34</v>
      </c>
    </row>
    <row r="120" spans="2:24">
      <c r="B120" s="14"/>
      <c r="C120" s="14"/>
      <c r="D120" s="14"/>
      <c r="E120" s="14"/>
      <c r="F120" s="14"/>
      <c r="G120" s="14"/>
      <c r="H120" s="14"/>
      <c r="I120" s="14"/>
      <c r="J120" s="14"/>
      <c r="K120" s="14"/>
      <c r="L120" s="14"/>
      <c r="M120" s="14"/>
      <c r="N120" s="14"/>
      <c r="O120" s="14"/>
      <c r="P120" s="14"/>
      <c r="Q120" s="14"/>
      <c r="R120" s="14"/>
      <c r="S120" s="14"/>
      <c r="T120" s="14"/>
      <c r="U120" s="14"/>
      <c r="V120" s="14"/>
      <c r="W120" s="14"/>
      <c r="X120" s="14"/>
    </row>
    <row r="121" spans="2:24">
      <c r="B121" s="14" t="s">
        <v>57</v>
      </c>
      <c r="C121" s="29">
        <f>'Masukan - kopi'!C106</f>
        <v>0</v>
      </c>
      <c r="D121" s="14" t="s">
        <v>5</v>
      </c>
      <c r="E121" s="14"/>
      <c r="F121" s="14"/>
      <c r="G121" s="14"/>
      <c r="H121" s="14"/>
      <c r="I121" s="14"/>
      <c r="J121" s="14"/>
      <c r="K121" s="14"/>
      <c r="L121" s="14"/>
      <c r="M121" s="14"/>
      <c r="N121" s="14"/>
      <c r="O121" s="14"/>
      <c r="P121" s="14"/>
      <c r="Q121" s="14"/>
      <c r="R121" s="14"/>
      <c r="S121" s="14"/>
      <c r="T121" s="14"/>
      <c r="U121" s="14"/>
      <c r="V121" s="14"/>
      <c r="W121" s="14"/>
      <c r="X121" s="14"/>
    </row>
    <row r="122" spans="2:24">
      <c r="B122" s="14" t="s">
        <v>115</v>
      </c>
      <c r="C122" s="14"/>
      <c r="D122" s="14" t="s">
        <v>5</v>
      </c>
      <c r="E122" s="29">
        <f>$C$121</f>
        <v>0</v>
      </c>
      <c r="F122" s="29">
        <f t="shared" ref="F122:X122" si="39">$C$121</f>
        <v>0</v>
      </c>
      <c r="G122" s="29">
        <f t="shared" si="39"/>
        <v>0</v>
      </c>
      <c r="H122" s="29">
        <f t="shared" si="39"/>
        <v>0</v>
      </c>
      <c r="I122" s="29">
        <f t="shared" si="39"/>
        <v>0</v>
      </c>
      <c r="J122" s="29">
        <f t="shared" si="39"/>
        <v>0</v>
      </c>
      <c r="K122" s="29">
        <f t="shared" si="39"/>
        <v>0</v>
      </c>
      <c r="L122" s="29">
        <f t="shared" si="39"/>
        <v>0</v>
      </c>
      <c r="M122" s="29">
        <f t="shared" si="39"/>
        <v>0</v>
      </c>
      <c r="N122" s="29">
        <f t="shared" si="39"/>
        <v>0</v>
      </c>
      <c r="O122" s="29">
        <f t="shared" si="39"/>
        <v>0</v>
      </c>
      <c r="P122" s="29">
        <f t="shared" si="39"/>
        <v>0</v>
      </c>
      <c r="Q122" s="29">
        <f t="shared" si="39"/>
        <v>0</v>
      </c>
      <c r="R122" s="29">
        <f t="shared" si="39"/>
        <v>0</v>
      </c>
      <c r="S122" s="29">
        <f t="shared" si="39"/>
        <v>0</v>
      </c>
      <c r="T122" s="29">
        <f t="shared" si="39"/>
        <v>0</v>
      </c>
      <c r="U122" s="29">
        <f t="shared" si="39"/>
        <v>0</v>
      </c>
      <c r="V122" s="29">
        <f t="shared" si="39"/>
        <v>0</v>
      </c>
      <c r="W122" s="29">
        <f t="shared" si="39"/>
        <v>0</v>
      </c>
      <c r="X122" s="29">
        <f t="shared" si="39"/>
        <v>0</v>
      </c>
    </row>
    <row r="123" spans="2:24">
      <c r="B123" s="14"/>
      <c r="C123" s="14"/>
      <c r="D123" s="14"/>
      <c r="E123" s="14"/>
      <c r="F123" s="14"/>
      <c r="G123" s="14"/>
      <c r="H123" s="14"/>
      <c r="I123" s="14"/>
      <c r="J123" s="14"/>
      <c r="K123" s="14"/>
      <c r="L123" s="14"/>
      <c r="M123" s="14"/>
      <c r="N123" s="14"/>
      <c r="O123" s="14"/>
      <c r="P123" s="14"/>
      <c r="Q123" s="14"/>
      <c r="R123" s="14"/>
      <c r="S123" s="14"/>
      <c r="T123" s="14"/>
      <c r="U123" s="14"/>
      <c r="V123" s="14"/>
      <c r="W123" s="14"/>
      <c r="X123" s="14"/>
    </row>
    <row r="124" spans="2:24">
      <c r="B124" s="14" t="s">
        <v>85</v>
      </c>
      <c r="C124" s="12"/>
      <c r="D124" s="12" t="s">
        <v>137</v>
      </c>
      <c r="E124" s="38">
        <f>'Masukan - kopi'!D163</f>
        <v>1</v>
      </c>
      <c r="F124" s="38">
        <f>'Masukan - kopi'!E163</f>
        <v>1</v>
      </c>
      <c r="G124" s="38">
        <f>'Masukan - kopi'!F163</f>
        <v>1</v>
      </c>
      <c r="H124" s="38">
        <f>'Masukan - kopi'!G163</f>
        <v>1</v>
      </c>
      <c r="I124" s="38">
        <f>'Masukan - kopi'!H163</f>
        <v>1</v>
      </c>
      <c r="J124" s="38">
        <f>'Masukan - kopi'!I163</f>
        <v>1</v>
      </c>
      <c r="K124" s="38">
        <f>'Masukan - kopi'!J163</f>
        <v>1</v>
      </c>
      <c r="L124" s="38">
        <f>'Masukan - kopi'!K163</f>
        <v>1</v>
      </c>
      <c r="M124" s="38">
        <f>'Masukan - kopi'!L163</f>
        <v>1</v>
      </c>
      <c r="N124" s="38">
        <f>'Masukan - kopi'!M163</f>
        <v>1</v>
      </c>
      <c r="O124" s="38">
        <f>'Masukan - kopi'!N163</f>
        <v>1</v>
      </c>
      <c r="P124" s="38">
        <f>'Masukan - kopi'!O163</f>
        <v>1</v>
      </c>
      <c r="Q124" s="38">
        <f>'Masukan - kopi'!P163</f>
        <v>1</v>
      </c>
      <c r="R124" s="38">
        <f>'Masukan - kopi'!Q163</f>
        <v>1</v>
      </c>
      <c r="S124" s="38">
        <f>'Masukan - kopi'!R163</f>
        <v>1</v>
      </c>
      <c r="T124" s="38">
        <f>'Masukan - kopi'!S163</f>
        <v>1</v>
      </c>
      <c r="U124" s="38">
        <f>'Masukan - kopi'!T163</f>
        <v>1</v>
      </c>
      <c r="V124" s="38">
        <f>'Masukan - kopi'!U163</f>
        <v>1</v>
      </c>
      <c r="W124" s="38">
        <f>'Masukan - kopi'!V163</f>
        <v>1</v>
      </c>
      <c r="X124" s="38">
        <f>'Masukan - kopi'!W163</f>
        <v>1</v>
      </c>
    </row>
    <row r="125" spans="2:24">
      <c r="B125" s="14" t="s">
        <v>116</v>
      </c>
      <c r="C125" s="12"/>
      <c r="D125" s="12" t="s">
        <v>5</v>
      </c>
      <c r="E125" s="48">
        <f>IF(E119=1, E122+ ROUND((1-E124)*E122,0), ROUND((1-E124)*E122,0))</f>
        <v>0</v>
      </c>
      <c r="F125" s="48">
        <f t="shared" ref="F125:X125" si="40">IF(F119=1, F122+ ROUND((1-F124)*F122,0), ROUND((1-F124)*F122,0))</f>
        <v>0</v>
      </c>
      <c r="G125" s="48">
        <f t="shared" si="40"/>
        <v>0</v>
      </c>
      <c r="H125" s="48">
        <f t="shared" si="40"/>
        <v>0</v>
      </c>
      <c r="I125" s="48">
        <f t="shared" si="40"/>
        <v>0</v>
      </c>
      <c r="J125" s="48">
        <f t="shared" si="40"/>
        <v>0</v>
      </c>
      <c r="K125" s="48">
        <f t="shared" si="40"/>
        <v>0</v>
      </c>
      <c r="L125" s="48">
        <f t="shared" si="40"/>
        <v>0</v>
      </c>
      <c r="M125" s="48">
        <f t="shared" si="40"/>
        <v>0</v>
      </c>
      <c r="N125" s="48">
        <f t="shared" si="40"/>
        <v>0</v>
      </c>
      <c r="O125" s="48">
        <f t="shared" si="40"/>
        <v>0</v>
      </c>
      <c r="P125" s="48">
        <f t="shared" si="40"/>
        <v>0</v>
      </c>
      <c r="Q125" s="48">
        <f t="shared" si="40"/>
        <v>0</v>
      </c>
      <c r="R125" s="48">
        <f t="shared" si="40"/>
        <v>0</v>
      </c>
      <c r="S125" s="48">
        <f t="shared" si="40"/>
        <v>0</v>
      </c>
      <c r="T125" s="48">
        <f t="shared" si="40"/>
        <v>0</v>
      </c>
      <c r="U125" s="48">
        <f t="shared" si="40"/>
        <v>0</v>
      </c>
      <c r="V125" s="48">
        <f t="shared" si="40"/>
        <v>0</v>
      </c>
      <c r="W125" s="48">
        <f t="shared" si="40"/>
        <v>0</v>
      </c>
      <c r="X125" s="48">
        <f t="shared" si="40"/>
        <v>0</v>
      </c>
    </row>
    <row r="126" spans="2:24">
      <c r="B126" s="14"/>
      <c r="C126" s="12"/>
      <c r="D126" s="12"/>
      <c r="E126" s="18"/>
      <c r="F126" s="18"/>
      <c r="G126" s="18"/>
      <c r="H126" s="18"/>
      <c r="I126" s="18"/>
      <c r="J126" s="18"/>
      <c r="K126" s="18"/>
      <c r="L126" s="18"/>
      <c r="M126" s="18"/>
      <c r="N126" s="18"/>
      <c r="O126" s="18"/>
      <c r="P126" s="18"/>
      <c r="Q126" s="18"/>
      <c r="R126" s="18"/>
      <c r="S126" s="18"/>
      <c r="T126" s="18"/>
      <c r="U126" s="18"/>
      <c r="V126" s="18"/>
      <c r="W126" s="18"/>
      <c r="X126" s="18"/>
    </row>
    <row r="127" spans="2:24">
      <c r="B127" s="14" t="s">
        <v>68</v>
      </c>
      <c r="C127" s="29">
        <f>'Masukan - kopi'!C96</f>
        <v>150</v>
      </c>
      <c r="D127" s="29" t="str">
        <f>'Masukan - kopi'!I120</f>
        <v>Hari kerja/per Ha</v>
      </c>
      <c r="E127" s="18"/>
      <c r="F127" s="18"/>
      <c r="G127" s="18"/>
      <c r="H127" s="18"/>
      <c r="I127" s="18"/>
      <c r="J127" s="18"/>
      <c r="K127" s="18"/>
      <c r="L127" s="18"/>
      <c r="M127" s="18"/>
      <c r="N127" s="18"/>
      <c r="O127" s="18"/>
      <c r="P127" s="18"/>
      <c r="Q127" s="18"/>
      <c r="R127" s="18"/>
      <c r="S127" s="18"/>
      <c r="T127" s="18"/>
      <c r="U127" s="18"/>
      <c r="V127" s="18"/>
      <c r="W127" s="18"/>
      <c r="X127" s="18"/>
    </row>
    <row r="128" spans="2:24">
      <c r="B128" s="14" t="s">
        <v>68</v>
      </c>
      <c r="C128" s="14"/>
      <c r="D128" s="14" t="s">
        <v>2</v>
      </c>
      <c r="E128" s="69">
        <f>E125*$C$143</f>
        <v>0</v>
      </c>
      <c r="F128" s="69">
        <f t="shared" ref="F128:X128" si="41">F125*$C$143</f>
        <v>0</v>
      </c>
      <c r="G128" s="69">
        <f t="shared" si="41"/>
        <v>0</v>
      </c>
      <c r="H128" s="69">
        <f t="shared" si="41"/>
        <v>0</v>
      </c>
      <c r="I128" s="69">
        <f t="shared" si="41"/>
        <v>0</v>
      </c>
      <c r="J128" s="69">
        <f t="shared" si="41"/>
        <v>0</v>
      </c>
      <c r="K128" s="69">
        <f t="shared" si="41"/>
        <v>0</v>
      </c>
      <c r="L128" s="69">
        <f t="shared" si="41"/>
        <v>0</v>
      </c>
      <c r="M128" s="69">
        <f t="shared" si="41"/>
        <v>0</v>
      </c>
      <c r="N128" s="69">
        <f t="shared" si="41"/>
        <v>0</v>
      </c>
      <c r="O128" s="69">
        <f t="shared" si="41"/>
        <v>0</v>
      </c>
      <c r="P128" s="69">
        <f t="shared" si="41"/>
        <v>0</v>
      </c>
      <c r="Q128" s="69">
        <f t="shared" si="41"/>
        <v>0</v>
      </c>
      <c r="R128" s="69">
        <f t="shared" si="41"/>
        <v>0</v>
      </c>
      <c r="S128" s="69">
        <f t="shared" si="41"/>
        <v>0</v>
      </c>
      <c r="T128" s="69">
        <f t="shared" si="41"/>
        <v>0</v>
      </c>
      <c r="U128" s="69">
        <f t="shared" si="41"/>
        <v>0</v>
      </c>
      <c r="V128" s="69">
        <f t="shared" si="41"/>
        <v>0</v>
      </c>
      <c r="W128" s="69">
        <f t="shared" si="41"/>
        <v>0</v>
      </c>
      <c r="X128" s="69">
        <f t="shared" si="41"/>
        <v>0</v>
      </c>
    </row>
    <row r="129" spans="2:24">
      <c r="B129" s="14"/>
      <c r="C129" s="14"/>
      <c r="D129" s="14"/>
      <c r="E129" s="14"/>
      <c r="F129" s="14"/>
      <c r="G129" s="14"/>
      <c r="H129" s="14"/>
      <c r="I129" s="14"/>
      <c r="J129" s="14"/>
      <c r="K129" s="14"/>
      <c r="L129" s="14"/>
      <c r="M129" s="14"/>
      <c r="N129" s="14"/>
      <c r="O129" s="14"/>
      <c r="P129" s="14"/>
      <c r="Q129" s="14"/>
      <c r="R129" s="14"/>
      <c r="S129" s="14"/>
      <c r="T129" s="14"/>
      <c r="U129" s="14"/>
      <c r="V129" s="14"/>
      <c r="W129" s="14"/>
      <c r="X129" s="14"/>
    </row>
    <row r="130" spans="2:24">
      <c r="B130" s="14" t="s">
        <v>78</v>
      </c>
      <c r="C130" s="64">
        <f>'Masukan - kopi'!C136</f>
        <v>2</v>
      </c>
      <c r="D130" s="14" t="s">
        <v>3</v>
      </c>
      <c r="E130" s="14"/>
      <c r="F130" s="14"/>
      <c r="G130" s="14"/>
      <c r="H130" s="14"/>
      <c r="I130" s="14"/>
      <c r="J130" s="14"/>
      <c r="K130" s="14"/>
      <c r="L130" s="14"/>
      <c r="M130" s="14"/>
      <c r="N130" s="14"/>
      <c r="O130" s="14"/>
      <c r="P130" s="14"/>
      <c r="Q130" s="14"/>
      <c r="R130" s="14"/>
      <c r="S130" s="14"/>
      <c r="T130" s="14"/>
      <c r="U130" s="14"/>
      <c r="V130" s="14"/>
      <c r="W130" s="14"/>
      <c r="X130" s="14"/>
    </row>
    <row r="131" spans="2:24">
      <c r="B131" s="14" t="s">
        <v>86</v>
      </c>
      <c r="C131" s="14"/>
      <c r="D131" s="14" t="s">
        <v>137</v>
      </c>
      <c r="E131" s="94">
        <f>'Masukan - kopi'!D162</f>
        <v>0.91324886430227159</v>
      </c>
      <c r="F131" s="94">
        <f>'Masukan - kopi'!E162</f>
        <v>0.95662443215113568</v>
      </c>
      <c r="G131" s="94">
        <f>'Masukan - kopi'!F162</f>
        <v>1</v>
      </c>
      <c r="H131" s="94">
        <f>'Masukan - kopi'!G162</f>
        <v>0.97307692307692306</v>
      </c>
      <c r="I131" s="94">
        <f>'Masukan - kopi'!H162</f>
        <v>0.94615384615384612</v>
      </c>
      <c r="J131" s="94">
        <f>'Masukan - kopi'!I162</f>
        <v>0.91923076923076918</v>
      </c>
      <c r="K131" s="94">
        <f>'Masukan - kopi'!J162</f>
        <v>0.89230769230769225</v>
      </c>
      <c r="L131" s="94">
        <f>'Masukan - kopi'!K162</f>
        <v>0.86538461538461531</v>
      </c>
      <c r="M131" s="94">
        <f>'Masukan - kopi'!L162</f>
        <v>0.83846153846153837</v>
      </c>
      <c r="N131" s="94">
        <f>'Masukan - kopi'!M162</f>
        <v>0.81153846153846143</v>
      </c>
      <c r="O131" s="94">
        <f>'Masukan - kopi'!N162</f>
        <v>0.78461538461538449</v>
      </c>
      <c r="P131" s="94">
        <f>'Masukan - kopi'!O162</f>
        <v>0.75769230769230755</v>
      </c>
      <c r="Q131" s="94">
        <f>'Masukan - kopi'!P162</f>
        <v>0.73076923076923062</v>
      </c>
      <c r="R131" s="94">
        <f>'Masukan - kopi'!Q162</f>
        <v>0.70384615384615368</v>
      </c>
      <c r="S131" s="94">
        <f>'Masukan - kopi'!R162</f>
        <v>0.67692307692307674</v>
      </c>
      <c r="T131" s="94">
        <f>'Masukan - kopi'!S162</f>
        <v>0.65</v>
      </c>
      <c r="U131" s="94">
        <f>'Masukan - kopi'!T162</f>
        <v>0.62538461538461543</v>
      </c>
      <c r="V131" s="94">
        <f>'Masukan - kopi'!U162</f>
        <v>0.60076923076923083</v>
      </c>
      <c r="W131" s="94">
        <f>'Masukan - kopi'!V162</f>
        <v>0.57615384615384624</v>
      </c>
      <c r="X131" s="94">
        <f>'Masukan - kopi'!W162</f>
        <v>0.55153846153846164</v>
      </c>
    </row>
    <row r="132" spans="2:24">
      <c r="B132" s="14" t="s">
        <v>124</v>
      </c>
      <c r="C132" s="14"/>
      <c r="D132" s="14" t="s">
        <v>3</v>
      </c>
      <c r="E132" s="65">
        <f>$C$130*E131</f>
        <v>1.8264977286045432</v>
      </c>
      <c r="F132" s="65">
        <f t="shared" ref="F132:X132" si="42">$C$130*F131</f>
        <v>1.9132488643022714</v>
      </c>
      <c r="G132" s="65">
        <f t="shared" si="42"/>
        <v>2</v>
      </c>
      <c r="H132" s="65">
        <f t="shared" si="42"/>
        <v>1.9461538461538461</v>
      </c>
      <c r="I132" s="65">
        <f t="shared" si="42"/>
        <v>1.8923076923076922</v>
      </c>
      <c r="J132" s="65">
        <f t="shared" si="42"/>
        <v>1.8384615384615384</v>
      </c>
      <c r="K132" s="65">
        <f t="shared" si="42"/>
        <v>1.7846153846153845</v>
      </c>
      <c r="L132" s="65">
        <f t="shared" si="42"/>
        <v>1.7307692307692306</v>
      </c>
      <c r="M132" s="65">
        <f t="shared" si="42"/>
        <v>1.6769230769230767</v>
      </c>
      <c r="N132" s="65">
        <f t="shared" si="42"/>
        <v>1.6230769230769229</v>
      </c>
      <c r="O132" s="65">
        <f t="shared" si="42"/>
        <v>1.569230769230769</v>
      </c>
      <c r="P132" s="65">
        <f t="shared" si="42"/>
        <v>1.5153846153846151</v>
      </c>
      <c r="Q132" s="65">
        <f t="shared" si="42"/>
        <v>1.4615384615384612</v>
      </c>
      <c r="R132" s="65">
        <f t="shared" si="42"/>
        <v>1.4076923076923074</v>
      </c>
      <c r="S132" s="65">
        <f t="shared" si="42"/>
        <v>1.3538461538461535</v>
      </c>
      <c r="T132" s="65">
        <f t="shared" si="42"/>
        <v>1.3</v>
      </c>
      <c r="U132" s="65">
        <f t="shared" si="42"/>
        <v>1.2507692307692309</v>
      </c>
      <c r="V132" s="65">
        <f t="shared" si="42"/>
        <v>1.2015384615384617</v>
      </c>
      <c r="W132" s="65">
        <f t="shared" si="42"/>
        <v>1.1523076923076925</v>
      </c>
      <c r="X132" s="65">
        <f t="shared" si="42"/>
        <v>1.1030769230769233</v>
      </c>
    </row>
    <row r="133" spans="2:24"/>
    <row r="134" spans="2:24" ht="15">
      <c r="B134" s="6" t="s">
        <v>108</v>
      </c>
    </row>
    <row r="135" spans="2:24">
      <c r="B135" s="14" t="s">
        <v>87</v>
      </c>
      <c r="C135" s="14"/>
      <c r="D135" s="14" t="s">
        <v>158</v>
      </c>
      <c r="E135" s="29">
        <f>'Masukan - kopi'!D152</f>
        <v>1</v>
      </c>
      <c r="F135" s="29">
        <f>'Masukan - kopi'!E152</f>
        <v>2</v>
      </c>
      <c r="G135" s="29">
        <f>'Masukan - kopi'!F152</f>
        <v>3</v>
      </c>
      <c r="H135" s="29">
        <f>'Masukan - kopi'!G152</f>
        <v>4</v>
      </c>
      <c r="I135" s="29">
        <f>'Masukan - kopi'!H152</f>
        <v>5</v>
      </c>
      <c r="J135" s="29">
        <f>'Masukan - kopi'!I152</f>
        <v>6</v>
      </c>
      <c r="K135" s="29">
        <f>'Masukan - kopi'!J152</f>
        <v>7</v>
      </c>
      <c r="L135" s="29">
        <f>'Masukan - kopi'!K152</f>
        <v>8</v>
      </c>
      <c r="M135" s="29">
        <f>'Masukan - kopi'!L152</f>
        <v>9</v>
      </c>
      <c r="N135" s="29">
        <f>'Masukan - kopi'!M152</f>
        <v>10</v>
      </c>
      <c r="O135" s="29">
        <f>'Masukan - kopi'!N152</f>
        <v>11</v>
      </c>
      <c r="P135" s="29">
        <f>'Masukan - kopi'!O152</f>
        <v>12</v>
      </c>
      <c r="Q135" s="29">
        <f>'Masukan - kopi'!P152</f>
        <v>13</v>
      </c>
      <c r="R135" s="29">
        <f>'Masukan - kopi'!Q152</f>
        <v>14</v>
      </c>
      <c r="S135" s="29">
        <f>'Masukan - kopi'!R152</f>
        <v>15</v>
      </c>
      <c r="T135" s="29">
        <f>'Masukan - kopi'!S152</f>
        <v>16</v>
      </c>
      <c r="U135" s="29">
        <f>'Masukan - kopi'!T152</f>
        <v>17</v>
      </c>
      <c r="V135" s="29">
        <f>'Masukan - kopi'!U152</f>
        <v>18</v>
      </c>
      <c r="W135" s="29">
        <f>'Masukan - kopi'!V152</f>
        <v>19</v>
      </c>
      <c r="X135" s="29">
        <f>'Masukan - kopi'!W152</f>
        <v>20</v>
      </c>
    </row>
    <row r="136" spans="2:24">
      <c r="B136" s="14"/>
      <c r="C136" s="14"/>
      <c r="D136" s="14"/>
      <c r="E136" s="14"/>
      <c r="F136" s="14"/>
      <c r="G136" s="14"/>
      <c r="H136" s="14"/>
      <c r="I136" s="14"/>
      <c r="J136" s="14"/>
      <c r="K136" s="14"/>
      <c r="L136" s="14"/>
      <c r="M136" s="14"/>
      <c r="N136" s="14"/>
      <c r="O136" s="14"/>
      <c r="P136" s="14"/>
      <c r="Q136" s="14"/>
      <c r="R136" s="14"/>
      <c r="S136" s="14"/>
      <c r="T136" s="14"/>
      <c r="U136" s="14"/>
      <c r="V136" s="14"/>
      <c r="W136" s="14"/>
      <c r="X136" s="14"/>
    </row>
    <row r="137" spans="2:24">
      <c r="B137" s="14" t="s">
        <v>57</v>
      </c>
      <c r="C137" s="29">
        <f>'Masukan - kopi'!C107</f>
        <v>2381</v>
      </c>
      <c r="D137" s="14" t="s">
        <v>5</v>
      </c>
      <c r="E137" s="14"/>
      <c r="F137" s="14"/>
      <c r="G137" s="14"/>
      <c r="H137" s="14"/>
      <c r="I137" s="14"/>
      <c r="J137" s="14"/>
      <c r="K137" s="14"/>
      <c r="L137" s="14"/>
      <c r="M137" s="14"/>
      <c r="N137" s="14"/>
      <c r="O137" s="14"/>
      <c r="P137" s="14"/>
      <c r="Q137" s="14"/>
      <c r="R137" s="14"/>
      <c r="S137" s="14"/>
      <c r="T137" s="14"/>
      <c r="U137" s="14"/>
      <c r="V137" s="14"/>
      <c r="W137" s="14"/>
      <c r="X137" s="14"/>
    </row>
    <row r="138" spans="2:24">
      <c r="B138" s="14" t="s">
        <v>115</v>
      </c>
      <c r="C138" s="14"/>
      <c r="D138" s="14" t="s">
        <v>5</v>
      </c>
      <c r="E138" s="29">
        <f>$C$137</f>
        <v>2381</v>
      </c>
      <c r="F138" s="29">
        <f t="shared" ref="F138:X138" si="43">$C$137</f>
        <v>2381</v>
      </c>
      <c r="G138" s="29">
        <f t="shared" si="43"/>
        <v>2381</v>
      </c>
      <c r="H138" s="29">
        <f t="shared" si="43"/>
        <v>2381</v>
      </c>
      <c r="I138" s="29">
        <f t="shared" si="43"/>
        <v>2381</v>
      </c>
      <c r="J138" s="29">
        <f t="shared" si="43"/>
        <v>2381</v>
      </c>
      <c r="K138" s="29">
        <f t="shared" si="43"/>
        <v>2381</v>
      </c>
      <c r="L138" s="29">
        <f t="shared" si="43"/>
        <v>2381</v>
      </c>
      <c r="M138" s="29">
        <f t="shared" si="43"/>
        <v>2381</v>
      </c>
      <c r="N138" s="29">
        <f t="shared" si="43"/>
        <v>2381</v>
      </c>
      <c r="O138" s="29">
        <f t="shared" si="43"/>
        <v>2381</v>
      </c>
      <c r="P138" s="29">
        <f t="shared" si="43"/>
        <v>2381</v>
      </c>
      <c r="Q138" s="29">
        <f t="shared" si="43"/>
        <v>2381</v>
      </c>
      <c r="R138" s="29">
        <f t="shared" si="43"/>
        <v>2381</v>
      </c>
      <c r="S138" s="29">
        <f t="shared" si="43"/>
        <v>2381</v>
      </c>
      <c r="T138" s="29">
        <f t="shared" si="43"/>
        <v>2381</v>
      </c>
      <c r="U138" s="29">
        <f t="shared" si="43"/>
        <v>2381</v>
      </c>
      <c r="V138" s="29">
        <f t="shared" si="43"/>
        <v>2381</v>
      </c>
      <c r="W138" s="29">
        <f t="shared" si="43"/>
        <v>2381</v>
      </c>
      <c r="X138" s="29">
        <f t="shared" si="43"/>
        <v>2381</v>
      </c>
    </row>
    <row r="139" spans="2:24">
      <c r="B139" s="14"/>
      <c r="C139" s="14"/>
      <c r="D139" s="14"/>
      <c r="E139" s="14"/>
      <c r="F139" s="14"/>
      <c r="G139" s="14"/>
      <c r="H139" s="14"/>
      <c r="I139" s="14"/>
      <c r="J139" s="14"/>
      <c r="K139" s="14"/>
      <c r="L139" s="14"/>
      <c r="M139" s="14"/>
      <c r="N139" s="14"/>
      <c r="O139" s="14"/>
      <c r="P139" s="14"/>
      <c r="Q139" s="14"/>
      <c r="R139" s="14"/>
      <c r="S139" s="14"/>
      <c r="T139" s="14"/>
      <c r="U139" s="14"/>
      <c r="V139" s="14"/>
      <c r="W139" s="14"/>
      <c r="X139" s="14"/>
    </row>
    <row r="140" spans="2:24">
      <c r="B140" s="14" t="s">
        <v>85</v>
      </c>
      <c r="C140" s="12"/>
      <c r="D140" s="12" t="s">
        <v>137</v>
      </c>
      <c r="E140" s="38">
        <f>'Masukan - kopi'!D155</f>
        <v>0.9</v>
      </c>
      <c r="F140" s="38">
        <f>'Masukan - kopi'!E155</f>
        <v>1</v>
      </c>
      <c r="G140" s="38">
        <f>'Masukan - kopi'!F155</f>
        <v>1</v>
      </c>
      <c r="H140" s="38">
        <f>'Masukan - kopi'!G155</f>
        <v>1</v>
      </c>
      <c r="I140" s="38">
        <f>'Masukan - kopi'!H155</f>
        <v>1</v>
      </c>
      <c r="J140" s="38">
        <f>'Masukan - kopi'!I155</f>
        <v>1</v>
      </c>
      <c r="K140" s="38">
        <f>'Masukan - kopi'!J155</f>
        <v>1</v>
      </c>
      <c r="L140" s="38">
        <f>'Masukan - kopi'!K155</f>
        <v>1</v>
      </c>
      <c r="M140" s="38">
        <f>'Masukan - kopi'!L155</f>
        <v>1</v>
      </c>
      <c r="N140" s="38">
        <f>'Masukan - kopi'!M155</f>
        <v>1</v>
      </c>
      <c r="O140" s="38">
        <f>'Masukan - kopi'!N155</f>
        <v>1</v>
      </c>
      <c r="P140" s="38">
        <f>'Masukan - kopi'!O155</f>
        <v>1</v>
      </c>
      <c r="Q140" s="38">
        <f>'Masukan - kopi'!P155</f>
        <v>1</v>
      </c>
      <c r="R140" s="38">
        <f>'Masukan - kopi'!Q155</f>
        <v>1</v>
      </c>
      <c r="S140" s="38">
        <f>'Masukan - kopi'!R155</f>
        <v>1</v>
      </c>
      <c r="T140" s="38">
        <f>'Masukan - kopi'!S155</f>
        <v>1</v>
      </c>
      <c r="U140" s="38">
        <f>'Masukan - kopi'!T155</f>
        <v>1</v>
      </c>
      <c r="V140" s="38">
        <f>'Masukan - kopi'!U155</f>
        <v>1</v>
      </c>
      <c r="W140" s="38">
        <f>'Masukan - kopi'!V155</f>
        <v>1</v>
      </c>
      <c r="X140" s="38">
        <f>'Masukan - kopi'!W155</f>
        <v>1</v>
      </c>
    </row>
    <row r="141" spans="2:24">
      <c r="B141" s="14" t="s">
        <v>116</v>
      </c>
      <c r="C141" s="12"/>
      <c r="D141" s="12" t="s">
        <v>5</v>
      </c>
      <c r="E141" s="48">
        <f>IF(E135=1, E138+ ROUND((1-E140)*E138,0), ROUND((1-E140)*E138,0))</f>
        <v>2619</v>
      </c>
      <c r="F141" s="48">
        <f t="shared" ref="F141:X141" si="44">IF(F135=1, F138+ ROUND((1-F140)*F138,0), ROUND((1-F140)*F138,0))</f>
        <v>0</v>
      </c>
      <c r="G141" s="48">
        <f t="shared" si="44"/>
        <v>0</v>
      </c>
      <c r="H141" s="48">
        <f t="shared" si="44"/>
        <v>0</v>
      </c>
      <c r="I141" s="48">
        <f t="shared" si="44"/>
        <v>0</v>
      </c>
      <c r="J141" s="48">
        <f t="shared" si="44"/>
        <v>0</v>
      </c>
      <c r="K141" s="48">
        <f t="shared" si="44"/>
        <v>0</v>
      </c>
      <c r="L141" s="48">
        <f t="shared" si="44"/>
        <v>0</v>
      </c>
      <c r="M141" s="48">
        <f t="shared" si="44"/>
        <v>0</v>
      </c>
      <c r="N141" s="48">
        <f t="shared" si="44"/>
        <v>0</v>
      </c>
      <c r="O141" s="48">
        <f t="shared" si="44"/>
        <v>0</v>
      </c>
      <c r="P141" s="48">
        <f t="shared" si="44"/>
        <v>0</v>
      </c>
      <c r="Q141" s="48">
        <f t="shared" si="44"/>
        <v>0</v>
      </c>
      <c r="R141" s="48">
        <f t="shared" si="44"/>
        <v>0</v>
      </c>
      <c r="S141" s="48">
        <f t="shared" si="44"/>
        <v>0</v>
      </c>
      <c r="T141" s="48">
        <f t="shared" si="44"/>
        <v>0</v>
      </c>
      <c r="U141" s="48">
        <f t="shared" si="44"/>
        <v>0</v>
      </c>
      <c r="V141" s="48">
        <f t="shared" si="44"/>
        <v>0</v>
      </c>
      <c r="W141" s="48">
        <f t="shared" si="44"/>
        <v>0</v>
      </c>
      <c r="X141" s="48">
        <f t="shared" si="44"/>
        <v>0</v>
      </c>
    </row>
    <row r="142" spans="2:24">
      <c r="B142" s="14"/>
      <c r="C142" s="12"/>
      <c r="D142" s="12"/>
      <c r="E142" s="18"/>
      <c r="F142" s="18"/>
      <c r="G142" s="18"/>
      <c r="H142" s="18"/>
      <c r="I142" s="18"/>
      <c r="J142" s="18"/>
      <c r="K142" s="18"/>
      <c r="L142" s="18"/>
      <c r="M142" s="18"/>
      <c r="N142" s="18"/>
      <c r="O142" s="18"/>
      <c r="P142" s="18"/>
      <c r="Q142" s="18"/>
      <c r="R142" s="18"/>
      <c r="S142" s="18"/>
      <c r="T142" s="18"/>
      <c r="U142" s="18"/>
      <c r="V142" s="18"/>
      <c r="W142" s="18"/>
      <c r="X142" s="18"/>
    </row>
    <row r="143" spans="2:24">
      <c r="B143" s="14" t="s">
        <v>68</v>
      </c>
      <c r="C143" s="29">
        <f>'Masukan - kopi'!C112</f>
        <v>2000</v>
      </c>
      <c r="D143" s="29" t="str">
        <f>'Masukan - kopi'!I136</f>
        <v>kg</v>
      </c>
      <c r="E143" s="18"/>
      <c r="F143" s="18"/>
      <c r="G143" s="18"/>
      <c r="H143" s="18"/>
      <c r="I143" s="18"/>
      <c r="J143" s="18"/>
      <c r="K143" s="18"/>
      <c r="L143" s="18"/>
      <c r="M143" s="18"/>
      <c r="N143" s="18"/>
      <c r="O143" s="18"/>
      <c r="P143" s="18"/>
      <c r="Q143" s="18"/>
      <c r="R143" s="18"/>
      <c r="S143" s="18"/>
      <c r="T143" s="18"/>
      <c r="U143" s="18"/>
      <c r="V143" s="18"/>
      <c r="W143" s="18"/>
      <c r="X143" s="18"/>
    </row>
    <row r="144" spans="2:24">
      <c r="B144" s="14" t="s">
        <v>68</v>
      </c>
      <c r="C144" s="14"/>
      <c r="D144" s="14" t="s">
        <v>2</v>
      </c>
      <c r="E144" s="69">
        <f>E141*$C$143</f>
        <v>5238000</v>
      </c>
      <c r="F144" s="48">
        <f t="shared" ref="F144:X144" si="45">F141*$C$143</f>
        <v>0</v>
      </c>
      <c r="G144" s="48">
        <f t="shared" si="45"/>
        <v>0</v>
      </c>
      <c r="H144" s="48">
        <f t="shared" si="45"/>
        <v>0</v>
      </c>
      <c r="I144" s="48">
        <f t="shared" si="45"/>
        <v>0</v>
      </c>
      <c r="J144" s="48">
        <f t="shared" si="45"/>
        <v>0</v>
      </c>
      <c r="K144" s="48">
        <f t="shared" si="45"/>
        <v>0</v>
      </c>
      <c r="L144" s="48">
        <f t="shared" si="45"/>
        <v>0</v>
      </c>
      <c r="M144" s="48">
        <f t="shared" si="45"/>
        <v>0</v>
      </c>
      <c r="N144" s="48">
        <f t="shared" si="45"/>
        <v>0</v>
      </c>
      <c r="O144" s="48">
        <f t="shared" si="45"/>
        <v>0</v>
      </c>
      <c r="P144" s="48">
        <f t="shared" si="45"/>
        <v>0</v>
      </c>
      <c r="Q144" s="48">
        <f t="shared" si="45"/>
        <v>0</v>
      </c>
      <c r="R144" s="48">
        <f t="shared" si="45"/>
        <v>0</v>
      </c>
      <c r="S144" s="48">
        <f t="shared" si="45"/>
        <v>0</v>
      </c>
      <c r="T144" s="48">
        <f t="shared" si="45"/>
        <v>0</v>
      </c>
      <c r="U144" s="48">
        <f t="shared" si="45"/>
        <v>0</v>
      </c>
      <c r="V144" s="48">
        <f t="shared" si="45"/>
        <v>0</v>
      </c>
      <c r="W144" s="48">
        <f t="shared" si="45"/>
        <v>0</v>
      </c>
      <c r="X144" s="48">
        <f t="shared" si="45"/>
        <v>0</v>
      </c>
    </row>
    <row r="145" spans="2:24">
      <c r="B145" s="14"/>
      <c r="C145" s="14"/>
      <c r="D145" s="14"/>
      <c r="E145" s="14"/>
      <c r="F145" s="14"/>
      <c r="G145" s="14"/>
      <c r="H145" s="14"/>
      <c r="I145" s="14"/>
      <c r="J145" s="14"/>
      <c r="K145" s="14"/>
      <c r="L145" s="14"/>
      <c r="M145" s="14"/>
      <c r="N145" s="14"/>
      <c r="O145" s="14"/>
      <c r="P145" s="14"/>
      <c r="Q145" s="14"/>
      <c r="R145" s="14"/>
      <c r="S145" s="14"/>
      <c r="T145" s="14"/>
      <c r="U145" s="14"/>
      <c r="V145" s="14"/>
      <c r="W145" s="14"/>
      <c r="X145" s="14"/>
    </row>
    <row r="146" spans="2:24">
      <c r="B146" s="14" t="s">
        <v>78</v>
      </c>
      <c r="C146" s="64">
        <f>'Masukan - kopi'!C49</f>
        <v>2</v>
      </c>
      <c r="D146" s="14" t="s">
        <v>3</v>
      </c>
      <c r="E146" s="14"/>
      <c r="F146" s="14"/>
      <c r="G146" s="14"/>
      <c r="H146" s="14"/>
      <c r="I146" s="14"/>
      <c r="J146" s="14"/>
      <c r="K146" s="14"/>
      <c r="L146" s="14"/>
      <c r="M146" s="14"/>
      <c r="N146" s="14"/>
      <c r="O146" s="14"/>
      <c r="P146" s="14"/>
      <c r="Q146" s="14"/>
      <c r="R146" s="14"/>
      <c r="S146" s="14"/>
      <c r="T146" s="14"/>
      <c r="U146" s="14"/>
      <c r="V146" s="14"/>
      <c r="W146" s="14"/>
      <c r="X146" s="14"/>
    </row>
    <row r="147" spans="2:24">
      <c r="B147" s="14" t="s">
        <v>86</v>
      </c>
      <c r="C147" s="14"/>
      <c r="D147" s="14" t="s">
        <v>137</v>
      </c>
      <c r="E147" s="94">
        <f>'Masukan - kopi'!D154</f>
        <v>0</v>
      </c>
      <c r="F147" s="94">
        <f>'Masukan - kopi'!E154</f>
        <v>0</v>
      </c>
      <c r="G147" s="94">
        <f>'Masukan - kopi'!F154</f>
        <v>0.39274205011590069</v>
      </c>
      <c r="H147" s="94">
        <f>'Masukan - kopi'!G154</f>
        <v>0.43611761796476484</v>
      </c>
      <c r="I147" s="94">
        <f>'Masukan - kopi'!H154</f>
        <v>0.47949318581362915</v>
      </c>
      <c r="J147" s="94">
        <f>'Masukan - kopi'!I154</f>
        <v>0.5228687536624933</v>
      </c>
      <c r="K147" s="94">
        <f>'Masukan - kopi'!J154</f>
        <v>0.56624432151135751</v>
      </c>
      <c r="L147" s="94">
        <f>'Masukan - kopi'!K154</f>
        <v>0.60961988936022182</v>
      </c>
      <c r="M147" s="94">
        <f>'Masukan - kopi'!L154</f>
        <v>0.65299545720908614</v>
      </c>
      <c r="N147" s="94">
        <f>'Masukan - kopi'!M154</f>
        <v>0.69637102505795023</v>
      </c>
      <c r="O147" s="94">
        <f>'Masukan - kopi'!N154</f>
        <v>0.73974659290681455</v>
      </c>
      <c r="P147" s="94">
        <f>'Masukan - kopi'!O154</f>
        <v>0.78312216075567864</v>
      </c>
      <c r="Q147" s="94">
        <f>'Masukan - kopi'!P154</f>
        <v>0.82649772860454296</v>
      </c>
      <c r="R147" s="94">
        <f>'Masukan - kopi'!Q154</f>
        <v>0.86987329645340727</v>
      </c>
      <c r="S147" s="94">
        <f>'Masukan - kopi'!R154</f>
        <v>0.91324886430227159</v>
      </c>
      <c r="T147" s="94">
        <f>'Masukan - kopi'!S154</f>
        <v>0.95662443215113568</v>
      </c>
      <c r="U147" s="94">
        <f>'Masukan - kopi'!T154</f>
        <v>1</v>
      </c>
      <c r="V147" s="94">
        <f>'Masukan - kopi'!U154</f>
        <v>0.97307692307692306</v>
      </c>
      <c r="W147" s="94">
        <f>'Masukan - kopi'!V154</f>
        <v>0.94615384615384612</v>
      </c>
      <c r="X147" s="94">
        <f>'Masukan - kopi'!W154</f>
        <v>0.91923076923076918</v>
      </c>
    </row>
    <row r="148" spans="2:24">
      <c r="B148" s="14" t="s">
        <v>124</v>
      </c>
      <c r="C148" s="14"/>
      <c r="D148" s="14" t="s">
        <v>3</v>
      </c>
      <c r="E148" s="65">
        <f>$C$146*E147</f>
        <v>0</v>
      </c>
      <c r="F148" s="65">
        <f t="shared" ref="F148:X148" si="46">$C$146*F147</f>
        <v>0</v>
      </c>
      <c r="G148" s="65">
        <f t="shared" si="46"/>
        <v>0.78548410023180137</v>
      </c>
      <c r="H148" s="65">
        <f t="shared" si="46"/>
        <v>0.87223523592952967</v>
      </c>
      <c r="I148" s="65">
        <f t="shared" si="46"/>
        <v>0.9589863716272583</v>
      </c>
      <c r="J148" s="65">
        <f t="shared" si="46"/>
        <v>1.0457375073249866</v>
      </c>
      <c r="K148" s="65">
        <f t="shared" si="46"/>
        <v>1.132488643022715</v>
      </c>
      <c r="L148" s="65">
        <f t="shared" si="46"/>
        <v>1.2192397787204436</v>
      </c>
      <c r="M148" s="65">
        <f t="shared" si="46"/>
        <v>1.3059909144181723</v>
      </c>
      <c r="N148" s="65">
        <f t="shared" si="46"/>
        <v>1.3927420501159005</v>
      </c>
      <c r="O148" s="65">
        <f t="shared" si="46"/>
        <v>1.4794931858136291</v>
      </c>
      <c r="P148" s="65">
        <f t="shared" si="46"/>
        <v>1.5662443215113573</v>
      </c>
      <c r="Q148" s="65">
        <f t="shared" si="46"/>
        <v>1.6529954572090859</v>
      </c>
      <c r="R148" s="65">
        <f t="shared" si="46"/>
        <v>1.7397465929068145</v>
      </c>
      <c r="S148" s="65">
        <f t="shared" si="46"/>
        <v>1.8264977286045432</v>
      </c>
      <c r="T148" s="65">
        <f t="shared" si="46"/>
        <v>1.9132488643022714</v>
      </c>
      <c r="U148" s="65">
        <f t="shared" si="46"/>
        <v>2</v>
      </c>
      <c r="V148" s="65">
        <f t="shared" si="46"/>
        <v>1.9461538461538461</v>
      </c>
      <c r="W148" s="65">
        <f t="shared" si="46"/>
        <v>1.8923076923076922</v>
      </c>
      <c r="X148" s="65">
        <f t="shared" si="46"/>
        <v>1.8384615384615384</v>
      </c>
    </row>
    <row r="149" spans="2:24"/>
    <row r="150" spans="2:24" ht="15">
      <c r="B150" s="6" t="s">
        <v>53</v>
      </c>
    </row>
    <row r="151" spans="2:24">
      <c r="B151" s="14" t="s">
        <v>73</v>
      </c>
      <c r="C151" s="29">
        <f>'Masukan - kopi'!C115</f>
        <v>1.4165000000000001E-2</v>
      </c>
      <c r="D151" s="14" t="s">
        <v>79</v>
      </c>
      <c r="E151" s="14"/>
      <c r="F151" s="14"/>
      <c r="G151" s="14"/>
      <c r="H151" s="14"/>
      <c r="I151" s="14"/>
      <c r="J151" s="14"/>
      <c r="K151" s="14"/>
      <c r="L151" s="14"/>
      <c r="M151" s="14"/>
      <c r="N151" s="14"/>
      <c r="O151" s="14"/>
      <c r="P151" s="14"/>
      <c r="Q151" s="14"/>
      <c r="R151" s="14"/>
      <c r="S151" s="14"/>
      <c r="T151" s="14"/>
      <c r="U151" s="14"/>
      <c r="V151" s="14"/>
      <c r="W151" s="14"/>
      <c r="X151" s="14"/>
    </row>
    <row r="152" spans="2:24">
      <c r="B152" s="14" t="s">
        <v>125</v>
      </c>
      <c r="C152" s="14"/>
      <c r="D152" s="14" t="s">
        <v>82</v>
      </c>
      <c r="E152" s="30">
        <f>$C$151*(E141)+$C$151*E125</f>
        <v>37.098134999999999</v>
      </c>
      <c r="F152" s="30">
        <f t="shared" ref="F152:X152" si="47">$C$151*(F141)+$C$151*F125</f>
        <v>0</v>
      </c>
      <c r="G152" s="30">
        <f t="shared" si="47"/>
        <v>0</v>
      </c>
      <c r="H152" s="30">
        <f t="shared" si="47"/>
        <v>0</v>
      </c>
      <c r="I152" s="30">
        <f t="shared" si="47"/>
        <v>0</v>
      </c>
      <c r="J152" s="30">
        <f t="shared" si="47"/>
        <v>0</v>
      </c>
      <c r="K152" s="30">
        <f t="shared" si="47"/>
        <v>0</v>
      </c>
      <c r="L152" s="30">
        <f t="shared" si="47"/>
        <v>0</v>
      </c>
      <c r="M152" s="30">
        <f t="shared" si="47"/>
        <v>0</v>
      </c>
      <c r="N152" s="30">
        <f t="shared" si="47"/>
        <v>0</v>
      </c>
      <c r="O152" s="30">
        <f t="shared" si="47"/>
        <v>0</v>
      </c>
      <c r="P152" s="30">
        <f t="shared" si="47"/>
        <v>0</v>
      </c>
      <c r="Q152" s="30">
        <f t="shared" si="47"/>
        <v>0</v>
      </c>
      <c r="R152" s="30">
        <f t="shared" si="47"/>
        <v>0</v>
      </c>
      <c r="S152" s="30">
        <f t="shared" si="47"/>
        <v>0</v>
      </c>
      <c r="T152" s="30">
        <f t="shared" si="47"/>
        <v>0</v>
      </c>
      <c r="U152" s="30">
        <f t="shared" si="47"/>
        <v>0</v>
      </c>
      <c r="V152" s="30">
        <f t="shared" si="47"/>
        <v>0</v>
      </c>
      <c r="W152" s="30">
        <f t="shared" si="47"/>
        <v>0</v>
      </c>
      <c r="X152" s="30">
        <f t="shared" si="47"/>
        <v>0</v>
      </c>
    </row>
    <row r="153" spans="2:24">
      <c r="B153" s="14"/>
      <c r="C153" s="14"/>
      <c r="D153" s="14"/>
      <c r="E153" s="14"/>
      <c r="F153" s="14"/>
      <c r="G153" s="14"/>
      <c r="H153" s="14"/>
      <c r="I153" s="14"/>
      <c r="J153" s="14"/>
      <c r="K153" s="14"/>
      <c r="L153" s="14"/>
      <c r="M153" s="14"/>
      <c r="N153" s="14"/>
      <c r="O153" s="14"/>
      <c r="P153" s="14"/>
      <c r="Q153" s="14"/>
      <c r="R153" s="14"/>
      <c r="S153" s="14"/>
      <c r="T153" s="14"/>
      <c r="U153" s="14"/>
      <c r="V153" s="14"/>
      <c r="W153" s="14"/>
      <c r="X153" s="14"/>
    </row>
    <row r="154" spans="2:24">
      <c r="B154" s="14" t="s">
        <v>126</v>
      </c>
      <c r="C154" s="29">
        <f>'Masukan - kopi'!C116</f>
        <v>30</v>
      </c>
      <c r="D154" s="14" t="s">
        <v>82</v>
      </c>
      <c r="E154" s="12"/>
      <c r="F154" s="12"/>
      <c r="G154" s="12"/>
      <c r="H154" s="12"/>
      <c r="I154" s="12"/>
      <c r="J154" s="12"/>
      <c r="K154" s="12"/>
      <c r="L154" s="12"/>
      <c r="M154" s="12"/>
      <c r="N154" s="12"/>
      <c r="O154" s="12"/>
      <c r="P154" s="12"/>
      <c r="Q154" s="12"/>
      <c r="R154" s="12"/>
      <c r="S154" s="12"/>
      <c r="T154" s="12"/>
      <c r="U154" s="12"/>
      <c r="V154" s="12"/>
      <c r="W154" s="12"/>
      <c r="X154" s="12"/>
    </row>
    <row r="155" spans="2:24">
      <c r="B155" s="14" t="s">
        <v>127</v>
      </c>
      <c r="C155" s="14"/>
      <c r="D155" s="14" t="s">
        <v>82</v>
      </c>
      <c r="E155" s="30">
        <f>$C$154</f>
        <v>30</v>
      </c>
      <c r="F155" s="30">
        <f t="shared" ref="F155:X155" si="48">$C$154</f>
        <v>30</v>
      </c>
      <c r="G155" s="30">
        <f t="shared" si="48"/>
        <v>30</v>
      </c>
      <c r="H155" s="30">
        <f t="shared" si="48"/>
        <v>30</v>
      </c>
      <c r="I155" s="30">
        <f t="shared" si="48"/>
        <v>30</v>
      </c>
      <c r="J155" s="30">
        <f t="shared" si="48"/>
        <v>30</v>
      </c>
      <c r="K155" s="30">
        <f t="shared" si="48"/>
        <v>30</v>
      </c>
      <c r="L155" s="30">
        <f t="shared" si="48"/>
        <v>30</v>
      </c>
      <c r="M155" s="30">
        <f t="shared" si="48"/>
        <v>30</v>
      </c>
      <c r="N155" s="30">
        <f t="shared" si="48"/>
        <v>30</v>
      </c>
      <c r="O155" s="30">
        <f t="shared" si="48"/>
        <v>30</v>
      </c>
      <c r="P155" s="30">
        <f t="shared" si="48"/>
        <v>30</v>
      </c>
      <c r="Q155" s="30">
        <f t="shared" si="48"/>
        <v>30</v>
      </c>
      <c r="R155" s="30">
        <f t="shared" si="48"/>
        <v>30</v>
      </c>
      <c r="S155" s="30">
        <f t="shared" si="48"/>
        <v>30</v>
      </c>
      <c r="T155" s="30">
        <f t="shared" si="48"/>
        <v>30</v>
      </c>
      <c r="U155" s="30">
        <f t="shared" si="48"/>
        <v>30</v>
      </c>
      <c r="V155" s="30">
        <f t="shared" si="48"/>
        <v>30</v>
      </c>
      <c r="W155" s="30">
        <f t="shared" si="48"/>
        <v>30</v>
      </c>
      <c r="X155" s="30">
        <f t="shared" si="48"/>
        <v>30</v>
      </c>
    </row>
    <row r="156" spans="2:24">
      <c r="B156" s="14"/>
      <c r="C156" s="14"/>
      <c r="D156" s="14"/>
      <c r="E156" s="19"/>
      <c r="F156" s="19"/>
      <c r="G156" s="19"/>
      <c r="H156" s="19"/>
      <c r="I156" s="19"/>
      <c r="J156" s="19"/>
      <c r="K156" s="19"/>
      <c r="L156" s="19"/>
      <c r="M156" s="19"/>
      <c r="N156" s="19"/>
      <c r="O156" s="19"/>
      <c r="P156" s="19"/>
      <c r="Q156" s="19"/>
      <c r="R156" s="19"/>
      <c r="S156" s="19"/>
      <c r="T156" s="19"/>
      <c r="U156" s="19"/>
      <c r="V156" s="19"/>
      <c r="W156" s="19"/>
      <c r="X156" s="19"/>
    </row>
    <row r="157" spans="2:24">
      <c r="B157" s="14" t="s">
        <v>66</v>
      </c>
      <c r="C157" s="29">
        <f>'Masukan - kopi'!C117</f>
        <v>8</v>
      </c>
      <c r="D157" s="14" t="s">
        <v>82</v>
      </c>
      <c r="E157" s="19"/>
      <c r="F157" s="19"/>
      <c r="G157" s="19"/>
      <c r="H157" s="19"/>
      <c r="I157" s="19"/>
      <c r="J157" s="19"/>
      <c r="K157" s="19"/>
      <c r="L157" s="19"/>
      <c r="M157" s="19"/>
      <c r="N157" s="19"/>
      <c r="O157" s="19"/>
      <c r="P157" s="19"/>
      <c r="Q157" s="19"/>
      <c r="R157" s="19"/>
      <c r="S157" s="19"/>
      <c r="T157" s="19"/>
      <c r="U157" s="19"/>
      <c r="V157" s="19"/>
      <c r="W157" s="19"/>
      <c r="X157" s="19"/>
    </row>
    <row r="158" spans="2:24">
      <c r="B158" s="14" t="s">
        <v>128</v>
      </c>
      <c r="C158" s="14"/>
      <c r="D158" s="14" t="s">
        <v>82</v>
      </c>
      <c r="E158" s="30">
        <f>$C$157</f>
        <v>8</v>
      </c>
      <c r="F158" s="30">
        <f t="shared" ref="F158:X158" si="49">$C$157</f>
        <v>8</v>
      </c>
      <c r="G158" s="30">
        <f t="shared" si="49"/>
        <v>8</v>
      </c>
      <c r="H158" s="30">
        <f t="shared" si="49"/>
        <v>8</v>
      </c>
      <c r="I158" s="30">
        <f t="shared" si="49"/>
        <v>8</v>
      </c>
      <c r="J158" s="30">
        <f t="shared" si="49"/>
        <v>8</v>
      </c>
      <c r="K158" s="30">
        <f t="shared" si="49"/>
        <v>8</v>
      </c>
      <c r="L158" s="30">
        <f t="shared" si="49"/>
        <v>8</v>
      </c>
      <c r="M158" s="30">
        <f t="shared" si="49"/>
        <v>8</v>
      </c>
      <c r="N158" s="30">
        <f t="shared" si="49"/>
        <v>8</v>
      </c>
      <c r="O158" s="30">
        <f t="shared" si="49"/>
        <v>8</v>
      </c>
      <c r="P158" s="30">
        <f t="shared" si="49"/>
        <v>8</v>
      </c>
      <c r="Q158" s="30">
        <f t="shared" si="49"/>
        <v>8</v>
      </c>
      <c r="R158" s="30">
        <f t="shared" si="49"/>
        <v>8</v>
      </c>
      <c r="S158" s="30">
        <f t="shared" si="49"/>
        <v>8</v>
      </c>
      <c r="T158" s="30">
        <f t="shared" si="49"/>
        <v>8</v>
      </c>
      <c r="U158" s="30">
        <f t="shared" si="49"/>
        <v>8</v>
      </c>
      <c r="V158" s="30">
        <f t="shared" si="49"/>
        <v>8</v>
      </c>
      <c r="W158" s="30">
        <f t="shared" si="49"/>
        <v>8</v>
      </c>
      <c r="X158" s="30">
        <f t="shared" si="49"/>
        <v>8</v>
      </c>
    </row>
    <row r="159" spans="2:24">
      <c r="B159" s="14"/>
      <c r="C159" s="14"/>
      <c r="D159" s="14"/>
      <c r="E159" s="19"/>
      <c r="F159" s="19"/>
      <c r="G159" s="19"/>
      <c r="H159" s="19"/>
      <c r="I159" s="19"/>
      <c r="J159" s="19"/>
      <c r="K159" s="19"/>
      <c r="L159" s="19"/>
      <c r="M159" s="19"/>
      <c r="N159" s="19"/>
      <c r="O159" s="19"/>
      <c r="P159" s="19"/>
      <c r="Q159" s="19"/>
      <c r="R159" s="19"/>
      <c r="S159" s="19"/>
      <c r="T159" s="19"/>
      <c r="U159" s="19"/>
      <c r="V159" s="19"/>
      <c r="W159" s="19"/>
      <c r="X159" s="19"/>
    </row>
    <row r="160" spans="2:24">
      <c r="B160" s="14" t="s">
        <v>67</v>
      </c>
      <c r="C160" s="29">
        <f>'Masukan - kopi'!C118</f>
        <v>7.1</v>
      </c>
      <c r="D160" s="14" t="s">
        <v>82</v>
      </c>
      <c r="E160" s="19"/>
      <c r="F160" s="19"/>
      <c r="G160" s="19"/>
      <c r="H160" s="19"/>
      <c r="I160" s="19"/>
      <c r="J160" s="19"/>
      <c r="K160" s="19"/>
      <c r="L160" s="19"/>
      <c r="M160" s="19"/>
      <c r="N160" s="19"/>
      <c r="O160" s="19"/>
      <c r="P160" s="19"/>
      <c r="Q160" s="19"/>
      <c r="R160" s="19"/>
      <c r="S160" s="19"/>
      <c r="T160" s="19"/>
      <c r="U160" s="19"/>
      <c r="V160" s="19"/>
      <c r="W160" s="19"/>
      <c r="X160" s="19"/>
    </row>
    <row r="161" spans="2:24">
      <c r="B161" s="14" t="s">
        <v>131</v>
      </c>
      <c r="C161" s="14"/>
      <c r="D161" s="14" t="s">
        <v>82</v>
      </c>
      <c r="E161" s="30">
        <f>$C$160</f>
        <v>7.1</v>
      </c>
      <c r="F161" s="30">
        <f t="shared" ref="F161:X161" si="50">$C$160</f>
        <v>7.1</v>
      </c>
      <c r="G161" s="30">
        <f t="shared" si="50"/>
        <v>7.1</v>
      </c>
      <c r="H161" s="30">
        <f t="shared" si="50"/>
        <v>7.1</v>
      </c>
      <c r="I161" s="30">
        <f t="shared" si="50"/>
        <v>7.1</v>
      </c>
      <c r="J161" s="30">
        <f t="shared" si="50"/>
        <v>7.1</v>
      </c>
      <c r="K161" s="30">
        <f t="shared" si="50"/>
        <v>7.1</v>
      </c>
      <c r="L161" s="30">
        <f t="shared" si="50"/>
        <v>7.1</v>
      </c>
      <c r="M161" s="30">
        <f t="shared" si="50"/>
        <v>7.1</v>
      </c>
      <c r="N161" s="30">
        <f t="shared" si="50"/>
        <v>7.1</v>
      </c>
      <c r="O161" s="30">
        <f t="shared" si="50"/>
        <v>7.1</v>
      </c>
      <c r="P161" s="30">
        <f t="shared" si="50"/>
        <v>7.1</v>
      </c>
      <c r="Q161" s="30">
        <f t="shared" si="50"/>
        <v>7.1</v>
      </c>
      <c r="R161" s="30">
        <f t="shared" si="50"/>
        <v>7.1</v>
      </c>
      <c r="S161" s="30">
        <f t="shared" si="50"/>
        <v>7.1</v>
      </c>
      <c r="T161" s="30">
        <f t="shared" si="50"/>
        <v>7.1</v>
      </c>
      <c r="U161" s="30">
        <f t="shared" si="50"/>
        <v>7.1</v>
      </c>
      <c r="V161" s="30">
        <f t="shared" si="50"/>
        <v>7.1</v>
      </c>
      <c r="W161" s="30">
        <f t="shared" si="50"/>
        <v>7.1</v>
      </c>
      <c r="X161" s="30">
        <f t="shared" si="50"/>
        <v>7.1</v>
      </c>
    </row>
    <row r="162" spans="2:24">
      <c r="B162" s="14"/>
      <c r="C162" s="14"/>
      <c r="D162" s="14"/>
      <c r="E162" s="19"/>
      <c r="F162" s="19"/>
      <c r="G162" s="19"/>
      <c r="H162" s="19"/>
      <c r="I162" s="19"/>
      <c r="J162" s="19"/>
      <c r="K162" s="19"/>
      <c r="L162" s="19"/>
      <c r="M162" s="19"/>
      <c r="N162" s="19"/>
      <c r="O162" s="19"/>
      <c r="P162" s="19"/>
      <c r="Q162" s="19"/>
      <c r="R162" s="19"/>
      <c r="S162" s="19"/>
      <c r="T162" s="19"/>
      <c r="U162" s="19"/>
      <c r="V162" s="19"/>
      <c r="W162" s="19"/>
      <c r="X162" s="19"/>
    </row>
    <row r="163" spans="2:24">
      <c r="B163" s="14" t="s">
        <v>75</v>
      </c>
      <c r="C163" s="29">
        <f>'Masukan - kopi'!C119</f>
        <v>4.7619000000000002E-2</v>
      </c>
      <c r="D163" s="14" t="s">
        <v>81</v>
      </c>
      <c r="E163" s="19"/>
      <c r="F163" s="19"/>
      <c r="G163" s="19"/>
      <c r="H163" s="19"/>
      <c r="I163" s="19"/>
      <c r="J163" s="19"/>
      <c r="K163" s="19"/>
      <c r="L163" s="19"/>
      <c r="M163" s="19"/>
      <c r="N163" s="19"/>
      <c r="O163" s="19"/>
      <c r="P163" s="19"/>
      <c r="Q163" s="19"/>
      <c r="R163" s="19"/>
      <c r="S163" s="19"/>
      <c r="T163" s="19"/>
      <c r="U163" s="19"/>
      <c r="V163" s="19"/>
      <c r="W163" s="19"/>
      <c r="X163" s="19"/>
    </row>
    <row r="164" spans="2:24">
      <c r="B164" s="14" t="s">
        <v>129</v>
      </c>
      <c r="C164" s="14"/>
      <c r="D164" s="14" t="s">
        <v>82</v>
      </c>
      <c r="E164" s="30">
        <f>($C$163*E147*E138)+(E122*E131*$C$163)</f>
        <v>0</v>
      </c>
      <c r="F164" s="30">
        <f t="shared" ref="F164:X164" si="51">($C$163*F147*F138)+(F122*F131*$C$163)</f>
        <v>0</v>
      </c>
      <c r="G164" s="30">
        <f t="shared" si="51"/>
        <v>44.529423152720874</v>
      </c>
      <c r="H164" s="30">
        <f t="shared" si="51"/>
        <v>49.447381427526508</v>
      </c>
      <c r="I164" s="30">
        <f t="shared" si="51"/>
        <v>54.365339702332172</v>
      </c>
      <c r="J164" s="30">
        <f t="shared" si="51"/>
        <v>59.283297977137813</v>
      </c>
      <c r="K164" s="30">
        <f t="shared" si="51"/>
        <v>64.201256251943462</v>
      </c>
      <c r="L164" s="30">
        <f t="shared" si="51"/>
        <v>69.119214526749118</v>
      </c>
      <c r="M164" s="30">
        <f t="shared" si="51"/>
        <v>74.037172801554789</v>
      </c>
      <c r="N164" s="30">
        <f t="shared" si="51"/>
        <v>78.955131076360416</v>
      </c>
      <c r="O164" s="30">
        <f t="shared" si="51"/>
        <v>83.873089351166087</v>
      </c>
      <c r="P164" s="30">
        <f t="shared" si="51"/>
        <v>88.791047625971729</v>
      </c>
      <c r="Q164" s="30">
        <f t="shared" si="51"/>
        <v>93.709005900777385</v>
      </c>
      <c r="R164" s="30">
        <f t="shared" si="51"/>
        <v>98.626964175583055</v>
      </c>
      <c r="S164" s="30">
        <f t="shared" si="51"/>
        <v>103.54492245038871</v>
      </c>
      <c r="T164" s="30">
        <f t="shared" si="51"/>
        <v>108.46288072519434</v>
      </c>
      <c r="U164" s="30">
        <f t="shared" si="51"/>
        <v>113.38083900000001</v>
      </c>
      <c r="V164" s="30">
        <f t="shared" si="51"/>
        <v>110.32827795</v>
      </c>
      <c r="W164" s="30">
        <f t="shared" si="51"/>
        <v>107.27571690000001</v>
      </c>
      <c r="X164" s="30">
        <f t="shared" si="51"/>
        <v>104.22315585000001</v>
      </c>
    </row>
    <row r="165" spans="2:24">
      <c r="B165" s="14" t="s">
        <v>149</v>
      </c>
      <c r="C165" s="29">
        <f>'Masukan - kopi'!C133</f>
        <v>1</v>
      </c>
      <c r="D165" s="14" t="s">
        <v>136</v>
      </c>
      <c r="E165" s="14"/>
      <c r="F165" s="14"/>
      <c r="G165" s="14"/>
      <c r="H165" s="14"/>
      <c r="I165" s="14"/>
      <c r="J165" s="14"/>
      <c r="K165" s="14"/>
      <c r="L165" s="14"/>
      <c r="M165" s="14"/>
      <c r="N165" s="14"/>
      <c r="O165" s="14"/>
      <c r="P165" s="14"/>
      <c r="Q165" s="14"/>
      <c r="R165" s="14"/>
      <c r="S165" s="14"/>
      <c r="T165" s="14"/>
      <c r="U165" s="14"/>
      <c r="V165" s="14"/>
      <c r="W165" s="14"/>
      <c r="X165" s="14"/>
    </row>
    <row r="166" spans="2:24">
      <c r="B166" s="14" t="s">
        <v>133</v>
      </c>
      <c r="C166" s="14"/>
      <c r="D166" s="14" t="s">
        <v>82</v>
      </c>
      <c r="E166" s="30">
        <f>E164*$C$165</f>
        <v>0</v>
      </c>
      <c r="F166" s="30">
        <f t="shared" ref="F166:X166" si="52">F164*$C$165</f>
        <v>0</v>
      </c>
      <c r="G166" s="30">
        <f t="shared" si="52"/>
        <v>44.529423152720874</v>
      </c>
      <c r="H166" s="30">
        <f t="shared" si="52"/>
        <v>49.447381427526508</v>
      </c>
      <c r="I166" s="30">
        <f t="shared" si="52"/>
        <v>54.365339702332172</v>
      </c>
      <c r="J166" s="30">
        <f t="shared" si="52"/>
        <v>59.283297977137813</v>
      </c>
      <c r="K166" s="30">
        <f t="shared" si="52"/>
        <v>64.201256251943462</v>
      </c>
      <c r="L166" s="30">
        <f t="shared" si="52"/>
        <v>69.119214526749118</v>
      </c>
      <c r="M166" s="30">
        <f t="shared" si="52"/>
        <v>74.037172801554789</v>
      </c>
      <c r="N166" s="30">
        <f t="shared" si="52"/>
        <v>78.955131076360416</v>
      </c>
      <c r="O166" s="30">
        <f t="shared" si="52"/>
        <v>83.873089351166087</v>
      </c>
      <c r="P166" s="30">
        <f t="shared" si="52"/>
        <v>88.791047625971729</v>
      </c>
      <c r="Q166" s="30">
        <f t="shared" si="52"/>
        <v>93.709005900777385</v>
      </c>
      <c r="R166" s="30">
        <f t="shared" si="52"/>
        <v>98.626964175583055</v>
      </c>
      <c r="S166" s="30">
        <f t="shared" si="52"/>
        <v>103.54492245038871</v>
      </c>
      <c r="T166" s="30">
        <f t="shared" si="52"/>
        <v>108.46288072519434</v>
      </c>
      <c r="U166" s="30">
        <f t="shared" si="52"/>
        <v>113.38083900000001</v>
      </c>
      <c r="V166" s="30">
        <f t="shared" si="52"/>
        <v>110.32827795</v>
      </c>
      <c r="W166" s="30">
        <f t="shared" si="52"/>
        <v>107.27571690000001</v>
      </c>
      <c r="X166" s="30">
        <f t="shared" si="52"/>
        <v>104.22315585000001</v>
      </c>
    </row>
    <row r="167" spans="2:24">
      <c r="B167" s="14"/>
      <c r="C167" s="14"/>
      <c r="D167" s="14"/>
      <c r="E167" s="19"/>
      <c r="F167" s="19"/>
      <c r="G167" s="19"/>
      <c r="H167" s="19"/>
      <c r="I167" s="19"/>
      <c r="J167" s="19"/>
      <c r="K167" s="19"/>
      <c r="L167" s="19"/>
      <c r="M167" s="19"/>
      <c r="N167" s="19"/>
      <c r="O167" s="19"/>
      <c r="P167" s="19"/>
      <c r="Q167" s="19"/>
      <c r="R167" s="19"/>
      <c r="S167" s="19"/>
      <c r="T167" s="19"/>
      <c r="U167" s="19"/>
      <c r="V167" s="19"/>
      <c r="W167" s="19"/>
      <c r="X167" s="19"/>
    </row>
    <row r="168" spans="2:24">
      <c r="B168" s="14" t="s">
        <v>76</v>
      </c>
      <c r="C168" s="29">
        <f>'Masukan - kopi'!C120</f>
        <v>2.5400000000000002E-3</v>
      </c>
      <c r="D168" s="14" t="s">
        <v>81</v>
      </c>
      <c r="E168" s="19"/>
      <c r="F168" s="19"/>
      <c r="G168" s="19"/>
      <c r="H168" s="19"/>
      <c r="I168" s="19"/>
      <c r="J168" s="19"/>
      <c r="K168" s="19"/>
      <c r="L168" s="19"/>
      <c r="M168" s="19"/>
      <c r="N168" s="19"/>
      <c r="O168" s="19"/>
      <c r="P168" s="19"/>
      <c r="Q168" s="19"/>
      <c r="R168" s="19"/>
      <c r="S168" s="19"/>
      <c r="T168" s="19"/>
      <c r="U168" s="19"/>
      <c r="V168" s="19"/>
      <c r="W168" s="19"/>
      <c r="X168" s="19"/>
    </row>
    <row r="169" spans="2:24">
      <c r="B169" s="14" t="s">
        <v>132</v>
      </c>
      <c r="C169" s="14"/>
      <c r="D169" s="29" t="s">
        <v>82</v>
      </c>
      <c r="E169" s="30">
        <f>$C$168*E147*E138+$C$168*E122*E131</f>
        <v>0</v>
      </c>
      <c r="F169" s="30">
        <f t="shared" ref="F169:X169" si="53">$C$168*F147*F138+$C$168*F122*F131</f>
        <v>0</v>
      </c>
      <c r="G169" s="30">
        <f t="shared" si="53"/>
        <v>2.3752018061679374</v>
      </c>
      <c r="H169" s="30">
        <f t="shared" si="53"/>
        <v>2.6375259628702268</v>
      </c>
      <c r="I169" s="30">
        <f t="shared" si="53"/>
        <v>2.8998501195725179</v>
      </c>
      <c r="J169" s="30">
        <f t="shared" si="53"/>
        <v>3.1621742762748073</v>
      </c>
      <c r="K169" s="30">
        <f t="shared" si="53"/>
        <v>3.4244984329770976</v>
      </c>
      <c r="L169" s="30">
        <f t="shared" si="53"/>
        <v>3.6868225896793883</v>
      </c>
      <c r="M169" s="30">
        <f t="shared" si="53"/>
        <v>3.949146746381679</v>
      </c>
      <c r="N169" s="30">
        <f t="shared" si="53"/>
        <v>4.2114709030839688</v>
      </c>
      <c r="O169" s="30">
        <f t="shared" si="53"/>
        <v>4.4737950597862586</v>
      </c>
      <c r="P169" s="30">
        <f t="shared" si="53"/>
        <v>4.7361192164885484</v>
      </c>
      <c r="Q169" s="30">
        <f t="shared" si="53"/>
        <v>4.9984433731908391</v>
      </c>
      <c r="R169" s="30">
        <f t="shared" si="53"/>
        <v>5.2607675298931298</v>
      </c>
      <c r="S169" s="30">
        <f t="shared" si="53"/>
        <v>5.5230916865954205</v>
      </c>
      <c r="T169" s="30">
        <f t="shared" si="53"/>
        <v>5.7854158432977103</v>
      </c>
      <c r="U169" s="30">
        <f t="shared" si="53"/>
        <v>6.0477400000000001</v>
      </c>
      <c r="V169" s="30">
        <f t="shared" si="53"/>
        <v>5.8849162307692309</v>
      </c>
      <c r="W169" s="30">
        <f t="shared" si="53"/>
        <v>5.7220924615384625</v>
      </c>
      <c r="X169" s="30">
        <f t="shared" si="53"/>
        <v>5.5592686923076924</v>
      </c>
    </row>
    <row r="170" spans="2:24">
      <c r="B170" s="14" t="s">
        <v>149</v>
      </c>
      <c r="C170" s="29">
        <f>'Masukan - kopi'!C133</f>
        <v>1</v>
      </c>
      <c r="D170" s="14" t="s">
        <v>136</v>
      </c>
      <c r="E170" s="14"/>
      <c r="F170" s="14"/>
      <c r="G170" s="14"/>
      <c r="H170" s="14"/>
      <c r="I170" s="14"/>
      <c r="J170" s="14"/>
      <c r="K170" s="14"/>
      <c r="L170" s="14"/>
      <c r="M170" s="14"/>
      <c r="N170" s="14"/>
      <c r="O170" s="14"/>
      <c r="P170" s="14"/>
      <c r="Q170" s="14"/>
      <c r="R170" s="14"/>
      <c r="S170" s="14"/>
      <c r="T170" s="14"/>
      <c r="U170" s="14"/>
      <c r="V170" s="14"/>
      <c r="W170" s="14"/>
      <c r="X170" s="14"/>
    </row>
    <row r="171" spans="2:24">
      <c r="B171" s="14" t="s">
        <v>133</v>
      </c>
      <c r="C171" s="14"/>
      <c r="D171" s="29" t="s">
        <v>82</v>
      </c>
      <c r="E171" s="30">
        <f>E169*$C$170</f>
        <v>0</v>
      </c>
      <c r="F171" s="30">
        <f t="shared" ref="F171:X171" si="54">F169*$C$170</f>
        <v>0</v>
      </c>
      <c r="G171" s="30">
        <f t="shared" si="54"/>
        <v>2.3752018061679374</v>
      </c>
      <c r="H171" s="30">
        <f t="shared" si="54"/>
        <v>2.6375259628702268</v>
      </c>
      <c r="I171" s="30">
        <f t="shared" si="54"/>
        <v>2.8998501195725179</v>
      </c>
      <c r="J171" s="30">
        <f t="shared" si="54"/>
        <v>3.1621742762748073</v>
      </c>
      <c r="K171" s="30">
        <f t="shared" si="54"/>
        <v>3.4244984329770976</v>
      </c>
      <c r="L171" s="30">
        <f t="shared" si="54"/>
        <v>3.6868225896793883</v>
      </c>
      <c r="M171" s="30">
        <f t="shared" si="54"/>
        <v>3.949146746381679</v>
      </c>
      <c r="N171" s="30">
        <f t="shared" si="54"/>
        <v>4.2114709030839688</v>
      </c>
      <c r="O171" s="30">
        <f t="shared" si="54"/>
        <v>4.4737950597862586</v>
      </c>
      <c r="P171" s="30">
        <f t="shared" si="54"/>
        <v>4.7361192164885484</v>
      </c>
      <c r="Q171" s="30">
        <f t="shared" si="54"/>
        <v>4.9984433731908391</v>
      </c>
      <c r="R171" s="30">
        <f t="shared" si="54"/>
        <v>5.2607675298931298</v>
      </c>
      <c r="S171" s="30">
        <f t="shared" si="54"/>
        <v>5.5230916865954205</v>
      </c>
      <c r="T171" s="30">
        <f t="shared" si="54"/>
        <v>5.7854158432977103</v>
      </c>
      <c r="U171" s="30">
        <f t="shared" si="54"/>
        <v>6.0477400000000001</v>
      </c>
      <c r="V171" s="30">
        <f t="shared" si="54"/>
        <v>5.8849162307692309</v>
      </c>
      <c r="W171" s="30">
        <f t="shared" si="54"/>
        <v>5.7220924615384625</v>
      </c>
      <c r="X171" s="30">
        <f t="shared" si="54"/>
        <v>5.5592686923076924</v>
      </c>
    </row>
    <row r="172" spans="2:24">
      <c r="B172" s="14"/>
      <c r="C172" s="14"/>
      <c r="D172" s="14"/>
      <c r="E172" s="19"/>
      <c r="F172" s="19"/>
      <c r="G172" s="19"/>
      <c r="H172" s="19"/>
      <c r="I172" s="19"/>
      <c r="J172" s="19"/>
      <c r="K172" s="19"/>
      <c r="L172" s="19"/>
      <c r="M172" s="19"/>
      <c r="N172" s="19"/>
      <c r="O172" s="19"/>
      <c r="P172" s="19"/>
      <c r="Q172" s="19"/>
      <c r="R172" s="19"/>
      <c r="S172" s="19"/>
      <c r="T172" s="19"/>
      <c r="U172" s="19"/>
      <c r="V172" s="19"/>
      <c r="W172" s="19"/>
      <c r="X172" s="19"/>
    </row>
    <row r="173" spans="2:24">
      <c r="B173" s="14" t="s">
        <v>138</v>
      </c>
      <c r="C173" s="14"/>
      <c r="D173" s="14" t="s">
        <v>82</v>
      </c>
      <c r="E173" s="30">
        <f>SUM(E152,E155,E158,E161,E166,E171)</f>
        <v>82.198134999999994</v>
      </c>
      <c r="F173" s="30">
        <f t="shared" ref="F173:X173" si="55">SUM(F152,F155,F158,F161,F166,F171)</f>
        <v>45.1</v>
      </c>
      <c r="G173" s="30">
        <f t="shared" si="55"/>
        <v>92.004624958888812</v>
      </c>
      <c r="H173" s="30">
        <f t="shared" si="55"/>
        <v>97.184907390396745</v>
      </c>
      <c r="I173" s="30">
        <f t="shared" si="55"/>
        <v>102.36518982190469</v>
      </c>
      <c r="J173" s="30">
        <f t="shared" si="55"/>
        <v>107.54547225341263</v>
      </c>
      <c r="K173" s="30">
        <f t="shared" si="55"/>
        <v>112.72575468492057</v>
      </c>
      <c r="L173" s="30">
        <f t="shared" si="55"/>
        <v>117.90603711642851</v>
      </c>
      <c r="M173" s="30">
        <f t="shared" si="55"/>
        <v>123.08631954793645</v>
      </c>
      <c r="N173" s="30">
        <f t="shared" si="55"/>
        <v>128.2666019794444</v>
      </c>
      <c r="O173" s="30">
        <f t="shared" si="55"/>
        <v>133.44688441095235</v>
      </c>
      <c r="P173" s="30">
        <f t="shared" si="55"/>
        <v>138.6271668424603</v>
      </c>
      <c r="Q173" s="30">
        <f t="shared" si="55"/>
        <v>143.80744927396822</v>
      </c>
      <c r="R173" s="30">
        <f t="shared" si="55"/>
        <v>148.98773170547616</v>
      </c>
      <c r="S173" s="30">
        <f t="shared" si="55"/>
        <v>154.16801413698414</v>
      </c>
      <c r="T173" s="30">
        <f t="shared" si="55"/>
        <v>159.34829656849203</v>
      </c>
      <c r="U173" s="30">
        <f t="shared" si="55"/>
        <v>164.52857900000001</v>
      </c>
      <c r="V173" s="30">
        <f t="shared" si="55"/>
        <v>161.31319418076922</v>
      </c>
      <c r="W173" s="30">
        <f t="shared" si="55"/>
        <v>158.09780936153848</v>
      </c>
      <c r="X173" s="30">
        <f t="shared" si="55"/>
        <v>154.88242454230769</v>
      </c>
    </row>
    <row r="174" spans="2:24">
      <c r="B174" s="14" t="s">
        <v>53</v>
      </c>
      <c r="C174" s="29">
        <f>'Masukan - kopi'!C89</f>
        <v>60000</v>
      </c>
      <c r="D174" s="14" t="s">
        <v>135</v>
      </c>
      <c r="E174" s="19"/>
      <c r="F174" s="19"/>
      <c r="G174" s="19"/>
      <c r="H174" s="19"/>
      <c r="I174" s="19"/>
      <c r="J174" s="19"/>
      <c r="K174" s="19"/>
      <c r="L174" s="19"/>
      <c r="M174" s="19"/>
      <c r="N174" s="19"/>
      <c r="O174" s="19"/>
      <c r="P174" s="19"/>
      <c r="Q174" s="19"/>
      <c r="R174" s="19"/>
      <c r="S174" s="19"/>
      <c r="T174" s="19"/>
      <c r="U174" s="19"/>
      <c r="V174" s="19"/>
      <c r="W174" s="19"/>
      <c r="X174" s="19"/>
    </row>
    <row r="175" spans="2:24">
      <c r="B175" s="14" t="s">
        <v>139</v>
      </c>
      <c r="C175" s="14"/>
      <c r="D175" s="14" t="s">
        <v>2</v>
      </c>
      <c r="E175" s="30">
        <f>E173*$C$174</f>
        <v>4931888.0999999996</v>
      </c>
      <c r="F175" s="30">
        <f t="shared" ref="F175:X175" si="56">F173*$C$174</f>
        <v>2706000</v>
      </c>
      <c r="G175" s="30">
        <f t="shared" si="56"/>
        <v>5520277.4975333288</v>
      </c>
      <c r="H175" s="30">
        <f t="shared" si="56"/>
        <v>5831094.4434238048</v>
      </c>
      <c r="I175" s="30">
        <f t="shared" si="56"/>
        <v>6141911.3893142818</v>
      </c>
      <c r="J175" s="30">
        <f t="shared" si="56"/>
        <v>6452728.3352047578</v>
      </c>
      <c r="K175" s="30">
        <f t="shared" si="56"/>
        <v>6763545.2810952347</v>
      </c>
      <c r="L175" s="30">
        <f t="shared" si="56"/>
        <v>7074362.2269857107</v>
      </c>
      <c r="M175" s="30">
        <f t="shared" si="56"/>
        <v>7385179.1728761876</v>
      </c>
      <c r="N175" s="30">
        <f t="shared" si="56"/>
        <v>7695996.1187666645</v>
      </c>
      <c r="O175" s="30">
        <f t="shared" si="56"/>
        <v>8006813.0646571415</v>
      </c>
      <c r="P175" s="30">
        <f t="shared" si="56"/>
        <v>8317630.0105476175</v>
      </c>
      <c r="Q175" s="30">
        <f t="shared" si="56"/>
        <v>8628446.9564380925</v>
      </c>
      <c r="R175" s="30">
        <f t="shared" si="56"/>
        <v>8939263.9023285694</v>
      </c>
      <c r="S175" s="30">
        <f t="shared" si="56"/>
        <v>9250080.8482190482</v>
      </c>
      <c r="T175" s="30">
        <f t="shared" si="56"/>
        <v>9560897.7941095214</v>
      </c>
      <c r="U175" s="30">
        <f t="shared" si="56"/>
        <v>9871714.7400000002</v>
      </c>
      <c r="V175" s="30">
        <f t="shared" si="56"/>
        <v>9678791.6508461535</v>
      </c>
      <c r="W175" s="30">
        <f t="shared" si="56"/>
        <v>9485868.5616923086</v>
      </c>
      <c r="X175" s="30">
        <f t="shared" si="56"/>
        <v>9292945.4725384619</v>
      </c>
    </row>
    <row r="176" spans="2:24"/>
    <row r="177" spans="2:24" ht="15">
      <c r="B177" s="6" t="s">
        <v>52</v>
      </c>
    </row>
    <row r="178" spans="2:24">
      <c r="B178" s="14" t="s">
        <v>73</v>
      </c>
      <c r="C178" s="29">
        <f>'Masukan - kopi'!C123</f>
        <v>1.4165000000000001E-2</v>
      </c>
      <c r="D178" s="14" t="s">
        <v>79</v>
      </c>
      <c r="E178" s="14"/>
      <c r="F178" s="14"/>
      <c r="G178" s="14"/>
      <c r="H178" s="14"/>
      <c r="I178" s="14"/>
      <c r="J178" s="14"/>
      <c r="K178" s="14"/>
      <c r="L178" s="14"/>
      <c r="M178" s="14"/>
      <c r="N178" s="14"/>
      <c r="O178" s="14"/>
      <c r="P178" s="14"/>
      <c r="Q178" s="14"/>
      <c r="R178" s="14"/>
      <c r="S178" s="14"/>
      <c r="T178" s="14"/>
      <c r="U178" s="14"/>
      <c r="V178" s="14"/>
      <c r="W178" s="14"/>
      <c r="X178" s="14"/>
    </row>
    <row r="179" spans="2:24">
      <c r="B179" s="14" t="s">
        <v>125</v>
      </c>
      <c r="C179" s="14"/>
      <c r="D179" s="14" t="s">
        <v>82</v>
      </c>
      <c r="E179" s="30">
        <f>$C$178*(E141)</f>
        <v>37.098134999999999</v>
      </c>
      <c r="F179" s="30">
        <f t="shared" ref="F179:X179" si="57">$C$178*(F141)</f>
        <v>0</v>
      </c>
      <c r="G179" s="30">
        <f t="shared" si="57"/>
        <v>0</v>
      </c>
      <c r="H179" s="30">
        <f t="shared" si="57"/>
        <v>0</v>
      </c>
      <c r="I179" s="30">
        <f t="shared" si="57"/>
        <v>0</v>
      </c>
      <c r="J179" s="30">
        <f t="shared" si="57"/>
        <v>0</v>
      </c>
      <c r="K179" s="30">
        <f t="shared" si="57"/>
        <v>0</v>
      </c>
      <c r="L179" s="30">
        <f t="shared" si="57"/>
        <v>0</v>
      </c>
      <c r="M179" s="30">
        <f t="shared" si="57"/>
        <v>0</v>
      </c>
      <c r="N179" s="30">
        <f t="shared" si="57"/>
        <v>0</v>
      </c>
      <c r="O179" s="30">
        <f t="shared" si="57"/>
        <v>0</v>
      </c>
      <c r="P179" s="30">
        <f t="shared" si="57"/>
        <v>0</v>
      </c>
      <c r="Q179" s="30">
        <f t="shared" si="57"/>
        <v>0</v>
      </c>
      <c r="R179" s="30">
        <f t="shared" si="57"/>
        <v>0</v>
      </c>
      <c r="S179" s="30">
        <f t="shared" si="57"/>
        <v>0</v>
      </c>
      <c r="T179" s="30">
        <f t="shared" si="57"/>
        <v>0</v>
      </c>
      <c r="U179" s="30">
        <f t="shared" si="57"/>
        <v>0</v>
      </c>
      <c r="V179" s="30">
        <f t="shared" si="57"/>
        <v>0</v>
      </c>
      <c r="W179" s="30">
        <f t="shared" si="57"/>
        <v>0</v>
      </c>
      <c r="X179" s="30">
        <f t="shared" si="57"/>
        <v>0</v>
      </c>
    </row>
    <row r="180" spans="2:24">
      <c r="B180" s="14"/>
      <c r="C180" s="14"/>
      <c r="D180" s="14"/>
      <c r="E180" s="14"/>
      <c r="F180" s="14"/>
      <c r="G180" s="14"/>
      <c r="H180" s="14"/>
      <c r="I180" s="14"/>
      <c r="J180" s="14"/>
      <c r="K180" s="14"/>
      <c r="L180" s="14"/>
      <c r="M180" s="14"/>
      <c r="N180" s="14"/>
      <c r="O180" s="14"/>
      <c r="P180" s="14"/>
      <c r="Q180" s="14"/>
      <c r="R180" s="14"/>
      <c r="S180" s="14"/>
      <c r="T180" s="14"/>
      <c r="U180" s="14"/>
      <c r="V180" s="14"/>
      <c r="W180" s="14"/>
      <c r="X180" s="14"/>
    </row>
    <row r="181" spans="2:24">
      <c r="B181" s="14" t="s">
        <v>126</v>
      </c>
      <c r="C181" s="29">
        <f>'Masukan - kopi'!C124</f>
        <v>5</v>
      </c>
      <c r="D181" s="14" t="s">
        <v>82</v>
      </c>
      <c r="E181" s="12"/>
      <c r="F181" s="12"/>
      <c r="G181" s="12"/>
      <c r="H181" s="12"/>
      <c r="I181" s="12"/>
      <c r="J181" s="12"/>
      <c r="K181" s="12"/>
      <c r="L181" s="12"/>
      <c r="M181" s="12"/>
      <c r="N181" s="12"/>
      <c r="O181" s="12"/>
      <c r="P181" s="12"/>
      <c r="Q181" s="12"/>
      <c r="R181" s="12"/>
      <c r="S181" s="12"/>
      <c r="T181" s="12"/>
      <c r="U181" s="12"/>
      <c r="V181" s="12"/>
      <c r="W181" s="12"/>
      <c r="X181" s="12"/>
    </row>
    <row r="182" spans="2:24">
      <c r="B182" s="14" t="s">
        <v>127</v>
      </c>
      <c r="C182" s="14"/>
      <c r="D182" s="14" t="s">
        <v>82</v>
      </c>
      <c r="E182" s="30">
        <f>$C$181</f>
        <v>5</v>
      </c>
      <c r="F182" s="30">
        <f t="shared" ref="F182:X182" si="58">$C$181</f>
        <v>5</v>
      </c>
      <c r="G182" s="30">
        <f t="shared" si="58"/>
        <v>5</v>
      </c>
      <c r="H182" s="30">
        <f t="shared" si="58"/>
        <v>5</v>
      </c>
      <c r="I182" s="30">
        <f t="shared" si="58"/>
        <v>5</v>
      </c>
      <c r="J182" s="30">
        <f t="shared" si="58"/>
        <v>5</v>
      </c>
      <c r="K182" s="30">
        <f t="shared" si="58"/>
        <v>5</v>
      </c>
      <c r="L182" s="30">
        <f t="shared" si="58"/>
        <v>5</v>
      </c>
      <c r="M182" s="30">
        <f t="shared" si="58"/>
        <v>5</v>
      </c>
      <c r="N182" s="30">
        <f t="shared" si="58"/>
        <v>5</v>
      </c>
      <c r="O182" s="30">
        <f t="shared" si="58"/>
        <v>5</v>
      </c>
      <c r="P182" s="30">
        <f t="shared" si="58"/>
        <v>5</v>
      </c>
      <c r="Q182" s="30">
        <f t="shared" si="58"/>
        <v>5</v>
      </c>
      <c r="R182" s="30">
        <f t="shared" si="58"/>
        <v>5</v>
      </c>
      <c r="S182" s="30">
        <f t="shared" si="58"/>
        <v>5</v>
      </c>
      <c r="T182" s="30">
        <f t="shared" si="58"/>
        <v>5</v>
      </c>
      <c r="U182" s="30">
        <f t="shared" si="58"/>
        <v>5</v>
      </c>
      <c r="V182" s="30">
        <f t="shared" si="58"/>
        <v>5</v>
      </c>
      <c r="W182" s="30">
        <f t="shared" si="58"/>
        <v>5</v>
      </c>
      <c r="X182" s="30">
        <f t="shared" si="58"/>
        <v>5</v>
      </c>
    </row>
    <row r="183" spans="2:24">
      <c r="B183" s="14"/>
      <c r="C183" s="14"/>
      <c r="D183" s="14"/>
      <c r="E183" s="19"/>
      <c r="F183" s="19"/>
      <c r="G183" s="19"/>
      <c r="H183" s="19"/>
      <c r="I183" s="19"/>
      <c r="J183" s="19"/>
      <c r="K183" s="19"/>
      <c r="L183" s="19"/>
      <c r="M183" s="19"/>
      <c r="N183" s="19"/>
      <c r="O183" s="19"/>
      <c r="P183" s="19"/>
      <c r="Q183" s="19"/>
      <c r="R183" s="19"/>
      <c r="S183" s="19"/>
      <c r="T183" s="19"/>
      <c r="U183" s="19"/>
      <c r="V183" s="19"/>
      <c r="W183" s="19"/>
      <c r="X183" s="19"/>
    </row>
    <row r="184" spans="2:24">
      <c r="B184" s="14" t="s">
        <v>66</v>
      </c>
      <c r="C184" s="29">
        <f>'Masukan - kopi'!C125</f>
        <v>2.5</v>
      </c>
      <c r="D184" s="14" t="s">
        <v>82</v>
      </c>
      <c r="E184" s="19"/>
      <c r="F184" s="19"/>
      <c r="G184" s="19"/>
      <c r="H184" s="19"/>
      <c r="I184" s="19"/>
      <c r="J184" s="19"/>
      <c r="K184" s="19"/>
      <c r="L184" s="19"/>
      <c r="M184" s="19"/>
      <c r="N184" s="19"/>
      <c r="O184" s="19"/>
      <c r="P184" s="19"/>
      <c r="Q184" s="19"/>
      <c r="R184" s="19"/>
      <c r="S184" s="19"/>
      <c r="T184" s="19"/>
      <c r="U184" s="19"/>
      <c r="V184" s="19"/>
      <c r="W184" s="19"/>
      <c r="X184" s="19"/>
    </row>
    <row r="185" spans="2:24">
      <c r="B185" s="14" t="s">
        <v>128</v>
      </c>
      <c r="C185" s="14"/>
      <c r="D185" s="14" t="s">
        <v>82</v>
      </c>
      <c r="E185" s="30">
        <f>$C$184</f>
        <v>2.5</v>
      </c>
      <c r="F185" s="30">
        <f t="shared" ref="F185:X185" si="59">$C$184</f>
        <v>2.5</v>
      </c>
      <c r="G185" s="30">
        <f t="shared" si="59"/>
        <v>2.5</v>
      </c>
      <c r="H185" s="30">
        <f t="shared" si="59"/>
        <v>2.5</v>
      </c>
      <c r="I185" s="30">
        <f t="shared" si="59"/>
        <v>2.5</v>
      </c>
      <c r="J185" s="30">
        <f t="shared" si="59"/>
        <v>2.5</v>
      </c>
      <c r="K185" s="30">
        <f t="shared" si="59"/>
        <v>2.5</v>
      </c>
      <c r="L185" s="30">
        <f t="shared" si="59"/>
        <v>2.5</v>
      </c>
      <c r="M185" s="30">
        <f t="shared" si="59"/>
        <v>2.5</v>
      </c>
      <c r="N185" s="30">
        <f t="shared" si="59"/>
        <v>2.5</v>
      </c>
      <c r="O185" s="30">
        <f t="shared" si="59"/>
        <v>2.5</v>
      </c>
      <c r="P185" s="30">
        <f t="shared" si="59"/>
        <v>2.5</v>
      </c>
      <c r="Q185" s="30">
        <f t="shared" si="59"/>
        <v>2.5</v>
      </c>
      <c r="R185" s="30">
        <f t="shared" si="59"/>
        <v>2.5</v>
      </c>
      <c r="S185" s="30">
        <f t="shared" si="59"/>
        <v>2.5</v>
      </c>
      <c r="T185" s="30">
        <f t="shared" si="59"/>
        <v>2.5</v>
      </c>
      <c r="U185" s="30">
        <f t="shared" si="59"/>
        <v>2.5</v>
      </c>
      <c r="V185" s="30">
        <f t="shared" si="59"/>
        <v>2.5</v>
      </c>
      <c r="W185" s="30">
        <f t="shared" si="59"/>
        <v>2.5</v>
      </c>
      <c r="X185" s="30">
        <f t="shared" si="59"/>
        <v>2.5</v>
      </c>
    </row>
    <row r="186" spans="2:24">
      <c r="B186" s="14"/>
      <c r="C186" s="14"/>
      <c r="D186" s="14"/>
      <c r="E186" s="19"/>
      <c r="F186" s="19"/>
      <c r="G186" s="19"/>
      <c r="H186" s="19"/>
      <c r="I186" s="19"/>
      <c r="J186" s="19"/>
      <c r="K186" s="19"/>
      <c r="L186" s="19"/>
      <c r="M186" s="19"/>
      <c r="N186" s="19"/>
      <c r="O186" s="19"/>
      <c r="P186" s="19"/>
      <c r="Q186" s="19"/>
      <c r="R186" s="19"/>
      <c r="S186" s="19"/>
      <c r="T186" s="19"/>
      <c r="U186" s="19"/>
      <c r="V186" s="19"/>
      <c r="W186" s="19"/>
      <c r="X186" s="19"/>
    </row>
    <row r="187" spans="2:24">
      <c r="B187" s="14" t="s">
        <v>67</v>
      </c>
      <c r="C187" s="29">
        <f>'Masukan - kopi'!C126</f>
        <v>0</v>
      </c>
      <c r="D187" s="14" t="s">
        <v>82</v>
      </c>
      <c r="E187" s="19"/>
      <c r="F187" s="19"/>
      <c r="G187" s="19"/>
      <c r="H187" s="19"/>
      <c r="I187" s="19"/>
      <c r="J187" s="19"/>
      <c r="K187" s="19"/>
      <c r="L187" s="19"/>
      <c r="M187" s="19"/>
      <c r="N187" s="19"/>
      <c r="O187" s="19"/>
      <c r="P187" s="19"/>
      <c r="Q187" s="19"/>
      <c r="R187" s="19"/>
      <c r="S187" s="19"/>
      <c r="T187" s="19"/>
      <c r="U187" s="19"/>
      <c r="V187" s="19"/>
      <c r="W187" s="19"/>
      <c r="X187" s="19"/>
    </row>
    <row r="188" spans="2:24">
      <c r="B188" s="14" t="s">
        <v>131</v>
      </c>
      <c r="C188" s="14"/>
      <c r="D188" s="14" t="s">
        <v>82</v>
      </c>
      <c r="E188" s="30">
        <f>$C$187</f>
        <v>0</v>
      </c>
      <c r="F188" s="30">
        <f t="shared" ref="F188:X188" si="60">$C$187</f>
        <v>0</v>
      </c>
      <c r="G188" s="30">
        <f t="shared" si="60"/>
        <v>0</v>
      </c>
      <c r="H188" s="30">
        <f t="shared" si="60"/>
        <v>0</v>
      </c>
      <c r="I188" s="30">
        <f t="shared" si="60"/>
        <v>0</v>
      </c>
      <c r="J188" s="30">
        <f t="shared" si="60"/>
        <v>0</v>
      </c>
      <c r="K188" s="30">
        <f t="shared" si="60"/>
        <v>0</v>
      </c>
      <c r="L188" s="30">
        <f t="shared" si="60"/>
        <v>0</v>
      </c>
      <c r="M188" s="30">
        <f t="shared" si="60"/>
        <v>0</v>
      </c>
      <c r="N188" s="30">
        <f t="shared" si="60"/>
        <v>0</v>
      </c>
      <c r="O188" s="30">
        <f t="shared" si="60"/>
        <v>0</v>
      </c>
      <c r="P188" s="30">
        <f t="shared" si="60"/>
        <v>0</v>
      </c>
      <c r="Q188" s="30">
        <f t="shared" si="60"/>
        <v>0</v>
      </c>
      <c r="R188" s="30">
        <f t="shared" si="60"/>
        <v>0</v>
      </c>
      <c r="S188" s="30">
        <f t="shared" si="60"/>
        <v>0</v>
      </c>
      <c r="T188" s="30">
        <f t="shared" si="60"/>
        <v>0</v>
      </c>
      <c r="U188" s="30">
        <f t="shared" si="60"/>
        <v>0</v>
      </c>
      <c r="V188" s="30">
        <f t="shared" si="60"/>
        <v>0</v>
      </c>
      <c r="W188" s="30">
        <f t="shared" si="60"/>
        <v>0</v>
      </c>
      <c r="X188" s="30">
        <f t="shared" si="60"/>
        <v>0</v>
      </c>
    </row>
    <row r="189" spans="2:24">
      <c r="B189" s="14"/>
      <c r="C189" s="14"/>
      <c r="D189" s="14"/>
      <c r="E189" s="19"/>
      <c r="F189" s="19"/>
      <c r="G189" s="19"/>
      <c r="H189" s="19"/>
      <c r="I189" s="19"/>
      <c r="J189" s="19"/>
      <c r="K189" s="19"/>
      <c r="L189" s="19"/>
      <c r="M189" s="19"/>
      <c r="N189" s="19"/>
      <c r="O189" s="19"/>
      <c r="P189" s="19"/>
      <c r="Q189" s="19"/>
      <c r="R189" s="19"/>
      <c r="S189" s="19"/>
      <c r="T189" s="19"/>
      <c r="U189" s="19"/>
      <c r="V189" s="19"/>
      <c r="W189" s="19"/>
      <c r="X189" s="19"/>
    </row>
    <row r="190" spans="2:24">
      <c r="B190" s="14" t="s">
        <v>75</v>
      </c>
      <c r="C190" s="29">
        <f>'Masukan - kopi'!C127</f>
        <v>0</v>
      </c>
      <c r="D190" s="14" t="s">
        <v>81</v>
      </c>
      <c r="E190" s="19"/>
      <c r="F190" s="19"/>
      <c r="G190" s="19"/>
      <c r="H190" s="19"/>
      <c r="I190" s="19"/>
      <c r="J190" s="19"/>
      <c r="K190" s="19"/>
      <c r="L190" s="19"/>
      <c r="M190" s="19"/>
      <c r="N190" s="19"/>
      <c r="O190" s="19"/>
      <c r="P190" s="19"/>
      <c r="Q190" s="19"/>
      <c r="R190" s="19"/>
      <c r="S190" s="19"/>
      <c r="T190" s="19"/>
      <c r="U190" s="19"/>
      <c r="V190" s="19"/>
      <c r="W190" s="19"/>
      <c r="X190" s="19"/>
    </row>
    <row r="191" spans="2:24">
      <c r="B191" s="14" t="s">
        <v>129</v>
      </c>
      <c r="C191" s="14"/>
      <c r="D191" s="14" t="s">
        <v>82</v>
      </c>
      <c r="E191" s="30">
        <f>$C$190*E147*E138+($C$190*E122*E131)</f>
        <v>0</v>
      </c>
      <c r="F191" s="30">
        <f t="shared" ref="F191:X191" si="61">$C$190*F147*F138+($C$190*F122*F131)</f>
        <v>0</v>
      </c>
      <c r="G191" s="30">
        <f t="shared" si="61"/>
        <v>0</v>
      </c>
      <c r="H191" s="30">
        <f t="shared" si="61"/>
        <v>0</v>
      </c>
      <c r="I191" s="30">
        <f t="shared" si="61"/>
        <v>0</v>
      </c>
      <c r="J191" s="30">
        <f t="shared" si="61"/>
        <v>0</v>
      </c>
      <c r="K191" s="30">
        <f t="shared" si="61"/>
        <v>0</v>
      </c>
      <c r="L191" s="30">
        <f t="shared" si="61"/>
        <v>0</v>
      </c>
      <c r="M191" s="30">
        <f t="shared" si="61"/>
        <v>0</v>
      </c>
      <c r="N191" s="30">
        <f t="shared" si="61"/>
        <v>0</v>
      </c>
      <c r="O191" s="30">
        <f t="shared" si="61"/>
        <v>0</v>
      </c>
      <c r="P191" s="30">
        <f t="shared" si="61"/>
        <v>0</v>
      </c>
      <c r="Q191" s="30">
        <f t="shared" si="61"/>
        <v>0</v>
      </c>
      <c r="R191" s="30">
        <f t="shared" si="61"/>
        <v>0</v>
      </c>
      <c r="S191" s="30">
        <f t="shared" si="61"/>
        <v>0</v>
      </c>
      <c r="T191" s="30">
        <f t="shared" si="61"/>
        <v>0</v>
      </c>
      <c r="U191" s="30">
        <f t="shared" si="61"/>
        <v>0</v>
      </c>
      <c r="V191" s="30">
        <f t="shared" si="61"/>
        <v>0</v>
      </c>
      <c r="W191" s="30">
        <f t="shared" si="61"/>
        <v>0</v>
      </c>
      <c r="X191" s="30">
        <f t="shared" si="61"/>
        <v>0</v>
      </c>
    </row>
    <row r="192" spans="2:24">
      <c r="B192" s="14" t="s">
        <v>149</v>
      </c>
      <c r="C192" s="29">
        <f>'Masukan - kopi'!C133</f>
        <v>1</v>
      </c>
      <c r="D192" s="14" t="s">
        <v>136</v>
      </c>
      <c r="E192" s="19"/>
      <c r="F192" s="19"/>
      <c r="G192" s="19"/>
      <c r="H192" s="19"/>
      <c r="I192" s="19"/>
      <c r="J192" s="19"/>
      <c r="K192" s="19"/>
      <c r="L192" s="19"/>
      <c r="M192" s="19"/>
      <c r="N192" s="19"/>
      <c r="O192" s="19"/>
      <c r="P192" s="19"/>
      <c r="Q192" s="19"/>
      <c r="R192" s="19"/>
      <c r="S192" s="19"/>
      <c r="T192" s="19"/>
      <c r="U192" s="19"/>
      <c r="V192" s="19"/>
      <c r="W192" s="19"/>
      <c r="X192" s="19"/>
    </row>
    <row r="193" spans="2:24">
      <c r="B193" s="14" t="s">
        <v>133</v>
      </c>
      <c r="C193" s="14"/>
      <c r="D193" s="14" t="s">
        <v>82</v>
      </c>
      <c r="E193" s="30">
        <f>E191*$C$192</f>
        <v>0</v>
      </c>
      <c r="F193" s="30">
        <f t="shared" ref="F193:X193" si="62">F191*$C$192</f>
        <v>0</v>
      </c>
      <c r="G193" s="30">
        <f t="shared" si="62"/>
        <v>0</v>
      </c>
      <c r="H193" s="30">
        <f t="shared" si="62"/>
        <v>0</v>
      </c>
      <c r="I193" s="30">
        <f t="shared" si="62"/>
        <v>0</v>
      </c>
      <c r="J193" s="30">
        <f t="shared" si="62"/>
        <v>0</v>
      </c>
      <c r="K193" s="30">
        <f t="shared" si="62"/>
        <v>0</v>
      </c>
      <c r="L193" s="30">
        <f t="shared" si="62"/>
        <v>0</v>
      </c>
      <c r="M193" s="30">
        <f t="shared" si="62"/>
        <v>0</v>
      </c>
      <c r="N193" s="30">
        <f t="shared" si="62"/>
        <v>0</v>
      </c>
      <c r="O193" s="30">
        <f t="shared" si="62"/>
        <v>0</v>
      </c>
      <c r="P193" s="30">
        <f t="shared" si="62"/>
        <v>0</v>
      </c>
      <c r="Q193" s="30">
        <f t="shared" si="62"/>
        <v>0</v>
      </c>
      <c r="R193" s="30">
        <f t="shared" si="62"/>
        <v>0</v>
      </c>
      <c r="S193" s="30">
        <f t="shared" si="62"/>
        <v>0</v>
      </c>
      <c r="T193" s="30">
        <f t="shared" si="62"/>
        <v>0</v>
      </c>
      <c r="U193" s="30">
        <f t="shared" si="62"/>
        <v>0</v>
      </c>
      <c r="V193" s="30">
        <f t="shared" si="62"/>
        <v>0</v>
      </c>
      <c r="W193" s="30">
        <f t="shared" si="62"/>
        <v>0</v>
      </c>
      <c r="X193" s="30">
        <f t="shared" si="62"/>
        <v>0</v>
      </c>
    </row>
    <row r="194" spans="2:24">
      <c r="B194" s="14"/>
      <c r="C194" s="14"/>
      <c r="D194" s="14"/>
      <c r="E194" s="19"/>
      <c r="F194" s="19"/>
      <c r="G194" s="19"/>
      <c r="H194" s="19"/>
      <c r="I194" s="19"/>
      <c r="J194" s="19"/>
      <c r="K194" s="19"/>
      <c r="L194" s="19"/>
      <c r="M194" s="19"/>
      <c r="N194" s="19"/>
      <c r="O194" s="19"/>
      <c r="P194" s="19"/>
      <c r="Q194" s="19"/>
      <c r="R194" s="19"/>
      <c r="S194" s="19"/>
      <c r="T194" s="19"/>
      <c r="U194" s="19"/>
      <c r="V194" s="19"/>
      <c r="W194" s="19"/>
      <c r="X194" s="19"/>
    </row>
    <row r="195" spans="2:24">
      <c r="B195" s="14" t="s">
        <v>76</v>
      </c>
      <c r="C195" s="29">
        <f>'Masukan - kopi'!C128</f>
        <v>0</v>
      </c>
      <c r="D195" s="14" t="s">
        <v>81</v>
      </c>
      <c r="E195" s="19"/>
      <c r="F195" s="19"/>
      <c r="G195" s="19"/>
      <c r="H195" s="19"/>
      <c r="I195" s="19"/>
      <c r="J195" s="19"/>
      <c r="K195" s="19"/>
      <c r="L195" s="19"/>
      <c r="M195" s="19"/>
      <c r="N195" s="19"/>
      <c r="O195" s="19"/>
      <c r="P195" s="19"/>
      <c r="Q195" s="19"/>
      <c r="R195" s="19"/>
      <c r="S195" s="19"/>
      <c r="T195" s="19"/>
      <c r="U195" s="19"/>
      <c r="V195" s="19"/>
      <c r="W195" s="19"/>
      <c r="X195" s="19"/>
    </row>
    <row r="196" spans="2:24">
      <c r="B196" s="14" t="s">
        <v>132</v>
      </c>
      <c r="C196" s="14"/>
      <c r="D196" s="29" t="s">
        <v>82</v>
      </c>
      <c r="E196" s="30">
        <f>$C$195*E147*E138+E122*E131*$C$195</f>
        <v>0</v>
      </c>
      <c r="F196" s="30">
        <f t="shared" ref="F196:X196" si="63">$C$195*F147*F138+F122*F131*$C$195</f>
        <v>0</v>
      </c>
      <c r="G196" s="30">
        <f t="shared" si="63"/>
        <v>0</v>
      </c>
      <c r="H196" s="30">
        <f t="shared" si="63"/>
        <v>0</v>
      </c>
      <c r="I196" s="30">
        <f t="shared" si="63"/>
        <v>0</v>
      </c>
      <c r="J196" s="30">
        <f t="shared" si="63"/>
        <v>0</v>
      </c>
      <c r="K196" s="30">
        <f t="shared" si="63"/>
        <v>0</v>
      </c>
      <c r="L196" s="30">
        <f t="shared" si="63"/>
        <v>0</v>
      </c>
      <c r="M196" s="30">
        <f t="shared" si="63"/>
        <v>0</v>
      </c>
      <c r="N196" s="30">
        <f t="shared" si="63"/>
        <v>0</v>
      </c>
      <c r="O196" s="30">
        <f t="shared" si="63"/>
        <v>0</v>
      </c>
      <c r="P196" s="30">
        <f t="shared" si="63"/>
        <v>0</v>
      </c>
      <c r="Q196" s="30">
        <f t="shared" si="63"/>
        <v>0</v>
      </c>
      <c r="R196" s="30">
        <f t="shared" si="63"/>
        <v>0</v>
      </c>
      <c r="S196" s="30">
        <f t="shared" si="63"/>
        <v>0</v>
      </c>
      <c r="T196" s="30">
        <f t="shared" si="63"/>
        <v>0</v>
      </c>
      <c r="U196" s="30">
        <f t="shared" si="63"/>
        <v>0</v>
      </c>
      <c r="V196" s="30">
        <f t="shared" si="63"/>
        <v>0</v>
      </c>
      <c r="W196" s="30">
        <f t="shared" si="63"/>
        <v>0</v>
      </c>
      <c r="X196" s="30">
        <f t="shared" si="63"/>
        <v>0</v>
      </c>
    </row>
    <row r="197" spans="2:24">
      <c r="B197" s="14" t="s">
        <v>149</v>
      </c>
      <c r="C197" s="29">
        <f>'Masukan - kopi'!C133</f>
        <v>1</v>
      </c>
      <c r="D197" s="14" t="s">
        <v>136</v>
      </c>
      <c r="E197" s="19"/>
      <c r="F197" s="19"/>
      <c r="G197" s="19"/>
      <c r="H197" s="19"/>
      <c r="I197" s="19"/>
      <c r="J197" s="19"/>
      <c r="K197" s="19"/>
      <c r="L197" s="19"/>
      <c r="M197" s="19"/>
      <c r="N197" s="19"/>
      <c r="O197" s="19"/>
      <c r="P197" s="19"/>
      <c r="Q197" s="19"/>
      <c r="R197" s="19"/>
      <c r="S197" s="19"/>
      <c r="T197" s="19"/>
      <c r="U197" s="19"/>
      <c r="V197" s="19"/>
      <c r="W197" s="19"/>
      <c r="X197" s="19"/>
    </row>
    <row r="198" spans="2:24">
      <c r="B198" s="14" t="s">
        <v>133</v>
      </c>
      <c r="C198" s="14"/>
      <c r="D198" s="29" t="s">
        <v>82</v>
      </c>
      <c r="E198" s="30">
        <f>E196*$C$197</f>
        <v>0</v>
      </c>
      <c r="F198" s="30">
        <f t="shared" ref="F198:X198" si="64">F196*$C$197</f>
        <v>0</v>
      </c>
      <c r="G198" s="30">
        <f t="shared" si="64"/>
        <v>0</v>
      </c>
      <c r="H198" s="30">
        <f t="shared" si="64"/>
        <v>0</v>
      </c>
      <c r="I198" s="30">
        <f t="shared" si="64"/>
        <v>0</v>
      </c>
      <c r="J198" s="30">
        <f t="shared" si="64"/>
        <v>0</v>
      </c>
      <c r="K198" s="30">
        <f t="shared" si="64"/>
        <v>0</v>
      </c>
      <c r="L198" s="30">
        <f t="shared" si="64"/>
        <v>0</v>
      </c>
      <c r="M198" s="30">
        <f t="shared" si="64"/>
        <v>0</v>
      </c>
      <c r="N198" s="30">
        <f t="shared" si="64"/>
        <v>0</v>
      </c>
      <c r="O198" s="30">
        <f t="shared" si="64"/>
        <v>0</v>
      </c>
      <c r="P198" s="30">
        <f t="shared" si="64"/>
        <v>0</v>
      </c>
      <c r="Q198" s="30">
        <f t="shared" si="64"/>
        <v>0</v>
      </c>
      <c r="R198" s="30">
        <f t="shared" si="64"/>
        <v>0</v>
      </c>
      <c r="S198" s="30">
        <f t="shared" si="64"/>
        <v>0</v>
      </c>
      <c r="T198" s="30">
        <f t="shared" si="64"/>
        <v>0</v>
      </c>
      <c r="U198" s="30">
        <f t="shared" si="64"/>
        <v>0</v>
      </c>
      <c r="V198" s="30">
        <f t="shared" si="64"/>
        <v>0</v>
      </c>
      <c r="W198" s="30">
        <f t="shared" si="64"/>
        <v>0</v>
      </c>
      <c r="X198" s="30">
        <f t="shared" si="64"/>
        <v>0</v>
      </c>
    </row>
    <row r="199" spans="2:24">
      <c r="B199" s="14"/>
      <c r="C199" s="14"/>
      <c r="D199" s="14"/>
      <c r="E199" s="19"/>
      <c r="F199" s="19"/>
      <c r="G199" s="19"/>
      <c r="H199" s="19"/>
      <c r="I199" s="19"/>
      <c r="J199" s="19"/>
      <c r="K199" s="19"/>
      <c r="L199" s="19"/>
      <c r="M199" s="19"/>
      <c r="N199" s="19"/>
      <c r="O199" s="19"/>
      <c r="P199" s="19"/>
      <c r="Q199" s="19"/>
      <c r="R199" s="19"/>
      <c r="S199" s="19"/>
      <c r="T199" s="19"/>
      <c r="U199" s="19"/>
      <c r="V199" s="19"/>
      <c r="W199" s="19"/>
      <c r="X199" s="19"/>
    </row>
    <row r="200" spans="2:24">
      <c r="B200" s="14" t="s">
        <v>138</v>
      </c>
      <c r="C200" s="14"/>
      <c r="D200" s="14" t="s">
        <v>82</v>
      </c>
      <c r="E200" s="30">
        <f>SUM(E179,E182,E185,E188,E193,E198)</f>
        <v>44.598134999999999</v>
      </c>
      <c r="F200" s="30">
        <f t="shared" ref="F200:X200" si="65">SUM(F179,F182,F185,F188,F193,F198)</f>
        <v>7.5</v>
      </c>
      <c r="G200" s="30">
        <f t="shared" si="65"/>
        <v>7.5</v>
      </c>
      <c r="H200" s="30">
        <f t="shared" si="65"/>
        <v>7.5</v>
      </c>
      <c r="I200" s="30">
        <f t="shared" si="65"/>
        <v>7.5</v>
      </c>
      <c r="J200" s="30">
        <f t="shared" si="65"/>
        <v>7.5</v>
      </c>
      <c r="K200" s="30">
        <f t="shared" si="65"/>
        <v>7.5</v>
      </c>
      <c r="L200" s="30">
        <f t="shared" si="65"/>
        <v>7.5</v>
      </c>
      <c r="M200" s="30">
        <f t="shared" si="65"/>
        <v>7.5</v>
      </c>
      <c r="N200" s="30">
        <f t="shared" si="65"/>
        <v>7.5</v>
      </c>
      <c r="O200" s="30">
        <f t="shared" si="65"/>
        <v>7.5</v>
      </c>
      <c r="P200" s="30">
        <f t="shared" si="65"/>
        <v>7.5</v>
      </c>
      <c r="Q200" s="30">
        <f t="shared" si="65"/>
        <v>7.5</v>
      </c>
      <c r="R200" s="30">
        <f t="shared" si="65"/>
        <v>7.5</v>
      </c>
      <c r="S200" s="30">
        <f t="shared" si="65"/>
        <v>7.5</v>
      </c>
      <c r="T200" s="30">
        <f t="shared" si="65"/>
        <v>7.5</v>
      </c>
      <c r="U200" s="30">
        <f t="shared" si="65"/>
        <v>7.5</v>
      </c>
      <c r="V200" s="30">
        <f t="shared" si="65"/>
        <v>7.5</v>
      </c>
      <c r="W200" s="30">
        <f t="shared" si="65"/>
        <v>7.5</v>
      </c>
      <c r="X200" s="30">
        <f t="shared" si="65"/>
        <v>7.5</v>
      </c>
    </row>
    <row r="201" spans="2:24">
      <c r="B201" s="14" t="s">
        <v>52</v>
      </c>
      <c r="C201" s="29">
        <f>'Masukan - kopi'!C88</f>
        <v>60000</v>
      </c>
      <c r="D201" s="14" t="s">
        <v>135</v>
      </c>
      <c r="E201" s="19"/>
      <c r="F201" s="19"/>
      <c r="G201" s="19"/>
      <c r="H201" s="19"/>
      <c r="I201" s="19"/>
      <c r="J201" s="19"/>
      <c r="K201" s="19"/>
      <c r="L201" s="19"/>
      <c r="M201" s="19"/>
      <c r="N201" s="19"/>
      <c r="O201" s="19"/>
      <c r="P201" s="19"/>
      <c r="Q201" s="19"/>
      <c r="R201" s="19"/>
      <c r="S201" s="19"/>
      <c r="T201" s="19"/>
      <c r="U201" s="19"/>
      <c r="V201" s="19"/>
      <c r="W201" s="19"/>
      <c r="X201" s="19"/>
    </row>
    <row r="202" spans="2:24">
      <c r="B202" s="14" t="s">
        <v>140</v>
      </c>
      <c r="C202" s="14"/>
      <c r="D202" s="14" t="s">
        <v>2</v>
      </c>
      <c r="E202" s="30">
        <f>E200*$C$201</f>
        <v>2675888.1</v>
      </c>
      <c r="F202" s="30">
        <f t="shared" ref="F202:X202" si="66">F200*$C$201</f>
        <v>450000</v>
      </c>
      <c r="G202" s="30">
        <f t="shared" si="66"/>
        <v>450000</v>
      </c>
      <c r="H202" s="30">
        <f t="shared" si="66"/>
        <v>450000</v>
      </c>
      <c r="I202" s="30">
        <f t="shared" si="66"/>
        <v>450000</v>
      </c>
      <c r="J202" s="30">
        <f t="shared" si="66"/>
        <v>450000</v>
      </c>
      <c r="K202" s="30">
        <f t="shared" si="66"/>
        <v>450000</v>
      </c>
      <c r="L202" s="30">
        <f t="shared" si="66"/>
        <v>450000</v>
      </c>
      <c r="M202" s="30">
        <f t="shared" si="66"/>
        <v>450000</v>
      </c>
      <c r="N202" s="30">
        <f t="shared" si="66"/>
        <v>450000</v>
      </c>
      <c r="O202" s="30">
        <f t="shared" si="66"/>
        <v>450000</v>
      </c>
      <c r="P202" s="30">
        <f t="shared" si="66"/>
        <v>450000</v>
      </c>
      <c r="Q202" s="30">
        <f t="shared" si="66"/>
        <v>450000</v>
      </c>
      <c r="R202" s="30">
        <f t="shared" si="66"/>
        <v>450000</v>
      </c>
      <c r="S202" s="30">
        <f t="shared" si="66"/>
        <v>450000</v>
      </c>
      <c r="T202" s="30">
        <f t="shared" si="66"/>
        <v>450000</v>
      </c>
      <c r="U202" s="30">
        <f t="shared" si="66"/>
        <v>450000</v>
      </c>
      <c r="V202" s="30">
        <f t="shared" si="66"/>
        <v>450000</v>
      </c>
      <c r="W202" s="30">
        <f t="shared" si="66"/>
        <v>450000</v>
      </c>
      <c r="X202" s="30">
        <f t="shared" si="66"/>
        <v>450000</v>
      </c>
    </row>
    <row r="203" spans="2:24"/>
    <row r="204" spans="2:24">
      <c r="B204" s="14" t="s">
        <v>153</v>
      </c>
      <c r="C204" s="14"/>
      <c r="D204" s="14" t="s">
        <v>82</v>
      </c>
      <c r="E204" s="30" t="e">
        <f>E113</f>
        <v>#N/A</v>
      </c>
      <c r="F204" s="30">
        <f t="shared" ref="F204:X204" si="67">F113</f>
        <v>0</v>
      </c>
      <c r="G204" s="30">
        <f t="shared" si="67"/>
        <v>0</v>
      </c>
      <c r="H204" s="30">
        <f t="shared" si="67"/>
        <v>0</v>
      </c>
      <c r="I204" s="30">
        <f t="shared" si="67"/>
        <v>0</v>
      </c>
      <c r="J204" s="30">
        <f t="shared" si="67"/>
        <v>0</v>
      </c>
      <c r="K204" s="30">
        <f t="shared" si="67"/>
        <v>0</v>
      </c>
      <c r="L204" s="30">
        <f t="shared" si="67"/>
        <v>0</v>
      </c>
      <c r="M204" s="30">
        <f t="shared" si="67"/>
        <v>0</v>
      </c>
      <c r="N204" s="30">
        <f t="shared" si="67"/>
        <v>0</v>
      </c>
      <c r="O204" s="30">
        <f t="shared" si="67"/>
        <v>0</v>
      </c>
      <c r="P204" s="30">
        <f t="shared" si="67"/>
        <v>0</v>
      </c>
      <c r="Q204" s="30">
        <f t="shared" si="67"/>
        <v>0</v>
      </c>
      <c r="R204" s="30">
        <f t="shared" si="67"/>
        <v>0</v>
      </c>
      <c r="S204" s="30">
        <f t="shared" si="67"/>
        <v>0</v>
      </c>
      <c r="T204" s="30">
        <f t="shared" si="67"/>
        <v>0</v>
      </c>
      <c r="U204" s="30">
        <f t="shared" si="67"/>
        <v>0</v>
      </c>
      <c r="V204" s="30">
        <f t="shared" si="67"/>
        <v>0</v>
      </c>
      <c r="W204" s="30">
        <f t="shared" si="67"/>
        <v>0</v>
      </c>
      <c r="X204" s="30">
        <f t="shared" si="67"/>
        <v>0</v>
      </c>
    </row>
    <row r="205" spans="2:24">
      <c r="B205" s="14" t="s">
        <v>125</v>
      </c>
      <c r="C205" s="14"/>
      <c r="D205" s="14" t="s">
        <v>82</v>
      </c>
      <c r="E205" s="30">
        <f>SUM(E152,E179)</f>
        <v>74.196269999999998</v>
      </c>
      <c r="F205" s="30">
        <f t="shared" ref="F205:X205" si="68">SUM(F152,F179)</f>
        <v>0</v>
      </c>
      <c r="G205" s="30">
        <f t="shared" si="68"/>
        <v>0</v>
      </c>
      <c r="H205" s="30">
        <f t="shared" si="68"/>
        <v>0</v>
      </c>
      <c r="I205" s="30">
        <f t="shared" si="68"/>
        <v>0</v>
      </c>
      <c r="J205" s="30">
        <f t="shared" si="68"/>
        <v>0</v>
      </c>
      <c r="K205" s="30">
        <f t="shared" si="68"/>
        <v>0</v>
      </c>
      <c r="L205" s="30">
        <f t="shared" si="68"/>
        <v>0</v>
      </c>
      <c r="M205" s="30">
        <f t="shared" si="68"/>
        <v>0</v>
      </c>
      <c r="N205" s="30">
        <f t="shared" si="68"/>
        <v>0</v>
      </c>
      <c r="O205" s="30">
        <f t="shared" si="68"/>
        <v>0</v>
      </c>
      <c r="P205" s="30">
        <f t="shared" si="68"/>
        <v>0</v>
      </c>
      <c r="Q205" s="30">
        <f t="shared" si="68"/>
        <v>0</v>
      </c>
      <c r="R205" s="30">
        <f t="shared" si="68"/>
        <v>0</v>
      </c>
      <c r="S205" s="30">
        <f t="shared" si="68"/>
        <v>0</v>
      </c>
      <c r="T205" s="30">
        <f t="shared" si="68"/>
        <v>0</v>
      </c>
      <c r="U205" s="30">
        <f t="shared" si="68"/>
        <v>0</v>
      </c>
      <c r="V205" s="30">
        <f t="shared" si="68"/>
        <v>0</v>
      </c>
      <c r="W205" s="30">
        <f t="shared" si="68"/>
        <v>0</v>
      </c>
      <c r="X205" s="30">
        <f t="shared" si="68"/>
        <v>0</v>
      </c>
    </row>
    <row r="206" spans="2:24">
      <c r="B206" s="14" t="s">
        <v>127</v>
      </c>
      <c r="C206" s="14"/>
      <c r="D206" s="14" t="s">
        <v>82</v>
      </c>
      <c r="E206" s="30">
        <f>SUM(E155,E182)</f>
        <v>35</v>
      </c>
      <c r="F206" s="30">
        <f t="shared" ref="F206:X206" si="69">SUM(F155,F182)</f>
        <v>35</v>
      </c>
      <c r="G206" s="30">
        <f t="shared" si="69"/>
        <v>35</v>
      </c>
      <c r="H206" s="30">
        <f t="shared" si="69"/>
        <v>35</v>
      </c>
      <c r="I206" s="30">
        <f t="shared" si="69"/>
        <v>35</v>
      </c>
      <c r="J206" s="30">
        <f t="shared" si="69"/>
        <v>35</v>
      </c>
      <c r="K206" s="30">
        <f t="shared" si="69"/>
        <v>35</v>
      </c>
      <c r="L206" s="30">
        <f t="shared" si="69"/>
        <v>35</v>
      </c>
      <c r="M206" s="30">
        <f t="shared" si="69"/>
        <v>35</v>
      </c>
      <c r="N206" s="30">
        <f t="shared" si="69"/>
        <v>35</v>
      </c>
      <c r="O206" s="30">
        <f t="shared" si="69"/>
        <v>35</v>
      </c>
      <c r="P206" s="30">
        <f t="shared" si="69"/>
        <v>35</v>
      </c>
      <c r="Q206" s="30">
        <f t="shared" si="69"/>
        <v>35</v>
      </c>
      <c r="R206" s="30">
        <f t="shared" si="69"/>
        <v>35</v>
      </c>
      <c r="S206" s="30">
        <f t="shared" si="69"/>
        <v>35</v>
      </c>
      <c r="T206" s="30">
        <f t="shared" si="69"/>
        <v>35</v>
      </c>
      <c r="U206" s="30">
        <f t="shared" si="69"/>
        <v>35</v>
      </c>
      <c r="V206" s="30">
        <f t="shared" si="69"/>
        <v>35</v>
      </c>
      <c r="W206" s="30">
        <f t="shared" si="69"/>
        <v>35</v>
      </c>
      <c r="X206" s="30">
        <f t="shared" si="69"/>
        <v>35</v>
      </c>
    </row>
    <row r="207" spans="2:24">
      <c r="B207" s="14" t="s">
        <v>128</v>
      </c>
      <c r="C207" s="14"/>
      <c r="D207" s="14" t="s">
        <v>82</v>
      </c>
      <c r="E207" s="30">
        <f>SUM(E158,E185)</f>
        <v>10.5</v>
      </c>
      <c r="F207" s="30">
        <f t="shared" ref="F207:X207" si="70">SUM(F158,F185)</f>
        <v>10.5</v>
      </c>
      <c r="G207" s="30">
        <f t="shared" si="70"/>
        <v>10.5</v>
      </c>
      <c r="H207" s="30">
        <f t="shared" si="70"/>
        <v>10.5</v>
      </c>
      <c r="I207" s="30">
        <f t="shared" si="70"/>
        <v>10.5</v>
      </c>
      <c r="J207" s="30">
        <f t="shared" si="70"/>
        <v>10.5</v>
      </c>
      <c r="K207" s="30">
        <f t="shared" si="70"/>
        <v>10.5</v>
      </c>
      <c r="L207" s="30">
        <f t="shared" si="70"/>
        <v>10.5</v>
      </c>
      <c r="M207" s="30">
        <f t="shared" si="70"/>
        <v>10.5</v>
      </c>
      <c r="N207" s="30">
        <f t="shared" si="70"/>
        <v>10.5</v>
      </c>
      <c r="O207" s="30">
        <f t="shared" si="70"/>
        <v>10.5</v>
      </c>
      <c r="P207" s="30">
        <f t="shared" si="70"/>
        <v>10.5</v>
      </c>
      <c r="Q207" s="30">
        <f t="shared" si="70"/>
        <v>10.5</v>
      </c>
      <c r="R207" s="30">
        <f t="shared" si="70"/>
        <v>10.5</v>
      </c>
      <c r="S207" s="30">
        <f t="shared" si="70"/>
        <v>10.5</v>
      </c>
      <c r="T207" s="30">
        <f t="shared" si="70"/>
        <v>10.5</v>
      </c>
      <c r="U207" s="30">
        <f t="shared" si="70"/>
        <v>10.5</v>
      </c>
      <c r="V207" s="30">
        <f t="shared" si="70"/>
        <v>10.5</v>
      </c>
      <c r="W207" s="30">
        <f t="shared" si="70"/>
        <v>10.5</v>
      </c>
      <c r="X207" s="30">
        <f t="shared" si="70"/>
        <v>10.5</v>
      </c>
    </row>
    <row r="208" spans="2:24">
      <c r="B208" s="14" t="s">
        <v>131</v>
      </c>
      <c r="C208" s="14"/>
      <c r="D208" s="14" t="s">
        <v>82</v>
      </c>
      <c r="E208" s="30">
        <f>SUM(E161,E188)</f>
        <v>7.1</v>
      </c>
      <c r="F208" s="30">
        <f t="shared" ref="F208:X208" si="71">SUM(F161,F188)</f>
        <v>7.1</v>
      </c>
      <c r="G208" s="30">
        <f t="shared" si="71"/>
        <v>7.1</v>
      </c>
      <c r="H208" s="30">
        <f t="shared" si="71"/>
        <v>7.1</v>
      </c>
      <c r="I208" s="30">
        <f t="shared" si="71"/>
        <v>7.1</v>
      </c>
      <c r="J208" s="30">
        <f t="shared" si="71"/>
        <v>7.1</v>
      </c>
      <c r="K208" s="30">
        <f t="shared" si="71"/>
        <v>7.1</v>
      </c>
      <c r="L208" s="30">
        <f t="shared" si="71"/>
        <v>7.1</v>
      </c>
      <c r="M208" s="30">
        <f t="shared" si="71"/>
        <v>7.1</v>
      </c>
      <c r="N208" s="30">
        <f t="shared" si="71"/>
        <v>7.1</v>
      </c>
      <c r="O208" s="30">
        <f t="shared" si="71"/>
        <v>7.1</v>
      </c>
      <c r="P208" s="30">
        <f t="shared" si="71"/>
        <v>7.1</v>
      </c>
      <c r="Q208" s="30">
        <f t="shared" si="71"/>
        <v>7.1</v>
      </c>
      <c r="R208" s="30">
        <f t="shared" si="71"/>
        <v>7.1</v>
      </c>
      <c r="S208" s="30">
        <f t="shared" si="71"/>
        <v>7.1</v>
      </c>
      <c r="T208" s="30">
        <f t="shared" si="71"/>
        <v>7.1</v>
      </c>
      <c r="U208" s="30">
        <f t="shared" si="71"/>
        <v>7.1</v>
      </c>
      <c r="V208" s="30">
        <f t="shared" si="71"/>
        <v>7.1</v>
      </c>
      <c r="W208" s="30">
        <f t="shared" si="71"/>
        <v>7.1</v>
      </c>
      <c r="X208" s="30">
        <f t="shared" si="71"/>
        <v>7.1</v>
      </c>
    </row>
    <row r="209" spans="2:24">
      <c r="B209" s="14" t="s">
        <v>129</v>
      </c>
      <c r="C209" s="14"/>
      <c r="D209" s="14" t="s">
        <v>82</v>
      </c>
      <c r="E209" s="30">
        <f>SUM(E166,E193)</f>
        <v>0</v>
      </c>
      <c r="F209" s="30">
        <f t="shared" ref="F209:X209" si="72">SUM(F166,F193)</f>
        <v>0</v>
      </c>
      <c r="G209" s="30">
        <f t="shared" si="72"/>
        <v>44.529423152720874</v>
      </c>
      <c r="H209" s="30">
        <f t="shared" si="72"/>
        <v>49.447381427526508</v>
      </c>
      <c r="I209" s="30">
        <f t="shared" si="72"/>
        <v>54.365339702332172</v>
      </c>
      <c r="J209" s="30">
        <f t="shared" si="72"/>
        <v>59.283297977137813</v>
      </c>
      <c r="K209" s="30">
        <f t="shared" si="72"/>
        <v>64.201256251943462</v>
      </c>
      <c r="L209" s="30">
        <f t="shared" si="72"/>
        <v>69.119214526749118</v>
      </c>
      <c r="M209" s="30">
        <f t="shared" si="72"/>
        <v>74.037172801554789</v>
      </c>
      <c r="N209" s="30">
        <f t="shared" si="72"/>
        <v>78.955131076360416</v>
      </c>
      <c r="O209" s="30">
        <f t="shared" si="72"/>
        <v>83.873089351166087</v>
      </c>
      <c r="P209" s="30">
        <f t="shared" si="72"/>
        <v>88.791047625971729</v>
      </c>
      <c r="Q209" s="30">
        <f t="shared" si="72"/>
        <v>93.709005900777385</v>
      </c>
      <c r="R209" s="30">
        <f t="shared" si="72"/>
        <v>98.626964175583055</v>
      </c>
      <c r="S209" s="30">
        <f t="shared" si="72"/>
        <v>103.54492245038871</v>
      </c>
      <c r="T209" s="30">
        <f t="shared" si="72"/>
        <v>108.46288072519434</v>
      </c>
      <c r="U209" s="30">
        <f t="shared" si="72"/>
        <v>113.38083900000001</v>
      </c>
      <c r="V209" s="30">
        <f t="shared" si="72"/>
        <v>110.32827795</v>
      </c>
      <c r="W209" s="30">
        <f t="shared" si="72"/>
        <v>107.27571690000001</v>
      </c>
      <c r="X209" s="30">
        <f t="shared" si="72"/>
        <v>104.22315585000001</v>
      </c>
    </row>
    <row r="210" spans="2:24">
      <c r="B210" s="14" t="s">
        <v>132</v>
      </c>
      <c r="C210" s="14"/>
      <c r="D210" s="14" t="s">
        <v>82</v>
      </c>
      <c r="E210" s="30">
        <f>SUM(E171,E198)</f>
        <v>0</v>
      </c>
      <c r="F210" s="30">
        <f t="shared" ref="F210:X210" si="73">SUM(F171,F198)</f>
        <v>0</v>
      </c>
      <c r="G210" s="30">
        <f t="shared" si="73"/>
        <v>2.3752018061679374</v>
      </c>
      <c r="H210" s="30">
        <f t="shared" si="73"/>
        <v>2.6375259628702268</v>
      </c>
      <c r="I210" s="30">
        <f t="shared" si="73"/>
        <v>2.8998501195725179</v>
      </c>
      <c r="J210" s="30">
        <f t="shared" si="73"/>
        <v>3.1621742762748073</v>
      </c>
      <c r="K210" s="30">
        <f t="shared" si="73"/>
        <v>3.4244984329770976</v>
      </c>
      <c r="L210" s="30">
        <f t="shared" si="73"/>
        <v>3.6868225896793883</v>
      </c>
      <c r="M210" s="30">
        <f t="shared" si="73"/>
        <v>3.949146746381679</v>
      </c>
      <c r="N210" s="30">
        <f t="shared" si="73"/>
        <v>4.2114709030839688</v>
      </c>
      <c r="O210" s="30">
        <f t="shared" si="73"/>
        <v>4.4737950597862586</v>
      </c>
      <c r="P210" s="30">
        <f t="shared" si="73"/>
        <v>4.7361192164885484</v>
      </c>
      <c r="Q210" s="30">
        <f t="shared" si="73"/>
        <v>4.9984433731908391</v>
      </c>
      <c r="R210" s="30">
        <f t="shared" si="73"/>
        <v>5.2607675298931298</v>
      </c>
      <c r="S210" s="30">
        <f t="shared" si="73"/>
        <v>5.5230916865954205</v>
      </c>
      <c r="T210" s="30">
        <f t="shared" si="73"/>
        <v>5.7854158432977103</v>
      </c>
      <c r="U210" s="30">
        <f t="shared" si="73"/>
        <v>6.0477400000000001</v>
      </c>
      <c r="V210" s="30">
        <f t="shared" si="73"/>
        <v>5.8849162307692309</v>
      </c>
      <c r="W210" s="30">
        <f t="shared" si="73"/>
        <v>5.7220924615384625</v>
      </c>
      <c r="X210" s="30">
        <f t="shared" si="73"/>
        <v>5.5592686923076924</v>
      </c>
    </row>
    <row r="211" spans="2:24">
      <c r="B211" s="14" t="s">
        <v>138</v>
      </c>
      <c r="C211" s="14"/>
      <c r="D211" s="14" t="s">
        <v>82</v>
      </c>
      <c r="E211" s="30" t="e">
        <f>SUM(E204:E210)</f>
        <v>#N/A</v>
      </c>
      <c r="F211" s="30">
        <f t="shared" ref="F211:X211" si="74">SUM(F204:F210)</f>
        <v>52.6</v>
      </c>
      <c r="G211" s="30">
        <f t="shared" si="74"/>
        <v>99.504624958888812</v>
      </c>
      <c r="H211" s="30">
        <f t="shared" si="74"/>
        <v>104.68490739039675</v>
      </c>
      <c r="I211" s="30">
        <f t="shared" si="74"/>
        <v>109.86518982190469</v>
      </c>
      <c r="J211" s="30">
        <f t="shared" si="74"/>
        <v>115.04547225341263</v>
      </c>
      <c r="K211" s="30">
        <f t="shared" si="74"/>
        <v>120.22575468492057</v>
      </c>
      <c r="L211" s="30">
        <f t="shared" si="74"/>
        <v>125.40603711642851</v>
      </c>
      <c r="M211" s="30">
        <f t="shared" si="74"/>
        <v>130.58631954793645</v>
      </c>
      <c r="N211" s="30">
        <f t="shared" si="74"/>
        <v>135.7666019794444</v>
      </c>
      <c r="O211" s="30">
        <f t="shared" si="74"/>
        <v>140.94688441095235</v>
      </c>
      <c r="P211" s="30">
        <f t="shared" si="74"/>
        <v>146.1271668424603</v>
      </c>
      <c r="Q211" s="30">
        <f t="shared" si="74"/>
        <v>151.30744927396822</v>
      </c>
      <c r="R211" s="30">
        <f t="shared" si="74"/>
        <v>156.48773170547616</v>
      </c>
      <c r="S211" s="30">
        <f t="shared" si="74"/>
        <v>161.66801413698414</v>
      </c>
      <c r="T211" s="30">
        <f t="shared" si="74"/>
        <v>166.84829656849203</v>
      </c>
      <c r="U211" s="30">
        <f t="shared" si="74"/>
        <v>172.02857900000001</v>
      </c>
      <c r="V211" s="30">
        <f t="shared" si="74"/>
        <v>168.81319418076922</v>
      </c>
      <c r="W211" s="30">
        <f t="shared" si="74"/>
        <v>165.59780936153848</v>
      </c>
      <c r="X211" s="30">
        <f t="shared" si="74"/>
        <v>162.38242454230769</v>
      </c>
    </row>
    <row r="212" spans="2:24">
      <c r="B212" s="14" t="s">
        <v>150</v>
      </c>
      <c r="C212" s="14"/>
      <c r="D212" s="14" t="s">
        <v>82</v>
      </c>
      <c r="E212" s="69" t="e">
        <f>E211*$C$201</f>
        <v>#N/A</v>
      </c>
      <c r="F212" s="30">
        <f t="shared" ref="F212:X212" si="75">F211*$C$201</f>
        <v>3156000</v>
      </c>
      <c r="G212" s="30">
        <f t="shared" si="75"/>
        <v>5970277.4975333288</v>
      </c>
      <c r="H212" s="30">
        <f t="shared" si="75"/>
        <v>6281094.4434238048</v>
      </c>
      <c r="I212" s="30">
        <f t="shared" si="75"/>
        <v>6591911.3893142818</v>
      </c>
      <c r="J212" s="30">
        <f t="shared" si="75"/>
        <v>6902728.3352047578</v>
      </c>
      <c r="K212" s="30">
        <f t="shared" si="75"/>
        <v>7213545.2810952347</v>
      </c>
      <c r="L212" s="30">
        <f t="shared" si="75"/>
        <v>7524362.2269857107</v>
      </c>
      <c r="M212" s="30">
        <f t="shared" si="75"/>
        <v>7835179.1728761876</v>
      </c>
      <c r="N212" s="30">
        <f t="shared" si="75"/>
        <v>8145996.1187666645</v>
      </c>
      <c r="O212" s="30">
        <f t="shared" si="75"/>
        <v>8456813.0646571405</v>
      </c>
      <c r="P212" s="30">
        <f t="shared" si="75"/>
        <v>8767630.0105476175</v>
      </c>
      <c r="Q212" s="30">
        <f t="shared" si="75"/>
        <v>9078446.9564380925</v>
      </c>
      <c r="R212" s="30">
        <f t="shared" si="75"/>
        <v>9389263.9023285694</v>
      </c>
      <c r="S212" s="30">
        <f t="shared" si="75"/>
        <v>9700080.8482190482</v>
      </c>
      <c r="T212" s="30">
        <f t="shared" si="75"/>
        <v>10010897.794109521</v>
      </c>
      <c r="U212" s="30">
        <f t="shared" si="75"/>
        <v>10321714.74</v>
      </c>
      <c r="V212" s="30">
        <f t="shared" si="75"/>
        <v>10128791.650846153</v>
      </c>
      <c r="W212" s="30">
        <f t="shared" si="75"/>
        <v>9935868.5616923086</v>
      </c>
      <c r="X212" s="30">
        <f t="shared" si="75"/>
        <v>9742945.4725384619</v>
      </c>
    </row>
    <row r="213" spans="2:24"/>
    <row r="214" spans="2:24" ht="15">
      <c r="B214" s="6" t="s">
        <v>69</v>
      </c>
    </row>
    <row r="215" spans="2:24">
      <c r="B215" s="14" t="s">
        <v>66</v>
      </c>
      <c r="C215" s="29">
        <f>'Masukan - kopi'!C110</f>
        <v>110000</v>
      </c>
      <c r="D215" s="14" t="s">
        <v>1</v>
      </c>
      <c r="E215" s="14"/>
      <c r="F215" s="14"/>
      <c r="G215" s="14"/>
      <c r="H215" s="14"/>
      <c r="I215" s="14"/>
      <c r="J215" s="14"/>
      <c r="K215" s="14"/>
      <c r="L215" s="14"/>
      <c r="M215" s="14"/>
      <c r="N215" s="14"/>
      <c r="O215" s="14"/>
      <c r="P215" s="14"/>
      <c r="Q215" s="14"/>
      <c r="R215" s="14"/>
      <c r="S215" s="14"/>
      <c r="T215" s="14"/>
      <c r="U215" s="14"/>
      <c r="V215" s="14"/>
      <c r="W215" s="14"/>
      <c r="X215" s="14"/>
    </row>
    <row r="216" spans="2:24">
      <c r="B216" s="14" t="s">
        <v>141</v>
      </c>
      <c r="C216" s="14"/>
      <c r="D216" s="14" t="s">
        <v>2</v>
      </c>
      <c r="E216" s="30">
        <f>$C$215</f>
        <v>110000</v>
      </c>
      <c r="F216" s="30">
        <f t="shared" ref="F216:X216" si="76">$C$215</f>
        <v>110000</v>
      </c>
      <c r="G216" s="30">
        <f t="shared" si="76"/>
        <v>110000</v>
      </c>
      <c r="H216" s="30">
        <f t="shared" si="76"/>
        <v>110000</v>
      </c>
      <c r="I216" s="30">
        <f t="shared" si="76"/>
        <v>110000</v>
      </c>
      <c r="J216" s="30">
        <f t="shared" si="76"/>
        <v>110000</v>
      </c>
      <c r="K216" s="30">
        <f t="shared" si="76"/>
        <v>110000</v>
      </c>
      <c r="L216" s="30">
        <f t="shared" si="76"/>
        <v>110000</v>
      </c>
      <c r="M216" s="30">
        <f t="shared" si="76"/>
        <v>110000</v>
      </c>
      <c r="N216" s="30">
        <f t="shared" si="76"/>
        <v>110000</v>
      </c>
      <c r="O216" s="30">
        <f t="shared" si="76"/>
        <v>110000</v>
      </c>
      <c r="P216" s="30">
        <f t="shared" si="76"/>
        <v>110000</v>
      </c>
      <c r="Q216" s="30">
        <f t="shared" si="76"/>
        <v>110000</v>
      </c>
      <c r="R216" s="30">
        <f t="shared" si="76"/>
        <v>110000</v>
      </c>
      <c r="S216" s="30">
        <f t="shared" si="76"/>
        <v>110000</v>
      </c>
      <c r="T216" s="30">
        <f t="shared" si="76"/>
        <v>110000</v>
      </c>
      <c r="U216" s="30">
        <f t="shared" si="76"/>
        <v>110000</v>
      </c>
      <c r="V216" s="30">
        <f t="shared" si="76"/>
        <v>110000</v>
      </c>
      <c r="W216" s="30">
        <f t="shared" si="76"/>
        <v>110000</v>
      </c>
      <c r="X216" s="30">
        <f t="shared" si="76"/>
        <v>110000</v>
      </c>
    </row>
    <row r="217" spans="2:24">
      <c r="B217" s="14"/>
      <c r="C217" s="14"/>
      <c r="D217" s="14"/>
      <c r="E217" s="14"/>
      <c r="F217" s="14"/>
      <c r="G217" s="14"/>
      <c r="H217" s="14"/>
      <c r="I217" s="14"/>
      <c r="J217" s="14"/>
      <c r="K217" s="14"/>
      <c r="L217" s="14"/>
      <c r="M217" s="14"/>
      <c r="N217" s="14"/>
      <c r="O217" s="14"/>
      <c r="P217" s="14"/>
      <c r="Q217" s="14"/>
      <c r="R217" s="14"/>
      <c r="S217" s="14"/>
      <c r="T217" s="14"/>
      <c r="U217" s="14"/>
      <c r="V217" s="14"/>
      <c r="W217" s="14"/>
      <c r="X217" s="14"/>
    </row>
    <row r="218" spans="2:24">
      <c r="B218" s="14" t="s">
        <v>67</v>
      </c>
      <c r="C218" s="29">
        <f>'Masukan - kopi'!C111</f>
        <v>215</v>
      </c>
      <c r="D218" s="14" t="s">
        <v>84</v>
      </c>
      <c r="E218" s="12"/>
      <c r="F218" s="12"/>
      <c r="G218" s="12"/>
      <c r="H218" s="12"/>
      <c r="I218" s="12"/>
      <c r="J218" s="12"/>
      <c r="K218" s="12"/>
      <c r="L218" s="12"/>
      <c r="M218" s="12"/>
      <c r="N218" s="12"/>
      <c r="O218" s="12"/>
      <c r="P218" s="12"/>
      <c r="Q218" s="12"/>
      <c r="R218" s="12"/>
      <c r="S218" s="12"/>
      <c r="T218" s="12"/>
      <c r="U218" s="12"/>
      <c r="V218" s="12"/>
      <c r="W218" s="12"/>
      <c r="X218" s="12"/>
    </row>
    <row r="219" spans="2:24">
      <c r="B219" s="14" t="s">
        <v>142</v>
      </c>
      <c r="C219" s="14"/>
      <c r="D219" s="14" t="s">
        <v>2</v>
      </c>
      <c r="E219" s="30">
        <f>$C$218*SUM(E138,E122)</f>
        <v>511915</v>
      </c>
      <c r="F219" s="30">
        <f t="shared" ref="F219:X219" si="77">$C$218*SUM(F138,F122)</f>
        <v>511915</v>
      </c>
      <c r="G219" s="30">
        <f t="shared" si="77"/>
        <v>511915</v>
      </c>
      <c r="H219" s="30">
        <f t="shared" si="77"/>
        <v>511915</v>
      </c>
      <c r="I219" s="30">
        <f t="shared" si="77"/>
        <v>511915</v>
      </c>
      <c r="J219" s="30">
        <f t="shared" si="77"/>
        <v>511915</v>
      </c>
      <c r="K219" s="30">
        <f t="shared" si="77"/>
        <v>511915</v>
      </c>
      <c r="L219" s="30">
        <f t="shared" si="77"/>
        <v>511915</v>
      </c>
      <c r="M219" s="30">
        <f t="shared" si="77"/>
        <v>511915</v>
      </c>
      <c r="N219" s="30">
        <f t="shared" si="77"/>
        <v>511915</v>
      </c>
      <c r="O219" s="30">
        <f t="shared" si="77"/>
        <v>511915</v>
      </c>
      <c r="P219" s="30">
        <f t="shared" si="77"/>
        <v>511915</v>
      </c>
      <c r="Q219" s="30">
        <f t="shared" si="77"/>
        <v>511915</v>
      </c>
      <c r="R219" s="30">
        <f t="shared" si="77"/>
        <v>511915</v>
      </c>
      <c r="S219" s="30">
        <f t="shared" si="77"/>
        <v>511915</v>
      </c>
      <c r="T219" s="30">
        <f t="shared" si="77"/>
        <v>511915</v>
      </c>
      <c r="U219" s="30">
        <f t="shared" si="77"/>
        <v>511915</v>
      </c>
      <c r="V219" s="30">
        <f t="shared" si="77"/>
        <v>511915</v>
      </c>
      <c r="W219" s="30">
        <f t="shared" si="77"/>
        <v>511915</v>
      </c>
      <c r="X219" s="30">
        <f t="shared" si="77"/>
        <v>511915</v>
      </c>
    </row>
    <row r="220" spans="2:24"/>
    <row r="221" spans="2:24" ht="15">
      <c r="B221" s="6" t="s">
        <v>98</v>
      </c>
    </row>
    <row r="222" spans="2:24">
      <c r="B222" s="14" t="s">
        <v>143</v>
      </c>
      <c r="C222" s="14"/>
      <c r="D222" s="14" t="s">
        <v>6</v>
      </c>
      <c r="E222" s="30">
        <f>(E138*$C$146*E147)+(E122*$C$130*E131)</f>
        <v>0</v>
      </c>
      <c r="F222" s="30">
        <f t="shared" ref="F222:X222" si="78">(F138*$C$146*F147)+(F122*$C$130*F131)</f>
        <v>0</v>
      </c>
      <c r="G222" s="30">
        <f t="shared" si="78"/>
        <v>1870.237642651919</v>
      </c>
      <c r="H222" s="30">
        <f t="shared" si="78"/>
        <v>2076.79209674821</v>
      </c>
      <c r="I222" s="30">
        <f t="shared" si="78"/>
        <v>2283.346550844502</v>
      </c>
      <c r="J222" s="30">
        <f t="shared" si="78"/>
        <v>2489.901004940793</v>
      </c>
      <c r="K222" s="30">
        <f t="shared" si="78"/>
        <v>2696.4554590370844</v>
      </c>
      <c r="L222" s="30">
        <f t="shared" si="78"/>
        <v>2903.0099131333764</v>
      </c>
      <c r="M222" s="30">
        <f t="shared" si="78"/>
        <v>3109.5643672296683</v>
      </c>
      <c r="N222" s="30">
        <f t="shared" si="78"/>
        <v>3316.1188213259588</v>
      </c>
      <c r="O222" s="30">
        <f t="shared" si="78"/>
        <v>3522.6732754222508</v>
      </c>
      <c r="P222" s="30">
        <f t="shared" si="78"/>
        <v>3729.2277295185418</v>
      </c>
      <c r="Q222" s="30">
        <f t="shared" si="78"/>
        <v>3935.7821836148337</v>
      </c>
      <c r="R222" s="30">
        <f t="shared" si="78"/>
        <v>4142.3366377111251</v>
      </c>
      <c r="S222" s="30">
        <f t="shared" si="78"/>
        <v>4348.8910918074171</v>
      </c>
      <c r="T222" s="30">
        <f t="shared" si="78"/>
        <v>4555.4455459037081</v>
      </c>
      <c r="U222" s="30">
        <f t="shared" si="78"/>
        <v>4762</v>
      </c>
      <c r="V222" s="30">
        <f t="shared" si="78"/>
        <v>4633.792307692308</v>
      </c>
      <c r="W222" s="30">
        <f t="shared" si="78"/>
        <v>4505.5846153846151</v>
      </c>
      <c r="X222" s="30">
        <f t="shared" si="78"/>
        <v>4377.376923076923</v>
      </c>
    </row>
    <row r="223" spans="2:24">
      <c r="B223" s="14" t="s">
        <v>77</v>
      </c>
      <c r="C223" s="29">
        <f>'Masukan - kopi'!C137</f>
        <v>8000</v>
      </c>
      <c r="D223" s="14" t="s">
        <v>4</v>
      </c>
      <c r="E223" s="19"/>
      <c r="F223" s="19"/>
      <c r="G223" s="19"/>
      <c r="H223" s="19"/>
      <c r="I223" s="19"/>
      <c r="J223" s="19"/>
      <c r="K223" s="19"/>
      <c r="L223" s="19"/>
      <c r="M223" s="19"/>
      <c r="N223" s="19"/>
      <c r="O223" s="19"/>
      <c r="P223" s="19"/>
      <c r="Q223" s="19"/>
      <c r="R223" s="19"/>
      <c r="S223" s="19"/>
      <c r="T223" s="19"/>
      <c r="U223" s="19"/>
      <c r="V223" s="19"/>
      <c r="W223" s="19"/>
      <c r="X223" s="19"/>
    </row>
    <row r="224" spans="2:24">
      <c r="B224" s="14" t="s">
        <v>144</v>
      </c>
      <c r="C224" s="14"/>
      <c r="D224" s="14" t="s">
        <v>2</v>
      </c>
      <c r="E224" s="31">
        <f>E222*$C$223</f>
        <v>0</v>
      </c>
      <c r="F224" s="31">
        <f t="shared" ref="F224:X224" si="79">F222*$C$223</f>
        <v>0</v>
      </c>
      <c r="G224" s="31">
        <f t="shared" si="79"/>
        <v>14961901.141215352</v>
      </c>
      <c r="H224" s="31">
        <f t="shared" si="79"/>
        <v>16614336.77398568</v>
      </c>
      <c r="I224" s="31">
        <f t="shared" si="79"/>
        <v>18266772.406756017</v>
      </c>
      <c r="J224" s="31">
        <f t="shared" si="79"/>
        <v>19919208.039526343</v>
      </c>
      <c r="K224" s="31">
        <f t="shared" si="79"/>
        <v>21571643.672296677</v>
      </c>
      <c r="L224" s="31">
        <f t="shared" si="79"/>
        <v>23224079.30506701</v>
      </c>
      <c r="M224" s="31">
        <f t="shared" si="79"/>
        <v>24876514.937837347</v>
      </c>
      <c r="N224" s="31">
        <f t="shared" si="79"/>
        <v>26528950.57060767</v>
      </c>
      <c r="O224" s="31">
        <f t="shared" si="79"/>
        <v>28181386.203378007</v>
      </c>
      <c r="P224" s="31">
        <f t="shared" si="79"/>
        <v>29833821.836148333</v>
      </c>
      <c r="Q224" s="31">
        <f t="shared" si="79"/>
        <v>31486257.46891867</v>
      </c>
      <c r="R224" s="31">
        <f t="shared" si="79"/>
        <v>33138693.101689</v>
      </c>
      <c r="S224" s="31">
        <f t="shared" si="79"/>
        <v>34791128.734459333</v>
      </c>
      <c r="T224" s="31">
        <f t="shared" si="79"/>
        <v>36443564.367229663</v>
      </c>
      <c r="U224" s="31">
        <f t="shared" si="79"/>
        <v>38096000</v>
      </c>
      <c r="V224" s="31">
        <f t="shared" si="79"/>
        <v>37070338.461538464</v>
      </c>
      <c r="W224" s="31">
        <f t="shared" si="79"/>
        <v>36044676.92307692</v>
      </c>
      <c r="X224" s="31">
        <f t="shared" si="79"/>
        <v>35019015.384615384</v>
      </c>
    </row>
    <row r="225" spans="2:24"/>
    <row r="226" spans="2:24" ht="15">
      <c r="B226" s="17" t="s">
        <v>145</v>
      </c>
      <c r="C226" s="14"/>
      <c r="D226" s="14" t="s">
        <v>2</v>
      </c>
      <c r="E226" s="69">
        <f>E224+E116</f>
        <v>0</v>
      </c>
      <c r="F226" s="69">
        <f t="shared" ref="F226:X226" si="80">F224+F116</f>
        <v>0</v>
      </c>
      <c r="G226" s="69">
        <f t="shared" si="80"/>
        <v>14961901.141215352</v>
      </c>
      <c r="H226" s="69">
        <f t="shared" si="80"/>
        <v>16614336.77398568</v>
      </c>
      <c r="I226" s="69">
        <f t="shared" si="80"/>
        <v>18266772.406756017</v>
      </c>
      <c r="J226" s="69">
        <f t="shared" si="80"/>
        <v>19919208.039526343</v>
      </c>
      <c r="K226" s="69">
        <f t="shared" si="80"/>
        <v>21571643.672296677</v>
      </c>
      <c r="L226" s="69">
        <f t="shared" si="80"/>
        <v>23224079.30506701</v>
      </c>
      <c r="M226" s="69">
        <f t="shared" si="80"/>
        <v>24876514.937837347</v>
      </c>
      <c r="N226" s="69">
        <f t="shared" si="80"/>
        <v>26528950.57060767</v>
      </c>
      <c r="O226" s="69">
        <f t="shared" si="80"/>
        <v>28181386.203378007</v>
      </c>
      <c r="P226" s="69">
        <f t="shared" si="80"/>
        <v>29833821.836148333</v>
      </c>
      <c r="Q226" s="69">
        <f t="shared" si="80"/>
        <v>31486257.46891867</v>
      </c>
      <c r="R226" s="69">
        <f t="shared" si="80"/>
        <v>33138693.101689</v>
      </c>
      <c r="S226" s="69">
        <f t="shared" si="80"/>
        <v>34791128.734459333</v>
      </c>
      <c r="T226" s="69">
        <f t="shared" si="80"/>
        <v>36443564.367229663</v>
      </c>
      <c r="U226" s="69">
        <f t="shared" si="80"/>
        <v>38096000</v>
      </c>
      <c r="V226" s="69">
        <f t="shared" si="80"/>
        <v>37070338.461538464</v>
      </c>
      <c r="W226" s="69">
        <f t="shared" si="80"/>
        <v>36044676.92307692</v>
      </c>
      <c r="X226" s="69">
        <f t="shared" si="80"/>
        <v>35019015.384615384</v>
      </c>
    </row>
    <row r="227" spans="2:24" ht="15">
      <c r="B227" s="17" t="s">
        <v>146</v>
      </c>
      <c r="C227" s="14"/>
      <c r="D227" s="14" t="s">
        <v>2</v>
      </c>
      <c r="E227" s="69">
        <f t="shared" ref="E227:X227" si="81">SUM(E144,E175,E216,E219)</f>
        <v>10791803.1</v>
      </c>
      <c r="F227" s="69">
        <f t="shared" si="81"/>
        <v>3327915</v>
      </c>
      <c r="G227" s="69">
        <f t="shared" si="81"/>
        <v>6142192.4975333288</v>
      </c>
      <c r="H227" s="69">
        <f t="shared" si="81"/>
        <v>6453009.4434238048</v>
      </c>
      <c r="I227" s="69">
        <f t="shared" si="81"/>
        <v>6763826.3893142818</v>
      </c>
      <c r="J227" s="69">
        <f t="shared" si="81"/>
        <v>7074643.3352047578</v>
      </c>
      <c r="K227" s="69">
        <f t="shared" si="81"/>
        <v>7385460.2810952347</v>
      </c>
      <c r="L227" s="69">
        <f t="shared" si="81"/>
        <v>7696277.2269857107</v>
      </c>
      <c r="M227" s="69">
        <f t="shared" si="81"/>
        <v>8007094.1728761876</v>
      </c>
      <c r="N227" s="69">
        <f t="shared" si="81"/>
        <v>8317911.1187666645</v>
      </c>
      <c r="O227" s="69">
        <f t="shared" si="81"/>
        <v>8628728.0646571405</v>
      </c>
      <c r="P227" s="69">
        <f t="shared" si="81"/>
        <v>8939545.0105476175</v>
      </c>
      <c r="Q227" s="69">
        <f t="shared" si="81"/>
        <v>9250361.9564380925</v>
      </c>
      <c r="R227" s="69">
        <f t="shared" si="81"/>
        <v>9561178.9023285694</v>
      </c>
      <c r="S227" s="69">
        <f t="shared" si="81"/>
        <v>9871995.8482190482</v>
      </c>
      <c r="T227" s="69">
        <f t="shared" si="81"/>
        <v>10182812.794109521</v>
      </c>
      <c r="U227" s="69">
        <f t="shared" si="81"/>
        <v>10493629.74</v>
      </c>
      <c r="V227" s="69">
        <f t="shared" si="81"/>
        <v>10300706.650846153</v>
      </c>
      <c r="W227" s="69">
        <f t="shared" si="81"/>
        <v>10107783.561692309</v>
      </c>
      <c r="X227" s="69">
        <f t="shared" si="81"/>
        <v>9914860.4725384619</v>
      </c>
    </row>
    <row r="228" spans="2:24" ht="15">
      <c r="B228" s="17" t="s">
        <v>147</v>
      </c>
      <c r="C228" s="14"/>
      <c r="D228" s="14" t="s">
        <v>2</v>
      </c>
      <c r="E228" s="69">
        <f>E226-E227</f>
        <v>-10791803.1</v>
      </c>
      <c r="F228" s="69">
        <f t="shared" ref="F228:X228" si="82">F226-F227</f>
        <v>-3327915</v>
      </c>
      <c r="G228" s="69">
        <f t="shared" si="82"/>
        <v>8819708.6436820235</v>
      </c>
      <c r="H228" s="69">
        <f t="shared" si="82"/>
        <v>10161327.330561876</v>
      </c>
      <c r="I228" s="69">
        <f t="shared" si="82"/>
        <v>11502946.017441735</v>
      </c>
      <c r="J228" s="69">
        <f t="shared" si="82"/>
        <v>12844564.704321586</v>
      </c>
      <c r="K228" s="69">
        <f t="shared" si="82"/>
        <v>14186183.391201442</v>
      </c>
      <c r="L228" s="69">
        <f t="shared" si="82"/>
        <v>15527802.078081299</v>
      </c>
      <c r="M228" s="69">
        <f t="shared" si="82"/>
        <v>16869420.764961161</v>
      </c>
      <c r="N228" s="69">
        <f t="shared" si="82"/>
        <v>18211039.451841004</v>
      </c>
      <c r="O228" s="69">
        <f t="shared" si="82"/>
        <v>19552658.138720866</v>
      </c>
      <c r="P228" s="69">
        <f t="shared" si="82"/>
        <v>20894276.825600713</v>
      </c>
      <c r="Q228" s="69">
        <f t="shared" si="82"/>
        <v>22235895.512480579</v>
      </c>
      <c r="R228" s="69">
        <f t="shared" si="82"/>
        <v>23577514.19936043</v>
      </c>
      <c r="S228" s="69">
        <f t="shared" si="82"/>
        <v>24919132.886240285</v>
      </c>
      <c r="T228" s="69">
        <f t="shared" si="82"/>
        <v>26260751.57312014</v>
      </c>
      <c r="U228" s="69">
        <f t="shared" si="82"/>
        <v>27602370.259999998</v>
      </c>
      <c r="V228" s="69">
        <f t="shared" si="82"/>
        <v>26769631.81069231</v>
      </c>
      <c r="W228" s="69">
        <f t="shared" si="82"/>
        <v>25936893.361384612</v>
      </c>
      <c r="X228" s="69">
        <f t="shared" si="82"/>
        <v>25104154.91207692</v>
      </c>
    </row>
    <row r="229" spans="2:24" ht="15">
      <c r="B229" s="17" t="s">
        <v>148</v>
      </c>
      <c r="C229" s="14"/>
      <c r="D229" s="14" t="s">
        <v>2</v>
      </c>
      <c r="E229" s="69">
        <f t="shared" ref="E229:X229" si="83">IF(E110=1, E228, E228+D229)</f>
        <v>-10791803.1</v>
      </c>
      <c r="F229" s="69">
        <f t="shared" si="83"/>
        <v>-14119718.1</v>
      </c>
      <c r="G229" s="69">
        <f t="shared" si="83"/>
        <v>-5300009.4563179761</v>
      </c>
      <c r="H229" s="69">
        <f t="shared" si="83"/>
        <v>4861317.8742439002</v>
      </c>
      <c r="I229" s="69">
        <f t="shared" si="83"/>
        <v>16364263.891685635</v>
      </c>
      <c r="J229" s="69">
        <f t="shared" si="83"/>
        <v>29208828.59600722</v>
      </c>
      <c r="K229" s="69">
        <f t="shared" si="83"/>
        <v>43395011.987208664</v>
      </c>
      <c r="L229" s="69">
        <f t="shared" si="83"/>
        <v>58922814.065289959</v>
      </c>
      <c r="M229" s="69">
        <f t="shared" si="83"/>
        <v>75792234.830251127</v>
      </c>
      <c r="N229" s="69">
        <f t="shared" si="83"/>
        <v>94003274.282092124</v>
      </c>
      <c r="O229" s="69">
        <f t="shared" si="83"/>
        <v>113555932.42081299</v>
      </c>
      <c r="P229" s="69">
        <f t="shared" si="83"/>
        <v>134450209.24641371</v>
      </c>
      <c r="Q229" s="69">
        <f t="shared" si="83"/>
        <v>156686104.75889429</v>
      </c>
      <c r="R229" s="69">
        <f t="shared" si="83"/>
        <v>180263618.95825472</v>
      </c>
      <c r="S229" s="69">
        <f t="shared" si="83"/>
        <v>205182751.844495</v>
      </c>
      <c r="T229" s="69">
        <f t="shared" si="83"/>
        <v>231443503.41761515</v>
      </c>
      <c r="U229" s="69">
        <f t="shared" si="83"/>
        <v>259045873.67761514</v>
      </c>
      <c r="V229" s="69">
        <f t="shared" si="83"/>
        <v>285815505.48830748</v>
      </c>
      <c r="W229" s="69">
        <f t="shared" si="83"/>
        <v>311752398.84969211</v>
      </c>
      <c r="X229" s="69">
        <f t="shared" si="83"/>
        <v>336856553.76176906</v>
      </c>
    </row>
    <row r="230" spans="2:24"/>
    <row r="231" spans="2:24" s="3" customFormat="1" ht="18">
      <c r="B231" s="5" t="s">
        <v>91</v>
      </c>
    </row>
    <row r="232" spans="2:24"/>
    <row r="233" spans="2:24"/>
    <row r="234" spans="2:24">
      <c r="E234" s="133"/>
      <c r="F234" s="133"/>
      <c r="G234" s="133"/>
      <c r="H234" s="133"/>
      <c r="I234" s="133"/>
      <c r="J234" s="133"/>
      <c r="K234" s="133"/>
    </row>
    <row r="235" spans="2:24">
      <c r="E235" s="133"/>
      <c r="F235" s="133"/>
      <c r="G235" s="133"/>
      <c r="H235" s="133"/>
      <c r="I235" s="133"/>
      <c r="J235" s="133"/>
      <c r="K235" s="133"/>
    </row>
    <row r="236" spans="2:24"/>
    <row r="237" spans="2:24"/>
    <row r="238" spans="2:24"/>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410B5-E8EF-4648-B8C3-971E252C28D9}">
  <sheetPr codeName="Sheet10"/>
  <dimension ref="A1:U24"/>
  <sheetViews>
    <sheetView workbookViewId="0">
      <selection activeCell="Y22" sqref="Y22"/>
    </sheetView>
  </sheetViews>
  <sheetFormatPr defaultRowHeight="15"/>
  <sheetData>
    <row r="1" spans="1:21">
      <c r="A1" t="s">
        <v>28</v>
      </c>
      <c r="B1">
        <v>1</v>
      </c>
      <c r="C1">
        <v>2</v>
      </c>
      <c r="D1">
        <v>3</v>
      </c>
      <c r="E1">
        <v>4</v>
      </c>
      <c r="F1">
        <v>5</v>
      </c>
      <c r="G1">
        <v>6</v>
      </c>
      <c r="H1">
        <v>7</v>
      </c>
      <c r="I1">
        <v>8</v>
      </c>
      <c r="J1">
        <v>9</v>
      </c>
      <c r="K1">
        <v>10</v>
      </c>
      <c r="L1">
        <v>11</v>
      </c>
      <c r="M1">
        <v>12</v>
      </c>
      <c r="N1">
        <v>13</v>
      </c>
      <c r="O1">
        <v>14</v>
      </c>
      <c r="P1">
        <v>15</v>
      </c>
      <c r="Q1">
        <v>16</v>
      </c>
      <c r="R1">
        <v>17</v>
      </c>
      <c r="S1">
        <v>18</v>
      </c>
      <c r="T1">
        <v>19</v>
      </c>
      <c r="U1">
        <v>20</v>
      </c>
    </row>
    <row r="2" spans="1:21">
      <c r="A2" t="s">
        <v>11</v>
      </c>
      <c r="B2" s="36" t="e">
        <f>'Model - kopi'!E113</f>
        <v>#N/A</v>
      </c>
      <c r="C2" s="36">
        <f>'Model - kopi'!F113</f>
        <v>0</v>
      </c>
      <c r="D2" s="36">
        <f>'Model - kopi'!G113</f>
        <v>0</v>
      </c>
      <c r="E2" s="36">
        <f>'Model - kopi'!H113</f>
        <v>0</v>
      </c>
      <c r="F2" s="36">
        <f>'Model - kopi'!I113</f>
        <v>0</v>
      </c>
      <c r="G2" s="36">
        <f>'Model - kopi'!J113</f>
        <v>0</v>
      </c>
      <c r="H2" s="36">
        <f>'Model - kopi'!K113</f>
        <v>0</v>
      </c>
      <c r="I2" s="36">
        <f>'Model - kopi'!L113</f>
        <v>0</v>
      </c>
      <c r="J2" s="36">
        <f>'Model - kopi'!M113</f>
        <v>0</v>
      </c>
      <c r="K2" s="36">
        <f>'Model - kopi'!N113</f>
        <v>0</v>
      </c>
      <c r="L2" s="36">
        <f>'Model - kopi'!O113</f>
        <v>0</v>
      </c>
      <c r="M2" s="36">
        <f>'Model - kopi'!P113</f>
        <v>0</v>
      </c>
      <c r="N2" s="36">
        <f>'Model - kopi'!Q113</f>
        <v>0</v>
      </c>
      <c r="O2" s="36">
        <f>'Model - kopi'!R113</f>
        <v>0</v>
      </c>
      <c r="P2" s="36">
        <f>'Model - kopi'!S113</f>
        <v>0</v>
      </c>
      <c r="Q2" s="36">
        <f>'Model - kopi'!T113</f>
        <v>0</v>
      </c>
      <c r="R2" s="36">
        <f>'Model - kopi'!U113</f>
        <v>0</v>
      </c>
      <c r="S2" s="36">
        <f>'Model - kopi'!V113</f>
        <v>0</v>
      </c>
      <c r="T2" s="36">
        <f>'Model - kopi'!W113</f>
        <v>0</v>
      </c>
      <c r="U2" s="36">
        <f>'Model - kopi'!X113</f>
        <v>0</v>
      </c>
    </row>
    <row r="3" spans="1:21">
      <c r="A3" t="s">
        <v>12</v>
      </c>
      <c r="B3">
        <f>'Model - kopi'!E152</f>
        <v>37.098134999999999</v>
      </c>
      <c r="C3">
        <f>'Model - kopi'!F152</f>
        <v>0</v>
      </c>
      <c r="D3">
        <f>'Model - kopi'!G152</f>
        <v>0</v>
      </c>
      <c r="E3">
        <f>'Model - kopi'!H152</f>
        <v>0</v>
      </c>
      <c r="F3">
        <f>'Model - kopi'!I152</f>
        <v>0</v>
      </c>
      <c r="G3">
        <f>'Model - kopi'!J152</f>
        <v>0</v>
      </c>
      <c r="H3">
        <f>'Model - kopi'!K152</f>
        <v>0</v>
      </c>
      <c r="I3">
        <f>'Model - kopi'!L152</f>
        <v>0</v>
      </c>
      <c r="J3">
        <f>'Model - kopi'!M152</f>
        <v>0</v>
      </c>
      <c r="K3">
        <f>'Model - kopi'!N152</f>
        <v>0</v>
      </c>
      <c r="L3">
        <f>'Model - kopi'!O152</f>
        <v>0</v>
      </c>
      <c r="M3">
        <f>'Model - kopi'!P152</f>
        <v>0</v>
      </c>
      <c r="N3">
        <f>'Model - kopi'!Q152</f>
        <v>0</v>
      </c>
      <c r="O3">
        <f>'Model - kopi'!R152</f>
        <v>0</v>
      </c>
      <c r="P3">
        <f>'Model - kopi'!S152</f>
        <v>0</v>
      </c>
      <c r="Q3">
        <f>'Model - kopi'!T152</f>
        <v>0</v>
      </c>
      <c r="R3">
        <f>'Model - kopi'!U152</f>
        <v>0</v>
      </c>
      <c r="S3">
        <f>'Model - kopi'!V152</f>
        <v>0</v>
      </c>
      <c r="T3">
        <f>'Model - kopi'!W152</f>
        <v>0</v>
      </c>
      <c r="U3">
        <f>'Model - kopi'!X152</f>
        <v>0</v>
      </c>
    </row>
    <row r="4" spans="1:21">
      <c r="A4" t="s">
        <v>13</v>
      </c>
      <c r="B4">
        <f>'Model - kopi'!E155</f>
        <v>30</v>
      </c>
      <c r="C4">
        <f>'Model - kopi'!F155</f>
        <v>30</v>
      </c>
      <c r="D4">
        <f>'Model - kopi'!G155</f>
        <v>30</v>
      </c>
      <c r="E4">
        <f>'Model - kopi'!H155</f>
        <v>30</v>
      </c>
      <c r="F4">
        <f>'Model - kopi'!I155</f>
        <v>30</v>
      </c>
      <c r="G4">
        <f>'Model - kopi'!J155</f>
        <v>30</v>
      </c>
      <c r="H4">
        <f>'Model - kopi'!K155</f>
        <v>30</v>
      </c>
      <c r="I4">
        <f>'Model - kopi'!L155</f>
        <v>30</v>
      </c>
      <c r="J4">
        <f>'Model - kopi'!M155</f>
        <v>30</v>
      </c>
      <c r="K4">
        <f>'Model - kopi'!N155</f>
        <v>30</v>
      </c>
      <c r="L4">
        <f>'Model - kopi'!O155</f>
        <v>30</v>
      </c>
      <c r="M4">
        <f>'Model - kopi'!P155</f>
        <v>30</v>
      </c>
      <c r="N4">
        <f>'Model - kopi'!Q155</f>
        <v>30</v>
      </c>
      <c r="O4">
        <f>'Model - kopi'!R155</f>
        <v>30</v>
      </c>
      <c r="P4">
        <f>'Model - kopi'!S155</f>
        <v>30</v>
      </c>
      <c r="Q4">
        <f>'Model - kopi'!T155</f>
        <v>30</v>
      </c>
      <c r="R4">
        <f>'Model - kopi'!U155</f>
        <v>30</v>
      </c>
      <c r="S4">
        <f>'Model - kopi'!V155</f>
        <v>30</v>
      </c>
      <c r="T4">
        <f>'Model - kopi'!W155</f>
        <v>30</v>
      </c>
      <c r="U4">
        <f>'Model - kopi'!X155</f>
        <v>30</v>
      </c>
    </row>
    <row r="5" spans="1:21">
      <c r="A5" t="s">
        <v>14</v>
      </c>
      <c r="B5">
        <f>'Model - kopi'!E158</f>
        <v>8</v>
      </c>
      <c r="C5">
        <f>'Model - kopi'!F158</f>
        <v>8</v>
      </c>
      <c r="D5">
        <f>'Model - kopi'!G158</f>
        <v>8</v>
      </c>
      <c r="E5">
        <f>'Model - kopi'!H158</f>
        <v>8</v>
      </c>
      <c r="F5">
        <f>'Model - kopi'!I158</f>
        <v>8</v>
      </c>
      <c r="G5">
        <f>'Model - kopi'!J158</f>
        <v>8</v>
      </c>
      <c r="H5">
        <f>'Model - kopi'!K158</f>
        <v>8</v>
      </c>
      <c r="I5">
        <f>'Model - kopi'!L158</f>
        <v>8</v>
      </c>
      <c r="J5">
        <f>'Model - kopi'!M158</f>
        <v>8</v>
      </c>
      <c r="K5">
        <f>'Model - kopi'!N158</f>
        <v>8</v>
      </c>
      <c r="L5">
        <f>'Model - kopi'!O158</f>
        <v>8</v>
      </c>
      <c r="M5">
        <f>'Model - kopi'!P158</f>
        <v>8</v>
      </c>
      <c r="N5">
        <f>'Model - kopi'!Q158</f>
        <v>8</v>
      </c>
      <c r="O5">
        <f>'Model - kopi'!R158</f>
        <v>8</v>
      </c>
      <c r="P5">
        <f>'Model - kopi'!S158</f>
        <v>8</v>
      </c>
      <c r="Q5">
        <f>'Model - kopi'!T158</f>
        <v>8</v>
      </c>
      <c r="R5">
        <f>'Model - kopi'!U158</f>
        <v>8</v>
      </c>
      <c r="S5">
        <f>'Model - kopi'!V158</f>
        <v>8</v>
      </c>
      <c r="T5">
        <f>'Model - kopi'!W158</f>
        <v>8</v>
      </c>
      <c r="U5">
        <f>'Model - kopi'!X158</f>
        <v>8</v>
      </c>
    </row>
    <row r="6" spans="1:21">
      <c r="A6" t="s">
        <v>15</v>
      </c>
      <c r="B6">
        <f>'Model - kopi'!E161</f>
        <v>7.1</v>
      </c>
      <c r="C6">
        <f>'Model - kopi'!F161</f>
        <v>7.1</v>
      </c>
      <c r="D6">
        <f>'Model - kopi'!G161</f>
        <v>7.1</v>
      </c>
      <c r="E6">
        <f>'Model - kopi'!H161</f>
        <v>7.1</v>
      </c>
      <c r="F6">
        <f>'Model - kopi'!I161</f>
        <v>7.1</v>
      </c>
      <c r="G6">
        <f>'Model - kopi'!J161</f>
        <v>7.1</v>
      </c>
      <c r="H6">
        <f>'Model - kopi'!K161</f>
        <v>7.1</v>
      </c>
      <c r="I6">
        <f>'Model - kopi'!L161</f>
        <v>7.1</v>
      </c>
      <c r="J6">
        <f>'Model - kopi'!M161</f>
        <v>7.1</v>
      </c>
      <c r="K6">
        <f>'Model - kopi'!N161</f>
        <v>7.1</v>
      </c>
      <c r="L6">
        <f>'Model - kopi'!O161</f>
        <v>7.1</v>
      </c>
      <c r="M6">
        <f>'Model - kopi'!P161</f>
        <v>7.1</v>
      </c>
      <c r="N6">
        <f>'Model - kopi'!Q161</f>
        <v>7.1</v>
      </c>
      <c r="O6">
        <f>'Model - kopi'!R161</f>
        <v>7.1</v>
      </c>
      <c r="P6">
        <f>'Model - kopi'!S161</f>
        <v>7.1</v>
      </c>
      <c r="Q6">
        <f>'Model - kopi'!T161</f>
        <v>7.1</v>
      </c>
      <c r="R6">
        <f>'Model - kopi'!U161</f>
        <v>7.1</v>
      </c>
      <c r="S6">
        <f>'Model - kopi'!V161</f>
        <v>7.1</v>
      </c>
      <c r="T6">
        <f>'Model - kopi'!W161</f>
        <v>7.1</v>
      </c>
      <c r="U6">
        <f>'Model - kopi'!X161</f>
        <v>7.1</v>
      </c>
    </row>
    <row r="7" spans="1:21">
      <c r="A7" t="s">
        <v>16</v>
      </c>
      <c r="B7">
        <f>'Model - kopi'!E164</f>
        <v>0</v>
      </c>
      <c r="C7">
        <f>'Model - kopi'!F164</f>
        <v>0</v>
      </c>
      <c r="D7">
        <f>'Model - kopi'!G164</f>
        <v>44.529423152720874</v>
      </c>
      <c r="E7">
        <f>'Model - kopi'!H164</f>
        <v>49.447381427526508</v>
      </c>
      <c r="F7">
        <f>'Model - kopi'!I164</f>
        <v>54.365339702332172</v>
      </c>
      <c r="G7">
        <f>'Model - kopi'!J164</f>
        <v>59.283297977137813</v>
      </c>
      <c r="H7">
        <f>'Model - kopi'!K164</f>
        <v>64.201256251943462</v>
      </c>
      <c r="I7">
        <f>'Model - kopi'!L164</f>
        <v>69.119214526749118</v>
      </c>
      <c r="J7">
        <f>'Model - kopi'!M164</f>
        <v>74.037172801554789</v>
      </c>
      <c r="K7">
        <f>'Model - kopi'!N164</f>
        <v>78.955131076360416</v>
      </c>
      <c r="L7">
        <f>'Model - kopi'!O164</f>
        <v>83.873089351166087</v>
      </c>
      <c r="M7">
        <f>'Model - kopi'!P164</f>
        <v>88.791047625971729</v>
      </c>
      <c r="N7">
        <f>'Model - kopi'!Q164</f>
        <v>93.709005900777385</v>
      </c>
      <c r="O7">
        <f>'Model - kopi'!R164</f>
        <v>98.626964175583055</v>
      </c>
      <c r="P7">
        <f>'Model - kopi'!S164</f>
        <v>103.54492245038871</v>
      </c>
      <c r="Q7">
        <f>'Model - kopi'!T164</f>
        <v>108.46288072519434</v>
      </c>
      <c r="R7">
        <f>'Model - kopi'!U164</f>
        <v>113.38083900000001</v>
      </c>
      <c r="S7">
        <f>'Model - kopi'!V164</f>
        <v>110.32827795</v>
      </c>
      <c r="T7">
        <f>'Model - kopi'!W164</f>
        <v>107.27571690000001</v>
      </c>
      <c r="U7">
        <f>'Model - kopi'!X164</f>
        <v>104.22315585000001</v>
      </c>
    </row>
    <row r="8" spans="1:21">
      <c r="A8" t="s">
        <v>17</v>
      </c>
      <c r="B8">
        <f>'Model - kopi'!E169</f>
        <v>0</v>
      </c>
      <c r="C8">
        <f>'Model - kopi'!F169</f>
        <v>0</v>
      </c>
      <c r="D8">
        <f>'Model - kopi'!G169</f>
        <v>2.3752018061679374</v>
      </c>
      <c r="E8">
        <f>'Model - kopi'!H169</f>
        <v>2.6375259628702268</v>
      </c>
      <c r="F8">
        <f>'Model - kopi'!I169</f>
        <v>2.8998501195725179</v>
      </c>
      <c r="G8">
        <f>'Model - kopi'!J169</f>
        <v>3.1621742762748073</v>
      </c>
      <c r="H8">
        <f>'Model - kopi'!K169</f>
        <v>3.4244984329770976</v>
      </c>
      <c r="I8">
        <f>'Model - kopi'!L169</f>
        <v>3.6868225896793883</v>
      </c>
      <c r="J8">
        <f>'Model - kopi'!M169</f>
        <v>3.949146746381679</v>
      </c>
      <c r="K8">
        <f>'Model - kopi'!N169</f>
        <v>4.2114709030839688</v>
      </c>
      <c r="L8">
        <f>'Model - kopi'!O169</f>
        <v>4.4737950597862586</v>
      </c>
      <c r="M8">
        <f>'Model - kopi'!P169</f>
        <v>4.7361192164885484</v>
      </c>
      <c r="N8">
        <f>'Model - kopi'!Q169</f>
        <v>4.9984433731908391</v>
      </c>
      <c r="O8">
        <f>'Model - kopi'!R169</f>
        <v>5.2607675298931298</v>
      </c>
      <c r="P8">
        <f>'Model - kopi'!S169</f>
        <v>5.5230916865954205</v>
      </c>
      <c r="Q8">
        <f>'Model - kopi'!T169</f>
        <v>5.7854158432977103</v>
      </c>
      <c r="R8">
        <f>'Model - kopi'!U169</f>
        <v>6.0477400000000001</v>
      </c>
      <c r="S8">
        <f>'Model - kopi'!V169</f>
        <v>5.8849162307692309</v>
      </c>
      <c r="T8">
        <f>'Model - kopi'!W169</f>
        <v>5.7220924615384625</v>
      </c>
      <c r="U8">
        <f>'Model - kopi'!X169</f>
        <v>5.5592686923076924</v>
      </c>
    </row>
    <row r="9" spans="1:21">
      <c r="A9" t="s">
        <v>18</v>
      </c>
      <c r="B9">
        <v>0</v>
      </c>
      <c r="C9">
        <v>1</v>
      </c>
      <c r="D9">
        <v>2</v>
      </c>
      <c r="E9">
        <v>3</v>
      </c>
      <c r="F9">
        <v>4</v>
      </c>
      <c r="G9">
        <v>5</v>
      </c>
      <c r="H9">
        <v>6</v>
      </c>
      <c r="I9">
        <v>7</v>
      </c>
      <c r="J9">
        <v>8</v>
      </c>
      <c r="K9">
        <v>9</v>
      </c>
      <c r="L9">
        <v>10</v>
      </c>
      <c r="M9">
        <v>11</v>
      </c>
      <c r="N9">
        <v>12</v>
      </c>
      <c r="O9">
        <v>13</v>
      </c>
      <c r="P9">
        <v>14</v>
      </c>
      <c r="Q9">
        <v>15</v>
      </c>
      <c r="R9">
        <v>16</v>
      </c>
      <c r="S9">
        <v>17</v>
      </c>
      <c r="T9">
        <v>18</v>
      </c>
      <c r="U9">
        <v>19</v>
      </c>
    </row>
    <row r="10" spans="1:21">
      <c r="A10" t="s">
        <v>19</v>
      </c>
      <c r="B10">
        <f>'Model - kopi'!E179</f>
        <v>37.098134999999999</v>
      </c>
      <c r="C10">
        <f>'Model - kopi'!F179</f>
        <v>0</v>
      </c>
      <c r="D10">
        <f>'Model - kopi'!G179</f>
        <v>0</v>
      </c>
      <c r="E10">
        <f>'Model - kopi'!H179</f>
        <v>0</v>
      </c>
      <c r="F10">
        <f>'Model - kopi'!I179</f>
        <v>0</v>
      </c>
      <c r="G10">
        <f>'Model - kopi'!J179</f>
        <v>0</v>
      </c>
      <c r="H10">
        <f>'Model - kopi'!K179</f>
        <v>0</v>
      </c>
      <c r="I10">
        <f>'Model - kopi'!L179</f>
        <v>0</v>
      </c>
      <c r="J10">
        <f>'Model - kopi'!M179</f>
        <v>0</v>
      </c>
      <c r="K10">
        <f>'Model - kopi'!N179</f>
        <v>0</v>
      </c>
      <c r="L10">
        <f>'Model - kopi'!O179</f>
        <v>0</v>
      </c>
      <c r="M10">
        <f>'Model - kopi'!P179</f>
        <v>0</v>
      </c>
      <c r="N10">
        <f>'Model - kopi'!Q179</f>
        <v>0</v>
      </c>
      <c r="O10">
        <f>'Model - kopi'!R179</f>
        <v>0</v>
      </c>
      <c r="P10">
        <f>'Model - kopi'!S179</f>
        <v>0</v>
      </c>
      <c r="Q10">
        <f>'Model - kopi'!T179</f>
        <v>0</v>
      </c>
      <c r="R10">
        <f>'Model - kopi'!U179</f>
        <v>0</v>
      </c>
      <c r="S10">
        <f>'Model - kopi'!V179</f>
        <v>0</v>
      </c>
      <c r="T10">
        <f>'Model - kopi'!W179</f>
        <v>0</v>
      </c>
      <c r="U10">
        <f>'Model - kopi'!X179</f>
        <v>0</v>
      </c>
    </row>
    <row r="11" spans="1:21">
      <c r="A11" t="s">
        <v>20</v>
      </c>
      <c r="B11">
        <f>'Model - kopi'!E182</f>
        <v>5</v>
      </c>
      <c r="C11">
        <f>'Model - kopi'!F182</f>
        <v>5</v>
      </c>
      <c r="D11">
        <f>'Model - kopi'!G182</f>
        <v>5</v>
      </c>
      <c r="E11">
        <f>'Model - kopi'!H182</f>
        <v>5</v>
      </c>
      <c r="F11">
        <f>'Model - kopi'!I182</f>
        <v>5</v>
      </c>
      <c r="G11">
        <f>'Model - kopi'!J182</f>
        <v>5</v>
      </c>
      <c r="H11">
        <f>'Model - kopi'!K182</f>
        <v>5</v>
      </c>
      <c r="I11">
        <f>'Model - kopi'!L182</f>
        <v>5</v>
      </c>
      <c r="J11">
        <f>'Model - kopi'!M182</f>
        <v>5</v>
      </c>
      <c r="K11">
        <f>'Model - kopi'!N182</f>
        <v>5</v>
      </c>
      <c r="L11">
        <f>'Model - kopi'!O182</f>
        <v>5</v>
      </c>
      <c r="M11">
        <f>'Model - kopi'!P182</f>
        <v>5</v>
      </c>
      <c r="N11">
        <f>'Model - kopi'!Q182</f>
        <v>5</v>
      </c>
      <c r="O11">
        <f>'Model - kopi'!R182</f>
        <v>5</v>
      </c>
      <c r="P11">
        <f>'Model - kopi'!S182</f>
        <v>5</v>
      </c>
      <c r="Q11">
        <f>'Model - kopi'!T182</f>
        <v>5</v>
      </c>
      <c r="R11">
        <f>'Model - kopi'!U182</f>
        <v>5</v>
      </c>
      <c r="S11">
        <f>'Model - kopi'!V182</f>
        <v>5</v>
      </c>
      <c r="T11">
        <f>'Model - kopi'!W182</f>
        <v>5</v>
      </c>
      <c r="U11">
        <f>'Model - kopi'!X182</f>
        <v>5</v>
      </c>
    </row>
    <row r="12" spans="1:21">
      <c r="A12" t="s">
        <v>21</v>
      </c>
      <c r="B12">
        <f>'Model - kopi'!E185</f>
        <v>2.5</v>
      </c>
      <c r="C12">
        <f>'Model - kopi'!F185</f>
        <v>2.5</v>
      </c>
      <c r="D12">
        <f>'Model - kopi'!G185</f>
        <v>2.5</v>
      </c>
      <c r="E12">
        <f>'Model - kopi'!H185</f>
        <v>2.5</v>
      </c>
      <c r="F12">
        <f>'Model - kopi'!I185</f>
        <v>2.5</v>
      </c>
      <c r="G12">
        <f>'Model - kopi'!J185</f>
        <v>2.5</v>
      </c>
      <c r="H12">
        <f>'Model - kopi'!K185</f>
        <v>2.5</v>
      </c>
      <c r="I12">
        <f>'Model - kopi'!L185</f>
        <v>2.5</v>
      </c>
      <c r="J12">
        <f>'Model - kopi'!M185</f>
        <v>2.5</v>
      </c>
      <c r="K12">
        <f>'Model - kopi'!N185</f>
        <v>2.5</v>
      </c>
      <c r="L12">
        <f>'Model - kopi'!O185</f>
        <v>2.5</v>
      </c>
      <c r="M12">
        <f>'Model - kopi'!P185</f>
        <v>2.5</v>
      </c>
      <c r="N12">
        <f>'Model - kopi'!Q185</f>
        <v>2.5</v>
      </c>
      <c r="O12">
        <f>'Model - kopi'!R185</f>
        <v>2.5</v>
      </c>
      <c r="P12">
        <f>'Model - kopi'!S185</f>
        <v>2.5</v>
      </c>
      <c r="Q12">
        <f>'Model - kopi'!T185</f>
        <v>2.5</v>
      </c>
      <c r="R12">
        <f>'Model - kopi'!U185</f>
        <v>2.5</v>
      </c>
      <c r="S12">
        <f>'Model - kopi'!V185</f>
        <v>2.5</v>
      </c>
      <c r="T12">
        <f>'Model - kopi'!W185</f>
        <v>2.5</v>
      </c>
      <c r="U12">
        <f>'Model - kopi'!X185</f>
        <v>2.5</v>
      </c>
    </row>
    <row r="13" spans="1:21">
      <c r="A13" t="s">
        <v>22</v>
      </c>
      <c r="B13">
        <f>'Model - kopi'!E188</f>
        <v>0</v>
      </c>
      <c r="C13">
        <f>'Model - kopi'!F188</f>
        <v>0</v>
      </c>
      <c r="D13">
        <f>'Model - kopi'!G188</f>
        <v>0</v>
      </c>
      <c r="E13">
        <f>'Model - kopi'!H188</f>
        <v>0</v>
      </c>
      <c r="F13">
        <f>'Model - kopi'!I188</f>
        <v>0</v>
      </c>
      <c r="G13">
        <f>'Model - kopi'!J188</f>
        <v>0</v>
      </c>
      <c r="H13">
        <f>'Model - kopi'!K188</f>
        <v>0</v>
      </c>
      <c r="I13">
        <f>'Model - kopi'!L188</f>
        <v>0</v>
      </c>
      <c r="J13">
        <f>'Model - kopi'!M188</f>
        <v>0</v>
      </c>
      <c r="K13">
        <f>'Model - kopi'!N188</f>
        <v>0</v>
      </c>
      <c r="L13">
        <f>'Model - kopi'!O188</f>
        <v>0</v>
      </c>
      <c r="M13">
        <f>'Model - kopi'!P188</f>
        <v>0</v>
      </c>
      <c r="N13">
        <f>'Model - kopi'!Q188</f>
        <v>0</v>
      </c>
      <c r="O13">
        <f>'Model - kopi'!R188</f>
        <v>0</v>
      </c>
      <c r="P13">
        <f>'Model - kopi'!S188</f>
        <v>0</v>
      </c>
      <c r="Q13">
        <f>'Model - kopi'!T188</f>
        <v>0</v>
      </c>
      <c r="R13">
        <f>'Model - kopi'!U188</f>
        <v>0</v>
      </c>
      <c r="S13">
        <f>'Model - kopi'!V188</f>
        <v>0</v>
      </c>
      <c r="T13">
        <f>'Model - kopi'!W188</f>
        <v>0</v>
      </c>
      <c r="U13">
        <f>'Model - kopi'!X188</f>
        <v>0</v>
      </c>
    </row>
    <row r="14" spans="1:21">
      <c r="A14" t="s">
        <v>23</v>
      </c>
      <c r="B14">
        <f>'Model - kopi'!E191</f>
        <v>0</v>
      </c>
      <c r="C14">
        <f>'Model - kopi'!F191</f>
        <v>0</v>
      </c>
      <c r="D14">
        <f>'Model - kopi'!G191</f>
        <v>0</v>
      </c>
      <c r="E14">
        <f>'Model - kopi'!H191</f>
        <v>0</v>
      </c>
      <c r="F14">
        <f>'Model - kopi'!I191</f>
        <v>0</v>
      </c>
      <c r="G14">
        <f>'Model - kopi'!J191</f>
        <v>0</v>
      </c>
      <c r="H14">
        <f>'Model - kopi'!K191</f>
        <v>0</v>
      </c>
      <c r="I14">
        <f>'Model - kopi'!L191</f>
        <v>0</v>
      </c>
      <c r="J14">
        <f>'Model - kopi'!M191</f>
        <v>0</v>
      </c>
      <c r="K14">
        <f>'Model - kopi'!N191</f>
        <v>0</v>
      </c>
      <c r="L14">
        <f>'Model - kopi'!O191</f>
        <v>0</v>
      </c>
      <c r="M14">
        <f>'Model - kopi'!P191</f>
        <v>0</v>
      </c>
      <c r="N14">
        <f>'Model - kopi'!Q191</f>
        <v>0</v>
      </c>
      <c r="O14">
        <f>'Model - kopi'!R191</f>
        <v>0</v>
      </c>
      <c r="P14">
        <f>'Model - kopi'!S191</f>
        <v>0</v>
      </c>
      <c r="Q14">
        <f>'Model - kopi'!T191</f>
        <v>0</v>
      </c>
      <c r="R14">
        <f>'Model - kopi'!U191</f>
        <v>0</v>
      </c>
      <c r="S14">
        <f>'Model - kopi'!V191</f>
        <v>0</v>
      </c>
      <c r="T14">
        <f>'Model - kopi'!W191</f>
        <v>0</v>
      </c>
      <c r="U14">
        <f>'Model - kopi'!X191</f>
        <v>0</v>
      </c>
    </row>
    <row r="15" spans="1:21">
      <c r="A15" t="s">
        <v>24</v>
      </c>
      <c r="B15">
        <f>'Model - kopi'!E196</f>
        <v>0</v>
      </c>
      <c r="C15">
        <f>'Model - kopi'!F196</f>
        <v>0</v>
      </c>
      <c r="D15">
        <f>'Model - kopi'!G196</f>
        <v>0</v>
      </c>
      <c r="E15">
        <f>'Model - kopi'!H196</f>
        <v>0</v>
      </c>
      <c r="F15">
        <f>'Model - kopi'!I196</f>
        <v>0</v>
      </c>
      <c r="G15">
        <f>'Model - kopi'!J196</f>
        <v>0</v>
      </c>
      <c r="H15">
        <f>'Model - kopi'!K196</f>
        <v>0</v>
      </c>
      <c r="I15">
        <f>'Model - kopi'!L196</f>
        <v>0</v>
      </c>
      <c r="J15">
        <f>'Model - kopi'!M196</f>
        <v>0</v>
      </c>
      <c r="K15">
        <f>'Model - kopi'!N196</f>
        <v>0</v>
      </c>
      <c r="L15">
        <f>'Model - kopi'!O196</f>
        <v>0</v>
      </c>
      <c r="M15">
        <f>'Model - kopi'!P196</f>
        <v>0</v>
      </c>
      <c r="N15">
        <f>'Model - kopi'!Q196</f>
        <v>0</v>
      </c>
      <c r="O15">
        <f>'Model - kopi'!R196</f>
        <v>0</v>
      </c>
      <c r="P15">
        <f>'Model - kopi'!S196</f>
        <v>0</v>
      </c>
      <c r="Q15">
        <f>'Model - kopi'!T196</f>
        <v>0</v>
      </c>
      <c r="R15">
        <f>'Model - kopi'!U196</f>
        <v>0</v>
      </c>
      <c r="S15">
        <f>'Model - kopi'!V196</f>
        <v>0</v>
      </c>
      <c r="T15">
        <f>'Model - kopi'!W196</f>
        <v>0</v>
      </c>
      <c r="U15">
        <f>'Model - kopi'!X196</f>
        <v>0</v>
      </c>
    </row>
    <row r="16" spans="1:21">
      <c r="A16" t="s">
        <v>25</v>
      </c>
      <c r="B16">
        <f>'Model - kopi'!E144</f>
        <v>5238000</v>
      </c>
      <c r="C16">
        <f>'Model - kopi'!F144</f>
        <v>0</v>
      </c>
      <c r="D16">
        <f>'Model - kopi'!G144</f>
        <v>0</v>
      </c>
      <c r="E16">
        <f>'Model - kopi'!H144</f>
        <v>0</v>
      </c>
      <c r="F16">
        <f>'Model - kopi'!I144</f>
        <v>0</v>
      </c>
      <c r="G16">
        <f>'Model - kopi'!J144</f>
        <v>0</v>
      </c>
      <c r="H16">
        <f>'Model - kopi'!K144</f>
        <v>0</v>
      </c>
      <c r="I16">
        <f>'Model - kopi'!L144</f>
        <v>0</v>
      </c>
      <c r="J16">
        <f>'Model - kopi'!M144</f>
        <v>0</v>
      </c>
      <c r="K16">
        <f>'Model - kopi'!N144</f>
        <v>0</v>
      </c>
      <c r="L16">
        <f>'Model - kopi'!O144</f>
        <v>0</v>
      </c>
      <c r="M16">
        <f>'Model - kopi'!P144</f>
        <v>0</v>
      </c>
      <c r="N16">
        <f>'Model - kopi'!Q144</f>
        <v>0</v>
      </c>
      <c r="O16">
        <f>'Model - kopi'!R144</f>
        <v>0</v>
      </c>
      <c r="P16">
        <f>'Model - kopi'!S144</f>
        <v>0</v>
      </c>
      <c r="Q16">
        <f>'Model - kopi'!T144</f>
        <v>0</v>
      </c>
      <c r="R16">
        <f>'Model - kopi'!U144</f>
        <v>0</v>
      </c>
      <c r="S16">
        <f>'Model - kopi'!V144</f>
        <v>0</v>
      </c>
      <c r="T16">
        <f>'Model - kopi'!W144</f>
        <v>0</v>
      </c>
      <c r="U16">
        <f>'Model - kopi'!X144</f>
        <v>0</v>
      </c>
    </row>
    <row r="17" spans="1:21">
      <c r="A17" t="s">
        <v>26</v>
      </c>
      <c r="B17">
        <f>'Model - kopi'!E216</f>
        <v>110000</v>
      </c>
      <c r="C17">
        <f>'Model - kopi'!F216</f>
        <v>110000</v>
      </c>
      <c r="D17">
        <f>'Model - kopi'!G216</f>
        <v>110000</v>
      </c>
      <c r="E17">
        <f>'Model - kopi'!H216</f>
        <v>110000</v>
      </c>
      <c r="F17">
        <f>'Model - kopi'!I216</f>
        <v>110000</v>
      </c>
      <c r="G17">
        <f>'Model - kopi'!J216</f>
        <v>110000</v>
      </c>
      <c r="H17">
        <f>'Model - kopi'!K216</f>
        <v>110000</v>
      </c>
      <c r="I17">
        <f>'Model - kopi'!L216</f>
        <v>110000</v>
      </c>
      <c r="J17">
        <f>'Model - kopi'!M216</f>
        <v>110000</v>
      </c>
      <c r="K17">
        <f>'Model - kopi'!N216</f>
        <v>110000</v>
      </c>
      <c r="L17">
        <f>'Model - kopi'!O216</f>
        <v>110000</v>
      </c>
      <c r="M17">
        <f>'Model - kopi'!P216</f>
        <v>110000</v>
      </c>
      <c r="N17">
        <f>'Model - kopi'!Q216</f>
        <v>110000</v>
      </c>
      <c r="O17">
        <f>'Model - kopi'!R216</f>
        <v>110000</v>
      </c>
      <c r="P17">
        <f>'Model - kopi'!S216</f>
        <v>110000</v>
      </c>
      <c r="Q17">
        <f>'Model - kopi'!T216</f>
        <v>110000</v>
      </c>
      <c r="R17">
        <f>'Model - kopi'!U216</f>
        <v>110000</v>
      </c>
      <c r="S17">
        <f>'Model - kopi'!V216</f>
        <v>110000</v>
      </c>
      <c r="T17">
        <f>'Model - kopi'!W216</f>
        <v>110000</v>
      </c>
      <c r="U17">
        <f>'Model - kopi'!X216</f>
        <v>110000</v>
      </c>
    </row>
    <row r="18" spans="1:21">
      <c r="A18" t="s">
        <v>27</v>
      </c>
      <c r="B18">
        <f>'Model - kopi'!E219</f>
        <v>511915</v>
      </c>
      <c r="C18">
        <f>'Model - kopi'!F219</f>
        <v>511915</v>
      </c>
      <c r="D18">
        <f>'Model - kopi'!G219</f>
        <v>511915</v>
      </c>
      <c r="E18">
        <f>'Model - kopi'!H219</f>
        <v>511915</v>
      </c>
      <c r="F18">
        <f>'Model - kopi'!I219</f>
        <v>511915</v>
      </c>
      <c r="G18">
        <f>'Model - kopi'!J219</f>
        <v>511915</v>
      </c>
      <c r="H18">
        <f>'Model - kopi'!K219</f>
        <v>511915</v>
      </c>
      <c r="I18">
        <f>'Model - kopi'!L219</f>
        <v>511915</v>
      </c>
      <c r="J18">
        <f>'Model - kopi'!M219</f>
        <v>511915</v>
      </c>
      <c r="K18">
        <f>'Model - kopi'!N219</f>
        <v>511915</v>
      </c>
      <c r="L18">
        <f>'Model - kopi'!O219</f>
        <v>511915</v>
      </c>
      <c r="M18">
        <f>'Model - kopi'!P219</f>
        <v>511915</v>
      </c>
      <c r="N18">
        <f>'Model - kopi'!Q219</f>
        <v>511915</v>
      </c>
      <c r="O18">
        <f>'Model - kopi'!R219</f>
        <v>511915</v>
      </c>
      <c r="P18">
        <f>'Model - kopi'!S219</f>
        <v>511915</v>
      </c>
      <c r="Q18">
        <f>'Model - kopi'!T219</f>
        <v>511915</v>
      </c>
      <c r="R18">
        <f>'Model - kopi'!U219</f>
        <v>511915</v>
      </c>
      <c r="S18">
        <f>'Model - kopi'!V219</f>
        <v>511915</v>
      </c>
      <c r="T18">
        <f>'Model - kopi'!W219</f>
        <v>511915</v>
      </c>
      <c r="U18">
        <f>'Model - kopi'!X219</f>
        <v>511915</v>
      </c>
    </row>
    <row r="19" spans="1:21">
      <c r="A19" t="s">
        <v>46</v>
      </c>
      <c r="B19" s="35">
        <f>'Model - kopi'!E222</f>
        <v>0</v>
      </c>
      <c r="C19" s="35">
        <f>'Model - kopi'!F222</f>
        <v>0</v>
      </c>
      <c r="D19" s="35">
        <f>'Model - kopi'!G222</f>
        <v>1870.237642651919</v>
      </c>
      <c r="E19" s="35">
        <f>'Model - kopi'!H222</f>
        <v>2076.79209674821</v>
      </c>
      <c r="F19" s="35">
        <f>'Model - kopi'!I222</f>
        <v>2283.346550844502</v>
      </c>
      <c r="G19" s="35">
        <f>'Model - kopi'!J222</f>
        <v>2489.901004940793</v>
      </c>
      <c r="H19" s="35">
        <f>'Model - kopi'!K222</f>
        <v>2696.4554590370844</v>
      </c>
      <c r="I19" s="35">
        <f>'Model - kopi'!L222</f>
        <v>2903.0099131333764</v>
      </c>
      <c r="J19" s="35">
        <f>'Model - kopi'!M222</f>
        <v>3109.5643672296683</v>
      </c>
      <c r="K19" s="35">
        <f>'Model - kopi'!N222</f>
        <v>3316.1188213259588</v>
      </c>
      <c r="L19" s="35">
        <f>'Model - kopi'!O222</f>
        <v>3522.6732754222508</v>
      </c>
      <c r="M19" s="35">
        <f>'Model - kopi'!P222</f>
        <v>3729.2277295185418</v>
      </c>
      <c r="N19" s="35">
        <f>'Model - kopi'!Q222</f>
        <v>3935.7821836148337</v>
      </c>
      <c r="O19" s="35">
        <f>'Model - kopi'!R222</f>
        <v>4142.3366377111251</v>
      </c>
      <c r="P19" s="35">
        <f>'Model - kopi'!S222</f>
        <v>4348.8910918074171</v>
      </c>
      <c r="Q19" s="35">
        <f>'Model - kopi'!T222</f>
        <v>4555.4455459037081</v>
      </c>
      <c r="R19" s="35">
        <f>'Model - kopi'!U222</f>
        <v>4762</v>
      </c>
      <c r="S19" s="35">
        <f>'Model - kopi'!V222</f>
        <v>4633.792307692308</v>
      </c>
      <c r="T19" s="35">
        <f>'Model - kopi'!W222</f>
        <v>4505.5846153846151</v>
      </c>
      <c r="U19" s="35">
        <f>'Model - kopi'!X222</f>
        <v>4377.376923076923</v>
      </c>
    </row>
    <row r="20" spans="1:21">
      <c r="A20" t="s">
        <v>47</v>
      </c>
      <c r="B20">
        <v>0</v>
      </c>
      <c r="C20">
        <v>0</v>
      </c>
      <c r="D20">
        <v>0</v>
      </c>
      <c r="E20">
        <v>0</v>
      </c>
      <c r="F20">
        <v>0</v>
      </c>
      <c r="G20">
        <v>0</v>
      </c>
      <c r="H20">
        <v>0</v>
      </c>
      <c r="I20">
        <v>0</v>
      </c>
      <c r="J20">
        <v>0</v>
      </c>
      <c r="K20">
        <v>0</v>
      </c>
      <c r="L20">
        <v>0</v>
      </c>
      <c r="M20">
        <v>0</v>
      </c>
      <c r="N20">
        <v>0</v>
      </c>
      <c r="O20">
        <v>0</v>
      </c>
      <c r="P20">
        <v>0</v>
      </c>
      <c r="Q20">
        <v>0</v>
      </c>
      <c r="R20">
        <v>0</v>
      </c>
      <c r="S20">
        <v>0</v>
      </c>
      <c r="T20">
        <v>0</v>
      </c>
      <c r="U20">
        <v>0</v>
      </c>
    </row>
    <row r="21" spans="1:21">
      <c r="A21" t="s">
        <v>48</v>
      </c>
      <c r="B21">
        <v>0</v>
      </c>
      <c r="C21">
        <v>0</v>
      </c>
      <c r="D21">
        <v>0</v>
      </c>
      <c r="E21">
        <v>0</v>
      </c>
      <c r="F21">
        <v>0</v>
      </c>
      <c r="G21">
        <v>0</v>
      </c>
      <c r="H21">
        <v>0</v>
      </c>
      <c r="I21">
        <v>0</v>
      </c>
      <c r="J21">
        <v>0</v>
      </c>
      <c r="K21">
        <v>0</v>
      </c>
      <c r="L21">
        <v>0</v>
      </c>
      <c r="M21">
        <v>0</v>
      </c>
      <c r="N21">
        <v>0</v>
      </c>
      <c r="O21">
        <v>0</v>
      </c>
      <c r="P21">
        <v>0</v>
      </c>
      <c r="Q21">
        <v>0</v>
      </c>
      <c r="R21">
        <v>0</v>
      </c>
      <c r="S21">
        <v>0</v>
      </c>
      <c r="T21">
        <v>0</v>
      </c>
      <c r="U21">
        <v>0</v>
      </c>
    </row>
    <row r="22" spans="1:21">
      <c r="A22" t="s">
        <v>49</v>
      </c>
      <c r="B22">
        <v>0</v>
      </c>
      <c r="C22">
        <v>0</v>
      </c>
      <c r="D22">
        <v>0</v>
      </c>
      <c r="E22">
        <v>0</v>
      </c>
      <c r="F22">
        <v>0</v>
      </c>
      <c r="G22">
        <v>0</v>
      </c>
      <c r="H22">
        <v>0</v>
      </c>
      <c r="I22">
        <v>0</v>
      </c>
      <c r="J22">
        <v>0</v>
      </c>
      <c r="K22">
        <v>0</v>
      </c>
      <c r="L22">
        <v>0</v>
      </c>
      <c r="M22">
        <v>0</v>
      </c>
      <c r="N22">
        <v>0</v>
      </c>
      <c r="O22">
        <v>0</v>
      </c>
      <c r="P22">
        <v>0</v>
      </c>
      <c r="Q22">
        <v>0</v>
      </c>
      <c r="R22">
        <v>0</v>
      </c>
      <c r="S22">
        <v>0</v>
      </c>
      <c r="T22">
        <v>0</v>
      </c>
      <c r="U22">
        <v>0</v>
      </c>
    </row>
    <row r="23" spans="1:21">
      <c r="A23" t="s">
        <v>51</v>
      </c>
      <c r="B23">
        <f>'Model - kopi'!E115</f>
        <v>0</v>
      </c>
      <c r="C23">
        <f>'Model - kopi'!F115</f>
        <v>0</v>
      </c>
      <c r="D23">
        <f>'Model - kopi'!G115</f>
        <v>0</v>
      </c>
      <c r="E23">
        <f>'Model - kopi'!H115</f>
        <v>0</v>
      </c>
      <c r="F23">
        <f>'Model - kopi'!I115</f>
        <v>0</v>
      </c>
      <c r="G23">
        <f>'Model - kopi'!J115</f>
        <v>0</v>
      </c>
      <c r="H23">
        <f>'Model - kopi'!K115</f>
        <v>0</v>
      </c>
      <c r="I23">
        <f>'Model - kopi'!L115</f>
        <v>0</v>
      </c>
      <c r="J23">
        <f>'Model - kopi'!M115</f>
        <v>0</v>
      </c>
      <c r="K23">
        <f>'Model - kopi'!N115</f>
        <v>0</v>
      </c>
      <c r="L23">
        <f>'Model - kopi'!O115</f>
        <v>0</v>
      </c>
      <c r="M23">
        <f>'Model - kopi'!P115</f>
        <v>0</v>
      </c>
      <c r="N23">
        <f>'Model - kopi'!Q115</f>
        <v>0</v>
      </c>
      <c r="O23">
        <f>'Model - kopi'!R115</f>
        <v>0</v>
      </c>
      <c r="P23">
        <f>'Model - kopi'!S115</f>
        <v>0</v>
      </c>
      <c r="Q23">
        <f>'Model - kopi'!T115</f>
        <v>0</v>
      </c>
      <c r="R23">
        <f>'Model - kopi'!U115</f>
        <v>0</v>
      </c>
      <c r="S23">
        <f>'Model - kopi'!V115</f>
        <v>0</v>
      </c>
      <c r="T23">
        <f>'Model - kopi'!W115</f>
        <v>0</v>
      </c>
      <c r="U23">
        <f>'Model - kopi'!X115</f>
        <v>0</v>
      </c>
    </row>
    <row r="24" spans="1:21">
      <c r="A24" t="s">
        <v>50</v>
      </c>
      <c r="B24">
        <v>0</v>
      </c>
      <c r="C24">
        <v>0</v>
      </c>
      <c r="D24">
        <v>0</v>
      </c>
      <c r="E24">
        <v>0</v>
      </c>
      <c r="F24">
        <v>0</v>
      </c>
      <c r="G24">
        <v>0</v>
      </c>
      <c r="H24">
        <v>0</v>
      </c>
      <c r="I24">
        <v>0</v>
      </c>
      <c r="J24">
        <v>0</v>
      </c>
      <c r="K24">
        <v>0</v>
      </c>
      <c r="L24">
        <v>0</v>
      </c>
      <c r="M24">
        <v>0</v>
      </c>
      <c r="N24">
        <v>0</v>
      </c>
      <c r="O24">
        <v>0</v>
      </c>
      <c r="P24">
        <v>0</v>
      </c>
      <c r="Q24">
        <v>0</v>
      </c>
      <c r="R24">
        <v>0</v>
      </c>
      <c r="S24">
        <v>0</v>
      </c>
      <c r="T24">
        <v>0</v>
      </c>
      <c r="U2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9A46B-0AF2-4AC1-98EF-DBC763562844}">
  <sheetPr codeName="Sheet5"/>
  <dimension ref="A1:XFD121"/>
  <sheetViews>
    <sheetView showGridLines="0" topLeftCell="A27" zoomScale="90" zoomScaleNormal="90" workbookViewId="0">
      <selection activeCell="C49" sqref="C49"/>
    </sheetView>
  </sheetViews>
  <sheetFormatPr defaultColWidth="0" defaultRowHeight="14.25" zeroHeight="1"/>
  <cols>
    <col min="1" max="1" width="9.140625" style="4" customWidth="1"/>
    <col min="2" max="2" width="29.7109375" style="4" customWidth="1"/>
    <col min="3" max="3" width="25.140625" style="4" customWidth="1"/>
    <col min="4" max="6" width="20.140625" style="4" customWidth="1"/>
    <col min="7" max="7" width="15.85546875" style="4" customWidth="1"/>
    <col min="8" max="9" width="27.28515625" style="22" customWidth="1"/>
    <col min="10" max="10" width="17.42578125" style="4" customWidth="1"/>
    <col min="11" max="20" width="9.140625" style="4" customWidth="1"/>
    <col min="21" max="21" width="0" style="4" hidden="1" customWidth="1"/>
    <col min="22" max="16384" width="9.140625" style="4" hidden="1"/>
  </cols>
  <sheetData>
    <row r="1" spans="2:11"/>
    <row r="2" spans="2:11" s="3" customFormat="1" ht="18">
      <c r="B2" s="5" t="s">
        <v>746</v>
      </c>
      <c r="I2" s="44"/>
    </row>
    <row r="3" spans="2:11">
      <c r="B3" s="88"/>
      <c r="H3" s="4"/>
    </row>
    <row r="4" spans="2:11">
      <c r="B4" s="88" t="s">
        <v>745</v>
      </c>
      <c r="H4" s="4"/>
    </row>
    <row r="5" spans="2:11">
      <c r="H5" s="4"/>
    </row>
    <row r="6" spans="2:11" s="3" customFormat="1" ht="18">
      <c r="B6" s="5" t="s">
        <v>366</v>
      </c>
      <c r="H6" s="44"/>
      <c r="I6" s="44"/>
    </row>
    <row r="7" spans="2:11"/>
    <row r="8" spans="2:11">
      <c r="B8" s="88" t="s">
        <v>744</v>
      </c>
    </row>
    <row r="9" spans="2:11"/>
    <row r="10" spans="2:11" ht="15">
      <c r="B10" s="6" t="s">
        <v>162</v>
      </c>
      <c r="C10" s="14" t="str">
        <f>Dasbor!C13</f>
        <v>Datar</v>
      </c>
    </row>
    <row r="11" spans="2:11"/>
    <row r="12" spans="2:11" ht="15">
      <c r="B12" s="6" t="s">
        <v>55</v>
      </c>
      <c r="C12" s="6" t="s">
        <v>167</v>
      </c>
      <c r="D12" s="6"/>
      <c r="E12" s="6"/>
      <c r="F12" s="6"/>
      <c r="H12" s="4"/>
      <c r="I12" s="43" t="s">
        <v>62</v>
      </c>
      <c r="J12" s="43"/>
    </row>
    <row r="13" spans="2:11">
      <c r="B13" s="14" t="s">
        <v>52</v>
      </c>
      <c r="C13" s="15">
        <f>Dasbor!C14</f>
        <v>60000</v>
      </c>
      <c r="H13" s="4"/>
      <c r="I13" s="22" t="s">
        <v>135</v>
      </c>
      <c r="J13" s="22"/>
      <c r="K13" s="4" t="s">
        <v>168</v>
      </c>
    </row>
    <row r="14" spans="2:11">
      <c r="B14" s="14" t="s">
        <v>53</v>
      </c>
      <c r="C14" s="15">
        <f>Dasbor!C14</f>
        <v>60000</v>
      </c>
      <c r="H14" s="4"/>
      <c r="I14" s="22" t="s">
        <v>135</v>
      </c>
      <c r="J14" s="22"/>
      <c r="K14" s="4" t="s">
        <v>95</v>
      </c>
    </row>
    <row r="15" spans="2:11">
      <c r="H15" s="4"/>
      <c r="J15" s="22"/>
    </row>
    <row r="16" spans="2:11" ht="15">
      <c r="B16" s="6" t="s">
        <v>69</v>
      </c>
      <c r="C16" s="6" t="s">
        <v>167</v>
      </c>
      <c r="D16" s="6" t="s">
        <v>353</v>
      </c>
      <c r="E16" s="6" t="s">
        <v>354</v>
      </c>
      <c r="F16" s="6" t="s">
        <v>355</v>
      </c>
      <c r="H16" s="4"/>
      <c r="I16" s="43" t="s">
        <v>62</v>
      </c>
      <c r="J16" s="43"/>
    </row>
    <row r="17" spans="2:11">
      <c r="B17" s="14" t="s">
        <v>66</v>
      </c>
      <c r="C17" s="14">
        <f>IF($C$10=Daftar!$H$6,$D17,IF($C$10=Daftar!$H$7,$E17,$F17))</f>
        <v>1700000</v>
      </c>
      <c r="D17" s="16">
        <v>1700000</v>
      </c>
      <c r="E17" s="16">
        <v>1500000</v>
      </c>
      <c r="F17" s="16">
        <v>950000</v>
      </c>
      <c r="H17" s="4"/>
      <c r="I17" s="22" t="s">
        <v>1</v>
      </c>
      <c r="J17" s="22"/>
      <c r="K17" s="4" t="s">
        <v>169</v>
      </c>
    </row>
    <row r="18" spans="2:11">
      <c r="B18" s="14" t="s">
        <v>67</v>
      </c>
      <c r="C18" s="14">
        <f>IF($C$10=Daftar!$H$6,$D18,IF($C$10=Daftar!$H$7,$E18,$F18))</f>
        <v>1800000</v>
      </c>
      <c r="D18" s="16">
        <v>1800000</v>
      </c>
      <c r="E18" s="16">
        <v>3500000</v>
      </c>
      <c r="F18" s="16">
        <v>2000000</v>
      </c>
      <c r="H18" s="4"/>
      <c r="I18" s="22" t="s">
        <v>1</v>
      </c>
      <c r="J18" s="22"/>
      <c r="K18" s="4" t="s">
        <v>169</v>
      </c>
    </row>
    <row r="19" spans="2:11">
      <c r="B19" s="14" t="s">
        <v>209</v>
      </c>
      <c r="C19" s="14">
        <f>IF($C$10=Daftar!$H$6,$D19,IF($C$10=Daftar!$H$7,$E19,$F19))</f>
        <v>50000</v>
      </c>
      <c r="D19" s="16">
        <v>50000</v>
      </c>
      <c r="E19" s="16">
        <v>50000</v>
      </c>
      <c r="F19" s="16">
        <v>50000</v>
      </c>
      <c r="H19" s="4"/>
      <c r="I19" s="22" t="s">
        <v>1</v>
      </c>
      <c r="J19" s="22"/>
      <c r="K19" s="4" t="s">
        <v>211</v>
      </c>
    </row>
    <row r="20" spans="2:11">
      <c r="B20" s="14" t="s">
        <v>210</v>
      </c>
      <c r="C20" s="14">
        <f>IF($C$10=Daftar!$H$6,$D20,IF($C$10=Daftar!$H$7,$E20,$F20))</f>
        <v>35000</v>
      </c>
      <c r="D20" s="16">
        <v>35000</v>
      </c>
      <c r="E20" s="16">
        <v>35000</v>
      </c>
      <c r="F20" s="16">
        <v>35000</v>
      </c>
      <c r="H20" s="4"/>
      <c r="I20" s="22" t="s">
        <v>1</v>
      </c>
      <c r="J20" s="22"/>
      <c r="K20" s="4" t="s">
        <v>211</v>
      </c>
    </row>
    <row r="21" spans="2:11">
      <c r="H21" s="4"/>
      <c r="J21" s="22"/>
    </row>
    <row r="22" spans="2:11" ht="30">
      <c r="B22" s="61" t="s">
        <v>71</v>
      </c>
      <c r="C22" s="6" t="s">
        <v>167</v>
      </c>
      <c r="D22" s="6" t="s">
        <v>353</v>
      </c>
      <c r="E22" s="6" t="s">
        <v>354</v>
      </c>
      <c r="F22" s="6" t="s">
        <v>355</v>
      </c>
      <c r="H22" s="4"/>
      <c r="I22" s="43" t="s">
        <v>62</v>
      </c>
      <c r="J22" s="43"/>
    </row>
    <row r="23" spans="2:11">
      <c r="B23" s="14" t="s">
        <v>171</v>
      </c>
      <c r="C23" s="14">
        <f>IF($C$10=Daftar!$H$6,$D23,IF($C$10=Daftar!$H$7,$E23,$F23))</f>
        <v>50</v>
      </c>
      <c r="D23" s="16">
        <v>50</v>
      </c>
      <c r="E23" s="16">
        <v>59</v>
      </c>
      <c r="F23" s="16">
        <v>79</v>
      </c>
      <c r="H23" s="4"/>
      <c r="I23" s="22" t="s">
        <v>82</v>
      </c>
      <c r="J23" s="22"/>
      <c r="K23" s="4" t="s">
        <v>65</v>
      </c>
    </row>
    <row r="24" spans="2:11">
      <c r="B24" s="14" t="s">
        <v>172</v>
      </c>
      <c r="C24" s="14">
        <f>IF($C$10=Daftar!$H$6,$D24,IF($C$10=Daftar!$H$7,$E24,$F24))</f>
        <v>21</v>
      </c>
      <c r="D24" s="16">
        <v>21</v>
      </c>
      <c r="E24" s="16">
        <v>21</v>
      </c>
      <c r="F24" s="16">
        <v>32</v>
      </c>
      <c r="H24" s="4"/>
      <c r="I24" s="22" t="s">
        <v>82</v>
      </c>
      <c r="J24" s="22"/>
      <c r="K24" s="4" t="s">
        <v>65</v>
      </c>
    </row>
    <row r="25" spans="2:11">
      <c r="B25" s="14" t="s">
        <v>187</v>
      </c>
      <c r="C25" s="14">
        <f>IF($C$10=Daftar!$H$6,$D25,IF($C$10=Daftar!$H$7,$E25,$F25))</f>
        <v>1</v>
      </c>
      <c r="D25" s="16">
        <v>1</v>
      </c>
      <c r="E25" s="16">
        <v>3</v>
      </c>
      <c r="F25" s="16">
        <v>5</v>
      </c>
      <c r="H25" s="4"/>
      <c r="I25" s="22" t="s">
        <v>82</v>
      </c>
      <c r="J25" s="22"/>
      <c r="K25" s="4" t="s">
        <v>65</v>
      </c>
    </row>
    <row r="26" spans="2:11">
      <c r="B26" s="14" t="s">
        <v>173</v>
      </c>
      <c r="C26" s="14">
        <f>IF($C$10=Daftar!$H$6,$D26,IF($C$10=Daftar!$H$7,$E26,$F26))</f>
        <v>31</v>
      </c>
      <c r="D26" s="16">
        <v>31</v>
      </c>
      <c r="E26" s="16">
        <v>26</v>
      </c>
      <c r="F26" s="16">
        <v>50</v>
      </c>
      <c r="H26" s="4"/>
      <c r="I26" s="22" t="s">
        <v>82</v>
      </c>
      <c r="J26" s="22"/>
      <c r="K26" s="4" t="s">
        <v>65</v>
      </c>
    </row>
    <row r="27" spans="2:11">
      <c r="B27" s="14" t="s">
        <v>174</v>
      </c>
      <c r="C27" s="14">
        <f>IF($C$10=Daftar!$H$6,$D27,IF($C$10=Daftar!$H$7,$E27,$F27))</f>
        <v>25</v>
      </c>
      <c r="D27" s="16">
        <v>25</v>
      </c>
      <c r="E27" s="16">
        <v>21</v>
      </c>
      <c r="F27" s="16">
        <v>42</v>
      </c>
      <c r="H27" s="4"/>
      <c r="I27" s="22" t="s">
        <v>82</v>
      </c>
      <c r="J27" s="22"/>
      <c r="K27" s="4" t="s">
        <v>65</v>
      </c>
    </row>
    <row r="28" spans="2:11">
      <c r="B28" s="14" t="s">
        <v>175</v>
      </c>
      <c r="C28" s="14">
        <f>IF($C$10=Daftar!$H$6,$D28,IF($C$10=Daftar!$H$7,$E28,$F28))</f>
        <v>31</v>
      </c>
      <c r="D28" s="16">
        <v>31</v>
      </c>
      <c r="E28" s="16">
        <v>41</v>
      </c>
      <c r="F28" s="16">
        <v>48</v>
      </c>
      <c r="H28" s="4"/>
      <c r="I28" s="22" t="s">
        <v>82</v>
      </c>
      <c r="J28" s="22"/>
      <c r="K28" s="4" t="s">
        <v>65</v>
      </c>
    </row>
    <row r="29" spans="2:11">
      <c r="B29" s="14" t="s">
        <v>205</v>
      </c>
      <c r="C29" s="14">
        <f>IF($C$10=Daftar!$H$6,$D29,IF($C$10=Daftar!$H$7,$E29,$F29))</f>
        <v>0</v>
      </c>
      <c r="D29" s="16">
        <v>0</v>
      </c>
      <c r="E29" s="16">
        <v>0</v>
      </c>
      <c r="F29" s="16">
        <v>0</v>
      </c>
      <c r="H29" s="4"/>
      <c r="I29" s="22" t="s">
        <v>82</v>
      </c>
      <c r="J29" s="22"/>
      <c r="K29" s="4" t="s">
        <v>65</v>
      </c>
    </row>
    <row r="30" spans="2:11">
      <c r="B30" s="14" t="s">
        <v>176</v>
      </c>
      <c r="C30" s="14">
        <f>IF($C$10=Daftar!$H$6,$D30,IF($C$10=Daftar!$H$7,$E30,$F30))</f>
        <v>17</v>
      </c>
      <c r="D30" s="16">
        <v>17</v>
      </c>
      <c r="E30" s="16">
        <v>17</v>
      </c>
      <c r="F30" s="16">
        <v>18</v>
      </c>
      <c r="H30" s="4"/>
      <c r="I30" s="22" t="s">
        <v>82</v>
      </c>
      <c r="J30" s="22"/>
      <c r="K30" s="4" t="s">
        <v>65</v>
      </c>
    </row>
    <row r="31" spans="2:11">
      <c r="B31" s="14" t="s">
        <v>177</v>
      </c>
      <c r="C31" s="14">
        <f>IF($C$10=Daftar!$H$6,$D31,IF($C$10=Daftar!$H$7,$E31,$F31))</f>
        <v>1</v>
      </c>
      <c r="D31" s="16">
        <v>1</v>
      </c>
      <c r="E31" s="16">
        <v>1</v>
      </c>
      <c r="F31" s="16">
        <v>3</v>
      </c>
      <c r="H31" s="4"/>
      <c r="I31" s="22" t="s">
        <v>82</v>
      </c>
      <c r="J31" s="22"/>
      <c r="K31" s="4" t="s">
        <v>65</v>
      </c>
    </row>
    <row r="32" spans="2:11">
      <c r="B32" s="14" t="s">
        <v>178</v>
      </c>
      <c r="C32" s="14">
        <f>IF($C$10=Daftar!$H$6,$D32,IF($C$10=Daftar!$H$7,$E32,$F32))</f>
        <v>177</v>
      </c>
      <c r="D32" s="16">
        <f>SUM(D23:D31)</f>
        <v>177</v>
      </c>
      <c r="E32" s="16">
        <f>SUM(E23:E31)</f>
        <v>189</v>
      </c>
      <c r="F32" s="16">
        <f>SUM(F23:F31)</f>
        <v>277</v>
      </c>
      <c r="H32" s="4"/>
      <c r="I32" s="22" t="s">
        <v>82</v>
      </c>
      <c r="J32" s="22"/>
      <c r="K32" s="4" t="s">
        <v>65</v>
      </c>
    </row>
    <row r="33" spans="2:11" ht="15">
      <c r="C33" s="6"/>
      <c r="H33" s="4"/>
      <c r="J33" s="22"/>
    </row>
    <row r="34" spans="2:11" ht="30">
      <c r="B34" s="61" t="s">
        <v>72</v>
      </c>
      <c r="C34" s="6" t="s">
        <v>167</v>
      </c>
      <c r="D34" s="6" t="s">
        <v>353</v>
      </c>
      <c r="E34" s="6" t="s">
        <v>354</v>
      </c>
      <c r="F34" s="6" t="s">
        <v>355</v>
      </c>
      <c r="H34" s="4"/>
      <c r="I34" s="43" t="s">
        <v>62</v>
      </c>
      <c r="J34" s="43"/>
    </row>
    <row r="35" spans="2:11">
      <c r="B35" s="14" t="s">
        <v>189</v>
      </c>
      <c r="C35" s="14">
        <f>IF($C$10=Daftar!$H$6,$D35,IF($C$10=Daftar!$H$7,$E35,$F35))</f>
        <v>0</v>
      </c>
      <c r="D35" s="16">
        <v>0</v>
      </c>
      <c r="E35" s="16">
        <v>0</v>
      </c>
      <c r="F35" s="16">
        <v>10</v>
      </c>
      <c r="H35" s="4"/>
      <c r="I35" s="22" t="s">
        <v>82</v>
      </c>
      <c r="J35" s="22"/>
      <c r="K35" s="4" t="s">
        <v>65</v>
      </c>
    </row>
    <row r="36" spans="2:11">
      <c r="B36" s="14" t="s">
        <v>190</v>
      </c>
      <c r="C36" s="14">
        <f>IF($C$10=Daftar!$H$6,$D36,IF($C$10=Daftar!$H$7,$E36,$F36))</f>
        <v>10</v>
      </c>
      <c r="D36" s="16">
        <v>10</v>
      </c>
      <c r="E36" s="16">
        <v>10</v>
      </c>
      <c r="F36" s="16">
        <v>10</v>
      </c>
      <c r="H36" s="4"/>
      <c r="I36" s="22" t="s">
        <v>82</v>
      </c>
      <c r="J36" s="22"/>
      <c r="K36" s="4" t="s">
        <v>65</v>
      </c>
    </row>
    <row r="37" spans="2:11">
      <c r="B37" s="14" t="s">
        <v>191</v>
      </c>
      <c r="C37" s="14">
        <f>IF($C$10=Daftar!$H$6,$D37,IF($C$10=Daftar!$H$7,$E37,$F37))</f>
        <v>0</v>
      </c>
      <c r="D37" s="16">
        <v>0</v>
      </c>
      <c r="E37" s="16">
        <v>0</v>
      </c>
      <c r="F37" s="16">
        <v>0</v>
      </c>
      <c r="H37" s="4"/>
      <c r="I37" s="22" t="s">
        <v>82</v>
      </c>
      <c r="J37" s="22"/>
      <c r="K37" s="4" t="s">
        <v>65</v>
      </c>
    </row>
    <row r="38" spans="2:11">
      <c r="B38" s="14" t="s">
        <v>192</v>
      </c>
      <c r="C38" s="14">
        <f>IF($C$10=Daftar!$H$6,$D38,IF($C$10=Daftar!$H$7,$E38,$F38))</f>
        <v>16</v>
      </c>
      <c r="D38" s="16">
        <f>47-31</f>
        <v>16</v>
      </c>
      <c r="E38" s="16">
        <f>42-E26</f>
        <v>16</v>
      </c>
      <c r="F38" s="16">
        <v>21</v>
      </c>
      <c r="H38" s="4"/>
      <c r="I38" s="22" t="s">
        <v>82</v>
      </c>
      <c r="J38" s="22"/>
      <c r="K38" s="4" t="s">
        <v>65</v>
      </c>
    </row>
    <row r="39" spans="2:11">
      <c r="B39" s="14" t="s">
        <v>193</v>
      </c>
      <c r="C39" s="14">
        <f>IF($C$10=Daftar!$H$6,$D39,IF($C$10=Daftar!$H$7,$E39,$F39))</f>
        <v>10</v>
      </c>
      <c r="D39" s="16">
        <v>10</v>
      </c>
      <c r="E39" s="16">
        <v>9</v>
      </c>
      <c r="F39" s="16">
        <v>16</v>
      </c>
      <c r="H39" s="4"/>
      <c r="I39" s="22" t="s">
        <v>82</v>
      </c>
      <c r="J39" s="22"/>
      <c r="K39" s="4" t="s">
        <v>65</v>
      </c>
    </row>
    <row r="40" spans="2:11">
      <c r="B40" s="14" t="s">
        <v>194</v>
      </c>
      <c r="C40" s="14">
        <f>IF($C$10=Daftar!$H$6,$D40,IF($C$10=Daftar!$H$7,$E40,$F40))</f>
        <v>0</v>
      </c>
      <c r="D40" s="16">
        <v>0</v>
      </c>
      <c r="E40" s="16">
        <v>0</v>
      </c>
      <c r="F40" s="16">
        <v>0</v>
      </c>
      <c r="H40" s="4"/>
      <c r="I40" s="22" t="s">
        <v>82</v>
      </c>
      <c r="J40" s="22"/>
      <c r="K40" s="4" t="s">
        <v>65</v>
      </c>
    </row>
    <row r="41" spans="2:11">
      <c r="B41" s="14" t="s">
        <v>206</v>
      </c>
      <c r="C41" s="14">
        <f>IF($C$10=Daftar!$H$6,$D41,IF($C$10=Daftar!$H$7,$E41,$F41))</f>
        <v>0</v>
      </c>
      <c r="D41" s="16">
        <v>0</v>
      </c>
      <c r="E41" s="16">
        <v>0</v>
      </c>
      <c r="F41" s="16">
        <v>0</v>
      </c>
      <c r="H41" s="4"/>
      <c r="I41" s="22" t="s">
        <v>82</v>
      </c>
      <c r="J41" s="22"/>
      <c r="K41" s="4" t="s">
        <v>65</v>
      </c>
    </row>
    <row r="42" spans="2:11">
      <c r="B42" s="14" t="s">
        <v>195</v>
      </c>
      <c r="C42" s="14">
        <f>IF($C$10=Daftar!$H$6,$D42,IF($C$10=Daftar!$H$7,$E42,$F42))</f>
        <v>16</v>
      </c>
      <c r="D42" s="16">
        <v>16</v>
      </c>
      <c r="E42" s="16">
        <v>6</v>
      </c>
      <c r="F42" s="16">
        <v>6</v>
      </c>
      <c r="H42" s="4"/>
      <c r="I42" s="22" t="s">
        <v>82</v>
      </c>
      <c r="J42" s="22"/>
      <c r="K42" s="4" t="s">
        <v>65</v>
      </c>
    </row>
    <row r="43" spans="2:11">
      <c r="B43" s="14" t="s">
        <v>196</v>
      </c>
      <c r="C43" s="14">
        <f>IF($C$10=Daftar!$H$6,$D43,IF($C$10=Daftar!$H$7,$E43,$F43))</f>
        <v>0</v>
      </c>
      <c r="D43" s="16">
        <v>0</v>
      </c>
      <c r="E43" s="16">
        <v>0</v>
      </c>
      <c r="F43" s="16">
        <v>0</v>
      </c>
      <c r="H43" s="4"/>
      <c r="I43" s="22" t="s">
        <v>82</v>
      </c>
      <c r="J43" s="22"/>
      <c r="K43" s="4" t="s">
        <v>65</v>
      </c>
    </row>
    <row r="44" spans="2:11">
      <c r="B44" s="14" t="s">
        <v>197</v>
      </c>
      <c r="C44" s="14">
        <f>IF($C$10=Daftar!$H$6,$D44,IF($C$10=Daftar!$H$7,$E44,$F44))</f>
        <v>52</v>
      </c>
      <c r="D44" s="16">
        <f>SUM(D35:D43)</f>
        <v>52</v>
      </c>
      <c r="E44" s="16">
        <f>SUM(E35:E43)</f>
        <v>41</v>
      </c>
      <c r="F44" s="16">
        <f>SUM(F35:F43)</f>
        <v>63</v>
      </c>
      <c r="H44" s="4"/>
      <c r="I44" s="22" t="s">
        <v>82</v>
      </c>
      <c r="J44" s="22"/>
      <c r="K44" s="4" t="s">
        <v>65</v>
      </c>
    </row>
    <row r="45" spans="2:11" ht="15">
      <c r="C45" s="6"/>
      <c r="H45" s="4"/>
      <c r="J45" s="22"/>
    </row>
    <row r="46" spans="2:11" ht="15">
      <c r="B46" s="6" t="s">
        <v>98</v>
      </c>
      <c r="C46" s="6" t="s">
        <v>167</v>
      </c>
      <c r="D46" s="6" t="s">
        <v>353</v>
      </c>
      <c r="E46" s="6" t="s">
        <v>354</v>
      </c>
      <c r="F46" s="6" t="s">
        <v>355</v>
      </c>
      <c r="G46" s="6" t="s">
        <v>422</v>
      </c>
      <c r="H46" s="4"/>
      <c r="J46" s="22"/>
    </row>
    <row r="47" spans="2:11">
      <c r="B47" s="14" t="s">
        <v>214</v>
      </c>
      <c r="C47" s="21">
        <f>IF($C$10=Daftar!$H$6,$D47,IF($C$10=Daftar!$H$7,$E47,$F47))</f>
        <v>46000000</v>
      </c>
      <c r="D47" s="49">
        <v>46000000</v>
      </c>
      <c r="E47" s="49">
        <v>36000000</v>
      </c>
      <c r="F47" s="49">
        <v>22000000</v>
      </c>
      <c r="G47" s="68" t="str">
        <f>IF(Dasbor!C37/Dasbor!C12&lt;&gt;0, Dasbor!C37/Dasbor!C12, "")</f>
        <v/>
      </c>
      <c r="H47" s="4"/>
      <c r="I47" s="22" t="s">
        <v>1</v>
      </c>
      <c r="J47" s="22"/>
      <c r="K47" s="4" t="s">
        <v>212</v>
      </c>
    </row>
    <row r="48" spans="2:11">
      <c r="B48" s="14" t="s">
        <v>215</v>
      </c>
      <c r="C48" s="21">
        <f>IF($C$10=Daftar!$H$6,$D48,IF($C$10=Daftar!$H$7,$E48,$F48))</f>
        <v>21000000</v>
      </c>
      <c r="D48" s="49">
        <v>21000000</v>
      </c>
      <c r="E48" s="49">
        <v>18000000</v>
      </c>
      <c r="F48" s="49">
        <v>9000000</v>
      </c>
      <c r="H48" s="4"/>
      <c r="I48" s="22" t="s">
        <v>1</v>
      </c>
      <c r="J48" s="22"/>
      <c r="K48" s="4" t="s">
        <v>213</v>
      </c>
    </row>
    <row r="49" spans="2:11">
      <c r="B49" s="14" t="s">
        <v>167</v>
      </c>
      <c r="C49" s="69">
        <f>IF(G47&lt;&gt;"", G47, SUM(C47:C48))</f>
        <v>67000000</v>
      </c>
      <c r="H49" s="4"/>
      <c r="J49" s="22"/>
    </row>
    <row r="50" spans="2:11"/>
    <row r="51" spans="2:11"/>
    <row r="52" spans="2:11" s="3" customFormat="1" ht="18">
      <c r="B52" s="5" t="s">
        <v>747</v>
      </c>
      <c r="I52" s="44"/>
    </row>
    <row r="53" spans="2:11">
      <c r="B53" s="88" t="s">
        <v>748</v>
      </c>
      <c r="H53" s="4"/>
    </row>
    <row r="54" spans="2:11">
      <c r="B54" s="88"/>
      <c r="H54" s="4"/>
    </row>
    <row r="55" spans="2:11" s="3" customFormat="1" ht="18">
      <c r="B55" s="5" t="s">
        <v>366</v>
      </c>
      <c r="H55" s="44"/>
      <c r="I55" s="44"/>
    </row>
    <row r="56" spans="2:11">
      <c r="B56" s="88"/>
    </row>
    <row r="57" spans="2:11">
      <c r="B57" s="88" t="s">
        <v>749</v>
      </c>
    </row>
    <row r="58" spans="2:11"/>
    <row r="59" spans="2:11" ht="15">
      <c r="B59" s="6" t="s">
        <v>162</v>
      </c>
      <c r="C59" s="14" t="str">
        <f>Dasbor!C13</f>
        <v>Datar</v>
      </c>
    </row>
    <row r="60" spans="2:11"/>
    <row r="61" spans="2:11" ht="15">
      <c r="B61" s="61" t="s">
        <v>36</v>
      </c>
      <c r="C61" s="51">
        <f>Dasbor!C23</f>
        <v>0</v>
      </c>
      <c r="H61" s="4"/>
    </row>
    <row r="62" spans="2:11"/>
    <row r="63" spans="2:11" ht="15">
      <c r="B63" s="6" t="s">
        <v>55</v>
      </c>
      <c r="C63" s="6" t="s">
        <v>167</v>
      </c>
      <c r="D63" s="6"/>
      <c r="E63" s="6"/>
      <c r="F63" s="6"/>
      <c r="H63" s="4"/>
      <c r="I63" s="43" t="s">
        <v>62</v>
      </c>
      <c r="J63" s="43"/>
    </row>
    <row r="64" spans="2:11">
      <c r="B64" s="14" t="s">
        <v>52</v>
      </c>
      <c r="C64" s="15">
        <f>Dasbor!C14</f>
        <v>60000</v>
      </c>
      <c r="H64" s="4"/>
      <c r="I64" s="22" t="s">
        <v>135</v>
      </c>
      <c r="J64" s="22"/>
      <c r="K64" s="4" t="s">
        <v>168</v>
      </c>
    </row>
    <row r="65" spans="2:11">
      <c r="B65" s="14" t="s">
        <v>53</v>
      </c>
      <c r="C65" s="15">
        <f>Dasbor!C14</f>
        <v>60000</v>
      </c>
      <c r="H65" s="4"/>
      <c r="I65" s="22" t="s">
        <v>135</v>
      </c>
      <c r="J65" s="22"/>
      <c r="K65" s="4" t="s">
        <v>95</v>
      </c>
    </row>
    <row r="66" spans="2:11">
      <c r="H66" s="4"/>
      <c r="J66" s="22"/>
    </row>
    <row r="67" spans="2:11" ht="15">
      <c r="B67" s="6" t="s">
        <v>69</v>
      </c>
      <c r="C67" s="6" t="s">
        <v>167</v>
      </c>
      <c r="D67" s="6" t="s">
        <v>353</v>
      </c>
      <c r="E67" s="6" t="s">
        <v>354</v>
      </c>
      <c r="F67" s="6" t="s">
        <v>355</v>
      </c>
      <c r="H67" s="4"/>
      <c r="I67" s="43" t="s">
        <v>62</v>
      </c>
      <c r="J67" s="43"/>
    </row>
    <row r="68" spans="2:11">
      <c r="B68" s="14" t="s">
        <v>66</v>
      </c>
      <c r="C68" s="14">
        <f>IF($C$59=Daftar!$H$6,$D68,IF($C$59=Daftar!$H$7,$E68,$F68))</f>
        <v>1700000</v>
      </c>
      <c r="D68" s="16">
        <v>1700000</v>
      </c>
      <c r="E68" s="16">
        <v>1500000</v>
      </c>
      <c r="F68" s="16">
        <v>950000</v>
      </c>
      <c r="H68" s="4"/>
      <c r="I68" s="22" t="s">
        <v>1</v>
      </c>
      <c r="J68" s="22"/>
      <c r="K68" s="4" t="s">
        <v>169</v>
      </c>
    </row>
    <row r="69" spans="2:11">
      <c r="B69" s="14" t="s">
        <v>67</v>
      </c>
      <c r="C69" s="14">
        <f>IF($C$59=Daftar!$H$6,$D69,IF($C$59=Daftar!$H$7,$E69,$F69))</f>
        <v>1800000</v>
      </c>
      <c r="D69" s="16">
        <v>1800000</v>
      </c>
      <c r="E69" s="16">
        <v>3500000</v>
      </c>
      <c r="F69" s="16">
        <v>2000000</v>
      </c>
      <c r="H69" s="4"/>
      <c r="I69" s="22" t="s">
        <v>1</v>
      </c>
      <c r="J69" s="22"/>
      <c r="K69" s="4" t="s">
        <v>169</v>
      </c>
    </row>
    <row r="70" spans="2:11">
      <c r="B70" s="14" t="s">
        <v>209</v>
      </c>
      <c r="C70" s="14">
        <f>IF($C$59=Daftar!$H$6,$D70,IF($C$59=Daftar!$H$7,$E70,$F70))</f>
        <v>50000</v>
      </c>
      <c r="D70" s="16">
        <v>50000</v>
      </c>
      <c r="E70" s="16">
        <v>50000</v>
      </c>
      <c r="F70" s="16">
        <v>50000</v>
      </c>
      <c r="H70" s="4"/>
      <c r="I70" s="22" t="s">
        <v>1</v>
      </c>
      <c r="J70" s="22"/>
      <c r="K70" s="4" t="s">
        <v>211</v>
      </c>
    </row>
    <row r="71" spans="2:11">
      <c r="B71" s="14" t="s">
        <v>210</v>
      </c>
      <c r="C71" s="14">
        <f>IF($C$59=Daftar!$H$6,$D71,IF($C$59=Daftar!$H$7,$E71,$F71))</f>
        <v>35000</v>
      </c>
      <c r="D71" s="16">
        <v>35000</v>
      </c>
      <c r="E71" s="16">
        <v>35000</v>
      </c>
      <c r="F71" s="16">
        <v>35000</v>
      </c>
      <c r="H71" s="4"/>
      <c r="I71" s="22" t="s">
        <v>1</v>
      </c>
      <c r="J71" s="22"/>
      <c r="K71" s="4" t="s">
        <v>211</v>
      </c>
    </row>
    <row r="72" spans="2:11">
      <c r="H72" s="4"/>
      <c r="J72" s="22"/>
    </row>
    <row r="73" spans="2:11" ht="15">
      <c r="B73" s="43" t="s">
        <v>152</v>
      </c>
      <c r="C73" s="6" t="s">
        <v>167</v>
      </c>
      <c r="D73" s="6" t="s">
        <v>353</v>
      </c>
      <c r="E73" s="6" t="s">
        <v>354</v>
      </c>
      <c r="F73" s="6" t="s">
        <v>355</v>
      </c>
      <c r="H73" s="4"/>
      <c r="I73" s="6" t="s">
        <v>62</v>
      </c>
      <c r="J73" s="22"/>
    </row>
    <row r="74" spans="2:11">
      <c r="B74" s="29" t="str">
        <f>Daftar!B6</f>
        <v>Kopi</v>
      </c>
      <c r="C74" s="14">
        <f>IF($C$59=Daftar!$H$6,$D74,IF($C$59=Daftar!$H$7,$E74,$F74))</f>
        <v>292</v>
      </c>
      <c r="D74" s="16">
        <v>292</v>
      </c>
      <c r="E74" s="16">
        <v>476</v>
      </c>
      <c r="F74" s="16">
        <v>595</v>
      </c>
      <c r="H74" s="4"/>
      <c r="I74" s="4" t="s">
        <v>82</v>
      </c>
      <c r="J74" s="22"/>
      <c r="K74" s="88" t="s">
        <v>730</v>
      </c>
    </row>
    <row r="75" spans="2:11">
      <c r="B75" s="29" t="str">
        <f>Daftar!B7</f>
        <v>Hortikultura</v>
      </c>
      <c r="C75" s="14">
        <f>IF($C$59=Daftar!$H$6,$D75,IF($C$59=Daftar!$H$7,$E75,$F75))</f>
        <v>0</v>
      </c>
      <c r="D75" s="16">
        <v>0</v>
      </c>
      <c r="E75" s="16">
        <v>0</v>
      </c>
      <c r="F75" s="16">
        <v>0</v>
      </c>
      <c r="H75" s="4"/>
      <c r="I75" s="4" t="s">
        <v>82</v>
      </c>
      <c r="J75" s="22"/>
      <c r="K75" s="88" t="s">
        <v>730</v>
      </c>
    </row>
    <row r="76" spans="2:11">
      <c r="B76" s="29" t="str">
        <f>Daftar!B8</f>
        <v>Beras</v>
      </c>
      <c r="C76" s="14">
        <f>IF($C$59=Daftar!$H$6,$D76,IF($C$59=Daftar!$H$7,$E76,$F76))</f>
        <v>150</v>
      </c>
      <c r="D76" s="16">
        <v>150</v>
      </c>
      <c r="E76" s="16">
        <v>150</v>
      </c>
      <c r="F76" s="16">
        <v>200</v>
      </c>
      <c r="H76" s="4"/>
      <c r="I76" s="4" t="s">
        <v>82</v>
      </c>
      <c r="J76" s="22"/>
      <c r="K76" s="88" t="s">
        <v>730</v>
      </c>
    </row>
    <row r="77" spans="2:11">
      <c r="B77" s="29" t="str">
        <f>Daftar!B9</f>
        <v>Agroforestri</v>
      </c>
      <c r="C77" s="14">
        <f>IF($C$59=Daftar!$H$6,$D77,IF($C$59=Daftar!$H$7,$E77,$F77))</f>
        <v>292</v>
      </c>
      <c r="D77" s="16">
        <v>292</v>
      </c>
      <c r="E77" s="16">
        <v>476</v>
      </c>
      <c r="F77" s="16">
        <v>595</v>
      </c>
      <c r="H77" s="4"/>
      <c r="I77" s="4" t="s">
        <v>82</v>
      </c>
      <c r="J77" s="22"/>
      <c r="K77" s="88" t="s">
        <v>730</v>
      </c>
    </row>
    <row r="78" spans="2:11">
      <c r="B78" s="29" t="str">
        <f>Daftar!B10</f>
        <v>Lahan yang dibersihkan</v>
      </c>
      <c r="C78" s="14">
        <f>IF($C$59=Daftar!$H$6,$D78,IF($C$59=Daftar!$H$7,$E78,$F78))</f>
        <v>150</v>
      </c>
      <c r="D78" s="16">
        <v>150</v>
      </c>
      <c r="E78" s="16">
        <v>150</v>
      </c>
      <c r="F78" s="16">
        <v>200</v>
      </c>
      <c r="H78" s="4"/>
      <c r="I78" s="4" t="s">
        <v>82</v>
      </c>
      <c r="J78" s="22"/>
      <c r="K78" s="88" t="s">
        <v>730</v>
      </c>
    </row>
    <row r="79" spans="2:11">
      <c r="B79" s="29" t="str">
        <f>Daftar!B11</f>
        <v>Hutan</v>
      </c>
      <c r="C79" s="14">
        <f>IF($C$59=Daftar!$H$6,$D79,IF($C$59=Daftar!$H$7,$E79,$F79))</f>
        <v>292</v>
      </c>
      <c r="D79" s="16">
        <v>292</v>
      </c>
      <c r="E79" s="16">
        <v>476</v>
      </c>
      <c r="F79" s="16">
        <v>595</v>
      </c>
      <c r="H79" s="4"/>
      <c r="I79" s="4" t="s">
        <v>82</v>
      </c>
      <c r="J79" s="22"/>
      <c r="K79" s="88" t="s">
        <v>730</v>
      </c>
    </row>
    <row r="80" spans="2:11">
      <c r="B80" s="14" t="s">
        <v>155</v>
      </c>
      <c r="C80" s="29" t="e">
        <f>INDEX(C74:$C$79, MATCH(C61, B74:B79, 0), 1)</f>
        <v>#N/A</v>
      </c>
      <c r="H80" s="4"/>
      <c r="I80" s="4"/>
      <c r="J80" s="22"/>
    </row>
    <row r="81" spans="2:16384">
      <c r="B81" s="22"/>
      <c r="C81" s="66"/>
      <c r="H81" s="4"/>
      <c r="I81" s="4"/>
      <c r="J81" s="22"/>
    </row>
    <row r="82" spans="2:16384" ht="15">
      <c r="B82" s="6" t="s">
        <v>71</v>
      </c>
      <c r="C82" s="6" t="s">
        <v>167</v>
      </c>
      <c r="D82" s="6" t="s">
        <v>353</v>
      </c>
      <c r="E82" s="6" t="s">
        <v>354</v>
      </c>
      <c r="F82" s="6" t="s">
        <v>355</v>
      </c>
      <c r="H82" s="4"/>
      <c r="I82" s="43" t="s">
        <v>62</v>
      </c>
      <c r="J82" s="43"/>
    </row>
    <row r="83" spans="2:16384">
      <c r="B83" s="14" t="s">
        <v>171</v>
      </c>
      <c r="C83" s="14">
        <f>IF($C$59=Daftar!$H$6,$D83,IF($C$59=Daftar!$H$7,$E83,$F83))</f>
        <v>50</v>
      </c>
      <c r="D83" s="16">
        <v>50</v>
      </c>
      <c r="E83" s="16">
        <v>59</v>
      </c>
      <c r="F83" s="16">
        <v>79</v>
      </c>
      <c r="H83" s="4"/>
      <c r="I83" s="22" t="s">
        <v>82</v>
      </c>
      <c r="J83" s="22"/>
      <c r="K83" s="4" t="s">
        <v>65</v>
      </c>
    </row>
    <row r="84" spans="2:16384">
      <c r="B84" s="14" t="s">
        <v>172</v>
      </c>
      <c r="C84" s="14">
        <f>IF($C$59=Daftar!$H$6,$D84,IF($C$59=Daftar!$H$7,$E84,$F84))</f>
        <v>21</v>
      </c>
      <c r="D84" s="16">
        <v>21</v>
      </c>
      <c r="E84" s="16">
        <v>21</v>
      </c>
      <c r="F84" s="16">
        <v>32</v>
      </c>
      <c r="H84" s="4"/>
      <c r="I84" s="22" t="s">
        <v>82</v>
      </c>
      <c r="J84" s="22"/>
      <c r="K84" s="4" t="s">
        <v>65</v>
      </c>
    </row>
    <row r="85" spans="2:16384">
      <c r="B85" s="14" t="s">
        <v>187</v>
      </c>
      <c r="C85" s="14">
        <f>IF($C$59=Daftar!$H$6,$D85,IF($C$59=Daftar!$H$7,$E85,$F85))</f>
        <v>1</v>
      </c>
      <c r="D85" s="16">
        <v>1</v>
      </c>
      <c r="E85" s="16">
        <v>3</v>
      </c>
      <c r="F85" s="16">
        <v>5</v>
      </c>
      <c r="H85" s="4"/>
      <c r="I85" s="22" t="s">
        <v>82</v>
      </c>
      <c r="J85" s="22"/>
      <c r="K85" s="4" t="s">
        <v>65</v>
      </c>
      <c r="U85" s="4">
        <f t="shared" ref="U85:AZ85" si="0">G83</f>
        <v>0</v>
      </c>
      <c r="V85" s="4">
        <f t="shared" si="0"/>
        <v>0</v>
      </c>
      <c r="W85" s="4" t="str">
        <f t="shared" si="0"/>
        <v>Hari kerja/per Ha</v>
      </c>
      <c r="X85" s="4">
        <f t="shared" si="0"/>
        <v>0</v>
      </c>
      <c r="Y85" s="4" t="str">
        <f t="shared" si="0"/>
        <v>Hari kerja rata-rata di dataset Bandung</v>
      </c>
      <c r="Z85" s="4">
        <f t="shared" si="0"/>
        <v>0</v>
      </c>
      <c r="AA85" s="4">
        <f t="shared" si="0"/>
        <v>0</v>
      </c>
      <c r="AB85" s="4">
        <f t="shared" si="0"/>
        <v>0</v>
      </c>
      <c r="AC85" s="4">
        <f t="shared" si="0"/>
        <v>0</v>
      </c>
      <c r="AD85" s="4">
        <f t="shared" si="0"/>
        <v>0</v>
      </c>
      <c r="AE85" s="4">
        <f t="shared" si="0"/>
        <v>0</v>
      </c>
      <c r="AF85" s="4">
        <f t="shared" si="0"/>
        <v>0</v>
      </c>
      <c r="AG85" s="4">
        <f t="shared" si="0"/>
        <v>0</v>
      </c>
      <c r="AH85" s="4">
        <f t="shared" si="0"/>
        <v>0</v>
      </c>
      <c r="AI85" s="4">
        <f t="shared" si="0"/>
        <v>0</v>
      </c>
      <c r="AJ85" s="4">
        <f t="shared" si="0"/>
        <v>0</v>
      </c>
      <c r="AK85" s="4">
        <f t="shared" si="0"/>
        <v>0</v>
      </c>
      <c r="AL85" s="4">
        <f t="shared" si="0"/>
        <v>0</v>
      </c>
      <c r="AM85" s="4">
        <f t="shared" si="0"/>
        <v>0</v>
      </c>
      <c r="AN85" s="4">
        <f t="shared" si="0"/>
        <v>0</v>
      </c>
      <c r="AO85" s="4">
        <f t="shared" si="0"/>
        <v>0</v>
      </c>
      <c r="AP85" s="4">
        <f t="shared" si="0"/>
        <v>0</v>
      </c>
      <c r="AQ85" s="4">
        <f t="shared" si="0"/>
        <v>0</v>
      </c>
      <c r="AR85" s="4">
        <f t="shared" si="0"/>
        <v>0</v>
      </c>
      <c r="AS85" s="4">
        <f t="shared" si="0"/>
        <v>0</v>
      </c>
      <c r="AT85" s="4">
        <f t="shared" si="0"/>
        <v>0</v>
      </c>
      <c r="AU85" s="4">
        <f t="shared" si="0"/>
        <v>0</v>
      </c>
      <c r="AV85" s="4">
        <f t="shared" si="0"/>
        <v>0</v>
      </c>
      <c r="AW85" s="4">
        <f t="shared" si="0"/>
        <v>0</v>
      </c>
      <c r="AX85" s="4">
        <f t="shared" si="0"/>
        <v>0</v>
      </c>
      <c r="AY85" s="4">
        <f t="shared" si="0"/>
        <v>0</v>
      </c>
      <c r="AZ85" s="4">
        <f t="shared" si="0"/>
        <v>0</v>
      </c>
      <c r="BA85" s="4">
        <f t="shared" ref="BA85:CD85" si="1">AM83</f>
        <v>0</v>
      </c>
      <c r="BB85" s="4">
        <f t="shared" si="1"/>
        <v>0</v>
      </c>
      <c r="BC85" s="4">
        <f t="shared" si="1"/>
        <v>0</v>
      </c>
      <c r="BD85" s="4">
        <f t="shared" si="1"/>
        <v>0</v>
      </c>
      <c r="BE85" s="4">
        <f t="shared" si="1"/>
        <v>0</v>
      </c>
      <c r="BF85" s="4">
        <f t="shared" si="1"/>
        <v>0</v>
      </c>
      <c r="BG85" s="4">
        <f t="shared" si="1"/>
        <v>0</v>
      </c>
      <c r="BH85" s="4">
        <f t="shared" si="1"/>
        <v>0</v>
      </c>
      <c r="BI85" s="4">
        <f t="shared" si="1"/>
        <v>0</v>
      </c>
      <c r="BJ85" s="4">
        <f t="shared" si="1"/>
        <v>0</v>
      </c>
      <c r="BK85" s="4">
        <f t="shared" si="1"/>
        <v>0</v>
      </c>
      <c r="BL85" s="4">
        <f t="shared" si="1"/>
        <v>0</v>
      </c>
      <c r="BM85" s="4">
        <f t="shared" si="1"/>
        <v>0</v>
      </c>
      <c r="BN85" s="4">
        <f t="shared" si="1"/>
        <v>0</v>
      </c>
      <c r="BO85" s="4">
        <f t="shared" si="1"/>
        <v>0</v>
      </c>
      <c r="BP85" s="4">
        <f t="shared" si="1"/>
        <v>0</v>
      </c>
      <c r="BQ85" s="4">
        <f t="shared" si="1"/>
        <v>0</v>
      </c>
      <c r="BR85" s="4">
        <f t="shared" si="1"/>
        <v>0</v>
      </c>
      <c r="BS85" s="4">
        <f t="shared" si="1"/>
        <v>0</v>
      </c>
      <c r="BT85" s="4">
        <f t="shared" si="1"/>
        <v>0</v>
      </c>
      <c r="BU85" s="4">
        <f t="shared" si="1"/>
        <v>0</v>
      </c>
      <c r="BV85" s="4">
        <f t="shared" si="1"/>
        <v>0</v>
      </c>
      <c r="BW85" s="4">
        <f t="shared" si="1"/>
        <v>0</v>
      </c>
      <c r="BX85" s="4">
        <f t="shared" si="1"/>
        <v>0</v>
      </c>
      <c r="BY85" s="4">
        <f t="shared" si="1"/>
        <v>0</v>
      </c>
      <c r="BZ85" s="4">
        <f t="shared" si="1"/>
        <v>0</v>
      </c>
      <c r="CA85" s="4">
        <f t="shared" si="1"/>
        <v>0</v>
      </c>
      <c r="CB85" s="4">
        <f t="shared" si="1"/>
        <v>0</v>
      </c>
      <c r="CC85" s="4">
        <f t="shared" si="1"/>
        <v>0</v>
      </c>
      <c r="CD85" s="4">
        <f t="shared" si="1"/>
        <v>0</v>
      </c>
      <c r="CE85" s="4">
        <f t="shared" ref="CE85:EP85" si="2">BQ83</f>
        <v>0</v>
      </c>
      <c r="CF85" s="4">
        <f t="shared" si="2"/>
        <v>0</v>
      </c>
      <c r="CG85" s="4">
        <f t="shared" si="2"/>
        <v>0</v>
      </c>
      <c r="CH85" s="4">
        <f t="shared" si="2"/>
        <v>0</v>
      </c>
      <c r="CI85" s="4">
        <f t="shared" si="2"/>
        <v>0</v>
      </c>
      <c r="CJ85" s="4">
        <f t="shared" si="2"/>
        <v>0</v>
      </c>
      <c r="CK85" s="4">
        <f t="shared" si="2"/>
        <v>0</v>
      </c>
      <c r="CL85" s="4">
        <f t="shared" si="2"/>
        <v>0</v>
      </c>
      <c r="CM85" s="4">
        <f t="shared" si="2"/>
        <v>0</v>
      </c>
      <c r="CN85" s="4">
        <f t="shared" si="2"/>
        <v>0</v>
      </c>
      <c r="CO85" s="4">
        <f t="shared" si="2"/>
        <v>0</v>
      </c>
      <c r="CP85" s="4">
        <f t="shared" si="2"/>
        <v>0</v>
      </c>
      <c r="CQ85" s="4">
        <f t="shared" si="2"/>
        <v>0</v>
      </c>
      <c r="CR85" s="4">
        <f t="shared" si="2"/>
        <v>0</v>
      </c>
      <c r="CS85" s="4">
        <f t="shared" si="2"/>
        <v>0</v>
      </c>
      <c r="CT85" s="4">
        <f t="shared" si="2"/>
        <v>0</v>
      </c>
      <c r="CU85" s="4">
        <f t="shared" si="2"/>
        <v>0</v>
      </c>
      <c r="CV85" s="4">
        <f t="shared" si="2"/>
        <v>0</v>
      </c>
      <c r="CW85" s="4">
        <f t="shared" si="2"/>
        <v>0</v>
      </c>
      <c r="CX85" s="4">
        <f t="shared" si="2"/>
        <v>0</v>
      </c>
      <c r="CY85" s="4">
        <f t="shared" si="2"/>
        <v>0</v>
      </c>
      <c r="CZ85" s="4">
        <f t="shared" si="2"/>
        <v>0</v>
      </c>
      <c r="DA85" s="4">
        <f t="shared" si="2"/>
        <v>0</v>
      </c>
      <c r="DB85" s="4">
        <f t="shared" si="2"/>
        <v>0</v>
      </c>
      <c r="DC85" s="4">
        <f t="shared" si="2"/>
        <v>0</v>
      </c>
      <c r="DD85" s="4">
        <f t="shared" si="2"/>
        <v>0</v>
      </c>
      <c r="DE85" s="4">
        <f t="shared" si="2"/>
        <v>0</v>
      </c>
      <c r="DF85" s="4">
        <f t="shared" si="2"/>
        <v>0</v>
      </c>
      <c r="DG85" s="4">
        <f t="shared" si="2"/>
        <v>0</v>
      </c>
      <c r="DH85" s="4">
        <f t="shared" si="2"/>
        <v>0</v>
      </c>
      <c r="DI85" s="4">
        <f t="shared" si="2"/>
        <v>0</v>
      </c>
      <c r="DJ85" s="4">
        <f t="shared" si="2"/>
        <v>0</v>
      </c>
      <c r="DK85" s="4">
        <f t="shared" si="2"/>
        <v>0</v>
      </c>
      <c r="DL85" s="4">
        <f t="shared" si="2"/>
        <v>0</v>
      </c>
      <c r="DM85" s="4">
        <f t="shared" si="2"/>
        <v>0</v>
      </c>
      <c r="DN85" s="4">
        <f t="shared" si="2"/>
        <v>0</v>
      </c>
      <c r="DO85" s="4">
        <f t="shared" si="2"/>
        <v>0</v>
      </c>
      <c r="DP85" s="4">
        <f t="shared" si="2"/>
        <v>0</v>
      </c>
      <c r="DQ85" s="4">
        <f t="shared" si="2"/>
        <v>0</v>
      </c>
      <c r="DR85" s="4">
        <f t="shared" si="2"/>
        <v>0</v>
      </c>
      <c r="DS85" s="4">
        <f t="shared" si="2"/>
        <v>0</v>
      </c>
      <c r="DT85" s="4">
        <f t="shared" si="2"/>
        <v>0</v>
      </c>
      <c r="DU85" s="4">
        <f t="shared" si="2"/>
        <v>0</v>
      </c>
      <c r="DV85" s="4">
        <f t="shared" si="2"/>
        <v>0</v>
      </c>
      <c r="DW85" s="4">
        <f t="shared" si="2"/>
        <v>0</v>
      </c>
      <c r="DX85" s="4">
        <f t="shared" si="2"/>
        <v>0</v>
      </c>
      <c r="DY85" s="4">
        <f t="shared" si="2"/>
        <v>0</v>
      </c>
      <c r="DZ85" s="4">
        <f t="shared" si="2"/>
        <v>0</v>
      </c>
      <c r="EA85" s="4">
        <f t="shared" si="2"/>
        <v>0</v>
      </c>
      <c r="EB85" s="4">
        <f t="shared" si="2"/>
        <v>0</v>
      </c>
      <c r="EC85" s="4">
        <f t="shared" si="2"/>
        <v>0</v>
      </c>
      <c r="ED85" s="4">
        <f t="shared" si="2"/>
        <v>0</v>
      </c>
      <c r="EE85" s="4">
        <f t="shared" si="2"/>
        <v>0</v>
      </c>
      <c r="EF85" s="4">
        <f t="shared" si="2"/>
        <v>0</v>
      </c>
      <c r="EG85" s="4">
        <f t="shared" si="2"/>
        <v>0</v>
      </c>
      <c r="EH85" s="4">
        <f t="shared" si="2"/>
        <v>0</v>
      </c>
      <c r="EI85" s="4">
        <f t="shared" si="2"/>
        <v>0</v>
      </c>
      <c r="EJ85" s="4">
        <f t="shared" si="2"/>
        <v>0</v>
      </c>
      <c r="EK85" s="4">
        <f t="shared" si="2"/>
        <v>0</v>
      </c>
      <c r="EL85" s="4">
        <f t="shared" si="2"/>
        <v>0</v>
      </c>
      <c r="EM85" s="4">
        <f t="shared" si="2"/>
        <v>0</v>
      </c>
      <c r="EN85" s="4">
        <f t="shared" si="2"/>
        <v>0</v>
      </c>
      <c r="EO85" s="4">
        <f t="shared" si="2"/>
        <v>0</v>
      </c>
      <c r="EP85" s="4">
        <f t="shared" si="2"/>
        <v>0</v>
      </c>
      <c r="EQ85" s="4">
        <f t="shared" ref="EQ85:HB85" si="3">EC83</f>
        <v>0</v>
      </c>
      <c r="ER85" s="4">
        <f t="shared" si="3"/>
        <v>0</v>
      </c>
      <c r="ES85" s="4">
        <f t="shared" si="3"/>
        <v>0</v>
      </c>
      <c r="ET85" s="4">
        <f t="shared" si="3"/>
        <v>0</v>
      </c>
      <c r="EU85" s="4">
        <f t="shared" si="3"/>
        <v>0</v>
      </c>
      <c r="EV85" s="4">
        <f t="shared" si="3"/>
        <v>0</v>
      </c>
      <c r="EW85" s="4">
        <f t="shared" si="3"/>
        <v>0</v>
      </c>
      <c r="EX85" s="4">
        <f t="shared" si="3"/>
        <v>0</v>
      </c>
      <c r="EY85" s="4">
        <f t="shared" si="3"/>
        <v>0</v>
      </c>
      <c r="EZ85" s="4">
        <f t="shared" si="3"/>
        <v>0</v>
      </c>
      <c r="FA85" s="4">
        <f t="shared" si="3"/>
        <v>0</v>
      </c>
      <c r="FB85" s="4">
        <f t="shared" si="3"/>
        <v>0</v>
      </c>
      <c r="FC85" s="4">
        <f t="shared" si="3"/>
        <v>0</v>
      </c>
      <c r="FD85" s="4">
        <f t="shared" si="3"/>
        <v>0</v>
      </c>
      <c r="FE85" s="4">
        <f t="shared" si="3"/>
        <v>0</v>
      </c>
      <c r="FF85" s="4">
        <f t="shared" si="3"/>
        <v>0</v>
      </c>
      <c r="FG85" s="4">
        <f t="shared" si="3"/>
        <v>0</v>
      </c>
      <c r="FH85" s="4">
        <f t="shared" si="3"/>
        <v>0</v>
      </c>
      <c r="FI85" s="4">
        <f t="shared" si="3"/>
        <v>0</v>
      </c>
      <c r="FJ85" s="4">
        <f t="shared" si="3"/>
        <v>0</v>
      </c>
      <c r="FK85" s="4">
        <f t="shared" si="3"/>
        <v>0</v>
      </c>
      <c r="FL85" s="4">
        <f t="shared" si="3"/>
        <v>0</v>
      </c>
      <c r="FM85" s="4">
        <f t="shared" si="3"/>
        <v>0</v>
      </c>
      <c r="FN85" s="4">
        <f t="shared" si="3"/>
        <v>0</v>
      </c>
      <c r="FO85" s="4">
        <f t="shared" si="3"/>
        <v>0</v>
      </c>
      <c r="FP85" s="4">
        <f t="shared" si="3"/>
        <v>0</v>
      </c>
      <c r="FQ85" s="4">
        <f t="shared" si="3"/>
        <v>0</v>
      </c>
      <c r="FR85" s="4">
        <f t="shared" si="3"/>
        <v>0</v>
      </c>
      <c r="FS85" s="4">
        <f t="shared" si="3"/>
        <v>0</v>
      </c>
      <c r="FT85" s="4">
        <f t="shared" si="3"/>
        <v>0</v>
      </c>
      <c r="FU85" s="4">
        <f t="shared" si="3"/>
        <v>0</v>
      </c>
      <c r="FV85" s="4">
        <f t="shared" si="3"/>
        <v>0</v>
      </c>
      <c r="FW85" s="4">
        <f t="shared" si="3"/>
        <v>0</v>
      </c>
      <c r="FX85" s="4">
        <f t="shared" si="3"/>
        <v>0</v>
      </c>
      <c r="FY85" s="4">
        <f t="shared" si="3"/>
        <v>0</v>
      </c>
      <c r="FZ85" s="4">
        <f t="shared" si="3"/>
        <v>0</v>
      </c>
      <c r="GA85" s="4">
        <f t="shared" si="3"/>
        <v>0</v>
      </c>
      <c r="GB85" s="4">
        <f t="shared" si="3"/>
        <v>0</v>
      </c>
      <c r="GC85" s="4">
        <f t="shared" si="3"/>
        <v>0</v>
      </c>
      <c r="GD85" s="4">
        <f t="shared" si="3"/>
        <v>0</v>
      </c>
      <c r="GE85" s="4">
        <f t="shared" si="3"/>
        <v>0</v>
      </c>
      <c r="GF85" s="4">
        <f t="shared" si="3"/>
        <v>0</v>
      </c>
      <c r="GG85" s="4">
        <f t="shared" si="3"/>
        <v>0</v>
      </c>
      <c r="GH85" s="4">
        <f t="shared" si="3"/>
        <v>0</v>
      </c>
      <c r="GI85" s="4">
        <f t="shared" si="3"/>
        <v>0</v>
      </c>
      <c r="GJ85" s="4">
        <f t="shared" si="3"/>
        <v>0</v>
      </c>
      <c r="GK85" s="4">
        <f t="shared" si="3"/>
        <v>0</v>
      </c>
      <c r="GL85" s="4">
        <f t="shared" si="3"/>
        <v>0</v>
      </c>
      <c r="GM85" s="4">
        <f t="shared" si="3"/>
        <v>0</v>
      </c>
      <c r="GN85" s="4">
        <f t="shared" si="3"/>
        <v>0</v>
      </c>
      <c r="GO85" s="4">
        <f t="shared" si="3"/>
        <v>0</v>
      </c>
      <c r="GP85" s="4">
        <f t="shared" si="3"/>
        <v>0</v>
      </c>
      <c r="GQ85" s="4">
        <f t="shared" si="3"/>
        <v>0</v>
      </c>
      <c r="GR85" s="4">
        <f t="shared" si="3"/>
        <v>0</v>
      </c>
      <c r="GS85" s="4">
        <f t="shared" si="3"/>
        <v>0</v>
      </c>
      <c r="GT85" s="4">
        <f t="shared" si="3"/>
        <v>0</v>
      </c>
      <c r="GU85" s="4">
        <f t="shared" si="3"/>
        <v>0</v>
      </c>
      <c r="GV85" s="4">
        <f t="shared" si="3"/>
        <v>0</v>
      </c>
      <c r="GW85" s="4">
        <f t="shared" si="3"/>
        <v>0</v>
      </c>
      <c r="GX85" s="4">
        <f t="shared" si="3"/>
        <v>0</v>
      </c>
      <c r="GY85" s="4">
        <f t="shared" si="3"/>
        <v>0</v>
      </c>
      <c r="GZ85" s="4">
        <f t="shared" si="3"/>
        <v>0</v>
      </c>
      <c r="HA85" s="4">
        <f t="shared" si="3"/>
        <v>0</v>
      </c>
      <c r="HB85" s="4">
        <f t="shared" si="3"/>
        <v>0</v>
      </c>
      <c r="HC85" s="4">
        <f t="shared" ref="HC85:JN85" si="4">GO83</f>
        <v>0</v>
      </c>
      <c r="HD85" s="4">
        <f t="shared" si="4"/>
        <v>0</v>
      </c>
      <c r="HE85" s="4">
        <f t="shared" si="4"/>
        <v>0</v>
      </c>
      <c r="HF85" s="4">
        <f t="shared" si="4"/>
        <v>0</v>
      </c>
      <c r="HG85" s="4">
        <f t="shared" si="4"/>
        <v>0</v>
      </c>
      <c r="HH85" s="4">
        <f t="shared" si="4"/>
        <v>0</v>
      </c>
      <c r="HI85" s="4">
        <f t="shared" si="4"/>
        <v>0</v>
      </c>
      <c r="HJ85" s="4">
        <f t="shared" si="4"/>
        <v>0</v>
      </c>
      <c r="HK85" s="4">
        <f t="shared" si="4"/>
        <v>0</v>
      </c>
      <c r="HL85" s="4">
        <f t="shared" si="4"/>
        <v>0</v>
      </c>
      <c r="HM85" s="4">
        <f t="shared" si="4"/>
        <v>0</v>
      </c>
      <c r="HN85" s="4">
        <f t="shared" si="4"/>
        <v>0</v>
      </c>
      <c r="HO85" s="4">
        <f t="shared" si="4"/>
        <v>0</v>
      </c>
      <c r="HP85" s="4">
        <f t="shared" si="4"/>
        <v>0</v>
      </c>
      <c r="HQ85" s="4">
        <f t="shared" si="4"/>
        <v>0</v>
      </c>
      <c r="HR85" s="4">
        <f t="shared" si="4"/>
        <v>0</v>
      </c>
      <c r="HS85" s="4">
        <f t="shared" si="4"/>
        <v>0</v>
      </c>
      <c r="HT85" s="4">
        <f t="shared" si="4"/>
        <v>0</v>
      </c>
      <c r="HU85" s="4">
        <f t="shared" si="4"/>
        <v>0</v>
      </c>
      <c r="HV85" s="4">
        <f t="shared" si="4"/>
        <v>0</v>
      </c>
      <c r="HW85" s="4">
        <f t="shared" si="4"/>
        <v>0</v>
      </c>
      <c r="HX85" s="4">
        <f t="shared" si="4"/>
        <v>0</v>
      </c>
      <c r="HY85" s="4">
        <f t="shared" si="4"/>
        <v>0</v>
      </c>
      <c r="HZ85" s="4">
        <f t="shared" si="4"/>
        <v>0</v>
      </c>
      <c r="IA85" s="4">
        <f t="shared" si="4"/>
        <v>0</v>
      </c>
      <c r="IB85" s="4">
        <f t="shared" si="4"/>
        <v>0</v>
      </c>
      <c r="IC85" s="4">
        <f t="shared" si="4"/>
        <v>0</v>
      </c>
      <c r="ID85" s="4">
        <f t="shared" si="4"/>
        <v>0</v>
      </c>
      <c r="IE85" s="4">
        <f t="shared" si="4"/>
        <v>0</v>
      </c>
      <c r="IF85" s="4">
        <f t="shared" si="4"/>
        <v>0</v>
      </c>
      <c r="IG85" s="4">
        <f t="shared" si="4"/>
        <v>0</v>
      </c>
      <c r="IH85" s="4">
        <f t="shared" si="4"/>
        <v>0</v>
      </c>
      <c r="II85" s="4">
        <f t="shared" si="4"/>
        <v>0</v>
      </c>
      <c r="IJ85" s="4">
        <f t="shared" si="4"/>
        <v>0</v>
      </c>
      <c r="IK85" s="4">
        <f t="shared" si="4"/>
        <v>0</v>
      </c>
      <c r="IL85" s="4">
        <f t="shared" si="4"/>
        <v>0</v>
      </c>
      <c r="IM85" s="4">
        <f t="shared" si="4"/>
        <v>0</v>
      </c>
      <c r="IN85" s="4">
        <f t="shared" si="4"/>
        <v>0</v>
      </c>
      <c r="IO85" s="4">
        <f t="shared" si="4"/>
        <v>0</v>
      </c>
      <c r="IP85" s="4">
        <f t="shared" si="4"/>
        <v>0</v>
      </c>
      <c r="IQ85" s="4">
        <f t="shared" si="4"/>
        <v>0</v>
      </c>
      <c r="IR85" s="4">
        <f t="shared" si="4"/>
        <v>0</v>
      </c>
      <c r="IS85" s="4">
        <f t="shared" si="4"/>
        <v>0</v>
      </c>
      <c r="IT85" s="4">
        <f t="shared" si="4"/>
        <v>0</v>
      </c>
      <c r="IU85" s="4">
        <f t="shared" si="4"/>
        <v>0</v>
      </c>
      <c r="IV85" s="4">
        <f t="shared" si="4"/>
        <v>0</v>
      </c>
      <c r="IW85" s="4">
        <f t="shared" si="4"/>
        <v>0</v>
      </c>
      <c r="IX85" s="4">
        <f t="shared" si="4"/>
        <v>0</v>
      </c>
      <c r="IY85" s="4">
        <f t="shared" si="4"/>
        <v>0</v>
      </c>
      <c r="IZ85" s="4">
        <f t="shared" si="4"/>
        <v>0</v>
      </c>
      <c r="JA85" s="4">
        <f t="shared" si="4"/>
        <v>0</v>
      </c>
      <c r="JB85" s="4">
        <f t="shared" si="4"/>
        <v>0</v>
      </c>
      <c r="JC85" s="4">
        <f t="shared" si="4"/>
        <v>0</v>
      </c>
      <c r="JD85" s="4">
        <f t="shared" si="4"/>
        <v>0</v>
      </c>
      <c r="JE85" s="4">
        <f t="shared" si="4"/>
        <v>0</v>
      </c>
      <c r="JF85" s="4">
        <f t="shared" si="4"/>
        <v>0</v>
      </c>
      <c r="JG85" s="4">
        <f t="shared" si="4"/>
        <v>0</v>
      </c>
      <c r="JH85" s="4">
        <f t="shared" si="4"/>
        <v>0</v>
      </c>
      <c r="JI85" s="4">
        <f t="shared" si="4"/>
        <v>0</v>
      </c>
      <c r="JJ85" s="4">
        <f t="shared" si="4"/>
        <v>0</v>
      </c>
      <c r="JK85" s="4">
        <f t="shared" si="4"/>
        <v>0</v>
      </c>
      <c r="JL85" s="4">
        <f t="shared" si="4"/>
        <v>0</v>
      </c>
      <c r="JM85" s="4">
        <f t="shared" si="4"/>
        <v>0</v>
      </c>
      <c r="JN85" s="4">
        <f t="shared" si="4"/>
        <v>0</v>
      </c>
      <c r="JO85" s="4">
        <f t="shared" ref="JO85:LZ85" si="5">JA83</f>
        <v>0</v>
      </c>
      <c r="JP85" s="4">
        <f t="shared" si="5"/>
        <v>0</v>
      </c>
      <c r="JQ85" s="4">
        <f t="shared" si="5"/>
        <v>0</v>
      </c>
      <c r="JR85" s="4">
        <f t="shared" si="5"/>
        <v>0</v>
      </c>
      <c r="JS85" s="4">
        <f t="shared" si="5"/>
        <v>0</v>
      </c>
      <c r="JT85" s="4">
        <f t="shared" si="5"/>
        <v>0</v>
      </c>
      <c r="JU85" s="4">
        <f t="shared" si="5"/>
        <v>0</v>
      </c>
      <c r="JV85" s="4">
        <f t="shared" si="5"/>
        <v>0</v>
      </c>
      <c r="JW85" s="4">
        <f t="shared" si="5"/>
        <v>0</v>
      </c>
      <c r="JX85" s="4">
        <f t="shared" si="5"/>
        <v>0</v>
      </c>
      <c r="JY85" s="4">
        <f t="shared" si="5"/>
        <v>0</v>
      </c>
      <c r="JZ85" s="4">
        <f t="shared" si="5"/>
        <v>0</v>
      </c>
      <c r="KA85" s="4">
        <f t="shared" si="5"/>
        <v>0</v>
      </c>
      <c r="KB85" s="4">
        <f t="shared" si="5"/>
        <v>0</v>
      </c>
      <c r="KC85" s="4">
        <f t="shared" si="5"/>
        <v>0</v>
      </c>
      <c r="KD85" s="4">
        <f t="shared" si="5"/>
        <v>0</v>
      </c>
      <c r="KE85" s="4">
        <f t="shared" si="5"/>
        <v>0</v>
      </c>
      <c r="KF85" s="4">
        <f t="shared" si="5"/>
        <v>0</v>
      </c>
      <c r="KG85" s="4">
        <f t="shared" si="5"/>
        <v>0</v>
      </c>
      <c r="KH85" s="4">
        <f t="shared" si="5"/>
        <v>0</v>
      </c>
      <c r="KI85" s="4">
        <f t="shared" si="5"/>
        <v>0</v>
      </c>
      <c r="KJ85" s="4">
        <f t="shared" si="5"/>
        <v>0</v>
      </c>
      <c r="KK85" s="4">
        <f t="shared" si="5"/>
        <v>0</v>
      </c>
      <c r="KL85" s="4">
        <f t="shared" si="5"/>
        <v>0</v>
      </c>
      <c r="KM85" s="4">
        <f t="shared" si="5"/>
        <v>0</v>
      </c>
      <c r="KN85" s="4">
        <f t="shared" si="5"/>
        <v>0</v>
      </c>
      <c r="KO85" s="4">
        <f t="shared" si="5"/>
        <v>0</v>
      </c>
      <c r="KP85" s="4">
        <f t="shared" si="5"/>
        <v>0</v>
      </c>
      <c r="KQ85" s="4">
        <f t="shared" si="5"/>
        <v>0</v>
      </c>
      <c r="KR85" s="4">
        <f t="shared" si="5"/>
        <v>0</v>
      </c>
      <c r="KS85" s="4">
        <f t="shared" si="5"/>
        <v>0</v>
      </c>
      <c r="KT85" s="4">
        <f t="shared" si="5"/>
        <v>0</v>
      </c>
      <c r="KU85" s="4">
        <f t="shared" si="5"/>
        <v>0</v>
      </c>
      <c r="KV85" s="4">
        <f t="shared" si="5"/>
        <v>0</v>
      </c>
      <c r="KW85" s="4">
        <f t="shared" si="5"/>
        <v>0</v>
      </c>
      <c r="KX85" s="4">
        <f t="shared" si="5"/>
        <v>0</v>
      </c>
      <c r="KY85" s="4">
        <f t="shared" si="5"/>
        <v>0</v>
      </c>
      <c r="KZ85" s="4">
        <f t="shared" si="5"/>
        <v>0</v>
      </c>
      <c r="LA85" s="4">
        <f t="shared" si="5"/>
        <v>0</v>
      </c>
      <c r="LB85" s="4">
        <f t="shared" si="5"/>
        <v>0</v>
      </c>
      <c r="LC85" s="4">
        <f t="shared" si="5"/>
        <v>0</v>
      </c>
      <c r="LD85" s="4">
        <f t="shared" si="5"/>
        <v>0</v>
      </c>
      <c r="LE85" s="4">
        <f t="shared" si="5"/>
        <v>0</v>
      </c>
      <c r="LF85" s="4">
        <f t="shared" si="5"/>
        <v>0</v>
      </c>
      <c r="LG85" s="4">
        <f t="shared" si="5"/>
        <v>0</v>
      </c>
      <c r="LH85" s="4">
        <f t="shared" si="5"/>
        <v>0</v>
      </c>
      <c r="LI85" s="4">
        <f t="shared" si="5"/>
        <v>0</v>
      </c>
      <c r="LJ85" s="4">
        <f t="shared" si="5"/>
        <v>0</v>
      </c>
      <c r="LK85" s="4">
        <f t="shared" si="5"/>
        <v>0</v>
      </c>
      <c r="LL85" s="4">
        <f t="shared" si="5"/>
        <v>0</v>
      </c>
      <c r="LM85" s="4">
        <f t="shared" si="5"/>
        <v>0</v>
      </c>
      <c r="LN85" s="4">
        <f t="shared" si="5"/>
        <v>0</v>
      </c>
      <c r="LO85" s="4">
        <f t="shared" si="5"/>
        <v>0</v>
      </c>
      <c r="LP85" s="4">
        <f t="shared" si="5"/>
        <v>0</v>
      </c>
      <c r="LQ85" s="4">
        <f t="shared" si="5"/>
        <v>0</v>
      </c>
      <c r="LR85" s="4">
        <f t="shared" si="5"/>
        <v>0</v>
      </c>
      <c r="LS85" s="4">
        <f t="shared" si="5"/>
        <v>0</v>
      </c>
      <c r="LT85" s="4">
        <f t="shared" si="5"/>
        <v>0</v>
      </c>
      <c r="LU85" s="4">
        <f t="shared" si="5"/>
        <v>0</v>
      </c>
      <c r="LV85" s="4">
        <f t="shared" si="5"/>
        <v>0</v>
      </c>
      <c r="LW85" s="4">
        <f t="shared" si="5"/>
        <v>0</v>
      </c>
      <c r="LX85" s="4">
        <f t="shared" si="5"/>
        <v>0</v>
      </c>
      <c r="LY85" s="4">
        <f t="shared" si="5"/>
        <v>0</v>
      </c>
      <c r="LZ85" s="4">
        <f t="shared" si="5"/>
        <v>0</v>
      </c>
      <c r="MA85" s="4">
        <f t="shared" ref="MA85:OL85" si="6">LM83</f>
        <v>0</v>
      </c>
      <c r="MB85" s="4">
        <f t="shared" si="6"/>
        <v>0</v>
      </c>
      <c r="MC85" s="4">
        <f t="shared" si="6"/>
        <v>0</v>
      </c>
      <c r="MD85" s="4">
        <f t="shared" si="6"/>
        <v>0</v>
      </c>
      <c r="ME85" s="4">
        <f t="shared" si="6"/>
        <v>0</v>
      </c>
      <c r="MF85" s="4">
        <f t="shared" si="6"/>
        <v>0</v>
      </c>
      <c r="MG85" s="4">
        <f t="shared" si="6"/>
        <v>0</v>
      </c>
      <c r="MH85" s="4">
        <f t="shared" si="6"/>
        <v>0</v>
      </c>
      <c r="MI85" s="4">
        <f t="shared" si="6"/>
        <v>0</v>
      </c>
      <c r="MJ85" s="4">
        <f t="shared" si="6"/>
        <v>0</v>
      </c>
      <c r="MK85" s="4">
        <f t="shared" si="6"/>
        <v>0</v>
      </c>
      <c r="ML85" s="4">
        <f t="shared" si="6"/>
        <v>0</v>
      </c>
      <c r="MM85" s="4">
        <f t="shared" si="6"/>
        <v>0</v>
      </c>
      <c r="MN85" s="4">
        <f t="shared" si="6"/>
        <v>0</v>
      </c>
      <c r="MO85" s="4">
        <f t="shared" si="6"/>
        <v>0</v>
      </c>
      <c r="MP85" s="4">
        <f t="shared" si="6"/>
        <v>0</v>
      </c>
      <c r="MQ85" s="4">
        <f t="shared" si="6"/>
        <v>0</v>
      </c>
      <c r="MR85" s="4">
        <f t="shared" si="6"/>
        <v>0</v>
      </c>
      <c r="MS85" s="4">
        <f t="shared" si="6"/>
        <v>0</v>
      </c>
      <c r="MT85" s="4">
        <f t="shared" si="6"/>
        <v>0</v>
      </c>
      <c r="MU85" s="4">
        <f t="shared" si="6"/>
        <v>0</v>
      </c>
      <c r="MV85" s="4">
        <f t="shared" si="6"/>
        <v>0</v>
      </c>
      <c r="MW85" s="4">
        <f t="shared" si="6"/>
        <v>0</v>
      </c>
      <c r="MX85" s="4">
        <f t="shared" si="6"/>
        <v>0</v>
      </c>
      <c r="MY85" s="4">
        <f t="shared" si="6"/>
        <v>0</v>
      </c>
      <c r="MZ85" s="4">
        <f t="shared" si="6"/>
        <v>0</v>
      </c>
      <c r="NA85" s="4">
        <f t="shared" si="6"/>
        <v>0</v>
      </c>
      <c r="NB85" s="4">
        <f t="shared" si="6"/>
        <v>0</v>
      </c>
      <c r="NC85" s="4">
        <f t="shared" si="6"/>
        <v>0</v>
      </c>
      <c r="ND85" s="4">
        <f t="shared" si="6"/>
        <v>0</v>
      </c>
      <c r="NE85" s="4">
        <f t="shared" si="6"/>
        <v>0</v>
      </c>
      <c r="NF85" s="4">
        <f t="shared" si="6"/>
        <v>0</v>
      </c>
      <c r="NG85" s="4">
        <f t="shared" si="6"/>
        <v>0</v>
      </c>
      <c r="NH85" s="4">
        <f t="shared" si="6"/>
        <v>0</v>
      </c>
      <c r="NI85" s="4">
        <f t="shared" si="6"/>
        <v>0</v>
      </c>
      <c r="NJ85" s="4">
        <f t="shared" si="6"/>
        <v>0</v>
      </c>
      <c r="NK85" s="4">
        <f t="shared" si="6"/>
        <v>0</v>
      </c>
      <c r="NL85" s="4">
        <f t="shared" si="6"/>
        <v>0</v>
      </c>
      <c r="NM85" s="4">
        <f t="shared" si="6"/>
        <v>0</v>
      </c>
      <c r="NN85" s="4">
        <f t="shared" si="6"/>
        <v>0</v>
      </c>
      <c r="NO85" s="4">
        <f t="shared" si="6"/>
        <v>0</v>
      </c>
      <c r="NP85" s="4">
        <f t="shared" si="6"/>
        <v>0</v>
      </c>
      <c r="NQ85" s="4">
        <f t="shared" si="6"/>
        <v>0</v>
      </c>
      <c r="NR85" s="4">
        <f t="shared" si="6"/>
        <v>0</v>
      </c>
      <c r="NS85" s="4">
        <f t="shared" si="6"/>
        <v>0</v>
      </c>
      <c r="NT85" s="4">
        <f t="shared" si="6"/>
        <v>0</v>
      </c>
      <c r="NU85" s="4">
        <f t="shared" si="6"/>
        <v>0</v>
      </c>
      <c r="NV85" s="4">
        <f t="shared" si="6"/>
        <v>0</v>
      </c>
      <c r="NW85" s="4">
        <f t="shared" si="6"/>
        <v>0</v>
      </c>
      <c r="NX85" s="4">
        <f t="shared" si="6"/>
        <v>0</v>
      </c>
      <c r="NY85" s="4">
        <f t="shared" si="6"/>
        <v>0</v>
      </c>
      <c r="NZ85" s="4">
        <f t="shared" si="6"/>
        <v>0</v>
      </c>
      <c r="OA85" s="4">
        <f t="shared" si="6"/>
        <v>0</v>
      </c>
      <c r="OB85" s="4">
        <f t="shared" si="6"/>
        <v>0</v>
      </c>
      <c r="OC85" s="4">
        <f t="shared" si="6"/>
        <v>0</v>
      </c>
      <c r="OD85" s="4">
        <f t="shared" si="6"/>
        <v>0</v>
      </c>
      <c r="OE85" s="4">
        <f t="shared" si="6"/>
        <v>0</v>
      </c>
      <c r="OF85" s="4">
        <f t="shared" si="6"/>
        <v>0</v>
      </c>
      <c r="OG85" s="4">
        <f t="shared" si="6"/>
        <v>0</v>
      </c>
      <c r="OH85" s="4">
        <f t="shared" si="6"/>
        <v>0</v>
      </c>
      <c r="OI85" s="4">
        <f t="shared" si="6"/>
        <v>0</v>
      </c>
      <c r="OJ85" s="4">
        <f t="shared" si="6"/>
        <v>0</v>
      </c>
      <c r="OK85" s="4">
        <f t="shared" si="6"/>
        <v>0</v>
      </c>
      <c r="OL85" s="4">
        <f t="shared" si="6"/>
        <v>0</v>
      </c>
      <c r="OM85" s="4">
        <f t="shared" ref="OM85:QX85" si="7">NY83</f>
        <v>0</v>
      </c>
      <c r="ON85" s="4">
        <f t="shared" si="7"/>
        <v>0</v>
      </c>
      <c r="OO85" s="4">
        <f t="shared" si="7"/>
        <v>0</v>
      </c>
      <c r="OP85" s="4">
        <f t="shared" si="7"/>
        <v>0</v>
      </c>
      <c r="OQ85" s="4">
        <f t="shared" si="7"/>
        <v>0</v>
      </c>
      <c r="OR85" s="4">
        <f t="shared" si="7"/>
        <v>0</v>
      </c>
      <c r="OS85" s="4">
        <f t="shared" si="7"/>
        <v>0</v>
      </c>
      <c r="OT85" s="4">
        <f t="shared" si="7"/>
        <v>0</v>
      </c>
      <c r="OU85" s="4">
        <f t="shared" si="7"/>
        <v>0</v>
      </c>
      <c r="OV85" s="4">
        <f t="shared" si="7"/>
        <v>0</v>
      </c>
      <c r="OW85" s="4">
        <f t="shared" si="7"/>
        <v>0</v>
      </c>
      <c r="OX85" s="4">
        <f t="shared" si="7"/>
        <v>0</v>
      </c>
      <c r="OY85" s="4">
        <f t="shared" si="7"/>
        <v>0</v>
      </c>
      <c r="OZ85" s="4">
        <f t="shared" si="7"/>
        <v>0</v>
      </c>
      <c r="PA85" s="4">
        <f t="shared" si="7"/>
        <v>0</v>
      </c>
      <c r="PB85" s="4">
        <f t="shared" si="7"/>
        <v>0</v>
      </c>
      <c r="PC85" s="4">
        <f t="shared" si="7"/>
        <v>0</v>
      </c>
      <c r="PD85" s="4">
        <f t="shared" si="7"/>
        <v>0</v>
      </c>
      <c r="PE85" s="4">
        <f t="shared" si="7"/>
        <v>0</v>
      </c>
      <c r="PF85" s="4">
        <f t="shared" si="7"/>
        <v>0</v>
      </c>
      <c r="PG85" s="4">
        <f t="shared" si="7"/>
        <v>0</v>
      </c>
      <c r="PH85" s="4">
        <f t="shared" si="7"/>
        <v>0</v>
      </c>
      <c r="PI85" s="4">
        <f t="shared" si="7"/>
        <v>0</v>
      </c>
      <c r="PJ85" s="4">
        <f t="shared" si="7"/>
        <v>0</v>
      </c>
      <c r="PK85" s="4">
        <f t="shared" si="7"/>
        <v>0</v>
      </c>
      <c r="PL85" s="4">
        <f t="shared" si="7"/>
        <v>0</v>
      </c>
      <c r="PM85" s="4">
        <f t="shared" si="7"/>
        <v>0</v>
      </c>
      <c r="PN85" s="4">
        <f t="shared" si="7"/>
        <v>0</v>
      </c>
      <c r="PO85" s="4">
        <f t="shared" si="7"/>
        <v>0</v>
      </c>
      <c r="PP85" s="4">
        <f t="shared" si="7"/>
        <v>0</v>
      </c>
      <c r="PQ85" s="4">
        <f t="shared" si="7"/>
        <v>0</v>
      </c>
      <c r="PR85" s="4">
        <f t="shared" si="7"/>
        <v>0</v>
      </c>
      <c r="PS85" s="4">
        <f t="shared" si="7"/>
        <v>0</v>
      </c>
      <c r="PT85" s="4">
        <f t="shared" si="7"/>
        <v>0</v>
      </c>
      <c r="PU85" s="4">
        <f t="shared" si="7"/>
        <v>0</v>
      </c>
      <c r="PV85" s="4">
        <f t="shared" si="7"/>
        <v>0</v>
      </c>
      <c r="PW85" s="4">
        <f t="shared" si="7"/>
        <v>0</v>
      </c>
      <c r="PX85" s="4">
        <f t="shared" si="7"/>
        <v>0</v>
      </c>
      <c r="PY85" s="4">
        <f t="shared" si="7"/>
        <v>0</v>
      </c>
      <c r="PZ85" s="4">
        <f t="shared" si="7"/>
        <v>0</v>
      </c>
      <c r="QA85" s="4">
        <f t="shared" si="7"/>
        <v>0</v>
      </c>
      <c r="QB85" s="4">
        <f t="shared" si="7"/>
        <v>0</v>
      </c>
      <c r="QC85" s="4">
        <f t="shared" si="7"/>
        <v>0</v>
      </c>
      <c r="QD85" s="4">
        <f t="shared" si="7"/>
        <v>0</v>
      </c>
      <c r="QE85" s="4">
        <f t="shared" si="7"/>
        <v>0</v>
      </c>
      <c r="QF85" s="4">
        <f t="shared" si="7"/>
        <v>0</v>
      </c>
      <c r="QG85" s="4">
        <f t="shared" si="7"/>
        <v>0</v>
      </c>
      <c r="QH85" s="4">
        <f t="shared" si="7"/>
        <v>0</v>
      </c>
      <c r="QI85" s="4">
        <f t="shared" si="7"/>
        <v>0</v>
      </c>
      <c r="QJ85" s="4">
        <f t="shared" si="7"/>
        <v>0</v>
      </c>
      <c r="QK85" s="4">
        <f t="shared" si="7"/>
        <v>0</v>
      </c>
      <c r="QL85" s="4">
        <f t="shared" si="7"/>
        <v>0</v>
      </c>
      <c r="QM85" s="4">
        <f t="shared" si="7"/>
        <v>0</v>
      </c>
      <c r="QN85" s="4">
        <f t="shared" si="7"/>
        <v>0</v>
      </c>
      <c r="QO85" s="4">
        <f t="shared" si="7"/>
        <v>0</v>
      </c>
      <c r="QP85" s="4">
        <f t="shared" si="7"/>
        <v>0</v>
      </c>
      <c r="QQ85" s="4">
        <f t="shared" si="7"/>
        <v>0</v>
      </c>
      <c r="QR85" s="4">
        <f t="shared" si="7"/>
        <v>0</v>
      </c>
      <c r="QS85" s="4">
        <f t="shared" si="7"/>
        <v>0</v>
      </c>
      <c r="QT85" s="4">
        <f t="shared" si="7"/>
        <v>0</v>
      </c>
      <c r="QU85" s="4">
        <f t="shared" si="7"/>
        <v>0</v>
      </c>
      <c r="QV85" s="4">
        <f t="shared" si="7"/>
        <v>0</v>
      </c>
      <c r="QW85" s="4">
        <f t="shared" si="7"/>
        <v>0</v>
      </c>
      <c r="QX85" s="4">
        <f t="shared" si="7"/>
        <v>0</v>
      </c>
      <c r="QY85" s="4">
        <f t="shared" ref="QY85:TJ85" si="8">QK83</f>
        <v>0</v>
      </c>
      <c r="QZ85" s="4">
        <f t="shared" si="8"/>
        <v>0</v>
      </c>
      <c r="RA85" s="4">
        <f t="shared" si="8"/>
        <v>0</v>
      </c>
      <c r="RB85" s="4">
        <f t="shared" si="8"/>
        <v>0</v>
      </c>
      <c r="RC85" s="4">
        <f t="shared" si="8"/>
        <v>0</v>
      </c>
      <c r="RD85" s="4">
        <f t="shared" si="8"/>
        <v>0</v>
      </c>
      <c r="RE85" s="4">
        <f t="shared" si="8"/>
        <v>0</v>
      </c>
      <c r="RF85" s="4">
        <f t="shared" si="8"/>
        <v>0</v>
      </c>
      <c r="RG85" s="4">
        <f t="shared" si="8"/>
        <v>0</v>
      </c>
      <c r="RH85" s="4">
        <f t="shared" si="8"/>
        <v>0</v>
      </c>
      <c r="RI85" s="4">
        <f t="shared" si="8"/>
        <v>0</v>
      </c>
      <c r="RJ85" s="4">
        <f t="shared" si="8"/>
        <v>0</v>
      </c>
      <c r="RK85" s="4">
        <f t="shared" si="8"/>
        <v>0</v>
      </c>
      <c r="RL85" s="4">
        <f t="shared" si="8"/>
        <v>0</v>
      </c>
      <c r="RM85" s="4">
        <f t="shared" si="8"/>
        <v>0</v>
      </c>
      <c r="RN85" s="4">
        <f t="shared" si="8"/>
        <v>0</v>
      </c>
      <c r="RO85" s="4">
        <f t="shared" si="8"/>
        <v>0</v>
      </c>
      <c r="RP85" s="4">
        <f t="shared" si="8"/>
        <v>0</v>
      </c>
      <c r="RQ85" s="4">
        <f t="shared" si="8"/>
        <v>0</v>
      </c>
      <c r="RR85" s="4">
        <f t="shared" si="8"/>
        <v>0</v>
      </c>
      <c r="RS85" s="4">
        <f t="shared" si="8"/>
        <v>0</v>
      </c>
      <c r="RT85" s="4">
        <f t="shared" si="8"/>
        <v>0</v>
      </c>
      <c r="RU85" s="4">
        <f t="shared" si="8"/>
        <v>0</v>
      </c>
      <c r="RV85" s="4">
        <f t="shared" si="8"/>
        <v>0</v>
      </c>
      <c r="RW85" s="4">
        <f t="shared" si="8"/>
        <v>0</v>
      </c>
      <c r="RX85" s="4">
        <f t="shared" si="8"/>
        <v>0</v>
      </c>
      <c r="RY85" s="4">
        <f t="shared" si="8"/>
        <v>0</v>
      </c>
      <c r="RZ85" s="4">
        <f t="shared" si="8"/>
        <v>0</v>
      </c>
      <c r="SA85" s="4">
        <f t="shared" si="8"/>
        <v>0</v>
      </c>
      <c r="SB85" s="4">
        <f t="shared" si="8"/>
        <v>0</v>
      </c>
      <c r="SC85" s="4">
        <f t="shared" si="8"/>
        <v>0</v>
      </c>
      <c r="SD85" s="4">
        <f t="shared" si="8"/>
        <v>0</v>
      </c>
      <c r="SE85" s="4">
        <f t="shared" si="8"/>
        <v>0</v>
      </c>
      <c r="SF85" s="4">
        <f t="shared" si="8"/>
        <v>0</v>
      </c>
      <c r="SG85" s="4">
        <f t="shared" si="8"/>
        <v>0</v>
      </c>
      <c r="SH85" s="4">
        <f t="shared" si="8"/>
        <v>0</v>
      </c>
      <c r="SI85" s="4">
        <f t="shared" si="8"/>
        <v>0</v>
      </c>
      <c r="SJ85" s="4">
        <f t="shared" si="8"/>
        <v>0</v>
      </c>
      <c r="SK85" s="4">
        <f t="shared" si="8"/>
        <v>0</v>
      </c>
      <c r="SL85" s="4">
        <f t="shared" si="8"/>
        <v>0</v>
      </c>
      <c r="SM85" s="4">
        <f t="shared" si="8"/>
        <v>0</v>
      </c>
      <c r="SN85" s="4">
        <f t="shared" si="8"/>
        <v>0</v>
      </c>
      <c r="SO85" s="4">
        <f t="shared" si="8"/>
        <v>0</v>
      </c>
      <c r="SP85" s="4">
        <f t="shared" si="8"/>
        <v>0</v>
      </c>
      <c r="SQ85" s="4">
        <f t="shared" si="8"/>
        <v>0</v>
      </c>
      <c r="SR85" s="4">
        <f t="shared" si="8"/>
        <v>0</v>
      </c>
      <c r="SS85" s="4">
        <f t="shared" si="8"/>
        <v>0</v>
      </c>
      <c r="ST85" s="4">
        <f t="shared" si="8"/>
        <v>0</v>
      </c>
      <c r="SU85" s="4">
        <f t="shared" si="8"/>
        <v>0</v>
      </c>
      <c r="SV85" s="4">
        <f t="shared" si="8"/>
        <v>0</v>
      </c>
      <c r="SW85" s="4">
        <f t="shared" si="8"/>
        <v>0</v>
      </c>
      <c r="SX85" s="4">
        <f t="shared" si="8"/>
        <v>0</v>
      </c>
      <c r="SY85" s="4">
        <f t="shared" si="8"/>
        <v>0</v>
      </c>
      <c r="SZ85" s="4">
        <f t="shared" si="8"/>
        <v>0</v>
      </c>
      <c r="TA85" s="4">
        <f t="shared" si="8"/>
        <v>0</v>
      </c>
      <c r="TB85" s="4">
        <f t="shared" si="8"/>
        <v>0</v>
      </c>
      <c r="TC85" s="4">
        <f t="shared" si="8"/>
        <v>0</v>
      </c>
      <c r="TD85" s="4">
        <f t="shared" si="8"/>
        <v>0</v>
      </c>
      <c r="TE85" s="4">
        <f t="shared" si="8"/>
        <v>0</v>
      </c>
      <c r="TF85" s="4">
        <f t="shared" si="8"/>
        <v>0</v>
      </c>
      <c r="TG85" s="4">
        <f t="shared" si="8"/>
        <v>0</v>
      </c>
      <c r="TH85" s="4">
        <f t="shared" si="8"/>
        <v>0</v>
      </c>
      <c r="TI85" s="4">
        <f t="shared" si="8"/>
        <v>0</v>
      </c>
      <c r="TJ85" s="4">
        <f t="shared" si="8"/>
        <v>0</v>
      </c>
      <c r="TK85" s="4">
        <f t="shared" ref="TK85:VV85" si="9">SW83</f>
        <v>0</v>
      </c>
      <c r="TL85" s="4">
        <f t="shared" si="9"/>
        <v>0</v>
      </c>
      <c r="TM85" s="4">
        <f t="shared" si="9"/>
        <v>0</v>
      </c>
      <c r="TN85" s="4">
        <f t="shared" si="9"/>
        <v>0</v>
      </c>
      <c r="TO85" s="4">
        <f t="shared" si="9"/>
        <v>0</v>
      </c>
      <c r="TP85" s="4">
        <f t="shared" si="9"/>
        <v>0</v>
      </c>
      <c r="TQ85" s="4">
        <f t="shared" si="9"/>
        <v>0</v>
      </c>
      <c r="TR85" s="4">
        <f t="shared" si="9"/>
        <v>0</v>
      </c>
      <c r="TS85" s="4">
        <f t="shared" si="9"/>
        <v>0</v>
      </c>
      <c r="TT85" s="4">
        <f t="shared" si="9"/>
        <v>0</v>
      </c>
      <c r="TU85" s="4">
        <f t="shared" si="9"/>
        <v>0</v>
      </c>
      <c r="TV85" s="4">
        <f t="shared" si="9"/>
        <v>0</v>
      </c>
      <c r="TW85" s="4">
        <f t="shared" si="9"/>
        <v>0</v>
      </c>
      <c r="TX85" s="4">
        <f t="shared" si="9"/>
        <v>0</v>
      </c>
      <c r="TY85" s="4">
        <f t="shared" si="9"/>
        <v>0</v>
      </c>
      <c r="TZ85" s="4">
        <f t="shared" si="9"/>
        <v>0</v>
      </c>
      <c r="UA85" s="4">
        <f t="shared" si="9"/>
        <v>0</v>
      </c>
      <c r="UB85" s="4">
        <f t="shared" si="9"/>
        <v>0</v>
      </c>
      <c r="UC85" s="4">
        <f t="shared" si="9"/>
        <v>0</v>
      </c>
      <c r="UD85" s="4">
        <f t="shared" si="9"/>
        <v>0</v>
      </c>
      <c r="UE85" s="4">
        <f t="shared" si="9"/>
        <v>0</v>
      </c>
      <c r="UF85" s="4">
        <f t="shared" si="9"/>
        <v>0</v>
      </c>
      <c r="UG85" s="4">
        <f t="shared" si="9"/>
        <v>0</v>
      </c>
      <c r="UH85" s="4">
        <f t="shared" si="9"/>
        <v>0</v>
      </c>
      <c r="UI85" s="4">
        <f t="shared" si="9"/>
        <v>0</v>
      </c>
      <c r="UJ85" s="4">
        <f t="shared" si="9"/>
        <v>0</v>
      </c>
      <c r="UK85" s="4">
        <f t="shared" si="9"/>
        <v>0</v>
      </c>
      <c r="UL85" s="4">
        <f t="shared" si="9"/>
        <v>0</v>
      </c>
      <c r="UM85" s="4">
        <f t="shared" si="9"/>
        <v>0</v>
      </c>
      <c r="UN85" s="4">
        <f t="shared" si="9"/>
        <v>0</v>
      </c>
      <c r="UO85" s="4">
        <f t="shared" si="9"/>
        <v>0</v>
      </c>
      <c r="UP85" s="4">
        <f t="shared" si="9"/>
        <v>0</v>
      </c>
      <c r="UQ85" s="4">
        <f t="shared" si="9"/>
        <v>0</v>
      </c>
      <c r="UR85" s="4">
        <f t="shared" si="9"/>
        <v>0</v>
      </c>
      <c r="US85" s="4">
        <f t="shared" si="9"/>
        <v>0</v>
      </c>
      <c r="UT85" s="4">
        <f t="shared" si="9"/>
        <v>0</v>
      </c>
      <c r="UU85" s="4">
        <f t="shared" si="9"/>
        <v>0</v>
      </c>
      <c r="UV85" s="4">
        <f t="shared" si="9"/>
        <v>0</v>
      </c>
      <c r="UW85" s="4">
        <f t="shared" si="9"/>
        <v>0</v>
      </c>
      <c r="UX85" s="4">
        <f t="shared" si="9"/>
        <v>0</v>
      </c>
      <c r="UY85" s="4">
        <f t="shared" si="9"/>
        <v>0</v>
      </c>
      <c r="UZ85" s="4">
        <f t="shared" si="9"/>
        <v>0</v>
      </c>
      <c r="VA85" s="4">
        <f t="shared" si="9"/>
        <v>0</v>
      </c>
      <c r="VB85" s="4">
        <f t="shared" si="9"/>
        <v>0</v>
      </c>
      <c r="VC85" s="4">
        <f t="shared" si="9"/>
        <v>0</v>
      </c>
      <c r="VD85" s="4">
        <f t="shared" si="9"/>
        <v>0</v>
      </c>
      <c r="VE85" s="4">
        <f t="shared" si="9"/>
        <v>0</v>
      </c>
      <c r="VF85" s="4">
        <f t="shared" si="9"/>
        <v>0</v>
      </c>
      <c r="VG85" s="4">
        <f t="shared" si="9"/>
        <v>0</v>
      </c>
      <c r="VH85" s="4">
        <f t="shared" si="9"/>
        <v>0</v>
      </c>
      <c r="VI85" s="4">
        <f t="shared" si="9"/>
        <v>0</v>
      </c>
      <c r="VJ85" s="4">
        <f t="shared" si="9"/>
        <v>0</v>
      </c>
      <c r="VK85" s="4">
        <f t="shared" si="9"/>
        <v>0</v>
      </c>
      <c r="VL85" s="4">
        <f t="shared" si="9"/>
        <v>0</v>
      </c>
      <c r="VM85" s="4">
        <f t="shared" si="9"/>
        <v>0</v>
      </c>
      <c r="VN85" s="4">
        <f t="shared" si="9"/>
        <v>0</v>
      </c>
      <c r="VO85" s="4">
        <f t="shared" si="9"/>
        <v>0</v>
      </c>
      <c r="VP85" s="4">
        <f t="shared" si="9"/>
        <v>0</v>
      </c>
      <c r="VQ85" s="4">
        <f t="shared" si="9"/>
        <v>0</v>
      </c>
      <c r="VR85" s="4">
        <f t="shared" si="9"/>
        <v>0</v>
      </c>
      <c r="VS85" s="4">
        <f t="shared" si="9"/>
        <v>0</v>
      </c>
      <c r="VT85" s="4">
        <f t="shared" si="9"/>
        <v>0</v>
      </c>
      <c r="VU85" s="4">
        <f t="shared" si="9"/>
        <v>0</v>
      </c>
      <c r="VV85" s="4">
        <f t="shared" si="9"/>
        <v>0</v>
      </c>
      <c r="VW85" s="4">
        <f t="shared" ref="VW85:YH85" si="10">VI83</f>
        <v>0</v>
      </c>
      <c r="VX85" s="4">
        <f t="shared" si="10"/>
        <v>0</v>
      </c>
      <c r="VY85" s="4">
        <f t="shared" si="10"/>
        <v>0</v>
      </c>
      <c r="VZ85" s="4">
        <f t="shared" si="10"/>
        <v>0</v>
      </c>
      <c r="WA85" s="4">
        <f t="shared" si="10"/>
        <v>0</v>
      </c>
      <c r="WB85" s="4">
        <f t="shared" si="10"/>
        <v>0</v>
      </c>
      <c r="WC85" s="4">
        <f t="shared" si="10"/>
        <v>0</v>
      </c>
      <c r="WD85" s="4">
        <f t="shared" si="10"/>
        <v>0</v>
      </c>
      <c r="WE85" s="4">
        <f t="shared" si="10"/>
        <v>0</v>
      </c>
      <c r="WF85" s="4">
        <f t="shared" si="10"/>
        <v>0</v>
      </c>
      <c r="WG85" s="4">
        <f t="shared" si="10"/>
        <v>0</v>
      </c>
      <c r="WH85" s="4">
        <f t="shared" si="10"/>
        <v>0</v>
      </c>
      <c r="WI85" s="4">
        <f t="shared" si="10"/>
        <v>0</v>
      </c>
      <c r="WJ85" s="4">
        <f t="shared" si="10"/>
        <v>0</v>
      </c>
      <c r="WK85" s="4">
        <f t="shared" si="10"/>
        <v>0</v>
      </c>
      <c r="WL85" s="4">
        <f t="shared" si="10"/>
        <v>0</v>
      </c>
      <c r="WM85" s="4">
        <f t="shared" si="10"/>
        <v>0</v>
      </c>
      <c r="WN85" s="4">
        <f t="shared" si="10"/>
        <v>0</v>
      </c>
      <c r="WO85" s="4">
        <f t="shared" si="10"/>
        <v>0</v>
      </c>
      <c r="WP85" s="4">
        <f t="shared" si="10"/>
        <v>0</v>
      </c>
      <c r="WQ85" s="4">
        <f t="shared" si="10"/>
        <v>0</v>
      </c>
      <c r="WR85" s="4">
        <f t="shared" si="10"/>
        <v>0</v>
      </c>
      <c r="WS85" s="4">
        <f t="shared" si="10"/>
        <v>0</v>
      </c>
      <c r="WT85" s="4">
        <f t="shared" si="10"/>
        <v>0</v>
      </c>
      <c r="WU85" s="4">
        <f t="shared" si="10"/>
        <v>0</v>
      </c>
      <c r="WV85" s="4">
        <f t="shared" si="10"/>
        <v>0</v>
      </c>
      <c r="WW85" s="4">
        <f t="shared" si="10"/>
        <v>0</v>
      </c>
      <c r="WX85" s="4">
        <f t="shared" si="10"/>
        <v>0</v>
      </c>
      <c r="WY85" s="4">
        <f t="shared" si="10"/>
        <v>0</v>
      </c>
      <c r="WZ85" s="4">
        <f t="shared" si="10"/>
        <v>0</v>
      </c>
      <c r="XA85" s="4">
        <f t="shared" si="10"/>
        <v>0</v>
      </c>
      <c r="XB85" s="4">
        <f t="shared" si="10"/>
        <v>0</v>
      </c>
      <c r="XC85" s="4">
        <f t="shared" si="10"/>
        <v>0</v>
      </c>
      <c r="XD85" s="4">
        <f t="shared" si="10"/>
        <v>0</v>
      </c>
      <c r="XE85" s="4">
        <f t="shared" si="10"/>
        <v>0</v>
      </c>
      <c r="XF85" s="4">
        <f t="shared" si="10"/>
        <v>0</v>
      </c>
      <c r="XG85" s="4">
        <f t="shared" si="10"/>
        <v>0</v>
      </c>
      <c r="XH85" s="4">
        <f t="shared" si="10"/>
        <v>0</v>
      </c>
      <c r="XI85" s="4">
        <f t="shared" si="10"/>
        <v>0</v>
      </c>
      <c r="XJ85" s="4">
        <f t="shared" si="10"/>
        <v>0</v>
      </c>
      <c r="XK85" s="4">
        <f t="shared" si="10"/>
        <v>0</v>
      </c>
      <c r="XL85" s="4">
        <f t="shared" si="10"/>
        <v>0</v>
      </c>
      <c r="XM85" s="4">
        <f t="shared" si="10"/>
        <v>0</v>
      </c>
      <c r="XN85" s="4">
        <f t="shared" si="10"/>
        <v>0</v>
      </c>
      <c r="XO85" s="4">
        <f t="shared" si="10"/>
        <v>0</v>
      </c>
      <c r="XP85" s="4">
        <f t="shared" si="10"/>
        <v>0</v>
      </c>
      <c r="XQ85" s="4">
        <f t="shared" si="10"/>
        <v>0</v>
      </c>
      <c r="XR85" s="4">
        <f t="shared" si="10"/>
        <v>0</v>
      </c>
      <c r="XS85" s="4">
        <f t="shared" si="10"/>
        <v>0</v>
      </c>
      <c r="XT85" s="4">
        <f t="shared" si="10"/>
        <v>0</v>
      </c>
      <c r="XU85" s="4">
        <f t="shared" si="10"/>
        <v>0</v>
      </c>
      <c r="XV85" s="4">
        <f t="shared" si="10"/>
        <v>0</v>
      </c>
      <c r="XW85" s="4">
        <f t="shared" si="10"/>
        <v>0</v>
      </c>
      <c r="XX85" s="4">
        <f t="shared" si="10"/>
        <v>0</v>
      </c>
      <c r="XY85" s="4">
        <f t="shared" si="10"/>
        <v>0</v>
      </c>
      <c r="XZ85" s="4">
        <f t="shared" si="10"/>
        <v>0</v>
      </c>
      <c r="YA85" s="4">
        <f t="shared" si="10"/>
        <v>0</v>
      </c>
      <c r="YB85" s="4">
        <f t="shared" si="10"/>
        <v>0</v>
      </c>
      <c r="YC85" s="4">
        <f t="shared" si="10"/>
        <v>0</v>
      </c>
      <c r="YD85" s="4">
        <f t="shared" si="10"/>
        <v>0</v>
      </c>
      <c r="YE85" s="4">
        <f t="shared" si="10"/>
        <v>0</v>
      </c>
      <c r="YF85" s="4">
        <f t="shared" si="10"/>
        <v>0</v>
      </c>
      <c r="YG85" s="4">
        <f t="shared" si="10"/>
        <v>0</v>
      </c>
      <c r="YH85" s="4">
        <f t="shared" si="10"/>
        <v>0</v>
      </c>
      <c r="YI85" s="4">
        <f t="shared" ref="YI85:AAT85" si="11">XU83</f>
        <v>0</v>
      </c>
      <c r="YJ85" s="4">
        <f t="shared" si="11"/>
        <v>0</v>
      </c>
      <c r="YK85" s="4">
        <f t="shared" si="11"/>
        <v>0</v>
      </c>
      <c r="YL85" s="4">
        <f t="shared" si="11"/>
        <v>0</v>
      </c>
      <c r="YM85" s="4">
        <f t="shared" si="11"/>
        <v>0</v>
      </c>
      <c r="YN85" s="4">
        <f t="shared" si="11"/>
        <v>0</v>
      </c>
      <c r="YO85" s="4">
        <f t="shared" si="11"/>
        <v>0</v>
      </c>
      <c r="YP85" s="4">
        <f t="shared" si="11"/>
        <v>0</v>
      </c>
      <c r="YQ85" s="4">
        <f t="shared" si="11"/>
        <v>0</v>
      </c>
      <c r="YR85" s="4">
        <f t="shared" si="11"/>
        <v>0</v>
      </c>
      <c r="YS85" s="4">
        <f t="shared" si="11"/>
        <v>0</v>
      </c>
      <c r="YT85" s="4">
        <f t="shared" si="11"/>
        <v>0</v>
      </c>
      <c r="YU85" s="4">
        <f t="shared" si="11"/>
        <v>0</v>
      </c>
      <c r="YV85" s="4">
        <f t="shared" si="11"/>
        <v>0</v>
      </c>
      <c r="YW85" s="4">
        <f t="shared" si="11"/>
        <v>0</v>
      </c>
      <c r="YX85" s="4">
        <f t="shared" si="11"/>
        <v>0</v>
      </c>
      <c r="YY85" s="4">
        <f t="shared" si="11"/>
        <v>0</v>
      </c>
      <c r="YZ85" s="4">
        <f t="shared" si="11"/>
        <v>0</v>
      </c>
      <c r="ZA85" s="4">
        <f t="shared" si="11"/>
        <v>0</v>
      </c>
      <c r="ZB85" s="4">
        <f t="shared" si="11"/>
        <v>0</v>
      </c>
      <c r="ZC85" s="4">
        <f t="shared" si="11"/>
        <v>0</v>
      </c>
      <c r="ZD85" s="4">
        <f t="shared" si="11"/>
        <v>0</v>
      </c>
      <c r="ZE85" s="4">
        <f t="shared" si="11"/>
        <v>0</v>
      </c>
      <c r="ZF85" s="4">
        <f t="shared" si="11"/>
        <v>0</v>
      </c>
      <c r="ZG85" s="4">
        <f t="shared" si="11"/>
        <v>0</v>
      </c>
      <c r="ZH85" s="4">
        <f t="shared" si="11"/>
        <v>0</v>
      </c>
      <c r="ZI85" s="4">
        <f t="shared" si="11"/>
        <v>0</v>
      </c>
      <c r="ZJ85" s="4">
        <f t="shared" si="11"/>
        <v>0</v>
      </c>
      <c r="ZK85" s="4">
        <f t="shared" si="11"/>
        <v>0</v>
      </c>
      <c r="ZL85" s="4">
        <f t="shared" si="11"/>
        <v>0</v>
      </c>
      <c r="ZM85" s="4">
        <f t="shared" si="11"/>
        <v>0</v>
      </c>
      <c r="ZN85" s="4">
        <f t="shared" si="11"/>
        <v>0</v>
      </c>
      <c r="ZO85" s="4">
        <f t="shared" si="11"/>
        <v>0</v>
      </c>
      <c r="ZP85" s="4">
        <f t="shared" si="11"/>
        <v>0</v>
      </c>
      <c r="ZQ85" s="4">
        <f t="shared" si="11"/>
        <v>0</v>
      </c>
      <c r="ZR85" s="4">
        <f t="shared" si="11"/>
        <v>0</v>
      </c>
      <c r="ZS85" s="4">
        <f t="shared" si="11"/>
        <v>0</v>
      </c>
      <c r="ZT85" s="4">
        <f t="shared" si="11"/>
        <v>0</v>
      </c>
      <c r="ZU85" s="4">
        <f t="shared" si="11"/>
        <v>0</v>
      </c>
      <c r="ZV85" s="4">
        <f t="shared" si="11"/>
        <v>0</v>
      </c>
      <c r="ZW85" s="4">
        <f t="shared" si="11"/>
        <v>0</v>
      </c>
      <c r="ZX85" s="4">
        <f t="shared" si="11"/>
        <v>0</v>
      </c>
      <c r="ZY85" s="4">
        <f t="shared" si="11"/>
        <v>0</v>
      </c>
      <c r="ZZ85" s="4">
        <f t="shared" si="11"/>
        <v>0</v>
      </c>
      <c r="AAA85" s="4">
        <f t="shared" si="11"/>
        <v>0</v>
      </c>
      <c r="AAB85" s="4">
        <f t="shared" si="11"/>
        <v>0</v>
      </c>
      <c r="AAC85" s="4">
        <f t="shared" si="11"/>
        <v>0</v>
      </c>
      <c r="AAD85" s="4">
        <f t="shared" si="11"/>
        <v>0</v>
      </c>
      <c r="AAE85" s="4">
        <f t="shared" si="11"/>
        <v>0</v>
      </c>
      <c r="AAF85" s="4">
        <f t="shared" si="11"/>
        <v>0</v>
      </c>
      <c r="AAG85" s="4">
        <f t="shared" si="11"/>
        <v>0</v>
      </c>
      <c r="AAH85" s="4">
        <f t="shared" si="11"/>
        <v>0</v>
      </c>
      <c r="AAI85" s="4">
        <f t="shared" si="11"/>
        <v>0</v>
      </c>
      <c r="AAJ85" s="4">
        <f t="shared" si="11"/>
        <v>0</v>
      </c>
      <c r="AAK85" s="4">
        <f t="shared" si="11"/>
        <v>0</v>
      </c>
      <c r="AAL85" s="4">
        <f t="shared" si="11"/>
        <v>0</v>
      </c>
      <c r="AAM85" s="4">
        <f t="shared" si="11"/>
        <v>0</v>
      </c>
      <c r="AAN85" s="4">
        <f t="shared" si="11"/>
        <v>0</v>
      </c>
      <c r="AAO85" s="4">
        <f t="shared" si="11"/>
        <v>0</v>
      </c>
      <c r="AAP85" s="4">
        <f t="shared" si="11"/>
        <v>0</v>
      </c>
      <c r="AAQ85" s="4">
        <f t="shared" si="11"/>
        <v>0</v>
      </c>
      <c r="AAR85" s="4">
        <f t="shared" si="11"/>
        <v>0</v>
      </c>
      <c r="AAS85" s="4">
        <f t="shared" si="11"/>
        <v>0</v>
      </c>
      <c r="AAT85" s="4">
        <f t="shared" si="11"/>
        <v>0</v>
      </c>
      <c r="AAU85" s="4">
        <f t="shared" ref="AAU85:ADF85" si="12">AAG83</f>
        <v>0</v>
      </c>
      <c r="AAV85" s="4">
        <f t="shared" si="12"/>
        <v>0</v>
      </c>
      <c r="AAW85" s="4">
        <f t="shared" si="12"/>
        <v>0</v>
      </c>
      <c r="AAX85" s="4">
        <f t="shared" si="12"/>
        <v>0</v>
      </c>
      <c r="AAY85" s="4">
        <f t="shared" si="12"/>
        <v>0</v>
      </c>
      <c r="AAZ85" s="4">
        <f t="shared" si="12"/>
        <v>0</v>
      </c>
      <c r="ABA85" s="4">
        <f t="shared" si="12"/>
        <v>0</v>
      </c>
      <c r="ABB85" s="4">
        <f t="shared" si="12"/>
        <v>0</v>
      </c>
      <c r="ABC85" s="4">
        <f t="shared" si="12"/>
        <v>0</v>
      </c>
      <c r="ABD85" s="4">
        <f t="shared" si="12"/>
        <v>0</v>
      </c>
      <c r="ABE85" s="4">
        <f t="shared" si="12"/>
        <v>0</v>
      </c>
      <c r="ABF85" s="4">
        <f t="shared" si="12"/>
        <v>0</v>
      </c>
      <c r="ABG85" s="4">
        <f t="shared" si="12"/>
        <v>0</v>
      </c>
      <c r="ABH85" s="4">
        <f t="shared" si="12"/>
        <v>0</v>
      </c>
      <c r="ABI85" s="4">
        <f t="shared" si="12"/>
        <v>0</v>
      </c>
      <c r="ABJ85" s="4">
        <f t="shared" si="12"/>
        <v>0</v>
      </c>
      <c r="ABK85" s="4">
        <f t="shared" si="12"/>
        <v>0</v>
      </c>
      <c r="ABL85" s="4">
        <f t="shared" si="12"/>
        <v>0</v>
      </c>
      <c r="ABM85" s="4">
        <f t="shared" si="12"/>
        <v>0</v>
      </c>
      <c r="ABN85" s="4">
        <f t="shared" si="12"/>
        <v>0</v>
      </c>
      <c r="ABO85" s="4">
        <f t="shared" si="12"/>
        <v>0</v>
      </c>
      <c r="ABP85" s="4">
        <f t="shared" si="12"/>
        <v>0</v>
      </c>
      <c r="ABQ85" s="4">
        <f t="shared" si="12"/>
        <v>0</v>
      </c>
      <c r="ABR85" s="4">
        <f t="shared" si="12"/>
        <v>0</v>
      </c>
      <c r="ABS85" s="4">
        <f t="shared" si="12"/>
        <v>0</v>
      </c>
      <c r="ABT85" s="4">
        <f t="shared" si="12"/>
        <v>0</v>
      </c>
      <c r="ABU85" s="4">
        <f t="shared" si="12"/>
        <v>0</v>
      </c>
      <c r="ABV85" s="4">
        <f t="shared" si="12"/>
        <v>0</v>
      </c>
      <c r="ABW85" s="4">
        <f t="shared" si="12"/>
        <v>0</v>
      </c>
      <c r="ABX85" s="4">
        <f t="shared" si="12"/>
        <v>0</v>
      </c>
      <c r="ABY85" s="4">
        <f t="shared" si="12"/>
        <v>0</v>
      </c>
      <c r="ABZ85" s="4">
        <f t="shared" si="12"/>
        <v>0</v>
      </c>
      <c r="ACA85" s="4">
        <f t="shared" si="12"/>
        <v>0</v>
      </c>
      <c r="ACB85" s="4">
        <f t="shared" si="12"/>
        <v>0</v>
      </c>
      <c r="ACC85" s="4">
        <f t="shared" si="12"/>
        <v>0</v>
      </c>
      <c r="ACD85" s="4">
        <f t="shared" si="12"/>
        <v>0</v>
      </c>
      <c r="ACE85" s="4">
        <f t="shared" si="12"/>
        <v>0</v>
      </c>
      <c r="ACF85" s="4">
        <f t="shared" si="12"/>
        <v>0</v>
      </c>
      <c r="ACG85" s="4">
        <f t="shared" si="12"/>
        <v>0</v>
      </c>
      <c r="ACH85" s="4">
        <f t="shared" si="12"/>
        <v>0</v>
      </c>
      <c r="ACI85" s="4">
        <f t="shared" si="12"/>
        <v>0</v>
      </c>
      <c r="ACJ85" s="4">
        <f t="shared" si="12"/>
        <v>0</v>
      </c>
      <c r="ACK85" s="4">
        <f t="shared" si="12"/>
        <v>0</v>
      </c>
      <c r="ACL85" s="4">
        <f t="shared" si="12"/>
        <v>0</v>
      </c>
      <c r="ACM85" s="4">
        <f t="shared" si="12"/>
        <v>0</v>
      </c>
      <c r="ACN85" s="4">
        <f t="shared" si="12"/>
        <v>0</v>
      </c>
      <c r="ACO85" s="4">
        <f t="shared" si="12"/>
        <v>0</v>
      </c>
      <c r="ACP85" s="4">
        <f t="shared" si="12"/>
        <v>0</v>
      </c>
      <c r="ACQ85" s="4">
        <f t="shared" si="12"/>
        <v>0</v>
      </c>
      <c r="ACR85" s="4">
        <f t="shared" si="12"/>
        <v>0</v>
      </c>
      <c r="ACS85" s="4">
        <f t="shared" si="12"/>
        <v>0</v>
      </c>
      <c r="ACT85" s="4">
        <f t="shared" si="12"/>
        <v>0</v>
      </c>
      <c r="ACU85" s="4">
        <f t="shared" si="12"/>
        <v>0</v>
      </c>
      <c r="ACV85" s="4">
        <f t="shared" si="12"/>
        <v>0</v>
      </c>
      <c r="ACW85" s="4">
        <f t="shared" si="12"/>
        <v>0</v>
      </c>
      <c r="ACX85" s="4">
        <f t="shared" si="12"/>
        <v>0</v>
      </c>
      <c r="ACY85" s="4">
        <f t="shared" si="12"/>
        <v>0</v>
      </c>
      <c r="ACZ85" s="4">
        <f t="shared" si="12"/>
        <v>0</v>
      </c>
      <c r="ADA85" s="4">
        <f t="shared" si="12"/>
        <v>0</v>
      </c>
      <c r="ADB85" s="4">
        <f t="shared" si="12"/>
        <v>0</v>
      </c>
      <c r="ADC85" s="4">
        <f t="shared" si="12"/>
        <v>0</v>
      </c>
      <c r="ADD85" s="4">
        <f t="shared" si="12"/>
        <v>0</v>
      </c>
      <c r="ADE85" s="4">
        <f t="shared" si="12"/>
        <v>0</v>
      </c>
      <c r="ADF85" s="4">
        <f t="shared" si="12"/>
        <v>0</v>
      </c>
      <c r="ADG85" s="4">
        <f t="shared" ref="ADG85:AFR85" si="13">ACS83</f>
        <v>0</v>
      </c>
      <c r="ADH85" s="4">
        <f t="shared" si="13"/>
        <v>0</v>
      </c>
      <c r="ADI85" s="4">
        <f t="shared" si="13"/>
        <v>0</v>
      </c>
      <c r="ADJ85" s="4">
        <f t="shared" si="13"/>
        <v>0</v>
      </c>
      <c r="ADK85" s="4">
        <f t="shared" si="13"/>
        <v>0</v>
      </c>
      <c r="ADL85" s="4">
        <f t="shared" si="13"/>
        <v>0</v>
      </c>
      <c r="ADM85" s="4">
        <f t="shared" si="13"/>
        <v>0</v>
      </c>
      <c r="ADN85" s="4">
        <f t="shared" si="13"/>
        <v>0</v>
      </c>
      <c r="ADO85" s="4">
        <f t="shared" si="13"/>
        <v>0</v>
      </c>
      <c r="ADP85" s="4">
        <f t="shared" si="13"/>
        <v>0</v>
      </c>
      <c r="ADQ85" s="4">
        <f t="shared" si="13"/>
        <v>0</v>
      </c>
      <c r="ADR85" s="4">
        <f t="shared" si="13"/>
        <v>0</v>
      </c>
      <c r="ADS85" s="4">
        <f t="shared" si="13"/>
        <v>0</v>
      </c>
      <c r="ADT85" s="4">
        <f t="shared" si="13"/>
        <v>0</v>
      </c>
      <c r="ADU85" s="4">
        <f t="shared" si="13"/>
        <v>0</v>
      </c>
      <c r="ADV85" s="4">
        <f t="shared" si="13"/>
        <v>0</v>
      </c>
      <c r="ADW85" s="4">
        <f t="shared" si="13"/>
        <v>0</v>
      </c>
      <c r="ADX85" s="4">
        <f t="shared" si="13"/>
        <v>0</v>
      </c>
      <c r="ADY85" s="4">
        <f t="shared" si="13"/>
        <v>0</v>
      </c>
      <c r="ADZ85" s="4">
        <f t="shared" si="13"/>
        <v>0</v>
      </c>
      <c r="AEA85" s="4">
        <f t="shared" si="13"/>
        <v>0</v>
      </c>
      <c r="AEB85" s="4">
        <f t="shared" si="13"/>
        <v>0</v>
      </c>
      <c r="AEC85" s="4">
        <f t="shared" si="13"/>
        <v>0</v>
      </c>
      <c r="AED85" s="4">
        <f t="shared" si="13"/>
        <v>0</v>
      </c>
      <c r="AEE85" s="4">
        <f t="shared" si="13"/>
        <v>0</v>
      </c>
      <c r="AEF85" s="4">
        <f t="shared" si="13"/>
        <v>0</v>
      </c>
      <c r="AEG85" s="4">
        <f t="shared" si="13"/>
        <v>0</v>
      </c>
      <c r="AEH85" s="4">
        <f t="shared" si="13"/>
        <v>0</v>
      </c>
      <c r="AEI85" s="4">
        <f t="shared" si="13"/>
        <v>0</v>
      </c>
      <c r="AEJ85" s="4">
        <f t="shared" si="13"/>
        <v>0</v>
      </c>
      <c r="AEK85" s="4">
        <f t="shared" si="13"/>
        <v>0</v>
      </c>
      <c r="AEL85" s="4">
        <f t="shared" si="13"/>
        <v>0</v>
      </c>
      <c r="AEM85" s="4">
        <f t="shared" si="13"/>
        <v>0</v>
      </c>
      <c r="AEN85" s="4">
        <f t="shared" si="13"/>
        <v>0</v>
      </c>
      <c r="AEO85" s="4">
        <f t="shared" si="13"/>
        <v>0</v>
      </c>
      <c r="AEP85" s="4">
        <f t="shared" si="13"/>
        <v>0</v>
      </c>
      <c r="AEQ85" s="4">
        <f t="shared" si="13"/>
        <v>0</v>
      </c>
      <c r="AER85" s="4">
        <f t="shared" si="13"/>
        <v>0</v>
      </c>
      <c r="AES85" s="4">
        <f t="shared" si="13"/>
        <v>0</v>
      </c>
      <c r="AET85" s="4">
        <f t="shared" si="13"/>
        <v>0</v>
      </c>
      <c r="AEU85" s="4">
        <f t="shared" si="13"/>
        <v>0</v>
      </c>
      <c r="AEV85" s="4">
        <f t="shared" si="13"/>
        <v>0</v>
      </c>
      <c r="AEW85" s="4">
        <f t="shared" si="13"/>
        <v>0</v>
      </c>
      <c r="AEX85" s="4">
        <f t="shared" si="13"/>
        <v>0</v>
      </c>
      <c r="AEY85" s="4">
        <f t="shared" si="13"/>
        <v>0</v>
      </c>
      <c r="AEZ85" s="4">
        <f t="shared" si="13"/>
        <v>0</v>
      </c>
      <c r="AFA85" s="4">
        <f t="shared" si="13"/>
        <v>0</v>
      </c>
      <c r="AFB85" s="4">
        <f t="shared" si="13"/>
        <v>0</v>
      </c>
      <c r="AFC85" s="4">
        <f t="shared" si="13"/>
        <v>0</v>
      </c>
      <c r="AFD85" s="4">
        <f t="shared" si="13"/>
        <v>0</v>
      </c>
      <c r="AFE85" s="4">
        <f t="shared" si="13"/>
        <v>0</v>
      </c>
      <c r="AFF85" s="4">
        <f t="shared" si="13"/>
        <v>0</v>
      </c>
      <c r="AFG85" s="4">
        <f t="shared" si="13"/>
        <v>0</v>
      </c>
      <c r="AFH85" s="4">
        <f t="shared" si="13"/>
        <v>0</v>
      </c>
      <c r="AFI85" s="4">
        <f t="shared" si="13"/>
        <v>0</v>
      </c>
      <c r="AFJ85" s="4">
        <f t="shared" si="13"/>
        <v>0</v>
      </c>
      <c r="AFK85" s="4">
        <f t="shared" si="13"/>
        <v>0</v>
      </c>
      <c r="AFL85" s="4">
        <f t="shared" si="13"/>
        <v>0</v>
      </c>
      <c r="AFM85" s="4">
        <f t="shared" si="13"/>
        <v>0</v>
      </c>
      <c r="AFN85" s="4">
        <f t="shared" si="13"/>
        <v>0</v>
      </c>
      <c r="AFO85" s="4">
        <f t="shared" si="13"/>
        <v>0</v>
      </c>
      <c r="AFP85" s="4">
        <f t="shared" si="13"/>
        <v>0</v>
      </c>
      <c r="AFQ85" s="4">
        <f t="shared" si="13"/>
        <v>0</v>
      </c>
      <c r="AFR85" s="4">
        <f t="shared" si="13"/>
        <v>0</v>
      </c>
      <c r="AFS85" s="4">
        <f t="shared" ref="AFS85:AID85" si="14">AFE83</f>
        <v>0</v>
      </c>
      <c r="AFT85" s="4">
        <f t="shared" si="14"/>
        <v>0</v>
      </c>
      <c r="AFU85" s="4">
        <f t="shared" si="14"/>
        <v>0</v>
      </c>
      <c r="AFV85" s="4">
        <f t="shared" si="14"/>
        <v>0</v>
      </c>
      <c r="AFW85" s="4">
        <f t="shared" si="14"/>
        <v>0</v>
      </c>
      <c r="AFX85" s="4">
        <f t="shared" si="14"/>
        <v>0</v>
      </c>
      <c r="AFY85" s="4">
        <f t="shared" si="14"/>
        <v>0</v>
      </c>
      <c r="AFZ85" s="4">
        <f t="shared" si="14"/>
        <v>0</v>
      </c>
      <c r="AGA85" s="4">
        <f t="shared" si="14"/>
        <v>0</v>
      </c>
      <c r="AGB85" s="4">
        <f t="shared" si="14"/>
        <v>0</v>
      </c>
      <c r="AGC85" s="4">
        <f t="shared" si="14"/>
        <v>0</v>
      </c>
      <c r="AGD85" s="4">
        <f t="shared" si="14"/>
        <v>0</v>
      </c>
      <c r="AGE85" s="4">
        <f t="shared" si="14"/>
        <v>0</v>
      </c>
      <c r="AGF85" s="4">
        <f t="shared" si="14"/>
        <v>0</v>
      </c>
      <c r="AGG85" s="4">
        <f t="shared" si="14"/>
        <v>0</v>
      </c>
      <c r="AGH85" s="4">
        <f t="shared" si="14"/>
        <v>0</v>
      </c>
      <c r="AGI85" s="4">
        <f t="shared" si="14"/>
        <v>0</v>
      </c>
      <c r="AGJ85" s="4">
        <f t="shared" si="14"/>
        <v>0</v>
      </c>
      <c r="AGK85" s="4">
        <f t="shared" si="14"/>
        <v>0</v>
      </c>
      <c r="AGL85" s="4">
        <f t="shared" si="14"/>
        <v>0</v>
      </c>
      <c r="AGM85" s="4">
        <f t="shared" si="14"/>
        <v>0</v>
      </c>
      <c r="AGN85" s="4">
        <f t="shared" si="14"/>
        <v>0</v>
      </c>
      <c r="AGO85" s="4">
        <f t="shared" si="14"/>
        <v>0</v>
      </c>
      <c r="AGP85" s="4">
        <f t="shared" si="14"/>
        <v>0</v>
      </c>
      <c r="AGQ85" s="4">
        <f t="shared" si="14"/>
        <v>0</v>
      </c>
      <c r="AGR85" s="4">
        <f t="shared" si="14"/>
        <v>0</v>
      </c>
      <c r="AGS85" s="4">
        <f t="shared" si="14"/>
        <v>0</v>
      </c>
      <c r="AGT85" s="4">
        <f t="shared" si="14"/>
        <v>0</v>
      </c>
      <c r="AGU85" s="4">
        <f t="shared" si="14"/>
        <v>0</v>
      </c>
      <c r="AGV85" s="4">
        <f t="shared" si="14"/>
        <v>0</v>
      </c>
      <c r="AGW85" s="4">
        <f t="shared" si="14"/>
        <v>0</v>
      </c>
      <c r="AGX85" s="4">
        <f t="shared" si="14"/>
        <v>0</v>
      </c>
      <c r="AGY85" s="4">
        <f t="shared" si="14"/>
        <v>0</v>
      </c>
      <c r="AGZ85" s="4">
        <f t="shared" si="14"/>
        <v>0</v>
      </c>
      <c r="AHA85" s="4">
        <f t="shared" si="14"/>
        <v>0</v>
      </c>
      <c r="AHB85" s="4">
        <f t="shared" si="14"/>
        <v>0</v>
      </c>
      <c r="AHC85" s="4">
        <f t="shared" si="14"/>
        <v>0</v>
      </c>
      <c r="AHD85" s="4">
        <f t="shared" si="14"/>
        <v>0</v>
      </c>
      <c r="AHE85" s="4">
        <f t="shared" si="14"/>
        <v>0</v>
      </c>
      <c r="AHF85" s="4">
        <f t="shared" si="14"/>
        <v>0</v>
      </c>
      <c r="AHG85" s="4">
        <f t="shared" si="14"/>
        <v>0</v>
      </c>
      <c r="AHH85" s="4">
        <f t="shared" si="14"/>
        <v>0</v>
      </c>
      <c r="AHI85" s="4">
        <f t="shared" si="14"/>
        <v>0</v>
      </c>
      <c r="AHJ85" s="4">
        <f t="shared" si="14"/>
        <v>0</v>
      </c>
      <c r="AHK85" s="4">
        <f t="shared" si="14"/>
        <v>0</v>
      </c>
      <c r="AHL85" s="4">
        <f t="shared" si="14"/>
        <v>0</v>
      </c>
      <c r="AHM85" s="4">
        <f t="shared" si="14"/>
        <v>0</v>
      </c>
      <c r="AHN85" s="4">
        <f t="shared" si="14"/>
        <v>0</v>
      </c>
      <c r="AHO85" s="4">
        <f t="shared" si="14"/>
        <v>0</v>
      </c>
      <c r="AHP85" s="4">
        <f t="shared" si="14"/>
        <v>0</v>
      </c>
      <c r="AHQ85" s="4">
        <f t="shared" si="14"/>
        <v>0</v>
      </c>
      <c r="AHR85" s="4">
        <f t="shared" si="14"/>
        <v>0</v>
      </c>
      <c r="AHS85" s="4">
        <f t="shared" si="14"/>
        <v>0</v>
      </c>
      <c r="AHT85" s="4">
        <f t="shared" si="14"/>
        <v>0</v>
      </c>
      <c r="AHU85" s="4">
        <f t="shared" si="14"/>
        <v>0</v>
      </c>
      <c r="AHV85" s="4">
        <f t="shared" si="14"/>
        <v>0</v>
      </c>
      <c r="AHW85" s="4">
        <f t="shared" si="14"/>
        <v>0</v>
      </c>
      <c r="AHX85" s="4">
        <f t="shared" si="14"/>
        <v>0</v>
      </c>
      <c r="AHY85" s="4">
        <f t="shared" si="14"/>
        <v>0</v>
      </c>
      <c r="AHZ85" s="4">
        <f t="shared" si="14"/>
        <v>0</v>
      </c>
      <c r="AIA85" s="4">
        <f t="shared" si="14"/>
        <v>0</v>
      </c>
      <c r="AIB85" s="4">
        <f t="shared" si="14"/>
        <v>0</v>
      </c>
      <c r="AIC85" s="4">
        <f t="shared" si="14"/>
        <v>0</v>
      </c>
      <c r="AID85" s="4">
        <f t="shared" si="14"/>
        <v>0</v>
      </c>
      <c r="AIE85" s="4">
        <f t="shared" ref="AIE85:AKP85" si="15">AHQ83</f>
        <v>0</v>
      </c>
      <c r="AIF85" s="4">
        <f t="shared" si="15"/>
        <v>0</v>
      </c>
      <c r="AIG85" s="4">
        <f t="shared" si="15"/>
        <v>0</v>
      </c>
      <c r="AIH85" s="4">
        <f t="shared" si="15"/>
        <v>0</v>
      </c>
      <c r="AII85" s="4">
        <f t="shared" si="15"/>
        <v>0</v>
      </c>
      <c r="AIJ85" s="4">
        <f t="shared" si="15"/>
        <v>0</v>
      </c>
      <c r="AIK85" s="4">
        <f t="shared" si="15"/>
        <v>0</v>
      </c>
      <c r="AIL85" s="4">
        <f t="shared" si="15"/>
        <v>0</v>
      </c>
      <c r="AIM85" s="4">
        <f t="shared" si="15"/>
        <v>0</v>
      </c>
      <c r="AIN85" s="4">
        <f t="shared" si="15"/>
        <v>0</v>
      </c>
      <c r="AIO85" s="4">
        <f t="shared" si="15"/>
        <v>0</v>
      </c>
      <c r="AIP85" s="4">
        <f t="shared" si="15"/>
        <v>0</v>
      </c>
      <c r="AIQ85" s="4">
        <f t="shared" si="15"/>
        <v>0</v>
      </c>
      <c r="AIR85" s="4">
        <f t="shared" si="15"/>
        <v>0</v>
      </c>
      <c r="AIS85" s="4">
        <f t="shared" si="15"/>
        <v>0</v>
      </c>
      <c r="AIT85" s="4">
        <f t="shared" si="15"/>
        <v>0</v>
      </c>
      <c r="AIU85" s="4">
        <f t="shared" si="15"/>
        <v>0</v>
      </c>
      <c r="AIV85" s="4">
        <f t="shared" si="15"/>
        <v>0</v>
      </c>
      <c r="AIW85" s="4">
        <f t="shared" si="15"/>
        <v>0</v>
      </c>
      <c r="AIX85" s="4">
        <f t="shared" si="15"/>
        <v>0</v>
      </c>
      <c r="AIY85" s="4">
        <f t="shared" si="15"/>
        <v>0</v>
      </c>
      <c r="AIZ85" s="4">
        <f t="shared" si="15"/>
        <v>0</v>
      </c>
      <c r="AJA85" s="4">
        <f t="shared" si="15"/>
        <v>0</v>
      </c>
      <c r="AJB85" s="4">
        <f t="shared" si="15"/>
        <v>0</v>
      </c>
      <c r="AJC85" s="4">
        <f t="shared" si="15"/>
        <v>0</v>
      </c>
      <c r="AJD85" s="4">
        <f t="shared" si="15"/>
        <v>0</v>
      </c>
      <c r="AJE85" s="4">
        <f t="shared" si="15"/>
        <v>0</v>
      </c>
      <c r="AJF85" s="4">
        <f t="shared" si="15"/>
        <v>0</v>
      </c>
      <c r="AJG85" s="4">
        <f t="shared" si="15"/>
        <v>0</v>
      </c>
      <c r="AJH85" s="4">
        <f t="shared" si="15"/>
        <v>0</v>
      </c>
      <c r="AJI85" s="4">
        <f t="shared" si="15"/>
        <v>0</v>
      </c>
      <c r="AJJ85" s="4">
        <f t="shared" si="15"/>
        <v>0</v>
      </c>
      <c r="AJK85" s="4">
        <f t="shared" si="15"/>
        <v>0</v>
      </c>
      <c r="AJL85" s="4">
        <f t="shared" si="15"/>
        <v>0</v>
      </c>
      <c r="AJM85" s="4">
        <f t="shared" si="15"/>
        <v>0</v>
      </c>
      <c r="AJN85" s="4">
        <f t="shared" si="15"/>
        <v>0</v>
      </c>
      <c r="AJO85" s="4">
        <f t="shared" si="15"/>
        <v>0</v>
      </c>
      <c r="AJP85" s="4">
        <f t="shared" si="15"/>
        <v>0</v>
      </c>
      <c r="AJQ85" s="4">
        <f t="shared" si="15"/>
        <v>0</v>
      </c>
      <c r="AJR85" s="4">
        <f t="shared" si="15"/>
        <v>0</v>
      </c>
      <c r="AJS85" s="4">
        <f t="shared" si="15"/>
        <v>0</v>
      </c>
      <c r="AJT85" s="4">
        <f t="shared" si="15"/>
        <v>0</v>
      </c>
      <c r="AJU85" s="4">
        <f t="shared" si="15"/>
        <v>0</v>
      </c>
      <c r="AJV85" s="4">
        <f t="shared" si="15"/>
        <v>0</v>
      </c>
      <c r="AJW85" s="4">
        <f t="shared" si="15"/>
        <v>0</v>
      </c>
      <c r="AJX85" s="4">
        <f t="shared" si="15"/>
        <v>0</v>
      </c>
      <c r="AJY85" s="4">
        <f t="shared" si="15"/>
        <v>0</v>
      </c>
      <c r="AJZ85" s="4">
        <f t="shared" si="15"/>
        <v>0</v>
      </c>
      <c r="AKA85" s="4">
        <f t="shared" si="15"/>
        <v>0</v>
      </c>
      <c r="AKB85" s="4">
        <f t="shared" si="15"/>
        <v>0</v>
      </c>
      <c r="AKC85" s="4">
        <f t="shared" si="15"/>
        <v>0</v>
      </c>
      <c r="AKD85" s="4">
        <f t="shared" si="15"/>
        <v>0</v>
      </c>
      <c r="AKE85" s="4">
        <f t="shared" si="15"/>
        <v>0</v>
      </c>
      <c r="AKF85" s="4">
        <f t="shared" si="15"/>
        <v>0</v>
      </c>
      <c r="AKG85" s="4">
        <f t="shared" si="15"/>
        <v>0</v>
      </c>
      <c r="AKH85" s="4">
        <f t="shared" si="15"/>
        <v>0</v>
      </c>
      <c r="AKI85" s="4">
        <f t="shared" si="15"/>
        <v>0</v>
      </c>
      <c r="AKJ85" s="4">
        <f t="shared" si="15"/>
        <v>0</v>
      </c>
      <c r="AKK85" s="4">
        <f t="shared" si="15"/>
        <v>0</v>
      </c>
      <c r="AKL85" s="4">
        <f t="shared" si="15"/>
        <v>0</v>
      </c>
      <c r="AKM85" s="4">
        <f t="shared" si="15"/>
        <v>0</v>
      </c>
      <c r="AKN85" s="4">
        <f t="shared" si="15"/>
        <v>0</v>
      </c>
      <c r="AKO85" s="4">
        <f t="shared" si="15"/>
        <v>0</v>
      </c>
      <c r="AKP85" s="4">
        <f t="shared" si="15"/>
        <v>0</v>
      </c>
      <c r="AKQ85" s="4">
        <f t="shared" ref="AKQ85:ANB85" si="16">AKC83</f>
        <v>0</v>
      </c>
      <c r="AKR85" s="4">
        <f t="shared" si="16"/>
        <v>0</v>
      </c>
      <c r="AKS85" s="4">
        <f t="shared" si="16"/>
        <v>0</v>
      </c>
      <c r="AKT85" s="4">
        <f t="shared" si="16"/>
        <v>0</v>
      </c>
      <c r="AKU85" s="4">
        <f t="shared" si="16"/>
        <v>0</v>
      </c>
      <c r="AKV85" s="4">
        <f t="shared" si="16"/>
        <v>0</v>
      </c>
      <c r="AKW85" s="4">
        <f t="shared" si="16"/>
        <v>0</v>
      </c>
      <c r="AKX85" s="4">
        <f t="shared" si="16"/>
        <v>0</v>
      </c>
      <c r="AKY85" s="4">
        <f t="shared" si="16"/>
        <v>0</v>
      </c>
      <c r="AKZ85" s="4">
        <f t="shared" si="16"/>
        <v>0</v>
      </c>
      <c r="ALA85" s="4">
        <f t="shared" si="16"/>
        <v>0</v>
      </c>
      <c r="ALB85" s="4">
        <f t="shared" si="16"/>
        <v>0</v>
      </c>
      <c r="ALC85" s="4">
        <f t="shared" si="16"/>
        <v>0</v>
      </c>
      <c r="ALD85" s="4">
        <f t="shared" si="16"/>
        <v>0</v>
      </c>
      <c r="ALE85" s="4">
        <f t="shared" si="16"/>
        <v>0</v>
      </c>
      <c r="ALF85" s="4">
        <f t="shared" si="16"/>
        <v>0</v>
      </c>
      <c r="ALG85" s="4">
        <f t="shared" si="16"/>
        <v>0</v>
      </c>
      <c r="ALH85" s="4">
        <f t="shared" si="16"/>
        <v>0</v>
      </c>
      <c r="ALI85" s="4">
        <f t="shared" si="16"/>
        <v>0</v>
      </c>
      <c r="ALJ85" s="4">
        <f t="shared" si="16"/>
        <v>0</v>
      </c>
      <c r="ALK85" s="4">
        <f t="shared" si="16"/>
        <v>0</v>
      </c>
      <c r="ALL85" s="4">
        <f t="shared" si="16"/>
        <v>0</v>
      </c>
      <c r="ALM85" s="4">
        <f t="shared" si="16"/>
        <v>0</v>
      </c>
      <c r="ALN85" s="4">
        <f t="shared" si="16"/>
        <v>0</v>
      </c>
      <c r="ALO85" s="4">
        <f t="shared" si="16"/>
        <v>0</v>
      </c>
      <c r="ALP85" s="4">
        <f t="shared" si="16"/>
        <v>0</v>
      </c>
      <c r="ALQ85" s="4">
        <f t="shared" si="16"/>
        <v>0</v>
      </c>
      <c r="ALR85" s="4">
        <f t="shared" si="16"/>
        <v>0</v>
      </c>
      <c r="ALS85" s="4">
        <f t="shared" si="16"/>
        <v>0</v>
      </c>
      <c r="ALT85" s="4">
        <f t="shared" si="16"/>
        <v>0</v>
      </c>
      <c r="ALU85" s="4">
        <f t="shared" si="16"/>
        <v>0</v>
      </c>
      <c r="ALV85" s="4">
        <f t="shared" si="16"/>
        <v>0</v>
      </c>
      <c r="ALW85" s="4">
        <f t="shared" si="16"/>
        <v>0</v>
      </c>
      <c r="ALX85" s="4">
        <f t="shared" si="16"/>
        <v>0</v>
      </c>
      <c r="ALY85" s="4">
        <f t="shared" si="16"/>
        <v>0</v>
      </c>
      <c r="ALZ85" s="4">
        <f t="shared" si="16"/>
        <v>0</v>
      </c>
      <c r="AMA85" s="4">
        <f t="shared" si="16"/>
        <v>0</v>
      </c>
      <c r="AMB85" s="4">
        <f t="shared" si="16"/>
        <v>0</v>
      </c>
      <c r="AMC85" s="4">
        <f t="shared" si="16"/>
        <v>0</v>
      </c>
      <c r="AMD85" s="4">
        <f t="shared" si="16"/>
        <v>0</v>
      </c>
      <c r="AME85" s="4">
        <f t="shared" si="16"/>
        <v>0</v>
      </c>
      <c r="AMF85" s="4">
        <f t="shared" si="16"/>
        <v>0</v>
      </c>
      <c r="AMG85" s="4">
        <f t="shared" si="16"/>
        <v>0</v>
      </c>
      <c r="AMH85" s="4">
        <f t="shared" si="16"/>
        <v>0</v>
      </c>
      <c r="AMI85" s="4">
        <f t="shared" si="16"/>
        <v>0</v>
      </c>
      <c r="AMJ85" s="4">
        <f t="shared" si="16"/>
        <v>0</v>
      </c>
      <c r="AMK85" s="4">
        <f t="shared" si="16"/>
        <v>0</v>
      </c>
      <c r="AML85" s="4">
        <f t="shared" si="16"/>
        <v>0</v>
      </c>
      <c r="AMM85" s="4">
        <f t="shared" si="16"/>
        <v>0</v>
      </c>
      <c r="AMN85" s="4">
        <f t="shared" si="16"/>
        <v>0</v>
      </c>
      <c r="AMO85" s="4">
        <f t="shared" si="16"/>
        <v>0</v>
      </c>
      <c r="AMP85" s="4">
        <f t="shared" si="16"/>
        <v>0</v>
      </c>
      <c r="AMQ85" s="4">
        <f t="shared" si="16"/>
        <v>0</v>
      </c>
      <c r="AMR85" s="4">
        <f t="shared" si="16"/>
        <v>0</v>
      </c>
      <c r="AMS85" s="4">
        <f t="shared" si="16"/>
        <v>0</v>
      </c>
      <c r="AMT85" s="4">
        <f t="shared" si="16"/>
        <v>0</v>
      </c>
      <c r="AMU85" s="4">
        <f t="shared" si="16"/>
        <v>0</v>
      </c>
      <c r="AMV85" s="4">
        <f t="shared" si="16"/>
        <v>0</v>
      </c>
      <c r="AMW85" s="4">
        <f t="shared" si="16"/>
        <v>0</v>
      </c>
      <c r="AMX85" s="4">
        <f t="shared" si="16"/>
        <v>0</v>
      </c>
      <c r="AMY85" s="4">
        <f t="shared" si="16"/>
        <v>0</v>
      </c>
      <c r="AMZ85" s="4">
        <f t="shared" si="16"/>
        <v>0</v>
      </c>
      <c r="ANA85" s="4">
        <f t="shared" si="16"/>
        <v>0</v>
      </c>
      <c r="ANB85" s="4">
        <f t="shared" si="16"/>
        <v>0</v>
      </c>
      <c r="ANC85" s="4">
        <f t="shared" ref="ANC85:APN85" si="17">AMO83</f>
        <v>0</v>
      </c>
      <c r="AND85" s="4">
        <f t="shared" si="17"/>
        <v>0</v>
      </c>
      <c r="ANE85" s="4">
        <f t="shared" si="17"/>
        <v>0</v>
      </c>
      <c r="ANF85" s="4">
        <f t="shared" si="17"/>
        <v>0</v>
      </c>
      <c r="ANG85" s="4">
        <f t="shared" si="17"/>
        <v>0</v>
      </c>
      <c r="ANH85" s="4">
        <f t="shared" si="17"/>
        <v>0</v>
      </c>
      <c r="ANI85" s="4">
        <f t="shared" si="17"/>
        <v>0</v>
      </c>
      <c r="ANJ85" s="4">
        <f t="shared" si="17"/>
        <v>0</v>
      </c>
      <c r="ANK85" s="4">
        <f t="shared" si="17"/>
        <v>0</v>
      </c>
      <c r="ANL85" s="4">
        <f t="shared" si="17"/>
        <v>0</v>
      </c>
      <c r="ANM85" s="4">
        <f t="shared" si="17"/>
        <v>0</v>
      </c>
      <c r="ANN85" s="4">
        <f t="shared" si="17"/>
        <v>0</v>
      </c>
      <c r="ANO85" s="4">
        <f t="shared" si="17"/>
        <v>0</v>
      </c>
      <c r="ANP85" s="4">
        <f t="shared" si="17"/>
        <v>0</v>
      </c>
      <c r="ANQ85" s="4">
        <f t="shared" si="17"/>
        <v>0</v>
      </c>
      <c r="ANR85" s="4">
        <f t="shared" si="17"/>
        <v>0</v>
      </c>
      <c r="ANS85" s="4">
        <f t="shared" si="17"/>
        <v>0</v>
      </c>
      <c r="ANT85" s="4">
        <f t="shared" si="17"/>
        <v>0</v>
      </c>
      <c r="ANU85" s="4">
        <f t="shared" si="17"/>
        <v>0</v>
      </c>
      <c r="ANV85" s="4">
        <f t="shared" si="17"/>
        <v>0</v>
      </c>
      <c r="ANW85" s="4">
        <f t="shared" si="17"/>
        <v>0</v>
      </c>
      <c r="ANX85" s="4">
        <f t="shared" si="17"/>
        <v>0</v>
      </c>
      <c r="ANY85" s="4">
        <f t="shared" si="17"/>
        <v>0</v>
      </c>
      <c r="ANZ85" s="4">
        <f t="shared" si="17"/>
        <v>0</v>
      </c>
      <c r="AOA85" s="4">
        <f t="shared" si="17"/>
        <v>0</v>
      </c>
      <c r="AOB85" s="4">
        <f t="shared" si="17"/>
        <v>0</v>
      </c>
      <c r="AOC85" s="4">
        <f t="shared" si="17"/>
        <v>0</v>
      </c>
      <c r="AOD85" s="4">
        <f t="shared" si="17"/>
        <v>0</v>
      </c>
      <c r="AOE85" s="4">
        <f t="shared" si="17"/>
        <v>0</v>
      </c>
      <c r="AOF85" s="4">
        <f t="shared" si="17"/>
        <v>0</v>
      </c>
      <c r="AOG85" s="4">
        <f t="shared" si="17"/>
        <v>0</v>
      </c>
      <c r="AOH85" s="4">
        <f t="shared" si="17"/>
        <v>0</v>
      </c>
      <c r="AOI85" s="4">
        <f t="shared" si="17"/>
        <v>0</v>
      </c>
      <c r="AOJ85" s="4">
        <f t="shared" si="17"/>
        <v>0</v>
      </c>
      <c r="AOK85" s="4">
        <f t="shared" si="17"/>
        <v>0</v>
      </c>
      <c r="AOL85" s="4">
        <f t="shared" si="17"/>
        <v>0</v>
      </c>
      <c r="AOM85" s="4">
        <f t="shared" si="17"/>
        <v>0</v>
      </c>
      <c r="AON85" s="4">
        <f t="shared" si="17"/>
        <v>0</v>
      </c>
      <c r="AOO85" s="4">
        <f t="shared" si="17"/>
        <v>0</v>
      </c>
      <c r="AOP85" s="4">
        <f t="shared" si="17"/>
        <v>0</v>
      </c>
      <c r="AOQ85" s="4">
        <f t="shared" si="17"/>
        <v>0</v>
      </c>
      <c r="AOR85" s="4">
        <f t="shared" si="17"/>
        <v>0</v>
      </c>
      <c r="AOS85" s="4">
        <f t="shared" si="17"/>
        <v>0</v>
      </c>
      <c r="AOT85" s="4">
        <f t="shared" si="17"/>
        <v>0</v>
      </c>
      <c r="AOU85" s="4">
        <f t="shared" si="17"/>
        <v>0</v>
      </c>
      <c r="AOV85" s="4">
        <f t="shared" si="17"/>
        <v>0</v>
      </c>
      <c r="AOW85" s="4">
        <f t="shared" si="17"/>
        <v>0</v>
      </c>
      <c r="AOX85" s="4">
        <f t="shared" si="17"/>
        <v>0</v>
      </c>
      <c r="AOY85" s="4">
        <f t="shared" si="17"/>
        <v>0</v>
      </c>
      <c r="AOZ85" s="4">
        <f t="shared" si="17"/>
        <v>0</v>
      </c>
      <c r="APA85" s="4">
        <f t="shared" si="17"/>
        <v>0</v>
      </c>
      <c r="APB85" s="4">
        <f t="shared" si="17"/>
        <v>0</v>
      </c>
      <c r="APC85" s="4">
        <f t="shared" si="17"/>
        <v>0</v>
      </c>
      <c r="APD85" s="4">
        <f t="shared" si="17"/>
        <v>0</v>
      </c>
      <c r="APE85" s="4">
        <f t="shared" si="17"/>
        <v>0</v>
      </c>
      <c r="APF85" s="4">
        <f t="shared" si="17"/>
        <v>0</v>
      </c>
      <c r="APG85" s="4">
        <f t="shared" si="17"/>
        <v>0</v>
      </c>
      <c r="APH85" s="4">
        <f t="shared" si="17"/>
        <v>0</v>
      </c>
      <c r="API85" s="4">
        <f t="shared" si="17"/>
        <v>0</v>
      </c>
      <c r="APJ85" s="4">
        <f t="shared" si="17"/>
        <v>0</v>
      </c>
      <c r="APK85" s="4">
        <f t="shared" si="17"/>
        <v>0</v>
      </c>
      <c r="APL85" s="4">
        <f t="shared" si="17"/>
        <v>0</v>
      </c>
      <c r="APM85" s="4">
        <f t="shared" si="17"/>
        <v>0</v>
      </c>
      <c r="APN85" s="4">
        <f t="shared" si="17"/>
        <v>0</v>
      </c>
      <c r="APO85" s="4">
        <f t="shared" ref="APO85:ARZ85" si="18">APA83</f>
        <v>0</v>
      </c>
      <c r="APP85" s="4">
        <f t="shared" si="18"/>
        <v>0</v>
      </c>
      <c r="APQ85" s="4">
        <f t="shared" si="18"/>
        <v>0</v>
      </c>
      <c r="APR85" s="4">
        <f t="shared" si="18"/>
        <v>0</v>
      </c>
      <c r="APS85" s="4">
        <f t="shared" si="18"/>
        <v>0</v>
      </c>
      <c r="APT85" s="4">
        <f t="shared" si="18"/>
        <v>0</v>
      </c>
      <c r="APU85" s="4">
        <f t="shared" si="18"/>
        <v>0</v>
      </c>
      <c r="APV85" s="4">
        <f t="shared" si="18"/>
        <v>0</v>
      </c>
      <c r="APW85" s="4">
        <f t="shared" si="18"/>
        <v>0</v>
      </c>
      <c r="APX85" s="4">
        <f t="shared" si="18"/>
        <v>0</v>
      </c>
      <c r="APY85" s="4">
        <f t="shared" si="18"/>
        <v>0</v>
      </c>
      <c r="APZ85" s="4">
        <f t="shared" si="18"/>
        <v>0</v>
      </c>
      <c r="AQA85" s="4">
        <f t="shared" si="18"/>
        <v>0</v>
      </c>
      <c r="AQB85" s="4">
        <f t="shared" si="18"/>
        <v>0</v>
      </c>
      <c r="AQC85" s="4">
        <f t="shared" si="18"/>
        <v>0</v>
      </c>
      <c r="AQD85" s="4">
        <f t="shared" si="18"/>
        <v>0</v>
      </c>
      <c r="AQE85" s="4">
        <f t="shared" si="18"/>
        <v>0</v>
      </c>
      <c r="AQF85" s="4">
        <f t="shared" si="18"/>
        <v>0</v>
      </c>
      <c r="AQG85" s="4">
        <f t="shared" si="18"/>
        <v>0</v>
      </c>
      <c r="AQH85" s="4">
        <f t="shared" si="18"/>
        <v>0</v>
      </c>
      <c r="AQI85" s="4">
        <f t="shared" si="18"/>
        <v>0</v>
      </c>
      <c r="AQJ85" s="4">
        <f t="shared" si="18"/>
        <v>0</v>
      </c>
      <c r="AQK85" s="4">
        <f t="shared" si="18"/>
        <v>0</v>
      </c>
      <c r="AQL85" s="4">
        <f t="shared" si="18"/>
        <v>0</v>
      </c>
      <c r="AQM85" s="4">
        <f t="shared" si="18"/>
        <v>0</v>
      </c>
      <c r="AQN85" s="4">
        <f t="shared" si="18"/>
        <v>0</v>
      </c>
      <c r="AQO85" s="4">
        <f t="shared" si="18"/>
        <v>0</v>
      </c>
      <c r="AQP85" s="4">
        <f t="shared" si="18"/>
        <v>0</v>
      </c>
      <c r="AQQ85" s="4">
        <f t="shared" si="18"/>
        <v>0</v>
      </c>
      <c r="AQR85" s="4">
        <f t="shared" si="18"/>
        <v>0</v>
      </c>
      <c r="AQS85" s="4">
        <f t="shared" si="18"/>
        <v>0</v>
      </c>
      <c r="AQT85" s="4">
        <f t="shared" si="18"/>
        <v>0</v>
      </c>
      <c r="AQU85" s="4">
        <f t="shared" si="18"/>
        <v>0</v>
      </c>
      <c r="AQV85" s="4">
        <f t="shared" si="18"/>
        <v>0</v>
      </c>
      <c r="AQW85" s="4">
        <f t="shared" si="18"/>
        <v>0</v>
      </c>
      <c r="AQX85" s="4">
        <f t="shared" si="18"/>
        <v>0</v>
      </c>
      <c r="AQY85" s="4">
        <f t="shared" si="18"/>
        <v>0</v>
      </c>
      <c r="AQZ85" s="4">
        <f t="shared" si="18"/>
        <v>0</v>
      </c>
      <c r="ARA85" s="4">
        <f t="shared" si="18"/>
        <v>0</v>
      </c>
      <c r="ARB85" s="4">
        <f t="shared" si="18"/>
        <v>0</v>
      </c>
      <c r="ARC85" s="4">
        <f t="shared" si="18"/>
        <v>0</v>
      </c>
      <c r="ARD85" s="4">
        <f t="shared" si="18"/>
        <v>0</v>
      </c>
      <c r="ARE85" s="4">
        <f t="shared" si="18"/>
        <v>0</v>
      </c>
      <c r="ARF85" s="4">
        <f t="shared" si="18"/>
        <v>0</v>
      </c>
      <c r="ARG85" s="4">
        <f t="shared" si="18"/>
        <v>0</v>
      </c>
      <c r="ARH85" s="4">
        <f t="shared" si="18"/>
        <v>0</v>
      </c>
      <c r="ARI85" s="4">
        <f t="shared" si="18"/>
        <v>0</v>
      </c>
      <c r="ARJ85" s="4">
        <f t="shared" si="18"/>
        <v>0</v>
      </c>
      <c r="ARK85" s="4">
        <f t="shared" si="18"/>
        <v>0</v>
      </c>
      <c r="ARL85" s="4">
        <f t="shared" si="18"/>
        <v>0</v>
      </c>
      <c r="ARM85" s="4">
        <f t="shared" si="18"/>
        <v>0</v>
      </c>
      <c r="ARN85" s="4">
        <f t="shared" si="18"/>
        <v>0</v>
      </c>
      <c r="ARO85" s="4">
        <f t="shared" si="18"/>
        <v>0</v>
      </c>
      <c r="ARP85" s="4">
        <f t="shared" si="18"/>
        <v>0</v>
      </c>
      <c r="ARQ85" s="4">
        <f t="shared" si="18"/>
        <v>0</v>
      </c>
      <c r="ARR85" s="4">
        <f t="shared" si="18"/>
        <v>0</v>
      </c>
      <c r="ARS85" s="4">
        <f t="shared" si="18"/>
        <v>0</v>
      </c>
      <c r="ART85" s="4">
        <f t="shared" si="18"/>
        <v>0</v>
      </c>
      <c r="ARU85" s="4">
        <f t="shared" si="18"/>
        <v>0</v>
      </c>
      <c r="ARV85" s="4">
        <f t="shared" si="18"/>
        <v>0</v>
      </c>
      <c r="ARW85" s="4">
        <f t="shared" si="18"/>
        <v>0</v>
      </c>
      <c r="ARX85" s="4">
        <f t="shared" si="18"/>
        <v>0</v>
      </c>
      <c r="ARY85" s="4">
        <f t="shared" si="18"/>
        <v>0</v>
      </c>
      <c r="ARZ85" s="4">
        <f t="shared" si="18"/>
        <v>0</v>
      </c>
      <c r="ASA85" s="4">
        <f t="shared" ref="ASA85:AUL85" si="19">ARM83</f>
        <v>0</v>
      </c>
      <c r="ASB85" s="4">
        <f t="shared" si="19"/>
        <v>0</v>
      </c>
      <c r="ASC85" s="4">
        <f t="shared" si="19"/>
        <v>0</v>
      </c>
      <c r="ASD85" s="4">
        <f t="shared" si="19"/>
        <v>0</v>
      </c>
      <c r="ASE85" s="4">
        <f t="shared" si="19"/>
        <v>0</v>
      </c>
      <c r="ASF85" s="4">
        <f t="shared" si="19"/>
        <v>0</v>
      </c>
      <c r="ASG85" s="4">
        <f t="shared" si="19"/>
        <v>0</v>
      </c>
      <c r="ASH85" s="4">
        <f t="shared" si="19"/>
        <v>0</v>
      </c>
      <c r="ASI85" s="4">
        <f t="shared" si="19"/>
        <v>0</v>
      </c>
      <c r="ASJ85" s="4">
        <f t="shared" si="19"/>
        <v>0</v>
      </c>
      <c r="ASK85" s="4">
        <f t="shared" si="19"/>
        <v>0</v>
      </c>
      <c r="ASL85" s="4">
        <f t="shared" si="19"/>
        <v>0</v>
      </c>
      <c r="ASM85" s="4">
        <f t="shared" si="19"/>
        <v>0</v>
      </c>
      <c r="ASN85" s="4">
        <f t="shared" si="19"/>
        <v>0</v>
      </c>
      <c r="ASO85" s="4">
        <f t="shared" si="19"/>
        <v>0</v>
      </c>
      <c r="ASP85" s="4">
        <f t="shared" si="19"/>
        <v>0</v>
      </c>
      <c r="ASQ85" s="4">
        <f t="shared" si="19"/>
        <v>0</v>
      </c>
      <c r="ASR85" s="4">
        <f t="shared" si="19"/>
        <v>0</v>
      </c>
      <c r="ASS85" s="4">
        <f t="shared" si="19"/>
        <v>0</v>
      </c>
      <c r="AST85" s="4">
        <f t="shared" si="19"/>
        <v>0</v>
      </c>
      <c r="ASU85" s="4">
        <f t="shared" si="19"/>
        <v>0</v>
      </c>
      <c r="ASV85" s="4">
        <f t="shared" si="19"/>
        <v>0</v>
      </c>
      <c r="ASW85" s="4">
        <f t="shared" si="19"/>
        <v>0</v>
      </c>
      <c r="ASX85" s="4">
        <f t="shared" si="19"/>
        <v>0</v>
      </c>
      <c r="ASY85" s="4">
        <f t="shared" si="19"/>
        <v>0</v>
      </c>
      <c r="ASZ85" s="4">
        <f t="shared" si="19"/>
        <v>0</v>
      </c>
      <c r="ATA85" s="4">
        <f t="shared" si="19"/>
        <v>0</v>
      </c>
      <c r="ATB85" s="4">
        <f t="shared" si="19"/>
        <v>0</v>
      </c>
      <c r="ATC85" s="4">
        <f t="shared" si="19"/>
        <v>0</v>
      </c>
      <c r="ATD85" s="4">
        <f t="shared" si="19"/>
        <v>0</v>
      </c>
      <c r="ATE85" s="4">
        <f t="shared" si="19"/>
        <v>0</v>
      </c>
      <c r="ATF85" s="4">
        <f t="shared" si="19"/>
        <v>0</v>
      </c>
      <c r="ATG85" s="4">
        <f t="shared" si="19"/>
        <v>0</v>
      </c>
      <c r="ATH85" s="4">
        <f t="shared" si="19"/>
        <v>0</v>
      </c>
      <c r="ATI85" s="4">
        <f t="shared" si="19"/>
        <v>0</v>
      </c>
      <c r="ATJ85" s="4">
        <f t="shared" si="19"/>
        <v>0</v>
      </c>
      <c r="ATK85" s="4">
        <f t="shared" si="19"/>
        <v>0</v>
      </c>
      <c r="ATL85" s="4">
        <f t="shared" si="19"/>
        <v>0</v>
      </c>
      <c r="ATM85" s="4">
        <f t="shared" si="19"/>
        <v>0</v>
      </c>
      <c r="ATN85" s="4">
        <f t="shared" si="19"/>
        <v>0</v>
      </c>
      <c r="ATO85" s="4">
        <f t="shared" si="19"/>
        <v>0</v>
      </c>
      <c r="ATP85" s="4">
        <f t="shared" si="19"/>
        <v>0</v>
      </c>
      <c r="ATQ85" s="4">
        <f t="shared" si="19"/>
        <v>0</v>
      </c>
      <c r="ATR85" s="4">
        <f t="shared" si="19"/>
        <v>0</v>
      </c>
      <c r="ATS85" s="4">
        <f t="shared" si="19"/>
        <v>0</v>
      </c>
      <c r="ATT85" s="4">
        <f t="shared" si="19"/>
        <v>0</v>
      </c>
      <c r="ATU85" s="4">
        <f t="shared" si="19"/>
        <v>0</v>
      </c>
      <c r="ATV85" s="4">
        <f t="shared" si="19"/>
        <v>0</v>
      </c>
      <c r="ATW85" s="4">
        <f t="shared" si="19"/>
        <v>0</v>
      </c>
      <c r="ATX85" s="4">
        <f t="shared" si="19"/>
        <v>0</v>
      </c>
      <c r="ATY85" s="4">
        <f t="shared" si="19"/>
        <v>0</v>
      </c>
      <c r="ATZ85" s="4">
        <f t="shared" si="19"/>
        <v>0</v>
      </c>
      <c r="AUA85" s="4">
        <f t="shared" si="19"/>
        <v>0</v>
      </c>
      <c r="AUB85" s="4">
        <f t="shared" si="19"/>
        <v>0</v>
      </c>
      <c r="AUC85" s="4">
        <f t="shared" si="19"/>
        <v>0</v>
      </c>
      <c r="AUD85" s="4">
        <f t="shared" si="19"/>
        <v>0</v>
      </c>
      <c r="AUE85" s="4">
        <f t="shared" si="19"/>
        <v>0</v>
      </c>
      <c r="AUF85" s="4">
        <f t="shared" si="19"/>
        <v>0</v>
      </c>
      <c r="AUG85" s="4">
        <f t="shared" si="19"/>
        <v>0</v>
      </c>
      <c r="AUH85" s="4">
        <f t="shared" si="19"/>
        <v>0</v>
      </c>
      <c r="AUI85" s="4">
        <f t="shared" si="19"/>
        <v>0</v>
      </c>
      <c r="AUJ85" s="4">
        <f t="shared" si="19"/>
        <v>0</v>
      </c>
      <c r="AUK85" s="4">
        <f t="shared" si="19"/>
        <v>0</v>
      </c>
      <c r="AUL85" s="4">
        <f t="shared" si="19"/>
        <v>0</v>
      </c>
      <c r="AUM85" s="4">
        <f t="shared" ref="AUM85:AWX85" si="20">ATY83</f>
        <v>0</v>
      </c>
      <c r="AUN85" s="4">
        <f t="shared" si="20"/>
        <v>0</v>
      </c>
      <c r="AUO85" s="4">
        <f t="shared" si="20"/>
        <v>0</v>
      </c>
      <c r="AUP85" s="4">
        <f t="shared" si="20"/>
        <v>0</v>
      </c>
      <c r="AUQ85" s="4">
        <f t="shared" si="20"/>
        <v>0</v>
      </c>
      <c r="AUR85" s="4">
        <f t="shared" si="20"/>
        <v>0</v>
      </c>
      <c r="AUS85" s="4">
        <f t="shared" si="20"/>
        <v>0</v>
      </c>
      <c r="AUT85" s="4">
        <f t="shared" si="20"/>
        <v>0</v>
      </c>
      <c r="AUU85" s="4">
        <f t="shared" si="20"/>
        <v>0</v>
      </c>
      <c r="AUV85" s="4">
        <f t="shared" si="20"/>
        <v>0</v>
      </c>
      <c r="AUW85" s="4">
        <f t="shared" si="20"/>
        <v>0</v>
      </c>
      <c r="AUX85" s="4">
        <f t="shared" si="20"/>
        <v>0</v>
      </c>
      <c r="AUY85" s="4">
        <f t="shared" si="20"/>
        <v>0</v>
      </c>
      <c r="AUZ85" s="4">
        <f t="shared" si="20"/>
        <v>0</v>
      </c>
      <c r="AVA85" s="4">
        <f t="shared" si="20"/>
        <v>0</v>
      </c>
      <c r="AVB85" s="4">
        <f t="shared" si="20"/>
        <v>0</v>
      </c>
      <c r="AVC85" s="4">
        <f t="shared" si="20"/>
        <v>0</v>
      </c>
      <c r="AVD85" s="4">
        <f t="shared" si="20"/>
        <v>0</v>
      </c>
      <c r="AVE85" s="4">
        <f t="shared" si="20"/>
        <v>0</v>
      </c>
      <c r="AVF85" s="4">
        <f t="shared" si="20"/>
        <v>0</v>
      </c>
      <c r="AVG85" s="4">
        <f t="shared" si="20"/>
        <v>0</v>
      </c>
      <c r="AVH85" s="4">
        <f t="shared" si="20"/>
        <v>0</v>
      </c>
      <c r="AVI85" s="4">
        <f t="shared" si="20"/>
        <v>0</v>
      </c>
      <c r="AVJ85" s="4">
        <f t="shared" si="20"/>
        <v>0</v>
      </c>
      <c r="AVK85" s="4">
        <f t="shared" si="20"/>
        <v>0</v>
      </c>
      <c r="AVL85" s="4">
        <f t="shared" si="20"/>
        <v>0</v>
      </c>
      <c r="AVM85" s="4">
        <f t="shared" si="20"/>
        <v>0</v>
      </c>
      <c r="AVN85" s="4">
        <f t="shared" si="20"/>
        <v>0</v>
      </c>
      <c r="AVO85" s="4">
        <f t="shared" si="20"/>
        <v>0</v>
      </c>
      <c r="AVP85" s="4">
        <f t="shared" si="20"/>
        <v>0</v>
      </c>
      <c r="AVQ85" s="4">
        <f t="shared" si="20"/>
        <v>0</v>
      </c>
      <c r="AVR85" s="4">
        <f t="shared" si="20"/>
        <v>0</v>
      </c>
      <c r="AVS85" s="4">
        <f t="shared" si="20"/>
        <v>0</v>
      </c>
      <c r="AVT85" s="4">
        <f t="shared" si="20"/>
        <v>0</v>
      </c>
      <c r="AVU85" s="4">
        <f t="shared" si="20"/>
        <v>0</v>
      </c>
      <c r="AVV85" s="4">
        <f t="shared" si="20"/>
        <v>0</v>
      </c>
      <c r="AVW85" s="4">
        <f t="shared" si="20"/>
        <v>0</v>
      </c>
      <c r="AVX85" s="4">
        <f t="shared" si="20"/>
        <v>0</v>
      </c>
      <c r="AVY85" s="4">
        <f t="shared" si="20"/>
        <v>0</v>
      </c>
      <c r="AVZ85" s="4">
        <f t="shared" si="20"/>
        <v>0</v>
      </c>
      <c r="AWA85" s="4">
        <f t="shared" si="20"/>
        <v>0</v>
      </c>
      <c r="AWB85" s="4">
        <f t="shared" si="20"/>
        <v>0</v>
      </c>
      <c r="AWC85" s="4">
        <f t="shared" si="20"/>
        <v>0</v>
      </c>
      <c r="AWD85" s="4">
        <f t="shared" si="20"/>
        <v>0</v>
      </c>
      <c r="AWE85" s="4">
        <f t="shared" si="20"/>
        <v>0</v>
      </c>
      <c r="AWF85" s="4">
        <f t="shared" si="20"/>
        <v>0</v>
      </c>
      <c r="AWG85" s="4">
        <f t="shared" si="20"/>
        <v>0</v>
      </c>
      <c r="AWH85" s="4">
        <f t="shared" si="20"/>
        <v>0</v>
      </c>
      <c r="AWI85" s="4">
        <f t="shared" si="20"/>
        <v>0</v>
      </c>
      <c r="AWJ85" s="4">
        <f t="shared" si="20"/>
        <v>0</v>
      </c>
      <c r="AWK85" s="4">
        <f t="shared" si="20"/>
        <v>0</v>
      </c>
      <c r="AWL85" s="4">
        <f t="shared" si="20"/>
        <v>0</v>
      </c>
      <c r="AWM85" s="4">
        <f t="shared" si="20"/>
        <v>0</v>
      </c>
      <c r="AWN85" s="4">
        <f t="shared" si="20"/>
        <v>0</v>
      </c>
      <c r="AWO85" s="4">
        <f t="shared" si="20"/>
        <v>0</v>
      </c>
      <c r="AWP85" s="4">
        <f t="shared" si="20"/>
        <v>0</v>
      </c>
      <c r="AWQ85" s="4">
        <f t="shared" si="20"/>
        <v>0</v>
      </c>
      <c r="AWR85" s="4">
        <f t="shared" si="20"/>
        <v>0</v>
      </c>
      <c r="AWS85" s="4">
        <f t="shared" si="20"/>
        <v>0</v>
      </c>
      <c r="AWT85" s="4">
        <f t="shared" si="20"/>
        <v>0</v>
      </c>
      <c r="AWU85" s="4">
        <f t="shared" si="20"/>
        <v>0</v>
      </c>
      <c r="AWV85" s="4">
        <f t="shared" si="20"/>
        <v>0</v>
      </c>
      <c r="AWW85" s="4">
        <f t="shared" si="20"/>
        <v>0</v>
      </c>
      <c r="AWX85" s="4">
        <f t="shared" si="20"/>
        <v>0</v>
      </c>
      <c r="AWY85" s="4">
        <f t="shared" ref="AWY85:AZJ85" si="21">AWK83</f>
        <v>0</v>
      </c>
      <c r="AWZ85" s="4">
        <f t="shared" si="21"/>
        <v>0</v>
      </c>
      <c r="AXA85" s="4">
        <f t="shared" si="21"/>
        <v>0</v>
      </c>
      <c r="AXB85" s="4">
        <f t="shared" si="21"/>
        <v>0</v>
      </c>
      <c r="AXC85" s="4">
        <f t="shared" si="21"/>
        <v>0</v>
      </c>
      <c r="AXD85" s="4">
        <f t="shared" si="21"/>
        <v>0</v>
      </c>
      <c r="AXE85" s="4">
        <f t="shared" si="21"/>
        <v>0</v>
      </c>
      <c r="AXF85" s="4">
        <f t="shared" si="21"/>
        <v>0</v>
      </c>
      <c r="AXG85" s="4">
        <f t="shared" si="21"/>
        <v>0</v>
      </c>
      <c r="AXH85" s="4">
        <f t="shared" si="21"/>
        <v>0</v>
      </c>
      <c r="AXI85" s="4">
        <f t="shared" si="21"/>
        <v>0</v>
      </c>
      <c r="AXJ85" s="4">
        <f t="shared" si="21"/>
        <v>0</v>
      </c>
      <c r="AXK85" s="4">
        <f t="shared" si="21"/>
        <v>0</v>
      </c>
      <c r="AXL85" s="4">
        <f t="shared" si="21"/>
        <v>0</v>
      </c>
      <c r="AXM85" s="4">
        <f t="shared" si="21"/>
        <v>0</v>
      </c>
      <c r="AXN85" s="4">
        <f t="shared" si="21"/>
        <v>0</v>
      </c>
      <c r="AXO85" s="4">
        <f t="shared" si="21"/>
        <v>0</v>
      </c>
      <c r="AXP85" s="4">
        <f t="shared" si="21"/>
        <v>0</v>
      </c>
      <c r="AXQ85" s="4">
        <f t="shared" si="21"/>
        <v>0</v>
      </c>
      <c r="AXR85" s="4">
        <f t="shared" si="21"/>
        <v>0</v>
      </c>
      <c r="AXS85" s="4">
        <f t="shared" si="21"/>
        <v>0</v>
      </c>
      <c r="AXT85" s="4">
        <f t="shared" si="21"/>
        <v>0</v>
      </c>
      <c r="AXU85" s="4">
        <f t="shared" si="21"/>
        <v>0</v>
      </c>
      <c r="AXV85" s="4">
        <f t="shared" si="21"/>
        <v>0</v>
      </c>
      <c r="AXW85" s="4">
        <f t="shared" si="21"/>
        <v>0</v>
      </c>
      <c r="AXX85" s="4">
        <f t="shared" si="21"/>
        <v>0</v>
      </c>
      <c r="AXY85" s="4">
        <f t="shared" si="21"/>
        <v>0</v>
      </c>
      <c r="AXZ85" s="4">
        <f t="shared" si="21"/>
        <v>0</v>
      </c>
      <c r="AYA85" s="4">
        <f t="shared" si="21"/>
        <v>0</v>
      </c>
      <c r="AYB85" s="4">
        <f t="shared" si="21"/>
        <v>0</v>
      </c>
      <c r="AYC85" s="4">
        <f t="shared" si="21"/>
        <v>0</v>
      </c>
      <c r="AYD85" s="4">
        <f t="shared" si="21"/>
        <v>0</v>
      </c>
      <c r="AYE85" s="4">
        <f t="shared" si="21"/>
        <v>0</v>
      </c>
      <c r="AYF85" s="4">
        <f t="shared" si="21"/>
        <v>0</v>
      </c>
      <c r="AYG85" s="4">
        <f t="shared" si="21"/>
        <v>0</v>
      </c>
      <c r="AYH85" s="4">
        <f t="shared" si="21"/>
        <v>0</v>
      </c>
      <c r="AYI85" s="4">
        <f t="shared" si="21"/>
        <v>0</v>
      </c>
      <c r="AYJ85" s="4">
        <f t="shared" si="21"/>
        <v>0</v>
      </c>
      <c r="AYK85" s="4">
        <f t="shared" si="21"/>
        <v>0</v>
      </c>
      <c r="AYL85" s="4">
        <f t="shared" si="21"/>
        <v>0</v>
      </c>
      <c r="AYM85" s="4">
        <f t="shared" si="21"/>
        <v>0</v>
      </c>
      <c r="AYN85" s="4">
        <f t="shared" si="21"/>
        <v>0</v>
      </c>
      <c r="AYO85" s="4">
        <f t="shared" si="21"/>
        <v>0</v>
      </c>
      <c r="AYP85" s="4">
        <f t="shared" si="21"/>
        <v>0</v>
      </c>
      <c r="AYQ85" s="4">
        <f t="shared" si="21"/>
        <v>0</v>
      </c>
      <c r="AYR85" s="4">
        <f t="shared" si="21"/>
        <v>0</v>
      </c>
      <c r="AYS85" s="4">
        <f t="shared" si="21"/>
        <v>0</v>
      </c>
      <c r="AYT85" s="4">
        <f t="shared" si="21"/>
        <v>0</v>
      </c>
      <c r="AYU85" s="4">
        <f t="shared" si="21"/>
        <v>0</v>
      </c>
      <c r="AYV85" s="4">
        <f t="shared" si="21"/>
        <v>0</v>
      </c>
      <c r="AYW85" s="4">
        <f t="shared" si="21"/>
        <v>0</v>
      </c>
      <c r="AYX85" s="4">
        <f t="shared" si="21"/>
        <v>0</v>
      </c>
      <c r="AYY85" s="4">
        <f t="shared" si="21"/>
        <v>0</v>
      </c>
      <c r="AYZ85" s="4">
        <f t="shared" si="21"/>
        <v>0</v>
      </c>
      <c r="AZA85" s="4">
        <f t="shared" si="21"/>
        <v>0</v>
      </c>
      <c r="AZB85" s="4">
        <f t="shared" si="21"/>
        <v>0</v>
      </c>
      <c r="AZC85" s="4">
        <f t="shared" si="21"/>
        <v>0</v>
      </c>
      <c r="AZD85" s="4">
        <f t="shared" si="21"/>
        <v>0</v>
      </c>
      <c r="AZE85" s="4">
        <f t="shared" si="21"/>
        <v>0</v>
      </c>
      <c r="AZF85" s="4">
        <f t="shared" si="21"/>
        <v>0</v>
      </c>
      <c r="AZG85" s="4">
        <f t="shared" si="21"/>
        <v>0</v>
      </c>
      <c r="AZH85" s="4">
        <f t="shared" si="21"/>
        <v>0</v>
      </c>
      <c r="AZI85" s="4">
        <f t="shared" si="21"/>
        <v>0</v>
      </c>
      <c r="AZJ85" s="4">
        <f t="shared" si="21"/>
        <v>0</v>
      </c>
      <c r="AZK85" s="4">
        <f t="shared" ref="AZK85:BBV85" si="22">AYW83</f>
        <v>0</v>
      </c>
      <c r="AZL85" s="4">
        <f t="shared" si="22"/>
        <v>0</v>
      </c>
      <c r="AZM85" s="4">
        <f t="shared" si="22"/>
        <v>0</v>
      </c>
      <c r="AZN85" s="4">
        <f t="shared" si="22"/>
        <v>0</v>
      </c>
      <c r="AZO85" s="4">
        <f t="shared" si="22"/>
        <v>0</v>
      </c>
      <c r="AZP85" s="4">
        <f t="shared" si="22"/>
        <v>0</v>
      </c>
      <c r="AZQ85" s="4">
        <f t="shared" si="22"/>
        <v>0</v>
      </c>
      <c r="AZR85" s="4">
        <f t="shared" si="22"/>
        <v>0</v>
      </c>
      <c r="AZS85" s="4">
        <f t="shared" si="22"/>
        <v>0</v>
      </c>
      <c r="AZT85" s="4">
        <f t="shared" si="22"/>
        <v>0</v>
      </c>
      <c r="AZU85" s="4">
        <f t="shared" si="22"/>
        <v>0</v>
      </c>
      <c r="AZV85" s="4">
        <f t="shared" si="22"/>
        <v>0</v>
      </c>
      <c r="AZW85" s="4">
        <f t="shared" si="22"/>
        <v>0</v>
      </c>
      <c r="AZX85" s="4">
        <f t="shared" si="22"/>
        <v>0</v>
      </c>
      <c r="AZY85" s="4">
        <f t="shared" si="22"/>
        <v>0</v>
      </c>
      <c r="AZZ85" s="4">
        <f t="shared" si="22"/>
        <v>0</v>
      </c>
      <c r="BAA85" s="4">
        <f t="shared" si="22"/>
        <v>0</v>
      </c>
      <c r="BAB85" s="4">
        <f t="shared" si="22"/>
        <v>0</v>
      </c>
      <c r="BAC85" s="4">
        <f t="shared" si="22"/>
        <v>0</v>
      </c>
      <c r="BAD85" s="4">
        <f t="shared" si="22"/>
        <v>0</v>
      </c>
      <c r="BAE85" s="4">
        <f t="shared" si="22"/>
        <v>0</v>
      </c>
      <c r="BAF85" s="4">
        <f t="shared" si="22"/>
        <v>0</v>
      </c>
      <c r="BAG85" s="4">
        <f t="shared" si="22"/>
        <v>0</v>
      </c>
      <c r="BAH85" s="4">
        <f t="shared" si="22"/>
        <v>0</v>
      </c>
      <c r="BAI85" s="4">
        <f t="shared" si="22"/>
        <v>0</v>
      </c>
      <c r="BAJ85" s="4">
        <f t="shared" si="22"/>
        <v>0</v>
      </c>
      <c r="BAK85" s="4">
        <f t="shared" si="22"/>
        <v>0</v>
      </c>
      <c r="BAL85" s="4">
        <f t="shared" si="22"/>
        <v>0</v>
      </c>
      <c r="BAM85" s="4">
        <f t="shared" si="22"/>
        <v>0</v>
      </c>
      <c r="BAN85" s="4">
        <f t="shared" si="22"/>
        <v>0</v>
      </c>
      <c r="BAO85" s="4">
        <f t="shared" si="22"/>
        <v>0</v>
      </c>
      <c r="BAP85" s="4">
        <f t="shared" si="22"/>
        <v>0</v>
      </c>
      <c r="BAQ85" s="4">
        <f t="shared" si="22"/>
        <v>0</v>
      </c>
      <c r="BAR85" s="4">
        <f t="shared" si="22"/>
        <v>0</v>
      </c>
      <c r="BAS85" s="4">
        <f t="shared" si="22"/>
        <v>0</v>
      </c>
      <c r="BAT85" s="4">
        <f t="shared" si="22"/>
        <v>0</v>
      </c>
      <c r="BAU85" s="4">
        <f t="shared" si="22"/>
        <v>0</v>
      </c>
      <c r="BAV85" s="4">
        <f t="shared" si="22"/>
        <v>0</v>
      </c>
      <c r="BAW85" s="4">
        <f t="shared" si="22"/>
        <v>0</v>
      </c>
      <c r="BAX85" s="4">
        <f t="shared" si="22"/>
        <v>0</v>
      </c>
      <c r="BAY85" s="4">
        <f t="shared" si="22"/>
        <v>0</v>
      </c>
      <c r="BAZ85" s="4">
        <f t="shared" si="22"/>
        <v>0</v>
      </c>
      <c r="BBA85" s="4">
        <f t="shared" si="22"/>
        <v>0</v>
      </c>
      <c r="BBB85" s="4">
        <f t="shared" si="22"/>
        <v>0</v>
      </c>
      <c r="BBC85" s="4">
        <f t="shared" si="22"/>
        <v>0</v>
      </c>
      <c r="BBD85" s="4">
        <f t="shared" si="22"/>
        <v>0</v>
      </c>
      <c r="BBE85" s="4">
        <f t="shared" si="22"/>
        <v>0</v>
      </c>
      <c r="BBF85" s="4">
        <f t="shared" si="22"/>
        <v>0</v>
      </c>
      <c r="BBG85" s="4">
        <f t="shared" si="22"/>
        <v>0</v>
      </c>
      <c r="BBH85" s="4">
        <f t="shared" si="22"/>
        <v>0</v>
      </c>
      <c r="BBI85" s="4">
        <f t="shared" si="22"/>
        <v>0</v>
      </c>
      <c r="BBJ85" s="4">
        <f t="shared" si="22"/>
        <v>0</v>
      </c>
      <c r="BBK85" s="4">
        <f t="shared" si="22"/>
        <v>0</v>
      </c>
      <c r="BBL85" s="4">
        <f t="shared" si="22"/>
        <v>0</v>
      </c>
      <c r="BBM85" s="4">
        <f t="shared" si="22"/>
        <v>0</v>
      </c>
      <c r="BBN85" s="4">
        <f t="shared" si="22"/>
        <v>0</v>
      </c>
      <c r="BBO85" s="4">
        <f t="shared" si="22"/>
        <v>0</v>
      </c>
      <c r="BBP85" s="4">
        <f t="shared" si="22"/>
        <v>0</v>
      </c>
      <c r="BBQ85" s="4">
        <f t="shared" si="22"/>
        <v>0</v>
      </c>
      <c r="BBR85" s="4">
        <f t="shared" si="22"/>
        <v>0</v>
      </c>
      <c r="BBS85" s="4">
        <f t="shared" si="22"/>
        <v>0</v>
      </c>
      <c r="BBT85" s="4">
        <f t="shared" si="22"/>
        <v>0</v>
      </c>
      <c r="BBU85" s="4">
        <f t="shared" si="22"/>
        <v>0</v>
      </c>
      <c r="BBV85" s="4">
        <f t="shared" si="22"/>
        <v>0</v>
      </c>
      <c r="BBW85" s="4">
        <f t="shared" ref="BBW85:BEH85" si="23">BBI83</f>
        <v>0</v>
      </c>
      <c r="BBX85" s="4">
        <f t="shared" si="23"/>
        <v>0</v>
      </c>
      <c r="BBY85" s="4">
        <f t="shared" si="23"/>
        <v>0</v>
      </c>
      <c r="BBZ85" s="4">
        <f t="shared" si="23"/>
        <v>0</v>
      </c>
      <c r="BCA85" s="4">
        <f t="shared" si="23"/>
        <v>0</v>
      </c>
      <c r="BCB85" s="4">
        <f t="shared" si="23"/>
        <v>0</v>
      </c>
      <c r="BCC85" s="4">
        <f t="shared" si="23"/>
        <v>0</v>
      </c>
      <c r="BCD85" s="4">
        <f t="shared" si="23"/>
        <v>0</v>
      </c>
      <c r="BCE85" s="4">
        <f t="shared" si="23"/>
        <v>0</v>
      </c>
      <c r="BCF85" s="4">
        <f t="shared" si="23"/>
        <v>0</v>
      </c>
      <c r="BCG85" s="4">
        <f t="shared" si="23"/>
        <v>0</v>
      </c>
      <c r="BCH85" s="4">
        <f t="shared" si="23"/>
        <v>0</v>
      </c>
      <c r="BCI85" s="4">
        <f t="shared" si="23"/>
        <v>0</v>
      </c>
      <c r="BCJ85" s="4">
        <f t="shared" si="23"/>
        <v>0</v>
      </c>
      <c r="BCK85" s="4">
        <f t="shared" si="23"/>
        <v>0</v>
      </c>
      <c r="BCL85" s="4">
        <f t="shared" si="23"/>
        <v>0</v>
      </c>
      <c r="BCM85" s="4">
        <f t="shared" si="23"/>
        <v>0</v>
      </c>
      <c r="BCN85" s="4">
        <f t="shared" si="23"/>
        <v>0</v>
      </c>
      <c r="BCO85" s="4">
        <f t="shared" si="23"/>
        <v>0</v>
      </c>
      <c r="BCP85" s="4">
        <f t="shared" si="23"/>
        <v>0</v>
      </c>
      <c r="BCQ85" s="4">
        <f t="shared" si="23"/>
        <v>0</v>
      </c>
      <c r="BCR85" s="4">
        <f t="shared" si="23"/>
        <v>0</v>
      </c>
      <c r="BCS85" s="4">
        <f t="shared" si="23"/>
        <v>0</v>
      </c>
      <c r="BCT85" s="4">
        <f t="shared" si="23"/>
        <v>0</v>
      </c>
      <c r="BCU85" s="4">
        <f t="shared" si="23"/>
        <v>0</v>
      </c>
      <c r="BCV85" s="4">
        <f t="shared" si="23"/>
        <v>0</v>
      </c>
      <c r="BCW85" s="4">
        <f t="shared" si="23"/>
        <v>0</v>
      </c>
      <c r="BCX85" s="4">
        <f t="shared" si="23"/>
        <v>0</v>
      </c>
      <c r="BCY85" s="4">
        <f t="shared" si="23"/>
        <v>0</v>
      </c>
      <c r="BCZ85" s="4">
        <f t="shared" si="23"/>
        <v>0</v>
      </c>
      <c r="BDA85" s="4">
        <f t="shared" si="23"/>
        <v>0</v>
      </c>
      <c r="BDB85" s="4">
        <f t="shared" si="23"/>
        <v>0</v>
      </c>
      <c r="BDC85" s="4">
        <f t="shared" si="23"/>
        <v>0</v>
      </c>
      <c r="BDD85" s="4">
        <f t="shared" si="23"/>
        <v>0</v>
      </c>
      <c r="BDE85" s="4">
        <f t="shared" si="23"/>
        <v>0</v>
      </c>
      <c r="BDF85" s="4">
        <f t="shared" si="23"/>
        <v>0</v>
      </c>
      <c r="BDG85" s="4">
        <f t="shared" si="23"/>
        <v>0</v>
      </c>
      <c r="BDH85" s="4">
        <f t="shared" si="23"/>
        <v>0</v>
      </c>
      <c r="BDI85" s="4">
        <f t="shared" si="23"/>
        <v>0</v>
      </c>
      <c r="BDJ85" s="4">
        <f t="shared" si="23"/>
        <v>0</v>
      </c>
      <c r="BDK85" s="4">
        <f t="shared" si="23"/>
        <v>0</v>
      </c>
      <c r="BDL85" s="4">
        <f t="shared" si="23"/>
        <v>0</v>
      </c>
      <c r="BDM85" s="4">
        <f t="shared" si="23"/>
        <v>0</v>
      </c>
      <c r="BDN85" s="4">
        <f t="shared" si="23"/>
        <v>0</v>
      </c>
      <c r="BDO85" s="4">
        <f t="shared" si="23"/>
        <v>0</v>
      </c>
      <c r="BDP85" s="4">
        <f t="shared" si="23"/>
        <v>0</v>
      </c>
      <c r="BDQ85" s="4">
        <f t="shared" si="23"/>
        <v>0</v>
      </c>
      <c r="BDR85" s="4">
        <f t="shared" si="23"/>
        <v>0</v>
      </c>
      <c r="BDS85" s="4">
        <f t="shared" si="23"/>
        <v>0</v>
      </c>
      <c r="BDT85" s="4">
        <f t="shared" si="23"/>
        <v>0</v>
      </c>
      <c r="BDU85" s="4">
        <f t="shared" si="23"/>
        <v>0</v>
      </c>
      <c r="BDV85" s="4">
        <f t="shared" si="23"/>
        <v>0</v>
      </c>
      <c r="BDW85" s="4">
        <f t="shared" si="23"/>
        <v>0</v>
      </c>
      <c r="BDX85" s="4">
        <f t="shared" si="23"/>
        <v>0</v>
      </c>
      <c r="BDY85" s="4">
        <f t="shared" si="23"/>
        <v>0</v>
      </c>
      <c r="BDZ85" s="4">
        <f t="shared" si="23"/>
        <v>0</v>
      </c>
      <c r="BEA85" s="4">
        <f t="shared" si="23"/>
        <v>0</v>
      </c>
      <c r="BEB85" s="4">
        <f t="shared" si="23"/>
        <v>0</v>
      </c>
      <c r="BEC85" s="4">
        <f t="shared" si="23"/>
        <v>0</v>
      </c>
      <c r="BED85" s="4">
        <f t="shared" si="23"/>
        <v>0</v>
      </c>
      <c r="BEE85" s="4">
        <f t="shared" si="23"/>
        <v>0</v>
      </c>
      <c r="BEF85" s="4">
        <f t="shared" si="23"/>
        <v>0</v>
      </c>
      <c r="BEG85" s="4">
        <f t="shared" si="23"/>
        <v>0</v>
      </c>
      <c r="BEH85" s="4">
        <f t="shared" si="23"/>
        <v>0</v>
      </c>
      <c r="BEI85" s="4">
        <f t="shared" ref="BEI85:BGT85" si="24">BDU83</f>
        <v>0</v>
      </c>
      <c r="BEJ85" s="4">
        <f t="shared" si="24"/>
        <v>0</v>
      </c>
      <c r="BEK85" s="4">
        <f t="shared" si="24"/>
        <v>0</v>
      </c>
      <c r="BEL85" s="4">
        <f t="shared" si="24"/>
        <v>0</v>
      </c>
      <c r="BEM85" s="4">
        <f t="shared" si="24"/>
        <v>0</v>
      </c>
      <c r="BEN85" s="4">
        <f t="shared" si="24"/>
        <v>0</v>
      </c>
      <c r="BEO85" s="4">
        <f t="shared" si="24"/>
        <v>0</v>
      </c>
      <c r="BEP85" s="4">
        <f t="shared" si="24"/>
        <v>0</v>
      </c>
      <c r="BEQ85" s="4">
        <f t="shared" si="24"/>
        <v>0</v>
      </c>
      <c r="BER85" s="4">
        <f t="shared" si="24"/>
        <v>0</v>
      </c>
      <c r="BES85" s="4">
        <f t="shared" si="24"/>
        <v>0</v>
      </c>
      <c r="BET85" s="4">
        <f t="shared" si="24"/>
        <v>0</v>
      </c>
      <c r="BEU85" s="4">
        <f t="shared" si="24"/>
        <v>0</v>
      </c>
      <c r="BEV85" s="4">
        <f t="shared" si="24"/>
        <v>0</v>
      </c>
      <c r="BEW85" s="4">
        <f t="shared" si="24"/>
        <v>0</v>
      </c>
      <c r="BEX85" s="4">
        <f t="shared" si="24"/>
        <v>0</v>
      </c>
      <c r="BEY85" s="4">
        <f t="shared" si="24"/>
        <v>0</v>
      </c>
      <c r="BEZ85" s="4">
        <f t="shared" si="24"/>
        <v>0</v>
      </c>
      <c r="BFA85" s="4">
        <f t="shared" si="24"/>
        <v>0</v>
      </c>
      <c r="BFB85" s="4">
        <f t="shared" si="24"/>
        <v>0</v>
      </c>
      <c r="BFC85" s="4">
        <f t="shared" si="24"/>
        <v>0</v>
      </c>
      <c r="BFD85" s="4">
        <f t="shared" si="24"/>
        <v>0</v>
      </c>
      <c r="BFE85" s="4">
        <f t="shared" si="24"/>
        <v>0</v>
      </c>
      <c r="BFF85" s="4">
        <f t="shared" si="24"/>
        <v>0</v>
      </c>
      <c r="BFG85" s="4">
        <f t="shared" si="24"/>
        <v>0</v>
      </c>
      <c r="BFH85" s="4">
        <f t="shared" si="24"/>
        <v>0</v>
      </c>
      <c r="BFI85" s="4">
        <f t="shared" si="24"/>
        <v>0</v>
      </c>
      <c r="BFJ85" s="4">
        <f t="shared" si="24"/>
        <v>0</v>
      </c>
      <c r="BFK85" s="4">
        <f t="shared" si="24"/>
        <v>0</v>
      </c>
      <c r="BFL85" s="4">
        <f t="shared" si="24"/>
        <v>0</v>
      </c>
      <c r="BFM85" s="4">
        <f t="shared" si="24"/>
        <v>0</v>
      </c>
      <c r="BFN85" s="4">
        <f t="shared" si="24"/>
        <v>0</v>
      </c>
      <c r="BFO85" s="4">
        <f t="shared" si="24"/>
        <v>0</v>
      </c>
      <c r="BFP85" s="4">
        <f t="shared" si="24"/>
        <v>0</v>
      </c>
      <c r="BFQ85" s="4">
        <f t="shared" si="24"/>
        <v>0</v>
      </c>
      <c r="BFR85" s="4">
        <f t="shared" si="24"/>
        <v>0</v>
      </c>
      <c r="BFS85" s="4">
        <f t="shared" si="24"/>
        <v>0</v>
      </c>
      <c r="BFT85" s="4">
        <f t="shared" si="24"/>
        <v>0</v>
      </c>
      <c r="BFU85" s="4">
        <f t="shared" si="24"/>
        <v>0</v>
      </c>
      <c r="BFV85" s="4">
        <f t="shared" si="24"/>
        <v>0</v>
      </c>
      <c r="BFW85" s="4">
        <f t="shared" si="24"/>
        <v>0</v>
      </c>
      <c r="BFX85" s="4">
        <f t="shared" si="24"/>
        <v>0</v>
      </c>
      <c r="BFY85" s="4">
        <f t="shared" si="24"/>
        <v>0</v>
      </c>
      <c r="BFZ85" s="4">
        <f t="shared" si="24"/>
        <v>0</v>
      </c>
      <c r="BGA85" s="4">
        <f t="shared" si="24"/>
        <v>0</v>
      </c>
      <c r="BGB85" s="4">
        <f t="shared" si="24"/>
        <v>0</v>
      </c>
      <c r="BGC85" s="4">
        <f t="shared" si="24"/>
        <v>0</v>
      </c>
      <c r="BGD85" s="4">
        <f t="shared" si="24"/>
        <v>0</v>
      </c>
      <c r="BGE85" s="4">
        <f t="shared" si="24"/>
        <v>0</v>
      </c>
      <c r="BGF85" s="4">
        <f t="shared" si="24"/>
        <v>0</v>
      </c>
      <c r="BGG85" s="4">
        <f t="shared" si="24"/>
        <v>0</v>
      </c>
      <c r="BGH85" s="4">
        <f t="shared" si="24"/>
        <v>0</v>
      </c>
      <c r="BGI85" s="4">
        <f t="shared" si="24"/>
        <v>0</v>
      </c>
      <c r="BGJ85" s="4">
        <f t="shared" si="24"/>
        <v>0</v>
      </c>
      <c r="BGK85" s="4">
        <f t="shared" si="24"/>
        <v>0</v>
      </c>
      <c r="BGL85" s="4">
        <f t="shared" si="24"/>
        <v>0</v>
      </c>
      <c r="BGM85" s="4">
        <f t="shared" si="24"/>
        <v>0</v>
      </c>
      <c r="BGN85" s="4">
        <f t="shared" si="24"/>
        <v>0</v>
      </c>
      <c r="BGO85" s="4">
        <f t="shared" si="24"/>
        <v>0</v>
      </c>
      <c r="BGP85" s="4">
        <f t="shared" si="24"/>
        <v>0</v>
      </c>
      <c r="BGQ85" s="4">
        <f t="shared" si="24"/>
        <v>0</v>
      </c>
      <c r="BGR85" s="4">
        <f t="shared" si="24"/>
        <v>0</v>
      </c>
      <c r="BGS85" s="4">
        <f t="shared" si="24"/>
        <v>0</v>
      </c>
      <c r="BGT85" s="4">
        <f t="shared" si="24"/>
        <v>0</v>
      </c>
      <c r="BGU85" s="4">
        <f t="shared" ref="BGU85:BJF85" si="25">BGG83</f>
        <v>0</v>
      </c>
      <c r="BGV85" s="4">
        <f t="shared" si="25"/>
        <v>0</v>
      </c>
      <c r="BGW85" s="4">
        <f t="shared" si="25"/>
        <v>0</v>
      </c>
      <c r="BGX85" s="4">
        <f t="shared" si="25"/>
        <v>0</v>
      </c>
      <c r="BGY85" s="4">
        <f t="shared" si="25"/>
        <v>0</v>
      </c>
      <c r="BGZ85" s="4">
        <f t="shared" si="25"/>
        <v>0</v>
      </c>
      <c r="BHA85" s="4">
        <f t="shared" si="25"/>
        <v>0</v>
      </c>
      <c r="BHB85" s="4">
        <f t="shared" si="25"/>
        <v>0</v>
      </c>
      <c r="BHC85" s="4">
        <f t="shared" si="25"/>
        <v>0</v>
      </c>
      <c r="BHD85" s="4">
        <f t="shared" si="25"/>
        <v>0</v>
      </c>
      <c r="BHE85" s="4">
        <f t="shared" si="25"/>
        <v>0</v>
      </c>
      <c r="BHF85" s="4">
        <f t="shared" si="25"/>
        <v>0</v>
      </c>
      <c r="BHG85" s="4">
        <f t="shared" si="25"/>
        <v>0</v>
      </c>
      <c r="BHH85" s="4">
        <f t="shared" si="25"/>
        <v>0</v>
      </c>
      <c r="BHI85" s="4">
        <f t="shared" si="25"/>
        <v>0</v>
      </c>
      <c r="BHJ85" s="4">
        <f t="shared" si="25"/>
        <v>0</v>
      </c>
      <c r="BHK85" s="4">
        <f t="shared" si="25"/>
        <v>0</v>
      </c>
      <c r="BHL85" s="4">
        <f t="shared" si="25"/>
        <v>0</v>
      </c>
      <c r="BHM85" s="4">
        <f t="shared" si="25"/>
        <v>0</v>
      </c>
      <c r="BHN85" s="4">
        <f t="shared" si="25"/>
        <v>0</v>
      </c>
      <c r="BHO85" s="4">
        <f t="shared" si="25"/>
        <v>0</v>
      </c>
      <c r="BHP85" s="4">
        <f t="shared" si="25"/>
        <v>0</v>
      </c>
      <c r="BHQ85" s="4">
        <f t="shared" si="25"/>
        <v>0</v>
      </c>
      <c r="BHR85" s="4">
        <f t="shared" si="25"/>
        <v>0</v>
      </c>
      <c r="BHS85" s="4">
        <f t="shared" si="25"/>
        <v>0</v>
      </c>
      <c r="BHT85" s="4">
        <f t="shared" si="25"/>
        <v>0</v>
      </c>
      <c r="BHU85" s="4">
        <f t="shared" si="25"/>
        <v>0</v>
      </c>
      <c r="BHV85" s="4">
        <f t="shared" si="25"/>
        <v>0</v>
      </c>
      <c r="BHW85" s="4">
        <f t="shared" si="25"/>
        <v>0</v>
      </c>
      <c r="BHX85" s="4">
        <f t="shared" si="25"/>
        <v>0</v>
      </c>
      <c r="BHY85" s="4">
        <f t="shared" si="25"/>
        <v>0</v>
      </c>
      <c r="BHZ85" s="4">
        <f t="shared" si="25"/>
        <v>0</v>
      </c>
      <c r="BIA85" s="4">
        <f t="shared" si="25"/>
        <v>0</v>
      </c>
      <c r="BIB85" s="4">
        <f t="shared" si="25"/>
        <v>0</v>
      </c>
      <c r="BIC85" s="4">
        <f t="shared" si="25"/>
        <v>0</v>
      </c>
      <c r="BID85" s="4">
        <f t="shared" si="25"/>
        <v>0</v>
      </c>
      <c r="BIE85" s="4">
        <f t="shared" si="25"/>
        <v>0</v>
      </c>
      <c r="BIF85" s="4">
        <f t="shared" si="25"/>
        <v>0</v>
      </c>
      <c r="BIG85" s="4">
        <f t="shared" si="25"/>
        <v>0</v>
      </c>
      <c r="BIH85" s="4">
        <f t="shared" si="25"/>
        <v>0</v>
      </c>
      <c r="BII85" s="4">
        <f t="shared" si="25"/>
        <v>0</v>
      </c>
      <c r="BIJ85" s="4">
        <f t="shared" si="25"/>
        <v>0</v>
      </c>
      <c r="BIK85" s="4">
        <f t="shared" si="25"/>
        <v>0</v>
      </c>
      <c r="BIL85" s="4">
        <f t="shared" si="25"/>
        <v>0</v>
      </c>
      <c r="BIM85" s="4">
        <f t="shared" si="25"/>
        <v>0</v>
      </c>
      <c r="BIN85" s="4">
        <f t="shared" si="25"/>
        <v>0</v>
      </c>
      <c r="BIO85" s="4">
        <f t="shared" si="25"/>
        <v>0</v>
      </c>
      <c r="BIP85" s="4">
        <f t="shared" si="25"/>
        <v>0</v>
      </c>
      <c r="BIQ85" s="4">
        <f t="shared" si="25"/>
        <v>0</v>
      </c>
      <c r="BIR85" s="4">
        <f t="shared" si="25"/>
        <v>0</v>
      </c>
      <c r="BIS85" s="4">
        <f t="shared" si="25"/>
        <v>0</v>
      </c>
      <c r="BIT85" s="4">
        <f t="shared" si="25"/>
        <v>0</v>
      </c>
      <c r="BIU85" s="4">
        <f t="shared" si="25"/>
        <v>0</v>
      </c>
      <c r="BIV85" s="4">
        <f t="shared" si="25"/>
        <v>0</v>
      </c>
      <c r="BIW85" s="4">
        <f t="shared" si="25"/>
        <v>0</v>
      </c>
      <c r="BIX85" s="4">
        <f t="shared" si="25"/>
        <v>0</v>
      </c>
      <c r="BIY85" s="4">
        <f t="shared" si="25"/>
        <v>0</v>
      </c>
      <c r="BIZ85" s="4">
        <f t="shared" si="25"/>
        <v>0</v>
      </c>
      <c r="BJA85" s="4">
        <f t="shared" si="25"/>
        <v>0</v>
      </c>
      <c r="BJB85" s="4">
        <f t="shared" si="25"/>
        <v>0</v>
      </c>
      <c r="BJC85" s="4">
        <f t="shared" si="25"/>
        <v>0</v>
      </c>
      <c r="BJD85" s="4">
        <f t="shared" si="25"/>
        <v>0</v>
      </c>
      <c r="BJE85" s="4">
        <f t="shared" si="25"/>
        <v>0</v>
      </c>
      <c r="BJF85" s="4">
        <f t="shared" si="25"/>
        <v>0</v>
      </c>
      <c r="BJG85" s="4">
        <f t="shared" ref="BJG85:BLR85" si="26">BIS83</f>
        <v>0</v>
      </c>
      <c r="BJH85" s="4">
        <f t="shared" si="26"/>
        <v>0</v>
      </c>
      <c r="BJI85" s="4">
        <f t="shared" si="26"/>
        <v>0</v>
      </c>
      <c r="BJJ85" s="4">
        <f t="shared" si="26"/>
        <v>0</v>
      </c>
      <c r="BJK85" s="4">
        <f t="shared" si="26"/>
        <v>0</v>
      </c>
      <c r="BJL85" s="4">
        <f t="shared" si="26"/>
        <v>0</v>
      </c>
      <c r="BJM85" s="4">
        <f t="shared" si="26"/>
        <v>0</v>
      </c>
      <c r="BJN85" s="4">
        <f t="shared" si="26"/>
        <v>0</v>
      </c>
      <c r="BJO85" s="4">
        <f t="shared" si="26"/>
        <v>0</v>
      </c>
      <c r="BJP85" s="4">
        <f t="shared" si="26"/>
        <v>0</v>
      </c>
      <c r="BJQ85" s="4">
        <f t="shared" si="26"/>
        <v>0</v>
      </c>
      <c r="BJR85" s="4">
        <f t="shared" si="26"/>
        <v>0</v>
      </c>
      <c r="BJS85" s="4">
        <f t="shared" si="26"/>
        <v>0</v>
      </c>
      <c r="BJT85" s="4">
        <f t="shared" si="26"/>
        <v>0</v>
      </c>
      <c r="BJU85" s="4">
        <f t="shared" si="26"/>
        <v>0</v>
      </c>
      <c r="BJV85" s="4">
        <f t="shared" si="26"/>
        <v>0</v>
      </c>
      <c r="BJW85" s="4">
        <f t="shared" si="26"/>
        <v>0</v>
      </c>
      <c r="BJX85" s="4">
        <f t="shared" si="26"/>
        <v>0</v>
      </c>
      <c r="BJY85" s="4">
        <f t="shared" si="26"/>
        <v>0</v>
      </c>
      <c r="BJZ85" s="4">
        <f t="shared" si="26"/>
        <v>0</v>
      </c>
      <c r="BKA85" s="4">
        <f t="shared" si="26"/>
        <v>0</v>
      </c>
      <c r="BKB85" s="4">
        <f t="shared" si="26"/>
        <v>0</v>
      </c>
      <c r="BKC85" s="4">
        <f t="shared" si="26"/>
        <v>0</v>
      </c>
      <c r="BKD85" s="4">
        <f t="shared" si="26"/>
        <v>0</v>
      </c>
      <c r="BKE85" s="4">
        <f t="shared" si="26"/>
        <v>0</v>
      </c>
      <c r="BKF85" s="4">
        <f t="shared" si="26"/>
        <v>0</v>
      </c>
      <c r="BKG85" s="4">
        <f t="shared" si="26"/>
        <v>0</v>
      </c>
      <c r="BKH85" s="4">
        <f t="shared" si="26"/>
        <v>0</v>
      </c>
      <c r="BKI85" s="4">
        <f t="shared" si="26"/>
        <v>0</v>
      </c>
      <c r="BKJ85" s="4">
        <f t="shared" si="26"/>
        <v>0</v>
      </c>
      <c r="BKK85" s="4">
        <f t="shared" si="26"/>
        <v>0</v>
      </c>
      <c r="BKL85" s="4">
        <f t="shared" si="26"/>
        <v>0</v>
      </c>
      <c r="BKM85" s="4">
        <f t="shared" si="26"/>
        <v>0</v>
      </c>
      <c r="BKN85" s="4">
        <f t="shared" si="26"/>
        <v>0</v>
      </c>
      <c r="BKO85" s="4">
        <f t="shared" si="26"/>
        <v>0</v>
      </c>
      <c r="BKP85" s="4">
        <f t="shared" si="26"/>
        <v>0</v>
      </c>
      <c r="BKQ85" s="4">
        <f t="shared" si="26"/>
        <v>0</v>
      </c>
      <c r="BKR85" s="4">
        <f t="shared" si="26"/>
        <v>0</v>
      </c>
      <c r="BKS85" s="4">
        <f t="shared" si="26"/>
        <v>0</v>
      </c>
      <c r="BKT85" s="4">
        <f t="shared" si="26"/>
        <v>0</v>
      </c>
      <c r="BKU85" s="4">
        <f t="shared" si="26"/>
        <v>0</v>
      </c>
      <c r="BKV85" s="4">
        <f t="shared" si="26"/>
        <v>0</v>
      </c>
      <c r="BKW85" s="4">
        <f t="shared" si="26"/>
        <v>0</v>
      </c>
      <c r="BKX85" s="4">
        <f t="shared" si="26"/>
        <v>0</v>
      </c>
      <c r="BKY85" s="4">
        <f t="shared" si="26"/>
        <v>0</v>
      </c>
      <c r="BKZ85" s="4">
        <f t="shared" si="26"/>
        <v>0</v>
      </c>
      <c r="BLA85" s="4">
        <f t="shared" si="26"/>
        <v>0</v>
      </c>
      <c r="BLB85" s="4">
        <f t="shared" si="26"/>
        <v>0</v>
      </c>
      <c r="BLC85" s="4">
        <f t="shared" si="26"/>
        <v>0</v>
      </c>
      <c r="BLD85" s="4">
        <f t="shared" si="26"/>
        <v>0</v>
      </c>
      <c r="BLE85" s="4">
        <f t="shared" si="26"/>
        <v>0</v>
      </c>
      <c r="BLF85" s="4">
        <f t="shared" si="26"/>
        <v>0</v>
      </c>
      <c r="BLG85" s="4">
        <f t="shared" si="26"/>
        <v>0</v>
      </c>
      <c r="BLH85" s="4">
        <f t="shared" si="26"/>
        <v>0</v>
      </c>
      <c r="BLI85" s="4">
        <f t="shared" si="26"/>
        <v>0</v>
      </c>
      <c r="BLJ85" s="4">
        <f t="shared" si="26"/>
        <v>0</v>
      </c>
      <c r="BLK85" s="4">
        <f t="shared" si="26"/>
        <v>0</v>
      </c>
      <c r="BLL85" s="4">
        <f t="shared" si="26"/>
        <v>0</v>
      </c>
      <c r="BLM85" s="4">
        <f t="shared" si="26"/>
        <v>0</v>
      </c>
      <c r="BLN85" s="4">
        <f t="shared" si="26"/>
        <v>0</v>
      </c>
      <c r="BLO85" s="4">
        <f t="shared" si="26"/>
        <v>0</v>
      </c>
      <c r="BLP85" s="4">
        <f t="shared" si="26"/>
        <v>0</v>
      </c>
      <c r="BLQ85" s="4">
        <f t="shared" si="26"/>
        <v>0</v>
      </c>
      <c r="BLR85" s="4">
        <f t="shared" si="26"/>
        <v>0</v>
      </c>
      <c r="BLS85" s="4">
        <f t="shared" ref="BLS85:BOD85" si="27">BLE83</f>
        <v>0</v>
      </c>
      <c r="BLT85" s="4">
        <f t="shared" si="27"/>
        <v>0</v>
      </c>
      <c r="BLU85" s="4">
        <f t="shared" si="27"/>
        <v>0</v>
      </c>
      <c r="BLV85" s="4">
        <f t="shared" si="27"/>
        <v>0</v>
      </c>
      <c r="BLW85" s="4">
        <f t="shared" si="27"/>
        <v>0</v>
      </c>
      <c r="BLX85" s="4">
        <f t="shared" si="27"/>
        <v>0</v>
      </c>
      <c r="BLY85" s="4">
        <f t="shared" si="27"/>
        <v>0</v>
      </c>
      <c r="BLZ85" s="4">
        <f t="shared" si="27"/>
        <v>0</v>
      </c>
      <c r="BMA85" s="4">
        <f t="shared" si="27"/>
        <v>0</v>
      </c>
      <c r="BMB85" s="4">
        <f t="shared" si="27"/>
        <v>0</v>
      </c>
      <c r="BMC85" s="4">
        <f t="shared" si="27"/>
        <v>0</v>
      </c>
      <c r="BMD85" s="4">
        <f t="shared" si="27"/>
        <v>0</v>
      </c>
      <c r="BME85" s="4">
        <f t="shared" si="27"/>
        <v>0</v>
      </c>
      <c r="BMF85" s="4">
        <f t="shared" si="27"/>
        <v>0</v>
      </c>
      <c r="BMG85" s="4">
        <f t="shared" si="27"/>
        <v>0</v>
      </c>
      <c r="BMH85" s="4">
        <f t="shared" si="27"/>
        <v>0</v>
      </c>
      <c r="BMI85" s="4">
        <f t="shared" si="27"/>
        <v>0</v>
      </c>
      <c r="BMJ85" s="4">
        <f t="shared" si="27"/>
        <v>0</v>
      </c>
      <c r="BMK85" s="4">
        <f t="shared" si="27"/>
        <v>0</v>
      </c>
      <c r="BML85" s="4">
        <f t="shared" si="27"/>
        <v>0</v>
      </c>
      <c r="BMM85" s="4">
        <f t="shared" si="27"/>
        <v>0</v>
      </c>
      <c r="BMN85" s="4">
        <f t="shared" si="27"/>
        <v>0</v>
      </c>
      <c r="BMO85" s="4">
        <f t="shared" si="27"/>
        <v>0</v>
      </c>
      <c r="BMP85" s="4">
        <f t="shared" si="27"/>
        <v>0</v>
      </c>
      <c r="BMQ85" s="4">
        <f t="shared" si="27"/>
        <v>0</v>
      </c>
      <c r="BMR85" s="4">
        <f t="shared" si="27"/>
        <v>0</v>
      </c>
      <c r="BMS85" s="4">
        <f t="shared" si="27"/>
        <v>0</v>
      </c>
      <c r="BMT85" s="4">
        <f t="shared" si="27"/>
        <v>0</v>
      </c>
      <c r="BMU85" s="4">
        <f t="shared" si="27"/>
        <v>0</v>
      </c>
      <c r="BMV85" s="4">
        <f t="shared" si="27"/>
        <v>0</v>
      </c>
      <c r="BMW85" s="4">
        <f t="shared" si="27"/>
        <v>0</v>
      </c>
      <c r="BMX85" s="4">
        <f t="shared" si="27"/>
        <v>0</v>
      </c>
      <c r="BMY85" s="4">
        <f t="shared" si="27"/>
        <v>0</v>
      </c>
      <c r="BMZ85" s="4">
        <f t="shared" si="27"/>
        <v>0</v>
      </c>
      <c r="BNA85" s="4">
        <f t="shared" si="27"/>
        <v>0</v>
      </c>
      <c r="BNB85" s="4">
        <f t="shared" si="27"/>
        <v>0</v>
      </c>
      <c r="BNC85" s="4">
        <f t="shared" si="27"/>
        <v>0</v>
      </c>
      <c r="BND85" s="4">
        <f t="shared" si="27"/>
        <v>0</v>
      </c>
      <c r="BNE85" s="4">
        <f t="shared" si="27"/>
        <v>0</v>
      </c>
      <c r="BNF85" s="4">
        <f t="shared" si="27"/>
        <v>0</v>
      </c>
      <c r="BNG85" s="4">
        <f t="shared" si="27"/>
        <v>0</v>
      </c>
      <c r="BNH85" s="4">
        <f t="shared" si="27"/>
        <v>0</v>
      </c>
      <c r="BNI85" s="4">
        <f t="shared" si="27"/>
        <v>0</v>
      </c>
      <c r="BNJ85" s="4">
        <f t="shared" si="27"/>
        <v>0</v>
      </c>
      <c r="BNK85" s="4">
        <f t="shared" si="27"/>
        <v>0</v>
      </c>
      <c r="BNL85" s="4">
        <f t="shared" si="27"/>
        <v>0</v>
      </c>
      <c r="BNM85" s="4">
        <f t="shared" si="27"/>
        <v>0</v>
      </c>
      <c r="BNN85" s="4">
        <f t="shared" si="27"/>
        <v>0</v>
      </c>
      <c r="BNO85" s="4">
        <f t="shared" si="27"/>
        <v>0</v>
      </c>
      <c r="BNP85" s="4">
        <f t="shared" si="27"/>
        <v>0</v>
      </c>
      <c r="BNQ85" s="4">
        <f t="shared" si="27"/>
        <v>0</v>
      </c>
      <c r="BNR85" s="4">
        <f t="shared" si="27"/>
        <v>0</v>
      </c>
      <c r="BNS85" s="4">
        <f t="shared" si="27"/>
        <v>0</v>
      </c>
      <c r="BNT85" s="4">
        <f t="shared" si="27"/>
        <v>0</v>
      </c>
      <c r="BNU85" s="4">
        <f t="shared" si="27"/>
        <v>0</v>
      </c>
      <c r="BNV85" s="4">
        <f t="shared" si="27"/>
        <v>0</v>
      </c>
      <c r="BNW85" s="4">
        <f t="shared" si="27"/>
        <v>0</v>
      </c>
      <c r="BNX85" s="4">
        <f t="shared" si="27"/>
        <v>0</v>
      </c>
      <c r="BNY85" s="4">
        <f t="shared" si="27"/>
        <v>0</v>
      </c>
      <c r="BNZ85" s="4">
        <f t="shared" si="27"/>
        <v>0</v>
      </c>
      <c r="BOA85" s="4">
        <f t="shared" si="27"/>
        <v>0</v>
      </c>
      <c r="BOB85" s="4">
        <f t="shared" si="27"/>
        <v>0</v>
      </c>
      <c r="BOC85" s="4">
        <f t="shared" si="27"/>
        <v>0</v>
      </c>
      <c r="BOD85" s="4">
        <f t="shared" si="27"/>
        <v>0</v>
      </c>
      <c r="BOE85" s="4">
        <f t="shared" ref="BOE85:BQP85" si="28">BNQ83</f>
        <v>0</v>
      </c>
      <c r="BOF85" s="4">
        <f t="shared" si="28"/>
        <v>0</v>
      </c>
      <c r="BOG85" s="4">
        <f t="shared" si="28"/>
        <v>0</v>
      </c>
      <c r="BOH85" s="4">
        <f t="shared" si="28"/>
        <v>0</v>
      </c>
      <c r="BOI85" s="4">
        <f t="shared" si="28"/>
        <v>0</v>
      </c>
      <c r="BOJ85" s="4">
        <f t="shared" si="28"/>
        <v>0</v>
      </c>
      <c r="BOK85" s="4">
        <f t="shared" si="28"/>
        <v>0</v>
      </c>
      <c r="BOL85" s="4">
        <f t="shared" si="28"/>
        <v>0</v>
      </c>
      <c r="BOM85" s="4">
        <f t="shared" si="28"/>
        <v>0</v>
      </c>
      <c r="BON85" s="4">
        <f t="shared" si="28"/>
        <v>0</v>
      </c>
      <c r="BOO85" s="4">
        <f t="shared" si="28"/>
        <v>0</v>
      </c>
      <c r="BOP85" s="4">
        <f t="shared" si="28"/>
        <v>0</v>
      </c>
      <c r="BOQ85" s="4">
        <f t="shared" si="28"/>
        <v>0</v>
      </c>
      <c r="BOR85" s="4">
        <f t="shared" si="28"/>
        <v>0</v>
      </c>
      <c r="BOS85" s="4">
        <f t="shared" si="28"/>
        <v>0</v>
      </c>
      <c r="BOT85" s="4">
        <f t="shared" si="28"/>
        <v>0</v>
      </c>
      <c r="BOU85" s="4">
        <f t="shared" si="28"/>
        <v>0</v>
      </c>
      <c r="BOV85" s="4">
        <f t="shared" si="28"/>
        <v>0</v>
      </c>
      <c r="BOW85" s="4">
        <f t="shared" si="28"/>
        <v>0</v>
      </c>
      <c r="BOX85" s="4">
        <f t="shared" si="28"/>
        <v>0</v>
      </c>
      <c r="BOY85" s="4">
        <f t="shared" si="28"/>
        <v>0</v>
      </c>
      <c r="BOZ85" s="4">
        <f t="shared" si="28"/>
        <v>0</v>
      </c>
      <c r="BPA85" s="4">
        <f t="shared" si="28"/>
        <v>0</v>
      </c>
      <c r="BPB85" s="4">
        <f t="shared" si="28"/>
        <v>0</v>
      </c>
      <c r="BPC85" s="4">
        <f t="shared" si="28"/>
        <v>0</v>
      </c>
      <c r="BPD85" s="4">
        <f t="shared" si="28"/>
        <v>0</v>
      </c>
      <c r="BPE85" s="4">
        <f t="shared" si="28"/>
        <v>0</v>
      </c>
      <c r="BPF85" s="4">
        <f t="shared" si="28"/>
        <v>0</v>
      </c>
      <c r="BPG85" s="4">
        <f t="shared" si="28"/>
        <v>0</v>
      </c>
      <c r="BPH85" s="4">
        <f t="shared" si="28"/>
        <v>0</v>
      </c>
      <c r="BPI85" s="4">
        <f t="shared" si="28"/>
        <v>0</v>
      </c>
      <c r="BPJ85" s="4">
        <f t="shared" si="28"/>
        <v>0</v>
      </c>
      <c r="BPK85" s="4">
        <f t="shared" si="28"/>
        <v>0</v>
      </c>
      <c r="BPL85" s="4">
        <f t="shared" si="28"/>
        <v>0</v>
      </c>
      <c r="BPM85" s="4">
        <f t="shared" si="28"/>
        <v>0</v>
      </c>
      <c r="BPN85" s="4">
        <f t="shared" si="28"/>
        <v>0</v>
      </c>
      <c r="BPO85" s="4">
        <f t="shared" si="28"/>
        <v>0</v>
      </c>
      <c r="BPP85" s="4">
        <f t="shared" si="28"/>
        <v>0</v>
      </c>
      <c r="BPQ85" s="4">
        <f t="shared" si="28"/>
        <v>0</v>
      </c>
      <c r="BPR85" s="4">
        <f t="shared" si="28"/>
        <v>0</v>
      </c>
      <c r="BPS85" s="4">
        <f t="shared" si="28"/>
        <v>0</v>
      </c>
      <c r="BPT85" s="4">
        <f t="shared" si="28"/>
        <v>0</v>
      </c>
      <c r="BPU85" s="4">
        <f t="shared" si="28"/>
        <v>0</v>
      </c>
      <c r="BPV85" s="4">
        <f t="shared" si="28"/>
        <v>0</v>
      </c>
      <c r="BPW85" s="4">
        <f t="shared" si="28"/>
        <v>0</v>
      </c>
      <c r="BPX85" s="4">
        <f t="shared" si="28"/>
        <v>0</v>
      </c>
      <c r="BPY85" s="4">
        <f t="shared" si="28"/>
        <v>0</v>
      </c>
      <c r="BPZ85" s="4">
        <f t="shared" si="28"/>
        <v>0</v>
      </c>
      <c r="BQA85" s="4">
        <f t="shared" si="28"/>
        <v>0</v>
      </c>
      <c r="BQB85" s="4">
        <f t="shared" si="28"/>
        <v>0</v>
      </c>
      <c r="BQC85" s="4">
        <f t="shared" si="28"/>
        <v>0</v>
      </c>
      <c r="BQD85" s="4">
        <f t="shared" si="28"/>
        <v>0</v>
      </c>
      <c r="BQE85" s="4">
        <f t="shared" si="28"/>
        <v>0</v>
      </c>
      <c r="BQF85" s="4">
        <f t="shared" si="28"/>
        <v>0</v>
      </c>
      <c r="BQG85" s="4">
        <f t="shared" si="28"/>
        <v>0</v>
      </c>
      <c r="BQH85" s="4">
        <f t="shared" si="28"/>
        <v>0</v>
      </c>
      <c r="BQI85" s="4">
        <f t="shared" si="28"/>
        <v>0</v>
      </c>
      <c r="BQJ85" s="4">
        <f t="shared" si="28"/>
        <v>0</v>
      </c>
      <c r="BQK85" s="4">
        <f t="shared" si="28"/>
        <v>0</v>
      </c>
      <c r="BQL85" s="4">
        <f t="shared" si="28"/>
        <v>0</v>
      </c>
      <c r="BQM85" s="4">
        <f t="shared" si="28"/>
        <v>0</v>
      </c>
      <c r="BQN85" s="4">
        <f t="shared" si="28"/>
        <v>0</v>
      </c>
      <c r="BQO85" s="4">
        <f t="shared" si="28"/>
        <v>0</v>
      </c>
      <c r="BQP85" s="4">
        <f t="shared" si="28"/>
        <v>0</v>
      </c>
      <c r="BQQ85" s="4">
        <f t="shared" ref="BQQ85:BTB85" si="29">BQC83</f>
        <v>0</v>
      </c>
      <c r="BQR85" s="4">
        <f t="shared" si="29"/>
        <v>0</v>
      </c>
      <c r="BQS85" s="4">
        <f t="shared" si="29"/>
        <v>0</v>
      </c>
      <c r="BQT85" s="4">
        <f t="shared" si="29"/>
        <v>0</v>
      </c>
      <c r="BQU85" s="4">
        <f t="shared" si="29"/>
        <v>0</v>
      </c>
      <c r="BQV85" s="4">
        <f t="shared" si="29"/>
        <v>0</v>
      </c>
      <c r="BQW85" s="4">
        <f t="shared" si="29"/>
        <v>0</v>
      </c>
      <c r="BQX85" s="4">
        <f t="shared" si="29"/>
        <v>0</v>
      </c>
      <c r="BQY85" s="4">
        <f t="shared" si="29"/>
        <v>0</v>
      </c>
      <c r="BQZ85" s="4">
        <f t="shared" si="29"/>
        <v>0</v>
      </c>
      <c r="BRA85" s="4">
        <f t="shared" si="29"/>
        <v>0</v>
      </c>
      <c r="BRB85" s="4">
        <f t="shared" si="29"/>
        <v>0</v>
      </c>
      <c r="BRC85" s="4">
        <f t="shared" si="29"/>
        <v>0</v>
      </c>
      <c r="BRD85" s="4">
        <f t="shared" si="29"/>
        <v>0</v>
      </c>
      <c r="BRE85" s="4">
        <f t="shared" si="29"/>
        <v>0</v>
      </c>
      <c r="BRF85" s="4">
        <f t="shared" si="29"/>
        <v>0</v>
      </c>
      <c r="BRG85" s="4">
        <f t="shared" si="29"/>
        <v>0</v>
      </c>
      <c r="BRH85" s="4">
        <f t="shared" si="29"/>
        <v>0</v>
      </c>
      <c r="BRI85" s="4">
        <f t="shared" si="29"/>
        <v>0</v>
      </c>
      <c r="BRJ85" s="4">
        <f t="shared" si="29"/>
        <v>0</v>
      </c>
      <c r="BRK85" s="4">
        <f t="shared" si="29"/>
        <v>0</v>
      </c>
      <c r="BRL85" s="4">
        <f t="shared" si="29"/>
        <v>0</v>
      </c>
      <c r="BRM85" s="4">
        <f t="shared" si="29"/>
        <v>0</v>
      </c>
      <c r="BRN85" s="4">
        <f t="shared" si="29"/>
        <v>0</v>
      </c>
      <c r="BRO85" s="4">
        <f t="shared" si="29"/>
        <v>0</v>
      </c>
      <c r="BRP85" s="4">
        <f t="shared" si="29"/>
        <v>0</v>
      </c>
      <c r="BRQ85" s="4">
        <f t="shared" si="29"/>
        <v>0</v>
      </c>
      <c r="BRR85" s="4">
        <f t="shared" si="29"/>
        <v>0</v>
      </c>
      <c r="BRS85" s="4">
        <f t="shared" si="29"/>
        <v>0</v>
      </c>
      <c r="BRT85" s="4">
        <f t="shared" si="29"/>
        <v>0</v>
      </c>
      <c r="BRU85" s="4">
        <f t="shared" si="29"/>
        <v>0</v>
      </c>
      <c r="BRV85" s="4">
        <f t="shared" si="29"/>
        <v>0</v>
      </c>
      <c r="BRW85" s="4">
        <f t="shared" si="29"/>
        <v>0</v>
      </c>
      <c r="BRX85" s="4">
        <f t="shared" si="29"/>
        <v>0</v>
      </c>
      <c r="BRY85" s="4">
        <f t="shared" si="29"/>
        <v>0</v>
      </c>
      <c r="BRZ85" s="4">
        <f t="shared" si="29"/>
        <v>0</v>
      </c>
      <c r="BSA85" s="4">
        <f t="shared" si="29"/>
        <v>0</v>
      </c>
      <c r="BSB85" s="4">
        <f t="shared" si="29"/>
        <v>0</v>
      </c>
      <c r="BSC85" s="4">
        <f t="shared" si="29"/>
        <v>0</v>
      </c>
      <c r="BSD85" s="4">
        <f t="shared" si="29"/>
        <v>0</v>
      </c>
      <c r="BSE85" s="4">
        <f t="shared" si="29"/>
        <v>0</v>
      </c>
      <c r="BSF85" s="4">
        <f t="shared" si="29"/>
        <v>0</v>
      </c>
      <c r="BSG85" s="4">
        <f t="shared" si="29"/>
        <v>0</v>
      </c>
      <c r="BSH85" s="4">
        <f t="shared" si="29"/>
        <v>0</v>
      </c>
      <c r="BSI85" s="4">
        <f t="shared" si="29"/>
        <v>0</v>
      </c>
      <c r="BSJ85" s="4">
        <f t="shared" si="29"/>
        <v>0</v>
      </c>
      <c r="BSK85" s="4">
        <f t="shared" si="29"/>
        <v>0</v>
      </c>
      <c r="BSL85" s="4">
        <f t="shared" si="29"/>
        <v>0</v>
      </c>
      <c r="BSM85" s="4">
        <f t="shared" si="29"/>
        <v>0</v>
      </c>
      <c r="BSN85" s="4">
        <f t="shared" si="29"/>
        <v>0</v>
      </c>
      <c r="BSO85" s="4">
        <f t="shared" si="29"/>
        <v>0</v>
      </c>
      <c r="BSP85" s="4">
        <f t="shared" si="29"/>
        <v>0</v>
      </c>
      <c r="BSQ85" s="4">
        <f t="shared" si="29"/>
        <v>0</v>
      </c>
      <c r="BSR85" s="4">
        <f t="shared" si="29"/>
        <v>0</v>
      </c>
      <c r="BSS85" s="4">
        <f t="shared" si="29"/>
        <v>0</v>
      </c>
      <c r="BST85" s="4">
        <f t="shared" si="29"/>
        <v>0</v>
      </c>
      <c r="BSU85" s="4">
        <f t="shared" si="29"/>
        <v>0</v>
      </c>
      <c r="BSV85" s="4">
        <f t="shared" si="29"/>
        <v>0</v>
      </c>
      <c r="BSW85" s="4">
        <f t="shared" si="29"/>
        <v>0</v>
      </c>
      <c r="BSX85" s="4">
        <f t="shared" si="29"/>
        <v>0</v>
      </c>
      <c r="BSY85" s="4">
        <f t="shared" si="29"/>
        <v>0</v>
      </c>
      <c r="BSZ85" s="4">
        <f t="shared" si="29"/>
        <v>0</v>
      </c>
      <c r="BTA85" s="4">
        <f t="shared" si="29"/>
        <v>0</v>
      </c>
      <c r="BTB85" s="4">
        <f t="shared" si="29"/>
        <v>0</v>
      </c>
      <c r="BTC85" s="4">
        <f t="shared" ref="BTC85:BVN85" si="30">BSO83</f>
        <v>0</v>
      </c>
      <c r="BTD85" s="4">
        <f t="shared" si="30"/>
        <v>0</v>
      </c>
      <c r="BTE85" s="4">
        <f t="shared" si="30"/>
        <v>0</v>
      </c>
      <c r="BTF85" s="4">
        <f t="shared" si="30"/>
        <v>0</v>
      </c>
      <c r="BTG85" s="4">
        <f t="shared" si="30"/>
        <v>0</v>
      </c>
      <c r="BTH85" s="4">
        <f t="shared" si="30"/>
        <v>0</v>
      </c>
      <c r="BTI85" s="4">
        <f t="shared" si="30"/>
        <v>0</v>
      </c>
      <c r="BTJ85" s="4">
        <f t="shared" si="30"/>
        <v>0</v>
      </c>
      <c r="BTK85" s="4">
        <f t="shared" si="30"/>
        <v>0</v>
      </c>
      <c r="BTL85" s="4">
        <f t="shared" si="30"/>
        <v>0</v>
      </c>
      <c r="BTM85" s="4">
        <f t="shared" si="30"/>
        <v>0</v>
      </c>
      <c r="BTN85" s="4">
        <f t="shared" si="30"/>
        <v>0</v>
      </c>
      <c r="BTO85" s="4">
        <f t="shared" si="30"/>
        <v>0</v>
      </c>
      <c r="BTP85" s="4">
        <f t="shared" si="30"/>
        <v>0</v>
      </c>
      <c r="BTQ85" s="4">
        <f t="shared" si="30"/>
        <v>0</v>
      </c>
      <c r="BTR85" s="4">
        <f t="shared" si="30"/>
        <v>0</v>
      </c>
      <c r="BTS85" s="4">
        <f t="shared" si="30"/>
        <v>0</v>
      </c>
      <c r="BTT85" s="4">
        <f t="shared" si="30"/>
        <v>0</v>
      </c>
      <c r="BTU85" s="4">
        <f t="shared" si="30"/>
        <v>0</v>
      </c>
      <c r="BTV85" s="4">
        <f t="shared" si="30"/>
        <v>0</v>
      </c>
      <c r="BTW85" s="4">
        <f t="shared" si="30"/>
        <v>0</v>
      </c>
      <c r="BTX85" s="4">
        <f t="shared" si="30"/>
        <v>0</v>
      </c>
      <c r="BTY85" s="4">
        <f t="shared" si="30"/>
        <v>0</v>
      </c>
      <c r="BTZ85" s="4">
        <f t="shared" si="30"/>
        <v>0</v>
      </c>
      <c r="BUA85" s="4">
        <f t="shared" si="30"/>
        <v>0</v>
      </c>
      <c r="BUB85" s="4">
        <f t="shared" si="30"/>
        <v>0</v>
      </c>
      <c r="BUC85" s="4">
        <f t="shared" si="30"/>
        <v>0</v>
      </c>
      <c r="BUD85" s="4">
        <f t="shared" si="30"/>
        <v>0</v>
      </c>
      <c r="BUE85" s="4">
        <f t="shared" si="30"/>
        <v>0</v>
      </c>
      <c r="BUF85" s="4">
        <f t="shared" si="30"/>
        <v>0</v>
      </c>
      <c r="BUG85" s="4">
        <f t="shared" si="30"/>
        <v>0</v>
      </c>
      <c r="BUH85" s="4">
        <f t="shared" si="30"/>
        <v>0</v>
      </c>
      <c r="BUI85" s="4">
        <f t="shared" si="30"/>
        <v>0</v>
      </c>
      <c r="BUJ85" s="4">
        <f t="shared" si="30"/>
        <v>0</v>
      </c>
      <c r="BUK85" s="4">
        <f t="shared" si="30"/>
        <v>0</v>
      </c>
      <c r="BUL85" s="4">
        <f t="shared" si="30"/>
        <v>0</v>
      </c>
      <c r="BUM85" s="4">
        <f t="shared" si="30"/>
        <v>0</v>
      </c>
      <c r="BUN85" s="4">
        <f t="shared" si="30"/>
        <v>0</v>
      </c>
      <c r="BUO85" s="4">
        <f t="shared" si="30"/>
        <v>0</v>
      </c>
      <c r="BUP85" s="4">
        <f t="shared" si="30"/>
        <v>0</v>
      </c>
      <c r="BUQ85" s="4">
        <f t="shared" si="30"/>
        <v>0</v>
      </c>
      <c r="BUR85" s="4">
        <f t="shared" si="30"/>
        <v>0</v>
      </c>
      <c r="BUS85" s="4">
        <f t="shared" si="30"/>
        <v>0</v>
      </c>
      <c r="BUT85" s="4">
        <f t="shared" si="30"/>
        <v>0</v>
      </c>
      <c r="BUU85" s="4">
        <f t="shared" si="30"/>
        <v>0</v>
      </c>
      <c r="BUV85" s="4">
        <f t="shared" si="30"/>
        <v>0</v>
      </c>
      <c r="BUW85" s="4">
        <f t="shared" si="30"/>
        <v>0</v>
      </c>
      <c r="BUX85" s="4">
        <f t="shared" si="30"/>
        <v>0</v>
      </c>
      <c r="BUY85" s="4">
        <f t="shared" si="30"/>
        <v>0</v>
      </c>
      <c r="BUZ85" s="4">
        <f t="shared" si="30"/>
        <v>0</v>
      </c>
      <c r="BVA85" s="4">
        <f t="shared" si="30"/>
        <v>0</v>
      </c>
      <c r="BVB85" s="4">
        <f t="shared" si="30"/>
        <v>0</v>
      </c>
      <c r="BVC85" s="4">
        <f t="shared" si="30"/>
        <v>0</v>
      </c>
      <c r="BVD85" s="4">
        <f t="shared" si="30"/>
        <v>0</v>
      </c>
      <c r="BVE85" s="4">
        <f t="shared" si="30"/>
        <v>0</v>
      </c>
      <c r="BVF85" s="4">
        <f t="shared" si="30"/>
        <v>0</v>
      </c>
      <c r="BVG85" s="4">
        <f t="shared" si="30"/>
        <v>0</v>
      </c>
      <c r="BVH85" s="4">
        <f t="shared" si="30"/>
        <v>0</v>
      </c>
      <c r="BVI85" s="4">
        <f t="shared" si="30"/>
        <v>0</v>
      </c>
      <c r="BVJ85" s="4">
        <f t="shared" si="30"/>
        <v>0</v>
      </c>
      <c r="BVK85" s="4">
        <f t="shared" si="30"/>
        <v>0</v>
      </c>
      <c r="BVL85" s="4">
        <f t="shared" si="30"/>
        <v>0</v>
      </c>
      <c r="BVM85" s="4">
        <f t="shared" si="30"/>
        <v>0</v>
      </c>
      <c r="BVN85" s="4">
        <f t="shared" si="30"/>
        <v>0</v>
      </c>
      <c r="BVO85" s="4">
        <f t="shared" ref="BVO85:BXZ85" si="31">BVA83</f>
        <v>0</v>
      </c>
      <c r="BVP85" s="4">
        <f t="shared" si="31"/>
        <v>0</v>
      </c>
      <c r="BVQ85" s="4">
        <f t="shared" si="31"/>
        <v>0</v>
      </c>
      <c r="BVR85" s="4">
        <f t="shared" si="31"/>
        <v>0</v>
      </c>
      <c r="BVS85" s="4">
        <f t="shared" si="31"/>
        <v>0</v>
      </c>
      <c r="BVT85" s="4">
        <f t="shared" si="31"/>
        <v>0</v>
      </c>
      <c r="BVU85" s="4">
        <f t="shared" si="31"/>
        <v>0</v>
      </c>
      <c r="BVV85" s="4">
        <f t="shared" si="31"/>
        <v>0</v>
      </c>
      <c r="BVW85" s="4">
        <f t="shared" si="31"/>
        <v>0</v>
      </c>
      <c r="BVX85" s="4">
        <f t="shared" si="31"/>
        <v>0</v>
      </c>
      <c r="BVY85" s="4">
        <f t="shared" si="31"/>
        <v>0</v>
      </c>
      <c r="BVZ85" s="4">
        <f t="shared" si="31"/>
        <v>0</v>
      </c>
      <c r="BWA85" s="4">
        <f t="shared" si="31"/>
        <v>0</v>
      </c>
      <c r="BWB85" s="4">
        <f t="shared" si="31"/>
        <v>0</v>
      </c>
      <c r="BWC85" s="4">
        <f t="shared" si="31"/>
        <v>0</v>
      </c>
      <c r="BWD85" s="4">
        <f t="shared" si="31"/>
        <v>0</v>
      </c>
      <c r="BWE85" s="4">
        <f t="shared" si="31"/>
        <v>0</v>
      </c>
      <c r="BWF85" s="4">
        <f t="shared" si="31"/>
        <v>0</v>
      </c>
      <c r="BWG85" s="4">
        <f t="shared" si="31"/>
        <v>0</v>
      </c>
      <c r="BWH85" s="4">
        <f t="shared" si="31"/>
        <v>0</v>
      </c>
      <c r="BWI85" s="4">
        <f t="shared" si="31"/>
        <v>0</v>
      </c>
      <c r="BWJ85" s="4">
        <f t="shared" si="31"/>
        <v>0</v>
      </c>
      <c r="BWK85" s="4">
        <f t="shared" si="31"/>
        <v>0</v>
      </c>
      <c r="BWL85" s="4">
        <f t="shared" si="31"/>
        <v>0</v>
      </c>
      <c r="BWM85" s="4">
        <f t="shared" si="31"/>
        <v>0</v>
      </c>
      <c r="BWN85" s="4">
        <f t="shared" si="31"/>
        <v>0</v>
      </c>
      <c r="BWO85" s="4">
        <f t="shared" si="31"/>
        <v>0</v>
      </c>
      <c r="BWP85" s="4">
        <f t="shared" si="31"/>
        <v>0</v>
      </c>
      <c r="BWQ85" s="4">
        <f t="shared" si="31"/>
        <v>0</v>
      </c>
      <c r="BWR85" s="4">
        <f t="shared" si="31"/>
        <v>0</v>
      </c>
      <c r="BWS85" s="4">
        <f t="shared" si="31"/>
        <v>0</v>
      </c>
      <c r="BWT85" s="4">
        <f t="shared" si="31"/>
        <v>0</v>
      </c>
      <c r="BWU85" s="4">
        <f t="shared" si="31"/>
        <v>0</v>
      </c>
      <c r="BWV85" s="4">
        <f t="shared" si="31"/>
        <v>0</v>
      </c>
      <c r="BWW85" s="4">
        <f t="shared" si="31"/>
        <v>0</v>
      </c>
      <c r="BWX85" s="4">
        <f t="shared" si="31"/>
        <v>0</v>
      </c>
      <c r="BWY85" s="4">
        <f t="shared" si="31"/>
        <v>0</v>
      </c>
      <c r="BWZ85" s="4">
        <f t="shared" si="31"/>
        <v>0</v>
      </c>
      <c r="BXA85" s="4">
        <f t="shared" si="31"/>
        <v>0</v>
      </c>
      <c r="BXB85" s="4">
        <f t="shared" si="31"/>
        <v>0</v>
      </c>
      <c r="BXC85" s="4">
        <f t="shared" si="31"/>
        <v>0</v>
      </c>
      <c r="BXD85" s="4">
        <f t="shared" si="31"/>
        <v>0</v>
      </c>
      <c r="BXE85" s="4">
        <f t="shared" si="31"/>
        <v>0</v>
      </c>
      <c r="BXF85" s="4">
        <f t="shared" si="31"/>
        <v>0</v>
      </c>
      <c r="BXG85" s="4">
        <f t="shared" si="31"/>
        <v>0</v>
      </c>
      <c r="BXH85" s="4">
        <f t="shared" si="31"/>
        <v>0</v>
      </c>
      <c r="BXI85" s="4">
        <f t="shared" si="31"/>
        <v>0</v>
      </c>
      <c r="BXJ85" s="4">
        <f t="shared" si="31"/>
        <v>0</v>
      </c>
      <c r="BXK85" s="4">
        <f t="shared" si="31"/>
        <v>0</v>
      </c>
      <c r="BXL85" s="4">
        <f t="shared" si="31"/>
        <v>0</v>
      </c>
      <c r="BXM85" s="4">
        <f t="shared" si="31"/>
        <v>0</v>
      </c>
      <c r="BXN85" s="4">
        <f t="shared" si="31"/>
        <v>0</v>
      </c>
      <c r="BXO85" s="4">
        <f t="shared" si="31"/>
        <v>0</v>
      </c>
      <c r="BXP85" s="4">
        <f t="shared" si="31"/>
        <v>0</v>
      </c>
      <c r="BXQ85" s="4">
        <f t="shared" si="31"/>
        <v>0</v>
      </c>
      <c r="BXR85" s="4">
        <f t="shared" si="31"/>
        <v>0</v>
      </c>
      <c r="BXS85" s="4">
        <f t="shared" si="31"/>
        <v>0</v>
      </c>
      <c r="BXT85" s="4">
        <f t="shared" si="31"/>
        <v>0</v>
      </c>
      <c r="BXU85" s="4">
        <f t="shared" si="31"/>
        <v>0</v>
      </c>
      <c r="BXV85" s="4">
        <f t="shared" si="31"/>
        <v>0</v>
      </c>
      <c r="BXW85" s="4">
        <f t="shared" si="31"/>
        <v>0</v>
      </c>
      <c r="BXX85" s="4">
        <f t="shared" si="31"/>
        <v>0</v>
      </c>
      <c r="BXY85" s="4">
        <f t="shared" si="31"/>
        <v>0</v>
      </c>
      <c r="BXZ85" s="4">
        <f t="shared" si="31"/>
        <v>0</v>
      </c>
      <c r="BYA85" s="4">
        <f t="shared" ref="BYA85:CAL85" si="32">BXM83</f>
        <v>0</v>
      </c>
      <c r="BYB85" s="4">
        <f t="shared" si="32"/>
        <v>0</v>
      </c>
      <c r="BYC85" s="4">
        <f t="shared" si="32"/>
        <v>0</v>
      </c>
      <c r="BYD85" s="4">
        <f t="shared" si="32"/>
        <v>0</v>
      </c>
      <c r="BYE85" s="4">
        <f t="shared" si="32"/>
        <v>0</v>
      </c>
      <c r="BYF85" s="4">
        <f t="shared" si="32"/>
        <v>0</v>
      </c>
      <c r="BYG85" s="4">
        <f t="shared" si="32"/>
        <v>0</v>
      </c>
      <c r="BYH85" s="4">
        <f t="shared" si="32"/>
        <v>0</v>
      </c>
      <c r="BYI85" s="4">
        <f t="shared" si="32"/>
        <v>0</v>
      </c>
      <c r="BYJ85" s="4">
        <f t="shared" si="32"/>
        <v>0</v>
      </c>
      <c r="BYK85" s="4">
        <f t="shared" si="32"/>
        <v>0</v>
      </c>
      <c r="BYL85" s="4">
        <f t="shared" si="32"/>
        <v>0</v>
      </c>
      <c r="BYM85" s="4">
        <f t="shared" si="32"/>
        <v>0</v>
      </c>
      <c r="BYN85" s="4">
        <f t="shared" si="32"/>
        <v>0</v>
      </c>
      <c r="BYO85" s="4">
        <f t="shared" si="32"/>
        <v>0</v>
      </c>
      <c r="BYP85" s="4">
        <f t="shared" si="32"/>
        <v>0</v>
      </c>
      <c r="BYQ85" s="4">
        <f t="shared" si="32"/>
        <v>0</v>
      </c>
      <c r="BYR85" s="4">
        <f t="shared" si="32"/>
        <v>0</v>
      </c>
      <c r="BYS85" s="4">
        <f t="shared" si="32"/>
        <v>0</v>
      </c>
      <c r="BYT85" s="4">
        <f t="shared" si="32"/>
        <v>0</v>
      </c>
      <c r="BYU85" s="4">
        <f t="shared" si="32"/>
        <v>0</v>
      </c>
      <c r="BYV85" s="4">
        <f t="shared" si="32"/>
        <v>0</v>
      </c>
      <c r="BYW85" s="4">
        <f t="shared" si="32"/>
        <v>0</v>
      </c>
      <c r="BYX85" s="4">
        <f t="shared" si="32"/>
        <v>0</v>
      </c>
      <c r="BYY85" s="4">
        <f t="shared" si="32"/>
        <v>0</v>
      </c>
      <c r="BYZ85" s="4">
        <f t="shared" si="32"/>
        <v>0</v>
      </c>
      <c r="BZA85" s="4">
        <f t="shared" si="32"/>
        <v>0</v>
      </c>
      <c r="BZB85" s="4">
        <f t="shared" si="32"/>
        <v>0</v>
      </c>
      <c r="BZC85" s="4">
        <f t="shared" si="32"/>
        <v>0</v>
      </c>
      <c r="BZD85" s="4">
        <f t="shared" si="32"/>
        <v>0</v>
      </c>
      <c r="BZE85" s="4">
        <f t="shared" si="32"/>
        <v>0</v>
      </c>
      <c r="BZF85" s="4">
        <f t="shared" si="32"/>
        <v>0</v>
      </c>
      <c r="BZG85" s="4">
        <f t="shared" si="32"/>
        <v>0</v>
      </c>
      <c r="BZH85" s="4">
        <f t="shared" si="32"/>
        <v>0</v>
      </c>
      <c r="BZI85" s="4">
        <f t="shared" si="32"/>
        <v>0</v>
      </c>
      <c r="BZJ85" s="4">
        <f t="shared" si="32"/>
        <v>0</v>
      </c>
      <c r="BZK85" s="4">
        <f t="shared" si="32"/>
        <v>0</v>
      </c>
      <c r="BZL85" s="4">
        <f t="shared" si="32"/>
        <v>0</v>
      </c>
      <c r="BZM85" s="4">
        <f t="shared" si="32"/>
        <v>0</v>
      </c>
      <c r="BZN85" s="4">
        <f t="shared" si="32"/>
        <v>0</v>
      </c>
      <c r="BZO85" s="4">
        <f t="shared" si="32"/>
        <v>0</v>
      </c>
      <c r="BZP85" s="4">
        <f t="shared" si="32"/>
        <v>0</v>
      </c>
      <c r="BZQ85" s="4">
        <f t="shared" si="32"/>
        <v>0</v>
      </c>
      <c r="BZR85" s="4">
        <f t="shared" si="32"/>
        <v>0</v>
      </c>
      <c r="BZS85" s="4">
        <f t="shared" si="32"/>
        <v>0</v>
      </c>
      <c r="BZT85" s="4">
        <f t="shared" si="32"/>
        <v>0</v>
      </c>
      <c r="BZU85" s="4">
        <f t="shared" si="32"/>
        <v>0</v>
      </c>
      <c r="BZV85" s="4">
        <f t="shared" si="32"/>
        <v>0</v>
      </c>
      <c r="BZW85" s="4">
        <f t="shared" si="32"/>
        <v>0</v>
      </c>
      <c r="BZX85" s="4">
        <f t="shared" si="32"/>
        <v>0</v>
      </c>
      <c r="BZY85" s="4">
        <f t="shared" si="32"/>
        <v>0</v>
      </c>
      <c r="BZZ85" s="4">
        <f t="shared" si="32"/>
        <v>0</v>
      </c>
      <c r="CAA85" s="4">
        <f t="shared" si="32"/>
        <v>0</v>
      </c>
      <c r="CAB85" s="4">
        <f t="shared" si="32"/>
        <v>0</v>
      </c>
      <c r="CAC85" s="4">
        <f t="shared" si="32"/>
        <v>0</v>
      </c>
      <c r="CAD85" s="4">
        <f t="shared" si="32"/>
        <v>0</v>
      </c>
      <c r="CAE85" s="4">
        <f t="shared" si="32"/>
        <v>0</v>
      </c>
      <c r="CAF85" s="4">
        <f t="shared" si="32"/>
        <v>0</v>
      </c>
      <c r="CAG85" s="4">
        <f t="shared" si="32"/>
        <v>0</v>
      </c>
      <c r="CAH85" s="4">
        <f t="shared" si="32"/>
        <v>0</v>
      </c>
      <c r="CAI85" s="4">
        <f t="shared" si="32"/>
        <v>0</v>
      </c>
      <c r="CAJ85" s="4">
        <f t="shared" si="32"/>
        <v>0</v>
      </c>
      <c r="CAK85" s="4">
        <f t="shared" si="32"/>
        <v>0</v>
      </c>
      <c r="CAL85" s="4">
        <f t="shared" si="32"/>
        <v>0</v>
      </c>
      <c r="CAM85" s="4">
        <f t="shared" ref="CAM85:CCX85" si="33">BZY83</f>
        <v>0</v>
      </c>
      <c r="CAN85" s="4">
        <f t="shared" si="33"/>
        <v>0</v>
      </c>
      <c r="CAO85" s="4">
        <f t="shared" si="33"/>
        <v>0</v>
      </c>
      <c r="CAP85" s="4">
        <f t="shared" si="33"/>
        <v>0</v>
      </c>
      <c r="CAQ85" s="4">
        <f t="shared" si="33"/>
        <v>0</v>
      </c>
      <c r="CAR85" s="4">
        <f t="shared" si="33"/>
        <v>0</v>
      </c>
      <c r="CAS85" s="4">
        <f t="shared" si="33"/>
        <v>0</v>
      </c>
      <c r="CAT85" s="4">
        <f t="shared" si="33"/>
        <v>0</v>
      </c>
      <c r="CAU85" s="4">
        <f t="shared" si="33"/>
        <v>0</v>
      </c>
      <c r="CAV85" s="4">
        <f t="shared" si="33"/>
        <v>0</v>
      </c>
      <c r="CAW85" s="4">
        <f t="shared" si="33"/>
        <v>0</v>
      </c>
      <c r="CAX85" s="4">
        <f t="shared" si="33"/>
        <v>0</v>
      </c>
      <c r="CAY85" s="4">
        <f t="shared" si="33"/>
        <v>0</v>
      </c>
      <c r="CAZ85" s="4">
        <f t="shared" si="33"/>
        <v>0</v>
      </c>
      <c r="CBA85" s="4">
        <f t="shared" si="33"/>
        <v>0</v>
      </c>
      <c r="CBB85" s="4">
        <f t="shared" si="33"/>
        <v>0</v>
      </c>
      <c r="CBC85" s="4">
        <f t="shared" si="33"/>
        <v>0</v>
      </c>
      <c r="CBD85" s="4">
        <f t="shared" si="33"/>
        <v>0</v>
      </c>
      <c r="CBE85" s="4">
        <f t="shared" si="33"/>
        <v>0</v>
      </c>
      <c r="CBF85" s="4">
        <f t="shared" si="33"/>
        <v>0</v>
      </c>
      <c r="CBG85" s="4">
        <f t="shared" si="33"/>
        <v>0</v>
      </c>
      <c r="CBH85" s="4">
        <f t="shared" si="33"/>
        <v>0</v>
      </c>
      <c r="CBI85" s="4">
        <f t="shared" si="33"/>
        <v>0</v>
      </c>
      <c r="CBJ85" s="4">
        <f t="shared" si="33"/>
        <v>0</v>
      </c>
      <c r="CBK85" s="4">
        <f t="shared" si="33"/>
        <v>0</v>
      </c>
      <c r="CBL85" s="4">
        <f t="shared" si="33"/>
        <v>0</v>
      </c>
      <c r="CBM85" s="4">
        <f t="shared" si="33"/>
        <v>0</v>
      </c>
      <c r="CBN85" s="4">
        <f t="shared" si="33"/>
        <v>0</v>
      </c>
      <c r="CBO85" s="4">
        <f t="shared" si="33"/>
        <v>0</v>
      </c>
      <c r="CBP85" s="4">
        <f t="shared" si="33"/>
        <v>0</v>
      </c>
      <c r="CBQ85" s="4">
        <f t="shared" si="33"/>
        <v>0</v>
      </c>
      <c r="CBR85" s="4">
        <f t="shared" si="33"/>
        <v>0</v>
      </c>
      <c r="CBS85" s="4">
        <f t="shared" si="33"/>
        <v>0</v>
      </c>
      <c r="CBT85" s="4">
        <f t="shared" si="33"/>
        <v>0</v>
      </c>
      <c r="CBU85" s="4">
        <f t="shared" si="33"/>
        <v>0</v>
      </c>
      <c r="CBV85" s="4">
        <f t="shared" si="33"/>
        <v>0</v>
      </c>
      <c r="CBW85" s="4">
        <f t="shared" si="33"/>
        <v>0</v>
      </c>
      <c r="CBX85" s="4">
        <f t="shared" si="33"/>
        <v>0</v>
      </c>
      <c r="CBY85" s="4">
        <f t="shared" si="33"/>
        <v>0</v>
      </c>
      <c r="CBZ85" s="4">
        <f t="shared" si="33"/>
        <v>0</v>
      </c>
      <c r="CCA85" s="4">
        <f t="shared" si="33"/>
        <v>0</v>
      </c>
      <c r="CCB85" s="4">
        <f t="shared" si="33"/>
        <v>0</v>
      </c>
      <c r="CCC85" s="4">
        <f t="shared" si="33"/>
        <v>0</v>
      </c>
      <c r="CCD85" s="4">
        <f t="shared" si="33"/>
        <v>0</v>
      </c>
      <c r="CCE85" s="4">
        <f t="shared" si="33"/>
        <v>0</v>
      </c>
      <c r="CCF85" s="4">
        <f t="shared" si="33"/>
        <v>0</v>
      </c>
      <c r="CCG85" s="4">
        <f t="shared" si="33"/>
        <v>0</v>
      </c>
      <c r="CCH85" s="4">
        <f t="shared" si="33"/>
        <v>0</v>
      </c>
      <c r="CCI85" s="4">
        <f t="shared" si="33"/>
        <v>0</v>
      </c>
      <c r="CCJ85" s="4">
        <f t="shared" si="33"/>
        <v>0</v>
      </c>
      <c r="CCK85" s="4">
        <f t="shared" si="33"/>
        <v>0</v>
      </c>
      <c r="CCL85" s="4">
        <f t="shared" si="33"/>
        <v>0</v>
      </c>
      <c r="CCM85" s="4">
        <f t="shared" si="33"/>
        <v>0</v>
      </c>
      <c r="CCN85" s="4">
        <f t="shared" si="33"/>
        <v>0</v>
      </c>
      <c r="CCO85" s="4">
        <f t="shared" si="33"/>
        <v>0</v>
      </c>
      <c r="CCP85" s="4">
        <f t="shared" si="33"/>
        <v>0</v>
      </c>
      <c r="CCQ85" s="4">
        <f t="shared" si="33"/>
        <v>0</v>
      </c>
      <c r="CCR85" s="4">
        <f t="shared" si="33"/>
        <v>0</v>
      </c>
      <c r="CCS85" s="4">
        <f t="shared" si="33"/>
        <v>0</v>
      </c>
      <c r="CCT85" s="4">
        <f t="shared" si="33"/>
        <v>0</v>
      </c>
      <c r="CCU85" s="4">
        <f t="shared" si="33"/>
        <v>0</v>
      </c>
      <c r="CCV85" s="4">
        <f t="shared" si="33"/>
        <v>0</v>
      </c>
      <c r="CCW85" s="4">
        <f t="shared" si="33"/>
        <v>0</v>
      </c>
      <c r="CCX85" s="4">
        <f t="shared" si="33"/>
        <v>0</v>
      </c>
      <c r="CCY85" s="4">
        <f t="shared" ref="CCY85:CFJ85" si="34">CCK83</f>
        <v>0</v>
      </c>
      <c r="CCZ85" s="4">
        <f t="shared" si="34"/>
        <v>0</v>
      </c>
      <c r="CDA85" s="4">
        <f t="shared" si="34"/>
        <v>0</v>
      </c>
      <c r="CDB85" s="4">
        <f t="shared" si="34"/>
        <v>0</v>
      </c>
      <c r="CDC85" s="4">
        <f t="shared" si="34"/>
        <v>0</v>
      </c>
      <c r="CDD85" s="4">
        <f t="shared" si="34"/>
        <v>0</v>
      </c>
      <c r="CDE85" s="4">
        <f t="shared" si="34"/>
        <v>0</v>
      </c>
      <c r="CDF85" s="4">
        <f t="shared" si="34"/>
        <v>0</v>
      </c>
      <c r="CDG85" s="4">
        <f t="shared" si="34"/>
        <v>0</v>
      </c>
      <c r="CDH85" s="4">
        <f t="shared" si="34"/>
        <v>0</v>
      </c>
      <c r="CDI85" s="4">
        <f t="shared" si="34"/>
        <v>0</v>
      </c>
      <c r="CDJ85" s="4">
        <f t="shared" si="34"/>
        <v>0</v>
      </c>
      <c r="CDK85" s="4">
        <f t="shared" si="34"/>
        <v>0</v>
      </c>
      <c r="CDL85" s="4">
        <f t="shared" si="34"/>
        <v>0</v>
      </c>
      <c r="CDM85" s="4">
        <f t="shared" si="34"/>
        <v>0</v>
      </c>
      <c r="CDN85" s="4">
        <f t="shared" si="34"/>
        <v>0</v>
      </c>
      <c r="CDO85" s="4">
        <f t="shared" si="34"/>
        <v>0</v>
      </c>
      <c r="CDP85" s="4">
        <f t="shared" si="34"/>
        <v>0</v>
      </c>
      <c r="CDQ85" s="4">
        <f t="shared" si="34"/>
        <v>0</v>
      </c>
      <c r="CDR85" s="4">
        <f t="shared" si="34"/>
        <v>0</v>
      </c>
      <c r="CDS85" s="4">
        <f t="shared" si="34"/>
        <v>0</v>
      </c>
      <c r="CDT85" s="4">
        <f t="shared" si="34"/>
        <v>0</v>
      </c>
      <c r="CDU85" s="4">
        <f t="shared" si="34"/>
        <v>0</v>
      </c>
      <c r="CDV85" s="4">
        <f t="shared" si="34"/>
        <v>0</v>
      </c>
      <c r="CDW85" s="4">
        <f t="shared" si="34"/>
        <v>0</v>
      </c>
      <c r="CDX85" s="4">
        <f t="shared" si="34"/>
        <v>0</v>
      </c>
      <c r="CDY85" s="4">
        <f t="shared" si="34"/>
        <v>0</v>
      </c>
      <c r="CDZ85" s="4">
        <f t="shared" si="34"/>
        <v>0</v>
      </c>
      <c r="CEA85" s="4">
        <f t="shared" si="34"/>
        <v>0</v>
      </c>
      <c r="CEB85" s="4">
        <f t="shared" si="34"/>
        <v>0</v>
      </c>
      <c r="CEC85" s="4">
        <f t="shared" si="34"/>
        <v>0</v>
      </c>
      <c r="CED85" s="4">
        <f t="shared" si="34"/>
        <v>0</v>
      </c>
      <c r="CEE85" s="4">
        <f t="shared" si="34"/>
        <v>0</v>
      </c>
      <c r="CEF85" s="4">
        <f t="shared" si="34"/>
        <v>0</v>
      </c>
      <c r="CEG85" s="4">
        <f t="shared" si="34"/>
        <v>0</v>
      </c>
      <c r="CEH85" s="4">
        <f t="shared" si="34"/>
        <v>0</v>
      </c>
      <c r="CEI85" s="4">
        <f t="shared" si="34"/>
        <v>0</v>
      </c>
      <c r="CEJ85" s="4">
        <f t="shared" si="34"/>
        <v>0</v>
      </c>
      <c r="CEK85" s="4">
        <f t="shared" si="34"/>
        <v>0</v>
      </c>
      <c r="CEL85" s="4">
        <f t="shared" si="34"/>
        <v>0</v>
      </c>
      <c r="CEM85" s="4">
        <f t="shared" si="34"/>
        <v>0</v>
      </c>
      <c r="CEN85" s="4">
        <f t="shared" si="34"/>
        <v>0</v>
      </c>
      <c r="CEO85" s="4">
        <f t="shared" si="34"/>
        <v>0</v>
      </c>
      <c r="CEP85" s="4">
        <f t="shared" si="34"/>
        <v>0</v>
      </c>
      <c r="CEQ85" s="4">
        <f t="shared" si="34"/>
        <v>0</v>
      </c>
      <c r="CER85" s="4">
        <f t="shared" si="34"/>
        <v>0</v>
      </c>
      <c r="CES85" s="4">
        <f t="shared" si="34"/>
        <v>0</v>
      </c>
      <c r="CET85" s="4">
        <f t="shared" si="34"/>
        <v>0</v>
      </c>
      <c r="CEU85" s="4">
        <f t="shared" si="34"/>
        <v>0</v>
      </c>
      <c r="CEV85" s="4">
        <f t="shared" si="34"/>
        <v>0</v>
      </c>
      <c r="CEW85" s="4">
        <f t="shared" si="34"/>
        <v>0</v>
      </c>
      <c r="CEX85" s="4">
        <f t="shared" si="34"/>
        <v>0</v>
      </c>
      <c r="CEY85" s="4">
        <f t="shared" si="34"/>
        <v>0</v>
      </c>
      <c r="CEZ85" s="4">
        <f t="shared" si="34"/>
        <v>0</v>
      </c>
      <c r="CFA85" s="4">
        <f t="shared" si="34"/>
        <v>0</v>
      </c>
      <c r="CFB85" s="4">
        <f t="shared" si="34"/>
        <v>0</v>
      </c>
      <c r="CFC85" s="4">
        <f t="shared" si="34"/>
        <v>0</v>
      </c>
      <c r="CFD85" s="4">
        <f t="shared" si="34"/>
        <v>0</v>
      </c>
      <c r="CFE85" s="4">
        <f t="shared" si="34"/>
        <v>0</v>
      </c>
      <c r="CFF85" s="4">
        <f t="shared" si="34"/>
        <v>0</v>
      </c>
      <c r="CFG85" s="4">
        <f t="shared" si="34"/>
        <v>0</v>
      </c>
      <c r="CFH85" s="4">
        <f t="shared" si="34"/>
        <v>0</v>
      </c>
      <c r="CFI85" s="4">
        <f t="shared" si="34"/>
        <v>0</v>
      </c>
      <c r="CFJ85" s="4">
        <f t="shared" si="34"/>
        <v>0</v>
      </c>
      <c r="CFK85" s="4">
        <f t="shared" ref="CFK85:CHV85" si="35">CEW83</f>
        <v>0</v>
      </c>
      <c r="CFL85" s="4">
        <f t="shared" si="35"/>
        <v>0</v>
      </c>
      <c r="CFM85" s="4">
        <f t="shared" si="35"/>
        <v>0</v>
      </c>
      <c r="CFN85" s="4">
        <f t="shared" si="35"/>
        <v>0</v>
      </c>
      <c r="CFO85" s="4">
        <f t="shared" si="35"/>
        <v>0</v>
      </c>
      <c r="CFP85" s="4">
        <f t="shared" si="35"/>
        <v>0</v>
      </c>
      <c r="CFQ85" s="4">
        <f t="shared" si="35"/>
        <v>0</v>
      </c>
      <c r="CFR85" s="4">
        <f t="shared" si="35"/>
        <v>0</v>
      </c>
      <c r="CFS85" s="4">
        <f t="shared" si="35"/>
        <v>0</v>
      </c>
      <c r="CFT85" s="4">
        <f t="shared" si="35"/>
        <v>0</v>
      </c>
      <c r="CFU85" s="4">
        <f t="shared" si="35"/>
        <v>0</v>
      </c>
      <c r="CFV85" s="4">
        <f t="shared" si="35"/>
        <v>0</v>
      </c>
      <c r="CFW85" s="4">
        <f t="shared" si="35"/>
        <v>0</v>
      </c>
      <c r="CFX85" s="4">
        <f t="shared" si="35"/>
        <v>0</v>
      </c>
      <c r="CFY85" s="4">
        <f t="shared" si="35"/>
        <v>0</v>
      </c>
      <c r="CFZ85" s="4">
        <f t="shared" si="35"/>
        <v>0</v>
      </c>
      <c r="CGA85" s="4">
        <f t="shared" si="35"/>
        <v>0</v>
      </c>
      <c r="CGB85" s="4">
        <f t="shared" si="35"/>
        <v>0</v>
      </c>
      <c r="CGC85" s="4">
        <f t="shared" si="35"/>
        <v>0</v>
      </c>
      <c r="CGD85" s="4">
        <f t="shared" si="35"/>
        <v>0</v>
      </c>
      <c r="CGE85" s="4">
        <f t="shared" si="35"/>
        <v>0</v>
      </c>
      <c r="CGF85" s="4">
        <f t="shared" si="35"/>
        <v>0</v>
      </c>
      <c r="CGG85" s="4">
        <f t="shared" si="35"/>
        <v>0</v>
      </c>
      <c r="CGH85" s="4">
        <f t="shared" si="35"/>
        <v>0</v>
      </c>
      <c r="CGI85" s="4">
        <f t="shared" si="35"/>
        <v>0</v>
      </c>
      <c r="CGJ85" s="4">
        <f t="shared" si="35"/>
        <v>0</v>
      </c>
      <c r="CGK85" s="4">
        <f t="shared" si="35"/>
        <v>0</v>
      </c>
      <c r="CGL85" s="4">
        <f t="shared" si="35"/>
        <v>0</v>
      </c>
      <c r="CGM85" s="4">
        <f t="shared" si="35"/>
        <v>0</v>
      </c>
      <c r="CGN85" s="4">
        <f t="shared" si="35"/>
        <v>0</v>
      </c>
      <c r="CGO85" s="4">
        <f t="shared" si="35"/>
        <v>0</v>
      </c>
      <c r="CGP85" s="4">
        <f t="shared" si="35"/>
        <v>0</v>
      </c>
      <c r="CGQ85" s="4">
        <f t="shared" si="35"/>
        <v>0</v>
      </c>
      <c r="CGR85" s="4">
        <f t="shared" si="35"/>
        <v>0</v>
      </c>
      <c r="CGS85" s="4">
        <f t="shared" si="35"/>
        <v>0</v>
      </c>
      <c r="CGT85" s="4">
        <f t="shared" si="35"/>
        <v>0</v>
      </c>
      <c r="CGU85" s="4">
        <f t="shared" si="35"/>
        <v>0</v>
      </c>
      <c r="CGV85" s="4">
        <f t="shared" si="35"/>
        <v>0</v>
      </c>
      <c r="CGW85" s="4">
        <f t="shared" si="35"/>
        <v>0</v>
      </c>
      <c r="CGX85" s="4">
        <f t="shared" si="35"/>
        <v>0</v>
      </c>
      <c r="CGY85" s="4">
        <f t="shared" si="35"/>
        <v>0</v>
      </c>
      <c r="CGZ85" s="4">
        <f t="shared" si="35"/>
        <v>0</v>
      </c>
      <c r="CHA85" s="4">
        <f t="shared" si="35"/>
        <v>0</v>
      </c>
      <c r="CHB85" s="4">
        <f t="shared" si="35"/>
        <v>0</v>
      </c>
      <c r="CHC85" s="4">
        <f t="shared" si="35"/>
        <v>0</v>
      </c>
      <c r="CHD85" s="4">
        <f t="shared" si="35"/>
        <v>0</v>
      </c>
      <c r="CHE85" s="4">
        <f t="shared" si="35"/>
        <v>0</v>
      </c>
      <c r="CHF85" s="4">
        <f t="shared" si="35"/>
        <v>0</v>
      </c>
      <c r="CHG85" s="4">
        <f t="shared" si="35"/>
        <v>0</v>
      </c>
      <c r="CHH85" s="4">
        <f t="shared" si="35"/>
        <v>0</v>
      </c>
      <c r="CHI85" s="4">
        <f t="shared" si="35"/>
        <v>0</v>
      </c>
      <c r="CHJ85" s="4">
        <f t="shared" si="35"/>
        <v>0</v>
      </c>
      <c r="CHK85" s="4">
        <f t="shared" si="35"/>
        <v>0</v>
      </c>
      <c r="CHL85" s="4">
        <f t="shared" si="35"/>
        <v>0</v>
      </c>
      <c r="CHM85" s="4">
        <f t="shared" si="35"/>
        <v>0</v>
      </c>
      <c r="CHN85" s="4">
        <f t="shared" si="35"/>
        <v>0</v>
      </c>
      <c r="CHO85" s="4">
        <f t="shared" si="35"/>
        <v>0</v>
      </c>
      <c r="CHP85" s="4">
        <f t="shared" si="35"/>
        <v>0</v>
      </c>
      <c r="CHQ85" s="4">
        <f t="shared" si="35"/>
        <v>0</v>
      </c>
      <c r="CHR85" s="4">
        <f t="shared" si="35"/>
        <v>0</v>
      </c>
      <c r="CHS85" s="4">
        <f t="shared" si="35"/>
        <v>0</v>
      </c>
      <c r="CHT85" s="4">
        <f t="shared" si="35"/>
        <v>0</v>
      </c>
      <c r="CHU85" s="4">
        <f t="shared" si="35"/>
        <v>0</v>
      </c>
      <c r="CHV85" s="4">
        <f t="shared" si="35"/>
        <v>0</v>
      </c>
      <c r="CHW85" s="4">
        <f t="shared" ref="CHW85:CKH85" si="36">CHI83</f>
        <v>0</v>
      </c>
      <c r="CHX85" s="4">
        <f t="shared" si="36"/>
        <v>0</v>
      </c>
      <c r="CHY85" s="4">
        <f t="shared" si="36"/>
        <v>0</v>
      </c>
      <c r="CHZ85" s="4">
        <f t="shared" si="36"/>
        <v>0</v>
      </c>
      <c r="CIA85" s="4">
        <f t="shared" si="36"/>
        <v>0</v>
      </c>
      <c r="CIB85" s="4">
        <f t="shared" si="36"/>
        <v>0</v>
      </c>
      <c r="CIC85" s="4">
        <f t="shared" si="36"/>
        <v>0</v>
      </c>
      <c r="CID85" s="4">
        <f t="shared" si="36"/>
        <v>0</v>
      </c>
      <c r="CIE85" s="4">
        <f t="shared" si="36"/>
        <v>0</v>
      </c>
      <c r="CIF85" s="4">
        <f t="shared" si="36"/>
        <v>0</v>
      </c>
      <c r="CIG85" s="4">
        <f t="shared" si="36"/>
        <v>0</v>
      </c>
      <c r="CIH85" s="4">
        <f t="shared" si="36"/>
        <v>0</v>
      </c>
      <c r="CII85" s="4">
        <f t="shared" si="36"/>
        <v>0</v>
      </c>
      <c r="CIJ85" s="4">
        <f t="shared" si="36"/>
        <v>0</v>
      </c>
      <c r="CIK85" s="4">
        <f t="shared" si="36"/>
        <v>0</v>
      </c>
      <c r="CIL85" s="4">
        <f t="shared" si="36"/>
        <v>0</v>
      </c>
      <c r="CIM85" s="4">
        <f t="shared" si="36"/>
        <v>0</v>
      </c>
      <c r="CIN85" s="4">
        <f t="shared" si="36"/>
        <v>0</v>
      </c>
      <c r="CIO85" s="4">
        <f t="shared" si="36"/>
        <v>0</v>
      </c>
      <c r="CIP85" s="4">
        <f t="shared" si="36"/>
        <v>0</v>
      </c>
      <c r="CIQ85" s="4">
        <f t="shared" si="36"/>
        <v>0</v>
      </c>
      <c r="CIR85" s="4">
        <f t="shared" si="36"/>
        <v>0</v>
      </c>
      <c r="CIS85" s="4">
        <f t="shared" si="36"/>
        <v>0</v>
      </c>
      <c r="CIT85" s="4">
        <f t="shared" si="36"/>
        <v>0</v>
      </c>
      <c r="CIU85" s="4">
        <f t="shared" si="36"/>
        <v>0</v>
      </c>
      <c r="CIV85" s="4">
        <f t="shared" si="36"/>
        <v>0</v>
      </c>
      <c r="CIW85" s="4">
        <f t="shared" si="36"/>
        <v>0</v>
      </c>
      <c r="CIX85" s="4">
        <f t="shared" si="36"/>
        <v>0</v>
      </c>
      <c r="CIY85" s="4">
        <f t="shared" si="36"/>
        <v>0</v>
      </c>
      <c r="CIZ85" s="4">
        <f t="shared" si="36"/>
        <v>0</v>
      </c>
      <c r="CJA85" s="4">
        <f t="shared" si="36"/>
        <v>0</v>
      </c>
      <c r="CJB85" s="4">
        <f t="shared" si="36"/>
        <v>0</v>
      </c>
      <c r="CJC85" s="4">
        <f t="shared" si="36"/>
        <v>0</v>
      </c>
      <c r="CJD85" s="4">
        <f t="shared" si="36"/>
        <v>0</v>
      </c>
      <c r="CJE85" s="4">
        <f t="shared" si="36"/>
        <v>0</v>
      </c>
      <c r="CJF85" s="4">
        <f t="shared" si="36"/>
        <v>0</v>
      </c>
      <c r="CJG85" s="4">
        <f t="shared" si="36"/>
        <v>0</v>
      </c>
      <c r="CJH85" s="4">
        <f t="shared" si="36"/>
        <v>0</v>
      </c>
      <c r="CJI85" s="4">
        <f t="shared" si="36"/>
        <v>0</v>
      </c>
      <c r="CJJ85" s="4">
        <f t="shared" si="36"/>
        <v>0</v>
      </c>
      <c r="CJK85" s="4">
        <f t="shared" si="36"/>
        <v>0</v>
      </c>
      <c r="CJL85" s="4">
        <f t="shared" si="36"/>
        <v>0</v>
      </c>
      <c r="CJM85" s="4">
        <f t="shared" si="36"/>
        <v>0</v>
      </c>
      <c r="CJN85" s="4">
        <f t="shared" si="36"/>
        <v>0</v>
      </c>
      <c r="CJO85" s="4">
        <f t="shared" si="36"/>
        <v>0</v>
      </c>
      <c r="CJP85" s="4">
        <f t="shared" si="36"/>
        <v>0</v>
      </c>
      <c r="CJQ85" s="4">
        <f t="shared" si="36"/>
        <v>0</v>
      </c>
      <c r="CJR85" s="4">
        <f t="shared" si="36"/>
        <v>0</v>
      </c>
      <c r="CJS85" s="4">
        <f t="shared" si="36"/>
        <v>0</v>
      </c>
      <c r="CJT85" s="4">
        <f t="shared" si="36"/>
        <v>0</v>
      </c>
      <c r="CJU85" s="4">
        <f t="shared" si="36"/>
        <v>0</v>
      </c>
      <c r="CJV85" s="4">
        <f t="shared" si="36"/>
        <v>0</v>
      </c>
      <c r="CJW85" s="4">
        <f t="shared" si="36"/>
        <v>0</v>
      </c>
      <c r="CJX85" s="4">
        <f t="shared" si="36"/>
        <v>0</v>
      </c>
      <c r="CJY85" s="4">
        <f t="shared" si="36"/>
        <v>0</v>
      </c>
      <c r="CJZ85" s="4">
        <f t="shared" si="36"/>
        <v>0</v>
      </c>
      <c r="CKA85" s="4">
        <f t="shared" si="36"/>
        <v>0</v>
      </c>
      <c r="CKB85" s="4">
        <f t="shared" si="36"/>
        <v>0</v>
      </c>
      <c r="CKC85" s="4">
        <f t="shared" si="36"/>
        <v>0</v>
      </c>
      <c r="CKD85" s="4">
        <f t="shared" si="36"/>
        <v>0</v>
      </c>
      <c r="CKE85" s="4">
        <f t="shared" si="36"/>
        <v>0</v>
      </c>
      <c r="CKF85" s="4">
        <f t="shared" si="36"/>
        <v>0</v>
      </c>
      <c r="CKG85" s="4">
        <f t="shared" si="36"/>
        <v>0</v>
      </c>
      <c r="CKH85" s="4">
        <f t="shared" si="36"/>
        <v>0</v>
      </c>
      <c r="CKI85" s="4">
        <f t="shared" ref="CKI85:CMT85" si="37">CJU83</f>
        <v>0</v>
      </c>
      <c r="CKJ85" s="4">
        <f t="shared" si="37"/>
        <v>0</v>
      </c>
      <c r="CKK85" s="4">
        <f t="shared" si="37"/>
        <v>0</v>
      </c>
      <c r="CKL85" s="4">
        <f t="shared" si="37"/>
        <v>0</v>
      </c>
      <c r="CKM85" s="4">
        <f t="shared" si="37"/>
        <v>0</v>
      </c>
      <c r="CKN85" s="4">
        <f t="shared" si="37"/>
        <v>0</v>
      </c>
      <c r="CKO85" s="4">
        <f t="shared" si="37"/>
        <v>0</v>
      </c>
      <c r="CKP85" s="4">
        <f t="shared" si="37"/>
        <v>0</v>
      </c>
      <c r="CKQ85" s="4">
        <f t="shared" si="37"/>
        <v>0</v>
      </c>
      <c r="CKR85" s="4">
        <f t="shared" si="37"/>
        <v>0</v>
      </c>
      <c r="CKS85" s="4">
        <f t="shared" si="37"/>
        <v>0</v>
      </c>
      <c r="CKT85" s="4">
        <f t="shared" si="37"/>
        <v>0</v>
      </c>
      <c r="CKU85" s="4">
        <f t="shared" si="37"/>
        <v>0</v>
      </c>
      <c r="CKV85" s="4">
        <f t="shared" si="37"/>
        <v>0</v>
      </c>
      <c r="CKW85" s="4">
        <f t="shared" si="37"/>
        <v>0</v>
      </c>
      <c r="CKX85" s="4">
        <f t="shared" si="37"/>
        <v>0</v>
      </c>
      <c r="CKY85" s="4">
        <f t="shared" si="37"/>
        <v>0</v>
      </c>
      <c r="CKZ85" s="4">
        <f t="shared" si="37"/>
        <v>0</v>
      </c>
      <c r="CLA85" s="4">
        <f t="shared" si="37"/>
        <v>0</v>
      </c>
      <c r="CLB85" s="4">
        <f t="shared" si="37"/>
        <v>0</v>
      </c>
      <c r="CLC85" s="4">
        <f t="shared" si="37"/>
        <v>0</v>
      </c>
      <c r="CLD85" s="4">
        <f t="shared" si="37"/>
        <v>0</v>
      </c>
      <c r="CLE85" s="4">
        <f t="shared" si="37"/>
        <v>0</v>
      </c>
      <c r="CLF85" s="4">
        <f t="shared" si="37"/>
        <v>0</v>
      </c>
      <c r="CLG85" s="4">
        <f t="shared" si="37"/>
        <v>0</v>
      </c>
      <c r="CLH85" s="4">
        <f t="shared" si="37"/>
        <v>0</v>
      </c>
      <c r="CLI85" s="4">
        <f t="shared" si="37"/>
        <v>0</v>
      </c>
      <c r="CLJ85" s="4">
        <f t="shared" si="37"/>
        <v>0</v>
      </c>
      <c r="CLK85" s="4">
        <f t="shared" si="37"/>
        <v>0</v>
      </c>
      <c r="CLL85" s="4">
        <f t="shared" si="37"/>
        <v>0</v>
      </c>
      <c r="CLM85" s="4">
        <f t="shared" si="37"/>
        <v>0</v>
      </c>
      <c r="CLN85" s="4">
        <f t="shared" si="37"/>
        <v>0</v>
      </c>
      <c r="CLO85" s="4">
        <f t="shared" si="37"/>
        <v>0</v>
      </c>
      <c r="CLP85" s="4">
        <f t="shared" si="37"/>
        <v>0</v>
      </c>
      <c r="CLQ85" s="4">
        <f t="shared" si="37"/>
        <v>0</v>
      </c>
      <c r="CLR85" s="4">
        <f t="shared" si="37"/>
        <v>0</v>
      </c>
      <c r="CLS85" s="4">
        <f t="shared" si="37"/>
        <v>0</v>
      </c>
      <c r="CLT85" s="4">
        <f t="shared" si="37"/>
        <v>0</v>
      </c>
      <c r="CLU85" s="4">
        <f t="shared" si="37"/>
        <v>0</v>
      </c>
      <c r="CLV85" s="4">
        <f t="shared" si="37"/>
        <v>0</v>
      </c>
      <c r="CLW85" s="4">
        <f t="shared" si="37"/>
        <v>0</v>
      </c>
      <c r="CLX85" s="4">
        <f t="shared" si="37"/>
        <v>0</v>
      </c>
      <c r="CLY85" s="4">
        <f t="shared" si="37"/>
        <v>0</v>
      </c>
      <c r="CLZ85" s="4">
        <f t="shared" si="37"/>
        <v>0</v>
      </c>
      <c r="CMA85" s="4">
        <f t="shared" si="37"/>
        <v>0</v>
      </c>
      <c r="CMB85" s="4">
        <f t="shared" si="37"/>
        <v>0</v>
      </c>
      <c r="CMC85" s="4">
        <f t="shared" si="37"/>
        <v>0</v>
      </c>
      <c r="CMD85" s="4">
        <f t="shared" si="37"/>
        <v>0</v>
      </c>
      <c r="CME85" s="4">
        <f t="shared" si="37"/>
        <v>0</v>
      </c>
      <c r="CMF85" s="4">
        <f t="shared" si="37"/>
        <v>0</v>
      </c>
      <c r="CMG85" s="4">
        <f t="shared" si="37"/>
        <v>0</v>
      </c>
      <c r="CMH85" s="4">
        <f t="shared" si="37"/>
        <v>0</v>
      </c>
      <c r="CMI85" s="4">
        <f t="shared" si="37"/>
        <v>0</v>
      </c>
      <c r="CMJ85" s="4">
        <f t="shared" si="37"/>
        <v>0</v>
      </c>
      <c r="CMK85" s="4">
        <f t="shared" si="37"/>
        <v>0</v>
      </c>
      <c r="CML85" s="4">
        <f t="shared" si="37"/>
        <v>0</v>
      </c>
      <c r="CMM85" s="4">
        <f t="shared" si="37"/>
        <v>0</v>
      </c>
      <c r="CMN85" s="4">
        <f t="shared" si="37"/>
        <v>0</v>
      </c>
      <c r="CMO85" s="4">
        <f t="shared" si="37"/>
        <v>0</v>
      </c>
      <c r="CMP85" s="4">
        <f t="shared" si="37"/>
        <v>0</v>
      </c>
      <c r="CMQ85" s="4">
        <f t="shared" si="37"/>
        <v>0</v>
      </c>
      <c r="CMR85" s="4">
        <f t="shared" si="37"/>
        <v>0</v>
      </c>
      <c r="CMS85" s="4">
        <f t="shared" si="37"/>
        <v>0</v>
      </c>
      <c r="CMT85" s="4">
        <f t="shared" si="37"/>
        <v>0</v>
      </c>
      <c r="CMU85" s="4">
        <f t="shared" ref="CMU85:CPF85" si="38">CMG83</f>
        <v>0</v>
      </c>
      <c r="CMV85" s="4">
        <f t="shared" si="38"/>
        <v>0</v>
      </c>
      <c r="CMW85" s="4">
        <f t="shared" si="38"/>
        <v>0</v>
      </c>
      <c r="CMX85" s="4">
        <f t="shared" si="38"/>
        <v>0</v>
      </c>
      <c r="CMY85" s="4">
        <f t="shared" si="38"/>
        <v>0</v>
      </c>
      <c r="CMZ85" s="4">
        <f t="shared" si="38"/>
        <v>0</v>
      </c>
      <c r="CNA85" s="4">
        <f t="shared" si="38"/>
        <v>0</v>
      </c>
      <c r="CNB85" s="4">
        <f t="shared" si="38"/>
        <v>0</v>
      </c>
      <c r="CNC85" s="4">
        <f t="shared" si="38"/>
        <v>0</v>
      </c>
      <c r="CND85" s="4">
        <f t="shared" si="38"/>
        <v>0</v>
      </c>
      <c r="CNE85" s="4">
        <f t="shared" si="38"/>
        <v>0</v>
      </c>
      <c r="CNF85" s="4">
        <f t="shared" si="38"/>
        <v>0</v>
      </c>
      <c r="CNG85" s="4">
        <f t="shared" si="38"/>
        <v>0</v>
      </c>
      <c r="CNH85" s="4">
        <f t="shared" si="38"/>
        <v>0</v>
      </c>
      <c r="CNI85" s="4">
        <f t="shared" si="38"/>
        <v>0</v>
      </c>
      <c r="CNJ85" s="4">
        <f t="shared" si="38"/>
        <v>0</v>
      </c>
      <c r="CNK85" s="4">
        <f t="shared" si="38"/>
        <v>0</v>
      </c>
      <c r="CNL85" s="4">
        <f t="shared" si="38"/>
        <v>0</v>
      </c>
      <c r="CNM85" s="4">
        <f t="shared" si="38"/>
        <v>0</v>
      </c>
      <c r="CNN85" s="4">
        <f t="shared" si="38"/>
        <v>0</v>
      </c>
      <c r="CNO85" s="4">
        <f t="shared" si="38"/>
        <v>0</v>
      </c>
      <c r="CNP85" s="4">
        <f t="shared" si="38"/>
        <v>0</v>
      </c>
      <c r="CNQ85" s="4">
        <f t="shared" si="38"/>
        <v>0</v>
      </c>
      <c r="CNR85" s="4">
        <f t="shared" si="38"/>
        <v>0</v>
      </c>
      <c r="CNS85" s="4">
        <f t="shared" si="38"/>
        <v>0</v>
      </c>
      <c r="CNT85" s="4">
        <f t="shared" si="38"/>
        <v>0</v>
      </c>
      <c r="CNU85" s="4">
        <f t="shared" si="38"/>
        <v>0</v>
      </c>
      <c r="CNV85" s="4">
        <f t="shared" si="38"/>
        <v>0</v>
      </c>
      <c r="CNW85" s="4">
        <f t="shared" si="38"/>
        <v>0</v>
      </c>
      <c r="CNX85" s="4">
        <f t="shared" si="38"/>
        <v>0</v>
      </c>
      <c r="CNY85" s="4">
        <f t="shared" si="38"/>
        <v>0</v>
      </c>
      <c r="CNZ85" s="4">
        <f t="shared" si="38"/>
        <v>0</v>
      </c>
      <c r="COA85" s="4">
        <f t="shared" si="38"/>
        <v>0</v>
      </c>
      <c r="COB85" s="4">
        <f t="shared" si="38"/>
        <v>0</v>
      </c>
      <c r="COC85" s="4">
        <f t="shared" si="38"/>
        <v>0</v>
      </c>
      <c r="COD85" s="4">
        <f t="shared" si="38"/>
        <v>0</v>
      </c>
      <c r="COE85" s="4">
        <f t="shared" si="38"/>
        <v>0</v>
      </c>
      <c r="COF85" s="4">
        <f t="shared" si="38"/>
        <v>0</v>
      </c>
      <c r="COG85" s="4">
        <f t="shared" si="38"/>
        <v>0</v>
      </c>
      <c r="COH85" s="4">
        <f t="shared" si="38"/>
        <v>0</v>
      </c>
      <c r="COI85" s="4">
        <f t="shared" si="38"/>
        <v>0</v>
      </c>
      <c r="COJ85" s="4">
        <f t="shared" si="38"/>
        <v>0</v>
      </c>
      <c r="COK85" s="4">
        <f t="shared" si="38"/>
        <v>0</v>
      </c>
      <c r="COL85" s="4">
        <f t="shared" si="38"/>
        <v>0</v>
      </c>
      <c r="COM85" s="4">
        <f t="shared" si="38"/>
        <v>0</v>
      </c>
      <c r="CON85" s="4">
        <f t="shared" si="38"/>
        <v>0</v>
      </c>
      <c r="COO85" s="4">
        <f t="shared" si="38"/>
        <v>0</v>
      </c>
      <c r="COP85" s="4">
        <f t="shared" si="38"/>
        <v>0</v>
      </c>
      <c r="COQ85" s="4">
        <f t="shared" si="38"/>
        <v>0</v>
      </c>
      <c r="COR85" s="4">
        <f t="shared" si="38"/>
        <v>0</v>
      </c>
      <c r="COS85" s="4">
        <f t="shared" si="38"/>
        <v>0</v>
      </c>
      <c r="COT85" s="4">
        <f t="shared" si="38"/>
        <v>0</v>
      </c>
      <c r="COU85" s="4">
        <f t="shared" si="38"/>
        <v>0</v>
      </c>
      <c r="COV85" s="4">
        <f t="shared" si="38"/>
        <v>0</v>
      </c>
      <c r="COW85" s="4">
        <f t="shared" si="38"/>
        <v>0</v>
      </c>
      <c r="COX85" s="4">
        <f t="shared" si="38"/>
        <v>0</v>
      </c>
      <c r="COY85" s="4">
        <f t="shared" si="38"/>
        <v>0</v>
      </c>
      <c r="COZ85" s="4">
        <f t="shared" si="38"/>
        <v>0</v>
      </c>
      <c r="CPA85" s="4">
        <f t="shared" si="38"/>
        <v>0</v>
      </c>
      <c r="CPB85" s="4">
        <f t="shared" si="38"/>
        <v>0</v>
      </c>
      <c r="CPC85" s="4">
        <f t="shared" si="38"/>
        <v>0</v>
      </c>
      <c r="CPD85" s="4">
        <f t="shared" si="38"/>
        <v>0</v>
      </c>
      <c r="CPE85" s="4">
        <f t="shared" si="38"/>
        <v>0</v>
      </c>
      <c r="CPF85" s="4">
        <f t="shared" si="38"/>
        <v>0</v>
      </c>
      <c r="CPG85" s="4">
        <f t="shared" ref="CPG85:CRR85" si="39">COS83</f>
        <v>0</v>
      </c>
      <c r="CPH85" s="4">
        <f t="shared" si="39"/>
        <v>0</v>
      </c>
      <c r="CPI85" s="4">
        <f t="shared" si="39"/>
        <v>0</v>
      </c>
      <c r="CPJ85" s="4">
        <f t="shared" si="39"/>
        <v>0</v>
      </c>
      <c r="CPK85" s="4">
        <f t="shared" si="39"/>
        <v>0</v>
      </c>
      <c r="CPL85" s="4">
        <f t="shared" si="39"/>
        <v>0</v>
      </c>
      <c r="CPM85" s="4">
        <f t="shared" si="39"/>
        <v>0</v>
      </c>
      <c r="CPN85" s="4">
        <f t="shared" si="39"/>
        <v>0</v>
      </c>
      <c r="CPO85" s="4">
        <f t="shared" si="39"/>
        <v>0</v>
      </c>
      <c r="CPP85" s="4">
        <f t="shared" si="39"/>
        <v>0</v>
      </c>
      <c r="CPQ85" s="4">
        <f t="shared" si="39"/>
        <v>0</v>
      </c>
      <c r="CPR85" s="4">
        <f t="shared" si="39"/>
        <v>0</v>
      </c>
      <c r="CPS85" s="4">
        <f t="shared" si="39"/>
        <v>0</v>
      </c>
      <c r="CPT85" s="4">
        <f t="shared" si="39"/>
        <v>0</v>
      </c>
      <c r="CPU85" s="4">
        <f t="shared" si="39"/>
        <v>0</v>
      </c>
      <c r="CPV85" s="4">
        <f t="shared" si="39"/>
        <v>0</v>
      </c>
      <c r="CPW85" s="4">
        <f t="shared" si="39"/>
        <v>0</v>
      </c>
      <c r="CPX85" s="4">
        <f t="shared" si="39"/>
        <v>0</v>
      </c>
      <c r="CPY85" s="4">
        <f t="shared" si="39"/>
        <v>0</v>
      </c>
      <c r="CPZ85" s="4">
        <f t="shared" si="39"/>
        <v>0</v>
      </c>
      <c r="CQA85" s="4">
        <f t="shared" si="39"/>
        <v>0</v>
      </c>
      <c r="CQB85" s="4">
        <f t="shared" si="39"/>
        <v>0</v>
      </c>
      <c r="CQC85" s="4">
        <f t="shared" si="39"/>
        <v>0</v>
      </c>
      <c r="CQD85" s="4">
        <f t="shared" si="39"/>
        <v>0</v>
      </c>
      <c r="CQE85" s="4">
        <f t="shared" si="39"/>
        <v>0</v>
      </c>
      <c r="CQF85" s="4">
        <f t="shared" si="39"/>
        <v>0</v>
      </c>
      <c r="CQG85" s="4">
        <f t="shared" si="39"/>
        <v>0</v>
      </c>
      <c r="CQH85" s="4">
        <f t="shared" si="39"/>
        <v>0</v>
      </c>
      <c r="CQI85" s="4">
        <f t="shared" si="39"/>
        <v>0</v>
      </c>
      <c r="CQJ85" s="4">
        <f t="shared" si="39"/>
        <v>0</v>
      </c>
      <c r="CQK85" s="4">
        <f t="shared" si="39"/>
        <v>0</v>
      </c>
      <c r="CQL85" s="4">
        <f t="shared" si="39"/>
        <v>0</v>
      </c>
      <c r="CQM85" s="4">
        <f t="shared" si="39"/>
        <v>0</v>
      </c>
      <c r="CQN85" s="4">
        <f t="shared" si="39"/>
        <v>0</v>
      </c>
      <c r="CQO85" s="4">
        <f t="shared" si="39"/>
        <v>0</v>
      </c>
      <c r="CQP85" s="4">
        <f t="shared" si="39"/>
        <v>0</v>
      </c>
      <c r="CQQ85" s="4">
        <f t="shared" si="39"/>
        <v>0</v>
      </c>
      <c r="CQR85" s="4">
        <f t="shared" si="39"/>
        <v>0</v>
      </c>
      <c r="CQS85" s="4">
        <f t="shared" si="39"/>
        <v>0</v>
      </c>
      <c r="CQT85" s="4">
        <f t="shared" si="39"/>
        <v>0</v>
      </c>
      <c r="CQU85" s="4">
        <f t="shared" si="39"/>
        <v>0</v>
      </c>
      <c r="CQV85" s="4">
        <f t="shared" si="39"/>
        <v>0</v>
      </c>
      <c r="CQW85" s="4">
        <f t="shared" si="39"/>
        <v>0</v>
      </c>
      <c r="CQX85" s="4">
        <f t="shared" si="39"/>
        <v>0</v>
      </c>
      <c r="CQY85" s="4">
        <f t="shared" si="39"/>
        <v>0</v>
      </c>
      <c r="CQZ85" s="4">
        <f t="shared" si="39"/>
        <v>0</v>
      </c>
      <c r="CRA85" s="4">
        <f t="shared" si="39"/>
        <v>0</v>
      </c>
      <c r="CRB85" s="4">
        <f t="shared" si="39"/>
        <v>0</v>
      </c>
      <c r="CRC85" s="4">
        <f t="shared" si="39"/>
        <v>0</v>
      </c>
      <c r="CRD85" s="4">
        <f t="shared" si="39"/>
        <v>0</v>
      </c>
      <c r="CRE85" s="4">
        <f t="shared" si="39"/>
        <v>0</v>
      </c>
      <c r="CRF85" s="4">
        <f t="shared" si="39"/>
        <v>0</v>
      </c>
      <c r="CRG85" s="4">
        <f t="shared" si="39"/>
        <v>0</v>
      </c>
      <c r="CRH85" s="4">
        <f t="shared" si="39"/>
        <v>0</v>
      </c>
      <c r="CRI85" s="4">
        <f t="shared" si="39"/>
        <v>0</v>
      </c>
      <c r="CRJ85" s="4">
        <f t="shared" si="39"/>
        <v>0</v>
      </c>
      <c r="CRK85" s="4">
        <f t="shared" si="39"/>
        <v>0</v>
      </c>
      <c r="CRL85" s="4">
        <f t="shared" si="39"/>
        <v>0</v>
      </c>
      <c r="CRM85" s="4">
        <f t="shared" si="39"/>
        <v>0</v>
      </c>
      <c r="CRN85" s="4">
        <f t="shared" si="39"/>
        <v>0</v>
      </c>
      <c r="CRO85" s="4">
        <f t="shared" si="39"/>
        <v>0</v>
      </c>
      <c r="CRP85" s="4">
        <f t="shared" si="39"/>
        <v>0</v>
      </c>
      <c r="CRQ85" s="4">
        <f t="shared" si="39"/>
        <v>0</v>
      </c>
      <c r="CRR85" s="4">
        <f t="shared" si="39"/>
        <v>0</v>
      </c>
      <c r="CRS85" s="4">
        <f t="shared" ref="CRS85:CUD85" si="40">CRE83</f>
        <v>0</v>
      </c>
      <c r="CRT85" s="4">
        <f t="shared" si="40"/>
        <v>0</v>
      </c>
      <c r="CRU85" s="4">
        <f t="shared" si="40"/>
        <v>0</v>
      </c>
      <c r="CRV85" s="4">
        <f t="shared" si="40"/>
        <v>0</v>
      </c>
      <c r="CRW85" s="4">
        <f t="shared" si="40"/>
        <v>0</v>
      </c>
      <c r="CRX85" s="4">
        <f t="shared" si="40"/>
        <v>0</v>
      </c>
      <c r="CRY85" s="4">
        <f t="shared" si="40"/>
        <v>0</v>
      </c>
      <c r="CRZ85" s="4">
        <f t="shared" si="40"/>
        <v>0</v>
      </c>
      <c r="CSA85" s="4">
        <f t="shared" si="40"/>
        <v>0</v>
      </c>
      <c r="CSB85" s="4">
        <f t="shared" si="40"/>
        <v>0</v>
      </c>
      <c r="CSC85" s="4">
        <f t="shared" si="40"/>
        <v>0</v>
      </c>
      <c r="CSD85" s="4">
        <f t="shared" si="40"/>
        <v>0</v>
      </c>
      <c r="CSE85" s="4">
        <f t="shared" si="40"/>
        <v>0</v>
      </c>
      <c r="CSF85" s="4">
        <f t="shared" si="40"/>
        <v>0</v>
      </c>
      <c r="CSG85" s="4">
        <f t="shared" si="40"/>
        <v>0</v>
      </c>
      <c r="CSH85" s="4">
        <f t="shared" si="40"/>
        <v>0</v>
      </c>
      <c r="CSI85" s="4">
        <f t="shared" si="40"/>
        <v>0</v>
      </c>
      <c r="CSJ85" s="4">
        <f t="shared" si="40"/>
        <v>0</v>
      </c>
      <c r="CSK85" s="4">
        <f t="shared" si="40"/>
        <v>0</v>
      </c>
      <c r="CSL85" s="4">
        <f t="shared" si="40"/>
        <v>0</v>
      </c>
      <c r="CSM85" s="4">
        <f t="shared" si="40"/>
        <v>0</v>
      </c>
      <c r="CSN85" s="4">
        <f t="shared" si="40"/>
        <v>0</v>
      </c>
      <c r="CSO85" s="4">
        <f t="shared" si="40"/>
        <v>0</v>
      </c>
      <c r="CSP85" s="4">
        <f t="shared" si="40"/>
        <v>0</v>
      </c>
      <c r="CSQ85" s="4">
        <f t="shared" si="40"/>
        <v>0</v>
      </c>
      <c r="CSR85" s="4">
        <f t="shared" si="40"/>
        <v>0</v>
      </c>
      <c r="CSS85" s="4">
        <f t="shared" si="40"/>
        <v>0</v>
      </c>
      <c r="CST85" s="4">
        <f t="shared" si="40"/>
        <v>0</v>
      </c>
      <c r="CSU85" s="4">
        <f t="shared" si="40"/>
        <v>0</v>
      </c>
      <c r="CSV85" s="4">
        <f t="shared" si="40"/>
        <v>0</v>
      </c>
      <c r="CSW85" s="4">
        <f t="shared" si="40"/>
        <v>0</v>
      </c>
      <c r="CSX85" s="4">
        <f t="shared" si="40"/>
        <v>0</v>
      </c>
      <c r="CSY85" s="4">
        <f t="shared" si="40"/>
        <v>0</v>
      </c>
      <c r="CSZ85" s="4">
        <f t="shared" si="40"/>
        <v>0</v>
      </c>
      <c r="CTA85" s="4">
        <f t="shared" si="40"/>
        <v>0</v>
      </c>
      <c r="CTB85" s="4">
        <f t="shared" si="40"/>
        <v>0</v>
      </c>
      <c r="CTC85" s="4">
        <f t="shared" si="40"/>
        <v>0</v>
      </c>
      <c r="CTD85" s="4">
        <f t="shared" si="40"/>
        <v>0</v>
      </c>
      <c r="CTE85" s="4">
        <f t="shared" si="40"/>
        <v>0</v>
      </c>
      <c r="CTF85" s="4">
        <f t="shared" si="40"/>
        <v>0</v>
      </c>
      <c r="CTG85" s="4">
        <f t="shared" si="40"/>
        <v>0</v>
      </c>
      <c r="CTH85" s="4">
        <f t="shared" si="40"/>
        <v>0</v>
      </c>
      <c r="CTI85" s="4">
        <f t="shared" si="40"/>
        <v>0</v>
      </c>
      <c r="CTJ85" s="4">
        <f t="shared" si="40"/>
        <v>0</v>
      </c>
      <c r="CTK85" s="4">
        <f t="shared" si="40"/>
        <v>0</v>
      </c>
      <c r="CTL85" s="4">
        <f t="shared" si="40"/>
        <v>0</v>
      </c>
      <c r="CTM85" s="4">
        <f t="shared" si="40"/>
        <v>0</v>
      </c>
      <c r="CTN85" s="4">
        <f t="shared" si="40"/>
        <v>0</v>
      </c>
      <c r="CTO85" s="4">
        <f t="shared" si="40"/>
        <v>0</v>
      </c>
      <c r="CTP85" s="4">
        <f t="shared" si="40"/>
        <v>0</v>
      </c>
      <c r="CTQ85" s="4">
        <f t="shared" si="40"/>
        <v>0</v>
      </c>
      <c r="CTR85" s="4">
        <f t="shared" si="40"/>
        <v>0</v>
      </c>
      <c r="CTS85" s="4">
        <f t="shared" si="40"/>
        <v>0</v>
      </c>
      <c r="CTT85" s="4">
        <f t="shared" si="40"/>
        <v>0</v>
      </c>
      <c r="CTU85" s="4">
        <f t="shared" si="40"/>
        <v>0</v>
      </c>
      <c r="CTV85" s="4">
        <f t="shared" si="40"/>
        <v>0</v>
      </c>
      <c r="CTW85" s="4">
        <f t="shared" si="40"/>
        <v>0</v>
      </c>
      <c r="CTX85" s="4">
        <f t="shared" si="40"/>
        <v>0</v>
      </c>
      <c r="CTY85" s="4">
        <f t="shared" si="40"/>
        <v>0</v>
      </c>
      <c r="CTZ85" s="4">
        <f t="shared" si="40"/>
        <v>0</v>
      </c>
      <c r="CUA85" s="4">
        <f t="shared" si="40"/>
        <v>0</v>
      </c>
      <c r="CUB85" s="4">
        <f t="shared" si="40"/>
        <v>0</v>
      </c>
      <c r="CUC85" s="4">
        <f t="shared" si="40"/>
        <v>0</v>
      </c>
      <c r="CUD85" s="4">
        <f t="shared" si="40"/>
        <v>0</v>
      </c>
      <c r="CUE85" s="4">
        <f t="shared" ref="CUE85:CWP85" si="41">CTQ83</f>
        <v>0</v>
      </c>
      <c r="CUF85" s="4">
        <f t="shared" si="41"/>
        <v>0</v>
      </c>
      <c r="CUG85" s="4">
        <f t="shared" si="41"/>
        <v>0</v>
      </c>
      <c r="CUH85" s="4">
        <f t="shared" si="41"/>
        <v>0</v>
      </c>
      <c r="CUI85" s="4">
        <f t="shared" si="41"/>
        <v>0</v>
      </c>
      <c r="CUJ85" s="4">
        <f t="shared" si="41"/>
        <v>0</v>
      </c>
      <c r="CUK85" s="4">
        <f t="shared" si="41"/>
        <v>0</v>
      </c>
      <c r="CUL85" s="4">
        <f t="shared" si="41"/>
        <v>0</v>
      </c>
      <c r="CUM85" s="4">
        <f t="shared" si="41"/>
        <v>0</v>
      </c>
      <c r="CUN85" s="4">
        <f t="shared" si="41"/>
        <v>0</v>
      </c>
      <c r="CUO85" s="4">
        <f t="shared" si="41"/>
        <v>0</v>
      </c>
      <c r="CUP85" s="4">
        <f t="shared" si="41"/>
        <v>0</v>
      </c>
      <c r="CUQ85" s="4">
        <f t="shared" si="41"/>
        <v>0</v>
      </c>
      <c r="CUR85" s="4">
        <f t="shared" si="41"/>
        <v>0</v>
      </c>
      <c r="CUS85" s="4">
        <f t="shared" si="41"/>
        <v>0</v>
      </c>
      <c r="CUT85" s="4">
        <f t="shared" si="41"/>
        <v>0</v>
      </c>
      <c r="CUU85" s="4">
        <f t="shared" si="41"/>
        <v>0</v>
      </c>
      <c r="CUV85" s="4">
        <f t="shared" si="41"/>
        <v>0</v>
      </c>
      <c r="CUW85" s="4">
        <f t="shared" si="41"/>
        <v>0</v>
      </c>
      <c r="CUX85" s="4">
        <f t="shared" si="41"/>
        <v>0</v>
      </c>
      <c r="CUY85" s="4">
        <f t="shared" si="41"/>
        <v>0</v>
      </c>
      <c r="CUZ85" s="4">
        <f t="shared" si="41"/>
        <v>0</v>
      </c>
      <c r="CVA85" s="4">
        <f t="shared" si="41"/>
        <v>0</v>
      </c>
      <c r="CVB85" s="4">
        <f t="shared" si="41"/>
        <v>0</v>
      </c>
      <c r="CVC85" s="4">
        <f t="shared" si="41"/>
        <v>0</v>
      </c>
      <c r="CVD85" s="4">
        <f t="shared" si="41"/>
        <v>0</v>
      </c>
      <c r="CVE85" s="4">
        <f t="shared" si="41"/>
        <v>0</v>
      </c>
      <c r="CVF85" s="4">
        <f t="shared" si="41"/>
        <v>0</v>
      </c>
      <c r="CVG85" s="4">
        <f t="shared" si="41"/>
        <v>0</v>
      </c>
      <c r="CVH85" s="4">
        <f t="shared" si="41"/>
        <v>0</v>
      </c>
      <c r="CVI85" s="4">
        <f t="shared" si="41"/>
        <v>0</v>
      </c>
      <c r="CVJ85" s="4">
        <f t="shared" si="41"/>
        <v>0</v>
      </c>
      <c r="CVK85" s="4">
        <f t="shared" si="41"/>
        <v>0</v>
      </c>
      <c r="CVL85" s="4">
        <f t="shared" si="41"/>
        <v>0</v>
      </c>
      <c r="CVM85" s="4">
        <f t="shared" si="41"/>
        <v>0</v>
      </c>
      <c r="CVN85" s="4">
        <f t="shared" si="41"/>
        <v>0</v>
      </c>
      <c r="CVO85" s="4">
        <f t="shared" si="41"/>
        <v>0</v>
      </c>
      <c r="CVP85" s="4">
        <f t="shared" si="41"/>
        <v>0</v>
      </c>
      <c r="CVQ85" s="4">
        <f t="shared" si="41"/>
        <v>0</v>
      </c>
      <c r="CVR85" s="4">
        <f t="shared" si="41"/>
        <v>0</v>
      </c>
      <c r="CVS85" s="4">
        <f t="shared" si="41"/>
        <v>0</v>
      </c>
      <c r="CVT85" s="4">
        <f t="shared" si="41"/>
        <v>0</v>
      </c>
      <c r="CVU85" s="4">
        <f t="shared" si="41"/>
        <v>0</v>
      </c>
      <c r="CVV85" s="4">
        <f t="shared" si="41"/>
        <v>0</v>
      </c>
      <c r="CVW85" s="4">
        <f t="shared" si="41"/>
        <v>0</v>
      </c>
      <c r="CVX85" s="4">
        <f t="shared" si="41"/>
        <v>0</v>
      </c>
      <c r="CVY85" s="4">
        <f t="shared" si="41"/>
        <v>0</v>
      </c>
      <c r="CVZ85" s="4">
        <f t="shared" si="41"/>
        <v>0</v>
      </c>
      <c r="CWA85" s="4">
        <f t="shared" si="41"/>
        <v>0</v>
      </c>
      <c r="CWB85" s="4">
        <f t="shared" si="41"/>
        <v>0</v>
      </c>
      <c r="CWC85" s="4">
        <f t="shared" si="41"/>
        <v>0</v>
      </c>
      <c r="CWD85" s="4">
        <f t="shared" si="41"/>
        <v>0</v>
      </c>
      <c r="CWE85" s="4">
        <f t="shared" si="41"/>
        <v>0</v>
      </c>
      <c r="CWF85" s="4">
        <f t="shared" si="41"/>
        <v>0</v>
      </c>
      <c r="CWG85" s="4">
        <f t="shared" si="41"/>
        <v>0</v>
      </c>
      <c r="CWH85" s="4">
        <f t="shared" si="41"/>
        <v>0</v>
      </c>
      <c r="CWI85" s="4">
        <f t="shared" si="41"/>
        <v>0</v>
      </c>
      <c r="CWJ85" s="4">
        <f t="shared" si="41"/>
        <v>0</v>
      </c>
      <c r="CWK85" s="4">
        <f t="shared" si="41"/>
        <v>0</v>
      </c>
      <c r="CWL85" s="4">
        <f t="shared" si="41"/>
        <v>0</v>
      </c>
      <c r="CWM85" s="4">
        <f t="shared" si="41"/>
        <v>0</v>
      </c>
      <c r="CWN85" s="4">
        <f t="shared" si="41"/>
        <v>0</v>
      </c>
      <c r="CWO85" s="4">
        <f t="shared" si="41"/>
        <v>0</v>
      </c>
      <c r="CWP85" s="4">
        <f t="shared" si="41"/>
        <v>0</v>
      </c>
      <c r="CWQ85" s="4">
        <f t="shared" ref="CWQ85:CZB85" si="42">CWC83</f>
        <v>0</v>
      </c>
      <c r="CWR85" s="4">
        <f t="shared" si="42"/>
        <v>0</v>
      </c>
      <c r="CWS85" s="4">
        <f t="shared" si="42"/>
        <v>0</v>
      </c>
      <c r="CWT85" s="4">
        <f t="shared" si="42"/>
        <v>0</v>
      </c>
      <c r="CWU85" s="4">
        <f t="shared" si="42"/>
        <v>0</v>
      </c>
      <c r="CWV85" s="4">
        <f t="shared" si="42"/>
        <v>0</v>
      </c>
      <c r="CWW85" s="4">
        <f t="shared" si="42"/>
        <v>0</v>
      </c>
      <c r="CWX85" s="4">
        <f t="shared" si="42"/>
        <v>0</v>
      </c>
      <c r="CWY85" s="4">
        <f t="shared" si="42"/>
        <v>0</v>
      </c>
      <c r="CWZ85" s="4">
        <f t="shared" si="42"/>
        <v>0</v>
      </c>
      <c r="CXA85" s="4">
        <f t="shared" si="42"/>
        <v>0</v>
      </c>
      <c r="CXB85" s="4">
        <f t="shared" si="42"/>
        <v>0</v>
      </c>
      <c r="CXC85" s="4">
        <f t="shared" si="42"/>
        <v>0</v>
      </c>
      <c r="CXD85" s="4">
        <f t="shared" si="42"/>
        <v>0</v>
      </c>
      <c r="CXE85" s="4">
        <f t="shared" si="42"/>
        <v>0</v>
      </c>
      <c r="CXF85" s="4">
        <f t="shared" si="42"/>
        <v>0</v>
      </c>
      <c r="CXG85" s="4">
        <f t="shared" si="42"/>
        <v>0</v>
      </c>
      <c r="CXH85" s="4">
        <f t="shared" si="42"/>
        <v>0</v>
      </c>
      <c r="CXI85" s="4">
        <f t="shared" si="42"/>
        <v>0</v>
      </c>
      <c r="CXJ85" s="4">
        <f t="shared" si="42"/>
        <v>0</v>
      </c>
      <c r="CXK85" s="4">
        <f t="shared" si="42"/>
        <v>0</v>
      </c>
      <c r="CXL85" s="4">
        <f t="shared" si="42"/>
        <v>0</v>
      </c>
      <c r="CXM85" s="4">
        <f t="shared" si="42"/>
        <v>0</v>
      </c>
      <c r="CXN85" s="4">
        <f t="shared" si="42"/>
        <v>0</v>
      </c>
      <c r="CXO85" s="4">
        <f t="shared" si="42"/>
        <v>0</v>
      </c>
      <c r="CXP85" s="4">
        <f t="shared" si="42"/>
        <v>0</v>
      </c>
      <c r="CXQ85" s="4">
        <f t="shared" si="42"/>
        <v>0</v>
      </c>
      <c r="CXR85" s="4">
        <f t="shared" si="42"/>
        <v>0</v>
      </c>
      <c r="CXS85" s="4">
        <f t="shared" si="42"/>
        <v>0</v>
      </c>
      <c r="CXT85" s="4">
        <f t="shared" si="42"/>
        <v>0</v>
      </c>
      <c r="CXU85" s="4">
        <f t="shared" si="42"/>
        <v>0</v>
      </c>
      <c r="CXV85" s="4">
        <f t="shared" si="42"/>
        <v>0</v>
      </c>
      <c r="CXW85" s="4">
        <f t="shared" si="42"/>
        <v>0</v>
      </c>
      <c r="CXX85" s="4">
        <f t="shared" si="42"/>
        <v>0</v>
      </c>
      <c r="CXY85" s="4">
        <f t="shared" si="42"/>
        <v>0</v>
      </c>
      <c r="CXZ85" s="4">
        <f t="shared" si="42"/>
        <v>0</v>
      </c>
      <c r="CYA85" s="4">
        <f t="shared" si="42"/>
        <v>0</v>
      </c>
      <c r="CYB85" s="4">
        <f t="shared" si="42"/>
        <v>0</v>
      </c>
      <c r="CYC85" s="4">
        <f t="shared" si="42"/>
        <v>0</v>
      </c>
      <c r="CYD85" s="4">
        <f t="shared" si="42"/>
        <v>0</v>
      </c>
      <c r="CYE85" s="4">
        <f t="shared" si="42"/>
        <v>0</v>
      </c>
      <c r="CYF85" s="4">
        <f t="shared" si="42"/>
        <v>0</v>
      </c>
      <c r="CYG85" s="4">
        <f t="shared" si="42"/>
        <v>0</v>
      </c>
      <c r="CYH85" s="4">
        <f t="shared" si="42"/>
        <v>0</v>
      </c>
      <c r="CYI85" s="4">
        <f t="shared" si="42"/>
        <v>0</v>
      </c>
      <c r="CYJ85" s="4">
        <f t="shared" si="42"/>
        <v>0</v>
      </c>
      <c r="CYK85" s="4">
        <f t="shared" si="42"/>
        <v>0</v>
      </c>
      <c r="CYL85" s="4">
        <f t="shared" si="42"/>
        <v>0</v>
      </c>
      <c r="CYM85" s="4">
        <f t="shared" si="42"/>
        <v>0</v>
      </c>
      <c r="CYN85" s="4">
        <f t="shared" si="42"/>
        <v>0</v>
      </c>
      <c r="CYO85" s="4">
        <f t="shared" si="42"/>
        <v>0</v>
      </c>
      <c r="CYP85" s="4">
        <f t="shared" si="42"/>
        <v>0</v>
      </c>
      <c r="CYQ85" s="4">
        <f t="shared" si="42"/>
        <v>0</v>
      </c>
      <c r="CYR85" s="4">
        <f t="shared" si="42"/>
        <v>0</v>
      </c>
      <c r="CYS85" s="4">
        <f t="shared" si="42"/>
        <v>0</v>
      </c>
      <c r="CYT85" s="4">
        <f t="shared" si="42"/>
        <v>0</v>
      </c>
      <c r="CYU85" s="4">
        <f t="shared" si="42"/>
        <v>0</v>
      </c>
      <c r="CYV85" s="4">
        <f t="shared" si="42"/>
        <v>0</v>
      </c>
      <c r="CYW85" s="4">
        <f t="shared" si="42"/>
        <v>0</v>
      </c>
      <c r="CYX85" s="4">
        <f t="shared" si="42"/>
        <v>0</v>
      </c>
      <c r="CYY85" s="4">
        <f t="shared" si="42"/>
        <v>0</v>
      </c>
      <c r="CYZ85" s="4">
        <f t="shared" si="42"/>
        <v>0</v>
      </c>
      <c r="CZA85" s="4">
        <f t="shared" si="42"/>
        <v>0</v>
      </c>
      <c r="CZB85" s="4">
        <f t="shared" si="42"/>
        <v>0</v>
      </c>
      <c r="CZC85" s="4">
        <f t="shared" ref="CZC85:DBN85" si="43">CYO83</f>
        <v>0</v>
      </c>
      <c r="CZD85" s="4">
        <f t="shared" si="43"/>
        <v>0</v>
      </c>
      <c r="CZE85" s="4">
        <f t="shared" si="43"/>
        <v>0</v>
      </c>
      <c r="CZF85" s="4">
        <f t="shared" si="43"/>
        <v>0</v>
      </c>
      <c r="CZG85" s="4">
        <f t="shared" si="43"/>
        <v>0</v>
      </c>
      <c r="CZH85" s="4">
        <f t="shared" si="43"/>
        <v>0</v>
      </c>
      <c r="CZI85" s="4">
        <f t="shared" si="43"/>
        <v>0</v>
      </c>
      <c r="CZJ85" s="4">
        <f t="shared" si="43"/>
        <v>0</v>
      </c>
      <c r="CZK85" s="4">
        <f t="shared" si="43"/>
        <v>0</v>
      </c>
      <c r="CZL85" s="4">
        <f t="shared" si="43"/>
        <v>0</v>
      </c>
      <c r="CZM85" s="4">
        <f t="shared" si="43"/>
        <v>0</v>
      </c>
      <c r="CZN85" s="4">
        <f t="shared" si="43"/>
        <v>0</v>
      </c>
      <c r="CZO85" s="4">
        <f t="shared" si="43"/>
        <v>0</v>
      </c>
      <c r="CZP85" s="4">
        <f t="shared" si="43"/>
        <v>0</v>
      </c>
      <c r="CZQ85" s="4">
        <f t="shared" si="43"/>
        <v>0</v>
      </c>
      <c r="CZR85" s="4">
        <f t="shared" si="43"/>
        <v>0</v>
      </c>
      <c r="CZS85" s="4">
        <f t="shared" si="43"/>
        <v>0</v>
      </c>
      <c r="CZT85" s="4">
        <f t="shared" si="43"/>
        <v>0</v>
      </c>
      <c r="CZU85" s="4">
        <f t="shared" si="43"/>
        <v>0</v>
      </c>
      <c r="CZV85" s="4">
        <f t="shared" si="43"/>
        <v>0</v>
      </c>
      <c r="CZW85" s="4">
        <f t="shared" si="43"/>
        <v>0</v>
      </c>
      <c r="CZX85" s="4">
        <f t="shared" si="43"/>
        <v>0</v>
      </c>
      <c r="CZY85" s="4">
        <f t="shared" si="43"/>
        <v>0</v>
      </c>
      <c r="CZZ85" s="4">
        <f t="shared" si="43"/>
        <v>0</v>
      </c>
      <c r="DAA85" s="4">
        <f t="shared" si="43"/>
        <v>0</v>
      </c>
      <c r="DAB85" s="4">
        <f t="shared" si="43"/>
        <v>0</v>
      </c>
      <c r="DAC85" s="4">
        <f t="shared" si="43"/>
        <v>0</v>
      </c>
      <c r="DAD85" s="4">
        <f t="shared" si="43"/>
        <v>0</v>
      </c>
      <c r="DAE85" s="4">
        <f t="shared" si="43"/>
        <v>0</v>
      </c>
      <c r="DAF85" s="4">
        <f t="shared" si="43"/>
        <v>0</v>
      </c>
      <c r="DAG85" s="4">
        <f t="shared" si="43"/>
        <v>0</v>
      </c>
      <c r="DAH85" s="4">
        <f t="shared" si="43"/>
        <v>0</v>
      </c>
      <c r="DAI85" s="4">
        <f t="shared" si="43"/>
        <v>0</v>
      </c>
      <c r="DAJ85" s="4">
        <f t="shared" si="43"/>
        <v>0</v>
      </c>
      <c r="DAK85" s="4">
        <f t="shared" si="43"/>
        <v>0</v>
      </c>
      <c r="DAL85" s="4">
        <f t="shared" si="43"/>
        <v>0</v>
      </c>
      <c r="DAM85" s="4">
        <f t="shared" si="43"/>
        <v>0</v>
      </c>
      <c r="DAN85" s="4">
        <f t="shared" si="43"/>
        <v>0</v>
      </c>
      <c r="DAO85" s="4">
        <f t="shared" si="43"/>
        <v>0</v>
      </c>
      <c r="DAP85" s="4">
        <f t="shared" si="43"/>
        <v>0</v>
      </c>
      <c r="DAQ85" s="4">
        <f t="shared" si="43"/>
        <v>0</v>
      </c>
      <c r="DAR85" s="4">
        <f t="shared" si="43"/>
        <v>0</v>
      </c>
      <c r="DAS85" s="4">
        <f t="shared" si="43"/>
        <v>0</v>
      </c>
      <c r="DAT85" s="4">
        <f t="shared" si="43"/>
        <v>0</v>
      </c>
      <c r="DAU85" s="4">
        <f t="shared" si="43"/>
        <v>0</v>
      </c>
      <c r="DAV85" s="4">
        <f t="shared" si="43"/>
        <v>0</v>
      </c>
      <c r="DAW85" s="4">
        <f t="shared" si="43"/>
        <v>0</v>
      </c>
      <c r="DAX85" s="4">
        <f t="shared" si="43"/>
        <v>0</v>
      </c>
      <c r="DAY85" s="4">
        <f t="shared" si="43"/>
        <v>0</v>
      </c>
      <c r="DAZ85" s="4">
        <f t="shared" si="43"/>
        <v>0</v>
      </c>
      <c r="DBA85" s="4">
        <f t="shared" si="43"/>
        <v>0</v>
      </c>
      <c r="DBB85" s="4">
        <f t="shared" si="43"/>
        <v>0</v>
      </c>
      <c r="DBC85" s="4">
        <f t="shared" si="43"/>
        <v>0</v>
      </c>
      <c r="DBD85" s="4">
        <f t="shared" si="43"/>
        <v>0</v>
      </c>
      <c r="DBE85" s="4">
        <f t="shared" si="43"/>
        <v>0</v>
      </c>
      <c r="DBF85" s="4">
        <f t="shared" si="43"/>
        <v>0</v>
      </c>
      <c r="DBG85" s="4">
        <f t="shared" si="43"/>
        <v>0</v>
      </c>
      <c r="DBH85" s="4">
        <f t="shared" si="43"/>
        <v>0</v>
      </c>
      <c r="DBI85" s="4">
        <f t="shared" si="43"/>
        <v>0</v>
      </c>
      <c r="DBJ85" s="4">
        <f t="shared" si="43"/>
        <v>0</v>
      </c>
      <c r="DBK85" s="4">
        <f t="shared" si="43"/>
        <v>0</v>
      </c>
      <c r="DBL85" s="4">
        <f t="shared" si="43"/>
        <v>0</v>
      </c>
      <c r="DBM85" s="4" t="e" cm="1">
        <f t="array" ref="DBM85">hari83</f>
        <v>#NAME?</v>
      </c>
      <c r="DBN85" s="4">
        <f t="shared" si="43"/>
        <v>0</v>
      </c>
      <c r="DBO85" s="4">
        <f t="shared" ref="DBO85:DDZ85" si="44">DBA83</f>
        <v>0</v>
      </c>
      <c r="DBP85" s="4">
        <f t="shared" si="44"/>
        <v>0</v>
      </c>
      <c r="DBQ85" s="4">
        <f t="shared" si="44"/>
        <v>0</v>
      </c>
      <c r="DBR85" s="4">
        <f t="shared" si="44"/>
        <v>0</v>
      </c>
      <c r="DBS85" s="4">
        <f t="shared" si="44"/>
        <v>0</v>
      </c>
      <c r="DBT85" s="4">
        <f t="shared" si="44"/>
        <v>0</v>
      </c>
      <c r="DBU85" s="4">
        <f t="shared" si="44"/>
        <v>0</v>
      </c>
      <c r="DBV85" s="4">
        <f t="shared" si="44"/>
        <v>0</v>
      </c>
      <c r="DBW85" s="4">
        <f t="shared" si="44"/>
        <v>0</v>
      </c>
      <c r="DBX85" s="4">
        <f t="shared" si="44"/>
        <v>0</v>
      </c>
      <c r="DBY85" s="4">
        <f t="shared" si="44"/>
        <v>0</v>
      </c>
      <c r="DBZ85" s="4">
        <f t="shared" si="44"/>
        <v>0</v>
      </c>
      <c r="DCA85" s="4">
        <f t="shared" si="44"/>
        <v>0</v>
      </c>
      <c r="DCB85" s="4">
        <f t="shared" si="44"/>
        <v>0</v>
      </c>
      <c r="DCC85" s="4">
        <f t="shared" si="44"/>
        <v>0</v>
      </c>
      <c r="DCD85" s="4">
        <f t="shared" si="44"/>
        <v>0</v>
      </c>
      <c r="DCE85" s="4">
        <f t="shared" si="44"/>
        <v>0</v>
      </c>
      <c r="DCF85" s="4">
        <f t="shared" si="44"/>
        <v>0</v>
      </c>
      <c r="DCG85" s="4">
        <f t="shared" si="44"/>
        <v>0</v>
      </c>
      <c r="DCH85" s="4">
        <f t="shared" si="44"/>
        <v>0</v>
      </c>
      <c r="DCI85" s="4">
        <f t="shared" si="44"/>
        <v>0</v>
      </c>
      <c r="DCJ85" s="4">
        <f t="shared" si="44"/>
        <v>0</v>
      </c>
      <c r="DCK85" s="4">
        <f t="shared" si="44"/>
        <v>0</v>
      </c>
      <c r="DCL85" s="4">
        <f t="shared" si="44"/>
        <v>0</v>
      </c>
      <c r="DCM85" s="4">
        <f t="shared" si="44"/>
        <v>0</v>
      </c>
      <c r="DCN85" s="4">
        <f t="shared" si="44"/>
        <v>0</v>
      </c>
      <c r="DCO85" s="4">
        <f t="shared" si="44"/>
        <v>0</v>
      </c>
      <c r="DCP85" s="4">
        <f t="shared" si="44"/>
        <v>0</v>
      </c>
      <c r="DCQ85" s="4">
        <f t="shared" si="44"/>
        <v>0</v>
      </c>
      <c r="DCR85" s="4">
        <f t="shared" si="44"/>
        <v>0</v>
      </c>
      <c r="DCS85" s="4">
        <f t="shared" si="44"/>
        <v>0</v>
      </c>
      <c r="DCT85" s="4">
        <f t="shared" si="44"/>
        <v>0</v>
      </c>
      <c r="DCU85" s="4">
        <f t="shared" si="44"/>
        <v>0</v>
      </c>
      <c r="DCV85" s="4">
        <f t="shared" si="44"/>
        <v>0</v>
      </c>
      <c r="DCW85" s="4">
        <f t="shared" si="44"/>
        <v>0</v>
      </c>
      <c r="DCX85" s="4">
        <f t="shared" si="44"/>
        <v>0</v>
      </c>
      <c r="DCY85" s="4">
        <f t="shared" si="44"/>
        <v>0</v>
      </c>
      <c r="DCZ85" s="4">
        <f t="shared" si="44"/>
        <v>0</v>
      </c>
      <c r="DDA85" s="4">
        <f t="shared" si="44"/>
        <v>0</v>
      </c>
      <c r="DDB85" s="4">
        <f t="shared" si="44"/>
        <v>0</v>
      </c>
      <c r="DDC85" s="4">
        <f t="shared" si="44"/>
        <v>0</v>
      </c>
      <c r="DDD85" s="4">
        <f t="shared" si="44"/>
        <v>0</v>
      </c>
      <c r="DDE85" s="4">
        <f t="shared" si="44"/>
        <v>0</v>
      </c>
      <c r="DDF85" s="4">
        <f t="shared" si="44"/>
        <v>0</v>
      </c>
      <c r="DDG85" s="4">
        <f t="shared" si="44"/>
        <v>0</v>
      </c>
      <c r="DDH85" s="4">
        <f t="shared" si="44"/>
        <v>0</v>
      </c>
      <c r="DDI85" s="4">
        <f t="shared" si="44"/>
        <v>0</v>
      </c>
      <c r="DDJ85" s="4">
        <f t="shared" si="44"/>
        <v>0</v>
      </c>
      <c r="DDK85" s="4">
        <f t="shared" si="44"/>
        <v>0</v>
      </c>
      <c r="DDL85" s="4">
        <f t="shared" si="44"/>
        <v>0</v>
      </c>
      <c r="DDM85" s="4">
        <f t="shared" si="44"/>
        <v>0</v>
      </c>
      <c r="DDN85" s="4">
        <f t="shared" si="44"/>
        <v>0</v>
      </c>
      <c r="DDO85" s="4">
        <f t="shared" si="44"/>
        <v>0</v>
      </c>
      <c r="DDP85" s="4">
        <f t="shared" si="44"/>
        <v>0</v>
      </c>
      <c r="DDQ85" s="4">
        <f t="shared" si="44"/>
        <v>0</v>
      </c>
      <c r="DDR85" s="4">
        <f t="shared" si="44"/>
        <v>0</v>
      </c>
      <c r="DDS85" s="4">
        <f t="shared" si="44"/>
        <v>0</v>
      </c>
      <c r="DDT85" s="4">
        <f t="shared" si="44"/>
        <v>0</v>
      </c>
      <c r="DDU85" s="4">
        <f t="shared" si="44"/>
        <v>0</v>
      </c>
      <c r="DDV85" s="4">
        <f t="shared" si="44"/>
        <v>0</v>
      </c>
      <c r="DDW85" s="4">
        <f t="shared" si="44"/>
        <v>0</v>
      </c>
      <c r="DDX85" s="4">
        <f t="shared" si="44"/>
        <v>0</v>
      </c>
      <c r="DDY85" s="4">
        <f t="shared" si="44"/>
        <v>0</v>
      </c>
      <c r="DDZ85" s="4">
        <f t="shared" si="44"/>
        <v>0</v>
      </c>
      <c r="DEA85" s="4">
        <f t="shared" ref="DEA85:DGL85" si="45">DDM83</f>
        <v>0</v>
      </c>
      <c r="DEB85" s="4">
        <f t="shared" si="45"/>
        <v>0</v>
      </c>
      <c r="DEC85" s="4">
        <f t="shared" si="45"/>
        <v>0</v>
      </c>
      <c r="DED85" s="4">
        <f t="shared" si="45"/>
        <v>0</v>
      </c>
      <c r="DEE85" s="4">
        <f t="shared" si="45"/>
        <v>0</v>
      </c>
      <c r="DEF85" s="4">
        <f t="shared" si="45"/>
        <v>0</v>
      </c>
      <c r="DEG85" s="4">
        <f t="shared" si="45"/>
        <v>0</v>
      </c>
      <c r="DEH85" s="4">
        <f t="shared" si="45"/>
        <v>0</v>
      </c>
      <c r="DEI85" s="4">
        <f t="shared" si="45"/>
        <v>0</v>
      </c>
      <c r="DEJ85" s="4">
        <f t="shared" si="45"/>
        <v>0</v>
      </c>
      <c r="DEK85" s="4">
        <f t="shared" si="45"/>
        <v>0</v>
      </c>
      <c r="DEL85" s="4">
        <f t="shared" si="45"/>
        <v>0</v>
      </c>
      <c r="DEM85" s="4">
        <f t="shared" si="45"/>
        <v>0</v>
      </c>
      <c r="DEN85" s="4">
        <f t="shared" si="45"/>
        <v>0</v>
      </c>
      <c r="DEO85" s="4">
        <f t="shared" si="45"/>
        <v>0</v>
      </c>
      <c r="DEP85" s="4">
        <f t="shared" si="45"/>
        <v>0</v>
      </c>
      <c r="DEQ85" s="4">
        <f t="shared" si="45"/>
        <v>0</v>
      </c>
      <c r="DER85" s="4">
        <f t="shared" si="45"/>
        <v>0</v>
      </c>
      <c r="DES85" s="4">
        <f t="shared" si="45"/>
        <v>0</v>
      </c>
      <c r="DET85" s="4">
        <f t="shared" si="45"/>
        <v>0</v>
      </c>
      <c r="DEU85" s="4">
        <f t="shared" si="45"/>
        <v>0</v>
      </c>
      <c r="DEV85" s="4">
        <f t="shared" si="45"/>
        <v>0</v>
      </c>
      <c r="DEW85" s="4">
        <f t="shared" si="45"/>
        <v>0</v>
      </c>
      <c r="DEX85" s="4">
        <f t="shared" si="45"/>
        <v>0</v>
      </c>
      <c r="DEY85" s="4">
        <f t="shared" si="45"/>
        <v>0</v>
      </c>
      <c r="DEZ85" s="4">
        <f t="shared" si="45"/>
        <v>0</v>
      </c>
      <c r="DFA85" s="4">
        <f t="shared" si="45"/>
        <v>0</v>
      </c>
      <c r="DFB85" s="4">
        <f t="shared" si="45"/>
        <v>0</v>
      </c>
      <c r="DFC85" s="4">
        <f t="shared" si="45"/>
        <v>0</v>
      </c>
      <c r="DFD85" s="4">
        <f t="shared" si="45"/>
        <v>0</v>
      </c>
      <c r="DFE85" s="4">
        <f t="shared" si="45"/>
        <v>0</v>
      </c>
      <c r="DFF85" s="4">
        <f t="shared" si="45"/>
        <v>0</v>
      </c>
      <c r="DFG85" s="4">
        <f t="shared" si="45"/>
        <v>0</v>
      </c>
      <c r="DFH85" s="4">
        <f t="shared" si="45"/>
        <v>0</v>
      </c>
      <c r="DFI85" s="4">
        <f t="shared" si="45"/>
        <v>0</v>
      </c>
      <c r="DFJ85" s="4">
        <f t="shared" si="45"/>
        <v>0</v>
      </c>
      <c r="DFK85" s="4">
        <f t="shared" si="45"/>
        <v>0</v>
      </c>
      <c r="DFL85" s="4">
        <f t="shared" si="45"/>
        <v>0</v>
      </c>
      <c r="DFM85" s="4">
        <f t="shared" si="45"/>
        <v>0</v>
      </c>
      <c r="DFN85" s="4">
        <f t="shared" si="45"/>
        <v>0</v>
      </c>
      <c r="DFO85" s="4">
        <f t="shared" si="45"/>
        <v>0</v>
      </c>
      <c r="DFP85" s="4">
        <f t="shared" si="45"/>
        <v>0</v>
      </c>
      <c r="DFQ85" s="4">
        <f t="shared" si="45"/>
        <v>0</v>
      </c>
      <c r="DFR85" s="4">
        <f t="shared" si="45"/>
        <v>0</v>
      </c>
      <c r="DFS85" s="4">
        <f t="shared" si="45"/>
        <v>0</v>
      </c>
      <c r="DFT85" s="4">
        <f t="shared" si="45"/>
        <v>0</v>
      </c>
      <c r="DFU85" s="4">
        <f t="shared" si="45"/>
        <v>0</v>
      </c>
      <c r="DFV85" s="4">
        <f t="shared" si="45"/>
        <v>0</v>
      </c>
      <c r="DFW85" s="4">
        <f t="shared" si="45"/>
        <v>0</v>
      </c>
      <c r="DFX85" s="4">
        <f t="shared" si="45"/>
        <v>0</v>
      </c>
      <c r="DFY85" s="4">
        <f t="shared" si="45"/>
        <v>0</v>
      </c>
      <c r="DFZ85" s="4">
        <f t="shared" si="45"/>
        <v>0</v>
      </c>
      <c r="DGA85" s="4">
        <f t="shared" si="45"/>
        <v>0</v>
      </c>
      <c r="DGB85" s="4">
        <f t="shared" si="45"/>
        <v>0</v>
      </c>
      <c r="DGC85" s="4">
        <f t="shared" si="45"/>
        <v>0</v>
      </c>
      <c r="DGD85" s="4">
        <f t="shared" si="45"/>
        <v>0</v>
      </c>
      <c r="DGE85" s="4">
        <f t="shared" si="45"/>
        <v>0</v>
      </c>
      <c r="DGF85" s="4">
        <f t="shared" si="45"/>
        <v>0</v>
      </c>
      <c r="DGG85" s="4">
        <f t="shared" si="45"/>
        <v>0</v>
      </c>
      <c r="DGH85" s="4">
        <f t="shared" si="45"/>
        <v>0</v>
      </c>
      <c r="DGI85" s="4">
        <f t="shared" si="45"/>
        <v>0</v>
      </c>
      <c r="DGJ85" s="4">
        <f t="shared" si="45"/>
        <v>0</v>
      </c>
      <c r="DGK85" s="4">
        <f t="shared" si="45"/>
        <v>0</v>
      </c>
      <c r="DGL85" s="4">
        <f t="shared" si="45"/>
        <v>0</v>
      </c>
      <c r="DGM85" s="4">
        <f t="shared" ref="DGM85:DIX85" si="46">DFY83</f>
        <v>0</v>
      </c>
      <c r="DGN85" s="4">
        <f t="shared" si="46"/>
        <v>0</v>
      </c>
      <c r="DGO85" s="4">
        <f t="shared" si="46"/>
        <v>0</v>
      </c>
      <c r="DGP85" s="4">
        <f t="shared" si="46"/>
        <v>0</v>
      </c>
      <c r="DGQ85" s="4">
        <f t="shared" si="46"/>
        <v>0</v>
      </c>
      <c r="DGR85" s="4">
        <f t="shared" si="46"/>
        <v>0</v>
      </c>
      <c r="DGS85" s="4">
        <f t="shared" si="46"/>
        <v>0</v>
      </c>
      <c r="DGT85" s="4">
        <f t="shared" si="46"/>
        <v>0</v>
      </c>
      <c r="DGU85" s="4">
        <f t="shared" si="46"/>
        <v>0</v>
      </c>
      <c r="DGV85" s="4">
        <f t="shared" si="46"/>
        <v>0</v>
      </c>
      <c r="DGW85" s="4">
        <f t="shared" si="46"/>
        <v>0</v>
      </c>
      <c r="DGX85" s="4">
        <f t="shared" si="46"/>
        <v>0</v>
      </c>
      <c r="DGY85" s="4">
        <f t="shared" si="46"/>
        <v>0</v>
      </c>
      <c r="DGZ85" s="4">
        <f t="shared" si="46"/>
        <v>0</v>
      </c>
      <c r="DHA85" s="4">
        <f t="shared" si="46"/>
        <v>0</v>
      </c>
      <c r="DHB85" s="4">
        <f t="shared" si="46"/>
        <v>0</v>
      </c>
      <c r="DHC85" s="4">
        <f t="shared" si="46"/>
        <v>0</v>
      </c>
      <c r="DHD85" s="4">
        <f t="shared" si="46"/>
        <v>0</v>
      </c>
      <c r="DHE85" s="4">
        <f t="shared" si="46"/>
        <v>0</v>
      </c>
      <c r="DHF85" s="4">
        <f t="shared" si="46"/>
        <v>0</v>
      </c>
      <c r="DHG85" s="4">
        <f t="shared" si="46"/>
        <v>0</v>
      </c>
      <c r="DHH85" s="4">
        <f t="shared" si="46"/>
        <v>0</v>
      </c>
      <c r="DHI85" s="4">
        <f t="shared" si="46"/>
        <v>0</v>
      </c>
      <c r="DHJ85" s="4">
        <f t="shared" si="46"/>
        <v>0</v>
      </c>
      <c r="DHK85" s="4">
        <f t="shared" si="46"/>
        <v>0</v>
      </c>
      <c r="DHL85" s="4">
        <f t="shared" si="46"/>
        <v>0</v>
      </c>
      <c r="DHM85" s="4">
        <f t="shared" si="46"/>
        <v>0</v>
      </c>
      <c r="DHN85" s="4">
        <f t="shared" si="46"/>
        <v>0</v>
      </c>
      <c r="DHO85" s="4">
        <f t="shared" si="46"/>
        <v>0</v>
      </c>
      <c r="DHP85" s="4">
        <f t="shared" si="46"/>
        <v>0</v>
      </c>
      <c r="DHQ85" s="4">
        <f t="shared" si="46"/>
        <v>0</v>
      </c>
      <c r="DHR85" s="4">
        <f t="shared" si="46"/>
        <v>0</v>
      </c>
      <c r="DHS85" s="4">
        <f t="shared" si="46"/>
        <v>0</v>
      </c>
      <c r="DHT85" s="4">
        <f t="shared" si="46"/>
        <v>0</v>
      </c>
      <c r="DHU85" s="4">
        <f t="shared" si="46"/>
        <v>0</v>
      </c>
      <c r="DHV85" s="4">
        <f t="shared" si="46"/>
        <v>0</v>
      </c>
      <c r="DHW85" s="4">
        <f t="shared" si="46"/>
        <v>0</v>
      </c>
      <c r="DHX85" s="4">
        <f t="shared" si="46"/>
        <v>0</v>
      </c>
      <c r="DHY85" s="4">
        <f t="shared" si="46"/>
        <v>0</v>
      </c>
      <c r="DHZ85" s="4">
        <f t="shared" si="46"/>
        <v>0</v>
      </c>
      <c r="DIA85" s="4">
        <f t="shared" si="46"/>
        <v>0</v>
      </c>
      <c r="DIB85" s="4">
        <f t="shared" si="46"/>
        <v>0</v>
      </c>
      <c r="DIC85" s="4">
        <f t="shared" si="46"/>
        <v>0</v>
      </c>
      <c r="DID85" s="4">
        <f t="shared" si="46"/>
        <v>0</v>
      </c>
      <c r="DIE85" s="4">
        <f t="shared" si="46"/>
        <v>0</v>
      </c>
      <c r="DIF85" s="4">
        <f t="shared" si="46"/>
        <v>0</v>
      </c>
      <c r="DIG85" s="4">
        <f t="shared" si="46"/>
        <v>0</v>
      </c>
      <c r="DIH85" s="4">
        <f t="shared" si="46"/>
        <v>0</v>
      </c>
      <c r="DII85" s="4">
        <f t="shared" si="46"/>
        <v>0</v>
      </c>
      <c r="DIJ85" s="4">
        <f t="shared" si="46"/>
        <v>0</v>
      </c>
      <c r="DIK85" s="4">
        <f t="shared" si="46"/>
        <v>0</v>
      </c>
      <c r="DIL85" s="4">
        <f t="shared" si="46"/>
        <v>0</v>
      </c>
      <c r="DIM85" s="4">
        <f t="shared" si="46"/>
        <v>0</v>
      </c>
      <c r="DIN85" s="4">
        <f t="shared" si="46"/>
        <v>0</v>
      </c>
      <c r="DIO85" s="4">
        <f t="shared" si="46"/>
        <v>0</v>
      </c>
      <c r="DIP85" s="4">
        <f t="shared" si="46"/>
        <v>0</v>
      </c>
      <c r="DIQ85" s="4">
        <f t="shared" si="46"/>
        <v>0</v>
      </c>
      <c r="DIR85" s="4">
        <f t="shared" si="46"/>
        <v>0</v>
      </c>
      <c r="DIS85" s="4">
        <f t="shared" si="46"/>
        <v>0</v>
      </c>
      <c r="DIT85" s="4">
        <f t="shared" si="46"/>
        <v>0</v>
      </c>
      <c r="DIU85" s="4">
        <f t="shared" si="46"/>
        <v>0</v>
      </c>
      <c r="DIV85" s="4">
        <f t="shared" si="46"/>
        <v>0</v>
      </c>
      <c r="DIW85" s="4">
        <f t="shared" si="46"/>
        <v>0</v>
      </c>
      <c r="DIX85" s="4">
        <f t="shared" si="46"/>
        <v>0</v>
      </c>
      <c r="DIY85" s="4">
        <f t="shared" ref="DIY85:DLJ85" si="47">DIK83</f>
        <v>0</v>
      </c>
      <c r="DIZ85" s="4">
        <f t="shared" si="47"/>
        <v>0</v>
      </c>
      <c r="DJA85" s="4">
        <f t="shared" si="47"/>
        <v>0</v>
      </c>
      <c r="DJB85" s="4">
        <f t="shared" si="47"/>
        <v>0</v>
      </c>
      <c r="DJC85" s="4">
        <f t="shared" si="47"/>
        <v>0</v>
      </c>
      <c r="DJD85" s="4">
        <f t="shared" si="47"/>
        <v>0</v>
      </c>
      <c r="DJE85" s="4">
        <f t="shared" si="47"/>
        <v>0</v>
      </c>
      <c r="DJF85" s="4">
        <f t="shared" si="47"/>
        <v>0</v>
      </c>
      <c r="DJG85" s="4">
        <f t="shared" si="47"/>
        <v>0</v>
      </c>
      <c r="DJH85" s="4">
        <f t="shared" si="47"/>
        <v>0</v>
      </c>
      <c r="DJI85" s="4">
        <f t="shared" si="47"/>
        <v>0</v>
      </c>
      <c r="DJJ85" s="4">
        <f t="shared" si="47"/>
        <v>0</v>
      </c>
      <c r="DJK85" s="4">
        <f t="shared" si="47"/>
        <v>0</v>
      </c>
      <c r="DJL85" s="4">
        <f t="shared" si="47"/>
        <v>0</v>
      </c>
      <c r="DJM85" s="4">
        <f t="shared" si="47"/>
        <v>0</v>
      </c>
      <c r="DJN85" s="4">
        <f t="shared" si="47"/>
        <v>0</v>
      </c>
      <c r="DJO85" s="4">
        <f t="shared" si="47"/>
        <v>0</v>
      </c>
      <c r="DJP85" s="4">
        <f t="shared" si="47"/>
        <v>0</v>
      </c>
      <c r="DJQ85" s="4">
        <f t="shared" si="47"/>
        <v>0</v>
      </c>
      <c r="DJR85" s="4">
        <f t="shared" si="47"/>
        <v>0</v>
      </c>
      <c r="DJS85" s="4">
        <f t="shared" si="47"/>
        <v>0</v>
      </c>
      <c r="DJT85" s="4">
        <f t="shared" si="47"/>
        <v>0</v>
      </c>
      <c r="DJU85" s="4">
        <f t="shared" si="47"/>
        <v>0</v>
      </c>
      <c r="DJV85" s="4">
        <f t="shared" si="47"/>
        <v>0</v>
      </c>
      <c r="DJW85" s="4">
        <f t="shared" si="47"/>
        <v>0</v>
      </c>
      <c r="DJX85" s="4">
        <f t="shared" si="47"/>
        <v>0</v>
      </c>
      <c r="DJY85" s="4">
        <f t="shared" si="47"/>
        <v>0</v>
      </c>
      <c r="DJZ85" s="4">
        <f t="shared" si="47"/>
        <v>0</v>
      </c>
      <c r="DKA85" s="4">
        <f t="shared" si="47"/>
        <v>0</v>
      </c>
      <c r="DKB85" s="4">
        <f t="shared" si="47"/>
        <v>0</v>
      </c>
      <c r="DKC85" s="4">
        <f t="shared" si="47"/>
        <v>0</v>
      </c>
      <c r="DKD85" s="4">
        <f t="shared" si="47"/>
        <v>0</v>
      </c>
      <c r="DKE85" s="4">
        <f t="shared" si="47"/>
        <v>0</v>
      </c>
      <c r="DKF85" s="4">
        <f t="shared" si="47"/>
        <v>0</v>
      </c>
      <c r="DKG85" s="4">
        <f t="shared" si="47"/>
        <v>0</v>
      </c>
      <c r="DKH85" s="4">
        <f t="shared" si="47"/>
        <v>0</v>
      </c>
      <c r="DKI85" s="4">
        <f t="shared" si="47"/>
        <v>0</v>
      </c>
      <c r="DKJ85" s="4">
        <f t="shared" si="47"/>
        <v>0</v>
      </c>
      <c r="DKK85" s="4">
        <f t="shared" si="47"/>
        <v>0</v>
      </c>
      <c r="DKL85" s="4">
        <f t="shared" si="47"/>
        <v>0</v>
      </c>
      <c r="DKM85" s="4">
        <f t="shared" si="47"/>
        <v>0</v>
      </c>
      <c r="DKN85" s="4">
        <f t="shared" si="47"/>
        <v>0</v>
      </c>
      <c r="DKO85" s="4">
        <f t="shared" si="47"/>
        <v>0</v>
      </c>
      <c r="DKP85" s="4">
        <f t="shared" si="47"/>
        <v>0</v>
      </c>
      <c r="DKQ85" s="4">
        <f t="shared" si="47"/>
        <v>0</v>
      </c>
      <c r="DKR85" s="4">
        <f t="shared" si="47"/>
        <v>0</v>
      </c>
      <c r="DKS85" s="4">
        <f t="shared" si="47"/>
        <v>0</v>
      </c>
      <c r="DKT85" s="4">
        <f t="shared" si="47"/>
        <v>0</v>
      </c>
      <c r="DKU85" s="4">
        <f t="shared" si="47"/>
        <v>0</v>
      </c>
      <c r="DKV85" s="4">
        <f t="shared" si="47"/>
        <v>0</v>
      </c>
      <c r="DKW85" s="4">
        <f t="shared" si="47"/>
        <v>0</v>
      </c>
      <c r="DKX85" s="4">
        <f t="shared" si="47"/>
        <v>0</v>
      </c>
      <c r="DKY85" s="4">
        <f t="shared" si="47"/>
        <v>0</v>
      </c>
      <c r="DKZ85" s="4">
        <f t="shared" si="47"/>
        <v>0</v>
      </c>
      <c r="DLA85" s="4">
        <f t="shared" si="47"/>
        <v>0</v>
      </c>
      <c r="DLB85" s="4">
        <f t="shared" si="47"/>
        <v>0</v>
      </c>
      <c r="DLC85" s="4">
        <f t="shared" si="47"/>
        <v>0</v>
      </c>
      <c r="DLD85" s="4">
        <f t="shared" si="47"/>
        <v>0</v>
      </c>
      <c r="DLE85" s="4">
        <f t="shared" si="47"/>
        <v>0</v>
      </c>
      <c r="DLF85" s="4">
        <f t="shared" si="47"/>
        <v>0</v>
      </c>
      <c r="DLG85" s="4">
        <f t="shared" si="47"/>
        <v>0</v>
      </c>
      <c r="DLH85" s="4">
        <f t="shared" si="47"/>
        <v>0</v>
      </c>
      <c r="DLI85" s="4">
        <f t="shared" si="47"/>
        <v>0</v>
      </c>
      <c r="DLJ85" s="4">
        <f t="shared" si="47"/>
        <v>0</v>
      </c>
      <c r="DLK85" s="4">
        <f t="shared" ref="DLK85:DNV85" si="48">DKW83</f>
        <v>0</v>
      </c>
      <c r="DLL85" s="4">
        <f t="shared" si="48"/>
        <v>0</v>
      </c>
      <c r="DLM85" s="4">
        <f t="shared" si="48"/>
        <v>0</v>
      </c>
      <c r="DLN85" s="4">
        <f t="shared" si="48"/>
        <v>0</v>
      </c>
      <c r="DLO85" s="4">
        <f t="shared" si="48"/>
        <v>0</v>
      </c>
      <c r="DLP85" s="4">
        <f t="shared" si="48"/>
        <v>0</v>
      </c>
      <c r="DLQ85" s="4">
        <f t="shared" si="48"/>
        <v>0</v>
      </c>
      <c r="DLR85" s="4">
        <f t="shared" si="48"/>
        <v>0</v>
      </c>
      <c r="DLS85" s="4">
        <f t="shared" si="48"/>
        <v>0</v>
      </c>
      <c r="DLT85" s="4">
        <f t="shared" si="48"/>
        <v>0</v>
      </c>
      <c r="DLU85" s="4">
        <f t="shared" si="48"/>
        <v>0</v>
      </c>
      <c r="DLV85" s="4">
        <f t="shared" si="48"/>
        <v>0</v>
      </c>
      <c r="DLW85" s="4">
        <f t="shared" si="48"/>
        <v>0</v>
      </c>
      <c r="DLX85" s="4">
        <f t="shared" si="48"/>
        <v>0</v>
      </c>
      <c r="DLY85" s="4">
        <f t="shared" si="48"/>
        <v>0</v>
      </c>
      <c r="DLZ85" s="4">
        <f t="shared" si="48"/>
        <v>0</v>
      </c>
      <c r="DMA85" s="4">
        <f t="shared" si="48"/>
        <v>0</v>
      </c>
      <c r="DMB85" s="4">
        <f t="shared" si="48"/>
        <v>0</v>
      </c>
      <c r="DMC85" s="4">
        <f t="shared" si="48"/>
        <v>0</v>
      </c>
      <c r="DMD85" s="4">
        <f t="shared" si="48"/>
        <v>0</v>
      </c>
      <c r="DME85" s="4">
        <f t="shared" si="48"/>
        <v>0</v>
      </c>
      <c r="DMF85" s="4">
        <f t="shared" si="48"/>
        <v>0</v>
      </c>
      <c r="DMG85" s="4">
        <f t="shared" si="48"/>
        <v>0</v>
      </c>
      <c r="DMH85" s="4">
        <f t="shared" si="48"/>
        <v>0</v>
      </c>
      <c r="DMI85" s="4">
        <f t="shared" si="48"/>
        <v>0</v>
      </c>
      <c r="DMJ85" s="4">
        <f t="shared" si="48"/>
        <v>0</v>
      </c>
      <c r="DMK85" s="4">
        <f t="shared" si="48"/>
        <v>0</v>
      </c>
      <c r="DML85" s="4">
        <f t="shared" si="48"/>
        <v>0</v>
      </c>
      <c r="DMM85" s="4">
        <f t="shared" si="48"/>
        <v>0</v>
      </c>
      <c r="DMN85" s="4">
        <f t="shared" si="48"/>
        <v>0</v>
      </c>
      <c r="DMO85" s="4">
        <f t="shared" si="48"/>
        <v>0</v>
      </c>
      <c r="DMP85" s="4">
        <f t="shared" si="48"/>
        <v>0</v>
      </c>
      <c r="DMQ85" s="4">
        <f t="shared" si="48"/>
        <v>0</v>
      </c>
      <c r="DMR85" s="4">
        <f t="shared" si="48"/>
        <v>0</v>
      </c>
      <c r="DMS85" s="4">
        <f t="shared" si="48"/>
        <v>0</v>
      </c>
      <c r="DMT85" s="4">
        <f t="shared" si="48"/>
        <v>0</v>
      </c>
      <c r="DMU85" s="4">
        <f t="shared" si="48"/>
        <v>0</v>
      </c>
      <c r="DMV85" s="4">
        <f t="shared" si="48"/>
        <v>0</v>
      </c>
      <c r="DMW85" s="4">
        <f t="shared" si="48"/>
        <v>0</v>
      </c>
      <c r="DMX85" s="4">
        <f t="shared" si="48"/>
        <v>0</v>
      </c>
      <c r="DMY85" s="4">
        <f t="shared" si="48"/>
        <v>0</v>
      </c>
      <c r="DMZ85" s="4">
        <f t="shared" si="48"/>
        <v>0</v>
      </c>
      <c r="DNA85" s="4">
        <f t="shared" si="48"/>
        <v>0</v>
      </c>
      <c r="DNB85" s="4">
        <f t="shared" si="48"/>
        <v>0</v>
      </c>
      <c r="DNC85" s="4">
        <f t="shared" si="48"/>
        <v>0</v>
      </c>
      <c r="DND85" s="4">
        <f t="shared" si="48"/>
        <v>0</v>
      </c>
      <c r="DNE85" s="4">
        <f t="shared" si="48"/>
        <v>0</v>
      </c>
      <c r="DNF85" s="4">
        <f t="shared" si="48"/>
        <v>0</v>
      </c>
      <c r="DNG85" s="4">
        <f t="shared" si="48"/>
        <v>0</v>
      </c>
      <c r="DNH85" s="4">
        <f t="shared" si="48"/>
        <v>0</v>
      </c>
      <c r="DNI85" s="4">
        <f t="shared" si="48"/>
        <v>0</v>
      </c>
      <c r="DNJ85" s="4">
        <f t="shared" si="48"/>
        <v>0</v>
      </c>
      <c r="DNK85" s="4">
        <f t="shared" si="48"/>
        <v>0</v>
      </c>
      <c r="DNL85" s="4">
        <f t="shared" si="48"/>
        <v>0</v>
      </c>
      <c r="DNM85" s="4">
        <f t="shared" si="48"/>
        <v>0</v>
      </c>
      <c r="DNN85" s="4">
        <f t="shared" si="48"/>
        <v>0</v>
      </c>
      <c r="DNO85" s="4">
        <f t="shared" si="48"/>
        <v>0</v>
      </c>
      <c r="DNP85" s="4">
        <f t="shared" si="48"/>
        <v>0</v>
      </c>
      <c r="DNQ85" s="4">
        <f t="shared" si="48"/>
        <v>0</v>
      </c>
      <c r="DNR85" s="4">
        <f t="shared" si="48"/>
        <v>0</v>
      </c>
      <c r="DNS85" s="4">
        <f t="shared" si="48"/>
        <v>0</v>
      </c>
      <c r="DNT85" s="4">
        <f t="shared" si="48"/>
        <v>0</v>
      </c>
      <c r="DNU85" s="4">
        <f t="shared" si="48"/>
        <v>0</v>
      </c>
      <c r="DNV85" s="4">
        <f t="shared" si="48"/>
        <v>0</v>
      </c>
      <c r="DNW85" s="4">
        <f t="shared" ref="DNW85:DQH85" si="49">DNI83</f>
        <v>0</v>
      </c>
      <c r="DNX85" s="4">
        <f t="shared" si="49"/>
        <v>0</v>
      </c>
      <c r="DNY85" s="4">
        <f t="shared" si="49"/>
        <v>0</v>
      </c>
      <c r="DNZ85" s="4">
        <f t="shared" si="49"/>
        <v>0</v>
      </c>
      <c r="DOA85" s="4">
        <f t="shared" si="49"/>
        <v>0</v>
      </c>
      <c r="DOB85" s="4">
        <f t="shared" si="49"/>
        <v>0</v>
      </c>
      <c r="DOC85" s="4">
        <f t="shared" si="49"/>
        <v>0</v>
      </c>
      <c r="DOD85" s="4">
        <f t="shared" si="49"/>
        <v>0</v>
      </c>
      <c r="DOE85" s="4">
        <f t="shared" si="49"/>
        <v>0</v>
      </c>
      <c r="DOF85" s="4">
        <f t="shared" si="49"/>
        <v>0</v>
      </c>
      <c r="DOG85" s="4">
        <f t="shared" si="49"/>
        <v>0</v>
      </c>
      <c r="DOH85" s="4">
        <f t="shared" si="49"/>
        <v>0</v>
      </c>
      <c r="DOI85" s="4">
        <f t="shared" si="49"/>
        <v>0</v>
      </c>
      <c r="DOJ85" s="4">
        <f t="shared" si="49"/>
        <v>0</v>
      </c>
      <c r="DOK85" s="4">
        <f t="shared" si="49"/>
        <v>0</v>
      </c>
      <c r="DOL85" s="4">
        <f t="shared" si="49"/>
        <v>0</v>
      </c>
      <c r="DOM85" s="4">
        <f t="shared" si="49"/>
        <v>0</v>
      </c>
      <c r="DON85" s="4">
        <f t="shared" si="49"/>
        <v>0</v>
      </c>
      <c r="DOO85" s="4">
        <f t="shared" si="49"/>
        <v>0</v>
      </c>
      <c r="DOP85" s="4">
        <f t="shared" si="49"/>
        <v>0</v>
      </c>
      <c r="DOQ85" s="4">
        <f t="shared" si="49"/>
        <v>0</v>
      </c>
      <c r="DOR85" s="4">
        <f t="shared" si="49"/>
        <v>0</v>
      </c>
      <c r="DOS85" s="4">
        <f t="shared" si="49"/>
        <v>0</v>
      </c>
      <c r="DOT85" s="4">
        <f t="shared" si="49"/>
        <v>0</v>
      </c>
      <c r="DOU85" s="4">
        <f t="shared" si="49"/>
        <v>0</v>
      </c>
      <c r="DOV85" s="4">
        <f t="shared" si="49"/>
        <v>0</v>
      </c>
      <c r="DOW85" s="4">
        <f t="shared" si="49"/>
        <v>0</v>
      </c>
      <c r="DOX85" s="4">
        <f t="shared" si="49"/>
        <v>0</v>
      </c>
      <c r="DOY85" s="4">
        <f t="shared" si="49"/>
        <v>0</v>
      </c>
      <c r="DOZ85" s="4">
        <f t="shared" si="49"/>
        <v>0</v>
      </c>
      <c r="DPA85" s="4">
        <f t="shared" si="49"/>
        <v>0</v>
      </c>
      <c r="DPB85" s="4">
        <f t="shared" si="49"/>
        <v>0</v>
      </c>
      <c r="DPC85" s="4">
        <f t="shared" si="49"/>
        <v>0</v>
      </c>
      <c r="DPD85" s="4">
        <f t="shared" si="49"/>
        <v>0</v>
      </c>
      <c r="DPE85" s="4">
        <f t="shared" si="49"/>
        <v>0</v>
      </c>
      <c r="DPF85" s="4">
        <f t="shared" si="49"/>
        <v>0</v>
      </c>
      <c r="DPG85" s="4">
        <f t="shared" si="49"/>
        <v>0</v>
      </c>
      <c r="DPH85" s="4">
        <f t="shared" si="49"/>
        <v>0</v>
      </c>
      <c r="DPI85" s="4">
        <f t="shared" si="49"/>
        <v>0</v>
      </c>
      <c r="DPJ85" s="4">
        <f t="shared" si="49"/>
        <v>0</v>
      </c>
      <c r="DPK85" s="4">
        <f t="shared" si="49"/>
        <v>0</v>
      </c>
      <c r="DPL85" s="4">
        <f t="shared" si="49"/>
        <v>0</v>
      </c>
      <c r="DPM85" s="4">
        <f t="shared" si="49"/>
        <v>0</v>
      </c>
      <c r="DPN85" s="4">
        <f t="shared" si="49"/>
        <v>0</v>
      </c>
      <c r="DPO85" s="4">
        <f t="shared" si="49"/>
        <v>0</v>
      </c>
      <c r="DPP85" s="4">
        <f t="shared" si="49"/>
        <v>0</v>
      </c>
      <c r="DPQ85" s="4">
        <f t="shared" si="49"/>
        <v>0</v>
      </c>
      <c r="DPR85" s="4">
        <f t="shared" si="49"/>
        <v>0</v>
      </c>
      <c r="DPS85" s="4">
        <f t="shared" si="49"/>
        <v>0</v>
      </c>
      <c r="DPT85" s="4">
        <f t="shared" si="49"/>
        <v>0</v>
      </c>
      <c r="DPU85" s="4">
        <f t="shared" si="49"/>
        <v>0</v>
      </c>
      <c r="DPV85" s="4">
        <f t="shared" si="49"/>
        <v>0</v>
      </c>
      <c r="DPW85" s="4">
        <f t="shared" si="49"/>
        <v>0</v>
      </c>
      <c r="DPX85" s="4">
        <f t="shared" si="49"/>
        <v>0</v>
      </c>
      <c r="DPY85" s="4">
        <f t="shared" si="49"/>
        <v>0</v>
      </c>
      <c r="DPZ85" s="4">
        <f t="shared" si="49"/>
        <v>0</v>
      </c>
      <c r="DQA85" s="4">
        <f t="shared" si="49"/>
        <v>0</v>
      </c>
      <c r="DQB85" s="4">
        <f t="shared" si="49"/>
        <v>0</v>
      </c>
      <c r="DQC85" s="4">
        <f t="shared" si="49"/>
        <v>0</v>
      </c>
      <c r="DQD85" s="4">
        <f t="shared" si="49"/>
        <v>0</v>
      </c>
      <c r="DQE85" s="4">
        <f t="shared" si="49"/>
        <v>0</v>
      </c>
      <c r="DQF85" s="4">
        <f t="shared" si="49"/>
        <v>0</v>
      </c>
      <c r="DQG85" s="4">
        <f t="shared" si="49"/>
        <v>0</v>
      </c>
      <c r="DQH85" s="4">
        <f t="shared" si="49"/>
        <v>0</v>
      </c>
      <c r="DQI85" s="4">
        <f t="shared" ref="DQI85:DST85" si="50">DPU83</f>
        <v>0</v>
      </c>
      <c r="DQJ85" s="4">
        <f t="shared" si="50"/>
        <v>0</v>
      </c>
      <c r="DQK85" s="4">
        <f t="shared" si="50"/>
        <v>0</v>
      </c>
      <c r="DQL85" s="4">
        <f t="shared" si="50"/>
        <v>0</v>
      </c>
      <c r="DQM85" s="4">
        <f t="shared" si="50"/>
        <v>0</v>
      </c>
      <c r="DQN85" s="4">
        <f t="shared" si="50"/>
        <v>0</v>
      </c>
      <c r="DQO85" s="4">
        <f t="shared" si="50"/>
        <v>0</v>
      </c>
      <c r="DQP85" s="4">
        <f t="shared" si="50"/>
        <v>0</v>
      </c>
      <c r="DQQ85" s="4">
        <f t="shared" si="50"/>
        <v>0</v>
      </c>
      <c r="DQR85" s="4">
        <f t="shared" si="50"/>
        <v>0</v>
      </c>
      <c r="DQS85" s="4">
        <f t="shared" si="50"/>
        <v>0</v>
      </c>
      <c r="DQT85" s="4">
        <f t="shared" si="50"/>
        <v>0</v>
      </c>
      <c r="DQU85" s="4">
        <f t="shared" si="50"/>
        <v>0</v>
      </c>
      <c r="DQV85" s="4">
        <f t="shared" si="50"/>
        <v>0</v>
      </c>
      <c r="DQW85" s="4">
        <f t="shared" si="50"/>
        <v>0</v>
      </c>
      <c r="DQX85" s="4">
        <f t="shared" si="50"/>
        <v>0</v>
      </c>
      <c r="DQY85" s="4">
        <f t="shared" si="50"/>
        <v>0</v>
      </c>
      <c r="DQZ85" s="4">
        <f t="shared" si="50"/>
        <v>0</v>
      </c>
      <c r="DRA85" s="4">
        <f t="shared" si="50"/>
        <v>0</v>
      </c>
      <c r="DRB85" s="4">
        <f t="shared" si="50"/>
        <v>0</v>
      </c>
      <c r="DRC85" s="4">
        <f t="shared" si="50"/>
        <v>0</v>
      </c>
      <c r="DRD85" s="4">
        <f t="shared" si="50"/>
        <v>0</v>
      </c>
      <c r="DRE85" s="4">
        <f t="shared" si="50"/>
        <v>0</v>
      </c>
      <c r="DRF85" s="4">
        <f t="shared" si="50"/>
        <v>0</v>
      </c>
      <c r="DRG85" s="4">
        <f t="shared" si="50"/>
        <v>0</v>
      </c>
      <c r="DRH85" s="4">
        <f t="shared" si="50"/>
        <v>0</v>
      </c>
      <c r="DRI85" s="4">
        <f t="shared" si="50"/>
        <v>0</v>
      </c>
      <c r="DRJ85" s="4">
        <f t="shared" si="50"/>
        <v>0</v>
      </c>
      <c r="DRK85" s="4">
        <f t="shared" si="50"/>
        <v>0</v>
      </c>
      <c r="DRL85" s="4">
        <f t="shared" si="50"/>
        <v>0</v>
      </c>
      <c r="DRM85" s="4">
        <f t="shared" si="50"/>
        <v>0</v>
      </c>
      <c r="DRN85" s="4">
        <f t="shared" si="50"/>
        <v>0</v>
      </c>
      <c r="DRO85" s="4">
        <f t="shared" si="50"/>
        <v>0</v>
      </c>
      <c r="DRP85" s="4">
        <f t="shared" si="50"/>
        <v>0</v>
      </c>
      <c r="DRQ85" s="4">
        <f t="shared" si="50"/>
        <v>0</v>
      </c>
      <c r="DRR85" s="4">
        <f t="shared" si="50"/>
        <v>0</v>
      </c>
      <c r="DRS85" s="4">
        <f t="shared" si="50"/>
        <v>0</v>
      </c>
      <c r="DRT85" s="4">
        <f t="shared" si="50"/>
        <v>0</v>
      </c>
      <c r="DRU85" s="4">
        <f t="shared" si="50"/>
        <v>0</v>
      </c>
      <c r="DRV85" s="4">
        <f t="shared" si="50"/>
        <v>0</v>
      </c>
      <c r="DRW85" s="4">
        <f t="shared" si="50"/>
        <v>0</v>
      </c>
      <c r="DRX85" s="4">
        <f t="shared" si="50"/>
        <v>0</v>
      </c>
      <c r="DRY85" s="4">
        <f t="shared" si="50"/>
        <v>0</v>
      </c>
      <c r="DRZ85" s="4">
        <f t="shared" si="50"/>
        <v>0</v>
      </c>
      <c r="DSA85" s="4">
        <f t="shared" si="50"/>
        <v>0</v>
      </c>
      <c r="DSB85" s="4">
        <f t="shared" si="50"/>
        <v>0</v>
      </c>
      <c r="DSC85" s="4">
        <f t="shared" si="50"/>
        <v>0</v>
      </c>
      <c r="DSD85" s="4">
        <f t="shared" si="50"/>
        <v>0</v>
      </c>
      <c r="DSE85" s="4">
        <f t="shared" si="50"/>
        <v>0</v>
      </c>
      <c r="DSF85" s="4">
        <f t="shared" si="50"/>
        <v>0</v>
      </c>
      <c r="DSG85" s="4">
        <f t="shared" si="50"/>
        <v>0</v>
      </c>
      <c r="DSH85" s="4">
        <f t="shared" si="50"/>
        <v>0</v>
      </c>
      <c r="DSI85" s="4">
        <f t="shared" si="50"/>
        <v>0</v>
      </c>
      <c r="DSJ85" s="4">
        <f t="shared" si="50"/>
        <v>0</v>
      </c>
      <c r="DSK85" s="4">
        <f t="shared" si="50"/>
        <v>0</v>
      </c>
      <c r="DSL85" s="4">
        <f t="shared" si="50"/>
        <v>0</v>
      </c>
      <c r="DSM85" s="4">
        <f t="shared" si="50"/>
        <v>0</v>
      </c>
      <c r="DSN85" s="4">
        <f t="shared" si="50"/>
        <v>0</v>
      </c>
      <c r="DSO85" s="4">
        <f t="shared" si="50"/>
        <v>0</v>
      </c>
      <c r="DSP85" s="4">
        <f t="shared" si="50"/>
        <v>0</v>
      </c>
      <c r="DSQ85" s="4">
        <f t="shared" si="50"/>
        <v>0</v>
      </c>
      <c r="DSR85" s="4">
        <f t="shared" si="50"/>
        <v>0</v>
      </c>
      <c r="DSS85" s="4">
        <f t="shared" si="50"/>
        <v>0</v>
      </c>
      <c r="DST85" s="4">
        <f t="shared" si="50"/>
        <v>0</v>
      </c>
      <c r="DSU85" s="4">
        <f t="shared" ref="DSU85:DVF85" si="51">DSG83</f>
        <v>0</v>
      </c>
      <c r="DSV85" s="4">
        <f t="shared" si="51"/>
        <v>0</v>
      </c>
      <c r="DSW85" s="4">
        <f t="shared" si="51"/>
        <v>0</v>
      </c>
      <c r="DSX85" s="4">
        <f t="shared" si="51"/>
        <v>0</v>
      </c>
      <c r="DSY85" s="4">
        <f t="shared" si="51"/>
        <v>0</v>
      </c>
      <c r="DSZ85" s="4">
        <f t="shared" si="51"/>
        <v>0</v>
      </c>
      <c r="DTA85" s="4">
        <f t="shared" si="51"/>
        <v>0</v>
      </c>
      <c r="DTB85" s="4">
        <f t="shared" si="51"/>
        <v>0</v>
      </c>
      <c r="DTC85" s="4">
        <f t="shared" si="51"/>
        <v>0</v>
      </c>
      <c r="DTD85" s="4">
        <f t="shared" si="51"/>
        <v>0</v>
      </c>
      <c r="DTE85" s="4">
        <f t="shared" si="51"/>
        <v>0</v>
      </c>
      <c r="DTF85" s="4">
        <f t="shared" si="51"/>
        <v>0</v>
      </c>
      <c r="DTG85" s="4">
        <f t="shared" si="51"/>
        <v>0</v>
      </c>
      <c r="DTH85" s="4">
        <f t="shared" si="51"/>
        <v>0</v>
      </c>
      <c r="DTI85" s="4">
        <f t="shared" si="51"/>
        <v>0</v>
      </c>
      <c r="DTJ85" s="4">
        <f t="shared" si="51"/>
        <v>0</v>
      </c>
      <c r="DTK85" s="4">
        <f t="shared" si="51"/>
        <v>0</v>
      </c>
      <c r="DTL85" s="4">
        <f t="shared" si="51"/>
        <v>0</v>
      </c>
      <c r="DTM85" s="4">
        <f t="shared" si="51"/>
        <v>0</v>
      </c>
      <c r="DTN85" s="4">
        <f t="shared" si="51"/>
        <v>0</v>
      </c>
      <c r="DTO85" s="4">
        <f t="shared" si="51"/>
        <v>0</v>
      </c>
      <c r="DTP85" s="4">
        <f t="shared" si="51"/>
        <v>0</v>
      </c>
      <c r="DTQ85" s="4">
        <f t="shared" si="51"/>
        <v>0</v>
      </c>
      <c r="DTR85" s="4">
        <f t="shared" si="51"/>
        <v>0</v>
      </c>
      <c r="DTS85" s="4">
        <f t="shared" si="51"/>
        <v>0</v>
      </c>
      <c r="DTT85" s="4">
        <f t="shared" si="51"/>
        <v>0</v>
      </c>
      <c r="DTU85" s="4">
        <f t="shared" si="51"/>
        <v>0</v>
      </c>
      <c r="DTV85" s="4">
        <f t="shared" si="51"/>
        <v>0</v>
      </c>
      <c r="DTW85" s="4">
        <f t="shared" si="51"/>
        <v>0</v>
      </c>
      <c r="DTX85" s="4">
        <f t="shared" si="51"/>
        <v>0</v>
      </c>
      <c r="DTY85" s="4">
        <f t="shared" si="51"/>
        <v>0</v>
      </c>
      <c r="DTZ85" s="4">
        <f t="shared" si="51"/>
        <v>0</v>
      </c>
      <c r="DUA85" s="4">
        <f t="shared" si="51"/>
        <v>0</v>
      </c>
      <c r="DUB85" s="4">
        <f t="shared" si="51"/>
        <v>0</v>
      </c>
      <c r="DUC85" s="4">
        <f t="shared" si="51"/>
        <v>0</v>
      </c>
      <c r="DUD85" s="4">
        <f t="shared" si="51"/>
        <v>0</v>
      </c>
      <c r="DUE85" s="4">
        <f t="shared" si="51"/>
        <v>0</v>
      </c>
      <c r="DUF85" s="4">
        <f t="shared" si="51"/>
        <v>0</v>
      </c>
      <c r="DUG85" s="4">
        <f t="shared" si="51"/>
        <v>0</v>
      </c>
      <c r="DUH85" s="4">
        <f t="shared" si="51"/>
        <v>0</v>
      </c>
      <c r="DUI85" s="4">
        <f t="shared" si="51"/>
        <v>0</v>
      </c>
      <c r="DUJ85" s="4">
        <f t="shared" si="51"/>
        <v>0</v>
      </c>
      <c r="DUK85" s="4">
        <f t="shared" si="51"/>
        <v>0</v>
      </c>
      <c r="DUL85" s="4">
        <f t="shared" si="51"/>
        <v>0</v>
      </c>
      <c r="DUM85" s="4">
        <f t="shared" si="51"/>
        <v>0</v>
      </c>
      <c r="DUN85" s="4">
        <f t="shared" si="51"/>
        <v>0</v>
      </c>
      <c r="DUO85" s="4">
        <f t="shared" si="51"/>
        <v>0</v>
      </c>
      <c r="DUP85" s="4">
        <f t="shared" si="51"/>
        <v>0</v>
      </c>
      <c r="DUQ85" s="4">
        <f t="shared" si="51"/>
        <v>0</v>
      </c>
      <c r="DUR85" s="4">
        <f t="shared" si="51"/>
        <v>0</v>
      </c>
      <c r="DUS85" s="4">
        <f t="shared" si="51"/>
        <v>0</v>
      </c>
      <c r="DUT85" s="4">
        <f t="shared" si="51"/>
        <v>0</v>
      </c>
      <c r="DUU85" s="4">
        <f t="shared" si="51"/>
        <v>0</v>
      </c>
      <c r="DUV85" s="4">
        <f t="shared" si="51"/>
        <v>0</v>
      </c>
      <c r="DUW85" s="4">
        <f t="shared" si="51"/>
        <v>0</v>
      </c>
      <c r="DUX85" s="4">
        <f t="shared" si="51"/>
        <v>0</v>
      </c>
      <c r="DUY85" s="4">
        <f t="shared" si="51"/>
        <v>0</v>
      </c>
      <c r="DUZ85" s="4">
        <f t="shared" si="51"/>
        <v>0</v>
      </c>
      <c r="DVA85" s="4">
        <f t="shared" si="51"/>
        <v>0</v>
      </c>
      <c r="DVB85" s="4">
        <f t="shared" si="51"/>
        <v>0</v>
      </c>
      <c r="DVC85" s="4">
        <f t="shared" si="51"/>
        <v>0</v>
      </c>
      <c r="DVD85" s="4">
        <f t="shared" si="51"/>
        <v>0</v>
      </c>
      <c r="DVE85" s="4">
        <f t="shared" si="51"/>
        <v>0</v>
      </c>
      <c r="DVF85" s="4">
        <f t="shared" si="51"/>
        <v>0</v>
      </c>
      <c r="DVG85" s="4">
        <f t="shared" ref="DVG85:DXR85" si="52">DUS83</f>
        <v>0</v>
      </c>
      <c r="DVH85" s="4">
        <f t="shared" si="52"/>
        <v>0</v>
      </c>
      <c r="DVI85" s="4">
        <f t="shared" si="52"/>
        <v>0</v>
      </c>
      <c r="DVJ85" s="4">
        <f t="shared" si="52"/>
        <v>0</v>
      </c>
      <c r="DVK85" s="4">
        <f t="shared" si="52"/>
        <v>0</v>
      </c>
      <c r="DVL85" s="4">
        <f t="shared" si="52"/>
        <v>0</v>
      </c>
      <c r="DVM85" s="4">
        <f t="shared" si="52"/>
        <v>0</v>
      </c>
      <c r="DVN85" s="4">
        <f t="shared" si="52"/>
        <v>0</v>
      </c>
      <c r="DVO85" s="4">
        <f t="shared" si="52"/>
        <v>0</v>
      </c>
      <c r="DVP85" s="4">
        <f t="shared" si="52"/>
        <v>0</v>
      </c>
      <c r="DVQ85" s="4">
        <f t="shared" si="52"/>
        <v>0</v>
      </c>
      <c r="DVR85" s="4">
        <f t="shared" si="52"/>
        <v>0</v>
      </c>
      <c r="DVS85" s="4">
        <f t="shared" si="52"/>
        <v>0</v>
      </c>
      <c r="DVT85" s="4">
        <f t="shared" si="52"/>
        <v>0</v>
      </c>
      <c r="DVU85" s="4">
        <f t="shared" si="52"/>
        <v>0</v>
      </c>
      <c r="DVV85" s="4">
        <f t="shared" si="52"/>
        <v>0</v>
      </c>
      <c r="DVW85" s="4">
        <f t="shared" si="52"/>
        <v>0</v>
      </c>
      <c r="DVX85" s="4">
        <f t="shared" si="52"/>
        <v>0</v>
      </c>
      <c r="DVY85" s="4">
        <f t="shared" si="52"/>
        <v>0</v>
      </c>
      <c r="DVZ85" s="4">
        <f t="shared" si="52"/>
        <v>0</v>
      </c>
      <c r="DWA85" s="4">
        <f t="shared" si="52"/>
        <v>0</v>
      </c>
      <c r="DWB85" s="4">
        <f t="shared" si="52"/>
        <v>0</v>
      </c>
      <c r="DWC85" s="4">
        <f t="shared" si="52"/>
        <v>0</v>
      </c>
      <c r="DWD85" s="4">
        <f t="shared" si="52"/>
        <v>0</v>
      </c>
      <c r="DWE85" s="4">
        <f t="shared" si="52"/>
        <v>0</v>
      </c>
      <c r="DWF85" s="4">
        <f t="shared" si="52"/>
        <v>0</v>
      </c>
      <c r="DWG85" s="4">
        <f t="shared" si="52"/>
        <v>0</v>
      </c>
      <c r="DWH85" s="4">
        <f t="shared" si="52"/>
        <v>0</v>
      </c>
      <c r="DWI85" s="4">
        <f t="shared" si="52"/>
        <v>0</v>
      </c>
      <c r="DWJ85" s="4">
        <f t="shared" si="52"/>
        <v>0</v>
      </c>
      <c r="DWK85" s="4">
        <f t="shared" si="52"/>
        <v>0</v>
      </c>
      <c r="DWL85" s="4">
        <f t="shared" si="52"/>
        <v>0</v>
      </c>
      <c r="DWM85" s="4">
        <f t="shared" si="52"/>
        <v>0</v>
      </c>
      <c r="DWN85" s="4">
        <f t="shared" si="52"/>
        <v>0</v>
      </c>
      <c r="DWO85" s="4">
        <f t="shared" si="52"/>
        <v>0</v>
      </c>
      <c r="DWP85" s="4">
        <f t="shared" si="52"/>
        <v>0</v>
      </c>
      <c r="DWQ85" s="4">
        <f t="shared" si="52"/>
        <v>0</v>
      </c>
      <c r="DWR85" s="4">
        <f t="shared" si="52"/>
        <v>0</v>
      </c>
      <c r="DWS85" s="4">
        <f t="shared" si="52"/>
        <v>0</v>
      </c>
      <c r="DWT85" s="4">
        <f t="shared" si="52"/>
        <v>0</v>
      </c>
      <c r="DWU85" s="4">
        <f t="shared" si="52"/>
        <v>0</v>
      </c>
      <c r="DWV85" s="4">
        <f t="shared" si="52"/>
        <v>0</v>
      </c>
      <c r="DWW85" s="4">
        <f t="shared" si="52"/>
        <v>0</v>
      </c>
      <c r="DWX85" s="4">
        <f t="shared" si="52"/>
        <v>0</v>
      </c>
      <c r="DWY85" s="4">
        <f t="shared" si="52"/>
        <v>0</v>
      </c>
      <c r="DWZ85" s="4">
        <f t="shared" si="52"/>
        <v>0</v>
      </c>
      <c r="DXA85" s="4">
        <f t="shared" si="52"/>
        <v>0</v>
      </c>
      <c r="DXB85" s="4">
        <f t="shared" si="52"/>
        <v>0</v>
      </c>
      <c r="DXC85" s="4">
        <f t="shared" si="52"/>
        <v>0</v>
      </c>
      <c r="DXD85" s="4">
        <f t="shared" si="52"/>
        <v>0</v>
      </c>
      <c r="DXE85" s="4">
        <f t="shared" si="52"/>
        <v>0</v>
      </c>
      <c r="DXF85" s="4">
        <f t="shared" si="52"/>
        <v>0</v>
      </c>
      <c r="DXG85" s="4">
        <f t="shared" si="52"/>
        <v>0</v>
      </c>
      <c r="DXH85" s="4">
        <f t="shared" si="52"/>
        <v>0</v>
      </c>
      <c r="DXI85" s="4">
        <f t="shared" si="52"/>
        <v>0</v>
      </c>
      <c r="DXJ85" s="4">
        <f t="shared" si="52"/>
        <v>0</v>
      </c>
      <c r="DXK85" s="4">
        <f t="shared" si="52"/>
        <v>0</v>
      </c>
      <c r="DXL85" s="4">
        <f t="shared" si="52"/>
        <v>0</v>
      </c>
      <c r="DXM85" s="4">
        <f t="shared" si="52"/>
        <v>0</v>
      </c>
      <c r="DXN85" s="4">
        <f t="shared" si="52"/>
        <v>0</v>
      </c>
      <c r="DXO85" s="4">
        <f t="shared" si="52"/>
        <v>0</v>
      </c>
      <c r="DXP85" s="4">
        <f t="shared" si="52"/>
        <v>0</v>
      </c>
      <c r="DXQ85" s="4">
        <f t="shared" si="52"/>
        <v>0</v>
      </c>
      <c r="DXR85" s="4">
        <f t="shared" si="52"/>
        <v>0</v>
      </c>
      <c r="DXS85" s="4">
        <f t="shared" ref="DXS85:EAD85" si="53">DXE83</f>
        <v>0</v>
      </c>
      <c r="DXT85" s="4">
        <f t="shared" si="53"/>
        <v>0</v>
      </c>
      <c r="DXU85" s="4">
        <f t="shared" si="53"/>
        <v>0</v>
      </c>
      <c r="DXV85" s="4">
        <f t="shared" si="53"/>
        <v>0</v>
      </c>
      <c r="DXW85" s="4">
        <f t="shared" si="53"/>
        <v>0</v>
      </c>
      <c r="DXX85" s="4">
        <f t="shared" si="53"/>
        <v>0</v>
      </c>
      <c r="DXY85" s="4">
        <f t="shared" si="53"/>
        <v>0</v>
      </c>
      <c r="DXZ85" s="4">
        <f t="shared" si="53"/>
        <v>0</v>
      </c>
      <c r="DYA85" s="4">
        <f t="shared" si="53"/>
        <v>0</v>
      </c>
      <c r="DYB85" s="4">
        <f t="shared" si="53"/>
        <v>0</v>
      </c>
      <c r="DYC85" s="4">
        <f t="shared" si="53"/>
        <v>0</v>
      </c>
      <c r="DYD85" s="4">
        <f t="shared" si="53"/>
        <v>0</v>
      </c>
      <c r="DYE85" s="4">
        <f t="shared" si="53"/>
        <v>0</v>
      </c>
      <c r="DYF85" s="4">
        <f t="shared" si="53"/>
        <v>0</v>
      </c>
      <c r="DYG85" s="4">
        <f t="shared" si="53"/>
        <v>0</v>
      </c>
      <c r="DYH85" s="4">
        <f t="shared" si="53"/>
        <v>0</v>
      </c>
      <c r="DYI85" s="4">
        <f t="shared" si="53"/>
        <v>0</v>
      </c>
      <c r="DYJ85" s="4">
        <f t="shared" si="53"/>
        <v>0</v>
      </c>
      <c r="DYK85" s="4">
        <f t="shared" si="53"/>
        <v>0</v>
      </c>
      <c r="DYL85" s="4">
        <f t="shared" si="53"/>
        <v>0</v>
      </c>
      <c r="DYM85" s="4">
        <f t="shared" si="53"/>
        <v>0</v>
      </c>
      <c r="DYN85" s="4">
        <f t="shared" si="53"/>
        <v>0</v>
      </c>
      <c r="DYO85" s="4">
        <f t="shared" si="53"/>
        <v>0</v>
      </c>
      <c r="DYP85" s="4">
        <f t="shared" si="53"/>
        <v>0</v>
      </c>
      <c r="DYQ85" s="4">
        <f t="shared" si="53"/>
        <v>0</v>
      </c>
      <c r="DYR85" s="4">
        <f t="shared" si="53"/>
        <v>0</v>
      </c>
      <c r="DYS85" s="4">
        <f t="shared" si="53"/>
        <v>0</v>
      </c>
      <c r="DYT85" s="4">
        <f t="shared" si="53"/>
        <v>0</v>
      </c>
      <c r="DYU85" s="4">
        <f t="shared" si="53"/>
        <v>0</v>
      </c>
      <c r="DYV85" s="4">
        <f t="shared" si="53"/>
        <v>0</v>
      </c>
      <c r="DYW85" s="4">
        <f t="shared" si="53"/>
        <v>0</v>
      </c>
      <c r="DYX85" s="4">
        <f t="shared" si="53"/>
        <v>0</v>
      </c>
      <c r="DYY85" s="4">
        <f t="shared" si="53"/>
        <v>0</v>
      </c>
      <c r="DYZ85" s="4">
        <f t="shared" si="53"/>
        <v>0</v>
      </c>
      <c r="DZA85" s="4">
        <f t="shared" si="53"/>
        <v>0</v>
      </c>
      <c r="DZB85" s="4">
        <f t="shared" si="53"/>
        <v>0</v>
      </c>
      <c r="DZC85" s="4">
        <f t="shared" si="53"/>
        <v>0</v>
      </c>
      <c r="DZD85" s="4">
        <f t="shared" si="53"/>
        <v>0</v>
      </c>
      <c r="DZE85" s="4">
        <f t="shared" si="53"/>
        <v>0</v>
      </c>
      <c r="DZF85" s="4">
        <f t="shared" si="53"/>
        <v>0</v>
      </c>
      <c r="DZG85" s="4">
        <f t="shared" si="53"/>
        <v>0</v>
      </c>
      <c r="DZH85" s="4">
        <f t="shared" si="53"/>
        <v>0</v>
      </c>
      <c r="DZI85" s="4">
        <f t="shared" si="53"/>
        <v>0</v>
      </c>
      <c r="DZJ85" s="4">
        <f t="shared" si="53"/>
        <v>0</v>
      </c>
      <c r="DZK85" s="4">
        <f t="shared" si="53"/>
        <v>0</v>
      </c>
      <c r="DZL85" s="4">
        <f t="shared" si="53"/>
        <v>0</v>
      </c>
      <c r="DZM85" s="4">
        <f t="shared" si="53"/>
        <v>0</v>
      </c>
      <c r="DZN85" s="4">
        <f t="shared" si="53"/>
        <v>0</v>
      </c>
      <c r="DZO85" s="4">
        <f t="shared" si="53"/>
        <v>0</v>
      </c>
      <c r="DZP85" s="4">
        <f t="shared" si="53"/>
        <v>0</v>
      </c>
      <c r="DZQ85" s="4">
        <f t="shared" si="53"/>
        <v>0</v>
      </c>
      <c r="DZR85" s="4">
        <f t="shared" si="53"/>
        <v>0</v>
      </c>
      <c r="DZS85" s="4">
        <f t="shared" si="53"/>
        <v>0</v>
      </c>
      <c r="DZT85" s="4">
        <f t="shared" si="53"/>
        <v>0</v>
      </c>
      <c r="DZU85" s="4">
        <f t="shared" si="53"/>
        <v>0</v>
      </c>
      <c r="DZV85" s="4">
        <f t="shared" si="53"/>
        <v>0</v>
      </c>
      <c r="DZW85" s="4">
        <f t="shared" si="53"/>
        <v>0</v>
      </c>
      <c r="DZX85" s="4">
        <f t="shared" si="53"/>
        <v>0</v>
      </c>
      <c r="DZY85" s="4">
        <f t="shared" si="53"/>
        <v>0</v>
      </c>
      <c r="DZZ85" s="4">
        <f t="shared" si="53"/>
        <v>0</v>
      </c>
      <c r="EAA85" s="4">
        <f t="shared" si="53"/>
        <v>0</v>
      </c>
      <c r="EAB85" s="4">
        <f t="shared" si="53"/>
        <v>0</v>
      </c>
      <c r="EAC85" s="4">
        <f t="shared" si="53"/>
        <v>0</v>
      </c>
      <c r="EAD85" s="4">
        <f t="shared" si="53"/>
        <v>0</v>
      </c>
      <c r="EAE85" s="4">
        <f t="shared" ref="EAE85:ECP85" si="54">DZQ83</f>
        <v>0</v>
      </c>
      <c r="EAF85" s="4">
        <f t="shared" si="54"/>
        <v>0</v>
      </c>
      <c r="EAG85" s="4">
        <f t="shared" si="54"/>
        <v>0</v>
      </c>
      <c r="EAH85" s="4">
        <f t="shared" si="54"/>
        <v>0</v>
      </c>
      <c r="EAI85" s="4">
        <f t="shared" si="54"/>
        <v>0</v>
      </c>
      <c r="EAJ85" s="4">
        <f t="shared" si="54"/>
        <v>0</v>
      </c>
      <c r="EAK85" s="4">
        <f t="shared" si="54"/>
        <v>0</v>
      </c>
      <c r="EAL85" s="4">
        <f t="shared" si="54"/>
        <v>0</v>
      </c>
      <c r="EAM85" s="4">
        <f t="shared" si="54"/>
        <v>0</v>
      </c>
      <c r="EAN85" s="4">
        <f t="shared" si="54"/>
        <v>0</v>
      </c>
      <c r="EAO85" s="4">
        <f t="shared" si="54"/>
        <v>0</v>
      </c>
      <c r="EAP85" s="4">
        <f t="shared" si="54"/>
        <v>0</v>
      </c>
      <c r="EAQ85" s="4">
        <f t="shared" si="54"/>
        <v>0</v>
      </c>
      <c r="EAR85" s="4">
        <f t="shared" si="54"/>
        <v>0</v>
      </c>
      <c r="EAS85" s="4">
        <f t="shared" si="54"/>
        <v>0</v>
      </c>
      <c r="EAT85" s="4">
        <f t="shared" si="54"/>
        <v>0</v>
      </c>
      <c r="EAU85" s="4">
        <f t="shared" si="54"/>
        <v>0</v>
      </c>
      <c r="EAV85" s="4">
        <f t="shared" si="54"/>
        <v>0</v>
      </c>
      <c r="EAW85" s="4">
        <f t="shared" si="54"/>
        <v>0</v>
      </c>
      <c r="EAX85" s="4">
        <f t="shared" si="54"/>
        <v>0</v>
      </c>
      <c r="EAY85" s="4">
        <f t="shared" si="54"/>
        <v>0</v>
      </c>
      <c r="EAZ85" s="4">
        <f t="shared" si="54"/>
        <v>0</v>
      </c>
      <c r="EBA85" s="4">
        <f t="shared" si="54"/>
        <v>0</v>
      </c>
      <c r="EBB85" s="4">
        <f t="shared" si="54"/>
        <v>0</v>
      </c>
      <c r="EBC85" s="4">
        <f t="shared" si="54"/>
        <v>0</v>
      </c>
      <c r="EBD85" s="4">
        <f t="shared" si="54"/>
        <v>0</v>
      </c>
      <c r="EBE85" s="4">
        <f t="shared" si="54"/>
        <v>0</v>
      </c>
      <c r="EBF85" s="4">
        <f t="shared" si="54"/>
        <v>0</v>
      </c>
      <c r="EBG85" s="4">
        <f t="shared" si="54"/>
        <v>0</v>
      </c>
      <c r="EBH85" s="4">
        <f t="shared" si="54"/>
        <v>0</v>
      </c>
      <c r="EBI85" s="4">
        <f t="shared" si="54"/>
        <v>0</v>
      </c>
      <c r="EBJ85" s="4">
        <f t="shared" si="54"/>
        <v>0</v>
      </c>
      <c r="EBK85" s="4">
        <f t="shared" si="54"/>
        <v>0</v>
      </c>
      <c r="EBL85" s="4">
        <f t="shared" si="54"/>
        <v>0</v>
      </c>
      <c r="EBM85" s="4">
        <f t="shared" si="54"/>
        <v>0</v>
      </c>
      <c r="EBN85" s="4">
        <f t="shared" si="54"/>
        <v>0</v>
      </c>
      <c r="EBO85" s="4">
        <f t="shared" si="54"/>
        <v>0</v>
      </c>
      <c r="EBP85" s="4">
        <f t="shared" si="54"/>
        <v>0</v>
      </c>
      <c r="EBQ85" s="4">
        <f t="shared" si="54"/>
        <v>0</v>
      </c>
      <c r="EBR85" s="4">
        <f t="shared" si="54"/>
        <v>0</v>
      </c>
      <c r="EBS85" s="4">
        <f t="shared" si="54"/>
        <v>0</v>
      </c>
      <c r="EBT85" s="4">
        <f t="shared" si="54"/>
        <v>0</v>
      </c>
      <c r="EBU85" s="4">
        <f t="shared" si="54"/>
        <v>0</v>
      </c>
      <c r="EBV85" s="4">
        <f t="shared" si="54"/>
        <v>0</v>
      </c>
      <c r="EBW85" s="4">
        <f t="shared" si="54"/>
        <v>0</v>
      </c>
      <c r="EBX85" s="4">
        <f t="shared" si="54"/>
        <v>0</v>
      </c>
      <c r="EBY85" s="4">
        <f t="shared" si="54"/>
        <v>0</v>
      </c>
      <c r="EBZ85" s="4">
        <f t="shared" si="54"/>
        <v>0</v>
      </c>
      <c r="ECA85" s="4">
        <f t="shared" si="54"/>
        <v>0</v>
      </c>
      <c r="ECB85" s="4">
        <f t="shared" si="54"/>
        <v>0</v>
      </c>
      <c r="ECC85" s="4">
        <f t="shared" si="54"/>
        <v>0</v>
      </c>
      <c r="ECD85" s="4">
        <f t="shared" si="54"/>
        <v>0</v>
      </c>
      <c r="ECE85" s="4">
        <f t="shared" si="54"/>
        <v>0</v>
      </c>
      <c r="ECF85" s="4">
        <f t="shared" si="54"/>
        <v>0</v>
      </c>
      <c r="ECG85" s="4">
        <f t="shared" si="54"/>
        <v>0</v>
      </c>
      <c r="ECH85" s="4">
        <f t="shared" si="54"/>
        <v>0</v>
      </c>
      <c r="ECI85" s="4">
        <f t="shared" si="54"/>
        <v>0</v>
      </c>
      <c r="ECJ85" s="4">
        <f t="shared" si="54"/>
        <v>0</v>
      </c>
      <c r="ECK85" s="4">
        <f t="shared" si="54"/>
        <v>0</v>
      </c>
      <c r="ECL85" s="4">
        <f t="shared" si="54"/>
        <v>0</v>
      </c>
      <c r="ECM85" s="4">
        <f t="shared" si="54"/>
        <v>0</v>
      </c>
      <c r="ECN85" s="4">
        <f t="shared" si="54"/>
        <v>0</v>
      </c>
      <c r="ECO85" s="4">
        <f t="shared" si="54"/>
        <v>0</v>
      </c>
      <c r="ECP85" s="4">
        <f t="shared" si="54"/>
        <v>0</v>
      </c>
      <c r="ECQ85" s="4">
        <f t="shared" ref="ECQ85:EFB85" si="55">ECC83</f>
        <v>0</v>
      </c>
      <c r="ECR85" s="4">
        <f t="shared" si="55"/>
        <v>0</v>
      </c>
      <c r="ECS85" s="4">
        <f t="shared" si="55"/>
        <v>0</v>
      </c>
      <c r="ECT85" s="4">
        <f t="shared" si="55"/>
        <v>0</v>
      </c>
      <c r="ECU85" s="4">
        <f t="shared" si="55"/>
        <v>0</v>
      </c>
      <c r="ECV85" s="4">
        <f t="shared" si="55"/>
        <v>0</v>
      </c>
      <c r="ECW85" s="4">
        <f t="shared" si="55"/>
        <v>0</v>
      </c>
      <c r="ECX85" s="4">
        <f t="shared" si="55"/>
        <v>0</v>
      </c>
      <c r="ECY85" s="4">
        <f t="shared" si="55"/>
        <v>0</v>
      </c>
      <c r="ECZ85" s="4">
        <f t="shared" si="55"/>
        <v>0</v>
      </c>
      <c r="EDA85" s="4">
        <f t="shared" si="55"/>
        <v>0</v>
      </c>
      <c r="EDB85" s="4">
        <f t="shared" si="55"/>
        <v>0</v>
      </c>
      <c r="EDC85" s="4">
        <f t="shared" si="55"/>
        <v>0</v>
      </c>
      <c r="EDD85" s="4">
        <f t="shared" si="55"/>
        <v>0</v>
      </c>
      <c r="EDE85" s="4">
        <f t="shared" si="55"/>
        <v>0</v>
      </c>
      <c r="EDF85" s="4">
        <f t="shared" si="55"/>
        <v>0</v>
      </c>
      <c r="EDG85" s="4">
        <f t="shared" si="55"/>
        <v>0</v>
      </c>
      <c r="EDH85" s="4">
        <f t="shared" si="55"/>
        <v>0</v>
      </c>
      <c r="EDI85" s="4">
        <f t="shared" si="55"/>
        <v>0</v>
      </c>
      <c r="EDJ85" s="4">
        <f t="shared" si="55"/>
        <v>0</v>
      </c>
      <c r="EDK85" s="4">
        <f t="shared" si="55"/>
        <v>0</v>
      </c>
      <c r="EDL85" s="4">
        <f t="shared" si="55"/>
        <v>0</v>
      </c>
      <c r="EDM85" s="4">
        <f t="shared" si="55"/>
        <v>0</v>
      </c>
      <c r="EDN85" s="4">
        <f t="shared" si="55"/>
        <v>0</v>
      </c>
      <c r="EDO85" s="4">
        <f t="shared" si="55"/>
        <v>0</v>
      </c>
      <c r="EDP85" s="4">
        <f t="shared" si="55"/>
        <v>0</v>
      </c>
      <c r="EDQ85" s="4">
        <f t="shared" si="55"/>
        <v>0</v>
      </c>
      <c r="EDR85" s="4">
        <f t="shared" si="55"/>
        <v>0</v>
      </c>
      <c r="EDS85" s="4">
        <f t="shared" si="55"/>
        <v>0</v>
      </c>
      <c r="EDT85" s="4">
        <f t="shared" si="55"/>
        <v>0</v>
      </c>
      <c r="EDU85" s="4">
        <f t="shared" si="55"/>
        <v>0</v>
      </c>
      <c r="EDV85" s="4">
        <f t="shared" si="55"/>
        <v>0</v>
      </c>
      <c r="EDW85" s="4">
        <f t="shared" si="55"/>
        <v>0</v>
      </c>
      <c r="EDX85" s="4">
        <f t="shared" si="55"/>
        <v>0</v>
      </c>
      <c r="EDY85" s="4">
        <f t="shared" si="55"/>
        <v>0</v>
      </c>
      <c r="EDZ85" s="4">
        <f t="shared" si="55"/>
        <v>0</v>
      </c>
      <c r="EEA85" s="4">
        <f t="shared" si="55"/>
        <v>0</v>
      </c>
      <c r="EEB85" s="4">
        <f t="shared" si="55"/>
        <v>0</v>
      </c>
      <c r="EEC85" s="4">
        <f t="shared" si="55"/>
        <v>0</v>
      </c>
      <c r="EED85" s="4">
        <f t="shared" si="55"/>
        <v>0</v>
      </c>
      <c r="EEE85" s="4">
        <f t="shared" si="55"/>
        <v>0</v>
      </c>
      <c r="EEF85" s="4">
        <f t="shared" si="55"/>
        <v>0</v>
      </c>
      <c r="EEG85" s="4">
        <f t="shared" si="55"/>
        <v>0</v>
      </c>
      <c r="EEH85" s="4">
        <f t="shared" si="55"/>
        <v>0</v>
      </c>
      <c r="EEI85" s="4">
        <f t="shared" si="55"/>
        <v>0</v>
      </c>
      <c r="EEJ85" s="4">
        <f t="shared" si="55"/>
        <v>0</v>
      </c>
      <c r="EEK85" s="4">
        <f t="shared" si="55"/>
        <v>0</v>
      </c>
      <c r="EEL85" s="4">
        <f t="shared" si="55"/>
        <v>0</v>
      </c>
      <c r="EEM85" s="4">
        <f t="shared" si="55"/>
        <v>0</v>
      </c>
      <c r="EEN85" s="4">
        <f t="shared" si="55"/>
        <v>0</v>
      </c>
      <c r="EEO85" s="4">
        <f t="shared" si="55"/>
        <v>0</v>
      </c>
      <c r="EEP85" s="4">
        <f t="shared" si="55"/>
        <v>0</v>
      </c>
      <c r="EEQ85" s="4">
        <f t="shared" si="55"/>
        <v>0</v>
      </c>
      <c r="EER85" s="4">
        <f t="shared" si="55"/>
        <v>0</v>
      </c>
      <c r="EES85" s="4">
        <f t="shared" si="55"/>
        <v>0</v>
      </c>
      <c r="EET85" s="4">
        <f t="shared" si="55"/>
        <v>0</v>
      </c>
      <c r="EEU85" s="4">
        <f t="shared" si="55"/>
        <v>0</v>
      </c>
      <c r="EEV85" s="4">
        <f t="shared" si="55"/>
        <v>0</v>
      </c>
      <c r="EEW85" s="4">
        <f t="shared" si="55"/>
        <v>0</v>
      </c>
      <c r="EEX85" s="4">
        <f t="shared" si="55"/>
        <v>0</v>
      </c>
      <c r="EEY85" s="4">
        <f t="shared" si="55"/>
        <v>0</v>
      </c>
      <c r="EEZ85" s="4">
        <f t="shared" si="55"/>
        <v>0</v>
      </c>
      <c r="EFA85" s="4">
        <f t="shared" si="55"/>
        <v>0</v>
      </c>
      <c r="EFB85" s="4">
        <f t="shared" si="55"/>
        <v>0</v>
      </c>
      <c r="EFC85" s="4">
        <f t="shared" ref="EFC85:EHN85" si="56">EEO83</f>
        <v>0</v>
      </c>
      <c r="EFD85" s="4">
        <f t="shared" si="56"/>
        <v>0</v>
      </c>
      <c r="EFE85" s="4">
        <f t="shared" si="56"/>
        <v>0</v>
      </c>
      <c r="EFF85" s="4">
        <f t="shared" si="56"/>
        <v>0</v>
      </c>
      <c r="EFG85" s="4">
        <f t="shared" si="56"/>
        <v>0</v>
      </c>
      <c r="EFH85" s="4">
        <f t="shared" si="56"/>
        <v>0</v>
      </c>
      <c r="EFI85" s="4">
        <f t="shared" si="56"/>
        <v>0</v>
      </c>
      <c r="EFJ85" s="4">
        <f t="shared" si="56"/>
        <v>0</v>
      </c>
      <c r="EFK85" s="4">
        <f t="shared" si="56"/>
        <v>0</v>
      </c>
      <c r="EFL85" s="4">
        <f t="shared" si="56"/>
        <v>0</v>
      </c>
      <c r="EFM85" s="4">
        <f t="shared" si="56"/>
        <v>0</v>
      </c>
      <c r="EFN85" s="4">
        <f t="shared" si="56"/>
        <v>0</v>
      </c>
      <c r="EFO85" s="4">
        <f t="shared" si="56"/>
        <v>0</v>
      </c>
      <c r="EFP85" s="4">
        <f t="shared" si="56"/>
        <v>0</v>
      </c>
      <c r="EFQ85" s="4">
        <f t="shared" si="56"/>
        <v>0</v>
      </c>
      <c r="EFR85" s="4">
        <f t="shared" si="56"/>
        <v>0</v>
      </c>
      <c r="EFS85" s="4">
        <f t="shared" si="56"/>
        <v>0</v>
      </c>
      <c r="EFT85" s="4">
        <f t="shared" si="56"/>
        <v>0</v>
      </c>
      <c r="EFU85" s="4">
        <f t="shared" si="56"/>
        <v>0</v>
      </c>
      <c r="EFV85" s="4">
        <f t="shared" si="56"/>
        <v>0</v>
      </c>
      <c r="EFW85" s="4">
        <f t="shared" si="56"/>
        <v>0</v>
      </c>
      <c r="EFX85" s="4">
        <f t="shared" si="56"/>
        <v>0</v>
      </c>
      <c r="EFY85" s="4">
        <f t="shared" si="56"/>
        <v>0</v>
      </c>
      <c r="EFZ85" s="4">
        <f t="shared" si="56"/>
        <v>0</v>
      </c>
      <c r="EGA85" s="4">
        <f t="shared" si="56"/>
        <v>0</v>
      </c>
      <c r="EGB85" s="4">
        <f t="shared" si="56"/>
        <v>0</v>
      </c>
      <c r="EGC85" s="4">
        <f t="shared" si="56"/>
        <v>0</v>
      </c>
      <c r="EGD85" s="4">
        <f t="shared" si="56"/>
        <v>0</v>
      </c>
      <c r="EGE85" s="4">
        <f t="shared" si="56"/>
        <v>0</v>
      </c>
      <c r="EGF85" s="4">
        <f t="shared" si="56"/>
        <v>0</v>
      </c>
      <c r="EGG85" s="4">
        <f t="shared" si="56"/>
        <v>0</v>
      </c>
      <c r="EGH85" s="4">
        <f t="shared" si="56"/>
        <v>0</v>
      </c>
      <c r="EGI85" s="4">
        <f t="shared" si="56"/>
        <v>0</v>
      </c>
      <c r="EGJ85" s="4">
        <f t="shared" si="56"/>
        <v>0</v>
      </c>
      <c r="EGK85" s="4">
        <f t="shared" si="56"/>
        <v>0</v>
      </c>
      <c r="EGL85" s="4">
        <f t="shared" si="56"/>
        <v>0</v>
      </c>
      <c r="EGM85" s="4">
        <f t="shared" si="56"/>
        <v>0</v>
      </c>
      <c r="EGN85" s="4">
        <f t="shared" si="56"/>
        <v>0</v>
      </c>
      <c r="EGO85" s="4">
        <f t="shared" si="56"/>
        <v>0</v>
      </c>
      <c r="EGP85" s="4">
        <f t="shared" si="56"/>
        <v>0</v>
      </c>
      <c r="EGQ85" s="4">
        <f t="shared" si="56"/>
        <v>0</v>
      </c>
      <c r="EGR85" s="4">
        <f t="shared" si="56"/>
        <v>0</v>
      </c>
      <c r="EGS85" s="4">
        <f t="shared" si="56"/>
        <v>0</v>
      </c>
      <c r="EGT85" s="4">
        <f t="shared" si="56"/>
        <v>0</v>
      </c>
      <c r="EGU85" s="4">
        <f t="shared" si="56"/>
        <v>0</v>
      </c>
      <c r="EGV85" s="4">
        <f t="shared" si="56"/>
        <v>0</v>
      </c>
      <c r="EGW85" s="4">
        <f t="shared" si="56"/>
        <v>0</v>
      </c>
      <c r="EGX85" s="4">
        <f t="shared" si="56"/>
        <v>0</v>
      </c>
      <c r="EGY85" s="4">
        <f t="shared" si="56"/>
        <v>0</v>
      </c>
      <c r="EGZ85" s="4">
        <f t="shared" si="56"/>
        <v>0</v>
      </c>
      <c r="EHA85" s="4">
        <f t="shared" si="56"/>
        <v>0</v>
      </c>
      <c r="EHB85" s="4">
        <f t="shared" si="56"/>
        <v>0</v>
      </c>
      <c r="EHC85" s="4">
        <f t="shared" si="56"/>
        <v>0</v>
      </c>
      <c r="EHD85" s="4">
        <f t="shared" si="56"/>
        <v>0</v>
      </c>
      <c r="EHE85" s="4">
        <f t="shared" si="56"/>
        <v>0</v>
      </c>
      <c r="EHF85" s="4">
        <f t="shared" si="56"/>
        <v>0</v>
      </c>
      <c r="EHG85" s="4">
        <f t="shared" si="56"/>
        <v>0</v>
      </c>
      <c r="EHH85" s="4">
        <f t="shared" si="56"/>
        <v>0</v>
      </c>
      <c r="EHI85" s="4">
        <f t="shared" si="56"/>
        <v>0</v>
      </c>
      <c r="EHJ85" s="4">
        <f t="shared" si="56"/>
        <v>0</v>
      </c>
      <c r="EHK85" s="4">
        <f t="shared" si="56"/>
        <v>0</v>
      </c>
      <c r="EHL85" s="4">
        <f t="shared" si="56"/>
        <v>0</v>
      </c>
      <c r="EHM85" s="4">
        <f t="shared" si="56"/>
        <v>0</v>
      </c>
      <c r="EHN85" s="4">
        <f t="shared" si="56"/>
        <v>0</v>
      </c>
      <c r="EHO85" s="4">
        <f t="shared" ref="EHO85:EJZ85" si="57">EHA83</f>
        <v>0</v>
      </c>
      <c r="EHP85" s="4">
        <f t="shared" si="57"/>
        <v>0</v>
      </c>
      <c r="EHQ85" s="4">
        <f t="shared" si="57"/>
        <v>0</v>
      </c>
      <c r="EHR85" s="4">
        <f t="shared" si="57"/>
        <v>0</v>
      </c>
      <c r="EHS85" s="4">
        <f t="shared" si="57"/>
        <v>0</v>
      </c>
      <c r="EHT85" s="4">
        <f t="shared" si="57"/>
        <v>0</v>
      </c>
      <c r="EHU85" s="4">
        <f t="shared" si="57"/>
        <v>0</v>
      </c>
      <c r="EHV85" s="4">
        <f t="shared" si="57"/>
        <v>0</v>
      </c>
      <c r="EHW85" s="4">
        <f t="shared" si="57"/>
        <v>0</v>
      </c>
      <c r="EHX85" s="4">
        <f t="shared" si="57"/>
        <v>0</v>
      </c>
      <c r="EHY85" s="4">
        <f t="shared" si="57"/>
        <v>0</v>
      </c>
      <c r="EHZ85" s="4">
        <f t="shared" si="57"/>
        <v>0</v>
      </c>
      <c r="EIA85" s="4">
        <f t="shared" si="57"/>
        <v>0</v>
      </c>
      <c r="EIB85" s="4">
        <f t="shared" si="57"/>
        <v>0</v>
      </c>
      <c r="EIC85" s="4">
        <f t="shared" si="57"/>
        <v>0</v>
      </c>
      <c r="EID85" s="4">
        <f t="shared" si="57"/>
        <v>0</v>
      </c>
      <c r="EIE85" s="4">
        <f t="shared" si="57"/>
        <v>0</v>
      </c>
      <c r="EIF85" s="4">
        <f t="shared" si="57"/>
        <v>0</v>
      </c>
      <c r="EIG85" s="4">
        <f t="shared" si="57"/>
        <v>0</v>
      </c>
      <c r="EIH85" s="4">
        <f t="shared" si="57"/>
        <v>0</v>
      </c>
      <c r="EII85" s="4">
        <f t="shared" si="57"/>
        <v>0</v>
      </c>
      <c r="EIJ85" s="4">
        <f t="shared" si="57"/>
        <v>0</v>
      </c>
      <c r="EIK85" s="4">
        <f t="shared" si="57"/>
        <v>0</v>
      </c>
      <c r="EIL85" s="4">
        <f t="shared" si="57"/>
        <v>0</v>
      </c>
      <c r="EIM85" s="4">
        <f t="shared" si="57"/>
        <v>0</v>
      </c>
      <c r="EIN85" s="4">
        <f t="shared" si="57"/>
        <v>0</v>
      </c>
      <c r="EIO85" s="4">
        <f t="shared" si="57"/>
        <v>0</v>
      </c>
      <c r="EIP85" s="4">
        <f t="shared" si="57"/>
        <v>0</v>
      </c>
      <c r="EIQ85" s="4">
        <f t="shared" si="57"/>
        <v>0</v>
      </c>
      <c r="EIR85" s="4">
        <f t="shared" si="57"/>
        <v>0</v>
      </c>
      <c r="EIS85" s="4">
        <f t="shared" si="57"/>
        <v>0</v>
      </c>
      <c r="EIT85" s="4">
        <f t="shared" si="57"/>
        <v>0</v>
      </c>
      <c r="EIU85" s="4">
        <f t="shared" si="57"/>
        <v>0</v>
      </c>
      <c r="EIV85" s="4">
        <f t="shared" si="57"/>
        <v>0</v>
      </c>
      <c r="EIW85" s="4">
        <f t="shared" si="57"/>
        <v>0</v>
      </c>
      <c r="EIX85" s="4">
        <f t="shared" si="57"/>
        <v>0</v>
      </c>
      <c r="EIY85" s="4">
        <f t="shared" si="57"/>
        <v>0</v>
      </c>
      <c r="EIZ85" s="4">
        <f t="shared" si="57"/>
        <v>0</v>
      </c>
      <c r="EJA85" s="4">
        <f t="shared" si="57"/>
        <v>0</v>
      </c>
      <c r="EJB85" s="4">
        <f t="shared" si="57"/>
        <v>0</v>
      </c>
      <c r="EJC85" s="4">
        <f t="shared" si="57"/>
        <v>0</v>
      </c>
      <c r="EJD85" s="4">
        <f t="shared" si="57"/>
        <v>0</v>
      </c>
      <c r="EJE85" s="4">
        <f t="shared" si="57"/>
        <v>0</v>
      </c>
      <c r="EJF85" s="4">
        <f t="shared" si="57"/>
        <v>0</v>
      </c>
      <c r="EJG85" s="4">
        <f t="shared" si="57"/>
        <v>0</v>
      </c>
      <c r="EJH85" s="4">
        <f t="shared" si="57"/>
        <v>0</v>
      </c>
      <c r="EJI85" s="4">
        <f t="shared" si="57"/>
        <v>0</v>
      </c>
      <c r="EJJ85" s="4">
        <f t="shared" si="57"/>
        <v>0</v>
      </c>
      <c r="EJK85" s="4">
        <f t="shared" si="57"/>
        <v>0</v>
      </c>
      <c r="EJL85" s="4">
        <f t="shared" si="57"/>
        <v>0</v>
      </c>
      <c r="EJM85" s="4">
        <f t="shared" si="57"/>
        <v>0</v>
      </c>
      <c r="EJN85" s="4">
        <f t="shared" si="57"/>
        <v>0</v>
      </c>
      <c r="EJO85" s="4">
        <f t="shared" si="57"/>
        <v>0</v>
      </c>
      <c r="EJP85" s="4">
        <f t="shared" si="57"/>
        <v>0</v>
      </c>
      <c r="EJQ85" s="4">
        <f t="shared" si="57"/>
        <v>0</v>
      </c>
      <c r="EJR85" s="4">
        <f t="shared" si="57"/>
        <v>0</v>
      </c>
      <c r="EJS85" s="4">
        <f t="shared" si="57"/>
        <v>0</v>
      </c>
      <c r="EJT85" s="4">
        <f t="shared" si="57"/>
        <v>0</v>
      </c>
      <c r="EJU85" s="4">
        <f t="shared" si="57"/>
        <v>0</v>
      </c>
      <c r="EJV85" s="4">
        <f t="shared" si="57"/>
        <v>0</v>
      </c>
      <c r="EJW85" s="4">
        <f t="shared" si="57"/>
        <v>0</v>
      </c>
      <c r="EJX85" s="4">
        <f t="shared" si="57"/>
        <v>0</v>
      </c>
      <c r="EJY85" s="4">
        <f t="shared" si="57"/>
        <v>0</v>
      </c>
      <c r="EJZ85" s="4">
        <f t="shared" si="57"/>
        <v>0</v>
      </c>
      <c r="EKA85" s="4">
        <f t="shared" ref="EKA85:EML85" si="58">EJM83</f>
        <v>0</v>
      </c>
      <c r="EKB85" s="4">
        <f t="shared" si="58"/>
        <v>0</v>
      </c>
      <c r="EKC85" s="4">
        <f t="shared" si="58"/>
        <v>0</v>
      </c>
      <c r="EKD85" s="4">
        <f t="shared" si="58"/>
        <v>0</v>
      </c>
      <c r="EKE85" s="4">
        <f t="shared" si="58"/>
        <v>0</v>
      </c>
      <c r="EKF85" s="4">
        <f t="shared" si="58"/>
        <v>0</v>
      </c>
      <c r="EKG85" s="4">
        <f t="shared" si="58"/>
        <v>0</v>
      </c>
      <c r="EKH85" s="4">
        <f t="shared" si="58"/>
        <v>0</v>
      </c>
      <c r="EKI85" s="4">
        <f t="shared" si="58"/>
        <v>0</v>
      </c>
      <c r="EKJ85" s="4">
        <f t="shared" si="58"/>
        <v>0</v>
      </c>
      <c r="EKK85" s="4">
        <f t="shared" si="58"/>
        <v>0</v>
      </c>
      <c r="EKL85" s="4">
        <f t="shared" si="58"/>
        <v>0</v>
      </c>
      <c r="EKM85" s="4">
        <f t="shared" si="58"/>
        <v>0</v>
      </c>
      <c r="EKN85" s="4">
        <f t="shared" si="58"/>
        <v>0</v>
      </c>
      <c r="EKO85" s="4">
        <f t="shared" si="58"/>
        <v>0</v>
      </c>
      <c r="EKP85" s="4">
        <f t="shared" si="58"/>
        <v>0</v>
      </c>
      <c r="EKQ85" s="4">
        <f t="shared" si="58"/>
        <v>0</v>
      </c>
      <c r="EKR85" s="4">
        <f t="shared" si="58"/>
        <v>0</v>
      </c>
      <c r="EKS85" s="4">
        <f t="shared" si="58"/>
        <v>0</v>
      </c>
      <c r="EKT85" s="4">
        <f t="shared" si="58"/>
        <v>0</v>
      </c>
      <c r="EKU85" s="4">
        <f t="shared" si="58"/>
        <v>0</v>
      </c>
      <c r="EKV85" s="4">
        <f t="shared" si="58"/>
        <v>0</v>
      </c>
      <c r="EKW85" s="4">
        <f t="shared" si="58"/>
        <v>0</v>
      </c>
      <c r="EKX85" s="4">
        <f t="shared" si="58"/>
        <v>0</v>
      </c>
      <c r="EKY85" s="4">
        <f t="shared" si="58"/>
        <v>0</v>
      </c>
      <c r="EKZ85" s="4">
        <f t="shared" si="58"/>
        <v>0</v>
      </c>
      <c r="ELA85" s="4">
        <f t="shared" si="58"/>
        <v>0</v>
      </c>
      <c r="ELB85" s="4">
        <f t="shared" si="58"/>
        <v>0</v>
      </c>
      <c r="ELC85" s="4">
        <f t="shared" si="58"/>
        <v>0</v>
      </c>
      <c r="ELD85" s="4">
        <f t="shared" si="58"/>
        <v>0</v>
      </c>
      <c r="ELE85" s="4">
        <f t="shared" si="58"/>
        <v>0</v>
      </c>
      <c r="ELF85" s="4">
        <f t="shared" si="58"/>
        <v>0</v>
      </c>
      <c r="ELG85" s="4">
        <f t="shared" si="58"/>
        <v>0</v>
      </c>
      <c r="ELH85" s="4">
        <f t="shared" si="58"/>
        <v>0</v>
      </c>
      <c r="ELI85" s="4">
        <f t="shared" si="58"/>
        <v>0</v>
      </c>
      <c r="ELJ85" s="4">
        <f t="shared" si="58"/>
        <v>0</v>
      </c>
      <c r="ELK85" s="4">
        <f t="shared" si="58"/>
        <v>0</v>
      </c>
      <c r="ELL85" s="4">
        <f t="shared" si="58"/>
        <v>0</v>
      </c>
      <c r="ELM85" s="4">
        <f t="shared" si="58"/>
        <v>0</v>
      </c>
      <c r="ELN85" s="4">
        <f t="shared" si="58"/>
        <v>0</v>
      </c>
      <c r="ELO85" s="4">
        <f t="shared" si="58"/>
        <v>0</v>
      </c>
      <c r="ELP85" s="4">
        <f t="shared" si="58"/>
        <v>0</v>
      </c>
      <c r="ELQ85" s="4">
        <f t="shared" si="58"/>
        <v>0</v>
      </c>
      <c r="ELR85" s="4">
        <f t="shared" si="58"/>
        <v>0</v>
      </c>
      <c r="ELS85" s="4">
        <f t="shared" si="58"/>
        <v>0</v>
      </c>
      <c r="ELT85" s="4">
        <f t="shared" si="58"/>
        <v>0</v>
      </c>
      <c r="ELU85" s="4">
        <f t="shared" si="58"/>
        <v>0</v>
      </c>
      <c r="ELV85" s="4">
        <f t="shared" si="58"/>
        <v>0</v>
      </c>
      <c r="ELW85" s="4">
        <f t="shared" si="58"/>
        <v>0</v>
      </c>
      <c r="ELX85" s="4">
        <f t="shared" si="58"/>
        <v>0</v>
      </c>
      <c r="ELY85" s="4">
        <f t="shared" si="58"/>
        <v>0</v>
      </c>
      <c r="ELZ85" s="4">
        <f t="shared" si="58"/>
        <v>0</v>
      </c>
      <c r="EMA85" s="4">
        <f t="shared" si="58"/>
        <v>0</v>
      </c>
      <c r="EMB85" s="4">
        <f t="shared" si="58"/>
        <v>0</v>
      </c>
      <c r="EMC85" s="4">
        <f t="shared" si="58"/>
        <v>0</v>
      </c>
      <c r="EMD85" s="4">
        <f t="shared" si="58"/>
        <v>0</v>
      </c>
      <c r="EME85" s="4">
        <f t="shared" si="58"/>
        <v>0</v>
      </c>
      <c r="EMF85" s="4">
        <f t="shared" si="58"/>
        <v>0</v>
      </c>
      <c r="EMG85" s="4">
        <f t="shared" si="58"/>
        <v>0</v>
      </c>
      <c r="EMH85" s="4">
        <f t="shared" si="58"/>
        <v>0</v>
      </c>
      <c r="EMI85" s="4">
        <f t="shared" si="58"/>
        <v>0</v>
      </c>
      <c r="EMJ85" s="4">
        <f t="shared" si="58"/>
        <v>0</v>
      </c>
      <c r="EMK85" s="4">
        <f t="shared" si="58"/>
        <v>0</v>
      </c>
      <c r="EML85" s="4">
        <f t="shared" si="58"/>
        <v>0</v>
      </c>
      <c r="EMM85" s="4">
        <f t="shared" ref="EMM85:EOX85" si="59">ELY83</f>
        <v>0</v>
      </c>
      <c r="EMN85" s="4">
        <f t="shared" si="59"/>
        <v>0</v>
      </c>
      <c r="EMO85" s="4">
        <f t="shared" si="59"/>
        <v>0</v>
      </c>
      <c r="EMP85" s="4">
        <f t="shared" si="59"/>
        <v>0</v>
      </c>
      <c r="EMQ85" s="4">
        <f t="shared" si="59"/>
        <v>0</v>
      </c>
      <c r="EMR85" s="4">
        <f t="shared" si="59"/>
        <v>0</v>
      </c>
      <c r="EMS85" s="4">
        <f t="shared" si="59"/>
        <v>0</v>
      </c>
      <c r="EMT85" s="4">
        <f t="shared" si="59"/>
        <v>0</v>
      </c>
      <c r="EMU85" s="4">
        <f t="shared" si="59"/>
        <v>0</v>
      </c>
      <c r="EMV85" s="4">
        <f t="shared" si="59"/>
        <v>0</v>
      </c>
      <c r="EMW85" s="4">
        <f t="shared" si="59"/>
        <v>0</v>
      </c>
      <c r="EMX85" s="4">
        <f t="shared" si="59"/>
        <v>0</v>
      </c>
      <c r="EMY85" s="4">
        <f t="shared" si="59"/>
        <v>0</v>
      </c>
      <c r="EMZ85" s="4">
        <f t="shared" si="59"/>
        <v>0</v>
      </c>
      <c r="ENA85" s="4">
        <f t="shared" si="59"/>
        <v>0</v>
      </c>
      <c r="ENB85" s="4">
        <f t="shared" si="59"/>
        <v>0</v>
      </c>
      <c r="ENC85" s="4">
        <f t="shared" si="59"/>
        <v>0</v>
      </c>
      <c r="END85" s="4">
        <f t="shared" si="59"/>
        <v>0</v>
      </c>
      <c r="ENE85" s="4">
        <f t="shared" si="59"/>
        <v>0</v>
      </c>
      <c r="ENF85" s="4">
        <f t="shared" si="59"/>
        <v>0</v>
      </c>
      <c r="ENG85" s="4">
        <f t="shared" si="59"/>
        <v>0</v>
      </c>
      <c r="ENH85" s="4">
        <f t="shared" si="59"/>
        <v>0</v>
      </c>
      <c r="ENI85" s="4">
        <f t="shared" si="59"/>
        <v>0</v>
      </c>
      <c r="ENJ85" s="4">
        <f t="shared" si="59"/>
        <v>0</v>
      </c>
      <c r="ENK85" s="4">
        <f t="shared" si="59"/>
        <v>0</v>
      </c>
      <c r="ENL85" s="4">
        <f t="shared" si="59"/>
        <v>0</v>
      </c>
      <c r="ENM85" s="4">
        <f t="shared" si="59"/>
        <v>0</v>
      </c>
      <c r="ENN85" s="4">
        <f t="shared" si="59"/>
        <v>0</v>
      </c>
      <c r="ENO85" s="4">
        <f t="shared" si="59"/>
        <v>0</v>
      </c>
      <c r="ENP85" s="4">
        <f t="shared" si="59"/>
        <v>0</v>
      </c>
      <c r="ENQ85" s="4">
        <f t="shared" si="59"/>
        <v>0</v>
      </c>
      <c r="ENR85" s="4">
        <f t="shared" si="59"/>
        <v>0</v>
      </c>
      <c r="ENS85" s="4">
        <f t="shared" si="59"/>
        <v>0</v>
      </c>
      <c r="ENT85" s="4">
        <f t="shared" si="59"/>
        <v>0</v>
      </c>
      <c r="ENU85" s="4">
        <f t="shared" si="59"/>
        <v>0</v>
      </c>
      <c r="ENV85" s="4">
        <f t="shared" si="59"/>
        <v>0</v>
      </c>
      <c r="ENW85" s="4">
        <f t="shared" si="59"/>
        <v>0</v>
      </c>
      <c r="ENX85" s="4">
        <f t="shared" si="59"/>
        <v>0</v>
      </c>
      <c r="ENY85" s="4">
        <f t="shared" si="59"/>
        <v>0</v>
      </c>
      <c r="ENZ85" s="4">
        <f t="shared" si="59"/>
        <v>0</v>
      </c>
      <c r="EOA85" s="4">
        <f t="shared" si="59"/>
        <v>0</v>
      </c>
      <c r="EOB85" s="4">
        <f t="shared" si="59"/>
        <v>0</v>
      </c>
      <c r="EOC85" s="4">
        <f t="shared" si="59"/>
        <v>0</v>
      </c>
      <c r="EOD85" s="4">
        <f t="shared" si="59"/>
        <v>0</v>
      </c>
      <c r="EOE85" s="4">
        <f t="shared" si="59"/>
        <v>0</v>
      </c>
      <c r="EOF85" s="4">
        <f t="shared" si="59"/>
        <v>0</v>
      </c>
      <c r="EOG85" s="4">
        <f t="shared" si="59"/>
        <v>0</v>
      </c>
      <c r="EOH85" s="4">
        <f t="shared" si="59"/>
        <v>0</v>
      </c>
      <c r="EOI85" s="4">
        <f t="shared" si="59"/>
        <v>0</v>
      </c>
      <c r="EOJ85" s="4">
        <f t="shared" si="59"/>
        <v>0</v>
      </c>
      <c r="EOK85" s="4">
        <f t="shared" si="59"/>
        <v>0</v>
      </c>
      <c r="EOL85" s="4">
        <f t="shared" si="59"/>
        <v>0</v>
      </c>
      <c r="EOM85" s="4">
        <f t="shared" si="59"/>
        <v>0</v>
      </c>
      <c r="EON85" s="4">
        <f t="shared" si="59"/>
        <v>0</v>
      </c>
      <c r="EOO85" s="4">
        <f t="shared" si="59"/>
        <v>0</v>
      </c>
      <c r="EOP85" s="4">
        <f t="shared" si="59"/>
        <v>0</v>
      </c>
      <c r="EOQ85" s="4">
        <f t="shared" si="59"/>
        <v>0</v>
      </c>
      <c r="EOR85" s="4">
        <f t="shared" si="59"/>
        <v>0</v>
      </c>
      <c r="EOS85" s="4">
        <f t="shared" si="59"/>
        <v>0</v>
      </c>
      <c r="EOT85" s="4">
        <f t="shared" si="59"/>
        <v>0</v>
      </c>
      <c r="EOU85" s="4">
        <f t="shared" si="59"/>
        <v>0</v>
      </c>
      <c r="EOV85" s="4">
        <f t="shared" si="59"/>
        <v>0</v>
      </c>
      <c r="EOW85" s="4">
        <f t="shared" si="59"/>
        <v>0</v>
      </c>
      <c r="EOX85" s="4">
        <f t="shared" si="59"/>
        <v>0</v>
      </c>
      <c r="EOY85" s="4">
        <f t="shared" ref="EOY85:ERJ85" si="60">EOK83</f>
        <v>0</v>
      </c>
      <c r="EOZ85" s="4">
        <f t="shared" si="60"/>
        <v>0</v>
      </c>
      <c r="EPA85" s="4">
        <f t="shared" si="60"/>
        <v>0</v>
      </c>
      <c r="EPB85" s="4">
        <f t="shared" si="60"/>
        <v>0</v>
      </c>
      <c r="EPC85" s="4">
        <f t="shared" si="60"/>
        <v>0</v>
      </c>
      <c r="EPD85" s="4">
        <f t="shared" si="60"/>
        <v>0</v>
      </c>
      <c r="EPE85" s="4">
        <f t="shared" si="60"/>
        <v>0</v>
      </c>
      <c r="EPF85" s="4">
        <f t="shared" si="60"/>
        <v>0</v>
      </c>
      <c r="EPG85" s="4">
        <f t="shared" si="60"/>
        <v>0</v>
      </c>
      <c r="EPH85" s="4">
        <f t="shared" si="60"/>
        <v>0</v>
      </c>
      <c r="EPI85" s="4">
        <f t="shared" si="60"/>
        <v>0</v>
      </c>
      <c r="EPJ85" s="4">
        <f t="shared" si="60"/>
        <v>0</v>
      </c>
      <c r="EPK85" s="4">
        <f t="shared" si="60"/>
        <v>0</v>
      </c>
      <c r="EPL85" s="4">
        <f t="shared" si="60"/>
        <v>0</v>
      </c>
      <c r="EPM85" s="4">
        <f t="shared" si="60"/>
        <v>0</v>
      </c>
      <c r="EPN85" s="4">
        <f t="shared" si="60"/>
        <v>0</v>
      </c>
      <c r="EPO85" s="4">
        <f t="shared" si="60"/>
        <v>0</v>
      </c>
      <c r="EPP85" s="4">
        <f t="shared" si="60"/>
        <v>0</v>
      </c>
      <c r="EPQ85" s="4">
        <f t="shared" si="60"/>
        <v>0</v>
      </c>
      <c r="EPR85" s="4">
        <f t="shared" si="60"/>
        <v>0</v>
      </c>
      <c r="EPS85" s="4">
        <f t="shared" si="60"/>
        <v>0</v>
      </c>
      <c r="EPT85" s="4">
        <f t="shared" si="60"/>
        <v>0</v>
      </c>
      <c r="EPU85" s="4">
        <f t="shared" si="60"/>
        <v>0</v>
      </c>
      <c r="EPV85" s="4">
        <f t="shared" si="60"/>
        <v>0</v>
      </c>
      <c r="EPW85" s="4">
        <f t="shared" si="60"/>
        <v>0</v>
      </c>
      <c r="EPX85" s="4">
        <f t="shared" si="60"/>
        <v>0</v>
      </c>
      <c r="EPY85" s="4">
        <f t="shared" si="60"/>
        <v>0</v>
      </c>
      <c r="EPZ85" s="4">
        <f t="shared" si="60"/>
        <v>0</v>
      </c>
      <c r="EQA85" s="4">
        <f t="shared" si="60"/>
        <v>0</v>
      </c>
      <c r="EQB85" s="4">
        <f t="shared" si="60"/>
        <v>0</v>
      </c>
      <c r="EQC85" s="4">
        <f t="shared" si="60"/>
        <v>0</v>
      </c>
      <c r="EQD85" s="4">
        <f t="shared" si="60"/>
        <v>0</v>
      </c>
      <c r="EQE85" s="4">
        <f t="shared" si="60"/>
        <v>0</v>
      </c>
      <c r="EQF85" s="4">
        <f t="shared" si="60"/>
        <v>0</v>
      </c>
      <c r="EQG85" s="4">
        <f t="shared" si="60"/>
        <v>0</v>
      </c>
      <c r="EQH85" s="4">
        <f t="shared" si="60"/>
        <v>0</v>
      </c>
      <c r="EQI85" s="4">
        <f t="shared" si="60"/>
        <v>0</v>
      </c>
      <c r="EQJ85" s="4">
        <f t="shared" si="60"/>
        <v>0</v>
      </c>
      <c r="EQK85" s="4">
        <f t="shared" si="60"/>
        <v>0</v>
      </c>
      <c r="EQL85" s="4">
        <f t="shared" si="60"/>
        <v>0</v>
      </c>
      <c r="EQM85" s="4">
        <f t="shared" si="60"/>
        <v>0</v>
      </c>
      <c r="EQN85" s="4">
        <f t="shared" si="60"/>
        <v>0</v>
      </c>
      <c r="EQO85" s="4">
        <f t="shared" si="60"/>
        <v>0</v>
      </c>
      <c r="EQP85" s="4">
        <f t="shared" si="60"/>
        <v>0</v>
      </c>
      <c r="EQQ85" s="4">
        <f t="shared" si="60"/>
        <v>0</v>
      </c>
      <c r="EQR85" s="4">
        <f t="shared" si="60"/>
        <v>0</v>
      </c>
      <c r="EQS85" s="4">
        <f t="shared" si="60"/>
        <v>0</v>
      </c>
      <c r="EQT85" s="4">
        <f t="shared" si="60"/>
        <v>0</v>
      </c>
      <c r="EQU85" s="4">
        <f t="shared" si="60"/>
        <v>0</v>
      </c>
      <c r="EQV85" s="4">
        <f t="shared" si="60"/>
        <v>0</v>
      </c>
      <c r="EQW85" s="4">
        <f t="shared" si="60"/>
        <v>0</v>
      </c>
      <c r="EQX85" s="4">
        <f t="shared" si="60"/>
        <v>0</v>
      </c>
      <c r="EQY85" s="4">
        <f t="shared" si="60"/>
        <v>0</v>
      </c>
      <c r="EQZ85" s="4">
        <f t="shared" si="60"/>
        <v>0</v>
      </c>
      <c r="ERA85" s="4">
        <f t="shared" si="60"/>
        <v>0</v>
      </c>
      <c r="ERB85" s="4">
        <f t="shared" si="60"/>
        <v>0</v>
      </c>
      <c r="ERC85" s="4">
        <f t="shared" si="60"/>
        <v>0</v>
      </c>
      <c r="ERD85" s="4">
        <f t="shared" si="60"/>
        <v>0</v>
      </c>
      <c r="ERE85" s="4">
        <f t="shared" si="60"/>
        <v>0</v>
      </c>
      <c r="ERF85" s="4">
        <f t="shared" si="60"/>
        <v>0</v>
      </c>
      <c r="ERG85" s="4">
        <f t="shared" si="60"/>
        <v>0</v>
      </c>
      <c r="ERH85" s="4">
        <f t="shared" si="60"/>
        <v>0</v>
      </c>
      <c r="ERI85" s="4">
        <f t="shared" si="60"/>
        <v>0</v>
      </c>
      <c r="ERJ85" s="4">
        <f t="shared" si="60"/>
        <v>0</v>
      </c>
      <c r="ERK85" s="4">
        <f t="shared" ref="ERK85:ETV85" si="61">EQW83</f>
        <v>0</v>
      </c>
      <c r="ERL85" s="4">
        <f t="shared" si="61"/>
        <v>0</v>
      </c>
      <c r="ERM85" s="4">
        <f t="shared" si="61"/>
        <v>0</v>
      </c>
      <c r="ERN85" s="4">
        <f t="shared" si="61"/>
        <v>0</v>
      </c>
      <c r="ERO85" s="4">
        <f t="shared" si="61"/>
        <v>0</v>
      </c>
      <c r="ERP85" s="4">
        <f t="shared" si="61"/>
        <v>0</v>
      </c>
      <c r="ERQ85" s="4">
        <f t="shared" si="61"/>
        <v>0</v>
      </c>
      <c r="ERR85" s="4">
        <f t="shared" si="61"/>
        <v>0</v>
      </c>
      <c r="ERS85" s="4">
        <f t="shared" si="61"/>
        <v>0</v>
      </c>
      <c r="ERT85" s="4">
        <f t="shared" si="61"/>
        <v>0</v>
      </c>
      <c r="ERU85" s="4">
        <f t="shared" si="61"/>
        <v>0</v>
      </c>
      <c r="ERV85" s="4">
        <f t="shared" si="61"/>
        <v>0</v>
      </c>
      <c r="ERW85" s="4">
        <f t="shared" si="61"/>
        <v>0</v>
      </c>
      <c r="ERX85" s="4">
        <f t="shared" si="61"/>
        <v>0</v>
      </c>
      <c r="ERY85" s="4">
        <f t="shared" si="61"/>
        <v>0</v>
      </c>
      <c r="ERZ85" s="4">
        <f t="shared" si="61"/>
        <v>0</v>
      </c>
      <c r="ESA85" s="4">
        <f t="shared" si="61"/>
        <v>0</v>
      </c>
      <c r="ESB85" s="4">
        <f t="shared" si="61"/>
        <v>0</v>
      </c>
      <c r="ESC85" s="4">
        <f t="shared" si="61"/>
        <v>0</v>
      </c>
      <c r="ESD85" s="4">
        <f t="shared" si="61"/>
        <v>0</v>
      </c>
      <c r="ESE85" s="4">
        <f t="shared" si="61"/>
        <v>0</v>
      </c>
      <c r="ESF85" s="4">
        <f t="shared" si="61"/>
        <v>0</v>
      </c>
      <c r="ESG85" s="4">
        <f t="shared" si="61"/>
        <v>0</v>
      </c>
      <c r="ESH85" s="4">
        <f t="shared" si="61"/>
        <v>0</v>
      </c>
      <c r="ESI85" s="4">
        <f t="shared" si="61"/>
        <v>0</v>
      </c>
      <c r="ESJ85" s="4">
        <f t="shared" si="61"/>
        <v>0</v>
      </c>
      <c r="ESK85" s="4">
        <f t="shared" si="61"/>
        <v>0</v>
      </c>
      <c r="ESL85" s="4">
        <f t="shared" si="61"/>
        <v>0</v>
      </c>
      <c r="ESM85" s="4">
        <f t="shared" si="61"/>
        <v>0</v>
      </c>
      <c r="ESN85" s="4">
        <f t="shared" si="61"/>
        <v>0</v>
      </c>
      <c r="ESO85" s="4">
        <f t="shared" si="61"/>
        <v>0</v>
      </c>
      <c r="ESP85" s="4">
        <f t="shared" si="61"/>
        <v>0</v>
      </c>
      <c r="ESQ85" s="4">
        <f t="shared" si="61"/>
        <v>0</v>
      </c>
      <c r="ESR85" s="4">
        <f t="shared" si="61"/>
        <v>0</v>
      </c>
      <c r="ESS85" s="4">
        <f t="shared" si="61"/>
        <v>0</v>
      </c>
      <c r="EST85" s="4">
        <f t="shared" si="61"/>
        <v>0</v>
      </c>
      <c r="ESU85" s="4">
        <f t="shared" si="61"/>
        <v>0</v>
      </c>
      <c r="ESV85" s="4">
        <f t="shared" si="61"/>
        <v>0</v>
      </c>
      <c r="ESW85" s="4">
        <f t="shared" si="61"/>
        <v>0</v>
      </c>
      <c r="ESX85" s="4">
        <f t="shared" si="61"/>
        <v>0</v>
      </c>
      <c r="ESY85" s="4">
        <f t="shared" si="61"/>
        <v>0</v>
      </c>
      <c r="ESZ85" s="4">
        <f t="shared" si="61"/>
        <v>0</v>
      </c>
      <c r="ETA85" s="4">
        <f t="shared" si="61"/>
        <v>0</v>
      </c>
      <c r="ETB85" s="4">
        <f t="shared" si="61"/>
        <v>0</v>
      </c>
      <c r="ETC85" s="4">
        <f t="shared" si="61"/>
        <v>0</v>
      </c>
      <c r="ETD85" s="4">
        <f t="shared" si="61"/>
        <v>0</v>
      </c>
      <c r="ETE85" s="4">
        <f t="shared" si="61"/>
        <v>0</v>
      </c>
      <c r="ETF85" s="4">
        <f t="shared" si="61"/>
        <v>0</v>
      </c>
      <c r="ETG85" s="4">
        <f t="shared" si="61"/>
        <v>0</v>
      </c>
      <c r="ETH85" s="4">
        <f t="shared" si="61"/>
        <v>0</v>
      </c>
      <c r="ETI85" s="4">
        <f t="shared" si="61"/>
        <v>0</v>
      </c>
      <c r="ETJ85" s="4">
        <f t="shared" si="61"/>
        <v>0</v>
      </c>
      <c r="ETK85" s="4">
        <f t="shared" si="61"/>
        <v>0</v>
      </c>
      <c r="ETL85" s="4">
        <f t="shared" si="61"/>
        <v>0</v>
      </c>
      <c r="ETM85" s="4">
        <f t="shared" si="61"/>
        <v>0</v>
      </c>
      <c r="ETN85" s="4">
        <f t="shared" si="61"/>
        <v>0</v>
      </c>
      <c r="ETO85" s="4">
        <f t="shared" si="61"/>
        <v>0</v>
      </c>
      <c r="ETP85" s="4">
        <f t="shared" si="61"/>
        <v>0</v>
      </c>
      <c r="ETQ85" s="4">
        <f t="shared" si="61"/>
        <v>0</v>
      </c>
      <c r="ETR85" s="4">
        <f t="shared" si="61"/>
        <v>0</v>
      </c>
      <c r="ETS85" s="4">
        <f t="shared" si="61"/>
        <v>0</v>
      </c>
      <c r="ETT85" s="4">
        <f t="shared" si="61"/>
        <v>0</v>
      </c>
      <c r="ETU85" s="4">
        <f t="shared" si="61"/>
        <v>0</v>
      </c>
      <c r="ETV85" s="4">
        <f t="shared" si="61"/>
        <v>0</v>
      </c>
      <c r="ETW85" s="4">
        <f t="shared" ref="ETW85:EWH85" si="62">ETI83</f>
        <v>0</v>
      </c>
      <c r="ETX85" s="4">
        <f t="shared" si="62"/>
        <v>0</v>
      </c>
      <c r="ETY85" s="4">
        <f t="shared" si="62"/>
        <v>0</v>
      </c>
      <c r="ETZ85" s="4">
        <f t="shared" si="62"/>
        <v>0</v>
      </c>
      <c r="EUA85" s="4">
        <f t="shared" si="62"/>
        <v>0</v>
      </c>
      <c r="EUB85" s="4">
        <f t="shared" si="62"/>
        <v>0</v>
      </c>
      <c r="EUC85" s="4">
        <f t="shared" si="62"/>
        <v>0</v>
      </c>
      <c r="EUD85" s="4">
        <f t="shared" si="62"/>
        <v>0</v>
      </c>
      <c r="EUE85" s="4">
        <f t="shared" si="62"/>
        <v>0</v>
      </c>
      <c r="EUF85" s="4">
        <f t="shared" si="62"/>
        <v>0</v>
      </c>
      <c r="EUG85" s="4">
        <f t="shared" si="62"/>
        <v>0</v>
      </c>
      <c r="EUH85" s="4">
        <f t="shared" si="62"/>
        <v>0</v>
      </c>
      <c r="EUI85" s="4">
        <f t="shared" si="62"/>
        <v>0</v>
      </c>
      <c r="EUJ85" s="4">
        <f t="shared" si="62"/>
        <v>0</v>
      </c>
      <c r="EUK85" s="4">
        <f t="shared" si="62"/>
        <v>0</v>
      </c>
      <c r="EUL85" s="4">
        <f t="shared" si="62"/>
        <v>0</v>
      </c>
      <c r="EUM85" s="4">
        <f t="shared" si="62"/>
        <v>0</v>
      </c>
      <c r="EUN85" s="4">
        <f t="shared" si="62"/>
        <v>0</v>
      </c>
      <c r="EUO85" s="4">
        <f t="shared" si="62"/>
        <v>0</v>
      </c>
      <c r="EUP85" s="4">
        <f t="shared" si="62"/>
        <v>0</v>
      </c>
      <c r="EUQ85" s="4">
        <f t="shared" si="62"/>
        <v>0</v>
      </c>
      <c r="EUR85" s="4">
        <f t="shared" si="62"/>
        <v>0</v>
      </c>
      <c r="EUS85" s="4">
        <f t="shared" si="62"/>
        <v>0</v>
      </c>
      <c r="EUT85" s="4">
        <f t="shared" si="62"/>
        <v>0</v>
      </c>
      <c r="EUU85" s="4">
        <f t="shared" si="62"/>
        <v>0</v>
      </c>
      <c r="EUV85" s="4">
        <f t="shared" si="62"/>
        <v>0</v>
      </c>
      <c r="EUW85" s="4">
        <f t="shared" si="62"/>
        <v>0</v>
      </c>
      <c r="EUX85" s="4">
        <f t="shared" si="62"/>
        <v>0</v>
      </c>
      <c r="EUY85" s="4">
        <f t="shared" si="62"/>
        <v>0</v>
      </c>
      <c r="EUZ85" s="4">
        <f t="shared" si="62"/>
        <v>0</v>
      </c>
      <c r="EVA85" s="4">
        <f t="shared" si="62"/>
        <v>0</v>
      </c>
      <c r="EVB85" s="4">
        <f t="shared" si="62"/>
        <v>0</v>
      </c>
      <c r="EVC85" s="4">
        <f t="shared" si="62"/>
        <v>0</v>
      </c>
      <c r="EVD85" s="4">
        <f t="shared" si="62"/>
        <v>0</v>
      </c>
      <c r="EVE85" s="4">
        <f t="shared" si="62"/>
        <v>0</v>
      </c>
      <c r="EVF85" s="4">
        <f t="shared" si="62"/>
        <v>0</v>
      </c>
      <c r="EVG85" s="4">
        <f t="shared" si="62"/>
        <v>0</v>
      </c>
      <c r="EVH85" s="4">
        <f t="shared" si="62"/>
        <v>0</v>
      </c>
      <c r="EVI85" s="4">
        <f t="shared" si="62"/>
        <v>0</v>
      </c>
      <c r="EVJ85" s="4">
        <f t="shared" si="62"/>
        <v>0</v>
      </c>
      <c r="EVK85" s="4">
        <f t="shared" si="62"/>
        <v>0</v>
      </c>
      <c r="EVL85" s="4">
        <f t="shared" si="62"/>
        <v>0</v>
      </c>
      <c r="EVM85" s="4">
        <f t="shared" si="62"/>
        <v>0</v>
      </c>
      <c r="EVN85" s="4">
        <f t="shared" si="62"/>
        <v>0</v>
      </c>
      <c r="EVO85" s="4">
        <f t="shared" si="62"/>
        <v>0</v>
      </c>
      <c r="EVP85" s="4">
        <f t="shared" si="62"/>
        <v>0</v>
      </c>
      <c r="EVQ85" s="4">
        <f t="shared" si="62"/>
        <v>0</v>
      </c>
      <c r="EVR85" s="4">
        <f t="shared" si="62"/>
        <v>0</v>
      </c>
      <c r="EVS85" s="4">
        <f t="shared" si="62"/>
        <v>0</v>
      </c>
      <c r="EVT85" s="4">
        <f t="shared" si="62"/>
        <v>0</v>
      </c>
      <c r="EVU85" s="4">
        <f t="shared" si="62"/>
        <v>0</v>
      </c>
      <c r="EVV85" s="4">
        <f t="shared" si="62"/>
        <v>0</v>
      </c>
      <c r="EVW85" s="4">
        <f t="shared" si="62"/>
        <v>0</v>
      </c>
      <c r="EVX85" s="4">
        <f t="shared" si="62"/>
        <v>0</v>
      </c>
      <c r="EVY85" s="4">
        <f t="shared" si="62"/>
        <v>0</v>
      </c>
      <c r="EVZ85" s="4">
        <f t="shared" si="62"/>
        <v>0</v>
      </c>
      <c r="EWA85" s="4">
        <f t="shared" si="62"/>
        <v>0</v>
      </c>
      <c r="EWB85" s="4">
        <f t="shared" si="62"/>
        <v>0</v>
      </c>
      <c r="EWC85" s="4">
        <f t="shared" si="62"/>
        <v>0</v>
      </c>
      <c r="EWD85" s="4">
        <f t="shared" si="62"/>
        <v>0</v>
      </c>
      <c r="EWE85" s="4">
        <f t="shared" si="62"/>
        <v>0</v>
      </c>
      <c r="EWF85" s="4">
        <f t="shared" si="62"/>
        <v>0</v>
      </c>
      <c r="EWG85" s="4">
        <f t="shared" si="62"/>
        <v>0</v>
      </c>
      <c r="EWH85" s="4">
        <f t="shared" si="62"/>
        <v>0</v>
      </c>
      <c r="EWI85" s="4">
        <f t="shared" ref="EWI85:EYT85" si="63">EVU83</f>
        <v>0</v>
      </c>
      <c r="EWJ85" s="4">
        <f t="shared" si="63"/>
        <v>0</v>
      </c>
      <c r="EWK85" s="4">
        <f t="shared" si="63"/>
        <v>0</v>
      </c>
      <c r="EWL85" s="4">
        <f t="shared" si="63"/>
        <v>0</v>
      </c>
      <c r="EWM85" s="4">
        <f t="shared" si="63"/>
        <v>0</v>
      </c>
      <c r="EWN85" s="4">
        <f t="shared" si="63"/>
        <v>0</v>
      </c>
      <c r="EWO85" s="4">
        <f t="shared" si="63"/>
        <v>0</v>
      </c>
      <c r="EWP85" s="4">
        <f t="shared" si="63"/>
        <v>0</v>
      </c>
      <c r="EWQ85" s="4">
        <f t="shared" si="63"/>
        <v>0</v>
      </c>
      <c r="EWR85" s="4">
        <f t="shared" si="63"/>
        <v>0</v>
      </c>
      <c r="EWS85" s="4">
        <f t="shared" si="63"/>
        <v>0</v>
      </c>
      <c r="EWT85" s="4">
        <f t="shared" si="63"/>
        <v>0</v>
      </c>
      <c r="EWU85" s="4">
        <f t="shared" si="63"/>
        <v>0</v>
      </c>
      <c r="EWV85" s="4">
        <f t="shared" si="63"/>
        <v>0</v>
      </c>
      <c r="EWW85" s="4">
        <f t="shared" si="63"/>
        <v>0</v>
      </c>
      <c r="EWX85" s="4">
        <f t="shared" si="63"/>
        <v>0</v>
      </c>
      <c r="EWY85" s="4">
        <f t="shared" si="63"/>
        <v>0</v>
      </c>
      <c r="EWZ85" s="4">
        <f t="shared" si="63"/>
        <v>0</v>
      </c>
      <c r="EXA85" s="4">
        <f t="shared" si="63"/>
        <v>0</v>
      </c>
      <c r="EXB85" s="4">
        <f t="shared" si="63"/>
        <v>0</v>
      </c>
      <c r="EXC85" s="4">
        <f t="shared" si="63"/>
        <v>0</v>
      </c>
      <c r="EXD85" s="4">
        <f t="shared" si="63"/>
        <v>0</v>
      </c>
      <c r="EXE85" s="4">
        <f t="shared" si="63"/>
        <v>0</v>
      </c>
      <c r="EXF85" s="4">
        <f t="shared" si="63"/>
        <v>0</v>
      </c>
      <c r="EXG85" s="4">
        <f t="shared" si="63"/>
        <v>0</v>
      </c>
      <c r="EXH85" s="4">
        <f t="shared" si="63"/>
        <v>0</v>
      </c>
      <c r="EXI85" s="4">
        <f t="shared" si="63"/>
        <v>0</v>
      </c>
      <c r="EXJ85" s="4">
        <f t="shared" si="63"/>
        <v>0</v>
      </c>
      <c r="EXK85" s="4">
        <f t="shared" si="63"/>
        <v>0</v>
      </c>
      <c r="EXL85" s="4">
        <f t="shared" si="63"/>
        <v>0</v>
      </c>
      <c r="EXM85" s="4">
        <f t="shared" si="63"/>
        <v>0</v>
      </c>
      <c r="EXN85" s="4">
        <f t="shared" si="63"/>
        <v>0</v>
      </c>
      <c r="EXO85" s="4">
        <f t="shared" si="63"/>
        <v>0</v>
      </c>
      <c r="EXP85" s="4">
        <f t="shared" si="63"/>
        <v>0</v>
      </c>
      <c r="EXQ85" s="4">
        <f t="shared" si="63"/>
        <v>0</v>
      </c>
      <c r="EXR85" s="4">
        <f t="shared" si="63"/>
        <v>0</v>
      </c>
      <c r="EXS85" s="4">
        <f t="shared" si="63"/>
        <v>0</v>
      </c>
      <c r="EXT85" s="4">
        <f t="shared" si="63"/>
        <v>0</v>
      </c>
      <c r="EXU85" s="4">
        <f t="shared" si="63"/>
        <v>0</v>
      </c>
      <c r="EXV85" s="4">
        <f t="shared" si="63"/>
        <v>0</v>
      </c>
      <c r="EXW85" s="4">
        <f t="shared" si="63"/>
        <v>0</v>
      </c>
      <c r="EXX85" s="4">
        <f t="shared" si="63"/>
        <v>0</v>
      </c>
      <c r="EXY85" s="4">
        <f t="shared" si="63"/>
        <v>0</v>
      </c>
      <c r="EXZ85" s="4">
        <f t="shared" si="63"/>
        <v>0</v>
      </c>
      <c r="EYA85" s="4">
        <f t="shared" si="63"/>
        <v>0</v>
      </c>
      <c r="EYB85" s="4">
        <f t="shared" si="63"/>
        <v>0</v>
      </c>
      <c r="EYC85" s="4">
        <f t="shared" si="63"/>
        <v>0</v>
      </c>
      <c r="EYD85" s="4">
        <f t="shared" si="63"/>
        <v>0</v>
      </c>
      <c r="EYE85" s="4">
        <f t="shared" si="63"/>
        <v>0</v>
      </c>
      <c r="EYF85" s="4">
        <f t="shared" si="63"/>
        <v>0</v>
      </c>
      <c r="EYG85" s="4">
        <f t="shared" si="63"/>
        <v>0</v>
      </c>
      <c r="EYH85" s="4">
        <f t="shared" si="63"/>
        <v>0</v>
      </c>
      <c r="EYI85" s="4">
        <f t="shared" si="63"/>
        <v>0</v>
      </c>
      <c r="EYJ85" s="4">
        <f t="shared" si="63"/>
        <v>0</v>
      </c>
      <c r="EYK85" s="4">
        <f t="shared" si="63"/>
        <v>0</v>
      </c>
      <c r="EYL85" s="4">
        <f t="shared" si="63"/>
        <v>0</v>
      </c>
      <c r="EYM85" s="4">
        <f t="shared" si="63"/>
        <v>0</v>
      </c>
      <c r="EYN85" s="4">
        <f t="shared" si="63"/>
        <v>0</v>
      </c>
      <c r="EYO85" s="4">
        <f t="shared" si="63"/>
        <v>0</v>
      </c>
      <c r="EYP85" s="4">
        <f t="shared" si="63"/>
        <v>0</v>
      </c>
      <c r="EYQ85" s="4">
        <f t="shared" si="63"/>
        <v>0</v>
      </c>
      <c r="EYR85" s="4">
        <f t="shared" si="63"/>
        <v>0</v>
      </c>
      <c r="EYS85" s="4">
        <f t="shared" si="63"/>
        <v>0</v>
      </c>
      <c r="EYT85" s="4">
        <f t="shared" si="63"/>
        <v>0</v>
      </c>
      <c r="EYU85" s="4">
        <f t="shared" ref="EYU85:FBF85" si="64">EYG83</f>
        <v>0</v>
      </c>
      <c r="EYV85" s="4">
        <f t="shared" si="64"/>
        <v>0</v>
      </c>
      <c r="EYW85" s="4">
        <f t="shared" si="64"/>
        <v>0</v>
      </c>
      <c r="EYX85" s="4">
        <f t="shared" si="64"/>
        <v>0</v>
      </c>
      <c r="EYY85" s="4">
        <f t="shared" si="64"/>
        <v>0</v>
      </c>
      <c r="EYZ85" s="4">
        <f t="shared" si="64"/>
        <v>0</v>
      </c>
      <c r="EZA85" s="4">
        <f t="shared" si="64"/>
        <v>0</v>
      </c>
      <c r="EZB85" s="4">
        <f t="shared" si="64"/>
        <v>0</v>
      </c>
      <c r="EZC85" s="4">
        <f t="shared" si="64"/>
        <v>0</v>
      </c>
      <c r="EZD85" s="4">
        <f t="shared" si="64"/>
        <v>0</v>
      </c>
      <c r="EZE85" s="4">
        <f t="shared" si="64"/>
        <v>0</v>
      </c>
      <c r="EZF85" s="4">
        <f t="shared" si="64"/>
        <v>0</v>
      </c>
      <c r="EZG85" s="4">
        <f t="shared" si="64"/>
        <v>0</v>
      </c>
      <c r="EZH85" s="4">
        <f t="shared" si="64"/>
        <v>0</v>
      </c>
      <c r="EZI85" s="4">
        <f t="shared" si="64"/>
        <v>0</v>
      </c>
      <c r="EZJ85" s="4">
        <f t="shared" si="64"/>
        <v>0</v>
      </c>
      <c r="EZK85" s="4">
        <f t="shared" si="64"/>
        <v>0</v>
      </c>
      <c r="EZL85" s="4">
        <f t="shared" si="64"/>
        <v>0</v>
      </c>
      <c r="EZM85" s="4">
        <f t="shared" si="64"/>
        <v>0</v>
      </c>
      <c r="EZN85" s="4">
        <f t="shared" si="64"/>
        <v>0</v>
      </c>
      <c r="EZO85" s="4">
        <f t="shared" si="64"/>
        <v>0</v>
      </c>
      <c r="EZP85" s="4">
        <f t="shared" si="64"/>
        <v>0</v>
      </c>
      <c r="EZQ85" s="4">
        <f t="shared" si="64"/>
        <v>0</v>
      </c>
      <c r="EZR85" s="4">
        <f t="shared" si="64"/>
        <v>0</v>
      </c>
      <c r="EZS85" s="4">
        <f t="shared" si="64"/>
        <v>0</v>
      </c>
      <c r="EZT85" s="4">
        <f t="shared" si="64"/>
        <v>0</v>
      </c>
      <c r="EZU85" s="4">
        <f t="shared" si="64"/>
        <v>0</v>
      </c>
      <c r="EZV85" s="4">
        <f t="shared" si="64"/>
        <v>0</v>
      </c>
      <c r="EZW85" s="4">
        <f t="shared" si="64"/>
        <v>0</v>
      </c>
      <c r="EZX85" s="4">
        <f t="shared" si="64"/>
        <v>0</v>
      </c>
      <c r="EZY85" s="4">
        <f t="shared" si="64"/>
        <v>0</v>
      </c>
      <c r="EZZ85" s="4">
        <f t="shared" si="64"/>
        <v>0</v>
      </c>
      <c r="FAA85" s="4">
        <f t="shared" si="64"/>
        <v>0</v>
      </c>
      <c r="FAB85" s="4">
        <f t="shared" si="64"/>
        <v>0</v>
      </c>
      <c r="FAC85" s="4">
        <f t="shared" si="64"/>
        <v>0</v>
      </c>
      <c r="FAD85" s="4">
        <f t="shared" si="64"/>
        <v>0</v>
      </c>
      <c r="FAE85" s="4">
        <f t="shared" si="64"/>
        <v>0</v>
      </c>
      <c r="FAF85" s="4">
        <f t="shared" si="64"/>
        <v>0</v>
      </c>
      <c r="FAG85" s="4">
        <f t="shared" si="64"/>
        <v>0</v>
      </c>
      <c r="FAH85" s="4">
        <f t="shared" si="64"/>
        <v>0</v>
      </c>
      <c r="FAI85" s="4">
        <f t="shared" si="64"/>
        <v>0</v>
      </c>
      <c r="FAJ85" s="4">
        <f t="shared" si="64"/>
        <v>0</v>
      </c>
      <c r="FAK85" s="4">
        <f t="shared" si="64"/>
        <v>0</v>
      </c>
      <c r="FAL85" s="4">
        <f t="shared" si="64"/>
        <v>0</v>
      </c>
      <c r="FAM85" s="4">
        <f t="shared" si="64"/>
        <v>0</v>
      </c>
      <c r="FAN85" s="4">
        <f t="shared" si="64"/>
        <v>0</v>
      </c>
      <c r="FAO85" s="4">
        <f t="shared" si="64"/>
        <v>0</v>
      </c>
      <c r="FAP85" s="4">
        <f t="shared" si="64"/>
        <v>0</v>
      </c>
      <c r="FAQ85" s="4">
        <f t="shared" si="64"/>
        <v>0</v>
      </c>
      <c r="FAR85" s="4">
        <f t="shared" si="64"/>
        <v>0</v>
      </c>
      <c r="FAS85" s="4">
        <f t="shared" si="64"/>
        <v>0</v>
      </c>
      <c r="FAT85" s="4">
        <f t="shared" si="64"/>
        <v>0</v>
      </c>
      <c r="FAU85" s="4">
        <f t="shared" si="64"/>
        <v>0</v>
      </c>
      <c r="FAV85" s="4">
        <f t="shared" si="64"/>
        <v>0</v>
      </c>
      <c r="FAW85" s="4">
        <f t="shared" si="64"/>
        <v>0</v>
      </c>
      <c r="FAX85" s="4">
        <f t="shared" si="64"/>
        <v>0</v>
      </c>
      <c r="FAY85" s="4">
        <f t="shared" si="64"/>
        <v>0</v>
      </c>
      <c r="FAZ85" s="4">
        <f t="shared" si="64"/>
        <v>0</v>
      </c>
      <c r="FBA85" s="4">
        <f t="shared" si="64"/>
        <v>0</v>
      </c>
      <c r="FBB85" s="4">
        <f t="shared" si="64"/>
        <v>0</v>
      </c>
      <c r="FBC85" s="4">
        <f t="shared" si="64"/>
        <v>0</v>
      </c>
      <c r="FBD85" s="4">
        <f t="shared" si="64"/>
        <v>0</v>
      </c>
      <c r="FBE85" s="4">
        <f t="shared" si="64"/>
        <v>0</v>
      </c>
      <c r="FBF85" s="4">
        <f t="shared" si="64"/>
        <v>0</v>
      </c>
      <c r="FBG85" s="4">
        <f t="shared" ref="FBG85:FDR85" si="65">FAS83</f>
        <v>0</v>
      </c>
      <c r="FBH85" s="4">
        <f t="shared" si="65"/>
        <v>0</v>
      </c>
      <c r="FBI85" s="4">
        <f t="shared" si="65"/>
        <v>0</v>
      </c>
      <c r="FBJ85" s="4">
        <f t="shared" si="65"/>
        <v>0</v>
      </c>
      <c r="FBK85" s="4">
        <f t="shared" si="65"/>
        <v>0</v>
      </c>
      <c r="FBL85" s="4">
        <f t="shared" si="65"/>
        <v>0</v>
      </c>
      <c r="FBM85" s="4">
        <f t="shared" si="65"/>
        <v>0</v>
      </c>
      <c r="FBN85" s="4">
        <f t="shared" si="65"/>
        <v>0</v>
      </c>
      <c r="FBO85" s="4">
        <f t="shared" si="65"/>
        <v>0</v>
      </c>
      <c r="FBP85" s="4">
        <f t="shared" si="65"/>
        <v>0</v>
      </c>
      <c r="FBQ85" s="4">
        <f t="shared" si="65"/>
        <v>0</v>
      </c>
      <c r="FBR85" s="4">
        <f t="shared" si="65"/>
        <v>0</v>
      </c>
      <c r="FBS85" s="4">
        <f t="shared" si="65"/>
        <v>0</v>
      </c>
      <c r="FBT85" s="4">
        <f t="shared" si="65"/>
        <v>0</v>
      </c>
      <c r="FBU85" s="4">
        <f t="shared" si="65"/>
        <v>0</v>
      </c>
      <c r="FBV85" s="4">
        <f t="shared" si="65"/>
        <v>0</v>
      </c>
      <c r="FBW85" s="4">
        <f t="shared" si="65"/>
        <v>0</v>
      </c>
      <c r="FBX85" s="4">
        <f t="shared" si="65"/>
        <v>0</v>
      </c>
      <c r="FBY85" s="4">
        <f t="shared" si="65"/>
        <v>0</v>
      </c>
      <c r="FBZ85" s="4">
        <f t="shared" si="65"/>
        <v>0</v>
      </c>
      <c r="FCA85" s="4">
        <f t="shared" si="65"/>
        <v>0</v>
      </c>
      <c r="FCB85" s="4">
        <f t="shared" si="65"/>
        <v>0</v>
      </c>
      <c r="FCC85" s="4">
        <f t="shared" si="65"/>
        <v>0</v>
      </c>
      <c r="FCD85" s="4">
        <f t="shared" si="65"/>
        <v>0</v>
      </c>
      <c r="FCE85" s="4">
        <f t="shared" si="65"/>
        <v>0</v>
      </c>
      <c r="FCF85" s="4">
        <f t="shared" si="65"/>
        <v>0</v>
      </c>
      <c r="FCG85" s="4">
        <f t="shared" si="65"/>
        <v>0</v>
      </c>
      <c r="FCH85" s="4">
        <f t="shared" si="65"/>
        <v>0</v>
      </c>
      <c r="FCI85" s="4">
        <f t="shared" si="65"/>
        <v>0</v>
      </c>
      <c r="FCJ85" s="4">
        <f t="shared" si="65"/>
        <v>0</v>
      </c>
      <c r="FCK85" s="4">
        <f t="shared" si="65"/>
        <v>0</v>
      </c>
      <c r="FCL85" s="4">
        <f t="shared" si="65"/>
        <v>0</v>
      </c>
      <c r="FCM85" s="4">
        <f t="shared" si="65"/>
        <v>0</v>
      </c>
      <c r="FCN85" s="4">
        <f t="shared" si="65"/>
        <v>0</v>
      </c>
      <c r="FCO85" s="4">
        <f t="shared" si="65"/>
        <v>0</v>
      </c>
      <c r="FCP85" s="4">
        <f t="shared" si="65"/>
        <v>0</v>
      </c>
      <c r="FCQ85" s="4">
        <f t="shared" si="65"/>
        <v>0</v>
      </c>
      <c r="FCR85" s="4">
        <f t="shared" si="65"/>
        <v>0</v>
      </c>
      <c r="FCS85" s="4">
        <f t="shared" si="65"/>
        <v>0</v>
      </c>
      <c r="FCT85" s="4">
        <f t="shared" si="65"/>
        <v>0</v>
      </c>
      <c r="FCU85" s="4">
        <f t="shared" si="65"/>
        <v>0</v>
      </c>
      <c r="FCV85" s="4">
        <f t="shared" si="65"/>
        <v>0</v>
      </c>
      <c r="FCW85" s="4">
        <f t="shared" si="65"/>
        <v>0</v>
      </c>
      <c r="FCX85" s="4">
        <f t="shared" si="65"/>
        <v>0</v>
      </c>
      <c r="FCY85" s="4">
        <f t="shared" si="65"/>
        <v>0</v>
      </c>
      <c r="FCZ85" s="4">
        <f t="shared" si="65"/>
        <v>0</v>
      </c>
      <c r="FDA85" s="4">
        <f t="shared" si="65"/>
        <v>0</v>
      </c>
      <c r="FDB85" s="4">
        <f t="shared" si="65"/>
        <v>0</v>
      </c>
      <c r="FDC85" s="4">
        <f t="shared" si="65"/>
        <v>0</v>
      </c>
      <c r="FDD85" s="4">
        <f t="shared" si="65"/>
        <v>0</v>
      </c>
      <c r="FDE85" s="4">
        <f t="shared" si="65"/>
        <v>0</v>
      </c>
      <c r="FDF85" s="4">
        <f t="shared" si="65"/>
        <v>0</v>
      </c>
      <c r="FDG85" s="4">
        <f t="shared" si="65"/>
        <v>0</v>
      </c>
      <c r="FDH85" s="4">
        <f t="shared" si="65"/>
        <v>0</v>
      </c>
      <c r="FDI85" s="4">
        <f t="shared" si="65"/>
        <v>0</v>
      </c>
      <c r="FDJ85" s="4">
        <f t="shared" si="65"/>
        <v>0</v>
      </c>
      <c r="FDK85" s="4">
        <f t="shared" si="65"/>
        <v>0</v>
      </c>
      <c r="FDL85" s="4">
        <f t="shared" si="65"/>
        <v>0</v>
      </c>
      <c r="FDM85" s="4">
        <f t="shared" si="65"/>
        <v>0</v>
      </c>
      <c r="FDN85" s="4">
        <f t="shared" si="65"/>
        <v>0</v>
      </c>
      <c r="FDO85" s="4">
        <f t="shared" si="65"/>
        <v>0</v>
      </c>
      <c r="FDP85" s="4">
        <f t="shared" si="65"/>
        <v>0</v>
      </c>
      <c r="FDQ85" s="4">
        <f t="shared" si="65"/>
        <v>0</v>
      </c>
      <c r="FDR85" s="4">
        <f t="shared" si="65"/>
        <v>0</v>
      </c>
      <c r="FDS85" s="4">
        <f t="shared" ref="FDS85:FGD85" si="66">FDE83</f>
        <v>0</v>
      </c>
      <c r="FDT85" s="4">
        <f t="shared" si="66"/>
        <v>0</v>
      </c>
      <c r="FDU85" s="4">
        <f t="shared" si="66"/>
        <v>0</v>
      </c>
      <c r="FDV85" s="4">
        <f t="shared" si="66"/>
        <v>0</v>
      </c>
      <c r="FDW85" s="4">
        <f t="shared" si="66"/>
        <v>0</v>
      </c>
      <c r="FDX85" s="4">
        <f t="shared" si="66"/>
        <v>0</v>
      </c>
      <c r="FDY85" s="4">
        <f t="shared" si="66"/>
        <v>0</v>
      </c>
      <c r="FDZ85" s="4">
        <f t="shared" si="66"/>
        <v>0</v>
      </c>
      <c r="FEA85" s="4">
        <f t="shared" si="66"/>
        <v>0</v>
      </c>
      <c r="FEB85" s="4">
        <f t="shared" si="66"/>
        <v>0</v>
      </c>
      <c r="FEC85" s="4">
        <f t="shared" si="66"/>
        <v>0</v>
      </c>
      <c r="FED85" s="4">
        <f t="shared" si="66"/>
        <v>0</v>
      </c>
      <c r="FEE85" s="4">
        <f t="shared" si="66"/>
        <v>0</v>
      </c>
      <c r="FEF85" s="4">
        <f t="shared" si="66"/>
        <v>0</v>
      </c>
      <c r="FEG85" s="4">
        <f t="shared" si="66"/>
        <v>0</v>
      </c>
      <c r="FEH85" s="4">
        <f t="shared" si="66"/>
        <v>0</v>
      </c>
      <c r="FEI85" s="4">
        <f t="shared" si="66"/>
        <v>0</v>
      </c>
      <c r="FEJ85" s="4">
        <f t="shared" si="66"/>
        <v>0</v>
      </c>
      <c r="FEK85" s="4">
        <f t="shared" si="66"/>
        <v>0</v>
      </c>
      <c r="FEL85" s="4">
        <f t="shared" si="66"/>
        <v>0</v>
      </c>
      <c r="FEM85" s="4">
        <f t="shared" si="66"/>
        <v>0</v>
      </c>
      <c r="FEN85" s="4">
        <f t="shared" si="66"/>
        <v>0</v>
      </c>
      <c r="FEO85" s="4">
        <f t="shared" si="66"/>
        <v>0</v>
      </c>
      <c r="FEP85" s="4">
        <f t="shared" si="66"/>
        <v>0</v>
      </c>
      <c r="FEQ85" s="4">
        <f t="shared" si="66"/>
        <v>0</v>
      </c>
      <c r="FER85" s="4">
        <f t="shared" si="66"/>
        <v>0</v>
      </c>
      <c r="FES85" s="4">
        <f t="shared" si="66"/>
        <v>0</v>
      </c>
      <c r="FET85" s="4">
        <f t="shared" si="66"/>
        <v>0</v>
      </c>
      <c r="FEU85" s="4">
        <f t="shared" si="66"/>
        <v>0</v>
      </c>
      <c r="FEV85" s="4">
        <f t="shared" si="66"/>
        <v>0</v>
      </c>
      <c r="FEW85" s="4">
        <f t="shared" si="66"/>
        <v>0</v>
      </c>
      <c r="FEX85" s="4">
        <f t="shared" si="66"/>
        <v>0</v>
      </c>
      <c r="FEY85" s="4">
        <f t="shared" si="66"/>
        <v>0</v>
      </c>
      <c r="FEZ85" s="4">
        <f t="shared" si="66"/>
        <v>0</v>
      </c>
      <c r="FFA85" s="4">
        <f t="shared" si="66"/>
        <v>0</v>
      </c>
      <c r="FFB85" s="4">
        <f t="shared" si="66"/>
        <v>0</v>
      </c>
      <c r="FFC85" s="4">
        <f t="shared" si="66"/>
        <v>0</v>
      </c>
      <c r="FFD85" s="4">
        <f t="shared" si="66"/>
        <v>0</v>
      </c>
      <c r="FFE85" s="4">
        <f t="shared" si="66"/>
        <v>0</v>
      </c>
      <c r="FFF85" s="4">
        <f t="shared" si="66"/>
        <v>0</v>
      </c>
      <c r="FFG85" s="4">
        <f t="shared" si="66"/>
        <v>0</v>
      </c>
      <c r="FFH85" s="4">
        <f t="shared" si="66"/>
        <v>0</v>
      </c>
      <c r="FFI85" s="4">
        <f t="shared" si="66"/>
        <v>0</v>
      </c>
      <c r="FFJ85" s="4">
        <f t="shared" si="66"/>
        <v>0</v>
      </c>
      <c r="FFK85" s="4">
        <f t="shared" si="66"/>
        <v>0</v>
      </c>
      <c r="FFL85" s="4">
        <f t="shared" si="66"/>
        <v>0</v>
      </c>
      <c r="FFM85" s="4">
        <f t="shared" si="66"/>
        <v>0</v>
      </c>
      <c r="FFN85" s="4">
        <f t="shared" si="66"/>
        <v>0</v>
      </c>
      <c r="FFO85" s="4">
        <f t="shared" si="66"/>
        <v>0</v>
      </c>
      <c r="FFP85" s="4">
        <f t="shared" si="66"/>
        <v>0</v>
      </c>
      <c r="FFQ85" s="4">
        <f t="shared" si="66"/>
        <v>0</v>
      </c>
      <c r="FFR85" s="4">
        <f t="shared" si="66"/>
        <v>0</v>
      </c>
      <c r="FFS85" s="4">
        <f t="shared" si="66"/>
        <v>0</v>
      </c>
      <c r="FFT85" s="4">
        <f t="shared" si="66"/>
        <v>0</v>
      </c>
      <c r="FFU85" s="4">
        <f t="shared" si="66"/>
        <v>0</v>
      </c>
      <c r="FFV85" s="4">
        <f t="shared" si="66"/>
        <v>0</v>
      </c>
      <c r="FFW85" s="4">
        <f t="shared" si="66"/>
        <v>0</v>
      </c>
      <c r="FFX85" s="4">
        <f t="shared" si="66"/>
        <v>0</v>
      </c>
      <c r="FFY85" s="4">
        <f t="shared" si="66"/>
        <v>0</v>
      </c>
      <c r="FFZ85" s="4">
        <f t="shared" si="66"/>
        <v>0</v>
      </c>
      <c r="FGA85" s="4">
        <f t="shared" si="66"/>
        <v>0</v>
      </c>
      <c r="FGB85" s="4">
        <f t="shared" si="66"/>
        <v>0</v>
      </c>
      <c r="FGC85" s="4">
        <f t="shared" si="66"/>
        <v>0</v>
      </c>
      <c r="FGD85" s="4">
        <f t="shared" si="66"/>
        <v>0</v>
      </c>
      <c r="FGE85" s="4">
        <f t="shared" ref="FGE85:FIP85" si="67">FFQ83</f>
        <v>0</v>
      </c>
      <c r="FGF85" s="4">
        <f t="shared" si="67"/>
        <v>0</v>
      </c>
      <c r="FGG85" s="4">
        <f t="shared" si="67"/>
        <v>0</v>
      </c>
      <c r="FGH85" s="4">
        <f t="shared" si="67"/>
        <v>0</v>
      </c>
      <c r="FGI85" s="4">
        <f t="shared" si="67"/>
        <v>0</v>
      </c>
      <c r="FGJ85" s="4">
        <f t="shared" si="67"/>
        <v>0</v>
      </c>
      <c r="FGK85" s="4">
        <f t="shared" si="67"/>
        <v>0</v>
      </c>
      <c r="FGL85" s="4">
        <f t="shared" si="67"/>
        <v>0</v>
      </c>
      <c r="FGM85" s="4">
        <f t="shared" si="67"/>
        <v>0</v>
      </c>
      <c r="FGN85" s="4">
        <f t="shared" si="67"/>
        <v>0</v>
      </c>
      <c r="FGO85" s="4">
        <f t="shared" si="67"/>
        <v>0</v>
      </c>
      <c r="FGP85" s="4">
        <f t="shared" si="67"/>
        <v>0</v>
      </c>
      <c r="FGQ85" s="4">
        <f t="shared" si="67"/>
        <v>0</v>
      </c>
      <c r="FGR85" s="4">
        <f t="shared" si="67"/>
        <v>0</v>
      </c>
      <c r="FGS85" s="4">
        <f t="shared" si="67"/>
        <v>0</v>
      </c>
      <c r="FGT85" s="4">
        <f t="shared" si="67"/>
        <v>0</v>
      </c>
      <c r="FGU85" s="4">
        <f t="shared" si="67"/>
        <v>0</v>
      </c>
      <c r="FGV85" s="4">
        <f t="shared" si="67"/>
        <v>0</v>
      </c>
      <c r="FGW85" s="4">
        <f t="shared" si="67"/>
        <v>0</v>
      </c>
      <c r="FGX85" s="4">
        <f t="shared" si="67"/>
        <v>0</v>
      </c>
      <c r="FGY85" s="4">
        <f t="shared" si="67"/>
        <v>0</v>
      </c>
      <c r="FGZ85" s="4">
        <f t="shared" si="67"/>
        <v>0</v>
      </c>
      <c r="FHA85" s="4">
        <f t="shared" si="67"/>
        <v>0</v>
      </c>
      <c r="FHB85" s="4">
        <f t="shared" si="67"/>
        <v>0</v>
      </c>
      <c r="FHC85" s="4">
        <f t="shared" si="67"/>
        <v>0</v>
      </c>
      <c r="FHD85" s="4">
        <f t="shared" si="67"/>
        <v>0</v>
      </c>
      <c r="FHE85" s="4">
        <f t="shared" si="67"/>
        <v>0</v>
      </c>
      <c r="FHF85" s="4">
        <f t="shared" si="67"/>
        <v>0</v>
      </c>
      <c r="FHG85" s="4">
        <f t="shared" si="67"/>
        <v>0</v>
      </c>
      <c r="FHH85" s="4">
        <f t="shared" si="67"/>
        <v>0</v>
      </c>
      <c r="FHI85" s="4">
        <f t="shared" si="67"/>
        <v>0</v>
      </c>
      <c r="FHJ85" s="4">
        <f t="shared" si="67"/>
        <v>0</v>
      </c>
      <c r="FHK85" s="4">
        <f t="shared" si="67"/>
        <v>0</v>
      </c>
      <c r="FHL85" s="4">
        <f t="shared" si="67"/>
        <v>0</v>
      </c>
      <c r="FHM85" s="4">
        <f t="shared" si="67"/>
        <v>0</v>
      </c>
      <c r="FHN85" s="4">
        <f t="shared" si="67"/>
        <v>0</v>
      </c>
      <c r="FHO85" s="4">
        <f t="shared" si="67"/>
        <v>0</v>
      </c>
      <c r="FHP85" s="4">
        <f t="shared" si="67"/>
        <v>0</v>
      </c>
      <c r="FHQ85" s="4">
        <f t="shared" si="67"/>
        <v>0</v>
      </c>
      <c r="FHR85" s="4">
        <f t="shared" si="67"/>
        <v>0</v>
      </c>
      <c r="FHS85" s="4">
        <f t="shared" si="67"/>
        <v>0</v>
      </c>
      <c r="FHT85" s="4">
        <f t="shared" si="67"/>
        <v>0</v>
      </c>
      <c r="FHU85" s="4">
        <f t="shared" si="67"/>
        <v>0</v>
      </c>
      <c r="FHV85" s="4">
        <f t="shared" si="67"/>
        <v>0</v>
      </c>
      <c r="FHW85" s="4">
        <f t="shared" si="67"/>
        <v>0</v>
      </c>
      <c r="FHX85" s="4">
        <f t="shared" si="67"/>
        <v>0</v>
      </c>
      <c r="FHY85" s="4">
        <f t="shared" si="67"/>
        <v>0</v>
      </c>
      <c r="FHZ85" s="4">
        <f t="shared" si="67"/>
        <v>0</v>
      </c>
      <c r="FIA85" s="4">
        <f t="shared" si="67"/>
        <v>0</v>
      </c>
      <c r="FIB85" s="4">
        <f t="shared" si="67"/>
        <v>0</v>
      </c>
      <c r="FIC85" s="4">
        <f t="shared" si="67"/>
        <v>0</v>
      </c>
      <c r="FID85" s="4">
        <f t="shared" si="67"/>
        <v>0</v>
      </c>
      <c r="FIE85" s="4">
        <f t="shared" si="67"/>
        <v>0</v>
      </c>
      <c r="FIF85" s="4">
        <f t="shared" si="67"/>
        <v>0</v>
      </c>
      <c r="FIG85" s="4">
        <f t="shared" si="67"/>
        <v>0</v>
      </c>
      <c r="FIH85" s="4">
        <f t="shared" si="67"/>
        <v>0</v>
      </c>
      <c r="FII85" s="4">
        <f t="shared" si="67"/>
        <v>0</v>
      </c>
      <c r="FIJ85" s="4">
        <f t="shared" si="67"/>
        <v>0</v>
      </c>
      <c r="FIK85" s="4">
        <f t="shared" si="67"/>
        <v>0</v>
      </c>
      <c r="FIL85" s="4">
        <f t="shared" si="67"/>
        <v>0</v>
      </c>
      <c r="FIM85" s="4">
        <f t="shared" si="67"/>
        <v>0</v>
      </c>
      <c r="FIN85" s="4">
        <f t="shared" si="67"/>
        <v>0</v>
      </c>
      <c r="FIO85" s="4">
        <f t="shared" si="67"/>
        <v>0</v>
      </c>
      <c r="FIP85" s="4">
        <f t="shared" si="67"/>
        <v>0</v>
      </c>
      <c r="FIQ85" s="4">
        <f t="shared" ref="FIQ85:FLB85" si="68">FIC83</f>
        <v>0</v>
      </c>
      <c r="FIR85" s="4">
        <f t="shared" si="68"/>
        <v>0</v>
      </c>
      <c r="FIS85" s="4">
        <f t="shared" si="68"/>
        <v>0</v>
      </c>
      <c r="FIT85" s="4">
        <f t="shared" si="68"/>
        <v>0</v>
      </c>
      <c r="FIU85" s="4">
        <f t="shared" si="68"/>
        <v>0</v>
      </c>
      <c r="FIV85" s="4">
        <f t="shared" si="68"/>
        <v>0</v>
      </c>
      <c r="FIW85" s="4">
        <f t="shared" si="68"/>
        <v>0</v>
      </c>
      <c r="FIX85" s="4">
        <f t="shared" si="68"/>
        <v>0</v>
      </c>
      <c r="FIY85" s="4">
        <f t="shared" si="68"/>
        <v>0</v>
      </c>
      <c r="FIZ85" s="4">
        <f t="shared" si="68"/>
        <v>0</v>
      </c>
      <c r="FJA85" s="4">
        <f t="shared" si="68"/>
        <v>0</v>
      </c>
      <c r="FJB85" s="4">
        <f t="shared" si="68"/>
        <v>0</v>
      </c>
      <c r="FJC85" s="4">
        <f t="shared" si="68"/>
        <v>0</v>
      </c>
      <c r="FJD85" s="4">
        <f t="shared" si="68"/>
        <v>0</v>
      </c>
      <c r="FJE85" s="4">
        <f t="shared" si="68"/>
        <v>0</v>
      </c>
      <c r="FJF85" s="4">
        <f t="shared" si="68"/>
        <v>0</v>
      </c>
      <c r="FJG85" s="4">
        <f t="shared" si="68"/>
        <v>0</v>
      </c>
      <c r="FJH85" s="4">
        <f t="shared" si="68"/>
        <v>0</v>
      </c>
      <c r="FJI85" s="4">
        <f t="shared" si="68"/>
        <v>0</v>
      </c>
      <c r="FJJ85" s="4">
        <f t="shared" si="68"/>
        <v>0</v>
      </c>
      <c r="FJK85" s="4">
        <f t="shared" si="68"/>
        <v>0</v>
      </c>
      <c r="FJL85" s="4">
        <f t="shared" si="68"/>
        <v>0</v>
      </c>
      <c r="FJM85" s="4">
        <f t="shared" si="68"/>
        <v>0</v>
      </c>
      <c r="FJN85" s="4">
        <f t="shared" si="68"/>
        <v>0</v>
      </c>
      <c r="FJO85" s="4">
        <f t="shared" si="68"/>
        <v>0</v>
      </c>
      <c r="FJP85" s="4">
        <f t="shared" si="68"/>
        <v>0</v>
      </c>
      <c r="FJQ85" s="4">
        <f t="shared" si="68"/>
        <v>0</v>
      </c>
      <c r="FJR85" s="4">
        <f t="shared" si="68"/>
        <v>0</v>
      </c>
      <c r="FJS85" s="4">
        <f t="shared" si="68"/>
        <v>0</v>
      </c>
      <c r="FJT85" s="4">
        <f t="shared" si="68"/>
        <v>0</v>
      </c>
      <c r="FJU85" s="4">
        <f t="shared" si="68"/>
        <v>0</v>
      </c>
      <c r="FJV85" s="4">
        <f t="shared" si="68"/>
        <v>0</v>
      </c>
      <c r="FJW85" s="4">
        <f t="shared" si="68"/>
        <v>0</v>
      </c>
      <c r="FJX85" s="4">
        <f t="shared" si="68"/>
        <v>0</v>
      </c>
      <c r="FJY85" s="4">
        <f t="shared" si="68"/>
        <v>0</v>
      </c>
      <c r="FJZ85" s="4">
        <f t="shared" si="68"/>
        <v>0</v>
      </c>
      <c r="FKA85" s="4">
        <f t="shared" si="68"/>
        <v>0</v>
      </c>
      <c r="FKB85" s="4">
        <f t="shared" si="68"/>
        <v>0</v>
      </c>
      <c r="FKC85" s="4">
        <f t="shared" si="68"/>
        <v>0</v>
      </c>
      <c r="FKD85" s="4">
        <f t="shared" si="68"/>
        <v>0</v>
      </c>
      <c r="FKE85" s="4">
        <f t="shared" si="68"/>
        <v>0</v>
      </c>
      <c r="FKF85" s="4">
        <f t="shared" si="68"/>
        <v>0</v>
      </c>
      <c r="FKG85" s="4">
        <f t="shared" si="68"/>
        <v>0</v>
      </c>
      <c r="FKH85" s="4">
        <f t="shared" si="68"/>
        <v>0</v>
      </c>
      <c r="FKI85" s="4">
        <f t="shared" si="68"/>
        <v>0</v>
      </c>
      <c r="FKJ85" s="4">
        <f t="shared" si="68"/>
        <v>0</v>
      </c>
      <c r="FKK85" s="4">
        <f t="shared" si="68"/>
        <v>0</v>
      </c>
      <c r="FKL85" s="4">
        <f t="shared" si="68"/>
        <v>0</v>
      </c>
      <c r="FKM85" s="4">
        <f t="shared" si="68"/>
        <v>0</v>
      </c>
      <c r="FKN85" s="4">
        <f t="shared" si="68"/>
        <v>0</v>
      </c>
      <c r="FKO85" s="4">
        <f t="shared" si="68"/>
        <v>0</v>
      </c>
      <c r="FKP85" s="4">
        <f t="shared" si="68"/>
        <v>0</v>
      </c>
      <c r="FKQ85" s="4">
        <f t="shared" si="68"/>
        <v>0</v>
      </c>
      <c r="FKR85" s="4">
        <f t="shared" si="68"/>
        <v>0</v>
      </c>
      <c r="FKS85" s="4">
        <f t="shared" si="68"/>
        <v>0</v>
      </c>
      <c r="FKT85" s="4">
        <f t="shared" si="68"/>
        <v>0</v>
      </c>
      <c r="FKU85" s="4">
        <f t="shared" si="68"/>
        <v>0</v>
      </c>
      <c r="FKV85" s="4">
        <f t="shared" si="68"/>
        <v>0</v>
      </c>
      <c r="FKW85" s="4">
        <f t="shared" si="68"/>
        <v>0</v>
      </c>
      <c r="FKX85" s="4">
        <f t="shared" si="68"/>
        <v>0</v>
      </c>
      <c r="FKY85" s="4">
        <f t="shared" si="68"/>
        <v>0</v>
      </c>
      <c r="FKZ85" s="4">
        <f t="shared" si="68"/>
        <v>0</v>
      </c>
      <c r="FLA85" s="4">
        <f t="shared" si="68"/>
        <v>0</v>
      </c>
      <c r="FLB85" s="4">
        <f t="shared" si="68"/>
        <v>0</v>
      </c>
      <c r="FLC85" s="4">
        <f t="shared" ref="FLC85:FNN85" si="69">FKO83</f>
        <v>0</v>
      </c>
      <c r="FLD85" s="4">
        <f t="shared" si="69"/>
        <v>0</v>
      </c>
      <c r="FLE85" s="4">
        <f t="shared" si="69"/>
        <v>0</v>
      </c>
      <c r="FLF85" s="4">
        <f t="shared" si="69"/>
        <v>0</v>
      </c>
      <c r="FLG85" s="4">
        <f t="shared" si="69"/>
        <v>0</v>
      </c>
      <c r="FLH85" s="4">
        <f t="shared" si="69"/>
        <v>0</v>
      </c>
      <c r="FLI85" s="4">
        <f t="shared" si="69"/>
        <v>0</v>
      </c>
      <c r="FLJ85" s="4">
        <f t="shared" si="69"/>
        <v>0</v>
      </c>
      <c r="FLK85" s="4">
        <f t="shared" si="69"/>
        <v>0</v>
      </c>
      <c r="FLL85" s="4">
        <f t="shared" si="69"/>
        <v>0</v>
      </c>
      <c r="FLM85" s="4">
        <f t="shared" si="69"/>
        <v>0</v>
      </c>
      <c r="FLN85" s="4">
        <f t="shared" si="69"/>
        <v>0</v>
      </c>
      <c r="FLO85" s="4">
        <f t="shared" si="69"/>
        <v>0</v>
      </c>
      <c r="FLP85" s="4">
        <f t="shared" si="69"/>
        <v>0</v>
      </c>
      <c r="FLQ85" s="4">
        <f t="shared" si="69"/>
        <v>0</v>
      </c>
      <c r="FLR85" s="4">
        <f t="shared" si="69"/>
        <v>0</v>
      </c>
      <c r="FLS85" s="4">
        <f t="shared" si="69"/>
        <v>0</v>
      </c>
      <c r="FLT85" s="4">
        <f t="shared" si="69"/>
        <v>0</v>
      </c>
      <c r="FLU85" s="4">
        <f t="shared" si="69"/>
        <v>0</v>
      </c>
      <c r="FLV85" s="4">
        <f t="shared" si="69"/>
        <v>0</v>
      </c>
      <c r="FLW85" s="4">
        <f t="shared" si="69"/>
        <v>0</v>
      </c>
      <c r="FLX85" s="4">
        <f t="shared" si="69"/>
        <v>0</v>
      </c>
      <c r="FLY85" s="4">
        <f t="shared" si="69"/>
        <v>0</v>
      </c>
      <c r="FLZ85" s="4">
        <f t="shared" si="69"/>
        <v>0</v>
      </c>
      <c r="FMA85" s="4">
        <f t="shared" si="69"/>
        <v>0</v>
      </c>
      <c r="FMB85" s="4">
        <f t="shared" si="69"/>
        <v>0</v>
      </c>
      <c r="FMC85" s="4">
        <f t="shared" si="69"/>
        <v>0</v>
      </c>
      <c r="FMD85" s="4">
        <f t="shared" si="69"/>
        <v>0</v>
      </c>
      <c r="FME85" s="4">
        <f t="shared" si="69"/>
        <v>0</v>
      </c>
      <c r="FMF85" s="4">
        <f t="shared" si="69"/>
        <v>0</v>
      </c>
      <c r="FMG85" s="4">
        <f t="shared" si="69"/>
        <v>0</v>
      </c>
      <c r="FMH85" s="4">
        <f t="shared" si="69"/>
        <v>0</v>
      </c>
      <c r="FMI85" s="4">
        <f t="shared" si="69"/>
        <v>0</v>
      </c>
      <c r="FMJ85" s="4">
        <f t="shared" si="69"/>
        <v>0</v>
      </c>
      <c r="FMK85" s="4">
        <f t="shared" si="69"/>
        <v>0</v>
      </c>
      <c r="FML85" s="4">
        <f t="shared" si="69"/>
        <v>0</v>
      </c>
      <c r="FMM85" s="4">
        <f t="shared" si="69"/>
        <v>0</v>
      </c>
      <c r="FMN85" s="4">
        <f t="shared" si="69"/>
        <v>0</v>
      </c>
      <c r="FMO85" s="4">
        <f t="shared" si="69"/>
        <v>0</v>
      </c>
      <c r="FMP85" s="4">
        <f t="shared" si="69"/>
        <v>0</v>
      </c>
      <c r="FMQ85" s="4">
        <f t="shared" si="69"/>
        <v>0</v>
      </c>
      <c r="FMR85" s="4">
        <f t="shared" si="69"/>
        <v>0</v>
      </c>
      <c r="FMS85" s="4">
        <f t="shared" si="69"/>
        <v>0</v>
      </c>
      <c r="FMT85" s="4">
        <f t="shared" si="69"/>
        <v>0</v>
      </c>
      <c r="FMU85" s="4">
        <f t="shared" si="69"/>
        <v>0</v>
      </c>
      <c r="FMV85" s="4">
        <f t="shared" si="69"/>
        <v>0</v>
      </c>
      <c r="FMW85" s="4">
        <f t="shared" si="69"/>
        <v>0</v>
      </c>
      <c r="FMX85" s="4">
        <f t="shared" si="69"/>
        <v>0</v>
      </c>
      <c r="FMY85" s="4">
        <f t="shared" si="69"/>
        <v>0</v>
      </c>
      <c r="FMZ85" s="4">
        <f t="shared" si="69"/>
        <v>0</v>
      </c>
      <c r="FNA85" s="4">
        <f t="shared" si="69"/>
        <v>0</v>
      </c>
      <c r="FNB85" s="4">
        <f t="shared" si="69"/>
        <v>0</v>
      </c>
      <c r="FNC85" s="4">
        <f t="shared" si="69"/>
        <v>0</v>
      </c>
      <c r="FND85" s="4">
        <f t="shared" si="69"/>
        <v>0</v>
      </c>
      <c r="FNE85" s="4">
        <f t="shared" si="69"/>
        <v>0</v>
      </c>
      <c r="FNF85" s="4">
        <f t="shared" si="69"/>
        <v>0</v>
      </c>
      <c r="FNG85" s="4">
        <f t="shared" si="69"/>
        <v>0</v>
      </c>
      <c r="FNH85" s="4">
        <f t="shared" si="69"/>
        <v>0</v>
      </c>
      <c r="FNI85" s="4">
        <f t="shared" si="69"/>
        <v>0</v>
      </c>
      <c r="FNJ85" s="4">
        <f t="shared" si="69"/>
        <v>0</v>
      </c>
      <c r="FNK85" s="4">
        <f t="shared" si="69"/>
        <v>0</v>
      </c>
      <c r="FNL85" s="4">
        <f t="shared" si="69"/>
        <v>0</v>
      </c>
      <c r="FNM85" s="4">
        <f t="shared" si="69"/>
        <v>0</v>
      </c>
      <c r="FNN85" s="4">
        <f t="shared" si="69"/>
        <v>0</v>
      </c>
      <c r="FNO85" s="4">
        <f t="shared" ref="FNO85:FPZ85" si="70">FNA83</f>
        <v>0</v>
      </c>
      <c r="FNP85" s="4">
        <f t="shared" si="70"/>
        <v>0</v>
      </c>
      <c r="FNQ85" s="4">
        <f t="shared" si="70"/>
        <v>0</v>
      </c>
      <c r="FNR85" s="4">
        <f t="shared" si="70"/>
        <v>0</v>
      </c>
      <c r="FNS85" s="4">
        <f t="shared" si="70"/>
        <v>0</v>
      </c>
      <c r="FNT85" s="4">
        <f t="shared" si="70"/>
        <v>0</v>
      </c>
      <c r="FNU85" s="4">
        <f t="shared" si="70"/>
        <v>0</v>
      </c>
      <c r="FNV85" s="4">
        <f t="shared" si="70"/>
        <v>0</v>
      </c>
      <c r="FNW85" s="4">
        <f t="shared" si="70"/>
        <v>0</v>
      </c>
      <c r="FNX85" s="4">
        <f t="shared" si="70"/>
        <v>0</v>
      </c>
      <c r="FNY85" s="4">
        <f t="shared" si="70"/>
        <v>0</v>
      </c>
      <c r="FNZ85" s="4">
        <f t="shared" si="70"/>
        <v>0</v>
      </c>
      <c r="FOA85" s="4">
        <f t="shared" si="70"/>
        <v>0</v>
      </c>
      <c r="FOB85" s="4">
        <f t="shared" si="70"/>
        <v>0</v>
      </c>
      <c r="FOC85" s="4">
        <f t="shared" si="70"/>
        <v>0</v>
      </c>
      <c r="FOD85" s="4">
        <f t="shared" si="70"/>
        <v>0</v>
      </c>
      <c r="FOE85" s="4">
        <f t="shared" si="70"/>
        <v>0</v>
      </c>
      <c r="FOF85" s="4">
        <f t="shared" si="70"/>
        <v>0</v>
      </c>
      <c r="FOG85" s="4">
        <f t="shared" si="70"/>
        <v>0</v>
      </c>
      <c r="FOH85" s="4">
        <f t="shared" si="70"/>
        <v>0</v>
      </c>
      <c r="FOI85" s="4">
        <f t="shared" si="70"/>
        <v>0</v>
      </c>
      <c r="FOJ85" s="4">
        <f t="shared" si="70"/>
        <v>0</v>
      </c>
      <c r="FOK85" s="4">
        <f t="shared" si="70"/>
        <v>0</v>
      </c>
      <c r="FOL85" s="4">
        <f t="shared" si="70"/>
        <v>0</v>
      </c>
      <c r="FOM85" s="4">
        <f t="shared" si="70"/>
        <v>0</v>
      </c>
      <c r="FON85" s="4">
        <f t="shared" si="70"/>
        <v>0</v>
      </c>
      <c r="FOO85" s="4">
        <f t="shared" si="70"/>
        <v>0</v>
      </c>
      <c r="FOP85" s="4">
        <f t="shared" si="70"/>
        <v>0</v>
      </c>
      <c r="FOQ85" s="4">
        <f t="shared" si="70"/>
        <v>0</v>
      </c>
      <c r="FOR85" s="4">
        <f t="shared" si="70"/>
        <v>0</v>
      </c>
      <c r="FOS85" s="4">
        <f t="shared" si="70"/>
        <v>0</v>
      </c>
      <c r="FOT85" s="4">
        <f t="shared" si="70"/>
        <v>0</v>
      </c>
      <c r="FOU85" s="4">
        <f t="shared" si="70"/>
        <v>0</v>
      </c>
      <c r="FOV85" s="4">
        <f t="shared" si="70"/>
        <v>0</v>
      </c>
      <c r="FOW85" s="4">
        <f t="shared" si="70"/>
        <v>0</v>
      </c>
      <c r="FOX85" s="4">
        <f t="shared" si="70"/>
        <v>0</v>
      </c>
      <c r="FOY85" s="4">
        <f t="shared" si="70"/>
        <v>0</v>
      </c>
      <c r="FOZ85" s="4">
        <f t="shared" si="70"/>
        <v>0</v>
      </c>
      <c r="FPA85" s="4">
        <f t="shared" si="70"/>
        <v>0</v>
      </c>
      <c r="FPB85" s="4">
        <f t="shared" si="70"/>
        <v>0</v>
      </c>
      <c r="FPC85" s="4">
        <f t="shared" si="70"/>
        <v>0</v>
      </c>
      <c r="FPD85" s="4">
        <f t="shared" si="70"/>
        <v>0</v>
      </c>
      <c r="FPE85" s="4">
        <f t="shared" si="70"/>
        <v>0</v>
      </c>
      <c r="FPF85" s="4">
        <f t="shared" si="70"/>
        <v>0</v>
      </c>
      <c r="FPG85" s="4">
        <f t="shared" si="70"/>
        <v>0</v>
      </c>
      <c r="FPH85" s="4">
        <f t="shared" si="70"/>
        <v>0</v>
      </c>
      <c r="FPI85" s="4">
        <f t="shared" si="70"/>
        <v>0</v>
      </c>
      <c r="FPJ85" s="4">
        <f t="shared" si="70"/>
        <v>0</v>
      </c>
      <c r="FPK85" s="4">
        <f t="shared" si="70"/>
        <v>0</v>
      </c>
      <c r="FPL85" s="4">
        <f t="shared" si="70"/>
        <v>0</v>
      </c>
      <c r="FPM85" s="4">
        <f t="shared" si="70"/>
        <v>0</v>
      </c>
      <c r="FPN85" s="4">
        <f t="shared" si="70"/>
        <v>0</v>
      </c>
      <c r="FPO85" s="4">
        <f t="shared" si="70"/>
        <v>0</v>
      </c>
      <c r="FPP85" s="4">
        <f t="shared" si="70"/>
        <v>0</v>
      </c>
      <c r="FPQ85" s="4">
        <f t="shared" si="70"/>
        <v>0</v>
      </c>
      <c r="FPR85" s="4">
        <f t="shared" si="70"/>
        <v>0</v>
      </c>
      <c r="FPS85" s="4">
        <f t="shared" si="70"/>
        <v>0</v>
      </c>
      <c r="FPT85" s="4">
        <f t="shared" si="70"/>
        <v>0</v>
      </c>
      <c r="FPU85" s="4">
        <f t="shared" si="70"/>
        <v>0</v>
      </c>
      <c r="FPV85" s="4">
        <f t="shared" si="70"/>
        <v>0</v>
      </c>
      <c r="FPW85" s="4">
        <f t="shared" si="70"/>
        <v>0</v>
      </c>
      <c r="FPX85" s="4">
        <f t="shared" si="70"/>
        <v>0</v>
      </c>
      <c r="FPY85" s="4">
        <f t="shared" si="70"/>
        <v>0</v>
      </c>
      <c r="FPZ85" s="4">
        <f t="shared" si="70"/>
        <v>0</v>
      </c>
      <c r="FQA85" s="4">
        <f t="shared" ref="FQA85:FSL85" si="71">FPM83</f>
        <v>0</v>
      </c>
      <c r="FQB85" s="4">
        <f t="shared" si="71"/>
        <v>0</v>
      </c>
      <c r="FQC85" s="4">
        <f t="shared" si="71"/>
        <v>0</v>
      </c>
      <c r="FQD85" s="4">
        <f t="shared" si="71"/>
        <v>0</v>
      </c>
      <c r="FQE85" s="4">
        <f t="shared" si="71"/>
        <v>0</v>
      </c>
      <c r="FQF85" s="4">
        <f t="shared" si="71"/>
        <v>0</v>
      </c>
      <c r="FQG85" s="4">
        <f t="shared" si="71"/>
        <v>0</v>
      </c>
      <c r="FQH85" s="4">
        <f t="shared" si="71"/>
        <v>0</v>
      </c>
      <c r="FQI85" s="4">
        <f t="shared" si="71"/>
        <v>0</v>
      </c>
      <c r="FQJ85" s="4">
        <f t="shared" si="71"/>
        <v>0</v>
      </c>
      <c r="FQK85" s="4">
        <f t="shared" si="71"/>
        <v>0</v>
      </c>
      <c r="FQL85" s="4">
        <f t="shared" si="71"/>
        <v>0</v>
      </c>
      <c r="FQM85" s="4">
        <f t="shared" si="71"/>
        <v>0</v>
      </c>
      <c r="FQN85" s="4">
        <f t="shared" si="71"/>
        <v>0</v>
      </c>
      <c r="FQO85" s="4">
        <f t="shared" si="71"/>
        <v>0</v>
      </c>
      <c r="FQP85" s="4">
        <f t="shared" si="71"/>
        <v>0</v>
      </c>
      <c r="FQQ85" s="4">
        <f t="shared" si="71"/>
        <v>0</v>
      </c>
      <c r="FQR85" s="4">
        <f t="shared" si="71"/>
        <v>0</v>
      </c>
      <c r="FQS85" s="4">
        <f t="shared" si="71"/>
        <v>0</v>
      </c>
      <c r="FQT85" s="4">
        <f t="shared" si="71"/>
        <v>0</v>
      </c>
      <c r="FQU85" s="4">
        <f t="shared" si="71"/>
        <v>0</v>
      </c>
      <c r="FQV85" s="4">
        <f t="shared" si="71"/>
        <v>0</v>
      </c>
      <c r="FQW85" s="4">
        <f t="shared" si="71"/>
        <v>0</v>
      </c>
      <c r="FQX85" s="4">
        <f t="shared" si="71"/>
        <v>0</v>
      </c>
      <c r="FQY85" s="4">
        <f t="shared" si="71"/>
        <v>0</v>
      </c>
      <c r="FQZ85" s="4">
        <f t="shared" si="71"/>
        <v>0</v>
      </c>
      <c r="FRA85" s="4">
        <f t="shared" si="71"/>
        <v>0</v>
      </c>
      <c r="FRB85" s="4">
        <f t="shared" si="71"/>
        <v>0</v>
      </c>
      <c r="FRC85" s="4">
        <f t="shared" si="71"/>
        <v>0</v>
      </c>
      <c r="FRD85" s="4">
        <f t="shared" si="71"/>
        <v>0</v>
      </c>
      <c r="FRE85" s="4">
        <f t="shared" si="71"/>
        <v>0</v>
      </c>
      <c r="FRF85" s="4">
        <f t="shared" si="71"/>
        <v>0</v>
      </c>
      <c r="FRG85" s="4">
        <f t="shared" si="71"/>
        <v>0</v>
      </c>
      <c r="FRH85" s="4">
        <f t="shared" si="71"/>
        <v>0</v>
      </c>
      <c r="FRI85" s="4">
        <f t="shared" si="71"/>
        <v>0</v>
      </c>
      <c r="FRJ85" s="4">
        <f t="shared" si="71"/>
        <v>0</v>
      </c>
      <c r="FRK85" s="4">
        <f t="shared" si="71"/>
        <v>0</v>
      </c>
      <c r="FRL85" s="4">
        <f t="shared" si="71"/>
        <v>0</v>
      </c>
      <c r="FRM85" s="4">
        <f t="shared" si="71"/>
        <v>0</v>
      </c>
      <c r="FRN85" s="4">
        <f t="shared" si="71"/>
        <v>0</v>
      </c>
      <c r="FRO85" s="4">
        <f t="shared" si="71"/>
        <v>0</v>
      </c>
      <c r="FRP85" s="4">
        <f t="shared" si="71"/>
        <v>0</v>
      </c>
      <c r="FRQ85" s="4">
        <f t="shared" si="71"/>
        <v>0</v>
      </c>
      <c r="FRR85" s="4">
        <f t="shared" si="71"/>
        <v>0</v>
      </c>
      <c r="FRS85" s="4">
        <f t="shared" si="71"/>
        <v>0</v>
      </c>
      <c r="FRT85" s="4">
        <f t="shared" si="71"/>
        <v>0</v>
      </c>
      <c r="FRU85" s="4">
        <f t="shared" si="71"/>
        <v>0</v>
      </c>
      <c r="FRV85" s="4">
        <f t="shared" si="71"/>
        <v>0</v>
      </c>
      <c r="FRW85" s="4">
        <f t="shared" si="71"/>
        <v>0</v>
      </c>
      <c r="FRX85" s="4">
        <f t="shared" si="71"/>
        <v>0</v>
      </c>
      <c r="FRY85" s="4">
        <f t="shared" si="71"/>
        <v>0</v>
      </c>
      <c r="FRZ85" s="4">
        <f t="shared" si="71"/>
        <v>0</v>
      </c>
      <c r="FSA85" s="4">
        <f t="shared" si="71"/>
        <v>0</v>
      </c>
      <c r="FSB85" s="4">
        <f t="shared" si="71"/>
        <v>0</v>
      </c>
      <c r="FSC85" s="4">
        <f t="shared" si="71"/>
        <v>0</v>
      </c>
      <c r="FSD85" s="4">
        <f t="shared" si="71"/>
        <v>0</v>
      </c>
      <c r="FSE85" s="4">
        <f t="shared" si="71"/>
        <v>0</v>
      </c>
      <c r="FSF85" s="4">
        <f t="shared" si="71"/>
        <v>0</v>
      </c>
      <c r="FSG85" s="4">
        <f t="shared" si="71"/>
        <v>0</v>
      </c>
      <c r="FSH85" s="4">
        <f t="shared" si="71"/>
        <v>0</v>
      </c>
      <c r="FSI85" s="4">
        <f t="shared" si="71"/>
        <v>0</v>
      </c>
      <c r="FSJ85" s="4">
        <f t="shared" si="71"/>
        <v>0</v>
      </c>
      <c r="FSK85" s="4">
        <f t="shared" si="71"/>
        <v>0</v>
      </c>
      <c r="FSL85" s="4">
        <f t="shared" si="71"/>
        <v>0</v>
      </c>
      <c r="FSM85" s="4">
        <f t="shared" ref="FSM85:FUX85" si="72">FRY83</f>
        <v>0</v>
      </c>
      <c r="FSN85" s="4">
        <f t="shared" si="72"/>
        <v>0</v>
      </c>
      <c r="FSO85" s="4">
        <f t="shared" si="72"/>
        <v>0</v>
      </c>
      <c r="FSP85" s="4">
        <f t="shared" si="72"/>
        <v>0</v>
      </c>
      <c r="FSQ85" s="4">
        <f t="shared" si="72"/>
        <v>0</v>
      </c>
      <c r="FSR85" s="4">
        <f t="shared" si="72"/>
        <v>0</v>
      </c>
      <c r="FSS85" s="4">
        <f t="shared" si="72"/>
        <v>0</v>
      </c>
      <c r="FST85" s="4">
        <f t="shared" si="72"/>
        <v>0</v>
      </c>
      <c r="FSU85" s="4">
        <f t="shared" si="72"/>
        <v>0</v>
      </c>
      <c r="FSV85" s="4">
        <f t="shared" si="72"/>
        <v>0</v>
      </c>
      <c r="FSW85" s="4">
        <f t="shared" si="72"/>
        <v>0</v>
      </c>
      <c r="FSX85" s="4">
        <f t="shared" si="72"/>
        <v>0</v>
      </c>
      <c r="FSY85" s="4">
        <f t="shared" si="72"/>
        <v>0</v>
      </c>
      <c r="FSZ85" s="4">
        <f t="shared" si="72"/>
        <v>0</v>
      </c>
      <c r="FTA85" s="4">
        <f t="shared" si="72"/>
        <v>0</v>
      </c>
      <c r="FTB85" s="4">
        <f t="shared" si="72"/>
        <v>0</v>
      </c>
      <c r="FTC85" s="4">
        <f t="shared" si="72"/>
        <v>0</v>
      </c>
      <c r="FTD85" s="4">
        <f t="shared" si="72"/>
        <v>0</v>
      </c>
      <c r="FTE85" s="4">
        <f t="shared" si="72"/>
        <v>0</v>
      </c>
      <c r="FTF85" s="4">
        <f t="shared" si="72"/>
        <v>0</v>
      </c>
      <c r="FTG85" s="4">
        <f t="shared" si="72"/>
        <v>0</v>
      </c>
      <c r="FTH85" s="4">
        <f t="shared" si="72"/>
        <v>0</v>
      </c>
      <c r="FTI85" s="4">
        <f t="shared" si="72"/>
        <v>0</v>
      </c>
      <c r="FTJ85" s="4">
        <f t="shared" si="72"/>
        <v>0</v>
      </c>
      <c r="FTK85" s="4">
        <f t="shared" si="72"/>
        <v>0</v>
      </c>
      <c r="FTL85" s="4">
        <f t="shared" si="72"/>
        <v>0</v>
      </c>
      <c r="FTM85" s="4">
        <f t="shared" si="72"/>
        <v>0</v>
      </c>
      <c r="FTN85" s="4">
        <f t="shared" si="72"/>
        <v>0</v>
      </c>
      <c r="FTO85" s="4">
        <f t="shared" si="72"/>
        <v>0</v>
      </c>
      <c r="FTP85" s="4">
        <f t="shared" si="72"/>
        <v>0</v>
      </c>
      <c r="FTQ85" s="4">
        <f t="shared" si="72"/>
        <v>0</v>
      </c>
      <c r="FTR85" s="4">
        <f t="shared" si="72"/>
        <v>0</v>
      </c>
      <c r="FTS85" s="4">
        <f t="shared" si="72"/>
        <v>0</v>
      </c>
      <c r="FTT85" s="4">
        <f t="shared" si="72"/>
        <v>0</v>
      </c>
      <c r="FTU85" s="4">
        <f t="shared" si="72"/>
        <v>0</v>
      </c>
      <c r="FTV85" s="4">
        <f t="shared" si="72"/>
        <v>0</v>
      </c>
      <c r="FTW85" s="4">
        <f t="shared" si="72"/>
        <v>0</v>
      </c>
      <c r="FTX85" s="4">
        <f t="shared" si="72"/>
        <v>0</v>
      </c>
      <c r="FTY85" s="4">
        <f t="shared" si="72"/>
        <v>0</v>
      </c>
      <c r="FTZ85" s="4">
        <f t="shared" si="72"/>
        <v>0</v>
      </c>
      <c r="FUA85" s="4">
        <f t="shared" si="72"/>
        <v>0</v>
      </c>
      <c r="FUB85" s="4">
        <f t="shared" si="72"/>
        <v>0</v>
      </c>
      <c r="FUC85" s="4">
        <f t="shared" si="72"/>
        <v>0</v>
      </c>
      <c r="FUD85" s="4">
        <f t="shared" si="72"/>
        <v>0</v>
      </c>
      <c r="FUE85" s="4">
        <f t="shared" si="72"/>
        <v>0</v>
      </c>
      <c r="FUF85" s="4">
        <f t="shared" si="72"/>
        <v>0</v>
      </c>
      <c r="FUG85" s="4">
        <f t="shared" si="72"/>
        <v>0</v>
      </c>
      <c r="FUH85" s="4">
        <f t="shared" si="72"/>
        <v>0</v>
      </c>
      <c r="FUI85" s="4">
        <f t="shared" si="72"/>
        <v>0</v>
      </c>
      <c r="FUJ85" s="4">
        <f t="shared" si="72"/>
        <v>0</v>
      </c>
      <c r="FUK85" s="4">
        <f t="shared" si="72"/>
        <v>0</v>
      </c>
      <c r="FUL85" s="4">
        <f t="shared" si="72"/>
        <v>0</v>
      </c>
      <c r="FUM85" s="4">
        <f t="shared" si="72"/>
        <v>0</v>
      </c>
      <c r="FUN85" s="4">
        <f t="shared" si="72"/>
        <v>0</v>
      </c>
      <c r="FUO85" s="4">
        <f t="shared" si="72"/>
        <v>0</v>
      </c>
      <c r="FUP85" s="4">
        <f t="shared" si="72"/>
        <v>0</v>
      </c>
      <c r="FUQ85" s="4">
        <f t="shared" si="72"/>
        <v>0</v>
      </c>
      <c r="FUR85" s="4">
        <f t="shared" si="72"/>
        <v>0</v>
      </c>
      <c r="FUS85" s="4">
        <f t="shared" si="72"/>
        <v>0</v>
      </c>
      <c r="FUT85" s="4">
        <f t="shared" si="72"/>
        <v>0</v>
      </c>
      <c r="FUU85" s="4">
        <f t="shared" si="72"/>
        <v>0</v>
      </c>
      <c r="FUV85" s="4">
        <f t="shared" si="72"/>
        <v>0</v>
      </c>
      <c r="FUW85" s="4">
        <f t="shared" si="72"/>
        <v>0</v>
      </c>
      <c r="FUX85" s="4">
        <f t="shared" si="72"/>
        <v>0</v>
      </c>
      <c r="FUY85" s="4">
        <f t="shared" ref="FUY85:FXJ85" si="73">FUK83</f>
        <v>0</v>
      </c>
      <c r="FUZ85" s="4">
        <f t="shared" si="73"/>
        <v>0</v>
      </c>
      <c r="FVA85" s="4">
        <f t="shared" si="73"/>
        <v>0</v>
      </c>
      <c r="FVB85" s="4">
        <f t="shared" si="73"/>
        <v>0</v>
      </c>
      <c r="FVC85" s="4">
        <f t="shared" si="73"/>
        <v>0</v>
      </c>
      <c r="FVD85" s="4">
        <f t="shared" si="73"/>
        <v>0</v>
      </c>
      <c r="FVE85" s="4">
        <f t="shared" si="73"/>
        <v>0</v>
      </c>
      <c r="FVF85" s="4">
        <f t="shared" si="73"/>
        <v>0</v>
      </c>
      <c r="FVG85" s="4">
        <f t="shared" si="73"/>
        <v>0</v>
      </c>
      <c r="FVH85" s="4">
        <f t="shared" si="73"/>
        <v>0</v>
      </c>
      <c r="FVI85" s="4">
        <f t="shared" si="73"/>
        <v>0</v>
      </c>
      <c r="FVJ85" s="4">
        <f t="shared" si="73"/>
        <v>0</v>
      </c>
      <c r="FVK85" s="4">
        <f t="shared" si="73"/>
        <v>0</v>
      </c>
      <c r="FVL85" s="4">
        <f t="shared" si="73"/>
        <v>0</v>
      </c>
      <c r="FVM85" s="4">
        <f t="shared" si="73"/>
        <v>0</v>
      </c>
      <c r="FVN85" s="4">
        <f t="shared" si="73"/>
        <v>0</v>
      </c>
      <c r="FVO85" s="4">
        <f t="shared" si="73"/>
        <v>0</v>
      </c>
      <c r="FVP85" s="4">
        <f t="shared" si="73"/>
        <v>0</v>
      </c>
      <c r="FVQ85" s="4">
        <f t="shared" si="73"/>
        <v>0</v>
      </c>
      <c r="FVR85" s="4">
        <f t="shared" si="73"/>
        <v>0</v>
      </c>
      <c r="FVS85" s="4">
        <f t="shared" si="73"/>
        <v>0</v>
      </c>
      <c r="FVT85" s="4">
        <f t="shared" si="73"/>
        <v>0</v>
      </c>
      <c r="FVU85" s="4">
        <f t="shared" si="73"/>
        <v>0</v>
      </c>
      <c r="FVV85" s="4">
        <f t="shared" si="73"/>
        <v>0</v>
      </c>
      <c r="FVW85" s="4">
        <f t="shared" si="73"/>
        <v>0</v>
      </c>
      <c r="FVX85" s="4">
        <f t="shared" si="73"/>
        <v>0</v>
      </c>
      <c r="FVY85" s="4">
        <f t="shared" si="73"/>
        <v>0</v>
      </c>
      <c r="FVZ85" s="4">
        <f t="shared" si="73"/>
        <v>0</v>
      </c>
      <c r="FWA85" s="4">
        <f t="shared" si="73"/>
        <v>0</v>
      </c>
      <c r="FWB85" s="4">
        <f t="shared" si="73"/>
        <v>0</v>
      </c>
      <c r="FWC85" s="4">
        <f t="shared" si="73"/>
        <v>0</v>
      </c>
      <c r="FWD85" s="4">
        <f t="shared" si="73"/>
        <v>0</v>
      </c>
      <c r="FWE85" s="4">
        <f t="shared" si="73"/>
        <v>0</v>
      </c>
      <c r="FWF85" s="4">
        <f t="shared" si="73"/>
        <v>0</v>
      </c>
      <c r="FWG85" s="4">
        <f t="shared" si="73"/>
        <v>0</v>
      </c>
      <c r="FWH85" s="4">
        <f t="shared" si="73"/>
        <v>0</v>
      </c>
      <c r="FWI85" s="4">
        <f t="shared" si="73"/>
        <v>0</v>
      </c>
      <c r="FWJ85" s="4">
        <f t="shared" si="73"/>
        <v>0</v>
      </c>
      <c r="FWK85" s="4">
        <f t="shared" si="73"/>
        <v>0</v>
      </c>
      <c r="FWL85" s="4">
        <f t="shared" si="73"/>
        <v>0</v>
      </c>
      <c r="FWM85" s="4">
        <f t="shared" si="73"/>
        <v>0</v>
      </c>
      <c r="FWN85" s="4">
        <f t="shared" si="73"/>
        <v>0</v>
      </c>
      <c r="FWO85" s="4">
        <f t="shared" si="73"/>
        <v>0</v>
      </c>
      <c r="FWP85" s="4">
        <f t="shared" si="73"/>
        <v>0</v>
      </c>
      <c r="FWQ85" s="4">
        <f t="shared" si="73"/>
        <v>0</v>
      </c>
      <c r="FWR85" s="4">
        <f t="shared" si="73"/>
        <v>0</v>
      </c>
      <c r="FWS85" s="4">
        <f t="shared" si="73"/>
        <v>0</v>
      </c>
      <c r="FWT85" s="4">
        <f t="shared" si="73"/>
        <v>0</v>
      </c>
      <c r="FWU85" s="4">
        <f t="shared" si="73"/>
        <v>0</v>
      </c>
      <c r="FWV85" s="4">
        <f t="shared" si="73"/>
        <v>0</v>
      </c>
      <c r="FWW85" s="4">
        <f t="shared" si="73"/>
        <v>0</v>
      </c>
      <c r="FWX85" s="4">
        <f t="shared" si="73"/>
        <v>0</v>
      </c>
      <c r="FWY85" s="4">
        <f t="shared" si="73"/>
        <v>0</v>
      </c>
      <c r="FWZ85" s="4">
        <f t="shared" si="73"/>
        <v>0</v>
      </c>
      <c r="FXA85" s="4">
        <f t="shared" si="73"/>
        <v>0</v>
      </c>
      <c r="FXB85" s="4">
        <f t="shared" si="73"/>
        <v>0</v>
      </c>
      <c r="FXC85" s="4">
        <f t="shared" si="73"/>
        <v>0</v>
      </c>
      <c r="FXD85" s="4">
        <f t="shared" si="73"/>
        <v>0</v>
      </c>
      <c r="FXE85" s="4">
        <f t="shared" si="73"/>
        <v>0</v>
      </c>
      <c r="FXF85" s="4">
        <f t="shared" si="73"/>
        <v>0</v>
      </c>
      <c r="FXG85" s="4">
        <f t="shared" si="73"/>
        <v>0</v>
      </c>
      <c r="FXH85" s="4">
        <f t="shared" si="73"/>
        <v>0</v>
      </c>
      <c r="FXI85" s="4">
        <f t="shared" si="73"/>
        <v>0</v>
      </c>
      <c r="FXJ85" s="4">
        <f t="shared" si="73"/>
        <v>0</v>
      </c>
      <c r="FXK85" s="4">
        <f t="shared" ref="FXK85:FZV85" si="74">FWW83</f>
        <v>0</v>
      </c>
      <c r="FXL85" s="4">
        <f t="shared" si="74"/>
        <v>0</v>
      </c>
      <c r="FXM85" s="4">
        <f t="shared" si="74"/>
        <v>0</v>
      </c>
      <c r="FXN85" s="4">
        <f t="shared" si="74"/>
        <v>0</v>
      </c>
      <c r="FXO85" s="4">
        <f t="shared" si="74"/>
        <v>0</v>
      </c>
      <c r="FXP85" s="4">
        <f t="shared" si="74"/>
        <v>0</v>
      </c>
      <c r="FXQ85" s="4">
        <f t="shared" si="74"/>
        <v>0</v>
      </c>
      <c r="FXR85" s="4">
        <f t="shared" si="74"/>
        <v>0</v>
      </c>
      <c r="FXS85" s="4">
        <f t="shared" si="74"/>
        <v>0</v>
      </c>
      <c r="FXT85" s="4">
        <f t="shared" si="74"/>
        <v>0</v>
      </c>
      <c r="FXU85" s="4">
        <f t="shared" si="74"/>
        <v>0</v>
      </c>
      <c r="FXV85" s="4">
        <f t="shared" si="74"/>
        <v>0</v>
      </c>
      <c r="FXW85" s="4">
        <f t="shared" si="74"/>
        <v>0</v>
      </c>
      <c r="FXX85" s="4">
        <f t="shared" si="74"/>
        <v>0</v>
      </c>
      <c r="FXY85" s="4">
        <f t="shared" si="74"/>
        <v>0</v>
      </c>
      <c r="FXZ85" s="4">
        <f t="shared" si="74"/>
        <v>0</v>
      </c>
      <c r="FYA85" s="4">
        <f t="shared" si="74"/>
        <v>0</v>
      </c>
      <c r="FYB85" s="4">
        <f t="shared" si="74"/>
        <v>0</v>
      </c>
      <c r="FYC85" s="4">
        <f t="shared" si="74"/>
        <v>0</v>
      </c>
      <c r="FYD85" s="4">
        <f t="shared" si="74"/>
        <v>0</v>
      </c>
      <c r="FYE85" s="4">
        <f t="shared" si="74"/>
        <v>0</v>
      </c>
      <c r="FYF85" s="4">
        <f t="shared" si="74"/>
        <v>0</v>
      </c>
      <c r="FYG85" s="4">
        <f t="shared" si="74"/>
        <v>0</v>
      </c>
      <c r="FYH85" s="4">
        <f t="shared" si="74"/>
        <v>0</v>
      </c>
      <c r="FYI85" s="4">
        <f t="shared" si="74"/>
        <v>0</v>
      </c>
      <c r="FYJ85" s="4">
        <f t="shared" si="74"/>
        <v>0</v>
      </c>
      <c r="FYK85" s="4">
        <f t="shared" si="74"/>
        <v>0</v>
      </c>
      <c r="FYL85" s="4">
        <f t="shared" si="74"/>
        <v>0</v>
      </c>
      <c r="FYM85" s="4">
        <f t="shared" si="74"/>
        <v>0</v>
      </c>
      <c r="FYN85" s="4">
        <f t="shared" si="74"/>
        <v>0</v>
      </c>
      <c r="FYO85" s="4">
        <f t="shared" si="74"/>
        <v>0</v>
      </c>
      <c r="FYP85" s="4">
        <f t="shared" si="74"/>
        <v>0</v>
      </c>
      <c r="FYQ85" s="4">
        <f t="shared" si="74"/>
        <v>0</v>
      </c>
      <c r="FYR85" s="4">
        <f t="shared" si="74"/>
        <v>0</v>
      </c>
      <c r="FYS85" s="4">
        <f t="shared" si="74"/>
        <v>0</v>
      </c>
      <c r="FYT85" s="4">
        <f t="shared" si="74"/>
        <v>0</v>
      </c>
      <c r="FYU85" s="4">
        <f t="shared" si="74"/>
        <v>0</v>
      </c>
      <c r="FYV85" s="4">
        <f t="shared" si="74"/>
        <v>0</v>
      </c>
      <c r="FYW85" s="4">
        <f t="shared" si="74"/>
        <v>0</v>
      </c>
      <c r="FYX85" s="4">
        <f t="shared" si="74"/>
        <v>0</v>
      </c>
      <c r="FYY85" s="4">
        <f t="shared" si="74"/>
        <v>0</v>
      </c>
      <c r="FYZ85" s="4">
        <f t="shared" si="74"/>
        <v>0</v>
      </c>
      <c r="FZA85" s="4">
        <f t="shared" si="74"/>
        <v>0</v>
      </c>
      <c r="FZB85" s="4">
        <f t="shared" si="74"/>
        <v>0</v>
      </c>
      <c r="FZC85" s="4">
        <f t="shared" si="74"/>
        <v>0</v>
      </c>
      <c r="FZD85" s="4">
        <f t="shared" si="74"/>
        <v>0</v>
      </c>
      <c r="FZE85" s="4">
        <f t="shared" si="74"/>
        <v>0</v>
      </c>
      <c r="FZF85" s="4">
        <f t="shared" si="74"/>
        <v>0</v>
      </c>
      <c r="FZG85" s="4">
        <f t="shared" si="74"/>
        <v>0</v>
      </c>
      <c r="FZH85" s="4">
        <f t="shared" si="74"/>
        <v>0</v>
      </c>
      <c r="FZI85" s="4">
        <f t="shared" si="74"/>
        <v>0</v>
      </c>
      <c r="FZJ85" s="4">
        <f t="shared" si="74"/>
        <v>0</v>
      </c>
      <c r="FZK85" s="4">
        <f t="shared" si="74"/>
        <v>0</v>
      </c>
      <c r="FZL85" s="4">
        <f t="shared" si="74"/>
        <v>0</v>
      </c>
      <c r="FZM85" s="4">
        <f t="shared" si="74"/>
        <v>0</v>
      </c>
      <c r="FZN85" s="4">
        <f t="shared" si="74"/>
        <v>0</v>
      </c>
      <c r="FZO85" s="4">
        <f t="shared" si="74"/>
        <v>0</v>
      </c>
      <c r="FZP85" s="4">
        <f t="shared" si="74"/>
        <v>0</v>
      </c>
      <c r="FZQ85" s="4">
        <f t="shared" si="74"/>
        <v>0</v>
      </c>
      <c r="FZR85" s="4">
        <f t="shared" si="74"/>
        <v>0</v>
      </c>
      <c r="FZS85" s="4">
        <f t="shared" si="74"/>
        <v>0</v>
      </c>
      <c r="FZT85" s="4">
        <f t="shared" si="74"/>
        <v>0</v>
      </c>
      <c r="FZU85" s="4">
        <f t="shared" si="74"/>
        <v>0</v>
      </c>
      <c r="FZV85" s="4">
        <f t="shared" si="74"/>
        <v>0</v>
      </c>
      <c r="FZW85" s="4">
        <f t="shared" ref="FZW85:GCH85" si="75">FZI83</f>
        <v>0</v>
      </c>
      <c r="FZX85" s="4">
        <f t="shared" si="75"/>
        <v>0</v>
      </c>
      <c r="FZY85" s="4">
        <f t="shared" si="75"/>
        <v>0</v>
      </c>
      <c r="FZZ85" s="4">
        <f t="shared" si="75"/>
        <v>0</v>
      </c>
      <c r="GAA85" s="4">
        <f t="shared" si="75"/>
        <v>0</v>
      </c>
      <c r="GAB85" s="4">
        <f t="shared" si="75"/>
        <v>0</v>
      </c>
      <c r="GAC85" s="4">
        <f t="shared" si="75"/>
        <v>0</v>
      </c>
      <c r="GAD85" s="4">
        <f t="shared" si="75"/>
        <v>0</v>
      </c>
      <c r="GAE85" s="4">
        <f t="shared" si="75"/>
        <v>0</v>
      </c>
      <c r="GAF85" s="4">
        <f t="shared" si="75"/>
        <v>0</v>
      </c>
      <c r="GAG85" s="4">
        <f t="shared" si="75"/>
        <v>0</v>
      </c>
      <c r="GAH85" s="4">
        <f t="shared" si="75"/>
        <v>0</v>
      </c>
      <c r="GAI85" s="4">
        <f t="shared" si="75"/>
        <v>0</v>
      </c>
      <c r="GAJ85" s="4">
        <f t="shared" si="75"/>
        <v>0</v>
      </c>
      <c r="GAK85" s="4">
        <f t="shared" si="75"/>
        <v>0</v>
      </c>
      <c r="GAL85" s="4">
        <f t="shared" si="75"/>
        <v>0</v>
      </c>
      <c r="GAM85" s="4">
        <f t="shared" si="75"/>
        <v>0</v>
      </c>
      <c r="GAN85" s="4">
        <f t="shared" si="75"/>
        <v>0</v>
      </c>
      <c r="GAO85" s="4">
        <f t="shared" si="75"/>
        <v>0</v>
      </c>
      <c r="GAP85" s="4">
        <f t="shared" si="75"/>
        <v>0</v>
      </c>
      <c r="GAQ85" s="4">
        <f t="shared" si="75"/>
        <v>0</v>
      </c>
      <c r="GAR85" s="4">
        <f t="shared" si="75"/>
        <v>0</v>
      </c>
      <c r="GAS85" s="4">
        <f t="shared" si="75"/>
        <v>0</v>
      </c>
      <c r="GAT85" s="4">
        <f t="shared" si="75"/>
        <v>0</v>
      </c>
      <c r="GAU85" s="4">
        <f t="shared" si="75"/>
        <v>0</v>
      </c>
      <c r="GAV85" s="4">
        <f t="shared" si="75"/>
        <v>0</v>
      </c>
      <c r="GAW85" s="4">
        <f t="shared" si="75"/>
        <v>0</v>
      </c>
      <c r="GAX85" s="4">
        <f t="shared" si="75"/>
        <v>0</v>
      </c>
      <c r="GAY85" s="4">
        <f t="shared" si="75"/>
        <v>0</v>
      </c>
      <c r="GAZ85" s="4">
        <f t="shared" si="75"/>
        <v>0</v>
      </c>
      <c r="GBA85" s="4">
        <f t="shared" si="75"/>
        <v>0</v>
      </c>
      <c r="GBB85" s="4">
        <f t="shared" si="75"/>
        <v>0</v>
      </c>
      <c r="GBC85" s="4">
        <f t="shared" si="75"/>
        <v>0</v>
      </c>
      <c r="GBD85" s="4">
        <f t="shared" si="75"/>
        <v>0</v>
      </c>
      <c r="GBE85" s="4">
        <f t="shared" si="75"/>
        <v>0</v>
      </c>
      <c r="GBF85" s="4">
        <f t="shared" si="75"/>
        <v>0</v>
      </c>
      <c r="GBG85" s="4">
        <f t="shared" si="75"/>
        <v>0</v>
      </c>
      <c r="GBH85" s="4">
        <f t="shared" si="75"/>
        <v>0</v>
      </c>
      <c r="GBI85" s="4">
        <f t="shared" si="75"/>
        <v>0</v>
      </c>
      <c r="GBJ85" s="4">
        <f t="shared" si="75"/>
        <v>0</v>
      </c>
      <c r="GBK85" s="4">
        <f t="shared" si="75"/>
        <v>0</v>
      </c>
      <c r="GBL85" s="4">
        <f t="shared" si="75"/>
        <v>0</v>
      </c>
      <c r="GBM85" s="4">
        <f t="shared" si="75"/>
        <v>0</v>
      </c>
      <c r="GBN85" s="4">
        <f t="shared" si="75"/>
        <v>0</v>
      </c>
      <c r="GBO85" s="4">
        <f t="shared" si="75"/>
        <v>0</v>
      </c>
      <c r="GBP85" s="4">
        <f t="shared" si="75"/>
        <v>0</v>
      </c>
      <c r="GBQ85" s="4">
        <f t="shared" si="75"/>
        <v>0</v>
      </c>
      <c r="GBR85" s="4">
        <f t="shared" si="75"/>
        <v>0</v>
      </c>
      <c r="GBS85" s="4">
        <f t="shared" si="75"/>
        <v>0</v>
      </c>
      <c r="GBT85" s="4">
        <f t="shared" si="75"/>
        <v>0</v>
      </c>
      <c r="GBU85" s="4">
        <f t="shared" si="75"/>
        <v>0</v>
      </c>
      <c r="GBV85" s="4">
        <f t="shared" si="75"/>
        <v>0</v>
      </c>
      <c r="GBW85" s="4">
        <f t="shared" si="75"/>
        <v>0</v>
      </c>
      <c r="GBX85" s="4">
        <f t="shared" si="75"/>
        <v>0</v>
      </c>
      <c r="GBY85" s="4">
        <f t="shared" si="75"/>
        <v>0</v>
      </c>
      <c r="GBZ85" s="4">
        <f t="shared" si="75"/>
        <v>0</v>
      </c>
      <c r="GCA85" s="4">
        <f t="shared" si="75"/>
        <v>0</v>
      </c>
      <c r="GCB85" s="4">
        <f t="shared" si="75"/>
        <v>0</v>
      </c>
      <c r="GCC85" s="4">
        <f t="shared" si="75"/>
        <v>0</v>
      </c>
      <c r="GCD85" s="4">
        <f t="shared" si="75"/>
        <v>0</v>
      </c>
      <c r="GCE85" s="4">
        <f t="shared" si="75"/>
        <v>0</v>
      </c>
      <c r="GCF85" s="4">
        <f t="shared" si="75"/>
        <v>0</v>
      </c>
      <c r="GCG85" s="4">
        <f t="shared" si="75"/>
        <v>0</v>
      </c>
      <c r="GCH85" s="4">
        <f t="shared" si="75"/>
        <v>0</v>
      </c>
      <c r="GCI85" s="4">
        <f t="shared" ref="GCI85:GET85" si="76">GBU83</f>
        <v>0</v>
      </c>
      <c r="GCJ85" s="4">
        <f t="shared" si="76"/>
        <v>0</v>
      </c>
      <c r="GCK85" s="4">
        <f t="shared" si="76"/>
        <v>0</v>
      </c>
      <c r="GCL85" s="4">
        <f t="shared" si="76"/>
        <v>0</v>
      </c>
      <c r="GCM85" s="4">
        <f t="shared" si="76"/>
        <v>0</v>
      </c>
      <c r="GCN85" s="4">
        <f t="shared" si="76"/>
        <v>0</v>
      </c>
      <c r="GCO85" s="4">
        <f t="shared" si="76"/>
        <v>0</v>
      </c>
      <c r="GCP85" s="4">
        <f t="shared" si="76"/>
        <v>0</v>
      </c>
      <c r="GCQ85" s="4">
        <f t="shared" si="76"/>
        <v>0</v>
      </c>
      <c r="GCR85" s="4">
        <f t="shared" si="76"/>
        <v>0</v>
      </c>
      <c r="GCS85" s="4">
        <f t="shared" si="76"/>
        <v>0</v>
      </c>
      <c r="GCT85" s="4">
        <f t="shared" si="76"/>
        <v>0</v>
      </c>
      <c r="GCU85" s="4">
        <f t="shared" si="76"/>
        <v>0</v>
      </c>
      <c r="GCV85" s="4">
        <f t="shared" si="76"/>
        <v>0</v>
      </c>
      <c r="GCW85" s="4">
        <f t="shared" si="76"/>
        <v>0</v>
      </c>
      <c r="GCX85" s="4">
        <f t="shared" si="76"/>
        <v>0</v>
      </c>
      <c r="GCY85" s="4">
        <f t="shared" si="76"/>
        <v>0</v>
      </c>
      <c r="GCZ85" s="4">
        <f t="shared" si="76"/>
        <v>0</v>
      </c>
      <c r="GDA85" s="4">
        <f t="shared" si="76"/>
        <v>0</v>
      </c>
      <c r="GDB85" s="4">
        <f t="shared" si="76"/>
        <v>0</v>
      </c>
      <c r="GDC85" s="4">
        <f t="shared" si="76"/>
        <v>0</v>
      </c>
      <c r="GDD85" s="4">
        <f t="shared" si="76"/>
        <v>0</v>
      </c>
      <c r="GDE85" s="4">
        <f t="shared" si="76"/>
        <v>0</v>
      </c>
      <c r="GDF85" s="4">
        <f t="shared" si="76"/>
        <v>0</v>
      </c>
      <c r="GDG85" s="4">
        <f t="shared" si="76"/>
        <v>0</v>
      </c>
      <c r="GDH85" s="4">
        <f t="shared" si="76"/>
        <v>0</v>
      </c>
      <c r="GDI85" s="4">
        <f t="shared" si="76"/>
        <v>0</v>
      </c>
      <c r="GDJ85" s="4">
        <f t="shared" si="76"/>
        <v>0</v>
      </c>
      <c r="GDK85" s="4">
        <f t="shared" si="76"/>
        <v>0</v>
      </c>
      <c r="GDL85" s="4">
        <f t="shared" si="76"/>
        <v>0</v>
      </c>
      <c r="GDM85" s="4">
        <f t="shared" si="76"/>
        <v>0</v>
      </c>
      <c r="GDN85" s="4">
        <f t="shared" si="76"/>
        <v>0</v>
      </c>
      <c r="GDO85" s="4">
        <f t="shared" si="76"/>
        <v>0</v>
      </c>
      <c r="GDP85" s="4">
        <f t="shared" si="76"/>
        <v>0</v>
      </c>
      <c r="GDQ85" s="4">
        <f t="shared" si="76"/>
        <v>0</v>
      </c>
      <c r="GDR85" s="4">
        <f t="shared" si="76"/>
        <v>0</v>
      </c>
      <c r="GDS85" s="4">
        <f t="shared" si="76"/>
        <v>0</v>
      </c>
      <c r="GDT85" s="4">
        <f t="shared" si="76"/>
        <v>0</v>
      </c>
      <c r="GDU85" s="4">
        <f t="shared" si="76"/>
        <v>0</v>
      </c>
      <c r="GDV85" s="4">
        <f t="shared" si="76"/>
        <v>0</v>
      </c>
      <c r="GDW85" s="4">
        <f t="shared" si="76"/>
        <v>0</v>
      </c>
      <c r="GDX85" s="4">
        <f t="shared" si="76"/>
        <v>0</v>
      </c>
      <c r="GDY85" s="4">
        <f t="shared" si="76"/>
        <v>0</v>
      </c>
      <c r="GDZ85" s="4">
        <f t="shared" si="76"/>
        <v>0</v>
      </c>
      <c r="GEA85" s="4">
        <f t="shared" si="76"/>
        <v>0</v>
      </c>
      <c r="GEB85" s="4">
        <f t="shared" si="76"/>
        <v>0</v>
      </c>
      <c r="GEC85" s="4">
        <f t="shared" si="76"/>
        <v>0</v>
      </c>
      <c r="GED85" s="4">
        <f t="shared" si="76"/>
        <v>0</v>
      </c>
      <c r="GEE85" s="4">
        <f t="shared" si="76"/>
        <v>0</v>
      </c>
      <c r="GEF85" s="4">
        <f t="shared" si="76"/>
        <v>0</v>
      </c>
      <c r="GEG85" s="4">
        <f t="shared" si="76"/>
        <v>0</v>
      </c>
      <c r="GEH85" s="4">
        <f t="shared" si="76"/>
        <v>0</v>
      </c>
      <c r="GEI85" s="4">
        <f t="shared" si="76"/>
        <v>0</v>
      </c>
      <c r="GEJ85" s="4">
        <f t="shared" si="76"/>
        <v>0</v>
      </c>
      <c r="GEK85" s="4">
        <f t="shared" si="76"/>
        <v>0</v>
      </c>
      <c r="GEL85" s="4">
        <f t="shared" si="76"/>
        <v>0</v>
      </c>
      <c r="GEM85" s="4">
        <f t="shared" si="76"/>
        <v>0</v>
      </c>
      <c r="GEN85" s="4">
        <f t="shared" si="76"/>
        <v>0</v>
      </c>
      <c r="GEO85" s="4">
        <f t="shared" si="76"/>
        <v>0</v>
      </c>
      <c r="GEP85" s="4">
        <f t="shared" si="76"/>
        <v>0</v>
      </c>
      <c r="GEQ85" s="4">
        <f t="shared" si="76"/>
        <v>0</v>
      </c>
      <c r="GER85" s="4">
        <f t="shared" si="76"/>
        <v>0</v>
      </c>
      <c r="GES85" s="4">
        <f t="shared" si="76"/>
        <v>0</v>
      </c>
      <c r="GET85" s="4">
        <f t="shared" si="76"/>
        <v>0</v>
      </c>
      <c r="GEU85" s="4">
        <f t="shared" ref="GEU85:GHF85" si="77">GEG83</f>
        <v>0</v>
      </c>
      <c r="GEV85" s="4">
        <f t="shared" si="77"/>
        <v>0</v>
      </c>
      <c r="GEW85" s="4">
        <f t="shared" si="77"/>
        <v>0</v>
      </c>
      <c r="GEX85" s="4">
        <f t="shared" si="77"/>
        <v>0</v>
      </c>
      <c r="GEY85" s="4">
        <f t="shared" si="77"/>
        <v>0</v>
      </c>
      <c r="GEZ85" s="4">
        <f t="shared" si="77"/>
        <v>0</v>
      </c>
      <c r="GFA85" s="4">
        <f t="shared" si="77"/>
        <v>0</v>
      </c>
      <c r="GFB85" s="4">
        <f t="shared" si="77"/>
        <v>0</v>
      </c>
      <c r="GFC85" s="4">
        <f t="shared" si="77"/>
        <v>0</v>
      </c>
      <c r="GFD85" s="4">
        <f t="shared" si="77"/>
        <v>0</v>
      </c>
      <c r="GFE85" s="4">
        <f t="shared" si="77"/>
        <v>0</v>
      </c>
      <c r="GFF85" s="4">
        <f t="shared" si="77"/>
        <v>0</v>
      </c>
      <c r="GFG85" s="4">
        <f t="shared" si="77"/>
        <v>0</v>
      </c>
      <c r="GFH85" s="4">
        <f t="shared" si="77"/>
        <v>0</v>
      </c>
      <c r="GFI85" s="4">
        <f t="shared" si="77"/>
        <v>0</v>
      </c>
      <c r="GFJ85" s="4">
        <f t="shared" si="77"/>
        <v>0</v>
      </c>
      <c r="GFK85" s="4">
        <f t="shared" si="77"/>
        <v>0</v>
      </c>
      <c r="GFL85" s="4">
        <f t="shared" si="77"/>
        <v>0</v>
      </c>
      <c r="GFM85" s="4">
        <f t="shared" si="77"/>
        <v>0</v>
      </c>
      <c r="GFN85" s="4">
        <f t="shared" si="77"/>
        <v>0</v>
      </c>
      <c r="GFO85" s="4">
        <f t="shared" si="77"/>
        <v>0</v>
      </c>
      <c r="GFP85" s="4">
        <f t="shared" si="77"/>
        <v>0</v>
      </c>
      <c r="GFQ85" s="4">
        <f t="shared" si="77"/>
        <v>0</v>
      </c>
      <c r="GFR85" s="4">
        <f t="shared" si="77"/>
        <v>0</v>
      </c>
      <c r="GFS85" s="4">
        <f t="shared" si="77"/>
        <v>0</v>
      </c>
      <c r="GFT85" s="4">
        <f t="shared" si="77"/>
        <v>0</v>
      </c>
      <c r="GFU85" s="4">
        <f t="shared" si="77"/>
        <v>0</v>
      </c>
      <c r="GFV85" s="4">
        <f t="shared" si="77"/>
        <v>0</v>
      </c>
      <c r="GFW85" s="4">
        <f t="shared" si="77"/>
        <v>0</v>
      </c>
      <c r="GFX85" s="4">
        <f t="shared" si="77"/>
        <v>0</v>
      </c>
      <c r="GFY85" s="4">
        <f t="shared" si="77"/>
        <v>0</v>
      </c>
      <c r="GFZ85" s="4">
        <f t="shared" si="77"/>
        <v>0</v>
      </c>
      <c r="GGA85" s="4">
        <f t="shared" si="77"/>
        <v>0</v>
      </c>
      <c r="GGB85" s="4">
        <f t="shared" si="77"/>
        <v>0</v>
      </c>
      <c r="GGC85" s="4">
        <f t="shared" si="77"/>
        <v>0</v>
      </c>
      <c r="GGD85" s="4">
        <f t="shared" si="77"/>
        <v>0</v>
      </c>
      <c r="GGE85" s="4">
        <f t="shared" si="77"/>
        <v>0</v>
      </c>
      <c r="GGF85" s="4">
        <f t="shared" si="77"/>
        <v>0</v>
      </c>
      <c r="GGG85" s="4">
        <f t="shared" si="77"/>
        <v>0</v>
      </c>
      <c r="GGH85" s="4">
        <f t="shared" si="77"/>
        <v>0</v>
      </c>
      <c r="GGI85" s="4">
        <f t="shared" si="77"/>
        <v>0</v>
      </c>
      <c r="GGJ85" s="4">
        <f t="shared" si="77"/>
        <v>0</v>
      </c>
      <c r="GGK85" s="4">
        <f t="shared" si="77"/>
        <v>0</v>
      </c>
      <c r="GGL85" s="4">
        <f t="shared" si="77"/>
        <v>0</v>
      </c>
      <c r="GGM85" s="4">
        <f t="shared" si="77"/>
        <v>0</v>
      </c>
      <c r="GGN85" s="4">
        <f t="shared" si="77"/>
        <v>0</v>
      </c>
      <c r="GGO85" s="4">
        <f t="shared" si="77"/>
        <v>0</v>
      </c>
      <c r="GGP85" s="4">
        <f t="shared" si="77"/>
        <v>0</v>
      </c>
      <c r="GGQ85" s="4">
        <f t="shared" si="77"/>
        <v>0</v>
      </c>
      <c r="GGR85" s="4">
        <f t="shared" si="77"/>
        <v>0</v>
      </c>
      <c r="GGS85" s="4">
        <f t="shared" si="77"/>
        <v>0</v>
      </c>
      <c r="GGT85" s="4">
        <f t="shared" si="77"/>
        <v>0</v>
      </c>
      <c r="GGU85" s="4">
        <f t="shared" si="77"/>
        <v>0</v>
      </c>
      <c r="GGV85" s="4">
        <f t="shared" si="77"/>
        <v>0</v>
      </c>
      <c r="GGW85" s="4">
        <f t="shared" si="77"/>
        <v>0</v>
      </c>
      <c r="GGX85" s="4">
        <f t="shared" si="77"/>
        <v>0</v>
      </c>
      <c r="GGY85" s="4">
        <f t="shared" si="77"/>
        <v>0</v>
      </c>
      <c r="GGZ85" s="4">
        <f t="shared" si="77"/>
        <v>0</v>
      </c>
      <c r="GHA85" s="4">
        <f t="shared" si="77"/>
        <v>0</v>
      </c>
      <c r="GHB85" s="4">
        <f t="shared" si="77"/>
        <v>0</v>
      </c>
      <c r="GHC85" s="4">
        <f t="shared" si="77"/>
        <v>0</v>
      </c>
      <c r="GHD85" s="4">
        <f t="shared" si="77"/>
        <v>0</v>
      </c>
      <c r="GHE85" s="4">
        <f t="shared" si="77"/>
        <v>0</v>
      </c>
      <c r="GHF85" s="4">
        <f t="shared" si="77"/>
        <v>0</v>
      </c>
      <c r="GHG85" s="4">
        <f t="shared" ref="GHG85:GJR85" si="78">GGS83</f>
        <v>0</v>
      </c>
      <c r="GHH85" s="4">
        <f t="shared" si="78"/>
        <v>0</v>
      </c>
      <c r="GHI85" s="4">
        <f t="shared" si="78"/>
        <v>0</v>
      </c>
      <c r="GHJ85" s="4">
        <f t="shared" si="78"/>
        <v>0</v>
      </c>
      <c r="GHK85" s="4">
        <f t="shared" si="78"/>
        <v>0</v>
      </c>
      <c r="GHL85" s="4">
        <f t="shared" si="78"/>
        <v>0</v>
      </c>
      <c r="GHM85" s="4">
        <f t="shared" si="78"/>
        <v>0</v>
      </c>
      <c r="GHN85" s="4">
        <f t="shared" si="78"/>
        <v>0</v>
      </c>
      <c r="GHO85" s="4">
        <f t="shared" si="78"/>
        <v>0</v>
      </c>
      <c r="GHP85" s="4">
        <f t="shared" si="78"/>
        <v>0</v>
      </c>
      <c r="GHQ85" s="4">
        <f t="shared" si="78"/>
        <v>0</v>
      </c>
      <c r="GHR85" s="4">
        <f t="shared" si="78"/>
        <v>0</v>
      </c>
      <c r="GHS85" s="4">
        <f t="shared" si="78"/>
        <v>0</v>
      </c>
      <c r="GHT85" s="4">
        <f t="shared" si="78"/>
        <v>0</v>
      </c>
      <c r="GHU85" s="4">
        <f t="shared" si="78"/>
        <v>0</v>
      </c>
      <c r="GHV85" s="4">
        <f t="shared" si="78"/>
        <v>0</v>
      </c>
      <c r="GHW85" s="4">
        <f t="shared" si="78"/>
        <v>0</v>
      </c>
      <c r="GHX85" s="4">
        <f t="shared" si="78"/>
        <v>0</v>
      </c>
      <c r="GHY85" s="4">
        <f t="shared" si="78"/>
        <v>0</v>
      </c>
      <c r="GHZ85" s="4">
        <f t="shared" si="78"/>
        <v>0</v>
      </c>
      <c r="GIA85" s="4">
        <f t="shared" si="78"/>
        <v>0</v>
      </c>
      <c r="GIB85" s="4">
        <f t="shared" si="78"/>
        <v>0</v>
      </c>
      <c r="GIC85" s="4">
        <f t="shared" si="78"/>
        <v>0</v>
      </c>
      <c r="GID85" s="4">
        <f t="shared" si="78"/>
        <v>0</v>
      </c>
      <c r="GIE85" s="4">
        <f t="shared" si="78"/>
        <v>0</v>
      </c>
      <c r="GIF85" s="4">
        <f t="shared" si="78"/>
        <v>0</v>
      </c>
      <c r="GIG85" s="4">
        <f t="shared" si="78"/>
        <v>0</v>
      </c>
      <c r="GIH85" s="4">
        <f t="shared" si="78"/>
        <v>0</v>
      </c>
      <c r="GII85" s="4">
        <f t="shared" si="78"/>
        <v>0</v>
      </c>
      <c r="GIJ85" s="4">
        <f t="shared" si="78"/>
        <v>0</v>
      </c>
      <c r="GIK85" s="4">
        <f t="shared" si="78"/>
        <v>0</v>
      </c>
      <c r="GIL85" s="4">
        <f t="shared" si="78"/>
        <v>0</v>
      </c>
      <c r="GIM85" s="4">
        <f t="shared" si="78"/>
        <v>0</v>
      </c>
      <c r="GIN85" s="4">
        <f t="shared" si="78"/>
        <v>0</v>
      </c>
      <c r="GIO85" s="4">
        <f t="shared" si="78"/>
        <v>0</v>
      </c>
      <c r="GIP85" s="4">
        <f t="shared" si="78"/>
        <v>0</v>
      </c>
      <c r="GIQ85" s="4">
        <f t="shared" si="78"/>
        <v>0</v>
      </c>
      <c r="GIR85" s="4">
        <f t="shared" si="78"/>
        <v>0</v>
      </c>
      <c r="GIS85" s="4">
        <f t="shared" si="78"/>
        <v>0</v>
      </c>
      <c r="GIT85" s="4">
        <f t="shared" si="78"/>
        <v>0</v>
      </c>
      <c r="GIU85" s="4">
        <f t="shared" si="78"/>
        <v>0</v>
      </c>
      <c r="GIV85" s="4">
        <f t="shared" si="78"/>
        <v>0</v>
      </c>
      <c r="GIW85" s="4">
        <f t="shared" si="78"/>
        <v>0</v>
      </c>
      <c r="GIX85" s="4">
        <f t="shared" si="78"/>
        <v>0</v>
      </c>
      <c r="GIY85" s="4">
        <f t="shared" si="78"/>
        <v>0</v>
      </c>
      <c r="GIZ85" s="4">
        <f t="shared" si="78"/>
        <v>0</v>
      </c>
      <c r="GJA85" s="4">
        <f t="shared" si="78"/>
        <v>0</v>
      </c>
      <c r="GJB85" s="4">
        <f t="shared" si="78"/>
        <v>0</v>
      </c>
      <c r="GJC85" s="4">
        <f t="shared" si="78"/>
        <v>0</v>
      </c>
      <c r="GJD85" s="4">
        <f t="shared" si="78"/>
        <v>0</v>
      </c>
      <c r="GJE85" s="4">
        <f t="shared" si="78"/>
        <v>0</v>
      </c>
      <c r="GJF85" s="4">
        <f t="shared" si="78"/>
        <v>0</v>
      </c>
      <c r="GJG85" s="4">
        <f t="shared" si="78"/>
        <v>0</v>
      </c>
      <c r="GJH85" s="4">
        <f t="shared" si="78"/>
        <v>0</v>
      </c>
      <c r="GJI85" s="4">
        <f t="shared" si="78"/>
        <v>0</v>
      </c>
      <c r="GJJ85" s="4">
        <f t="shared" si="78"/>
        <v>0</v>
      </c>
      <c r="GJK85" s="4">
        <f t="shared" si="78"/>
        <v>0</v>
      </c>
      <c r="GJL85" s="4">
        <f t="shared" si="78"/>
        <v>0</v>
      </c>
      <c r="GJM85" s="4">
        <f t="shared" si="78"/>
        <v>0</v>
      </c>
      <c r="GJN85" s="4">
        <f t="shared" si="78"/>
        <v>0</v>
      </c>
      <c r="GJO85" s="4">
        <f t="shared" si="78"/>
        <v>0</v>
      </c>
      <c r="GJP85" s="4">
        <f t="shared" si="78"/>
        <v>0</v>
      </c>
      <c r="GJQ85" s="4">
        <f t="shared" si="78"/>
        <v>0</v>
      </c>
      <c r="GJR85" s="4">
        <f t="shared" si="78"/>
        <v>0</v>
      </c>
      <c r="GJS85" s="4">
        <f t="shared" ref="GJS85:GMD85" si="79">GJE83</f>
        <v>0</v>
      </c>
      <c r="GJT85" s="4">
        <f t="shared" si="79"/>
        <v>0</v>
      </c>
      <c r="GJU85" s="4">
        <f t="shared" si="79"/>
        <v>0</v>
      </c>
      <c r="GJV85" s="4">
        <f t="shared" si="79"/>
        <v>0</v>
      </c>
      <c r="GJW85" s="4">
        <f t="shared" si="79"/>
        <v>0</v>
      </c>
      <c r="GJX85" s="4">
        <f t="shared" si="79"/>
        <v>0</v>
      </c>
      <c r="GJY85" s="4">
        <f t="shared" si="79"/>
        <v>0</v>
      </c>
      <c r="GJZ85" s="4">
        <f t="shared" si="79"/>
        <v>0</v>
      </c>
      <c r="GKA85" s="4">
        <f t="shared" si="79"/>
        <v>0</v>
      </c>
      <c r="GKB85" s="4">
        <f t="shared" si="79"/>
        <v>0</v>
      </c>
      <c r="GKC85" s="4">
        <f t="shared" si="79"/>
        <v>0</v>
      </c>
      <c r="GKD85" s="4">
        <f t="shared" si="79"/>
        <v>0</v>
      </c>
      <c r="GKE85" s="4">
        <f t="shared" si="79"/>
        <v>0</v>
      </c>
      <c r="GKF85" s="4">
        <f t="shared" si="79"/>
        <v>0</v>
      </c>
      <c r="GKG85" s="4">
        <f t="shared" si="79"/>
        <v>0</v>
      </c>
      <c r="GKH85" s="4">
        <f t="shared" si="79"/>
        <v>0</v>
      </c>
      <c r="GKI85" s="4">
        <f t="shared" si="79"/>
        <v>0</v>
      </c>
      <c r="GKJ85" s="4">
        <f t="shared" si="79"/>
        <v>0</v>
      </c>
      <c r="GKK85" s="4">
        <f t="shared" si="79"/>
        <v>0</v>
      </c>
      <c r="GKL85" s="4">
        <f t="shared" si="79"/>
        <v>0</v>
      </c>
      <c r="GKM85" s="4">
        <f t="shared" si="79"/>
        <v>0</v>
      </c>
      <c r="GKN85" s="4">
        <f t="shared" si="79"/>
        <v>0</v>
      </c>
      <c r="GKO85" s="4">
        <f t="shared" si="79"/>
        <v>0</v>
      </c>
      <c r="GKP85" s="4">
        <f t="shared" si="79"/>
        <v>0</v>
      </c>
      <c r="GKQ85" s="4">
        <f t="shared" si="79"/>
        <v>0</v>
      </c>
      <c r="GKR85" s="4">
        <f t="shared" si="79"/>
        <v>0</v>
      </c>
      <c r="GKS85" s="4">
        <f t="shared" si="79"/>
        <v>0</v>
      </c>
      <c r="GKT85" s="4">
        <f t="shared" si="79"/>
        <v>0</v>
      </c>
      <c r="GKU85" s="4">
        <f t="shared" si="79"/>
        <v>0</v>
      </c>
      <c r="GKV85" s="4">
        <f t="shared" si="79"/>
        <v>0</v>
      </c>
      <c r="GKW85" s="4">
        <f t="shared" si="79"/>
        <v>0</v>
      </c>
      <c r="GKX85" s="4">
        <f t="shared" si="79"/>
        <v>0</v>
      </c>
      <c r="GKY85" s="4">
        <f t="shared" si="79"/>
        <v>0</v>
      </c>
      <c r="GKZ85" s="4">
        <f t="shared" si="79"/>
        <v>0</v>
      </c>
      <c r="GLA85" s="4">
        <f t="shared" si="79"/>
        <v>0</v>
      </c>
      <c r="GLB85" s="4">
        <f t="shared" si="79"/>
        <v>0</v>
      </c>
      <c r="GLC85" s="4">
        <f t="shared" si="79"/>
        <v>0</v>
      </c>
      <c r="GLD85" s="4">
        <f t="shared" si="79"/>
        <v>0</v>
      </c>
      <c r="GLE85" s="4">
        <f t="shared" si="79"/>
        <v>0</v>
      </c>
      <c r="GLF85" s="4">
        <f t="shared" si="79"/>
        <v>0</v>
      </c>
      <c r="GLG85" s="4">
        <f t="shared" si="79"/>
        <v>0</v>
      </c>
      <c r="GLH85" s="4">
        <f t="shared" si="79"/>
        <v>0</v>
      </c>
      <c r="GLI85" s="4">
        <f t="shared" si="79"/>
        <v>0</v>
      </c>
      <c r="GLJ85" s="4">
        <f t="shared" si="79"/>
        <v>0</v>
      </c>
      <c r="GLK85" s="4">
        <f t="shared" si="79"/>
        <v>0</v>
      </c>
      <c r="GLL85" s="4">
        <f t="shared" si="79"/>
        <v>0</v>
      </c>
      <c r="GLM85" s="4">
        <f t="shared" si="79"/>
        <v>0</v>
      </c>
      <c r="GLN85" s="4">
        <f t="shared" si="79"/>
        <v>0</v>
      </c>
      <c r="GLO85" s="4">
        <f t="shared" si="79"/>
        <v>0</v>
      </c>
      <c r="GLP85" s="4">
        <f t="shared" si="79"/>
        <v>0</v>
      </c>
      <c r="GLQ85" s="4">
        <f t="shared" si="79"/>
        <v>0</v>
      </c>
      <c r="GLR85" s="4">
        <f t="shared" si="79"/>
        <v>0</v>
      </c>
      <c r="GLS85" s="4">
        <f t="shared" si="79"/>
        <v>0</v>
      </c>
      <c r="GLT85" s="4">
        <f t="shared" si="79"/>
        <v>0</v>
      </c>
      <c r="GLU85" s="4">
        <f t="shared" si="79"/>
        <v>0</v>
      </c>
      <c r="GLV85" s="4">
        <f t="shared" si="79"/>
        <v>0</v>
      </c>
      <c r="GLW85" s="4">
        <f t="shared" si="79"/>
        <v>0</v>
      </c>
      <c r="GLX85" s="4">
        <f t="shared" si="79"/>
        <v>0</v>
      </c>
      <c r="GLY85" s="4">
        <f t="shared" si="79"/>
        <v>0</v>
      </c>
      <c r="GLZ85" s="4">
        <f t="shared" si="79"/>
        <v>0</v>
      </c>
      <c r="GMA85" s="4">
        <f t="shared" si="79"/>
        <v>0</v>
      </c>
      <c r="GMB85" s="4">
        <f t="shared" si="79"/>
        <v>0</v>
      </c>
      <c r="GMC85" s="4">
        <f t="shared" si="79"/>
        <v>0</v>
      </c>
      <c r="GMD85" s="4">
        <f t="shared" si="79"/>
        <v>0</v>
      </c>
      <c r="GME85" s="4">
        <f t="shared" ref="GME85:GOP85" si="80">GLQ83</f>
        <v>0</v>
      </c>
      <c r="GMF85" s="4">
        <f t="shared" si="80"/>
        <v>0</v>
      </c>
      <c r="GMG85" s="4">
        <f t="shared" si="80"/>
        <v>0</v>
      </c>
      <c r="GMH85" s="4">
        <f t="shared" si="80"/>
        <v>0</v>
      </c>
      <c r="GMI85" s="4">
        <f t="shared" si="80"/>
        <v>0</v>
      </c>
      <c r="GMJ85" s="4">
        <f t="shared" si="80"/>
        <v>0</v>
      </c>
      <c r="GMK85" s="4">
        <f t="shared" si="80"/>
        <v>0</v>
      </c>
      <c r="GML85" s="4">
        <f t="shared" si="80"/>
        <v>0</v>
      </c>
      <c r="GMM85" s="4">
        <f t="shared" si="80"/>
        <v>0</v>
      </c>
      <c r="GMN85" s="4">
        <f t="shared" si="80"/>
        <v>0</v>
      </c>
      <c r="GMO85" s="4">
        <f t="shared" si="80"/>
        <v>0</v>
      </c>
      <c r="GMP85" s="4">
        <f t="shared" si="80"/>
        <v>0</v>
      </c>
      <c r="GMQ85" s="4">
        <f t="shared" si="80"/>
        <v>0</v>
      </c>
      <c r="GMR85" s="4">
        <f t="shared" si="80"/>
        <v>0</v>
      </c>
      <c r="GMS85" s="4">
        <f t="shared" si="80"/>
        <v>0</v>
      </c>
      <c r="GMT85" s="4">
        <f t="shared" si="80"/>
        <v>0</v>
      </c>
      <c r="GMU85" s="4">
        <f t="shared" si="80"/>
        <v>0</v>
      </c>
      <c r="GMV85" s="4">
        <f t="shared" si="80"/>
        <v>0</v>
      </c>
      <c r="GMW85" s="4">
        <f t="shared" si="80"/>
        <v>0</v>
      </c>
      <c r="GMX85" s="4">
        <f t="shared" si="80"/>
        <v>0</v>
      </c>
      <c r="GMY85" s="4">
        <f t="shared" si="80"/>
        <v>0</v>
      </c>
      <c r="GMZ85" s="4">
        <f t="shared" si="80"/>
        <v>0</v>
      </c>
      <c r="GNA85" s="4">
        <f t="shared" si="80"/>
        <v>0</v>
      </c>
      <c r="GNB85" s="4">
        <f t="shared" si="80"/>
        <v>0</v>
      </c>
      <c r="GNC85" s="4">
        <f t="shared" si="80"/>
        <v>0</v>
      </c>
      <c r="GND85" s="4">
        <f t="shared" si="80"/>
        <v>0</v>
      </c>
      <c r="GNE85" s="4">
        <f t="shared" si="80"/>
        <v>0</v>
      </c>
      <c r="GNF85" s="4">
        <f t="shared" si="80"/>
        <v>0</v>
      </c>
      <c r="GNG85" s="4">
        <f t="shared" si="80"/>
        <v>0</v>
      </c>
      <c r="GNH85" s="4">
        <f t="shared" si="80"/>
        <v>0</v>
      </c>
      <c r="GNI85" s="4">
        <f t="shared" si="80"/>
        <v>0</v>
      </c>
      <c r="GNJ85" s="4">
        <f t="shared" si="80"/>
        <v>0</v>
      </c>
      <c r="GNK85" s="4">
        <f t="shared" si="80"/>
        <v>0</v>
      </c>
      <c r="GNL85" s="4">
        <f t="shared" si="80"/>
        <v>0</v>
      </c>
      <c r="GNM85" s="4">
        <f t="shared" si="80"/>
        <v>0</v>
      </c>
      <c r="GNN85" s="4">
        <f t="shared" si="80"/>
        <v>0</v>
      </c>
      <c r="GNO85" s="4">
        <f t="shared" si="80"/>
        <v>0</v>
      </c>
      <c r="GNP85" s="4">
        <f t="shared" si="80"/>
        <v>0</v>
      </c>
      <c r="GNQ85" s="4">
        <f t="shared" si="80"/>
        <v>0</v>
      </c>
      <c r="GNR85" s="4">
        <f t="shared" si="80"/>
        <v>0</v>
      </c>
      <c r="GNS85" s="4">
        <f t="shared" si="80"/>
        <v>0</v>
      </c>
      <c r="GNT85" s="4">
        <f t="shared" si="80"/>
        <v>0</v>
      </c>
      <c r="GNU85" s="4">
        <f t="shared" si="80"/>
        <v>0</v>
      </c>
      <c r="GNV85" s="4">
        <f t="shared" si="80"/>
        <v>0</v>
      </c>
      <c r="GNW85" s="4">
        <f t="shared" si="80"/>
        <v>0</v>
      </c>
      <c r="GNX85" s="4">
        <f t="shared" si="80"/>
        <v>0</v>
      </c>
      <c r="GNY85" s="4">
        <f t="shared" si="80"/>
        <v>0</v>
      </c>
      <c r="GNZ85" s="4">
        <f t="shared" si="80"/>
        <v>0</v>
      </c>
      <c r="GOA85" s="4">
        <f t="shared" si="80"/>
        <v>0</v>
      </c>
      <c r="GOB85" s="4">
        <f t="shared" si="80"/>
        <v>0</v>
      </c>
      <c r="GOC85" s="4">
        <f t="shared" si="80"/>
        <v>0</v>
      </c>
      <c r="GOD85" s="4">
        <f t="shared" si="80"/>
        <v>0</v>
      </c>
      <c r="GOE85" s="4">
        <f t="shared" si="80"/>
        <v>0</v>
      </c>
      <c r="GOF85" s="4">
        <f t="shared" si="80"/>
        <v>0</v>
      </c>
      <c r="GOG85" s="4">
        <f t="shared" si="80"/>
        <v>0</v>
      </c>
      <c r="GOH85" s="4">
        <f t="shared" si="80"/>
        <v>0</v>
      </c>
      <c r="GOI85" s="4">
        <f t="shared" si="80"/>
        <v>0</v>
      </c>
      <c r="GOJ85" s="4">
        <f t="shared" si="80"/>
        <v>0</v>
      </c>
      <c r="GOK85" s="4">
        <f t="shared" si="80"/>
        <v>0</v>
      </c>
      <c r="GOL85" s="4">
        <f t="shared" si="80"/>
        <v>0</v>
      </c>
      <c r="GOM85" s="4">
        <f t="shared" si="80"/>
        <v>0</v>
      </c>
      <c r="GON85" s="4">
        <f t="shared" si="80"/>
        <v>0</v>
      </c>
      <c r="GOO85" s="4">
        <f t="shared" si="80"/>
        <v>0</v>
      </c>
      <c r="GOP85" s="4">
        <f t="shared" si="80"/>
        <v>0</v>
      </c>
      <c r="GOQ85" s="4">
        <f t="shared" ref="GOQ85:GRB85" si="81">GOC83</f>
        <v>0</v>
      </c>
      <c r="GOR85" s="4">
        <f t="shared" si="81"/>
        <v>0</v>
      </c>
      <c r="GOS85" s="4">
        <f t="shared" si="81"/>
        <v>0</v>
      </c>
      <c r="GOT85" s="4">
        <f t="shared" si="81"/>
        <v>0</v>
      </c>
      <c r="GOU85" s="4">
        <f t="shared" si="81"/>
        <v>0</v>
      </c>
      <c r="GOV85" s="4">
        <f t="shared" si="81"/>
        <v>0</v>
      </c>
      <c r="GOW85" s="4">
        <f t="shared" si="81"/>
        <v>0</v>
      </c>
      <c r="GOX85" s="4">
        <f t="shared" si="81"/>
        <v>0</v>
      </c>
      <c r="GOY85" s="4">
        <f t="shared" si="81"/>
        <v>0</v>
      </c>
      <c r="GOZ85" s="4">
        <f t="shared" si="81"/>
        <v>0</v>
      </c>
      <c r="GPA85" s="4">
        <f t="shared" si="81"/>
        <v>0</v>
      </c>
      <c r="GPB85" s="4">
        <f t="shared" si="81"/>
        <v>0</v>
      </c>
      <c r="GPC85" s="4">
        <f t="shared" si="81"/>
        <v>0</v>
      </c>
      <c r="GPD85" s="4">
        <f t="shared" si="81"/>
        <v>0</v>
      </c>
      <c r="GPE85" s="4">
        <f t="shared" si="81"/>
        <v>0</v>
      </c>
      <c r="GPF85" s="4">
        <f t="shared" si="81"/>
        <v>0</v>
      </c>
      <c r="GPG85" s="4">
        <f t="shared" si="81"/>
        <v>0</v>
      </c>
      <c r="GPH85" s="4">
        <f t="shared" si="81"/>
        <v>0</v>
      </c>
      <c r="GPI85" s="4">
        <f t="shared" si="81"/>
        <v>0</v>
      </c>
      <c r="GPJ85" s="4">
        <f t="shared" si="81"/>
        <v>0</v>
      </c>
      <c r="GPK85" s="4">
        <f t="shared" si="81"/>
        <v>0</v>
      </c>
      <c r="GPL85" s="4">
        <f t="shared" si="81"/>
        <v>0</v>
      </c>
      <c r="GPM85" s="4">
        <f t="shared" si="81"/>
        <v>0</v>
      </c>
      <c r="GPN85" s="4">
        <f t="shared" si="81"/>
        <v>0</v>
      </c>
      <c r="GPO85" s="4">
        <f t="shared" si="81"/>
        <v>0</v>
      </c>
      <c r="GPP85" s="4">
        <f t="shared" si="81"/>
        <v>0</v>
      </c>
      <c r="GPQ85" s="4">
        <f t="shared" si="81"/>
        <v>0</v>
      </c>
      <c r="GPR85" s="4">
        <f t="shared" si="81"/>
        <v>0</v>
      </c>
      <c r="GPS85" s="4">
        <f t="shared" si="81"/>
        <v>0</v>
      </c>
      <c r="GPT85" s="4">
        <f t="shared" si="81"/>
        <v>0</v>
      </c>
      <c r="GPU85" s="4">
        <f t="shared" si="81"/>
        <v>0</v>
      </c>
      <c r="GPV85" s="4">
        <f t="shared" si="81"/>
        <v>0</v>
      </c>
      <c r="GPW85" s="4">
        <f t="shared" si="81"/>
        <v>0</v>
      </c>
      <c r="GPX85" s="4">
        <f t="shared" si="81"/>
        <v>0</v>
      </c>
      <c r="GPY85" s="4">
        <f t="shared" si="81"/>
        <v>0</v>
      </c>
      <c r="GPZ85" s="4">
        <f t="shared" si="81"/>
        <v>0</v>
      </c>
      <c r="GQA85" s="4">
        <f t="shared" si="81"/>
        <v>0</v>
      </c>
      <c r="GQB85" s="4">
        <f t="shared" si="81"/>
        <v>0</v>
      </c>
      <c r="GQC85" s="4">
        <f t="shared" si="81"/>
        <v>0</v>
      </c>
      <c r="GQD85" s="4">
        <f t="shared" si="81"/>
        <v>0</v>
      </c>
      <c r="GQE85" s="4">
        <f t="shared" si="81"/>
        <v>0</v>
      </c>
      <c r="GQF85" s="4">
        <f t="shared" si="81"/>
        <v>0</v>
      </c>
      <c r="GQG85" s="4">
        <f t="shared" si="81"/>
        <v>0</v>
      </c>
      <c r="GQH85" s="4">
        <f t="shared" si="81"/>
        <v>0</v>
      </c>
      <c r="GQI85" s="4">
        <f t="shared" si="81"/>
        <v>0</v>
      </c>
      <c r="GQJ85" s="4">
        <f t="shared" si="81"/>
        <v>0</v>
      </c>
      <c r="GQK85" s="4">
        <f t="shared" si="81"/>
        <v>0</v>
      </c>
      <c r="GQL85" s="4">
        <f t="shared" si="81"/>
        <v>0</v>
      </c>
      <c r="GQM85" s="4">
        <f t="shared" si="81"/>
        <v>0</v>
      </c>
      <c r="GQN85" s="4">
        <f t="shared" si="81"/>
        <v>0</v>
      </c>
      <c r="GQO85" s="4">
        <f t="shared" si="81"/>
        <v>0</v>
      </c>
      <c r="GQP85" s="4">
        <f t="shared" si="81"/>
        <v>0</v>
      </c>
      <c r="GQQ85" s="4">
        <f t="shared" si="81"/>
        <v>0</v>
      </c>
      <c r="GQR85" s="4">
        <f t="shared" si="81"/>
        <v>0</v>
      </c>
      <c r="GQS85" s="4">
        <f t="shared" si="81"/>
        <v>0</v>
      </c>
      <c r="GQT85" s="4">
        <f t="shared" si="81"/>
        <v>0</v>
      </c>
      <c r="GQU85" s="4">
        <f t="shared" si="81"/>
        <v>0</v>
      </c>
      <c r="GQV85" s="4">
        <f t="shared" si="81"/>
        <v>0</v>
      </c>
      <c r="GQW85" s="4">
        <f t="shared" si="81"/>
        <v>0</v>
      </c>
      <c r="GQX85" s="4">
        <f t="shared" si="81"/>
        <v>0</v>
      </c>
      <c r="GQY85" s="4">
        <f t="shared" si="81"/>
        <v>0</v>
      </c>
      <c r="GQZ85" s="4">
        <f t="shared" si="81"/>
        <v>0</v>
      </c>
      <c r="GRA85" s="4">
        <f t="shared" si="81"/>
        <v>0</v>
      </c>
      <c r="GRB85" s="4">
        <f t="shared" si="81"/>
        <v>0</v>
      </c>
      <c r="GRC85" s="4">
        <f t="shared" ref="GRC85:GTN85" si="82">GQO83</f>
        <v>0</v>
      </c>
      <c r="GRD85" s="4">
        <f t="shared" si="82"/>
        <v>0</v>
      </c>
      <c r="GRE85" s="4">
        <f t="shared" si="82"/>
        <v>0</v>
      </c>
      <c r="GRF85" s="4">
        <f t="shared" si="82"/>
        <v>0</v>
      </c>
      <c r="GRG85" s="4">
        <f t="shared" si="82"/>
        <v>0</v>
      </c>
      <c r="GRH85" s="4">
        <f t="shared" si="82"/>
        <v>0</v>
      </c>
      <c r="GRI85" s="4">
        <f t="shared" si="82"/>
        <v>0</v>
      </c>
      <c r="GRJ85" s="4">
        <f t="shared" si="82"/>
        <v>0</v>
      </c>
      <c r="GRK85" s="4">
        <f t="shared" si="82"/>
        <v>0</v>
      </c>
      <c r="GRL85" s="4">
        <f t="shared" si="82"/>
        <v>0</v>
      </c>
      <c r="GRM85" s="4">
        <f t="shared" si="82"/>
        <v>0</v>
      </c>
      <c r="GRN85" s="4">
        <f t="shared" si="82"/>
        <v>0</v>
      </c>
      <c r="GRO85" s="4">
        <f t="shared" si="82"/>
        <v>0</v>
      </c>
      <c r="GRP85" s="4">
        <f t="shared" si="82"/>
        <v>0</v>
      </c>
      <c r="GRQ85" s="4">
        <f t="shared" si="82"/>
        <v>0</v>
      </c>
      <c r="GRR85" s="4">
        <f t="shared" si="82"/>
        <v>0</v>
      </c>
      <c r="GRS85" s="4">
        <f t="shared" si="82"/>
        <v>0</v>
      </c>
      <c r="GRT85" s="4">
        <f t="shared" si="82"/>
        <v>0</v>
      </c>
      <c r="GRU85" s="4">
        <f t="shared" si="82"/>
        <v>0</v>
      </c>
      <c r="GRV85" s="4">
        <f t="shared" si="82"/>
        <v>0</v>
      </c>
      <c r="GRW85" s="4">
        <f t="shared" si="82"/>
        <v>0</v>
      </c>
      <c r="GRX85" s="4">
        <f t="shared" si="82"/>
        <v>0</v>
      </c>
      <c r="GRY85" s="4">
        <f t="shared" si="82"/>
        <v>0</v>
      </c>
      <c r="GRZ85" s="4">
        <f t="shared" si="82"/>
        <v>0</v>
      </c>
      <c r="GSA85" s="4">
        <f t="shared" si="82"/>
        <v>0</v>
      </c>
      <c r="GSB85" s="4">
        <f t="shared" si="82"/>
        <v>0</v>
      </c>
      <c r="GSC85" s="4">
        <f t="shared" si="82"/>
        <v>0</v>
      </c>
      <c r="GSD85" s="4">
        <f t="shared" si="82"/>
        <v>0</v>
      </c>
      <c r="GSE85" s="4">
        <f t="shared" si="82"/>
        <v>0</v>
      </c>
      <c r="GSF85" s="4">
        <f t="shared" si="82"/>
        <v>0</v>
      </c>
      <c r="GSG85" s="4">
        <f t="shared" si="82"/>
        <v>0</v>
      </c>
      <c r="GSH85" s="4">
        <f t="shared" si="82"/>
        <v>0</v>
      </c>
      <c r="GSI85" s="4">
        <f t="shared" si="82"/>
        <v>0</v>
      </c>
      <c r="GSJ85" s="4">
        <f t="shared" si="82"/>
        <v>0</v>
      </c>
      <c r="GSK85" s="4">
        <f t="shared" si="82"/>
        <v>0</v>
      </c>
      <c r="GSL85" s="4">
        <f t="shared" si="82"/>
        <v>0</v>
      </c>
      <c r="GSM85" s="4">
        <f t="shared" si="82"/>
        <v>0</v>
      </c>
      <c r="GSN85" s="4">
        <f t="shared" si="82"/>
        <v>0</v>
      </c>
      <c r="GSO85" s="4">
        <f t="shared" si="82"/>
        <v>0</v>
      </c>
      <c r="GSP85" s="4">
        <f t="shared" si="82"/>
        <v>0</v>
      </c>
      <c r="GSQ85" s="4">
        <f t="shared" si="82"/>
        <v>0</v>
      </c>
      <c r="GSR85" s="4">
        <f t="shared" si="82"/>
        <v>0</v>
      </c>
      <c r="GSS85" s="4">
        <f t="shared" si="82"/>
        <v>0</v>
      </c>
      <c r="GST85" s="4">
        <f t="shared" si="82"/>
        <v>0</v>
      </c>
      <c r="GSU85" s="4">
        <f t="shared" si="82"/>
        <v>0</v>
      </c>
      <c r="GSV85" s="4">
        <f t="shared" si="82"/>
        <v>0</v>
      </c>
      <c r="GSW85" s="4">
        <f t="shared" si="82"/>
        <v>0</v>
      </c>
      <c r="GSX85" s="4">
        <f t="shared" si="82"/>
        <v>0</v>
      </c>
      <c r="GSY85" s="4">
        <f t="shared" si="82"/>
        <v>0</v>
      </c>
      <c r="GSZ85" s="4">
        <f t="shared" si="82"/>
        <v>0</v>
      </c>
      <c r="GTA85" s="4">
        <f t="shared" si="82"/>
        <v>0</v>
      </c>
      <c r="GTB85" s="4">
        <f t="shared" si="82"/>
        <v>0</v>
      </c>
      <c r="GTC85" s="4">
        <f t="shared" si="82"/>
        <v>0</v>
      </c>
      <c r="GTD85" s="4">
        <f t="shared" si="82"/>
        <v>0</v>
      </c>
      <c r="GTE85" s="4">
        <f t="shared" si="82"/>
        <v>0</v>
      </c>
      <c r="GTF85" s="4">
        <f t="shared" si="82"/>
        <v>0</v>
      </c>
      <c r="GTG85" s="4">
        <f t="shared" si="82"/>
        <v>0</v>
      </c>
      <c r="GTH85" s="4">
        <f t="shared" si="82"/>
        <v>0</v>
      </c>
      <c r="GTI85" s="4">
        <f t="shared" si="82"/>
        <v>0</v>
      </c>
      <c r="GTJ85" s="4">
        <f t="shared" si="82"/>
        <v>0</v>
      </c>
      <c r="GTK85" s="4">
        <f t="shared" si="82"/>
        <v>0</v>
      </c>
      <c r="GTL85" s="4">
        <f t="shared" si="82"/>
        <v>0</v>
      </c>
      <c r="GTM85" s="4">
        <f t="shared" si="82"/>
        <v>0</v>
      </c>
      <c r="GTN85" s="4">
        <f t="shared" si="82"/>
        <v>0</v>
      </c>
      <c r="GTO85" s="4">
        <f t="shared" ref="GTO85:GVZ85" si="83">GTA83</f>
        <v>0</v>
      </c>
      <c r="GTP85" s="4">
        <f t="shared" si="83"/>
        <v>0</v>
      </c>
      <c r="GTQ85" s="4">
        <f t="shared" si="83"/>
        <v>0</v>
      </c>
      <c r="GTR85" s="4">
        <f t="shared" si="83"/>
        <v>0</v>
      </c>
      <c r="GTS85" s="4">
        <f t="shared" si="83"/>
        <v>0</v>
      </c>
      <c r="GTT85" s="4">
        <f t="shared" si="83"/>
        <v>0</v>
      </c>
      <c r="GTU85" s="4">
        <f t="shared" si="83"/>
        <v>0</v>
      </c>
      <c r="GTV85" s="4">
        <f t="shared" si="83"/>
        <v>0</v>
      </c>
      <c r="GTW85" s="4">
        <f t="shared" si="83"/>
        <v>0</v>
      </c>
      <c r="GTX85" s="4">
        <f t="shared" si="83"/>
        <v>0</v>
      </c>
      <c r="GTY85" s="4">
        <f t="shared" si="83"/>
        <v>0</v>
      </c>
      <c r="GTZ85" s="4">
        <f t="shared" si="83"/>
        <v>0</v>
      </c>
      <c r="GUA85" s="4">
        <f t="shared" si="83"/>
        <v>0</v>
      </c>
      <c r="GUB85" s="4">
        <f t="shared" si="83"/>
        <v>0</v>
      </c>
      <c r="GUC85" s="4">
        <f t="shared" si="83"/>
        <v>0</v>
      </c>
      <c r="GUD85" s="4">
        <f t="shared" si="83"/>
        <v>0</v>
      </c>
      <c r="GUE85" s="4">
        <f t="shared" si="83"/>
        <v>0</v>
      </c>
      <c r="GUF85" s="4">
        <f t="shared" si="83"/>
        <v>0</v>
      </c>
      <c r="GUG85" s="4">
        <f t="shared" si="83"/>
        <v>0</v>
      </c>
      <c r="GUH85" s="4">
        <f t="shared" si="83"/>
        <v>0</v>
      </c>
      <c r="GUI85" s="4">
        <f t="shared" si="83"/>
        <v>0</v>
      </c>
      <c r="GUJ85" s="4">
        <f t="shared" si="83"/>
        <v>0</v>
      </c>
      <c r="GUK85" s="4">
        <f t="shared" si="83"/>
        <v>0</v>
      </c>
      <c r="GUL85" s="4">
        <f t="shared" si="83"/>
        <v>0</v>
      </c>
      <c r="GUM85" s="4">
        <f t="shared" si="83"/>
        <v>0</v>
      </c>
      <c r="GUN85" s="4">
        <f t="shared" si="83"/>
        <v>0</v>
      </c>
      <c r="GUO85" s="4">
        <f t="shared" si="83"/>
        <v>0</v>
      </c>
      <c r="GUP85" s="4">
        <f t="shared" si="83"/>
        <v>0</v>
      </c>
      <c r="GUQ85" s="4">
        <f t="shared" si="83"/>
        <v>0</v>
      </c>
      <c r="GUR85" s="4">
        <f t="shared" si="83"/>
        <v>0</v>
      </c>
      <c r="GUS85" s="4">
        <f t="shared" si="83"/>
        <v>0</v>
      </c>
      <c r="GUT85" s="4">
        <f t="shared" si="83"/>
        <v>0</v>
      </c>
      <c r="GUU85" s="4">
        <f t="shared" si="83"/>
        <v>0</v>
      </c>
      <c r="GUV85" s="4">
        <f t="shared" si="83"/>
        <v>0</v>
      </c>
      <c r="GUW85" s="4">
        <f t="shared" si="83"/>
        <v>0</v>
      </c>
      <c r="GUX85" s="4">
        <f t="shared" si="83"/>
        <v>0</v>
      </c>
      <c r="GUY85" s="4">
        <f t="shared" si="83"/>
        <v>0</v>
      </c>
      <c r="GUZ85" s="4">
        <f t="shared" si="83"/>
        <v>0</v>
      </c>
      <c r="GVA85" s="4">
        <f t="shared" si="83"/>
        <v>0</v>
      </c>
      <c r="GVB85" s="4">
        <f t="shared" si="83"/>
        <v>0</v>
      </c>
      <c r="GVC85" s="4">
        <f t="shared" si="83"/>
        <v>0</v>
      </c>
      <c r="GVD85" s="4">
        <f t="shared" si="83"/>
        <v>0</v>
      </c>
      <c r="GVE85" s="4">
        <f t="shared" si="83"/>
        <v>0</v>
      </c>
      <c r="GVF85" s="4">
        <f t="shared" si="83"/>
        <v>0</v>
      </c>
      <c r="GVG85" s="4">
        <f t="shared" si="83"/>
        <v>0</v>
      </c>
      <c r="GVH85" s="4">
        <f t="shared" si="83"/>
        <v>0</v>
      </c>
      <c r="GVI85" s="4">
        <f t="shared" si="83"/>
        <v>0</v>
      </c>
      <c r="GVJ85" s="4">
        <f t="shared" si="83"/>
        <v>0</v>
      </c>
      <c r="GVK85" s="4">
        <f t="shared" si="83"/>
        <v>0</v>
      </c>
      <c r="GVL85" s="4">
        <f t="shared" si="83"/>
        <v>0</v>
      </c>
      <c r="GVM85" s="4">
        <f t="shared" si="83"/>
        <v>0</v>
      </c>
      <c r="GVN85" s="4">
        <f t="shared" si="83"/>
        <v>0</v>
      </c>
      <c r="GVO85" s="4">
        <f t="shared" si="83"/>
        <v>0</v>
      </c>
      <c r="GVP85" s="4">
        <f t="shared" si="83"/>
        <v>0</v>
      </c>
      <c r="GVQ85" s="4">
        <f t="shared" si="83"/>
        <v>0</v>
      </c>
      <c r="GVR85" s="4">
        <f t="shared" si="83"/>
        <v>0</v>
      </c>
      <c r="GVS85" s="4">
        <f t="shared" si="83"/>
        <v>0</v>
      </c>
      <c r="GVT85" s="4">
        <f t="shared" si="83"/>
        <v>0</v>
      </c>
      <c r="GVU85" s="4">
        <f t="shared" si="83"/>
        <v>0</v>
      </c>
      <c r="GVV85" s="4">
        <f t="shared" si="83"/>
        <v>0</v>
      </c>
      <c r="GVW85" s="4">
        <f t="shared" si="83"/>
        <v>0</v>
      </c>
      <c r="GVX85" s="4">
        <f t="shared" si="83"/>
        <v>0</v>
      </c>
      <c r="GVY85" s="4">
        <f t="shared" si="83"/>
        <v>0</v>
      </c>
      <c r="GVZ85" s="4">
        <f t="shared" si="83"/>
        <v>0</v>
      </c>
      <c r="GWA85" s="4">
        <f t="shared" ref="GWA85:GYL85" si="84">GVM83</f>
        <v>0</v>
      </c>
      <c r="GWB85" s="4">
        <f t="shared" si="84"/>
        <v>0</v>
      </c>
      <c r="GWC85" s="4">
        <f t="shared" si="84"/>
        <v>0</v>
      </c>
      <c r="GWD85" s="4">
        <f t="shared" si="84"/>
        <v>0</v>
      </c>
      <c r="GWE85" s="4">
        <f t="shared" si="84"/>
        <v>0</v>
      </c>
      <c r="GWF85" s="4">
        <f t="shared" si="84"/>
        <v>0</v>
      </c>
      <c r="GWG85" s="4">
        <f t="shared" si="84"/>
        <v>0</v>
      </c>
      <c r="GWH85" s="4">
        <f t="shared" si="84"/>
        <v>0</v>
      </c>
      <c r="GWI85" s="4">
        <f t="shared" si="84"/>
        <v>0</v>
      </c>
      <c r="GWJ85" s="4">
        <f t="shared" si="84"/>
        <v>0</v>
      </c>
      <c r="GWK85" s="4">
        <f t="shared" si="84"/>
        <v>0</v>
      </c>
      <c r="GWL85" s="4">
        <f t="shared" si="84"/>
        <v>0</v>
      </c>
      <c r="GWM85" s="4">
        <f t="shared" si="84"/>
        <v>0</v>
      </c>
      <c r="GWN85" s="4">
        <f t="shared" si="84"/>
        <v>0</v>
      </c>
      <c r="GWO85" s="4">
        <f t="shared" si="84"/>
        <v>0</v>
      </c>
      <c r="GWP85" s="4">
        <f t="shared" si="84"/>
        <v>0</v>
      </c>
      <c r="GWQ85" s="4">
        <f t="shared" si="84"/>
        <v>0</v>
      </c>
      <c r="GWR85" s="4">
        <f t="shared" si="84"/>
        <v>0</v>
      </c>
      <c r="GWS85" s="4">
        <f t="shared" si="84"/>
        <v>0</v>
      </c>
      <c r="GWT85" s="4">
        <f t="shared" si="84"/>
        <v>0</v>
      </c>
      <c r="GWU85" s="4">
        <f t="shared" si="84"/>
        <v>0</v>
      </c>
      <c r="GWV85" s="4">
        <f t="shared" si="84"/>
        <v>0</v>
      </c>
      <c r="GWW85" s="4">
        <f t="shared" si="84"/>
        <v>0</v>
      </c>
      <c r="GWX85" s="4">
        <f t="shared" si="84"/>
        <v>0</v>
      </c>
      <c r="GWY85" s="4">
        <f t="shared" si="84"/>
        <v>0</v>
      </c>
      <c r="GWZ85" s="4">
        <f t="shared" si="84"/>
        <v>0</v>
      </c>
      <c r="GXA85" s="4">
        <f t="shared" si="84"/>
        <v>0</v>
      </c>
      <c r="GXB85" s="4">
        <f t="shared" si="84"/>
        <v>0</v>
      </c>
      <c r="GXC85" s="4">
        <f t="shared" si="84"/>
        <v>0</v>
      </c>
      <c r="GXD85" s="4">
        <f t="shared" si="84"/>
        <v>0</v>
      </c>
      <c r="GXE85" s="4">
        <f t="shared" si="84"/>
        <v>0</v>
      </c>
      <c r="GXF85" s="4">
        <f t="shared" si="84"/>
        <v>0</v>
      </c>
      <c r="GXG85" s="4">
        <f t="shared" si="84"/>
        <v>0</v>
      </c>
      <c r="GXH85" s="4">
        <f t="shared" si="84"/>
        <v>0</v>
      </c>
      <c r="GXI85" s="4">
        <f t="shared" si="84"/>
        <v>0</v>
      </c>
      <c r="GXJ85" s="4">
        <f t="shared" si="84"/>
        <v>0</v>
      </c>
      <c r="GXK85" s="4">
        <f t="shared" si="84"/>
        <v>0</v>
      </c>
      <c r="GXL85" s="4">
        <f t="shared" si="84"/>
        <v>0</v>
      </c>
      <c r="GXM85" s="4">
        <f t="shared" si="84"/>
        <v>0</v>
      </c>
      <c r="GXN85" s="4">
        <f t="shared" si="84"/>
        <v>0</v>
      </c>
      <c r="GXO85" s="4">
        <f t="shared" si="84"/>
        <v>0</v>
      </c>
      <c r="GXP85" s="4">
        <f t="shared" si="84"/>
        <v>0</v>
      </c>
      <c r="GXQ85" s="4">
        <f t="shared" si="84"/>
        <v>0</v>
      </c>
      <c r="GXR85" s="4">
        <f t="shared" si="84"/>
        <v>0</v>
      </c>
      <c r="GXS85" s="4">
        <f t="shared" si="84"/>
        <v>0</v>
      </c>
      <c r="GXT85" s="4">
        <f t="shared" si="84"/>
        <v>0</v>
      </c>
      <c r="GXU85" s="4">
        <f t="shared" si="84"/>
        <v>0</v>
      </c>
      <c r="GXV85" s="4">
        <f t="shared" si="84"/>
        <v>0</v>
      </c>
      <c r="GXW85" s="4">
        <f t="shared" si="84"/>
        <v>0</v>
      </c>
      <c r="GXX85" s="4">
        <f t="shared" si="84"/>
        <v>0</v>
      </c>
      <c r="GXY85" s="4">
        <f t="shared" si="84"/>
        <v>0</v>
      </c>
      <c r="GXZ85" s="4">
        <f t="shared" si="84"/>
        <v>0</v>
      </c>
      <c r="GYA85" s="4">
        <f t="shared" si="84"/>
        <v>0</v>
      </c>
      <c r="GYB85" s="4">
        <f t="shared" si="84"/>
        <v>0</v>
      </c>
      <c r="GYC85" s="4">
        <f t="shared" si="84"/>
        <v>0</v>
      </c>
      <c r="GYD85" s="4">
        <f t="shared" si="84"/>
        <v>0</v>
      </c>
      <c r="GYE85" s="4">
        <f t="shared" si="84"/>
        <v>0</v>
      </c>
      <c r="GYF85" s="4">
        <f t="shared" si="84"/>
        <v>0</v>
      </c>
      <c r="GYG85" s="4">
        <f t="shared" si="84"/>
        <v>0</v>
      </c>
      <c r="GYH85" s="4">
        <f t="shared" si="84"/>
        <v>0</v>
      </c>
      <c r="GYI85" s="4">
        <f t="shared" si="84"/>
        <v>0</v>
      </c>
      <c r="GYJ85" s="4">
        <f t="shared" si="84"/>
        <v>0</v>
      </c>
      <c r="GYK85" s="4">
        <f t="shared" si="84"/>
        <v>0</v>
      </c>
      <c r="GYL85" s="4">
        <f t="shared" si="84"/>
        <v>0</v>
      </c>
      <c r="GYM85" s="4">
        <f t="shared" ref="GYM85:HAX85" si="85">GXY83</f>
        <v>0</v>
      </c>
      <c r="GYN85" s="4">
        <f t="shared" si="85"/>
        <v>0</v>
      </c>
      <c r="GYO85" s="4">
        <f t="shared" si="85"/>
        <v>0</v>
      </c>
      <c r="GYP85" s="4">
        <f t="shared" si="85"/>
        <v>0</v>
      </c>
      <c r="GYQ85" s="4">
        <f t="shared" si="85"/>
        <v>0</v>
      </c>
      <c r="GYR85" s="4">
        <f t="shared" si="85"/>
        <v>0</v>
      </c>
      <c r="GYS85" s="4">
        <f t="shared" si="85"/>
        <v>0</v>
      </c>
      <c r="GYT85" s="4">
        <f t="shared" si="85"/>
        <v>0</v>
      </c>
      <c r="GYU85" s="4">
        <f t="shared" si="85"/>
        <v>0</v>
      </c>
      <c r="GYV85" s="4">
        <f t="shared" si="85"/>
        <v>0</v>
      </c>
      <c r="GYW85" s="4">
        <f t="shared" si="85"/>
        <v>0</v>
      </c>
      <c r="GYX85" s="4">
        <f t="shared" si="85"/>
        <v>0</v>
      </c>
      <c r="GYY85" s="4">
        <f t="shared" si="85"/>
        <v>0</v>
      </c>
      <c r="GYZ85" s="4">
        <f t="shared" si="85"/>
        <v>0</v>
      </c>
      <c r="GZA85" s="4">
        <f t="shared" si="85"/>
        <v>0</v>
      </c>
      <c r="GZB85" s="4">
        <f t="shared" si="85"/>
        <v>0</v>
      </c>
      <c r="GZC85" s="4">
        <f t="shared" si="85"/>
        <v>0</v>
      </c>
      <c r="GZD85" s="4">
        <f t="shared" si="85"/>
        <v>0</v>
      </c>
      <c r="GZE85" s="4">
        <f t="shared" si="85"/>
        <v>0</v>
      </c>
      <c r="GZF85" s="4">
        <f t="shared" si="85"/>
        <v>0</v>
      </c>
      <c r="GZG85" s="4">
        <f t="shared" si="85"/>
        <v>0</v>
      </c>
      <c r="GZH85" s="4">
        <f t="shared" si="85"/>
        <v>0</v>
      </c>
      <c r="GZI85" s="4">
        <f t="shared" si="85"/>
        <v>0</v>
      </c>
      <c r="GZJ85" s="4">
        <f t="shared" si="85"/>
        <v>0</v>
      </c>
      <c r="GZK85" s="4">
        <f t="shared" si="85"/>
        <v>0</v>
      </c>
      <c r="GZL85" s="4">
        <f t="shared" si="85"/>
        <v>0</v>
      </c>
      <c r="GZM85" s="4">
        <f t="shared" si="85"/>
        <v>0</v>
      </c>
      <c r="GZN85" s="4">
        <f t="shared" si="85"/>
        <v>0</v>
      </c>
      <c r="GZO85" s="4">
        <f t="shared" si="85"/>
        <v>0</v>
      </c>
      <c r="GZP85" s="4">
        <f t="shared" si="85"/>
        <v>0</v>
      </c>
      <c r="GZQ85" s="4">
        <f t="shared" si="85"/>
        <v>0</v>
      </c>
      <c r="GZR85" s="4">
        <f t="shared" si="85"/>
        <v>0</v>
      </c>
      <c r="GZS85" s="4">
        <f t="shared" si="85"/>
        <v>0</v>
      </c>
      <c r="GZT85" s="4">
        <f t="shared" si="85"/>
        <v>0</v>
      </c>
      <c r="GZU85" s="4">
        <f t="shared" si="85"/>
        <v>0</v>
      </c>
      <c r="GZV85" s="4">
        <f t="shared" si="85"/>
        <v>0</v>
      </c>
      <c r="GZW85" s="4">
        <f t="shared" si="85"/>
        <v>0</v>
      </c>
      <c r="GZX85" s="4">
        <f t="shared" si="85"/>
        <v>0</v>
      </c>
      <c r="GZY85" s="4">
        <f t="shared" si="85"/>
        <v>0</v>
      </c>
      <c r="GZZ85" s="4">
        <f t="shared" si="85"/>
        <v>0</v>
      </c>
      <c r="HAA85" s="4">
        <f t="shared" si="85"/>
        <v>0</v>
      </c>
      <c r="HAB85" s="4">
        <f t="shared" si="85"/>
        <v>0</v>
      </c>
      <c r="HAC85" s="4">
        <f t="shared" si="85"/>
        <v>0</v>
      </c>
      <c r="HAD85" s="4">
        <f t="shared" si="85"/>
        <v>0</v>
      </c>
      <c r="HAE85" s="4">
        <f t="shared" si="85"/>
        <v>0</v>
      </c>
      <c r="HAF85" s="4">
        <f t="shared" si="85"/>
        <v>0</v>
      </c>
      <c r="HAG85" s="4">
        <f t="shared" si="85"/>
        <v>0</v>
      </c>
      <c r="HAH85" s="4">
        <f t="shared" si="85"/>
        <v>0</v>
      </c>
      <c r="HAI85" s="4">
        <f t="shared" si="85"/>
        <v>0</v>
      </c>
      <c r="HAJ85" s="4">
        <f t="shared" si="85"/>
        <v>0</v>
      </c>
      <c r="HAK85" s="4">
        <f t="shared" si="85"/>
        <v>0</v>
      </c>
      <c r="HAL85" s="4">
        <f t="shared" si="85"/>
        <v>0</v>
      </c>
      <c r="HAM85" s="4">
        <f t="shared" si="85"/>
        <v>0</v>
      </c>
      <c r="HAN85" s="4">
        <f t="shared" si="85"/>
        <v>0</v>
      </c>
      <c r="HAO85" s="4">
        <f t="shared" si="85"/>
        <v>0</v>
      </c>
      <c r="HAP85" s="4">
        <f t="shared" si="85"/>
        <v>0</v>
      </c>
      <c r="HAQ85" s="4">
        <f t="shared" si="85"/>
        <v>0</v>
      </c>
      <c r="HAR85" s="4">
        <f t="shared" si="85"/>
        <v>0</v>
      </c>
      <c r="HAS85" s="4">
        <f t="shared" si="85"/>
        <v>0</v>
      </c>
      <c r="HAT85" s="4">
        <f t="shared" si="85"/>
        <v>0</v>
      </c>
      <c r="HAU85" s="4">
        <f t="shared" si="85"/>
        <v>0</v>
      </c>
      <c r="HAV85" s="4">
        <f t="shared" si="85"/>
        <v>0</v>
      </c>
      <c r="HAW85" s="4">
        <f t="shared" si="85"/>
        <v>0</v>
      </c>
      <c r="HAX85" s="4">
        <f t="shared" si="85"/>
        <v>0</v>
      </c>
      <c r="HAY85" s="4">
        <f t="shared" ref="HAY85:HDJ85" si="86">HAK83</f>
        <v>0</v>
      </c>
      <c r="HAZ85" s="4">
        <f t="shared" si="86"/>
        <v>0</v>
      </c>
      <c r="HBA85" s="4">
        <f t="shared" si="86"/>
        <v>0</v>
      </c>
      <c r="HBB85" s="4">
        <f t="shared" si="86"/>
        <v>0</v>
      </c>
      <c r="HBC85" s="4">
        <f t="shared" si="86"/>
        <v>0</v>
      </c>
      <c r="HBD85" s="4">
        <f t="shared" si="86"/>
        <v>0</v>
      </c>
      <c r="HBE85" s="4">
        <f t="shared" si="86"/>
        <v>0</v>
      </c>
      <c r="HBF85" s="4">
        <f t="shared" si="86"/>
        <v>0</v>
      </c>
      <c r="HBG85" s="4">
        <f t="shared" si="86"/>
        <v>0</v>
      </c>
      <c r="HBH85" s="4">
        <f t="shared" si="86"/>
        <v>0</v>
      </c>
      <c r="HBI85" s="4">
        <f t="shared" si="86"/>
        <v>0</v>
      </c>
      <c r="HBJ85" s="4">
        <f t="shared" si="86"/>
        <v>0</v>
      </c>
      <c r="HBK85" s="4">
        <f t="shared" si="86"/>
        <v>0</v>
      </c>
      <c r="HBL85" s="4">
        <f t="shared" si="86"/>
        <v>0</v>
      </c>
      <c r="HBM85" s="4">
        <f t="shared" si="86"/>
        <v>0</v>
      </c>
      <c r="HBN85" s="4">
        <f t="shared" si="86"/>
        <v>0</v>
      </c>
      <c r="HBO85" s="4">
        <f t="shared" si="86"/>
        <v>0</v>
      </c>
      <c r="HBP85" s="4">
        <f t="shared" si="86"/>
        <v>0</v>
      </c>
      <c r="HBQ85" s="4">
        <f t="shared" si="86"/>
        <v>0</v>
      </c>
      <c r="HBR85" s="4">
        <f t="shared" si="86"/>
        <v>0</v>
      </c>
      <c r="HBS85" s="4">
        <f t="shared" si="86"/>
        <v>0</v>
      </c>
      <c r="HBT85" s="4">
        <f t="shared" si="86"/>
        <v>0</v>
      </c>
      <c r="HBU85" s="4">
        <f t="shared" si="86"/>
        <v>0</v>
      </c>
      <c r="HBV85" s="4">
        <f t="shared" si="86"/>
        <v>0</v>
      </c>
      <c r="HBW85" s="4">
        <f t="shared" si="86"/>
        <v>0</v>
      </c>
      <c r="HBX85" s="4">
        <f t="shared" si="86"/>
        <v>0</v>
      </c>
      <c r="HBY85" s="4">
        <f t="shared" si="86"/>
        <v>0</v>
      </c>
      <c r="HBZ85" s="4">
        <f t="shared" si="86"/>
        <v>0</v>
      </c>
      <c r="HCA85" s="4">
        <f t="shared" si="86"/>
        <v>0</v>
      </c>
      <c r="HCB85" s="4">
        <f t="shared" si="86"/>
        <v>0</v>
      </c>
      <c r="HCC85" s="4">
        <f t="shared" si="86"/>
        <v>0</v>
      </c>
      <c r="HCD85" s="4">
        <f t="shared" si="86"/>
        <v>0</v>
      </c>
      <c r="HCE85" s="4">
        <f t="shared" si="86"/>
        <v>0</v>
      </c>
      <c r="HCF85" s="4">
        <f t="shared" si="86"/>
        <v>0</v>
      </c>
      <c r="HCG85" s="4">
        <f t="shared" si="86"/>
        <v>0</v>
      </c>
      <c r="HCH85" s="4">
        <f t="shared" si="86"/>
        <v>0</v>
      </c>
      <c r="HCI85" s="4">
        <f t="shared" si="86"/>
        <v>0</v>
      </c>
      <c r="HCJ85" s="4">
        <f t="shared" si="86"/>
        <v>0</v>
      </c>
      <c r="HCK85" s="4">
        <f t="shared" si="86"/>
        <v>0</v>
      </c>
      <c r="HCL85" s="4">
        <f t="shared" si="86"/>
        <v>0</v>
      </c>
      <c r="HCM85" s="4">
        <f t="shared" si="86"/>
        <v>0</v>
      </c>
      <c r="HCN85" s="4">
        <f t="shared" si="86"/>
        <v>0</v>
      </c>
      <c r="HCO85" s="4">
        <f t="shared" si="86"/>
        <v>0</v>
      </c>
      <c r="HCP85" s="4">
        <f t="shared" si="86"/>
        <v>0</v>
      </c>
      <c r="HCQ85" s="4">
        <f t="shared" si="86"/>
        <v>0</v>
      </c>
      <c r="HCR85" s="4">
        <f t="shared" si="86"/>
        <v>0</v>
      </c>
      <c r="HCS85" s="4">
        <f t="shared" si="86"/>
        <v>0</v>
      </c>
      <c r="HCT85" s="4">
        <f t="shared" si="86"/>
        <v>0</v>
      </c>
      <c r="HCU85" s="4">
        <f t="shared" si="86"/>
        <v>0</v>
      </c>
      <c r="HCV85" s="4">
        <f t="shared" si="86"/>
        <v>0</v>
      </c>
      <c r="HCW85" s="4">
        <f t="shared" si="86"/>
        <v>0</v>
      </c>
      <c r="HCX85" s="4">
        <f t="shared" si="86"/>
        <v>0</v>
      </c>
      <c r="HCY85" s="4">
        <f t="shared" si="86"/>
        <v>0</v>
      </c>
      <c r="HCZ85" s="4">
        <f t="shared" si="86"/>
        <v>0</v>
      </c>
      <c r="HDA85" s="4">
        <f t="shared" si="86"/>
        <v>0</v>
      </c>
      <c r="HDB85" s="4">
        <f t="shared" si="86"/>
        <v>0</v>
      </c>
      <c r="HDC85" s="4">
        <f t="shared" si="86"/>
        <v>0</v>
      </c>
      <c r="HDD85" s="4">
        <f t="shared" si="86"/>
        <v>0</v>
      </c>
      <c r="HDE85" s="4">
        <f t="shared" si="86"/>
        <v>0</v>
      </c>
      <c r="HDF85" s="4">
        <f t="shared" si="86"/>
        <v>0</v>
      </c>
      <c r="HDG85" s="4">
        <f t="shared" si="86"/>
        <v>0</v>
      </c>
      <c r="HDH85" s="4">
        <f t="shared" si="86"/>
        <v>0</v>
      </c>
      <c r="HDI85" s="4">
        <f t="shared" si="86"/>
        <v>0</v>
      </c>
      <c r="HDJ85" s="4">
        <f t="shared" si="86"/>
        <v>0</v>
      </c>
      <c r="HDK85" s="4">
        <f t="shared" ref="HDK85:HFV85" si="87">HCW83</f>
        <v>0</v>
      </c>
      <c r="HDL85" s="4">
        <f t="shared" si="87"/>
        <v>0</v>
      </c>
      <c r="HDM85" s="4">
        <f t="shared" si="87"/>
        <v>0</v>
      </c>
      <c r="HDN85" s="4">
        <f t="shared" si="87"/>
        <v>0</v>
      </c>
      <c r="HDO85" s="4">
        <f t="shared" si="87"/>
        <v>0</v>
      </c>
      <c r="HDP85" s="4">
        <f t="shared" si="87"/>
        <v>0</v>
      </c>
      <c r="HDQ85" s="4">
        <f t="shared" si="87"/>
        <v>0</v>
      </c>
      <c r="HDR85" s="4">
        <f t="shared" si="87"/>
        <v>0</v>
      </c>
      <c r="HDS85" s="4">
        <f t="shared" si="87"/>
        <v>0</v>
      </c>
      <c r="HDT85" s="4">
        <f t="shared" si="87"/>
        <v>0</v>
      </c>
      <c r="HDU85" s="4">
        <f t="shared" si="87"/>
        <v>0</v>
      </c>
      <c r="HDV85" s="4">
        <f t="shared" si="87"/>
        <v>0</v>
      </c>
      <c r="HDW85" s="4">
        <f t="shared" si="87"/>
        <v>0</v>
      </c>
      <c r="HDX85" s="4">
        <f t="shared" si="87"/>
        <v>0</v>
      </c>
      <c r="HDY85" s="4">
        <f t="shared" si="87"/>
        <v>0</v>
      </c>
      <c r="HDZ85" s="4">
        <f t="shared" si="87"/>
        <v>0</v>
      </c>
      <c r="HEA85" s="4">
        <f t="shared" si="87"/>
        <v>0</v>
      </c>
      <c r="HEB85" s="4">
        <f t="shared" si="87"/>
        <v>0</v>
      </c>
      <c r="HEC85" s="4">
        <f t="shared" si="87"/>
        <v>0</v>
      </c>
      <c r="HED85" s="4">
        <f t="shared" si="87"/>
        <v>0</v>
      </c>
      <c r="HEE85" s="4">
        <f t="shared" si="87"/>
        <v>0</v>
      </c>
      <c r="HEF85" s="4">
        <f t="shared" si="87"/>
        <v>0</v>
      </c>
      <c r="HEG85" s="4">
        <f t="shared" si="87"/>
        <v>0</v>
      </c>
      <c r="HEH85" s="4">
        <f t="shared" si="87"/>
        <v>0</v>
      </c>
      <c r="HEI85" s="4">
        <f t="shared" si="87"/>
        <v>0</v>
      </c>
      <c r="HEJ85" s="4">
        <f t="shared" si="87"/>
        <v>0</v>
      </c>
      <c r="HEK85" s="4">
        <f t="shared" si="87"/>
        <v>0</v>
      </c>
      <c r="HEL85" s="4">
        <f t="shared" si="87"/>
        <v>0</v>
      </c>
      <c r="HEM85" s="4">
        <f t="shared" si="87"/>
        <v>0</v>
      </c>
      <c r="HEN85" s="4">
        <f t="shared" si="87"/>
        <v>0</v>
      </c>
      <c r="HEO85" s="4">
        <f t="shared" si="87"/>
        <v>0</v>
      </c>
      <c r="HEP85" s="4">
        <f t="shared" si="87"/>
        <v>0</v>
      </c>
      <c r="HEQ85" s="4">
        <f t="shared" si="87"/>
        <v>0</v>
      </c>
      <c r="HER85" s="4">
        <f t="shared" si="87"/>
        <v>0</v>
      </c>
      <c r="HES85" s="4">
        <f t="shared" si="87"/>
        <v>0</v>
      </c>
      <c r="HET85" s="4">
        <f t="shared" si="87"/>
        <v>0</v>
      </c>
      <c r="HEU85" s="4">
        <f t="shared" si="87"/>
        <v>0</v>
      </c>
      <c r="HEV85" s="4">
        <f t="shared" si="87"/>
        <v>0</v>
      </c>
      <c r="HEW85" s="4">
        <f t="shared" si="87"/>
        <v>0</v>
      </c>
      <c r="HEX85" s="4">
        <f t="shared" si="87"/>
        <v>0</v>
      </c>
      <c r="HEY85" s="4">
        <f t="shared" si="87"/>
        <v>0</v>
      </c>
      <c r="HEZ85" s="4">
        <f t="shared" si="87"/>
        <v>0</v>
      </c>
      <c r="HFA85" s="4">
        <f t="shared" si="87"/>
        <v>0</v>
      </c>
      <c r="HFB85" s="4">
        <f t="shared" si="87"/>
        <v>0</v>
      </c>
      <c r="HFC85" s="4">
        <f t="shared" si="87"/>
        <v>0</v>
      </c>
      <c r="HFD85" s="4">
        <f t="shared" si="87"/>
        <v>0</v>
      </c>
      <c r="HFE85" s="4">
        <f t="shared" si="87"/>
        <v>0</v>
      </c>
      <c r="HFF85" s="4">
        <f t="shared" si="87"/>
        <v>0</v>
      </c>
      <c r="HFG85" s="4">
        <f t="shared" si="87"/>
        <v>0</v>
      </c>
      <c r="HFH85" s="4">
        <f t="shared" si="87"/>
        <v>0</v>
      </c>
      <c r="HFI85" s="4">
        <f t="shared" si="87"/>
        <v>0</v>
      </c>
      <c r="HFJ85" s="4">
        <f t="shared" si="87"/>
        <v>0</v>
      </c>
      <c r="HFK85" s="4">
        <f t="shared" si="87"/>
        <v>0</v>
      </c>
      <c r="HFL85" s="4">
        <f t="shared" si="87"/>
        <v>0</v>
      </c>
      <c r="HFM85" s="4">
        <f t="shared" si="87"/>
        <v>0</v>
      </c>
      <c r="HFN85" s="4">
        <f t="shared" si="87"/>
        <v>0</v>
      </c>
      <c r="HFO85" s="4">
        <f t="shared" si="87"/>
        <v>0</v>
      </c>
      <c r="HFP85" s="4">
        <f t="shared" si="87"/>
        <v>0</v>
      </c>
      <c r="HFQ85" s="4">
        <f t="shared" si="87"/>
        <v>0</v>
      </c>
      <c r="HFR85" s="4">
        <f t="shared" si="87"/>
        <v>0</v>
      </c>
      <c r="HFS85" s="4">
        <f t="shared" si="87"/>
        <v>0</v>
      </c>
      <c r="HFT85" s="4">
        <f t="shared" si="87"/>
        <v>0</v>
      </c>
      <c r="HFU85" s="4">
        <f t="shared" si="87"/>
        <v>0</v>
      </c>
      <c r="HFV85" s="4">
        <f t="shared" si="87"/>
        <v>0</v>
      </c>
      <c r="HFW85" s="4">
        <f t="shared" ref="HFW85:HIH85" si="88">HFI83</f>
        <v>0</v>
      </c>
      <c r="HFX85" s="4">
        <f t="shared" si="88"/>
        <v>0</v>
      </c>
      <c r="HFY85" s="4">
        <f t="shared" si="88"/>
        <v>0</v>
      </c>
      <c r="HFZ85" s="4">
        <f t="shared" si="88"/>
        <v>0</v>
      </c>
      <c r="HGA85" s="4">
        <f t="shared" si="88"/>
        <v>0</v>
      </c>
      <c r="HGB85" s="4">
        <f t="shared" si="88"/>
        <v>0</v>
      </c>
      <c r="HGC85" s="4">
        <f t="shared" si="88"/>
        <v>0</v>
      </c>
      <c r="HGD85" s="4">
        <f t="shared" si="88"/>
        <v>0</v>
      </c>
      <c r="HGE85" s="4">
        <f t="shared" si="88"/>
        <v>0</v>
      </c>
      <c r="HGF85" s="4">
        <f t="shared" si="88"/>
        <v>0</v>
      </c>
      <c r="HGG85" s="4">
        <f t="shared" si="88"/>
        <v>0</v>
      </c>
      <c r="HGH85" s="4">
        <f t="shared" si="88"/>
        <v>0</v>
      </c>
      <c r="HGI85" s="4">
        <f t="shared" si="88"/>
        <v>0</v>
      </c>
      <c r="HGJ85" s="4">
        <f t="shared" si="88"/>
        <v>0</v>
      </c>
      <c r="HGK85" s="4">
        <f t="shared" si="88"/>
        <v>0</v>
      </c>
      <c r="HGL85" s="4">
        <f t="shared" si="88"/>
        <v>0</v>
      </c>
      <c r="HGM85" s="4">
        <f t="shared" si="88"/>
        <v>0</v>
      </c>
      <c r="HGN85" s="4">
        <f t="shared" si="88"/>
        <v>0</v>
      </c>
      <c r="HGO85" s="4">
        <f t="shared" si="88"/>
        <v>0</v>
      </c>
      <c r="HGP85" s="4">
        <f t="shared" si="88"/>
        <v>0</v>
      </c>
      <c r="HGQ85" s="4">
        <f t="shared" si="88"/>
        <v>0</v>
      </c>
      <c r="HGR85" s="4">
        <f t="shared" si="88"/>
        <v>0</v>
      </c>
      <c r="HGS85" s="4">
        <f t="shared" si="88"/>
        <v>0</v>
      </c>
      <c r="HGT85" s="4">
        <f t="shared" si="88"/>
        <v>0</v>
      </c>
      <c r="HGU85" s="4">
        <f t="shared" si="88"/>
        <v>0</v>
      </c>
      <c r="HGV85" s="4">
        <f t="shared" si="88"/>
        <v>0</v>
      </c>
      <c r="HGW85" s="4">
        <f t="shared" si="88"/>
        <v>0</v>
      </c>
      <c r="HGX85" s="4">
        <f t="shared" si="88"/>
        <v>0</v>
      </c>
      <c r="HGY85" s="4">
        <f t="shared" si="88"/>
        <v>0</v>
      </c>
      <c r="HGZ85" s="4">
        <f t="shared" si="88"/>
        <v>0</v>
      </c>
      <c r="HHA85" s="4">
        <f t="shared" si="88"/>
        <v>0</v>
      </c>
      <c r="HHB85" s="4">
        <f t="shared" si="88"/>
        <v>0</v>
      </c>
      <c r="HHC85" s="4">
        <f t="shared" si="88"/>
        <v>0</v>
      </c>
      <c r="HHD85" s="4">
        <f t="shared" si="88"/>
        <v>0</v>
      </c>
      <c r="HHE85" s="4">
        <f t="shared" si="88"/>
        <v>0</v>
      </c>
      <c r="HHF85" s="4">
        <f t="shared" si="88"/>
        <v>0</v>
      </c>
      <c r="HHG85" s="4">
        <f t="shared" si="88"/>
        <v>0</v>
      </c>
      <c r="HHH85" s="4">
        <f t="shared" si="88"/>
        <v>0</v>
      </c>
      <c r="HHI85" s="4">
        <f t="shared" si="88"/>
        <v>0</v>
      </c>
      <c r="HHJ85" s="4">
        <f t="shared" si="88"/>
        <v>0</v>
      </c>
      <c r="HHK85" s="4">
        <f t="shared" si="88"/>
        <v>0</v>
      </c>
      <c r="HHL85" s="4">
        <f t="shared" si="88"/>
        <v>0</v>
      </c>
      <c r="HHM85" s="4">
        <f t="shared" si="88"/>
        <v>0</v>
      </c>
      <c r="HHN85" s="4">
        <f t="shared" si="88"/>
        <v>0</v>
      </c>
      <c r="HHO85" s="4">
        <f t="shared" si="88"/>
        <v>0</v>
      </c>
      <c r="HHP85" s="4">
        <f t="shared" si="88"/>
        <v>0</v>
      </c>
      <c r="HHQ85" s="4">
        <f t="shared" si="88"/>
        <v>0</v>
      </c>
      <c r="HHR85" s="4">
        <f t="shared" si="88"/>
        <v>0</v>
      </c>
      <c r="HHS85" s="4">
        <f t="shared" si="88"/>
        <v>0</v>
      </c>
      <c r="HHT85" s="4">
        <f t="shared" si="88"/>
        <v>0</v>
      </c>
      <c r="HHU85" s="4">
        <f t="shared" si="88"/>
        <v>0</v>
      </c>
      <c r="HHV85" s="4">
        <f t="shared" si="88"/>
        <v>0</v>
      </c>
      <c r="HHW85" s="4">
        <f t="shared" si="88"/>
        <v>0</v>
      </c>
      <c r="HHX85" s="4">
        <f t="shared" si="88"/>
        <v>0</v>
      </c>
      <c r="HHY85" s="4">
        <f t="shared" si="88"/>
        <v>0</v>
      </c>
      <c r="HHZ85" s="4">
        <f t="shared" si="88"/>
        <v>0</v>
      </c>
      <c r="HIA85" s="4">
        <f t="shared" si="88"/>
        <v>0</v>
      </c>
      <c r="HIB85" s="4">
        <f t="shared" si="88"/>
        <v>0</v>
      </c>
      <c r="HIC85" s="4">
        <f t="shared" si="88"/>
        <v>0</v>
      </c>
      <c r="HID85" s="4">
        <f t="shared" si="88"/>
        <v>0</v>
      </c>
      <c r="HIE85" s="4">
        <f t="shared" si="88"/>
        <v>0</v>
      </c>
      <c r="HIF85" s="4">
        <f t="shared" si="88"/>
        <v>0</v>
      </c>
      <c r="HIG85" s="4">
        <f t="shared" si="88"/>
        <v>0</v>
      </c>
      <c r="HIH85" s="4">
        <f t="shared" si="88"/>
        <v>0</v>
      </c>
      <c r="HII85" s="4">
        <f t="shared" ref="HII85:HKT85" si="89">HHU83</f>
        <v>0</v>
      </c>
      <c r="HIJ85" s="4">
        <f t="shared" si="89"/>
        <v>0</v>
      </c>
      <c r="HIK85" s="4">
        <f t="shared" si="89"/>
        <v>0</v>
      </c>
      <c r="HIL85" s="4">
        <f t="shared" si="89"/>
        <v>0</v>
      </c>
      <c r="HIM85" s="4">
        <f t="shared" si="89"/>
        <v>0</v>
      </c>
      <c r="HIN85" s="4">
        <f t="shared" si="89"/>
        <v>0</v>
      </c>
      <c r="HIO85" s="4">
        <f t="shared" si="89"/>
        <v>0</v>
      </c>
      <c r="HIP85" s="4">
        <f t="shared" si="89"/>
        <v>0</v>
      </c>
      <c r="HIQ85" s="4">
        <f t="shared" si="89"/>
        <v>0</v>
      </c>
      <c r="HIR85" s="4">
        <f t="shared" si="89"/>
        <v>0</v>
      </c>
      <c r="HIS85" s="4">
        <f t="shared" si="89"/>
        <v>0</v>
      </c>
      <c r="HIT85" s="4">
        <f t="shared" si="89"/>
        <v>0</v>
      </c>
      <c r="HIU85" s="4">
        <f t="shared" si="89"/>
        <v>0</v>
      </c>
      <c r="HIV85" s="4">
        <f t="shared" si="89"/>
        <v>0</v>
      </c>
      <c r="HIW85" s="4">
        <f t="shared" si="89"/>
        <v>0</v>
      </c>
      <c r="HIX85" s="4">
        <f t="shared" si="89"/>
        <v>0</v>
      </c>
      <c r="HIY85" s="4">
        <f t="shared" si="89"/>
        <v>0</v>
      </c>
      <c r="HIZ85" s="4">
        <f t="shared" si="89"/>
        <v>0</v>
      </c>
      <c r="HJA85" s="4">
        <f t="shared" si="89"/>
        <v>0</v>
      </c>
      <c r="HJB85" s="4">
        <f t="shared" si="89"/>
        <v>0</v>
      </c>
      <c r="HJC85" s="4">
        <f t="shared" si="89"/>
        <v>0</v>
      </c>
      <c r="HJD85" s="4">
        <f t="shared" si="89"/>
        <v>0</v>
      </c>
      <c r="HJE85" s="4">
        <f t="shared" si="89"/>
        <v>0</v>
      </c>
      <c r="HJF85" s="4">
        <f t="shared" si="89"/>
        <v>0</v>
      </c>
      <c r="HJG85" s="4">
        <f t="shared" si="89"/>
        <v>0</v>
      </c>
      <c r="HJH85" s="4">
        <f t="shared" si="89"/>
        <v>0</v>
      </c>
      <c r="HJI85" s="4">
        <f t="shared" si="89"/>
        <v>0</v>
      </c>
      <c r="HJJ85" s="4">
        <f t="shared" si="89"/>
        <v>0</v>
      </c>
      <c r="HJK85" s="4">
        <f t="shared" si="89"/>
        <v>0</v>
      </c>
      <c r="HJL85" s="4">
        <f t="shared" si="89"/>
        <v>0</v>
      </c>
      <c r="HJM85" s="4">
        <f t="shared" si="89"/>
        <v>0</v>
      </c>
      <c r="HJN85" s="4">
        <f t="shared" si="89"/>
        <v>0</v>
      </c>
      <c r="HJO85" s="4">
        <f t="shared" si="89"/>
        <v>0</v>
      </c>
      <c r="HJP85" s="4">
        <f t="shared" si="89"/>
        <v>0</v>
      </c>
      <c r="HJQ85" s="4">
        <f t="shared" si="89"/>
        <v>0</v>
      </c>
      <c r="HJR85" s="4">
        <f t="shared" si="89"/>
        <v>0</v>
      </c>
      <c r="HJS85" s="4">
        <f t="shared" si="89"/>
        <v>0</v>
      </c>
      <c r="HJT85" s="4">
        <f t="shared" si="89"/>
        <v>0</v>
      </c>
      <c r="HJU85" s="4">
        <f t="shared" si="89"/>
        <v>0</v>
      </c>
      <c r="HJV85" s="4">
        <f t="shared" si="89"/>
        <v>0</v>
      </c>
      <c r="HJW85" s="4">
        <f t="shared" si="89"/>
        <v>0</v>
      </c>
      <c r="HJX85" s="4">
        <f t="shared" si="89"/>
        <v>0</v>
      </c>
      <c r="HJY85" s="4">
        <f t="shared" si="89"/>
        <v>0</v>
      </c>
      <c r="HJZ85" s="4">
        <f t="shared" si="89"/>
        <v>0</v>
      </c>
      <c r="HKA85" s="4">
        <f t="shared" si="89"/>
        <v>0</v>
      </c>
      <c r="HKB85" s="4">
        <f t="shared" si="89"/>
        <v>0</v>
      </c>
      <c r="HKC85" s="4">
        <f t="shared" si="89"/>
        <v>0</v>
      </c>
      <c r="HKD85" s="4">
        <f t="shared" si="89"/>
        <v>0</v>
      </c>
      <c r="HKE85" s="4">
        <f t="shared" si="89"/>
        <v>0</v>
      </c>
      <c r="HKF85" s="4">
        <f t="shared" si="89"/>
        <v>0</v>
      </c>
      <c r="HKG85" s="4">
        <f t="shared" si="89"/>
        <v>0</v>
      </c>
      <c r="HKH85" s="4">
        <f t="shared" si="89"/>
        <v>0</v>
      </c>
      <c r="HKI85" s="4">
        <f t="shared" si="89"/>
        <v>0</v>
      </c>
      <c r="HKJ85" s="4">
        <f t="shared" si="89"/>
        <v>0</v>
      </c>
      <c r="HKK85" s="4">
        <f t="shared" si="89"/>
        <v>0</v>
      </c>
      <c r="HKL85" s="4">
        <f t="shared" si="89"/>
        <v>0</v>
      </c>
      <c r="HKM85" s="4">
        <f t="shared" si="89"/>
        <v>0</v>
      </c>
      <c r="HKN85" s="4">
        <f t="shared" si="89"/>
        <v>0</v>
      </c>
      <c r="HKO85" s="4">
        <f t="shared" si="89"/>
        <v>0</v>
      </c>
      <c r="HKP85" s="4">
        <f t="shared" si="89"/>
        <v>0</v>
      </c>
      <c r="HKQ85" s="4">
        <f t="shared" si="89"/>
        <v>0</v>
      </c>
      <c r="HKR85" s="4">
        <f t="shared" si="89"/>
        <v>0</v>
      </c>
      <c r="HKS85" s="4">
        <f t="shared" si="89"/>
        <v>0</v>
      </c>
      <c r="HKT85" s="4">
        <f t="shared" si="89"/>
        <v>0</v>
      </c>
      <c r="HKU85" s="4">
        <f t="shared" ref="HKU85:HNF85" si="90">HKG83</f>
        <v>0</v>
      </c>
      <c r="HKV85" s="4">
        <f t="shared" si="90"/>
        <v>0</v>
      </c>
      <c r="HKW85" s="4">
        <f t="shared" si="90"/>
        <v>0</v>
      </c>
      <c r="HKX85" s="4">
        <f t="shared" si="90"/>
        <v>0</v>
      </c>
      <c r="HKY85" s="4">
        <f t="shared" si="90"/>
        <v>0</v>
      </c>
      <c r="HKZ85" s="4">
        <f t="shared" si="90"/>
        <v>0</v>
      </c>
      <c r="HLA85" s="4">
        <f t="shared" si="90"/>
        <v>0</v>
      </c>
      <c r="HLB85" s="4">
        <f t="shared" si="90"/>
        <v>0</v>
      </c>
      <c r="HLC85" s="4">
        <f t="shared" si="90"/>
        <v>0</v>
      </c>
      <c r="HLD85" s="4">
        <f t="shared" si="90"/>
        <v>0</v>
      </c>
      <c r="HLE85" s="4">
        <f t="shared" si="90"/>
        <v>0</v>
      </c>
      <c r="HLF85" s="4">
        <f t="shared" si="90"/>
        <v>0</v>
      </c>
      <c r="HLG85" s="4">
        <f t="shared" si="90"/>
        <v>0</v>
      </c>
      <c r="HLH85" s="4">
        <f t="shared" si="90"/>
        <v>0</v>
      </c>
      <c r="HLI85" s="4">
        <f t="shared" si="90"/>
        <v>0</v>
      </c>
      <c r="HLJ85" s="4">
        <f t="shared" si="90"/>
        <v>0</v>
      </c>
      <c r="HLK85" s="4">
        <f t="shared" si="90"/>
        <v>0</v>
      </c>
      <c r="HLL85" s="4">
        <f t="shared" si="90"/>
        <v>0</v>
      </c>
      <c r="HLM85" s="4">
        <f t="shared" si="90"/>
        <v>0</v>
      </c>
      <c r="HLN85" s="4">
        <f t="shared" si="90"/>
        <v>0</v>
      </c>
      <c r="HLO85" s="4">
        <f t="shared" si="90"/>
        <v>0</v>
      </c>
      <c r="HLP85" s="4">
        <f t="shared" si="90"/>
        <v>0</v>
      </c>
      <c r="HLQ85" s="4">
        <f t="shared" si="90"/>
        <v>0</v>
      </c>
      <c r="HLR85" s="4">
        <f t="shared" si="90"/>
        <v>0</v>
      </c>
      <c r="HLS85" s="4">
        <f t="shared" si="90"/>
        <v>0</v>
      </c>
      <c r="HLT85" s="4">
        <f t="shared" si="90"/>
        <v>0</v>
      </c>
      <c r="HLU85" s="4">
        <f t="shared" si="90"/>
        <v>0</v>
      </c>
      <c r="HLV85" s="4">
        <f t="shared" si="90"/>
        <v>0</v>
      </c>
      <c r="HLW85" s="4">
        <f t="shared" si="90"/>
        <v>0</v>
      </c>
      <c r="HLX85" s="4">
        <f t="shared" si="90"/>
        <v>0</v>
      </c>
      <c r="HLY85" s="4">
        <f t="shared" si="90"/>
        <v>0</v>
      </c>
      <c r="HLZ85" s="4">
        <f t="shared" si="90"/>
        <v>0</v>
      </c>
      <c r="HMA85" s="4">
        <f t="shared" si="90"/>
        <v>0</v>
      </c>
      <c r="HMB85" s="4">
        <f t="shared" si="90"/>
        <v>0</v>
      </c>
      <c r="HMC85" s="4">
        <f t="shared" si="90"/>
        <v>0</v>
      </c>
      <c r="HMD85" s="4">
        <f t="shared" si="90"/>
        <v>0</v>
      </c>
      <c r="HME85" s="4">
        <f t="shared" si="90"/>
        <v>0</v>
      </c>
      <c r="HMF85" s="4">
        <f t="shared" si="90"/>
        <v>0</v>
      </c>
      <c r="HMG85" s="4">
        <f t="shared" si="90"/>
        <v>0</v>
      </c>
      <c r="HMH85" s="4">
        <f t="shared" si="90"/>
        <v>0</v>
      </c>
      <c r="HMI85" s="4">
        <f t="shared" si="90"/>
        <v>0</v>
      </c>
      <c r="HMJ85" s="4">
        <f t="shared" si="90"/>
        <v>0</v>
      </c>
      <c r="HMK85" s="4">
        <f t="shared" si="90"/>
        <v>0</v>
      </c>
      <c r="HML85" s="4">
        <f t="shared" si="90"/>
        <v>0</v>
      </c>
      <c r="HMM85" s="4">
        <f t="shared" si="90"/>
        <v>0</v>
      </c>
      <c r="HMN85" s="4">
        <f t="shared" si="90"/>
        <v>0</v>
      </c>
      <c r="HMO85" s="4">
        <f t="shared" si="90"/>
        <v>0</v>
      </c>
      <c r="HMP85" s="4">
        <f t="shared" si="90"/>
        <v>0</v>
      </c>
      <c r="HMQ85" s="4">
        <f t="shared" si="90"/>
        <v>0</v>
      </c>
      <c r="HMR85" s="4">
        <f t="shared" si="90"/>
        <v>0</v>
      </c>
      <c r="HMS85" s="4">
        <f t="shared" si="90"/>
        <v>0</v>
      </c>
      <c r="HMT85" s="4">
        <f t="shared" si="90"/>
        <v>0</v>
      </c>
      <c r="HMU85" s="4">
        <f t="shared" si="90"/>
        <v>0</v>
      </c>
      <c r="HMV85" s="4">
        <f t="shared" si="90"/>
        <v>0</v>
      </c>
      <c r="HMW85" s="4">
        <f t="shared" si="90"/>
        <v>0</v>
      </c>
      <c r="HMX85" s="4">
        <f t="shared" si="90"/>
        <v>0</v>
      </c>
      <c r="HMY85" s="4">
        <f t="shared" si="90"/>
        <v>0</v>
      </c>
      <c r="HMZ85" s="4">
        <f t="shared" si="90"/>
        <v>0</v>
      </c>
      <c r="HNA85" s="4">
        <f t="shared" si="90"/>
        <v>0</v>
      </c>
      <c r="HNB85" s="4">
        <f t="shared" si="90"/>
        <v>0</v>
      </c>
      <c r="HNC85" s="4">
        <f t="shared" si="90"/>
        <v>0</v>
      </c>
      <c r="HND85" s="4">
        <f t="shared" si="90"/>
        <v>0</v>
      </c>
      <c r="HNE85" s="4">
        <f t="shared" si="90"/>
        <v>0</v>
      </c>
      <c r="HNF85" s="4">
        <f t="shared" si="90"/>
        <v>0</v>
      </c>
      <c r="HNG85" s="4">
        <f t="shared" ref="HNG85:HPR85" si="91">HMS83</f>
        <v>0</v>
      </c>
      <c r="HNH85" s="4">
        <f t="shared" si="91"/>
        <v>0</v>
      </c>
      <c r="HNI85" s="4">
        <f t="shared" si="91"/>
        <v>0</v>
      </c>
      <c r="HNJ85" s="4">
        <f t="shared" si="91"/>
        <v>0</v>
      </c>
      <c r="HNK85" s="4">
        <f t="shared" si="91"/>
        <v>0</v>
      </c>
      <c r="HNL85" s="4">
        <f t="shared" si="91"/>
        <v>0</v>
      </c>
      <c r="HNM85" s="4">
        <f t="shared" si="91"/>
        <v>0</v>
      </c>
      <c r="HNN85" s="4">
        <f t="shared" si="91"/>
        <v>0</v>
      </c>
      <c r="HNO85" s="4">
        <f t="shared" si="91"/>
        <v>0</v>
      </c>
      <c r="HNP85" s="4">
        <f t="shared" si="91"/>
        <v>0</v>
      </c>
      <c r="HNQ85" s="4">
        <f t="shared" si="91"/>
        <v>0</v>
      </c>
      <c r="HNR85" s="4">
        <f t="shared" si="91"/>
        <v>0</v>
      </c>
      <c r="HNS85" s="4">
        <f t="shared" si="91"/>
        <v>0</v>
      </c>
      <c r="HNT85" s="4">
        <f t="shared" si="91"/>
        <v>0</v>
      </c>
      <c r="HNU85" s="4">
        <f t="shared" si="91"/>
        <v>0</v>
      </c>
      <c r="HNV85" s="4">
        <f t="shared" si="91"/>
        <v>0</v>
      </c>
      <c r="HNW85" s="4">
        <f t="shared" si="91"/>
        <v>0</v>
      </c>
      <c r="HNX85" s="4">
        <f t="shared" si="91"/>
        <v>0</v>
      </c>
      <c r="HNY85" s="4">
        <f t="shared" si="91"/>
        <v>0</v>
      </c>
      <c r="HNZ85" s="4">
        <f t="shared" si="91"/>
        <v>0</v>
      </c>
      <c r="HOA85" s="4">
        <f t="shared" si="91"/>
        <v>0</v>
      </c>
      <c r="HOB85" s="4">
        <f t="shared" si="91"/>
        <v>0</v>
      </c>
      <c r="HOC85" s="4">
        <f t="shared" si="91"/>
        <v>0</v>
      </c>
      <c r="HOD85" s="4">
        <f t="shared" si="91"/>
        <v>0</v>
      </c>
      <c r="HOE85" s="4">
        <f t="shared" si="91"/>
        <v>0</v>
      </c>
      <c r="HOF85" s="4">
        <f t="shared" si="91"/>
        <v>0</v>
      </c>
      <c r="HOG85" s="4">
        <f t="shared" si="91"/>
        <v>0</v>
      </c>
      <c r="HOH85" s="4">
        <f t="shared" si="91"/>
        <v>0</v>
      </c>
      <c r="HOI85" s="4">
        <f t="shared" si="91"/>
        <v>0</v>
      </c>
      <c r="HOJ85" s="4">
        <f t="shared" si="91"/>
        <v>0</v>
      </c>
      <c r="HOK85" s="4">
        <f t="shared" si="91"/>
        <v>0</v>
      </c>
      <c r="HOL85" s="4">
        <f t="shared" si="91"/>
        <v>0</v>
      </c>
      <c r="HOM85" s="4">
        <f t="shared" si="91"/>
        <v>0</v>
      </c>
      <c r="HON85" s="4">
        <f t="shared" si="91"/>
        <v>0</v>
      </c>
      <c r="HOO85" s="4">
        <f t="shared" si="91"/>
        <v>0</v>
      </c>
      <c r="HOP85" s="4">
        <f t="shared" si="91"/>
        <v>0</v>
      </c>
      <c r="HOQ85" s="4">
        <f t="shared" si="91"/>
        <v>0</v>
      </c>
      <c r="HOR85" s="4">
        <f t="shared" si="91"/>
        <v>0</v>
      </c>
      <c r="HOS85" s="4">
        <f t="shared" si="91"/>
        <v>0</v>
      </c>
      <c r="HOT85" s="4">
        <f t="shared" si="91"/>
        <v>0</v>
      </c>
      <c r="HOU85" s="4">
        <f t="shared" si="91"/>
        <v>0</v>
      </c>
      <c r="HOV85" s="4">
        <f t="shared" si="91"/>
        <v>0</v>
      </c>
      <c r="HOW85" s="4">
        <f t="shared" si="91"/>
        <v>0</v>
      </c>
      <c r="HOX85" s="4">
        <f t="shared" si="91"/>
        <v>0</v>
      </c>
      <c r="HOY85" s="4">
        <f t="shared" si="91"/>
        <v>0</v>
      </c>
      <c r="HOZ85" s="4">
        <f t="shared" si="91"/>
        <v>0</v>
      </c>
      <c r="HPA85" s="4">
        <f t="shared" si="91"/>
        <v>0</v>
      </c>
      <c r="HPB85" s="4">
        <f t="shared" si="91"/>
        <v>0</v>
      </c>
      <c r="HPC85" s="4">
        <f t="shared" si="91"/>
        <v>0</v>
      </c>
      <c r="HPD85" s="4">
        <f t="shared" si="91"/>
        <v>0</v>
      </c>
      <c r="HPE85" s="4">
        <f t="shared" si="91"/>
        <v>0</v>
      </c>
      <c r="HPF85" s="4">
        <f t="shared" si="91"/>
        <v>0</v>
      </c>
      <c r="HPG85" s="4">
        <f t="shared" si="91"/>
        <v>0</v>
      </c>
      <c r="HPH85" s="4">
        <f t="shared" si="91"/>
        <v>0</v>
      </c>
      <c r="HPI85" s="4">
        <f t="shared" si="91"/>
        <v>0</v>
      </c>
      <c r="HPJ85" s="4">
        <f t="shared" si="91"/>
        <v>0</v>
      </c>
      <c r="HPK85" s="4">
        <f t="shared" si="91"/>
        <v>0</v>
      </c>
      <c r="HPL85" s="4">
        <f t="shared" si="91"/>
        <v>0</v>
      </c>
      <c r="HPM85" s="4">
        <f t="shared" si="91"/>
        <v>0</v>
      </c>
      <c r="HPN85" s="4">
        <f t="shared" si="91"/>
        <v>0</v>
      </c>
      <c r="HPO85" s="4">
        <f t="shared" si="91"/>
        <v>0</v>
      </c>
      <c r="HPP85" s="4">
        <f t="shared" si="91"/>
        <v>0</v>
      </c>
      <c r="HPQ85" s="4">
        <f t="shared" si="91"/>
        <v>0</v>
      </c>
      <c r="HPR85" s="4">
        <f t="shared" si="91"/>
        <v>0</v>
      </c>
      <c r="HPS85" s="4">
        <f t="shared" ref="HPS85:HSD85" si="92">HPE83</f>
        <v>0</v>
      </c>
      <c r="HPT85" s="4">
        <f t="shared" si="92"/>
        <v>0</v>
      </c>
      <c r="HPU85" s="4">
        <f t="shared" si="92"/>
        <v>0</v>
      </c>
      <c r="HPV85" s="4">
        <f t="shared" si="92"/>
        <v>0</v>
      </c>
      <c r="HPW85" s="4">
        <f t="shared" si="92"/>
        <v>0</v>
      </c>
      <c r="HPX85" s="4">
        <f t="shared" si="92"/>
        <v>0</v>
      </c>
      <c r="HPY85" s="4">
        <f t="shared" si="92"/>
        <v>0</v>
      </c>
      <c r="HPZ85" s="4">
        <f t="shared" si="92"/>
        <v>0</v>
      </c>
      <c r="HQA85" s="4">
        <f t="shared" si="92"/>
        <v>0</v>
      </c>
      <c r="HQB85" s="4">
        <f t="shared" si="92"/>
        <v>0</v>
      </c>
      <c r="HQC85" s="4">
        <f t="shared" si="92"/>
        <v>0</v>
      </c>
      <c r="HQD85" s="4">
        <f t="shared" si="92"/>
        <v>0</v>
      </c>
      <c r="HQE85" s="4">
        <f t="shared" si="92"/>
        <v>0</v>
      </c>
      <c r="HQF85" s="4">
        <f t="shared" si="92"/>
        <v>0</v>
      </c>
      <c r="HQG85" s="4">
        <f t="shared" si="92"/>
        <v>0</v>
      </c>
      <c r="HQH85" s="4">
        <f t="shared" si="92"/>
        <v>0</v>
      </c>
      <c r="HQI85" s="4">
        <f t="shared" si="92"/>
        <v>0</v>
      </c>
      <c r="HQJ85" s="4">
        <f t="shared" si="92"/>
        <v>0</v>
      </c>
      <c r="HQK85" s="4">
        <f t="shared" si="92"/>
        <v>0</v>
      </c>
      <c r="HQL85" s="4">
        <f t="shared" si="92"/>
        <v>0</v>
      </c>
      <c r="HQM85" s="4">
        <f t="shared" si="92"/>
        <v>0</v>
      </c>
      <c r="HQN85" s="4">
        <f t="shared" si="92"/>
        <v>0</v>
      </c>
      <c r="HQO85" s="4">
        <f t="shared" si="92"/>
        <v>0</v>
      </c>
      <c r="HQP85" s="4">
        <f t="shared" si="92"/>
        <v>0</v>
      </c>
      <c r="HQQ85" s="4">
        <f t="shared" si="92"/>
        <v>0</v>
      </c>
      <c r="HQR85" s="4">
        <f t="shared" si="92"/>
        <v>0</v>
      </c>
      <c r="HQS85" s="4">
        <f t="shared" si="92"/>
        <v>0</v>
      </c>
      <c r="HQT85" s="4">
        <f t="shared" si="92"/>
        <v>0</v>
      </c>
      <c r="HQU85" s="4">
        <f t="shared" si="92"/>
        <v>0</v>
      </c>
      <c r="HQV85" s="4">
        <f t="shared" si="92"/>
        <v>0</v>
      </c>
      <c r="HQW85" s="4">
        <f t="shared" si="92"/>
        <v>0</v>
      </c>
      <c r="HQX85" s="4">
        <f t="shared" si="92"/>
        <v>0</v>
      </c>
      <c r="HQY85" s="4">
        <f t="shared" si="92"/>
        <v>0</v>
      </c>
      <c r="HQZ85" s="4">
        <f t="shared" si="92"/>
        <v>0</v>
      </c>
      <c r="HRA85" s="4">
        <f t="shared" si="92"/>
        <v>0</v>
      </c>
      <c r="HRB85" s="4">
        <f t="shared" si="92"/>
        <v>0</v>
      </c>
      <c r="HRC85" s="4">
        <f t="shared" si="92"/>
        <v>0</v>
      </c>
      <c r="HRD85" s="4">
        <f t="shared" si="92"/>
        <v>0</v>
      </c>
      <c r="HRE85" s="4">
        <f t="shared" si="92"/>
        <v>0</v>
      </c>
      <c r="HRF85" s="4">
        <f t="shared" si="92"/>
        <v>0</v>
      </c>
      <c r="HRG85" s="4">
        <f t="shared" si="92"/>
        <v>0</v>
      </c>
      <c r="HRH85" s="4">
        <f t="shared" si="92"/>
        <v>0</v>
      </c>
      <c r="HRI85" s="4">
        <f t="shared" si="92"/>
        <v>0</v>
      </c>
      <c r="HRJ85" s="4">
        <f t="shared" si="92"/>
        <v>0</v>
      </c>
      <c r="HRK85" s="4">
        <f t="shared" si="92"/>
        <v>0</v>
      </c>
      <c r="HRL85" s="4">
        <f t="shared" si="92"/>
        <v>0</v>
      </c>
      <c r="HRM85" s="4">
        <f t="shared" si="92"/>
        <v>0</v>
      </c>
      <c r="HRN85" s="4">
        <f t="shared" si="92"/>
        <v>0</v>
      </c>
      <c r="HRO85" s="4">
        <f t="shared" si="92"/>
        <v>0</v>
      </c>
      <c r="HRP85" s="4">
        <f t="shared" si="92"/>
        <v>0</v>
      </c>
      <c r="HRQ85" s="4">
        <f t="shared" si="92"/>
        <v>0</v>
      </c>
      <c r="HRR85" s="4">
        <f t="shared" si="92"/>
        <v>0</v>
      </c>
      <c r="HRS85" s="4">
        <f t="shared" si="92"/>
        <v>0</v>
      </c>
      <c r="HRT85" s="4">
        <f t="shared" si="92"/>
        <v>0</v>
      </c>
      <c r="HRU85" s="4">
        <f t="shared" si="92"/>
        <v>0</v>
      </c>
      <c r="HRV85" s="4">
        <f t="shared" si="92"/>
        <v>0</v>
      </c>
      <c r="HRW85" s="4">
        <f t="shared" si="92"/>
        <v>0</v>
      </c>
      <c r="HRX85" s="4">
        <f t="shared" si="92"/>
        <v>0</v>
      </c>
      <c r="HRY85" s="4">
        <f t="shared" si="92"/>
        <v>0</v>
      </c>
      <c r="HRZ85" s="4">
        <f t="shared" si="92"/>
        <v>0</v>
      </c>
      <c r="HSA85" s="4">
        <f t="shared" si="92"/>
        <v>0</v>
      </c>
      <c r="HSB85" s="4">
        <f t="shared" si="92"/>
        <v>0</v>
      </c>
      <c r="HSC85" s="4">
        <f t="shared" si="92"/>
        <v>0</v>
      </c>
      <c r="HSD85" s="4">
        <f t="shared" si="92"/>
        <v>0</v>
      </c>
      <c r="HSE85" s="4">
        <f t="shared" ref="HSE85:HUP85" si="93">HRQ83</f>
        <v>0</v>
      </c>
      <c r="HSF85" s="4">
        <f t="shared" si="93"/>
        <v>0</v>
      </c>
      <c r="HSG85" s="4">
        <f t="shared" si="93"/>
        <v>0</v>
      </c>
      <c r="HSH85" s="4">
        <f t="shared" si="93"/>
        <v>0</v>
      </c>
      <c r="HSI85" s="4">
        <f t="shared" si="93"/>
        <v>0</v>
      </c>
      <c r="HSJ85" s="4">
        <f t="shared" si="93"/>
        <v>0</v>
      </c>
      <c r="HSK85" s="4">
        <f t="shared" si="93"/>
        <v>0</v>
      </c>
      <c r="HSL85" s="4">
        <f t="shared" si="93"/>
        <v>0</v>
      </c>
      <c r="HSM85" s="4">
        <f t="shared" si="93"/>
        <v>0</v>
      </c>
      <c r="HSN85" s="4">
        <f t="shared" si="93"/>
        <v>0</v>
      </c>
      <c r="HSO85" s="4">
        <f t="shared" si="93"/>
        <v>0</v>
      </c>
      <c r="HSP85" s="4">
        <f t="shared" si="93"/>
        <v>0</v>
      </c>
      <c r="HSQ85" s="4">
        <f t="shared" si="93"/>
        <v>0</v>
      </c>
      <c r="HSR85" s="4">
        <f t="shared" si="93"/>
        <v>0</v>
      </c>
      <c r="HSS85" s="4">
        <f t="shared" si="93"/>
        <v>0</v>
      </c>
      <c r="HST85" s="4">
        <f t="shared" si="93"/>
        <v>0</v>
      </c>
      <c r="HSU85" s="4">
        <f t="shared" si="93"/>
        <v>0</v>
      </c>
      <c r="HSV85" s="4">
        <f t="shared" si="93"/>
        <v>0</v>
      </c>
      <c r="HSW85" s="4">
        <f t="shared" si="93"/>
        <v>0</v>
      </c>
      <c r="HSX85" s="4">
        <f t="shared" si="93"/>
        <v>0</v>
      </c>
      <c r="HSY85" s="4">
        <f t="shared" si="93"/>
        <v>0</v>
      </c>
      <c r="HSZ85" s="4">
        <f t="shared" si="93"/>
        <v>0</v>
      </c>
      <c r="HTA85" s="4">
        <f t="shared" si="93"/>
        <v>0</v>
      </c>
      <c r="HTB85" s="4">
        <f t="shared" si="93"/>
        <v>0</v>
      </c>
      <c r="HTC85" s="4">
        <f t="shared" si="93"/>
        <v>0</v>
      </c>
      <c r="HTD85" s="4">
        <f t="shared" si="93"/>
        <v>0</v>
      </c>
      <c r="HTE85" s="4">
        <f t="shared" si="93"/>
        <v>0</v>
      </c>
      <c r="HTF85" s="4">
        <f t="shared" si="93"/>
        <v>0</v>
      </c>
      <c r="HTG85" s="4">
        <f t="shared" si="93"/>
        <v>0</v>
      </c>
      <c r="HTH85" s="4">
        <f t="shared" si="93"/>
        <v>0</v>
      </c>
      <c r="HTI85" s="4">
        <f t="shared" si="93"/>
        <v>0</v>
      </c>
      <c r="HTJ85" s="4">
        <f t="shared" si="93"/>
        <v>0</v>
      </c>
      <c r="HTK85" s="4">
        <f t="shared" si="93"/>
        <v>0</v>
      </c>
      <c r="HTL85" s="4">
        <f t="shared" si="93"/>
        <v>0</v>
      </c>
      <c r="HTM85" s="4">
        <f t="shared" si="93"/>
        <v>0</v>
      </c>
      <c r="HTN85" s="4">
        <f t="shared" si="93"/>
        <v>0</v>
      </c>
      <c r="HTO85" s="4">
        <f t="shared" si="93"/>
        <v>0</v>
      </c>
      <c r="HTP85" s="4">
        <f t="shared" si="93"/>
        <v>0</v>
      </c>
      <c r="HTQ85" s="4">
        <f t="shared" si="93"/>
        <v>0</v>
      </c>
      <c r="HTR85" s="4">
        <f t="shared" si="93"/>
        <v>0</v>
      </c>
      <c r="HTS85" s="4">
        <f t="shared" si="93"/>
        <v>0</v>
      </c>
      <c r="HTT85" s="4">
        <f t="shared" si="93"/>
        <v>0</v>
      </c>
      <c r="HTU85" s="4">
        <f t="shared" si="93"/>
        <v>0</v>
      </c>
      <c r="HTV85" s="4">
        <f t="shared" si="93"/>
        <v>0</v>
      </c>
      <c r="HTW85" s="4">
        <f t="shared" si="93"/>
        <v>0</v>
      </c>
      <c r="HTX85" s="4">
        <f t="shared" si="93"/>
        <v>0</v>
      </c>
      <c r="HTY85" s="4">
        <f t="shared" si="93"/>
        <v>0</v>
      </c>
      <c r="HTZ85" s="4">
        <f t="shared" si="93"/>
        <v>0</v>
      </c>
      <c r="HUA85" s="4">
        <f t="shared" si="93"/>
        <v>0</v>
      </c>
      <c r="HUB85" s="4">
        <f t="shared" si="93"/>
        <v>0</v>
      </c>
      <c r="HUC85" s="4">
        <f t="shared" si="93"/>
        <v>0</v>
      </c>
      <c r="HUD85" s="4">
        <f t="shared" si="93"/>
        <v>0</v>
      </c>
      <c r="HUE85" s="4">
        <f t="shared" si="93"/>
        <v>0</v>
      </c>
      <c r="HUF85" s="4">
        <f t="shared" si="93"/>
        <v>0</v>
      </c>
      <c r="HUG85" s="4">
        <f t="shared" si="93"/>
        <v>0</v>
      </c>
      <c r="HUH85" s="4">
        <f t="shared" si="93"/>
        <v>0</v>
      </c>
      <c r="HUI85" s="4">
        <f t="shared" si="93"/>
        <v>0</v>
      </c>
      <c r="HUJ85" s="4">
        <f t="shared" si="93"/>
        <v>0</v>
      </c>
      <c r="HUK85" s="4">
        <f t="shared" si="93"/>
        <v>0</v>
      </c>
      <c r="HUL85" s="4">
        <f t="shared" si="93"/>
        <v>0</v>
      </c>
      <c r="HUM85" s="4">
        <f t="shared" si="93"/>
        <v>0</v>
      </c>
      <c r="HUN85" s="4">
        <f t="shared" si="93"/>
        <v>0</v>
      </c>
      <c r="HUO85" s="4">
        <f t="shared" si="93"/>
        <v>0</v>
      </c>
      <c r="HUP85" s="4">
        <f t="shared" si="93"/>
        <v>0</v>
      </c>
      <c r="HUQ85" s="4">
        <f t="shared" ref="HUQ85:HXB85" si="94">HUC83</f>
        <v>0</v>
      </c>
      <c r="HUR85" s="4">
        <f t="shared" si="94"/>
        <v>0</v>
      </c>
      <c r="HUS85" s="4">
        <f t="shared" si="94"/>
        <v>0</v>
      </c>
      <c r="HUT85" s="4">
        <f t="shared" si="94"/>
        <v>0</v>
      </c>
      <c r="HUU85" s="4">
        <f t="shared" si="94"/>
        <v>0</v>
      </c>
      <c r="HUV85" s="4">
        <f t="shared" si="94"/>
        <v>0</v>
      </c>
      <c r="HUW85" s="4">
        <f t="shared" si="94"/>
        <v>0</v>
      </c>
      <c r="HUX85" s="4">
        <f t="shared" si="94"/>
        <v>0</v>
      </c>
      <c r="HUY85" s="4">
        <f t="shared" si="94"/>
        <v>0</v>
      </c>
      <c r="HUZ85" s="4">
        <f t="shared" si="94"/>
        <v>0</v>
      </c>
      <c r="HVA85" s="4">
        <f t="shared" si="94"/>
        <v>0</v>
      </c>
      <c r="HVB85" s="4">
        <f t="shared" si="94"/>
        <v>0</v>
      </c>
      <c r="HVC85" s="4">
        <f t="shared" si="94"/>
        <v>0</v>
      </c>
      <c r="HVD85" s="4">
        <f t="shared" si="94"/>
        <v>0</v>
      </c>
      <c r="HVE85" s="4">
        <f t="shared" si="94"/>
        <v>0</v>
      </c>
      <c r="HVF85" s="4">
        <f t="shared" si="94"/>
        <v>0</v>
      </c>
      <c r="HVG85" s="4">
        <f t="shared" si="94"/>
        <v>0</v>
      </c>
      <c r="HVH85" s="4">
        <f t="shared" si="94"/>
        <v>0</v>
      </c>
      <c r="HVI85" s="4">
        <f t="shared" si="94"/>
        <v>0</v>
      </c>
      <c r="HVJ85" s="4">
        <f t="shared" si="94"/>
        <v>0</v>
      </c>
      <c r="HVK85" s="4">
        <f t="shared" si="94"/>
        <v>0</v>
      </c>
      <c r="HVL85" s="4">
        <f t="shared" si="94"/>
        <v>0</v>
      </c>
      <c r="HVM85" s="4">
        <f t="shared" si="94"/>
        <v>0</v>
      </c>
      <c r="HVN85" s="4">
        <f t="shared" si="94"/>
        <v>0</v>
      </c>
      <c r="HVO85" s="4">
        <f t="shared" si="94"/>
        <v>0</v>
      </c>
      <c r="HVP85" s="4">
        <f t="shared" si="94"/>
        <v>0</v>
      </c>
      <c r="HVQ85" s="4">
        <f t="shared" si="94"/>
        <v>0</v>
      </c>
      <c r="HVR85" s="4">
        <f t="shared" si="94"/>
        <v>0</v>
      </c>
      <c r="HVS85" s="4">
        <f t="shared" si="94"/>
        <v>0</v>
      </c>
      <c r="HVT85" s="4">
        <f t="shared" si="94"/>
        <v>0</v>
      </c>
      <c r="HVU85" s="4">
        <f t="shared" si="94"/>
        <v>0</v>
      </c>
      <c r="HVV85" s="4">
        <f t="shared" si="94"/>
        <v>0</v>
      </c>
      <c r="HVW85" s="4">
        <f t="shared" si="94"/>
        <v>0</v>
      </c>
      <c r="HVX85" s="4">
        <f t="shared" si="94"/>
        <v>0</v>
      </c>
      <c r="HVY85" s="4">
        <f t="shared" si="94"/>
        <v>0</v>
      </c>
      <c r="HVZ85" s="4">
        <f t="shared" si="94"/>
        <v>0</v>
      </c>
      <c r="HWA85" s="4">
        <f t="shared" si="94"/>
        <v>0</v>
      </c>
      <c r="HWB85" s="4">
        <f t="shared" si="94"/>
        <v>0</v>
      </c>
      <c r="HWC85" s="4">
        <f t="shared" si="94"/>
        <v>0</v>
      </c>
      <c r="HWD85" s="4">
        <f t="shared" si="94"/>
        <v>0</v>
      </c>
      <c r="HWE85" s="4">
        <f t="shared" si="94"/>
        <v>0</v>
      </c>
      <c r="HWF85" s="4">
        <f t="shared" si="94"/>
        <v>0</v>
      </c>
      <c r="HWG85" s="4">
        <f t="shared" si="94"/>
        <v>0</v>
      </c>
      <c r="HWH85" s="4">
        <f t="shared" si="94"/>
        <v>0</v>
      </c>
      <c r="HWI85" s="4">
        <f t="shared" si="94"/>
        <v>0</v>
      </c>
      <c r="HWJ85" s="4">
        <f t="shared" si="94"/>
        <v>0</v>
      </c>
      <c r="HWK85" s="4">
        <f t="shared" si="94"/>
        <v>0</v>
      </c>
      <c r="HWL85" s="4">
        <f t="shared" si="94"/>
        <v>0</v>
      </c>
      <c r="HWM85" s="4">
        <f t="shared" si="94"/>
        <v>0</v>
      </c>
      <c r="HWN85" s="4">
        <f t="shared" si="94"/>
        <v>0</v>
      </c>
      <c r="HWO85" s="4">
        <f t="shared" si="94"/>
        <v>0</v>
      </c>
      <c r="HWP85" s="4">
        <f t="shared" si="94"/>
        <v>0</v>
      </c>
      <c r="HWQ85" s="4">
        <f t="shared" si="94"/>
        <v>0</v>
      </c>
      <c r="HWR85" s="4">
        <f t="shared" si="94"/>
        <v>0</v>
      </c>
      <c r="HWS85" s="4">
        <f t="shared" si="94"/>
        <v>0</v>
      </c>
      <c r="HWT85" s="4">
        <f t="shared" si="94"/>
        <v>0</v>
      </c>
      <c r="HWU85" s="4">
        <f t="shared" si="94"/>
        <v>0</v>
      </c>
      <c r="HWV85" s="4">
        <f t="shared" si="94"/>
        <v>0</v>
      </c>
      <c r="HWW85" s="4">
        <f t="shared" si="94"/>
        <v>0</v>
      </c>
      <c r="HWX85" s="4">
        <f t="shared" si="94"/>
        <v>0</v>
      </c>
      <c r="HWY85" s="4">
        <f t="shared" si="94"/>
        <v>0</v>
      </c>
      <c r="HWZ85" s="4">
        <f t="shared" si="94"/>
        <v>0</v>
      </c>
      <c r="HXA85" s="4">
        <f t="shared" si="94"/>
        <v>0</v>
      </c>
      <c r="HXB85" s="4">
        <f t="shared" si="94"/>
        <v>0</v>
      </c>
      <c r="HXC85" s="4">
        <f t="shared" ref="HXC85:HZN85" si="95">HWO83</f>
        <v>0</v>
      </c>
      <c r="HXD85" s="4">
        <f t="shared" si="95"/>
        <v>0</v>
      </c>
      <c r="HXE85" s="4">
        <f t="shared" si="95"/>
        <v>0</v>
      </c>
      <c r="HXF85" s="4">
        <f t="shared" si="95"/>
        <v>0</v>
      </c>
      <c r="HXG85" s="4">
        <f t="shared" si="95"/>
        <v>0</v>
      </c>
      <c r="HXH85" s="4">
        <f t="shared" si="95"/>
        <v>0</v>
      </c>
      <c r="HXI85" s="4">
        <f t="shared" si="95"/>
        <v>0</v>
      </c>
      <c r="HXJ85" s="4">
        <f t="shared" si="95"/>
        <v>0</v>
      </c>
      <c r="HXK85" s="4">
        <f t="shared" si="95"/>
        <v>0</v>
      </c>
      <c r="HXL85" s="4">
        <f t="shared" si="95"/>
        <v>0</v>
      </c>
      <c r="HXM85" s="4">
        <f t="shared" si="95"/>
        <v>0</v>
      </c>
      <c r="HXN85" s="4">
        <f t="shared" si="95"/>
        <v>0</v>
      </c>
      <c r="HXO85" s="4">
        <f t="shared" si="95"/>
        <v>0</v>
      </c>
      <c r="HXP85" s="4">
        <f t="shared" si="95"/>
        <v>0</v>
      </c>
      <c r="HXQ85" s="4">
        <f t="shared" si="95"/>
        <v>0</v>
      </c>
      <c r="HXR85" s="4">
        <f t="shared" si="95"/>
        <v>0</v>
      </c>
      <c r="HXS85" s="4">
        <f t="shared" si="95"/>
        <v>0</v>
      </c>
      <c r="HXT85" s="4">
        <f t="shared" si="95"/>
        <v>0</v>
      </c>
      <c r="HXU85" s="4">
        <f t="shared" si="95"/>
        <v>0</v>
      </c>
      <c r="HXV85" s="4">
        <f t="shared" si="95"/>
        <v>0</v>
      </c>
      <c r="HXW85" s="4">
        <f t="shared" si="95"/>
        <v>0</v>
      </c>
      <c r="HXX85" s="4">
        <f t="shared" si="95"/>
        <v>0</v>
      </c>
      <c r="HXY85" s="4">
        <f t="shared" si="95"/>
        <v>0</v>
      </c>
      <c r="HXZ85" s="4">
        <f t="shared" si="95"/>
        <v>0</v>
      </c>
      <c r="HYA85" s="4">
        <f t="shared" si="95"/>
        <v>0</v>
      </c>
      <c r="HYB85" s="4">
        <f t="shared" si="95"/>
        <v>0</v>
      </c>
      <c r="HYC85" s="4">
        <f t="shared" si="95"/>
        <v>0</v>
      </c>
      <c r="HYD85" s="4">
        <f t="shared" si="95"/>
        <v>0</v>
      </c>
      <c r="HYE85" s="4">
        <f t="shared" si="95"/>
        <v>0</v>
      </c>
      <c r="HYF85" s="4">
        <f t="shared" si="95"/>
        <v>0</v>
      </c>
      <c r="HYG85" s="4">
        <f t="shared" si="95"/>
        <v>0</v>
      </c>
      <c r="HYH85" s="4">
        <f t="shared" si="95"/>
        <v>0</v>
      </c>
      <c r="HYI85" s="4">
        <f t="shared" si="95"/>
        <v>0</v>
      </c>
      <c r="HYJ85" s="4">
        <f t="shared" si="95"/>
        <v>0</v>
      </c>
      <c r="HYK85" s="4">
        <f t="shared" si="95"/>
        <v>0</v>
      </c>
      <c r="HYL85" s="4">
        <f t="shared" si="95"/>
        <v>0</v>
      </c>
      <c r="HYM85" s="4">
        <f t="shared" si="95"/>
        <v>0</v>
      </c>
      <c r="HYN85" s="4">
        <f t="shared" si="95"/>
        <v>0</v>
      </c>
      <c r="HYO85" s="4">
        <f t="shared" si="95"/>
        <v>0</v>
      </c>
      <c r="HYP85" s="4">
        <f t="shared" si="95"/>
        <v>0</v>
      </c>
      <c r="HYQ85" s="4">
        <f t="shared" si="95"/>
        <v>0</v>
      </c>
      <c r="HYR85" s="4">
        <f t="shared" si="95"/>
        <v>0</v>
      </c>
      <c r="HYS85" s="4">
        <f t="shared" si="95"/>
        <v>0</v>
      </c>
      <c r="HYT85" s="4">
        <f t="shared" si="95"/>
        <v>0</v>
      </c>
      <c r="HYU85" s="4">
        <f t="shared" si="95"/>
        <v>0</v>
      </c>
      <c r="HYV85" s="4">
        <f t="shared" si="95"/>
        <v>0</v>
      </c>
      <c r="HYW85" s="4">
        <f t="shared" si="95"/>
        <v>0</v>
      </c>
      <c r="HYX85" s="4">
        <f t="shared" si="95"/>
        <v>0</v>
      </c>
      <c r="HYY85" s="4">
        <f t="shared" si="95"/>
        <v>0</v>
      </c>
      <c r="HYZ85" s="4">
        <f t="shared" si="95"/>
        <v>0</v>
      </c>
      <c r="HZA85" s="4">
        <f t="shared" si="95"/>
        <v>0</v>
      </c>
      <c r="HZB85" s="4">
        <f t="shared" si="95"/>
        <v>0</v>
      </c>
      <c r="HZC85" s="4">
        <f t="shared" si="95"/>
        <v>0</v>
      </c>
      <c r="HZD85" s="4">
        <f t="shared" si="95"/>
        <v>0</v>
      </c>
      <c r="HZE85" s="4">
        <f t="shared" si="95"/>
        <v>0</v>
      </c>
      <c r="HZF85" s="4">
        <f t="shared" si="95"/>
        <v>0</v>
      </c>
      <c r="HZG85" s="4">
        <f t="shared" si="95"/>
        <v>0</v>
      </c>
      <c r="HZH85" s="4">
        <f t="shared" si="95"/>
        <v>0</v>
      </c>
      <c r="HZI85" s="4">
        <f t="shared" si="95"/>
        <v>0</v>
      </c>
      <c r="HZJ85" s="4">
        <f t="shared" si="95"/>
        <v>0</v>
      </c>
      <c r="HZK85" s="4">
        <f t="shared" si="95"/>
        <v>0</v>
      </c>
      <c r="HZL85" s="4">
        <f t="shared" si="95"/>
        <v>0</v>
      </c>
      <c r="HZM85" s="4">
        <f t="shared" si="95"/>
        <v>0</v>
      </c>
      <c r="HZN85" s="4">
        <f t="shared" si="95"/>
        <v>0</v>
      </c>
      <c r="HZO85" s="4">
        <f t="shared" ref="HZO85:IBZ85" si="96">HZA83</f>
        <v>0</v>
      </c>
      <c r="HZP85" s="4">
        <f t="shared" si="96"/>
        <v>0</v>
      </c>
      <c r="HZQ85" s="4">
        <f t="shared" si="96"/>
        <v>0</v>
      </c>
      <c r="HZR85" s="4">
        <f t="shared" si="96"/>
        <v>0</v>
      </c>
      <c r="HZS85" s="4">
        <f t="shared" si="96"/>
        <v>0</v>
      </c>
      <c r="HZT85" s="4">
        <f t="shared" si="96"/>
        <v>0</v>
      </c>
      <c r="HZU85" s="4">
        <f t="shared" si="96"/>
        <v>0</v>
      </c>
      <c r="HZV85" s="4">
        <f t="shared" si="96"/>
        <v>0</v>
      </c>
      <c r="HZW85" s="4">
        <f t="shared" si="96"/>
        <v>0</v>
      </c>
      <c r="HZX85" s="4">
        <f t="shared" si="96"/>
        <v>0</v>
      </c>
      <c r="HZY85" s="4">
        <f t="shared" si="96"/>
        <v>0</v>
      </c>
      <c r="HZZ85" s="4">
        <f t="shared" si="96"/>
        <v>0</v>
      </c>
      <c r="IAA85" s="4">
        <f t="shared" si="96"/>
        <v>0</v>
      </c>
      <c r="IAB85" s="4">
        <f t="shared" si="96"/>
        <v>0</v>
      </c>
      <c r="IAC85" s="4">
        <f t="shared" si="96"/>
        <v>0</v>
      </c>
      <c r="IAD85" s="4">
        <f t="shared" si="96"/>
        <v>0</v>
      </c>
      <c r="IAE85" s="4">
        <f t="shared" si="96"/>
        <v>0</v>
      </c>
      <c r="IAF85" s="4">
        <f t="shared" si="96"/>
        <v>0</v>
      </c>
      <c r="IAG85" s="4">
        <f t="shared" si="96"/>
        <v>0</v>
      </c>
      <c r="IAH85" s="4">
        <f t="shared" si="96"/>
        <v>0</v>
      </c>
      <c r="IAI85" s="4">
        <f t="shared" si="96"/>
        <v>0</v>
      </c>
      <c r="IAJ85" s="4">
        <f t="shared" si="96"/>
        <v>0</v>
      </c>
      <c r="IAK85" s="4">
        <f t="shared" si="96"/>
        <v>0</v>
      </c>
      <c r="IAL85" s="4">
        <f t="shared" si="96"/>
        <v>0</v>
      </c>
      <c r="IAM85" s="4">
        <f t="shared" si="96"/>
        <v>0</v>
      </c>
      <c r="IAN85" s="4">
        <f t="shared" si="96"/>
        <v>0</v>
      </c>
      <c r="IAO85" s="4">
        <f t="shared" si="96"/>
        <v>0</v>
      </c>
      <c r="IAP85" s="4">
        <f t="shared" si="96"/>
        <v>0</v>
      </c>
      <c r="IAQ85" s="4">
        <f t="shared" si="96"/>
        <v>0</v>
      </c>
      <c r="IAR85" s="4">
        <f t="shared" si="96"/>
        <v>0</v>
      </c>
      <c r="IAS85" s="4">
        <f t="shared" si="96"/>
        <v>0</v>
      </c>
      <c r="IAT85" s="4">
        <f t="shared" si="96"/>
        <v>0</v>
      </c>
      <c r="IAU85" s="4">
        <f t="shared" si="96"/>
        <v>0</v>
      </c>
      <c r="IAV85" s="4">
        <f t="shared" si="96"/>
        <v>0</v>
      </c>
      <c r="IAW85" s="4">
        <f t="shared" si="96"/>
        <v>0</v>
      </c>
      <c r="IAX85" s="4">
        <f t="shared" si="96"/>
        <v>0</v>
      </c>
      <c r="IAY85" s="4">
        <f t="shared" si="96"/>
        <v>0</v>
      </c>
      <c r="IAZ85" s="4">
        <f t="shared" si="96"/>
        <v>0</v>
      </c>
      <c r="IBA85" s="4">
        <f t="shared" si="96"/>
        <v>0</v>
      </c>
      <c r="IBB85" s="4">
        <f t="shared" si="96"/>
        <v>0</v>
      </c>
      <c r="IBC85" s="4">
        <f t="shared" si="96"/>
        <v>0</v>
      </c>
      <c r="IBD85" s="4">
        <f t="shared" si="96"/>
        <v>0</v>
      </c>
      <c r="IBE85" s="4">
        <f t="shared" si="96"/>
        <v>0</v>
      </c>
      <c r="IBF85" s="4">
        <f t="shared" si="96"/>
        <v>0</v>
      </c>
      <c r="IBG85" s="4">
        <f t="shared" si="96"/>
        <v>0</v>
      </c>
      <c r="IBH85" s="4">
        <f t="shared" si="96"/>
        <v>0</v>
      </c>
      <c r="IBI85" s="4">
        <f t="shared" si="96"/>
        <v>0</v>
      </c>
      <c r="IBJ85" s="4">
        <f t="shared" si="96"/>
        <v>0</v>
      </c>
      <c r="IBK85" s="4">
        <f t="shared" si="96"/>
        <v>0</v>
      </c>
      <c r="IBL85" s="4">
        <f t="shared" si="96"/>
        <v>0</v>
      </c>
      <c r="IBM85" s="4">
        <f t="shared" si="96"/>
        <v>0</v>
      </c>
      <c r="IBN85" s="4">
        <f t="shared" si="96"/>
        <v>0</v>
      </c>
      <c r="IBO85" s="4">
        <f t="shared" si="96"/>
        <v>0</v>
      </c>
      <c r="IBP85" s="4">
        <f t="shared" si="96"/>
        <v>0</v>
      </c>
      <c r="IBQ85" s="4">
        <f t="shared" si="96"/>
        <v>0</v>
      </c>
      <c r="IBR85" s="4">
        <f t="shared" si="96"/>
        <v>0</v>
      </c>
      <c r="IBS85" s="4">
        <f t="shared" si="96"/>
        <v>0</v>
      </c>
      <c r="IBT85" s="4">
        <f t="shared" si="96"/>
        <v>0</v>
      </c>
      <c r="IBU85" s="4">
        <f t="shared" si="96"/>
        <v>0</v>
      </c>
      <c r="IBV85" s="4">
        <f t="shared" si="96"/>
        <v>0</v>
      </c>
      <c r="IBW85" s="4">
        <f t="shared" si="96"/>
        <v>0</v>
      </c>
      <c r="IBX85" s="4">
        <f t="shared" si="96"/>
        <v>0</v>
      </c>
      <c r="IBY85" s="4">
        <f t="shared" si="96"/>
        <v>0</v>
      </c>
      <c r="IBZ85" s="4">
        <f t="shared" si="96"/>
        <v>0</v>
      </c>
      <c r="ICA85" s="4">
        <f t="shared" ref="ICA85:IEL85" si="97">IBM83</f>
        <v>0</v>
      </c>
      <c r="ICB85" s="4">
        <f t="shared" si="97"/>
        <v>0</v>
      </c>
      <c r="ICC85" s="4">
        <f t="shared" si="97"/>
        <v>0</v>
      </c>
      <c r="ICD85" s="4">
        <f t="shared" si="97"/>
        <v>0</v>
      </c>
      <c r="ICE85" s="4">
        <f t="shared" si="97"/>
        <v>0</v>
      </c>
      <c r="ICF85" s="4">
        <f t="shared" si="97"/>
        <v>0</v>
      </c>
      <c r="ICG85" s="4">
        <f t="shared" si="97"/>
        <v>0</v>
      </c>
      <c r="ICH85" s="4">
        <f t="shared" si="97"/>
        <v>0</v>
      </c>
      <c r="ICI85" s="4">
        <f t="shared" si="97"/>
        <v>0</v>
      </c>
      <c r="ICJ85" s="4">
        <f t="shared" si="97"/>
        <v>0</v>
      </c>
      <c r="ICK85" s="4">
        <f t="shared" si="97"/>
        <v>0</v>
      </c>
      <c r="ICL85" s="4">
        <f t="shared" si="97"/>
        <v>0</v>
      </c>
      <c r="ICM85" s="4">
        <f t="shared" si="97"/>
        <v>0</v>
      </c>
      <c r="ICN85" s="4">
        <f t="shared" si="97"/>
        <v>0</v>
      </c>
      <c r="ICO85" s="4">
        <f t="shared" si="97"/>
        <v>0</v>
      </c>
      <c r="ICP85" s="4">
        <f t="shared" si="97"/>
        <v>0</v>
      </c>
      <c r="ICQ85" s="4">
        <f t="shared" si="97"/>
        <v>0</v>
      </c>
      <c r="ICR85" s="4">
        <f t="shared" si="97"/>
        <v>0</v>
      </c>
      <c r="ICS85" s="4">
        <f t="shared" si="97"/>
        <v>0</v>
      </c>
      <c r="ICT85" s="4">
        <f t="shared" si="97"/>
        <v>0</v>
      </c>
      <c r="ICU85" s="4">
        <f t="shared" si="97"/>
        <v>0</v>
      </c>
      <c r="ICV85" s="4">
        <f t="shared" si="97"/>
        <v>0</v>
      </c>
      <c r="ICW85" s="4">
        <f t="shared" si="97"/>
        <v>0</v>
      </c>
      <c r="ICX85" s="4">
        <f t="shared" si="97"/>
        <v>0</v>
      </c>
      <c r="ICY85" s="4">
        <f t="shared" si="97"/>
        <v>0</v>
      </c>
      <c r="ICZ85" s="4">
        <f t="shared" si="97"/>
        <v>0</v>
      </c>
      <c r="IDA85" s="4">
        <f t="shared" si="97"/>
        <v>0</v>
      </c>
      <c r="IDB85" s="4">
        <f t="shared" si="97"/>
        <v>0</v>
      </c>
      <c r="IDC85" s="4">
        <f t="shared" si="97"/>
        <v>0</v>
      </c>
      <c r="IDD85" s="4">
        <f t="shared" si="97"/>
        <v>0</v>
      </c>
      <c r="IDE85" s="4">
        <f t="shared" si="97"/>
        <v>0</v>
      </c>
      <c r="IDF85" s="4">
        <f t="shared" si="97"/>
        <v>0</v>
      </c>
      <c r="IDG85" s="4">
        <f t="shared" si="97"/>
        <v>0</v>
      </c>
      <c r="IDH85" s="4">
        <f t="shared" si="97"/>
        <v>0</v>
      </c>
      <c r="IDI85" s="4">
        <f t="shared" si="97"/>
        <v>0</v>
      </c>
      <c r="IDJ85" s="4">
        <f t="shared" si="97"/>
        <v>0</v>
      </c>
      <c r="IDK85" s="4">
        <f t="shared" si="97"/>
        <v>0</v>
      </c>
      <c r="IDL85" s="4">
        <f t="shared" si="97"/>
        <v>0</v>
      </c>
      <c r="IDM85" s="4">
        <f t="shared" si="97"/>
        <v>0</v>
      </c>
      <c r="IDN85" s="4">
        <f t="shared" si="97"/>
        <v>0</v>
      </c>
      <c r="IDO85" s="4">
        <f t="shared" si="97"/>
        <v>0</v>
      </c>
      <c r="IDP85" s="4">
        <f t="shared" si="97"/>
        <v>0</v>
      </c>
      <c r="IDQ85" s="4">
        <f t="shared" si="97"/>
        <v>0</v>
      </c>
      <c r="IDR85" s="4">
        <f t="shared" si="97"/>
        <v>0</v>
      </c>
      <c r="IDS85" s="4">
        <f t="shared" si="97"/>
        <v>0</v>
      </c>
      <c r="IDT85" s="4">
        <f t="shared" si="97"/>
        <v>0</v>
      </c>
      <c r="IDU85" s="4">
        <f t="shared" si="97"/>
        <v>0</v>
      </c>
      <c r="IDV85" s="4">
        <f t="shared" si="97"/>
        <v>0</v>
      </c>
      <c r="IDW85" s="4">
        <f t="shared" si="97"/>
        <v>0</v>
      </c>
      <c r="IDX85" s="4">
        <f t="shared" si="97"/>
        <v>0</v>
      </c>
      <c r="IDY85" s="4">
        <f t="shared" si="97"/>
        <v>0</v>
      </c>
      <c r="IDZ85" s="4">
        <f t="shared" si="97"/>
        <v>0</v>
      </c>
      <c r="IEA85" s="4">
        <f t="shared" si="97"/>
        <v>0</v>
      </c>
      <c r="IEB85" s="4">
        <f t="shared" si="97"/>
        <v>0</v>
      </c>
      <c r="IEC85" s="4">
        <f t="shared" si="97"/>
        <v>0</v>
      </c>
      <c r="IED85" s="4">
        <f t="shared" si="97"/>
        <v>0</v>
      </c>
      <c r="IEE85" s="4">
        <f t="shared" si="97"/>
        <v>0</v>
      </c>
      <c r="IEF85" s="4">
        <f t="shared" si="97"/>
        <v>0</v>
      </c>
      <c r="IEG85" s="4">
        <f t="shared" si="97"/>
        <v>0</v>
      </c>
      <c r="IEH85" s="4">
        <f t="shared" si="97"/>
        <v>0</v>
      </c>
      <c r="IEI85" s="4">
        <f t="shared" si="97"/>
        <v>0</v>
      </c>
      <c r="IEJ85" s="4">
        <f t="shared" si="97"/>
        <v>0</v>
      </c>
      <c r="IEK85" s="4">
        <f t="shared" si="97"/>
        <v>0</v>
      </c>
      <c r="IEL85" s="4">
        <f t="shared" si="97"/>
        <v>0</v>
      </c>
      <c r="IEM85" s="4">
        <f t="shared" ref="IEM85:IGX85" si="98">IDY83</f>
        <v>0</v>
      </c>
      <c r="IEN85" s="4">
        <f t="shared" si="98"/>
        <v>0</v>
      </c>
      <c r="IEO85" s="4">
        <f t="shared" si="98"/>
        <v>0</v>
      </c>
      <c r="IEP85" s="4">
        <f t="shared" si="98"/>
        <v>0</v>
      </c>
      <c r="IEQ85" s="4">
        <f t="shared" si="98"/>
        <v>0</v>
      </c>
      <c r="IER85" s="4">
        <f t="shared" si="98"/>
        <v>0</v>
      </c>
      <c r="IES85" s="4">
        <f t="shared" si="98"/>
        <v>0</v>
      </c>
      <c r="IET85" s="4">
        <f t="shared" si="98"/>
        <v>0</v>
      </c>
      <c r="IEU85" s="4">
        <f t="shared" si="98"/>
        <v>0</v>
      </c>
      <c r="IEV85" s="4">
        <f t="shared" si="98"/>
        <v>0</v>
      </c>
      <c r="IEW85" s="4">
        <f t="shared" si="98"/>
        <v>0</v>
      </c>
      <c r="IEX85" s="4">
        <f t="shared" si="98"/>
        <v>0</v>
      </c>
      <c r="IEY85" s="4">
        <f t="shared" si="98"/>
        <v>0</v>
      </c>
      <c r="IEZ85" s="4">
        <f t="shared" si="98"/>
        <v>0</v>
      </c>
      <c r="IFA85" s="4">
        <f t="shared" si="98"/>
        <v>0</v>
      </c>
      <c r="IFB85" s="4">
        <f t="shared" si="98"/>
        <v>0</v>
      </c>
      <c r="IFC85" s="4">
        <f t="shared" si="98"/>
        <v>0</v>
      </c>
      <c r="IFD85" s="4">
        <f t="shared" si="98"/>
        <v>0</v>
      </c>
      <c r="IFE85" s="4">
        <f t="shared" si="98"/>
        <v>0</v>
      </c>
      <c r="IFF85" s="4">
        <f t="shared" si="98"/>
        <v>0</v>
      </c>
      <c r="IFG85" s="4">
        <f t="shared" si="98"/>
        <v>0</v>
      </c>
      <c r="IFH85" s="4">
        <f t="shared" si="98"/>
        <v>0</v>
      </c>
      <c r="IFI85" s="4">
        <f t="shared" si="98"/>
        <v>0</v>
      </c>
      <c r="IFJ85" s="4">
        <f t="shared" si="98"/>
        <v>0</v>
      </c>
      <c r="IFK85" s="4">
        <f t="shared" si="98"/>
        <v>0</v>
      </c>
      <c r="IFL85" s="4">
        <f t="shared" si="98"/>
        <v>0</v>
      </c>
      <c r="IFM85" s="4">
        <f t="shared" si="98"/>
        <v>0</v>
      </c>
      <c r="IFN85" s="4">
        <f t="shared" si="98"/>
        <v>0</v>
      </c>
      <c r="IFO85" s="4">
        <f t="shared" si="98"/>
        <v>0</v>
      </c>
      <c r="IFP85" s="4">
        <f t="shared" si="98"/>
        <v>0</v>
      </c>
      <c r="IFQ85" s="4">
        <f t="shared" si="98"/>
        <v>0</v>
      </c>
      <c r="IFR85" s="4">
        <f t="shared" si="98"/>
        <v>0</v>
      </c>
      <c r="IFS85" s="4">
        <f t="shared" si="98"/>
        <v>0</v>
      </c>
      <c r="IFT85" s="4">
        <f t="shared" si="98"/>
        <v>0</v>
      </c>
      <c r="IFU85" s="4">
        <f t="shared" si="98"/>
        <v>0</v>
      </c>
      <c r="IFV85" s="4">
        <f t="shared" si="98"/>
        <v>0</v>
      </c>
      <c r="IFW85" s="4">
        <f t="shared" si="98"/>
        <v>0</v>
      </c>
      <c r="IFX85" s="4">
        <f t="shared" si="98"/>
        <v>0</v>
      </c>
      <c r="IFY85" s="4">
        <f t="shared" si="98"/>
        <v>0</v>
      </c>
      <c r="IFZ85" s="4">
        <f t="shared" si="98"/>
        <v>0</v>
      </c>
      <c r="IGA85" s="4">
        <f t="shared" si="98"/>
        <v>0</v>
      </c>
      <c r="IGB85" s="4">
        <f t="shared" si="98"/>
        <v>0</v>
      </c>
      <c r="IGC85" s="4">
        <f t="shared" si="98"/>
        <v>0</v>
      </c>
      <c r="IGD85" s="4">
        <f t="shared" si="98"/>
        <v>0</v>
      </c>
      <c r="IGE85" s="4">
        <f t="shared" si="98"/>
        <v>0</v>
      </c>
      <c r="IGF85" s="4">
        <f t="shared" si="98"/>
        <v>0</v>
      </c>
      <c r="IGG85" s="4">
        <f t="shared" si="98"/>
        <v>0</v>
      </c>
      <c r="IGH85" s="4">
        <f t="shared" si="98"/>
        <v>0</v>
      </c>
      <c r="IGI85" s="4">
        <f t="shared" si="98"/>
        <v>0</v>
      </c>
      <c r="IGJ85" s="4">
        <f t="shared" si="98"/>
        <v>0</v>
      </c>
      <c r="IGK85" s="4">
        <f t="shared" si="98"/>
        <v>0</v>
      </c>
      <c r="IGL85" s="4">
        <f t="shared" si="98"/>
        <v>0</v>
      </c>
      <c r="IGM85" s="4">
        <f t="shared" si="98"/>
        <v>0</v>
      </c>
      <c r="IGN85" s="4">
        <f t="shared" si="98"/>
        <v>0</v>
      </c>
      <c r="IGO85" s="4">
        <f t="shared" si="98"/>
        <v>0</v>
      </c>
      <c r="IGP85" s="4">
        <f t="shared" si="98"/>
        <v>0</v>
      </c>
      <c r="IGQ85" s="4">
        <f t="shared" si="98"/>
        <v>0</v>
      </c>
      <c r="IGR85" s="4">
        <f t="shared" si="98"/>
        <v>0</v>
      </c>
      <c r="IGS85" s="4">
        <f t="shared" si="98"/>
        <v>0</v>
      </c>
      <c r="IGT85" s="4">
        <f t="shared" si="98"/>
        <v>0</v>
      </c>
      <c r="IGU85" s="4">
        <f t="shared" si="98"/>
        <v>0</v>
      </c>
      <c r="IGV85" s="4">
        <f t="shared" si="98"/>
        <v>0</v>
      </c>
      <c r="IGW85" s="4">
        <f t="shared" si="98"/>
        <v>0</v>
      </c>
      <c r="IGX85" s="4">
        <f t="shared" si="98"/>
        <v>0</v>
      </c>
      <c r="IGY85" s="4">
        <f t="shared" ref="IGY85:IJJ85" si="99">IGK83</f>
        <v>0</v>
      </c>
      <c r="IGZ85" s="4">
        <f t="shared" si="99"/>
        <v>0</v>
      </c>
      <c r="IHA85" s="4">
        <f t="shared" si="99"/>
        <v>0</v>
      </c>
      <c r="IHB85" s="4">
        <f t="shared" si="99"/>
        <v>0</v>
      </c>
      <c r="IHC85" s="4">
        <f t="shared" si="99"/>
        <v>0</v>
      </c>
      <c r="IHD85" s="4">
        <f t="shared" si="99"/>
        <v>0</v>
      </c>
      <c r="IHE85" s="4">
        <f t="shared" si="99"/>
        <v>0</v>
      </c>
      <c r="IHF85" s="4">
        <f t="shared" si="99"/>
        <v>0</v>
      </c>
      <c r="IHG85" s="4">
        <f t="shared" si="99"/>
        <v>0</v>
      </c>
      <c r="IHH85" s="4">
        <f t="shared" si="99"/>
        <v>0</v>
      </c>
      <c r="IHI85" s="4">
        <f t="shared" si="99"/>
        <v>0</v>
      </c>
      <c r="IHJ85" s="4">
        <f t="shared" si="99"/>
        <v>0</v>
      </c>
      <c r="IHK85" s="4">
        <f t="shared" si="99"/>
        <v>0</v>
      </c>
      <c r="IHL85" s="4">
        <f t="shared" si="99"/>
        <v>0</v>
      </c>
      <c r="IHM85" s="4">
        <f t="shared" si="99"/>
        <v>0</v>
      </c>
      <c r="IHN85" s="4">
        <f t="shared" si="99"/>
        <v>0</v>
      </c>
      <c r="IHO85" s="4">
        <f t="shared" si="99"/>
        <v>0</v>
      </c>
      <c r="IHP85" s="4">
        <f t="shared" si="99"/>
        <v>0</v>
      </c>
      <c r="IHQ85" s="4">
        <f t="shared" si="99"/>
        <v>0</v>
      </c>
      <c r="IHR85" s="4">
        <f t="shared" si="99"/>
        <v>0</v>
      </c>
      <c r="IHS85" s="4">
        <f t="shared" si="99"/>
        <v>0</v>
      </c>
      <c r="IHT85" s="4">
        <f t="shared" si="99"/>
        <v>0</v>
      </c>
      <c r="IHU85" s="4">
        <f t="shared" si="99"/>
        <v>0</v>
      </c>
      <c r="IHV85" s="4">
        <f t="shared" si="99"/>
        <v>0</v>
      </c>
      <c r="IHW85" s="4">
        <f t="shared" si="99"/>
        <v>0</v>
      </c>
      <c r="IHX85" s="4">
        <f t="shared" si="99"/>
        <v>0</v>
      </c>
      <c r="IHY85" s="4">
        <f t="shared" si="99"/>
        <v>0</v>
      </c>
      <c r="IHZ85" s="4">
        <f t="shared" si="99"/>
        <v>0</v>
      </c>
      <c r="IIA85" s="4">
        <f t="shared" si="99"/>
        <v>0</v>
      </c>
      <c r="IIB85" s="4">
        <f t="shared" si="99"/>
        <v>0</v>
      </c>
      <c r="IIC85" s="4">
        <f t="shared" si="99"/>
        <v>0</v>
      </c>
      <c r="IID85" s="4">
        <f t="shared" si="99"/>
        <v>0</v>
      </c>
      <c r="IIE85" s="4">
        <f t="shared" si="99"/>
        <v>0</v>
      </c>
      <c r="IIF85" s="4">
        <f t="shared" si="99"/>
        <v>0</v>
      </c>
      <c r="IIG85" s="4">
        <f t="shared" si="99"/>
        <v>0</v>
      </c>
      <c r="IIH85" s="4">
        <f t="shared" si="99"/>
        <v>0</v>
      </c>
      <c r="III85" s="4">
        <f t="shared" si="99"/>
        <v>0</v>
      </c>
      <c r="IIJ85" s="4">
        <f t="shared" si="99"/>
        <v>0</v>
      </c>
      <c r="IIK85" s="4">
        <f t="shared" si="99"/>
        <v>0</v>
      </c>
      <c r="IIL85" s="4">
        <f t="shared" si="99"/>
        <v>0</v>
      </c>
      <c r="IIM85" s="4">
        <f t="shared" si="99"/>
        <v>0</v>
      </c>
      <c r="IIN85" s="4">
        <f t="shared" si="99"/>
        <v>0</v>
      </c>
      <c r="IIO85" s="4">
        <f t="shared" si="99"/>
        <v>0</v>
      </c>
      <c r="IIP85" s="4">
        <f t="shared" si="99"/>
        <v>0</v>
      </c>
      <c r="IIQ85" s="4">
        <f t="shared" si="99"/>
        <v>0</v>
      </c>
      <c r="IIR85" s="4">
        <f t="shared" si="99"/>
        <v>0</v>
      </c>
      <c r="IIS85" s="4">
        <f t="shared" si="99"/>
        <v>0</v>
      </c>
      <c r="IIT85" s="4">
        <f t="shared" si="99"/>
        <v>0</v>
      </c>
      <c r="IIU85" s="4">
        <f t="shared" si="99"/>
        <v>0</v>
      </c>
      <c r="IIV85" s="4">
        <f t="shared" si="99"/>
        <v>0</v>
      </c>
      <c r="IIW85" s="4">
        <f t="shared" si="99"/>
        <v>0</v>
      </c>
      <c r="IIX85" s="4">
        <f t="shared" si="99"/>
        <v>0</v>
      </c>
      <c r="IIY85" s="4">
        <f t="shared" si="99"/>
        <v>0</v>
      </c>
      <c r="IIZ85" s="4">
        <f t="shared" si="99"/>
        <v>0</v>
      </c>
      <c r="IJA85" s="4">
        <f t="shared" si="99"/>
        <v>0</v>
      </c>
      <c r="IJB85" s="4">
        <f t="shared" si="99"/>
        <v>0</v>
      </c>
      <c r="IJC85" s="4">
        <f t="shared" si="99"/>
        <v>0</v>
      </c>
      <c r="IJD85" s="4">
        <f t="shared" si="99"/>
        <v>0</v>
      </c>
      <c r="IJE85" s="4">
        <f t="shared" si="99"/>
        <v>0</v>
      </c>
      <c r="IJF85" s="4">
        <f t="shared" si="99"/>
        <v>0</v>
      </c>
      <c r="IJG85" s="4">
        <f t="shared" si="99"/>
        <v>0</v>
      </c>
      <c r="IJH85" s="4">
        <f t="shared" si="99"/>
        <v>0</v>
      </c>
      <c r="IJI85" s="4">
        <f t="shared" si="99"/>
        <v>0</v>
      </c>
      <c r="IJJ85" s="4">
        <f t="shared" si="99"/>
        <v>0</v>
      </c>
      <c r="IJK85" s="4">
        <f t="shared" ref="IJK85:ILV85" si="100">IIW83</f>
        <v>0</v>
      </c>
      <c r="IJL85" s="4">
        <f t="shared" si="100"/>
        <v>0</v>
      </c>
      <c r="IJM85" s="4">
        <f t="shared" si="100"/>
        <v>0</v>
      </c>
      <c r="IJN85" s="4">
        <f t="shared" si="100"/>
        <v>0</v>
      </c>
      <c r="IJO85" s="4">
        <f t="shared" si="100"/>
        <v>0</v>
      </c>
      <c r="IJP85" s="4">
        <f t="shared" si="100"/>
        <v>0</v>
      </c>
      <c r="IJQ85" s="4">
        <f t="shared" si="100"/>
        <v>0</v>
      </c>
      <c r="IJR85" s="4">
        <f t="shared" si="100"/>
        <v>0</v>
      </c>
      <c r="IJS85" s="4">
        <f t="shared" si="100"/>
        <v>0</v>
      </c>
      <c r="IJT85" s="4">
        <f t="shared" si="100"/>
        <v>0</v>
      </c>
      <c r="IJU85" s="4">
        <f t="shared" si="100"/>
        <v>0</v>
      </c>
      <c r="IJV85" s="4">
        <f t="shared" si="100"/>
        <v>0</v>
      </c>
      <c r="IJW85" s="4">
        <f t="shared" si="100"/>
        <v>0</v>
      </c>
      <c r="IJX85" s="4">
        <f t="shared" si="100"/>
        <v>0</v>
      </c>
      <c r="IJY85" s="4">
        <f t="shared" si="100"/>
        <v>0</v>
      </c>
      <c r="IJZ85" s="4">
        <f t="shared" si="100"/>
        <v>0</v>
      </c>
      <c r="IKA85" s="4">
        <f t="shared" si="100"/>
        <v>0</v>
      </c>
      <c r="IKB85" s="4">
        <f t="shared" si="100"/>
        <v>0</v>
      </c>
      <c r="IKC85" s="4">
        <f t="shared" si="100"/>
        <v>0</v>
      </c>
      <c r="IKD85" s="4">
        <f t="shared" si="100"/>
        <v>0</v>
      </c>
      <c r="IKE85" s="4">
        <f t="shared" si="100"/>
        <v>0</v>
      </c>
      <c r="IKF85" s="4">
        <f t="shared" si="100"/>
        <v>0</v>
      </c>
      <c r="IKG85" s="4">
        <f t="shared" si="100"/>
        <v>0</v>
      </c>
      <c r="IKH85" s="4">
        <f t="shared" si="100"/>
        <v>0</v>
      </c>
      <c r="IKI85" s="4">
        <f t="shared" si="100"/>
        <v>0</v>
      </c>
      <c r="IKJ85" s="4">
        <f t="shared" si="100"/>
        <v>0</v>
      </c>
      <c r="IKK85" s="4">
        <f t="shared" si="100"/>
        <v>0</v>
      </c>
      <c r="IKL85" s="4">
        <f t="shared" si="100"/>
        <v>0</v>
      </c>
      <c r="IKM85" s="4">
        <f t="shared" si="100"/>
        <v>0</v>
      </c>
      <c r="IKN85" s="4">
        <f t="shared" si="100"/>
        <v>0</v>
      </c>
      <c r="IKO85" s="4">
        <f t="shared" si="100"/>
        <v>0</v>
      </c>
      <c r="IKP85" s="4">
        <f t="shared" si="100"/>
        <v>0</v>
      </c>
      <c r="IKQ85" s="4">
        <f t="shared" si="100"/>
        <v>0</v>
      </c>
      <c r="IKR85" s="4">
        <f t="shared" si="100"/>
        <v>0</v>
      </c>
      <c r="IKS85" s="4">
        <f t="shared" si="100"/>
        <v>0</v>
      </c>
      <c r="IKT85" s="4">
        <f t="shared" si="100"/>
        <v>0</v>
      </c>
      <c r="IKU85" s="4">
        <f t="shared" si="100"/>
        <v>0</v>
      </c>
      <c r="IKV85" s="4">
        <f t="shared" si="100"/>
        <v>0</v>
      </c>
      <c r="IKW85" s="4">
        <f t="shared" si="100"/>
        <v>0</v>
      </c>
      <c r="IKX85" s="4">
        <f t="shared" si="100"/>
        <v>0</v>
      </c>
      <c r="IKY85" s="4">
        <f t="shared" si="100"/>
        <v>0</v>
      </c>
      <c r="IKZ85" s="4">
        <f t="shared" si="100"/>
        <v>0</v>
      </c>
      <c r="ILA85" s="4">
        <f t="shared" si="100"/>
        <v>0</v>
      </c>
      <c r="ILB85" s="4">
        <f t="shared" si="100"/>
        <v>0</v>
      </c>
      <c r="ILC85" s="4">
        <f t="shared" si="100"/>
        <v>0</v>
      </c>
      <c r="ILD85" s="4">
        <f t="shared" si="100"/>
        <v>0</v>
      </c>
      <c r="ILE85" s="4">
        <f t="shared" si="100"/>
        <v>0</v>
      </c>
      <c r="ILF85" s="4">
        <f t="shared" si="100"/>
        <v>0</v>
      </c>
      <c r="ILG85" s="4">
        <f t="shared" si="100"/>
        <v>0</v>
      </c>
      <c r="ILH85" s="4">
        <f t="shared" si="100"/>
        <v>0</v>
      </c>
      <c r="ILI85" s="4">
        <f t="shared" si="100"/>
        <v>0</v>
      </c>
      <c r="ILJ85" s="4">
        <f t="shared" si="100"/>
        <v>0</v>
      </c>
      <c r="ILK85" s="4">
        <f t="shared" si="100"/>
        <v>0</v>
      </c>
      <c r="ILL85" s="4">
        <f t="shared" si="100"/>
        <v>0</v>
      </c>
      <c r="ILM85" s="4">
        <f t="shared" si="100"/>
        <v>0</v>
      </c>
      <c r="ILN85" s="4">
        <f t="shared" si="100"/>
        <v>0</v>
      </c>
      <c r="ILO85" s="4">
        <f t="shared" si="100"/>
        <v>0</v>
      </c>
      <c r="ILP85" s="4">
        <f t="shared" si="100"/>
        <v>0</v>
      </c>
      <c r="ILQ85" s="4">
        <f t="shared" si="100"/>
        <v>0</v>
      </c>
      <c r="ILR85" s="4">
        <f t="shared" si="100"/>
        <v>0</v>
      </c>
      <c r="ILS85" s="4">
        <f t="shared" si="100"/>
        <v>0</v>
      </c>
      <c r="ILT85" s="4">
        <f t="shared" si="100"/>
        <v>0</v>
      </c>
      <c r="ILU85" s="4">
        <f t="shared" si="100"/>
        <v>0</v>
      </c>
      <c r="ILV85" s="4">
        <f t="shared" si="100"/>
        <v>0</v>
      </c>
      <c r="ILW85" s="4">
        <f t="shared" ref="ILW85:IOH85" si="101">ILI83</f>
        <v>0</v>
      </c>
      <c r="ILX85" s="4">
        <f t="shared" si="101"/>
        <v>0</v>
      </c>
      <c r="ILY85" s="4">
        <f t="shared" si="101"/>
        <v>0</v>
      </c>
      <c r="ILZ85" s="4">
        <f t="shared" si="101"/>
        <v>0</v>
      </c>
      <c r="IMA85" s="4">
        <f t="shared" si="101"/>
        <v>0</v>
      </c>
      <c r="IMB85" s="4">
        <f t="shared" si="101"/>
        <v>0</v>
      </c>
      <c r="IMC85" s="4">
        <f t="shared" si="101"/>
        <v>0</v>
      </c>
      <c r="IMD85" s="4">
        <f t="shared" si="101"/>
        <v>0</v>
      </c>
      <c r="IME85" s="4">
        <f t="shared" si="101"/>
        <v>0</v>
      </c>
      <c r="IMF85" s="4">
        <f t="shared" si="101"/>
        <v>0</v>
      </c>
      <c r="IMG85" s="4">
        <f t="shared" si="101"/>
        <v>0</v>
      </c>
      <c r="IMH85" s="4">
        <f t="shared" si="101"/>
        <v>0</v>
      </c>
      <c r="IMI85" s="4">
        <f t="shared" si="101"/>
        <v>0</v>
      </c>
      <c r="IMJ85" s="4">
        <f t="shared" si="101"/>
        <v>0</v>
      </c>
      <c r="IMK85" s="4">
        <f t="shared" si="101"/>
        <v>0</v>
      </c>
      <c r="IML85" s="4">
        <f t="shared" si="101"/>
        <v>0</v>
      </c>
      <c r="IMM85" s="4">
        <f t="shared" si="101"/>
        <v>0</v>
      </c>
      <c r="IMN85" s="4">
        <f t="shared" si="101"/>
        <v>0</v>
      </c>
      <c r="IMO85" s="4">
        <f t="shared" si="101"/>
        <v>0</v>
      </c>
      <c r="IMP85" s="4">
        <f t="shared" si="101"/>
        <v>0</v>
      </c>
      <c r="IMQ85" s="4">
        <f t="shared" si="101"/>
        <v>0</v>
      </c>
      <c r="IMR85" s="4">
        <f t="shared" si="101"/>
        <v>0</v>
      </c>
      <c r="IMS85" s="4">
        <f t="shared" si="101"/>
        <v>0</v>
      </c>
      <c r="IMT85" s="4">
        <f t="shared" si="101"/>
        <v>0</v>
      </c>
      <c r="IMU85" s="4">
        <f t="shared" si="101"/>
        <v>0</v>
      </c>
      <c r="IMV85" s="4">
        <f t="shared" si="101"/>
        <v>0</v>
      </c>
      <c r="IMW85" s="4">
        <f t="shared" si="101"/>
        <v>0</v>
      </c>
      <c r="IMX85" s="4">
        <f t="shared" si="101"/>
        <v>0</v>
      </c>
      <c r="IMY85" s="4">
        <f t="shared" si="101"/>
        <v>0</v>
      </c>
      <c r="IMZ85" s="4">
        <f t="shared" si="101"/>
        <v>0</v>
      </c>
      <c r="INA85" s="4">
        <f t="shared" si="101"/>
        <v>0</v>
      </c>
      <c r="INB85" s="4">
        <f t="shared" si="101"/>
        <v>0</v>
      </c>
      <c r="INC85" s="4">
        <f t="shared" si="101"/>
        <v>0</v>
      </c>
      <c r="IND85" s="4">
        <f t="shared" si="101"/>
        <v>0</v>
      </c>
      <c r="INE85" s="4">
        <f t="shared" si="101"/>
        <v>0</v>
      </c>
      <c r="INF85" s="4">
        <f t="shared" si="101"/>
        <v>0</v>
      </c>
      <c r="ING85" s="4">
        <f t="shared" si="101"/>
        <v>0</v>
      </c>
      <c r="INH85" s="4">
        <f t="shared" si="101"/>
        <v>0</v>
      </c>
      <c r="INI85" s="4">
        <f t="shared" si="101"/>
        <v>0</v>
      </c>
      <c r="INJ85" s="4">
        <f t="shared" si="101"/>
        <v>0</v>
      </c>
      <c r="INK85" s="4">
        <f t="shared" si="101"/>
        <v>0</v>
      </c>
      <c r="INL85" s="4">
        <f t="shared" si="101"/>
        <v>0</v>
      </c>
      <c r="INM85" s="4">
        <f t="shared" si="101"/>
        <v>0</v>
      </c>
      <c r="INN85" s="4">
        <f t="shared" si="101"/>
        <v>0</v>
      </c>
      <c r="INO85" s="4">
        <f t="shared" si="101"/>
        <v>0</v>
      </c>
      <c r="INP85" s="4">
        <f t="shared" si="101"/>
        <v>0</v>
      </c>
      <c r="INQ85" s="4">
        <f t="shared" si="101"/>
        <v>0</v>
      </c>
      <c r="INR85" s="4">
        <f t="shared" si="101"/>
        <v>0</v>
      </c>
      <c r="INS85" s="4">
        <f t="shared" si="101"/>
        <v>0</v>
      </c>
      <c r="INT85" s="4">
        <f t="shared" si="101"/>
        <v>0</v>
      </c>
      <c r="INU85" s="4">
        <f t="shared" si="101"/>
        <v>0</v>
      </c>
      <c r="INV85" s="4">
        <f t="shared" si="101"/>
        <v>0</v>
      </c>
      <c r="INW85" s="4">
        <f t="shared" si="101"/>
        <v>0</v>
      </c>
      <c r="INX85" s="4">
        <f t="shared" si="101"/>
        <v>0</v>
      </c>
      <c r="INY85" s="4">
        <f t="shared" si="101"/>
        <v>0</v>
      </c>
      <c r="INZ85" s="4">
        <f t="shared" si="101"/>
        <v>0</v>
      </c>
      <c r="IOA85" s="4">
        <f t="shared" si="101"/>
        <v>0</v>
      </c>
      <c r="IOB85" s="4">
        <f t="shared" si="101"/>
        <v>0</v>
      </c>
      <c r="IOC85" s="4">
        <f t="shared" si="101"/>
        <v>0</v>
      </c>
      <c r="IOD85" s="4">
        <f t="shared" si="101"/>
        <v>0</v>
      </c>
      <c r="IOE85" s="4">
        <f t="shared" si="101"/>
        <v>0</v>
      </c>
      <c r="IOF85" s="4">
        <f t="shared" si="101"/>
        <v>0</v>
      </c>
      <c r="IOG85" s="4">
        <f t="shared" si="101"/>
        <v>0</v>
      </c>
      <c r="IOH85" s="4">
        <f t="shared" si="101"/>
        <v>0</v>
      </c>
      <c r="IOI85" s="4">
        <f t="shared" ref="IOI85:IQT85" si="102">INU83</f>
        <v>0</v>
      </c>
      <c r="IOJ85" s="4">
        <f t="shared" si="102"/>
        <v>0</v>
      </c>
      <c r="IOK85" s="4">
        <f t="shared" si="102"/>
        <v>0</v>
      </c>
      <c r="IOL85" s="4">
        <f t="shared" si="102"/>
        <v>0</v>
      </c>
      <c r="IOM85" s="4">
        <f t="shared" si="102"/>
        <v>0</v>
      </c>
      <c r="ION85" s="4">
        <f t="shared" si="102"/>
        <v>0</v>
      </c>
      <c r="IOO85" s="4">
        <f t="shared" si="102"/>
        <v>0</v>
      </c>
      <c r="IOP85" s="4">
        <f t="shared" si="102"/>
        <v>0</v>
      </c>
      <c r="IOQ85" s="4">
        <f t="shared" si="102"/>
        <v>0</v>
      </c>
      <c r="IOR85" s="4">
        <f t="shared" si="102"/>
        <v>0</v>
      </c>
      <c r="IOS85" s="4">
        <f t="shared" si="102"/>
        <v>0</v>
      </c>
      <c r="IOT85" s="4">
        <f t="shared" si="102"/>
        <v>0</v>
      </c>
      <c r="IOU85" s="4">
        <f t="shared" si="102"/>
        <v>0</v>
      </c>
      <c r="IOV85" s="4">
        <f t="shared" si="102"/>
        <v>0</v>
      </c>
      <c r="IOW85" s="4">
        <f t="shared" si="102"/>
        <v>0</v>
      </c>
      <c r="IOX85" s="4">
        <f t="shared" si="102"/>
        <v>0</v>
      </c>
      <c r="IOY85" s="4">
        <f t="shared" si="102"/>
        <v>0</v>
      </c>
      <c r="IOZ85" s="4">
        <f t="shared" si="102"/>
        <v>0</v>
      </c>
      <c r="IPA85" s="4">
        <f t="shared" si="102"/>
        <v>0</v>
      </c>
      <c r="IPB85" s="4">
        <f t="shared" si="102"/>
        <v>0</v>
      </c>
      <c r="IPC85" s="4">
        <f t="shared" si="102"/>
        <v>0</v>
      </c>
      <c r="IPD85" s="4">
        <f t="shared" si="102"/>
        <v>0</v>
      </c>
      <c r="IPE85" s="4">
        <f t="shared" si="102"/>
        <v>0</v>
      </c>
      <c r="IPF85" s="4">
        <f t="shared" si="102"/>
        <v>0</v>
      </c>
      <c r="IPG85" s="4">
        <f t="shared" si="102"/>
        <v>0</v>
      </c>
      <c r="IPH85" s="4">
        <f t="shared" si="102"/>
        <v>0</v>
      </c>
      <c r="IPI85" s="4">
        <f t="shared" si="102"/>
        <v>0</v>
      </c>
      <c r="IPJ85" s="4">
        <f t="shared" si="102"/>
        <v>0</v>
      </c>
      <c r="IPK85" s="4">
        <f t="shared" si="102"/>
        <v>0</v>
      </c>
      <c r="IPL85" s="4">
        <f t="shared" si="102"/>
        <v>0</v>
      </c>
      <c r="IPM85" s="4">
        <f t="shared" si="102"/>
        <v>0</v>
      </c>
      <c r="IPN85" s="4">
        <f t="shared" si="102"/>
        <v>0</v>
      </c>
      <c r="IPO85" s="4">
        <f t="shared" si="102"/>
        <v>0</v>
      </c>
      <c r="IPP85" s="4">
        <f t="shared" si="102"/>
        <v>0</v>
      </c>
      <c r="IPQ85" s="4">
        <f t="shared" si="102"/>
        <v>0</v>
      </c>
      <c r="IPR85" s="4">
        <f t="shared" si="102"/>
        <v>0</v>
      </c>
      <c r="IPS85" s="4">
        <f t="shared" si="102"/>
        <v>0</v>
      </c>
      <c r="IPT85" s="4">
        <f t="shared" si="102"/>
        <v>0</v>
      </c>
      <c r="IPU85" s="4">
        <f t="shared" si="102"/>
        <v>0</v>
      </c>
      <c r="IPV85" s="4">
        <f t="shared" si="102"/>
        <v>0</v>
      </c>
      <c r="IPW85" s="4">
        <f t="shared" si="102"/>
        <v>0</v>
      </c>
      <c r="IPX85" s="4">
        <f t="shared" si="102"/>
        <v>0</v>
      </c>
      <c r="IPY85" s="4">
        <f t="shared" si="102"/>
        <v>0</v>
      </c>
      <c r="IPZ85" s="4">
        <f t="shared" si="102"/>
        <v>0</v>
      </c>
      <c r="IQA85" s="4">
        <f t="shared" si="102"/>
        <v>0</v>
      </c>
      <c r="IQB85" s="4">
        <f t="shared" si="102"/>
        <v>0</v>
      </c>
      <c r="IQC85" s="4">
        <f t="shared" si="102"/>
        <v>0</v>
      </c>
      <c r="IQD85" s="4">
        <f t="shared" si="102"/>
        <v>0</v>
      </c>
      <c r="IQE85" s="4">
        <f t="shared" si="102"/>
        <v>0</v>
      </c>
      <c r="IQF85" s="4">
        <f t="shared" si="102"/>
        <v>0</v>
      </c>
      <c r="IQG85" s="4">
        <f t="shared" si="102"/>
        <v>0</v>
      </c>
      <c r="IQH85" s="4">
        <f t="shared" si="102"/>
        <v>0</v>
      </c>
      <c r="IQI85" s="4">
        <f t="shared" si="102"/>
        <v>0</v>
      </c>
      <c r="IQJ85" s="4">
        <f t="shared" si="102"/>
        <v>0</v>
      </c>
      <c r="IQK85" s="4">
        <f t="shared" si="102"/>
        <v>0</v>
      </c>
      <c r="IQL85" s="4">
        <f t="shared" si="102"/>
        <v>0</v>
      </c>
      <c r="IQM85" s="4">
        <f t="shared" si="102"/>
        <v>0</v>
      </c>
      <c r="IQN85" s="4">
        <f t="shared" si="102"/>
        <v>0</v>
      </c>
      <c r="IQO85" s="4">
        <f t="shared" si="102"/>
        <v>0</v>
      </c>
      <c r="IQP85" s="4">
        <f t="shared" si="102"/>
        <v>0</v>
      </c>
      <c r="IQQ85" s="4">
        <f t="shared" si="102"/>
        <v>0</v>
      </c>
      <c r="IQR85" s="4">
        <f t="shared" si="102"/>
        <v>0</v>
      </c>
      <c r="IQS85" s="4">
        <f t="shared" si="102"/>
        <v>0</v>
      </c>
      <c r="IQT85" s="4">
        <f t="shared" si="102"/>
        <v>0</v>
      </c>
      <c r="IQU85" s="4">
        <f t="shared" ref="IQU85:ITF85" si="103">IQG83</f>
        <v>0</v>
      </c>
      <c r="IQV85" s="4">
        <f t="shared" si="103"/>
        <v>0</v>
      </c>
      <c r="IQW85" s="4">
        <f t="shared" si="103"/>
        <v>0</v>
      </c>
      <c r="IQX85" s="4">
        <f t="shared" si="103"/>
        <v>0</v>
      </c>
      <c r="IQY85" s="4">
        <f t="shared" si="103"/>
        <v>0</v>
      </c>
      <c r="IQZ85" s="4">
        <f t="shared" si="103"/>
        <v>0</v>
      </c>
      <c r="IRA85" s="4">
        <f t="shared" si="103"/>
        <v>0</v>
      </c>
      <c r="IRB85" s="4">
        <f t="shared" si="103"/>
        <v>0</v>
      </c>
      <c r="IRC85" s="4">
        <f t="shared" si="103"/>
        <v>0</v>
      </c>
      <c r="IRD85" s="4">
        <f t="shared" si="103"/>
        <v>0</v>
      </c>
      <c r="IRE85" s="4">
        <f t="shared" si="103"/>
        <v>0</v>
      </c>
      <c r="IRF85" s="4">
        <f t="shared" si="103"/>
        <v>0</v>
      </c>
      <c r="IRG85" s="4">
        <f t="shared" si="103"/>
        <v>0</v>
      </c>
      <c r="IRH85" s="4">
        <f t="shared" si="103"/>
        <v>0</v>
      </c>
      <c r="IRI85" s="4">
        <f t="shared" si="103"/>
        <v>0</v>
      </c>
      <c r="IRJ85" s="4">
        <f t="shared" si="103"/>
        <v>0</v>
      </c>
      <c r="IRK85" s="4">
        <f t="shared" si="103"/>
        <v>0</v>
      </c>
      <c r="IRL85" s="4">
        <f t="shared" si="103"/>
        <v>0</v>
      </c>
      <c r="IRM85" s="4">
        <f t="shared" si="103"/>
        <v>0</v>
      </c>
      <c r="IRN85" s="4">
        <f t="shared" si="103"/>
        <v>0</v>
      </c>
      <c r="IRO85" s="4">
        <f t="shared" si="103"/>
        <v>0</v>
      </c>
      <c r="IRP85" s="4">
        <f t="shared" si="103"/>
        <v>0</v>
      </c>
      <c r="IRQ85" s="4">
        <f t="shared" si="103"/>
        <v>0</v>
      </c>
      <c r="IRR85" s="4">
        <f t="shared" si="103"/>
        <v>0</v>
      </c>
      <c r="IRS85" s="4">
        <f t="shared" si="103"/>
        <v>0</v>
      </c>
      <c r="IRT85" s="4">
        <f t="shared" si="103"/>
        <v>0</v>
      </c>
      <c r="IRU85" s="4">
        <f t="shared" si="103"/>
        <v>0</v>
      </c>
      <c r="IRV85" s="4">
        <f t="shared" si="103"/>
        <v>0</v>
      </c>
      <c r="IRW85" s="4">
        <f t="shared" si="103"/>
        <v>0</v>
      </c>
      <c r="IRX85" s="4">
        <f t="shared" si="103"/>
        <v>0</v>
      </c>
      <c r="IRY85" s="4">
        <f t="shared" si="103"/>
        <v>0</v>
      </c>
      <c r="IRZ85" s="4">
        <f t="shared" si="103"/>
        <v>0</v>
      </c>
      <c r="ISA85" s="4">
        <f t="shared" si="103"/>
        <v>0</v>
      </c>
      <c r="ISB85" s="4">
        <f t="shared" si="103"/>
        <v>0</v>
      </c>
      <c r="ISC85" s="4">
        <f t="shared" si="103"/>
        <v>0</v>
      </c>
      <c r="ISD85" s="4">
        <f t="shared" si="103"/>
        <v>0</v>
      </c>
      <c r="ISE85" s="4">
        <f t="shared" si="103"/>
        <v>0</v>
      </c>
      <c r="ISF85" s="4">
        <f t="shared" si="103"/>
        <v>0</v>
      </c>
      <c r="ISG85" s="4">
        <f t="shared" si="103"/>
        <v>0</v>
      </c>
      <c r="ISH85" s="4">
        <f t="shared" si="103"/>
        <v>0</v>
      </c>
      <c r="ISI85" s="4">
        <f t="shared" si="103"/>
        <v>0</v>
      </c>
      <c r="ISJ85" s="4">
        <f t="shared" si="103"/>
        <v>0</v>
      </c>
      <c r="ISK85" s="4">
        <f t="shared" si="103"/>
        <v>0</v>
      </c>
      <c r="ISL85" s="4">
        <f t="shared" si="103"/>
        <v>0</v>
      </c>
      <c r="ISM85" s="4">
        <f t="shared" si="103"/>
        <v>0</v>
      </c>
      <c r="ISN85" s="4">
        <f t="shared" si="103"/>
        <v>0</v>
      </c>
      <c r="ISO85" s="4">
        <f t="shared" si="103"/>
        <v>0</v>
      </c>
      <c r="ISP85" s="4">
        <f t="shared" si="103"/>
        <v>0</v>
      </c>
      <c r="ISQ85" s="4">
        <f t="shared" si="103"/>
        <v>0</v>
      </c>
      <c r="ISR85" s="4">
        <f t="shared" si="103"/>
        <v>0</v>
      </c>
      <c r="ISS85" s="4">
        <f t="shared" si="103"/>
        <v>0</v>
      </c>
      <c r="IST85" s="4">
        <f t="shared" si="103"/>
        <v>0</v>
      </c>
      <c r="ISU85" s="4">
        <f t="shared" si="103"/>
        <v>0</v>
      </c>
      <c r="ISV85" s="4">
        <f t="shared" si="103"/>
        <v>0</v>
      </c>
      <c r="ISW85" s="4">
        <f t="shared" si="103"/>
        <v>0</v>
      </c>
      <c r="ISX85" s="4">
        <f t="shared" si="103"/>
        <v>0</v>
      </c>
      <c r="ISY85" s="4">
        <f t="shared" si="103"/>
        <v>0</v>
      </c>
      <c r="ISZ85" s="4">
        <f t="shared" si="103"/>
        <v>0</v>
      </c>
      <c r="ITA85" s="4">
        <f t="shared" si="103"/>
        <v>0</v>
      </c>
      <c r="ITB85" s="4">
        <f t="shared" si="103"/>
        <v>0</v>
      </c>
      <c r="ITC85" s="4">
        <f t="shared" si="103"/>
        <v>0</v>
      </c>
      <c r="ITD85" s="4">
        <f t="shared" si="103"/>
        <v>0</v>
      </c>
      <c r="ITE85" s="4">
        <f t="shared" si="103"/>
        <v>0</v>
      </c>
      <c r="ITF85" s="4">
        <f t="shared" si="103"/>
        <v>0</v>
      </c>
      <c r="ITG85" s="4">
        <f t="shared" ref="ITG85:IVR85" si="104">ISS83</f>
        <v>0</v>
      </c>
      <c r="ITH85" s="4">
        <f t="shared" si="104"/>
        <v>0</v>
      </c>
      <c r="ITI85" s="4">
        <f t="shared" si="104"/>
        <v>0</v>
      </c>
      <c r="ITJ85" s="4">
        <f t="shared" si="104"/>
        <v>0</v>
      </c>
      <c r="ITK85" s="4">
        <f t="shared" si="104"/>
        <v>0</v>
      </c>
      <c r="ITL85" s="4">
        <f t="shared" si="104"/>
        <v>0</v>
      </c>
      <c r="ITM85" s="4">
        <f t="shared" si="104"/>
        <v>0</v>
      </c>
      <c r="ITN85" s="4">
        <f t="shared" si="104"/>
        <v>0</v>
      </c>
      <c r="ITO85" s="4">
        <f t="shared" si="104"/>
        <v>0</v>
      </c>
      <c r="ITP85" s="4">
        <f t="shared" si="104"/>
        <v>0</v>
      </c>
      <c r="ITQ85" s="4">
        <f t="shared" si="104"/>
        <v>0</v>
      </c>
      <c r="ITR85" s="4">
        <f t="shared" si="104"/>
        <v>0</v>
      </c>
      <c r="ITS85" s="4">
        <f t="shared" si="104"/>
        <v>0</v>
      </c>
      <c r="ITT85" s="4">
        <f t="shared" si="104"/>
        <v>0</v>
      </c>
      <c r="ITU85" s="4">
        <f t="shared" si="104"/>
        <v>0</v>
      </c>
      <c r="ITV85" s="4">
        <f t="shared" si="104"/>
        <v>0</v>
      </c>
      <c r="ITW85" s="4">
        <f t="shared" si="104"/>
        <v>0</v>
      </c>
      <c r="ITX85" s="4">
        <f t="shared" si="104"/>
        <v>0</v>
      </c>
      <c r="ITY85" s="4">
        <f t="shared" si="104"/>
        <v>0</v>
      </c>
      <c r="ITZ85" s="4">
        <f t="shared" si="104"/>
        <v>0</v>
      </c>
      <c r="IUA85" s="4">
        <f t="shared" si="104"/>
        <v>0</v>
      </c>
      <c r="IUB85" s="4">
        <f t="shared" si="104"/>
        <v>0</v>
      </c>
      <c r="IUC85" s="4">
        <f t="shared" si="104"/>
        <v>0</v>
      </c>
      <c r="IUD85" s="4">
        <f t="shared" si="104"/>
        <v>0</v>
      </c>
      <c r="IUE85" s="4">
        <f t="shared" si="104"/>
        <v>0</v>
      </c>
      <c r="IUF85" s="4">
        <f t="shared" si="104"/>
        <v>0</v>
      </c>
      <c r="IUG85" s="4">
        <f t="shared" si="104"/>
        <v>0</v>
      </c>
      <c r="IUH85" s="4">
        <f t="shared" si="104"/>
        <v>0</v>
      </c>
      <c r="IUI85" s="4">
        <f t="shared" si="104"/>
        <v>0</v>
      </c>
      <c r="IUJ85" s="4">
        <f t="shared" si="104"/>
        <v>0</v>
      </c>
      <c r="IUK85" s="4">
        <f t="shared" si="104"/>
        <v>0</v>
      </c>
      <c r="IUL85" s="4">
        <f t="shared" si="104"/>
        <v>0</v>
      </c>
      <c r="IUM85" s="4">
        <f t="shared" si="104"/>
        <v>0</v>
      </c>
      <c r="IUN85" s="4">
        <f t="shared" si="104"/>
        <v>0</v>
      </c>
      <c r="IUO85" s="4">
        <f t="shared" si="104"/>
        <v>0</v>
      </c>
      <c r="IUP85" s="4">
        <f t="shared" si="104"/>
        <v>0</v>
      </c>
      <c r="IUQ85" s="4">
        <f t="shared" si="104"/>
        <v>0</v>
      </c>
      <c r="IUR85" s="4">
        <f t="shared" si="104"/>
        <v>0</v>
      </c>
      <c r="IUS85" s="4">
        <f t="shared" si="104"/>
        <v>0</v>
      </c>
      <c r="IUT85" s="4">
        <f t="shared" si="104"/>
        <v>0</v>
      </c>
      <c r="IUU85" s="4">
        <f t="shared" si="104"/>
        <v>0</v>
      </c>
      <c r="IUV85" s="4">
        <f t="shared" si="104"/>
        <v>0</v>
      </c>
      <c r="IUW85" s="4">
        <f t="shared" si="104"/>
        <v>0</v>
      </c>
      <c r="IUX85" s="4">
        <f t="shared" si="104"/>
        <v>0</v>
      </c>
      <c r="IUY85" s="4">
        <f t="shared" si="104"/>
        <v>0</v>
      </c>
      <c r="IUZ85" s="4">
        <f t="shared" si="104"/>
        <v>0</v>
      </c>
      <c r="IVA85" s="4">
        <f t="shared" si="104"/>
        <v>0</v>
      </c>
      <c r="IVB85" s="4">
        <f t="shared" si="104"/>
        <v>0</v>
      </c>
      <c r="IVC85" s="4">
        <f t="shared" si="104"/>
        <v>0</v>
      </c>
      <c r="IVD85" s="4">
        <f t="shared" si="104"/>
        <v>0</v>
      </c>
      <c r="IVE85" s="4">
        <f t="shared" si="104"/>
        <v>0</v>
      </c>
      <c r="IVF85" s="4">
        <f t="shared" si="104"/>
        <v>0</v>
      </c>
      <c r="IVG85" s="4">
        <f t="shared" si="104"/>
        <v>0</v>
      </c>
      <c r="IVH85" s="4">
        <f t="shared" si="104"/>
        <v>0</v>
      </c>
      <c r="IVI85" s="4">
        <f t="shared" si="104"/>
        <v>0</v>
      </c>
      <c r="IVJ85" s="4">
        <f t="shared" si="104"/>
        <v>0</v>
      </c>
      <c r="IVK85" s="4">
        <f t="shared" si="104"/>
        <v>0</v>
      </c>
      <c r="IVL85" s="4">
        <f t="shared" si="104"/>
        <v>0</v>
      </c>
      <c r="IVM85" s="4">
        <f t="shared" si="104"/>
        <v>0</v>
      </c>
      <c r="IVN85" s="4">
        <f t="shared" si="104"/>
        <v>0</v>
      </c>
      <c r="IVO85" s="4">
        <f t="shared" si="104"/>
        <v>0</v>
      </c>
      <c r="IVP85" s="4">
        <f t="shared" si="104"/>
        <v>0</v>
      </c>
      <c r="IVQ85" s="4">
        <f t="shared" si="104"/>
        <v>0</v>
      </c>
      <c r="IVR85" s="4">
        <f t="shared" si="104"/>
        <v>0</v>
      </c>
      <c r="IVS85" s="4">
        <f t="shared" ref="IVS85:IYD85" si="105">IVE83</f>
        <v>0</v>
      </c>
      <c r="IVT85" s="4">
        <f t="shared" si="105"/>
        <v>0</v>
      </c>
      <c r="IVU85" s="4">
        <f t="shared" si="105"/>
        <v>0</v>
      </c>
      <c r="IVV85" s="4">
        <f t="shared" si="105"/>
        <v>0</v>
      </c>
      <c r="IVW85" s="4">
        <f t="shared" si="105"/>
        <v>0</v>
      </c>
      <c r="IVX85" s="4">
        <f t="shared" si="105"/>
        <v>0</v>
      </c>
      <c r="IVY85" s="4">
        <f t="shared" si="105"/>
        <v>0</v>
      </c>
      <c r="IVZ85" s="4">
        <f t="shared" si="105"/>
        <v>0</v>
      </c>
      <c r="IWA85" s="4">
        <f t="shared" si="105"/>
        <v>0</v>
      </c>
      <c r="IWB85" s="4">
        <f t="shared" si="105"/>
        <v>0</v>
      </c>
      <c r="IWC85" s="4">
        <f t="shared" si="105"/>
        <v>0</v>
      </c>
      <c r="IWD85" s="4">
        <f t="shared" si="105"/>
        <v>0</v>
      </c>
      <c r="IWE85" s="4">
        <f t="shared" si="105"/>
        <v>0</v>
      </c>
      <c r="IWF85" s="4">
        <f t="shared" si="105"/>
        <v>0</v>
      </c>
      <c r="IWG85" s="4">
        <f t="shared" si="105"/>
        <v>0</v>
      </c>
      <c r="IWH85" s="4">
        <f t="shared" si="105"/>
        <v>0</v>
      </c>
      <c r="IWI85" s="4">
        <f t="shared" si="105"/>
        <v>0</v>
      </c>
      <c r="IWJ85" s="4">
        <f t="shared" si="105"/>
        <v>0</v>
      </c>
      <c r="IWK85" s="4">
        <f t="shared" si="105"/>
        <v>0</v>
      </c>
      <c r="IWL85" s="4">
        <f t="shared" si="105"/>
        <v>0</v>
      </c>
      <c r="IWM85" s="4">
        <f t="shared" si="105"/>
        <v>0</v>
      </c>
      <c r="IWN85" s="4">
        <f t="shared" si="105"/>
        <v>0</v>
      </c>
      <c r="IWO85" s="4">
        <f t="shared" si="105"/>
        <v>0</v>
      </c>
      <c r="IWP85" s="4">
        <f t="shared" si="105"/>
        <v>0</v>
      </c>
      <c r="IWQ85" s="4">
        <f t="shared" si="105"/>
        <v>0</v>
      </c>
      <c r="IWR85" s="4">
        <f t="shared" si="105"/>
        <v>0</v>
      </c>
      <c r="IWS85" s="4">
        <f t="shared" si="105"/>
        <v>0</v>
      </c>
      <c r="IWT85" s="4">
        <f t="shared" si="105"/>
        <v>0</v>
      </c>
      <c r="IWU85" s="4">
        <f t="shared" si="105"/>
        <v>0</v>
      </c>
      <c r="IWV85" s="4">
        <f t="shared" si="105"/>
        <v>0</v>
      </c>
      <c r="IWW85" s="4">
        <f t="shared" si="105"/>
        <v>0</v>
      </c>
      <c r="IWX85" s="4">
        <f t="shared" si="105"/>
        <v>0</v>
      </c>
      <c r="IWY85" s="4">
        <f t="shared" si="105"/>
        <v>0</v>
      </c>
      <c r="IWZ85" s="4">
        <f t="shared" si="105"/>
        <v>0</v>
      </c>
      <c r="IXA85" s="4">
        <f t="shared" si="105"/>
        <v>0</v>
      </c>
      <c r="IXB85" s="4">
        <f t="shared" si="105"/>
        <v>0</v>
      </c>
      <c r="IXC85" s="4">
        <f t="shared" si="105"/>
        <v>0</v>
      </c>
      <c r="IXD85" s="4">
        <f t="shared" si="105"/>
        <v>0</v>
      </c>
      <c r="IXE85" s="4">
        <f t="shared" si="105"/>
        <v>0</v>
      </c>
      <c r="IXF85" s="4">
        <f t="shared" si="105"/>
        <v>0</v>
      </c>
      <c r="IXG85" s="4">
        <f t="shared" si="105"/>
        <v>0</v>
      </c>
      <c r="IXH85" s="4">
        <f t="shared" si="105"/>
        <v>0</v>
      </c>
      <c r="IXI85" s="4">
        <f t="shared" si="105"/>
        <v>0</v>
      </c>
      <c r="IXJ85" s="4">
        <f t="shared" si="105"/>
        <v>0</v>
      </c>
      <c r="IXK85" s="4">
        <f t="shared" si="105"/>
        <v>0</v>
      </c>
      <c r="IXL85" s="4">
        <f t="shared" si="105"/>
        <v>0</v>
      </c>
      <c r="IXM85" s="4">
        <f t="shared" si="105"/>
        <v>0</v>
      </c>
      <c r="IXN85" s="4">
        <f t="shared" si="105"/>
        <v>0</v>
      </c>
      <c r="IXO85" s="4">
        <f t="shared" si="105"/>
        <v>0</v>
      </c>
      <c r="IXP85" s="4">
        <f t="shared" si="105"/>
        <v>0</v>
      </c>
      <c r="IXQ85" s="4">
        <f t="shared" si="105"/>
        <v>0</v>
      </c>
      <c r="IXR85" s="4">
        <f t="shared" si="105"/>
        <v>0</v>
      </c>
      <c r="IXS85" s="4">
        <f t="shared" si="105"/>
        <v>0</v>
      </c>
      <c r="IXT85" s="4">
        <f t="shared" si="105"/>
        <v>0</v>
      </c>
      <c r="IXU85" s="4">
        <f t="shared" si="105"/>
        <v>0</v>
      </c>
      <c r="IXV85" s="4">
        <f t="shared" si="105"/>
        <v>0</v>
      </c>
      <c r="IXW85" s="4">
        <f t="shared" si="105"/>
        <v>0</v>
      </c>
      <c r="IXX85" s="4">
        <f t="shared" si="105"/>
        <v>0</v>
      </c>
      <c r="IXY85" s="4">
        <f t="shared" si="105"/>
        <v>0</v>
      </c>
      <c r="IXZ85" s="4">
        <f t="shared" si="105"/>
        <v>0</v>
      </c>
      <c r="IYA85" s="4">
        <f t="shared" si="105"/>
        <v>0</v>
      </c>
      <c r="IYB85" s="4">
        <f t="shared" si="105"/>
        <v>0</v>
      </c>
      <c r="IYC85" s="4">
        <f t="shared" si="105"/>
        <v>0</v>
      </c>
      <c r="IYD85" s="4">
        <f t="shared" si="105"/>
        <v>0</v>
      </c>
      <c r="IYE85" s="4">
        <f t="shared" ref="IYE85:JAP85" si="106">IXQ83</f>
        <v>0</v>
      </c>
      <c r="IYF85" s="4">
        <f t="shared" si="106"/>
        <v>0</v>
      </c>
      <c r="IYG85" s="4">
        <f t="shared" si="106"/>
        <v>0</v>
      </c>
      <c r="IYH85" s="4">
        <f t="shared" si="106"/>
        <v>0</v>
      </c>
      <c r="IYI85" s="4">
        <f t="shared" si="106"/>
        <v>0</v>
      </c>
      <c r="IYJ85" s="4">
        <f t="shared" si="106"/>
        <v>0</v>
      </c>
      <c r="IYK85" s="4">
        <f t="shared" si="106"/>
        <v>0</v>
      </c>
      <c r="IYL85" s="4">
        <f t="shared" si="106"/>
        <v>0</v>
      </c>
      <c r="IYM85" s="4">
        <f t="shared" si="106"/>
        <v>0</v>
      </c>
      <c r="IYN85" s="4">
        <f t="shared" si="106"/>
        <v>0</v>
      </c>
      <c r="IYO85" s="4">
        <f t="shared" si="106"/>
        <v>0</v>
      </c>
      <c r="IYP85" s="4">
        <f t="shared" si="106"/>
        <v>0</v>
      </c>
      <c r="IYQ85" s="4">
        <f t="shared" si="106"/>
        <v>0</v>
      </c>
      <c r="IYR85" s="4">
        <f t="shared" si="106"/>
        <v>0</v>
      </c>
      <c r="IYS85" s="4">
        <f t="shared" si="106"/>
        <v>0</v>
      </c>
      <c r="IYT85" s="4">
        <f t="shared" si="106"/>
        <v>0</v>
      </c>
      <c r="IYU85" s="4">
        <f t="shared" si="106"/>
        <v>0</v>
      </c>
      <c r="IYV85" s="4">
        <f t="shared" si="106"/>
        <v>0</v>
      </c>
      <c r="IYW85" s="4">
        <f t="shared" si="106"/>
        <v>0</v>
      </c>
      <c r="IYX85" s="4">
        <f t="shared" si="106"/>
        <v>0</v>
      </c>
      <c r="IYY85" s="4">
        <f t="shared" si="106"/>
        <v>0</v>
      </c>
      <c r="IYZ85" s="4">
        <f t="shared" si="106"/>
        <v>0</v>
      </c>
      <c r="IZA85" s="4">
        <f t="shared" si="106"/>
        <v>0</v>
      </c>
      <c r="IZB85" s="4">
        <f t="shared" si="106"/>
        <v>0</v>
      </c>
      <c r="IZC85" s="4">
        <f t="shared" si="106"/>
        <v>0</v>
      </c>
      <c r="IZD85" s="4">
        <f t="shared" si="106"/>
        <v>0</v>
      </c>
      <c r="IZE85" s="4">
        <f t="shared" si="106"/>
        <v>0</v>
      </c>
      <c r="IZF85" s="4">
        <f t="shared" si="106"/>
        <v>0</v>
      </c>
      <c r="IZG85" s="4">
        <f t="shared" si="106"/>
        <v>0</v>
      </c>
      <c r="IZH85" s="4">
        <f t="shared" si="106"/>
        <v>0</v>
      </c>
      <c r="IZI85" s="4">
        <f t="shared" si="106"/>
        <v>0</v>
      </c>
      <c r="IZJ85" s="4">
        <f t="shared" si="106"/>
        <v>0</v>
      </c>
      <c r="IZK85" s="4">
        <f t="shared" si="106"/>
        <v>0</v>
      </c>
      <c r="IZL85" s="4">
        <f t="shared" si="106"/>
        <v>0</v>
      </c>
      <c r="IZM85" s="4">
        <f t="shared" si="106"/>
        <v>0</v>
      </c>
      <c r="IZN85" s="4">
        <f t="shared" si="106"/>
        <v>0</v>
      </c>
      <c r="IZO85" s="4">
        <f t="shared" si="106"/>
        <v>0</v>
      </c>
      <c r="IZP85" s="4">
        <f t="shared" si="106"/>
        <v>0</v>
      </c>
      <c r="IZQ85" s="4">
        <f t="shared" si="106"/>
        <v>0</v>
      </c>
      <c r="IZR85" s="4">
        <f t="shared" si="106"/>
        <v>0</v>
      </c>
      <c r="IZS85" s="4">
        <f t="shared" si="106"/>
        <v>0</v>
      </c>
      <c r="IZT85" s="4">
        <f t="shared" si="106"/>
        <v>0</v>
      </c>
      <c r="IZU85" s="4">
        <f t="shared" si="106"/>
        <v>0</v>
      </c>
      <c r="IZV85" s="4">
        <f t="shared" si="106"/>
        <v>0</v>
      </c>
      <c r="IZW85" s="4">
        <f t="shared" si="106"/>
        <v>0</v>
      </c>
      <c r="IZX85" s="4">
        <f t="shared" si="106"/>
        <v>0</v>
      </c>
      <c r="IZY85" s="4">
        <f t="shared" si="106"/>
        <v>0</v>
      </c>
      <c r="IZZ85" s="4">
        <f t="shared" si="106"/>
        <v>0</v>
      </c>
      <c r="JAA85" s="4">
        <f t="shared" si="106"/>
        <v>0</v>
      </c>
      <c r="JAB85" s="4">
        <f t="shared" si="106"/>
        <v>0</v>
      </c>
      <c r="JAC85" s="4">
        <f t="shared" si="106"/>
        <v>0</v>
      </c>
      <c r="JAD85" s="4">
        <f t="shared" si="106"/>
        <v>0</v>
      </c>
      <c r="JAE85" s="4">
        <f t="shared" si="106"/>
        <v>0</v>
      </c>
      <c r="JAF85" s="4">
        <f t="shared" si="106"/>
        <v>0</v>
      </c>
      <c r="JAG85" s="4">
        <f t="shared" si="106"/>
        <v>0</v>
      </c>
      <c r="JAH85" s="4">
        <f t="shared" si="106"/>
        <v>0</v>
      </c>
      <c r="JAI85" s="4">
        <f t="shared" si="106"/>
        <v>0</v>
      </c>
      <c r="JAJ85" s="4">
        <f t="shared" si="106"/>
        <v>0</v>
      </c>
      <c r="JAK85" s="4">
        <f t="shared" si="106"/>
        <v>0</v>
      </c>
      <c r="JAL85" s="4">
        <f t="shared" si="106"/>
        <v>0</v>
      </c>
      <c r="JAM85" s="4">
        <f t="shared" si="106"/>
        <v>0</v>
      </c>
      <c r="JAN85" s="4">
        <f t="shared" si="106"/>
        <v>0</v>
      </c>
      <c r="JAO85" s="4">
        <f t="shared" si="106"/>
        <v>0</v>
      </c>
      <c r="JAP85" s="4">
        <f t="shared" si="106"/>
        <v>0</v>
      </c>
      <c r="JAQ85" s="4">
        <f t="shared" ref="JAQ85:JDB85" si="107">JAC83</f>
        <v>0</v>
      </c>
      <c r="JAR85" s="4">
        <f t="shared" si="107"/>
        <v>0</v>
      </c>
      <c r="JAS85" s="4">
        <f t="shared" si="107"/>
        <v>0</v>
      </c>
      <c r="JAT85" s="4">
        <f t="shared" si="107"/>
        <v>0</v>
      </c>
      <c r="JAU85" s="4">
        <f t="shared" si="107"/>
        <v>0</v>
      </c>
      <c r="JAV85" s="4">
        <f t="shared" si="107"/>
        <v>0</v>
      </c>
      <c r="JAW85" s="4">
        <f t="shared" si="107"/>
        <v>0</v>
      </c>
      <c r="JAX85" s="4">
        <f t="shared" si="107"/>
        <v>0</v>
      </c>
      <c r="JAY85" s="4">
        <f t="shared" si="107"/>
        <v>0</v>
      </c>
      <c r="JAZ85" s="4">
        <f t="shared" si="107"/>
        <v>0</v>
      </c>
      <c r="JBA85" s="4">
        <f t="shared" si="107"/>
        <v>0</v>
      </c>
      <c r="JBB85" s="4">
        <f t="shared" si="107"/>
        <v>0</v>
      </c>
      <c r="JBC85" s="4">
        <f t="shared" si="107"/>
        <v>0</v>
      </c>
      <c r="JBD85" s="4">
        <f t="shared" si="107"/>
        <v>0</v>
      </c>
      <c r="JBE85" s="4">
        <f t="shared" si="107"/>
        <v>0</v>
      </c>
      <c r="JBF85" s="4">
        <f t="shared" si="107"/>
        <v>0</v>
      </c>
      <c r="JBG85" s="4">
        <f t="shared" si="107"/>
        <v>0</v>
      </c>
      <c r="JBH85" s="4">
        <f t="shared" si="107"/>
        <v>0</v>
      </c>
      <c r="JBI85" s="4">
        <f t="shared" si="107"/>
        <v>0</v>
      </c>
      <c r="JBJ85" s="4">
        <f t="shared" si="107"/>
        <v>0</v>
      </c>
      <c r="JBK85" s="4">
        <f t="shared" si="107"/>
        <v>0</v>
      </c>
      <c r="JBL85" s="4">
        <f t="shared" si="107"/>
        <v>0</v>
      </c>
      <c r="JBM85" s="4">
        <f t="shared" si="107"/>
        <v>0</v>
      </c>
      <c r="JBN85" s="4">
        <f t="shared" si="107"/>
        <v>0</v>
      </c>
      <c r="JBO85" s="4">
        <f t="shared" si="107"/>
        <v>0</v>
      </c>
      <c r="JBP85" s="4">
        <f t="shared" si="107"/>
        <v>0</v>
      </c>
      <c r="JBQ85" s="4">
        <f t="shared" si="107"/>
        <v>0</v>
      </c>
      <c r="JBR85" s="4">
        <f t="shared" si="107"/>
        <v>0</v>
      </c>
      <c r="JBS85" s="4">
        <f t="shared" si="107"/>
        <v>0</v>
      </c>
      <c r="JBT85" s="4">
        <f t="shared" si="107"/>
        <v>0</v>
      </c>
      <c r="JBU85" s="4">
        <f t="shared" si="107"/>
        <v>0</v>
      </c>
      <c r="JBV85" s="4">
        <f t="shared" si="107"/>
        <v>0</v>
      </c>
      <c r="JBW85" s="4">
        <f t="shared" si="107"/>
        <v>0</v>
      </c>
      <c r="JBX85" s="4">
        <f t="shared" si="107"/>
        <v>0</v>
      </c>
      <c r="JBY85" s="4">
        <f t="shared" si="107"/>
        <v>0</v>
      </c>
      <c r="JBZ85" s="4">
        <f t="shared" si="107"/>
        <v>0</v>
      </c>
      <c r="JCA85" s="4">
        <f t="shared" si="107"/>
        <v>0</v>
      </c>
      <c r="JCB85" s="4">
        <f t="shared" si="107"/>
        <v>0</v>
      </c>
      <c r="JCC85" s="4">
        <f t="shared" si="107"/>
        <v>0</v>
      </c>
      <c r="JCD85" s="4">
        <f t="shared" si="107"/>
        <v>0</v>
      </c>
      <c r="JCE85" s="4">
        <f t="shared" si="107"/>
        <v>0</v>
      </c>
      <c r="JCF85" s="4">
        <f t="shared" si="107"/>
        <v>0</v>
      </c>
      <c r="JCG85" s="4">
        <f t="shared" si="107"/>
        <v>0</v>
      </c>
      <c r="JCH85" s="4">
        <f t="shared" si="107"/>
        <v>0</v>
      </c>
      <c r="JCI85" s="4">
        <f t="shared" si="107"/>
        <v>0</v>
      </c>
      <c r="JCJ85" s="4">
        <f t="shared" si="107"/>
        <v>0</v>
      </c>
      <c r="JCK85" s="4">
        <f t="shared" si="107"/>
        <v>0</v>
      </c>
      <c r="JCL85" s="4">
        <f t="shared" si="107"/>
        <v>0</v>
      </c>
      <c r="JCM85" s="4">
        <f t="shared" si="107"/>
        <v>0</v>
      </c>
      <c r="JCN85" s="4">
        <f t="shared" si="107"/>
        <v>0</v>
      </c>
      <c r="JCO85" s="4">
        <f t="shared" si="107"/>
        <v>0</v>
      </c>
      <c r="JCP85" s="4">
        <f t="shared" si="107"/>
        <v>0</v>
      </c>
      <c r="JCQ85" s="4">
        <f t="shared" si="107"/>
        <v>0</v>
      </c>
      <c r="JCR85" s="4">
        <f t="shared" si="107"/>
        <v>0</v>
      </c>
      <c r="JCS85" s="4">
        <f t="shared" si="107"/>
        <v>0</v>
      </c>
      <c r="JCT85" s="4">
        <f t="shared" si="107"/>
        <v>0</v>
      </c>
      <c r="JCU85" s="4">
        <f t="shared" si="107"/>
        <v>0</v>
      </c>
      <c r="JCV85" s="4">
        <f t="shared" si="107"/>
        <v>0</v>
      </c>
      <c r="JCW85" s="4">
        <f t="shared" si="107"/>
        <v>0</v>
      </c>
      <c r="JCX85" s="4">
        <f t="shared" si="107"/>
        <v>0</v>
      </c>
      <c r="JCY85" s="4">
        <f t="shared" si="107"/>
        <v>0</v>
      </c>
      <c r="JCZ85" s="4">
        <f t="shared" si="107"/>
        <v>0</v>
      </c>
      <c r="JDA85" s="4">
        <f t="shared" si="107"/>
        <v>0</v>
      </c>
      <c r="JDB85" s="4">
        <f t="shared" si="107"/>
        <v>0</v>
      </c>
      <c r="JDC85" s="4">
        <f t="shared" ref="JDC85:JFN85" si="108">JCO83</f>
        <v>0</v>
      </c>
      <c r="JDD85" s="4">
        <f t="shared" si="108"/>
        <v>0</v>
      </c>
      <c r="JDE85" s="4">
        <f t="shared" si="108"/>
        <v>0</v>
      </c>
      <c r="JDF85" s="4">
        <f t="shared" si="108"/>
        <v>0</v>
      </c>
      <c r="JDG85" s="4">
        <f t="shared" si="108"/>
        <v>0</v>
      </c>
      <c r="JDH85" s="4">
        <f t="shared" si="108"/>
        <v>0</v>
      </c>
      <c r="JDI85" s="4">
        <f t="shared" si="108"/>
        <v>0</v>
      </c>
      <c r="JDJ85" s="4">
        <f t="shared" si="108"/>
        <v>0</v>
      </c>
      <c r="JDK85" s="4">
        <f t="shared" si="108"/>
        <v>0</v>
      </c>
      <c r="JDL85" s="4">
        <f t="shared" si="108"/>
        <v>0</v>
      </c>
      <c r="JDM85" s="4">
        <f t="shared" si="108"/>
        <v>0</v>
      </c>
      <c r="JDN85" s="4">
        <f t="shared" si="108"/>
        <v>0</v>
      </c>
      <c r="JDO85" s="4">
        <f t="shared" si="108"/>
        <v>0</v>
      </c>
      <c r="JDP85" s="4">
        <f t="shared" si="108"/>
        <v>0</v>
      </c>
      <c r="JDQ85" s="4">
        <f t="shared" si="108"/>
        <v>0</v>
      </c>
      <c r="JDR85" s="4">
        <f t="shared" si="108"/>
        <v>0</v>
      </c>
      <c r="JDS85" s="4">
        <f t="shared" si="108"/>
        <v>0</v>
      </c>
      <c r="JDT85" s="4">
        <f t="shared" si="108"/>
        <v>0</v>
      </c>
      <c r="JDU85" s="4">
        <f t="shared" si="108"/>
        <v>0</v>
      </c>
      <c r="JDV85" s="4">
        <f t="shared" si="108"/>
        <v>0</v>
      </c>
      <c r="JDW85" s="4">
        <f t="shared" si="108"/>
        <v>0</v>
      </c>
      <c r="JDX85" s="4">
        <f t="shared" si="108"/>
        <v>0</v>
      </c>
      <c r="JDY85" s="4">
        <f t="shared" si="108"/>
        <v>0</v>
      </c>
      <c r="JDZ85" s="4">
        <f t="shared" si="108"/>
        <v>0</v>
      </c>
      <c r="JEA85" s="4">
        <f t="shared" si="108"/>
        <v>0</v>
      </c>
      <c r="JEB85" s="4">
        <f t="shared" si="108"/>
        <v>0</v>
      </c>
      <c r="JEC85" s="4">
        <f t="shared" si="108"/>
        <v>0</v>
      </c>
      <c r="JED85" s="4">
        <f t="shared" si="108"/>
        <v>0</v>
      </c>
      <c r="JEE85" s="4">
        <f t="shared" si="108"/>
        <v>0</v>
      </c>
      <c r="JEF85" s="4">
        <f t="shared" si="108"/>
        <v>0</v>
      </c>
      <c r="JEG85" s="4">
        <f t="shared" si="108"/>
        <v>0</v>
      </c>
      <c r="JEH85" s="4">
        <f t="shared" si="108"/>
        <v>0</v>
      </c>
      <c r="JEI85" s="4">
        <f t="shared" si="108"/>
        <v>0</v>
      </c>
      <c r="JEJ85" s="4">
        <f t="shared" si="108"/>
        <v>0</v>
      </c>
      <c r="JEK85" s="4">
        <f t="shared" si="108"/>
        <v>0</v>
      </c>
      <c r="JEL85" s="4">
        <f t="shared" si="108"/>
        <v>0</v>
      </c>
      <c r="JEM85" s="4">
        <f t="shared" si="108"/>
        <v>0</v>
      </c>
      <c r="JEN85" s="4">
        <f t="shared" si="108"/>
        <v>0</v>
      </c>
      <c r="JEO85" s="4">
        <f t="shared" si="108"/>
        <v>0</v>
      </c>
      <c r="JEP85" s="4">
        <f t="shared" si="108"/>
        <v>0</v>
      </c>
      <c r="JEQ85" s="4">
        <f t="shared" si="108"/>
        <v>0</v>
      </c>
      <c r="JER85" s="4">
        <f t="shared" si="108"/>
        <v>0</v>
      </c>
      <c r="JES85" s="4">
        <f t="shared" si="108"/>
        <v>0</v>
      </c>
      <c r="JET85" s="4">
        <f t="shared" si="108"/>
        <v>0</v>
      </c>
      <c r="JEU85" s="4">
        <f t="shared" si="108"/>
        <v>0</v>
      </c>
      <c r="JEV85" s="4">
        <f t="shared" si="108"/>
        <v>0</v>
      </c>
      <c r="JEW85" s="4">
        <f t="shared" si="108"/>
        <v>0</v>
      </c>
      <c r="JEX85" s="4">
        <f t="shared" si="108"/>
        <v>0</v>
      </c>
      <c r="JEY85" s="4">
        <f t="shared" si="108"/>
        <v>0</v>
      </c>
      <c r="JEZ85" s="4">
        <f t="shared" si="108"/>
        <v>0</v>
      </c>
      <c r="JFA85" s="4">
        <f t="shared" si="108"/>
        <v>0</v>
      </c>
      <c r="JFB85" s="4">
        <f t="shared" si="108"/>
        <v>0</v>
      </c>
      <c r="JFC85" s="4">
        <f t="shared" si="108"/>
        <v>0</v>
      </c>
      <c r="JFD85" s="4">
        <f t="shared" si="108"/>
        <v>0</v>
      </c>
      <c r="JFE85" s="4">
        <f t="shared" si="108"/>
        <v>0</v>
      </c>
      <c r="JFF85" s="4">
        <f t="shared" si="108"/>
        <v>0</v>
      </c>
      <c r="JFG85" s="4">
        <f t="shared" si="108"/>
        <v>0</v>
      </c>
      <c r="JFH85" s="4">
        <f t="shared" si="108"/>
        <v>0</v>
      </c>
      <c r="JFI85" s="4">
        <f t="shared" si="108"/>
        <v>0</v>
      </c>
      <c r="JFJ85" s="4">
        <f t="shared" si="108"/>
        <v>0</v>
      </c>
      <c r="JFK85" s="4">
        <f t="shared" si="108"/>
        <v>0</v>
      </c>
      <c r="JFL85" s="4">
        <f t="shared" si="108"/>
        <v>0</v>
      </c>
      <c r="JFM85" s="4">
        <f t="shared" si="108"/>
        <v>0</v>
      </c>
      <c r="JFN85" s="4">
        <f t="shared" si="108"/>
        <v>0</v>
      </c>
      <c r="JFO85" s="4">
        <f t="shared" ref="JFO85:JHZ85" si="109">JFA83</f>
        <v>0</v>
      </c>
      <c r="JFP85" s="4">
        <f t="shared" si="109"/>
        <v>0</v>
      </c>
      <c r="JFQ85" s="4">
        <f t="shared" si="109"/>
        <v>0</v>
      </c>
      <c r="JFR85" s="4">
        <f t="shared" si="109"/>
        <v>0</v>
      </c>
      <c r="JFS85" s="4">
        <f t="shared" si="109"/>
        <v>0</v>
      </c>
      <c r="JFT85" s="4">
        <f t="shared" si="109"/>
        <v>0</v>
      </c>
      <c r="JFU85" s="4">
        <f t="shared" si="109"/>
        <v>0</v>
      </c>
      <c r="JFV85" s="4">
        <f t="shared" si="109"/>
        <v>0</v>
      </c>
      <c r="JFW85" s="4">
        <f t="shared" si="109"/>
        <v>0</v>
      </c>
      <c r="JFX85" s="4">
        <f t="shared" si="109"/>
        <v>0</v>
      </c>
      <c r="JFY85" s="4">
        <f t="shared" si="109"/>
        <v>0</v>
      </c>
      <c r="JFZ85" s="4">
        <f t="shared" si="109"/>
        <v>0</v>
      </c>
      <c r="JGA85" s="4">
        <f t="shared" si="109"/>
        <v>0</v>
      </c>
      <c r="JGB85" s="4">
        <f t="shared" si="109"/>
        <v>0</v>
      </c>
      <c r="JGC85" s="4">
        <f t="shared" si="109"/>
        <v>0</v>
      </c>
      <c r="JGD85" s="4">
        <f t="shared" si="109"/>
        <v>0</v>
      </c>
      <c r="JGE85" s="4">
        <f t="shared" si="109"/>
        <v>0</v>
      </c>
      <c r="JGF85" s="4">
        <f t="shared" si="109"/>
        <v>0</v>
      </c>
      <c r="JGG85" s="4">
        <f t="shared" si="109"/>
        <v>0</v>
      </c>
      <c r="JGH85" s="4">
        <f t="shared" si="109"/>
        <v>0</v>
      </c>
      <c r="JGI85" s="4">
        <f t="shared" si="109"/>
        <v>0</v>
      </c>
      <c r="JGJ85" s="4">
        <f t="shared" si="109"/>
        <v>0</v>
      </c>
      <c r="JGK85" s="4">
        <f t="shared" si="109"/>
        <v>0</v>
      </c>
      <c r="JGL85" s="4">
        <f t="shared" si="109"/>
        <v>0</v>
      </c>
      <c r="JGM85" s="4">
        <f t="shared" si="109"/>
        <v>0</v>
      </c>
      <c r="JGN85" s="4">
        <f t="shared" si="109"/>
        <v>0</v>
      </c>
      <c r="JGO85" s="4">
        <f t="shared" si="109"/>
        <v>0</v>
      </c>
      <c r="JGP85" s="4">
        <f t="shared" si="109"/>
        <v>0</v>
      </c>
      <c r="JGQ85" s="4">
        <f t="shared" si="109"/>
        <v>0</v>
      </c>
      <c r="JGR85" s="4">
        <f t="shared" si="109"/>
        <v>0</v>
      </c>
      <c r="JGS85" s="4">
        <f t="shared" si="109"/>
        <v>0</v>
      </c>
      <c r="JGT85" s="4">
        <f t="shared" si="109"/>
        <v>0</v>
      </c>
      <c r="JGU85" s="4">
        <f t="shared" si="109"/>
        <v>0</v>
      </c>
      <c r="JGV85" s="4">
        <f t="shared" si="109"/>
        <v>0</v>
      </c>
      <c r="JGW85" s="4">
        <f t="shared" si="109"/>
        <v>0</v>
      </c>
      <c r="JGX85" s="4">
        <f t="shared" si="109"/>
        <v>0</v>
      </c>
      <c r="JGY85" s="4">
        <f t="shared" si="109"/>
        <v>0</v>
      </c>
      <c r="JGZ85" s="4">
        <f t="shared" si="109"/>
        <v>0</v>
      </c>
      <c r="JHA85" s="4">
        <f t="shared" si="109"/>
        <v>0</v>
      </c>
      <c r="JHB85" s="4">
        <f t="shared" si="109"/>
        <v>0</v>
      </c>
      <c r="JHC85" s="4">
        <f t="shared" si="109"/>
        <v>0</v>
      </c>
      <c r="JHD85" s="4">
        <f t="shared" si="109"/>
        <v>0</v>
      </c>
      <c r="JHE85" s="4">
        <f t="shared" si="109"/>
        <v>0</v>
      </c>
      <c r="JHF85" s="4">
        <f t="shared" si="109"/>
        <v>0</v>
      </c>
      <c r="JHG85" s="4">
        <f t="shared" si="109"/>
        <v>0</v>
      </c>
      <c r="JHH85" s="4">
        <f t="shared" si="109"/>
        <v>0</v>
      </c>
      <c r="JHI85" s="4">
        <f t="shared" si="109"/>
        <v>0</v>
      </c>
      <c r="JHJ85" s="4">
        <f t="shared" si="109"/>
        <v>0</v>
      </c>
      <c r="JHK85" s="4">
        <f t="shared" si="109"/>
        <v>0</v>
      </c>
      <c r="JHL85" s="4">
        <f t="shared" si="109"/>
        <v>0</v>
      </c>
      <c r="JHM85" s="4">
        <f t="shared" si="109"/>
        <v>0</v>
      </c>
      <c r="JHN85" s="4">
        <f t="shared" si="109"/>
        <v>0</v>
      </c>
      <c r="JHO85" s="4">
        <f t="shared" si="109"/>
        <v>0</v>
      </c>
      <c r="JHP85" s="4">
        <f t="shared" si="109"/>
        <v>0</v>
      </c>
      <c r="JHQ85" s="4">
        <f t="shared" si="109"/>
        <v>0</v>
      </c>
      <c r="JHR85" s="4">
        <f t="shared" si="109"/>
        <v>0</v>
      </c>
      <c r="JHS85" s="4">
        <f t="shared" si="109"/>
        <v>0</v>
      </c>
      <c r="JHT85" s="4">
        <f t="shared" si="109"/>
        <v>0</v>
      </c>
      <c r="JHU85" s="4">
        <f t="shared" si="109"/>
        <v>0</v>
      </c>
      <c r="JHV85" s="4">
        <f t="shared" si="109"/>
        <v>0</v>
      </c>
      <c r="JHW85" s="4">
        <f t="shared" si="109"/>
        <v>0</v>
      </c>
      <c r="JHX85" s="4">
        <f t="shared" si="109"/>
        <v>0</v>
      </c>
      <c r="JHY85" s="4">
        <f t="shared" si="109"/>
        <v>0</v>
      </c>
      <c r="JHZ85" s="4">
        <f t="shared" si="109"/>
        <v>0</v>
      </c>
      <c r="JIA85" s="4">
        <f t="shared" ref="JIA85:JKL85" si="110">JHM83</f>
        <v>0</v>
      </c>
      <c r="JIB85" s="4">
        <f t="shared" si="110"/>
        <v>0</v>
      </c>
      <c r="JIC85" s="4">
        <f t="shared" si="110"/>
        <v>0</v>
      </c>
      <c r="JID85" s="4">
        <f t="shared" si="110"/>
        <v>0</v>
      </c>
      <c r="JIE85" s="4">
        <f t="shared" si="110"/>
        <v>0</v>
      </c>
      <c r="JIF85" s="4">
        <f t="shared" si="110"/>
        <v>0</v>
      </c>
      <c r="JIG85" s="4">
        <f t="shared" si="110"/>
        <v>0</v>
      </c>
      <c r="JIH85" s="4">
        <f t="shared" si="110"/>
        <v>0</v>
      </c>
      <c r="JII85" s="4">
        <f t="shared" si="110"/>
        <v>0</v>
      </c>
      <c r="JIJ85" s="4">
        <f t="shared" si="110"/>
        <v>0</v>
      </c>
      <c r="JIK85" s="4">
        <f t="shared" si="110"/>
        <v>0</v>
      </c>
      <c r="JIL85" s="4">
        <f t="shared" si="110"/>
        <v>0</v>
      </c>
      <c r="JIM85" s="4">
        <f t="shared" si="110"/>
        <v>0</v>
      </c>
      <c r="JIN85" s="4">
        <f t="shared" si="110"/>
        <v>0</v>
      </c>
      <c r="JIO85" s="4">
        <f t="shared" si="110"/>
        <v>0</v>
      </c>
      <c r="JIP85" s="4">
        <f t="shared" si="110"/>
        <v>0</v>
      </c>
      <c r="JIQ85" s="4">
        <f t="shared" si="110"/>
        <v>0</v>
      </c>
      <c r="JIR85" s="4">
        <f t="shared" si="110"/>
        <v>0</v>
      </c>
      <c r="JIS85" s="4">
        <f t="shared" si="110"/>
        <v>0</v>
      </c>
      <c r="JIT85" s="4">
        <f t="shared" si="110"/>
        <v>0</v>
      </c>
      <c r="JIU85" s="4">
        <f t="shared" si="110"/>
        <v>0</v>
      </c>
      <c r="JIV85" s="4">
        <f t="shared" si="110"/>
        <v>0</v>
      </c>
      <c r="JIW85" s="4">
        <f t="shared" si="110"/>
        <v>0</v>
      </c>
      <c r="JIX85" s="4">
        <f t="shared" si="110"/>
        <v>0</v>
      </c>
      <c r="JIY85" s="4">
        <f t="shared" si="110"/>
        <v>0</v>
      </c>
      <c r="JIZ85" s="4">
        <f t="shared" si="110"/>
        <v>0</v>
      </c>
      <c r="JJA85" s="4">
        <f t="shared" si="110"/>
        <v>0</v>
      </c>
      <c r="JJB85" s="4">
        <f t="shared" si="110"/>
        <v>0</v>
      </c>
      <c r="JJC85" s="4">
        <f t="shared" si="110"/>
        <v>0</v>
      </c>
      <c r="JJD85" s="4">
        <f t="shared" si="110"/>
        <v>0</v>
      </c>
      <c r="JJE85" s="4">
        <f t="shared" si="110"/>
        <v>0</v>
      </c>
      <c r="JJF85" s="4">
        <f t="shared" si="110"/>
        <v>0</v>
      </c>
      <c r="JJG85" s="4">
        <f t="shared" si="110"/>
        <v>0</v>
      </c>
      <c r="JJH85" s="4">
        <f t="shared" si="110"/>
        <v>0</v>
      </c>
      <c r="JJI85" s="4">
        <f t="shared" si="110"/>
        <v>0</v>
      </c>
      <c r="JJJ85" s="4">
        <f t="shared" si="110"/>
        <v>0</v>
      </c>
      <c r="JJK85" s="4">
        <f t="shared" si="110"/>
        <v>0</v>
      </c>
      <c r="JJL85" s="4">
        <f t="shared" si="110"/>
        <v>0</v>
      </c>
      <c r="JJM85" s="4">
        <f t="shared" si="110"/>
        <v>0</v>
      </c>
      <c r="JJN85" s="4">
        <f t="shared" si="110"/>
        <v>0</v>
      </c>
      <c r="JJO85" s="4">
        <f t="shared" si="110"/>
        <v>0</v>
      </c>
      <c r="JJP85" s="4">
        <f t="shared" si="110"/>
        <v>0</v>
      </c>
      <c r="JJQ85" s="4">
        <f t="shared" si="110"/>
        <v>0</v>
      </c>
      <c r="JJR85" s="4">
        <f t="shared" si="110"/>
        <v>0</v>
      </c>
      <c r="JJS85" s="4">
        <f t="shared" si="110"/>
        <v>0</v>
      </c>
      <c r="JJT85" s="4">
        <f t="shared" si="110"/>
        <v>0</v>
      </c>
      <c r="JJU85" s="4">
        <f t="shared" si="110"/>
        <v>0</v>
      </c>
      <c r="JJV85" s="4">
        <f t="shared" si="110"/>
        <v>0</v>
      </c>
      <c r="JJW85" s="4">
        <f t="shared" si="110"/>
        <v>0</v>
      </c>
      <c r="JJX85" s="4">
        <f t="shared" si="110"/>
        <v>0</v>
      </c>
      <c r="JJY85" s="4">
        <f t="shared" si="110"/>
        <v>0</v>
      </c>
      <c r="JJZ85" s="4">
        <f t="shared" si="110"/>
        <v>0</v>
      </c>
      <c r="JKA85" s="4">
        <f t="shared" si="110"/>
        <v>0</v>
      </c>
      <c r="JKB85" s="4">
        <f t="shared" si="110"/>
        <v>0</v>
      </c>
      <c r="JKC85" s="4">
        <f t="shared" si="110"/>
        <v>0</v>
      </c>
      <c r="JKD85" s="4">
        <f t="shared" si="110"/>
        <v>0</v>
      </c>
      <c r="JKE85" s="4">
        <f t="shared" si="110"/>
        <v>0</v>
      </c>
      <c r="JKF85" s="4">
        <f t="shared" si="110"/>
        <v>0</v>
      </c>
      <c r="JKG85" s="4">
        <f t="shared" si="110"/>
        <v>0</v>
      </c>
      <c r="JKH85" s="4">
        <f t="shared" si="110"/>
        <v>0</v>
      </c>
      <c r="JKI85" s="4">
        <f t="shared" si="110"/>
        <v>0</v>
      </c>
      <c r="JKJ85" s="4">
        <f t="shared" si="110"/>
        <v>0</v>
      </c>
      <c r="JKK85" s="4">
        <f t="shared" si="110"/>
        <v>0</v>
      </c>
      <c r="JKL85" s="4">
        <f t="shared" si="110"/>
        <v>0</v>
      </c>
      <c r="JKM85" s="4">
        <f t="shared" ref="JKM85:JMX85" si="111">JJY83</f>
        <v>0</v>
      </c>
      <c r="JKN85" s="4">
        <f t="shared" si="111"/>
        <v>0</v>
      </c>
      <c r="JKO85" s="4">
        <f t="shared" si="111"/>
        <v>0</v>
      </c>
      <c r="JKP85" s="4">
        <f t="shared" si="111"/>
        <v>0</v>
      </c>
      <c r="JKQ85" s="4">
        <f t="shared" si="111"/>
        <v>0</v>
      </c>
      <c r="JKR85" s="4">
        <f t="shared" si="111"/>
        <v>0</v>
      </c>
      <c r="JKS85" s="4">
        <f t="shared" si="111"/>
        <v>0</v>
      </c>
      <c r="JKT85" s="4">
        <f t="shared" si="111"/>
        <v>0</v>
      </c>
      <c r="JKU85" s="4">
        <f t="shared" si="111"/>
        <v>0</v>
      </c>
      <c r="JKV85" s="4">
        <f t="shared" si="111"/>
        <v>0</v>
      </c>
      <c r="JKW85" s="4">
        <f t="shared" si="111"/>
        <v>0</v>
      </c>
      <c r="JKX85" s="4">
        <f t="shared" si="111"/>
        <v>0</v>
      </c>
      <c r="JKY85" s="4">
        <f t="shared" si="111"/>
        <v>0</v>
      </c>
      <c r="JKZ85" s="4">
        <f t="shared" si="111"/>
        <v>0</v>
      </c>
      <c r="JLA85" s="4">
        <f t="shared" si="111"/>
        <v>0</v>
      </c>
      <c r="JLB85" s="4">
        <f t="shared" si="111"/>
        <v>0</v>
      </c>
      <c r="JLC85" s="4">
        <f t="shared" si="111"/>
        <v>0</v>
      </c>
      <c r="JLD85" s="4">
        <f t="shared" si="111"/>
        <v>0</v>
      </c>
      <c r="JLE85" s="4">
        <f t="shared" si="111"/>
        <v>0</v>
      </c>
      <c r="JLF85" s="4">
        <f t="shared" si="111"/>
        <v>0</v>
      </c>
      <c r="JLG85" s="4">
        <f t="shared" si="111"/>
        <v>0</v>
      </c>
      <c r="JLH85" s="4">
        <f t="shared" si="111"/>
        <v>0</v>
      </c>
      <c r="JLI85" s="4">
        <f t="shared" si="111"/>
        <v>0</v>
      </c>
      <c r="JLJ85" s="4">
        <f t="shared" si="111"/>
        <v>0</v>
      </c>
      <c r="JLK85" s="4">
        <f t="shared" si="111"/>
        <v>0</v>
      </c>
      <c r="JLL85" s="4">
        <f t="shared" si="111"/>
        <v>0</v>
      </c>
      <c r="JLM85" s="4">
        <f t="shared" si="111"/>
        <v>0</v>
      </c>
      <c r="JLN85" s="4">
        <f t="shared" si="111"/>
        <v>0</v>
      </c>
      <c r="JLO85" s="4">
        <f t="shared" si="111"/>
        <v>0</v>
      </c>
      <c r="JLP85" s="4">
        <f t="shared" si="111"/>
        <v>0</v>
      </c>
      <c r="JLQ85" s="4">
        <f t="shared" si="111"/>
        <v>0</v>
      </c>
      <c r="JLR85" s="4">
        <f t="shared" si="111"/>
        <v>0</v>
      </c>
      <c r="JLS85" s="4">
        <f t="shared" si="111"/>
        <v>0</v>
      </c>
      <c r="JLT85" s="4">
        <f t="shared" si="111"/>
        <v>0</v>
      </c>
      <c r="JLU85" s="4">
        <f t="shared" si="111"/>
        <v>0</v>
      </c>
      <c r="JLV85" s="4">
        <f t="shared" si="111"/>
        <v>0</v>
      </c>
      <c r="JLW85" s="4">
        <f t="shared" si="111"/>
        <v>0</v>
      </c>
      <c r="JLX85" s="4">
        <f t="shared" si="111"/>
        <v>0</v>
      </c>
      <c r="JLY85" s="4">
        <f t="shared" si="111"/>
        <v>0</v>
      </c>
      <c r="JLZ85" s="4">
        <f t="shared" si="111"/>
        <v>0</v>
      </c>
      <c r="JMA85" s="4">
        <f t="shared" si="111"/>
        <v>0</v>
      </c>
      <c r="JMB85" s="4">
        <f t="shared" si="111"/>
        <v>0</v>
      </c>
      <c r="JMC85" s="4">
        <f t="shared" si="111"/>
        <v>0</v>
      </c>
      <c r="JMD85" s="4">
        <f t="shared" si="111"/>
        <v>0</v>
      </c>
      <c r="JME85" s="4">
        <f t="shared" si="111"/>
        <v>0</v>
      </c>
      <c r="JMF85" s="4">
        <f t="shared" si="111"/>
        <v>0</v>
      </c>
      <c r="JMG85" s="4">
        <f t="shared" si="111"/>
        <v>0</v>
      </c>
      <c r="JMH85" s="4">
        <f t="shared" si="111"/>
        <v>0</v>
      </c>
      <c r="JMI85" s="4">
        <f t="shared" si="111"/>
        <v>0</v>
      </c>
      <c r="JMJ85" s="4">
        <f t="shared" si="111"/>
        <v>0</v>
      </c>
      <c r="JMK85" s="4">
        <f t="shared" si="111"/>
        <v>0</v>
      </c>
      <c r="JML85" s="4">
        <f t="shared" si="111"/>
        <v>0</v>
      </c>
      <c r="JMM85" s="4">
        <f t="shared" si="111"/>
        <v>0</v>
      </c>
      <c r="JMN85" s="4">
        <f t="shared" si="111"/>
        <v>0</v>
      </c>
      <c r="JMO85" s="4">
        <f t="shared" si="111"/>
        <v>0</v>
      </c>
      <c r="JMP85" s="4">
        <f t="shared" si="111"/>
        <v>0</v>
      </c>
      <c r="JMQ85" s="4">
        <f t="shared" si="111"/>
        <v>0</v>
      </c>
      <c r="JMR85" s="4">
        <f t="shared" si="111"/>
        <v>0</v>
      </c>
      <c r="JMS85" s="4">
        <f t="shared" si="111"/>
        <v>0</v>
      </c>
      <c r="JMT85" s="4">
        <f t="shared" si="111"/>
        <v>0</v>
      </c>
      <c r="JMU85" s="4">
        <f t="shared" si="111"/>
        <v>0</v>
      </c>
      <c r="JMV85" s="4">
        <f t="shared" si="111"/>
        <v>0</v>
      </c>
      <c r="JMW85" s="4">
        <f t="shared" si="111"/>
        <v>0</v>
      </c>
      <c r="JMX85" s="4">
        <f t="shared" si="111"/>
        <v>0</v>
      </c>
      <c r="JMY85" s="4">
        <f t="shared" ref="JMY85:JPJ85" si="112">JMK83</f>
        <v>0</v>
      </c>
      <c r="JMZ85" s="4">
        <f t="shared" si="112"/>
        <v>0</v>
      </c>
      <c r="JNA85" s="4">
        <f t="shared" si="112"/>
        <v>0</v>
      </c>
      <c r="JNB85" s="4">
        <f t="shared" si="112"/>
        <v>0</v>
      </c>
      <c r="JNC85" s="4">
        <f t="shared" si="112"/>
        <v>0</v>
      </c>
      <c r="JND85" s="4">
        <f t="shared" si="112"/>
        <v>0</v>
      </c>
      <c r="JNE85" s="4">
        <f t="shared" si="112"/>
        <v>0</v>
      </c>
      <c r="JNF85" s="4">
        <f t="shared" si="112"/>
        <v>0</v>
      </c>
      <c r="JNG85" s="4">
        <f t="shared" si="112"/>
        <v>0</v>
      </c>
      <c r="JNH85" s="4">
        <f t="shared" si="112"/>
        <v>0</v>
      </c>
      <c r="JNI85" s="4">
        <f t="shared" si="112"/>
        <v>0</v>
      </c>
      <c r="JNJ85" s="4">
        <f t="shared" si="112"/>
        <v>0</v>
      </c>
      <c r="JNK85" s="4">
        <f t="shared" si="112"/>
        <v>0</v>
      </c>
      <c r="JNL85" s="4">
        <f t="shared" si="112"/>
        <v>0</v>
      </c>
      <c r="JNM85" s="4">
        <f t="shared" si="112"/>
        <v>0</v>
      </c>
      <c r="JNN85" s="4">
        <f t="shared" si="112"/>
        <v>0</v>
      </c>
      <c r="JNO85" s="4">
        <f t="shared" si="112"/>
        <v>0</v>
      </c>
      <c r="JNP85" s="4">
        <f t="shared" si="112"/>
        <v>0</v>
      </c>
      <c r="JNQ85" s="4">
        <f t="shared" si="112"/>
        <v>0</v>
      </c>
      <c r="JNR85" s="4">
        <f t="shared" si="112"/>
        <v>0</v>
      </c>
      <c r="JNS85" s="4">
        <f t="shared" si="112"/>
        <v>0</v>
      </c>
      <c r="JNT85" s="4">
        <f t="shared" si="112"/>
        <v>0</v>
      </c>
      <c r="JNU85" s="4">
        <f t="shared" si="112"/>
        <v>0</v>
      </c>
      <c r="JNV85" s="4">
        <f t="shared" si="112"/>
        <v>0</v>
      </c>
      <c r="JNW85" s="4">
        <f t="shared" si="112"/>
        <v>0</v>
      </c>
      <c r="JNX85" s="4">
        <f t="shared" si="112"/>
        <v>0</v>
      </c>
      <c r="JNY85" s="4">
        <f t="shared" si="112"/>
        <v>0</v>
      </c>
      <c r="JNZ85" s="4">
        <f t="shared" si="112"/>
        <v>0</v>
      </c>
      <c r="JOA85" s="4">
        <f t="shared" si="112"/>
        <v>0</v>
      </c>
      <c r="JOB85" s="4">
        <f t="shared" si="112"/>
        <v>0</v>
      </c>
      <c r="JOC85" s="4">
        <f t="shared" si="112"/>
        <v>0</v>
      </c>
      <c r="JOD85" s="4">
        <f t="shared" si="112"/>
        <v>0</v>
      </c>
      <c r="JOE85" s="4">
        <f t="shared" si="112"/>
        <v>0</v>
      </c>
      <c r="JOF85" s="4">
        <f t="shared" si="112"/>
        <v>0</v>
      </c>
      <c r="JOG85" s="4">
        <f t="shared" si="112"/>
        <v>0</v>
      </c>
      <c r="JOH85" s="4">
        <f t="shared" si="112"/>
        <v>0</v>
      </c>
      <c r="JOI85" s="4">
        <f t="shared" si="112"/>
        <v>0</v>
      </c>
      <c r="JOJ85" s="4">
        <f t="shared" si="112"/>
        <v>0</v>
      </c>
      <c r="JOK85" s="4">
        <f t="shared" si="112"/>
        <v>0</v>
      </c>
      <c r="JOL85" s="4">
        <f t="shared" si="112"/>
        <v>0</v>
      </c>
      <c r="JOM85" s="4">
        <f t="shared" si="112"/>
        <v>0</v>
      </c>
      <c r="JON85" s="4">
        <f t="shared" si="112"/>
        <v>0</v>
      </c>
      <c r="JOO85" s="4">
        <f t="shared" si="112"/>
        <v>0</v>
      </c>
      <c r="JOP85" s="4">
        <f t="shared" si="112"/>
        <v>0</v>
      </c>
      <c r="JOQ85" s="4">
        <f t="shared" si="112"/>
        <v>0</v>
      </c>
      <c r="JOR85" s="4">
        <f t="shared" si="112"/>
        <v>0</v>
      </c>
      <c r="JOS85" s="4">
        <f t="shared" si="112"/>
        <v>0</v>
      </c>
      <c r="JOT85" s="4">
        <f t="shared" si="112"/>
        <v>0</v>
      </c>
      <c r="JOU85" s="4">
        <f t="shared" si="112"/>
        <v>0</v>
      </c>
      <c r="JOV85" s="4">
        <f t="shared" si="112"/>
        <v>0</v>
      </c>
      <c r="JOW85" s="4">
        <f t="shared" si="112"/>
        <v>0</v>
      </c>
      <c r="JOX85" s="4">
        <f t="shared" si="112"/>
        <v>0</v>
      </c>
      <c r="JOY85" s="4">
        <f t="shared" si="112"/>
        <v>0</v>
      </c>
      <c r="JOZ85" s="4">
        <f t="shared" si="112"/>
        <v>0</v>
      </c>
      <c r="JPA85" s="4">
        <f t="shared" si="112"/>
        <v>0</v>
      </c>
      <c r="JPB85" s="4">
        <f t="shared" si="112"/>
        <v>0</v>
      </c>
      <c r="JPC85" s="4">
        <f t="shared" si="112"/>
        <v>0</v>
      </c>
      <c r="JPD85" s="4">
        <f t="shared" si="112"/>
        <v>0</v>
      </c>
      <c r="JPE85" s="4">
        <f t="shared" si="112"/>
        <v>0</v>
      </c>
      <c r="JPF85" s="4">
        <f t="shared" si="112"/>
        <v>0</v>
      </c>
      <c r="JPG85" s="4">
        <f t="shared" si="112"/>
        <v>0</v>
      </c>
      <c r="JPH85" s="4">
        <f t="shared" si="112"/>
        <v>0</v>
      </c>
      <c r="JPI85" s="4">
        <f t="shared" si="112"/>
        <v>0</v>
      </c>
      <c r="JPJ85" s="4">
        <f t="shared" si="112"/>
        <v>0</v>
      </c>
      <c r="JPK85" s="4">
        <f t="shared" ref="JPK85:JRV85" si="113">JOW83</f>
        <v>0</v>
      </c>
      <c r="JPL85" s="4">
        <f t="shared" si="113"/>
        <v>0</v>
      </c>
      <c r="JPM85" s="4">
        <f t="shared" si="113"/>
        <v>0</v>
      </c>
      <c r="JPN85" s="4">
        <f t="shared" si="113"/>
        <v>0</v>
      </c>
      <c r="JPO85" s="4">
        <f t="shared" si="113"/>
        <v>0</v>
      </c>
      <c r="JPP85" s="4">
        <f t="shared" si="113"/>
        <v>0</v>
      </c>
      <c r="JPQ85" s="4">
        <f t="shared" si="113"/>
        <v>0</v>
      </c>
      <c r="JPR85" s="4">
        <f t="shared" si="113"/>
        <v>0</v>
      </c>
      <c r="JPS85" s="4">
        <f t="shared" si="113"/>
        <v>0</v>
      </c>
      <c r="JPT85" s="4">
        <f t="shared" si="113"/>
        <v>0</v>
      </c>
      <c r="JPU85" s="4">
        <f t="shared" si="113"/>
        <v>0</v>
      </c>
      <c r="JPV85" s="4">
        <f t="shared" si="113"/>
        <v>0</v>
      </c>
      <c r="JPW85" s="4">
        <f t="shared" si="113"/>
        <v>0</v>
      </c>
      <c r="JPX85" s="4">
        <f t="shared" si="113"/>
        <v>0</v>
      </c>
      <c r="JPY85" s="4">
        <f t="shared" si="113"/>
        <v>0</v>
      </c>
      <c r="JPZ85" s="4">
        <f t="shared" si="113"/>
        <v>0</v>
      </c>
      <c r="JQA85" s="4">
        <f t="shared" si="113"/>
        <v>0</v>
      </c>
      <c r="JQB85" s="4">
        <f t="shared" si="113"/>
        <v>0</v>
      </c>
      <c r="JQC85" s="4">
        <f t="shared" si="113"/>
        <v>0</v>
      </c>
      <c r="JQD85" s="4">
        <f t="shared" si="113"/>
        <v>0</v>
      </c>
      <c r="JQE85" s="4">
        <f t="shared" si="113"/>
        <v>0</v>
      </c>
      <c r="JQF85" s="4">
        <f t="shared" si="113"/>
        <v>0</v>
      </c>
      <c r="JQG85" s="4">
        <f t="shared" si="113"/>
        <v>0</v>
      </c>
      <c r="JQH85" s="4">
        <f t="shared" si="113"/>
        <v>0</v>
      </c>
      <c r="JQI85" s="4">
        <f t="shared" si="113"/>
        <v>0</v>
      </c>
      <c r="JQJ85" s="4">
        <f t="shared" si="113"/>
        <v>0</v>
      </c>
      <c r="JQK85" s="4">
        <f t="shared" si="113"/>
        <v>0</v>
      </c>
      <c r="JQL85" s="4">
        <f t="shared" si="113"/>
        <v>0</v>
      </c>
      <c r="JQM85" s="4">
        <f t="shared" si="113"/>
        <v>0</v>
      </c>
      <c r="JQN85" s="4">
        <f t="shared" si="113"/>
        <v>0</v>
      </c>
      <c r="JQO85" s="4">
        <f t="shared" si="113"/>
        <v>0</v>
      </c>
      <c r="JQP85" s="4">
        <f t="shared" si="113"/>
        <v>0</v>
      </c>
      <c r="JQQ85" s="4">
        <f t="shared" si="113"/>
        <v>0</v>
      </c>
      <c r="JQR85" s="4">
        <f t="shared" si="113"/>
        <v>0</v>
      </c>
      <c r="JQS85" s="4">
        <f t="shared" si="113"/>
        <v>0</v>
      </c>
      <c r="JQT85" s="4">
        <f t="shared" si="113"/>
        <v>0</v>
      </c>
      <c r="JQU85" s="4">
        <f t="shared" si="113"/>
        <v>0</v>
      </c>
      <c r="JQV85" s="4">
        <f t="shared" si="113"/>
        <v>0</v>
      </c>
      <c r="JQW85" s="4">
        <f t="shared" si="113"/>
        <v>0</v>
      </c>
      <c r="JQX85" s="4">
        <f t="shared" si="113"/>
        <v>0</v>
      </c>
      <c r="JQY85" s="4">
        <f t="shared" si="113"/>
        <v>0</v>
      </c>
      <c r="JQZ85" s="4">
        <f t="shared" si="113"/>
        <v>0</v>
      </c>
      <c r="JRA85" s="4">
        <f t="shared" si="113"/>
        <v>0</v>
      </c>
      <c r="JRB85" s="4">
        <f t="shared" si="113"/>
        <v>0</v>
      </c>
      <c r="JRC85" s="4">
        <f t="shared" si="113"/>
        <v>0</v>
      </c>
      <c r="JRD85" s="4">
        <f t="shared" si="113"/>
        <v>0</v>
      </c>
      <c r="JRE85" s="4">
        <f t="shared" si="113"/>
        <v>0</v>
      </c>
      <c r="JRF85" s="4">
        <f t="shared" si="113"/>
        <v>0</v>
      </c>
      <c r="JRG85" s="4">
        <f t="shared" si="113"/>
        <v>0</v>
      </c>
      <c r="JRH85" s="4">
        <f t="shared" si="113"/>
        <v>0</v>
      </c>
      <c r="JRI85" s="4">
        <f t="shared" si="113"/>
        <v>0</v>
      </c>
      <c r="JRJ85" s="4">
        <f t="shared" si="113"/>
        <v>0</v>
      </c>
      <c r="JRK85" s="4">
        <f t="shared" si="113"/>
        <v>0</v>
      </c>
      <c r="JRL85" s="4">
        <f t="shared" si="113"/>
        <v>0</v>
      </c>
      <c r="JRM85" s="4">
        <f t="shared" si="113"/>
        <v>0</v>
      </c>
      <c r="JRN85" s="4">
        <f t="shared" si="113"/>
        <v>0</v>
      </c>
      <c r="JRO85" s="4">
        <f t="shared" si="113"/>
        <v>0</v>
      </c>
      <c r="JRP85" s="4">
        <f t="shared" si="113"/>
        <v>0</v>
      </c>
      <c r="JRQ85" s="4">
        <f t="shared" si="113"/>
        <v>0</v>
      </c>
      <c r="JRR85" s="4">
        <f t="shared" si="113"/>
        <v>0</v>
      </c>
      <c r="JRS85" s="4">
        <f t="shared" si="113"/>
        <v>0</v>
      </c>
      <c r="JRT85" s="4">
        <f t="shared" si="113"/>
        <v>0</v>
      </c>
      <c r="JRU85" s="4">
        <f t="shared" si="113"/>
        <v>0</v>
      </c>
      <c r="JRV85" s="4">
        <f t="shared" si="113"/>
        <v>0</v>
      </c>
      <c r="JRW85" s="4">
        <f t="shared" ref="JRW85:JUH85" si="114">JRI83</f>
        <v>0</v>
      </c>
      <c r="JRX85" s="4">
        <f t="shared" si="114"/>
        <v>0</v>
      </c>
      <c r="JRY85" s="4">
        <f t="shared" si="114"/>
        <v>0</v>
      </c>
      <c r="JRZ85" s="4">
        <f t="shared" si="114"/>
        <v>0</v>
      </c>
      <c r="JSA85" s="4">
        <f t="shared" si="114"/>
        <v>0</v>
      </c>
      <c r="JSB85" s="4">
        <f t="shared" si="114"/>
        <v>0</v>
      </c>
      <c r="JSC85" s="4">
        <f t="shared" si="114"/>
        <v>0</v>
      </c>
      <c r="JSD85" s="4">
        <f t="shared" si="114"/>
        <v>0</v>
      </c>
      <c r="JSE85" s="4">
        <f t="shared" si="114"/>
        <v>0</v>
      </c>
      <c r="JSF85" s="4">
        <f t="shared" si="114"/>
        <v>0</v>
      </c>
      <c r="JSG85" s="4">
        <f t="shared" si="114"/>
        <v>0</v>
      </c>
      <c r="JSH85" s="4">
        <f t="shared" si="114"/>
        <v>0</v>
      </c>
      <c r="JSI85" s="4">
        <f t="shared" si="114"/>
        <v>0</v>
      </c>
      <c r="JSJ85" s="4">
        <f t="shared" si="114"/>
        <v>0</v>
      </c>
      <c r="JSK85" s="4">
        <f t="shared" si="114"/>
        <v>0</v>
      </c>
      <c r="JSL85" s="4">
        <f t="shared" si="114"/>
        <v>0</v>
      </c>
      <c r="JSM85" s="4">
        <f t="shared" si="114"/>
        <v>0</v>
      </c>
      <c r="JSN85" s="4">
        <f t="shared" si="114"/>
        <v>0</v>
      </c>
      <c r="JSO85" s="4">
        <f t="shared" si="114"/>
        <v>0</v>
      </c>
      <c r="JSP85" s="4">
        <f t="shared" si="114"/>
        <v>0</v>
      </c>
      <c r="JSQ85" s="4">
        <f t="shared" si="114"/>
        <v>0</v>
      </c>
      <c r="JSR85" s="4">
        <f t="shared" si="114"/>
        <v>0</v>
      </c>
      <c r="JSS85" s="4">
        <f t="shared" si="114"/>
        <v>0</v>
      </c>
      <c r="JST85" s="4">
        <f t="shared" si="114"/>
        <v>0</v>
      </c>
      <c r="JSU85" s="4">
        <f t="shared" si="114"/>
        <v>0</v>
      </c>
      <c r="JSV85" s="4">
        <f t="shared" si="114"/>
        <v>0</v>
      </c>
      <c r="JSW85" s="4">
        <f t="shared" si="114"/>
        <v>0</v>
      </c>
      <c r="JSX85" s="4">
        <f t="shared" si="114"/>
        <v>0</v>
      </c>
      <c r="JSY85" s="4">
        <f t="shared" si="114"/>
        <v>0</v>
      </c>
      <c r="JSZ85" s="4">
        <f t="shared" si="114"/>
        <v>0</v>
      </c>
      <c r="JTA85" s="4">
        <f t="shared" si="114"/>
        <v>0</v>
      </c>
      <c r="JTB85" s="4">
        <f t="shared" si="114"/>
        <v>0</v>
      </c>
      <c r="JTC85" s="4">
        <f t="shared" si="114"/>
        <v>0</v>
      </c>
      <c r="JTD85" s="4">
        <f t="shared" si="114"/>
        <v>0</v>
      </c>
      <c r="JTE85" s="4">
        <f t="shared" si="114"/>
        <v>0</v>
      </c>
      <c r="JTF85" s="4">
        <f t="shared" si="114"/>
        <v>0</v>
      </c>
      <c r="JTG85" s="4">
        <f t="shared" si="114"/>
        <v>0</v>
      </c>
      <c r="JTH85" s="4">
        <f t="shared" si="114"/>
        <v>0</v>
      </c>
      <c r="JTI85" s="4">
        <f t="shared" si="114"/>
        <v>0</v>
      </c>
      <c r="JTJ85" s="4">
        <f t="shared" si="114"/>
        <v>0</v>
      </c>
      <c r="JTK85" s="4">
        <f t="shared" si="114"/>
        <v>0</v>
      </c>
      <c r="JTL85" s="4">
        <f t="shared" si="114"/>
        <v>0</v>
      </c>
      <c r="JTM85" s="4">
        <f t="shared" si="114"/>
        <v>0</v>
      </c>
      <c r="JTN85" s="4">
        <f t="shared" si="114"/>
        <v>0</v>
      </c>
      <c r="JTO85" s="4">
        <f t="shared" si="114"/>
        <v>0</v>
      </c>
      <c r="JTP85" s="4">
        <f t="shared" si="114"/>
        <v>0</v>
      </c>
      <c r="JTQ85" s="4">
        <f t="shared" si="114"/>
        <v>0</v>
      </c>
      <c r="JTR85" s="4">
        <f t="shared" si="114"/>
        <v>0</v>
      </c>
      <c r="JTS85" s="4">
        <f t="shared" si="114"/>
        <v>0</v>
      </c>
      <c r="JTT85" s="4">
        <f t="shared" si="114"/>
        <v>0</v>
      </c>
      <c r="JTU85" s="4">
        <f t="shared" si="114"/>
        <v>0</v>
      </c>
      <c r="JTV85" s="4">
        <f t="shared" si="114"/>
        <v>0</v>
      </c>
      <c r="JTW85" s="4">
        <f t="shared" si="114"/>
        <v>0</v>
      </c>
      <c r="JTX85" s="4">
        <f t="shared" si="114"/>
        <v>0</v>
      </c>
      <c r="JTY85" s="4">
        <f t="shared" si="114"/>
        <v>0</v>
      </c>
      <c r="JTZ85" s="4">
        <f t="shared" si="114"/>
        <v>0</v>
      </c>
      <c r="JUA85" s="4">
        <f t="shared" si="114"/>
        <v>0</v>
      </c>
      <c r="JUB85" s="4">
        <f t="shared" si="114"/>
        <v>0</v>
      </c>
      <c r="JUC85" s="4">
        <f t="shared" si="114"/>
        <v>0</v>
      </c>
      <c r="JUD85" s="4">
        <f t="shared" si="114"/>
        <v>0</v>
      </c>
      <c r="JUE85" s="4">
        <f t="shared" si="114"/>
        <v>0</v>
      </c>
      <c r="JUF85" s="4">
        <f t="shared" si="114"/>
        <v>0</v>
      </c>
      <c r="JUG85" s="4">
        <f t="shared" si="114"/>
        <v>0</v>
      </c>
      <c r="JUH85" s="4">
        <f t="shared" si="114"/>
        <v>0</v>
      </c>
      <c r="JUI85" s="4">
        <f t="shared" ref="JUI85:JWT85" si="115">JTU83</f>
        <v>0</v>
      </c>
      <c r="JUJ85" s="4">
        <f t="shared" si="115"/>
        <v>0</v>
      </c>
      <c r="JUK85" s="4">
        <f t="shared" si="115"/>
        <v>0</v>
      </c>
      <c r="JUL85" s="4">
        <f t="shared" si="115"/>
        <v>0</v>
      </c>
      <c r="JUM85" s="4">
        <f t="shared" si="115"/>
        <v>0</v>
      </c>
      <c r="JUN85" s="4">
        <f t="shared" si="115"/>
        <v>0</v>
      </c>
      <c r="JUO85" s="4">
        <f t="shared" si="115"/>
        <v>0</v>
      </c>
      <c r="JUP85" s="4">
        <f t="shared" si="115"/>
        <v>0</v>
      </c>
      <c r="JUQ85" s="4">
        <f t="shared" si="115"/>
        <v>0</v>
      </c>
      <c r="JUR85" s="4">
        <f t="shared" si="115"/>
        <v>0</v>
      </c>
      <c r="JUS85" s="4">
        <f t="shared" si="115"/>
        <v>0</v>
      </c>
      <c r="JUT85" s="4">
        <f t="shared" si="115"/>
        <v>0</v>
      </c>
      <c r="JUU85" s="4">
        <f t="shared" si="115"/>
        <v>0</v>
      </c>
      <c r="JUV85" s="4">
        <f t="shared" si="115"/>
        <v>0</v>
      </c>
      <c r="JUW85" s="4">
        <f t="shared" si="115"/>
        <v>0</v>
      </c>
      <c r="JUX85" s="4">
        <f t="shared" si="115"/>
        <v>0</v>
      </c>
      <c r="JUY85" s="4">
        <f t="shared" si="115"/>
        <v>0</v>
      </c>
      <c r="JUZ85" s="4">
        <f t="shared" si="115"/>
        <v>0</v>
      </c>
      <c r="JVA85" s="4">
        <f t="shared" si="115"/>
        <v>0</v>
      </c>
      <c r="JVB85" s="4">
        <f t="shared" si="115"/>
        <v>0</v>
      </c>
      <c r="JVC85" s="4">
        <f t="shared" si="115"/>
        <v>0</v>
      </c>
      <c r="JVD85" s="4">
        <f t="shared" si="115"/>
        <v>0</v>
      </c>
      <c r="JVE85" s="4">
        <f t="shared" si="115"/>
        <v>0</v>
      </c>
      <c r="JVF85" s="4">
        <f t="shared" si="115"/>
        <v>0</v>
      </c>
      <c r="JVG85" s="4">
        <f t="shared" si="115"/>
        <v>0</v>
      </c>
      <c r="JVH85" s="4">
        <f t="shared" si="115"/>
        <v>0</v>
      </c>
      <c r="JVI85" s="4">
        <f t="shared" si="115"/>
        <v>0</v>
      </c>
      <c r="JVJ85" s="4">
        <f t="shared" si="115"/>
        <v>0</v>
      </c>
      <c r="JVK85" s="4">
        <f t="shared" si="115"/>
        <v>0</v>
      </c>
      <c r="JVL85" s="4">
        <f t="shared" si="115"/>
        <v>0</v>
      </c>
      <c r="JVM85" s="4">
        <f t="shared" si="115"/>
        <v>0</v>
      </c>
      <c r="JVN85" s="4">
        <f t="shared" si="115"/>
        <v>0</v>
      </c>
      <c r="JVO85" s="4">
        <f t="shared" si="115"/>
        <v>0</v>
      </c>
      <c r="JVP85" s="4">
        <f t="shared" si="115"/>
        <v>0</v>
      </c>
      <c r="JVQ85" s="4">
        <f t="shared" si="115"/>
        <v>0</v>
      </c>
      <c r="JVR85" s="4">
        <f t="shared" si="115"/>
        <v>0</v>
      </c>
      <c r="JVS85" s="4">
        <f t="shared" si="115"/>
        <v>0</v>
      </c>
      <c r="JVT85" s="4">
        <f t="shared" si="115"/>
        <v>0</v>
      </c>
      <c r="JVU85" s="4">
        <f t="shared" si="115"/>
        <v>0</v>
      </c>
      <c r="JVV85" s="4">
        <f t="shared" si="115"/>
        <v>0</v>
      </c>
      <c r="JVW85" s="4">
        <f t="shared" si="115"/>
        <v>0</v>
      </c>
      <c r="JVX85" s="4">
        <f t="shared" si="115"/>
        <v>0</v>
      </c>
      <c r="JVY85" s="4">
        <f t="shared" si="115"/>
        <v>0</v>
      </c>
      <c r="JVZ85" s="4">
        <f t="shared" si="115"/>
        <v>0</v>
      </c>
      <c r="JWA85" s="4">
        <f t="shared" si="115"/>
        <v>0</v>
      </c>
      <c r="JWB85" s="4">
        <f t="shared" si="115"/>
        <v>0</v>
      </c>
      <c r="JWC85" s="4">
        <f t="shared" si="115"/>
        <v>0</v>
      </c>
      <c r="JWD85" s="4">
        <f t="shared" si="115"/>
        <v>0</v>
      </c>
      <c r="JWE85" s="4">
        <f t="shared" si="115"/>
        <v>0</v>
      </c>
      <c r="JWF85" s="4">
        <f t="shared" si="115"/>
        <v>0</v>
      </c>
      <c r="JWG85" s="4">
        <f t="shared" si="115"/>
        <v>0</v>
      </c>
      <c r="JWH85" s="4">
        <f t="shared" si="115"/>
        <v>0</v>
      </c>
      <c r="JWI85" s="4">
        <f t="shared" si="115"/>
        <v>0</v>
      </c>
      <c r="JWJ85" s="4">
        <f t="shared" si="115"/>
        <v>0</v>
      </c>
      <c r="JWK85" s="4">
        <f t="shared" si="115"/>
        <v>0</v>
      </c>
      <c r="JWL85" s="4">
        <f t="shared" si="115"/>
        <v>0</v>
      </c>
      <c r="JWM85" s="4">
        <f t="shared" si="115"/>
        <v>0</v>
      </c>
      <c r="JWN85" s="4">
        <f t="shared" si="115"/>
        <v>0</v>
      </c>
      <c r="JWO85" s="4">
        <f t="shared" si="115"/>
        <v>0</v>
      </c>
      <c r="JWP85" s="4">
        <f t="shared" si="115"/>
        <v>0</v>
      </c>
      <c r="JWQ85" s="4">
        <f t="shared" si="115"/>
        <v>0</v>
      </c>
      <c r="JWR85" s="4">
        <f t="shared" si="115"/>
        <v>0</v>
      </c>
      <c r="JWS85" s="4">
        <f t="shared" si="115"/>
        <v>0</v>
      </c>
      <c r="JWT85" s="4">
        <f t="shared" si="115"/>
        <v>0</v>
      </c>
      <c r="JWU85" s="4">
        <f t="shared" ref="JWU85:JZF85" si="116">JWG83</f>
        <v>0</v>
      </c>
      <c r="JWV85" s="4">
        <f t="shared" si="116"/>
        <v>0</v>
      </c>
      <c r="JWW85" s="4">
        <f t="shared" si="116"/>
        <v>0</v>
      </c>
      <c r="JWX85" s="4">
        <f t="shared" si="116"/>
        <v>0</v>
      </c>
      <c r="JWY85" s="4">
        <f t="shared" si="116"/>
        <v>0</v>
      </c>
      <c r="JWZ85" s="4">
        <f t="shared" si="116"/>
        <v>0</v>
      </c>
      <c r="JXA85" s="4">
        <f t="shared" si="116"/>
        <v>0</v>
      </c>
      <c r="JXB85" s="4">
        <f t="shared" si="116"/>
        <v>0</v>
      </c>
      <c r="JXC85" s="4">
        <f t="shared" si="116"/>
        <v>0</v>
      </c>
      <c r="JXD85" s="4">
        <f t="shared" si="116"/>
        <v>0</v>
      </c>
      <c r="JXE85" s="4">
        <f t="shared" si="116"/>
        <v>0</v>
      </c>
      <c r="JXF85" s="4">
        <f t="shared" si="116"/>
        <v>0</v>
      </c>
      <c r="JXG85" s="4">
        <f t="shared" si="116"/>
        <v>0</v>
      </c>
      <c r="JXH85" s="4">
        <f t="shared" si="116"/>
        <v>0</v>
      </c>
      <c r="JXI85" s="4">
        <f t="shared" si="116"/>
        <v>0</v>
      </c>
      <c r="JXJ85" s="4">
        <f t="shared" si="116"/>
        <v>0</v>
      </c>
      <c r="JXK85" s="4">
        <f t="shared" si="116"/>
        <v>0</v>
      </c>
      <c r="JXL85" s="4">
        <f t="shared" si="116"/>
        <v>0</v>
      </c>
      <c r="JXM85" s="4">
        <f t="shared" si="116"/>
        <v>0</v>
      </c>
      <c r="JXN85" s="4">
        <f t="shared" si="116"/>
        <v>0</v>
      </c>
      <c r="JXO85" s="4">
        <f t="shared" si="116"/>
        <v>0</v>
      </c>
      <c r="JXP85" s="4">
        <f t="shared" si="116"/>
        <v>0</v>
      </c>
      <c r="JXQ85" s="4">
        <f t="shared" si="116"/>
        <v>0</v>
      </c>
      <c r="JXR85" s="4">
        <f t="shared" si="116"/>
        <v>0</v>
      </c>
      <c r="JXS85" s="4">
        <f t="shared" si="116"/>
        <v>0</v>
      </c>
      <c r="JXT85" s="4">
        <f t="shared" si="116"/>
        <v>0</v>
      </c>
      <c r="JXU85" s="4">
        <f t="shared" si="116"/>
        <v>0</v>
      </c>
      <c r="JXV85" s="4">
        <f t="shared" si="116"/>
        <v>0</v>
      </c>
      <c r="JXW85" s="4">
        <f t="shared" si="116"/>
        <v>0</v>
      </c>
      <c r="JXX85" s="4">
        <f t="shared" si="116"/>
        <v>0</v>
      </c>
      <c r="JXY85" s="4">
        <f t="shared" si="116"/>
        <v>0</v>
      </c>
      <c r="JXZ85" s="4">
        <f t="shared" si="116"/>
        <v>0</v>
      </c>
      <c r="JYA85" s="4">
        <f t="shared" si="116"/>
        <v>0</v>
      </c>
      <c r="JYB85" s="4">
        <f t="shared" si="116"/>
        <v>0</v>
      </c>
      <c r="JYC85" s="4">
        <f t="shared" si="116"/>
        <v>0</v>
      </c>
      <c r="JYD85" s="4">
        <f t="shared" si="116"/>
        <v>0</v>
      </c>
      <c r="JYE85" s="4">
        <f t="shared" si="116"/>
        <v>0</v>
      </c>
      <c r="JYF85" s="4">
        <f t="shared" si="116"/>
        <v>0</v>
      </c>
      <c r="JYG85" s="4">
        <f t="shared" si="116"/>
        <v>0</v>
      </c>
      <c r="JYH85" s="4">
        <f t="shared" si="116"/>
        <v>0</v>
      </c>
      <c r="JYI85" s="4">
        <f t="shared" si="116"/>
        <v>0</v>
      </c>
      <c r="JYJ85" s="4">
        <f t="shared" si="116"/>
        <v>0</v>
      </c>
      <c r="JYK85" s="4">
        <f t="shared" si="116"/>
        <v>0</v>
      </c>
      <c r="JYL85" s="4">
        <f t="shared" si="116"/>
        <v>0</v>
      </c>
      <c r="JYM85" s="4">
        <f t="shared" si="116"/>
        <v>0</v>
      </c>
      <c r="JYN85" s="4">
        <f t="shared" si="116"/>
        <v>0</v>
      </c>
      <c r="JYO85" s="4">
        <f t="shared" si="116"/>
        <v>0</v>
      </c>
      <c r="JYP85" s="4">
        <f t="shared" si="116"/>
        <v>0</v>
      </c>
      <c r="JYQ85" s="4">
        <f t="shared" si="116"/>
        <v>0</v>
      </c>
      <c r="JYR85" s="4">
        <f t="shared" si="116"/>
        <v>0</v>
      </c>
      <c r="JYS85" s="4">
        <f t="shared" si="116"/>
        <v>0</v>
      </c>
      <c r="JYT85" s="4">
        <f t="shared" si="116"/>
        <v>0</v>
      </c>
      <c r="JYU85" s="4">
        <f t="shared" si="116"/>
        <v>0</v>
      </c>
      <c r="JYV85" s="4">
        <f t="shared" si="116"/>
        <v>0</v>
      </c>
      <c r="JYW85" s="4">
        <f t="shared" si="116"/>
        <v>0</v>
      </c>
      <c r="JYX85" s="4">
        <f t="shared" si="116"/>
        <v>0</v>
      </c>
      <c r="JYY85" s="4">
        <f t="shared" si="116"/>
        <v>0</v>
      </c>
      <c r="JYZ85" s="4">
        <f t="shared" si="116"/>
        <v>0</v>
      </c>
      <c r="JZA85" s="4">
        <f t="shared" si="116"/>
        <v>0</v>
      </c>
      <c r="JZB85" s="4">
        <f t="shared" si="116"/>
        <v>0</v>
      </c>
      <c r="JZC85" s="4">
        <f t="shared" si="116"/>
        <v>0</v>
      </c>
      <c r="JZD85" s="4">
        <f t="shared" si="116"/>
        <v>0</v>
      </c>
      <c r="JZE85" s="4">
        <f t="shared" si="116"/>
        <v>0</v>
      </c>
      <c r="JZF85" s="4">
        <f t="shared" si="116"/>
        <v>0</v>
      </c>
      <c r="JZG85" s="4">
        <f t="shared" ref="JZG85:KBR85" si="117">JYS83</f>
        <v>0</v>
      </c>
      <c r="JZH85" s="4">
        <f t="shared" si="117"/>
        <v>0</v>
      </c>
      <c r="JZI85" s="4">
        <f t="shared" si="117"/>
        <v>0</v>
      </c>
      <c r="JZJ85" s="4">
        <f t="shared" si="117"/>
        <v>0</v>
      </c>
      <c r="JZK85" s="4">
        <f t="shared" si="117"/>
        <v>0</v>
      </c>
      <c r="JZL85" s="4">
        <f t="shared" si="117"/>
        <v>0</v>
      </c>
      <c r="JZM85" s="4">
        <f t="shared" si="117"/>
        <v>0</v>
      </c>
      <c r="JZN85" s="4">
        <f t="shared" si="117"/>
        <v>0</v>
      </c>
      <c r="JZO85" s="4">
        <f t="shared" si="117"/>
        <v>0</v>
      </c>
      <c r="JZP85" s="4">
        <f t="shared" si="117"/>
        <v>0</v>
      </c>
      <c r="JZQ85" s="4">
        <f t="shared" si="117"/>
        <v>0</v>
      </c>
      <c r="JZR85" s="4">
        <f t="shared" si="117"/>
        <v>0</v>
      </c>
      <c r="JZS85" s="4">
        <f t="shared" si="117"/>
        <v>0</v>
      </c>
      <c r="JZT85" s="4">
        <f t="shared" si="117"/>
        <v>0</v>
      </c>
      <c r="JZU85" s="4">
        <f t="shared" si="117"/>
        <v>0</v>
      </c>
      <c r="JZV85" s="4">
        <f t="shared" si="117"/>
        <v>0</v>
      </c>
      <c r="JZW85" s="4">
        <f t="shared" si="117"/>
        <v>0</v>
      </c>
      <c r="JZX85" s="4">
        <f t="shared" si="117"/>
        <v>0</v>
      </c>
      <c r="JZY85" s="4">
        <f t="shared" si="117"/>
        <v>0</v>
      </c>
      <c r="JZZ85" s="4">
        <f t="shared" si="117"/>
        <v>0</v>
      </c>
      <c r="KAA85" s="4">
        <f t="shared" si="117"/>
        <v>0</v>
      </c>
      <c r="KAB85" s="4">
        <f t="shared" si="117"/>
        <v>0</v>
      </c>
      <c r="KAC85" s="4">
        <f t="shared" si="117"/>
        <v>0</v>
      </c>
      <c r="KAD85" s="4">
        <f t="shared" si="117"/>
        <v>0</v>
      </c>
      <c r="KAE85" s="4">
        <f t="shared" si="117"/>
        <v>0</v>
      </c>
      <c r="KAF85" s="4">
        <f t="shared" si="117"/>
        <v>0</v>
      </c>
      <c r="KAG85" s="4">
        <f t="shared" si="117"/>
        <v>0</v>
      </c>
      <c r="KAH85" s="4">
        <f t="shared" si="117"/>
        <v>0</v>
      </c>
      <c r="KAI85" s="4">
        <f t="shared" si="117"/>
        <v>0</v>
      </c>
      <c r="KAJ85" s="4">
        <f t="shared" si="117"/>
        <v>0</v>
      </c>
      <c r="KAK85" s="4">
        <f t="shared" si="117"/>
        <v>0</v>
      </c>
      <c r="KAL85" s="4">
        <f t="shared" si="117"/>
        <v>0</v>
      </c>
      <c r="KAM85" s="4">
        <f t="shared" si="117"/>
        <v>0</v>
      </c>
      <c r="KAN85" s="4">
        <f t="shared" si="117"/>
        <v>0</v>
      </c>
      <c r="KAO85" s="4">
        <f t="shared" si="117"/>
        <v>0</v>
      </c>
      <c r="KAP85" s="4">
        <f t="shared" si="117"/>
        <v>0</v>
      </c>
      <c r="KAQ85" s="4">
        <f t="shared" si="117"/>
        <v>0</v>
      </c>
      <c r="KAR85" s="4">
        <f t="shared" si="117"/>
        <v>0</v>
      </c>
      <c r="KAS85" s="4">
        <f t="shared" si="117"/>
        <v>0</v>
      </c>
      <c r="KAT85" s="4">
        <f t="shared" si="117"/>
        <v>0</v>
      </c>
      <c r="KAU85" s="4">
        <f t="shared" si="117"/>
        <v>0</v>
      </c>
      <c r="KAV85" s="4">
        <f t="shared" si="117"/>
        <v>0</v>
      </c>
      <c r="KAW85" s="4">
        <f t="shared" si="117"/>
        <v>0</v>
      </c>
      <c r="KAX85" s="4">
        <f t="shared" si="117"/>
        <v>0</v>
      </c>
      <c r="KAY85" s="4">
        <f t="shared" si="117"/>
        <v>0</v>
      </c>
      <c r="KAZ85" s="4">
        <f t="shared" si="117"/>
        <v>0</v>
      </c>
      <c r="KBA85" s="4">
        <f t="shared" si="117"/>
        <v>0</v>
      </c>
      <c r="KBB85" s="4">
        <f t="shared" si="117"/>
        <v>0</v>
      </c>
      <c r="KBC85" s="4">
        <f t="shared" si="117"/>
        <v>0</v>
      </c>
      <c r="KBD85" s="4">
        <f t="shared" si="117"/>
        <v>0</v>
      </c>
      <c r="KBE85" s="4">
        <f t="shared" si="117"/>
        <v>0</v>
      </c>
      <c r="KBF85" s="4">
        <f t="shared" si="117"/>
        <v>0</v>
      </c>
      <c r="KBG85" s="4">
        <f t="shared" si="117"/>
        <v>0</v>
      </c>
      <c r="KBH85" s="4">
        <f t="shared" si="117"/>
        <v>0</v>
      </c>
      <c r="KBI85" s="4">
        <f t="shared" si="117"/>
        <v>0</v>
      </c>
      <c r="KBJ85" s="4">
        <f t="shared" si="117"/>
        <v>0</v>
      </c>
      <c r="KBK85" s="4">
        <f t="shared" si="117"/>
        <v>0</v>
      </c>
      <c r="KBL85" s="4">
        <f t="shared" si="117"/>
        <v>0</v>
      </c>
      <c r="KBM85" s="4">
        <f t="shared" si="117"/>
        <v>0</v>
      </c>
      <c r="KBN85" s="4">
        <f t="shared" si="117"/>
        <v>0</v>
      </c>
      <c r="KBO85" s="4">
        <f t="shared" si="117"/>
        <v>0</v>
      </c>
      <c r="KBP85" s="4">
        <f t="shared" si="117"/>
        <v>0</v>
      </c>
      <c r="KBQ85" s="4">
        <f t="shared" si="117"/>
        <v>0</v>
      </c>
      <c r="KBR85" s="4">
        <f t="shared" si="117"/>
        <v>0</v>
      </c>
      <c r="KBS85" s="4">
        <f t="shared" ref="KBS85:KED85" si="118">KBE83</f>
        <v>0</v>
      </c>
      <c r="KBT85" s="4">
        <f t="shared" si="118"/>
        <v>0</v>
      </c>
      <c r="KBU85" s="4">
        <f t="shared" si="118"/>
        <v>0</v>
      </c>
      <c r="KBV85" s="4">
        <f t="shared" si="118"/>
        <v>0</v>
      </c>
      <c r="KBW85" s="4">
        <f t="shared" si="118"/>
        <v>0</v>
      </c>
      <c r="KBX85" s="4">
        <f t="shared" si="118"/>
        <v>0</v>
      </c>
      <c r="KBY85" s="4">
        <f t="shared" si="118"/>
        <v>0</v>
      </c>
      <c r="KBZ85" s="4">
        <f t="shared" si="118"/>
        <v>0</v>
      </c>
      <c r="KCA85" s="4">
        <f t="shared" si="118"/>
        <v>0</v>
      </c>
      <c r="KCB85" s="4">
        <f t="shared" si="118"/>
        <v>0</v>
      </c>
      <c r="KCC85" s="4">
        <f t="shared" si="118"/>
        <v>0</v>
      </c>
      <c r="KCD85" s="4">
        <f t="shared" si="118"/>
        <v>0</v>
      </c>
      <c r="KCE85" s="4">
        <f t="shared" si="118"/>
        <v>0</v>
      </c>
      <c r="KCF85" s="4">
        <f t="shared" si="118"/>
        <v>0</v>
      </c>
      <c r="KCG85" s="4">
        <f t="shared" si="118"/>
        <v>0</v>
      </c>
      <c r="KCH85" s="4">
        <f t="shared" si="118"/>
        <v>0</v>
      </c>
      <c r="KCI85" s="4">
        <f t="shared" si="118"/>
        <v>0</v>
      </c>
      <c r="KCJ85" s="4">
        <f t="shared" si="118"/>
        <v>0</v>
      </c>
      <c r="KCK85" s="4">
        <f t="shared" si="118"/>
        <v>0</v>
      </c>
      <c r="KCL85" s="4">
        <f t="shared" si="118"/>
        <v>0</v>
      </c>
      <c r="KCM85" s="4">
        <f t="shared" si="118"/>
        <v>0</v>
      </c>
      <c r="KCN85" s="4">
        <f t="shared" si="118"/>
        <v>0</v>
      </c>
      <c r="KCO85" s="4">
        <f t="shared" si="118"/>
        <v>0</v>
      </c>
      <c r="KCP85" s="4">
        <f t="shared" si="118"/>
        <v>0</v>
      </c>
      <c r="KCQ85" s="4">
        <f t="shared" si="118"/>
        <v>0</v>
      </c>
      <c r="KCR85" s="4">
        <f t="shared" si="118"/>
        <v>0</v>
      </c>
      <c r="KCS85" s="4">
        <f t="shared" si="118"/>
        <v>0</v>
      </c>
      <c r="KCT85" s="4">
        <f t="shared" si="118"/>
        <v>0</v>
      </c>
      <c r="KCU85" s="4">
        <f t="shared" si="118"/>
        <v>0</v>
      </c>
      <c r="KCV85" s="4">
        <f t="shared" si="118"/>
        <v>0</v>
      </c>
      <c r="KCW85" s="4">
        <f t="shared" si="118"/>
        <v>0</v>
      </c>
      <c r="KCX85" s="4">
        <f t="shared" si="118"/>
        <v>0</v>
      </c>
      <c r="KCY85" s="4">
        <f t="shared" si="118"/>
        <v>0</v>
      </c>
      <c r="KCZ85" s="4">
        <f t="shared" si="118"/>
        <v>0</v>
      </c>
      <c r="KDA85" s="4">
        <f t="shared" si="118"/>
        <v>0</v>
      </c>
      <c r="KDB85" s="4">
        <f t="shared" si="118"/>
        <v>0</v>
      </c>
      <c r="KDC85" s="4">
        <f t="shared" si="118"/>
        <v>0</v>
      </c>
      <c r="KDD85" s="4">
        <f t="shared" si="118"/>
        <v>0</v>
      </c>
      <c r="KDE85" s="4">
        <f t="shared" si="118"/>
        <v>0</v>
      </c>
      <c r="KDF85" s="4">
        <f t="shared" si="118"/>
        <v>0</v>
      </c>
      <c r="KDG85" s="4">
        <f t="shared" si="118"/>
        <v>0</v>
      </c>
      <c r="KDH85" s="4">
        <f t="shared" si="118"/>
        <v>0</v>
      </c>
      <c r="KDI85" s="4">
        <f t="shared" si="118"/>
        <v>0</v>
      </c>
      <c r="KDJ85" s="4">
        <f t="shared" si="118"/>
        <v>0</v>
      </c>
      <c r="KDK85" s="4">
        <f t="shared" si="118"/>
        <v>0</v>
      </c>
      <c r="KDL85" s="4">
        <f t="shared" si="118"/>
        <v>0</v>
      </c>
      <c r="KDM85" s="4">
        <f t="shared" si="118"/>
        <v>0</v>
      </c>
      <c r="KDN85" s="4">
        <f t="shared" si="118"/>
        <v>0</v>
      </c>
      <c r="KDO85" s="4">
        <f t="shared" si="118"/>
        <v>0</v>
      </c>
      <c r="KDP85" s="4">
        <f t="shared" si="118"/>
        <v>0</v>
      </c>
      <c r="KDQ85" s="4">
        <f t="shared" si="118"/>
        <v>0</v>
      </c>
      <c r="KDR85" s="4">
        <f t="shared" si="118"/>
        <v>0</v>
      </c>
      <c r="KDS85" s="4">
        <f t="shared" si="118"/>
        <v>0</v>
      </c>
      <c r="KDT85" s="4">
        <f t="shared" si="118"/>
        <v>0</v>
      </c>
      <c r="KDU85" s="4">
        <f t="shared" si="118"/>
        <v>0</v>
      </c>
      <c r="KDV85" s="4">
        <f t="shared" si="118"/>
        <v>0</v>
      </c>
      <c r="KDW85" s="4">
        <f t="shared" si="118"/>
        <v>0</v>
      </c>
      <c r="KDX85" s="4">
        <f t="shared" si="118"/>
        <v>0</v>
      </c>
      <c r="KDY85" s="4">
        <f t="shared" si="118"/>
        <v>0</v>
      </c>
      <c r="KDZ85" s="4">
        <f t="shared" si="118"/>
        <v>0</v>
      </c>
      <c r="KEA85" s="4">
        <f t="shared" si="118"/>
        <v>0</v>
      </c>
      <c r="KEB85" s="4">
        <f t="shared" si="118"/>
        <v>0</v>
      </c>
      <c r="KEC85" s="4">
        <f t="shared" si="118"/>
        <v>0</v>
      </c>
      <c r="KED85" s="4">
        <f t="shared" si="118"/>
        <v>0</v>
      </c>
      <c r="KEE85" s="4">
        <f t="shared" ref="KEE85:KGP85" si="119">KDQ83</f>
        <v>0</v>
      </c>
      <c r="KEF85" s="4">
        <f t="shared" si="119"/>
        <v>0</v>
      </c>
      <c r="KEG85" s="4">
        <f t="shared" si="119"/>
        <v>0</v>
      </c>
      <c r="KEH85" s="4">
        <f t="shared" si="119"/>
        <v>0</v>
      </c>
      <c r="KEI85" s="4">
        <f t="shared" si="119"/>
        <v>0</v>
      </c>
      <c r="KEJ85" s="4">
        <f t="shared" si="119"/>
        <v>0</v>
      </c>
      <c r="KEK85" s="4">
        <f t="shared" si="119"/>
        <v>0</v>
      </c>
      <c r="KEL85" s="4">
        <f t="shared" si="119"/>
        <v>0</v>
      </c>
      <c r="KEM85" s="4">
        <f t="shared" si="119"/>
        <v>0</v>
      </c>
      <c r="KEN85" s="4">
        <f t="shared" si="119"/>
        <v>0</v>
      </c>
      <c r="KEO85" s="4">
        <f t="shared" si="119"/>
        <v>0</v>
      </c>
      <c r="KEP85" s="4">
        <f t="shared" si="119"/>
        <v>0</v>
      </c>
      <c r="KEQ85" s="4">
        <f t="shared" si="119"/>
        <v>0</v>
      </c>
      <c r="KER85" s="4">
        <f t="shared" si="119"/>
        <v>0</v>
      </c>
      <c r="KES85" s="4">
        <f t="shared" si="119"/>
        <v>0</v>
      </c>
      <c r="KET85" s="4">
        <f t="shared" si="119"/>
        <v>0</v>
      </c>
      <c r="KEU85" s="4">
        <f t="shared" si="119"/>
        <v>0</v>
      </c>
      <c r="KEV85" s="4">
        <f t="shared" si="119"/>
        <v>0</v>
      </c>
      <c r="KEW85" s="4">
        <f t="shared" si="119"/>
        <v>0</v>
      </c>
      <c r="KEX85" s="4">
        <f t="shared" si="119"/>
        <v>0</v>
      </c>
      <c r="KEY85" s="4">
        <f t="shared" si="119"/>
        <v>0</v>
      </c>
      <c r="KEZ85" s="4">
        <f t="shared" si="119"/>
        <v>0</v>
      </c>
      <c r="KFA85" s="4">
        <f t="shared" si="119"/>
        <v>0</v>
      </c>
      <c r="KFB85" s="4">
        <f t="shared" si="119"/>
        <v>0</v>
      </c>
      <c r="KFC85" s="4">
        <f t="shared" si="119"/>
        <v>0</v>
      </c>
      <c r="KFD85" s="4">
        <f t="shared" si="119"/>
        <v>0</v>
      </c>
      <c r="KFE85" s="4">
        <f t="shared" si="119"/>
        <v>0</v>
      </c>
      <c r="KFF85" s="4">
        <f t="shared" si="119"/>
        <v>0</v>
      </c>
      <c r="KFG85" s="4">
        <f t="shared" si="119"/>
        <v>0</v>
      </c>
      <c r="KFH85" s="4">
        <f t="shared" si="119"/>
        <v>0</v>
      </c>
      <c r="KFI85" s="4">
        <f t="shared" si="119"/>
        <v>0</v>
      </c>
      <c r="KFJ85" s="4">
        <f t="shared" si="119"/>
        <v>0</v>
      </c>
      <c r="KFK85" s="4">
        <f t="shared" si="119"/>
        <v>0</v>
      </c>
      <c r="KFL85" s="4">
        <f t="shared" si="119"/>
        <v>0</v>
      </c>
      <c r="KFM85" s="4">
        <f t="shared" si="119"/>
        <v>0</v>
      </c>
      <c r="KFN85" s="4">
        <f t="shared" si="119"/>
        <v>0</v>
      </c>
      <c r="KFO85" s="4">
        <f t="shared" si="119"/>
        <v>0</v>
      </c>
      <c r="KFP85" s="4">
        <f t="shared" si="119"/>
        <v>0</v>
      </c>
      <c r="KFQ85" s="4">
        <f t="shared" si="119"/>
        <v>0</v>
      </c>
      <c r="KFR85" s="4">
        <f t="shared" si="119"/>
        <v>0</v>
      </c>
      <c r="KFS85" s="4">
        <f t="shared" si="119"/>
        <v>0</v>
      </c>
      <c r="KFT85" s="4">
        <f t="shared" si="119"/>
        <v>0</v>
      </c>
      <c r="KFU85" s="4">
        <f t="shared" si="119"/>
        <v>0</v>
      </c>
      <c r="KFV85" s="4">
        <f t="shared" si="119"/>
        <v>0</v>
      </c>
      <c r="KFW85" s="4">
        <f t="shared" si="119"/>
        <v>0</v>
      </c>
      <c r="KFX85" s="4">
        <f t="shared" si="119"/>
        <v>0</v>
      </c>
      <c r="KFY85" s="4">
        <f t="shared" si="119"/>
        <v>0</v>
      </c>
      <c r="KFZ85" s="4">
        <f t="shared" si="119"/>
        <v>0</v>
      </c>
      <c r="KGA85" s="4">
        <f t="shared" si="119"/>
        <v>0</v>
      </c>
      <c r="KGB85" s="4">
        <f t="shared" si="119"/>
        <v>0</v>
      </c>
      <c r="KGC85" s="4">
        <f t="shared" si="119"/>
        <v>0</v>
      </c>
      <c r="KGD85" s="4">
        <f t="shared" si="119"/>
        <v>0</v>
      </c>
      <c r="KGE85" s="4">
        <f t="shared" si="119"/>
        <v>0</v>
      </c>
      <c r="KGF85" s="4">
        <f t="shared" si="119"/>
        <v>0</v>
      </c>
      <c r="KGG85" s="4">
        <f t="shared" si="119"/>
        <v>0</v>
      </c>
      <c r="KGH85" s="4">
        <f t="shared" si="119"/>
        <v>0</v>
      </c>
      <c r="KGI85" s="4">
        <f t="shared" si="119"/>
        <v>0</v>
      </c>
      <c r="KGJ85" s="4">
        <f t="shared" si="119"/>
        <v>0</v>
      </c>
      <c r="KGK85" s="4">
        <f t="shared" si="119"/>
        <v>0</v>
      </c>
      <c r="KGL85" s="4">
        <f t="shared" si="119"/>
        <v>0</v>
      </c>
      <c r="KGM85" s="4">
        <f t="shared" si="119"/>
        <v>0</v>
      </c>
      <c r="KGN85" s="4">
        <f t="shared" si="119"/>
        <v>0</v>
      </c>
      <c r="KGO85" s="4">
        <f t="shared" si="119"/>
        <v>0</v>
      </c>
      <c r="KGP85" s="4">
        <f t="shared" si="119"/>
        <v>0</v>
      </c>
      <c r="KGQ85" s="4">
        <f t="shared" ref="KGQ85:KJB85" si="120">KGC83</f>
        <v>0</v>
      </c>
      <c r="KGR85" s="4">
        <f t="shared" si="120"/>
        <v>0</v>
      </c>
      <c r="KGS85" s="4">
        <f t="shared" si="120"/>
        <v>0</v>
      </c>
      <c r="KGT85" s="4">
        <f t="shared" si="120"/>
        <v>0</v>
      </c>
      <c r="KGU85" s="4">
        <f t="shared" si="120"/>
        <v>0</v>
      </c>
      <c r="KGV85" s="4">
        <f t="shared" si="120"/>
        <v>0</v>
      </c>
      <c r="KGW85" s="4">
        <f t="shared" si="120"/>
        <v>0</v>
      </c>
      <c r="KGX85" s="4">
        <f t="shared" si="120"/>
        <v>0</v>
      </c>
      <c r="KGY85" s="4">
        <f t="shared" si="120"/>
        <v>0</v>
      </c>
      <c r="KGZ85" s="4">
        <f t="shared" si="120"/>
        <v>0</v>
      </c>
      <c r="KHA85" s="4">
        <f t="shared" si="120"/>
        <v>0</v>
      </c>
      <c r="KHB85" s="4">
        <f t="shared" si="120"/>
        <v>0</v>
      </c>
      <c r="KHC85" s="4">
        <f t="shared" si="120"/>
        <v>0</v>
      </c>
      <c r="KHD85" s="4">
        <f t="shared" si="120"/>
        <v>0</v>
      </c>
      <c r="KHE85" s="4">
        <f t="shared" si="120"/>
        <v>0</v>
      </c>
      <c r="KHF85" s="4">
        <f t="shared" si="120"/>
        <v>0</v>
      </c>
      <c r="KHG85" s="4">
        <f t="shared" si="120"/>
        <v>0</v>
      </c>
      <c r="KHH85" s="4">
        <f t="shared" si="120"/>
        <v>0</v>
      </c>
      <c r="KHI85" s="4">
        <f t="shared" si="120"/>
        <v>0</v>
      </c>
      <c r="KHJ85" s="4">
        <f t="shared" si="120"/>
        <v>0</v>
      </c>
      <c r="KHK85" s="4">
        <f t="shared" si="120"/>
        <v>0</v>
      </c>
      <c r="KHL85" s="4">
        <f t="shared" si="120"/>
        <v>0</v>
      </c>
      <c r="KHM85" s="4">
        <f t="shared" si="120"/>
        <v>0</v>
      </c>
      <c r="KHN85" s="4">
        <f t="shared" si="120"/>
        <v>0</v>
      </c>
      <c r="KHO85" s="4">
        <f t="shared" si="120"/>
        <v>0</v>
      </c>
      <c r="KHP85" s="4">
        <f t="shared" si="120"/>
        <v>0</v>
      </c>
      <c r="KHQ85" s="4">
        <f t="shared" si="120"/>
        <v>0</v>
      </c>
      <c r="KHR85" s="4">
        <f t="shared" si="120"/>
        <v>0</v>
      </c>
      <c r="KHS85" s="4">
        <f t="shared" si="120"/>
        <v>0</v>
      </c>
      <c r="KHT85" s="4">
        <f t="shared" si="120"/>
        <v>0</v>
      </c>
      <c r="KHU85" s="4">
        <f t="shared" si="120"/>
        <v>0</v>
      </c>
      <c r="KHV85" s="4">
        <f t="shared" si="120"/>
        <v>0</v>
      </c>
      <c r="KHW85" s="4">
        <f t="shared" si="120"/>
        <v>0</v>
      </c>
      <c r="KHX85" s="4">
        <f t="shared" si="120"/>
        <v>0</v>
      </c>
      <c r="KHY85" s="4">
        <f t="shared" si="120"/>
        <v>0</v>
      </c>
      <c r="KHZ85" s="4">
        <f t="shared" si="120"/>
        <v>0</v>
      </c>
      <c r="KIA85" s="4">
        <f t="shared" si="120"/>
        <v>0</v>
      </c>
      <c r="KIB85" s="4">
        <f t="shared" si="120"/>
        <v>0</v>
      </c>
      <c r="KIC85" s="4">
        <f t="shared" si="120"/>
        <v>0</v>
      </c>
      <c r="KID85" s="4">
        <f t="shared" si="120"/>
        <v>0</v>
      </c>
      <c r="KIE85" s="4">
        <f t="shared" si="120"/>
        <v>0</v>
      </c>
      <c r="KIF85" s="4">
        <f t="shared" si="120"/>
        <v>0</v>
      </c>
      <c r="KIG85" s="4">
        <f t="shared" si="120"/>
        <v>0</v>
      </c>
      <c r="KIH85" s="4">
        <f t="shared" si="120"/>
        <v>0</v>
      </c>
      <c r="KII85" s="4">
        <f t="shared" si="120"/>
        <v>0</v>
      </c>
      <c r="KIJ85" s="4">
        <f t="shared" si="120"/>
        <v>0</v>
      </c>
      <c r="KIK85" s="4">
        <f t="shared" si="120"/>
        <v>0</v>
      </c>
      <c r="KIL85" s="4">
        <f t="shared" si="120"/>
        <v>0</v>
      </c>
      <c r="KIM85" s="4">
        <f t="shared" si="120"/>
        <v>0</v>
      </c>
      <c r="KIN85" s="4">
        <f t="shared" si="120"/>
        <v>0</v>
      </c>
      <c r="KIO85" s="4">
        <f t="shared" si="120"/>
        <v>0</v>
      </c>
      <c r="KIP85" s="4">
        <f t="shared" si="120"/>
        <v>0</v>
      </c>
      <c r="KIQ85" s="4">
        <f t="shared" si="120"/>
        <v>0</v>
      </c>
      <c r="KIR85" s="4">
        <f t="shared" si="120"/>
        <v>0</v>
      </c>
      <c r="KIS85" s="4">
        <f t="shared" si="120"/>
        <v>0</v>
      </c>
      <c r="KIT85" s="4">
        <f t="shared" si="120"/>
        <v>0</v>
      </c>
      <c r="KIU85" s="4">
        <f t="shared" si="120"/>
        <v>0</v>
      </c>
      <c r="KIV85" s="4">
        <f t="shared" si="120"/>
        <v>0</v>
      </c>
      <c r="KIW85" s="4">
        <f t="shared" si="120"/>
        <v>0</v>
      </c>
      <c r="KIX85" s="4">
        <f t="shared" si="120"/>
        <v>0</v>
      </c>
      <c r="KIY85" s="4">
        <f t="shared" si="120"/>
        <v>0</v>
      </c>
      <c r="KIZ85" s="4">
        <f t="shared" si="120"/>
        <v>0</v>
      </c>
      <c r="KJA85" s="4">
        <f t="shared" si="120"/>
        <v>0</v>
      </c>
      <c r="KJB85" s="4">
        <f t="shared" si="120"/>
        <v>0</v>
      </c>
      <c r="KJC85" s="4">
        <f t="shared" ref="KJC85:KLN85" si="121">KIO83</f>
        <v>0</v>
      </c>
      <c r="KJD85" s="4">
        <f t="shared" si="121"/>
        <v>0</v>
      </c>
      <c r="KJE85" s="4">
        <f t="shared" si="121"/>
        <v>0</v>
      </c>
      <c r="KJF85" s="4">
        <f t="shared" si="121"/>
        <v>0</v>
      </c>
      <c r="KJG85" s="4">
        <f t="shared" si="121"/>
        <v>0</v>
      </c>
      <c r="KJH85" s="4">
        <f t="shared" si="121"/>
        <v>0</v>
      </c>
      <c r="KJI85" s="4">
        <f t="shared" si="121"/>
        <v>0</v>
      </c>
      <c r="KJJ85" s="4">
        <f t="shared" si="121"/>
        <v>0</v>
      </c>
      <c r="KJK85" s="4">
        <f t="shared" si="121"/>
        <v>0</v>
      </c>
      <c r="KJL85" s="4">
        <f t="shared" si="121"/>
        <v>0</v>
      </c>
      <c r="KJM85" s="4">
        <f t="shared" si="121"/>
        <v>0</v>
      </c>
      <c r="KJN85" s="4">
        <f t="shared" si="121"/>
        <v>0</v>
      </c>
      <c r="KJO85" s="4">
        <f t="shared" si="121"/>
        <v>0</v>
      </c>
      <c r="KJP85" s="4">
        <f t="shared" si="121"/>
        <v>0</v>
      </c>
      <c r="KJQ85" s="4">
        <f t="shared" si="121"/>
        <v>0</v>
      </c>
      <c r="KJR85" s="4">
        <f t="shared" si="121"/>
        <v>0</v>
      </c>
      <c r="KJS85" s="4">
        <f t="shared" si="121"/>
        <v>0</v>
      </c>
      <c r="KJT85" s="4">
        <f t="shared" si="121"/>
        <v>0</v>
      </c>
      <c r="KJU85" s="4">
        <f t="shared" si="121"/>
        <v>0</v>
      </c>
      <c r="KJV85" s="4">
        <f t="shared" si="121"/>
        <v>0</v>
      </c>
      <c r="KJW85" s="4">
        <f t="shared" si="121"/>
        <v>0</v>
      </c>
      <c r="KJX85" s="4">
        <f t="shared" si="121"/>
        <v>0</v>
      </c>
      <c r="KJY85" s="4">
        <f t="shared" si="121"/>
        <v>0</v>
      </c>
      <c r="KJZ85" s="4">
        <f t="shared" si="121"/>
        <v>0</v>
      </c>
      <c r="KKA85" s="4">
        <f t="shared" si="121"/>
        <v>0</v>
      </c>
      <c r="KKB85" s="4">
        <f t="shared" si="121"/>
        <v>0</v>
      </c>
      <c r="KKC85" s="4">
        <f t="shared" si="121"/>
        <v>0</v>
      </c>
      <c r="KKD85" s="4">
        <f t="shared" si="121"/>
        <v>0</v>
      </c>
      <c r="KKE85" s="4">
        <f t="shared" si="121"/>
        <v>0</v>
      </c>
      <c r="KKF85" s="4">
        <f t="shared" si="121"/>
        <v>0</v>
      </c>
      <c r="KKG85" s="4">
        <f t="shared" si="121"/>
        <v>0</v>
      </c>
      <c r="KKH85" s="4">
        <f t="shared" si="121"/>
        <v>0</v>
      </c>
      <c r="KKI85" s="4">
        <f t="shared" si="121"/>
        <v>0</v>
      </c>
      <c r="KKJ85" s="4">
        <f t="shared" si="121"/>
        <v>0</v>
      </c>
      <c r="KKK85" s="4">
        <f t="shared" si="121"/>
        <v>0</v>
      </c>
      <c r="KKL85" s="4">
        <f t="shared" si="121"/>
        <v>0</v>
      </c>
      <c r="KKM85" s="4">
        <f t="shared" si="121"/>
        <v>0</v>
      </c>
      <c r="KKN85" s="4">
        <f t="shared" si="121"/>
        <v>0</v>
      </c>
      <c r="KKO85" s="4">
        <f t="shared" si="121"/>
        <v>0</v>
      </c>
      <c r="KKP85" s="4">
        <f t="shared" si="121"/>
        <v>0</v>
      </c>
      <c r="KKQ85" s="4">
        <f t="shared" si="121"/>
        <v>0</v>
      </c>
      <c r="KKR85" s="4">
        <f t="shared" si="121"/>
        <v>0</v>
      </c>
      <c r="KKS85" s="4">
        <f t="shared" si="121"/>
        <v>0</v>
      </c>
      <c r="KKT85" s="4">
        <f t="shared" si="121"/>
        <v>0</v>
      </c>
      <c r="KKU85" s="4">
        <f t="shared" si="121"/>
        <v>0</v>
      </c>
      <c r="KKV85" s="4">
        <f t="shared" si="121"/>
        <v>0</v>
      </c>
      <c r="KKW85" s="4">
        <f t="shared" si="121"/>
        <v>0</v>
      </c>
      <c r="KKX85" s="4">
        <f t="shared" si="121"/>
        <v>0</v>
      </c>
      <c r="KKY85" s="4">
        <f t="shared" si="121"/>
        <v>0</v>
      </c>
      <c r="KKZ85" s="4">
        <f t="shared" si="121"/>
        <v>0</v>
      </c>
      <c r="KLA85" s="4">
        <f t="shared" si="121"/>
        <v>0</v>
      </c>
      <c r="KLB85" s="4">
        <f t="shared" si="121"/>
        <v>0</v>
      </c>
      <c r="KLC85" s="4">
        <f t="shared" si="121"/>
        <v>0</v>
      </c>
      <c r="KLD85" s="4">
        <f t="shared" si="121"/>
        <v>0</v>
      </c>
      <c r="KLE85" s="4">
        <f t="shared" si="121"/>
        <v>0</v>
      </c>
      <c r="KLF85" s="4">
        <f t="shared" si="121"/>
        <v>0</v>
      </c>
      <c r="KLG85" s="4">
        <f t="shared" si="121"/>
        <v>0</v>
      </c>
      <c r="KLH85" s="4">
        <f t="shared" si="121"/>
        <v>0</v>
      </c>
      <c r="KLI85" s="4">
        <f t="shared" si="121"/>
        <v>0</v>
      </c>
      <c r="KLJ85" s="4">
        <f t="shared" si="121"/>
        <v>0</v>
      </c>
      <c r="KLK85" s="4">
        <f t="shared" si="121"/>
        <v>0</v>
      </c>
      <c r="KLL85" s="4">
        <f t="shared" si="121"/>
        <v>0</v>
      </c>
      <c r="KLM85" s="4">
        <f t="shared" si="121"/>
        <v>0</v>
      </c>
      <c r="KLN85" s="4">
        <f t="shared" si="121"/>
        <v>0</v>
      </c>
      <c r="KLO85" s="4">
        <f t="shared" ref="KLO85:KNZ85" si="122">KLA83</f>
        <v>0</v>
      </c>
      <c r="KLP85" s="4">
        <f t="shared" si="122"/>
        <v>0</v>
      </c>
      <c r="KLQ85" s="4">
        <f t="shared" si="122"/>
        <v>0</v>
      </c>
      <c r="KLR85" s="4">
        <f t="shared" si="122"/>
        <v>0</v>
      </c>
      <c r="KLS85" s="4">
        <f t="shared" si="122"/>
        <v>0</v>
      </c>
      <c r="KLT85" s="4">
        <f t="shared" si="122"/>
        <v>0</v>
      </c>
      <c r="KLU85" s="4">
        <f t="shared" si="122"/>
        <v>0</v>
      </c>
      <c r="KLV85" s="4">
        <f t="shared" si="122"/>
        <v>0</v>
      </c>
      <c r="KLW85" s="4">
        <f t="shared" si="122"/>
        <v>0</v>
      </c>
      <c r="KLX85" s="4">
        <f t="shared" si="122"/>
        <v>0</v>
      </c>
      <c r="KLY85" s="4">
        <f t="shared" si="122"/>
        <v>0</v>
      </c>
      <c r="KLZ85" s="4">
        <f t="shared" si="122"/>
        <v>0</v>
      </c>
      <c r="KMA85" s="4">
        <f t="shared" si="122"/>
        <v>0</v>
      </c>
      <c r="KMB85" s="4">
        <f t="shared" si="122"/>
        <v>0</v>
      </c>
      <c r="KMC85" s="4">
        <f t="shared" si="122"/>
        <v>0</v>
      </c>
      <c r="KMD85" s="4">
        <f t="shared" si="122"/>
        <v>0</v>
      </c>
      <c r="KME85" s="4">
        <f t="shared" si="122"/>
        <v>0</v>
      </c>
      <c r="KMF85" s="4">
        <f t="shared" si="122"/>
        <v>0</v>
      </c>
      <c r="KMG85" s="4">
        <f t="shared" si="122"/>
        <v>0</v>
      </c>
      <c r="KMH85" s="4">
        <f t="shared" si="122"/>
        <v>0</v>
      </c>
      <c r="KMI85" s="4">
        <f t="shared" si="122"/>
        <v>0</v>
      </c>
      <c r="KMJ85" s="4">
        <f t="shared" si="122"/>
        <v>0</v>
      </c>
      <c r="KMK85" s="4">
        <f t="shared" si="122"/>
        <v>0</v>
      </c>
      <c r="KML85" s="4">
        <f t="shared" si="122"/>
        <v>0</v>
      </c>
      <c r="KMM85" s="4">
        <f t="shared" si="122"/>
        <v>0</v>
      </c>
      <c r="KMN85" s="4">
        <f t="shared" si="122"/>
        <v>0</v>
      </c>
      <c r="KMO85" s="4">
        <f t="shared" si="122"/>
        <v>0</v>
      </c>
      <c r="KMP85" s="4">
        <f t="shared" si="122"/>
        <v>0</v>
      </c>
      <c r="KMQ85" s="4">
        <f t="shared" si="122"/>
        <v>0</v>
      </c>
      <c r="KMR85" s="4">
        <f t="shared" si="122"/>
        <v>0</v>
      </c>
      <c r="KMS85" s="4">
        <f t="shared" si="122"/>
        <v>0</v>
      </c>
      <c r="KMT85" s="4">
        <f t="shared" si="122"/>
        <v>0</v>
      </c>
      <c r="KMU85" s="4">
        <f t="shared" si="122"/>
        <v>0</v>
      </c>
      <c r="KMV85" s="4">
        <f t="shared" si="122"/>
        <v>0</v>
      </c>
      <c r="KMW85" s="4">
        <f t="shared" si="122"/>
        <v>0</v>
      </c>
      <c r="KMX85" s="4">
        <f t="shared" si="122"/>
        <v>0</v>
      </c>
      <c r="KMY85" s="4">
        <f t="shared" si="122"/>
        <v>0</v>
      </c>
      <c r="KMZ85" s="4">
        <f t="shared" si="122"/>
        <v>0</v>
      </c>
      <c r="KNA85" s="4">
        <f t="shared" si="122"/>
        <v>0</v>
      </c>
      <c r="KNB85" s="4">
        <f t="shared" si="122"/>
        <v>0</v>
      </c>
      <c r="KNC85" s="4">
        <f t="shared" si="122"/>
        <v>0</v>
      </c>
      <c r="KND85" s="4">
        <f t="shared" si="122"/>
        <v>0</v>
      </c>
      <c r="KNE85" s="4">
        <f t="shared" si="122"/>
        <v>0</v>
      </c>
      <c r="KNF85" s="4">
        <f t="shared" si="122"/>
        <v>0</v>
      </c>
      <c r="KNG85" s="4">
        <f t="shared" si="122"/>
        <v>0</v>
      </c>
      <c r="KNH85" s="4">
        <f t="shared" si="122"/>
        <v>0</v>
      </c>
      <c r="KNI85" s="4">
        <f t="shared" si="122"/>
        <v>0</v>
      </c>
      <c r="KNJ85" s="4">
        <f t="shared" si="122"/>
        <v>0</v>
      </c>
      <c r="KNK85" s="4">
        <f t="shared" si="122"/>
        <v>0</v>
      </c>
      <c r="KNL85" s="4">
        <f t="shared" si="122"/>
        <v>0</v>
      </c>
      <c r="KNM85" s="4">
        <f t="shared" si="122"/>
        <v>0</v>
      </c>
      <c r="KNN85" s="4">
        <f t="shared" si="122"/>
        <v>0</v>
      </c>
      <c r="KNO85" s="4">
        <f t="shared" si="122"/>
        <v>0</v>
      </c>
      <c r="KNP85" s="4">
        <f t="shared" si="122"/>
        <v>0</v>
      </c>
      <c r="KNQ85" s="4">
        <f t="shared" si="122"/>
        <v>0</v>
      </c>
      <c r="KNR85" s="4">
        <f t="shared" si="122"/>
        <v>0</v>
      </c>
      <c r="KNS85" s="4">
        <f t="shared" si="122"/>
        <v>0</v>
      </c>
      <c r="KNT85" s="4">
        <f t="shared" si="122"/>
        <v>0</v>
      </c>
      <c r="KNU85" s="4">
        <f t="shared" si="122"/>
        <v>0</v>
      </c>
      <c r="KNV85" s="4">
        <f t="shared" si="122"/>
        <v>0</v>
      </c>
      <c r="KNW85" s="4">
        <f t="shared" si="122"/>
        <v>0</v>
      </c>
      <c r="KNX85" s="4">
        <f t="shared" si="122"/>
        <v>0</v>
      </c>
      <c r="KNY85" s="4">
        <f t="shared" si="122"/>
        <v>0</v>
      </c>
      <c r="KNZ85" s="4">
        <f t="shared" si="122"/>
        <v>0</v>
      </c>
      <c r="KOA85" s="4">
        <f t="shared" ref="KOA85:KQL85" si="123">KNM83</f>
        <v>0</v>
      </c>
      <c r="KOB85" s="4">
        <f t="shared" si="123"/>
        <v>0</v>
      </c>
      <c r="KOC85" s="4">
        <f t="shared" si="123"/>
        <v>0</v>
      </c>
      <c r="KOD85" s="4">
        <f t="shared" si="123"/>
        <v>0</v>
      </c>
      <c r="KOE85" s="4">
        <f t="shared" si="123"/>
        <v>0</v>
      </c>
      <c r="KOF85" s="4">
        <f t="shared" si="123"/>
        <v>0</v>
      </c>
      <c r="KOG85" s="4">
        <f t="shared" si="123"/>
        <v>0</v>
      </c>
      <c r="KOH85" s="4">
        <f t="shared" si="123"/>
        <v>0</v>
      </c>
      <c r="KOI85" s="4">
        <f t="shared" si="123"/>
        <v>0</v>
      </c>
      <c r="KOJ85" s="4">
        <f t="shared" si="123"/>
        <v>0</v>
      </c>
      <c r="KOK85" s="4">
        <f t="shared" si="123"/>
        <v>0</v>
      </c>
      <c r="KOL85" s="4">
        <f t="shared" si="123"/>
        <v>0</v>
      </c>
      <c r="KOM85" s="4">
        <f t="shared" si="123"/>
        <v>0</v>
      </c>
      <c r="KON85" s="4">
        <f t="shared" si="123"/>
        <v>0</v>
      </c>
      <c r="KOO85" s="4">
        <f t="shared" si="123"/>
        <v>0</v>
      </c>
      <c r="KOP85" s="4">
        <f t="shared" si="123"/>
        <v>0</v>
      </c>
      <c r="KOQ85" s="4">
        <f t="shared" si="123"/>
        <v>0</v>
      </c>
      <c r="KOR85" s="4">
        <f t="shared" si="123"/>
        <v>0</v>
      </c>
      <c r="KOS85" s="4">
        <f t="shared" si="123"/>
        <v>0</v>
      </c>
      <c r="KOT85" s="4">
        <f t="shared" si="123"/>
        <v>0</v>
      </c>
      <c r="KOU85" s="4">
        <f t="shared" si="123"/>
        <v>0</v>
      </c>
      <c r="KOV85" s="4">
        <f t="shared" si="123"/>
        <v>0</v>
      </c>
      <c r="KOW85" s="4">
        <f t="shared" si="123"/>
        <v>0</v>
      </c>
      <c r="KOX85" s="4">
        <f t="shared" si="123"/>
        <v>0</v>
      </c>
      <c r="KOY85" s="4">
        <f t="shared" si="123"/>
        <v>0</v>
      </c>
      <c r="KOZ85" s="4">
        <f t="shared" si="123"/>
        <v>0</v>
      </c>
      <c r="KPA85" s="4">
        <f t="shared" si="123"/>
        <v>0</v>
      </c>
      <c r="KPB85" s="4">
        <f t="shared" si="123"/>
        <v>0</v>
      </c>
      <c r="KPC85" s="4">
        <f t="shared" si="123"/>
        <v>0</v>
      </c>
      <c r="KPD85" s="4">
        <f t="shared" si="123"/>
        <v>0</v>
      </c>
      <c r="KPE85" s="4">
        <f t="shared" si="123"/>
        <v>0</v>
      </c>
      <c r="KPF85" s="4">
        <f t="shared" si="123"/>
        <v>0</v>
      </c>
      <c r="KPG85" s="4">
        <f t="shared" si="123"/>
        <v>0</v>
      </c>
      <c r="KPH85" s="4">
        <f t="shared" si="123"/>
        <v>0</v>
      </c>
      <c r="KPI85" s="4">
        <f t="shared" si="123"/>
        <v>0</v>
      </c>
      <c r="KPJ85" s="4">
        <f t="shared" si="123"/>
        <v>0</v>
      </c>
      <c r="KPK85" s="4">
        <f t="shared" si="123"/>
        <v>0</v>
      </c>
      <c r="KPL85" s="4">
        <f t="shared" si="123"/>
        <v>0</v>
      </c>
      <c r="KPM85" s="4">
        <f t="shared" si="123"/>
        <v>0</v>
      </c>
      <c r="KPN85" s="4">
        <f t="shared" si="123"/>
        <v>0</v>
      </c>
      <c r="KPO85" s="4">
        <f t="shared" si="123"/>
        <v>0</v>
      </c>
      <c r="KPP85" s="4">
        <f t="shared" si="123"/>
        <v>0</v>
      </c>
      <c r="KPQ85" s="4">
        <f t="shared" si="123"/>
        <v>0</v>
      </c>
      <c r="KPR85" s="4">
        <f t="shared" si="123"/>
        <v>0</v>
      </c>
      <c r="KPS85" s="4">
        <f t="shared" si="123"/>
        <v>0</v>
      </c>
      <c r="KPT85" s="4">
        <f t="shared" si="123"/>
        <v>0</v>
      </c>
      <c r="KPU85" s="4">
        <f t="shared" si="123"/>
        <v>0</v>
      </c>
      <c r="KPV85" s="4">
        <f t="shared" si="123"/>
        <v>0</v>
      </c>
      <c r="KPW85" s="4">
        <f t="shared" si="123"/>
        <v>0</v>
      </c>
      <c r="KPX85" s="4">
        <f t="shared" si="123"/>
        <v>0</v>
      </c>
      <c r="KPY85" s="4">
        <f t="shared" si="123"/>
        <v>0</v>
      </c>
      <c r="KPZ85" s="4">
        <f t="shared" si="123"/>
        <v>0</v>
      </c>
      <c r="KQA85" s="4">
        <f t="shared" si="123"/>
        <v>0</v>
      </c>
      <c r="KQB85" s="4">
        <f t="shared" si="123"/>
        <v>0</v>
      </c>
      <c r="KQC85" s="4">
        <f t="shared" si="123"/>
        <v>0</v>
      </c>
      <c r="KQD85" s="4">
        <f t="shared" si="123"/>
        <v>0</v>
      </c>
      <c r="KQE85" s="4">
        <f t="shared" si="123"/>
        <v>0</v>
      </c>
      <c r="KQF85" s="4">
        <f t="shared" si="123"/>
        <v>0</v>
      </c>
      <c r="KQG85" s="4">
        <f t="shared" si="123"/>
        <v>0</v>
      </c>
      <c r="KQH85" s="4">
        <f t="shared" si="123"/>
        <v>0</v>
      </c>
      <c r="KQI85" s="4">
        <f t="shared" si="123"/>
        <v>0</v>
      </c>
      <c r="KQJ85" s="4">
        <f t="shared" si="123"/>
        <v>0</v>
      </c>
      <c r="KQK85" s="4">
        <f t="shared" si="123"/>
        <v>0</v>
      </c>
      <c r="KQL85" s="4">
        <f t="shared" si="123"/>
        <v>0</v>
      </c>
      <c r="KQM85" s="4">
        <f t="shared" ref="KQM85:KSX85" si="124">KPY83</f>
        <v>0</v>
      </c>
      <c r="KQN85" s="4">
        <f t="shared" si="124"/>
        <v>0</v>
      </c>
      <c r="KQO85" s="4">
        <f t="shared" si="124"/>
        <v>0</v>
      </c>
      <c r="KQP85" s="4">
        <f t="shared" si="124"/>
        <v>0</v>
      </c>
      <c r="KQQ85" s="4">
        <f t="shared" si="124"/>
        <v>0</v>
      </c>
      <c r="KQR85" s="4">
        <f t="shared" si="124"/>
        <v>0</v>
      </c>
      <c r="KQS85" s="4">
        <f t="shared" si="124"/>
        <v>0</v>
      </c>
      <c r="KQT85" s="4">
        <f t="shared" si="124"/>
        <v>0</v>
      </c>
      <c r="KQU85" s="4">
        <f t="shared" si="124"/>
        <v>0</v>
      </c>
      <c r="KQV85" s="4">
        <f t="shared" si="124"/>
        <v>0</v>
      </c>
      <c r="KQW85" s="4">
        <f t="shared" si="124"/>
        <v>0</v>
      </c>
      <c r="KQX85" s="4">
        <f t="shared" si="124"/>
        <v>0</v>
      </c>
      <c r="KQY85" s="4">
        <f t="shared" si="124"/>
        <v>0</v>
      </c>
      <c r="KQZ85" s="4">
        <f t="shared" si="124"/>
        <v>0</v>
      </c>
      <c r="KRA85" s="4">
        <f t="shared" si="124"/>
        <v>0</v>
      </c>
      <c r="KRB85" s="4">
        <f t="shared" si="124"/>
        <v>0</v>
      </c>
      <c r="KRC85" s="4">
        <f t="shared" si="124"/>
        <v>0</v>
      </c>
      <c r="KRD85" s="4">
        <f t="shared" si="124"/>
        <v>0</v>
      </c>
      <c r="KRE85" s="4">
        <f t="shared" si="124"/>
        <v>0</v>
      </c>
      <c r="KRF85" s="4">
        <f t="shared" si="124"/>
        <v>0</v>
      </c>
      <c r="KRG85" s="4">
        <f t="shared" si="124"/>
        <v>0</v>
      </c>
      <c r="KRH85" s="4">
        <f t="shared" si="124"/>
        <v>0</v>
      </c>
      <c r="KRI85" s="4">
        <f t="shared" si="124"/>
        <v>0</v>
      </c>
      <c r="KRJ85" s="4">
        <f t="shared" si="124"/>
        <v>0</v>
      </c>
      <c r="KRK85" s="4">
        <f t="shared" si="124"/>
        <v>0</v>
      </c>
      <c r="KRL85" s="4">
        <f t="shared" si="124"/>
        <v>0</v>
      </c>
      <c r="KRM85" s="4">
        <f t="shared" si="124"/>
        <v>0</v>
      </c>
      <c r="KRN85" s="4">
        <f t="shared" si="124"/>
        <v>0</v>
      </c>
      <c r="KRO85" s="4">
        <f t="shared" si="124"/>
        <v>0</v>
      </c>
      <c r="KRP85" s="4">
        <f t="shared" si="124"/>
        <v>0</v>
      </c>
      <c r="KRQ85" s="4">
        <f t="shared" si="124"/>
        <v>0</v>
      </c>
      <c r="KRR85" s="4">
        <f t="shared" si="124"/>
        <v>0</v>
      </c>
      <c r="KRS85" s="4">
        <f t="shared" si="124"/>
        <v>0</v>
      </c>
      <c r="KRT85" s="4">
        <f t="shared" si="124"/>
        <v>0</v>
      </c>
      <c r="KRU85" s="4">
        <f t="shared" si="124"/>
        <v>0</v>
      </c>
      <c r="KRV85" s="4">
        <f t="shared" si="124"/>
        <v>0</v>
      </c>
      <c r="KRW85" s="4">
        <f t="shared" si="124"/>
        <v>0</v>
      </c>
      <c r="KRX85" s="4">
        <f t="shared" si="124"/>
        <v>0</v>
      </c>
      <c r="KRY85" s="4">
        <f t="shared" si="124"/>
        <v>0</v>
      </c>
      <c r="KRZ85" s="4">
        <f t="shared" si="124"/>
        <v>0</v>
      </c>
      <c r="KSA85" s="4">
        <f t="shared" si="124"/>
        <v>0</v>
      </c>
      <c r="KSB85" s="4">
        <f t="shared" si="124"/>
        <v>0</v>
      </c>
      <c r="KSC85" s="4">
        <f t="shared" si="124"/>
        <v>0</v>
      </c>
      <c r="KSD85" s="4">
        <f t="shared" si="124"/>
        <v>0</v>
      </c>
      <c r="KSE85" s="4">
        <f t="shared" si="124"/>
        <v>0</v>
      </c>
      <c r="KSF85" s="4">
        <f t="shared" si="124"/>
        <v>0</v>
      </c>
      <c r="KSG85" s="4">
        <f t="shared" si="124"/>
        <v>0</v>
      </c>
      <c r="KSH85" s="4">
        <f t="shared" si="124"/>
        <v>0</v>
      </c>
      <c r="KSI85" s="4">
        <f t="shared" si="124"/>
        <v>0</v>
      </c>
      <c r="KSJ85" s="4">
        <f t="shared" si="124"/>
        <v>0</v>
      </c>
      <c r="KSK85" s="4">
        <f t="shared" si="124"/>
        <v>0</v>
      </c>
      <c r="KSL85" s="4">
        <f t="shared" si="124"/>
        <v>0</v>
      </c>
      <c r="KSM85" s="4">
        <f t="shared" si="124"/>
        <v>0</v>
      </c>
      <c r="KSN85" s="4">
        <f t="shared" si="124"/>
        <v>0</v>
      </c>
      <c r="KSO85" s="4">
        <f t="shared" si="124"/>
        <v>0</v>
      </c>
      <c r="KSP85" s="4">
        <f t="shared" si="124"/>
        <v>0</v>
      </c>
      <c r="KSQ85" s="4">
        <f t="shared" si="124"/>
        <v>0</v>
      </c>
      <c r="KSR85" s="4">
        <f t="shared" si="124"/>
        <v>0</v>
      </c>
      <c r="KSS85" s="4">
        <f t="shared" si="124"/>
        <v>0</v>
      </c>
      <c r="KST85" s="4">
        <f t="shared" si="124"/>
        <v>0</v>
      </c>
      <c r="KSU85" s="4">
        <f t="shared" si="124"/>
        <v>0</v>
      </c>
      <c r="KSV85" s="4">
        <f t="shared" si="124"/>
        <v>0</v>
      </c>
      <c r="KSW85" s="4">
        <f t="shared" si="124"/>
        <v>0</v>
      </c>
      <c r="KSX85" s="4">
        <f t="shared" si="124"/>
        <v>0</v>
      </c>
      <c r="KSY85" s="4">
        <f t="shared" ref="KSY85:KVJ85" si="125">KSK83</f>
        <v>0</v>
      </c>
      <c r="KSZ85" s="4">
        <f t="shared" si="125"/>
        <v>0</v>
      </c>
      <c r="KTA85" s="4">
        <f t="shared" si="125"/>
        <v>0</v>
      </c>
      <c r="KTB85" s="4">
        <f t="shared" si="125"/>
        <v>0</v>
      </c>
      <c r="KTC85" s="4">
        <f t="shared" si="125"/>
        <v>0</v>
      </c>
      <c r="KTD85" s="4">
        <f t="shared" si="125"/>
        <v>0</v>
      </c>
      <c r="KTE85" s="4">
        <f t="shared" si="125"/>
        <v>0</v>
      </c>
      <c r="KTF85" s="4">
        <f t="shared" si="125"/>
        <v>0</v>
      </c>
      <c r="KTG85" s="4">
        <f t="shared" si="125"/>
        <v>0</v>
      </c>
      <c r="KTH85" s="4">
        <f t="shared" si="125"/>
        <v>0</v>
      </c>
      <c r="KTI85" s="4">
        <f t="shared" si="125"/>
        <v>0</v>
      </c>
      <c r="KTJ85" s="4">
        <f t="shared" si="125"/>
        <v>0</v>
      </c>
      <c r="KTK85" s="4">
        <f t="shared" si="125"/>
        <v>0</v>
      </c>
      <c r="KTL85" s="4">
        <f t="shared" si="125"/>
        <v>0</v>
      </c>
      <c r="KTM85" s="4">
        <f t="shared" si="125"/>
        <v>0</v>
      </c>
      <c r="KTN85" s="4">
        <f t="shared" si="125"/>
        <v>0</v>
      </c>
      <c r="KTO85" s="4">
        <f t="shared" si="125"/>
        <v>0</v>
      </c>
      <c r="KTP85" s="4">
        <f t="shared" si="125"/>
        <v>0</v>
      </c>
      <c r="KTQ85" s="4">
        <f t="shared" si="125"/>
        <v>0</v>
      </c>
      <c r="KTR85" s="4">
        <f t="shared" si="125"/>
        <v>0</v>
      </c>
      <c r="KTS85" s="4">
        <f t="shared" si="125"/>
        <v>0</v>
      </c>
      <c r="KTT85" s="4">
        <f t="shared" si="125"/>
        <v>0</v>
      </c>
      <c r="KTU85" s="4">
        <f t="shared" si="125"/>
        <v>0</v>
      </c>
      <c r="KTV85" s="4">
        <f t="shared" si="125"/>
        <v>0</v>
      </c>
      <c r="KTW85" s="4">
        <f t="shared" si="125"/>
        <v>0</v>
      </c>
      <c r="KTX85" s="4">
        <f t="shared" si="125"/>
        <v>0</v>
      </c>
      <c r="KTY85" s="4">
        <f t="shared" si="125"/>
        <v>0</v>
      </c>
      <c r="KTZ85" s="4">
        <f t="shared" si="125"/>
        <v>0</v>
      </c>
      <c r="KUA85" s="4">
        <f t="shared" si="125"/>
        <v>0</v>
      </c>
      <c r="KUB85" s="4">
        <f t="shared" si="125"/>
        <v>0</v>
      </c>
      <c r="KUC85" s="4">
        <f t="shared" si="125"/>
        <v>0</v>
      </c>
      <c r="KUD85" s="4">
        <f t="shared" si="125"/>
        <v>0</v>
      </c>
      <c r="KUE85" s="4">
        <f t="shared" si="125"/>
        <v>0</v>
      </c>
      <c r="KUF85" s="4">
        <f t="shared" si="125"/>
        <v>0</v>
      </c>
      <c r="KUG85" s="4">
        <f t="shared" si="125"/>
        <v>0</v>
      </c>
      <c r="KUH85" s="4">
        <f t="shared" si="125"/>
        <v>0</v>
      </c>
      <c r="KUI85" s="4">
        <f t="shared" si="125"/>
        <v>0</v>
      </c>
      <c r="KUJ85" s="4">
        <f t="shared" si="125"/>
        <v>0</v>
      </c>
      <c r="KUK85" s="4">
        <f t="shared" si="125"/>
        <v>0</v>
      </c>
      <c r="KUL85" s="4">
        <f t="shared" si="125"/>
        <v>0</v>
      </c>
      <c r="KUM85" s="4">
        <f t="shared" si="125"/>
        <v>0</v>
      </c>
      <c r="KUN85" s="4">
        <f t="shared" si="125"/>
        <v>0</v>
      </c>
      <c r="KUO85" s="4">
        <f t="shared" si="125"/>
        <v>0</v>
      </c>
      <c r="KUP85" s="4">
        <f t="shared" si="125"/>
        <v>0</v>
      </c>
      <c r="KUQ85" s="4">
        <f t="shared" si="125"/>
        <v>0</v>
      </c>
      <c r="KUR85" s="4">
        <f t="shared" si="125"/>
        <v>0</v>
      </c>
      <c r="KUS85" s="4">
        <f t="shared" si="125"/>
        <v>0</v>
      </c>
      <c r="KUT85" s="4">
        <f t="shared" si="125"/>
        <v>0</v>
      </c>
      <c r="KUU85" s="4">
        <f t="shared" si="125"/>
        <v>0</v>
      </c>
      <c r="KUV85" s="4">
        <f t="shared" si="125"/>
        <v>0</v>
      </c>
      <c r="KUW85" s="4">
        <f t="shared" si="125"/>
        <v>0</v>
      </c>
      <c r="KUX85" s="4">
        <f t="shared" si="125"/>
        <v>0</v>
      </c>
      <c r="KUY85" s="4">
        <f t="shared" si="125"/>
        <v>0</v>
      </c>
      <c r="KUZ85" s="4">
        <f t="shared" si="125"/>
        <v>0</v>
      </c>
      <c r="KVA85" s="4">
        <f t="shared" si="125"/>
        <v>0</v>
      </c>
      <c r="KVB85" s="4">
        <f t="shared" si="125"/>
        <v>0</v>
      </c>
      <c r="KVC85" s="4">
        <f t="shared" si="125"/>
        <v>0</v>
      </c>
      <c r="KVD85" s="4">
        <f t="shared" si="125"/>
        <v>0</v>
      </c>
      <c r="KVE85" s="4">
        <f t="shared" si="125"/>
        <v>0</v>
      </c>
      <c r="KVF85" s="4">
        <f t="shared" si="125"/>
        <v>0</v>
      </c>
      <c r="KVG85" s="4">
        <f t="shared" si="125"/>
        <v>0</v>
      </c>
      <c r="KVH85" s="4">
        <f t="shared" si="125"/>
        <v>0</v>
      </c>
      <c r="KVI85" s="4">
        <f t="shared" si="125"/>
        <v>0</v>
      </c>
      <c r="KVJ85" s="4">
        <f t="shared" si="125"/>
        <v>0</v>
      </c>
      <c r="KVK85" s="4">
        <f t="shared" ref="KVK85:KXV85" si="126">KUW83</f>
        <v>0</v>
      </c>
      <c r="KVL85" s="4">
        <f t="shared" si="126"/>
        <v>0</v>
      </c>
      <c r="KVM85" s="4">
        <f t="shared" si="126"/>
        <v>0</v>
      </c>
      <c r="KVN85" s="4">
        <f t="shared" si="126"/>
        <v>0</v>
      </c>
      <c r="KVO85" s="4">
        <f t="shared" si="126"/>
        <v>0</v>
      </c>
      <c r="KVP85" s="4">
        <f t="shared" si="126"/>
        <v>0</v>
      </c>
      <c r="KVQ85" s="4">
        <f t="shared" si="126"/>
        <v>0</v>
      </c>
      <c r="KVR85" s="4">
        <f t="shared" si="126"/>
        <v>0</v>
      </c>
      <c r="KVS85" s="4">
        <f t="shared" si="126"/>
        <v>0</v>
      </c>
      <c r="KVT85" s="4">
        <f t="shared" si="126"/>
        <v>0</v>
      </c>
      <c r="KVU85" s="4">
        <f t="shared" si="126"/>
        <v>0</v>
      </c>
      <c r="KVV85" s="4">
        <f t="shared" si="126"/>
        <v>0</v>
      </c>
      <c r="KVW85" s="4">
        <f t="shared" si="126"/>
        <v>0</v>
      </c>
      <c r="KVX85" s="4">
        <f t="shared" si="126"/>
        <v>0</v>
      </c>
      <c r="KVY85" s="4">
        <f t="shared" si="126"/>
        <v>0</v>
      </c>
      <c r="KVZ85" s="4">
        <f t="shared" si="126"/>
        <v>0</v>
      </c>
      <c r="KWA85" s="4">
        <f t="shared" si="126"/>
        <v>0</v>
      </c>
      <c r="KWB85" s="4">
        <f t="shared" si="126"/>
        <v>0</v>
      </c>
      <c r="KWC85" s="4">
        <f t="shared" si="126"/>
        <v>0</v>
      </c>
      <c r="KWD85" s="4">
        <f t="shared" si="126"/>
        <v>0</v>
      </c>
      <c r="KWE85" s="4">
        <f t="shared" si="126"/>
        <v>0</v>
      </c>
      <c r="KWF85" s="4">
        <f t="shared" si="126"/>
        <v>0</v>
      </c>
      <c r="KWG85" s="4">
        <f t="shared" si="126"/>
        <v>0</v>
      </c>
      <c r="KWH85" s="4">
        <f t="shared" si="126"/>
        <v>0</v>
      </c>
      <c r="KWI85" s="4">
        <f t="shared" si="126"/>
        <v>0</v>
      </c>
      <c r="KWJ85" s="4">
        <f t="shared" si="126"/>
        <v>0</v>
      </c>
      <c r="KWK85" s="4">
        <f t="shared" si="126"/>
        <v>0</v>
      </c>
      <c r="KWL85" s="4">
        <f t="shared" si="126"/>
        <v>0</v>
      </c>
      <c r="KWM85" s="4">
        <f t="shared" si="126"/>
        <v>0</v>
      </c>
      <c r="KWN85" s="4">
        <f t="shared" si="126"/>
        <v>0</v>
      </c>
      <c r="KWO85" s="4">
        <f t="shared" si="126"/>
        <v>0</v>
      </c>
      <c r="KWP85" s="4">
        <f t="shared" si="126"/>
        <v>0</v>
      </c>
      <c r="KWQ85" s="4">
        <f t="shared" si="126"/>
        <v>0</v>
      </c>
      <c r="KWR85" s="4">
        <f t="shared" si="126"/>
        <v>0</v>
      </c>
      <c r="KWS85" s="4">
        <f t="shared" si="126"/>
        <v>0</v>
      </c>
      <c r="KWT85" s="4">
        <f t="shared" si="126"/>
        <v>0</v>
      </c>
      <c r="KWU85" s="4">
        <f t="shared" si="126"/>
        <v>0</v>
      </c>
      <c r="KWV85" s="4">
        <f t="shared" si="126"/>
        <v>0</v>
      </c>
      <c r="KWW85" s="4">
        <f t="shared" si="126"/>
        <v>0</v>
      </c>
      <c r="KWX85" s="4">
        <f t="shared" si="126"/>
        <v>0</v>
      </c>
      <c r="KWY85" s="4">
        <f t="shared" si="126"/>
        <v>0</v>
      </c>
      <c r="KWZ85" s="4">
        <f t="shared" si="126"/>
        <v>0</v>
      </c>
      <c r="KXA85" s="4">
        <f t="shared" si="126"/>
        <v>0</v>
      </c>
      <c r="KXB85" s="4">
        <f t="shared" si="126"/>
        <v>0</v>
      </c>
      <c r="KXC85" s="4">
        <f t="shared" si="126"/>
        <v>0</v>
      </c>
      <c r="KXD85" s="4">
        <f t="shared" si="126"/>
        <v>0</v>
      </c>
      <c r="KXE85" s="4">
        <f t="shared" si="126"/>
        <v>0</v>
      </c>
      <c r="KXF85" s="4">
        <f t="shared" si="126"/>
        <v>0</v>
      </c>
      <c r="KXG85" s="4">
        <f t="shared" si="126"/>
        <v>0</v>
      </c>
      <c r="KXH85" s="4">
        <f t="shared" si="126"/>
        <v>0</v>
      </c>
      <c r="KXI85" s="4">
        <f t="shared" si="126"/>
        <v>0</v>
      </c>
      <c r="KXJ85" s="4">
        <f t="shared" si="126"/>
        <v>0</v>
      </c>
      <c r="KXK85" s="4">
        <f t="shared" si="126"/>
        <v>0</v>
      </c>
      <c r="KXL85" s="4">
        <f t="shared" si="126"/>
        <v>0</v>
      </c>
      <c r="KXM85" s="4">
        <f t="shared" si="126"/>
        <v>0</v>
      </c>
      <c r="KXN85" s="4">
        <f t="shared" si="126"/>
        <v>0</v>
      </c>
      <c r="KXO85" s="4">
        <f t="shared" si="126"/>
        <v>0</v>
      </c>
      <c r="KXP85" s="4">
        <f t="shared" si="126"/>
        <v>0</v>
      </c>
      <c r="KXQ85" s="4">
        <f t="shared" si="126"/>
        <v>0</v>
      </c>
      <c r="KXR85" s="4">
        <f t="shared" si="126"/>
        <v>0</v>
      </c>
      <c r="KXS85" s="4">
        <f t="shared" si="126"/>
        <v>0</v>
      </c>
      <c r="KXT85" s="4">
        <f t="shared" si="126"/>
        <v>0</v>
      </c>
      <c r="KXU85" s="4">
        <f t="shared" si="126"/>
        <v>0</v>
      </c>
      <c r="KXV85" s="4">
        <f t="shared" si="126"/>
        <v>0</v>
      </c>
      <c r="KXW85" s="4">
        <f t="shared" ref="KXW85:LAH85" si="127">KXI83</f>
        <v>0</v>
      </c>
      <c r="KXX85" s="4">
        <f t="shared" si="127"/>
        <v>0</v>
      </c>
      <c r="KXY85" s="4">
        <f t="shared" si="127"/>
        <v>0</v>
      </c>
      <c r="KXZ85" s="4">
        <f t="shared" si="127"/>
        <v>0</v>
      </c>
      <c r="KYA85" s="4">
        <f t="shared" si="127"/>
        <v>0</v>
      </c>
      <c r="KYB85" s="4">
        <f t="shared" si="127"/>
        <v>0</v>
      </c>
      <c r="KYC85" s="4">
        <f t="shared" si="127"/>
        <v>0</v>
      </c>
      <c r="KYD85" s="4">
        <f t="shared" si="127"/>
        <v>0</v>
      </c>
      <c r="KYE85" s="4">
        <f t="shared" si="127"/>
        <v>0</v>
      </c>
      <c r="KYF85" s="4">
        <f t="shared" si="127"/>
        <v>0</v>
      </c>
      <c r="KYG85" s="4">
        <f t="shared" si="127"/>
        <v>0</v>
      </c>
      <c r="KYH85" s="4">
        <f t="shared" si="127"/>
        <v>0</v>
      </c>
      <c r="KYI85" s="4">
        <f t="shared" si="127"/>
        <v>0</v>
      </c>
      <c r="KYJ85" s="4">
        <f t="shared" si="127"/>
        <v>0</v>
      </c>
      <c r="KYK85" s="4">
        <f t="shared" si="127"/>
        <v>0</v>
      </c>
      <c r="KYL85" s="4">
        <f t="shared" si="127"/>
        <v>0</v>
      </c>
      <c r="KYM85" s="4">
        <f t="shared" si="127"/>
        <v>0</v>
      </c>
      <c r="KYN85" s="4">
        <f t="shared" si="127"/>
        <v>0</v>
      </c>
      <c r="KYO85" s="4">
        <f t="shared" si="127"/>
        <v>0</v>
      </c>
      <c r="KYP85" s="4">
        <f t="shared" si="127"/>
        <v>0</v>
      </c>
      <c r="KYQ85" s="4">
        <f t="shared" si="127"/>
        <v>0</v>
      </c>
      <c r="KYR85" s="4">
        <f t="shared" si="127"/>
        <v>0</v>
      </c>
      <c r="KYS85" s="4">
        <f t="shared" si="127"/>
        <v>0</v>
      </c>
      <c r="KYT85" s="4">
        <f t="shared" si="127"/>
        <v>0</v>
      </c>
      <c r="KYU85" s="4">
        <f t="shared" si="127"/>
        <v>0</v>
      </c>
      <c r="KYV85" s="4">
        <f t="shared" si="127"/>
        <v>0</v>
      </c>
      <c r="KYW85" s="4">
        <f t="shared" si="127"/>
        <v>0</v>
      </c>
      <c r="KYX85" s="4">
        <f t="shared" si="127"/>
        <v>0</v>
      </c>
      <c r="KYY85" s="4">
        <f t="shared" si="127"/>
        <v>0</v>
      </c>
      <c r="KYZ85" s="4">
        <f t="shared" si="127"/>
        <v>0</v>
      </c>
      <c r="KZA85" s="4">
        <f t="shared" si="127"/>
        <v>0</v>
      </c>
      <c r="KZB85" s="4">
        <f t="shared" si="127"/>
        <v>0</v>
      </c>
      <c r="KZC85" s="4">
        <f t="shared" si="127"/>
        <v>0</v>
      </c>
      <c r="KZD85" s="4">
        <f t="shared" si="127"/>
        <v>0</v>
      </c>
      <c r="KZE85" s="4">
        <f t="shared" si="127"/>
        <v>0</v>
      </c>
      <c r="KZF85" s="4">
        <f t="shared" si="127"/>
        <v>0</v>
      </c>
      <c r="KZG85" s="4">
        <f t="shared" si="127"/>
        <v>0</v>
      </c>
      <c r="KZH85" s="4">
        <f t="shared" si="127"/>
        <v>0</v>
      </c>
      <c r="KZI85" s="4">
        <f t="shared" si="127"/>
        <v>0</v>
      </c>
      <c r="KZJ85" s="4">
        <f t="shared" si="127"/>
        <v>0</v>
      </c>
      <c r="KZK85" s="4">
        <f t="shared" si="127"/>
        <v>0</v>
      </c>
      <c r="KZL85" s="4">
        <f t="shared" si="127"/>
        <v>0</v>
      </c>
      <c r="KZM85" s="4">
        <f t="shared" si="127"/>
        <v>0</v>
      </c>
      <c r="KZN85" s="4">
        <f t="shared" si="127"/>
        <v>0</v>
      </c>
      <c r="KZO85" s="4">
        <f t="shared" si="127"/>
        <v>0</v>
      </c>
      <c r="KZP85" s="4">
        <f t="shared" si="127"/>
        <v>0</v>
      </c>
      <c r="KZQ85" s="4">
        <f t="shared" si="127"/>
        <v>0</v>
      </c>
      <c r="KZR85" s="4">
        <f t="shared" si="127"/>
        <v>0</v>
      </c>
      <c r="KZS85" s="4">
        <f t="shared" si="127"/>
        <v>0</v>
      </c>
      <c r="KZT85" s="4">
        <f t="shared" si="127"/>
        <v>0</v>
      </c>
      <c r="KZU85" s="4">
        <f t="shared" si="127"/>
        <v>0</v>
      </c>
      <c r="KZV85" s="4">
        <f t="shared" si="127"/>
        <v>0</v>
      </c>
      <c r="KZW85" s="4">
        <f t="shared" si="127"/>
        <v>0</v>
      </c>
      <c r="KZX85" s="4">
        <f t="shared" si="127"/>
        <v>0</v>
      </c>
      <c r="KZY85" s="4">
        <f t="shared" si="127"/>
        <v>0</v>
      </c>
      <c r="KZZ85" s="4">
        <f t="shared" si="127"/>
        <v>0</v>
      </c>
      <c r="LAA85" s="4">
        <f t="shared" si="127"/>
        <v>0</v>
      </c>
      <c r="LAB85" s="4">
        <f t="shared" si="127"/>
        <v>0</v>
      </c>
      <c r="LAC85" s="4">
        <f t="shared" si="127"/>
        <v>0</v>
      </c>
      <c r="LAD85" s="4">
        <f t="shared" si="127"/>
        <v>0</v>
      </c>
      <c r="LAE85" s="4">
        <f t="shared" si="127"/>
        <v>0</v>
      </c>
      <c r="LAF85" s="4">
        <f t="shared" si="127"/>
        <v>0</v>
      </c>
      <c r="LAG85" s="4">
        <f t="shared" si="127"/>
        <v>0</v>
      </c>
      <c r="LAH85" s="4">
        <f t="shared" si="127"/>
        <v>0</v>
      </c>
      <c r="LAI85" s="4">
        <f t="shared" ref="LAI85:LCT85" si="128">KZU83</f>
        <v>0</v>
      </c>
      <c r="LAJ85" s="4">
        <f t="shared" si="128"/>
        <v>0</v>
      </c>
      <c r="LAK85" s="4">
        <f t="shared" si="128"/>
        <v>0</v>
      </c>
      <c r="LAL85" s="4">
        <f t="shared" si="128"/>
        <v>0</v>
      </c>
      <c r="LAM85" s="4">
        <f t="shared" si="128"/>
        <v>0</v>
      </c>
      <c r="LAN85" s="4">
        <f t="shared" si="128"/>
        <v>0</v>
      </c>
      <c r="LAO85" s="4">
        <f t="shared" si="128"/>
        <v>0</v>
      </c>
      <c r="LAP85" s="4">
        <f t="shared" si="128"/>
        <v>0</v>
      </c>
      <c r="LAQ85" s="4">
        <f t="shared" si="128"/>
        <v>0</v>
      </c>
      <c r="LAR85" s="4">
        <f t="shared" si="128"/>
        <v>0</v>
      </c>
      <c r="LAS85" s="4">
        <f t="shared" si="128"/>
        <v>0</v>
      </c>
      <c r="LAT85" s="4">
        <f t="shared" si="128"/>
        <v>0</v>
      </c>
      <c r="LAU85" s="4">
        <f t="shared" si="128"/>
        <v>0</v>
      </c>
      <c r="LAV85" s="4">
        <f t="shared" si="128"/>
        <v>0</v>
      </c>
      <c r="LAW85" s="4">
        <f t="shared" si="128"/>
        <v>0</v>
      </c>
      <c r="LAX85" s="4">
        <f t="shared" si="128"/>
        <v>0</v>
      </c>
      <c r="LAY85" s="4">
        <f t="shared" si="128"/>
        <v>0</v>
      </c>
      <c r="LAZ85" s="4">
        <f t="shared" si="128"/>
        <v>0</v>
      </c>
      <c r="LBA85" s="4">
        <f t="shared" si="128"/>
        <v>0</v>
      </c>
      <c r="LBB85" s="4">
        <f t="shared" si="128"/>
        <v>0</v>
      </c>
      <c r="LBC85" s="4">
        <f t="shared" si="128"/>
        <v>0</v>
      </c>
      <c r="LBD85" s="4">
        <f t="shared" si="128"/>
        <v>0</v>
      </c>
      <c r="LBE85" s="4">
        <f t="shared" si="128"/>
        <v>0</v>
      </c>
      <c r="LBF85" s="4">
        <f t="shared" si="128"/>
        <v>0</v>
      </c>
      <c r="LBG85" s="4">
        <f t="shared" si="128"/>
        <v>0</v>
      </c>
      <c r="LBH85" s="4">
        <f t="shared" si="128"/>
        <v>0</v>
      </c>
      <c r="LBI85" s="4">
        <f t="shared" si="128"/>
        <v>0</v>
      </c>
      <c r="LBJ85" s="4">
        <f t="shared" si="128"/>
        <v>0</v>
      </c>
      <c r="LBK85" s="4">
        <f t="shared" si="128"/>
        <v>0</v>
      </c>
      <c r="LBL85" s="4">
        <f t="shared" si="128"/>
        <v>0</v>
      </c>
      <c r="LBM85" s="4">
        <f t="shared" si="128"/>
        <v>0</v>
      </c>
      <c r="LBN85" s="4">
        <f t="shared" si="128"/>
        <v>0</v>
      </c>
      <c r="LBO85" s="4">
        <f t="shared" si="128"/>
        <v>0</v>
      </c>
      <c r="LBP85" s="4">
        <f t="shared" si="128"/>
        <v>0</v>
      </c>
      <c r="LBQ85" s="4">
        <f t="shared" si="128"/>
        <v>0</v>
      </c>
      <c r="LBR85" s="4">
        <f t="shared" si="128"/>
        <v>0</v>
      </c>
      <c r="LBS85" s="4">
        <f t="shared" si="128"/>
        <v>0</v>
      </c>
      <c r="LBT85" s="4">
        <f t="shared" si="128"/>
        <v>0</v>
      </c>
      <c r="LBU85" s="4">
        <f t="shared" si="128"/>
        <v>0</v>
      </c>
      <c r="LBV85" s="4">
        <f t="shared" si="128"/>
        <v>0</v>
      </c>
      <c r="LBW85" s="4">
        <f t="shared" si="128"/>
        <v>0</v>
      </c>
      <c r="LBX85" s="4">
        <f t="shared" si="128"/>
        <v>0</v>
      </c>
      <c r="LBY85" s="4">
        <f t="shared" si="128"/>
        <v>0</v>
      </c>
      <c r="LBZ85" s="4">
        <f t="shared" si="128"/>
        <v>0</v>
      </c>
      <c r="LCA85" s="4">
        <f t="shared" si="128"/>
        <v>0</v>
      </c>
      <c r="LCB85" s="4">
        <f t="shared" si="128"/>
        <v>0</v>
      </c>
      <c r="LCC85" s="4">
        <f t="shared" si="128"/>
        <v>0</v>
      </c>
      <c r="LCD85" s="4">
        <f t="shared" si="128"/>
        <v>0</v>
      </c>
      <c r="LCE85" s="4">
        <f t="shared" si="128"/>
        <v>0</v>
      </c>
      <c r="LCF85" s="4">
        <f t="shared" si="128"/>
        <v>0</v>
      </c>
      <c r="LCG85" s="4">
        <f t="shared" si="128"/>
        <v>0</v>
      </c>
      <c r="LCH85" s="4">
        <f t="shared" si="128"/>
        <v>0</v>
      </c>
      <c r="LCI85" s="4">
        <f t="shared" si="128"/>
        <v>0</v>
      </c>
      <c r="LCJ85" s="4">
        <f t="shared" si="128"/>
        <v>0</v>
      </c>
      <c r="LCK85" s="4">
        <f t="shared" si="128"/>
        <v>0</v>
      </c>
      <c r="LCL85" s="4">
        <f t="shared" si="128"/>
        <v>0</v>
      </c>
      <c r="LCM85" s="4">
        <f t="shared" si="128"/>
        <v>0</v>
      </c>
      <c r="LCN85" s="4">
        <f t="shared" si="128"/>
        <v>0</v>
      </c>
      <c r="LCO85" s="4">
        <f t="shared" si="128"/>
        <v>0</v>
      </c>
      <c r="LCP85" s="4">
        <f t="shared" si="128"/>
        <v>0</v>
      </c>
      <c r="LCQ85" s="4">
        <f t="shared" si="128"/>
        <v>0</v>
      </c>
      <c r="LCR85" s="4">
        <f t="shared" si="128"/>
        <v>0</v>
      </c>
      <c r="LCS85" s="4">
        <f t="shared" si="128"/>
        <v>0</v>
      </c>
      <c r="LCT85" s="4">
        <f t="shared" si="128"/>
        <v>0</v>
      </c>
      <c r="LCU85" s="4">
        <f t="shared" ref="LCU85:LFF85" si="129">LCG83</f>
        <v>0</v>
      </c>
      <c r="LCV85" s="4">
        <f t="shared" si="129"/>
        <v>0</v>
      </c>
      <c r="LCW85" s="4">
        <f t="shared" si="129"/>
        <v>0</v>
      </c>
      <c r="LCX85" s="4">
        <f t="shared" si="129"/>
        <v>0</v>
      </c>
      <c r="LCY85" s="4">
        <f t="shared" si="129"/>
        <v>0</v>
      </c>
      <c r="LCZ85" s="4">
        <f t="shared" si="129"/>
        <v>0</v>
      </c>
      <c r="LDA85" s="4">
        <f t="shared" si="129"/>
        <v>0</v>
      </c>
      <c r="LDB85" s="4">
        <f t="shared" si="129"/>
        <v>0</v>
      </c>
      <c r="LDC85" s="4">
        <f t="shared" si="129"/>
        <v>0</v>
      </c>
      <c r="LDD85" s="4">
        <f t="shared" si="129"/>
        <v>0</v>
      </c>
      <c r="LDE85" s="4">
        <f t="shared" si="129"/>
        <v>0</v>
      </c>
      <c r="LDF85" s="4">
        <f t="shared" si="129"/>
        <v>0</v>
      </c>
      <c r="LDG85" s="4">
        <f t="shared" si="129"/>
        <v>0</v>
      </c>
      <c r="LDH85" s="4">
        <f t="shared" si="129"/>
        <v>0</v>
      </c>
      <c r="LDI85" s="4">
        <f t="shared" si="129"/>
        <v>0</v>
      </c>
      <c r="LDJ85" s="4">
        <f t="shared" si="129"/>
        <v>0</v>
      </c>
      <c r="LDK85" s="4">
        <f t="shared" si="129"/>
        <v>0</v>
      </c>
      <c r="LDL85" s="4">
        <f t="shared" si="129"/>
        <v>0</v>
      </c>
      <c r="LDM85" s="4">
        <f t="shared" si="129"/>
        <v>0</v>
      </c>
      <c r="LDN85" s="4">
        <f t="shared" si="129"/>
        <v>0</v>
      </c>
      <c r="LDO85" s="4">
        <f t="shared" si="129"/>
        <v>0</v>
      </c>
      <c r="LDP85" s="4">
        <f t="shared" si="129"/>
        <v>0</v>
      </c>
      <c r="LDQ85" s="4">
        <f t="shared" si="129"/>
        <v>0</v>
      </c>
      <c r="LDR85" s="4">
        <f t="shared" si="129"/>
        <v>0</v>
      </c>
      <c r="LDS85" s="4">
        <f t="shared" si="129"/>
        <v>0</v>
      </c>
      <c r="LDT85" s="4">
        <f t="shared" si="129"/>
        <v>0</v>
      </c>
      <c r="LDU85" s="4">
        <f t="shared" si="129"/>
        <v>0</v>
      </c>
      <c r="LDV85" s="4">
        <f t="shared" si="129"/>
        <v>0</v>
      </c>
      <c r="LDW85" s="4">
        <f t="shared" si="129"/>
        <v>0</v>
      </c>
      <c r="LDX85" s="4">
        <f t="shared" si="129"/>
        <v>0</v>
      </c>
      <c r="LDY85" s="4">
        <f t="shared" si="129"/>
        <v>0</v>
      </c>
      <c r="LDZ85" s="4">
        <f t="shared" si="129"/>
        <v>0</v>
      </c>
      <c r="LEA85" s="4">
        <f t="shared" si="129"/>
        <v>0</v>
      </c>
      <c r="LEB85" s="4">
        <f t="shared" si="129"/>
        <v>0</v>
      </c>
      <c r="LEC85" s="4">
        <f t="shared" si="129"/>
        <v>0</v>
      </c>
      <c r="LED85" s="4">
        <f t="shared" si="129"/>
        <v>0</v>
      </c>
      <c r="LEE85" s="4">
        <f t="shared" si="129"/>
        <v>0</v>
      </c>
      <c r="LEF85" s="4">
        <f t="shared" si="129"/>
        <v>0</v>
      </c>
      <c r="LEG85" s="4">
        <f t="shared" si="129"/>
        <v>0</v>
      </c>
      <c r="LEH85" s="4">
        <f t="shared" si="129"/>
        <v>0</v>
      </c>
      <c r="LEI85" s="4">
        <f t="shared" si="129"/>
        <v>0</v>
      </c>
      <c r="LEJ85" s="4">
        <f t="shared" si="129"/>
        <v>0</v>
      </c>
      <c r="LEK85" s="4">
        <f t="shared" si="129"/>
        <v>0</v>
      </c>
      <c r="LEL85" s="4">
        <f t="shared" si="129"/>
        <v>0</v>
      </c>
      <c r="LEM85" s="4">
        <f t="shared" si="129"/>
        <v>0</v>
      </c>
      <c r="LEN85" s="4">
        <f t="shared" si="129"/>
        <v>0</v>
      </c>
      <c r="LEO85" s="4">
        <f t="shared" si="129"/>
        <v>0</v>
      </c>
      <c r="LEP85" s="4">
        <f t="shared" si="129"/>
        <v>0</v>
      </c>
      <c r="LEQ85" s="4">
        <f t="shared" si="129"/>
        <v>0</v>
      </c>
      <c r="LER85" s="4">
        <f t="shared" si="129"/>
        <v>0</v>
      </c>
      <c r="LES85" s="4">
        <f t="shared" si="129"/>
        <v>0</v>
      </c>
      <c r="LET85" s="4">
        <f t="shared" si="129"/>
        <v>0</v>
      </c>
      <c r="LEU85" s="4">
        <f t="shared" si="129"/>
        <v>0</v>
      </c>
      <c r="LEV85" s="4">
        <f t="shared" si="129"/>
        <v>0</v>
      </c>
      <c r="LEW85" s="4">
        <f t="shared" si="129"/>
        <v>0</v>
      </c>
      <c r="LEX85" s="4">
        <f t="shared" si="129"/>
        <v>0</v>
      </c>
      <c r="LEY85" s="4">
        <f t="shared" si="129"/>
        <v>0</v>
      </c>
      <c r="LEZ85" s="4">
        <f t="shared" si="129"/>
        <v>0</v>
      </c>
      <c r="LFA85" s="4">
        <f t="shared" si="129"/>
        <v>0</v>
      </c>
      <c r="LFB85" s="4">
        <f t="shared" si="129"/>
        <v>0</v>
      </c>
      <c r="LFC85" s="4">
        <f t="shared" si="129"/>
        <v>0</v>
      </c>
      <c r="LFD85" s="4">
        <f t="shared" si="129"/>
        <v>0</v>
      </c>
      <c r="LFE85" s="4">
        <f t="shared" si="129"/>
        <v>0</v>
      </c>
      <c r="LFF85" s="4">
        <f t="shared" si="129"/>
        <v>0</v>
      </c>
      <c r="LFG85" s="4">
        <f t="shared" ref="LFG85:LHR85" si="130">LES83</f>
        <v>0</v>
      </c>
      <c r="LFH85" s="4">
        <f t="shared" si="130"/>
        <v>0</v>
      </c>
      <c r="LFI85" s="4">
        <f t="shared" si="130"/>
        <v>0</v>
      </c>
      <c r="LFJ85" s="4">
        <f t="shared" si="130"/>
        <v>0</v>
      </c>
      <c r="LFK85" s="4">
        <f t="shared" si="130"/>
        <v>0</v>
      </c>
      <c r="LFL85" s="4">
        <f t="shared" si="130"/>
        <v>0</v>
      </c>
      <c r="LFM85" s="4">
        <f t="shared" si="130"/>
        <v>0</v>
      </c>
      <c r="LFN85" s="4">
        <f t="shared" si="130"/>
        <v>0</v>
      </c>
      <c r="LFO85" s="4">
        <f t="shared" si="130"/>
        <v>0</v>
      </c>
      <c r="LFP85" s="4">
        <f t="shared" si="130"/>
        <v>0</v>
      </c>
      <c r="LFQ85" s="4">
        <f t="shared" si="130"/>
        <v>0</v>
      </c>
      <c r="LFR85" s="4">
        <f t="shared" si="130"/>
        <v>0</v>
      </c>
      <c r="LFS85" s="4">
        <f t="shared" si="130"/>
        <v>0</v>
      </c>
      <c r="LFT85" s="4">
        <f t="shared" si="130"/>
        <v>0</v>
      </c>
      <c r="LFU85" s="4">
        <f t="shared" si="130"/>
        <v>0</v>
      </c>
      <c r="LFV85" s="4">
        <f t="shared" si="130"/>
        <v>0</v>
      </c>
      <c r="LFW85" s="4">
        <f t="shared" si="130"/>
        <v>0</v>
      </c>
      <c r="LFX85" s="4">
        <f t="shared" si="130"/>
        <v>0</v>
      </c>
      <c r="LFY85" s="4">
        <f t="shared" si="130"/>
        <v>0</v>
      </c>
      <c r="LFZ85" s="4">
        <f t="shared" si="130"/>
        <v>0</v>
      </c>
      <c r="LGA85" s="4">
        <f t="shared" si="130"/>
        <v>0</v>
      </c>
      <c r="LGB85" s="4">
        <f t="shared" si="130"/>
        <v>0</v>
      </c>
      <c r="LGC85" s="4">
        <f t="shared" si="130"/>
        <v>0</v>
      </c>
      <c r="LGD85" s="4">
        <f t="shared" si="130"/>
        <v>0</v>
      </c>
      <c r="LGE85" s="4">
        <f t="shared" si="130"/>
        <v>0</v>
      </c>
      <c r="LGF85" s="4">
        <f t="shared" si="130"/>
        <v>0</v>
      </c>
      <c r="LGG85" s="4">
        <f t="shared" si="130"/>
        <v>0</v>
      </c>
      <c r="LGH85" s="4">
        <f t="shared" si="130"/>
        <v>0</v>
      </c>
      <c r="LGI85" s="4">
        <f t="shared" si="130"/>
        <v>0</v>
      </c>
      <c r="LGJ85" s="4">
        <f t="shared" si="130"/>
        <v>0</v>
      </c>
      <c r="LGK85" s="4">
        <f t="shared" si="130"/>
        <v>0</v>
      </c>
      <c r="LGL85" s="4">
        <f t="shared" si="130"/>
        <v>0</v>
      </c>
      <c r="LGM85" s="4">
        <f t="shared" si="130"/>
        <v>0</v>
      </c>
      <c r="LGN85" s="4">
        <f t="shared" si="130"/>
        <v>0</v>
      </c>
      <c r="LGO85" s="4">
        <f t="shared" si="130"/>
        <v>0</v>
      </c>
      <c r="LGP85" s="4">
        <f t="shared" si="130"/>
        <v>0</v>
      </c>
      <c r="LGQ85" s="4">
        <f t="shared" si="130"/>
        <v>0</v>
      </c>
      <c r="LGR85" s="4">
        <f t="shared" si="130"/>
        <v>0</v>
      </c>
      <c r="LGS85" s="4">
        <f t="shared" si="130"/>
        <v>0</v>
      </c>
      <c r="LGT85" s="4">
        <f t="shared" si="130"/>
        <v>0</v>
      </c>
      <c r="LGU85" s="4">
        <f t="shared" si="130"/>
        <v>0</v>
      </c>
      <c r="LGV85" s="4">
        <f t="shared" si="130"/>
        <v>0</v>
      </c>
      <c r="LGW85" s="4">
        <f t="shared" si="130"/>
        <v>0</v>
      </c>
      <c r="LGX85" s="4">
        <f t="shared" si="130"/>
        <v>0</v>
      </c>
      <c r="LGY85" s="4">
        <f t="shared" si="130"/>
        <v>0</v>
      </c>
      <c r="LGZ85" s="4">
        <f t="shared" si="130"/>
        <v>0</v>
      </c>
      <c r="LHA85" s="4">
        <f t="shared" si="130"/>
        <v>0</v>
      </c>
      <c r="LHB85" s="4">
        <f t="shared" si="130"/>
        <v>0</v>
      </c>
      <c r="LHC85" s="4">
        <f t="shared" si="130"/>
        <v>0</v>
      </c>
      <c r="LHD85" s="4">
        <f t="shared" si="130"/>
        <v>0</v>
      </c>
      <c r="LHE85" s="4">
        <f t="shared" si="130"/>
        <v>0</v>
      </c>
      <c r="LHF85" s="4">
        <f t="shared" si="130"/>
        <v>0</v>
      </c>
      <c r="LHG85" s="4">
        <f t="shared" si="130"/>
        <v>0</v>
      </c>
      <c r="LHH85" s="4">
        <f t="shared" si="130"/>
        <v>0</v>
      </c>
      <c r="LHI85" s="4">
        <f t="shared" si="130"/>
        <v>0</v>
      </c>
      <c r="LHJ85" s="4">
        <f t="shared" si="130"/>
        <v>0</v>
      </c>
      <c r="LHK85" s="4">
        <f t="shared" si="130"/>
        <v>0</v>
      </c>
      <c r="LHL85" s="4">
        <f t="shared" si="130"/>
        <v>0</v>
      </c>
      <c r="LHM85" s="4">
        <f t="shared" si="130"/>
        <v>0</v>
      </c>
      <c r="LHN85" s="4">
        <f t="shared" si="130"/>
        <v>0</v>
      </c>
      <c r="LHO85" s="4">
        <f t="shared" si="130"/>
        <v>0</v>
      </c>
      <c r="LHP85" s="4">
        <f t="shared" si="130"/>
        <v>0</v>
      </c>
      <c r="LHQ85" s="4">
        <f t="shared" si="130"/>
        <v>0</v>
      </c>
      <c r="LHR85" s="4">
        <f t="shared" si="130"/>
        <v>0</v>
      </c>
      <c r="LHS85" s="4">
        <f t="shared" ref="LHS85:LKD85" si="131">LHE83</f>
        <v>0</v>
      </c>
      <c r="LHT85" s="4">
        <f t="shared" si="131"/>
        <v>0</v>
      </c>
      <c r="LHU85" s="4">
        <f t="shared" si="131"/>
        <v>0</v>
      </c>
      <c r="LHV85" s="4">
        <f t="shared" si="131"/>
        <v>0</v>
      </c>
      <c r="LHW85" s="4">
        <f t="shared" si="131"/>
        <v>0</v>
      </c>
      <c r="LHX85" s="4">
        <f t="shared" si="131"/>
        <v>0</v>
      </c>
      <c r="LHY85" s="4">
        <f t="shared" si="131"/>
        <v>0</v>
      </c>
      <c r="LHZ85" s="4">
        <f t="shared" si="131"/>
        <v>0</v>
      </c>
      <c r="LIA85" s="4">
        <f t="shared" si="131"/>
        <v>0</v>
      </c>
      <c r="LIB85" s="4">
        <f t="shared" si="131"/>
        <v>0</v>
      </c>
      <c r="LIC85" s="4">
        <f t="shared" si="131"/>
        <v>0</v>
      </c>
      <c r="LID85" s="4">
        <f t="shared" si="131"/>
        <v>0</v>
      </c>
      <c r="LIE85" s="4">
        <f t="shared" si="131"/>
        <v>0</v>
      </c>
      <c r="LIF85" s="4">
        <f t="shared" si="131"/>
        <v>0</v>
      </c>
      <c r="LIG85" s="4">
        <f t="shared" si="131"/>
        <v>0</v>
      </c>
      <c r="LIH85" s="4">
        <f t="shared" si="131"/>
        <v>0</v>
      </c>
      <c r="LII85" s="4">
        <f t="shared" si="131"/>
        <v>0</v>
      </c>
      <c r="LIJ85" s="4">
        <f t="shared" si="131"/>
        <v>0</v>
      </c>
      <c r="LIK85" s="4">
        <f t="shared" si="131"/>
        <v>0</v>
      </c>
      <c r="LIL85" s="4">
        <f t="shared" si="131"/>
        <v>0</v>
      </c>
      <c r="LIM85" s="4">
        <f t="shared" si="131"/>
        <v>0</v>
      </c>
      <c r="LIN85" s="4">
        <f t="shared" si="131"/>
        <v>0</v>
      </c>
      <c r="LIO85" s="4">
        <f t="shared" si="131"/>
        <v>0</v>
      </c>
      <c r="LIP85" s="4">
        <f t="shared" si="131"/>
        <v>0</v>
      </c>
      <c r="LIQ85" s="4">
        <f t="shared" si="131"/>
        <v>0</v>
      </c>
      <c r="LIR85" s="4">
        <f t="shared" si="131"/>
        <v>0</v>
      </c>
      <c r="LIS85" s="4">
        <f t="shared" si="131"/>
        <v>0</v>
      </c>
      <c r="LIT85" s="4">
        <f t="shared" si="131"/>
        <v>0</v>
      </c>
      <c r="LIU85" s="4">
        <f t="shared" si="131"/>
        <v>0</v>
      </c>
      <c r="LIV85" s="4">
        <f t="shared" si="131"/>
        <v>0</v>
      </c>
      <c r="LIW85" s="4">
        <f t="shared" si="131"/>
        <v>0</v>
      </c>
      <c r="LIX85" s="4">
        <f t="shared" si="131"/>
        <v>0</v>
      </c>
      <c r="LIY85" s="4">
        <f t="shared" si="131"/>
        <v>0</v>
      </c>
      <c r="LIZ85" s="4">
        <f t="shared" si="131"/>
        <v>0</v>
      </c>
      <c r="LJA85" s="4">
        <f t="shared" si="131"/>
        <v>0</v>
      </c>
      <c r="LJB85" s="4">
        <f t="shared" si="131"/>
        <v>0</v>
      </c>
      <c r="LJC85" s="4">
        <f t="shared" si="131"/>
        <v>0</v>
      </c>
      <c r="LJD85" s="4">
        <f t="shared" si="131"/>
        <v>0</v>
      </c>
      <c r="LJE85" s="4">
        <f t="shared" si="131"/>
        <v>0</v>
      </c>
      <c r="LJF85" s="4">
        <f t="shared" si="131"/>
        <v>0</v>
      </c>
      <c r="LJG85" s="4">
        <f t="shared" si="131"/>
        <v>0</v>
      </c>
      <c r="LJH85" s="4">
        <f t="shared" si="131"/>
        <v>0</v>
      </c>
      <c r="LJI85" s="4">
        <f t="shared" si="131"/>
        <v>0</v>
      </c>
      <c r="LJJ85" s="4">
        <f t="shared" si="131"/>
        <v>0</v>
      </c>
      <c r="LJK85" s="4">
        <f t="shared" si="131"/>
        <v>0</v>
      </c>
      <c r="LJL85" s="4">
        <f t="shared" si="131"/>
        <v>0</v>
      </c>
      <c r="LJM85" s="4">
        <f t="shared" si="131"/>
        <v>0</v>
      </c>
      <c r="LJN85" s="4">
        <f t="shared" si="131"/>
        <v>0</v>
      </c>
      <c r="LJO85" s="4">
        <f t="shared" si="131"/>
        <v>0</v>
      </c>
      <c r="LJP85" s="4">
        <f t="shared" si="131"/>
        <v>0</v>
      </c>
      <c r="LJQ85" s="4">
        <f t="shared" si="131"/>
        <v>0</v>
      </c>
      <c r="LJR85" s="4">
        <f t="shared" si="131"/>
        <v>0</v>
      </c>
      <c r="LJS85" s="4">
        <f t="shared" si="131"/>
        <v>0</v>
      </c>
      <c r="LJT85" s="4">
        <f t="shared" si="131"/>
        <v>0</v>
      </c>
      <c r="LJU85" s="4">
        <f t="shared" si="131"/>
        <v>0</v>
      </c>
      <c r="LJV85" s="4">
        <f t="shared" si="131"/>
        <v>0</v>
      </c>
      <c r="LJW85" s="4">
        <f t="shared" si="131"/>
        <v>0</v>
      </c>
      <c r="LJX85" s="4">
        <f t="shared" si="131"/>
        <v>0</v>
      </c>
      <c r="LJY85" s="4">
        <f t="shared" si="131"/>
        <v>0</v>
      </c>
      <c r="LJZ85" s="4">
        <f t="shared" si="131"/>
        <v>0</v>
      </c>
      <c r="LKA85" s="4">
        <f t="shared" si="131"/>
        <v>0</v>
      </c>
      <c r="LKB85" s="4">
        <f t="shared" si="131"/>
        <v>0</v>
      </c>
      <c r="LKC85" s="4">
        <f t="shared" si="131"/>
        <v>0</v>
      </c>
      <c r="LKD85" s="4">
        <f t="shared" si="131"/>
        <v>0</v>
      </c>
      <c r="LKE85" s="4">
        <f t="shared" ref="LKE85:LMP85" si="132">LJQ83</f>
        <v>0</v>
      </c>
      <c r="LKF85" s="4">
        <f t="shared" si="132"/>
        <v>0</v>
      </c>
      <c r="LKG85" s="4">
        <f t="shared" si="132"/>
        <v>0</v>
      </c>
      <c r="LKH85" s="4">
        <f t="shared" si="132"/>
        <v>0</v>
      </c>
      <c r="LKI85" s="4">
        <f t="shared" si="132"/>
        <v>0</v>
      </c>
      <c r="LKJ85" s="4">
        <f t="shared" si="132"/>
        <v>0</v>
      </c>
      <c r="LKK85" s="4">
        <f t="shared" si="132"/>
        <v>0</v>
      </c>
      <c r="LKL85" s="4">
        <f t="shared" si="132"/>
        <v>0</v>
      </c>
      <c r="LKM85" s="4">
        <f t="shared" si="132"/>
        <v>0</v>
      </c>
      <c r="LKN85" s="4">
        <f t="shared" si="132"/>
        <v>0</v>
      </c>
      <c r="LKO85" s="4">
        <f t="shared" si="132"/>
        <v>0</v>
      </c>
      <c r="LKP85" s="4">
        <f t="shared" si="132"/>
        <v>0</v>
      </c>
      <c r="LKQ85" s="4">
        <f t="shared" si="132"/>
        <v>0</v>
      </c>
      <c r="LKR85" s="4">
        <f t="shared" si="132"/>
        <v>0</v>
      </c>
      <c r="LKS85" s="4">
        <f t="shared" si="132"/>
        <v>0</v>
      </c>
      <c r="LKT85" s="4">
        <f t="shared" si="132"/>
        <v>0</v>
      </c>
      <c r="LKU85" s="4">
        <f t="shared" si="132"/>
        <v>0</v>
      </c>
      <c r="LKV85" s="4">
        <f t="shared" si="132"/>
        <v>0</v>
      </c>
      <c r="LKW85" s="4">
        <f t="shared" si="132"/>
        <v>0</v>
      </c>
      <c r="LKX85" s="4">
        <f t="shared" si="132"/>
        <v>0</v>
      </c>
      <c r="LKY85" s="4">
        <f t="shared" si="132"/>
        <v>0</v>
      </c>
      <c r="LKZ85" s="4">
        <f t="shared" si="132"/>
        <v>0</v>
      </c>
      <c r="LLA85" s="4">
        <f t="shared" si="132"/>
        <v>0</v>
      </c>
      <c r="LLB85" s="4">
        <f t="shared" si="132"/>
        <v>0</v>
      </c>
      <c r="LLC85" s="4">
        <f t="shared" si="132"/>
        <v>0</v>
      </c>
      <c r="LLD85" s="4">
        <f t="shared" si="132"/>
        <v>0</v>
      </c>
      <c r="LLE85" s="4">
        <f t="shared" si="132"/>
        <v>0</v>
      </c>
      <c r="LLF85" s="4">
        <f t="shared" si="132"/>
        <v>0</v>
      </c>
      <c r="LLG85" s="4">
        <f t="shared" si="132"/>
        <v>0</v>
      </c>
      <c r="LLH85" s="4">
        <f t="shared" si="132"/>
        <v>0</v>
      </c>
      <c r="LLI85" s="4">
        <f t="shared" si="132"/>
        <v>0</v>
      </c>
      <c r="LLJ85" s="4">
        <f t="shared" si="132"/>
        <v>0</v>
      </c>
      <c r="LLK85" s="4">
        <f t="shared" si="132"/>
        <v>0</v>
      </c>
      <c r="LLL85" s="4">
        <f t="shared" si="132"/>
        <v>0</v>
      </c>
      <c r="LLM85" s="4">
        <f t="shared" si="132"/>
        <v>0</v>
      </c>
      <c r="LLN85" s="4">
        <f t="shared" si="132"/>
        <v>0</v>
      </c>
      <c r="LLO85" s="4">
        <f t="shared" si="132"/>
        <v>0</v>
      </c>
      <c r="LLP85" s="4">
        <f t="shared" si="132"/>
        <v>0</v>
      </c>
      <c r="LLQ85" s="4">
        <f t="shared" si="132"/>
        <v>0</v>
      </c>
      <c r="LLR85" s="4">
        <f t="shared" si="132"/>
        <v>0</v>
      </c>
      <c r="LLS85" s="4">
        <f t="shared" si="132"/>
        <v>0</v>
      </c>
      <c r="LLT85" s="4">
        <f t="shared" si="132"/>
        <v>0</v>
      </c>
      <c r="LLU85" s="4">
        <f t="shared" si="132"/>
        <v>0</v>
      </c>
      <c r="LLV85" s="4">
        <f t="shared" si="132"/>
        <v>0</v>
      </c>
      <c r="LLW85" s="4">
        <f t="shared" si="132"/>
        <v>0</v>
      </c>
      <c r="LLX85" s="4">
        <f t="shared" si="132"/>
        <v>0</v>
      </c>
      <c r="LLY85" s="4">
        <f t="shared" si="132"/>
        <v>0</v>
      </c>
      <c r="LLZ85" s="4">
        <f t="shared" si="132"/>
        <v>0</v>
      </c>
      <c r="LMA85" s="4">
        <f t="shared" si="132"/>
        <v>0</v>
      </c>
      <c r="LMB85" s="4">
        <f t="shared" si="132"/>
        <v>0</v>
      </c>
      <c r="LMC85" s="4">
        <f t="shared" si="132"/>
        <v>0</v>
      </c>
      <c r="LMD85" s="4">
        <f t="shared" si="132"/>
        <v>0</v>
      </c>
      <c r="LME85" s="4">
        <f t="shared" si="132"/>
        <v>0</v>
      </c>
      <c r="LMF85" s="4">
        <f t="shared" si="132"/>
        <v>0</v>
      </c>
      <c r="LMG85" s="4">
        <f t="shared" si="132"/>
        <v>0</v>
      </c>
      <c r="LMH85" s="4">
        <f t="shared" si="132"/>
        <v>0</v>
      </c>
      <c r="LMI85" s="4">
        <f t="shared" si="132"/>
        <v>0</v>
      </c>
      <c r="LMJ85" s="4">
        <f t="shared" si="132"/>
        <v>0</v>
      </c>
      <c r="LMK85" s="4">
        <f t="shared" si="132"/>
        <v>0</v>
      </c>
      <c r="LML85" s="4">
        <f t="shared" si="132"/>
        <v>0</v>
      </c>
      <c r="LMM85" s="4">
        <f t="shared" si="132"/>
        <v>0</v>
      </c>
      <c r="LMN85" s="4">
        <f t="shared" si="132"/>
        <v>0</v>
      </c>
      <c r="LMO85" s="4">
        <f t="shared" si="132"/>
        <v>0</v>
      </c>
      <c r="LMP85" s="4">
        <f t="shared" si="132"/>
        <v>0</v>
      </c>
      <c r="LMQ85" s="4">
        <f t="shared" ref="LMQ85:LPB85" si="133">LMC83</f>
        <v>0</v>
      </c>
      <c r="LMR85" s="4">
        <f t="shared" si="133"/>
        <v>0</v>
      </c>
      <c r="LMS85" s="4">
        <f t="shared" si="133"/>
        <v>0</v>
      </c>
      <c r="LMT85" s="4">
        <f t="shared" si="133"/>
        <v>0</v>
      </c>
      <c r="LMU85" s="4">
        <f t="shared" si="133"/>
        <v>0</v>
      </c>
      <c r="LMV85" s="4">
        <f t="shared" si="133"/>
        <v>0</v>
      </c>
      <c r="LMW85" s="4">
        <f t="shared" si="133"/>
        <v>0</v>
      </c>
      <c r="LMX85" s="4">
        <f t="shared" si="133"/>
        <v>0</v>
      </c>
      <c r="LMY85" s="4">
        <f t="shared" si="133"/>
        <v>0</v>
      </c>
      <c r="LMZ85" s="4">
        <f t="shared" si="133"/>
        <v>0</v>
      </c>
      <c r="LNA85" s="4">
        <f t="shared" si="133"/>
        <v>0</v>
      </c>
      <c r="LNB85" s="4">
        <f t="shared" si="133"/>
        <v>0</v>
      </c>
      <c r="LNC85" s="4">
        <f t="shared" si="133"/>
        <v>0</v>
      </c>
      <c r="LND85" s="4">
        <f t="shared" si="133"/>
        <v>0</v>
      </c>
      <c r="LNE85" s="4">
        <f t="shared" si="133"/>
        <v>0</v>
      </c>
      <c r="LNF85" s="4">
        <f t="shared" si="133"/>
        <v>0</v>
      </c>
      <c r="LNG85" s="4">
        <f t="shared" si="133"/>
        <v>0</v>
      </c>
      <c r="LNH85" s="4">
        <f t="shared" si="133"/>
        <v>0</v>
      </c>
      <c r="LNI85" s="4">
        <f t="shared" si="133"/>
        <v>0</v>
      </c>
      <c r="LNJ85" s="4">
        <f t="shared" si="133"/>
        <v>0</v>
      </c>
      <c r="LNK85" s="4">
        <f t="shared" si="133"/>
        <v>0</v>
      </c>
      <c r="LNL85" s="4">
        <f t="shared" si="133"/>
        <v>0</v>
      </c>
      <c r="LNM85" s="4">
        <f t="shared" si="133"/>
        <v>0</v>
      </c>
      <c r="LNN85" s="4">
        <f t="shared" si="133"/>
        <v>0</v>
      </c>
      <c r="LNO85" s="4">
        <f t="shared" si="133"/>
        <v>0</v>
      </c>
      <c r="LNP85" s="4">
        <f t="shared" si="133"/>
        <v>0</v>
      </c>
      <c r="LNQ85" s="4">
        <f t="shared" si="133"/>
        <v>0</v>
      </c>
      <c r="LNR85" s="4">
        <f t="shared" si="133"/>
        <v>0</v>
      </c>
      <c r="LNS85" s="4">
        <f t="shared" si="133"/>
        <v>0</v>
      </c>
      <c r="LNT85" s="4">
        <f t="shared" si="133"/>
        <v>0</v>
      </c>
      <c r="LNU85" s="4">
        <f t="shared" si="133"/>
        <v>0</v>
      </c>
      <c r="LNV85" s="4">
        <f t="shared" si="133"/>
        <v>0</v>
      </c>
      <c r="LNW85" s="4">
        <f t="shared" si="133"/>
        <v>0</v>
      </c>
      <c r="LNX85" s="4">
        <f t="shared" si="133"/>
        <v>0</v>
      </c>
      <c r="LNY85" s="4">
        <f t="shared" si="133"/>
        <v>0</v>
      </c>
      <c r="LNZ85" s="4">
        <f t="shared" si="133"/>
        <v>0</v>
      </c>
      <c r="LOA85" s="4">
        <f t="shared" si="133"/>
        <v>0</v>
      </c>
      <c r="LOB85" s="4">
        <f t="shared" si="133"/>
        <v>0</v>
      </c>
      <c r="LOC85" s="4">
        <f t="shared" si="133"/>
        <v>0</v>
      </c>
      <c r="LOD85" s="4">
        <f t="shared" si="133"/>
        <v>0</v>
      </c>
      <c r="LOE85" s="4">
        <f t="shared" si="133"/>
        <v>0</v>
      </c>
      <c r="LOF85" s="4">
        <f t="shared" si="133"/>
        <v>0</v>
      </c>
      <c r="LOG85" s="4">
        <f t="shared" si="133"/>
        <v>0</v>
      </c>
      <c r="LOH85" s="4">
        <f t="shared" si="133"/>
        <v>0</v>
      </c>
      <c r="LOI85" s="4">
        <f t="shared" si="133"/>
        <v>0</v>
      </c>
      <c r="LOJ85" s="4">
        <f t="shared" si="133"/>
        <v>0</v>
      </c>
      <c r="LOK85" s="4">
        <f t="shared" si="133"/>
        <v>0</v>
      </c>
      <c r="LOL85" s="4">
        <f t="shared" si="133"/>
        <v>0</v>
      </c>
      <c r="LOM85" s="4">
        <f t="shared" si="133"/>
        <v>0</v>
      </c>
      <c r="LON85" s="4">
        <f t="shared" si="133"/>
        <v>0</v>
      </c>
      <c r="LOO85" s="4">
        <f t="shared" si="133"/>
        <v>0</v>
      </c>
      <c r="LOP85" s="4">
        <f t="shared" si="133"/>
        <v>0</v>
      </c>
      <c r="LOQ85" s="4">
        <f t="shared" si="133"/>
        <v>0</v>
      </c>
      <c r="LOR85" s="4">
        <f t="shared" si="133"/>
        <v>0</v>
      </c>
      <c r="LOS85" s="4">
        <f t="shared" si="133"/>
        <v>0</v>
      </c>
      <c r="LOT85" s="4">
        <f t="shared" si="133"/>
        <v>0</v>
      </c>
      <c r="LOU85" s="4">
        <f t="shared" si="133"/>
        <v>0</v>
      </c>
      <c r="LOV85" s="4">
        <f t="shared" si="133"/>
        <v>0</v>
      </c>
      <c r="LOW85" s="4">
        <f t="shared" si="133"/>
        <v>0</v>
      </c>
      <c r="LOX85" s="4">
        <f t="shared" si="133"/>
        <v>0</v>
      </c>
      <c r="LOY85" s="4">
        <f t="shared" si="133"/>
        <v>0</v>
      </c>
      <c r="LOZ85" s="4">
        <f t="shared" si="133"/>
        <v>0</v>
      </c>
      <c r="LPA85" s="4">
        <f t="shared" si="133"/>
        <v>0</v>
      </c>
      <c r="LPB85" s="4">
        <f t="shared" si="133"/>
        <v>0</v>
      </c>
      <c r="LPC85" s="4">
        <f t="shared" ref="LPC85:LRN85" si="134">LOO83</f>
        <v>0</v>
      </c>
      <c r="LPD85" s="4">
        <f t="shared" si="134"/>
        <v>0</v>
      </c>
      <c r="LPE85" s="4">
        <f t="shared" si="134"/>
        <v>0</v>
      </c>
      <c r="LPF85" s="4">
        <f t="shared" si="134"/>
        <v>0</v>
      </c>
      <c r="LPG85" s="4">
        <f t="shared" si="134"/>
        <v>0</v>
      </c>
      <c r="LPH85" s="4">
        <f t="shared" si="134"/>
        <v>0</v>
      </c>
      <c r="LPI85" s="4">
        <f t="shared" si="134"/>
        <v>0</v>
      </c>
      <c r="LPJ85" s="4">
        <f t="shared" si="134"/>
        <v>0</v>
      </c>
      <c r="LPK85" s="4">
        <f t="shared" si="134"/>
        <v>0</v>
      </c>
      <c r="LPL85" s="4">
        <f t="shared" si="134"/>
        <v>0</v>
      </c>
      <c r="LPM85" s="4">
        <f t="shared" si="134"/>
        <v>0</v>
      </c>
      <c r="LPN85" s="4">
        <f t="shared" si="134"/>
        <v>0</v>
      </c>
      <c r="LPO85" s="4">
        <f t="shared" si="134"/>
        <v>0</v>
      </c>
      <c r="LPP85" s="4">
        <f t="shared" si="134"/>
        <v>0</v>
      </c>
      <c r="LPQ85" s="4">
        <f t="shared" si="134"/>
        <v>0</v>
      </c>
      <c r="LPR85" s="4">
        <f t="shared" si="134"/>
        <v>0</v>
      </c>
      <c r="LPS85" s="4">
        <f t="shared" si="134"/>
        <v>0</v>
      </c>
      <c r="LPT85" s="4">
        <f t="shared" si="134"/>
        <v>0</v>
      </c>
      <c r="LPU85" s="4">
        <f t="shared" si="134"/>
        <v>0</v>
      </c>
      <c r="LPV85" s="4">
        <f t="shared" si="134"/>
        <v>0</v>
      </c>
      <c r="LPW85" s="4">
        <f t="shared" si="134"/>
        <v>0</v>
      </c>
      <c r="LPX85" s="4">
        <f t="shared" si="134"/>
        <v>0</v>
      </c>
      <c r="LPY85" s="4">
        <f t="shared" si="134"/>
        <v>0</v>
      </c>
      <c r="LPZ85" s="4">
        <f t="shared" si="134"/>
        <v>0</v>
      </c>
      <c r="LQA85" s="4">
        <f t="shared" si="134"/>
        <v>0</v>
      </c>
      <c r="LQB85" s="4">
        <f t="shared" si="134"/>
        <v>0</v>
      </c>
      <c r="LQC85" s="4">
        <f t="shared" si="134"/>
        <v>0</v>
      </c>
      <c r="LQD85" s="4">
        <f t="shared" si="134"/>
        <v>0</v>
      </c>
      <c r="LQE85" s="4">
        <f t="shared" si="134"/>
        <v>0</v>
      </c>
      <c r="LQF85" s="4">
        <f t="shared" si="134"/>
        <v>0</v>
      </c>
      <c r="LQG85" s="4">
        <f t="shared" si="134"/>
        <v>0</v>
      </c>
      <c r="LQH85" s="4">
        <f t="shared" si="134"/>
        <v>0</v>
      </c>
      <c r="LQI85" s="4">
        <f t="shared" si="134"/>
        <v>0</v>
      </c>
      <c r="LQJ85" s="4">
        <f t="shared" si="134"/>
        <v>0</v>
      </c>
      <c r="LQK85" s="4">
        <f t="shared" si="134"/>
        <v>0</v>
      </c>
      <c r="LQL85" s="4">
        <f t="shared" si="134"/>
        <v>0</v>
      </c>
      <c r="LQM85" s="4">
        <f t="shared" si="134"/>
        <v>0</v>
      </c>
      <c r="LQN85" s="4">
        <f t="shared" si="134"/>
        <v>0</v>
      </c>
      <c r="LQO85" s="4">
        <f t="shared" si="134"/>
        <v>0</v>
      </c>
      <c r="LQP85" s="4">
        <f t="shared" si="134"/>
        <v>0</v>
      </c>
      <c r="LQQ85" s="4">
        <f t="shared" si="134"/>
        <v>0</v>
      </c>
      <c r="LQR85" s="4">
        <f t="shared" si="134"/>
        <v>0</v>
      </c>
      <c r="LQS85" s="4">
        <f t="shared" si="134"/>
        <v>0</v>
      </c>
      <c r="LQT85" s="4">
        <f t="shared" si="134"/>
        <v>0</v>
      </c>
      <c r="LQU85" s="4">
        <f t="shared" si="134"/>
        <v>0</v>
      </c>
      <c r="LQV85" s="4">
        <f t="shared" si="134"/>
        <v>0</v>
      </c>
      <c r="LQW85" s="4">
        <f t="shared" si="134"/>
        <v>0</v>
      </c>
      <c r="LQX85" s="4">
        <f t="shared" si="134"/>
        <v>0</v>
      </c>
      <c r="LQY85" s="4">
        <f t="shared" si="134"/>
        <v>0</v>
      </c>
      <c r="LQZ85" s="4">
        <f t="shared" si="134"/>
        <v>0</v>
      </c>
      <c r="LRA85" s="4">
        <f t="shared" si="134"/>
        <v>0</v>
      </c>
      <c r="LRB85" s="4">
        <f t="shared" si="134"/>
        <v>0</v>
      </c>
      <c r="LRC85" s="4">
        <f t="shared" si="134"/>
        <v>0</v>
      </c>
      <c r="LRD85" s="4">
        <f t="shared" si="134"/>
        <v>0</v>
      </c>
      <c r="LRE85" s="4">
        <f t="shared" si="134"/>
        <v>0</v>
      </c>
      <c r="LRF85" s="4">
        <f t="shared" si="134"/>
        <v>0</v>
      </c>
      <c r="LRG85" s="4">
        <f t="shared" si="134"/>
        <v>0</v>
      </c>
      <c r="LRH85" s="4">
        <f t="shared" si="134"/>
        <v>0</v>
      </c>
      <c r="LRI85" s="4">
        <f t="shared" si="134"/>
        <v>0</v>
      </c>
      <c r="LRJ85" s="4">
        <f t="shared" si="134"/>
        <v>0</v>
      </c>
      <c r="LRK85" s="4">
        <f t="shared" si="134"/>
        <v>0</v>
      </c>
      <c r="LRL85" s="4">
        <f t="shared" si="134"/>
        <v>0</v>
      </c>
      <c r="LRM85" s="4">
        <f t="shared" si="134"/>
        <v>0</v>
      </c>
      <c r="LRN85" s="4">
        <f t="shared" si="134"/>
        <v>0</v>
      </c>
      <c r="LRO85" s="4">
        <f t="shared" ref="LRO85:LTZ85" si="135">LRA83</f>
        <v>0</v>
      </c>
      <c r="LRP85" s="4">
        <f t="shared" si="135"/>
        <v>0</v>
      </c>
      <c r="LRQ85" s="4">
        <f t="shared" si="135"/>
        <v>0</v>
      </c>
      <c r="LRR85" s="4">
        <f t="shared" si="135"/>
        <v>0</v>
      </c>
      <c r="LRS85" s="4">
        <f t="shared" si="135"/>
        <v>0</v>
      </c>
      <c r="LRT85" s="4">
        <f t="shared" si="135"/>
        <v>0</v>
      </c>
      <c r="LRU85" s="4">
        <f t="shared" si="135"/>
        <v>0</v>
      </c>
      <c r="LRV85" s="4">
        <f t="shared" si="135"/>
        <v>0</v>
      </c>
      <c r="LRW85" s="4">
        <f t="shared" si="135"/>
        <v>0</v>
      </c>
      <c r="LRX85" s="4">
        <f t="shared" si="135"/>
        <v>0</v>
      </c>
      <c r="LRY85" s="4">
        <f t="shared" si="135"/>
        <v>0</v>
      </c>
      <c r="LRZ85" s="4">
        <f t="shared" si="135"/>
        <v>0</v>
      </c>
      <c r="LSA85" s="4">
        <f t="shared" si="135"/>
        <v>0</v>
      </c>
      <c r="LSB85" s="4">
        <f t="shared" si="135"/>
        <v>0</v>
      </c>
      <c r="LSC85" s="4">
        <f t="shared" si="135"/>
        <v>0</v>
      </c>
      <c r="LSD85" s="4">
        <f t="shared" si="135"/>
        <v>0</v>
      </c>
      <c r="LSE85" s="4">
        <f t="shared" si="135"/>
        <v>0</v>
      </c>
      <c r="LSF85" s="4">
        <f t="shared" si="135"/>
        <v>0</v>
      </c>
      <c r="LSG85" s="4">
        <f t="shared" si="135"/>
        <v>0</v>
      </c>
      <c r="LSH85" s="4">
        <f t="shared" si="135"/>
        <v>0</v>
      </c>
      <c r="LSI85" s="4">
        <f t="shared" si="135"/>
        <v>0</v>
      </c>
      <c r="LSJ85" s="4">
        <f t="shared" si="135"/>
        <v>0</v>
      </c>
      <c r="LSK85" s="4">
        <f t="shared" si="135"/>
        <v>0</v>
      </c>
      <c r="LSL85" s="4">
        <f t="shared" si="135"/>
        <v>0</v>
      </c>
      <c r="LSM85" s="4">
        <f t="shared" si="135"/>
        <v>0</v>
      </c>
      <c r="LSN85" s="4">
        <f t="shared" si="135"/>
        <v>0</v>
      </c>
      <c r="LSO85" s="4">
        <f t="shared" si="135"/>
        <v>0</v>
      </c>
      <c r="LSP85" s="4">
        <f t="shared" si="135"/>
        <v>0</v>
      </c>
      <c r="LSQ85" s="4">
        <f t="shared" si="135"/>
        <v>0</v>
      </c>
      <c r="LSR85" s="4">
        <f t="shared" si="135"/>
        <v>0</v>
      </c>
      <c r="LSS85" s="4">
        <f t="shared" si="135"/>
        <v>0</v>
      </c>
      <c r="LST85" s="4">
        <f t="shared" si="135"/>
        <v>0</v>
      </c>
      <c r="LSU85" s="4">
        <f t="shared" si="135"/>
        <v>0</v>
      </c>
      <c r="LSV85" s="4">
        <f t="shared" si="135"/>
        <v>0</v>
      </c>
      <c r="LSW85" s="4">
        <f t="shared" si="135"/>
        <v>0</v>
      </c>
      <c r="LSX85" s="4">
        <f t="shared" si="135"/>
        <v>0</v>
      </c>
      <c r="LSY85" s="4">
        <f t="shared" si="135"/>
        <v>0</v>
      </c>
      <c r="LSZ85" s="4">
        <f t="shared" si="135"/>
        <v>0</v>
      </c>
      <c r="LTA85" s="4">
        <f t="shared" si="135"/>
        <v>0</v>
      </c>
      <c r="LTB85" s="4">
        <f t="shared" si="135"/>
        <v>0</v>
      </c>
      <c r="LTC85" s="4">
        <f t="shared" si="135"/>
        <v>0</v>
      </c>
      <c r="LTD85" s="4">
        <f t="shared" si="135"/>
        <v>0</v>
      </c>
      <c r="LTE85" s="4">
        <f t="shared" si="135"/>
        <v>0</v>
      </c>
      <c r="LTF85" s="4">
        <f t="shared" si="135"/>
        <v>0</v>
      </c>
      <c r="LTG85" s="4">
        <f t="shared" si="135"/>
        <v>0</v>
      </c>
      <c r="LTH85" s="4">
        <f t="shared" si="135"/>
        <v>0</v>
      </c>
      <c r="LTI85" s="4">
        <f t="shared" si="135"/>
        <v>0</v>
      </c>
      <c r="LTJ85" s="4">
        <f t="shared" si="135"/>
        <v>0</v>
      </c>
      <c r="LTK85" s="4">
        <f t="shared" si="135"/>
        <v>0</v>
      </c>
      <c r="LTL85" s="4">
        <f t="shared" si="135"/>
        <v>0</v>
      </c>
      <c r="LTM85" s="4">
        <f t="shared" si="135"/>
        <v>0</v>
      </c>
      <c r="LTN85" s="4">
        <f t="shared" si="135"/>
        <v>0</v>
      </c>
      <c r="LTO85" s="4">
        <f t="shared" si="135"/>
        <v>0</v>
      </c>
      <c r="LTP85" s="4">
        <f t="shared" si="135"/>
        <v>0</v>
      </c>
      <c r="LTQ85" s="4">
        <f t="shared" si="135"/>
        <v>0</v>
      </c>
      <c r="LTR85" s="4">
        <f t="shared" si="135"/>
        <v>0</v>
      </c>
      <c r="LTS85" s="4">
        <f t="shared" si="135"/>
        <v>0</v>
      </c>
      <c r="LTT85" s="4">
        <f t="shared" si="135"/>
        <v>0</v>
      </c>
      <c r="LTU85" s="4">
        <f t="shared" si="135"/>
        <v>0</v>
      </c>
      <c r="LTV85" s="4">
        <f t="shared" si="135"/>
        <v>0</v>
      </c>
      <c r="LTW85" s="4">
        <f t="shared" si="135"/>
        <v>0</v>
      </c>
      <c r="LTX85" s="4">
        <f t="shared" si="135"/>
        <v>0</v>
      </c>
      <c r="LTY85" s="4">
        <f t="shared" si="135"/>
        <v>0</v>
      </c>
      <c r="LTZ85" s="4">
        <f t="shared" si="135"/>
        <v>0</v>
      </c>
      <c r="LUA85" s="4">
        <f t="shared" ref="LUA85:LWL85" si="136">LTM83</f>
        <v>0</v>
      </c>
      <c r="LUB85" s="4">
        <f t="shared" si="136"/>
        <v>0</v>
      </c>
      <c r="LUC85" s="4">
        <f t="shared" si="136"/>
        <v>0</v>
      </c>
      <c r="LUD85" s="4">
        <f t="shared" si="136"/>
        <v>0</v>
      </c>
      <c r="LUE85" s="4">
        <f t="shared" si="136"/>
        <v>0</v>
      </c>
      <c r="LUF85" s="4">
        <f t="shared" si="136"/>
        <v>0</v>
      </c>
      <c r="LUG85" s="4">
        <f t="shared" si="136"/>
        <v>0</v>
      </c>
      <c r="LUH85" s="4">
        <f t="shared" si="136"/>
        <v>0</v>
      </c>
      <c r="LUI85" s="4">
        <f t="shared" si="136"/>
        <v>0</v>
      </c>
      <c r="LUJ85" s="4">
        <f t="shared" si="136"/>
        <v>0</v>
      </c>
      <c r="LUK85" s="4">
        <f t="shared" si="136"/>
        <v>0</v>
      </c>
      <c r="LUL85" s="4">
        <f t="shared" si="136"/>
        <v>0</v>
      </c>
      <c r="LUM85" s="4">
        <f t="shared" si="136"/>
        <v>0</v>
      </c>
      <c r="LUN85" s="4">
        <f t="shared" si="136"/>
        <v>0</v>
      </c>
      <c r="LUO85" s="4">
        <f t="shared" si="136"/>
        <v>0</v>
      </c>
      <c r="LUP85" s="4">
        <f t="shared" si="136"/>
        <v>0</v>
      </c>
      <c r="LUQ85" s="4">
        <f t="shared" si="136"/>
        <v>0</v>
      </c>
      <c r="LUR85" s="4">
        <f t="shared" si="136"/>
        <v>0</v>
      </c>
      <c r="LUS85" s="4">
        <f t="shared" si="136"/>
        <v>0</v>
      </c>
      <c r="LUT85" s="4">
        <f t="shared" si="136"/>
        <v>0</v>
      </c>
      <c r="LUU85" s="4">
        <f t="shared" si="136"/>
        <v>0</v>
      </c>
      <c r="LUV85" s="4">
        <f t="shared" si="136"/>
        <v>0</v>
      </c>
      <c r="LUW85" s="4">
        <f t="shared" si="136"/>
        <v>0</v>
      </c>
      <c r="LUX85" s="4">
        <f t="shared" si="136"/>
        <v>0</v>
      </c>
      <c r="LUY85" s="4">
        <f t="shared" si="136"/>
        <v>0</v>
      </c>
      <c r="LUZ85" s="4">
        <f t="shared" si="136"/>
        <v>0</v>
      </c>
      <c r="LVA85" s="4">
        <f t="shared" si="136"/>
        <v>0</v>
      </c>
      <c r="LVB85" s="4">
        <f t="shared" si="136"/>
        <v>0</v>
      </c>
      <c r="LVC85" s="4">
        <f t="shared" si="136"/>
        <v>0</v>
      </c>
      <c r="LVD85" s="4">
        <f t="shared" si="136"/>
        <v>0</v>
      </c>
      <c r="LVE85" s="4">
        <f t="shared" si="136"/>
        <v>0</v>
      </c>
      <c r="LVF85" s="4">
        <f t="shared" si="136"/>
        <v>0</v>
      </c>
      <c r="LVG85" s="4">
        <f t="shared" si="136"/>
        <v>0</v>
      </c>
      <c r="LVH85" s="4">
        <f t="shared" si="136"/>
        <v>0</v>
      </c>
      <c r="LVI85" s="4">
        <f t="shared" si="136"/>
        <v>0</v>
      </c>
      <c r="LVJ85" s="4">
        <f t="shared" si="136"/>
        <v>0</v>
      </c>
      <c r="LVK85" s="4">
        <f t="shared" si="136"/>
        <v>0</v>
      </c>
      <c r="LVL85" s="4">
        <f t="shared" si="136"/>
        <v>0</v>
      </c>
      <c r="LVM85" s="4">
        <f t="shared" si="136"/>
        <v>0</v>
      </c>
      <c r="LVN85" s="4">
        <f t="shared" si="136"/>
        <v>0</v>
      </c>
      <c r="LVO85" s="4">
        <f t="shared" si="136"/>
        <v>0</v>
      </c>
      <c r="LVP85" s="4">
        <f t="shared" si="136"/>
        <v>0</v>
      </c>
      <c r="LVQ85" s="4">
        <f t="shared" si="136"/>
        <v>0</v>
      </c>
      <c r="LVR85" s="4">
        <f t="shared" si="136"/>
        <v>0</v>
      </c>
      <c r="LVS85" s="4">
        <f t="shared" si="136"/>
        <v>0</v>
      </c>
      <c r="LVT85" s="4">
        <f t="shared" si="136"/>
        <v>0</v>
      </c>
      <c r="LVU85" s="4">
        <f t="shared" si="136"/>
        <v>0</v>
      </c>
      <c r="LVV85" s="4">
        <f t="shared" si="136"/>
        <v>0</v>
      </c>
      <c r="LVW85" s="4">
        <f t="shared" si="136"/>
        <v>0</v>
      </c>
      <c r="LVX85" s="4">
        <f t="shared" si="136"/>
        <v>0</v>
      </c>
      <c r="LVY85" s="4">
        <f t="shared" si="136"/>
        <v>0</v>
      </c>
      <c r="LVZ85" s="4">
        <f t="shared" si="136"/>
        <v>0</v>
      </c>
      <c r="LWA85" s="4">
        <f t="shared" si="136"/>
        <v>0</v>
      </c>
      <c r="LWB85" s="4">
        <f t="shared" si="136"/>
        <v>0</v>
      </c>
      <c r="LWC85" s="4">
        <f t="shared" si="136"/>
        <v>0</v>
      </c>
      <c r="LWD85" s="4">
        <f t="shared" si="136"/>
        <v>0</v>
      </c>
      <c r="LWE85" s="4">
        <f t="shared" si="136"/>
        <v>0</v>
      </c>
      <c r="LWF85" s="4">
        <f t="shared" si="136"/>
        <v>0</v>
      </c>
      <c r="LWG85" s="4">
        <f t="shared" si="136"/>
        <v>0</v>
      </c>
      <c r="LWH85" s="4">
        <f t="shared" si="136"/>
        <v>0</v>
      </c>
      <c r="LWI85" s="4">
        <f t="shared" si="136"/>
        <v>0</v>
      </c>
      <c r="LWJ85" s="4">
        <f t="shared" si="136"/>
        <v>0</v>
      </c>
      <c r="LWK85" s="4">
        <f t="shared" si="136"/>
        <v>0</v>
      </c>
      <c r="LWL85" s="4">
        <f t="shared" si="136"/>
        <v>0</v>
      </c>
      <c r="LWM85" s="4">
        <f t="shared" ref="LWM85:LYX85" si="137">LVY83</f>
        <v>0</v>
      </c>
      <c r="LWN85" s="4">
        <f t="shared" si="137"/>
        <v>0</v>
      </c>
      <c r="LWO85" s="4">
        <f t="shared" si="137"/>
        <v>0</v>
      </c>
      <c r="LWP85" s="4">
        <f t="shared" si="137"/>
        <v>0</v>
      </c>
      <c r="LWQ85" s="4">
        <f t="shared" si="137"/>
        <v>0</v>
      </c>
      <c r="LWR85" s="4">
        <f t="shared" si="137"/>
        <v>0</v>
      </c>
      <c r="LWS85" s="4">
        <f t="shared" si="137"/>
        <v>0</v>
      </c>
      <c r="LWT85" s="4">
        <f t="shared" si="137"/>
        <v>0</v>
      </c>
      <c r="LWU85" s="4">
        <f t="shared" si="137"/>
        <v>0</v>
      </c>
      <c r="LWV85" s="4">
        <f t="shared" si="137"/>
        <v>0</v>
      </c>
      <c r="LWW85" s="4">
        <f t="shared" si="137"/>
        <v>0</v>
      </c>
      <c r="LWX85" s="4">
        <f t="shared" si="137"/>
        <v>0</v>
      </c>
      <c r="LWY85" s="4">
        <f t="shared" si="137"/>
        <v>0</v>
      </c>
      <c r="LWZ85" s="4">
        <f t="shared" si="137"/>
        <v>0</v>
      </c>
      <c r="LXA85" s="4">
        <f t="shared" si="137"/>
        <v>0</v>
      </c>
      <c r="LXB85" s="4">
        <f t="shared" si="137"/>
        <v>0</v>
      </c>
      <c r="LXC85" s="4">
        <f t="shared" si="137"/>
        <v>0</v>
      </c>
      <c r="LXD85" s="4">
        <f t="shared" si="137"/>
        <v>0</v>
      </c>
      <c r="LXE85" s="4">
        <f t="shared" si="137"/>
        <v>0</v>
      </c>
      <c r="LXF85" s="4">
        <f t="shared" si="137"/>
        <v>0</v>
      </c>
      <c r="LXG85" s="4">
        <f t="shared" si="137"/>
        <v>0</v>
      </c>
      <c r="LXH85" s="4">
        <f t="shared" si="137"/>
        <v>0</v>
      </c>
      <c r="LXI85" s="4">
        <f t="shared" si="137"/>
        <v>0</v>
      </c>
      <c r="LXJ85" s="4">
        <f t="shared" si="137"/>
        <v>0</v>
      </c>
      <c r="LXK85" s="4">
        <f t="shared" si="137"/>
        <v>0</v>
      </c>
      <c r="LXL85" s="4">
        <f t="shared" si="137"/>
        <v>0</v>
      </c>
      <c r="LXM85" s="4">
        <f t="shared" si="137"/>
        <v>0</v>
      </c>
      <c r="LXN85" s="4">
        <f t="shared" si="137"/>
        <v>0</v>
      </c>
      <c r="LXO85" s="4">
        <f t="shared" si="137"/>
        <v>0</v>
      </c>
      <c r="LXP85" s="4">
        <f t="shared" si="137"/>
        <v>0</v>
      </c>
      <c r="LXQ85" s="4">
        <f t="shared" si="137"/>
        <v>0</v>
      </c>
      <c r="LXR85" s="4">
        <f t="shared" si="137"/>
        <v>0</v>
      </c>
      <c r="LXS85" s="4">
        <f t="shared" si="137"/>
        <v>0</v>
      </c>
      <c r="LXT85" s="4">
        <f t="shared" si="137"/>
        <v>0</v>
      </c>
      <c r="LXU85" s="4">
        <f t="shared" si="137"/>
        <v>0</v>
      </c>
      <c r="LXV85" s="4">
        <f t="shared" si="137"/>
        <v>0</v>
      </c>
      <c r="LXW85" s="4">
        <f t="shared" si="137"/>
        <v>0</v>
      </c>
      <c r="LXX85" s="4">
        <f t="shared" si="137"/>
        <v>0</v>
      </c>
      <c r="LXY85" s="4">
        <f t="shared" si="137"/>
        <v>0</v>
      </c>
      <c r="LXZ85" s="4">
        <f t="shared" si="137"/>
        <v>0</v>
      </c>
      <c r="LYA85" s="4">
        <f t="shared" si="137"/>
        <v>0</v>
      </c>
      <c r="LYB85" s="4">
        <f t="shared" si="137"/>
        <v>0</v>
      </c>
      <c r="LYC85" s="4">
        <f t="shared" si="137"/>
        <v>0</v>
      </c>
      <c r="LYD85" s="4">
        <f t="shared" si="137"/>
        <v>0</v>
      </c>
      <c r="LYE85" s="4">
        <f t="shared" si="137"/>
        <v>0</v>
      </c>
      <c r="LYF85" s="4">
        <f t="shared" si="137"/>
        <v>0</v>
      </c>
      <c r="LYG85" s="4">
        <f t="shared" si="137"/>
        <v>0</v>
      </c>
      <c r="LYH85" s="4">
        <f t="shared" si="137"/>
        <v>0</v>
      </c>
      <c r="LYI85" s="4">
        <f t="shared" si="137"/>
        <v>0</v>
      </c>
      <c r="LYJ85" s="4">
        <f t="shared" si="137"/>
        <v>0</v>
      </c>
      <c r="LYK85" s="4">
        <f t="shared" si="137"/>
        <v>0</v>
      </c>
      <c r="LYL85" s="4">
        <f t="shared" si="137"/>
        <v>0</v>
      </c>
      <c r="LYM85" s="4">
        <f t="shared" si="137"/>
        <v>0</v>
      </c>
      <c r="LYN85" s="4">
        <f t="shared" si="137"/>
        <v>0</v>
      </c>
      <c r="LYO85" s="4">
        <f t="shared" si="137"/>
        <v>0</v>
      </c>
      <c r="LYP85" s="4">
        <f t="shared" si="137"/>
        <v>0</v>
      </c>
      <c r="LYQ85" s="4">
        <f t="shared" si="137"/>
        <v>0</v>
      </c>
      <c r="LYR85" s="4">
        <f t="shared" si="137"/>
        <v>0</v>
      </c>
      <c r="LYS85" s="4">
        <f t="shared" si="137"/>
        <v>0</v>
      </c>
      <c r="LYT85" s="4">
        <f t="shared" si="137"/>
        <v>0</v>
      </c>
      <c r="LYU85" s="4">
        <f t="shared" si="137"/>
        <v>0</v>
      </c>
      <c r="LYV85" s="4">
        <f t="shared" si="137"/>
        <v>0</v>
      </c>
      <c r="LYW85" s="4">
        <f t="shared" si="137"/>
        <v>0</v>
      </c>
      <c r="LYX85" s="4">
        <f t="shared" si="137"/>
        <v>0</v>
      </c>
      <c r="LYY85" s="4">
        <f t="shared" ref="LYY85:MBJ85" si="138">LYK83</f>
        <v>0</v>
      </c>
      <c r="LYZ85" s="4">
        <f t="shared" si="138"/>
        <v>0</v>
      </c>
      <c r="LZA85" s="4">
        <f t="shared" si="138"/>
        <v>0</v>
      </c>
      <c r="LZB85" s="4">
        <f t="shared" si="138"/>
        <v>0</v>
      </c>
      <c r="LZC85" s="4">
        <f t="shared" si="138"/>
        <v>0</v>
      </c>
      <c r="LZD85" s="4">
        <f t="shared" si="138"/>
        <v>0</v>
      </c>
      <c r="LZE85" s="4">
        <f t="shared" si="138"/>
        <v>0</v>
      </c>
      <c r="LZF85" s="4">
        <f t="shared" si="138"/>
        <v>0</v>
      </c>
      <c r="LZG85" s="4">
        <f t="shared" si="138"/>
        <v>0</v>
      </c>
      <c r="LZH85" s="4">
        <f t="shared" si="138"/>
        <v>0</v>
      </c>
      <c r="LZI85" s="4">
        <f t="shared" si="138"/>
        <v>0</v>
      </c>
      <c r="LZJ85" s="4">
        <f t="shared" si="138"/>
        <v>0</v>
      </c>
      <c r="LZK85" s="4">
        <f t="shared" si="138"/>
        <v>0</v>
      </c>
      <c r="LZL85" s="4">
        <f t="shared" si="138"/>
        <v>0</v>
      </c>
      <c r="LZM85" s="4">
        <f t="shared" si="138"/>
        <v>0</v>
      </c>
      <c r="LZN85" s="4">
        <f t="shared" si="138"/>
        <v>0</v>
      </c>
      <c r="LZO85" s="4">
        <f t="shared" si="138"/>
        <v>0</v>
      </c>
      <c r="LZP85" s="4">
        <f t="shared" si="138"/>
        <v>0</v>
      </c>
      <c r="LZQ85" s="4">
        <f t="shared" si="138"/>
        <v>0</v>
      </c>
      <c r="LZR85" s="4">
        <f t="shared" si="138"/>
        <v>0</v>
      </c>
      <c r="LZS85" s="4">
        <f t="shared" si="138"/>
        <v>0</v>
      </c>
      <c r="LZT85" s="4">
        <f t="shared" si="138"/>
        <v>0</v>
      </c>
      <c r="LZU85" s="4">
        <f t="shared" si="138"/>
        <v>0</v>
      </c>
      <c r="LZV85" s="4">
        <f t="shared" si="138"/>
        <v>0</v>
      </c>
      <c r="LZW85" s="4">
        <f t="shared" si="138"/>
        <v>0</v>
      </c>
      <c r="LZX85" s="4">
        <f t="shared" si="138"/>
        <v>0</v>
      </c>
      <c r="LZY85" s="4">
        <f t="shared" si="138"/>
        <v>0</v>
      </c>
      <c r="LZZ85" s="4">
        <f t="shared" si="138"/>
        <v>0</v>
      </c>
      <c r="MAA85" s="4">
        <f t="shared" si="138"/>
        <v>0</v>
      </c>
      <c r="MAB85" s="4">
        <f t="shared" si="138"/>
        <v>0</v>
      </c>
      <c r="MAC85" s="4">
        <f t="shared" si="138"/>
        <v>0</v>
      </c>
      <c r="MAD85" s="4">
        <f t="shared" si="138"/>
        <v>0</v>
      </c>
      <c r="MAE85" s="4">
        <f t="shared" si="138"/>
        <v>0</v>
      </c>
      <c r="MAF85" s="4">
        <f t="shared" si="138"/>
        <v>0</v>
      </c>
      <c r="MAG85" s="4">
        <f t="shared" si="138"/>
        <v>0</v>
      </c>
      <c r="MAH85" s="4">
        <f t="shared" si="138"/>
        <v>0</v>
      </c>
      <c r="MAI85" s="4">
        <f t="shared" si="138"/>
        <v>0</v>
      </c>
      <c r="MAJ85" s="4">
        <f t="shared" si="138"/>
        <v>0</v>
      </c>
      <c r="MAK85" s="4">
        <f t="shared" si="138"/>
        <v>0</v>
      </c>
      <c r="MAL85" s="4">
        <f t="shared" si="138"/>
        <v>0</v>
      </c>
      <c r="MAM85" s="4">
        <f t="shared" si="138"/>
        <v>0</v>
      </c>
      <c r="MAN85" s="4">
        <f t="shared" si="138"/>
        <v>0</v>
      </c>
      <c r="MAO85" s="4">
        <f t="shared" si="138"/>
        <v>0</v>
      </c>
      <c r="MAP85" s="4">
        <f t="shared" si="138"/>
        <v>0</v>
      </c>
      <c r="MAQ85" s="4">
        <f t="shared" si="138"/>
        <v>0</v>
      </c>
      <c r="MAR85" s="4">
        <f t="shared" si="138"/>
        <v>0</v>
      </c>
      <c r="MAS85" s="4">
        <f t="shared" si="138"/>
        <v>0</v>
      </c>
      <c r="MAT85" s="4">
        <f t="shared" si="138"/>
        <v>0</v>
      </c>
      <c r="MAU85" s="4">
        <f t="shared" si="138"/>
        <v>0</v>
      </c>
      <c r="MAV85" s="4">
        <f t="shared" si="138"/>
        <v>0</v>
      </c>
      <c r="MAW85" s="4">
        <f t="shared" si="138"/>
        <v>0</v>
      </c>
      <c r="MAX85" s="4">
        <f t="shared" si="138"/>
        <v>0</v>
      </c>
      <c r="MAY85" s="4">
        <f t="shared" si="138"/>
        <v>0</v>
      </c>
      <c r="MAZ85" s="4">
        <f t="shared" si="138"/>
        <v>0</v>
      </c>
      <c r="MBA85" s="4">
        <f t="shared" si="138"/>
        <v>0</v>
      </c>
      <c r="MBB85" s="4">
        <f t="shared" si="138"/>
        <v>0</v>
      </c>
      <c r="MBC85" s="4">
        <f t="shared" si="138"/>
        <v>0</v>
      </c>
      <c r="MBD85" s="4">
        <f t="shared" si="138"/>
        <v>0</v>
      </c>
      <c r="MBE85" s="4">
        <f t="shared" si="138"/>
        <v>0</v>
      </c>
      <c r="MBF85" s="4">
        <f t="shared" si="138"/>
        <v>0</v>
      </c>
      <c r="MBG85" s="4">
        <f t="shared" si="138"/>
        <v>0</v>
      </c>
      <c r="MBH85" s="4">
        <f t="shared" si="138"/>
        <v>0</v>
      </c>
      <c r="MBI85" s="4">
        <f t="shared" si="138"/>
        <v>0</v>
      </c>
      <c r="MBJ85" s="4">
        <f t="shared" si="138"/>
        <v>0</v>
      </c>
      <c r="MBK85" s="4">
        <f t="shared" ref="MBK85:MDV85" si="139">MAW83</f>
        <v>0</v>
      </c>
      <c r="MBL85" s="4">
        <f t="shared" si="139"/>
        <v>0</v>
      </c>
      <c r="MBM85" s="4">
        <f t="shared" si="139"/>
        <v>0</v>
      </c>
      <c r="MBN85" s="4">
        <f t="shared" si="139"/>
        <v>0</v>
      </c>
      <c r="MBO85" s="4">
        <f t="shared" si="139"/>
        <v>0</v>
      </c>
      <c r="MBP85" s="4">
        <f t="shared" si="139"/>
        <v>0</v>
      </c>
      <c r="MBQ85" s="4">
        <f t="shared" si="139"/>
        <v>0</v>
      </c>
      <c r="MBR85" s="4">
        <f t="shared" si="139"/>
        <v>0</v>
      </c>
      <c r="MBS85" s="4">
        <f t="shared" si="139"/>
        <v>0</v>
      </c>
      <c r="MBT85" s="4">
        <f t="shared" si="139"/>
        <v>0</v>
      </c>
      <c r="MBU85" s="4">
        <f t="shared" si="139"/>
        <v>0</v>
      </c>
      <c r="MBV85" s="4">
        <f t="shared" si="139"/>
        <v>0</v>
      </c>
      <c r="MBW85" s="4">
        <f t="shared" si="139"/>
        <v>0</v>
      </c>
      <c r="MBX85" s="4">
        <f t="shared" si="139"/>
        <v>0</v>
      </c>
      <c r="MBY85" s="4">
        <f t="shared" si="139"/>
        <v>0</v>
      </c>
      <c r="MBZ85" s="4">
        <f t="shared" si="139"/>
        <v>0</v>
      </c>
      <c r="MCA85" s="4">
        <f t="shared" si="139"/>
        <v>0</v>
      </c>
      <c r="MCB85" s="4">
        <f t="shared" si="139"/>
        <v>0</v>
      </c>
      <c r="MCC85" s="4">
        <f t="shared" si="139"/>
        <v>0</v>
      </c>
      <c r="MCD85" s="4">
        <f t="shared" si="139"/>
        <v>0</v>
      </c>
      <c r="MCE85" s="4">
        <f t="shared" si="139"/>
        <v>0</v>
      </c>
      <c r="MCF85" s="4">
        <f t="shared" si="139"/>
        <v>0</v>
      </c>
      <c r="MCG85" s="4">
        <f t="shared" si="139"/>
        <v>0</v>
      </c>
      <c r="MCH85" s="4">
        <f t="shared" si="139"/>
        <v>0</v>
      </c>
      <c r="MCI85" s="4">
        <f t="shared" si="139"/>
        <v>0</v>
      </c>
      <c r="MCJ85" s="4">
        <f t="shared" si="139"/>
        <v>0</v>
      </c>
      <c r="MCK85" s="4">
        <f t="shared" si="139"/>
        <v>0</v>
      </c>
      <c r="MCL85" s="4">
        <f t="shared" si="139"/>
        <v>0</v>
      </c>
      <c r="MCM85" s="4">
        <f t="shared" si="139"/>
        <v>0</v>
      </c>
      <c r="MCN85" s="4">
        <f t="shared" si="139"/>
        <v>0</v>
      </c>
      <c r="MCO85" s="4">
        <f t="shared" si="139"/>
        <v>0</v>
      </c>
      <c r="MCP85" s="4">
        <f t="shared" si="139"/>
        <v>0</v>
      </c>
      <c r="MCQ85" s="4">
        <f t="shared" si="139"/>
        <v>0</v>
      </c>
      <c r="MCR85" s="4">
        <f t="shared" si="139"/>
        <v>0</v>
      </c>
      <c r="MCS85" s="4">
        <f t="shared" si="139"/>
        <v>0</v>
      </c>
      <c r="MCT85" s="4">
        <f t="shared" si="139"/>
        <v>0</v>
      </c>
      <c r="MCU85" s="4">
        <f t="shared" si="139"/>
        <v>0</v>
      </c>
      <c r="MCV85" s="4">
        <f t="shared" si="139"/>
        <v>0</v>
      </c>
      <c r="MCW85" s="4">
        <f t="shared" si="139"/>
        <v>0</v>
      </c>
      <c r="MCX85" s="4">
        <f t="shared" si="139"/>
        <v>0</v>
      </c>
      <c r="MCY85" s="4">
        <f t="shared" si="139"/>
        <v>0</v>
      </c>
      <c r="MCZ85" s="4">
        <f t="shared" si="139"/>
        <v>0</v>
      </c>
      <c r="MDA85" s="4">
        <f t="shared" si="139"/>
        <v>0</v>
      </c>
      <c r="MDB85" s="4">
        <f t="shared" si="139"/>
        <v>0</v>
      </c>
      <c r="MDC85" s="4">
        <f t="shared" si="139"/>
        <v>0</v>
      </c>
      <c r="MDD85" s="4">
        <f t="shared" si="139"/>
        <v>0</v>
      </c>
      <c r="MDE85" s="4">
        <f t="shared" si="139"/>
        <v>0</v>
      </c>
      <c r="MDF85" s="4">
        <f t="shared" si="139"/>
        <v>0</v>
      </c>
      <c r="MDG85" s="4">
        <f t="shared" si="139"/>
        <v>0</v>
      </c>
      <c r="MDH85" s="4">
        <f t="shared" si="139"/>
        <v>0</v>
      </c>
      <c r="MDI85" s="4">
        <f t="shared" si="139"/>
        <v>0</v>
      </c>
      <c r="MDJ85" s="4">
        <f t="shared" si="139"/>
        <v>0</v>
      </c>
      <c r="MDK85" s="4">
        <f t="shared" si="139"/>
        <v>0</v>
      </c>
      <c r="MDL85" s="4">
        <f t="shared" si="139"/>
        <v>0</v>
      </c>
      <c r="MDM85" s="4">
        <f t="shared" si="139"/>
        <v>0</v>
      </c>
      <c r="MDN85" s="4">
        <f t="shared" si="139"/>
        <v>0</v>
      </c>
      <c r="MDO85" s="4">
        <f t="shared" si="139"/>
        <v>0</v>
      </c>
      <c r="MDP85" s="4">
        <f t="shared" si="139"/>
        <v>0</v>
      </c>
      <c r="MDQ85" s="4">
        <f t="shared" si="139"/>
        <v>0</v>
      </c>
      <c r="MDR85" s="4">
        <f t="shared" si="139"/>
        <v>0</v>
      </c>
      <c r="MDS85" s="4">
        <f t="shared" si="139"/>
        <v>0</v>
      </c>
      <c r="MDT85" s="4">
        <f t="shared" si="139"/>
        <v>0</v>
      </c>
      <c r="MDU85" s="4">
        <f t="shared" si="139"/>
        <v>0</v>
      </c>
      <c r="MDV85" s="4">
        <f t="shared" si="139"/>
        <v>0</v>
      </c>
      <c r="MDW85" s="4">
        <f t="shared" ref="MDW85:MGH85" si="140">MDI83</f>
        <v>0</v>
      </c>
      <c r="MDX85" s="4">
        <f t="shared" si="140"/>
        <v>0</v>
      </c>
      <c r="MDY85" s="4">
        <f t="shared" si="140"/>
        <v>0</v>
      </c>
      <c r="MDZ85" s="4">
        <f t="shared" si="140"/>
        <v>0</v>
      </c>
      <c r="MEA85" s="4">
        <f t="shared" si="140"/>
        <v>0</v>
      </c>
      <c r="MEB85" s="4">
        <f t="shared" si="140"/>
        <v>0</v>
      </c>
      <c r="MEC85" s="4">
        <f t="shared" si="140"/>
        <v>0</v>
      </c>
      <c r="MED85" s="4">
        <f t="shared" si="140"/>
        <v>0</v>
      </c>
      <c r="MEE85" s="4">
        <f t="shared" si="140"/>
        <v>0</v>
      </c>
      <c r="MEF85" s="4">
        <f t="shared" si="140"/>
        <v>0</v>
      </c>
      <c r="MEG85" s="4">
        <f t="shared" si="140"/>
        <v>0</v>
      </c>
      <c r="MEH85" s="4">
        <f t="shared" si="140"/>
        <v>0</v>
      </c>
      <c r="MEI85" s="4">
        <f t="shared" si="140"/>
        <v>0</v>
      </c>
      <c r="MEJ85" s="4">
        <f t="shared" si="140"/>
        <v>0</v>
      </c>
      <c r="MEK85" s="4">
        <f t="shared" si="140"/>
        <v>0</v>
      </c>
      <c r="MEL85" s="4">
        <f t="shared" si="140"/>
        <v>0</v>
      </c>
      <c r="MEM85" s="4">
        <f t="shared" si="140"/>
        <v>0</v>
      </c>
      <c r="MEN85" s="4">
        <f t="shared" si="140"/>
        <v>0</v>
      </c>
      <c r="MEO85" s="4">
        <f t="shared" si="140"/>
        <v>0</v>
      </c>
      <c r="MEP85" s="4">
        <f t="shared" si="140"/>
        <v>0</v>
      </c>
      <c r="MEQ85" s="4">
        <f t="shared" si="140"/>
        <v>0</v>
      </c>
      <c r="MER85" s="4">
        <f t="shared" si="140"/>
        <v>0</v>
      </c>
      <c r="MES85" s="4">
        <f t="shared" si="140"/>
        <v>0</v>
      </c>
      <c r="MET85" s="4">
        <f t="shared" si="140"/>
        <v>0</v>
      </c>
      <c r="MEU85" s="4">
        <f t="shared" si="140"/>
        <v>0</v>
      </c>
      <c r="MEV85" s="4">
        <f t="shared" si="140"/>
        <v>0</v>
      </c>
      <c r="MEW85" s="4">
        <f t="shared" si="140"/>
        <v>0</v>
      </c>
      <c r="MEX85" s="4">
        <f t="shared" si="140"/>
        <v>0</v>
      </c>
      <c r="MEY85" s="4">
        <f t="shared" si="140"/>
        <v>0</v>
      </c>
      <c r="MEZ85" s="4">
        <f t="shared" si="140"/>
        <v>0</v>
      </c>
      <c r="MFA85" s="4">
        <f t="shared" si="140"/>
        <v>0</v>
      </c>
      <c r="MFB85" s="4">
        <f t="shared" si="140"/>
        <v>0</v>
      </c>
      <c r="MFC85" s="4">
        <f t="shared" si="140"/>
        <v>0</v>
      </c>
      <c r="MFD85" s="4">
        <f t="shared" si="140"/>
        <v>0</v>
      </c>
      <c r="MFE85" s="4">
        <f t="shared" si="140"/>
        <v>0</v>
      </c>
      <c r="MFF85" s="4">
        <f t="shared" si="140"/>
        <v>0</v>
      </c>
      <c r="MFG85" s="4">
        <f t="shared" si="140"/>
        <v>0</v>
      </c>
      <c r="MFH85" s="4">
        <f t="shared" si="140"/>
        <v>0</v>
      </c>
      <c r="MFI85" s="4">
        <f t="shared" si="140"/>
        <v>0</v>
      </c>
      <c r="MFJ85" s="4">
        <f t="shared" si="140"/>
        <v>0</v>
      </c>
      <c r="MFK85" s="4">
        <f t="shared" si="140"/>
        <v>0</v>
      </c>
      <c r="MFL85" s="4">
        <f t="shared" si="140"/>
        <v>0</v>
      </c>
      <c r="MFM85" s="4">
        <f t="shared" si="140"/>
        <v>0</v>
      </c>
      <c r="MFN85" s="4">
        <f t="shared" si="140"/>
        <v>0</v>
      </c>
      <c r="MFO85" s="4">
        <f t="shared" si="140"/>
        <v>0</v>
      </c>
      <c r="MFP85" s="4">
        <f t="shared" si="140"/>
        <v>0</v>
      </c>
      <c r="MFQ85" s="4">
        <f t="shared" si="140"/>
        <v>0</v>
      </c>
      <c r="MFR85" s="4">
        <f t="shared" si="140"/>
        <v>0</v>
      </c>
      <c r="MFS85" s="4">
        <f t="shared" si="140"/>
        <v>0</v>
      </c>
      <c r="MFT85" s="4">
        <f t="shared" si="140"/>
        <v>0</v>
      </c>
      <c r="MFU85" s="4">
        <f t="shared" si="140"/>
        <v>0</v>
      </c>
      <c r="MFV85" s="4">
        <f t="shared" si="140"/>
        <v>0</v>
      </c>
      <c r="MFW85" s="4">
        <f t="shared" si="140"/>
        <v>0</v>
      </c>
      <c r="MFX85" s="4">
        <f t="shared" si="140"/>
        <v>0</v>
      </c>
      <c r="MFY85" s="4">
        <f t="shared" si="140"/>
        <v>0</v>
      </c>
      <c r="MFZ85" s="4">
        <f t="shared" si="140"/>
        <v>0</v>
      </c>
      <c r="MGA85" s="4">
        <f t="shared" si="140"/>
        <v>0</v>
      </c>
      <c r="MGB85" s="4">
        <f t="shared" si="140"/>
        <v>0</v>
      </c>
      <c r="MGC85" s="4">
        <f t="shared" si="140"/>
        <v>0</v>
      </c>
      <c r="MGD85" s="4">
        <f t="shared" si="140"/>
        <v>0</v>
      </c>
      <c r="MGE85" s="4">
        <f t="shared" si="140"/>
        <v>0</v>
      </c>
      <c r="MGF85" s="4">
        <f t="shared" si="140"/>
        <v>0</v>
      </c>
      <c r="MGG85" s="4">
        <f t="shared" si="140"/>
        <v>0</v>
      </c>
      <c r="MGH85" s="4">
        <f t="shared" si="140"/>
        <v>0</v>
      </c>
      <c r="MGI85" s="4">
        <f t="shared" ref="MGI85:MIT85" si="141">MFU83</f>
        <v>0</v>
      </c>
      <c r="MGJ85" s="4">
        <f t="shared" si="141"/>
        <v>0</v>
      </c>
      <c r="MGK85" s="4">
        <f t="shared" si="141"/>
        <v>0</v>
      </c>
      <c r="MGL85" s="4">
        <f t="shared" si="141"/>
        <v>0</v>
      </c>
      <c r="MGM85" s="4">
        <f t="shared" si="141"/>
        <v>0</v>
      </c>
      <c r="MGN85" s="4">
        <f t="shared" si="141"/>
        <v>0</v>
      </c>
      <c r="MGO85" s="4">
        <f t="shared" si="141"/>
        <v>0</v>
      </c>
      <c r="MGP85" s="4">
        <f t="shared" si="141"/>
        <v>0</v>
      </c>
      <c r="MGQ85" s="4">
        <f t="shared" si="141"/>
        <v>0</v>
      </c>
      <c r="MGR85" s="4">
        <f t="shared" si="141"/>
        <v>0</v>
      </c>
      <c r="MGS85" s="4">
        <f t="shared" si="141"/>
        <v>0</v>
      </c>
      <c r="MGT85" s="4">
        <f t="shared" si="141"/>
        <v>0</v>
      </c>
      <c r="MGU85" s="4">
        <f t="shared" si="141"/>
        <v>0</v>
      </c>
      <c r="MGV85" s="4">
        <f t="shared" si="141"/>
        <v>0</v>
      </c>
      <c r="MGW85" s="4">
        <f t="shared" si="141"/>
        <v>0</v>
      </c>
      <c r="MGX85" s="4">
        <f t="shared" si="141"/>
        <v>0</v>
      </c>
      <c r="MGY85" s="4">
        <f t="shared" si="141"/>
        <v>0</v>
      </c>
      <c r="MGZ85" s="4">
        <f t="shared" si="141"/>
        <v>0</v>
      </c>
      <c r="MHA85" s="4">
        <f t="shared" si="141"/>
        <v>0</v>
      </c>
      <c r="MHB85" s="4">
        <f t="shared" si="141"/>
        <v>0</v>
      </c>
      <c r="MHC85" s="4">
        <f t="shared" si="141"/>
        <v>0</v>
      </c>
      <c r="MHD85" s="4">
        <f t="shared" si="141"/>
        <v>0</v>
      </c>
      <c r="MHE85" s="4">
        <f t="shared" si="141"/>
        <v>0</v>
      </c>
      <c r="MHF85" s="4">
        <f t="shared" si="141"/>
        <v>0</v>
      </c>
      <c r="MHG85" s="4">
        <f t="shared" si="141"/>
        <v>0</v>
      </c>
      <c r="MHH85" s="4">
        <f t="shared" si="141"/>
        <v>0</v>
      </c>
      <c r="MHI85" s="4">
        <f t="shared" si="141"/>
        <v>0</v>
      </c>
      <c r="MHJ85" s="4">
        <f t="shared" si="141"/>
        <v>0</v>
      </c>
      <c r="MHK85" s="4">
        <f t="shared" si="141"/>
        <v>0</v>
      </c>
      <c r="MHL85" s="4">
        <f t="shared" si="141"/>
        <v>0</v>
      </c>
      <c r="MHM85" s="4">
        <f t="shared" si="141"/>
        <v>0</v>
      </c>
      <c r="MHN85" s="4">
        <f t="shared" si="141"/>
        <v>0</v>
      </c>
      <c r="MHO85" s="4">
        <f t="shared" si="141"/>
        <v>0</v>
      </c>
      <c r="MHP85" s="4">
        <f t="shared" si="141"/>
        <v>0</v>
      </c>
      <c r="MHQ85" s="4">
        <f t="shared" si="141"/>
        <v>0</v>
      </c>
      <c r="MHR85" s="4">
        <f t="shared" si="141"/>
        <v>0</v>
      </c>
      <c r="MHS85" s="4">
        <f t="shared" si="141"/>
        <v>0</v>
      </c>
      <c r="MHT85" s="4">
        <f t="shared" si="141"/>
        <v>0</v>
      </c>
      <c r="MHU85" s="4">
        <f t="shared" si="141"/>
        <v>0</v>
      </c>
      <c r="MHV85" s="4">
        <f t="shared" si="141"/>
        <v>0</v>
      </c>
      <c r="MHW85" s="4">
        <f t="shared" si="141"/>
        <v>0</v>
      </c>
      <c r="MHX85" s="4">
        <f t="shared" si="141"/>
        <v>0</v>
      </c>
      <c r="MHY85" s="4">
        <f t="shared" si="141"/>
        <v>0</v>
      </c>
      <c r="MHZ85" s="4">
        <f t="shared" si="141"/>
        <v>0</v>
      </c>
      <c r="MIA85" s="4">
        <f t="shared" si="141"/>
        <v>0</v>
      </c>
      <c r="MIB85" s="4">
        <f t="shared" si="141"/>
        <v>0</v>
      </c>
      <c r="MIC85" s="4">
        <f t="shared" si="141"/>
        <v>0</v>
      </c>
      <c r="MID85" s="4">
        <f t="shared" si="141"/>
        <v>0</v>
      </c>
      <c r="MIE85" s="4">
        <f t="shared" si="141"/>
        <v>0</v>
      </c>
      <c r="MIF85" s="4">
        <f t="shared" si="141"/>
        <v>0</v>
      </c>
      <c r="MIG85" s="4">
        <f t="shared" si="141"/>
        <v>0</v>
      </c>
      <c r="MIH85" s="4">
        <f t="shared" si="141"/>
        <v>0</v>
      </c>
      <c r="MII85" s="4">
        <f t="shared" si="141"/>
        <v>0</v>
      </c>
      <c r="MIJ85" s="4">
        <f t="shared" si="141"/>
        <v>0</v>
      </c>
      <c r="MIK85" s="4">
        <f t="shared" si="141"/>
        <v>0</v>
      </c>
      <c r="MIL85" s="4">
        <f t="shared" si="141"/>
        <v>0</v>
      </c>
      <c r="MIM85" s="4">
        <f t="shared" si="141"/>
        <v>0</v>
      </c>
      <c r="MIN85" s="4">
        <f t="shared" si="141"/>
        <v>0</v>
      </c>
      <c r="MIO85" s="4">
        <f t="shared" si="141"/>
        <v>0</v>
      </c>
      <c r="MIP85" s="4">
        <f t="shared" si="141"/>
        <v>0</v>
      </c>
      <c r="MIQ85" s="4">
        <f t="shared" si="141"/>
        <v>0</v>
      </c>
      <c r="MIR85" s="4">
        <f t="shared" si="141"/>
        <v>0</v>
      </c>
      <c r="MIS85" s="4">
        <f t="shared" si="141"/>
        <v>0</v>
      </c>
      <c r="MIT85" s="4">
        <f t="shared" si="141"/>
        <v>0</v>
      </c>
      <c r="MIU85" s="4">
        <f t="shared" ref="MIU85:MLF85" si="142">MIG83</f>
        <v>0</v>
      </c>
      <c r="MIV85" s="4">
        <f t="shared" si="142"/>
        <v>0</v>
      </c>
      <c r="MIW85" s="4">
        <f t="shared" si="142"/>
        <v>0</v>
      </c>
      <c r="MIX85" s="4">
        <f t="shared" si="142"/>
        <v>0</v>
      </c>
      <c r="MIY85" s="4">
        <f t="shared" si="142"/>
        <v>0</v>
      </c>
      <c r="MIZ85" s="4">
        <f t="shared" si="142"/>
        <v>0</v>
      </c>
      <c r="MJA85" s="4">
        <f t="shared" si="142"/>
        <v>0</v>
      </c>
      <c r="MJB85" s="4">
        <f t="shared" si="142"/>
        <v>0</v>
      </c>
      <c r="MJC85" s="4">
        <f t="shared" si="142"/>
        <v>0</v>
      </c>
      <c r="MJD85" s="4">
        <f t="shared" si="142"/>
        <v>0</v>
      </c>
      <c r="MJE85" s="4">
        <f t="shared" si="142"/>
        <v>0</v>
      </c>
      <c r="MJF85" s="4">
        <f t="shared" si="142"/>
        <v>0</v>
      </c>
      <c r="MJG85" s="4">
        <f t="shared" si="142"/>
        <v>0</v>
      </c>
      <c r="MJH85" s="4">
        <f t="shared" si="142"/>
        <v>0</v>
      </c>
      <c r="MJI85" s="4">
        <f t="shared" si="142"/>
        <v>0</v>
      </c>
      <c r="MJJ85" s="4">
        <f t="shared" si="142"/>
        <v>0</v>
      </c>
      <c r="MJK85" s="4">
        <f t="shared" si="142"/>
        <v>0</v>
      </c>
      <c r="MJL85" s="4">
        <f t="shared" si="142"/>
        <v>0</v>
      </c>
      <c r="MJM85" s="4">
        <f t="shared" si="142"/>
        <v>0</v>
      </c>
      <c r="MJN85" s="4">
        <f t="shared" si="142"/>
        <v>0</v>
      </c>
      <c r="MJO85" s="4">
        <f t="shared" si="142"/>
        <v>0</v>
      </c>
      <c r="MJP85" s="4">
        <f t="shared" si="142"/>
        <v>0</v>
      </c>
      <c r="MJQ85" s="4">
        <f t="shared" si="142"/>
        <v>0</v>
      </c>
      <c r="MJR85" s="4">
        <f t="shared" si="142"/>
        <v>0</v>
      </c>
      <c r="MJS85" s="4">
        <f t="shared" si="142"/>
        <v>0</v>
      </c>
      <c r="MJT85" s="4">
        <f t="shared" si="142"/>
        <v>0</v>
      </c>
      <c r="MJU85" s="4">
        <f t="shared" si="142"/>
        <v>0</v>
      </c>
      <c r="MJV85" s="4">
        <f t="shared" si="142"/>
        <v>0</v>
      </c>
      <c r="MJW85" s="4">
        <f t="shared" si="142"/>
        <v>0</v>
      </c>
      <c r="MJX85" s="4">
        <f t="shared" si="142"/>
        <v>0</v>
      </c>
      <c r="MJY85" s="4">
        <f t="shared" si="142"/>
        <v>0</v>
      </c>
      <c r="MJZ85" s="4">
        <f t="shared" si="142"/>
        <v>0</v>
      </c>
      <c r="MKA85" s="4">
        <f t="shared" si="142"/>
        <v>0</v>
      </c>
      <c r="MKB85" s="4">
        <f t="shared" si="142"/>
        <v>0</v>
      </c>
      <c r="MKC85" s="4">
        <f t="shared" si="142"/>
        <v>0</v>
      </c>
      <c r="MKD85" s="4">
        <f t="shared" si="142"/>
        <v>0</v>
      </c>
      <c r="MKE85" s="4">
        <f t="shared" si="142"/>
        <v>0</v>
      </c>
      <c r="MKF85" s="4">
        <f t="shared" si="142"/>
        <v>0</v>
      </c>
      <c r="MKG85" s="4">
        <f t="shared" si="142"/>
        <v>0</v>
      </c>
      <c r="MKH85" s="4">
        <f t="shared" si="142"/>
        <v>0</v>
      </c>
      <c r="MKI85" s="4">
        <f t="shared" si="142"/>
        <v>0</v>
      </c>
      <c r="MKJ85" s="4">
        <f t="shared" si="142"/>
        <v>0</v>
      </c>
      <c r="MKK85" s="4">
        <f t="shared" si="142"/>
        <v>0</v>
      </c>
      <c r="MKL85" s="4">
        <f t="shared" si="142"/>
        <v>0</v>
      </c>
      <c r="MKM85" s="4">
        <f t="shared" si="142"/>
        <v>0</v>
      </c>
      <c r="MKN85" s="4">
        <f t="shared" si="142"/>
        <v>0</v>
      </c>
      <c r="MKO85" s="4">
        <f t="shared" si="142"/>
        <v>0</v>
      </c>
      <c r="MKP85" s="4">
        <f t="shared" si="142"/>
        <v>0</v>
      </c>
      <c r="MKQ85" s="4">
        <f t="shared" si="142"/>
        <v>0</v>
      </c>
      <c r="MKR85" s="4">
        <f t="shared" si="142"/>
        <v>0</v>
      </c>
      <c r="MKS85" s="4">
        <f t="shared" si="142"/>
        <v>0</v>
      </c>
      <c r="MKT85" s="4">
        <f t="shared" si="142"/>
        <v>0</v>
      </c>
      <c r="MKU85" s="4">
        <f t="shared" si="142"/>
        <v>0</v>
      </c>
      <c r="MKV85" s="4">
        <f t="shared" si="142"/>
        <v>0</v>
      </c>
      <c r="MKW85" s="4">
        <f t="shared" si="142"/>
        <v>0</v>
      </c>
      <c r="MKX85" s="4">
        <f t="shared" si="142"/>
        <v>0</v>
      </c>
      <c r="MKY85" s="4">
        <f t="shared" si="142"/>
        <v>0</v>
      </c>
      <c r="MKZ85" s="4">
        <f t="shared" si="142"/>
        <v>0</v>
      </c>
      <c r="MLA85" s="4">
        <f t="shared" si="142"/>
        <v>0</v>
      </c>
      <c r="MLB85" s="4">
        <f t="shared" si="142"/>
        <v>0</v>
      </c>
      <c r="MLC85" s="4">
        <f t="shared" si="142"/>
        <v>0</v>
      </c>
      <c r="MLD85" s="4">
        <f t="shared" si="142"/>
        <v>0</v>
      </c>
      <c r="MLE85" s="4">
        <f t="shared" si="142"/>
        <v>0</v>
      </c>
      <c r="MLF85" s="4">
        <f t="shared" si="142"/>
        <v>0</v>
      </c>
      <c r="MLG85" s="4">
        <f t="shared" ref="MLG85:MNR85" si="143">MKS83</f>
        <v>0</v>
      </c>
      <c r="MLH85" s="4">
        <f t="shared" si="143"/>
        <v>0</v>
      </c>
      <c r="MLI85" s="4">
        <f t="shared" si="143"/>
        <v>0</v>
      </c>
      <c r="MLJ85" s="4">
        <f t="shared" si="143"/>
        <v>0</v>
      </c>
      <c r="MLK85" s="4">
        <f t="shared" si="143"/>
        <v>0</v>
      </c>
      <c r="MLL85" s="4">
        <f t="shared" si="143"/>
        <v>0</v>
      </c>
      <c r="MLM85" s="4">
        <f t="shared" si="143"/>
        <v>0</v>
      </c>
      <c r="MLN85" s="4">
        <f t="shared" si="143"/>
        <v>0</v>
      </c>
      <c r="MLO85" s="4">
        <f t="shared" si="143"/>
        <v>0</v>
      </c>
      <c r="MLP85" s="4">
        <f t="shared" si="143"/>
        <v>0</v>
      </c>
      <c r="MLQ85" s="4">
        <f t="shared" si="143"/>
        <v>0</v>
      </c>
      <c r="MLR85" s="4">
        <f t="shared" si="143"/>
        <v>0</v>
      </c>
      <c r="MLS85" s="4">
        <f t="shared" si="143"/>
        <v>0</v>
      </c>
      <c r="MLT85" s="4">
        <f t="shared" si="143"/>
        <v>0</v>
      </c>
      <c r="MLU85" s="4">
        <f t="shared" si="143"/>
        <v>0</v>
      </c>
      <c r="MLV85" s="4">
        <f t="shared" si="143"/>
        <v>0</v>
      </c>
      <c r="MLW85" s="4">
        <f t="shared" si="143"/>
        <v>0</v>
      </c>
      <c r="MLX85" s="4">
        <f t="shared" si="143"/>
        <v>0</v>
      </c>
      <c r="MLY85" s="4">
        <f t="shared" si="143"/>
        <v>0</v>
      </c>
      <c r="MLZ85" s="4">
        <f t="shared" si="143"/>
        <v>0</v>
      </c>
      <c r="MMA85" s="4">
        <f t="shared" si="143"/>
        <v>0</v>
      </c>
      <c r="MMB85" s="4">
        <f t="shared" si="143"/>
        <v>0</v>
      </c>
      <c r="MMC85" s="4">
        <f t="shared" si="143"/>
        <v>0</v>
      </c>
      <c r="MMD85" s="4">
        <f t="shared" si="143"/>
        <v>0</v>
      </c>
      <c r="MME85" s="4">
        <f t="shared" si="143"/>
        <v>0</v>
      </c>
      <c r="MMF85" s="4">
        <f t="shared" si="143"/>
        <v>0</v>
      </c>
      <c r="MMG85" s="4">
        <f t="shared" si="143"/>
        <v>0</v>
      </c>
      <c r="MMH85" s="4">
        <f t="shared" si="143"/>
        <v>0</v>
      </c>
      <c r="MMI85" s="4">
        <f t="shared" si="143"/>
        <v>0</v>
      </c>
      <c r="MMJ85" s="4">
        <f t="shared" si="143"/>
        <v>0</v>
      </c>
      <c r="MMK85" s="4">
        <f t="shared" si="143"/>
        <v>0</v>
      </c>
      <c r="MML85" s="4">
        <f t="shared" si="143"/>
        <v>0</v>
      </c>
      <c r="MMM85" s="4">
        <f t="shared" si="143"/>
        <v>0</v>
      </c>
      <c r="MMN85" s="4">
        <f t="shared" si="143"/>
        <v>0</v>
      </c>
      <c r="MMO85" s="4">
        <f t="shared" si="143"/>
        <v>0</v>
      </c>
      <c r="MMP85" s="4">
        <f t="shared" si="143"/>
        <v>0</v>
      </c>
      <c r="MMQ85" s="4">
        <f t="shared" si="143"/>
        <v>0</v>
      </c>
      <c r="MMR85" s="4">
        <f t="shared" si="143"/>
        <v>0</v>
      </c>
      <c r="MMS85" s="4">
        <f t="shared" si="143"/>
        <v>0</v>
      </c>
      <c r="MMT85" s="4">
        <f t="shared" si="143"/>
        <v>0</v>
      </c>
      <c r="MMU85" s="4">
        <f t="shared" si="143"/>
        <v>0</v>
      </c>
      <c r="MMV85" s="4">
        <f t="shared" si="143"/>
        <v>0</v>
      </c>
      <c r="MMW85" s="4">
        <f t="shared" si="143"/>
        <v>0</v>
      </c>
      <c r="MMX85" s="4">
        <f t="shared" si="143"/>
        <v>0</v>
      </c>
      <c r="MMY85" s="4">
        <f t="shared" si="143"/>
        <v>0</v>
      </c>
      <c r="MMZ85" s="4">
        <f t="shared" si="143"/>
        <v>0</v>
      </c>
      <c r="MNA85" s="4">
        <f t="shared" si="143"/>
        <v>0</v>
      </c>
      <c r="MNB85" s="4">
        <f t="shared" si="143"/>
        <v>0</v>
      </c>
      <c r="MNC85" s="4">
        <f t="shared" si="143"/>
        <v>0</v>
      </c>
      <c r="MND85" s="4">
        <f t="shared" si="143"/>
        <v>0</v>
      </c>
      <c r="MNE85" s="4">
        <f t="shared" si="143"/>
        <v>0</v>
      </c>
      <c r="MNF85" s="4">
        <f t="shared" si="143"/>
        <v>0</v>
      </c>
      <c r="MNG85" s="4">
        <f t="shared" si="143"/>
        <v>0</v>
      </c>
      <c r="MNH85" s="4">
        <f t="shared" si="143"/>
        <v>0</v>
      </c>
      <c r="MNI85" s="4">
        <f t="shared" si="143"/>
        <v>0</v>
      </c>
      <c r="MNJ85" s="4">
        <f t="shared" si="143"/>
        <v>0</v>
      </c>
      <c r="MNK85" s="4">
        <f t="shared" si="143"/>
        <v>0</v>
      </c>
      <c r="MNL85" s="4">
        <f t="shared" si="143"/>
        <v>0</v>
      </c>
      <c r="MNM85" s="4">
        <f t="shared" si="143"/>
        <v>0</v>
      </c>
      <c r="MNN85" s="4">
        <f t="shared" si="143"/>
        <v>0</v>
      </c>
      <c r="MNO85" s="4">
        <f t="shared" si="143"/>
        <v>0</v>
      </c>
      <c r="MNP85" s="4">
        <f t="shared" si="143"/>
        <v>0</v>
      </c>
      <c r="MNQ85" s="4">
        <f t="shared" si="143"/>
        <v>0</v>
      </c>
      <c r="MNR85" s="4">
        <f t="shared" si="143"/>
        <v>0</v>
      </c>
      <c r="MNS85" s="4">
        <f t="shared" ref="MNS85:MQD85" si="144">MNE83</f>
        <v>0</v>
      </c>
      <c r="MNT85" s="4">
        <f t="shared" si="144"/>
        <v>0</v>
      </c>
      <c r="MNU85" s="4">
        <f t="shared" si="144"/>
        <v>0</v>
      </c>
      <c r="MNV85" s="4">
        <f t="shared" si="144"/>
        <v>0</v>
      </c>
      <c r="MNW85" s="4">
        <f t="shared" si="144"/>
        <v>0</v>
      </c>
      <c r="MNX85" s="4">
        <f t="shared" si="144"/>
        <v>0</v>
      </c>
      <c r="MNY85" s="4">
        <f t="shared" si="144"/>
        <v>0</v>
      </c>
      <c r="MNZ85" s="4">
        <f t="shared" si="144"/>
        <v>0</v>
      </c>
      <c r="MOA85" s="4">
        <f t="shared" si="144"/>
        <v>0</v>
      </c>
      <c r="MOB85" s="4">
        <f t="shared" si="144"/>
        <v>0</v>
      </c>
      <c r="MOC85" s="4">
        <f t="shared" si="144"/>
        <v>0</v>
      </c>
      <c r="MOD85" s="4">
        <f t="shared" si="144"/>
        <v>0</v>
      </c>
      <c r="MOE85" s="4">
        <f t="shared" si="144"/>
        <v>0</v>
      </c>
      <c r="MOF85" s="4">
        <f t="shared" si="144"/>
        <v>0</v>
      </c>
      <c r="MOG85" s="4">
        <f t="shared" si="144"/>
        <v>0</v>
      </c>
      <c r="MOH85" s="4">
        <f t="shared" si="144"/>
        <v>0</v>
      </c>
      <c r="MOI85" s="4">
        <f t="shared" si="144"/>
        <v>0</v>
      </c>
      <c r="MOJ85" s="4">
        <f t="shared" si="144"/>
        <v>0</v>
      </c>
      <c r="MOK85" s="4">
        <f t="shared" si="144"/>
        <v>0</v>
      </c>
      <c r="MOL85" s="4">
        <f t="shared" si="144"/>
        <v>0</v>
      </c>
      <c r="MOM85" s="4">
        <f t="shared" si="144"/>
        <v>0</v>
      </c>
      <c r="MON85" s="4">
        <f t="shared" si="144"/>
        <v>0</v>
      </c>
      <c r="MOO85" s="4">
        <f t="shared" si="144"/>
        <v>0</v>
      </c>
      <c r="MOP85" s="4">
        <f t="shared" si="144"/>
        <v>0</v>
      </c>
      <c r="MOQ85" s="4">
        <f t="shared" si="144"/>
        <v>0</v>
      </c>
      <c r="MOR85" s="4">
        <f t="shared" si="144"/>
        <v>0</v>
      </c>
      <c r="MOS85" s="4">
        <f t="shared" si="144"/>
        <v>0</v>
      </c>
      <c r="MOT85" s="4">
        <f t="shared" si="144"/>
        <v>0</v>
      </c>
      <c r="MOU85" s="4">
        <f t="shared" si="144"/>
        <v>0</v>
      </c>
      <c r="MOV85" s="4">
        <f t="shared" si="144"/>
        <v>0</v>
      </c>
      <c r="MOW85" s="4">
        <f t="shared" si="144"/>
        <v>0</v>
      </c>
      <c r="MOX85" s="4">
        <f t="shared" si="144"/>
        <v>0</v>
      </c>
      <c r="MOY85" s="4">
        <f t="shared" si="144"/>
        <v>0</v>
      </c>
      <c r="MOZ85" s="4">
        <f t="shared" si="144"/>
        <v>0</v>
      </c>
      <c r="MPA85" s="4">
        <f t="shared" si="144"/>
        <v>0</v>
      </c>
      <c r="MPB85" s="4">
        <f t="shared" si="144"/>
        <v>0</v>
      </c>
      <c r="MPC85" s="4">
        <f t="shared" si="144"/>
        <v>0</v>
      </c>
      <c r="MPD85" s="4">
        <f t="shared" si="144"/>
        <v>0</v>
      </c>
      <c r="MPE85" s="4">
        <f t="shared" si="144"/>
        <v>0</v>
      </c>
      <c r="MPF85" s="4">
        <f t="shared" si="144"/>
        <v>0</v>
      </c>
      <c r="MPG85" s="4">
        <f t="shared" si="144"/>
        <v>0</v>
      </c>
      <c r="MPH85" s="4">
        <f t="shared" si="144"/>
        <v>0</v>
      </c>
      <c r="MPI85" s="4">
        <f t="shared" si="144"/>
        <v>0</v>
      </c>
      <c r="MPJ85" s="4">
        <f t="shared" si="144"/>
        <v>0</v>
      </c>
      <c r="MPK85" s="4">
        <f t="shared" si="144"/>
        <v>0</v>
      </c>
      <c r="MPL85" s="4">
        <f t="shared" si="144"/>
        <v>0</v>
      </c>
      <c r="MPM85" s="4">
        <f t="shared" si="144"/>
        <v>0</v>
      </c>
      <c r="MPN85" s="4">
        <f t="shared" si="144"/>
        <v>0</v>
      </c>
      <c r="MPO85" s="4">
        <f t="shared" si="144"/>
        <v>0</v>
      </c>
      <c r="MPP85" s="4">
        <f t="shared" si="144"/>
        <v>0</v>
      </c>
      <c r="MPQ85" s="4">
        <f t="shared" si="144"/>
        <v>0</v>
      </c>
      <c r="MPR85" s="4">
        <f t="shared" si="144"/>
        <v>0</v>
      </c>
      <c r="MPS85" s="4">
        <f t="shared" si="144"/>
        <v>0</v>
      </c>
      <c r="MPT85" s="4">
        <f t="shared" si="144"/>
        <v>0</v>
      </c>
      <c r="MPU85" s="4">
        <f t="shared" si="144"/>
        <v>0</v>
      </c>
      <c r="MPV85" s="4">
        <f t="shared" si="144"/>
        <v>0</v>
      </c>
      <c r="MPW85" s="4">
        <f t="shared" si="144"/>
        <v>0</v>
      </c>
      <c r="MPX85" s="4">
        <f t="shared" si="144"/>
        <v>0</v>
      </c>
      <c r="MPY85" s="4">
        <f t="shared" si="144"/>
        <v>0</v>
      </c>
      <c r="MPZ85" s="4">
        <f t="shared" si="144"/>
        <v>0</v>
      </c>
      <c r="MQA85" s="4">
        <f t="shared" si="144"/>
        <v>0</v>
      </c>
      <c r="MQB85" s="4">
        <f t="shared" si="144"/>
        <v>0</v>
      </c>
      <c r="MQC85" s="4">
        <f t="shared" si="144"/>
        <v>0</v>
      </c>
      <c r="MQD85" s="4">
        <f t="shared" si="144"/>
        <v>0</v>
      </c>
      <c r="MQE85" s="4">
        <f t="shared" ref="MQE85:MSP85" si="145">MPQ83</f>
        <v>0</v>
      </c>
      <c r="MQF85" s="4">
        <f t="shared" si="145"/>
        <v>0</v>
      </c>
      <c r="MQG85" s="4">
        <f t="shared" si="145"/>
        <v>0</v>
      </c>
      <c r="MQH85" s="4">
        <f t="shared" si="145"/>
        <v>0</v>
      </c>
      <c r="MQI85" s="4">
        <f t="shared" si="145"/>
        <v>0</v>
      </c>
      <c r="MQJ85" s="4">
        <f t="shared" si="145"/>
        <v>0</v>
      </c>
      <c r="MQK85" s="4">
        <f t="shared" si="145"/>
        <v>0</v>
      </c>
      <c r="MQL85" s="4">
        <f t="shared" si="145"/>
        <v>0</v>
      </c>
      <c r="MQM85" s="4">
        <f t="shared" si="145"/>
        <v>0</v>
      </c>
      <c r="MQN85" s="4">
        <f t="shared" si="145"/>
        <v>0</v>
      </c>
      <c r="MQO85" s="4">
        <f t="shared" si="145"/>
        <v>0</v>
      </c>
      <c r="MQP85" s="4">
        <f t="shared" si="145"/>
        <v>0</v>
      </c>
      <c r="MQQ85" s="4">
        <f t="shared" si="145"/>
        <v>0</v>
      </c>
      <c r="MQR85" s="4">
        <f t="shared" si="145"/>
        <v>0</v>
      </c>
      <c r="MQS85" s="4">
        <f t="shared" si="145"/>
        <v>0</v>
      </c>
      <c r="MQT85" s="4">
        <f t="shared" si="145"/>
        <v>0</v>
      </c>
      <c r="MQU85" s="4">
        <f t="shared" si="145"/>
        <v>0</v>
      </c>
      <c r="MQV85" s="4">
        <f t="shared" si="145"/>
        <v>0</v>
      </c>
      <c r="MQW85" s="4">
        <f t="shared" si="145"/>
        <v>0</v>
      </c>
      <c r="MQX85" s="4">
        <f t="shared" si="145"/>
        <v>0</v>
      </c>
      <c r="MQY85" s="4">
        <f t="shared" si="145"/>
        <v>0</v>
      </c>
      <c r="MQZ85" s="4">
        <f t="shared" si="145"/>
        <v>0</v>
      </c>
      <c r="MRA85" s="4">
        <f t="shared" si="145"/>
        <v>0</v>
      </c>
      <c r="MRB85" s="4">
        <f t="shared" si="145"/>
        <v>0</v>
      </c>
      <c r="MRC85" s="4">
        <f t="shared" si="145"/>
        <v>0</v>
      </c>
      <c r="MRD85" s="4">
        <f t="shared" si="145"/>
        <v>0</v>
      </c>
      <c r="MRE85" s="4">
        <f t="shared" si="145"/>
        <v>0</v>
      </c>
      <c r="MRF85" s="4">
        <f t="shared" si="145"/>
        <v>0</v>
      </c>
      <c r="MRG85" s="4">
        <f t="shared" si="145"/>
        <v>0</v>
      </c>
      <c r="MRH85" s="4">
        <f t="shared" si="145"/>
        <v>0</v>
      </c>
      <c r="MRI85" s="4">
        <f t="shared" si="145"/>
        <v>0</v>
      </c>
      <c r="MRJ85" s="4">
        <f t="shared" si="145"/>
        <v>0</v>
      </c>
      <c r="MRK85" s="4">
        <f t="shared" si="145"/>
        <v>0</v>
      </c>
      <c r="MRL85" s="4">
        <f t="shared" si="145"/>
        <v>0</v>
      </c>
      <c r="MRM85" s="4">
        <f t="shared" si="145"/>
        <v>0</v>
      </c>
      <c r="MRN85" s="4">
        <f t="shared" si="145"/>
        <v>0</v>
      </c>
      <c r="MRO85" s="4">
        <f t="shared" si="145"/>
        <v>0</v>
      </c>
      <c r="MRP85" s="4">
        <f t="shared" si="145"/>
        <v>0</v>
      </c>
      <c r="MRQ85" s="4">
        <f t="shared" si="145"/>
        <v>0</v>
      </c>
      <c r="MRR85" s="4">
        <f t="shared" si="145"/>
        <v>0</v>
      </c>
      <c r="MRS85" s="4">
        <f t="shared" si="145"/>
        <v>0</v>
      </c>
      <c r="MRT85" s="4">
        <f t="shared" si="145"/>
        <v>0</v>
      </c>
      <c r="MRU85" s="4">
        <f t="shared" si="145"/>
        <v>0</v>
      </c>
      <c r="MRV85" s="4">
        <f t="shared" si="145"/>
        <v>0</v>
      </c>
      <c r="MRW85" s="4">
        <f t="shared" si="145"/>
        <v>0</v>
      </c>
      <c r="MRX85" s="4">
        <f t="shared" si="145"/>
        <v>0</v>
      </c>
      <c r="MRY85" s="4">
        <f t="shared" si="145"/>
        <v>0</v>
      </c>
      <c r="MRZ85" s="4">
        <f t="shared" si="145"/>
        <v>0</v>
      </c>
      <c r="MSA85" s="4">
        <f t="shared" si="145"/>
        <v>0</v>
      </c>
      <c r="MSB85" s="4">
        <f t="shared" si="145"/>
        <v>0</v>
      </c>
      <c r="MSC85" s="4">
        <f t="shared" si="145"/>
        <v>0</v>
      </c>
      <c r="MSD85" s="4">
        <f t="shared" si="145"/>
        <v>0</v>
      </c>
      <c r="MSE85" s="4">
        <f t="shared" si="145"/>
        <v>0</v>
      </c>
      <c r="MSF85" s="4">
        <f t="shared" si="145"/>
        <v>0</v>
      </c>
      <c r="MSG85" s="4">
        <f t="shared" si="145"/>
        <v>0</v>
      </c>
      <c r="MSH85" s="4">
        <f t="shared" si="145"/>
        <v>0</v>
      </c>
      <c r="MSI85" s="4">
        <f t="shared" si="145"/>
        <v>0</v>
      </c>
      <c r="MSJ85" s="4">
        <f t="shared" si="145"/>
        <v>0</v>
      </c>
      <c r="MSK85" s="4">
        <f t="shared" si="145"/>
        <v>0</v>
      </c>
      <c r="MSL85" s="4">
        <f t="shared" si="145"/>
        <v>0</v>
      </c>
      <c r="MSM85" s="4">
        <f t="shared" si="145"/>
        <v>0</v>
      </c>
      <c r="MSN85" s="4">
        <f t="shared" si="145"/>
        <v>0</v>
      </c>
      <c r="MSO85" s="4">
        <f t="shared" si="145"/>
        <v>0</v>
      </c>
      <c r="MSP85" s="4">
        <f t="shared" si="145"/>
        <v>0</v>
      </c>
      <c r="MSQ85" s="4">
        <f t="shared" ref="MSQ85:MVB85" si="146">MSC83</f>
        <v>0</v>
      </c>
      <c r="MSR85" s="4">
        <f t="shared" si="146"/>
        <v>0</v>
      </c>
      <c r="MSS85" s="4">
        <f t="shared" si="146"/>
        <v>0</v>
      </c>
      <c r="MST85" s="4">
        <f t="shared" si="146"/>
        <v>0</v>
      </c>
      <c r="MSU85" s="4">
        <f t="shared" si="146"/>
        <v>0</v>
      </c>
      <c r="MSV85" s="4">
        <f t="shared" si="146"/>
        <v>0</v>
      </c>
      <c r="MSW85" s="4">
        <f t="shared" si="146"/>
        <v>0</v>
      </c>
      <c r="MSX85" s="4">
        <f t="shared" si="146"/>
        <v>0</v>
      </c>
      <c r="MSY85" s="4">
        <f t="shared" si="146"/>
        <v>0</v>
      </c>
      <c r="MSZ85" s="4">
        <f t="shared" si="146"/>
        <v>0</v>
      </c>
      <c r="MTA85" s="4">
        <f t="shared" si="146"/>
        <v>0</v>
      </c>
      <c r="MTB85" s="4">
        <f t="shared" si="146"/>
        <v>0</v>
      </c>
      <c r="MTC85" s="4">
        <f t="shared" si="146"/>
        <v>0</v>
      </c>
      <c r="MTD85" s="4">
        <f t="shared" si="146"/>
        <v>0</v>
      </c>
      <c r="MTE85" s="4">
        <f t="shared" si="146"/>
        <v>0</v>
      </c>
      <c r="MTF85" s="4">
        <f t="shared" si="146"/>
        <v>0</v>
      </c>
      <c r="MTG85" s="4">
        <f t="shared" si="146"/>
        <v>0</v>
      </c>
      <c r="MTH85" s="4">
        <f t="shared" si="146"/>
        <v>0</v>
      </c>
      <c r="MTI85" s="4">
        <f t="shared" si="146"/>
        <v>0</v>
      </c>
      <c r="MTJ85" s="4">
        <f t="shared" si="146"/>
        <v>0</v>
      </c>
      <c r="MTK85" s="4">
        <f t="shared" si="146"/>
        <v>0</v>
      </c>
      <c r="MTL85" s="4">
        <f t="shared" si="146"/>
        <v>0</v>
      </c>
      <c r="MTM85" s="4">
        <f t="shared" si="146"/>
        <v>0</v>
      </c>
      <c r="MTN85" s="4">
        <f t="shared" si="146"/>
        <v>0</v>
      </c>
      <c r="MTO85" s="4">
        <f t="shared" si="146"/>
        <v>0</v>
      </c>
      <c r="MTP85" s="4">
        <f t="shared" si="146"/>
        <v>0</v>
      </c>
      <c r="MTQ85" s="4">
        <f t="shared" si="146"/>
        <v>0</v>
      </c>
      <c r="MTR85" s="4">
        <f t="shared" si="146"/>
        <v>0</v>
      </c>
      <c r="MTS85" s="4">
        <f t="shared" si="146"/>
        <v>0</v>
      </c>
      <c r="MTT85" s="4">
        <f t="shared" si="146"/>
        <v>0</v>
      </c>
      <c r="MTU85" s="4">
        <f t="shared" si="146"/>
        <v>0</v>
      </c>
      <c r="MTV85" s="4">
        <f t="shared" si="146"/>
        <v>0</v>
      </c>
      <c r="MTW85" s="4">
        <f t="shared" si="146"/>
        <v>0</v>
      </c>
      <c r="MTX85" s="4">
        <f t="shared" si="146"/>
        <v>0</v>
      </c>
      <c r="MTY85" s="4">
        <f t="shared" si="146"/>
        <v>0</v>
      </c>
      <c r="MTZ85" s="4">
        <f t="shared" si="146"/>
        <v>0</v>
      </c>
      <c r="MUA85" s="4">
        <f t="shared" si="146"/>
        <v>0</v>
      </c>
      <c r="MUB85" s="4">
        <f t="shared" si="146"/>
        <v>0</v>
      </c>
      <c r="MUC85" s="4">
        <f t="shared" si="146"/>
        <v>0</v>
      </c>
      <c r="MUD85" s="4">
        <f t="shared" si="146"/>
        <v>0</v>
      </c>
      <c r="MUE85" s="4">
        <f t="shared" si="146"/>
        <v>0</v>
      </c>
      <c r="MUF85" s="4">
        <f t="shared" si="146"/>
        <v>0</v>
      </c>
      <c r="MUG85" s="4">
        <f t="shared" si="146"/>
        <v>0</v>
      </c>
      <c r="MUH85" s="4">
        <f t="shared" si="146"/>
        <v>0</v>
      </c>
      <c r="MUI85" s="4">
        <f t="shared" si="146"/>
        <v>0</v>
      </c>
      <c r="MUJ85" s="4">
        <f t="shared" si="146"/>
        <v>0</v>
      </c>
      <c r="MUK85" s="4">
        <f t="shared" si="146"/>
        <v>0</v>
      </c>
      <c r="MUL85" s="4">
        <f t="shared" si="146"/>
        <v>0</v>
      </c>
      <c r="MUM85" s="4">
        <f t="shared" si="146"/>
        <v>0</v>
      </c>
      <c r="MUN85" s="4">
        <f t="shared" si="146"/>
        <v>0</v>
      </c>
      <c r="MUO85" s="4">
        <f t="shared" si="146"/>
        <v>0</v>
      </c>
      <c r="MUP85" s="4">
        <f t="shared" si="146"/>
        <v>0</v>
      </c>
      <c r="MUQ85" s="4">
        <f t="shared" si="146"/>
        <v>0</v>
      </c>
      <c r="MUR85" s="4">
        <f t="shared" si="146"/>
        <v>0</v>
      </c>
      <c r="MUS85" s="4">
        <f t="shared" si="146"/>
        <v>0</v>
      </c>
      <c r="MUT85" s="4">
        <f t="shared" si="146"/>
        <v>0</v>
      </c>
      <c r="MUU85" s="4">
        <f t="shared" si="146"/>
        <v>0</v>
      </c>
      <c r="MUV85" s="4">
        <f t="shared" si="146"/>
        <v>0</v>
      </c>
      <c r="MUW85" s="4">
        <f t="shared" si="146"/>
        <v>0</v>
      </c>
      <c r="MUX85" s="4">
        <f t="shared" si="146"/>
        <v>0</v>
      </c>
      <c r="MUY85" s="4">
        <f t="shared" si="146"/>
        <v>0</v>
      </c>
      <c r="MUZ85" s="4">
        <f t="shared" si="146"/>
        <v>0</v>
      </c>
      <c r="MVA85" s="4">
        <f t="shared" si="146"/>
        <v>0</v>
      </c>
      <c r="MVB85" s="4">
        <f t="shared" si="146"/>
        <v>0</v>
      </c>
      <c r="MVC85" s="4">
        <f t="shared" ref="MVC85:MXN85" si="147">MUO83</f>
        <v>0</v>
      </c>
      <c r="MVD85" s="4">
        <f t="shared" si="147"/>
        <v>0</v>
      </c>
      <c r="MVE85" s="4">
        <f t="shared" si="147"/>
        <v>0</v>
      </c>
      <c r="MVF85" s="4">
        <f t="shared" si="147"/>
        <v>0</v>
      </c>
      <c r="MVG85" s="4">
        <f t="shared" si="147"/>
        <v>0</v>
      </c>
      <c r="MVH85" s="4">
        <f t="shared" si="147"/>
        <v>0</v>
      </c>
      <c r="MVI85" s="4">
        <f t="shared" si="147"/>
        <v>0</v>
      </c>
      <c r="MVJ85" s="4">
        <f t="shared" si="147"/>
        <v>0</v>
      </c>
      <c r="MVK85" s="4">
        <f t="shared" si="147"/>
        <v>0</v>
      </c>
      <c r="MVL85" s="4">
        <f t="shared" si="147"/>
        <v>0</v>
      </c>
      <c r="MVM85" s="4">
        <f t="shared" si="147"/>
        <v>0</v>
      </c>
      <c r="MVN85" s="4">
        <f t="shared" si="147"/>
        <v>0</v>
      </c>
      <c r="MVO85" s="4">
        <f t="shared" si="147"/>
        <v>0</v>
      </c>
      <c r="MVP85" s="4">
        <f t="shared" si="147"/>
        <v>0</v>
      </c>
      <c r="MVQ85" s="4">
        <f t="shared" si="147"/>
        <v>0</v>
      </c>
      <c r="MVR85" s="4">
        <f t="shared" si="147"/>
        <v>0</v>
      </c>
      <c r="MVS85" s="4">
        <f t="shared" si="147"/>
        <v>0</v>
      </c>
      <c r="MVT85" s="4">
        <f t="shared" si="147"/>
        <v>0</v>
      </c>
      <c r="MVU85" s="4">
        <f t="shared" si="147"/>
        <v>0</v>
      </c>
      <c r="MVV85" s="4">
        <f t="shared" si="147"/>
        <v>0</v>
      </c>
      <c r="MVW85" s="4">
        <f t="shared" si="147"/>
        <v>0</v>
      </c>
      <c r="MVX85" s="4">
        <f t="shared" si="147"/>
        <v>0</v>
      </c>
      <c r="MVY85" s="4">
        <f t="shared" si="147"/>
        <v>0</v>
      </c>
      <c r="MVZ85" s="4">
        <f t="shared" si="147"/>
        <v>0</v>
      </c>
      <c r="MWA85" s="4">
        <f t="shared" si="147"/>
        <v>0</v>
      </c>
      <c r="MWB85" s="4">
        <f t="shared" si="147"/>
        <v>0</v>
      </c>
      <c r="MWC85" s="4">
        <f t="shared" si="147"/>
        <v>0</v>
      </c>
      <c r="MWD85" s="4">
        <f t="shared" si="147"/>
        <v>0</v>
      </c>
      <c r="MWE85" s="4">
        <f t="shared" si="147"/>
        <v>0</v>
      </c>
      <c r="MWF85" s="4">
        <f t="shared" si="147"/>
        <v>0</v>
      </c>
      <c r="MWG85" s="4">
        <f t="shared" si="147"/>
        <v>0</v>
      </c>
      <c r="MWH85" s="4">
        <f t="shared" si="147"/>
        <v>0</v>
      </c>
      <c r="MWI85" s="4">
        <f t="shared" si="147"/>
        <v>0</v>
      </c>
      <c r="MWJ85" s="4">
        <f t="shared" si="147"/>
        <v>0</v>
      </c>
      <c r="MWK85" s="4">
        <f t="shared" si="147"/>
        <v>0</v>
      </c>
      <c r="MWL85" s="4">
        <f t="shared" si="147"/>
        <v>0</v>
      </c>
      <c r="MWM85" s="4">
        <f t="shared" si="147"/>
        <v>0</v>
      </c>
      <c r="MWN85" s="4">
        <f t="shared" si="147"/>
        <v>0</v>
      </c>
      <c r="MWO85" s="4">
        <f t="shared" si="147"/>
        <v>0</v>
      </c>
      <c r="MWP85" s="4">
        <f t="shared" si="147"/>
        <v>0</v>
      </c>
      <c r="MWQ85" s="4">
        <f t="shared" si="147"/>
        <v>0</v>
      </c>
      <c r="MWR85" s="4">
        <f t="shared" si="147"/>
        <v>0</v>
      </c>
      <c r="MWS85" s="4">
        <f t="shared" si="147"/>
        <v>0</v>
      </c>
      <c r="MWT85" s="4">
        <f t="shared" si="147"/>
        <v>0</v>
      </c>
      <c r="MWU85" s="4">
        <f t="shared" si="147"/>
        <v>0</v>
      </c>
      <c r="MWV85" s="4">
        <f t="shared" si="147"/>
        <v>0</v>
      </c>
      <c r="MWW85" s="4">
        <f t="shared" si="147"/>
        <v>0</v>
      </c>
      <c r="MWX85" s="4">
        <f t="shared" si="147"/>
        <v>0</v>
      </c>
      <c r="MWY85" s="4">
        <f t="shared" si="147"/>
        <v>0</v>
      </c>
      <c r="MWZ85" s="4">
        <f t="shared" si="147"/>
        <v>0</v>
      </c>
      <c r="MXA85" s="4">
        <f t="shared" si="147"/>
        <v>0</v>
      </c>
      <c r="MXB85" s="4">
        <f t="shared" si="147"/>
        <v>0</v>
      </c>
      <c r="MXC85" s="4">
        <f t="shared" si="147"/>
        <v>0</v>
      </c>
      <c r="MXD85" s="4">
        <f t="shared" si="147"/>
        <v>0</v>
      </c>
      <c r="MXE85" s="4">
        <f t="shared" si="147"/>
        <v>0</v>
      </c>
      <c r="MXF85" s="4">
        <f t="shared" si="147"/>
        <v>0</v>
      </c>
      <c r="MXG85" s="4">
        <f t="shared" si="147"/>
        <v>0</v>
      </c>
      <c r="MXH85" s="4">
        <f t="shared" si="147"/>
        <v>0</v>
      </c>
      <c r="MXI85" s="4">
        <f t="shared" si="147"/>
        <v>0</v>
      </c>
      <c r="MXJ85" s="4">
        <f t="shared" si="147"/>
        <v>0</v>
      </c>
      <c r="MXK85" s="4">
        <f t="shared" si="147"/>
        <v>0</v>
      </c>
      <c r="MXL85" s="4">
        <f t="shared" si="147"/>
        <v>0</v>
      </c>
      <c r="MXM85" s="4">
        <f t="shared" si="147"/>
        <v>0</v>
      </c>
      <c r="MXN85" s="4">
        <f t="shared" si="147"/>
        <v>0</v>
      </c>
      <c r="MXO85" s="4">
        <f t="shared" ref="MXO85:MZZ85" si="148">MXA83</f>
        <v>0</v>
      </c>
      <c r="MXP85" s="4">
        <f t="shared" si="148"/>
        <v>0</v>
      </c>
      <c r="MXQ85" s="4">
        <f t="shared" si="148"/>
        <v>0</v>
      </c>
      <c r="MXR85" s="4">
        <f t="shared" si="148"/>
        <v>0</v>
      </c>
      <c r="MXS85" s="4">
        <f t="shared" si="148"/>
        <v>0</v>
      </c>
      <c r="MXT85" s="4">
        <f t="shared" si="148"/>
        <v>0</v>
      </c>
      <c r="MXU85" s="4">
        <f t="shared" si="148"/>
        <v>0</v>
      </c>
      <c r="MXV85" s="4">
        <f t="shared" si="148"/>
        <v>0</v>
      </c>
      <c r="MXW85" s="4">
        <f t="shared" si="148"/>
        <v>0</v>
      </c>
      <c r="MXX85" s="4">
        <f t="shared" si="148"/>
        <v>0</v>
      </c>
      <c r="MXY85" s="4">
        <f t="shared" si="148"/>
        <v>0</v>
      </c>
      <c r="MXZ85" s="4">
        <f t="shared" si="148"/>
        <v>0</v>
      </c>
      <c r="MYA85" s="4">
        <f t="shared" si="148"/>
        <v>0</v>
      </c>
      <c r="MYB85" s="4">
        <f t="shared" si="148"/>
        <v>0</v>
      </c>
      <c r="MYC85" s="4">
        <f t="shared" si="148"/>
        <v>0</v>
      </c>
      <c r="MYD85" s="4">
        <f t="shared" si="148"/>
        <v>0</v>
      </c>
      <c r="MYE85" s="4">
        <f t="shared" si="148"/>
        <v>0</v>
      </c>
      <c r="MYF85" s="4">
        <f t="shared" si="148"/>
        <v>0</v>
      </c>
      <c r="MYG85" s="4">
        <f t="shared" si="148"/>
        <v>0</v>
      </c>
      <c r="MYH85" s="4">
        <f t="shared" si="148"/>
        <v>0</v>
      </c>
      <c r="MYI85" s="4">
        <f t="shared" si="148"/>
        <v>0</v>
      </c>
      <c r="MYJ85" s="4">
        <f t="shared" si="148"/>
        <v>0</v>
      </c>
      <c r="MYK85" s="4">
        <f t="shared" si="148"/>
        <v>0</v>
      </c>
      <c r="MYL85" s="4">
        <f t="shared" si="148"/>
        <v>0</v>
      </c>
      <c r="MYM85" s="4">
        <f t="shared" si="148"/>
        <v>0</v>
      </c>
      <c r="MYN85" s="4">
        <f t="shared" si="148"/>
        <v>0</v>
      </c>
      <c r="MYO85" s="4">
        <f t="shared" si="148"/>
        <v>0</v>
      </c>
      <c r="MYP85" s="4">
        <f t="shared" si="148"/>
        <v>0</v>
      </c>
      <c r="MYQ85" s="4">
        <f t="shared" si="148"/>
        <v>0</v>
      </c>
      <c r="MYR85" s="4">
        <f t="shared" si="148"/>
        <v>0</v>
      </c>
      <c r="MYS85" s="4">
        <f t="shared" si="148"/>
        <v>0</v>
      </c>
      <c r="MYT85" s="4">
        <f t="shared" si="148"/>
        <v>0</v>
      </c>
      <c r="MYU85" s="4">
        <f t="shared" si="148"/>
        <v>0</v>
      </c>
      <c r="MYV85" s="4">
        <f t="shared" si="148"/>
        <v>0</v>
      </c>
      <c r="MYW85" s="4">
        <f t="shared" si="148"/>
        <v>0</v>
      </c>
      <c r="MYX85" s="4">
        <f t="shared" si="148"/>
        <v>0</v>
      </c>
      <c r="MYY85" s="4">
        <f t="shared" si="148"/>
        <v>0</v>
      </c>
      <c r="MYZ85" s="4">
        <f t="shared" si="148"/>
        <v>0</v>
      </c>
      <c r="MZA85" s="4">
        <f t="shared" si="148"/>
        <v>0</v>
      </c>
      <c r="MZB85" s="4">
        <f t="shared" si="148"/>
        <v>0</v>
      </c>
      <c r="MZC85" s="4">
        <f t="shared" si="148"/>
        <v>0</v>
      </c>
      <c r="MZD85" s="4">
        <f t="shared" si="148"/>
        <v>0</v>
      </c>
      <c r="MZE85" s="4">
        <f t="shared" si="148"/>
        <v>0</v>
      </c>
      <c r="MZF85" s="4">
        <f t="shared" si="148"/>
        <v>0</v>
      </c>
      <c r="MZG85" s="4">
        <f t="shared" si="148"/>
        <v>0</v>
      </c>
      <c r="MZH85" s="4">
        <f t="shared" si="148"/>
        <v>0</v>
      </c>
      <c r="MZI85" s="4">
        <f t="shared" si="148"/>
        <v>0</v>
      </c>
      <c r="MZJ85" s="4">
        <f t="shared" si="148"/>
        <v>0</v>
      </c>
      <c r="MZK85" s="4">
        <f t="shared" si="148"/>
        <v>0</v>
      </c>
      <c r="MZL85" s="4">
        <f t="shared" si="148"/>
        <v>0</v>
      </c>
      <c r="MZM85" s="4">
        <f t="shared" si="148"/>
        <v>0</v>
      </c>
      <c r="MZN85" s="4">
        <f t="shared" si="148"/>
        <v>0</v>
      </c>
      <c r="MZO85" s="4">
        <f t="shared" si="148"/>
        <v>0</v>
      </c>
      <c r="MZP85" s="4">
        <f t="shared" si="148"/>
        <v>0</v>
      </c>
      <c r="MZQ85" s="4">
        <f t="shared" si="148"/>
        <v>0</v>
      </c>
      <c r="MZR85" s="4">
        <f t="shared" si="148"/>
        <v>0</v>
      </c>
      <c r="MZS85" s="4">
        <f t="shared" si="148"/>
        <v>0</v>
      </c>
      <c r="MZT85" s="4">
        <f t="shared" si="148"/>
        <v>0</v>
      </c>
      <c r="MZU85" s="4">
        <f t="shared" si="148"/>
        <v>0</v>
      </c>
      <c r="MZV85" s="4">
        <f t="shared" si="148"/>
        <v>0</v>
      </c>
      <c r="MZW85" s="4">
        <f t="shared" si="148"/>
        <v>0</v>
      </c>
      <c r="MZX85" s="4">
        <f t="shared" si="148"/>
        <v>0</v>
      </c>
      <c r="MZY85" s="4">
        <f t="shared" si="148"/>
        <v>0</v>
      </c>
      <c r="MZZ85" s="4">
        <f t="shared" si="148"/>
        <v>0</v>
      </c>
      <c r="NAA85" s="4">
        <f t="shared" ref="NAA85:NCL85" si="149">MZM83</f>
        <v>0</v>
      </c>
      <c r="NAB85" s="4">
        <f t="shared" si="149"/>
        <v>0</v>
      </c>
      <c r="NAC85" s="4">
        <f t="shared" si="149"/>
        <v>0</v>
      </c>
      <c r="NAD85" s="4">
        <f t="shared" si="149"/>
        <v>0</v>
      </c>
      <c r="NAE85" s="4">
        <f t="shared" si="149"/>
        <v>0</v>
      </c>
      <c r="NAF85" s="4">
        <f t="shared" si="149"/>
        <v>0</v>
      </c>
      <c r="NAG85" s="4">
        <f t="shared" si="149"/>
        <v>0</v>
      </c>
      <c r="NAH85" s="4">
        <f t="shared" si="149"/>
        <v>0</v>
      </c>
      <c r="NAI85" s="4">
        <f t="shared" si="149"/>
        <v>0</v>
      </c>
      <c r="NAJ85" s="4">
        <f t="shared" si="149"/>
        <v>0</v>
      </c>
      <c r="NAK85" s="4">
        <f t="shared" si="149"/>
        <v>0</v>
      </c>
      <c r="NAL85" s="4">
        <f t="shared" si="149"/>
        <v>0</v>
      </c>
      <c r="NAM85" s="4">
        <f t="shared" si="149"/>
        <v>0</v>
      </c>
      <c r="NAN85" s="4">
        <f t="shared" si="149"/>
        <v>0</v>
      </c>
      <c r="NAO85" s="4">
        <f t="shared" si="149"/>
        <v>0</v>
      </c>
      <c r="NAP85" s="4">
        <f t="shared" si="149"/>
        <v>0</v>
      </c>
      <c r="NAQ85" s="4">
        <f t="shared" si="149"/>
        <v>0</v>
      </c>
      <c r="NAR85" s="4">
        <f t="shared" si="149"/>
        <v>0</v>
      </c>
      <c r="NAS85" s="4">
        <f t="shared" si="149"/>
        <v>0</v>
      </c>
      <c r="NAT85" s="4">
        <f t="shared" si="149"/>
        <v>0</v>
      </c>
      <c r="NAU85" s="4">
        <f t="shared" si="149"/>
        <v>0</v>
      </c>
      <c r="NAV85" s="4">
        <f t="shared" si="149"/>
        <v>0</v>
      </c>
      <c r="NAW85" s="4">
        <f t="shared" si="149"/>
        <v>0</v>
      </c>
      <c r="NAX85" s="4">
        <f t="shared" si="149"/>
        <v>0</v>
      </c>
      <c r="NAY85" s="4">
        <f t="shared" si="149"/>
        <v>0</v>
      </c>
      <c r="NAZ85" s="4">
        <f t="shared" si="149"/>
        <v>0</v>
      </c>
      <c r="NBA85" s="4">
        <f t="shared" si="149"/>
        <v>0</v>
      </c>
      <c r="NBB85" s="4">
        <f t="shared" si="149"/>
        <v>0</v>
      </c>
      <c r="NBC85" s="4">
        <f t="shared" si="149"/>
        <v>0</v>
      </c>
      <c r="NBD85" s="4">
        <f t="shared" si="149"/>
        <v>0</v>
      </c>
      <c r="NBE85" s="4">
        <f t="shared" si="149"/>
        <v>0</v>
      </c>
      <c r="NBF85" s="4">
        <f t="shared" si="149"/>
        <v>0</v>
      </c>
      <c r="NBG85" s="4">
        <f t="shared" si="149"/>
        <v>0</v>
      </c>
      <c r="NBH85" s="4">
        <f t="shared" si="149"/>
        <v>0</v>
      </c>
      <c r="NBI85" s="4">
        <f t="shared" si="149"/>
        <v>0</v>
      </c>
      <c r="NBJ85" s="4">
        <f t="shared" si="149"/>
        <v>0</v>
      </c>
      <c r="NBK85" s="4">
        <f t="shared" si="149"/>
        <v>0</v>
      </c>
      <c r="NBL85" s="4">
        <f t="shared" si="149"/>
        <v>0</v>
      </c>
      <c r="NBM85" s="4">
        <f t="shared" si="149"/>
        <v>0</v>
      </c>
      <c r="NBN85" s="4">
        <f t="shared" si="149"/>
        <v>0</v>
      </c>
      <c r="NBO85" s="4">
        <f t="shared" si="149"/>
        <v>0</v>
      </c>
      <c r="NBP85" s="4">
        <f t="shared" si="149"/>
        <v>0</v>
      </c>
      <c r="NBQ85" s="4">
        <f t="shared" si="149"/>
        <v>0</v>
      </c>
      <c r="NBR85" s="4">
        <f t="shared" si="149"/>
        <v>0</v>
      </c>
      <c r="NBS85" s="4">
        <f t="shared" si="149"/>
        <v>0</v>
      </c>
      <c r="NBT85" s="4">
        <f t="shared" si="149"/>
        <v>0</v>
      </c>
      <c r="NBU85" s="4">
        <f t="shared" si="149"/>
        <v>0</v>
      </c>
      <c r="NBV85" s="4">
        <f t="shared" si="149"/>
        <v>0</v>
      </c>
      <c r="NBW85" s="4">
        <f t="shared" si="149"/>
        <v>0</v>
      </c>
      <c r="NBX85" s="4">
        <f t="shared" si="149"/>
        <v>0</v>
      </c>
      <c r="NBY85" s="4">
        <f t="shared" si="149"/>
        <v>0</v>
      </c>
      <c r="NBZ85" s="4">
        <f t="shared" si="149"/>
        <v>0</v>
      </c>
      <c r="NCA85" s="4">
        <f t="shared" si="149"/>
        <v>0</v>
      </c>
      <c r="NCB85" s="4">
        <f t="shared" si="149"/>
        <v>0</v>
      </c>
      <c r="NCC85" s="4">
        <f t="shared" si="149"/>
        <v>0</v>
      </c>
      <c r="NCD85" s="4">
        <f t="shared" si="149"/>
        <v>0</v>
      </c>
      <c r="NCE85" s="4">
        <f t="shared" si="149"/>
        <v>0</v>
      </c>
      <c r="NCF85" s="4">
        <f t="shared" si="149"/>
        <v>0</v>
      </c>
      <c r="NCG85" s="4">
        <f t="shared" si="149"/>
        <v>0</v>
      </c>
      <c r="NCH85" s="4">
        <f t="shared" si="149"/>
        <v>0</v>
      </c>
      <c r="NCI85" s="4">
        <f t="shared" si="149"/>
        <v>0</v>
      </c>
      <c r="NCJ85" s="4">
        <f t="shared" si="149"/>
        <v>0</v>
      </c>
      <c r="NCK85" s="4">
        <f t="shared" si="149"/>
        <v>0</v>
      </c>
      <c r="NCL85" s="4">
        <f t="shared" si="149"/>
        <v>0</v>
      </c>
      <c r="NCM85" s="4">
        <f t="shared" ref="NCM85:NEX85" si="150">NBY83</f>
        <v>0</v>
      </c>
      <c r="NCN85" s="4">
        <f t="shared" si="150"/>
        <v>0</v>
      </c>
      <c r="NCO85" s="4">
        <f t="shared" si="150"/>
        <v>0</v>
      </c>
      <c r="NCP85" s="4">
        <f t="shared" si="150"/>
        <v>0</v>
      </c>
      <c r="NCQ85" s="4">
        <f t="shared" si="150"/>
        <v>0</v>
      </c>
      <c r="NCR85" s="4">
        <f t="shared" si="150"/>
        <v>0</v>
      </c>
      <c r="NCS85" s="4">
        <f t="shared" si="150"/>
        <v>0</v>
      </c>
      <c r="NCT85" s="4">
        <f t="shared" si="150"/>
        <v>0</v>
      </c>
      <c r="NCU85" s="4">
        <f t="shared" si="150"/>
        <v>0</v>
      </c>
      <c r="NCV85" s="4">
        <f t="shared" si="150"/>
        <v>0</v>
      </c>
      <c r="NCW85" s="4">
        <f t="shared" si="150"/>
        <v>0</v>
      </c>
      <c r="NCX85" s="4">
        <f t="shared" si="150"/>
        <v>0</v>
      </c>
      <c r="NCY85" s="4">
        <f t="shared" si="150"/>
        <v>0</v>
      </c>
      <c r="NCZ85" s="4">
        <f t="shared" si="150"/>
        <v>0</v>
      </c>
      <c r="NDA85" s="4">
        <f t="shared" si="150"/>
        <v>0</v>
      </c>
      <c r="NDB85" s="4">
        <f t="shared" si="150"/>
        <v>0</v>
      </c>
      <c r="NDC85" s="4">
        <f t="shared" si="150"/>
        <v>0</v>
      </c>
      <c r="NDD85" s="4">
        <f t="shared" si="150"/>
        <v>0</v>
      </c>
      <c r="NDE85" s="4">
        <f t="shared" si="150"/>
        <v>0</v>
      </c>
      <c r="NDF85" s="4">
        <f t="shared" si="150"/>
        <v>0</v>
      </c>
      <c r="NDG85" s="4">
        <f t="shared" si="150"/>
        <v>0</v>
      </c>
      <c r="NDH85" s="4">
        <f t="shared" si="150"/>
        <v>0</v>
      </c>
      <c r="NDI85" s="4">
        <f t="shared" si="150"/>
        <v>0</v>
      </c>
      <c r="NDJ85" s="4">
        <f t="shared" si="150"/>
        <v>0</v>
      </c>
      <c r="NDK85" s="4">
        <f t="shared" si="150"/>
        <v>0</v>
      </c>
      <c r="NDL85" s="4">
        <f t="shared" si="150"/>
        <v>0</v>
      </c>
      <c r="NDM85" s="4">
        <f t="shared" si="150"/>
        <v>0</v>
      </c>
      <c r="NDN85" s="4">
        <f t="shared" si="150"/>
        <v>0</v>
      </c>
      <c r="NDO85" s="4">
        <f t="shared" si="150"/>
        <v>0</v>
      </c>
      <c r="NDP85" s="4">
        <f t="shared" si="150"/>
        <v>0</v>
      </c>
      <c r="NDQ85" s="4">
        <f t="shared" si="150"/>
        <v>0</v>
      </c>
      <c r="NDR85" s="4">
        <f t="shared" si="150"/>
        <v>0</v>
      </c>
      <c r="NDS85" s="4">
        <f t="shared" si="150"/>
        <v>0</v>
      </c>
      <c r="NDT85" s="4">
        <f t="shared" si="150"/>
        <v>0</v>
      </c>
      <c r="NDU85" s="4">
        <f t="shared" si="150"/>
        <v>0</v>
      </c>
      <c r="NDV85" s="4">
        <f t="shared" si="150"/>
        <v>0</v>
      </c>
      <c r="NDW85" s="4">
        <f t="shared" si="150"/>
        <v>0</v>
      </c>
      <c r="NDX85" s="4">
        <f t="shared" si="150"/>
        <v>0</v>
      </c>
      <c r="NDY85" s="4">
        <f t="shared" si="150"/>
        <v>0</v>
      </c>
      <c r="NDZ85" s="4">
        <f t="shared" si="150"/>
        <v>0</v>
      </c>
      <c r="NEA85" s="4">
        <f t="shared" si="150"/>
        <v>0</v>
      </c>
      <c r="NEB85" s="4">
        <f t="shared" si="150"/>
        <v>0</v>
      </c>
      <c r="NEC85" s="4">
        <f t="shared" si="150"/>
        <v>0</v>
      </c>
      <c r="NED85" s="4">
        <f t="shared" si="150"/>
        <v>0</v>
      </c>
      <c r="NEE85" s="4">
        <f t="shared" si="150"/>
        <v>0</v>
      </c>
      <c r="NEF85" s="4">
        <f t="shared" si="150"/>
        <v>0</v>
      </c>
      <c r="NEG85" s="4">
        <f t="shared" si="150"/>
        <v>0</v>
      </c>
      <c r="NEH85" s="4">
        <f t="shared" si="150"/>
        <v>0</v>
      </c>
      <c r="NEI85" s="4">
        <f t="shared" si="150"/>
        <v>0</v>
      </c>
      <c r="NEJ85" s="4">
        <f t="shared" si="150"/>
        <v>0</v>
      </c>
      <c r="NEK85" s="4">
        <f t="shared" si="150"/>
        <v>0</v>
      </c>
      <c r="NEL85" s="4">
        <f t="shared" si="150"/>
        <v>0</v>
      </c>
      <c r="NEM85" s="4">
        <f t="shared" si="150"/>
        <v>0</v>
      </c>
      <c r="NEN85" s="4">
        <f t="shared" si="150"/>
        <v>0</v>
      </c>
      <c r="NEO85" s="4">
        <f t="shared" si="150"/>
        <v>0</v>
      </c>
      <c r="NEP85" s="4">
        <f t="shared" si="150"/>
        <v>0</v>
      </c>
      <c r="NEQ85" s="4">
        <f t="shared" si="150"/>
        <v>0</v>
      </c>
      <c r="NER85" s="4">
        <f t="shared" si="150"/>
        <v>0</v>
      </c>
      <c r="NES85" s="4">
        <f t="shared" si="150"/>
        <v>0</v>
      </c>
      <c r="NET85" s="4">
        <f t="shared" si="150"/>
        <v>0</v>
      </c>
      <c r="NEU85" s="4">
        <f t="shared" si="150"/>
        <v>0</v>
      </c>
      <c r="NEV85" s="4">
        <f t="shared" si="150"/>
        <v>0</v>
      </c>
      <c r="NEW85" s="4">
        <f t="shared" si="150"/>
        <v>0</v>
      </c>
      <c r="NEX85" s="4">
        <f t="shared" si="150"/>
        <v>0</v>
      </c>
      <c r="NEY85" s="4">
        <f t="shared" ref="NEY85:NHJ85" si="151">NEK83</f>
        <v>0</v>
      </c>
      <c r="NEZ85" s="4">
        <f t="shared" si="151"/>
        <v>0</v>
      </c>
      <c r="NFA85" s="4">
        <f t="shared" si="151"/>
        <v>0</v>
      </c>
      <c r="NFB85" s="4">
        <f t="shared" si="151"/>
        <v>0</v>
      </c>
      <c r="NFC85" s="4">
        <f t="shared" si="151"/>
        <v>0</v>
      </c>
      <c r="NFD85" s="4">
        <f t="shared" si="151"/>
        <v>0</v>
      </c>
      <c r="NFE85" s="4">
        <f t="shared" si="151"/>
        <v>0</v>
      </c>
      <c r="NFF85" s="4">
        <f t="shared" si="151"/>
        <v>0</v>
      </c>
      <c r="NFG85" s="4">
        <f t="shared" si="151"/>
        <v>0</v>
      </c>
      <c r="NFH85" s="4">
        <f t="shared" si="151"/>
        <v>0</v>
      </c>
      <c r="NFI85" s="4">
        <f t="shared" si="151"/>
        <v>0</v>
      </c>
      <c r="NFJ85" s="4">
        <f t="shared" si="151"/>
        <v>0</v>
      </c>
      <c r="NFK85" s="4">
        <f t="shared" si="151"/>
        <v>0</v>
      </c>
      <c r="NFL85" s="4">
        <f t="shared" si="151"/>
        <v>0</v>
      </c>
      <c r="NFM85" s="4">
        <f t="shared" si="151"/>
        <v>0</v>
      </c>
      <c r="NFN85" s="4">
        <f t="shared" si="151"/>
        <v>0</v>
      </c>
      <c r="NFO85" s="4">
        <f t="shared" si="151"/>
        <v>0</v>
      </c>
      <c r="NFP85" s="4">
        <f t="shared" si="151"/>
        <v>0</v>
      </c>
      <c r="NFQ85" s="4">
        <f t="shared" si="151"/>
        <v>0</v>
      </c>
      <c r="NFR85" s="4">
        <f t="shared" si="151"/>
        <v>0</v>
      </c>
      <c r="NFS85" s="4">
        <f t="shared" si="151"/>
        <v>0</v>
      </c>
      <c r="NFT85" s="4">
        <f t="shared" si="151"/>
        <v>0</v>
      </c>
      <c r="NFU85" s="4">
        <f t="shared" si="151"/>
        <v>0</v>
      </c>
      <c r="NFV85" s="4">
        <f t="shared" si="151"/>
        <v>0</v>
      </c>
      <c r="NFW85" s="4">
        <f t="shared" si="151"/>
        <v>0</v>
      </c>
      <c r="NFX85" s="4">
        <f t="shared" si="151"/>
        <v>0</v>
      </c>
      <c r="NFY85" s="4">
        <f t="shared" si="151"/>
        <v>0</v>
      </c>
      <c r="NFZ85" s="4">
        <f t="shared" si="151"/>
        <v>0</v>
      </c>
      <c r="NGA85" s="4">
        <f t="shared" si="151"/>
        <v>0</v>
      </c>
      <c r="NGB85" s="4">
        <f t="shared" si="151"/>
        <v>0</v>
      </c>
      <c r="NGC85" s="4">
        <f t="shared" si="151"/>
        <v>0</v>
      </c>
      <c r="NGD85" s="4">
        <f t="shared" si="151"/>
        <v>0</v>
      </c>
      <c r="NGE85" s="4">
        <f t="shared" si="151"/>
        <v>0</v>
      </c>
      <c r="NGF85" s="4">
        <f t="shared" si="151"/>
        <v>0</v>
      </c>
      <c r="NGG85" s="4">
        <f t="shared" si="151"/>
        <v>0</v>
      </c>
      <c r="NGH85" s="4">
        <f t="shared" si="151"/>
        <v>0</v>
      </c>
      <c r="NGI85" s="4">
        <f t="shared" si="151"/>
        <v>0</v>
      </c>
      <c r="NGJ85" s="4">
        <f t="shared" si="151"/>
        <v>0</v>
      </c>
      <c r="NGK85" s="4">
        <f t="shared" si="151"/>
        <v>0</v>
      </c>
      <c r="NGL85" s="4">
        <f t="shared" si="151"/>
        <v>0</v>
      </c>
      <c r="NGM85" s="4">
        <f t="shared" si="151"/>
        <v>0</v>
      </c>
      <c r="NGN85" s="4">
        <f t="shared" si="151"/>
        <v>0</v>
      </c>
      <c r="NGO85" s="4">
        <f t="shared" si="151"/>
        <v>0</v>
      </c>
      <c r="NGP85" s="4">
        <f t="shared" si="151"/>
        <v>0</v>
      </c>
      <c r="NGQ85" s="4">
        <f t="shared" si="151"/>
        <v>0</v>
      </c>
      <c r="NGR85" s="4">
        <f t="shared" si="151"/>
        <v>0</v>
      </c>
      <c r="NGS85" s="4">
        <f t="shared" si="151"/>
        <v>0</v>
      </c>
      <c r="NGT85" s="4">
        <f t="shared" si="151"/>
        <v>0</v>
      </c>
      <c r="NGU85" s="4">
        <f t="shared" si="151"/>
        <v>0</v>
      </c>
      <c r="NGV85" s="4">
        <f t="shared" si="151"/>
        <v>0</v>
      </c>
      <c r="NGW85" s="4">
        <f t="shared" si="151"/>
        <v>0</v>
      </c>
      <c r="NGX85" s="4">
        <f t="shared" si="151"/>
        <v>0</v>
      </c>
      <c r="NGY85" s="4">
        <f t="shared" si="151"/>
        <v>0</v>
      </c>
      <c r="NGZ85" s="4">
        <f t="shared" si="151"/>
        <v>0</v>
      </c>
      <c r="NHA85" s="4">
        <f t="shared" si="151"/>
        <v>0</v>
      </c>
      <c r="NHB85" s="4">
        <f t="shared" si="151"/>
        <v>0</v>
      </c>
      <c r="NHC85" s="4">
        <f t="shared" si="151"/>
        <v>0</v>
      </c>
      <c r="NHD85" s="4">
        <f t="shared" si="151"/>
        <v>0</v>
      </c>
      <c r="NHE85" s="4">
        <f t="shared" si="151"/>
        <v>0</v>
      </c>
      <c r="NHF85" s="4">
        <f t="shared" si="151"/>
        <v>0</v>
      </c>
      <c r="NHG85" s="4">
        <f t="shared" si="151"/>
        <v>0</v>
      </c>
      <c r="NHH85" s="4">
        <f t="shared" si="151"/>
        <v>0</v>
      </c>
      <c r="NHI85" s="4">
        <f t="shared" si="151"/>
        <v>0</v>
      </c>
      <c r="NHJ85" s="4">
        <f t="shared" si="151"/>
        <v>0</v>
      </c>
      <c r="NHK85" s="4">
        <f t="shared" ref="NHK85:NJV85" si="152">NGW83</f>
        <v>0</v>
      </c>
      <c r="NHL85" s="4">
        <f t="shared" si="152"/>
        <v>0</v>
      </c>
      <c r="NHM85" s="4">
        <f t="shared" si="152"/>
        <v>0</v>
      </c>
      <c r="NHN85" s="4">
        <f t="shared" si="152"/>
        <v>0</v>
      </c>
      <c r="NHO85" s="4">
        <f t="shared" si="152"/>
        <v>0</v>
      </c>
      <c r="NHP85" s="4">
        <f t="shared" si="152"/>
        <v>0</v>
      </c>
      <c r="NHQ85" s="4">
        <f t="shared" si="152"/>
        <v>0</v>
      </c>
      <c r="NHR85" s="4">
        <f t="shared" si="152"/>
        <v>0</v>
      </c>
      <c r="NHS85" s="4">
        <f t="shared" si="152"/>
        <v>0</v>
      </c>
      <c r="NHT85" s="4">
        <f t="shared" si="152"/>
        <v>0</v>
      </c>
      <c r="NHU85" s="4">
        <f t="shared" si="152"/>
        <v>0</v>
      </c>
      <c r="NHV85" s="4">
        <f t="shared" si="152"/>
        <v>0</v>
      </c>
      <c r="NHW85" s="4">
        <f t="shared" si="152"/>
        <v>0</v>
      </c>
      <c r="NHX85" s="4">
        <f t="shared" si="152"/>
        <v>0</v>
      </c>
      <c r="NHY85" s="4">
        <f t="shared" si="152"/>
        <v>0</v>
      </c>
      <c r="NHZ85" s="4">
        <f t="shared" si="152"/>
        <v>0</v>
      </c>
      <c r="NIA85" s="4">
        <f t="shared" si="152"/>
        <v>0</v>
      </c>
      <c r="NIB85" s="4">
        <f t="shared" si="152"/>
        <v>0</v>
      </c>
      <c r="NIC85" s="4">
        <f t="shared" si="152"/>
        <v>0</v>
      </c>
      <c r="NID85" s="4">
        <f t="shared" si="152"/>
        <v>0</v>
      </c>
      <c r="NIE85" s="4">
        <f t="shared" si="152"/>
        <v>0</v>
      </c>
      <c r="NIF85" s="4">
        <f t="shared" si="152"/>
        <v>0</v>
      </c>
      <c r="NIG85" s="4">
        <f t="shared" si="152"/>
        <v>0</v>
      </c>
      <c r="NIH85" s="4">
        <f t="shared" si="152"/>
        <v>0</v>
      </c>
      <c r="NII85" s="4">
        <f t="shared" si="152"/>
        <v>0</v>
      </c>
      <c r="NIJ85" s="4">
        <f t="shared" si="152"/>
        <v>0</v>
      </c>
      <c r="NIK85" s="4">
        <f t="shared" si="152"/>
        <v>0</v>
      </c>
      <c r="NIL85" s="4">
        <f t="shared" si="152"/>
        <v>0</v>
      </c>
      <c r="NIM85" s="4">
        <f t="shared" si="152"/>
        <v>0</v>
      </c>
      <c r="NIN85" s="4">
        <f t="shared" si="152"/>
        <v>0</v>
      </c>
      <c r="NIO85" s="4">
        <f t="shared" si="152"/>
        <v>0</v>
      </c>
      <c r="NIP85" s="4">
        <f t="shared" si="152"/>
        <v>0</v>
      </c>
      <c r="NIQ85" s="4">
        <f t="shared" si="152"/>
        <v>0</v>
      </c>
      <c r="NIR85" s="4">
        <f t="shared" si="152"/>
        <v>0</v>
      </c>
      <c r="NIS85" s="4">
        <f t="shared" si="152"/>
        <v>0</v>
      </c>
      <c r="NIT85" s="4">
        <f t="shared" si="152"/>
        <v>0</v>
      </c>
      <c r="NIU85" s="4">
        <f t="shared" si="152"/>
        <v>0</v>
      </c>
      <c r="NIV85" s="4">
        <f t="shared" si="152"/>
        <v>0</v>
      </c>
      <c r="NIW85" s="4">
        <f t="shared" si="152"/>
        <v>0</v>
      </c>
      <c r="NIX85" s="4">
        <f t="shared" si="152"/>
        <v>0</v>
      </c>
      <c r="NIY85" s="4">
        <f t="shared" si="152"/>
        <v>0</v>
      </c>
      <c r="NIZ85" s="4">
        <f t="shared" si="152"/>
        <v>0</v>
      </c>
      <c r="NJA85" s="4">
        <f t="shared" si="152"/>
        <v>0</v>
      </c>
      <c r="NJB85" s="4">
        <f t="shared" si="152"/>
        <v>0</v>
      </c>
      <c r="NJC85" s="4">
        <f t="shared" si="152"/>
        <v>0</v>
      </c>
      <c r="NJD85" s="4">
        <f t="shared" si="152"/>
        <v>0</v>
      </c>
      <c r="NJE85" s="4">
        <f t="shared" si="152"/>
        <v>0</v>
      </c>
      <c r="NJF85" s="4">
        <f t="shared" si="152"/>
        <v>0</v>
      </c>
      <c r="NJG85" s="4">
        <f t="shared" si="152"/>
        <v>0</v>
      </c>
      <c r="NJH85" s="4">
        <f t="shared" si="152"/>
        <v>0</v>
      </c>
      <c r="NJI85" s="4">
        <f t="shared" si="152"/>
        <v>0</v>
      </c>
      <c r="NJJ85" s="4">
        <f t="shared" si="152"/>
        <v>0</v>
      </c>
      <c r="NJK85" s="4">
        <f t="shared" si="152"/>
        <v>0</v>
      </c>
      <c r="NJL85" s="4">
        <f t="shared" si="152"/>
        <v>0</v>
      </c>
      <c r="NJM85" s="4">
        <f t="shared" si="152"/>
        <v>0</v>
      </c>
      <c r="NJN85" s="4">
        <f t="shared" si="152"/>
        <v>0</v>
      </c>
      <c r="NJO85" s="4">
        <f t="shared" si="152"/>
        <v>0</v>
      </c>
      <c r="NJP85" s="4">
        <f t="shared" si="152"/>
        <v>0</v>
      </c>
      <c r="NJQ85" s="4">
        <f t="shared" si="152"/>
        <v>0</v>
      </c>
      <c r="NJR85" s="4">
        <f t="shared" si="152"/>
        <v>0</v>
      </c>
      <c r="NJS85" s="4">
        <f t="shared" si="152"/>
        <v>0</v>
      </c>
      <c r="NJT85" s="4">
        <f t="shared" si="152"/>
        <v>0</v>
      </c>
      <c r="NJU85" s="4">
        <f t="shared" si="152"/>
        <v>0</v>
      </c>
      <c r="NJV85" s="4">
        <f t="shared" si="152"/>
        <v>0</v>
      </c>
      <c r="NJW85" s="4">
        <f t="shared" ref="NJW85:NMH85" si="153">NJI83</f>
        <v>0</v>
      </c>
      <c r="NJX85" s="4">
        <f t="shared" si="153"/>
        <v>0</v>
      </c>
      <c r="NJY85" s="4">
        <f t="shared" si="153"/>
        <v>0</v>
      </c>
      <c r="NJZ85" s="4">
        <f t="shared" si="153"/>
        <v>0</v>
      </c>
      <c r="NKA85" s="4">
        <f t="shared" si="153"/>
        <v>0</v>
      </c>
      <c r="NKB85" s="4">
        <f t="shared" si="153"/>
        <v>0</v>
      </c>
      <c r="NKC85" s="4">
        <f t="shared" si="153"/>
        <v>0</v>
      </c>
      <c r="NKD85" s="4">
        <f t="shared" si="153"/>
        <v>0</v>
      </c>
      <c r="NKE85" s="4">
        <f t="shared" si="153"/>
        <v>0</v>
      </c>
      <c r="NKF85" s="4">
        <f t="shared" si="153"/>
        <v>0</v>
      </c>
      <c r="NKG85" s="4">
        <f t="shared" si="153"/>
        <v>0</v>
      </c>
      <c r="NKH85" s="4">
        <f t="shared" si="153"/>
        <v>0</v>
      </c>
      <c r="NKI85" s="4">
        <f t="shared" si="153"/>
        <v>0</v>
      </c>
      <c r="NKJ85" s="4">
        <f t="shared" si="153"/>
        <v>0</v>
      </c>
      <c r="NKK85" s="4">
        <f t="shared" si="153"/>
        <v>0</v>
      </c>
      <c r="NKL85" s="4">
        <f t="shared" si="153"/>
        <v>0</v>
      </c>
      <c r="NKM85" s="4">
        <f t="shared" si="153"/>
        <v>0</v>
      </c>
      <c r="NKN85" s="4">
        <f t="shared" si="153"/>
        <v>0</v>
      </c>
      <c r="NKO85" s="4">
        <f t="shared" si="153"/>
        <v>0</v>
      </c>
      <c r="NKP85" s="4">
        <f t="shared" si="153"/>
        <v>0</v>
      </c>
      <c r="NKQ85" s="4">
        <f t="shared" si="153"/>
        <v>0</v>
      </c>
      <c r="NKR85" s="4">
        <f t="shared" si="153"/>
        <v>0</v>
      </c>
      <c r="NKS85" s="4">
        <f t="shared" si="153"/>
        <v>0</v>
      </c>
      <c r="NKT85" s="4">
        <f t="shared" si="153"/>
        <v>0</v>
      </c>
      <c r="NKU85" s="4">
        <f t="shared" si="153"/>
        <v>0</v>
      </c>
      <c r="NKV85" s="4">
        <f t="shared" si="153"/>
        <v>0</v>
      </c>
      <c r="NKW85" s="4">
        <f t="shared" si="153"/>
        <v>0</v>
      </c>
      <c r="NKX85" s="4">
        <f t="shared" si="153"/>
        <v>0</v>
      </c>
      <c r="NKY85" s="4">
        <f t="shared" si="153"/>
        <v>0</v>
      </c>
      <c r="NKZ85" s="4">
        <f t="shared" si="153"/>
        <v>0</v>
      </c>
      <c r="NLA85" s="4">
        <f t="shared" si="153"/>
        <v>0</v>
      </c>
      <c r="NLB85" s="4">
        <f t="shared" si="153"/>
        <v>0</v>
      </c>
      <c r="NLC85" s="4">
        <f t="shared" si="153"/>
        <v>0</v>
      </c>
      <c r="NLD85" s="4">
        <f t="shared" si="153"/>
        <v>0</v>
      </c>
      <c r="NLE85" s="4">
        <f t="shared" si="153"/>
        <v>0</v>
      </c>
      <c r="NLF85" s="4">
        <f t="shared" si="153"/>
        <v>0</v>
      </c>
      <c r="NLG85" s="4">
        <f t="shared" si="153"/>
        <v>0</v>
      </c>
      <c r="NLH85" s="4">
        <f t="shared" si="153"/>
        <v>0</v>
      </c>
      <c r="NLI85" s="4">
        <f t="shared" si="153"/>
        <v>0</v>
      </c>
      <c r="NLJ85" s="4">
        <f t="shared" si="153"/>
        <v>0</v>
      </c>
      <c r="NLK85" s="4">
        <f t="shared" si="153"/>
        <v>0</v>
      </c>
      <c r="NLL85" s="4">
        <f t="shared" si="153"/>
        <v>0</v>
      </c>
      <c r="NLM85" s="4">
        <f t="shared" si="153"/>
        <v>0</v>
      </c>
      <c r="NLN85" s="4">
        <f t="shared" si="153"/>
        <v>0</v>
      </c>
      <c r="NLO85" s="4">
        <f t="shared" si="153"/>
        <v>0</v>
      </c>
      <c r="NLP85" s="4">
        <f t="shared" si="153"/>
        <v>0</v>
      </c>
      <c r="NLQ85" s="4">
        <f t="shared" si="153"/>
        <v>0</v>
      </c>
      <c r="NLR85" s="4">
        <f t="shared" si="153"/>
        <v>0</v>
      </c>
      <c r="NLS85" s="4">
        <f t="shared" si="153"/>
        <v>0</v>
      </c>
      <c r="NLT85" s="4">
        <f t="shared" si="153"/>
        <v>0</v>
      </c>
      <c r="NLU85" s="4">
        <f t="shared" si="153"/>
        <v>0</v>
      </c>
      <c r="NLV85" s="4">
        <f t="shared" si="153"/>
        <v>0</v>
      </c>
      <c r="NLW85" s="4">
        <f t="shared" si="153"/>
        <v>0</v>
      </c>
      <c r="NLX85" s="4">
        <f t="shared" si="153"/>
        <v>0</v>
      </c>
      <c r="NLY85" s="4">
        <f t="shared" si="153"/>
        <v>0</v>
      </c>
      <c r="NLZ85" s="4">
        <f t="shared" si="153"/>
        <v>0</v>
      </c>
      <c r="NMA85" s="4">
        <f t="shared" si="153"/>
        <v>0</v>
      </c>
      <c r="NMB85" s="4">
        <f t="shared" si="153"/>
        <v>0</v>
      </c>
      <c r="NMC85" s="4">
        <f t="shared" si="153"/>
        <v>0</v>
      </c>
      <c r="NMD85" s="4">
        <f t="shared" si="153"/>
        <v>0</v>
      </c>
      <c r="NME85" s="4">
        <f t="shared" si="153"/>
        <v>0</v>
      </c>
      <c r="NMF85" s="4">
        <f t="shared" si="153"/>
        <v>0</v>
      </c>
      <c r="NMG85" s="4">
        <f t="shared" si="153"/>
        <v>0</v>
      </c>
      <c r="NMH85" s="4">
        <f t="shared" si="153"/>
        <v>0</v>
      </c>
      <c r="NMI85" s="4">
        <f t="shared" ref="NMI85:NOT85" si="154">NLU83</f>
        <v>0</v>
      </c>
      <c r="NMJ85" s="4">
        <f t="shared" si="154"/>
        <v>0</v>
      </c>
      <c r="NMK85" s="4">
        <f t="shared" si="154"/>
        <v>0</v>
      </c>
      <c r="NML85" s="4">
        <f t="shared" si="154"/>
        <v>0</v>
      </c>
      <c r="NMM85" s="4">
        <f t="shared" si="154"/>
        <v>0</v>
      </c>
      <c r="NMN85" s="4">
        <f t="shared" si="154"/>
        <v>0</v>
      </c>
      <c r="NMO85" s="4">
        <f t="shared" si="154"/>
        <v>0</v>
      </c>
      <c r="NMP85" s="4">
        <f t="shared" si="154"/>
        <v>0</v>
      </c>
      <c r="NMQ85" s="4">
        <f t="shared" si="154"/>
        <v>0</v>
      </c>
      <c r="NMR85" s="4">
        <f t="shared" si="154"/>
        <v>0</v>
      </c>
      <c r="NMS85" s="4">
        <f t="shared" si="154"/>
        <v>0</v>
      </c>
      <c r="NMT85" s="4">
        <f t="shared" si="154"/>
        <v>0</v>
      </c>
      <c r="NMU85" s="4">
        <f t="shared" si="154"/>
        <v>0</v>
      </c>
      <c r="NMV85" s="4">
        <f t="shared" si="154"/>
        <v>0</v>
      </c>
      <c r="NMW85" s="4">
        <f t="shared" si="154"/>
        <v>0</v>
      </c>
      <c r="NMX85" s="4">
        <f t="shared" si="154"/>
        <v>0</v>
      </c>
      <c r="NMY85" s="4">
        <f t="shared" si="154"/>
        <v>0</v>
      </c>
      <c r="NMZ85" s="4">
        <f t="shared" si="154"/>
        <v>0</v>
      </c>
      <c r="NNA85" s="4">
        <f t="shared" si="154"/>
        <v>0</v>
      </c>
      <c r="NNB85" s="4">
        <f t="shared" si="154"/>
        <v>0</v>
      </c>
      <c r="NNC85" s="4">
        <f t="shared" si="154"/>
        <v>0</v>
      </c>
      <c r="NND85" s="4">
        <f t="shared" si="154"/>
        <v>0</v>
      </c>
      <c r="NNE85" s="4">
        <f t="shared" si="154"/>
        <v>0</v>
      </c>
      <c r="NNF85" s="4">
        <f t="shared" si="154"/>
        <v>0</v>
      </c>
      <c r="NNG85" s="4">
        <f t="shared" si="154"/>
        <v>0</v>
      </c>
      <c r="NNH85" s="4">
        <f t="shared" si="154"/>
        <v>0</v>
      </c>
      <c r="NNI85" s="4">
        <f t="shared" si="154"/>
        <v>0</v>
      </c>
      <c r="NNJ85" s="4">
        <f t="shared" si="154"/>
        <v>0</v>
      </c>
      <c r="NNK85" s="4">
        <f t="shared" si="154"/>
        <v>0</v>
      </c>
      <c r="NNL85" s="4">
        <f t="shared" si="154"/>
        <v>0</v>
      </c>
      <c r="NNM85" s="4">
        <f t="shared" si="154"/>
        <v>0</v>
      </c>
      <c r="NNN85" s="4">
        <f t="shared" si="154"/>
        <v>0</v>
      </c>
      <c r="NNO85" s="4">
        <f t="shared" si="154"/>
        <v>0</v>
      </c>
      <c r="NNP85" s="4">
        <f t="shared" si="154"/>
        <v>0</v>
      </c>
      <c r="NNQ85" s="4">
        <f t="shared" si="154"/>
        <v>0</v>
      </c>
      <c r="NNR85" s="4">
        <f t="shared" si="154"/>
        <v>0</v>
      </c>
      <c r="NNS85" s="4">
        <f t="shared" si="154"/>
        <v>0</v>
      </c>
      <c r="NNT85" s="4">
        <f t="shared" si="154"/>
        <v>0</v>
      </c>
      <c r="NNU85" s="4">
        <f t="shared" si="154"/>
        <v>0</v>
      </c>
      <c r="NNV85" s="4">
        <f t="shared" si="154"/>
        <v>0</v>
      </c>
      <c r="NNW85" s="4">
        <f t="shared" si="154"/>
        <v>0</v>
      </c>
      <c r="NNX85" s="4">
        <f t="shared" si="154"/>
        <v>0</v>
      </c>
      <c r="NNY85" s="4">
        <f t="shared" si="154"/>
        <v>0</v>
      </c>
      <c r="NNZ85" s="4">
        <f t="shared" si="154"/>
        <v>0</v>
      </c>
      <c r="NOA85" s="4">
        <f t="shared" si="154"/>
        <v>0</v>
      </c>
      <c r="NOB85" s="4">
        <f t="shared" si="154"/>
        <v>0</v>
      </c>
      <c r="NOC85" s="4">
        <f t="shared" si="154"/>
        <v>0</v>
      </c>
      <c r="NOD85" s="4">
        <f t="shared" si="154"/>
        <v>0</v>
      </c>
      <c r="NOE85" s="4">
        <f t="shared" si="154"/>
        <v>0</v>
      </c>
      <c r="NOF85" s="4">
        <f t="shared" si="154"/>
        <v>0</v>
      </c>
      <c r="NOG85" s="4">
        <f t="shared" si="154"/>
        <v>0</v>
      </c>
      <c r="NOH85" s="4">
        <f t="shared" si="154"/>
        <v>0</v>
      </c>
      <c r="NOI85" s="4">
        <f t="shared" si="154"/>
        <v>0</v>
      </c>
      <c r="NOJ85" s="4">
        <f t="shared" si="154"/>
        <v>0</v>
      </c>
      <c r="NOK85" s="4">
        <f t="shared" si="154"/>
        <v>0</v>
      </c>
      <c r="NOL85" s="4">
        <f t="shared" si="154"/>
        <v>0</v>
      </c>
      <c r="NOM85" s="4">
        <f t="shared" si="154"/>
        <v>0</v>
      </c>
      <c r="NON85" s="4">
        <f t="shared" si="154"/>
        <v>0</v>
      </c>
      <c r="NOO85" s="4">
        <f t="shared" si="154"/>
        <v>0</v>
      </c>
      <c r="NOP85" s="4">
        <f t="shared" si="154"/>
        <v>0</v>
      </c>
      <c r="NOQ85" s="4">
        <f t="shared" si="154"/>
        <v>0</v>
      </c>
      <c r="NOR85" s="4">
        <f t="shared" si="154"/>
        <v>0</v>
      </c>
      <c r="NOS85" s="4">
        <f t="shared" si="154"/>
        <v>0</v>
      </c>
      <c r="NOT85" s="4">
        <f t="shared" si="154"/>
        <v>0</v>
      </c>
      <c r="NOU85" s="4">
        <f t="shared" ref="NOU85:NRF85" si="155">NOG83</f>
        <v>0</v>
      </c>
      <c r="NOV85" s="4">
        <f t="shared" si="155"/>
        <v>0</v>
      </c>
      <c r="NOW85" s="4">
        <f t="shared" si="155"/>
        <v>0</v>
      </c>
      <c r="NOX85" s="4">
        <f t="shared" si="155"/>
        <v>0</v>
      </c>
      <c r="NOY85" s="4">
        <f t="shared" si="155"/>
        <v>0</v>
      </c>
      <c r="NOZ85" s="4">
        <f t="shared" si="155"/>
        <v>0</v>
      </c>
      <c r="NPA85" s="4">
        <f t="shared" si="155"/>
        <v>0</v>
      </c>
      <c r="NPB85" s="4">
        <f t="shared" si="155"/>
        <v>0</v>
      </c>
      <c r="NPC85" s="4">
        <f t="shared" si="155"/>
        <v>0</v>
      </c>
      <c r="NPD85" s="4">
        <f t="shared" si="155"/>
        <v>0</v>
      </c>
      <c r="NPE85" s="4">
        <f t="shared" si="155"/>
        <v>0</v>
      </c>
      <c r="NPF85" s="4">
        <f t="shared" si="155"/>
        <v>0</v>
      </c>
      <c r="NPG85" s="4">
        <f t="shared" si="155"/>
        <v>0</v>
      </c>
      <c r="NPH85" s="4">
        <f t="shared" si="155"/>
        <v>0</v>
      </c>
      <c r="NPI85" s="4">
        <f t="shared" si="155"/>
        <v>0</v>
      </c>
      <c r="NPJ85" s="4">
        <f t="shared" si="155"/>
        <v>0</v>
      </c>
      <c r="NPK85" s="4">
        <f t="shared" si="155"/>
        <v>0</v>
      </c>
      <c r="NPL85" s="4">
        <f t="shared" si="155"/>
        <v>0</v>
      </c>
      <c r="NPM85" s="4">
        <f t="shared" si="155"/>
        <v>0</v>
      </c>
      <c r="NPN85" s="4">
        <f t="shared" si="155"/>
        <v>0</v>
      </c>
      <c r="NPO85" s="4">
        <f t="shared" si="155"/>
        <v>0</v>
      </c>
      <c r="NPP85" s="4">
        <f t="shared" si="155"/>
        <v>0</v>
      </c>
      <c r="NPQ85" s="4">
        <f t="shared" si="155"/>
        <v>0</v>
      </c>
      <c r="NPR85" s="4">
        <f t="shared" si="155"/>
        <v>0</v>
      </c>
      <c r="NPS85" s="4">
        <f t="shared" si="155"/>
        <v>0</v>
      </c>
      <c r="NPT85" s="4">
        <f t="shared" si="155"/>
        <v>0</v>
      </c>
      <c r="NPU85" s="4">
        <f t="shared" si="155"/>
        <v>0</v>
      </c>
      <c r="NPV85" s="4">
        <f t="shared" si="155"/>
        <v>0</v>
      </c>
      <c r="NPW85" s="4">
        <f t="shared" si="155"/>
        <v>0</v>
      </c>
      <c r="NPX85" s="4">
        <f t="shared" si="155"/>
        <v>0</v>
      </c>
      <c r="NPY85" s="4">
        <f t="shared" si="155"/>
        <v>0</v>
      </c>
      <c r="NPZ85" s="4">
        <f t="shared" si="155"/>
        <v>0</v>
      </c>
      <c r="NQA85" s="4">
        <f t="shared" si="155"/>
        <v>0</v>
      </c>
      <c r="NQB85" s="4">
        <f t="shared" si="155"/>
        <v>0</v>
      </c>
      <c r="NQC85" s="4">
        <f t="shared" si="155"/>
        <v>0</v>
      </c>
      <c r="NQD85" s="4">
        <f t="shared" si="155"/>
        <v>0</v>
      </c>
      <c r="NQE85" s="4">
        <f t="shared" si="155"/>
        <v>0</v>
      </c>
      <c r="NQF85" s="4">
        <f t="shared" si="155"/>
        <v>0</v>
      </c>
      <c r="NQG85" s="4">
        <f t="shared" si="155"/>
        <v>0</v>
      </c>
      <c r="NQH85" s="4">
        <f t="shared" si="155"/>
        <v>0</v>
      </c>
      <c r="NQI85" s="4">
        <f t="shared" si="155"/>
        <v>0</v>
      </c>
      <c r="NQJ85" s="4">
        <f t="shared" si="155"/>
        <v>0</v>
      </c>
      <c r="NQK85" s="4">
        <f t="shared" si="155"/>
        <v>0</v>
      </c>
      <c r="NQL85" s="4">
        <f t="shared" si="155"/>
        <v>0</v>
      </c>
      <c r="NQM85" s="4">
        <f t="shared" si="155"/>
        <v>0</v>
      </c>
      <c r="NQN85" s="4">
        <f t="shared" si="155"/>
        <v>0</v>
      </c>
      <c r="NQO85" s="4">
        <f t="shared" si="155"/>
        <v>0</v>
      </c>
      <c r="NQP85" s="4">
        <f t="shared" si="155"/>
        <v>0</v>
      </c>
      <c r="NQQ85" s="4">
        <f t="shared" si="155"/>
        <v>0</v>
      </c>
      <c r="NQR85" s="4">
        <f t="shared" si="155"/>
        <v>0</v>
      </c>
      <c r="NQS85" s="4">
        <f t="shared" si="155"/>
        <v>0</v>
      </c>
      <c r="NQT85" s="4">
        <f t="shared" si="155"/>
        <v>0</v>
      </c>
      <c r="NQU85" s="4">
        <f t="shared" si="155"/>
        <v>0</v>
      </c>
      <c r="NQV85" s="4">
        <f t="shared" si="155"/>
        <v>0</v>
      </c>
      <c r="NQW85" s="4">
        <f t="shared" si="155"/>
        <v>0</v>
      </c>
      <c r="NQX85" s="4">
        <f t="shared" si="155"/>
        <v>0</v>
      </c>
      <c r="NQY85" s="4">
        <f t="shared" si="155"/>
        <v>0</v>
      </c>
      <c r="NQZ85" s="4">
        <f t="shared" si="155"/>
        <v>0</v>
      </c>
      <c r="NRA85" s="4">
        <f t="shared" si="155"/>
        <v>0</v>
      </c>
      <c r="NRB85" s="4">
        <f t="shared" si="155"/>
        <v>0</v>
      </c>
      <c r="NRC85" s="4">
        <f t="shared" si="155"/>
        <v>0</v>
      </c>
      <c r="NRD85" s="4">
        <f t="shared" si="155"/>
        <v>0</v>
      </c>
      <c r="NRE85" s="4">
        <f t="shared" si="155"/>
        <v>0</v>
      </c>
      <c r="NRF85" s="4">
        <f t="shared" si="155"/>
        <v>0</v>
      </c>
      <c r="NRG85" s="4">
        <f t="shared" ref="NRG85:NTR85" si="156">NQS83</f>
        <v>0</v>
      </c>
      <c r="NRH85" s="4">
        <f t="shared" si="156"/>
        <v>0</v>
      </c>
      <c r="NRI85" s="4">
        <f t="shared" si="156"/>
        <v>0</v>
      </c>
      <c r="NRJ85" s="4">
        <f t="shared" si="156"/>
        <v>0</v>
      </c>
      <c r="NRK85" s="4">
        <f t="shared" si="156"/>
        <v>0</v>
      </c>
      <c r="NRL85" s="4">
        <f t="shared" si="156"/>
        <v>0</v>
      </c>
      <c r="NRM85" s="4">
        <f t="shared" si="156"/>
        <v>0</v>
      </c>
      <c r="NRN85" s="4">
        <f t="shared" si="156"/>
        <v>0</v>
      </c>
      <c r="NRO85" s="4">
        <f t="shared" si="156"/>
        <v>0</v>
      </c>
      <c r="NRP85" s="4">
        <f t="shared" si="156"/>
        <v>0</v>
      </c>
      <c r="NRQ85" s="4">
        <f t="shared" si="156"/>
        <v>0</v>
      </c>
      <c r="NRR85" s="4">
        <f t="shared" si="156"/>
        <v>0</v>
      </c>
      <c r="NRS85" s="4">
        <f t="shared" si="156"/>
        <v>0</v>
      </c>
      <c r="NRT85" s="4">
        <f t="shared" si="156"/>
        <v>0</v>
      </c>
      <c r="NRU85" s="4">
        <f t="shared" si="156"/>
        <v>0</v>
      </c>
      <c r="NRV85" s="4">
        <f t="shared" si="156"/>
        <v>0</v>
      </c>
      <c r="NRW85" s="4">
        <f t="shared" si="156"/>
        <v>0</v>
      </c>
      <c r="NRX85" s="4">
        <f t="shared" si="156"/>
        <v>0</v>
      </c>
      <c r="NRY85" s="4">
        <f t="shared" si="156"/>
        <v>0</v>
      </c>
      <c r="NRZ85" s="4">
        <f t="shared" si="156"/>
        <v>0</v>
      </c>
      <c r="NSA85" s="4">
        <f t="shared" si="156"/>
        <v>0</v>
      </c>
      <c r="NSB85" s="4">
        <f t="shared" si="156"/>
        <v>0</v>
      </c>
      <c r="NSC85" s="4">
        <f t="shared" si="156"/>
        <v>0</v>
      </c>
      <c r="NSD85" s="4">
        <f t="shared" si="156"/>
        <v>0</v>
      </c>
      <c r="NSE85" s="4">
        <f t="shared" si="156"/>
        <v>0</v>
      </c>
      <c r="NSF85" s="4">
        <f t="shared" si="156"/>
        <v>0</v>
      </c>
      <c r="NSG85" s="4">
        <f t="shared" si="156"/>
        <v>0</v>
      </c>
      <c r="NSH85" s="4">
        <f t="shared" si="156"/>
        <v>0</v>
      </c>
      <c r="NSI85" s="4">
        <f t="shared" si="156"/>
        <v>0</v>
      </c>
      <c r="NSJ85" s="4">
        <f t="shared" si="156"/>
        <v>0</v>
      </c>
      <c r="NSK85" s="4">
        <f t="shared" si="156"/>
        <v>0</v>
      </c>
      <c r="NSL85" s="4">
        <f t="shared" si="156"/>
        <v>0</v>
      </c>
      <c r="NSM85" s="4">
        <f t="shared" si="156"/>
        <v>0</v>
      </c>
      <c r="NSN85" s="4">
        <f t="shared" si="156"/>
        <v>0</v>
      </c>
      <c r="NSO85" s="4">
        <f t="shared" si="156"/>
        <v>0</v>
      </c>
      <c r="NSP85" s="4">
        <f t="shared" si="156"/>
        <v>0</v>
      </c>
      <c r="NSQ85" s="4">
        <f t="shared" si="156"/>
        <v>0</v>
      </c>
      <c r="NSR85" s="4">
        <f t="shared" si="156"/>
        <v>0</v>
      </c>
      <c r="NSS85" s="4">
        <f t="shared" si="156"/>
        <v>0</v>
      </c>
      <c r="NST85" s="4">
        <f t="shared" si="156"/>
        <v>0</v>
      </c>
      <c r="NSU85" s="4">
        <f t="shared" si="156"/>
        <v>0</v>
      </c>
      <c r="NSV85" s="4">
        <f t="shared" si="156"/>
        <v>0</v>
      </c>
      <c r="NSW85" s="4">
        <f t="shared" si="156"/>
        <v>0</v>
      </c>
      <c r="NSX85" s="4">
        <f t="shared" si="156"/>
        <v>0</v>
      </c>
      <c r="NSY85" s="4">
        <f t="shared" si="156"/>
        <v>0</v>
      </c>
      <c r="NSZ85" s="4">
        <f t="shared" si="156"/>
        <v>0</v>
      </c>
      <c r="NTA85" s="4">
        <f t="shared" si="156"/>
        <v>0</v>
      </c>
      <c r="NTB85" s="4">
        <f t="shared" si="156"/>
        <v>0</v>
      </c>
      <c r="NTC85" s="4">
        <f t="shared" si="156"/>
        <v>0</v>
      </c>
      <c r="NTD85" s="4">
        <f t="shared" si="156"/>
        <v>0</v>
      </c>
      <c r="NTE85" s="4">
        <f t="shared" si="156"/>
        <v>0</v>
      </c>
      <c r="NTF85" s="4">
        <f t="shared" si="156"/>
        <v>0</v>
      </c>
      <c r="NTG85" s="4">
        <f t="shared" si="156"/>
        <v>0</v>
      </c>
      <c r="NTH85" s="4">
        <f t="shared" si="156"/>
        <v>0</v>
      </c>
      <c r="NTI85" s="4">
        <f t="shared" si="156"/>
        <v>0</v>
      </c>
      <c r="NTJ85" s="4">
        <f t="shared" si="156"/>
        <v>0</v>
      </c>
      <c r="NTK85" s="4">
        <f t="shared" si="156"/>
        <v>0</v>
      </c>
      <c r="NTL85" s="4">
        <f t="shared" si="156"/>
        <v>0</v>
      </c>
      <c r="NTM85" s="4">
        <f t="shared" si="156"/>
        <v>0</v>
      </c>
      <c r="NTN85" s="4">
        <f t="shared" si="156"/>
        <v>0</v>
      </c>
      <c r="NTO85" s="4">
        <f t="shared" si="156"/>
        <v>0</v>
      </c>
      <c r="NTP85" s="4">
        <f t="shared" si="156"/>
        <v>0</v>
      </c>
      <c r="NTQ85" s="4">
        <f t="shared" si="156"/>
        <v>0</v>
      </c>
      <c r="NTR85" s="4">
        <f t="shared" si="156"/>
        <v>0</v>
      </c>
      <c r="NTS85" s="4">
        <f t="shared" ref="NTS85:NWD85" si="157">NTE83</f>
        <v>0</v>
      </c>
      <c r="NTT85" s="4">
        <f t="shared" si="157"/>
        <v>0</v>
      </c>
      <c r="NTU85" s="4">
        <f t="shared" si="157"/>
        <v>0</v>
      </c>
      <c r="NTV85" s="4">
        <f t="shared" si="157"/>
        <v>0</v>
      </c>
      <c r="NTW85" s="4">
        <f t="shared" si="157"/>
        <v>0</v>
      </c>
      <c r="NTX85" s="4">
        <f t="shared" si="157"/>
        <v>0</v>
      </c>
      <c r="NTY85" s="4">
        <f t="shared" si="157"/>
        <v>0</v>
      </c>
      <c r="NTZ85" s="4">
        <f t="shared" si="157"/>
        <v>0</v>
      </c>
      <c r="NUA85" s="4">
        <f t="shared" si="157"/>
        <v>0</v>
      </c>
      <c r="NUB85" s="4">
        <f t="shared" si="157"/>
        <v>0</v>
      </c>
      <c r="NUC85" s="4">
        <f t="shared" si="157"/>
        <v>0</v>
      </c>
      <c r="NUD85" s="4">
        <f t="shared" si="157"/>
        <v>0</v>
      </c>
      <c r="NUE85" s="4">
        <f t="shared" si="157"/>
        <v>0</v>
      </c>
      <c r="NUF85" s="4">
        <f t="shared" si="157"/>
        <v>0</v>
      </c>
      <c r="NUG85" s="4">
        <f t="shared" si="157"/>
        <v>0</v>
      </c>
      <c r="NUH85" s="4">
        <f t="shared" si="157"/>
        <v>0</v>
      </c>
      <c r="NUI85" s="4">
        <f t="shared" si="157"/>
        <v>0</v>
      </c>
      <c r="NUJ85" s="4">
        <f t="shared" si="157"/>
        <v>0</v>
      </c>
      <c r="NUK85" s="4">
        <f t="shared" si="157"/>
        <v>0</v>
      </c>
      <c r="NUL85" s="4">
        <f t="shared" si="157"/>
        <v>0</v>
      </c>
      <c r="NUM85" s="4">
        <f t="shared" si="157"/>
        <v>0</v>
      </c>
      <c r="NUN85" s="4">
        <f t="shared" si="157"/>
        <v>0</v>
      </c>
      <c r="NUO85" s="4">
        <f t="shared" si="157"/>
        <v>0</v>
      </c>
      <c r="NUP85" s="4">
        <f t="shared" si="157"/>
        <v>0</v>
      </c>
      <c r="NUQ85" s="4">
        <f t="shared" si="157"/>
        <v>0</v>
      </c>
      <c r="NUR85" s="4">
        <f t="shared" si="157"/>
        <v>0</v>
      </c>
      <c r="NUS85" s="4">
        <f t="shared" si="157"/>
        <v>0</v>
      </c>
      <c r="NUT85" s="4">
        <f t="shared" si="157"/>
        <v>0</v>
      </c>
      <c r="NUU85" s="4">
        <f t="shared" si="157"/>
        <v>0</v>
      </c>
      <c r="NUV85" s="4">
        <f t="shared" si="157"/>
        <v>0</v>
      </c>
      <c r="NUW85" s="4">
        <f t="shared" si="157"/>
        <v>0</v>
      </c>
      <c r="NUX85" s="4">
        <f t="shared" si="157"/>
        <v>0</v>
      </c>
      <c r="NUY85" s="4">
        <f t="shared" si="157"/>
        <v>0</v>
      </c>
      <c r="NUZ85" s="4">
        <f t="shared" si="157"/>
        <v>0</v>
      </c>
      <c r="NVA85" s="4">
        <f t="shared" si="157"/>
        <v>0</v>
      </c>
      <c r="NVB85" s="4">
        <f t="shared" si="157"/>
        <v>0</v>
      </c>
      <c r="NVC85" s="4">
        <f t="shared" si="157"/>
        <v>0</v>
      </c>
      <c r="NVD85" s="4">
        <f t="shared" si="157"/>
        <v>0</v>
      </c>
      <c r="NVE85" s="4">
        <f t="shared" si="157"/>
        <v>0</v>
      </c>
      <c r="NVF85" s="4">
        <f t="shared" si="157"/>
        <v>0</v>
      </c>
      <c r="NVG85" s="4">
        <f t="shared" si="157"/>
        <v>0</v>
      </c>
      <c r="NVH85" s="4">
        <f t="shared" si="157"/>
        <v>0</v>
      </c>
      <c r="NVI85" s="4">
        <f t="shared" si="157"/>
        <v>0</v>
      </c>
      <c r="NVJ85" s="4">
        <f t="shared" si="157"/>
        <v>0</v>
      </c>
      <c r="NVK85" s="4">
        <f t="shared" si="157"/>
        <v>0</v>
      </c>
      <c r="NVL85" s="4">
        <f t="shared" si="157"/>
        <v>0</v>
      </c>
      <c r="NVM85" s="4">
        <f t="shared" si="157"/>
        <v>0</v>
      </c>
      <c r="NVN85" s="4">
        <f t="shared" si="157"/>
        <v>0</v>
      </c>
      <c r="NVO85" s="4">
        <f t="shared" si="157"/>
        <v>0</v>
      </c>
      <c r="NVP85" s="4">
        <f t="shared" si="157"/>
        <v>0</v>
      </c>
      <c r="NVQ85" s="4">
        <f t="shared" si="157"/>
        <v>0</v>
      </c>
      <c r="NVR85" s="4">
        <f t="shared" si="157"/>
        <v>0</v>
      </c>
      <c r="NVS85" s="4">
        <f t="shared" si="157"/>
        <v>0</v>
      </c>
      <c r="NVT85" s="4">
        <f t="shared" si="157"/>
        <v>0</v>
      </c>
      <c r="NVU85" s="4">
        <f t="shared" si="157"/>
        <v>0</v>
      </c>
      <c r="NVV85" s="4">
        <f t="shared" si="157"/>
        <v>0</v>
      </c>
      <c r="NVW85" s="4">
        <f t="shared" si="157"/>
        <v>0</v>
      </c>
      <c r="NVX85" s="4">
        <f t="shared" si="157"/>
        <v>0</v>
      </c>
      <c r="NVY85" s="4">
        <f t="shared" si="157"/>
        <v>0</v>
      </c>
      <c r="NVZ85" s="4">
        <f t="shared" si="157"/>
        <v>0</v>
      </c>
      <c r="NWA85" s="4">
        <f t="shared" si="157"/>
        <v>0</v>
      </c>
      <c r="NWB85" s="4">
        <f t="shared" si="157"/>
        <v>0</v>
      </c>
      <c r="NWC85" s="4">
        <f t="shared" si="157"/>
        <v>0</v>
      </c>
      <c r="NWD85" s="4">
        <f t="shared" si="157"/>
        <v>0</v>
      </c>
      <c r="NWE85" s="4">
        <f t="shared" ref="NWE85:NYP85" si="158">NVQ83</f>
        <v>0</v>
      </c>
      <c r="NWF85" s="4">
        <f t="shared" si="158"/>
        <v>0</v>
      </c>
      <c r="NWG85" s="4">
        <f t="shared" si="158"/>
        <v>0</v>
      </c>
      <c r="NWH85" s="4">
        <f t="shared" si="158"/>
        <v>0</v>
      </c>
      <c r="NWI85" s="4">
        <f t="shared" si="158"/>
        <v>0</v>
      </c>
      <c r="NWJ85" s="4">
        <f t="shared" si="158"/>
        <v>0</v>
      </c>
      <c r="NWK85" s="4">
        <f t="shared" si="158"/>
        <v>0</v>
      </c>
      <c r="NWL85" s="4">
        <f t="shared" si="158"/>
        <v>0</v>
      </c>
      <c r="NWM85" s="4">
        <f t="shared" si="158"/>
        <v>0</v>
      </c>
      <c r="NWN85" s="4">
        <f t="shared" si="158"/>
        <v>0</v>
      </c>
      <c r="NWO85" s="4">
        <f t="shared" si="158"/>
        <v>0</v>
      </c>
      <c r="NWP85" s="4">
        <f t="shared" si="158"/>
        <v>0</v>
      </c>
      <c r="NWQ85" s="4">
        <f t="shared" si="158"/>
        <v>0</v>
      </c>
      <c r="NWR85" s="4">
        <f t="shared" si="158"/>
        <v>0</v>
      </c>
      <c r="NWS85" s="4">
        <f t="shared" si="158"/>
        <v>0</v>
      </c>
      <c r="NWT85" s="4">
        <f t="shared" si="158"/>
        <v>0</v>
      </c>
      <c r="NWU85" s="4">
        <f t="shared" si="158"/>
        <v>0</v>
      </c>
      <c r="NWV85" s="4">
        <f t="shared" si="158"/>
        <v>0</v>
      </c>
      <c r="NWW85" s="4">
        <f t="shared" si="158"/>
        <v>0</v>
      </c>
      <c r="NWX85" s="4">
        <f t="shared" si="158"/>
        <v>0</v>
      </c>
      <c r="NWY85" s="4">
        <f t="shared" si="158"/>
        <v>0</v>
      </c>
      <c r="NWZ85" s="4">
        <f t="shared" si="158"/>
        <v>0</v>
      </c>
      <c r="NXA85" s="4">
        <f t="shared" si="158"/>
        <v>0</v>
      </c>
      <c r="NXB85" s="4">
        <f t="shared" si="158"/>
        <v>0</v>
      </c>
      <c r="NXC85" s="4">
        <f t="shared" si="158"/>
        <v>0</v>
      </c>
      <c r="NXD85" s="4">
        <f t="shared" si="158"/>
        <v>0</v>
      </c>
      <c r="NXE85" s="4">
        <f t="shared" si="158"/>
        <v>0</v>
      </c>
      <c r="NXF85" s="4">
        <f t="shared" si="158"/>
        <v>0</v>
      </c>
      <c r="NXG85" s="4">
        <f t="shared" si="158"/>
        <v>0</v>
      </c>
      <c r="NXH85" s="4">
        <f t="shared" si="158"/>
        <v>0</v>
      </c>
      <c r="NXI85" s="4">
        <f t="shared" si="158"/>
        <v>0</v>
      </c>
      <c r="NXJ85" s="4">
        <f t="shared" si="158"/>
        <v>0</v>
      </c>
      <c r="NXK85" s="4">
        <f t="shared" si="158"/>
        <v>0</v>
      </c>
      <c r="NXL85" s="4">
        <f t="shared" si="158"/>
        <v>0</v>
      </c>
      <c r="NXM85" s="4">
        <f t="shared" si="158"/>
        <v>0</v>
      </c>
      <c r="NXN85" s="4">
        <f t="shared" si="158"/>
        <v>0</v>
      </c>
      <c r="NXO85" s="4">
        <f t="shared" si="158"/>
        <v>0</v>
      </c>
      <c r="NXP85" s="4">
        <f t="shared" si="158"/>
        <v>0</v>
      </c>
      <c r="NXQ85" s="4">
        <f t="shared" si="158"/>
        <v>0</v>
      </c>
      <c r="NXR85" s="4">
        <f t="shared" si="158"/>
        <v>0</v>
      </c>
      <c r="NXS85" s="4">
        <f t="shared" si="158"/>
        <v>0</v>
      </c>
      <c r="NXT85" s="4">
        <f t="shared" si="158"/>
        <v>0</v>
      </c>
      <c r="NXU85" s="4">
        <f t="shared" si="158"/>
        <v>0</v>
      </c>
      <c r="NXV85" s="4">
        <f t="shared" si="158"/>
        <v>0</v>
      </c>
      <c r="NXW85" s="4">
        <f t="shared" si="158"/>
        <v>0</v>
      </c>
      <c r="NXX85" s="4">
        <f t="shared" si="158"/>
        <v>0</v>
      </c>
      <c r="NXY85" s="4">
        <f t="shared" si="158"/>
        <v>0</v>
      </c>
      <c r="NXZ85" s="4">
        <f t="shared" si="158"/>
        <v>0</v>
      </c>
      <c r="NYA85" s="4">
        <f t="shared" si="158"/>
        <v>0</v>
      </c>
      <c r="NYB85" s="4">
        <f t="shared" si="158"/>
        <v>0</v>
      </c>
      <c r="NYC85" s="4">
        <f t="shared" si="158"/>
        <v>0</v>
      </c>
      <c r="NYD85" s="4">
        <f t="shared" si="158"/>
        <v>0</v>
      </c>
      <c r="NYE85" s="4">
        <f t="shared" si="158"/>
        <v>0</v>
      </c>
      <c r="NYF85" s="4">
        <f t="shared" si="158"/>
        <v>0</v>
      </c>
      <c r="NYG85" s="4">
        <f t="shared" si="158"/>
        <v>0</v>
      </c>
      <c r="NYH85" s="4">
        <f t="shared" si="158"/>
        <v>0</v>
      </c>
      <c r="NYI85" s="4">
        <f t="shared" si="158"/>
        <v>0</v>
      </c>
      <c r="NYJ85" s="4">
        <f t="shared" si="158"/>
        <v>0</v>
      </c>
      <c r="NYK85" s="4">
        <f t="shared" si="158"/>
        <v>0</v>
      </c>
      <c r="NYL85" s="4">
        <f t="shared" si="158"/>
        <v>0</v>
      </c>
      <c r="NYM85" s="4">
        <f t="shared" si="158"/>
        <v>0</v>
      </c>
      <c r="NYN85" s="4">
        <f t="shared" si="158"/>
        <v>0</v>
      </c>
      <c r="NYO85" s="4">
        <f t="shared" si="158"/>
        <v>0</v>
      </c>
      <c r="NYP85" s="4">
        <f t="shared" si="158"/>
        <v>0</v>
      </c>
      <c r="NYQ85" s="4">
        <f t="shared" ref="NYQ85:OBB85" si="159">NYC83</f>
        <v>0</v>
      </c>
      <c r="NYR85" s="4">
        <f t="shared" si="159"/>
        <v>0</v>
      </c>
      <c r="NYS85" s="4">
        <f t="shared" si="159"/>
        <v>0</v>
      </c>
      <c r="NYT85" s="4">
        <f t="shared" si="159"/>
        <v>0</v>
      </c>
      <c r="NYU85" s="4">
        <f t="shared" si="159"/>
        <v>0</v>
      </c>
      <c r="NYV85" s="4">
        <f t="shared" si="159"/>
        <v>0</v>
      </c>
      <c r="NYW85" s="4">
        <f t="shared" si="159"/>
        <v>0</v>
      </c>
      <c r="NYX85" s="4">
        <f t="shared" si="159"/>
        <v>0</v>
      </c>
      <c r="NYY85" s="4">
        <f t="shared" si="159"/>
        <v>0</v>
      </c>
      <c r="NYZ85" s="4">
        <f t="shared" si="159"/>
        <v>0</v>
      </c>
      <c r="NZA85" s="4">
        <f t="shared" si="159"/>
        <v>0</v>
      </c>
      <c r="NZB85" s="4">
        <f t="shared" si="159"/>
        <v>0</v>
      </c>
      <c r="NZC85" s="4">
        <f t="shared" si="159"/>
        <v>0</v>
      </c>
      <c r="NZD85" s="4">
        <f t="shared" si="159"/>
        <v>0</v>
      </c>
      <c r="NZE85" s="4">
        <f t="shared" si="159"/>
        <v>0</v>
      </c>
      <c r="NZF85" s="4">
        <f t="shared" si="159"/>
        <v>0</v>
      </c>
      <c r="NZG85" s="4">
        <f t="shared" si="159"/>
        <v>0</v>
      </c>
      <c r="NZH85" s="4">
        <f t="shared" si="159"/>
        <v>0</v>
      </c>
      <c r="NZI85" s="4">
        <f t="shared" si="159"/>
        <v>0</v>
      </c>
      <c r="NZJ85" s="4">
        <f t="shared" si="159"/>
        <v>0</v>
      </c>
      <c r="NZK85" s="4">
        <f t="shared" si="159"/>
        <v>0</v>
      </c>
      <c r="NZL85" s="4">
        <f t="shared" si="159"/>
        <v>0</v>
      </c>
      <c r="NZM85" s="4">
        <f t="shared" si="159"/>
        <v>0</v>
      </c>
      <c r="NZN85" s="4">
        <f t="shared" si="159"/>
        <v>0</v>
      </c>
      <c r="NZO85" s="4">
        <f t="shared" si="159"/>
        <v>0</v>
      </c>
      <c r="NZP85" s="4">
        <f t="shared" si="159"/>
        <v>0</v>
      </c>
      <c r="NZQ85" s="4">
        <f t="shared" si="159"/>
        <v>0</v>
      </c>
      <c r="NZR85" s="4">
        <f t="shared" si="159"/>
        <v>0</v>
      </c>
      <c r="NZS85" s="4">
        <f t="shared" si="159"/>
        <v>0</v>
      </c>
      <c r="NZT85" s="4">
        <f t="shared" si="159"/>
        <v>0</v>
      </c>
      <c r="NZU85" s="4">
        <f t="shared" si="159"/>
        <v>0</v>
      </c>
      <c r="NZV85" s="4">
        <f t="shared" si="159"/>
        <v>0</v>
      </c>
      <c r="NZW85" s="4">
        <f t="shared" si="159"/>
        <v>0</v>
      </c>
      <c r="NZX85" s="4">
        <f t="shared" si="159"/>
        <v>0</v>
      </c>
      <c r="NZY85" s="4">
        <f t="shared" si="159"/>
        <v>0</v>
      </c>
      <c r="NZZ85" s="4">
        <f t="shared" si="159"/>
        <v>0</v>
      </c>
      <c r="OAA85" s="4">
        <f t="shared" si="159"/>
        <v>0</v>
      </c>
      <c r="OAB85" s="4">
        <f t="shared" si="159"/>
        <v>0</v>
      </c>
      <c r="OAC85" s="4">
        <f t="shared" si="159"/>
        <v>0</v>
      </c>
      <c r="OAD85" s="4">
        <f t="shared" si="159"/>
        <v>0</v>
      </c>
      <c r="OAE85" s="4">
        <f t="shared" si="159"/>
        <v>0</v>
      </c>
      <c r="OAF85" s="4">
        <f t="shared" si="159"/>
        <v>0</v>
      </c>
      <c r="OAG85" s="4">
        <f t="shared" si="159"/>
        <v>0</v>
      </c>
      <c r="OAH85" s="4">
        <f t="shared" si="159"/>
        <v>0</v>
      </c>
      <c r="OAI85" s="4">
        <f t="shared" si="159"/>
        <v>0</v>
      </c>
      <c r="OAJ85" s="4">
        <f t="shared" si="159"/>
        <v>0</v>
      </c>
      <c r="OAK85" s="4">
        <f t="shared" si="159"/>
        <v>0</v>
      </c>
      <c r="OAL85" s="4">
        <f t="shared" si="159"/>
        <v>0</v>
      </c>
      <c r="OAM85" s="4">
        <f t="shared" si="159"/>
        <v>0</v>
      </c>
      <c r="OAN85" s="4">
        <f t="shared" si="159"/>
        <v>0</v>
      </c>
      <c r="OAO85" s="4">
        <f t="shared" si="159"/>
        <v>0</v>
      </c>
      <c r="OAP85" s="4">
        <f t="shared" si="159"/>
        <v>0</v>
      </c>
      <c r="OAQ85" s="4">
        <f t="shared" si="159"/>
        <v>0</v>
      </c>
      <c r="OAR85" s="4">
        <f t="shared" si="159"/>
        <v>0</v>
      </c>
      <c r="OAS85" s="4">
        <f t="shared" si="159"/>
        <v>0</v>
      </c>
      <c r="OAT85" s="4">
        <f t="shared" si="159"/>
        <v>0</v>
      </c>
      <c r="OAU85" s="4">
        <f t="shared" si="159"/>
        <v>0</v>
      </c>
      <c r="OAV85" s="4">
        <f t="shared" si="159"/>
        <v>0</v>
      </c>
      <c r="OAW85" s="4">
        <f t="shared" si="159"/>
        <v>0</v>
      </c>
      <c r="OAX85" s="4">
        <f t="shared" si="159"/>
        <v>0</v>
      </c>
      <c r="OAY85" s="4">
        <f t="shared" si="159"/>
        <v>0</v>
      </c>
      <c r="OAZ85" s="4">
        <f t="shared" si="159"/>
        <v>0</v>
      </c>
      <c r="OBA85" s="4">
        <f t="shared" si="159"/>
        <v>0</v>
      </c>
      <c r="OBB85" s="4">
        <f t="shared" si="159"/>
        <v>0</v>
      </c>
      <c r="OBC85" s="4">
        <f t="shared" ref="OBC85:ODN85" si="160">OAO83</f>
        <v>0</v>
      </c>
      <c r="OBD85" s="4">
        <f t="shared" si="160"/>
        <v>0</v>
      </c>
      <c r="OBE85" s="4">
        <f t="shared" si="160"/>
        <v>0</v>
      </c>
      <c r="OBF85" s="4">
        <f t="shared" si="160"/>
        <v>0</v>
      </c>
      <c r="OBG85" s="4">
        <f t="shared" si="160"/>
        <v>0</v>
      </c>
      <c r="OBH85" s="4">
        <f t="shared" si="160"/>
        <v>0</v>
      </c>
      <c r="OBI85" s="4">
        <f t="shared" si="160"/>
        <v>0</v>
      </c>
      <c r="OBJ85" s="4">
        <f t="shared" si="160"/>
        <v>0</v>
      </c>
      <c r="OBK85" s="4">
        <f t="shared" si="160"/>
        <v>0</v>
      </c>
      <c r="OBL85" s="4">
        <f t="shared" si="160"/>
        <v>0</v>
      </c>
      <c r="OBM85" s="4">
        <f t="shared" si="160"/>
        <v>0</v>
      </c>
      <c r="OBN85" s="4">
        <f t="shared" si="160"/>
        <v>0</v>
      </c>
      <c r="OBO85" s="4">
        <f t="shared" si="160"/>
        <v>0</v>
      </c>
      <c r="OBP85" s="4">
        <f t="shared" si="160"/>
        <v>0</v>
      </c>
      <c r="OBQ85" s="4">
        <f t="shared" si="160"/>
        <v>0</v>
      </c>
      <c r="OBR85" s="4">
        <f t="shared" si="160"/>
        <v>0</v>
      </c>
      <c r="OBS85" s="4">
        <f t="shared" si="160"/>
        <v>0</v>
      </c>
      <c r="OBT85" s="4">
        <f t="shared" si="160"/>
        <v>0</v>
      </c>
      <c r="OBU85" s="4">
        <f t="shared" si="160"/>
        <v>0</v>
      </c>
      <c r="OBV85" s="4">
        <f t="shared" si="160"/>
        <v>0</v>
      </c>
      <c r="OBW85" s="4">
        <f t="shared" si="160"/>
        <v>0</v>
      </c>
      <c r="OBX85" s="4">
        <f t="shared" si="160"/>
        <v>0</v>
      </c>
      <c r="OBY85" s="4">
        <f t="shared" si="160"/>
        <v>0</v>
      </c>
      <c r="OBZ85" s="4">
        <f t="shared" si="160"/>
        <v>0</v>
      </c>
      <c r="OCA85" s="4">
        <f t="shared" si="160"/>
        <v>0</v>
      </c>
      <c r="OCB85" s="4">
        <f t="shared" si="160"/>
        <v>0</v>
      </c>
      <c r="OCC85" s="4">
        <f t="shared" si="160"/>
        <v>0</v>
      </c>
      <c r="OCD85" s="4">
        <f t="shared" si="160"/>
        <v>0</v>
      </c>
      <c r="OCE85" s="4">
        <f t="shared" si="160"/>
        <v>0</v>
      </c>
      <c r="OCF85" s="4">
        <f t="shared" si="160"/>
        <v>0</v>
      </c>
      <c r="OCG85" s="4">
        <f t="shared" si="160"/>
        <v>0</v>
      </c>
      <c r="OCH85" s="4">
        <f t="shared" si="160"/>
        <v>0</v>
      </c>
      <c r="OCI85" s="4">
        <f t="shared" si="160"/>
        <v>0</v>
      </c>
      <c r="OCJ85" s="4">
        <f t="shared" si="160"/>
        <v>0</v>
      </c>
      <c r="OCK85" s="4">
        <f t="shared" si="160"/>
        <v>0</v>
      </c>
      <c r="OCL85" s="4">
        <f t="shared" si="160"/>
        <v>0</v>
      </c>
      <c r="OCM85" s="4">
        <f t="shared" si="160"/>
        <v>0</v>
      </c>
      <c r="OCN85" s="4">
        <f t="shared" si="160"/>
        <v>0</v>
      </c>
      <c r="OCO85" s="4">
        <f t="shared" si="160"/>
        <v>0</v>
      </c>
      <c r="OCP85" s="4">
        <f t="shared" si="160"/>
        <v>0</v>
      </c>
      <c r="OCQ85" s="4">
        <f t="shared" si="160"/>
        <v>0</v>
      </c>
      <c r="OCR85" s="4">
        <f t="shared" si="160"/>
        <v>0</v>
      </c>
      <c r="OCS85" s="4">
        <f t="shared" si="160"/>
        <v>0</v>
      </c>
      <c r="OCT85" s="4">
        <f t="shared" si="160"/>
        <v>0</v>
      </c>
      <c r="OCU85" s="4">
        <f t="shared" si="160"/>
        <v>0</v>
      </c>
      <c r="OCV85" s="4">
        <f t="shared" si="160"/>
        <v>0</v>
      </c>
      <c r="OCW85" s="4">
        <f t="shared" si="160"/>
        <v>0</v>
      </c>
      <c r="OCX85" s="4">
        <f t="shared" si="160"/>
        <v>0</v>
      </c>
      <c r="OCY85" s="4">
        <f t="shared" si="160"/>
        <v>0</v>
      </c>
      <c r="OCZ85" s="4">
        <f t="shared" si="160"/>
        <v>0</v>
      </c>
      <c r="ODA85" s="4">
        <f t="shared" si="160"/>
        <v>0</v>
      </c>
      <c r="ODB85" s="4">
        <f t="shared" si="160"/>
        <v>0</v>
      </c>
      <c r="ODC85" s="4">
        <f t="shared" si="160"/>
        <v>0</v>
      </c>
      <c r="ODD85" s="4">
        <f t="shared" si="160"/>
        <v>0</v>
      </c>
      <c r="ODE85" s="4">
        <f t="shared" si="160"/>
        <v>0</v>
      </c>
      <c r="ODF85" s="4">
        <f t="shared" si="160"/>
        <v>0</v>
      </c>
      <c r="ODG85" s="4">
        <f t="shared" si="160"/>
        <v>0</v>
      </c>
      <c r="ODH85" s="4">
        <f t="shared" si="160"/>
        <v>0</v>
      </c>
      <c r="ODI85" s="4">
        <f t="shared" si="160"/>
        <v>0</v>
      </c>
      <c r="ODJ85" s="4">
        <f t="shared" si="160"/>
        <v>0</v>
      </c>
      <c r="ODK85" s="4">
        <f t="shared" si="160"/>
        <v>0</v>
      </c>
      <c r="ODL85" s="4">
        <f t="shared" si="160"/>
        <v>0</v>
      </c>
      <c r="ODM85" s="4">
        <f t="shared" si="160"/>
        <v>0</v>
      </c>
      <c r="ODN85" s="4">
        <f t="shared" si="160"/>
        <v>0</v>
      </c>
      <c r="ODO85" s="4">
        <f t="shared" ref="ODO85:OFZ85" si="161">ODA83</f>
        <v>0</v>
      </c>
      <c r="ODP85" s="4">
        <f t="shared" si="161"/>
        <v>0</v>
      </c>
      <c r="ODQ85" s="4">
        <f t="shared" si="161"/>
        <v>0</v>
      </c>
      <c r="ODR85" s="4">
        <f t="shared" si="161"/>
        <v>0</v>
      </c>
      <c r="ODS85" s="4">
        <f t="shared" si="161"/>
        <v>0</v>
      </c>
      <c r="ODT85" s="4">
        <f t="shared" si="161"/>
        <v>0</v>
      </c>
      <c r="ODU85" s="4">
        <f t="shared" si="161"/>
        <v>0</v>
      </c>
      <c r="ODV85" s="4">
        <f t="shared" si="161"/>
        <v>0</v>
      </c>
      <c r="ODW85" s="4">
        <f t="shared" si="161"/>
        <v>0</v>
      </c>
      <c r="ODX85" s="4">
        <f t="shared" si="161"/>
        <v>0</v>
      </c>
      <c r="ODY85" s="4">
        <f t="shared" si="161"/>
        <v>0</v>
      </c>
      <c r="ODZ85" s="4">
        <f t="shared" si="161"/>
        <v>0</v>
      </c>
      <c r="OEA85" s="4">
        <f t="shared" si="161"/>
        <v>0</v>
      </c>
      <c r="OEB85" s="4">
        <f t="shared" si="161"/>
        <v>0</v>
      </c>
      <c r="OEC85" s="4">
        <f t="shared" si="161"/>
        <v>0</v>
      </c>
      <c r="OED85" s="4">
        <f t="shared" si="161"/>
        <v>0</v>
      </c>
      <c r="OEE85" s="4">
        <f t="shared" si="161"/>
        <v>0</v>
      </c>
      <c r="OEF85" s="4">
        <f t="shared" si="161"/>
        <v>0</v>
      </c>
      <c r="OEG85" s="4">
        <f t="shared" si="161"/>
        <v>0</v>
      </c>
      <c r="OEH85" s="4">
        <f t="shared" si="161"/>
        <v>0</v>
      </c>
      <c r="OEI85" s="4">
        <f t="shared" si="161"/>
        <v>0</v>
      </c>
      <c r="OEJ85" s="4">
        <f t="shared" si="161"/>
        <v>0</v>
      </c>
      <c r="OEK85" s="4">
        <f t="shared" si="161"/>
        <v>0</v>
      </c>
      <c r="OEL85" s="4">
        <f t="shared" si="161"/>
        <v>0</v>
      </c>
      <c r="OEM85" s="4">
        <f t="shared" si="161"/>
        <v>0</v>
      </c>
      <c r="OEN85" s="4">
        <f t="shared" si="161"/>
        <v>0</v>
      </c>
      <c r="OEO85" s="4">
        <f t="shared" si="161"/>
        <v>0</v>
      </c>
      <c r="OEP85" s="4">
        <f t="shared" si="161"/>
        <v>0</v>
      </c>
      <c r="OEQ85" s="4">
        <f t="shared" si="161"/>
        <v>0</v>
      </c>
      <c r="OER85" s="4">
        <f t="shared" si="161"/>
        <v>0</v>
      </c>
      <c r="OES85" s="4">
        <f t="shared" si="161"/>
        <v>0</v>
      </c>
      <c r="OET85" s="4">
        <f t="shared" si="161"/>
        <v>0</v>
      </c>
      <c r="OEU85" s="4">
        <f t="shared" si="161"/>
        <v>0</v>
      </c>
      <c r="OEV85" s="4">
        <f t="shared" si="161"/>
        <v>0</v>
      </c>
      <c r="OEW85" s="4">
        <f t="shared" si="161"/>
        <v>0</v>
      </c>
      <c r="OEX85" s="4">
        <f t="shared" si="161"/>
        <v>0</v>
      </c>
      <c r="OEY85" s="4">
        <f t="shared" si="161"/>
        <v>0</v>
      </c>
      <c r="OEZ85" s="4">
        <f t="shared" si="161"/>
        <v>0</v>
      </c>
      <c r="OFA85" s="4">
        <f t="shared" si="161"/>
        <v>0</v>
      </c>
      <c r="OFB85" s="4">
        <f t="shared" si="161"/>
        <v>0</v>
      </c>
      <c r="OFC85" s="4">
        <f t="shared" si="161"/>
        <v>0</v>
      </c>
      <c r="OFD85" s="4">
        <f t="shared" si="161"/>
        <v>0</v>
      </c>
      <c r="OFE85" s="4">
        <f t="shared" si="161"/>
        <v>0</v>
      </c>
      <c r="OFF85" s="4">
        <f t="shared" si="161"/>
        <v>0</v>
      </c>
      <c r="OFG85" s="4">
        <f t="shared" si="161"/>
        <v>0</v>
      </c>
      <c r="OFH85" s="4">
        <f t="shared" si="161"/>
        <v>0</v>
      </c>
      <c r="OFI85" s="4">
        <f t="shared" si="161"/>
        <v>0</v>
      </c>
      <c r="OFJ85" s="4">
        <f t="shared" si="161"/>
        <v>0</v>
      </c>
      <c r="OFK85" s="4">
        <f t="shared" si="161"/>
        <v>0</v>
      </c>
      <c r="OFL85" s="4">
        <f t="shared" si="161"/>
        <v>0</v>
      </c>
      <c r="OFM85" s="4">
        <f t="shared" si="161"/>
        <v>0</v>
      </c>
      <c r="OFN85" s="4">
        <f t="shared" si="161"/>
        <v>0</v>
      </c>
      <c r="OFO85" s="4">
        <f t="shared" si="161"/>
        <v>0</v>
      </c>
      <c r="OFP85" s="4">
        <f t="shared" si="161"/>
        <v>0</v>
      </c>
      <c r="OFQ85" s="4">
        <f t="shared" si="161"/>
        <v>0</v>
      </c>
      <c r="OFR85" s="4">
        <f t="shared" si="161"/>
        <v>0</v>
      </c>
      <c r="OFS85" s="4">
        <f t="shared" si="161"/>
        <v>0</v>
      </c>
      <c r="OFT85" s="4">
        <f t="shared" si="161"/>
        <v>0</v>
      </c>
      <c r="OFU85" s="4">
        <f t="shared" si="161"/>
        <v>0</v>
      </c>
      <c r="OFV85" s="4">
        <f t="shared" si="161"/>
        <v>0</v>
      </c>
      <c r="OFW85" s="4">
        <f t="shared" si="161"/>
        <v>0</v>
      </c>
      <c r="OFX85" s="4">
        <f t="shared" si="161"/>
        <v>0</v>
      </c>
      <c r="OFY85" s="4">
        <f t="shared" si="161"/>
        <v>0</v>
      </c>
      <c r="OFZ85" s="4">
        <f t="shared" si="161"/>
        <v>0</v>
      </c>
      <c r="OGA85" s="4">
        <f t="shared" ref="OGA85:OIL85" si="162">OFM83</f>
        <v>0</v>
      </c>
      <c r="OGB85" s="4">
        <f t="shared" si="162"/>
        <v>0</v>
      </c>
      <c r="OGC85" s="4">
        <f t="shared" si="162"/>
        <v>0</v>
      </c>
      <c r="OGD85" s="4">
        <f t="shared" si="162"/>
        <v>0</v>
      </c>
      <c r="OGE85" s="4">
        <f t="shared" si="162"/>
        <v>0</v>
      </c>
      <c r="OGF85" s="4">
        <f t="shared" si="162"/>
        <v>0</v>
      </c>
      <c r="OGG85" s="4">
        <f t="shared" si="162"/>
        <v>0</v>
      </c>
      <c r="OGH85" s="4">
        <f t="shared" si="162"/>
        <v>0</v>
      </c>
      <c r="OGI85" s="4">
        <f t="shared" si="162"/>
        <v>0</v>
      </c>
      <c r="OGJ85" s="4">
        <f t="shared" si="162"/>
        <v>0</v>
      </c>
      <c r="OGK85" s="4">
        <f t="shared" si="162"/>
        <v>0</v>
      </c>
      <c r="OGL85" s="4">
        <f t="shared" si="162"/>
        <v>0</v>
      </c>
      <c r="OGM85" s="4">
        <f t="shared" si="162"/>
        <v>0</v>
      </c>
      <c r="OGN85" s="4">
        <f t="shared" si="162"/>
        <v>0</v>
      </c>
      <c r="OGO85" s="4">
        <f t="shared" si="162"/>
        <v>0</v>
      </c>
      <c r="OGP85" s="4">
        <f t="shared" si="162"/>
        <v>0</v>
      </c>
      <c r="OGQ85" s="4">
        <f t="shared" si="162"/>
        <v>0</v>
      </c>
      <c r="OGR85" s="4">
        <f t="shared" si="162"/>
        <v>0</v>
      </c>
      <c r="OGS85" s="4">
        <f t="shared" si="162"/>
        <v>0</v>
      </c>
      <c r="OGT85" s="4">
        <f t="shared" si="162"/>
        <v>0</v>
      </c>
      <c r="OGU85" s="4">
        <f t="shared" si="162"/>
        <v>0</v>
      </c>
      <c r="OGV85" s="4">
        <f t="shared" si="162"/>
        <v>0</v>
      </c>
      <c r="OGW85" s="4">
        <f t="shared" si="162"/>
        <v>0</v>
      </c>
      <c r="OGX85" s="4">
        <f t="shared" si="162"/>
        <v>0</v>
      </c>
      <c r="OGY85" s="4">
        <f t="shared" si="162"/>
        <v>0</v>
      </c>
      <c r="OGZ85" s="4">
        <f t="shared" si="162"/>
        <v>0</v>
      </c>
      <c r="OHA85" s="4">
        <f t="shared" si="162"/>
        <v>0</v>
      </c>
      <c r="OHB85" s="4">
        <f t="shared" si="162"/>
        <v>0</v>
      </c>
      <c r="OHC85" s="4">
        <f t="shared" si="162"/>
        <v>0</v>
      </c>
      <c r="OHD85" s="4">
        <f t="shared" si="162"/>
        <v>0</v>
      </c>
      <c r="OHE85" s="4">
        <f t="shared" si="162"/>
        <v>0</v>
      </c>
      <c r="OHF85" s="4">
        <f t="shared" si="162"/>
        <v>0</v>
      </c>
      <c r="OHG85" s="4">
        <f t="shared" si="162"/>
        <v>0</v>
      </c>
      <c r="OHH85" s="4">
        <f t="shared" si="162"/>
        <v>0</v>
      </c>
      <c r="OHI85" s="4">
        <f t="shared" si="162"/>
        <v>0</v>
      </c>
      <c r="OHJ85" s="4">
        <f t="shared" si="162"/>
        <v>0</v>
      </c>
      <c r="OHK85" s="4">
        <f t="shared" si="162"/>
        <v>0</v>
      </c>
      <c r="OHL85" s="4">
        <f t="shared" si="162"/>
        <v>0</v>
      </c>
      <c r="OHM85" s="4">
        <f t="shared" si="162"/>
        <v>0</v>
      </c>
      <c r="OHN85" s="4">
        <f t="shared" si="162"/>
        <v>0</v>
      </c>
      <c r="OHO85" s="4">
        <f t="shared" si="162"/>
        <v>0</v>
      </c>
      <c r="OHP85" s="4">
        <f t="shared" si="162"/>
        <v>0</v>
      </c>
      <c r="OHQ85" s="4">
        <f t="shared" si="162"/>
        <v>0</v>
      </c>
      <c r="OHR85" s="4">
        <f t="shared" si="162"/>
        <v>0</v>
      </c>
      <c r="OHS85" s="4">
        <f t="shared" si="162"/>
        <v>0</v>
      </c>
      <c r="OHT85" s="4">
        <f t="shared" si="162"/>
        <v>0</v>
      </c>
      <c r="OHU85" s="4">
        <f t="shared" si="162"/>
        <v>0</v>
      </c>
      <c r="OHV85" s="4">
        <f t="shared" si="162"/>
        <v>0</v>
      </c>
      <c r="OHW85" s="4">
        <f t="shared" si="162"/>
        <v>0</v>
      </c>
      <c r="OHX85" s="4">
        <f t="shared" si="162"/>
        <v>0</v>
      </c>
      <c r="OHY85" s="4">
        <f t="shared" si="162"/>
        <v>0</v>
      </c>
      <c r="OHZ85" s="4">
        <f t="shared" si="162"/>
        <v>0</v>
      </c>
      <c r="OIA85" s="4">
        <f t="shared" si="162"/>
        <v>0</v>
      </c>
      <c r="OIB85" s="4">
        <f t="shared" si="162"/>
        <v>0</v>
      </c>
      <c r="OIC85" s="4">
        <f t="shared" si="162"/>
        <v>0</v>
      </c>
      <c r="OID85" s="4">
        <f t="shared" si="162"/>
        <v>0</v>
      </c>
      <c r="OIE85" s="4">
        <f t="shared" si="162"/>
        <v>0</v>
      </c>
      <c r="OIF85" s="4">
        <f t="shared" si="162"/>
        <v>0</v>
      </c>
      <c r="OIG85" s="4">
        <f t="shared" si="162"/>
        <v>0</v>
      </c>
      <c r="OIH85" s="4">
        <f t="shared" si="162"/>
        <v>0</v>
      </c>
      <c r="OII85" s="4">
        <f t="shared" si="162"/>
        <v>0</v>
      </c>
      <c r="OIJ85" s="4">
        <f t="shared" si="162"/>
        <v>0</v>
      </c>
      <c r="OIK85" s="4">
        <f t="shared" si="162"/>
        <v>0</v>
      </c>
      <c r="OIL85" s="4">
        <f t="shared" si="162"/>
        <v>0</v>
      </c>
      <c r="OIM85" s="4">
        <f t="shared" ref="OIM85:OKX85" si="163">OHY83</f>
        <v>0</v>
      </c>
      <c r="OIN85" s="4">
        <f t="shared" si="163"/>
        <v>0</v>
      </c>
      <c r="OIO85" s="4">
        <f t="shared" si="163"/>
        <v>0</v>
      </c>
      <c r="OIP85" s="4">
        <f t="shared" si="163"/>
        <v>0</v>
      </c>
      <c r="OIQ85" s="4">
        <f t="shared" si="163"/>
        <v>0</v>
      </c>
      <c r="OIR85" s="4">
        <f t="shared" si="163"/>
        <v>0</v>
      </c>
      <c r="OIS85" s="4">
        <f t="shared" si="163"/>
        <v>0</v>
      </c>
      <c r="OIT85" s="4">
        <f t="shared" si="163"/>
        <v>0</v>
      </c>
      <c r="OIU85" s="4">
        <f t="shared" si="163"/>
        <v>0</v>
      </c>
      <c r="OIV85" s="4">
        <f t="shared" si="163"/>
        <v>0</v>
      </c>
      <c r="OIW85" s="4">
        <f t="shared" si="163"/>
        <v>0</v>
      </c>
      <c r="OIX85" s="4">
        <f t="shared" si="163"/>
        <v>0</v>
      </c>
      <c r="OIY85" s="4">
        <f t="shared" si="163"/>
        <v>0</v>
      </c>
      <c r="OIZ85" s="4">
        <f t="shared" si="163"/>
        <v>0</v>
      </c>
      <c r="OJA85" s="4">
        <f t="shared" si="163"/>
        <v>0</v>
      </c>
      <c r="OJB85" s="4">
        <f t="shared" si="163"/>
        <v>0</v>
      </c>
      <c r="OJC85" s="4">
        <f t="shared" si="163"/>
        <v>0</v>
      </c>
      <c r="OJD85" s="4">
        <f t="shared" si="163"/>
        <v>0</v>
      </c>
      <c r="OJE85" s="4">
        <f t="shared" si="163"/>
        <v>0</v>
      </c>
      <c r="OJF85" s="4">
        <f t="shared" si="163"/>
        <v>0</v>
      </c>
      <c r="OJG85" s="4">
        <f t="shared" si="163"/>
        <v>0</v>
      </c>
      <c r="OJH85" s="4">
        <f t="shared" si="163"/>
        <v>0</v>
      </c>
      <c r="OJI85" s="4">
        <f t="shared" si="163"/>
        <v>0</v>
      </c>
      <c r="OJJ85" s="4">
        <f t="shared" si="163"/>
        <v>0</v>
      </c>
      <c r="OJK85" s="4">
        <f t="shared" si="163"/>
        <v>0</v>
      </c>
      <c r="OJL85" s="4">
        <f t="shared" si="163"/>
        <v>0</v>
      </c>
      <c r="OJM85" s="4">
        <f t="shared" si="163"/>
        <v>0</v>
      </c>
      <c r="OJN85" s="4">
        <f t="shared" si="163"/>
        <v>0</v>
      </c>
      <c r="OJO85" s="4">
        <f t="shared" si="163"/>
        <v>0</v>
      </c>
      <c r="OJP85" s="4">
        <f t="shared" si="163"/>
        <v>0</v>
      </c>
      <c r="OJQ85" s="4">
        <f t="shared" si="163"/>
        <v>0</v>
      </c>
      <c r="OJR85" s="4">
        <f t="shared" si="163"/>
        <v>0</v>
      </c>
      <c r="OJS85" s="4">
        <f t="shared" si="163"/>
        <v>0</v>
      </c>
      <c r="OJT85" s="4">
        <f t="shared" si="163"/>
        <v>0</v>
      </c>
      <c r="OJU85" s="4">
        <f t="shared" si="163"/>
        <v>0</v>
      </c>
      <c r="OJV85" s="4">
        <f t="shared" si="163"/>
        <v>0</v>
      </c>
      <c r="OJW85" s="4">
        <f t="shared" si="163"/>
        <v>0</v>
      </c>
      <c r="OJX85" s="4">
        <f t="shared" si="163"/>
        <v>0</v>
      </c>
      <c r="OJY85" s="4">
        <f t="shared" si="163"/>
        <v>0</v>
      </c>
      <c r="OJZ85" s="4">
        <f t="shared" si="163"/>
        <v>0</v>
      </c>
      <c r="OKA85" s="4">
        <f t="shared" si="163"/>
        <v>0</v>
      </c>
      <c r="OKB85" s="4">
        <f t="shared" si="163"/>
        <v>0</v>
      </c>
      <c r="OKC85" s="4">
        <f t="shared" si="163"/>
        <v>0</v>
      </c>
      <c r="OKD85" s="4">
        <f t="shared" si="163"/>
        <v>0</v>
      </c>
      <c r="OKE85" s="4">
        <f t="shared" si="163"/>
        <v>0</v>
      </c>
      <c r="OKF85" s="4">
        <f t="shared" si="163"/>
        <v>0</v>
      </c>
      <c r="OKG85" s="4">
        <f t="shared" si="163"/>
        <v>0</v>
      </c>
      <c r="OKH85" s="4">
        <f t="shared" si="163"/>
        <v>0</v>
      </c>
      <c r="OKI85" s="4">
        <f t="shared" si="163"/>
        <v>0</v>
      </c>
      <c r="OKJ85" s="4">
        <f t="shared" si="163"/>
        <v>0</v>
      </c>
      <c r="OKK85" s="4">
        <f t="shared" si="163"/>
        <v>0</v>
      </c>
      <c r="OKL85" s="4">
        <f t="shared" si="163"/>
        <v>0</v>
      </c>
      <c r="OKM85" s="4">
        <f t="shared" si="163"/>
        <v>0</v>
      </c>
      <c r="OKN85" s="4">
        <f t="shared" si="163"/>
        <v>0</v>
      </c>
      <c r="OKO85" s="4">
        <f t="shared" si="163"/>
        <v>0</v>
      </c>
      <c r="OKP85" s="4">
        <f t="shared" si="163"/>
        <v>0</v>
      </c>
      <c r="OKQ85" s="4">
        <f t="shared" si="163"/>
        <v>0</v>
      </c>
      <c r="OKR85" s="4">
        <f t="shared" si="163"/>
        <v>0</v>
      </c>
      <c r="OKS85" s="4">
        <f t="shared" si="163"/>
        <v>0</v>
      </c>
      <c r="OKT85" s="4">
        <f t="shared" si="163"/>
        <v>0</v>
      </c>
      <c r="OKU85" s="4">
        <f t="shared" si="163"/>
        <v>0</v>
      </c>
      <c r="OKV85" s="4">
        <f t="shared" si="163"/>
        <v>0</v>
      </c>
      <c r="OKW85" s="4">
        <f t="shared" si="163"/>
        <v>0</v>
      </c>
      <c r="OKX85" s="4">
        <f t="shared" si="163"/>
        <v>0</v>
      </c>
      <c r="OKY85" s="4">
        <f t="shared" ref="OKY85:ONJ85" si="164">OKK83</f>
        <v>0</v>
      </c>
      <c r="OKZ85" s="4">
        <f t="shared" si="164"/>
        <v>0</v>
      </c>
      <c r="OLA85" s="4">
        <f t="shared" si="164"/>
        <v>0</v>
      </c>
      <c r="OLB85" s="4">
        <f t="shared" si="164"/>
        <v>0</v>
      </c>
      <c r="OLC85" s="4">
        <f t="shared" si="164"/>
        <v>0</v>
      </c>
      <c r="OLD85" s="4">
        <f t="shared" si="164"/>
        <v>0</v>
      </c>
      <c r="OLE85" s="4">
        <f t="shared" si="164"/>
        <v>0</v>
      </c>
      <c r="OLF85" s="4">
        <f t="shared" si="164"/>
        <v>0</v>
      </c>
      <c r="OLG85" s="4">
        <f t="shared" si="164"/>
        <v>0</v>
      </c>
      <c r="OLH85" s="4">
        <f t="shared" si="164"/>
        <v>0</v>
      </c>
      <c r="OLI85" s="4">
        <f t="shared" si="164"/>
        <v>0</v>
      </c>
      <c r="OLJ85" s="4">
        <f t="shared" si="164"/>
        <v>0</v>
      </c>
      <c r="OLK85" s="4">
        <f t="shared" si="164"/>
        <v>0</v>
      </c>
      <c r="OLL85" s="4">
        <f t="shared" si="164"/>
        <v>0</v>
      </c>
      <c r="OLM85" s="4">
        <f t="shared" si="164"/>
        <v>0</v>
      </c>
      <c r="OLN85" s="4">
        <f t="shared" si="164"/>
        <v>0</v>
      </c>
      <c r="OLO85" s="4">
        <f t="shared" si="164"/>
        <v>0</v>
      </c>
      <c r="OLP85" s="4">
        <f t="shared" si="164"/>
        <v>0</v>
      </c>
      <c r="OLQ85" s="4">
        <f t="shared" si="164"/>
        <v>0</v>
      </c>
      <c r="OLR85" s="4">
        <f t="shared" si="164"/>
        <v>0</v>
      </c>
      <c r="OLS85" s="4">
        <f t="shared" si="164"/>
        <v>0</v>
      </c>
      <c r="OLT85" s="4">
        <f t="shared" si="164"/>
        <v>0</v>
      </c>
      <c r="OLU85" s="4">
        <f t="shared" si="164"/>
        <v>0</v>
      </c>
      <c r="OLV85" s="4">
        <f t="shared" si="164"/>
        <v>0</v>
      </c>
      <c r="OLW85" s="4">
        <f t="shared" si="164"/>
        <v>0</v>
      </c>
      <c r="OLX85" s="4">
        <f t="shared" si="164"/>
        <v>0</v>
      </c>
      <c r="OLY85" s="4">
        <f t="shared" si="164"/>
        <v>0</v>
      </c>
      <c r="OLZ85" s="4">
        <f t="shared" si="164"/>
        <v>0</v>
      </c>
      <c r="OMA85" s="4">
        <f t="shared" si="164"/>
        <v>0</v>
      </c>
      <c r="OMB85" s="4">
        <f t="shared" si="164"/>
        <v>0</v>
      </c>
      <c r="OMC85" s="4">
        <f t="shared" si="164"/>
        <v>0</v>
      </c>
      <c r="OMD85" s="4">
        <f t="shared" si="164"/>
        <v>0</v>
      </c>
      <c r="OME85" s="4">
        <f t="shared" si="164"/>
        <v>0</v>
      </c>
      <c r="OMF85" s="4">
        <f t="shared" si="164"/>
        <v>0</v>
      </c>
      <c r="OMG85" s="4">
        <f t="shared" si="164"/>
        <v>0</v>
      </c>
      <c r="OMH85" s="4">
        <f t="shared" si="164"/>
        <v>0</v>
      </c>
      <c r="OMI85" s="4">
        <f t="shared" si="164"/>
        <v>0</v>
      </c>
      <c r="OMJ85" s="4">
        <f t="shared" si="164"/>
        <v>0</v>
      </c>
      <c r="OMK85" s="4">
        <f t="shared" si="164"/>
        <v>0</v>
      </c>
      <c r="OML85" s="4">
        <f t="shared" si="164"/>
        <v>0</v>
      </c>
      <c r="OMM85" s="4">
        <f t="shared" si="164"/>
        <v>0</v>
      </c>
      <c r="OMN85" s="4">
        <f t="shared" si="164"/>
        <v>0</v>
      </c>
      <c r="OMO85" s="4">
        <f t="shared" si="164"/>
        <v>0</v>
      </c>
      <c r="OMP85" s="4">
        <f t="shared" si="164"/>
        <v>0</v>
      </c>
      <c r="OMQ85" s="4">
        <f t="shared" si="164"/>
        <v>0</v>
      </c>
      <c r="OMR85" s="4">
        <f t="shared" si="164"/>
        <v>0</v>
      </c>
      <c r="OMS85" s="4">
        <f t="shared" si="164"/>
        <v>0</v>
      </c>
      <c r="OMT85" s="4">
        <f t="shared" si="164"/>
        <v>0</v>
      </c>
      <c r="OMU85" s="4">
        <f t="shared" si="164"/>
        <v>0</v>
      </c>
      <c r="OMV85" s="4">
        <f t="shared" si="164"/>
        <v>0</v>
      </c>
      <c r="OMW85" s="4">
        <f t="shared" si="164"/>
        <v>0</v>
      </c>
      <c r="OMX85" s="4">
        <f t="shared" si="164"/>
        <v>0</v>
      </c>
      <c r="OMY85" s="4">
        <f t="shared" si="164"/>
        <v>0</v>
      </c>
      <c r="OMZ85" s="4">
        <f t="shared" si="164"/>
        <v>0</v>
      </c>
      <c r="ONA85" s="4">
        <f t="shared" si="164"/>
        <v>0</v>
      </c>
      <c r="ONB85" s="4">
        <f t="shared" si="164"/>
        <v>0</v>
      </c>
      <c r="ONC85" s="4">
        <f t="shared" si="164"/>
        <v>0</v>
      </c>
      <c r="OND85" s="4">
        <f t="shared" si="164"/>
        <v>0</v>
      </c>
      <c r="ONE85" s="4">
        <f t="shared" si="164"/>
        <v>0</v>
      </c>
      <c r="ONF85" s="4">
        <f t="shared" si="164"/>
        <v>0</v>
      </c>
      <c r="ONG85" s="4">
        <f t="shared" si="164"/>
        <v>0</v>
      </c>
      <c r="ONH85" s="4">
        <f t="shared" si="164"/>
        <v>0</v>
      </c>
      <c r="ONI85" s="4">
        <f t="shared" si="164"/>
        <v>0</v>
      </c>
      <c r="ONJ85" s="4">
        <f t="shared" si="164"/>
        <v>0</v>
      </c>
      <c r="ONK85" s="4">
        <f t="shared" ref="ONK85:OPV85" si="165">OMW83</f>
        <v>0</v>
      </c>
      <c r="ONL85" s="4">
        <f t="shared" si="165"/>
        <v>0</v>
      </c>
      <c r="ONM85" s="4">
        <f t="shared" si="165"/>
        <v>0</v>
      </c>
      <c r="ONN85" s="4">
        <f t="shared" si="165"/>
        <v>0</v>
      </c>
      <c r="ONO85" s="4">
        <f t="shared" si="165"/>
        <v>0</v>
      </c>
      <c r="ONP85" s="4">
        <f t="shared" si="165"/>
        <v>0</v>
      </c>
      <c r="ONQ85" s="4">
        <f t="shared" si="165"/>
        <v>0</v>
      </c>
      <c r="ONR85" s="4">
        <f t="shared" si="165"/>
        <v>0</v>
      </c>
      <c r="ONS85" s="4">
        <f t="shared" si="165"/>
        <v>0</v>
      </c>
      <c r="ONT85" s="4">
        <f t="shared" si="165"/>
        <v>0</v>
      </c>
      <c r="ONU85" s="4">
        <f t="shared" si="165"/>
        <v>0</v>
      </c>
      <c r="ONV85" s="4">
        <f t="shared" si="165"/>
        <v>0</v>
      </c>
      <c r="ONW85" s="4">
        <f t="shared" si="165"/>
        <v>0</v>
      </c>
      <c r="ONX85" s="4">
        <f t="shared" si="165"/>
        <v>0</v>
      </c>
      <c r="ONY85" s="4">
        <f t="shared" si="165"/>
        <v>0</v>
      </c>
      <c r="ONZ85" s="4">
        <f t="shared" si="165"/>
        <v>0</v>
      </c>
      <c r="OOA85" s="4">
        <f t="shared" si="165"/>
        <v>0</v>
      </c>
      <c r="OOB85" s="4">
        <f t="shared" si="165"/>
        <v>0</v>
      </c>
      <c r="OOC85" s="4">
        <f t="shared" si="165"/>
        <v>0</v>
      </c>
      <c r="OOD85" s="4">
        <f t="shared" si="165"/>
        <v>0</v>
      </c>
      <c r="OOE85" s="4">
        <f t="shared" si="165"/>
        <v>0</v>
      </c>
      <c r="OOF85" s="4">
        <f t="shared" si="165"/>
        <v>0</v>
      </c>
      <c r="OOG85" s="4">
        <f t="shared" si="165"/>
        <v>0</v>
      </c>
      <c r="OOH85" s="4">
        <f t="shared" si="165"/>
        <v>0</v>
      </c>
      <c r="OOI85" s="4">
        <f t="shared" si="165"/>
        <v>0</v>
      </c>
      <c r="OOJ85" s="4">
        <f t="shared" si="165"/>
        <v>0</v>
      </c>
      <c r="OOK85" s="4">
        <f t="shared" si="165"/>
        <v>0</v>
      </c>
      <c r="OOL85" s="4">
        <f t="shared" si="165"/>
        <v>0</v>
      </c>
      <c r="OOM85" s="4">
        <f t="shared" si="165"/>
        <v>0</v>
      </c>
      <c r="OON85" s="4">
        <f t="shared" si="165"/>
        <v>0</v>
      </c>
      <c r="OOO85" s="4">
        <f t="shared" si="165"/>
        <v>0</v>
      </c>
      <c r="OOP85" s="4">
        <f t="shared" si="165"/>
        <v>0</v>
      </c>
      <c r="OOQ85" s="4">
        <f t="shared" si="165"/>
        <v>0</v>
      </c>
      <c r="OOR85" s="4">
        <f t="shared" si="165"/>
        <v>0</v>
      </c>
      <c r="OOS85" s="4">
        <f t="shared" si="165"/>
        <v>0</v>
      </c>
      <c r="OOT85" s="4">
        <f t="shared" si="165"/>
        <v>0</v>
      </c>
      <c r="OOU85" s="4">
        <f t="shared" si="165"/>
        <v>0</v>
      </c>
      <c r="OOV85" s="4">
        <f t="shared" si="165"/>
        <v>0</v>
      </c>
      <c r="OOW85" s="4">
        <f t="shared" si="165"/>
        <v>0</v>
      </c>
      <c r="OOX85" s="4">
        <f t="shared" si="165"/>
        <v>0</v>
      </c>
      <c r="OOY85" s="4">
        <f t="shared" si="165"/>
        <v>0</v>
      </c>
      <c r="OOZ85" s="4">
        <f t="shared" si="165"/>
        <v>0</v>
      </c>
      <c r="OPA85" s="4">
        <f t="shared" si="165"/>
        <v>0</v>
      </c>
      <c r="OPB85" s="4">
        <f t="shared" si="165"/>
        <v>0</v>
      </c>
      <c r="OPC85" s="4">
        <f t="shared" si="165"/>
        <v>0</v>
      </c>
      <c r="OPD85" s="4">
        <f t="shared" si="165"/>
        <v>0</v>
      </c>
      <c r="OPE85" s="4">
        <f t="shared" si="165"/>
        <v>0</v>
      </c>
      <c r="OPF85" s="4">
        <f t="shared" si="165"/>
        <v>0</v>
      </c>
      <c r="OPG85" s="4">
        <f t="shared" si="165"/>
        <v>0</v>
      </c>
      <c r="OPH85" s="4">
        <f t="shared" si="165"/>
        <v>0</v>
      </c>
      <c r="OPI85" s="4">
        <f t="shared" si="165"/>
        <v>0</v>
      </c>
      <c r="OPJ85" s="4">
        <f t="shared" si="165"/>
        <v>0</v>
      </c>
      <c r="OPK85" s="4">
        <f t="shared" si="165"/>
        <v>0</v>
      </c>
      <c r="OPL85" s="4">
        <f t="shared" si="165"/>
        <v>0</v>
      </c>
      <c r="OPM85" s="4">
        <f t="shared" si="165"/>
        <v>0</v>
      </c>
      <c r="OPN85" s="4">
        <f t="shared" si="165"/>
        <v>0</v>
      </c>
      <c r="OPO85" s="4">
        <f t="shared" si="165"/>
        <v>0</v>
      </c>
      <c r="OPP85" s="4">
        <f t="shared" si="165"/>
        <v>0</v>
      </c>
      <c r="OPQ85" s="4">
        <f t="shared" si="165"/>
        <v>0</v>
      </c>
      <c r="OPR85" s="4">
        <f t="shared" si="165"/>
        <v>0</v>
      </c>
      <c r="OPS85" s="4">
        <f t="shared" si="165"/>
        <v>0</v>
      </c>
      <c r="OPT85" s="4">
        <f t="shared" si="165"/>
        <v>0</v>
      </c>
      <c r="OPU85" s="4">
        <f t="shared" si="165"/>
        <v>0</v>
      </c>
      <c r="OPV85" s="4">
        <f t="shared" si="165"/>
        <v>0</v>
      </c>
      <c r="OPW85" s="4">
        <f t="shared" ref="OPW85:OSH85" si="166">OPI83</f>
        <v>0</v>
      </c>
      <c r="OPX85" s="4">
        <f t="shared" si="166"/>
        <v>0</v>
      </c>
      <c r="OPY85" s="4">
        <f t="shared" si="166"/>
        <v>0</v>
      </c>
      <c r="OPZ85" s="4">
        <f t="shared" si="166"/>
        <v>0</v>
      </c>
      <c r="OQA85" s="4">
        <f t="shared" si="166"/>
        <v>0</v>
      </c>
      <c r="OQB85" s="4">
        <f t="shared" si="166"/>
        <v>0</v>
      </c>
      <c r="OQC85" s="4">
        <f t="shared" si="166"/>
        <v>0</v>
      </c>
      <c r="OQD85" s="4">
        <f t="shared" si="166"/>
        <v>0</v>
      </c>
      <c r="OQE85" s="4">
        <f t="shared" si="166"/>
        <v>0</v>
      </c>
      <c r="OQF85" s="4">
        <f t="shared" si="166"/>
        <v>0</v>
      </c>
      <c r="OQG85" s="4">
        <f t="shared" si="166"/>
        <v>0</v>
      </c>
      <c r="OQH85" s="4">
        <f t="shared" si="166"/>
        <v>0</v>
      </c>
      <c r="OQI85" s="4">
        <f t="shared" si="166"/>
        <v>0</v>
      </c>
      <c r="OQJ85" s="4">
        <f t="shared" si="166"/>
        <v>0</v>
      </c>
      <c r="OQK85" s="4">
        <f t="shared" si="166"/>
        <v>0</v>
      </c>
      <c r="OQL85" s="4">
        <f t="shared" si="166"/>
        <v>0</v>
      </c>
      <c r="OQM85" s="4">
        <f t="shared" si="166"/>
        <v>0</v>
      </c>
      <c r="OQN85" s="4">
        <f t="shared" si="166"/>
        <v>0</v>
      </c>
      <c r="OQO85" s="4">
        <f t="shared" si="166"/>
        <v>0</v>
      </c>
      <c r="OQP85" s="4">
        <f t="shared" si="166"/>
        <v>0</v>
      </c>
      <c r="OQQ85" s="4">
        <f t="shared" si="166"/>
        <v>0</v>
      </c>
      <c r="OQR85" s="4">
        <f t="shared" si="166"/>
        <v>0</v>
      </c>
      <c r="OQS85" s="4">
        <f t="shared" si="166"/>
        <v>0</v>
      </c>
      <c r="OQT85" s="4">
        <f t="shared" si="166"/>
        <v>0</v>
      </c>
      <c r="OQU85" s="4">
        <f t="shared" si="166"/>
        <v>0</v>
      </c>
      <c r="OQV85" s="4">
        <f t="shared" si="166"/>
        <v>0</v>
      </c>
      <c r="OQW85" s="4">
        <f t="shared" si="166"/>
        <v>0</v>
      </c>
      <c r="OQX85" s="4">
        <f t="shared" si="166"/>
        <v>0</v>
      </c>
      <c r="OQY85" s="4">
        <f t="shared" si="166"/>
        <v>0</v>
      </c>
      <c r="OQZ85" s="4">
        <f t="shared" si="166"/>
        <v>0</v>
      </c>
      <c r="ORA85" s="4">
        <f t="shared" si="166"/>
        <v>0</v>
      </c>
      <c r="ORB85" s="4">
        <f t="shared" si="166"/>
        <v>0</v>
      </c>
      <c r="ORC85" s="4">
        <f t="shared" si="166"/>
        <v>0</v>
      </c>
      <c r="ORD85" s="4">
        <f t="shared" si="166"/>
        <v>0</v>
      </c>
      <c r="ORE85" s="4">
        <f t="shared" si="166"/>
        <v>0</v>
      </c>
      <c r="ORF85" s="4">
        <f t="shared" si="166"/>
        <v>0</v>
      </c>
      <c r="ORG85" s="4">
        <f t="shared" si="166"/>
        <v>0</v>
      </c>
      <c r="ORH85" s="4">
        <f t="shared" si="166"/>
        <v>0</v>
      </c>
      <c r="ORI85" s="4">
        <f t="shared" si="166"/>
        <v>0</v>
      </c>
      <c r="ORJ85" s="4">
        <f t="shared" si="166"/>
        <v>0</v>
      </c>
      <c r="ORK85" s="4">
        <f t="shared" si="166"/>
        <v>0</v>
      </c>
      <c r="ORL85" s="4">
        <f t="shared" si="166"/>
        <v>0</v>
      </c>
      <c r="ORM85" s="4">
        <f t="shared" si="166"/>
        <v>0</v>
      </c>
      <c r="ORN85" s="4">
        <f t="shared" si="166"/>
        <v>0</v>
      </c>
      <c r="ORO85" s="4">
        <f t="shared" si="166"/>
        <v>0</v>
      </c>
      <c r="ORP85" s="4">
        <f t="shared" si="166"/>
        <v>0</v>
      </c>
      <c r="ORQ85" s="4">
        <f t="shared" si="166"/>
        <v>0</v>
      </c>
      <c r="ORR85" s="4">
        <f t="shared" si="166"/>
        <v>0</v>
      </c>
      <c r="ORS85" s="4">
        <f t="shared" si="166"/>
        <v>0</v>
      </c>
      <c r="ORT85" s="4">
        <f t="shared" si="166"/>
        <v>0</v>
      </c>
      <c r="ORU85" s="4">
        <f t="shared" si="166"/>
        <v>0</v>
      </c>
      <c r="ORV85" s="4">
        <f t="shared" si="166"/>
        <v>0</v>
      </c>
      <c r="ORW85" s="4">
        <f t="shared" si="166"/>
        <v>0</v>
      </c>
      <c r="ORX85" s="4">
        <f t="shared" si="166"/>
        <v>0</v>
      </c>
      <c r="ORY85" s="4">
        <f t="shared" si="166"/>
        <v>0</v>
      </c>
      <c r="ORZ85" s="4">
        <f t="shared" si="166"/>
        <v>0</v>
      </c>
      <c r="OSA85" s="4">
        <f t="shared" si="166"/>
        <v>0</v>
      </c>
      <c r="OSB85" s="4">
        <f t="shared" si="166"/>
        <v>0</v>
      </c>
      <c r="OSC85" s="4">
        <f t="shared" si="166"/>
        <v>0</v>
      </c>
      <c r="OSD85" s="4">
        <f t="shared" si="166"/>
        <v>0</v>
      </c>
      <c r="OSE85" s="4">
        <f t="shared" si="166"/>
        <v>0</v>
      </c>
      <c r="OSF85" s="4">
        <f t="shared" si="166"/>
        <v>0</v>
      </c>
      <c r="OSG85" s="4">
        <f t="shared" si="166"/>
        <v>0</v>
      </c>
      <c r="OSH85" s="4">
        <f t="shared" si="166"/>
        <v>0</v>
      </c>
      <c r="OSI85" s="4">
        <f t="shared" ref="OSI85:OUT85" si="167">ORU83</f>
        <v>0</v>
      </c>
      <c r="OSJ85" s="4">
        <f t="shared" si="167"/>
        <v>0</v>
      </c>
      <c r="OSK85" s="4">
        <f t="shared" si="167"/>
        <v>0</v>
      </c>
      <c r="OSL85" s="4">
        <f t="shared" si="167"/>
        <v>0</v>
      </c>
      <c r="OSM85" s="4">
        <f t="shared" si="167"/>
        <v>0</v>
      </c>
      <c r="OSN85" s="4">
        <f t="shared" si="167"/>
        <v>0</v>
      </c>
      <c r="OSO85" s="4">
        <f t="shared" si="167"/>
        <v>0</v>
      </c>
      <c r="OSP85" s="4">
        <f t="shared" si="167"/>
        <v>0</v>
      </c>
      <c r="OSQ85" s="4">
        <f t="shared" si="167"/>
        <v>0</v>
      </c>
      <c r="OSR85" s="4">
        <f t="shared" si="167"/>
        <v>0</v>
      </c>
      <c r="OSS85" s="4">
        <f t="shared" si="167"/>
        <v>0</v>
      </c>
      <c r="OST85" s="4">
        <f t="shared" si="167"/>
        <v>0</v>
      </c>
      <c r="OSU85" s="4">
        <f t="shared" si="167"/>
        <v>0</v>
      </c>
      <c r="OSV85" s="4">
        <f t="shared" si="167"/>
        <v>0</v>
      </c>
      <c r="OSW85" s="4">
        <f t="shared" si="167"/>
        <v>0</v>
      </c>
      <c r="OSX85" s="4">
        <f t="shared" si="167"/>
        <v>0</v>
      </c>
      <c r="OSY85" s="4">
        <f t="shared" si="167"/>
        <v>0</v>
      </c>
      <c r="OSZ85" s="4">
        <f t="shared" si="167"/>
        <v>0</v>
      </c>
      <c r="OTA85" s="4">
        <f t="shared" si="167"/>
        <v>0</v>
      </c>
      <c r="OTB85" s="4">
        <f t="shared" si="167"/>
        <v>0</v>
      </c>
      <c r="OTC85" s="4">
        <f t="shared" si="167"/>
        <v>0</v>
      </c>
      <c r="OTD85" s="4">
        <f t="shared" si="167"/>
        <v>0</v>
      </c>
      <c r="OTE85" s="4">
        <f t="shared" si="167"/>
        <v>0</v>
      </c>
      <c r="OTF85" s="4">
        <f t="shared" si="167"/>
        <v>0</v>
      </c>
      <c r="OTG85" s="4">
        <f t="shared" si="167"/>
        <v>0</v>
      </c>
      <c r="OTH85" s="4">
        <f t="shared" si="167"/>
        <v>0</v>
      </c>
      <c r="OTI85" s="4">
        <f t="shared" si="167"/>
        <v>0</v>
      </c>
      <c r="OTJ85" s="4">
        <f t="shared" si="167"/>
        <v>0</v>
      </c>
      <c r="OTK85" s="4">
        <f t="shared" si="167"/>
        <v>0</v>
      </c>
      <c r="OTL85" s="4">
        <f t="shared" si="167"/>
        <v>0</v>
      </c>
      <c r="OTM85" s="4">
        <f t="shared" si="167"/>
        <v>0</v>
      </c>
      <c r="OTN85" s="4">
        <f t="shared" si="167"/>
        <v>0</v>
      </c>
      <c r="OTO85" s="4">
        <f t="shared" si="167"/>
        <v>0</v>
      </c>
      <c r="OTP85" s="4">
        <f t="shared" si="167"/>
        <v>0</v>
      </c>
      <c r="OTQ85" s="4">
        <f t="shared" si="167"/>
        <v>0</v>
      </c>
      <c r="OTR85" s="4">
        <f t="shared" si="167"/>
        <v>0</v>
      </c>
      <c r="OTS85" s="4">
        <f t="shared" si="167"/>
        <v>0</v>
      </c>
      <c r="OTT85" s="4">
        <f t="shared" si="167"/>
        <v>0</v>
      </c>
      <c r="OTU85" s="4">
        <f t="shared" si="167"/>
        <v>0</v>
      </c>
      <c r="OTV85" s="4">
        <f t="shared" si="167"/>
        <v>0</v>
      </c>
      <c r="OTW85" s="4">
        <f t="shared" si="167"/>
        <v>0</v>
      </c>
      <c r="OTX85" s="4">
        <f t="shared" si="167"/>
        <v>0</v>
      </c>
      <c r="OTY85" s="4">
        <f t="shared" si="167"/>
        <v>0</v>
      </c>
      <c r="OTZ85" s="4">
        <f t="shared" si="167"/>
        <v>0</v>
      </c>
      <c r="OUA85" s="4">
        <f t="shared" si="167"/>
        <v>0</v>
      </c>
      <c r="OUB85" s="4">
        <f t="shared" si="167"/>
        <v>0</v>
      </c>
      <c r="OUC85" s="4">
        <f t="shared" si="167"/>
        <v>0</v>
      </c>
      <c r="OUD85" s="4">
        <f t="shared" si="167"/>
        <v>0</v>
      </c>
      <c r="OUE85" s="4">
        <f t="shared" si="167"/>
        <v>0</v>
      </c>
      <c r="OUF85" s="4">
        <f t="shared" si="167"/>
        <v>0</v>
      </c>
      <c r="OUG85" s="4">
        <f t="shared" si="167"/>
        <v>0</v>
      </c>
      <c r="OUH85" s="4">
        <f t="shared" si="167"/>
        <v>0</v>
      </c>
      <c r="OUI85" s="4">
        <f t="shared" si="167"/>
        <v>0</v>
      </c>
      <c r="OUJ85" s="4">
        <f t="shared" si="167"/>
        <v>0</v>
      </c>
      <c r="OUK85" s="4">
        <f t="shared" si="167"/>
        <v>0</v>
      </c>
      <c r="OUL85" s="4">
        <f t="shared" si="167"/>
        <v>0</v>
      </c>
      <c r="OUM85" s="4">
        <f t="shared" si="167"/>
        <v>0</v>
      </c>
      <c r="OUN85" s="4">
        <f t="shared" si="167"/>
        <v>0</v>
      </c>
      <c r="OUO85" s="4">
        <f t="shared" si="167"/>
        <v>0</v>
      </c>
      <c r="OUP85" s="4">
        <f t="shared" si="167"/>
        <v>0</v>
      </c>
      <c r="OUQ85" s="4">
        <f t="shared" si="167"/>
        <v>0</v>
      </c>
      <c r="OUR85" s="4">
        <f t="shared" si="167"/>
        <v>0</v>
      </c>
      <c r="OUS85" s="4">
        <f t="shared" si="167"/>
        <v>0</v>
      </c>
      <c r="OUT85" s="4">
        <f t="shared" si="167"/>
        <v>0</v>
      </c>
      <c r="OUU85" s="4">
        <f t="shared" ref="OUU85:OXF85" si="168">OUG83</f>
        <v>0</v>
      </c>
      <c r="OUV85" s="4">
        <f t="shared" si="168"/>
        <v>0</v>
      </c>
      <c r="OUW85" s="4">
        <f t="shared" si="168"/>
        <v>0</v>
      </c>
      <c r="OUX85" s="4">
        <f t="shared" si="168"/>
        <v>0</v>
      </c>
      <c r="OUY85" s="4">
        <f t="shared" si="168"/>
        <v>0</v>
      </c>
      <c r="OUZ85" s="4">
        <f t="shared" si="168"/>
        <v>0</v>
      </c>
      <c r="OVA85" s="4">
        <f t="shared" si="168"/>
        <v>0</v>
      </c>
      <c r="OVB85" s="4">
        <f t="shared" si="168"/>
        <v>0</v>
      </c>
      <c r="OVC85" s="4">
        <f t="shared" si="168"/>
        <v>0</v>
      </c>
      <c r="OVD85" s="4">
        <f t="shared" si="168"/>
        <v>0</v>
      </c>
      <c r="OVE85" s="4">
        <f t="shared" si="168"/>
        <v>0</v>
      </c>
      <c r="OVF85" s="4">
        <f t="shared" si="168"/>
        <v>0</v>
      </c>
      <c r="OVG85" s="4">
        <f t="shared" si="168"/>
        <v>0</v>
      </c>
      <c r="OVH85" s="4">
        <f t="shared" si="168"/>
        <v>0</v>
      </c>
      <c r="OVI85" s="4">
        <f t="shared" si="168"/>
        <v>0</v>
      </c>
      <c r="OVJ85" s="4">
        <f t="shared" si="168"/>
        <v>0</v>
      </c>
      <c r="OVK85" s="4">
        <f t="shared" si="168"/>
        <v>0</v>
      </c>
      <c r="OVL85" s="4">
        <f t="shared" si="168"/>
        <v>0</v>
      </c>
      <c r="OVM85" s="4">
        <f t="shared" si="168"/>
        <v>0</v>
      </c>
      <c r="OVN85" s="4">
        <f t="shared" si="168"/>
        <v>0</v>
      </c>
      <c r="OVO85" s="4">
        <f t="shared" si="168"/>
        <v>0</v>
      </c>
      <c r="OVP85" s="4">
        <f t="shared" si="168"/>
        <v>0</v>
      </c>
      <c r="OVQ85" s="4">
        <f t="shared" si="168"/>
        <v>0</v>
      </c>
      <c r="OVR85" s="4">
        <f t="shared" si="168"/>
        <v>0</v>
      </c>
      <c r="OVS85" s="4">
        <f t="shared" si="168"/>
        <v>0</v>
      </c>
      <c r="OVT85" s="4">
        <f t="shared" si="168"/>
        <v>0</v>
      </c>
      <c r="OVU85" s="4">
        <f t="shared" si="168"/>
        <v>0</v>
      </c>
      <c r="OVV85" s="4">
        <f t="shared" si="168"/>
        <v>0</v>
      </c>
      <c r="OVW85" s="4">
        <f t="shared" si="168"/>
        <v>0</v>
      </c>
      <c r="OVX85" s="4">
        <f t="shared" si="168"/>
        <v>0</v>
      </c>
      <c r="OVY85" s="4">
        <f t="shared" si="168"/>
        <v>0</v>
      </c>
      <c r="OVZ85" s="4">
        <f t="shared" si="168"/>
        <v>0</v>
      </c>
      <c r="OWA85" s="4">
        <f t="shared" si="168"/>
        <v>0</v>
      </c>
      <c r="OWB85" s="4">
        <f t="shared" si="168"/>
        <v>0</v>
      </c>
      <c r="OWC85" s="4">
        <f t="shared" si="168"/>
        <v>0</v>
      </c>
      <c r="OWD85" s="4">
        <f t="shared" si="168"/>
        <v>0</v>
      </c>
      <c r="OWE85" s="4">
        <f t="shared" si="168"/>
        <v>0</v>
      </c>
      <c r="OWF85" s="4">
        <f t="shared" si="168"/>
        <v>0</v>
      </c>
      <c r="OWG85" s="4">
        <f t="shared" si="168"/>
        <v>0</v>
      </c>
      <c r="OWH85" s="4">
        <f t="shared" si="168"/>
        <v>0</v>
      </c>
      <c r="OWI85" s="4">
        <f t="shared" si="168"/>
        <v>0</v>
      </c>
      <c r="OWJ85" s="4">
        <f t="shared" si="168"/>
        <v>0</v>
      </c>
      <c r="OWK85" s="4">
        <f t="shared" si="168"/>
        <v>0</v>
      </c>
      <c r="OWL85" s="4">
        <f t="shared" si="168"/>
        <v>0</v>
      </c>
      <c r="OWM85" s="4">
        <f t="shared" si="168"/>
        <v>0</v>
      </c>
      <c r="OWN85" s="4">
        <f t="shared" si="168"/>
        <v>0</v>
      </c>
      <c r="OWO85" s="4">
        <f t="shared" si="168"/>
        <v>0</v>
      </c>
      <c r="OWP85" s="4">
        <f t="shared" si="168"/>
        <v>0</v>
      </c>
      <c r="OWQ85" s="4">
        <f t="shared" si="168"/>
        <v>0</v>
      </c>
      <c r="OWR85" s="4">
        <f t="shared" si="168"/>
        <v>0</v>
      </c>
      <c r="OWS85" s="4">
        <f t="shared" si="168"/>
        <v>0</v>
      </c>
      <c r="OWT85" s="4">
        <f t="shared" si="168"/>
        <v>0</v>
      </c>
      <c r="OWU85" s="4">
        <f t="shared" si="168"/>
        <v>0</v>
      </c>
      <c r="OWV85" s="4">
        <f t="shared" si="168"/>
        <v>0</v>
      </c>
      <c r="OWW85" s="4">
        <f t="shared" si="168"/>
        <v>0</v>
      </c>
      <c r="OWX85" s="4">
        <f t="shared" si="168"/>
        <v>0</v>
      </c>
      <c r="OWY85" s="4">
        <f t="shared" si="168"/>
        <v>0</v>
      </c>
      <c r="OWZ85" s="4">
        <f t="shared" si="168"/>
        <v>0</v>
      </c>
      <c r="OXA85" s="4">
        <f t="shared" si="168"/>
        <v>0</v>
      </c>
      <c r="OXB85" s="4">
        <f t="shared" si="168"/>
        <v>0</v>
      </c>
      <c r="OXC85" s="4">
        <f t="shared" si="168"/>
        <v>0</v>
      </c>
      <c r="OXD85" s="4">
        <f t="shared" si="168"/>
        <v>0</v>
      </c>
      <c r="OXE85" s="4">
        <f t="shared" si="168"/>
        <v>0</v>
      </c>
      <c r="OXF85" s="4">
        <f t="shared" si="168"/>
        <v>0</v>
      </c>
      <c r="OXG85" s="4">
        <f t="shared" ref="OXG85:OZR85" si="169">OWS83</f>
        <v>0</v>
      </c>
      <c r="OXH85" s="4">
        <f t="shared" si="169"/>
        <v>0</v>
      </c>
      <c r="OXI85" s="4">
        <f t="shared" si="169"/>
        <v>0</v>
      </c>
      <c r="OXJ85" s="4">
        <f t="shared" si="169"/>
        <v>0</v>
      </c>
      <c r="OXK85" s="4">
        <f t="shared" si="169"/>
        <v>0</v>
      </c>
      <c r="OXL85" s="4">
        <f t="shared" si="169"/>
        <v>0</v>
      </c>
      <c r="OXM85" s="4">
        <f t="shared" si="169"/>
        <v>0</v>
      </c>
      <c r="OXN85" s="4">
        <f t="shared" si="169"/>
        <v>0</v>
      </c>
      <c r="OXO85" s="4">
        <f t="shared" si="169"/>
        <v>0</v>
      </c>
      <c r="OXP85" s="4">
        <f t="shared" si="169"/>
        <v>0</v>
      </c>
      <c r="OXQ85" s="4">
        <f t="shared" si="169"/>
        <v>0</v>
      </c>
      <c r="OXR85" s="4">
        <f t="shared" si="169"/>
        <v>0</v>
      </c>
      <c r="OXS85" s="4">
        <f t="shared" si="169"/>
        <v>0</v>
      </c>
      <c r="OXT85" s="4">
        <f t="shared" si="169"/>
        <v>0</v>
      </c>
      <c r="OXU85" s="4">
        <f t="shared" si="169"/>
        <v>0</v>
      </c>
      <c r="OXV85" s="4">
        <f t="shared" si="169"/>
        <v>0</v>
      </c>
      <c r="OXW85" s="4">
        <f t="shared" si="169"/>
        <v>0</v>
      </c>
      <c r="OXX85" s="4">
        <f t="shared" si="169"/>
        <v>0</v>
      </c>
      <c r="OXY85" s="4">
        <f t="shared" si="169"/>
        <v>0</v>
      </c>
      <c r="OXZ85" s="4">
        <f t="shared" si="169"/>
        <v>0</v>
      </c>
      <c r="OYA85" s="4">
        <f t="shared" si="169"/>
        <v>0</v>
      </c>
      <c r="OYB85" s="4">
        <f t="shared" si="169"/>
        <v>0</v>
      </c>
      <c r="OYC85" s="4">
        <f t="shared" si="169"/>
        <v>0</v>
      </c>
      <c r="OYD85" s="4">
        <f t="shared" si="169"/>
        <v>0</v>
      </c>
      <c r="OYE85" s="4">
        <f t="shared" si="169"/>
        <v>0</v>
      </c>
      <c r="OYF85" s="4">
        <f t="shared" si="169"/>
        <v>0</v>
      </c>
      <c r="OYG85" s="4">
        <f t="shared" si="169"/>
        <v>0</v>
      </c>
      <c r="OYH85" s="4">
        <f t="shared" si="169"/>
        <v>0</v>
      </c>
      <c r="OYI85" s="4">
        <f t="shared" si="169"/>
        <v>0</v>
      </c>
      <c r="OYJ85" s="4">
        <f t="shared" si="169"/>
        <v>0</v>
      </c>
      <c r="OYK85" s="4">
        <f t="shared" si="169"/>
        <v>0</v>
      </c>
      <c r="OYL85" s="4">
        <f t="shared" si="169"/>
        <v>0</v>
      </c>
      <c r="OYM85" s="4">
        <f t="shared" si="169"/>
        <v>0</v>
      </c>
      <c r="OYN85" s="4">
        <f t="shared" si="169"/>
        <v>0</v>
      </c>
      <c r="OYO85" s="4">
        <f t="shared" si="169"/>
        <v>0</v>
      </c>
      <c r="OYP85" s="4">
        <f t="shared" si="169"/>
        <v>0</v>
      </c>
      <c r="OYQ85" s="4">
        <f t="shared" si="169"/>
        <v>0</v>
      </c>
      <c r="OYR85" s="4">
        <f t="shared" si="169"/>
        <v>0</v>
      </c>
      <c r="OYS85" s="4">
        <f t="shared" si="169"/>
        <v>0</v>
      </c>
      <c r="OYT85" s="4">
        <f t="shared" si="169"/>
        <v>0</v>
      </c>
      <c r="OYU85" s="4">
        <f t="shared" si="169"/>
        <v>0</v>
      </c>
      <c r="OYV85" s="4">
        <f t="shared" si="169"/>
        <v>0</v>
      </c>
      <c r="OYW85" s="4">
        <f t="shared" si="169"/>
        <v>0</v>
      </c>
      <c r="OYX85" s="4">
        <f t="shared" si="169"/>
        <v>0</v>
      </c>
      <c r="OYY85" s="4">
        <f t="shared" si="169"/>
        <v>0</v>
      </c>
      <c r="OYZ85" s="4">
        <f t="shared" si="169"/>
        <v>0</v>
      </c>
      <c r="OZA85" s="4">
        <f t="shared" si="169"/>
        <v>0</v>
      </c>
      <c r="OZB85" s="4">
        <f t="shared" si="169"/>
        <v>0</v>
      </c>
      <c r="OZC85" s="4">
        <f t="shared" si="169"/>
        <v>0</v>
      </c>
      <c r="OZD85" s="4">
        <f t="shared" si="169"/>
        <v>0</v>
      </c>
      <c r="OZE85" s="4">
        <f t="shared" si="169"/>
        <v>0</v>
      </c>
      <c r="OZF85" s="4">
        <f t="shared" si="169"/>
        <v>0</v>
      </c>
      <c r="OZG85" s="4">
        <f t="shared" si="169"/>
        <v>0</v>
      </c>
      <c r="OZH85" s="4">
        <f t="shared" si="169"/>
        <v>0</v>
      </c>
      <c r="OZI85" s="4">
        <f t="shared" si="169"/>
        <v>0</v>
      </c>
      <c r="OZJ85" s="4">
        <f t="shared" si="169"/>
        <v>0</v>
      </c>
      <c r="OZK85" s="4">
        <f t="shared" si="169"/>
        <v>0</v>
      </c>
      <c r="OZL85" s="4">
        <f t="shared" si="169"/>
        <v>0</v>
      </c>
      <c r="OZM85" s="4">
        <f t="shared" si="169"/>
        <v>0</v>
      </c>
      <c r="OZN85" s="4">
        <f t="shared" si="169"/>
        <v>0</v>
      </c>
      <c r="OZO85" s="4">
        <f t="shared" si="169"/>
        <v>0</v>
      </c>
      <c r="OZP85" s="4">
        <f t="shared" si="169"/>
        <v>0</v>
      </c>
      <c r="OZQ85" s="4">
        <f t="shared" si="169"/>
        <v>0</v>
      </c>
      <c r="OZR85" s="4">
        <f t="shared" si="169"/>
        <v>0</v>
      </c>
      <c r="OZS85" s="4">
        <f t="shared" ref="OZS85:PCD85" si="170">OZE83</f>
        <v>0</v>
      </c>
      <c r="OZT85" s="4">
        <f t="shared" si="170"/>
        <v>0</v>
      </c>
      <c r="OZU85" s="4">
        <f t="shared" si="170"/>
        <v>0</v>
      </c>
      <c r="OZV85" s="4">
        <f t="shared" si="170"/>
        <v>0</v>
      </c>
      <c r="OZW85" s="4">
        <f t="shared" si="170"/>
        <v>0</v>
      </c>
      <c r="OZX85" s="4">
        <f t="shared" si="170"/>
        <v>0</v>
      </c>
      <c r="OZY85" s="4">
        <f t="shared" si="170"/>
        <v>0</v>
      </c>
      <c r="OZZ85" s="4">
        <f t="shared" si="170"/>
        <v>0</v>
      </c>
      <c r="PAA85" s="4">
        <f t="shared" si="170"/>
        <v>0</v>
      </c>
      <c r="PAB85" s="4">
        <f t="shared" si="170"/>
        <v>0</v>
      </c>
      <c r="PAC85" s="4">
        <f t="shared" si="170"/>
        <v>0</v>
      </c>
      <c r="PAD85" s="4">
        <f t="shared" si="170"/>
        <v>0</v>
      </c>
      <c r="PAE85" s="4">
        <f t="shared" si="170"/>
        <v>0</v>
      </c>
      <c r="PAF85" s="4">
        <f t="shared" si="170"/>
        <v>0</v>
      </c>
      <c r="PAG85" s="4">
        <f t="shared" si="170"/>
        <v>0</v>
      </c>
      <c r="PAH85" s="4">
        <f t="shared" si="170"/>
        <v>0</v>
      </c>
      <c r="PAI85" s="4">
        <f t="shared" si="170"/>
        <v>0</v>
      </c>
      <c r="PAJ85" s="4">
        <f t="shared" si="170"/>
        <v>0</v>
      </c>
      <c r="PAK85" s="4">
        <f t="shared" si="170"/>
        <v>0</v>
      </c>
      <c r="PAL85" s="4">
        <f t="shared" si="170"/>
        <v>0</v>
      </c>
      <c r="PAM85" s="4">
        <f t="shared" si="170"/>
        <v>0</v>
      </c>
      <c r="PAN85" s="4">
        <f t="shared" si="170"/>
        <v>0</v>
      </c>
      <c r="PAO85" s="4">
        <f t="shared" si="170"/>
        <v>0</v>
      </c>
      <c r="PAP85" s="4">
        <f t="shared" si="170"/>
        <v>0</v>
      </c>
      <c r="PAQ85" s="4">
        <f t="shared" si="170"/>
        <v>0</v>
      </c>
      <c r="PAR85" s="4">
        <f t="shared" si="170"/>
        <v>0</v>
      </c>
      <c r="PAS85" s="4">
        <f t="shared" si="170"/>
        <v>0</v>
      </c>
      <c r="PAT85" s="4">
        <f t="shared" si="170"/>
        <v>0</v>
      </c>
      <c r="PAU85" s="4">
        <f t="shared" si="170"/>
        <v>0</v>
      </c>
      <c r="PAV85" s="4">
        <f t="shared" si="170"/>
        <v>0</v>
      </c>
      <c r="PAW85" s="4">
        <f t="shared" si="170"/>
        <v>0</v>
      </c>
      <c r="PAX85" s="4">
        <f t="shared" si="170"/>
        <v>0</v>
      </c>
      <c r="PAY85" s="4">
        <f t="shared" si="170"/>
        <v>0</v>
      </c>
      <c r="PAZ85" s="4">
        <f t="shared" si="170"/>
        <v>0</v>
      </c>
      <c r="PBA85" s="4">
        <f t="shared" si="170"/>
        <v>0</v>
      </c>
      <c r="PBB85" s="4">
        <f t="shared" si="170"/>
        <v>0</v>
      </c>
      <c r="PBC85" s="4">
        <f t="shared" si="170"/>
        <v>0</v>
      </c>
      <c r="PBD85" s="4">
        <f t="shared" si="170"/>
        <v>0</v>
      </c>
      <c r="PBE85" s="4">
        <f t="shared" si="170"/>
        <v>0</v>
      </c>
      <c r="PBF85" s="4">
        <f t="shared" si="170"/>
        <v>0</v>
      </c>
      <c r="PBG85" s="4">
        <f t="shared" si="170"/>
        <v>0</v>
      </c>
      <c r="PBH85" s="4">
        <f t="shared" si="170"/>
        <v>0</v>
      </c>
      <c r="PBI85" s="4">
        <f t="shared" si="170"/>
        <v>0</v>
      </c>
      <c r="PBJ85" s="4">
        <f t="shared" si="170"/>
        <v>0</v>
      </c>
      <c r="PBK85" s="4">
        <f t="shared" si="170"/>
        <v>0</v>
      </c>
      <c r="PBL85" s="4">
        <f t="shared" si="170"/>
        <v>0</v>
      </c>
      <c r="PBM85" s="4">
        <f t="shared" si="170"/>
        <v>0</v>
      </c>
      <c r="PBN85" s="4">
        <f t="shared" si="170"/>
        <v>0</v>
      </c>
      <c r="PBO85" s="4">
        <f t="shared" si="170"/>
        <v>0</v>
      </c>
      <c r="PBP85" s="4">
        <f t="shared" si="170"/>
        <v>0</v>
      </c>
      <c r="PBQ85" s="4">
        <f t="shared" si="170"/>
        <v>0</v>
      </c>
      <c r="PBR85" s="4">
        <f t="shared" si="170"/>
        <v>0</v>
      </c>
      <c r="PBS85" s="4">
        <f t="shared" si="170"/>
        <v>0</v>
      </c>
      <c r="PBT85" s="4">
        <f t="shared" si="170"/>
        <v>0</v>
      </c>
      <c r="PBU85" s="4">
        <f t="shared" si="170"/>
        <v>0</v>
      </c>
      <c r="PBV85" s="4">
        <f t="shared" si="170"/>
        <v>0</v>
      </c>
      <c r="PBW85" s="4">
        <f t="shared" si="170"/>
        <v>0</v>
      </c>
      <c r="PBX85" s="4">
        <f t="shared" si="170"/>
        <v>0</v>
      </c>
      <c r="PBY85" s="4">
        <f t="shared" si="170"/>
        <v>0</v>
      </c>
      <c r="PBZ85" s="4">
        <f t="shared" si="170"/>
        <v>0</v>
      </c>
      <c r="PCA85" s="4">
        <f t="shared" si="170"/>
        <v>0</v>
      </c>
      <c r="PCB85" s="4">
        <f t="shared" si="170"/>
        <v>0</v>
      </c>
      <c r="PCC85" s="4">
        <f t="shared" si="170"/>
        <v>0</v>
      </c>
      <c r="PCD85" s="4">
        <f t="shared" si="170"/>
        <v>0</v>
      </c>
      <c r="PCE85" s="4">
        <f t="shared" ref="PCE85:PEP85" si="171">PBQ83</f>
        <v>0</v>
      </c>
      <c r="PCF85" s="4">
        <f t="shared" si="171"/>
        <v>0</v>
      </c>
      <c r="PCG85" s="4">
        <f t="shared" si="171"/>
        <v>0</v>
      </c>
      <c r="PCH85" s="4">
        <f t="shared" si="171"/>
        <v>0</v>
      </c>
      <c r="PCI85" s="4">
        <f t="shared" si="171"/>
        <v>0</v>
      </c>
      <c r="PCJ85" s="4">
        <f t="shared" si="171"/>
        <v>0</v>
      </c>
      <c r="PCK85" s="4">
        <f t="shared" si="171"/>
        <v>0</v>
      </c>
      <c r="PCL85" s="4">
        <f t="shared" si="171"/>
        <v>0</v>
      </c>
      <c r="PCM85" s="4">
        <f t="shared" si="171"/>
        <v>0</v>
      </c>
      <c r="PCN85" s="4">
        <f t="shared" si="171"/>
        <v>0</v>
      </c>
      <c r="PCO85" s="4">
        <f t="shared" si="171"/>
        <v>0</v>
      </c>
      <c r="PCP85" s="4">
        <f t="shared" si="171"/>
        <v>0</v>
      </c>
      <c r="PCQ85" s="4">
        <f t="shared" si="171"/>
        <v>0</v>
      </c>
      <c r="PCR85" s="4">
        <f t="shared" si="171"/>
        <v>0</v>
      </c>
      <c r="PCS85" s="4">
        <f t="shared" si="171"/>
        <v>0</v>
      </c>
      <c r="PCT85" s="4">
        <f t="shared" si="171"/>
        <v>0</v>
      </c>
      <c r="PCU85" s="4">
        <f t="shared" si="171"/>
        <v>0</v>
      </c>
      <c r="PCV85" s="4">
        <f t="shared" si="171"/>
        <v>0</v>
      </c>
      <c r="PCW85" s="4">
        <f t="shared" si="171"/>
        <v>0</v>
      </c>
      <c r="PCX85" s="4">
        <f t="shared" si="171"/>
        <v>0</v>
      </c>
      <c r="PCY85" s="4">
        <f t="shared" si="171"/>
        <v>0</v>
      </c>
      <c r="PCZ85" s="4">
        <f t="shared" si="171"/>
        <v>0</v>
      </c>
      <c r="PDA85" s="4">
        <f t="shared" si="171"/>
        <v>0</v>
      </c>
      <c r="PDB85" s="4">
        <f t="shared" si="171"/>
        <v>0</v>
      </c>
      <c r="PDC85" s="4">
        <f t="shared" si="171"/>
        <v>0</v>
      </c>
      <c r="PDD85" s="4">
        <f t="shared" si="171"/>
        <v>0</v>
      </c>
      <c r="PDE85" s="4">
        <f t="shared" si="171"/>
        <v>0</v>
      </c>
      <c r="PDF85" s="4">
        <f t="shared" si="171"/>
        <v>0</v>
      </c>
      <c r="PDG85" s="4">
        <f t="shared" si="171"/>
        <v>0</v>
      </c>
      <c r="PDH85" s="4">
        <f t="shared" si="171"/>
        <v>0</v>
      </c>
      <c r="PDI85" s="4">
        <f t="shared" si="171"/>
        <v>0</v>
      </c>
      <c r="PDJ85" s="4">
        <f t="shared" si="171"/>
        <v>0</v>
      </c>
      <c r="PDK85" s="4">
        <f t="shared" si="171"/>
        <v>0</v>
      </c>
      <c r="PDL85" s="4">
        <f t="shared" si="171"/>
        <v>0</v>
      </c>
      <c r="PDM85" s="4">
        <f t="shared" si="171"/>
        <v>0</v>
      </c>
      <c r="PDN85" s="4">
        <f t="shared" si="171"/>
        <v>0</v>
      </c>
      <c r="PDO85" s="4">
        <f t="shared" si="171"/>
        <v>0</v>
      </c>
      <c r="PDP85" s="4">
        <f t="shared" si="171"/>
        <v>0</v>
      </c>
      <c r="PDQ85" s="4">
        <f t="shared" si="171"/>
        <v>0</v>
      </c>
      <c r="PDR85" s="4">
        <f t="shared" si="171"/>
        <v>0</v>
      </c>
      <c r="PDS85" s="4">
        <f t="shared" si="171"/>
        <v>0</v>
      </c>
      <c r="PDT85" s="4">
        <f t="shared" si="171"/>
        <v>0</v>
      </c>
      <c r="PDU85" s="4">
        <f t="shared" si="171"/>
        <v>0</v>
      </c>
      <c r="PDV85" s="4">
        <f t="shared" si="171"/>
        <v>0</v>
      </c>
      <c r="PDW85" s="4">
        <f t="shared" si="171"/>
        <v>0</v>
      </c>
      <c r="PDX85" s="4">
        <f t="shared" si="171"/>
        <v>0</v>
      </c>
      <c r="PDY85" s="4">
        <f t="shared" si="171"/>
        <v>0</v>
      </c>
      <c r="PDZ85" s="4">
        <f t="shared" si="171"/>
        <v>0</v>
      </c>
      <c r="PEA85" s="4">
        <f t="shared" si="171"/>
        <v>0</v>
      </c>
      <c r="PEB85" s="4">
        <f t="shared" si="171"/>
        <v>0</v>
      </c>
      <c r="PEC85" s="4">
        <f t="shared" si="171"/>
        <v>0</v>
      </c>
      <c r="PED85" s="4">
        <f t="shared" si="171"/>
        <v>0</v>
      </c>
      <c r="PEE85" s="4">
        <f t="shared" si="171"/>
        <v>0</v>
      </c>
      <c r="PEF85" s="4">
        <f t="shared" si="171"/>
        <v>0</v>
      </c>
      <c r="PEG85" s="4">
        <f t="shared" si="171"/>
        <v>0</v>
      </c>
      <c r="PEH85" s="4">
        <f t="shared" si="171"/>
        <v>0</v>
      </c>
      <c r="PEI85" s="4">
        <f t="shared" si="171"/>
        <v>0</v>
      </c>
      <c r="PEJ85" s="4">
        <f t="shared" si="171"/>
        <v>0</v>
      </c>
      <c r="PEK85" s="4">
        <f t="shared" si="171"/>
        <v>0</v>
      </c>
      <c r="PEL85" s="4">
        <f t="shared" si="171"/>
        <v>0</v>
      </c>
      <c r="PEM85" s="4">
        <f t="shared" si="171"/>
        <v>0</v>
      </c>
      <c r="PEN85" s="4">
        <f t="shared" si="171"/>
        <v>0</v>
      </c>
      <c r="PEO85" s="4">
        <f t="shared" si="171"/>
        <v>0</v>
      </c>
      <c r="PEP85" s="4">
        <f t="shared" si="171"/>
        <v>0</v>
      </c>
      <c r="PEQ85" s="4">
        <f t="shared" ref="PEQ85:PHB85" si="172">PEC83</f>
        <v>0</v>
      </c>
      <c r="PER85" s="4">
        <f t="shared" si="172"/>
        <v>0</v>
      </c>
      <c r="PES85" s="4">
        <f t="shared" si="172"/>
        <v>0</v>
      </c>
      <c r="PET85" s="4">
        <f t="shared" si="172"/>
        <v>0</v>
      </c>
      <c r="PEU85" s="4">
        <f t="shared" si="172"/>
        <v>0</v>
      </c>
      <c r="PEV85" s="4">
        <f t="shared" si="172"/>
        <v>0</v>
      </c>
      <c r="PEW85" s="4">
        <f t="shared" si="172"/>
        <v>0</v>
      </c>
      <c r="PEX85" s="4">
        <f t="shared" si="172"/>
        <v>0</v>
      </c>
      <c r="PEY85" s="4">
        <f t="shared" si="172"/>
        <v>0</v>
      </c>
      <c r="PEZ85" s="4">
        <f t="shared" si="172"/>
        <v>0</v>
      </c>
      <c r="PFA85" s="4">
        <f t="shared" si="172"/>
        <v>0</v>
      </c>
      <c r="PFB85" s="4">
        <f t="shared" si="172"/>
        <v>0</v>
      </c>
      <c r="PFC85" s="4">
        <f t="shared" si="172"/>
        <v>0</v>
      </c>
      <c r="PFD85" s="4">
        <f t="shared" si="172"/>
        <v>0</v>
      </c>
      <c r="PFE85" s="4">
        <f t="shared" si="172"/>
        <v>0</v>
      </c>
      <c r="PFF85" s="4">
        <f t="shared" si="172"/>
        <v>0</v>
      </c>
      <c r="PFG85" s="4">
        <f t="shared" si="172"/>
        <v>0</v>
      </c>
      <c r="PFH85" s="4">
        <f t="shared" si="172"/>
        <v>0</v>
      </c>
      <c r="PFI85" s="4">
        <f t="shared" si="172"/>
        <v>0</v>
      </c>
      <c r="PFJ85" s="4">
        <f t="shared" si="172"/>
        <v>0</v>
      </c>
      <c r="PFK85" s="4">
        <f t="shared" si="172"/>
        <v>0</v>
      </c>
      <c r="PFL85" s="4">
        <f t="shared" si="172"/>
        <v>0</v>
      </c>
      <c r="PFM85" s="4">
        <f t="shared" si="172"/>
        <v>0</v>
      </c>
      <c r="PFN85" s="4">
        <f t="shared" si="172"/>
        <v>0</v>
      </c>
      <c r="PFO85" s="4">
        <f t="shared" si="172"/>
        <v>0</v>
      </c>
      <c r="PFP85" s="4">
        <f t="shared" si="172"/>
        <v>0</v>
      </c>
      <c r="PFQ85" s="4">
        <f t="shared" si="172"/>
        <v>0</v>
      </c>
      <c r="PFR85" s="4">
        <f t="shared" si="172"/>
        <v>0</v>
      </c>
      <c r="PFS85" s="4">
        <f t="shared" si="172"/>
        <v>0</v>
      </c>
      <c r="PFT85" s="4">
        <f t="shared" si="172"/>
        <v>0</v>
      </c>
      <c r="PFU85" s="4">
        <f t="shared" si="172"/>
        <v>0</v>
      </c>
      <c r="PFV85" s="4">
        <f t="shared" si="172"/>
        <v>0</v>
      </c>
      <c r="PFW85" s="4">
        <f t="shared" si="172"/>
        <v>0</v>
      </c>
      <c r="PFX85" s="4">
        <f t="shared" si="172"/>
        <v>0</v>
      </c>
      <c r="PFY85" s="4">
        <f t="shared" si="172"/>
        <v>0</v>
      </c>
      <c r="PFZ85" s="4">
        <f t="shared" si="172"/>
        <v>0</v>
      </c>
      <c r="PGA85" s="4">
        <f t="shared" si="172"/>
        <v>0</v>
      </c>
      <c r="PGB85" s="4">
        <f t="shared" si="172"/>
        <v>0</v>
      </c>
      <c r="PGC85" s="4">
        <f t="shared" si="172"/>
        <v>0</v>
      </c>
      <c r="PGD85" s="4">
        <f t="shared" si="172"/>
        <v>0</v>
      </c>
      <c r="PGE85" s="4">
        <f t="shared" si="172"/>
        <v>0</v>
      </c>
      <c r="PGF85" s="4">
        <f t="shared" si="172"/>
        <v>0</v>
      </c>
      <c r="PGG85" s="4">
        <f t="shared" si="172"/>
        <v>0</v>
      </c>
      <c r="PGH85" s="4">
        <f t="shared" si="172"/>
        <v>0</v>
      </c>
      <c r="PGI85" s="4">
        <f t="shared" si="172"/>
        <v>0</v>
      </c>
      <c r="PGJ85" s="4">
        <f t="shared" si="172"/>
        <v>0</v>
      </c>
      <c r="PGK85" s="4">
        <f t="shared" si="172"/>
        <v>0</v>
      </c>
      <c r="PGL85" s="4">
        <f t="shared" si="172"/>
        <v>0</v>
      </c>
      <c r="PGM85" s="4">
        <f t="shared" si="172"/>
        <v>0</v>
      </c>
      <c r="PGN85" s="4">
        <f t="shared" si="172"/>
        <v>0</v>
      </c>
      <c r="PGO85" s="4">
        <f t="shared" si="172"/>
        <v>0</v>
      </c>
      <c r="PGP85" s="4">
        <f t="shared" si="172"/>
        <v>0</v>
      </c>
      <c r="PGQ85" s="4">
        <f t="shared" si="172"/>
        <v>0</v>
      </c>
      <c r="PGR85" s="4">
        <f t="shared" si="172"/>
        <v>0</v>
      </c>
      <c r="PGS85" s="4">
        <f t="shared" si="172"/>
        <v>0</v>
      </c>
      <c r="PGT85" s="4">
        <f t="shared" si="172"/>
        <v>0</v>
      </c>
      <c r="PGU85" s="4">
        <f t="shared" si="172"/>
        <v>0</v>
      </c>
      <c r="PGV85" s="4">
        <f t="shared" si="172"/>
        <v>0</v>
      </c>
      <c r="PGW85" s="4">
        <f t="shared" si="172"/>
        <v>0</v>
      </c>
      <c r="PGX85" s="4">
        <f t="shared" si="172"/>
        <v>0</v>
      </c>
      <c r="PGY85" s="4">
        <f t="shared" si="172"/>
        <v>0</v>
      </c>
      <c r="PGZ85" s="4">
        <f t="shared" si="172"/>
        <v>0</v>
      </c>
      <c r="PHA85" s="4">
        <f t="shared" si="172"/>
        <v>0</v>
      </c>
      <c r="PHB85" s="4">
        <f t="shared" si="172"/>
        <v>0</v>
      </c>
      <c r="PHC85" s="4">
        <f t="shared" ref="PHC85:PJN85" si="173">PGO83</f>
        <v>0</v>
      </c>
      <c r="PHD85" s="4">
        <f t="shared" si="173"/>
        <v>0</v>
      </c>
      <c r="PHE85" s="4">
        <f t="shared" si="173"/>
        <v>0</v>
      </c>
      <c r="PHF85" s="4">
        <f t="shared" si="173"/>
        <v>0</v>
      </c>
      <c r="PHG85" s="4">
        <f t="shared" si="173"/>
        <v>0</v>
      </c>
      <c r="PHH85" s="4">
        <f t="shared" si="173"/>
        <v>0</v>
      </c>
      <c r="PHI85" s="4">
        <f t="shared" si="173"/>
        <v>0</v>
      </c>
      <c r="PHJ85" s="4">
        <f t="shared" si="173"/>
        <v>0</v>
      </c>
      <c r="PHK85" s="4">
        <f t="shared" si="173"/>
        <v>0</v>
      </c>
      <c r="PHL85" s="4">
        <f t="shared" si="173"/>
        <v>0</v>
      </c>
      <c r="PHM85" s="4">
        <f t="shared" si="173"/>
        <v>0</v>
      </c>
      <c r="PHN85" s="4">
        <f t="shared" si="173"/>
        <v>0</v>
      </c>
      <c r="PHO85" s="4">
        <f t="shared" si="173"/>
        <v>0</v>
      </c>
      <c r="PHP85" s="4">
        <f t="shared" si="173"/>
        <v>0</v>
      </c>
      <c r="PHQ85" s="4">
        <f t="shared" si="173"/>
        <v>0</v>
      </c>
      <c r="PHR85" s="4">
        <f t="shared" si="173"/>
        <v>0</v>
      </c>
      <c r="PHS85" s="4">
        <f t="shared" si="173"/>
        <v>0</v>
      </c>
      <c r="PHT85" s="4">
        <f t="shared" si="173"/>
        <v>0</v>
      </c>
      <c r="PHU85" s="4">
        <f t="shared" si="173"/>
        <v>0</v>
      </c>
      <c r="PHV85" s="4">
        <f t="shared" si="173"/>
        <v>0</v>
      </c>
      <c r="PHW85" s="4">
        <f t="shared" si="173"/>
        <v>0</v>
      </c>
      <c r="PHX85" s="4">
        <f t="shared" si="173"/>
        <v>0</v>
      </c>
      <c r="PHY85" s="4">
        <f t="shared" si="173"/>
        <v>0</v>
      </c>
      <c r="PHZ85" s="4">
        <f t="shared" si="173"/>
        <v>0</v>
      </c>
      <c r="PIA85" s="4">
        <f t="shared" si="173"/>
        <v>0</v>
      </c>
      <c r="PIB85" s="4">
        <f t="shared" si="173"/>
        <v>0</v>
      </c>
      <c r="PIC85" s="4">
        <f t="shared" si="173"/>
        <v>0</v>
      </c>
      <c r="PID85" s="4">
        <f t="shared" si="173"/>
        <v>0</v>
      </c>
      <c r="PIE85" s="4">
        <f t="shared" si="173"/>
        <v>0</v>
      </c>
      <c r="PIF85" s="4">
        <f t="shared" si="173"/>
        <v>0</v>
      </c>
      <c r="PIG85" s="4">
        <f t="shared" si="173"/>
        <v>0</v>
      </c>
      <c r="PIH85" s="4">
        <f t="shared" si="173"/>
        <v>0</v>
      </c>
      <c r="PII85" s="4">
        <f t="shared" si="173"/>
        <v>0</v>
      </c>
      <c r="PIJ85" s="4">
        <f t="shared" si="173"/>
        <v>0</v>
      </c>
      <c r="PIK85" s="4">
        <f t="shared" si="173"/>
        <v>0</v>
      </c>
      <c r="PIL85" s="4">
        <f t="shared" si="173"/>
        <v>0</v>
      </c>
      <c r="PIM85" s="4">
        <f t="shared" si="173"/>
        <v>0</v>
      </c>
      <c r="PIN85" s="4">
        <f t="shared" si="173"/>
        <v>0</v>
      </c>
      <c r="PIO85" s="4">
        <f t="shared" si="173"/>
        <v>0</v>
      </c>
      <c r="PIP85" s="4">
        <f t="shared" si="173"/>
        <v>0</v>
      </c>
      <c r="PIQ85" s="4">
        <f t="shared" si="173"/>
        <v>0</v>
      </c>
      <c r="PIR85" s="4">
        <f t="shared" si="173"/>
        <v>0</v>
      </c>
      <c r="PIS85" s="4">
        <f t="shared" si="173"/>
        <v>0</v>
      </c>
      <c r="PIT85" s="4">
        <f t="shared" si="173"/>
        <v>0</v>
      </c>
      <c r="PIU85" s="4">
        <f t="shared" si="173"/>
        <v>0</v>
      </c>
      <c r="PIV85" s="4">
        <f t="shared" si="173"/>
        <v>0</v>
      </c>
      <c r="PIW85" s="4">
        <f t="shared" si="173"/>
        <v>0</v>
      </c>
      <c r="PIX85" s="4">
        <f t="shared" si="173"/>
        <v>0</v>
      </c>
      <c r="PIY85" s="4">
        <f t="shared" si="173"/>
        <v>0</v>
      </c>
      <c r="PIZ85" s="4">
        <f t="shared" si="173"/>
        <v>0</v>
      </c>
      <c r="PJA85" s="4">
        <f t="shared" si="173"/>
        <v>0</v>
      </c>
      <c r="PJB85" s="4">
        <f t="shared" si="173"/>
        <v>0</v>
      </c>
      <c r="PJC85" s="4">
        <f t="shared" si="173"/>
        <v>0</v>
      </c>
      <c r="PJD85" s="4">
        <f t="shared" si="173"/>
        <v>0</v>
      </c>
      <c r="PJE85" s="4">
        <f t="shared" si="173"/>
        <v>0</v>
      </c>
      <c r="PJF85" s="4">
        <f t="shared" si="173"/>
        <v>0</v>
      </c>
      <c r="PJG85" s="4">
        <f t="shared" si="173"/>
        <v>0</v>
      </c>
      <c r="PJH85" s="4">
        <f t="shared" si="173"/>
        <v>0</v>
      </c>
      <c r="PJI85" s="4">
        <f t="shared" si="173"/>
        <v>0</v>
      </c>
      <c r="PJJ85" s="4">
        <f t="shared" si="173"/>
        <v>0</v>
      </c>
      <c r="PJK85" s="4">
        <f t="shared" si="173"/>
        <v>0</v>
      </c>
      <c r="PJL85" s="4">
        <f t="shared" si="173"/>
        <v>0</v>
      </c>
      <c r="PJM85" s="4">
        <f t="shared" si="173"/>
        <v>0</v>
      </c>
      <c r="PJN85" s="4">
        <f t="shared" si="173"/>
        <v>0</v>
      </c>
      <c r="PJO85" s="4">
        <f t="shared" ref="PJO85:PLZ85" si="174">PJA83</f>
        <v>0</v>
      </c>
      <c r="PJP85" s="4">
        <f t="shared" si="174"/>
        <v>0</v>
      </c>
      <c r="PJQ85" s="4">
        <f t="shared" si="174"/>
        <v>0</v>
      </c>
      <c r="PJR85" s="4">
        <f t="shared" si="174"/>
        <v>0</v>
      </c>
      <c r="PJS85" s="4">
        <f t="shared" si="174"/>
        <v>0</v>
      </c>
      <c r="PJT85" s="4">
        <f t="shared" si="174"/>
        <v>0</v>
      </c>
      <c r="PJU85" s="4">
        <f t="shared" si="174"/>
        <v>0</v>
      </c>
      <c r="PJV85" s="4">
        <f t="shared" si="174"/>
        <v>0</v>
      </c>
      <c r="PJW85" s="4">
        <f t="shared" si="174"/>
        <v>0</v>
      </c>
      <c r="PJX85" s="4">
        <f t="shared" si="174"/>
        <v>0</v>
      </c>
      <c r="PJY85" s="4">
        <f t="shared" si="174"/>
        <v>0</v>
      </c>
      <c r="PJZ85" s="4">
        <f t="shared" si="174"/>
        <v>0</v>
      </c>
      <c r="PKA85" s="4">
        <f t="shared" si="174"/>
        <v>0</v>
      </c>
      <c r="PKB85" s="4">
        <f t="shared" si="174"/>
        <v>0</v>
      </c>
      <c r="PKC85" s="4">
        <f t="shared" si="174"/>
        <v>0</v>
      </c>
      <c r="PKD85" s="4">
        <f t="shared" si="174"/>
        <v>0</v>
      </c>
      <c r="PKE85" s="4">
        <f t="shared" si="174"/>
        <v>0</v>
      </c>
      <c r="PKF85" s="4">
        <f t="shared" si="174"/>
        <v>0</v>
      </c>
      <c r="PKG85" s="4">
        <f t="shared" si="174"/>
        <v>0</v>
      </c>
      <c r="PKH85" s="4">
        <f t="shared" si="174"/>
        <v>0</v>
      </c>
      <c r="PKI85" s="4">
        <f t="shared" si="174"/>
        <v>0</v>
      </c>
      <c r="PKJ85" s="4">
        <f t="shared" si="174"/>
        <v>0</v>
      </c>
      <c r="PKK85" s="4">
        <f t="shared" si="174"/>
        <v>0</v>
      </c>
      <c r="PKL85" s="4">
        <f t="shared" si="174"/>
        <v>0</v>
      </c>
      <c r="PKM85" s="4">
        <f t="shared" si="174"/>
        <v>0</v>
      </c>
      <c r="PKN85" s="4">
        <f t="shared" si="174"/>
        <v>0</v>
      </c>
      <c r="PKO85" s="4">
        <f t="shared" si="174"/>
        <v>0</v>
      </c>
      <c r="PKP85" s="4">
        <f t="shared" si="174"/>
        <v>0</v>
      </c>
      <c r="PKQ85" s="4">
        <f t="shared" si="174"/>
        <v>0</v>
      </c>
      <c r="PKR85" s="4">
        <f t="shared" si="174"/>
        <v>0</v>
      </c>
      <c r="PKS85" s="4">
        <f t="shared" si="174"/>
        <v>0</v>
      </c>
      <c r="PKT85" s="4">
        <f t="shared" si="174"/>
        <v>0</v>
      </c>
      <c r="PKU85" s="4">
        <f t="shared" si="174"/>
        <v>0</v>
      </c>
      <c r="PKV85" s="4">
        <f t="shared" si="174"/>
        <v>0</v>
      </c>
      <c r="PKW85" s="4">
        <f t="shared" si="174"/>
        <v>0</v>
      </c>
      <c r="PKX85" s="4">
        <f t="shared" si="174"/>
        <v>0</v>
      </c>
      <c r="PKY85" s="4">
        <f t="shared" si="174"/>
        <v>0</v>
      </c>
      <c r="PKZ85" s="4">
        <f t="shared" si="174"/>
        <v>0</v>
      </c>
      <c r="PLA85" s="4">
        <f t="shared" si="174"/>
        <v>0</v>
      </c>
      <c r="PLB85" s="4">
        <f t="shared" si="174"/>
        <v>0</v>
      </c>
      <c r="PLC85" s="4">
        <f t="shared" si="174"/>
        <v>0</v>
      </c>
      <c r="PLD85" s="4">
        <f t="shared" si="174"/>
        <v>0</v>
      </c>
      <c r="PLE85" s="4">
        <f t="shared" si="174"/>
        <v>0</v>
      </c>
      <c r="PLF85" s="4">
        <f t="shared" si="174"/>
        <v>0</v>
      </c>
      <c r="PLG85" s="4">
        <f t="shared" si="174"/>
        <v>0</v>
      </c>
      <c r="PLH85" s="4">
        <f t="shared" si="174"/>
        <v>0</v>
      </c>
      <c r="PLI85" s="4">
        <f t="shared" si="174"/>
        <v>0</v>
      </c>
      <c r="PLJ85" s="4">
        <f t="shared" si="174"/>
        <v>0</v>
      </c>
      <c r="PLK85" s="4">
        <f t="shared" si="174"/>
        <v>0</v>
      </c>
      <c r="PLL85" s="4">
        <f t="shared" si="174"/>
        <v>0</v>
      </c>
      <c r="PLM85" s="4">
        <f t="shared" si="174"/>
        <v>0</v>
      </c>
      <c r="PLN85" s="4">
        <f t="shared" si="174"/>
        <v>0</v>
      </c>
      <c r="PLO85" s="4">
        <f t="shared" si="174"/>
        <v>0</v>
      </c>
      <c r="PLP85" s="4">
        <f t="shared" si="174"/>
        <v>0</v>
      </c>
      <c r="PLQ85" s="4">
        <f t="shared" si="174"/>
        <v>0</v>
      </c>
      <c r="PLR85" s="4">
        <f t="shared" si="174"/>
        <v>0</v>
      </c>
      <c r="PLS85" s="4">
        <f t="shared" si="174"/>
        <v>0</v>
      </c>
      <c r="PLT85" s="4">
        <f t="shared" si="174"/>
        <v>0</v>
      </c>
      <c r="PLU85" s="4">
        <f t="shared" si="174"/>
        <v>0</v>
      </c>
      <c r="PLV85" s="4">
        <f t="shared" si="174"/>
        <v>0</v>
      </c>
      <c r="PLW85" s="4">
        <f t="shared" si="174"/>
        <v>0</v>
      </c>
      <c r="PLX85" s="4">
        <f t="shared" si="174"/>
        <v>0</v>
      </c>
      <c r="PLY85" s="4">
        <f t="shared" si="174"/>
        <v>0</v>
      </c>
      <c r="PLZ85" s="4">
        <f t="shared" si="174"/>
        <v>0</v>
      </c>
      <c r="PMA85" s="4">
        <f t="shared" ref="PMA85:POL85" si="175">PLM83</f>
        <v>0</v>
      </c>
      <c r="PMB85" s="4">
        <f t="shared" si="175"/>
        <v>0</v>
      </c>
      <c r="PMC85" s="4">
        <f t="shared" si="175"/>
        <v>0</v>
      </c>
      <c r="PMD85" s="4">
        <f t="shared" si="175"/>
        <v>0</v>
      </c>
      <c r="PME85" s="4">
        <f t="shared" si="175"/>
        <v>0</v>
      </c>
      <c r="PMF85" s="4">
        <f t="shared" si="175"/>
        <v>0</v>
      </c>
      <c r="PMG85" s="4">
        <f t="shared" si="175"/>
        <v>0</v>
      </c>
      <c r="PMH85" s="4">
        <f t="shared" si="175"/>
        <v>0</v>
      </c>
      <c r="PMI85" s="4">
        <f t="shared" si="175"/>
        <v>0</v>
      </c>
      <c r="PMJ85" s="4">
        <f t="shared" si="175"/>
        <v>0</v>
      </c>
      <c r="PMK85" s="4">
        <f t="shared" si="175"/>
        <v>0</v>
      </c>
      <c r="PML85" s="4">
        <f t="shared" si="175"/>
        <v>0</v>
      </c>
      <c r="PMM85" s="4">
        <f t="shared" si="175"/>
        <v>0</v>
      </c>
      <c r="PMN85" s="4">
        <f t="shared" si="175"/>
        <v>0</v>
      </c>
      <c r="PMO85" s="4">
        <f t="shared" si="175"/>
        <v>0</v>
      </c>
      <c r="PMP85" s="4">
        <f t="shared" si="175"/>
        <v>0</v>
      </c>
      <c r="PMQ85" s="4">
        <f t="shared" si="175"/>
        <v>0</v>
      </c>
      <c r="PMR85" s="4">
        <f t="shared" si="175"/>
        <v>0</v>
      </c>
      <c r="PMS85" s="4">
        <f t="shared" si="175"/>
        <v>0</v>
      </c>
      <c r="PMT85" s="4">
        <f t="shared" si="175"/>
        <v>0</v>
      </c>
      <c r="PMU85" s="4">
        <f t="shared" si="175"/>
        <v>0</v>
      </c>
      <c r="PMV85" s="4">
        <f t="shared" si="175"/>
        <v>0</v>
      </c>
      <c r="PMW85" s="4">
        <f t="shared" si="175"/>
        <v>0</v>
      </c>
      <c r="PMX85" s="4">
        <f t="shared" si="175"/>
        <v>0</v>
      </c>
      <c r="PMY85" s="4">
        <f t="shared" si="175"/>
        <v>0</v>
      </c>
      <c r="PMZ85" s="4">
        <f t="shared" si="175"/>
        <v>0</v>
      </c>
      <c r="PNA85" s="4">
        <f t="shared" si="175"/>
        <v>0</v>
      </c>
      <c r="PNB85" s="4">
        <f t="shared" si="175"/>
        <v>0</v>
      </c>
      <c r="PNC85" s="4">
        <f t="shared" si="175"/>
        <v>0</v>
      </c>
      <c r="PND85" s="4">
        <f t="shared" si="175"/>
        <v>0</v>
      </c>
      <c r="PNE85" s="4">
        <f t="shared" si="175"/>
        <v>0</v>
      </c>
      <c r="PNF85" s="4">
        <f t="shared" si="175"/>
        <v>0</v>
      </c>
      <c r="PNG85" s="4">
        <f t="shared" si="175"/>
        <v>0</v>
      </c>
      <c r="PNH85" s="4">
        <f t="shared" si="175"/>
        <v>0</v>
      </c>
      <c r="PNI85" s="4">
        <f t="shared" si="175"/>
        <v>0</v>
      </c>
      <c r="PNJ85" s="4">
        <f t="shared" si="175"/>
        <v>0</v>
      </c>
      <c r="PNK85" s="4">
        <f t="shared" si="175"/>
        <v>0</v>
      </c>
      <c r="PNL85" s="4">
        <f t="shared" si="175"/>
        <v>0</v>
      </c>
      <c r="PNM85" s="4">
        <f t="shared" si="175"/>
        <v>0</v>
      </c>
      <c r="PNN85" s="4">
        <f t="shared" si="175"/>
        <v>0</v>
      </c>
      <c r="PNO85" s="4">
        <f t="shared" si="175"/>
        <v>0</v>
      </c>
      <c r="PNP85" s="4">
        <f t="shared" si="175"/>
        <v>0</v>
      </c>
      <c r="PNQ85" s="4">
        <f t="shared" si="175"/>
        <v>0</v>
      </c>
      <c r="PNR85" s="4">
        <f t="shared" si="175"/>
        <v>0</v>
      </c>
      <c r="PNS85" s="4">
        <f t="shared" si="175"/>
        <v>0</v>
      </c>
      <c r="PNT85" s="4">
        <f t="shared" si="175"/>
        <v>0</v>
      </c>
      <c r="PNU85" s="4">
        <f t="shared" si="175"/>
        <v>0</v>
      </c>
      <c r="PNV85" s="4">
        <f t="shared" si="175"/>
        <v>0</v>
      </c>
      <c r="PNW85" s="4">
        <f t="shared" si="175"/>
        <v>0</v>
      </c>
      <c r="PNX85" s="4">
        <f t="shared" si="175"/>
        <v>0</v>
      </c>
      <c r="PNY85" s="4">
        <f t="shared" si="175"/>
        <v>0</v>
      </c>
      <c r="PNZ85" s="4">
        <f t="shared" si="175"/>
        <v>0</v>
      </c>
      <c r="POA85" s="4">
        <f t="shared" si="175"/>
        <v>0</v>
      </c>
      <c r="POB85" s="4">
        <f t="shared" si="175"/>
        <v>0</v>
      </c>
      <c r="POC85" s="4">
        <f t="shared" si="175"/>
        <v>0</v>
      </c>
      <c r="POD85" s="4">
        <f t="shared" si="175"/>
        <v>0</v>
      </c>
      <c r="POE85" s="4">
        <f t="shared" si="175"/>
        <v>0</v>
      </c>
      <c r="POF85" s="4">
        <f t="shared" si="175"/>
        <v>0</v>
      </c>
      <c r="POG85" s="4">
        <f t="shared" si="175"/>
        <v>0</v>
      </c>
      <c r="POH85" s="4">
        <f t="shared" si="175"/>
        <v>0</v>
      </c>
      <c r="POI85" s="4">
        <f t="shared" si="175"/>
        <v>0</v>
      </c>
      <c r="POJ85" s="4">
        <f t="shared" si="175"/>
        <v>0</v>
      </c>
      <c r="POK85" s="4">
        <f t="shared" si="175"/>
        <v>0</v>
      </c>
      <c r="POL85" s="4">
        <f t="shared" si="175"/>
        <v>0</v>
      </c>
      <c r="POM85" s="4">
        <f t="shared" ref="POM85:PQX85" si="176">PNY83</f>
        <v>0</v>
      </c>
      <c r="PON85" s="4">
        <f t="shared" si="176"/>
        <v>0</v>
      </c>
      <c r="POO85" s="4">
        <f t="shared" si="176"/>
        <v>0</v>
      </c>
      <c r="POP85" s="4">
        <f t="shared" si="176"/>
        <v>0</v>
      </c>
      <c r="POQ85" s="4">
        <f t="shared" si="176"/>
        <v>0</v>
      </c>
      <c r="POR85" s="4">
        <f t="shared" si="176"/>
        <v>0</v>
      </c>
      <c r="POS85" s="4">
        <f t="shared" si="176"/>
        <v>0</v>
      </c>
      <c r="POT85" s="4">
        <f t="shared" si="176"/>
        <v>0</v>
      </c>
      <c r="POU85" s="4">
        <f t="shared" si="176"/>
        <v>0</v>
      </c>
      <c r="POV85" s="4">
        <f t="shared" si="176"/>
        <v>0</v>
      </c>
      <c r="POW85" s="4">
        <f t="shared" si="176"/>
        <v>0</v>
      </c>
      <c r="POX85" s="4">
        <f t="shared" si="176"/>
        <v>0</v>
      </c>
      <c r="POY85" s="4">
        <f t="shared" si="176"/>
        <v>0</v>
      </c>
      <c r="POZ85" s="4">
        <f t="shared" si="176"/>
        <v>0</v>
      </c>
      <c r="PPA85" s="4">
        <f t="shared" si="176"/>
        <v>0</v>
      </c>
      <c r="PPB85" s="4">
        <f t="shared" si="176"/>
        <v>0</v>
      </c>
      <c r="PPC85" s="4">
        <f t="shared" si="176"/>
        <v>0</v>
      </c>
      <c r="PPD85" s="4">
        <f t="shared" si="176"/>
        <v>0</v>
      </c>
      <c r="PPE85" s="4">
        <f t="shared" si="176"/>
        <v>0</v>
      </c>
      <c r="PPF85" s="4">
        <f t="shared" si="176"/>
        <v>0</v>
      </c>
      <c r="PPG85" s="4">
        <f t="shared" si="176"/>
        <v>0</v>
      </c>
      <c r="PPH85" s="4">
        <f t="shared" si="176"/>
        <v>0</v>
      </c>
      <c r="PPI85" s="4">
        <f t="shared" si="176"/>
        <v>0</v>
      </c>
      <c r="PPJ85" s="4">
        <f t="shared" si="176"/>
        <v>0</v>
      </c>
      <c r="PPK85" s="4">
        <f t="shared" si="176"/>
        <v>0</v>
      </c>
      <c r="PPL85" s="4">
        <f t="shared" si="176"/>
        <v>0</v>
      </c>
      <c r="PPM85" s="4">
        <f t="shared" si="176"/>
        <v>0</v>
      </c>
      <c r="PPN85" s="4">
        <f t="shared" si="176"/>
        <v>0</v>
      </c>
      <c r="PPO85" s="4">
        <f t="shared" si="176"/>
        <v>0</v>
      </c>
      <c r="PPP85" s="4">
        <f t="shared" si="176"/>
        <v>0</v>
      </c>
      <c r="PPQ85" s="4">
        <f t="shared" si="176"/>
        <v>0</v>
      </c>
      <c r="PPR85" s="4">
        <f t="shared" si="176"/>
        <v>0</v>
      </c>
      <c r="PPS85" s="4">
        <f t="shared" si="176"/>
        <v>0</v>
      </c>
      <c r="PPT85" s="4">
        <f t="shared" si="176"/>
        <v>0</v>
      </c>
      <c r="PPU85" s="4">
        <f t="shared" si="176"/>
        <v>0</v>
      </c>
      <c r="PPV85" s="4">
        <f t="shared" si="176"/>
        <v>0</v>
      </c>
      <c r="PPW85" s="4">
        <f t="shared" si="176"/>
        <v>0</v>
      </c>
      <c r="PPX85" s="4">
        <f t="shared" si="176"/>
        <v>0</v>
      </c>
      <c r="PPY85" s="4">
        <f t="shared" si="176"/>
        <v>0</v>
      </c>
      <c r="PPZ85" s="4">
        <f t="shared" si="176"/>
        <v>0</v>
      </c>
      <c r="PQA85" s="4">
        <f t="shared" si="176"/>
        <v>0</v>
      </c>
      <c r="PQB85" s="4">
        <f t="shared" si="176"/>
        <v>0</v>
      </c>
      <c r="PQC85" s="4">
        <f t="shared" si="176"/>
        <v>0</v>
      </c>
      <c r="PQD85" s="4">
        <f t="shared" si="176"/>
        <v>0</v>
      </c>
      <c r="PQE85" s="4">
        <f t="shared" si="176"/>
        <v>0</v>
      </c>
      <c r="PQF85" s="4">
        <f t="shared" si="176"/>
        <v>0</v>
      </c>
      <c r="PQG85" s="4">
        <f t="shared" si="176"/>
        <v>0</v>
      </c>
      <c r="PQH85" s="4">
        <f t="shared" si="176"/>
        <v>0</v>
      </c>
      <c r="PQI85" s="4">
        <f t="shared" si="176"/>
        <v>0</v>
      </c>
      <c r="PQJ85" s="4">
        <f t="shared" si="176"/>
        <v>0</v>
      </c>
      <c r="PQK85" s="4">
        <f t="shared" si="176"/>
        <v>0</v>
      </c>
      <c r="PQL85" s="4">
        <f t="shared" si="176"/>
        <v>0</v>
      </c>
      <c r="PQM85" s="4">
        <f t="shared" si="176"/>
        <v>0</v>
      </c>
      <c r="PQN85" s="4">
        <f t="shared" si="176"/>
        <v>0</v>
      </c>
      <c r="PQO85" s="4">
        <f t="shared" si="176"/>
        <v>0</v>
      </c>
      <c r="PQP85" s="4">
        <f t="shared" si="176"/>
        <v>0</v>
      </c>
      <c r="PQQ85" s="4">
        <f t="shared" si="176"/>
        <v>0</v>
      </c>
      <c r="PQR85" s="4">
        <f t="shared" si="176"/>
        <v>0</v>
      </c>
      <c r="PQS85" s="4">
        <f t="shared" si="176"/>
        <v>0</v>
      </c>
      <c r="PQT85" s="4">
        <f t="shared" si="176"/>
        <v>0</v>
      </c>
      <c r="PQU85" s="4">
        <f t="shared" si="176"/>
        <v>0</v>
      </c>
      <c r="PQV85" s="4">
        <f t="shared" si="176"/>
        <v>0</v>
      </c>
      <c r="PQW85" s="4">
        <f t="shared" si="176"/>
        <v>0</v>
      </c>
      <c r="PQX85" s="4">
        <f t="shared" si="176"/>
        <v>0</v>
      </c>
      <c r="PQY85" s="4">
        <f t="shared" ref="PQY85:PTJ85" si="177">PQK83</f>
        <v>0</v>
      </c>
      <c r="PQZ85" s="4">
        <f t="shared" si="177"/>
        <v>0</v>
      </c>
      <c r="PRA85" s="4">
        <f t="shared" si="177"/>
        <v>0</v>
      </c>
      <c r="PRB85" s="4">
        <f t="shared" si="177"/>
        <v>0</v>
      </c>
      <c r="PRC85" s="4">
        <f t="shared" si="177"/>
        <v>0</v>
      </c>
      <c r="PRD85" s="4">
        <f t="shared" si="177"/>
        <v>0</v>
      </c>
      <c r="PRE85" s="4">
        <f t="shared" si="177"/>
        <v>0</v>
      </c>
      <c r="PRF85" s="4">
        <f t="shared" si="177"/>
        <v>0</v>
      </c>
      <c r="PRG85" s="4">
        <f t="shared" si="177"/>
        <v>0</v>
      </c>
      <c r="PRH85" s="4">
        <f t="shared" si="177"/>
        <v>0</v>
      </c>
      <c r="PRI85" s="4">
        <f t="shared" si="177"/>
        <v>0</v>
      </c>
      <c r="PRJ85" s="4">
        <f t="shared" si="177"/>
        <v>0</v>
      </c>
      <c r="PRK85" s="4">
        <f t="shared" si="177"/>
        <v>0</v>
      </c>
      <c r="PRL85" s="4">
        <f t="shared" si="177"/>
        <v>0</v>
      </c>
      <c r="PRM85" s="4">
        <f t="shared" si="177"/>
        <v>0</v>
      </c>
      <c r="PRN85" s="4">
        <f t="shared" si="177"/>
        <v>0</v>
      </c>
      <c r="PRO85" s="4">
        <f t="shared" si="177"/>
        <v>0</v>
      </c>
      <c r="PRP85" s="4">
        <f t="shared" si="177"/>
        <v>0</v>
      </c>
      <c r="PRQ85" s="4">
        <f t="shared" si="177"/>
        <v>0</v>
      </c>
      <c r="PRR85" s="4">
        <f t="shared" si="177"/>
        <v>0</v>
      </c>
      <c r="PRS85" s="4">
        <f t="shared" si="177"/>
        <v>0</v>
      </c>
      <c r="PRT85" s="4">
        <f t="shared" si="177"/>
        <v>0</v>
      </c>
      <c r="PRU85" s="4">
        <f t="shared" si="177"/>
        <v>0</v>
      </c>
      <c r="PRV85" s="4">
        <f t="shared" si="177"/>
        <v>0</v>
      </c>
      <c r="PRW85" s="4">
        <f t="shared" si="177"/>
        <v>0</v>
      </c>
      <c r="PRX85" s="4">
        <f t="shared" si="177"/>
        <v>0</v>
      </c>
      <c r="PRY85" s="4">
        <f t="shared" si="177"/>
        <v>0</v>
      </c>
      <c r="PRZ85" s="4">
        <f t="shared" si="177"/>
        <v>0</v>
      </c>
      <c r="PSA85" s="4">
        <f t="shared" si="177"/>
        <v>0</v>
      </c>
      <c r="PSB85" s="4">
        <f t="shared" si="177"/>
        <v>0</v>
      </c>
      <c r="PSC85" s="4">
        <f t="shared" si="177"/>
        <v>0</v>
      </c>
      <c r="PSD85" s="4">
        <f t="shared" si="177"/>
        <v>0</v>
      </c>
      <c r="PSE85" s="4">
        <f t="shared" si="177"/>
        <v>0</v>
      </c>
      <c r="PSF85" s="4">
        <f t="shared" si="177"/>
        <v>0</v>
      </c>
      <c r="PSG85" s="4">
        <f t="shared" si="177"/>
        <v>0</v>
      </c>
      <c r="PSH85" s="4">
        <f t="shared" si="177"/>
        <v>0</v>
      </c>
      <c r="PSI85" s="4">
        <f t="shared" si="177"/>
        <v>0</v>
      </c>
      <c r="PSJ85" s="4">
        <f t="shared" si="177"/>
        <v>0</v>
      </c>
      <c r="PSK85" s="4">
        <f t="shared" si="177"/>
        <v>0</v>
      </c>
      <c r="PSL85" s="4">
        <f t="shared" si="177"/>
        <v>0</v>
      </c>
      <c r="PSM85" s="4">
        <f t="shared" si="177"/>
        <v>0</v>
      </c>
      <c r="PSN85" s="4">
        <f t="shared" si="177"/>
        <v>0</v>
      </c>
      <c r="PSO85" s="4">
        <f t="shared" si="177"/>
        <v>0</v>
      </c>
      <c r="PSP85" s="4">
        <f t="shared" si="177"/>
        <v>0</v>
      </c>
      <c r="PSQ85" s="4">
        <f t="shared" si="177"/>
        <v>0</v>
      </c>
      <c r="PSR85" s="4">
        <f t="shared" si="177"/>
        <v>0</v>
      </c>
      <c r="PSS85" s="4">
        <f t="shared" si="177"/>
        <v>0</v>
      </c>
      <c r="PST85" s="4">
        <f t="shared" si="177"/>
        <v>0</v>
      </c>
      <c r="PSU85" s="4">
        <f t="shared" si="177"/>
        <v>0</v>
      </c>
      <c r="PSV85" s="4">
        <f t="shared" si="177"/>
        <v>0</v>
      </c>
      <c r="PSW85" s="4">
        <f t="shared" si="177"/>
        <v>0</v>
      </c>
      <c r="PSX85" s="4">
        <f t="shared" si="177"/>
        <v>0</v>
      </c>
      <c r="PSY85" s="4">
        <f t="shared" si="177"/>
        <v>0</v>
      </c>
      <c r="PSZ85" s="4">
        <f t="shared" si="177"/>
        <v>0</v>
      </c>
      <c r="PTA85" s="4">
        <f t="shared" si="177"/>
        <v>0</v>
      </c>
      <c r="PTB85" s="4">
        <f t="shared" si="177"/>
        <v>0</v>
      </c>
      <c r="PTC85" s="4">
        <f t="shared" si="177"/>
        <v>0</v>
      </c>
      <c r="PTD85" s="4">
        <f t="shared" si="177"/>
        <v>0</v>
      </c>
      <c r="PTE85" s="4">
        <f t="shared" si="177"/>
        <v>0</v>
      </c>
      <c r="PTF85" s="4">
        <f t="shared" si="177"/>
        <v>0</v>
      </c>
      <c r="PTG85" s="4">
        <f t="shared" si="177"/>
        <v>0</v>
      </c>
      <c r="PTH85" s="4">
        <f t="shared" si="177"/>
        <v>0</v>
      </c>
      <c r="PTI85" s="4">
        <f t="shared" si="177"/>
        <v>0</v>
      </c>
      <c r="PTJ85" s="4">
        <f t="shared" si="177"/>
        <v>0</v>
      </c>
      <c r="PTK85" s="4">
        <f t="shared" ref="PTK85:PVV85" si="178">PSW83</f>
        <v>0</v>
      </c>
      <c r="PTL85" s="4">
        <f t="shared" si="178"/>
        <v>0</v>
      </c>
      <c r="PTM85" s="4">
        <f t="shared" si="178"/>
        <v>0</v>
      </c>
      <c r="PTN85" s="4">
        <f t="shared" si="178"/>
        <v>0</v>
      </c>
      <c r="PTO85" s="4">
        <f t="shared" si="178"/>
        <v>0</v>
      </c>
      <c r="PTP85" s="4">
        <f t="shared" si="178"/>
        <v>0</v>
      </c>
      <c r="PTQ85" s="4">
        <f t="shared" si="178"/>
        <v>0</v>
      </c>
      <c r="PTR85" s="4">
        <f t="shared" si="178"/>
        <v>0</v>
      </c>
      <c r="PTS85" s="4">
        <f t="shared" si="178"/>
        <v>0</v>
      </c>
      <c r="PTT85" s="4">
        <f t="shared" si="178"/>
        <v>0</v>
      </c>
      <c r="PTU85" s="4">
        <f t="shared" si="178"/>
        <v>0</v>
      </c>
      <c r="PTV85" s="4">
        <f t="shared" si="178"/>
        <v>0</v>
      </c>
      <c r="PTW85" s="4">
        <f t="shared" si="178"/>
        <v>0</v>
      </c>
      <c r="PTX85" s="4">
        <f t="shared" si="178"/>
        <v>0</v>
      </c>
      <c r="PTY85" s="4">
        <f t="shared" si="178"/>
        <v>0</v>
      </c>
      <c r="PTZ85" s="4">
        <f t="shared" si="178"/>
        <v>0</v>
      </c>
      <c r="PUA85" s="4">
        <f t="shared" si="178"/>
        <v>0</v>
      </c>
      <c r="PUB85" s="4">
        <f t="shared" si="178"/>
        <v>0</v>
      </c>
      <c r="PUC85" s="4">
        <f t="shared" si="178"/>
        <v>0</v>
      </c>
      <c r="PUD85" s="4">
        <f t="shared" si="178"/>
        <v>0</v>
      </c>
      <c r="PUE85" s="4">
        <f t="shared" si="178"/>
        <v>0</v>
      </c>
      <c r="PUF85" s="4">
        <f t="shared" si="178"/>
        <v>0</v>
      </c>
      <c r="PUG85" s="4">
        <f t="shared" si="178"/>
        <v>0</v>
      </c>
      <c r="PUH85" s="4">
        <f t="shared" si="178"/>
        <v>0</v>
      </c>
      <c r="PUI85" s="4">
        <f t="shared" si="178"/>
        <v>0</v>
      </c>
      <c r="PUJ85" s="4">
        <f t="shared" si="178"/>
        <v>0</v>
      </c>
      <c r="PUK85" s="4">
        <f t="shared" si="178"/>
        <v>0</v>
      </c>
      <c r="PUL85" s="4">
        <f t="shared" si="178"/>
        <v>0</v>
      </c>
      <c r="PUM85" s="4">
        <f t="shared" si="178"/>
        <v>0</v>
      </c>
      <c r="PUN85" s="4">
        <f t="shared" si="178"/>
        <v>0</v>
      </c>
      <c r="PUO85" s="4">
        <f t="shared" si="178"/>
        <v>0</v>
      </c>
      <c r="PUP85" s="4">
        <f t="shared" si="178"/>
        <v>0</v>
      </c>
      <c r="PUQ85" s="4">
        <f t="shared" si="178"/>
        <v>0</v>
      </c>
      <c r="PUR85" s="4">
        <f t="shared" si="178"/>
        <v>0</v>
      </c>
      <c r="PUS85" s="4">
        <f t="shared" si="178"/>
        <v>0</v>
      </c>
      <c r="PUT85" s="4">
        <f t="shared" si="178"/>
        <v>0</v>
      </c>
      <c r="PUU85" s="4">
        <f t="shared" si="178"/>
        <v>0</v>
      </c>
      <c r="PUV85" s="4">
        <f t="shared" si="178"/>
        <v>0</v>
      </c>
      <c r="PUW85" s="4">
        <f t="shared" si="178"/>
        <v>0</v>
      </c>
      <c r="PUX85" s="4">
        <f t="shared" si="178"/>
        <v>0</v>
      </c>
      <c r="PUY85" s="4">
        <f t="shared" si="178"/>
        <v>0</v>
      </c>
      <c r="PUZ85" s="4">
        <f t="shared" si="178"/>
        <v>0</v>
      </c>
      <c r="PVA85" s="4">
        <f t="shared" si="178"/>
        <v>0</v>
      </c>
      <c r="PVB85" s="4">
        <f t="shared" si="178"/>
        <v>0</v>
      </c>
      <c r="PVC85" s="4">
        <f t="shared" si="178"/>
        <v>0</v>
      </c>
      <c r="PVD85" s="4">
        <f t="shared" si="178"/>
        <v>0</v>
      </c>
      <c r="PVE85" s="4">
        <f t="shared" si="178"/>
        <v>0</v>
      </c>
      <c r="PVF85" s="4">
        <f t="shared" si="178"/>
        <v>0</v>
      </c>
      <c r="PVG85" s="4">
        <f t="shared" si="178"/>
        <v>0</v>
      </c>
      <c r="PVH85" s="4">
        <f t="shared" si="178"/>
        <v>0</v>
      </c>
      <c r="PVI85" s="4">
        <f t="shared" si="178"/>
        <v>0</v>
      </c>
      <c r="PVJ85" s="4">
        <f t="shared" si="178"/>
        <v>0</v>
      </c>
      <c r="PVK85" s="4">
        <f t="shared" si="178"/>
        <v>0</v>
      </c>
      <c r="PVL85" s="4">
        <f t="shared" si="178"/>
        <v>0</v>
      </c>
      <c r="PVM85" s="4">
        <f t="shared" si="178"/>
        <v>0</v>
      </c>
      <c r="PVN85" s="4">
        <f t="shared" si="178"/>
        <v>0</v>
      </c>
      <c r="PVO85" s="4">
        <f t="shared" si="178"/>
        <v>0</v>
      </c>
      <c r="PVP85" s="4">
        <f t="shared" si="178"/>
        <v>0</v>
      </c>
      <c r="PVQ85" s="4">
        <f t="shared" si="178"/>
        <v>0</v>
      </c>
      <c r="PVR85" s="4">
        <f t="shared" si="178"/>
        <v>0</v>
      </c>
      <c r="PVS85" s="4">
        <f t="shared" si="178"/>
        <v>0</v>
      </c>
      <c r="PVT85" s="4">
        <f t="shared" si="178"/>
        <v>0</v>
      </c>
      <c r="PVU85" s="4">
        <f t="shared" si="178"/>
        <v>0</v>
      </c>
      <c r="PVV85" s="4">
        <f t="shared" si="178"/>
        <v>0</v>
      </c>
      <c r="PVW85" s="4">
        <f t="shared" ref="PVW85:PYH85" si="179">PVI83</f>
        <v>0</v>
      </c>
      <c r="PVX85" s="4">
        <f t="shared" si="179"/>
        <v>0</v>
      </c>
      <c r="PVY85" s="4">
        <f t="shared" si="179"/>
        <v>0</v>
      </c>
      <c r="PVZ85" s="4">
        <f t="shared" si="179"/>
        <v>0</v>
      </c>
      <c r="PWA85" s="4">
        <f t="shared" si="179"/>
        <v>0</v>
      </c>
      <c r="PWB85" s="4">
        <f t="shared" si="179"/>
        <v>0</v>
      </c>
      <c r="PWC85" s="4">
        <f t="shared" si="179"/>
        <v>0</v>
      </c>
      <c r="PWD85" s="4">
        <f t="shared" si="179"/>
        <v>0</v>
      </c>
      <c r="PWE85" s="4">
        <f t="shared" si="179"/>
        <v>0</v>
      </c>
      <c r="PWF85" s="4">
        <f t="shared" si="179"/>
        <v>0</v>
      </c>
      <c r="PWG85" s="4">
        <f t="shared" si="179"/>
        <v>0</v>
      </c>
      <c r="PWH85" s="4">
        <f t="shared" si="179"/>
        <v>0</v>
      </c>
      <c r="PWI85" s="4">
        <f t="shared" si="179"/>
        <v>0</v>
      </c>
      <c r="PWJ85" s="4">
        <f t="shared" si="179"/>
        <v>0</v>
      </c>
      <c r="PWK85" s="4">
        <f t="shared" si="179"/>
        <v>0</v>
      </c>
      <c r="PWL85" s="4">
        <f t="shared" si="179"/>
        <v>0</v>
      </c>
      <c r="PWM85" s="4">
        <f t="shared" si="179"/>
        <v>0</v>
      </c>
      <c r="PWN85" s="4">
        <f t="shared" si="179"/>
        <v>0</v>
      </c>
      <c r="PWO85" s="4">
        <f t="shared" si="179"/>
        <v>0</v>
      </c>
      <c r="PWP85" s="4">
        <f t="shared" si="179"/>
        <v>0</v>
      </c>
      <c r="PWQ85" s="4">
        <f t="shared" si="179"/>
        <v>0</v>
      </c>
      <c r="PWR85" s="4">
        <f t="shared" si="179"/>
        <v>0</v>
      </c>
      <c r="PWS85" s="4">
        <f t="shared" si="179"/>
        <v>0</v>
      </c>
      <c r="PWT85" s="4">
        <f t="shared" si="179"/>
        <v>0</v>
      </c>
      <c r="PWU85" s="4">
        <f t="shared" si="179"/>
        <v>0</v>
      </c>
      <c r="PWV85" s="4">
        <f t="shared" si="179"/>
        <v>0</v>
      </c>
      <c r="PWW85" s="4">
        <f t="shared" si="179"/>
        <v>0</v>
      </c>
      <c r="PWX85" s="4">
        <f t="shared" si="179"/>
        <v>0</v>
      </c>
      <c r="PWY85" s="4">
        <f t="shared" si="179"/>
        <v>0</v>
      </c>
      <c r="PWZ85" s="4">
        <f t="shared" si="179"/>
        <v>0</v>
      </c>
      <c r="PXA85" s="4">
        <f t="shared" si="179"/>
        <v>0</v>
      </c>
      <c r="PXB85" s="4">
        <f t="shared" si="179"/>
        <v>0</v>
      </c>
      <c r="PXC85" s="4">
        <f t="shared" si="179"/>
        <v>0</v>
      </c>
      <c r="PXD85" s="4">
        <f t="shared" si="179"/>
        <v>0</v>
      </c>
      <c r="PXE85" s="4">
        <f t="shared" si="179"/>
        <v>0</v>
      </c>
      <c r="PXF85" s="4">
        <f t="shared" si="179"/>
        <v>0</v>
      </c>
      <c r="PXG85" s="4">
        <f t="shared" si="179"/>
        <v>0</v>
      </c>
      <c r="PXH85" s="4">
        <f t="shared" si="179"/>
        <v>0</v>
      </c>
      <c r="PXI85" s="4">
        <f t="shared" si="179"/>
        <v>0</v>
      </c>
      <c r="PXJ85" s="4">
        <f t="shared" si="179"/>
        <v>0</v>
      </c>
      <c r="PXK85" s="4">
        <f t="shared" si="179"/>
        <v>0</v>
      </c>
      <c r="PXL85" s="4">
        <f t="shared" si="179"/>
        <v>0</v>
      </c>
      <c r="PXM85" s="4">
        <f t="shared" si="179"/>
        <v>0</v>
      </c>
      <c r="PXN85" s="4">
        <f t="shared" si="179"/>
        <v>0</v>
      </c>
      <c r="PXO85" s="4">
        <f t="shared" si="179"/>
        <v>0</v>
      </c>
      <c r="PXP85" s="4">
        <f t="shared" si="179"/>
        <v>0</v>
      </c>
      <c r="PXQ85" s="4">
        <f t="shared" si="179"/>
        <v>0</v>
      </c>
      <c r="PXR85" s="4">
        <f t="shared" si="179"/>
        <v>0</v>
      </c>
      <c r="PXS85" s="4">
        <f t="shared" si="179"/>
        <v>0</v>
      </c>
      <c r="PXT85" s="4">
        <f t="shared" si="179"/>
        <v>0</v>
      </c>
      <c r="PXU85" s="4">
        <f t="shared" si="179"/>
        <v>0</v>
      </c>
      <c r="PXV85" s="4">
        <f t="shared" si="179"/>
        <v>0</v>
      </c>
      <c r="PXW85" s="4">
        <f t="shared" si="179"/>
        <v>0</v>
      </c>
      <c r="PXX85" s="4">
        <f t="shared" si="179"/>
        <v>0</v>
      </c>
      <c r="PXY85" s="4">
        <f t="shared" si="179"/>
        <v>0</v>
      </c>
      <c r="PXZ85" s="4">
        <f t="shared" si="179"/>
        <v>0</v>
      </c>
      <c r="PYA85" s="4">
        <f t="shared" si="179"/>
        <v>0</v>
      </c>
      <c r="PYB85" s="4">
        <f t="shared" si="179"/>
        <v>0</v>
      </c>
      <c r="PYC85" s="4">
        <f t="shared" si="179"/>
        <v>0</v>
      </c>
      <c r="PYD85" s="4">
        <f t="shared" si="179"/>
        <v>0</v>
      </c>
      <c r="PYE85" s="4">
        <f t="shared" si="179"/>
        <v>0</v>
      </c>
      <c r="PYF85" s="4">
        <f t="shared" si="179"/>
        <v>0</v>
      </c>
      <c r="PYG85" s="4">
        <f t="shared" si="179"/>
        <v>0</v>
      </c>
      <c r="PYH85" s="4">
        <f t="shared" si="179"/>
        <v>0</v>
      </c>
      <c r="PYI85" s="4">
        <f t="shared" ref="PYI85:QAT85" si="180">PXU83</f>
        <v>0</v>
      </c>
      <c r="PYJ85" s="4">
        <f t="shared" si="180"/>
        <v>0</v>
      </c>
      <c r="PYK85" s="4">
        <f t="shared" si="180"/>
        <v>0</v>
      </c>
      <c r="PYL85" s="4">
        <f t="shared" si="180"/>
        <v>0</v>
      </c>
      <c r="PYM85" s="4">
        <f t="shared" si="180"/>
        <v>0</v>
      </c>
      <c r="PYN85" s="4">
        <f t="shared" si="180"/>
        <v>0</v>
      </c>
      <c r="PYO85" s="4">
        <f t="shared" si="180"/>
        <v>0</v>
      </c>
      <c r="PYP85" s="4">
        <f t="shared" si="180"/>
        <v>0</v>
      </c>
      <c r="PYQ85" s="4">
        <f t="shared" si="180"/>
        <v>0</v>
      </c>
      <c r="PYR85" s="4">
        <f t="shared" si="180"/>
        <v>0</v>
      </c>
      <c r="PYS85" s="4">
        <f t="shared" si="180"/>
        <v>0</v>
      </c>
      <c r="PYT85" s="4">
        <f t="shared" si="180"/>
        <v>0</v>
      </c>
      <c r="PYU85" s="4">
        <f t="shared" si="180"/>
        <v>0</v>
      </c>
      <c r="PYV85" s="4">
        <f t="shared" si="180"/>
        <v>0</v>
      </c>
      <c r="PYW85" s="4">
        <f t="shared" si="180"/>
        <v>0</v>
      </c>
      <c r="PYX85" s="4">
        <f t="shared" si="180"/>
        <v>0</v>
      </c>
      <c r="PYY85" s="4">
        <f t="shared" si="180"/>
        <v>0</v>
      </c>
      <c r="PYZ85" s="4">
        <f t="shared" si="180"/>
        <v>0</v>
      </c>
      <c r="PZA85" s="4">
        <f t="shared" si="180"/>
        <v>0</v>
      </c>
      <c r="PZB85" s="4">
        <f t="shared" si="180"/>
        <v>0</v>
      </c>
      <c r="PZC85" s="4">
        <f t="shared" si="180"/>
        <v>0</v>
      </c>
      <c r="PZD85" s="4">
        <f t="shared" si="180"/>
        <v>0</v>
      </c>
      <c r="PZE85" s="4">
        <f t="shared" si="180"/>
        <v>0</v>
      </c>
      <c r="PZF85" s="4">
        <f t="shared" si="180"/>
        <v>0</v>
      </c>
      <c r="PZG85" s="4">
        <f t="shared" si="180"/>
        <v>0</v>
      </c>
      <c r="PZH85" s="4">
        <f t="shared" si="180"/>
        <v>0</v>
      </c>
      <c r="PZI85" s="4">
        <f t="shared" si="180"/>
        <v>0</v>
      </c>
      <c r="PZJ85" s="4">
        <f t="shared" si="180"/>
        <v>0</v>
      </c>
      <c r="PZK85" s="4">
        <f t="shared" si="180"/>
        <v>0</v>
      </c>
      <c r="PZL85" s="4">
        <f t="shared" si="180"/>
        <v>0</v>
      </c>
      <c r="PZM85" s="4">
        <f t="shared" si="180"/>
        <v>0</v>
      </c>
      <c r="PZN85" s="4">
        <f t="shared" si="180"/>
        <v>0</v>
      </c>
      <c r="PZO85" s="4">
        <f t="shared" si="180"/>
        <v>0</v>
      </c>
      <c r="PZP85" s="4">
        <f t="shared" si="180"/>
        <v>0</v>
      </c>
      <c r="PZQ85" s="4">
        <f t="shared" si="180"/>
        <v>0</v>
      </c>
      <c r="PZR85" s="4">
        <f t="shared" si="180"/>
        <v>0</v>
      </c>
      <c r="PZS85" s="4">
        <f t="shared" si="180"/>
        <v>0</v>
      </c>
      <c r="PZT85" s="4">
        <f t="shared" si="180"/>
        <v>0</v>
      </c>
      <c r="PZU85" s="4">
        <f t="shared" si="180"/>
        <v>0</v>
      </c>
      <c r="PZV85" s="4">
        <f t="shared" si="180"/>
        <v>0</v>
      </c>
      <c r="PZW85" s="4">
        <f t="shared" si="180"/>
        <v>0</v>
      </c>
      <c r="PZX85" s="4">
        <f t="shared" si="180"/>
        <v>0</v>
      </c>
      <c r="PZY85" s="4">
        <f t="shared" si="180"/>
        <v>0</v>
      </c>
      <c r="PZZ85" s="4">
        <f t="shared" si="180"/>
        <v>0</v>
      </c>
      <c r="QAA85" s="4">
        <f t="shared" si="180"/>
        <v>0</v>
      </c>
      <c r="QAB85" s="4">
        <f t="shared" si="180"/>
        <v>0</v>
      </c>
      <c r="QAC85" s="4">
        <f t="shared" si="180"/>
        <v>0</v>
      </c>
      <c r="QAD85" s="4">
        <f t="shared" si="180"/>
        <v>0</v>
      </c>
      <c r="QAE85" s="4">
        <f t="shared" si="180"/>
        <v>0</v>
      </c>
      <c r="QAF85" s="4">
        <f t="shared" si="180"/>
        <v>0</v>
      </c>
      <c r="QAG85" s="4">
        <f t="shared" si="180"/>
        <v>0</v>
      </c>
      <c r="QAH85" s="4">
        <f t="shared" si="180"/>
        <v>0</v>
      </c>
      <c r="QAI85" s="4">
        <f t="shared" si="180"/>
        <v>0</v>
      </c>
      <c r="QAJ85" s="4">
        <f t="shared" si="180"/>
        <v>0</v>
      </c>
      <c r="QAK85" s="4">
        <f t="shared" si="180"/>
        <v>0</v>
      </c>
      <c r="QAL85" s="4">
        <f t="shared" si="180"/>
        <v>0</v>
      </c>
      <c r="QAM85" s="4">
        <f t="shared" si="180"/>
        <v>0</v>
      </c>
      <c r="QAN85" s="4">
        <f t="shared" si="180"/>
        <v>0</v>
      </c>
      <c r="QAO85" s="4">
        <f t="shared" si="180"/>
        <v>0</v>
      </c>
      <c r="QAP85" s="4">
        <f t="shared" si="180"/>
        <v>0</v>
      </c>
      <c r="QAQ85" s="4">
        <f t="shared" si="180"/>
        <v>0</v>
      </c>
      <c r="QAR85" s="4">
        <f t="shared" si="180"/>
        <v>0</v>
      </c>
      <c r="QAS85" s="4">
        <f t="shared" si="180"/>
        <v>0</v>
      </c>
      <c r="QAT85" s="4">
        <f t="shared" si="180"/>
        <v>0</v>
      </c>
      <c r="QAU85" s="4">
        <f t="shared" ref="QAU85:QDF85" si="181">QAG83</f>
        <v>0</v>
      </c>
      <c r="QAV85" s="4">
        <f t="shared" si="181"/>
        <v>0</v>
      </c>
      <c r="QAW85" s="4">
        <f t="shared" si="181"/>
        <v>0</v>
      </c>
      <c r="QAX85" s="4">
        <f t="shared" si="181"/>
        <v>0</v>
      </c>
      <c r="QAY85" s="4">
        <f t="shared" si="181"/>
        <v>0</v>
      </c>
      <c r="QAZ85" s="4">
        <f t="shared" si="181"/>
        <v>0</v>
      </c>
      <c r="QBA85" s="4">
        <f t="shared" si="181"/>
        <v>0</v>
      </c>
      <c r="QBB85" s="4">
        <f t="shared" si="181"/>
        <v>0</v>
      </c>
      <c r="QBC85" s="4">
        <f t="shared" si="181"/>
        <v>0</v>
      </c>
      <c r="QBD85" s="4">
        <f t="shared" si="181"/>
        <v>0</v>
      </c>
      <c r="QBE85" s="4">
        <f t="shared" si="181"/>
        <v>0</v>
      </c>
      <c r="QBF85" s="4">
        <f t="shared" si="181"/>
        <v>0</v>
      </c>
      <c r="QBG85" s="4">
        <f t="shared" si="181"/>
        <v>0</v>
      </c>
      <c r="QBH85" s="4">
        <f t="shared" si="181"/>
        <v>0</v>
      </c>
      <c r="QBI85" s="4">
        <f t="shared" si="181"/>
        <v>0</v>
      </c>
      <c r="QBJ85" s="4">
        <f t="shared" si="181"/>
        <v>0</v>
      </c>
      <c r="QBK85" s="4">
        <f t="shared" si="181"/>
        <v>0</v>
      </c>
      <c r="QBL85" s="4">
        <f t="shared" si="181"/>
        <v>0</v>
      </c>
      <c r="QBM85" s="4">
        <f t="shared" si="181"/>
        <v>0</v>
      </c>
      <c r="QBN85" s="4">
        <f t="shared" si="181"/>
        <v>0</v>
      </c>
      <c r="QBO85" s="4">
        <f t="shared" si="181"/>
        <v>0</v>
      </c>
      <c r="QBP85" s="4">
        <f t="shared" si="181"/>
        <v>0</v>
      </c>
      <c r="QBQ85" s="4">
        <f t="shared" si="181"/>
        <v>0</v>
      </c>
      <c r="QBR85" s="4">
        <f t="shared" si="181"/>
        <v>0</v>
      </c>
      <c r="QBS85" s="4">
        <f t="shared" si="181"/>
        <v>0</v>
      </c>
      <c r="QBT85" s="4">
        <f t="shared" si="181"/>
        <v>0</v>
      </c>
      <c r="QBU85" s="4">
        <f t="shared" si="181"/>
        <v>0</v>
      </c>
      <c r="QBV85" s="4">
        <f t="shared" si="181"/>
        <v>0</v>
      </c>
      <c r="QBW85" s="4">
        <f t="shared" si="181"/>
        <v>0</v>
      </c>
      <c r="QBX85" s="4">
        <f t="shared" si="181"/>
        <v>0</v>
      </c>
      <c r="QBY85" s="4">
        <f t="shared" si="181"/>
        <v>0</v>
      </c>
      <c r="QBZ85" s="4">
        <f t="shared" si="181"/>
        <v>0</v>
      </c>
      <c r="QCA85" s="4">
        <f t="shared" si="181"/>
        <v>0</v>
      </c>
      <c r="QCB85" s="4">
        <f t="shared" si="181"/>
        <v>0</v>
      </c>
      <c r="QCC85" s="4">
        <f t="shared" si="181"/>
        <v>0</v>
      </c>
      <c r="QCD85" s="4">
        <f t="shared" si="181"/>
        <v>0</v>
      </c>
      <c r="QCE85" s="4">
        <f t="shared" si="181"/>
        <v>0</v>
      </c>
      <c r="QCF85" s="4">
        <f t="shared" si="181"/>
        <v>0</v>
      </c>
      <c r="QCG85" s="4">
        <f t="shared" si="181"/>
        <v>0</v>
      </c>
      <c r="QCH85" s="4">
        <f t="shared" si="181"/>
        <v>0</v>
      </c>
      <c r="QCI85" s="4">
        <f t="shared" si="181"/>
        <v>0</v>
      </c>
      <c r="QCJ85" s="4">
        <f t="shared" si="181"/>
        <v>0</v>
      </c>
      <c r="QCK85" s="4">
        <f t="shared" si="181"/>
        <v>0</v>
      </c>
      <c r="QCL85" s="4">
        <f t="shared" si="181"/>
        <v>0</v>
      </c>
      <c r="QCM85" s="4">
        <f t="shared" si="181"/>
        <v>0</v>
      </c>
      <c r="QCN85" s="4">
        <f t="shared" si="181"/>
        <v>0</v>
      </c>
      <c r="QCO85" s="4">
        <f t="shared" si="181"/>
        <v>0</v>
      </c>
      <c r="QCP85" s="4">
        <f t="shared" si="181"/>
        <v>0</v>
      </c>
      <c r="QCQ85" s="4">
        <f t="shared" si="181"/>
        <v>0</v>
      </c>
      <c r="QCR85" s="4">
        <f t="shared" si="181"/>
        <v>0</v>
      </c>
      <c r="QCS85" s="4">
        <f t="shared" si="181"/>
        <v>0</v>
      </c>
      <c r="QCT85" s="4">
        <f t="shared" si="181"/>
        <v>0</v>
      </c>
      <c r="QCU85" s="4">
        <f t="shared" si="181"/>
        <v>0</v>
      </c>
      <c r="QCV85" s="4">
        <f t="shared" si="181"/>
        <v>0</v>
      </c>
      <c r="QCW85" s="4">
        <f t="shared" si="181"/>
        <v>0</v>
      </c>
      <c r="QCX85" s="4">
        <f t="shared" si="181"/>
        <v>0</v>
      </c>
      <c r="QCY85" s="4">
        <f t="shared" si="181"/>
        <v>0</v>
      </c>
      <c r="QCZ85" s="4">
        <f t="shared" si="181"/>
        <v>0</v>
      </c>
      <c r="QDA85" s="4">
        <f t="shared" si="181"/>
        <v>0</v>
      </c>
      <c r="QDB85" s="4">
        <f t="shared" si="181"/>
        <v>0</v>
      </c>
      <c r="QDC85" s="4">
        <f t="shared" si="181"/>
        <v>0</v>
      </c>
      <c r="QDD85" s="4">
        <f t="shared" si="181"/>
        <v>0</v>
      </c>
      <c r="QDE85" s="4">
        <f t="shared" si="181"/>
        <v>0</v>
      </c>
      <c r="QDF85" s="4">
        <f t="shared" si="181"/>
        <v>0</v>
      </c>
      <c r="QDG85" s="4">
        <f t="shared" ref="QDG85:QFR85" si="182">QCS83</f>
        <v>0</v>
      </c>
      <c r="QDH85" s="4">
        <f t="shared" si="182"/>
        <v>0</v>
      </c>
      <c r="QDI85" s="4">
        <f t="shared" si="182"/>
        <v>0</v>
      </c>
      <c r="QDJ85" s="4">
        <f t="shared" si="182"/>
        <v>0</v>
      </c>
      <c r="QDK85" s="4">
        <f t="shared" si="182"/>
        <v>0</v>
      </c>
      <c r="QDL85" s="4">
        <f t="shared" si="182"/>
        <v>0</v>
      </c>
      <c r="QDM85" s="4">
        <f t="shared" si="182"/>
        <v>0</v>
      </c>
      <c r="QDN85" s="4">
        <f t="shared" si="182"/>
        <v>0</v>
      </c>
      <c r="QDO85" s="4">
        <f t="shared" si="182"/>
        <v>0</v>
      </c>
      <c r="QDP85" s="4">
        <f t="shared" si="182"/>
        <v>0</v>
      </c>
      <c r="QDQ85" s="4">
        <f t="shared" si="182"/>
        <v>0</v>
      </c>
      <c r="QDR85" s="4">
        <f t="shared" si="182"/>
        <v>0</v>
      </c>
      <c r="QDS85" s="4">
        <f t="shared" si="182"/>
        <v>0</v>
      </c>
      <c r="QDT85" s="4">
        <f t="shared" si="182"/>
        <v>0</v>
      </c>
      <c r="QDU85" s="4">
        <f t="shared" si="182"/>
        <v>0</v>
      </c>
      <c r="QDV85" s="4">
        <f t="shared" si="182"/>
        <v>0</v>
      </c>
      <c r="QDW85" s="4">
        <f t="shared" si="182"/>
        <v>0</v>
      </c>
      <c r="QDX85" s="4">
        <f t="shared" si="182"/>
        <v>0</v>
      </c>
      <c r="QDY85" s="4">
        <f t="shared" si="182"/>
        <v>0</v>
      </c>
      <c r="QDZ85" s="4">
        <f t="shared" si="182"/>
        <v>0</v>
      </c>
      <c r="QEA85" s="4">
        <f t="shared" si="182"/>
        <v>0</v>
      </c>
      <c r="QEB85" s="4">
        <f t="shared" si="182"/>
        <v>0</v>
      </c>
      <c r="QEC85" s="4">
        <f t="shared" si="182"/>
        <v>0</v>
      </c>
      <c r="QED85" s="4">
        <f t="shared" si="182"/>
        <v>0</v>
      </c>
      <c r="QEE85" s="4">
        <f t="shared" si="182"/>
        <v>0</v>
      </c>
      <c r="QEF85" s="4">
        <f t="shared" si="182"/>
        <v>0</v>
      </c>
      <c r="QEG85" s="4">
        <f t="shared" si="182"/>
        <v>0</v>
      </c>
      <c r="QEH85" s="4">
        <f t="shared" si="182"/>
        <v>0</v>
      </c>
      <c r="QEI85" s="4">
        <f t="shared" si="182"/>
        <v>0</v>
      </c>
      <c r="QEJ85" s="4">
        <f t="shared" si="182"/>
        <v>0</v>
      </c>
      <c r="QEK85" s="4">
        <f t="shared" si="182"/>
        <v>0</v>
      </c>
      <c r="QEL85" s="4">
        <f t="shared" si="182"/>
        <v>0</v>
      </c>
      <c r="QEM85" s="4">
        <f t="shared" si="182"/>
        <v>0</v>
      </c>
      <c r="QEN85" s="4">
        <f t="shared" si="182"/>
        <v>0</v>
      </c>
      <c r="QEO85" s="4">
        <f t="shared" si="182"/>
        <v>0</v>
      </c>
      <c r="QEP85" s="4">
        <f t="shared" si="182"/>
        <v>0</v>
      </c>
      <c r="QEQ85" s="4">
        <f t="shared" si="182"/>
        <v>0</v>
      </c>
      <c r="QER85" s="4">
        <f t="shared" si="182"/>
        <v>0</v>
      </c>
      <c r="QES85" s="4">
        <f t="shared" si="182"/>
        <v>0</v>
      </c>
      <c r="QET85" s="4">
        <f t="shared" si="182"/>
        <v>0</v>
      </c>
      <c r="QEU85" s="4">
        <f t="shared" si="182"/>
        <v>0</v>
      </c>
      <c r="QEV85" s="4">
        <f t="shared" si="182"/>
        <v>0</v>
      </c>
      <c r="QEW85" s="4">
        <f t="shared" si="182"/>
        <v>0</v>
      </c>
      <c r="QEX85" s="4">
        <f t="shared" si="182"/>
        <v>0</v>
      </c>
      <c r="QEY85" s="4">
        <f t="shared" si="182"/>
        <v>0</v>
      </c>
      <c r="QEZ85" s="4">
        <f t="shared" si="182"/>
        <v>0</v>
      </c>
      <c r="QFA85" s="4">
        <f t="shared" si="182"/>
        <v>0</v>
      </c>
      <c r="QFB85" s="4">
        <f t="shared" si="182"/>
        <v>0</v>
      </c>
      <c r="QFC85" s="4">
        <f t="shared" si="182"/>
        <v>0</v>
      </c>
      <c r="QFD85" s="4">
        <f t="shared" si="182"/>
        <v>0</v>
      </c>
      <c r="QFE85" s="4">
        <f t="shared" si="182"/>
        <v>0</v>
      </c>
      <c r="QFF85" s="4">
        <f t="shared" si="182"/>
        <v>0</v>
      </c>
      <c r="QFG85" s="4">
        <f t="shared" si="182"/>
        <v>0</v>
      </c>
      <c r="QFH85" s="4">
        <f t="shared" si="182"/>
        <v>0</v>
      </c>
      <c r="QFI85" s="4">
        <f t="shared" si="182"/>
        <v>0</v>
      </c>
      <c r="QFJ85" s="4">
        <f t="shared" si="182"/>
        <v>0</v>
      </c>
      <c r="QFK85" s="4">
        <f t="shared" si="182"/>
        <v>0</v>
      </c>
      <c r="QFL85" s="4">
        <f t="shared" si="182"/>
        <v>0</v>
      </c>
      <c r="QFM85" s="4">
        <f t="shared" si="182"/>
        <v>0</v>
      </c>
      <c r="QFN85" s="4">
        <f t="shared" si="182"/>
        <v>0</v>
      </c>
      <c r="QFO85" s="4">
        <f t="shared" si="182"/>
        <v>0</v>
      </c>
      <c r="QFP85" s="4">
        <f t="shared" si="182"/>
        <v>0</v>
      </c>
      <c r="QFQ85" s="4">
        <f t="shared" si="182"/>
        <v>0</v>
      </c>
      <c r="QFR85" s="4">
        <f t="shared" si="182"/>
        <v>0</v>
      </c>
      <c r="QFS85" s="4">
        <f t="shared" ref="QFS85:QID85" si="183">QFE83</f>
        <v>0</v>
      </c>
      <c r="QFT85" s="4">
        <f t="shared" si="183"/>
        <v>0</v>
      </c>
      <c r="QFU85" s="4">
        <f t="shared" si="183"/>
        <v>0</v>
      </c>
      <c r="QFV85" s="4">
        <f t="shared" si="183"/>
        <v>0</v>
      </c>
      <c r="QFW85" s="4">
        <f t="shared" si="183"/>
        <v>0</v>
      </c>
      <c r="QFX85" s="4">
        <f t="shared" si="183"/>
        <v>0</v>
      </c>
      <c r="QFY85" s="4">
        <f t="shared" si="183"/>
        <v>0</v>
      </c>
      <c r="QFZ85" s="4">
        <f t="shared" si="183"/>
        <v>0</v>
      </c>
      <c r="QGA85" s="4">
        <f t="shared" si="183"/>
        <v>0</v>
      </c>
      <c r="QGB85" s="4">
        <f t="shared" si="183"/>
        <v>0</v>
      </c>
      <c r="QGC85" s="4">
        <f t="shared" si="183"/>
        <v>0</v>
      </c>
      <c r="QGD85" s="4">
        <f t="shared" si="183"/>
        <v>0</v>
      </c>
      <c r="QGE85" s="4">
        <f t="shared" si="183"/>
        <v>0</v>
      </c>
      <c r="QGF85" s="4">
        <f t="shared" si="183"/>
        <v>0</v>
      </c>
      <c r="QGG85" s="4">
        <f t="shared" si="183"/>
        <v>0</v>
      </c>
      <c r="QGH85" s="4">
        <f t="shared" si="183"/>
        <v>0</v>
      </c>
      <c r="QGI85" s="4">
        <f t="shared" si="183"/>
        <v>0</v>
      </c>
      <c r="QGJ85" s="4">
        <f t="shared" si="183"/>
        <v>0</v>
      </c>
      <c r="QGK85" s="4">
        <f t="shared" si="183"/>
        <v>0</v>
      </c>
      <c r="QGL85" s="4">
        <f t="shared" si="183"/>
        <v>0</v>
      </c>
      <c r="QGM85" s="4">
        <f t="shared" si="183"/>
        <v>0</v>
      </c>
      <c r="QGN85" s="4">
        <f t="shared" si="183"/>
        <v>0</v>
      </c>
      <c r="QGO85" s="4">
        <f t="shared" si="183"/>
        <v>0</v>
      </c>
      <c r="QGP85" s="4">
        <f t="shared" si="183"/>
        <v>0</v>
      </c>
      <c r="QGQ85" s="4">
        <f t="shared" si="183"/>
        <v>0</v>
      </c>
      <c r="QGR85" s="4">
        <f t="shared" si="183"/>
        <v>0</v>
      </c>
      <c r="QGS85" s="4">
        <f t="shared" si="183"/>
        <v>0</v>
      </c>
      <c r="QGT85" s="4">
        <f t="shared" si="183"/>
        <v>0</v>
      </c>
      <c r="QGU85" s="4">
        <f t="shared" si="183"/>
        <v>0</v>
      </c>
      <c r="QGV85" s="4">
        <f t="shared" si="183"/>
        <v>0</v>
      </c>
      <c r="QGW85" s="4">
        <f t="shared" si="183"/>
        <v>0</v>
      </c>
      <c r="QGX85" s="4">
        <f t="shared" si="183"/>
        <v>0</v>
      </c>
      <c r="QGY85" s="4">
        <f t="shared" si="183"/>
        <v>0</v>
      </c>
      <c r="QGZ85" s="4">
        <f t="shared" si="183"/>
        <v>0</v>
      </c>
      <c r="QHA85" s="4">
        <f t="shared" si="183"/>
        <v>0</v>
      </c>
      <c r="QHB85" s="4">
        <f t="shared" si="183"/>
        <v>0</v>
      </c>
      <c r="QHC85" s="4">
        <f t="shared" si="183"/>
        <v>0</v>
      </c>
      <c r="QHD85" s="4">
        <f t="shared" si="183"/>
        <v>0</v>
      </c>
      <c r="QHE85" s="4">
        <f t="shared" si="183"/>
        <v>0</v>
      </c>
      <c r="QHF85" s="4">
        <f t="shared" si="183"/>
        <v>0</v>
      </c>
      <c r="QHG85" s="4">
        <f t="shared" si="183"/>
        <v>0</v>
      </c>
      <c r="QHH85" s="4">
        <f t="shared" si="183"/>
        <v>0</v>
      </c>
      <c r="QHI85" s="4">
        <f t="shared" si="183"/>
        <v>0</v>
      </c>
      <c r="QHJ85" s="4">
        <f t="shared" si="183"/>
        <v>0</v>
      </c>
      <c r="QHK85" s="4">
        <f t="shared" si="183"/>
        <v>0</v>
      </c>
      <c r="QHL85" s="4">
        <f t="shared" si="183"/>
        <v>0</v>
      </c>
      <c r="QHM85" s="4">
        <f t="shared" si="183"/>
        <v>0</v>
      </c>
      <c r="QHN85" s="4">
        <f t="shared" si="183"/>
        <v>0</v>
      </c>
      <c r="QHO85" s="4">
        <f t="shared" si="183"/>
        <v>0</v>
      </c>
      <c r="QHP85" s="4">
        <f t="shared" si="183"/>
        <v>0</v>
      </c>
      <c r="QHQ85" s="4">
        <f t="shared" si="183"/>
        <v>0</v>
      </c>
      <c r="QHR85" s="4">
        <f t="shared" si="183"/>
        <v>0</v>
      </c>
      <c r="QHS85" s="4">
        <f t="shared" si="183"/>
        <v>0</v>
      </c>
      <c r="QHT85" s="4">
        <f t="shared" si="183"/>
        <v>0</v>
      </c>
      <c r="QHU85" s="4">
        <f t="shared" si="183"/>
        <v>0</v>
      </c>
      <c r="QHV85" s="4">
        <f t="shared" si="183"/>
        <v>0</v>
      </c>
      <c r="QHW85" s="4">
        <f t="shared" si="183"/>
        <v>0</v>
      </c>
      <c r="QHX85" s="4">
        <f t="shared" si="183"/>
        <v>0</v>
      </c>
      <c r="QHY85" s="4">
        <f t="shared" si="183"/>
        <v>0</v>
      </c>
      <c r="QHZ85" s="4">
        <f t="shared" si="183"/>
        <v>0</v>
      </c>
      <c r="QIA85" s="4">
        <f t="shared" si="183"/>
        <v>0</v>
      </c>
      <c r="QIB85" s="4">
        <f t="shared" si="183"/>
        <v>0</v>
      </c>
      <c r="QIC85" s="4">
        <f t="shared" si="183"/>
        <v>0</v>
      </c>
      <c r="QID85" s="4">
        <f t="shared" si="183"/>
        <v>0</v>
      </c>
      <c r="QIE85" s="4">
        <f t="shared" ref="QIE85:QKP85" si="184">QHQ83</f>
        <v>0</v>
      </c>
      <c r="QIF85" s="4">
        <f t="shared" si="184"/>
        <v>0</v>
      </c>
      <c r="QIG85" s="4">
        <f t="shared" si="184"/>
        <v>0</v>
      </c>
      <c r="QIH85" s="4">
        <f t="shared" si="184"/>
        <v>0</v>
      </c>
      <c r="QII85" s="4">
        <f t="shared" si="184"/>
        <v>0</v>
      </c>
      <c r="QIJ85" s="4">
        <f t="shared" si="184"/>
        <v>0</v>
      </c>
      <c r="QIK85" s="4">
        <f t="shared" si="184"/>
        <v>0</v>
      </c>
      <c r="QIL85" s="4">
        <f t="shared" si="184"/>
        <v>0</v>
      </c>
      <c r="QIM85" s="4">
        <f t="shared" si="184"/>
        <v>0</v>
      </c>
      <c r="QIN85" s="4">
        <f t="shared" si="184"/>
        <v>0</v>
      </c>
      <c r="QIO85" s="4">
        <f t="shared" si="184"/>
        <v>0</v>
      </c>
      <c r="QIP85" s="4">
        <f t="shared" si="184"/>
        <v>0</v>
      </c>
      <c r="QIQ85" s="4">
        <f t="shared" si="184"/>
        <v>0</v>
      </c>
      <c r="QIR85" s="4">
        <f t="shared" si="184"/>
        <v>0</v>
      </c>
      <c r="QIS85" s="4">
        <f t="shared" si="184"/>
        <v>0</v>
      </c>
      <c r="QIT85" s="4">
        <f t="shared" si="184"/>
        <v>0</v>
      </c>
      <c r="QIU85" s="4">
        <f t="shared" si="184"/>
        <v>0</v>
      </c>
      <c r="QIV85" s="4">
        <f t="shared" si="184"/>
        <v>0</v>
      </c>
      <c r="QIW85" s="4">
        <f t="shared" si="184"/>
        <v>0</v>
      </c>
      <c r="QIX85" s="4">
        <f t="shared" si="184"/>
        <v>0</v>
      </c>
      <c r="QIY85" s="4">
        <f t="shared" si="184"/>
        <v>0</v>
      </c>
      <c r="QIZ85" s="4">
        <f t="shared" si="184"/>
        <v>0</v>
      </c>
      <c r="QJA85" s="4">
        <f t="shared" si="184"/>
        <v>0</v>
      </c>
      <c r="QJB85" s="4">
        <f t="shared" si="184"/>
        <v>0</v>
      </c>
      <c r="QJC85" s="4">
        <f t="shared" si="184"/>
        <v>0</v>
      </c>
      <c r="QJD85" s="4">
        <f t="shared" si="184"/>
        <v>0</v>
      </c>
      <c r="QJE85" s="4">
        <f t="shared" si="184"/>
        <v>0</v>
      </c>
      <c r="QJF85" s="4">
        <f t="shared" si="184"/>
        <v>0</v>
      </c>
      <c r="QJG85" s="4">
        <f t="shared" si="184"/>
        <v>0</v>
      </c>
      <c r="QJH85" s="4">
        <f t="shared" si="184"/>
        <v>0</v>
      </c>
      <c r="QJI85" s="4">
        <f t="shared" si="184"/>
        <v>0</v>
      </c>
      <c r="QJJ85" s="4">
        <f t="shared" si="184"/>
        <v>0</v>
      </c>
      <c r="QJK85" s="4">
        <f t="shared" si="184"/>
        <v>0</v>
      </c>
      <c r="QJL85" s="4">
        <f t="shared" si="184"/>
        <v>0</v>
      </c>
      <c r="QJM85" s="4">
        <f t="shared" si="184"/>
        <v>0</v>
      </c>
      <c r="QJN85" s="4">
        <f t="shared" si="184"/>
        <v>0</v>
      </c>
      <c r="QJO85" s="4">
        <f t="shared" si="184"/>
        <v>0</v>
      </c>
      <c r="QJP85" s="4">
        <f t="shared" si="184"/>
        <v>0</v>
      </c>
      <c r="QJQ85" s="4">
        <f t="shared" si="184"/>
        <v>0</v>
      </c>
      <c r="QJR85" s="4">
        <f t="shared" si="184"/>
        <v>0</v>
      </c>
      <c r="QJS85" s="4">
        <f t="shared" si="184"/>
        <v>0</v>
      </c>
      <c r="QJT85" s="4">
        <f t="shared" si="184"/>
        <v>0</v>
      </c>
      <c r="QJU85" s="4">
        <f t="shared" si="184"/>
        <v>0</v>
      </c>
      <c r="QJV85" s="4">
        <f t="shared" si="184"/>
        <v>0</v>
      </c>
      <c r="QJW85" s="4">
        <f t="shared" si="184"/>
        <v>0</v>
      </c>
      <c r="QJX85" s="4">
        <f t="shared" si="184"/>
        <v>0</v>
      </c>
      <c r="QJY85" s="4">
        <f t="shared" si="184"/>
        <v>0</v>
      </c>
      <c r="QJZ85" s="4">
        <f t="shared" si="184"/>
        <v>0</v>
      </c>
      <c r="QKA85" s="4">
        <f t="shared" si="184"/>
        <v>0</v>
      </c>
      <c r="QKB85" s="4">
        <f t="shared" si="184"/>
        <v>0</v>
      </c>
      <c r="QKC85" s="4">
        <f t="shared" si="184"/>
        <v>0</v>
      </c>
      <c r="QKD85" s="4">
        <f t="shared" si="184"/>
        <v>0</v>
      </c>
      <c r="QKE85" s="4">
        <f t="shared" si="184"/>
        <v>0</v>
      </c>
      <c r="QKF85" s="4">
        <f t="shared" si="184"/>
        <v>0</v>
      </c>
      <c r="QKG85" s="4">
        <f t="shared" si="184"/>
        <v>0</v>
      </c>
      <c r="QKH85" s="4">
        <f t="shared" si="184"/>
        <v>0</v>
      </c>
      <c r="QKI85" s="4">
        <f t="shared" si="184"/>
        <v>0</v>
      </c>
      <c r="QKJ85" s="4">
        <f t="shared" si="184"/>
        <v>0</v>
      </c>
      <c r="QKK85" s="4">
        <f t="shared" si="184"/>
        <v>0</v>
      </c>
      <c r="QKL85" s="4">
        <f t="shared" si="184"/>
        <v>0</v>
      </c>
      <c r="QKM85" s="4">
        <f t="shared" si="184"/>
        <v>0</v>
      </c>
      <c r="QKN85" s="4">
        <f t="shared" si="184"/>
        <v>0</v>
      </c>
      <c r="QKO85" s="4">
        <f t="shared" si="184"/>
        <v>0</v>
      </c>
      <c r="QKP85" s="4">
        <f t="shared" si="184"/>
        <v>0</v>
      </c>
      <c r="QKQ85" s="4">
        <f t="shared" ref="QKQ85:QNB85" si="185">QKC83</f>
        <v>0</v>
      </c>
      <c r="QKR85" s="4">
        <f t="shared" si="185"/>
        <v>0</v>
      </c>
      <c r="QKS85" s="4">
        <f t="shared" si="185"/>
        <v>0</v>
      </c>
      <c r="QKT85" s="4">
        <f t="shared" si="185"/>
        <v>0</v>
      </c>
      <c r="QKU85" s="4">
        <f t="shared" si="185"/>
        <v>0</v>
      </c>
      <c r="QKV85" s="4">
        <f t="shared" si="185"/>
        <v>0</v>
      </c>
      <c r="QKW85" s="4">
        <f t="shared" si="185"/>
        <v>0</v>
      </c>
      <c r="QKX85" s="4">
        <f t="shared" si="185"/>
        <v>0</v>
      </c>
      <c r="QKY85" s="4">
        <f t="shared" si="185"/>
        <v>0</v>
      </c>
      <c r="QKZ85" s="4">
        <f t="shared" si="185"/>
        <v>0</v>
      </c>
      <c r="QLA85" s="4">
        <f t="shared" si="185"/>
        <v>0</v>
      </c>
      <c r="QLB85" s="4">
        <f t="shared" si="185"/>
        <v>0</v>
      </c>
      <c r="QLC85" s="4">
        <f t="shared" si="185"/>
        <v>0</v>
      </c>
      <c r="QLD85" s="4">
        <f t="shared" si="185"/>
        <v>0</v>
      </c>
      <c r="QLE85" s="4">
        <f t="shared" si="185"/>
        <v>0</v>
      </c>
      <c r="QLF85" s="4">
        <f t="shared" si="185"/>
        <v>0</v>
      </c>
      <c r="QLG85" s="4">
        <f t="shared" si="185"/>
        <v>0</v>
      </c>
      <c r="QLH85" s="4">
        <f t="shared" si="185"/>
        <v>0</v>
      </c>
      <c r="QLI85" s="4">
        <f t="shared" si="185"/>
        <v>0</v>
      </c>
      <c r="QLJ85" s="4">
        <f t="shared" si="185"/>
        <v>0</v>
      </c>
      <c r="QLK85" s="4">
        <f t="shared" si="185"/>
        <v>0</v>
      </c>
      <c r="QLL85" s="4">
        <f t="shared" si="185"/>
        <v>0</v>
      </c>
      <c r="QLM85" s="4">
        <f t="shared" si="185"/>
        <v>0</v>
      </c>
      <c r="QLN85" s="4">
        <f t="shared" si="185"/>
        <v>0</v>
      </c>
      <c r="QLO85" s="4">
        <f t="shared" si="185"/>
        <v>0</v>
      </c>
      <c r="QLP85" s="4">
        <f t="shared" si="185"/>
        <v>0</v>
      </c>
      <c r="QLQ85" s="4">
        <f t="shared" si="185"/>
        <v>0</v>
      </c>
      <c r="QLR85" s="4">
        <f t="shared" si="185"/>
        <v>0</v>
      </c>
      <c r="QLS85" s="4">
        <f t="shared" si="185"/>
        <v>0</v>
      </c>
      <c r="QLT85" s="4">
        <f t="shared" si="185"/>
        <v>0</v>
      </c>
      <c r="QLU85" s="4">
        <f t="shared" si="185"/>
        <v>0</v>
      </c>
      <c r="QLV85" s="4">
        <f t="shared" si="185"/>
        <v>0</v>
      </c>
      <c r="QLW85" s="4">
        <f t="shared" si="185"/>
        <v>0</v>
      </c>
      <c r="QLX85" s="4">
        <f t="shared" si="185"/>
        <v>0</v>
      </c>
      <c r="QLY85" s="4">
        <f t="shared" si="185"/>
        <v>0</v>
      </c>
      <c r="QLZ85" s="4">
        <f t="shared" si="185"/>
        <v>0</v>
      </c>
      <c r="QMA85" s="4">
        <f t="shared" si="185"/>
        <v>0</v>
      </c>
      <c r="QMB85" s="4">
        <f t="shared" si="185"/>
        <v>0</v>
      </c>
      <c r="QMC85" s="4">
        <f t="shared" si="185"/>
        <v>0</v>
      </c>
      <c r="QMD85" s="4">
        <f t="shared" si="185"/>
        <v>0</v>
      </c>
      <c r="QME85" s="4">
        <f t="shared" si="185"/>
        <v>0</v>
      </c>
      <c r="QMF85" s="4">
        <f t="shared" si="185"/>
        <v>0</v>
      </c>
      <c r="QMG85" s="4">
        <f t="shared" si="185"/>
        <v>0</v>
      </c>
      <c r="QMH85" s="4">
        <f t="shared" si="185"/>
        <v>0</v>
      </c>
      <c r="QMI85" s="4">
        <f t="shared" si="185"/>
        <v>0</v>
      </c>
      <c r="QMJ85" s="4">
        <f t="shared" si="185"/>
        <v>0</v>
      </c>
      <c r="QMK85" s="4">
        <f t="shared" si="185"/>
        <v>0</v>
      </c>
      <c r="QML85" s="4">
        <f t="shared" si="185"/>
        <v>0</v>
      </c>
      <c r="QMM85" s="4">
        <f t="shared" si="185"/>
        <v>0</v>
      </c>
      <c r="QMN85" s="4">
        <f t="shared" si="185"/>
        <v>0</v>
      </c>
      <c r="QMO85" s="4">
        <f t="shared" si="185"/>
        <v>0</v>
      </c>
      <c r="QMP85" s="4">
        <f t="shared" si="185"/>
        <v>0</v>
      </c>
      <c r="QMQ85" s="4">
        <f t="shared" si="185"/>
        <v>0</v>
      </c>
      <c r="QMR85" s="4">
        <f t="shared" si="185"/>
        <v>0</v>
      </c>
      <c r="QMS85" s="4">
        <f t="shared" si="185"/>
        <v>0</v>
      </c>
      <c r="QMT85" s="4">
        <f t="shared" si="185"/>
        <v>0</v>
      </c>
      <c r="QMU85" s="4">
        <f t="shared" si="185"/>
        <v>0</v>
      </c>
      <c r="QMV85" s="4">
        <f t="shared" si="185"/>
        <v>0</v>
      </c>
      <c r="QMW85" s="4">
        <f t="shared" si="185"/>
        <v>0</v>
      </c>
      <c r="QMX85" s="4">
        <f t="shared" si="185"/>
        <v>0</v>
      </c>
      <c r="QMY85" s="4">
        <f t="shared" si="185"/>
        <v>0</v>
      </c>
      <c r="QMZ85" s="4">
        <f t="shared" si="185"/>
        <v>0</v>
      </c>
      <c r="QNA85" s="4">
        <f t="shared" si="185"/>
        <v>0</v>
      </c>
      <c r="QNB85" s="4">
        <f t="shared" si="185"/>
        <v>0</v>
      </c>
      <c r="QNC85" s="4">
        <f t="shared" ref="QNC85:QPN85" si="186">QMO83</f>
        <v>0</v>
      </c>
      <c r="QND85" s="4">
        <f t="shared" si="186"/>
        <v>0</v>
      </c>
      <c r="QNE85" s="4">
        <f t="shared" si="186"/>
        <v>0</v>
      </c>
      <c r="QNF85" s="4">
        <f t="shared" si="186"/>
        <v>0</v>
      </c>
      <c r="QNG85" s="4">
        <f t="shared" si="186"/>
        <v>0</v>
      </c>
      <c r="QNH85" s="4">
        <f t="shared" si="186"/>
        <v>0</v>
      </c>
      <c r="QNI85" s="4">
        <f t="shared" si="186"/>
        <v>0</v>
      </c>
      <c r="QNJ85" s="4">
        <f t="shared" si="186"/>
        <v>0</v>
      </c>
      <c r="QNK85" s="4">
        <f t="shared" si="186"/>
        <v>0</v>
      </c>
      <c r="QNL85" s="4">
        <f t="shared" si="186"/>
        <v>0</v>
      </c>
      <c r="QNM85" s="4">
        <f t="shared" si="186"/>
        <v>0</v>
      </c>
      <c r="QNN85" s="4">
        <f t="shared" si="186"/>
        <v>0</v>
      </c>
      <c r="QNO85" s="4">
        <f t="shared" si="186"/>
        <v>0</v>
      </c>
      <c r="QNP85" s="4">
        <f t="shared" si="186"/>
        <v>0</v>
      </c>
      <c r="QNQ85" s="4">
        <f t="shared" si="186"/>
        <v>0</v>
      </c>
      <c r="QNR85" s="4">
        <f t="shared" si="186"/>
        <v>0</v>
      </c>
      <c r="QNS85" s="4">
        <f t="shared" si="186"/>
        <v>0</v>
      </c>
      <c r="QNT85" s="4">
        <f t="shared" si="186"/>
        <v>0</v>
      </c>
      <c r="QNU85" s="4">
        <f t="shared" si="186"/>
        <v>0</v>
      </c>
      <c r="QNV85" s="4">
        <f t="shared" si="186"/>
        <v>0</v>
      </c>
      <c r="QNW85" s="4">
        <f t="shared" si="186"/>
        <v>0</v>
      </c>
      <c r="QNX85" s="4">
        <f t="shared" si="186"/>
        <v>0</v>
      </c>
      <c r="QNY85" s="4">
        <f t="shared" si="186"/>
        <v>0</v>
      </c>
      <c r="QNZ85" s="4">
        <f t="shared" si="186"/>
        <v>0</v>
      </c>
      <c r="QOA85" s="4">
        <f t="shared" si="186"/>
        <v>0</v>
      </c>
      <c r="QOB85" s="4">
        <f t="shared" si="186"/>
        <v>0</v>
      </c>
      <c r="QOC85" s="4">
        <f t="shared" si="186"/>
        <v>0</v>
      </c>
      <c r="QOD85" s="4">
        <f t="shared" si="186"/>
        <v>0</v>
      </c>
      <c r="QOE85" s="4">
        <f t="shared" si="186"/>
        <v>0</v>
      </c>
      <c r="QOF85" s="4">
        <f t="shared" si="186"/>
        <v>0</v>
      </c>
      <c r="QOG85" s="4">
        <f t="shared" si="186"/>
        <v>0</v>
      </c>
      <c r="QOH85" s="4">
        <f t="shared" si="186"/>
        <v>0</v>
      </c>
      <c r="QOI85" s="4">
        <f t="shared" si="186"/>
        <v>0</v>
      </c>
      <c r="QOJ85" s="4">
        <f t="shared" si="186"/>
        <v>0</v>
      </c>
      <c r="QOK85" s="4">
        <f t="shared" si="186"/>
        <v>0</v>
      </c>
      <c r="QOL85" s="4">
        <f t="shared" si="186"/>
        <v>0</v>
      </c>
      <c r="QOM85" s="4">
        <f t="shared" si="186"/>
        <v>0</v>
      </c>
      <c r="QON85" s="4">
        <f t="shared" si="186"/>
        <v>0</v>
      </c>
      <c r="QOO85" s="4">
        <f t="shared" si="186"/>
        <v>0</v>
      </c>
      <c r="QOP85" s="4">
        <f t="shared" si="186"/>
        <v>0</v>
      </c>
      <c r="QOQ85" s="4">
        <f t="shared" si="186"/>
        <v>0</v>
      </c>
      <c r="QOR85" s="4">
        <f t="shared" si="186"/>
        <v>0</v>
      </c>
      <c r="QOS85" s="4">
        <f t="shared" si="186"/>
        <v>0</v>
      </c>
      <c r="QOT85" s="4">
        <f t="shared" si="186"/>
        <v>0</v>
      </c>
      <c r="QOU85" s="4">
        <f t="shared" si="186"/>
        <v>0</v>
      </c>
      <c r="QOV85" s="4">
        <f t="shared" si="186"/>
        <v>0</v>
      </c>
      <c r="QOW85" s="4">
        <f t="shared" si="186"/>
        <v>0</v>
      </c>
      <c r="QOX85" s="4">
        <f t="shared" si="186"/>
        <v>0</v>
      </c>
      <c r="QOY85" s="4">
        <f t="shared" si="186"/>
        <v>0</v>
      </c>
      <c r="QOZ85" s="4">
        <f t="shared" si="186"/>
        <v>0</v>
      </c>
      <c r="QPA85" s="4">
        <f t="shared" si="186"/>
        <v>0</v>
      </c>
      <c r="QPB85" s="4">
        <f t="shared" si="186"/>
        <v>0</v>
      </c>
      <c r="QPC85" s="4">
        <f t="shared" si="186"/>
        <v>0</v>
      </c>
      <c r="QPD85" s="4">
        <f t="shared" si="186"/>
        <v>0</v>
      </c>
      <c r="QPE85" s="4">
        <f t="shared" si="186"/>
        <v>0</v>
      </c>
      <c r="QPF85" s="4">
        <f t="shared" si="186"/>
        <v>0</v>
      </c>
      <c r="QPG85" s="4">
        <f t="shared" si="186"/>
        <v>0</v>
      </c>
      <c r="QPH85" s="4">
        <f t="shared" si="186"/>
        <v>0</v>
      </c>
      <c r="QPI85" s="4">
        <f t="shared" si="186"/>
        <v>0</v>
      </c>
      <c r="QPJ85" s="4">
        <f t="shared" si="186"/>
        <v>0</v>
      </c>
      <c r="QPK85" s="4">
        <f t="shared" si="186"/>
        <v>0</v>
      </c>
      <c r="QPL85" s="4">
        <f t="shared" si="186"/>
        <v>0</v>
      </c>
      <c r="QPM85" s="4">
        <f t="shared" si="186"/>
        <v>0</v>
      </c>
      <c r="QPN85" s="4">
        <f t="shared" si="186"/>
        <v>0</v>
      </c>
      <c r="QPO85" s="4">
        <f t="shared" ref="QPO85:QRZ85" si="187">QPA83</f>
        <v>0</v>
      </c>
      <c r="QPP85" s="4">
        <f t="shared" si="187"/>
        <v>0</v>
      </c>
      <c r="QPQ85" s="4">
        <f t="shared" si="187"/>
        <v>0</v>
      </c>
      <c r="QPR85" s="4">
        <f t="shared" si="187"/>
        <v>0</v>
      </c>
      <c r="QPS85" s="4">
        <f t="shared" si="187"/>
        <v>0</v>
      </c>
      <c r="QPT85" s="4">
        <f t="shared" si="187"/>
        <v>0</v>
      </c>
      <c r="QPU85" s="4">
        <f t="shared" si="187"/>
        <v>0</v>
      </c>
      <c r="QPV85" s="4">
        <f t="shared" si="187"/>
        <v>0</v>
      </c>
      <c r="QPW85" s="4">
        <f t="shared" si="187"/>
        <v>0</v>
      </c>
      <c r="QPX85" s="4">
        <f t="shared" si="187"/>
        <v>0</v>
      </c>
      <c r="QPY85" s="4">
        <f t="shared" si="187"/>
        <v>0</v>
      </c>
      <c r="QPZ85" s="4">
        <f t="shared" si="187"/>
        <v>0</v>
      </c>
      <c r="QQA85" s="4">
        <f t="shared" si="187"/>
        <v>0</v>
      </c>
      <c r="QQB85" s="4">
        <f t="shared" si="187"/>
        <v>0</v>
      </c>
      <c r="QQC85" s="4">
        <f t="shared" si="187"/>
        <v>0</v>
      </c>
      <c r="QQD85" s="4">
        <f t="shared" si="187"/>
        <v>0</v>
      </c>
      <c r="QQE85" s="4">
        <f t="shared" si="187"/>
        <v>0</v>
      </c>
      <c r="QQF85" s="4">
        <f t="shared" si="187"/>
        <v>0</v>
      </c>
      <c r="QQG85" s="4">
        <f t="shared" si="187"/>
        <v>0</v>
      </c>
      <c r="QQH85" s="4">
        <f t="shared" si="187"/>
        <v>0</v>
      </c>
      <c r="QQI85" s="4">
        <f t="shared" si="187"/>
        <v>0</v>
      </c>
      <c r="QQJ85" s="4">
        <f t="shared" si="187"/>
        <v>0</v>
      </c>
      <c r="QQK85" s="4">
        <f t="shared" si="187"/>
        <v>0</v>
      </c>
      <c r="QQL85" s="4">
        <f t="shared" si="187"/>
        <v>0</v>
      </c>
      <c r="QQM85" s="4">
        <f t="shared" si="187"/>
        <v>0</v>
      </c>
      <c r="QQN85" s="4">
        <f t="shared" si="187"/>
        <v>0</v>
      </c>
      <c r="QQO85" s="4">
        <f t="shared" si="187"/>
        <v>0</v>
      </c>
      <c r="QQP85" s="4">
        <f t="shared" si="187"/>
        <v>0</v>
      </c>
      <c r="QQQ85" s="4">
        <f t="shared" si="187"/>
        <v>0</v>
      </c>
      <c r="QQR85" s="4">
        <f t="shared" si="187"/>
        <v>0</v>
      </c>
      <c r="QQS85" s="4">
        <f t="shared" si="187"/>
        <v>0</v>
      </c>
      <c r="QQT85" s="4">
        <f t="shared" si="187"/>
        <v>0</v>
      </c>
      <c r="QQU85" s="4">
        <f t="shared" si="187"/>
        <v>0</v>
      </c>
      <c r="QQV85" s="4">
        <f t="shared" si="187"/>
        <v>0</v>
      </c>
      <c r="QQW85" s="4">
        <f t="shared" si="187"/>
        <v>0</v>
      </c>
      <c r="QQX85" s="4">
        <f t="shared" si="187"/>
        <v>0</v>
      </c>
      <c r="QQY85" s="4">
        <f t="shared" si="187"/>
        <v>0</v>
      </c>
      <c r="QQZ85" s="4">
        <f t="shared" si="187"/>
        <v>0</v>
      </c>
      <c r="QRA85" s="4">
        <f t="shared" si="187"/>
        <v>0</v>
      </c>
      <c r="QRB85" s="4">
        <f t="shared" si="187"/>
        <v>0</v>
      </c>
      <c r="QRC85" s="4">
        <f t="shared" si="187"/>
        <v>0</v>
      </c>
      <c r="QRD85" s="4">
        <f t="shared" si="187"/>
        <v>0</v>
      </c>
      <c r="QRE85" s="4">
        <f t="shared" si="187"/>
        <v>0</v>
      </c>
      <c r="QRF85" s="4">
        <f t="shared" si="187"/>
        <v>0</v>
      </c>
      <c r="QRG85" s="4">
        <f t="shared" si="187"/>
        <v>0</v>
      </c>
      <c r="QRH85" s="4">
        <f t="shared" si="187"/>
        <v>0</v>
      </c>
      <c r="QRI85" s="4">
        <f t="shared" si="187"/>
        <v>0</v>
      </c>
      <c r="QRJ85" s="4">
        <f t="shared" si="187"/>
        <v>0</v>
      </c>
      <c r="QRK85" s="4">
        <f t="shared" si="187"/>
        <v>0</v>
      </c>
      <c r="QRL85" s="4">
        <f t="shared" si="187"/>
        <v>0</v>
      </c>
      <c r="QRM85" s="4">
        <f t="shared" si="187"/>
        <v>0</v>
      </c>
      <c r="QRN85" s="4">
        <f t="shared" si="187"/>
        <v>0</v>
      </c>
      <c r="QRO85" s="4">
        <f t="shared" si="187"/>
        <v>0</v>
      </c>
      <c r="QRP85" s="4">
        <f t="shared" si="187"/>
        <v>0</v>
      </c>
      <c r="QRQ85" s="4">
        <f t="shared" si="187"/>
        <v>0</v>
      </c>
      <c r="QRR85" s="4">
        <f t="shared" si="187"/>
        <v>0</v>
      </c>
      <c r="QRS85" s="4">
        <f t="shared" si="187"/>
        <v>0</v>
      </c>
      <c r="QRT85" s="4">
        <f t="shared" si="187"/>
        <v>0</v>
      </c>
      <c r="QRU85" s="4">
        <f t="shared" si="187"/>
        <v>0</v>
      </c>
      <c r="QRV85" s="4">
        <f t="shared" si="187"/>
        <v>0</v>
      </c>
      <c r="QRW85" s="4">
        <f t="shared" si="187"/>
        <v>0</v>
      </c>
      <c r="QRX85" s="4">
        <f t="shared" si="187"/>
        <v>0</v>
      </c>
      <c r="QRY85" s="4">
        <f t="shared" si="187"/>
        <v>0</v>
      </c>
      <c r="QRZ85" s="4">
        <f t="shared" si="187"/>
        <v>0</v>
      </c>
      <c r="QSA85" s="4">
        <f t="shared" ref="QSA85:QUL85" si="188">QRM83</f>
        <v>0</v>
      </c>
      <c r="QSB85" s="4">
        <f t="shared" si="188"/>
        <v>0</v>
      </c>
      <c r="QSC85" s="4">
        <f t="shared" si="188"/>
        <v>0</v>
      </c>
      <c r="QSD85" s="4">
        <f t="shared" si="188"/>
        <v>0</v>
      </c>
      <c r="QSE85" s="4">
        <f t="shared" si="188"/>
        <v>0</v>
      </c>
      <c r="QSF85" s="4">
        <f t="shared" si="188"/>
        <v>0</v>
      </c>
      <c r="QSG85" s="4">
        <f t="shared" si="188"/>
        <v>0</v>
      </c>
      <c r="QSH85" s="4">
        <f t="shared" si="188"/>
        <v>0</v>
      </c>
      <c r="QSI85" s="4">
        <f t="shared" si="188"/>
        <v>0</v>
      </c>
      <c r="QSJ85" s="4">
        <f t="shared" si="188"/>
        <v>0</v>
      </c>
      <c r="QSK85" s="4">
        <f t="shared" si="188"/>
        <v>0</v>
      </c>
      <c r="QSL85" s="4">
        <f t="shared" si="188"/>
        <v>0</v>
      </c>
      <c r="QSM85" s="4">
        <f t="shared" si="188"/>
        <v>0</v>
      </c>
      <c r="QSN85" s="4">
        <f t="shared" si="188"/>
        <v>0</v>
      </c>
      <c r="QSO85" s="4">
        <f t="shared" si="188"/>
        <v>0</v>
      </c>
      <c r="QSP85" s="4">
        <f t="shared" si="188"/>
        <v>0</v>
      </c>
      <c r="QSQ85" s="4">
        <f t="shared" si="188"/>
        <v>0</v>
      </c>
      <c r="QSR85" s="4">
        <f t="shared" si="188"/>
        <v>0</v>
      </c>
      <c r="QSS85" s="4">
        <f t="shared" si="188"/>
        <v>0</v>
      </c>
      <c r="QST85" s="4">
        <f t="shared" si="188"/>
        <v>0</v>
      </c>
      <c r="QSU85" s="4">
        <f t="shared" si="188"/>
        <v>0</v>
      </c>
      <c r="QSV85" s="4">
        <f t="shared" si="188"/>
        <v>0</v>
      </c>
      <c r="QSW85" s="4">
        <f t="shared" si="188"/>
        <v>0</v>
      </c>
      <c r="QSX85" s="4">
        <f t="shared" si="188"/>
        <v>0</v>
      </c>
      <c r="QSY85" s="4">
        <f t="shared" si="188"/>
        <v>0</v>
      </c>
      <c r="QSZ85" s="4">
        <f t="shared" si="188"/>
        <v>0</v>
      </c>
      <c r="QTA85" s="4">
        <f t="shared" si="188"/>
        <v>0</v>
      </c>
      <c r="QTB85" s="4">
        <f t="shared" si="188"/>
        <v>0</v>
      </c>
      <c r="QTC85" s="4">
        <f t="shared" si="188"/>
        <v>0</v>
      </c>
      <c r="QTD85" s="4">
        <f t="shared" si="188"/>
        <v>0</v>
      </c>
      <c r="QTE85" s="4">
        <f t="shared" si="188"/>
        <v>0</v>
      </c>
      <c r="QTF85" s="4">
        <f t="shared" si="188"/>
        <v>0</v>
      </c>
      <c r="QTG85" s="4">
        <f t="shared" si="188"/>
        <v>0</v>
      </c>
      <c r="QTH85" s="4">
        <f t="shared" si="188"/>
        <v>0</v>
      </c>
      <c r="QTI85" s="4">
        <f t="shared" si="188"/>
        <v>0</v>
      </c>
      <c r="QTJ85" s="4">
        <f t="shared" si="188"/>
        <v>0</v>
      </c>
      <c r="QTK85" s="4">
        <f t="shared" si="188"/>
        <v>0</v>
      </c>
      <c r="QTL85" s="4">
        <f t="shared" si="188"/>
        <v>0</v>
      </c>
      <c r="QTM85" s="4">
        <f t="shared" si="188"/>
        <v>0</v>
      </c>
      <c r="QTN85" s="4">
        <f t="shared" si="188"/>
        <v>0</v>
      </c>
      <c r="QTO85" s="4">
        <f t="shared" si="188"/>
        <v>0</v>
      </c>
      <c r="QTP85" s="4">
        <f t="shared" si="188"/>
        <v>0</v>
      </c>
      <c r="QTQ85" s="4">
        <f t="shared" si="188"/>
        <v>0</v>
      </c>
      <c r="QTR85" s="4">
        <f t="shared" si="188"/>
        <v>0</v>
      </c>
      <c r="QTS85" s="4">
        <f t="shared" si="188"/>
        <v>0</v>
      </c>
      <c r="QTT85" s="4">
        <f t="shared" si="188"/>
        <v>0</v>
      </c>
      <c r="QTU85" s="4">
        <f t="shared" si="188"/>
        <v>0</v>
      </c>
      <c r="QTV85" s="4">
        <f t="shared" si="188"/>
        <v>0</v>
      </c>
      <c r="QTW85" s="4">
        <f t="shared" si="188"/>
        <v>0</v>
      </c>
      <c r="QTX85" s="4">
        <f t="shared" si="188"/>
        <v>0</v>
      </c>
      <c r="QTY85" s="4">
        <f t="shared" si="188"/>
        <v>0</v>
      </c>
      <c r="QTZ85" s="4">
        <f t="shared" si="188"/>
        <v>0</v>
      </c>
      <c r="QUA85" s="4">
        <f t="shared" si="188"/>
        <v>0</v>
      </c>
      <c r="QUB85" s="4">
        <f t="shared" si="188"/>
        <v>0</v>
      </c>
      <c r="QUC85" s="4">
        <f t="shared" si="188"/>
        <v>0</v>
      </c>
      <c r="QUD85" s="4">
        <f t="shared" si="188"/>
        <v>0</v>
      </c>
      <c r="QUE85" s="4">
        <f t="shared" si="188"/>
        <v>0</v>
      </c>
      <c r="QUF85" s="4">
        <f t="shared" si="188"/>
        <v>0</v>
      </c>
      <c r="QUG85" s="4">
        <f t="shared" si="188"/>
        <v>0</v>
      </c>
      <c r="QUH85" s="4">
        <f t="shared" si="188"/>
        <v>0</v>
      </c>
      <c r="QUI85" s="4">
        <f t="shared" si="188"/>
        <v>0</v>
      </c>
      <c r="QUJ85" s="4">
        <f t="shared" si="188"/>
        <v>0</v>
      </c>
      <c r="QUK85" s="4">
        <f t="shared" si="188"/>
        <v>0</v>
      </c>
      <c r="QUL85" s="4">
        <f t="shared" si="188"/>
        <v>0</v>
      </c>
      <c r="QUM85" s="4">
        <f t="shared" ref="QUM85:QWX85" si="189">QTY83</f>
        <v>0</v>
      </c>
      <c r="QUN85" s="4">
        <f t="shared" si="189"/>
        <v>0</v>
      </c>
      <c r="QUO85" s="4">
        <f t="shared" si="189"/>
        <v>0</v>
      </c>
      <c r="QUP85" s="4">
        <f t="shared" si="189"/>
        <v>0</v>
      </c>
      <c r="QUQ85" s="4">
        <f t="shared" si="189"/>
        <v>0</v>
      </c>
      <c r="QUR85" s="4">
        <f t="shared" si="189"/>
        <v>0</v>
      </c>
      <c r="QUS85" s="4">
        <f t="shared" si="189"/>
        <v>0</v>
      </c>
      <c r="QUT85" s="4">
        <f t="shared" si="189"/>
        <v>0</v>
      </c>
      <c r="QUU85" s="4">
        <f t="shared" si="189"/>
        <v>0</v>
      </c>
      <c r="QUV85" s="4">
        <f t="shared" si="189"/>
        <v>0</v>
      </c>
      <c r="QUW85" s="4">
        <f t="shared" si="189"/>
        <v>0</v>
      </c>
      <c r="QUX85" s="4">
        <f t="shared" si="189"/>
        <v>0</v>
      </c>
      <c r="QUY85" s="4">
        <f t="shared" si="189"/>
        <v>0</v>
      </c>
      <c r="QUZ85" s="4">
        <f t="shared" si="189"/>
        <v>0</v>
      </c>
      <c r="QVA85" s="4">
        <f t="shared" si="189"/>
        <v>0</v>
      </c>
      <c r="QVB85" s="4">
        <f t="shared" si="189"/>
        <v>0</v>
      </c>
      <c r="QVC85" s="4">
        <f t="shared" si="189"/>
        <v>0</v>
      </c>
      <c r="QVD85" s="4">
        <f t="shared" si="189"/>
        <v>0</v>
      </c>
      <c r="QVE85" s="4">
        <f t="shared" si="189"/>
        <v>0</v>
      </c>
      <c r="QVF85" s="4">
        <f t="shared" si="189"/>
        <v>0</v>
      </c>
      <c r="QVG85" s="4">
        <f t="shared" si="189"/>
        <v>0</v>
      </c>
      <c r="QVH85" s="4">
        <f t="shared" si="189"/>
        <v>0</v>
      </c>
      <c r="QVI85" s="4">
        <f t="shared" si="189"/>
        <v>0</v>
      </c>
      <c r="QVJ85" s="4">
        <f t="shared" si="189"/>
        <v>0</v>
      </c>
      <c r="QVK85" s="4">
        <f t="shared" si="189"/>
        <v>0</v>
      </c>
      <c r="QVL85" s="4">
        <f t="shared" si="189"/>
        <v>0</v>
      </c>
      <c r="QVM85" s="4">
        <f t="shared" si="189"/>
        <v>0</v>
      </c>
      <c r="QVN85" s="4">
        <f t="shared" si="189"/>
        <v>0</v>
      </c>
      <c r="QVO85" s="4">
        <f t="shared" si="189"/>
        <v>0</v>
      </c>
      <c r="QVP85" s="4">
        <f t="shared" si="189"/>
        <v>0</v>
      </c>
      <c r="QVQ85" s="4">
        <f t="shared" si="189"/>
        <v>0</v>
      </c>
      <c r="QVR85" s="4">
        <f t="shared" si="189"/>
        <v>0</v>
      </c>
      <c r="QVS85" s="4">
        <f t="shared" si="189"/>
        <v>0</v>
      </c>
      <c r="QVT85" s="4">
        <f t="shared" si="189"/>
        <v>0</v>
      </c>
      <c r="QVU85" s="4">
        <f t="shared" si="189"/>
        <v>0</v>
      </c>
      <c r="QVV85" s="4">
        <f t="shared" si="189"/>
        <v>0</v>
      </c>
      <c r="QVW85" s="4">
        <f t="shared" si="189"/>
        <v>0</v>
      </c>
      <c r="QVX85" s="4">
        <f t="shared" si="189"/>
        <v>0</v>
      </c>
      <c r="QVY85" s="4">
        <f t="shared" si="189"/>
        <v>0</v>
      </c>
      <c r="QVZ85" s="4">
        <f t="shared" si="189"/>
        <v>0</v>
      </c>
      <c r="QWA85" s="4">
        <f t="shared" si="189"/>
        <v>0</v>
      </c>
      <c r="QWB85" s="4">
        <f t="shared" si="189"/>
        <v>0</v>
      </c>
      <c r="QWC85" s="4">
        <f t="shared" si="189"/>
        <v>0</v>
      </c>
      <c r="QWD85" s="4">
        <f t="shared" si="189"/>
        <v>0</v>
      </c>
      <c r="QWE85" s="4">
        <f t="shared" si="189"/>
        <v>0</v>
      </c>
      <c r="QWF85" s="4">
        <f t="shared" si="189"/>
        <v>0</v>
      </c>
      <c r="QWG85" s="4">
        <f t="shared" si="189"/>
        <v>0</v>
      </c>
      <c r="QWH85" s="4">
        <f t="shared" si="189"/>
        <v>0</v>
      </c>
      <c r="QWI85" s="4">
        <f t="shared" si="189"/>
        <v>0</v>
      </c>
      <c r="QWJ85" s="4">
        <f t="shared" si="189"/>
        <v>0</v>
      </c>
      <c r="QWK85" s="4">
        <f t="shared" si="189"/>
        <v>0</v>
      </c>
      <c r="QWL85" s="4">
        <f t="shared" si="189"/>
        <v>0</v>
      </c>
      <c r="QWM85" s="4">
        <f t="shared" si="189"/>
        <v>0</v>
      </c>
      <c r="QWN85" s="4">
        <f t="shared" si="189"/>
        <v>0</v>
      </c>
      <c r="QWO85" s="4">
        <f t="shared" si="189"/>
        <v>0</v>
      </c>
      <c r="QWP85" s="4">
        <f t="shared" si="189"/>
        <v>0</v>
      </c>
      <c r="QWQ85" s="4">
        <f t="shared" si="189"/>
        <v>0</v>
      </c>
      <c r="QWR85" s="4">
        <f t="shared" si="189"/>
        <v>0</v>
      </c>
      <c r="QWS85" s="4">
        <f t="shared" si="189"/>
        <v>0</v>
      </c>
      <c r="QWT85" s="4">
        <f t="shared" si="189"/>
        <v>0</v>
      </c>
      <c r="QWU85" s="4">
        <f t="shared" si="189"/>
        <v>0</v>
      </c>
      <c r="QWV85" s="4">
        <f t="shared" si="189"/>
        <v>0</v>
      </c>
      <c r="QWW85" s="4">
        <f t="shared" si="189"/>
        <v>0</v>
      </c>
      <c r="QWX85" s="4">
        <f t="shared" si="189"/>
        <v>0</v>
      </c>
      <c r="QWY85" s="4">
        <f t="shared" ref="QWY85:QZJ85" si="190">QWK83</f>
        <v>0</v>
      </c>
      <c r="QWZ85" s="4">
        <f t="shared" si="190"/>
        <v>0</v>
      </c>
      <c r="QXA85" s="4">
        <f t="shared" si="190"/>
        <v>0</v>
      </c>
      <c r="QXB85" s="4">
        <f t="shared" si="190"/>
        <v>0</v>
      </c>
      <c r="QXC85" s="4">
        <f t="shared" si="190"/>
        <v>0</v>
      </c>
      <c r="QXD85" s="4">
        <f t="shared" si="190"/>
        <v>0</v>
      </c>
      <c r="QXE85" s="4">
        <f t="shared" si="190"/>
        <v>0</v>
      </c>
      <c r="QXF85" s="4">
        <f t="shared" si="190"/>
        <v>0</v>
      </c>
      <c r="QXG85" s="4">
        <f t="shared" si="190"/>
        <v>0</v>
      </c>
      <c r="QXH85" s="4">
        <f t="shared" si="190"/>
        <v>0</v>
      </c>
      <c r="QXI85" s="4">
        <f t="shared" si="190"/>
        <v>0</v>
      </c>
      <c r="QXJ85" s="4">
        <f t="shared" si="190"/>
        <v>0</v>
      </c>
      <c r="QXK85" s="4">
        <f t="shared" si="190"/>
        <v>0</v>
      </c>
      <c r="QXL85" s="4">
        <f t="shared" si="190"/>
        <v>0</v>
      </c>
      <c r="QXM85" s="4">
        <f t="shared" si="190"/>
        <v>0</v>
      </c>
      <c r="QXN85" s="4">
        <f t="shared" si="190"/>
        <v>0</v>
      </c>
      <c r="QXO85" s="4">
        <f t="shared" si="190"/>
        <v>0</v>
      </c>
      <c r="QXP85" s="4">
        <f t="shared" si="190"/>
        <v>0</v>
      </c>
      <c r="QXQ85" s="4">
        <f t="shared" si="190"/>
        <v>0</v>
      </c>
      <c r="QXR85" s="4">
        <f t="shared" si="190"/>
        <v>0</v>
      </c>
      <c r="QXS85" s="4">
        <f t="shared" si="190"/>
        <v>0</v>
      </c>
      <c r="QXT85" s="4">
        <f t="shared" si="190"/>
        <v>0</v>
      </c>
      <c r="QXU85" s="4">
        <f t="shared" si="190"/>
        <v>0</v>
      </c>
      <c r="QXV85" s="4">
        <f t="shared" si="190"/>
        <v>0</v>
      </c>
      <c r="QXW85" s="4">
        <f t="shared" si="190"/>
        <v>0</v>
      </c>
      <c r="QXX85" s="4">
        <f t="shared" si="190"/>
        <v>0</v>
      </c>
      <c r="QXY85" s="4">
        <f t="shared" si="190"/>
        <v>0</v>
      </c>
      <c r="QXZ85" s="4">
        <f t="shared" si="190"/>
        <v>0</v>
      </c>
      <c r="QYA85" s="4">
        <f t="shared" si="190"/>
        <v>0</v>
      </c>
      <c r="QYB85" s="4">
        <f t="shared" si="190"/>
        <v>0</v>
      </c>
      <c r="QYC85" s="4">
        <f t="shared" si="190"/>
        <v>0</v>
      </c>
      <c r="QYD85" s="4">
        <f t="shared" si="190"/>
        <v>0</v>
      </c>
      <c r="QYE85" s="4">
        <f t="shared" si="190"/>
        <v>0</v>
      </c>
      <c r="QYF85" s="4">
        <f t="shared" si="190"/>
        <v>0</v>
      </c>
      <c r="QYG85" s="4">
        <f t="shared" si="190"/>
        <v>0</v>
      </c>
      <c r="QYH85" s="4">
        <f t="shared" si="190"/>
        <v>0</v>
      </c>
      <c r="QYI85" s="4">
        <f t="shared" si="190"/>
        <v>0</v>
      </c>
      <c r="QYJ85" s="4">
        <f t="shared" si="190"/>
        <v>0</v>
      </c>
      <c r="QYK85" s="4">
        <f t="shared" si="190"/>
        <v>0</v>
      </c>
      <c r="QYL85" s="4">
        <f t="shared" si="190"/>
        <v>0</v>
      </c>
      <c r="QYM85" s="4">
        <f t="shared" si="190"/>
        <v>0</v>
      </c>
      <c r="QYN85" s="4">
        <f t="shared" si="190"/>
        <v>0</v>
      </c>
      <c r="QYO85" s="4">
        <f t="shared" si="190"/>
        <v>0</v>
      </c>
      <c r="QYP85" s="4">
        <f t="shared" si="190"/>
        <v>0</v>
      </c>
      <c r="QYQ85" s="4">
        <f t="shared" si="190"/>
        <v>0</v>
      </c>
      <c r="QYR85" s="4">
        <f t="shared" si="190"/>
        <v>0</v>
      </c>
      <c r="QYS85" s="4">
        <f t="shared" si="190"/>
        <v>0</v>
      </c>
      <c r="QYT85" s="4">
        <f t="shared" si="190"/>
        <v>0</v>
      </c>
      <c r="QYU85" s="4">
        <f t="shared" si="190"/>
        <v>0</v>
      </c>
      <c r="QYV85" s="4">
        <f t="shared" si="190"/>
        <v>0</v>
      </c>
      <c r="QYW85" s="4">
        <f t="shared" si="190"/>
        <v>0</v>
      </c>
      <c r="QYX85" s="4">
        <f t="shared" si="190"/>
        <v>0</v>
      </c>
      <c r="QYY85" s="4">
        <f t="shared" si="190"/>
        <v>0</v>
      </c>
      <c r="QYZ85" s="4">
        <f t="shared" si="190"/>
        <v>0</v>
      </c>
      <c r="QZA85" s="4">
        <f t="shared" si="190"/>
        <v>0</v>
      </c>
      <c r="QZB85" s="4">
        <f t="shared" si="190"/>
        <v>0</v>
      </c>
      <c r="QZC85" s="4">
        <f t="shared" si="190"/>
        <v>0</v>
      </c>
      <c r="QZD85" s="4">
        <f t="shared" si="190"/>
        <v>0</v>
      </c>
      <c r="QZE85" s="4">
        <f t="shared" si="190"/>
        <v>0</v>
      </c>
      <c r="QZF85" s="4">
        <f t="shared" si="190"/>
        <v>0</v>
      </c>
      <c r="QZG85" s="4">
        <f t="shared" si="190"/>
        <v>0</v>
      </c>
      <c r="QZH85" s="4">
        <f t="shared" si="190"/>
        <v>0</v>
      </c>
      <c r="QZI85" s="4">
        <f t="shared" si="190"/>
        <v>0</v>
      </c>
      <c r="QZJ85" s="4">
        <f t="shared" si="190"/>
        <v>0</v>
      </c>
      <c r="QZK85" s="4">
        <f t="shared" ref="QZK85:RBV85" si="191">QYW83</f>
        <v>0</v>
      </c>
      <c r="QZL85" s="4">
        <f t="shared" si="191"/>
        <v>0</v>
      </c>
      <c r="QZM85" s="4">
        <f t="shared" si="191"/>
        <v>0</v>
      </c>
      <c r="QZN85" s="4">
        <f t="shared" si="191"/>
        <v>0</v>
      </c>
      <c r="QZO85" s="4">
        <f t="shared" si="191"/>
        <v>0</v>
      </c>
      <c r="QZP85" s="4">
        <f t="shared" si="191"/>
        <v>0</v>
      </c>
      <c r="QZQ85" s="4">
        <f t="shared" si="191"/>
        <v>0</v>
      </c>
      <c r="QZR85" s="4">
        <f t="shared" si="191"/>
        <v>0</v>
      </c>
      <c r="QZS85" s="4">
        <f t="shared" si="191"/>
        <v>0</v>
      </c>
      <c r="QZT85" s="4">
        <f t="shared" si="191"/>
        <v>0</v>
      </c>
      <c r="QZU85" s="4">
        <f t="shared" si="191"/>
        <v>0</v>
      </c>
      <c r="QZV85" s="4">
        <f t="shared" si="191"/>
        <v>0</v>
      </c>
      <c r="QZW85" s="4">
        <f t="shared" si="191"/>
        <v>0</v>
      </c>
      <c r="QZX85" s="4">
        <f t="shared" si="191"/>
        <v>0</v>
      </c>
      <c r="QZY85" s="4">
        <f t="shared" si="191"/>
        <v>0</v>
      </c>
      <c r="QZZ85" s="4">
        <f t="shared" si="191"/>
        <v>0</v>
      </c>
      <c r="RAA85" s="4">
        <f t="shared" si="191"/>
        <v>0</v>
      </c>
      <c r="RAB85" s="4">
        <f t="shared" si="191"/>
        <v>0</v>
      </c>
      <c r="RAC85" s="4">
        <f t="shared" si="191"/>
        <v>0</v>
      </c>
      <c r="RAD85" s="4">
        <f t="shared" si="191"/>
        <v>0</v>
      </c>
      <c r="RAE85" s="4">
        <f t="shared" si="191"/>
        <v>0</v>
      </c>
      <c r="RAF85" s="4">
        <f t="shared" si="191"/>
        <v>0</v>
      </c>
      <c r="RAG85" s="4">
        <f t="shared" si="191"/>
        <v>0</v>
      </c>
      <c r="RAH85" s="4">
        <f t="shared" si="191"/>
        <v>0</v>
      </c>
      <c r="RAI85" s="4">
        <f t="shared" si="191"/>
        <v>0</v>
      </c>
      <c r="RAJ85" s="4">
        <f t="shared" si="191"/>
        <v>0</v>
      </c>
      <c r="RAK85" s="4">
        <f t="shared" si="191"/>
        <v>0</v>
      </c>
      <c r="RAL85" s="4">
        <f t="shared" si="191"/>
        <v>0</v>
      </c>
      <c r="RAM85" s="4">
        <f t="shared" si="191"/>
        <v>0</v>
      </c>
      <c r="RAN85" s="4">
        <f t="shared" si="191"/>
        <v>0</v>
      </c>
      <c r="RAO85" s="4">
        <f t="shared" si="191"/>
        <v>0</v>
      </c>
      <c r="RAP85" s="4">
        <f t="shared" si="191"/>
        <v>0</v>
      </c>
      <c r="RAQ85" s="4">
        <f t="shared" si="191"/>
        <v>0</v>
      </c>
      <c r="RAR85" s="4">
        <f t="shared" si="191"/>
        <v>0</v>
      </c>
      <c r="RAS85" s="4">
        <f t="shared" si="191"/>
        <v>0</v>
      </c>
      <c r="RAT85" s="4">
        <f t="shared" si="191"/>
        <v>0</v>
      </c>
      <c r="RAU85" s="4">
        <f t="shared" si="191"/>
        <v>0</v>
      </c>
      <c r="RAV85" s="4">
        <f t="shared" si="191"/>
        <v>0</v>
      </c>
      <c r="RAW85" s="4">
        <f t="shared" si="191"/>
        <v>0</v>
      </c>
      <c r="RAX85" s="4">
        <f t="shared" si="191"/>
        <v>0</v>
      </c>
      <c r="RAY85" s="4">
        <f t="shared" si="191"/>
        <v>0</v>
      </c>
      <c r="RAZ85" s="4">
        <f t="shared" si="191"/>
        <v>0</v>
      </c>
      <c r="RBA85" s="4">
        <f t="shared" si="191"/>
        <v>0</v>
      </c>
      <c r="RBB85" s="4">
        <f t="shared" si="191"/>
        <v>0</v>
      </c>
      <c r="RBC85" s="4">
        <f t="shared" si="191"/>
        <v>0</v>
      </c>
      <c r="RBD85" s="4">
        <f t="shared" si="191"/>
        <v>0</v>
      </c>
      <c r="RBE85" s="4">
        <f t="shared" si="191"/>
        <v>0</v>
      </c>
      <c r="RBF85" s="4">
        <f t="shared" si="191"/>
        <v>0</v>
      </c>
      <c r="RBG85" s="4">
        <f t="shared" si="191"/>
        <v>0</v>
      </c>
      <c r="RBH85" s="4">
        <f t="shared" si="191"/>
        <v>0</v>
      </c>
      <c r="RBI85" s="4">
        <f t="shared" si="191"/>
        <v>0</v>
      </c>
      <c r="RBJ85" s="4">
        <f t="shared" si="191"/>
        <v>0</v>
      </c>
      <c r="RBK85" s="4">
        <f t="shared" si="191"/>
        <v>0</v>
      </c>
      <c r="RBL85" s="4">
        <f t="shared" si="191"/>
        <v>0</v>
      </c>
      <c r="RBM85" s="4">
        <f t="shared" si="191"/>
        <v>0</v>
      </c>
      <c r="RBN85" s="4">
        <f t="shared" si="191"/>
        <v>0</v>
      </c>
      <c r="RBO85" s="4">
        <f t="shared" si="191"/>
        <v>0</v>
      </c>
      <c r="RBP85" s="4">
        <f t="shared" si="191"/>
        <v>0</v>
      </c>
      <c r="RBQ85" s="4">
        <f t="shared" si="191"/>
        <v>0</v>
      </c>
      <c r="RBR85" s="4">
        <f t="shared" si="191"/>
        <v>0</v>
      </c>
      <c r="RBS85" s="4">
        <f t="shared" si="191"/>
        <v>0</v>
      </c>
      <c r="RBT85" s="4">
        <f t="shared" si="191"/>
        <v>0</v>
      </c>
      <c r="RBU85" s="4">
        <f t="shared" si="191"/>
        <v>0</v>
      </c>
      <c r="RBV85" s="4">
        <f t="shared" si="191"/>
        <v>0</v>
      </c>
      <c r="RBW85" s="4">
        <f t="shared" ref="RBW85:REH85" si="192">RBI83</f>
        <v>0</v>
      </c>
      <c r="RBX85" s="4">
        <f t="shared" si="192"/>
        <v>0</v>
      </c>
      <c r="RBY85" s="4">
        <f t="shared" si="192"/>
        <v>0</v>
      </c>
      <c r="RBZ85" s="4">
        <f t="shared" si="192"/>
        <v>0</v>
      </c>
      <c r="RCA85" s="4">
        <f t="shared" si="192"/>
        <v>0</v>
      </c>
      <c r="RCB85" s="4">
        <f t="shared" si="192"/>
        <v>0</v>
      </c>
      <c r="RCC85" s="4">
        <f t="shared" si="192"/>
        <v>0</v>
      </c>
      <c r="RCD85" s="4">
        <f t="shared" si="192"/>
        <v>0</v>
      </c>
      <c r="RCE85" s="4">
        <f t="shared" si="192"/>
        <v>0</v>
      </c>
      <c r="RCF85" s="4">
        <f t="shared" si="192"/>
        <v>0</v>
      </c>
      <c r="RCG85" s="4">
        <f t="shared" si="192"/>
        <v>0</v>
      </c>
      <c r="RCH85" s="4">
        <f t="shared" si="192"/>
        <v>0</v>
      </c>
      <c r="RCI85" s="4">
        <f t="shared" si="192"/>
        <v>0</v>
      </c>
      <c r="RCJ85" s="4">
        <f t="shared" si="192"/>
        <v>0</v>
      </c>
      <c r="RCK85" s="4">
        <f t="shared" si="192"/>
        <v>0</v>
      </c>
      <c r="RCL85" s="4">
        <f t="shared" si="192"/>
        <v>0</v>
      </c>
      <c r="RCM85" s="4">
        <f t="shared" si="192"/>
        <v>0</v>
      </c>
      <c r="RCN85" s="4">
        <f t="shared" si="192"/>
        <v>0</v>
      </c>
      <c r="RCO85" s="4">
        <f t="shared" si="192"/>
        <v>0</v>
      </c>
      <c r="RCP85" s="4">
        <f t="shared" si="192"/>
        <v>0</v>
      </c>
      <c r="RCQ85" s="4">
        <f t="shared" si="192"/>
        <v>0</v>
      </c>
      <c r="RCR85" s="4">
        <f t="shared" si="192"/>
        <v>0</v>
      </c>
      <c r="RCS85" s="4">
        <f t="shared" si="192"/>
        <v>0</v>
      </c>
      <c r="RCT85" s="4">
        <f t="shared" si="192"/>
        <v>0</v>
      </c>
      <c r="RCU85" s="4">
        <f t="shared" si="192"/>
        <v>0</v>
      </c>
      <c r="RCV85" s="4">
        <f t="shared" si="192"/>
        <v>0</v>
      </c>
      <c r="RCW85" s="4">
        <f t="shared" si="192"/>
        <v>0</v>
      </c>
      <c r="RCX85" s="4">
        <f t="shared" si="192"/>
        <v>0</v>
      </c>
      <c r="RCY85" s="4">
        <f t="shared" si="192"/>
        <v>0</v>
      </c>
      <c r="RCZ85" s="4">
        <f t="shared" si="192"/>
        <v>0</v>
      </c>
      <c r="RDA85" s="4">
        <f t="shared" si="192"/>
        <v>0</v>
      </c>
      <c r="RDB85" s="4">
        <f t="shared" si="192"/>
        <v>0</v>
      </c>
      <c r="RDC85" s="4">
        <f t="shared" si="192"/>
        <v>0</v>
      </c>
      <c r="RDD85" s="4">
        <f t="shared" si="192"/>
        <v>0</v>
      </c>
      <c r="RDE85" s="4">
        <f t="shared" si="192"/>
        <v>0</v>
      </c>
      <c r="RDF85" s="4">
        <f t="shared" si="192"/>
        <v>0</v>
      </c>
      <c r="RDG85" s="4">
        <f t="shared" si="192"/>
        <v>0</v>
      </c>
      <c r="RDH85" s="4">
        <f t="shared" si="192"/>
        <v>0</v>
      </c>
      <c r="RDI85" s="4">
        <f t="shared" si="192"/>
        <v>0</v>
      </c>
      <c r="RDJ85" s="4">
        <f t="shared" si="192"/>
        <v>0</v>
      </c>
      <c r="RDK85" s="4">
        <f t="shared" si="192"/>
        <v>0</v>
      </c>
      <c r="RDL85" s="4">
        <f t="shared" si="192"/>
        <v>0</v>
      </c>
      <c r="RDM85" s="4">
        <f t="shared" si="192"/>
        <v>0</v>
      </c>
      <c r="RDN85" s="4">
        <f t="shared" si="192"/>
        <v>0</v>
      </c>
      <c r="RDO85" s="4">
        <f t="shared" si="192"/>
        <v>0</v>
      </c>
      <c r="RDP85" s="4">
        <f t="shared" si="192"/>
        <v>0</v>
      </c>
      <c r="RDQ85" s="4">
        <f t="shared" si="192"/>
        <v>0</v>
      </c>
      <c r="RDR85" s="4">
        <f t="shared" si="192"/>
        <v>0</v>
      </c>
      <c r="RDS85" s="4">
        <f t="shared" si="192"/>
        <v>0</v>
      </c>
      <c r="RDT85" s="4">
        <f t="shared" si="192"/>
        <v>0</v>
      </c>
      <c r="RDU85" s="4">
        <f t="shared" si="192"/>
        <v>0</v>
      </c>
      <c r="RDV85" s="4">
        <f t="shared" si="192"/>
        <v>0</v>
      </c>
      <c r="RDW85" s="4">
        <f t="shared" si="192"/>
        <v>0</v>
      </c>
      <c r="RDX85" s="4">
        <f t="shared" si="192"/>
        <v>0</v>
      </c>
      <c r="RDY85" s="4">
        <f t="shared" si="192"/>
        <v>0</v>
      </c>
      <c r="RDZ85" s="4">
        <f t="shared" si="192"/>
        <v>0</v>
      </c>
      <c r="REA85" s="4">
        <f t="shared" si="192"/>
        <v>0</v>
      </c>
      <c r="REB85" s="4">
        <f t="shared" si="192"/>
        <v>0</v>
      </c>
      <c r="REC85" s="4">
        <f t="shared" si="192"/>
        <v>0</v>
      </c>
      <c r="RED85" s="4">
        <f t="shared" si="192"/>
        <v>0</v>
      </c>
      <c r="REE85" s="4">
        <f t="shared" si="192"/>
        <v>0</v>
      </c>
      <c r="REF85" s="4">
        <f t="shared" si="192"/>
        <v>0</v>
      </c>
      <c r="REG85" s="4">
        <f t="shared" si="192"/>
        <v>0</v>
      </c>
      <c r="REH85" s="4">
        <f t="shared" si="192"/>
        <v>0</v>
      </c>
      <c r="REI85" s="4">
        <f t="shared" ref="REI85:RGT85" si="193">RDU83</f>
        <v>0</v>
      </c>
      <c r="REJ85" s="4">
        <f t="shared" si="193"/>
        <v>0</v>
      </c>
      <c r="REK85" s="4">
        <f t="shared" si="193"/>
        <v>0</v>
      </c>
      <c r="REL85" s="4">
        <f t="shared" si="193"/>
        <v>0</v>
      </c>
      <c r="REM85" s="4">
        <f t="shared" si="193"/>
        <v>0</v>
      </c>
      <c r="REN85" s="4">
        <f t="shared" si="193"/>
        <v>0</v>
      </c>
      <c r="REO85" s="4">
        <f t="shared" si="193"/>
        <v>0</v>
      </c>
      <c r="REP85" s="4">
        <f t="shared" si="193"/>
        <v>0</v>
      </c>
      <c r="REQ85" s="4">
        <f t="shared" si="193"/>
        <v>0</v>
      </c>
      <c r="RER85" s="4">
        <f t="shared" si="193"/>
        <v>0</v>
      </c>
      <c r="RES85" s="4">
        <f t="shared" si="193"/>
        <v>0</v>
      </c>
      <c r="RET85" s="4">
        <f t="shared" si="193"/>
        <v>0</v>
      </c>
      <c r="REU85" s="4">
        <f t="shared" si="193"/>
        <v>0</v>
      </c>
      <c r="REV85" s="4">
        <f t="shared" si="193"/>
        <v>0</v>
      </c>
      <c r="REW85" s="4">
        <f t="shared" si="193"/>
        <v>0</v>
      </c>
      <c r="REX85" s="4">
        <f t="shared" si="193"/>
        <v>0</v>
      </c>
      <c r="REY85" s="4">
        <f t="shared" si="193"/>
        <v>0</v>
      </c>
      <c r="REZ85" s="4">
        <f t="shared" si="193"/>
        <v>0</v>
      </c>
      <c r="RFA85" s="4">
        <f t="shared" si="193"/>
        <v>0</v>
      </c>
      <c r="RFB85" s="4">
        <f t="shared" si="193"/>
        <v>0</v>
      </c>
      <c r="RFC85" s="4">
        <f t="shared" si="193"/>
        <v>0</v>
      </c>
      <c r="RFD85" s="4">
        <f t="shared" si="193"/>
        <v>0</v>
      </c>
      <c r="RFE85" s="4">
        <f t="shared" si="193"/>
        <v>0</v>
      </c>
      <c r="RFF85" s="4">
        <f t="shared" si="193"/>
        <v>0</v>
      </c>
      <c r="RFG85" s="4">
        <f t="shared" si="193"/>
        <v>0</v>
      </c>
      <c r="RFH85" s="4">
        <f t="shared" si="193"/>
        <v>0</v>
      </c>
      <c r="RFI85" s="4">
        <f t="shared" si="193"/>
        <v>0</v>
      </c>
      <c r="RFJ85" s="4">
        <f t="shared" si="193"/>
        <v>0</v>
      </c>
      <c r="RFK85" s="4">
        <f t="shared" si="193"/>
        <v>0</v>
      </c>
      <c r="RFL85" s="4">
        <f t="shared" si="193"/>
        <v>0</v>
      </c>
      <c r="RFM85" s="4">
        <f t="shared" si="193"/>
        <v>0</v>
      </c>
      <c r="RFN85" s="4">
        <f t="shared" si="193"/>
        <v>0</v>
      </c>
      <c r="RFO85" s="4">
        <f t="shared" si="193"/>
        <v>0</v>
      </c>
      <c r="RFP85" s="4">
        <f t="shared" si="193"/>
        <v>0</v>
      </c>
      <c r="RFQ85" s="4">
        <f t="shared" si="193"/>
        <v>0</v>
      </c>
      <c r="RFR85" s="4">
        <f t="shared" si="193"/>
        <v>0</v>
      </c>
      <c r="RFS85" s="4">
        <f t="shared" si="193"/>
        <v>0</v>
      </c>
      <c r="RFT85" s="4">
        <f t="shared" si="193"/>
        <v>0</v>
      </c>
      <c r="RFU85" s="4">
        <f t="shared" si="193"/>
        <v>0</v>
      </c>
      <c r="RFV85" s="4">
        <f t="shared" si="193"/>
        <v>0</v>
      </c>
      <c r="RFW85" s="4">
        <f t="shared" si="193"/>
        <v>0</v>
      </c>
      <c r="RFX85" s="4">
        <f t="shared" si="193"/>
        <v>0</v>
      </c>
      <c r="RFY85" s="4">
        <f t="shared" si="193"/>
        <v>0</v>
      </c>
      <c r="RFZ85" s="4">
        <f t="shared" si="193"/>
        <v>0</v>
      </c>
      <c r="RGA85" s="4">
        <f t="shared" si="193"/>
        <v>0</v>
      </c>
      <c r="RGB85" s="4">
        <f t="shared" si="193"/>
        <v>0</v>
      </c>
      <c r="RGC85" s="4">
        <f t="shared" si="193"/>
        <v>0</v>
      </c>
      <c r="RGD85" s="4">
        <f t="shared" si="193"/>
        <v>0</v>
      </c>
      <c r="RGE85" s="4">
        <f t="shared" si="193"/>
        <v>0</v>
      </c>
      <c r="RGF85" s="4">
        <f t="shared" si="193"/>
        <v>0</v>
      </c>
      <c r="RGG85" s="4">
        <f t="shared" si="193"/>
        <v>0</v>
      </c>
      <c r="RGH85" s="4">
        <f t="shared" si="193"/>
        <v>0</v>
      </c>
      <c r="RGI85" s="4">
        <f t="shared" si="193"/>
        <v>0</v>
      </c>
      <c r="RGJ85" s="4">
        <f t="shared" si="193"/>
        <v>0</v>
      </c>
      <c r="RGK85" s="4">
        <f t="shared" si="193"/>
        <v>0</v>
      </c>
      <c r="RGL85" s="4">
        <f t="shared" si="193"/>
        <v>0</v>
      </c>
      <c r="RGM85" s="4">
        <f t="shared" si="193"/>
        <v>0</v>
      </c>
      <c r="RGN85" s="4">
        <f t="shared" si="193"/>
        <v>0</v>
      </c>
      <c r="RGO85" s="4">
        <f t="shared" si="193"/>
        <v>0</v>
      </c>
      <c r="RGP85" s="4">
        <f t="shared" si="193"/>
        <v>0</v>
      </c>
      <c r="RGQ85" s="4">
        <f t="shared" si="193"/>
        <v>0</v>
      </c>
      <c r="RGR85" s="4">
        <f t="shared" si="193"/>
        <v>0</v>
      </c>
      <c r="RGS85" s="4">
        <f t="shared" si="193"/>
        <v>0</v>
      </c>
      <c r="RGT85" s="4">
        <f t="shared" si="193"/>
        <v>0</v>
      </c>
      <c r="RGU85" s="4">
        <f t="shared" ref="RGU85:RJF85" si="194">RGG83</f>
        <v>0</v>
      </c>
      <c r="RGV85" s="4">
        <f t="shared" si="194"/>
        <v>0</v>
      </c>
      <c r="RGW85" s="4">
        <f t="shared" si="194"/>
        <v>0</v>
      </c>
      <c r="RGX85" s="4">
        <f t="shared" si="194"/>
        <v>0</v>
      </c>
      <c r="RGY85" s="4">
        <f t="shared" si="194"/>
        <v>0</v>
      </c>
      <c r="RGZ85" s="4">
        <f t="shared" si="194"/>
        <v>0</v>
      </c>
      <c r="RHA85" s="4">
        <f t="shared" si="194"/>
        <v>0</v>
      </c>
      <c r="RHB85" s="4">
        <f t="shared" si="194"/>
        <v>0</v>
      </c>
      <c r="RHC85" s="4">
        <f t="shared" si="194"/>
        <v>0</v>
      </c>
      <c r="RHD85" s="4">
        <f t="shared" si="194"/>
        <v>0</v>
      </c>
      <c r="RHE85" s="4">
        <f t="shared" si="194"/>
        <v>0</v>
      </c>
      <c r="RHF85" s="4">
        <f t="shared" si="194"/>
        <v>0</v>
      </c>
      <c r="RHG85" s="4">
        <f t="shared" si="194"/>
        <v>0</v>
      </c>
      <c r="RHH85" s="4">
        <f t="shared" si="194"/>
        <v>0</v>
      </c>
      <c r="RHI85" s="4">
        <f t="shared" si="194"/>
        <v>0</v>
      </c>
      <c r="RHJ85" s="4">
        <f t="shared" si="194"/>
        <v>0</v>
      </c>
      <c r="RHK85" s="4">
        <f t="shared" si="194"/>
        <v>0</v>
      </c>
      <c r="RHL85" s="4">
        <f t="shared" si="194"/>
        <v>0</v>
      </c>
      <c r="RHM85" s="4">
        <f t="shared" si="194"/>
        <v>0</v>
      </c>
      <c r="RHN85" s="4">
        <f t="shared" si="194"/>
        <v>0</v>
      </c>
      <c r="RHO85" s="4">
        <f t="shared" si="194"/>
        <v>0</v>
      </c>
      <c r="RHP85" s="4">
        <f t="shared" si="194"/>
        <v>0</v>
      </c>
      <c r="RHQ85" s="4">
        <f t="shared" si="194"/>
        <v>0</v>
      </c>
      <c r="RHR85" s="4">
        <f t="shared" si="194"/>
        <v>0</v>
      </c>
      <c r="RHS85" s="4">
        <f t="shared" si="194"/>
        <v>0</v>
      </c>
      <c r="RHT85" s="4">
        <f t="shared" si="194"/>
        <v>0</v>
      </c>
      <c r="RHU85" s="4">
        <f t="shared" si="194"/>
        <v>0</v>
      </c>
      <c r="RHV85" s="4">
        <f t="shared" si="194"/>
        <v>0</v>
      </c>
      <c r="RHW85" s="4">
        <f t="shared" si="194"/>
        <v>0</v>
      </c>
      <c r="RHX85" s="4">
        <f t="shared" si="194"/>
        <v>0</v>
      </c>
      <c r="RHY85" s="4">
        <f t="shared" si="194"/>
        <v>0</v>
      </c>
      <c r="RHZ85" s="4">
        <f t="shared" si="194"/>
        <v>0</v>
      </c>
      <c r="RIA85" s="4">
        <f t="shared" si="194"/>
        <v>0</v>
      </c>
      <c r="RIB85" s="4">
        <f t="shared" si="194"/>
        <v>0</v>
      </c>
      <c r="RIC85" s="4">
        <f t="shared" si="194"/>
        <v>0</v>
      </c>
      <c r="RID85" s="4">
        <f t="shared" si="194"/>
        <v>0</v>
      </c>
      <c r="RIE85" s="4">
        <f t="shared" si="194"/>
        <v>0</v>
      </c>
      <c r="RIF85" s="4">
        <f t="shared" si="194"/>
        <v>0</v>
      </c>
      <c r="RIG85" s="4">
        <f t="shared" si="194"/>
        <v>0</v>
      </c>
      <c r="RIH85" s="4">
        <f t="shared" si="194"/>
        <v>0</v>
      </c>
      <c r="RII85" s="4">
        <f t="shared" si="194"/>
        <v>0</v>
      </c>
      <c r="RIJ85" s="4">
        <f t="shared" si="194"/>
        <v>0</v>
      </c>
      <c r="RIK85" s="4">
        <f t="shared" si="194"/>
        <v>0</v>
      </c>
      <c r="RIL85" s="4">
        <f t="shared" si="194"/>
        <v>0</v>
      </c>
      <c r="RIM85" s="4">
        <f t="shared" si="194"/>
        <v>0</v>
      </c>
      <c r="RIN85" s="4">
        <f t="shared" si="194"/>
        <v>0</v>
      </c>
      <c r="RIO85" s="4">
        <f t="shared" si="194"/>
        <v>0</v>
      </c>
      <c r="RIP85" s="4">
        <f t="shared" si="194"/>
        <v>0</v>
      </c>
      <c r="RIQ85" s="4">
        <f t="shared" si="194"/>
        <v>0</v>
      </c>
      <c r="RIR85" s="4">
        <f t="shared" si="194"/>
        <v>0</v>
      </c>
      <c r="RIS85" s="4">
        <f t="shared" si="194"/>
        <v>0</v>
      </c>
      <c r="RIT85" s="4">
        <f t="shared" si="194"/>
        <v>0</v>
      </c>
      <c r="RIU85" s="4">
        <f t="shared" si="194"/>
        <v>0</v>
      </c>
      <c r="RIV85" s="4">
        <f t="shared" si="194"/>
        <v>0</v>
      </c>
      <c r="RIW85" s="4">
        <f t="shared" si="194"/>
        <v>0</v>
      </c>
      <c r="RIX85" s="4">
        <f t="shared" si="194"/>
        <v>0</v>
      </c>
      <c r="RIY85" s="4">
        <f t="shared" si="194"/>
        <v>0</v>
      </c>
      <c r="RIZ85" s="4">
        <f t="shared" si="194"/>
        <v>0</v>
      </c>
      <c r="RJA85" s="4">
        <f t="shared" si="194"/>
        <v>0</v>
      </c>
      <c r="RJB85" s="4">
        <f t="shared" si="194"/>
        <v>0</v>
      </c>
      <c r="RJC85" s="4">
        <f t="shared" si="194"/>
        <v>0</v>
      </c>
      <c r="RJD85" s="4">
        <f t="shared" si="194"/>
        <v>0</v>
      </c>
      <c r="RJE85" s="4">
        <f t="shared" si="194"/>
        <v>0</v>
      </c>
      <c r="RJF85" s="4">
        <f t="shared" si="194"/>
        <v>0</v>
      </c>
      <c r="RJG85" s="4">
        <f t="shared" ref="RJG85:RLR85" si="195">RIS83</f>
        <v>0</v>
      </c>
      <c r="RJH85" s="4">
        <f t="shared" si="195"/>
        <v>0</v>
      </c>
      <c r="RJI85" s="4">
        <f t="shared" si="195"/>
        <v>0</v>
      </c>
      <c r="RJJ85" s="4">
        <f t="shared" si="195"/>
        <v>0</v>
      </c>
      <c r="RJK85" s="4">
        <f t="shared" si="195"/>
        <v>0</v>
      </c>
      <c r="RJL85" s="4">
        <f t="shared" si="195"/>
        <v>0</v>
      </c>
      <c r="RJM85" s="4">
        <f t="shared" si="195"/>
        <v>0</v>
      </c>
      <c r="RJN85" s="4">
        <f t="shared" si="195"/>
        <v>0</v>
      </c>
      <c r="RJO85" s="4">
        <f t="shared" si="195"/>
        <v>0</v>
      </c>
      <c r="RJP85" s="4">
        <f t="shared" si="195"/>
        <v>0</v>
      </c>
      <c r="RJQ85" s="4">
        <f t="shared" si="195"/>
        <v>0</v>
      </c>
      <c r="RJR85" s="4">
        <f t="shared" si="195"/>
        <v>0</v>
      </c>
      <c r="RJS85" s="4">
        <f t="shared" si="195"/>
        <v>0</v>
      </c>
      <c r="RJT85" s="4">
        <f t="shared" si="195"/>
        <v>0</v>
      </c>
      <c r="RJU85" s="4">
        <f t="shared" si="195"/>
        <v>0</v>
      </c>
      <c r="RJV85" s="4">
        <f t="shared" si="195"/>
        <v>0</v>
      </c>
      <c r="RJW85" s="4">
        <f t="shared" si="195"/>
        <v>0</v>
      </c>
      <c r="RJX85" s="4">
        <f t="shared" si="195"/>
        <v>0</v>
      </c>
      <c r="RJY85" s="4">
        <f t="shared" si="195"/>
        <v>0</v>
      </c>
      <c r="RJZ85" s="4">
        <f t="shared" si="195"/>
        <v>0</v>
      </c>
      <c r="RKA85" s="4">
        <f t="shared" si="195"/>
        <v>0</v>
      </c>
      <c r="RKB85" s="4">
        <f t="shared" si="195"/>
        <v>0</v>
      </c>
      <c r="RKC85" s="4">
        <f t="shared" si="195"/>
        <v>0</v>
      </c>
      <c r="RKD85" s="4">
        <f t="shared" si="195"/>
        <v>0</v>
      </c>
      <c r="RKE85" s="4">
        <f t="shared" si="195"/>
        <v>0</v>
      </c>
      <c r="RKF85" s="4">
        <f t="shared" si="195"/>
        <v>0</v>
      </c>
      <c r="RKG85" s="4">
        <f t="shared" si="195"/>
        <v>0</v>
      </c>
      <c r="RKH85" s="4">
        <f t="shared" si="195"/>
        <v>0</v>
      </c>
      <c r="RKI85" s="4">
        <f t="shared" si="195"/>
        <v>0</v>
      </c>
      <c r="RKJ85" s="4">
        <f t="shared" si="195"/>
        <v>0</v>
      </c>
      <c r="RKK85" s="4">
        <f t="shared" si="195"/>
        <v>0</v>
      </c>
      <c r="RKL85" s="4">
        <f t="shared" si="195"/>
        <v>0</v>
      </c>
      <c r="RKM85" s="4">
        <f t="shared" si="195"/>
        <v>0</v>
      </c>
      <c r="RKN85" s="4">
        <f t="shared" si="195"/>
        <v>0</v>
      </c>
      <c r="RKO85" s="4">
        <f t="shared" si="195"/>
        <v>0</v>
      </c>
      <c r="RKP85" s="4">
        <f t="shared" si="195"/>
        <v>0</v>
      </c>
      <c r="RKQ85" s="4">
        <f t="shared" si="195"/>
        <v>0</v>
      </c>
      <c r="RKR85" s="4">
        <f t="shared" si="195"/>
        <v>0</v>
      </c>
      <c r="RKS85" s="4">
        <f t="shared" si="195"/>
        <v>0</v>
      </c>
      <c r="RKT85" s="4">
        <f t="shared" si="195"/>
        <v>0</v>
      </c>
      <c r="RKU85" s="4">
        <f t="shared" si="195"/>
        <v>0</v>
      </c>
      <c r="RKV85" s="4">
        <f t="shared" si="195"/>
        <v>0</v>
      </c>
      <c r="RKW85" s="4">
        <f t="shared" si="195"/>
        <v>0</v>
      </c>
      <c r="RKX85" s="4">
        <f t="shared" si="195"/>
        <v>0</v>
      </c>
      <c r="RKY85" s="4">
        <f t="shared" si="195"/>
        <v>0</v>
      </c>
      <c r="RKZ85" s="4">
        <f t="shared" si="195"/>
        <v>0</v>
      </c>
      <c r="RLA85" s="4">
        <f t="shared" si="195"/>
        <v>0</v>
      </c>
      <c r="RLB85" s="4">
        <f t="shared" si="195"/>
        <v>0</v>
      </c>
      <c r="RLC85" s="4">
        <f t="shared" si="195"/>
        <v>0</v>
      </c>
      <c r="RLD85" s="4">
        <f t="shared" si="195"/>
        <v>0</v>
      </c>
      <c r="RLE85" s="4">
        <f t="shared" si="195"/>
        <v>0</v>
      </c>
      <c r="RLF85" s="4">
        <f t="shared" si="195"/>
        <v>0</v>
      </c>
      <c r="RLG85" s="4">
        <f t="shared" si="195"/>
        <v>0</v>
      </c>
      <c r="RLH85" s="4">
        <f t="shared" si="195"/>
        <v>0</v>
      </c>
      <c r="RLI85" s="4">
        <f t="shared" si="195"/>
        <v>0</v>
      </c>
      <c r="RLJ85" s="4">
        <f t="shared" si="195"/>
        <v>0</v>
      </c>
      <c r="RLK85" s="4">
        <f t="shared" si="195"/>
        <v>0</v>
      </c>
      <c r="RLL85" s="4">
        <f t="shared" si="195"/>
        <v>0</v>
      </c>
      <c r="RLM85" s="4">
        <f t="shared" si="195"/>
        <v>0</v>
      </c>
      <c r="RLN85" s="4">
        <f t="shared" si="195"/>
        <v>0</v>
      </c>
      <c r="RLO85" s="4">
        <f t="shared" si="195"/>
        <v>0</v>
      </c>
      <c r="RLP85" s="4">
        <f t="shared" si="195"/>
        <v>0</v>
      </c>
      <c r="RLQ85" s="4">
        <f t="shared" si="195"/>
        <v>0</v>
      </c>
      <c r="RLR85" s="4">
        <f t="shared" si="195"/>
        <v>0</v>
      </c>
      <c r="RLS85" s="4">
        <f t="shared" ref="RLS85:ROD85" si="196">RLE83</f>
        <v>0</v>
      </c>
      <c r="RLT85" s="4">
        <f t="shared" si="196"/>
        <v>0</v>
      </c>
      <c r="RLU85" s="4">
        <f t="shared" si="196"/>
        <v>0</v>
      </c>
      <c r="RLV85" s="4">
        <f t="shared" si="196"/>
        <v>0</v>
      </c>
      <c r="RLW85" s="4">
        <f t="shared" si="196"/>
        <v>0</v>
      </c>
      <c r="RLX85" s="4">
        <f t="shared" si="196"/>
        <v>0</v>
      </c>
      <c r="RLY85" s="4">
        <f t="shared" si="196"/>
        <v>0</v>
      </c>
      <c r="RLZ85" s="4">
        <f t="shared" si="196"/>
        <v>0</v>
      </c>
      <c r="RMA85" s="4">
        <f t="shared" si="196"/>
        <v>0</v>
      </c>
      <c r="RMB85" s="4">
        <f t="shared" si="196"/>
        <v>0</v>
      </c>
      <c r="RMC85" s="4">
        <f t="shared" si="196"/>
        <v>0</v>
      </c>
      <c r="RMD85" s="4">
        <f t="shared" si="196"/>
        <v>0</v>
      </c>
      <c r="RME85" s="4">
        <f t="shared" si="196"/>
        <v>0</v>
      </c>
      <c r="RMF85" s="4">
        <f t="shared" si="196"/>
        <v>0</v>
      </c>
      <c r="RMG85" s="4">
        <f t="shared" si="196"/>
        <v>0</v>
      </c>
      <c r="RMH85" s="4">
        <f t="shared" si="196"/>
        <v>0</v>
      </c>
      <c r="RMI85" s="4">
        <f t="shared" si="196"/>
        <v>0</v>
      </c>
      <c r="RMJ85" s="4">
        <f t="shared" si="196"/>
        <v>0</v>
      </c>
      <c r="RMK85" s="4">
        <f t="shared" si="196"/>
        <v>0</v>
      </c>
      <c r="RML85" s="4">
        <f t="shared" si="196"/>
        <v>0</v>
      </c>
      <c r="RMM85" s="4">
        <f t="shared" si="196"/>
        <v>0</v>
      </c>
      <c r="RMN85" s="4">
        <f t="shared" si="196"/>
        <v>0</v>
      </c>
      <c r="RMO85" s="4">
        <f t="shared" si="196"/>
        <v>0</v>
      </c>
      <c r="RMP85" s="4">
        <f t="shared" si="196"/>
        <v>0</v>
      </c>
      <c r="RMQ85" s="4">
        <f t="shared" si="196"/>
        <v>0</v>
      </c>
      <c r="RMR85" s="4">
        <f t="shared" si="196"/>
        <v>0</v>
      </c>
      <c r="RMS85" s="4">
        <f t="shared" si="196"/>
        <v>0</v>
      </c>
      <c r="RMT85" s="4">
        <f t="shared" si="196"/>
        <v>0</v>
      </c>
      <c r="RMU85" s="4">
        <f t="shared" si="196"/>
        <v>0</v>
      </c>
      <c r="RMV85" s="4">
        <f t="shared" si="196"/>
        <v>0</v>
      </c>
      <c r="RMW85" s="4">
        <f t="shared" si="196"/>
        <v>0</v>
      </c>
      <c r="RMX85" s="4">
        <f t="shared" si="196"/>
        <v>0</v>
      </c>
      <c r="RMY85" s="4">
        <f t="shared" si="196"/>
        <v>0</v>
      </c>
      <c r="RMZ85" s="4">
        <f t="shared" si="196"/>
        <v>0</v>
      </c>
      <c r="RNA85" s="4">
        <f t="shared" si="196"/>
        <v>0</v>
      </c>
      <c r="RNB85" s="4">
        <f t="shared" si="196"/>
        <v>0</v>
      </c>
      <c r="RNC85" s="4">
        <f t="shared" si="196"/>
        <v>0</v>
      </c>
      <c r="RND85" s="4">
        <f t="shared" si="196"/>
        <v>0</v>
      </c>
      <c r="RNE85" s="4">
        <f t="shared" si="196"/>
        <v>0</v>
      </c>
      <c r="RNF85" s="4">
        <f t="shared" si="196"/>
        <v>0</v>
      </c>
      <c r="RNG85" s="4">
        <f t="shared" si="196"/>
        <v>0</v>
      </c>
      <c r="RNH85" s="4">
        <f t="shared" si="196"/>
        <v>0</v>
      </c>
      <c r="RNI85" s="4">
        <f t="shared" si="196"/>
        <v>0</v>
      </c>
      <c r="RNJ85" s="4">
        <f t="shared" si="196"/>
        <v>0</v>
      </c>
      <c r="RNK85" s="4">
        <f t="shared" si="196"/>
        <v>0</v>
      </c>
      <c r="RNL85" s="4">
        <f t="shared" si="196"/>
        <v>0</v>
      </c>
      <c r="RNM85" s="4">
        <f t="shared" si="196"/>
        <v>0</v>
      </c>
      <c r="RNN85" s="4">
        <f t="shared" si="196"/>
        <v>0</v>
      </c>
      <c r="RNO85" s="4">
        <f t="shared" si="196"/>
        <v>0</v>
      </c>
      <c r="RNP85" s="4">
        <f t="shared" si="196"/>
        <v>0</v>
      </c>
      <c r="RNQ85" s="4">
        <f t="shared" si="196"/>
        <v>0</v>
      </c>
      <c r="RNR85" s="4">
        <f t="shared" si="196"/>
        <v>0</v>
      </c>
      <c r="RNS85" s="4">
        <f t="shared" si="196"/>
        <v>0</v>
      </c>
      <c r="RNT85" s="4">
        <f t="shared" si="196"/>
        <v>0</v>
      </c>
      <c r="RNU85" s="4">
        <f t="shared" si="196"/>
        <v>0</v>
      </c>
      <c r="RNV85" s="4">
        <f t="shared" si="196"/>
        <v>0</v>
      </c>
      <c r="RNW85" s="4">
        <f t="shared" si="196"/>
        <v>0</v>
      </c>
      <c r="RNX85" s="4">
        <f t="shared" si="196"/>
        <v>0</v>
      </c>
      <c r="RNY85" s="4">
        <f t="shared" si="196"/>
        <v>0</v>
      </c>
      <c r="RNZ85" s="4">
        <f t="shared" si="196"/>
        <v>0</v>
      </c>
      <c r="ROA85" s="4">
        <f t="shared" si="196"/>
        <v>0</v>
      </c>
      <c r="ROB85" s="4">
        <f t="shared" si="196"/>
        <v>0</v>
      </c>
      <c r="ROC85" s="4">
        <f t="shared" si="196"/>
        <v>0</v>
      </c>
      <c r="ROD85" s="4">
        <f t="shared" si="196"/>
        <v>0</v>
      </c>
      <c r="ROE85" s="4">
        <f t="shared" ref="ROE85:RQP85" si="197">RNQ83</f>
        <v>0</v>
      </c>
      <c r="ROF85" s="4">
        <f t="shared" si="197"/>
        <v>0</v>
      </c>
      <c r="ROG85" s="4">
        <f t="shared" si="197"/>
        <v>0</v>
      </c>
      <c r="ROH85" s="4">
        <f t="shared" si="197"/>
        <v>0</v>
      </c>
      <c r="ROI85" s="4">
        <f t="shared" si="197"/>
        <v>0</v>
      </c>
      <c r="ROJ85" s="4">
        <f t="shared" si="197"/>
        <v>0</v>
      </c>
      <c r="ROK85" s="4">
        <f t="shared" si="197"/>
        <v>0</v>
      </c>
      <c r="ROL85" s="4">
        <f t="shared" si="197"/>
        <v>0</v>
      </c>
      <c r="ROM85" s="4">
        <f t="shared" si="197"/>
        <v>0</v>
      </c>
      <c r="RON85" s="4">
        <f t="shared" si="197"/>
        <v>0</v>
      </c>
      <c r="ROO85" s="4">
        <f t="shared" si="197"/>
        <v>0</v>
      </c>
      <c r="ROP85" s="4">
        <f t="shared" si="197"/>
        <v>0</v>
      </c>
      <c r="ROQ85" s="4">
        <f t="shared" si="197"/>
        <v>0</v>
      </c>
      <c r="ROR85" s="4">
        <f t="shared" si="197"/>
        <v>0</v>
      </c>
      <c r="ROS85" s="4">
        <f t="shared" si="197"/>
        <v>0</v>
      </c>
      <c r="ROT85" s="4">
        <f t="shared" si="197"/>
        <v>0</v>
      </c>
      <c r="ROU85" s="4">
        <f t="shared" si="197"/>
        <v>0</v>
      </c>
      <c r="ROV85" s="4">
        <f t="shared" si="197"/>
        <v>0</v>
      </c>
      <c r="ROW85" s="4">
        <f t="shared" si="197"/>
        <v>0</v>
      </c>
      <c r="ROX85" s="4">
        <f t="shared" si="197"/>
        <v>0</v>
      </c>
      <c r="ROY85" s="4">
        <f t="shared" si="197"/>
        <v>0</v>
      </c>
      <c r="ROZ85" s="4">
        <f t="shared" si="197"/>
        <v>0</v>
      </c>
      <c r="RPA85" s="4">
        <f t="shared" si="197"/>
        <v>0</v>
      </c>
      <c r="RPB85" s="4">
        <f t="shared" si="197"/>
        <v>0</v>
      </c>
      <c r="RPC85" s="4">
        <f t="shared" si="197"/>
        <v>0</v>
      </c>
      <c r="RPD85" s="4">
        <f t="shared" si="197"/>
        <v>0</v>
      </c>
      <c r="RPE85" s="4">
        <f t="shared" si="197"/>
        <v>0</v>
      </c>
      <c r="RPF85" s="4">
        <f t="shared" si="197"/>
        <v>0</v>
      </c>
      <c r="RPG85" s="4">
        <f t="shared" si="197"/>
        <v>0</v>
      </c>
      <c r="RPH85" s="4">
        <f t="shared" si="197"/>
        <v>0</v>
      </c>
      <c r="RPI85" s="4">
        <f t="shared" si="197"/>
        <v>0</v>
      </c>
      <c r="RPJ85" s="4">
        <f t="shared" si="197"/>
        <v>0</v>
      </c>
      <c r="RPK85" s="4">
        <f t="shared" si="197"/>
        <v>0</v>
      </c>
      <c r="RPL85" s="4">
        <f t="shared" si="197"/>
        <v>0</v>
      </c>
      <c r="RPM85" s="4">
        <f t="shared" si="197"/>
        <v>0</v>
      </c>
      <c r="RPN85" s="4">
        <f t="shared" si="197"/>
        <v>0</v>
      </c>
      <c r="RPO85" s="4">
        <f t="shared" si="197"/>
        <v>0</v>
      </c>
      <c r="RPP85" s="4">
        <f t="shared" si="197"/>
        <v>0</v>
      </c>
      <c r="RPQ85" s="4">
        <f t="shared" si="197"/>
        <v>0</v>
      </c>
      <c r="RPR85" s="4">
        <f t="shared" si="197"/>
        <v>0</v>
      </c>
      <c r="RPS85" s="4">
        <f t="shared" si="197"/>
        <v>0</v>
      </c>
      <c r="RPT85" s="4">
        <f t="shared" si="197"/>
        <v>0</v>
      </c>
      <c r="RPU85" s="4">
        <f t="shared" si="197"/>
        <v>0</v>
      </c>
      <c r="RPV85" s="4">
        <f t="shared" si="197"/>
        <v>0</v>
      </c>
      <c r="RPW85" s="4">
        <f t="shared" si="197"/>
        <v>0</v>
      </c>
      <c r="RPX85" s="4">
        <f t="shared" si="197"/>
        <v>0</v>
      </c>
      <c r="RPY85" s="4">
        <f t="shared" si="197"/>
        <v>0</v>
      </c>
      <c r="RPZ85" s="4">
        <f t="shared" si="197"/>
        <v>0</v>
      </c>
      <c r="RQA85" s="4">
        <f t="shared" si="197"/>
        <v>0</v>
      </c>
      <c r="RQB85" s="4">
        <f t="shared" si="197"/>
        <v>0</v>
      </c>
      <c r="RQC85" s="4">
        <f t="shared" si="197"/>
        <v>0</v>
      </c>
      <c r="RQD85" s="4">
        <f t="shared" si="197"/>
        <v>0</v>
      </c>
      <c r="RQE85" s="4">
        <f t="shared" si="197"/>
        <v>0</v>
      </c>
      <c r="RQF85" s="4">
        <f t="shared" si="197"/>
        <v>0</v>
      </c>
      <c r="RQG85" s="4">
        <f t="shared" si="197"/>
        <v>0</v>
      </c>
      <c r="RQH85" s="4">
        <f t="shared" si="197"/>
        <v>0</v>
      </c>
      <c r="RQI85" s="4">
        <f t="shared" si="197"/>
        <v>0</v>
      </c>
      <c r="RQJ85" s="4">
        <f t="shared" si="197"/>
        <v>0</v>
      </c>
      <c r="RQK85" s="4">
        <f t="shared" si="197"/>
        <v>0</v>
      </c>
      <c r="RQL85" s="4">
        <f t="shared" si="197"/>
        <v>0</v>
      </c>
      <c r="RQM85" s="4">
        <f t="shared" si="197"/>
        <v>0</v>
      </c>
      <c r="RQN85" s="4">
        <f t="shared" si="197"/>
        <v>0</v>
      </c>
      <c r="RQO85" s="4">
        <f t="shared" si="197"/>
        <v>0</v>
      </c>
      <c r="RQP85" s="4">
        <f t="shared" si="197"/>
        <v>0</v>
      </c>
      <c r="RQQ85" s="4">
        <f t="shared" ref="RQQ85:RTB85" si="198">RQC83</f>
        <v>0</v>
      </c>
      <c r="RQR85" s="4">
        <f t="shared" si="198"/>
        <v>0</v>
      </c>
      <c r="RQS85" s="4">
        <f t="shared" si="198"/>
        <v>0</v>
      </c>
      <c r="RQT85" s="4">
        <f t="shared" si="198"/>
        <v>0</v>
      </c>
      <c r="RQU85" s="4">
        <f t="shared" si="198"/>
        <v>0</v>
      </c>
      <c r="RQV85" s="4">
        <f t="shared" si="198"/>
        <v>0</v>
      </c>
      <c r="RQW85" s="4">
        <f t="shared" si="198"/>
        <v>0</v>
      </c>
      <c r="RQX85" s="4">
        <f t="shared" si="198"/>
        <v>0</v>
      </c>
      <c r="RQY85" s="4">
        <f t="shared" si="198"/>
        <v>0</v>
      </c>
      <c r="RQZ85" s="4">
        <f t="shared" si="198"/>
        <v>0</v>
      </c>
      <c r="RRA85" s="4">
        <f t="shared" si="198"/>
        <v>0</v>
      </c>
      <c r="RRB85" s="4">
        <f t="shared" si="198"/>
        <v>0</v>
      </c>
      <c r="RRC85" s="4">
        <f t="shared" si="198"/>
        <v>0</v>
      </c>
      <c r="RRD85" s="4">
        <f t="shared" si="198"/>
        <v>0</v>
      </c>
      <c r="RRE85" s="4">
        <f t="shared" si="198"/>
        <v>0</v>
      </c>
      <c r="RRF85" s="4">
        <f t="shared" si="198"/>
        <v>0</v>
      </c>
      <c r="RRG85" s="4">
        <f t="shared" si="198"/>
        <v>0</v>
      </c>
      <c r="RRH85" s="4">
        <f t="shared" si="198"/>
        <v>0</v>
      </c>
      <c r="RRI85" s="4">
        <f t="shared" si="198"/>
        <v>0</v>
      </c>
      <c r="RRJ85" s="4">
        <f t="shared" si="198"/>
        <v>0</v>
      </c>
      <c r="RRK85" s="4">
        <f t="shared" si="198"/>
        <v>0</v>
      </c>
      <c r="RRL85" s="4">
        <f t="shared" si="198"/>
        <v>0</v>
      </c>
      <c r="RRM85" s="4">
        <f t="shared" si="198"/>
        <v>0</v>
      </c>
      <c r="RRN85" s="4">
        <f t="shared" si="198"/>
        <v>0</v>
      </c>
      <c r="RRO85" s="4">
        <f t="shared" si="198"/>
        <v>0</v>
      </c>
      <c r="RRP85" s="4">
        <f t="shared" si="198"/>
        <v>0</v>
      </c>
      <c r="RRQ85" s="4">
        <f t="shared" si="198"/>
        <v>0</v>
      </c>
      <c r="RRR85" s="4">
        <f t="shared" si="198"/>
        <v>0</v>
      </c>
      <c r="RRS85" s="4">
        <f t="shared" si="198"/>
        <v>0</v>
      </c>
      <c r="RRT85" s="4">
        <f t="shared" si="198"/>
        <v>0</v>
      </c>
      <c r="RRU85" s="4">
        <f t="shared" si="198"/>
        <v>0</v>
      </c>
      <c r="RRV85" s="4">
        <f t="shared" si="198"/>
        <v>0</v>
      </c>
      <c r="RRW85" s="4">
        <f t="shared" si="198"/>
        <v>0</v>
      </c>
      <c r="RRX85" s="4">
        <f t="shared" si="198"/>
        <v>0</v>
      </c>
      <c r="RRY85" s="4">
        <f t="shared" si="198"/>
        <v>0</v>
      </c>
      <c r="RRZ85" s="4">
        <f t="shared" si="198"/>
        <v>0</v>
      </c>
      <c r="RSA85" s="4">
        <f t="shared" si="198"/>
        <v>0</v>
      </c>
      <c r="RSB85" s="4">
        <f t="shared" si="198"/>
        <v>0</v>
      </c>
      <c r="RSC85" s="4">
        <f t="shared" si="198"/>
        <v>0</v>
      </c>
      <c r="RSD85" s="4">
        <f t="shared" si="198"/>
        <v>0</v>
      </c>
      <c r="RSE85" s="4">
        <f t="shared" si="198"/>
        <v>0</v>
      </c>
      <c r="RSF85" s="4">
        <f t="shared" si="198"/>
        <v>0</v>
      </c>
      <c r="RSG85" s="4">
        <f t="shared" si="198"/>
        <v>0</v>
      </c>
      <c r="RSH85" s="4">
        <f t="shared" si="198"/>
        <v>0</v>
      </c>
      <c r="RSI85" s="4">
        <f t="shared" si="198"/>
        <v>0</v>
      </c>
      <c r="RSJ85" s="4">
        <f t="shared" si="198"/>
        <v>0</v>
      </c>
      <c r="RSK85" s="4">
        <f t="shared" si="198"/>
        <v>0</v>
      </c>
      <c r="RSL85" s="4">
        <f t="shared" si="198"/>
        <v>0</v>
      </c>
      <c r="RSM85" s="4">
        <f t="shared" si="198"/>
        <v>0</v>
      </c>
      <c r="RSN85" s="4">
        <f t="shared" si="198"/>
        <v>0</v>
      </c>
      <c r="RSO85" s="4">
        <f t="shared" si="198"/>
        <v>0</v>
      </c>
      <c r="RSP85" s="4">
        <f t="shared" si="198"/>
        <v>0</v>
      </c>
      <c r="RSQ85" s="4">
        <f t="shared" si="198"/>
        <v>0</v>
      </c>
      <c r="RSR85" s="4">
        <f t="shared" si="198"/>
        <v>0</v>
      </c>
      <c r="RSS85" s="4">
        <f t="shared" si="198"/>
        <v>0</v>
      </c>
      <c r="RST85" s="4">
        <f t="shared" si="198"/>
        <v>0</v>
      </c>
      <c r="RSU85" s="4">
        <f t="shared" si="198"/>
        <v>0</v>
      </c>
      <c r="RSV85" s="4">
        <f t="shared" si="198"/>
        <v>0</v>
      </c>
      <c r="RSW85" s="4">
        <f t="shared" si="198"/>
        <v>0</v>
      </c>
      <c r="RSX85" s="4">
        <f t="shared" si="198"/>
        <v>0</v>
      </c>
      <c r="RSY85" s="4">
        <f t="shared" si="198"/>
        <v>0</v>
      </c>
      <c r="RSZ85" s="4">
        <f t="shared" si="198"/>
        <v>0</v>
      </c>
      <c r="RTA85" s="4">
        <f t="shared" si="198"/>
        <v>0</v>
      </c>
      <c r="RTB85" s="4">
        <f t="shared" si="198"/>
        <v>0</v>
      </c>
      <c r="RTC85" s="4">
        <f t="shared" ref="RTC85:RVN85" si="199">RSO83</f>
        <v>0</v>
      </c>
      <c r="RTD85" s="4">
        <f t="shared" si="199"/>
        <v>0</v>
      </c>
      <c r="RTE85" s="4">
        <f t="shared" si="199"/>
        <v>0</v>
      </c>
      <c r="RTF85" s="4">
        <f t="shared" si="199"/>
        <v>0</v>
      </c>
      <c r="RTG85" s="4">
        <f t="shared" si="199"/>
        <v>0</v>
      </c>
      <c r="RTH85" s="4">
        <f t="shared" si="199"/>
        <v>0</v>
      </c>
      <c r="RTI85" s="4">
        <f t="shared" si="199"/>
        <v>0</v>
      </c>
      <c r="RTJ85" s="4">
        <f t="shared" si="199"/>
        <v>0</v>
      </c>
      <c r="RTK85" s="4">
        <f t="shared" si="199"/>
        <v>0</v>
      </c>
      <c r="RTL85" s="4">
        <f t="shared" si="199"/>
        <v>0</v>
      </c>
      <c r="RTM85" s="4">
        <f t="shared" si="199"/>
        <v>0</v>
      </c>
      <c r="RTN85" s="4">
        <f t="shared" si="199"/>
        <v>0</v>
      </c>
      <c r="RTO85" s="4">
        <f t="shared" si="199"/>
        <v>0</v>
      </c>
      <c r="RTP85" s="4">
        <f t="shared" si="199"/>
        <v>0</v>
      </c>
      <c r="RTQ85" s="4">
        <f t="shared" si="199"/>
        <v>0</v>
      </c>
      <c r="RTR85" s="4">
        <f t="shared" si="199"/>
        <v>0</v>
      </c>
      <c r="RTS85" s="4">
        <f t="shared" si="199"/>
        <v>0</v>
      </c>
      <c r="RTT85" s="4">
        <f t="shared" si="199"/>
        <v>0</v>
      </c>
      <c r="RTU85" s="4">
        <f t="shared" si="199"/>
        <v>0</v>
      </c>
      <c r="RTV85" s="4">
        <f t="shared" si="199"/>
        <v>0</v>
      </c>
      <c r="RTW85" s="4">
        <f t="shared" si="199"/>
        <v>0</v>
      </c>
      <c r="RTX85" s="4">
        <f t="shared" si="199"/>
        <v>0</v>
      </c>
      <c r="RTY85" s="4">
        <f t="shared" si="199"/>
        <v>0</v>
      </c>
      <c r="RTZ85" s="4">
        <f t="shared" si="199"/>
        <v>0</v>
      </c>
      <c r="RUA85" s="4">
        <f t="shared" si="199"/>
        <v>0</v>
      </c>
      <c r="RUB85" s="4">
        <f t="shared" si="199"/>
        <v>0</v>
      </c>
      <c r="RUC85" s="4">
        <f t="shared" si="199"/>
        <v>0</v>
      </c>
      <c r="RUD85" s="4">
        <f t="shared" si="199"/>
        <v>0</v>
      </c>
      <c r="RUE85" s="4">
        <f t="shared" si="199"/>
        <v>0</v>
      </c>
      <c r="RUF85" s="4">
        <f t="shared" si="199"/>
        <v>0</v>
      </c>
      <c r="RUG85" s="4">
        <f t="shared" si="199"/>
        <v>0</v>
      </c>
      <c r="RUH85" s="4">
        <f t="shared" si="199"/>
        <v>0</v>
      </c>
      <c r="RUI85" s="4">
        <f t="shared" si="199"/>
        <v>0</v>
      </c>
      <c r="RUJ85" s="4">
        <f t="shared" si="199"/>
        <v>0</v>
      </c>
      <c r="RUK85" s="4">
        <f t="shared" si="199"/>
        <v>0</v>
      </c>
      <c r="RUL85" s="4">
        <f t="shared" si="199"/>
        <v>0</v>
      </c>
      <c r="RUM85" s="4">
        <f t="shared" si="199"/>
        <v>0</v>
      </c>
      <c r="RUN85" s="4">
        <f t="shared" si="199"/>
        <v>0</v>
      </c>
      <c r="RUO85" s="4">
        <f t="shared" si="199"/>
        <v>0</v>
      </c>
      <c r="RUP85" s="4">
        <f t="shared" si="199"/>
        <v>0</v>
      </c>
      <c r="RUQ85" s="4">
        <f t="shared" si="199"/>
        <v>0</v>
      </c>
      <c r="RUR85" s="4">
        <f t="shared" si="199"/>
        <v>0</v>
      </c>
      <c r="RUS85" s="4">
        <f t="shared" si="199"/>
        <v>0</v>
      </c>
      <c r="RUT85" s="4">
        <f t="shared" si="199"/>
        <v>0</v>
      </c>
      <c r="RUU85" s="4">
        <f t="shared" si="199"/>
        <v>0</v>
      </c>
      <c r="RUV85" s="4">
        <f t="shared" si="199"/>
        <v>0</v>
      </c>
      <c r="RUW85" s="4">
        <f t="shared" si="199"/>
        <v>0</v>
      </c>
      <c r="RUX85" s="4">
        <f t="shared" si="199"/>
        <v>0</v>
      </c>
      <c r="RUY85" s="4">
        <f t="shared" si="199"/>
        <v>0</v>
      </c>
      <c r="RUZ85" s="4">
        <f t="shared" si="199"/>
        <v>0</v>
      </c>
      <c r="RVA85" s="4">
        <f t="shared" si="199"/>
        <v>0</v>
      </c>
      <c r="RVB85" s="4">
        <f t="shared" si="199"/>
        <v>0</v>
      </c>
      <c r="RVC85" s="4">
        <f t="shared" si="199"/>
        <v>0</v>
      </c>
      <c r="RVD85" s="4">
        <f t="shared" si="199"/>
        <v>0</v>
      </c>
      <c r="RVE85" s="4">
        <f t="shared" si="199"/>
        <v>0</v>
      </c>
      <c r="RVF85" s="4">
        <f t="shared" si="199"/>
        <v>0</v>
      </c>
      <c r="RVG85" s="4">
        <f t="shared" si="199"/>
        <v>0</v>
      </c>
      <c r="RVH85" s="4">
        <f t="shared" si="199"/>
        <v>0</v>
      </c>
      <c r="RVI85" s="4">
        <f t="shared" si="199"/>
        <v>0</v>
      </c>
      <c r="RVJ85" s="4">
        <f t="shared" si="199"/>
        <v>0</v>
      </c>
      <c r="RVK85" s="4">
        <f t="shared" si="199"/>
        <v>0</v>
      </c>
      <c r="RVL85" s="4">
        <f t="shared" si="199"/>
        <v>0</v>
      </c>
      <c r="RVM85" s="4">
        <f t="shared" si="199"/>
        <v>0</v>
      </c>
      <c r="RVN85" s="4">
        <f t="shared" si="199"/>
        <v>0</v>
      </c>
      <c r="RVO85" s="4">
        <f t="shared" ref="RVO85:RXZ85" si="200">RVA83</f>
        <v>0</v>
      </c>
      <c r="RVP85" s="4">
        <f t="shared" si="200"/>
        <v>0</v>
      </c>
      <c r="RVQ85" s="4">
        <f t="shared" si="200"/>
        <v>0</v>
      </c>
      <c r="RVR85" s="4">
        <f t="shared" si="200"/>
        <v>0</v>
      </c>
      <c r="RVS85" s="4">
        <f t="shared" si="200"/>
        <v>0</v>
      </c>
      <c r="RVT85" s="4">
        <f t="shared" si="200"/>
        <v>0</v>
      </c>
      <c r="RVU85" s="4">
        <f t="shared" si="200"/>
        <v>0</v>
      </c>
      <c r="RVV85" s="4">
        <f t="shared" si="200"/>
        <v>0</v>
      </c>
      <c r="RVW85" s="4">
        <f t="shared" si="200"/>
        <v>0</v>
      </c>
      <c r="RVX85" s="4">
        <f t="shared" si="200"/>
        <v>0</v>
      </c>
      <c r="RVY85" s="4">
        <f t="shared" si="200"/>
        <v>0</v>
      </c>
      <c r="RVZ85" s="4">
        <f t="shared" si="200"/>
        <v>0</v>
      </c>
      <c r="RWA85" s="4">
        <f t="shared" si="200"/>
        <v>0</v>
      </c>
      <c r="RWB85" s="4">
        <f t="shared" si="200"/>
        <v>0</v>
      </c>
      <c r="RWC85" s="4">
        <f t="shared" si="200"/>
        <v>0</v>
      </c>
      <c r="RWD85" s="4">
        <f t="shared" si="200"/>
        <v>0</v>
      </c>
      <c r="RWE85" s="4">
        <f t="shared" si="200"/>
        <v>0</v>
      </c>
      <c r="RWF85" s="4">
        <f t="shared" si="200"/>
        <v>0</v>
      </c>
      <c r="RWG85" s="4">
        <f t="shared" si="200"/>
        <v>0</v>
      </c>
      <c r="RWH85" s="4">
        <f t="shared" si="200"/>
        <v>0</v>
      </c>
      <c r="RWI85" s="4">
        <f t="shared" si="200"/>
        <v>0</v>
      </c>
      <c r="RWJ85" s="4">
        <f t="shared" si="200"/>
        <v>0</v>
      </c>
      <c r="RWK85" s="4">
        <f t="shared" si="200"/>
        <v>0</v>
      </c>
      <c r="RWL85" s="4">
        <f t="shared" si="200"/>
        <v>0</v>
      </c>
      <c r="RWM85" s="4">
        <f t="shared" si="200"/>
        <v>0</v>
      </c>
      <c r="RWN85" s="4">
        <f t="shared" si="200"/>
        <v>0</v>
      </c>
      <c r="RWO85" s="4">
        <f t="shared" si="200"/>
        <v>0</v>
      </c>
      <c r="RWP85" s="4">
        <f t="shared" si="200"/>
        <v>0</v>
      </c>
      <c r="RWQ85" s="4">
        <f t="shared" si="200"/>
        <v>0</v>
      </c>
      <c r="RWR85" s="4">
        <f t="shared" si="200"/>
        <v>0</v>
      </c>
      <c r="RWS85" s="4">
        <f t="shared" si="200"/>
        <v>0</v>
      </c>
      <c r="RWT85" s="4">
        <f t="shared" si="200"/>
        <v>0</v>
      </c>
      <c r="RWU85" s="4">
        <f t="shared" si="200"/>
        <v>0</v>
      </c>
      <c r="RWV85" s="4">
        <f t="shared" si="200"/>
        <v>0</v>
      </c>
      <c r="RWW85" s="4">
        <f t="shared" si="200"/>
        <v>0</v>
      </c>
      <c r="RWX85" s="4">
        <f t="shared" si="200"/>
        <v>0</v>
      </c>
      <c r="RWY85" s="4">
        <f t="shared" si="200"/>
        <v>0</v>
      </c>
      <c r="RWZ85" s="4">
        <f t="shared" si="200"/>
        <v>0</v>
      </c>
      <c r="RXA85" s="4">
        <f t="shared" si="200"/>
        <v>0</v>
      </c>
      <c r="RXB85" s="4">
        <f t="shared" si="200"/>
        <v>0</v>
      </c>
      <c r="RXC85" s="4">
        <f t="shared" si="200"/>
        <v>0</v>
      </c>
      <c r="RXD85" s="4">
        <f t="shared" si="200"/>
        <v>0</v>
      </c>
      <c r="RXE85" s="4">
        <f t="shared" si="200"/>
        <v>0</v>
      </c>
      <c r="RXF85" s="4">
        <f t="shared" si="200"/>
        <v>0</v>
      </c>
      <c r="RXG85" s="4">
        <f t="shared" si="200"/>
        <v>0</v>
      </c>
      <c r="RXH85" s="4">
        <f t="shared" si="200"/>
        <v>0</v>
      </c>
      <c r="RXI85" s="4">
        <f t="shared" si="200"/>
        <v>0</v>
      </c>
      <c r="RXJ85" s="4">
        <f t="shared" si="200"/>
        <v>0</v>
      </c>
      <c r="RXK85" s="4">
        <f t="shared" si="200"/>
        <v>0</v>
      </c>
      <c r="RXL85" s="4">
        <f t="shared" si="200"/>
        <v>0</v>
      </c>
      <c r="RXM85" s="4">
        <f t="shared" si="200"/>
        <v>0</v>
      </c>
      <c r="RXN85" s="4">
        <f t="shared" si="200"/>
        <v>0</v>
      </c>
      <c r="RXO85" s="4">
        <f t="shared" si="200"/>
        <v>0</v>
      </c>
      <c r="RXP85" s="4">
        <f t="shared" si="200"/>
        <v>0</v>
      </c>
      <c r="RXQ85" s="4">
        <f t="shared" si="200"/>
        <v>0</v>
      </c>
      <c r="RXR85" s="4">
        <f t="shared" si="200"/>
        <v>0</v>
      </c>
      <c r="RXS85" s="4">
        <f t="shared" si="200"/>
        <v>0</v>
      </c>
      <c r="RXT85" s="4">
        <f t="shared" si="200"/>
        <v>0</v>
      </c>
      <c r="RXU85" s="4">
        <f t="shared" si="200"/>
        <v>0</v>
      </c>
      <c r="RXV85" s="4">
        <f t="shared" si="200"/>
        <v>0</v>
      </c>
      <c r="RXW85" s="4">
        <f t="shared" si="200"/>
        <v>0</v>
      </c>
      <c r="RXX85" s="4">
        <f t="shared" si="200"/>
        <v>0</v>
      </c>
      <c r="RXY85" s="4">
        <f t="shared" si="200"/>
        <v>0</v>
      </c>
      <c r="RXZ85" s="4">
        <f t="shared" si="200"/>
        <v>0</v>
      </c>
      <c r="RYA85" s="4">
        <f t="shared" ref="RYA85:SAL85" si="201">RXM83</f>
        <v>0</v>
      </c>
      <c r="RYB85" s="4">
        <f t="shared" si="201"/>
        <v>0</v>
      </c>
      <c r="RYC85" s="4">
        <f t="shared" si="201"/>
        <v>0</v>
      </c>
      <c r="RYD85" s="4">
        <f t="shared" si="201"/>
        <v>0</v>
      </c>
      <c r="RYE85" s="4">
        <f t="shared" si="201"/>
        <v>0</v>
      </c>
      <c r="RYF85" s="4">
        <f t="shared" si="201"/>
        <v>0</v>
      </c>
      <c r="RYG85" s="4">
        <f t="shared" si="201"/>
        <v>0</v>
      </c>
      <c r="RYH85" s="4">
        <f t="shared" si="201"/>
        <v>0</v>
      </c>
      <c r="RYI85" s="4">
        <f t="shared" si="201"/>
        <v>0</v>
      </c>
      <c r="RYJ85" s="4">
        <f t="shared" si="201"/>
        <v>0</v>
      </c>
      <c r="RYK85" s="4">
        <f t="shared" si="201"/>
        <v>0</v>
      </c>
      <c r="RYL85" s="4">
        <f t="shared" si="201"/>
        <v>0</v>
      </c>
      <c r="RYM85" s="4">
        <f t="shared" si="201"/>
        <v>0</v>
      </c>
      <c r="RYN85" s="4">
        <f t="shared" si="201"/>
        <v>0</v>
      </c>
      <c r="RYO85" s="4">
        <f t="shared" si="201"/>
        <v>0</v>
      </c>
      <c r="RYP85" s="4">
        <f t="shared" si="201"/>
        <v>0</v>
      </c>
      <c r="RYQ85" s="4">
        <f t="shared" si="201"/>
        <v>0</v>
      </c>
      <c r="RYR85" s="4">
        <f t="shared" si="201"/>
        <v>0</v>
      </c>
      <c r="RYS85" s="4">
        <f t="shared" si="201"/>
        <v>0</v>
      </c>
      <c r="RYT85" s="4">
        <f t="shared" si="201"/>
        <v>0</v>
      </c>
      <c r="RYU85" s="4">
        <f t="shared" si="201"/>
        <v>0</v>
      </c>
      <c r="RYV85" s="4">
        <f t="shared" si="201"/>
        <v>0</v>
      </c>
      <c r="RYW85" s="4">
        <f t="shared" si="201"/>
        <v>0</v>
      </c>
      <c r="RYX85" s="4">
        <f t="shared" si="201"/>
        <v>0</v>
      </c>
      <c r="RYY85" s="4">
        <f t="shared" si="201"/>
        <v>0</v>
      </c>
      <c r="RYZ85" s="4">
        <f t="shared" si="201"/>
        <v>0</v>
      </c>
      <c r="RZA85" s="4">
        <f t="shared" si="201"/>
        <v>0</v>
      </c>
      <c r="RZB85" s="4">
        <f t="shared" si="201"/>
        <v>0</v>
      </c>
      <c r="RZC85" s="4">
        <f t="shared" si="201"/>
        <v>0</v>
      </c>
      <c r="RZD85" s="4">
        <f t="shared" si="201"/>
        <v>0</v>
      </c>
      <c r="RZE85" s="4">
        <f t="shared" si="201"/>
        <v>0</v>
      </c>
      <c r="RZF85" s="4">
        <f t="shared" si="201"/>
        <v>0</v>
      </c>
      <c r="RZG85" s="4">
        <f t="shared" si="201"/>
        <v>0</v>
      </c>
      <c r="RZH85" s="4">
        <f t="shared" si="201"/>
        <v>0</v>
      </c>
      <c r="RZI85" s="4">
        <f t="shared" si="201"/>
        <v>0</v>
      </c>
      <c r="RZJ85" s="4">
        <f t="shared" si="201"/>
        <v>0</v>
      </c>
      <c r="RZK85" s="4">
        <f t="shared" si="201"/>
        <v>0</v>
      </c>
      <c r="RZL85" s="4">
        <f t="shared" si="201"/>
        <v>0</v>
      </c>
      <c r="RZM85" s="4">
        <f t="shared" si="201"/>
        <v>0</v>
      </c>
      <c r="RZN85" s="4">
        <f t="shared" si="201"/>
        <v>0</v>
      </c>
      <c r="RZO85" s="4">
        <f t="shared" si="201"/>
        <v>0</v>
      </c>
      <c r="RZP85" s="4">
        <f t="shared" si="201"/>
        <v>0</v>
      </c>
      <c r="RZQ85" s="4">
        <f t="shared" si="201"/>
        <v>0</v>
      </c>
      <c r="RZR85" s="4">
        <f t="shared" si="201"/>
        <v>0</v>
      </c>
      <c r="RZS85" s="4">
        <f t="shared" si="201"/>
        <v>0</v>
      </c>
      <c r="RZT85" s="4">
        <f t="shared" si="201"/>
        <v>0</v>
      </c>
      <c r="RZU85" s="4">
        <f t="shared" si="201"/>
        <v>0</v>
      </c>
      <c r="RZV85" s="4">
        <f t="shared" si="201"/>
        <v>0</v>
      </c>
      <c r="RZW85" s="4">
        <f t="shared" si="201"/>
        <v>0</v>
      </c>
      <c r="RZX85" s="4">
        <f t="shared" si="201"/>
        <v>0</v>
      </c>
      <c r="RZY85" s="4">
        <f t="shared" si="201"/>
        <v>0</v>
      </c>
      <c r="RZZ85" s="4">
        <f t="shared" si="201"/>
        <v>0</v>
      </c>
      <c r="SAA85" s="4">
        <f t="shared" si="201"/>
        <v>0</v>
      </c>
      <c r="SAB85" s="4">
        <f t="shared" si="201"/>
        <v>0</v>
      </c>
      <c r="SAC85" s="4">
        <f t="shared" si="201"/>
        <v>0</v>
      </c>
      <c r="SAD85" s="4">
        <f t="shared" si="201"/>
        <v>0</v>
      </c>
      <c r="SAE85" s="4">
        <f t="shared" si="201"/>
        <v>0</v>
      </c>
      <c r="SAF85" s="4">
        <f t="shared" si="201"/>
        <v>0</v>
      </c>
      <c r="SAG85" s="4">
        <f t="shared" si="201"/>
        <v>0</v>
      </c>
      <c r="SAH85" s="4">
        <f t="shared" si="201"/>
        <v>0</v>
      </c>
      <c r="SAI85" s="4">
        <f t="shared" si="201"/>
        <v>0</v>
      </c>
      <c r="SAJ85" s="4">
        <f t="shared" si="201"/>
        <v>0</v>
      </c>
      <c r="SAK85" s="4">
        <f t="shared" si="201"/>
        <v>0</v>
      </c>
      <c r="SAL85" s="4">
        <f t="shared" si="201"/>
        <v>0</v>
      </c>
      <c r="SAM85" s="4">
        <f t="shared" ref="SAM85:SCX85" si="202">RZY83</f>
        <v>0</v>
      </c>
      <c r="SAN85" s="4">
        <f t="shared" si="202"/>
        <v>0</v>
      </c>
      <c r="SAO85" s="4">
        <f t="shared" si="202"/>
        <v>0</v>
      </c>
      <c r="SAP85" s="4">
        <f t="shared" si="202"/>
        <v>0</v>
      </c>
      <c r="SAQ85" s="4">
        <f t="shared" si="202"/>
        <v>0</v>
      </c>
      <c r="SAR85" s="4">
        <f t="shared" si="202"/>
        <v>0</v>
      </c>
      <c r="SAS85" s="4">
        <f t="shared" si="202"/>
        <v>0</v>
      </c>
      <c r="SAT85" s="4">
        <f t="shared" si="202"/>
        <v>0</v>
      </c>
      <c r="SAU85" s="4">
        <f t="shared" si="202"/>
        <v>0</v>
      </c>
      <c r="SAV85" s="4">
        <f t="shared" si="202"/>
        <v>0</v>
      </c>
      <c r="SAW85" s="4">
        <f t="shared" si="202"/>
        <v>0</v>
      </c>
      <c r="SAX85" s="4">
        <f t="shared" si="202"/>
        <v>0</v>
      </c>
      <c r="SAY85" s="4">
        <f t="shared" si="202"/>
        <v>0</v>
      </c>
      <c r="SAZ85" s="4">
        <f t="shared" si="202"/>
        <v>0</v>
      </c>
      <c r="SBA85" s="4">
        <f t="shared" si="202"/>
        <v>0</v>
      </c>
      <c r="SBB85" s="4">
        <f t="shared" si="202"/>
        <v>0</v>
      </c>
      <c r="SBC85" s="4">
        <f t="shared" si="202"/>
        <v>0</v>
      </c>
      <c r="SBD85" s="4">
        <f t="shared" si="202"/>
        <v>0</v>
      </c>
      <c r="SBE85" s="4">
        <f t="shared" si="202"/>
        <v>0</v>
      </c>
      <c r="SBF85" s="4">
        <f t="shared" si="202"/>
        <v>0</v>
      </c>
      <c r="SBG85" s="4">
        <f t="shared" si="202"/>
        <v>0</v>
      </c>
      <c r="SBH85" s="4">
        <f t="shared" si="202"/>
        <v>0</v>
      </c>
      <c r="SBI85" s="4">
        <f t="shared" si="202"/>
        <v>0</v>
      </c>
      <c r="SBJ85" s="4">
        <f t="shared" si="202"/>
        <v>0</v>
      </c>
      <c r="SBK85" s="4">
        <f t="shared" si="202"/>
        <v>0</v>
      </c>
      <c r="SBL85" s="4">
        <f t="shared" si="202"/>
        <v>0</v>
      </c>
      <c r="SBM85" s="4">
        <f t="shared" si="202"/>
        <v>0</v>
      </c>
      <c r="SBN85" s="4">
        <f t="shared" si="202"/>
        <v>0</v>
      </c>
      <c r="SBO85" s="4">
        <f t="shared" si="202"/>
        <v>0</v>
      </c>
      <c r="SBP85" s="4">
        <f t="shared" si="202"/>
        <v>0</v>
      </c>
      <c r="SBQ85" s="4">
        <f t="shared" si="202"/>
        <v>0</v>
      </c>
      <c r="SBR85" s="4">
        <f t="shared" si="202"/>
        <v>0</v>
      </c>
      <c r="SBS85" s="4">
        <f t="shared" si="202"/>
        <v>0</v>
      </c>
      <c r="SBT85" s="4">
        <f t="shared" si="202"/>
        <v>0</v>
      </c>
      <c r="SBU85" s="4">
        <f t="shared" si="202"/>
        <v>0</v>
      </c>
      <c r="SBV85" s="4">
        <f t="shared" si="202"/>
        <v>0</v>
      </c>
      <c r="SBW85" s="4">
        <f t="shared" si="202"/>
        <v>0</v>
      </c>
      <c r="SBX85" s="4">
        <f t="shared" si="202"/>
        <v>0</v>
      </c>
      <c r="SBY85" s="4">
        <f t="shared" si="202"/>
        <v>0</v>
      </c>
      <c r="SBZ85" s="4">
        <f t="shared" si="202"/>
        <v>0</v>
      </c>
      <c r="SCA85" s="4">
        <f t="shared" si="202"/>
        <v>0</v>
      </c>
      <c r="SCB85" s="4">
        <f t="shared" si="202"/>
        <v>0</v>
      </c>
      <c r="SCC85" s="4">
        <f t="shared" si="202"/>
        <v>0</v>
      </c>
      <c r="SCD85" s="4">
        <f t="shared" si="202"/>
        <v>0</v>
      </c>
      <c r="SCE85" s="4">
        <f t="shared" si="202"/>
        <v>0</v>
      </c>
      <c r="SCF85" s="4">
        <f t="shared" si="202"/>
        <v>0</v>
      </c>
      <c r="SCG85" s="4">
        <f t="shared" si="202"/>
        <v>0</v>
      </c>
      <c r="SCH85" s="4">
        <f t="shared" si="202"/>
        <v>0</v>
      </c>
      <c r="SCI85" s="4">
        <f t="shared" si="202"/>
        <v>0</v>
      </c>
      <c r="SCJ85" s="4">
        <f t="shared" si="202"/>
        <v>0</v>
      </c>
      <c r="SCK85" s="4">
        <f t="shared" si="202"/>
        <v>0</v>
      </c>
      <c r="SCL85" s="4">
        <f t="shared" si="202"/>
        <v>0</v>
      </c>
      <c r="SCM85" s="4">
        <f t="shared" si="202"/>
        <v>0</v>
      </c>
      <c r="SCN85" s="4">
        <f t="shared" si="202"/>
        <v>0</v>
      </c>
      <c r="SCO85" s="4">
        <f t="shared" si="202"/>
        <v>0</v>
      </c>
      <c r="SCP85" s="4">
        <f t="shared" si="202"/>
        <v>0</v>
      </c>
      <c r="SCQ85" s="4">
        <f t="shared" si="202"/>
        <v>0</v>
      </c>
      <c r="SCR85" s="4">
        <f t="shared" si="202"/>
        <v>0</v>
      </c>
      <c r="SCS85" s="4">
        <f t="shared" si="202"/>
        <v>0</v>
      </c>
      <c r="SCT85" s="4">
        <f t="shared" si="202"/>
        <v>0</v>
      </c>
      <c r="SCU85" s="4">
        <f t="shared" si="202"/>
        <v>0</v>
      </c>
      <c r="SCV85" s="4">
        <f t="shared" si="202"/>
        <v>0</v>
      </c>
      <c r="SCW85" s="4">
        <f t="shared" si="202"/>
        <v>0</v>
      </c>
      <c r="SCX85" s="4">
        <f t="shared" si="202"/>
        <v>0</v>
      </c>
      <c r="SCY85" s="4">
        <f t="shared" ref="SCY85:SFJ85" si="203">SCK83</f>
        <v>0</v>
      </c>
      <c r="SCZ85" s="4">
        <f t="shared" si="203"/>
        <v>0</v>
      </c>
      <c r="SDA85" s="4">
        <f t="shared" si="203"/>
        <v>0</v>
      </c>
      <c r="SDB85" s="4">
        <f t="shared" si="203"/>
        <v>0</v>
      </c>
      <c r="SDC85" s="4">
        <f t="shared" si="203"/>
        <v>0</v>
      </c>
      <c r="SDD85" s="4">
        <f t="shared" si="203"/>
        <v>0</v>
      </c>
      <c r="SDE85" s="4">
        <f t="shared" si="203"/>
        <v>0</v>
      </c>
      <c r="SDF85" s="4">
        <f t="shared" si="203"/>
        <v>0</v>
      </c>
      <c r="SDG85" s="4">
        <f t="shared" si="203"/>
        <v>0</v>
      </c>
      <c r="SDH85" s="4">
        <f t="shared" si="203"/>
        <v>0</v>
      </c>
      <c r="SDI85" s="4">
        <f t="shared" si="203"/>
        <v>0</v>
      </c>
      <c r="SDJ85" s="4">
        <f t="shared" si="203"/>
        <v>0</v>
      </c>
      <c r="SDK85" s="4">
        <f t="shared" si="203"/>
        <v>0</v>
      </c>
      <c r="SDL85" s="4">
        <f t="shared" si="203"/>
        <v>0</v>
      </c>
      <c r="SDM85" s="4">
        <f t="shared" si="203"/>
        <v>0</v>
      </c>
      <c r="SDN85" s="4">
        <f t="shared" si="203"/>
        <v>0</v>
      </c>
      <c r="SDO85" s="4">
        <f t="shared" si="203"/>
        <v>0</v>
      </c>
      <c r="SDP85" s="4">
        <f t="shared" si="203"/>
        <v>0</v>
      </c>
      <c r="SDQ85" s="4">
        <f t="shared" si="203"/>
        <v>0</v>
      </c>
      <c r="SDR85" s="4">
        <f t="shared" si="203"/>
        <v>0</v>
      </c>
      <c r="SDS85" s="4">
        <f t="shared" si="203"/>
        <v>0</v>
      </c>
      <c r="SDT85" s="4">
        <f t="shared" si="203"/>
        <v>0</v>
      </c>
      <c r="SDU85" s="4">
        <f t="shared" si="203"/>
        <v>0</v>
      </c>
      <c r="SDV85" s="4">
        <f t="shared" si="203"/>
        <v>0</v>
      </c>
      <c r="SDW85" s="4">
        <f t="shared" si="203"/>
        <v>0</v>
      </c>
      <c r="SDX85" s="4">
        <f t="shared" si="203"/>
        <v>0</v>
      </c>
      <c r="SDY85" s="4">
        <f t="shared" si="203"/>
        <v>0</v>
      </c>
      <c r="SDZ85" s="4">
        <f t="shared" si="203"/>
        <v>0</v>
      </c>
      <c r="SEA85" s="4">
        <f t="shared" si="203"/>
        <v>0</v>
      </c>
      <c r="SEB85" s="4">
        <f t="shared" si="203"/>
        <v>0</v>
      </c>
      <c r="SEC85" s="4">
        <f t="shared" si="203"/>
        <v>0</v>
      </c>
      <c r="SED85" s="4">
        <f t="shared" si="203"/>
        <v>0</v>
      </c>
      <c r="SEE85" s="4">
        <f t="shared" si="203"/>
        <v>0</v>
      </c>
      <c r="SEF85" s="4">
        <f t="shared" si="203"/>
        <v>0</v>
      </c>
      <c r="SEG85" s="4">
        <f t="shared" si="203"/>
        <v>0</v>
      </c>
      <c r="SEH85" s="4">
        <f t="shared" si="203"/>
        <v>0</v>
      </c>
      <c r="SEI85" s="4">
        <f t="shared" si="203"/>
        <v>0</v>
      </c>
      <c r="SEJ85" s="4">
        <f t="shared" si="203"/>
        <v>0</v>
      </c>
      <c r="SEK85" s="4">
        <f t="shared" si="203"/>
        <v>0</v>
      </c>
      <c r="SEL85" s="4">
        <f t="shared" si="203"/>
        <v>0</v>
      </c>
      <c r="SEM85" s="4">
        <f t="shared" si="203"/>
        <v>0</v>
      </c>
      <c r="SEN85" s="4">
        <f t="shared" si="203"/>
        <v>0</v>
      </c>
      <c r="SEO85" s="4">
        <f t="shared" si="203"/>
        <v>0</v>
      </c>
      <c r="SEP85" s="4">
        <f t="shared" si="203"/>
        <v>0</v>
      </c>
      <c r="SEQ85" s="4">
        <f t="shared" si="203"/>
        <v>0</v>
      </c>
      <c r="SER85" s="4">
        <f t="shared" si="203"/>
        <v>0</v>
      </c>
      <c r="SES85" s="4">
        <f t="shared" si="203"/>
        <v>0</v>
      </c>
      <c r="SET85" s="4">
        <f t="shared" si="203"/>
        <v>0</v>
      </c>
      <c r="SEU85" s="4">
        <f t="shared" si="203"/>
        <v>0</v>
      </c>
      <c r="SEV85" s="4">
        <f t="shared" si="203"/>
        <v>0</v>
      </c>
      <c r="SEW85" s="4">
        <f t="shared" si="203"/>
        <v>0</v>
      </c>
      <c r="SEX85" s="4">
        <f t="shared" si="203"/>
        <v>0</v>
      </c>
      <c r="SEY85" s="4">
        <f t="shared" si="203"/>
        <v>0</v>
      </c>
      <c r="SEZ85" s="4">
        <f t="shared" si="203"/>
        <v>0</v>
      </c>
      <c r="SFA85" s="4">
        <f t="shared" si="203"/>
        <v>0</v>
      </c>
      <c r="SFB85" s="4">
        <f t="shared" si="203"/>
        <v>0</v>
      </c>
      <c r="SFC85" s="4">
        <f t="shared" si="203"/>
        <v>0</v>
      </c>
      <c r="SFD85" s="4">
        <f t="shared" si="203"/>
        <v>0</v>
      </c>
      <c r="SFE85" s="4">
        <f t="shared" si="203"/>
        <v>0</v>
      </c>
      <c r="SFF85" s="4">
        <f t="shared" si="203"/>
        <v>0</v>
      </c>
      <c r="SFG85" s="4">
        <f t="shared" si="203"/>
        <v>0</v>
      </c>
      <c r="SFH85" s="4">
        <f t="shared" si="203"/>
        <v>0</v>
      </c>
      <c r="SFI85" s="4">
        <f t="shared" si="203"/>
        <v>0</v>
      </c>
      <c r="SFJ85" s="4">
        <f t="shared" si="203"/>
        <v>0</v>
      </c>
      <c r="SFK85" s="4">
        <f t="shared" ref="SFK85:SHV85" si="204">SEW83</f>
        <v>0</v>
      </c>
      <c r="SFL85" s="4">
        <f t="shared" si="204"/>
        <v>0</v>
      </c>
      <c r="SFM85" s="4">
        <f t="shared" si="204"/>
        <v>0</v>
      </c>
      <c r="SFN85" s="4">
        <f t="shared" si="204"/>
        <v>0</v>
      </c>
      <c r="SFO85" s="4">
        <f t="shared" si="204"/>
        <v>0</v>
      </c>
      <c r="SFP85" s="4">
        <f t="shared" si="204"/>
        <v>0</v>
      </c>
      <c r="SFQ85" s="4">
        <f t="shared" si="204"/>
        <v>0</v>
      </c>
      <c r="SFR85" s="4">
        <f t="shared" si="204"/>
        <v>0</v>
      </c>
      <c r="SFS85" s="4">
        <f t="shared" si="204"/>
        <v>0</v>
      </c>
      <c r="SFT85" s="4">
        <f t="shared" si="204"/>
        <v>0</v>
      </c>
      <c r="SFU85" s="4">
        <f t="shared" si="204"/>
        <v>0</v>
      </c>
      <c r="SFV85" s="4">
        <f t="shared" si="204"/>
        <v>0</v>
      </c>
      <c r="SFW85" s="4">
        <f t="shared" si="204"/>
        <v>0</v>
      </c>
      <c r="SFX85" s="4">
        <f t="shared" si="204"/>
        <v>0</v>
      </c>
      <c r="SFY85" s="4">
        <f t="shared" si="204"/>
        <v>0</v>
      </c>
      <c r="SFZ85" s="4">
        <f t="shared" si="204"/>
        <v>0</v>
      </c>
      <c r="SGA85" s="4">
        <f t="shared" si="204"/>
        <v>0</v>
      </c>
      <c r="SGB85" s="4">
        <f t="shared" si="204"/>
        <v>0</v>
      </c>
      <c r="SGC85" s="4">
        <f t="shared" si="204"/>
        <v>0</v>
      </c>
      <c r="SGD85" s="4">
        <f t="shared" si="204"/>
        <v>0</v>
      </c>
      <c r="SGE85" s="4">
        <f t="shared" si="204"/>
        <v>0</v>
      </c>
      <c r="SGF85" s="4">
        <f t="shared" si="204"/>
        <v>0</v>
      </c>
      <c r="SGG85" s="4">
        <f t="shared" si="204"/>
        <v>0</v>
      </c>
      <c r="SGH85" s="4">
        <f t="shared" si="204"/>
        <v>0</v>
      </c>
      <c r="SGI85" s="4">
        <f t="shared" si="204"/>
        <v>0</v>
      </c>
      <c r="SGJ85" s="4">
        <f t="shared" si="204"/>
        <v>0</v>
      </c>
      <c r="SGK85" s="4">
        <f t="shared" si="204"/>
        <v>0</v>
      </c>
      <c r="SGL85" s="4">
        <f t="shared" si="204"/>
        <v>0</v>
      </c>
      <c r="SGM85" s="4">
        <f t="shared" si="204"/>
        <v>0</v>
      </c>
      <c r="SGN85" s="4">
        <f t="shared" si="204"/>
        <v>0</v>
      </c>
      <c r="SGO85" s="4">
        <f t="shared" si="204"/>
        <v>0</v>
      </c>
      <c r="SGP85" s="4">
        <f t="shared" si="204"/>
        <v>0</v>
      </c>
      <c r="SGQ85" s="4">
        <f t="shared" si="204"/>
        <v>0</v>
      </c>
      <c r="SGR85" s="4">
        <f t="shared" si="204"/>
        <v>0</v>
      </c>
      <c r="SGS85" s="4">
        <f t="shared" si="204"/>
        <v>0</v>
      </c>
      <c r="SGT85" s="4">
        <f t="shared" si="204"/>
        <v>0</v>
      </c>
      <c r="SGU85" s="4">
        <f t="shared" si="204"/>
        <v>0</v>
      </c>
      <c r="SGV85" s="4">
        <f t="shared" si="204"/>
        <v>0</v>
      </c>
      <c r="SGW85" s="4">
        <f t="shared" si="204"/>
        <v>0</v>
      </c>
      <c r="SGX85" s="4">
        <f t="shared" si="204"/>
        <v>0</v>
      </c>
      <c r="SGY85" s="4">
        <f t="shared" si="204"/>
        <v>0</v>
      </c>
      <c r="SGZ85" s="4">
        <f t="shared" si="204"/>
        <v>0</v>
      </c>
      <c r="SHA85" s="4">
        <f t="shared" si="204"/>
        <v>0</v>
      </c>
      <c r="SHB85" s="4">
        <f t="shared" si="204"/>
        <v>0</v>
      </c>
      <c r="SHC85" s="4">
        <f t="shared" si="204"/>
        <v>0</v>
      </c>
      <c r="SHD85" s="4">
        <f t="shared" si="204"/>
        <v>0</v>
      </c>
      <c r="SHE85" s="4">
        <f t="shared" si="204"/>
        <v>0</v>
      </c>
      <c r="SHF85" s="4">
        <f t="shared" si="204"/>
        <v>0</v>
      </c>
      <c r="SHG85" s="4">
        <f t="shared" si="204"/>
        <v>0</v>
      </c>
      <c r="SHH85" s="4">
        <f t="shared" si="204"/>
        <v>0</v>
      </c>
      <c r="SHI85" s="4">
        <f t="shared" si="204"/>
        <v>0</v>
      </c>
      <c r="SHJ85" s="4">
        <f t="shared" si="204"/>
        <v>0</v>
      </c>
      <c r="SHK85" s="4">
        <f t="shared" si="204"/>
        <v>0</v>
      </c>
      <c r="SHL85" s="4">
        <f t="shared" si="204"/>
        <v>0</v>
      </c>
      <c r="SHM85" s="4">
        <f t="shared" si="204"/>
        <v>0</v>
      </c>
      <c r="SHN85" s="4">
        <f t="shared" si="204"/>
        <v>0</v>
      </c>
      <c r="SHO85" s="4">
        <f t="shared" si="204"/>
        <v>0</v>
      </c>
      <c r="SHP85" s="4">
        <f t="shared" si="204"/>
        <v>0</v>
      </c>
      <c r="SHQ85" s="4">
        <f t="shared" si="204"/>
        <v>0</v>
      </c>
      <c r="SHR85" s="4">
        <f t="shared" si="204"/>
        <v>0</v>
      </c>
      <c r="SHS85" s="4">
        <f t="shared" si="204"/>
        <v>0</v>
      </c>
      <c r="SHT85" s="4">
        <f t="shared" si="204"/>
        <v>0</v>
      </c>
      <c r="SHU85" s="4">
        <f t="shared" si="204"/>
        <v>0</v>
      </c>
      <c r="SHV85" s="4">
        <f t="shared" si="204"/>
        <v>0</v>
      </c>
      <c r="SHW85" s="4">
        <f t="shared" ref="SHW85:SKH85" si="205">SHI83</f>
        <v>0</v>
      </c>
      <c r="SHX85" s="4">
        <f t="shared" si="205"/>
        <v>0</v>
      </c>
      <c r="SHY85" s="4">
        <f t="shared" si="205"/>
        <v>0</v>
      </c>
      <c r="SHZ85" s="4">
        <f t="shared" si="205"/>
        <v>0</v>
      </c>
      <c r="SIA85" s="4">
        <f t="shared" si="205"/>
        <v>0</v>
      </c>
      <c r="SIB85" s="4">
        <f t="shared" si="205"/>
        <v>0</v>
      </c>
      <c r="SIC85" s="4">
        <f t="shared" si="205"/>
        <v>0</v>
      </c>
      <c r="SID85" s="4">
        <f t="shared" si="205"/>
        <v>0</v>
      </c>
      <c r="SIE85" s="4">
        <f t="shared" si="205"/>
        <v>0</v>
      </c>
      <c r="SIF85" s="4">
        <f t="shared" si="205"/>
        <v>0</v>
      </c>
      <c r="SIG85" s="4">
        <f t="shared" si="205"/>
        <v>0</v>
      </c>
      <c r="SIH85" s="4">
        <f t="shared" si="205"/>
        <v>0</v>
      </c>
      <c r="SII85" s="4">
        <f t="shared" si="205"/>
        <v>0</v>
      </c>
      <c r="SIJ85" s="4">
        <f t="shared" si="205"/>
        <v>0</v>
      </c>
      <c r="SIK85" s="4">
        <f t="shared" si="205"/>
        <v>0</v>
      </c>
      <c r="SIL85" s="4">
        <f t="shared" si="205"/>
        <v>0</v>
      </c>
      <c r="SIM85" s="4">
        <f t="shared" si="205"/>
        <v>0</v>
      </c>
      <c r="SIN85" s="4">
        <f t="shared" si="205"/>
        <v>0</v>
      </c>
      <c r="SIO85" s="4">
        <f t="shared" si="205"/>
        <v>0</v>
      </c>
      <c r="SIP85" s="4">
        <f t="shared" si="205"/>
        <v>0</v>
      </c>
      <c r="SIQ85" s="4">
        <f t="shared" si="205"/>
        <v>0</v>
      </c>
      <c r="SIR85" s="4">
        <f t="shared" si="205"/>
        <v>0</v>
      </c>
      <c r="SIS85" s="4">
        <f t="shared" si="205"/>
        <v>0</v>
      </c>
      <c r="SIT85" s="4">
        <f t="shared" si="205"/>
        <v>0</v>
      </c>
      <c r="SIU85" s="4">
        <f t="shared" si="205"/>
        <v>0</v>
      </c>
      <c r="SIV85" s="4">
        <f t="shared" si="205"/>
        <v>0</v>
      </c>
      <c r="SIW85" s="4">
        <f t="shared" si="205"/>
        <v>0</v>
      </c>
      <c r="SIX85" s="4">
        <f t="shared" si="205"/>
        <v>0</v>
      </c>
      <c r="SIY85" s="4">
        <f t="shared" si="205"/>
        <v>0</v>
      </c>
      <c r="SIZ85" s="4">
        <f t="shared" si="205"/>
        <v>0</v>
      </c>
      <c r="SJA85" s="4">
        <f t="shared" si="205"/>
        <v>0</v>
      </c>
      <c r="SJB85" s="4">
        <f t="shared" si="205"/>
        <v>0</v>
      </c>
      <c r="SJC85" s="4">
        <f t="shared" si="205"/>
        <v>0</v>
      </c>
      <c r="SJD85" s="4">
        <f t="shared" si="205"/>
        <v>0</v>
      </c>
      <c r="SJE85" s="4">
        <f t="shared" si="205"/>
        <v>0</v>
      </c>
      <c r="SJF85" s="4">
        <f t="shared" si="205"/>
        <v>0</v>
      </c>
      <c r="SJG85" s="4">
        <f t="shared" si="205"/>
        <v>0</v>
      </c>
      <c r="SJH85" s="4">
        <f t="shared" si="205"/>
        <v>0</v>
      </c>
      <c r="SJI85" s="4">
        <f t="shared" si="205"/>
        <v>0</v>
      </c>
      <c r="SJJ85" s="4">
        <f t="shared" si="205"/>
        <v>0</v>
      </c>
      <c r="SJK85" s="4">
        <f t="shared" si="205"/>
        <v>0</v>
      </c>
      <c r="SJL85" s="4">
        <f t="shared" si="205"/>
        <v>0</v>
      </c>
      <c r="SJM85" s="4">
        <f t="shared" si="205"/>
        <v>0</v>
      </c>
      <c r="SJN85" s="4">
        <f t="shared" si="205"/>
        <v>0</v>
      </c>
      <c r="SJO85" s="4">
        <f t="shared" si="205"/>
        <v>0</v>
      </c>
      <c r="SJP85" s="4">
        <f t="shared" si="205"/>
        <v>0</v>
      </c>
      <c r="SJQ85" s="4">
        <f t="shared" si="205"/>
        <v>0</v>
      </c>
      <c r="SJR85" s="4">
        <f t="shared" si="205"/>
        <v>0</v>
      </c>
      <c r="SJS85" s="4">
        <f t="shared" si="205"/>
        <v>0</v>
      </c>
      <c r="SJT85" s="4">
        <f t="shared" si="205"/>
        <v>0</v>
      </c>
      <c r="SJU85" s="4">
        <f t="shared" si="205"/>
        <v>0</v>
      </c>
      <c r="SJV85" s="4">
        <f t="shared" si="205"/>
        <v>0</v>
      </c>
      <c r="SJW85" s="4">
        <f t="shared" si="205"/>
        <v>0</v>
      </c>
      <c r="SJX85" s="4">
        <f t="shared" si="205"/>
        <v>0</v>
      </c>
      <c r="SJY85" s="4">
        <f t="shared" si="205"/>
        <v>0</v>
      </c>
      <c r="SJZ85" s="4">
        <f t="shared" si="205"/>
        <v>0</v>
      </c>
      <c r="SKA85" s="4">
        <f t="shared" si="205"/>
        <v>0</v>
      </c>
      <c r="SKB85" s="4">
        <f t="shared" si="205"/>
        <v>0</v>
      </c>
      <c r="SKC85" s="4">
        <f t="shared" si="205"/>
        <v>0</v>
      </c>
      <c r="SKD85" s="4">
        <f t="shared" si="205"/>
        <v>0</v>
      </c>
      <c r="SKE85" s="4">
        <f t="shared" si="205"/>
        <v>0</v>
      </c>
      <c r="SKF85" s="4">
        <f t="shared" si="205"/>
        <v>0</v>
      </c>
      <c r="SKG85" s="4">
        <f t="shared" si="205"/>
        <v>0</v>
      </c>
      <c r="SKH85" s="4">
        <f t="shared" si="205"/>
        <v>0</v>
      </c>
      <c r="SKI85" s="4">
        <f t="shared" ref="SKI85:SMT85" si="206">SJU83</f>
        <v>0</v>
      </c>
      <c r="SKJ85" s="4">
        <f t="shared" si="206"/>
        <v>0</v>
      </c>
      <c r="SKK85" s="4">
        <f t="shared" si="206"/>
        <v>0</v>
      </c>
      <c r="SKL85" s="4">
        <f t="shared" si="206"/>
        <v>0</v>
      </c>
      <c r="SKM85" s="4">
        <f t="shared" si="206"/>
        <v>0</v>
      </c>
      <c r="SKN85" s="4">
        <f t="shared" si="206"/>
        <v>0</v>
      </c>
      <c r="SKO85" s="4">
        <f t="shared" si="206"/>
        <v>0</v>
      </c>
      <c r="SKP85" s="4">
        <f t="shared" si="206"/>
        <v>0</v>
      </c>
      <c r="SKQ85" s="4">
        <f t="shared" si="206"/>
        <v>0</v>
      </c>
      <c r="SKR85" s="4">
        <f t="shared" si="206"/>
        <v>0</v>
      </c>
      <c r="SKS85" s="4">
        <f t="shared" si="206"/>
        <v>0</v>
      </c>
      <c r="SKT85" s="4">
        <f t="shared" si="206"/>
        <v>0</v>
      </c>
      <c r="SKU85" s="4">
        <f t="shared" si="206"/>
        <v>0</v>
      </c>
      <c r="SKV85" s="4">
        <f t="shared" si="206"/>
        <v>0</v>
      </c>
      <c r="SKW85" s="4">
        <f t="shared" si="206"/>
        <v>0</v>
      </c>
      <c r="SKX85" s="4">
        <f t="shared" si="206"/>
        <v>0</v>
      </c>
      <c r="SKY85" s="4">
        <f t="shared" si="206"/>
        <v>0</v>
      </c>
      <c r="SKZ85" s="4">
        <f t="shared" si="206"/>
        <v>0</v>
      </c>
      <c r="SLA85" s="4">
        <f t="shared" si="206"/>
        <v>0</v>
      </c>
      <c r="SLB85" s="4">
        <f t="shared" si="206"/>
        <v>0</v>
      </c>
      <c r="SLC85" s="4">
        <f t="shared" si="206"/>
        <v>0</v>
      </c>
      <c r="SLD85" s="4">
        <f t="shared" si="206"/>
        <v>0</v>
      </c>
      <c r="SLE85" s="4">
        <f t="shared" si="206"/>
        <v>0</v>
      </c>
      <c r="SLF85" s="4">
        <f t="shared" si="206"/>
        <v>0</v>
      </c>
      <c r="SLG85" s="4">
        <f t="shared" si="206"/>
        <v>0</v>
      </c>
      <c r="SLH85" s="4">
        <f t="shared" si="206"/>
        <v>0</v>
      </c>
      <c r="SLI85" s="4">
        <f t="shared" si="206"/>
        <v>0</v>
      </c>
      <c r="SLJ85" s="4">
        <f t="shared" si="206"/>
        <v>0</v>
      </c>
      <c r="SLK85" s="4">
        <f t="shared" si="206"/>
        <v>0</v>
      </c>
      <c r="SLL85" s="4">
        <f t="shared" si="206"/>
        <v>0</v>
      </c>
      <c r="SLM85" s="4">
        <f t="shared" si="206"/>
        <v>0</v>
      </c>
      <c r="SLN85" s="4">
        <f t="shared" si="206"/>
        <v>0</v>
      </c>
      <c r="SLO85" s="4">
        <f t="shared" si="206"/>
        <v>0</v>
      </c>
      <c r="SLP85" s="4">
        <f t="shared" si="206"/>
        <v>0</v>
      </c>
      <c r="SLQ85" s="4">
        <f t="shared" si="206"/>
        <v>0</v>
      </c>
      <c r="SLR85" s="4">
        <f t="shared" si="206"/>
        <v>0</v>
      </c>
      <c r="SLS85" s="4">
        <f t="shared" si="206"/>
        <v>0</v>
      </c>
      <c r="SLT85" s="4">
        <f t="shared" si="206"/>
        <v>0</v>
      </c>
      <c r="SLU85" s="4">
        <f t="shared" si="206"/>
        <v>0</v>
      </c>
      <c r="SLV85" s="4">
        <f t="shared" si="206"/>
        <v>0</v>
      </c>
      <c r="SLW85" s="4">
        <f t="shared" si="206"/>
        <v>0</v>
      </c>
      <c r="SLX85" s="4">
        <f t="shared" si="206"/>
        <v>0</v>
      </c>
      <c r="SLY85" s="4">
        <f t="shared" si="206"/>
        <v>0</v>
      </c>
      <c r="SLZ85" s="4">
        <f t="shared" si="206"/>
        <v>0</v>
      </c>
      <c r="SMA85" s="4">
        <f t="shared" si="206"/>
        <v>0</v>
      </c>
      <c r="SMB85" s="4">
        <f t="shared" si="206"/>
        <v>0</v>
      </c>
      <c r="SMC85" s="4">
        <f t="shared" si="206"/>
        <v>0</v>
      </c>
      <c r="SMD85" s="4">
        <f t="shared" si="206"/>
        <v>0</v>
      </c>
      <c r="SME85" s="4">
        <f t="shared" si="206"/>
        <v>0</v>
      </c>
      <c r="SMF85" s="4">
        <f t="shared" si="206"/>
        <v>0</v>
      </c>
      <c r="SMG85" s="4">
        <f t="shared" si="206"/>
        <v>0</v>
      </c>
      <c r="SMH85" s="4">
        <f t="shared" si="206"/>
        <v>0</v>
      </c>
      <c r="SMI85" s="4">
        <f t="shared" si="206"/>
        <v>0</v>
      </c>
      <c r="SMJ85" s="4">
        <f t="shared" si="206"/>
        <v>0</v>
      </c>
      <c r="SMK85" s="4">
        <f t="shared" si="206"/>
        <v>0</v>
      </c>
      <c r="SML85" s="4">
        <f t="shared" si="206"/>
        <v>0</v>
      </c>
      <c r="SMM85" s="4">
        <f t="shared" si="206"/>
        <v>0</v>
      </c>
      <c r="SMN85" s="4">
        <f t="shared" si="206"/>
        <v>0</v>
      </c>
      <c r="SMO85" s="4">
        <f t="shared" si="206"/>
        <v>0</v>
      </c>
      <c r="SMP85" s="4">
        <f t="shared" si="206"/>
        <v>0</v>
      </c>
      <c r="SMQ85" s="4">
        <f t="shared" si="206"/>
        <v>0</v>
      </c>
      <c r="SMR85" s="4">
        <f t="shared" si="206"/>
        <v>0</v>
      </c>
      <c r="SMS85" s="4">
        <f t="shared" si="206"/>
        <v>0</v>
      </c>
      <c r="SMT85" s="4">
        <f t="shared" si="206"/>
        <v>0</v>
      </c>
      <c r="SMU85" s="4">
        <f t="shared" ref="SMU85:SPF85" si="207">SMG83</f>
        <v>0</v>
      </c>
      <c r="SMV85" s="4">
        <f t="shared" si="207"/>
        <v>0</v>
      </c>
      <c r="SMW85" s="4">
        <f t="shared" si="207"/>
        <v>0</v>
      </c>
      <c r="SMX85" s="4">
        <f t="shared" si="207"/>
        <v>0</v>
      </c>
      <c r="SMY85" s="4">
        <f t="shared" si="207"/>
        <v>0</v>
      </c>
      <c r="SMZ85" s="4">
        <f t="shared" si="207"/>
        <v>0</v>
      </c>
      <c r="SNA85" s="4">
        <f t="shared" si="207"/>
        <v>0</v>
      </c>
      <c r="SNB85" s="4">
        <f t="shared" si="207"/>
        <v>0</v>
      </c>
      <c r="SNC85" s="4">
        <f t="shared" si="207"/>
        <v>0</v>
      </c>
      <c r="SND85" s="4">
        <f t="shared" si="207"/>
        <v>0</v>
      </c>
      <c r="SNE85" s="4">
        <f t="shared" si="207"/>
        <v>0</v>
      </c>
      <c r="SNF85" s="4">
        <f t="shared" si="207"/>
        <v>0</v>
      </c>
      <c r="SNG85" s="4">
        <f t="shared" si="207"/>
        <v>0</v>
      </c>
      <c r="SNH85" s="4">
        <f t="shared" si="207"/>
        <v>0</v>
      </c>
      <c r="SNI85" s="4">
        <f t="shared" si="207"/>
        <v>0</v>
      </c>
      <c r="SNJ85" s="4">
        <f t="shared" si="207"/>
        <v>0</v>
      </c>
      <c r="SNK85" s="4">
        <f t="shared" si="207"/>
        <v>0</v>
      </c>
      <c r="SNL85" s="4">
        <f t="shared" si="207"/>
        <v>0</v>
      </c>
      <c r="SNM85" s="4">
        <f t="shared" si="207"/>
        <v>0</v>
      </c>
      <c r="SNN85" s="4">
        <f t="shared" si="207"/>
        <v>0</v>
      </c>
      <c r="SNO85" s="4">
        <f t="shared" si="207"/>
        <v>0</v>
      </c>
      <c r="SNP85" s="4">
        <f t="shared" si="207"/>
        <v>0</v>
      </c>
      <c r="SNQ85" s="4">
        <f t="shared" si="207"/>
        <v>0</v>
      </c>
      <c r="SNR85" s="4">
        <f t="shared" si="207"/>
        <v>0</v>
      </c>
      <c r="SNS85" s="4">
        <f t="shared" si="207"/>
        <v>0</v>
      </c>
      <c r="SNT85" s="4">
        <f t="shared" si="207"/>
        <v>0</v>
      </c>
      <c r="SNU85" s="4">
        <f t="shared" si="207"/>
        <v>0</v>
      </c>
      <c r="SNV85" s="4">
        <f t="shared" si="207"/>
        <v>0</v>
      </c>
      <c r="SNW85" s="4">
        <f t="shared" si="207"/>
        <v>0</v>
      </c>
      <c r="SNX85" s="4">
        <f t="shared" si="207"/>
        <v>0</v>
      </c>
      <c r="SNY85" s="4">
        <f t="shared" si="207"/>
        <v>0</v>
      </c>
      <c r="SNZ85" s="4">
        <f t="shared" si="207"/>
        <v>0</v>
      </c>
      <c r="SOA85" s="4">
        <f t="shared" si="207"/>
        <v>0</v>
      </c>
      <c r="SOB85" s="4">
        <f t="shared" si="207"/>
        <v>0</v>
      </c>
      <c r="SOC85" s="4">
        <f t="shared" si="207"/>
        <v>0</v>
      </c>
      <c r="SOD85" s="4">
        <f t="shared" si="207"/>
        <v>0</v>
      </c>
      <c r="SOE85" s="4">
        <f t="shared" si="207"/>
        <v>0</v>
      </c>
      <c r="SOF85" s="4">
        <f t="shared" si="207"/>
        <v>0</v>
      </c>
      <c r="SOG85" s="4">
        <f t="shared" si="207"/>
        <v>0</v>
      </c>
      <c r="SOH85" s="4">
        <f t="shared" si="207"/>
        <v>0</v>
      </c>
      <c r="SOI85" s="4">
        <f t="shared" si="207"/>
        <v>0</v>
      </c>
      <c r="SOJ85" s="4">
        <f t="shared" si="207"/>
        <v>0</v>
      </c>
      <c r="SOK85" s="4">
        <f t="shared" si="207"/>
        <v>0</v>
      </c>
      <c r="SOL85" s="4">
        <f t="shared" si="207"/>
        <v>0</v>
      </c>
      <c r="SOM85" s="4">
        <f t="shared" si="207"/>
        <v>0</v>
      </c>
      <c r="SON85" s="4">
        <f t="shared" si="207"/>
        <v>0</v>
      </c>
      <c r="SOO85" s="4">
        <f t="shared" si="207"/>
        <v>0</v>
      </c>
      <c r="SOP85" s="4">
        <f t="shared" si="207"/>
        <v>0</v>
      </c>
      <c r="SOQ85" s="4">
        <f t="shared" si="207"/>
        <v>0</v>
      </c>
      <c r="SOR85" s="4">
        <f t="shared" si="207"/>
        <v>0</v>
      </c>
      <c r="SOS85" s="4">
        <f t="shared" si="207"/>
        <v>0</v>
      </c>
      <c r="SOT85" s="4">
        <f t="shared" si="207"/>
        <v>0</v>
      </c>
      <c r="SOU85" s="4">
        <f t="shared" si="207"/>
        <v>0</v>
      </c>
      <c r="SOV85" s="4">
        <f t="shared" si="207"/>
        <v>0</v>
      </c>
      <c r="SOW85" s="4">
        <f t="shared" si="207"/>
        <v>0</v>
      </c>
      <c r="SOX85" s="4">
        <f t="shared" si="207"/>
        <v>0</v>
      </c>
      <c r="SOY85" s="4">
        <f t="shared" si="207"/>
        <v>0</v>
      </c>
      <c r="SOZ85" s="4">
        <f t="shared" si="207"/>
        <v>0</v>
      </c>
      <c r="SPA85" s="4">
        <f t="shared" si="207"/>
        <v>0</v>
      </c>
      <c r="SPB85" s="4">
        <f t="shared" si="207"/>
        <v>0</v>
      </c>
      <c r="SPC85" s="4">
        <f t="shared" si="207"/>
        <v>0</v>
      </c>
      <c r="SPD85" s="4">
        <f t="shared" si="207"/>
        <v>0</v>
      </c>
      <c r="SPE85" s="4">
        <f t="shared" si="207"/>
        <v>0</v>
      </c>
      <c r="SPF85" s="4">
        <f t="shared" si="207"/>
        <v>0</v>
      </c>
      <c r="SPG85" s="4">
        <f t="shared" ref="SPG85:SRR85" si="208">SOS83</f>
        <v>0</v>
      </c>
      <c r="SPH85" s="4">
        <f t="shared" si="208"/>
        <v>0</v>
      </c>
      <c r="SPI85" s="4">
        <f t="shared" si="208"/>
        <v>0</v>
      </c>
      <c r="SPJ85" s="4">
        <f t="shared" si="208"/>
        <v>0</v>
      </c>
      <c r="SPK85" s="4">
        <f t="shared" si="208"/>
        <v>0</v>
      </c>
      <c r="SPL85" s="4">
        <f t="shared" si="208"/>
        <v>0</v>
      </c>
      <c r="SPM85" s="4">
        <f t="shared" si="208"/>
        <v>0</v>
      </c>
      <c r="SPN85" s="4">
        <f t="shared" si="208"/>
        <v>0</v>
      </c>
      <c r="SPO85" s="4">
        <f t="shared" si="208"/>
        <v>0</v>
      </c>
      <c r="SPP85" s="4">
        <f t="shared" si="208"/>
        <v>0</v>
      </c>
      <c r="SPQ85" s="4">
        <f t="shared" si="208"/>
        <v>0</v>
      </c>
      <c r="SPR85" s="4">
        <f t="shared" si="208"/>
        <v>0</v>
      </c>
      <c r="SPS85" s="4">
        <f t="shared" si="208"/>
        <v>0</v>
      </c>
      <c r="SPT85" s="4">
        <f t="shared" si="208"/>
        <v>0</v>
      </c>
      <c r="SPU85" s="4">
        <f t="shared" si="208"/>
        <v>0</v>
      </c>
      <c r="SPV85" s="4">
        <f t="shared" si="208"/>
        <v>0</v>
      </c>
      <c r="SPW85" s="4">
        <f t="shared" si="208"/>
        <v>0</v>
      </c>
      <c r="SPX85" s="4">
        <f t="shared" si="208"/>
        <v>0</v>
      </c>
      <c r="SPY85" s="4">
        <f t="shared" si="208"/>
        <v>0</v>
      </c>
      <c r="SPZ85" s="4">
        <f t="shared" si="208"/>
        <v>0</v>
      </c>
      <c r="SQA85" s="4">
        <f t="shared" si="208"/>
        <v>0</v>
      </c>
      <c r="SQB85" s="4">
        <f t="shared" si="208"/>
        <v>0</v>
      </c>
      <c r="SQC85" s="4">
        <f t="shared" si="208"/>
        <v>0</v>
      </c>
      <c r="SQD85" s="4">
        <f t="shared" si="208"/>
        <v>0</v>
      </c>
      <c r="SQE85" s="4">
        <f t="shared" si="208"/>
        <v>0</v>
      </c>
      <c r="SQF85" s="4">
        <f t="shared" si="208"/>
        <v>0</v>
      </c>
      <c r="SQG85" s="4">
        <f t="shared" si="208"/>
        <v>0</v>
      </c>
      <c r="SQH85" s="4">
        <f t="shared" si="208"/>
        <v>0</v>
      </c>
      <c r="SQI85" s="4">
        <f t="shared" si="208"/>
        <v>0</v>
      </c>
      <c r="SQJ85" s="4">
        <f t="shared" si="208"/>
        <v>0</v>
      </c>
      <c r="SQK85" s="4">
        <f t="shared" si="208"/>
        <v>0</v>
      </c>
      <c r="SQL85" s="4">
        <f t="shared" si="208"/>
        <v>0</v>
      </c>
      <c r="SQM85" s="4">
        <f t="shared" si="208"/>
        <v>0</v>
      </c>
      <c r="SQN85" s="4">
        <f t="shared" si="208"/>
        <v>0</v>
      </c>
      <c r="SQO85" s="4">
        <f t="shared" si="208"/>
        <v>0</v>
      </c>
      <c r="SQP85" s="4">
        <f t="shared" si="208"/>
        <v>0</v>
      </c>
      <c r="SQQ85" s="4">
        <f t="shared" si="208"/>
        <v>0</v>
      </c>
      <c r="SQR85" s="4">
        <f t="shared" si="208"/>
        <v>0</v>
      </c>
      <c r="SQS85" s="4">
        <f t="shared" si="208"/>
        <v>0</v>
      </c>
      <c r="SQT85" s="4">
        <f t="shared" si="208"/>
        <v>0</v>
      </c>
      <c r="SQU85" s="4">
        <f t="shared" si="208"/>
        <v>0</v>
      </c>
      <c r="SQV85" s="4">
        <f t="shared" si="208"/>
        <v>0</v>
      </c>
      <c r="SQW85" s="4">
        <f t="shared" si="208"/>
        <v>0</v>
      </c>
      <c r="SQX85" s="4">
        <f t="shared" si="208"/>
        <v>0</v>
      </c>
      <c r="SQY85" s="4">
        <f t="shared" si="208"/>
        <v>0</v>
      </c>
      <c r="SQZ85" s="4">
        <f t="shared" si="208"/>
        <v>0</v>
      </c>
      <c r="SRA85" s="4">
        <f t="shared" si="208"/>
        <v>0</v>
      </c>
      <c r="SRB85" s="4">
        <f t="shared" si="208"/>
        <v>0</v>
      </c>
      <c r="SRC85" s="4">
        <f t="shared" si="208"/>
        <v>0</v>
      </c>
      <c r="SRD85" s="4">
        <f t="shared" si="208"/>
        <v>0</v>
      </c>
      <c r="SRE85" s="4">
        <f t="shared" si="208"/>
        <v>0</v>
      </c>
      <c r="SRF85" s="4">
        <f t="shared" si="208"/>
        <v>0</v>
      </c>
      <c r="SRG85" s="4">
        <f t="shared" si="208"/>
        <v>0</v>
      </c>
      <c r="SRH85" s="4">
        <f t="shared" si="208"/>
        <v>0</v>
      </c>
      <c r="SRI85" s="4">
        <f t="shared" si="208"/>
        <v>0</v>
      </c>
      <c r="SRJ85" s="4">
        <f t="shared" si="208"/>
        <v>0</v>
      </c>
      <c r="SRK85" s="4">
        <f t="shared" si="208"/>
        <v>0</v>
      </c>
      <c r="SRL85" s="4">
        <f t="shared" si="208"/>
        <v>0</v>
      </c>
      <c r="SRM85" s="4">
        <f t="shared" si="208"/>
        <v>0</v>
      </c>
      <c r="SRN85" s="4">
        <f t="shared" si="208"/>
        <v>0</v>
      </c>
      <c r="SRO85" s="4">
        <f t="shared" si="208"/>
        <v>0</v>
      </c>
      <c r="SRP85" s="4">
        <f t="shared" si="208"/>
        <v>0</v>
      </c>
      <c r="SRQ85" s="4">
        <f t="shared" si="208"/>
        <v>0</v>
      </c>
      <c r="SRR85" s="4">
        <f t="shared" si="208"/>
        <v>0</v>
      </c>
      <c r="SRS85" s="4">
        <f t="shared" ref="SRS85:SUD85" si="209">SRE83</f>
        <v>0</v>
      </c>
      <c r="SRT85" s="4">
        <f t="shared" si="209"/>
        <v>0</v>
      </c>
      <c r="SRU85" s="4">
        <f t="shared" si="209"/>
        <v>0</v>
      </c>
      <c r="SRV85" s="4">
        <f t="shared" si="209"/>
        <v>0</v>
      </c>
      <c r="SRW85" s="4">
        <f t="shared" si="209"/>
        <v>0</v>
      </c>
      <c r="SRX85" s="4">
        <f t="shared" si="209"/>
        <v>0</v>
      </c>
      <c r="SRY85" s="4">
        <f t="shared" si="209"/>
        <v>0</v>
      </c>
      <c r="SRZ85" s="4">
        <f t="shared" si="209"/>
        <v>0</v>
      </c>
      <c r="SSA85" s="4">
        <f t="shared" si="209"/>
        <v>0</v>
      </c>
      <c r="SSB85" s="4">
        <f t="shared" si="209"/>
        <v>0</v>
      </c>
      <c r="SSC85" s="4">
        <f t="shared" si="209"/>
        <v>0</v>
      </c>
      <c r="SSD85" s="4">
        <f t="shared" si="209"/>
        <v>0</v>
      </c>
      <c r="SSE85" s="4">
        <f t="shared" si="209"/>
        <v>0</v>
      </c>
      <c r="SSF85" s="4">
        <f t="shared" si="209"/>
        <v>0</v>
      </c>
      <c r="SSG85" s="4">
        <f t="shared" si="209"/>
        <v>0</v>
      </c>
      <c r="SSH85" s="4">
        <f t="shared" si="209"/>
        <v>0</v>
      </c>
      <c r="SSI85" s="4">
        <f t="shared" si="209"/>
        <v>0</v>
      </c>
      <c r="SSJ85" s="4">
        <f t="shared" si="209"/>
        <v>0</v>
      </c>
      <c r="SSK85" s="4">
        <f t="shared" si="209"/>
        <v>0</v>
      </c>
      <c r="SSL85" s="4">
        <f t="shared" si="209"/>
        <v>0</v>
      </c>
      <c r="SSM85" s="4">
        <f t="shared" si="209"/>
        <v>0</v>
      </c>
      <c r="SSN85" s="4">
        <f t="shared" si="209"/>
        <v>0</v>
      </c>
      <c r="SSO85" s="4">
        <f t="shared" si="209"/>
        <v>0</v>
      </c>
      <c r="SSP85" s="4">
        <f t="shared" si="209"/>
        <v>0</v>
      </c>
      <c r="SSQ85" s="4">
        <f t="shared" si="209"/>
        <v>0</v>
      </c>
      <c r="SSR85" s="4">
        <f t="shared" si="209"/>
        <v>0</v>
      </c>
      <c r="SSS85" s="4">
        <f t="shared" si="209"/>
        <v>0</v>
      </c>
      <c r="SST85" s="4">
        <f t="shared" si="209"/>
        <v>0</v>
      </c>
      <c r="SSU85" s="4">
        <f t="shared" si="209"/>
        <v>0</v>
      </c>
      <c r="SSV85" s="4">
        <f t="shared" si="209"/>
        <v>0</v>
      </c>
      <c r="SSW85" s="4">
        <f t="shared" si="209"/>
        <v>0</v>
      </c>
      <c r="SSX85" s="4">
        <f t="shared" si="209"/>
        <v>0</v>
      </c>
      <c r="SSY85" s="4">
        <f t="shared" si="209"/>
        <v>0</v>
      </c>
      <c r="SSZ85" s="4">
        <f t="shared" si="209"/>
        <v>0</v>
      </c>
      <c r="STA85" s="4">
        <f t="shared" si="209"/>
        <v>0</v>
      </c>
      <c r="STB85" s="4">
        <f t="shared" si="209"/>
        <v>0</v>
      </c>
      <c r="STC85" s="4">
        <f t="shared" si="209"/>
        <v>0</v>
      </c>
      <c r="STD85" s="4">
        <f t="shared" si="209"/>
        <v>0</v>
      </c>
      <c r="STE85" s="4">
        <f t="shared" si="209"/>
        <v>0</v>
      </c>
      <c r="STF85" s="4">
        <f t="shared" si="209"/>
        <v>0</v>
      </c>
      <c r="STG85" s="4">
        <f t="shared" si="209"/>
        <v>0</v>
      </c>
      <c r="STH85" s="4">
        <f t="shared" si="209"/>
        <v>0</v>
      </c>
      <c r="STI85" s="4">
        <f t="shared" si="209"/>
        <v>0</v>
      </c>
      <c r="STJ85" s="4">
        <f t="shared" si="209"/>
        <v>0</v>
      </c>
      <c r="STK85" s="4">
        <f t="shared" si="209"/>
        <v>0</v>
      </c>
      <c r="STL85" s="4">
        <f t="shared" si="209"/>
        <v>0</v>
      </c>
      <c r="STM85" s="4">
        <f t="shared" si="209"/>
        <v>0</v>
      </c>
      <c r="STN85" s="4">
        <f t="shared" si="209"/>
        <v>0</v>
      </c>
      <c r="STO85" s="4">
        <f t="shared" si="209"/>
        <v>0</v>
      </c>
      <c r="STP85" s="4">
        <f t="shared" si="209"/>
        <v>0</v>
      </c>
      <c r="STQ85" s="4">
        <f t="shared" si="209"/>
        <v>0</v>
      </c>
      <c r="STR85" s="4">
        <f t="shared" si="209"/>
        <v>0</v>
      </c>
      <c r="STS85" s="4">
        <f t="shared" si="209"/>
        <v>0</v>
      </c>
      <c r="STT85" s="4">
        <f t="shared" si="209"/>
        <v>0</v>
      </c>
      <c r="STU85" s="4">
        <f t="shared" si="209"/>
        <v>0</v>
      </c>
      <c r="STV85" s="4">
        <f t="shared" si="209"/>
        <v>0</v>
      </c>
      <c r="STW85" s="4">
        <f t="shared" si="209"/>
        <v>0</v>
      </c>
      <c r="STX85" s="4">
        <f t="shared" si="209"/>
        <v>0</v>
      </c>
      <c r="STY85" s="4">
        <f t="shared" si="209"/>
        <v>0</v>
      </c>
      <c r="STZ85" s="4">
        <f t="shared" si="209"/>
        <v>0</v>
      </c>
      <c r="SUA85" s="4">
        <f t="shared" si="209"/>
        <v>0</v>
      </c>
      <c r="SUB85" s="4">
        <f t="shared" si="209"/>
        <v>0</v>
      </c>
      <c r="SUC85" s="4">
        <f t="shared" si="209"/>
        <v>0</v>
      </c>
      <c r="SUD85" s="4">
        <f t="shared" si="209"/>
        <v>0</v>
      </c>
      <c r="SUE85" s="4">
        <f t="shared" ref="SUE85:SWP85" si="210">STQ83</f>
        <v>0</v>
      </c>
      <c r="SUF85" s="4">
        <f t="shared" si="210"/>
        <v>0</v>
      </c>
      <c r="SUG85" s="4">
        <f t="shared" si="210"/>
        <v>0</v>
      </c>
      <c r="SUH85" s="4">
        <f t="shared" si="210"/>
        <v>0</v>
      </c>
      <c r="SUI85" s="4">
        <f t="shared" si="210"/>
        <v>0</v>
      </c>
      <c r="SUJ85" s="4">
        <f t="shared" si="210"/>
        <v>0</v>
      </c>
      <c r="SUK85" s="4">
        <f t="shared" si="210"/>
        <v>0</v>
      </c>
      <c r="SUL85" s="4">
        <f t="shared" si="210"/>
        <v>0</v>
      </c>
      <c r="SUM85" s="4">
        <f t="shared" si="210"/>
        <v>0</v>
      </c>
      <c r="SUN85" s="4">
        <f t="shared" si="210"/>
        <v>0</v>
      </c>
      <c r="SUO85" s="4">
        <f t="shared" si="210"/>
        <v>0</v>
      </c>
      <c r="SUP85" s="4">
        <f t="shared" si="210"/>
        <v>0</v>
      </c>
      <c r="SUQ85" s="4">
        <f t="shared" si="210"/>
        <v>0</v>
      </c>
      <c r="SUR85" s="4">
        <f t="shared" si="210"/>
        <v>0</v>
      </c>
      <c r="SUS85" s="4">
        <f t="shared" si="210"/>
        <v>0</v>
      </c>
      <c r="SUT85" s="4">
        <f t="shared" si="210"/>
        <v>0</v>
      </c>
      <c r="SUU85" s="4">
        <f t="shared" si="210"/>
        <v>0</v>
      </c>
      <c r="SUV85" s="4">
        <f t="shared" si="210"/>
        <v>0</v>
      </c>
      <c r="SUW85" s="4">
        <f t="shared" si="210"/>
        <v>0</v>
      </c>
      <c r="SUX85" s="4">
        <f t="shared" si="210"/>
        <v>0</v>
      </c>
      <c r="SUY85" s="4">
        <f t="shared" si="210"/>
        <v>0</v>
      </c>
      <c r="SUZ85" s="4">
        <f t="shared" si="210"/>
        <v>0</v>
      </c>
      <c r="SVA85" s="4">
        <f t="shared" si="210"/>
        <v>0</v>
      </c>
      <c r="SVB85" s="4">
        <f t="shared" si="210"/>
        <v>0</v>
      </c>
      <c r="SVC85" s="4">
        <f t="shared" si="210"/>
        <v>0</v>
      </c>
      <c r="SVD85" s="4">
        <f t="shared" si="210"/>
        <v>0</v>
      </c>
      <c r="SVE85" s="4">
        <f t="shared" si="210"/>
        <v>0</v>
      </c>
      <c r="SVF85" s="4">
        <f t="shared" si="210"/>
        <v>0</v>
      </c>
      <c r="SVG85" s="4">
        <f t="shared" si="210"/>
        <v>0</v>
      </c>
      <c r="SVH85" s="4">
        <f t="shared" si="210"/>
        <v>0</v>
      </c>
      <c r="SVI85" s="4">
        <f t="shared" si="210"/>
        <v>0</v>
      </c>
      <c r="SVJ85" s="4">
        <f t="shared" si="210"/>
        <v>0</v>
      </c>
      <c r="SVK85" s="4">
        <f t="shared" si="210"/>
        <v>0</v>
      </c>
      <c r="SVL85" s="4">
        <f t="shared" si="210"/>
        <v>0</v>
      </c>
      <c r="SVM85" s="4">
        <f t="shared" si="210"/>
        <v>0</v>
      </c>
      <c r="SVN85" s="4">
        <f t="shared" si="210"/>
        <v>0</v>
      </c>
      <c r="SVO85" s="4">
        <f t="shared" si="210"/>
        <v>0</v>
      </c>
      <c r="SVP85" s="4">
        <f t="shared" si="210"/>
        <v>0</v>
      </c>
      <c r="SVQ85" s="4">
        <f t="shared" si="210"/>
        <v>0</v>
      </c>
      <c r="SVR85" s="4">
        <f t="shared" si="210"/>
        <v>0</v>
      </c>
      <c r="SVS85" s="4">
        <f t="shared" si="210"/>
        <v>0</v>
      </c>
      <c r="SVT85" s="4">
        <f t="shared" si="210"/>
        <v>0</v>
      </c>
      <c r="SVU85" s="4">
        <f t="shared" si="210"/>
        <v>0</v>
      </c>
      <c r="SVV85" s="4">
        <f t="shared" si="210"/>
        <v>0</v>
      </c>
      <c r="SVW85" s="4">
        <f t="shared" si="210"/>
        <v>0</v>
      </c>
      <c r="SVX85" s="4">
        <f t="shared" si="210"/>
        <v>0</v>
      </c>
      <c r="SVY85" s="4">
        <f t="shared" si="210"/>
        <v>0</v>
      </c>
      <c r="SVZ85" s="4">
        <f t="shared" si="210"/>
        <v>0</v>
      </c>
      <c r="SWA85" s="4">
        <f t="shared" si="210"/>
        <v>0</v>
      </c>
      <c r="SWB85" s="4">
        <f t="shared" si="210"/>
        <v>0</v>
      </c>
      <c r="SWC85" s="4">
        <f t="shared" si="210"/>
        <v>0</v>
      </c>
      <c r="SWD85" s="4">
        <f t="shared" si="210"/>
        <v>0</v>
      </c>
      <c r="SWE85" s="4">
        <f t="shared" si="210"/>
        <v>0</v>
      </c>
      <c r="SWF85" s="4">
        <f t="shared" si="210"/>
        <v>0</v>
      </c>
      <c r="SWG85" s="4">
        <f t="shared" si="210"/>
        <v>0</v>
      </c>
      <c r="SWH85" s="4">
        <f t="shared" si="210"/>
        <v>0</v>
      </c>
      <c r="SWI85" s="4">
        <f t="shared" si="210"/>
        <v>0</v>
      </c>
      <c r="SWJ85" s="4">
        <f t="shared" si="210"/>
        <v>0</v>
      </c>
      <c r="SWK85" s="4">
        <f t="shared" si="210"/>
        <v>0</v>
      </c>
      <c r="SWL85" s="4">
        <f t="shared" si="210"/>
        <v>0</v>
      </c>
      <c r="SWM85" s="4">
        <f t="shared" si="210"/>
        <v>0</v>
      </c>
      <c r="SWN85" s="4">
        <f t="shared" si="210"/>
        <v>0</v>
      </c>
      <c r="SWO85" s="4">
        <f t="shared" si="210"/>
        <v>0</v>
      </c>
      <c r="SWP85" s="4">
        <f t="shared" si="210"/>
        <v>0</v>
      </c>
      <c r="SWQ85" s="4">
        <f t="shared" ref="SWQ85:SZB85" si="211">SWC83</f>
        <v>0</v>
      </c>
      <c r="SWR85" s="4">
        <f t="shared" si="211"/>
        <v>0</v>
      </c>
      <c r="SWS85" s="4">
        <f t="shared" si="211"/>
        <v>0</v>
      </c>
      <c r="SWT85" s="4">
        <f t="shared" si="211"/>
        <v>0</v>
      </c>
      <c r="SWU85" s="4">
        <f t="shared" si="211"/>
        <v>0</v>
      </c>
      <c r="SWV85" s="4">
        <f t="shared" si="211"/>
        <v>0</v>
      </c>
      <c r="SWW85" s="4">
        <f t="shared" si="211"/>
        <v>0</v>
      </c>
      <c r="SWX85" s="4">
        <f t="shared" si="211"/>
        <v>0</v>
      </c>
      <c r="SWY85" s="4">
        <f t="shared" si="211"/>
        <v>0</v>
      </c>
      <c r="SWZ85" s="4">
        <f t="shared" si="211"/>
        <v>0</v>
      </c>
      <c r="SXA85" s="4">
        <f t="shared" si="211"/>
        <v>0</v>
      </c>
      <c r="SXB85" s="4">
        <f t="shared" si="211"/>
        <v>0</v>
      </c>
      <c r="SXC85" s="4">
        <f t="shared" si="211"/>
        <v>0</v>
      </c>
      <c r="SXD85" s="4">
        <f t="shared" si="211"/>
        <v>0</v>
      </c>
      <c r="SXE85" s="4">
        <f t="shared" si="211"/>
        <v>0</v>
      </c>
      <c r="SXF85" s="4">
        <f t="shared" si="211"/>
        <v>0</v>
      </c>
      <c r="SXG85" s="4">
        <f t="shared" si="211"/>
        <v>0</v>
      </c>
      <c r="SXH85" s="4">
        <f t="shared" si="211"/>
        <v>0</v>
      </c>
      <c r="SXI85" s="4">
        <f t="shared" si="211"/>
        <v>0</v>
      </c>
      <c r="SXJ85" s="4">
        <f t="shared" si="211"/>
        <v>0</v>
      </c>
      <c r="SXK85" s="4">
        <f t="shared" si="211"/>
        <v>0</v>
      </c>
      <c r="SXL85" s="4">
        <f t="shared" si="211"/>
        <v>0</v>
      </c>
      <c r="SXM85" s="4">
        <f t="shared" si="211"/>
        <v>0</v>
      </c>
      <c r="SXN85" s="4">
        <f t="shared" si="211"/>
        <v>0</v>
      </c>
      <c r="SXO85" s="4">
        <f t="shared" si="211"/>
        <v>0</v>
      </c>
      <c r="SXP85" s="4">
        <f t="shared" si="211"/>
        <v>0</v>
      </c>
      <c r="SXQ85" s="4">
        <f t="shared" si="211"/>
        <v>0</v>
      </c>
      <c r="SXR85" s="4">
        <f t="shared" si="211"/>
        <v>0</v>
      </c>
      <c r="SXS85" s="4">
        <f t="shared" si="211"/>
        <v>0</v>
      </c>
      <c r="SXT85" s="4">
        <f t="shared" si="211"/>
        <v>0</v>
      </c>
      <c r="SXU85" s="4">
        <f t="shared" si="211"/>
        <v>0</v>
      </c>
      <c r="SXV85" s="4">
        <f t="shared" si="211"/>
        <v>0</v>
      </c>
      <c r="SXW85" s="4">
        <f t="shared" si="211"/>
        <v>0</v>
      </c>
      <c r="SXX85" s="4">
        <f t="shared" si="211"/>
        <v>0</v>
      </c>
      <c r="SXY85" s="4">
        <f t="shared" si="211"/>
        <v>0</v>
      </c>
      <c r="SXZ85" s="4">
        <f t="shared" si="211"/>
        <v>0</v>
      </c>
      <c r="SYA85" s="4">
        <f t="shared" si="211"/>
        <v>0</v>
      </c>
      <c r="SYB85" s="4">
        <f t="shared" si="211"/>
        <v>0</v>
      </c>
      <c r="SYC85" s="4">
        <f t="shared" si="211"/>
        <v>0</v>
      </c>
      <c r="SYD85" s="4">
        <f t="shared" si="211"/>
        <v>0</v>
      </c>
      <c r="SYE85" s="4">
        <f t="shared" si="211"/>
        <v>0</v>
      </c>
      <c r="SYF85" s="4">
        <f t="shared" si="211"/>
        <v>0</v>
      </c>
      <c r="SYG85" s="4">
        <f t="shared" si="211"/>
        <v>0</v>
      </c>
      <c r="SYH85" s="4">
        <f t="shared" si="211"/>
        <v>0</v>
      </c>
      <c r="SYI85" s="4">
        <f t="shared" si="211"/>
        <v>0</v>
      </c>
      <c r="SYJ85" s="4">
        <f t="shared" si="211"/>
        <v>0</v>
      </c>
      <c r="SYK85" s="4">
        <f t="shared" si="211"/>
        <v>0</v>
      </c>
      <c r="SYL85" s="4">
        <f t="shared" si="211"/>
        <v>0</v>
      </c>
      <c r="SYM85" s="4">
        <f t="shared" si="211"/>
        <v>0</v>
      </c>
      <c r="SYN85" s="4">
        <f t="shared" si="211"/>
        <v>0</v>
      </c>
      <c r="SYO85" s="4">
        <f t="shared" si="211"/>
        <v>0</v>
      </c>
      <c r="SYP85" s="4">
        <f t="shared" si="211"/>
        <v>0</v>
      </c>
      <c r="SYQ85" s="4">
        <f t="shared" si="211"/>
        <v>0</v>
      </c>
      <c r="SYR85" s="4">
        <f t="shared" si="211"/>
        <v>0</v>
      </c>
      <c r="SYS85" s="4">
        <f t="shared" si="211"/>
        <v>0</v>
      </c>
      <c r="SYT85" s="4">
        <f t="shared" si="211"/>
        <v>0</v>
      </c>
      <c r="SYU85" s="4">
        <f t="shared" si="211"/>
        <v>0</v>
      </c>
      <c r="SYV85" s="4">
        <f t="shared" si="211"/>
        <v>0</v>
      </c>
      <c r="SYW85" s="4">
        <f t="shared" si="211"/>
        <v>0</v>
      </c>
      <c r="SYX85" s="4">
        <f t="shared" si="211"/>
        <v>0</v>
      </c>
      <c r="SYY85" s="4">
        <f t="shared" si="211"/>
        <v>0</v>
      </c>
      <c r="SYZ85" s="4">
        <f t="shared" si="211"/>
        <v>0</v>
      </c>
      <c r="SZA85" s="4">
        <f t="shared" si="211"/>
        <v>0</v>
      </c>
      <c r="SZB85" s="4">
        <f t="shared" si="211"/>
        <v>0</v>
      </c>
      <c r="SZC85" s="4">
        <f t="shared" ref="SZC85:TBN85" si="212">SYO83</f>
        <v>0</v>
      </c>
      <c r="SZD85" s="4">
        <f t="shared" si="212"/>
        <v>0</v>
      </c>
      <c r="SZE85" s="4">
        <f t="shared" si="212"/>
        <v>0</v>
      </c>
      <c r="SZF85" s="4">
        <f t="shared" si="212"/>
        <v>0</v>
      </c>
      <c r="SZG85" s="4">
        <f t="shared" si="212"/>
        <v>0</v>
      </c>
      <c r="SZH85" s="4">
        <f t="shared" si="212"/>
        <v>0</v>
      </c>
      <c r="SZI85" s="4">
        <f t="shared" si="212"/>
        <v>0</v>
      </c>
      <c r="SZJ85" s="4">
        <f t="shared" si="212"/>
        <v>0</v>
      </c>
      <c r="SZK85" s="4">
        <f t="shared" si="212"/>
        <v>0</v>
      </c>
      <c r="SZL85" s="4">
        <f t="shared" si="212"/>
        <v>0</v>
      </c>
      <c r="SZM85" s="4">
        <f t="shared" si="212"/>
        <v>0</v>
      </c>
      <c r="SZN85" s="4">
        <f t="shared" si="212"/>
        <v>0</v>
      </c>
      <c r="SZO85" s="4">
        <f t="shared" si="212"/>
        <v>0</v>
      </c>
      <c r="SZP85" s="4">
        <f t="shared" si="212"/>
        <v>0</v>
      </c>
      <c r="SZQ85" s="4">
        <f t="shared" si="212"/>
        <v>0</v>
      </c>
      <c r="SZR85" s="4">
        <f t="shared" si="212"/>
        <v>0</v>
      </c>
      <c r="SZS85" s="4">
        <f t="shared" si="212"/>
        <v>0</v>
      </c>
      <c r="SZT85" s="4">
        <f t="shared" si="212"/>
        <v>0</v>
      </c>
      <c r="SZU85" s="4">
        <f t="shared" si="212"/>
        <v>0</v>
      </c>
      <c r="SZV85" s="4">
        <f t="shared" si="212"/>
        <v>0</v>
      </c>
      <c r="SZW85" s="4">
        <f t="shared" si="212"/>
        <v>0</v>
      </c>
      <c r="SZX85" s="4">
        <f t="shared" si="212"/>
        <v>0</v>
      </c>
      <c r="SZY85" s="4">
        <f t="shared" si="212"/>
        <v>0</v>
      </c>
      <c r="SZZ85" s="4">
        <f t="shared" si="212"/>
        <v>0</v>
      </c>
      <c r="TAA85" s="4">
        <f t="shared" si="212"/>
        <v>0</v>
      </c>
      <c r="TAB85" s="4">
        <f t="shared" si="212"/>
        <v>0</v>
      </c>
      <c r="TAC85" s="4">
        <f t="shared" si="212"/>
        <v>0</v>
      </c>
      <c r="TAD85" s="4">
        <f t="shared" si="212"/>
        <v>0</v>
      </c>
      <c r="TAE85" s="4">
        <f t="shared" si="212"/>
        <v>0</v>
      </c>
      <c r="TAF85" s="4">
        <f t="shared" si="212"/>
        <v>0</v>
      </c>
      <c r="TAG85" s="4">
        <f t="shared" si="212"/>
        <v>0</v>
      </c>
      <c r="TAH85" s="4">
        <f t="shared" si="212"/>
        <v>0</v>
      </c>
      <c r="TAI85" s="4">
        <f t="shared" si="212"/>
        <v>0</v>
      </c>
      <c r="TAJ85" s="4">
        <f t="shared" si="212"/>
        <v>0</v>
      </c>
      <c r="TAK85" s="4">
        <f t="shared" si="212"/>
        <v>0</v>
      </c>
      <c r="TAL85" s="4">
        <f t="shared" si="212"/>
        <v>0</v>
      </c>
      <c r="TAM85" s="4">
        <f t="shared" si="212"/>
        <v>0</v>
      </c>
      <c r="TAN85" s="4">
        <f t="shared" si="212"/>
        <v>0</v>
      </c>
      <c r="TAO85" s="4">
        <f t="shared" si="212"/>
        <v>0</v>
      </c>
      <c r="TAP85" s="4">
        <f t="shared" si="212"/>
        <v>0</v>
      </c>
      <c r="TAQ85" s="4">
        <f t="shared" si="212"/>
        <v>0</v>
      </c>
      <c r="TAR85" s="4">
        <f t="shared" si="212"/>
        <v>0</v>
      </c>
      <c r="TAS85" s="4">
        <f t="shared" si="212"/>
        <v>0</v>
      </c>
      <c r="TAT85" s="4">
        <f t="shared" si="212"/>
        <v>0</v>
      </c>
      <c r="TAU85" s="4">
        <f t="shared" si="212"/>
        <v>0</v>
      </c>
      <c r="TAV85" s="4">
        <f t="shared" si="212"/>
        <v>0</v>
      </c>
      <c r="TAW85" s="4">
        <f t="shared" si="212"/>
        <v>0</v>
      </c>
      <c r="TAX85" s="4">
        <f t="shared" si="212"/>
        <v>0</v>
      </c>
      <c r="TAY85" s="4">
        <f t="shared" si="212"/>
        <v>0</v>
      </c>
      <c r="TAZ85" s="4">
        <f t="shared" si="212"/>
        <v>0</v>
      </c>
      <c r="TBA85" s="4">
        <f t="shared" si="212"/>
        <v>0</v>
      </c>
      <c r="TBB85" s="4">
        <f t="shared" si="212"/>
        <v>0</v>
      </c>
      <c r="TBC85" s="4">
        <f t="shared" si="212"/>
        <v>0</v>
      </c>
      <c r="TBD85" s="4">
        <f t="shared" si="212"/>
        <v>0</v>
      </c>
      <c r="TBE85" s="4">
        <f t="shared" si="212"/>
        <v>0</v>
      </c>
      <c r="TBF85" s="4">
        <f t="shared" si="212"/>
        <v>0</v>
      </c>
      <c r="TBG85" s="4">
        <f t="shared" si="212"/>
        <v>0</v>
      </c>
      <c r="TBH85" s="4">
        <f t="shared" si="212"/>
        <v>0</v>
      </c>
      <c r="TBI85" s="4">
        <f t="shared" si="212"/>
        <v>0</v>
      </c>
      <c r="TBJ85" s="4">
        <f t="shared" si="212"/>
        <v>0</v>
      </c>
      <c r="TBK85" s="4">
        <f t="shared" si="212"/>
        <v>0</v>
      </c>
      <c r="TBL85" s="4">
        <f t="shared" si="212"/>
        <v>0</v>
      </c>
      <c r="TBM85" s="4">
        <f t="shared" si="212"/>
        <v>0</v>
      </c>
      <c r="TBN85" s="4">
        <f t="shared" si="212"/>
        <v>0</v>
      </c>
      <c r="TBO85" s="4">
        <f t="shared" ref="TBO85:TDZ85" si="213">TBA83</f>
        <v>0</v>
      </c>
      <c r="TBP85" s="4">
        <f t="shared" si="213"/>
        <v>0</v>
      </c>
      <c r="TBQ85" s="4">
        <f t="shared" si="213"/>
        <v>0</v>
      </c>
      <c r="TBR85" s="4">
        <f t="shared" si="213"/>
        <v>0</v>
      </c>
      <c r="TBS85" s="4">
        <f t="shared" si="213"/>
        <v>0</v>
      </c>
      <c r="TBT85" s="4">
        <f t="shared" si="213"/>
        <v>0</v>
      </c>
      <c r="TBU85" s="4">
        <f t="shared" si="213"/>
        <v>0</v>
      </c>
      <c r="TBV85" s="4">
        <f t="shared" si="213"/>
        <v>0</v>
      </c>
      <c r="TBW85" s="4">
        <f t="shared" si="213"/>
        <v>0</v>
      </c>
      <c r="TBX85" s="4">
        <f t="shared" si="213"/>
        <v>0</v>
      </c>
      <c r="TBY85" s="4">
        <f t="shared" si="213"/>
        <v>0</v>
      </c>
      <c r="TBZ85" s="4">
        <f t="shared" si="213"/>
        <v>0</v>
      </c>
      <c r="TCA85" s="4">
        <f t="shared" si="213"/>
        <v>0</v>
      </c>
      <c r="TCB85" s="4">
        <f t="shared" si="213"/>
        <v>0</v>
      </c>
      <c r="TCC85" s="4">
        <f t="shared" si="213"/>
        <v>0</v>
      </c>
      <c r="TCD85" s="4">
        <f t="shared" si="213"/>
        <v>0</v>
      </c>
      <c r="TCE85" s="4">
        <f t="shared" si="213"/>
        <v>0</v>
      </c>
      <c r="TCF85" s="4">
        <f t="shared" si="213"/>
        <v>0</v>
      </c>
      <c r="TCG85" s="4">
        <f t="shared" si="213"/>
        <v>0</v>
      </c>
      <c r="TCH85" s="4">
        <f t="shared" si="213"/>
        <v>0</v>
      </c>
      <c r="TCI85" s="4">
        <f t="shared" si="213"/>
        <v>0</v>
      </c>
      <c r="TCJ85" s="4">
        <f t="shared" si="213"/>
        <v>0</v>
      </c>
      <c r="TCK85" s="4">
        <f t="shared" si="213"/>
        <v>0</v>
      </c>
      <c r="TCL85" s="4">
        <f t="shared" si="213"/>
        <v>0</v>
      </c>
      <c r="TCM85" s="4">
        <f t="shared" si="213"/>
        <v>0</v>
      </c>
      <c r="TCN85" s="4">
        <f t="shared" si="213"/>
        <v>0</v>
      </c>
      <c r="TCO85" s="4">
        <f t="shared" si="213"/>
        <v>0</v>
      </c>
      <c r="TCP85" s="4">
        <f t="shared" si="213"/>
        <v>0</v>
      </c>
      <c r="TCQ85" s="4">
        <f t="shared" si="213"/>
        <v>0</v>
      </c>
      <c r="TCR85" s="4">
        <f t="shared" si="213"/>
        <v>0</v>
      </c>
      <c r="TCS85" s="4">
        <f t="shared" si="213"/>
        <v>0</v>
      </c>
      <c r="TCT85" s="4">
        <f t="shared" si="213"/>
        <v>0</v>
      </c>
      <c r="TCU85" s="4">
        <f t="shared" si="213"/>
        <v>0</v>
      </c>
      <c r="TCV85" s="4">
        <f t="shared" si="213"/>
        <v>0</v>
      </c>
      <c r="TCW85" s="4">
        <f t="shared" si="213"/>
        <v>0</v>
      </c>
      <c r="TCX85" s="4">
        <f t="shared" si="213"/>
        <v>0</v>
      </c>
      <c r="TCY85" s="4">
        <f t="shared" si="213"/>
        <v>0</v>
      </c>
      <c r="TCZ85" s="4">
        <f t="shared" si="213"/>
        <v>0</v>
      </c>
      <c r="TDA85" s="4">
        <f t="shared" si="213"/>
        <v>0</v>
      </c>
      <c r="TDB85" s="4">
        <f t="shared" si="213"/>
        <v>0</v>
      </c>
      <c r="TDC85" s="4">
        <f t="shared" si="213"/>
        <v>0</v>
      </c>
      <c r="TDD85" s="4">
        <f t="shared" si="213"/>
        <v>0</v>
      </c>
      <c r="TDE85" s="4">
        <f t="shared" si="213"/>
        <v>0</v>
      </c>
      <c r="TDF85" s="4">
        <f t="shared" si="213"/>
        <v>0</v>
      </c>
      <c r="TDG85" s="4">
        <f t="shared" si="213"/>
        <v>0</v>
      </c>
      <c r="TDH85" s="4">
        <f t="shared" si="213"/>
        <v>0</v>
      </c>
      <c r="TDI85" s="4">
        <f t="shared" si="213"/>
        <v>0</v>
      </c>
      <c r="TDJ85" s="4">
        <f t="shared" si="213"/>
        <v>0</v>
      </c>
      <c r="TDK85" s="4">
        <f t="shared" si="213"/>
        <v>0</v>
      </c>
      <c r="TDL85" s="4">
        <f t="shared" si="213"/>
        <v>0</v>
      </c>
      <c r="TDM85" s="4">
        <f t="shared" si="213"/>
        <v>0</v>
      </c>
      <c r="TDN85" s="4">
        <f t="shared" si="213"/>
        <v>0</v>
      </c>
      <c r="TDO85" s="4">
        <f t="shared" si="213"/>
        <v>0</v>
      </c>
      <c r="TDP85" s="4">
        <f t="shared" si="213"/>
        <v>0</v>
      </c>
      <c r="TDQ85" s="4">
        <f t="shared" si="213"/>
        <v>0</v>
      </c>
      <c r="TDR85" s="4">
        <f t="shared" si="213"/>
        <v>0</v>
      </c>
      <c r="TDS85" s="4">
        <f t="shared" si="213"/>
        <v>0</v>
      </c>
      <c r="TDT85" s="4">
        <f t="shared" si="213"/>
        <v>0</v>
      </c>
      <c r="TDU85" s="4">
        <f t="shared" si="213"/>
        <v>0</v>
      </c>
      <c r="TDV85" s="4">
        <f t="shared" si="213"/>
        <v>0</v>
      </c>
      <c r="TDW85" s="4">
        <f t="shared" si="213"/>
        <v>0</v>
      </c>
      <c r="TDX85" s="4">
        <f t="shared" si="213"/>
        <v>0</v>
      </c>
      <c r="TDY85" s="4">
        <f t="shared" si="213"/>
        <v>0</v>
      </c>
      <c r="TDZ85" s="4">
        <f t="shared" si="213"/>
        <v>0</v>
      </c>
      <c r="TEA85" s="4">
        <f t="shared" ref="TEA85:TGL85" si="214">TDM83</f>
        <v>0</v>
      </c>
      <c r="TEB85" s="4">
        <f t="shared" si="214"/>
        <v>0</v>
      </c>
      <c r="TEC85" s="4">
        <f t="shared" si="214"/>
        <v>0</v>
      </c>
      <c r="TED85" s="4">
        <f t="shared" si="214"/>
        <v>0</v>
      </c>
      <c r="TEE85" s="4">
        <f t="shared" si="214"/>
        <v>0</v>
      </c>
      <c r="TEF85" s="4">
        <f t="shared" si="214"/>
        <v>0</v>
      </c>
      <c r="TEG85" s="4">
        <f t="shared" si="214"/>
        <v>0</v>
      </c>
      <c r="TEH85" s="4">
        <f t="shared" si="214"/>
        <v>0</v>
      </c>
      <c r="TEI85" s="4">
        <f t="shared" si="214"/>
        <v>0</v>
      </c>
      <c r="TEJ85" s="4">
        <f t="shared" si="214"/>
        <v>0</v>
      </c>
      <c r="TEK85" s="4">
        <f t="shared" si="214"/>
        <v>0</v>
      </c>
      <c r="TEL85" s="4">
        <f t="shared" si="214"/>
        <v>0</v>
      </c>
      <c r="TEM85" s="4">
        <f t="shared" si="214"/>
        <v>0</v>
      </c>
      <c r="TEN85" s="4">
        <f t="shared" si="214"/>
        <v>0</v>
      </c>
      <c r="TEO85" s="4">
        <f t="shared" si="214"/>
        <v>0</v>
      </c>
      <c r="TEP85" s="4">
        <f t="shared" si="214"/>
        <v>0</v>
      </c>
      <c r="TEQ85" s="4">
        <f t="shared" si="214"/>
        <v>0</v>
      </c>
      <c r="TER85" s="4">
        <f t="shared" si="214"/>
        <v>0</v>
      </c>
      <c r="TES85" s="4">
        <f t="shared" si="214"/>
        <v>0</v>
      </c>
      <c r="TET85" s="4">
        <f t="shared" si="214"/>
        <v>0</v>
      </c>
      <c r="TEU85" s="4">
        <f t="shared" si="214"/>
        <v>0</v>
      </c>
      <c r="TEV85" s="4">
        <f t="shared" si="214"/>
        <v>0</v>
      </c>
      <c r="TEW85" s="4">
        <f t="shared" si="214"/>
        <v>0</v>
      </c>
      <c r="TEX85" s="4">
        <f t="shared" si="214"/>
        <v>0</v>
      </c>
      <c r="TEY85" s="4">
        <f t="shared" si="214"/>
        <v>0</v>
      </c>
      <c r="TEZ85" s="4">
        <f t="shared" si="214"/>
        <v>0</v>
      </c>
      <c r="TFA85" s="4">
        <f t="shared" si="214"/>
        <v>0</v>
      </c>
      <c r="TFB85" s="4">
        <f t="shared" si="214"/>
        <v>0</v>
      </c>
      <c r="TFC85" s="4">
        <f t="shared" si="214"/>
        <v>0</v>
      </c>
      <c r="TFD85" s="4">
        <f t="shared" si="214"/>
        <v>0</v>
      </c>
      <c r="TFE85" s="4">
        <f t="shared" si="214"/>
        <v>0</v>
      </c>
      <c r="TFF85" s="4">
        <f t="shared" si="214"/>
        <v>0</v>
      </c>
      <c r="TFG85" s="4">
        <f t="shared" si="214"/>
        <v>0</v>
      </c>
      <c r="TFH85" s="4">
        <f t="shared" si="214"/>
        <v>0</v>
      </c>
      <c r="TFI85" s="4">
        <f t="shared" si="214"/>
        <v>0</v>
      </c>
      <c r="TFJ85" s="4">
        <f t="shared" si="214"/>
        <v>0</v>
      </c>
      <c r="TFK85" s="4">
        <f t="shared" si="214"/>
        <v>0</v>
      </c>
      <c r="TFL85" s="4">
        <f t="shared" si="214"/>
        <v>0</v>
      </c>
      <c r="TFM85" s="4">
        <f t="shared" si="214"/>
        <v>0</v>
      </c>
      <c r="TFN85" s="4">
        <f t="shared" si="214"/>
        <v>0</v>
      </c>
      <c r="TFO85" s="4">
        <f t="shared" si="214"/>
        <v>0</v>
      </c>
      <c r="TFP85" s="4">
        <f t="shared" si="214"/>
        <v>0</v>
      </c>
      <c r="TFQ85" s="4">
        <f t="shared" si="214"/>
        <v>0</v>
      </c>
      <c r="TFR85" s="4">
        <f t="shared" si="214"/>
        <v>0</v>
      </c>
      <c r="TFS85" s="4">
        <f t="shared" si="214"/>
        <v>0</v>
      </c>
      <c r="TFT85" s="4">
        <f t="shared" si="214"/>
        <v>0</v>
      </c>
      <c r="TFU85" s="4">
        <f t="shared" si="214"/>
        <v>0</v>
      </c>
      <c r="TFV85" s="4">
        <f t="shared" si="214"/>
        <v>0</v>
      </c>
      <c r="TFW85" s="4">
        <f t="shared" si="214"/>
        <v>0</v>
      </c>
      <c r="TFX85" s="4">
        <f t="shared" si="214"/>
        <v>0</v>
      </c>
      <c r="TFY85" s="4">
        <f t="shared" si="214"/>
        <v>0</v>
      </c>
      <c r="TFZ85" s="4">
        <f t="shared" si="214"/>
        <v>0</v>
      </c>
      <c r="TGA85" s="4">
        <f t="shared" si="214"/>
        <v>0</v>
      </c>
      <c r="TGB85" s="4">
        <f t="shared" si="214"/>
        <v>0</v>
      </c>
      <c r="TGC85" s="4">
        <f t="shared" si="214"/>
        <v>0</v>
      </c>
      <c r="TGD85" s="4">
        <f t="shared" si="214"/>
        <v>0</v>
      </c>
      <c r="TGE85" s="4">
        <f t="shared" si="214"/>
        <v>0</v>
      </c>
      <c r="TGF85" s="4">
        <f t="shared" si="214"/>
        <v>0</v>
      </c>
      <c r="TGG85" s="4">
        <f t="shared" si="214"/>
        <v>0</v>
      </c>
      <c r="TGH85" s="4">
        <f t="shared" si="214"/>
        <v>0</v>
      </c>
      <c r="TGI85" s="4">
        <f t="shared" si="214"/>
        <v>0</v>
      </c>
      <c r="TGJ85" s="4">
        <f t="shared" si="214"/>
        <v>0</v>
      </c>
      <c r="TGK85" s="4">
        <f t="shared" si="214"/>
        <v>0</v>
      </c>
      <c r="TGL85" s="4">
        <f t="shared" si="214"/>
        <v>0</v>
      </c>
      <c r="TGM85" s="4">
        <f t="shared" ref="TGM85:TIX85" si="215">TFY83</f>
        <v>0</v>
      </c>
      <c r="TGN85" s="4">
        <f t="shared" si="215"/>
        <v>0</v>
      </c>
      <c r="TGO85" s="4">
        <f t="shared" si="215"/>
        <v>0</v>
      </c>
      <c r="TGP85" s="4">
        <f t="shared" si="215"/>
        <v>0</v>
      </c>
      <c r="TGQ85" s="4">
        <f t="shared" si="215"/>
        <v>0</v>
      </c>
      <c r="TGR85" s="4">
        <f t="shared" si="215"/>
        <v>0</v>
      </c>
      <c r="TGS85" s="4">
        <f t="shared" si="215"/>
        <v>0</v>
      </c>
      <c r="TGT85" s="4">
        <f t="shared" si="215"/>
        <v>0</v>
      </c>
      <c r="TGU85" s="4">
        <f t="shared" si="215"/>
        <v>0</v>
      </c>
      <c r="TGV85" s="4">
        <f t="shared" si="215"/>
        <v>0</v>
      </c>
      <c r="TGW85" s="4">
        <f t="shared" si="215"/>
        <v>0</v>
      </c>
      <c r="TGX85" s="4">
        <f t="shared" si="215"/>
        <v>0</v>
      </c>
      <c r="TGY85" s="4">
        <f t="shared" si="215"/>
        <v>0</v>
      </c>
      <c r="TGZ85" s="4">
        <f t="shared" si="215"/>
        <v>0</v>
      </c>
      <c r="THA85" s="4">
        <f t="shared" si="215"/>
        <v>0</v>
      </c>
      <c r="THB85" s="4">
        <f t="shared" si="215"/>
        <v>0</v>
      </c>
      <c r="THC85" s="4">
        <f t="shared" si="215"/>
        <v>0</v>
      </c>
      <c r="THD85" s="4">
        <f t="shared" si="215"/>
        <v>0</v>
      </c>
      <c r="THE85" s="4">
        <f t="shared" si="215"/>
        <v>0</v>
      </c>
      <c r="THF85" s="4">
        <f t="shared" si="215"/>
        <v>0</v>
      </c>
      <c r="THG85" s="4">
        <f t="shared" si="215"/>
        <v>0</v>
      </c>
      <c r="THH85" s="4">
        <f t="shared" si="215"/>
        <v>0</v>
      </c>
      <c r="THI85" s="4">
        <f t="shared" si="215"/>
        <v>0</v>
      </c>
      <c r="THJ85" s="4">
        <f t="shared" si="215"/>
        <v>0</v>
      </c>
      <c r="THK85" s="4">
        <f t="shared" si="215"/>
        <v>0</v>
      </c>
      <c r="THL85" s="4">
        <f t="shared" si="215"/>
        <v>0</v>
      </c>
      <c r="THM85" s="4">
        <f t="shared" si="215"/>
        <v>0</v>
      </c>
      <c r="THN85" s="4">
        <f t="shared" si="215"/>
        <v>0</v>
      </c>
      <c r="THO85" s="4">
        <f t="shared" si="215"/>
        <v>0</v>
      </c>
      <c r="THP85" s="4">
        <f t="shared" si="215"/>
        <v>0</v>
      </c>
      <c r="THQ85" s="4">
        <f t="shared" si="215"/>
        <v>0</v>
      </c>
      <c r="THR85" s="4">
        <f t="shared" si="215"/>
        <v>0</v>
      </c>
      <c r="THS85" s="4">
        <f t="shared" si="215"/>
        <v>0</v>
      </c>
      <c r="THT85" s="4">
        <f t="shared" si="215"/>
        <v>0</v>
      </c>
      <c r="THU85" s="4">
        <f t="shared" si="215"/>
        <v>0</v>
      </c>
      <c r="THV85" s="4">
        <f t="shared" si="215"/>
        <v>0</v>
      </c>
      <c r="THW85" s="4">
        <f t="shared" si="215"/>
        <v>0</v>
      </c>
      <c r="THX85" s="4">
        <f t="shared" si="215"/>
        <v>0</v>
      </c>
      <c r="THY85" s="4">
        <f t="shared" si="215"/>
        <v>0</v>
      </c>
      <c r="THZ85" s="4">
        <f t="shared" si="215"/>
        <v>0</v>
      </c>
      <c r="TIA85" s="4">
        <f t="shared" si="215"/>
        <v>0</v>
      </c>
      <c r="TIB85" s="4">
        <f t="shared" si="215"/>
        <v>0</v>
      </c>
      <c r="TIC85" s="4">
        <f t="shared" si="215"/>
        <v>0</v>
      </c>
      <c r="TID85" s="4">
        <f t="shared" si="215"/>
        <v>0</v>
      </c>
      <c r="TIE85" s="4">
        <f t="shared" si="215"/>
        <v>0</v>
      </c>
      <c r="TIF85" s="4">
        <f t="shared" si="215"/>
        <v>0</v>
      </c>
      <c r="TIG85" s="4">
        <f t="shared" si="215"/>
        <v>0</v>
      </c>
      <c r="TIH85" s="4">
        <f t="shared" si="215"/>
        <v>0</v>
      </c>
      <c r="TII85" s="4">
        <f t="shared" si="215"/>
        <v>0</v>
      </c>
      <c r="TIJ85" s="4">
        <f t="shared" si="215"/>
        <v>0</v>
      </c>
      <c r="TIK85" s="4">
        <f t="shared" si="215"/>
        <v>0</v>
      </c>
      <c r="TIL85" s="4">
        <f t="shared" si="215"/>
        <v>0</v>
      </c>
      <c r="TIM85" s="4">
        <f t="shared" si="215"/>
        <v>0</v>
      </c>
      <c r="TIN85" s="4">
        <f t="shared" si="215"/>
        <v>0</v>
      </c>
      <c r="TIO85" s="4">
        <f t="shared" si="215"/>
        <v>0</v>
      </c>
      <c r="TIP85" s="4">
        <f t="shared" si="215"/>
        <v>0</v>
      </c>
      <c r="TIQ85" s="4">
        <f t="shared" si="215"/>
        <v>0</v>
      </c>
      <c r="TIR85" s="4">
        <f t="shared" si="215"/>
        <v>0</v>
      </c>
      <c r="TIS85" s="4">
        <f t="shared" si="215"/>
        <v>0</v>
      </c>
      <c r="TIT85" s="4">
        <f t="shared" si="215"/>
        <v>0</v>
      </c>
      <c r="TIU85" s="4">
        <f t="shared" si="215"/>
        <v>0</v>
      </c>
      <c r="TIV85" s="4">
        <f t="shared" si="215"/>
        <v>0</v>
      </c>
      <c r="TIW85" s="4">
        <f t="shared" si="215"/>
        <v>0</v>
      </c>
      <c r="TIX85" s="4">
        <f t="shared" si="215"/>
        <v>0</v>
      </c>
      <c r="TIY85" s="4">
        <f t="shared" ref="TIY85:TLJ85" si="216">TIK83</f>
        <v>0</v>
      </c>
      <c r="TIZ85" s="4">
        <f t="shared" si="216"/>
        <v>0</v>
      </c>
      <c r="TJA85" s="4">
        <f t="shared" si="216"/>
        <v>0</v>
      </c>
      <c r="TJB85" s="4">
        <f t="shared" si="216"/>
        <v>0</v>
      </c>
      <c r="TJC85" s="4">
        <f t="shared" si="216"/>
        <v>0</v>
      </c>
      <c r="TJD85" s="4">
        <f t="shared" si="216"/>
        <v>0</v>
      </c>
      <c r="TJE85" s="4">
        <f t="shared" si="216"/>
        <v>0</v>
      </c>
      <c r="TJF85" s="4">
        <f t="shared" si="216"/>
        <v>0</v>
      </c>
      <c r="TJG85" s="4">
        <f t="shared" si="216"/>
        <v>0</v>
      </c>
      <c r="TJH85" s="4">
        <f t="shared" si="216"/>
        <v>0</v>
      </c>
      <c r="TJI85" s="4">
        <f t="shared" si="216"/>
        <v>0</v>
      </c>
      <c r="TJJ85" s="4">
        <f t="shared" si="216"/>
        <v>0</v>
      </c>
      <c r="TJK85" s="4">
        <f t="shared" si="216"/>
        <v>0</v>
      </c>
      <c r="TJL85" s="4">
        <f t="shared" si="216"/>
        <v>0</v>
      </c>
      <c r="TJM85" s="4">
        <f t="shared" si="216"/>
        <v>0</v>
      </c>
      <c r="TJN85" s="4">
        <f t="shared" si="216"/>
        <v>0</v>
      </c>
      <c r="TJO85" s="4">
        <f t="shared" si="216"/>
        <v>0</v>
      </c>
      <c r="TJP85" s="4">
        <f t="shared" si="216"/>
        <v>0</v>
      </c>
      <c r="TJQ85" s="4">
        <f t="shared" si="216"/>
        <v>0</v>
      </c>
      <c r="TJR85" s="4">
        <f t="shared" si="216"/>
        <v>0</v>
      </c>
      <c r="TJS85" s="4">
        <f t="shared" si="216"/>
        <v>0</v>
      </c>
      <c r="TJT85" s="4">
        <f t="shared" si="216"/>
        <v>0</v>
      </c>
      <c r="TJU85" s="4">
        <f t="shared" si="216"/>
        <v>0</v>
      </c>
      <c r="TJV85" s="4">
        <f t="shared" si="216"/>
        <v>0</v>
      </c>
      <c r="TJW85" s="4">
        <f t="shared" si="216"/>
        <v>0</v>
      </c>
      <c r="TJX85" s="4">
        <f t="shared" si="216"/>
        <v>0</v>
      </c>
      <c r="TJY85" s="4">
        <f t="shared" si="216"/>
        <v>0</v>
      </c>
      <c r="TJZ85" s="4">
        <f t="shared" si="216"/>
        <v>0</v>
      </c>
      <c r="TKA85" s="4">
        <f t="shared" si="216"/>
        <v>0</v>
      </c>
      <c r="TKB85" s="4">
        <f t="shared" si="216"/>
        <v>0</v>
      </c>
      <c r="TKC85" s="4">
        <f t="shared" si="216"/>
        <v>0</v>
      </c>
      <c r="TKD85" s="4">
        <f t="shared" si="216"/>
        <v>0</v>
      </c>
      <c r="TKE85" s="4">
        <f t="shared" si="216"/>
        <v>0</v>
      </c>
      <c r="TKF85" s="4">
        <f t="shared" si="216"/>
        <v>0</v>
      </c>
      <c r="TKG85" s="4">
        <f t="shared" si="216"/>
        <v>0</v>
      </c>
      <c r="TKH85" s="4">
        <f t="shared" si="216"/>
        <v>0</v>
      </c>
      <c r="TKI85" s="4">
        <f t="shared" si="216"/>
        <v>0</v>
      </c>
      <c r="TKJ85" s="4">
        <f t="shared" si="216"/>
        <v>0</v>
      </c>
      <c r="TKK85" s="4">
        <f t="shared" si="216"/>
        <v>0</v>
      </c>
      <c r="TKL85" s="4">
        <f t="shared" si="216"/>
        <v>0</v>
      </c>
      <c r="TKM85" s="4">
        <f t="shared" si="216"/>
        <v>0</v>
      </c>
      <c r="TKN85" s="4">
        <f t="shared" si="216"/>
        <v>0</v>
      </c>
      <c r="TKO85" s="4">
        <f t="shared" si="216"/>
        <v>0</v>
      </c>
      <c r="TKP85" s="4">
        <f t="shared" si="216"/>
        <v>0</v>
      </c>
      <c r="TKQ85" s="4">
        <f t="shared" si="216"/>
        <v>0</v>
      </c>
      <c r="TKR85" s="4">
        <f t="shared" si="216"/>
        <v>0</v>
      </c>
      <c r="TKS85" s="4">
        <f t="shared" si="216"/>
        <v>0</v>
      </c>
      <c r="TKT85" s="4">
        <f t="shared" si="216"/>
        <v>0</v>
      </c>
      <c r="TKU85" s="4">
        <f t="shared" si="216"/>
        <v>0</v>
      </c>
      <c r="TKV85" s="4">
        <f t="shared" si="216"/>
        <v>0</v>
      </c>
      <c r="TKW85" s="4">
        <f t="shared" si="216"/>
        <v>0</v>
      </c>
      <c r="TKX85" s="4">
        <f t="shared" si="216"/>
        <v>0</v>
      </c>
      <c r="TKY85" s="4">
        <f t="shared" si="216"/>
        <v>0</v>
      </c>
      <c r="TKZ85" s="4">
        <f t="shared" si="216"/>
        <v>0</v>
      </c>
      <c r="TLA85" s="4">
        <f t="shared" si="216"/>
        <v>0</v>
      </c>
      <c r="TLB85" s="4">
        <f t="shared" si="216"/>
        <v>0</v>
      </c>
      <c r="TLC85" s="4">
        <f t="shared" si="216"/>
        <v>0</v>
      </c>
      <c r="TLD85" s="4">
        <f t="shared" si="216"/>
        <v>0</v>
      </c>
      <c r="TLE85" s="4">
        <f t="shared" si="216"/>
        <v>0</v>
      </c>
      <c r="TLF85" s="4">
        <f t="shared" si="216"/>
        <v>0</v>
      </c>
      <c r="TLG85" s="4">
        <f t="shared" si="216"/>
        <v>0</v>
      </c>
      <c r="TLH85" s="4">
        <f t="shared" si="216"/>
        <v>0</v>
      </c>
      <c r="TLI85" s="4">
        <f t="shared" si="216"/>
        <v>0</v>
      </c>
      <c r="TLJ85" s="4">
        <f t="shared" si="216"/>
        <v>0</v>
      </c>
      <c r="TLK85" s="4">
        <f t="shared" ref="TLK85:TNV85" si="217">TKW83</f>
        <v>0</v>
      </c>
      <c r="TLL85" s="4">
        <f t="shared" si="217"/>
        <v>0</v>
      </c>
      <c r="TLM85" s="4">
        <f t="shared" si="217"/>
        <v>0</v>
      </c>
      <c r="TLN85" s="4">
        <f t="shared" si="217"/>
        <v>0</v>
      </c>
      <c r="TLO85" s="4">
        <f t="shared" si="217"/>
        <v>0</v>
      </c>
      <c r="TLP85" s="4">
        <f t="shared" si="217"/>
        <v>0</v>
      </c>
      <c r="TLQ85" s="4">
        <f t="shared" si="217"/>
        <v>0</v>
      </c>
      <c r="TLR85" s="4">
        <f t="shared" si="217"/>
        <v>0</v>
      </c>
      <c r="TLS85" s="4">
        <f t="shared" si="217"/>
        <v>0</v>
      </c>
      <c r="TLT85" s="4">
        <f t="shared" si="217"/>
        <v>0</v>
      </c>
      <c r="TLU85" s="4">
        <f t="shared" si="217"/>
        <v>0</v>
      </c>
      <c r="TLV85" s="4">
        <f t="shared" si="217"/>
        <v>0</v>
      </c>
      <c r="TLW85" s="4">
        <f t="shared" si="217"/>
        <v>0</v>
      </c>
      <c r="TLX85" s="4">
        <f t="shared" si="217"/>
        <v>0</v>
      </c>
      <c r="TLY85" s="4">
        <f t="shared" si="217"/>
        <v>0</v>
      </c>
      <c r="TLZ85" s="4">
        <f t="shared" si="217"/>
        <v>0</v>
      </c>
      <c r="TMA85" s="4">
        <f t="shared" si="217"/>
        <v>0</v>
      </c>
      <c r="TMB85" s="4">
        <f t="shared" si="217"/>
        <v>0</v>
      </c>
      <c r="TMC85" s="4">
        <f t="shared" si="217"/>
        <v>0</v>
      </c>
      <c r="TMD85" s="4">
        <f t="shared" si="217"/>
        <v>0</v>
      </c>
      <c r="TME85" s="4">
        <f t="shared" si="217"/>
        <v>0</v>
      </c>
      <c r="TMF85" s="4">
        <f t="shared" si="217"/>
        <v>0</v>
      </c>
      <c r="TMG85" s="4">
        <f t="shared" si="217"/>
        <v>0</v>
      </c>
      <c r="TMH85" s="4">
        <f t="shared" si="217"/>
        <v>0</v>
      </c>
      <c r="TMI85" s="4">
        <f t="shared" si="217"/>
        <v>0</v>
      </c>
      <c r="TMJ85" s="4">
        <f t="shared" si="217"/>
        <v>0</v>
      </c>
      <c r="TMK85" s="4">
        <f t="shared" si="217"/>
        <v>0</v>
      </c>
      <c r="TML85" s="4">
        <f t="shared" si="217"/>
        <v>0</v>
      </c>
      <c r="TMM85" s="4">
        <f t="shared" si="217"/>
        <v>0</v>
      </c>
      <c r="TMN85" s="4">
        <f t="shared" si="217"/>
        <v>0</v>
      </c>
      <c r="TMO85" s="4">
        <f t="shared" si="217"/>
        <v>0</v>
      </c>
      <c r="TMP85" s="4">
        <f t="shared" si="217"/>
        <v>0</v>
      </c>
      <c r="TMQ85" s="4">
        <f t="shared" si="217"/>
        <v>0</v>
      </c>
      <c r="TMR85" s="4">
        <f t="shared" si="217"/>
        <v>0</v>
      </c>
      <c r="TMS85" s="4">
        <f t="shared" si="217"/>
        <v>0</v>
      </c>
      <c r="TMT85" s="4">
        <f t="shared" si="217"/>
        <v>0</v>
      </c>
      <c r="TMU85" s="4">
        <f t="shared" si="217"/>
        <v>0</v>
      </c>
      <c r="TMV85" s="4">
        <f t="shared" si="217"/>
        <v>0</v>
      </c>
      <c r="TMW85" s="4">
        <f t="shared" si="217"/>
        <v>0</v>
      </c>
      <c r="TMX85" s="4">
        <f t="shared" si="217"/>
        <v>0</v>
      </c>
      <c r="TMY85" s="4">
        <f t="shared" si="217"/>
        <v>0</v>
      </c>
      <c r="TMZ85" s="4">
        <f t="shared" si="217"/>
        <v>0</v>
      </c>
      <c r="TNA85" s="4">
        <f t="shared" si="217"/>
        <v>0</v>
      </c>
      <c r="TNB85" s="4">
        <f t="shared" si="217"/>
        <v>0</v>
      </c>
      <c r="TNC85" s="4">
        <f t="shared" si="217"/>
        <v>0</v>
      </c>
      <c r="TND85" s="4">
        <f t="shared" si="217"/>
        <v>0</v>
      </c>
      <c r="TNE85" s="4">
        <f t="shared" si="217"/>
        <v>0</v>
      </c>
      <c r="TNF85" s="4">
        <f t="shared" si="217"/>
        <v>0</v>
      </c>
      <c r="TNG85" s="4">
        <f t="shared" si="217"/>
        <v>0</v>
      </c>
      <c r="TNH85" s="4">
        <f t="shared" si="217"/>
        <v>0</v>
      </c>
      <c r="TNI85" s="4">
        <f t="shared" si="217"/>
        <v>0</v>
      </c>
      <c r="TNJ85" s="4">
        <f t="shared" si="217"/>
        <v>0</v>
      </c>
      <c r="TNK85" s="4">
        <f t="shared" si="217"/>
        <v>0</v>
      </c>
      <c r="TNL85" s="4">
        <f t="shared" si="217"/>
        <v>0</v>
      </c>
      <c r="TNM85" s="4">
        <f t="shared" si="217"/>
        <v>0</v>
      </c>
      <c r="TNN85" s="4">
        <f t="shared" si="217"/>
        <v>0</v>
      </c>
      <c r="TNO85" s="4">
        <f t="shared" si="217"/>
        <v>0</v>
      </c>
      <c r="TNP85" s="4">
        <f t="shared" si="217"/>
        <v>0</v>
      </c>
      <c r="TNQ85" s="4">
        <f t="shared" si="217"/>
        <v>0</v>
      </c>
      <c r="TNR85" s="4">
        <f t="shared" si="217"/>
        <v>0</v>
      </c>
      <c r="TNS85" s="4">
        <f t="shared" si="217"/>
        <v>0</v>
      </c>
      <c r="TNT85" s="4">
        <f t="shared" si="217"/>
        <v>0</v>
      </c>
      <c r="TNU85" s="4">
        <f t="shared" si="217"/>
        <v>0</v>
      </c>
      <c r="TNV85" s="4">
        <f t="shared" si="217"/>
        <v>0</v>
      </c>
      <c r="TNW85" s="4">
        <f t="shared" ref="TNW85:TQH85" si="218">TNI83</f>
        <v>0</v>
      </c>
      <c r="TNX85" s="4">
        <f t="shared" si="218"/>
        <v>0</v>
      </c>
      <c r="TNY85" s="4">
        <f t="shared" si="218"/>
        <v>0</v>
      </c>
      <c r="TNZ85" s="4">
        <f t="shared" si="218"/>
        <v>0</v>
      </c>
      <c r="TOA85" s="4">
        <f t="shared" si="218"/>
        <v>0</v>
      </c>
      <c r="TOB85" s="4">
        <f t="shared" si="218"/>
        <v>0</v>
      </c>
      <c r="TOC85" s="4">
        <f t="shared" si="218"/>
        <v>0</v>
      </c>
      <c r="TOD85" s="4">
        <f t="shared" si="218"/>
        <v>0</v>
      </c>
      <c r="TOE85" s="4">
        <f t="shared" si="218"/>
        <v>0</v>
      </c>
      <c r="TOF85" s="4">
        <f t="shared" si="218"/>
        <v>0</v>
      </c>
      <c r="TOG85" s="4">
        <f t="shared" si="218"/>
        <v>0</v>
      </c>
      <c r="TOH85" s="4">
        <f t="shared" si="218"/>
        <v>0</v>
      </c>
      <c r="TOI85" s="4">
        <f t="shared" si="218"/>
        <v>0</v>
      </c>
      <c r="TOJ85" s="4">
        <f t="shared" si="218"/>
        <v>0</v>
      </c>
      <c r="TOK85" s="4">
        <f t="shared" si="218"/>
        <v>0</v>
      </c>
      <c r="TOL85" s="4">
        <f t="shared" si="218"/>
        <v>0</v>
      </c>
      <c r="TOM85" s="4">
        <f t="shared" si="218"/>
        <v>0</v>
      </c>
      <c r="TON85" s="4">
        <f t="shared" si="218"/>
        <v>0</v>
      </c>
      <c r="TOO85" s="4">
        <f t="shared" si="218"/>
        <v>0</v>
      </c>
      <c r="TOP85" s="4">
        <f t="shared" si="218"/>
        <v>0</v>
      </c>
      <c r="TOQ85" s="4">
        <f t="shared" si="218"/>
        <v>0</v>
      </c>
      <c r="TOR85" s="4">
        <f t="shared" si="218"/>
        <v>0</v>
      </c>
      <c r="TOS85" s="4">
        <f t="shared" si="218"/>
        <v>0</v>
      </c>
      <c r="TOT85" s="4">
        <f t="shared" si="218"/>
        <v>0</v>
      </c>
      <c r="TOU85" s="4">
        <f t="shared" si="218"/>
        <v>0</v>
      </c>
      <c r="TOV85" s="4">
        <f t="shared" si="218"/>
        <v>0</v>
      </c>
      <c r="TOW85" s="4">
        <f t="shared" si="218"/>
        <v>0</v>
      </c>
      <c r="TOX85" s="4">
        <f t="shared" si="218"/>
        <v>0</v>
      </c>
      <c r="TOY85" s="4">
        <f t="shared" si="218"/>
        <v>0</v>
      </c>
      <c r="TOZ85" s="4">
        <f t="shared" si="218"/>
        <v>0</v>
      </c>
      <c r="TPA85" s="4">
        <f t="shared" si="218"/>
        <v>0</v>
      </c>
      <c r="TPB85" s="4">
        <f t="shared" si="218"/>
        <v>0</v>
      </c>
      <c r="TPC85" s="4">
        <f t="shared" si="218"/>
        <v>0</v>
      </c>
      <c r="TPD85" s="4">
        <f t="shared" si="218"/>
        <v>0</v>
      </c>
      <c r="TPE85" s="4">
        <f t="shared" si="218"/>
        <v>0</v>
      </c>
      <c r="TPF85" s="4">
        <f t="shared" si="218"/>
        <v>0</v>
      </c>
      <c r="TPG85" s="4">
        <f t="shared" si="218"/>
        <v>0</v>
      </c>
      <c r="TPH85" s="4">
        <f t="shared" si="218"/>
        <v>0</v>
      </c>
      <c r="TPI85" s="4">
        <f t="shared" si="218"/>
        <v>0</v>
      </c>
      <c r="TPJ85" s="4">
        <f t="shared" si="218"/>
        <v>0</v>
      </c>
      <c r="TPK85" s="4">
        <f t="shared" si="218"/>
        <v>0</v>
      </c>
      <c r="TPL85" s="4">
        <f t="shared" si="218"/>
        <v>0</v>
      </c>
      <c r="TPM85" s="4">
        <f t="shared" si="218"/>
        <v>0</v>
      </c>
      <c r="TPN85" s="4">
        <f t="shared" si="218"/>
        <v>0</v>
      </c>
      <c r="TPO85" s="4">
        <f t="shared" si="218"/>
        <v>0</v>
      </c>
      <c r="TPP85" s="4">
        <f t="shared" si="218"/>
        <v>0</v>
      </c>
      <c r="TPQ85" s="4">
        <f t="shared" si="218"/>
        <v>0</v>
      </c>
      <c r="TPR85" s="4">
        <f t="shared" si="218"/>
        <v>0</v>
      </c>
      <c r="TPS85" s="4">
        <f t="shared" si="218"/>
        <v>0</v>
      </c>
      <c r="TPT85" s="4">
        <f t="shared" si="218"/>
        <v>0</v>
      </c>
      <c r="TPU85" s="4">
        <f t="shared" si="218"/>
        <v>0</v>
      </c>
      <c r="TPV85" s="4">
        <f t="shared" si="218"/>
        <v>0</v>
      </c>
      <c r="TPW85" s="4">
        <f t="shared" si="218"/>
        <v>0</v>
      </c>
      <c r="TPX85" s="4">
        <f t="shared" si="218"/>
        <v>0</v>
      </c>
      <c r="TPY85" s="4">
        <f t="shared" si="218"/>
        <v>0</v>
      </c>
      <c r="TPZ85" s="4">
        <f t="shared" si="218"/>
        <v>0</v>
      </c>
      <c r="TQA85" s="4">
        <f t="shared" si="218"/>
        <v>0</v>
      </c>
      <c r="TQB85" s="4">
        <f t="shared" si="218"/>
        <v>0</v>
      </c>
      <c r="TQC85" s="4">
        <f t="shared" si="218"/>
        <v>0</v>
      </c>
      <c r="TQD85" s="4">
        <f t="shared" si="218"/>
        <v>0</v>
      </c>
      <c r="TQE85" s="4">
        <f t="shared" si="218"/>
        <v>0</v>
      </c>
      <c r="TQF85" s="4">
        <f t="shared" si="218"/>
        <v>0</v>
      </c>
      <c r="TQG85" s="4">
        <f t="shared" si="218"/>
        <v>0</v>
      </c>
      <c r="TQH85" s="4">
        <f t="shared" si="218"/>
        <v>0</v>
      </c>
      <c r="TQI85" s="4">
        <f t="shared" ref="TQI85:TST85" si="219">TPU83</f>
        <v>0</v>
      </c>
      <c r="TQJ85" s="4">
        <f t="shared" si="219"/>
        <v>0</v>
      </c>
      <c r="TQK85" s="4">
        <f t="shared" si="219"/>
        <v>0</v>
      </c>
      <c r="TQL85" s="4">
        <f t="shared" si="219"/>
        <v>0</v>
      </c>
      <c r="TQM85" s="4">
        <f t="shared" si="219"/>
        <v>0</v>
      </c>
      <c r="TQN85" s="4">
        <f t="shared" si="219"/>
        <v>0</v>
      </c>
      <c r="TQO85" s="4">
        <f t="shared" si="219"/>
        <v>0</v>
      </c>
      <c r="TQP85" s="4">
        <f t="shared" si="219"/>
        <v>0</v>
      </c>
      <c r="TQQ85" s="4">
        <f t="shared" si="219"/>
        <v>0</v>
      </c>
      <c r="TQR85" s="4">
        <f t="shared" si="219"/>
        <v>0</v>
      </c>
      <c r="TQS85" s="4">
        <f t="shared" si="219"/>
        <v>0</v>
      </c>
      <c r="TQT85" s="4">
        <f t="shared" si="219"/>
        <v>0</v>
      </c>
      <c r="TQU85" s="4">
        <f t="shared" si="219"/>
        <v>0</v>
      </c>
      <c r="TQV85" s="4">
        <f t="shared" si="219"/>
        <v>0</v>
      </c>
      <c r="TQW85" s="4">
        <f t="shared" si="219"/>
        <v>0</v>
      </c>
      <c r="TQX85" s="4">
        <f t="shared" si="219"/>
        <v>0</v>
      </c>
      <c r="TQY85" s="4">
        <f t="shared" si="219"/>
        <v>0</v>
      </c>
      <c r="TQZ85" s="4">
        <f t="shared" si="219"/>
        <v>0</v>
      </c>
      <c r="TRA85" s="4">
        <f t="shared" si="219"/>
        <v>0</v>
      </c>
      <c r="TRB85" s="4">
        <f t="shared" si="219"/>
        <v>0</v>
      </c>
      <c r="TRC85" s="4">
        <f t="shared" si="219"/>
        <v>0</v>
      </c>
      <c r="TRD85" s="4">
        <f t="shared" si="219"/>
        <v>0</v>
      </c>
      <c r="TRE85" s="4">
        <f t="shared" si="219"/>
        <v>0</v>
      </c>
      <c r="TRF85" s="4">
        <f t="shared" si="219"/>
        <v>0</v>
      </c>
      <c r="TRG85" s="4">
        <f t="shared" si="219"/>
        <v>0</v>
      </c>
      <c r="TRH85" s="4">
        <f t="shared" si="219"/>
        <v>0</v>
      </c>
      <c r="TRI85" s="4">
        <f t="shared" si="219"/>
        <v>0</v>
      </c>
      <c r="TRJ85" s="4">
        <f t="shared" si="219"/>
        <v>0</v>
      </c>
      <c r="TRK85" s="4">
        <f t="shared" si="219"/>
        <v>0</v>
      </c>
      <c r="TRL85" s="4">
        <f t="shared" si="219"/>
        <v>0</v>
      </c>
      <c r="TRM85" s="4">
        <f t="shared" si="219"/>
        <v>0</v>
      </c>
      <c r="TRN85" s="4">
        <f t="shared" si="219"/>
        <v>0</v>
      </c>
      <c r="TRO85" s="4">
        <f t="shared" si="219"/>
        <v>0</v>
      </c>
      <c r="TRP85" s="4">
        <f t="shared" si="219"/>
        <v>0</v>
      </c>
      <c r="TRQ85" s="4">
        <f t="shared" si="219"/>
        <v>0</v>
      </c>
      <c r="TRR85" s="4">
        <f t="shared" si="219"/>
        <v>0</v>
      </c>
      <c r="TRS85" s="4">
        <f t="shared" si="219"/>
        <v>0</v>
      </c>
      <c r="TRT85" s="4">
        <f t="shared" si="219"/>
        <v>0</v>
      </c>
      <c r="TRU85" s="4">
        <f t="shared" si="219"/>
        <v>0</v>
      </c>
      <c r="TRV85" s="4">
        <f t="shared" si="219"/>
        <v>0</v>
      </c>
      <c r="TRW85" s="4">
        <f t="shared" si="219"/>
        <v>0</v>
      </c>
      <c r="TRX85" s="4">
        <f t="shared" si="219"/>
        <v>0</v>
      </c>
      <c r="TRY85" s="4">
        <f t="shared" si="219"/>
        <v>0</v>
      </c>
      <c r="TRZ85" s="4">
        <f t="shared" si="219"/>
        <v>0</v>
      </c>
      <c r="TSA85" s="4">
        <f t="shared" si="219"/>
        <v>0</v>
      </c>
      <c r="TSB85" s="4">
        <f t="shared" si="219"/>
        <v>0</v>
      </c>
      <c r="TSC85" s="4">
        <f t="shared" si="219"/>
        <v>0</v>
      </c>
      <c r="TSD85" s="4">
        <f t="shared" si="219"/>
        <v>0</v>
      </c>
      <c r="TSE85" s="4">
        <f t="shared" si="219"/>
        <v>0</v>
      </c>
      <c r="TSF85" s="4">
        <f t="shared" si="219"/>
        <v>0</v>
      </c>
      <c r="TSG85" s="4">
        <f t="shared" si="219"/>
        <v>0</v>
      </c>
      <c r="TSH85" s="4">
        <f t="shared" si="219"/>
        <v>0</v>
      </c>
      <c r="TSI85" s="4">
        <f t="shared" si="219"/>
        <v>0</v>
      </c>
      <c r="TSJ85" s="4">
        <f t="shared" si="219"/>
        <v>0</v>
      </c>
      <c r="TSK85" s="4">
        <f t="shared" si="219"/>
        <v>0</v>
      </c>
      <c r="TSL85" s="4">
        <f t="shared" si="219"/>
        <v>0</v>
      </c>
      <c r="TSM85" s="4">
        <f t="shared" si="219"/>
        <v>0</v>
      </c>
      <c r="TSN85" s="4">
        <f t="shared" si="219"/>
        <v>0</v>
      </c>
      <c r="TSO85" s="4">
        <f t="shared" si="219"/>
        <v>0</v>
      </c>
      <c r="TSP85" s="4">
        <f t="shared" si="219"/>
        <v>0</v>
      </c>
      <c r="TSQ85" s="4">
        <f t="shared" si="219"/>
        <v>0</v>
      </c>
      <c r="TSR85" s="4">
        <f t="shared" si="219"/>
        <v>0</v>
      </c>
      <c r="TSS85" s="4">
        <f t="shared" si="219"/>
        <v>0</v>
      </c>
      <c r="TST85" s="4">
        <f t="shared" si="219"/>
        <v>0</v>
      </c>
      <c r="TSU85" s="4">
        <f t="shared" ref="TSU85:TVF85" si="220">TSG83</f>
        <v>0</v>
      </c>
      <c r="TSV85" s="4">
        <f t="shared" si="220"/>
        <v>0</v>
      </c>
      <c r="TSW85" s="4">
        <f t="shared" si="220"/>
        <v>0</v>
      </c>
      <c r="TSX85" s="4">
        <f t="shared" si="220"/>
        <v>0</v>
      </c>
      <c r="TSY85" s="4">
        <f t="shared" si="220"/>
        <v>0</v>
      </c>
      <c r="TSZ85" s="4">
        <f t="shared" si="220"/>
        <v>0</v>
      </c>
      <c r="TTA85" s="4">
        <f t="shared" si="220"/>
        <v>0</v>
      </c>
      <c r="TTB85" s="4">
        <f t="shared" si="220"/>
        <v>0</v>
      </c>
      <c r="TTC85" s="4">
        <f t="shared" si="220"/>
        <v>0</v>
      </c>
      <c r="TTD85" s="4">
        <f t="shared" si="220"/>
        <v>0</v>
      </c>
      <c r="TTE85" s="4">
        <f t="shared" si="220"/>
        <v>0</v>
      </c>
      <c r="TTF85" s="4">
        <f t="shared" si="220"/>
        <v>0</v>
      </c>
      <c r="TTG85" s="4">
        <f t="shared" si="220"/>
        <v>0</v>
      </c>
      <c r="TTH85" s="4">
        <f t="shared" si="220"/>
        <v>0</v>
      </c>
      <c r="TTI85" s="4">
        <f t="shared" si="220"/>
        <v>0</v>
      </c>
      <c r="TTJ85" s="4">
        <f t="shared" si="220"/>
        <v>0</v>
      </c>
      <c r="TTK85" s="4">
        <f t="shared" si="220"/>
        <v>0</v>
      </c>
      <c r="TTL85" s="4">
        <f t="shared" si="220"/>
        <v>0</v>
      </c>
      <c r="TTM85" s="4">
        <f t="shared" si="220"/>
        <v>0</v>
      </c>
      <c r="TTN85" s="4">
        <f t="shared" si="220"/>
        <v>0</v>
      </c>
      <c r="TTO85" s="4">
        <f t="shared" si="220"/>
        <v>0</v>
      </c>
      <c r="TTP85" s="4">
        <f t="shared" si="220"/>
        <v>0</v>
      </c>
      <c r="TTQ85" s="4">
        <f t="shared" si="220"/>
        <v>0</v>
      </c>
      <c r="TTR85" s="4">
        <f t="shared" si="220"/>
        <v>0</v>
      </c>
      <c r="TTS85" s="4">
        <f t="shared" si="220"/>
        <v>0</v>
      </c>
      <c r="TTT85" s="4">
        <f t="shared" si="220"/>
        <v>0</v>
      </c>
      <c r="TTU85" s="4">
        <f t="shared" si="220"/>
        <v>0</v>
      </c>
      <c r="TTV85" s="4">
        <f t="shared" si="220"/>
        <v>0</v>
      </c>
      <c r="TTW85" s="4">
        <f t="shared" si="220"/>
        <v>0</v>
      </c>
      <c r="TTX85" s="4">
        <f t="shared" si="220"/>
        <v>0</v>
      </c>
      <c r="TTY85" s="4">
        <f t="shared" si="220"/>
        <v>0</v>
      </c>
      <c r="TTZ85" s="4">
        <f t="shared" si="220"/>
        <v>0</v>
      </c>
      <c r="TUA85" s="4">
        <f t="shared" si="220"/>
        <v>0</v>
      </c>
      <c r="TUB85" s="4">
        <f t="shared" si="220"/>
        <v>0</v>
      </c>
      <c r="TUC85" s="4">
        <f t="shared" si="220"/>
        <v>0</v>
      </c>
      <c r="TUD85" s="4">
        <f t="shared" si="220"/>
        <v>0</v>
      </c>
      <c r="TUE85" s="4">
        <f t="shared" si="220"/>
        <v>0</v>
      </c>
      <c r="TUF85" s="4">
        <f t="shared" si="220"/>
        <v>0</v>
      </c>
      <c r="TUG85" s="4">
        <f t="shared" si="220"/>
        <v>0</v>
      </c>
      <c r="TUH85" s="4">
        <f t="shared" si="220"/>
        <v>0</v>
      </c>
      <c r="TUI85" s="4">
        <f t="shared" si="220"/>
        <v>0</v>
      </c>
      <c r="TUJ85" s="4">
        <f t="shared" si="220"/>
        <v>0</v>
      </c>
      <c r="TUK85" s="4">
        <f t="shared" si="220"/>
        <v>0</v>
      </c>
      <c r="TUL85" s="4">
        <f t="shared" si="220"/>
        <v>0</v>
      </c>
      <c r="TUM85" s="4">
        <f t="shared" si="220"/>
        <v>0</v>
      </c>
      <c r="TUN85" s="4">
        <f t="shared" si="220"/>
        <v>0</v>
      </c>
      <c r="TUO85" s="4">
        <f t="shared" si="220"/>
        <v>0</v>
      </c>
      <c r="TUP85" s="4">
        <f t="shared" si="220"/>
        <v>0</v>
      </c>
      <c r="TUQ85" s="4">
        <f t="shared" si="220"/>
        <v>0</v>
      </c>
      <c r="TUR85" s="4">
        <f t="shared" si="220"/>
        <v>0</v>
      </c>
      <c r="TUS85" s="4">
        <f t="shared" si="220"/>
        <v>0</v>
      </c>
      <c r="TUT85" s="4">
        <f t="shared" si="220"/>
        <v>0</v>
      </c>
      <c r="TUU85" s="4">
        <f t="shared" si="220"/>
        <v>0</v>
      </c>
      <c r="TUV85" s="4">
        <f t="shared" si="220"/>
        <v>0</v>
      </c>
      <c r="TUW85" s="4">
        <f t="shared" si="220"/>
        <v>0</v>
      </c>
      <c r="TUX85" s="4">
        <f t="shared" si="220"/>
        <v>0</v>
      </c>
      <c r="TUY85" s="4">
        <f t="shared" si="220"/>
        <v>0</v>
      </c>
      <c r="TUZ85" s="4">
        <f t="shared" si="220"/>
        <v>0</v>
      </c>
      <c r="TVA85" s="4">
        <f t="shared" si="220"/>
        <v>0</v>
      </c>
      <c r="TVB85" s="4">
        <f t="shared" si="220"/>
        <v>0</v>
      </c>
      <c r="TVC85" s="4">
        <f t="shared" si="220"/>
        <v>0</v>
      </c>
      <c r="TVD85" s="4">
        <f t="shared" si="220"/>
        <v>0</v>
      </c>
      <c r="TVE85" s="4">
        <f t="shared" si="220"/>
        <v>0</v>
      </c>
      <c r="TVF85" s="4">
        <f t="shared" si="220"/>
        <v>0</v>
      </c>
      <c r="TVG85" s="4">
        <f t="shared" ref="TVG85:TXR85" si="221">TUS83</f>
        <v>0</v>
      </c>
      <c r="TVH85" s="4">
        <f t="shared" si="221"/>
        <v>0</v>
      </c>
      <c r="TVI85" s="4">
        <f t="shared" si="221"/>
        <v>0</v>
      </c>
      <c r="TVJ85" s="4">
        <f t="shared" si="221"/>
        <v>0</v>
      </c>
      <c r="TVK85" s="4">
        <f t="shared" si="221"/>
        <v>0</v>
      </c>
      <c r="TVL85" s="4">
        <f t="shared" si="221"/>
        <v>0</v>
      </c>
      <c r="TVM85" s="4">
        <f t="shared" si="221"/>
        <v>0</v>
      </c>
      <c r="TVN85" s="4">
        <f t="shared" si="221"/>
        <v>0</v>
      </c>
      <c r="TVO85" s="4">
        <f t="shared" si="221"/>
        <v>0</v>
      </c>
      <c r="TVP85" s="4">
        <f t="shared" si="221"/>
        <v>0</v>
      </c>
      <c r="TVQ85" s="4">
        <f t="shared" si="221"/>
        <v>0</v>
      </c>
      <c r="TVR85" s="4">
        <f t="shared" si="221"/>
        <v>0</v>
      </c>
      <c r="TVS85" s="4">
        <f t="shared" si="221"/>
        <v>0</v>
      </c>
      <c r="TVT85" s="4">
        <f t="shared" si="221"/>
        <v>0</v>
      </c>
      <c r="TVU85" s="4">
        <f t="shared" si="221"/>
        <v>0</v>
      </c>
      <c r="TVV85" s="4">
        <f t="shared" si="221"/>
        <v>0</v>
      </c>
      <c r="TVW85" s="4">
        <f t="shared" si="221"/>
        <v>0</v>
      </c>
      <c r="TVX85" s="4">
        <f t="shared" si="221"/>
        <v>0</v>
      </c>
      <c r="TVY85" s="4">
        <f t="shared" si="221"/>
        <v>0</v>
      </c>
      <c r="TVZ85" s="4">
        <f t="shared" si="221"/>
        <v>0</v>
      </c>
      <c r="TWA85" s="4">
        <f t="shared" si="221"/>
        <v>0</v>
      </c>
      <c r="TWB85" s="4">
        <f t="shared" si="221"/>
        <v>0</v>
      </c>
      <c r="TWC85" s="4">
        <f t="shared" si="221"/>
        <v>0</v>
      </c>
      <c r="TWD85" s="4">
        <f t="shared" si="221"/>
        <v>0</v>
      </c>
      <c r="TWE85" s="4">
        <f t="shared" si="221"/>
        <v>0</v>
      </c>
      <c r="TWF85" s="4">
        <f t="shared" si="221"/>
        <v>0</v>
      </c>
      <c r="TWG85" s="4">
        <f t="shared" si="221"/>
        <v>0</v>
      </c>
      <c r="TWH85" s="4">
        <f t="shared" si="221"/>
        <v>0</v>
      </c>
      <c r="TWI85" s="4">
        <f t="shared" si="221"/>
        <v>0</v>
      </c>
      <c r="TWJ85" s="4">
        <f t="shared" si="221"/>
        <v>0</v>
      </c>
      <c r="TWK85" s="4">
        <f t="shared" si="221"/>
        <v>0</v>
      </c>
      <c r="TWL85" s="4">
        <f t="shared" si="221"/>
        <v>0</v>
      </c>
      <c r="TWM85" s="4">
        <f t="shared" si="221"/>
        <v>0</v>
      </c>
      <c r="TWN85" s="4">
        <f t="shared" si="221"/>
        <v>0</v>
      </c>
      <c r="TWO85" s="4">
        <f t="shared" si="221"/>
        <v>0</v>
      </c>
      <c r="TWP85" s="4">
        <f t="shared" si="221"/>
        <v>0</v>
      </c>
      <c r="TWQ85" s="4">
        <f t="shared" si="221"/>
        <v>0</v>
      </c>
      <c r="TWR85" s="4">
        <f t="shared" si="221"/>
        <v>0</v>
      </c>
      <c r="TWS85" s="4">
        <f t="shared" si="221"/>
        <v>0</v>
      </c>
      <c r="TWT85" s="4">
        <f t="shared" si="221"/>
        <v>0</v>
      </c>
      <c r="TWU85" s="4">
        <f t="shared" si="221"/>
        <v>0</v>
      </c>
      <c r="TWV85" s="4">
        <f t="shared" si="221"/>
        <v>0</v>
      </c>
      <c r="TWW85" s="4">
        <f t="shared" si="221"/>
        <v>0</v>
      </c>
      <c r="TWX85" s="4">
        <f t="shared" si="221"/>
        <v>0</v>
      </c>
      <c r="TWY85" s="4">
        <f t="shared" si="221"/>
        <v>0</v>
      </c>
      <c r="TWZ85" s="4">
        <f t="shared" si="221"/>
        <v>0</v>
      </c>
      <c r="TXA85" s="4">
        <f t="shared" si="221"/>
        <v>0</v>
      </c>
      <c r="TXB85" s="4">
        <f t="shared" si="221"/>
        <v>0</v>
      </c>
      <c r="TXC85" s="4">
        <f t="shared" si="221"/>
        <v>0</v>
      </c>
      <c r="TXD85" s="4">
        <f t="shared" si="221"/>
        <v>0</v>
      </c>
      <c r="TXE85" s="4">
        <f t="shared" si="221"/>
        <v>0</v>
      </c>
      <c r="TXF85" s="4">
        <f t="shared" si="221"/>
        <v>0</v>
      </c>
      <c r="TXG85" s="4">
        <f t="shared" si="221"/>
        <v>0</v>
      </c>
      <c r="TXH85" s="4">
        <f t="shared" si="221"/>
        <v>0</v>
      </c>
      <c r="TXI85" s="4">
        <f t="shared" si="221"/>
        <v>0</v>
      </c>
      <c r="TXJ85" s="4">
        <f t="shared" si="221"/>
        <v>0</v>
      </c>
      <c r="TXK85" s="4">
        <f t="shared" si="221"/>
        <v>0</v>
      </c>
      <c r="TXL85" s="4">
        <f t="shared" si="221"/>
        <v>0</v>
      </c>
      <c r="TXM85" s="4">
        <f t="shared" si="221"/>
        <v>0</v>
      </c>
      <c r="TXN85" s="4">
        <f t="shared" si="221"/>
        <v>0</v>
      </c>
      <c r="TXO85" s="4">
        <f t="shared" si="221"/>
        <v>0</v>
      </c>
      <c r="TXP85" s="4">
        <f t="shared" si="221"/>
        <v>0</v>
      </c>
      <c r="TXQ85" s="4">
        <f t="shared" si="221"/>
        <v>0</v>
      </c>
      <c r="TXR85" s="4">
        <f t="shared" si="221"/>
        <v>0</v>
      </c>
      <c r="TXS85" s="4">
        <f t="shared" ref="TXS85:UAD85" si="222">TXE83</f>
        <v>0</v>
      </c>
      <c r="TXT85" s="4">
        <f t="shared" si="222"/>
        <v>0</v>
      </c>
      <c r="TXU85" s="4">
        <f t="shared" si="222"/>
        <v>0</v>
      </c>
      <c r="TXV85" s="4">
        <f t="shared" si="222"/>
        <v>0</v>
      </c>
      <c r="TXW85" s="4">
        <f t="shared" si="222"/>
        <v>0</v>
      </c>
      <c r="TXX85" s="4">
        <f t="shared" si="222"/>
        <v>0</v>
      </c>
      <c r="TXY85" s="4">
        <f t="shared" si="222"/>
        <v>0</v>
      </c>
      <c r="TXZ85" s="4">
        <f t="shared" si="222"/>
        <v>0</v>
      </c>
      <c r="TYA85" s="4">
        <f t="shared" si="222"/>
        <v>0</v>
      </c>
      <c r="TYB85" s="4">
        <f t="shared" si="222"/>
        <v>0</v>
      </c>
      <c r="TYC85" s="4">
        <f t="shared" si="222"/>
        <v>0</v>
      </c>
      <c r="TYD85" s="4">
        <f t="shared" si="222"/>
        <v>0</v>
      </c>
      <c r="TYE85" s="4">
        <f t="shared" si="222"/>
        <v>0</v>
      </c>
      <c r="TYF85" s="4">
        <f t="shared" si="222"/>
        <v>0</v>
      </c>
      <c r="TYG85" s="4">
        <f t="shared" si="222"/>
        <v>0</v>
      </c>
      <c r="TYH85" s="4">
        <f t="shared" si="222"/>
        <v>0</v>
      </c>
      <c r="TYI85" s="4">
        <f t="shared" si="222"/>
        <v>0</v>
      </c>
      <c r="TYJ85" s="4">
        <f t="shared" si="222"/>
        <v>0</v>
      </c>
      <c r="TYK85" s="4">
        <f t="shared" si="222"/>
        <v>0</v>
      </c>
      <c r="TYL85" s="4">
        <f t="shared" si="222"/>
        <v>0</v>
      </c>
      <c r="TYM85" s="4">
        <f t="shared" si="222"/>
        <v>0</v>
      </c>
      <c r="TYN85" s="4">
        <f t="shared" si="222"/>
        <v>0</v>
      </c>
      <c r="TYO85" s="4">
        <f t="shared" si="222"/>
        <v>0</v>
      </c>
      <c r="TYP85" s="4">
        <f t="shared" si="222"/>
        <v>0</v>
      </c>
      <c r="TYQ85" s="4">
        <f t="shared" si="222"/>
        <v>0</v>
      </c>
      <c r="TYR85" s="4">
        <f t="shared" si="222"/>
        <v>0</v>
      </c>
      <c r="TYS85" s="4">
        <f t="shared" si="222"/>
        <v>0</v>
      </c>
      <c r="TYT85" s="4">
        <f t="shared" si="222"/>
        <v>0</v>
      </c>
      <c r="TYU85" s="4">
        <f t="shared" si="222"/>
        <v>0</v>
      </c>
      <c r="TYV85" s="4">
        <f t="shared" si="222"/>
        <v>0</v>
      </c>
      <c r="TYW85" s="4">
        <f t="shared" si="222"/>
        <v>0</v>
      </c>
      <c r="TYX85" s="4">
        <f t="shared" si="222"/>
        <v>0</v>
      </c>
      <c r="TYY85" s="4">
        <f t="shared" si="222"/>
        <v>0</v>
      </c>
      <c r="TYZ85" s="4">
        <f t="shared" si="222"/>
        <v>0</v>
      </c>
      <c r="TZA85" s="4">
        <f t="shared" si="222"/>
        <v>0</v>
      </c>
      <c r="TZB85" s="4">
        <f t="shared" si="222"/>
        <v>0</v>
      </c>
      <c r="TZC85" s="4">
        <f t="shared" si="222"/>
        <v>0</v>
      </c>
      <c r="TZD85" s="4">
        <f t="shared" si="222"/>
        <v>0</v>
      </c>
      <c r="TZE85" s="4">
        <f t="shared" si="222"/>
        <v>0</v>
      </c>
      <c r="TZF85" s="4">
        <f t="shared" si="222"/>
        <v>0</v>
      </c>
      <c r="TZG85" s="4">
        <f t="shared" si="222"/>
        <v>0</v>
      </c>
      <c r="TZH85" s="4">
        <f t="shared" si="222"/>
        <v>0</v>
      </c>
      <c r="TZI85" s="4">
        <f t="shared" si="222"/>
        <v>0</v>
      </c>
      <c r="TZJ85" s="4">
        <f t="shared" si="222"/>
        <v>0</v>
      </c>
      <c r="TZK85" s="4">
        <f t="shared" si="222"/>
        <v>0</v>
      </c>
      <c r="TZL85" s="4">
        <f t="shared" si="222"/>
        <v>0</v>
      </c>
      <c r="TZM85" s="4">
        <f t="shared" si="222"/>
        <v>0</v>
      </c>
      <c r="TZN85" s="4">
        <f t="shared" si="222"/>
        <v>0</v>
      </c>
      <c r="TZO85" s="4">
        <f t="shared" si="222"/>
        <v>0</v>
      </c>
      <c r="TZP85" s="4">
        <f t="shared" si="222"/>
        <v>0</v>
      </c>
      <c r="TZQ85" s="4">
        <f t="shared" si="222"/>
        <v>0</v>
      </c>
      <c r="TZR85" s="4">
        <f t="shared" si="222"/>
        <v>0</v>
      </c>
      <c r="TZS85" s="4">
        <f t="shared" si="222"/>
        <v>0</v>
      </c>
      <c r="TZT85" s="4">
        <f t="shared" si="222"/>
        <v>0</v>
      </c>
      <c r="TZU85" s="4">
        <f t="shared" si="222"/>
        <v>0</v>
      </c>
      <c r="TZV85" s="4">
        <f t="shared" si="222"/>
        <v>0</v>
      </c>
      <c r="TZW85" s="4">
        <f t="shared" si="222"/>
        <v>0</v>
      </c>
      <c r="TZX85" s="4">
        <f t="shared" si="222"/>
        <v>0</v>
      </c>
      <c r="TZY85" s="4">
        <f t="shared" si="222"/>
        <v>0</v>
      </c>
      <c r="TZZ85" s="4">
        <f t="shared" si="222"/>
        <v>0</v>
      </c>
      <c r="UAA85" s="4">
        <f t="shared" si="222"/>
        <v>0</v>
      </c>
      <c r="UAB85" s="4">
        <f t="shared" si="222"/>
        <v>0</v>
      </c>
      <c r="UAC85" s="4">
        <f t="shared" si="222"/>
        <v>0</v>
      </c>
      <c r="UAD85" s="4">
        <f t="shared" si="222"/>
        <v>0</v>
      </c>
      <c r="UAE85" s="4">
        <f t="shared" ref="UAE85:UCP85" si="223">TZQ83</f>
        <v>0</v>
      </c>
      <c r="UAF85" s="4">
        <f t="shared" si="223"/>
        <v>0</v>
      </c>
      <c r="UAG85" s="4">
        <f t="shared" si="223"/>
        <v>0</v>
      </c>
      <c r="UAH85" s="4">
        <f t="shared" si="223"/>
        <v>0</v>
      </c>
      <c r="UAI85" s="4">
        <f t="shared" si="223"/>
        <v>0</v>
      </c>
      <c r="UAJ85" s="4">
        <f t="shared" si="223"/>
        <v>0</v>
      </c>
      <c r="UAK85" s="4">
        <f t="shared" si="223"/>
        <v>0</v>
      </c>
      <c r="UAL85" s="4">
        <f t="shared" si="223"/>
        <v>0</v>
      </c>
      <c r="UAM85" s="4">
        <f t="shared" si="223"/>
        <v>0</v>
      </c>
      <c r="UAN85" s="4">
        <f t="shared" si="223"/>
        <v>0</v>
      </c>
      <c r="UAO85" s="4">
        <f t="shared" si="223"/>
        <v>0</v>
      </c>
      <c r="UAP85" s="4">
        <f t="shared" si="223"/>
        <v>0</v>
      </c>
      <c r="UAQ85" s="4">
        <f t="shared" si="223"/>
        <v>0</v>
      </c>
      <c r="UAR85" s="4">
        <f t="shared" si="223"/>
        <v>0</v>
      </c>
      <c r="UAS85" s="4">
        <f t="shared" si="223"/>
        <v>0</v>
      </c>
      <c r="UAT85" s="4">
        <f t="shared" si="223"/>
        <v>0</v>
      </c>
      <c r="UAU85" s="4">
        <f t="shared" si="223"/>
        <v>0</v>
      </c>
      <c r="UAV85" s="4">
        <f t="shared" si="223"/>
        <v>0</v>
      </c>
      <c r="UAW85" s="4">
        <f t="shared" si="223"/>
        <v>0</v>
      </c>
      <c r="UAX85" s="4">
        <f t="shared" si="223"/>
        <v>0</v>
      </c>
      <c r="UAY85" s="4">
        <f t="shared" si="223"/>
        <v>0</v>
      </c>
      <c r="UAZ85" s="4">
        <f t="shared" si="223"/>
        <v>0</v>
      </c>
      <c r="UBA85" s="4">
        <f t="shared" si="223"/>
        <v>0</v>
      </c>
      <c r="UBB85" s="4">
        <f t="shared" si="223"/>
        <v>0</v>
      </c>
      <c r="UBC85" s="4">
        <f t="shared" si="223"/>
        <v>0</v>
      </c>
      <c r="UBD85" s="4">
        <f t="shared" si="223"/>
        <v>0</v>
      </c>
      <c r="UBE85" s="4">
        <f t="shared" si="223"/>
        <v>0</v>
      </c>
      <c r="UBF85" s="4">
        <f t="shared" si="223"/>
        <v>0</v>
      </c>
      <c r="UBG85" s="4">
        <f t="shared" si="223"/>
        <v>0</v>
      </c>
      <c r="UBH85" s="4">
        <f t="shared" si="223"/>
        <v>0</v>
      </c>
      <c r="UBI85" s="4">
        <f t="shared" si="223"/>
        <v>0</v>
      </c>
      <c r="UBJ85" s="4">
        <f t="shared" si="223"/>
        <v>0</v>
      </c>
      <c r="UBK85" s="4">
        <f t="shared" si="223"/>
        <v>0</v>
      </c>
      <c r="UBL85" s="4">
        <f t="shared" si="223"/>
        <v>0</v>
      </c>
      <c r="UBM85" s="4">
        <f t="shared" si="223"/>
        <v>0</v>
      </c>
      <c r="UBN85" s="4">
        <f t="shared" si="223"/>
        <v>0</v>
      </c>
      <c r="UBO85" s="4">
        <f t="shared" si="223"/>
        <v>0</v>
      </c>
      <c r="UBP85" s="4">
        <f t="shared" si="223"/>
        <v>0</v>
      </c>
      <c r="UBQ85" s="4">
        <f t="shared" si="223"/>
        <v>0</v>
      </c>
      <c r="UBR85" s="4">
        <f t="shared" si="223"/>
        <v>0</v>
      </c>
      <c r="UBS85" s="4">
        <f t="shared" si="223"/>
        <v>0</v>
      </c>
      <c r="UBT85" s="4">
        <f t="shared" si="223"/>
        <v>0</v>
      </c>
      <c r="UBU85" s="4">
        <f t="shared" si="223"/>
        <v>0</v>
      </c>
      <c r="UBV85" s="4">
        <f t="shared" si="223"/>
        <v>0</v>
      </c>
      <c r="UBW85" s="4">
        <f t="shared" si="223"/>
        <v>0</v>
      </c>
      <c r="UBX85" s="4">
        <f t="shared" si="223"/>
        <v>0</v>
      </c>
      <c r="UBY85" s="4">
        <f t="shared" si="223"/>
        <v>0</v>
      </c>
      <c r="UBZ85" s="4">
        <f t="shared" si="223"/>
        <v>0</v>
      </c>
      <c r="UCA85" s="4">
        <f t="shared" si="223"/>
        <v>0</v>
      </c>
      <c r="UCB85" s="4">
        <f t="shared" si="223"/>
        <v>0</v>
      </c>
      <c r="UCC85" s="4">
        <f t="shared" si="223"/>
        <v>0</v>
      </c>
      <c r="UCD85" s="4">
        <f t="shared" si="223"/>
        <v>0</v>
      </c>
      <c r="UCE85" s="4">
        <f t="shared" si="223"/>
        <v>0</v>
      </c>
      <c r="UCF85" s="4">
        <f t="shared" si="223"/>
        <v>0</v>
      </c>
      <c r="UCG85" s="4">
        <f t="shared" si="223"/>
        <v>0</v>
      </c>
      <c r="UCH85" s="4">
        <f t="shared" si="223"/>
        <v>0</v>
      </c>
      <c r="UCI85" s="4">
        <f t="shared" si="223"/>
        <v>0</v>
      </c>
      <c r="UCJ85" s="4">
        <f t="shared" si="223"/>
        <v>0</v>
      </c>
      <c r="UCK85" s="4">
        <f t="shared" si="223"/>
        <v>0</v>
      </c>
      <c r="UCL85" s="4">
        <f t="shared" si="223"/>
        <v>0</v>
      </c>
      <c r="UCM85" s="4">
        <f t="shared" si="223"/>
        <v>0</v>
      </c>
      <c r="UCN85" s="4">
        <f t="shared" si="223"/>
        <v>0</v>
      </c>
      <c r="UCO85" s="4">
        <f t="shared" si="223"/>
        <v>0</v>
      </c>
      <c r="UCP85" s="4">
        <f t="shared" si="223"/>
        <v>0</v>
      </c>
      <c r="UCQ85" s="4">
        <f t="shared" ref="UCQ85:UFB85" si="224">UCC83</f>
        <v>0</v>
      </c>
      <c r="UCR85" s="4">
        <f t="shared" si="224"/>
        <v>0</v>
      </c>
      <c r="UCS85" s="4">
        <f t="shared" si="224"/>
        <v>0</v>
      </c>
      <c r="UCT85" s="4">
        <f t="shared" si="224"/>
        <v>0</v>
      </c>
      <c r="UCU85" s="4">
        <f t="shared" si="224"/>
        <v>0</v>
      </c>
      <c r="UCV85" s="4">
        <f t="shared" si="224"/>
        <v>0</v>
      </c>
      <c r="UCW85" s="4">
        <f t="shared" si="224"/>
        <v>0</v>
      </c>
      <c r="UCX85" s="4">
        <f t="shared" si="224"/>
        <v>0</v>
      </c>
      <c r="UCY85" s="4">
        <f t="shared" si="224"/>
        <v>0</v>
      </c>
      <c r="UCZ85" s="4">
        <f t="shared" si="224"/>
        <v>0</v>
      </c>
      <c r="UDA85" s="4">
        <f t="shared" si="224"/>
        <v>0</v>
      </c>
      <c r="UDB85" s="4">
        <f t="shared" si="224"/>
        <v>0</v>
      </c>
      <c r="UDC85" s="4">
        <f t="shared" si="224"/>
        <v>0</v>
      </c>
      <c r="UDD85" s="4">
        <f t="shared" si="224"/>
        <v>0</v>
      </c>
      <c r="UDE85" s="4">
        <f t="shared" si="224"/>
        <v>0</v>
      </c>
      <c r="UDF85" s="4">
        <f t="shared" si="224"/>
        <v>0</v>
      </c>
      <c r="UDG85" s="4">
        <f t="shared" si="224"/>
        <v>0</v>
      </c>
      <c r="UDH85" s="4">
        <f t="shared" si="224"/>
        <v>0</v>
      </c>
      <c r="UDI85" s="4">
        <f t="shared" si="224"/>
        <v>0</v>
      </c>
      <c r="UDJ85" s="4">
        <f t="shared" si="224"/>
        <v>0</v>
      </c>
      <c r="UDK85" s="4">
        <f t="shared" si="224"/>
        <v>0</v>
      </c>
      <c r="UDL85" s="4">
        <f t="shared" si="224"/>
        <v>0</v>
      </c>
      <c r="UDM85" s="4">
        <f t="shared" si="224"/>
        <v>0</v>
      </c>
      <c r="UDN85" s="4">
        <f t="shared" si="224"/>
        <v>0</v>
      </c>
      <c r="UDO85" s="4">
        <f t="shared" si="224"/>
        <v>0</v>
      </c>
      <c r="UDP85" s="4">
        <f t="shared" si="224"/>
        <v>0</v>
      </c>
      <c r="UDQ85" s="4">
        <f t="shared" si="224"/>
        <v>0</v>
      </c>
      <c r="UDR85" s="4">
        <f t="shared" si="224"/>
        <v>0</v>
      </c>
      <c r="UDS85" s="4">
        <f t="shared" si="224"/>
        <v>0</v>
      </c>
      <c r="UDT85" s="4">
        <f t="shared" si="224"/>
        <v>0</v>
      </c>
      <c r="UDU85" s="4">
        <f t="shared" si="224"/>
        <v>0</v>
      </c>
      <c r="UDV85" s="4">
        <f t="shared" si="224"/>
        <v>0</v>
      </c>
      <c r="UDW85" s="4">
        <f t="shared" si="224"/>
        <v>0</v>
      </c>
      <c r="UDX85" s="4">
        <f t="shared" si="224"/>
        <v>0</v>
      </c>
      <c r="UDY85" s="4">
        <f t="shared" si="224"/>
        <v>0</v>
      </c>
      <c r="UDZ85" s="4">
        <f t="shared" si="224"/>
        <v>0</v>
      </c>
      <c r="UEA85" s="4">
        <f t="shared" si="224"/>
        <v>0</v>
      </c>
      <c r="UEB85" s="4">
        <f t="shared" si="224"/>
        <v>0</v>
      </c>
      <c r="UEC85" s="4">
        <f t="shared" si="224"/>
        <v>0</v>
      </c>
      <c r="UED85" s="4">
        <f t="shared" si="224"/>
        <v>0</v>
      </c>
      <c r="UEE85" s="4">
        <f t="shared" si="224"/>
        <v>0</v>
      </c>
      <c r="UEF85" s="4">
        <f t="shared" si="224"/>
        <v>0</v>
      </c>
      <c r="UEG85" s="4">
        <f t="shared" si="224"/>
        <v>0</v>
      </c>
      <c r="UEH85" s="4">
        <f t="shared" si="224"/>
        <v>0</v>
      </c>
      <c r="UEI85" s="4">
        <f t="shared" si="224"/>
        <v>0</v>
      </c>
      <c r="UEJ85" s="4">
        <f t="shared" si="224"/>
        <v>0</v>
      </c>
      <c r="UEK85" s="4">
        <f t="shared" si="224"/>
        <v>0</v>
      </c>
      <c r="UEL85" s="4">
        <f t="shared" si="224"/>
        <v>0</v>
      </c>
      <c r="UEM85" s="4">
        <f t="shared" si="224"/>
        <v>0</v>
      </c>
      <c r="UEN85" s="4">
        <f t="shared" si="224"/>
        <v>0</v>
      </c>
      <c r="UEO85" s="4">
        <f t="shared" si="224"/>
        <v>0</v>
      </c>
      <c r="UEP85" s="4">
        <f t="shared" si="224"/>
        <v>0</v>
      </c>
      <c r="UEQ85" s="4">
        <f t="shared" si="224"/>
        <v>0</v>
      </c>
      <c r="UER85" s="4">
        <f t="shared" si="224"/>
        <v>0</v>
      </c>
      <c r="UES85" s="4">
        <f t="shared" si="224"/>
        <v>0</v>
      </c>
      <c r="UET85" s="4">
        <f t="shared" si="224"/>
        <v>0</v>
      </c>
      <c r="UEU85" s="4">
        <f t="shared" si="224"/>
        <v>0</v>
      </c>
      <c r="UEV85" s="4">
        <f t="shared" si="224"/>
        <v>0</v>
      </c>
      <c r="UEW85" s="4">
        <f t="shared" si="224"/>
        <v>0</v>
      </c>
      <c r="UEX85" s="4">
        <f t="shared" si="224"/>
        <v>0</v>
      </c>
      <c r="UEY85" s="4">
        <f t="shared" si="224"/>
        <v>0</v>
      </c>
      <c r="UEZ85" s="4">
        <f t="shared" si="224"/>
        <v>0</v>
      </c>
      <c r="UFA85" s="4">
        <f t="shared" si="224"/>
        <v>0</v>
      </c>
      <c r="UFB85" s="4">
        <f t="shared" si="224"/>
        <v>0</v>
      </c>
      <c r="UFC85" s="4">
        <f t="shared" ref="UFC85:UHN85" si="225">UEO83</f>
        <v>0</v>
      </c>
      <c r="UFD85" s="4">
        <f t="shared" si="225"/>
        <v>0</v>
      </c>
      <c r="UFE85" s="4">
        <f t="shared" si="225"/>
        <v>0</v>
      </c>
      <c r="UFF85" s="4">
        <f t="shared" si="225"/>
        <v>0</v>
      </c>
      <c r="UFG85" s="4">
        <f t="shared" si="225"/>
        <v>0</v>
      </c>
      <c r="UFH85" s="4">
        <f t="shared" si="225"/>
        <v>0</v>
      </c>
      <c r="UFI85" s="4">
        <f t="shared" si="225"/>
        <v>0</v>
      </c>
      <c r="UFJ85" s="4">
        <f t="shared" si="225"/>
        <v>0</v>
      </c>
      <c r="UFK85" s="4">
        <f t="shared" si="225"/>
        <v>0</v>
      </c>
      <c r="UFL85" s="4">
        <f t="shared" si="225"/>
        <v>0</v>
      </c>
      <c r="UFM85" s="4">
        <f t="shared" si="225"/>
        <v>0</v>
      </c>
      <c r="UFN85" s="4">
        <f t="shared" si="225"/>
        <v>0</v>
      </c>
      <c r="UFO85" s="4">
        <f t="shared" si="225"/>
        <v>0</v>
      </c>
      <c r="UFP85" s="4">
        <f t="shared" si="225"/>
        <v>0</v>
      </c>
      <c r="UFQ85" s="4">
        <f t="shared" si="225"/>
        <v>0</v>
      </c>
      <c r="UFR85" s="4">
        <f t="shared" si="225"/>
        <v>0</v>
      </c>
      <c r="UFS85" s="4">
        <f t="shared" si="225"/>
        <v>0</v>
      </c>
      <c r="UFT85" s="4">
        <f t="shared" si="225"/>
        <v>0</v>
      </c>
      <c r="UFU85" s="4">
        <f t="shared" si="225"/>
        <v>0</v>
      </c>
      <c r="UFV85" s="4">
        <f t="shared" si="225"/>
        <v>0</v>
      </c>
      <c r="UFW85" s="4">
        <f t="shared" si="225"/>
        <v>0</v>
      </c>
      <c r="UFX85" s="4">
        <f t="shared" si="225"/>
        <v>0</v>
      </c>
      <c r="UFY85" s="4">
        <f t="shared" si="225"/>
        <v>0</v>
      </c>
      <c r="UFZ85" s="4">
        <f t="shared" si="225"/>
        <v>0</v>
      </c>
      <c r="UGA85" s="4">
        <f t="shared" si="225"/>
        <v>0</v>
      </c>
      <c r="UGB85" s="4">
        <f t="shared" si="225"/>
        <v>0</v>
      </c>
      <c r="UGC85" s="4">
        <f t="shared" si="225"/>
        <v>0</v>
      </c>
      <c r="UGD85" s="4">
        <f t="shared" si="225"/>
        <v>0</v>
      </c>
      <c r="UGE85" s="4">
        <f t="shared" si="225"/>
        <v>0</v>
      </c>
      <c r="UGF85" s="4">
        <f t="shared" si="225"/>
        <v>0</v>
      </c>
      <c r="UGG85" s="4">
        <f t="shared" si="225"/>
        <v>0</v>
      </c>
      <c r="UGH85" s="4">
        <f t="shared" si="225"/>
        <v>0</v>
      </c>
      <c r="UGI85" s="4">
        <f t="shared" si="225"/>
        <v>0</v>
      </c>
      <c r="UGJ85" s="4">
        <f t="shared" si="225"/>
        <v>0</v>
      </c>
      <c r="UGK85" s="4">
        <f t="shared" si="225"/>
        <v>0</v>
      </c>
      <c r="UGL85" s="4">
        <f t="shared" si="225"/>
        <v>0</v>
      </c>
      <c r="UGM85" s="4">
        <f t="shared" si="225"/>
        <v>0</v>
      </c>
      <c r="UGN85" s="4">
        <f t="shared" si="225"/>
        <v>0</v>
      </c>
      <c r="UGO85" s="4">
        <f t="shared" si="225"/>
        <v>0</v>
      </c>
      <c r="UGP85" s="4">
        <f t="shared" si="225"/>
        <v>0</v>
      </c>
      <c r="UGQ85" s="4">
        <f t="shared" si="225"/>
        <v>0</v>
      </c>
      <c r="UGR85" s="4">
        <f t="shared" si="225"/>
        <v>0</v>
      </c>
      <c r="UGS85" s="4">
        <f t="shared" si="225"/>
        <v>0</v>
      </c>
      <c r="UGT85" s="4">
        <f t="shared" si="225"/>
        <v>0</v>
      </c>
      <c r="UGU85" s="4">
        <f t="shared" si="225"/>
        <v>0</v>
      </c>
      <c r="UGV85" s="4">
        <f t="shared" si="225"/>
        <v>0</v>
      </c>
      <c r="UGW85" s="4">
        <f t="shared" si="225"/>
        <v>0</v>
      </c>
      <c r="UGX85" s="4">
        <f t="shared" si="225"/>
        <v>0</v>
      </c>
      <c r="UGY85" s="4">
        <f t="shared" si="225"/>
        <v>0</v>
      </c>
      <c r="UGZ85" s="4">
        <f t="shared" si="225"/>
        <v>0</v>
      </c>
      <c r="UHA85" s="4">
        <f t="shared" si="225"/>
        <v>0</v>
      </c>
      <c r="UHB85" s="4">
        <f t="shared" si="225"/>
        <v>0</v>
      </c>
      <c r="UHC85" s="4">
        <f t="shared" si="225"/>
        <v>0</v>
      </c>
      <c r="UHD85" s="4">
        <f t="shared" si="225"/>
        <v>0</v>
      </c>
      <c r="UHE85" s="4">
        <f t="shared" si="225"/>
        <v>0</v>
      </c>
      <c r="UHF85" s="4">
        <f t="shared" si="225"/>
        <v>0</v>
      </c>
      <c r="UHG85" s="4">
        <f t="shared" si="225"/>
        <v>0</v>
      </c>
      <c r="UHH85" s="4">
        <f t="shared" si="225"/>
        <v>0</v>
      </c>
      <c r="UHI85" s="4">
        <f t="shared" si="225"/>
        <v>0</v>
      </c>
      <c r="UHJ85" s="4">
        <f t="shared" si="225"/>
        <v>0</v>
      </c>
      <c r="UHK85" s="4">
        <f t="shared" si="225"/>
        <v>0</v>
      </c>
      <c r="UHL85" s="4">
        <f t="shared" si="225"/>
        <v>0</v>
      </c>
      <c r="UHM85" s="4">
        <f t="shared" si="225"/>
        <v>0</v>
      </c>
      <c r="UHN85" s="4">
        <f t="shared" si="225"/>
        <v>0</v>
      </c>
      <c r="UHO85" s="4">
        <f t="shared" ref="UHO85:UJZ85" si="226">UHA83</f>
        <v>0</v>
      </c>
      <c r="UHP85" s="4">
        <f t="shared" si="226"/>
        <v>0</v>
      </c>
      <c r="UHQ85" s="4">
        <f t="shared" si="226"/>
        <v>0</v>
      </c>
      <c r="UHR85" s="4">
        <f t="shared" si="226"/>
        <v>0</v>
      </c>
      <c r="UHS85" s="4">
        <f t="shared" si="226"/>
        <v>0</v>
      </c>
      <c r="UHT85" s="4">
        <f t="shared" si="226"/>
        <v>0</v>
      </c>
      <c r="UHU85" s="4">
        <f t="shared" si="226"/>
        <v>0</v>
      </c>
      <c r="UHV85" s="4">
        <f t="shared" si="226"/>
        <v>0</v>
      </c>
      <c r="UHW85" s="4">
        <f t="shared" si="226"/>
        <v>0</v>
      </c>
      <c r="UHX85" s="4">
        <f t="shared" si="226"/>
        <v>0</v>
      </c>
      <c r="UHY85" s="4">
        <f t="shared" si="226"/>
        <v>0</v>
      </c>
      <c r="UHZ85" s="4">
        <f t="shared" si="226"/>
        <v>0</v>
      </c>
      <c r="UIA85" s="4">
        <f t="shared" si="226"/>
        <v>0</v>
      </c>
      <c r="UIB85" s="4">
        <f t="shared" si="226"/>
        <v>0</v>
      </c>
      <c r="UIC85" s="4">
        <f t="shared" si="226"/>
        <v>0</v>
      </c>
      <c r="UID85" s="4">
        <f t="shared" si="226"/>
        <v>0</v>
      </c>
      <c r="UIE85" s="4">
        <f t="shared" si="226"/>
        <v>0</v>
      </c>
      <c r="UIF85" s="4">
        <f t="shared" si="226"/>
        <v>0</v>
      </c>
      <c r="UIG85" s="4">
        <f t="shared" si="226"/>
        <v>0</v>
      </c>
      <c r="UIH85" s="4">
        <f t="shared" si="226"/>
        <v>0</v>
      </c>
      <c r="UII85" s="4">
        <f t="shared" si="226"/>
        <v>0</v>
      </c>
      <c r="UIJ85" s="4">
        <f t="shared" si="226"/>
        <v>0</v>
      </c>
      <c r="UIK85" s="4">
        <f t="shared" si="226"/>
        <v>0</v>
      </c>
      <c r="UIL85" s="4">
        <f t="shared" si="226"/>
        <v>0</v>
      </c>
      <c r="UIM85" s="4">
        <f t="shared" si="226"/>
        <v>0</v>
      </c>
      <c r="UIN85" s="4">
        <f t="shared" si="226"/>
        <v>0</v>
      </c>
      <c r="UIO85" s="4">
        <f t="shared" si="226"/>
        <v>0</v>
      </c>
      <c r="UIP85" s="4">
        <f t="shared" si="226"/>
        <v>0</v>
      </c>
      <c r="UIQ85" s="4">
        <f t="shared" si="226"/>
        <v>0</v>
      </c>
      <c r="UIR85" s="4">
        <f t="shared" si="226"/>
        <v>0</v>
      </c>
      <c r="UIS85" s="4">
        <f t="shared" si="226"/>
        <v>0</v>
      </c>
      <c r="UIT85" s="4">
        <f t="shared" si="226"/>
        <v>0</v>
      </c>
      <c r="UIU85" s="4">
        <f t="shared" si="226"/>
        <v>0</v>
      </c>
      <c r="UIV85" s="4">
        <f t="shared" si="226"/>
        <v>0</v>
      </c>
      <c r="UIW85" s="4">
        <f t="shared" si="226"/>
        <v>0</v>
      </c>
      <c r="UIX85" s="4">
        <f t="shared" si="226"/>
        <v>0</v>
      </c>
      <c r="UIY85" s="4">
        <f t="shared" si="226"/>
        <v>0</v>
      </c>
      <c r="UIZ85" s="4">
        <f t="shared" si="226"/>
        <v>0</v>
      </c>
      <c r="UJA85" s="4">
        <f t="shared" si="226"/>
        <v>0</v>
      </c>
      <c r="UJB85" s="4">
        <f t="shared" si="226"/>
        <v>0</v>
      </c>
      <c r="UJC85" s="4">
        <f t="shared" si="226"/>
        <v>0</v>
      </c>
      <c r="UJD85" s="4">
        <f t="shared" si="226"/>
        <v>0</v>
      </c>
      <c r="UJE85" s="4">
        <f t="shared" si="226"/>
        <v>0</v>
      </c>
      <c r="UJF85" s="4">
        <f t="shared" si="226"/>
        <v>0</v>
      </c>
      <c r="UJG85" s="4">
        <f t="shared" si="226"/>
        <v>0</v>
      </c>
      <c r="UJH85" s="4">
        <f t="shared" si="226"/>
        <v>0</v>
      </c>
      <c r="UJI85" s="4">
        <f t="shared" si="226"/>
        <v>0</v>
      </c>
      <c r="UJJ85" s="4">
        <f t="shared" si="226"/>
        <v>0</v>
      </c>
      <c r="UJK85" s="4">
        <f t="shared" si="226"/>
        <v>0</v>
      </c>
      <c r="UJL85" s="4">
        <f t="shared" si="226"/>
        <v>0</v>
      </c>
      <c r="UJM85" s="4">
        <f t="shared" si="226"/>
        <v>0</v>
      </c>
      <c r="UJN85" s="4">
        <f t="shared" si="226"/>
        <v>0</v>
      </c>
      <c r="UJO85" s="4">
        <f t="shared" si="226"/>
        <v>0</v>
      </c>
      <c r="UJP85" s="4">
        <f t="shared" si="226"/>
        <v>0</v>
      </c>
      <c r="UJQ85" s="4">
        <f t="shared" si="226"/>
        <v>0</v>
      </c>
      <c r="UJR85" s="4">
        <f t="shared" si="226"/>
        <v>0</v>
      </c>
      <c r="UJS85" s="4">
        <f t="shared" si="226"/>
        <v>0</v>
      </c>
      <c r="UJT85" s="4">
        <f t="shared" si="226"/>
        <v>0</v>
      </c>
      <c r="UJU85" s="4">
        <f t="shared" si="226"/>
        <v>0</v>
      </c>
      <c r="UJV85" s="4">
        <f t="shared" si="226"/>
        <v>0</v>
      </c>
      <c r="UJW85" s="4">
        <f t="shared" si="226"/>
        <v>0</v>
      </c>
      <c r="UJX85" s="4">
        <f t="shared" si="226"/>
        <v>0</v>
      </c>
      <c r="UJY85" s="4">
        <f t="shared" si="226"/>
        <v>0</v>
      </c>
      <c r="UJZ85" s="4">
        <f t="shared" si="226"/>
        <v>0</v>
      </c>
      <c r="UKA85" s="4">
        <f t="shared" ref="UKA85:UML85" si="227">UJM83</f>
        <v>0</v>
      </c>
      <c r="UKB85" s="4">
        <f t="shared" si="227"/>
        <v>0</v>
      </c>
      <c r="UKC85" s="4">
        <f t="shared" si="227"/>
        <v>0</v>
      </c>
      <c r="UKD85" s="4">
        <f t="shared" si="227"/>
        <v>0</v>
      </c>
      <c r="UKE85" s="4">
        <f t="shared" si="227"/>
        <v>0</v>
      </c>
      <c r="UKF85" s="4">
        <f t="shared" si="227"/>
        <v>0</v>
      </c>
      <c r="UKG85" s="4">
        <f t="shared" si="227"/>
        <v>0</v>
      </c>
      <c r="UKH85" s="4">
        <f t="shared" si="227"/>
        <v>0</v>
      </c>
      <c r="UKI85" s="4">
        <f t="shared" si="227"/>
        <v>0</v>
      </c>
      <c r="UKJ85" s="4">
        <f t="shared" si="227"/>
        <v>0</v>
      </c>
      <c r="UKK85" s="4">
        <f t="shared" si="227"/>
        <v>0</v>
      </c>
      <c r="UKL85" s="4">
        <f t="shared" si="227"/>
        <v>0</v>
      </c>
      <c r="UKM85" s="4">
        <f t="shared" si="227"/>
        <v>0</v>
      </c>
      <c r="UKN85" s="4">
        <f t="shared" si="227"/>
        <v>0</v>
      </c>
      <c r="UKO85" s="4">
        <f t="shared" si="227"/>
        <v>0</v>
      </c>
      <c r="UKP85" s="4">
        <f t="shared" si="227"/>
        <v>0</v>
      </c>
      <c r="UKQ85" s="4">
        <f t="shared" si="227"/>
        <v>0</v>
      </c>
      <c r="UKR85" s="4">
        <f t="shared" si="227"/>
        <v>0</v>
      </c>
      <c r="UKS85" s="4">
        <f t="shared" si="227"/>
        <v>0</v>
      </c>
      <c r="UKT85" s="4">
        <f t="shared" si="227"/>
        <v>0</v>
      </c>
      <c r="UKU85" s="4">
        <f t="shared" si="227"/>
        <v>0</v>
      </c>
      <c r="UKV85" s="4">
        <f t="shared" si="227"/>
        <v>0</v>
      </c>
      <c r="UKW85" s="4">
        <f t="shared" si="227"/>
        <v>0</v>
      </c>
      <c r="UKX85" s="4">
        <f t="shared" si="227"/>
        <v>0</v>
      </c>
      <c r="UKY85" s="4">
        <f t="shared" si="227"/>
        <v>0</v>
      </c>
      <c r="UKZ85" s="4">
        <f t="shared" si="227"/>
        <v>0</v>
      </c>
      <c r="ULA85" s="4">
        <f t="shared" si="227"/>
        <v>0</v>
      </c>
      <c r="ULB85" s="4">
        <f t="shared" si="227"/>
        <v>0</v>
      </c>
      <c r="ULC85" s="4">
        <f t="shared" si="227"/>
        <v>0</v>
      </c>
      <c r="ULD85" s="4">
        <f t="shared" si="227"/>
        <v>0</v>
      </c>
      <c r="ULE85" s="4">
        <f t="shared" si="227"/>
        <v>0</v>
      </c>
      <c r="ULF85" s="4">
        <f t="shared" si="227"/>
        <v>0</v>
      </c>
      <c r="ULG85" s="4">
        <f t="shared" si="227"/>
        <v>0</v>
      </c>
      <c r="ULH85" s="4">
        <f t="shared" si="227"/>
        <v>0</v>
      </c>
      <c r="ULI85" s="4">
        <f t="shared" si="227"/>
        <v>0</v>
      </c>
      <c r="ULJ85" s="4">
        <f t="shared" si="227"/>
        <v>0</v>
      </c>
      <c r="ULK85" s="4">
        <f t="shared" si="227"/>
        <v>0</v>
      </c>
      <c r="ULL85" s="4">
        <f t="shared" si="227"/>
        <v>0</v>
      </c>
      <c r="ULM85" s="4">
        <f t="shared" si="227"/>
        <v>0</v>
      </c>
      <c r="ULN85" s="4">
        <f t="shared" si="227"/>
        <v>0</v>
      </c>
      <c r="ULO85" s="4">
        <f t="shared" si="227"/>
        <v>0</v>
      </c>
      <c r="ULP85" s="4">
        <f t="shared" si="227"/>
        <v>0</v>
      </c>
      <c r="ULQ85" s="4">
        <f t="shared" si="227"/>
        <v>0</v>
      </c>
      <c r="ULR85" s="4">
        <f t="shared" si="227"/>
        <v>0</v>
      </c>
      <c r="ULS85" s="4">
        <f t="shared" si="227"/>
        <v>0</v>
      </c>
      <c r="ULT85" s="4">
        <f t="shared" si="227"/>
        <v>0</v>
      </c>
      <c r="ULU85" s="4">
        <f t="shared" si="227"/>
        <v>0</v>
      </c>
      <c r="ULV85" s="4">
        <f t="shared" si="227"/>
        <v>0</v>
      </c>
      <c r="ULW85" s="4">
        <f t="shared" si="227"/>
        <v>0</v>
      </c>
      <c r="ULX85" s="4">
        <f t="shared" si="227"/>
        <v>0</v>
      </c>
      <c r="ULY85" s="4">
        <f t="shared" si="227"/>
        <v>0</v>
      </c>
      <c r="ULZ85" s="4">
        <f t="shared" si="227"/>
        <v>0</v>
      </c>
      <c r="UMA85" s="4">
        <f t="shared" si="227"/>
        <v>0</v>
      </c>
      <c r="UMB85" s="4">
        <f t="shared" si="227"/>
        <v>0</v>
      </c>
      <c r="UMC85" s="4">
        <f t="shared" si="227"/>
        <v>0</v>
      </c>
      <c r="UMD85" s="4">
        <f t="shared" si="227"/>
        <v>0</v>
      </c>
      <c r="UME85" s="4">
        <f t="shared" si="227"/>
        <v>0</v>
      </c>
      <c r="UMF85" s="4">
        <f t="shared" si="227"/>
        <v>0</v>
      </c>
      <c r="UMG85" s="4">
        <f t="shared" si="227"/>
        <v>0</v>
      </c>
      <c r="UMH85" s="4">
        <f t="shared" si="227"/>
        <v>0</v>
      </c>
      <c r="UMI85" s="4">
        <f t="shared" si="227"/>
        <v>0</v>
      </c>
      <c r="UMJ85" s="4">
        <f t="shared" si="227"/>
        <v>0</v>
      </c>
      <c r="UMK85" s="4">
        <f t="shared" si="227"/>
        <v>0</v>
      </c>
      <c r="UML85" s="4">
        <f t="shared" si="227"/>
        <v>0</v>
      </c>
      <c r="UMM85" s="4">
        <f t="shared" ref="UMM85:UOX85" si="228">ULY83</f>
        <v>0</v>
      </c>
      <c r="UMN85" s="4">
        <f t="shared" si="228"/>
        <v>0</v>
      </c>
      <c r="UMO85" s="4">
        <f t="shared" si="228"/>
        <v>0</v>
      </c>
      <c r="UMP85" s="4">
        <f t="shared" si="228"/>
        <v>0</v>
      </c>
      <c r="UMQ85" s="4">
        <f t="shared" si="228"/>
        <v>0</v>
      </c>
      <c r="UMR85" s="4">
        <f t="shared" si="228"/>
        <v>0</v>
      </c>
      <c r="UMS85" s="4">
        <f t="shared" si="228"/>
        <v>0</v>
      </c>
      <c r="UMT85" s="4">
        <f t="shared" si="228"/>
        <v>0</v>
      </c>
      <c r="UMU85" s="4">
        <f t="shared" si="228"/>
        <v>0</v>
      </c>
      <c r="UMV85" s="4">
        <f t="shared" si="228"/>
        <v>0</v>
      </c>
      <c r="UMW85" s="4">
        <f t="shared" si="228"/>
        <v>0</v>
      </c>
      <c r="UMX85" s="4">
        <f t="shared" si="228"/>
        <v>0</v>
      </c>
      <c r="UMY85" s="4">
        <f t="shared" si="228"/>
        <v>0</v>
      </c>
      <c r="UMZ85" s="4">
        <f t="shared" si="228"/>
        <v>0</v>
      </c>
      <c r="UNA85" s="4">
        <f t="shared" si="228"/>
        <v>0</v>
      </c>
      <c r="UNB85" s="4">
        <f t="shared" si="228"/>
        <v>0</v>
      </c>
      <c r="UNC85" s="4">
        <f t="shared" si="228"/>
        <v>0</v>
      </c>
      <c r="UND85" s="4">
        <f t="shared" si="228"/>
        <v>0</v>
      </c>
      <c r="UNE85" s="4">
        <f t="shared" si="228"/>
        <v>0</v>
      </c>
      <c r="UNF85" s="4">
        <f t="shared" si="228"/>
        <v>0</v>
      </c>
      <c r="UNG85" s="4">
        <f t="shared" si="228"/>
        <v>0</v>
      </c>
      <c r="UNH85" s="4">
        <f t="shared" si="228"/>
        <v>0</v>
      </c>
      <c r="UNI85" s="4">
        <f t="shared" si="228"/>
        <v>0</v>
      </c>
      <c r="UNJ85" s="4">
        <f t="shared" si="228"/>
        <v>0</v>
      </c>
      <c r="UNK85" s="4">
        <f t="shared" si="228"/>
        <v>0</v>
      </c>
      <c r="UNL85" s="4">
        <f t="shared" si="228"/>
        <v>0</v>
      </c>
      <c r="UNM85" s="4">
        <f t="shared" si="228"/>
        <v>0</v>
      </c>
      <c r="UNN85" s="4">
        <f t="shared" si="228"/>
        <v>0</v>
      </c>
      <c r="UNO85" s="4">
        <f t="shared" si="228"/>
        <v>0</v>
      </c>
      <c r="UNP85" s="4">
        <f t="shared" si="228"/>
        <v>0</v>
      </c>
      <c r="UNQ85" s="4">
        <f t="shared" si="228"/>
        <v>0</v>
      </c>
      <c r="UNR85" s="4">
        <f t="shared" si="228"/>
        <v>0</v>
      </c>
      <c r="UNS85" s="4">
        <f t="shared" si="228"/>
        <v>0</v>
      </c>
      <c r="UNT85" s="4">
        <f t="shared" si="228"/>
        <v>0</v>
      </c>
      <c r="UNU85" s="4">
        <f t="shared" si="228"/>
        <v>0</v>
      </c>
      <c r="UNV85" s="4">
        <f t="shared" si="228"/>
        <v>0</v>
      </c>
      <c r="UNW85" s="4">
        <f t="shared" si="228"/>
        <v>0</v>
      </c>
      <c r="UNX85" s="4">
        <f t="shared" si="228"/>
        <v>0</v>
      </c>
      <c r="UNY85" s="4">
        <f t="shared" si="228"/>
        <v>0</v>
      </c>
      <c r="UNZ85" s="4">
        <f t="shared" si="228"/>
        <v>0</v>
      </c>
      <c r="UOA85" s="4">
        <f t="shared" si="228"/>
        <v>0</v>
      </c>
      <c r="UOB85" s="4">
        <f t="shared" si="228"/>
        <v>0</v>
      </c>
      <c r="UOC85" s="4">
        <f t="shared" si="228"/>
        <v>0</v>
      </c>
      <c r="UOD85" s="4">
        <f t="shared" si="228"/>
        <v>0</v>
      </c>
      <c r="UOE85" s="4">
        <f t="shared" si="228"/>
        <v>0</v>
      </c>
      <c r="UOF85" s="4">
        <f t="shared" si="228"/>
        <v>0</v>
      </c>
      <c r="UOG85" s="4">
        <f t="shared" si="228"/>
        <v>0</v>
      </c>
      <c r="UOH85" s="4">
        <f t="shared" si="228"/>
        <v>0</v>
      </c>
      <c r="UOI85" s="4">
        <f t="shared" si="228"/>
        <v>0</v>
      </c>
      <c r="UOJ85" s="4">
        <f t="shared" si="228"/>
        <v>0</v>
      </c>
      <c r="UOK85" s="4">
        <f t="shared" si="228"/>
        <v>0</v>
      </c>
      <c r="UOL85" s="4">
        <f t="shared" si="228"/>
        <v>0</v>
      </c>
      <c r="UOM85" s="4">
        <f t="shared" si="228"/>
        <v>0</v>
      </c>
      <c r="UON85" s="4">
        <f t="shared" si="228"/>
        <v>0</v>
      </c>
      <c r="UOO85" s="4">
        <f t="shared" si="228"/>
        <v>0</v>
      </c>
      <c r="UOP85" s="4">
        <f t="shared" si="228"/>
        <v>0</v>
      </c>
      <c r="UOQ85" s="4">
        <f t="shared" si="228"/>
        <v>0</v>
      </c>
      <c r="UOR85" s="4">
        <f t="shared" si="228"/>
        <v>0</v>
      </c>
      <c r="UOS85" s="4">
        <f t="shared" si="228"/>
        <v>0</v>
      </c>
      <c r="UOT85" s="4">
        <f t="shared" si="228"/>
        <v>0</v>
      </c>
      <c r="UOU85" s="4">
        <f t="shared" si="228"/>
        <v>0</v>
      </c>
      <c r="UOV85" s="4">
        <f t="shared" si="228"/>
        <v>0</v>
      </c>
      <c r="UOW85" s="4">
        <f t="shared" si="228"/>
        <v>0</v>
      </c>
      <c r="UOX85" s="4">
        <f t="shared" si="228"/>
        <v>0</v>
      </c>
      <c r="UOY85" s="4">
        <f t="shared" ref="UOY85:URJ85" si="229">UOK83</f>
        <v>0</v>
      </c>
      <c r="UOZ85" s="4">
        <f t="shared" si="229"/>
        <v>0</v>
      </c>
      <c r="UPA85" s="4">
        <f t="shared" si="229"/>
        <v>0</v>
      </c>
      <c r="UPB85" s="4">
        <f t="shared" si="229"/>
        <v>0</v>
      </c>
      <c r="UPC85" s="4">
        <f t="shared" si="229"/>
        <v>0</v>
      </c>
      <c r="UPD85" s="4">
        <f t="shared" si="229"/>
        <v>0</v>
      </c>
      <c r="UPE85" s="4">
        <f t="shared" si="229"/>
        <v>0</v>
      </c>
      <c r="UPF85" s="4">
        <f t="shared" si="229"/>
        <v>0</v>
      </c>
      <c r="UPG85" s="4">
        <f t="shared" si="229"/>
        <v>0</v>
      </c>
      <c r="UPH85" s="4">
        <f t="shared" si="229"/>
        <v>0</v>
      </c>
      <c r="UPI85" s="4">
        <f t="shared" si="229"/>
        <v>0</v>
      </c>
      <c r="UPJ85" s="4">
        <f t="shared" si="229"/>
        <v>0</v>
      </c>
      <c r="UPK85" s="4">
        <f t="shared" si="229"/>
        <v>0</v>
      </c>
      <c r="UPL85" s="4">
        <f t="shared" si="229"/>
        <v>0</v>
      </c>
      <c r="UPM85" s="4">
        <f t="shared" si="229"/>
        <v>0</v>
      </c>
      <c r="UPN85" s="4">
        <f t="shared" si="229"/>
        <v>0</v>
      </c>
      <c r="UPO85" s="4">
        <f t="shared" si="229"/>
        <v>0</v>
      </c>
      <c r="UPP85" s="4">
        <f t="shared" si="229"/>
        <v>0</v>
      </c>
      <c r="UPQ85" s="4">
        <f t="shared" si="229"/>
        <v>0</v>
      </c>
      <c r="UPR85" s="4">
        <f t="shared" si="229"/>
        <v>0</v>
      </c>
      <c r="UPS85" s="4">
        <f t="shared" si="229"/>
        <v>0</v>
      </c>
      <c r="UPT85" s="4">
        <f t="shared" si="229"/>
        <v>0</v>
      </c>
      <c r="UPU85" s="4">
        <f t="shared" si="229"/>
        <v>0</v>
      </c>
      <c r="UPV85" s="4">
        <f t="shared" si="229"/>
        <v>0</v>
      </c>
      <c r="UPW85" s="4">
        <f t="shared" si="229"/>
        <v>0</v>
      </c>
      <c r="UPX85" s="4">
        <f t="shared" si="229"/>
        <v>0</v>
      </c>
      <c r="UPY85" s="4">
        <f t="shared" si="229"/>
        <v>0</v>
      </c>
      <c r="UPZ85" s="4">
        <f t="shared" si="229"/>
        <v>0</v>
      </c>
      <c r="UQA85" s="4">
        <f t="shared" si="229"/>
        <v>0</v>
      </c>
      <c r="UQB85" s="4">
        <f t="shared" si="229"/>
        <v>0</v>
      </c>
      <c r="UQC85" s="4">
        <f t="shared" si="229"/>
        <v>0</v>
      </c>
      <c r="UQD85" s="4">
        <f t="shared" si="229"/>
        <v>0</v>
      </c>
      <c r="UQE85" s="4">
        <f t="shared" si="229"/>
        <v>0</v>
      </c>
      <c r="UQF85" s="4">
        <f t="shared" si="229"/>
        <v>0</v>
      </c>
      <c r="UQG85" s="4">
        <f t="shared" si="229"/>
        <v>0</v>
      </c>
      <c r="UQH85" s="4">
        <f t="shared" si="229"/>
        <v>0</v>
      </c>
      <c r="UQI85" s="4">
        <f t="shared" si="229"/>
        <v>0</v>
      </c>
      <c r="UQJ85" s="4">
        <f t="shared" si="229"/>
        <v>0</v>
      </c>
      <c r="UQK85" s="4">
        <f t="shared" si="229"/>
        <v>0</v>
      </c>
      <c r="UQL85" s="4">
        <f t="shared" si="229"/>
        <v>0</v>
      </c>
      <c r="UQM85" s="4">
        <f t="shared" si="229"/>
        <v>0</v>
      </c>
      <c r="UQN85" s="4">
        <f t="shared" si="229"/>
        <v>0</v>
      </c>
      <c r="UQO85" s="4">
        <f t="shared" si="229"/>
        <v>0</v>
      </c>
      <c r="UQP85" s="4">
        <f t="shared" si="229"/>
        <v>0</v>
      </c>
      <c r="UQQ85" s="4">
        <f t="shared" si="229"/>
        <v>0</v>
      </c>
      <c r="UQR85" s="4">
        <f t="shared" si="229"/>
        <v>0</v>
      </c>
      <c r="UQS85" s="4">
        <f t="shared" si="229"/>
        <v>0</v>
      </c>
      <c r="UQT85" s="4">
        <f t="shared" si="229"/>
        <v>0</v>
      </c>
      <c r="UQU85" s="4">
        <f t="shared" si="229"/>
        <v>0</v>
      </c>
      <c r="UQV85" s="4">
        <f t="shared" si="229"/>
        <v>0</v>
      </c>
      <c r="UQW85" s="4">
        <f t="shared" si="229"/>
        <v>0</v>
      </c>
      <c r="UQX85" s="4">
        <f t="shared" si="229"/>
        <v>0</v>
      </c>
      <c r="UQY85" s="4">
        <f t="shared" si="229"/>
        <v>0</v>
      </c>
      <c r="UQZ85" s="4">
        <f t="shared" si="229"/>
        <v>0</v>
      </c>
      <c r="URA85" s="4">
        <f t="shared" si="229"/>
        <v>0</v>
      </c>
      <c r="URB85" s="4">
        <f t="shared" si="229"/>
        <v>0</v>
      </c>
      <c r="URC85" s="4">
        <f t="shared" si="229"/>
        <v>0</v>
      </c>
      <c r="URD85" s="4">
        <f t="shared" si="229"/>
        <v>0</v>
      </c>
      <c r="URE85" s="4">
        <f t="shared" si="229"/>
        <v>0</v>
      </c>
      <c r="URF85" s="4">
        <f t="shared" si="229"/>
        <v>0</v>
      </c>
      <c r="URG85" s="4">
        <f t="shared" si="229"/>
        <v>0</v>
      </c>
      <c r="URH85" s="4">
        <f t="shared" si="229"/>
        <v>0</v>
      </c>
      <c r="URI85" s="4">
        <f t="shared" si="229"/>
        <v>0</v>
      </c>
      <c r="URJ85" s="4">
        <f t="shared" si="229"/>
        <v>0</v>
      </c>
      <c r="URK85" s="4">
        <f t="shared" ref="URK85:UTV85" si="230">UQW83</f>
        <v>0</v>
      </c>
      <c r="URL85" s="4">
        <f t="shared" si="230"/>
        <v>0</v>
      </c>
      <c r="URM85" s="4">
        <f t="shared" si="230"/>
        <v>0</v>
      </c>
      <c r="URN85" s="4">
        <f t="shared" si="230"/>
        <v>0</v>
      </c>
      <c r="URO85" s="4">
        <f t="shared" si="230"/>
        <v>0</v>
      </c>
      <c r="URP85" s="4">
        <f t="shared" si="230"/>
        <v>0</v>
      </c>
      <c r="URQ85" s="4">
        <f t="shared" si="230"/>
        <v>0</v>
      </c>
      <c r="URR85" s="4">
        <f t="shared" si="230"/>
        <v>0</v>
      </c>
      <c r="URS85" s="4">
        <f t="shared" si="230"/>
        <v>0</v>
      </c>
      <c r="URT85" s="4">
        <f t="shared" si="230"/>
        <v>0</v>
      </c>
      <c r="URU85" s="4">
        <f t="shared" si="230"/>
        <v>0</v>
      </c>
      <c r="URV85" s="4">
        <f t="shared" si="230"/>
        <v>0</v>
      </c>
      <c r="URW85" s="4">
        <f t="shared" si="230"/>
        <v>0</v>
      </c>
      <c r="URX85" s="4">
        <f t="shared" si="230"/>
        <v>0</v>
      </c>
      <c r="URY85" s="4">
        <f t="shared" si="230"/>
        <v>0</v>
      </c>
      <c r="URZ85" s="4">
        <f t="shared" si="230"/>
        <v>0</v>
      </c>
      <c r="USA85" s="4">
        <f t="shared" si="230"/>
        <v>0</v>
      </c>
      <c r="USB85" s="4">
        <f t="shared" si="230"/>
        <v>0</v>
      </c>
      <c r="USC85" s="4">
        <f t="shared" si="230"/>
        <v>0</v>
      </c>
      <c r="USD85" s="4">
        <f t="shared" si="230"/>
        <v>0</v>
      </c>
      <c r="USE85" s="4">
        <f t="shared" si="230"/>
        <v>0</v>
      </c>
      <c r="USF85" s="4">
        <f t="shared" si="230"/>
        <v>0</v>
      </c>
      <c r="USG85" s="4">
        <f t="shared" si="230"/>
        <v>0</v>
      </c>
      <c r="USH85" s="4">
        <f t="shared" si="230"/>
        <v>0</v>
      </c>
      <c r="USI85" s="4">
        <f t="shared" si="230"/>
        <v>0</v>
      </c>
      <c r="USJ85" s="4">
        <f t="shared" si="230"/>
        <v>0</v>
      </c>
      <c r="USK85" s="4">
        <f t="shared" si="230"/>
        <v>0</v>
      </c>
      <c r="USL85" s="4">
        <f t="shared" si="230"/>
        <v>0</v>
      </c>
      <c r="USM85" s="4">
        <f t="shared" si="230"/>
        <v>0</v>
      </c>
      <c r="USN85" s="4">
        <f t="shared" si="230"/>
        <v>0</v>
      </c>
      <c r="USO85" s="4">
        <f t="shared" si="230"/>
        <v>0</v>
      </c>
      <c r="USP85" s="4">
        <f t="shared" si="230"/>
        <v>0</v>
      </c>
      <c r="USQ85" s="4">
        <f t="shared" si="230"/>
        <v>0</v>
      </c>
      <c r="USR85" s="4">
        <f t="shared" si="230"/>
        <v>0</v>
      </c>
      <c r="USS85" s="4">
        <f t="shared" si="230"/>
        <v>0</v>
      </c>
      <c r="UST85" s="4">
        <f t="shared" si="230"/>
        <v>0</v>
      </c>
      <c r="USU85" s="4">
        <f t="shared" si="230"/>
        <v>0</v>
      </c>
      <c r="USV85" s="4">
        <f t="shared" si="230"/>
        <v>0</v>
      </c>
      <c r="USW85" s="4">
        <f t="shared" si="230"/>
        <v>0</v>
      </c>
      <c r="USX85" s="4">
        <f t="shared" si="230"/>
        <v>0</v>
      </c>
      <c r="USY85" s="4">
        <f t="shared" si="230"/>
        <v>0</v>
      </c>
      <c r="USZ85" s="4">
        <f t="shared" si="230"/>
        <v>0</v>
      </c>
      <c r="UTA85" s="4">
        <f t="shared" si="230"/>
        <v>0</v>
      </c>
      <c r="UTB85" s="4">
        <f t="shared" si="230"/>
        <v>0</v>
      </c>
      <c r="UTC85" s="4">
        <f t="shared" si="230"/>
        <v>0</v>
      </c>
      <c r="UTD85" s="4">
        <f t="shared" si="230"/>
        <v>0</v>
      </c>
      <c r="UTE85" s="4">
        <f t="shared" si="230"/>
        <v>0</v>
      </c>
      <c r="UTF85" s="4">
        <f t="shared" si="230"/>
        <v>0</v>
      </c>
      <c r="UTG85" s="4">
        <f t="shared" si="230"/>
        <v>0</v>
      </c>
      <c r="UTH85" s="4">
        <f t="shared" si="230"/>
        <v>0</v>
      </c>
      <c r="UTI85" s="4">
        <f t="shared" si="230"/>
        <v>0</v>
      </c>
      <c r="UTJ85" s="4">
        <f t="shared" si="230"/>
        <v>0</v>
      </c>
      <c r="UTK85" s="4">
        <f t="shared" si="230"/>
        <v>0</v>
      </c>
      <c r="UTL85" s="4">
        <f t="shared" si="230"/>
        <v>0</v>
      </c>
      <c r="UTM85" s="4">
        <f t="shared" si="230"/>
        <v>0</v>
      </c>
      <c r="UTN85" s="4">
        <f t="shared" si="230"/>
        <v>0</v>
      </c>
      <c r="UTO85" s="4">
        <f t="shared" si="230"/>
        <v>0</v>
      </c>
      <c r="UTP85" s="4">
        <f t="shared" si="230"/>
        <v>0</v>
      </c>
      <c r="UTQ85" s="4">
        <f t="shared" si="230"/>
        <v>0</v>
      </c>
      <c r="UTR85" s="4">
        <f t="shared" si="230"/>
        <v>0</v>
      </c>
      <c r="UTS85" s="4">
        <f t="shared" si="230"/>
        <v>0</v>
      </c>
      <c r="UTT85" s="4">
        <f t="shared" si="230"/>
        <v>0</v>
      </c>
      <c r="UTU85" s="4">
        <f t="shared" si="230"/>
        <v>0</v>
      </c>
      <c r="UTV85" s="4">
        <f t="shared" si="230"/>
        <v>0</v>
      </c>
      <c r="UTW85" s="4">
        <f t="shared" ref="UTW85:UWH85" si="231">UTI83</f>
        <v>0</v>
      </c>
      <c r="UTX85" s="4">
        <f t="shared" si="231"/>
        <v>0</v>
      </c>
      <c r="UTY85" s="4">
        <f t="shared" si="231"/>
        <v>0</v>
      </c>
      <c r="UTZ85" s="4">
        <f t="shared" si="231"/>
        <v>0</v>
      </c>
      <c r="UUA85" s="4">
        <f t="shared" si="231"/>
        <v>0</v>
      </c>
      <c r="UUB85" s="4">
        <f t="shared" si="231"/>
        <v>0</v>
      </c>
      <c r="UUC85" s="4">
        <f t="shared" si="231"/>
        <v>0</v>
      </c>
      <c r="UUD85" s="4">
        <f t="shared" si="231"/>
        <v>0</v>
      </c>
      <c r="UUE85" s="4">
        <f t="shared" si="231"/>
        <v>0</v>
      </c>
      <c r="UUF85" s="4">
        <f t="shared" si="231"/>
        <v>0</v>
      </c>
      <c r="UUG85" s="4">
        <f t="shared" si="231"/>
        <v>0</v>
      </c>
      <c r="UUH85" s="4">
        <f t="shared" si="231"/>
        <v>0</v>
      </c>
      <c r="UUI85" s="4">
        <f t="shared" si="231"/>
        <v>0</v>
      </c>
      <c r="UUJ85" s="4">
        <f t="shared" si="231"/>
        <v>0</v>
      </c>
      <c r="UUK85" s="4">
        <f t="shared" si="231"/>
        <v>0</v>
      </c>
      <c r="UUL85" s="4">
        <f t="shared" si="231"/>
        <v>0</v>
      </c>
      <c r="UUM85" s="4">
        <f t="shared" si="231"/>
        <v>0</v>
      </c>
      <c r="UUN85" s="4">
        <f t="shared" si="231"/>
        <v>0</v>
      </c>
      <c r="UUO85" s="4">
        <f t="shared" si="231"/>
        <v>0</v>
      </c>
      <c r="UUP85" s="4">
        <f t="shared" si="231"/>
        <v>0</v>
      </c>
      <c r="UUQ85" s="4">
        <f t="shared" si="231"/>
        <v>0</v>
      </c>
      <c r="UUR85" s="4">
        <f t="shared" si="231"/>
        <v>0</v>
      </c>
      <c r="UUS85" s="4">
        <f t="shared" si="231"/>
        <v>0</v>
      </c>
      <c r="UUT85" s="4">
        <f t="shared" si="231"/>
        <v>0</v>
      </c>
      <c r="UUU85" s="4">
        <f t="shared" si="231"/>
        <v>0</v>
      </c>
      <c r="UUV85" s="4">
        <f t="shared" si="231"/>
        <v>0</v>
      </c>
      <c r="UUW85" s="4">
        <f t="shared" si="231"/>
        <v>0</v>
      </c>
      <c r="UUX85" s="4">
        <f t="shared" si="231"/>
        <v>0</v>
      </c>
      <c r="UUY85" s="4">
        <f t="shared" si="231"/>
        <v>0</v>
      </c>
      <c r="UUZ85" s="4">
        <f t="shared" si="231"/>
        <v>0</v>
      </c>
      <c r="UVA85" s="4">
        <f t="shared" si="231"/>
        <v>0</v>
      </c>
      <c r="UVB85" s="4">
        <f t="shared" si="231"/>
        <v>0</v>
      </c>
      <c r="UVC85" s="4">
        <f t="shared" si="231"/>
        <v>0</v>
      </c>
      <c r="UVD85" s="4">
        <f t="shared" si="231"/>
        <v>0</v>
      </c>
      <c r="UVE85" s="4">
        <f t="shared" si="231"/>
        <v>0</v>
      </c>
      <c r="UVF85" s="4">
        <f t="shared" si="231"/>
        <v>0</v>
      </c>
      <c r="UVG85" s="4">
        <f t="shared" si="231"/>
        <v>0</v>
      </c>
      <c r="UVH85" s="4">
        <f t="shared" si="231"/>
        <v>0</v>
      </c>
      <c r="UVI85" s="4">
        <f t="shared" si="231"/>
        <v>0</v>
      </c>
      <c r="UVJ85" s="4">
        <f t="shared" si="231"/>
        <v>0</v>
      </c>
      <c r="UVK85" s="4">
        <f t="shared" si="231"/>
        <v>0</v>
      </c>
      <c r="UVL85" s="4">
        <f t="shared" si="231"/>
        <v>0</v>
      </c>
      <c r="UVM85" s="4">
        <f t="shared" si="231"/>
        <v>0</v>
      </c>
      <c r="UVN85" s="4">
        <f t="shared" si="231"/>
        <v>0</v>
      </c>
      <c r="UVO85" s="4">
        <f t="shared" si="231"/>
        <v>0</v>
      </c>
      <c r="UVP85" s="4">
        <f t="shared" si="231"/>
        <v>0</v>
      </c>
      <c r="UVQ85" s="4">
        <f t="shared" si="231"/>
        <v>0</v>
      </c>
      <c r="UVR85" s="4">
        <f t="shared" si="231"/>
        <v>0</v>
      </c>
      <c r="UVS85" s="4">
        <f t="shared" si="231"/>
        <v>0</v>
      </c>
      <c r="UVT85" s="4">
        <f t="shared" si="231"/>
        <v>0</v>
      </c>
      <c r="UVU85" s="4">
        <f t="shared" si="231"/>
        <v>0</v>
      </c>
      <c r="UVV85" s="4">
        <f t="shared" si="231"/>
        <v>0</v>
      </c>
      <c r="UVW85" s="4">
        <f t="shared" si="231"/>
        <v>0</v>
      </c>
      <c r="UVX85" s="4">
        <f t="shared" si="231"/>
        <v>0</v>
      </c>
      <c r="UVY85" s="4">
        <f t="shared" si="231"/>
        <v>0</v>
      </c>
      <c r="UVZ85" s="4">
        <f t="shared" si="231"/>
        <v>0</v>
      </c>
      <c r="UWA85" s="4">
        <f t="shared" si="231"/>
        <v>0</v>
      </c>
      <c r="UWB85" s="4">
        <f t="shared" si="231"/>
        <v>0</v>
      </c>
      <c r="UWC85" s="4">
        <f t="shared" si="231"/>
        <v>0</v>
      </c>
      <c r="UWD85" s="4">
        <f t="shared" si="231"/>
        <v>0</v>
      </c>
      <c r="UWE85" s="4">
        <f t="shared" si="231"/>
        <v>0</v>
      </c>
      <c r="UWF85" s="4">
        <f t="shared" si="231"/>
        <v>0</v>
      </c>
      <c r="UWG85" s="4">
        <f t="shared" si="231"/>
        <v>0</v>
      </c>
      <c r="UWH85" s="4">
        <f t="shared" si="231"/>
        <v>0</v>
      </c>
      <c r="UWI85" s="4">
        <f t="shared" ref="UWI85:UYT85" si="232">UVU83</f>
        <v>0</v>
      </c>
      <c r="UWJ85" s="4">
        <f t="shared" si="232"/>
        <v>0</v>
      </c>
      <c r="UWK85" s="4">
        <f t="shared" si="232"/>
        <v>0</v>
      </c>
      <c r="UWL85" s="4">
        <f t="shared" si="232"/>
        <v>0</v>
      </c>
      <c r="UWM85" s="4">
        <f t="shared" si="232"/>
        <v>0</v>
      </c>
      <c r="UWN85" s="4">
        <f t="shared" si="232"/>
        <v>0</v>
      </c>
      <c r="UWO85" s="4">
        <f t="shared" si="232"/>
        <v>0</v>
      </c>
      <c r="UWP85" s="4">
        <f t="shared" si="232"/>
        <v>0</v>
      </c>
      <c r="UWQ85" s="4">
        <f t="shared" si="232"/>
        <v>0</v>
      </c>
      <c r="UWR85" s="4">
        <f t="shared" si="232"/>
        <v>0</v>
      </c>
      <c r="UWS85" s="4">
        <f t="shared" si="232"/>
        <v>0</v>
      </c>
      <c r="UWT85" s="4">
        <f t="shared" si="232"/>
        <v>0</v>
      </c>
      <c r="UWU85" s="4">
        <f t="shared" si="232"/>
        <v>0</v>
      </c>
      <c r="UWV85" s="4">
        <f t="shared" si="232"/>
        <v>0</v>
      </c>
      <c r="UWW85" s="4">
        <f t="shared" si="232"/>
        <v>0</v>
      </c>
      <c r="UWX85" s="4">
        <f t="shared" si="232"/>
        <v>0</v>
      </c>
      <c r="UWY85" s="4">
        <f t="shared" si="232"/>
        <v>0</v>
      </c>
      <c r="UWZ85" s="4">
        <f t="shared" si="232"/>
        <v>0</v>
      </c>
      <c r="UXA85" s="4">
        <f t="shared" si="232"/>
        <v>0</v>
      </c>
      <c r="UXB85" s="4">
        <f t="shared" si="232"/>
        <v>0</v>
      </c>
      <c r="UXC85" s="4">
        <f t="shared" si="232"/>
        <v>0</v>
      </c>
      <c r="UXD85" s="4">
        <f t="shared" si="232"/>
        <v>0</v>
      </c>
      <c r="UXE85" s="4">
        <f t="shared" si="232"/>
        <v>0</v>
      </c>
      <c r="UXF85" s="4">
        <f t="shared" si="232"/>
        <v>0</v>
      </c>
      <c r="UXG85" s="4">
        <f t="shared" si="232"/>
        <v>0</v>
      </c>
      <c r="UXH85" s="4">
        <f t="shared" si="232"/>
        <v>0</v>
      </c>
      <c r="UXI85" s="4">
        <f t="shared" si="232"/>
        <v>0</v>
      </c>
      <c r="UXJ85" s="4">
        <f t="shared" si="232"/>
        <v>0</v>
      </c>
      <c r="UXK85" s="4">
        <f t="shared" si="232"/>
        <v>0</v>
      </c>
      <c r="UXL85" s="4">
        <f t="shared" si="232"/>
        <v>0</v>
      </c>
      <c r="UXM85" s="4">
        <f t="shared" si="232"/>
        <v>0</v>
      </c>
      <c r="UXN85" s="4">
        <f t="shared" si="232"/>
        <v>0</v>
      </c>
      <c r="UXO85" s="4">
        <f t="shared" si="232"/>
        <v>0</v>
      </c>
      <c r="UXP85" s="4">
        <f t="shared" si="232"/>
        <v>0</v>
      </c>
      <c r="UXQ85" s="4">
        <f t="shared" si="232"/>
        <v>0</v>
      </c>
      <c r="UXR85" s="4">
        <f t="shared" si="232"/>
        <v>0</v>
      </c>
      <c r="UXS85" s="4">
        <f t="shared" si="232"/>
        <v>0</v>
      </c>
      <c r="UXT85" s="4">
        <f t="shared" si="232"/>
        <v>0</v>
      </c>
      <c r="UXU85" s="4">
        <f t="shared" si="232"/>
        <v>0</v>
      </c>
      <c r="UXV85" s="4">
        <f t="shared" si="232"/>
        <v>0</v>
      </c>
      <c r="UXW85" s="4">
        <f t="shared" si="232"/>
        <v>0</v>
      </c>
      <c r="UXX85" s="4">
        <f t="shared" si="232"/>
        <v>0</v>
      </c>
      <c r="UXY85" s="4">
        <f t="shared" si="232"/>
        <v>0</v>
      </c>
      <c r="UXZ85" s="4">
        <f t="shared" si="232"/>
        <v>0</v>
      </c>
      <c r="UYA85" s="4">
        <f t="shared" si="232"/>
        <v>0</v>
      </c>
      <c r="UYB85" s="4">
        <f t="shared" si="232"/>
        <v>0</v>
      </c>
      <c r="UYC85" s="4">
        <f t="shared" si="232"/>
        <v>0</v>
      </c>
      <c r="UYD85" s="4">
        <f t="shared" si="232"/>
        <v>0</v>
      </c>
      <c r="UYE85" s="4">
        <f t="shared" si="232"/>
        <v>0</v>
      </c>
      <c r="UYF85" s="4">
        <f t="shared" si="232"/>
        <v>0</v>
      </c>
      <c r="UYG85" s="4">
        <f t="shared" si="232"/>
        <v>0</v>
      </c>
      <c r="UYH85" s="4">
        <f t="shared" si="232"/>
        <v>0</v>
      </c>
      <c r="UYI85" s="4">
        <f t="shared" si="232"/>
        <v>0</v>
      </c>
      <c r="UYJ85" s="4">
        <f t="shared" si="232"/>
        <v>0</v>
      </c>
      <c r="UYK85" s="4">
        <f t="shared" si="232"/>
        <v>0</v>
      </c>
      <c r="UYL85" s="4">
        <f t="shared" si="232"/>
        <v>0</v>
      </c>
      <c r="UYM85" s="4">
        <f t="shared" si="232"/>
        <v>0</v>
      </c>
      <c r="UYN85" s="4">
        <f t="shared" si="232"/>
        <v>0</v>
      </c>
      <c r="UYO85" s="4">
        <f t="shared" si="232"/>
        <v>0</v>
      </c>
      <c r="UYP85" s="4">
        <f t="shared" si="232"/>
        <v>0</v>
      </c>
      <c r="UYQ85" s="4">
        <f t="shared" si="232"/>
        <v>0</v>
      </c>
      <c r="UYR85" s="4">
        <f t="shared" si="232"/>
        <v>0</v>
      </c>
      <c r="UYS85" s="4">
        <f t="shared" si="232"/>
        <v>0</v>
      </c>
      <c r="UYT85" s="4">
        <f t="shared" si="232"/>
        <v>0</v>
      </c>
      <c r="UYU85" s="4">
        <f t="shared" ref="UYU85:VBF85" si="233">UYG83</f>
        <v>0</v>
      </c>
      <c r="UYV85" s="4">
        <f t="shared" si="233"/>
        <v>0</v>
      </c>
      <c r="UYW85" s="4">
        <f t="shared" si="233"/>
        <v>0</v>
      </c>
      <c r="UYX85" s="4">
        <f t="shared" si="233"/>
        <v>0</v>
      </c>
      <c r="UYY85" s="4">
        <f t="shared" si="233"/>
        <v>0</v>
      </c>
      <c r="UYZ85" s="4">
        <f t="shared" si="233"/>
        <v>0</v>
      </c>
      <c r="UZA85" s="4">
        <f t="shared" si="233"/>
        <v>0</v>
      </c>
      <c r="UZB85" s="4">
        <f t="shared" si="233"/>
        <v>0</v>
      </c>
      <c r="UZC85" s="4">
        <f t="shared" si="233"/>
        <v>0</v>
      </c>
      <c r="UZD85" s="4">
        <f t="shared" si="233"/>
        <v>0</v>
      </c>
      <c r="UZE85" s="4">
        <f t="shared" si="233"/>
        <v>0</v>
      </c>
      <c r="UZF85" s="4">
        <f t="shared" si="233"/>
        <v>0</v>
      </c>
      <c r="UZG85" s="4">
        <f t="shared" si="233"/>
        <v>0</v>
      </c>
      <c r="UZH85" s="4">
        <f t="shared" si="233"/>
        <v>0</v>
      </c>
      <c r="UZI85" s="4">
        <f t="shared" si="233"/>
        <v>0</v>
      </c>
      <c r="UZJ85" s="4">
        <f t="shared" si="233"/>
        <v>0</v>
      </c>
      <c r="UZK85" s="4">
        <f t="shared" si="233"/>
        <v>0</v>
      </c>
      <c r="UZL85" s="4">
        <f t="shared" si="233"/>
        <v>0</v>
      </c>
      <c r="UZM85" s="4">
        <f t="shared" si="233"/>
        <v>0</v>
      </c>
      <c r="UZN85" s="4">
        <f t="shared" si="233"/>
        <v>0</v>
      </c>
      <c r="UZO85" s="4">
        <f t="shared" si="233"/>
        <v>0</v>
      </c>
      <c r="UZP85" s="4">
        <f t="shared" si="233"/>
        <v>0</v>
      </c>
      <c r="UZQ85" s="4">
        <f t="shared" si="233"/>
        <v>0</v>
      </c>
      <c r="UZR85" s="4">
        <f t="shared" si="233"/>
        <v>0</v>
      </c>
      <c r="UZS85" s="4">
        <f t="shared" si="233"/>
        <v>0</v>
      </c>
      <c r="UZT85" s="4">
        <f t="shared" si="233"/>
        <v>0</v>
      </c>
      <c r="UZU85" s="4">
        <f t="shared" si="233"/>
        <v>0</v>
      </c>
      <c r="UZV85" s="4">
        <f t="shared" si="233"/>
        <v>0</v>
      </c>
      <c r="UZW85" s="4">
        <f t="shared" si="233"/>
        <v>0</v>
      </c>
      <c r="UZX85" s="4">
        <f t="shared" si="233"/>
        <v>0</v>
      </c>
      <c r="UZY85" s="4">
        <f t="shared" si="233"/>
        <v>0</v>
      </c>
      <c r="UZZ85" s="4">
        <f t="shared" si="233"/>
        <v>0</v>
      </c>
      <c r="VAA85" s="4">
        <f t="shared" si="233"/>
        <v>0</v>
      </c>
      <c r="VAB85" s="4">
        <f t="shared" si="233"/>
        <v>0</v>
      </c>
      <c r="VAC85" s="4">
        <f t="shared" si="233"/>
        <v>0</v>
      </c>
      <c r="VAD85" s="4">
        <f t="shared" si="233"/>
        <v>0</v>
      </c>
      <c r="VAE85" s="4">
        <f t="shared" si="233"/>
        <v>0</v>
      </c>
      <c r="VAF85" s="4">
        <f t="shared" si="233"/>
        <v>0</v>
      </c>
      <c r="VAG85" s="4">
        <f t="shared" si="233"/>
        <v>0</v>
      </c>
      <c r="VAH85" s="4">
        <f t="shared" si="233"/>
        <v>0</v>
      </c>
      <c r="VAI85" s="4">
        <f t="shared" si="233"/>
        <v>0</v>
      </c>
      <c r="VAJ85" s="4">
        <f t="shared" si="233"/>
        <v>0</v>
      </c>
      <c r="VAK85" s="4">
        <f t="shared" si="233"/>
        <v>0</v>
      </c>
      <c r="VAL85" s="4">
        <f t="shared" si="233"/>
        <v>0</v>
      </c>
      <c r="VAM85" s="4">
        <f t="shared" si="233"/>
        <v>0</v>
      </c>
      <c r="VAN85" s="4">
        <f t="shared" si="233"/>
        <v>0</v>
      </c>
      <c r="VAO85" s="4">
        <f t="shared" si="233"/>
        <v>0</v>
      </c>
      <c r="VAP85" s="4">
        <f t="shared" si="233"/>
        <v>0</v>
      </c>
      <c r="VAQ85" s="4">
        <f t="shared" si="233"/>
        <v>0</v>
      </c>
      <c r="VAR85" s="4">
        <f t="shared" si="233"/>
        <v>0</v>
      </c>
      <c r="VAS85" s="4">
        <f t="shared" si="233"/>
        <v>0</v>
      </c>
      <c r="VAT85" s="4">
        <f t="shared" si="233"/>
        <v>0</v>
      </c>
      <c r="VAU85" s="4">
        <f t="shared" si="233"/>
        <v>0</v>
      </c>
      <c r="VAV85" s="4">
        <f t="shared" si="233"/>
        <v>0</v>
      </c>
      <c r="VAW85" s="4">
        <f t="shared" si="233"/>
        <v>0</v>
      </c>
      <c r="VAX85" s="4">
        <f t="shared" si="233"/>
        <v>0</v>
      </c>
      <c r="VAY85" s="4">
        <f t="shared" si="233"/>
        <v>0</v>
      </c>
      <c r="VAZ85" s="4">
        <f t="shared" si="233"/>
        <v>0</v>
      </c>
      <c r="VBA85" s="4">
        <f t="shared" si="233"/>
        <v>0</v>
      </c>
      <c r="VBB85" s="4">
        <f t="shared" si="233"/>
        <v>0</v>
      </c>
      <c r="VBC85" s="4">
        <f t="shared" si="233"/>
        <v>0</v>
      </c>
      <c r="VBD85" s="4">
        <f t="shared" si="233"/>
        <v>0</v>
      </c>
      <c r="VBE85" s="4">
        <f t="shared" si="233"/>
        <v>0</v>
      </c>
      <c r="VBF85" s="4">
        <f t="shared" si="233"/>
        <v>0</v>
      </c>
      <c r="VBG85" s="4">
        <f t="shared" ref="VBG85:VDR85" si="234">VAS83</f>
        <v>0</v>
      </c>
      <c r="VBH85" s="4">
        <f t="shared" si="234"/>
        <v>0</v>
      </c>
      <c r="VBI85" s="4">
        <f t="shared" si="234"/>
        <v>0</v>
      </c>
      <c r="VBJ85" s="4">
        <f t="shared" si="234"/>
        <v>0</v>
      </c>
      <c r="VBK85" s="4">
        <f t="shared" si="234"/>
        <v>0</v>
      </c>
      <c r="VBL85" s="4">
        <f t="shared" si="234"/>
        <v>0</v>
      </c>
      <c r="VBM85" s="4">
        <f t="shared" si="234"/>
        <v>0</v>
      </c>
      <c r="VBN85" s="4">
        <f t="shared" si="234"/>
        <v>0</v>
      </c>
      <c r="VBO85" s="4">
        <f t="shared" si="234"/>
        <v>0</v>
      </c>
      <c r="VBP85" s="4">
        <f t="shared" si="234"/>
        <v>0</v>
      </c>
      <c r="VBQ85" s="4">
        <f t="shared" si="234"/>
        <v>0</v>
      </c>
      <c r="VBR85" s="4">
        <f t="shared" si="234"/>
        <v>0</v>
      </c>
      <c r="VBS85" s="4">
        <f t="shared" si="234"/>
        <v>0</v>
      </c>
      <c r="VBT85" s="4">
        <f t="shared" si="234"/>
        <v>0</v>
      </c>
      <c r="VBU85" s="4">
        <f t="shared" si="234"/>
        <v>0</v>
      </c>
      <c r="VBV85" s="4">
        <f t="shared" si="234"/>
        <v>0</v>
      </c>
      <c r="VBW85" s="4">
        <f t="shared" si="234"/>
        <v>0</v>
      </c>
      <c r="VBX85" s="4">
        <f t="shared" si="234"/>
        <v>0</v>
      </c>
      <c r="VBY85" s="4">
        <f t="shared" si="234"/>
        <v>0</v>
      </c>
      <c r="VBZ85" s="4">
        <f t="shared" si="234"/>
        <v>0</v>
      </c>
      <c r="VCA85" s="4">
        <f t="shared" si="234"/>
        <v>0</v>
      </c>
      <c r="VCB85" s="4">
        <f t="shared" si="234"/>
        <v>0</v>
      </c>
      <c r="VCC85" s="4">
        <f t="shared" si="234"/>
        <v>0</v>
      </c>
      <c r="VCD85" s="4">
        <f t="shared" si="234"/>
        <v>0</v>
      </c>
      <c r="VCE85" s="4">
        <f t="shared" si="234"/>
        <v>0</v>
      </c>
      <c r="VCF85" s="4">
        <f t="shared" si="234"/>
        <v>0</v>
      </c>
      <c r="VCG85" s="4">
        <f t="shared" si="234"/>
        <v>0</v>
      </c>
      <c r="VCH85" s="4">
        <f t="shared" si="234"/>
        <v>0</v>
      </c>
      <c r="VCI85" s="4">
        <f t="shared" si="234"/>
        <v>0</v>
      </c>
      <c r="VCJ85" s="4">
        <f t="shared" si="234"/>
        <v>0</v>
      </c>
      <c r="VCK85" s="4">
        <f t="shared" si="234"/>
        <v>0</v>
      </c>
      <c r="VCL85" s="4">
        <f t="shared" si="234"/>
        <v>0</v>
      </c>
      <c r="VCM85" s="4">
        <f t="shared" si="234"/>
        <v>0</v>
      </c>
      <c r="VCN85" s="4">
        <f t="shared" si="234"/>
        <v>0</v>
      </c>
      <c r="VCO85" s="4">
        <f t="shared" si="234"/>
        <v>0</v>
      </c>
      <c r="VCP85" s="4">
        <f t="shared" si="234"/>
        <v>0</v>
      </c>
      <c r="VCQ85" s="4">
        <f t="shared" si="234"/>
        <v>0</v>
      </c>
      <c r="VCR85" s="4">
        <f t="shared" si="234"/>
        <v>0</v>
      </c>
      <c r="VCS85" s="4">
        <f t="shared" si="234"/>
        <v>0</v>
      </c>
      <c r="VCT85" s="4">
        <f t="shared" si="234"/>
        <v>0</v>
      </c>
      <c r="VCU85" s="4">
        <f t="shared" si="234"/>
        <v>0</v>
      </c>
      <c r="VCV85" s="4">
        <f t="shared" si="234"/>
        <v>0</v>
      </c>
      <c r="VCW85" s="4">
        <f t="shared" si="234"/>
        <v>0</v>
      </c>
      <c r="VCX85" s="4">
        <f t="shared" si="234"/>
        <v>0</v>
      </c>
      <c r="VCY85" s="4">
        <f t="shared" si="234"/>
        <v>0</v>
      </c>
      <c r="VCZ85" s="4">
        <f t="shared" si="234"/>
        <v>0</v>
      </c>
      <c r="VDA85" s="4">
        <f t="shared" si="234"/>
        <v>0</v>
      </c>
      <c r="VDB85" s="4">
        <f t="shared" si="234"/>
        <v>0</v>
      </c>
      <c r="VDC85" s="4">
        <f t="shared" si="234"/>
        <v>0</v>
      </c>
      <c r="VDD85" s="4">
        <f t="shared" si="234"/>
        <v>0</v>
      </c>
      <c r="VDE85" s="4">
        <f t="shared" si="234"/>
        <v>0</v>
      </c>
      <c r="VDF85" s="4">
        <f t="shared" si="234"/>
        <v>0</v>
      </c>
      <c r="VDG85" s="4">
        <f t="shared" si="234"/>
        <v>0</v>
      </c>
      <c r="VDH85" s="4">
        <f t="shared" si="234"/>
        <v>0</v>
      </c>
      <c r="VDI85" s="4">
        <f t="shared" si="234"/>
        <v>0</v>
      </c>
      <c r="VDJ85" s="4">
        <f t="shared" si="234"/>
        <v>0</v>
      </c>
      <c r="VDK85" s="4">
        <f t="shared" si="234"/>
        <v>0</v>
      </c>
      <c r="VDL85" s="4">
        <f t="shared" si="234"/>
        <v>0</v>
      </c>
      <c r="VDM85" s="4">
        <f t="shared" si="234"/>
        <v>0</v>
      </c>
      <c r="VDN85" s="4">
        <f t="shared" si="234"/>
        <v>0</v>
      </c>
      <c r="VDO85" s="4">
        <f t="shared" si="234"/>
        <v>0</v>
      </c>
      <c r="VDP85" s="4">
        <f t="shared" si="234"/>
        <v>0</v>
      </c>
      <c r="VDQ85" s="4">
        <f t="shared" si="234"/>
        <v>0</v>
      </c>
      <c r="VDR85" s="4">
        <f t="shared" si="234"/>
        <v>0</v>
      </c>
      <c r="VDS85" s="4">
        <f t="shared" ref="VDS85:VGD85" si="235">VDE83</f>
        <v>0</v>
      </c>
      <c r="VDT85" s="4">
        <f t="shared" si="235"/>
        <v>0</v>
      </c>
      <c r="VDU85" s="4">
        <f t="shared" si="235"/>
        <v>0</v>
      </c>
      <c r="VDV85" s="4">
        <f t="shared" si="235"/>
        <v>0</v>
      </c>
      <c r="VDW85" s="4">
        <f t="shared" si="235"/>
        <v>0</v>
      </c>
      <c r="VDX85" s="4">
        <f t="shared" si="235"/>
        <v>0</v>
      </c>
      <c r="VDY85" s="4">
        <f t="shared" si="235"/>
        <v>0</v>
      </c>
      <c r="VDZ85" s="4">
        <f t="shared" si="235"/>
        <v>0</v>
      </c>
      <c r="VEA85" s="4">
        <f t="shared" si="235"/>
        <v>0</v>
      </c>
      <c r="VEB85" s="4">
        <f t="shared" si="235"/>
        <v>0</v>
      </c>
      <c r="VEC85" s="4">
        <f t="shared" si="235"/>
        <v>0</v>
      </c>
      <c r="VED85" s="4">
        <f t="shared" si="235"/>
        <v>0</v>
      </c>
      <c r="VEE85" s="4">
        <f t="shared" si="235"/>
        <v>0</v>
      </c>
      <c r="VEF85" s="4">
        <f t="shared" si="235"/>
        <v>0</v>
      </c>
      <c r="VEG85" s="4">
        <f t="shared" si="235"/>
        <v>0</v>
      </c>
      <c r="VEH85" s="4">
        <f t="shared" si="235"/>
        <v>0</v>
      </c>
      <c r="VEI85" s="4">
        <f t="shared" si="235"/>
        <v>0</v>
      </c>
      <c r="VEJ85" s="4">
        <f t="shared" si="235"/>
        <v>0</v>
      </c>
      <c r="VEK85" s="4">
        <f t="shared" si="235"/>
        <v>0</v>
      </c>
      <c r="VEL85" s="4">
        <f t="shared" si="235"/>
        <v>0</v>
      </c>
      <c r="VEM85" s="4">
        <f t="shared" si="235"/>
        <v>0</v>
      </c>
      <c r="VEN85" s="4">
        <f t="shared" si="235"/>
        <v>0</v>
      </c>
      <c r="VEO85" s="4">
        <f t="shared" si="235"/>
        <v>0</v>
      </c>
      <c r="VEP85" s="4">
        <f t="shared" si="235"/>
        <v>0</v>
      </c>
      <c r="VEQ85" s="4">
        <f t="shared" si="235"/>
        <v>0</v>
      </c>
      <c r="VER85" s="4">
        <f t="shared" si="235"/>
        <v>0</v>
      </c>
      <c r="VES85" s="4">
        <f t="shared" si="235"/>
        <v>0</v>
      </c>
      <c r="VET85" s="4">
        <f t="shared" si="235"/>
        <v>0</v>
      </c>
      <c r="VEU85" s="4">
        <f t="shared" si="235"/>
        <v>0</v>
      </c>
      <c r="VEV85" s="4">
        <f t="shared" si="235"/>
        <v>0</v>
      </c>
      <c r="VEW85" s="4">
        <f t="shared" si="235"/>
        <v>0</v>
      </c>
      <c r="VEX85" s="4">
        <f t="shared" si="235"/>
        <v>0</v>
      </c>
      <c r="VEY85" s="4">
        <f t="shared" si="235"/>
        <v>0</v>
      </c>
      <c r="VEZ85" s="4">
        <f t="shared" si="235"/>
        <v>0</v>
      </c>
      <c r="VFA85" s="4">
        <f t="shared" si="235"/>
        <v>0</v>
      </c>
      <c r="VFB85" s="4">
        <f t="shared" si="235"/>
        <v>0</v>
      </c>
      <c r="VFC85" s="4">
        <f t="shared" si="235"/>
        <v>0</v>
      </c>
      <c r="VFD85" s="4">
        <f t="shared" si="235"/>
        <v>0</v>
      </c>
      <c r="VFE85" s="4">
        <f t="shared" si="235"/>
        <v>0</v>
      </c>
      <c r="VFF85" s="4">
        <f t="shared" si="235"/>
        <v>0</v>
      </c>
      <c r="VFG85" s="4">
        <f t="shared" si="235"/>
        <v>0</v>
      </c>
      <c r="VFH85" s="4">
        <f t="shared" si="235"/>
        <v>0</v>
      </c>
      <c r="VFI85" s="4">
        <f t="shared" si="235"/>
        <v>0</v>
      </c>
      <c r="VFJ85" s="4">
        <f t="shared" si="235"/>
        <v>0</v>
      </c>
      <c r="VFK85" s="4">
        <f t="shared" si="235"/>
        <v>0</v>
      </c>
      <c r="VFL85" s="4">
        <f t="shared" si="235"/>
        <v>0</v>
      </c>
      <c r="VFM85" s="4">
        <f t="shared" si="235"/>
        <v>0</v>
      </c>
      <c r="VFN85" s="4">
        <f t="shared" si="235"/>
        <v>0</v>
      </c>
      <c r="VFO85" s="4">
        <f t="shared" si="235"/>
        <v>0</v>
      </c>
      <c r="VFP85" s="4">
        <f t="shared" si="235"/>
        <v>0</v>
      </c>
      <c r="VFQ85" s="4">
        <f t="shared" si="235"/>
        <v>0</v>
      </c>
      <c r="VFR85" s="4">
        <f t="shared" si="235"/>
        <v>0</v>
      </c>
      <c r="VFS85" s="4">
        <f t="shared" si="235"/>
        <v>0</v>
      </c>
      <c r="VFT85" s="4">
        <f t="shared" si="235"/>
        <v>0</v>
      </c>
      <c r="VFU85" s="4">
        <f t="shared" si="235"/>
        <v>0</v>
      </c>
      <c r="VFV85" s="4">
        <f t="shared" si="235"/>
        <v>0</v>
      </c>
      <c r="VFW85" s="4">
        <f t="shared" si="235"/>
        <v>0</v>
      </c>
      <c r="VFX85" s="4">
        <f t="shared" si="235"/>
        <v>0</v>
      </c>
      <c r="VFY85" s="4">
        <f t="shared" si="235"/>
        <v>0</v>
      </c>
      <c r="VFZ85" s="4">
        <f t="shared" si="235"/>
        <v>0</v>
      </c>
      <c r="VGA85" s="4">
        <f t="shared" si="235"/>
        <v>0</v>
      </c>
      <c r="VGB85" s="4">
        <f t="shared" si="235"/>
        <v>0</v>
      </c>
      <c r="VGC85" s="4">
        <f t="shared" si="235"/>
        <v>0</v>
      </c>
      <c r="VGD85" s="4">
        <f t="shared" si="235"/>
        <v>0</v>
      </c>
      <c r="VGE85" s="4">
        <f t="shared" ref="VGE85:VIP85" si="236">VFQ83</f>
        <v>0</v>
      </c>
      <c r="VGF85" s="4">
        <f t="shared" si="236"/>
        <v>0</v>
      </c>
      <c r="VGG85" s="4">
        <f t="shared" si="236"/>
        <v>0</v>
      </c>
      <c r="VGH85" s="4">
        <f t="shared" si="236"/>
        <v>0</v>
      </c>
      <c r="VGI85" s="4">
        <f t="shared" si="236"/>
        <v>0</v>
      </c>
      <c r="VGJ85" s="4">
        <f t="shared" si="236"/>
        <v>0</v>
      </c>
      <c r="VGK85" s="4">
        <f t="shared" si="236"/>
        <v>0</v>
      </c>
      <c r="VGL85" s="4">
        <f t="shared" si="236"/>
        <v>0</v>
      </c>
      <c r="VGM85" s="4">
        <f t="shared" si="236"/>
        <v>0</v>
      </c>
      <c r="VGN85" s="4">
        <f t="shared" si="236"/>
        <v>0</v>
      </c>
      <c r="VGO85" s="4">
        <f t="shared" si="236"/>
        <v>0</v>
      </c>
      <c r="VGP85" s="4">
        <f t="shared" si="236"/>
        <v>0</v>
      </c>
      <c r="VGQ85" s="4">
        <f t="shared" si="236"/>
        <v>0</v>
      </c>
      <c r="VGR85" s="4">
        <f t="shared" si="236"/>
        <v>0</v>
      </c>
      <c r="VGS85" s="4">
        <f t="shared" si="236"/>
        <v>0</v>
      </c>
      <c r="VGT85" s="4">
        <f t="shared" si="236"/>
        <v>0</v>
      </c>
      <c r="VGU85" s="4">
        <f t="shared" si="236"/>
        <v>0</v>
      </c>
      <c r="VGV85" s="4">
        <f t="shared" si="236"/>
        <v>0</v>
      </c>
      <c r="VGW85" s="4">
        <f t="shared" si="236"/>
        <v>0</v>
      </c>
      <c r="VGX85" s="4">
        <f t="shared" si="236"/>
        <v>0</v>
      </c>
      <c r="VGY85" s="4">
        <f t="shared" si="236"/>
        <v>0</v>
      </c>
      <c r="VGZ85" s="4">
        <f t="shared" si="236"/>
        <v>0</v>
      </c>
      <c r="VHA85" s="4">
        <f t="shared" si="236"/>
        <v>0</v>
      </c>
      <c r="VHB85" s="4">
        <f t="shared" si="236"/>
        <v>0</v>
      </c>
      <c r="VHC85" s="4">
        <f t="shared" si="236"/>
        <v>0</v>
      </c>
      <c r="VHD85" s="4">
        <f t="shared" si="236"/>
        <v>0</v>
      </c>
      <c r="VHE85" s="4">
        <f t="shared" si="236"/>
        <v>0</v>
      </c>
      <c r="VHF85" s="4">
        <f t="shared" si="236"/>
        <v>0</v>
      </c>
      <c r="VHG85" s="4">
        <f t="shared" si="236"/>
        <v>0</v>
      </c>
      <c r="VHH85" s="4">
        <f t="shared" si="236"/>
        <v>0</v>
      </c>
      <c r="VHI85" s="4">
        <f t="shared" si="236"/>
        <v>0</v>
      </c>
      <c r="VHJ85" s="4">
        <f t="shared" si="236"/>
        <v>0</v>
      </c>
      <c r="VHK85" s="4">
        <f t="shared" si="236"/>
        <v>0</v>
      </c>
      <c r="VHL85" s="4">
        <f t="shared" si="236"/>
        <v>0</v>
      </c>
      <c r="VHM85" s="4">
        <f t="shared" si="236"/>
        <v>0</v>
      </c>
      <c r="VHN85" s="4">
        <f t="shared" si="236"/>
        <v>0</v>
      </c>
      <c r="VHO85" s="4">
        <f t="shared" si="236"/>
        <v>0</v>
      </c>
      <c r="VHP85" s="4">
        <f t="shared" si="236"/>
        <v>0</v>
      </c>
      <c r="VHQ85" s="4">
        <f t="shared" si="236"/>
        <v>0</v>
      </c>
      <c r="VHR85" s="4">
        <f t="shared" si="236"/>
        <v>0</v>
      </c>
      <c r="VHS85" s="4">
        <f t="shared" si="236"/>
        <v>0</v>
      </c>
      <c r="VHT85" s="4">
        <f t="shared" si="236"/>
        <v>0</v>
      </c>
      <c r="VHU85" s="4">
        <f t="shared" si="236"/>
        <v>0</v>
      </c>
      <c r="VHV85" s="4">
        <f t="shared" si="236"/>
        <v>0</v>
      </c>
      <c r="VHW85" s="4">
        <f t="shared" si="236"/>
        <v>0</v>
      </c>
      <c r="VHX85" s="4">
        <f t="shared" si="236"/>
        <v>0</v>
      </c>
      <c r="VHY85" s="4">
        <f t="shared" si="236"/>
        <v>0</v>
      </c>
      <c r="VHZ85" s="4">
        <f t="shared" si="236"/>
        <v>0</v>
      </c>
      <c r="VIA85" s="4">
        <f t="shared" si="236"/>
        <v>0</v>
      </c>
      <c r="VIB85" s="4">
        <f t="shared" si="236"/>
        <v>0</v>
      </c>
      <c r="VIC85" s="4">
        <f t="shared" si="236"/>
        <v>0</v>
      </c>
      <c r="VID85" s="4">
        <f t="shared" si="236"/>
        <v>0</v>
      </c>
      <c r="VIE85" s="4">
        <f t="shared" si="236"/>
        <v>0</v>
      </c>
      <c r="VIF85" s="4">
        <f t="shared" si="236"/>
        <v>0</v>
      </c>
      <c r="VIG85" s="4">
        <f t="shared" si="236"/>
        <v>0</v>
      </c>
      <c r="VIH85" s="4">
        <f t="shared" si="236"/>
        <v>0</v>
      </c>
      <c r="VII85" s="4">
        <f t="shared" si="236"/>
        <v>0</v>
      </c>
      <c r="VIJ85" s="4">
        <f t="shared" si="236"/>
        <v>0</v>
      </c>
      <c r="VIK85" s="4">
        <f t="shared" si="236"/>
        <v>0</v>
      </c>
      <c r="VIL85" s="4">
        <f t="shared" si="236"/>
        <v>0</v>
      </c>
      <c r="VIM85" s="4">
        <f t="shared" si="236"/>
        <v>0</v>
      </c>
      <c r="VIN85" s="4">
        <f t="shared" si="236"/>
        <v>0</v>
      </c>
      <c r="VIO85" s="4">
        <f t="shared" si="236"/>
        <v>0</v>
      </c>
      <c r="VIP85" s="4">
        <f t="shared" si="236"/>
        <v>0</v>
      </c>
      <c r="VIQ85" s="4">
        <f t="shared" ref="VIQ85:VLB85" si="237">VIC83</f>
        <v>0</v>
      </c>
      <c r="VIR85" s="4">
        <f t="shared" si="237"/>
        <v>0</v>
      </c>
      <c r="VIS85" s="4">
        <f t="shared" si="237"/>
        <v>0</v>
      </c>
      <c r="VIT85" s="4">
        <f t="shared" si="237"/>
        <v>0</v>
      </c>
      <c r="VIU85" s="4">
        <f t="shared" si="237"/>
        <v>0</v>
      </c>
      <c r="VIV85" s="4">
        <f t="shared" si="237"/>
        <v>0</v>
      </c>
      <c r="VIW85" s="4">
        <f t="shared" si="237"/>
        <v>0</v>
      </c>
      <c r="VIX85" s="4">
        <f t="shared" si="237"/>
        <v>0</v>
      </c>
      <c r="VIY85" s="4">
        <f t="shared" si="237"/>
        <v>0</v>
      </c>
      <c r="VIZ85" s="4">
        <f t="shared" si="237"/>
        <v>0</v>
      </c>
      <c r="VJA85" s="4">
        <f t="shared" si="237"/>
        <v>0</v>
      </c>
      <c r="VJB85" s="4">
        <f t="shared" si="237"/>
        <v>0</v>
      </c>
      <c r="VJC85" s="4">
        <f t="shared" si="237"/>
        <v>0</v>
      </c>
      <c r="VJD85" s="4">
        <f t="shared" si="237"/>
        <v>0</v>
      </c>
      <c r="VJE85" s="4">
        <f t="shared" si="237"/>
        <v>0</v>
      </c>
      <c r="VJF85" s="4">
        <f t="shared" si="237"/>
        <v>0</v>
      </c>
      <c r="VJG85" s="4">
        <f t="shared" si="237"/>
        <v>0</v>
      </c>
      <c r="VJH85" s="4">
        <f t="shared" si="237"/>
        <v>0</v>
      </c>
      <c r="VJI85" s="4">
        <f t="shared" si="237"/>
        <v>0</v>
      </c>
      <c r="VJJ85" s="4">
        <f t="shared" si="237"/>
        <v>0</v>
      </c>
      <c r="VJK85" s="4">
        <f t="shared" si="237"/>
        <v>0</v>
      </c>
      <c r="VJL85" s="4">
        <f t="shared" si="237"/>
        <v>0</v>
      </c>
      <c r="VJM85" s="4">
        <f t="shared" si="237"/>
        <v>0</v>
      </c>
      <c r="VJN85" s="4">
        <f t="shared" si="237"/>
        <v>0</v>
      </c>
      <c r="VJO85" s="4">
        <f t="shared" si="237"/>
        <v>0</v>
      </c>
      <c r="VJP85" s="4">
        <f t="shared" si="237"/>
        <v>0</v>
      </c>
      <c r="VJQ85" s="4">
        <f t="shared" si="237"/>
        <v>0</v>
      </c>
      <c r="VJR85" s="4">
        <f t="shared" si="237"/>
        <v>0</v>
      </c>
      <c r="VJS85" s="4">
        <f t="shared" si="237"/>
        <v>0</v>
      </c>
      <c r="VJT85" s="4">
        <f t="shared" si="237"/>
        <v>0</v>
      </c>
      <c r="VJU85" s="4">
        <f t="shared" si="237"/>
        <v>0</v>
      </c>
      <c r="VJV85" s="4">
        <f t="shared" si="237"/>
        <v>0</v>
      </c>
      <c r="VJW85" s="4">
        <f t="shared" si="237"/>
        <v>0</v>
      </c>
      <c r="VJX85" s="4">
        <f t="shared" si="237"/>
        <v>0</v>
      </c>
      <c r="VJY85" s="4">
        <f t="shared" si="237"/>
        <v>0</v>
      </c>
      <c r="VJZ85" s="4">
        <f t="shared" si="237"/>
        <v>0</v>
      </c>
      <c r="VKA85" s="4">
        <f t="shared" si="237"/>
        <v>0</v>
      </c>
      <c r="VKB85" s="4">
        <f t="shared" si="237"/>
        <v>0</v>
      </c>
      <c r="VKC85" s="4">
        <f t="shared" si="237"/>
        <v>0</v>
      </c>
      <c r="VKD85" s="4">
        <f t="shared" si="237"/>
        <v>0</v>
      </c>
      <c r="VKE85" s="4">
        <f t="shared" si="237"/>
        <v>0</v>
      </c>
      <c r="VKF85" s="4">
        <f t="shared" si="237"/>
        <v>0</v>
      </c>
      <c r="VKG85" s="4">
        <f t="shared" si="237"/>
        <v>0</v>
      </c>
      <c r="VKH85" s="4">
        <f t="shared" si="237"/>
        <v>0</v>
      </c>
      <c r="VKI85" s="4">
        <f t="shared" si="237"/>
        <v>0</v>
      </c>
      <c r="VKJ85" s="4">
        <f t="shared" si="237"/>
        <v>0</v>
      </c>
      <c r="VKK85" s="4">
        <f t="shared" si="237"/>
        <v>0</v>
      </c>
      <c r="VKL85" s="4">
        <f t="shared" si="237"/>
        <v>0</v>
      </c>
      <c r="VKM85" s="4">
        <f t="shared" si="237"/>
        <v>0</v>
      </c>
      <c r="VKN85" s="4">
        <f t="shared" si="237"/>
        <v>0</v>
      </c>
      <c r="VKO85" s="4">
        <f t="shared" si="237"/>
        <v>0</v>
      </c>
      <c r="VKP85" s="4">
        <f t="shared" si="237"/>
        <v>0</v>
      </c>
      <c r="VKQ85" s="4">
        <f t="shared" si="237"/>
        <v>0</v>
      </c>
      <c r="VKR85" s="4">
        <f t="shared" si="237"/>
        <v>0</v>
      </c>
      <c r="VKS85" s="4">
        <f t="shared" si="237"/>
        <v>0</v>
      </c>
      <c r="VKT85" s="4">
        <f t="shared" si="237"/>
        <v>0</v>
      </c>
      <c r="VKU85" s="4">
        <f t="shared" si="237"/>
        <v>0</v>
      </c>
      <c r="VKV85" s="4">
        <f t="shared" si="237"/>
        <v>0</v>
      </c>
      <c r="VKW85" s="4">
        <f t="shared" si="237"/>
        <v>0</v>
      </c>
      <c r="VKX85" s="4">
        <f t="shared" si="237"/>
        <v>0</v>
      </c>
      <c r="VKY85" s="4">
        <f t="shared" si="237"/>
        <v>0</v>
      </c>
      <c r="VKZ85" s="4">
        <f t="shared" si="237"/>
        <v>0</v>
      </c>
      <c r="VLA85" s="4">
        <f t="shared" si="237"/>
        <v>0</v>
      </c>
      <c r="VLB85" s="4">
        <f t="shared" si="237"/>
        <v>0</v>
      </c>
      <c r="VLC85" s="4">
        <f t="shared" ref="VLC85:VNN85" si="238">VKO83</f>
        <v>0</v>
      </c>
      <c r="VLD85" s="4">
        <f t="shared" si="238"/>
        <v>0</v>
      </c>
      <c r="VLE85" s="4">
        <f t="shared" si="238"/>
        <v>0</v>
      </c>
      <c r="VLF85" s="4">
        <f t="shared" si="238"/>
        <v>0</v>
      </c>
      <c r="VLG85" s="4">
        <f t="shared" si="238"/>
        <v>0</v>
      </c>
      <c r="VLH85" s="4">
        <f t="shared" si="238"/>
        <v>0</v>
      </c>
      <c r="VLI85" s="4">
        <f t="shared" si="238"/>
        <v>0</v>
      </c>
      <c r="VLJ85" s="4">
        <f t="shared" si="238"/>
        <v>0</v>
      </c>
      <c r="VLK85" s="4">
        <f t="shared" si="238"/>
        <v>0</v>
      </c>
      <c r="VLL85" s="4">
        <f t="shared" si="238"/>
        <v>0</v>
      </c>
      <c r="VLM85" s="4">
        <f t="shared" si="238"/>
        <v>0</v>
      </c>
      <c r="VLN85" s="4">
        <f t="shared" si="238"/>
        <v>0</v>
      </c>
      <c r="VLO85" s="4">
        <f t="shared" si="238"/>
        <v>0</v>
      </c>
      <c r="VLP85" s="4">
        <f t="shared" si="238"/>
        <v>0</v>
      </c>
      <c r="VLQ85" s="4">
        <f t="shared" si="238"/>
        <v>0</v>
      </c>
      <c r="VLR85" s="4">
        <f t="shared" si="238"/>
        <v>0</v>
      </c>
      <c r="VLS85" s="4">
        <f t="shared" si="238"/>
        <v>0</v>
      </c>
      <c r="VLT85" s="4">
        <f t="shared" si="238"/>
        <v>0</v>
      </c>
      <c r="VLU85" s="4">
        <f t="shared" si="238"/>
        <v>0</v>
      </c>
      <c r="VLV85" s="4">
        <f t="shared" si="238"/>
        <v>0</v>
      </c>
      <c r="VLW85" s="4">
        <f t="shared" si="238"/>
        <v>0</v>
      </c>
      <c r="VLX85" s="4">
        <f t="shared" si="238"/>
        <v>0</v>
      </c>
      <c r="VLY85" s="4">
        <f t="shared" si="238"/>
        <v>0</v>
      </c>
      <c r="VLZ85" s="4">
        <f t="shared" si="238"/>
        <v>0</v>
      </c>
      <c r="VMA85" s="4">
        <f t="shared" si="238"/>
        <v>0</v>
      </c>
      <c r="VMB85" s="4">
        <f t="shared" si="238"/>
        <v>0</v>
      </c>
      <c r="VMC85" s="4">
        <f t="shared" si="238"/>
        <v>0</v>
      </c>
      <c r="VMD85" s="4">
        <f t="shared" si="238"/>
        <v>0</v>
      </c>
      <c r="VME85" s="4">
        <f t="shared" si="238"/>
        <v>0</v>
      </c>
      <c r="VMF85" s="4">
        <f t="shared" si="238"/>
        <v>0</v>
      </c>
      <c r="VMG85" s="4">
        <f t="shared" si="238"/>
        <v>0</v>
      </c>
      <c r="VMH85" s="4">
        <f t="shared" si="238"/>
        <v>0</v>
      </c>
      <c r="VMI85" s="4">
        <f t="shared" si="238"/>
        <v>0</v>
      </c>
      <c r="VMJ85" s="4">
        <f t="shared" si="238"/>
        <v>0</v>
      </c>
      <c r="VMK85" s="4">
        <f t="shared" si="238"/>
        <v>0</v>
      </c>
      <c r="VML85" s="4">
        <f t="shared" si="238"/>
        <v>0</v>
      </c>
      <c r="VMM85" s="4">
        <f t="shared" si="238"/>
        <v>0</v>
      </c>
      <c r="VMN85" s="4">
        <f t="shared" si="238"/>
        <v>0</v>
      </c>
      <c r="VMO85" s="4">
        <f t="shared" si="238"/>
        <v>0</v>
      </c>
      <c r="VMP85" s="4">
        <f t="shared" si="238"/>
        <v>0</v>
      </c>
      <c r="VMQ85" s="4">
        <f t="shared" si="238"/>
        <v>0</v>
      </c>
      <c r="VMR85" s="4">
        <f t="shared" si="238"/>
        <v>0</v>
      </c>
      <c r="VMS85" s="4">
        <f t="shared" si="238"/>
        <v>0</v>
      </c>
      <c r="VMT85" s="4">
        <f t="shared" si="238"/>
        <v>0</v>
      </c>
      <c r="VMU85" s="4">
        <f t="shared" si="238"/>
        <v>0</v>
      </c>
      <c r="VMV85" s="4">
        <f t="shared" si="238"/>
        <v>0</v>
      </c>
      <c r="VMW85" s="4">
        <f t="shared" si="238"/>
        <v>0</v>
      </c>
      <c r="VMX85" s="4">
        <f t="shared" si="238"/>
        <v>0</v>
      </c>
      <c r="VMY85" s="4">
        <f t="shared" si="238"/>
        <v>0</v>
      </c>
      <c r="VMZ85" s="4">
        <f t="shared" si="238"/>
        <v>0</v>
      </c>
      <c r="VNA85" s="4">
        <f t="shared" si="238"/>
        <v>0</v>
      </c>
      <c r="VNB85" s="4">
        <f t="shared" si="238"/>
        <v>0</v>
      </c>
      <c r="VNC85" s="4">
        <f t="shared" si="238"/>
        <v>0</v>
      </c>
      <c r="VND85" s="4">
        <f t="shared" si="238"/>
        <v>0</v>
      </c>
      <c r="VNE85" s="4">
        <f t="shared" si="238"/>
        <v>0</v>
      </c>
      <c r="VNF85" s="4">
        <f t="shared" si="238"/>
        <v>0</v>
      </c>
      <c r="VNG85" s="4">
        <f t="shared" si="238"/>
        <v>0</v>
      </c>
      <c r="VNH85" s="4">
        <f t="shared" si="238"/>
        <v>0</v>
      </c>
      <c r="VNI85" s="4">
        <f t="shared" si="238"/>
        <v>0</v>
      </c>
      <c r="VNJ85" s="4">
        <f t="shared" si="238"/>
        <v>0</v>
      </c>
      <c r="VNK85" s="4">
        <f t="shared" si="238"/>
        <v>0</v>
      </c>
      <c r="VNL85" s="4">
        <f t="shared" si="238"/>
        <v>0</v>
      </c>
      <c r="VNM85" s="4">
        <f t="shared" si="238"/>
        <v>0</v>
      </c>
      <c r="VNN85" s="4">
        <f t="shared" si="238"/>
        <v>0</v>
      </c>
      <c r="VNO85" s="4">
        <f t="shared" ref="VNO85:VPZ85" si="239">VNA83</f>
        <v>0</v>
      </c>
      <c r="VNP85" s="4">
        <f t="shared" si="239"/>
        <v>0</v>
      </c>
      <c r="VNQ85" s="4">
        <f t="shared" si="239"/>
        <v>0</v>
      </c>
      <c r="VNR85" s="4">
        <f t="shared" si="239"/>
        <v>0</v>
      </c>
      <c r="VNS85" s="4">
        <f t="shared" si="239"/>
        <v>0</v>
      </c>
      <c r="VNT85" s="4">
        <f t="shared" si="239"/>
        <v>0</v>
      </c>
      <c r="VNU85" s="4">
        <f t="shared" si="239"/>
        <v>0</v>
      </c>
      <c r="VNV85" s="4">
        <f t="shared" si="239"/>
        <v>0</v>
      </c>
      <c r="VNW85" s="4">
        <f t="shared" si="239"/>
        <v>0</v>
      </c>
      <c r="VNX85" s="4">
        <f t="shared" si="239"/>
        <v>0</v>
      </c>
      <c r="VNY85" s="4">
        <f t="shared" si="239"/>
        <v>0</v>
      </c>
      <c r="VNZ85" s="4">
        <f t="shared" si="239"/>
        <v>0</v>
      </c>
      <c r="VOA85" s="4">
        <f t="shared" si="239"/>
        <v>0</v>
      </c>
      <c r="VOB85" s="4">
        <f t="shared" si="239"/>
        <v>0</v>
      </c>
      <c r="VOC85" s="4">
        <f t="shared" si="239"/>
        <v>0</v>
      </c>
      <c r="VOD85" s="4">
        <f t="shared" si="239"/>
        <v>0</v>
      </c>
      <c r="VOE85" s="4">
        <f t="shared" si="239"/>
        <v>0</v>
      </c>
      <c r="VOF85" s="4">
        <f t="shared" si="239"/>
        <v>0</v>
      </c>
      <c r="VOG85" s="4">
        <f t="shared" si="239"/>
        <v>0</v>
      </c>
      <c r="VOH85" s="4">
        <f t="shared" si="239"/>
        <v>0</v>
      </c>
      <c r="VOI85" s="4">
        <f t="shared" si="239"/>
        <v>0</v>
      </c>
      <c r="VOJ85" s="4">
        <f t="shared" si="239"/>
        <v>0</v>
      </c>
      <c r="VOK85" s="4">
        <f t="shared" si="239"/>
        <v>0</v>
      </c>
      <c r="VOL85" s="4">
        <f t="shared" si="239"/>
        <v>0</v>
      </c>
      <c r="VOM85" s="4">
        <f t="shared" si="239"/>
        <v>0</v>
      </c>
      <c r="VON85" s="4">
        <f t="shared" si="239"/>
        <v>0</v>
      </c>
      <c r="VOO85" s="4">
        <f t="shared" si="239"/>
        <v>0</v>
      </c>
      <c r="VOP85" s="4">
        <f t="shared" si="239"/>
        <v>0</v>
      </c>
      <c r="VOQ85" s="4">
        <f t="shared" si="239"/>
        <v>0</v>
      </c>
      <c r="VOR85" s="4">
        <f t="shared" si="239"/>
        <v>0</v>
      </c>
      <c r="VOS85" s="4">
        <f t="shared" si="239"/>
        <v>0</v>
      </c>
      <c r="VOT85" s="4">
        <f t="shared" si="239"/>
        <v>0</v>
      </c>
      <c r="VOU85" s="4">
        <f t="shared" si="239"/>
        <v>0</v>
      </c>
      <c r="VOV85" s="4">
        <f t="shared" si="239"/>
        <v>0</v>
      </c>
      <c r="VOW85" s="4">
        <f t="shared" si="239"/>
        <v>0</v>
      </c>
      <c r="VOX85" s="4">
        <f t="shared" si="239"/>
        <v>0</v>
      </c>
      <c r="VOY85" s="4">
        <f t="shared" si="239"/>
        <v>0</v>
      </c>
      <c r="VOZ85" s="4">
        <f t="shared" si="239"/>
        <v>0</v>
      </c>
      <c r="VPA85" s="4">
        <f t="shared" si="239"/>
        <v>0</v>
      </c>
      <c r="VPB85" s="4">
        <f t="shared" si="239"/>
        <v>0</v>
      </c>
      <c r="VPC85" s="4">
        <f t="shared" si="239"/>
        <v>0</v>
      </c>
      <c r="VPD85" s="4">
        <f t="shared" si="239"/>
        <v>0</v>
      </c>
      <c r="VPE85" s="4">
        <f t="shared" si="239"/>
        <v>0</v>
      </c>
      <c r="VPF85" s="4">
        <f t="shared" si="239"/>
        <v>0</v>
      </c>
      <c r="VPG85" s="4">
        <f t="shared" si="239"/>
        <v>0</v>
      </c>
      <c r="VPH85" s="4">
        <f t="shared" si="239"/>
        <v>0</v>
      </c>
      <c r="VPI85" s="4">
        <f t="shared" si="239"/>
        <v>0</v>
      </c>
      <c r="VPJ85" s="4">
        <f t="shared" si="239"/>
        <v>0</v>
      </c>
      <c r="VPK85" s="4">
        <f t="shared" si="239"/>
        <v>0</v>
      </c>
      <c r="VPL85" s="4">
        <f t="shared" si="239"/>
        <v>0</v>
      </c>
      <c r="VPM85" s="4">
        <f t="shared" si="239"/>
        <v>0</v>
      </c>
      <c r="VPN85" s="4">
        <f t="shared" si="239"/>
        <v>0</v>
      </c>
      <c r="VPO85" s="4">
        <f t="shared" si="239"/>
        <v>0</v>
      </c>
      <c r="VPP85" s="4">
        <f t="shared" si="239"/>
        <v>0</v>
      </c>
      <c r="VPQ85" s="4">
        <f t="shared" si="239"/>
        <v>0</v>
      </c>
      <c r="VPR85" s="4">
        <f t="shared" si="239"/>
        <v>0</v>
      </c>
      <c r="VPS85" s="4">
        <f t="shared" si="239"/>
        <v>0</v>
      </c>
      <c r="VPT85" s="4">
        <f t="shared" si="239"/>
        <v>0</v>
      </c>
      <c r="VPU85" s="4">
        <f t="shared" si="239"/>
        <v>0</v>
      </c>
      <c r="VPV85" s="4">
        <f t="shared" si="239"/>
        <v>0</v>
      </c>
      <c r="VPW85" s="4">
        <f t="shared" si="239"/>
        <v>0</v>
      </c>
      <c r="VPX85" s="4">
        <f t="shared" si="239"/>
        <v>0</v>
      </c>
      <c r="VPY85" s="4">
        <f t="shared" si="239"/>
        <v>0</v>
      </c>
      <c r="VPZ85" s="4">
        <f t="shared" si="239"/>
        <v>0</v>
      </c>
      <c r="VQA85" s="4">
        <f t="shared" ref="VQA85:VSL85" si="240">VPM83</f>
        <v>0</v>
      </c>
      <c r="VQB85" s="4">
        <f t="shared" si="240"/>
        <v>0</v>
      </c>
      <c r="VQC85" s="4">
        <f t="shared" si="240"/>
        <v>0</v>
      </c>
      <c r="VQD85" s="4">
        <f t="shared" si="240"/>
        <v>0</v>
      </c>
      <c r="VQE85" s="4">
        <f t="shared" si="240"/>
        <v>0</v>
      </c>
      <c r="VQF85" s="4">
        <f t="shared" si="240"/>
        <v>0</v>
      </c>
      <c r="VQG85" s="4">
        <f t="shared" si="240"/>
        <v>0</v>
      </c>
      <c r="VQH85" s="4">
        <f t="shared" si="240"/>
        <v>0</v>
      </c>
      <c r="VQI85" s="4">
        <f t="shared" si="240"/>
        <v>0</v>
      </c>
      <c r="VQJ85" s="4">
        <f t="shared" si="240"/>
        <v>0</v>
      </c>
      <c r="VQK85" s="4">
        <f t="shared" si="240"/>
        <v>0</v>
      </c>
      <c r="VQL85" s="4">
        <f t="shared" si="240"/>
        <v>0</v>
      </c>
      <c r="VQM85" s="4">
        <f t="shared" si="240"/>
        <v>0</v>
      </c>
      <c r="VQN85" s="4">
        <f t="shared" si="240"/>
        <v>0</v>
      </c>
      <c r="VQO85" s="4">
        <f t="shared" si="240"/>
        <v>0</v>
      </c>
      <c r="VQP85" s="4">
        <f t="shared" si="240"/>
        <v>0</v>
      </c>
      <c r="VQQ85" s="4">
        <f t="shared" si="240"/>
        <v>0</v>
      </c>
      <c r="VQR85" s="4">
        <f t="shared" si="240"/>
        <v>0</v>
      </c>
      <c r="VQS85" s="4">
        <f t="shared" si="240"/>
        <v>0</v>
      </c>
      <c r="VQT85" s="4">
        <f t="shared" si="240"/>
        <v>0</v>
      </c>
      <c r="VQU85" s="4">
        <f t="shared" si="240"/>
        <v>0</v>
      </c>
      <c r="VQV85" s="4">
        <f t="shared" si="240"/>
        <v>0</v>
      </c>
      <c r="VQW85" s="4">
        <f t="shared" si="240"/>
        <v>0</v>
      </c>
      <c r="VQX85" s="4">
        <f t="shared" si="240"/>
        <v>0</v>
      </c>
      <c r="VQY85" s="4">
        <f t="shared" si="240"/>
        <v>0</v>
      </c>
      <c r="VQZ85" s="4">
        <f t="shared" si="240"/>
        <v>0</v>
      </c>
      <c r="VRA85" s="4">
        <f t="shared" si="240"/>
        <v>0</v>
      </c>
      <c r="VRB85" s="4">
        <f t="shared" si="240"/>
        <v>0</v>
      </c>
      <c r="VRC85" s="4">
        <f t="shared" si="240"/>
        <v>0</v>
      </c>
      <c r="VRD85" s="4">
        <f t="shared" si="240"/>
        <v>0</v>
      </c>
      <c r="VRE85" s="4">
        <f t="shared" si="240"/>
        <v>0</v>
      </c>
      <c r="VRF85" s="4">
        <f t="shared" si="240"/>
        <v>0</v>
      </c>
      <c r="VRG85" s="4">
        <f t="shared" si="240"/>
        <v>0</v>
      </c>
      <c r="VRH85" s="4">
        <f t="shared" si="240"/>
        <v>0</v>
      </c>
      <c r="VRI85" s="4">
        <f t="shared" si="240"/>
        <v>0</v>
      </c>
      <c r="VRJ85" s="4">
        <f t="shared" si="240"/>
        <v>0</v>
      </c>
      <c r="VRK85" s="4">
        <f t="shared" si="240"/>
        <v>0</v>
      </c>
      <c r="VRL85" s="4">
        <f t="shared" si="240"/>
        <v>0</v>
      </c>
      <c r="VRM85" s="4">
        <f t="shared" si="240"/>
        <v>0</v>
      </c>
      <c r="VRN85" s="4">
        <f t="shared" si="240"/>
        <v>0</v>
      </c>
      <c r="VRO85" s="4">
        <f t="shared" si="240"/>
        <v>0</v>
      </c>
      <c r="VRP85" s="4">
        <f t="shared" si="240"/>
        <v>0</v>
      </c>
      <c r="VRQ85" s="4">
        <f t="shared" si="240"/>
        <v>0</v>
      </c>
      <c r="VRR85" s="4">
        <f t="shared" si="240"/>
        <v>0</v>
      </c>
      <c r="VRS85" s="4">
        <f t="shared" si="240"/>
        <v>0</v>
      </c>
      <c r="VRT85" s="4">
        <f t="shared" si="240"/>
        <v>0</v>
      </c>
      <c r="VRU85" s="4">
        <f t="shared" si="240"/>
        <v>0</v>
      </c>
      <c r="VRV85" s="4">
        <f t="shared" si="240"/>
        <v>0</v>
      </c>
      <c r="VRW85" s="4">
        <f t="shared" si="240"/>
        <v>0</v>
      </c>
      <c r="VRX85" s="4">
        <f t="shared" si="240"/>
        <v>0</v>
      </c>
      <c r="VRY85" s="4">
        <f t="shared" si="240"/>
        <v>0</v>
      </c>
      <c r="VRZ85" s="4">
        <f t="shared" si="240"/>
        <v>0</v>
      </c>
      <c r="VSA85" s="4">
        <f t="shared" si="240"/>
        <v>0</v>
      </c>
      <c r="VSB85" s="4">
        <f t="shared" si="240"/>
        <v>0</v>
      </c>
      <c r="VSC85" s="4">
        <f t="shared" si="240"/>
        <v>0</v>
      </c>
      <c r="VSD85" s="4">
        <f t="shared" si="240"/>
        <v>0</v>
      </c>
      <c r="VSE85" s="4">
        <f t="shared" si="240"/>
        <v>0</v>
      </c>
      <c r="VSF85" s="4">
        <f t="shared" si="240"/>
        <v>0</v>
      </c>
      <c r="VSG85" s="4">
        <f t="shared" si="240"/>
        <v>0</v>
      </c>
      <c r="VSH85" s="4">
        <f t="shared" si="240"/>
        <v>0</v>
      </c>
      <c r="VSI85" s="4">
        <f t="shared" si="240"/>
        <v>0</v>
      </c>
      <c r="VSJ85" s="4">
        <f t="shared" si="240"/>
        <v>0</v>
      </c>
      <c r="VSK85" s="4">
        <f t="shared" si="240"/>
        <v>0</v>
      </c>
      <c r="VSL85" s="4">
        <f t="shared" si="240"/>
        <v>0</v>
      </c>
      <c r="VSM85" s="4">
        <f t="shared" ref="VSM85:VUX85" si="241">VRY83</f>
        <v>0</v>
      </c>
      <c r="VSN85" s="4">
        <f t="shared" si="241"/>
        <v>0</v>
      </c>
      <c r="VSO85" s="4">
        <f t="shared" si="241"/>
        <v>0</v>
      </c>
      <c r="VSP85" s="4">
        <f t="shared" si="241"/>
        <v>0</v>
      </c>
      <c r="VSQ85" s="4">
        <f t="shared" si="241"/>
        <v>0</v>
      </c>
      <c r="VSR85" s="4">
        <f t="shared" si="241"/>
        <v>0</v>
      </c>
      <c r="VSS85" s="4">
        <f t="shared" si="241"/>
        <v>0</v>
      </c>
      <c r="VST85" s="4">
        <f t="shared" si="241"/>
        <v>0</v>
      </c>
      <c r="VSU85" s="4">
        <f t="shared" si="241"/>
        <v>0</v>
      </c>
      <c r="VSV85" s="4">
        <f t="shared" si="241"/>
        <v>0</v>
      </c>
      <c r="VSW85" s="4">
        <f t="shared" si="241"/>
        <v>0</v>
      </c>
      <c r="VSX85" s="4">
        <f t="shared" si="241"/>
        <v>0</v>
      </c>
      <c r="VSY85" s="4">
        <f t="shared" si="241"/>
        <v>0</v>
      </c>
      <c r="VSZ85" s="4">
        <f t="shared" si="241"/>
        <v>0</v>
      </c>
      <c r="VTA85" s="4">
        <f t="shared" si="241"/>
        <v>0</v>
      </c>
      <c r="VTB85" s="4">
        <f t="shared" si="241"/>
        <v>0</v>
      </c>
      <c r="VTC85" s="4">
        <f t="shared" si="241"/>
        <v>0</v>
      </c>
      <c r="VTD85" s="4">
        <f t="shared" si="241"/>
        <v>0</v>
      </c>
      <c r="VTE85" s="4">
        <f t="shared" si="241"/>
        <v>0</v>
      </c>
      <c r="VTF85" s="4">
        <f t="shared" si="241"/>
        <v>0</v>
      </c>
      <c r="VTG85" s="4">
        <f t="shared" si="241"/>
        <v>0</v>
      </c>
      <c r="VTH85" s="4">
        <f t="shared" si="241"/>
        <v>0</v>
      </c>
      <c r="VTI85" s="4">
        <f t="shared" si="241"/>
        <v>0</v>
      </c>
      <c r="VTJ85" s="4">
        <f t="shared" si="241"/>
        <v>0</v>
      </c>
      <c r="VTK85" s="4">
        <f t="shared" si="241"/>
        <v>0</v>
      </c>
      <c r="VTL85" s="4">
        <f t="shared" si="241"/>
        <v>0</v>
      </c>
      <c r="VTM85" s="4">
        <f t="shared" si="241"/>
        <v>0</v>
      </c>
      <c r="VTN85" s="4">
        <f t="shared" si="241"/>
        <v>0</v>
      </c>
      <c r="VTO85" s="4">
        <f t="shared" si="241"/>
        <v>0</v>
      </c>
      <c r="VTP85" s="4">
        <f t="shared" si="241"/>
        <v>0</v>
      </c>
      <c r="VTQ85" s="4">
        <f t="shared" si="241"/>
        <v>0</v>
      </c>
      <c r="VTR85" s="4">
        <f t="shared" si="241"/>
        <v>0</v>
      </c>
      <c r="VTS85" s="4">
        <f t="shared" si="241"/>
        <v>0</v>
      </c>
      <c r="VTT85" s="4">
        <f t="shared" si="241"/>
        <v>0</v>
      </c>
      <c r="VTU85" s="4">
        <f t="shared" si="241"/>
        <v>0</v>
      </c>
      <c r="VTV85" s="4">
        <f t="shared" si="241"/>
        <v>0</v>
      </c>
      <c r="VTW85" s="4">
        <f t="shared" si="241"/>
        <v>0</v>
      </c>
      <c r="VTX85" s="4">
        <f t="shared" si="241"/>
        <v>0</v>
      </c>
      <c r="VTY85" s="4">
        <f t="shared" si="241"/>
        <v>0</v>
      </c>
      <c r="VTZ85" s="4">
        <f t="shared" si="241"/>
        <v>0</v>
      </c>
      <c r="VUA85" s="4">
        <f t="shared" si="241"/>
        <v>0</v>
      </c>
      <c r="VUB85" s="4">
        <f t="shared" si="241"/>
        <v>0</v>
      </c>
      <c r="VUC85" s="4">
        <f t="shared" si="241"/>
        <v>0</v>
      </c>
      <c r="VUD85" s="4">
        <f t="shared" si="241"/>
        <v>0</v>
      </c>
      <c r="VUE85" s="4">
        <f t="shared" si="241"/>
        <v>0</v>
      </c>
      <c r="VUF85" s="4">
        <f t="shared" si="241"/>
        <v>0</v>
      </c>
      <c r="VUG85" s="4">
        <f t="shared" si="241"/>
        <v>0</v>
      </c>
      <c r="VUH85" s="4">
        <f t="shared" si="241"/>
        <v>0</v>
      </c>
      <c r="VUI85" s="4">
        <f t="shared" si="241"/>
        <v>0</v>
      </c>
      <c r="VUJ85" s="4">
        <f t="shared" si="241"/>
        <v>0</v>
      </c>
      <c r="VUK85" s="4">
        <f t="shared" si="241"/>
        <v>0</v>
      </c>
      <c r="VUL85" s="4">
        <f t="shared" si="241"/>
        <v>0</v>
      </c>
      <c r="VUM85" s="4">
        <f t="shared" si="241"/>
        <v>0</v>
      </c>
      <c r="VUN85" s="4">
        <f t="shared" si="241"/>
        <v>0</v>
      </c>
      <c r="VUO85" s="4">
        <f t="shared" si="241"/>
        <v>0</v>
      </c>
      <c r="VUP85" s="4">
        <f t="shared" si="241"/>
        <v>0</v>
      </c>
      <c r="VUQ85" s="4">
        <f t="shared" si="241"/>
        <v>0</v>
      </c>
      <c r="VUR85" s="4">
        <f t="shared" si="241"/>
        <v>0</v>
      </c>
      <c r="VUS85" s="4">
        <f t="shared" si="241"/>
        <v>0</v>
      </c>
      <c r="VUT85" s="4">
        <f t="shared" si="241"/>
        <v>0</v>
      </c>
      <c r="VUU85" s="4">
        <f t="shared" si="241"/>
        <v>0</v>
      </c>
      <c r="VUV85" s="4">
        <f t="shared" si="241"/>
        <v>0</v>
      </c>
      <c r="VUW85" s="4">
        <f t="shared" si="241"/>
        <v>0</v>
      </c>
      <c r="VUX85" s="4">
        <f t="shared" si="241"/>
        <v>0</v>
      </c>
      <c r="VUY85" s="4">
        <f t="shared" ref="VUY85:VXJ85" si="242">VUK83</f>
        <v>0</v>
      </c>
      <c r="VUZ85" s="4">
        <f t="shared" si="242"/>
        <v>0</v>
      </c>
      <c r="VVA85" s="4">
        <f t="shared" si="242"/>
        <v>0</v>
      </c>
      <c r="VVB85" s="4">
        <f t="shared" si="242"/>
        <v>0</v>
      </c>
      <c r="VVC85" s="4">
        <f t="shared" si="242"/>
        <v>0</v>
      </c>
      <c r="VVD85" s="4">
        <f t="shared" si="242"/>
        <v>0</v>
      </c>
      <c r="VVE85" s="4">
        <f t="shared" si="242"/>
        <v>0</v>
      </c>
      <c r="VVF85" s="4">
        <f t="shared" si="242"/>
        <v>0</v>
      </c>
      <c r="VVG85" s="4">
        <f t="shared" si="242"/>
        <v>0</v>
      </c>
      <c r="VVH85" s="4">
        <f t="shared" si="242"/>
        <v>0</v>
      </c>
      <c r="VVI85" s="4">
        <f t="shared" si="242"/>
        <v>0</v>
      </c>
      <c r="VVJ85" s="4">
        <f t="shared" si="242"/>
        <v>0</v>
      </c>
      <c r="VVK85" s="4">
        <f t="shared" si="242"/>
        <v>0</v>
      </c>
      <c r="VVL85" s="4">
        <f t="shared" si="242"/>
        <v>0</v>
      </c>
      <c r="VVM85" s="4">
        <f t="shared" si="242"/>
        <v>0</v>
      </c>
      <c r="VVN85" s="4">
        <f t="shared" si="242"/>
        <v>0</v>
      </c>
      <c r="VVO85" s="4">
        <f t="shared" si="242"/>
        <v>0</v>
      </c>
      <c r="VVP85" s="4">
        <f t="shared" si="242"/>
        <v>0</v>
      </c>
      <c r="VVQ85" s="4">
        <f t="shared" si="242"/>
        <v>0</v>
      </c>
      <c r="VVR85" s="4">
        <f t="shared" si="242"/>
        <v>0</v>
      </c>
      <c r="VVS85" s="4">
        <f t="shared" si="242"/>
        <v>0</v>
      </c>
      <c r="VVT85" s="4">
        <f t="shared" si="242"/>
        <v>0</v>
      </c>
      <c r="VVU85" s="4">
        <f t="shared" si="242"/>
        <v>0</v>
      </c>
      <c r="VVV85" s="4">
        <f t="shared" si="242"/>
        <v>0</v>
      </c>
      <c r="VVW85" s="4">
        <f t="shared" si="242"/>
        <v>0</v>
      </c>
      <c r="VVX85" s="4">
        <f t="shared" si="242"/>
        <v>0</v>
      </c>
      <c r="VVY85" s="4">
        <f t="shared" si="242"/>
        <v>0</v>
      </c>
      <c r="VVZ85" s="4">
        <f t="shared" si="242"/>
        <v>0</v>
      </c>
      <c r="VWA85" s="4">
        <f t="shared" si="242"/>
        <v>0</v>
      </c>
      <c r="VWB85" s="4">
        <f t="shared" si="242"/>
        <v>0</v>
      </c>
      <c r="VWC85" s="4">
        <f t="shared" si="242"/>
        <v>0</v>
      </c>
      <c r="VWD85" s="4">
        <f t="shared" si="242"/>
        <v>0</v>
      </c>
      <c r="VWE85" s="4">
        <f t="shared" si="242"/>
        <v>0</v>
      </c>
      <c r="VWF85" s="4">
        <f t="shared" si="242"/>
        <v>0</v>
      </c>
      <c r="VWG85" s="4">
        <f t="shared" si="242"/>
        <v>0</v>
      </c>
      <c r="VWH85" s="4">
        <f t="shared" si="242"/>
        <v>0</v>
      </c>
      <c r="VWI85" s="4">
        <f t="shared" si="242"/>
        <v>0</v>
      </c>
      <c r="VWJ85" s="4">
        <f t="shared" si="242"/>
        <v>0</v>
      </c>
      <c r="VWK85" s="4">
        <f t="shared" si="242"/>
        <v>0</v>
      </c>
      <c r="VWL85" s="4">
        <f t="shared" si="242"/>
        <v>0</v>
      </c>
      <c r="VWM85" s="4">
        <f t="shared" si="242"/>
        <v>0</v>
      </c>
      <c r="VWN85" s="4">
        <f t="shared" si="242"/>
        <v>0</v>
      </c>
      <c r="VWO85" s="4">
        <f t="shared" si="242"/>
        <v>0</v>
      </c>
      <c r="VWP85" s="4">
        <f t="shared" si="242"/>
        <v>0</v>
      </c>
      <c r="VWQ85" s="4">
        <f t="shared" si="242"/>
        <v>0</v>
      </c>
      <c r="VWR85" s="4">
        <f t="shared" si="242"/>
        <v>0</v>
      </c>
      <c r="VWS85" s="4">
        <f t="shared" si="242"/>
        <v>0</v>
      </c>
      <c r="VWT85" s="4">
        <f t="shared" si="242"/>
        <v>0</v>
      </c>
      <c r="VWU85" s="4">
        <f t="shared" si="242"/>
        <v>0</v>
      </c>
      <c r="VWV85" s="4">
        <f t="shared" si="242"/>
        <v>0</v>
      </c>
      <c r="VWW85" s="4">
        <f t="shared" si="242"/>
        <v>0</v>
      </c>
      <c r="VWX85" s="4">
        <f t="shared" si="242"/>
        <v>0</v>
      </c>
      <c r="VWY85" s="4">
        <f t="shared" si="242"/>
        <v>0</v>
      </c>
      <c r="VWZ85" s="4">
        <f t="shared" si="242"/>
        <v>0</v>
      </c>
      <c r="VXA85" s="4">
        <f t="shared" si="242"/>
        <v>0</v>
      </c>
      <c r="VXB85" s="4">
        <f t="shared" si="242"/>
        <v>0</v>
      </c>
      <c r="VXC85" s="4">
        <f t="shared" si="242"/>
        <v>0</v>
      </c>
      <c r="VXD85" s="4">
        <f t="shared" si="242"/>
        <v>0</v>
      </c>
      <c r="VXE85" s="4">
        <f t="shared" si="242"/>
        <v>0</v>
      </c>
      <c r="VXF85" s="4">
        <f t="shared" si="242"/>
        <v>0</v>
      </c>
      <c r="VXG85" s="4">
        <f t="shared" si="242"/>
        <v>0</v>
      </c>
      <c r="VXH85" s="4">
        <f t="shared" si="242"/>
        <v>0</v>
      </c>
      <c r="VXI85" s="4">
        <f t="shared" si="242"/>
        <v>0</v>
      </c>
      <c r="VXJ85" s="4">
        <f t="shared" si="242"/>
        <v>0</v>
      </c>
      <c r="VXK85" s="4">
        <f t="shared" ref="VXK85:VZV85" si="243">VWW83</f>
        <v>0</v>
      </c>
      <c r="VXL85" s="4">
        <f t="shared" si="243"/>
        <v>0</v>
      </c>
      <c r="VXM85" s="4">
        <f t="shared" si="243"/>
        <v>0</v>
      </c>
      <c r="VXN85" s="4">
        <f t="shared" si="243"/>
        <v>0</v>
      </c>
      <c r="VXO85" s="4">
        <f t="shared" si="243"/>
        <v>0</v>
      </c>
      <c r="VXP85" s="4">
        <f t="shared" si="243"/>
        <v>0</v>
      </c>
      <c r="VXQ85" s="4">
        <f t="shared" si="243"/>
        <v>0</v>
      </c>
      <c r="VXR85" s="4">
        <f t="shared" si="243"/>
        <v>0</v>
      </c>
      <c r="VXS85" s="4">
        <f t="shared" si="243"/>
        <v>0</v>
      </c>
      <c r="VXT85" s="4">
        <f t="shared" si="243"/>
        <v>0</v>
      </c>
      <c r="VXU85" s="4">
        <f t="shared" si="243"/>
        <v>0</v>
      </c>
      <c r="VXV85" s="4">
        <f t="shared" si="243"/>
        <v>0</v>
      </c>
      <c r="VXW85" s="4">
        <f t="shared" si="243"/>
        <v>0</v>
      </c>
      <c r="VXX85" s="4">
        <f t="shared" si="243"/>
        <v>0</v>
      </c>
      <c r="VXY85" s="4">
        <f t="shared" si="243"/>
        <v>0</v>
      </c>
      <c r="VXZ85" s="4">
        <f t="shared" si="243"/>
        <v>0</v>
      </c>
      <c r="VYA85" s="4">
        <f t="shared" si="243"/>
        <v>0</v>
      </c>
      <c r="VYB85" s="4">
        <f t="shared" si="243"/>
        <v>0</v>
      </c>
      <c r="VYC85" s="4">
        <f t="shared" si="243"/>
        <v>0</v>
      </c>
      <c r="VYD85" s="4">
        <f t="shared" si="243"/>
        <v>0</v>
      </c>
      <c r="VYE85" s="4">
        <f t="shared" si="243"/>
        <v>0</v>
      </c>
      <c r="VYF85" s="4">
        <f t="shared" si="243"/>
        <v>0</v>
      </c>
      <c r="VYG85" s="4">
        <f t="shared" si="243"/>
        <v>0</v>
      </c>
      <c r="VYH85" s="4">
        <f t="shared" si="243"/>
        <v>0</v>
      </c>
      <c r="VYI85" s="4">
        <f t="shared" si="243"/>
        <v>0</v>
      </c>
      <c r="VYJ85" s="4">
        <f t="shared" si="243"/>
        <v>0</v>
      </c>
      <c r="VYK85" s="4">
        <f t="shared" si="243"/>
        <v>0</v>
      </c>
      <c r="VYL85" s="4">
        <f t="shared" si="243"/>
        <v>0</v>
      </c>
      <c r="VYM85" s="4">
        <f t="shared" si="243"/>
        <v>0</v>
      </c>
      <c r="VYN85" s="4">
        <f t="shared" si="243"/>
        <v>0</v>
      </c>
      <c r="VYO85" s="4">
        <f t="shared" si="243"/>
        <v>0</v>
      </c>
      <c r="VYP85" s="4">
        <f t="shared" si="243"/>
        <v>0</v>
      </c>
      <c r="VYQ85" s="4">
        <f t="shared" si="243"/>
        <v>0</v>
      </c>
      <c r="VYR85" s="4">
        <f t="shared" si="243"/>
        <v>0</v>
      </c>
      <c r="VYS85" s="4">
        <f t="shared" si="243"/>
        <v>0</v>
      </c>
      <c r="VYT85" s="4">
        <f t="shared" si="243"/>
        <v>0</v>
      </c>
      <c r="VYU85" s="4">
        <f t="shared" si="243"/>
        <v>0</v>
      </c>
      <c r="VYV85" s="4">
        <f t="shared" si="243"/>
        <v>0</v>
      </c>
      <c r="VYW85" s="4">
        <f t="shared" si="243"/>
        <v>0</v>
      </c>
      <c r="VYX85" s="4">
        <f t="shared" si="243"/>
        <v>0</v>
      </c>
      <c r="VYY85" s="4">
        <f t="shared" si="243"/>
        <v>0</v>
      </c>
      <c r="VYZ85" s="4">
        <f t="shared" si="243"/>
        <v>0</v>
      </c>
      <c r="VZA85" s="4">
        <f t="shared" si="243"/>
        <v>0</v>
      </c>
      <c r="VZB85" s="4">
        <f t="shared" si="243"/>
        <v>0</v>
      </c>
      <c r="VZC85" s="4">
        <f t="shared" si="243"/>
        <v>0</v>
      </c>
      <c r="VZD85" s="4">
        <f t="shared" si="243"/>
        <v>0</v>
      </c>
      <c r="VZE85" s="4">
        <f t="shared" si="243"/>
        <v>0</v>
      </c>
      <c r="VZF85" s="4">
        <f t="shared" si="243"/>
        <v>0</v>
      </c>
      <c r="VZG85" s="4">
        <f t="shared" si="243"/>
        <v>0</v>
      </c>
      <c r="VZH85" s="4">
        <f t="shared" si="243"/>
        <v>0</v>
      </c>
      <c r="VZI85" s="4">
        <f t="shared" si="243"/>
        <v>0</v>
      </c>
      <c r="VZJ85" s="4">
        <f t="shared" si="243"/>
        <v>0</v>
      </c>
      <c r="VZK85" s="4">
        <f t="shared" si="243"/>
        <v>0</v>
      </c>
      <c r="VZL85" s="4">
        <f t="shared" si="243"/>
        <v>0</v>
      </c>
      <c r="VZM85" s="4">
        <f t="shared" si="243"/>
        <v>0</v>
      </c>
      <c r="VZN85" s="4">
        <f t="shared" si="243"/>
        <v>0</v>
      </c>
      <c r="VZO85" s="4">
        <f t="shared" si="243"/>
        <v>0</v>
      </c>
      <c r="VZP85" s="4">
        <f t="shared" si="243"/>
        <v>0</v>
      </c>
      <c r="VZQ85" s="4">
        <f t="shared" si="243"/>
        <v>0</v>
      </c>
      <c r="VZR85" s="4">
        <f t="shared" si="243"/>
        <v>0</v>
      </c>
      <c r="VZS85" s="4">
        <f t="shared" si="243"/>
        <v>0</v>
      </c>
      <c r="VZT85" s="4">
        <f t="shared" si="243"/>
        <v>0</v>
      </c>
      <c r="VZU85" s="4">
        <f t="shared" si="243"/>
        <v>0</v>
      </c>
      <c r="VZV85" s="4">
        <f t="shared" si="243"/>
        <v>0</v>
      </c>
      <c r="VZW85" s="4">
        <f t="shared" ref="VZW85:WCH85" si="244">VZI83</f>
        <v>0</v>
      </c>
      <c r="VZX85" s="4">
        <f t="shared" si="244"/>
        <v>0</v>
      </c>
      <c r="VZY85" s="4">
        <f t="shared" si="244"/>
        <v>0</v>
      </c>
      <c r="VZZ85" s="4">
        <f t="shared" si="244"/>
        <v>0</v>
      </c>
      <c r="WAA85" s="4">
        <f t="shared" si="244"/>
        <v>0</v>
      </c>
      <c r="WAB85" s="4">
        <f t="shared" si="244"/>
        <v>0</v>
      </c>
      <c r="WAC85" s="4">
        <f t="shared" si="244"/>
        <v>0</v>
      </c>
      <c r="WAD85" s="4">
        <f t="shared" si="244"/>
        <v>0</v>
      </c>
      <c r="WAE85" s="4">
        <f t="shared" si="244"/>
        <v>0</v>
      </c>
      <c r="WAF85" s="4">
        <f t="shared" si="244"/>
        <v>0</v>
      </c>
      <c r="WAG85" s="4">
        <f t="shared" si="244"/>
        <v>0</v>
      </c>
      <c r="WAH85" s="4">
        <f t="shared" si="244"/>
        <v>0</v>
      </c>
      <c r="WAI85" s="4">
        <f t="shared" si="244"/>
        <v>0</v>
      </c>
      <c r="WAJ85" s="4">
        <f t="shared" si="244"/>
        <v>0</v>
      </c>
      <c r="WAK85" s="4">
        <f t="shared" si="244"/>
        <v>0</v>
      </c>
      <c r="WAL85" s="4">
        <f t="shared" si="244"/>
        <v>0</v>
      </c>
      <c r="WAM85" s="4">
        <f t="shared" si="244"/>
        <v>0</v>
      </c>
      <c r="WAN85" s="4">
        <f t="shared" si="244"/>
        <v>0</v>
      </c>
      <c r="WAO85" s="4">
        <f t="shared" si="244"/>
        <v>0</v>
      </c>
      <c r="WAP85" s="4">
        <f t="shared" si="244"/>
        <v>0</v>
      </c>
      <c r="WAQ85" s="4">
        <f t="shared" si="244"/>
        <v>0</v>
      </c>
      <c r="WAR85" s="4">
        <f t="shared" si="244"/>
        <v>0</v>
      </c>
      <c r="WAS85" s="4">
        <f t="shared" si="244"/>
        <v>0</v>
      </c>
      <c r="WAT85" s="4">
        <f t="shared" si="244"/>
        <v>0</v>
      </c>
      <c r="WAU85" s="4">
        <f t="shared" si="244"/>
        <v>0</v>
      </c>
      <c r="WAV85" s="4">
        <f t="shared" si="244"/>
        <v>0</v>
      </c>
      <c r="WAW85" s="4">
        <f t="shared" si="244"/>
        <v>0</v>
      </c>
      <c r="WAX85" s="4">
        <f t="shared" si="244"/>
        <v>0</v>
      </c>
      <c r="WAY85" s="4">
        <f t="shared" si="244"/>
        <v>0</v>
      </c>
      <c r="WAZ85" s="4">
        <f t="shared" si="244"/>
        <v>0</v>
      </c>
      <c r="WBA85" s="4">
        <f t="shared" si="244"/>
        <v>0</v>
      </c>
      <c r="WBB85" s="4">
        <f t="shared" si="244"/>
        <v>0</v>
      </c>
      <c r="WBC85" s="4">
        <f t="shared" si="244"/>
        <v>0</v>
      </c>
      <c r="WBD85" s="4">
        <f t="shared" si="244"/>
        <v>0</v>
      </c>
      <c r="WBE85" s="4">
        <f t="shared" si="244"/>
        <v>0</v>
      </c>
      <c r="WBF85" s="4">
        <f t="shared" si="244"/>
        <v>0</v>
      </c>
      <c r="WBG85" s="4">
        <f t="shared" si="244"/>
        <v>0</v>
      </c>
      <c r="WBH85" s="4">
        <f t="shared" si="244"/>
        <v>0</v>
      </c>
      <c r="WBI85" s="4">
        <f t="shared" si="244"/>
        <v>0</v>
      </c>
      <c r="WBJ85" s="4">
        <f t="shared" si="244"/>
        <v>0</v>
      </c>
      <c r="WBK85" s="4">
        <f t="shared" si="244"/>
        <v>0</v>
      </c>
      <c r="WBL85" s="4">
        <f t="shared" si="244"/>
        <v>0</v>
      </c>
      <c r="WBM85" s="4">
        <f t="shared" si="244"/>
        <v>0</v>
      </c>
      <c r="WBN85" s="4">
        <f t="shared" si="244"/>
        <v>0</v>
      </c>
      <c r="WBO85" s="4">
        <f t="shared" si="244"/>
        <v>0</v>
      </c>
      <c r="WBP85" s="4">
        <f t="shared" si="244"/>
        <v>0</v>
      </c>
      <c r="WBQ85" s="4">
        <f t="shared" si="244"/>
        <v>0</v>
      </c>
      <c r="WBR85" s="4">
        <f t="shared" si="244"/>
        <v>0</v>
      </c>
      <c r="WBS85" s="4">
        <f t="shared" si="244"/>
        <v>0</v>
      </c>
      <c r="WBT85" s="4">
        <f t="shared" si="244"/>
        <v>0</v>
      </c>
      <c r="WBU85" s="4">
        <f t="shared" si="244"/>
        <v>0</v>
      </c>
      <c r="WBV85" s="4">
        <f t="shared" si="244"/>
        <v>0</v>
      </c>
      <c r="WBW85" s="4">
        <f t="shared" si="244"/>
        <v>0</v>
      </c>
      <c r="WBX85" s="4">
        <f t="shared" si="244"/>
        <v>0</v>
      </c>
      <c r="WBY85" s="4">
        <f t="shared" si="244"/>
        <v>0</v>
      </c>
      <c r="WBZ85" s="4">
        <f t="shared" si="244"/>
        <v>0</v>
      </c>
      <c r="WCA85" s="4">
        <f t="shared" si="244"/>
        <v>0</v>
      </c>
      <c r="WCB85" s="4">
        <f t="shared" si="244"/>
        <v>0</v>
      </c>
      <c r="WCC85" s="4">
        <f t="shared" si="244"/>
        <v>0</v>
      </c>
      <c r="WCD85" s="4">
        <f t="shared" si="244"/>
        <v>0</v>
      </c>
      <c r="WCE85" s="4">
        <f t="shared" si="244"/>
        <v>0</v>
      </c>
      <c r="WCF85" s="4">
        <f t="shared" si="244"/>
        <v>0</v>
      </c>
      <c r="WCG85" s="4">
        <f t="shared" si="244"/>
        <v>0</v>
      </c>
      <c r="WCH85" s="4">
        <f t="shared" si="244"/>
        <v>0</v>
      </c>
      <c r="WCI85" s="4">
        <f t="shared" ref="WCI85:WET85" si="245">WBU83</f>
        <v>0</v>
      </c>
      <c r="WCJ85" s="4">
        <f t="shared" si="245"/>
        <v>0</v>
      </c>
      <c r="WCK85" s="4">
        <f t="shared" si="245"/>
        <v>0</v>
      </c>
      <c r="WCL85" s="4">
        <f t="shared" si="245"/>
        <v>0</v>
      </c>
      <c r="WCM85" s="4">
        <f t="shared" si="245"/>
        <v>0</v>
      </c>
      <c r="WCN85" s="4">
        <f t="shared" si="245"/>
        <v>0</v>
      </c>
      <c r="WCO85" s="4">
        <f t="shared" si="245"/>
        <v>0</v>
      </c>
      <c r="WCP85" s="4">
        <f t="shared" si="245"/>
        <v>0</v>
      </c>
      <c r="WCQ85" s="4">
        <f t="shared" si="245"/>
        <v>0</v>
      </c>
      <c r="WCR85" s="4">
        <f t="shared" si="245"/>
        <v>0</v>
      </c>
      <c r="WCS85" s="4">
        <f t="shared" si="245"/>
        <v>0</v>
      </c>
      <c r="WCT85" s="4">
        <f t="shared" si="245"/>
        <v>0</v>
      </c>
      <c r="WCU85" s="4">
        <f t="shared" si="245"/>
        <v>0</v>
      </c>
      <c r="WCV85" s="4">
        <f t="shared" si="245"/>
        <v>0</v>
      </c>
      <c r="WCW85" s="4">
        <f t="shared" si="245"/>
        <v>0</v>
      </c>
      <c r="WCX85" s="4">
        <f t="shared" si="245"/>
        <v>0</v>
      </c>
      <c r="WCY85" s="4">
        <f t="shared" si="245"/>
        <v>0</v>
      </c>
      <c r="WCZ85" s="4">
        <f t="shared" si="245"/>
        <v>0</v>
      </c>
      <c r="WDA85" s="4">
        <f t="shared" si="245"/>
        <v>0</v>
      </c>
      <c r="WDB85" s="4">
        <f t="shared" si="245"/>
        <v>0</v>
      </c>
      <c r="WDC85" s="4">
        <f t="shared" si="245"/>
        <v>0</v>
      </c>
      <c r="WDD85" s="4">
        <f t="shared" si="245"/>
        <v>0</v>
      </c>
      <c r="WDE85" s="4">
        <f t="shared" si="245"/>
        <v>0</v>
      </c>
      <c r="WDF85" s="4">
        <f t="shared" si="245"/>
        <v>0</v>
      </c>
      <c r="WDG85" s="4">
        <f t="shared" si="245"/>
        <v>0</v>
      </c>
      <c r="WDH85" s="4">
        <f t="shared" si="245"/>
        <v>0</v>
      </c>
      <c r="WDI85" s="4">
        <f t="shared" si="245"/>
        <v>0</v>
      </c>
      <c r="WDJ85" s="4">
        <f t="shared" si="245"/>
        <v>0</v>
      </c>
      <c r="WDK85" s="4">
        <f t="shared" si="245"/>
        <v>0</v>
      </c>
      <c r="WDL85" s="4">
        <f t="shared" si="245"/>
        <v>0</v>
      </c>
      <c r="WDM85" s="4">
        <f t="shared" si="245"/>
        <v>0</v>
      </c>
      <c r="WDN85" s="4">
        <f t="shared" si="245"/>
        <v>0</v>
      </c>
      <c r="WDO85" s="4">
        <f t="shared" si="245"/>
        <v>0</v>
      </c>
      <c r="WDP85" s="4">
        <f t="shared" si="245"/>
        <v>0</v>
      </c>
      <c r="WDQ85" s="4">
        <f t="shared" si="245"/>
        <v>0</v>
      </c>
      <c r="WDR85" s="4">
        <f t="shared" si="245"/>
        <v>0</v>
      </c>
      <c r="WDS85" s="4">
        <f t="shared" si="245"/>
        <v>0</v>
      </c>
      <c r="WDT85" s="4">
        <f t="shared" si="245"/>
        <v>0</v>
      </c>
      <c r="WDU85" s="4">
        <f t="shared" si="245"/>
        <v>0</v>
      </c>
      <c r="WDV85" s="4">
        <f t="shared" si="245"/>
        <v>0</v>
      </c>
      <c r="WDW85" s="4">
        <f t="shared" si="245"/>
        <v>0</v>
      </c>
      <c r="WDX85" s="4">
        <f t="shared" si="245"/>
        <v>0</v>
      </c>
      <c r="WDY85" s="4">
        <f t="shared" si="245"/>
        <v>0</v>
      </c>
      <c r="WDZ85" s="4">
        <f t="shared" si="245"/>
        <v>0</v>
      </c>
      <c r="WEA85" s="4">
        <f t="shared" si="245"/>
        <v>0</v>
      </c>
      <c r="WEB85" s="4">
        <f t="shared" si="245"/>
        <v>0</v>
      </c>
      <c r="WEC85" s="4">
        <f t="shared" si="245"/>
        <v>0</v>
      </c>
      <c r="WED85" s="4">
        <f t="shared" si="245"/>
        <v>0</v>
      </c>
      <c r="WEE85" s="4">
        <f t="shared" si="245"/>
        <v>0</v>
      </c>
      <c r="WEF85" s="4">
        <f t="shared" si="245"/>
        <v>0</v>
      </c>
      <c r="WEG85" s="4">
        <f t="shared" si="245"/>
        <v>0</v>
      </c>
      <c r="WEH85" s="4">
        <f t="shared" si="245"/>
        <v>0</v>
      </c>
      <c r="WEI85" s="4">
        <f t="shared" si="245"/>
        <v>0</v>
      </c>
      <c r="WEJ85" s="4">
        <f t="shared" si="245"/>
        <v>0</v>
      </c>
      <c r="WEK85" s="4">
        <f t="shared" si="245"/>
        <v>0</v>
      </c>
      <c r="WEL85" s="4">
        <f t="shared" si="245"/>
        <v>0</v>
      </c>
      <c r="WEM85" s="4">
        <f t="shared" si="245"/>
        <v>0</v>
      </c>
      <c r="WEN85" s="4">
        <f t="shared" si="245"/>
        <v>0</v>
      </c>
      <c r="WEO85" s="4">
        <f t="shared" si="245"/>
        <v>0</v>
      </c>
      <c r="WEP85" s="4">
        <f t="shared" si="245"/>
        <v>0</v>
      </c>
      <c r="WEQ85" s="4">
        <f t="shared" si="245"/>
        <v>0</v>
      </c>
      <c r="WER85" s="4">
        <f t="shared" si="245"/>
        <v>0</v>
      </c>
      <c r="WES85" s="4">
        <f t="shared" si="245"/>
        <v>0</v>
      </c>
      <c r="WET85" s="4">
        <f t="shared" si="245"/>
        <v>0</v>
      </c>
      <c r="WEU85" s="4">
        <f t="shared" ref="WEU85:WHF85" si="246">WEG83</f>
        <v>0</v>
      </c>
      <c r="WEV85" s="4">
        <f t="shared" si="246"/>
        <v>0</v>
      </c>
      <c r="WEW85" s="4">
        <f t="shared" si="246"/>
        <v>0</v>
      </c>
      <c r="WEX85" s="4">
        <f t="shared" si="246"/>
        <v>0</v>
      </c>
      <c r="WEY85" s="4">
        <f t="shared" si="246"/>
        <v>0</v>
      </c>
      <c r="WEZ85" s="4">
        <f t="shared" si="246"/>
        <v>0</v>
      </c>
      <c r="WFA85" s="4">
        <f t="shared" si="246"/>
        <v>0</v>
      </c>
      <c r="WFB85" s="4">
        <f t="shared" si="246"/>
        <v>0</v>
      </c>
      <c r="WFC85" s="4">
        <f t="shared" si="246"/>
        <v>0</v>
      </c>
      <c r="WFD85" s="4">
        <f t="shared" si="246"/>
        <v>0</v>
      </c>
      <c r="WFE85" s="4">
        <f t="shared" si="246"/>
        <v>0</v>
      </c>
      <c r="WFF85" s="4">
        <f t="shared" si="246"/>
        <v>0</v>
      </c>
      <c r="WFG85" s="4">
        <f t="shared" si="246"/>
        <v>0</v>
      </c>
      <c r="WFH85" s="4">
        <f t="shared" si="246"/>
        <v>0</v>
      </c>
      <c r="WFI85" s="4">
        <f t="shared" si="246"/>
        <v>0</v>
      </c>
      <c r="WFJ85" s="4">
        <f t="shared" si="246"/>
        <v>0</v>
      </c>
      <c r="WFK85" s="4">
        <f t="shared" si="246"/>
        <v>0</v>
      </c>
      <c r="WFL85" s="4">
        <f t="shared" si="246"/>
        <v>0</v>
      </c>
      <c r="WFM85" s="4">
        <f t="shared" si="246"/>
        <v>0</v>
      </c>
      <c r="WFN85" s="4">
        <f t="shared" si="246"/>
        <v>0</v>
      </c>
      <c r="WFO85" s="4">
        <f t="shared" si="246"/>
        <v>0</v>
      </c>
      <c r="WFP85" s="4">
        <f t="shared" si="246"/>
        <v>0</v>
      </c>
      <c r="WFQ85" s="4">
        <f t="shared" si="246"/>
        <v>0</v>
      </c>
      <c r="WFR85" s="4">
        <f t="shared" si="246"/>
        <v>0</v>
      </c>
      <c r="WFS85" s="4">
        <f t="shared" si="246"/>
        <v>0</v>
      </c>
      <c r="WFT85" s="4">
        <f t="shared" si="246"/>
        <v>0</v>
      </c>
      <c r="WFU85" s="4">
        <f t="shared" si="246"/>
        <v>0</v>
      </c>
      <c r="WFV85" s="4">
        <f t="shared" si="246"/>
        <v>0</v>
      </c>
      <c r="WFW85" s="4">
        <f t="shared" si="246"/>
        <v>0</v>
      </c>
      <c r="WFX85" s="4">
        <f t="shared" si="246"/>
        <v>0</v>
      </c>
      <c r="WFY85" s="4">
        <f t="shared" si="246"/>
        <v>0</v>
      </c>
      <c r="WFZ85" s="4">
        <f t="shared" si="246"/>
        <v>0</v>
      </c>
      <c r="WGA85" s="4">
        <f t="shared" si="246"/>
        <v>0</v>
      </c>
      <c r="WGB85" s="4">
        <f t="shared" si="246"/>
        <v>0</v>
      </c>
      <c r="WGC85" s="4">
        <f t="shared" si="246"/>
        <v>0</v>
      </c>
      <c r="WGD85" s="4">
        <f t="shared" si="246"/>
        <v>0</v>
      </c>
      <c r="WGE85" s="4">
        <f t="shared" si="246"/>
        <v>0</v>
      </c>
      <c r="WGF85" s="4">
        <f t="shared" si="246"/>
        <v>0</v>
      </c>
      <c r="WGG85" s="4">
        <f t="shared" si="246"/>
        <v>0</v>
      </c>
      <c r="WGH85" s="4">
        <f t="shared" si="246"/>
        <v>0</v>
      </c>
      <c r="WGI85" s="4">
        <f t="shared" si="246"/>
        <v>0</v>
      </c>
      <c r="WGJ85" s="4">
        <f t="shared" si="246"/>
        <v>0</v>
      </c>
      <c r="WGK85" s="4">
        <f t="shared" si="246"/>
        <v>0</v>
      </c>
      <c r="WGL85" s="4">
        <f t="shared" si="246"/>
        <v>0</v>
      </c>
      <c r="WGM85" s="4">
        <f t="shared" si="246"/>
        <v>0</v>
      </c>
      <c r="WGN85" s="4">
        <f t="shared" si="246"/>
        <v>0</v>
      </c>
      <c r="WGO85" s="4">
        <f t="shared" si="246"/>
        <v>0</v>
      </c>
      <c r="WGP85" s="4">
        <f t="shared" si="246"/>
        <v>0</v>
      </c>
      <c r="WGQ85" s="4">
        <f t="shared" si="246"/>
        <v>0</v>
      </c>
      <c r="WGR85" s="4">
        <f t="shared" si="246"/>
        <v>0</v>
      </c>
      <c r="WGS85" s="4">
        <f t="shared" si="246"/>
        <v>0</v>
      </c>
      <c r="WGT85" s="4">
        <f t="shared" si="246"/>
        <v>0</v>
      </c>
      <c r="WGU85" s="4">
        <f t="shared" si="246"/>
        <v>0</v>
      </c>
      <c r="WGV85" s="4">
        <f t="shared" si="246"/>
        <v>0</v>
      </c>
      <c r="WGW85" s="4">
        <f t="shared" si="246"/>
        <v>0</v>
      </c>
      <c r="WGX85" s="4">
        <f t="shared" si="246"/>
        <v>0</v>
      </c>
      <c r="WGY85" s="4">
        <f t="shared" si="246"/>
        <v>0</v>
      </c>
      <c r="WGZ85" s="4">
        <f t="shared" si="246"/>
        <v>0</v>
      </c>
      <c r="WHA85" s="4">
        <f t="shared" si="246"/>
        <v>0</v>
      </c>
      <c r="WHB85" s="4">
        <f t="shared" si="246"/>
        <v>0</v>
      </c>
      <c r="WHC85" s="4">
        <f t="shared" si="246"/>
        <v>0</v>
      </c>
      <c r="WHD85" s="4">
        <f t="shared" si="246"/>
        <v>0</v>
      </c>
      <c r="WHE85" s="4">
        <f t="shared" si="246"/>
        <v>0</v>
      </c>
      <c r="WHF85" s="4">
        <f t="shared" si="246"/>
        <v>0</v>
      </c>
      <c r="WHG85" s="4">
        <f t="shared" ref="WHG85:WJR85" si="247">WGS83</f>
        <v>0</v>
      </c>
      <c r="WHH85" s="4">
        <f t="shared" si="247"/>
        <v>0</v>
      </c>
      <c r="WHI85" s="4">
        <f t="shared" si="247"/>
        <v>0</v>
      </c>
      <c r="WHJ85" s="4">
        <f t="shared" si="247"/>
        <v>0</v>
      </c>
      <c r="WHK85" s="4">
        <f t="shared" si="247"/>
        <v>0</v>
      </c>
      <c r="WHL85" s="4">
        <f t="shared" si="247"/>
        <v>0</v>
      </c>
      <c r="WHM85" s="4">
        <f t="shared" si="247"/>
        <v>0</v>
      </c>
      <c r="WHN85" s="4">
        <f t="shared" si="247"/>
        <v>0</v>
      </c>
      <c r="WHO85" s="4">
        <f t="shared" si="247"/>
        <v>0</v>
      </c>
      <c r="WHP85" s="4">
        <f t="shared" si="247"/>
        <v>0</v>
      </c>
      <c r="WHQ85" s="4">
        <f t="shared" si="247"/>
        <v>0</v>
      </c>
      <c r="WHR85" s="4">
        <f t="shared" si="247"/>
        <v>0</v>
      </c>
      <c r="WHS85" s="4">
        <f t="shared" si="247"/>
        <v>0</v>
      </c>
      <c r="WHT85" s="4">
        <f t="shared" si="247"/>
        <v>0</v>
      </c>
      <c r="WHU85" s="4">
        <f t="shared" si="247"/>
        <v>0</v>
      </c>
      <c r="WHV85" s="4">
        <f t="shared" si="247"/>
        <v>0</v>
      </c>
      <c r="WHW85" s="4">
        <f t="shared" si="247"/>
        <v>0</v>
      </c>
      <c r="WHX85" s="4">
        <f t="shared" si="247"/>
        <v>0</v>
      </c>
      <c r="WHY85" s="4">
        <f t="shared" si="247"/>
        <v>0</v>
      </c>
      <c r="WHZ85" s="4">
        <f t="shared" si="247"/>
        <v>0</v>
      </c>
      <c r="WIA85" s="4">
        <f t="shared" si="247"/>
        <v>0</v>
      </c>
      <c r="WIB85" s="4">
        <f t="shared" si="247"/>
        <v>0</v>
      </c>
      <c r="WIC85" s="4">
        <f t="shared" si="247"/>
        <v>0</v>
      </c>
      <c r="WID85" s="4">
        <f t="shared" si="247"/>
        <v>0</v>
      </c>
      <c r="WIE85" s="4">
        <f t="shared" si="247"/>
        <v>0</v>
      </c>
      <c r="WIF85" s="4">
        <f t="shared" si="247"/>
        <v>0</v>
      </c>
      <c r="WIG85" s="4">
        <f t="shared" si="247"/>
        <v>0</v>
      </c>
      <c r="WIH85" s="4">
        <f t="shared" si="247"/>
        <v>0</v>
      </c>
      <c r="WII85" s="4">
        <f t="shared" si="247"/>
        <v>0</v>
      </c>
      <c r="WIJ85" s="4">
        <f t="shared" si="247"/>
        <v>0</v>
      </c>
      <c r="WIK85" s="4">
        <f t="shared" si="247"/>
        <v>0</v>
      </c>
      <c r="WIL85" s="4">
        <f t="shared" si="247"/>
        <v>0</v>
      </c>
      <c r="WIM85" s="4">
        <f t="shared" si="247"/>
        <v>0</v>
      </c>
      <c r="WIN85" s="4">
        <f t="shared" si="247"/>
        <v>0</v>
      </c>
      <c r="WIO85" s="4">
        <f t="shared" si="247"/>
        <v>0</v>
      </c>
      <c r="WIP85" s="4">
        <f t="shared" si="247"/>
        <v>0</v>
      </c>
      <c r="WIQ85" s="4">
        <f t="shared" si="247"/>
        <v>0</v>
      </c>
      <c r="WIR85" s="4">
        <f t="shared" si="247"/>
        <v>0</v>
      </c>
      <c r="WIS85" s="4">
        <f t="shared" si="247"/>
        <v>0</v>
      </c>
      <c r="WIT85" s="4">
        <f t="shared" si="247"/>
        <v>0</v>
      </c>
      <c r="WIU85" s="4">
        <f t="shared" si="247"/>
        <v>0</v>
      </c>
      <c r="WIV85" s="4">
        <f t="shared" si="247"/>
        <v>0</v>
      </c>
      <c r="WIW85" s="4">
        <f t="shared" si="247"/>
        <v>0</v>
      </c>
      <c r="WIX85" s="4">
        <f t="shared" si="247"/>
        <v>0</v>
      </c>
      <c r="WIY85" s="4">
        <f t="shared" si="247"/>
        <v>0</v>
      </c>
      <c r="WIZ85" s="4">
        <f t="shared" si="247"/>
        <v>0</v>
      </c>
      <c r="WJA85" s="4">
        <f t="shared" si="247"/>
        <v>0</v>
      </c>
      <c r="WJB85" s="4">
        <f t="shared" si="247"/>
        <v>0</v>
      </c>
      <c r="WJC85" s="4">
        <f t="shared" si="247"/>
        <v>0</v>
      </c>
      <c r="WJD85" s="4">
        <f t="shared" si="247"/>
        <v>0</v>
      </c>
      <c r="WJE85" s="4">
        <f t="shared" si="247"/>
        <v>0</v>
      </c>
      <c r="WJF85" s="4">
        <f t="shared" si="247"/>
        <v>0</v>
      </c>
      <c r="WJG85" s="4">
        <f t="shared" si="247"/>
        <v>0</v>
      </c>
      <c r="WJH85" s="4">
        <f t="shared" si="247"/>
        <v>0</v>
      </c>
      <c r="WJI85" s="4">
        <f t="shared" si="247"/>
        <v>0</v>
      </c>
      <c r="WJJ85" s="4">
        <f t="shared" si="247"/>
        <v>0</v>
      </c>
      <c r="WJK85" s="4">
        <f t="shared" si="247"/>
        <v>0</v>
      </c>
      <c r="WJL85" s="4">
        <f t="shared" si="247"/>
        <v>0</v>
      </c>
      <c r="WJM85" s="4">
        <f t="shared" si="247"/>
        <v>0</v>
      </c>
      <c r="WJN85" s="4">
        <f t="shared" si="247"/>
        <v>0</v>
      </c>
      <c r="WJO85" s="4">
        <f t="shared" si="247"/>
        <v>0</v>
      </c>
      <c r="WJP85" s="4">
        <f t="shared" si="247"/>
        <v>0</v>
      </c>
      <c r="WJQ85" s="4">
        <f t="shared" si="247"/>
        <v>0</v>
      </c>
      <c r="WJR85" s="4">
        <f t="shared" si="247"/>
        <v>0</v>
      </c>
      <c r="WJS85" s="4">
        <f t="shared" ref="WJS85:WMD85" si="248">WJE83</f>
        <v>0</v>
      </c>
      <c r="WJT85" s="4">
        <f t="shared" si="248"/>
        <v>0</v>
      </c>
      <c r="WJU85" s="4">
        <f t="shared" si="248"/>
        <v>0</v>
      </c>
      <c r="WJV85" s="4">
        <f t="shared" si="248"/>
        <v>0</v>
      </c>
      <c r="WJW85" s="4">
        <f t="shared" si="248"/>
        <v>0</v>
      </c>
      <c r="WJX85" s="4">
        <f t="shared" si="248"/>
        <v>0</v>
      </c>
      <c r="WJY85" s="4">
        <f t="shared" si="248"/>
        <v>0</v>
      </c>
      <c r="WJZ85" s="4">
        <f t="shared" si="248"/>
        <v>0</v>
      </c>
      <c r="WKA85" s="4">
        <f t="shared" si="248"/>
        <v>0</v>
      </c>
      <c r="WKB85" s="4">
        <f t="shared" si="248"/>
        <v>0</v>
      </c>
      <c r="WKC85" s="4">
        <f t="shared" si="248"/>
        <v>0</v>
      </c>
      <c r="WKD85" s="4">
        <f t="shared" si="248"/>
        <v>0</v>
      </c>
      <c r="WKE85" s="4">
        <f t="shared" si="248"/>
        <v>0</v>
      </c>
      <c r="WKF85" s="4">
        <f t="shared" si="248"/>
        <v>0</v>
      </c>
      <c r="WKG85" s="4">
        <f t="shared" si="248"/>
        <v>0</v>
      </c>
      <c r="WKH85" s="4">
        <f t="shared" si="248"/>
        <v>0</v>
      </c>
      <c r="WKI85" s="4">
        <f t="shared" si="248"/>
        <v>0</v>
      </c>
      <c r="WKJ85" s="4">
        <f t="shared" si="248"/>
        <v>0</v>
      </c>
      <c r="WKK85" s="4">
        <f t="shared" si="248"/>
        <v>0</v>
      </c>
      <c r="WKL85" s="4">
        <f t="shared" si="248"/>
        <v>0</v>
      </c>
      <c r="WKM85" s="4">
        <f t="shared" si="248"/>
        <v>0</v>
      </c>
      <c r="WKN85" s="4">
        <f t="shared" si="248"/>
        <v>0</v>
      </c>
      <c r="WKO85" s="4">
        <f t="shared" si="248"/>
        <v>0</v>
      </c>
      <c r="WKP85" s="4">
        <f t="shared" si="248"/>
        <v>0</v>
      </c>
      <c r="WKQ85" s="4">
        <f t="shared" si="248"/>
        <v>0</v>
      </c>
      <c r="WKR85" s="4">
        <f t="shared" si="248"/>
        <v>0</v>
      </c>
      <c r="WKS85" s="4">
        <f t="shared" si="248"/>
        <v>0</v>
      </c>
      <c r="WKT85" s="4">
        <f t="shared" si="248"/>
        <v>0</v>
      </c>
      <c r="WKU85" s="4">
        <f t="shared" si="248"/>
        <v>0</v>
      </c>
      <c r="WKV85" s="4">
        <f t="shared" si="248"/>
        <v>0</v>
      </c>
      <c r="WKW85" s="4">
        <f t="shared" si="248"/>
        <v>0</v>
      </c>
      <c r="WKX85" s="4">
        <f t="shared" si="248"/>
        <v>0</v>
      </c>
      <c r="WKY85" s="4">
        <f t="shared" si="248"/>
        <v>0</v>
      </c>
      <c r="WKZ85" s="4">
        <f t="shared" si="248"/>
        <v>0</v>
      </c>
      <c r="WLA85" s="4">
        <f t="shared" si="248"/>
        <v>0</v>
      </c>
      <c r="WLB85" s="4">
        <f t="shared" si="248"/>
        <v>0</v>
      </c>
      <c r="WLC85" s="4">
        <f t="shared" si="248"/>
        <v>0</v>
      </c>
      <c r="WLD85" s="4">
        <f t="shared" si="248"/>
        <v>0</v>
      </c>
      <c r="WLE85" s="4">
        <f t="shared" si="248"/>
        <v>0</v>
      </c>
      <c r="WLF85" s="4">
        <f t="shared" si="248"/>
        <v>0</v>
      </c>
      <c r="WLG85" s="4">
        <f t="shared" si="248"/>
        <v>0</v>
      </c>
      <c r="WLH85" s="4">
        <f t="shared" si="248"/>
        <v>0</v>
      </c>
      <c r="WLI85" s="4">
        <f t="shared" si="248"/>
        <v>0</v>
      </c>
      <c r="WLJ85" s="4">
        <f t="shared" si="248"/>
        <v>0</v>
      </c>
      <c r="WLK85" s="4">
        <f t="shared" si="248"/>
        <v>0</v>
      </c>
      <c r="WLL85" s="4">
        <f t="shared" si="248"/>
        <v>0</v>
      </c>
      <c r="WLM85" s="4">
        <f t="shared" si="248"/>
        <v>0</v>
      </c>
      <c r="WLN85" s="4">
        <f t="shared" si="248"/>
        <v>0</v>
      </c>
      <c r="WLO85" s="4">
        <f t="shared" si="248"/>
        <v>0</v>
      </c>
      <c r="WLP85" s="4">
        <f t="shared" si="248"/>
        <v>0</v>
      </c>
      <c r="WLQ85" s="4">
        <f t="shared" si="248"/>
        <v>0</v>
      </c>
      <c r="WLR85" s="4">
        <f t="shared" si="248"/>
        <v>0</v>
      </c>
      <c r="WLS85" s="4">
        <f t="shared" si="248"/>
        <v>0</v>
      </c>
      <c r="WLT85" s="4">
        <f t="shared" si="248"/>
        <v>0</v>
      </c>
      <c r="WLU85" s="4">
        <f t="shared" si="248"/>
        <v>0</v>
      </c>
      <c r="WLV85" s="4">
        <f t="shared" si="248"/>
        <v>0</v>
      </c>
      <c r="WLW85" s="4">
        <f t="shared" si="248"/>
        <v>0</v>
      </c>
      <c r="WLX85" s="4">
        <f t="shared" si="248"/>
        <v>0</v>
      </c>
      <c r="WLY85" s="4">
        <f t="shared" si="248"/>
        <v>0</v>
      </c>
      <c r="WLZ85" s="4">
        <f t="shared" si="248"/>
        <v>0</v>
      </c>
      <c r="WMA85" s="4">
        <f t="shared" si="248"/>
        <v>0</v>
      </c>
      <c r="WMB85" s="4">
        <f t="shared" si="248"/>
        <v>0</v>
      </c>
      <c r="WMC85" s="4">
        <f t="shared" si="248"/>
        <v>0</v>
      </c>
      <c r="WMD85" s="4">
        <f t="shared" si="248"/>
        <v>0</v>
      </c>
      <c r="WME85" s="4">
        <f t="shared" ref="WME85:WOP85" si="249">WLQ83</f>
        <v>0</v>
      </c>
      <c r="WMF85" s="4">
        <f t="shared" si="249"/>
        <v>0</v>
      </c>
      <c r="WMG85" s="4">
        <f t="shared" si="249"/>
        <v>0</v>
      </c>
      <c r="WMH85" s="4">
        <f t="shared" si="249"/>
        <v>0</v>
      </c>
      <c r="WMI85" s="4">
        <f t="shared" si="249"/>
        <v>0</v>
      </c>
      <c r="WMJ85" s="4">
        <f t="shared" si="249"/>
        <v>0</v>
      </c>
      <c r="WMK85" s="4">
        <f t="shared" si="249"/>
        <v>0</v>
      </c>
      <c r="WML85" s="4">
        <f t="shared" si="249"/>
        <v>0</v>
      </c>
      <c r="WMM85" s="4">
        <f t="shared" si="249"/>
        <v>0</v>
      </c>
      <c r="WMN85" s="4">
        <f t="shared" si="249"/>
        <v>0</v>
      </c>
      <c r="WMO85" s="4">
        <f t="shared" si="249"/>
        <v>0</v>
      </c>
      <c r="WMP85" s="4">
        <f t="shared" si="249"/>
        <v>0</v>
      </c>
      <c r="WMQ85" s="4">
        <f t="shared" si="249"/>
        <v>0</v>
      </c>
      <c r="WMR85" s="4">
        <f t="shared" si="249"/>
        <v>0</v>
      </c>
      <c r="WMS85" s="4">
        <f t="shared" si="249"/>
        <v>0</v>
      </c>
      <c r="WMT85" s="4">
        <f t="shared" si="249"/>
        <v>0</v>
      </c>
      <c r="WMU85" s="4">
        <f t="shared" si="249"/>
        <v>0</v>
      </c>
      <c r="WMV85" s="4">
        <f t="shared" si="249"/>
        <v>0</v>
      </c>
      <c r="WMW85" s="4">
        <f t="shared" si="249"/>
        <v>0</v>
      </c>
      <c r="WMX85" s="4">
        <f t="shared" si="249"/>
        <v>0</v>
      </c>
      <c r="WMY85" s="4">
        <f t="shared" si="249"/>
        <v>0</v>
      </c>
      <c r="WMZ85" s="4">
        <f t="shared" si="249"/>
        <v>0</v>
      </c>
      <c r="WNA85" s="4">
        <f t="shared" si="249"/>
        <v>0</v>
      </c>
      <c r="WNB85" s="4">
        <f t="shared" si="249"/>
        <v>0</v>
      </c>
      <c r="WNC85" s="4">
        <f t="shared" si="249"/>
        <v>0</v>
      </c>
      <c r="WND85" s="4">
        <f t="shared" si="249"/>
        <v>0</v>
      </c>
      <c r="WNE85" s="4">
        <f t="shared" si="249"/>
        <v>0</v>
      </c>
      <c r="WNF85" s="4">
        <f t="shared" si="249"/>
        <v>0</v>
      </c>
      <c r="WNG85" s="4">
        <f t="shared" si="249"/>
        <v>0</v>
      </c>
      <c r="WNH85" s="4">
        <f t="shared" si="249"/>
        <v>0</v>
      </c>
      <c r="WNI85" s="4">
        <f t="shared" si="249"/>
        <v>0</v>
      </c>
      <c r="WNJ85" s="4">
        <f t="shared" si="249"/>
        <v>0</v>
      </c>
      <c r="WNK85" s="4">
        <f t="shared" si="249"/>
        <v>0</v>
      </c>
      <c r="WNL85" s="4">
        <f t="shared" si="249"/>
        <v>0</v>
      </c>
      <c r="WNM85" s="4">
        <f t="shared" si="249"/>
        <v>0</v>
      </c>
      <c r="WNN85" s="4">
        <f t="shared" si="249"/>
        <v>0</v>
      </c>
      <c r="WNO85" s="4">
        <f t="shared" si="249"/>
        <v>0</v>
      </c>
      <c r="WNP85" s="4">
        <f t="shared" si="249"/>
        <v>0</v>
      </c>
      <c r="WNQ85" s="4">
        <f t="shared" si="249"/>
        <v>0</v>
      </c>
      <c r="WNR85" s="4">
        <f t="shared" si="249"/>
        <v>0</v>
      </c>
      <c r="WNS85" s="4">
        <f t="shared" si="249"/>
        <v>0</v>
      </c>
      <c r="WNT85" s="4">
        <f t="shared" si="249"/>
        <v>0</v>
      </c>
      <c r="WNU85" s="4">
        <f t="shared" si="249"/>
        <v>0</v>
      </c>
      <c r="WNV85" s="4">
        <f t="shared" si="249"/>
        <v>0</v>
      </c>
      <c r="WNW85" s="4">
        <f t="shared" si="249"/>
        <v>0</v>
      </c>
      <c r="WNX85" s="4">
        <f t="shared" si="249"/>
        <v>0</v>
      </c>
      <c r="WNY85" s="4">
        <f t="shared" si="249"/>
        <v>0</v>
      </c>
      <c r="WNZ85" s="4">
        <f t="shared" si="249"/>
        <v>0</v>
      </c>
      <c r="WOA85" s="4">
        <f t="shared" si="249"/>
        <v>0</v>
      </c>
      <c r="WOB85" s="4">
        <f t="shared" si="249"/>
        <v>0</v>
      </c>
      <c r="WOC85" s="4">
        <f t="shared" si="249"/>
        <v>0</v>
      </c>
      <c r="WOD85" s="4">
        <f t="shared" si="249"/>
        <v>0</v>
      </c>
      <c r="WOE85" s="4">
        <f t="shared" si="249"/>
        <v>0</v>
      </c>
      <c r="WOF85" s="4">
        <f t="shared" si="249"/>
        <v>0</v>
      </c>
      <c r="WOG85" s="4">
        <f t="shared" si="249"/>
        <v>0</v>
      </c>
      <c r="WOH85" s="4">
        <f t="shared" si="249"/>
        <v>0</v>
      </c>
      <c r="WOI85" s="4">
        <f t="shared" si="249"/>
        <v>0</v>
      </c>
      <c r="WOJ85" s="4">
        <f t="shared" si="249"/>
        <v>0</v>
      </c>
      <c r="WOK85" s="4">
        <f t="shared" si="249"/>
        <v>0</v>
      </c>
      <c r="WOL85" s="4">
        <f t="shared" si="249"/>
        <v>0</v>
      </c>
      <c r="WOM85" s="4">
        <f t="shared" si="249"/>
        <v>0</v>
      </c>
      <c r="WON85" s="4">
        <f t="shared" si="249"/>
        <v>0</v>
      </c>
      <c r="WOO85" s="4">
        <f t="shared" si="249"/>
        <v>0</v>
      </c>
      <c r="WOP85" s="4">
        <f t="shared" si="249"/>
        <v>0</v>
      </c>
      <c r="WOQ85" s="4">
        <f t="shared" ref="WOQ85:WRB85" si="250">WOC83</f>
        <v>0</v>
      </c>
      <c r="WOR85" s="4">
        <f t="shared" si="250"/>
        <v>0</v>
      </c>
      <c r="WOS85" s="4">
        <f t="shared" si="250"/>
        <v>0</v>
      </c>
      <c r="WOT85" s="4">
        <f t="shared" si="250"/>
        <v>0</v>
      </c>
      <c r="WOU85" s="4">
        <f t="shared" si="250"/>
        <v>0</v>
      </c>
      <c r="WOV85" s="4">
        <f t="shared" si="250"/>
        <v>0</v>
      </c>
      <c r="WOW85" s="4">
        <f t="shared" si="250"/>
        <v>0</v>
      </c>
      <c r="WOX85" s="4">
        <f t="shared" si="250"/>
        <v>0</v>
      </c>
      <c r="WOY85" s="4">
        <f t="shared" si="250"/>
        <v>0</v>
      </c>
      <c r="WOZ85" s="4">
        <f t="shared" si="250"/>
        <v>0</v>
      </c>
      <c r="WPA85" s="4">
        <f t="shared" si="250"/>
        <v>0</v>
      </c>
      <c r="WPB85" s="4">
        <f t="shared" si="250"/>
        <v>0</v>
      </c>
      <c r="WPC85" s="4">
        <f t="shared" si="250"/>
        <v>0</v>
      </c>
      <c r="WPD85" s="4">
        <f t="shared" si="250"/>
        <v>0</v>
      </c>
      <c r="WPE85" s="4">
        <f t="shared" si="250"/>
        <v>0</v>
      </c>
      <c r="WPF85" s="4">
        <f t="shared" si="250"/>
        <v>0</v>
      </c>
      <c r="WPG85" s="4">
        <f t="shared" si="250"/>
        <v>0</v>
      </c>
      <c r="WPH85" s="4">
        <f t="shared" si="250"/>
        <v>0</v>
      </c>
      <c r="WPI85" s="4">
        <f t="shared" si="250"/>
        <v>0</v>
      </c>
      <c r="WPJ85" s="4">
        <f t="shared" si="250"/>
        <v>0</v>
      </c>
      <c r="WPK85" s="4">
        <f t="shared" si="250"/>
        <v>0</v>
      </c>
      <c r="WPL85" s="4">
        <f t="shared" si="250"/>
        <v>0</v>
      </c>
      <c r="WPM85" s="4">
        <f t="shared" si="250"/>
        <v>0</v>
      </c>
      <c r="WPN85" s="4">
        <f t="shared" si="250"/>
        <v>0</v>
      </c>
      <c r="WPO85" s="4">
        <f t="shared" si="250"/>
        <v>0</v>
      </c>
      <c r="WPP85" s="4">
        <f t="shared" si="250"/>
        <v>0</v>
      </c>
      <c r="WPQ85" s="4">
        <f t="shared" si="250"/>
        <v>0</v>
      </c>
      <c r="WPR85" s="4">
        <f t="shared" si="250"/>
        <v>0</v>
      </c>
      <c r="WPS85" s="4">
        <f t="shared" si="250"/>
        <v>0</v>
      </c>
      <c r="WPT85" s="4">
        <f t="shared" si="250"/>
        <v>0</v>
      </c>
      <c r="WPU85" s="4">
        <f t="shared" si="250"/>
        <v>0</v>
      </c>
      <c r="WPV85" s="4">
        <f t="shared" si="250"/>
        <v>0</v>
      </c>
      <c r="WPW85" s="4">
        <f t="shared" si="250"/>
        <v>0</v>
      </c>
      <c r="WPX85" s="4">
        <f t="shared" si="250"/>
        <v>0</v>
      </c>
      <c r="WPY85" s="4">
        <f t="shared" si="250"/>
        <v>0</v>
      </c>
      <c r="WPZ85" s="4">
        <f t="shared" si="250"/>
        <v>0</v>
      </c>
      <c r="WQA85" s="4">
        <f t="shared" si="250"/>
        <v>0</v>
      </c>
      <c r="WQB85" s="4">
        <f t="shared" si="250"/>
        <v>0</v>
      </c>
      <c r="WQC85" s="4">
        <f t="shared" si="250"/>
        <v>0</v>
      </c>
      <c r="WQD85" s="4">
        <f t="shared" si="250"/>
        <v>0</v>
      </c>
      <c r="WQE85" s="4">
        <f t="shared" si="250"/>
        <v>0</v>
      </c>
      <c r="WQF85" s="4">
        <f t="shared" si="250"/>
        <v>0</v>
      </c>
      <c r="WQG85" s="4">
        <f t="shared" si="250"/>
        <v>0</v>
      </c>
      <c r="WQH85" s="4">
        <f t="shared" si="250"/>
        <v>0</v>
      </c>
      <c r="WQI85" s="4">
        <f t="shared" si="250"/>
        <v>0</v>
      </c>
      <c r="WQJ85" s="4">
        <f t="shared" si="250"/>
        <v>0</v>
      </c>
      <c r="WQK85" s="4">
        <f t="shared" si="250"/>
        <v>0</v>
      </c>
      <c r="WQL85" s="4">
        <f t="shared" si="250"/>
        <v>0</v>
      </c>
      <c r="WQM85" s="4">
        <f t="shared" si="250"/>
        <v>0</v>
      </c>
      <c r="WQN85" s="4">
        <f t="shared" si="250"/>
        <v>0</v>
      </c>
      <c r="WQO85" s="4">
        <f t="shared" si="250"/>
        <v>0</v>
      </c>
      <c r="WQP85" s="4">
        <f t="shared" si="250"/>
        <v>0</v>
      </c>
      <c r="WQQ85" s="4">
        <f t="shared" si="250"/>
        <v>0</v>
      </c>
      <c r="WQR85" s="4">
        <f t="shared" si="250"/>
        <v>0</v>
      </c>
      <c r="WQS85" s="4">
        <f t="shared" si="250"/>
        <v>0</v>
      </c>
      <c r="WQT85" s="4">
        <f t="shared" si="250"/>
        <v>0</v>
      </c>
      <c r="WQU85" s="4">
        <f t="shared" si="250"/>
        <v>0</v>
      </c>
      <c r="WQV85" s="4">
        <f t="shared" si="250"/>
        <v>0</v>
      </c>
      <c r="WQW85" s="4">
        <f t="shared" si="250"/>
        <v>0</v>
      </c>
      <c r="WQX85" s="4">
        <f t="shared" si="250"/>
        <v>0</v>
      </c>
      <c r="WQY85" s="4">
        <f t="shared" si="250"/>
        <v>0</v>
      </c>
      <c r="WQZ85" s="4">
        <f t="shared" si="250"/>
        <v>0</v>
      </c>
      <c r="WRA85" s="4">
        <f t="shared" si="250"/>
        <v>0</v>
      </c>
      <c r="WRB85" s="4">
        <f t="shared" si="250"/>
        <v>0</v>
      </c>
      <c r="WRC85" s="4">
        <f t="shared" ref="WRC85:WTN85" si="251">WQO83</f>
        <v>0</v>
      </c>
      <c r="WRD85" s="4">
        <f t="shared" si="251"/>
        <v>0</v>
      </c>
      <c r="WRE85" s="4">
        <f t="shared" si="251"/>
        <v>0</v>
      </c>
      <c r="WRF85" s="4">
        <f t="shared" si="251"/>
        <v>0</v>
      </c>
      <c r="WRG85" s="4">
        <f t="shared" si="251"/>
        <v>0</v>
      </c>
      <c r="WRH85" s="4">
        <f t="shared" si="251"/>
        <v>0</v>
      </c>
      <c r="WRI85" s="4">
        <f t="shared" si="251"/>
        <v>0</v>
      </c>
      <c r="WRJ85" s="4">
        <f t="shared" si="251"/>
        <v>0</v>
      </c>
      <c r="WRK85" s="4">
        <f t="shared" si="251"/>
        <v>0</v>
      </c>
      <c r="WRL85" s="4">
        <f t="shared" si="251"/>
        <v>0</v>
      </c>
      <c r="WRM85" s="4">
        <f t="shared" si="251"/>
        <v>0</v>
      </c>
      <c r="WRN85" s="4">
        <f t="shared" si="251"/>
        <v>0</v>
      </c>
      <c r="WRO85" s="4">
        <f t="shared" si="251"/>
        <v>0</v>
      </c>
      <c r="WRP85" s="4">
        <f t="shared" si="251"/>
        <v>0</v>
      </c>
      <c r="WRQ85" s="4">
        <f t="shared" si="251"/>
        <v>0</v>
      </c>
      <c r="WRR85" s="4">
        <f t="shared" si="251"/>
        <v>0</v>
      </c>
      <c r="WRS85" s="4">
        <f t="shared" si="251"/>
        <v>0</v>
      </c>
      <c r="WRT85" s="4">
        <f t="shared" si="251"/>
        <v>0</v>
      </c>
      <c r="WRU85" s="4">
        <f t="shared" si="251"/>
        <v>0</v>
      </c>
      <c r="WRV85" s="4">
        <f t="shared" si="251"/>
        <v>0</v>
      </c>
      <c r="WRW85" s="4">
        <f t="shared" si="251"/>
        <v>0</v>
      </c>
      <c r="WRX85" s="4">
        <f t="shared" si="251"/>
        <v>0</v>
      </c>
      <c r="WRY85" s="4">
        <f t="shared" si="251"/>
        <v>0</v>
      </c>
      <c r="WRZ85" s="4">
        <f t="shared" si="251"/>
        <v>0</v>
      </c>
      <c r="WSA85" s="4">
        <f t="shared" si="251"/>
        <v>0</v>
      </c>
      <c r="WSB85" s="4">
        <f t="shared" si="251"/>
        <v>0</v>
      </c>
      <c r="WSC85" s="4">
        <f t="shared" si="251"/>
        <v>0</v>
      </c>
      <c r="WSD85" s="4">
        <f t="shared" si="251"/>
        <v>0</v>
      </c>
      <c r="WSE85" s="4">
        <f t="shared" si="251"/>
        <v>0</v>
      </c>
      <c r="WSF85" s="4">
        <f t="shared" si="251"/>
        <v>0</v>
      </c>
      <c r="WSG85" s="4">
        <f t="shared" si="251"/>
        <v>0</v>
      </c>
      <c r="WSH85" s="4">
        <f t="shared" si="251"/>
        <v>0</v>
      </c>
      <c r="WSI85" s="4">
        <f t="shared" si="251"/>
        <v>0</v>
      </c>
      <c r="WSJ85" s="4">
        <f t="shared" si="251"/>
        <v>0</v>
      </c>
      <c r="WSK85" s="4">
        <f t="shared" si="251"/>
        <v>0</v>
      </c>
      <c r="WSL85" s="4">
        <f t="shared" si="251"/>
        <v>0</v>
      </c>
      <c r="WSM85" s="4">
        <f t="shared" si="251"/>
        <v>0</v>
      </c>
      <c r="WSN85" s="4">
        <f t="shared" si="251"/>
        <v>0</v>
      </c>
      <c r="WSO85" s="4">
        <f t="shared" si="251"/>
        <v>0</v>
      </c>
      <c r="WSP85" s="4">
        <f t="shared" si="251"/>
        <v>0</v>
      </c>
      <c r="WSQ85" s="4">
        <f t="shared" si="251"/>
        <v>0</v>
      </c>
      <c r="WSR85" s="4">
        <f t="shared" si="251"/>
        <v>0</v>
      </c>
      <c r="WSS85" s="4">
        <f t="shared" si="251"/>
        <v>0</v>
      </c>
      <c r="WST85" s="4">
        <f t="shared" si="251"/>
        <v>0</v>
      </c>
      <c r="WSU85" s="4">
        <f t="shared" si="251"/>
        <v>0</v>
      </c>
      <c r="WSV85" s="4">
        <f t="shared" si="251"/>
        <v>0</v>
      </c>
      <c r="WSW85" s="4">
        <f t="shared" si="251"/>
        <v>0</v>
      </c>
      <c r="WSX85" s="4">
        <f t="shared" si="251"/>
        <v>0</v>
      </c>
      <c r="WSY85" s="4">
        <f t="shared" si="251"/>
        <v>0</v>
      </c>
      <c r="WSZ85" s="4">
        <f t="shared" si="251"/>
        <v>0</v>
      </c>
      <c r="WTA85" s="4">
        <f t="shared" si="251"/>
        <v>0</v>
      </c>
      <c r="WTB85" s="4">
        <f t="shared" si="251"/>
        <v>0</v>
      </c>
      <c r="WTC85" s="4">
        <f t="shared" si="251"/>
        <v>0</v>
      </c>
      <c r="WTD85" s="4">
        <f t="shared" si="251"/>
        <v>0</v>
      </c>
      <c r="WTE85" s="4">
        <f t="shared" si="251"/>
        <v>0</v>
      </c>
      <c r="WTF85" s="4">
        <f t="shared" si="251"/>
        <v>0</v>
      </c>
      <c r="WTG85" s="4">
        <f t="shared" si="251"/>
        <v>0</v>
      </c>
      <c r="WTH85" s="4">
        <f t="shared" si="251"/>
        <v>0</v>
      </c>
      <c r="WTI85" s="4">
        <f t="shared" si="251"/>
        <v>0</v>
      </c>
      <c r="WTJ85" s="4">
        <f t="shared" si="251"/>
        <v>0</v>
      </c>
      <c r="WTK85" s="4">
        <f t="shared" si="251"/>
        <v>0</v>
      </c>
      <c r="WTL85" s="4">
        <f t="shared" si="251"/>
        <v>0</v>
      </c>
      <c r="WTM85" s="4">
        <f t="shared" si="251"/>
        <v>0</v>
      </c>
      <c r="WTN85" s="4">
        <f t="shared" si="251"/>
        <v>0</v>
      </c>
      <c r="WTO85" s="4">
        <f t="shared" ref="WTO85:WVZ85" si="252">WTA83</f>
        <v>0</v>
      </c>
      <c r="WTP85" s="4">
        <f t="shared" si="252"/>
        <v>0</v>
      </c>
      <c r="WTQ85" s="4">
        <f t="shared" si="252"/>
        <v>0</v>
      </c>
      <c r="WTR85" s="4">
        <f t="shared" si="252"/>
        <v>0</v>
      </c>
      <c r="WTS85" s="4">
        <f t="shared" si="252"/>
        <v>0</v>
      </c>
      <c r="WTT85" s="4">
        <f t="shared" si="252"/>
        <v>0</v>
      </c>
      <c r="WTU85" s="4">
        <f t="shared" si="252"/>
        <v>0</v>
      </c>
      <c r="WTV85" s="4">
        <f t="shared" si="252"/>
        <v>0</v>
      </c>
      <c r="WTW85" s="4">
        <f t="shared" si="252"/>
        <v>0</v>
      </c>
      <c r="WTX85" s="4">
        <f t="shared" si="252"/>
        <v>0</v>
      </c>
      <c r="WTY85" s="4">
        <f t="shared" si="252"/>
        <v>0</v>
      </c>
      <c r="WTZ85" s="4">
        <f t="shared" si="252"/>
        <v>0</v>
      </c>
      <c r="WUA85" s="4">
        <f t="shared" si="252"/>
        <v>0</v>
      </c>
      <c r="WUB85" s="4">
        <f t="shared" si="252"/>
        <v>0</v>
      </c>
      <c r="WUC85" s="4">
        <f t="shared" si="252"/>
        <v>0</v>
      </c>
      <c r="WUD85" s="4">
        <f t="shared" si="252"/>
        <v>0</v>
      </c>
      <c r="WUE85" s="4">
        <f t="shared" si="252"/>
        <v>0</v>
      </c>
      <c r="WUF85" s="4">
        <f t="shared" si="252"/>
        <v>0</v>
      </c>
      <c r="WUG85" s="4">
        <f t="shared" si="252"/>
        <v>0</v>
      </c>
      <c r="WUH85" s="4">
        <f t="shared" si="252"/>
        <v>0</v>
      </c>
      <c r="WUI85" s="4">
        <f t="shared" si="252"/>
        <v>0</v>
      </c>
      <c r="WUJ85" s="4">
        <f t="shared" si="252"/>
        <v>0</v>
      </c>
      <c r="WUK85" s="4">
        <f t="shared" si="252"/>
        <v>0</v>
      </c>
      <c r="WUL85" s="4">
        <f t="shared" si="252"/>
        <v>0</v>
      </c>
      <c r="WUM85" s="4">
        <f t="shared" si="252"/>
        <v>0</v>
      </c>
      <c r="WUN85" s="4">
        <f t="shared" si="252"/>
        <v>0</v>
      </c>
      <c r="WUO85" s="4">
        <f t="shared" si="252"/>
        <v>0</v>
      </c>
      <c r="WUP85" s="4">
        <f t="shared" si="252"/>
        <v>0</v>
      </c>
      <c r="WUQ85" s="4">
        <f t="shared" si="252"/>
        <v>0</v>
      </c>
      <c r="WUR85" s="4">
        <f t="shared" si="252"/>
        <v>0</v>
      </c>
      <c r="WUS85" s="4">
        <f t="shared" si="252"/>
        <v>0</v>
      </c>
      <c r="WUT85" s="4">
        <f t="shared" si="252"/>
        <v>0</v>
      </c>
      <c r="WUU85" s="4">
        <f t="shared" si="252"/>
        <v>0</v>
      </c>
      <c r="WUV85" s="4">
        <f t="shared" si="252"/>
        <v>0</v>
      </c>
      <c r="WUW85" s="4">
        <f t="shared" si="252"/>
        <v>0</v>
      </c>
      <c r="WUX85" s="4">
        <f t="shared" si="252"/>
        <v>0</v>
      </c>
      <c r="WUY85" s="4">
        <f t="shared" si="252"/>
        <v>0</v>
      </c>
      <c r="WUZ85" s="4">
        <f t="shared" si="252"/>
        <v>0</v>
      </c>
      <c r="WVA85" s="4">
        <f t="shared" si="252"/>
        <v>0</v>
      </c>
      <c r="WVB85" s="4">
        <f t="shared" si="252"/>
        <v>0</v>
      </c>
      <c r="WVC85" s="4">
        <f t="shared" si="252"/>
        <v>0</v>
      </c>
      <c r="WVD85" s="4">
        <f t="shared" si="252"/>
        <v>0</v>
      </c>
      <c r="WVE85" s="4">
        <f t="shared" si="252"/>
        <v>0</v>
      </c>
      <c r="WVF85" s="4">
        <f t="shared" si="252"/>
        <v>0</v>
      </c>
      <c r="WVG85" s="4">
        <f t="shared" si="252"/>
        <v>0</v>
      </c>
      <c r="WVH85" s="4">
        <f t="shared" si="252"/>
        <v>0</v>
      </c>
      <c r="WVI85" s="4">
        <f t="shared" si="252"/>
        <v>0</v>
      </c>
      <c r="WVJ85" s="4">
        <f t="shared" si="252"/>
        <v>0</v>
      </c>
      <c r="WVK85" s="4">
        <f t="shared" si="252"/>
        <v>0</v>
      </c>
      <c r="WVL85" s="4">
        <f t="shared" si="252"/>
        <v>0</v>
      </c>
      <c r="WVM85" s="4">
        <f t="shared" si="252"/>
        <v>0</v>
      </c>
      <c r="WVN85" s="4">
        <f t="shared" si="252"/>
        <v>0</v>
      </c>
      <c r="WVO85" s="4">
        <f t="shared" si="252"/>
        <v>0</v>
      </c>
      <c r="WVP85" s="4">
        <f t="shared" si="252"/>
        <v>0</v>
      </c>
      <c r="WVQ85" s="4">
        <f t="shared" si="252"/>
        <v>0</v>
      </c>
      <c r="WVR85" s="4">
        <f t="shared" si="252"/>
        <v>0</v>
      </c>
      <c r="WVS85" s="4">
        <f t="shared" si="252"/>
        <v>0</v>
      </c>
      <c r="WVT85" s="4">
        <f t="shared" si="252"/>
        <v>0</v>
      </c>
      <c r="WVU85" s="4">
        <f t="shared" si="252"/>
        <v>0</v>
      </c>
      <c r="WVV85" s="4">
        <f t="shared" si="252"/>
        <v>0</v>
      </c>
      <c r="WVW85" s="4">
        <f t="shared" si="252"/>
        <v>0</v>
      </c>
      <c r="WVX85" s="4">
        <f t="shared" si="252"/>
        <v>0</v>
      </c>
      <c r="WVY85" s="4">
        <f t="shared" si="252"/>
        <v>0</v>
      </c>
      <c r="WVZ85" s="4">
        <f t="shared" si="252"/>
        <v>0</v>
      </c>
      <c r="WWA85" s="4">
        <f t="shared" ref="WWA85:WYL85" si="253">WVM83</f>
        <v>0</v>
      </c>
      <c r="WWB85" s="4">
        <f t="shared" si="253"/>
        <v>0</v>
      </c>
      <c r="WWC85" s="4">
        <f t="shared" si="253"/>
        <v>0</v>
      </c>
      <c r="WWD85" s="4">
        <f t="shared" si="253"/>
        <v>0</v>
      </c>
      <c r="WWE85" s="4">
        <f t="shared" si="253"/>
        <v>0</v>
      </c>
      <c r="WWF85" s="4">
        <f t="shared" si="253"/>
        <v>0</v>
      </c>
      <c r="WWG85" s="4">
        <f t="shared" si="253"/>
        <v>0</v>
      </c>
      <c r="WWH85" s="4">
        <f t="shared" si="253"/>
        <v>0</v>
      </c>
      <c r="WWI85" s="4">
        <f t="shared" si="253"/>
        <v>0</v>
      </c>
      <c r="WWJ85" s="4">
        <f t="shared" si="253"/>
        <v>0</v>
      </c>
      <c r="WWK85" s="4">
        <f t="shared" si="253"/>
        <v>0</v>
      </c>
      <c r="WWL85" s="4">
        <f t="shared" si="253"/>
        <v>0</v>
      </c>
      <c r="WWM85" s="4">
        <f t="shared" si="253"/>
        <v>0</v>
      </c>
      <c r="WWN85" s="4">
        <f t="shared" si="253"/>
        <v>0</v>
      </c>
      <c r="WWO85" s="4">
        <f t="shared" si="253"/>
        <v>0</v>
      </c>
      <c r="WWP85" s="4">
        <f t="shared" si="253"/>
        <v>0</v>
      </c>
      <c r="WWQ85" s="4">
        <f t="shared" si="253"/>
        <v>0</v>
      </c>
      <c r="WWR85" s="4">
        <f t="shared" si="253"/>
        <v>0</v>
      </c>
      <c r="WWS85" s="4">
        <f t="shared" si="253"/>
        <v>0</v>
      </c>
      <c r="WWT85" s="4">
        <f t="shared" si="253"/>
        <v>0</v>
      </c>
      <c r="WWU85" s="4">
        <f t="shared" si="253"/>
        <v>0</v>
      </c>
      <c r="WWV85" s="4">
        <f t="shared" si="253"/>
        <v>0</v>
      </c>
      <c r="WWW85" s="4">
        <f t="shared" si="253"/>
        <v>0</v>
      </c>
      <c r="WWX85" s="4">
        <f t="shared" si="253"/>
        <v>0</v>
      </c>
      <c r="WWY85" s="4">
        <f t="shared" si="253"/>
        <v>0</v>
      </c>
      <c r="WWZ85" s="4">
        <f t="shared" si="253"/>
        <v>0</v>
      </c>
      <c r="WXA85" s="4">
        <f t="shared" si="253"/>
        <v>0</v>
      </c>
      <c r="WXB85" s="4">
        <f t="shared" si="253"/>
        <v>0</v>
      </c>
      <c r="WXC85" s="4">
        <f t="shared" si="253"/>
        <v>0</v>
      </c>
      <c r="WXD85" s="4">
        <f t="shared" si="253"/>
        <v>0</v>
      </c>
      <c r="WXE85" s="4">
        <f t="shared" si="253"/>
        <v>0</v>
      </c>
      <c r="WXF85" s="4">
        <f t="shared" si="253"/>
        <v>0</v>
      </c>
      <c r="WXG85" s="4">
        <f t="shared" si="253"/>
        <v>0</v>
      </c>
      <c r="WXH85" s="4">
        <f t="shared" si="253"/>
        <v>0</v>
      </c>
      <c r="WXI85" s="4">
        <f t="shared" si="253"/>
        <v>0</v>
      </c>
      <c r="WXJ85" s="4">
        <f t="shared" si="253"/>
        <v>0</v>
      </c>
      <c r="WXK85" s="4">
        <f t="shared" si="253"/>
        <v>0</v>
      </c>
      <c r="WXL85" s="4">
        <f t="shared" si="253"/>
        <v>0</v>
      </c>
      <c r="WXM85" s="4">
        <f t="shared" si="253"/>
        <v>0</v>
      </c>
      <c r="WXN85" s="4">
        <f t="shared" si="253"/>
        <v>0</v>
      </c>
      <c r="WXO85" s="4">
        <f t="shared" si="253"/>
        <v>0</v>
      </c>
      <c r="WXP85" s="4">
        <f t="shared" si="253"/>
        <v>0</v>
      </c>
      <c r="WXQ85" s="4">
        <f t="shared" si="253"/>
        <v>0</v>
      </c>
      <c r="WXR85" s="4">
        <f t="shared" si="253"/>
        <v>0</v>
      </c>
      <c r="WXS85" s="4">
        <f t="shared" si="253"/>
        <v>0</v>
      </c>
      <c r="WXT85" s="4">
        <f t="shared" si="253"/>
        <v>0</v>
      </c>
      <c r="WXU85" s="4">
        <f t="shared" si="253"/>
        <v>0</v>
      </c>
      <c r="WXV85" s="4">
        <f t="shared" si="253"/>
        <v>0</v>
      </c>
      <c r="WXW85" s="4">
        <f t="shared" si="253"/>
        <v>0</v>
      </c>
      <c r="WXX85" s="4">
        <f t="shared" si="253"/>
        <v>0</v>
      </c>
      <c r="WXY85" s="4">
        <f t="shared" si="253"/>
        <v>0</v>
      </c>
      <c r="WXZ85" s="4">
        <f t="shared" si="253"/>
        <v>0</v>
      </c>
      <c r="WYA85" s="4">
        <f t="shared" si="253"/>
        <v>0</v>
      </c>
      <c r="WYB85" s="4">
        <f t="shared" si="253"/>
        <v>0</v>
      </c>
      <c r="WYC85" s="4">
        <f t="shared" si="253"/>
        <v>0</v>
      </c>
      <c r="WYD85" s="4">
        <f t="shared" si="253"/>
        <v>0</v>
      </c>
      <c r="WYE85" s="4">
        <f t="shared" si="253"/>
        <v>0</v>
      </c>
      <c r="WYF85" s="4">
        <f t="shared" si="253"/>
        <v>0</v>
      </c>
      <c r="WYG85" s="4">
        <f t="shared" si="253"/>
        <v>0</v>
      </c>
      <c r="WYH85" s="4">
        <f t="shared" si="253"/>
        <v>0</v>
      </c>
      <c r="WYI85" s="4">
        <f t="shared" si="253"/>
        <v>0</v>
      </c>
      <c r="WYJ85" s="4">
        <f t="shared" si="253"/>
        <v>0</v>
      </c>
      <c r="WYK85" s="4">
        <f t="shared" si="253"/>
        <v>0</v>
      </c>
      <c r="WYL85" s="4">
        <f t="shared" si="253"/>
        <v>0</v>
      </c>
      <c r="WYM85" s="4">
        <f t="shared" ref="WYM85:XAX85" si="254">WXY83</f>
        <v>0</v>
      </c>
      <c r="WYN85" s="4">
        <f t="shared" si="254"/>
        <v>0</v>
      </c>
      <c r="WYO85" s="4">
        <f t="shared" si="254"/>
        <v>0</v>
      </c>
      <c r="WYP85" s="4">
        <f t="shared" si="254"/>
        <v>0</v>
      </c>
      <c r="WYQ85" s="4">
        <f t="shared" si="254"/>
        <v>0</v>
      </c>
      <c r="WYR85" s="4">
        <f t="shared" si="254"/>
        <v>0</v>
      </c>
      <c r="WYS85" s="4">
        <f t="shared" si="254"/>
        <v>0</v>
      </c>
      <c r="WYT85" s="4">
        <f t="shared" si="254"/>
        <v>0</v>
      </c>
      <c r="WYU85" s="4">
        <f t="shared" si="254"/>
        <v>0</v>
      </c>
      <c r="WYV85" s="4">
        <f t="shared" si="254"/>
        <v>0</v>
      </c>
      <c r="WYW85" s="4">
        <f t="shared" si="254"/>
        <v>0</v>
      </c>
      <c r="WYX85" s="4">
        <f t="shared" si="254"/>
        <v>0</v>
      </c>
      <c r="WYY85" s="4">
        <f t="shared" si="254"/>
        <v>0</v>
      </c>
      <c r="WYZ85" s="4">
        <f t="shared" si="254"/>
        <v>0</v>
      </c>
      <c r="WZA85" s="4">
        <f t="shared" si="254"/>
        <v>0</v>
      </c>
      <c r="WZB85" s="4">
        <f t="shared" si="254"/>
        <v>0</v>
      </c>
      <c r="WZC85" s="4">
        <f t="shared" si="254"/>
        <v>0</v>
      </c>
      <c r="WZD85" s="4">
        <f t="shared" si="254"/>
        <v>0</v>
      </c>
      <c r="WZE85" s="4">
        <f t="shared" si="254"/>
        <v>0</v>
      </c>
      <c r="WZF85" s="4">
        <f t="shared" si="254"/>
        <v>0</v>
      </c>
      <c r="WZG85" s="4">
        <f t="shared" si="254"/>
        <v>0</v>
      </c>
      <c r="WZH85" s="4">
        <f t="shared" si="254"/>
        <v>0</v>
      </c>
      <c r="WZI85" s="4">
        <f t="shared" si="254"/>
        <v>0</v>
      </c>
      <c r="WZJ85" s="4">
        <f t="shared" si="254"/>
        <v>0</v>
      </c>
      <c r="WZK85" s="4">
        <f t="shared" si="254"/>
        <v>0</v>
      </c>
      <c r="WZL85" s="4">
        <f t="shared" si="254"/>
        <v>0</v>
      </c>
      <c r="WZM85" s="4">
        <f t="shared" si="254"/>
        <v>0</v>
      </c>
      <c r="WZN85" s="4">
        <f t="shared" si="254"/>
        <v>0</v>
      </c>
      <c r="WZO85" s="4">
        <f t="shared" si="254"/>
        <v>0</v>
      </c>
      <c r="WZP85" s="4">
        <f t="shared" si="254"/>
        <v>0</v>
      </c>
      <c r="WZQ85" s="4">
        <f t="shared" si="254"/>
        <v>0</v>
      </c>
      <c r="WZR85" s="4">
        <f t="shared" si="254"/>
        <v>0</v>
      </c>
      <c r="WZS85" s="4">
        <f t="shared" si="254"/>
        <v>0</v>
      </c>
      <c r="WZT85" s="4">
        <f t="shared" si="254"/>
        <v>0</v>
      </c>
      <c r="WZU85" s="4">
        <f t="shared" si="254"/>
        <v>0</v>
      </c>
      <c r="WZV85" s="4">
        <f t="shared" si="254"/>
        <v>0</v>
      </c>
      <c r="WZW85" s="4">
        <f t="shared" si="254"/>
        <v>0</v>
      </c>
      <c r="WZX85" s="4">
        <f t="shared" si="254"/>
        <v>0</v>
      </c>
      <c r="WZY85" s="4">
        <f t="shared" si="254"/>
        <v>0</v>
      </c>
      <c r="WZZ85" s="4">
        <f t="shared" si="254"/>
        <v>0</v>
      </c>
      <c r="XAA85" s="4">
        <f t="shared" si="254"/>
        <v>0</v>
      </c>
      <c r="XAB85" s="4">
        <f t="shared" si="254"/>
        <v>0</v>
      </c>
      <c r="XAC85" s="4">
        <f t="shared" si="254"/>
        <v>0</v>
      </c>
      <c r="XAD85" s="4">
        <f t="shared" si="254"/>
        <v>0</v>
      </c>
      <c r="XAE85" s="4">
        <f t="shared" si="254"/>
        <v>0</v>
      </c>
      <c r="XAF85" s="4">
        <f t="shared" si="254"/>
        <v>0</v>
      </c>
      <c r="XAG85" s="4">
        <f t="shared" si="254"/>
        <v>0</v>
      </c>
      <c r="XAH85" s="4">
        <f t="shared" si="254"/>
        <v>0</v>
      </c>
      <c r="XAI85" s="4">
        <f t="shared" si="254"/>
        <v>0</v>
      </c>
      <c r="XAJ85" s="4">
        <f t="shared" si="254"/>
        <v>0</v>
      </c>
      <c r="XAK85" s="4">
        <f t="shared" si="254"/>
        <v>0</v>
      </c>
      <c r="XAL85" s="4">
        <f t="shared" si="254"/>
        <v>0</v>
      </c>
      <c r="XAM85" s="4">
        <f t="shared" si="254"/>
        <v>0</v>
      </c>
      <c r="XAN85" s="4">
        <f t="shared" si="254"/>
        <v>0</v>
      </c>
      <c r="XAO85" s="4">
        <f t="shared" si="254"/>
        <v>0</v>
      </c>
      <c r="XAP85" s="4">
        <f t="shared" si="254"/>
        <v>0</v>
      </c>
      <c r="XAQ85" s="4">
        <f t="shared" si="254"/>
        <v>0</v>
      </c>
      <c r="XAR85" s="4">
        <f t="shared" si="254"/>
        <v>0</v>
      </c>
      <c r="XAS85" s="4">
        <f t="shared" si="254"/>
        <v>0</v>
      </c>
      <c r="XAT85" s="4">
        <f t="shared" si="254"/>
        <v>0</v>
      </c>
      <c r="XAU85" s="4">
        <f t="shared" si="254"/>
        <v>0</v>
      </c>
      <c r="XAV85" s="4">
        <f t="shared" si="254"/>
        <v>0</v>
      </c>
      <c r="XAW85" s="4">
        <f t="shared" si="254"/>
        <v>0</v>
      </c>
      <c r="XAX85" s="4">
        <f t="shared" si="254"/>
        <v>0</v>
      </c>
      <c r="XAY85" s="4">
        <f t="shared" ref="XAY85:XDJ85" si="255">XAK83</f>
        <v>0</v>
      </c>
      <c r="XAZ85" s="4">
        <f t="shared" si="255"/>
        <v>0</v>
      </c>
      <c r="XBA85" s="4">
        <f t="shared" si="255"/>
        <v>0</v>
      </c>
      <c r="XBB85" s="4">
        <f t="shared" si="255"/>
        <v>0</v>
      </c>
      <c r="XBC85" s="4">
        <f t="shared" si="255"/>
        <v>0</v>
      </c>
      <c r="XBD85" s="4">
        <f t="shared" si="255"/>
        <v>0</v>
      </c>
      <c r="XBE85" s="4">
        <f t="shared" si="255"/>
        <v>0</v>
      </c>
      <c r="XBF85" s="4">
        <f t="shared" si="255"/>
        <v>0</v>
      </c>
      <c r="XBG85" s="4">
        <f t="shared" si="255"/>
        <v>0</v>
      </c>
      <c r="XBH85" s="4">
        <f t="shared" si="255"/>
        <v>0</v>
      </c>
      <c r="XBI85" s="4">
        <f t="shared" si="255"/>
        <v>0</v>
      </c>
      <c r="XBJ85" s="4">
        <f t="shared" si="255"/>
        <v>0</v>
      </c>
      <c r="XBK85" s="4">
        <f t="shared" si="255"/>
        <v>0</v>
      </c>
      <c r="XBL85" s="4">
        <f t="shared" si="255"/>
        <v>0</v>
      </c>
      <c r="XBM85" s="4">
        <f t="shared" si="255"/>
        <v>0</v>
      </c>
      <c r="XBN85" s="4">
        <f t="shared" si="255"/>
        <v>0</v>
      </c>
      <c r="XBO85" s="4">
        <f t="shared" si="255"/>
        <v>0</v>
      </c>
      <c r="XBP85" s="4">
        <f t="shared" si="255"/>
        <v>0</v>
      </c>
      <c r="XBQ85" s="4">
        <f t="shared" si="255"/>
        <v>0</v>
      </c>
      <c r="XBR85" s="4">
        <f t="shared" si="255"/>
        <v>0</v>
      </c>
      <c r="XBS85" s="4">
        <f t="shared" si="255"/>
        <v>0</v>
      </c>
      <c r="XBT85" s="4">
        <f t="shared" si="255"/>
        <v>0</v>
      </c>
      <c r="XBU85" s="4">
        <f t="shared" si="255"/>
        <v>0</v>
      </c>
      <c r="XBV85" s="4">
        <f t="shared" si="255"/>
        <v>0</v>
      </c>
      <c r="XBW85" s="4">
        <f t="shared" si="255"/>
        <v>0</v>
      </c>
      <c r="XBX85" s="4">
        <f t="shared" si="255"/>
        <v>0</v>
      </c>
      <c r="XBY85" s="4">
        <f t="shared" si="255"/>
        <v>0</v>
      </c>
      <c r="XBZ85" s="4">
        <f t="shared" si="255"/>
        <v>0</v>
      </c>
      <c r="XCA85" s="4">
        <f t="shared" si="255"/>
        <v>0</v>
      </c>
      <c r="XCB85" s="4">
        <f t="shared" si="255"/>
        <v>0</v>
      </c>
      <c r="XCC85" s="4">
        <f t="shared" si="255"/>
        <v>0</v>
      </c>
      <c r="XCD85" s="4">
        <f t="shared" si="255"/>
        <v>0</v>
      </c>
      <c r="XCE85" s="4">
        <f t="shared" si="255"/>
        <v>0</v>
      </c>
      <c r="XCF85" s="4">
        <f t="shared" si="255"/>
        <v>0</v>
      </c>
      <c r="XCG85" s="4">
        <f t="shared" si="255"/>
        <v>0</v>
      </c>
      <c r="XCH85" s="4">
        <f t="shared" si="255"/>
        <v>0</v>
      </c>
      <c r="XCI85" s="4">
        <f t="shared" si="255"/>
        <v>0</v>
      </c>
      <c r="XCJ85" s="4">
        <f t="shared" si="255"/>
        <v>0</v>
      </c>
      <c r="XCK85" s="4">
        <f t="shared" si="255"/>
        <v>0</v>
      </c>
      <c r="XCL85" s="4">
        <f t="shared" si="255"/>
        <v>0</v>
      </c>
      <c r="XCM85" s="4">
        <f t="shared" si="255"/>
        <v>0</v>
      </c>
      <c r="XCN85" s="4">
        <f t="shared" si="255"/>
        <v>0</v>
      </c>
      <c r="XCO85" s="4">
        <f t="shared" si="255"/>
        <v>0</v>
      </c>
      <c r="XCP85" s="4">
        <f t="shared" si="255"/>
        <v>0</v>
      </c>
      <c r="XCQ85" s="4">
        <f t="shared" si="255"/>
        <v>0</v>
      </c>
      <c r="XCR85" s="4">
        <f t="shared" si="255"/>
        <v>0</v>
      </c>
      <c r="XCS85" s="4">
        <f t="shared" si="255"/>
        <v>0</v>
      </c>
      <c r="XCT85" s="4">
        <f t="shared" si="255"/>
        <v>0</v>
      </c>
      <c r="XCU85" s="4">
        <f t="shared" si="255"/>
        <v>0</v>
      </c>
      <c r="XCV85" s="4">
        <f t="shared" si="255"/>
        <v>0</v>
      </c>
      <c r="XCW85" s="4">
        <f t="shared" si="255"/>
        <v>0</v>
      </c>
      <c r="XCX85" s="4">
        <f t="shared" si="255"/>
        <v>0</v>
      </c>
      <c r="XCY85" s="4">
        <f t="shared" si="255"/>
        <v>0</v>
      </c>
      <c r="XCZ85" s="4">
        <f t="shared" si="255"/>
        <v>0</v>
      </c>
      <c r="XDA85" s="4">
        <f t="shared" si="255"/>
        <v>0</v>
      </c>
      <c r="XDB85" s="4">
        <f t="shared" si="255"/>
        <v>0</v>
      </c>
      <c r="XDC85" s="4">
        <f t="shared" si="255"/>
        <v>0</v>
      </c>
      <c r="XDD85" s="4">
        <f t="shared" si="255"/>
        <v>0</v>
      </c>
      <c r="XDE85" s="4">
        <f t="shared" si="255"/>
        <v>0</v>
      </c>
      <c r="XDF85" s="4">
        <f t="shared" si="255"/>
        <v>0</v>
      </c>
      <c r="XDG85" s="4">
        <f t="shared" si="255"/>
        <v>0</v>
      </c>
      <c r="XDH85" s="4">
        <f t="shared" si="255"/>
        <v>0</v>
      </c>
      <c r="XDI85" s="4">
        <f t="shared" si="255"/>
        <v>0</v>
      </c>
      <c r="XDJ85" s="4">
        <f t="shared" si="255"/>
        <v>0</v>
      </c>
      <c r="XDK85" s="4">
        <f t="shared" ref="XDK85:XFD85" si="256">XCW83</f>
        <v>0</v>
      </c>
      <c r="XDL85" s="4">
        <f t="shared" si="256"/>
        <v>0</v>
      </c>
      <c r="XDM85" s="4">
        <f t="shared" si="256"/>
        <v>0</v>
      </c>
      <c r="XDN85" s="4">
        <f t="shared" si="256"/>
        <v>0</v>
      </c>
      <c r="XDO85" s="4">
        <f t="shared" si="256"/>
        <v>0</v>
      </c>
      <c r="XDP85" s="4">
        <f t="shared" si="256"/>
        <v>0</v>
      </c>
      <c r="XDQ85" s="4">
        <f t="shared" si="256"/>
        <v>0</v>
      </c>
      <c r="XDR85" s="4">
        <f t="shared" si="256"/>
        <v>0</v>
      </c>
      <c r="XDS85" s="4">
        <f t="shared" si="256"/>
        <v>0</v>
      </c>
      <c r="XDT85" s="4">
        <f t="shared" si="256"/>
        <v>0</v>
      </c>
      <c r="XDU85" s="4">
        <f t="shared" si="256"/>
        <v>0</v>
      </c>
      <c r="XDV85" s="4">
        <f t="shared" si="256"/>
        <v>0</v>
      </c>
      <c r="XDW85" s="4">
        <f t="shared" si="256"/>
        <v>0</v>
      </c>
      <c r="XDX85" s="4">
        <f t="shared" si="256"/>
        <v>0</v>
      </c>
      <c r="XDY85" s="4">
        <f t="shared" si="256"/>
        <v>0</v>
      </c>
      <c r="XDZ85" s="4">
        <f t="shared" si="256"/>
        <v>0</v>
      </c>
      <c r="XEA85" s="4">
        <f t="shared" si="256"/>
        <v>0</v>
      </c>
      <c r="XEB85" s="4">
        <f t="shared" si="256"/>
        <v>0</v>
      </c>
      <c r="XEC85" s="4">
        <f t="shared" si="256"/>
        <v>0</v>
      </c>
      <c r="XED85" s="4">
        <f t="shared" si="256"/>
        <v>0</v>
      </c>
      <c r="XEE85" s="4">
        <f t="shared" si="256"/>
        <v>0</v>
      </c>
      <c r="XEF85" s="4">
        <f t="shared" si="256"/>
        <v>0</v>
      </c>
      <c r="XEG85" s="4">
        <f t="shared" si="256"/>
        <v>0</v>
      </c>
      <c r="XEH85" s="4">
        <f t="shared" si="256"/>
        <v>0</v>
      </c>
      <c r="XEI85" s="4">
        <f t="shared" si="256"/>
        <v>0</v>
      </c>
      <c r="XEJ85" s="4">
        <f t="shared" si="256"/>
        <v>0</v>
      </c>
      <c r="XEK85" s="4">
        <f t="shared" si="256"/>
        <v>0</v>
      </c>
      <c r="XEL85" s="4">
        <f t="shared" si="256"/>
        <v>0</v>
      </c>
      <c r="XEM85" s="4">
        <f t="shared" si="256"/>
        <v>0</v>
      </c>
      <c r="XEN85" s="4">
        <f t="shared" si="256"/>
        <v>0</v>
      </c>
      <c r="XEO85" s="4">
        <f t="shared" si="256"/>
        <v>0</v>
      </c>
      <c r="XEP85" s="4">
        <f t="shared" si="256"/>
        <v>0</v>
      </c>
      <c r="XEQ85" s="4">
        <f t="shared" si="256"/>
        <v>0</v>
      </c>
      <c r="XER85" s="4">
        <f t="shared" si="256"/>
        <v>0</v>
      </c>
      <c r="XES85" s="4">
        <f t="shared" si="256"/>
        <v>0</v>
      </c>
      <c r="XET85" s="4">
        <f t="shared" si="256"/>
        <v>0</v>
      </c>
      <c r="XEU85" s="4">
        <f t="shared" si="256"/>
        <v>0</v>
      </c>
      <c r="XEV85" s="4">
        <f t="shared" si="256"/>
        <v>0</v>
      </c>
      <c r="XEW85" s="4">
        <f t="shared" si="256"/>
        <v>0</v>
      </c>
      <c r="XEX85" s="4">
        <f t="shared" si="256"/>
        <v>0</v>
      </c>
      <c r="XEY85" s="4">
        <f t="shared" si="256"/>
        <v>0</v>
      </c>
      <c r="XEZ85" s="4">
        <f t="shared" si="256"/>
        <v>0</v>
      </c>
      <c r="XFA85" s="4">
        <f t="shared" si="256"/>
        <v>0</v>
      </c>
      <c r="XFB85" s="4">
        <f t="shared" si="256"/>
        <v>0</v>
      </c>
      <c r="XFC85" s="4">
        <f t="shared" si="256"/>
        <v>0</v>
      </c>
      <c r="XFD85" s="4">
        <f t="shared" si="256"/>
        <v>0</v>
      </c>
    </row>
    <row r="86" spans="2:16384">
      <c r="B86" s="14" t="s">
        <v>173</v>
      </c>
      <c r="C86" s="14">
        <f>IF($C$59=Daftar!$H$6,$D86,IF($C$59=Daftar!$H$7,$E86,$F86))</f>
        <v>31</v>
      </c>
      <c r="D86" s="16">
        <v>31</v>
      </c>
      <c r="E86" s="16">
        <v>26</v>
      </c>
      <c r="F86" s="16">
        <v>50</v>
      </c>
      <c r="H86" s="4"/>
      <c r="I86" s="22" t="s">
        <v>82</v>
      </c>
      <c r="J86" s="22"/>
      <c r="K86" s="4" t="s">
        <v>65</v>
      </c>
      <c r="U86" s="16">
        <f t="shared" ref="U86:AZ86" si="257">G83</f>
        <v>0</v>
      </c>
      <c r="V86" s="16">
        <f t="shared" si="257"/>
        <v>0</v>
      </c>
      <c r="W86" s="16" t="str">
        <f t="shared" si="257"/>
        <v>Hari kerja/per Ha</v>
      </c>
      <c r="X86" s="16">
        <f t="shared" si="257"/>
        <v>0</v>
      </c>
      <c r="Y86" s="16" t="str">
        <f t="shared" si="257"/>
        <v>Hari kerja rata-rata di dataset Bandung</v>
      </c>
      <c r="Z86" s="16">
        <f t="shared" si="257"/>
        <v>0</v>
      </c>
      <c r="AA86" s="16">
        <f t="shared" si="257"/>
        <v>0</v>
      </c>
      <c r="AB86" s="16">
        <f t="shared" si="257"/>
        <v>0</v>
      </c>
      <c r="AC86" s="16">
        <f t="shared" si="257"/>
        <v>0</v>
      </c>
      <c r="AD86" s="16">
        <f t="shared" si="257"/>
        <v>0</v>
      </c>
      <c r="AE86" s="16">
        <f t="shared" si="257"/>
        <v>0</v>
      </c>
      <c r="AF86" s="16">
        <f t="shared" si="257"/>
        <v>0</v>
      </c>
      <c r="AG86" s="16">
        <f t="shared" si="257"/>
        <v>0</v>
      </c>
      <c r="AH86" s="16">
        <f t="shared" si="257"/>
        <v>0</v>
      </c>
      <c r="AI86" s="16">
        <f t="shared" si="257"/>
        <v>0</v>
      </c>
      <c r="AJ86" s="16">
        <f t="shared" si="257"/>
        <v>0</v>
      </c>
      <c r="AK86" s="16">
        <f t="shared" si="257"/>
        <v>0</v>
      </c>
      <c r="AL86" s="16">
        <f t="shared" si="257"/>
        <v>0</v>
      </c>
      <c r="AM86" s="16">
        <f t="shared" si="257"/>
        <v>0</v>
      </c>
      <c r="AN86" s="16">
        <f t="shared" si="257"/>
        <v>0</v>
      </c>
      <c r="AO86" s="16">
        <f t="shared" si="257"/>
        <v>0</v>
      </c>
      <c r="AP86" s="16">
        <f t="shared" si="257"/>
        <v>0</v>
      </c>
      <c r="AQ86" s="16">
        <f t="shared" si="257"/>
        <v>0</v>
      </c>
      <c r="AR86" s="16">
        <f t="shared" si="257"/>
        <v>0</v>
      </c>
      <c r="AS86" s="16">
        <f t="shared" si="257"/>
        <v>0</v>
      </c>
      <c r="AT86" s="16">
        <f t="shared" si="257"/>
        <v>0</v>
      </c>
      <c r="AU86" s="16">
        <f t="shared" si="257"/>
        <v>0</v>
      </c>
      <c r="AV86" s="16">
        <f t="shared" si="257"/>
        <v>0</v>
      </c>
      <c r="AW86" s="16">
        <f t="shared" si="257"/>
        <v>0</v>
      </c>
      <c r="AX86" s="16">
        <f t="shared" si="257"/>
        <v>0</v>
      </c>
      <c r="AY86" s="16">
        <f t="shared" si="257"/>
        <v>0</v>
      </c>
      <c r="AZ86" s="16">
        <f t="shared" si="257"/>
        <v>0</v>
      </c>
      <c r="BA86" s="16">
        <f t="shared" ref="BA86:CE86" si="258">AM83</f>
        <v>0</v>
      </c>
      <c r="BB86" s="16">
        <f t="shared" si="258"/>
        <v>0</v>
      </c>
      <c r="BC86" s="16">
        <f t="shared" si="258"/>
        <v>0</v>
      </c>
      <c r="BD86" s="16">
        <f t="shared" si="258"/>
        <v>0</v>
      </c>
      <c r="BE86" s="16">
        <f t="shared" si="258"/>
        <v>0</v>
      </c>
      <c r="BF86" s="16">
        <f t="shared" si="258"/>
        <v>0</v>
      </c>
      <c r="BG86" s="16">
        <f t="shared" si="258"/>
        <v>0</v>
      </c>
      <c r="BH86" s="16">
        <f t="shared" si="258"/>
        <v>0</v>
      </c>
      <c r="BI86" s="16">
        <f t="shared" si="258"/>
        <v>0</v>
      </c>
      <c r="BJ86" s="16">
        <f t="shared" si="258"/>
        <v>0</v>
      </c>
      <c r="BK86" s="16">
        <f t="shared" si="258"/>
        <v>0</v>
      </c>
      <c r="BL86" s="16">
        <f t="shared" si="258"/>
        <v>0</v>
      </c>
      <c r="BM86" s="16">
        <f t="shared" si="258"/>
        <v>0</v>
      </c>
      <c r="BN86" s="16">
        <f t="shared" si="258"/>
        <v>0</v>
      </c>
      <c r="BO86" s="16">
        <f t="shared" si="258"/>
        <v>0</v>
      </c>
      <c r="BP86" s="16">
        <f t="shared" si="258"/>
        <v>0</v>
      </c>
      <c r="BQ86" s="16">
        <f t="shared" si="258"/>
        <v>0</v>
      </c>
      <c r="BR86" s="16">
        <f t="shared" si="258"/>
        <v>0</v>
      </c>
      <c r="BS86" s="16">
        <f t="shared" si="258"/>
        <v>0</v>
      </c>
      <c r="BT86" s="16">
        <f t="shared" si="258"/>
        <v>0</v>
      </c>
      <c r="BU86" s="16">
        <f t="shared" si="258"/>
        <v>0</v>
      </c>
      <c r="BV86" s="16">
        <f t="shared" si="258"/>
        <v>0</v>
      </c>
      <c r="BW86" s="16">
        <f t="shared" si="258"/>
        <v>0</v>
      </c>
      <c r="BX86" s="16">
        <f t="shared" si="258"/>
        <v>0</v>
      </c>
      <c r="BY86" s="16">
        <f t="shared" si="258"/>
        <v>0</v>
      </c>
      <c r="BZ86" s="16">
        <f t="shared" si="258"/>
        <v>0</v>
      </c>
      <c r="CA86" s="16">
        <f t="shared" si="258"/>
        <v>0</v>
      </c>
      <c r="CB86" s="16">
        <f t="shared" si="258"/>
        <v>0</v>
      </c>
      <c r="CC86" s="16">
        <f t="shared" si="258"/>
        <v>0</v>
      </c>
      <c r="CD86" s="16">
        <f t="shared" si="258"/>
        <v>0</v>
      </c>
      <c r="CE86" s="16">
        <f t="shared" si="258"/>
        <v>0</v>
      </c>
      <c r="CF86" s="16">
        <f t="shared" ref="CF86:EQ86" si="259">BR83</f>
        <v>0</v>
      </c>
      <c r="CG86" s="16">
        <f t="shared" si="259"/>
        <v>0</v>
      </c>
      <c r="CH86" s="16">
        <f t="shared" si="259"/>
        <v>0</v>
      </c>
      <c r="CI86" s="16">
        <f t="shared" si="259"/>
        <v>0</v>
      </c>
      <c r="CJ86" s="16">
        <f t="shared" si="259"/>
        <v>0</v>
      </c>
      <c r="CK86" s="16">
        <f t="shared" si="259"/>
        <v>0</v>
      </c>
      <c r="CL86" s="16">
        <f t="shared" si="259"/>
        <v>0</v>
      </c>
      <c r="CM86" s="16">
        <f t="shared" si="259"/>
        <v>0</v>
      </c>
      <c r="CN86" s="16">
        <f t="shared" si="259"/>
        <v>0</v>
      </c>
      <c r="CO86" s="16">
        <f t="shared" si="259"/>
        <v>0</v>
      </c>
      <c r="CP86" s="16">
        <f t="shared" si="259"/>
        <v>0</v>
      </c>
      <c r="CQ86" s="16">
        <f t="shared" si="259"/>
        <v>0</v>
      </c>
      <c r="CR86" s="16">
        <f t="shared" si="259"/>
        <v>0</v>
      </c>
      <c r="CS86" s="16">
        <f t="shared" si="259"/>
        <v>0</v>
      </c>
      <c r="CT86" s="16">
        <f t="shared" si="259"/>
        <v>0</v>
      </c>
      <c r="CU86" s="16">
        <f t="shared" si="259"/>
        <v>0</v>
      </c>
      <c r="CV86" s="16">
        <f t="shared" si="259"/>
        <v>0</v>
      </c>
      <c r="CW86" s="16">
        <f t="shared" si="259"/>
        <v>0</v>
      </c>
      <c r="CX86" s="16">
        <f t="shared" si="259"/>
        <v>0</v>
      </c>
      <c r="CY86" s="16">
        <f t="shared" si="259"/>
        <v>0</v>
      </c>
      <c r="CZ86" s="16">
        <f t="shared" si="259"/>
        <v>0</v>
      </c>
      <c r="DA86" s="16">
        <f t="shared" si="259"/>
        <v>0</v>
      </c>
      <c r="DB86" s="16">
        <f t="shared" si="259"/>
        <v>0</v>
      </c>
      <c r="DC86" s="16">
        <f t="shared" si="259"/>
        <v>0</v>
      </c>
      <c r="DD86" s="16">
        <f t="shared" si="259"/>
        <v>0</v>
      </c>
      <c r="DE86" s="16">
        <f t="shared" si="259"/>
        <v>0</v>
      </c>
      <c r="DF86" s="16">
        <f t="shared" si="259"/>
        <v>0</v>
      </c>
      <c r="DG86" s="16">
        <f t="shared" si="259"/>
        <v>0</v>
      </c>
      <c r="DH86" s="16">
        <f t="shared" si="259"/>
        <v>0</v>
      </c>
      <c r="DI86" s="16">
        <f t="shared" si="259"/>
        <v>0</v>
      </c>
      <c r="DJ86" s="16">
        <f t="shared" si="259"/>
        <v>0</v>
      </c>
      <c r="DK86" s="16">
        <f t="shared" si="259"/>
        <v>0</v>
      </c>
      <c r="DL86" s="16">
        <f t="shared" si="259"/>
        <v>0</v>
      </c>
      <c r="DM86" s="16">
        <f t="shared" si="259"/>
        <v>0</v>
      </c>
      <c r="DN86" s="16">
        <f t="shared" si="259"/>
        <v>0</v>
      </c>
      <c r="DO86" s="16">
        <f t="shared" si="259"/>
        <v>0</v>
      </c>
      <c r="DP86" s="16">
        <f t="shared" si="259"/>
        <v>0</v>
      </c>
      <c r="DQ86" s="16">
        <f t="shared" si="259"/>
        <v>0</v>
      </c>
      <c r="DR86" s="16">
        <f t="shared" si="259"/>
        <v>0</v>
      </c>
      <c r="DS86" s="16">
        <f t="shared" si="259"/>
        <v>0</v>
      </c>
      <c r="DT86" s="16">
        <f t="shared" si="259"/>
        <v>0</v>
      </c>
      <c r="DU86" s="16">
        <f t="shared" si="259"/>
        <v>0</v>
      </c>
      <c r="DV86" s="16">
        <f t="shared" si="259"/>
        <v>0</v>
      </c>
      <c r="DW86" s="16">
        <f t="shared" si="259"/>
        <v>0</v>
      </c>
      <c r="DX86" s="16">
        <f t="shared" si="259"/>
        <v>0</v>
      </c>
      <c r="DY86" s="16">
        <f t="shared" si="259"/>
        <v>0</v>
      </c>
      <c r="DZ86" s="16">
        <f t="shared" si="259"/>
        <v>0</v>
      </c>
      <c r="EA86" s="16">
        <f t="shared" si="259"/>
        <v>0</v>
      </c>
      <c r="EB86" s="16">
        <f t="shared" si="259"/>
        <v>0</v>
      </c>
      <c r="EC86" s="16">
        <f t="shared" si="259"/>
        <v>0</v>
      </c>
      <c r="ED86" s="16">
        <f t="shared" si="259"/>
        <v>0</v>
      </c>
      <c r="EE86" s="16">
        <f t="shared" si="259"/>
        <v>0</v>
      </c>
      <c r="EF86" s="16">
        <f t="shared" si="259"/>
        <v>0</v>
      </c>
      <c r="EG86" s="16">
        <f t="shared" si="259"/>
        <v>0</v>
      </c>
      <c r="EH86" s="16">
        <f t="shared" si="259"/>
        <v>0</v>
      </c>
      <c r="EI86" s="16">
        <f t="shared" si="259"/>
        <v>0</v>
      </c>
      <c r="EJ86" s="16">
        <f t="shared" si="259"/>
        <v>0</v>
      </c>
      <c r="EK86" s="16">
        <f t="shared" si="259"/>
        <v>0</v>
      </c>
      <c r="EL86" s="16">
        <f t="shared" si="259"/>
        <v>0</v>
      </c>
      <c r="EM86" s="16">
        <f t="shared" si="259"/>
        <v>0</v>
      </c>
      <c r="EN86" s="16">
        <f t="shared" si="259"/>
        <v>0</v>
      </c>
      <c r="EO86" s="16">
        <f t="shared" si="259"/>
        <v>0</v>
      </c>
      <c r="EP86" s="16">
        <f t="shared" si="259"/>
        <v>0</v>
      </c>
      <c r="EQ86" s="16">
        <f t="shared" si="259"/>
        <v>0</v>
      </c>
      <c r="ER86" s="16">
        <f t="shared" ref="ER86:HC86" si="260">ED83</f>
        <v>0</v>
      </c>
      <c r="ES86" s="16">
        <f t="shared" si="260"/>
        <v>0</v>
      </c>
      <c r="ET86" s="16">
        <f t="shared" si="260"/>
        <v>0</v>
      </c>
      <c r="EU86" s="16">
        <f t="shared" si="260"/>
        <v>0</v>
      </c>
      <c r="EV86" s="16">
        <f t="shared" si="260"/>
        <v>0</v>
      </c>
      <c r="EW86" s="16">
        <f t="shared" si="260"/>
        <v>0</v>
      </c>
      <c r="EX86" s="16">
        <f t="shared" si="260"/>
        <v>0</v>
      </c>
      <c r="EY86" s="16">
        <f t="shared" si="260"/>
        <v>0</v>
      </c>
      <c r="EZ86" s="16">
        <f t="shared" si="260"/>
        <v>0</v>
      </c>
      <c r="FA86" s="16">
        <f t="shared" si="260"/>
        <v>0</v>
      </c>
      <c r="FB86" s="16">
        <f t="shared" si="260"/>
        <v>0</v>
      </c>
      <c r="FC86" s="16">
        <f t="shared" si="260"/>
        <v>0</v>
      </c>
      <c r="FD86" s="16">
        <f t="shared" si="260"/>
        <v>0</v>
      </c>
      <c r="FE86" s="16">
        <f t="shared" si="260"/>
        <v>0</v>
      </c>
      <c r="FF86" s="16">
        <f t="shared" si="260"/>
        <v>0</v>
      </c>
      <c r="FG86" s="16">
        <f t="shared" si="260"/>
        <v>0</v>
      </c>
      <c r="FH86" s="16">
        <f t="shared" si="260"/>
        <v>0</v>
      </c>
      <c r="FI86" s="16">
        <f t="shared" si="260"/>
        <v>0</v>
      </c>
      <c r="FJ86" s="16">
        <f t="shared" si="260"/>
        <v>0</v>
      </c>
      <c r="FK86" s="16">
        <f t="shared" si="260"/>
        <v>0</v>
      </c>
      <c r="FL86" s="16">
        <f t="shared" si="260"/>
        <v>0</v>
      </c>
      <c r="FM86" s="16">
        <f t="shared" si="260"/>
        <v>0</v>
      </c>
      <c r="FN86" s="16">
        <f t="shared" si="260"/>
        <v>0</v>
      </c>
      <c r="FO86" s="16">
        <f t="shared" si="260"/>
        <v>0</v>
      </c>
      <c r="FP86" s="16">
        <f t="shared" si="260"/>
        <v>0</v>
      </c>
      <c r="FQ86" s="16">
        <f t="shared" si="260"/>
        <v>0</v>
      </c>
      <c r="FR86" s="16">
        <f t="shared" si="260"/>
        <v>0</v>
      </c>
      <c r="FS86" s="16">
        <f t="shared" si="260"/>
        <v>0</v>
      </c>
      <c r="FT86" s="16">
        <f t="shared" si="260"/>
        <v>0</v>
      </c>
      <c r="FU86" s="16">
        <f t="shared" si="260"/>
        <v>0</v>
      </c>
      <c r="FV86" s="16">
        <f t="shared" si="260"/>
        <v>0</v>
      </c>
      <c r="FW86" s="16">
        <f t="shared" si="260"/>
        <v>0</v>
      </c>
      <c r="FX86" s="16">
        <f t="shared" si="260"/>
        <v>0</v>
      </c>
      <c r="FY86" s="16">
        <f t="shared" si="260"/>
        <v>0</v>
      </c>
      <c r="FZ86" s="16">
        <f t="shared" si="260"/>
        <v>0</v>
      </c>
      <c r="GA86" s="16">
        <f t="shared" si="260"/>
        <v>0</v>
      </c>
      <c r="GB86" s="16">
        <f t="shared" si="260"/>
        <v>0</v>
      </c>
      <c r="GC86" s="16">
        <f t="shared" si="260"/>
        <v>0</v>
      </c>
      <c r="GD86" s="16">
        <f t="shared" si="260"/>
        <v>0</v>
      </c>
      <c r="GE86" s="16">
        <f t="shared" si="260"/>
        <v>0</v>
      </c>
      <c r="GF86" s="16">
        <f t="shared" si="260"/>
        <v>0</v>
      </c>
      <c r="GG86" s="16">
        <f t="shared" si="260"/>
        <v>0</v>
      </c>
      <c r="GH86" s="16">
        <f t="shared" si="260"/>
        <v>0</v>
      </c>
      <c r="GI86" s="16">
        <f t="shared" si="260"/>
        <v>0</v>
      </c>
      <c r="GJ86" s="16">
        <f t="shared" si="260"/>
        <v>0</v>
      </c>
      <c r="GK86" s="16">
        <f t="shared" si="260"/>
        <v>0</v>
      </c>
      <c r="GL86" s="16">
        <f t="shared" si="260"/>
        <v>0</v>
      </c>
      <c r="GM86" s="16">
        <f t="shared" si="260"/>
        <v>0</v>
      </c>
      <c r="GN86" s="16">
        <f t="shared" si="260"/>
        <v>0</v>
      </c>
      <c r="GO86" s="16">
        <f t="shared" si="260"/>
        <v>0</v>
      </c>
      <c r="GP86" s="16">
        <f t="shared" si="260"/>
        <v>0</v>
      </c>
      <c r="GQ86" s="16">
        <f t="shared" si="260"/>
        <v>0</v>
      </c>
      <c r="GR86" s="16">
        <f t="shared" si="260"/>
        <v>0</v>
      </c>
      <c r="GS86" s="16">
        <f t="shared" si="260"/>
        <v>0</v>
      </c>
      <c r="GT86" s="16">
        <f t="shared" si="260"/>
        <v>0</v>
      </c>
      <c r="GU86" s="16">
        <f t="shared" si="260"/>
        <v>0</v>
      </c>
      <c r="GV86" s="16">
        <f t="shared" si="260"/>
        <v>0</v>
      </c>
      <c r="GW86" s="16">
        <f t="shared" si="260"/>
        <v>0</v>
      </c>
      <c r="GX86" s="16">
        <f t="shared" si="260"/>
        <v>0</v>
      </c>
      <c r="GY86" s="16">
        <f t="shared" si="260"/>
        <v>0</v>
      </c>
      <c r="GZ86" s="16">
        <f t="shared" si="260"/>
        <v>0</v>
      </c>
      <c r="HA86" s="16">
        <f t="shared" si="260"/>
        <v>0</v>
      </c>
      <c r="HB86" s="16">
        <f t="shared" si="260"/>
        <v>0</v>
      </c>
      <c r="HC86" s="16">
        <f t="shared" si="260"/>
        <v>0</v>
      </c>
      <c r="HD86" s="16">
        <f t="shared" ref="HD86:JO86" si="261">GP83</f>
        <v>0</v>
      </c>
      <c r="HE86" s="16">
        <f t="shared" si="261"/>
        <v>0</v>
      </c>
      <c r="HF86" s="16">
        <f t="shared" si="261"/>
        <v>0</v>
      </c>
      <c r="HG86" s="16">
        <f t="shared" si="261"/>
        <v>0</v>
      </c>
      <c r="HH86" s="16">
        <f t="shared" si="261"/>
        <v>0</v>
      </c>
      <c r="HI86" s="16">
        <f t="shared" si="261"/>
        <v>0</v>
      </c>
      <c r="HJ86" s="16">
        <f t="shared" si="261"/>
        <v>0</v>
      </c>
      <c r="HK86" s="16">
        <f t="shared" si="261"/>
        <v>0</v>
      </c>
      <c r="HL86" s="16">
        <f t="shared" si="261"/>
        <v>0</v>
      </c>
      <c r="HM86" s="16">
        <f t="shared" si="261"/>
        <v>0</v>
      </c>
      <c r="HN86" s="16">
        <f t="shared" si="261"/>
        <v>0</v>
      </c>
      <c r="HO86" s="16">
        <f t="shared" si="261"/>
        <v>0</v>
      </c>
      <c r="HP86" s="16">
        <f t="shared" si="261"/>
        <v>0</v>
      </c>
      <c r="HQ86" s="16">
        <f t="shared" si="261"/>
        <v>0</v>
      </c>
      <c r="HR86" s="16">
        <f t="shared" si="261"/>
        <v>0</v>
      </c>
      <c r="HS86" s="16">
        <f t="shared" si="261"/>
        <v>0</v>
      </c>
      <c r="HT86" s="16">
        <f t="shared" si="261"/>
        <v>0</v>
      </c>
      <c r="HU86" s="16">
        <f t="shared" si="261"/>
        <v>0</v>
      </c>
      <c r="HV86" s="16">
        <f t="shared" si="261"/>
        <v>0</v>
      </c>
      <c r="HW86" s="16">
        <f t="shared" si="261"/>
        <v>0</v>
      </c>
      <c r="HX86" s="16">
        <f t="shared" si="261"/>
        <v>0</v>
      </c>
      <c r="HY86" s="16">
        <f t="shared" si="261"/>
        <v>0</v>
      </c>
      <c r="HZ86" s="16">
        <f t="shared" si="261"/>
        <v>0</v>
      </c>
      <c r="IA86" s="16">
        <f t="shared" si="261"/>
        <v>0</v>
      </c>
      <c r="IB86" s="16">
        <f t="shared" si="261"/>
        <v>0</v>
      </c>
      <c r="IC86" s="16">
        <f t="shared" si="261"/>
        <v>0</v>
      </c>
      <c r="ID86" s="16">
        <f t="shared" si="261"/>
        <v>0</v>
      </c>
      <c r="IE86" s="16">
        <f t="shared" si="261"/>
        <v>0</v>
      </c>
      <c r="IF86" s="16">
        <f t="shared" si="261"/>
        <v>0</v>
      </c>
      <c r="IG86" s="16">
        <f t="shared" si="261"/>
        <v>0</v>
      </c>
      <c r="IH86" s="16">
        <f t="shared" si="261"/>
        <v>0</v>
      </c>
      <c r="II86" s="16">
        <f t="shared" si="261"/>
        <v>0</v>
      </c>
      <c r="IJ86" s="16">
        <f t="shared" si="261"/>
        <v>0</v>
      </c>
      <c r="IK86" s="16">
        <f t="shared" si="261"/>
        <v>0</v>
      </c>
      <c r="IL86" s="16">
        <f t="shared" si="261"/>
        <v>0</v>
      </c>
      <c r="IM86" s="16">
        <f t="shared" si="261"/>
        <v>0</v>
      </c>
      <c r="IN86" s="16">
        <f t="shared" si="261"/>
        <v>0</v>
      </c>
      <c r="IO86" s="16">
        <f t="shared" si="261"/>
        <v>0</v>
      </c>
      <c r="IP86" s="16">
        <f t="shared" si="261"/>
        <v>0</v>
      </c>
      <c r="IQ86" s="16">
        <f t="shared" si="261"/>
        <v>0</v>
      </c>
      <c r="IR86" s="16">
        <f t="shared" si="261"/>
        <v>0</v>
      </c>
      <c r="IS86" s="16">
        <f t="shared" si="261"/>
        <v>0</v>
      </c>
      <c r="IT86" s="16">
        <f t="shared" si="261"/>
        <v>0</v>
      </c>
      <c r="IU86" s="16">
        <f t="shared" si="261"/>
        <v>0</v>
      </c>
      <c r="IV86" s="16">
        <f t="shared" si="261"/>
        <v>0</v>
      </c>
      <c r="IW86" s="16">
        <f t="shared" si="261"/>
        <v>0</v>
      </c>
      <c r="IX86" s="16">
        <f t="shared" si="261"/>
        <v>0</v>
      </c>
      <c r="IY86" s="16">
        <f t="shared" si="261"/>
        <v>0</v>
      </c>
      <c r="IZ86" s="16">
        <f t="shared" si="261"/>
        <v>0</v>
      </c>
      <c r="JA86" s="16">
        <f t="shared" si="261"/>
        <v>0</v>
      </c>
      <c r="JB86" s="16">
        <f t="shared" si="261"/>
        <v>0</v>
      </c>
      <c r="JC86" s="16">
        <f t="shared" si="261"/>
        <v>0</v>
      </c>
      <c r="JD86" s="16">
        <f t="shared" si="261"/>
        <v>0</v>
      </c>
      <c r="JE86" s="16">
        <f t="shared" si="261"/>
        <v>0</v>
      </c>
      <c r="JF86" s="16">
        <f t="shared" si="261"/>
        <v>0</v>
      </c>
      <c r="JG86" s="16">
        <f t="shared" si="261"/>
        <v>0</v>
      </c>
      <c r="JH86" s="16">
        <f t="shared" si="261"/>
        <v>0</v>
      </c>
      <c r="JI86" s="16">
        <f t="shared" si="261"/>
        <v>0</v>
      </c>
      <c r="JJ86" s="16">
        <f t="shared" si="261"/>
        <v>0</v>
      </c>
      <c r="JK86" s="16">
        <f t="shared" si="261"/>
        <v>0</v>
      </c>
      <c r="JL86" s="16">
        <f t="shared" si="261"/>
        <v>0</v>
      </c>
      <c r="JM86" s="16">
        <f t="shared" si="261"/>
        <v>0</v>
      </c>
      <c r="JN86" s="16">
        <f t="shared" si="261"/>
        <v>0</v>
      </c>
      <c r="JO86" s="16">
        <f t="shared" si="261"/>
        <v>0</v>
      </c>
      <c r="JP86" s="16">
        <f t="shared" ref="JP86:MA86" si="262">JB83</f>
        <v>0</v>
      </c>
      <c r="JQ86" s="16">
        <f t="shared" si="262"/>
        <v>0</v>
      </c>
      <c r="JR86" s="16">
        <f t="shared" si="262"/>
        <v>0</v>
      </c>
      <c r="JS86" s="16">
        <f t="shared" si="262"/>
        <v>0</v>
      </c>
      <c r="JT86" s="16">
        <f t="shared" si="262"/>
        <v>0</v>
      </c>
      <c r="JU86" s="16">
        <f t="shared" si="262"/>
        <v>0</v>
      </c>
      <c r="JV86" s="16">
        <f t="shared" si="262"/>
        <v>0</v>
      </c>
      <c r="JW86" s="16">
        <f t="shared" si="262"/>
        <v>0</v>
      </c>
      <c r="JX86" s="16">
        <f t="shared" si="262"/>
        <v>0</v>
      </c>
      <c r="JY86" s="16">
        <f t="shared" si="262"/>
        <v>0</v>
      </c>
      <c r="JZ86" s="16">
        <f t="shared" si="262"/>
        <v>0</v>
      </c>
      <c r="KA86" s="16">
        <f t="shared" si="262"/>
        <v>0</v>
      </c>
      <c r="KB86" s="16">
        <f t="shared" si="262"/>
        <v>0</v>
      </c>
      <c r="KC86" s="16">
        <f t="shared" si="262"/>
        <v>0</v>
      </c>
      <c r="KD86" s="16">
        <f t="shared" si="262"/>
        <v>0</v>
      </c>
      <c r="KE86" s="16">
        <f t="shared" si="262"/>
        <v>0</v>
      </c>
      <c r="KF86" s="16">
        <f t="shared" si="262"/>
        <v>0</v>
      </c>
      <c r="KG86" s="16">
        <f t="shared" si="262"/>
        <v>0</v>
      </c>
      <c r="KH86" s="16">
        <f t="shared" si="262"/>
        <v>0</v>
      </c>
      <c r="KI86" s="16">
        <f t="shared" si="262"/>
        <v>0</v>
      </c>
      <c r="KJ86" s="16">
        <f t="shared" si="262"/>
        <v>0</v>
      </c>
      <c r="KK86" s="16">
        <f t="shared" si="262"/>
        <v>0</v>
      </c>
      <c r="KL86" s="16">
        <f t="shared" si="262"/>
        <v>0</v>
      </c>
      <c r="KM86" s="16">
        <f t="shared" si="262"/>
        <v>0</v>
      </c>
      <c r="KN86" s="16">
        <f t="shared" si="262"/>
        <v>0</v>
      </c>
      <c r="KO86" s="16">
        <f t="shared" si="262"/>
        <v>0</v>
      </c>
      <c r="KP86" s="16">
        <f t="shared" si="262"/>
        <v>0</v>
      </c>
      <c r="KQ86" s="16">
        <f t="shared" si="262"/>
        <v>0</v>
      </c>
      <c r="KR86" s="16">
        <f t="shared" si="262"/>
        <v>0</v>
      </c>
      <c r="KS86" s="16">
        <f t="shared" si="262"/>
        <v>0</v>
      </c>
      <c r="KT86" s="16">
        <f t="shared" si="262"/>
        <v>0</v>
      </c>
      <c r="KU86" s="16">
        <f t="shared" si="262"/>
        <v>0</v>
      </c>
      <c r="KV86" s="16">
        <f t="shared" si="262"/>
        <v>0</v>
      </c>
      <c r="KW86" s="16">
        <f t="shared" si="262"/>
        <v>0</v>
      </c>
      <c r="KX86" s="16">
        <f t="shared" si="262"/>
        <v>0</v>
      </c>
      <c r="KY86" s="16">
        <f t="shared" si="262"/>
        <v>0</v>
      </c>
      <c r="KZ86" s="16">
        <f t="shared" si="262"/>
        <v>0</v>
      </c>
      <c r="LA86" s="16">
        <f t="shared" si="262"/>
        <v>0</v>
      </c>
      <c r="LB86" s="16">
        <f t="shared" si="262"/>
        <v>0</v>
      </c>
      <c r="LC86" s="16">
        <f t="shared" si="262"/>
        <v>0</v>
      </c>
      <c r="LD86" s="16">
        <f t="shared" si="262"/>
        <v>0</v>
      </c>
      <c r="LE86" s="16">
        <f t="shared" si="262"/>
        <v>0</v>
      </c>
      <c r="LF86" s="16">
        <f t="shared" si="262"/>
        <v>0</v>
      </c>
      <c r="LG86" s="16">
        <f t="shared" si="262"/>
        <v>0</v>
      </c>
      <c r="LH86" s="16">
        <f t="shared" si="262"/>
        <v>0</v>
      </c>
      <c r="LI86" s="16">
        <f t="shared" si="262"/>
        <v>0</v>
      </c>
      <c r="LJ86" s="16">
        <f t="shared" si="262"/>
        <v>0</v>
      </c>
      <c r="LK86" s="16">
        <f t="shared" si="262"/>
        <v>0</v>
      </c>
      <c r="LL86" s="16">
        <f t="shared" si="262"/>
        <v>0</v>
      </c>
      <c r="LM86" s="16">
        <f t="shared" si="262"/>
        <v>0</v>
      </c>
      <c r="LN86" s="16">
        <f t="shared" si="262"/>
        <v>0</v>
      </c>
      <c r="LO86" s="16">
        <f t="shared" si="262"/>
        <v>0</v>
      </c>
      <c r="LP86" s="16">
        <f t="shared" si="262"/>
        <v>0</v>
      </c>
      <c r="LQ86" s="16">
        <f t="shared" si="262"/>
        <v>0</v>
      </c>
      <c r="LR86" s="16">
        <f t="shared" si="262"/>
        <v>0</v>
      </c>
      <c r="LS86" s="16">
        <f t="shared" si="262"/>
        <v>0</v>
      </c>
      <c r="LT86" s="16">
        <f t="shared" si="262"/>
        <v>0</v>
      </c>
      <c r="LU86" s="16">
        <f t="shared" si="262"/>
        <v>0</v>
      </c>
      <c r="LV86" s="16">
        <f t="shared" si="262"/>
        <v>0</v>
      </c>
      <c r="LW86" s="16">
        <f t="shared" si="262"/>
        <v>0</v>
      </c>
      <c r="LX86" s="16">
        <f t="shared" si="262"/>
        <v>0</v>
      </c>
      <c r="LY86" s="16">
        <f t="shared" si="262"/>
        <v>0</v>
      </c>
      <c r="LZ86" s="16">
        <f t="shared" si="262"/>
        <v>0</v>
      </c>
      <c r="MA86" s="16">
        <f t="shared" si="262"/>
        <v>0</v>
      </c>
      <c r="MB86" s="16">
        <f t="shared" ref="MB86:OM86" si="263">LN83</f>
        <v>0</v>
      </c>
      <c r="MC86" s="16">
        <f t="shared" si="263"/>
        <v>0</v>
      </c>
      <c r="MD86" s="16">
        <f t="shared" si="263"/>
        <v>0</v>
      </c>
      <c r="ME86" s="16">
        <f t="shared" si="263"/>
        <v>0</v>
      </c>
      <c r="MF86" s="16">
        <f t="shared" si="263"/>
        <v>0</v>
      </c>
      <c r="MG86" s="16">
        <f t="shared" si="263"/>
        <v>0</v>
      </c>
      <c r="MH86" s="16">
        <f t="shared" si="263"/>
        <v>0</v>
      </c>
      <c r="MI86" s="16">
        <f t="shared" si="263"/>
        <v>0</v>
      </c>
      <c r="MJ86" s="16">
        <f t="shared" si="263"/>
        <v>0</v>
      </c>
      <c r="MK86" s="16">
        <f t="shared" si="263"/>
        <v>0</v>
      </c>
      <c r="ML86" s="16">
        <f t="shared" si="263"/>
        <v>0</v>
      </c>
      <c r="MM86" s="16">
        <f t="shared" si="263"/>
        <v>0</v>
      </c>
      <c r="MN86" s="16">
        <f t="shared" si="263"/>
        <v>0</v>
      </c>
      <c r="MO86" s="16">
        <f t="shared" si="263"/>
        <v>0</v>
      </c>
      <c r="MP86" s="16">
        <f t="shared" si="263"/>
        <v>0</v>
      </c>
      <c r="MQ86" s="16">
        <f t="shared" si="263"/>
        <v>0</v>
      </c>
      <c r="MR86" s="16">
        <f t="shared" si="263"/>
        <v>0</v>
      </c>
      <c r="MS86" s="16">
        <f t="shared" si="263"/>
        <v>0</v>
      </c>
      <c r="MT86" s="16">
        <f t="shared" si="263"/>
        <v>0</v>
      </c>
      <c r="MU86" s="16">
        <f t="shared" si="263"/>
        <v>0</v>
      </c>
      <c r="MV86" s="16">
        <f t="shared" si="263"/>
        <v>0</v>
      </c>
      <c r="MW86" s="16">
        <f t="shared" si="263"/>
        <v>0</v>
      </c>
      <c r="MX86" s="16">
        <f t="shared" si="263"/>
        <v>0</v>
      </c>
      <c r="MY86" s="16">
        <f t="shared" si="263"/>
        <v>0</v>
      </c>
      <c r="MZ86" s="16">
        <f t="shared" si="263"/>
        <v>0</v>
      </c>
      <c r="NA86" s="16">
        <f t="shared" si="263"/>
        <v>0</v>
      </c>
      <c r="NB86" s="16">
        <f t="shared" si="263"/>
        <v>0</v>
      </c>
      <c r="NC86" s="16">
        <f t="shared" si="263"/>
        <v>0</v>
      </c>
      <c r="ND86" s="16">
        <f t="shared" si="263"/>
        <v>0</v>
      </c>
      <c r="NE86" s="16">
        <f t="shared" si="263"/>
        <v>0</v>
      </c>
      <c r="NF86" s="16">
        <f t="shared" si="263"/>
        <v>0</v>
      </c>
      <c r="NG86" s="16">
        <f t="shared" si="263"/>
        <v>0</v>
      </c>
      <c r="NH86" s="16">
        <f t="shared" si="263"/>
        <v>0</v>
      </c>
      <c r="NI86" s="16">
        <f t="shared" si="263"/>
        <v>0</v>
      </c>
      <c r="NJ86" s="16">
        <f t="shared" si="263"/>
        <v>0</v>
      </c>
      <c r="NK86" s="16">
        <f t="shared" si="263"/>
        <v>0</v>
      </c>
      <c r="NL86" s="16">
        <f t="shared" si="263"/>
        <v>0</v>
      </c>
      <c r="NM86" s="16">
        <f t="shared" si="263"/>
        <v>0</v>
      </c>
      <c r="NN86" s="16">
        <f t="shared" si="263"/>
        <v>0</v>
      </c>
      <c r="NO86" s="16">
        <f t="shared" si="263"/>
        <v>0</v>
      </c>
      <c r="NP86" s="16">
        <f t="shared" si="263"/>
        <v>0</v>
      </c>
      <c r="NQ86" s="16">
        <f t="shared" si="263"/>
        <v>0</v>
      </c>
      <c r="NR86" s="16">
        <f t="shared" si="263"/>
        <v>0</v>
      </c>
      <c r="NS86" s="16">
        <f t="shared" si="263"/>
        <v>0</v>
      </c>
      <c r="NT86" s="16">
        <f t="shared" si="263"/>
        <v>0</v>
      </c>
      <c r="NU86" s="16">
        <f t="shared" si="263"/>
        <v>0</v>
      </c>
      <c r="NV86" s="16">
        <f t="shared" si="263"/>
        <v>0</v>
      </c>
      <c r="NW86" s="16">
        <f t="shared" si="263"/>
        <v>0</v>
      </c>
      <c r="NX86" s="16">
        <f t="shared" si="263"/>
        <v>0</v>
      </c>
      <c r="NY86" s="16">
        <f t="shared" si="263"/>
        <v>0</v>
      </c>
      <c r="NZ86" s="16">
        <f t="shared" si="263"/>
        <v>0</v>
      </c>
      <c r="OA86" s="16">
        <f t="shared" si="263"/>
        <v>0</v>
      </c>
      <c r="OB86" s="16">
        <f t="shared" si="263"/>
        <v>0</v>
      </c>
      <c r="OC86" s="16">
        <f t="shared" si="263"/>
        <v>0</v>
      </c>
      <c r="OD86" s="16">
        <f t="shared" si="263"/>
        <v>0</v>
      </c>
      <c r="OE86" s="16">
        <f t="shared" si="263"/>
        <v>0</v>
      </c>
      <c r="OF86" s="16">
        <f t="shared" si="263"/>
        <v>0</v>
      </c>
      <c r="OG86" s="16">
        <f t="shared" si="263"/>
        <v>0</v>
      </c>
      <c r="OH86" s="16">
        <f t="shared" si="263"/>
        <v>0</v>
      </c>
      <c r="OI86" s="16">
        <f t="shared" si="263"/>
        <v>0</v>
      </c>
      <c r="OJ86" s="16">
        <f t="shared" si="263"/>
        <v>0</v>
      </c>
      <c r="OK86" s="16">
        <f t="shared" si="263"/>
        <v>0</v>
      </c>
      <c r="OL86" s="16">
        <f t="shared" si="263"/>
        <v>0</v>
      </c>
      <c r="OM86" s="16">
        <f t="shared" si="263"/>
        <v>0</v>
      </c>
      <c r="ON86" s="16">
        <f t="shared" ref="ON86:QY86" si="264">NZ83</f>
        <v>0</v>
      </c>
      <c r="OO86" s="16">
        <f t="shared" si="264"/>
        <v>0</v>
      </c>
      <c r="OP86" s="16">
        <f t="shared" si="264"/>
        <v>0</v>
      </c>
      <c r="OQ86" s="16">
        <f t="shared" si="264"/>
        <v>0</v>
      </c>
      <c r="OR86" s="16">
        <f t="shared" si="264"/>
        <v>0</v>
      </c>
      <c r="OS86" s="16">
        <f t="shared" si="264"/>
        <v>0</v>
      </c>
      <c r="OT86" s="16">
        <f t="shared" si="264"/>
        <v>0</v>
      </c>
      <c r="OU86" s="16">
        <f t="shared" si="264"/>
        <v>0</v>
      </c>
      <c r="OV86" s="16">
        <f t="shared" si="264"/>
        <v>0</v>
      </c>
      <c r="OW86" s="16">
        <f t="shared" si="264"/>
        <v>0</v>
      </c>
      <c r="OX86" s="16">
        <f t="shared" si="264"/>
        <v>0</v>
      </c>
      <c r="OY86" s="16">
        <f t="shared" si="264"/>
        <v>0</v>
      </c>
      <c r="OZ86" s="16">
        <f t="shared" si="264"/>
        <v>0</v>
      </c>
      <c r="PA86" s="16">
        <f t="shared" si="264"/>
        <v>0</v>
      </c>
      <c r="PB86" s="16">
        <f t="shared" si="264"/>
        <v>0</v>
      </c>
      <c r="PC86" s="16">
        <f t="shared" si="264"/>
        <v>0</v>
      </c>
      <c r="PD86" s="16">
        <f t="shared" si="264"/>
        <v>0</v>
      </c>
      <c r="PE86" s="16">
        <f t="shared" si="264"/>
        <v>0</v>
      </c>
      <c r="PF86" s="16">
        <f t="shared" si="264"/>
        <v>0</v>
      </c>
      <c r="PG86" s="16">
        <f t="shared" si="264"/>
        <v>0</v>
      </c>
      <c r="PH86" s="16">
        <f t="shared" si="264"/>
        <v>0</v>
      </c>
      <c r="PI86" s="16">
        <f t="shared" si="264"/>
        <v>0</v>
      </c>
      <c r="PJ86" s="16">
        <f t="shared" si="264"/>
        <v>0</v>
      </c>
      <c r="PK86" s="16">
        <f t="shared" si="264"/>
        <v>0</v>
      </c>
      <c r="PL86" s="16">
        <f t="shared" si="264"/>
        <v>0</v>
      </c>
      <c r="PM86" s="16">
        <f t="shared" si="264"/>
        <v>0</v>
      </c>
      <c r="PN86" s="16">
        <f t="shared" si="264"/>
        <v>0</v>
      </c>
      <c r="PO86" s="16">
        <f t="shared" si="264"/>
        <v>0</v>
      </c>
      <c r="PP86" s="16">
        <f t="shared" si="264"/>
        <v>0</v>
      </c>
      <c r="PQ86" s="16">
        <f t="shared" si="264"/>
        <v>0</v>
      </c>
      <c r="PR86" s="16">
        <f t="shared" si="264"/>
        <v>0</v>
      </c>
      <c r="PS86" s="16">
        <f t="shared" si="264"/>
        <v>0</v>
      </c>
      <c r="PT86" s="16">
        <f t="shared" si="264"/>
        <v>0</v>
      </c>
      <c r="PU86" s="16">
        <f t="shared" si="264"/>
        <v>0</v>
      </c>
      <c r="PV86" s="16">
        <f t="shared" si="264"/>
        <v>0</v>
      </c>
      <c r="PW86" s="16">
        <f t="shared" si="264"/>
        <v>0</v>
      </c>
      <c r="PX86" s="16">
        <f t="shared" si="264"/>
        <v>0</v>
      </c>
      <c r="PY86" s="16">
        <f t="shared" si="264"/>
        <v>0</v>
      </c>
      <c r="PZ86" s="16">
        <f t="shared" si="264"/>
        <v>0</v>
      </c>
      <c r="QA86" s="16">
        <f t="shared" si="264"/>
        <v>0</v>
      </c>
      <c r="QB86" s="16">
        <f t="shared" si="264"/>
        <v>0</v>
      </c>
      <c r="QC86" s="16">
        <f t="shared" si="264"/>
        <v>0</v>
      </c>
      <c r="QD86" s="16">
        <f t="shared" si="264"/>
        <v>0</v>
      </c>
      <c r="QE86" s="16">
        <f t="shared" si="264"/>
        <v>0</v>
      </c>
      <c r="QF86" s="16">
        <f t="shared" si="264"/>
        <v>0</v>
      </c>
      <c r="QG86" s="16">
        <f t="shared" si="264"/>
        <v>0</v>
      </c>
      <c r="QH86" s="16">
        <f t="shared" si="264"/>
        <v>0</v>
      </c>
      <c r="QI86" s="16">
        <f t="shared" si="264"/>
        <v>0</v>
      </c>
      <c r="QJ86" s="16">
        <f t="shared" si="264"/>
        <v>0</v>
      </c>
      <c r="QK86" s="16">
        <f t="shared" si="264"/>
        <v>0</v>
      </c>
      <c r="QL86" s="16">
        <f t="shared" si="264"/>
        <v>0</v>
      </c>
      <c r="QM86" s="16">
        <f t="shared" si="264"/>
        <v>0</v>
      </c>
      <c r="QN86" s="16">
        <f t="shared" si="264"/>
        <v>0</v>
      </c>
      <c r="QO86" s="16">
        <f t="shared" si="264"/>
        <v>0</v>
      </c>
      <c r="QP86" s="16">
        <f t="shared" si="264"/>
        <v>0</v>
      </c>
      <c r="QQ86" s="16">
        <f t="shared" si="264"/>
        <v>0</v>
      </c>
      <c r="QR86" s="16">
        <f t="shared" si="264"/>
        <v>0</v>
      </c>
      <c r="QS86" s="16">
        <f t="shared" si="264"/>
        <v>0</v>
      </c>
      <c r="QT86" s="16">
        <f t="shared" si="264"/>
        <v>0</v>
      </c>
      <c r="QU86" s="16">
        <f t="shared" si="264"/>
        <v>0</v>
      </c>
      <c r="QV86" s="16">
        <f t="shared" si="264"/>
        <v>0</v>
      </c>
      <c r="QW86" s="16">
        <f t="shared" si="264"/>
        <v>0</v>
      </c>
      <c r="QX86" s="16">
        <f t="shared" si="264"/>
        <v>0</v>
      </c>
      <c r="QY86" s="16">
        <f t="shared" si="264"/>
        <v>0</v>
      </c>
      <c r="QZ86" s="16">
        <f t="shared" ref="QZ86:TK86" si="265">QL83</f>
        <v>0</v>
      </c>
      <c r="RA86" s="16">
        <f t="shared" si="265"/>
        <v>0</v>
      </c>
      <c r="RB86" s="16">
        <f t="shared" si="265"/>
        <v>0</v>
      </c>
      <c r="RC86" s="16">
        <f t="shared" si="265"/>
        <v>0</v>
      </c>
      <c r="RD86" s="16">
        <f t="shared" si="265"/>
        <v>0</v>
      </c>
      <c r="RE86" s="16">
        <f t="shared" si="265"/>
        <v>0</v>
      </c>
      <c r="RF86" s="16">
        <f t="shared" si="265"/>
        <v>0</v>
      </c>
      <c r="RG86" s="16">
        <f t="shared" si="265"/>
        <v>0</v>
      </c>
      <c r="RH86" s="16">
        <f t="shared" si="265"/>
        <v>0</v>
      </c>
      <c r="RI86" s="16">
        <f t="shared" si="265"/>
        <v>0</v>
      </c>
      <c r="RJ86" s="16">
        <f t="shared" si="265"/>
        <v>0</v>
      </c>
      <c r="RK86" s="16">
        <f t="shared" si="265"/>
        <v>0</v>
      </c>
      <c r="RL86" s="16">
        <f t="shared" si="265"/>
        <v>0</v>
      </c>
      <c r="RM86" s="16">
        <f t="shared" si="265"/>
        <v>0</v>
      </c>
      <c r="RN86" s="16">
        <f t="shared" si="265"/>
        <v>0</v>
      </c>
      <c r="RO86" s="16">
        <f t="shared" si="265"/>
        <v>0</v>
      </c>
      <c r="RP86" s="16">
        <f t="shared" si="265"/>
        <v>0</v>
      </c>
      <c r="RQ86" s="16">
        <f t="shared" si="265"/>
        <v>0</v>
      </c>
      <c r="RR86" s="16">
        <f t="shared" si="265"/>
        <v>0</v>
      </c>
      <c r="RS86" s="16">
        <f t="shared" si="265"/>
        <v>0</v>
      </c>
      <c r="RT86" s="16">
        <f t="shared" si="265"/>
        <v>0</v>
      </c>
      <c r="RU86" s="16">
        <f t="shared" si="265"/>
        <v>0</v>
      </c>
      <c r="RV86" s="16">
        <f t="shared" si="265"/>
        <v>0</v>
      </c>
      <c r="RW86" s="16">
        <f t="shared" si="265"/>
        <v>0</v>
      </c>
      <c r="RX86" s="16">
        <f t="shared" si="265"/>
        <v>0</v>
      </c>
      <c r="RY86" s="16">
        <f t="shared" si="265"/>
        <v>0</v>
      </c>
      <c r="RZ86" s="16">
        <f t="shared" si="265"/>
        <v>0</v>
      </c>
      <c r="SA86" s="16">
        <f t="shared" si="265"/>
        <v>0</v>
      </c>
      <c r="SB86" s="16">
        <f t="shared" si="265"/>
        <v>0</v>
      </c>
      <c r="SC86" s="16">
        <f t="shared" si="265"/>
        <v>0</v>
      </c>
      <c r="SD86" s="16">
        <f t="shared" si="265"/>
        <v>0</v>
      </c>
      <c r="SE86" s="16">
        <f t="shared" si="265"/>
        <v>0</v>
      </c>
      <c r="SF86" s="16">
        <f t="shared" si="265"/>
        <v>0</v>
      </c>
      <c r="SG86" s="16">
        <f t="shared" si="265"/>
        <v>0</v>
      </c>
      <c r="SH86" s="16">
        <f t="shared" si="265"/>
        <v>0</v>
      </c>
      <c r="SI86" s="16">
        <f t="shared" si="265"/>
        <v>0</v>
      </c>
      <c r="SJ86" s="16">
        <f t="shared" si="265"/>
        <v>0</v>
      </c>
      <c r="SK86" s="16">
        <f t="shared" si="265"/>
        <v>0</v>
      </c>
      <c r="SL86" s="16">
        <f t="shared" si="265"/>
        <v>0</v>
      </c>
      <c r="SM86" s="16">
        <f t="shared" si="265"/>
        <v>0</v>
      </c>
      <c r="SN86" s="16">
        <f t="shared" si="265"/>
        <v>0</v>
      </c>
      <c r="SO86" s="16">
        <f t="shared" si="265"/>
        <v>0</v>
      </c>
      <c r="SP86" s="16">
        <f t="shared" si="265"/>
        <v>0</v>
      </c>
      <c r="SQ86" s="16">
        <f t="shared" si="265"/>
        <v>0</v>
      </c>
      <c r="SR86" s="16">
        <f t="shared" si="265"/>
        <v>0</v>
      </c>
      <c r="SS86" s="16">
        <f t="shared" si="265"/>
        <v>0</v>
      </c>
      <c r="ST86" s="16">
        <f t="shared" si="265"/>
        <v>0</v>
      </c>
      <c r="SU86" s="16">
        <f t="shared" si="265"/>
        <v>0</v>
      </c>
      <c r="SV86" s="16">
        <f t="shared" si="265"/>
        <v>0</v>
      </c>
      <c r="SW86" s="16">
        <f t="shared" si="265"/>
        <v>0</v>
      </c>
      <c r="SX86" s="16">
        <f t="shared" si="265"/>
        <v>0</v>
      </c>
      <c r="SY86" s="16">
        <f t="shared" si="265"/>
        <v>0</v>
      </c>
      <c r="SZ86" s="16">
        <f t="shared" si="265"/>
        <v>0</v>
      </c>
      <c r="TA86" s="16">
        <f t="shared" si="265"/>
        <v>0</v>
      </c>
      <c r="TB86" s="16">
        <f t="shared" si="265"/>
        <v>0</v>
      </c>
      <c r="TC86" s="16">
        <f t="shared" si="265"/>
        <v>0</v>
      </c>
      <c r="TD86" s="16">
        <f t="shared" si="265"/>
        <v>0</v>
      </c>
      <c r="TE86" s="16">
        <f t="shared" si="265"/>
        <v>0</v>
      </c>
      <c r="TF86" s="16">
        <f t="shared" si="265"/>
        <v>0</v>
      </c>
      <c r="TG86" s="16">
        <f t="shared" si="265"/>
        <v>0</v>
      </c>
      <c r="TH86" s="16">
        <f t="shared" si="265"/>
        <v>0</v>
      </c>
      <c r="TI86" s="16">
        <f t="shared" si="265"/>
        <v>0</v>
      </c>
      <c r="TJ86" s="16">
        <f t="shared" si="265"/>
        <v>0</v>
      </c>
      <c r="TK86" s="16">
        <f t="shared" si="265"/>
        <v>0</v>
      </c>
      <c r="TL86" s="16">
        <f t="shared" ref="TL86:VW86" si="266">SX83</f>
        <v>0</v>
      </c>
      <c r="TM86" s="16">
        <f t="shared" si="266"/>
        <v>0</v>
      </c>
      <c r="TN86" s="16">
        <f t="shared" si="266"/>
        <v>0</v>
      </c>
      <c r="TO86" s="16">
        <f t="shared" si="266"/>
        <v>0</v>
      </c>
      <c r="TP86" s="16">
        <f t="shared" si="266"/>
        <v>0</v>
      </c>
      <c r="TQ86" s="16">
        <f t="shared" si="266"/>
        <v>0</v>
      </c>
      <c r="TR86" s="16">
        <f t="shared" si="266"/>
        <v>0</v>
      </c>
      <c r="TS86" s="16">
        <f t="shared" si="266"/>
        <v>0</v>
      </c>
      <c r="TT86" s="16">
        <f t="shared" si="266"/>
        <v>0</v>
      </c>
      <c r="TU86" s="16">
        <f t="shared" si="266"/>
        <v>0</v>
      </c>
      <c r="TV86" s="16">
        <f t="shared" si="266"/>
        <v>0</v>
      </c>
      <c r="TW86" s="16">
        <f t="shared" si="266"/>
        <v>0</v>
      </c>
      <c r="TX86" s="16">
        <f t="shared" si="266"/>
        <v>0</v>
      </c>
      <c r="TY86" s="16">
        <f t="shared" si="266"/>
        <v>0</v>
      </c>
      <c r="TZ86" s="16">
        <f t="shared" si="266"/>
        <v>0</v>
      </c>
      <c r="UA86" s="16">
        <f t="shared" si="266"/>
        <v>0</v>
      </c>
      <c r="UB86" s="16">
        <f t="shared" si="266"/>
        <v>0</v>
      </c>
      <c r="UC86" s="16">
        <f t="shared" si="266"/>
        <v>0</v>
      </c>
      <c r="UD86" s="16">
        <f t="shared" si="266"/>
        <v>0</v>
      </c>
      <c r="UE86" s="16">
        <f t="shared" si="266"/>
        <v>0</v>
      </c>
      <c r="UF86" s="16">
        <f t="shared" si="266"/>
        <v>0</v>
      </c>
      <c r="UG86" s="16">
        <f t="shared" si="266"/>
        <v>0</v>
      </c>
      <c r="UH86" s="16">
        <f t="shared" si="266"/>
        <v>0</v>
      </c>
      <c r="UI86" s="16">
        <f t="shared" si="266"/>
        <v>0</v>
      </c>
      <c r="UJ86" s="16">
        <f t="shared" si="266"/>
        <v>0</v>
      </c>
      <c r="UK86" s="16">
        <f t="shared" si="266"/>
        <v>0</v>
      </c>
      <c r="UL86" s="16">
        <f t="shared" si="266"/>
        <v>0</v>
      </c>
      <c r="UM86" s="16">
        <f t="shared" si="266"/>
        <v>0</v>
      </c>
      <c r="UN86" s="16">
        <f t="shared" si="266"/>
        <v>0</v>
      </c>
      <c r="UO86" s="16">
        <f t="shared" si="266"/>
        <v>0</v>
      </c>
      <c r="UP86" s="16">
        <f t="shared" si="266"/>
        <v>0</v>
      </c>
      <c r="UQ86" s="16">
        <f t="shared" si="266"/>
        <v>0</v>
      </c>
      <c r="UR86" s="16">
        <f t="shared" si="266"/>
        <v>0</v>
      </c>
      <c r="US86" s="16">
        <f t="shared" si="266"/>
        <v>0</v>
      </c>
      <c r="UT86" s="16">
        <f t="shared" si="266"/>
        <v>0</v>
      </c>
      <c r="UU86" s="16">
        <f t="shared" si="266"/>
        <v>0</v>
      </c>
      <c r="UV86" s="16">
        <f t="shared" si="266"/>
        <v>0</v>
      </c>
      <c r="UW86" s="16">
        <f t="shared" si="266"/>
        <v>0</v>
      </c>
      <c r="UX86" s="16">
        <f t="shared" si="266"/>
        <v>0</v>
      </c>
      <c r="UY86" s="16">
        <f t="shared" si="266"/>
        <v>0</v>
      </c>
      <c r="UZ86" s="16">
        <f t="shared" si="266"/>
        <v>0</v>
      </c>
      <c r="VA86" s="16">
        <f t="shared" si="266"/>
        <v>0</v>
      </c>
      <c r="VB86" s="16">
        <f t="shared" si="266"/>
        <v>0</v>
      </c>
      <c r="VC86" s="16">
        <f t="shared" si="266"/>
        <v>0</v>
      </c>
      <c r="VD86" s="16">
        <f t="shared" si="266"/>
        <v>0</v>
      </c>
      <c r="VE86" s="16">
        <f t="shared" si="266"/>
        <v>0</v>
      </c>
      <c r="VF86" s="16">
        <f t="shared" si="266"/>
        <v>0</v>
      </c>
      <c r="VG86" s="16">
        <f t="shared" si="266"/>
        <v>0</v>
      </c>
      <c r="VH86" s="16">
        <f t="shared" si="266"/>
        <v>0</v>
      </c>
      <c r="VI86" s="16">
        <f t="shared" si="266"/>
        <v>0</v>
      </c>
      <c r="VJ86" s="16">
        <f t="shared" si="266"/>
        <v>0</v>
      </c>
      <c r="VK86" s="16">
        <f t="shared" si="266"/>
        <v>0</v>
      </c>
      <c r="VL86" s="16">
        <f t="shared" si="266"/>
        <v>0</v>
      </c>
      <c r="VM86" s="16">
        <f t="shared" si="266"/>
        <v>0</v>
      </c>
      <c r="VN86" s="16">
        <f t="shared" si="266"/>
        <v>0</v>
      </c>
      <c r="VO86" s="16">
        <f t="shared" si="266"/>
        <v>0</v>
      </c>
      <c r="VP86" s="16">
        <f t="shared" si="266"/>
        <v>0</v>
      </c>
      <c r="VQ86" s="16">
        <f t="shared" si="266"/>
        <v>0</v>
      </c>
      <c r="VR86" s="16">
        <f t="shared" si="266"/>
        <v>0</v>
      </c>
      <c r="VS86" s="16">
        <f t="shared" si="266"/>
        <v>0</v>
      </c>
      <c r="VT86" s="16">
        <f t="shared" si="266"/>
        <v>0</v>
      </c>
      <c r="VU86" s="16">
        <f t="shared" si="266"/>
        <v>0</v>
      </c>
      <c r="VV86" s="16">
        <f t="shared" si="266"/>
        <v>0</v>
      </c>
      <c r="VW86" s="16">
        <f t="shared" si="266"/>
        <v>0</v>
      </c>
      <c r="VX86" s="16">
        <f t="shared" ref="VX86:YI86" si="267">VJ83</f>
        <v>0</v>
      </c>
      <c r="VY86" s="16">
        <f t="shared" si="267"/>
        <v>0</v>
      </c>
      <c r="VZ86" s="16">
        <f t="shared" si="267"/>
        <v>0</v>
      </c>
      <c r="WA86" s="16">
        <f t="shared" si="267"/>
        <v>0</v>
      </c>
      <c r="WB86" s="16">
        <f t="shared" si="267"/>
        <v>0</v>
      </c>
      <c r="WC86" s="16">
        <f t="shared" si="267"/>
        <v>0</v>
      </c>
      <c r="WD86" s="16">
        <f t="shared" si="267"/>
        <v>0</v>
      </c>
      <c r="WE86" s="16">
        <f t="shared" si="267"/>
        <v>0</v>
      </c>
      <c r="WF86" s="16">
        <f t="shared" si="267"/>
        <v>0</v>
      </c>
      <c r="WG86" s="16">
        <f t="shared" si="267"/>
        <v>0</v>
      </c>
      <c r="WH86" s="16">
        <f t="shared" si="267"/>
        <v>0</v>
      </c>
      <c r="WI86" s="16">
        <f t="shared" si="267"/>
        <v>0</v>
      </c>
      <c r="WJ86" s="16">
        <f t="shared" si="267"/>
        <v>0</v>
      </c>
      <c r="WK86" s="16">
        <f t="shared" si="267"/>
        <v>0</v>
      </c>
      <c r="WL86" s="16">
        <f t="shared" si="267"/>
        <v>0</v>
      </c>
      <c r="WM86" s="16">
        <f t="shared" si="267"/>
        <v>0</v>
      </c>
      <c r="WN86" s="16">
        <f t="shared" si="267"/>
        <v>0</v>
      </c>
      <c r="WO86" s="16">
        <f t="shared" si="267"/>
        <v>0</v>
      </c>
      <c r="WP86" s="16">
        <f t="shared" si="267"/>
        <v>0</v>
      </c>
      <c r="WQ86" s="16">
        <f t="shared" si="267"/>
        <v>0</v>
      </c>
      <c r="WR86" s="16">
        <f t="shared" si="267"/>
        <v>0</v>
      </c>
      <c r="WS86" s="16">
        <f t="shared" si="267"/>
        <v>0</v>
      </c>
      <c r="WT86" s="16">
        <f t="shared" si="267"/>
        <v>0</v>
      </c>
      <c r="WU86" s="16">
        <f t="shared" si="267"/>
        <v>0</v>
      </c>
      <c r="WV86" s="16">
        <f t="shared" si="267"/>
        <v>0</v>
      </c>
      <c r="WW86" s="16">
        <f t="shared" si="267"/>
        <v>0</v>
      </c>
      <c r="WX86" s="16">
        <f t="shared" si="267"/>
        <v>0</v>
      </c>
      <c r="WY86" s="16">
        <f t="shared" si="267"/>
        <v>0</v>
      </c>
      <c r="WZ86" s="16">
        <f t="shared" si="267"/>
        <v>0</v>
      </c>
      <c r="XA86" s="16">
        <f t="shared" si="267"/>
        <v>0</v>
      </c>
      <c r="XB86" s="16">
        <f t="shared" si="267"/>
        <v>0</v>
      </c>
      <c r="XC86" s="16">
        <f t="shared" si="267"/>
        <v>0</v>
      </c>
      <c r="XD86" s="16">
        <f t="shared" si="267"/>
        <v>0</v>
      </c>
      <c r="XE86" s="16">
        <f t="shared" si="267"/>
        <v>0</v>
      </c>
      <c r="XF86" s="16">
        <f t="shared" si="267"/>
        <v>0</v>
      </c>
      <c r="XG86" s="16">
        <f t="shared" si="267"/>
        <v>0</v>
      </c>
      <c r="XH86" s="16">
        <f t="shared" si="267"/>
        <v>0</v>
      </c>
      <c r="XI86" s="16">
        <f t="shared" si="267"/>
        <v>0</v>
      </c>
      <c r="XJ86" s="16">
        <f t="shared" si="267"/>
        <v>0</v>
      </c>
      <c r="XK86" s="16">
        <f t="shared" si="267"/>
        <v>0</v>
      </c>
      <c r="XL86" s="16">
        <f t="shared" si="267"/>
        <v>0</v>
      </c>
      <c r="XM86" s="16">
        <f t="shared" si="267"/>
        <v>0</v>
      </c>
      <c r="XN86" s="16">
        <f t="shared" si="267"/>
        <v>0</v>
      </c>
      <c r="XO86" s="16">
        <f t="shared" si="267"/>
        <v>0</v>
      </c>
      <c r="XP86" s="16">
        <f t="shared" si="267"/>
        <v>0</v>
      </c>
      <c r="XQ86" s="16">
        <f t="shared" si="267"/>
        <v>0</v>
      </c>
      <c r="XR86" s="16">
        <f t="shared" si="267"/>
        <v>0</v>
      </c>
      <c r="XS86" s="16">
        <f t="shared" si="267"/>
        <v>0</v>
      </c>
      <c r="XT86" s="16">
        <f t="shared" si="267"/>
        <v>0</v>
      </c>
      <c r="XU86" s="16">
        <f t="shared" si="267"/>
        <v>0</v>
      </c>
      <c r="XV86" s="16">
        <f t="shared" si="267"/>
        <v>0</v>
      </c>
      <c r="XW86" s="16">
        <f t="shared" si="267"/>
        <v>0</v>
      </c>
      <c r="XX86" s="16">
        <f t="shared" si="267"/>
        <v>0</v>
      </c>
      <c r="XY86" s="16">
        <f t="shared" si="267"/>
        <v>0</v>
      </c>
      <c r="XZ86" s="16">
        <f t="shared" si="267"/>
        <v>0</v>
      </c>
      <c r="YA86" s="16">
        <f t="shared" si="267"/>
        <v>0</v>
      </c>
      <c r="YB86" s="16">
        <f t="shared" si="267"/>
        <v>0</v>
      </c>
      <c r="YC86" s="16">
        <f t="shared" si="267"/>
        <v>0</v>
      </c>
      <c r="YD86" s="16">
        <f t="shared" si="267"/>
        <v>0</v>
      </c>
      <c r="YE86" s="16">
        <f t="shared" si="267"/>
        <v>0</v>
      </c>
      <c r="YF86" s="16">
        <f t="shared" si="267"/>
        <v>0</v>
      </c>
      <c r="YG86" s="16">
        <f t="shared" si="267"/>
        <v>0</v>
      </c>
      <c r="YH86" s="16">
        <f t="shared" si="267"/>
        <v>0</v>
      </c>
      <c r="YI86" s="16">
        <f t="shared" si="267"/>
        <v>0</v>
      </c>
      <c r="YJ86" s="16">
        <f t="shared" ref="YJ86:AAU86" si="268">XV83</f>
        <v>0</v>
      </c>
      <c r="YK86" s="16">
        <f t="shared" si="268"/>
        <v>0</v>
      </c>
      <c r="YL86" s="16">
        <f t="shared" si="268"/>
        <v>0</v>
      </c>
      <c r="YM86" s="16">
        <f t="shared" si="268"/>
        <v>0</v>
      </c>
      <c r="YN86" s="16">
        <f t="shared" si="268"/>
        <v>0</v>
      </c>
      <c r="YO86" s="16">
        <f t="shared" si="268"/>
        <v>0</v>
      </c>
      <c r="YP86" s="16">
        <f t="shared" si="268"/>
        <v>0</v>
      </c>
      <c r="YQ86" s="16">
        <f t="shared" si="268"/>
        <v>0</v>
      </c>
      <c r="YR86" s="16">
        <f t="shared" si="268"/>
        <v>0</v>
      </c>
      <c r="YS86" s="16">
        <f t="shared" si="268"/>
        <v>0</v>
      </c>
      <c r="YT86" s="16">
        <f t="shared" si="268"/>
        <v>0</v>
      </c>
      <c r="YU86" s="16">
        <f t="shared" si="268"/>
        <v>0</v>
      </c>
      <c r="YV86" s="16">
        <f t="shared" si="268"/>
        <v>0</v>
      </c>
      <c r="YW86" s="16">
        <f t="shared" si="268"/>
        <v>0</v>
      </c>
      <c r="YX86" s="16">
        <f t="shared" si="268"/>
        <v>0</v>
      </c>
      <c r="YY86" s="16">
        <f t="shared" si="268"/>
        <v>0</v>
      </c>
      <c r="YZ86" s="16">
        <f t="shared" si="268"/>
        <v>0</v>
      </c>
      <c r="ZA86" s="16">
        <f t="shared" si="268"/>
        <v>0</v>
      </c>
      <c r="ZB86" s="16">
        <f t="shared" si="268"/>
        <v>0</v>
      </c>
      <c r="ZC86" s="16">
        <f t="shared" si="268"/>
        <v>0</v>
      </c>
      <c r="ZD86" s="16">
        <f t="shared" si="268"/>
        <v>0</v>
      </c>
      <c r="ZE86" s="16">
        <f t="shared" si="268"/>
        <v>0</v>
      </c>
      <c r="ZF86" s="16">
        <f t="shared" si="268"/>
        <v>0</v>
      </c>
      <c r="ZG86" s="16">
        <f t="shared" si="268"/>
        <v>0</v>
      </c>
      <c r="ZH86" s="16">
        <f t="shared" si="268"/>
        <v>0</v>
      </c>
      <c r="ZI86" s="16">
        <f t="shared" si="268"/>
        <v>0</v>
      </c>
      <c r="ZJ86" s="16">
        <f t="shared" si="268"/>
        <v>0</v>
      </c>
      <c r="ZK86" s="16">
        <f t="shared" si="268"/>
        <v>0</v>
      </c>
      <c r="ZL86" s="16">
        <f t="shared" si="268"/>
        <v>0</v>
      </c>
      <c r="ZM86" s="16">
        <f t="shared" si="268"/>
        <v>0</v>
      </c>
      <c r="ZN86" s="16">
        <f t="shared" si="268"/>
        <v>0</v>
      </c>
      <c r="ZO86" s="16">
        <f t="shared" si="268"/>
        <v>0</v>
      </c>
      <c r="ZP86" s="16">
        <f t="shared" si="268"/>
        <v>0</v>
      </c>
      <c r="ZQ86" s="16">
        <f t="shared" si="268"/>
        <v>0</v>
      </c>
      <c r="ZR86" s="16">
        <f t="shared" si="268"/>
        <v>0</v>
      </c>
      <c r="ZS86" s="16">
        <f t="shared" si="268"/>
        <v>0</v>
      </c>
      <c r="ZT86" s="16">
        <f t="shared" si="268"/>
        <v>0</v>
      </c>
      <c r="ZU86" s="16">
        <f t="shared" si="268"/>
        <v>0</v>
      </c>
      <c r="ZV86" s="16">
        <f t="shared" si="268"/>
        <v>0</v>
      </c>
      <c r="ZW86" s="16">
        <f t="shared" si="268"/>
        <v>0</v>
      </c>
      <c r="ZX86" s="16">
        <f t="shared" si="268"/>
        <v>0</v>
      </c>
      <c r="ZY86" s="16">
        <f t="shared" si="268"/>
        <v>0</v>
      </c>
      <c r="ZZ86" s="16">
        <f t="shared" si="268"/>
        <v>0</v>
      </c>
      <c r="AAA86" s="16">
        <f t="shared" si="268"/>
        <v>0</v>
      </c>
      <c r="AAB86" s="16">
        <f t="shared" si="268"/>
        <v>0</v>
      </c>
      <c r="AAC86" s="16">
        <f t="shared" si="268"/>
        <v>0</v>
      </c>
      <c r="AAD86" s="16">
        <f t="shared" si="268"/>
        <v>0</v>
      </c>
      <c r="AAE86" s="16">
        <f t="shared" si="268"/>
        <v>0</v>
      </c>
      <c r="AAF86" s="16">
        <f t="shared" si="268"/>
        <v>0</v>
      </c>
      <c r="AAG86" s="16">
        <f t="shared" si="268"/>
        <v>0</v>
      </c>
      <c r="AAH86" s="16">
        <f t="shared" si="268"/>
        <v>0</v>
      </c>
      <c r="AAI86" s="16">
        <f t="shared" si="268"/>
        <v>0</v>
      </c>
      <c r="AAJ86" s="16">
        <f t="shared" si="268"/>
        <v>0</v>
      </c>
      <c r="AAK86" s="16">
        <f t="shared" si="268"/>
        <v>0</v>
      </c>
      <c r="AAL86" s="16">
        <f t="shared" si="268"/>
        <v>0</v>
      </c>
      <c r="AAM86" s="16">
        <f t="shared" si="268"/>
        <v>0</v>
      </c>
      <c r="AAN86" s="16">
        <f t="shared" si="268"/>
        <v>0</v>
      </c>
      <c r="AAO86" s="16">
        <f t="shared" si="268"/>
        <v>0</v>
      </c>
      <c r="AAP86" s="16">
        <f t="shared" si="268"/>
        <v>0</v>
      </c>
      <c r="AAQ86" s="16">
        <f t="shared" si="268"/>
        <v>0</v>
      </c>
      <c r="AAR86" s="16">
        <f t="shared" si="268"/>
        <v>0</v>
      </c>
      <c r="AAS86" s="16">
        <f t="shared" si="268"/>
        <v>0</v>
      </c>
      <c r="AAT86" s="16">
        <f t="shared" si="268"/>
        <v>0</v>
      </c>
      <c r="AAU86" s="16">
        <f t="shared" si="268"/>
        <v>0</v>
      </c>
      <c r="AAV86" s="16">
        <f t="shared" ref="AAV86:ADG86" si="269">AAH83</f>
        <v>0</v>
      </c>
      <c r="AAW86" s="16">
        <f t="shared" si="269"/>
        <v>0</v>
      </c>
      <c r="AAX86" s="16">
        <f t="shared" si="269"/>
        <v>0</v>
      </c>
      <c r="AAY86" s="16">
        <f t="shared" si="269"/>
        <v>0</v>
      </c>
      <c r="AAZ86" s="16">
        <f t="shared" si="269"/>
        <v>0</v>
      </c>
      <c r="ABA86" s="16">
        <f t="shared" si="269"/>
        <v>0</v>
      </c>
      <c r="ABB86" s="16">
        <f t="shared" si="269"/>
        <v>0</v>
      </c>
      <c r="ABC86" s="16">
        <f t="shared" si="269"/>
        <v>0</v>
      </c>
      <c r="ABD86" s="16">
        <f t="shared" si="269"/>
        <v>0</v>
      </c>
      <c r="ABE86" s="16">
        <f t="shared" si="269"/>
        <v>0</v>
      </c>
      <c r="ABF86" s="16">
        <f t="shared" si="269"/>
        <v>0</v>
      </c>
      <c r="ABG86" s="16">
        <f t="shared" si="269"/>
        <v>0</v>
      </c>
      <c r="ABH86" s="16">
        <f t="shared" si="269"/>
        <v>0</v>
      </c>
      <c r="ABI86" s="16">
        <f t="shared" si="269"/>
        <v>0</v>
      </c>
      <c r="ABJ86" s="16">
        <f t="shared" si="269"/>
        <v>0</v>
      </c>
      <c r="ABK86" s="16">
        <f t="shared" si="269"/>
        <v>0</v>
      </c>
      <c r="ABL86" s="16">
        <f t="shared" si="269"/>
        <v>0</v>
      </c>
      <c r="ABM86" s="16">
        <f t="shared" si="269"/>
        <v>0</v>
      </c>
      <c r="ABN86" s="16">
        <f t="shared" si="269"/>
        <v>0</v>
      </c>
      <c r="ABO86" s="16">
        <f t="shared" si="269"/>
        <v>0</v>
      </c>
      <c r="ABP86" s="16">
        <f t="shared" si="269"/>
        <v>0</v>
      </c>
      <c r="ABQ86" s="16">
        <f t="shared" si="269"/>
        <v>0</v>
      </c>
      <c r="ABR86" s="16">
        <f t="shared" si="269"/>
        <v>0</v>
      </c>
      <c r="ABS86" s="16">
        <f t="shared" si="269"/>
        <v>0</v>
      </c>
      <c r="ABT86" s="16">
        <f t="shared" si="269"/>
        <v>0</v>
      </c>
      <c r="ABU86" s="16">
        <f t="shared" si="269"/>
        <v>0</v>
      </c>
      <c r="ABV86" s="16">
        <f t="shared" si="269"/>
        <v>0</v>
      </c>
      <c r="ABW86" s="16">
        <f t="shared" si="269"/>
        <v>0</v>
      </c>
      <c r="ABX86" s="16">
        <f t="shared" si="269"/>
        <v>0</v>
      </c>
      <c r="ABY86" s="16">
        <f t="shared" si="269"/>
        <v>0</v>
      </c>
      <c r="ABZ86" s="16">
        <f t="shared" si="269"/>
        <v>0</v>
      </c>
      <c r="ACA86" s="16">
        <f t="shared" si="269"/>
        <v>0</v>
      </c>
      <c r="ACB86" s="16">
        <f t="shared" si="269"/>
        <v>0</v>
      </c>
      <c r="ACC86" s="16">
        <f t="shared" si="269"/>
        <v>0</v>
      </c>
      <c r="ACD86" s="16">
        <f t="shared" si="269"/>
        <v>0</v>
      </c>
      <c r="ACE86" s="16">
        <f t="shared" si="269"/>
        <v>0</v>
      </c>
      <c r="ACF86" s="16">
        <f t="shared" si="269"/>
        <v>0</v>
      </c>
      <c r="ACG86" s="16">
        <f t="shared" si="269"/>
        <v>0</v>
      </c>
      <c r="ACH86" s="16">
        <f t="shared" si="269"/>
        <v>0</v>
      </c>
      <c r="ACI86" s="16">
        <f t="shared" si="269"/>
        <v>0</v>
      </c>
      <c r="ACJ86" s="16">
        <f t="shared" si="269"/>
        <v>0</v>
      </c>
      <c r="ACK86" s="16">
        <f t="shared" si="269"/>
        <v>0</v>
      </c>
      <c r="ACL86" s="16">
        <f t="shared" si="269"/>
        <v>0</v>
      </c>
      <c r="ACM86" s="16">
        <f t="shared" si="269"/>
        <v>0</v>
      </c>
      <c r="ACN86" s="16">
        <f t="shared" si="269"/>
        <v>0</v>
      </c>
      <c r="ACO86" s="16">
        <f t="shared" si="269"/>
        <v>0</v>
      </c>
      <c r="ACP86" s="16">
        <f t="shared" si="269"/>
        <v>0</v>
      </c>
      <c r="ACQ86" s="16">
        <f t="shared" si="269"/>
        <v>0</v>
      </c>
      <c r="ACR86" s="16">
        <f t="shared" si="269"/>
        <v>0</v>
      </c>
      <c r="ACS86" s="16">
        <f t="shared" si="269"/>
        <v>0</v>
      </c>
      <c r="ACT86" s="16">
        <f t="shared" si="269"/>
        <v>0</v>
      </c>
      <c r="ACU86" s="16">
        <f t="shared" si="269"/>
        <v>0</v>
      </c>
      <c r="ACV86" s="16">
        <f t="shared" si="269"/>
        <v>0</v>
      </c>
      <c r="ACW86" s="16">
        <f t="shared" si="269"/>
        <v>0</v>
      </c>
      <c r="ACX86" s="16">
        <f t="shared" si="269"/>
        <v>0</v>
      </c>
      <c r="ACY86" s="16">
        <f t="shared" si="269"/>
        <v>0</v>
      </c>
      <c r="ACZ86" s="16">
        <f t="shared" si="269"/>
        <v>0</v>
      </c>
      <c r="ADA86" s="16">
        <f t="shared" si="269"/>
        <v>0</v>
      </c>
      <c r="ADB86" s="16">
        <f t="shared" si="269"/>
        <v>0</v>
      </c>
      <c r="ADC86" s="16">
        <f t="shared" si="269"/>
        <v>0</v>
      </c>
      <c r="ADD86" s="16">
        <f t="shared" si="269"/>
        <v>0</v>
      </c>
      <c r="ADE86" s="16">
        <f t="shared" si="269"/>
        <v>0</v>
      </c>
      <c r="ADF86" s="16">
        <f t="shared" si="269"/>
        <v>0</v>
      </c>
      <c r="ADG86" s="16">
        <f t="shared" si="269"/>
        <v>0</v>
      </c>
      <c r="ADH86" s="16">
        <f t="shared" ref="ADH86:AFS86" si="270">ACT83</f>
        <v>0</v>
      </c>
      <c r="ADI86" s="16">
        <f t="shared" si="270"/>
        <v>0</v>
      </c>
      <c r="ADJ86" s="16">
        <f t="shared" si="270"/>
        <v>0</v>
      </c>
      <c r="ADK86" s="16">
        <f t="shared" si="270"/>
        <v>0</v>
      </c>
      <c r="ADL86" s="16">
        <f t="shared" si="270"/>
        <v>0</v>
      </c>
      <c r="ADM86" s="16">
        <f t="shared" si="270"/>
        <v>0</v>
      </c>
      <c r="ADN86" s="16">
        <f t="shared" si="270"/>
        <v>0</v>
      </c>
      <c r="ADO86" s="16">
        <f t="shared" si="270"/>
        <v>0</v>
      </c>
      <c r="ADP86" s="16">
        <f t="shared" si="270"/>
        <v>0</v>
      </c>
      <c r="ADQ86" s="16">
        <f t="shared" si="270"/>
        <v>0</v>
      </c>
      <c r="ADR86" s="16">
        <f t="shared" si="270"/>
        <v>0</v>
      </c>
      <c r="ADS86" s="16">
        <f t="shared" si="270"/>
        <v>0</v>
      </c>
      <c r="ADT86" s="16">
        <f t="shared" si="270"/>
        <v>0</v>
      </c>
      <c r="ADU86" s="16">
        <f t="shared" si="270"/>
        <v>0</v>
      </c>
      <c r="ADV86" s="16">
        <f t="shared" si="270"/>
        <v>0</v>
      </c>
      <c r="ADW86" s="16">
        <f t="shared" si="270"/>
        <v>0</v>
      </c>
      <c r="ADX86" s="16">
        <f t="shared" si="270"/>
        <v>0</v>
      </c>
      <c r="ADY86" s="16">
        <f t="shared" si="270"/>
        <v>0</v>
      </c>
      <c r="ADZ86" s="16">
        <f t="shared" si="270"/>
        <v>0</v>
      </c>
      <c r="AEA86" s="16">
        <f t="shared" si="270"/>
        <v>0</v>
      </c>
      <c r="AEB86" s="16">
        <f t="shared" si="270"/>
        <v>0</v>
      </c>
      <c r="AEC86" s="16">
        <f t="shared" si="270"/>
        <v>0</v>
      </c>
      <c r="AED86" s="16">
        <f t="shared" si="270"/>
        <v>0</v>
      </c>
      <c r="AEE86" s="16">
        <f t="shared" si="270"/>
        <v>0</v>
      </c>
      <c r="AEF86" s="16">
        <f t="shared" si="270"/>
        <v>0</v>
      </c>
      <c r="AEG86" s="16">
        <f t="shared" si="270"/>
        <v>0</v>
      </c>
      <c r="AEH86" s="16">
        <f t="shared" si="270"/>
        <v>0</v>
      </c>
      <c r="AEI86" s="16">
        <f t="shared" si="270"/>
        <v>0</v>
      </c>
      <c r="AEJ86" s="16">
        <f t="shared" si="270"/>
        <v>0</v>
      </c>
      <c r="AEK86" s="16">
        <f t="shared" si="270"/>
        <v>0</v>
      </c>
      <c r="AEL86" s="16">
        <f t="shared" si="270"/>
        <v>0</v>
      </c>
      <c r="AEM86" s="16">
        <f t="shared" si="270"/>
        <v>0</v>
      </c>
      <c r="AEN86" s="16">
        <f t="shared" si="270"/>
        <v>0</v>
      </c>
      <c r="AEO86" s="16">
        <f t="shared" si="270"/>
        <v>0</v>
      </c>
      <c r="AEP86" s="16">
        <f t="shared" si="270"/>
        <v>0</v>
      </c>
      <c r="AEQ86" s="16">
        <f t="shared" si="270"/>
        <v>0</v>
      </c>
      <c r="AER86" s="16">
        <f t="shared" si="270"/>
        <v>0</v>
      </c>
      <c r="AES86" s="16">
        <f t="shared" si="270"/>
        <v>0</v>
      </c>
      <c r="AET86" s="16">
        <f t="shared" si="270"/>
        <v>0</v>
      </c>
      <c r="AEU86" s="16">
        <f t="shared" si="270"/>
        <v>0</v>
      </c>
      <c r="AEV86" s="16">
        <f t="shared" si="270"/>
        <v>0</v>
      </c>
      <c r="AEW86" s="16">
        <f t="shared" si="270"/>
        <v>0</v>
      </c>
      <c r="AEX86" s="16">
        <f t="shared" si="270"/>
        <v>0</v>
      </c>
      <c r="AEY86" s="16">
        <f t="shared" si="270"/>
        <v>0</v>
      </c>
      <c r="AEZ86" s="16">
        <f t="shared" si="270"/>
        <v>0</v>
      </c>
      <c r="AFA86" s="16">
        <f t="shared" si="270"/>
        <v>0</v>
      </c>
      <c r="AFB86" s="16">
        <f t="shared" si="270"/>
        <v>0</v>
      </c>
      <c r="AFC86" s="16">
        <f t="shared" si="270"/>
        <v>0</v>
      </c>
      <c r="AFD86" s="16">
        <f t="shared" si="270"/>
        <v>0</v>
      </c>
      <c r="AFE86" s="16">
        <f t="shared" si="270"/>
        <v>0</v>
      </c>
      <c r="AFF86" s="16">
        <f t="shared" si="270"/>
        <v>0</v>
      </c>
      <c r="AFG86" s="16">
        <f t="shared" si="270"/>
        <v>0</v>
      </c>
      <c r="AFH86" s="16">
        <f t="shared" si="270"/>
        <v>0</v>
      </c>
      <c r="AFI86" s="16">
        <f t="shared" si="270"/>
        <v>0</v>
      </c>
      <c r="AFJ86" s="16">
        <f t="shared" si="270"/>
        <v>0</v>
      </c>
      <c r="AFK86" s="16">
        <f t="shared" si="270"/>
        <v>0</v>
      </c>
      <c r="AFL86" s="16">
        <f t="shared" si="270"/>
        <v>0</v>
      </c>
      <c r="AFM86" s="16">
        <f t="shared" si="270"/>
        <v>0</v>
      </c>
      <c r="AFN86" s="16">
        <f t="shared" si="270"/>
        <v>0</v>
      </c>
      <c r="AFO86" s="16">
        <f t="shared" si="270"/>
        <v>0</v>
      </c>
      <c r="AFP86" s="16">
        <f t="shared" si="270"/>
        <v>0</v>
      </c>
      <c r="AFQ86" s="16">
        <f t="shared" si="270"/>
        <v>0</v>
      </c>
      <c r="AFR86" s="16">
        <f t="shared" si="270"/>
        <v>0</v>
      </c>
      <c r="AFS86" s="16">
        <f t="shared" si="270"/>
        <v>0</v>
      </c>
      <c r="AFT86" s="16">
        <f t="shared" ref="AFT86:AIE86" si="271">AFF83</f>
        <v>0</v>
      </c>
      <c r="AFU86" s="16">
        <f t="shared" si="271"/>
        <v>0</v>
      </c>
      <c r="AFV86" s="16">
        <f t="shared" si="271"/>
        <v>0</v>
      </c>
      <c r="AFW86" s="16">
        <f t="shared" si="271"/>
        <v>0</v>
      </c>
      <c r="AFX86" s="16">
        <f t="shared" si="271"/>
        <v>0</v>
      </c>
      <c r="AFY86" s="16">
        <f t="shared" si="271"/>
        <v>0</v>
      </c>
      <c r="AFZ86" s="16">
        <f t="shared" si="271"/>
        <v>0</v>
      </c>
      <c r="AGA86" s="16">
        <f t="shared" si="271"/>
        <v>0</v>
      </c>
      <c r="AGB86" s="16">
        <f t="shared" si="271"/>
        <v>0</v>
      </c>
      <c r="AGC86" s="16">
        <f t="shared" si="271"/>
        <v>0</v>
      </c>
      <c r="AGD86" s="16">
        <f t="shared" si="271"/>
        <v>0</v>
      </c>
      <c r="AGE86" s="16">
        <f t="shared" si="271"/>
        <v>0</v>
      </c>
      <c r="AGF86" s="16">
        <f t="shared" si="271"/>
        <v>0</v>
      </c>
      <c r="AGG86" s="16">
        <f t="shared" si="271"/>
        <v>0</v>
      </c>
      <c r="AGH86" s="16">
        <f t="shared" si="271"/>
        <v>0</v>
      </c>
      <c r="AGI86" s="16">
        <f t="shared" si="271"/>
        <v>0</v>
      </c>
      <c r="AGJ86" s="16">
        <f t="shared" si="271"/>
        <v>0</v>
      </c>
      <c r="AGK86" s="16">
        <f t="shared" si="271"/>
        <v>0</v>
      </c>
      <c r="AGL86" s="16">
        <f t="shared" si="271"/>
        <v>0</v>
      </c>
      <c r="AGM86" s="16">
        <f t="shared" si="271"/>
        <v>0</v>
      </c>
      <c r="AGN86" s="16">
        <f t="shared" si="271"/>
        <v>0</v>
      </c>
      <c r="AGO86" s="16">
        <f t="shared" si="271"/>
        <v>0</v>
      </c>
      <c r="AGP86" s="16">
        <f t="shared" si="271"/>
        <v>0</v>
      </c>
      <c r="AGQ86" s="16">
        <f t="shared" si="271"/>
        <v>0</v>
      </c>
      <c r="AGR86" s="16">
        <f t="shared" si="271"/>
        <v>0</v>
      </c>
      <c r="AGS86" s="16">
        <f t="shared" si="271"/>
        <v>0</v>
      </c>
      <c r="AGT86" s="16">
        <f t="shared" si="271"/>
        <v>0</v>
      </c>
      <c r="AGU86" s="16">
        <f t="shared" si="271"/>
        <v>0</v>
      </c>
      <c r="AGV86" s="16">
        <f t="shared" si="271"/>
        <v>0</v>
      </c>
      <c r="AGW86" s="16">
        <f t="shared" si="271"/>
        <v>0</v>
      </c>
      <c r="AGX86" s="16">
        <f t="shared" si="271"/>
        <v>0</v>
      </c>
      <c r="AGY86" s="16">
        <f t="shared" si="271"/>
        <v>0</v>
      </c>
      <c r="AGZ86" s="16">
        <f t="shared" si="271"/>
        <v>0</v>
      </c>
      <c r="AHA86" s="16">
        <f t="shared" si="271"/>
        <v>0</v>
      </c>
      <c r="AHB86" s="16">
        <f t="shared" si="271"/>
        <v>0</v>
      </c>
      <c r="AHC86" s="16">
        <f t="shared" si="271"/>
        <v>0</v>
      </c>
      <c r="AHD86" s="16">
        <f t="shared" si="271"/>
        <v>0</v>
      </c>
      <c r="AHE86" s="16">
        <f t="shared" si="271"/>
        <v>0</v>
      </c>
      <c r="AHF86" s="16">
        <f t="shared" si="271"/>
        <v>0</v>
      </c>
      <c r="AHG86" s="16">
        <f t="shared" si="271"/>
        <v>0</v>
      </c>
      <c r="AHH86" s="16">
        <f t="shared" si="271"/>
        <v>0</v>
      </c>
      <c r="AHI86" s="16">
        <f t="shared" si="271"/>
        <v>0</v>
      </c>
      <c r="AHJ86" s="16">
        <f t="shared" si="271"/>
        <v>0</v>
      </c>
      <c r="AHK86" s="16">
        <f t="shared" si="271"/>
        <v>0</v>
      </c>
      <c r="AHL86" s="16">
        <f t="shared" si="271"/>
        <v>0</v>
      </c>
      <c r="AHM86" s="16">
        <f t="shared" si="271"/>
        <v>0</v>
      </c>
      <c r="AHN86" s="16">
        <f t="shared" si="271"/>
        <v>0</v>
      </c>
      <c r="AHO86" s="16">
        <f t="shared" si="271"/>
        <v>0</v>
      </c>
      <c r="AHP86" s="16">
        <f t="shared" si="271"/>
        <v>0</v>
      </c>
      <c r="AHQ86" s="16">
        <f t="shared" si="271"/>
        <v>0</v>
      </c>
      <c r="AHR86" s="16">
        <f t="shared" si="271"/>
        <v>0</v>
      </c>
      <c r="AHS86" s="16">
        <f t="shared" si="271"/>
        <v>0</v>
      </c>
      <c r="AHT86" s="16">
        <f t="shared" si="271"/>
        <v>0</v>
      </c>
      <c r="AHU86" s="16">
        <f t="shared" si="271"/>
        <v>0</v>
      </c>
      <c r="AHV86" s="16">
        <f t="shared" si="271"/>
        <v>0</v>
      </c>
      <c r="AHW86" s="16">
        <f t="shared" si="271"/>
        <v>0</v>
      </c>
      <c r="AHX86" s="16">
        <f t="shared" si="271"/>
        <v>0</v>
      </c>
      <c r="AHY86" s="16">
        <f t="shared" si="271"/>
        <v>0</v>
      </c>
      <c r="AHZ86" s="16">
        <f t="shared" si="271"/>
        <v>0</v>
      </c>
      <c r="AIA86" s="16">
        <f t="shared" si="271"/>
        <v>0</v>
      </c>
      <c r="AIB86" s="16">
        <f t="shared" si="271"/>
        <v>0</v>
      </c>
      <c r="AIC86" s="16">
        <f t="shared" si="271"/>
        <v>0</v>
      </c>
      <c r="AID86" s="16">
        <f t="shared" si="271"/>
        <v>0</v>
      </c>
      <c r="AIE86" s="16">
        <f t="shared" si="271"/>
        <v>0</v>
      </c>
      <c r="AIF86" s="16">
        <f t="shared" ref="AIF86:AKQ86" si="272">AHR83</f>
        <v>0</v>
      </c>
      <c r="AIG86" s="16">
        <f t="shared" si="272"/>
        <v>0</v>
      </c>
      <c r="AIH86" s="16">
        <f t="shared" si="272"/>
        <v>0</v>
      </c>
      <c r="AII86" s="16">
        <f t="shared" si="272"/>
        <v>0</v>
      </c>
      <c r="AIJ86" s="16">
        <f t="shared" si="272"/>
        <v>0</v>
      </c>
      <c r="AIK86" s="16">
        <f t="shared" si="272"/>
        <v>0</v>
      </c>
      <c r="AIL86" s="16">
        <f t="shared" si="272"/>
        <v>0</v>
      </c>
      <c r="AIM86" s="16">
        <f t="shared" si="272"/>
        <v>0</v>
      </c>
      <c r="AIN86" s="16">
        <f t="shared" si="272"/>
        <v>0</v>
      </c>
      <c r="AIO86" s="16">
        <f t="shared" si="272"/>
        <v>0</v>
      </c>
      <c r="AIP86" s="16">
        <f t="shared" si="272"/>
        <v>0</v>
      </c>
      <c r="AIQ86" s="16">
        <f t="shared" si="272"/>
        <v>0</v>
      </c>
      <c r="AIR86" s="16">
        <f t="shared" si="272"/>
        <v>0</v>
      </c>
      <c r="AIS86" s="16">
        <f t="shared" si="272"/>
        <v>0</v>
      </c>
      <c r="AIT86" s="16">
        <f t="shared" si="272"/>
        <v>0</v>
      </c>
      <c r="AIU86" s="16">
        <f t="shared" si="272"/>
        <v>0</v>
      </c>
      <c r="AIV86" s="16">
        <f t="shared" si="272"/>
        <v>0</v>
      </c>
      <c r="AIW86" s="16">
        <f t="shared" si="272"/>
        <v>0</v>
      </c>
      <c r="AIX86" s="16">
        <f t="shared" si="272"/>
        <v>0</v>
      </c>
      <c r="AIY86" s="16">
        <f t="shared" si="272"/>
        <v>0</v>
      </c>
      <c r="AIZ86" s="16">
        <f t="shared" si="272"/>
        <v>0</v>
      </c>
      <c r="AJA86" s="16">
        <f t="shared" si="272"/>
        <v>0</v>
      </c>
      <c r="AJB86" s="16">
        <f t="shared" si="272"/>
        <v>0</v>
      </c>
      <c r="AJC86" s="16">
        <f t="shared" si="272"/>
        <v>0</v>
      </c>
      <c r="AJD86" s="16">
        <f t="shared" si="272"/>
        <v>0</v>
      </c>
      <c r="AJE86" s="16">
        <f t="shared" si="272"/>
        <v>0</v>
      </c>
      <c r="AJF86" s="16">
        <f t="shared" si="272"/>
        <v>0</v>
      </c>
      <c r="AJG86" s="16">
        <f t="shared" si="272"/>
        <v>0</v>
      </c>
      <c r="AJH86" s="16">
        <f t="shared" si="272"/>
        <v>0</v>
      </c>
      <c r="AJI86" s="16">
        <f t="shared" si="272"/>
        <v>0</v>
      </c>
      <c r="AJJ86" s="16">
        <f t="shared" si="272"/>
        <v>0</v>
      </c>
      <c r="AJK86" s="16">
        <f t="shared" si="272"/>
        <v>0</v>
      </c>
      <c r="AJL86" s="16">
        <f t="shared" si="272"/>
        <v>0</v>
      </c>
      <c r="AJM86" s="16">
        <f t="shared" si="272"/>
        <v>0</v>
      </c>
      <c r="AJN86" s="16">
        <f t="shared" si="272"/>
        <v>0</v>
      </c>
      <c r="AJO86" s="16">
        <f t="shared" si="272"/>
        <v>0</v>
      </c>
      <c r="AJP86" s="16">
        <f t="shared" si="272"/>
        <v>0</v>
      </c>
      <c r="AJQ86" s="16">
        <f t="shared" si="272"/>
        <v>0</v>
      </c>
      <c r="AJR86" s="16">
        <f t="shared" si="272"/>
        <v>0</v>
      </c>
      <c r="AJS86" s="16">
        <f t="shared" si="272"/>
        <v>0</v>
      </c>
      <c r="AJT86" s="16">
        <f t="shared" si="272"/>
        <v>0</v>
      </c>
      <c r="AJU86" s="16">
        <f t="shared" si="272"/>
        <v>0</v>
      </c>
      <c r="AJV86" s="16">
        <f t="shared" si="272"/>
        <v>0</v>
      </c>
      <c r="AJW86" s="16">
        <f t="shared" si="272"/>
        <v>0</v>
      </c>
      <c r="AJX86" s="16">
        <f t="shared" si="272"/>
        <v>0</v>
      </c>
      <c r="AJY86" s="16">
        <f t="shared" si="272"/>
        <v>0</v>
      </c>
      <c r="AJZ86" s="16">
        <f t="shared" si="272"/>
        <v>0</v>
      </c>
      <c r="AKA86" s="16">
        <f t="shared" si="272"/>
        <v>0</v>
      </c>
      <c r="AKB86" s="16">
        <f t="shared" si="272"/>
        <v>0</v>
      </c>
      <c r="AKC86" s="16">
        <f t="shared" si="272"/>
        <v>0</v>
      </c>
      <c r="AKD86" s="16">
        <f t="shared" si="272"/>
        <v>0</v>
      </c>
      <c r="AKE86" s="16">
        <f t="shared" si="272"/>
        <v>0</v>
      </c>
      <c r="AKF86" s="16">
        <f t="shared" si="272"/>
        <v>0</v>
      </c>
      <c r="AKG86" s="16">
        <f t="shared" si="272"/>
        <v>0</v>
      </c>
      <c r="AKH86" s="16">
        <f t="shared" si="272"/>
        <v>0</v>
      </c>
      <c r="AKI86" s="16">
        <f t="shared" si="272"/>
        <v>0</v>
      </c>
      <c r="AKJ86" s="16">
        <f t="shared" si="272"/>
        <v>0</v>
      </c>
      <c r="AKK86" s="16">
        <f t="shared" si="272"/>
        <v>0</v>
      </c>
      <c r="AKL86" s="16">
        <f t="shared" si="272"/>
        <v>0</v>
      </c>
      <c r="AKM86" s="16">
        <f t="shared" si="272"/>
        <v>0</v>
      </c>
      <c r="AKN86" s="16">
        <f t="shared" si="272"/>
        <v>0</v>
      </c>
      <c r="AKO86" s="16">
        <f t="shared" si="272"/>
        <v>0</v>
      </c>
      <c r="AKP86" s="16">
        <f t="shared" si="272"/>
        <v>0</v>
      </c>
      <c r="AKQ86" s="16">
        <f t="shared" si="272"/>
        <v>0</v>
      </c>
      <c r="AKR86" s="16">
        <f t="shared" ref="AKR86:ANC86" si="273">AKD83</f>
        <v>0</v>
      </c>
      <c r="AKS86" s="16">
        <f t="shared" si="273"/>
        <v>0</v>
      </c>
      <c r="AKT86" s="16">
        <f t="shared" si="273"/>
        <v>0</v>
      </c>
      <c r="AKU86" s="16">
        <f t="shared" si="273"/>
        <v>0</v>
      </c>
      <c r="AKV86" s="16">
        <f t="shared" si="273"/>
        <v>0</v>
      </c>
      <c r="AKW86" s="16">
        <f t="shared" si="273"/>
        <v>0</v>
      </c>
      <c r="AKX86" s="16">
        <f t="shared" si="273"/>
        <v>0</v>
      </c>
      <c r="AKY86" s="16">
        <f t="shared" si="273"/>
        <v>0</v>
      </c>
      <c r="AKZ86" s="16">
        <f t="shared" si="273"/>
        <v>0</v>
      </c>
      <c r="ALA86" s="16">
        <f t="shared" si="273"/>
        <v>0</v>
      </c>
      <c r="ALB86" s="16">
        <f t="shared" si="273"/>
        <v>0</v>
      </c>
      <c r="ALC86" s="16">
        <f t="shared" si="273"/>
        <v>0</v>
      </c>
      <c r="ALD86" s="16">
        <f t="shared" si="273"/>
        <v>0</v>
      </c>
      <c r="ALE86" s="16">
        <f t="shared" si="273"/>
        <v>0</v>
      </c>
      <c r="ALF86" s="16">
        <f t="shared" si="273"/>
        <v>0</v>
      </c>
      <c r="ALG86" s="16">
        <f t="shared" si="273"/>
        <v>0</v>
      </c>
      <c r="ALH86" s="16">
        <f t="shared" si="273"/>
        <v>0</v>
      </c>
      <c r="ALI86" s="16">
        <f t="shared" si="273"/>
        <v>0</v>
      </c>
      <c r="ALJ86" s="16">
        <f t="shared" si="273"/>
        <v>0</v>
      </c>
      <c r="ALK86" s="16">
        <f t="shared" si="273"/>
        <v>0</v>
      </c>
      <c r="ALL86" s="16">
        <f t="shared" si="273"/>
        <v>0</v>
      </c>
      <c r="ALM86" s="16">
        <f t="shared" si="273"/>
        <v>0</v>
      </c>
      <c r="ALN86" s="16">
        <f t="shared" si="273"/>
        <v>0</v>
      </c>
      <c r="ALO86" s="16">
        <f t="shared" si="273"/>
        <v>0</v>
      </c>
      <c r="ALP86" s="16">
        <f t="shared" si="273"/>
        <v>0</v>
      </c>
      <c r="ALQ86" s="16">
        <f t="shared" si="273"/>
        <v>0</v>
      </c>
      <c r="ALR86" s="16">
        <f t="shared" si="273"/>
        <v>0</v>
      </c>
      <c r="ALS86" s="16">
        <f t="shared" si="273"/>
        <v>0</v>
      </c>
      <c r="ALT86" s="16">
        <f t="shared" si="273"/>
        <v>0</v>
      </c>
      <c r="ALU86" s="16">
        <f t="shared" si="273"/>
        <v>0</v>
      </c>
      <c r="ALV86" s="16">
        <f t="shared" si="273"/>
        <v>0</v>
      </c>
      <c r="ALW86" s="16">
        <f t="shared" si="273"/>
        <v>0</v>
      </c>
      <c r="ALX86" s="16">
        <f t="shared" si="273"/>
        <v>0</v>
      </c>
      <c r="ALY86" s="16">
        <f t="shared" si="273"/>
        <v>0</v>
      </c>
      <c r="ALZ86" s="16">
        <f t="shared" si="273"/>
        <v>0</v>
      </c>
      <c r="AMA86" s="16">
        <f t="shared" si="273"/>
        <v>0</v>
      </c>
      <c r="AMB86" s="16">
        <f t="shared" si="273"/>
        <v>0</v>
      </c>
      <c r="AMC86" s="16">
        <f t="shared" si="273"/>
        <v>0</v>
      </c>
      <c r="AMD86" s="16">
        <f t="shared" si="273"/>
        <v>0</v>
      </c>
      <c r="AME86" s="16">
        <f t="shared" si="273"/>
        <v>0</v>
      </c>
      <c r="AMF86" s="16">
        <f t="shared" si="273"/>
        <v>0</v>
      </c>
      <c r="AMG86" s="16">
        <f t="shared" si="273"/>
        <v>0</v>
      </c>
      <c r="AMH86" s="16">
        <f t="shared" si="273"/>
        <v>0</v>
      </c>
      <c r="AMI86" s="16">
        <f t="shared" si="273"/>
        <v>0</v>
      </c>
      <c r="AMJ86" s="16">
        <f t="shared" si="273"/>
        <v>0</v>
      </c>
      <c r="AMK86" s="16">
        <f t="shared" si="273"/>
        <v>0</v>
      </c>
      <c r="AML86" s="16">
        <f t="shared" si="273"/>
        <v>0</v>
      </c>
      <c r="AMM86" s="16">
        <f t="shared" si="273"/>
        <v>0</v>
      </c>
      <c r="AMN86" s="16">
        <f t="shared" si="273"/>
        <v>0</v>
      </c>
      <c r="AMO86" s="16">
        <f t="shared" si="273"/>
        <v>0</v>
      </c>
      <c r="AMP86" s="16">
        <f t="shared" si="273"/>
        <v>0</v>
      </c>
      <c r="AMQ86" s="16">
        <f t="shared" si="273"/>
        <v>0</v>
      </c>
      <c r="AMR86" s="16">
        <f t="shared" si="273"/>
        <v>0</v>
      </c>
      <c r="AMS86" s="16">
        <f t="shared" si="273"/>
        <v>0</v>
      </c>
      <c r="AMT86" s="16">
        <f t="shared" si="273"/>
        <v>0</v>
      </c>
      <c r="AMU86" s="16">
        <f t="shared" si="273"/>
        <v>0</v>
      </c>
      <c r="AMV86" s="16">
        <f t="shared" si="273"/>
        <v>0</v>
      </c>
      <c r="AMW86" s="16">
        <f t="shared" si="273"/>
        <v>0</v>
      </c>
      <c r="AMX86" s="16">
        <f t="shared" si="273"/>
        <v>0</v>
      </c>
      <c r="AMY86" s="16">
        <f t="shared" si="273"/>
        <v>0</v>
      </c>
      <c r="AMZ86" s="16">
        <f t="shared" si="273"/>
        <v>0</v>
      </c>
      <c r="ANA86" s="16">
        <f t="shared" si="273"/>
        <v>0</v>
      </c>
      <c r="ANB86" s="16">
        <f t="shared" si="273"/>
        <v>0</v>
      </c>
      <c r="ANC86" s="16">
        <f t="shared" si="273"/>
        <v>0</v>
      </c>
      <c r="AND86" s="16">
        <f t="shared" ref="AND86:APO86" si="274">AMP83</f>
        <v>0</v>
      </c>
      <c r="ANE86" s="16">
        <f t="shared" si="274"/>
        <v>0</v>
      </c>
      <c r="ANF86" s="16">
        <f t="shared" si="274"/>
        <v>0</v>
      </c>
      <c r="ANG86" s="16">
        <f t="shared" si="274"/>
        <v>0</v>
      </c>
      <c r="ANH86" s="16">
        <f t="shared" si="274"/>
        <v>0</v>
      </c>
      <c r="ANI86" s="16">
        <f t="shared" si="274"/>
        <v>0</v>
      </c>
      <c r="ANJ86" s="16">
        <f t="shared" si="274"/>
        <v>0</v>
      </c>
      <c r="ANK86" s="16">
        <f t="shared" si="274"/>
        <v>0</v>
      </c>
      <c r="ANL86" s="16">
        <f t="shared" si="274"/>
        <v>0</v>
      </c>
      <c r="ANM86" s="16">
        <f t="shared" si="274"/>
        <v>0</v>
      </c>
      <c r="ANN86" s="16">
        <f t="shared" si="274"/>
        <v>0</v>
      </c>
      <c r="ANO86" s="16">
        <f t="shared" si="274"/>
        <v>0</v>
      </c>
      <c r="ANP86" s="16">
        <f t="shared" si="274"/>
        <v>0</v>
      </c>
      <c r="ANQ86" s="16">
        <f t="shared" si="274"/>
        <v>0</v>
      </c>
      <c r="ANR86" s="16">
        <f t="shared" si="274"/>
        <v>0</v>
      </c>
      <c r="ANS86" s="16">
        <f t="shared" si="274"/>
        <v>0</v>
      </c>
      <c r="ANT86" s="16">
        <f t="shared" si="274"/>
        <v>0</v>
      </c>
      <c r="ANU86" s="16">
        <f t="shared" si="274"/>
        <v>0</v>
      </c>
      <c r="ANV86" s="16">
        <f t="shared" si="274"/>
        <v>0</v>
      </c>
      <c r="ANW86" s="16">
        <f t="shared" si="274"/>
        <v>0</v>
      </c>
      <c r="ANX86" s="16">
        <f t="shared" si="274"/>
        <v>0</v>
      </c>
      <c r="ANY86" s="16">
        <f t="shared" si="274"/>
        <v>0</v>
      </c>
      <c r="ANZ86" s="16">
        <f t="shared" si="274"/>
        <v>0</v>
      </c>
      <c r="AOA86" s="16">
        <f t="shared" si="274"/>
        <v>0</v>
      </c>
      <c r="AOB86" s="16">
        <f t="shared" si="274"/>
        <v>0</v>
      </c>
      <c r="AOC86" s="16">
        <f t="shared" si="274"/>
        <v>0</v>
      </c>
      <c r="AOD86" s="16">
        <f t="shared" si="274"/>
        <v>0</v>
      </c>
      <c r="AOE86" s="16">
        <f t="shared" si="274"/>
        <v>0</v>
      </c>
      <c r="AOF86" s="16">
        <f t="shared" si="274"/>
        <v>0</v>
      </c>
      <c r="AOG86" s="16">
        <f t="shared" si="274"/>
        <v>0</v>
      </c>
      <c r="AOH86" s="16">
        <f t="shared" si="274"/>
        <v>0</v>
      </c>
      <c r="AOI86" s="16">
        <f t="shared" si="274"/>
        <v>0</v>
      </c>
      <c r="AOJ86" s="16">
        <f t="shared" si="274"/>
        <v>0</v>
      </c>
      <c r="AOK86" s="16">
        <f t="shared" si="274"/>
        <v>0</v>
      </c>
      <c r="AOL86" s="16">
        <f t="shared" si="274"/>
        <v>0</v>
      </c>
      <c r="AOM86" s="16">
        <f t="shared" si="274"/>
        <v>0</v>
      </c>
      <c r="AON86" s="16">
        <f t="shared" si="274"/>
        <v>0</v>
      </c>
      <c r="AOO86" s="16">
        <f t="shared" si="274"/>
        <v>0</v>
      </c>
      <c r="AOP86" s="16">
        <f t="shared" si="274"/>
        <v>0</v>
      </c>
      <c r="AOQ86" s="16">
        <f t="shared" si="274"/>
        <v>0</v>
      </c>
      <c r="AOR86" s="16">
        <f t="shared" si="274"/>
        <v>0</v>
      </c>
      <c r="AOS86" s="16">
        <f t="shared" si="274"/>
        <v>0</v>
      </c>
      <c r="AOT86" s="16">
        <f t="shared" si="274"/>
        <v>0</v>
      </c>
      <c r="AOU86" s="16">
        <f t="shared" si="274"/>
        <v>0</v>
      </c>
      <c r="AOV86" s="16">
        <f t="shared" si="274"/>
        <v>0</v>
      </c>
      <c r="AOW86" s="16">
        <f t="shared" si="274"/>
        <v>0</v>
      </c>
      <c r="AOX86" s="16">
        <f t="shared" si="274"/>
        <v>0</v>
      </c>
      <c r="AOY86" s="16">
        <f t="shared" si="274"/>
        <v>0</v>
      </c>
      <c r="AOZ86" s="16">
        <f t="shared" si="274"/>
        <v>0</v>
      </c>
      <c r="APA86" s="16">
        <f t="shared" si="274"/>
        <v>0</v>
      </c>
      <c r="APB86" s="16">
        <f t="shared" si="274"/>
        <v>0</v>
      </c>
      <c r="APC86" s="16">
        <f t="shared" si="274"/>
        <v>0</v>
      </c>
      <c r="APD86" s="16">
        <f t="shared" si="274"/>
        <v>0</v>
      </c>
      <c r="APE86" s="16">
        <f t="shared" si="274"/>
        <v>0</v>
      </c>
      <c r="APF86" s="16">
        <f t="shared" si="274"/>
        <v>0</v>
      </c>
      <c r="APG86" s="16">
        <f t="shared" si="274"/>
        <v>0</v>
      </c>
      <c r="APH86" s="16">
        <f t="shared" si="274"/>
        <v>0</v>
      </c>
      <c r="API86" s="16">
        <f t="shared" si="274"/>
        <v>0</v>
      </c>
      <c r="APJ86" s="16">
        <f t="shared" si="274"/>
        <v>0</v>
      </c>
      <c r="APK86" s="16">
        <f t="shared" si="274"/>
        <v>0</v>
      </c>
      <c r="APL86" s="16">
        <f t="shared" si="274"/>
        <v>0</v>
      </c>
      <c r="APM86" s="16">
        <f t="shared" si="274"/>
        <v>0</v>
      </c>
      <c r="APN86" s="16">
        <f t="shared" si="274"/>
        <v>0</v>
      </c>
      <c r="APO86" s="16">
        <f t="shared" si="274"/>
        <v>0</v>
      </c>
      <c r="APP86" s="16">
        <f t="shared" ref="APP86:ASA86" si="275">APB83</f>
        <v>0</v>
      </c>
      <c r="APQ86" s="16">
        <f t="shared" si="275"/>
        <v>0</v>
      </c>
      <c r="APR86" s="16">
        <f t="shared" si="275"/>
        <v>0</v>
      </c>
      <c r="APS86" s="16">
        <f t="shared" si="275"/>
        <v>0</v>
      </c>
      <c r="APT86" s="16">
        <f t="shared" si="275"/>
        <v>0</v>
      </c>
      <c r="APU86" s="16">
        <f t="shared" si="275"/>
        <v>0</v>
      </c>
      <c r="APV86" s="16">
        <f t="shared" si="275"/>
        <v>0</v>
      </c>
      <c r="APW86" s="16">
        <f t="shared" si="275"/>
        <v>0</v>
      </c>
      <c r="APX86" s="16">
        <f t="shared" si="275"/>
        <v>0</v>
      </c>
      <c r="APY86" s="16">
        <f t="shared" si="275"/>
        <v>0</v>
      </c>
      <c r="APZ86" s="16">
        <f t="shared" si="275"/>
        <v>0</v>
      </c>
      <c r="AQA86" s="16">
        <f t="shared" si="275"/>
        <v>0</v>
      </c>
      <c r="AQB86" s="16">
        <f t="shared" si="275"/>
        <v>0</v>
      </c>
      <c r="AQC86" s="16">
        <f t="shared" si="275"/>
        <v>0</v>
      </c>
      <c r="AQD86" s="16">
        <f t="shared" si="275"/>
        <v>0</v>
      </c>
      <c r="AQE86" s="16">
        <f t="shared" si="275"/>
        <v>0</v>
      </c>
      <c r="AQF86" s="16">
        <f t="shared" si="275"/>
        <v>0</v>
      </c>
      <c r="AQG86" s="16">
        <f t="shared" si="275"/>
        <v>0</v>
      </c>
      <c r="AQH86" s="16">
        <f t="shared" si="275"/>
        <v>0</v>
      </c>
      <c r="AQI86" s="16">
        <f t="shared" si="275"/>
        <v>0</v>
      </c>
      <c r="AQJ86" s="16">
        <f t="shared" si="275"/>
        <v>0</v>
      </c>
      <c r="AQK86" s="16">
        <f t="shared" si="275"/>
        <v>0</v>
      </c>
      <c r="AQL86" s="16">
        <f t="shared" si="275"/>
        <v>0</v>
      </c>
      <c r="AQM86" s="16">
        <f t="shared" si="275"/>
        <v>0</v>
      </c>
      <c r="AQN86" s="16">
        <f t="shared" si="275"/>
        <v>0</v>
      </c>
      <c r="AQO86" s="16">
        <f t="shared" si="275"/>
        <v>0</v>
      </c>
      <c r="AQP86" s="16">
        <f t="shared" si="275"/>
        <v>0</v>
      </c>
      <c r="AQQ86" s="16">
        <f t="shared" si="275"/>
        <v>0</v>
      </c>
      <c r="AQR86" s="16">
        <f t="shared" si="275"/>
        <v>0</v>
      </c>
      <c r="AQS86" s="16">
        <f t="shared" si="275"/>
        <v>0</v>
      </c>
      <c r="AQT86" s="16">
        <f t="shared" si="275"/>
        <v>0</v>
      </c>
      <c r="AQU86" s="16">
        <f t="shared" si="275"/>
        <v>0</v>
      </c>
      <c r="AQV86" s="16">
        <f t="shared" si="275"/>
        <v>0</v>
      </c>
      <c r="AQW86" s="16">
        <f t="shared" si="275"/>
        <v>0</v>
      </c>
      <c r="AQX86" s="16">
        <f t="shared" si="275"/>
        <v>0</v>
      </c>
      <c r="AQY86" s="16">
        <f t="shared" si="275"/>
        <v>0</v>
      </c>
      <c r="AQZ86" s="16">
        <f t="shared" si="275"/>
        <v>0</v>
      </c>
      <c r="ARA86" s="16">
        <f t="shared" si="275"/>
        <v>0</v>
      </c>
      <c r="ARB86" s="16">
        <f t="shared" si="275"/>
        <v>0</v>
      </c>
      <c r="ARC86" s="16">
        <f t="shared" si="275"/>
        <v>0</v>
      </c>
      <c r="ARD86" s="16">
        <f t="shared" si="275"/>
        <v>0</v>
      </c>
      <c r="ARE86" s="16">
        <f t="shared" si="275"/>
        <v>0</v>
      </c>
      <c r="ARF86" s="16">
        <f t="shared" si="275"/>
        <v>0</v>
      </c>
      <c r="ARG86" s="16">
        <f t="shared" si="275"/>
        <v>0</v>
      </c>
      <c r="ARH86" s="16">
        <f t="shared" si="275"/>
        <v>0</v>
      </c>
      <c r="ARI86" s="16">
        <f t="shared" si="275"/>
        <v>0</v>
      </c>
      <c r="ARJ86" s="16">
        <f t="shared" si="275"/>
        <v>0</v>
      </c>
      <c r="ARK86" s="16">
        <f t="shared" si="275"/>
        <v>0</v>
      </c>
      <c r="ARL86" s="16">
        <f t="shared" si="275"/>
        <v>0</v>
      </c>
      <c r="ARM86" s="16">
        <f t="shared" si="275"/>
        <v>0</v>
      </c>
      <c r="ARN86" s="16">
        <f t="shared" si="275"/>
        <v>0</v>
      </c>
      <c r="ARO86" s="16">
        <f t="shared" si="275"/>
        <v>0</v>
      </c>
      <c r="ARP86" s="16">
        <f t="shared" si="275"/>
        <v>0</v>
      </c>
      <c r="ARQ86" s="16">
        <f t="shared" si="275"/>
        <v>0</v>
      </c>
      <c r="ARR86" s="16">
        <f t="shared" si="275"/>
        <v>0</v>
      </c>
      <c r="ARS86" s="16">
        <f t="shared" si="275"/>
        <v>0</v>
      </c>
      <c r="ART86" s="16">
        <f t="shared" si="275"/>
        <v>0</v>
      </c>
      <c r="ARU86" s="16">
        <f t="shared" si="275"/>
        <v>0</v>
      </c>
      <c r="ARV86" s="16">
        <f t="shared" si="275"/>
        <v>0</v>
      </c>
      <c r="ARW86" s="16">
        <f t="shared" si="275"/>
        <v>0</v>
      </c>
      <c r="ARX86" s="16">
        <f t="shared" si="275"/>
        <v>0</v>
      </c>
      <c r="ARY86" s="16">
        <f t="shared" si="275"/>
        <v>0</v>
      </c>
      <c r="ARZ86" s="16">
        <f t="shared" si="275"/>
        <v>0</v>
      </c>
      <c r="ASA86" s="16">
        <f t="shared" si="275"/>
        <v>0</v>
      </c>
      <c r="ASB86" s="16">
        <f t="shared" ref="ASB86:AUM86" si="276">ARN83</f>
        <v>0</v>
      </c>
      <c r="ASC86" s="16">
        <f t="shared" si="276"/>
        <v>0</v>
      </c>
      <c r="ASD86" s="16">
        <f t="shared" si="276"/>
        <v>0</v>
      </c>
      <c r="ASE86" s="16">
        <f t="shared" si="276"/>
        <v>0</v>
      </c>
      <c r="ASF86" s="16">
        <f t="shared" si="276"/>
        <v>0</v>
      </c>
      <c r="ASG86" s="16">
        <f t="shared" si="276"/>
        <v>0</v>
      </c>
      <c r="ASH86" s="16">
        <f t="shared" si="276"/>
        <v>0</v>
      </c>
      <c r="ASI86" s="16">
        <f t="shared" si="276"/>
        <v>0</v>
      </c>
      <c r="ASJ86" s="16">
        <f t="shared" si="276"/>
        <v>0</v>
      </c>
      <c r="ASK86" s="16">
        <f t="shared" si="276"/>
        <v>0</v>
      </c>
      <c r="ASL86" s="16">
        <f t="shared" si="276"/>
        <v>0</v>
      </c>
      <c r="ASM86" s="16">
        <f t="shared" si="276"/>
        <v>0</v>
      </c>
      <c r="ASN86" s="16">
        <f t="shared" si="276"/>
        <v>0</v>
      </c>
      <c r="ASO86" s="16">
        <f t="shared" si="276"/>
        <v>0</v>
      </c>
      <c r="ASP86" s="16">
        <f t="shared" si="276"/>
        <v>0</v>
      </c>
      <c r="ASQ86" s="16">
        <f t="shared" si="276"/>
        <v>0</v>
      </c>
      <c r="ASR86" s="16">
        <f t="shared" si="276"/>
        <v>0</v>
      </c>
      <c r="ASS86" s="16">
        <f t="shared" si="276"/>
        <v>0</v>
      </c>
      <c r="AST86" s="16">
        <f t="shared" si="276"/>
        <v>0</v>
      </c>
      <c r="ASU86" s="16">
        <f t="shared" si="276"/>
        <v>0</v>
      </c>
      <c r="ASV86" s="16">
        <f t="shared" si="276"/>
        <v>0</v>
      </c>
      <c r="ASW86" s="16">
        <f t="shared" si="276"/>
        <v>0</v>
      </c>
      <c r="ASX86" s="16">
        <f t="shared" si="276"/>
        <v>0</v>
      </c>
      <c r="ASY86" s="16">
        <f t="shared" si="276"/>
        <v>0</v>
      </c>
      <c r="ASZ86" s="16">
        <f t="shared" si="276"/>
        <v>0</v>
      </c>
      <c r="ATA86" s="16">
        <f t="shared" si="276"/>
        <v>0</v>
      </c>
      <c r="ATB86" s="16">
        <f t="shared" si="276"/>
        <v>0</v>
      </c>
      <c r="ATC86" s="16">
        <f t="shared" si="276"/>
        <v>0</v>
      </c>
      <c r="ATD86" s="16">
        <f t="shared" si="276"/>
        <v>0</v>
      </c>
      <c r="ATE86" s="16">
        <f t="shared" si="276"/>
        <v>0</v>
      </c>
      <c r="ATF86" s="16">
        <f t="shared" si="276"/>
        <v>0</v>
      </c>
      <c r="ATG86" s="16">
        <f t="shared" si="276"/>
        <v>0</v>
      </c>
      <c r="ATH86" s="16">
        <f t="shared" si="276"/>
        <v>0</v>
      </c>
      <c r="ATI86" s="16">
        <f t="shared" si="276"/>
        <v>0</v>
      </c>
      <c r="ATJ86" s="16">
        <f t="shared" si="276"/>
        <v>0</v>
      </c>
      <c r="ATK86" s="16">
        <f t="shared" si="276"/>
        <v>0</v>
      </c>
      <c r="ATL86" s="16">
        <f t="shared" si="276"/>
        <v>0</v>
      </c>
      <c r="ATM86" s="16">
        <f t="shared" si="276"/>
        <v>0</v>
      </c>
      <c r="ATN86" s="16">
        <f t="shared" si="276"/>
        <v>0</v>
      </c>
      <c r="ATO86" s="16">
        <f t="shared" si="276"/>
        <v>0</v>
      </c>
      <c r="ATP86" s="16">
        <f t="shared" si="276"/>
        <v>0</v>
      </c>
      <c r="ATQ86" s="16">
        <f t="shared" si="276"/>
        <v>0</v>
      </c>
      <c r="ATR86" s="16">
        <f t="shared" si="276"/>
        <v>0</v>
      </c>
      <c r="ATS86" s="16">
        <f t="shared" si="276"/>
        <v>0</v>
      </c>
      <c r="ATT86" s="16">
        <f t="shared" si="276"/>
        <v>0</v>
      </c>
      <c r="ATU86" s="16">
        <f t="shared" si="276"/>
        <v>0</v>
      </c>
      <c r="ATV86" s="16">
        <f t="shared" si="276"/>
        <v>0</v>
      </c>
      <c r="ATW86" s="16">
        <f t="shared" si="276"/>
        <v>0</v>
      </c>
      <c r="ATX86" s="16">
        <f t="shared" si="276"/>
        <v>0</v>
      </c>
      <c r="ATY86" s="16">
        <f t="shared" si="276"/>
        <v>0</v>
      </c>
      <c r="ATZ86" s="16">
        <f t="shared" si="276"/>
        <v>0</v>
      </c>
      <c r="AUA86" s="16">
        <f t="shared" si="276"/>
        <v>0</v>
      </c>
      <c r="AUB86" s="16">
        <f t="shared" si="276"/>
        <v>0</v>
      </c>
      <c r="AUC86" s="16">
        <f t="shared" si="276"/>
        <v>0</v>
      </c>
      <c r="AUD86" s="16">
        <f t="shared" si="276"/>
        <v>0</v>
      </c>
      <c r="AUE86" s="16">
        <f t="shared" si="276"/>
        <v>0</v>
      </c>
      <c r="AUF86" s="16">
        <f t="shared" si="276"/>
        <v>0</v>
      </c>
      <c r="AUG86" s="16">
        <f t="shared" si="276"/>
        <v>0</v>
      </c>
      <c r="AUH86" s="16">
        <f t="shared" si="276"/>
        <v>0</v>
      </c>
      <c r="AUI86" s="16">
        <f t="shared" si="276"/>
        <v>0</v>
      </c>
      <c r="AUJ86" s="16">
        <f t="shared" si="276"/>
        <v>0</v>
      </c>
      <c r="AUK86" s="16">
        <f t="shared" si="276"/>
        <v>0</v>
      </c>
      <c r="AUL86" s="16">
        <f t="shared" si="276"/>
        <v>0</v>
      </c>
      <c r="AUM86" s="16">
        <f t="shared" si="276"/>
        <v>0</v>
      </c>
      <c r="AUN86" s="16">
        <f t="shared" ref="AUN86:AWY86" si="277">ATZ83</f>
        <v>0</v>
      </c>
      <c r="AUO86" s="16">
        <f t="shared" si="277"/>
        <v>0</v>
      </c>
      <c r="AUP86" s="16">
        <f t="shared" si="277"/>
        <v>0</v>
      </c>
      <c r="AUQ86" s="16">
        <f t="shared" si="277"/>
        <v>0</v>
      </c>
      <c r="AUR86" s="16">
        <f t="shared" si="277"/>
        <v>0</v>
      </c>
      <c r="AUS86" s="16">
        <f t="shared" si="277"/>
        <v>0</v>
      </c>
      <c r="AUT86" s="16">
        <f t="shared" si="277"/>
        <v>0</v>
      </c>
      <c r="AUU86" s="16">
        <f t="shared" si="277"/>
        <v>0</v>
      </c>
      <c r="AUV86" s="16">
        <f t="shared" si="277"/>
        <v>0</v>
      </c>
      <c r="AUW86" s="16">
        <f t="shared" si="277"/>
        <v>0</v>
      </c>
      <c r="AUX86" s="16">
        <f t="shared" si="277"/>
        <v>0</v>
      </c>
      <c r="AUY86" s="16">
        <f t="shared" si="277"/>
        <v>0</v>
      </c>
      <c r="AUZ86" s="16">
        <f t="shared" si="277"/>
        <v>0</v>
      </c>
      <c r="AVA86" s="16">
        <f t="shared" si="277"/>
        <v>0</v>
      </c>
      <c r="AVB86" s="16">
        <f t="shared" si="277"/>
        <v>0</v>
      </c>
      <c r="AVC86" s="16">
        <f t="shared" si="277"/>
        <v>0</v>
      </c>
      <c r="AVD86" s="16">
        <f t="shared" si="277"/>
        <v>0</v>
      </c>
      <c r="AVE86" s="16">
        <f t="shared" si="277"/>
        <v>0</v>
      </c>
      <c r="AVF86" s="16">
        <f t="shared" si="277"/>
        <v>0</v>
      </c>
      <c r="AVG86" s="16">
        <f t="shared" si="277"/>
        <v>0</v>
      </c>
      <c r="AVH86" s="16">
        <f t="shared" si="277"/>
        <v>0</v>
      </c>
      <c r="AVI86" s="16">
        <f t="shared" si="277"/>
        <v>0</v>
      </c>
      <c r="AVJ86" s="16">
        <f t="shared" si="277"/>
        <v>0</v>
      </c>
      <c r="AVK86" s="16">
        <f t="shared" si="277"/>
        <v>0</v>
      </c>
      <c r="AVL86" s="16">
        <f t="shared" si="277"/>
        <v>0</v>
      </c>
      <c r="AVM86" s="16">
        <f t="shared" si="277"/>
        <v>0</v>
      </c>
      <c r="AVN86" s="16">
        <f t="shared" si="277"/>
        <v>0</v>
      </c>
      <c r="AVO86" s="16">
        <f t="shared" si="277"/>
        <v>0</v>
      </c>
      <c r="AVP86" s="16">
        <f t="shared" si="277"/>
        <v>0</v>
      </c>
      <c r="AVQ86" s="16">
        <f t="shared" si="277"/>
        <v>0</v>
      </c>
      <c r="AVR86" s="16">
        <f t="shared" si="277"/>
        <v>0</v>
      </c>
      <c r="AVS86" s="16">
        <f t="shared" si="277"/>
        <v>0</v>
      </c>
      <c r="AVT86" s="16">
        <f t="shared" si="277"/>
        <v>0</v>
      </c>
      <c r="AVU86" s="16">
        <f t="shared" si="277"/>
        <v>0</v>
      </c>
      <c r="AVV86" s="16">
        <f t="shared" si="277"/>
        <v>0</v>
      </c>
      <c r="AVW86" s="16">
        <f t="shared" si="277"/>
        <v>0</v>
      </c>
      <c r="AVX86" s="16">
        <f t="shared" si="277"/>
        <v>0</v>
      </c>
      <c r="AVY86" s="16">
        <f t="shared" si="277"/>
        <v>0</v>
      </c>
      <c r="AVZ86" s="16">
        <f t="shared" si="277"/>
        <v>0</v>
      </c>
      <c r="AWA86" s="16">
        <f t="shared" si="277"/>
        <v>0</v>
      </c>
      <c r="AWB86" s="16">
        <f t="shared" si="277"/>
        <v>0</v>
      </c>
      <c r="AWC86" s="16">
        <f t="shared" si="277"/>
        <v>0</v>
      </c>
      <c r="AWD86" s="16">
        <f t="shared" si="277"/>
        <v>0</v>
      </c>
      <c r="AWE86" s="16">
        <f t="shared" si="277"/>
        <v>0</v>
      </c>
      <c r="AWF86" s="16">
        <f t="shared" si="277"/>
        <v>0</v>
      </c>
      <c r="AWG86" s="16">
        <f t="shared" si="277"/>
        <v>0</v>
      </c>
      <c r="AWH86" s="16">
        <f t="shared" si="277"/>
        <v>0</v>
      </c>
      <c r="AWI86" s="16">
        <f t="shared" si="277"/>
        <v>0</v>
      </c>
      <c r="AWJ86" s="16">
        <f t="shared" si="277"/>
        <v>0</v>
      </c>
      <c r="AWK86" s="16">
        <f t="shared" si="277"/>
        <v>0</v>
      </c>
      <c r="AWL86" s="16">
        <f t="shared" si="277"/>
        <v>0</v>
      </c>
      <c r="AWM86" s="16">
        <f t="shared" si="277"/>
        <v>0</v>
      </c>
      <c r="AWN86" s="16">
        <f t="shared" si="277"/>
        <v>0</v>
      </c>
      <c r="AWO86" s="16">
        <f t="shared" si="277"/>
        <v>0</v>
      </c>
      <c r="AWP86" s="16">
        <f t="shared" si="277"/>
        <v>0</v>
      </c>
      <c r="AWQ86" s="16">
        <f t="shared" si="277"/>
        <v>0</v>
      </c>
      <c r="AWR86" s="16">
        <f t="shared" si="277"/>
        <v>0</v>
      </c>
      <c r="AWS86" s="16">
        <f t="shared" si="277"/>
        <v>0</v>
      </c>
      <c r="AWT86" s="16">
        <f t="shared" si="277"/>
        <v>0</v>
      </c>
      <c r="AWU86" s="16">
        <f t="shared" si="277"/>
        <v>0</v>
      </c>
      <c r="AWV86" s="16">
        <f t="shared" si="277"/>
        <v>0</v>
      </c>
      <c r="AWW86" s="16">
        <f t="shared" si="277"/>
        <v>0</v>
      </c>
      <c r="AWX86" s="16">
        <f t="shared" si="277"/>
        <v>0</v>
      </c>
      <c r="AWY86" s="16">
        <f t="shared" si="277"/>
        <v>0</v>
      </c>
      <c r="AWZ86" s="16">
        <f t="shared" ref="AWZ86:AZK86" si="278">AWL83</f>
        <v>0</v>
      </c>
      <c r="AXA86" s="16">
        <f t="shared" si="278"/>
        <v>0</v>
      </c>
      <c r="AXB86" s="16">
        <f t="shared" si="278"/>
        <v>0</v>
      </c>
      <c r="AXC86" s="16">
        <f t="shared" si="278"/>
        <v>0</v>
      </c>
      <c r="AXD86" s="16">
        <f t="shared" si="278"/>
        <v>0</v>
      </c>
      <c r="AXE86" s="16">
        <f t="shared" si="278"/>
        <v>0</v>
      </c>
      <c r="AXF86" s="16">
        <f t="shared" si="278"/>
        <v>0</v>
      </c>
      <c r="AXG86" s="16">
        <f t="shared" si="278"/>
        <v>0</v>
      </c>
      <c r="AXH86" s="16">
        <f t="shared" si="278"/>
        <v>0</v>
      </c>
      <c r="AXI86" s="16">
        <f t="shared" si="278"/>
        <v>0</v>
      </c>
      <c r="AXJ86" s="16">
        <f t="shared" si="278"/>
        <v>0</v>
      </c>
      <c r="AXK86" s="16">
        <f t="shared" si="278"/>
        <v>0</v>
      </c>
      <c r="AXL86" s="16">
        <f t="shared" si="278"/>
        <v>0</v>
      </c>
      <c r="AXM86" s="16">
        <f t="shared" si="278"/>
        <v>0</v>
      </c>
      <c r="AXN86" s="16">
        <f t="shared" si="278"/>
        <v>0</v>
      </c>
      <c r="AXO86" s="16">
        <f t="shared" si="278"/>
        <v>0</v>
      </c>
      <c r="AXP86" s="16">
        <f t="shared" si="278"/>
        <v>0</v>
      </c>
      <c r="AXQ86" s="16">
        <f t="shared" si="278"/>
        <v>0</v>
      </c>
      <c r="AXR86" s="16">
        <f t="shared" si="278"/>
        <v>0</v>
      </c>
      <c r="AXS86" s="16">
        <f t="shared" si="278"/>
        <v>0</v>
      </c>
      <c r="AXT86" s="16">
        <f t="shared" si="278"/>
        <v>0</v>
      </c>
      <c r="AXU86" s="16">
        <f t="shared" si="278"/>
        <v>0</v>
      </c>
      <c r="AXV86" s="16">
        <f t="shared" si="278"/>
        <v>0</v>
      </c>
      <c r="AXW86" s="16">
        <f t="shared" si="278"/>
        <v>0</v>
      </c>
      <c r="AXX86" s="16">
        <f t="shared" si="278"/>
        <v>0</v>
      </c>
      <c r="AXY86" s="16">
        <f t="shared" si="278"/>
        <v>0</v>
      </c>
      <c r="AXZ86" s="16">
        <f t="shared" si="278"/>
        <v>0</v>
      </c>
      <c r="AYA86" s="16">
        <f t="shared" si="278"/>
        <v>0</v>
      </c>
      <c r="AYB86" s="16">
        <f t="shared" si="278"/>
        <v>0</v>
      </c>
      <c r="AYC86" s="16">
        <f t="shared" si="278"/>
        <v>0</v>
      </c>
      <c r="AYD86" s="16">
        <f t="shared" si="278"/>
        <v>0</v>
      </c>
      <c r="AYE86" s="16">
        <f t="shared" si="278"/>
        <v>0</v>
      </c>
      <c r="AYF86" s="16">
        <f t="shared" si="278"/>
        <v>0</v>
      </c>
      <c r="AYG86" s="16">
        <f t="shared" si="278"/>
        <v>0</v>
      </c>
      <c r="AYH86" s="16">
        <f t="shared" si="278"/>
        <v>0</v>
      </c>
      <c r="AYI86" s="16">
        <f t="shared" si="278"/>
        <v>0</v>
      </c>
      <c r="AYJ86" s="16">
        <f t="shared" si="278"/>
        <v>0</v>
      </c>
      <c r="AYK86" s="16">
        <f t="shared" si="278"/>
        <v>0</v>
      </c>
      <c r="AYL86" s="16">
        <f t="shared" si="278"/>
        <v>0</v>
      </c>
      <c r="AYM86" s="16">
        <f t="shared" si="278"/>
        <v>0</v>
      </c>
      <c r="AYN86" s="16">
        <f t="shared" si="278"/>
        <v>0</v>
      </c>
      <c r="AYO86" s="16">
        <f t="shared" si="278"/>
        <v>0</v>
      </c>
      <c r="AYP86" s="16">
        <f t="shared" si="278"/>
        <v>0</v>
      </c>
      <c r="AYQ86" s="16">
        <f t="shared" si="278"/>
        <v>0</v>
      </c>
      <c r="AYR86" s="16">
        <f t="shared" si="278"/>
        <v>0</v>
      </c>
      <c r="AYS86" s="16">
        <f t="shared" si="278"/>
        <v>0</v>
      </c>
      <c r="AYT86" s="16">
        <f t="shared" si="278"/>
        <v>0</v>
      </c>
      <c r="AYU86" s="16">
        <f t="shared" si="278"/>
        <v>0</v>
      </c>
      <c r="AYV86" s="16">
        <f t="shared" si="278"/>
        <v>0</v>
      </c>
      <c r="AYW86" s="16">
        <f t="shared" si="278"/>
        <v>0</v>
      </c>
      <c r="AYX86" s="16">
        <f t="shared" si="278"/>
        <v>0</v>
      </c>
      <c r="AYY86" s="16">
        <f t="shared" si="278"/>
        <v>0</v>
      </c>
      <c r="AYZ86" s="16">
        <f t="shared" si="278"/>
        <v>0</v>
      </c>
      <c r="AZA86" s="16">
        <f t="shared" si="278"/>
        <v>0</v>
      </c>
      <c r="AZB86" s="16">
        <f t="shared" si="278"/>
        <v>0</v>
      </c>
      <c r="AZC86" s="16">
        <f t="shared" si="278"/>
        <v>0</v>
      </c>
      <c r="AZD86" s="16">
        <f t="shared" si="278"/>
        <v>0</v>
      </c>
      <c r="AZE86" s="16">
        <f t="shared" si="278"/>
        <v>0</v>
      </c>
      <c r="AZF86" s="16">
        <f t="shared" si="278"/>
        <v>0</v>
      </c>
      <c r="AZG86" s="16">
        <f t="shared" si="278"/>
        <v>0</v>
      </c>
      <c r="AZH86" s="16">
        <f t="shared" si="278"/>
        <v>0</v>
      </c>
      <c r="AZI86" s="16">
        <f t="shared" si="278"/>
        <v>0</v>
      </c>
      <c r="AZJ86" s="16">
        <f t="shared" si="278"/>
        <v>0</v>
      </c>
      <c r="AZK86" s="16">
        <f t="shared" si="278"/>
        <v>0</v>
      </c>
      <c r="AZL86" s="16">
        <f t="shared" ref="AZL86:BBW86" si="279">AYX83</f>
        <v>0</v>
      </c>
      <c r="AZM86" s="16">
        <f t="shared" si="279"/>
        <v>0</v>
      </c>
      <c r="AZN86" s="16">
        <f t="shared" si="279"/>
        <v>0</v>
      </c>
      <c r="AZO86" s="16">
        <f t="shared" si="279"/>
        <v>0</v>
      </c>
      <c r="AZP86" s="16">
        <f t="shared" si="279"/>
        <v>0</v>
      </c>
      <c r="AZQ86" s="16">
        <f t="shared" si="279"/>
        <v>0</v>
      </c>
      <c r="AZR86" s="16">
        <f t="shared" si="279"/>
        <v>0</v>
      </c>
      <c r="AZS86" s="16">
        <f t="shared" si="279"/>
        <v>0</v>
      </c>
      <c r="AZT86" s="16">
        <f t="shared" si="279"/>
        <v>0</v>
      </c>
      <c r="AZU86" s="16">
        <f t="shared" si="279"/>
        <v>0</v>
      </c>
      <c r="AZV86" s="16">
        <f t="shared" si="279"/>
        <v>0</v>
      </c>
      <c r="AZW86" s="16">
        <f t="shared" si="279"/>
        <v>0</v>
      </c>
      <c r="AZX86" s="16">
        <f t="shared" si="279"/>
        <v>0</v>
      </c>
      <c r="AZY86" s="16">
        <f t="shared" si="279"/>
        <v>0</v>
      </c>
      <c r="AZZ86" s="16">
        <f t="shared" si="279"/>
        <v>0</v>
      </c>
      <c r="BAA86" s="16">
        <f t="shared" si="279"/>
        <v>0</v>
      </c>
      <c r="BAB86" s="16">
        <f t="shared" si="279"/>
        <v>0</v>
      </c>
      <c r="BAC86" s="16">
        <f t="shared" si="279"/>
        <v>0</v>
      </c>
      <c r="BAD86" s="16">
        <f t="shared" si="279"/>
        <v>0</v>
      </c>
      <c r="BAE86" s="16">
        <f t="shared" si="279"/>
        <v>0</v>
      </c>
      <c r="BAF86" s="16">
        <f t="shared" si="279"/>
        <v>0</v>
      </c>
      <c r="BAG86" s="16">
        <f t="shared" si="279"/>
        <v>0</v>
      </c>
      <c r="BAH86" s="16">
        <f t="shared" si="279"/>
        <v>0</v>
      </c>
      <c r="BAI86" s="16">
        <f t="shared" si="279"/>
        <v>0</v>
      </c>
      <c r="BAJ86" s="16">
        <f t="shared" si="279"/>
        <v>0</v>
      </c>
      <c r="BAK86" s="16">
        <f t="shared" si="279"/>
        <v>0</v>
      </c>
      <c r="BAL86" s="16">
        <f t="shared" si="279"/>
        <v>0</v>
      </c>
      <c r="BAM86" s="16">
        <f t="shared" si="279"/>
        <v>0</v>
      </c>
      <c r="BAN86" s="16">
        <f t="shared" si="279"/>
        <v>0</v>
      </c>
      <c r="BAO86" s="16">
        <f t="shared" si="279"/>
        <v>0</v>
      </c>
      <c r="BAP86" s="16">
        <f t="shared" si="279"/>
        <v>0</v>
      </c>
      <c r="BAQ86" s="16">
        <f t="shared" si="279"/>
        <v>0</v>
      </c>
      <c r="BAR86" s="16">
        <f t="shared" si="279"/>
        <v>0</v>
      </c>
      <c r="BAS86" s="16">
        <f t="shared" si="279"/>
        <v>0</v>
      </c>
      <c r="BAT86" s="16">
        <f t="shared" si="279"/>
        <v>0</v>
      </c>
      <c r="BAU86" s="16">
        <f t="shared" si="279"/>
        <v>0</v>
      </c>
      <c r="BAV86" s="16">
        <f t="shared" si="279"/>
        <v>0</v>
      </c>
      <c r="BAW86" s="16">
        <f t="shared" si="279"/>
        <v>0</v>
      </c>
      <c r="BAX86" s="16">
        <f t="shared" si="279"/>
        <v>0</v>
      </c>
      <c r="BAY86" s="16">
        <f t="shared" si="279"/>
        <v>0</v>
      </c>
      <c r="BAZ86" s="16">
        <f t="shared" si="279"/>
        <v>0</v>
      </c>
      <c r="BBA86" s="16">
        <f t="shared" si="279"/>
        <v>0</v>
      </c>
      <c r="BBB86" s="16">
        <f t="shared" si="279"/>
        <v>0</v>
      </c>
      <c r="BBC86" s="16">
        <f t="shared" si="279"/>
        <v>0</v>
      </c>
      <c r="BBD86" s="16">
        <f t="shared" si="279"/>
        <v>0</v>
      </c>
      <c r="BBE86" s="16">
        <f t="shared" si="279"/>
        <v>0</v>
      </c>
      <c r="BBF86" s="16">
        <f t="shared" si="279"/>
        <v>0</v>
      </c>
      <c r="BBG86" s="16">
        <f t="shared" si="279"/>
        <v>0</v>
      </c>
      <c r="BBH86" s="16">
        <f t="shared" si="279"/>
        <v>0</v>
      </c>
      <c r="BBI86" s="16">
        <f t="shared" si="279"/>
        <v>0</v>
      </c>
      <c r="BBJ86" s="16">
        <f t="shared" si="279"/>
        <v>0</v>
      </c>
      <c r="BBK86" s="16">
        <f t="shared" si="279"/>
        <v>0</v>
      </c>
      <c r="BBL86" s="16">
        <f t="shared" si="279"/>
        <v>0</v>
      </c>
      <c r="BBM86" s="16">
        <f t="shared" si="279"/>
        <v>0</v>
      </c>
      <c r="BBN86" s="16">
        <f t="shared" si="279"/>
        <v>0</v>
      </c>
      <c r="BBO86" s="16">
        <f t="shared" si="279"/>
        <v>0</v>
      </c>
      <c r="BBP86" s="16">
        <f t="shared" si="279"/>
        <v>0</v>
      </c>
      <c r="BBQ86" s="16">
        <f t="shared" si="279"/>
        <v>0</v>
      </c>
      <c r="BBR86" s="16">
        <f t="shared" si="279"/>
        <v>0</v>
      </c>
      <c r="BBS86" s="16">
        <f t="shared" si="279"/>
        <v>0</v>
      </c>
      <c r="BBT86" s="16">
        <f t="shared" si="279"/>
        <v>0</v>
      </c>
      <c r="BBU86" s="16">
        <f t="shared" si="279"/>
        <v>0</v>
      </c>
      <c r="BBV86" s="16">
        <f t="shared" si="279"/>
        <v>0</v>
      </c>
      <c r="BBW86" s="16">
        <f t="shared" si="279"/>
        <v>0</v>
      </c>
      <c r="BBX86" s="16">
        <f t="shared" ref="BBX86:BEI86" si="280">BBJ83</f>
        <v>0</v>
      </c>
      <c r="BBY86" s="16">
        <f t="shared" si="280"/>
        <v>0</v>
      </c>
      <c r="BBZ86" s="16">
        <f t="shared" si="280"/>
        <v>0</v>
      </c>
      <c r="BCA86" s="16">
        <f t="shared" si="280"/>
        <v>0</v>
      </c>
      <c r="BCB86" s="16">
        <f t="shared" si="280"/>
        <v>0</v>
      </c>
      <c r="BCC86" s="16">
        <f t="shared" si="280"/>
        <v>0</v>
      </c>
      <c r="BCD86" s="16">
        <f t="shared" si="280"/>
        <v>0</v>
      </c>
      <c r="BCE86" s="16">
        <f t="shared" si="280"/>
        <v>0</v>
      </c>
      <c r="BCF86" s="16">
        <f t="shared" si="280"/>
        <v>0</v>
      </c>
      <c r="BCG86" s="16">
        <f t="shared" si="280"/>
        <v>0</v>
      </c>
      <c r="BCH86" s="16">
        <f t="shared" si="280"/>
        <v>0</v>
      </c>
      <c r="BCI86" s="16">
        <f t="shared" si="280"/>
        <v>0</v>
      </c>
      <c r="BCJ86" s="16">
        <f t="shared" si="280"/>
        <v>0</v>
      </c>
      <c r="BCK86" s="16">
        <f t="shared" si="280"/>
        <v>0</v>
      </c>
      <c r="BCL86" s="16">
        <f t="shared" si="280"/>
        <v>0</v>
      </c>
      <c r="BCM86" s="16">
        <f t="shared" si="280"/>
        <v>0</v>
      </c>
      <c r="BCN86" s="16">
        <f t="shared" si="280"/>
        <v>0</v>
      </c>
      <c r="BCO86" s="16">
        <f t="shared" si="280"/>
        <v>0</v>
      </c>
      <c r="BCP86" s="16">
        <f t="shared" si="280"/>
        <v>0</v>
      </c>
      <c r="BCQ86" s="16">
        <f t="shared" si="280"/>
        <v>0</v>
      </c>
      <c r="BCR86" s="16">
        <f t="shared" si="280"/>
        <v>0</v>
      </c>
      <c r="BCS86" s="16">
        <f t="shared" si="280"/>
        <v>0</v>
      </c>
      <c r="BCT86" s="16">
        <f t="shared" si="280"/>
        <v>0</v>
      </c>
      <c r="BCU86" s="16">
        <f t="shared" si="280"/>
        <v>0</v>
      </c>
      <c r="BCV86" s="16">
        <f t="shared" si="280"/>
        <v>0</v>
      </c>
      <c r="BCW86" s="16">
        <f t="shared" si="280"/>
        <v>0</v>
      </c>
      <c r="BCX86" s="16">
        <f t="shared" si="280"/>
        <v>0</v>
      </c>
      <c r="BCY86" s="16">
        <f t="shared" si="280"/>
        <v>0</v>
      </c>
      <c r="BCZ86" s="16">
        <f t="shared" si="280"/>
        <v>0</v>
      </c>
      <c r="BDA86" s="16">
        <f t="shared" si="280"/>
        <v>0</v>
      </c>
      <c r="BDB86" s="16">
        <f t="shared" si="280"/>
        <v>0</v>
      </c>
      <c r="BDC86" s="16">
        <f t="shared" si="280"/>
        <v>0</v>
      </c>
      <c r="BDD86" s="16">
        <f t="shared" si="280"/>
        <v>0</v>
      </c>
      <c r="BDE86" s="16">
        <f t="shared" si="280"/>
        <v>0</v>
      </c>
      <c r="BDF86" s="16">
        <f t="shared" si="280"/>
        <v>0</v>
      </c>
      <c r="BDG86" s="16">
        <f t="shared" si="280"/>
        <v>0</v>
      </c>
      <c r="BDH86" s="16">
        <f t="shared" si="280"/>
        <v>0</v>
      </c>
      <c r="BDI86" s="16">
        <f t="shared" si="280"/>
        <v>0</v>
      </c>
      <c r="BDJ86" s="16">
        <f t="shared" si="280"/>
        <v>0</v>
      </c>
      <c r="BDK86" s="16">
        <f t="shared" si="280"/>
        <v>0</v>
      </c>
      <c r="BDL86" s="16">
        <f t="shared" si="280"/>
        <v>0</v>
      </c>
      <c r="BDM86" s="16">
        <f t="shared" si="280"/>
        <v>0</v>
      </c>
      <c r="BDN86" s="16">
        <f t="shared" si="280"/>
        <v>0</v>
      </c>
      <c r="BDO86" s="16">
        <f t="shared" si="280"/>
        <v>0</v>
      </c>
      <c r="BDP86" s="16">
        <f t="shared" si="280"/>
        <v>0</v>
      </c>
      <c r="BDQ86" s="16">
        <f t="shared" si="280"/>
        <v>0</v>
      </c>
      <c r="BDR86" s="16">
        <f t="shared" si="280"/>
        <v>0</v>
      </c>
      <c r="BDS86" s="16">
        <f t="shared" si="280"/>
        <v>0</v>
      </c>
      <c r="BDT86" s="16">
        <f t="shared" si="280"/>
        <v>0</v>
      </c>
      <c r="BDU86" s="16">
        <f t="shared" si="280"/>
        <v>0</v>
      </c>
      <c r="BDV86" s="16">
        <f t="shared" si="280"/>
        <v>0</v>
      </c>
      <c r="BDW86" s="16">
        <f t="shared" si="280"/>
        <v>0</v>
      </c>
      <c r="BDX86" s="16">
        <f t="shared" si="280"/>
        <v>0</v>
      </c>
      <c r="BDY86" s="16">
        <f t="shared" si="280"/>
        <v>0</v>
      </c>
      <c r="BDZ86" s="16">
        <f t="shared" si="280"/>
        <v>0</v>
      </c>
      <c r="BEA86" s="16">
        <f t="shared" si="280"/>
        <v>0</v>
      </c>
      <c r="BEB86" s="16">
        <f t="shared" si="280"/>
        <v>0</v>
      </c>
      <c r="BEC86" s="16">
        <f t="shared" si="280"/>
        <v>0</v>
      </c>
      <c r="BED86" s="16">
        <f t="shared" si="280"/>
        <v>0</v>
      </c>
      <c r="BEE86" s="16">
        <f t="shared" si="280"/>
        <v>0</v>
      </c>
      <c r="BEF86" s="16">
        <f t="shared" si="280"/>
        <v>0</v>
      </c>
      <c r="BEG86" s="16">
        <f t="shared" si="280"/>
        <v>0</v>
      </c>
      <c r="BEH86" s="16">
        <f t="shared" si="280"/>
        <v>0</v>
      </c>
      <c r="BEI86" s="16">
        <f t="shared" si="280"/>
        <v>0</v>
      </c>
      <c r="BEJ86" s="16">
        <f t="shared" ref="BEJ86:BGU86" si="281">BDV83</f>
        <v>0</v>
      </c>
      <c r="BEK86" s="16">
        <f t="shared" si="281"/>
        <v>0</v>
      </c>
      <c r="BEL86" s="16">
        <f t="shared" si="281"/>
        <v>0</v>
      </c>
      <c r="BEM86" s="16">
        <f t="shared" si="281"/>
        <v>0</v>
      </c>
      <c r="BEN86" s="16">
        <f t="shared" si="281"/>
        <v>0</v>
      </c>
      <c r="BEO86" s="16">
        <f t="shared" si="281"/>
        <v>0</v>
      </c>
      <c r="BEP86" s="16">
        <f t="shared" si="281"/>
        <v>0</v>
      </c>
      <c r="BEQ86" s="16">
        <f t="shared" si="281"/>
        <v>0</v>
      </c>
      <c r="BER86" s="16">
        <f t="shared" si="281"/>
        <v>0</v>
      </c>
      <c r="BES86" s="16">
        <f t="shared" si="281"/>
        <v>0</v>
      </c>
      <c r="BET86" s="16">
        <f t="shared" si="281"/>
        <v>0</v>
      </c>
      <c r="BEU86" s="16">
        <f t="shared" si="281"/>
        <v>0</v>
      </c>
      <c r="BEV86" s="16">
        <f t="shared" si="281"/>
        <v>0</v>
      </c>
      <c r="BEW86" s="16">
        <f t="shared" si="281"/>
        <v>0</v>
      </c>
      <c r="BEX86" s="16">
        <f t="shared" si="281"/>
        <v>0</v>
      </c>
      <c r="BEY86" s="16">
        <f t="shared" si="281"/>
        <v>0</v>
      </c>
      <c r="BEZ86" s="16">
        <f t="shared" si="281"/>
        <v>0</v>
      </c>
      <c r="BFA86" s="16">
        <f t="shared" si="281"/>
        <v>0</v>
      </c>
      <c r="BFB86" s="16">
        <f t="shared" si="281"/>
        <v>0</v>
      </c>
      <c r="BFC86" s="16">
        <f t="shared" si="281"/>
        <v>0</v>
      </c>
      <c r="BFD86" s="16">
        <f t="shared" si="281"/>
        <v>0</v>
      </c>
      <c r="BFE86" s="16">
        <f t="shared" si="281"/>
        <v>0</v>
      </c>
      <c r="BFF86" s="16">
        <f t="shared" si="281"/>
        <v>0</v>
      </c>
      <c r="BFG86" s="16">
        <f t="shared" si="281"/>
        <v>0</v>
      </c>
      <c r="BFH86" s="16">
        <f t="shared" si="281"/>
        <v>0</v>
      </c>
      <c r="BFI86" s="16">
        <f t="shared" si="281"/>
        <v>0</v>
      </c>
      <c r="BFJ86" s="16">
        <f t="shared" si="281"/>
        <v>0</v>
      </c>
      <c r="BFK86" s="16">
        <f t="shared" si="281"/>
        <v>0</v>
      </c>
      <c r="BFL86" s="16">
        <f t="shared" si="281"/>
        <v>0</v>
      </c>
      <c r="BFM86" s="16">
        <f t="shared" si="281"/>
        <v>0</v>
      </c>
      <c r="BFN86" s="16">
        <f t="shared" si="281"/>
        <v>0</v>
      </c>
      <c r="BFO86" s="16">
        <f t="shared" si="281"/>
        <v>0</v>
      </c>
      <c r="BFP86" s="16">
        <f t="shared" si="281"/>
        <v>0</v>
      </c>
      <c r="BFQ86" s="16">
        <f t="shared" si="281"/>
        <v>0</v>
      </c>
      <c r="BFR86" s="16">
        <f t="shared" si="281"/>
        <v>0</v>
      </c>
      <c r="BFS86" s="16">
        <f t="shared" si="281"/>
        <v>0</v>
      </c>
      <c r="BFT86" s="16">
        <f t="shared" si="281"/>
        <v>0</v>
      </c>
      <c r="BFU86" s="16">
        <f t="shared" si="281"/>
        <v>0</v>
      </c>
      <c r="BFV86" s="16">
        <f t="shared" si="281"/>
        <v>0</v>
      </c>
      <c r="BFW86" s="16">
        <f t="shared" si="281"/>
        <v>0</v>
      </c>
      <c r="BFX86" s="16">
        <f t="shared" si="281"/>
        <v>0</v>
      </c>
      <c r="BFY86" s="16">
        <f t="shared" si="281"/>
        <v>0</v>
      </c>
      <c r="BFZ86" s="16">
        <f t="shared" si="281"/>
        <v>0</v>
      </c>
      <c r="BGA86" s="16">
        <f t="shared" si="281"/>
        <v>0</v>
      </c>
      <c r="BGB86" s="16">
        <f t="shared" si="281"/>
        <v>0</v>
      </c>
      <c r="BGC86" s="16">
        <f t="shared" si="281"/>
        <v>0</v>
      </c>
      <c r="BGD86" s="16">
        <f t="shared" si="281"/>
        <v>0</v>
      </c>
      <c r="BGE86" s="16">
        <f t="shared" si="281"/>
        <v>0</v>
      </c>
      <c r="BGF86" s="16">
        <f t="shared" si="281"/>
        <v>0</v>
      </c>
      <c r="BGG86" s="16">
        <f t="shared" si="281"/>
        <v>0</v>
      </c>
      <c r="BGH86" s="16">
        <f t="shared" si="281"/>
        <v>0</v>
      </c>
      <c r="BGI86" s="16">
        <f t="shared" si="281"/>
        <v>0</v>
      </c>
      <c r="BGJ86" s="16">
        <f t="shared" si="281"/>
        <v>0</v>
      </c>
      <c r="BGK86" s="16">
        <f t="shared" si="281"/>
        <v>0</v>
      </c>
      <c r="BGL86" s="16">
        <f t="shared" si="281"/>
        <v>0</v>
      </c>
      <c r="BGM86" s="16">
        <f t="shared" si="281"/>
        <v>0</v>
      </c>
      <c r="BGN86" s="16">
        <f t="shared" si="281"/>
        <v>0</v>
      </c>
      <c r="BGO86" s="16">
        <f t="shared" si="281"/>
        <v>0</v>
      </c>
      <c r="BGP86" s="16">
        <f t="shared" si="281"/>
        <v>0</v>
      </c>
      <c r="BGQ86" s="16">
        <f t="shared" si="281"/>
        <v>0</v>
      </c>
      <c r="BGR86" s="16">
        <f t="shared" si="281"/>
        <v>0</v>
      </c>
      <c r="BGS86" s="16">
        <f t="shared" si="281"/>
        <v>0</v>
      </c>
      <c r="BGT86" s="16">
        <f t="shared" si="281"/>
        <v>0</v>
      </c>
      <c r="BGU86" s="16">
        <f t="shared" si="281"/>
        <v>0</v>
      </c>
      <c r="BGV86" s="16">
        <f t="shared" ref="BGV86:BJG86" si="282">BGH83</f>
        <v>0</v>
      </c>
      <c r="BGW86" s="16">
        <f t="shared" si="282"/>
        <v>0</v>
      </c>
      <c r="BGX86" s="16">
        <f t="shared" si="282"/>
        <v>0</v>
      </c>
      <c r="BGY86" s="16">
        <f t="shared" si="282"/>
        <v>0</v>
      </c>
      <c r="BGZ86" s="16">
        <f t="shared" si="282"/>
        <v>0</v>
      </c>
      <c r="BHA86" s="16">
        <f t="shared" si="282"/>
        <v>0</v>
      </c>
      <c r="BHB86" s="16">
        <f t="shared" si="282"/>
        <v>0</v>
      </c>
      <c r="BHC86" s="16">
        <f t="shared" si="282"/>
        <v>0</v>
      </c>
      <c r="BHD86" s="16">
        <f t="shared" si="282"/>
        <v>0</v>
      </c>
      <c r="BHE86" s="16">
        <f t="shared" si="282"/>
        <v>0</v>
      </c>
      <c r="BHF86" s="16">
        <f t="shared" si="282"/>
        <v>0</v>
      </c>
      <c r="BHG86" s="16">
        <f t="shared" si="282"/>
        <v>0</v>
      </c>
      <c r="BHH86" s="16">
        <f t="shared" si="282"/>
        <v>0</v>
      </c>
      <c r="BHI86" s="16">
        <f t="shared" si="282"/>
        <v>0</v>
      </c>
      <c r="BHJ86" s="16">
        <f t="shared" si="282"/>
        <v>0</v>
      </c>
      <c r="BHK86" s="16">
        <f t="shared" si="282"/>
        <v>0</v>
      </c>
      <c r="BHL86" s="16">
        <f t="shared" si="282"/>
        <v>0</v>
      </c>
      <c r="BHM86" s="16">
        <f t="shared" si="282"/>
        <v>0</v>
      </c>
      <c r="BHN86" s="16">
        <f t="shared" si="282"/>
        <v>0</v>
      </c>
      <c r="BHO86" s="16">
        <f t="shared" si="282"/>
        <v>0</v>
      </c>
      <c r="BHP86" s="16">
        <f t="shared" si="282"/>
        <v>0</v>
      </c>
      <c r="BHQ86" s="16">
        <f t="shared" si="282"/>
        <v>0</v>
      </c>
      <c r="BHR86" s="16">
        <f t="shared" si="282"/>
        <v>0</v>
      </c>
      <c r="BHS86" s="16">
        <f t="shared" si="282"/>
        <v>0</v>
      </c>
      <c r="BHT86" s="16">
        <f t="shared" si="282"/>
        <v>0</v>
      </c>
      <c r="BHU86" s="16">
        <f t="shared" si="282"/>
        <v>0</v>
      </c>
      <c r="BHV86" s="16">
        <f t="shared" si="282"/>
        <v>0</v>
      </c>
      <c r="BHW86" s="16">
        <f t="shared" si="282"/>
        <v>0</v>
      </c>
      <c r="BHX86" s="16">
        <f t="shared" si="282"/>
        <v>0</v>
      </c>
      <c r="BHY86" s="16">
        <f t="shared" si="282"/>
        <v>0</v>
      </c>
      <c r="BHZ86" s="16">
        <f t="shared" si="282"/>
        <v>0</v>
      </c>
      <c r="BIA86" s="16">
        <f t="shared" si="282"/>
        <v>0</v>
      </c>
      <c r="BIB86" s="16">
        <f t="shared" si="282"/>
        <v>0</v>
      </c>
      <c r="BIC86" s="16">
        <f t="shared" si="282"/>
        <v>0</v>
      </c>
      <c r="BID86" s="16">
        <f t="shared" si="282"/>
        <v>0</v>
      </c>
      <c r="BIE86" s="16">
        <f t="shared" si="282"/>
        <v>0</v>
      </c>
      <c r="BIF86" s="16">
        <f t="shared" si="282"/>
        <v>0</v>
      </c>
      <c r="BIG86" s="16">
        <f t="shared" si="282"/>
        <v>0</v>
      </c>
      <c r="BIH86" s="16">
        <f t="shared" si="282"/>
        <v>0</v>
      </c>
      <c r="BII86" s="16">
        <f t="shared" si="282"/>
        <v>0</v>
      </c>
      <c r="BIJ86" s="16">
        <f t="shared" si="282"/>
        <v>0</v>
      </c>
      <c r="BIK86" s="16">
        <f t="shared" si="282"/>
        <v>0</v>
      </c>
      <c r="BIL86" s="16">
        <f t="shared" si="282"/>
        <v>0</v>
      </c>
      <c r="BIM86" s="16">
        <f t="shared" si="282"/>
        <v>0</v>
      </c>
      <c r="BIN86" s="16">
        <f t="shared" si="282"/>
        <v>0</v>
      </c>
      <c r="BIO86" s="16">
        <f t="shared" si="282"/>
        <v>0</v>
      </c>
      <c r="BIP86" s="16">
        <f t="shared" si="282"/>
        <v>0</v>
      </c>
      <c r="BIQ86" s="16">
        <f t="shared" si="282"/>
        <v>0</v>
      </c>
      <c r="BIR86" s="16">
        <f t="shared" si="282"/>
        <v>0</v>
      </c>
      <c r="BIS86" s="16">
        <f t="shared" si="282"/>
        <v>0</v>
      </c>
      <c r="BIT86" s="16">
        <f t="shared" si="282"/>
        <v>0</v>
      </c>
      <c r="BIU86" s="16">
        <f t="shared" si="282"/>
        <v>0</v>
      </c>
      <c r="BIV86" s="16">
        <f t="shared" si="282"/>
        <v>0</v>
      </c>
      <c r="BIW86" s="16">
        <f t="shared" si="282"/>
        <v>0</v>
      </c>
      <c r="BIX86" s="16">
        <f t="shared" si="282"/>
        <v>0</v>
      </c>
      <c r="BIY86" s="16">
        <f t="shared" si="282"/>
        <v>0</v>
      </c>
      <c r="BIZ86" s="16">
        <f t="shared" si="282"/>
        <v>0</v>
      </c>
      <c r="BJA86" s="16">
        <f t="shared" si="282"/>
        <v>0</v>
      </c>
      <c r="BJB86" s="16">
        <f t="shared" si="282"/>
        <v>0</v>
      </c>
      <c r="BJC86" s="16">
        <f t="shared" si="282"/>
        <v>0</v>
      </c>
      <c r="BJD86" s="16">
        <f t="shared" si="282"/>
        <v>0</v>
      </c>
      <c r="BJE86" s="16">
        <f t="shared" si="282"/>
        <v>0</v>
      </c>
      <c r="BJF86" s="16">
        <f t="shared" si="282"/>
        <v>0</v>
      </c>
      <c r="BJG86" s="16">
        <f t="shared" si="282"/>
        <v>0</v>
      </c>
      <c r="BJH86" s="16">
        <f t="shared" ref="BJH86:BLS86" si="283">BIT83</f>
        <v>0</v>
      </c>
      <c r="BJI86" s="16">
        <f t="shared" si="283"/>
        <v>0</v>
      </c>
      <c r="BJJ86" s="16">
        <f t="shared" si="283"/>
        <v>0</v>
      </c>
      <c r="BJK86" s="16">
        <f t="shared" si="283"/>
        <v>0</v>
      </c>
      <c r="BJL86" s="16">
        <f t="shared" si="283"/>
        <v>0</v>
      </c>
      <c r="BJM86" s="16">
        <f t="shared" si="283"/>
        <v>0</v>
      </c>
      <c r="BJN86" s="16">
        <f t="shared" si="283"/>
        <v>0</v>
      </c>
      <c r="BJO86" s="16">
        <f t="shared" si="283"/>
        <v>0</v>
      </c>
      <c r="BJP86" s="16">
        <f t="shared" si="283"/>
        <v>0</v>
      </c>
      <c r="BJQ86" s="16">
        <f t="shared" si="283"/>
        <v>0</v>
      </c>
      <c r="BJR86" s="16">
        <f t="shared" si="283"/>
        <v>0</v>
      </c>
      <c r="BJS86" s="16">
        <f t="shared" si="283"/>
        <v>0</v>
      </c>
      <c r="BJT86" s="16">
        <f t="shared" si="283"/>
        <v>0</v>
      </c>
      <c r="BJU86" s="16">
        <f t="shared" si="283"/>
        <v>0</v>
      </c>
      <c r="BJV86" s="16">
        <f t="shared" si="283"/>
        <v>0</v>
      </c>
      <c r="BJW86" s="16">
        <f t="shared" si="283"/>
        <v>0</v>
      </c>
      <c r="BJX86" s="16">
        <f t="shared" si="283"/>
        <v>0</v>
      </c>
      <c r="BJY86" s="16">
        <f t="shared" si="283"/>
        <v>0</v>
      </c>
      <c r="BJZ86" s="16">
        <f t="shared" si="283"/>
        <v>0</v>
      </c>
      <c r="BKA86" s="16">
        <f t="shared" si="283"/>
        <v>0</v>
      </c>
      <c r="BKB86" s="16">
        <f t="shared" si="283"/>
        <v>0</v>
      </c>
      <c r="BKC86" s="16">
        <f t="shared" si="283"/>
        <v>0</v>
      </c>
      <c r="BKD86" s="16">
        <f t="shared" si="283"/>
        <v>0</v>
      </c>
      <c r="BKE86" s="16">
        <f t="shared" si="283"/>
        <v>0</v>
      </c>
      <c r="BKF86" s="16">
        <f t="shared" si="283"/>
        <v>0</v>
      </c>
      <c r="BKG86" s="16">
        <f t="shared" si="283"/>
        <v>0</v>
      </c>
      <c r="BKH86" s="16">
        <f t="shared" si="283"/>
        <v>0</v>
      </c>
      <c r="BKI86" s="16">
        <f t="shared" si="283"/>
        <v>0</v>
      </c>
      <c r="BKJ86" s="16">
        <f t="shared" si="283"/>
        <v>0</v>
      </c>
      <c r="BKK86" s="16">
        <f t="shared" si="283"/>
        <v>0</v>
      </c>
      <c r="BKL86" s="16">
        <f t="shared" si="283"/>
        <v>0</v>
      </c>
      <c r="BKM86" s="16">
        <f t="shared" si="283"/>
        <v>0</v>
      </c>
      <c r="BKN86" s="16">
        <f t="shared" si="283"/>
        <v>0</v>
      </c>
      <c r="BKO86" s="16">
        <f t="shared" si="283"/>
        <v>0</v>
      </c>
      <c r="BKP86" s="16">
        <f t="shared" si="283"/>
        <v>0</v>
      </c>
      <c r="BKQ86" s="16">
        <f t="shared" si="283"/>
        <v>0</v>
      </c>
      <c r="BKR86" s="16">
        <f t="shared" si="283"/>
        <v>0</v>
      </c>
      <c r="BKS86" s="16">
        <f t="shared" si="283"/>
        <v>0</v>
      </c>
      <c r="BKT86" s="16">
        <f t="shared" si="283"/>
        <v>0</v>
      </c>
      <c r="BKU86" s="16">
        <f t="shared" si="283"/>
        <v>0</v>
      </c>
      <c r="BKV86" s="16">
        <f t="shared" si="283"/>
        <v>0</v>
      </c>
      <c r="BKW86" s="16">
        <f t="shared" si="283"/>
        <v>0</v>
      </c>
      <c r="BKX86" s="16">
        <f t="shared" si="283"/>
        <v>0</v>
      </c>
      <c r="BKY86" s="16">
        <f t="shared" si="283"/>
        <v>0</v>
      </c>
      <c r="BKZ86" s="16">
        <f t="shared" si="283"/>
        <v>0</v>
      </c>
      <c r="BLA86" s="16">
        <f t="shared" si="283"/>
        <v>0</v>
      </c>
      <c r="BLB86" s="16">
        <f t="shared" si="283"/>
        <v>0</v>
      </c>
      <c r="BLC86" s="16">
        <f t="shared" si="283"/>
        <v>0</v>
      </c>
      <c r="BLD86" s="16">
        <f t="shared" si="283"/>
        <v>0</v>
      </c>
      <c r="BLE86" s="16">
        <f t="shared" si="283"/>
        <v>0</v>
      </c>
      <c r="BLF86" s="16">
        <f t="shared" si="283"/>
        <v>0</v>
      </c>
      <c r="BLG86" s="16">
        <f t="shared" si="283"/>
        <v>0</v>
      </c>
      <c r="BLH86" s="16">
        <f t="shared" si="283"/>
        <v>0</v>
      </c>
      <c r="BLI86" s="16">
        <f t="shared" si="283"/>
        <v>0</v>
      </c>
      <c r="BLJ86" s="16">
        <f t="shared" si="283"/>
        <v>0</v>
      </c>
      <c r="BLK86" s="16">
        <f t="shared" si="283"/>
        <v>0</v>
      </c>
      <c r="BLL86" s="16">
        <f t="shared" si="283"/>
        <v>0</v>
      </c>
      <c r="BLM86" s="16">
        <f t="shared" si="283"/>
        <v>0</v>
      </c>
      <c r="BLN86" s="16">
        <f t="shared" si="283"/>
        <v>0</v>
      </c>
      <c r="BLO86" s="16">
        <f t="shared" si="283"/>
        <v>0</v>
      </c>
      <c r="BLP86" s="16">
        <f t="shared" si="283"/>
        <v>0</v>
      </c>
      <c r="BLQ86" s="16">
        <f t="shared" si="283"/>
        <v>0</v>
      </c>
      <c r="BLR86" s="16">
        <f t="shared" si="283"/>
        <v>0</v>
      </c>
      <c r="BLS86" s="16">
        <f t="shared" si="283"/>
        <v>0</v>
      </c>
      <c r="BLT86" s="16">
        <f t="shared" ref="BLT86:BOE86" si="284">BLF83</f>
        <v>0</v>
      </c>
      <c r="BLU86" s="16">
        <f t="shared" si="284"/>
        <v>0</v>
      </c>
      <c r="BLV86" s="16">
        <f t="shared" si="284"/>
        <v>0</v>
      </c>
      <c r="BLW86" s="16">
        <f t="shared" si="284"/>
        <v>0</v>
      </c>
      <c r="BLX86" s="16">
        <f t="shared" si="284"/>
        <v>0</v>
      </c>
      <c r="BLY86" s="16">
        <f t="shared" si="284"/>
        <v>0</v>
      </c>
      <c r="BLZ86" s="16">
        <f t="shared" si="284"/>
        <v>0</v>
      </c>
      <c r="BMA86" s="16">
        <f t="shared" si="284"/>
        <v>0</v>
      </c>
      <c r="BMB86" s="16">
        <f t="shared" si="284"/>
        <v>0</v>
      </c>
      <c r="BMC86" s="16">
        <f t="shared" si="284"/>
        <v>0</v>
      </c>
      <c r="BMD86" s="16">
        <f t="shared" si="284"/>
        <v>0</v>
      </c>
      <c r="BME86" s="16">
        <f t="shared" si="284"/>
        <v>0</v>
      </c>
      <c r="BMF86" s="16">
        <f t="shared" si="284"/>
        <v>0</v>
      </c>
      <c r="BMG86" s="16">
        <f t="shared" si="284"/>
        <v>0</v>
      </c>
      <c r="BMH86" s="16">
        <f t="shared" si="284"/>
        <v>0</v>
      </c>
      <c r="BMI86" s="16">
        <f t="shared" si="284"/>
        <v>0</v>
      </c>
      <c r="BMJ86" s="16">
        <f t="shared" si="284"/>
        <v>0</v>
      </c>
      <c r="BMK86" s="16">
        <f t="shared" si="284"/>
        <v>0</v>
      </c>
      <c r="BML86" s="16">
        <f t="shared" si="284"/>
        <v>0</v>
      </c>
      <c r="BMM86" s="16">
        <f t="shared" si="284"/>
        <v>0</v>
      </c>
      <c r="BMN86" s="16">
        <f t="shared" si="284"/>
        <v>0</v>
      </c>
      <c r="BMO86" s="16">
        <f t="shared" si="284"/>
        <v>0</v>
      </c>
      <c r="BMP86" s="16">
        <f t="shared" si="284"/>
        <v>0</v>
      </c>
      <c r="BMQ86" s="16">
        <f t="shared" si="284"/>
        <v>0</v>
      </c>
      <c r="BMR86" s="16">
        <f t="shared" si="284"/>
        <v>0</v>
      </c>
      <c r="BMS86" s="16">
        <f t="shared" si="284"/>
        <v>0</v>
      </c>
      <c r="BMT86" s="16">
        <f t="shared" si="284"/>
        <v>0</v>
      </c>
      <c r="BMU86" s="16">
        <f t="shared" si="284"/>
        <v>0</v>
      </c>
      <c r="BMV86" s="16">
        <f t="shared" si="284"/>
        <v>0</v>
      </c>
      <c r="BMW86" s="16">
        <f t="shared" si="284"/>
        <v>0</v>
      </c>
      <c r="BMX86" s="16">
        <f t="shared" si="284"/>
        <v>0</v>
      </c>
      <c r="BMY86" s="16">
        <f t="shared" si="284"/>
        <v>0</v>
      </c>
      <c r="BMZ86" s="16">
        <f t="shared" si="284"/>
        <v>0</v>
      </c>
      <c r="BNA86" s="16">
        <f t="shared" si="284"/>
        <v>0</v>
      </c>
      <c r="BNB86" s="16">
        <f t="shared" si="284"/>
        <v>0</v>
      </c>
      <c r="BNC86" s="16">
        <f t="shared" si="284"/>
        <v>0</v>
      </c>
      <c r="BND86" s="16">
        <f t="shared" si="284"/>
        <v>0</v>
      </c>
      <c r="BNE86" s="16">
        <f t="shared" si="284"/>
        <v>0</v>
      </c>
      <c r="BNF86" s="16">
        <f t="shared" si="284"/>
        <v>0</v>
      </c>
      <c r="BNG86" s="16">
        <f t="shared" si="284"/>
        <v>0</v>
      </c>
      <c r="BNH86" s="16">
        <f t="shared" si="284"/>
        <v>0</v>
      </c>
      <c r="BNI86" s="16">
        <f t="shared" si="284"/>
        <v>0</v>
      </c>
      <c r="BNJ86" s="16">
        <f t="shared" si="284"/>
        <v>0</v>
      </c>
      <c r="BNK86" s="16">
        <f t="shared" si="284"/>
        <v>0</v>
      </c>
      <c r="BNL86" s="16">
        <f t="shared" si="284"/>
        <v>0</v>
      </c>
      <c r="BNM86" s="16">
        <f t="shared" si="284"/>
        <v>0</v>
      </c>
      <c r="BNN86" s="16">
        <f t="shared" si="284"/>
        <v>0</v>
      </c>
      <c r="BNO86" s="16">
        <f t="shared" si="284"/>
        <v>0</v>
      </c>
      <c r="BNP86" s="16">
        <f t="shared" si="284"/>
        <v>0</v>
      </c>
      <c r="BNQ86" s="16">
        <f t="shared" si="284"/>
        <v>0</v>
      </c>
      <c r="BNR86" s="16">
        <f t="shared" si="284"/>
        <v>0</v>
      </c>
      <c r="BNS86" s="16">
        <f t="shared" si="284"/>
        <v>0</v>
      </c>
      <c r="BNT86" s="16">
        <f t="shared" si="284"/>
        <v>0</v>
      </c>
      <c r="BNU86" s="16">
        <f t="shared" si="284"/>
        <v>0</v>
      </c>
      <c r="BNV86" s="16">
        <f t="shared" si="284"/>
        <v>0</v>
      </c>
      <c r="BNW86" s="16">
        <f t="shared" si="284"/>
        <v>0</v>
      </c>
      <c r="BNX86" s="16">
        <f t="shared" si="284"/>
        <v>0</v>
      </c>
      <c r="BNY86" s="16">
        <f t="shared" si="284"/>
        <v>0</v>
      </c>
      <c r="BNZ86" s="16">
        <f t="shared" si="284"/>
        <v>0</v>
      </c>
      <c r="BOA86" s="16">
        <f t="shared" si="284"/>
        <v>0</v>
      </c>
      <c r="BOB86" s="16">
        <f t="shared" si="284"/>
        <v>0</v>
      </c>
      <c r="BOC86" s="16">
        <f t="shared" si="284"/>
        <v>0</v>
      </c>
      <c r="BOD86" s="16">
        <f t="shared" si="284"/>
        <v>0</v>
      </c>
      <c r="BOE86" s="16">
        <f t="shared" si="284"/>
        <v>0</v>
      </c>
      <c r="BOF86" s="16">
        <f t="shared" ref="BOF86:BQQ86" si="285">BNR83</f>
        <v>0</v>
      </c>
      <c r="BOG86" s="16">
        <f t="shared" si="285"/>
        <v>0</v>
      </c>
      <c r="BOH86" s="16">
        <f t="shared" si="285"/>
        <v>0</v>
      </c>
      <c r="BOI86" s="16">
        <f t="shared" si="285"/>
        <v>0</v>
      </c>
      <c r="BOJ86" s="16">
        <f t="shared" si="285"/>
        <v>0</v>
      </c>
      <c r="BOK86" s="16">
        <f t="shared" si="285"/>
        <v>0</v>
      </c>
      <c r="BOL86" s="16">
        <f t="shared" si="285"/>
        <v>0</v>
      </c>
      <c r="BOM86" s="16">
        <f t="shared" si="285"/>
        <v>0</v>
      </c>
      <c r="BON86" s="16">
        <f t="shared" si="285"/>
        <v>0</v>
      </c>
      <c r="BOO86" s="16">
        <f t="shared" si="285"/>
        <v>0</v>
      </c>
      <c r="BOP86" s="16">
        <f t="shared" si="285"/>
        <v>0</v>
      </c>
      <c r="BOQ86" s="16">
        <f t="shared" si="285"/>
        <v>0</v>
      </c>
      <c r="BOR86" s="16">
        <f t="shared" si="285"/>
        <v>0</v>
      </c>
      <c r="BOS86" s="16">
        <f t="shared" si="285"/>
        <v>0</v>
      </c>
      <c r="BOT86" s="16">
        <f t="shared" si="285"/>
        <v>0</v>
      </c>
      <c r="BOU86" s="16">
        <f t="shared" si="285"/>
        <v>0</v>
      </c>
      <c r="BOV86" s="16">
        <f t="shared" si="285"/>
        <v>0</v>
      </c>
      <c r="BOW86" s="16">
        <f t="shared" si="285"/>
        <v>0</v>
      </c>
      <c r="BOX86" s="16">
        <f t="shared" si="285"/>
        <v>0</v>
      </c>
      <c r="BOY86" s="16">
        <f t="shared" si="285"/>
        <v>0</v>
      </c>
      <c r="BOZ86" s="16">
        <f t="shared" si="285"/>
        <v>0</v>
      </c>
      <c r="BPA86" s="16">
        <f t="shared" si="285"/>
        <v>0</v>
      </c>
      <c r="BPB86" s="16">
        <f t="shared" si="285"/>
        <v>0</v>
      </c>
      <c r="BPC86" s="16">
        <f t="shared" si="285"/>
        <v>0</v>
      </c>
      <c r="BPD86" s="16">
        <f t="shared" si="285"/>
        <v>0</v>
      </c>
      <c r="BPE86" s="16">
        <f t="shared" si="285"/>
        <v>0</v>
      </c>
      <c r="BPF86" s="16">
        <f t="shared" si="285"/>
        <v>0</v>
      </c>
      <c r="BPG86" s="16">
        <f t="shared" si="285"/>
        <v>0</v>
      </c>
      <c r="BPH86" s="16">
        <f t="shared" si="285"/>
        <v>0</v>
      </c>
      <c r="BPI86" s="16">
        <f t="shared" si="285"/>
        <v>0</v>
      </c>
      <c r="BPJ86" s="16">
        <f t="shared" si="285"/>
        <v>0</v>
      </c>
      <c r="BPK86" s="16">
        <f t="shared" si="285"/>
        <v>0</v>
      </c>
      <c r="BPL86" s="16">
        <f t="shared" si="285"/>
        <v>0</v>
      </c>
      <c r="BPM86" s="16">
        <f t="shared" si="285"/>
        <v>0</v>
      </c>
      <c r="BPN86" s="16">
        <f t="shared" si="285"/>
        <v>0</v>
      </c>
      <c r="BPO86" s="16">
        <f t="shared" si="285"/>
        <v>0</v>
      </c>
      <c r="BPP86" s="16">
        <f t="shared" si="285"/>
        <v>0</v>
      </c>
      <c r="BPQ86" s="16">
        <f t="shared" si="285"/>
        <v>0</v>
      </c>
      <c r="BPR86" s="16">
        <f t="shared" si="285"/>
        <v>0</v>
      </c>
      <c r="BPS86" s="16">
        <f t="shared" si="285"/>
        <v>0</v>
      </c>
      <c r="BPT86" s="16">
        <f t="shared" si="285"/>
        <v>0</v>
      </c>
      <c r="BPU86" s="16">
        <f t="shared" si="285"/>
        <v>0</v>
      </c>
      <c r="BPV86" s="16">
        <f t="shared" si="285"/>
        <v>0</v>
      </c>
      <c r="BPW86" s="16">
        <f t="shared" si="285"/>
        <v>0</v>
      </c>
      <c r="BPX86" s="16">
        <f t="shared" si="285"/>
        <v>0</v>
      </c>
      <c r="BPY86" s="16">
        <f t="shared" si="285"/>
        <v>0</v>
      </c>
      <c r="BPZ86" s="16">
        <f t="shared" si="285"/>
        <v>0</v>
      </c>
      <c r="BQA86" s="16">
        <f t="shared" si="285"/>
        <v>0</v>
      </c>
      <c r="BQB86" s="16">
        <f t="shared" si="285"/>
        <v>0</v>
      </c>
      <c r="BQC86" s="16">
        <f t="shared" si="285"/>
        <v>0</v>
      </c>
      <c r="BQD86" s="16">
        <f t="shared" si="285"/>
        <v>0</v>
      </c>
      <c r="BQE86" s="16">
        <f t="shared" si="285"/>
        <v>0</v>
      </c>
      <c r="BQF86" s="16">
        <f t="shared" si="285"/>
        <v>0</v>
      </c>
      <c r="BQG86" s="16">
        <f t="shared" si="285"/>
        <v>0</v>
      </c>
      <c r="BQH86" s="16">
        <f t="shared" si="285"/>
        <v>0</v>
      </c>
      <c r="BQI86" s="16">
        <f t="shared" si="285"/>
        <v>0</v>
      </c>
      <c r="BQJ86" s="16">
        <f t="shared" si="285"/>
        <v>0</v>
      </c>
      <c r="BQK86" s="16">
        <f t="shared" si="285"/>
        <v>0</v>
      </c>
      <c r="BQL86" s="16">
        <f t="shared" si="285"/>
        <v>0</v>
      </c>
      <c r="BQM86" s="16">
        <f t="shared" si="285"/>
        <v>0</v>
      </c>
      <c r="BQN86" s="16">
        <f t="shared" si="285"/>
        <v>0</v>
      </c>
      <c r="BQO86" s="16">
        <f t="shared" si="285"/>
        <v>0</v>
      </c>
      <c r="BQP86" s="16">
        <f t="shared" si="285"/>
        <v>0</v>
      </c>
      <c r="BQQ86" s="16">
        <f t="shared" si="285"/>
        <v>0</v>
      </c>
      <c r="BQR86" s="16">
        <f t="shared" ref="BQR86:BTC86" si="286">BQD83</f>
        <v>0</v>
      </c>
      <c r="BQS86" s="16">
        <f t="shared" si="286"/>
        <v>0</v>
      </c>
      <c r="BQT86" s="16">
        <f t="shared" si="286"/>
        <v>0</v>
      </c>
      <c r="BQU86" s="16">
        <f t="shared" si="286"/>
        <v>0</v>
      </c>
      <c r="BQV86" s="16">
        <f t="shared" si="286"/>
        <v>0</v>
      </c>
      <c r="BQW86" s="16">
        <f t="shared" si="286"/>
        <v>0</v>
      </c>
      <c r="BQX86" s="16">
        <f t="shared" si="286"/>
        <v>0</v>
      </c>
      <c r="BQY86" s="16">
        <f t="shared" si="286"/>
        <v>0</v>
      </c>
      <c r="BQZ86" s="16">
        <f t="shared" si="286"/>
        <v>0</v>
      </c>
      <c r="BRA86" s="16">
        <f t="shared" si="286"/>
        <v>0</v>
      </c>
      <c r="BRB86" s="16">
        <f t="shared" si="286"/>
        <v>0</v>
      </c>
      <c r="BRC86" s="16">
        <f t="shared" si="286"/>
        <v>0</v>
      </c>
      <c r="BRD86" s="16">
        <f t="shared" si="286"/>
        <v>0</v>
      </c>
      <c r="BRE86" s="16">
        <f t="shared" si="286"/>
        <v>0</v>
      </c>
      <c r="BRF86" s="16">
        <f t="shared" si="286"/>
        <v>0</v>
      </c>
      <c r="BRG86" s="16">
        <f t="shared" si="286"/>
        <v>0</v>
      </c>
      <c r="BRH86" s="16">
        <f t="shared" si="286"/>
        <v>0</v>
      </c>
      <c r="BRI86" s="16">
        <f t="shared" si="286"/>
        <v>0</v>
      </c>
      <c r="BRJ86" s="16">
        <f t="shared" si="286"/>
        <v>0</v>
      </c>
      <c r="BRK86" s="16">
        <f t="shared" si="286"/>
        <v>0</v>
      </c>
      <c r="BRL86" s="16">
        <f t="shared" si="286"/>
        <v>0</v>
      </c>
      <c r="BRM86" s="16">
        <f t="shared" si="286"/>
        <v>0</v>
      </c>
      <c r="BRN86" s="16">
        <f t="shared" si="286"/>
        <v>0</v>
      </c>
      <c r="BRO86" s="16">
        <f t="shared" si="286"/>
        <v>0</v>
      </c>
      <c r="BRP86" s="16">
        <f t="shared" si="286"/>
        <v>0</v>
      </c>
      <c r="BRQ86" s="16">
        <f t="shared" si="286"/>
        <v>0</v>
      </c>
      <c r="BRR86" s="16">
        <f t="shared" si="286"/>
        <v>0</v>
      </c>
      <c r="BRS86" s="16">
        <f t="shared" si="286"/>
        <v>0</v>
      </c>
      <c r="BRT86" s="16">
        <f t="shared" si="286"/>
        <v>0</v>
      </c>
      <c r="BRU86" s="16">
        <f t="shared" si="286"/>
        <v>0</v>
      </c>
      <c r="BRV86" s="16">
        <f t="shared" si="286"/>
        <v>0</v>
      </c>
      <c r="BRW86" s="16">
        <f t="shared" si="286"/>
        <v>0</v>
      </c>
      <c r="BRX86" s="16">
        <f t="shared" si="286"/>
        <v>0</v>
      </c>
      <c r="BRY86" s="16">
        <f t="shared" si="286"/>
        <v>0</v>
      </c>
      <c r="BRZ86" s="16">
        <f t="shared" si="286"/>
        <v>0</v>
      </c>
      <c r="BSA86" s="16">
        <f t="shared" si="286"/>
        <v>0</v>
      </c>
      <c r="BSB86" s="16">
        <f t="shared" si="286"/>
        <v>0</v>
      </c>
      <c r="BSC86" s="16">
        <f t="shared" si="286"/>
        <v>0</v>
      </c>
      <c r="BSD86" s="16">
        <f t="shared" si="286"/>
        <v>0</v>
      </c>
      <c r="BSE86" s="16">
        <f t="shared" si="286"/>
        <v>0</v>
      </c>
      <c r="BSF86" s="16">
        <f t="shared" si="286"/>
        <v>0</v>
      </c>
      <c r="BSG86" s="16">
        <f t="shared" si="286"/>
        <v>0</v>
      </c>
      <c r="BSH86" s="16">
        <f t="shared" si="286"/>
        <v>0</v>
      </c>
      <c r="BSI86" s="16">
        <f t="shared" si="286"/>
        <v>0</v>
      </c>
      <c r="BSJ86" s="16">
        <f t="shared" si="286"/>
        <v>0</v>
      </c>
      <c r="BSK86" s="16">
        <f t="shared" si="286"/>
        <v>0</v>
      </c>
      <c r="BSL86" s="16">
        <f t="shared" si="286"/>
        <v>0</v>
      </c>
      <c r="BSM86" s="16">
        <f t="shared" si="286"/>
        <v>0</v>
      </c>
      <c r="BSN86" s="16">
        <f t="shared" si="286"/>
        <v>0</v>
      </c>
      <c r="BSO86" s="16">
        <f t="shared" si="286"/>
        <v>0</v>
      </c>
      <c r="BSP86" s="16">
        <f t="shared" si="286"/>
        <v>0</v>
      </c>
      <c r="BSQ86" s="16">
        <f t="shared" si="286"/>
        <v>0</v>
      </c>
      <c r="BSR86" s="16">
        <f t="shared" si="286"/>
        <v>0</v>
      </c>
      <c r="BSS86" s="16">
        <f t="shared" si="286"/>
        <v>0</v>
      </c>
      <c r="BST86" s="16">
        <f t="shared" si="286"/>
        <v>0</v>
      </c>
      <c r="BSU86" s="16">
        <f t="shared" si="286"/>
        <v>0</v>
      </c>
      <c r="BSV86" s="16">
        <f t="shared" si="286"/>
        <v>0</v>
      </c>
      <c r="BSW86" s="16">
        <f t="shared" si="286"/>
        <v>0</v>
      </c>
      <c r="BSX86" s="16">
        <f t="shared" si="286"/>
        <v>0</v>
      </c>
      <c r="BSY86" s="16">
        <f t="shared" si="286"/>
        <v>0</v>
      </c>
      <c r="BSZ86" s="16">
        <f t="shared" si="286"/>
        <v>0</v>
      </c>
      <c r="BTA86" s="16">
        <f t="shared" si="286"/>
        <v>0</v>
      </c>
      <c r="BTB86" s="16">
        <f t="shared" si="286"/>
        <v>0</v>
      </c>
      <c r="BTC86" s="16">
        <f t="shared" si="286"/>
        <v>0</v>
      </c>
      <c r="BTD86" s="16">
        <f t="shared" ref="BTD86:BVO86" si="287">BSP83</f>
        <v>0</v>
      </c>
      <c r="BTE86" s="16">
        <f t="shared" si="287"/>
        <v>0</v>
      </c>
      <c r="BTF86" s="16">
        <f t="shared" si="287"/>
        <v>0</v>
      </c>
      <c r="BTG86" s="16">
        <f t="shared" si="287"/>
        <v>0</v>
      </c>
      <c r="BTH86" s="16">
        <f t="shared" si="287"/>
        <v>0</v>
      </c>
      <c r="BTI86" s="16">
        <f t="shared" si="287"/>
        <v>0</v>
      </c>
      <c r="BTJ86" s="16">
        <f t="shared" si="287"/>
        <v>0</v>
      </c>
      <c r="BTK86" s="16">
        <f t="shared" si="287"/>
        <v>0</v>
      </c>
      <c r="BTL86" s="16">
        <f t="shared" si="287"/>
        <v>0</v>
      </c>
      <c r="BTM86" s="16">
        <f t="shared" si="287"/>
        <v>0</v>
      </c>
      <c r="BTN86" s="16">
        <f t="shared" si="287"/>
        <v>0</v>
      </c>
      <c r="BTO86" s="16">
        <f t="shared" si="287"/>
        <v>0</v>
      </c>
      <c r="BTP86" s="16">
        <f t="shared" si="287"/>
        <v>0</v>
      </c>
      <c r="BTQ86" s="16">
        <f t="shared" si="287"/>
        <v>0</v>
      </c>
      <c r="BTR86" s="16">
        <f t="shared" si="287"/>
        <v>0</v>
      </c>
      <c r="BTS86" s="16">
        <f t="shared" si="287"/>
        <v>0</v>
      </c>
      <c r="BTT86" s="16">
        <f t="shared" si="287"/>
        <v>0</v>
      </c>
      <c r="BTU86" s="16">
        <f t="shared" si="287"/>
        <v>0</v>
      </c>
      <c r="BTV86" s="16">
        <f t="shared" si="287"/>
        <v>0</v>
      </c>
      <c r="BTW86" s="16">
        <f t="shared" si="287"/>
        <v>0</v>
      </c>
      <c r="BTX86" s="16">
        <f t="shared" si="287"/>
        <v>0</v>
      </c>
      <c r="BTY86" s="16">
        <f t="shared" si="287"/>
        <v>0</v>
      </c>
      <c r="BTZ86" s="16">
        <f t="shared" si="287"/>
        <v>0</v>
      </c>
      <c r="BUA86" s="16">
        <f t="shared" si="287"/>
        <v>0</v>
      </c>
      <c r="BUB86" s="16">
        <f t="shared" si="287"/>
        <v>0</v>
      </c>
      <c r="BUC86" s="16">
        <f t="shared" si="287"/>
        <v>0</v>
      </c>
      <c r="BUD86" s="16">
        <f t="shared" si="287"/>
        <v>0</v>
      </c>
      <c r="BUE86" s="16">
        <f t="shared" si="287"/>
        <v>0</v>
      </c>
      <c r="BUF86" s="16">
        <f t="shared" si="287"/>
        <v>0</v>
      </c>
      <c r="BUG86" s="16">
        <f t="shared" si="287"/>
        <v>0</v>
      </c>
      <c r="BUH86" s="16">
        <f t="shared" si="287"/>
        <v>0</v>
      </c>
      <c r="BUI86" s="16">
        <f t="shared" si="287"/>
        <v>0</v>
      </c>
      <c r="BUJ86" s="16">
        <f t="shared" si="287"/>
        <v>0</v>
      </c>
      <c r="BUK86" s="16">
        <f t="shared" si="287"/>
        <v>0</v>
      </c>
      <c r="BUL86" s="16">
        <f t="shared" si="287"/>
        <v>0</v>
      </c>
      <c r="BUM86" s="16">
        <f t="shared" si="287"/>
        <v>0</v>
      </c>
      <c r="BUN86" s="16">
        <f t="shared" si="287"/>
        <v>0</v>
      </c>
      <c r="BUO86" s="16">
        <f t="shared" si="287"/>
        <v>0</v>
      </c>
      <c r="BUP86" s="16">
        <f t="shared" si="287"/>
        <v>0</v>
      </c>
      <c r="BUQ86" s="16">
        <f t="shared" si="287"/>
        <v>0</v>
      </c>
      <c r="BUR86" s="16">
        <f t="shared" si="287"/>
        <v>0</v>
      </c>
      <c r="BUS86" s="16">
        <f t="shared" si="287"/>
        <v>0</v>
      </c>
      <c r="BUT86" s="16">
        <f t="shared" si="287"/>
        <v>0</v>
      </c>
      <c r="BUU86" s="16">
        <f t="shared" si="287"/>
        <v>0</v>
      </c>
      <c r="BUV86" s="16">
        <f t="shared" si="287"/>
        <v>0</v>
      </c>
      <c r="BUW86" s="16">
        <f t="shared" si="287"/>
        <v>0</v>
      </c>
      <c r="BUX86" s="16">
        <f t="shared" si="287"/>
        <v>0</v>
      </c>
      <c r="BUY86" s="16">
        <f t="shared" si="287"/>
        <v>0</v>
      </c>
      <c r="BUZ86" s="16">
        <f t="shared" si="287"/>
        <v>0</v>
      </c>
      <c r="BVA86" s="16">
        <f t="shared" si="287"/>
        <v>0</v>
      </c>
      <c r="BVB86" s="16">
        <f t="shared" si="287"/>
        <v>0</v>
      </c>
      <c r="BVC86" s="16">
        <f t="shared" si="287"/>
        <v>0</v>
      </c>
      <c r="BVD86" s="16">
        <f t="shared" si="287"/>
        <v>0</v>
      </c>
      <c r="BVE86" s="16">
        <f t="shared" si="287"/>
        <v>0</v>
      </c>
      <c r="BVF86" s="16">
        <f t="shared" si="287"/>
        <v>0</v>
      </c>
      <c r="BVG86" s="16">
        <f t="shared" si="287"/>
        <v>0</v>
      </c>
      <c r="BVH86" s="16">
        <f t="shared" si="287"/>
        <v>0</v>
      </c>
      <c r="BVI86" s="16">
        <f t="shared" si="287"/>
        <v>0</v>
      </c>
      <c r="BVJ86" s="16">
        <f t="shared" si="287"/>
        <v>0</v>
      </c>
      <c r="BVK86" s="16">
        <f t="shared" si="287"/>
        <v>0</v>
      </c>
      <c r="BVL86" s="16">
        <f t="shared" si="287"/>
        <v>0</v>
      </c>
      <c r="BVM86" s="16">
        <f t="shared" si="287"/>
        <v>0</v>
      </c>
      <c r="BVN86" s="16">
        <f t="shared" si="287"/>
        <v>0</v>
      </c>
      <c r="BVO86" s="16">
        <f t="shared" si="287"/>
        <v>0</v>
      </c>
      <c r="BVP86" s="16">
        <f t="shared" ref="BVP86:BYA86" si="288">BVB83</f>
        <v>0</v>
      </c>
      <c r="BVQ86" s="16">
        <f t="shared" si="288"/>
        <v>0</v>
      </c>
      <c r="BVR86" s="16">
        <f t="shared" si="288"/>
        <v>0</v>
      </c>
      <c r="BVS86" s="16">
        <f t="shared" si="288"/>
        <v>0</v>
      </c>
      <c r="BVT86" s="16">
        <f t="shared" si="288"/>
        <v>0</v>
      </c>
      <c r="BVU86" s="16">
        <f t="shared" si="288"/>
        <v>0</v>
      </c>
      <c r="BVV86" s="16">
        <f t="shared" si="288"/>
        <v>0</v>
      </c>
      <c r="BVW86" s="16">
        <f t="shared" si="288"/>
        <v>0</v>
      </c>
      <c r="BVX86" s="16">
        <f t="shared" si="288"/>
        <v>0</v>
      </c>
      <c r="BVY86" s="16">
        <f t="shared" si="288"/>
        <v>0</v>
      </c>
      <c r="BVZ86" s="16">
        <f t="shared" si="288"/>
        <v>0</v>
      </c>
      <c r="BWA86" s="16">
        <f t="shared" si="288"/>
        <v>0</v>
      </c>
      <c r="BWB86" s="16">
        <f t="shared" si="288"/>
        <v>0</v>
      </c>
      <c r="BWC86" s="16">
        <f t="shared" si="288"/>
        <v>0</v>
      </c>
      <c r="BWD86" s="16">
        <f t="shared" si="288"/>
        <v>0</v>
      </c>
      <c r="BWE86" s="16">
        <f t="shared" si="288"/>
        <v>0</v>
      </c>
      <c r="BWF86" s="16">
        <f t="shared" si="288"/>
        <v>0</v>
      </c>
      <c r="BWG86" s="16">
        <f t="shared" si="288"/>
        <v>0</v>
      </c>
      <c r="BWH86" s="16">
        <f t="shared" si="288"/>
        <v>0</v>
      </c>
      <c r="BWI86" s="16">
        <f t="shared" si="288"/>
        <v>0</v>
      </c>
      <c r="BWJ86" s="16">
        <f t="shared" si="288"/>
        <v>0</v>
      </c>
      <c r="BWK86" s="16">
        <f t="shared" si="288"/>
        <v>0</v>
      </c>
      <c r="BWL86" s="16">
        <f t="shared" si="288"/>
        <v>0</v>
      </c>
      <c r="BWM86" s="16">
        <f t="shared" si="288"/>
        <v>0</v>
      </c>
      <c r="BWN86" s="16">
        <f t="shared" si="288"/>
        <v>0</v>
      </c>
      <c r="BWO86" s="16">
        <f t="shared" si="288"/>
        <v>0</v>
      </c>
      <c r="BWP86" s="16">
        <f t="shared" si="288"/>
        <v>0</v>
      </c>
      <c r="BWQ86" s="16">
        <f t="shared" si="288"/>
        <v>0</v>
      </c>
      <c r="BWR86" s="16">
        <f t="shared" si="288"/>
        <v>0</v>
      </c>
      <c r="BWS86" s="16">
        <f t="shared" si="288"/>
        <v>0</v>
      </c>
      <c r="BWT86" s="16">
        <f t="shared" si="288"/>
        <v>0</v>
      </c>
      <c r="BWU86" s="16">
        <f t="shared" si="288"/>
        <v>0</v>
      </c>
      <c r="BWV86" s="16">
        <f t="shared" si="288"/>
        <v>0</v>
      </c>
      <c r="BWW86" s="16">
        <f t="shared" si="288"/>
        <v>0</v>
      </c>
      <c r="BWX86" s="16">
        <f t="shared" si="288"/>
        <v>0</v>
      </c>
      <c r="BWY86" s="16">
        <f t="shared" si="288"/>
        <v>0</v>
      </c>
      <c r="BWZ86" s="16">
        <f t="shared" si="288"/>
        <v>0</v>
      </c>
      <c r="BXA86" s="16">
        <f t="shared" si="288"/>
        <v>0</v>
      </c>
      <c r="BXB86" s="16">
        <f t="shared" si="288"/>
        <v>0</v>
      </c>
      <c r="BXC86" s="16">
        <f t="shared" si="288"/>
        <v>0</v>
      </c>
      <c r="BXD86" s="16">
        <f t="shared" si="288"/>
        <v>0</v>
      </c>
      <c r="BXE86" s="16">
        <f t="shared" si="288"/>
        <v>0</v>
      </c>
      <c r="BXF86" s="16">
        <f t="shared" si="288"/>
        <v>0</v>
      </c>
      <c r="BXG86" s="16">
        <f t="shared" si="288"/>
        <v>0</v>
      </c>
      <c r="BXH86" s="16">
        <f t="shared" si="288"/>
        <v>0</v>
      </c>
      <c r="BXI86" s="16">
        <f t="shared" si="288"/>
        <v>0</v>
      </c>
      <c r="BXJ86" s="16">
        <f t="shared" si="288"/>
        <v>0</v>
      </c>
      <c r="BXK86" s="16">
        <f t="shared" si="288"/>
        <v>0</v>
      </c>
      <c r="BXL86" s="16">
        <f t="shared" si="288"/>
        <v>0</v>
      </c>
      <c r="BXM86" s="16">
        <f t="shared" si="288"/>
        <v>0</v>
      </c>
      <c r="BXN86" s="16">
        <f t="shared" si="288"/>
        <v>0</v>
      </c>
      <c r="BXO86" s="16">
        <f t="shared" si="288"/>
        <v>0</v>
      </c>
      <c r="BXP86" s="16">
        <f t="shared" si="288"/>
        <v>0</v>
      </c>
      <c r="BXQ86" s="16">
        <f t="shared" si="288"/>
        <v>0</v>
      </c>
      <c r="BXR86" s="16">
        <f t="shared" si="288"/>
        <v>0</v>
      </c>
      <c r="BXS86" s="16">
        <f t="shared" si="288"/>
        <v>0</v>
      </c>
      <c r="BXT86" s="16">
        <f t="shared" si="288"/>
        <v>0</v>
      </c>
      <c r="BXU86" s="16">
        <f t="shared" si="288"/>
        <v>0</v>
      </c>
      <c r="BXV86" s="16">
        <f t="shared" si="288"/>
        <v>0</v>
      </c>
      <c r="BXW86" s="16">
        <f t="shared" si="288"/>
        <v>0</v>
      </c>
      <c r="BXX86" s="16">
        <f t="shared" si="288"/>
        <v>0</v>
      </c>
      <c r="BXY86" s="16">
        <f t="shared" si="288"/>
        <v>0</v>
      </c>
      <c r="BXZ86" s="16">
        <f t="shared" si="288"/>
        <v>0</v>
      </c>
      <c r="BYA86" s="16">
        <f t="shared" si="288"/>
        <v>0</v>
      </c>
      <c r="BYB86" s="16">
        <f t="shared" ref="BYB86:CAM86" si="289">BXN83</f>
        <v>0</v>
      </c>
      <c r="BYC86" s="16">
        <f t="shared" si="289"/>
        <v>0</v>
      </c>
      <c r="BYD86" s="16">
        <f t="shared" si="289"/>
        <v>0</v>
      </c>
      <c r="BYE86" s="16">
        <f t="shared" si="289"/>
        <v>0</v>
      </c>
      <c r="BYF86" s="16">
        <f t="shared" si="289"/>
        <v>0</v>
      </c>
      <c r="BYG86" s="16">
        <f t="shared" si="289"/>
        <v>0</v>
      </c>
      <c r="BYH86" s="16">
        <f t="shared" si="289"/>
        <v>0</v>
      </c>
      <c r="BYI86" s="16">
        <f t="shared" si="289"/>
        <v>0</v>
      </c>
      <c r="BYJ86" s="16">
        <f t="shared" si="289"/>
        <v>0</v>
      </c>
      <c r="BYK86" s="16">
        <f t="shared" si="289"/>
        <v>0</v>
      </c>
      <c r="BYL86" s="16">
        <f t="shared" si="289"/>
        <v>0</v>
      </c>
      <c r="BYM86" s="16">
        <f t="shared" si="289"/>
        <v>0</v>
      </c>
      <c r="BYN86" s="16">
        <f t="shared" si="289"/>
        <v>0</v>
      </c>
      <c r="BYO86" s="16">
        <f t="shared" si="289"/>
        <v>0</v>
      </c>
      <c r="BYP86" s="16">
        <f t="shared" si="289"/>
        <v>0</v>
      </c>
      <c r="BYQ86" s="16">
        <f t="shared" si="289"/>
        <v>0</v>
      </c>
      <c r="BYR86" s="16">
        <f t="shared" si="289"/>
        <v>0</v>
      </c>
      <c r="BYS86" s="16">
        <f t="shared" si="289"/>
        <v>0</v>
      </c>
      <c r="BYT86" s="16">
        <f t="shared" si="289"/>
        <v>0</v>
      </c>
      <c r="BYU86" s="16">
        <f t="shared" si="289"/>
        <v>0</v>
      </c>
      <c r="BYV86" s="16">
        <f t="shared" si="289"/>
        <v>0</v>
      </c>
      <c r="BYW86" s="16">
        <f t="shared" si="289"/>
        <v>0</v>
      </c>
      <c r="BYX86" s="16">
        <f t="shared" si="289"/>
        <v>0</v>
      </c>
      <c r="BYY86" s="16">
        <f t="shared" si="289"/>
        <v>0</v>
      </c>
      <c r="BYZ86" s="16">
        <f t="shared" si="289"/>
        <v>0</v>
      </c>
      <c r="BZA86" s="16">
        <f t="shared" si="289"/>
        <v>0</v>
      </c>
      <c r="BZB86" s="16">
        <f t="shared" si="289"/>
        <v>0</v>
      </c>
      <c r="BZC86" s="16">
        <f t="shared" si="289"/>
        <v>0</v>
      </c>
      <c r="BZD86" s="16">
        <f t="shared" si="289"/>
        <v>0</v>
      </c>
      <c r="BZE86" s="16">
        <f t="shared" si="289"/>
        <v>0</v>
      </c>
      <c r="BZF86" s="16">
        <f t="shared" si="289"/>
        <v>0</v>
      </c>
      <c r="BZG86" s="16">
        <f t="shared" si="289"/>
        <v>0</v>
      </c>
      <c r="BZH86" s="16">
        <f t="shared" si="289"/>
        <v>0</v>
      </c>
      <c r="BZI86" s="16">
        <f t="shared" si="289"/>
        <v>0</v>
      </c>
      <c r="BZJ86" s="16">
        <f t="shared" si="289"/>
        <v>0</v>
      </c>
      <c r="BZK86" s="16">
        <f t="shared" si="289"/>
        <v>0</v>
      </c>
      <c r="BZL86" s="16">
        <f t="shared" si="289"/>
        <v>0</v>
      </c>
      <c r="BZM86" s="16">
        <f t="shared" si="289"/>
        <v>0</v>
      </c>
      <c r="BZN86" s="16">
        <f t="shared" si="289"/>
        <v>0</v>
      </c>
      <c r="BZO86" s="16">
        <f t="shared" si="289"/>
        <v>0</v>
      </c>
      <c r="BZP86" s="16">
        <f t="shared" si="289"/>
        <v>0</v>
      </c>
      <c r="BZQ86" s="16">
        <f t="shared" si="289"/>
        <v>0</v>
      </c>
      <c r="BZR86" s="16">
        <f t="shared" si="289"/>
        <v>0</v>
      </c>
      <c r="BZS86" s="16">
        <f t="shared" si="289"/>
        <v>0</v>
      </c>
      <c r="BZT86" s="16">
        <f t="shared" si="289"/>
        <v>0</v>
      </c>
      <c r="BZU86" s="16">
        <f t="shared" si="289"/>
        <v>0</v>
      </c>
      <c r="BZV86" s="16">
        <f t="shared" si="289"/>
        <v>0</v>
      </c>
      <c r="BZW86" s="16">
        <f t="shared" si="289"/>
        <v>0</v>
      </c>
      <c r="BZX86" s="16">
        <f t="shared" si="289"/>
        <v>0</v>
      </c>
      <c r="BZY86" s="16">
        <f t="shared" si="289"/>
        <v>0</v>
      </c>
      <c r="BZZ86" s="16">
        <f t="shared" si="289"/>
        <v>0</v>
      </c>
      <c r="CAA86" s="16">
        <f t="shared" si="289"/>
        <v>0</v>
      </c>
      <c r="CAB86" s="16">
        <f t="shared" si="289"/>
        <v>0</v>
      </c>
      <c r="CAC86" s="16">
        <f t="shared" si="289"/>
        <v>0</v>
      </c>
      <c r="CAD86" s="16">
        <f t="shared" si="289"/>
        <v>0</v>
      </c>
      <c r="CAE86" s="16">
        <f t="shared" si="289"/>
        <v>0</v>
      </c>
      <c r="CAF86" s="16">
        <f t="shared" si="289"/>
        <v>0</v>
      </c>
      <c r="CAG86" s="16">
        <f t="shared" si="289"/>
        <v>0</v>
      </c>
      <c r="CAH86" s="16">
        <f t="shared" si="289"/>
        <v>0</v>
      </c>
      <c r="CAI86" s="16">
        <f t="shared" si="289"/>
        <v>0</v>
      </c>
      <c r="CAJ86" s="16">
        <f t="shared" si="289"/>
        <v>0</v>
      </c>
      <c r="CAK86" s="16">
        <f t="shared" si="289"/>
        <v>0</v>
      </c>
      <c r="CAL86" s="16">
        <f t="shared" si="289"/>
        <v>0</v>
      </c>
      <c r="CAM86" s="16">
        <f t="shared" si="289"/>
        <v>0</v>
      </c>
      <c r="CAN86" s="16">
        <f t="shared" ref="CAN86:CCY86" si="290">BZZ83</f>
        <v>0</v>
      </c>
      <c r="CAO86" s="16">
        <f t="shared" si="290"/>
        <v>0</v>
      </c>
      <c r="CAP86" s="16">
        <f t="shared" si="290"/>
        <v>0</v>
      </c>
      <c r="CAQ86" s="16">
        <f t="shared" si="290"/>
        <v>0</v>
      </c>
      <c r="CAR86" s="16">
        <f t="shared" si="290"/>
        <v>0</v>
      </c>
      <c r="CAS86" s="16">
        <f t="shared" si="290"/>
        <v>0</v>
      </c>
      <c r="CAT86" s="16">
        <f t="shared" si="290"/>
        <v>0</v>
      </c>
      <c r="CAU86" s="16">
        <f t="shared" si="290"/>
        <v>0</v>
      </c>
      <c r="CAV86" s="16">
        <f t="shared" si="290"/>
        <v>0</v>
      </c>
      <c r="CAW86" s="16">
        <f t="shared" si="290"/>
        <v>0</v>
      </c>
      <c r="CAX86" s="16">
        <f t="shared" si="290"/>
        <v>0</v>
      </c>
      <c r="CAY86" s="16">
        <f t="shared" si="290"/>
        <v>0</v>
      </c>
      <c r="CAZ86" s="16">
        <f t="shared" si="290"/>
        <v>0</v>
      </c>
      <c r="CBA86" s="16">
        <f t="shared" si="290"/>
        <v>0</v>
      </c>
      <c r="CBB86" s="16">
        <f t="shared" si="290"/>
        <v>0</v>
      </c>
      <c r="CBC86" s="16">
        <f t="shared" si="290"/>
        <v>0</v>
      </c>
      <c r="CBD86" s="16">
        <f t="shared" si="290"/>
        <v>0</v>
      </c>
      <c r="CBE86" s="16">
        <f t="shared" si="290"/>
        <v>0</v>
      </c>
      <c r="CBF86" s="16">
        <f t="shared" si="290"/>
        <v>0</v>
      </c>
      <c r="CBG86" s="16">
        <f t="shared" si="290"/>
        <v>0</v>
      </c>
      <c r="CBH86" s="16">
        <f t="shared" si="290"/>
        <v>0</v>
      </c>
      <c r="CBI86" s="16">
        <f t="shared" si="290"/>
        <v>0</v>
      </c>
      <c r="CBJ86" s="16">
        <f t="shared" si="290"/>
        <v>0</v>
      </c>
      <c r="CBK86" s="16">
        <f t="shared" si="290"/>
        <v>0</v>
      </c>
      <c r="CBL86" s="16">
        <f t="shared" si="290"/>
        <v>0</v>
      </c>
      <c r="CBM86" s="16">
        <f t="shared" si="290"/>
        <v>0</v>
      </c>
      <c r="CBN86" s="16">
        <f t="shared" si="290"/>
        <v>0</v>
      </c>
      <c r="CBO86" s="16">
        <f t="shared" si="290"/>
        <v>0</v>
      </c>
      <c r="CBP86" s="16">
        <f t="shared" si="290"/>
        <v>0</v>
      </c>
      <c r="CBQ86" s="16">
        <f t="shared" si="290"/>
        <v>0</v>
      </c>
      <c r="CBR86" s="16">
        <f t="shared" si="290"/>
        <v>0</v>
      </c>
      <c r="CBS86" s="16">
        <f t="shared" si="290"/>
        <v>0</v>
      </c>
      <c r="CBT86" s="16">
        <f t="shared" si="290"/>
        <v>0</v>
      </c>
      <c r="CBU86" s="16">
        <f t="shared" si="290"/>
        <v>0</v>
      </c>
      <c r="CBV86" s="16">
        <f t="shared" si="290"/>
        <v>0</v>
      </c>
      <c r="CBW86" s="16">
        <f t="shared" si="290"/>
        <v>0</v>
      </c>
      <c r="CBX86" s="16">
        <f t="shared" si="290"/>
        <v>0</v>
      </c>
      <c r="CBY86" s="16">
        <f t="shared" si="290"/>
        <v>0</v>
      </c>
      <c r="CBZ86" s="16">
        <f t="shared" si="290"/>
        <v>0</v>
      </c>
      <c r="CCA86" s="16">
        <f t="shared" si="290"/>
        <v>0</v>
      </c>
      <c r="CCB86" s="16">
        <f t="shared" si="290"/>
        <v>0</v>
      </c>
      <c r="CCC86" s="16">
        <f t="shared" si="290"/>
        <v>0</v>
      </c>
      <c r="CCD86" s="16">
        <f t="shared" si="290"/>
        <v>0</v>
      </c>
      <c r="CCE86" s="16">
        <f t="shared" si="290"/>
        <v>0</v>
      </c>
      <c r="CCF86" s="16">
        <f t="shared" si="290"/>
        <v>0</v>
      </c>
      <c r="CCG86" s="16">
        <f t="shared" si="290"/>
        <v>0</v>
      </c>
      <c r="CCH86" s="16">
        <f t="shared" si="290"/>
        <v>0</v>
      </c>
      <c r="CCI86" s="16">
        <f t="shared" si="290"/>
        <v>0</v>
      </c>
      <c r="CCJ86" s="16">
        <f t="shared" si="290"/>
        <v>0</v>
      </c>
      <c r="CCK86" s="16">
        <f t="shared" si="290"/>
        <v>0</v>
      </c>
      <c r="CCL86" s="16">
        <f t="shared" si="290"/>
        <v>0</v>
      </c>
      <c r="CCM86" s="16">
        <f t="shared" si="290"/>
        <v>0</v>
      </c>
      <c r="CCN86" s="16">
        <f t="shared" si="290"/>
        <v>0</v>
      </c>
      <c r="CCO86" s="16">
        <f t="shared" si="290"/>
        <v>0</v>
      </c>
      <c r="CCP86" s="16">
        <f t="shared" si="290"/>
        <v>0</v>
      </c>
      <c r="CCQ86" s="16">
        <f t="shared" si="290"/>
        <v>0</v>
      </c>
      <c r="CCR86" s="16">
        <f t="shared" si="290"/>
        <v>0</v>
      </c>
      <c r="CCS86" s="16">
        <f t="shared" si="290"/>
        <v>0</v>
      </c>
      <c r="CCT86" s="16">
        <f t="shared" si="290"/>
        <v>0</v>
      </c>
      <c r="CCU86" s="16">
        <f t="shared" si="290"/>
        <v>0</v>
      </c>
      <c r="CCV86" s="16">
        <f t="shared" si="290"/>
        <v>0</v>
      </c>
      <c r="CCW86" s="16">
        <f t="shared" si="290"/>
        <v>0</v>
      </c>
      <c r="CCX86" s="16">
        <f t="shared" si="290"/>
        <v>0</v>
      </c>
      <c r="CCY86" s="16">
        <f t="shared" si="290"/>
        <v>0</v>
      </c>
      <c r="CCZ86" s="16">
        <f t="shared" ref="CCZ86:CFK86" si="291">CCL83</f>
        <v>0</v>
      </c>
      <c r="CDA86" s="16">
        <f t="shared" si="291"/>
        <v>0</v>
      </c>
      <c r="CDB86" s="16">
        <f t="shared" si="291"/>
        <v>0</v>
      </c>
      <c r="CDC86" s="16">
        <f t="shared" si="291"/>
        <v>0</v>
      </c>
      <c r="CDD86" s="16">
        <f t="shared" si="291"/>
        <v>0</v>
      </c>
      <c r="CDE86" s="16">
        <f t="shared" si="291"/>
        <v>0</v>
      </c>
      <c r="CDF86" s="16">
        <f t="shared" si="291"/>
        <v>0</v>
      </c>
      <c r="CDG86" s="16">
        <f t="shared" si="291"/>
        <v>0</v>
      </c>
      <c r="CDH86" s="16">
        <f t="shared" si="291"/>
        <v>0</v>
      </c>
      <c r="CDI86" s="16">
        <f t="shared" si="291"/>
        <v>0</v>
      </c>
      <c r="CDJ86" s="16">
        <f t="shared" si="291"/>
        <v>0</v>
      </c>
      <c r="CDK86" s="16">
        <f t="shared" si="291"/>
        <v>0</v>
      </c>
      <c r="CDL86" s="16">
        <f t="shared" si="291"/>
        <v>0</v>
      </c>
      <c r="CDM86" s="16">
        <f t="shared" si="291"/>
        <v>0</v>
      </c>
      <c r="CDN86" s="16">
        <f t="shared" si="291"/>
        <v>0</v>
      </c>
      <c r="CDO86" s="16">
        <f t="shared" si="291"/>
        <v>0</v>
      </c>
      <c r="CDP86" s="16">
        <f t="shared" si="291"/>
        <v>0</v>
      </c>
      <c r="CDQ86" s="16">
        <f t="shared" si="291"/>
        <v>0</v>
      </c>
      <c r="CDR86" s="16">
        <f t="shared" si="291"/>
        <v>0</v>
      </c>
      <c r="CDS86" s="16">
        <f t="shared" si="291"/>
        <v>0</v>
      </c>
      <c r="CDT86" s="16">
        <f t="shared" si="291"/>
        <v>0</v>
      </c>
      <c r="CDU86" s="16">
        <f t="shared" si="291"/>
        <v>0</v>
      </c>
      <c r="CDV86" s="16">
        <f t="shared" si="291"/>
        <v>0</v>
      </c>
      <c r="CDW86" s="16">
        <f t="shared" si="291"/>
        <v>0</v>
      </c>
      <c r="CDX86" s="16">
        <f t="shared" si="291"/>
        <v>0</v>
      </c>
      <c r="CDY86" s="16">
        <f t="shared" si="291"/>
        <v>0</v>
      </c>
      <c r="CDZ86" s="16">
        <f t="shared" si="291"/>
        <v>0</v>
      </c>
      <c r="CEA86" s="16">
        <f t="shared" si="291"/>
        <v>0</v>
      </c>
      <c r="CEB86" s="16">
        <f t="shared" si="291"/>
        <v>0</v>
      </c>
      <c r="CEC86" s="16">
        <f t="shared" si="291"/>
        <v>0</v>
      </c>
      <c r="CED86" s="16">
        <f t="shared" si="291"/>
        <v>0</v>
      </c>
      <c r="CEE86" s="16">
        <f t="shared" si="291"/>
        <v>0</v>
      </c>
      <c r="CEF86" s="16">
        <f t="shared" si="291"/>
        <v>0</v>
      </c>
      <c r="CEG86" s="16">
        <f t="shared" si="291"/>
        <v>0</v>
      </c>
      <c r="CEH86" s="16">
        <f t="shared" si="291"/>
        <v>0</v>
      </c>
      <c r="CEI86" s="16">
        <f t="shared" si="291"/>
        <v>0</v>
      </c>
      <c r="CEJ86" s="16">
        <f t="shared" si="291"/>
        <v>0</v>
      </c>
      <c r="CEK86" s="16">
        <f t="shared" si="291"/>
        <v>0</v>
      </c>
      <c r="CEL86" s="16">
        <f t="shared" si="291"/>
        <v>0</v>
      </c>
      <c r="CEM86" s="16">
        <f t="shared" si="291"/>
        <v>0</v>
      </c>
      <c r="CEN86" s="16">
        <f t="shared" si="291"/>
        <v>0</v>
      </c>
      <c r="CEO86" s="16">
        <f t="shared" si="291"/>
        <v>0</v>
      </c>
      <c r="CEP86" s="16">
        <f t="shared" si="291"/>
        <v>0</v>
      </c>
      <c r="CEQ86" s="16">
        <f t="shared" si="291"/>
        <v>0</v>
      </c>
      <c r="CER86" s="16">
        <f t="shared" si="291"/>
        <v>0</v>
      </c>
      <c r="CES86" s="16">
        <f t="shared" si="291"/>
        <v>0</v>
      </c>
      <c r="CET86" s="16">
        <f t="shared" si="291"/>
        <v>0</v>
      </c>
      <c r="CEU86" s="16">
        <f t="shared" si="291"/>
        <v>0</v>
      </c>
      <c r="CEV86" s="16">
        <f t="shared" si="291"/>
        <v>0</v>
      </c>
      <c r="CEW86" s="16">
        <f t="shared" si="291"/>
        <v>0</v>
      </c>
      <c r="CEX86" s="16">
        <f t="shared" si="291"/>
        <v>0</v>
      </c>
      <c r="CEY86" s="16">
        <f t="shared" si="291"/>
        <v>0</v>
      </c>
      <c r="CEZ86" s="16">
        <f t="shared" si="291"/>
        <v>0</v>
      </c>
      <c r="CFA86" s="16">
        <f t="shared" si="291"/>
        <v>0</v>
      </c>
      <c r="CFB86" s="16">
        <f t="shared" si="291"/>
        <v>0</v>
      </c>
      <c r="CFC86" s="16">
        <f t="shared" si="291"/>
        <v>0</v>
      </c>
      <c r="CFD86" s="16">
        <f t="shared" si="291"/>
        <v>0</v>
      </c>
      <c r="CFE86" s="16">
        <f t="shared" si="291"/>
        <v>0</v>
      </c>
      <c r="CFF86" s="16">
        <f t="shared" si="291"/>
        <v>0</v>
      </c>
      <c r="CFG86" s="16">
        <f t="shared" si="291"/>
        <v>0</v>
      </c>
      <c r="CFH86" s="16">
        <f t="shared" si="291"/>
        <v>0</v>
      </c>
      <c r="CFI86" s="16">
        <f t="shared" si="291"/>
        <v>0</v>
      </c>
      <c r="CFJ86" s="16">
        <f t="shared" si="291"/>
        <v>0</v>
      </c>
      <c r="CFK86" s="16">
        <f t="shared" si="291"/>
        <v>0</v>
      </c>
      <c r="CFL86" s="16">
        <f t="shared" ref="CFL86:CHW86" si="292">CEX83</f>
        <v>0</v>
      </c>
      <c r="CFM86" s="16">
        <f t="shared" si="292"/>
        <v>0</v>
      </c>
      <c r="CFN86" s="16">
        <f t="shared" si="292"/>
        <v>0</v>
      </c>
      <c r="CFO86" s="16">
        <f t="shared" si="292"/>
        <v>0</v>
      </c>
      <c r="CFP86" s="16">
        <f t="shared" si="292"/>
        <v>0</v>
      </c>
      <c r="CFQ86" s="16">
        <f t="shared" si="292"/>
        <v>0</v>
      </c>
      <c r="CFR86" s="16">
        <f t="shared" si="292"/>
        <v>0</v>
      </c>
      <c r="CFS86" s="16">
        <f t="shared" si="292"/>
        <v>0</v>
      </c>
      <c r="CFT86" s="16">
        <f t="shared" si="292"/>
        <v>0</v>
      </c>
      <c r="CFU86" s="16">
        <f t="shared" si="292"/>
        <v>0</v>
      </c>
      <c r="CFV86" s="16">
        <f t="shared" si="292"/>
        <v>0</v>
      </c>
      <c r="CFW86" s="16">
        <f t="shared" si="292"/>
        <v>0</v>
      </c>
      <c r="CFX86" s="16">
        <f t="shared" si="292"/>
        <v>0</v>
      </c>
      <c r="CFY86" s="16">
        <f t="shared" si="292"/>
        <v>0</v>
      </c>
      <c r="CFZ86" s="16">
        <f t="shared" si="292"/>
        <v>0</v>
      </c>
      <c r="CGA86" s="16">
        <f t="shared" si="292"/>
        <v>0</v>
      </c>
      <c r="CGB86" s="16">
        <f t="shared" si="292"/>
        <v>0</v>
      </c>
      <c r="CGC86" s="16">
        <f t="shared" si="292"/>
        <v>0</v>
      </c>
      <c r="CGD86" s="16">
        <f t="shared" si="292"/>
        <v>0</v>
      </c>
      <c r="CGE86" s="16">
        <f t="shared" si="292"/>
        <v>0</v>
      </c>
      <c r="CGF86" s="16">
        <f t="shared" si="292"/>
        <v>0</v>
      </c>
      <c r="CGG86" s="16">
        <f t="shared" si="292"/>
        <v>0</v>
      </c>
      <c r="CGH86" s="16">
        <f t="shared" si="292"/>
        <v>0</v>
      </c>
      <c r="CGI86" s="16">
        <f t="shared" si="292"/>
        <v>0</v>
      </c>
      <c r="CGJ86" s="16">
        <f t="shared" si="292"/>
        <v>0</v>
      </c>
      <c r="CGK86" s="16">
        <f t="shared" si="292"/>
        <v>0</v>
      </c>
      <c r="CGL86" s="16">
        <f t="shared" si="292"/>
        <v>0</v>
      </c>
      <c r="CGM86" s="16">
        <f t="shared" si="292"/>
        <v>0</v>
      </c>
      <c r="CGN86" s="16">
        <f t="shared" si="292"/>
        <v>0</v>
      </c>
      <c r="CGO86" s="16">
        <f t="shared" si="292"/>
        <v>0</v>
      </c>
      <c r="CGP86" s="16">
        <f t="shared" si="292"/>
        <v>0</v>
      </c>
      <c r="CGQ86" s="16">
        <f t="shared" si="292"/>
        <v>0</v>
      </c>
      <c r="CGR86" s="16">
        <f t="shared" si="292"/>
        <v>0</v>
      </c>
      <c r="CGS86" s="16">
        <f t="shared" si="292"/>
        <v>0</v>
      </c>
      <c r="CGT86" s="16">
        <f t="shared" si="292"/>
        <v>0</v>
      </c>
      <c r="CGU86" s="16">
        <f t="shared" si="292"/>
        <v>0</v>
      </c>
      <c r="CGV86" s="16">
        <f t="shared" si="292"/>
        <v>0</v>
      </c>
      <c r="CGW86" s="16">
        <f t="shared" si="292"/>
        <v>0</v>
      </c>
      <c r="CGX86" s="16">
        <f t="shared" si="292"/>
        <v>0</v>
      </c>
      <c r="CGY86" s="16">
        <f t="shared" si="292"/>
        <v>0</v>
      </c>
      <c r="CGZ86" s="16">
        <f t="shared" si="292"/>
        <v>0</v>
      </c>
      <c r="CHA86" s="16">
        <f t="shared" si="292"/>
        <v>0</v>
      </c>
      <c r="CHB86" s="16">
        <f t="shared" si="292"/>
        <v>0</v>
      </c>
      <c r="CHC86" s="16">
        <f t="shared" si="292"/>
        <v>0</v>
      </c>
      <c r="CHD86" s="16">
        <f t="shared" si="292"/>
        <v>0</v>
      </c>
      <c r="CHE86" s="16">
        <f t="shared" si="292"/>
        <v>0</v>
      </c>
      <c r="CHF86" s="16">
        <f t="shared" si="292"/>
        <v>0</v>
      </c>
      <c r="CHG86" s="16">
        <f t="shared" si="292"/>
        <v>0</v>
      </c>
      <c r="CHH86" s="16">
        <f t="shared" si="292"/>
        <v>0</v>
      </c>
      <c r="CHI86" s="16">
        <f t="shared" si="292"/>
        <v>0</v>
      </c>
      <c r="CHJ86" s="16">
        <f t="shared" si="292"/>
        <v>0</v>
      </c>
      <c r="CHK86" s="16">
        <f t="shared" si="292"/>
        <v>0</v>
      </c>
      <c r="CHL86" s="16">
        <f t="shared" si="292"/>
        <v>0</v>
      </c>
      <c r="CHM86" s="16">
        <f t="shared" si="292"/>
        <v>0</v>
      </c>
      <c r="CHN86" s="16">
        <f t="shared" si="292"/>
        <v>0</v>
      </c>
      <c r="CHO86" s="16">
        <f t="shared" si="292"/>
        <v>0</v>
      </c>
      <c r="CHP86" s="16">
        <f t="shared" si="292"/>
        <v>0</v>
      </c>
      <c r="CHQ86" s="16">
        <f t="shared" si="292"/>
        <v>0</v>
      </c>
      <c r="CHR86" s="16">
        <f t="shared" si="292"/>
        <v>0</v>
      </c>
      <c r="CHS86" s="16">
        <f t="shared" si="292"/>
        <v>0</v>
      </c>
      <c r="CHT86" s="16">
        <f t="shared" si="292"/>
        <v>0</v>
      </c>
      <c r="CHU86" s="16">
        <f t="shared" si="292"/>
        <v>0</v>
      </c>
      <c r="CHV86" s="16">
        <f t="shared" si="292"/>
        <v>0</v>
      </c>
      <c r="CHW86" s="16">
        <f t="shared" si="292"/>
        <v>0</v>
      </c>
      <c r="CHX86" s="16">
        <f t="shared" ref="CHX86:CKI86" si="293">CHJ83</f>
        <v>0</v>
      </c>
      <c r="CHY86" s="16">
        <f t="shared" si="293"/>
        <v>0</v>
      </c>
      <c r="CHZ86" s="16">
        <f t="shared" si="293"/>
        <v>0</v>
      </c>
      <c r="CIA86" s="16">
        <f t="shared" si="293"/>
        <v>0</v>
      </c>
      <c r="CIB86" s="16">
        <f t="shared" si="293"/>
        <v>0</v>
      </c>
      <c r="CIC86" s="16">
        <f t="shared" si="293"/>
        <v>0</v>
      </c>
      <c r="CID86" s="16">
        <f t="shared" si="293"/>
        <v>0</v>
      </c>
      <c r="CIE86" s="16">
        <f t="shared" si="293"/>
        <v>0</v>
      </c>
      <c r="CIF86" s="16">
        <f t="shared" si="293"/>
        <v>0</v>
      </c>
      <c r="CIG86" s="16">
        <f t="shared" si="293"/>
        <v>0</v>
      </c>
      <c r="CIH86" s="16">
        <f t="shared" si="293"/>
        <v>0</v>
      </c>
      <c r="CII86" s="16">
        <f t="shared" si="293"/>
        <v>0</v>
      </c>
      <c r="CIJ86" s="16">
        <f t="shared" si="293"/>
        <v>0</v>
      </c>
      <c r="CIK86" s="16">
        <f t="shared" si="293"/>
        <v>0</v>
      </c>
      <c r="CIL86" s="16">
        <f t="shared" si="293"/>
        <v>0</v>
      </c>
      <c r="CIM86" s="16">
        <f t="shared" si="293"/>
        <v>0</v>
      </c>
      <c r="CIN86" s="16">
        <f t="shared" si="293"/>
        <v>0</v>
      </c>
      <c r="CIO86" s="16">
        <f t="shared" si="293"/>
        <v>0</v>
      </c>
      <c r="CIP86" s="16">
        <f t="shared" si="293"/>
        <v>0</v>
      </c>
      <c r="CIQ86" s="16">
        <f t="shared" si="293"/>
        <v>0</v>
      </c>
      <c r="CIR86" s="16">
        <f t="shared" si="293"/>
        <v>0</v>
      </c>
      <c r="CIS86" s="16">
        <f t="shared" si="293"/>
        <v>0</v>
      </c>
      <c r="CIT86" s="16">
        <f t="shared" si="293"/>
        <v>0</v>
      </c>
      <c r="CIU86" s="16">
        <f t="shared" si="293"/>
        <v>0</v>
      </c>
      <c r="CIV86" s="16">
        <f t="shared" si="293"/>
        <v>0</v>
      </c>
      <c r="CIW86" s="16">
        <f t="shared" si="293"/>
        <v>0</v>
      </c>
      <c r="CIX86" s="16">
        <f t="shared" si="293"/>
        <v>0</v>
      </c>
      <c r="CIY86" s="16">
        <f t="shared" si="293"/>
        <v>0</v>
      </c>
      <c r="CIZ86" s="16">
        <f t="shared" si="293"/>
        <v>0</v>
      </c>
      <c r="CJA86" s="16">
        <f t="shared" si="293"/>
        <v>0</v>
      </c>
      <c r="CJB86" s="16">
        <f t="shared" si="293"/>
        <v>0</v>
      </c>
      <c r="CJC86" s="16">
        <f t="shared" si="293"/>
        <v>0</v>
      </c>
      <c r="CJD86" s="16">
        <f t="shared" si="293"/>
        <v>0</v>
      </c>
      <c r="CJE86" s="16">
        <f t="shared" si="293"/>
        <v>0</v>
      </c>
      <c r="CJF86" s="16">
        <f t="shared" si="293"/>
        <v>0</v>
      </c>
      <c r="CJG86" s="16">
        <f t="shared" si="293"/>
        <v>0</v>
      </c>
      <c r="CJH86" s="16">
        <f t="shared" si="293"/>
        <v>0</v>
      </c>
      <c r="CJI86" s="16">
        <f t="shared" si="293"/>
        <v>0</v>
      </c>
      <c r="CJJ86" s="16">
        <f t="shared" si="293"/>
        <v>0</v>
      </c>
      <c r="CJK86" s="16">
        <f t="shared" si="293"/>
        <v>0</v>
      </c>
      <c r="CJL86" s="16">
        <f t="shared" si="293"/>
        <v>0</v>
      </c>
      <c r="CJM86" s="16">
        <f t="shared" si="293"/>
        <v>0</v>
      </c>
      <c r="CJN86" s="16">
        <f t="shared" si="293"/>
        <v>0</v>
      </c>
      <c r="CJO86" s="16">
        <f t="shared" si="293"/>
        <v>0</v>
      </c>
      <c r="CJP86" s="16">
        <f t="shared" si="293"/>
        <v>0</v>
      </c>
      <c r="CJQ86" s="16">
        <f t="shared" si="293"/>
        <v>0</v>
      </c>
      <c r="CJR86" s="16">
        <f t="shared" si="293"/>
        <v>0</v>
      </c>
      <c r="CJS86" s="16">
        <f t="shared" si="293"/>
        <v>0</v>
      </c>
      <c r="CJT86" s="16">
        <f t="shared" si="293"/>
        <v>0</v>
      </c>
      <c r="CJU86" s="16">
        <f t="shared" si="293"/>
        <v>0</v>
      </c>
      <c r="CJV86" s="16">
        <f t="shared" si="293"/>
        <v>0</v>
      </c>
      <c r="CJW86" s="16">
        <f t="shared" si="293"/>
        <v>0</v>
      </c>
      <c r="CJX86" s="16">
        <f t="shared" si="293"/>
        <v>0</v>
      </c>
      <c r="CJY86" s="16">
        <f t="shared" si="293"/>
        <v>0</v>
      </c>
      <c r="CJZ86" s="16">
        <f t="shared" si="293"/>
        <v>0</v>
      </c>
      <c r="CKA86" s="16">
        <f t="shared" si="293"/>
        <v>0</v>
      </c>
      <c r="CKB86" s="16">
        <f t="shared" si="293"/>
        <v>0</v>
      </c>
      <c r="CKC86" s="16">
        <f t="shared" si="293"/>
        <v>0</v>
      </c>
      <c r="CKD86" s="16">
        <f t="shared" si="293"/>
        <v>0</v>
      </c>
      <c r="CKE86" s="16">
        <f t="shared" si="293"/>
        <v>0</v>
      </c>
      <c r="CKF86" s="16">
        <f t="shared" si="293"/>
        <v>0</v>
      </c>
      <c r="CKG86" s="16">
        <f t="shared" si="293"/>
        <v>0</v>
      </c>
      <c r="CKH86" s="16">
        <f t="shared" si="293"/>
        <v>0</v>
      </c>
      <c r="CKI86" s="16">
        <f t="shared" si="293"/>
        <v>0</v>
      </c>
      <c r="CKJ86" s="16">
        <f t="shared" ref="CKJ86:CMU86" si="294">CJV83</f>
        <v>0</v>
      </c>
      <c r="CKK86" s="16">
        <f t="shared" si="294"/>
        <v>0</v>
      </c>
      <c r="CKL86" s="16">
        <f t="shared" si="294"/>
        <v>0</v>
      </c>
      <c r="CKM86" s="16">
        <f t="shared" si="294"/>
        <v>0</v>
      </c>
      <c r="CKN86" s="16">
        <f t="shared" si="294"/>
        <v>0</v>
      </c>
      <c r="CKO86" s="16">
        <f t="shared" si="294"/>
        <v>0</v>
      </c>
      <c r="CKP86" s="16">
        <f t="shared" si="294"/>
        <v>0</v>
      </c>
      <c r="CKQ86" s="16">
        <f t="shared" si="294"/>
        <v>0</v>
      </c>
      <c r="CKR86" s="16">
        <f t="shared" si="294"/>
        <v>0</v>
      </c>
      <c r="CKS86" s="16">
        <f t="shared" si="294"/>
        <v>0</v>
      </c>
      <c r="CKT86" s="16">
        <f t="shared" si="294"/>
        <v>0</v>
      </c>
      <c r="CKU86" s="16">
        <f t="shared" si="294"/>
        <v>0</v>
      </c>
      <c r="CKV86" s="16">
        <f t="shared" si="294"/>
        <v>0</v>
      </c>
      <c r="CKW86" s="16">
        <f t="shared" si="294"/>
        <v>0</v>
      </c>
      <c r="CKX86" s="16">
        <f t="shared" si="294"/>
        <v>0</v>
      </c>
      <c r="CKY86" s="16">
        <f t="shared" si="294"/>
        <v>0</v>
      </c>
      <c r="CKZ86" s="16">
        <f t="shared" si="294"/>
        <v>0</v>
      </c>
      <c r="CLA86" s="16">
        <f t="shared" si="294"/>
        <v>0</v>
      </c>
      <c r="CLB86" s="16">
        <f t="shared" si="294"/>
        <v>0</v>
      </c>
      <c r="CLC86" s="16">
        <f t="shared" si="294"/>
        <v>0</v>
      </c>
      <c r="CLD86" s="16">
        <f t="shared" si="294"/>
        <v>0</v>
      </c>
      <c r="CLE86" s="16">
        <f t="shared" si="294"/>
        <v>0</v>
      </c>
      <c r="CLF86" s="16">
        <f t="shared" si="294"/>
        <v>0</v>
      </c>
      <c r="CLG86" s="16">
        <f t="shared" si="294"/>
        <v>0</v>
      </c>
      <c r="CLH86" s="16">
        <f t="shared" si="294"/>
        <v>0</v>
      </c>
      <c r="CLI86" s="16">
        <f t="shared" si="294"/>
        <v>0</v>
      </c>
      <c r="CLJ86" s="16">
        <f t="shared" si="294"/>
        <v>0</v>
      </c>
      <c r="CLK86" s="16">
        <f t="shared" si="294"/>
        <v>0</v>
      </c>
      <c r="CLL86" s="16">
        <f t="shared" si="294"/>
        <v>0</v>
      </c>
      <c r="CLM86" s="16">
        <f t="shared" si="294"/>
        <v>0</v>
      </c>
      <c r="CLN86" s="16">
        <f t="shared" si="294"/>
        <v>0</v>
      </c>
      <c r="CLO86" s="16">
        <f t="shared" si="294"/>
        <v>0</v>
      </c>
      <c r="CLP86" s="16">
        <f t="shared" si="294"/>
        <v>0</v>
      </c>
      <c r="CLQ86" s="16">
        <f t="shared" si="294"/>
        <v>0</v>
      </c>
      <c r="CLR86" s="16">
        <f t="shared" si="294"/>
        <v>0</v>
      </c>
      <c r="CLS86" s="16">
        <f t="shared" si="294"/>
        <v>0</v>
      </c>
      <c r="CLT86" s="16">
        <f t="shared" si="294"/>
        <v>0</v>
      </c>
      <c r="CLU86" s="16">
        <f t="shared" si="294"/>
        <v>0</v>
      </c>
      <c r="CLV86" s="16">
        <f t="shared" si="294"/>
        <v>0</v>
      </c>
      <c r="CLW86" s="16">
        <f t="shared" si="294"/>
        <v>0</v>
      </c>
      <c r="CLX86" s="16">
        <f t="shared" si="294"/>
        <v>0</v>
      </c>
      <c r="CLY86" s="16">
        <f t="shared" si="294"/>
        <v>0</v>
      </c>
      <c r="CLZ86" s="16">
        <f t="shared" si="294"/>
        <v>0</v>
      </c>
      <c r="CMA86" s="16">
        <f t="shared" si="294"/>
        <v>0</v>
      </c>
      <c r="CMB86" s="16">
        <f t="shared" si="294"/>
        <v>0</v>
      </c>
      <c r="CMC86" s="16">
        <f t="shared" si="294"/>
        <v>0</v>
      </c>
      <c r="CMD86" s="16">
        <f t="shared" si="294"/>
        <v>0</v>
      </c>
      <c r="CME86" s="16">
        <f t="shared" si="294"/>
        <v>0</v>
      </c>
      <c r="CMF86" s="16">
        <f t="shared" si="294"/>
        <v>0</v>
      </c>
      <c r="CMG86" s="16">
        <f t="shared" si="294"/>
        <v>0</v>
      </c>
      <c r="CMH86" s="16">
        <f t="shared" si="294"/>
        <v>0</v>
      </c>
      <c r="CMI86" s="16">
        <f t="shared" si="294"/>
        <v>0</v>
      </c>
      <c r="CMJ86" s="16">
        <f t="shared" si="294"/>
        <v>0</v>
      </c>
      <c r="CMK86" s="16">
        <f t="shared" si="294"/>
        <v>0</v>
      </c>
      <c r="CML86" s="16">
        <f t="shared" si="294"/>
        <v>0</v>
      </c>
      <c r="CMM86" s="16">
        <f t="shared" si="294"/>
        <v>0</v>
      </c>
      <c r="CMN86" s="16">
        <f t="shared" si="294"/>
        <v>0</v>
      </c>
      <c r="CMO86" s="16">
        <f t="shared" si="294"/>
        <v>0</v>
      </c>
      <c r="CMP86" s="16">
        <f t="shared" si="294"/>
        <v>0</v>
      </c>
      <c r="CMQ86" s="16">
        <f t="shared" si="294"/>
        <v>0</v>
      </c>
      <c r="CMR86" s="16">
        <f t="shared" si="294"/>
        <v>0</v>
      </c>
      <c r="CMS86" s="16">
        <f t="shared" si="294"/>
        <v>0</v>
      </c>
      <c r="CMT86" s="16">
        <f t="shared" si="294"/>
        <v>0</v>
      </c>
      <c r="CMU86" s="16">
        <f t="shared" si="294"/>
        <v>0</v>
      </c>
      <c r="CMV86" s="16">
        <f t="shared" ref="CMV86:CPG86" si="295">CMH83</f>
        <v>0</v>
      </c>
      <c r="CMW86" s="16">
        <f t="shared" si="295"/>
        <v>0</v>
      </c>
      <c r="CMX86" s="16">
        <f t="shared" si="295"/>
        <v>0</v>
      </c>
      <c r="CMY86" s="16">
        <f t="shared" si="295"/>
        <v>0</v>
      </c>
      <c r="CMZ86" s="16">
        <f t="shared" si="295"/>
        <v>0</v>
      </c>
      <c r="CNA86" s="16">
        <f t="shared" si="295"/>
        <v>0</v>
      </c>
      <c r="CNB86" s="16">
        <f t="shared" si="295"/>
        <v>0</v>
      </c>
      <c r="CNC86" s="16">
        <f t="shared" si="295"/>
        <v>0</v>
      </c>
      <c r="CND86" s="16">
        <f t="shared" si="295"/>
        <v>0</v>
      </c>
      <c r="CNE86" s="16">
        <f t="shared" si="295"/>
        <v>0</v>
      </c>
      <c r="CNF86" s="16">
        <f t="shared" si="295"/>
        <v>0</v>
      </c>
      <c r="CNG86" s="16">
        <f t="shared" si="295"/>
        <v>0</v>
      </c>
      <c r="CNH86" s="16">
        <f t="shared" si="295"/>
        <v>0</v>
      </c>
      <c r="CNI86" s="16">
        <f t="shared" si="295"/>
        <v>0</v>
      </c>
      <c r="CNJ86" s="16">
        <f t="shared" si="295"/>
        <v>0</v>
      </c>
      <c r="CNK86" s="16">
        <f t="shared" si="295"/>
        <v>0</v>
      </c>
      <c r="CNL86" s="16">
        <f t="shared" si="295"/>
        <v>0</v>
      </c>
      <c r="CNM86" s="16">
        <f t="shared" si="295"/>
        <v>0</v>
      </c>
      <c r="CNN86" s="16">
        <f t="shared" si="295"/>
        <v>0</v>
      </c>
      <c r="CNO86" s="16">
        <f t="shared" si="295"/>
        <v>0</v>
      </c>
      <c r="CNP86" s="16">
        <f t="shared" si="295"/>
        <v>0</v>
      </c>
      <c r="CNQ86" s="16">
        <f t="shared" si="295"/>
        <v>0</v>
      </c>
      <c r="CNR86" s="16">
        <f t="shared" si="295"/>
        <v>0</v>
      </c>
      <c r="CNS86" s="16">
        <f t="shared" si="295"/>
        <v>0</v>
      </c>
      <c r="CNT86" s="16">
        <f t="shared" si="295"/>
        <v>0</v>
      </c>
      <c r="CNU86" s="16">
        <f t="shared" si="295"/>
        <v>0</v>
      </c>
      <c r="CNV86" s="16">
        <f t="shared" si="295"/>
        <v>0</v>
      </c>
      <c r="CNW86" s="16">
        <f t="shared" si="295"/>
        <v>0</v>
      </c>
      <c r="CNX86" s="16">
        <f t="shared" si="295"/>
        <v>0</v>
      </c>
      <c r="CNY86" s="16">
        <f t="shared" si="295"/>
        <v>0</v>
      </c>
      <c r="CNZ86" s="16">
        <f t="shared" si="295"/>
        <v>0</v>
      </c>
      <c r="COA86" s="16">
        <f t="shared" si="295"/>
        <v>0</v>
      </c>
      <c r="COB86" s="16">
        <f t="shared" si="295"/>
        <v>0</v>
      </c>
      <c r="COC86" s="16">
        <f t="shared" si="295"/>
        <v>0</v>
      </c>
      <c r="COD86" s="16">
        <f t="shared" si="295"/>
        <v>0</v>
      </c>
      <c r="COE86" s="16">
        <f t="shared" si="295"/>
        <v>0</v>
      </c>
      <c r="COF86" s="16">
        <f t="shared" si="295"/>
        <v>0</v>
      </c>
      <c r="COG86" s="16">
        <f t="shared" si="295"/>
        <v>0</v>
      </c>
      <c r="COH86" s="16">
        <f t="shared" si="295"/>
        <v>0</v>
      </c>
      <c r="COI86" s="16">
        <f t="shared" si="295"/>
        <v>0</v>
      </c>
      <c r="COJ86" s="16">
        <f t="shared" si="295"/>
        <v>0</v>
      </c>
      <c r="COK86" s="16">
        <f t="shared" si="295"/>
        <v>0</v>
      </c>
      <c r="COL86" s="16">
        <f t="shared" si="295"/>
        <v>0</v>
      </c>
      <c r="COM86" s="16">
        <f t="shared" si="295"/>
        <v>0</v>
      </c>
      <c r="CON86" s="16">
        <f t="shared" si="295"/>
        <v>0</v>
      </c>
      <c r="COO86" s="16">
        <f t="shared" si="295"/>
        <v>0</v>
      </c>
      <c r="COP86" s="16">
        <f t="shared" si="295"/>
        <v>0</v>
      </c>
      <c r="COQ86" s="16">
        <f t="shared" si="295"/>
        <v>0</v>
      </c>
      <c r="COR86" s="16">
        <f t="shared" si="295"/>
        <v>0</v>
      </c>
      <c r="COS86" s="16">
        <f t="shared" si="295"/>
        <v>0</v>
      </c>
      <c r="COT86" s="16">
        <f t="shared" si="295"/>
        <v>0</v>
      </c>
      <c r="COU86" s="16">
        <f t="shared" si="295"/>
        <v>0</v>
      </c>
      <c r="COV86" s="16">
        <f t="shared" si="295"/>
        <v>0</v>
      </c>
      <c r="COW86" s="16">
        <f t="shared" si="295"/>
        <v>0</v>
      </c>
      <c r="COX86" s="16">
        <f t="shared" si="295"/>
        <v>0</v>
      </c>
      <c r="COY86" s="16">
        <f t="shared" si="295"/>
        <v>0</v>
      </c>
      <c r="COZ86" s="16">
        <f t="shared" si="295"/>
        <v>0</v>
      </c>
      <c r="CPA86" s="16">
        <f t="shared" si="295"/>
        <v>0</v>
      </c>
      <c r="CPB86" s="16">
        <f t="shared" si="295"/>
        <v>0</v>
      </c>
      <c r="CPC86" s="16">
        <f t="shared" si="295"/>
        <v>0</v>
      </c>
      <c r="CPD86" s="16">
        <f t="shared" si="295"/>
        <v>0</v>
      </c>
      <c r="CPE86" s="16">
        <f t="shared" si="295"/>
        <v>0</v>
      </c>
      <c r="CPF86" s="16">
        <f t="shared" si="295"/>
        <v>0</v>
      </c>
      <c r="CPG86" s="16">
        <f t="shared" si="295"/>
        <v>0</v>
      </c>
      <c r="CPH86" s="16">
        <f t="shared" ref="CPH86:CRS86" si="296">COT83</f>
        <v>0</v>
      </c>
      <c r="CPI86" s="16">
        <f t="shared" si="296"/>
        <v>0</v>
      </c>
      <c r="CPJ86" s="16">
        <f t="shared" si="296"/>
        <v>0</v>
      </c>
      <c r="CPK86" s="16">
        <f t="shared" si="296"/>
        <v>0</v>
      </c>
      <c r="CPL86" s="16">
        <f t="shared" si="296"/>
        <v>0</v>
      </c>
      <c r="CPM86" s="16">
        <f t="shared" si="296"/>
        <v>0</v>
      </c>
      <c r="CPN86" s="16">
        <f t="shared" si="296"/>
        <v>0</v>
      </c>
      <c r="CPO86" s="16">
        <f t="shared" si="296"/>
        <v>0</v>
      </c>
      <c r="CPP86" s="16">
        <f t="shared" si="296"/>
        <v>0</v>
      </c>
      <c r="CPQ86" s="16">
        <f t="shared" si="296"/>
        <v>0</v>
      </c>
      <c r="CPR86" s="16">
        <f t="shared" si="296"/>
        <v>0</v>
      </c>
      <c r="CPS86" s="16">
        <f t="shared" si="296"/>
        <v>0</v>
      </c>
      <c r="CPT86" s="16">
        <f t="shared" si="296"/>
        <v>0</v>
      </c>
      <c r="CPU86" s="16">
        <f t="shared" si="296"/>
        <v>0</v>
      </c>
      <c r="CPV86" s="16">
        <f t="shared" si="296"/>
        <v>0</v>
      </c>
      <c r="CPW86" s="16">
        <f t="shared" si="296"/>
        <v>0</v>
      </c>
      <c r="CPX86" s="16">
        <f t="shared" si="296"/>
        <v>0</v>
      </c>
      <c r="CPY86" s="16">
        <f t="shared" si="296"/>
        <v>0</v>
      </c>
      <c r="CPZ86" s="16">
        <f t="shared" si="296"/>
        <v>0</v>
      </c>
      <c r="CQA86" s="16">
        <f t="shared" si="296"/>
        <v>0</v>
      </c>
      <c r="CQB86" s="16">
        <f t="shared" si="296"/>
        <v>0</v>
      </c>
      <c r="CQC86" s="16">
        <f t="shared" si="296"/>
        <v>0</v>
      </c>
      <c r="CQD86" s="16">
        <f t="shared" si="296"/>
        <v>0</v>
      </c>
      <c r="CQE86" s="16">
        <f t="shared" si="296"/>
        <v>0</v>
      </c>
      <c r="CQF86" s="16">
        <f t="shared" si="296"/>
        <v>0</v>
      </c>
      <c r="CQG86" s="16">
        <f t="shared" si="296"/>
        <v>0</v>
      </c>
      <c r="CQH86" s="16">
        <f t="shared" si="296"/>
        <v>0</v>
      </c>
      <c r="CQI86" s="16">
        <f t="shared" si="296"/>
        <v>0</v>
      </c>
      <c r="CQJ86" s="16">
        <f t="shared" si="296"/>
        <v>0</v>
      </c>
      <c r="CQK86" s="16">
        <f t="shared" si="296"/>
        <v>0</v>
      </c>
      <c r="CQL86" s="16">
        <f t="shared" si="296"/>
        <v>0</v>
      </c>
      <c r="CQM86" s="16">
        <f t="shared" si="296"/>
        <v>0</v>
      </c>
      <c r="CQN86" s="16">
        <f t="shared" si="296"/>
        <v>0</v>
      </c>
      <c r="CQO86" s="16">
        <f t="shared" si="296"/>
        <v>0</v>
      </c>
      <c r="CQP86" s="16">
        <f t="shared" si="296"/>
        <v>0</v>
      </c>
      <c r="CQQ86" s="16">
        <f t="shared" si="296"/>
        <v>0</v>
      </c>
      <c r="CQR86" s="16">
        <f t="shared" si="296"/>
        <v>0</v>
      </c>
      <c r="CQS86" s="16">
        <f t="shared" si="296"/>
        <v>0</v>
      </c>
      <c r="CQT86" s="16">
        <f t="shared" si="296"/>
        <v>0</v>
      </c>
      <c r="CQU86" s="16">
        <f t="shared" si="296"/>
        <v>0</v>
      </c>
      <c r="CQV86" s="16">
        <f t="shared" si="296"/>
        <v>0</v>
      </c>
      <c r="CQW86" s="16">
        <f t="shared" si="296"/>
        <v>0</v>
      </c>
      <c r="CQX86" s="16">
        <f t="shared" si="296"/>
        <v>0</v>
      </c>
      <c r="CQY86" s="16">
        <f t="shared" si="296"/>
        <v>0</v>
      </c>
      <c r="CQZ86" s="16">
        <f t="shared" si="296"/>
        <v>0</v>
      </c>
      <c r="CRA86" s="16">
        <f t="shared" si="296"/>
        <v>0</v>
      </c>
      <c r="CRB86" s="16">
        <f t="shared" si="296"/>
        <v>0</v>
      </c>
      <c r="CRC86" s="16">
        <f t="shared" si="296"/>
        <v>0</v>
      </c>
      <c r="CRD86" s="16">
        <f t="shared" si="296"/>
        <v>0</v>
      </c>
      <c r="CRE86" s="16">
        <f t="shared" si="296"/>
        <v>0</v>
      </c>
      <c r="CRF86" s="16">
        <f t="shared" si="296"/>
        <v>0</v>
      </c>
      <c r="CRG86" s="16">
        <f t="shared" si="296"/>
        <v>0</v>
      </c>
      <c r="CRH86" s="16">
        <f t="shared" si="296"/>
        <v>0</v>
      </c>
      <c r="CRI86" s="16">
        <f t="shared" si="296"/>
        <v>0</v>
      </c>
      <c r="CRJ86" s="16">
        <f t="shared" si="296"/>
        <v>0</v>
      </c>
      <c r="CRK86" s="16">
        <f t="shared" si="296"/>
        <v>0</v>
      </c>
      <c r="CRL86" s="16">
        <f t="shared" si="296"/>
        <v>0</v>
      </c>
      <c r="CRM86" s="16">
        <f t="shared" si="296"/>
        <v>0</v>
      </c>
      <c r="CRN86" s="16">
        <f t="shared" si="296"/>
        <v>0</v>
      </c>
      <c r="CRO86" s="16">
        <f t="shared" si="296"/>
        <v>0</v>
      </c>
      <c r="CRP86" s="16">
        <f t="shared" si="296"/>
        <v>0</v>
      </c>
      <c r="CRQ86" s="16">
        <f t="shared" si="296"/>
        <v>0</v>
      </c>
      <c r="CRR86" s="16">
        <f t="shared" si="296"/>
        <v>0</v>
      </c>
      <c r="CRS86" s="16">
        <f t="shared" si="296"/>
        <v>0</v>
      </c>
      <c r="CRT86" s="16">
        <f t="shared" ref="CRT86:CUE86" si="297">CRF83</f>
        <v>0</v>
      </c>
      <c r="CRU86" s="16">
        <f t="shared" si="297"/>
        <v>0</v>
      </c>
      <c r="CRV86" s="16">
        <f t="shared" si="297"/>
        <v>0</v>
      </c>
      <c r="CRW86" s="16">
        <f t="shared" si="297"/>
        <v>0</v>
      </c>
      <c r="CRX86" s="16">
        <f t="shared" si="297"/>
        <v>0</v>
      </c>
      <c r="CRY86" s="16">
        <f t="shared" si="297"/>
        <v>0</v>
      </c>
      <c r="CRZ86" s="16">
        <f t="shared" si="297"/>
        <v>0</v>
      </c>
      <c r="CSA86" s="16">
        <f t="shared" si="297"/>
        <v>0</v>
      </c>
      <c r="CSB86" s="16">
        <f t="shared" si="297"/>
        <v>0</v>
      </c>
      <c r="CSC86" s="16">
        <f t="shared" si="297"/>
        <v>0</v>
      </c>
      <c r="CSD86" s="16">
        <f t="shared" si="297"/>
        <v>0</v>
      </c>
      <c r="CSE86" s="16">
        <f t="shared" si="297"/>
        <v>0</v>
      </c>
      <c r="CSF86" s="16">
        <f t="shared" si="297"/>
        <v>0</v>
      </c>
      <c r="CSG86" s="16">
        <f t="shared" si="297"/>
        <v>0</v>
      </c>
      <c r="CSH86" s="16">
        <f t="shared" si="297"/>
        <v>0</v>
      </c>
      <c r="CSI86" s="16">
        <f t="shared" si="297"/>
        <v>0</v>
      </c>
      <c r="CSJ86" s="16">
        <f t="shared" si="297"/>
        <v>0</v>
      </c>
      <c r="CSK86" s="16">
        <f t="shared" si="297"/>
        <v>0</v>
      </c>
      <c r="CSL86" s="16">
        <f t="shared" si="297"/>
        <v>0</v>
      </c>
      <c r="CSM86" s="16">
        <f t="shared" si="297"/>
        <v>0</v>
      </c>
      <c r="CSN86" s="16">
        <f t="shared" si="297"/>
        <v>0</v>
      </c>
      <c r="CSO86" s="16">
        <f t="shared" si="297"/>
        <v>0</v>
      </c>
      <c r="CSP86" s="16">
        <f t="shared" si="297"/>
        <v>0</v>
      </c>
      <c r="CSQ86" s="16">
        <f t="shared" si="297"/>
        <v>0</v>
      </c>
      <c r="CSR86" s="16">
        <f t="shared" si="297"/>
        <v>0</v>
      </c>
      <c r="CSS86" s="16">
        <f t="shared" si="297"/>
        <v>0</v>
      </c>
      <c r="CST86" s="16">
        <f t="shared" si="297"/>
        <v>0</v>
      </c>
      <c r="CSU86" s="16">
        <f t="shared" si="297"/>
        <v>0</v>
      </c>
      <c r="CSV86" s="16">
        <f t="shared" si="297"/>
        <v>0</v>
      </c>
      <c r="CSW86" s="16">
        <f t="shared" si="297"/>
        <v>0</v>
      </c>
      <c r="CSX86" s="16">
        <f t="shared" si="297"/>
        <v>0</v>
      </c>
      <c r="CSY86" s="16">
        <f t="shared" si="297"/>
        <v>0</v>
      </c>
      <c r="CSZ86" s="16">
        <f t="shared" si="297"/>
        <v>0</v>
      </c>
      <c r="CTA86" s="16">
        <f t="shared" si="297"/>
        <v>0</v>
      </c>
      <c r="CTB86" s="16">
        <f t="shared" si="297"/>
        <v>0</v>
      </c>
      <c r="CTC86" s="16">
        <f t="shared" si="297"/>
        <v>0</v>
      </c>
      <c r="CTD86" s="16">
        <f t="shared" si="297"/>
        <v>0</v>
      </c>
      <c r="CTE86" s="16">
        <f t="shared" si="297"/>
        <v>0</v>
      </c>
      <c r="CTF86" s="16">
        <f t="shared" si="297"/>
        <v>0</v>
      </c>
      <c r="CTG86" s="16">
        <f t="shared" si="297"/>
        <v>0</v>
      </c>
      <c r="CTH86" s="16">
        <f t="shared" si="297"/>
        <v>0</v>
      </c>
      <c r="CTI86" s="16">
        <f t="shared" si="297"/>
        <v>0</v>
      </c>
      <c r="CTJ86" s="16">
        <f t="shared" si="297"/>
        <v>0</v>
      </c>
      <c r="CTK86" s="16">
        <f t="shared" si="297"/>
        <v>0</v>
      </c>
      <c r="CTL86" s="16">
        <f t="shared" si="297"/>
        <v>0</v>
      </c>
      <c r="CTM86" s="16">
        <f t="shared" si="297"/>
        <v>0</v>
      </c>
      <c r="CTN86" s="16">
        <f t="shared" si="297"/>
        <v>0</v>
      </c>
      <c r="CTO86" s="16">
        <f t="shared" si="297"/>
        <v>0</v>
      </c>
      <c r="CTP86" s="16">
        <f t="shared" si="297"/>
        <v>0</v>
      </c>
      <c r="CTQ86" s="16">
        <f t="shared" si="297"/>
        <v>0</v>
      </c>
      <c r="CTR86" s="16">
        <f t="shared" si="297"/>
        <v>0</v>
      </c>
      <c r="CTS86" s="16">
        <f t="shared" si="297"/>
        <v>0</v>
      </c>
      <c r="CTT86" s="16">
        <f t="shared" si="297"/>
        <v>0</v>
      </c>
      <c r="CTU86" s="16">
        <f t="shared" si="297"/>
        <v>0</v>
      </c>
      <c r="CTV86" s="16">
        <f t="shared" si="297"/>
        <v>0</v>
      </c>
      <c r="CTW86" s="16">
        <f t="shared" si="297"/>
        <v>0</v>
      </c>
      <c r="CTX86" s="16">
        <f t="shared" si="297"/>
        <v>0</v>
      </c>
      <c r="CTY86" s="16">
        <f t="shared" si="297"/>
        <v>0</v>
      </c>
      <c r="CTZ86" s="16">
        <f t="shared" si="297"/>
        <v>0</v>
      </c>
      <c r="CUA86" s="16">
        <f t="shared" si="297"/>
        <v>0</v>
      </c>
      <c r="CUB86" s="16">
        <f t="shared" si="297"/>
        <v>0</v>
      </c>
      <c r="CUC86" s="16">
        <f t="shared" si="297"/>
        <v>0</v>
      </c>
      <c r="CUD86" s="16">
        <f t="shared" si="297"/>
        <v>0</v>
      </c>
      <c r="CUE86" s="16">
        <f t="shared" si="297"/>
        <v>0</v>
      </c>
      <c r="CUF86" s="16">
        <f t="shared" ref="CUF86:CWQ86" si="298">CTR83</f>
        <v>0</v>
      </c>
      <c r="CUG86" s="16">
        <f t="shared" si="298"/>
        <v>0</v>
      </c>
      <c r="CUH86" s="16">
        <f t="shared" si="298"/>
        <v>0</v>
      </c>
      <c r="CUI86" s="16">
        <f t="shared" si="298"/>
        <v>0</v>
      </c>
      <c r="CUJ86" s="16">
        <f t="shared" si="298"/>
        <v>0</v>
      </c>
      <c r="CUK86" s="16">
        <f t="shared" si="298"/>
        <v>0</v>
      </c>
      <c r="CUL86" s="16">
        <f t="shared" si="298"/>
        <v>0</v>
      </c>
      <c r="CUM86" s="16">
        <f t="shared" si="298"/>
        <v>0</v>
      </c>
      <c r="CUN86" s="16">
        <f t="shared" si="298"/>
        <v>0</v>
      </c>
      <c r="CUO86" s="16">
        <f t="shared" si="298"/>
        <v>0</v>
      </c>
      <c r="CUP86" s="16">
        <f t="shared" si="298"/>
        <v>0</v>
      </c>
      <c r="CUQ86" s="16">
        <f t="shared" si="298"/>
        <v>0</v>
      </c>
      <c r="CUR86" s="16">
        <f t="shared" si="298"/>
        <v>0</v>
      </c>
      <c r="CUS86" s="16">
        <f t="shared" si="298"/>
        <v>0</v>
      </c>
      <c r="CUT86" s="16">
        <f t="shared" si="298"/>
        <v>0</v>
      </c>
      <c r="CUU86" s="16">
        <f t="shared" si="298"/>
        <v>0</v>
      </c>
      <c r="CUV86" s="16">
        <f t="shared" si="298"/>
        <v>0</v>
      </c>
      <c r="CUW86" s="16">
        <f t="shared" si="298"/>
        <v>0</v>
      </c>
      <c r="CUX86" s="16">
        <f t="shared" si="298"/>
        <v>0</v>
      </c>
      <c r="CUY86" s="16">
        <f t="shared" si="298"/>
        <v>0</v>
      </c>
      <c r="CUZ86" s="16">
        <f t="shared" si="298"/>
        <v>0</v>
      </c>
      <c r="CVA86" s="16">
        <f t="shared" si="298"/>
        <v>0</v>
      </c>
      <c r="CVB86" s="16">
        <f t="shared" si="298"/>
        <v>0</v>
      </c>
      <c r="CVC86" s="16">
        <f t="shared" si="298"/>
        <v>0</v>
      </c>
      <c r="CVD86" s="16">
        <f t="shared" si="298"/>
        <v>0</v>
      </c>
      <c r="CVE86" s="16">
        <f t="shared" si="298"/>
        <v>0</v>
      </c>
      <c r="CVF86" s="16">
        <f t="shared" si="298"/>
        <v>0</v>
      </c>
      <c r="CVG86" s="16">
        <f t="shared" si="298"/>
        <v>0</v>
      </c>
      <c r="CVH86" s="16">
        <f t="shared" si="298"/>
        <v>0</v>
      </c>
      <c r="CVI86" s="16">
        <f t="shared" si="298"/>
        <v>0</v>
      </c>
      <c r="CVJ86" s="16">
        <f t="shared" si="298"/>
        <v>0</v>
      </c>
      <c r="CVK86" s="16">
        <f t="shared" si="298"/>
        <v>0</v>
      </c>
      <c r="CVL86" s="16">
        <f t="shared" si="298"/>
        <v>0</v>
      </c>
      <c r="CVM86" s="16">
        <f t="shared" si="298"/>
        <v>0</v>
      </c>
      <c r="CVN86" s="16">
        <f t="shared" si="298"/>
        <v>0</v>
      </c>
      <c r="CVO86" s="16">
        <f t="shared" si="298"/>
        <v>0</v>
      </c>
      <c r="CVP86" s="16">
        <f t="shared" si="298"/>
        <v>0</v>
      </c>
      <c r="CVQ86" s="16">
        <f t="shared" si="298"/>
        <v>0</v>
      </c>
      <c r="CVR86" s="16">
        <f t="shared" si="298"/>
        <v>0</v>
      </c>
      <c r="CVS86" s="16">
        <f t="shared" si="298"/>
        <v>0</v>
      </c>
      <c r="CVT86" s="16">
        <f t="shared" si="298"/>
        <v>0</v>
      </c>
      <c r="CVU86" s="16">
        <f t="shared" si="298"/>
        <v>0</v>
      </c>
      <c r="CVV86" s="16">
        <f t="shared" si="298"/>
        <v>0</v>
      </c>
      <c r="CVW86" s="16">
        <f t="shared" si="298"/>
        <v>0</v>
      </c>
      <c r="CVX86" s="16">
        <f t="shared" si="298"/>
        <v>0</v>
      </c>
      <c r="CVY86" s="16">
        <f t="shared" si="298"/>
        <v>0</v>
      </c>
      <c r="CVZ86" s="16">
        <f t="shared" si="298"/>
        <v>0</v>
      </c>
      <c r="CWA86" s="16">
        <f t="shared" si="298"/>
        <v>0</v>
      </c>
      <c r="CWB86" s="16">
        <f t="shared" si="298"/>
        <v>0</v>
      </c>
      <c r="CWC86" s="16">
        <f t="shared" si="298"/>
        <v>0</v>
      </c>
      <c r="CWD86" s="16">
        <f t="shared" si="298"/>
        <v>0</v>
      </c>
      <c r="CWE86" s="16">
        <f t="shared" si="298"/>
        <v>0</v>
      </c>
      <c r="CWF86" s="16">
        <f t="shared" si="298"/>
        <v>0</v>
      </c>
      <c r="CWG86" s="16">
        <f t="shared" si="298"/>
        <v>0</v>
      </c>
      <c r="CWH86" s="16">
        <f t="shared" si="298"/>
        <v>0</v>
      </c>
      <c r="CWI86" s="16">
        <f t="shared" si="298"/>
        <v>0</v>
      </c>
      <c r="CWJ86" s="16">
        <f t="shared" si="298"/>
        <v>0</v>
      </c>
      <c r="CWK86" s="16">
        <f t="shared" si="298"/>
        <v>0</v>
      </c>
      <c r="CWL86" s="16">
        <f t="shared" si="298"/>
        <v>0</v>
      </c>
      <c r="CWM86" s="16">
        <f t="shared" si="298"/>
        <v>0</v>
      </c>
      <c r="CWN86" s="16">
        <f t="shared" si="298"/>
        <v>0</v>
      </c>
      <c r="CWO86" s="16">
        <f t="shared" si="298"/>
        <v>0</v>
      </c>
      <c r="CWP86" s="16">
        <f t="shared" si="298"/>
        <v>0</v>
      </c>
      <c r="CWQ86" s="16">
        <f t="shared" si="298"/>
        <v>0</v>
      </c>
      <c r="CWR86" s="16">
        <f t="shared" ref="CWR86:CZC86" si="299">CWD83</f>
        <v>0</v>
      </c>
      <c r="CWS86" s="16">
        <f t="shared" si="299"/>
        <v>0</v>
      </c>
      <c r="CWT86" s="16">
        <f t="shared" si="299"/>
        <v>0</v>
      </c>
      <c r="CWU86" s="16">
        <f t="shared" si="299"/>
        <v>0</v>
      </c>
      <c r="CWV86" s="16">
        <f t="shared" si="299"/>
        <v>0</v>
      </c>
      <c r="CWW86" s="16">
        <f t="shared" si="299"/>
        <v>0</v>
      </c>
      <c r="CWX86" s="16">
        <f t="shared" si="299"/>
        <v>0</v>
      </c>
      <c r="CWY86" s="16">
        <f t="shared" si="299"/>
        <v>0</v>
      </c>
      <c r="CWZ86" s="16">
        <f t="shared" si="299"/>
        <v>0</v>
      </c>
      <c r="CXA86" s="16">
        <f t="shared" si="299"/>
        <v>0</v>
      </c>
      <c r="CXB86" s="16">
        <f t="shared" si="299"/>
        <v>0</v>
      </c>
      <c r="CXC86" s="16">
        <f t="shared" si="299"/>
        <v>0</v>
      </c>
      <c r="CXD86" s="16">
        <f t="shared" si="299"/>
        <v>0</v>
      </c>
      <c r="CXE86" s="16">
        <f t="shared" si="299"/>
        <v>0</v>
      </c>
      <c r="CXF86" s="16">
        <f t="shared" si="299"/>
        <v>0</v>
      </c>
      <c r="CXG86" s="16">
        <f t="shared" si="299"/>
        <v>0</v>
      </c>
      <c r="CXH86" s="16">
        <f t="shared" si="299"/>
        <v>0</v>
      </c>
      <c r="CXI86" s="16">
        <f t="shared" si="299"/>
        <v>0</v>
      </c>
      <c r="CXJ86" s="16">
        <f t="shared" si="299"/>
        <v>0</v>
      </c>
      <c r="CXK86" s="16">
        <f t="shared" si="299"/>
        <v>0</v>
      </c>
      <c r="CXL86" s="16">
        <f t="shared" si="299"/>
        <v>0</v>
      </c>
      <c r="CXM86" s="16">
        <f t="shared" si="299"/>
        <v>0</v>
      </c>
      <c r="CXN86" s="16">
        <f t="shared" si="299"/>
        <v>0</v>
      </c>
      <c r="CXO86" s="16">
        <f t="shared" si="299"/>
        <v>0</v>
      </c>
      <c r="CXP86" s="16">
        <f t="shared" si="299"/>
        <v>0</v>
      </c>
      <c r="CXQ86" s="16">
        <f t="shared" si="299"/>
        <v>0</v>
      </c>
      <c r="CXR86" s="16">
        <f t="shared" si="299"/>
        <v>0</v>
      </c>
      <c r="CXS86" s="16">
        <f t="shared" si="299"/>
        <v>0</v>
      </c>
      <c r="CXT86" s="16">
        <f t="shared" si="299"/>
        <v>0</v>
      </c>
      <c r="CXU86" s="16">
        <f t="shared" si="299"/>
        <v>0</v>
      </c>
      <c r="CXV86" s="16">
        <f t="shared" si="299"/>
        <v>0</v>
      </c>
      <c r="CXW86" s="16">
        <f t="shared" si="299"/>
        <v>0</v>
      </c>
      <c r="CXX86" s="16">
        <f t="shared" si="299"/>
        <v>0</v>
      </c>
      <c r="CXY86" s="16">
        <f t="shared" si="299"/>
        <v>0</v>
      </c>
      <c r="CXZ86" s="16">
        <f t="shared" si="299"/>
        <v>0</v>
      </c>
      <c r="CYA86" s="16">
        <f t="shared" si="299"/>
        <v>0</v>
      </c>
      <c r="CYB86" s="16">
        <f t="shared" si="299"/>
        <v>0</v>
      </c>
      <c r="CYC86" s="16">
        <f t="shared" si="299"/>
        <v>0</v>
      </c>
      <c r="CYD86" s="16">
        <f t="shared" si="299"/>
        <v>0</v>
      </c>
      <c r="CYE86" s="16">
        <f t="shared" si="299"/>
        <v>0</v>
      </c>
      <c r="CYF86" s="16">
        <f t="shared" si="299"/>
        <v>0</v>
      </c>
      <c r="CYG86" s="16">
        <f t="shared" si="299"/>
        <v>0</v>
      </c>
      <c r="CYH86" s="16">
        <f t="shared" si="299"/>
        <v>0</v>
      </c>
      <c r="CYI86" s="16">
        <f t="shared" si="299"/>
        <v>0</v>
      </c>
      <c r="CYJ86" s="16">
        <f t="shared" si="299"/>
        <v>0</v>
      </c>
      <c r="CYK86" s="16">
        <f t="shared" si="299"/>
        <v>0</v>
      </c>
      <c r="CYL86" s="16">
        <f t="shared" si="299"/>
        <v>0</v>
      </c>
      <c r="CYM86" s="16">
        <f t="shared" si="299"/>
        <v>0</v>
      </c>
      <c r="CYN86" s="16">
        <f t="shared" si="299"/>
        <v>0</v>
      </c>
      <c r="CYO86" s="16">
        <f t="shared" si="299"/>
        <v>0</v>
      </c>
      <c r="CYP86" s="16">
        <f t="shared" si="299"/>
        <v>0</v>
      </c>
      <c r="CYQ86" s="16">
        <f t="shared" si="299"/>
        <v>0</v>
      </c>
      <c r="CYR86" s="16">
        <f t="shared" si="299"/>
        <v>0</v>
      </c>
      <c r="CYS86" s="16">
        <f t="shared" si="299"/>
        <v>0</v>
      </c>
      <c r="CYT86" s="16">
        <f t="shared" si="299"/>
        <v>0</v>
      </c>
      <c r="CYU86" s="16">
        <f t="shared" si="299"/>
        <v>0</v>
      </c>
      <c r="CYV86" s="16">
        <f t="shared" si="299"/>
        <v>0</v>
      </c>
      <c r="CYW86" s="16">
        <f t="shared" si="299"/>
        <v>0</v>
      </c>
      <c r="CYX86" s="16">
        <f t="shared" si="299"/>
        <v>0</v>
      </c>
      <c r="CYY86" s="16">
        <f t="shared" si="299"/>
        <v>0</v>
      </c>
      <c r="CYZ86" s="16">
        <f t="shared" si="299"/>
        <v>0</v>
      </c>
      <c r="CZA86" s="16">
        <f t="shared" si="299"/>
        <v>0</v>
      </c>
      <c r="CZB86" s="16">
        <f t="shared" si="299"/>
        <v>0</v>
      </c>
      <c r="CZC86" s="16">
        <f t="shared" si="299"/>
        <v>0</v>
      </c>
      <c r="CZD86" s="16">
        <f t="shared" ref="CZD86:DBO86" si="300">CYP83</f>
        <v>0</v>
      </c>
      <c r="CZE86" s="16">
        <f t="shared" si="300"/>
        <v>0</v>
      </c>
      <c r="CZF86" s="16">
        <f t="shared" si="300"/>
        <v>0</v>
      </c>
      <c r="CZG86" s="16">
        <f t="shared" si="300"/>
        <v>0</v>
      </c>
      <c r="CZH86" s="16">
        <f t="shared" si="300"/>
        <v>0</v>
      </c>
      <c r="CZI86" s="16">
        <f t="shared" si="300"/>
        <v>0</v>
      </c>
      <c r="CZJ86" s="16">
        <f t="shared" si="300"/>
        <v>0</v>
      </c>
      <c r="CZK86" s="16">
        <f t="shared" si="300"/>
        <v>0</v>
      </c>
      <c r="CZL86" s="16">
        <f t="shared" si="300"/>
        <v>0</v>
      </c>
      <c r="CZM86" s="16">
        <f t="shared" si="300"/>
        <v>0</v>
      </c>
      <c r="CZN86" s="16">
        <f t="shared" si="300"/>
        <v>0</v>
      </c>
      <c r="CZO86" s="16">
        <f t="shared" si="300"/>
        <v>0</v>
      </c>
      <c r="CZP86" s="16">
        <f t="shared" si="300"/>
        <v>0</v>
      </c>
      <c r="CZQ86" s="16">
        <f t="shared" si="300"/>
        <v>0</v>
      </c>
      <c r="CZR86" s="16">
        <f t="shared" si="300"/>
        <v>0</v>
      </c>
      <c r="CZS86" s="16">
        <f t="shared" si="300"/>
        <v>0</v>
      </c>
      <c r="CZT86" s="16">
        <f t="shared" si="300"/>
        <v>0</v>
      </c>
      <c r="CZU86" s="16">
        <f t="shared" si="300"/>
        <v>0</v>
      </c>
      <c r="CZV86" s="16">
        <f t="shared" si="300"/>
        <v>0</v>
      </c>
      <c r="CZW86" s="16">
        <f t="shared" si="300"/>
        <v>0</v>
      </c>
      <c r="CZX86" s="16">
        <f t="shared" si="300"/>
        <v>0</v>
      </c>
      <c r="CZY86" s="16">
        <f t="shared" si="300"/>
        <v>0</v>
      </c>
      <c r="CZZ86" s="16">
        <f t="shared" si="300"/>
        <v>0</v>
      </c>
      <c r="DAA86" s="16">
        <f t="shared" si="300"/>
        <v>0</v>
      </c>
      <c r="DAB86" s="16">
        <f t="shared" si="300"/>
        <v>0</v>
      </c>
      <c r="DAC86" s="16">
        <f t="shared" si="300"/>
        <v>0</v>
      </c>
      <c r="DAD86" s="16">
        <f t="shared" si="300"/>
        <v>0</v>
      </c>
      <c r="DAE86" s="16">
        <f t="shared" si="300"/>
        <v>0</v>
      </c>
      <c r="DAF86" s="16">
        <f t="shared" si="300"/>
        <v>0</v>
      </c>
      <c r="DAG86" s="16">
        <f t="shared" si="300"/>
        <v>0</v>
      </c>
      <c r="DAH86" s="16">
        <f t="shared" si="300"/>
        <v>0</v>
      </c>
      <c r="DAI86" s="16">
        <f t="shared" si="300"/>
        <v>0</v>
      </c>
      <c r="DAJ86" s="16">
        <f t="shared" si="300"/>
        <v>0</v>
      </c>
      <c r="DAK86" s="16">
        <f t="shared" si="300"/>
        <v>0</v>
      </c>
      <c r="DAL86" s="16">
        <f t="shared" si="300"/>
        <v>0</v>
      </c>
      <c r="DAM86" s="16">
        <f t="shared" si="300"/>
        <v>0</v>
      </c>
      <c r="DAN86" s="16">
        <f t="shared" si="300"/>
        <v>0</v>
      </c>
      <c r="DAO86" s="16">
        <f t="shared" si="300"/>
        <v>0</v>
      </c>
      <c r="DAP86" s="16">
        <f t="shared" si="300"/>
        <v>0</v>
      </c>
      <c r="DAQ86" s="16">
        <f t="shared" si="300"/>
        <v>0</v>
      </c>
      <c r="DAR86" s="16">
        <f t="shared" si="300"/>
        <v>0</v>
      </c>
      <c r="DAS86" s="16">
        <f t="shared" si="300"/>
        <v>0</v>
      </c>
      <c r="DAT86" s="16">
        <f t="shared" si="300"/>
        <v>0</v>
      </c>
      <c r="DAU86" s="16">
        <f t="shared" si="300"/>
        <v>0</v>
      </c>
      <c r="DAV86" s="16">
        <f t="shared" si="300"/>
        <v>0</v>
      </c>
      <c r="DAW86" s="16">
        <f t="shared" si="300"/>
        <v>0</v>
      </c>
      <c r="DAX86" s="16">
        <f t="shared" si="300"/>
        <v>0</v>
      </c>
      <c r="DAY86" s="16">
        <f t="shared" si="300"/>
        <v>0</v>
      </c>
      <c r="DAZ86" s="16">
        <f t="shared" si="300"/>
        <v>0</v>
      </c>
      <c r="DBA86" s="16">
        <f t="shared" si="300"/>
        <v>0</v>
      </c>
      <c r="DBB86" s="16">
        <f t="shared" si="300"/>
        <v>0</v>
      </c>
      <c r="DBC86" s="16">
        <f t="shared" si="300"/>
        <v>0</v>
      </c>
      <c r="DBD86" s="16">
        <f t="shared" si="300"/>
        <v>0</v>
      </c>
      <c r="DBE86" s="16">
        <f t="shared" si="300"/>
        <v>0</v>
      </c>
      <c r="DBF86" s="16">
        <f t="shared" si="300"/>
        <v>0</v>
      </c>
      <c r="DBG86" s="16">
        <f t="shared" si="300"/>
        <v>0</v>
      </c>
      <c r="DBH86" s="16">
        <f t="shared" si="300"/>
        <v>0</v>
      </c>
      <c r="DBI86" s="16">
        <f t="shared" si="300"/>
        <v>0</v>
      </c>
      <c r="DBJ86" s="16">
        <f t="shared" si="300"/>
        <v>0</v>
      </c>
      <c r="DBK86" s="16">
        <f t="shared" si="300"/>
        <v>0</v>
      </c>
      <c r="DBL86" s="16">
        <f t="shared" si="300"/>
        <v>0</v>
      </c>
      <c r="DBM86" s="16" t="e" cm="1">
        <f t="array" ref="DBM86">hari83</f>
        <v>#NAME?</v>
      </c>
      <c r="DBN86" s="16">
        <f t="shared" si="300"/>
        <v>0</v>
      </c>
      <c r="DBO86" s="16">
        <f t="shared" si="300"/>
        <v>0</v>
      </c>
      <c r="DBP86" s="16">
        <f t="shared" ref="DBP86:DEA86" si="301">DBB83</f>
        <v>0</v>
      </c>
      <c r="DBQ86" s="16">
        <f t="shared" si="301"/>
        <v>0</v>
      </c>
      <c r="DBR86" s="16">
        <f t="shared" si="301"/>
        <v>0</v>
      </c>
      <c r="DBS86" s="16">
        <f t="shared" si="301"/>
        <v>0</v>
      </c>
      <c r="DBT86" s="16">
        <f t="shared" si="301"/>
        <v>0</v>
      </c>
      <c r="DBU86" s="16">
        <f t="shared" si="301"/>
        <v>0</v>
      </c>
      <c r="DBV86" s="16">
        <f t="shared" si="301"/>
        <v>0</v>
      </c>
      <c r="DBW86" s="16">
        <f t="shared" si="301"/>
        <v>0</v>
      </c>
      <c r="DBX86" s="16">
        <f t="shared" si="301"/>
        <v>0</v>
      </c>
      <c r="DBY86" s="16">
        <f t="shared" si="301"/>
        <v>0</v>
      </c>
      <c r="DBZ86" s="16">
        <f t="shared" si="301"/>
        <v>0</v>
      </c>
      <c r="DCA86" s="16">
        <f t="shared" si="301"/>
        <v>0</v>
      </c>
      <c r="DCB86" s="16">
        <f t="shared" si="301"/>
        <v>0</v>
      </c>
      <c r="DCC86" s="16">
        <f t="shared" si="301"/>
        <v>0</v>
      </c>
      <c r="DCD86" s="16">
        <f t="shared" si="301"/>
        <v>0</v>
      </c>
      <c r="DCE86" s="16">
        <f t="shared" si="301"/>
        <v>0</v>
      </c>
      <c r="DCF86" s="16">
        <f t="shared" si="301"/>
        <v>0</v>
      </c>
      <c r="DCG86" s="16">
        <f t="shared" si="301"/>
        <v>0</v>
      </c>
      <c r="DCH86" s="16">
        <f t="shared" si="301"/>
        <v>0</v>
      </c>
      <c r="DCI86" s="16">
        <f t="shared" si="301"/>
        <v>0</v>
      </c>
      <c r="DCJ86" s="16">
        <f t="shared" si="301"/>
        <v>0</v>
      </c>
      <c r="DCK86" s="16">
        <f t="shared" si="301"/>
        <v>0</v>
      </c>
      <c r="DCL86" s="16">
        <f t="shared" si="301"/>
        <v>0</v>
      </c>
      <c r="DCM86" s="16">
        <f t="shared" si="301"/>
        <v>0</v>
      </c>
      <c r="DCN86" s="16">
        <f t="shared" si="301"/>
        <v>0</v>
      </c>
      <c r="DCO86" s="16">
        <f t="shared" si="301"/>
        <v>0</v>
      </c>
      <c r="DCP86" s="16">
        <f t="shared" si="301"/>
        <v>0</v>
      </c>
      <c r="DCQ86" s="16">
        <f t="shared" si="301"/>
        <v>0</v>
      </c>
      <c r="DCR86" s="16">
        <f t="shared" si="301"/>
        <v>0</v>
      </c>
      <c r="DCS86" s="16">
        <f t="shared" si="301"/>
        <v>0</v>
      </c>
      <c r="DCT86" s="16">
        <f t="shared" si="301"/>
        <v>0</v>
      </c>
      <c r="DCU86" s="16">
        <f t="shared" si="301"/>
        <v>0</v>
      </c>
      <c r="DCV86" s="16">
        <f t="shared" si="301"/>
        <v>0</v>
      </c>
      <c r="DCW86" s="16">
        <f t="shared" si="301"/>
        <v>0</v>
      </c>
      <c r="DCX86" s="16">
        <f t="shared" si="301"/>
        <v>0</v>
      </c>
      <c r="DCY86" s="16">
        <f t="shared" si="301"/>
        <v>0</v>
      </c>
      <c r="DCZ86" s="16">
        <f t="shared" si="301"/>
        <v>0</v>
      </c>
      <c r="DDA86" s="16">
        <f t="shared" si="301"/>
        <v>0</v>
      </c>
      <c r="DDB86" s="16">
        <f t="shared" si="301"/>
        <v>0</v>
      </c>
      <c r="DDC86" s="16">
        <f t="shared" si="301"/>
        <v>0</v>
      </c>
      <c r="DDD86" s="16">
        <f t="shared" si="301"/>
        <v>0</v>
      </c>
      <c r="DDE86" s="16">
        <f t="shared" si="301"/>
        <v>0</v>
      </c>
      <c r="DDF86" s="16">
        <f t="shared" si="301"/>
        <v>0</v>
      </c>
      <c r="DDG86" s="16">
        <f t="shared" si="301"/>
        <v>0</v>
      </c>
      <c r="DDH86" s="16">
        <f t="shared" si="301"/>
        <v>0</v>
      </c>
      <c r="DDI86" s="16">
        <f t="shared" si="301"/>
        <v>0</v>
      </c>
      <c r="DDJ86" s="16">
        <f t="shared" si="301"/>
        <v>0</v>
      </c>
      <c r="DDK86" s="16">
        <f t="shared" si="301"/>
        <v>0</v>
      </c>
      <c r="DDL86" s="16">
        <f t="shared" si="301"/>
        <v>0</v>
      </c>
      <c r="DDM86" s="16">
        <f t="shared" si="301"/>
        <v>0</v>
      </c>
      <c r="DDN86" s="16">
        <f t="shared" si="301"/>
        <v>0</v>
      </c>
      <c r="DDO86" s="16">
        <f t="shared" si="301"/>
        <v>0</v>
      </c>
      <c r="DDP86" s="16">
        <f t="shared" si="301"/>
        <v>0</v>
      </c>
      <c r="DDQ86" s="16">
        <f t="shared" si="301"/>
        <v>0</v>
      </c>
      <c r="DDR86" s="16">
        <f t="shared" si="301"/>
        <v>0</v>
      </c>
      <c r="DDS86" s="16">
        <f t="shared" si="301"/>
        <v>0</v>
      </c>
      <c r="DDT86" s="16">
        <f t="shared" si="301"/>
        <v>0</v>
      </c>
      <c r="DDU86" s="16">
        <f t="shared" si="301"/>
        <v>0</v>
      </c>
      <c r="DDV86" s="16">
        <f t="shared" si="301"/>
        <v>0</v>
      </c>
      <c r="DDW86" s="16">
        <f t="shared" si="301"/>
        <v>0</v>
      </c>
      <c r="DDX86" s="16">
        <f t="shared" si="301"/>
        <v>0</v>
      </c>
      <c r="DDY86" s="16">
        <f t="shared" si="301"/>
        <v>0</v>
      </c>
      <c r="DDZ86" s="16">
        <f t="shared" si="301"/>
        <v>0</v>
      </c>
      <c r="DEA86" s="16">
        <f t="shared" si="301"/>
        <v>0</v>
      </c>
      <c r="DEB86" s="16">
        <f t="shared" ref="DEB86:DGM86" si="302">DDN83</f>
        <v>0</v>
      </c>
      <c r="DEC86" s="16">
        <f t="shared" si="302"/>
        <v>0</v>
      </c>
      <c r="DED86" s="16">
        <f t="shared" si="302"/>
        <v>0</v>
      </c>
      <c r="DEE86" s="16">
        <f t="shared" si="302"/>
        <v>0</v>
      </c>
      <c r="DEF86" s="16">
        <f t="shared" si="302"/>
        <v>0</v>
      </c>
      <c r="DEG86" s="16">
        <f t="shared" si="302"/>
        <v>0</v>
      </c>
      <c r="DEH86" s="16">
        <f t="shared" si="302"/>
        <v>0</v>
      </c>
      <c r="DEI86" s="16">
        <f t="shared" si="302"/>
        <v>0</v>
      </c>
      <c r="DEJ86" s="16">
        <f t="shared" si="302"/>
        <v>0</v>
      </c>
      <c r="DEK86" s="16">
        <f t="shared" si="302"/>
        <v>0</v>
      </c>
      <c r="DEL86" s="16">
        <f t="shared" si="302"/>
        <v>0</v>
      </c>
      <c r="DEM86" s="16">
        <f t="shared" si="302"/>
        <v>0</v>
      </c>
      <c r="DEN86" s="16">
        <f t="shared" si="302"/>
        <v>0</v>
      </c>
      <c r="DEO86" s="16">
        <f t="shared" si="302"/>
        <v>0</v>
      </c>
      <c r="DEP86" s="16">
        <f t="shared" si="302"/>
        <v>0</v>
      </c>
      <c r="DEQ86" s="16">
        <f t="shared" si="302"/>
        <v>0</v>
      </c>
      <c r="DER86" s="16">
        <f t="shared" si="302"/>
        <v>0</v>
      </c>
      <c r="DES86" s="16">
        <f t="shared" si="302"/>
        <v>0</v>
      </c>
      <c r="DET86" s="16">
        <f t="shared" si="302"/>
        <v>0</v>
      </c>
      <c r="DEU86" s="16">
        <f t="shared" si="302"/>
        <v>0</v>
      </c>
      <c r="DEV86" s="16">
        <f t="shared" si="302"/>
        <v>0</v>
      </c>
      <c r="DEW86" s="16">
        <f t="shared" si="302"/>
        <v>0</v>
      </c>
      <c r="DEX86" s="16">
        <f t="shared" si="302"/>
        <v>0</v>
      </c>
      <c r="DEY86" s="16">
        <f t="shared" si="302"/>
        <v>0</v>
      </c>
      <c r="DEZ86" s="16">
        <f t="shared" si="302"/>
        <v>0</v>
      </c>
      <c r="DFA86" s="16">
        <f t="shared" si="302"/>
        <v>0</v>
      </c>
      <c r="DFB86" s="16">
        <f t="shared" si="302"/>
        <v>0</v>
      </c>
      <c r="DFC86" s="16">
        <f t="shared" si="302"/>
        <v>0</v>
      </c>
      <c r="DFD86" s="16">
        <f t="shared" si="302"/>
        <v>0</v>
      </c>
      <c r="DFE86" s="16">
        <f t="shared" si="302"/>
        <v>0</v>
      </c>
      <c r="DFF86" s="16">
        <f t="shared" si="302"/>
        <v>0</v>
      </c>
      <c r="DFG86" s="16">
        <f t="shared" si="302"/>
        <v>0</v>
      </c>
      <c r="DFH86" s="16">
        <f t="shared" si="302"/>
        <v>0</v>
      </c>
      <c r="DFI86" s="16">
        <f t="shared" si="302"/>
        <v>0</v>
      </c>
      <c r="DFJ86" s="16">
        <f t="shared" si="302"/>
        <v>0</v>
      </c>
      <c r="DFK86" s="16">
        <f t="shared" si="302"/>
        <v>0</v>
      </c>
      <c r="DFL86" s="16">
        <f t="shared" si="302"/>
        <v>0</v>
      </c>
      <c r="DFM86" s="16">
        <f t="shared" si="302"/>
        <v>0</v>
      </c>
      <c r="DFN86" s="16">
        <f t="shared" si="302"/>
        <v>0</v>
      </c>
      <c r="DFO86" s="16">
        <f t="shared" si="302"/>
        <v>0</v>
      </c>
      <c r="DFP86" s="16">
        <f t="shared" si="302"/>
        <v>0</v>
      </c>
      <c r="DFQ86" s="16">
        <f t="shared" si="302"/>
        <v>0</v>
      </c>
      <c r="DFR86" s="16">
        <f t="shared" si="302"/>
        <v>0</v>
      </c>
      <c r="DFS86" s="16">
        <f t="shared" si="302"/>
        <v>0</v>
      </c>
      <c r="DFT86" s="16">
        <f t="shared" si="302"/>
        <v>0</v>
      </c>
      <c r="DFU86" s="16">
        <f t="shared" si="302"/>
        <v>0</v>
      </c>
      <c r="DFV86" s="16">
        <f t="shared" si="302"/>
        <v>0</v>
      </c>
      <c r="DFW86" s="16">
        <f t="shared" si="302"/>
        <v>0</v>
      </c>
      <c r="DFX86" s="16">
        <f t="shared" si="302"/>
        <v>0</v>
      </c>
      <c r="DFY86" s="16">
        <f t="shared" si="302"/>
        <v>0</v>
      </c>
      <c r="DFZ86" s="16">
        <f t="shared" si="302"/>
        <v>0</v>
      </c>
      <c r="DGA86" s="16">
        <f t="shared" si="302"/>
        <v>0</v>
      </c>
      <c r="DGB86" s="16">
        <f t="shared" si="302"/>
        <v>0</v>
      </c>
      <c r="DGC86" s="16">
        <f t="shared" si="302"/>
        <v>0</v>
      </c>
      <c r="DGD86" s="16">
        <f t="shared" si="302"/>
        <v>0</v>
      </c>
      <c r="DGE86" s="16">
        <f t="shared" si="302"/>
        <v>0</v>
      </c>
      <c r="DGF86" s="16">
        <f t="shared" si="302"/>
        <v>0</v>
      </c>
      <c r="DGG86" s="16">
        <f t="shared" si="302"/>
        <v>0</v>
      </c>
      <c r="DGH86" s="16">
        <f t="shared" si="302"/>
        <v>0</v>
      </c>
      <c r="DGI86" s="16">
        <f t="shared" si="302"/>
        <v>0</v>
      </c>
      <c r="DGJ86" s="16">
        <f t="shared" si="302"/>
        <v>0</v>
      </c>
      <c r="DGK86" s="16">
        <f t="shared" si="302"/>
        <v>0</v>
      </c>
      <c r="DGL86" s="16">
        <f t="shared" si="302"/>
        <v>0</v>
      </c>
      <c r="DGM86" s="16">
        <f t="shared" si="302"/>
        <v>0</v>
      </c>
      <c r="DGN86" s="16">
        <f t="shared" ref="DGN86:DIY86" si="303">DFZ83</f>
        <v>0</v>
      </c>
      <c r="DGO86" s="16">
        <f t="shared" si="303"/>
        <v>0</v>
      </c>
      <c r="DGP86" s="16">
        <f t="shared" si="303"/>
        <v>0</v>
      </c>
      <c r="DGQ86" s="16">
        <f t="shared" si="303"/>
        <v>0</v>
      </c>
      <c r="DGR86" s="16">
        <f t="shared" si="303"/>
        <v>0</v>
      </c>
      <c r="DGS86" s="16">
        <f t="shared" si="303"/>
        <v>0</v>
      </c>
      <c r="DGT86" s="16">
        <f t="shared" si="303"/>
        <v>0</v>
      </c>
      <c r="DGU86" s="16">
        <f t="shared" si="303"/>
        <v>0</v>
      </c>
      <c r="DGV86" s="16">
        <f t="shared" si="303"/>
        <v>0</v>
      </c>
      <c r="DGW86" s="16">
        <f t="shared" si="303"/>
        <v>0</v>
      </c>
      <c r="DGX86" s="16">
        <f t="shared" si="303"/>
        <v>0</v>
      </c>
      <c r="DGY86" s="16">
        <f t="shared" si="303"/>
        <v>0</v>
      </c>
      <c r="DGZ86" s="16">
        <f t="shared" si="303"/>
        <v>0</v>
      </c>
      <c r="DHA86" s="16">
        <f t="shared" si="303"/>
        <v>0</v>
      </c>
      <c r="DHB86" s="16">
        <f t="shared" si="303"/>
        <v>0</v>
      </c>
      <c r="DHC86" s="16">
        <f t="shared" si="303"/>
        <v>0</v>
      </c>
      <c r="DHD86" s="16">
        <f t="shared" si="303"/>
        <v>0</v>
      </c>
      <c r="DHE86" s="16">
        <f t="shared" si="303"/>
        <v>0</v>
      </c>
      <c r="DHF86" s="16">
        <f t="shared" si="303"/>
        <v>0</v>
      </c>
      <c r="DHG86" s="16">
        <f t="shared" si="303"/>
        <v>0</v>
      </c>
      <c r="DHH86" s="16">
        <f t="shared" si="303"/>
        <v>0</v>
      </c>
      <c r="DHI86" s="16">
        <f t="shared" si="303"/>
        <v>0</v>
      </c>
      <c r="DHJ86" s="16">
        <f t="shared" si="303"/>
        <v>0</v>
      </c>
      <c r="DHK86" s="16">
        <f t="shared" si="303"/>
        <v>0</v>
      </c>
      <c r="DHL86" s="16">
        <f t="shared" si="303"/>
        <v>0</v>
      </c>
      <c r="DHM86" s="16">
        <f t="shared" si="303"/>
        <v>0</v>
      </c>
      <c r="DHN86" s="16">
        <f t="shared" si="303"/>
        <v>0</v>
      </c>
      <c r="DHO86" s="16">
        <f t="shared" si="303"/>
        <v>0</v>
      </c>
      <c r="DHP86" s="16">
        <f t="shared" si="303"/>
        <v>0</v>
      </c>
      <c r="DHQ86" s="16">
        <f t="shared" si="303"/>
        <v>0</v>
      </c>
      <c r="DHR86" s="16">
        <f t="shared" si="303"/>
        <v>0</v>
      </c>
      <c r="DHS86" s="16">
        <f t="shared" si="303"/>
        <v>0</v>
      </c>
      <c r="DHT86" s="16">
        <f t="shared" si="303"/>
        <v>0</v>
      </c>
      <c r="DHU86" s="16">
        <f t="shared" si="303"/>
        <v>0</v>
      </c>
      <c r="DHV86" s="16">
        <f t="shared" si="303"/>
        <v>0</v>
      </c>
      <c r="DHW86" s="16">
        <f t="shared" si="303"/>
        <v>0</v>
      </c>
      <c r="DHX86" s="16">
        <f t="shared" si="303"/>
        <v>0</v>
      </c>
      <c r="DHY86" s="16">
        <f t="shared" si="303"/>
        <v>0</v>
      </c>
      <c r="DHZ86" s="16">
        <f t="shared" si="303"/>
        <v>0</v>
      </c>
      <c r="DIA86" s="16">
        <f t="shared" si="303"/>
        <v>0</v>
      </c>
      <c r="DIB86" s="16">
        <f t="shared" si="303"/>
        <v>0</v>
      </c>
      <c r="DIC86" s="16">
        <f t="shared" si="303"/>
        <v>0</v>
      </c>
      <c r="DID86" s="16">
        <f t="shared" si="303"/>
        <v>0</v>
      </c>
      <c r="DIE86" s="16">
        <f t="shared" si="303"/>
        <v>0</v>
      </c>
      <c r="DIF86" s="16">
        <f t="shared" si="303"/>
        <v>0</v>
      </c>
      <c r="DIG86" s="16">
        <f t="shared" si="303"/>
        <v>0</v>
      </c>
      <c r="DIH86" s="16">
        <f t="shared" si="303"/>
        <v>0</v>
      </c>
      <c r="DII86" s="16">
        <f t="shared" si="303"/>
        <v>0</v>
      </c>
      <c r="DIJ86" s="16">
        <f t="shared" si="303"/>
        <v>0</v>
      </c>
      <c r="DIK86" s="16">
        <f t="shared" si="303"/>
        <v>0</v>
      </c>
      <c r="DIL86" s="16">
        <f t="shared" si="303"/>
        <v>0</v>
      </c>
      <c r="DIM86" s="16">
        <f t="shared" si="303"/>
        <v>0</v>
      </c>
      <c r="DIN86" s="16">
        <f t="shared" si="303"/>
        <v>0</v>
      </c>
      <c r="DIO86" s="16">
        <f t="shared" si="303"/>
        <v>0</v>
      </c>
      <c r="DIP86" s="16">
        <f t="shared" si="303"/>
        <v>0</v>
      </c>
      <c r="DIQ86" s="16">
        <f t="shared" si="303"/>
        <v>0</v>
      </c>
      <c r="DIR86" s="16">
        <f t="shared" si="303"/>
        <v>0</v>
      </c>
      <c r="DIS86" s="16">
        <f t="shared" si="303"/>
        <v>0</v>
      </c>
      <c r="DIT86" s="16">
        <f t="shared" si="303"/>
        <v>0</v>
      </c>
      <c r="DIU86" s="16">
        <f t="shared" si="303"/>
        <v>0</v>
      </c>
      <c r="DIV86" s="16">
        <f t="shared" si="303"/>
        <v>0</v>
      </c>
      <c r="DIW86" s="16">
        <f t="shared" si="303"/>
        <v>0</v>
      </c>
      <c r="DIX86" s="16">
        <f t="shared" si="303"/>
        <v>0</v>
      </c>
      <c r="DIY86" s="16">
        <f t="shared" si="303"/>
        <v>0</v>
      </c>
      <c r="DIZ86" s="16">
        <f t="shared" ref="DIZ86:DLK86" si="304">DIL83</f>
        <v>0</v>
      </c>
      <c r="DJA86" s="16">
        <f t="shared" si="304"/>
        <v>0</v>
      </c>
      <c r="DJB86" s="16">
        <f t="shared" si="304"/>
        <v>0</v>
      </c>
      <c r="DJC86" s="16">
        <f t="shared" si="304"/>
        <v>0</v>
      </c>
      <c r="DJD86" s="16">
        <f t="shared" si="304"/>
        <v>0</v>
      </c>
      <c r="DJE86" s="16">
        <f t="shared" si="304"/>
        <v>0</v>
      </c>
      <c r="DJF86" s="16">
        <f t="shared" si="304"/>
        <v>0</v>
      </c>
      <c r="DJG86" s="16">
        <f t="shared" si="304"/>
        <v>0</v>
      </c>
      <c r="DJH86" s="16">
        <f t="shared" si="304"/>
        <v>0</v>
      </c>
      <c r="DJI86" s="16">
        <f t="shared" si="304"/>
        <v>0</v>
      </c>
      <c r="DJJ86" s="16">
        <f t="shared" si="304"/>
        <v>0</v>
      </c>
      <c r="DJK86" s="16">
        <f t="shared" si="304"/>
        <v>0</v>
      </c>
      <c r="DJL86" s="16">
        <f t="shared" si="304"/>
        <v>0</v>
      </c>
      <c r="DJM86" s="16">
        <f t="shared" si="304"/>
        <v>0</v>
      </c>
      <c r="DJN86" s="16">
        <f t="shared" si="304"/>
        <v>0</v>
      </c>
      <c r="DJO86" s="16">
        <f t="shared" si="304"/>
        <v>0</v>
      </c>
      <c r="DJP86" s="16">
        <f t="shared" si="304"/>
        <v>0</v>
      </c>
      <c r="DJQ86" s="16">
        <f t="shared" si="304"/>
        <v>0</v>
      </c>
      <c r="DJR86" s="16">
        <f t="shared" si="304"/>
        <v>0</v>
      </c>
      <c r="DJS86" s="16">
        <f t="shared" si="304"/>
        <v>0</v>
      </c>
      <c r="DJT86" s="16">
        <f t="shared" si="304"/>
        <v>0</v>
      </c>
      <c r="DJU86" s="16">
        <f t="shared" si="304"/>
        <v>0</v>
      </c>
      <c r="DJV86" s="16">
        <f t="shared" si="304"/>
        <v>0</v>
      </c>
      <c r="DJW86" s="16">
        <f t="shared" si="304"/>
        <v>0</v>
      </c>
      <c r="DJX86" s="16">
        <f t="shared" si="304"/>
        <v>0</v>
      </c>
      <c r="DJY86" s="16">
        <f t="shared" si="304"/>
        <v>0</v>
      </c>
      <c r="DJZ86" s="16">
        <f t="shared" si="304"/>
        <v>0</v>
      </c>
      <c r="DKA86" s="16">
        <f t="shared" si="304"/>
        <v>0</v>
      </c>
      <c r="DKB86" s="16">
        <f t="shared" si="304"/>
        <v>0</v>
      </c>
      <c r="DKC86" s="16">
        <f t="shared" si="304"/>
        <v>0</v>
      </c>
      <c r="DKD86" s="16">
        <f t="shared" si="304"/>
        <v>0</v>
      </c>
      <c r="DKE86" s="16">
        <f t="shared" si="304"/>
        <v>0</v>
      </c>
      <c r="DKF86" s="16">
        <f t="shared" si="304"/>
        <v>0</v>
      </c>
      <c r="DKG86" s="16">
        <f t="shared" si="304"/>
        <v>0</v>
      </c>
      <c r="DKH86" s="16">
        <f t="shared" si="304"/>
        <v>0</v>
      </c>
      <c r="DKI86" s="16">
        <f t="shared" si="304"/>
        <v>0</v>
      </c>
      <c r="DKJ86" s="16">
        <f t="shared" si="304"/>
        <v>0</v>
      </c>
      <c r="DKK86" s="16">
        <f t="shared" si="304"/>
        <v>0</v>
      </c>
      <c r="DKL86" s="16">
        <f t="shared" si="304"/>
        <v>0</v>
      </c>
      <c r="DKM86" s="16">
        <f t="shared" si="304"/>
        <v>0</v>
      </c>
      <c r="DKN86" s="16">
        <f t="shared" si="304"/>
        <v>0</v>
      </c>
      <c r="DKO86" s="16">
        <f t="shared" si="304"/>
        <v>0</v>
      </c>
      <c r="DKP86" s="16">
        <f t="shared" si="304"/>
        <v>0</v>
      </c>
      <c r="DKQ86" s="16">
        <f t="shared" si="304"/>
        <v>0</v>
      </c>
      <c r="DKR86" s="16">
        <f t="shared" si="304"/>
        <v>0</v>
      </c>
      <c r="DKS86" s="16">
        <f t="shared" si="304"/>
        <v>0</v>
      </c>
      <c r="DKT86" s="16">
        <f t="shared" si="304"/>
        <v>0</v>
      </c>
      <c r="DKU86" s="16">
        <f t="shared" si="304"/>
        <v>0</v>
      </c>
      <c r="DKV86" s="16">
        <f t="shared" si="304"/>
        <v>0</v>
      </c>
      <c r="DKW86" s="16">
        <f t="shared" si="304"/>
        <v>0</v>
      </c>
      <c r="DKX86" s="16">
        <f t="shared" si="304"/>
        <v>0</v>
      </c>
      <c r="DKY86" s="16">
        <f t="shared" si="304"/>
        <v>0</v>
      </c>
      <c r="DKZ86" s="16">
        <f t="shared" si="304"/>
        <v>0</v>
      </c>
      <c r="DLA86" s="16">
        <f t="shared" si="304"/>
        <v>0</v>
      </c>
      <c r="DLB86" s="16">
        <f t="shared" si="304"/>
        <v>0</v>
      </c>
      <c r="DLC86" s="16">
        <f t="shared" si="304"/>
        <v>0</v>
      </c>
      <c r="DLD86" s="16">
        <f t="shared" si="304"/>
        <v>0</v>
      </c>
      <c r="DLE86" s="16">
        <f t="shared" si="304"/>
        <v>0</v>
      </c>
      <c r="DLF86" s="16">
        <f t="shared" si="304"/>
        <v>0</v>
      </c>
      <c r="DLG86" s="16">
        <f t="shared" si="304"/>
        <v>0</v>
      </c>
      <c r="DLH86" s="16">
        <f t="shared" si="304"/>
        <v>0</v>
      </c>
      <c r="DLI86" s="16">
        <f t="shared" si="304"/>
        <v>0</v>
      </c>
      <c r="DLJ86" s="16">
        <f t="shared" si="304"/>
        <v>0</v>
      </c>
      <c r="DLK86" s="16">
        <f t="shared" si="304"/>
        <v>0</v>
      </c>
      <c r="DLL86" s="16">
        <f t="shared" ref="DLL86:DNW86" si="305">DKX83</f>
        <v>0</v>
      </c>
      <c r="DLM86" s="16">
        <f t="shared" si="305"/>
        <v>0</v>
      </c>
      <c r="DLN86" s="16">
        <f t="shared" si="305"/>
        <v>0</v>
      </c>
      <c r="DLO86" s="16">
        <f t="shared" si="305"/>
        <v>0</v>
      </c>
      <c r="DLP86" s="16">
        <f t="shared" si="305"/>
        <v>0</v>
      </c>
      <c r="DLQ86" s="16">
        <f t="shared" si="305"/>
        <v>0</v>
      </c>
      <c r="DLR86" s="16">
        <f t="shared" si="305"/>
        <v>0</v>
      </c>
      <c r="DLS86" s="16">
        <f t="shared" si="305"/>
        <v>0</v>
      </c>
      <c r="DLT86" s="16">
        <f t="shared" si="305"/>
        <v>0</v>
      </c>
      <c r="DLU86" s="16">
        <f t="shared" si="305"/>
        <v>0</v>
      </c>
      <c r="DLV86" s="16">
        <f t="shared" si="305"/>
        <v>0</v>
      </c>
      <c r="DLW86" s="16">
        <f t="shared" si="305"/>
        <v>0</v>
      </c>
      <c r="DLX86" s="16">
        <f t="shared" si="305"/>
        <v>0</v>
      </c>
      <c r="DLY86" s="16">
        <f t="shared" si="305"/>
        <v>0</v>
      </c>
      <c r="DLZ86" s="16">
        <f t="shared" si="305"/>
        <v>0</v>
      </c>
      <c r="DMA86" s="16">
        <f t="shared" si="305"/>
        <v>0</v>
      </c>
      <c r="DMB86" s="16">
        <f t="shared" si="305"/>
        <v>0</v>
      </c>
      <c r="DMC86" s="16">
        <f t="shared" si="305"/>
        <v>0</v>
      </c>
      <c r="DMD86" s="16">
        <f t="shared" si="305"/>
        <v>0</v>
      </c>
      <c r="DME86" s="16">
        <f t="shared" si="305"/>
        <v>0</v>
      </c>
      <c r="DMF86" s="16">
        <f t="shared" si="305"/>
        <v>0</v>
      </c>
      <c r="DMG86" s="16">
        <f t="shared" si="305"/>
        <v>0</v>
      </c>
      <c r="DMH86" s="16">
        <f t="shared" si="305"/>
        <v>0</v>
      </c>
      <c r="DMI86" s="16">
        <f t="shared" si="305"/>
        <v>0</v>
      </c>
      <c r="DMJ86" s="16">
        <f t="shared" si="305"/>
        <v>0</v>
      </c>
      <c r="DMK86" s="16">
        <f t="shared" si="305"/>
        <v>0</v>
      </c>
      <c r="DML86" s="16">
        <f t="shared" si="305"/>
        <v>0</v>
      </c>
      <c r="DMM86" s="16">
        <f t="shared" si="305"/>
        <v>0</v>
      </c>
      <c r="DMN86" s="16">
        <f t="shared" si="305"/>
        <v>0</v>
      </c>
      <c r="DMO86" s="16">
        <f t="shared" si="305"/>
        <v>0</v>
      </c>
      <c r="DMP86" s="16">
        <f t="shared" si="305"/>
        <v>0</v>
      </c>
      <c r="DMQ86" s="16">
        <f t="shared" si="305"/>
        <v>0</v>
      </c>
      <c r="DMR86" s="16">
        <f t="shared" si="305"/>
        <v>0</v>
      </c>
      <c r="DMS86" s="16">
        <f t="shared" si="305"/>
        <v>0</v>
      </c>
      <c r="DMT86" s="16">
        <f t="shared" si="305"/>
        <v>0</v>
      </c>
      <c r="DMU86" s="16">
        <f t="shared" si="305"/>
        <v>0</v>
      </c>
      <c r="DMV86" s="16">
        <f t="shared" si="305"/>
        <v>0</v>
      </c>
      <c r="DMW86" s="16">
        <f t="shared" si="305"/>
        <v>0</v>
      </c>
      <c r="DMX86" s="16">
        <f t="shared" si="305"/>
        <v>0</v>
      </c>
      <c r="DMY86" s="16">
        <f t="shared" si="305"/>
        <v>0</v>
      </c>
      <c r="DMZ86" s="16">
        <f t="shared" si="305"/>
        <v>0</v>
      </c>
      <c r="DNA86" s="16">
        <f t="shared" si="305"/>
        <v>0</v>
      </c>
      <c r="DNB86" s="16">
        <f t="shared" si="305"/>
        <v>0</v>
      </c>
      <c r="DNC86" s="16">
        <f t="shared" si="305"/>
        <v>0</v>
      </c>
      <c r="DND86" s="16">
        <f t="shared" si="305"/>
        <v>0</v>
      </c>
      <c r="DNE86" s="16">
        <f t="shared" si="305"/>
        <v>0</v>
      </c>
      <c r="DNF86" s="16">
        <f t="shared" si="305"/>
        <v>0</v>
      </c>
      <c r="DNG86" s="16">
        <f t="shared" si="305"/>
        <v>0</v>
      </c>
      <c r="DNH86" s="16">
        <f t="shared" si="305"/>
        <v>0</v>
      </c>
      <c r="DNI86" s="16">
        <f t="shared" si="305"/>
        <v>0</v>
      </c>
      <c r="DNJ86" s="16">
        <f t="shared" si="305"/>
        <v>0</v>
      </c>
      <c r="DNK86" s="16">
        <f t="shared" si="305"/>
        <v>0</v>
      </c>
      <c r="DNL86" s="16">
        <f t="shared" si="305"/>
        <v>0</v>
      </c>
      <c r="DNM86" s="16">
        <f t="shared" si="305"/>
        <v>0</v>
      </c>
      <c r="DNN86" s="16">
        <f t="shared" si="305"/>
        <v>0</v>
      </c>
      <c r="DNO86" s="16">
        <f t="shared" si="305"/>
        <v>0</v>
      </c>
      <c r="DNP86" s="16">
        <f t="shared" si="305"/>
        <v>0</v>
      </c>
      <c r="DNQ86" s="16">
        <f t="shared" si="305"/>
        <v>0</v>
      </c>
      <c r="DNR86" s="16">
        <f t="shared" si="305"/>
        <v>0</v>
      </c>
      <c r="DNS86" s="16">
        <f t="shared" si="305"/>
        <v>0</v>
      </c>
      <c r="DNT86" s="16">
        <f t="shared" si="305"/>
        <v>0</v>
      </c>
      <c r="DNU86" s="16">
        <f t="shared" si="305"/>
        <v>0</v>
      </c>
      <c r="DNV86" s="16">
        <f t="shared" si="305"/>
        <v>0</v>
      </c>
      <c r="DNW86" s="16">
        <f t="shared" si="305"/>
        <v>0</v>
      </c>
      <c r="DNX86" s="16">
        <f t="shared" ref="DNX86:DQI86" si="306">DNJ83</f>
        <v>0</v>
      </c>
      <c r="DNY86" s="16">
        <f t="shared" si="306"/>
        <v>0</v>
      </c>
      <c r="DNZ86" s="16">
        <f t="shared" si="306"/>
        <v>0</v>
      </c>
      <c r="DOA86" s="16">
        <f t="shared" si="306"/>
        <v>0</v>
      </c>
      <c r="DOB86" s="16">
        <f t="shared" si="306"/>
        <v>0</v>
      </c>
      <c r="DOC86" s="16">
        <f t="shared" si="306"/>
        <v>0</v>
      </c>
      <c r="DOD86" s="16">
        <f t="shared" si="306"/>
        <v>0</v>
      </c>
      <c r="DOE86" s="16">
        <f t="shared" si="306"/>
        <v>0</v>
      </c>
      <c r="DOF86" s="16">
        <f t="shared" si="306"/>
        <v>0</v>
      </c>
      <c r="DOG86" s="16">
        <f t="shared" si="306"/>
        <v>0</v>
      </c>
      <c r="DOH86" s="16">
        <f t="shared" si="306"/>
        <v>0</v>
      </c>
      <c r="DOI86" s="16">
        <f t="shared" si="306"/>
        <v>0</v>
      </c>
      <c r="DOJ86" s="16">
        <f t="shared" si="306"/>
        <v>0</v>
      </c>
      <c r="DOK86" s="16">
        <f t="shared" si="306"/>
        <v>0</v>
      </c>
      <c r="DOL86" s="16">
        <f t="shared" si="306"/>
        <v>0</v>
      </c>
      <c r="DOM86" s="16">
        <f t="shared" si="306"/>
        <v>0</v>
      </c>
      <c r="DON86" s="16">
        <f t="shared" si="306"/>
        <v>0</v>
      </c>
      <c r="DOO86" s="16">
        <f t="shared" si="306"/>
        <v>0</v>
      </c>
      <c r="DOP86" s="16">
        <f t="shared" si="306"/>
        <v>0</v>
      </c>
      <c r="DOQ86" s="16">
        <f t="shared" si="306"/>
        <v>0</v>
      </c>
      <c r="DOR86" s="16">
        <f t="shared" si="306"/>
        <v>0</v>
      </c>
      <c r="DOS86" s="16">
        <f t="shared" si="306"/>
        <v>0</v>
      </c>
      <c r="DOT86" s="16">
        <f t="shared" si="306"/>
        <v>0</v>
      </c>
      <c r="DOU86" s="16">
        <f t="shared" si="306"/>
        <v>0</v>
      </c>
      <c r="DOV86" s="16">
        <f t="shared" si="306"/>
        <v>0</v>
      </c>
      <c r="DOW86" s="16">
        <f t="shared" si="306"/>
        <v>0</v>
      </c>
      <c r="DOX86" s="16">
        <f t="shared" si="306"/>
        <v>0</v>
      </c>
      <c r="DOY86" s="16">
        <f t="shared" si="306"/>
        <v>0</v>
      </c>
      <c r="DOZ86" s="16">
        <f t="shared" si="306"/>
        <v>0</v>
      </c>
      <c r="DPA86" s="16">
        <f t="shared" si="306"/>
        <v>0</v>
      </c>
      <c r="DPB86" s="16">
        <f t="shared" si="306"/>
        <v>0</v>
      </c>
      <c r="DPC86" s="16">
        <f t="shared" si="306"/>
        <v>0</v>
      </c>
      <c r="DPD86" s="16">
        <f t="shared" si="306"/>
        <v>0</v>
      </c>
      <c r="DPE86" s="16">
        <f t="shared" si="306"/>
        <v>0</v>
      </c>
      <c r="DPF86" s="16">
        <f t="shared" si="306"/>
        <v>0</v>
      </c>
      <c r="DPG86" s="16">
        <f t="shared" si="306"/>
        <v>0</v>
      </c>
      <c r="DPH86" s="16">
        <f t="shared" si="306"/>
        <v>0</v>
      </c>
      <c r="DPI86" s="16">
        <f t="shared" si="306"/>
        <v>0</v>
      </c>
      <c r="DPJ86" s="16">
        <f t="shared" si="306"/>
        <v>0</v>
      </c>
      <c r="DPK86" s="16">
        <f t="shared" si="306"/>
        <v>0</v>
      </c>
      <c r="DPL86" s="16">
        <f t="shared" si="306"/>
        <v>0</v>
      </c>
      <c r="DPM86" s="16">
        <f t="shared" si="306"/>
        <v>0</v>
      </c>
      <c r="DPN86" s="16">
        <f t="shared" si="306"/>
        <v>0</v>
      </c>
      <c r="DPO86" s="16">
        <f t="shared" si="306"/>
        <v>0</v>
      </c>
      <c r="DPP86" s="16">
        <f t="shared" si="306"/>
        <v>0</v>
      </c>
      <c r="DPQ86" s="16">
        <f t="shared" si="306"/>
        <v>0</v>
      </c>
      <c r="DPR86" s="16">
        <f t="shared" si="306"/>
        <v>0</v>
      </c>
      <c r="DPS86" s="16">
        <f t="shared" si="306"/>
        <v>0</v>
      </c>
      <c r="DPT86" s="16">
        <f t="shared" si="306"/>
        <v>0</v>
      </c>
      <c r="DPU86" s="16">
        <f t="shared" si="306"/>
        <v>0</v>
      </c>
      <c r="DPV86" s="16">
        <f t="shared" si="306"/>
        <v>0</v>
      </c>
      <c r="DPW86" s="16">
        <f t="shared" si="306"/>
        <v>0</v>
      </c>
      <c r="DPX86" s="16">
        <f t="shared" si="306"/>
        <v>0</v>
      </c>
      <c r="DPY86" s="16">
        <f t="shared" si="306"/>
        <v>0</v>
      </c>
      <c r="DPZ86" s="16">
        <f t="shared" si="306"/>
        <v>0</v>
      </c>
      <c r="DQA86" s="16">
        <f t="shared" si="306"/>
        <v>0</v>
      </c>
      <c r="DQB86" s="16">
        <f t="shared" si="306"/>
        <v>0</v>
      </c>
      <c r="DQC86" s="16">
        <f t="shared" si="306"/>
        <v>0</v>
      </c>
      <c r="DQD86" s="16">
        <f t="shared" si="306"/>
        <v>0</v>
      </c>
      <c r="DQE86" s="16">
        <f t="shared" si="306"/>
        <v>0</v>
      </c>
      <c r="DQF86" s="16">
        <f t="shared" si="306"/>
        <v>0</v>
      </c>
      <c r="DQG86" s="16">
        <f t="shared" si="306"/>
        <v>0</v>
      </c>
      <c r="DQH86" s="16">
        <f t="shared" si="306"/>
        <v>0</v>
      </c>
      <c r="DQI86" s="16">
        <f t="shared" si="306"/>
        <v>0</v>
      </c>
      <c r="DQJ86" s="16">
        <f t="shared" ref="DQJ86:DSU86" si="307">DPV83</f>
        <v>0</v>
      </c>
      <c r="DQK86" s="16">
        <f t="shared" si="307"/>
        <v>0</v>
      </c>
      <c r="DQL86" s="16">
        <f t="shared" si="307"/>
        <v>0</v>
      </c>
      <c r="DQM86" s="16">
        <f t="shared" si="307"/>
        <v>0</v>
      </c>
      <c r="DQN86" s="16">
        <f t="shared" si="307"/>
        <v>0</v>
      </c>
      <c r="DQO86" s="16">
        <f t="shared" si="307"/>
        <v>0</v>
      </c>
      <c r="DQP86" s="16">
        <f t="shared" si="307"/>
        <v>0</v>
      </c>
      <c r="DQQ86" s="16">
        <f t="shared" si="307"/>
        <v>0</v>
      </c>
      <c r="DQR86" s="16">
        <f t="shared" si="307"/>
        <v>0</v>
      </c>
      <c r="DQS86" s="16">
        <f t="shared" si="307"/>
        <v>0</v>
      </c>
      <c r="DQT86" s="16">
        <f t="shared" si="307"/>
        <v>0</v>
      </c>
      <c r="DQU86" s="16">
        <f t="shared" si="307"/>
        <v>0</v>
      </c>
      <c r="DQV86" s="16">
        <f t="shared" si="307"/>
        <v>0</v>
      </c>
      <c r="DQW86" s="16">
        <f t="shared" si="307"/>
        <v>0</v>
      </c>
      <c r="DQX86" s="16">
        <f t="shared" si="307"/>
        <v>0</v>
      </c>
      <c r="DQY86" s="16">
        <f t="shared" si="307"/>
        <v>0</v>
      </c>
      <c r="DQZ86" s="16">
        <f t="shared" si="307"/>
        <v>0</v>
      </c>
      <c r="DRA86" s="16">
        <f t="shared" si="307"/>
        <v>0</v>
      </c>
      <c r="DRB86" s="16">
        <f t="shared" si="307"/>
        <v>0</v>
      </c>
      <c r="DRC86" s="16">
        <f t="shared" si="307"/>
        <v>0</v>
      </c>
      <c r="DRD86" s="16">
        <f t="shared" si="307"/>
        <v>0</v>
      </c>
      <c r="DRE86" s="16">
        <f t="shared" si="307"/>
        <v>0</v>
      </c>
      <c r="DRF86" s="16">
        <f t="shared" si="307"/>
        <v>0</v>
      </c>
      <c r="DRG86" s="16">
        <f t="shared" si="307"/>
        <v>0</v>
      </c>
      <c r="DRH86" s="16">
        <f t="shared" si="307"/>
        <v>0</v>
      </c>
      <c r="DRI86" s="16">
        <f t="shared" si="307"/>
        <v>0</v>
      </c>
      <c r="DRJ86" s="16">
        <f t="shared" si="307"/>
        <v>0</v>
      </c>
      <c r="DRK86" s="16">
        <f t="shared" si="307"/>
        <v>0</v>
      </c>
      <c r="DRL86" s="16">
        <f t="shared" si="307"/>
        <v>0</v>
      </c>
      <c r="DRM86" s="16">
        <f t="shared" si="307"/>
        <v>0</v>
      </c>
      <c r="DRN86" s="16">
        <f t="shared" si="307"/>
        <v>0</v>
      </c>
      <c r="DRO86" s="16">
        <f t="shared" si="307"/>
        <v>0</v>
      </c>
      <c r="DRP86" s="16">
        <f t="shared" si="307"/>
        <v>0</v>
      </c>
      <c r="DRQ86" s="16">
        <f t="shared" si="307"/>
        <v>0</v>
      </c>
      <c r="DRR86" s="16">
        <f t="shared" si="307"/>
        <v>0</v>
      </c>
      <c r="DRS86" s="16">
        <f t="shared" si="307"/>
        <v>0</v>
      </c>
      <c r="DRT86" s="16">
        <f t="shared" si="307"/>
        <v>0</v>
      </c>
      <c r="DRU86" s="16">
        <f t="shared" si="307"/>
        <v>0</v>
      </c>
      <c r="DRV86" s="16">
        <f t="shared" si="307"/>
        <v>0</v>
      </c>
      <c r="DRW86" s="16">
        <f t="shared" si="307"/>
        <v>0</v>
      </c>
      <c r="DRX86" s="16">
        <f t="shared" si="307"/>
        <v>0</v>
      </c>
      <c r="DRY86" s="16">
        <f t="shared" si="307"/>
        <v>0</v>
      </c>
      <c r="DRZ86" s="16">
        <f t="shared" si="307"/>
        <v>0</v>
      </c>
      <c r="DSA86" s="16">
        <f t="shared" si="307"/>
        <v>0</v>
      </c>
      <c r="DSB86" s="16">
        <f t="shared" si="307"/>
        <v>0</v>
      </c>
      <c r="DSC86" s="16">
        <f t="shared" si="307"/>
        <v>0</v>
      </c>
      <c r="DSD86" s="16">
        <f t="shared" si="307"/>
        <v>0</v>
      </c>
      <c r="DSE86" s="16">
        <f t="shared" si="307"/>
        <v>0</v>
      </c>
      <c r="DSF86" s="16">
        <f t="shared" si="307"/>
        <v>0</v>
      </c>
      <c r="DSG86" s="16">
        <f t="shared" si="307"/>
        <v>0</v>
      </c>
      <c r="DSH86" s="16">
        <f t="shared" si="307"/>
        <v>0</v>
      </c>
      <c r="DSI86" s="16">
        <f t="shared" si="307"/>
        <v>0</v>
      </c>
      <c r="DSJ86" s="16">
        <f t="shared" si="307"/>
        <v>0</v>
      </c>
      <c r="DSK86" s="16">
        <f t="shared" si="307"/>
        <v>0</v>
      </c>
      <c r="DSL86" s="16">
        <f t="shared" si="307"/>
        <v>0</v>
      </c>
      <c r="DSM86" s="16">
        <f t="shared" si="307"/>
        <v>0</v>
      </c>
      <c r="DSN86" s="16">
        <f t="shared" si="307"/>
        <v>0</v>
      </c>
      <c r="DSO86" s="16">
        <f t="shared" si="307"/>
        <v>0</v>
      </c>
      <c r="DSP86" s="16">
        <f t="shared" si="307"/>
        <v>0</v>
      </c>
      <c r="DSQ86" s="16">
        <f t="shared" si="307"/>
        <v>0</v>
      </c>
      <c r="DSR86" s="16">
        <f t="shared" si="307"/>
        <v>0</v>
      </c>
      <c r="DSS86" s="16">
        <f t="shared" si="307"/>
        <v>0</v>
      </c>
      <c r="DST86" s="16">
        <f t="shared" si="307"/>
        <v>0</v>
      </c>
      <c r="DSU86" s="16">
        <f t="shared" si="307"/>
        <v>0</v>
      </c>
      <c r="DSV86" s="16">
        <f t="shared" ref="DSV86:DVG86" si="308">DSH83</f>
        <v>0</v>
      </c>
      <c r="DSW86" s="16">
        <f t="shared" si="308"/>
        <v>0</v>
      </c>
      <c r="DSX86" s="16">
        <f t="shared" si="308"/>
        <v>0</v>
      </c>
      <c r="DSY86" s="16">
        <f t="shared" si="308"/>
        <v>0</v>
      </c>
      <c r="DSZ86" s="16">
        <f t="shared" si="308"/>
        <v>0</v>
      </c>
      <c r="DTA86" s="16">
        <f t="shared" si="308"/>
        <v>0</v>
      </c>
      <c r="DTB86" s="16">
        <f t="shared" si="308"/>
        <v>0</v>
      </c>
      <c r="DTC86" s="16">
        <f t="shared" si="308"/>
        <v>0</v>
      </c>
      <c r="DTD86" s="16">
        <f t="shared" si="308"/>
        <v>0</v>
      </c>
      <c r="DTE86" s="16">
        <f t="shared" si="308"/>
        <v>0</v>
      </c>
      <c r="DTF86" s="16">
        <f t="shared" si="308"/>
        <v>0</v>
      </c>
      <c r="DTG86" s="16">
        <f t="shared" si="308"/>
        <v>0</v>
      </c>
      <c r="DTH86" s="16">
        <f t="shared" si="308"/>
        <v>0</v>
      </c>
      <c r="DTI86" s="16">
        <f t="shared" si="308"/>
        <v>0</v>
      </c>
      <c r="DTJ86" s="16">
        <f t="shared" si="308"/>
        <v>0</v>
      </c>
      <c r="DTK86" s="16">
        <f t="shared" si="308"/>
        <v>0</v>
      </c>
      <c r="DTL86" s="16">
        <f t="shared" si="308"/>
        <v>0</v>
      </c>
      <c r="DTM86" s="16">
        <f t="shared" si="308"/>
        <v>0</v>
      </c>
      <c r="DTN86" s="16">
        <f t="shared" si="308"/>
        <v>0</v>
      </c>
      <c r="DTO86" s="16">
        <f t="shared" si="308"/>
        <v>0</v>
      </c>
      <c r="DTP86" s="16">
        <f t="shared" si="308"/>
        <v>0</v>
      </c>
      <c r="DTQ86" s="16">
        <f t="shared" si="308"/>
        <v>0</v>
      </c>
      <c r="DTR86" s="16">
        <f t="shared" si="308"/>
        <v>0</v>
      </c>
      <c r="DTS86" s="16">
        <f t="shared" si="308"/>
        <v>0</v>
      </c>
      <c r="DTT86" s="16">
        <f t="shared" si="308"/>
        <v>0</v>
      </c>
      <c r="DTU86" s="16">
        <f t="shared" si="308"/>
        <v>0</v>
      </c>
      <c r="DTV86" s="16">
        <f t="shared" si="308"/>
        <v>0</v>
      </c>
      <c r="DTW86" s="16">
        <f t="shared" si="308"/>
        <v>0</v>
      </c>
      <c r="DTX86" s="16">
        <f t="shared" si="308"/>
        <v>0</v>
      </c>
      <c r="DTY86" s="16">
        <f t="shared" si="308"/>
        <v>0</v>
      </c>
      <c r="DTZ86" s="16">
        <f t="shared" si="308"/>
        <v>0</v>
      </c>
      <c r="DUA86" s="16">
        <f t="shared" si="308"/>
        <v>0</v>
      </c>
      <c r="DUB86" s="16">
        <f t="shared" si="308"/>
        <v>0</v>
      </c>
      <c r="DUC86" s="16">
        <f t="shared" si="308"/>
        <v>0</v>
      </c>
      <c r="DUD86" s="16">
        <f t="shared" si="308"/>
        <v>0</v>
      </c>
      <c r="DUE86" s="16">
        <f t="shared" si="308"/>
        <v>0</v>
      </c>
      <c r="DUF86" s="16">
        <f t="shared" si="308"/>
        <v>0</v>
      </c>
      <c r="DUG86" s="16">
        <f t="shared" si="308"/>
        <v>0</v>
      </c>
      <c r="DUH86" s="16">
        <f t="shared" si="308"/>
        <v>0</v>
      </c>
      <c r="DUI86" s="16">
        <f t="shared" si="308"/>
        <v>0</v>
      </c>
      <c r="DUJ86" s="16">
        <f t="shared" si="308"/>
        <v>0</v>
      </c>
      <c r="DUK86" s="16">
        <f t="shared" si="308"/>
        <v>0</v>
      </c>
      <c r="DUL86" s="16">
        <f t="shared" si="308"/>
        <v>0</v>
      </c>
      <c r="DUM86" s="16">
        <f t="shared" si="308"/>
        <v>0</v>
      </c>
      <c r="DUN86" s="16">
        <f t="shared" si="308"/>
        <v>0</v>
      </c>
      <c r="DUO86" s="16">
        <f t="shared" si="308"/>
        <v>0</v>
      </c>
      <c r="DUP86" s="16">
        <f t="shared" si="308"/>
        <v>0</v>
      </c>
      <c r="DUQ86" s="16">
        <f t="shared" si="308"/>
        <v>0</v>
      </c>
      <c r="DUR86" s="16">
        <f t="shared" si="308"/>
        <v>0</v>
      </c>
      <c r="DUS86" s="16">
        <f t="shared" si="308"/>
        <v>0</v>
      </c>
      <c r="DUT86" s="16">
        <f t="shared" si="308"/>
        <v>0</v>
      </c>
      <c r="DUU86" s="16">
        <f t="shared" si="308"/>
        <v>0</v>
      </c>
      <c r="DUV86" s="16">
        <f t="shared" si="308"/>
        <v>0</v>
      </c>
      <c r="DUW86" s="16">
        <f t="shared" si="308"/>
        <v>0</v>
      </c>
      <c r="DUX86" s="16">
        <f t="shared" si="308"/>
        <v>0</v>
      </c>
      <c r="DUY86" s="16">
        <f t="shared" si="308"/>
        <v>0</v>
      </c>
      <c r="DUZ86" s="16">
        <f t="shared" si="308"/>
        <v>0</v>
      </c>
      <c r="DVA86" s="16">
        <f t="shared" si="308"/>
        <v>0</v>
      </c>
      <c r="DVB86" s="16">
        <f t="shared" si="308"/>
        <v>0</v>
      </c>
      <c r="DVC86" s="16">
        <f t="shared" si="308"/>
        <v>0</v>
      </c>
      <c r="DVD86" s="16">
        <f t="shared" si="308"/>
        <v>0</v>
      </c>
      <c r="DVE86" s="16">
        <f t="shared" si="308"/>
        <v>0</v>
      </c>
      <c r="DVF86" s="16">
        <f t="shared" si="308"/>
        <v>0</v>
      </c>
      <c r="DVG86" s="16">
        <f t="shared" si="308"/>
        <v>0</v>
      </c>
      <c r="DVH86" s="16">
        <f t="shared" ref="DVH86:DXS86" si="309">DUT83</f>
        <v>0</v>
      </c>
      <c r="DVI86" s="16">
        <f t="shared" si="309"/>
        <v>0</v>
      </c>
      <c r="DVJ86" s="16">
        <f t="shared" si="309"/>
        <v>0</v>
      </c>
      <c r="DVK86" s="16">
        <f t="shared" si="309"/>
        <v>0</v>
      </c>
      <c r="DVL86" s="16">
        <f t="shared" si="309"/>
        <v>0</v>
      </c>
      <c r="DVM86" s="16">
        <f t="shared" si="309"/>
        <v>0</v>
      </c>
      <c r="DVN86" s="16">
        <f t="shared" si="309"/>
        <v>0</v>
      </c>
      <c r="DVO86" s="16">
        <f t="shared" si="309"/>
        <v>0</v>
      </c>
      <c r="DVP86" s="16">
        <f t="shared" si="309"/>
        <v>0</v>
      </c>
      <c r="DVQ86" s="16">
        <f t="shared" si="309"/>
        <v>0</v>
      </c>
      <c r="DVR86" s="16">
        <f t="shared" si="309"/>
        <v>0</v>
      </c>
      <c r="DVS86" s="16">
        <f t="shared" si="309"/>
        <v>0</v>
      </c>
      <c r="DVT86" s="16">
        <f t="shared" si="309"/>
        <v>0</v>
      </c>
      <c r="DVU86" s="16">
        <f t="shared" si="309"/>
        <v>0</v>
      </c>
      <c r="DVV86" s="16">
        <f t="shared" si="309"/>
        <v>0</v>
      </c>
      <c r="DVW86" s="16">
        <f t="shared" si="309"/>
        <v>0</v>
      </c>
      <c r="DVX86" s="16">
        <f t="shared" si="309"/>
        <v>0</v>
      </c>
      <c r="DVY86" s="16">
        <f t="shared" si="309"/>
        <v>0</v>
      </c>
      <c r="DVZ86" s="16">
        <f t="shared" si="309"/>
        <v>0</v>
      </c>
      <c r="DWA86" s="16">
        <f t="shared" si="309"/>
        <v>0</v>
      </c>
      <c r="DWB86" s="16">
        <f t="shared" si="309"/>
        <v>0</v>
      </c>
      <c r="DWC86" s="16">
        <f t="shared" si="309"/>
        <v>0</v>
      </c>
      <c r="DWD86" s="16">
        <f t="shared" si="309"/>
        <v>0</v>
      </c>
      <c r="DWE86" s="16">
        <f t="shared" si="309"/>
        <v>0</v>
      </c>
      <c r="DWF86" s="16">
        <f t="shared" si="309"/>
        <v>0</v>
      </c>
      <c r="DWG86" s="16">
        <f t="shared" si="309"/>
        <v>0</v>
      </c>
      <c r="DWH86" s="16">
        <f t="shared" si="309"/>
        <v>0</v>
      </c>
      <c r="DWI86" s="16">
        <f t="shared" si="309"/>
        <v>0</v>
      </c>
      <c r="DWJ86" s="16">
        <f t="shared" si="309"/>
        <v>0</v>
      </c>
      <c r="DWK86" s="16">
        <f t="shared" si="309"/>
        <v>0</v>
      </c>
      <c r="DWL86" s="16">
        <f t="shared" si="309"/>
        <v>0</v>
      </c>
      <c r="DWM86" s="16">
        <f t="shared" si="309"/>
        <v>0</v>
      </c>
      <c r="DWN86" s="16">
        <f t="shared" si="309"/>
        <v>0</v>
      </c>
      <c r="DWO86" s="16">
        <f t="shared" si="309"/>
        <v>0</v>
      </c>
      <c r="DWP86" s="16">
        <f t="shared" si="309"/>
        <v>0</v>
      </c>
      <c r="DWQ86" s="16">
        <f t="shared" si="309"/>
        <v>0</v>
      </c>
      <c r="DWR86" s="16">
        <f t="shared" si="309"/>
        <v>0</v>
      </c>
      <c r="DWS86" s="16">
        <f t="shared" si="309"/>
        <v>0</v>
      </c>
      <c r="DWT86" s="16">
        <f t="shared" si="309"/>
        <v>0</v>
      </c>
      <c r="DWU86" s="16">
        <f t="shared" si="309"/>
        <v>0</v>
      </c>
      <c r="DWV86" s="16">
        <f t="shared" si="309"/>
        <v>0</v>
      </c>
      <c r="DWW86" s="16">
        <f t="shared" si="309"/>
        <v>0</v>
      </c>
      <c r="DWX86" s="16">
        <f t="shared" si="309"/>
        <v>0</v>
      </c>
      <c r="DWY86" s="16">
        <f t="shared" si="309"/>
        <v>0</v>
      </c>
      <c r="DWZ86" s="16">
        <f t="shared" si="309"/>
        <v>0</v>
      </c>
      <c r="DXA86" s="16">
        <f t="shared" si="309"/>
        <v>0</v>
      </c>
      <c r="DXB86" s="16">
        <f t="shared" si="309"/>
        <v>0</v>
      </c>
      <c r="DXC86" s="16">
        <f t="shared" si="309"/>
        <v>0</v>
      </c>
      <c r="DXD86" s="16">
        <f t="shared" si="309"/>
        <v>0</v>
      </c>
      <c r="DXE86" s="16">
        <f t="shared" si="309"/>
        <v>0</v>
      </c>
      <c r="DXF86" s="16">
        <f t="shared" si="309"/>
        <v>0</v>
      </c>
      <c r="DXG86" s="16">
        <f t="shared" si="309"/>
        <v>0</v>
      </c>
      <c r="DXH86" s="16">
        <f t="shared" si="309"/>
        <v>0</v>
      </c>
      <c r="DXI86" s="16">
        <f t="shared" si="309"/>
        <v>0</v>
      </c>
      <c r="DXJ86" s="16">
        <f t="shared" si="309"/>
        <v>0</v>
      </c>
      <c r="DXK86" s="16">
        <f t="shared" si="309"/>
        <v>0</v>
      </c>
      <c r="DXL86" s="16">
        <f t="shared" si="309"/>
        <v>0</v>
      </c>
      <c r="DXM86" s="16">
        <f t="shared" si="309"/>
        <v>0</v>
      </c>
      <c r="DXN86" s="16">
        <f t="shared" si="309"/>
        <v>0</v>
      </c>
      <c r="DXO86" s="16">
        <f t="shared" si="309"/>
        <v>0</v>
      </c>
      <c r="DXP86" s="16">
        <f t="shared" si="309"/>
        <v>0</v>
      </c>
      <c r="DXQ86" s="16">
        <f t="shared" si="309"/>
        <v>0</v>
      </c>
      <c r="DXR86" s="16">
        <f t="shared" si="309"/>
        <v>0</v>
      </c>
      <c r="DXS86" s="16">
        <f t="shared" si="309"/>
        <v>0</v>
      </c>
      <c r="DXT86" s="16">
        <f t="shared" ref="DXT86:EAE86" si="310">DXF83</f>
        <v>0</v>
      </c>
      <c r="DXU86" s="16">
        <f t="shared" si="310"/>
        <v>0</v>
      </c>
      <c r="DXV86" s="16">
        <f t="shared" si="310"/>
        <v>0</v>
      </c>
      <c r="DXW86" s="16">
        <f t="shared" si="310"/>
        <v>0</v>
      </c>
      <c r="DXX86" s="16">
        <f t="shared" si="310"/>
        <v>0</v>
      </c>
      <c r="DXY86" s="16">
        <f t="shared" si="310"/>
        <v>0</v>
      </c>
      <c r="DXZ86" s="16">
        <f t="shared" si="310"/>
        <v>0</v>
      </c>
      <c r="DYA86" s="16">
        <f t="shared" si="310"/>
        <v>0</v>
      </c>
      <c r="DYB86" s="16">
        <f t="shared" si="310"/>
        <v>0</v>
      </c>
      <c r="DYC86" s="16">
        <f t="shared" si="310"/>
        <v>0</v>
      </c>
      <c r="DYD86" s="16">
        <f t="shared" si="310"/>
        <v>0</v>
      </c>
      <c r="DYE86" s="16">
        <f t="shared" si="310"/>
        <v>0</v>
      </c>
      <c r="DYF86" s="16">
        <f t="shared" si="310"/>
        <v>0</v>
      </c>
      <c r="DYG86" s="16">
        <f t="shared" si="310"/>
        <v>0</v>
      </c>
      <c r="DYH86" s="16">
        <f t="shared" si="310"/>
        <v>0</v>
      </c>
      <c r="DYI86" s="16">
        <f t="shared" si="310"/>
        <v>0</v>
      </c>
      <c r="DYJ86" s="16">
        <f t="shared" si="310"/>
        <v>0</v>
      </c>
      <c r="DYK86" s="16">
        <f t="shared" si="310"/>
        <v>0</v>
      </c>
      <c r="DYL86" s="16">
        <f t="shared" si="310"/>
        <v>0</v>
      </c>
      <c r="DYM86" s="16">
        <f t="shared" si="310"/>
        <v>0</v>
      </c>
      <c r="DYN86" s="16">
        <f t="shared" si="310"/>
        <v>0</v>
      </c>
      <c r="DYO86" s="16">
        <f t="shared" si="310"/>
        <v>0</v>
      </c>
      <c r="DYP86" s="16">
        <f t="shared" si="310"/>
        <v>0</v>
      </c>
      <c r="DYQ86" s="16">
        <f t="shared" si="310"/>
        <v>0</v>
      </c>
      <c r="DYR86" s="16">
        <f t="shared" si="310"/>
        <v>0</v>
      </c>
      <c r="DYS86" s="16">
        <f t="shared" si="310"/>
        <v>0</v>
      </c>
      <c r="DYT86" s="16">
        <f t="shared" si="310"/>
        <v>0</v>
      </c>
      <c r="DYU86" s="16">
        <f t="shared" si="310"/>
        <v>0</v>
      </c>
      <c r="DYV86" s="16">
        <f t="shared" si="310"/>
        <v>0</v>
      </c>
      <c r="DYW86" s="16">
        <f t="shared" si="310"/>
        <v>0</v>
      </c>
      <c r="DYX86" s="16">
        <f t="shared" si="310"/>
        <v>0</v>
      </c>
      <c r="DYY86" s="16">
        <f t="shared" si="310"/>
        <v>0</v>
      </c>
      <c r="DYZ86" s="16">
        <f t="shared" si="310"/>
        <v>0</v>
      </c>
      <c r="DZA86" s="16">
        <f t="shared" si="310"/>
        <v>0</v>
      </c>
      <c r="DZB86" s="16">
        <f t="shared" si="310"/>
        <v>0</v>
      </c>
      <c r="DZC86" s="16">
        <f t="shared" si="310"/>
        <v>0</v>
      </c>
      <c r="DZD86" s="16">
        <f t="shared" si="310"/>
        <v>0</v>
      </c>
      <c r="DZE86" s="16">
        <f t="shared" si="310"/>
        <v>0</v>
      </c>
      <c r="DZF86" s="16">
        <f t="shared" si="310"/>
        <v>0</v>
      </c>
      <c r="DZG86" s="16">
        <f t="shared" si="310"/>
        <v>0</v>
      </c>
      <c r="DZH86" s="16">
        <f t="shared" si="310"/>
        <v>0</v>
      </c>
      <c r="DZI86" s="16">
        <f t="shared" si="310"/>
        <v>0</v>
      </c>
      <c r="DZJ86" s="16">
        <f t="shared" si="310"/>
        <v>0</v>
      </c>
      <c r="DZK86" s="16">
        <f t="shared" si="310"/>
        <v>0</v>
      </c>
      <c r="DZL86" s="16">
        <f t="shared" si="310"/>
        <v>0</v>
      </c>
      <c r="DZM86" s="16">
        <f t="shared" si="310"/>
        <v>0</v>
      </c>
      <c r="DZN86" s="16">
        <f t="shared" si="310"/>
        <v>0</v>
      </c>
      <c r="DZO86" s="16">
        <f t="shared" si="310"/>
        <v>0</v>
      </c>
      <c r="DZP86" s="16">
        <f t="shared" si="310"/>
        <v>0</v>
      </c>
      <c r="DZQ86" s="16">
        <f t="shared" si="310"/>
        <v>0</v>
      </c>
      <c r="DZR86" s="16">
        <f t="shared" si="310"/>
        <v>0</v>
      </c>
      <c r="DZS86" s="16">
        <f t="shared" si="310"/>
        <v>0</v>
      </c>
      <c r="DZT86" s="16">
        <f t="shared" si="310"/>
        <v>0</v>
      </c>
      <c r="DZU86" s="16">
        <f t="shared" si="310"/>
        <v>0</v>
      </c>
      <c r="DZV86" s="16">
        <f t="shared" si="310"/>
        <v>0</v>
      </c>
      <c r="DZW86" s="16">
        <f t="shared" si="310"/>
        <v>0</v>
      </c>
      <c r="DZX86" s="16">
        <f t="shared" si="310"/>
        <v>0</v>
      </c>
      <c r="DZY86" s="16">
        <f t="shared" si="310"/>
        <v>0</v>
      </c>
      <c r="DZZ86" s="16">
        <f t="shared" si="310"/>
        <v>0</v>
      </c>
      <c r="EAA86" s="16">
        <f t="shared" si="310"/>
        <v>0</v>
      </c>
      <c r="EAB86" s="16">
        <f t="shared" si="310"/>
        <v>0</v>
      </c>
      <c r="EAC86" s="16">
        <f t="shared" si="310"/>
        <v>0</v>
      </c>
      <c r="EAD86" s="16">
        <f t="shared" si="310"/>
        <v>0</v>
      </c>
      <c r="EAE86" s="16">
        <f t="shared" si="310"/>
        <v>0</v>
      </c>
      <c r="EAF86" s="16">
        <f t="shared" ref="EAF86:ECQ86" si="311">DZR83</f>
        <v>0</v>
      </c>
      <c r="EAG86" s="16">
        <f t="shared" si="311"/>
        <v>0</v>
      </c>
      <c r="EAH86" s="16">
        <f t="shared" si="311"/>
        <v>0</v>
      </c>
      <c r="EAI86" s="16">
        <f t="shared" si="311"/>
        <v>0</v>
      </c>
      <c r="EAJ86" s="16">
        <f t="shared" si="311"/>
        <v>0</v>
      </c>
      <c r="EAK86" s="16">
        <f t="shared" si="311"/>
        <v>0</v>
      </c>
      <c r="EAL86" s="16">
        <f t="shared" si="311"/>
        <v>0</v>
      </c>
      <c r="EAM86" s="16">
        <f t="shared" si="311"/>
        <v>0</v>
      </c>
      <c r="EAN86" s="16">
        <f t="shared" si="311"/>
        <v>0</v>
      </c>
      <c r="EAO86" s="16">
        <f t="shared" si="311"/>
        <v>0</v>
      </c>
      <c r="EAP86" s="16">
        <f t="shared" si="311"/>
        <v>0</v>
      </c>
      <c r="EAQ86" s="16">
        <f t="shared" si="311"/>
        <v>0</v>
      </c>
      <c r="EAR86" s="16">
        <f t="shared" si="311"/>
        <v>0</v>
      </c>
      <c r="EAS86" s="16">
        <f t="shared" si="311"/>
        <v>0</v>
      </c>
      <c r="EAT86" s="16">
        <f t="shared" si="311"/>
        <v>0</v>
      </c>
      <c r="EAU86" s="16">
        <f t="shared" si="311"/>
        <v>0</v>
      </c>
      <c r="EAV86" s="16">
        <f t="shared" si="311"/>
        <v>0</v>
      </c>
      <c r="EAW86" s="16">
        <f t="shared" si="311"/>
        <v>0</v>
      </c>
      <c r="EAX86" s="16">
        <f t="shared" si="311"/>
        <v>0</v>
      </c>
      <c r="EAY86" s="16">
        <f t="shared" si="311"/>
        <v>0</v>
      </c>
      <c r="EAZ86" s="16">
        <f t="shared" si="311"/>
        <v>0</v>
      </c>
      <c r="EBA86" s="16">
        <f t="shared" si="311"/>
        <v>0</v>
      </c>
      <c r="EBB86" s="16">
        <f t="shared" si="311"/>
        <v>0</v>
      </c>
      <c r="EBC86" s="16">
        <f t="shared" si="311"/>
        <v>0</v>
      </c>
      <c r="EBD86" s="16">
        <f t="shared" si="311"/>
        <v>0</v>
      </c>
      <c r="EBE86" s="16">
        <f t="shared" si="311"/>
        <v>0</v>
      </c>
      <c r="EBF86" s="16">
        <f t="shared" si="311"/>
        <v>0</v>
      </c>
      <c r="EBG86" s="16">
        <f t="shared" si="311"/>
        <v>0</v>
      </c>
      <c r="EBH86" s="16">
        <f t="shared" si="311"/>
        <v>0</v>
      </c>
      <c r="EBI86" s="16">
        <f t="shared" si="311"/>
        <v>0</v>
      </c>
      <c r="EBJ86" s="16">
        <f t="shared" si="311"/>
        <v>0</v>
      </c>
      <c r="EBK86" s="16">
        <f t="shared" si="311"/>
        <v>0</v>
      </c>
      <c r="EBL86" s="16">
        <f t="shared" si="311"/>
        <v>0</v>
      </c>
      <c r="EBM86" s="16">
        <f t="shared" si="311"/>
        <v>0</v>
      </c>
      <c r="EBN86" s="16">
        <f t="shared" si="311"/>
        <v>0</v>
      </c>
      <c r="EBO86" s="16">
        <f t="shared" si="311"/>
        <v>0</v>
      </c>
      <c r="EBP86" s="16">
        <f t="shared" si="311"/>
        <v>0</v>
      </c>
      <c r="EBQ86" s="16">
        <f t="shared" si="311"/>
        <v>0</v>
      </c>
      <c r="EBR86" s="16">
        <f t="shared" si="311"/>
        <v>0</v>
      </c>
      <c r="EBS86" s="16">
        <f t="shared" si="311"/>
        <v>0</v>
      </c>
      <c r="EBT86" s="16">
        <f t="shared" si="311"/>
        <v>0</v>
      </c>
      <c r="EBU86" s="16">
        <f t="shared" si="311"/>
        <v>0</v>
      </c>
      <c r="EBV86" s="16">
        <f t="shared" si="311"/>
        <v>0</v>
      </c>
      <c r="EBW86" s="16">
        <f t="shared" si="311"/>
        <v>0</v>
      </c>
      <c r="EBX86" s="16">
        <f t="shared" si="311"/>
        <v>0</v>
      </c>
      <c r="EBY86" s="16">
        <f t="shared" si="311"/>
        <v>0</v>
      </c>
      <c r="EBZ86" s="16">
        <f t="shared" si="311"/>
        <v>0</v>
      </c>
      <c r="ECA86" s="16">
        <f t="shared" si="311"/>
        <v>0</v>
      </c>
      <c r="ECB86" s="16">
        <f t="shared" si="311"/>
        <v>0</v>
      </c>
      <c r="ECC86" s="16">
        <f t="shared" si="311"/>
        <v>0</v>
      </c>
      <c r="ECD86" s="16">
        <f t="shared" si="311"/>
        <v>0</v>
      </c>
      <c r="ECE86" s="16">
        <f t="shared" si="311"/>
        <v>0</v>
      </c>
      <c r="ECF86" s="16">
        <f t="shared" si="311"/>
        <v>0</v>
      </c>
      <c r="ECG86" s="16">
        <f t="shared" si="311"/>
        <v>0</v>
      </c>
      <c r="ECH86" s="16">
        <f t="shared" si="311"/>
        <v>0</v>
      </c>
      <c r="ECI86" s="16">
        <f t="shared" si="311"/>
        <v>0</v>
      </c>
      <c r="ECJ86" s="16">
        <f t="shared" si="311"/>
        <v>0</v>
      </c>
      <c r="ECK86" s="16">
        <f t="shared" si="311"/>
        <v>0</v>
      </c>
      <c r="ECL86" s="16">
        <f t="shared" si="311"/>
        <v>0</v>
      </c>
      <c r="ECM86" s="16">
        <f t="shared" si="311"/>
        <v>0</v>
      </c>
      <c r="ECN86" s="16">
        <f t="shared" si="311"/>
        <v>0</v>
      </c>
      <c r="ECO86" s="16">
        <f t="shared" si="311"/>
        <v>0</v>
      </c>
      <c r="ECP86" s="16">
        <f t="shared" si="311"/>
        <v>0</v>
      </c>
      <c r="ECQ86" s="16">
        <f t="shared" si="311"/>
        <v>0</v>
      </c>
      <c r="ECR86" s="16">
        <f t="shared" ref="ECR86:EFC86" si="312">ECD83</f>
        <v>0</v>
      </c>
      <c r="ECS86" s="16">
        <f t="shared" si="312"/>
        <v>0</v>
      </c>
      <c r="ECT86" s="16">
        <f t="shared" si="312"/>
        <v>0</v>
      </c>
      <c r="ECU86" s="16">
        <f t="shared" si="312"/>
        <v>0</v>
      </c>
      <c r="ECV86" s="16">
        <f t="shared" si="312"/>
        <v>0</v>
      </c>
      <c r="ECW86" s="16">
        <f t="shared" si="312"/>
        <v>0</v>
      </c>
      <c r="ECX86" s="16">
        <f t="shared" si="312"/>
        <v>0</v>
      </c>
      <c r="ECY86" s="16">
        <f t="shared" si="312"/>
        <v>0</v>
      </c>
      <c r="ECZ86" s="16">
        <f t="shared" si="312"/>
        <v>0</v>
      </c>
      <c r="EDA86" s="16">
        <f t="shared" si="312"/>
        <v>0</v>
      </c>
      <c r="EDB86" s="16">
        <f t="shared" si="312"/>
        <v>0</v>
      </c>
      <c r="EDC86" s="16">
        <f t="shared" si="312"/>
        <v>0</v>
      </c>
      <c r="EDD86" s="16">
        <f t="shared" si="312"/>
        <v>0</v>
      </c>
      <c r="EDE86" s="16">
        <f t="shared" si="312"/>
        <v>0</v>
      </c>
      <c r="EDF86" s="16">
        <f t="shared" si="312"/>
        <v>0</v>
      </c>
      <c r="EDG86" s="16">
        <f t="shared" si="312"/>
        <v>0</v>
      </c>
      <c r="EDH86" s="16">
        <f t="shared" si="312"/>
        <v>0</v>
      </c>
      <c r="EDI86" s="16">
        <f t="shared" si="312"/>
        <v>0</v>
      </c>
      <c r="EDJ86" s="16">
        <f t="shared" si="312"/>
        <v>0</v>
      </c>
      <c r="EDK86" s="16">
        <f t="shared" si="312"/>
        <v>0</v>
      </c>
      <c r="EDL86" s="16">
        <f t="shared" si="312"/>
        <v>0</v>
      </c>
      <c r="EDM86" s="16">
        <f t="shared" si="312"/>
        <v>0</v>
      </c>
      <c r="EDN86" s="16">
        <f t="shared" si="312"/>
        <v>0</v>
      </c>
      <c r="EDO86" s="16">
        <f t="shared" si="312"/>
        <v>0</v>
      </c>
      <c r="EDP86" s="16">
        <f t="shared" si="312"/>
        <v>0</v>
      </c>
      <c r="EDQ86" s="16">
        <f t="shared" si="312"/>
        <v>0</v>
      </c>
      <c r="EDR86" s="16">
        <f t="shared" si="312"/>
        <v>0</v>
      </c>
      <c r="EDS86" s="16">
        <f t="shared" si="312"/>
        <v>0</v>
      </c>
      <c r="EDT86" s="16">
        <f t="shared" si="312"/>
        <v>0</v>
      </c>
      <c r="EDU86" s="16">
        <f t="shared" si="312"/>
        <v>0</v>
      </c>
      <c r="EDV86" s="16">
        <f t="shared" si="312"/>
        <v>0</v>
      </c>
      <c r="EDW86" s="16">
        <f t="shared" si="312"/>
        <v>0</v>
      </c>
      <c r="EDX86" s="16">
        <f t="shared" si="312"/>
        <v>0</v>
      </c>
      <c r="EDY86" s="16">
        <f t="shared" si="312"/>
        <v>0</v>
      </c>
      <c r="EDZ86" s="16">
        <f t="shared" si="312"/>
        <v>0</v>
      </c>
      <c r="EEA86" s="16">
        <f t="shared" si="312"/>
        <v>0</v>
      </c>
      <c r="EEB86" s="16">
        <f t="shared" si="312"/>
        <v>0</v>
      </c>
      <c r="EEC86" s="16">
        <f t="shared" si="312"/>
        <v>0</v>
      </c>
      <c r="EED86" s="16">
        <f t="shared" si="312"/>
        <v>0</v>
      </c>
      <c r="EEE86" s="16">
        <f t="shared" si="312"/>
        <v>0</v>
      </c>
      <c r="EEF86" s="16">
        <f t="shared" si="312"/>
        <v>0</v>
      </c>
      <c r="EEG86" s="16">
        <f t="shared" si="312"/>
        <v>0</v>
      </c>
      <c r="EEH86" s="16">
        <f t="shared" si="312"/>
        <v>0</v>
      </c>
      <c r="EEI86" s="16">
        <f t="shared" si="312"/>
        <v>0</v>
      </c>
      <c r="EEJ86" s="16">
        <f t="shared" si="312"/>
        <v>0</v>
      </c>
      <c r="EEK86" s="16">
        <f t="shared" si="312"/>
        <v>0</v>
      </c>
      <c r="EEL86" s="16">
        <f t="shared" si="312"/>
        <v>0</v>
      </c>
      <c r="EEM86" s="16">
        <f t="shared" si="312"/>
        <v>0</v>
      </c>
      <c r="EEN86" s="16">
        <f t="shared" si="312"/>
        <v>0</v>
      </c>
      <c r="EEO86" s="16">
        <f t="shared" si="312"/>
        <v>0</v>
      </c>
      <c r="EEP86" s="16">
        <f t="shared" si="312"/>
        <v>0</v>
      </c>
      <c r="EEQ86" s="16">
        <f t="shared" si="312"/>
        <v>0</v>
      </c>
      <c r="EER86" s="16">
        <f t="shared" si="312"/>
        <v>0</v>
      </c>
      <c r="EES86" s="16">
        <f t="shared" si="312"/>
        <v>0</v>
      </c>
      <c r="EET86" s="16">
        <f t="shared" si="312"/>
        <v>0</v>
      </c>
      <c r="EEU86" s="16">
        <f t="shared" si="312"/>
        <v>0</v>
      </c>
      <c r="EEV86" s="16">
        <f t="shared" si="312"/>
        <v>0</v>
      </c>
      <c r="EEW86" s="16">
        <f t="shared" si="312"/>
        <v>0</v>
      </c>
      <c r="EEX86" s="16">
        <f t="shared" si="312"/>
        <v>0</v>
      </c>
      <c r="EEY86" s="16">
        <f t="shared" si="312"/>
        <v>0</v>
      </c>
      <c r="EEZ86" s="16">
        <f t="shared" si="312"/>
        <v>0</v>
      </c>
      <c r="EFA86" s="16">
        <f t="shared" si="312"/>
        <v>0</v>
      </c>
      <c r="EFB86" s="16">
        <f t="shared" si="312"/>
        <v>0</v>
      </c>
      <c r="EFC86" s="16">
        <f t="shared" si="312"/>
        <v>0</v>
      </c>
      <c r="EFD86" s="16">
        <f t="shared" ref="EFD86:EHO86" si="313">EEP83</f>
        <v>0</v>
      </c>
      <c r="EFE86" s="16">
        <f t="shared" si="313"/>
        <v>0</v>
      </c>
      <c r="EFF86" s="16">
        <f t="shared" si="313"/>
        <v>0</v>
      </c>
      <c r="EFG86" s="16">
        <f t="shared" si="313"/>
        <v>0</v>
      </c>
      <c r="EFH86" s="16">
        <f t="shared" si="313"/>
        <v>0</v>
      </c>
      <c r="EFI86" s="16">
        <f t="shared" si="313"/>
        <v>0</v>
      </c>
      <c r="EFJ86" s="16">
        <f t="shared" si="313"/>
        <v>0</v>
      </c>
      <c r="EFK86" s="16">
        <f t="shared" si="313"/>
        <v>0</v>
      </c>
      <c r="EFL86" s="16">
        <f t="shared" si="313"/>
        <v>0</v>
      </c>
      <c r="EFM86" s="16">
        <f t="shared" si="313"/>
        <v>0</v>
      </c>
      <c r="EFN86" s="16">
        <f t="shared" si="313"/>
        <v>0</v>
      </c>
      <c r="EFO86" s="16">
        <f t="shared" si="313"/>
        <v>0</v>
      </c>
      <c r="EFP86" s="16">
        <f t="shared" si="313"/>
        <v>0</v>
      </c>
      <c r="EFQ86" s="16">
        <f t="shared" si="313"/>
        <v>0</v>
      </c>
      <c r="EFR86" s="16">
        <f t="shared" si="313"/>
        <v>0</v>
      </c>
      <c r="EFS86" s="16">
        <f t="shared" si="313"/>
        <v>0</v>
      </c>
      <c r="EFT86" s="16">
        <f t="shared" si="313"/>
        <v>0</v>
      </c>
      <c r="EFU86" s="16">
        <f t="shared" si="313"/>
        <v>0</v>
      </c>
      <c r="EFV86" s="16">
        <f t="shared" si="313"/>
        <v>0</v>
      </c>
      <c r="EFW86" s="16">
        <f t="shared" si="313"/>
        <v>0</v>
      </c>
      <c r="EFX86" s="16">
        <f t="shared" si="313"/>
        <v>0</v>
      </c>
      <c r="EFY86" s="16">
        <f t="shared" si="313"/>
        <v>0</v>
      </c>
      <c r="EFZ86" s="16">
        <f t="shared" si="313"/>
        <v>0</v>
      </c>
      <c r="EGA86" s="16">
        <f t="shared" si="313"/>
        <v>0</v>
      </c>
      <c r="EGB86" s="16">
        <f t="shared" si="313"/>
        <v>0</v>
      </c>
      <c r="EGC86" s="16">
        <f t="shared" si="313"/>
        <v>0</v>
      </c>
      <c r="EGD86" s="16">
        <f t="shared" si="313"/>
        <v>0</v>
      </c>
      <c r="EGE86" s="16">
        <f t="shared" si="313"/>
        <v>0</v>
      </c>
      <c r="EGF86" s="16">
        <f t="shared" si="313"/>
        <v>0</v>
      </c>
      <c r="EGG86" s="16">
        <f t="shared" si="313"/>
        <v>0</v>
      </c>
      <c r="EGH86" s="16">
        <f t="shared" si="313"/>
        <v>0</v>
      </c>
      <c r="EGI86" s="16">
        <f t="shared" si="313"/>
        <v>0</v>
      </c>
      <c r="EGJ86" s="16">
        <f t="shared" si="313"/>
        <v>0</v>
      </c>
      <c r="EGK86" s="16">
        <f t="shared" si="313"/>
        <v>0</v>
      </c>
      <c r="EGL86" s="16">
        <f t="shared" si="313"/>
        <v>0</v>
      </c>
      <c r="EGM86" s="16">
        <f t="shared" si="313"/>
        <v>0</v>
      </c>
      <c r="EGN86" s="16">
        <f t="shared" si="313"/>
        <v>0</v>
      </c>
      <c r="EGO86" s="16">
        <f t="shared" si="313"/>
        <v>0</v>
      </c>
      <c r="EGP86" s="16">
        <f t="shared" si="313"/>
        <v>0</v>
      </c>
      <c r="EGQ86" s="16">
        <f t="shared" si="313"/>
        <v>0</v>
      </c>
      <c r="EGR86" s="16">
        <f t="shared" si="313"/>
        <v>0</v>
      </c>
      <c r="EGS86" s="16">
        <f t="shared" si="313"/>
        <v>0</v>
      </c>
      <c r="EGT86" s="16">
        <f t="shared" si="313"/>
        <v>0</v>
      </c>
      <c r="EGU86" s="16">
        <f t="shared" si="313"/>
        <v>0</v>
      </c>
      <c r="EGV86" s="16">
        <f t="shared" si="313"/>
        <v>0</v>
      </c>
      <c r="EGW86" s="16">
        <f t="shared" si="313"/>
        <v>0</v>
      </c>
      <c r="EGX86" s="16">
        <f t="shared" si="313"/>
        <v>0</v>
      </c>
      <c r="EGY86" s="16">
        <f t="shared" si="313"/>
        <v>0</v>
      </c>
      <c r="EGZ86" s="16">
        <f t="shared" si="313"/>
        <v>0</v>
      </c>
      <c r="EHA86" s="16">
        <f t="shared" si="313"/>
        <v>0</v>
      </c>
      <c r="EHB86" s="16">
        <f t="shared" si="313"/>
        <v>0</v>
      </c>
      <c r="EHC86" s="16">
        <f t="shared" si="313"/>
        <v>0</v>
      </c>
      <c r="EHD86" s="16">
        <f t="shared" si="313"/>
        <v>0</v>
      </c>
      <c r="EHE86" s="16">
        <f t="shared" si="313"/>
        <v>0</v>
      </c>
      <c r="EHF86" s="16">
        <f t="shared" si="313"/>
        <v>0</v>
      </c>
      <c r="EHG86" s="16">
        <f t="shared" si="313"/>
        <v>0</v>
      </c>
      <c r="EHH86" s="16">
        <f t="shared" si="313"/>
        <v>0</v>
      </c>
      <c r="EHI86" s="16">
        <f t="shared" si="313"/>
        <v>0</v>
      </c>
      <c r="EHJ86" s="16">
        <f t="shared" si="313"/>
        <v>0</v>
      </c>
      <c r="EHK86" s="16">
        <f t="shared" si="313"/>
        <v>0</v>
      </c>
      <c r="EHL86" s="16">
        <f t="shared" si="313"/>
        <v>0</v>
      </c>
      <c r="EHM86" s="16">
        <f t="shared" si="313"/>
        <v>0</v>
      </c>
      <c r="EHN86" s="16">
        <f t="shared" si="313"/>
        <v>0</v>
      </c>
      <c r="EHO86" s="16">
        <f t="shared" si="313"/>
        <v>0</v>
      </c>
      <c r="EHP86" s="16">
        <f t="shared" ref="EHP86:EKA86" si="314">EHB83</f>
        <v>0</v>
      </c>
      <c r="EHQ86" s="16">
        <f t="shared" si="314"/>
        <v>0</v>
      </c>
      <c r="EHR86" s="16">
        <f t="shared" si="314"/>
        <v>0</v>
      </c>
      <c r="EHS86" s="16">
        <f t="shared" si="314"/>
        <v>0</v>
      </c>
      <c r="EHT86" s="16">
        <f t="shared" si="314"/>
        <v>0</v>
      </c>
      <c r="EHU86" s="16">
        <f t="shared" si="314"/>
        <v>0</v>
      </c>
      <c r="EHV86" s="16">
        <f t="shared" si="314"/>
        <v>0</v>
      </c>
      <c r="EHW86" s="16">
        <f t="shared" si="314"/>
        <v>0</v>
      </c>
      <c r="EHX86" s="16">
        <f t="shared" si="314"/>
        <v>0</v>
      </c>
      <c r="EHY86" s="16">
        <f t="shared" si="314"/>
        <v>0</v>
      </c>
      <c r="EHZ86" s="16">
        <f t="shared" si="314"/>
        <v>0</v>
      </c>
      <c r="EIA86" s="16">
        <f t="shared" si="314"/>
        <v>0</v>
      </c>
      <c r="EIB86" s="16">
        <f t="shared" si="314"/>
        <v>0</v>
      </c>
      <c r="EIC86" s="16">
        <f t="shared" si="314"/>
        <v>0</v>
      </c>
      <c r="EID86" s="16">
        <f t="shared" si="314"/>
        <v>0</v>
      </c>
      <c r="EIE86" s="16">
        <f t="shared" si="314"/>
        <v>0</v>
      </c>
      <c r="EIF86" s="16">
        <f t="shared" si="314"/>
        <v>0</v>
      </c>
      <c r="EIG86" s="16">
        <f t="shared" si="314"/>
        <v>0</v>
      </c>
      <c r="EIH86" s="16">
        <f t="shared" si="314"/>
        <v>0</v>
      </c>
      <c r="EII86" s="16">
        <f t="shared" si="314"/>
        <v>0</v>
      </c>
      <c r="EIJ86" s="16">
        <f t="shared" si="314"/>
        <v>0</v>
      </c>
      <c r="EIK86" s="16">
        <f t="shared" si="314"/>
        <v>0</v>
      </c>
      <c r="EIL86" s="16">
        <f t="shared" si="314"/>
        <v>0</v>
      </c>
      <c r="EIM86" s="16">
        <f t="shared" si="314"/>
        <v>0</v>
      </c>
      <c r="EIN86" s="16">
        <f t="shared" si="314"/>
        <v>0</v>
      </c>
      <c r="EIO86" s="16">
        <f t="shared" si="314"/>
        <v>0</v>
      </c>
      <c r="EIP86" s="16">
        <f t="shared" si="314"/>
        <v>0</v>
      </c>
      <c r="EIQ86" s="16">
        <f t="shared" si="314"/>
        <v>0</v>
      </c>
      <c r="EIR86" s="16">
        <f t="shared" si="314"/>
        <v>0</v>
      </c>
      <c r="EIS86" s="16">
        <f t="shared" si="314"/>
        <v>0</v>
      </c>
      <c r="EIT86" s="16">
        <f t="shared" si="314"/>
        <v>0</v>
      </c>
      <c r="EIU86" s="16">
        <f t="shared" si="314"/>
        <v>0</v>
      </c>
      <c r="EIV86" s="16">
        <f t="shared" si="314"/>
        <v>0</v>
      </c>
      <c r="EIW86" s="16">
        <f t="shared" si="314"/>
        <v>0</v>
      </c>
      <c r="EIX86" s="16">
        <f t="shared" si="314"/>
        <v>0</v>
      </c>
      <c r="EIY86" s="16">
        <f t="shared" si="314"/>
        <v>0</v>
      </c>
      <c r="EIZ86" s="16">
        <f t="shared" si="314"/>
        <v>0</v>
      </c>
      <c r="EJA86" s="16">
        <f t="shared" si="314"/>
        <v>0</v>
      </c>
      <c r="EJB86" s="16">
        <f t="shared" si="314"/>
        <v>0</v>
      </c>
      <c r="EJC86" s="16">
        <f t="shared" si="314"/>
        <v>0</v>
      </c>
      <c r="EJD86" s="16">
        <f t="shared" si="314"/>
        <v>0</v>
      </c>
      <c r="EJE86" s="16">
        <f t="shared" si="314"/>
        <v>0</v>
      </c>
      <c r="EJF86" s="16">
        <f t="shared" si="314"/>
        <v>0</v>
      </c>
      <c r="EJG86" s="16">
        <f t="shared" si="314"/>
        <v>0</v>
      </c>
      <c r="EJH86" s="16">
        <f t="shared" si="314"/>
        <v>0</v>
      </c>
      <c r="EJI86" s="16">
        <f t="shared" si="314"/>
        <v>0</v>
      </c>
      <c r="EJJ86" s="16">
        <f t="shared" si="314"/>
        <v>0</v>
      </c>
      <c r="EJK86" s="16">
        <f t="shared" si="314"/>
        <v>0</v>
      </c>
      <c r="EJL86" s="16">
        <f t="shared" si="314"/>
        <v>0</v>
      </c>
      <c r="EJM86" s="16">
        <f t="shared" si="314"/>
        <v>0</v>
      </c>
      <c r="EJN86" s="16">
        <f t="shared" si="314"/>
        <v>0</v>
      </c>
      <c r="EJO86" s="16">
        <f t="shared" si="314"/>
        <v>0</v>
      </c>
      <c r="EJP86" s="16">
        <f t="shared" si="314"/>
        <v>0</v>
      </c>
      <c r="EJQ86" s="16">
        <f t="shared" si="314"/>
        <v>0</v>
      </c>
      <c r="EJR86" s="16">
        <f t="shared" si="314"/>
        <v>0</v>
      </c>
      <c r="EJS86" s="16">
        <f t="shared" si="314"/>
        <v>0</v>
      </c>
      <c r="EJT86" s="16">
        <f t="shared" si="314"/>
        <v>0</v>
      </c>
      <c r="EJU86" s="16">
        <f t="shared" si="314"/>
        <v>0</v>
      </c>
      <c r="EJV86" s="16">
        <f t="shared" si="314"/>
        <v>0</v>
      </c>
      <c r="EJW86" s="16">
        <f t="shared" si="314"/>
        <v>0</v>
      </c>
      <c r="EJX86" s="16">
        <f t="shared" si="314"/>
        <v>0</v>
      </c>
      <c r="EJY86" s="16">
        <f t="shared" si="314"/>
        <v>0</v>
      </c>
      <c r="EJZ86" s="16">
        <f t="shared" si="314"/>
        <v>0</v>
      </c>
      <c r="EKA86" s="16">
        <f t="shared" si="314"/>
        <v>0</v>
      </c>
      <c r="EKB86" s="16">
        <f t="shared" ref="EKB86:EMM86" si="315">EJN83</f>
        <v>0</v>
      </c>
      <c r="EKC86" s="16">
        <f t="shared" si="315"/>
        <v>0</v>
      </c>
      <c r="EKD86" s="16">
        <f t="shared" si="315"/>
        <v>0</v>
      </c>
      <c r="EKE86" s="16">
        <f t="shared" si="315"/>
        <v>0</v>
      </c>
      <c r="EKF86" s="16">
        <f t="shared" si="315"/>
        <v>0</v>
      </c>
      <c r="EKG86" s="16">
        <f t="shared" si="315"/>
        <v>0</v>
      </c>
      <c r="EKH86" s="16">
        <f t="shared" si="315"/>
        <v>0</v>
      </c>
      <c r="EKI86" s="16">
        <f t="shared" si="315"/>
        <v>0</v>
      </c>
      <c r="EKJ86" s="16">
        <f t="shared" si="315"/>
        <v>0</v>
      </c>
      <c r="EKK86" s="16">
        <f t="shared" si="315"/>
        <v>0</v>
      </c>
      <c r="EKL86" s="16">
        <f t="shared" si="315"/>
        <v>0</v>
      </c>
      <c r="EKM86" s="16">
        <f t="shared" si="315"/>
        <v>0</v>
      </c>
      <c r="EKN86" s="16">
        <f t="shared" si="315"/>
        <v>0</v>
      </c>
      <c r="EKO86" s="16">
        <f t="shared" si="315"/>
        <v>0</v>
      </c>
      <c r="EKP86" s="16">
        <f t="shared" si="315"/>
        <v>0</v>
      </c>
      <c r="EKQ86" s="16">
        <f t="shared" si="315"/>
        <v>0</v>
      </c>
      <c r="EKR86" s="16">
        <f t="shared" si="315"/>
        <v>0</v>
      </c>
      <c r="EKS86" s="16">
        <f t="shared" si="315"/>
        <v>0</v>
      </c>
      <c r="EKT86" s="16">
        <f t="shared" si="315"/>
        <v>0</v>
      </c>
      <c r="EKU86" s="16">
        <f t="shared" si="315"/>
        <v>0</v>
      </c>
      <c r="EKV86" s="16">
        <f t="shared" si="315"/>
        <v>0</v>
      </c>
      <c r="EKW86" s="16">
        <f t="shared" si="315"/>
        <v>0</v>
      </c>
      <c r="EKX86" s="16">
        <f t="shared" si="315"/>
        <v>0</v>
      </c>
      <c r="EKY86" s="16">
        <f t="shared" si="315"/>
        <v>0</v>
      </c>
      <c r="EKZ86" s="16">
        <f t="shared" si="315"/>
        <v>0</v>
      </c>
      <c r="ELA86" s="16">
        <f t="shared" si="315"/>
        <v>0</v>
      </c>
      <c r="ELB86" s="16">
        <f t="shared" si="315"/>
        <v>0</v>
      </c>
      <c r="ELC86" s="16">
        <f t="shared" si="315"/>
        <v>0</v>
      </c>
      <c r="ELD86" s="16">
        <f t="shared" si="315"/>
        <v>0</v>
      </c>
      <c r="ELE86" s="16">
        <f t="shared" si="315"/>
        <v>0</v>
      </c>
      <c r="ELF86" s="16">
        <f t="shared" si="315"/>
        <v>0</v>
      </c>
      <c r="ELG86" s="16">
        <f t="shared" si="315"/>
        <v>0</v>
      </c>
      <c r="ELH86" s="16">
        <f t="shared" si="315"/>
        <v>0</v>
      </c>
      <c r="ELI86" s="16">
        <f t="shared" si="315"/>
        <v>0</v>
      </c>
      <c r="ELJ86" s="16">
        <f t="shared" si="315"/>
        <v>0</v>
      </c>
      <c r="ELK86" s="16">
        <f t="shared" si="315"/>
        <v>0</v>
      </c>
      <c r="ELL86" s="16">
        <f t="shared" si="315"/>
        <v>0</v>
      </c>
      <c r="ELM86" s="16">
        <f t="shared" si="315"/>
        <v>0</v>
      </c>
      <c r="ELN86" s="16">
        <f t="shared" si="315"/>
        <v>0</v>
      </c>
      <c r="ELO86" s="16">
        <f t="shared" si="315"/>
        <v>0</v>
      </c>
      <c r="ELP86" s="16">
        <f t="shared" si="315"/>
        <v>0</v>
      </c>
      <c r="ELQ86" s="16">
        <f t="shared" si="315"/>
        <v>0</v>
      </c>
      <c r="ELR86" s="16">
        <f t="shared" si="315"/>
        <v>0</v>
      </c>
      <c r="ELS86" s="16">
        <f t="shared" si="315"/>
        <v>0</v>
      </c>
      <c r="ELT86" s="16">
        <f t="shared" si="315"/>
        <v>0</v>
      </c>
      <c r="ELU86" s="16">
        <f t="shared" si="315"/>
        <v>0</v>
      </c>
      <c r="ELV86" s="16">
        <f t="shared" si="315"/>
        <v>0</v>
      </c>
      <c r="ELW86" s="16">
        <f t="shared" si="315"/>
        <v>0</v>
      </c>
      <c r="ELX86" s="16">
        <f t="shared" si="315"/>
        <v>0</v>
      </c>
      <c r="ELY86" s="16">
        <f t="shared" si="315"/>
        <v>0</v>
      </c>
      <c r="ELZ86" s="16">
        <f t="shared" si="315"/>
        <v>0</v>
      </c>
      <c r="EMA86" s="16">
        <f t="shared" si="315"/>
        <v>0</v>
      </c>
      <c r="EMB86" s="16">
        <f t="shared" si="315"/>
        <v>0</v>
      </c>
      <c r="EMC86" s="16">
        <f t="shared" si="315"/>
        <v>0</v>
      </c>
      <c r="EMD86" s="16">
        <f t="shared" si="315"/>
        <v>0</v>
      </c>
      <c r="EME86" s="16">
        <f t="shared" si="315"/>
        <v>0</v>
      </c>
      <c r="EMF86" s="16">
        <f t="shared" si="315"/>
        <v>0</v>
      </c>
      <c r="EMG86" s="16">
        <f t="shared" si="315"/>
        <v>0</v>
      </c>
      <c r="EMH86" s="16">
        <f t="shared" si="315"/>
        <v>0</v>
      </c>
      <c r="EMI86" s="16">
        <f t="shared" si="315"/>
        <v>0</v>
      </c>
      <c r="EMJ86" s="16">
        <f t="shared" si="315"/>
        <v>0</v>
      </c>
      <c r="EMK86" s="16">
        <f t="shared" si="315"/>
        <v>0</v>
      </c>
      <c r="EML86" s="16">
        <f t="shared" si="315"/>
        <v>0</v>
      </c>
      <c r="EMM86" s="16">
        <f t="shared" si="315"/>
        <v>0</v>
      </c>
      <c r="EMN86" s="16">
        <f t="shared" ref="EMN86:EOY86" si="316">ELZ83</f>
        <v>0</v>
      </c>
      <c r="EMO86" s="16">
        <f t="shared" si="316"/>
        <v>0</v>
      </c>
      <c r="EMP86" s="16">
        <f t="shared" si="316"/>
        <v>0</v>
      </c>
      <c r="EMQ86" s="16">
        <f t="shared" si="316"/>
        <v>0</v>
      </c>
      <c r="EMR86" s="16">
        <f t="shared" si="316"/>
        <v>0</v>
      </c>
      <c r="EMS86" s="16">
        <f t="shared" si="316"/>
        <v>0</v>
      </c>
      <c r="EMT86" s="16">
        <f t="shared" si="316"/>
        <v>0</v>
      </c>
      <c r="EMU86" s="16">
        <f t="shared" si="316"/>
        <v>0</v>
      </c>
      <c r="EMV86" s="16">
        <f t="shared" si="316"/>
        <v>0</v>
      </c>
      <c r="EMW86" s="16">
        <f t="shared" si="316"/>
        <v>0</v>
      </c>
      <c r="EMX86" s="16">
        <f t="shared" si="316"/>
        <v>0</v>
      </c>
      <c r="EMY86" s="16">
        <f t="shared" si="316"/>
        <v>0</v>
      </c>
      <c r="EMZ86" s="16">
        <f t="shared" si="316"/>
        <v>0</v>
      </c>
      <c r="ENA86" s="16">
        <f t="shared" si="316"/>
        <v>0</v>
      </c>
      <c r="ENB86" s="16">
        <f t="shared" si="316"/>
        <v>0</v>
      </c>
      <c r="ENC86" s="16">
        <f t="shared" si="316"/>
        <v>0</v>
      </c>
      <c r="END86" s="16">
        <f t="shared" si="316"/>
        <v>0</v>
      </c>
      <c r="ENE86" s="16">
        <f t="shared" si="316"/>
        <v>0</v>
      </c>
      <c r="ENF86" s="16">
        <f t="shared" si="316"/>
        <v>0</v>
      </c>
      <c r="ENG86" s="16">
        <f t="shared" si="316"/>
        <v>0</v>
      </c>
      <c r="ENH86" s="16">
        <f t="shared" si="316"/>
        <v>0</v>
      </c>
      <c r="ENI86" s="16">
        <f t="shared" si="316"/>
        <v>0</v>
      </c>
      <c r="ENJ86" s="16">
        <f t="shared" si="316"/>
        <v>0</v>
      </c>
      <c r="ENK86" s="16">
        <f t="shared" si="316"/>
        <v>0</v>
      </c>
      <c r="ENL86" s="16">
        <f t="shared" si="316"/>
        <v>0</v>
      </c>
      <c r="ENM86" s="16">
        <f t="shared" si="316"/>
        <v>0</v>
      </c>
      <c r="ENN86" s="16">
        <f t="shared" si="316"/>
        <v>0</v>
      </c>
      <c r="ENO86" s="16">
        <f t="shared" si="316"/>
        <v>0</v>
      </c>
      <c r="ENP86" s="16">
        <f t="shared" si="316"/>
        <v>0</v>
      </c>
      <c r="ENQ86" s="16">
        <f t="shared" si="316"/>
        <v>0</v>
      </c>
      <c r="ENR86" s="16">
        <f t="shared" si="316"/>
        <v>0</v>
      </c>
      <c r="ENS86" s="16">
        <f t="shared" si="316"/>
        <v>0</v>
      </c>
      <c r="ENT86" s="16">
        <f t="shared" si="316"/>
        <v>0</v>
      </c>
      <c r="ENU86" s="16">
        <f t="shared" si="316"/>
        <v>0</v>
      </c>
      <c r="ENV86" s="16">
        <f t="shared" si="316"/>
        <v>0</v>
      </c>
      <c r="ENW86" s="16">
        <f t="shared" si="316"/>
        <v>0</v>
      </c>
      <c r="ENX86" s="16">
        <f t="shared" si="316"/>
        <v>0</v>
      </c>
      <c r="ENY86" s="16">
        <f t="shared" si="316"/>
        <v>0</v>
      </c>
      <c r="ENZ86" s="16">
        <f t="shared" si="316"/>
        <v>0</v>
      </c>
      <c r="EOA86" s="16">
        <f t="shared" si="316"/>
        <v>0</v>
      </c>
      <c r="EOB86" s="16">
        <f t="shared" si="316"/>
        <v>0</v>
      </c>
      <c r="EOC86" s="16">
        <f t="shared" si="316"/>
        <v>0</v>
      </c>
      <c r="EOD86" s="16">
        <f t="shared" si="316"/>
        <v>0</v>
      </c>
      <c r="EOE86" s="16">
        <f t="shared" si="316"/>
        <v>0</v>
      </c>
      <c r="EOF86" s="16">
        <f t="shared" si="316"/>
        <v>0</v>
      </c>
      <c r="EOG86" s="16">
        <f t="shared" si="316"/>
        <v>0</v>
      </c>
      <c r="EOH86" s="16">
        <f t="shared" si="316"/>
        <v>0</v>
      </c>
      <c r="EOI86" s="16">
        <f t="shared" si="316"/>
        <v>0</v>
      </c>
      <c r="EOJ86" s="16">
        <f t="shared" si="316"/>
        <v>0</v>
      </c>
      <c r="EOK86" s="16">
        <f t="shared" si="316"/>
        <v>0</v>
      </c>
      <c r="EOL86" s="16">
        <f t="shared" si="316"/>
        <v>0</v>
      </c>
      <c r="EOM86" s="16">
        <f t="shared" si="316"/>
        <v>0</v>
      </c>
      <c r="EON86" s="16">
        <f t="shared" si="316"/>
        <v>0</v>
      </c>
      <c r="EOO86" s="16">
        <f t="shared" si="316"/>
        <v>0</v>
      </c>
      <c r="EOP86" s="16">
        <f t="shared" si="316"/>
        <v>0</v>
      </c>
      <c r="EOQ86" s="16">
        <f t="shared" si="316"/>
        <v>0</v>
      </c>
      <c r="EOR86" s="16">
        <f t="shared" si="316"/>
        <v>0</v>
      </c>
      <c r="EOS86" s="16">
        <f t="shared" si="316"/>
        <v>0</v>
      </c>
      <c r="EOT86" s="16">
        <f t="shared" si="316"/>
        <v>0</v>
      </c>
      <c r="EOU86" s="16">
        <f t="shared" si="316"/>
        <v>0</v>
      </c>
      <c r="EOV86" s="16">
        <f t="shared" si="316"/>
        <v>0</v>
      </c>
      <c r="EOW86" s="16">
        <f t="shared" si="316"/>
        <v>0</v>
      </c>
      <c r="EOX86" s="16">
        <f t="shared" si="316"/>
        <v>0</v>
      </c>
      <c r="EOY86" s="16">
        <f t="shared" si="316"/>
        <v>0</v>
      </c>
      <c r="EOZ86" s="16">
        <f t="shared" ref="EOZ86:ERK86" si="317">EOL83</f>
        <v>0</v>
      </c>
      <c r="EPA86" s="16">
        <f t="shared" si="317"/>
        <v>0</v>
      </c>
      <c r="EPB86" s="16">
        <f t="shared" si="317"/>
        <v>0</v>
      </c>
      <c r="EPC86" s="16">
        <f t="shared" si="317"/>
        <v>0</v>
      </c>
      <c r="EPD86" s="16">
        <f t="shared" si="317"/>
        <v>0</v>
      </c>
      <c r="EPE86" s="16">
        <f t="shared" si="317"/>
        <v>0</v>
      </c>
      <c r="EPF86" s="16">
        <f t="shared" si="317"/>
        <v>0</v>
      </c>
      <c r="EPG86" s="16">
        <f t="shared" si="317"/>
        <v>0</v>
      </c>
      <c r="EPH86" s="16">
        <f t="shared" si="317"/>
        <v>0</v>
      </c>
      <c r="EPI86" s="16">
        <f t="shared" si="317"/>
        <v>0</v>
      </c>
      <c r="EPJ86" s="16">
        <f t="shared" si="317"/>
        <v>0</v>
      </c>
      <c r="EPK86" s="16">
        <f t="shared" si="317"/>
        <v>0</v>
      </c>
      <c r="EPL86" s="16">
        <f t="shared" si="317"/>
        <v>0</v>
      </c>
      <c r="EPM86" s="16">
        <f t="shared" si="317"/>
        <v>0</v>
      </c>
      <c r="EPN86" s="16">
        <f t="shared" si="317"/>
        <v>0</v>
      </c>
      <c r="EPO86" s="16">
        <f t="shared" si="317"/>
        <v>0</v>
      </c>
      <c r="EPP86" s="16">
        <f t="shared" si="317"/>
        <v>0</v>
      </c>
      <c r="EPQ86" s="16">
        <f t="shared" si="317"/>
        <v>0</v>
      </c>
      <c r="EPR86" s="16">
        <f t="shared" si="317"/>
        <v>0</v>
      </c>
      <c r="EPS86" s="16">
        <f t="shared" si="317"/>
        <v>0</v>
      </c>
      <c r="EPT86" s="16">
        <f t="shared" si="317"/>
        <v>0</v>
      </c>
      <c r="EPU86" s="16">
        <f t="shared" si="317"/>
        <v>0</v>
      </c>
      <c r="EPV86" s="16">
        <f t="shared" si="317"/>
        <v>0</v>
      </c>
      <c r="EPW86" s="16">
        <f t="shared" si="317"/>
        <v>0</v>
      </c>
      <c r="EPX86" s="16">
        <f t="shared" si="317"/>
        <v>0</v>
      </c>
      <c r="EPY86" s="16">
        <f t="shared" si="317"/>
        <v>0</v>
      </c>
      <c r="EPZ86" s="16">
        <f t="shared" si="317"/>
        <v>0</v>
      </c>
      <c r="EQA86" s="16">
        <f t="shared" si="317"/>
        <v>0</v>
      </c>
      <c r="EQB86" s="16">
        <f t="shared" si="317"/>
        <v>0</v>
      </c>
      <c r="EQC86" s="16">
        <f t="shared" si="317"/>
        <v>0</v>
      </c>
      <c r="EQD86" s="16">
        <f t="shared" si="317"/>
        <v>0</v>
      </c>
      <c r="EQE86" s="16">
        <f t="shared" si="317"/>
        <v>0</v>
      </c>
      <c r="EQF86" s="16">
        <f t="shared" si="317"/>
        <v>0</v>
      </c>
      <c r="EQG86" s="16">
        <f t="shared" si="317"/>
        <v>0</v>
      </c>
      <c r="EQH86" s="16">
        <f t="shared" si="317"/>
        <v>0</v>
      </c>
      <c r="EQI86" s="16">
        <f t="shared" si="317"/>
        <v>0</v>
      </c>
      <c r="EQJ86" s="16">
        <f t="shared" si="317"/>
        <v>0</v>
      </c>
      <c r="EQK86" s="16">
        <f t="shared" si="317"/>
        <v>0</v>
      </c>
      <c r="EQL86" s="16">
        <f t="shared" si="317"/>
        <v>0</v>
      </c>
      <c r="EQM86" s="16">
        <f t="shared" si="317"/>
        <v>0</v>
      </c>
      <c r="EQN86" s="16">
        <f t="shared" si="317"/>
        <v>0</v>
      </c>
      <c r="EQO86" s="16">
        <f t="shared" si="317"/>
        <v>0</v>
      </c>
      <c r="EQP86" s="16">
        <f t="shared" si="317"/>
        <v>0</v>
      </c>
      <c r="EQQ86" s="16">
        <f t="shared" si="317"/>
        <v>0</v>
      </c>
      <c r="EQR86" s="16">
        <f t="shared" si="317"/>
        <v>0</v>
      </c>
      <c r="EQS86" s="16">
        <f t="shared" si="317"/>
        <v>0</v>
      </c>
      <c r="EQT86" s="16">
        <f t="shared" si="317"/>
        <v>0</v>
      </c>
      <c r="EQU86" s="16">
        <f t="shared" si="317"/>
        <v>0</v>
      </c>
      <c r="EQV86" s="16">
        <f t="shared" si="317"/>
        <v>0</v>
      </c>
      <c r="EQW86" s="16">
        <f t="shared" si="317"/>
        <v>0</v>
      </c>
      <c r="EQX86" s="16">
        <f t="shared" si="317"/>
        <v>0</v>
      </c>
      <c r="EQY86" s="16">
        <f t="shared" si="317"/>
        <v>0</v>
      </c>
      <c r="EQZ86" s="16">
        <f t="shared" si="317"/>
        <v>0</v>
      </c>
      <c r="ERA86" s="16">
        <f t="shared" si="317"/>
        <v>0</v>
      </c>
      <c r="ERB86" s="16">
        <f t="shared" si="317"/>
        <v>0</v>
      </c>
      <c r="ERC86" s="16">
        <f t="shared" si="317"/>
        <v>0</v>
      </c>
      <c r="ERD86" s="16">
        <f t="shared" si="317"/>
        <v>0</v>
      </c>
      <c r="ERE86" s="16">
        <f t="shared" si="317"/>
        <v>0</v>
      </c>
      <c r="ERF86" s="16">
        <f t="shared" si="317"/>
        <v>0</v>
      </c>
      <c r="ERG86" s="16">
        <f t="shared" si="317"/>
        <v>0</v>
      </c>
      <c r="ERH86" s="16">
        <f t="shared" si="317"/>
        <v>0</v>
      </c>
      <c r="ERI86" s="16">
        <f t="shared" si="317"/>
        <v>0</v>
      </c>
      <c r="ERJ86" s="16">
        <f t="shared" si="317"/>
        <v>0</v>
      </c>
      <c r="ERK86" s="16">
        <f t="shared" si="317"/>
        <v>0</v>
      </c>
      <c r="ERL86" s="16">
        <f t="shared" ref="ERL86:ETW86" si="318">EQX83</f>
        <v>0</v>
      </c>
      <c r="ERM86" s="16">
        <f t="shared" si="318"/>
        <v>0</v>
      </c>
      <c r="ERN86" s="16">
        <f t="shared" si="318"/>
        <v>0</v>
      </c>
      <c r="ERO86" s="16">
        <f t="shared" si="318"/>
        <v>0</v>
      </c>
      <c r="ERP86" s="16">
        <f t="shared" si="318"/>
        <v>0</v>
      </c>
      <c r="ERQ86" s="16">
        <f t="shared" si="318"/>
        <v>0</v>
      </c>
      <c r="ERR86" s="16">
        <f t="shared" si="318"/>
        <v>0</v>
      </c>
      <c r="ERS86" s="16">
        <f t="shared" si="318"/>
        <v>0</v>
      </c>
      <c r="ERT86" s="16">
        <f t="shared" si="318"/>
        <v>0</v>
      </c>
      <c r="ERU86" s="16">
        <f t="shared" si="318"/>
        <v>0</v>
      </c>
      <c r="ERV86" s="16">
        <f t="shared" si="318"/>
        <v>0</v>
      </c>
      <c r="ERW86" s="16">
        <f t="shared" si="318"/>
        <v>0</v>
      </c>
      <c r="ERX86" s="16">
        <f t="shared" si="318"/>
        <v>0</v>
      </c>
      <c r="ERY86" s="16">
        <f t="shared" si="318"/>
        <v>0</v>
      </c>
      <c r="ERZ86" s="16">
        <f t="shared" si="318"/>
        <v>0</v>
      </c>
      <c r="ESA86" s="16">
        <f t="shared" si="318"/>
        <v>0</v>
      </c>
      <c r="ESB86" s="16">
        <f t="shared" si="318"/>
        <v>0</v>
      </c>
      <c r="ESC86" s="16">
        <f t="shared" si="318"/>
        <v>0</v>
      </c>
      <c r="ESD86" s="16">
        <f t="shared" si="318"/>
        <v>0</v>
      </c>
      <c r="ESE86" s="16">
        <f t="shared" si="318"/>
        <v>0</v>
      </c>
      <c r="ESF86" s="16">
        <f t="shared" si="318"/>
        <v>0</v>
      </c>
      <c r="ESG86" s="16">
        <f t="shared" si="318"/>
        <v>0</v>
      </c>
      <c r="ESH86" s="16">
        <f t="shared" si="318"/>
        <v>0</v>
      </c>
      <c r="ESI86" s="16">
        <f t="shared" si="318"/>
        <v>0</v>
      </c>
      <c r="ESJ86" s="16">
        <f t="shared" si="318"/>
        <v>0</v>
      </c>
      <c r="ESK86" s="16">
        <f t="shared" si="318"/>
        <v>0</v>
      </c>
      <c r="ESL86" s="16">
        <f t="shared" si="318"/>
        <v>0</v>
      </c>
      <c r="ESM86" s="16">
        <f t="shared" si="318"/>
        <v>0</v>
      </c>
      <c r="ESN86" s="16">
        <f t="shared" si="318"/>
        <v>0</v>
      </c>
      <c r="ESO86" s="16">
        <f t="shared" si="318"/>
        <v>0</v>
      </c>
      <c r="ESP86" s="16">
        <f t="shared" si="318"/>
        <v>0</v>
      </c>
      <c r="ESQ86" s="16">
        <f t="shared" si="318"/>
        <v>0</v>
      </c>
      <c r="ESR86" s="16">
        <f t="shared" si="318"/>
        <v>0</v>
      </c>
      <c r="ESS86" s="16">
        <f t="shared" si="318"/>
        <v>0</v>
      </c>
      <c r="EST86" s="16">
        <f t="shared" si="318"/>
        <v>0</v>
      </c>
      <c r="ESU86" s="16">
        <f t="shared" si="318"/>
        <v>0</v>
      </c>
      <c r="ESV86" s="16">
        <f t="shared" si="318"/>
        <v>0</v>
      </c>
      <c r="ESW86" s="16">
        <f t="shared" si="318"/>
        <v>0</v>
      </c>
      <c r="ESX86" s="16">
        <f t="shared" si="318"/>
        <v>0</v>
      </c>
      <c r="ESY86" s="16">
        <f t="shared" si="318"/>
        <v>0</v>
      </c>
      <c r="ESZ86" s="16">
        <f t="shared" si="318"/>
        <v>0</v>
      </c>
      <c r="ETA86" s="16">
        <f t="shared" si="318"/>
        <v>0</v>
      </c>
      <c r="ETB86" s="16">
        <f t="shared" si="318"/>
        <v>0</v>
      </c>
      <c r="ETC86" s="16">
        <f t="shared" si="318"/>
        <v>0</v>
      </c>
      <c r="ETD86" s="16">
        <f t="shared" si="318"/>
        <v>0</v>
      </c>
      <c r="ETE86" s="16">
        <f t="shared" si="318"/>
        <v>0</v>
      </c>
      <c r="ETF86" s="16">
        <f t="shared" si="318"/>
        <v>0</v>
      </c>
      <c r="ETG86" s="16">
        <f t="shared" si="318"/>
        <v>0</v>
      </c>
      <c r="ETH86" s="16">
        <f t="shared" si="318"/>
        <v>0</v>
      </c>
      <c r="ETI86" s="16">
        <f t="shared" si="318"/>
        <v>0</v>
      </c>
      <c r="ETJ86" s="16">
        <f t="shared" si="318"/>
        <v>0</v>
      </c>
      <c r="ETK86" s="16">
        <f t="shared" si="318"/>
        <v>0</v>
      </c>
      <c r="ETL86" s="16">
        <f t="shared" si="318"/>
        <v>0</v>
      </c>
      <c r="ETM86" s="16">
        <f t="shared" si="318"/>
        <v>0</v>
      </c>
      <c r="ETN86" s="16">
        <f t="shared" si="318"/>
        <v>0</v>
      </c>
      <c r="ETO86" s="16">
        <f t="shared" si="318"/>
        <v>0</v>
      </c>
      <c r="ETP86" s="16">
        <f t="shared" si="318"/>
        <v>0</v>
      </c>
      <c r="ETQ86" s="16">
        <f t="shared" si="318"/>
        <v>0</v>
      </c>
      <c r="ETR86" s="16">
        <f t="shared" si="318"/>
        <v>0</v>
      </c>
      <c r="ETS86" s="16">
        <f t="shared" si="318"/>
        <v>0</v>
      </c>
      <c r="ETT86" s="16">
        <f t="shared" si="318"/>
        <v>0</v>
      </c>
      <c r="ETU86" s="16">
        <f t="shared" si="318"/>
        <v>0</v>
      </c>
      <c r="ETV86" s="16">
        <f t="shared" si="318"/>
        <v>0</v>
      </c>
      <c r="ETW86" s="16">
        <f t="shared" si="318"/>
        <v>0</v>
      </c>
      <c r="ETX86" s="16">
        <f t="shared" ref="ETX86:EWI86" si="319">ETJ83</f>
        <v>0</v>
      </c>
      <c r="ETY86" s="16">
        <f t="shared" si="319"/>
        <v>0</v>
      </c>
      <c r="ETZ86" s="16">
        <f t="shared" si="319"/>
        <v>0</v>
      </c>
      <c r="EUA86" s="16">
        <f t="shared" si="319"/>
        <v>0</v>
      </c>
      <c r="EUB86" s="16">
        <f t="shared" si="319"/>
        <v>0</v>
      </c>
      <c r="EUC86" s="16">
        <f t="shared" si="319"/>
        <v>0</v>
      </c>
      <c r="EUD86" s="16">
        <f t="shared" si="319"/>
        <v>0</v>
      </c>
      <c r="EUE86" s="16">
        <f t="shared" si="319"/>
        <v>0</v>
      </c>
      <c r="EUF86" s="16">
        <f t="shared" si="319"/>
        <v>0</v>
      </c>
      <c r="EUG86" s="16">
        <f t="shared" si="319"/>
        <v>0</v>
      </c>
      <c r="EUH86" s="16">
        <f t="shared" si="319"/>
        <v>0</v>
      </c>
      <c r="EUI86" s="16">
        <f t="shared" si="319"/>
        <v>0</v>
      </c>
      <c r="EUJ86" s="16">
        <f t="shared" si="319"/>
        <v>0</v>
      </c>
      <c r="EUK86" s="16">
        <f t="shared" si="319"/>
        <v>0</v>
      </c>
      <c r="EUL86" s="16">
        <f t="shared" si="319"/>
        <v>0</v>
      </c>
      <c r="EUM86" s="16">
        <f t="shared" si="319"/>
        <v>0</v>
      </c>
      <c r="EUN86" s="16">
        <f t="shared" si="319"/>
        <v>0</v>
      </c>
      <c r="EUO86" s="16">
        <f t="shared" si="319"/>
        <v>0</v>
      </c>
      <c r="EUP86" s="16">
        <f t="shared" si="319"/>
        <v>0</v>
      </c>
      <c r="EUQ86" s="16">
        <f t="shared" si="319"/>
        <v>0</v>
      </c>
      <c r="EUR86" s="16">
        <f t="shared" si="319"/>
        <v>0</v>
      </c>
      <c r="EUS86" s="16">
        <f t="shared" si="319"/>
        <v>0</v>
      </c>
      <c r="EUT86" s="16">
        <f t="shared" si="319"/>
        <v>0</v>
      </c>
      <c r="EUU86" s="16">
        <f t="shared" si="319"/>
        <v>0</v>
      </c>
      <c r="EUV86" s="16">
        <f t="shared" si="319"/>
        <v>0</v>
      </c>
      <c r="EUW86" s="16">
        <f t="shared" si="319"/>
        <v>0</v>
      </c>
      <c r="EUX86" s="16">
        <f t="shared" si="319"/>
        <v>0</v>
      </c>
      <c r="EUY86" s="16">
        <f t="shared" si="319"/>
        <v>0</v>
      </c>
      <c r="EUZ86" s="16">
        <f t="shared" si="319"/>
        <v>0</v>
      </c>
      <c r="EVA86" s="16">
        <f t="shared" si="319"/>
        <v>0</v>
      </c>
      <c r="EVB86" s="16">
        <f t="shared" si="319"/>
        <v>0</v>
      </c>
      <c r="EVC86" s="16">
        <f t="shared" si="319"/>
        <v>0</v>
      </c>
      <c r="EVD86" s="16">
        <f t="shared" si="319"/>
        <v>0</v>
      </c>
      <c r="EVE86" s="16">
        <f t="shared" si="319"/>
        <v>0</v>
      </c>
      <c r="EVF86" s="16">
        <f t="shared" si="319"/>
        <v>0</v>
      </c>
      <c r="EVG86" s="16">
        <f t="shared" si="319"/>
        <v>0</v>
      </c>
      <c r="EVH86" s="16">
        <f t="shared" si="319"/>
        <v>0</v>
      </c>
      <c r="EVI86" s="16">
        <f t="shared" si="319"/>
        <v>0</v>
      </c>
      <c r="EVJ86" s="16">
        <f t="shared" si="319"/>
        <v>0</v>
      </c>
      <c r="EVK86" s="16">
        <f t="shared" si="319"/>
        <v>0</v>
      </c>
      <c r="EVL86" s="16">
        <f t="shared" si="319"/>
        <v>0</v>
      </c>
      <c r="EVM86" s="16">
        <f t="shared" si="319"/>
        <v>0</v>
      </c>
      <c r="EVN86" s="16">
        <f t="shared" si="319"/>
        <v>0</v>
      </c>
      <c r="EVO86" s="16">
        <f t="shared" si="319"/>
        <v>0</v>
      </c>
      <c r="EVP86" s="16">
        <f t="shared" si="319"/>
        <v>0</v>
      </c>
      <c r="EVQ86" s="16">
        <f t="shared" si="319"/>
        <v>0</v>
      </c>
      <c r="EVR86" s="16">
        <f t="shared" si="319"/>
        <v>0</v>
      </c>
      <c r="EVS86" s="16">
        <f t="shared" si="319"/>
        <v>0</v>
      </c>
      <c r="EVT86" s="16">
        <f t="shared" si="319"/>
        <v>0</v>
      </c>
      <c r="EVU86" s="16">
        <f t="shared" si="319"/>
        <v>0</v>
      </c>
      <c r="EVV86" s="16">
        <f t="shared" si="319"/>
        <v>0</v>
      </c>
      <c r="EVW86" s="16">
        <f t="shared" si="319"/>
        <v>0</v>
      </c>
      <c r="EVX86" s="16">
        <f t="shared" si="319"/>
        <v>0</v>
      </c>
      <c r="EVY86" s="16">
        <f t="shared" si="319"/>
        <v>0</v>
      </c>
      <c r="EVZ86" s="16">
        <f t="shared" si="319"/>
        <v>0</v>
      </c>
      <c r="EWA86" s="16">
        <f t="shared" si="319"/>
        <v>0</v>
      </c>
      <c r="EWB86" s="16">
        <f t="shared" si="319"/>
        <v>0</v>
      </c>
      <c r="EWC86" s="16">
        <f t="shared" si="319"/>
        <v>0</v>
      </c>
      <c r="EWD86" s="16">
        <f t="shared" si="319"/>
        <v>0</v>
      </c>
      <c r="EWE86" s="16">
        <f t="shared" si="319"/>
        <v>0</v>
      </c>
      <c r="EWF86" s="16">
        <f t="shared" si="319"/>
        <v>0</v>
      </c>
      <c r="EWG86" s="16">
        <f t="shared" si="319"/>
        <v>0</v>
      </c>
      <c r="EWH86" s="16">
        <f t="shared" si="319"/>
        <v>0</v>
      </c>
      <c r="EWI86" s="16">
        <f t="shared" si="319"/>
        <v>0</v>
      </c>
      <c r="EWJ86" s="16">
        <f t="shared" ref="EWJ86:EYU86" si="320">EVV83</f>
        <v>0</v>
      </c>
      <c r="EWK86" s="16">
        <f t="shared" si="320"/>
        <v>0</v>
      </c>
      <c r="EWL86" s="16">
        <f t="shared" si="320"/>
        <v>0</v>
      </c>
      <c r="EWM86" s="16">
        <f t="shared" si="320"/>
        <v>0</v>
      </c>
      <c r="EWN86" s="16">
        <f t="shared" si="320"/>
        <v>0</v>
      </c>
      <c r="EWO86" s="16">
        <f t="shared" si="320"/>
        <v>0</v>
      </c>
      <c r="EWP86" s="16">
        <f t="shared" si="320"/>
        <v>0</v>
      </c>
      <c r="EWQ86" s="16">
        <f t="shared" si="320"/>
        <v>0</v>
      </c>
      <c r="EWR86" s="16">
        <f t="shared" si="320"/>
        <v>0</v>
      </c>
      <c r="EWS86" s="16">
        <f t="shared" si="320"/>
        <v>0</v>
      </c>
      <c r="EWT86" s="16">
        <f t="shared" si="320"/>
        <v>0</v>
      </c>
      <c r="EWU86" s="16">
        <f t="shared" si="320"/>
        <v>0</v>
      </c>
      <c r="EWV86" s="16">
        <f t="shared" si="320"/>
        <v>0</v>
      </c>
      <c r="EWW86" s="16">
        <f t="shared" si="320"/>
        <v>0</v>
      </c>
      <c r="EWX86" s="16">
        <f t="shared" si="320"/>
        <v>0</v>
      </c>
      <c r="EWY86" s="16">
        <f t="shared" si="320"/>
        <v>0</v>
      </c>
      <c r="EWZ86" s="16">
        <f t="shared" si="320"/>
        <v>0</v>
      </c>
      <c r="EXA86" s="16">
        <f t="shared" si="320"/>
        <v>0</v>
      </c>
      <c r="EXB86" s="16">
        <f t="shared" si="320"/>
        <v>0</v>
      </c>
      <c r="EXC86" s="16">
        <f t="shared" si="320"/>
        <v>0</v>
      </c>
      <c r="EXD86" s="16">
        <f t="shared" si="320"/>
        <v>0</v>
      </c>
      <c r="EXE86" s="16">
        <f t="shared" si="320"/>
        <v>0</v>
      </c>
      <c r="EXF86" s="16">
        <f t="shared" si="320"/>
        <v>0</v>
      </c>
      <c r="EXG86" s="16">
        <f t="shared" si="320"/>
        <v>0</v>
      </c>
      <c r="EXH86" s="16">
        <f t="shared" si="320"/>
        <v>0</v>
      </c>
      <c r="EXI86" s="16">
        <f t="shared" si="320"/>
        <v>0</v>
      </c>
      <c r="EXJ86" s="16">
        <f t="shared" si="320"/>
        <v>0</v>
      </c>
      <c r="EXK86" s="16">
        <f t="shared" si="320"/>
        <v>0</v>
      </c>
      <c r="EXL86" s="16">
        <f t="shared" si="320"/>
        <v>0</v>
      </c>
      <c r="EXM86" s="16">
        <f t="shared" si="320"/>
        <v>0</v>
      </c>
      <c r="EXN86" s="16">
        <f t="shared" si="320"/>
        <v>0</v>
      </c>
      <c r="EXO86" s="16">
        <f t="shared" si="320"/>
        <v>0</v>
      </c>
      <c r="EXP86" s="16">
        <f t="shared" si="320"/>
        <v>0</v>
      </c>
      <c r="EXQ86" s="16">
        <f t="shared" si="320"/>
        <v>0</v>
      </c>
      <c r="EXR86" s="16">
        <f t="shared" si="320"/>
        <v>0</v>
      </c>
      <c r="EXS86" s="16">
        <f t="shared" si="320"/>
        <v>0</v>
      </c>
      <c r="EXT86" s="16">
        <f t="shared" si="320"/>
        <v>0</v>
      </c>
      <c r="EXU86" s="16">
        <f t="shared" si="320"/>
        <v>0</v>
      </c>
      <c r="EXV86" s="16">
        <f t="shared" si="320"/>
        <v>0</v>
      </c>
      <c r="EXW86" s="16">
        <f t="shared" si="320"/>
        <v>0</v>
      </c>
      <c r="EXX86" s="16">
        <f t="shared" si="320"/>
        <v>0</v>
      </c>
      <c r="EXY86" s="16">
        <f t="shared" si="320"/>
        <v>0</v>
      </c>
      <c r="EXZ86" s="16">
        <f t="shared" si="320"/>
        <v>0</v>
      </c>
      <c r="EYA86" s="16">
        <f t="shared" si="320"/>
        <v>0</v>
      </c>
      <c r="EYB86" s="16">
        <f t="shared" si="320"/>
        <v>0</v>
      </c>
      <c r="EYC86" s="16">
        <f t="shared" si="320"/>
        <v>0</v>
      </c>
      <c r="EYD86" s="16">
        <f t="shared" si="320"/>
        <v>0</v>
      </c>
      <c r="EYE86" s="16">
        <f t="shared" si="320"/>
        <v>0</v>
      </c>
      <c r="EYF86" s="16">
        <f t="shared" si="320"/>
        <v>0</v>
      </c>
      <c r="EYG86" s="16">
        <f t="shared" si="320"/>
        <v>0</v>
      </c>
      <c r="EYH86" s="16">
        <f t="shared" si="320"/>
        <v>0</v>
      </c>
      <c r="EYI86" s="16">
        <f t="shared" si="320"/>
        <v>0</v>
      </c>
      <c r="EYJ86" s="16">
        <f t="shared" si="320"/>
        <v>0</v>
      </c>
      <c r="EYK86" s="16">
        <f t="shared" si="320"/>
        <v>0</v>
      </c>
      <c r="EYL86" s="16">
        <f t="shared" si="320"/>
        <v>0</v>
      </c>
      <c r="EYM86" s="16">
        <f t="shared" si="320"/>
        <v>0</v>
      </c>
      <c r="EYN86" s="16">
        <f t="shared" si="320"/>
        <v>0</v>
      </c>
      <c r="EYO86" s="16">
        <f t="shared" si="320"/>
        <v>0</v>
      </c>
      <c r="EYP86" s="16">
        <f t="shared" si="320"/>
        <v>0</v>
      </c>
      <c r="EYQ86" s="16">
        <f t="shared" si="320"/>
        <v>0</v>
      </c>
      <c r="EYR86" s="16">
        <f t="shared" si="320"/>
        <v>0</v>
      </c>
      <c r="EYS86" s="16">
        <f t="shared" si="320"/>
        <v>0</v>
      </c>
      <c r="EYT86" s="16">
        <f t="shared" si="320"/>
        <v>0</v>
      </c>
      <c r="EYU86" s="16">
        <f t="shared" si="320"/>
        <v>0</v>
      </c>
      <c r="EYV86" s="16">
        <f t="shared" ref="EYV86:FBG86" si="321">EYH83</f>
        <v>0</v>
      </c>
      <c r="EYW86" s="16">
        <f t="shared" si="321"/>
        <v>0</v>
      </c>
      <c r="EYX86" s="16">
        <f t="shared" si="321"/>
        <v>0</v>
      </c>
      <c r="EYY86" s="16">
        <f t="shared" si="321"/>
        <v>0</v>
      </c>
      <c r="EYZ86" s="16">
        <f t="shared" si="321"/>
        <v>0</v>
      </c>
      <c r="EZA86" s="16">
        <f t="shared" si="321"/>
        <v>0</v>
      </c>
      <c r="EZB86" s="16">
        <f t="shared" si="321"/>
        <v>0</v>
      </c>
      <c r="EZC86" s="16">
        <f t="shared" si="321"/>
        <v>0</v>
      </c>
      <c r="EZD86" s="16">
        <f t="shared" si="321"/>
        <v>0</v>
      </c>
      <c r="EZE86" s="16">
        <f t="shared" si="321"/>
        <v>0</v>
      </c>
      <c r="EZF86" s="16">
        <f t="shared" si="321"/>
        <v>0</v>
      </c>
      <c r="EZG86" s="16">
        <f t="shared" si="321"/>
        <v>0</v>
      </c>
      <c r="EZH86" s="16">
        <f t="shared" si="321"/>
        <v>0</v>
      </c>
      <c r="EZI86" s="16">
        <f t="shared" si="321"/>
        <v>0</v>
      </c>
      <c r="EZJ86" s="16">
        <f t="shared" si="321"/>
        <v>0</v>
      </c>
      <c r="EZK86" s="16">
        <f t="shared" si="321"/>
        <v>0</v>
      </c>
      <c r="EZL86" s="16">
        <f t="shared" si="321"/>
        <v>0</v>
      </c>
      <c r="EZM86" s="16">
        <f t="shared" si="321"/>
        <v>0</v>
      </c>
      <c r="EZN86" s="16">
        <f t="shared" si="321"/>
        <v>0</v>
      </c>
      <c r="EZO86" s="16">
        <f t="shared" si="321"/>
        <v>0</v>
      </c>
      <c r="EZP86" s="16">
        <f t="shared" si="321"/>
        <v>0</v>
      </c>
      <c r="EZQ86" s="16">
        <f t="shared" si="321"/>
        <v>0</v>
      </c>
      <c r="EZR86" s="16">
        <f t="shared" si="321"/>
        <v>0</v>
      </c>
      <c r="EZS86" s="16">
        <f t="shared" si="321"/>
        <v>0</v>
      </c>
      <c r="EZT86" s="16">
        <f t="shared" si="321"/>
        <v>0</v>
      </c>
      <c r="EZU86" s="16">
        <f t="shared" si="321"/>
        <v>0</v>
      </c>
      <c r="EZV86" s="16">
        <f t="shared" si="321"/>
        <v>0</v>
      </c>
      <c r="EZW86" s="16">
        <f t="shared" si="321"/>
        <v>0</v>
      </c>
      <c r="EZX86" s="16">
        <f t="shared" si="321"/>
        <v>0</v>
      </c>
      <c r="EZY86" s="16">
        <f t="shared" si="321"/>
        <v>0</v>
      </c>
      <c r="EZZ86" s="16">
        <f t="shared" si="321"/>
        <v>0</v>
      </c>
      <c r="FAA86" s="16">
        <f t="shared" si="321"/>
        <v>0</v>
      </c>
      <c r="FAB86" s="16">
        <f t="shared" si="321"/>
        <v>0</v>
      </c>
      <c r="FAC86" s="16">
        <f t="shared" si="321"/>
        <v>0</v>
      </c>
      <c r="FAD86" s="16">
        <f t="shared" si="321"/>
        <v>0</v>
      </c>
      <c r="FAE86" s="16">
        <f t="shared" si="321"/>
        <v>0</v>
      </c>
      <c r="FAF86" s="16">
        <f t="shared" si="321"/>
        <v>0</v>
      </c>
      <c r="FAG86" s="16">
        <f t="shared" si="321"/>
        <v>0</v>
      </c>
      <c r="FAH86" s="16">
        <f t="shared" si="321"/>
        <v>0</v>
      </c>
      <c r="FAI86" s="16">
        <f t="shared" si="321"/>
        <v>0</v>
      </c>
      <c r="FAJ86" s="16">
        <f t="shared" si="321"/>
        <v>0</v>
      </c>
      <c r="FAK86" s="16">
        <f t="shared" si="321"/>
        <v>0</v>
      </c>
      <c r="FAL86" s="16">
        <f t="shared" si="321"/>
        <v>0</v>
      </c>
      <c r="FAM86" s="16">
        <f t="shared" si="321"/>
        <v>0</v>
      </c>
      <c r="FAN86" s="16">
        <f t="shared" si="321"/>
        <v>0</v>
      </c>
      <c r="FAO86" s="16">
        <f t="shared" si="321"/>
        <v>0</v>
      </c>
      <c r="FAP86" s="16">
        <f t="shared" si="321"/>
        <v>0</v>
      </c>
      <c r="FAQ86" s="16">
        <f t="shared" si="321"/>
        <v>0</v>
      </c>
      <c r="FAR86" s="16">
        <f t="shared" si="321"/>
        <v>0</v>
      </c>
      <c r="FAS86" s="16">
        <f t="shared" si="321"/>
        <v>0</v>
      </c>
      <c r="FAT86" s="16">
        <f t="shared" si="321"/>
        <v>0</v>
      </c>
      <c r="FAU86" s="16">
        <f t="shared" si="321"/>
        <v>0</v>
      </c>
      <c r="FAV86" s="16">
        <f t="shared" si="321"/>
        <v>0</v>
      </c>
      <c r="FAW86" s="16">
        <f t="shared" si="321"/>
        <v>0</v>
      </c>
      <c r="FAX86" s="16">
        <f t="shared" si="321"/>
        <v>0</v>
      </c>
      <c r="FAY86" s="16">
        <f t="shared" si="321"/>
        <v>0</v>
      </c>
      <c r="FAZ86" s="16">
        <f t="shared" si="321"/>
        <v>0</v>
      </c>
      <c r="FBA86" s="16">
        <f t="shared" si="321"/>
        <v>0</v>
      </c>
      <c r="FBB86" s="16">
        <f t="shared" si="321"/>
        <v>0</v>
      </c>
      <c r="FBC86" s="16">
        <f t="shared" si="321"/>
        <v>0</v>
      </c>
      <c r="FBD86" s="16">
        <f t="shared" si="321"/>
        <v>0</v>
      </c>
      <c r="FBE86" s="16">
        <f t="shared" si="321"/>
        <v>0</v>
      </c>
      <c r="FBF86" s="16">
        <f t="shared" si="321"/>
        <v>0</v>
      </c>
      <c r="FBG86" s="16">
        <f t="shared" si="321"/>
        <v>0</v>
      </c>
      <c r="FBH86" s="16">
        <f t="shared" ref="FBH86:FDS86" si="322">FAT83</f>
        <v>0</v>
      </c>
      <c r="FBI86" s="16">
        <f t="shared" si="322"/>
        <v>0</v>
      </c>
      <c r="FBJ86" s="16">
        <f t="shared" si="322"/>
        <v>0</v>
      </c>
      <c r="FBK86" s="16">
        <f t="shared" si="322"/>
        <v>0</v>
      </c>
      <c r="FBL86" s="16">
        <f t="shared" si="322"/>
        <v>0</v>
      </c>
      <c r="FBM86" s="16">
        <f t="shared" si="322"/>
        <v>0</v>
      </c>
      <c r="FBN86" s="16">
        <f t="shared" si="322"/>
        <v>0</v>
      </c>
      <c r="FBO86" s="16">
        <f t="shared" si="322"/>
        <v>0</v>
      </c>
      <c r="FBP86" s="16">
        <f t="shared" si="322"/>
        <v>0</v>
      </c>
      <c r="FBQ86" s="16">
        <f t="shared" si="322"/>
        <v>0</v>
      </c>
      <c r="FBR86" s="16">
        <f t="shared" si="322"/>
        <v>0</v>
      </c>
      <c r="FBS86" s="16">
        <f t="shared" si="322"/>
        <v>0</v>
      </c>
      <c r="FBT86" s="16">
        <f t="shared" si="322"/>
        <v>0</v>
      </c>
      <c r="FBU86" s="16">
        <f t="shared" si="322"/>
        <v>0</v>
      </c>
      <c r="FBV86" s="16">
        <f t="shared" si="322"/>
        <v>0</v>
      </c>
      <c r="FBW86" s="16">
        <f t="shared" si="322"/>
        <v>0</v>
      </c>
      <c r="FBX86" s="16">
        <f t="shared" si="322"/>
        <v>0</v>
      </c>
      <c r="FBY86" s="16">
        <f t="shared" si="322"/>
        <v>0</v>
      </c>
      <c r="FBZ86" s="16">
        <f t="shared" si="322"/>
        <v>0</v>
      </c>
      <c r="FCA86" s="16">
        <f t="shared" si="322"/>
        <v>0</v>
      </c>
      <c r="FCB86" s="16">
        <f t="shared" si="322"/>
        <v>0</v>
      </c>
      <c r="FCC86" s="16">
        <f t="shared" si="322"/>
        <v>0</v>
      </c>
      <c r="FCD86" s="16">
        <f t="shared" si="322"/>
        <v>0</v>
      </c>
      <c r="FCE86" s="16">
        <f t="shared" si="322"/>
        <v>0</v>
      </c>
      <c r="FCF86" s="16">
        <f t="shared" si="322"/>
        <v>0</v>
      </c>
      <c r="FCG86" s="16">
        <f t="shared" si="322"/>
        <v>0</v>
      </c>
      <c r="FCH86" s="16">
        <f t="shared" si="322"/>
        <v>0</v>
      </c>
      <c r="FCI86" s="16">
        <f t="shared" si="322"/>
        <v>0</v>
      </c>
      <c r="FCJ86" s="16">
        <f t="shared" si="322"/>
        <v>0</v>
      </c>
      <c r="FCK86" s="16">
        <f t="shared" si="322"/>
        <v>0</v>
      </c>
      <c r="FCL86" s="16">
        <f t="shared" si="322"/>
        <v>0</v>
      </c>
      <c r="FCM86" s="16">
        <f t="shared" si="322"/>
        <v>0</v>
      </c>
      <c r="FCN86" s="16">
        <f t="shared" si="322"/>
        <v>0</v>
      </c>
      <c r="FCO86" s="16">
        <f t="shared" si="322"/>
        <v>0</v>
      </c>
      <c r="FCP86" s="16">
        <f t="shared" si="322"/>
        <v>0</v>
      </c>
      <c r="FCQ86" s="16">
        <f t="shared" si="322"/>
        <v>0</v>
      </c>
      <c r="FCR86" s="16">
        <f t="shared" si="322"/>
        <v>0</v>
      </c>
      <c r="FCS86" s="16">
        <f t="shared" si="322"/>
        <v>0</v>
      </c>
      <c r="FCT86" s="16">
        <f t="shared" si="322"/>
        <v>0</v>
      </c>
      <c r="FCU86" s="16">
        <f t="shared" si="322"/>
        <v>0</v>
      </c>
      <c r="FCV86" s="16">
        <f t="shared" si="322"/>
        <v>0</v>
      </c>
      <c r="FCW86" s="16">
        <f t="shared" si="322"/>
        <v>0</v>
      </c>
      <c r="FCX86" s="16">
        <f t="shared" si="322"/>
        <v>0</v>
      </c>
      <c r="FCY86" s="16">
        <f t="shared" si="322"/>
        <v>0</v>
      </c>
      <c r="FCZ86" s="16">
        <f t="shared" si="322"/>
        <v>0</v>
      </c>
      <c r="FDA86" s="16">
        <f t="shared" si="322"/>
        <v>0</v>
      </c>
      <c r="FDB86" s="16">
        <f t="shared" si="322"/>
        <v>0</v>
      </c>
      <c r="FDC86" s="16">
        <f t="shared" si="322"/>
        <v>0</v>
      </c>
      <c r="FDD86" s="16">
        <f t="shared" si="322"/>
        <v>0</v>
      </c>
      <c r="FDE86" s="16">
        <f t="shared" si="322"/>
        <v>0</v>
      </c>
      <c r="FDF86" s="16">
        <f t="shared" si="322"/>
        <v>0</v>
      </c>
      <c r="FDG86" s="16">
        <f t="shared" si="322"/>
        <v>0</v>
      </c>
      <c r="FDH86" s="16">
        <f t="shared" si="322"/>
        <v>0</v>
      </c>
      <c r="FDI86" s="16">
        <f t="shared" si="322"/>
        <v>0</v>
      </c>
      <c r="FDJ86" s="16">
        <f t="shared" si="322"/>
        <v>0</v>
      </c>
      <c r="FDK86" s="16">
        <f t="shared" si="322"/>
        <v>0</v>
      </c>
      <c r="FDL86" s="16">
        <f t="shared" si="322"/>
        <v>0</v>
      </c>
      <c r="FDM86" s="16">
        <f t="shared" si="322"/>
        <v>0</v>
      </c>
      <c r="FDN86" s="16">
        <f t="shared" si="322"/>
        <v>0</v>
      </c>
      <c r="FDO86" s="16">
        <f t="shared" si="322"/>
        <v>0</v>
      </c>
      <c r="FDP86" s="16">
        <f t="shared" si="322"/>
        <v>0</v>
      </c>
      <c r="FDQ86" s="16">
        <f t="shared" si="322"/>
        <v>0</v>
      </c>
      <c r="FDR86" s="16">
        <f t="shared" si="322"/>
        <v>0</v>
      </c>
      <c r="FDS86" s="16">
        <f t="shared" si="322"/>
        <v>0</v>
      </c>
      <c r="FDT86" s="16">
        <f t="shared" ref="FDT86:FGE86" si="323">FDF83</f>
        <v>0</v>
      </c>
      <c r="FDU86" s="16">
        <f t="shared" si="323"/>
        <v>0</v>
      </c>
      <c r="FDV86" s="16">
        <f t="shared" si="323"/>
        <v>0</v>
      </c>
      <c r="FDW86" s="16">
        <f t="shared" si="323"/>
        <v>0</v>
      </c>
      <c r="FDX86" s="16">
        <f t="shared" si="323"/>
        <v>0</v>
      </c>
      <c r="FDY86" s="16">
        <f t="shared" si="323"/>
        <v>0</v>
      </c>
      <c r="FDZ86" s="16">
        <f t="shared" si="323"/>
        <v>0</v>
      </c>
      <c r="FEA86" s="16">
        <f t="shared" si="323"/>
        <v>0</v>
      </c>
      <c r="FEB86" s="16">
        <f t="shared" si="323"/>
        <v>0</v>
      </c>
      <c r="FEC86" s="16">
        <f t="shared" si="323"/>
        <v>0</v>
      </c>
      <c r="FED86" s="16">
        <f t="shared" si="323"/>
        <v>0</v>
      </c>
      <c r="FEE86" s="16">
        <f t="shared" si="323"/>
        <v>0</v>
      </c>
      <c r="FEF86" s="16">
        <f t="shared" si="323"/>
        <v>0</v>
      </c>
      <c r="FEG86" s="16">
        <f t="shared" si="323"/>
        <v>0</v>
      </c>
      <c r="FEH86" s="16">
        <f t="shared" si="323"/>
        <v>0</v>
      </c>
      <c r="FEI86" s="16">
        <f t="shared" si="323"/>
        <v>0</v>
      </c>
      <c r="FEJ86" s="16">
        <f t="shared" si="323"/>
        <v>0</v>
      </c>
      <c r="FEK86" s="16">
        <f t="shared" si="323"/>
        <v>0</v>
      </c>
      <c r="FEL86" s="16">
        <f t="shared" si="323"/>
        <v>0</v>
      </c>
      <c r="FEM86" s="16">
        <f t="shared" si="323"/>
        <v>0</v>
      </c>
      <c r="FEN86" s="16">
        <f t="shared" si="323"/>
        <v>0</v>
      </c>
      <c r="FEO86" s="16">
        <f t="shared" si="323"/>
        <v>0</v>
      </c>
      <c r="FEP86" s="16">
        <f t="shared" si="323"/>
        <v>0</v>
      </c>
      <c r="FEQ86" s="16">
        <f t="shared" si="323"/>
        <v>0</v>
      </c>
      <c r="FER86" s="16">
        <f t="shared" si="323"/>
        <v>0</v>
      </c>
      <c r="FES86" s="16">
        <f t="shared" si="323"/>
        <v>0</v>
      </c>
      <c r="FET86" s="16">
        <f t="shared" si="323"/>
        <v>0</v>
      </c>
      <c r="FEU86" s="16">
        <f t="shared" si="323"/>
        <v>0</v>
      </c>
      <c r="FEV86" s="16">
        <f t="shared" si="323"/>
        <v>0</v>
      </c>
      <c r="FEW86" s="16">
        <f t="shared" si="323"/>
        <v>0</v>
      </c>
      <c r="FEX86" s="16">
        <f t="shared" si="323"/>
        <v>0</v>
      </c>
      <c r="FEY86" s="16">
        <f t="shared" si="323"/>
        <v>0</v>
      </c>
      <c r="FEZ86" s="16">
        <f t="shared" si="323"/>
        <v>0</v>
      </c>
      <c r="FFA86" s="16">
        <f t="shared" si="323"/>
        <v>0</v>
      </c>
      <c r="FFB86" s="16">
        <f t="shared" si="323"/>
        <v>0</v>
      </c>
      <c r="FFC86" s="16">
        <f t="shared" si="323"/>
        <v>0</v>
      </c>
      <c r="FFD86" s="16">
        <f t="shared" si="323"/>
        <v>0</v>
      </c>
      <c r="FFE86" s="16">
        <f t="shared" si="323"/>
        <v>0</v>
      </c>
      <c r="FFF86" s="16">
        <f t="shared" si="323"/>
        <v>0</v>
      </c>
      <c r="FFG86" s="16">
        <f t="shared" si="323"/>
        <v>0</v>
      </c>
      <c r="FFH86" s="16">
        <f t="shared" si="323"/>
        <v>0</v>
      </c>
      <c r="FFI86" s="16">
        <f t="shared" si="323"/>
        <v>0</v>
      </c>
      <c r="FFJ86" s="16">
        <f t="shared" si="323"/>
        <v>0</v>
      </c>
      <c r="FFK86" s="16">
        <f t="shared" si="323"/>
        <v>0</v>
      </c>
      <c r="FFL86" s="16">
        <f t="shared" si="323"/>
        <v>0</v>
      </c>
      <c r="FFM86" s="16">
        <f t="shared" si="323"/>
        <v>0</v>
      </c>
      <c r="FFN86" s="16">
        <f t="shared" si="323"/>
        <v>0</v>
      </c>
      <c r="FFO86" s="16">
        <f t="shared" si="323"/>
        <v>0</v>
      </c>
      <c r="FFP86" s="16">
        <f t="shared" si="323"/>
        <v>0</v>
      </c>
      <c r="FFQ86" s="16">
        <f t="shared" si="323"/>
        <v>0</v>
      </c>
      <c r="FFR86" s="16">
        <f t="shared" si="323"/>
        <v>0</v>
      </c>
      <c r="FFS86" s="16">
        <f t="shared" si="323"/>
        <v>0</v>
      </c>
      <c r="FFT86" s="16">
        <f t="shared" si="323"/>
        <v>0</v>
      </c>
      <c r="FFU86" s="16">
        <f t="shared" si="323"/>
        <v>0</v>
      </c>
      <c r="FFV86" s="16">
        <f t="shared" si="323"/>
        <v>0</v>
      </c>
      <c r="FFW86" s="16">
        <f t="shared" si="323"/>
        <v>0</v>
      </c>
      <c r="FFX86" s="16">
        <f t="shared" si="323"/>
        <v>0</v>
      </c>
      <c r="FFY86" s="16">
        <f t="shared" si="323"/>
        <v>0</v>
      </c>
      <c r="FFZ86" s="16">
        <f t="shared" si="323"/>
        <v>0</v>
      </c>
      <c r="FGA86" s="16">
        <f t="shared" si="323"/>
        <v>0</v>
      </c>
      <c r="FGB86" s="16">
        <f t="shared" si="323"/>
        <v>0</v>
      </c>
      <c r="FGC86" s="16">
        <f t="shared" si="323"/>
        <v>0</v>
      </c>
      <c r="FGD86" s="16">
        <f t="shared" si="323"/>
        <v>0</v>
      </c>
      <c r="FGE86" s="16">
        <f t="shared" si="323"/>
        <v>0</v>
      </c>
      <c r="FGF86" s="16">
        <f t="shared" ref="FGF86:FIQ86" si="324">FFR83</f>
        <v>0</v>
      </c>
      <c r="FGG86" s="16">
        <f t="shared" si="324"/>
        <v>0</v>
      </c>
      <c r="FGH86" s="16">
        <f t="shared" si="324"/>
        <v>0</v>
      </c>
      <c r="FGI86" s="16">
        <f t="shared" si="324"/>
        <v>0</v>
      </c>
      <c r="FGJ86" s="16">
        <f t="shared" si="324"/>
        <v>0</v>
      </c>
      <c r="FGK86" s="16">
        <f t="shared" si="324"/>
        <v>0</v>
      </c>
      <c r="FGL86" s="16">
        <f t="shared" si="324"/>
        <v>0</v>
      </c>
      <c r="FGM86" s="16">
        <f t="shared" si="324"/>
        <v>0</v>
      </c>
      <c r="FGN86" s="16">
        <f t="shared" si="324"/>
        <v>0</v>
      </c>
      <c r="FGO86" s="16">
        <f t="shared" si="324"/>
        <v>0</v>
      </c>
      <c r="FGP86" s="16">
        <f t="shared" si="324"/>
        <v>0</v>
      </c>
      <c r="FGQ86" s="16">
        <f t="shared" si="324"/>
        <v>0</v>
      </c>
      <c r="FGR86" s="16">
        <f t="shared" si="324"/>
        <v>0</v>
      </c>
      <c r="FGS86" s="16">
        <f t="shared" si="324"/>
        <v>0</v>
      </c>
      <c r="FGT86" s="16">
        <f t="shared" si="324"/>
        <v>0</v>
      </c>
      <c r="FGU86" s="16">
        <f t="shared" si="324"/>
        <v>0</v>
      </c>
      <c r="FGV86" s="16">
        <f t="shared" si="324"/>
        <v>0</v>
      </c>
      <c r="FGW86" s="16">
        <f t="shared" si="324"/>
        <v>0</v>
      </c>
      <c r="FGX86" s="16">
        <f t="shared" si="324"/>
        <v>0</v>
      </c>
      <c r="FGY86" s="16">
        <f t="shared" si="324"/>
        <v>0</v>
      </c>
      <c r="FGZ86" s="16">
        <f t="shared" si="324"/>
        <v>0</v>
      </c>
      <c r="FHA86" s="16">
        <f t="shared" si="324"/>
        <v>0</v>
      </c>
      <c r="FHB86" s="16">
        <f t="shared" si="324"/>
        <v>0</v>
      </c>
      <c r="FHC86" s="16">
        <f t="shared" si="324"/>
        <v>0</v>
      </c>
      <c r="FHD86" s="16">
        <f t="shared" si="324"/>
        <v>0</v>
      </c>
      <c r="FHE86" s="16">
        <f t="shared" si="324"/>
        <v>0</v>
      </c>
      <c r="FHF86" s="16">
        <f t="shared" si="324"/>
        <v>0</v>
      </c>
      <c r="FHG86" s="16">
        <f t="shared" si="324"/>
        <v>0</v>
      </c>
      <c r="FHH86" s="16">
        <f t="shared" si="324"/>
        <v>0</v>
      </c>
      <c r="FHI86" s="16">
        <f t="shared" si="324"/>
        <v>0</v>
      </c>
      <c r="FHJ86" s="16">
        <f t="shared" si="324"/>
        <v>0</v>
      </c>
      <c r="FHK86" s="16">
        <f t="shared" si="324"/>
        <v>0</v>
      </c>
      <c r="FHL86" s="16">
        <f t="shared" si="324"/>
        <v>0</v>
      </c>
      <c r="FHM86" s="16">
        <f t="shared" si="324"/>
        <v>0</v>
      </c>
      <c r="FHN86" s="16">
        <f t="shared" si="324"/>
        <v>0</v>
      </c>
      <c r="FHO86" s="16">
        <f t="shared" si="324"/>
        <v>0</v>
      </c>
      <c r="FHP86" s="16">
        <f t="shared" si="324"/>
        <v>0</v>
      </c>
      <c r="FHQ86" s="16">
        <f t="shared" si="324"/>
        <v>0</v>
      </c>
      <c r="FHR86" s="16">
        <f t="shared" si="324"/>
        <v>0</v>
      </c>
      <c r="FHS86" s="16">
        <f t="shared" si="324"/>
        <v>0</v>
      </c>
      <c r="FHT86" s="16">
        <f t="shared" si="324"/>
        <v>0</v>
      </c>
      <c r="FHU86" s="16">
        <f t="shared" si="324"/>
        <v>0</v>
      </c>
      <c r="FHV86" s="16">
        <f t="shared" si="324"/>
        <v>0</v>
      </c>
      <c r="FHW86" s="16">
        <f t="shared" si="324"/>
        <v>0</v>
      </c>
      <c r="FHX86" s="16">
        <f t="shared" si="324"/>
        <v>0</v>
      </c>
      <c r="FHY86" s="16">
        <f t="shared" si="324"/>
        <v>0</v>
      </c>
      <c r="FHZ86" s="16">
        <f t="shared" si="324"/>
        <v>0</v>
      </c>
      <c r="FIA86" s="16">
        <f t="shared" si="324"/>
        <v>0</v>
      </c>
      <c r="FIB86" s="16">
        <f t="shared" si="324"/>
        <v>0</v>
      </c>
      <c r="FIC86" s="16">
        <f t="shared" si="324"/>
        <v>0</v>
      </c>
      <c r="FID86" s="16">
        <f t="shared" si="324"/>
        <v>0</v>
      </c>
      <c r="FIE86" s="16">
        <f t="shared" si="324"/>
        <v>0</v>
      </c>
      <c r="FIF86" s="16">
        <f t="shared" si="324"/>
        <v>0</v>
      </c>
      <c r="FIG86" s="16">
        <f t="shared" si="324"/>
        <v>0</v>
      </c>
      <c r="FIH86" s="16">
        <f t="shared" si="324"/>
        <v>0</v>
      </c>
      <c r="FII86" s="16">
        <f t="shared" si="324"/>
        <v>0</v>
      </c>
      <c r="FIJ86" s="16">
        <f t="shared" si="324"/>
        <v>0</v>
      </c>
      <c r="FIK86" s="16">
        <f t="shared" si="324"/>
        <v>0</v>
      </c>
      <c r="FIL86" s="16">
        <f t="shared" si="324"/>
        <v>0</v>
      </c>
      <c r="FIM86" s="16">
        <f t="shared" si="324"/>
        <v>0</v>
      </c>
      <c r="FIN86" s="16">
        <f t="shared" si="324"/>
        <v>0</v>
      </c>
      <c r="FIO86" s="16">
        <f t="shared" si="324"/>
        <v>0</v>
      </c>
      <c r="FIP86" s="16">
        <f t="shared" si="324"/>
        <v>0</v>
      </c>
      <c r="FIQ86" s="16">
        <f t="shared" si="324"/>
        <v>0</v>
      </c>
      <c r="FIR86" s="16">
        <f t="shared" ref="FIR86:FLC86" si="325">FID83</f>
        <v>0</v>
      </c>
      <c r="FIS86" s="16">
        <f t="shared" si="325"/>
        <v>0</v>
      </c>
      <c r="FIT86" s="16">
        <f t="shared" si="325"/>
        <v>0</v>
      </c>
      <c r="FIU86" s="16">
        <f t="shared" si="325"/>
        <v>0</v>
      </c>
      <c r="FIV86" s="16">
        <f t="shared" si="325"/>
        <v>0</v>
      </c>
      <c r="FIW86" s="16">
        <f t="shared" si="325"/>
        <v>0</v>
      </c>
      <c r="FIX86" s="16">
        <f t="shared" si="325"/>
        <v>0</v>
      </c>
      <c r="FIY86" s="16">
        <f t="shared" si="325"/>
        <v>0</v>
      </c>
      <c r="FIZ86" s="16">
        <f t="shared" si="325"/>
        <v>0</v>
      </c>
      <c r="FJA86" s="16">
        <f t="shared" si="325"/>
        <v>0</v>
      </c>
      <c r="FJB86" s="16">
        <f t="shared" si="325"/>
        <v>0</v>
      </c>
      <c r="FJC86" s="16">
        <f t="shared" si="325"/>
        <v>0</v>
      </c>
      <c r="FJD86" s="16">
        <f t="shared" si="325"/>
        <v>0</v>
      </c>
      <c r="FJE86" s="16">
        <f t="shared" si="325"/>
        <v>0</v>
      </c>
      <c r="FJF86" s="16">
        <f t="shared" si="325"/>
        <v>0</v>
      </c>
      <c r="FJG86" s="16">
        <f t="shared" si="325"/>
        <v>0</v>
      </c>
      <c r="FJH86" s="16">
        <f t="shared" si="325"/>
        <v>0</v>
      </c>
      <c r="FJI86" s="16">
        <f t="shared" si="325"/>
        <v>0</v>
      </c>
      <c r="FJJ86" s="16">
        <f t="shared" si="325"/>
        <v>0</v>
      </c>
      <c r="FJK86" s="16">
        <f t="shared" si="325"/>
        <v>0</v>
      </c>
      <c r="FJL86" s="16">
        <f t="shared" si="325"/>
        <v>0</v>
      </c>
      <c r="FJM86" s="16">
        <f t="shared" si="325"/>
        <v>0</v>
      </c>
      <c r="FJN86" s="16">
        <f t="shared" si="325"/>
        <v>0</v>
      </c>
      <c r="FJO86" s="16">
        <f t="shared" si="325"/>
        <v>0</v>
      </c>
      <c r="FJP86" s="16">
        <f t="shared" si="325"/>
        <v>0</v>
      </c>
      <c r="FJQ86" s="16">
        <f t="shared" si="325"/>
        <v>0</v>
      </c>
      <c r="FJR86" s="16">
        <f t="shared" si="325"/>
        <v>0</v>
      </c>
      <c r="FJS86" s="16">
        <f t="shared" si="325"/>
        <v>0</v>
      </c>
      <c r="FJT86" s="16">
        <f t="shared" si="325"/>
        <v>0</v>
      </c>
      <c r="FJU86" s="16">
        <f t="shared" si="325"/>
        <v>0</v>
      </c>
      <c r="FJV86" s="16">
        <f t="shared" si="325"/>
        <v>0</v>
      </c>
      <c r="FJW86" s="16">
        <f t="shared" si="325"/>
        <v>0</v>
      </c>
      <c r="FJX86" s="16">
        <f t="shared" si="325"/>
        <v>0</v>
      </c>
      <c r="FJY86" s="16">
        <f t="shared" si="325"/>
        <v>0</v>
      </c>
      <c r="FJZ86" s="16">
        <f t="shared" si="325"/>
        <v>0</v>
      </c>
      <c r="FKA86" s="16">
        <f t="shared" si="325"/>
        <v>0</v>
      </c>
      <c r="FKB86" s="16">
        <f t="shared" si="325"/>
        <v>0</v>
      </c>
      <c r="FKC86" s="16">
        <f t="shared" si="325"/>
        <v>0</v>
      </c>
      <c r="FKD86" s="16">
        <f t="shared" si="325"/>
        <v>0</v>
      </c>
      <c r="FKE86" s="16">
        <f t="shared" si="325"/>
        <v>0</v>
      </c>
      <c r="FKF86" s="16">
        <f t="shared" si="325"/>
        <v>0</v>
      </c>
      <c r="FKG86" s="16">
        <f t="shared" si="325"/>
        <v>0</v>
      </c>
      <c r="FKH86" s="16">
        <f t="shared" si="325"/>
        <v>0</v>
      </c>
      <c r="FKI86" s="16">
        <f t="shared" si="325"/>
        <v>0</v>
      </c>
      <c r="FKJ86" s="16">
        <f t="shared" si="325"/>
        <v>0</v>
      </c>
      <c r="FKK86" s="16">
        <f t="shared" si="325"/>
        <v>0</v>
      </c>
      <c r="FKL86" s="16">
        <f t="shared" si="325"/>
        <v>0</v>
      </c>
      <c r="FKM86" s="16">
        <f t="shared" si="325"/>
        <v>0</v>
      </c>
      <c r="FKN86" s="16">
        <f t="shared" si="325"/>
        <v>0</v>
      </c>
      <c r="FKO86" s="16">
        <f t="shared" si="325"/>
        <v>0</v>
      </c>
      <c r="FKP86" s="16">
        <f t="shared" si="325"/>
        <v>0</v>
      </c>
      <c r="FKQ86" s="16">
        <f t="shared" si="325"/>
        <v>0</v>
      </c>
      <c r="FKR86" s="16">
        <f t="shared" si="325"/>
        <v>0</v>
      </c>
      <c r="FKS86" s="16">
        <f t="shared" si="325"/>
        <v>0</v>
      </c>
      <c r="FKT86" s="16">
        <f t="shared" si="325"/>
        <v>0</v>
      </c>
      <c r="FKU86" s="16">
        <f t="shared" si="325"/>
        <v>0</v>
      </c>
      <c r="FKV86" s="16">
        <f t="shared" si="325"/>
        <v>0</v>
      </c>
      <c r="FKW86" s="16">
        <f t="shared" si="325"/>
        <v>0</v>
      </c>
      <c r="FKX86" s="16">
        <f t="shared" si="325"/>
        <v>0</v>
      </c>
      <c r="FKY86" s="16">
        <f t="shared" si="325"/>
        <v>0</v>
      </c>
      <c r="FKZ86" s="16">
        <f t="shared" si="325"/>
        <v>0</v>
      </c>
      <c r="FLA86" s="16">
        <f t="shared" si="325"/>
        <v>0</v>
      </c>
      <c r="FLB86" s="16">
        <f t="shared" si="325"/>
        <v>0</v>
      </c>
      <c r="FLC86" s="16">
        <f t="shared" si="325"/>
        <v>0</v>
      </c>
      <c r="FLD86" s="16">
        <f t="shared" ref="FLD86:FNO86" si="326">FKP83</f>
        <v>0</v>
      </c>
      <c r="FLE86" s="16">
        <f t="shared" si="326"/>
        <v>0</v>
      </c>
      <c r="FLF86" s="16">
        <f t="shared" si="326"/>
        <v>0</v>
      </c>
      <c r="FLG86" s="16">
        <f t="shared" si="326"/>
        <v>0</v>
      </c>
      <c r="FLH86" s="16">
        <f t="shared" si="326"/>
        <v>0</v>
      </c>
      <c r="FLI86" s="16">
        <f t="shared" si="326"/>
        <v>0</v>
      </c>
      <c r="FLJ86" s="16">
        <f t="shared" si="326"/>
        <v>0</v>
      </c>
      <c r="FLK86" s="16">
        <f t="shared" si="326"/>
        <v>0</v>
      </c>
      <c r="FLL86" s="16">
        <f t="shared" si="326"/>
        <v>0</v>
      </c>
      <c r="FLM86" s="16">
        <f t="shared" si="326"/>
        <v>0</v>
      </c>
      <c r="FLN86" s="16">
        <f t="shared" si="326"/>
        <v>0</v>
      </c>
      <c r="FLO86" s="16">
        <f t="shared" si="326"/>
        <v>0</v>
      </c>
      <c r="FLP86" s="16">
        <f t="shared" si="326"/>
        <v>0</v>
      </c>
      <c r="FLQ86" s="16">
        <f t="shared" si="326"/>
        <v>0</v>
      </c>
      <c r="FLR86" s="16">
        <f t="shared" si="326"/>
        <v>0</v>
      </c>
      <c r="FLS86" s="16">
        <f t="shared" si="326"/>
        <v>0</v>
      </c>
      <c r="FLT86" s="16">
        <f t="shared" si="326"/>
        <v>0</v>
      </c>
      <c r="FLU86" s="16">
        <f t="shared" si="326"/>
        <v>0</v>
      </c>
      <c r="FLV86" s="16">
        <f t="shared" si="326"/>
        <v>0</v>
      </c>
      <c r="FLW86" s="16">
        <f t="shared" si="326"/>
        <v>0</v>
      </c>
      <c r="FLX86" s="16">
        <f t="shared" si="326"/>
        <v>0</v>
      </c>
      <c r="FLY86" s="16">
        <f t="shared" si="326"/>
        <v>0</v>
      </c>
      <c r="FLZ86" s="16">
        <f t="shared" si="326"/>
        <v>0</v>
      </c>
      <c r="FMA86" s="16">
        <f t="shared" si="326"/>
        <v>0</v>
      </c>
      <c r="FMB86" s="16">
        <f t="shared" si="326"/>
        <v>0</v>
      </c>
      <c r="FMC86" s="16">
        <f t="shared" si="326"/>
        <v>0</v>
      </c>
      <c r="FMD86" s="16">
        <f t="shared" si="326"/>
        <v>0</v>
      </c>
      <c r="FME86" s="16">
        <f t="shared" si="326"/>
        <v>0</v>
      </c>
      <c r="FMF86" s="16">
        <f t="shared" si="326"/>
        <v>0</v>
      </c>
      <c r="FMG86" s="16">
        <f t="shared" si="326"/>
        <v>0</v>
      </c>
      <c r="FMH86" s="16">
        <f t="shared" si="326"/>
        <v>0</v>
      </c>
      <c r="FMI86" s="16">
        <f t="shared" si="326"/>
        <v>0</v>
      </c>
      <c r="FMJ86" s="16">
        <f t="shared" si="326"/>
        <v>0</v>
      </c>
      <c r="FMK86" s="16">
        <f t="shared" si="326"/>
        <v>0</v>
      </c>
      <c r="FML86" s="16">
        <f t="shared" si="326"/>
        <v>0</v>
      </c>
      <c r="FMM86" s="16">
        <f t="shared" si="326"/>
        <v>0</v>
      </c>
      <c r="FMN86" s="16">
        <f t="shared" si="326"/>
        <v>0</v>
      </c>
      <c r="FMO86" s="16">
        <f t="shared" si="326"/>
        <v>0</v>
      </c>
      <c r="FMP86" s="16">
        <f t="shared" si="326"/>
        <v>0</v>
      </c>
      <c r="FMQ86" s="16">
        <f t="shared" si="326"/>
        <v>0</v>
      </c>
      <c r="FMR86" s="16">
        <f t="shared" si="326"/>
        <v>0</v>
      </c>
      <c r="FMS86" s="16">
        <f t="shared" si="326"/>
        <v>0</v>
      </c>
      <c r="FMT86" s="16">
        <f t="shared" si="326"/>
        <v>0</v>
      </c>
      <c r="FMU86" s="16">
        <f t="shared" si="326"/>
        <v>0</v>
      </c>
      <c r="FMV86" s="16">
        <f t="shared" si="326"/>
        <v>0</v>
      </c>
      <c r="FMW86" s="16">
        <f t="shared" si="326"/>
        <v>0</v>
      </c>
      <c r="FMX86" s="16">
        <f t="shared" si="326"/>
        <v>0</v>
      </c>
      <c r="FMY86" s="16">
        <f t="shared" si="326"/>
        <v>0</v>
      </c>
      <c r="FMZ86" s="16">
        <f t="shared" si="326"/>
        <v>0</v>
      </c>
      <c r="FNA86" s="16">
        <f t="shared" si="326"/>
        <v>0</v>
      </c>
      <c r="FNB86" s="16">
        <f t="shared" si="326"/>
        <v>0</v>
      </c>
      <c r="FNC86" s="16">
        <f t="shared" si="326"/>
        <v>0</v>
      </c>
      <c r="FND86" s="16">
        <f t="shared" si="326"/>
        <v>0</v>
      </c>
      <c r="FNE86" s="16">
        <f t="shared" si="326"/>
        <v>0</v>
      </c>
      <c r="FNF86" s="16">
        <f t="shared" si="326"/>
        <v>0</v>
      </c>
      <c r="FNG86" s="16">
        <f t="shared" si="326"/>
        <v>0</v>
      </c>
      <c r="FNH86" s="16">
        <f t="shared" si="326"/>
        <v>0</v>
      </c>
      <c r="FNI86" s="16">
        <f t="shared" si="326"/>
        <v>0</v>
      </c>
      <c r="FNJ86" s="16">
        <f t="shared" si="326"/>
        <v>0</v>
      </c>
      <c r="FNK86" s="16">
        <f t="shared" si="326"/>
        <v>0</v>
      </c>
      <c r="FNL86" s="16">
        <f t="shared" si="326"/>
        <v>0</v>
      </c>
      <c r="FNM86" s="16">
        <f t="shared" si="326"/>
        <v>0</v>
      </c>
      <c r="FNN86" s="16">
        <f t="shared" si="326"/>
        <v>0</v>
      </c>
      <c r="FNO86" s="16">
        <f t="shared" si="326"/>
        <v>0</v>
      </c>
      <c r="FNP86" s="16">
        <f t="shared" ref="FNP86:FQA86" si="327">FNB83</f>
        <v>0</v>
      </c>
      <c r="FNQ86" s="16">
        <f t="shared" si="327"/>
        <v>0</v>
      </c>
      <c r="FNR86" s="16">
        <f t="shared" si="327"/>
        <v>0</v>
      </c>
      <c r="FNS86" s="16">
        <f t="shared" si="327"/>
        <v>0</v>
      </c>
      <c r="FNT86" s="16">
        <f t="shared" si="327"/>
        <v>0</v>
      </c>
      <c r="FNU86" s="16">
        <f t="shared" si="327"/>
        <v>0</v>
      </c>
      <c r="FNV86" s="16">
        <f t="shared" si="327"/>
        <v>0</v>
      </c>
      <c r="FNW86" s="16">
        <f t="shared" si="327"/>
        <v>0</v>
      </c>
      <c r="FNX86" s="16">
        <f t="shared" si="327"/>
        <v>0</v>
      </c>
      <c r="FNY86" s="16">
        <f t="shared" si="327"/>
        <v>0</v>
      </c>
      <c r="FNZ86" s="16">
        <f t="shared" si="327"/>
        <v>0</v>
      </c>
      <c r="FOA86" s="16">
        <f t="shared" si="327"/>
        <v>0</v>
      </c>
      <c r="FOB86" s="16">
        <f t="shared" si="327"/>
        <v>0</v>
      </c>
      <c r="FOC86" s="16">
        <f t="shared" si="327"/>
        <v>0</v>
      </c>
      <c r="FOD86" s="16">
        <f t="shared" si="327"/>
        <v>0</v>
      </c>
      <c r="FOE86" s="16">
        <f t="shared" si="327"/>
        <v>0</v>
      </c>
      <c r="FOF86" s="16">
        <f t="shared" si="327"/>
        <v>0</v>
      </c>
      <c r="FOG86" s="16">
        <f t="shared" si="327"/>
        <v>0</v>
      </c>
      <c r="FOH86" s="16">
        <f t="shared" si="327"/>
        <v>0</v>
      </c>
      <c r="FOI86" s="16">
        <f t="shared" si="327"/>
        <v>0</v>
      </c>
      <c r="FOJ86" s="16">
        <f t="shared" si="327"/>
        <v>0</v>
      </c>
      <c r="FOK86" s="16">
        <f t="shared" si="327"/>
        <v>0</v>
      </c>
      <c r="FOL86" s="16">
        <f t="shared" si="327"/>
        <v>0</v>
      </c>
      <c r="FOM86" s="16">
        <f t="shared" si="327"/>
        <v>0</v>
      </c>
      <c r="FON86" s="16">
        <f t="shared" si="327"/>
        <v>0</v>
      </c>
      <c r="FOO86" s="16">
        <f t="shared" si="327"/>
        <v>0</v>
      </c>
      <c r="FOP86" s="16">
        <f t="shared" si="327"/>
        <v>0</v>
      </c>
      <c r="FOQ86" s="16">
        <f t="shared" si="327"/>
        <v>0</v>
      </c>
      <c r="FOR86" s="16">
        <f t="shared" si="327"/>
        <v>0</v>
      </c>
      <c r="FOS86" s="16">
        <f t="shared" si="327"/>
        <v>0</v>
      </c>
      <c r="FOT86" s="16">
        <f t="shared" si="327"/>
        <v>0</v>
      </c>
      <c r="FOU86" s="16">
        <f t="shared" si="327"/>
        <v>0</v>
      </c>
      <c r="FOV86" s="16">
        <f t="shared" si="327"/>
        <v>0</v>
      </c>
      <c r="FOW86" s="16">
        <f t="shared" si="327"/>
        <v>0</v>
      </c>
      <c r="FOX86" s="16">
        <f t="shared" si="327"/>
        <v>0</v>
      </c>
      <c r="FOY86" s="16">
        <f t="shared" si="327"/>
        <v>0</v>
      </c>
      <c r="FOZ86" s="16">
        <f t="shared" si="327"/>
        <v>0</v>
      </c>
      <c r="FPA86" s="16">
        <f t="shared" si="327"/>
        <v>0</v>
      </c>
      <c r="FPB86" s="16">
        <f t="shared" si="327"/>
        <v>0</v>
      </c>
      <c r="FPC86" s="16">
        <f t="shared" si="327"/>
        <v>0</v>
      </c>
      <c r="FPD86" s="16">
        <f t="shared" si="327"/>
        <v>0</v>
      </c>
      <c r="FPE86" s="16">
        <f t="shared" si="327"/>
        <v>0</v>
      </c>
      <c r="FPF86" s="16">
        <f t="shared" si="327"/>
        <v>0</v>
      </c>
      <c r="FPG86" s="16">
        <f t="shared" si="327"/>
        <v>0</v>
      </c>
      <c r="FPH86" s="16">
        <f t="shared" si="327"/>
        <v>0</v>
      </c>
      <c r="FPI86" s="16">
        <f t="shared" si="327"/>
        <v>0</v>
      </c>
      <c r="FPJ86" s="16">
        <f t="shared" si="327"/>
        <v>0</v>
      </c>
      <c r="FPK86" s="16">
        <f t="shared" si="327"/>
        <v>0</v>
      </c>
      <c r="FPL86" s="16">
        <f t="shared" si="327"/>
        <v>0</v>
      </c>
      <c r="FPM86" s="16">
        <f t="shared" si="327"/>
        <v>0</v>
      </c>
      <c r="FPN86" s="16">
        <f t="shared" si="327"/>
        <v>0</v>
      </c>
      <c r="FPO86" s="16">
        <f t="shared" si="327"/>
        <v>0</v>
      </c>
      <c r="FPP86" s="16">
        <f t="shared" si="327"/>
        <v>0</v>
      </c>
      <c r="FPQ86" s="16">
        <f t="shared" si="327"/>
        <v>0</v>
      </c>
      <c r="FPR86" s="16">
        <f t="shared" si="327"/>
        <v>0</v>
      </c>
      <c r="FPS86" s="16">
        <f t="shared" si="327"/>
        <v>0</v>
      </c>
      <c r="FPT86" s="16">
        <f t="shared" si="327"/>
        <v>0</v>
      </c>
      <c r="FPU86" s="16">
        <f t="shared" si="327"/>
        <v>0</v>
      </c>
      <c r="FPV86" s="16">
        <f t="shared" si="327"/>
        <v>0</v>
      </c>
      <c r="FPW86" s="16">
        <f t="shared" si="327"/>
        <v>0</v>
      </c>
      <c r="FPX86" s="16">
        <f t="shared" si="327"/>
        <v>0</v>
      </c>
      <c r="FPY86" s="16">
        <f t="shared" si="327"/>
        <v>0</v>
      </c>
      <c r="FPZ86" s="16">
        <f t="shared" si="327"/>
        <v>0</v>
      </c>
      <c r="FQA86" s="16">
        <f t="shared" si="327"/>
        <v>0</v>
      </c>
      <c r="FQB86" s="16">
        <f t="shared" ref="FQB86:FSM86" si="328">FPN83</f>
        <v>0</v>
      </c>
      <c r="FQC86" s="16">
        <f t="shared" si="328"/>
        <v>0</v>
      </c>
      <c r="FQD86" s="16">
        <f t="shared" si="328"/>
        <v>0</v>
      </c>
      <c r="FQE86" s="16">
        <f t="shared" si="328"/>
        <v>0</v>
      </c>
      <c r="FQF86" s="16">
        <f t="shared" si="328"/>
        <v>0</v>
      </c>
      <c r="FQG86" s="16">
        <f t="shared" si="328"/>
        <v>0</v>
      </c>
      <c r="FQH86" s="16">
        <f t="shared" si="328"/>
        <v>0</v>
      </c>
      <c r="FQI86" s="16">
        <f t="shared" si="328"/>
        <v>0</v>
      </c>
      <c r="FQJ86" s="16">
        <f t="shared" si="328"/>
        <v>0</v>
      </c>
      <c r="FQK86" s="16">
        <f t="shared" si="328"/>
        <v>0</v>
      </c>
      <c r="FQL86" s="16">
        <f t="shared" si="328"/>
        <v>0</v>
      </c>
      <c r="FQM86" s="16">
        <f t="shared" si="328"/>
        <v>0</v>
      </c>
      <c r="FQN86" s="16">
        <f t="shared" si="328"/>
        <v>0</v>
      </c>
      <c r="FQO86" s="16">
        <f t="shared" si="328"/>
        <v>0</v>
      </c>
      <c r="FQP86" s="16">
        <f t="shared" si="328"/>
        <v>0</v>
      </c>
      <c r="FQQ86" s="16">
        <f t="shared" si="328"/>
        <v>0</v>
      </c>
      <c r="FQR86" s="16">
        <f t="shared" si="328"/>
        <v>0</v>
      </c>
      <c r="FQS86" s="16">
        <f t="shared" si="328"/>
        <v>0</v>
      </c>
      <c r="FQT86" s="16">
        <f t="shared" si="328"/>
        <v>0</v>
      </c>
      <c r="FQU86" s="16">
        <f t="shared" si="328"/>
        <v>0</v>
      </c>
      <c r="FQV86" s="16">
        <f t="shared" si="328"/>
        <v>0</v>
      </c>
      <c r="FQW86" s="16">
        <f t="shared" si="328"/>
        <v>0</v>
      </c>
      <c r="FQX86" s="16">
        <f t="shared" si="328"/>
        <v>0</v>
      </c>
      <c r="FQY86" s="16">
        <f t="shared" si="328"/>
        <v>0</v>
      </c>
      <c r="FQZ86" s="16">
        <f t="shared" si="328"/>
        <v>0</v>
      </c>
      <c r="FRA86" s="16">
        <f t="shared" si="328"/>
        <v>0</v>
      </c>
      <c r="FRB86" s="16">
        <f t="shared" si="328"/>
        <v>0</v>
      </c>
      <c r="FRC86" s="16">
        <f t="shared" si="328"/>
        <v>0</v>
      </c>
      <c r="FRD86" s="16">
        <f t="shared" si="328"/>
        <v>0</v>
      </c>
      <c r="FRE86" s="16">
        <f t="shared" si="328"/>
        <v>0</v>
      </c>
      <c r="FRF86" s="16">
        <f t="shared" si="328"/>
        <v>0</v>
      </c>
      <c r="FRG86" s="16">
        <f t="shared" si="328"/>
        <v>0</v>
      </c>
      <c r="FRH86" s="16">
        <f t="shared" si="328"/>
        <v>0</v>
      </c>
      <c r="FRI86" s="16">
        <f t="shared" si="328"/>
        <v>0</v>
      </c>
      <c r="FRJ86" s="16">
        <f t="shared" si="328"/>
        <v>0</v>
      </c>
      <c r="FRK86" s="16">
        <f t="shared" si="328"/>
        <v>0</v>
      </c>
      <c r="FRL86" s="16">
        <f t="shared" si="328"/>
        <v>0</v>
      </c>
      <c r="FRM86" s="16">
        <f t="shared" si="328"/>
        <v>0</v>
      </c>
      <c r="FRN86" s="16">
        <f t="shared" si="328"/>
        <v>0</v>
      </c>
      <c r="FRO86" s="16">
        <f t="shared" si="328"/>
        <v>0</v>
      </c>
      <c r="FRP86" s="16">
        <f t="shared" si="328"/>
        <v>0</v>
      </c>
      <c r="FRQ86" s="16">
        <f t="shared" si="328"/>
        <v>0</v>
      </c>
      <c r="FRR86" s="16">
        <f t="shared" si="328"/>
        <v>0</v>
      </c>
      <c r="FRS86" s="16">
        <f t="shared" si="328"/>
        <v>0</v>
      </c>
      <c r="FRT86" s="16">
        <f t="shared" si="328"/>
        <v>0</v>
      </c>
      <c r="FRU86" s="16">
        <f t="shared" si="328"/>
        <v>0</v>
      </c>
      <c r="FRV86" s="16">
        <f t="shared" si="328"/>
        <v>0</v>
      </c>
      <c r="FRW86" s="16">
        <f t="shared" si="328"/>
        <v>0</v>
      </c>
      <c r="FRX86" s="16">
        <f t="shared" si="328"/>
        <v>0</v>
      </c>
      <c r="FRY86" s="16">
        <f t="shared" si="328"/>
        <v>0</v>
      </c>
      <c r="FRZ86" s="16">
        <f t="shared" si="328"/>
        <v>0</v>
      </c>
      <c r="FSA86" s="16">
        <f t="shared" si="328"/>
        <v>0</v>
      </c>
      <c r="FSB86" s="16">
        <f t="shared" si="328"/>
        <v>0</v>
      </c>
      <c r="FSC86" s="16">
        <f t="shared" si="328"/>
        <v>0</v>
      </c>
      <c r="FSD86" s="16">
        <f t="shared" si="328"/>
        <v>0</v>
      </c>
      <c r="FSE86" s="16">
        <f t="shared" si="328"/>
        <v>0</v>
      </c>
      <c r="FSF86" s="16">
        <f t="shared" si="328"/>
        <v>0</v>
      </c>
      <c r="FSG86" s="16">
        <f t="shared" si="328"/>
        <v>0</v>
      </c>
      <c r="FSH86" s="16">
        <f t="shared" si="328"/>
        <v>0</v>
      </c>
      <c r="FSI86" s="16">
        <f t="shared" si="328"/>
        <v>0</v>
      </c>
      <c r="FSJ86" s="16">
        <f t="shared" si="328"/>
        <v>0</v>
      </c>
      <c r="FSK86" s="16">
        <f t="shared" si="328"/>
        <v>0</v>
      </c>
      <c r="FSL86" s="16">
        <f t="shared" si="328"/>
        <v>0</v>
      </c>
      <c r="FSM86" s="16">
        <f t="shared" si="328"/>
        <v>0</v>
      </c>
      <c r="FSN86" s="16">
        <f t="shared" ref="FSN86:FUY86" si="329">FRZ83</f>
        <v>0</v>
      </c>
      <c r="FSO86" s="16">
        <f t="shared" si="329"/>
        <v>0</v>
      </c>
      <c r="FSP86" s="16">
        <f t="shared" si="329"/>
        <v>0</v>
      </c>
      <c r="FSQ86" s="16">
        <f t="shared" si="329"/>
        <v>0</v>
      </c>
      <c r="FSR86" s="16">
        <f t="shared" si="329"/>
        <v>0</v>
      </c>
      <c r="FSS86" s="16">
        <f t="shared" si="329"/>
        <v>0</v>
      </c>
      <c r="FST86" s="16">
        <f t="shared" si="329"/>
        <v>0</v>
      </c>
      <c r="FSU86" s="16">
        <f t="shared" si="329"/>
        <v>0</v>
      </c>
      <c r="FSV86" s="16">
        <f t="shared" si="329"/>
        <v>0</v>
      </c>
      <c r="FSW86" s="16">
        <f t="shared" si="329"/>
        <v>0</v>
      </c>
      <c r="FSX86" s="16">
        <f t="shared" si="329"/>
        <v>0</v>
      </c>
      <c r="FSY86" s="16">
        <f t="shared" si="329"/>
        <v>0</v>
      </c>
      <c r="FSZ86" s="16">
        <f t="shared" si="329"/>
        <v>0</v>
      </c>
      <c r="FTA86" s="16">
        <f t="shared" si="329"/>
        <v>0</v>
      </c>
      <c r="FTB86" s="16">
        <f t="shared" si="329"/>
        <v>0</v>
      </c>
      <c r="FTC86" s="16">
        <f t="shared" si="329"/>
        <v>0</v>
      </c>
      <c r="FTD86" s="16">
        <f t="shared" si="329"/>
        <v>0</v>
      </c>
      <c r="FTE86" s="16">
        <f t="shared" si="329"/>
        <v>0</v>
      </c>
      <c r="FTF86" s="16">
        <f t="shared" si="329"/>
        <v>0</v>
      </c>
      <c r="FTG86" s="16">
        <f t="shared" si="329"/>
        <v>0</v>
      </c>
      <c r="FTH86" s="16">
        <f t="shared" si="329"/>
        <v>0</v>
      </c>
      <c r="FTI86" s="16">
        <f t="shared" si="329"/>
        <v>0</v>
      </c>
      <c r="FTJ86" s="16">
        <f t="shared" si="329"/>
        <v>0</v>
      </c>
      <c r="FTK86" s="16">
        <f t="shared" si="329"/>
        <v>0</v>
      </c>
      <c r="FTL86" s="16">
        <f t="shared" si="329"/>
        <v>0</v>
      </c>
      <c r="FTM86" s="16">
        <f t="shared" si="329"/>
        <v>0</v>
      </c>
      <c r="FTN86" s="16">
        <f t="shared" si="329"/>
        <v>0</v>
      </c>
      <c r="FTO86" s="16">
        <f t="shared" si="329"/>
        <v>0</v>
      </c>
      <c r="FTP86" s="16">
        <f t="shared" si="329"/>
        <v>0</v>
      </c>
      <c r="FTQ86" s="16">
        <f t="shared" si="329"/>
        <v>0</v>
      </c>
      <c r="FTR86" s="16">
        <f t="shared" si="329"/>
        <v>0</v>
      </c>
      <c r="FTS86" s="16">
        <f t="shared" si="329"/>
        <v>0</v>
      </c>
      <c r="FTT86" s="16">
        <f t="shared" si="329"/>
        <v>0</v>
      </c>
      <c r="FTU86" s="16">
        <f t="shared" si="329"/>
        <v>0</v>
      </c>
      <c r="FTV86" s="16">
        <f t="shared" si="329"/>
        <v>0</v>
      </c>
      <c r="FTW86" s="16">
        <f t="shared" si="329"/>
        <v>0</v>
      </c>
      <c r="FTX86" s="16">
        <f t="shared" si="329"/>
        <v>0</v>
      </c>
      <c r="FTY86" s="16">
        <f t="shared" si="329"/>
        <v>0</v>
      </c>
      <c r="FTZ86" s="16">
        <f t="shared" si="329"/>
        <v>0</v>
      </c>
      <c r="FUA86" s="16">
        <f t="shared" si="329"/>
        <v>0</v>
      </c>
      <c r="FUB86" s="16">
        <f t="shared" si="329"/>
        <v>0</v>
      </c>
      <c r="FUC86" s="16">
        <f t="shared" si="329"/>
        <v>0</v>
      </c>
      <c r="FUD86" s="16">
        <f t="shared" si="329"/>
        <v>0</v>
      </c>
      <c r="FUE86" s="16">
        <f t="shared" si="329"/>
        <v>0</v>
      </c>
      <c r="FUF86" s="16">
        <f t="shared" si="329"/>
        <v>0</v>
      </c>
      <c r="FUG86" s="16">
        <f t="shared" si="329"/>
        <v>0</v>
      </c>
      <c r="FUH86" s="16">
        <f t="shared" si="329"/>
        <v>0</v>
      </c>
      <c r="FUI86" s="16">
        <f t="shared" si="329"/>
        <v>0</v>
      </c>
      <c r="FUJ86" s="16">
        <f t="shared" si="329"/>
        <v>0</v>
      </c>
      <c r="FUK86" s="16">
        <f t="shared" si="329"/>
        <v>0</v>
      </c>
      <c r="FUL86" s="16">
        <f t="shared" si="329"/>
        <v>0</v>
      </c>
      <c r="FUM86" s="16">
        <f t="shared" si="329"/>
        <v>0</v>
      </c>
      <c r="FUN86" s="16">
        <f t="shared" si="329"/>
        <v>0</v>
      </c>
      <c r="FUO86" s="16">
        <f t="shared" si="329"/>
        <v>0</v>
      </c>
      <c r="FUP86" s="16">
        <f t="shared" si="329"/>
        <v>0</v>
      </c>
      <c r="FUQ86" s="16">
        <f t="shared" si="329"/>
        <v>0</v>
      </c>
      <c r="FUR86" s="16">
        <f t="shared" si="329"/>
        <v>0</v>
      </c>
      <c r="FUS86" s="16">
        <f t="shared" si="329"/>
        <v>0</v>
      </c>
      <c r="FUT86" s="16">
        <f t="shared" si="329"/>
        <v>0</v>
      </c>
      <c r="FUU86" s="16">
        <f t="shared" si="329"/>
        <v>0</v>
      </c>
      <c r="FUV86" s="16">
        <f t="shared" si="329"/>
        <v>0</v>
      </c>
      <c r="FUW86" s="16">
        <f t="shared" si="329"/>
        <v>0</v>
      </c>
      <c r="FUX86" s="16">
        <f t="shared" si="329"/>
        <v>0</v>
      </c>
      <c r="FUY86" s="16">
        <f t="shared" si="329"/>
        <v>0</v>
      </c>
      <c r="FUZ86" s="16">
        <f t="shared" ref="FUZ86:FXK86" si="330">FUL83</f>
        <v>0</v>
      </c>
      <c r="FVA86" s="16">
        <f t="shared" si="330"/>
        <v>0</v>
      </c>
      <c r="FVB86" s="16">
        <f t="shared" si="330"/>
        <v>0</v>
      </c>
      <c r="FVC86" s="16">
        <f t="shared" si="330"/>
        <v>0</v>
      </c>
      <c r="FVD86" s="16">
        <f t="shared" si="330"/>
        <v>0</v>
      </c>
      <c r="FVE86" s="16">
        <f t="shared" si="330"/>
        <v>0</v>
      </c>
      <c r="FVF86" s="16">
        <f t="shared" si="330"/>
        <v>0</v>
      </c>
      <c r="FVG86" s="16">
        <f t="shared" si="330"/>
        <v>0</v>
      </c>
      <c r="FVH86" s="16">
        <f t="shared" si="330"/>
        <v>0</v>
      </c>
      <c r="FVI86" s="16">
        <f t="shared" si="330"/>
        <v>0</v>
      </c>
      <c r="FVJ86" s="16">
        <f t="shared" si="330"/>
        <v>0</v>
      </c>
      <c r="FVK86" s="16">
        <f t="shared" si="330"/>
        <v>0</v>
      </c>
      <c r="FVL86" s="16">
        <f t="shared" si="330"/>
        <v>0</v>
      </c>
      <c r="FVM86" s="16">
        <f t="shared" si="330"/>
        <v>0</v>
      </c>
      <c r="FVN86" s="16">
        <f t="shared" si="330"/>
        <v>0</v>
      </c>
      <c r="FVO86" s="16">
        <f t="shared" si="330"/>
        <v>0</v>
      </c>
      <c r="FVP86" s="16">
        <f t="shared" si="330"/>
        <v>0</v>
      </c>
      <c r="FVQ86" s="16">
        <f t="shared" si="330"/>
        <v>0</v>
      </c>
      <c r="FVR86" s="16">
        <f t="shared" si="330"/>
        <v>0</v>
      </c>
      <c r="FVS86" s="16">
        <f t="shared" si="330"/>
        <v>0</v>
      </c>
      <c r="FVT86" s="16">
        <f t="shared" si="330"/>
        <v>0</v>
      </c>
      <c r="FVU86" s="16">
        <f t="shared" si="330"/>
        <v>0</v>
      </c>
      <c r="FVV86" s="16">
        <f t="shared" si="330"/>
        <v>0</v>
      </c>
      <c r="FVW86" s="16">
        <f t="shared" si="330"/>
        <v>0</v>
      </c>
      <c r="FVX86" s="16">
        <f t="shared" si="330"/>
        <v>0</v>
      </c>
      <c r="FVY86" s="16">
        <f t="shared" si="330"/>
        <v>0</v>
      </c>
      <c r="FVZ86" s="16">
        <f t="shared" si="330"/>
        <v>0</v>
      </c>
      <c r="FWA86" s="16">
        <f t="shared" si="330"/>
        <v>0</v>
      </c>
      <c r="FWB86" s="16">
        <f t="shared" si="330"/>
        <v>0</v>
      </c>
      <c r="FWC86" s="16">
        <f t="shared" si="330"/>
        <v>0</v>
      </c>
      <c r="FWD86" s="16">
        <f t="shared" si="330"/>
        <v>0</v>
      </c>
      <c r="FWE86" s="16">
        <f t="shared" si="330"/>
        <v>0</v>
      </c>
      <c r="FWF86" s="16">
        <f t="shared" si="330"/>
        <v>0</v>
      </c>
      <c r="FWG86" s="16">
        <f t="shared" si="330"/>
        <v>0</v>
      </c>
      <c r="FWH86" s="16">
        <f t="shared" si="330"/>
        <v>0</v>
      </c>
      <c r="FWI86" s="16">
        <f t="shared" si="330"/>
        <v>0</v>
      </c>
      <c r="FWJ86" s="16">
        <f t="shared" si="330"/>
        <v>0</v>
      </c>
      <c r="FWK86" s="16">
        <f t="shared" si="330"/>
        <v>0</v>
      </c>
      <c r="FWL86" s="16">
        <f t="shared" si="330"/>
        <v>0</v>
      </c>
      <c r="FWM86" s="16">
        <f t="shared" si="330"/>
        <v>0</v>
      </c>
      <c r="FWN86" s="16">
        <f t="shared" si="330"/>
        <v>0</v>
      </c>
      <c r="FWO86" s="16">
        <f t="shared" si="330"/>
        <v>0</v>
      </c>
      <c r="FWP86" s="16">
        <f t="shared" si="330"/>
        <v>0</v>
      </c>
      <c r="FWQ86" s="16">
        <f t="shared" si="330"/>
        <v>0</v>
      </c>
      <c r="FWR86" s="16">
        <f t="shared" si="330"/>
        <v>0</v>
      </c>
      <c r="FWS86" s="16">
        <f t="shared" si="330"/>
        <v>0</v>
      </c>
      <c r="FWT86" s="16">
        <f t="shared" si="330"/>
        <v>0</v>
      </c>
      <c r="FWU86" s="16">
        <f t="shared" si="330"/>
        <v>0</v>
      </c>
      <c r="FWV86" s="16">
        <f t="shared" si="330"/>
        <v>0</v>
      </c>
      <c r="FWW86" s="16">
        <f t="shared" si="330"/>
        <v>0</v>
      </c>
      <c r="FWX86" s="16">
        <f t="shared" si="330"/>
        <v>0</v>
      </c>
      <c r="FWY86" s="16">
        <f t="shared" si="330"/>
        <v>0</v>
      </c>
      <c r="FWZ86" s="16">
        <f t="shared" si="330"/>
        <v>0</v>
      </c>
      <c r="FXA86" s="16">
        <f t="shared" si="330"/>
        <v>0</v>
      </c>
      <c r="FXB86" s="16">
        <f t="shared" si="330"/>
        <v>0</v>
      </c>
      <c r="FXC86" s="16">
        <f t="shared" si="330"/>
        <v>0</v>
      </c>
      <c r="FXD86" s="16">
        <f t="shared" si="330"/>
        <v>0</v>
      </c>
      <c r="FXE86" s="16">
        <f t="shared" si="330"/>
        <v>0</v>
      </c>
      <c r="FXF86" s="16">
        <f t="shared" si="330"/>
        <v>0</v>
      </c>
      <c r="FXG86" s="16">
        <f t="shared" si="330"/>
        <v>0</v>
      </c>
      <c r="FXH86" s="16">
        <f t="shared" si="330"/>
        <v>0</v>
      </c>
      <c r="FXI86" s="16">
        <f t="shared" si="330"/>
        <v>0</v>
      </c>
      <c r="FXJ86" s="16">
        <f t="shared" si="330"/>
        <v>0</v>
      </c>
      <c r="FXK86" s="16">
        <f t="shared" si="330"/>
        <v>0</v>
      </c>
      <c r="FXL86" s="16">
        <f t="shared" ref="FXL86:FZW86" si="331">FWX83</f>
        <v>0</v>
      </c>
      <c r="FXM86" s="16">
        <f t="shared" si="331"/>
        <v>0</v>
      </c>
      <c r="FXN86" s="16">
        <f t="shared" si="331"/>
        <v>0</v>
      </c>
      <c r="FXO86" s="16">
        <f t="shared" si="331"/>
        <v>0</v>
      </c>
      <c r="FXP86" s="16">
        <f t="shared" si="331"/>
        <v>0</v>
      </c>
      <c r="FXQ86" s="16">
        <f t="shared" si="331"/>
        <v>0</v>
      </c>
      <c r="FXR86" s="16">
        <f t="shared" si="331"/>
        <v>0</v>
      </c>
      <c r="FXS86" s="16">
        <f t="shared" si="331"/>
        <v>0</v>
      </c>
      <c r="FXT86" s="16">
        <f t="shared" si="331"/>
        <v>0</v>
      </c>
      <c r="FXU86" s="16">
        <f t="shared" si="331"/>
        <v>0</v>
      </c>
      <c r="FXV86" s="16">
        <f t="shared" si="331"/>
        <v>0</v>
      </c>
      <c r="FXW86" s="16">
        <f t="shared" si="331"/>
        <v>0</v>
      </c>
      <c r="FXX86" s="16">
        <f t="shared" si="331"/>
        <v>0</v>
      </c>
      <c r="FXY86" s="16">
        <f t="shared" si="331"/>
        <v>0</v>
      </c>
      <c r="FXZ86" s="16">
        <f t="shared" si="331"/>
        <v>0</v>
      </c>
      <c r="FYA86" s="16">
        <f t="shared" si="331"/>
        <v>0</v>
      </c>
      <c r="FYB86" s="16">
        <f t="shared" si="331"/>
        <v>0</v>
      </c>
      <c r="FYC86" s="16">
        <f t="shared" si="331"/>
        <v>0</v>
      </c>
      <c r="FYD86" s="16">
        <f t="shared" si="331"/>
        <v>0</v>
      </c>
      <c r="FYE86" s="16">
        <f t="shared" si="331"/>
        <v>0</v>
      </c>
      <c r="FYF86" s="16">
        <f t="shared" si="331"/>
        <v>0</v>
      </c>
      <c r="FYG86" s="16">
        <f t="shared" si="331"/>
        <v>0</v>
      </c>
      <c r="FYH86" s="16">
        <f t="shared" si="331"/>
        <v>0</v>
      </c>
      <c r="FYI86" s="16">
        <f t="shared" si="331"/>
        <v>0</v>
      </c>
      <c r="FYJ86" s="16">
        <f t="shared" si="331"/>
        <v>0</v>
      </c>
      <c r="FYK86" s="16">
        <f t="shared" si="331"/>
        <v>0</v>
      </c>
      <c r="FYL86" s="16">
        <f t="shared" si="331"/>
        <v>0</v>
      </c>
      <c r="FYM86" s="16">
        <f t="shared" si="331"/>
        <v>0</v>
      </c>
      <c r="FYN86" s="16">
        <f t="shared" si="331"/>
        <v>0</v>
      </c>
      <c r="FYO86" s="16">
        <f t="shared" si="331"/>
        <v>0</v>
      </c>
      <c r="FYP86" s="16">
        <f t="shared" si="331"/>
        <v>0</v>
      </c>
      <c r="FYQ86" s="16">
        <f t="shared" si="331"/>
        <v>0</v>
      </c>
      <c r="FYR86" s="16">
        <f t="shared" si="331"/>
        <v>0</v>
      </c>
      <c r="FYS86" s="16">
        <f t="shared" si="331"/>
        <v>0</v>
      </c>
      <c r="FYT86" s="16">
        <f t="shared" si="331"/>
        <v>0</v>
      </c>
      <c r="FYU86" s="16">
        <f t="shared" si="331"/>
        <v>0</v>
      </c>
      <c r="FYV86" s="16">
        <f t="shared" si="331"/>
        <v>0</v>
      </c>
      <c r="FYW86" s="16">
        <f t="shared" si="331"/>
        <v>0</v>
      </c>
      <c r="FYX86" s="16">
        <f t="shared" si="331"/>
        <v>0</v>
      </c>
      <c r="FYY86" s="16">
        <f t="shared" si="331"/>
        <v>0</v>
      </c>
      <c r="FYZ86" s="16">
        <f t="shared" si="331"/>
        <v>0</v>
      </c>
      <c r="FZA86" s="16">
        <f t="shared" si="331"/>
        <v>0</v>
      </c>
      <c r="FZB86" s="16">
        <f t="shared" si="331"/>
        <v>0</v>
      </c>
      <c r="FZC86" s="16">
        <f t="shared" si="331"/>
        <v>0</v>
      </c>
      <c r="FZD86" s="16">
        <f t="shared" si="331"/>
        <v>0</v>
      </c>
      <c r="FZE86" s="16">
        <f t="shared" si="331"/>
        <v>0</v>
      </c>
      <c r="FZF86" s="16">
        <f t="shared" si="331"/>
        <v>0</v>
      </c>
      <c r="FZG86" s="16">
        <f t="shared" si="331"/>
        <v>0</v>
      </c>
      <c r="FZH86" s="16">
        <f t="shared" si="331"/>
        <v>0</v>
      </c>
      <c r="FZI86" s="16">
        <f t="shared" si="331"/>
        <v>0</v>
      </c>
      <c r="FZJ86" s="16">
        <f t="shared" si="331"/>
        <v>0</v>
      </c>
      <c r="FZK86" s="16">
        <f t="shared" si="331"/>
        <v>0</v>
      </c>
      <c r="FZL86" s="16">
        <f t="shared" si="331"/>
        <v>0</v>
      </c>
      <c r="FZM86" s="16">
        <f t="shared" si="331"/>
        <v>0</v>
      </c>
      <c r="FZN86" s="16">
        <f t="shared" si="331"/>
        <v>0</v>
      </c>
      <c r="FZO86" s="16">
        <f t="shared" si="331"/>
        <v>0</v>
      </c>
      <c r="FZP86" s="16">
        <f t="shared" si="331"/>
        <v>0</v>
      </c>
      <c r="FZQ86" s="16">
        <f t="shared" si="331"/>
        <v>0</v>
      </c>
      <c r="FZR86" s="16">
        <f t="shared" si="331"/>
        <v>0</v>
      </c>
      <c r="FZS86" s="16">
        <f t="shared" si="331"/>
        <v>0</v>
      </c>
      <c r="FZT86" s="16">
        <f t="shared" si="331"/>
        <v>0</v>
      </c>
      <c r="FZU86" s="16">
        <f t="shared" si="331"/>
        <v>0</v>
      </c>
      <c r="FZV86" s="16">
        <f t="shared" si="331"/>
        <v>0</v>
      </c>
      <c r="FZW86" s="16">
        <f t="shared" si="331"/>
        <v>0</v>
      </c>
      <c r="FZX86" s="16">
        <f t="shared" ref="FZX86:GCI86" si="332">FZJ83</f>
        <v>0</v>
      </c>
      <c r="FZY86" s="16">
        <f t="shared" si="332"/>
        <v>0</v>
      </c>
      <c r="FZZ86" s="16">
        <f t="shared" si="332"/>
        <v>0</v>
      </c>
      <c r="GAA86" s="16">
        <f t="shared" si="332"/>
        <v>0</v>
      </c>
      <c r="GAB86" s="16">
        <f t="shared" si="332"/>
        <v>0</v>
      </c>
      <c r="GAC86" s="16">
        <f t="shared" si="332"/>
        <v>0</v>
      </c>
      <c r="GAD86" s="16">
        <f t="shared" si="332"/>
        <v>0</v>
      </c>
      <c r="GAE86" s="16">
        <f t="shared" si="332"/>
        <v>0</v>
      </c>
      <c r="GAF86" s="16">
        <f t="shared" si="332"/>
        <v>0</v>
      </c>
      <c r="GAG86" s="16">
        <f t="shared" si="332"/>
        <v>0</v>
      </c>
      <c r="GAH86" s="16">
        <f t="shared" si="332"/>
        <v>0</v>
      </c>
      <c r="GAI86" s="16">
        <f t="shared" si="332"/>
        <v>0</v>
      </c>
      <c r="GAJ86" s="16">
        <f t="shared" si="332"/>
        <v>0</v>
      </c>
      <c r="GAK86" s="16">
        <f t="shared" si="332"/>
        <v>0</v>
      </c>
      <c r="GAL86" s="16">
        <f t="shared" si="332"/>
        <v>0</v>
      </c>
      <c r="GAM86" s="16">
        <f t="shared" si="332"/>
        <v>0</v>
      </c>
      <c r="GAN86" s="16">
        <f t="shared" si="332"/>
        <v>0</v>
      </c>
      <c r="GAO86" s="16">
        <f t="shared" si="332"/>
        <v>0</v>
      </c>
      <c r="GAP86" s="16">
        <f t="shared" si="332"/>
        <v>0</v>
      </c>
      <c r="GAQ86" s="16">
        <f t="shared" si="332"/>
        <v>0</v>
      </c>
      <c r="GAR86" s="16">
        <f t="shared" si="332"/>
        <v>0</v>
      </c>
      <c r="GAS86" s="16">
        <f t="shared" si="332"/>
        <v>0</v>
      </c>
      <c r="GAT86" s="16">
        <f t="shared" si="332"/>
        <v>0</v>
      </c>
      <c r="GAU86" s="16">
        <f t="shared" si="332"/>
        <v>0</v>
      </c>
      <c r="GAV86" s="16">
        <f t="shared" si="332"/>
        <v>0</v>
      </c>
      <c r="GAW86" s="16">
        <f t="shared" si="332"/>
        <v>0</v>
      </c>
      <c r="GAX86" s="16">
        <f t="shared" si="332"/>
        <v>0</v>
      </c>
      <c r="GAY86" s="16">
        <f t="shared" si="332"/>
        <v>0</v>
      </c>
      <c r="GAZ86" s="16">
        <f t="shared" si="332"/>
        <v>0</v>
      </c>
      <c r="GBA86" s="16">
        <f t="shared" si="332"/>
        <v>0</v>
      </c>
      <c r="GBB86" s="16">
        <f t="shared" si="332"/>
        <v>0</v>
      </c>
      <c r="GBC86" s="16">
        <f t="shared" si="332"/>
        <v>0</v>
      </c>
      <c r="GBD86" s="16">
        <f t="shared" si="332"/>
        <v>0</v>
      </c>
      <c r="GBE86" s="16">
        <f t="shared" si="332"/>
        <v>0</v>
      </c>
      <c r="GBF86" s="16">
        <f t="shared" si="332"/>
        <v>0</v>
      </c>
      <c r="GBG86" s="16">
        <f t="shared" si="332"/>
        <v>0</v>
      </c>
      <c r="GBH86" s="16">
        <f t="shared" si="332"/>
        <v>0</v>
      </c>
      <c r="GBI86" s="16">
        <f t="shared" si="332"/>
        <v>0</v>
      </c>
      <c r="GBJ86" s="16">
        <f t="shared" si="332"/>
        <v>0</v>
      </c>
      <c r="GBK86" s="16">
        <f t="shared" si="332"/>
        <v>0</v>
      </c>
      <c r="GBL86" s="16">
        <f t="shared" si="332"/>
        <v>0</v>
      </c>
      <c r="GBM86" s="16">
        <f t="shared" si="332"/>
        <v>0</v>
      </c>
      <c r="GBN86" s="16">
        <f t="shared" si="332"/>
        <v>0</v>
      </c>
      <c r="GBO86" s="16">
        <f t="shared" si="332"/>
        <v>0</v>
      </c>
      <c r="GBP86" s="16">
        <f t="shared" si="332"/>
        <v>0</v>
      </c>
      <c r="GBQ86" s="16">
        <f t="shared" si="332"/>
        <v>0</v>
      </c>
      <c r="GBR86" s="16">
        <f t="shared" si="332"/>
        <v>0</v>
      </c>
      <c r="GBS86" s="16">
        <f t="shared" si="332"/>
        <v>0</v>
      </c>
      <c r="GBT86" s="16">
        <f t="shared" si="332"/>
        <v>0</v>
      </c>
      <c r="GBU86" s="16">
        <f t="shared" si="332"/>
        <v>0</v>
      </c>
      <c r="GBV86" s="16">
        <f t="shared" si="332"/>
        <v>0</v>
      </c>
      <c r="GBW86" s="16">
        <f t="shared" si="332"/>
        <v>0</v>
      </c>
      <c r="GBX86" s="16">
        <f t="shared" si="332"/>
        <v>0</v>
      </c>
      <c r="GBY86" s="16">
        <f t="shared" si="332"/>
        <v>0</v>
      </c>
      <c r="GBZ86" s="16">
        <f t="shared" si="332"/>
        <v>0</v>
      </c>
      <c r="GCA86" s="16">
        <f t="shared" si="332"/>
        <v>0</v>
      </c>
      <c r="GCB86" s="16">
        <f t="shared" si="332"/>
        <v>0</v>
      </c>
      <c r="GCC86" s="16">
        <f t="shared" si="332"/>
        <v>0</v>
      </c>
      <c r="GCD86" s="16">
        <f t="shared" si="332"/>
        <v>0</v>
      </c>
      <c r="GCE86" s="16">
        <f t="shared" si="332"/>
        <v>0</v>
      </c>
      <c r="GCF86" s="16">
        <f t="shared" si="332"/>
        <v>0</v>
      </c>
      <c r="GCG86" s="16">
        <f t="shared" si="332"/>
        <v>0</v>
      </c>
      <c r="GCH86" s="16">
        <f t="shared" si="332"/>
        <v>0</v>
      </c>
      <c r="GCI86" s="16">
        <f t="shared" si="332"/>
        <v>0</v>
      </c>
      <c r="GCJ86" s="16">
        <f t="shared" ref="GCJ86:GEU86" si="333">GBV83</f>
        <v>0</v>
      </c>
      <c r="GCK86" s="16">
        <f t="shared" si="333"/>
        <v>0</v>
      </c>
      <c r="GCL86" s="16">
        <f t="shared" si="333"/>
        <v>0</v>
      </c>
      <c r="GCM86" s="16">
        <f t="shared" si="333"/>
        <v>0</v>
      </c>
      <c r="GCN86" s="16">
        <f t="shared" si="333"/>
        <v>0</v>
      </c>
      <c r="GCO86" s="16">
        <f t="shared" si="333"/>
        <v>0</v>
      </c>
      <c r="GCP86" s="16">
        <f t="shared" si="333"/>
        <v>0</v>
      </c>
      <c r="GCQ86" s="16">
        <f t="shared" si="333"/>
        <v>0</v>
      </c>
      <c r="GCR86" s="16">
        <f t="shared" si="333"/>
        <v>0</v>
      </c>
      <c r="GCS86" s="16">
        <f t="shared" si="333"/>
        <v>0</v>
      </c>
      <c r="GCT86" s="16">
        <f t="shared" si="333"/>
        <v>0</v>
      </c>
      <c r="GCU86" s="16">
        <f t="shared" si="333"/>
        <v>0</v>
      </c>
      <c r="GCV86" s="16">
        <f t="shared" si="333"/>
        <v>0</v>
      </c>
      <c r="GCW86" s="16">
        <f t="shared" si="333"/>
        <v>0</v>
      </c>
      <c r="GCX86" s="16">
        <f t="shared" si="333"/>
        <v>0</v>
      </c>
      <c r="GCY86" s="16">
        <f t="shared" si="333"/>
        <v>0</v>
      </c>
      <c r="GCZ86" s="16">
        <f t="shared" si="333"/>
        <v>0</v>
      </c>
      <c r="GDA86" s="16">
        <f t="shared" si="333"/>
        <v>0</v>
      </c>
      <c r="GDB86" s="16">
        <f t="shared" si="333"/>
        <v>0</v>
      </c>
      <c r="GDC86" s="16">
        <f t="shared" si="333"/>
        <v>0</v>
      </c>
      <c r="GDD86" s="16">
        <f t="shared" si="333"/>
        <v>0</v>
      </c>
      <c r="GDE86" s="16">
        <f t="shared" si="333"/>
        <v>0</v>
      </c>
      <c r="GDF86" s="16">
        <f t="shared" si="333"/>
        <v>0</v>
      </c>
      <c r="GDG86" s="16">
        <f t="shared" si="333"/>
        <v>0</v>
      </c>
      <c r="GDH86" s="16">
        <f t="shared" si="333"/>
        <v>0</v>
      </c>
      <c r="GDI86" s="16">
        <f t="shared" si="333"/>
        <v>0</v>
      </c>
      <c r="GDJ86" s="16">
        <f t="shared" si="333"/>
        <v>0</v>
      </c>
      <c r="GDK86" s="16">
        <f t="shared" si="333"/>
        <v>0</v>
      </c>
      <c r="GDL86" s="16">
        <f t="shared" si="333"/>
        <v>0</v>
      </c>
      <c r="GDM86" s="16">
        <f t="shared" si="333"/>
        <v>0</v>
      </c>
      <c r="GDN86" s="16">
        <f t="shared" si="333"/>
        <v>0</v>
      </c>
      <c r="GDO86" s="16">
        <f t="shared" si="333"/>
        <v>0</v>
      </c>
      <c r="GDP86" s="16">
        <f t="shared" si="333"/>
        <v>0</v>
      </c>
      <c r="GDQ86" s="16">
        <f t="shared" si="333"/>
        <v>0</v>
      </c>
      <c r="GDR86" s="16">
        <f t="shared" si="333"/>
        <v>0</v>
      </c>
      <c r="GDS86" s="16">
        <f t="shared" si="333"/>
        <v>0</v>
      </c>
      <c r="GDT86" s="16">
        <f t="shared" si="333"/>
        <v>0</v>
      </c>
      <c r="GDU86" s="16">
        <f t="shared" si="333"/>
        <v>0</v>
      </c>
      <c r="GDV86" s="16">
        <f t="shared" si="333"/>
        <v>0</v>
      </c>
      <c r="GDW86" s="16">
        <f t="shared" si="333"/>
        <v>0</v>
      </c>
      <c r="GDX86" s="16">
        <f t="shared" si="333"/>
        <v>0</v>
      </c>
      <c r="GDY86" s="16">
        <f t="shared" si="333"/>
        <v>0</v>
      </c>
      <c r="GDZ86" s="16">
        <f t="shared" si="333"/>
        <v>0</v>
      </c>
      <c r="GEA86" s="16">
        <f t="shared" si="333"/>
        <v>0</v>
      </c>
      <c r="GEB86" s="16">
        <f t="shared" si="333"/>
        <v>0</v>
      </c>
      <c r="GEC86" s="16">
        <f t="shared" si="333"/>
        <v>0</v>
      </c>
      <c r="GED86" s="16">
        <f t="shared" si="333"/>
        <v>0</v>
      </c>
      <c r="GEE86" s="16">
        <f t="shared" si="333"/>
        <v>0</v>
      </c>
      <c r="GEF86" s="16">
        <f t="shared" si="333"/>
        <v>0</v>
      </c>
      <c r="GEG86" s="16">
        <f t="shared" si="333"/>
        <v>0</v>
      </c>
      <c r="GEH86" s="16">
        <f t="shared" si="333"/>
        <v>0</v>
      </c>
      <c r="GEI86" s="16">
        <f t="shared" si="333"/>
        <v>0</v>
      </c>
      <c r="GEJ86" s="16">
        <f t="shared" si="333"/>
        <v>0</v>
      </c>
      <c r="GEK86" s="16">
        <f t="shared" si="333"/>
        <v>0</v>
      </c>
      <c r="GEL86" s="16">
        <f t="shared" si="333"/>
        <v>0</v>
      </c>
      <c r="GEM86" s="16">
        <f t="shared" si="333"/>
        <v>0</v>
      </c>
      <c r="GEN86" s="16">
        <f t="shared" si="333"/>
        <v>0</v>
      </c>
      <c r="GEO86" s="16">
        <f t="shared" si="333"/>
        <v>0</v>
      </c>
      <c r="GEP86" s="16">
        <f t="shared" si="333"/>
        <v>0</v>
      </c>
      <c r="GEQ86" s="16">
        <f t="shared" si="333"/>
        <v>0</v>
      </c>
      <c r="GER86" s="16">
        <f t="shared" si="333"/>
        <v>0</v>
      </c>
      <c r="GES86" s="16">
        <f t="shared" si="333"/>
        <v>0</v>
      </c>
      <c r="GET86" s="16">
        <f t="shared" si="333"/>
        <v>0</v>
      </c>
      <c r="GEU86" s="16">
        <f t="shared" si="333"/>
        <v>0</v>
      </c>
      <c r="GEV86" s="16">
        <f t="shared" ref="GEV86:GHG86" si="334">GEH83</f>
        <v>0</v>
      </c>
      <c r="GEW86" s="16">
        <f t="shared" si="334"/>
        <v>0</v>
      </c>
      <c r="GEX86" s="16">
        <f t="shared" si="334"/>
        <v>0</v>
      </c>
      <c r="GEY86" s="16">
        <f t="shared" si="334"/>
        <v>0</v>
      </c>
      <c r="GEZ86" s="16">
        <f t="shared" si="334"/>
        <v>0</v>
      </c>
      <c r="GFA86" s="16">
        <f t="shared" si="334"/>
        <v>0</v>
      </c>
      <c r="GFB86" s="16">
        <f t="shared" si="334"/>
        <v>0</v>
      </c>
      <c r="GFC86" s="16">
        <f t="shared" si="334"/>
        <v>0</v>
      </c>
      <c r="GFD86" s="16">
        <f t="shared" si="334"/>
        <v>0</v>
      </c>
      <c r="GFE86" s="16">
        <f t="shared" si="334"/>
        <v>0</v>
      </c>
      <c r="GFF86" s="16">
        <f t="shared" si="334"/>
        <v>0</v>
      </c>
      <c r="GFG86" s="16">
        <f t="shared" si="334"/>
        <v>0</v>
      </c>
      <c r="GFH86" s="16">
        <f t="shared" si="334"/>
        <v>0</v>
      </c>
      <c r="GFI86" s="16">
        <f t="shared" si="334"/>
        <v>0</v>
      </c>
      <c r="GFJ86" s="16">
        <f t="shared" si="334"/>
        <v>0</v>
      </c>
      <c r="GFK86" s="16">
        <f t="shared" si="334"/>
        <v>0</v>
      </c>
      <c r="GFL86" s="16">
        <f t="shared" si="334"/>
        <v>0</v>
      </c>
      <c r="GFM86" s="16">
        <f t="shared" si="334"/>
        <v>0</v>
      </c>
      <c r="GFN86" s="16">
        <f t="shared" si="334"/>
        <v>0</v>
      </c>
      <c r="GFO86" s="16">
        <f t="shared" si="334"/>
        <v>0</v>
      </c>
      <c r="GFP86" s="16">
        <f t="shared" si="334"/>
        <v>0</v>
      </c>
      <c r="GFQ86" s="16">
        <f t="shared" si="334"/>
        <v>0</v>
      </c>
      <c r="GFR86" s="16">
        <f t="shared" si="334"/>
        <v>0</v>
      </c>
      <c r="GFS86" s="16">
        <f t="shared" si="334"/>
        <v>0</v>
      </c>
      <c r="GFT86" s="16">
        <f t="shared" si="334"/>
        <v>0</v>
      </c>
      <c r="GFU86" s="16">
        <f t="shared" si="334"/>
        <v>0</v>
      </c>
      <c r="GFV86" s="16">
        <f t="shared" si="334"/>
        <v>0</v>
      </c>
      <c r="GFW86" s="16">
        <f t="shared" si="334"/>
        <v>0</v>
      </c>
      <c r="GFX86" s="16">
        <f t="shared" si="334"/>
        <v>0</v>
      </c>
      <c r="GFY86" s="16">
        <f t="shared" si="334"/>
        <v>0</v>
      </c>
      <c r="GFZ86" s="16">
        <f t="shared" si="334"/>
        <v>0</v>
      </c>
      <c r="GGA86" s="16">
        <f t="shared" si="334"/>
        <v>0</v>
      </c>
      <c r="GGB86" s="16">
        <f t="shared" si="334"/>
        <v>0</v>
      </c>
      <c r="GGC86" s="16">
        <f t="shared" si="334"/>
        <v>0</v>
      </c>
      <c r="GGD86" s="16">
        <f t="shared" si="334"/>
        <v>0</v>
      </c>
      <c r="GGE86" s="16">
        <f t="shared" si="334"/>
        <v>0</v>
      </c>
      <c r="GGF86" s="16">
        <f t="shared" si="334"/>
        <v>0</v>
      </c>
      <c r="GGG86" s="16">
        <f t="shared" si="334"/>
        <v>0</v>
      </c>
      <c r="GGH86" s="16">
        <f t="shared" si="334"/>
        <v>0</v>
      </c>
      <c r="GGI86" s="16">
        <f t="shared" si="334"/>
        <v>0</v>
      </c>
      <c r="GGJ86" s="16">
        <f t="shared" si="334"/>
        <v>0</v>
      </c>
      <c r="GGK86" s="16">
        <f t="shared" si="334"/>
        <v>0</v>
      </c>
      <c r="GGL86" s="16">
        <f t="shared" si="334"/>
        <v>0</v>
      </c>
      <c r="GGM86" s="16">
        <f t="shared" si="334"/>
        <v>0</v>
      </c>
      <c r="GGN86" s="16">
        <f t="shared" si="334"/>
        <v>0</v>
      </c>
      <c r="GGO86" s="16">
        <f t="shared" si="334"/>
        <v>0</v>
      </c>
      <c r="GGP86" s="16">
        <f t="shared" si="334"/>
        <v>0</v>
      </c>
      <c r="GGQ86" s="16">
        <f t="shared" si="334"/>
        <v>0</v>
      </c>
      <c r="GGR86" s="16">
        <f t="shared" si="334"/>
        <v>0</v>
      </c>
      <c r="GGS86" s="16">
        <f t="shared" si="334"/>
        <v>0</v>
      </c>
      <c r="GGT86" s="16">
        <f t="shared" si="334"/>
        <v>0</v>
      </c>
      <c r="GGU86" s="16">
        <f t="shared" si="334"/>
        <v>0</v>
      </c>
      <c r="GGV86" s="16">
        <f t="shared" si="334"/>
        <v>0</v>
      </c>
      <c r="GGW86" s="16">
        <f t="shared" si="334"/>
        <v>0</v>
      </c>
      <c r="GGX86" s="16">
        <f t="shared" si="334"/>
        <v>0</v>
      </c>
      <c r="GGY86" s="16">
        <f t="shared" si="334"/>
        <v>0</v>
      </c>
      <c r="GGZ86" s="16">
        <f t="shared" si="334"/>
        <v>0</v>
      </c>
      <c r="GHA86" s="16">
        <f t="shared" si="334"/>
        <v>0</v>
      </c>
      <c r="GHB86" s="16">
        <f t="shared" si="334"/>
        <v>0</v>
      </c>
      <c r="GHC86" s="16">
        <f t="shared" si="334"/>
        <v>0</v>
      </c>
      <c r="GHD86" s="16">
        <f t="shared" si="334"/>
        <v>0</v>
      </c>
      <c r="GHE86" s="16">
        <f t="shared" si="334"/>
        <v>0</v>
      </c>
      <c r="GHF86" s="16">
        <f t="shared" si="334"/>
        <v>0</v>
      </c>
      <c r="GHG86" s="16">
        <f t="shared" si="334"/>
        <v>0</v>
      </c>
      <c r="GHH86" s="16">
        <f t="shared" ref="GHH86:GJS86" si="335">GGT83</f>
        <v>0</v>
      </c>
      <c r="GHI86" s="16">
        <f t="shared" si="335"/>
        <v>0</v>
      </c>
      <c r="GHJ86" s="16">
        <f t="shared" si="335"/>
        <v>0</v>
      </c>
      <c r="GHK86" s="16">
        <f t="shared" si="335"/>
        <v>0</v>
      </c>
      <c r="GHL86" s="16">
        <f t="shared" si="335"/>
        <v>0</v>
      </c>
      <c r="GHM86" s="16">
        <f t="shared" si="335"/>
        <v>0</v>
      </c>
      <c r="GHN86" s="16">
        <f t="shared" si="335"/>
        <v>0</v>
      </c>
      <c r="GHO86" s="16">
        <f t="shared" si="335"/>
        <v>0</v>
      </c>
      <c r="GHP86" s="16">
        <f t="shared" si="335"/>
        <v>0</v>
      </c>
      <c r="GHQ86" s="16">
        <f t="shared" si="335"/>
        <v>0</v>
      </c>
      <c r="GHR86" s="16">
        <f t="shared" si="335"/>
        <v>0</v>
      </c>
      <c r="GHS86" s="16">
        <f t="shared" si="335"/>
        <v>0</v>
      </c>
      <c r="GHT86" s="16">
        <f t="shared" si="335"/>
        <v>0</v>
      </c>
      <c r="GHU86" s="16">
        <f t="shared" si="335"/>
        <v>0</v>
      </c>
      <c r="GHV86" s="16">
        <f t="shared" si="335"/>
        <v>0</v>
      </c>
      <c r="GHW86" s="16">
        <f t="shared" si="335"/>
        <v>0</v>
      </c>
      <c r="GHX86" s="16">
        <f t="shared" si="335"/>
        <v>0</v>
      </c>
      <c r="GHY86" s="16">
        <f t="shared" si="335"/>
        <v>0</v>
      </c>
      <c r="GHZ86" s="16">
        <f t="shared" si="335"/>
        <v>0</v>
      </c>
      <c r="GIA86" s="16">
        <f t="shared" si="335"/>
        <v>0</v>
      </c>
      <c r="GIB86" s="16">
        <f t="shared" si="335"/>
        <v>0</v>
      </c>
      <c r="GIC86" s="16">
        <f t="shared" si="335"/>
        <v>0</v>
      </c>
      <c r="GID86" s="16">
        <f t="shared" si="335"/>
        <v>0</v>
      </c>
      <c r="GIE86" s="16">
        <f t="shared" si="335"/>
        <v>0</v>
      </c>
      <c r="GIF86" s="16">
        <f t="shared" si="335"/>
        <v>0</v>
      </c>
      <c r="GIG86" s="16">
        <f t="shared" si="335"/>
        <v>0</v>
      </c>
      <c r="GIH86" s="16">
        <f t="shared" si="335"/>
        <v>0</v>
      </c>
      <c r="GII86" s="16">
        <f t="shared" si="335"/>
        <v>0</v>
      </c>
      <c r="GIJ86" s="16">
        <f t="shared" si="335"/>
        <v>0</v>
      </c>
      <c r="GIK86" s="16">
        <f t="shared" si="335"/>
        <v>0</v>
      </c>
      <c r="GIL86" s="16">
        <f t="shared" si="335"/>
        <v>0</v>
      </c>
      <c r="GIM86" s="16">
        <f t="shared" si="335"/>
        <v>0</v>
      </c>
      <c r="GIN86" s="16">
        <f t="shared" si="335"/>
        <v>0</v>
      </c>
      <c r="GIO86" s="16">
        <f t="shared" si="335"/>
        <v>0</v>
      </c>
      <c r="GIP86" s="16">
        <f t="shared" si="335"/>
        <v>0</v>
      </c>
      <c r="GIQ86" s="16">
        <f t="shared" si="335"/>
        <v>0</v>
      </c>
      <c r="GIR86" s="16">
        <f t="shared" si="335"/>
        <v>0</v>
      </c>
      <c r="GIS86" s="16">
        <f t="shared" si="335"/>
        <v>0</v>
      </c>
      <c r="GIT86" s="16">
        <f t="shared" si="335"/>
        <v>0</v>
      </c>
      <c r="GIU86" s="16">
        <f t="shared" si="335"/>
        <v>0</v>
      </c>
      <c r="GIV86" s="16">
        <f t="shared" si="335"/>
        <v>0</v>
      </c>
      <c r="GIW86" s="16">
        <f t="shared" si="335"/>
        <v>0</v>
      </c>
      <c r="GIX86" s="16">
        <f t="shared" si="335"/>
        <v>0</v>
      </c>
      <c r="GIY86" s="16">
        <f t="shared" si="335"/>
        <v>0</v>
      </c>
      <c r="GIZ86" s="16">
        <f t="shared" si="335"/>
        <v>0</v>
      </c>
      <c r="GJA86" s="16">
        <f t="shared" si="335"/>
        <v>0</v>
      </c>
      <c r="GJB86" s="16">
        <f t="shared" si="335"/>
        <v>0</v>
      </c>
      <c r="GJC86" s="16">
        <f t="shared" si="335"/>
        <v>0</v>
      </c>
      <c r="GJD86" s="16">
        <f t="shared" si="335"/>
        <v>0</v>
      </c>
      <c r="GJE86" s="16">
        <f t="shared" si="335"/>
        <v>0</v>
      </c>
      <c r="GJF86" s="16">
        <f t="shared" si="335"/>
        <v>0</v>
      </c>
      <c r="GJG86" s="16">
        <f t="shared" si="335"/>
        <v>0</v>
      </c>
      <c r="GJH86" s="16">
        <f t="shared" si="335"/>
        <v>0</v>
      </c>
      <c r="GJI86" s="16">
        <f t="shared" si="335"/>
        <v>0</v>
      </c>
      <c r="GJJ86" s="16">
        <f t="shared" si="335"/>
        <v>0</v>
      </c>
      <c r="GJK86" s="16">
        <f t="shared" si="335"/>
        <v>0</v>
      </c>
      <c r="GJL86" s="16">
        <f t="shared" si="335"/>
        <v>0</v>
      </c>
      <c r="GJM86" s="16">
        <f t="shared" si="335"/>
        <v>0</v>
      </c>
      <c r="GJN86" s="16">
        <f t="shared" si="335"/>
        <v>0</v>
      </c>
      <c r="GJO86" s="16">
        <f t="shared" si="335"/>
        <v>0</v>
      </c>
      <c r="GJP86" s="16">
        <f t="shared" si="335"/>
        <v>0</v>
      </c>
      <c r="GJQ86" s="16">
        <f t="shared" si="335"/>
        <v>0</v>
      </c>
      <c r="GJR86" s="16">
        <f t="shared" si="335"/>
        <v>0</v>
      </c>
      <c r="GJS86" s="16">
        <f t="shared" si="335"/>
        <v>0</v>
      </c>
      <c r="GJT86" s="16">
        <f t="shared" ref="GJT86:GME86" si="336">GJF83</f>
        <v>0</v>
      </c>
      <c r="GJU86" s="16">
        <f t="shared" si="336"/>
        <v>0</v>
      </c>
      <c r="GJV86" s="16">
        <f t="shared" si="336"/>
        <v>0</v>
      </c>
      <c r="GJW86" s="16">
        <f t="shared" si="336"/>
        <v>0</v>
      </c>
      <c r="GJX86" s="16">
        <f t="shared" si="336"/>
        <v>0</v>
      </c>
      <c r="GJY86" s="16">
        <f t="shared" si="336"/>
        <v>0</v>
      </c>
      <c r="GJZ86" s="16">
        <f t="shared" si="336"/>
        <v>0</v>
      </c>
      <c r="GKA86" s="16">
        <f t="shared" si="336"/>
        <v>0</v>
      </c>
      <c r="GKB86" s="16">
        <f t="shared" si="336"/>
        <v>0</v>
      </c>
      <c r="GKC86" s="16">
        <f t="shared" si="336"/>
        <v>0</v>
      </c>
      <c r="GKD86" s="16">
        <f t="shared" si="336"/>
        <v>0</v>
      </c>
      <c r="GKE86" s="16">
        <f t="shared" si="336"/>
        <v>0</v>
      </c>
      <c r="GKF86" s="16">
        <f t="shared" si="336"/>
        <v>0</v>
      </c>
      <c r="GKG86" s="16">
        <f t="shared" si="336"/>
        <v>0</v>
      </c>
      <c r="GKH86" s="16">
        <f t="shared" si="336"/>
        <v>0</v>
      </c>
      <c r="GKI86" s="16">
        <f t="shared" si="336"/>
        <v>0</v>
      </c>
      <c r="GKJ86" s="16">
        <f t="shared" si="336"/>
        <v>0</v>
      </c>
      <c r="GKK86" s="16">
        <f t="shared" si="336"/>
        <v>0</v>
      </c>
      <c r="GKL86" s="16">
        <f t="shared" si="336"/>
        <v>0</v>
      </c>
      <c r="GKM86" s="16">
        <f t="shared" si="336"/>
        <v>0</v>
      </c>
      <c r="GKN86" s="16">
        <f t="shared" si="336"/>
        <v>0</v>
      </c>
      <c r="GKO86" s="16">
        <f t="shared" si="336"/>
        <v>0</v>
      </c>
      <c r="GKP86" s="16">
        <f t="shared" si="336"/>
        <v>0</v>
      </c>
      <c r="GKQ86" s="16">
        <f t="shared" si="336"/>
        <v>0</v>
      </c>
      <c r="GKR86" s="16">
        <f t="shared" si="336"/>
        <v>0</v>
      </c>
      <c r="GKS86" s="16">
        <f t="shared" si="336"/>
        <v>0</v>
      </c>
      <c r="GKT86" s="16">
        <f t="shared" si="336"/>
        <v>0</v>
      </c>
      <c r="GKU86" s="16">
        <f t="shared" si="336"/>
        <v>0</v>
      </c>
      <c r="GKV86" s="16">
        <f t="shared" si="336"/>
        <v>0</v>
      </c>
      <c r="GKW86" s="16">
        <f t="shared" si="336"/>
        <v>0</v>
      </c>
      <c r="GKX86" s="16">
        <f t="shared" si="336"/>
        <v>0</v>
      </c>
      <c r="GKY86" s="16">
        <f t="shared" si="336"/>
        <v>0</v>
      </c>
      <c r="GKZ86" s="16">
        <f t="shared" si="336"/>
        <v>0</v>
      </c>
      <c r="GLA86" s="16">
        <f t="shared" si="336"/>
        <v>0</v>
      </c>
      <c r="GLB86" s="16">
        <f t="shared" si="336"/>
        <v>0</v>
      </c>
      <c r="GLC86" s="16">
        <f t="shared" si="336"/>
        <v>0</v>
      </c>
      <c r="GLD86" s="16">
        <f t="shared" si="336"/>
        <v>0</v>
      </c>
      <c r="GLE86" s="16">
        <f t="shared" si="336"/>
        <v>0</v>
      </c>
      <c r="GLF86" s="16">
        <f t="shared" si="336"/>
        <v>0</v>
      </c>
      <c r="GLG86" s="16">
        <f t="shared" si="336"/>
        <v>0</v>
      </c>
      <c r="GLH86" s="16">
        <f t="shared" si="336"/>
        <v>0</v>
      </c>
      <c r="GLI86" s="16">
        <f t="shared" si="336"/>
        <v>0</v>
      </c>
      <c r="GLJ86" s="16">
        <f t="shared" si="336"/>
        <v>0</v>
      </c>
      <c r="GLK86" s="16">
        <f t="shared" si="336"/>
        <v>0</v>
      </c>
      <c r="GLL86" s="16">
        <f t="shared" si="336"/>
        <v>0</v>
      </c>
      <c r="GLM86" s="16">
        <f t="shared" si="336"/>
        <v>0</v>
      </c>
      <c r="GLN86" s="16">
        <f t="shared" si="336"/>
        <v>0</v>
      </c>
      <c r="GLO86" s="16">
        <f t="shared" si="336"/>
        <v>0</v>
      </c>
      <c r="GLP86" s="16">
        <f t="shared" si="336"/>
        <v>0</v>
      </c>
      <c r="GLQ86" s="16">
        <f t="shared" si="336"/>
        <v>0</v>
      </c>
      <c r="GLR86" s="16">
        <f t="shared" si="336"/>
        <v>0</v>
      </c>
      <c r="GLS86" s="16">
        <f t="shared" si="336"/>
        <v>0</v>
      </c>
      <c r="GLT86" s="16">
        <f t="shared" si="336"/>
        <v>0</v>
      </c>
      <c r="GLU86" s="16">
        <f t="shared" si="336"/>
        <v>0</v>
      </c>
      <c r="GLV86" s="16">
        <f t="shared" si="336"/>
        <v>0</v>
      </c>
      <c r="GLW86" s="16">
        <f t="shared" si="336"/>
        <v>0</v>
      </c>
      <c r="GLX86" s="16">
        <f t="shared" si="336"/>
        <v>0</v>
      </c>
      <c r="GLY86" s="16">
        <f t="shared" si="336"/>
        <v>0</v>
      </c>
      <c r="GLZ86" s="16">
        <f t="shared" si="336"/>
        <v>0</v>
      </c>
      <c r="GMA86" s="16">
        <f t="shared" si="336"/>
        <v>0</v>
      </c>
      <c r="GMB86" s="16">
        <f t="shared" si="336"/>
        <v>0</v>
      </c>
      <c r="GMC86" s="16">
        <f t="shared" si="336"/>
        <v>0</v>
      </c>
      <c r="GMD86" s="16">
        <f t="shared" si="336"/>
        <v>0</v>
      </c>
      <c r="GME86" s="16">
        <f t="shared" si="336"/>
        <v>0</v>
      </c>
      <c r="GMF86" s="16">
        <f t="shared" ref="GMF86:GOQ86" si="337">GLR83</f>
        <v>0</v>
      </c>
      <c r="GMG86" s="16">
        <f t="shared" si="337"/>
        <v>0</v>
      </c>
      <c r="GMH86" s="16">
        <f t="shared" si="337"/>
        <v>0</v>
      </c>
      <c r="GMI86" s="16">
        <f t="shared" si="337"/>
        <v>0</v>
      </c>
      <c r="GMJ86" s="16">
        <f t="shared" si="337"/>
        <v>0</v>
      </c>
      <c r="GMK86" s="16">
        <f t="shared" si="337"/>
        <v>0</v>
      </c>
      <c r="GML86" s="16">
        <f t="shared" si="337"/>
        <v>0</v>
      </c>
      <c r="GMM86" s="16">
        <f t="shared" si="337"/>
        <v>0</v>
      </c>
      <c r="GMN86" s="16">
        <f t="shared" si="337"/>
        <v>0</v>
      </c>
      <c r="GMO86" s="16">
        <f t="shared" si="337"/>
        <v>0</v>
      </c>
      <c r="GMP86" s="16">
        <f t="shared" si="337"/>
        <v>0</v>
      </c>
      <c r="GMQ86" s="16">
        <f t="shared" si="337"/>
        <v>0</v>
      </c>
      <c r="GMR86" s="16">
        <f t="shared" si="337"/>
        <v>0</v>
      </c>
      <c r="GMS86" s="16">
        <f t="shared" si="337"/>
        <v>0</v>
      </c>
      <c r="GMT86" s="16">
        <f t="shared" si="337"/>
        <v>0</v>
      </c>
      <c r="GMU86" s="16">
        <f t="shared" si="337"/>
        <v>0</v>
      </c>
      <c r="GMV86" s="16">
        <f t="shared" si="337"/>
        <v>0</v>
      </c>
      <c r="GMW86" s="16">
        <f t="shared" si="337"/>
        <v>0</v>
      </c>
      <c r="GMX86" s="16">
        <f t="shared" si="337"/>
        <v>0</v>
      </c>
      <c r="GMY86" s="16">
        <f t="shared" si="337"/>
        <v>0</v>
      </c>
      <c r="GMZ86" s="16">
        <f t="shared" si="337"/>
        <v>0</v>
      </c>
      <c r="GNA86" s="16">
        <f t="shared" si="337"/>
        <v>0</v>
      </c>
      <c r="GNB86" s="16">
        <f t="shared" si="337"/>
        <v>0</v>
      </c>
      <c r="GNC86" s="16">
        <f t="shared" si="337"/>
        <v>0</v>
      </c>
      <c r="GND86" s="16">
        <f t="shared" si="337"/>
        <v>0</v>
      </c>
      <c r="GNE86" s="16">
        <f t="shared" si="337"/>
        <v>0</v>
      </c>
      <c r="GNF86" s="16">
        <f t="shared" si="337"/>
        <v>0</v>
      </c>
      <c r="GNG86" s="16">
        <f t="shared" si="337"/>
        <v>0</v>
      </c>
      <c r="GNH86" s="16">
        <f t="shared" si="337"/>
        <v>0</v>
      </c>
      <c r="GNI86" s="16">
        <f t="shared" si="337"/>
        <v>0</v>
      </c>
      <c r="GNJ86" s="16">
        <f t="shared" si="337"/>
        <v>0</v>
      </c>
      <c r="GNK86" s="16">
        <f t="shared" si="337"/>
        <v>0</v>
      </c>
      <c r="GNL86" s="16">
        <f t="shared" si="337"/>
        <v>0</v>
      </c>
      <c r="GNM86" s="16">
        <f t="shared" si="337"/>
        <v>0</v>
      </c>
      <c r="GNN86" s="16">
        <f t="shared" si="337"/>
        <v>0</v>
      </c>
      <c r="GNO86" s="16">
        <f t="shared" si="337"/>
        <v>0</v>
      </c>
      <c r="GNP86" s="16">
        <f t="shared" si="337"/>
        <v>0</v>
      </c>
      <c r="GNQ86" s="16">
        <f t="shared" si="337"/>
        <v>0</v>
      </c>
      <c r="GNR86" s="16">
        <f t="shared" si="337"/>
        <v>0</v>
      </c>
      <c r="GNS86" s="16">
        <f t="shared" si="337"/>
        <v>0</v>
      </c>
      <c r="GNT86" s="16">
        <f t="shared" si="337"/>
        <v>0</v>
      </c>
      <c r="GNU86" s="16">
        <f t="shared" si="337"/>
        <v>0</v>
      </c>
      <c r="GNV86" s="16">
        <f t="shared" si="337"/>
        <v>0</v>
      </c>
      <c r="GNW86" s="16">
        <f t="shared" si="337"/>
        <v>0</v>
      </c>
      <c r="GNX86" s="16">
        <f t="shared" si="337"/>
        <v>0</v>
      </c>
      <c r="GNY86" s="16">
        <f t="shared" si="337"/>
        <v>0</v>
      </c>
      <c r="GNZ86" s="16">
        <f t="shared" si="337"/>
        <v>0</v>
      </c>
      <c r="GOA86" s="16">
        <f t="shared" si="337"/>
        <v>0</v>
      </c>
      <c r="GOB86" s="16">
        <f t="shared" si="337"/>
        <v>0</v>
      </c>
      <c r="GOC86" s="16">
        <f t="shared" si="337"/>
        <v>0</v>
      </c>
      <c r="GOD86" s="16">
        <f t="shared" si="337"/>
        <v>0</v>
      </c>
      <c r="GOE86" s="16">
        <f t="shared" si="337"/>
        <v>0</v>
      </c>
      <c r="GOF86" s="16">
        <f t="shared" si="337"/>
        <v>0</v>
      </c>
      <c r="GOG86" s="16">
        <f t="shared" si="337"/>
        <v>0</v>
      </c>
      <c r="GOH86" s="16">
        <f t="shared" si="337"/>
        <v>0</v>
      </c>
      <c r="GOI86" s="16">
        <f t="shared" si="337"/>
        <v>0</v>
      </c>
      <c r="GOJ86" s="16">
        <f t="shared" si="337"/>
        <v>0</v>
      </c>
      <c r="GOK86" s="16">
        <f t="shared" si="337"/>
        <v>0</v>
      </c>
      <c r="GOL86" s="16">
        <f t="shared" si="337"/>
        <v>0</v>
      </c>
      <c r="GOM86" s="16">
        <f t="shared" si="337"/>
        <v>0</v>
      </c>
      <c r="GON86" s="16">
        <f t="shared" si="337"/>
        <v>0</v>
      </c>
      <c r="GOO86" s="16">
        <f t="shared" si="337"/>
        <v>0</v>
      </c>
      <c r="GOP86" s="16">
        <f t="shared" si="337"/>
        <v>0</v>
      </c>
      <c r="GOQ86" s="16">
        <f t="shared" si="337"/>
        <v>0</v>
      </c>
      <c r="GOR86" s="16">
        <f t="shared" ref="GOR86:GRC86" si="338">GOD83</f>
        <v>0</v>
      </c>
      <c r="GOS86" s="16">
        <f t="shared" si="338"/>
        <v>0</v>
      </c>
      <c r="GOT86" s="16">
        <f t="shared" si="338"/>
        <v>0</v>
      </c>
      <c r="GOU86" s="16">
        <f t="shared" si="338"/>
        <v>0</v>
      </c>
      <c r="GOV86" s="16">
        <f t="shared" si="338"/>
        <v>0</v>
      </c>
      <c r="GOW86" s="16">
        <f t="shared" si="338"/>
        <v>0</v>
      </c>
      <c r="GOX86" s="16">
        <f t="shared" si="338"/>
        <v>0</v>
      </c>
      <c r="GOY86" s="16">
        <f t="shared" si="338"/>
        <v>0</v>
      </c>
      <c r="GOZ86" s="16">
        <f t="shared" si="338"/>
        <v>0</v>
      </c>
      <c r="GPA86" s="16">
        <f t="shared" si="338"/>
        <v>0</v>
      </c>
      <c r="GPB86" s="16">
        <f t="shared" si="338"/>
        <v>0</v>
      </c>
      <c r="GPC86" s="16">
        <f t="shared" si="338"/>
        <v>0</v>
      </c>
      <c r="GPD86" s="16">
        <f t="shared" si="338"/>
        <v>0</v>
      </c>
      <c r="GPE86" s="16">
        <f t="shared" si="338"/>
        <v>0</v>
      </c>
      <c r="GPF86" s="16">
        <f t="shared" si="338"/>
        <v>0</v>
      </c>
      <c r="GPG86" s="16">
        <f t="shared" si="338"/>
        <v>0</v>
      </c>
      <c r="GPH86" s="16">
        <f t="shared" si="338"/>
        <v>0</v>
      </c>
      <c r="GPI86" s="16">
        <f t="shared" si="338"/>
        <v>0</v>
      </c>
      <c r="GPJ86" s="16">
        <f t="shared" si="338"/>
        <v>0</v>
      </c>
      <c r="GPK86" s="16">
        <f t="shared" si="338"/>
        <v>0</v>
      </c>
      <c r="GPL86" s="16">
        <f t="shared" si="338"/>
        <v>0</v>
      </c>
      <c r="GPM86" s="16">
        <f t="shared" si="338"/>
        <v>0</v>
      </c>
      <c r="GPN86" s="16">
        <f t="shared" si="338"/>
        <v>0</v>
      </c>
      <c r="GPO86" s="16">
        <f t="shared" si="338"/>
        <v>0</v>
      </c>
      <c r="GPP86" s="16">
        <f t="shared" si="338"/>
        <v>0</v>
      </c>
      <c r="GPQ86" s="16">
        <f t="shared" si="338"/>
        <v>0</v>
      </c>
      <c r="GPR86" s="16">
        <f t="shared" si="338"/>
        <v>0</v>
      </c>
      <c r="GPS86" s="16">
        <f t="shared" si="338"/>
        <v>0</v>
      </c>
      <c r="GPT86" s="16">
        <f t="shared" si="338"/>
        <v>0</v>
      </c>
      <c r="GPU86" s="16">
        <f t="shared" si="338"/>
        <v>0</v>
      </c>
      <c r="GPV86" s="16">
        <f t="shared" si="338"/>
        <v>0</v>
      </c>
      <c r="GPW86" s="16">
        <f t="shared" si="338"/>
        <v>0</v>
      </c>
      <c r="GPX86" s="16">
        <f t="shared" si="338"/>
        <v>0</v>
      </c>
      <c r="GPY86" s="16">
        <f t="shared" si="338"/>
        <v>0</v>
      </c>
      <c r="GPZ86" s="16">
        <f t="shared" si="338"/>
        <v>0</v>
      </c>
      <c r="GQA86" s="16">
        <f t="shared" si="338"/>
        <v>0</v>
      </c>
      <c r="GQB86" s="16">
        <f t="shared" si="338"/>
        <v>0</v>
      </c>
      <c r="GQC86" s="16">
        <f t="shared" si="338"/>
        <v>0</v>
      </c>
      <c r="GQD86" s="16">
        <f t="shared" si="338"/>
        <v>0</v>
      </c>
      <c r="GQE86" s="16">
        <f t="shared" si="338"/>
        <v>0</v>
      </c>
      <c r="GQF86" s="16">
        <f t="shared" si="338"/>
        <v>0</v>
      </c>
      <c r="GQG86" s="16">
        <f t="shared" si="338"/>
        <v>0</v>
      </c>
      <c r="GQH86" s="16">
        <f t="shared" si="338"/>
        <v>0</v>
      </c>
      <c r="GQI86" s="16">
        <f t="shared" si="338"/>
        <v>0</v>
      </c>
      <c r="GQJ86" s="16">
        <f t="shared" si="338"/>
        <v>0</v>
      </c>
      <c r="GQK86" s="16">
        <f t="shared" si="338"/>
        <v>0</v>
      </c>
      <c r="GQL86" s="16">
        <f t="shared" si="338"/>
        <v>0</v>
      </c>
      <c r="GQM86" s="16">
        <f t="shared" si="338"/>
        <v>0</v>
      </c>
      <c r="GQN86" s="16">
        <f t="shared" si="338"/>
        <v>0</v>
      </c>
      <c r="GQO86" s="16">
        <f t="shared" si="338"/>
        <v>0</v>
      </c>
      <c r="GQP86" s="16">
        <f t="shared" si="338"/>
        <v>0</v>
      </c>
      <c r="GQQ86" s="16">
        <f t="shared" si="338"/>
        <v>0</v>
      </c>
      <c r="GQR86" s="16">
        <f t="shared" si="338"/>
        <v>0</v>
      </c>
      <c r="GQS86" s="16">
        <f t="shared" si="338"/>
        <v>0</v>
      </c>
      <c r="GQT86" s="16">
        <f t="shared" si="338"/>
        <v>0</v>
      </c>
      <c r="GQU86" s="16">
        <f t="shared" si="338"/>
        <v>0</v>
      </c>
      <c r="GQV86" s="16">
        <f t="shared" si="338"/>
        <v>0</v>
      </c>
      <c r="GQW86" s="16">
        <f t="shared" si="338"/>
        <v>0</v>
      </c>
      <c r="GQX86" s="16">
        <f t="shared" si="338"/>
        <v>0</v>
      </c>
      <c r="GQY86" s="16">
        <f t="shared" si="338"/>
        <v>0</v>
      </c>
      <c r="GQZ86" s="16">
        <f t="shared" si="338"/>
        <v>0</v>
      </c>
      <c r="GRA86" s="16">
        <f t="shared" si="338"/>
        <v>0</v>
      </c>
      <c r="GRB86" s="16">
        <f t="shared" si="338"/>
        <v>0</v>
      </c>
      <c r="GRC86" s="16">
        <f t="shared" si="338"/>
        <v>0</v>
      </c>
      <c r="GRD86" s="16">
        <f t="shared" ref="GRD86:GTO86" si="339">GQP83</f>
        <v>0</v>
      </c>
      <c r="GRE86" s="16">
        <f t="shared" si="339"/>
        <v>0</v>
      </c>
      <c r="GRF86" s="16">
        <f t="shared" si="339"/>
        <v>0</v>
      </c>
      <c r="GRG86" s="16">
        <f t="shared" si="339"/>
        <v>0</v>
      </c>
      <c r="GRH86" s="16">
        <f t="shared" si="339"/>
        <v>0</v>
      </c>
      <c r="GRI86" s="16">
        <f t="shared" si="339"/>
        <v>0</v>
      </c>
      <c r="GRJ86" s="16">
        <f t="shared" si="339"/>
        <v>0</v>
      </c>
      <c r="GRK86" s="16">
        <f t="shared" si="339"/>
        <v>0</v>
      </c>
      <c r="GRL86" s="16">
        <f t="shared" si="339"/>
        <v>0</v>
      </c>
      <c r="GRM86" s="16">
        <f t="shared" si="339"/>
        <v>0</v>
      </c>
      <c r="GRN86" s="16">
        <f t="shared" si="339"/>
        <v>0</v>
      </c>
      <c r="GRO86" s="16">
        <f t="shared" si="339"/>
        <v>0</v>
      </c>
      <c r="GRP86" s="16">
        <f t="shared" si="339"/>
        <v>0</v>
      </c>
      <c r="GRQ86" s="16">
        <f t="shared" si="339"/>
        <v>0</v>
      </c>
      <c r="GRR86" s="16">
        <f t="shared" si="339"/>
        <v>0</v>
      </c>
      <c r="GRS86" s="16">
        <f t="shared" si="339"/>
        <v>0</v>
      </c>
      <c r="GRT86" s="16">
        <f t="shared" si="339"/>
        <v>0</v>
      </c>
      <c r="GRU86" s="16">
        <f t="shared" si="339"/>
        <v>0</v>
      </c>
      <c r="GRV86" s="16">
        <f t="shared" si="339"/>
        <v>0</v>
      </c>
      <c r="GRW86" s="16">
        <f t="shared" si="339"/>
        <v>0</v>
      </c>
      <c r="GRX86" s="16">
        <f t="shared" si="339"/>
        <v>0</v>
      </c>
      <c r="GRY86" s="16">
        <f t="shared" si="339"/>
        <v>0</v>
      </c>
      <c r="GRZ86" s="16">
        <f t="shared" si="339"/>
        <v>0</v>
      </c>
      <c r="GSA86" s="16">
        <f t="shared" si="339"/>
        <v>0</v>
      </c>
      <c r="GSB86" s="16">
        <f t="shared" si="339"/>
        <v>0</v>
      </c>
      <c r="GSC86" s="16">
        <f t="shared" si="339"/>
        <v>0</v>
      </c>
      <c r="GSD86" s="16">
        <f t="shared" si="339"/>
        <v>0</v>
      </c>
      <c r="GSE86" s="16">
        <f t="shared" si="339"/>
        <v>0</v>
      </c>
      <c r="GSF86" s="16">
        <f t="shared" si="339"/>
        <v>0</v>
      </c>
      <c r="GSG86" s="16">
        <f t="shared" si="339"/>
        <v>0</v>
      </c>
      <c r="GSH86" s="16">
        <f t="shared" si="339"/>
        <v>0</v>
      </c>
      <c r="GSI86" s="16">
        <f t="shared" si="339"/>
        <v>0</v>
      </c>
      <c r="GSJ86" s="16">
        <f t="shared" si="339"/>
        <v>0</v>
      </c>
      <c r="GSK86" s="16">
        <f t="shared" si="339"/>
        <v>0</v>
      </c>
      <c r="GSL86" s="16">
        <f t="shared" si="339"/>
        <v>0</v>
      </c>
      <c r="GSM86" s="16">
        <f t="shared" si="339"/>
        <v>0</v>
      </c>
      <c r="GSN86" s="16">
        <f t="shared" si="339"/>
        <v>0</v>
      </c>
      <c r="GSO86" s="16">
        <f t="shared" si="339"/>
        <v>0</v>
      </c>
      <c r="GSP86" s="16">
        <f t="shared" si="339"/>
        <v>0</v>
      </c>
      <c r="GSQ86" s="16">
        <f t="shared" si="339"/>
        <v>0</v>
      </c>
      <c r="GSR86" s="16">
        <f t="shared" si="339"/>
        <v>0</v>
      </c>
      <c r="GSS86" s="16">
        <f t="shared" si="339"/>
        <v>0</v>
      </c>
      <c r="GST86" s="16">
        <f t="shared" si="339"/>
        <v>0</v>
      </c>
      <c r="GSU86" s="16">
        <f t="shared" si="339"/>
        <v>0</v>
      </c>
      <c r="GSV86" s="16">
        <f t="shared" si="339"/>
        <v>0</v>
      </c>
      <c r="GSW86" s="16">
        <f t="shared" si="339"/>
        <v>0</v>
      </c>
      <c r="GSX86" s="16">
        <f t="shared" si="339"/>
        <v>0</v>
      </c>
      <c r="GSY86" s="16">
        <f t="shared" si="339"/>
        <v>0</v>
      </c>
      <c r="GSZ86" s="16">
        <f t="shared" si="339"/>
        <v>0</v>
      </c>
      <c r="GTA86" s="16">
        <f t="shared" si="339"/>
        <v>0</v>
      </c>
      <c r="GTB86" s="16">
        <f t="shared" si="339"/>
        <v>0</v>
      </c>
      <c r="GTC86" s="16">
        <f t="shared" si="339"/>
        <v>0</v>
      </c>
      <c r="GTD86" s="16">
        <f t="shared" si="339"/>
        <v>0</v>
      </c>
      <c r="GTE86" s="16">
        <f t="shared" si="339"/>
        <v>0</v>
      </c>
      <c r="GTF86" s="16">
        <f t="shared" si="339"/>
        <v>0</v>
      </c>
      <c r="GTG86" s="16">
        <f t="shared" si="339"/>
        <v>0</v>
      </c>
      <c r="GTH86" s="16">
        <f t="shared" si="339"/>
        <v>0</v>
      </c>
      <c r="GTI86" s="16">
        <f t="shared" si="339"/>
        <v>0</v>
      </c>
      <c r="GTJ86" s="16">
        <f t="shared" si="339"/>
        <v>0</v>
      </c>
      <c r="GTK86" s="16">
        <f t="shared" si="339"/>
        <v>0</v>
      </c>
      <c r="GTL86" s="16">
        <f t="shared" si="339"/>
        <v>0</v>
      </c>
      <c r="GTM86" s="16">
        <f t="shared" si="339"/>
        <v>0</v>
      </c>
      <c r="GTN86" s="16">
        <f t="shared" si="339"/>
        <v>0</v>
      </c>
      <c r="GTO86" s="16">
        <f t="shared" si="339"/>
        <v>0</v>
      </c>
      <c r="GTP86" s="16">
        <f t="shared" ref="GTP86:GWA86" si="340">GTB83</f>
        <v>0</v>
      </c>
      <c r="GTQ86" s="16">
        <f t="shared" si="340"/>
        <v>0</v>
      </c>
      <c r="GTR86" s="16">
        <f t="shared" si="340"/>
        <v>0</v>
      </c>
      <c r="GTS86" s="16">
        <f t="shared" si="340"/>
        <v>0</v>
      </c>
      <c r="GTT86" s="16">
        <f t="shared" si="340"/>
        <v>0</v>
      </c>
      <c r="GTU86" s="16">
        <f t="shared" si="340"/>
        <v>0</v>
      </c>
      <c r="GTV86" s="16">
        <f t="shared" si="340"/>
        <v>0</v>
      </c>
      <c r="GTW86" s="16">
        <f t="shared" si="340"/>
        <v>0</v>
      </c>
      <c r="GTX86" s="16">
        <f t="shared" si="340"/>
        <v>0</v>
      </c>
      <c r="GTY86" s="16">
        <f t="shared" si="340"/>
        <v>0</v>
      </c>
      <c r="GTZ86" s="16">
        <f t="shared" si="340"/>
        <v>0</v>
      </c>
      <c r="GUA86" s="16">
        <f t="shared" si="340"/>
        <v>0</v>
      </c>
      <c r="GUB86" s="16">
        <f t="shared" si="340"/>
        <v>0</v>
      </c>
      <c r="GUC86" s="16">
        <f t="shared" si="340"/>
        <v>0</v>
      </c>
      <c r="GUD86" s="16">
        <f t="shared" si="340"/>
        <v>0</v>
      </c>
      <c r="GUE86" s="16">
        <f t="shared" si="340"/>
        <v>0</v>
      </c>
      <c r="GUF86" s="16">
        <f t="shared" si="340"/>
        <v>0</v>
      </c>
      <c r="GUG86" s="16">
        <f t="shared" si="340"/>
        <v>0</v>
      </c>
      <c r="GUH86" s="16">
        <f t="shared" si="340"/>
        <v>0</v>
      </c>
      <c r="GUI86" s="16">
        <f t="shared" si="340"/>
        <v>0</v>
      </c>
      <c r="GUJ86" s="16">
        <f t="shared" si="340"/>
        <v>0</v>
      </c>
      <c r="GUK86" s="16">
        <f t="shared" si="340"/>
        <v>0</v>
      </c>
      <c r="GUL86" s="16">
        <f t="shared" si="340"/>
        <v>0</v>
      </c>
      <c r="GUM86" s="16">
        <f t="shared" si="340"/>
        <v>0</v>
      </c>
      <c r="GUN86" s="16">
        <f t="shared" si="340"/>
        <v>0</v>
      </c>
      <c r="GUO86" s="16">
        <f t="shared" si="340"/>
        <v>0</v>
      </c>
      <c r="GUP86" s="16">
        <f t="shared" si="340"/>
        <v>0</v>
      </c>
      <c r="GUQ86" s="16">
        <f t="shared" si="340"/>
        <v>0</v>
      </c>
      <c r="GUR86" s="16">
        <f t="shared" si="340"/>
        <v>0</v>
      </c>
      <c r="GUS86" s="16">
        <f t="shared" si="340"/>
        <v>0</v>
      </c>
      <c r="GUT86" s="16">
        <f t="shared" si="340"/>
        <v>0</v>
      </c>
      <c r="GUU86" s="16">
        <f t="shared" si="340"/>
        <v>0</v>
      </c>
      <c r="GUV86" s="16">
        <f t="shared" si="340"/>
        <v>0</v>
      </c>
      <c r="GUW86" s="16">
        <f t="shared" si="340"/>
        <v>0</v>
      </c>
      <c r="GUX86" s="16">
        <f t="shared" si="340"/>
        <v>0</v>
      </c>
      <c r="GUY86" s="16">
        <f t="shared" si="340"/>
        <v>0</v>
      </c>
      <c r="GUZ86" s="16">
        <f t="shared" si="340"/>
        <v>0</v>
      </c>
      <c r="GVA86" s="16">
        <f t="shared" si="340"/>
        <v>0</v>
      </c>
      <c r="GVB86" s="16">
        <f t="shared" si="340"/>
        <v>0</v>
      </c>
      <c r="GVC86" s="16">
        <f t="shared" si="340"/>
        <v>0</v>
      </c>
      <c r="GVD86" s="16">
        <f t="shared" si="340"/>
        <v>0</v>
      </c>
      <c r="GVE86" s="16">
        <f t="shared" si="340"/>
        <v>0</v>
      </c>
      <c r="GVF86" s="16">
        <f t="shared" si="340"/>
        <v>0</v>
      </c>
      <c r="GVG86" s="16">
        <f t="shared" si="340"/>
        <v>0</v>
      </c>
      <c r="GVH86" s="16">
        <f t="shared" si="340"/>
        <v>0</v>
      </c>
      <c r="GVI86" s="16">
        <f t="shared" si="340"/>
        <v>0</v>
      </c>
      <c r="GVJ86" s="16">
        <f t="shared" si="340"/>
        <v>0</v>
      </c>
      <c r="GVK86" s="16">
        <f t="shared" si="340"/>
        <v>0</v>
      </c>
      <c r="GVL86" s="16">
        <f t="shared" si="340"/>
        <v>0</v>
      </c>
      <c r="GVM86" s="16">
        <f t="shared" si="340"/>
        <v>0</v>
      </c>
      <c r="GVN86" s="16">
        <f t="shared" si="340"/>
        <v>0</v>
      </c>
      <c r="GVO86" s="16">
        <f t="shared" si="340"/>
        <v>0</v>
      </c>
      <c r="GVP86" s="16">
        <f t="shared" si="340"/>
        <v>0</v>
      </c>
      <c r="GVQ86" s="16">
        <f t="shared" si="340"/>
        <v>0</v>
      </c>
      <c r="GVR86" s="16">
        <f t="shared" si="340"/>
        <v>0</v>
      </c>
      <c r="GVS86" s="16">
        <f t="shared" si="340"/>
        <v>0</v>
      </c>
      <c r="GVT86" s="16">
        <f t="shared" si="340"/>
        <v>0</v>
      </c>
      <c r="GVU86" s="16">
        <f t="shared" si="340"/>
        <v>0</v>
      </c>
      <c r="GVV86" s="16">
        <f t="shared" si="340"/>
        <v>0</v>
      </c>
      <c r="GVW86" s="16">
        <f t="shared" si="340"/>
        <v>0</v>
      </c>
      <c r="GVX86" s="16">
        <f t="shared" si="340"/>
        <v>0</v>
      </c>
      <c r="GVY86" s="16">
        <f t="shared" si="340"/>
        <v>0</v>
      </c>
      <c r="GVZ86" s="16">
        <f t="shared" si="340"/>
        <v>0</v>
      </c>
      <c r="GWA86" s="16">
        <f t="shared" si="340"/>
        <v>0</v>
      </c>
      <c r="GWB86" s="16">
        <f t="shared" ref="GWB86:GYM86" si="341">GVN83</f>
        <v>0</v>
      </c>
      <c r="GWC86" s="16">
        <f t="shared" si="341"/>
        <v>0</v>
      </c>
      <c r="GWD86" s="16">
        <f t="shared" si="341"/>
        <v>0</v>
      </c>
      <c r="GWE86" s="16">
        <f t="shared" si="341"/>
        <v>0</v>
      </c>
      <c r="GWF86" s="16">
        <f t="shared" si="341"/>
        <v>0</v>
      </c>
      <c r="GWG86" s="16">
        <f t="shared" si="341"/>
        <v>0</v>
      </c>
      <c r="GWH86" s="16">
        <f t="shared" si="341"/>
        <v>0</v>
      </c>
      <c r="GWI86" s="16">
        <f t="shared" si="341"/>
        <v>0</v>
      </c>
      <c r="GWJ86" s="16">
        <f t="shared" si="341"/>
        <v>0</v>
      </c>
      <c r="GWK86" s="16">
        <f t="shared" si="341"/>
        <v>0</v>
      </c>
      <c r="GWL86" s="16">
        <f t="shared" si="341"/>
        <v>0</v>
      </c>
      <c r="GWM86" s="16">
        <f t="shared" si="341"/>
        <v>0</v>
      </c>
      <c r="GWN86" s="16">
        <f t="shared" si="341"/>
        <v>0</v>
      </c>
      <c r="GWO86" s="16">
        <f t="shared" si="341"/>
        <v>0</v>
      </c>
      <c r="GWP86" s="16">
        <f t="shared" si="341"/>
        <v>0</v>
      </c>
      <c r="GWQ86" s="16">
        <f t="shared" si="341"/>
        <v>0</v>
      </c>
      <c r="GWR86" s="16">
        <f t="shared" si="341"/>
        <v>0</v>
      </c>
      <c r="GWS86" s="16">
        <f t="shared" si="341"/>
        <v>0</v>
      </c>
      <c r="GWT86" s="16">
        <f t="shared" si="341"/>
        <v>0</v>
      </c>
      <c r="GWU86" s="16">
        <f t="shared" si="341"/>
        <v>0</v>
      </c>
      <c r="GWV86" s="16">
        <f t="shared" si="341"/>
        <v>0</v>
      </c>
      <c r="GWW86" s="16">
        <f t="shared" si="341"/>
        <v>0</v>
      </c>
      <c r="GWX86" s="16">
        <f t="shared" si="341"/>
        <v>0</v>
      </c>
      <c r="GWY86" s="16">
        <f t="shared" si="341"/>
        <v>0</v>
      </c>
      <c r="GWZ86" s="16">
        <f t="shared" si="341"/>
        <v>0</v>
      </c>
      <c r="GXA86" s="16">
        <f t="shared" si="341"/>
        <v>0</v>
      </c>
      <c r="GXB86" s="16">
        <f t="shared" si="341"/>
        <v>0</v>
      </c>
      <c r="GXC86" s="16">
        <f t="shared" si="341"/>
        <v>0</v>
      </c>
      <c r="GXD86" s="16">
        <f t="shared" si="341"/>
        <v>0</v>
      </c>
      <c r="GXE86" s="16">
        <f t="shared" si="341"/>
        <v>0</v>
      </c>
      <c r="GXF86" s="16">
        <f t="shared" si="341"/>
        <v>0</v>
      </c>
      <c r="GXG86" s="16">
        <f t="shared" si="341"/>
        <v>0</v>
      </c>
      <c r="GXH86" s="16">
        <f t="shared" si="341"/>
        <v>0</v>
      </c>
      <c r="GXI86" s="16">
        <f t="shared" si="341"/>
        <v>0</v>
      </c>
      <c r="GXJ86" s="16">
        <f t="shared" si="341"/>
        <v>0</v>
      </c>
      <c r="GXK86" s="16">
        <f t="shared" si="341"/>
        <v>0</v>
      </c>
      <c r="GXL86" s="16">
        <f t="shared" si="341"/>
        <v>0</v>
      </c>
      <c r="GXM86" s="16">
        <f t="shared" si="341"/>
        <v>0</v>
      </c>
      <c r="GXN86" s="16">
        <f t="shared" si="341"/>
        <v>0</v>
      </c>
      <c r="GXO86" s="16">
        <f t="shared" si="341"/>
        <v>0</v>
      </c>
      <c r="GXP86" s="16">
        <f t="shared" si="341"/>
        <v>0</v>
      </c>
      <c r="GXQ86" s="16">
        <f t="shared" si="341"/>
        <v>0</v>
      </c>
      <c r="GXR86" s="16">
        <f t="shared" si="341"/>
        <v>0</v>
      </c>
      <c r="GXS86" s="16">
        <f t="shared" si="341"/>
        <v>0</v>
      </c>
      <c r="GXT86" s="16">
        <f t="shared" si="341"/>
        <v>0</v>
      </c>
      <c r="GXU86" s="16">
        <f t="shared" si="341"/>
        <v>0</v>
      </c>
      <c r="GXV86" s="16">
        <f t="shared" si="341"/>
        <v>0</v>
      </c>
      <c r="GXW86" s="16">
        <f t="shared" si="341"/>
        <v>0</v>
      </c>
      <c r="GXX86" s="16">
        <f t="shared" si="341"/>
        <v>0</v>
      </c>
      <c r="GXY86" s="16">
        <f t="shared" si="341"/>
        <v>0</v>
      </c>
      <c r="GXZ86" s="16">
        <f t="shared" si="341"/>
        <v>0</v>
      </c>
      <c r="GYA86" s="16">
        <f t="shared" si="341"/>
        <v>0</v>
      </c>
      <c r="GYB86" s="16">
        <f t="shared" si="341"/>
        <v>0</v>
      </c>
      <c r="GYC86" s="16">
        <f t="shared" si="341"/>
        <v>0</v>
      </c>
      <c r="GYD86" s="16">
        <f t="shared" si="341"/>
        <v>0</v>
      </c>
      <c r="GYE86" s="16">
        <f t="shared" si="341"/>
        <v>0</v>
      </c>
      <c r="GYF86" s="16">
        <f t="shared" si="341"/>
        <v>0</v>
      </c>
      <c r="GYG86" s="16">
        <f t="shared" si="341"/>
        <v>0</v>
      </c>
      <c r="GYH86" s="16">
        <f t="shared" si="341"/>
        <v>0</v>
      </c>
      <c r="GYI86" s="16">
        <f t="shared" si="341"/>
        <v>0</v>
      </c>
      <c r="GYJ86" s="16">
        <f t="shared" si="341"/>
        <v>0</v>
      </c>
      <c r="GYK86" s="16">
        <f t="shared" si="341"/>
        <v>0</v>
      </c>
      <c r="GYL86" s="16">
        <f t="shared" si="341"/>
        <v>0</v>
      </c>
      <c r="GYM86" s="16">
        <f t="shared" si="341"/>
        <v>0</v>
      </c>
      <c r="GYN86" s="16">
        <f t="shared" ref="GYN86:HAY86" si="342">GXZ83</f>
        <v>0</v>
      </c>
      <c r="GYO86" s="16">
        <f t="shared" si="342"/>
        <v>0</v>
      </c>
      <c r="GYP86" s="16">
        <f t="shared" si="342"/>
        <v>0</v>
      </c>
      <c r="GYQ86" s="16">
        <f t="shared" si="342"/>
        <v>0</v>
      </c>
      <c r="GYR86" s="16">
        <f t="shared" si="342"/>
        <v>0</v>
      </c>
      <c r="GYS86" s="16">
        <f t="shared" si="342"/>
        <v>0</v>
      </c>
      <c r="GYT86" s="16">
        <f t="shared" si="342"/>
        <v>0</v>
      </c>
      <c r="GYU86" s="16">
        <f t="shared" si="342"/>
        <v>0</v>
      </c>
      <c r="GYV86" s="16">
        <f t="shared" si="342"/>
        <v>0</v>
      </c>
      <c r="GYW86" s="16">
        <f t="shared" si="342"/>
        <v>0</v>
      </c>
      <c r="GYX86" s="16">
        <f t="shared" si="342"/>
        <v>0</v>
      </c>
      <c r="GYY86" s="16">
        <f t="shared" si="342"/>
        <v>0</v>
      </c>
      <c r="GYZ86" s="16">
        <f t="shared" si="342"/>
        <v>0</v>
      </c>
      <c r="GZA86" s="16">
        <f t="shared" si="342"/>
        <v>0</v>
      </c>
      <c r="GZB86" s="16">
        <f t="shared" si="342"/>
        <v>0</v>
      </c>
      <c r="GZC86" s="16">
        <f t="shared" si="342"/>
        <v>0</v>
      </c>
      <c r="GZD86" s="16">
        <f t="shared" si="342"/>
        <v>0</v>
      </c>
      <c r="GZE86" s="16">
        <f t="shared" si="342"/>
        <v>0</v>
      </c>
      <c r="GZF86" s="16">
        <f t="shared" si="342"/>
        <v>0</v>
      </c>
      <c r="GZG86" s="16">
        <f t="shared" si="342"/>
        <v>0</v>
      </c>
      <c r="GZH86" s="16">
        <f t="shared" si="342"/>
        <v>0</v>
      </c>
      <c r="GZI86" s="16">
        <f t="shared" si="342"/>
        <v>0</v>
      </c>
      <c r="GZJ86" s="16">
        <f t="shared" si="342"/>
        <v>0</v>
      </c>
      <c r="GZK86" s="16">
        <f t="shared" si="342"/>
        <v>0</v>
      </c>
      <c r="GZL86" s="16">
        <f t="shared" si="342"/>
        <v>0</v>
      </c>
      <c r="GZM86" s="16">
        <f t="shared" si="342"/>
        <v>0</v>
      </c>
      <c r="GZN86" s="16">
        <f t="shared" si="342"/>
        <v>0</v>
      </c>
      <c r="GZO86" s="16">
        <f t="shared" si="342"/>
        <v>0</v>
      </c>
      <c r="GZP86" s="16">
        <f t="shared" si="342"/>
        <v>0</v>
      </c>
      <c r="GZQ86" s="16">
        <f t="shared" si="342"/>
        <v>0</v>
      </c>
      <c r="GZR86" s="16">
        <f t="shared" si="342"/>
        <v>0</v>
      </c>
      <c r="GZS86" s="16">
        <f t="shared" si="342"/>
        <v>0</v>
      </c>
      <c r="GZT86" s="16">
        <f t="shared" si="342"/>
        <v>0</v>
      </c>
      <c r="GZU86" s="16">
        <f t="shared" si="342"/>
        <v>0</v>
      </c>
      <c r="GZV86" s="16">
        <f t="shared" si="342"/>
        <v>0</v>
      </c>
      <c r="GZW86" s="16">
        <f t="shared" si="342"/>
        <v>0</v>
      </c>
      <c r="GZX86" s="16">
        <f t="shared" si="342"/>
        <v>0</v>
      </c>
      <c r="GZY86" s="16">
        <f t="shared" si="342"/>
        <v>0</v>
      </c>
      <c r="GZZ86" s="16">
        <f t="shared" si="342"/>
        <v>0</v>
      </c>
      <c r="HAA86" s="16">
        <f t="shared" si="342"/>
        <v>0</v>
      </c>
      <c r="HAB86" s="16">
        <f t="shared" si="342"/>
        <v>0</v>
      </c>
      <c r="HAC86" s="16">
        <f t="shared" si="342"/>
        <v>0</v>
      </c>
      <c r="HAD86" s="16">
        <f t="shared" si="342"/>
        <v>0</v>
      </c>
      <c r="HAE86" s="16">
        <f t="shared" si="342"/>
        <v>0</v>
      </c>
      <c r="HAF86" s="16">
        <f t="shared" si="342"/>
        <v>0</v>
      </c>
      <c r="HAG86" s="16">
        <f t="shared" si="342"/>
        <v>0</v>
      </c>
      <c r="HAH86" s="16">
        <f t="shared" si="342"/>
        <v>0</v>
      </c>
      <c r="HAI86" s="16">
        <f t="shared" si="342"/>
        <v>0</v>
      </c>
      <c r="HAJ86" s="16">
        <f t="shared" si="342"/>
        <v>0</v>
      </c>
      <c r="HAK86" s="16">
        <f t="shared" si="342"/>
        <v>0</v>
      </c>
      <c r="HAL86" s="16">
        <f t="shared" si="342"/>
        <v>0</v>
      </c>
      <c r="HAM86" s="16">
        <f t="shared" si="342"/>
        <v>0</v>
      </c>
      <c r="HAN86" s="16">
        <f t="shared" si="342"/>
        <v>0</v>
      </c>
      <c r="HAO86" s="16">
        <f t="shared" si="342"/>
        <v>0</v>
      </c>
      <c r="HAP86" s="16">
        <f t="shared" si="342"/>
        <v>0</v>
      </c>
      <c r="HAQ86" s="16">
        <f t="shared" si="342"/>
        <v>0</v>
      </c>
      <c r="HAR86" s="16">
        <f t="shared" si="342"/>
        <v>0</v>
      </c>
      <c r="HAS86" s="16">
        <f t="shared" si="342"/>
        <v>0</v>
      </c>
      <c r="HAT86" s="16">
        <f t="shared" si="342"/>
        <v>0</v>
      </c>
      <c r="HAU86" s="16">
        <f t="shared" si="342"/>
        <v>0</v>
      </c>
      <c r="HAV86" s="16">
        <f t="shared" si="342"/>
        <v>0</v>
      </c>
      <c r="HAW86" s="16">
        <f t="shared" si="342"/>
        <v>0</v>
      </c>
      <c r="HAX86" s="16">
        <f t="shared" si="342"/>
        <v>0</v>
      </c>
      <c r="HAY86" s="16">
        <f t="shared" si="342"/>
        <v>0</v>
      </c>
      <c r="HAZ86" s="16">
        <f t="shared" ref="HAZ86:HDK86" si="343">HAL83</f>
        <v>0</v>
      </c>
      <c r="HBA86" s="16">
        <f t="shared" si="343"/>
        <v>0</v>
      </c>
      <c r="HBB86" s="16">
        <f t="shared" si="343"/>
        <v>0</v>
      </c>
      <c r="HBC86" s="16">
        <f t="shared" si="343"/>
        <v>0</v>
      </c>
      <c r="HBD86" s="16">
        <f t="shared" si="343"/>
        <v>0</v>
      </c>
      <c r="HBE86" s="16">
        <f t="shared" si="343"/>
        <v>0</v>
      </c>
      <c r="HBF86" s="16">
        <f t="shared" si="343"/>
        <v>0</v>
      </c>
      <c r="HBG86" s="16">
        <f t="shared" si="343"/>
        <v>0</v>
      </c>
      <c r="HBH86" s="16">
        <f t="shared" si="343"/>
        <v>0</v>
      </c>
      <c r="HBI86" s="16">
        <f t="shared" si="343"/>
        <v>0</v>
      </c>
      <c r="HBJ86" s="16">
        <f t="shared" si="343"/>
        <v>0</v>
      </c>
      <c r="HBK86" s="16">
        <f t="shared" si="343"/>
        <v>0</v>
      </c>
      <c r="HBL86" s="16">
        <f t="shared" si="343"/>
        <v>0</v>
      </c>
      <c r="HBM86" s="16">
        <f t="shared" si="343"/>
        <v>0</v>
      </c>
      <c r="HBN86" s="16">
        <f t="shared" si="343"/>
        <v>0</v>
      </c>
      <c r="HBO86" s="16">
        <f t="shared" si="343"/>
        <v>0</v>
      </c>
      <c r="HBP86" s="16">
        <f t="shared" si="343"/>
        <v>0</v>
      </c>
      <c r="HBQ86" s="16">
        <f t="shared" si="343"/>
        <v>0</v>
      </c>
      <c r="HBR86" s="16">
        <f t="shared" si="343"/>
        <v>0</v>
      </c>
      <c r="HBS86" s="16">
        <f t="shared" si="343"/>
        <v>0</v>
      </c>
      <c r="HBT86" s="16">
        <f t="shared" si="343"/>
        <v>0</v>
      </c>
      <c r="HBU86" s="16">
        <f t="shared" si="343"/>
        <v>0</v>
      </c>
      <c r="HBV86" s="16">
        <f t="shared" si="343"/>
        <v>0</v>
      </c>
      <c r="HBW86" s="16">
        <f t="shared" si="343"/>
        <v>0</v>
      </c>
      <c r="HBX86" s="16">
        <f t="shared" si="343"/>
        <v>0</v>
      </c>
      <c r="HBY86" s="16">
        <f t="shared" si="343"/>
        <v>0</v>
      </c>
      <c r="HBZ86" s="16">
        <f t="shared" si="343"/>
        <v>0</v>
      </c>
      <c r="HCA86" s="16">
        <f t="shared" si="343"/>
        <v>0</v>
      </c>
      <c r="HCB86" s="16">
        <f t="shared" si="343"/>
        <v>0</v>
      </c>
      <c r="HCC86" s="16">
        <f t="shared" si="343"/>
        <v>0</v>
      </c>
      <c r="HCD86" s="16">
        <f t="shared" si="343"/>
        <v>0</v>
      </c>
      <c r="HCE86" s="16">
        <f t="shared" si="343"/>
        <v>0</v>
      </c>
      <c r="HCF86" s="16">
        <f t="shared" si="343"/>
        <v>0</v>
      </c>
      <c r="HCG86" s="16">
        <f t="shared" si="343"/>
        <v>0</v>
      </c>
      <c r="HCH86" s="16">
        <f t="shared" si="343"/>
        <v>0</v>
      </c>
      <c r="HCI86" s="16">
        <f t="shared" si="343"/>
        <v>0</v>
      </c>
      <c r="HCJ86" s="16">
        <f t="shared" si="343"/>
        <v>0</v>
      </c>
      <c r="HCK86" s="16">
        <f t="shared" si="343"/>
        <v>0</v>
      </c>
      <c r="HCL86" s="16">
        <f t="shared" si="343"/>
        <v>0</v>
      </c>
      <c r="HCM86" s="16">
        <f t="shared" si="343"/>
        <v>0</v>
      </c>
      <c r="HCN86" s="16">
        <f t="shared" si="343"/>
        <v>0</v>
      </c>
      <c r="HCO86" s="16">
        <f t="shared" si="343"/>
        <v>0</v>
      </c>
      <c r="HCP86" s="16">
        <f t="shared" si="343"/>
        <v>0</v>
      </c>
      <c r="HCQ86" s="16">
        <f t="shared" si="343"/>
        <v>0</v>
      </c>
      <c r="HCR86" s="16">
        <f t="shared" si="343"/>
        <v>0</v>
      </c>
      <c r="HCS86" s="16">
        <f t="shared" si="343"/>
        <v>0</v>
      </c>
      <c r="HCT86" s="16">
        <f t="shared" si="343"/>
        <v>0</v>
      </c>
      <c r="HCU86" s="16">
        <f t="shared" si="343"/>
        <v>0</v>
      </c>
      <c r="HCV86" s="16">
        <f t="shared" si="343"/>
        <v>0</v>
      </c>
      <c r="HCW86" s="16">
        <f t="shared" si="343"/>
        <v>0</v>
      </c>
      <c r="HCX86" s="16">
        <f t="shared" si="343"/>
        <v>0</v>
      </c>
      <c r="HCY86" s="16">
        <f t="shared" si="343"/>
        <v>0</v>
      </c>
      <c r="HCZ86" s="16">
        <f t="shared" si="343"/>
        <v>0</v>
      </c>
      <c r="HDA86" s="16">
        <f t="shared" si="343"/>
        <v>0</v>
      </c>
      <c r="HDB86" s="16">
        <f t="shared" si="343"/>
        <v>0</v>
      </c>
      <c r="HDC86" s="16">
        <f t="shared" si="343"/>
        <v>0</v>
      </c>
      <c r="HDD86" s="16">
        <f t="shared" si="343"/>
        <v>0</v>
      </c>
      <c r="HDE86" s="16">
        <f t="shared" si="343"/>
        <v>0</v>
      </c>
      <c r="HDF86" s="16">
        <f t="shared" si="343"/>
        <v>0</v>
      </c>
      <c r="HDG86" s="16">
        <f t="shared" si="343"/>
        <v>0</v>
      </c>
      <c r="HDH86" s="16">
        <f t="shared" si="343"/>
        <v>0</v>
      </c>
      <c r="HDI86" s="16">
        <f t="shared" si="343"/>
        <v>0</v>
      </c>
      <c r="HDJ86" s="16">
        <f t="shared" si="343"/>
        <v>0</v>
      </c>
      <c r="HDK86" s="16">
        <f t="shared" si="343"/>
        <v>0</v>
      </c>
      <c r="HDL86" s="16">
        <f t="shared" ref="HDL86:HFW86" si="344">HCX83</f>
        <v>0</v>
      </c>
      <c r="HDM86" s="16">
        <f t="shared" si="344"/>
        <v>0</v>
      </c>
      <c r="HDN86" s="16">
        <f t="shared" si="344"/>
        <v>0</v>
      </c>
      <c r="HDO86" s="16">
        <f t="shared" si="344"/>
        <v>0</v>
      </c>
      <c r="HDP86" s="16">
        <f t="shared" si="344"/>
        <v>0</v>
      </c>
      <c r="HDQ86" s="16">
        <f t="shared" si="344"/>
        <v>0</v>
      </c>
      <c r="HDR86" s="16">
        <f t="shared" si="344"/>
        <v>0</v>
      </c>
      <c r="HDS86" s="16">
        <f t="shared" si="344"/>
        <v>0</v>
      </c>
      <c r="HDT86" s="16">
        <f t="shared" si="344"/>
        <v>0</v>
      </c>
      <c r="HDU86" s="16">
        <f t="shared" si="344"/>
        <v>0</v>
      </c>
      <c r="HDV86" s="16">
        <f t="shared" si="344"/>
        <v>0</v>
      </c>
      <c r="HDW86" s="16">
        <f t="shared" si="344"/>
        <v>0</v>
      </c>
      <c r="HDX86" s="16">
        <f t="shared" si="344"/>
        <v>0</v>
      </c>
      <c r="HDY86" s="16">
        <f t="shared" si="344"/>
        <v>0</v>
      </c>
      <c r="HDZ86" s="16">
        <f t="shared" si="344"/>
        <v>0</v>
      </c>
      <c r="HEA86" s="16">
        <f t="shared" si="344"/>
        <v>0</v>
      </c>
      <c r="HEB86" s="16">
        <f t="shared" si="344"/>
        <v>0</v>
      </c>
      <c r="HEC86" s="16">
        <f t="shared" si="344"/>
        <v>0</v>
      </c>
      <c r="HED86" s="16">
        <f t="shared" si="344"/>
        <v>0</v>
      </c>
      <c r="HEE86" s="16">
        <f t="shared" si="344"/>
        <v>0</v>
      </c>
      <c r="HEF86" s="16">
        <f t="shared" si="344"/>
        <v>0</v>
      </c>
      <c r="HEG86" s="16">
        <f t="shared" si="344"/>
        <v>0</v>
      </c>
      <c r="HEH86" s="16">
        <f t="shared" si="344"/>
        <v>0</v>
      </c>
      <c r="HEI86" s="16">
        <f t="shared" si="344"/>
        <v>0</v>
      </c>
      <c r="HEJ86" s="16">
        <f t="shared" si="344"/>
        <v>0</v>
      </c>
      <c r="HEK86" s="16">
        <f t="shared" si="344"/>
        <v>0</v>
      </c>
      <c r="HEL86" s="16">
        <f t="shared" si="344"/>
        <v>0</v>
      </c>
      <c r="HEM86" s="16">
        <f t="shared" si="344"/>
        <v>0</v>
      </c>
      <c r="HEN86" s="16">
        <f t="shared" si="344"/>
        <v>0</v>
      </c>
      <c r="HEO86" s="16">
        <f t="shared" si="344"/>
        <v>0</v>
      </c>
      <c r="HEP86" s="16">
        <f t="shared" si="344"/>
        <v>0</v>
      </c>
      <c r="HEQ86" s="16">
        <f t="shared" si="344"/>
        <v>0</v>
      </c>
      <c r="HER86" s="16">
        <f t="shared" si="344"/>
        <v>0</v>
      </c>
      <c r="HES86" s="16">
        <f t="shared" si="344"/>
        <v>0</v>
      </c>
      <c r="HET86" s="16">
        <f t="shared" si="344"/>
        <v>0</v>
      </c>
      <c r="HEU86" s="16">
        <f t="shared" si="344"/>
        <v>0</v>
      </c>
      <c r="HEV86" s="16">
        <f t="shared" si="344"/>
        <v>0</v>
      </c>
      <c r="HEW86" s="16">
        <f t="shared" si="344"/>
        <v>0</v>
      </c>
      <c r="HEX86" s="16">
        <f t="shared" si="344"/>
        <v>0</v>
      </c>
      <c r="HEY86" s="16">
        <f t="shared" si="344"/>
        <v>0</v>
      </c>
      <c r="HEZ86" s="16">
        <f t="shared" si="344"/>
        <v>0</v>
      </c>
      <c r="HFA86" s="16">
        <f t="shared" si="344"/>
        <v>0</v>
      </c>
      <c r="HFB86" s="16">
        <f t="shared" si="344"/>
        <v>0</v>
      </c>
      <c r="HFC86" s="16">
        <f t="shared" si="344"/>
        <v>0</v>
      </c>
      <c r="HFD86" s="16">
        <f t="shared" si="344"/>
        <v>0</v>
      </c>
      <c r="HFE86" s="16">
        <f t="shared" si="344"/>
        <v>0</v>
      </c>
      <c r="HFF86" s="16">
        <f t="shared" si="344"/>
        <v>0</v>
      </c>
      <c r="HFG86" s="16">
        <f t="shared" si="344"/>
        <v>0</v>
      </c>
      <c r="HFH86" s="16">
        <f t="shared" si="344"/>
        <v>0</v>
      </c>
      <c r="HFI86" s="16">
        <f t="shared" si="344"/>
        <v>0</v>
      </c>
      <c r="HFJ86" s="16">
        <f t="shared" si="344"/>
        <v>0</v>
      </c>
      <c r="HFK86" s="16">
        <f t="shared" si="344"/>
        <v>0</v>
      </c>
      <c r="HFL86" s="16">
        <f t="shared" si="344"/>
        <v>0</v>
      </c>
      <c r="HFM86" s="16">
        <f t="shared" si="344"/>
        <v>0</v>
      </c>
      <c r="HFN86" s="16">
        <f t="shared" si="344"/>
        <v>0</v>
      </c>
      <c r="HFO86" s="16">
        <f t="shared" si="344"/>
        <v>0</v>
      </c>
      <c r="HFP86" s="16">
        <f t="shared" si="344"/>
        <v>0</v>
      </c>
      <c r="HFQ86" s="16">
        <f t="shared" si="344"/>
        <v>0</v>
      </c>
      <c r="HFR86" s="16">
        <f t="shared" si="344"/>
        <v>0</v>
      </c>
      <c r="HFS86" s="16">
        <f t="shared" si="344"/>
        <v>0</v>
      </c>
      <c r="HFT86" s="16">
        <f t="shared" si="344"/>
        <v>0</v>
      </c>
      <c r="HFU86" s="16">
        <f t="shared" si="344"/>
        <v>0</v>
      </c>
      <c r="HFV86" s="16">
        <f t="shared" si="344"/>
        <v>0</v>
      </c>
      <c r="HFW86" s="16">
        <f t="shared" si="344"/>
        <v>0</v>
      </c>
      <c r="HFX86" s="16">
        <f t="shared" ref="HFX86:HII86" si="345">HFJ83</f>
        <v>0</v>
      </c>
      <c r="HFY86" s="16">
        <f t="shared" si="345"/>
        <v>0</v>
      </c>
      <c r="HFZ86" s="16">
        <f t="shared" si="345"/>
        <v>0</v>
      </c>
      <c r="HGA86" s="16">
        <f t="shared" si="345"/>
        <v>0</v>
      </c>
      <c r="HGB86" s="16">
        <f t="shared" si="345"/>
        <v>0</v>
      </c>
      <c r="HGC86" s="16">
        <f t="shared" si="345"/>
        <v>0</v>
      </c>
      <c r="HGD86" s="16">
        <f t="shared" si="345"/>
        <v>0</v>
      </c>
      <c r="HGE86" s="16">
        <f t="shared" si="345"/>
        <v>0</v>
      </c>
      <c r="HGF86" s="16">
        <f t="shared" si="345"/>
        <v>0</v>
      </c>
      <c r="HGG86" s="16">
        <f t="shared" si="345"/>
        <v>0</v>
      </c>
      <c r="HGH86" s="16">
        <f t="shared" si="345"/>
        <v>0</v>
      </c>
      <c r="HGI86" s="16">
        <f t="shared" si="345"/>
        <v>0</v>
      </c>
      <c r="HGJ86" s="16">
        <f t="shared" si="345"/>
        <v>0</v>
      </c>
      <c r="HGK86" s="16">
        <f t="shared" si="345"/>
        <v>0</v>
      </c>
      <c r="HGL86" s="16">
        <f t="shared" si="345"/>
        <v>0</v>
      </c>
      <c r="HGM86" s="16">
        <f t="shared" si="345"/>
        <v>0</v>
      </c>
      <c r="HGN86" s="16">
        <f t="shared" si="345"/>
        <v>0</v>
      </c>
      <c r="HGO86" s="16">
        <f t="shared" si="345"/>
        <v>0</v>
      </c>
      <c r="HGP86" s="16">
        <f t="shared" si="345"/>
        <v>0</v>
      </c>
      <c r="HGQ86" s="16">
        <f t="shared" si="345"/>
        <v>0</v>
      </c>
      <c r="HGR86" s="16">
        <f t="shared" si="345"/>
        <v>0</v>
      </c>
      <c r="HGS86" s="16">
        <f t="shared" si="345"/>
        <v>0</v>
      </c>
      <c r="HGT86" s="16">
        <f t="shared" si="345"/>
        <v>0</v>
      </c>
      <c r="HGU86" s="16">
        <f t="shared" si="345"/>
        <v>0</v>
      </c>
      <c r="HGV86" s="16">
        <f t="shared" si="345"/>
        <v>0</v>
      </c>
      <c r="HGW86" s="16">
        <f t="shared" si="345"/>
        <v>0</v>
      </c>
      <c r="HGX86" s="16">
        <f t="shared" si="345"/>
        <v>0</v>
      </c>
      <c r="HGY86" s="16">
        <f t="shared" si="345"/>
        <v>0</v>
      </c>
      <c r="HGZ86" s="16">
        <f t="shared" si="345"/>
        <v>0</v>
      </c>
      <c r="HHA86" s="16">
        <f t="shared" si="345"/>
        <v>0</v>
      </c>
      <c r="HHB86" s="16">
        <f t="shared" si="345"/>
        <v>0</v>
      </c>
      <c r="HHC86" s="16">
        <f t="shared" si="345"/>
        <v>0</v>
      </c>
      <c r="HHD86" s="16">
        <f t="shared" si="345"/>
        <v>0</v>
      </c>
      <c r="HHE86" s="16">
        <f t="shared" si="345"/>
        <v>0</v>
      </c>
      <c r="HHF86" s="16">
        <f t="shared" si="345"/>
        <v>0</v>
      </c>
      <c r="HHG86" s="16">
        <f t="shared" si="345"/>
        <v>0</v>
      </c>
      <c r="HHH86" s="16">
        <f t="shared" si="345"/>
        <v>0</v>
      </c>
      <c r="HHI86" s="16">
        <f t="shared" si="345"/>
        <v>0</v>
      </c>
      <c r="HHJ86" s="16">
        <f t="shared" si="345"/>
        <v>0</v>
      </c>
      <c r="HHK86" s="16">
        <f t="shared" si="345"/>
        <v>0</v>
      </c>
      <c r="HHL86" s="16">
        <f t="shared" si="345"/>
        <v>0</v>
      </c>
      <c r="HHM86" s="16">
        <f t="shared" si="345"/>
        <v>0</v>
      </c>
      <c r="HHN86" s="16">
        <f t="shared" si="345"/>
        <v>0</v>
      </c>
      <c r="HHO86" s="16">
        <f t="shared" si="345"/>
        <v>0</v>
      </c>
      <c r="HHP86" s="16">
        <f t="shared" si="345"/>
        <v>0</v>
      </c>
      <c r="HHQ86" s="16">
        <f t="shared" si="345"/>
        <v>0</v>
      </c>
      <c r="HHR86" s="16">
        <f t="shared" si="345"/>
        <v>0</v>
      </c>
      <c r="HHS86" s="16">
        <f t="shared" si="345"/>
        <v>0</v>
      </c>
      <c r="HHT86" s="16">
        <f t="shared" si="345"/>
        <v>0</v>
      </c>
      <c r="HHU86" s="16">
        <f t="shared" si="345"/>
        <v>0</v>
      </c>
      <c r="HHV86" s="16">
        <f t="shared" si="345"/>
        <v>0</v>
      </c>
      <c r="HHW86" s="16">
        <f t="shared" si="345"/>
        <v>0</v>
      </c>
      <c r="HHX86" s="16">
        <f t="shared" si="345"/>
        <v>0</v>
      </c>
      <c r="HHY86" s="16">
        <f t="shared" si="345"/>
        <v>0</v>
      </c>
      <c r="HHZ86" s="16">
        <f t="shared" si="345"/>
        <v>0</v>
      </c>
      <c r="HIA86" s="16">
        <f t="shared" si="345"/>
        <v>0</v>
      </c>
      <c r="HIB86" s="16">
        <f t="shared" si="345"/>
        <v>0</v>
      </c>
      <c r="HIC86" s="16">
        <f t="shared" si="345"/>
        <v>0</v>
      </c>
      <c r="HID86" s="16">
        <f t="shared" si="345"/>
        <v>0</v>
      </c>
      <c r="HIE86" s="16">
        <f t="shared" si="345"/>
        <v>0</v>
      </c>
      <c r="HIF86" s="16">
        <f t="shared" si="345"/>
        <v>0</v>
      </c>
      <c r="HIG86" s="16">
        <f t="shared" si="345"/>
        <v>0</v>
      </c>
      <c r="HIH86" s="16">
        <f t="shared" si="345"/>
        <v>0</v>
      </c>
      <c r="HII86" s="16">
        <f t="shared" si="345"/>
        <v>0</v>
      </c>
      <c r="HIJ86" s="16">
        <f t="shared" ref="HIJ86:HKU86" si="346">HHV83</f>
        <v>0</v>
      </c>
      <c r="HIK86" s="16">
        <f t="shared" si="346"/>
        <v>0</v>
      </c>
      <c r="HIL86" s="16">
        <f t="shared" si="346"/>
        <v>0</v>
      </c>
      <c r="HIM86" s="16">
        <f t="shared" si="346"/>
        <v>0</v>
      </c>
      <c r="HIN86" s="16">
        <f t="shared" si="346"/>
        <v>0</v>
      </c>
      <c r="HIO86" s="16">
        <f t="shared" si="346"/>
        <v>0</v>
      </c>
      <c r="HIP86" s="16">
        <f t="shared" si="346"/>
        <v>0</v>
      </c>
      <c r="HIQ86" s="16">
        <f t="shared" si="346"/>
        <v>0</v>
      </c>
      <c r="HIR86" s="16">
        <f t="shared" si="346"/>
        <v>0</v>
      </c>
      <c r="HIS86" s="16">
        <f t="shared" si="346"/>
        <v>0</v>
      </c>
      <c r="HIT86" s="16">
        <f t="shared" si="346"/>
        <v>0</v>
      </c>
      <c r="HIU86" s="16">
        <f t="shared" si="346"/>
        <v>0</v>
      </c>
      <c r="HIV86" s="16">
        <f t="shared" si="346"/>
        <v>0</v>
      </c>
      <c r="HIW86" s="16">
        <f t="shared" si="346"/>
        <v>0</v>
      </c>
      <c r="HIX86" s="16">
        <f t="shared" si="346"/>
        <v>0</v>
      </c>
      <c r="HIY86" s="16">
        <f t="shared" si="346"/>
        <v>0</v>
      </c>
      <c r="HIZ86" s="16">
        <f t="shared" si="346"/>
        <v>0</v>
      </c>
      <c r="HJA86" s="16">
        <f t="shared" si="346"/>
        <v>0</v>
      </c>
      <c r="HJB86" s="16">
        <f t="shared" si="346"/>
        <v>0</v>
      </c>
      <c r="HJC86" s="16">
        <f t="shared" si="346"/>
        <v>0</v>
      </c>
      <c r="HJD86" s="16">
        <f t="shared" si="346"/>
        <v>0</v>
      </c>
      <c r="HJE86" s="16">
        <f t="shared" si="346"/>
        <v>0</v>
      </c>
      <c r="HJF86" s="16">
        <f t="shared" si="346"/>
        <v>0</v>
      </c>
      <c r="HJG86" s="16">
        <f t="shared" si="346"/>
        <v>0</v>
      </c>
      <c r="HJH86" s="16">
        <f t="shared" si="346"/>
        <v>0</v>
      </c>
      <c r="HJI86" s="16">
        <f t="shared" si="346"/>
        <v>0</v>
      </c>
      <c r="HJJ86" s="16">
        <f t="shared" si="346"/>
        <v>0</v>
      </c>
      <c r="HJK86" s="16">
        <f t="shared" si="346"/>
        <v>0</v>
      </c>
      <c r="HJL86" s="16">
        <f t="shared" si="346"/>
        <v>0</v>
      </c>
      <c r="HJM86" s="16">
        <f t="shared" si="346"/>
        <v>0</v>
      </c>
      <c r="HJN86" s="16">
        <f t="shared" si="346"/>
        <v>0</v>
      </c>
      <c r="HJO86" s="16">
        <f t="shared" si="346"/>
        <v>0</v>
      </c>
      <c r="HJP86" s="16">
        <f t="shared" si="346"/>
        <v>0</v>
      </c>
      <c r="HJQ86" s="16">
        <f t="shared" si="346"/>
        <v>0</v>
      </c>
      <c r="HJR86" s="16">
        <f t="shared" si="346"/>
        <v>0</v>
      </c>
      <c r="HJS86" s="16">
        <f t="shared" si="346"/>
        <v>0</v>
      </c>
      <c r="HJT86" s="16">
        <f t="shared" si="346"/>
        <v>0</v>
      </c>
      <c r="HJU86" s="16">
        <f t="shared" si="346"/>
        <v>0</v>
      </c>
      <c r="HJV86" s="16">
        <f t="shared" si="346"/>
        <v>0</v>
      </c>
      <c r="HJW86" s="16">
        <f t="shared" si="346"/>
        <v>0</v>
      </c>
      <c r="HJX86" s="16">
        <f t="shared" si="346"/>
        <v>0</v>
      </c>
      <c r="HJY86" s="16">
        <f t="shared" si="346"/>
        <v>0</v>
      </c>
      <c r="HJZ86" s="16">
        <f t="shared" si="346"/>
        <v>0</v>
      </c>
      <c r="HKA86" s="16">
        <f t="shared" si="346"/>
        <v>0</v>
      </c>
      <c r="HKB86" s="16">
        <f t="shared" si="346"/>
        <v>0</v>
      </c>
      <c r="HKC86" s="16">
        <f t="shared" si="346"/>
        <v>0</v>
      </c>
      <c r="HKD86" s="16">
        <f t="shared" si="346"/>
        <v>0</v>
      </c>
      <c r="HKE86" s="16">
        <f t="shared" si="346"/>
        <v>0</v>
      </c>
      <c r="HKF86" s="16">
        <f t="shared" si="346"/>
        <v>0</v>
      </c>
      <c r="HKG86" s="16">
        <f t="shared" si="346"/>
        <v>0</v>
      </c>
      <c r="HKH86" s="16">
        <f t="shared" si="346"/>
        <v>0</v>
      </c>
      <c r="HKI86" s="16">
        <f t="shared" si="346"/>
        <v>0</v>
      </c>
      <c r="HKJ86" s="16">
        <f t="shared" si="346"/>
        <v>0</v>
      </c>
      <c r="HKK86" s="16">
        <f t="shared" si="346"/>
        <v>0</v>
      </c>
      <c r="HKL86" s="16">
        <f t="shared" si="346"/>
        <v>0</v>
      </c>
      <c r="HKM86" s="16">
        <f t="shared" si="346"/>
        <v>0</v>
      </c>
      <c r="HKN86" s="16">
        <f t="shared" si="346"/>
        <v>0</v>
      </c>
      <c r="HKO86" s="16">
        <f t="shared" si="346"/>
        <v>0</v>
      </c>
      <c r="HKP86" s="16">
        <f t="shared" si="346"/>
        <v>0</v>
      </c>
      <c r="HKQ86" s="16">
        <f t="shared" si="346"/>
        <v>0</v>
      </c>
      <c r="HKR86" s="16">
        <f t="shared" si="346"/>
        <v>0</v>
      </c>
      <c r="HKS86" s="16">
        <f t="shared" si="346"/>
        <v>0</v>
      </c>
      <c r="HKT86" s="16">
        <f t="shared" si="346"/>
        <v>0</v>
      </c>
      <c r="HKU86" s="16">
        <f t="shared" si="346"/>
        <v>0</v>
      </c>
      <c r="HKV86" s="16">
        <f t="shared" ref="HKV86:HNG86" si="347">HKH83</f>
        <v>0</v>
      </c>
      <c r="HKW86" s="16">
        <f t="shared" si="347"/>
        <v>0</v>
      </c>
      <c r="HKX86" s="16">
        <f t="shared" si="347"/>
        <v>0</v>
      </c>
      <c r="HKY86" s="16">
        <f t="shared" si="347"/>
        <v>0</v>
      </c>
      <c r="HKZ86" s="16">
        <f t="shared" si="347"/>
        <v>0</v>
      </c>
      <c r="HLA86" s="16">
        <f t="shared" si="347"/>
        <v>0</v>
      </c>
      <c r="HLB86" s="16">
        <f t="shared" si="347"/>
        <v>0</v>
      </c>
      <c r="HLC86" s="16">
        <f t="shared" si="347"/>
        <v>0</v>
      </c>
      <c r="HLD86" s="16">
        <f t="shared" si="347"/>
        <v>0</v>
      </c>
      <c r="HLE86" s="16">
        <f t="shared" si="347"/>
        <v>0</v>
      </c>
      <c r="HLF86" s="16">
        <f t="shared" si="347"/>
        <v>0</v>
      </c>
      <c r="HLG86" s="16">
        <f t="shared" si="347"/>
        <v>0</v>
      </c>
      <c r="HLH86" s="16">
        <f t="shared" si="347"/>
        <v>0</v>
      </c>
      <c r="HLI86" s="16">
        <f t="shared" si="347"/>
        <v>0</v>
      </c>
      <c r="HLJ86" s="16">
        <f t="shared" si="347"/>
        <v>0</v>
      </c>
      <c r="HLK86" s="16">
        <f t="shared" si="347"/>
        <v>0</v>
      </c>
      <c r="HLL86" s="16">
        <f t="shared" si="347"/>
        <v>0</v>
      </c>
      <c r="HLM86" s="16">
        <f t="shared" si="347"/>
        <v>0</v>
      </c>
      <c r="HLN86" s="16">
        <f t="shared" si="347"/>
        <v>0</v>
      </c>
      <c r="HLO86" s="16">
        <f t="shared" si="347"/>
        <v>0</v>
      </c>
      <c r="HLP86" s="16">
        <f t="shared" si="347"/>
        <v>0</v>
      </c>
      <c r="HLQ86" s="16">
        <f t="shared" si="347"/>
        <v>0</v>
      </c>
      <c r="HLR86" s="16">
        <f t="shared" si="347"/>
        <v>0</v>
      </c>
      <c r="HLS86" s="16">
        <f t="shared" si="347"/>
        <v>0</v>
      </c>
      <c r="HLT86" s="16">
        <f t="shared" si="347"/>
        <v>0</v>
      </c>
      <c r="HLU86" s="16">
        <f t="shared" si="347"/>
        <v>0</v>
      </c>
      <c r="HLV86" s="16">
        <f t="shared" si="347"/>
        <v>0</v>
      </c>
      <c r="HLW86" s="16">
        <f t="shared" si="347"/>
        <v>0</v>
      </c>
      <c r="HLX86" s="16">
        <f t="shared" si="347"/>
        <v>0</v>
      </c>
      <c r="HLY86" s="16">
        <f t="shared" si="347"/>
        <v>0</v>
      </c>
      <c r="HLZ86" s="16">
        <f t="shared" si="347"/>
        <v>0</v>
      </c>
      <c r="HMA86" s="16">
        <f t="shared" si="347"/>
        <v>0</v>
      </c>
      <c r="HMB86" s="16">
        <f t="shared" si="347"/>
        <v>0</v>
      </c>
      <c r="HMC86" s="16">
        <f t="shared" si="347"/>
        <v>0</v>
      </c>
      <c r="HMD86" s="16">
        <f t="shared" si="347"/>
        <v>0</v>
      </c>
      <c r="HME86" s="16">
        <f t="shared" si="347"/>
        <v>0</v>
      </c>
      <c r="HMF86" s="16">
        <f t="shared" si="347"/>
        <v>0</v>
      </c>
      <c r="HMG86" s="16">
        <f t="shared" si="347"/>
        <v>0</v>
      </c>
      <c r="HMH86" s="16">
        <f t="shared" si="347"/>
        <v>0</v>
      </c>
      <c r="HMI86" s="16">
        <f t="shared" si="347"/>
        <v>0</v>
      </c>
      <c r="HMJ86" s="16">
        <f t="shared" si="347"/>
        <v>0</v>
      </c>
      <c r="HMK86" s="16">
        <f t="shared" si="347"/>
        <v>0</v>
      </c>
      <c r="HML86" s="16">
        <f t="shared" si="347"/>
        <v>0</v>
      </c>
      <c r="HMM86" s="16">
        <f t="shared" si="347"/>
        <v>0</v>
      </c>
      <c r="HMN86" s="16">
        <f t="shared" si="347"/>
        <v>0</v>
      </c>
      <c r="HMO86" s="16">
        <f t="shared" si="347"/>
        <v>0</v>
      </c>
      <c r="HMP86" s="16">
        <f t="shared" si="347"/>
        <v>0</v>
      </c>
      <c r="HMQ86" s="16">
        <f t="shared" si="347"/>
        <v>0</v>
      </c>
      <c r="HMR86" s="16">
        <f t="shared" si="347"/>
        <v>0</v>
      </c>
      <c r="HMS86" s="16">
        <f t="shared" si="347"/>
        <v>0</v>
      </c>
      <c r="HMT86" s="16">
        <f t="shared" si="347"/>
        <v>0</v>
      </c>
      <c r="HMU86" s="16">
        <f t="shared" si="347"/>
        <v>0</v>
      </c>
      <c r="HMV86" s="16">
        <f t="shared" si="347"/>
        <v>0</v>
      </c>
      <c r="HMW86" s="16">
        <f t="shared" si="347"/>
        <v>0</v>
      </c>
      <c r="HMX86" s="16">
        <f t="shared" si="347"/>
        <v>0</v>
      </c>
      <c r="HMY86" s="16">
        <f t="shared" si="347"/>
        <v>0</v>
      </c>
      <c r="HMZ86" s="16">
        <f t="shared" si="347"/>
        <v>0</v>
      </c>
      <c r="HNA86" s="16">
        <f t="shared" si="347"/>
        <v>0</v>
      </c>
      <c r="HNB86" s="16">
        <f t="shared" si="347"/>
        <v>0</v>
      </c>
      <c r="HNC86" s="16">
        <f t="shared" si="347"/>
        <v>0</v>
      </c>
      <c r="HND86" s="16">
        <f t="shared" si="347"/>
        <v>0</v>
      </c>
      <c r="HNE86" s="16">
        <f t="shared" si="347"/>
        <v>0</v>
      </c>
      <c r="HNF86" s="16">
        <f t="shared" si="347"/>
        <v>0</v>
      </c>
      <c r="HNG86" s="16">
        <f t="shared" si="347"/>
        <v>0</v>
      </c>
      <c r="HNH86" s="16">
        <f t="shared" ref="HNH86:HPS86" si="348">HMT83</f>
        <v>0</v>
      </c>
      <c r="HNI86" s="16">
        <f t="shared" si="348"/>
        <v>0</v>
      </c>
      <c r="HNJ86" s="16">
        <f t="shared" si="348"/>
        <v>0</v>
      </c>
      <c r="HNK86" s="16">
        <f t="shared" si="348"/>
        <v>0</v>
      </c>
      <c r="HNL86" s="16">
        <f t="shared" si="348"/>
        <v>0</v>
      </c>
      <c r="HNM86" s="16">
        <f t="shared" si="348"/>
        <v>0</v>
      </c>
      <c r="HNN86" s="16">
        <f t="shared" si="348"/>
        <v>0</v>
      </c>
      <c r="HNO86" s="16">
        <f t="shared" si="348"/>
        <v>0</v>
      </c>
      <c r="HNP86" s="16">
        <f t="shared" si="348"/>
        <v>0</v>
      </c>
      <c r="HNQ86" s="16">
        <f t="shared" si="348"/>
        <v>0</v>
      </c>
      <c r="HNR86" s="16">
        <f t="shared" si="348"/>
        <v>0</v>
      </c>
      <c r="HNS86" s="16">
        <f t="shared" si="348"/>
        <v>0</v>
      </c>
      <c r="HNT86" s="16">
        <f t="shared" si="348"/>
        <v>0</v>
      </c>
      <c r="HNU86" s="16">
        <f t="shared" si="348"/>
        <v>0</v>
      </c>
      <c r="HNV86" s="16">
        <f t="shared" si="348"/>
        <v>0</v>
      </c>
      <c r="HNW86" s="16">
        <f t="shared" si="348"/>
        <v>0</v>
      </c>
      <c r="HNX86" s="16">
        <f t="shared" si="348"/>
        <v>0</v>
      </c>
      <c r="HNY86" s="16">
        <f t="shared" si="348"/>
        <v>0</v>
      </c>
      <c r="HNZ86" s="16">
        <f t="shared" si="348"/>
        <v>0</v>
      </c>
      <c r="HOA86" s="16">
        <f t="shared" si="348"/>
        <v>0</v>
      </c>
      <c r="HOB86" s="16">
        <f t="shared" si="348"/>
        <v>0</v>
      </c>
      <c r="HOC86" s="16">
        <f t="shared" si="348"/>
        <v>0</v>
      </c>
      <c r="HOD86" s="16">
        <f t="shared" si="348"/>
        <v>0</v>
      </c>
      <c r="HOE86" s="16">
        <f t="shared" si="348"/>
        <v>0</v>
      </c>
      <c r="HOF86" s="16">
        <f t="shared" si="348"/>
        <v>0</v>
      </c>
      <c r="HOG86" s="16">
        <f t="shared" si="348"/>
        <v>0</v>
      </c>
      <c r="HOH86" s="16">
        <f t="shared" si="348"/>
        <v>0</v>
      </c>
      <c r="HOI86" s="16">
        <f t="shared" si="348"/>
        <v>0</v>
      </c>
      <c r="HOJ86" s="16">
        <f t="shared" si="348"/>
        <v>0</v>
      </c>
      <c r="HOK86" s="16">
        <f t="shared" si="348"/>
        <v>0</v>
      </c>
      <c r="HOL86" s="16">
        <f t="shared" si="348"/>
        <v>0</v>
      </c>
      <c r="HOM86" s="16">
        <f t="shared" si="348"/>
        <v>0</v>
      </c>
      <c r="HON86" s="16">
        <f t="shared" si="348"/>
        <v>0</v>
      </c>
      <c r="HOO86" s="16">
        <f t="shared" si="348"/>
        <v>0</v>
      </c>
      <c r="HOP86" s="16">
        <f t="shared" si="348"/>
        <v>0</v>
      </c>
      <c r="HOQ86" s="16">
        <f t="shared" si="348"/>
        <v>0</v>
      </c>
      <c r="HOR86" s="16">
        <f t="shared" si="348"/>
        <v>0</v>
      </c>
      <c r="HOS86" s="16">
        <f t="shared" si="348"/>
        <v>0</v>
      </c>
      <c r="HOT86" s="16">
        <f t="shared" si="348"/>
        <v>0</v>
      </c>
      <c r="HOU86" s="16">
        <f t="shared" si="348"/>
        <v>0</v>
      </c>
      <c r="HOV86" s="16">
        <f t="shared" si="348"/>
        <v>0</v>
      </c>
      <c r="HOW86" s="16">
        <f t="shared" si="348"/>
        <v>0</v>
      </c>
      <c r="HOX86" s="16">
        <f t="shared" si="348"/>
        <v>0</v>
      </c>
      <c r="HOY86" s="16">
        <f t="shared" si="348"/>
        <v>0</v>
      </c>
      <c r="HOZ86" s="16">
        <f t="shared" si="348"/>
        <v>0</v>
      </c>
      <c r="HPA86" s="16">
        <f t="shared" si="348"/>
        <v>0</v>
      </c>
      <c r="HPB86" s="16">
        <f t="shared" si="348"/>
        <v>0</v>
      </c>
      <c r="HPC86" s="16">
        <f t="shared" si="348"/>
        <v>0</v>
      </c>
      <c r="HPD86" s="16">
        <f t="shared" si="348"/>
        <v>0</v>
      </c>
      <c r="HPE86" s="16">
        <f t="shared" si="348"/>
        <v>0</v>
      </c>
      <c r="HPF86" s="16">
        <f t="shared" si="348"/>
        <v>0</v>
      </c>
      <c r="HPG86" s="16">
        <f t="shared" si="348"/>
        <v>0</v>
      </c>
      <c r="HPH86" s="16">
        <f t="shared" si="348"/>
        <v>0</v>
      </c>
      <c r="HPI86" s="16">
        <f t="shared" si="348"/>
        <v>0</v>
      </c>
      <c r="HPJ86" s="16">
        <f t="shared" si="348"/>
        <v>0</v>
      </c>
      <c r="HPK86" s="16">
        <f t="shared" si="348"/>
        <v>0</v>
      </c>
      <c r="HPL86" s="16">
        <f t="shared" si="348"/>
        <v>0</v>
      </c>
      <c r="HPM86" s="16">
        <f t="shared" si="348"/>
        <v>0</v>
      </c>
      <c r="HPN86" s="16">
        <f t="shared" si="348"/>
        <v>0</v>
      </c>
      <c r="HPO86" s="16">
        <f t="shared" si="348"/>
        <v>0</v>
      </c>
      <c r="HPP86" s="16">
        <f t="shared" si="348"/>
        <v>0</v>
      </c>
      <c r="HPQ86" s="16">
        <f t="shared" si="348"/>
        <v>0</v>
      </c>
      <c r="HPR86" s="16">
        <f t="shared" si="348"/>
        <v>0</v>
      </c>
      <c r="HPS86" s="16">
        <f t="shared" si="348"/>
        <v>0</v>
      </c>
      <c r="HPT86" s="16">
        <f t="shared" ref="HPT86:HSE86" si="349">HPF83</f>
        <v>0</v>
      </c>
      <c r="HPU86" s="16">
        <f t="shared" si="349"/>
        <v>0</v>
      </c>
      <c r="HPV86" s="16">
        <f t="shared" si="349"/>
        <v>0</v>
      </c>
      <c r="HPW86" s="16">
        <f t="shared" si="349"/>
        <v>0</v>
      </c>
      <c r="HPX86" s="16">
        <f t="shared" si="349"/>
        <v>0</v>
      </c>
      <c r="HPY86" s="16">
        <f t="shared" si="349"/>
        <v>0</v>
      </c>
      <c r="HPZ86" s="16">
        <f t="shared" si="349"/>
        <v>0</v>
      </c>
      <c r="HQA86" s="16">
        <f t="shared" si="349"/>
        <v>0</v>
      </c>
      <c r="HQB86" s="16">
        <f t="shared" si="349"/>
        <v>0</v>
      </c>
      <c r="HQC86" s="16">
        <f t="shared" si="349"/>
        <v>0</v>
      </c>
      <c r="HQD86" s="16">
        <f t="shared" si="349"/>
        <v>0</v>
      </c>
      <c r="HQE86" s="16">
        <f t="shared" si="349"/>
        <v>0</v>
      </c>
      <c r="HQF86" s="16">
        <f t="shared" si="349"/>
        <v>0</v>
      </c>
      <c r="HQG86" s="16">
        <f t="shared" si="349"/>
        <v>0</v>
      </c>
      <c r="HQH86" s="16">
        <f t="shared" si="349"/>
        <v>0</v>
      </c>
      <c r="HQI86" s="16">
        <f t="shared" si="349"/>
        <v>0</v>
      </c>
      <c r="HQJ86" s="16">
        <f t="shared" si="349"/>
        <v>0</v>
      </c>
      <c r="HQK86" s="16">
        <f t="shared" si="349"/>
        <v>0</v>
      </c>
      <c r="HQL86" s="16">
        <f t="shared" si="349"/>
        <v>0</v>
      </c>
      <c r="HQM86" s="16">
        <f t="shared" si="349"/>
        <v>0</v>
      </c>
      <c r="HQN86" s="16">
        <f t="shared" si="349"/>
        <v>0</v>
      </c>
      <c r="HQO86" s="16">
        <f t="shared" si="349"/>
        <v>0</v>
      </c>
      <c r="HQP86" s="16">
        <f t="shared" si="349"/>
        <v>0</v>
      </c>
      <c r="HQQ86" s="16">
        <f t="shared" si="349"/>
        <v>0</v>
      </c>
      <c r="HQR86" s="16">
        <f t="shared" si="349"/>
        <v>0</v>
      </c>
      <c r="HQS86" s="16">
        <f t="shared" si="349"/>
        <v>0</v>
      </c>
      <c r="HQT86" s="16">
        <f t="shared" si="349"/>
        <v>0</v>
      </c>
      <c r="HQU86" s="16">
        <f t="shared" si="349"/>
        <v>0</v>
      </c>
      <c r="HQV86" s="16">
        <f t="shared" si="349"/>
        <v>0</v>
      </c>
      <c r="HQW86" s="16">
        <f t="shared" si="349"/>
        <v>0</v>
      </c>
      <c r="HQX86" s="16">
        <f t="shared" si="349"/>
        <v>0</v>
      </c>
      <c r="HQY86" s="16">
        <f t="shared" si="349"/>
        <v>0</v>
      </c>
      <c r="HQZ86" s="16">
        <f t="shared" si="349"/>
        <v>0</v>
      </c>
      <c r="HRA86" s="16">
        <f t="shared" si="349"/>
        <v>0</v>
      </c>
      <c r="HRB86" s="16">
        <f t="shared" si="349"/>
        <v>0</v>
      </c>
      <c r="HRC86" s="16">
        <f t="shared" si="349"/>
        <v>0</v>
      </c>
      <c r="HRD86" s="16">
        <f t="shared" si="349"/>
        <v>0</v>
      </c>
      <c r="HRE86" s="16">
        <f t="shared" si="349"/>
        <v>0</v>
      </c>
      <c r="HRF86" s="16">
        <f t="shared" si="349"/>
        <v>0</v>
      </c>
      <c r="HRG86" s="16">
        <f t="shared" si="349"/>
        <v>0</v>
      </c>
      <c r="HRH86" s="16">
        <f t="shared" si="349"/>
        <v>0</v>
      </c>
      <c r="HRI86" s="16">
        <f t="shared" si="349"/>
        <v>0</v>
      </c>
      <c r="HRJ86" s="16">
        <f t="shared" si="349"/>
        <v>0</v>
      </c>
      <c r="HRK86" s="16">
        <f t="shared" si="349"/>
        <v>0</v>
      </c>
      <c r="HRL86" s="16">
        <f t="shared" si="349"/>
        <v>0</v>
      </c>
      <c r="HRM86" s="16">
        <f t="shared" si="349"/>
        <v>0</v>
      </c>
      <c r="HRN86" s="16">
        <f t="shared" si="349"/>
        <v>0</v>
      </c>
      <c r="HRO86" s="16">
        <f t="shared" si="349"/>
        <v>0</v>
      </c>
      <c r="HRP86" s="16">
        <f t="shared" si="349"/>
        <v>0</v>
      </c>
      <c r="HRQ86" s="16">
        <f t="shared" si="349"/>
        <v>0</v>
      </c>
      <c r="HRR86" s="16">
        <f t="shared" si="349"/>
        <v>0</v>
      </c>
      <c r="HRS86" s="16">
        <f t="shared" si="349"/>
        <v>0</v>
      </c>
      <c r="HRT86" s="16">
        <f t="shared" si="349"/>
        <v>0</v>
      </c>
      <c r="HRU86" s="16">
        <f t="shared" si="349"/>
        <v>0</v>
      </c>
      <c r="HRV86" s="16">
        <f t="shared" si="349"/>
        <v>0</v>
      </c>
      <c r="HRW86" s="16">
        <f t="shared" si="349"/>
        <v>0</v>
      </c>
      <c r="HRX86" s="16">
        <f t="shared" si="349"/>
        <v>0</v>
      </c>
      <c r="HRY86" s="16">
        <f t="shared" si="349"/>
        <v>0</v>
      </c>
      <c r="HRZ86" s="16">
        <f t="shared" si="349"/>
        <v>0</v>
      </c>
      <c r="HSA86" s="16">
        <f t="shared" si="349"/>
        <v>0</v>
      </c>
      <c r="HSB86" s="16">
        <f t="shared" si="349"/>
        <v>0</v>
      </c>
      <c r="HSC86" s="16">
        <f t="shared" si="349"/>
        <v>0</v>
      </c>
      <c r="HSD86" s="16">
        <f t="shared" si="349"/>
        <v>0</v>
      </c>
      <c r="HSE86" s="16">
        <f t="shared" si="349"/>
        <v>0</v>
      </c>
      <c r="HSF86" s="16">
        <f t="shared" ref="HSF86:HUQ86" si="350">HRR83</f>
        <v>0</v>
      </c>
      <c r="HSG86" s="16">
        <f t="shared" si="350"/>
        <v>0</v>
      </c>
      <c r="HSH86" s="16">
        <f t="shared" si="350"/>
        <v>0</v>
      </c>
      <c r="HSI86" s="16">
        <f t="shared" si="350"/>
        <v>0</v>
      </c>
      <c r="HSJ86" s="16">
        <f t="shared" si="350"/>
        <v>0</v>
      </c>
      <c r="HSK86" s="16">
        <f t="shared" si="350"/>
        <v>0</v>
      </c>
      <c r="HSL86" s="16">
        <f t="shared" si="350"/>
        <v>0</v>
      </c>
      <c r="HSM86" s="16">
        <f t="shared" si="350"/>
        <v>0</v>
      </c>
      <c r="HSN86" s="16">
        <f t="shared" si="350"/>
        <v>0</v>
      </c>
      <c r="HSO86" s="16">
        <f t="shared" si="350"/>
        <v>0</v>
      </c>
      <c r="HSP86" s="16">
        <f t="shared" si="350"/>
        <v>0</v>
      </c>
      <c r="HSQ86" s="16">
        <f t="shared" si="350"/>
        <v>0</v>
      </c>
      <c r="HSR86" s="16">
        <f t="shared" si="350"/>
        <v>0</v>
      </c>
      <c r="HSS86" s="16">
        <f t="shared" si="350"/>
        <v>0</v>
      </c>
      <c r="HST86" s="16">
        <f t="shared" si="350"/>
        <v>0</v>
      </c>
      <c r="HSU86" s="16">
        <f t="shared" si="350"/>
        <v>0</v>
      </c>
      <c r="HSV86" s="16">
        <f t="shared" si="350"/>
        <v>0</v>
      </c>
      <c r="HSW86" s="16">
        <f t="shared" si="350"/>
        <v>0</v>
      </c>
      <c r="HSX86" s="16">
        <f t="shared" si="350"/>
        <v>0</v>
      </c>
      <c r="HSY86" s="16">
        <f t="shared" si="350"/>
        <v>0</v>
      </c>
      <c r="HSZ86" s="16">
        <f t="shared" si="350"/>
        <v>0</v>
      </c>
      <c r="HTA86" s="16">
        <f t="shared" si="350"/>
        <v>0</v>
      </c>
      <c r="HTB86" s="16">
        <f t="shared" si="350"/>
        <v>0</v>
      </c>
      <c r="HTC86" s="16">
        <f t="shared" si="350"/>
        <v>0</v>
      </c>
      <c r="HTD86" s="16">
        <f t="shared" si="350"/>
        <v>0</v>
      </c>
      <c r="HTE86" s="16">
        <f t="shared" si="350"/>
        <v>0</v>
      </c>
      <c r="HTF86" s="16">
        <f t="shared" si="350"/>
        <v>0</v>
      </c>
      <c r="HTG86" s="16">
        <f t="shared" si="350"/>
        <v>0</v>
      </c>
      <c r="HTH86" s="16">
        <f t="shared" si="350"/>
        <v>0</v>
      </c>
      <c r="HTI86" s="16">
        <f t="shared" si="350"/>
        <v>0</v>
      </c>
      <c r="HTJ86" s="16">
        <f t="shared" si="350"/>
        <v>0</v>
      </c>
      <c r="HTK86" s="16">
        <f t="shared" si="350"/>
        <v>0</v>
      </c>
      <c r="HTL86" s="16">
        <f t="shared" si="350"/>
        <v>0</v>
      </c>
      <c r="HTM86" s="16">
        <f t="shared" si="350"/>
        <v>0</v>
      </c>
      <c r="HTN86" s="16">
        <f t="shared" si="350"/>
        <v>0</v>
      </c>
      <c r="HTO86" s="16">
        <f t="shared" si="350"/>
        <v>0</v>
      </c>
      <c r="HTP86" s="16">
        <f t="shared" si="350"/>
        <v>0</v>
      </c>
      <c r="HTQ86" s="16">
        <f t="shared" si="350"/>
        <v>0</v>
      </c>
      <c r="HTR86" s="16">
        <f t="shared" si="350"/>
        <v>0</v>
      </c>
      <c r="HTS86" s="16">
        <f t="shared" si="350"/>
        <v>0</v>
      </c>
      <c r="HTT86" s="16">
        <f t="shared" si="350"/>
        <v>0</v>
      </c>
      <c r="HTU86" s="16">
        <f t="shared" si="350"/>
        <v>0</v>
      </c>
      <c r="HTV86" s="16">
        <f t="shared" si="350"/>
        <v>0</v>
      </c>
      <c r="HTW86" s="16">
        <f t="shared" si="350"/>
        <v>0</v>
      </c>
      <c r="HTX86" s="16">
        <f t="shared" si="350"/>
        <v>0</v>
      </c>
      <c r="HTY86" s="16">
        <f t="shared" si="350"/>
        <v>0</v>
      </c>
      <c r="HTZ86" s="16">
        <f t="shared" si="350"/>
        <v>0</v>
      </c>
      <c r="HUA86" s="16">
        <f t="shared" si="350"/>
        <v>0</v>
      </c>
      <c r="HUB86" s="16">
        <f t="shared" si="350"/>
        <v>0</v>
      </c>
      <c r="HUC86" s="16">
        <f t="shared" si="350"/>
        <v>0</v>
      </c>
      <c r="HUD86" s="16">
        <f t="shared" si="350"/>
        <v>0</v>
      </c>
      <c r="HUE86" s="16">
        <f t="shared" si="350"/>
        <v>0</v>
      </c>
      <c r="HUF86" s="16">
        <f t="shared" si="350"/>
        <v>0</v>
      </c>
      <c r="HUG86" s="16">
        <f t="shared" si="350"/>
        <v>0</v>
      </c>
      <c r="HUH86" s="16">
        <f t="shared" si="350"/>
        <v>0</v>
      </c>
      <c r="HUI86" s="16">
        <f t="shared" si="350"/>
        <v>0</v>
      </c>
      <c r="HUJ86" s="16">
        <f t="shared" si="350"/>
        <v>0</v>
      </c>
      <c r="HUK86" s="16">
        <f t="shared" si="350"/>
        <v>0</v>
      </c>
      <c r="HUL86" s="16">
        <f t="shared" si="350"/>
        <v>0</v>
      </c>
      <c r="HUM86" s="16">
        <f t="shared" si="350"/>
        <v>0</v>
      </c>
      <c r="HUN86" s="16">
        <f t="shared" si="350"/>
        <v>0</v>
      </c>
      <c r="HUO86" s="16">
        <f t="shared" si="350"/>
        <v>0</v>
      </c>
      <c r="HUP86" s="16">
        <f t="shared" si="350"/>
        <v>0</v>
      </c>
      <c r="HUQ86" s="16">
        <f t="shared" si="350"/>
        <v>0</v>
      </c>
      <c r="HUR86" s="16">
        <f t="shared" ref="HUR86:HXC86" si="351">HUD83</f>
        <v>0</v>
      </c>
      <c r="HUS86" s="16">
        <f t="shared" si="351"/>
        <v>0</v>
      </c>
      <c r="HUT86" s="16">
        <f t="shared" si="351"/>
        <v>0</v>
      </c>
      <c r="HUU86" s="16">
        <f t="shared" si="351"/>
        <v>0</v>
      </c>
      <c r="HUV86" s="16">
        <f t="shared" si="351"/>
        <v>0</v>
      </c>
      <c r="HUW86" s="16">
        <f t="shared" si="351"/>
        <v>0</v>
      </c>
      <c r="HUX86" s="16">
        <f t="shared" si="351"/>
        <v>0</v>
      </c>
      <c r="HUY86" s="16">
        <f t="shared" si="351"/>
        <v>0</v>
      </c>
      <c r="HUZ86" s="16">
        <f t="shared" si="351"/>
        <v>0</v>
      </c>
      <c r="HVA86" s="16">
        <f t="shared" si="351"/>
        <v>0</v>
      </c>
      <c r="HVB86" s="16">
        <f t="shared" si="351"/>
        <v>0</v>
      </c>
      <c r="HVC86" s="16">
        <f t="shared" si="351"/>
        <v>0</v>
      </c>
      <c r="HVD86" s="16">
        <f t="shared" si="351"/>
        <v>0</v>
      </c>
      <c r="HVE86" s="16">
        <f t="shared" si="351"/>
        <v>0</v>
      </c>
      <c r="HVF86" s="16">
        <f t="shared" si="351"/>
        <v>0</v>
      </c>
      <c r="HVG86" s="16">
        <f t="shared" si="351"/>
        <v>0</v>
      </c>
      <c r="HVH86" s="16">
        <f t="shared" si="351"/>
        <v>0</v>
      </c>
      <c r="HVI86" s="16">
        <f t="shared" si="351"/>
        <v>0</v>
      </c>
      <c r="HVJ86" s="16">
        <f t="shared" si="351"/>
        <v>0</v>
      </c>
      <c r="HVK86" s="16">
        <f t="shared" si="351"/>
        <v>0</v>
      </c>
      <c r="HVL86" s="16">
        <f t="shared" si="351"/>
        <v>0</v>
      </c>
      <c r="HVM86" s="16">
        <f t="shared" si="351"/>
        <v>0</v>
      </c>
      <c r="HVN86" s="16">
        <f t="shared" si="351"/>
        <v>0</v>
      </c>
      <c r="HVO86" s="16">
        <f t="shared" si="351"/>
        <v>0</v>
      </c>
      <c r="HVP86" s="16">
        <f t="shared" si="351"/>
        <v>0</v>
      </c>
      <c r="HVQ86" s="16">
        <f t="shared" si="351"/>
        <v>0</v>
      </c>
      <c r="HVR86" s="16">
        <f t="shared" si="351"/>
        <v>0</v>
      </c>
      <c r="HVS86" s="16">
        <f t="shared" si="351"/>
        <v>0</v>
      </c>
      <c r="HVT86" s="16">
        <f t="shared" si="351"/>
        <v>0</v>
      </c>
      <c r="HVU86" s="16">
        <f t="shared" si="351"/>
        <v>0</v>
      </c>
      <c r="HVV86" s="16">
        <f t="shared" si="351"/>
        <v>0</v>
      </c>
      <c r="HVW86" s="16">
        <f t="shared" si="351"/>
        <v>0</v>
      </c>
      <c r="HVX86" s="16">
        <f t="shared" si="351"/>
        <v>0</v>
      </c>
      <c r="HVY86" s="16">
        <f t="shared" si="351"/>
        <v>0</v>
      </c>
      <c r="HVZ86" s="16">
        <f t="shared" si="351"/>
        <v>0</v>
      </c>
      <c r="HWA86" s="16">
        <f t="shared" si="351"/>
        <v>0</v>
      </c>
      <c r="HWB86" s="16">
        <f t="shared" si="351"/>
        <v>0</v>
      </c>
      <c r="HWC86" s="16">
        <f t="shared" si="351"/>
        <v>0</v>
      </c>
      <c r="HWD86" s="16">
        <f t="shared" si="351"/>
        <v>0</v>
      </c>
      <c r="HWE86" s="16">
        <f t="shared" si="351"/>
        <v>0</v>
      </c>
      <c r="HWF86" s="16">
        <f t="shared" si="351"/>
        <v>0</v>
      </c>
      <c r="HWG86" s="16">
        <f t="shared" si="351"/>
        <v>0</v>
      </c>
      <c r="HWH86" s="16">
        <f t="shared" si="351"/>
        <v>0</v>
      </c>
      <c r="HWI86" s="16">
        <f t="shared" si="351"/>
        <v>0</v>
      </c>
      <c r="HWJ86" s="16">
        <f t="shared" si="351"/>
        <v>0</v>
      </c>
      <c r="HWK86" s="16">
        <f t="shared" si="351"/>
        <v>0</v>
      </c>
      <c r="HWL86" s="16">
        <f t="shared" si="351"/>
        <v>0</v>
      </c>
      <c r="HWM86" s="16">
        <f t="shared" si="351"/>
        <v>0</v>
      </c>
      <c r="HWN86" s="16">
        <f t="shared" si="351"/>
        <v>0</v>
      </c>
      <c r="HWO86" s="16">
        <f t="shared" si="351"/>
        <v>0</v>
      </c>
      <c r="HWP86" s="16">
        <f t="shared" si="351"/>
        <v>0</v>
      </c>
      <c r="HWQ86" s="16">
        <f t="shared" si="351"/>
        <v>0</v>
      </c>
      <c r="HWR86" s="16">
        <f t="shared" si="351"/>
        <v>0</v>
      </c>
      <c r="HWS86" s="16">
        <f t="shared" si="351"/>
        <v>0</v>
      </c>
      <c r="HWT86" s="16">
        <f t="shared" si="351"/>
        <v>0</v>
      </c>
      <c r="HWU86" s="16">
        <f t="shared" si="351"/>
        <v>0</v>
      </c>
      <c r="HWV86" s="16">
        <f t="shared" si="351"/>
        <v>0</v>
      </c>
      <c r="HWW86" s="16">
        <f t="shared" si="351"/>
        <v>0</v>
      </c>
      <c r="HWX86" s="16">
        <f t="shared" si="351"/>
        <v>0</v>
      </c>
      <c r="HWY86" s="16">
        <f t="shared" si="351"/>
        <v>0</v>
      </c>
      <c r="HWZ86" s="16">
        <f t="shared" si="351"/>
        <v>0</v>
      </c>
      <c r="HXA86" s="16">
        <f t="shared" si="351"/>
        <v>0</v>
      </c>
      <c r="HXB86" s="16">
        <f t="shared" si="351"/>
        <v>0</v>
      </c>
      <c r="HXC86" s="16">
        <f t="shared" si="351"/>
        <v>0</v>
      </c>
      <c r="HXD86" s="16">
        <f t="shared" ref="HXD86:HZO86" si="352">HWP83</f>
        <v>0</v>
      </c>
      <c r="HXE86" s="16">
        <f t="shared" si="352"/>
        <v>0</v>
      </c>
      <c r="HXF86" s="16">
        <f t="shared" si="352"/>
        <v>0</v>
      </c>
      <c r="HXG86" s="16">
        <f t="shared" si="352"/>
        <v>0</v>
      </c>
      <c r="HXH86" s="16">
        <f t="shared" si="352"/>
        <v>0</v>
      </c>
      <c r="HXI86" s="16">
        <f t="shared" si="352"/>
        <v>0</v>
      </c>
      <c r="HXJ86" s="16">
        <f t="shared" si="352"/>
        <v>0</v>
      </c>
      <c r="HXK86" s="16">
        <f t="shared" si="352"/>
        <v>0</v>
      </c>
      <c r="HXL86" s="16">
        <f t="shared" si="352"/>
        <v>0</v>
      </c>
      <c r="HXM86" s="16">
        <f t="shared" si="352"/>
        <v>0</v>
      </c>
      <c r="HXN86" s="16">
        <f t="shared" si="352"/>
        <v>0</v>
      </c>
      <c r="HXO86" s="16">
        <f t="shared" si="352"/>
        <v>0</v>
      </c>
      <c r="HXP86" s="16">
        <f t="shared" si="352"/>
        <v>0</v>
      </c>
      <c r="HXQ86" s="16">
        <f t="shared" si="352"/>
        <v>0</v>
      </c>
      <c r="HXR86" s="16">
        <f t="shared" si="352"/>
        <v>0</v>
      </c>
      <c r="HXS86" s="16">
        <f t="shared" si="352"/>
        <v>0</v>
      </c>
      <c r="HXT86" s="16">
        <f t="shared" si="352"/>
        <v>0</v>
      </c>
      <c r="HXU86" s="16">
        <f t="shared" si="352"/>
        <v>0</v>
      </c>
      <c r="HXV86" s="16">
        <f t="shared" si="352"/>
        <v>0</v>
      </c>
      <c r="HXW86" s="16">
        <f t="shared" si="352"/>
        <v>0</v>
      </c>
      <c r="HXX86" s="16">
        <f t="shared" si="352"/>
        <v>0</v>
      </c>
      <c r="HXY86" s="16">
        <f t="shared" si="352"/>
        <v>0</v>
      </c>
      <c r="HXZ86" s="16">
        <f t="shared" si="352"/>
        <v>0</v>
      </c>
      <c r="HYA86" s="16">
        <f t="shared" si="352"/>
        <v>0</v>
      </c>
      <c r="HYB86" s="16">
        <f t="shared" si="352"/>
        <v>0</v>
      </c>
      <c r="HYC86" s="16">
        <f t="shared" si="352"/>
        <v>0</v>
      </c>
      <c r="HYD86" s="16">
        <f t="shared" si="352"/>
        <v>0</v>
      </c>
      <c r="HYE86" s="16">
        <f t="shared" si="352"/>
        <v>0</v>
      </c>
      <c r="HYF86" s="16">
        <f t="shared" si="352"/>
        <v>0</v>
      </c>
      <c r="HYG86" s="16">
        <f t="shared" si="352"/>
        <v>0</v>
      </c>
      <c r="HYH86" s="16">
        <f t="shared" si="352"/>
        <v>0</v>
      </c>
      <c r="HYI86" s="16">
        <f t="shared" si="352"/>
        <v>0</v>
      </c>
      <c r="HYJ86" s="16">
        <f t="shared" si="352"/>
        <v>0</v>
      </c>
      <c r="HYK86" s="16">
        <f t="shared" si="352"/>
        <v>0</v>
      </c>
      <c r="HYL86" s="16">
        <f t="shared" si="352"/>
        <v>0</v>
      </c>
      <c r="HYM86" s="16">
        <f t="shared" si="352"/>
        <v>0</v>
      </c>
      <c r="HYN86" s="16">
        <f t="shared" si="352"/>
        <v>0</v>
      </c>
      <c r="HYO86" s="16">
        <f t="shared" si="352"/>
        <v>0</v>
      </c>
      <c r="HYP86" s="16">
        <f t="shared" si="352"/>
        <v>0</v>
      </c>
      <c r="HYQ86" s="16">
        <f t="shared" si="352"/>
        <v>0</v>
      </c>
      <c r="HYR86" s="16">
        <f t="shared" si="352"/>
        <v>0</v>
      </c>
      <c r="HYS86" s="16">
        <f t="shared" si="352"/>
        <v>0</v>
      </c>
      <c r="HYT86" s="16">
        <f t="shared" si="352"/>
        <v>0</v>
      </c>
      <c r="HYU86" s="16">
        <f t="shared" si="352"/>
        <v>0</v>
      </c>
      <c r="HYV86" s="16">
        <f t="shared" si="352"/>
        <v>0</v>
      </c>
      <c r="HYW86" s="16">
        <f t="shared" si="352"/>
        <v>0</v>
      </c>
      <c r="HYX86" s="16">
        <f t="shared" si="352"/>
        <v>0</v>
      </c>
      <c r="HYY86" s="16">
        <f t="shared" si="352"/>
        <v>0</v>
      </c>
      <c r="HYZ86" s="16">
        <f t="shared" si="352"/>
        <v>0</v>
      </c>
      <c r="HZA86" s="16">
        <f t="shared" si="352"/>
        <v>0</v>
      </c>
      <c r="HZB86" s="16">
        <f t="shared" si="352"/>
        <v>0</v>
      </c>
      <c r="HZC86" s="16">
        <f t="shared" si="352"/>
        <v>0</v>
      </c>
      <c r="HZD86" s="16">
        <f t="shared" si="352"/>
        <v>0</v>
      </c>
      <c r="HZE86" s="16">
        <f t="shared" si="352"/>
        <v>0</v>
      </c>
      <c r="HZF86" s="16">
        <f t="shared" si="352"/>
        <v>0</v>
      </c>
      <c r="HZG86" s="16">
        <f t="shared" si="352"/>
        <v>0</v>
      </c>
      <c r="HZH86" s="16">
        <f t="shared" si="352"/>
        <v>0</v>
      </c>
      <c r="HZI86" s="16">
        <f t="shared" si="352"/>
        <v>0</v>
      </c>
      <c r="HZJ86" s="16">
        <f t="shared" si="352"/>
        <v>0</v>
      </c>
      <c r="HZK86" s="16">
        <f t="shared" si="352"/>
        <v>0</v>
      </c>
      <c r="HZL86" s="16">
        <f t="shared" si="352"/>
        <v>0</v>
      </c>
      <c r="HZM86" s="16">
        <f t="shared" si="352"/>
        <v>0</v>
      </c>
      <c r="HZN86" s="16">
        <f t="shared" si="352"/>
        <v>0</v>
      </c>
      <c r="HZO86" s="16">
        <f t="shared" si="352"/>
        <v>0</v>
      </c>
      <c r="HZP86" s="16">
        <f t="shared" ref="HZP86:ICA86" si="353">HZB83</f>
        <v>0</v>
      </c>
      <c r="HZQ86" s="16">
        <f t="shared" si="353"/>
        <v>0</v>
      </c>
      <c r="HZR86" s="16">
        <f t="shared" si="353"/>
        <v>0</v>
      </c>
      <c r="HZS86" s="16">
        <f t="shared" si="353"/>
        <v>0</v>
      </c>
      <c r="HZT86" s="16">
        <f t="shared" si="353"/>
        <v>0</v>
      </c>
      <c r="HZU86" s="16">
        <f t="shared" si="353"/>
        <v>0</v>
      </c>
      <c r="HZV86" s="16">
        <f t="shared" si="353"/>
        <v>0</v>
      </c>
      <c r="HZW86" s="16">
        <f t="shared" si="353"/>
        <v>0</v>
      </c>
      <c r="HZX86" s="16">
        <f t="shared" si="353"/>
        <v>0</v>
      </c>
      <c r="HZY86" s="16">
        <f t="shared" si="353"/>
        <v>0</v>
      </c>
      <c r="HZZ86" s="16">
        <f t="shared" si="353"/>
        <v>0</v>
      </c>
      <c r="IAA86" s="16">
        <f t="shared" si="353"/>
        <v>0</v>
      </c>
      <c r="IAB86" s="16">
        <f t="shared" si="353"/>
        <v>0</v>
      </c>
      <c r="IAC86" s="16">
        <f t="shared" si="353"/>
        <v>0</v>
      </c>
      <c r="IAD86" s="16">
        <f t="shared" si="353"/>
        <v>0</v>
      </c>
      <c r="IAE86" s="16">
        <f t="shared" si="353"/>
        <v>0</v>
      </c>
      <c r="IAF86" s="16">
        <f t="shared" si="353"/>
        <v>0</v>
      </c>
      <c r="IAG86" s="16">
        <f t="shared" si="353"/>
        <v>0</v>
      </c>
      <c r="IAH86" s="16">
        <f t="shared" si="353"/>
        <v>0</v>
      </c>
      <c r="IAI86" s="16">
        <f t="shared" si="353"/>
        <v>0</v>
      </c>
      <c r="IAJ86" s="16">
        <f t="shared" si="353"/>
        <v>0</v>
      </c>
      <c r="IAK86" s="16">
        <f t="shared" si="353"/>
        <v>0</v>
      </c>
      <c r="IAL86" s="16">
        <f t="shared" si="353"/>
        <v>0</v>
      </c>
      <c r="IAM86" s="16">
        <f t="shared" si="353"/>
        <v>0</v>
      </c>
      <c r="IAN86" s="16">
        <f t="shared" si="353"/>
        <v>0</v>
      </c>
      <c r="IAO86" s="16">
        <f t="shared" si="353"/>
        <v>0</v>
      </c>
      <c r="IAP86" s="16">
        <f t="shared" si="353"/>
        <v>0</v>
      </c>
      <c r="IAQ86" s="16">
        <f t="shared" si="353"/>
        <v>0</v>
      </c>
      <c r="IAR86" s="16">
        <f t="shared" si="353"/>
        <v>0</v>
      </c>
      <c r="IAS86" s="16">
        <f t="shared" si="353"/>
        <v>0</v>
      </c>
      <c r="IAT86" s="16">
        <f t="shared" si="353"/>
        <v>0</v>
      </c>
      <c r="IAU86" s="16">
        <f t="shared" si="353"/>
        <v>0</v>
      </c>
      <c r="IAV86" s="16">
        <f t="shared" si="353"/>
        <v>0</v>
      </c>
      <c r="IAW86" s="16">
        <f t="shared" si="353"/>
        <v>0</v>
      </c>
      <c r="IAX86" s="16">
        <f t="shared" si="353"/>
        <v>0</v>
      </c>
      <c r="IAY86" s="16">
        <f t="shared" si="353"/>
        <v>0</v>
      </c>
      <c r="IAZ86" s="16">
        <f t="shared" si="353"/>
        <v>0</v>
      </c>
      <c r="IBA86" s="16">
        <f t="shared" si="353"/>
        <v>0</v>
      </c>
      <c r="IBB86" s="16">
        <f t="shared" si="353"/>
        <v>0</v>
      </c>
      <c r="IBC86" s="16">
        <f t="shared" si="353"/>
        <v>0</v>
      </c>
      <c r="IBD86" s="16">
        <f t="shared" si="353"/>
        <v>0</v>
      </c>
      <c r="IBE86" s="16">
        <f t="shared" si="353"/>
        <v>0</v>
      </c>
      <c r="IBF86" s="16">
        <f t="shared" si="353"/>
        <v>0</v>
      </c>
      <c r="IBG86" s="16">
        <f t="shared" si="353"/>
        <v>0</v>
      </c>
      <c r="IBH86" s="16">
        <f t="shared" si="353"/>
        <v>0</v>
      </c>
      <c r="IBI86" s="16">
        <f t="shared" si="353"/>
        <v>0</v>
      </c>
      <c r="IBJ86" s="16">
        <f t="shared" si="353"/>
        <v>0</v>
      </c>
      <c r="IBK86" s="16">
        <f t="shared" si="353"/>
        <v>0</v>
      </c>
      <c r="IBL86" s="16">
        <f t="shared" si="353"/>
        <v>0</v>
      </c>
      <c r="IBM86" s="16">
        <f t="shared" si="353"/>
        <v>0</v>
      </c>
      <c r="IBN86" s="16">
        <f t="shared" si="353"/>
        <v>0</v>
      </c>
      <c r="IBO86" s="16">
        <f t="shared" si="353"/>
        <v>0</v>
      </c>
      <c r="IBP86" s="16">
        <f t="shared" si="353"/>
        <v>0</v>
      </c>
      <c r="IBQ86" s="16">
        <f t="shared" si="353"/>
        <v>0</v>
      </c>
      <c r="IBR86" s="16">
        <f t="shared" si="353"/>
        <v>0</v>
      </c>
      <c r="IBS86" s="16">
        <f t="shared" si="353"/>
        <v>0</v>
      </c>
      <c r="IBT86" s="16">
        <f t="shared" si="353"/>
        <v>0</v>
      </c>
      <c r="IBU86" s="16">
        <f t="shared" si="353"/>
        <v>0</v>
      </c>
      <c r="IBV86" s="16">
        <f t="shared" si="353"/>
        <v>0</v>
      </c>
      <c r="IBW86" s="16">
        <f t="shared" si="353"/>
        <v>0</v>
      </c>
      <c r="IBX86" s="16">
        <f t="shared" si="353"/>
        <v>0</v>
      </c>
      <c r="IBY86" s="16">
        <f t="shared" si="353"/>
        <v>0</v>
      </c>
      <c r="IBZ86" s="16">
        <f t="shared" si="353"/>
        <v>0</v>
      </c>
      <c r="ICA86" s="16">
        <f t="shared" si="353"/>
        <v>0</v>
      </c>
      <c r="ICB86" s="16">
        <f t="shared" ref="ICB86:IEM86" si="354">IBN83</f>
        <v>0</v>
      </c>
      <c r="ICC86" s="16">
        <f t="shared" si="354"/>
        <v>0</v>
      </c>
      <c r="ICD86" s="16">
        <f t="shared" si="354"/>
        <v>0</v>
      </c>
      <c r="ICE86" s="16">
        <f t="shared" si="354"/>
        <v>0</v>
      </c>
      <c r="ICF86" s="16">
        <f t="shared" si="354"/>
        <v>0</v>
      </c>
      <c r="ICG86" s="16">
        <f t="shared" si="354"/>
        <v>0</v>
      </c>
      <c r="ICH86" s="16">
        <f t="shared" si="354"/>
        <v>0</v>
      </c>
      <c r="ICI86" s="16">
        <f t="shared" si="354"/>
        <v>0</v>
      </c>
      <c r="ICJ86" s="16">
        <f t="shared" si="354"/>
        <v>0</v>
      </c>
      <c r="ICK86" s="16">
        <f t="shared" si="354"/>
        <v>0</v>
      </c>
      <c r="ICL86" s="16">
        <f t="shared" si="354"/>
        <v>0</v>
      </c>
      <c r="ICM86" s="16">
        <f t="shared" si="354"/>
        <v>0</v>
      </c>
      <c r="ICN86" s="16">
        <f t="shared" si="354"/>
        <v>0</v>
      </c>
      <c r="ICO86" s="16">
        <f t="shared" si="354"/>
        <v>0</v>
      </c>
      <c r="ICP86" s="16">
        <f t="shared" si="354"/>
        <v>0</v>
      </c>
      <c r="ICQ86" s="16">
        <f t="shared" si="354"/>
        <v>0</v>
      </c>
      <c r="ICR86" s="16">
        <f t="shared" si="354"/>
        <v>0</v>
      </c>
      <c r="ICS86" s="16">
        <f t="shared" si="354"/>
        <v>0</v>
      </c>
      <c r="ICT86" s="16">
        <f t="shared" si="354"/>
        <v>0</v>
      </c>
      <c r="ICU86" s="16">
        <f t="shared" si="354"/>
        <v>0</v>
      </c>
      <c r="ICV86" s="16">
        <f t="shared" si="354"/>
        <v>0</v>
      </c>
      <c r="ICW86" s="16">
        <f t="shared" si="354"/>
        <v>0</v>
      </c>
      <c r="ICX86" s="16">
        <f t="shared" si="354"/>
        <v>0</v>
      </c>
      <c r="ICY86" s="16">
        <f t="shared" si="354"/>
        <v>0</v>
      </c>
      <c r="ICZ86" s="16">
        <f t="shared" si="354"/>
        <v>0</v>
      </c>
      <c r="IDA86" s="16">
        <f t="shared" si="354"/>
        <v>0</v>
      </c>
      <c r="IDB86" s="16">
        <f t="shared" si="354"/>
        <v>0</v>
      </c>
      <c r="IDC86" s="16">
        <f t="shared" si="354"/>
        <v>0</v>
      </c>
      <c r="IDD86" s="16">
        <f t="shared" si="354"/>
        <v>0</v>
      </c>
      <c r="IDE86" s="16">
        <f t="shared" si="354"/>
        <v>0</v>
      </c>
      <c r="IDF86" s="16">
        <f t="shared" si="354"/>
        <v>0</v>
      </c>
      <c r="IDG86" s="16">
        <f t="shared" si="354"/>
        <v>0</v>
      </c>
      <c r="IDH86" s="16">
        <f t="shared" si="354"/>
        <v>0</v>
      </c>
      <c r="IDI86" s="16">
        <f t="shared" si="354"/>
        <v>0</v>
      </c>
      <c r="IDJ86" s="16">
        <f t="shared" si="354"/>
        <v>0</v>
      </c>
      <c r="IDK86" s="16">
        <f t="shared" si="354"/>
        <v>0</v>
      </c>
      <c r="IDL86" s="16">
        <f t="shared" si="354"/>
        <v>0</v>
      </c>
      <c r="IDM86" s="16">
        <f t="shared" si="354"/>
        <v>0</v>
      </c>
      <c r="IDN86" s="16">
        <f t="shared" si="354"/>
        <v>0</v>
      </c>
      <c r="IDO86" s="16">
        <f t="shared" si="354"/>
        <v>0</v>
      </c>
      <c r="IDP86" s="16">
        <f t="shared" si="354"/>
        <v>0</v>
      </c>
      <c r="IDQ86" s="16">
        <f t="shared" si="354"/>
        <v>0</v>
      </c>
      <c r="IDR86" s="16">
        <f t="shared" si="354"/>
        <v>0</v>
      </c>
      <c r="IDS86" s="16">
        <f t="shared" si="354"/>
        <v>0</v>
      </c>
      <c r="IDT86" s="16">
        <f t="shared" si="354"/>
        <v>0</v>
      </c>
      <c r="IDU86" s="16">
        <f t="shared" si="354"/>
        <v>0</v>
      </c>
      <c r="IDV86" s="16">
        <f t="shared" si="354"/>
        <v>0</v>
      </c>
      <c r="IDW86" s="16">
        <f t="shared" si="354"/>
        <v>0</v>
      </c>
      <c r="IDX86" s="16">
        <f t="shared" si="354"/>
        <v>0</v>
      </c>
      <c r="IDY86" s="16">
        <f t="shared" si="354"/>
        <v>0</v>
      </c>
      <c r="IDZ86" s="16">
        <f t="shared" si="354"/>
        <v>0</v>
      </c>
      <c r="IEA86" s="16">
        <f t="shared" si="354"/>
        <v>0</v>
      </c>
      <c r="IEB86" s="16">
        <f t="shared" si="354"/>
        <v>0</v>
      </c>
      <c r="IEC86" s="16">
        <f t="shared" si="354"/>
        <v>0</v>
      </c>
      <c r="IED86" s="16">
        <f t="shared" si="354"/>
        <v>0</v>
      </c>
      <c r="IEE86" s="16">
        <f t="shared" si="354"/>
        <v>0</v>
      </c>
      <c r="IEF86" s="16">
        <f t="shared" si="354"/>
        <v>0</v>
      </c>
      <c r="IEG86" s="16">
        <f t="shared" si="354"/>
        <v>0</v>
      </c>
      <c r="IEH86" s="16">
        <f t="shared" si="354"/>
        <v>0</v>
      </c>
      <c r="IEI86" s="16">
        <f t="shared" si="354"/>
        <v>0</v>
      </c>
      <c r="IEJ86" s="16">
        <f t="shared" si="354"/>
        <v>0</v>
      </c>
      <c r="IEK86" s="16">
        <f t="shared" si="354"/>
        <v>0</v>
      </c>
      <c r="IEL86" s="16">
        <f t="shared" si="354"/>
        <v>0</v>
      </c>
      <c r="IEM86" s="16">
        <f t="shared" si="354"/>
        <v>0</v>
      </c>
      <c r="IEN86" s="16">
        <f t="shared" ref="IEN86:IGY86" si="355">IDZ83</f>
        <v>0</v>
      </c>
      <c r="IEO86" s="16">
        <f t="shared" si="355"/>
        <v>0</v>
      </c>
      <c r="IEP86" s="16">
        <f t="shared" si="355"/>
        <v>0</v>
      </c>
      <c r="IEQ86" s="16">
        <f t="shared" si="355"/>
        <v>0</v>
      </c>
      <c r="IER86" s="16">
        <f t="shared" si="355"/>
        <v>0</v>
      </c>
      <c r="IES86" s="16">
        <f t="shared" si="355"/>
        <v>0</v>
      </c>
      <c r="IET86" s="16">
        <f t="shared" si="355"/>
        <v>0</v>
      </c>
      <c r="IEU86" s="16">
        <f t="shared" si="355"/>
        <v>0</v>
      </c>
      <c r="IEV86" s="16">
        <f t="shared" si="355"/>
        <v>0</v>
      </c>
      <c r="IEW86" s="16">
        <f t="shared" si="355"/>
        <v>0</v>
      </c>
      <c r="IEX86" s="16">
        <f t="shared" si="355"/>
        <v>0</v>
      </c>
      <c r="IEY86" s="16">
        <f t="shared" si="355"/>
        <v>0</v>
      </c>
      <c r="IEZ86" s="16">
        <f t="shared" si="355"/>
        <v>0</v>
      </c>
      <c r="IFA86" s="16">
        <f t="shared" si="355"/>
        <v>0</v>
      </c>
      <c r="IFB86" s="16">
        <f t="shared" si="355"/>
        <v>0</v>
      </c>
      <c r="IFC86" s="16">
        <f t="shared" si="355"/>
        <v>0</v>
      </c>
      <c r="IFD86" s="16">
        <f t="shared" si="355"/>
        <v>0</v>
      </c>
      <c r="IFE86" s="16">
        <f t="shared" si="355"/>
        <v>0</v>
      </c>
      <c r="IFF86" s="16">
        <f t="shared" si="355"/>
        <v>0</v>
      </c>
      <c r="IFG86" s="16">
        <f t="shared" si="355"/>
        <v>0</v>
      </c>
      <c r="IFH86" s="16">
        <f t="shared" si="355"/>
        <v>0</v>
      </c>
      <c r="IFI86" s="16">
        <f t="shared" si="355"/>
        <v>0</v>
      </c>
      <c r="IFJ86" s="16">
        <f t="shared" si="355"/>
        <v>0</v>
      </c>
      <c r="IFK86" s="16">
        <f t="shared" si="355"/>
        <v>0</v>
      </c>
      <c r="IFL86" s="16">
        <f t="shared" si="355"/>
        <v>0</v>
      </c>
      <c r="IFM86" s="16">
        <f t="shared" si="355"/>
        <v>0</v>
      </c>
      <c r="IFN86" s="16">
        <f t="shared" si="355"/>
        <v>0</v>
      </c>
      <c r="IFO86" s="16">
        <f t="shared" si="355"/>
        <v>0</v>
      </c>
      <c r="IFP86" s="16">
        <f t="shared" si="355"/>
        <v>0</v>
      </c>
      <c r="IFQ86" s="16">
        <f t="shared" si="355"/>
        <v>0</v>
      </c>
      <c r="IFR86" s="16">
        <f t="shared" si="355"/>
        <v>0</v>
      </c>
      <c r="IFS86" s="16">
        <f t="shared" si="355"/>
        <v>0</v>
      </c>
      <c r="IFT86" s="16">
        <f t="shared" si="355"/>
        <v>0</v>
      </c>
      <c r="IFU86" s="16">
        <f t="shared" si="355"/>
        <v>0</v>
      </c>
      <c r="IFV86" s="16">
        <f t="shared" si="355"/>
        <v>0</v>
      </c>
      <c r="IFW86" s="16">
        <f t="shared" si="355"/>
        <v>0</v>
      </c>
      <c r="IFX86" s="16">
        <f t="shared" si="355"/>
        <v>0</v>
      </c>
      <c r="IFY86" s="16">
        <f t="shared" si="355"/>
        <v>0</v>
      </c>
      <c r="IFZ86" s="16">
        <f t="shared" si="355"/>
        <v>0</v>
      </c>
      <c r="IGA86" s="16">
        <f t="shared" si="355"/>
        <v>0</v>
      </c>
      <c r="IGB86" s="16">
        <f t="shared" si="355"/>
        <v>0</v>
      </c>
      <c r="IGC86" s="16">
        <f t="shared" si="355"/>
        <v>0</v>
      </c>
      <c r="IGD86" s="16">
        <f t="shared" si="355"/>
        <v>0</v>
      </c>
      <c r="IGE86" s="16">
        <f t="shared" si="355"/>
        <v>0</v>
      </c>
      <c r="IGF86" s="16">
        <f t="shared" si="355"/>
        <v>0</v>
      </c>
      <c r="IGG86" s="16">
        <f t="shared" si="355"/>
        <v>0</v>
      </c>
      <c r="IGH86" s="16">
        <f t="shared" si="355"/>
        <v>0</v>
      </c>
      <c r="IGI86" s="16">
        <f t="shared" si="355"/>
        <v>0</v>
      </c>
      <c r="IGJ86" s="16">
        <f t="shared" si="355"/>
        <v>0</v>
      </c>
      <c r="IGK86" s="16">
        <f t="shared" si="355"/>
        <v>0</v>
      </c>
      <c r="IGL86" s="16">
        <f t="shared" si="355"/>
        <v>0</v>
      </c>
      <c r="IGM86" s="16">
        <f t="shared" si="355"/>
        <v>0</v>
      </c>
      <c r="IGN86" s="16">
        <f t="shared" si="355"/>
        <v>0</v>
      </c>
      <c r="IGO86" s="16">
        <f t="shared" si="355"/>
        <v>0</v>
      </c>
      <c r="IGP86" s="16">
        <f t="shared" si="355"/>
        <v>0</v>
      </c>
      <c r="IGQ86" s="16">
        <f t="shared" si="355"/>
        <v>0</v>
      </c>
      <c r="IGR86" s="16">
        <f t="shared" si="355"/>
        <v>0</v>
      </c>
      <c r="IGS86" s="16">
        <f t="shared" si="355"/>
        <v>0</v>
      </c>
      <c r="IGT86" s="16">
        <f t="shared" si="355"/>
        <v>0</v>
      </c>
      <c r="IGU86" s="16">
        <f t="shared" si="355"/>
        <v>0</v>
      </c>
      <c r="IGV86" s="16">
        <f t="shared" si="355"/>
        <v>0</v>
      </c>
      <c r="IGW86" s="16">
        <f t="shared" si="355"/>
        <v>0</v>
      </c>
      <c r="IGX86" s="16">
        <f t="shared" si="355"/>
        <v>0</v>
      </c>
      <c r="IGY86" s="16">
        <f t="shared" si="355"/>
        <v>0</v>
      </c>
      <c r="IGZ86" s="16">
        <f t="shared" ref="IGZ86:IJK86" si="356">IGL83</f>
        <v>0</v>
      </c>
      <c r="IHA86" s="16">
        <f t="shared" si="356"/>
        <v>0</v>
      </c>
      <c r="IHB86" s="16">
        <f t="shared" si="356"/>
        <v>0</v>
      </c>
      <c r="IHC86" s="16">
        <f t="shared" si="356"/>
        <v>0</v>
      </c>
      <c r="IHD86" s="16">
        <f t="shared" si="356"/>
        <v>0</v>
      </c>
      <c r="IHE86" s="16">
        <f t="shared" si="356"/>
        <v>0</v>
      </c>
      <c r="IHF86" s="16">
        <f t="shared" si="356"/>
        <v>0</v>
      </c>
      <c r="IHG86" s="16">
        <f t="shared" si="356"/>
        <v>0</v>
      </c>
      <c r="IHH86" s="16">
        <f t="shared" si="356"/>
        <v>0</v>
      </c>
      <c r="IHI86" s="16">
        <f t="shared" si="356"/>
        <v>0</v>
      </c>
      <c r="IHJ86" s="16">
        <f t="shared" si="356"/>
        <v>0</v>
      </c>
      <c r="IHK86" s="16">
        <f t="shared" si="356"/>
        <v>0</v>
      </c>
      <c r="IHL86" s="16">
        <f t="shared" si="356"/>
        <v>0</v>
      </c>
      <c r="IHM86" s="16">
        <f t="shared" si="356"/>
        <v>0</v>
      </c>
      <c r="IHN86" s="16">
        <f t="shared" si="356"/>
        <v>0</v>
      </c>
      <c r="IHO86" s="16">
        <f t="shared" si="356"/>
        <v>0</v>
      </c>
      <c r="IHP86" s="16">
        <f t="shared" si="356"/>
        <v>0</v>
      </c>
      <c r="IHQ86" s="16">
        <f t="shared" si="356"/>
        <v>0</v>
      </c>
      <c r="IHR86" s="16">
        <f t="shared" si="356"/>
        <v>0</v>
      </c>
      <c r="IHS86" s="16">
        <f t="shared" si="356"/>
        <v>0</v>
      </c>
      <c r="IHT86" s="16">
        <f t="shared" si="356"/>
        <v>0</v>
      </c>
      <c r="IHU86" s="16">
        <f t="shared" si="356"/>
        <v>0</v>
      </c>
      <c r="IHV86" s="16">
        <f t="shared" si="356"/>
        <v>0</v>
      </c>
      <c r="IHW86" s="16">
        <f t="shared" si="356"/>
        <v>0</v>
      </c>
      <c r="IHX86" s="16">
        <f t="shared" si="356"/>
        <v>0</v>
      </c>
      <c r="IHY86" s="16">
        <f t="shared" si="356"/>
        <v>0</v>
      </c>
      <c r="IHZ86" s="16">
        <f t="shared" si="356"/>
        <v>0</v>
      </c>
      <c r="IIA86" s="16">
        <f t="shared" si="356"/>
        <v>0</v>
      </c>
      <c r="IIB86" s="16">
        <f t="shared" si="356"/>
        <v>0</v>
      </c>
      <c r="IIC86" s="16">
        <f t="shared" si="356"/>
        <v>0</v>
      </c>
      <c r="IID86" s="16">
        <f t="shared" si="356"/>
        <v>0</v>
      </c>
      <c r="IIE86" s="16">
        <f t="shared" si="356"/>
        <v>0</v>
      </c>
      <c r="IIF86" s="16">
        <f t="shared" si="356"/>
        <v>0</v>
      </c>
      <c r="IIG86" s="16">
        <f t="shared" si="356"/>
        <v>0</v>
      </c>
      <c r="IIH86" s="16">
        <f t="shared" si="356"/>
        <v>0</v>
      </c>
      <c r="III86" s="16">
        <f t="shared" si="356"/>
        <v>0</v>
      </c>
      <c r="IIJ86" s="16">
        <f t="shared" si="356"/>
        <v>0</v>
      </c>
      <c r="IIK86" s="16">
        <f t="shared" si="356"/>
        <v>0</v>
      </c>
      <c r="IIL86" s="16">
        <f t="shared" si="356"/>
        <v>0</v>
      </c>
      <c r="IIM86" s="16">
        <f t="shared" si="356"/>
        <v>0</v>
      </c>
      <c r="IIN86" s="16">
        <f t="shared" si="356"/>
        <v>0</v>
      </c>
      <c r="IIO86" s="16">
        <f t="shared" si="356"/>
        <v>0</v>
      </c>
      <c r="IIP86" s="16">
        <f t="shared" si="356"/>
        <v>0</v>
      </c>
      <c r="IIQ86" s="16">
        <f t="shared" si="356"/>
        <v>0</v>
      </c>
      <c r="IIR86" s="16">
        <f t="shared" si="356"/>
        <v>0</v>
      </c>
      <c r="IIS86" s="16">
        <f t="shared" si="356"/>
        <v>0</v>
      </c>
      <c r="IIT86" s="16">
        <f t="shared" si="356"/>
        <v>0</v>
      </c>
      <c r="IIU86" s="16">
        <f t="shared" si="356"/>
        <v>0</v>
      </c>
      <c r="IIV86" s="16">
        <f t="shared" si="356"/>
        <v>0</v>
      </c>
      <c r="IIW86" s="16">
        <f t="shared" si="356"/>
        <v>0</v>
      </c>
      <c r="IIX86" s="16">
        <f t="shared" si="356"/>
        <v>0</v>
      </c>
      <c r="IIY86" s="16">
        <f t="shared" si="356"/>
        <v>0</v>
      </c>
      <c r="IIZ86" s="16">
        <f t="shared" si="356"/>
        <v>0</v>
      </c>
      <c r="IJA86" s="16">
        <f t="shared" si="356"/>
        <v>0</v>
      </c>
      <c r="IJB86" s="16">
        <f t="shared" si="356"/>
        <v>0</v>
      </c>
      <c r="IJC86" s="16">
        <f t="shared" si="356"/>
        <v>0</v>
      </c>
      <c r="IJD86" s="16">
        <f t="shared" si="356"/>
        <v>0</v>
      </c>
      <c r="IJE86" s="16">
        <f t="shared" si="356"/>
        <v>0</v>
      </c>
      <c r="IJF86" s="16">
        <f t="shared" si="356"/>
        <v>0</v>
      </c>
      <c r="IJG86" s="16">
        <f t="shared" si="356"/>
        <v>0</v>
      </c>
      <c r="IJH86" s="16">
        <f t="shared" si="356"/>
        <v>0</v>
      </c>
      <c r="IJI86" s="16">
        <f t="shared" si="356"/>
        <v>0</v>
      </c>
      <c r="IJJ86" s="16">
        <f t="shared" si="356"/>
        <v>0</v>
      </c>
      <c r="IJK86" s="16">
        <f t="shared" si="356"/>
        <v>0</v>
      </c>
      <c r="IJL86" s="16">
        <f t="shared" ref="IJL86:ILW86" si="357">IIX83</f>
        <v>0</v>
      </c>
      <c r="IJM86" s="16">
        <f t="shared" si="357"/>
        <v>0</v>
      </c>
      <c r="IJN86" s="16">
        <f t="shared" si="357"/>
        <v>0</v>
      </c>
      <c r="IJO86" s="16">
        <f t="shared" si="357"/>
        <v>0</v>
      </c>
      <c r="IJP86" s="16">
        <f t="shared" si="357"/>
        <v>0</v>
      </c>
      <c r="IJQ86" s="16">
        <f t="shared" si="357"/>
        <v>0</v>
      </c>
      <c r="IJR86" s="16">
        <f t="shared" si="357"/>
        <v>0</v>
      </c>
      <c r="IJS86" s="16">
        <f t="shared" si="357"/>
        <v>0</v>
      </c>
      <c r="IJT86" s="16">
        <f t="shared" si="357"/>
        <v>0</v>
      </c>
      <c r="IJU86" s="16">
        <f t="shared" si="357"/>
        <v>0</v>
      </c>
      <c r="IJV86" s="16">
        <f t="shared" si="357"/>
        <v>0</v>
      </c>
      <c r="IJW86" s="16">
        <f t="shared" si="357"/>
        <v>0</v>
      </c>
      <c r="IJX86" s="16">
        <f t="shared" si="357"/>
        <v>0</v>
      </c>
      <c r="IJY86" s="16">
        <f t="shared" si="357"/>
        <v>0</v>
      </c>
      <c r="IJZ86" s="16">
        <f t="shared" si="357"/>
        <v>0</v>
      </c>
      <c r="IKA86" s="16">
        <f t="shared" si="357"/>
        <v>0</v>
      </c>
      <c r="IKB86" s="16">
        <f t="shared" si="357"/>
        <v>0</v>
      </c>
      <c r="IKC86" s="16">
        <f t="shared" si="357"/>
        <v>0</v>
      </c>
      <c r="IKD86" s="16">
        <f t="shared" si="357"/>
        <v>0</v>
      </c>
      <c r="IKE86" s="16">
        <f t="shared" si="357"/>
        <v>0</v>
      </c>
      <c r="IKF86" s="16">
        <f t="shared" si="357"/>
        <v>0</v>
      </c>
      <c r="IKG86" s="16">
        <f t="shared" si="357"/>
        <v>0</v>
      </c>
      <c r="IKH86" s="16">
        <f t="shared" si="357"/>
        <v>0</v>
      </c>
      <c r="IKI86" s="16">
        <f t="shared" si="357"/>
        <v>0</v>
      </c>
      <c r="IKJ86" s="16">
        <f t="shared" si="357"/>
        <v>0</v>
      </c>
      <c r="IKK86" s="16">
        <f t="shared" si="357"/>
        <v>0</v>
      </c>
      <c r="IKL86" s="16">
        <f t="shared" si="357"/>
        <v>0</v>
      </c>
      <c r="IKM86" s="16">
        <f t="shared" si="357"/>
        <v>0</v>
      </c>
      <c r="IKN86" s="16">
        <f t="shared" si="357"/>
        <v>0</v>
      </c>
      <c r="IKO86" s="16">
        <f t="shared" si="357"/>
        <v>0</v>
      </c>
      <c r="IKP86" s="16">
        <f t="shared" si="357"/>
        <v>0</v>
      </c>
      <c r="IKQ86" s="16">
        <f t="shared" si="357"/>
        <v>0</v>
      </c>
      <c r="IKR86" s="16">
        <f t="shared" si="357"/>
        <v>0</v>
      </c>
      <c r="IKS86" s="16">
        <f t="shared" si="357"/>
        <v>0</v>
      </c>
      <c r="IKT86" s="16">
        <f t="shared" si="357"/>
        <v>0</v>
      </c>
      <c r="IKU86" s="16">
        <f t="shared" si="357"/>
        <v>0</v>
      </c>
      <c r="IKV86" s="16">
        <f t="shared" si="357"/>
        <v>0</v>
      </c>
      <c r="IKW86" s="16">
        <f t="shared" si="357"/>
        <v>0</v>
      </c>
      <c r="IKX86" s="16">
        <f t="shared" si="357"/>
        <v>0</v>
      </c>
      <c r="IKY86" s="16">
        <f t="shared" si="357"/>
        <v>0</v>
      </c>
      <c r="IKZ86" s="16">
        <f t="shared" si="357"/>
        <v>0</v>
      </c>
      <c r="ILA86" s="16">
        <f t="shared" si="357"/>
        <v>0</v>
      </c>
      <c r="ILB86" s="16">
        <f t="shared" si="357"/>
        <v>0</v>
      </c>
      <c r="ILC86" s="16">
        <f t="shared" si="357"/>
        <v>0</v>
      </c>
      <c r="ILD86" s="16">
        <f t="shared" si="357"/>
        <v>0</v>
      </c>
      <c r="ILE86" s="16">
        <f t="shared" si="357"/>
        <v>0</v>
      </c>
      <c r="ILF86" s="16">
        <f t="shared" si="357"/>
        <v>0</v>
      </c>
      <c r="ILG86" s="16">
        <f t="shared" si="357"/>
        <v>0</v>
      </c>
      <c r="ILH86" s="16">
        <f t="shared" si="357"/>
        <v>0</v>
      </c>
      <c r="ILI86" s="16">
        <f t="shared" si="357"/>
        <v>0</v>
      </c>
      <c r="ILJ86" s="16">
        <f t="shared" si="357"/>
        <v>0</v>
      </c>
      <c r="ILK86" s="16">
        <f t="shared" si="357"/>
        <v>0</v>
      </c>
      <c r="ILL86" s="16">
        <f t="shared" si="357"/>
        <v>0</v>
      </c>
      <c r="ILM86" s="16">
        <f t="shared" si="357"/>
        <v>0</v>
      </c>
      <c r="ILN86" s="16">
        <f t="shared" si="357"/>
        <v>0</v>
      </c>
      <c r="ILO86" s="16">
        <f t="shared" si="357"/>
        <v>0</v>
      </c>
      <c r="ILP86" s="16">
        <f t="shared" si="357"/>
        <v>0</v>
      </c>
      <c r="ILQ86" s="16">
        <f t="shared" si="357"/>
        <v>0</v>
      </c>
      <c r="ILR86" s="16">
        <f t="shared" si="357"/>
        <v>0</v>
      </c>
      <c r="ILS86" s="16">
        <f t="shared" si="357"/>
        <v>0</v>
      </c>
      <c r="ILT86" s="16">
        <f t="shared" si="357"/>
        <v>0</v>
      </c>
      <c r="ILU86" s="16">
        <f t="shared" si="357"/>
        <v>0</v>
      </c>
      <c r="ILV86" s="16">
        <f t="shared" si="357"/>
        <v>0</v>
      </c>
      <c r="ILW86" s="16">
        <f t="shared" si="357"/>
        <v>0</v>
      </c>
      <c r="ILX86" s="16">
        <f t="shared" ref="ILX86:IOI86" si="358">ILJ83</f>
        <v>0</v>
      </c>
      <c r="ILY86" s="16">
        <f t="shared" si="358"/>
        <v>0</v>
      </c>
      <c r="ILZ86" s="16">
        <f t="shared" si="358"/>
        <v>0</v>
      </c>
      <c r="IMA86" s="16">
        <f t="shared" si="358"/>
        <v>0</v>
      </c>
      <c r="IMB86" s="16">
        <f t="shared" si="358"/>
        <v>0</v>
      </c>
      <c r="IMC86" s="16">
        <f t="shared" si="358"/>
        <v>0</v>
      </c>
      <c r="IMD86" s="16">
        <f t="shared" si="358"/>
        <v>0</v>
      </c>
      <c r="IME86" s="16">
        <f t="shared" si="358"/>
        <v>0</v>
      </c>
      <c r="IMF86" s="16">
        <f t="shared" si="358"/>
        <v>0</v>
      </c>
      <c r="IMG86" s="16">
        <f t="shared" si="358"/>
        <v>0</v>
      </c>
      <c r="IMH86" s="16">
        <f t="shared" si="358"/>
        <v>0</v>
      </c>
      <c r="IMI86" s="16">
        <f t="shared" si="358"/>
        <v>0</v>
      </c>
      <c r="IMJ86" s="16">
        <f t="shared" si="358"/>
        <v>0</v>
      </c>
      <c r="IMK86" s="16">
        <f t="shared" si="358"/>
        <v>0</v>
      </c>
      <c r="IML86" s="16">
        <f t="shared" si="358"/>
        <v>0</v>
      </c>
      <c r="IMM86" s="16">
        <f t="shared" si="358"/>
        <v>0</v>
      </c>
      <c r="IMN86" s="16">
        <f t="shared" si="358"/>
        <v>0</v>
      </c>
      <c r="IMO86" s="16">
        <f t="shared" si="358"/>
        <v>0</v>
      </c>
      <c r="IMP86" s="16">
        <f t="shared" si="358"/>
        <v>0</v>
      </c>
      <c r="IMQ86" s="16">
        <f t="shared" si="358"/>
        <v>0</v>
      </c>
      <c r="IMR86" s="16">
        <f t="shared" si="358"/>
        <v>0</v>
      </c>
      <c r="IMS86" s="16">
        <f t="shared" si="358"/>
        <v>0</v>
      </c>
      <c r="IMT86" s="16">
        <f t="shared" si="358"/>
        <v>0</v>
      </c>
      <c r="IMU86" s="16">
        <f t="shared" si="358"/>
        <v>0</v>
      </c>
      <c r="IMV86" s="16">
        <f t="shared" si="358"/>
        <v>0</v>
      </c>
      <c r="IMW86" s="16">
        <f t="shared" si="358"/>
        <v>0</v>
      </c>
      <c r="IMX86" s="16">
        <f t="shared" si="358"/>
        <v>0</v>
      </c>
      <c r="IMY86" s="16">
        <f t="shared" si="358"/>
        <v>0</v>
      </c>
      <c r="IMZ86" s="16">
        <f t="shared" si="358"/>
        <v>0</v>
      </c>
      <c r="INA86" s="16">
        <f t="shared" si="358"/>
        <v>0</v>
      </c>
      <c r="INB86" s="16">
        <f t="shared" si="358"/>
        <v>0</v>
      </c>
      <c r="INC86" s="16">
        <f t="shared" si="358"/>
        <v>0</v>
      </c>
      <c r="IND86" s="16">
        <f t="shared" si="358"/>
        <v>0</v>
      </c>
      <c r="INE86" s="16">
        <f t="shared" si="358"/>
        <v>0</v>
      </c>
      <c r="INF86" s="16">
        <f t="shared" si="358"/>
        <v>0</v>
      </c>
      <c r="ING86" s="16">
        <f t="shared" si="358"/>
        <v>0</v>
      </c>
      <c r="INH86" s="16">
        <f t="shared" si="358"/>
        <v>0</v>
      </c>
      <c r="INI86" s="16">
        <f t="shared" si="358"/>
        <v>0</v>
      </c>
      <c r="INJ86" s="16">
        <f t="shared" si="358"/>
        <v>0</v>
      </c>
      <c r="INK86" s="16">
        <f t="shared" si="358"/>
        <v>0</v>
      </c>
      <c r="INL86" s="16">
        <f t="shared" si="358"/>
        <v>0</v>
      </c>
      <c r="INM86" s="16">
        <f t="shared" si="358"/>
        <v>0</v>
      </c>
      <c r="INN86" s="16">
        <f t="shared" si="358"/>
        <v>0</v>
      </c>
      <c r="INO86" s="16">
        <f t="shared" si="358"/>
        <v>0</v>
      </c>
      <c r="INP86" s="16">
        <f t="shared" si="358"/>
        <v>0</v>
      </c>
      <c r="INQ86" s="16">
        <f t="shared" si="358"/>
        <v>0</v>
      </c>
      <c r="INR86" s="16">
        <f t="shared" si="358"/>
        <v>0</v>
      </c>
      <c r="INS86" s="16">
        <f t="shared" si="358"/>
        <v>0</v>
      </c>
      <c r="INT86" s="16">
        <f t="shared" si="358"/>
        <v>0</v>
      </c>
      <c r="INU86" s="16">
        <f t="shared" si="358"/>
        <v>0</v>
      </c>
      <c r="INV86" s="16">
        <f t="shared" si="358"/>
        <v>0</v>
      </c>
      <c r="INW86" s="16">
        <f t="shared" si="358"/>
        <v>0</v>
      </c>
      <c r="INX86" s="16">
        <f t="shared" si="358"/>
        <v>0</v>
      </c>
      <c r="INY86" s="16">
        <f t="shared" si="358"/>
        <v>0</v>
      </c>
      <c r="INZ86" s="16">
        <f t="shared" si="358"/>
        <v>0</v>
      </c>
      <c r="IOA86" s="16">
        <f t="shared" si="358"/>
        <v>0</v>
      </c>
      <c r="IOB86" s="16">
        <f t="shared" si="358"/>
        <v>0</v>
      </c>
      <c r="IOC86" s="16">
        <f t="shared" si="358"/>
        <v>0</v>
      </c>
      <c r="IOD86" s="16">
        <f t="shared" si="358"/>
        <v>0</v>
      </c>
      <c r="IOE86" s="16">
        <f t="shared" si="358"/>
        <v>0</v>
      </c>
      <c r="IOF86" s="16">
        <f t="shared" si="358"/>
        <v>0</v>
      </c>
      <c r="IOG86" s="16">
        <f t="shared" si="358"/>
        <v>0</v>
      </c>
      <c r="IOH86" s="16">
        <f t="shared" si="358"/>
        <v>0</v>
      </c>
      <c r="IOI86" s="16">
        <f t="shared" si="358"/>
        <v>0</v>
      </c>
      <c r="IOJ86" s="16">
        <f t="shared" ref="IOJ86:IQU86" si="359">INV83</f>
        <v>0</v>
      </c>
      <c r="IOK86" s="16">
        <f t="shared" si="359"/>
        <v>0</v>
      </c>
      <c r="IOL86" s="16">
        <f t="shared" si="359"/>
        <v>0</v>
      </c>
      <c r="IOM86" s="16">
        <f t="shared" si="359"/>
        <v>0</v>
      </c>
      <c r="ION86" s="16">
        <f t="shared" si="359"/>
        <v>0</v>
      </c>
      <c r="IOO86" s="16">
        <f t="shared" si="359"/>
        <v>0</v>
      </c>
      <c r="IOP86" s="16">
        <f t="shared" si="359"/>
        <v>0</v>
      </c>
      <c r="IOQ86" s="16">
        <f t="shared" si="359"/>
        <v>0</v>
      </c>
      <c r="IOR86" s="16">
        <f t="shared" si="359"/>
        <v>0</v>
      </c>
      <c r="IOS86" s="16">
        <f t="shared" si="359"/>
        <v>0</v>
      </c>
      <c r="IOT86" s="16">
        <f t="shared" si="359"/>
        <v>0</v>
      </c>
      <c r="IOU86" s="16">
        <f t="shared" si="359"/>
        <v>0</v>
      </c>
      <c r="IOV86" s="16">
        <f t="shared" si="359"/>
        <v>0</v>
      </c>
      <c r="IOW86" s="16">
        <f t="shared" si="359"/>
        <v>0</v>
      </c>
      <c r="IOX86" s="16">
        <f t="shared" si="359"/>
        <v>0</v>
      </c>
      <c r="IOY86" s="16">
        <f t="shared" si="359"/>
        <v>0</v>
      </c>
      <c r="IOZ86" s="16">
        <f t="shared" si="359"/>
        <v>0</v>
      </c>
      <c r="IPA86" s="16">
        <f t="shared" si="359"/>
        <v>0</v>
      </c>
      <c r="IPB86" s="16">
        <f t="shared" si="359"/>
        <v>0</v>
      </c>
      <c r="IPC86" s="16">
        <f t="shared" si="359"/>
        <v>0</v>
      </c>
      <c r="IPD86" s="16">
        <f t="shared" si="359"/>
        <v>0</v>
      </c>
      <c r="IPE86" s="16">
        <f t="shared" si="359"/>
        <v>0</v>
      </c>
      <c r="IPF86" s="16">
        <f t="shared" si="359"/>
        <v>0</v>
      </c>
      <c r="IPG86" s="16">
        <f t="shared" si="359"/>
        <v>0</v>
      </c>
      <c r="IPH86" s="16">
        <f t="shared" si="359"/>
        <v>0</v>
      </c>
      <c r="IPI86" s="16">
        <f t="shared" si="359"/>
        <v>0</v>
      </c>
      <c r="IPJ86" s="16">
        <f t="shared" si="359"/>
        <v>0</v>
      </c>
      <c r="IPK86" s="16">
        <f t="shared" si="359"/>
        <v>0</v>
      </c>
      <c r="IPL86" s="16">
        <f t="shared" si="359"/>
        <v>0</v>
      </c>
      <c r="IPM86" s="16">
        <f t="shared" si="359"/>
        <v>0</v>
      </c>
      <c r="IPN86" s="16">
        <f t="shared" si="359"/>
        <v>0</v>
      </c>
      <c r="IPO86" s="16">
        <f t="shared" si="359"/>
        <v>0</v>
      </c>
      <c r="IPP86" s="16">
        <f t="shared" si="359"/>
        <v>0</v>
      </c>
      <c r="IPQ86" s="16">
        <f t="shared" si="359"/>
        <v>0</v>
      </c>
      <c r="IPR86" s="16">
        <f t="shared" si="359"/>
        <v>0</v>
      </c>
      <c r="IPS86" s="16">
        <f t="shared" si="359"/>
        <v>0</v>
      </c>
      <c r="IPT86" s="16">
        <f t="shared" si="359"/>
        <v>0</v>
      </c>
      <c r="IPU86" s="16">
        <f t="shared" si="359"/>
        <v>0</v>
      </c>
      <c r="IPV86" s="16">
        <f t="shared" si="359"/>
        <v>0</v>
      </c>
      <c r="IPW86" s="16">
        <f t="shared" si="359"/>
        <v>0</v>
      </c>
      <c r="IPX86" s="16">
        <f t="shared" si="359"/>
        <v>0</v>
      </c>
      <c r="IPY86" s="16">
        <f t="shared" si="359"/>
        <v>0</v>
      </c>
      <c r="IPZ86" s="16">
        <f t="shared" si="359"/>
        <v>0</v>
      </c>
      <c r="IQA86" s="16">
        <f t="shared" si="359"/>
        <v>0</v>
      </c>
      <c r="IQB86" s="16">
        <f t="shared" si="359"/>
        <v>0</v>
      </c>
      <c r="IQC86" s="16">
        <f t="shared" si="359"/>
        <v>0</v>
      </c>
      <c r="IQD86" s="16">
        <f t="shared" si="359"/>
        <v>0</v>
      </c>
      <c r="IQE86" s="16">
        <f t="shared" si="359"/>
        <v>0</v>
      </c>
      <c r="IQF86" s="16">
        <f t="shared" si="359"/>
        <v>0</v>
      </c>
      <c r="IQG86" s="16">
        <f t="shared" si="359"/>
        <v>0</v>
      </c>
      <c r="IQH86" s="16">
        <f t="shared" si="359"/>
        <v>0</v>
      </c>
      <c r="IQI86" s="16">
        <f t="shared" si="359"/>
        <v>0</v>
      </c>
      <c r="IQJ86" s="16">
        <f t="shared" si="359"/>
        <v>0</v>
      </c>
      <c r="IQK86" s="16">
        <f t="shared" si="359"/>
        <v>0</v>
      </c>
      <c r="IQL86" s="16">
        <f t="shared" si="359"/>
        <v>0</v>
      </c>
      <c r="IQM86" s="16">
        <f t="shared" si="359"/>
        <v>0</v>
      </c>
      <c r="IQN86" s="16">
        <f t="shared" si="359"/>
        <v>0</v>
      </c>
      <c r="IQO86" s="16">
        <f t="shared" si="359"/>
        <v>0</v>
      </c>
      <c r="IQP86" s="16">
        <f t="shared" si="359"/>
        <v>0</v>
      </c>
      <c r="IQQ86" s="16">
        <f t="shared" si="359"/>
        <v>0</v>
      </c>
      <c r="IQR86" s="16">
        <f t="shared" si="359"/>
        <v>0</v>
      </c>
      <c r="IQS86" s="16">
        <f t="shared" si="359"/>
        <v>0</v>
      </c>
      <c r="IQT86" s="16">
        <f t="shared" si="359"/>
        <v>0</v>
      </c>
      <c r="IQU86" s="16">
        <f t="shared" si="359"/>
        <v>0</v>
      </c>
      <c r="IQV86" s="16">
        <f t="shared" ref="IQV86:ITG86" si="360">IQH83</f>
        <v>0</v>
      </c>
      <c r="IQW86" s="16">
        <f t="shared" si="360"/>
        <v>0</v>
      </c>
      <c r="IQX86" s="16">
        <f t="shared" si="360"/>
        <v>0</v>
      </c>
      <c r="IQY86" s="16">
        <f t="shared" si="360"/>
        <v>0</v>
      </c>
      <c r="IQZ86" s="16">
        <f t="shared" si="360"/>
        <v>0</v>
      </c>
      <c r="IRA86" s="16">
        <f t="shared" si="360"/>
        <v>0</v>
      </c>
      <c r="IRB86" s="16">
        <f t="shared" si="360"/>
        <v>0</v>
      </c>
      <c r="IRC86" s="16">
        <f t="shared" si="360"/>
        <v>0</v>
      </c>
      <c r="IRD86" s="16">
        <f t="shared" si="360"/>
        <v>0</v>
      </c>
      <c r="IRE86" s="16">
        <f t="shared" si="360"/>
        <v>0</v>
      </c>
      <c r="IRF86" s="16">
        <f t="shared" si="360"/>
        <v>0</v>
      </c>
      <c r="IRG86" s="16">
        <f t="shared" si="360"/>
        <v>0</v>
      </c>
      <c r="IRH86" s="16">
        <f t="shared" si="360"/>
        <v>0</v>
      </c>
      <c r="IRI86" s="16">
        <f t="shared" si="360"/>
        <v>0</v>
      </c>
      <c r="IRJ86" s="16">
        <f t="shared" si="360"/>
        <v>0</v>
      </c>
      <c r="IRK86" s="16">
        <f t="shared" si="360"/>
        <v>0</v>
      </c>
      <c r="IRL86" s="16">
        <f t="shared" si="360"/>
        <v>0</v>
      </c>
      <c r="IRM86" s="16">
        <f t="shared" si="360"/>
        <v>0</v>
      </c>
      <c r="IRN86" s="16">
        <f t="shared" si="360"/>
        <v>0</v>
      </c>
      <c r="IRO86" s="16">
        <f t="shared" si="360"/>
        <v>0</v>
      </c>
      <c r="IRP86" s="16">
        <f t="shared" si="360"/>
        <v>0</v>
      </c>
      <c r="IRQ86" s="16">
        <f t="shared" si="360"/>
        <v>0</v>
      </c>
      <c r="IRR86" s="16">
        <f t="shared" si="360"/>
        <v>0</v>
      </c>
      <c r="IRS86" s="16">
        <f t="shared" si="360"/>
        <v>0</v>
      </c>
      <c r="IRT86" s="16">
        <f t="shared" si="360"/>
        <v>0</v>
      </c>
      <c r="IRU86" s="16">
        <f t="shared" si="360"/>
        <v>0</v>
      </c>
      <c r="IRV86" s="16">
        <f t="shared" si="360"/>
        <v>0</v>
      </c>
      <c r="IRW86" s="16">
        <f t="shared" si="360"/>
        <v>0</v>
      </c>
      <c r="IRX86" s="16">
        <f t="shared" si="360"/>
        <v>0</v>
      </c>
      <c r="IRY86" s="16">
        <f t="shared" si="360"/>
        <v>0</v>
      </c>
      <c r="IRZ86" s="16">
        <f t="shared" si="360"/>
        <v>0</v>
      </c>
      <c r="ISA86" s="16">
        <f t="shared" si="360"/>
        <v>0</v>
      </c>
      <c r="ISB86" s="16">
        <f t="shared" si="360"/>
        <v>0</v>
      </c>
      <c r="ISC86" s="16">
        <f t="shared" si="360"/>
        <v>0</v>
      </c>
      <c r="ISD86" s="16">
        <f t="shared" si="360"/>
        <v>0</v>
      </c>
      <c r="ISE86" s="16">
        <f t="shared" si="360"/>
        <v>0</v>
      </c>
      <c r="ISF86" s="16">
        <f t="shared" si="360"/>
        <v>0</v>
      </c>
      <c r="ISG86" s="16">
        <f t="shared" si="360"/>
        <v>0</v>
      </c>
      <c r="ISH86" s="16">
        <f t="shared" si="360"/>
        <v>0</v>
      </c>
      <c r="ISI86" s="16">
        <f t="shared" si="360"/>
        <v>0</v>
      </c>
      <c r="ISJ86" s="16">
        <f t="shared" si="360"/>
        <v>0</v>
      </c>
      <c r="ISK86" s="16">
        <f t="shared" si="360"/>
        <v>0</v>
      </c>
      <c r="ISL86" s="16">
        <f t="shared" si="360"/>
        <v>0</v>
      </c>
      <c r="ISM86" s="16">
        <f t="shared" si="360"/>
        <v>0</v>
      </c>
      <c r="ISN86" s="16">
        <f t="shared" si="360"/>
        <v>0</v>
      </c>
      <c r="ISO86" s="16">
        <f t="shared" si="360"/>
        <v>0</v>
      </c>
      <c r="ISP86" s="16">
        <f t="shared" si="360"/>
        <v>0</v>
      </c>
      <c r="ISQ86" s="16">
        <f t="shared" si="360"/>
        <v>0</v>
      </c>
      <c r="ISR86" s="16">
        <f t="shared" si="360"/>
        <v>0</v>
      </c>
      <c r="ISS86" s="16">
        <f t="shared" si="360"/>
        <v>0</v>
      </c>
      <c r="IST86" s="16">
        <f t="shared" si="360"/>
        <v>0</v>
      </c>
      <c r="ISU86" s="16">
        <f t="shared" si="360"/>
        <v>0</v>
      </c>
      <c r="ISV86" s="16">
        <f t="shared" si="360"/>
        <v>0</v>
      </c>
      <c r="ISW86" s="16">
        <f t="shared" si="360"/>
        <v>0</v>
      </c>
      <c r="ISX86" s="16">
        <f t="shared" si="360"/>
        <v>0</v>
      </c>
      <c r="ISY86" s="16">
        <f t="shared" si="360"/>
        <v>0</v>
      </c>
      <c r="ISZ86" s="16">
        <f t="shared" si="360"/>
        <v>0</v>
      </c>
      <c r="ITA86" s="16">
        <f t="shared" si="360"/>
        <v>0</v>
      </c>
      <c r="ITB86" s="16">
        <f t="shared" si="360"/>
        <v>0</v>
      </c>
      <c r="ITC86" s="16">
        <f t="shared" si="360"/>
        <v>0</v>
      </c>
      <c r="ITD86" s="16">
        <f t="shared" si="360"/>
        <v>0</v>
      </c>
      <c r="ITE86" s="16">
        <f t="shared" si="360"/>
        <v>0</v>
      </c>
      <c r="ITF86" s="16">
        <f t="shared" si="360"/>
        <v>0</v>
      </c>
      <c r="ITG86" s="16">
        <f t="shared" si="360"/>
        <v>0</v>
      </c>
      <c r="ITH86" s="16">
        <f t="shared" ref="ITH86:IVS86" si="361">IST83</f>
        <v>0</v>
      </c>
      <c r="ITI86" s="16">
        <f t="shared" si="361"/>
        <v>0</v>
      </c>
      <c r="ITJ86" s="16">
        <f t="shared" si="361"/>
        <v>0</v>
      </c>
      <c r="ITK86" s="16">
        <f t="shared" si="361"/>
        <v>0</v>
      </c>
      <c r="ITL86" s="16">
        <f t="shared" si="361"/>
        <v>0</v>
      </c>
      <c r="ITM86" s="16">
        <f t="shared" si="361"/>
        <v>0</v>
      </c>
      <c r="ITN86" s="16">
        <f t="shared" si="361"/>
        <v>0</v>
      </c>
      <c r="ITO86" s="16">
        <f t="shared" si="361"/>
        <v>0</v>
      </c>
      <c r="ITP86" s="16">
        <f t="shared" si="361"/>
        <v>0</v>
      </c>
      <c r="ITQ86" s="16">
        <f t="shared" si="361"/>
        <v>0</v>
      </c>
      <c r="ITR86" s="16">
        <f t="shared" si="361"/>
        <v>0</v>
      </c>
      <c r="ITS86" s="16">
        <f t="shared" si="361"/>
        <v>0</v>
      </c>
      <c r="ITT86" s="16">
        <f t="shared" si="361"/>
        <v>0</v>
      </c>
      <c r="ITU86" s="16">
        <f t="shared" si="361"/>
        <v>0</v>
      </c>
      <c r="ITV86" s="16">
        <f t="shared" si="361"/>
        <v>0</v>
      </c>
      <c r="ITW86" s="16">
        <f t="shared" si="361"/>
        <v>0</v>
      </c>
      <c r="ITX86" s="16">
        <f t="shared" si="361"/>
        <v>0</v>
      </c>
      <c r="ITY86" s="16">
        <f t="shared" si="361"/>
        <v>0</v>
      </c>
      <c r="ITZ86" s="16">
        <f t="shared" si="361"/>
        <v>0</v>
      </c>
      <c r="IUA86" s="16">
        <f t="shared" si="361"/>
        <v>0</v>
      </c>
      <c r="IUB86" s="16">
        <f t="shared" si="361"/>
        <v>0</v>
      </c>
      <c r="IUC86" s="16">
        <f t="shared" si="361"/>
        <v>0</v>
      </c>
      <c r="IUD86" s="16">
        <f t="shared" si="361"/>
        <v>0</v>
      </c>
      <c r="IUE86" s="16">
        <f t="shared" si="361"/>
        <v>0</v>
      </c>
      <c r="IUF86" s="16">
        <f t="shared" si="361"/>
        <v>0</v>
      </c>
      <c r="IUG86" s="16">
        <f t="shared" si="361"/>
        <v>0</v>
      </c>
      <c r="IUH86" s="16">
        <f t="shared" si="361"/>
        <v>0</v>
      </c>
      <c r="IUI86" s="16">
        <f t="shared" si="361"/>
        <v>0</v>
      </c>
      <c r="IUJ86" s="16">
        <f t="shared" si="361"/>
        <v>0</v>
      </c>
      <c r="IUK86" s="16">
        <f t="shared" si="361"/>
        <v>0</v>
      </c>
      <c r="IUL86" s="16">
        <f t="shared" si="361"/>
        <v>0</v>
      </c>
      <c r="IUM86" s="16">
        <f t="shared" si="361"/>
        <v>0</v>
      </c>
      <c r="IUN86" s="16">
        <f t="shared" si="361"/>
        <v>0</v>
      </c>
      <c r="IUO86" s="16">
        <f t="shared" si="361"/>
        <v>0</v>
      </c>
      <c r="IUP86" s="16">
        <f t="shared" si="361"/>
        <v>0</v>
      </c>
      <c r="IUQ86" s="16">
        <f t="shared" si="361"/>
        <v>0</v>
      </c>
      <c r="IUR86" s="16">
        <f t="shared" si="361"/>
        <v>0</v>
      </c>
      <c r="IUS86" s="16">
        <f t="shared" si="361"/>
        <v>0</v>
      </c>
      <c r="IUT86" s="16">
        <f t="shared" si="361"/>
        <v>0</v>
      </c>
      <c r="IUU86" s="16">
        <f t="shared" si="361"/>
        <v>0</v>
      </c>
      <c r="IUV86" s="16">
        <f t="shared" si="361"/>
        <v>0</v>
      </c>
      <c r="IUW86" s="16">
        <f t="shared" si="361"/>
        <v>0</v>
      </c>
      <c r="IUX86" s="16">
        <f t="shared" si="361"/>
        <v>0</v>
      </c>
      <c r="IUY86" s="16">
        <f t="shared" si="361"/>
        <v>0</v>
      </c>
      <c r="IUZ86" s="16">
        <f t="shared" si="361"/>
        <v>0</v>
      </c>
      <c r="IVA86" s="16">
        <f t="shared" si="361"/>
        <v>0</v>
      </c>
      <c r="IVB86" s="16">
        <f t="shared" si="361"/>
        <v>0</v>
      </c>
      <c r="IVC86" s="16">
        <f t="shared" si="361"/>
        <v>0</v>
      </c>
      <c r="IVD86" s="16">
        <f t="shared" si="361"/>
        <v>0</v>
      </c>
      <c r="IVE86" s="16">
        <f t="shared" si="361"/>
        <v>0</v>
      </c>
      <c r="IVF86" s="16">
        <f t="shared" si="361"/>
        <v>0</v>
      </c>
      <c r="IVG86" s="16">
        <f t="shared" si="361"/>
        <v>0</v>
      </c>
      <c r="IVH86" s="16">
        <f t="shared" si="361"/>
        <v>0</v>
      </c>
      <c r="IVI86" s="16">
        <f t="shared" si="361"/>
        <v>0</v>
      </c>
      <c r="IVJ86" s="16">
        <f t="shared" si="361"/>
        <v>0</v>
      </c>
      <c r="IVK86" s="16">
        <f t="shared" si="361"/>
        <v>0</v>
      </c>
      <c r="IVL86" s="16">
        <f t="shared" si="361"/>
        <v>0</v>
      </c>
      <c r="IVM86" s="16">
        <f t="shared" si="361"/>
        <v>0</v>
      </c>
      <c r="IVN86" s="16">
        <f t="shared" si="361"/>
        <v>0</v>
      </c>
      <c r="IVO86" s="16">
        <f t="shared" si="361"/>
        <v>0</v>
      </c>
      <c r="IVP86" s="16">
        <f t="shared" si="361"/>
        <v>0</v>
      </c>
      <c r="IVQ86" s="16">
        <f t="shared" si="361"/>
        <v>0</v>
      </c>
      <c r="IVR86" s="16">
        <f t="shared" si="361"/>
        <v>0</v>
      </c>
      <c r="IVS86" s="16">
        <f t="shared" si="361"/>
        <v>0</v>
      </c>
      <c r="IVT86" s="16">
        <f t="shared" ref="IVT86:IYE86" si="362">IVF83</f>
        <v>0</v>
      </c>
      <c r="IVU86" s="16">
        <f t="shared" si="362"/>
        <v>0</v>
      </c>
      <c r="IVV86" s="16">
        <f t="shared" si="362"/>
        <v>0</v>
      </c>
      <c r="IVW86" s="16">
        <f t="shared" si="362"/>
        <v>0</v>
      </c>
      <c r="IVX86" s="16">
        <f t="shared" si="362"/>
        <v>0</v>
      </c>
      <c r="IVY86" s="16">
        <f t="shared" si="362"/>
        <v>0</v>
      </c>
      <c r="IVZ86" s="16">
        <f t="shared" si="362"/>
        <v>0</v>
      </c>
      <c r="IWA86" s="16">
        <f t="shared" si="362"/>
        <v>0</v>
      </c>
      <c r="IWB86" s="16">
        <f t="shared" si="362"/>
        <v>0</v>
      </c>
      <c r="IWC86" s="16">
        <f t="shared" si="362"/>
        <v>0</v>
      </c>
      <c r="IWD86" s="16">
        <f t="shared" si="362"/>
        <v>0</v>
      </c>
      <c r="IWE86" s="16">
        <f t="shared" si="362"/>
        <v>0</v>
      </c>
      <c r="IWF86" s="16">
        <f t="shared" si="362"/>
        <v>0</v>
      </c>
      <c r="IWG86" s="16">
        <f t="shared" si="362"/>
        <v>0</v>
      </c>
      <c r="IWH86" s="16">
        <f t="shared" si="362"/>
        <v>0</v>
      </c>
      <c r="IWI86" s="16">
        <f t="shared" si="362"/>
        <v>0</v>
      </c>
      <c r="IWJ86" s="16">
        <f t="shared" si="362"/>
        <v>0</v>
      </c>
      <c r="IWK86" s="16">
        <f t="shared" si="362"/>
        <v>0</v>
      </c>
      <c r="IWL86" s="16">
        <f t="shared" si="362"/>
        <v>0</v>
      </c>
      <c r="IWM86" s="16">
        <f t="shared" si="362"/>
        <v>0</v>
      </c>
      <c r="IWN86" s="16">
        <f t="shared" si="362"/>
        <v>0</v>
      </c>
      <c r="IWO86" s="16">
        <f t="shared" si="362"/>
        <v>0</v>
      </c>
      <c r="IWP86" s="16">
        <f t="shared" si="362"/>
        <v>0</v>
      </c>
      <c r="IWQ86" s="16">
        <f t="shared" si="362"/>
        <v>0</v>
      </c>
      <c r="IWR86" s="16">
        <f t="shared" si="362"/>
        <v>0</v>
      </c>
      <c r="IWS86" s="16">
        <f t="shared" si="362"/>
        <v>0</v>
      </c>
      <c r="IWT86" s="16">
        <f t="shared" si="362"/>
        <v>0</v>
      </c>
      <c r="IWU86" s="16">
        <f t="shared" si="362"/>
        <v>0</v>
      </c>
      <c r="IWV86" s="16">
        <f t="shared" si="362"/>
        <v>0</v>
      </c>
      <c r="IWW86" s="16">
        <f t="shared" si="362"/>
        <v>0</v>
      </c>
      <c r="IWX86" s="16">
        <f t="shared" si="362"/>
        <v>0</v>
      </c>
      <c r="IWY86" s="16">
        <f t="shared" si="362"/>
        <v>0</v>
      </c>
      <c r="IWZ86" s="16">
        <f t="shared" si="362"/>
        <v>0</v>
      </c>
      <c r="IXA86" s="16">
        <f t="shared" si="362"/>
        <v>0</v>
      </c>
      <c r="IXB86" s="16">
        <f t="shared" si="362"/>
        <v>0</v>
      </c>
      <c r="IXC86" s="16">
        <f t="shared" si="362"/>
        <v>0</v>
      </c>
      <c r="IXD86" s="16">
        <f t="shared" si="362"/>
        <v>0</v>
      </c>
      <c r="IXE86" s="16">
        <f t="shared" si="362"/>
        <v>0</v>
      </c>
      <c r="IXF86" s="16">
        <f t="shared" si="362"/>
        <v>0</v>
      </c>
      <c r="IXG86" s="16">
        <f t="shared" si="362"/>
        <v>0</v>
      </c>
      <c r="IXH86" s="16">
        <f t="shared" si="362"/>
        <v>0</v>
      </c>
      <c r="IXI86" s="16">
        <f t="shared" si="362"/>
        <v>0</v>
      </c>
      <c r="IXJ86" s="16">
        <f t="shared" si="362"/>
        <v>0</v>
      </c>
      <c r="IXK86" s="16">
        <f t="shared" si="362"/>
        <v>0</v>
      </c>
      <c r="IXL86" s="16">
        <f t="shared" si="362"/>
        <v>0</v>
      </c>
      <c r="IXM86" s="16">
        <f t="shared" si="362"/>
        <v>0</v>
      </c>
      <c r="IXN86" s="16">
        <f t="shared" si="362"/>
        <v>0</v>
      </c>
      <c r="IXO86" s="16">
        <f t="shared" si="362"/>
        <v>0</v>
      </c>
      <c r="IXP86" s="16">
        <f t="shared" si="362"/>
        <v>0</v>
      </c>
      <c r="IXQ86" s="16">
        <f t="shared" si="362"/>
        <v>0</v>
      </c>
      <c r="IXR86" s="16">
        <f t="shared" si="362"/>
        <v>0</v>
      </c>
      <c r="IXS86" s="16">
        <f t="shared" si="362"/>
        <v>0</v>
      </c>
      <c r="IXT86" s="16">
        <f t="shared" si="362"/>
        <v>0</v>
      </c>
      <c r="IXU86" s="16">
        <f t="shared" si="362"/>
        <v>0</v>
      </c>
      <c r="IXV86" s="16">
        <f t="shared" si="362"/>
        <v>0</v>
      </c>
      <c r="IXW86" s="16">
        <f t="shared" si="362"/>
        <v>0</v>
      </c>
      <c r="IXX86" s="16">
        <f t="shared" si="362"/>
        <v>0</v>
      </c>
      <c r="IXY86" s="16">
        <f t="shared" si="362"/>
        <v>0</v>
      </c>
      <c r="IXZ86" s="16">
        <f t="shared" si="362"/>
        <v>0</v>
      </c>
      <c r="IYA86" s="16">
        <f t="shared" si="362"/>
        <v>0</v>
      </c>
      <c r="IYB86" s="16">
        <f t="shared" si="362"/>
        <v>0</v>
      </c>
      <c r="IYC86" s="16">
        <f t="shared" si="362"/>
        <v>0</v>
      </c>
      <c r="IYD86" s="16">
        <f t="shared" si="362"/>
        <v>0</v>
      </c>
      <c r="IYE86" s="16">
        <f t="shared" si="362"/>
        <v>0</v>
      </c>
      <c r="IYF86" s="16">
        <f t="shared" ref="IYF86:JAQ86" si="363">IXR83</f>
        <v>0</v>
      </c>
      <c r="IYG86" s="16">
        <f t="shared" si="363"/>
        <v>0</v>
      </c>
      <c r="IYH86" s="16">
        <f t="shared" si="363"/>
        <v>0</v>
      </c>
      <c r="IYI86" s="16">
        <f t="shared" si="363"/>
        <v>0</v>
      </c>
      <c r="IYJ86" s="16">
        <f t="shared" si="363"/>
        <v>0</v>
      </c>
      <c r="IYK86" s="16">
        <f t="shared" si="363"/>
        <v>0</v>
      </c>
      <c r="IYL86" s="16">
        <f t="shared" si="363"/>
        <v>0</v>
      </c>
      <c r="IYM86" s="16">
        <f t="shared" si="363"/>
        <v>0</v>
      </c>
      <c r="IYN86" s="16">
        <f t="shared" si="363"/>
        <v>0</v>
      </c>
      <c r="IYO86" s="16">
        <f t="shared" si="363"/>
        <v>0</v>
      </c>
      <c r="IYP86" s="16">
        <f t="shared" si="363"/>
        <v>0</v>
      </c>
      <c r="IYQ86" s="16">
        <f t="shared" si="363"/>
        <v>0</v>
      </c>
      <c r="IYR86" s="16">
        <f t="shared" si="363"/>
        <v>0</v>
      </c>
      <c r="IYS86" s="16">
        <f t="shared" si="363"/>
        <v>0</v>
      </c>
      <c r="IYT86" s="16">
        <f t="shared" si="363"/>
        <v>0</v>
      </c>
      <c r="IYU86" s="16">
        <f t="shared" si="363"/>
        <v>0</v>
      </c>
      <c r="IYV86" s="16">
        <f t="shared" si="363"/>
        <v>0</v>
      </c>
      <c r="IYW86" s="16">
        <f t="shared" si="363"/>
        <v>0</v>
      </c>
      <c r="IYX86" s="16">
        <f t="shared" si="363"/>
        <v>0</v>
      </c>
      <c r="IYY86" s="16">
        <f t="shared" si="363"/>
        <v>0</v>
      </c>
      <c r="IYZ86" s="16">
        <f t="shared" si="363"/>
        <v>0</v>
      </c>
      <c r="IZA86" s="16">
        <f t="shared" si="363"/>
        <v>0</v>
      </c>
      <c r="IZB86" s="16">
        <f t="shared" si="363"/>
        <v>0</v>
      </c>
      <c r="IZC86" s="16">
        <f t="shared" si="363"/>
        <v>0</v>
      </c>
      <c r="IZD86" s="16">
        <f t="shared" si="363"/>
        <v>0</v>
      </c>
      <c r="IZE86" s="16">
        <f t="shared" si="363"/>
        <v>0</v>
      </c>
      <c r="IZF86" s="16">
        <f t="shared" si="363"/>
        <v>0</v>
      </c>
      <c r="IZG86" s="16">
        <f t="shared" si="363"/>
        <v>0</v>
      </c>
      <c r="IZH86" s="16">
        <f t="shared" si="363"/>
        <v>0</v>
      </c>
      <c r="IZI86" s="16">
        <f t="shared" si="363"/>
        <v>0</v>
      </c>
      <c r="IZJ86" s="16">
        <f t="shared" si="363"/>
        <v>0</v>
      </c>
      <c r="IZK86" s="16">
        <f t="shared" si="363"/>
        <v>0</v>
      </c>
      <c r="IZL86" s="16">
        <f t="shared" si="363"/>
        <v>0</v>
      </c>
      <c r="IZM86" s="16">
        <f t="shared" si="363"/>
        <v>0</v>
      </c>
      <c r="IZN86" s="16">
        <f t="shared" si="363"/>
        <v>0</v>
      </c>
      <c r="IZO86" s="16">
        <f t="shared" si="363"/>
        <v>0</v>
      </c>
      <c r="IZP86" s="16">
        <f t="shared" si="363"/>
        <v>0</v>
      </c>
      <c r="IZQ86" s="16">
        <f t="shared" si="363"/>
        <v>0</v>
      </c>
      <c r="IZR86" s="16">
        <f t="shared" si="363"/>
        <v>0</v>
      </c>
      <c r="IZS86" s="16">
        <f t="shared" si="363"/>
        <v>0</v>
      </c>
      <c r="IZT86" s="16">
        <f t="shared" si="363"/>
        <v>0</v>
      </c>
      <c r="IZU86" s="16">
        <f t="shared" si="363"/>
        <v>0</v>
      </c>
      <c r="IZV86" s="16">
        <f t="shared" si="363"/>
        <v>0</v>
      </c>
      <c r="IZW86" s="16">
        <f t="shared" si="363"/>
        <v>0</v>
      </c>
      <c r="IZX86" s="16">
        <f t="shared" si="363"/>
        <v>0</v>
      </c>
      <c r="IZY86" s="16">
        <f t="shared" si="363"/>
        <v>0</v>
      </c>
      <c r="IZZ86" s="16">
        <f t="shared" si="363"/>
        <v>0</v>
      </c>
      <c r="JAA86" s="16">
        <f t="shared" si="363"/>
        <v>0</v>
      </c>
      <c r="JAB86" s="16">
        <f t="shared" si="363"/>
        <v>0</v>
      </c>
      <c r="JAC86" s="16">
        <f t="shared" si="363"/>
        <v>0</v>
      </c>
      <c r="JAD86" s="16">
        <f t="shared" si="363"/>
        <v>0</v>
      </c>
      <c r="JAE86" s="16">
        <f t="shared" si="363"/>
        <v>0</v>
      </c>
      <c r="JAF86" s="16">
        <f t="shared" si="363"/>
        <v>0</v>
      </c>
      <c r="JAG86" s="16">
        <f t="shared" si="363"/>
        <v>0</v>
      </c>
      <c r="JAH86" s="16">
        <f t="shared" si="363"/>
        <v>0</v>
      </c>
      <c r="JAI86" s="16">
        <f t="shared" si="363"/>
        <v>0</v>
      </c>
      <c r="JAJ86" s="16">
        <f t="shared" si="363"/>
        <v>0</v>
      </c>
      <c r="JAK86" s="16">
        <f t="shared" si="363"/>
        <v>0</v>
      </c>
      <c r="JAL86" s="16">
        <f t="shared" si="363"/>
        <v>0</v>
      </c>
      <c r="JAM86" s="16">
        <f t="shared" si="363"/>
        <v>0</v>
      </c>
      <c r="JAN86" s="16">
        <f t="shared" si="363"/>
        <v>0</v>
      </c>
      <c r="JAO86" s="16">
        <f t="shared" si="363"/>
        <v>0</v>
      </c>
      <c r="JAP86" s="16">
        <f t="shared" si="363"/>
        <v>0</v>
      </c>
      <c r="JAQ86" s="16">
        <f t="shared" si="363"/>
        <v>0</v>
      </c>
      <c r="JAR86" s="16">
        <f t="shared" ref="JAR86:JDC86" si="364">JAD83</f>
        <v>0</v>
      </c>
      <c r="JAS86" s="16">
        <f t="shared" si="364"/>
        <v>0</v>
      </c>
      <c r="JAT86" s="16">
        <f t="shared" si="364"/>
        <v>0</v>
      </c>
      <c r="JAU86" s="16">
        <f t="shared" si="364"/>
        <v>0</v>
      </c>
      <c r="JAV86" s="16">
        <f t="shared" si="364"/>
        <v>0</v>
      </c>
      <c r="JAW86" s="16">
        <f t="shared" si="364"/>
        <v>0</v>
      </c>
      <c r="JAX86" s="16">
        <f t="shared" si="364"/>
        <v>0</v>
      </c>
      <c r="JAY86" s="16">
        <f t="shared" si="364"/>
        <v>0</v>
      </c>
      <c r="JAZ86" s="16">
        <f t="shared" si="364"/>
        <v>0</v>
      </c>
      <c r="JBA86" s="16">
        <f t="shared" si="364"/>
        <v>0</v>
      </c>
      <c r="JBB86" s="16">
        <f t="shared" si="364"/>
        <v>0</v>
      </c>
      <c r="JBC86" s="16">
        <f t="shared" si="364"/>
        <v>0</v>
      </c>
      <c r="JBD86" s="16">
        <f t="shared" si="364"/>
        <v>0</v>
      </c>
      <c r="JBE86" s="16">
        <f t="shared" si="364"/>
        <v>0</v>
      </c>
      <c r="JBF86" s="16">
        <f t="shared" si="364"/>
        <v>0</v>
      </c>
      <c r="JBG86" s="16">
        <f t="shared" si="364"/>
        <v>0</v>
      </c>
      <c r="JBH86" s="16">
        <f t="shared" si="364"/>
        <v>0</v>
      </c>
      <c r="JBI86" s="16">
        <f t="shared" si="364"/>
        <v>0</v>
      </c>
      <c r="JBJ86" s="16">
        <f t="shared" si="364"/>
        <v>0</v>
      </c>
      <c r="JBK86" s="16">
        <f t="shared" si="364"/>
        <v>0</v>
      </c>
      <c r="JBL86" s="16">
        <f t="shared" si="364"/>
        <v>0</v>
      </c>
      <c r="JBM86" s="16">
        <f t="shared" si="364"/>
        <v>0</v>
      </c>
      <c r="JBN86" s="16">
        <f t="shared" si="364"/>
        <v>0</v>
      </c>
      <c r="JBO86" s="16">
        <f t="shared" si="364"/>
        <v>0</v>
      </c>
      <c r="JBP86" s="16">
        <f t="shared" si="364"/>
        <v>0</v>
      </c>
      <c r="JBQ86" s="16">
        <f t="shared" si="364"/>
        <v>0</v>
      </c>
      <c r="JBR86" s="16">
        <f t="shared" si="364"/>
        <v>0</v>
      </c>
      <c r="JBS86" s="16">
        <f t="shared" si="364"/>
        <v>0</v>
      </c>
      <c r="JBT86" s="16">
        <f t="shared" si="364"/>
        <v>0</v>
      </c>
      <c r="JBU86" s="16">
        <f t="shared" si="364"/>
        <v>0</v>
      </c>
      <c r="JBV86" s="16">
        <f t="shared" si="364"/>
        <v>0</v>
      </c>
      <c r="JBW86" s="16">
        <f t="shared" si="364"/>
        <v>0</v>
      </c>
      <c r="JBX86" s="16">
        <f t="shared" si="364"/>
        <v>0</v>
      </c>
      <c r="JBY86" s="16">
        <f t="shared" si="364"/>
        <v>0</v>
      </c>
      <c r="JBZ86" s="16">
        <f t="shared" si="364"/>
        <v>0</v>
      </c>
      <c r="JCA86" s="16">
        <f t="shared" si="364"/>
        <v>0</v>
      </c>
      <c r="JCB86" s="16">
        <f t="shared" si="364"/>
        <v>0</v>
      </c>
      <c r="JCC86" s="16">
        <f t="shared" si="364"/>
        <v>0</v>
      </c>
      <c r="JCD86" s="16">
        <f t="shared" si="364"/>
        <v>0</v>
      </c>
      <c r="JCE86" s="16">
        <f t="shared" si="364"/>
        <v>0</v>
      </c>
      <c r="JCF86" s="16">
        <f t="shared" si="364"/>
        <v>0</v>
      </c>
      <c r="JCG86" s="16">
        <f t="shared" si="364"/>
        <v>0</v>
      </c>
      <c r="JCH86" s="16">
        <f t="shared" si="364"/>
        <v>0</v>
      </c>
      <c r="JCI86" s="16">
        <f t="shared" si="364"/>
        <v>0</v>
      </c>
      <c r="JCJ86" s="16">
        <f t="shared" si="364"/>
        <v>0</v>
      </c>
      <c r="JCK86" s="16">
        <f t="shared" si="364"/>
        <v>0</v>
      </c>
      <c r="JCL86" s="16">
        <f t="shared" si="364"/>
        <v>0</v>
      </c>
      <c r="JCM86" s="16">
        <f t="shared" si="364"/>
        <v>0</v>
      </c>
      <c r="JCN86" s="16">
        <f t="shared" si="364"/>
        <v>0</v>
      </c>
      <c r="JCO86" s="16">
        <f t="shared" si="364"/>
        <v>0</v>
      </c>
      <c r="JCP86" s="16">
        <f t="shared" si="364"/>
        <v>0</v>
      </c>
      <c r="JCQ86" s="16">
        <f t="shared" si="364"/>
        <v>0</v>
      </c>
      <c r="JCR86" s="16">
        <f t="shared" si="364"/>
        <v>0</v>
      </c>
      <c r="JCS86" s="16">
        <f t="shared" si="364"/>
        <v>0</v>
      </c>
      <c r="JCT86" s="16">
        <f t="shared" si="364"/>
        <v>0</v>
      </c>
      <c r="JCU86" s="16">
        <f t="shared" si="364"/>
        <v>0</v>
      </c>
      <c r="JCV86" s="16">
        <f t="shared" si="364"/>
        <v>0</v>
      </c>
      <c r="JCW86" s="16">
        <f t="shared" si="364"/>
        <v>0</v>
      </c>
      <c r="JCX86" s="16">
        <f t="shared" si="364"/>
        <v>0</v>
      </c>
      <c r="JCY86" s="16">
        <f t="shared" si="364"/>
        <v>0</v>
      </c>
      <c r="JCZ86" s="16">
        <f t="shared" si="364"/>
        <v>0</v>
      </c>
      <c r="JDA86" s="16">
        <f t="shared" si="364"/>
        <v>0</v>
      </c>
      <c r="JDB86" s="16">
        <f t="shared" si="364"/>
        <v>0</v>
      </c>
      <c r="JDC86" s="16">
        <f t="shared" si="364"/>
        <v>0</v>
      </c>
      <c r="JDD86" s="16">
        <f t="shared" ref="JDD86:JFO86" si="365">JCP83</f>
        <v>0</v>
      </c>
      <c r="JDE86" s="16">
        <f t="shared" si="365"/>
        <v>0</v>
      </c>
      <c r="JDF86" s="16">
        <f t="shared" si="365"/>
        <v>0</v>
      </c>
      <c r="JDG86" s="16">
        <f t="shared" si="365"/>
        <v>0</v>
      </c>
      <c r="JDH86" s="16">
        <f t="shared" si="365"/>
        <v>0</v>
      </c>
      <c r="JDI86" s="16">
        <f t="shared" si="365"/>
        <v>0</v>
      </c>
      <c r="JDJ86" s="16">
        <f t="shared" si="365"/>
        <v>0</v>
      </c>
      <c r="JDK86" s="16">
        <f t="shared" si="365"/>
        <v>0</v>
      </c>
      <c r="JDL86" s="16">
        <f t="shared" si="365"/>
        <v>0</v>
      </c>
      <c r="JDM86" s="16">
        <f t="shared" si="365"/>
        <v>0</v>
      </c>
      <c r="JDN86" s="16">
        <f t="shared" si="365"/>
        <v>0</v>
      </c>
      <c r="JDO86" s="16">
        <f t="shared" si="365"/>
        <v>0</v>
      </c>
      <c r="JDP86" s="16">
        <f t="shared" si="365"/>
        <v>0</v>
      </c>
      <c r="JDQ86" s="16">
        <f t="shared" si="365"/>
        <v>0</v>
      </c>
      <c r="JDR86" s="16">
        <f t="shared" si="365"/>
        <v>0</v>
      </c>
      <c r="JDS86" s="16">
        <f t="shared" si="365"/>
        <v>0</v>
      </c>
      <c r="JDT86" s="16">
        <f t="shared" si="365"/>
        <v>0</v>
      </c>
      <c r="JDU86" s="16">
        <f t="shared" si="365"/>
        <v>0</v>
      </c>
      <c r="JDV86" s="16">
        <f t="shared" si="365"/>
        <v>0</v>
      </c>
      <c r="JDW86" s="16">
        <f t="shared" si="365"/>
        <v>0</v>
      </c>
      <c r="JDX86" s="16">
        <f t="shared" si="365"/>
        <v>0</v>
      </c>
      <c r="JDY86" s="16">
        <f t="shared" si="365"/>
        <v>0</v>
      </c>
      <c r="JDZ86" s="16">
        <f t="shared" si="365"/>
        <v>0</v>
      </c>
      <c r="JEA86" s="16">
        <f t="shared" si="365"/>
        <v>0</v>
      </c>
      <c r="JEB86" s="16">
        <f t="shared" si="365"/>
        <v>0</v>
      </c>
      <c r="JEC86" s="16">
        <f t="shared" si="365"/>
        <v>0</v>
      </c>
      <c r="JED86" s="16">
        <f t="shared" si="365"/>
        <v>0</v>
      </c>
      <c r="JEE86" s="16">
        <f t="shared" si="365"/>
        <v>0</v>
      </c>
      <c r="JEF86" s="16">
        <f t="shared" si="365"/>
        <v>0</v>
      </c>
      <c r="JEG86" s="16">
        <f t="shared" si="365"/>
        <v>0</v>
      </c>
      <c r="JEH86" s="16">
        <f t="shared" si="365"/>
        <v>0</v>
      </c>
      <c r="JEI86" s="16">
        <f t="shared" si="365"/>
        <v>0</v>
      </c>
      <c r="JEJ86" s="16">
        <f t="shared" si="365"/>
        <v>0</v>
      </c>
      <c r="JEK86" s="16">
        <f t="shared" si="365"/>
        <v>0</v>
      </c>
      <c r="JEL86" s="16">
        <f t="shared" si="365"/>
        <v>0</v>
      </c>
      <c r="JEM86" s="16">
        <f t="shared" si="365"/>
        <v>0</v>
      </c>
      <c r="JEN86" s="16">
        <f t="shared" si="365"/>
        <v>0</v>
      </c>
      <c r="JEO86" s="16">
        <f t="shared" si="365"/>
        <v>0</v>
      </c>
      <c r="JEP86" s="16">
        <f t="shared" si="365"/>
        <v>0</v>
      </c>
      <c r="JEQ86" s="16">
        <f t="shared" si="365"/>
        <v>0</v>
      </c>
      <c r="JER86" s="16">
        <f t="shared" si="365"/>
        <v>0</v>
      </c>
      <c r="JES86" s="16">
        <f t="shared" si="365"/>
        <v>0</v>
      </c>
      <c r="JET86" s="16">
        <f t="shared" si="365"/>
        <v>0</v>
      </c>
      <c r="JEU86" s="16">
        <f t="shared" si="365"/>
        <v>0</v>
      </c>
      <c r="JEV86" s="16">
        <f t="shared" si="365"/>
        <v>0</v>
      </c>
      <c r="JEW86" s="16">
        <f t="shared" si="365"/>
        <v>0</v>
      </c>
      <c r="JEX86" s="16">
        <f t="shared" si="365"/>
        <v>0</v>
      </c>
      <c r="JEY86" s="16">
        <f t="shared" si="365"/>
        <v>0</v>
      </c>
      <c r="JEZ86" s="16">
        <f t="shared" si="365"/>
        <v>0</v>
      </c>
      <c r="JFA86" s="16">
        <f t="shared" si="365"/>
        <v>0</v>
      </c>
      <c r="JFB86" s="16">
        <f t="shared" si="365"/>
        <v>0</v>
      </c>
      <c r="JFC86" s="16">
        <f t="shared" si="365"/>
        <v>0</v>
      </c>
      <c r="JFD86" s="16">
        <f t="shared" si="365"/>
        <v>0</v>
      </c>
      <c r="JFE86" s="16">
        <f t="shared" si="365"/>
        <v>0</v>
      </c>
      <c r="JFF86" s="16">
        <f t="shared" si="365"/>
        <v>0</v>
      </c>
      <c r="JFG86" s="16">
        <f t="shared" si="365"/>
        <v>0</v>
      </c>
      <c r="JFH86" s="16">
        <f t="shared" si="365"/>
        <v>0</v>
      </c>
      <c r="JFI86" s="16">
        <f t="shared" si="365"/>
        <v>0</v>
      </c>
      <c r="JFJ86" s="16">
        <f t="shared" si="365"/>
        <v>0</v>
      </c>
      <c r="JFK86" s="16">
        <f t="shared" si="365"/>
        <v>0</v>
      </c>
      <c r="JFL86" s="16">
        <f t="shared" si="365"/>
        <v>0</v>
      </c>
      <c r="JFM86" s="16">
        <f t="shared" si="365"/>
        <v>0</v>
      </c>
      <c r="JFN86" s="16">
        <f t="shared" si="365"/>
        <v>0</v>
      </c>
      <c r="JFO86" s="16">
        <f t="shared" si="365"/>
        <v>0</v>
      </c>
      <c r="JFP86" s="16">
        <f t="shared" ref="JFP86:JIA86" si="366">JFB83</f>
        <v>0</v>
      </c>
      <c r="JFQ86" s="16">
        <f t="shared" si="366"/>
        <v>0</v>
      </c>
      <c r="JFR86" s="16">
        <f t="shared" si="366"/>
        <v>0</v>
      </c>
      <c r="JFS86" s="16">
        <f t="shared" si="366"/>
        <v>0</v>
      </c>
      <c r="JFT86" s="16">
        <f t="shared" si="366"/>
        <v>0</v>
      </c>
      <c r="JFU86" s="16">
        <f t="shared" si="366"/>
        <v>0</v>
      </c>
      <c r="JFV86" s="16">
        <f t="shared" si="366"/>
        <v>0</v>
      </c>
      <c r="JFW86" s="16">
        <f t="shared" si="366"/>
        <v>0</v>
      </c>
      <c r="JFX86" s="16">
        <f t="shared" si="366"/>
        <v>0</v>
      </c>
      <c r="JFY86" s="16">
        <f t="shared" si="366"/>
        <v>0</v>
      </c>
      <c r="JFZ86" s="16">
        <f t="shared" si="366"/>
        <v>0</v>
      </c>
      <c r="JGA86" s="16">
        <f t="shared" si="366"/>
        <v>0</v>
      </c>
      <c r="JGB86" s="16">
        <f t="shared" si="366"/>
        <v>0</v>
      </c>
      <c r="JGC86" s="16">
        <f t="shared" si="366"/>
        <v>0</v>
      </c>
      <c r="JGD86" s="16">
        <f t="shared" si="366"/>
        <v>0</v>
      </c>
      <c r="JGE86" s="16">
        <f t="shared" si="366"/>
        <v>0</v>
      </c>
      <c r="JGF86" s="16">
        <f t="shared" si="366"/>
        <v>0</v>
      </c>
      <c r="JGG86" s="16">
        <f t="shared" si="366"/>
        <v>0</v>
      </c>
      <c r="JGH86" s="16">
        <f t="shared" si="366"/>
        <v>0</v>
      </c>
      <c r="JGI86" s="16">
        <f t="shared" si="366"/>
        <v>0</v>
      </c>
      <c r="JGJ86" s="16">
        <f t="shared" si="366"/>
        <v>0</v>
      </c>
      <c r="JGK86" s="16">
        <f t="shared" si="366"/>
        <v>0</v>
      </c>
      <c r="JGL86" s="16">
        <f t="shared" si="366"/>
        <v>0</v>
      </c>
      <c r="JGM86" s="16">
        <f t="shared" si="366"/>
        <v>0</v>
      </c>
      <c r="JGN86" s="16">
        <f t="shared" si="366"/>
        <v>0</v>
      </c>
      <c r="JGO86" s="16">
        <f t="shared" si="366"/>
        <v>0</v>
      </c>
      <c r="JGP86" s="16">
        <f t="shared" si="366"/>
        <v>0</v>
      </c>
      <c r="JGQ86" s="16">
        <f t="shared" si="366"/>
        <v>0</v>
      </c>
      <c r="JGR86" s="16">
        <f t="shared" si="366"/>
        <v>0</v>
      </c>
      <c r="JGS86" s="16">
        <f t="shared" si="366"/>
        <v>0</v>
      </c>
      <c r="JGT86" s="16">
        <f t="shared" si="366"/>
        <v>0</v>
      </c>
      <c r="JGU86" s="16">
        <f t="shared" si="366"/>
        <v>0</v>
      </c>
      <c r="JGV86" s="16">
        <f t="shared" si="366"/>
        <v>0</v>
      </c>
      <c r="JGW86" s="16">
        <f t="shared" si="366"/>
        <v>0</v>
      </c>
      <c r="JGX86" s="16">
        <f t="shared" si="366"/>
        <v>0</v>
      </c>
      <c r="JGY86" s="16">
        <f t="shared" si="366"/>
        <v>0</v>
      </c>
      <c r="JGZ86" s="16">
        <f t="shared" si="366"/>
        <v>0</v>
      </c>
      <c r="JHA86" s="16">
        <f t="shared" si="366"/>
        <v>0</v>
      </c>
      <c r="JHB86" s="16">
        <f t="shared" si="366"/>
        <v>0</v>
      </c>
      <c r="JHC86" s="16">
        <f t="shared" si="366"/>
        <v>0</v>
      </c>
      <c r="JHD86" s="16">
        <f t="shared" si="366"/>
        <v>0</v>
      </c>
      <c r="JHE86" s="16">
        <f t="shared" si="366"/>
        <v>0</v>
      </c>
      <c r="JHF86" s="16">
        <f t="shared" si="366"/>
        <v>0</v>
      </c>
      <c r="JHG86" s="16">
        <f t="shared" si="366"/>
        <v>0</v>
      </c>
      <c r="JHH86" s="16">
        <f t="shared" si="366"/>
        <v>0</v>
      </c>
      <c r="JHI86" s="16">
        <f t="shared" si="366"/>
        <v>0</v>
      </c>
      <c r="JHJ86" s="16">
        <f t="shared" si="366"/>
        <v>0</v>
      </c>
      <c r="JHK86" s="16">
        <f t="shared" si="366"/>
        <v>0</v>
      </c>
      <c r="JHL86" s="16">
        <f t="shared" si="366"/>
        <v>0</v>
      </c>
      <c r="JHM86" s="16">
        <f t="shared" si="366"/>
        <v>0</v>
      </c>
      <c r="JHN86" s="16">
        <f t="shared" si="366"/>
        <v>0</v>
      </c>
      <c r="JHO86" s="16">
        <f t="shared" si="366"/>
        <v>0</v>
      </c>
      <c r="JHP86" s="16">
        <f t="shared" si="366"/>
        <v>0</v>
      </c>
      <c r="JHQ86" s="16">
        <f t="shared" si="366"/>
        <v>0</v>
      </c>
      <c r="JHR86" s="16">
        <f t="shared" si="366"/>
        <v>0</v>
      </c>
      <c r="JHS86" s="16">
        <f t="shared" si="366"/>
        <v>0</v>
      </c>
      <c r="JHT86" s="16">
        <f t="shared" si="366"/>
        <v>0</v>
      </c>
      <c r="JHU86" s="16">
        <f t="shared" si="366"/>
        <v>0</v>
      </c>
      <c r="JHV86" s="16">
        <f t="shared" si="366"/>
        <v>0</v>
      </c>
      <c r="JHW86" s="16">
        <f t="shared" si="366"/>
        <v>0</v>
      </c>
      <c r="JHX86" s="16">
        <f t="shared" si="366"/>
        <v>0</v>
      </c>
      <c r="JHY86" s="16">
        <f t="shared" si="366"/>
        <v>0</v>
      </c>
      <c r="JHZ86" s="16">
        <f t="shared" si="366"/>
        <v>0</v>
      </c>
      <c r="JIA86" s="16">
        <f t="shared" si="366"/>
        <v>0</v>
      </c>
      <c r="JIB86" s="16">
        <f t="shared" ref="JIB86:JKM86" si="367">JHN83</f>
        <v>0</v>
      </c>
      <c r="JIC86" s="16">
        <f t="shared" si="367"/>
        <v>0</v>
      </c>
      <c r="JID86" s="16">
        <f t="shared" si="367"/>
        <v>0</v>
      </c>
      <c r="JIE86" s="16">
        <f t="shared" si="367"/>
        <v>0</v>
      </c>
      <c r="JIF86" s="16">
        <f t="shared" si="367"/>
        <v>0</v>
      </c>
      <c r="JIG86" s="16">
        <f t="shared" si="367"/>
        <v>0</v>
      </c>
      <c r="JIH86" s="16">
        <f t="shared" si="367"/>
        <v>0</v>
      </c>
      <c r="JII86" s="16">
        <f t="shared" si="367"/>
        <v>0</v>
      </c>
      <c r="JIJ86" s="16">
        <f t="shared" si="367"/>
        <v>0</v>
      </c>
      <c r="JIK86" s="16">
        <f t="shared" si="367"/>
        <v>0</v>
      </c>
      <c r="JIL86" s="16">
        <f t="shared" si="367"/>
        <v>0</v>
      </c>
      <c r="JIM86" s="16">
        <f t="shared" si="367"/>
        <v>0</v>
      </c>
      <c r="JIN86" s="16">
        <f t="shared" si="367"/>
        <v>0</v>
      </c>
      <c r="JIO86" s="16">
        <f t="shared" si="367"/>
        <v>0</v>
      </c>
      <c r="JIP86" s="16">
        <f t="shared" si="367"/>
        <v>0</v>
      </c>
      <c r="JIQ86" s="16">
        <f t="shared" si="367"/>
        <v>0</v>
      </c>
      <c r="JIR86" s="16">
        <f t="shared" si="367"/>
        <v>0</v>
      </c>
      <c r="JIS86" s="16">
        <f t="shared" si="367"/>
        <v>0</v>
      </c>
      <c r="JIT86" s="16">
        <f t="shared" si="367"/>
        <v>0</v>
      </c>
      <c r="JIU86" s="16">
        <f t="shared" si="367"/>
        <v>0</v>
      </c>
      <c r="JIV86" s="16">
        <f t="shared" si="367"/>
        <v>0</v>
      </c>
      <c r="JIW86" s="16">
        <f t="shared" si="367"/>
        <v>0</v>
      </c>
      <c r="JIX86" s="16">
        <f t="shared" si="367"/>
        <v>0</v>
      </c>
      <c r="JIY86" s="16">
        <f t="shared" si="367"/>
        <v>0</v>
      </c>
      <c r="JIZ86" s="16">
        <f t="shared" si="367"/>
        <v>0</v>
      </c>
      <c r="JJA86" s="16">
        <f t="shared" si="367"/>
        <v>0</v>
      </c>
      <c r="JJB86" s="16">
        <f t="shared" si="367"/>
        <v>0</v>
      </c>
      <c r="JJC86" s="16">
        <f t="shared" si="367"/>
        <v>0</v>
      </c>
      <c r="JJD86" s="16">
        <f t="shared" si="367"/>
        <v>0</v>
      </c>
      <c r="JJE86" s="16">
        <f t="shared" si="367"/>
        <v>0</v>
      </c>
      <c r="JJF86" s="16">
        <f t="shared" si="367"/>
        <v>0</v>
      </c>
      <c r="JJG86" s="16">
        <f t="shared" si="367"/>
        <v>0</v>
      </c>
      <c r="JJH86" s="16">
        <f t="shared" si="367"/>
        <v>0</v>
      </c>
      <c r="JJI86" s="16">
        <f t="shared" si="367"/>
        <v>0</v>
      </c>
      <c r="JJJ86" s="16">
        <f t="shared" si="367"/>
        <v>0</v>
      </c>
      <c r="JJK86" s="16">
        <f t="shared" si="367"/>
        <v>0</v>
      </c>
      <c r="JJL86" s="16">
        <f t="shared" si="367"/>
        <v>0</v>
      </c>
      <c r="JJM86" s="16">
        <f t="shared" si="367"/>
        <v>0</v>
      </c>
      <c r="JJN86" s="16">
        <f t="shared" si="367"/>
        <v>0</v>
      </c>
      <c r="JJO86" s="16">
        <f t="shared" si="367"/>
        <v>0</v>
      </c>
      <c r="JJP86" s="16">
        <f t="shared" si="367"/>
        <v>0</v>
      </c>
      <c r="JJQ86" s="16">
        <f t="shared" si="367"/>
        <v>0</v>
      </c>
      <c r="JJR86" s="16">
        <f t="shared" si="367"/>
        <v>0</v>
      </c>
      <c r="JJS86" s="16">
        <f t="shared" si="367"/>
        <v>0</v>
      </c>
      <c r="JJT86" s="16">
        <f t="shared" si="367"/>
        <v>0</v>
      </c>
      <c r="JJU86" s="16">
        <f t="shared" si="367"/>
        <v>0</v>
      </c>
      <c r="JJV86" s="16">
        <f t="shared" si="367"/>
        <v>0</v>
      </c>
      <c r="JJW86" s="16">
        <f t="shared" si="367"/>
        <v>0</v>
      </c>
      <c r="JJX86" s="16">
        <f t="shared" si="367"/>
        <v>0</v>
      </c>
      <c r="JJY86" s="16">
        <f t="shared" si="367"/>
        <v>0</v>
      </c>
      <c r="JJZ86" s="16">
        <f t="shared" si="367"/>
        <v>0</v>
      </c>
      <c r="JKA86" s="16">
        <f t="shared" si="367"/>
        <v>0</v>
      </c>
      <c r="JKB86" s="16">
        <f t="shared" si="367"/>
        <v>0</v>
      </c>
      <c r="JKC86" s="16">
        <f t="shared" si="367"/>
        <v>0</v>
      </c>
      <c r="JKD86" s="16">
        <f t="shared" si="367"/>
        <v>0</v>
      </c>
      <c r="JKE86" s="16">
        <f t="shared" si="367"/>
        <v>0</v>
      </c>
      <c r="JKF86" s="16">
        <f t="shared" si="367"/>
        <v>0</v>
      </c>
      <c r="JKG86" s="16">
        <f t="shared" si="367"/>
        <v>0</v>
      </c>
      <c r="JKH86" s="16">
        <f t="shared" si="367"/>
        <v>0</v>
      </c>
      <c r="JKI86" s="16">
        <f t="shared" si="367"/>
        <v>0</v>
      </c>
      <c r="JKJ86" s="16">
        <f t="shared" si="367"/>
        <v>0</v>
      </c>
      <c r="JKK86" s="16">
        <f t="shared" si="367"/>
        <v>0</v>
      </c>
      <c r="JKL86" s="16">
        <f t="shared" si="367"/>
        <v>0</v>
      </c>
      <c r="JKM86" s="16">
        <f t="shared" si="367"/>
        <v>0</v>
      </c>
      <c r="JKN86" s="16">
        <f t="shared" ref="JKN86:JMY86" si="368">JJZ83</f>
        <v>0</v>
      </c>
      <c r="JKO86" s="16">
        <f t="shared" si="368"/>
        <v>0</v>
      </c>
      <c r="JKP86" s="16">
        <f t="shared" si="368"/>
        <v>0</v>
      </c>
      <c r="JKQ86" s="16">
        <f t="shared" si="368"/>
        <v>0</v>
      </c>
      <c r="JKR86" s="16">
        <f t="shared" si="368"/>
        <v>0</v>
      </c>
      <c r="JKS86" s="16">
        <f t="shared" si="368"/>
        <v>0</v>
      </c>
      <c r="JKT86" s="16">
        <f t="shared" si="368"/>
        <v>0</v>
      </c>
      <c r="JKU86" s="16">
        <f t="shared" si="368"/>
        <v>0</v>
      </c>
      <c r="JKV86" s="16">
        <f t="shared" si="368"/>
        <v>0</v>
      </c>
      <c r="JKW86" s="16">
        <f t="shared" si="368"/>
        <v>0</v>
      </c>
      <c r="JKX86" s="16">
        <f t="shared" si="368"/>
        <v>0</v>
      </c>
      <c r="JKY86" s="16">
        <f t="shared" si="368"/>
        <v>0</v>
      </c>
      <c r="JKZ86" s="16">
        <f t="shared" si="368"/>
        <v>0</v>
      </c>
      <c r="JLA86" s="16">
        <f t="shared" si="368"/>
        <v>0</v>
      </c>
      <c r="JLB86" s="16">
        <f t="shared" si="368"/>
        <v>0</v>
      </c>
      <c r="JLC86" s="16">
        <f t="shared" si="368"/>
        <v>0</v>
      </c>
      <c r="JLD86" s="16">
        <f t="shared" si="368"/>
        <v>0</v>
      </c>
      <c r="JLE86" s="16">
        <f t="shared" si="368"/>
        <v>0</v>
      </c>
      <c r="JLF86" s="16">
        <f t="shared" si="368"/>
        <v>0</v>
      </c>
      <c r="JLG86" s="16">
        <f t="shared" si="368"/>
        <v>0</v>
      </c>
      <c r="JLH86" s="16">
        <f t="shared" si="368"/>
        <v>0</v>
      </c>
      <c r="JLI86" s="16">
        <f t="shared" si="368"/>
        <v>0</v>
      </c>
      <c r="JLJ86" s="16">
        <f t="shared" si="368"/>
        <v>0</v>
      </c>
      <c r="JLK86" s="16">
        <f t="shared" si="368"/>
        <v>0</v>
      </c>
      <c r="JLL86" s="16">
        <f t="shared" si="368"/>
        <v>0</v>
      </c>
      <c r="JLM86" s="16">
        <f t="shared" si="368"/>
        <v>0</v>
      </c>
      <c r="JLN86" s="16">
        <f t="shared" si="368"/>
        <v>0</v>
      </c>
      <c r="JLO86" s="16">
        <f t="shared" si="368"/>
        <v>0</v>
      </c>
      <c r="JLP86" s="16">
        <f t="shared" si="368"/>
        <v>0</v>
      </c>
      <c r="JLQ86" s="16">
        <f t="shared" si="368"/>
        <v>0</v>
      </c>
      <c r="JLR86" s="16">
        <f t="shared" si="368"/>
        <v>0</v>
      </c>
      <c r="JLS86" s="16">
        <f t="shared" si="368"/>
        <v>0</v>
      </c>
      <c r="JLT86" s="16">
        <f t="shared" si="368"/>
        <v>0</v>
      </c>
      <c r="JLU86" s="16">
        <f t="shared" si="368"/>
        <v>0</v>
      </c>
      <c r="JLV86" s="16">
        <f t="shared" si="368"/>
        <v>0</v>
      </c>
      <c r="JLW86" s="16">
        <f t="shared" si="368"/>
        <v>0</v>
      </c>
      <c r="JLX86" s="16">
        <f t="shared" si="368"/>
        <v>0</v>
      </c>
      <c r="JLY86" s="16">
        <f t="shared" si="368"/>
        <v>0</v>
      </c>
      <c r="JLZ86" s="16">
        <f t="shared" si="368"/>
        <v>0</v>
      </c>
      <c r="JMA86" s="16">
        <f t="shared" si="368"/>
        <v>0</v>
      </c>
      <c r="JMB86" s="16">
        <f t="shared" si="368"/>
        <v>0</v>
      </c>
      <c r="JMC86" s="16">
        <f t="shared" si="368"/>
        <v>0</v>
      </c>
      <c r="JMD86" s="16">
        <f t="shared" si="368"/>
        <v>0</v>
      </c>
      <c r="JME86" s="16">
        <f t="shared" si="368"/>
        <v>0</v>
      </c>
      <c r="JMF86" s="16">
        <f t="shared" si="368"/>
        <v>0</v>
      </c>
      <c r="JMG86" s="16">
        <f t="shared" si="368"/>
        <v>0</v>
      </c>
      <c r="JMH86" s="16">
        <f t="shared" si="368"/>
        <v>0</v>
      </c>
      <c r="JMI86" s="16">
        <f t="shared" si="368"/>
        <v>0</v>
      </c>
      <c r="JMJ86" s="16">
        <f t="shared" si="368"/>
        <v>0</v>
      </c>
      <c r="JMK86" s="16">
        <f t="shared" si="368"/>
        <v>0</v>
      </c>
      <c r="JML86" s="16">
        <f t="shared" si="368"/>
        <v>0</v>
      </c>
      <c r="JMM86" s="16">
        <f t="shared" si="368"/>
        <v>0</v>
      </c>
      <c r="JMN86" s="16">
        <f t="shared" si="368"/>
        <v>0</v>
      </c>
      <c r="JMO86" s="16">
        <f t="shared" si="368"/>
        <v>0</v>
      </c>
      <c r="JMP86" s="16">
        <f t="shared" si="368"/>
        <v>0</v>
      </c>
      <c r="JMQ86" s="16">
        <f t="shared" si="368"/>
        <v>0</v>
      </c>
      <c r="JMR86" s="16">
        <f t="shared" si="368"/>
        <v>0</v>
      </c>
      <c r="JMS86" s="16">
        <f t="shared" si="368"/>
        <v>0</v>
      </c>
      <c r="JMT86" s="16">
        <f t="shared" si="368"/>
        <v>0</v>
      </c>
      <c r="JMU86" s="16">
        <f t="shared" si="368"/>
        <v>0</v>
      </c>
      <c r="JMV86" s="16">
        <f t="shared" si="368"/>
        <v>0</v>
      </c>
      <c r="JMW86" s="16">
        <f t="shared" si="368"/>
        <v>0</v>
      </c>
      <c r="JMX86" s="16">
        <f t="shared" si="368"/>
        <v>0</v>
      </c>
      <c r="JMY86" s="16">
        <f t="shared" si="368"/>
        <v>0</v>
      </c>
      <c r="JMZ86" s="16">
        <f t="shared" ref="JMZ86:JPK86" si="369">JML83</f>
        <v>0</v>
      </c>
      <c r="JNA86" s="16">
        <f t="shared" si="369"/>
        <v>0</v>
      </c>
      <c r="JNB86" s="16">
        <f t="shared" si="369"/>
        <v>0</v>
      </c>
      <c r="JNC86" s="16">
        <f t="shared" si="369"/>
        <v>0</v>
      </c>
      <c r="JND86" s="16">
        <f t="shared" si="369"/>
        <v>0</v>
      </c>
      <c r="JNE86" s="16">
        <f t="shared" si="369"/>
        <v>0</v>
      </c>
      <c r="JNF86" s="16">
        <f t="shared" si="369"/>
        <v>0</v>
      </c>
      <c r="JNG86" s="16">
        <f t="shared" si="369"/>
        <v>0</v>
      </c>
      <c r="JNH86" s="16">
        <f t="shared" si="369"/>
        <v>0</v>
      </c>
      <c r="JNI86" s="16">
        <f t="shared" si="369"/>
        <v>0</v>
      </c>
      <c r="JNJ86" s="16">
        <f t="shared" si="369"/>
        <v>0</v>
      </c>
      <c r="JNK86" s="16">
        <f t="shared" si="369"/>
        <v>0</v>
      </c>
      <c r="JNL86" s="16">
        <f t="shared" si="369"/>
        <v>0</v>
      </c>
      <c r="JNM86" s="16">
        <f t="shared" si="369"/>
        <v>0</v>
      </c>
      <c r="JNN86" s="16">
        <f t="shared" si="369"/>
        <v>0</v>
      </c>
      <c r="JNO86" s="16">
        <f t="shared" si="369"/>
        <v>0</v>
      </c>
      <c r="JNP86" s="16">
        <f t="shared" si="369"/>
        <v>0</v>
      </c>
      <c r="JNQ86" s="16">
        <f t="shared" si="369"/>
        <v>0</v>
      </c>
      <c r="JNR86" s="16">
        <f t="shared" si="369"/>
        <v>0</v>
      </c>
      <c r="JNS86" s="16">
        <f t="shared" si="369"/>
        <v>0</v>
      </c>
      <c r="JNT86" s="16">
        <f t="shared" si="369"/>
        <v>0</v>
      </c>
      <c r="JNU86" s="16">
        <f t="shared" si="369"/>
        <v>0</v>
      </c>
      <c r="JNV86" s="16">
        <f t="shared" si="369"/>
        <v>0</v>
      </c>
      <c r="JNW86" s="16">
        <f t="shared" si="369"/>
        <v>0</v>
      </c>
      <c r="JNX86" s="16">
        <f t="shared" si="369"/>
        <v>0</v>
      </c>
      <c r="JNY86" s="16">
        <f t="shared" si="369"/>
        <v>0</v>
      </c>
      <c r="JNZ86" s="16">
        <f t="shared" si="369"/>
        <v>0</v>
      </c>
      <c r="JOA86" s="16">
        <f t="shared" si="369"/>
        <v>0</v>
      </c>
      <c r="JOB86" s="16">
        <f t="shared" si="369"/>
        <v>0</v>
      </c>
      <c r="JOC86" s="16">
        <f t="shared" si="369"/>
        <v>0</v>
      </c>
      <c r="JOD86" s="16">
        <f t="shared" si="369"/>
        <v>0</v>
      </c>
      <c r="JOE86" s="16">
        <f t="shared" si="369"/>
        <v>0</v>
      </c>
      <c r="JOF86" s="16">
        <f t="shared" si="369"/>
        <v>0</v>
      </c>
      <c r="JOG86" s="16">
        <f t="shared" si="369"/>
        <v>0</v>
      </c>
      <c r="JOH86" s="16">
        <f t="shared" si="369"/>
        <v>0</v>
      </c>
      <c r="JOI86" s="16">
        <f t="shared" si="369"/>
        <v>0</v>
      </c>
      <c r="JOJ86" s="16">
        <f t="shared" si="369"/>
        <v>0</v>
      </c>
      <c r="JOK86" s="16">
        <f t="shared" si="369"/>
        <v>0</v>
      </c>
      <c r="JOL86" s="16">
        <f t="shared" si="369"/>
        <v>0</v>
      </c>
      <c r="JOM86" s="16">
        <f t="shared" si="369"/>
        <v>0</v>
      </c>
      <c r="JON86" s="16">
        <f t="shared" si="369"/>
        <v>0</v>
      </c>
      <c r="JOO86" s="16">
        <f t="shared" si="369"/>
        <v>0</v>
      </c>
      <c r="JOP86" s="16">
        <f t="shared" si="369"/>
        <v>0</v>
      </c>
      <c r="JOQ86" s="16">
        <f t="shared" si="369"/>
        <v>0</v>
      </c>
      <c r="JOR86" s="16">
        <f t="shared" si="369"/>
        <v>0</v>
      </c>
      <c r="JOS86" s="16">
        <f t="shared" si="369"/>
        <v>0</v>
      </c>
      <c r="JOT86" s="16">
        <f t="shared" si="369"/>
        <v>0</v>
      </c>
      <c r="JOU86" s="16">
        <f t="shared" si="369"/>
        <v>0</v>
      </c>
      <c r="JOV86" s="16">
        <f t="shared" si="369"/>
        <v>0</v>
      </c>
      <c r="JOW86" s="16">
        <f t="shared" si="369"/>
        <v>0</v>
      </c>
      <c r="JOX86" s="16">
        <f t="shared" si="369"/>
        <v>0</v>
      </c>
      <c r="JOY86" s="16">
        <f t="shared" si="369"/>
        <v>0</v>
      </c>
      <c r="JOZ86" s="16">
        <f t="shared" si="369"/>
        <v>0</v>
      </c>
      <c r="JPA86" s="16">
        <f t="shared" si="369"/>
        <v>0</v>
      </c>
      <c r="JPB86" s="16">
        <f t="shared" si="369"/>
        <v>0</v>
      </c>
      <c r="JPC86" s="16">
        <f t="shared" si="369"/>
        <v>0</v>
      </c>
      <c r="JPD86" s="16">
        <f t="shared" si="369"/>
        <v>0</v>
      </c>
      <c r="JPE86" s="16">
        <f t="shared" si="369"/>
        <v>0</v>
      </c>
      <c r="JPF86" s="16">
        <f t="shared" si="369"/>
        <v>0</v>
      </c>
      <c r="JPG86" s="16">
        <f t="shared" si="369"/>
        <v>0</v>
      </c>
      <c r="JPH86" s="16">
        <f t="shared" si="369"/>
        <v>0</v>
      </c>
      <c r="JPI86" s="16">
        <f t="shared" si="369"/>
        <v>0</v>
      </c>
      <c r="JPJ86" s="16">
        <f t="shared" si="369"/>
        <v>0</v>
      </c>
      <c r="JPK86" s="16">
        <f t="shared" si="369"/>
        <v>0</v>
      </c>
      <c r="JPL86" s="16">
        <f t="shared" ref="JPL86:JRW86" si="370">JOX83</f>
        <v>0</v>
      </c>
      <c r="JPM86" s="16">
        <f t="shared" si="370"/>
        <v>0</v>
      </c>
      <c r="JPN86" s="16">
        <f t="shared" si="370"/>
        <v>0</v>
      </c>
      <c r="JPO86" s="16">
        <f t="shared" si="370"/>
        <v>0</v>
      </c>
      <c r="JPP86" s="16">
        <f t="shared" si="370"/>
        <v>0</v>
      </c>
      <c r="JPQ86" s="16">
        <f t="shared" si="370"/>
        <v>0</v>
      </c>
      <c r="JPR86" s="16">
        <f t="shared" si="370"/>
        <v>0</v>
      </c>
      <c r="JPS86" s="16">
        <f t="shared" si="370"/>
        <v>0</v>
      </c>
      <c r="JPT86" s="16">
        <f t="shared" si="370"/>
        <v>0</v>
      </c>
      <c r="JPU86" s="16">
        <f t="shared" si="370"/>
        <v>0</v>
      </c>
      <c r="JPV86" s="16">
        <f t="shared" si="370"/>
        <v>0</v>
      </c>
      <c r="JPW86" s="16">
        <f t="shared" si="370"/>
        <v>0</v>
      </c>
      <c r="JPX86" s="16">
        <f t="shared" si="370"/>
        <v>0</v>
      </c>
      <c r="JPY86" s="16">
        <f t="shared" si="370"/>
        <v>0</v>
      </c>
      <c r="JPZ86" s="16">
        <f t="shared" si="370"/>
        <v>0</v>
      </c>
      <c r="JQA86" s="16">
        <f t="shared" si="370"/>
        <v>0</v>
      </c>
      <c r="JQB86" s="16">
        <f t="shared" si="370"/>
        <v>0</v>
      </c>
      <c r="JQC86" s="16">
        <f t="shared" si="370"/>
        <v>0</v>
      </c>
      <c r="JQD86" s="16">
        <f t="shared" si="370"/>
        <v>0</v>
      </c>
      <c r="JQE86" s="16">
        <f t="shared" si="370"/>
        <v>0</v>
      </c>
      <c r="JQF86" s="16">
        <f t="shared" si="370"/>
        <v>0</v>
      </c>
      <c r="JQG86" s="16">
        <f t="shared" si="370"/>
        <v>0</v>
      </c>
      <c r="JQH86" s="16">
        <f t="shared" si="370"/>
        <v>0</v>
      </c>
      <c r="JQI86" s="16">
        <f t="shared" si="370"/>
        <v>0</v>
      </c>
      <c r="JQJ86" s="16">
        <f t="shared" si="370"/>
        <v>0</v>
      </c>
      <c r="JQK86" s="16">
        <f t="shared" si="370"/>
        <v>0</v>
      </c>
      <c r="JQL86" s="16">
        <f t="shared" si="370"/>
        <v>0</v>
      </c>
      <c r="JQM86" s="16">
        <f t="shared" si="370"/>
        <v>0</v>
      </c>
      <c r="JQN86" s="16">
        <f t="shared" si="370"/>
        <v>0</v>
      </c>
      <c r="JQO86" s="16">
        <f t="shared" si="370"/>
        <v>0</v>
      </c>
      <c r="JQP86" s="16">
        <f t="shared" si="370"/>
        <v>0</v>
      </c>
      <c r="JQQ86" s="16">
        <f t="shared" si="370"/>
        <v>0</v>
      </c>
      <c r="JQR86" s="16">
        <f t="shared" si="370"/>
        <v>0</v>
      </c>
      <c r="JQS86" s="16">
        <f t="shared" si="370"/>
        <v>0</v>
      </c>
      <c r="JQT86" s="16">
        <f t="shared" si="370"/>
        <v>0</v>
      </c>
      <c r="JQU86" s="16">
        <f t="shared" si="370"/>
        <v>0</v>
      </c>
      <c r="JQV86" s="16">
        <f t="shared" si="370"/>
        <v>0</v>
      </c>
      <c r="JQW86" s="16">
        <f t="shared" si="370"/>
        <v>0</v>
      </c>
      <c r="JQX86" s="16">
        <f t="shared" si="370"/>
        <v>0</v>
      </c>
      <c r="JQY86" s="16">
        <f t="shared" si="370"/>
        <v>0</v>
      </c>
      <c r="JQZ86" s="16">
        <f t="shared" si="370"/>
        <v>0</v>
      </c>
      <c r="JRA86" s="16">
        <f t="shared" si="370"/>
        <v>0</v>
      </c>
      <c r="JRB86" s="16">
        <f t="shared" si="370"/>
        <v>0</v>
      </c>
      <c r="JRC86" s="16">
        <f t="shared" si="370"/>
        <v>0</v>
      </c>
      <c r="JRD86" s="16">
        <f t="shared" si="370"/>
        <v>0</v>
      </c>
      <c r="JRE86" s="16">
        <f t="shared" si="370"/>
        <v>0</v>
      </c>
      <c r="JRF86" s="16">
        <f t="shared" si="370"/>
        <v>0</v>
      </c>
      <c r="JRG86" s="16">
        <f t="shared" si="370"/>
        <v>0</v>
      </c>
      <c r="JRH86" s="16">
        <f t="shared" si="370"/>
        <v>0</v>
      </c>
      <c r="JRI86" s="16">
        <f t="shared" si="370"/>
        <v>0</v>
      </c>
      <c r="JRJ86" s="16">
        <f t="shared" si="370"/>
        <v>0</v>
      </c>
      <c r="JRK86" s="16">
        <f t="shared" si="370"/>
        <v>0</v>
      </c>
      <c r="JRL86" s="16">
        <f t="shared" si="370"/>
        <v>0</v>
      </c>
      <c r="JRM86" s="16">
        <f t="shared" si="370"/>
        <v>0</v>
      </c>
      <c r="JRN86" s="16">
        <f t="shared" si="370"/>
        <v>0</v>
      </c>
      <c r="JRO86" s="16">
        <f t="shared" si="370"/>
        <v>0</v>
      </c>
      <c r="JRP86" s="16">
        <f t="shared" si="370"/>
        <v>0</v>
      </c>
      <c r="JRQ86" s="16">
        <f t="shared" si="370"/>
        <v>0</v>
      </c>
      <c r="JRR86" s="16">
        <f t="shared" si="370"/>
        <v>0</v>
      </c>
      <c r="JRS86" s="16">
        <f t="shared" si="370"/>
        <v>0</v>
      </c>
      <c r="JRT86" s="16">
        <f t="shared" si="370"/>
        <v>0</v>
      </c>
      <c r="JRU86" s="16">
        <f t="shared" si="370"/>
        <v>0</v>
      </c>
      <c r="JRV86" s="16">
        <f t="shared" si="370"/>
        <v>0</v>
      </c>
      <c r="JRW86" s="16">
        <f t="shared" si="370"/>
        <v>0</v>
      </c>
      <c r="JRX86" s="16">
        <f t="shared" ref="JRX86:JUI86" si="371">JRJ83</f>
        <v>0</v>
      </c>
      <c r="JRY86" s="16">
        <f t="shared" si="371"/>
        <v>0</v>
      </c>
      <c r="JRZ86" s="16">
        <f t="shared" si="371"/>
        <v>0</v>
      </c>
      <c r="JSA86" s="16">
        <f t="shared" si="371"/>
        <v>0</v>
      </c>
      <c r="JSB86" s="16">
        <f t="shared" si="371"/>
        <v>0</v>
      </c>
      <c r="JSC86" s="16">
        <f t="shared" si="371"/>
        <v>0</v>
      </c>
      <c r="JSD86" s="16">
        <f t="shared" si="371"/>
        <v>0</v>
      </c>
      <c r="JSE86" s="16">
        <f t="shared" si="371"/>
        <v>0</v>
      </c>
      <c r="JSF86" s="16">
        <f t="shared" si="371"/>
        <v>0</v>
      </c>
      <c r="JSG86" s="16">
        <f t="shared" si="371"/>
        <v>0</v>
      </c>
      <c r="JSH86" s="16">
        <f t="shared" si="371"/>
        <v>0</v>
      </c>
      <c r="JSI86" s="16">
        <f t="shared" si="371"/>
        <v>0</v>
      </c>
      <c r="JSJ86" s="16">
        <f t="shared" si="371"/>
        <v>0</v>
      </c>
      <c r="JSK86" s="16">
        <f t="shared" si="371"/>
        <v>0</v>
      </c>
      <c r="JSL86" s="16">
        <f t="shared" si="371"/>
        <v>0</v>
      </c>
      <c r="JSM86" s="16">
        <f t="shared" si="371"/>
        <v>0</v>
      </c>
      <c r="JSN86" s="16">
        <f t="shared" si="371"/>
        <v>0</v>
      </c>
      <c r="JSO86" s="16">
        <f t="shared" si="371"/>
        <v>0</v>
      </c>
      <c r="JSP86" s="16">
        <f t="shared" si="371"/>
        <v>0</v>
      </c>
      <c r="JSQ86" s="16">
        <f t="shared" si="371"/>
        <v>0</v>
      </c>
      <c r="JSR86" s="16">
        <f t="shared" si="371"/>
        <v>0</v>
      </c>
      <c r="JSS86" s="16">
        <f t="shared" si="371"/>
        <v>0</v>
      </c>
      <c r="JST86" s="16">
        <f t="shared" si="371"/>
        <v>0</v>
      </c>
      <c r="JSU86" s="16">
        <f t="shared" si="371"/>
        <v>0</v>
      </c>
      <c r="JSV86" s="16">
        <f t="shared" si="371"/>
        <v>0</v>
      </c>
      <c r="JSW86" s="16">
        <f t="shared" si="371"/>
        <v>0</v>
      </c>
      <c r="JSX86" s="16">
        <f t="shared" si="371"/>
        <v>0</v>
      </c>
      <c r="JSY86" s="16">
        <f t="shared" si="371"/>
        <v>0</v>
      </c>
      <c r="JSZ86" s="16">
        <f t="shared" si="371"/>
        <v>0</v>
      </c>
      <c r="JTA86" s="16">
        <f t="shared" si="371"/>
        <v>0</v>
      </c>
      <c r="JTB86" s="16">
        <f t="shared" si="371"/>
        <v>0</v>
      </c>
      <c r="JTC86" s="16">
        <f t="shared" si="371"/>
        <v>0</v>
      </c>
      <c r="JTD86" s="16">
        <f t="shared" si="371"/>
        <v>0</v>
      </c>
      <c r="JTE86" s="16">
        <f t="shared" si="371"/>
        <v>0</v>
      </c>
      <c r="JTF86" s="16">
        <f t="shared" si="371"/>
        <v>0</v>
      </c>
      <c r="JTG86" s="16">
        <f t="shared" si="371"/>
        <v>0</v>
      </c>
      <c r="JTH86" s="16">
        <f t="shared" si="371"/>
        <v>0</v>
      </c>
      <c r="JTI86" s="16">
        <f t="shared" si="371"/>
        <v>0</v>
      </c>
      <c r="JTJ86" s="16">
        <f t="shared" si="371"/>
        <v>0</v>
      </c>
      <c r="JTK86" s="16">
        <f t="shared" si="371"/>
        <v>0</v>
      </c>
      <c r="JTL86" s="16">
        <f t="shared" si="371"/>
        <v>0</v>
      </c>
      <c r="JTM86" s="16">
        <f t="shared" si="371"/>
        <v>0</v>
      </c>
      <c r="JTN86" s="16">
        <f t="shared" si="371"/>
        <v>0</v>
      </c>
      <c r="JTO86" s="16">
        <f t="shared" si="371"/>
        <v>0</v>
      </c>
      <c r="JTP86" s="16">
        <f t="shared" si="371"/>
        <v>0</v>
      </c>
      <c r="JTQ86" s="16">
        <f t="shared" si="371"/>
        <v>0</v>
      </c>
      <c r="JTR86" s="16">
        <f t="shared" si="371"/>
        <v>0</v>
      </c>
      <c r="JTS86" s="16">
        <f t="shared" si="371"/>
        <v>0</v>
      </c>
      <c r="JTT86" s="16">
        <f t="shared" si="371"/>
        <v>0</v>
      </c>
      <c r="JTU86" s="16">
        <f t="shared" si="371"/>
        <v>0</v>
      </c>
      <c r="JTV86" s="16">
        <f t="shared" si="371"/>
        <v>0</v>
      </c>
      <c r="JTW86" s="16">
        <f t="shared" si="371"/>
        <v>0</v>
      </c>
      <c r="JTX86" s="16">
        <f t="shared" si="371"/>
        <v>0</v>
      </c>
      <c r="JTY86" s="16">
        <f t="shared" si="371"/>
        <v>0</v>
      </c>
      <c r="JTZ86" s="16">
        <f t="shared" si="371"/>
        <v>0</v>
      </c>
      <c r="JUA86" s="16">
        <f t="shared" si="371"/>
        <v>0</v>
      </c>
      <c r="JUB86" s="16">
        <f t="shared" si="371"/>
        <v>0</v>
      </c>
      <c r="JUC86" s="16">
        <f t="shared" si="371"/>
        <v>0</v>
      </c>
      <c r="JUD86" s="16">
        <f t="shared" si="371"/>
        <v>0</v>
      </c>
      <c r="JUE86" s="16">
        <f t="shared" si="371"/>
        <v>0</v>
      </c>
      <c r="JUF86" s="16">
        <f t="shared" si="371"/>
        <v>0</v>
      </c>
      <c r="JUG86" s="16">
        <f t="shared" si="371"/>
        <v>0</v>
      </c>
      <c r="JUH86" s="16">
        <f t="shared" si="371"/>
        <v>0</v>
      </c>
      <c r="JUI86" s="16">
        <f t="shared" si="371"/>
        <v>0</v>
      </c>
      <c r="JUJ86" s="16">
        <f t="shared" ref="JUJ86:JWU86" si="372">JTV83</f>
        <v>0</v>
      </c>
      <c r="JUK86" s="16">
        <f t="shared" si="372"/>
        <v>0</v>
      </c>
      <c r="JUL86" s="16">
        <f t="shared" si="372"/>
        <v>0</v>
      </c>
      <c r="JUM86" s="16">
        <f t="shared" si="372"/>
        <v>0</v>
      </c>
      <c r="JUN86" s="16">
        <f t="shared" si="372"/>
        <v>0</v>
      </c>
      <c r="JUO86" s="16">
        <f t="shared" si="372"/>
        <v>0</v>
      </c>
      <c r="JUP86" s="16">
        <f t="shared" si="372"/>
        <v>0</v>
      </c>
      <c r="JUQ86" s="16">
        <f t="shared" si="372"/>
        <v>0</v>
      </c>
      <c r="JUR86" s="16">
        <f t="shared" si="372"/>
        <v>0</v>
      </c>
      <c r="JUS86" s="16">
        <f t="shared" si="372"/>
        <v>0</v>
      </c>
      <c r="JUT86" s="16">
        <f t="shared" si="372"/>
        <v>0</v>
      </c>
      <c r="JUU86" s="16">
        <f t="shared" si="372"/>
        <v>0</v>
      </c>
      <c r="JUV86" s="16">
        <f t="shared" si="372"/>
        <v>0</v>
      </c>
      <c r="JUW86" s="16">
        <f t="shared" si="372"/>
        <v>0</v>
      </c>
      <c r="JUX86" s="16">
        <f t="shared" si="372"/>
        <v>0</v>
      </c>
      <c r="JUY86" s="16">
        <f t="shared" si="372"/>
        <v>0</v>
      </c>
      <c r="JUZ86" s="16">
        <f t="shared" si="372"/>
        <v>0</v>
      </c>
      <c r="JVA86" s="16">
        <f t="shared" si="372"/>
        <v>0</v>
      </c>
      <c r="JVB86" s="16">
        <f t="shared" si="372"/>
        <v>0</v>
      </c>
      <c r="JVC86" s="16">
        <f t="shared" si="372"/>
        <v>0</v>
      </c>
      <c r="JVD86" s="16">
        <f t="shared" si="372"/>
        <v>0</v>
      </c>
      <c r="JVE86" s="16">
        <f t="shared" si="372"/>
        <v>0</v>
      </c>
      <c r="JVF86" s="16">
        <f t="shared" si="372"/>
        <v>0</v>
      </c>
      <c r="JVG86" s="16">
        <f t="shared" si="372"/>
        <v>0</v>
      </c>
      <c r="JVH86" s="16">
        <f t="shared" si="372"/>
        <v>0</v>
      </c>
      <c r="JVI86" s="16">
        <f t="shared" si="372"/>
        <v>0</v>
      </c>
      <c r="JVJ86" s="16">
        <f t="shared" si="372"/>
        <v>0</v>
      </c>
      <c r="JVK86" s="16">
        <f t="shared" si="372"/>
        <v>0</v>
      </c>
      <c r="JVL86" s="16">
        <f t="shared" si="372"/>
        <v>0</v>
      </c>
      <c r="JVM86" s="16">
        <f t="shared" si="372"/>
        <v>0</v>
      </c>
      <c r="JVN86" s="16">
        <f t="shared" si="372"/>
        <v>0</v>
      </c>
      <c r="JVO86" s="16">
        <f t="shared" si="372"/>
        <v>0</v>
      </c>
      <c r="JVP86" s="16">
        <f t="shared" si="372"/>
        <v>0</v>
      </c>
      <c r="JVQ86" s="16">
        <f t="shared" si="372"/>
        <v>0</v>
      </c>
      <c r="JVR86" s="16">
        <f t="shared" si="372"/>
        <v>0</v>
      </c>
      <c r="JVS86" s="16">
        <f t="shared" si="372"/>
        <v>0</v>
      </c>
      <c r="JVT86" s="16">
        <f t="shared" si="372"/>
        <v>0</v>
      </c>
      <c r="JVU86" s="16">
        <f t="shared" si="372"/>
        <v>0</v>
      </c>
      <c r="JVV86" s="16">
        <f t="shared" si="372"/>
        <v>0</v>
      </c>
      <c r="JVW86" s="16">
        <f t="shared" si="372"/>
        <v>0</v>
      </c>
      <c r="JVX86" s="16">
        <f t="shared" si="372"/>
        <v>0</v>
      </c>
      <c r="JVY86" s="16">
        <f t="shared" si="372"/>
        <v>0</v>
      </c>
      <c r="JVZ86" s="16">
        <f t="shared" si="372"/>
        <v>0</v>
      </c>
      <c r="JWA86" s="16">
        <f t="shared" si="372"/>
        <v>0</v>
      </c>
      <c r="JWB86" s="16">
        <f t="shared" si="372"/>
        <v>0</v>
      </c>
      <c r="JWC86" s="16">
        <f t="shared" si="372"/>
        <v>0</v>
      </c>
      <c r="JWD86" s="16">
        <f t="shared" si="372"/>
        <v>0</v>
      </c>
      <c r="JWE86" s="16">
        <f t="shared" si="372"/>
        <v>0</v>
      </c>
      <c r="JWF86" s="16">
        <f t="shared" si="372"/>
        <v>0</v>
      </c>
      <c r="JWG86" s="16">
        <f t="shared" si="372"/>
        <v>0</v>
      </c>
      <c r="JWH86" s="16">
        <f t="shared" si="372"/>
        <v>0</v>
      </c>
      <c r="JWI86" s="16">
        <f t="shared" si="372"/>
        <v>0</v>
      </c>
      <c r="JWJ86" s="16">
        <f t="shared" si="372"/>
        <v>0</v>
      </c>
      <c r="JWK86" s="16">
        <f t="shared" si="372"/>
        <v>0</v>
      </c>
      <c r="JWL86" s="16">
        <f t="shared" si="372"/>
        <v>0</v>
      </c>
      <c r="JWM86" s="16">
        <f t="shared" si="372"/>
        <v>0</v>
      </c>
      <c r="JWN86" s="16">
        <f t="shared" si="372"/>
        <v>0</v>
      </c>
      <c r="JWO86" s="16">
        <f t="shared" si="372"/>
        <v>0</v>
      </c>
      <c r="JWP86" s="16">
        <f t="shared" si="372"/>
        <v>0</v>
      </c>
      <c r="JWQ86" s="16">
        <f t="shared" si="372"/>
        <v>0</v>
      </c>
      <c r="JWR86" s="16">
        <f t="shared" si="372"/>
        <v>0</v>
      </c>
      <c r="JWS86" s="16">
        <f t="shared" si="372"/>
        <v>0</v>
      </c>
      <c r="JWT86" s="16">
        <f t="shared" si="372"/>
        <v>0</v>
      </c>
      <c r="JWU86" s="16">
        <f t="shared" si="372"/>
        <v>0</v>
      </c>
      <c r="JWV86" s="16">
        <f t="shared" ref="JWV86:JZG86" si="373">JWH83</f>
        <v>0</v>
      </c>
      <c r="JWW86" s="16">
        <f t="shared" si="373"/>
        <v>0</v>
      </c>
      <c r="JWX86" s="16">
        <f t="shared" si="373"/>
        <v>0</v>
      </c>
      <c r="JWY86" s="16">
        <f t="shared" si="373"/>
        <v>0</v>
      </c>
      <c r="JWZ86" s="16">
        <f t="shared" si="373"/>
        <v>0</v>
      </c>
      <c r="JXA86" s="16">
        <f t="shared" si="373"/>
        <v>0</v>
      </c>
      <c r="JXB86" s="16">
        <f t="shared" si="373"/>
        <v>0</v>
      </c>
      <c r="JXC86" s="16">
        <f t="shared" si="373"/>
        <v>0</v>
      </c>
      <c r="JXD86" s="16">
        <f t="shared" si="373"/>
        <v>0</v>
      </c>
      <c r="JXE86" s="16">
        <f t="shared" si="373"/>
        <v>0</v>
      </c>
      <c r="JXF86" s="16">
        <f t="shared" si="373"/>
        <v>0</v>
      </c>
      <c r="JXG86" s="16">
        <f t="shared" si="373"/>
        <v>0</v>
      </c>
      <c r="JXH86" s="16">
        <f t="shared" si="373"/>
        <v>0</v>
      </c>
      <c r="JXI86" s="16">
        <f t="shared" si="373"/>
        <v>0</v>
      </c>
      <c r="JXJ86" s="16">
        <f t="shared" si="373"/>
        <v>0</v>
      </c>
      <c r="JXK86" s="16">
        <f t="shared" si="373"/>
        <v>0</v>
      </c>
      <c r="JXL86" s="16">
        <f t="shared" si="373"/>
        <v>0</v>
      </c>
      <c r="JXM86" s="16">
        <f t="shared" si="373"/>
        <v>0</v>
      </c>
      <c r="JXN86" s="16">
        <f t="shared" si="373"/>
        <v>0</v>
      </c>
      <c r="JXO86" s="16">
        <f t="shared" si="373"/>
        <v>0</v>
      </c>
      <c r="JXP86" s="16">
        <f t="shared" si="373"/>
        <v>0</v>
      </c>
      <c r="JXQ86" s="16">
        <f t="shared" si="373"/>
        <v>0</v>
      </c>
      <c r="JXR86" s="16">
        <f t="shared" si="373"/>
        <v>0</v>
      </c>
      <c r="JXS86" s="16">
        <f t="shared" si="373"/>
        <v>0</v>
      </c>
      <c r="JXT86" s="16">
        <f t="shared" si="373"/>
        <v>0</v>
      </c>
      <c r="JXU86" s="16">
        <f t="shared" si="373"/>
        <v>0</v>
      </c>
      <c r="JXV86" s="16">
        <f t="shared" si="373"/>
        <v>0</v>
      </c>
      <c r="JXW86" s="16">
        <f t="shared" si="373"/>
        <v>0</v>
      </c>
      <c r="JXX86" s="16">
        <f t="shared" si="373"/>
        <v>0</v>
      </c>
      <c r="JXY86" s="16">
        <f t="shared" si="373"/>
        <v>0</v>
      </c>
      <c r="JXZ86" s="16">
        <f t="shared" si="373"/>
        <v>0</v>
      </c>
      <c r="JYA86" s="16">
        <f t="shared" si="373"/>
        <v>0</v>
      </c>
      <c r="JYB86" s="16">
        <f t="shared" si="373"/>
        <v>0</v>
      </c>
      <c r="JYC86" s="16">
        <f t="shared" si="373"/>
        <v>0</v>
      </c>
      <c r="JYD86" s="16">
        <f t="shared" si="373"/>
        <v>0</v>
      </c>
      <c r="JYE86" s="16">
        <f t="shared" si="373"/>
        <v>0</v>
      </c>
      <c r="JYF86" s="16">
        <f t="shared" si="373"/>
        <v>0</v>
      </c>
      <c r="JYG86" s="16">
        <f t="shared" si="373"/>
        <v>0</v>
      </c>
      <c r="JYH86" s="16">
        <f t="shared" si="373"/>
        <v>0</v>
      </c>
      <c r="JYI86" s="16">
        <f t="shared" si="373"/>
        <v>0</v>
      </c>
      <c r="JYJ86" s="16">
        <f t="shared" si="373"/>
        <v>0</v>
      </c>
      <c r="JYK86" s="16">
        <f t="shared" si="373"/>
        <v>0</v>
      </c>
      <c r="JYL86" s="16">
        <f t="shared" si="373"/>
        <v>0</v>
      </c>
      <c r="JYM86" s="16">
        <f t="shared" si="373"/>
        <v>0</v>
      </c>
      <c r="JYN86" s="16">
        <f t="shared" si="373"/>
        <v>0</v>
      </c>
      <c r="JYO86" s="16">
        <f t="shared" si="373"/>
        <v>0</v>
      </c>
      <c r="JYP86" s="16">
        <f t="shared" si="373"/>
        <v>0</v>
      </c>
      <c r="JYQ86" s="16">
        <f t="shared" si="373"/>
        <v>0</v>
      </c>
      <c r="JYR86" s="16">
        <f t="shared" si="373"/>
        <v>0</v>
      </c>
      <c r="JYS86" s="16">
        <f t="shared" si="373"/>
        <v>0</v>
      </c>
      <c r="JYT86" s="16">
        <f t="shared" si="373"/>
        <v>0</v>
      </c>
      <c r="JYU86" s="16">
        <f t="shared" si="373"/>
        <v>0</v>
      </c>
      <c r="JYV86" s="16">
        <f t="shared" si="373"/>
        <v>0</v>
      </c>
      <c r="JYW86" s="16">
        <f t="shared" si="373"/>
        <v>0</v>
      </c>
      <c r="JYX86" s="16">
        <f t="shared" si="373"/>
        <v>0</v>
      </c>
      <c r="JYY86" s="16">
        <f t="shared" si="373"/>
        <v>0</v>
      </c>
      <c r="JYZ86" s="16">
        <f t="shared" si="373"/>
        <v>0</v>
      </c>
      <c r="JZA86" s="16">
        <f t="shared" si="373"/>
        <v>0</v>
      </c>
      <c r="JZB86" s="16">
        <f t="shared" si="373"/>
        <v>0</v>
      </c>
      <c r="JZC86" s="16">
        <f t="shared" si="373"/>
        <v>0</v>
      </c>
      <c r="JZD86" s="16">
        <f t="shared" si="373"/>
        <v>0</v>
      </c>
      <c r="JZE86" s="16">
        <f t="shared" si="373"/>
        <v>0</v>
      </c>
      <c r="JZF86" s="16">
        <f t="shared" si="373"/>
        <v>0</v>
      </c>
      <c r="JZG86" s="16">
        <f t="shared" si="373"/>
        <v>0</v>
      </c>
      <c r="JZH86" s="16">
        <f t="shared" ref="JZH86:KBS86" si="374">JYT83</f>
        <v>0</v>
      </c>
      <c r="JZI86" s="16">
        <f t="shared" si="374"/>
        <v>0</v>
      </c>
      <c r="JZJ86" s="16">
        <f t="shared" si="374"/>
        <v>0</v>
      </c>
      <c r="JZK86" s="16">
        <f t="shared" si="374"/>
        <v>0</v>
      </c>
      <c r="JZL86" s="16">
        <f t="shared" si="374"/>
        <v>0</v>
      </c>
      <c r="JZM86" s="16">
        <f t="shared" si="374"/>
        <v>0</v>
      </c>
      <c r="JZN86" s="16">
        <f t="shared" si="374"/>
        <v>0</v>
      </c>
      <c r="JZO86" s="16">
        <f t="shared" si="374"/>
        <v>0</v>
      </c>
      <c r="JZP86" s="16">
        <f t="shared" si="374"/>
        <v>0</v>
      </c>
      <c r="JZQ86" s="16">
        <f t="shared" si="374"/>
        <v>0</v>
      </c>
      <c r="JZR86" s="16">
        <f t="shared" si="374"/>
        <v>0</v>
      </c>
      <c r="JZS86" s="16">
        <f t="shared" si="374"/>
        <v>0</v>
      </c>
      <c r="JZT86" s="16">
        <f t="shared" si="374"/>
        <v>0</v>
      </c>
      <c r="JZU86" s="16">
        <f t="shared" si="374"/>
        <v>0</v>
      </c>
      <c r="JZV86" s="16">
        <f t="shared" si="374"/>
        <v>0</v>
      </c>
      <c r="JZW86" s="16">
        <f t="shared" si="374"/>
        <v>0</v>
      </c>
      <c r="JZX86" s="16">
        <f t="shared" si="374"/>
        <v>0</v>
      </c>
      <c r="JZY86" s="16">
        <f t="shared" si="374"/>
        <v>0</v>
      </c>
      <c r="JZZ86" s="16">
        <f t="shared" si="374"/>
        <v>0</v>
      </c>
      <c r="KAA86" s="16">
        <f t="shared" si="374"/>
        <v>0</v>
      </c>
      <c r="KAB86" s="16">
        <f t="shared" si="374"/>
        <v>0</v>
      </c>
      <c r="KAC86" s="16">
        <f t="shared" si="374"/>
        <v>0</v>
      </c>
      <c r="KAD86" s="16">
        <f t="shared" si="374"/>
        <v>0</v>
      </c>
      <c r="KAE86" s="16">
        <f t="shared" si="374"/>
        <v>0</v>
      </c>
      <c r="KAF86" s="16">
        <f t="shared" si="374"/>
        <v>0</v>
      </c>
      <c r="KAG86" s="16">
        <f t="shared" si="374"/>
        <v>0</v>
      </c>
      <c r="KAH86" s="16">
        <f t="shared" si="374"/>
        <v>0</v>
      </c>
      <c r="KAI86" s="16">
        <f t="shared" si="374"/>
        <v>0</v>
      </c>
      <c r="KAJ86" s="16">
        <f t="shared" si="374"/>
        <v>0</v>
      </c>
      <c r="KAK86" s="16">
        <f t="shared" si="374"/>
        <v>0</v>
      </c>
      <c r="KAL86" s="16">
        <f t="shared" si="374"/>
        <v>0</v>
      </c>
      <c r="KAM86" s="16">
        <f t="shared" si="374"/>
        <v>0</v>
      </c>
      <c r="KAN86" s="16">
        <f t="shared" si="374"/>
        <v>0</v>
      </c>
      <c r="KAO86" s="16">
        <f t="shared" si="374"/>
        <v>0</v>
      </c>
      <c r="KAP86" s="16">
        <f t="shared" si="374"/>
        <v>0</v>
      </c>
      <c r="KAQ86" s="16">
        <f t="shared" si="374"/>
        <v>0</v>
      </c>
      <c r="KAR86" s="16">
        <f t="shared" si="374"/>
        <v>0</v>
      </c>
      <c r="KAS86" s="16">
        <f t="shared" si="374"/>
        <v>0</v>
      </c>
      <c r="KAT86" s="16">
        <f t="shared" si="374"/>
        <v>0</v>
      </c>
      <c r="KAU86" s="16">
        <f t="shared" si="374"/>
        <v>0</v>
      </c>
      <c r="KAV86" s="16">
        <f t="shared" si="374"/>
        <v>0</v>
      </c>
      <c r="KAW86" s="16">
        <f t="shared" si="374"/>
        <v>0</v>
      </c>
      <c r="KAX86" s="16">
        <f t="shared" si="374"/>
        <v>0</v>
      </c>
      <c r="KAY86" s="16">
        <f t="shared" si="374"/>
        <v>0</v>
      </c>
      <c r="KAZ86" s="16">
        <f t="shared" si="374"/>
        <v>0</v>
      </c>
      <c r="KBA86" s="16">
        <f t="shared" si="374"/>
        <v>0</v>
      </c>
      <c r="KBB86" s="16">
        <f t="shared" si="374"/>
        <v>0</v>
      </c>
      <c r="KBC86" s="16">
        <f t="shared" si="374"/>
        <v>0</v>
      </c>
      <c r="KBD86" s="16">
        <f t="shared" si="374"/>
        <v>0</v>
      </c>
      <c r="KBE86" s="16">
        <f t="shared" si="374"/>
        <v>0</v>
      </c>
      <c r="KBF86" s="16">
        <f t="shared" si="374"/>
        <v>0</v>
      </c>
      <c r="KBG86" s="16">
        <f t="shared" si="374"/>
        <v>0</v>
      </c>
      <c r="KBH86" s="16">
        <f t="shared" si="374"/>
        <v>0</v>
      </c>
      <c r="KBI86" s="16">
        <f t="shared" si="374"/>
        <v>0</v>
      </c>
      <c r="KBJ86" s="16">
        <f t="shared" si="374"/>
        <v>0</v>
      </c>
      <c r="KBK86" s="16">
        <f t="shared" si="374"/>
        <v>0</v>
      </c>
      <c r="KBL86" s="16">
        <f t="shared" si="374"/>
        <v>0</v>
      </c>
      <c r="KBM86" s="16">
        <f t="shared" si="374"/>
        <v>0</v>
      </c>
      <c r="KBN86" s="16">
        <f t="shared" si="374"/>
        <v>0</v>
      </c>
      <c r="KBO86" s="16">
        <f t="shared" si="374"/>
        <v>0</v>
      </c>
      <c r="KBP86" s="16">
        <f t="shared" si="374"/>
        <v>0</v>
      </c>
      <c r="KBQ86" s="16">
        <f t="shared" si="374"/>
        <v>0</v>
      </c>
      <c r="KBR86" s="16">
        <f t="shared" si="374"/>
        <v>0</v>
      </c>
      <c r="KBS86" s="16">
        <f t="shared" si="374"/>
        <v>0</v>
      </c>
      <c r="KBT86" s="16">
        <f t="shared" ref="KBT86:KEE86" si="375">KBF83</f>
        <v>0</v>
      </c>
      <c r="KBU86" s="16">
        <f t="shared" si="375"/>
        <v>0</v>
      </c>
      <c r="KBV86" s="16">
        <f t="shared" si="375"/>
        <v>0</v>
      </c>
      <c r="KBW86" s="16">
        <f t="shared" si="375"/>
        <v>0</v>
      </c>
      <c r="KBX86" s="16">
        <f t="shared" si="375"/>
        <v>0</v>
      </c>
      <c r="KBY86" s="16">
        <f t="shared" si="375"/>
        <v>0</v>
      </c>
      <c r="KBZ86" s="16">
        <f t="shared" si="375"/>
        <v>0</v>
      </c>
      <c r="KCA86" s="16">
        <f t="shared" si="375"/>
        <v>0</v>
      </c>
      <c r="KCB86" s="16">
        <f t="shared" si="375"/>
        <v>0</v>
      </c>
      <c r="KCC86" s="16">
        <f t="shared" si="375"/>
        <v>0</v>
      </c>
      <c r="KCD86" s="16">
        <f t="shared" si="375"/>
        <v>0</v>
      </c>
      <c r="KCE86" s="16">
        <f t="shared" si="375"/>
        <v>0</v>
      </c>
      <c r="KCF86" s="16">
        <f t="shared" si="375"/>
        <v>0</v>
      </c>
      <c r="KCG86" s="16">
        <f t="shared" si="375"/>
        <v>0</v>
      </c>
      <c r="KCH86" s="16">
        <f t="shared" si="375"/>
        <v>0</v>
      </c>
      <c r="KCI86" s="16">
        <f t="shared" si="375"/>
        <v>0</v>
      </c>
      <c r="KCJ86" s="16">
        <f t="shared" si="375"/>
        <v>0</v>
      </c>
      <c r="KCK86" s="16">
        <f t="shared" si="375"/>
        <v>0</v>
      </c>
      <c r="KCL86" s="16">
        <f t="shared" si="375"/>
        <v>0</v>
      </c>
      <c r="KCM86" s="16">
        <f t="shared" si="375"/>
        <v>0</v>
      </c>
      <c r="KCN86" s="16">
        <f t="shared" si="375"/>
        <v>0</v>
      </c>
      <c r="KCO86" s="16">
        <f t="shared" si="375"/>
        <v>0</v>
      </c>
      <c r="KCP86" s="16">
        <f t="shared" si="375"/>
        <v>0</v>
      </c>
      <c r="KCQ86" s="16">
        <f t="shared" si="375"/>
        <v>0</v>
      </c>
      <c r="KCR86" s="16">
        <f t="shared" si="375"/>
        <v>0</v>
      </c>
      <c r="KCS86" s="16">
        <f t="shared" si="375"/>
        <v>0</v>
      </c>
      <c r="KCT86" s="16">
        <f t="shared" si="375"/>
        <v>0</v>
      </c>
      <c r="KCU86" s="16">
        <f t="shared" si="375"/>
        <v>0</v>
      </c>
      <c r="KCV86" s="16">
        <f t="shared" si="375"/>
        <v>0</v>
      </c>
      <c r="KCW86" s="16">
        <f t="shared" si="375"/>
        <v>0</v>
      </c>
      <c r="KCX86" s="16">
        <f t="shared" si="375"/>
        <v>0</v>
      </c>
      <c r="KCY86" s="16">
        <f t="shared" si="375"/>
        <v>0</v>
      </c>
      <c r="KCZ86" s="16">
        <f t="shared" si="375"/>
        <v>0</v>
      </c>
      <c r="KDA86" s="16">
        <f t="shared" si="375"/>
        <v>0</v>
      </c>
      <c r="KDB86" s="16">
        <f t="shared" si="375"/>
        <v>0</v>
      </c>
      <c r="KDC86" s="16">
        <f t="shared" si="375"/>
        <v>0</v>
      </c>
      <c r="KDD86" s="16">
        <f t="shared" si="375"/>
        <v>0</v>
      </c>
      <c r="KDE86" s="16">
        <f t="shared" si="375"/>
        <v>0</v>
      </c>
      <c r="KDF86" s="16">
        <f t="shared" si="375"/>
        <v>0</v>
      </c>
      <c r="KDG86" s="16">
        <f t="shared" si="375"/>
        <v>0</v>
      </c>
      <c r="KDH86" s="16">
        <f t="shared" si="375"/>
        <v>0</v>
      </c>
      <c r="KDI86" s="16">
        <f t="shared" si="375"/>
        <v>0</v>
      </c>
      <c r="KDJ86" s="16">
        <f t="shared" si="375"/>
        <v>0</v>
      </c>
      <c r="KDK86" s="16">
        <f t="shared" si="375"/>
        <v>0</v>
      </c>
      <c r="KDL86" s="16">
        <f t="shared" si="375"/>
        <v>0</v>
      </c>
      <c r="KDM86" s="16">
        <f t="shared" si="375"/>
        <v>0</v>
      </c>
      <c r="KDN86" s="16">
        <f t="shared" si="375"/>
        <v>0</v>
      </c>
      <c r="KDO86" s="16">
        <f t="shared" si="375"/>
        <v>0</v>
      </c>
      <c r="KDP86" s="16">
        <f t="shared" si="375"/>
        <v>0</v>
      </c>
      <c r="KDQ86" s="16">
        <f t="shared" si="375"/>
        <v>0</v>
      </c>
      <c r="KDR86" s="16">
        <f t="shared" si="375"/>
        <v>0</v>
      </c>
      <c r="KDS86" s="16">
        <f t="shared" si="375"/>
        <v>0</v>
      </c>
      <c r="KDT86" s="16">
        <f t="shared" si="375"/>
        <v>0</v>
      </c>
      <c r="KDU86" s="16">
        <f t="shared" si="375"/>
        <v>0</v>
      </c>
      <c r="KDV86" s="16">
        <f t="shared" si="375"/>
        <v>0</v>
      </c>
      <c r="KDW86" s="16">
        <f t="shared" si="375"/>
        <v>0</v>
      </c>
      <c r="KDX86" s="16">
        <f t="shared" si="375"/>
        <v>0</v>
      </c>
      <c r="KDY86" s="16">
        <f t="shared" si="375"/>
        <v>0</v>
      </c>
      <c r="KDZ86" s="16">
        <f t="shared" si="375"/>
        <v>0</v>
      </c>
      <c r="KEA86" s="16">
        <f t="shared" si="375"/>
        <v>0</v>
      </c>
      <c r="KEB86" s="16">
        <f t="shared" si="375"/>
        <v>0</v>
      </c>
      <c r="KEC86" s="16">
        <f t="shared" si="375"/>
        <v>0</v>
      </c>
      <c r="KED86" s="16">
        <f t="shared" si="375"/>
        <v>0</v>
      </c>
      <c r="KEE86" s="16">
        <f t="shared" si="375"/>
        <v>0</v>
      </c>
      <c r="KEF86" s="16">
        <f t="shared" ref="KEF86:KGQ86" si="376">KDR83</f>
        <v>0</v>
      </c>
      <c r="KEG86" s="16">
        <f t="shared" si="376"/>
        <v>0</v>
      </c>
      <c r="KEH86" s="16">
        <f t="shared" si="376"/>
        <v>0</v>
      </c>
      <c r="KEI86" s="16">
        <f t="shared" si="376"/>
        <v>0</v>
      </c>
      <c r="KEJ86" s="16">
        <f t="shared" si="376"/>
        <v>0</v>
      </c>
      <c r="KEK86" s="16">
        <f t="shared" si="376"/>
        <v>0</v>
      </c>
      <c r="KEL86" s="16">
        <f t="shared" si="376"/>
        <v>0</v>
      </c>
      <c r="KEM86" s="16">
        <f t="shared" si="376"/>
        <v>0</v>
      </c>
      <c r="KEN86" s="16">
        <f t="shared" si="376"/>
        <v>0</v>
      </c>
      <c r="KEO86" s="16">
        <f t="shared" si="376"/>
        <v>0</v>
      </c>
      <c r="KEP86" s="16">
        <f t="shared" si="376"/>
        <v>0</v>
      </c>
      <c r="KEQ86" s="16">
        <f t="shared" si="376"/>
        <v>0</v>
      </c>
      <c r="KER86" s="16">
        <f t="shared" si="376"/>
        <v>0</v>
      </c>
      <c r="KES86" s="16">
        <f t="shared" si="376"/>
        <v>0</v>
      </c>
      <c r="KET86" s="16">
        <f t="shared" si="376"/>
        <v>0</v>
      </c>
      <c r="KEU86" s="16">
        <f t="shared" si="376"/>
        <v>0</v>
      </c>
      <c r="KEV86" s="16">
        <f t="shared" si="376"/>
        <v>0</v>
      </c>
      <c r="KEW86" s="16">
        <f t="shared" si="376"/>
        <v>0</v>
      </c>
      <c r="KEX86" s="16">
        <f t="shared" si="376"/>
        <v>0</v>
      </c>
      <c r="KEY86" s="16">
        <f t="shared" si="376"/>
        <v>0</v>
      </c>
      <c r="KEZ86" s="16">
        <f t="shared" si="376"/>
        <v>0</v>
      </c>
      <c r="KFA86" s="16">
        <f t="shared" si="376"/>
        <v>0</v>
      </c>
      <c r="KFB86" s="16">
        <f t="shared" si="376"/>
        <v>0</v>
      </c>
      <c r="KFC86" s="16">
        <f t="shared" si="376"/>
        <v>0</v>
      </c>
      <c r="KFD86" s="16">
        <f t="shared" si="376"/>
        <v>0</v>
      </c>
      <c r="KFE86" s="16">
        <f t="shared" si="376"/>
        <v>0</v>
      </c>
      <c r="KFF86" s="16">
        <f t="shared" si="376"/>
        <v>0</v>
      </c>
      <c r="KFG86" s="16">
        <f t="shared" si="376"/>
        <v>0</v>
      </c>
      <c r="KFH86" s="16">
        <f t="shared" si="376"/>
        <v>0</v>
      </c>
      <c r="KFI86" s="16">
        <f t="shared" si="376"/>
        <v>0</v>
      </c>
      <c r="KFJ86" s="16">
        <f t="shared" si="376"/>
        <v>0</v>
      </c>
      <c r="KFK86" s="16">
        <f t="shared" si="376"/>
        <v>0</v>
      </c>
      <c r="KFL86" s="16">
        <f t="shared" si="376"/>
        <v>0</v>
      </c>
      <c r="KFM86" s="16">
        <f t="shared" si="376"/>
        <v>0</v>
      </c>
      <c r="KFN86" s="16">
        <f t="shared" si="376"/>
        <v>0</v>
      </c>
      <c r="KFO86" s="16">
        <f t="shared" si="376"/>
        <v>0</v>
      </c>
      <c r="KFP86" s="16">
        <f t="shared" si="376"/>
        <v>0</v>
      </c>
      <c r="KFQ86" s="16">
        <f t="shared" si="376"/>
        <v>0</v>
      </c>
      <c r="KFR86" s="16">
        <f t="shared" si="376"/>
        <v>0</v>
      </c>
      <c r="KFS86" s="16">
        <f t="shared" si="376"/>
        <v>0</v>
      </c>
      <c r="KFT86" s="16">
        <f t="shared" si="376"/>
        <v>0</v>
      </c>
      <c r="KFU86" s="16">
        <f t="shared" si="376"/>
        <v>0</v>
      </c>
      <c r="KFV86" s="16">
        <f t="shared" si="376"/>
        <v>0</v>
      </c>
      <c r="KFW86" s="16">
        <f t="shared" si="376"/>
        <v>0</v>
      </c>
      <c r="KFX86" s="16">
        <f t="shared" si="376"/>
        <v>0</v>
      </c>
      <c r="KFY86" s="16">
        <f t="shared" si="376"/>
        <v>0</v>
      </c>
      <c r="KFZ86" s="16">
        <f t="shared" si="376"/>
        <v>0</v>
      </c>
      <c r="KGA86" s="16">
        <f t="shared" si="376"/>
        <v>0</v>
      </c>
      <c r="KGB86" s="16">
        <f t="shared" si="376"/>
        <v>0</v>
      </c>
      <c r="KGC86" s="16">
        <f t="shared" si="376"/>
        <v>0</v>
      </c>
      <c r="KGD86" s="16">
        <f t="shared" si="376"/>
        <v>0</v>
      </c>
      <c r="KGE86" s="16">
        <f t="shared" si="376"/>
        <v>0</v>
      </c>
      <c r="KGF86" s="16">
        <f t="shared" si="376"/>
        <v>0</v>
      </c>
      <c r="KGG86" s="16">
        <f t="shared" si="376"/>
        <v>0</v>
      </c>
      <c r="KGH86" s="16">
        <f t="shared" si="376"/>
        <v>0</v>
      </c>
      <c r="KGI86" s="16">
        <f t="shared" si="376"/>
        <v>0</v>
      </c>
      <c r="KGJ86" s="16">
        <f t="shared" si="376"/>
        <v>0</v>
      </c>
      <c r="KGK86" s="16">
        <f t="shared" si="376"/>
        <v>0</v>
      </c>
      <c r="KGL86" s="16">
        <f t="shared" si="376"/>
        <v>0</v>
      </c>
      <c r="KGM86" s="16">
        <f t="shared" si="376"/>
        <v>0</v>
      </c>
      <c r="KGN86" s="16">
        <f t="shared" si="376"/>
        <v>0</v>
      </c>
      <c r="KGO86" s="16">
        <f t="shared" si="376"/>
        <v>0</v>
      </c>
      <c r="KGP86" s="16">
        <f t="shared" si="376"/>
        <v>0</v>
      </c>
      <c r="KGQ86" s="16">
        <f t="shared" si="376"/>
        <v>0</v>
      </c>
      <c r="KGR86" s="16">
        <f t="shared" ref="KGR86:KJC86" si="377">KGD83</f>
        <v>0</v>
      </c>
      <c r="KGS86" s="16">
        <f t="shared" si="377"/>
        <v>0</v>
      </c>
      <c r="KGT86" s="16">
        <f t="shared" si="377"/>
        <v>0</v>
      </c>
      <c r="KGU86" s="16">
        <f t="shared" si="377"/>
        <v>0</v>
      </c>
      <c r="KGV86" s="16">
        <f t="shared" si="377"/>
        <v>0</v>
      </c>
      <c r="KGW86" s="16">
        <f t="shared" si="377"/>
        <v>0</v>
      </c>
      <c r="KGX86" s="16">
        <f t="shared" si="377"/>
        <v>0</v>
      </c>
      <c r="KGY86" s="16">
        <f t="shared" si="377"/>
        <v>0</v>
      </c>
      <c r="KGZ86" s="16">
        <f t="shared" si="377"/>
        <v>0</v>
      </c>
      <c r="KHA86" s="16">
        <f t="shared" si="377"/>
        <v>0</v>
      </c>
      <c r="KHB86" s="16">
        <f t="shared" si="377"/>
        <v>0</v>
      </c>
      <c r="KHC86" s="16">
        <f t="shared" si="377"/>
        <v>0</v>
      </c>
      <c r="KHD86" s="16">
        <f t="shared" si="377"/>
        <v>0</v>
      </c>
      <c r="KHE86" s="16">
        <f t="shared" si="377"/>
        <v>0</v>
      </c>
      <c r="KHF86" s="16">
        <f t="shared" si="377"/>
        <v>0</v>
      </c>
      <c r="KHG86" s="16">
        <f t="shared" si="377"/>
        <v>0</v>
      </c>
      <c r="KHH86" s="16">
        <f t="shared" si="377"/>
        <v>0</v>
      </c>
      <c r="KHI86" s="16">
        <f t="shared" si="377"/>
        <v>0</v>
      </c>
      <c r="KHJ86" s="16">
        <f t="shared" si="377"/>
        <v>0</v>
      </c>
      <c r="KHK86" s="16">
        <f t="shared" si="377"/>
        <v>0</v>
      </c>
      <c r="KHL86" s="16">
        <f t="shared" si="377"/>
        <v>0</v>
      </c>
      <c r="KHM86" s="16">
        <f t="shared" si="377"/>
        <v>0</v>
      </c>
      <c r="KHN86" s="16">
        <f t="shared" si="377"/>
        <v>0</v>
      </c>
      <c r="KHO86" s="16">
        <f t="shared" si="377"/>
        <v>0</v>
      </c>
      <c r="KHP86" s="16">
        <f t="shared" si="377"/>
        <v>0</v>
      </c>
      <c r="KHQ86" s="16">
        <f t="shared" si="377"/>
        <v>0</v>
      </c>
      <c r="KHR86" s="16">
        <f t="shared" si="377"/>
        <v>0</v>
      </c>
      <c r="KHS86" s="16">
        <f t="shared" si="377"/>
        <v>0</v>
      </c>
      <c r="KHT86" s="16">
        <f t="shared" si="377"/>
        <v>0</v>
      </c>
      <c r="KHU86" s="16">
        <f t="shared" si="377"/>
        <v>0</v>
      </c>
      <c r="KHV86" s="16">
        <f t="shared" si="377"/>
        <v>0</v>
      </c>
      <c r="KHW86" s="16">
        <f t="shared" si="377"/>
        <v>0</v>
      </c>
      <c r="KHX86" s="16">
        <f t="shared" si="377"/>
        <v>0</v>
      </c>
      <c r="KHY86" s="16">
        <f t="shared" si="377"/>
        <v>0</v>
      </c>
      <c r="KHZ86" s="16">
        <f t="shared" si="377"/>
        <v>0</v>
      </c>
      <c r="KIA86" s="16">
        <f t="shared" si="377"/>
        <v>0</v>
      </c>
      <c r="KIB86" s="16">
        <f t="shared" si="377"/>
        <v>0</v>
      </c>
      <c r="KIC86" s="16">
        <f t="shared" si="377"/>
        <v>0</v>
      </c>
      <c r="KID86" s="16">
        <f t="shared" si="377"/>
        <v>0</v>
      </c>
      <c r="KIE86" s="16">
        <f t="shared" si="377"/>
        <v>0</v>
      </c>
      <c r="KIF86" s="16">
        <f t="shared" si="377"/>
        <v>0</v>
      </c>
      <c r="KIG86" s="16">
        <f t="shared" si="377"/>
        <v>0</v>
      </c>
      <c r="KIH86" s="16">
        <f t="shared" si="377"/>
        <v>0</v>
      </c>
      <c r="KII86" s="16">
        <f t="shared" si="377"/>
        <v>0</v>
      </c>
      <c r="KIJ86" s="16">
        <f t="shared" si="377"/>
        <v>0</v>
      </c>
      <c r="KIK86" s="16">
        <f t="shared" si="377"/>
        <v>0</v>
      </c>
      <c r="KIL86" s="16">
        <f t="shared" si="377"/>
        <v>0</v>
      </c>
      <c r="KIM86" s="16">
        <f t="shared" si="377"/>
        <v>0</v>
      </c>
      <c r="KIN86" s="16">
        <f t="shared" si="377"/>
        <v>0</v>
      </c>
      <c r="KIO86" s="16">
        <f t="shared" si="377"/>
        <v>0</v>
      </c>
      <c r="KIP86" s="16">
        <f t="shared" si="377"/>
        <v>0</v>
      </c>
      <c r="KIQ86" s="16">
        <f t="shared" si="377"/>
        <v>0</v>
      </c>
      <c r="KIR86" s="16">
        <f t="shared" si="377"/>
        <v>0</v>
      </c>
      <c r="KIS86" s="16">
        <f t="shared" si="377"/>
        <v>0</v>
      </c>
      <c r="KIT86" s="16">
        <f t="shared" si="377"/>
        <v>0</v>
      </c>
      <c r="KIU86" s="16">
        <f t="shared" si="377"/>
        <v>0</v>
      </c>
      <c r="KIV86" s="16">
        <f t="shared" si="377"/>
        <v>0</v>
      </c>
      <c r="KIW86" s="16">
        <f t="shared" si="377"/>
        <v>0</v>
      </c>
      <c r="KIX86" s="16">
        <f t="shared" si="377"/>
        <v>0</v>
      </c>
      <c r="KIY86" s="16">
        <f t="shared" si="377"/>
        <v>0</v>
      </c>
      <c r="KIZ86" s="16">
        <f t="shared" si="377"/>
        <v>0</v>
      </c>
      <c r="KJA86" s="16">
        <f t="shared" si="377"/>
        <v>0</v>
      </c>
      <c r="KJB86" s="16">
        <f t="shared" si="377"/>
        <v>0</v>
      </c>
      <c r="KJC86" s="16">
        <f t="shared" si="377"/>
        <v>0</v>
      </c>
      <c r="KJD86" s="16">
        <f t="shared" ref="KJD86:KLO86" si="378">KIP83</f>
        <v>0</v>
      </c>
      <c r="KJE86" s="16">
        <f t="shared" si="378"/>
        <v>0</v>
      </c>
      <c r="KJF86" s="16">
        <f t="shared" si="378"/>
        <v>0</v>
      </c>
      <c r="KJG86" s="16">
        <f t="shared" si="378"/>
        <v>0</v>
      </c>
      <c r="KJH86" s="16">
        <f t="shared" si="378"/>
        <v>0</v>
      </c>
      <c r="KJI86" s="16">
        <f t="shared" si="378"/>
        <v>0</v>
      </c>
      <c r="KJJ86" s="16">
        <f t="shared" si="378"/>
        <v>0</v>
      </c>
      <c r="KJK86" s="16">
        <f t="shared" si="378"/>
        <v>0</v>
      </c>
      <c r="KJL86" s="16">
        <f t="shared" si="378"/>
        <v>0</v>
      </c>
      <c r="KJM86" s="16">
        <f t="shared" si="378"/>
        <v>0</v>
      </c>
      <c r="KJN86" s="16">
        <f t="shared" si="378"/>
        <v>0</v>
      </c>
      <c r="KJO86" s="16">
        <f t="shared" si="378"/>
        <v>0</v>
      </c>
      <c r="KJP86" s="16">
        <f t="shared" si="378"/>
        <v>0</v>
      </c>
      <c r="KJQ86" s="16">
        <f t="shared" si="378"/>
        <v>0</v>
      </c>
      <c r="KJR86" s="16">
        <f t="shared" si="378"/>
        <v>0</v>
      </c>
      <c r="KJS86" s="16">
        <f t="shared" si="378"/>
        <v>0</v>
      </c>
      <c r="KJT86" s="16">
        <f t="shared" si="378"/>
        <v>0</v>
      </c>
      <c r="KJU86" s="16">
        <f t="shared" si="378"/>
        <v>0</v>
      </c>
      <c r="KJV86" s="16">
        <f t="shared" si="378"/>
        <v>0</v>
      </c>
      <c r="KJW86" s="16">
        <f t="shared" si="378"/>
        <v>0</v>
      </c>
      <c r="KJX86" s="16">
        <f t="shared" si="378"/>
        <v>0</v>
      </c>
      <c r="KJY86" s="16">
        <f t="shared" si="378"/>
        <v>0</v>
      </c>
      <c r="KJZ86" s="16">
        <f t="shared" si="378"/>
        <v>0</v>
      </c>
      <c r="KKA86" s="16">
        <f t="shared" si="378"/>
        <v>0</v>
      </c>
      <c r="KKB86" s="16">
        <f t="shared" si="378"/>
        <v>0</v>
      </c>
      <c r="KKC86" s="16">
        <f t="shared" si="378"/>
        <v>0</v>
      </c>
      <c r="KKD86" s="16">
        <f t="shared" si="378"/>
        <v>0</v>
      </c>
      <c r="KKE86" s="16">
        <f t="shared" si="378"/>
        <v>0</v>
      </c>
      <c r="KKF86" s="16">
        <f t="shared" si="378"/>
        <v>0</v>
      </c>
      <c r="KKG86" s="16">
        <f t="shared" si="378"/>
        <v>0</v>
      </c>
      <c r="KKH86" s="16">
        <f t="shared" si="378"/>
        <v>0</v>
      </c>
      <c r="KKI86" s="16">
        <f t="shared" si="378"/>
        <v>0</v>
      </c>
      <c r="KKJ86" s="16">
        <f t="shared" si="378"/>
        <v>0</v>
      </c>
      <c r="KKK86" s="16">
        <f t="shared" si="378"/>
        <v>0</v>
      </c>
      <c r="KKL86" s="16">
        <f t="shared" si="378"/>
        <v>0</v>
      </c>
      <c r="KKM86" s="16">
        <f t="shared" si="378"/>
        <v>0</v>
      </c>
      <c r="KKN86" s="16">
        <f t="shared" si="378"/>
        <v>0</v>
      </c>
      <c r="KKO86" s="16">
        <f t="shared" si="378"/>
        <v>0</v>
      </c>
      <c r="KKP86" s="16">
        <f t="shared" si="378"/>
        <v>0</v>
      </c>
      <c r="KKQ86" s="16">
        <f t="shared" si="378"/>
        <v>0</v>
      </c>
      <c r="KKR86" s="16">
        <f t="shared" si="378"/>
        <v>0</v>
      </c>
      <c r="KKS86" s="16">
        <f t="shared" si="378"/>
        <v>0</v>
      </c>
      <c r="KKT86" s="16">
        <f t="shared" si="378"/>
        <v>0</v>
      </c>
      <c r="KKU86" s="16">
        <f t="shared" si="378"/>
        <v>0</v>
      </c>
      <c r="KKV86" s="16">
        <f t="shared" si="378"/>
        <v>0</v>
      </c>
      <c r="KKW86" s="16">
        <f t="shared" si="378"/>
        <v>0</v>
      </c>
      <c r="KKX86" s="16">
        <f t="shared" si="378"/>
        <v>0</v>
      </c>
      <c r="KKY86" s="16">
        <f t="shared" si="378"/>
        <v>0</v>
      </c>
      <c r="KKZ86" s="16">
        <f t="shared" si="378"/>
        <v>0</v>
      </c>
      <c r="KLA86" s="16">
        <f t="shared" si="378"/>
        <v>0</v>
      </c>
      <c r="KLB86" s="16">
        <f t="shared" si="378"/>
        <v>0</v>
      </c>
      <c r="KLC86" s="16">
        <f t="shared" si="378"/>
        <v>0</v>
      </c>
      <c r="KLD86" s="16">
        <f t="shared" si="378"/>
        <v>0</v>
      </c>
      <c r="KLE86" s="16">
        <f t="shared" si="378"/>
        <v>0</v>
      </c>
      <c r="KLF86" s="16">
        <f t="shared" si="378"/>
        <v>0</v>
      </c>
      <c r="KLG86" s="16">
        <f t="shared" si="378"/>
        <v>0</v>
      </c>
      <c r="KLH86" s="16">
        <f t="shared" si="378"/>
        <v>0</v>
      </c>
      <c r="KLI86" s="16">
        <f t="shared" si="378"/>
        <v>0</v>
      </c>
      <c r="KLJ86" s="16">
        <f t="shared" si="378"/>
        <v>0</v>
      </c>
      <c r="KLK86" s="16">
        <f t="shared" si="378"/>
        <v>0</v>
      </c>
      <c r="KLL86" s="16">
        <f t="shared" si="378"/>
        <v>0</v>
      </c>
      <c r="KLM86" s="16">
        <f t="shared" si="378"/>
        <v>0</v>
      </c>
      <c r="KLN86" s="16">
        <f t="shared" si="378"/>
        <v>0</v>
      </c>
      <c r="KLO86" s="16">
        <f t="shared" si="378"/>
        <v>0</v>
      </c>
      <c r="KLP86" s="16">
        <f t="shared" ref="KLP86:KOA86" si="379">KLB83</f>
        <v>0</v>
      </c>
      <c r="KLQ86" s="16">
        <f t="shared" si="379"/>
        <v>0</v>
      </c>
      <c r="KLR86" s="16">
        <f t="shared" si="379"/>
        <v>0</v>
      </c>
      <c r="KLS86" s="16">
        <f t="shared" si="379"/>
        <v>0</v>
      </c>
      <c r="KLT86" s="16">
        <f t="shared" si="379"/>
        <v>0</v>
      </c>
      <c r="KLU86" s="16">
        <f t="shared" si="379"/>
        <v>0</v>
      </c>
      <c r="KLV86" s="16">
        <f t="shared" si="379"/>
        <v>0</v>
      </c>
      <c r="KLW86" s="16">
        <f t="shared" si="379"/>
        <v>0</v>
      </c>
      <c r="KLX86" s="16">
        <f t="shared" si="379"/>
        <v>0</v>
      </c>
      <c r="KLY86" s="16">
        <f t="shared" si="379"/>
        <v>0</v>
      </c>
      <c r="KLZ86" s="16">
        <f t="shared" si="379"/>
        <v>0</v>
      </c>
      <c r="KMA86" s="16">
        <f t="shared" si="379"/>
        <v>0</v>
      </c>
      <c r="KMB86" s="16">
        <f t="shared" si="379"/>
        <v>0</v>
      </c>
      <c r="KMC86" s="16">
        <f t="shared" si="379"/>
        <v>0</v>
      </c>
      <c r="KMD86" s="16">
        <f t="shared" si="379"/>
        <v>0</v>
      </c>
      <c r="KME86" s="16">
        <f t="shared" si="379"/>
        <v>0</v>
      </c>
      <c r="KMF86" s="16">
        <f t="shared" si="379"/>
        <v>0</v>
      </c>
      <c r="KMG86" s="16">
        <f t="shared" si="379"/>
        <v>0</v>
      </c>
      <c r="KMH86" s="16">
        <f t="shared" si="379"/>
        <v>0</v>
      </c>
      <c r="KMI86" s="16">
        <f t="shared" si="379"/>
        <v>0</v>
      </c>
      <c r="KMJ86" s="16">
        <f t="shared" si="379"/>
        <v>0</v>
      </c>
      <c r="KMK86" s="16">
        <f t="shared" si="379"/>
        <v>0</v>
      </c>
      <c r="KML86" s="16">
        <f t="shared" si="379"/>
        <v>0</v>
      </c>
      <c r="KMM86" s="16">
        <f t="shared" si="379"/>
        <v>0</v>
      </c>
      <c r="KMN86" s="16">
        <f t="shared" si="379"/>
        <v>0</v>
      </c>
      <c r="KMO86" s="16">
        <f t="shared" si="379"/>
        <v>0</v>
      </c>
      <c r="KMP86" s="16">
        <f t="shared" si="379"/>
        <v>0</v>
      </c>
      <c r="KMQ86" s="16">
        <f t="shared" si="379"/>
        <v>0</v>
      </c>
      <c r="KMR86" s="16">
        <f t="shared" si="379"/>
        <v>0</v>
      </c>
      <c r="KMS86" s="16">
        <f t="shared" si="379"/>
        <v>0</v>
      </c>
      <c r="KMT86" s="16">
        <f t="shared" si="379"/>
        <v>0</v>
      </c>
      <c r="KMU86" s="16">
        <f t="shared" si="379"/>
        <v>0</v>
      </c>
      <c r="KMV86" s="16">
        <f t="shared" si="379"/>
        <v>0</v>
      </c>
      <c r="KMW86" s="16">
        <f t="shared" si="379"/>
        <v>0</v>
      </c>
      <c r="KMX86" s="16">
        <f t="shared" si="379"/>
        <v>0</v>
      </c>
      <c r="KMY86" s="16">
        <f t="shared" si="379"/>
        <v>0</v>
      </c>
      <c r="KMZ86" s="16">
        <f t="shared" si="379"/>
        <v>0</v>
      </c>
      <c r="KNA86" s="16">
        <f t="shared" si="379"/>
        <v>0</v>
      </c>
      <c r="KNB86" s="16">
        <f t="shared" si="379"/>
        <v>0</v>
      </c>
      <c r="KNC86" s="16">
        <f t="shared" si="379"/>
        <v>0</v>
      </c>
      <c r="KND86" s="16">
        <f t="shared" si="379"/>
        <v>0</v>
      </c>
      <c r="KNE86" s="16">
        <f t="shared" si="379"/>
        <v>0</v>
      </c>
      <c r="KNF86" s="16">
        <f t="shared" si="379"/>
        <v>0</v>
      </c>
      <c r="KNG86" s="16">
        <f t="shared" si="379"/>
        <v>0</v>
      </c>
      <c r="KNH86" s="16">
        <f t="shared" si="379"/>
        <v>0</v>
      </c>
      <c r="KNI86" s="16">
        <f t="shared" si="379"/>
        <v>0</v>
      </c>
      <c r="KNJ86" s="16">
        <f t="shared" si="379"/>
        <v>0</v>
      </c>
      <c r="KNK86" s="16">
        <f t="shared" si="379"/>
        <v>0</v>
      </c>
      <c r="KNL86" s="16">
        <f t="shared" si="379"/>
        <v>0</v>
      </c>
      <c r="KNM86" s="16">
        <f t="shared" si="379"/>
        <v>0</v>
      </c>
      <c r="KNN86" s="16">
        <f t="shared" si="379"/>
        <v>0</v>
      </c>
      <c r="KNO86" s="16">
        <f t="shared" si="379"/>
        <v>0</v>
      </c>
      <c r="KNP86" s="16">
        <f t="shared" si="379"/>
        <v>0</v>
      </c>
      <c r="KNQ86" s="16">
        <f t="shared" si="379"/>
        <v>0</v>
      </c>
      <c r="KNR86" s="16">
        <f t="shared" si="379"/>
        <v>0</v>
      </c>
      <c r="KNS86" s="16">
        <f t="shared" si="379"/>
        <v>0</v>
      </c>
      <c r="KNT86" s="16">
        <f t="shared" si="379"/>
        <v>0</v>
      </c>
      <c r="KNU86" s="16">
        <f t="shared" si="379"/>
        <v>0</v>
      </c>
      <c r="KNV86" s="16">
        <f t="shared" si="379"/>
        <v>0</v>
      </c>
      <c r="KNW86" s="16">
        <f t="shared" si="379"/>
        <v>0</v>
      </c>
      <c r="KNX86" s="16">
        <f t="shared" si="379"/>
        <v>0</v>
      </c>
      <c r="KNY86" s="16">
        <f t="shared" si="379"/>
        <v>0</v>
      </c>
      <c r="KNZ86" s="16">
        <f t="shared" si="379"/>
        <v>0</v>
      </c>
      <c r="KOA86" s="16">
        <f t="shared" si="379"/>
        <v>0</v>
      </c>
      <c r="KOB86" s="16">
        <f t="shared" ref="KOB86:KQM86" si="380">KNN83</f>
        <v>0</v>
      </c>
      <c r="KOC86" s="16">
        <f t="shared" si="380"/>
        <v>0</v>
      </c>
      <c r="KOD86" s="16">
        <f t="shared" si="380"/>
        <v>0</v>
      </c>
      <c r="KOE86" s="16">
        <f t="shared" si="380"/>
        <v>0</v>
      </c>
      <c r="KOF86" s="16">
        <f t="shared" si="380"/>
        <v>0</v>
      </c>
      <c r="KOG86" s="16">
        <f t="shared" si="380"/>
        <v>0</v>
      </c>
      <c r="KOH86" s="16">
        <f t="shared" si="380"/>
        <v>0</v>
      </c>
      <c r="KOI86" s="16">
        <f t="shared" si="380"/>
        <v>0</v>
      </c>
      <c r="KOJ86" s="16">
        <f t="shared" si="380"/>
        <v>0</v>
      </c>
      <c r="KOK86" s="16">
        <f t="shared" si="380"/>
        <v>0</v>
      </c>
      <c r="KOL86" s="16">
        <f t="shared" si="380"/>
        <v>0</v>
      </c>
      <c r="KOM86" s="16">
        <f t="shared" si="380"/>
        <v>0</v>
      </c>
      <c r="KON86" s="16">
        <f t="shared" si="380"/>
        <v>0</v>
      </c>
      <c r="KOO86" s="16">
        <f t="shared" si="380"/>
        <v>0</v>
      </c>
      <c r="KOP86" s="16">
        <f t="shared" si="380"/>
        <v>0</v>
      </c>
      <c r="KOQ86" s="16">
        <f t="shared" si="380"/>
        <v>0</v>
      </c>
      <c r="KOR86" s="16">
        <f t="shared" si="380"/>
        <v>0</v>
      </c>
      <c r="KOS86" s="16">
        <f t="shared" si="380"/>
        <v>0</v>
      </c>
      <c r="KOT86" s="16">
        <f t="shared" si="380"/>
        <v>0</v>
      </c>
      <c r="KOU86" s="16">
        <f t="shared" si="380"/>
        <v>0</v>
      </c>
      <c r="KOV86" s="16">
        <f t="shared" si="380"/>
        <v>0</v>
      </c>
      <c r="KOW86" s="16">
        <f t="shared" si="380"/>
        <v>0</v>
      </c>
      <c r="KOX86" s="16">
        <f t="shared" si="380"/>
        <v>0</v>
      </c>
      <c r="KOY86" s="16">
        <f t="shared" si="380"/>
        <v>0</v>
      </c>
      <c r="KOZ86" s="16">
        <f t="shared" si="380"/>
        <v>0</v>
      </c>
      <c r="KPA86" s="16">
        <f t="shared" si="380"/>
        <v>0</v>
      </c>
      <c r="KPB86" s="16">
        <f t="shared" si="380"/>
        <v>0</v>
      </c>
      <c r="KPC86" s="16">
        <f t="shared" si="380"/>
        <v>0</v>
      </c>
      <c r="KPD86" s="16">
        <f t="shared" si="380"/>
        <v>0</v>
      </c>
      <c r="KPE86" s="16">
        <f t="shared" si="380"/>
        <v>0</v>
      </c>
      <c r="KPF86" s="16">
        <f t="shared" si="380"/>
        <v>0</v>
      </c>
      <c r="KPG86" s="16">
        <f t="shared" si="380"/>
        <v>0</v>
      </c>
      <c r="KPH86" s="16">
        <f t="shared" si="380"/>
        <v>0</v>
      </c>
      <c r="KPI86" s="16">
        <f t="shared" si="380"/>
        <v>0</v>
      </c>
      <c r="KPJ86" s="16">
        <f t="shared" si="380"/>
        <v>0</v>
      </c>
      <c r="KPK86" s="16">
        <f t="shared" si="380"/>
        <v>0</v>
      </c>
      <c r="KPL86" s="16">
        <f t="shared" si="380"/>
        <v>0</v>
      </c>
      <c r="KPM86" s="16">
        <f t="shared" si="380"/>
        <v>0</v>
      </c>
      <c r="KPN86" s="16">
        <f t="shared" si="380"/>
        <v>0</v>
      </c>
      <c r="KPO86" s="16">
        <f t="shared" si="380"/>
        <v>0</v>
      </c>
      <c r="KPP86" s="16">
        <f t="shared" si="380"/>
        <v>0</v>
      </c>
      <c r="KPQ86" s="16">
        <f t="shared" si="380"/>
        <v>0</v>
      </c>
      <c r="KPR86" s="16">
        <f t="shared" si="380"/>
        <v>0</v>
      </c>
      <c r="KPS86" s="16">
        <f t="shared" si="380"/>
        <v>0</v>
      </c>
      <c r="KPT86" s="16">
        <f t="shared" si="380"/>
        <v>0</v>
      </c>
      <c r="KPU86" s="16">
        <f t="shared" si="380"/>
        <v>0</v>
      </c>
      <c r="KPV86" s="16">
        <f t="shared" si="380"/>
        <v>0</v>
      </c>
      <c r="KPW86" s="16">
        <f t="shared" si="380"/>
        <v>0</v>
      </c>
      <c r="KPX86" s="16">
        <f t="shared" si="380"/>
        <v>0</v>
      </c>
      <c r="KPY86" s="16">
        <f t="shared" si="380"/>
        <v>0</v>
      </c>
      <c r="KPZ86" s="16">
        <f t="shared" si="380"/>
        <v>0</v>
      </c>
      <c r="KQA86" s="16">
        <f t="shared" si="380"/>
        <v>0</v>
      </c>
      <c r="KQB86" s="16">
        <f t="shared" si="380"/>
        <v>0</v>
      </c>
      <c r="KQC86" s="16">
        <f t="shared" si="380"/>
        <v>0</v>
      </c>
      <c r="KQD86" s="16">
        <f t="shared" si="380"/>
        <v>0</v>
      </c>
      <c r="KQE86" s="16">
        <f t="shared" si="380"/>
        <v>0</v>
      </c>
      <c r="KQF86" s="16">
        <f t="shared" si="380"/>
        <v>0</v>
      </c>
      <c r="KQG86" s="16">
        <f t="shared" si="380"/>
        <v>0</v>
      </c>
      <c r="KQH86" s="16">
        <f t="shared" si="380"/>
        <v>0</v>
      </c>
      <c r="KQI86" s="16">
        <f t="shared" si="380"/>
        <v>0</v>
      </c>
      <c r="KQJ86" s="16">
        <f t="shared" si="380"/>
        <v>0</v>
      </c>
      <c r="KQK86" s="16">
        <f t="shared" si="380"/>
        <v>0</v>
      </c>
      <c r="KQL86" s="16">
        <f t="shared" si="380"/>
        <v>0</v>
      </c>
      <c r="KQM86" s="16">
        <f t="shared" si="380"/>
        <v>0</v>
      </c>
      <c r="KQN86" s="16">
        <f t="shared" ref="KQN86:KSY86" si="381">KPZ83</f>
        <v>0</v>
      </c>
      <c r="KQO86" s="16">
        <f t="shared" si="381"/>
        <v>0</v>
      </c>
      <c r="KQP86" s="16">
        <f t="shared" si="381"/>
        <v>0</v>
      </c>
      <c r="KQQ86" s="16">
        <f t="shared" si="381"/>
        <v>0</v>
      </c>
      <c r="KQR86" s="16">
        <f t="shared" si="381"/>
        <v>0</v>
      </c>
      <c r="KQS86" s="16">
        <f t="shared" si="381"/>
        <v>0</v>
      </c>
      <c r="KQT86" s="16">
        <f t="shared" si="381"/>
        <v>0</v>
      </c>
      <c r="KQU86" s="16">
        <f t="shared" si="381"/>
        <v>0</v>
      </c>
      <c r="KQV86" s="16">
        <f t="shared" si="381"/>
        <v>0</v>
      </c>
      <c r="KQW86" s="16">
        <f t="shared" si="381"/>
        <v>0</v>
      </c>
      <c r="KQX86" s="16">
        <f t="shared" si="381"/>
        <v>0</v>
      </c>
      <c r="KQY86" s="16">
        <f t="shared" si="381"/>
        <v>0</v>
      </c>
      <c r="KQZ86" s="16">
        <f t="shared" si="381"/>
        <v>0</v>
      </c>
      <c r="KRA86" s="16">
        <f t="shared" si="381"/>
        <v>0</v>
      </c>
      <c r="KRB86" s="16">
        <f t="shared" si="381"/>
        <v>0</v>
      </c>
      <c r="KRC86" s="16">
        <f t="shared" si="381"/>
        <v>0</v>
      </c>
      <c r="KRD86" s="16">
        <f t="shared" si="381"/>
        <v>0</v>
      </c>
      <c r="KRE86" s="16">
        <f t="shared" si="381"/>
        <v>0</v>
      </c>
      <c r="KRF86" s="16">
        <f t="shared" si="381"/>
        <v>0</v>
      </c>
      <c r="KRG86" s="16">
        <f t="shared" si="381"/>
        <v>0</v>
      </c>
      <c r="KRH86" s="16">
        <f t="shared" si="381"/>
        <v>0</v>
      </c>
      <c r="KRI86" s="16">
        <f t="shared" si="381"/>
        <v>0</v>
      </c>
      <c r="KRJ86" s="16">
        <f t="shared" si="381"/>
        <v>0</v>
      </c>
      <c r="KRK86" s="16">
        <f t="shared" si="381"/>
        <v>0</v>
      </c>
      <c r="KRL86" s="16">
        <f t="shared" si="381"/>
        <v>0</v>
      </c>
      <c r="KRM86" s="16">
        <f t="shared" si="381"/>
        <v>0</v>
      </c>
      <c r="KRN86" s="16">
        <f t="shared" si="381"/>
        <v>0</v>
      </c>
      <c r="KRO86" s="16">
        <f t="shared" si="381"/>
        <v>0</v>
      </c>
      <c r="KRP86" s="16">
        <f t="shared" si="381"/>
        <v>0</v>
      </c>
      <c r="KRQ86" s="16">
        <f t="shared" si="381"/>
        <v>0</v>
      </c>
      <c r="KRR86" s="16">
        <f t="shared" si="381"/>
        <v>0</v>
      </c>
      <c r="KRS86" s="16">
        <f t="shared" si="381"/>
        <v>0</v>
      </c>
      <c r="KRT86" s="16">
        <f t="shared" si="381"/>
        <v>0</v>
      </c>
      <c r="KRU86" s="16">
        <f t="shared" si="381"/>
        <v>0</v>
      </c>
      <c r="KRV86" s="16">
        <f t="shared" si="381"/>
        <v>0</v>
      </c>
      <c r="KRW86" s="16">
        <f t="shared" si="381"/>
        <v>0</v>
      </c>
      <c r="KRX86" s="16">
        <f t="shared" si="381"/>
        <v>0</v>
      </c>
      <c r="KRY86" s="16">
        <f t="shared" si="381"/>
        <v>0</v>
      </c>
      <c r="KRZ86" s="16">
        <f t="shared" si="381"/>
        <v>0</v>
      </c>
      <c r="KSA86" s="16">
        <f t="shared" si="381"/>
        <v>0</v>
      </c>
      <c r="KSB86" s="16">
        <f t="shared" si="381"/>
        <v>0</v>
      </c>
      <c r="KSC86" s="16">
        <f t="shared" si="381"/>
        <v>0</v>
      </c>
      <c r="KSD86" s="16">
        <f t="shared" si="381"/>
        <v>0</v>
      </c>
      <c r="KSE86" s="16">
        <f t="shared" si="381"/>
        <v>0</v>
      </c>
      <c r="KSF86" s="16">
        <f t="shared" si="381"/>
        <v>0</v>
      </c>
      <c r="KSG86" s="16">
        <f t="shared" si="381"/>
        <v>0</v>
      </c>
      <c r="KSH86" s="16">
        <f t="shared" si="381"/>
        <v>0</v>
      </c>
      <c r="KSI86" s="16">
        <f t="shared" si="381"/>
        <v>0</v>
      </c>
      <c r="KSJ86" s="16">
        <f t="shared" si="381"/>
        <v>0</v>
      </c>
      <c r="KSK86" s="16">
        <f t="shared" si="381"/>
        <v>0</v>
      </c>
      <c r="KSL86" s="16">
        <f t="shared" si="381"/>
        <v>0</v>
      </c>
      <c r="KSM86" s="16">
        <f t="shared" si="381"/>
        <v>0</v>
      </c>
      <c r="KSN86" s="16">
        <f t="shared" si="381"/>
        <v>0</v>
      </c>
      <c r="KSO86" s="16">
        <f t="shared" si="381"/>
        <v>0</v>
      </c>
      <c r="KSP86" s="16">
        <f t="shared" si="381"/>
        <v>0</v>
      </c>
      <c r="KSQ86" s="16">
        <f t="shared" si="381"/>
        <v>0</v>
      </c>
      <c r="KSR86" s="16">
        <f t="shared" si="381"/>
        <v>0</v>
      </c>
      <c r="KSS86" s="16">
        <f t="shared" si="381"/>
        <v>0</v>
      </c>
      <c r="KST86" s="16">
        <f t="shared" si="381"/>
        <v>0</v>
      </c>
      <c r="KSU86" s="16">
        <f t="shared" si="381"/>
        <v>0</v>
      </c>
      <c r="KSV86" s="16">
        <f t="shared" si="381"/>
        <v>0</v>
      </c>
      <c r="KSW86" s="16">
        <f t="shared" si="381"/>
        <v>0</v>
      </c>
      <c r="KSX86" s="16">
        <f t="shared" si="381"/>
        <v>0</v>
      </c>
      <c r="KSY86" s="16">
        <f t="shared" si="381"/>
        <v>0</v>
      </c>
      <c r="KSZ86" s="16">
        <f t="shared" ref="KSZ86:KVK86" si="382">KSL83</f>
        <v>0</v>
      </c>
      <c r="KTA86" s="16">
        <f t="shared" si="382"/>
        <v>0</v>
      </c>
      <c r="KTB86" s="16">
        <f t="shared" si="382"/>
        <v>0</v>
      </c>
      <c r="KTC86" s="16">
        <f t="shared" si="382"/>
        <v>0</v>
      </c>
      <c r="KTD86" s="16">
        <f t="shared" si="382"/>
        <v>0</v>
      </c>
      <c r="KTE86" s="16">
        <f t="shared" si="382"/>
        <v>0</v>
      </c>
      <c r="KTF86" s="16">
        <f t="shared" si="382"/>
        <v>0</v>
      </c>
      <c r="KTG86" s="16">
        <f t="shared" si="382"/>
        <v>0</v>
      </c>
      <c r="KTH86" s="16">
        <f t="shared" si="382"/>
        <v>0</v>
      </c>
      <c r="KTI86" s="16">
        <f t="shared" si="382"/>
        <v>0</v>
      </c>
      <c r="KTJ86" s="16">
        <f t="shared" si="382"/>
        <v>0</v>
      </c>
      <c r="KTK86" s="16">
        <f t="shared" si="382"/>
        <v>0</v>
      </c>
      <c r="KTL86" s="16">
        <f t="shared" si="382"/>
        <v>0</v>
      </c>
      <c r="KTM86" s="16">
        <f t="shared" si="382"/>
        <v>0</v>
      </c>
      <c r="KTN86" s="16">
        <f t="shared" si="382"/>
        <v>0</v>
      </c>
      <c r="KTO86" s="16">
        <f t="shared" si="382"/>
        <v>0</v>
      </c>
      <c r="KTP86" s="16">
        <f t="shared" si="382"/>
        <v>0</v>
      </c>
      <c r="KTQ86" s="16">
        <f t="shared" si="382"/>
        <v>0</v>
      </c>
      <c r="KTR86" s="16">
        <f t="shared" si="382"/>
        <v>0</v>
      </c>
      <c r="KTS86" s="16">
        <f t="shared" si="382"/>
        <v>0</v>
      </c>
      <c r="KTT86" s="16">
        <f t="shared" si="382"/>
        <v>0</v>
      </c>
      <c r="KTU86" s="16">
        <f t="shared" si="382"/>
        <v>0</v>
      </c>
      <c r="KTV86" s="16">
        <f t="shared" si="382"/>
        <v>0</v>
      </c>
      <c r="KTW86" s="16">
        <f t="shared" si="382"/>
        <v>0</v>
      </c>
      <c r="KTX86" s="16">
        <f t="shared" si="382"/>
        <v>0</v>
      </c>
      <c r="KTY86" s="16">
        <f t="shared" si="382"/>
        <v>0</v>
      </c>
      <c r="KTZ86" s="16">
        <f t="shared" si="382"/>
        <v>0</v>
      </c>
      <c r="KUA86" s="16">
        <f t="shared" si="382"/>
        <v>0</v>
      </c>
      <c r="KUB86" s="16">
        <f t="shared" si="382"/>
        <v>0</v>
      </c>
      <c r="KUC86" s="16">
        <f t="shared" si="382"/>
        <v>0</v>
      </c>
      <c r="KUD86" s="16">
        <f t="shared" si="382"/>
        <v>0</v>
      </c>
      <c r="KUE86" s="16">
        <f t="shared" si="382"/>
        <v>0</v>
      </c>
      <c r="KUF86" s="16">
        <f t="shared" si="382"/>
        <v>0</v>
      </c>
      <c r="KUG86" s="16">
        <f t="shared" si="382"/>
        <v>0</v>
      </c>
      <c r="KUH86" s="16">
        <f t="shared" si="382"/>
        <v>0</v>
      </c>
      <c r="KUI86" s="16">
        <f t="shared" si="382"/>
        <v>0</v>
      </c>
      <c r="KUJ86" s="16">
        <f t="shared" si="382"/>
        <v>0</v>
      </c>
      <c r="KUK86" s="16">
        <f t="shared" si="382"/>
        <v>0</v>
      </c>
      <c r="KUL86" s="16">
        <f t="shared" si="382"/>
        <v>0</v>
      </c>
      <c r="KUM86" s="16">
        <f t="shared" si="382"/>
        <v>0</v>
      </c>
      <c r="KUN86" s="16">
        <f t="shared" si="382"/>
        <v>0</v>
      </c>
      <c r="KUO86" s="16">
        <f t="shared" si="382"/>
        <v>0</v>
      </c>
      <c r="KUP86" s="16">
        <f t="shared" si="382"/>
        <v>0</v>
      </c>
      <c r="KUQ86" s="16">
        <f t="shared" si="382"/>
        <v>0</v>
      </c>
      <c r="KUR86" s="16">
        <f t="shared" si="382"/>
        <v>0</v>
      </c>
      <c r="KUS86" s="16">
        <f t="shared" si="382"/>
        <v>0</v>
      </c>
      <c r="KUT86" s="16">
        <f t="shared" si="382"/>
        <v>0</v>
      </c>
      <c r="KUU86" s="16">
        <f t="shared" si="382"/>
        <v>0</v>
      </c>
      <c r="KUV86" s="16">
        <f t="shared" si="382"/>
        <v>0</v>
      </c>
      <c r="KUW86" s="16">
        <f t="shared" si="382"/>
        <v>0</v>
      </c>
      <c r="KUX86" s="16">
        <f t="shared" si="382"/>
        <v>0</v>
      </c>
      <c r="KUY86" s="16">
        <f t="shared" si="382"/>
        <v>0</v>
      </c>
      <c r="KUZ86" s="16">
        <f t="shared" si="382"/>
        <v>0</v>
      </c>
      <c r="KVA86" s="16">
        <f t="shared" si="382"/>
        <v>0</v>
      </c>
      <c r="KVB86" s="16">
        <f t="shared" si="382"/>
        <v>0</v>
      </c>
      <c r="KVC86" s="16">
        <f t="shared" si="382"/>
        <v>0</v>
      </c>
      <c r="KVD86" s="16">
        <f t="shared" si="382"/>
        <v>0</v>
      </c>
      <c r="KVE86" s="16">
        <f t="shared" si="382"/>
        <v>0</v>
      </c>
      <c r="KVF86" s="16">
        <f t="shared" si="382"/>
        <v>0</v>
      </c>
      <c r="KVG86" s="16">
        <f t="shared" si="382"/>
        <v>0</v>
      </c>
      <c r="KVH86" s="16">
        <f t="shared" si="382"/>
        <v>0</v>
      </c>
      <c r="KVI86" s="16">
        <f t="shared" si="382"/>
        <v>0</v>
      </c>
      <c r="KVJ86" s="16">
        <f t="shared" si="382"/>
        <v>0</v>
      </c>
      <c r="KVK86" s="16">
        <f t="shared" si="382"/>
        <v>0</v>
      </c>
      <c r="KVL86" s="16">
        <f t="shared" ref="KVL86:KXW86" si="383">KUX83</f>
        <v>0</v>
      </c>
      <c r="KVM86" s="16">
        <f t="shared" si="383"/>
        <v>0</v>
      </c>
      <c r="KVN86" s="16">
        <f t="shared" si="383"/>
        <v>0</v>
      </c>
      <c r="KVO86" s="16">
        <f t="shared" si="383"/>
        <v>0</v>
      </c>
      <c r="KVP86" s="16">
        <f t="shared" si="383"/>
        <v>0</v>
      </c>
      <c r="KVQ86" s="16">
        <f t="shared" si="383"/>
        <v>0</v>
      </c>
      <c r="KVR86" s="16">
        <f t="shared" si="383"/>
        <v>0</v>
      </c>
      <c r="KVS86" s="16">
        <f t="shared" si="383"/>
        <v>0</v>
      </c>
      <c r="KVT86" s="16">
        <f t="shared" si="383"/>
        <v>0</v>
      </c>
      <c r="KVU86" s="16">
        <f t="shared" si="383"/>
        <v>0</v>
      </c>
      <c r="KVV86" s="16">
        <f t="shared" si="383"/>
        <v>0</v>
      </c>
      <c r="KVW86" s="16">
        <f t="shared" si="383"/>
        <v>0</v>
      </c>
      <c r="KVX86" s="16">
        <f t="shared" si="383"/>
        <v>0</v>
      </c>
      <c r="KVY86" s="16">
        <f t="shared" si="383"/>
        <v>0</v>
      </c>
      <c r="KVZ86" s="16">
        <f t="shared" si="383"/>
        <v>0</v>
      </c>
      <c r="KWA86" s="16">
        <f t="shared" si="383"/>
        <v>0</v>
      </c>
      <c r="KWB86" s="16">
        <f t="shared" si="383"/>
        <v>0</v>
      </c>
      <c r="KWC86" s="16">
        <f t="shared" si="383"/>
        <v>0</v>
      </c>
      <c r="KWD86" s="16">
        <f t="shared" si="383"/>
        <v>0</v>
      </c>
      <c r="KWE86" s="16">
        <f t="shared" si="383"/>
        <v>0</v>
      </c>
      <c r="KWF86" s="16">
        <f t="shared" si="383"/>
        <v>0</v>
      </c>
      <c r="KWG86" s="16">
        <f t="shared" si="383"/>
        <v>0</v>
      </c>
      <c r="KWH86" s="16">
        <f t="shared" si="383"/>
        <v>0</v>
      </c>
      <c r="KWI86" s="16">
        <f t="shared" si="383"/>
        <v>0</v>
      </c>
      <c r="KWJ86" s="16">
        <f t="shared" si="383"/>
        <v>0</v>
      </c>
      <c r="KWK86" s="16">
        <f t="shared" si="383"/>
        <v>0</v>
      </c>
      <c r="KWL86" s="16">
        <f t="shared" si="383"/>
        <v>0</v>
      </c>
      <c r="KWM86" s="16">
        <f t="shared" si="383"/>
        <v>0</v>
      </c>
      <c r="KWN86" s="16">
        <f t="shared" si="383"/>
        <v>0</v>
      </c>
      <c r="KWO86" s="16">
        <f t="shared" si="383"/>
        <v>0</v>
      </c>
      <c r="KWP86" s="16">
        <f t="shared" si="383"/>
        <v>0</v>
      </c>
      <c r="KWQ86" s="16">
        <f t="shared" si="383"/>
        <v>0</v>
      </c>
      <c r="KWR86" s="16">
        <f t="shared" si="383"/>
        <v>0</v>
      </c>
      <c r="KWS86" s="16">
        <f t="shared" si="383"/>
        <v>0</v>
      </c>
      <c r="KWT86" s="16">
        <f t="shared" si="383"/>
        <v>0</v>
      </c>
      <c r="KWU86" s="16">
        <f t="shared" si="383"/>
        <v>0</v>
      </c>
      <c r="KWV86" s="16">
        <f t="shared" si="383"/>
        <v>0</v>
      </c>
      <c r="KWW86" s="16">
        <f t="shared" si="383"/>
        <v>0</v>
      </c>
      <c r="KWX86" s="16">
        <f t="shared" si="383"/>
        <v>0</v>
      </c>
      <c r="KWY86" s="16">
        <f t="shared" si="383"/>
        <v>0</v>
      </c>
      <c r="KWZ86" s="16">
        <f t="shared" si="383"/>
        <v>0</v>
      </c>
      <c r="KXA86" s="16">
        <f t="shared" si="383"/>
        <v>0</v>
      </c>
      <c r="KXB86" s="16">
        <f t="shared" si="383"/>
        <v>0</v>
      </c>
      <c r="KXC86" s="16">
        <f t="shared" si="383"/>
        <v>0</v>
      </c>
      <c r="KXD86" s="16">
        <f t="shared" si="383"/>
        <v>0</v>
      </c>
      <c r="KXE86" s="16">
        <f t="shared" si="383"/>
        <v>0</v>
      </c>
      <c r="KXF86" s="16">
        <f t="shared" si="383"/>
        <v>0</v>
      </c>
      <c r="KXG86" s="16">
        <f t="shared" si="383"/>
        <v>0</v>
      </c>
      <c r="KXH86" s="16">
        <f t="shared" si="383"/>
        <v>0</v>
      </c>
      <c r="KXI86" s="16">
        <f t="shared" si="383"/>
        <v>0</v>
      </c>
      <c r="KXJ86" s="16">
        <f t="shared" si="383"/>
        <v>0</v>
      </c>
      <c r="KXK86" s="16">
        <f t="shared" si="383"/>
        <v>0</v>
      </c>
      <c r="KXL86" s="16">
        <f t="shared" si="383"/>
        <v>0</v>
      </c>
      <c r="KXM86" s="16">
        <f t="shared" si="383"/>
        <v>0</v>
      </c>
      <c r="KXN86" s="16">
        <f t="shared" si="383"/>
        <v>0</v>
      </c>
      <c r="KXO86" s="16">
        <f t="shared" si="383"/>
        <v>0</v>
      </c>
      <c r="KXP86" s="16">
        <f t="shared" si="383"/>
        <v>0</v>
      </c>
      <c r="KXQ86" s="16">
        <f t="shared" si="383"/>
        <v>0</v>
      </c>
      <c r="KXR86" s="16">
        <f t="shared" si="383"/>
        <v>0</v>
      </c>
      <c r="KXS86" s="16">
        <f t="shared" si="383"/>
        <v>0</v>
      </c>
      <c r="KXT86" s="16">
        <f t="shared" si="383"/>
        <v>0</v>
      </c>
      <c r="KXU86" s="16">
        <f t="shared" si="383"/>
        <v>0</v>
      </c>
      <c r="KXV86" s="16">
        <f t="shared" si="383"/>
        <v>0</v>
      </c>
      <c r="KXW86" s="16">
        <f t="shared" si="383"/>
        <v>0</v>
      </c>
      <c r="KXX86" s="16">
        <f t="shared" ref="KXX86:LAI86" si="384">KXJ83</f>
        <v>0</v>
      </c>
      <c r="KXY86" s="16">
        <f t="shared" si="384"/>
        <v>0</v>
      </c>
      <c r="KXZ86" s="16">
        <f t="shared" si="384"/>
        <v>0</v>
      </c>
      <c r="KYA86" s="16">
        <f t="shared" si="384"/>
        <v>0</v>
      </c>
      <c r="KYB86" s="16">
        <f t="shared" si="384"/>
        <v>0</v>
      </c>
      <c r="KYC86" s="16">
        <f t="shared" si="384"/>
        <v>0</v>
      </c>
      <c r="KYD86" s="16">
        <f t="shared" si="384"/>
        <v>0</v>
      </c>
      <c r="KYE86" s="16">
        <f t="shared" si="384"/>
        <v>0</v>
      </c>
      <c r="KYF86" s="16">
        <f t="shared" si="384"/>
        <v>0</v>
      </c>
      <c r="KYG86" s="16">
        <f t="shared" si="384"/>
        <v>0</v>
      </c>
      <c r="KYH86" s="16">
        <f t="shared" si="384"/>
        <v>0</v>
      </c>
      <c r="KYI86" s="16">
        <f t="shared" si="384"/>
        <v>0</v>
      </c>
      <c r="KYJ86" s="16">
        <f t="shared" si="384"/>
        <v>0</v>
      </c>
      <c r="KYK86" s="16">
        <f t="shared" si="384"/>
        <v>0</v>
      </c>
      <c r="KYL86" s="16">
        <f t="shared" si="384"/>
        <v>0</v>
      </c>
      <c r="KYM86" s="16">
        <f t="shared" si="384"/>
        <v>0</v>
      </c>
      <c r="KYN86" s="16">
        <f t="shared" si="384"/>
        <v>0</v>
      </c>
      <c r="KYO86" s="16">
        <f t="shared" si="384"/>
        <v>0</v>
      </c>
      <c r="KYP86" s="16">
        <f t="shared" si="384"/>
        <v>0</v>
      </c>
      <c r="KYQ86" s="16">
        <f t="shared" si="384"/>
        <v>0</v>
      </c>
      <c r="KYR86" s="16">
        <f t="shared" si="384"/>
        <v>0</v>
      </c>
      <c r="KYS86" s="16">
        <f t="shared" si="384"/>
        <v>0</v>
      </c>
      <c r="KYT86" s="16">
        <f t="shared" si="384"/>
        <v>0</v>
      </c>
      <c r="KYU86" s="16">
        <f t="shared" si="384"/>
        <v>0</v>
      </c>
      <c r="KYV86" s="16">
        <f t="shared" si="384"/>
        <v>0</v>
      </c>
      <c r="KYW86" s="16">
        <f t="shared" si="384"/>
        <v>0</v>
      </c>
      <c r="KYX86" s="16">
        <f t="shared" si="384"/>
        <v>0</v>
      </c>
      <c r="KYY86" s="16">
        <f t="shared" si="384"/>
        <v>0</v>
      </c>
      <c r="KYZ86" s="16">
        <f t="shared" si="384"/>
        <v>0</v>
      </c>
      <c r="KZA86" s="16">
        <f t="shared" si="384"/>
        <v>0</v>
      </c>
      <c r="KZB86" s="16">
        <f t="shared" si="384"/>
        <v>0</v>
      </c>
      <c r="KZC86" s="16">
        <f t="shared" si="384"/>
        <v>0</v>
      </c>
      <c r="KZD86" s="16">
        <f t="shared" si="384"/>
        <v>0</v>
      </c>
      <c r="KZE86" s="16">
        <f t="shared" si="384"/>
        <v>0</v>
      </c>
      <c r="KZF86" s="16">
        <f t="shared" si="384"/>
        <v>0</v>
      </c>
      <c r="KZG86" s="16">
        <f t="shared" si="384"/>
        <v>0</v>
      </c>
      <c r="KZH86" s="16">
        <f t="shared" si="384"/>
        <v>0</v>
      </c>
      <c r="KZI86" s="16">
        <f t="shared" si="384"/>
        <v>0</v>
      </c>
      <c r="KZJ86" s="16">
        <f t="shared" si="384"/>
        <v>0</v>
      </c>
      <c r="KZK86" s="16">
        <f t="shared" si="384"/>
        <v>0</v>
      </c>
      <c r="KZL86" s="16">
        <f t="shared" si="384"/>
        <v>0</v>
      </c>
      <c r="KZM86" s="16">
        <f t="shared" si="384"/>
        <v>0</v>
      </c>
      <c r="KZN86" s="16">
        <f t="shared" si="384"/>
        <v>0</v>
      </c>
      <c r="KZO86" s="16">
        <f t="shared" si="384"/>
        <v>0</v>
      </c>
      <c r="KZP86" s="16">
        <f t="shared" si="384"/>
        <v>0</v>
      </c>
      <c r="KZQ86" s="16">
        <f t="shared" si="384"/>
        <v>0</v>
      </c>
      <c r="KZR86" s="16">
        <f t="shared" si="384"/>
        <v>0</v>
      </c>
      <c r="KZS86" s="16">
        <f t="shared" si="384"/>
        <v>0</v>
      </c>
      <c r="KZT86" s="16">
        <f t="shared" si="384"/>
        <v>0</v>
      </c>
      <c r="KZU86" s="16">
        <f t="shared" si="384"/>
        <v>0</v>
      </c>
      <c r="KZV86" s="16">
        <f t="shared" si="384"/>
        <v>0</v>
      </c>
      <c r="KZW86" s="16">
        <f t="shared" si="384"/>
        <v>0</v>
      </c>
      <c r="KZX86" s="16">
        <f t="shared" si="384"/>
        <v>0</v>
      </c>
      <c r="KZY86" s="16">
        <f t="shared" si="384"/>
        <v>0</v>
      </c>
      <c r="KZZ86" s="16">
        <f t="shared" si="384"/>
        <v>0</v>
      </c>
      <c r="LAA86" s="16">
        <f t="shared" si="384"/>
        <v>0</v>
      </c>
      <c r="LAB86" s="16">
        <f t="shared" si="384"/>
        <v>0</v>
      </c>
      <c r="LAC86" s="16">
        <f t="shared" si="384"/>
        <v>0</v>
      </c>
      <c r="LAD86" s="16">
        <f t="shared" si="384"/>
        <v>0</v>
      </c>
      <c r="LAE86" s="16">
        <f t="shared" si="384"/>
        <v>0</v>
      </c>
      <c r="LAF86" s="16">
        <f t="shared" si="384"/>
        <v>0</v>
      </c>
      <c r="LAG86" s="16">
        <f t="shared" si="384"/>
        <v>0</v>
      </c>
      <c r="LAH86" s="16">
        <f t="shared" si="384"/>
        <v>0</v>
      </c>
      <c r="LAI86" s="16">
        <f t="shared" si="384"/>
        <v>0</v>
      </c>
      <c r="LAJ86" s="16">
        <f t="shared" ref="LAJ86:LCU86" si="385">KZV83</f>
        <v>0</v>
      </c>
      <c r="LAK86" s="16">
        <f t="shared" si="385"/>
        <v>0</v>
      </c>
      <c r="LAL86" s="16">
        <f t="shared" si="385"/>
        <v>0</v>
      </c>
      <c r="LAM86" s="16">
        <f t="shared" si="385"/>
        <v>0</v>
      </c>
      <c r="LAN86" s="16">
        <f t="shared" si="385"/>
        <v>0</v>
      </c>
      <c r="LAO86" s="16">
        <f t="shared" si="385"/>
        <v>0</v>
      </c>
      <c r="LAP86" s="16">
        <f t="shared" si="385"/>
        <v>0</v>
      </c>
      <c r="LAQ86" s="16">
        <f t="shared" si="385"/>
        <v>0</v>
      </c>
      <c r="LAR86" s="16">
        <f t="shared" si="385"/>
        <v>0</v>
      </c>
      <c r="LAS86" s="16">
        <f t="shared" si="385"/>
        <v>0</v>
      </c>
      <c r="LAT86" s="16">
        <f t="shared" si="385"/>
        <v>0</v>
      </c>
      <c r="LAU86" s="16">
        <f t="shared" si="385"/>
        <v>0</v>
      </c>
      <c r="LAV86" s="16">
        <f t="shared" si="385"/>
        <v>0</v>
      </c>
      <c r="LAW86" s="16">
        <f t="shared" si="385"/>
        <v>0</v>
      </c>
      <c r="LAX86" s="16">
        <f t="shared" si="385"/>
        <v>0</v>
      </c>
      <c r="LAY86" s="16">
        <f t="shared" si="385"/>
        <v>0</v>
      </c>
      <c r="LAZ86" s="16">
        <f t="shared" si="385"/>
        <v>0</v>
      </c>
      <c r="LBA86" s="16">
        <f t="shared" si="385"/>
        <v>0</v>
      </c>
      <c r="LBB86" s="16">
        <f t="shared" si="385"/>
        <v>0</v>
      </c>
      <c r="LBC86" s="16">
        <f t="shared" si="385"/>
        <v>0</v>
      </c>
      <c r="LBD86" s="16">
        <f t="shared" si="385"/>
        <v>0</v>
      </c>
      <c r="LBE86" s="16">
        <f t="shared" si="385"/>
        <v>0</v>
      </c>
      <c r="LBF86" s="16">
        <f t="shared" si="385"/>
        <v>0</v>
      </c>
      <c r="LBG86" s="16">
        <f t="shared" si="385"/>
        <v>0</v>
      </c>
      <c r="LBH86" s="16">
        <f t="shared" si="385"/>
        <v>0</v>
      </c>
      <c r="LBI86" s="16">
        <f t="shared" si="385"/>
        <v>0</v>
      </c>
      <c r="LBJ86" s="16">
        <f t="shared" si="385"/>
        <v>0</v>
      </c>
      <c r="LBK86" s="16">
        <f t="shared" si="385"/>
        <v>0</v>
      </c>
      <c r="LBL86" s="16">
        <f t="shared" si="385"/>
        <v>0</v>
      </c>
      <c r="LBM86" s="16">
        <f t="shared" si="385"/>
        <v>0</v>
      </c>
      <c r="LBN86" s="16">
        <f t="shared" si="385"/>
        <v>0</v>
      </c>
      <c r="LBO86" s="16">
        <f t="shared" si="385"/>
        <v>0</v>
      </c>
      <c r="LBP86" s="16">
        <f t="shared" si="385"/>
        <v>0</v>
      </c>
      <c r="LBQ86" s="16">
        <f t="shared" si="385"/>
        <v>0</v>
      </c>
      <c r="LBR86" s="16">
        <f t="shared" si="385"/>
        <v>0</v>
      </c>
      <c r="LBS86" s="16">
        <f t="shared" si="385"/>
        <v>0</v>
      </c>
      <c r="LBT86" s="16">
        <f t="shared" si="385"/>
        <v>0</v>
      </c>
      <c r="LBU86" s="16">
        <f t="shared" si="385"/>
        <v>0</v>
      </c>
      <c r="LBV86" s="16">
        <f t="shared" si="385"/>
        <v>0</v>
      </c>
      <c r="LBW86" s="16">
        <f t="shared" si="385"/>
        <v>0</v>
      </c>
      <c r="LBX86" s="16">
        <f t="shared" si="385"/>
        <v>0</v>
      </c>
      <c r="LBY86" s="16">
        <f t="shared" si="385"/>
        <v>0</v>
      </c>
      <c r="LBZ86" s="16">
        <f t="shared" si="385"/>
        <v>0</v>
      </c>
      <c r="LCA86" s="16">
        <f t="shared" si="385"/>
        <v>0</v>
      </c>
      <c r="LCB86" s="16">
        <f t="shared" si="385"/>
        <v>0</v>
      </c>
      <c r="LCC86" s="16">
        <f t="shared" si="385"/>
        <v>0</v>
      </c>
      <c r="LCD86" s="16">
        <f t="shared" si="385"/>
        <v>0</v>
      </c>
      <c r="LCE86" s="16">
        <f t="shared" si="385"/>
        <v>0</v>
      </c>
      <c r="LCF86" s="16">
        <f t="shared" si="385"/>
        <v>0</v>
      </c>
      <c r="LCG86" s="16">
        <f t="shared" si="385"/>
        <v>0</v>
      </c>
      <c r="LCH86" s="16">
        <f t="shared" si="385"/>
        <v>0</v>
      </c>
      <c r="LCI86" s="16">
        <f t="shared" si="385"/>
        <v>0</v>
      </c>
      <c r="LCJ86" s="16">
        <f t="shared" si="385"/>
        <v>0</v>
      </c>
      <c r="LCK86" s="16">
        <f t="shared" si="385"/>
        <v>0</v>
      </c>
      <c r="LCL86" s="16">
        <f t="shared" si="385"/>
        <v>0</v>
      </c>
      <c r="LCM86" s="16">
        <f t="shared" si="385"/>
        <v>0</v>
      </c>
      <c r="LCN86" s="16">
        <f t="shared" si="385"/>
        <v>0</v>
      </c>
      <c r="LCO86" s="16">
        <f t="shared" si="385"/>
        <v>0</v>
      </c>
      <c r="LCP86" s="16">
        <f t="shared" si="385"/>
        <v>0</v>
      </c>
      <c r="LCQ86" s="16">
        <f t="shared" si="385"/>
        <v>0</v>
      </c>
      <c r="LCR86" s="16">
        <f t="shared" si="385"/>
        <v>0</v>
      </c>
      <c r="LCS86" s="16">
        <f t="shared" si="385"/>
        <v>0</v>
      </c>
      <c r="LCT86" s="16">
        <f t="shared" si="385"/>
        <v>0</v>
      </c>
      <c r="LCU86" s="16">
        <f t="shared" si="385"/>
        <v>0</v>
      </c>
      <c r="LCV86" s="16">
        <f t="shared" ref="LCV86:LFG86" si="386">LCH83</f>
        <v>0</v>
      </c>
      <c r="LCW86" s="16">
        <f t="shared" si="386"/>
        <v>0</v>
      </c>
      <c r="LCX86" s="16">
        <f t="shared" si="386"/>
        <v>0</v>
      </c>
      <c r="LCY86" s="16">
        <f t="shared" si="386"/>
        <v>0</v>
      </c>
      <c r="LCZ86" s="16">
        <f t="shared" si="386"/>
        <v>0</v>
      </c>
      <c r="LDA86" s="16">
        <f t="shared" si="386"/>
        <v>0</v>
      </c>
      <c r="LDB86" s="16">
        <f t="shared" si="386"/>
        <v>0</v>
      </c>
      <c r="LDC86" s="16">
        <f t="shared" si="386"/>
        <v>0</v>
      </c>
      <c r="LDD86" s="16">
        <f t="shared" si="386"/>
        <v>0</v>
      </c>
      <c r="LDE86" s="16">
        <f t="shared" si="386"/>
        <v>0</v>
      </c>
      <c r="LDF86" s="16">
        <f t="shared" si="386"/>
        <v>0</v>
      </c>
      <c r="LDG86" s="16">
        <f t="shared" si="386"/>
        <v>0</v>
      </c>
      <c r="LDH86" s="16">
        <f t="shared" si="386"/>
        <v>0</v>
      </c>
      <c r="LDI86" s="16">
        <f t="shared" si="386"/>
        <v>0</v>
      </c>
      <c r="LDJ86" s="16">
        <f t="shared" si="386"/>
        <v>0</v>
      </c>
      <c r="LDK86" s="16">
        <f t="shared" si="386"/>
        <v>0</v>
      </c>
      <c r="LDL86" s="16">
        <f t="shared" si="386"/>
        <v>0</v>
      </c>
      <c r="LDM86" s="16">
        <f t="shared" si="386"/>
        <v>0</v>
      </c>
      <c r="LDN86" s="16">
        <f t="shared" si="386"/>
        <v>0</v>
      </c>
      <c r="LDO86" s="16">
        <f t="shared" si="386"/>
        <v>0</v>
      </c>
      <c r="LDP86" s="16">
        <f t="shared" si="386"/>
        <v>0</v>
      </c>
      <c r="LDQ86" s="16">
        <f t="shared" si="386"/>
        <v>0</v>
      </c>
      <c r="LDR86" s="16">
        <f t="shared" si="386"/>
        <v>0</v>
      </c>
      <c r="LDS86" s="16">
        <f t="shared" si="386"/>
        <v>0</v>
      </c>
      <c r="LDT86" s="16">
        <f t="shared" si="386"/>
        <v>0</v>
      </c>
      <c r="LDU86" s="16">
        <f t="shared" si="386"/>
        <v>0</v>
      </c>
      <c r="LDV86" s="16">
        <f t="shared" si="386"/>
        <v>0</v>
      </c>
      <c r="LDW86" s="16">
        <f t="shared" si="386"/>
        <v>0</v>
      </c>
      <c r="LDX86" s="16">
        <f t="shared" si="386"/>
        <v>0</v>
      </c>
      <c r="LDY86" s="16">
        <f t="shared" si="386"/>
        <v>0</v>
      </c>
      <c r="LDZ86" s="16">
        <f t="shared" si="386"/>
        <v>0</v>
      </c>
      <c r="LEA86" s="16">
        <f t="shared" si="386"/>
        <v>0</v>
      </c>
      <c r="LEB86" s="16">
        <f t="shared" si="386"/>
        <v>0</v>
      </c>
      <c r="LEC86" s="16">
        <f t="shared" si="386"/>
        <v>0</v>
      </c>
      <c r="LED86" s="16">
        <f t="shared" si="386"/>
        <v>0</v>
      </c>
      <c r="LEE86" s="16">
        <f t="shared" si="386"/>
        <v>0</v>
      </c>
      <c r="LEF86" s="16">
        <f t="shared" si="386"/>
        <v>0</v>
      </c>
      <c r="LEG86" s="16">
        <f t="shared" si="386"/>
        <v>0</v>
      </c>
      <c r="LEH86" s="16">
        <f t="shared" si="386"/>
        <v>0</v>
      </c>
      <c r="LEI86" s="16">
        <f t="shared" si="386"/>
        <v>0</v>
      </c>
      <c r="LEJ86" s="16">
        <f t="shared" si="386"/>
        <v>0</v>
      </c>
      <c r="LEK86" s="16">
        <f t="shared" si="386"/>
        <v>0</v>
      </c>
      <c r="LEL86" s="16">
        <f t="shared" si="386"/>
        <v>0</v>
      </c>
      <c r="LEM86" s="16">
        <f t="shared" si="386"/>
        <v>0</v>
      </c>
      <c r="LEN86" s="16">
        <f t="shared" si="386"/>
        <v>0</v>
      </c>
      <c r="LEO86" s="16">
        <f t="shared" si="386"/>
        <v>0</v>
      </c>
      <c r="LEP86" s="16">
        <f t="shared" si="386"/>
        <v>0</v>
      </c>
      <c r="LEQ86" s="16">
        <f t="shared" si="386"/>
        <v>0</v>
      </c>
      <c r="LER86" s="16">
        <f t="shared" si="386"/>
        <v>0</v>
      </c>
      <c r="LES86" s="16">
        <f t="shared" si="386"/>
        <v>0</v>
      </c>
      <c r="LET86" s="16">
        <f t="shared" si="386"/>
        <v>0</v>
      </c>
      <c r="LEU86" s="16">
        <f t="shared" si="386"/>
        <v>0</v>
      </c>
      <c r="LEV86" s="16">
        <f t="shared" si="386"/>
        <v>0</v>
      </c>
      <c r="LEW86" s="16">
        <f t="shared" si="386"/>
        <v>0</v>
      </c>
      <c r="LEX86" s="16">
        <f t="shared" si="386"/>
        <v>0</v>
      </c>
      <c r="LEY86" s="16">
        <f t="shared" si="386"/>
        <v>0</v>
      </c>
      <c r="LEZ86" s="16">
        <f t="shared" si="386"/>
        <v>0</v>
      </c>
      <c r="LFA86" s="16">
        <f t="shared" si="386"/>
        <v>0</v>
      </c>
      <c r="LFB86" s="16">
        <f t="shared" si="386"/>
        <v>0</v>
      </c>
      <c r="LFC86" s="16">
        <f t="shared" si="386"/>
        <v>0</v>
      </c>
      <c r="LFD86" s="16">
        <f t="shared" si="386"/>
        <v>0</v>
      </c>
      <c r="LFE86" s="16">
        <f t="shared" si="386"/>
        <v>0</v>
      </c>
      <c r="LFF86" s="16">
        <f t="shared" si="386"/>
        <v>0</v>
      </c>
      <c r="LFG86" s="16">
        <f t="shared" si="386"/>
        <v>0</v>
      </c>
      <c r="LFH86" s="16">
        <f t="shared" ref="LFH86:LHS86" si="387">LET83</f>
        <v>0</v>
      </c>
      <c r="LFI86" s="16">
        <f t="shared" si="387"/>
        <v>0</v>
      </c>
      <c r="LFJ86" s="16">
        <f t="shared" si="387"/>
        <v>0</v>
      </c>
      <c r="LFK86" s="16">
        <f t="shared" si="387"/>
        <v>0</v>
      </c>
      <c r="LFL86" s="16">
        <f t="shared" si="387"/>
        <v>0</v>
      </c>
      <c r="LFM86" s="16">
        <f t="shared" si="387"/>
        <v>0</v>
      </c>
      <c r="LFN86" s="16">
        <f t="shared" si="387"/>
        <v>0</v>
      </c>
      <c r="LFO86" s="16">
        <f t="shared" si="387"/>
        <v>0</v>
      </c>
      <c r="LFP86" s="16">
        <f t="shared" si="387"/>
        <v>0</v>
      </c>
      <c r="LFQ86" s="16">
        <f t="shared" si="387"/>
        <v>0</v>
      </c>
      <c r="LFR86" s="16">
        <f t="shared" si="387"/>
        <v>0</v>
      </c>
      <c r="LFS86" s="16">
        <f t="shared" si="387"/>
        <v>0</v>
      </c>
      <c r="LFT86" s="16">
        <f t="shared" si="387"/>
        <v>0</v>
      </c>
      <c r="LFU86" s="16">
        <f t="shared" si="387"/>
        <v>0</v>
      </c>
      <c r="LFV86" s="16">
        <f t="shared" si="387"/>
        <v>0</v>
      </c>
      <c r="LFW86" s="16">
        <f t="shared" si="387"/>
        <v>0</v>
      </c>
      <c r="LFX86" s="16">
        <f t="shared" si="387"/>
        <v>0</v>
      </c>
      <c r="LFY86" s="16">
        <f t="shared" si="387"/>
        <v>0</v>
      </c>
      <c r="LFZ86" s="16">
        <f t="shared" si="387"/>
        <v>0</v>
      </c>
      <c r="LGA86" s="16">
        <f t="shared" si="387"/>
        <v>0</v>
      </c>
      <c r="LGB86" s="16">
        <f t="shared" si="387"/>
        <v>0</v>
      </c>
      <c r="LGC86" s="16">
        <f t="shared" si="387"/>
        <v>0</v>
      </c>
      <c r="LGD86" s="16">
        <f t="shared" si="387"/>
        <v>0</v>
      </c>
      <c r="LGE86" s="16">
        <f t="shared" si="387"/>
        <v>0</v>
      </c>
      <c r="LGF86" s="16">
        <f t="shared" si="387"/>
        <v>0</v>
      </c>
      <c r="LGG86" s="16">
        <f t="shared" si="387"/>
        <v>0</v>
      </c>
      <c r="LGH86" s="16">
        <f t="shared" si="387"/>
        <v>0</v>
      </c>
      <c r="LGI86" s="16">
        <f t="shared" si="387"/>
        <v>0</v>
      </c>
      <c r="LGJ86" s="16">
        <f t="shared" si="387"/>
        <v>0</v>
      </c>
      <c r="LGK86" s="16">
        <f t="shared" si="387"/>
        <v>0</v>
      </c>
      <c r="LGL86" s="16">
        <f t="shared" si="387"/>
        <v>0</v>
      </c>
      <c r="LGM86" s="16">
        <f t="shared" si="387"/>
        <v>0</v>
      </c>
      <c r="LGN86" s="16">
        <f t="shared" si="387"/>
        <v>0</v>
      </c>
      <c r="LGO86" s="16">
        <f t="shared" si="387"/>
        <v>0</v>
      </c>
      <c r="LGP86" s="16">
        <f t="shared" si="387"/>
        <v>0</v>
      </c>
      <c r="LGQ86" s="16">
        <f t="shared" si="387"/>
        <v>0</v>
      </c>
      <c r="LGR86" s="16">
        <f t="shared" si="387"/>
        <v>0</v>
      </c>
      <c r="LGS86" s="16">
        <f t="shared" si="387"/>
        <v>0</v>
      </c>
      <c r="LGT86" s="16">
        <f t="shared" si="387"/>
        <v>0</v>
      </c>
      <c r="LGU86" s="16">
        <f t="shared" si="387"/>
        <v>0</v>
      </c>
      <c r="LGV86" s="16">
        <f t="shared" si="387"/>
        <v>0</v>
      </c>
      <c r="LGW86" s="16">
        <f t="shared" si="387"/>
        <v>0</v>
      </c>
      <c r="LGX86" s="16">
        <f t="shared" si="387"/>
        <v>0</v>
      </c>
      <c r="LGY86" s="16">
        <f t="shared" si="387"/>
        <v>0</v>
      </c>
      <c r="LGZ86" s="16">
        <f t="shared" si="387"/>
        <v>0</v>
      </c>
      <c r="LHA86" s="16">
        <f t="shared" si="387"/>
        <v>0</v>
      </c>
      <c r="LHB86" s="16">
        <f t="shared" si="387"/>
        <v>0</v>
      </c>
      <c r="LHC86" s="16">
        <f t="shared" si="387"/>
        <v>0</v>
      </c>
      <c r="LHD86" s="16">
        <f t="shared" si="387"/>
        <v>0</v>
      </c>
      <c r="LHE86" s="16">
        <f t="shared" si="387"/>
        <v>0</v>
      </c>
      <c r="LHF86" s="16">
        <f t="shared" si="387"/>
        <v>0</v>
      </c>
      <c r="LHG86" s="16">
        <f t="shared" si="387"/>
        <v>0</v>
      </c>
      <c r="LHH86" s="16">
        <f t="shared" si="387"/>
        <v>0</v>
      </c>
      <c r="LHI86" s="16">
        <f t="shared" si="387"/>
        <v>0</v>
      </c>
      <c r="LHJ86" s="16">
        <f t="shared" si="387"/>
        <v>0</v>
      </c>
      <c r="LHK86" s="16">
        <f t="shared" si="387"/>
        <v>0</v>
      </c>
      <c r="LHL86" s="16">
        <f t="shared" si="387"/>
        <v>0</v>
      </c>
      <c r="LHM86" s="16">
        <f t="shared" si="387"/>
        <v>0</v>
      </c>
      <c r="LHN86" s="16">
        <f t="shared" si="387"/>
        <v>0</v>
      </c>
      <c r="LHO86" s="16">
        <f t="shared" si="387"/>
        <v>0</v>
      </c>
      <c r="LHP86" s="16">
        <f t="shared" si="387"/>
        <v>0</v>
      </c>
      <c r="LHQ86" s="16">
        <f t="shared" si="387"/>
        <v>0</v>
      </c>
      <c r="LHR86" s="16">
        <f t="shared" si="387"/>
        <v>0</v>
      </c>
      <c r="LHS86" s="16">
        <f t="shared" si="387"/>
        <v>0</v>
      </c>
      <c r="LHT86" s="16">
        <f t="shared" ref="LHT86:LKE86" si="388">LHF83</f>
        <v>0</v>
      </c>
      <c r="LHU86" s="16">
        <f t="shared" si="388"/>
        <v>0</v>
      </c>
      <c r="LHV86" s="16">
        <f t="shared" si="388"/>
        <v>0</v>
      </c>
      <c r="LHW86" s="16">
        <f t="shared" si="388"/>
        <v>0</v>
      </c>
      <c r="LHX86" s="16">
        <f t="shared" si="388"/>
        <v>0</v>
      </c>
      <c r="LHY86" s="16">
        <f t="shared" si="388"/>
        <v>0</v>
      </c>
      <c r="LHZ86" s="16">
        <f t="shared" si="388"/>
        <v>0</v>
      </c>
      <c r="LIA86" s="16">
        <f t="shared" si="388"/>
        <v>0</v>
      </c>
      <c r="LIB86" s="16">
        <f t="shared" si="388"/>
        <v>0</v>
      </c>
      <c r="LIC86" s="16">
        <f t="shared" si="388"/>
        <v>0</v>
      </c>
      <c r="LID86" s="16">
        <f t="shared" si="388"/>
        <v>0</v>
      </c>
      <c r="LIE86" s="16">
        <f t="shared" si="388"/>
        <v>0</v>
      </c>
      <c r="LIF86" s="16">
        <f t="shared" si="388"/>
        <v>0</v>
      </c>
      <c r="LIG86" s="16">
        <f t="shared" si="388"/>
        <v>0</v>
      </c>
      <c r="LIH86" s="16">
        <f t="shared" si="388"/>
        <v>0</v>
      </c>
      <c r="LII86" s="16">
        <f t="shared" si="388"/>
        <v>0</v>
      </c>
      <c r="LIJ86" s="16">
        <f t="shared" si="388"/>
        <v>0</v>
      </c>
      <c r="LIK86" s="16">
        <f t="shared" si="388"/>
        <v>0</v>
      </c>
      <c r="LIL86" s="16">
        <f t="shared" si="388"/>
        <v>0</v>
      </c>
      <c r="LIM86" s="16">
        <f t="shared" si="388"/>
        <v>0</v>
      </c>
      <c r="LIN86" s="16">
        <f t="shared" si="388"/>
        <v>0</v>
      </c>
      <c r="LIO86" s="16">
        <f t="shared" si="388"/>
        <v>0</v>
      </c>
      <c r="LIP86" s="16">
        <f t="shared" si="388"/>
        <v>0</v>
      </c>
      <c r="LIQ86" s="16">
        <f t="shared" si="388"/>
        <v>0</v>
      </c>
      <c r="LIR86" s="16">
        <f t="shared" si="388"/>
        <v>0</v>
      </c>
      <c r="LIS86" s="16">
        <f t="shared" si="388"/>
        <v>0</v>
      </c>
      <c r="LIT86" s="16">
        <f t="shared" si="388"/>
        <v>0</v>
      </c>
      <c r="LIU86" s="16">
        <f t="shared" si="388"/>
        <v>0</v>
      </c>
      <c r="LIV86" s="16">
        <f t="shared" si="388"/>
        <v>0</v>
      </c>
      <c r="LIW86" s="16">
        <f t="shared" si="388"/>
        <v>0</v>
      </c>
      <c r="LIX86" s="16">
        <f t="shared" si="388"/>
        <v>0</v>
      </c>
      <c r="LIY86" s="16">
        <f t="shared" si="388"/>
        <v>0</v>
      </c>
      <c r="LIZ86" s="16">
        <f t="shared" si="388"/>
        <v>0</v>
      </c>
      <c r="LJA86" s="16">
        <f t="shared" si="388"/>
        <v>0</v>
      </c>
      <c r="LJB86" s="16">
        <f t="shared" si="388"/>
        <v>0</v>
      </c>
      <c r="LJC86" s="16">
        <f t="shared" si="388"/>
        <v>0</v>
      </c>
      <c r="LJD86" s="16">
        <f t="shared" si="388"/>
        <v>0</v>
      </c>
      <c r="LJE86" s="16">
        <f t="shared" si="388"/>
        <v>0</v>
      </c>
      <c r="LJF86" s="16">
        <f t="shared" si="388"/>
        <v>0</v>
      </c>
      <c r="LJG86" s="16">
        <f t="shared" si="388"/>
        <v>0</v>
      </c>
      <c r="LJH86" s="16">
        <f t="shared" si="388"/>
        <v>0</v>
      </c>
      <c r="LJI86" s="16">
        <f t="shared" si="388"/>
        <v>0</v>
      </c>
      <c r="LJJ86" s="16">
        <f t="shared" si="388"/>
        <v>0</v>
      </c>
      <c r="LJK86" s="16">
        <f t="shared" si="388"/>
        <v>0</v>
      </c>
      <c r="LJL86" s="16">
        <f t="shared" si="388"/>
        <v>0</v>
      </c>
      <c r="LJM86" s="16">
        <f t="shared" si="388"/>
        <v>0</v>
      </c>
      <c r="LJN86" s="16">
        <f t="shared" si="388"/>
        <v>0</v>
      </c>
      <c r="LJO86" s="16">
        <f t="shared" si="388"/>
        <v>0</v>
      </c>
      <c r="LJP86" s="16">
        <f t="shared" si="388"/>
        <v>0</v>
      </c>
      <c r="LJQ86" s="16">
        <f t="shared" si="388"/>
        <v>0</v>
      </c>
      <c r="LJR86" s="16">
        <f t="shared" si="388"/>
        <v>0</v>
      </c>
      <c r="LJS86" s="16">
        <f t="shared" si="388"/>
        <v>0</v>
      </c>
      <c r="LJT86" s="16">
        <f t="shared" si="388"/>
        <v>0</v>
      </c>
      <c r="LJU86" s="16">
        <f t="shared" si="388"/>
        <v>0</v>
      </c>
      <c r="LJV86" s="16">
        <f t="shared" si="388"/>
        <v>0</v>
      </c>
      <c r="LJW86" s="16">
        <f t="shared" si="388"/>
        <v>0</v>
      </c>
      <c r="LJX86" s="16">
        <f t="shared" si="388"/>
        <v>0</v>
      </c>
      <c r="LJY86" s="16">
        <f t="shared" si="388"/>
        <v>0</v>
      </c>
      <c r="LJZ86" s="16">
        <f t="shared" si="388"/>
        <v>0</v>
      </c>
      <c r="LKA86" s="16">
        <f t="shared" si="388"/>
        <v>0</v>
      </c>
      <c r="LKB86" s="16">
        <f t="shared" si="388"/>
        <v>0</v>
      </c>
      <c r="LKC86" s="16">
        <f t="shared" si="388"/>
        <v>0</v>
      </c>
      <c r="LKD86" s="16">
        <f t="shared" si="388"/>
        <v>0</v>
      </c>
      <c r="LKE86" s="16">
        <f t="shared" si="388"/>
        <v>0</v>
      </c>
      <c r="LKF86" s="16">
        <f t="shared" ref="LKF86:LMQ86" si="389">LJR83</f>
        <v>0</v>
      </c>
      <c r="LKG86" s="16">
        <f t="shared" si="389"/>
        <v>0</v>
      </c>
      <c r="LKH86" s="16">
        <f t="shared" si="389"/>
        <v>0</v>
      </c>
      <c r="LKI86" s="16">
        <f t="shared" si="389"/>
        <v>0</v>
      </c>
      <c r="LKJ86" s="16">
        <f t="shared" si="389"/>
        <v>0</v>
      </c>
      <c r="LKK86" s="16">
        <f t="shared" si="389"/>
        <v>0</v>
      </c>
      <c r="LKL86" s="16">
        <f t="shared" si="389"/>
        <v>0</v>
      </c>
      <c r="LKM86" s="16">
        <f t="shared" si="389"/>
        <v>0</v>
      </c>
      <c r="LKN86" s="16">
        <f t="shared" si="389"/>
        <v>0</v>
      </c>
      <c r="LKO86" s="16">
        <f t="shared" si="389"/>
        <v>0</v>
      </c>
      <c r="LKP86" s="16">
        <f t="shared" si="389"/>
        <v>0</v>
      </c>
      <c r="LKQ86" s="16">
        <f t="shared" si="389"/>
        <v>0</v>
      </c>
      <c r="LKR86" s="16">
        <f t="shared" si="389"/>
        <v>0</v>
      </c>
      <c r="LKS86" s="16">
        <f t="shared" si="389"/>
        <v>0</v>
      </c>
      <c r="LKT86" s="16">
        <f t="shared" si="389"/>
        <v>0</v>
      </c>
      <c r="LKU86" s="16">
        <f t="shared" si="389"/>
        <v>0</v>
      </c>
      <c r="LKV86" s="16">
        <f t="shared" si="389"/>
        <v>0</v>
      </c>
      <c r="LKW86" s="16">
        <f t="shared" si="389"/>
        <v>0</v>
      </c>
      <c r="LKX86" s="16">
        <f t="shared" si="389"/>
        <v>0</v>
      </c>
      <c r="LKY86" s="16">
        <f t="shared" si="389"/>
        <v>0</v>
      </c>
      <c r="LKZ86" s="16">
        <f t="shared" si="389"/>
        <v>0</v>
      </c>
      <c r="LLA86" s="16">
        <f t="shared" si="389"/>
        <v>0</v>
      </c>
      <c r="LLB86" s="16">
        <f t="shared" si="389"/>
        <v>0</v>
      </c>
      <c r="LLC86" s="16">
        <f t="shared" si="389"/>
        <v>0</v>
      </c>
      <c r="LLD86" s="16">
        <f t="shared" si="389"/>
        <v>0</v>
      </c>
      <c r="LLE86" s="16">
        <f t="shared" si="389"/>
        <v>0</v>
      </c>
      <c r="LLF86" s="16">
        <f t="shared" si="389"/>
        <v>0</v>
      </c>
      <c r="LLG86" s="16">
        <f t="shared" si="389"/>
        <v>0</v>
      </c>
      <c r="LLH86" s="16">
        <f t="shared" si="389"/>
        <v>0</v>
      </c>
      <c r="LLI86" s="16">
        <f t="shared" si="389"/>
        <v>0</v>
      </c>
      <c r="LLJ86" s="16">
        <f t="shared" si="389"/>
        <v>0</v>
      </c>
      <c r="LLK86" s="16">
        <f t="shared" si="389"/>
        <v>0</v>
      </c>
      <c r="LLL86" s="16">
        <f t="shared" si="389"/>
        <v>0</v>
      </c>
      <c r="LLM86" s="16">
        <f t="shared" si="389"/>
        <v>0</v>
      </c>
      <c r="LLN86" s="16">
        <f t="shared" si="389"/>
        <v>0</v>
      </c>
      <c r="LLO86" s="16">
        <f t="shared" si="389"/>
        <v>0</v>
      </c>
      <c r="LLP86" s="16">
        <f t="shared" si="389"/>
        <v>0</v>
      </c>
      <c r="LLQ86" s="16">
        <f t="shared" si="389"/>
        <v>0</v>
      </c>
      <c r="LLR86" s="16">
        <f t="shared" si="389"/>
        <v>0</v>
      </c>
      <c r="LLS86" s="16">
        <f t="shared" si="389"/>
        <v>0</v>
      </c>
      <c r="LLT86" s="16">
        <f t="shared" si="389"/>
        <v>0</v>
      </c>
      <c r="LLU86" s="16">
        <f t="shared" si="389"/>
        <v>0</v>
      </c>
      <c r="LLV86" s="16">
        <f t="shared" si="389"/>
        <v>0</v>
      </c>
      <c r="LLW86" s="16">
        <f t="shared" si="389"/>
        <v>0</v>
      </c>
      <c r="LLX86" s="16">
        <f t="shared" si="389"/>
        <v>0</v>
      </c>
      <c r="LLY86" s="16">
        <f t="shared" si="389"/>
        <v>0</v>
      </c>
      <c r="LLZ86" s="16">
        <f t="shared" si="389"/>
        <v>0</v>
      </c>
      <c r="LMA86" s="16">
        <f t="shared" si="389"/>
        <v>0</v>
      </c>
      <c r="LMB86" s="16">
        <f t="shared" si="389"/>
        <v>0</v>
      </c>
      <c r="LMC86" s="16">
        <f t="shared" si="389"/>
        <v>0</v>
      </c>
      <c r="LMD86" s="16">
        <f t="shared" si="389"/>
        <v>0</v>
      </c>
      <c r="LME86" s="16">
        <f t="shared" si="389"/>
        <v>0</v>
      </c>
      <c r="LMF86" s="16">
        <f t="shared" si="389"/>
        <v>0</v>
      </c>
      <c r="LMG86" s="16">
        <f t="shared" si="389"/>
        <v>0</v>
      </c>
      <c r="LMH86" s="16">
        <f t="shared" si="389"/>
        <v>0</v>
      </c>
      <c r="LMI86" s="16">
        <f t="shared" si="389"/>
        <v>0</v>
      </c>
      <c r="LMJ86" s="16">
        <f t="shared" si="389"/>
        <v>0</v>
      </c>
      <c r="LMK86" s="16">
        <f t="shared" si="389"/>
        <v>0</v>
      </c>
      <c r="LML86" s="16">
        <f t="shared" si="389"/>
        <v>0</v>
      </c>
      <c r="LMM86" s="16">
        <f t="shared" si="389"/>
        <v>0</v>
      </c>
      <c r="LMN86" s="16">
        <f t="shared" si="389"/>
        <v>0</v>
      </c>
      <c r="LMO86" s="16">
        <f t="shared" si="389"/>
        <v>0</v>
      </c>
      <c r="LMP86" s="16">
        <f t="shared" si="389"/>
        <v>0</v>
      </c>
      <c r="LMQ86" s="16">
        <f t="shared" si="389"/>
        <v>0</v>
      </c>
      <c r="LMR86" s="16">
        <f t="shared" ref="LMR86:LPC86" si="390">LMD83</f>
        <v>0</v>
      </c>
      <c r="LMS86" s="16">
        <f t="shared" si="390"/>
        <v>0</v>
      </c>
      <c r="LMT86" s="16">
        <f t="shared" si="390"/>
        <v>0</v>
      </c>
      <c r="LMU86" s="16">
        <f t="shared" si="390"/>
        <v>0</v>
      </c>
      <c r="LMV86" s="16">
        <f t="shared" si="390"/>
        <v>0</v>
      </c>
      <c r="LMW86" s="16">
        <f t="shared" si="390"/>
        <v>0</v>
      </c>
      <c r="LMX86" s="16">
        <f t="shared" si="390"/>
        <v>0</v>
      </c>
      <c r="LMY86" s="16">
        <f t="shared" si="390"/>
        <v>0</v>
      </c>
      <c r="LMZ86" s="16">
        <f t="shared" si="390"/>
        <v>0</v>
      </c>
      <c r="LNA86" s="16">
        <f t="shared" si="390"/>
        <v>0</v>
      </c>
      <c r="LNB86" s="16">
        <f t="shared" si="390"/>
        <v>0</v>
      </c>
      <c r="LNC86" s="16">
        <f t="shared" si="390"/>
        <v>0</v>
      </c>
      <c r="LND86" s="16">
        <f t="shared" si="390"/>
        <v>0</v>
      </c>
      <c r="LNE86" s="16">
        <f t="shared" si="390"/>
        <v>0</v>
      </c>
      <c r="LNF86" s="16">
        <f t="shared" si="390"/>
        <v>0</v>
      </c>
      <c r="LNG86" s="16">
        <f t="shared" si="390"/>
        <v>0</v>
      </c>
      <c r="LNH86" s="16">
        <f t="shared" si="390"/>
        <v>0</v>
      </c>
      <c r="LNI86" s="16">
        <f t="shared" si="390"/>
        <v>0</v>
      </c>
      <c r="LNJ86" s="16">
        <f t="shared" si="390"/>
        <v>0</v>
      </c>
      <c r="LNK86" s="16">
        <f t="shared" si="390"/>
        <v>0</v>
      </c>
      <c r="LNL86" s="16">
        <f t="shared" si="390"/>
        <v>0</v>
      </c>
      <c r="LNM86" s="16">
        <f t="shared" si="390"/>
        <v>0</v>
      </c>
      <c r="LNN86" s="16">
        <f t="shared" si="390"/>
        <v>0</v>
      </c>
      <c r="LNO86" s="16">
        <f t="shared" si="390"/>
        <v>0</v>
      </c>
      <c r="LNP86" s="16">
        <f t="shared" si="390"/>
        <v>0</v>
      </c>
      <c r="LNQ86" s="16">
        <f t="shared" si="390"/>
        <v>0</v>
      </c>
      <c r="LNR86" s="16">
        <f t="shared" si="390"/>
        <v>0</v>
      </c>
      <c r="LNS86" s="16">
        <f t="shared" si="390"/>
        <v>0</v>
      </c>
      <c r="LNT86" s="16">
        <f t="shared" si="390"/>
        <v>0</v>
      </c>
      <c r="LNU86" s="16">
        <f t="shared" si="390"/>
        <v>0</v>
      </c>
      <c r="LNV86" s="16">
        <f t="shared" si="390"/>
        <v>0</v>
      </c>
      <c r="LNW86" s="16">
        <f t="shared" si="390"/>
        <v>0</v>
      </c>
      <c r="LNX86" s="16">
        <f t="shared" si="390"/>
        <v>0</v>
      </c>
      <c r="LNY86" s="16">
        <f t="shared" si="390"/>
        <v>0</v>
      </c>
      <c r="LNZ86" s="16">
        <f t="shared" si="390"/>
        <v>0</v>
      </c>
      <c r="LOA86" s="16">
        <f t="shared" si="390"/>
        <v>0</v>
      </c>
      <c r="LOB86" s="16">
        <f t="shared" si="390"/>
        <v>0</v>
      </c>
      <c r="LOC86" s="16">
        <f t="shared" si="390"/>
        <v>0</v>
      </c>
      <c r="LOD86" s="16">
        <f t="shared" si="390"/>
        <v>0</v>
      </c>
      <c r="LOE86" s="16">
        <f t="shared" si="390"/>
        <v>0</v>
      </c>
      <c r="LOF86" s="16">
        <f t="shared" si="390"/>
        <v>0</v>
      </c>
      <c r="LOG86" s="16">
        <f t="shared" si="390"/>
        <v>0</v>
      </c>
      <c r="LOH86" s="16">
        <f t="shared" si="390"/>
        <v>0</v>
      </c>
      <c r="LOI86" s="16">
        <f t="shared" si="390"/>
        <v>0</v>
      </c>
      <c r="LOJ86" s="16">
        <f t="shared" si="390"/>
        <v>0</v>
      </c>
      <c r="LOK86" s="16">
        <f t="shared" si="390"/>
        <v>0</v>
      </c>
      <c r="LOL86" s="16">
        <f t="shared" si="390"/>
        <v>0</v>
      </c>
      <c r="LOM86" s="16">
        <f t="shared" si="390"/>
        <v>0</v>
      </c>
      <c r="LON86" s="16">
        <f t="shared" si="390"/>
        <v>0</v>
      </c>
      <c r="LOO86" s="16">
        <f t="shared" si="390"/>
        <v>0</v>
      </c>
      <c r="LOP86" s="16">
        <f t="shared" si="390"/>
        <v>0</v>
      </c>
      <c r="LOQ86" s="16">
        <f t="shared" si="390"/>
        <v>0</v>
      </c>
      <c r="LOR86" s="16">
        <f t="shared" si="390"/>
        <v>0</v>
      </c>
      <c r="LOS86" s="16">
        <f t="shared" si="390"/>
        <v>0</v>
      </c>
      <c r="LOT86" s="16">
        <f t="shared" si="390"/>
        <v>0</v>
      </c>
      <c r="LOU86" s="16">
        <f t="shared" si="390"/>
        <v>0</v>
      </c>
      <c r="LOV86" s="16">
        <f t="shared" si="390"/>
        <v>0</v>
      </c>
      <c r="LOW86" s="16">
        <f t="shared" si="390"/>
        <v>0</v>
      </c>
      <c r="LOX86" s="16">
        <f t="shared" si="390"/>
        <v>0</v>
      </c>
      <c r="LOY86" s="16">
        <f t="shared" si="390"/>
        <v>0</v>
      </c>
      <c r="LOZ86" s="16">
        <f t="shared" si="390"/>
        <v>0</v>
      </c>
      <c r="LPA86" s="16">
        <f t="shared" si="390"/>
        <v>0</v>
      </c>
      <c r="LPB86" s="16">
        <f t="shared" si="390"/>
        <v>0</v>
      </c>
      <c r="LPC86" s="16">
        <f t="shared" si="390"/>
        <v>0</v>
      </c>
      <c r="LPD86" s="16">
        <f t="shared" ref="LPD86:LRO86" si="391">LOP83</f>
        <v>0</v>
      </c>
      <c r="LPE86" s="16">
        <f t="shared" si="391"/>
        <v>0</v>
      </c>
      <c r="LPF86" s="16">
        <f t="shared" si="391"/>
        <v>0</v>
      </c>
      <c r="LPG86" s="16">
        <f t="shared" si="391"/>
        <v>0</v>
      </c>
      <c r="LPH86" s="16">
        <f t="shared" si="391"/>
        <v>0</v>
      </c>
      <c r="LPI86" s="16">
        <f t="shared" si="391"/>
        <v>0</v>
      </c>
      <c r="LPJ86" s="16">
        <f t="shared" si="391"/>
        <v>0</v>
      </c>
      <c r="LPK86" s="16">
        <f t="shared" si="391"/>
        <v>0</v>
      </c>
      <c r="LPL86" s="16">
        <f t="shared" si="391"/>
        <v>0</v>
      </c>
      <c r="LPM86" s="16">
        <f t="shared" si="391"/>
        <v>0</v>
      </c>
      <c r="LPN86" s="16">
        <f t="shared" si="391"/>
        <v>0</v>
      </c>
      <c r="LPO86" s="16">
        <f t="shared" si="391"/>
        <v>0</v>
      </c>
      <c r="LPP86" s="16">
        <f t="shared" si="391"/>
        <v>0</v>
      </c>
      <c r="LPQ86" s="16">
        <f t="shared" si="391"/>
        <v>0</v>
      </c>
      <c r="LPR86" s="16">
        <f t="shared" si="391"/>
        <v>0</v>
      </c>
      <c r="LPS86" s="16">
        <f t="shared" si="391"/>
        <v>0</v>
      </c>
      <c r="LPT86" s="16">
        <f t="shared" si="391"/>
        <v>0</v>
      </c>
      <c r="LPU86" s="16">
        <f t="shared" si="391"/>
        <v>0</v>
      </c>
      <c r="LPV86" s="16">
        <f t="shared" si="391"/>
        <v>0</v>
      </c>
      <c r="LPW86" s="16">
        <f t="shared" si="391"/>
        <v>0</v>
      </c>
      <c r="LPX86" s="16">
        <f t="shared" si="391"/>
        <v>0</v>
      </c>
      <c r="LPY86" s="16">
        <f t="shared" si="391"/>
        <v>0</v>
      </c>
      <c r="LPZ86" s="16">
        <f t="shared" si="391"/>
        <v>0</v>
      </c>
      <c r="LQA86" s="16">
        <f t="shared" si="391"/>
        <v>0</v>
      </c>
      <c r="LQB86" s="16">
        <f t="shared" si="391"/>
        <v>0</v>
      </c>
      <c r="LQC86" s="16">
        <f t="shared" si="391"/>
        <v>0</v>
      </c>
      <c r="LQD86" s="16">
        <f t="shared" si="391"/>
        <v>0</v>
      </c>
      <c r="LQE86" s="16">
        <f t="shared" si="391"/>
        <v>0</v>
      </c>
      <c r="LQF86" s="16">
        <f t="shared" si="391"/>
        <v>0</v>
      </c>
      <c r="LQG86" s="16">
        <f t="shared" si="391"/>
        <v>0</v>
      </c>
      <c r="LQH86" s="16">
        <f t="shared" si="391"/>
        <v>0</v>
      </c>
      <c r="LQI86" s="16">
        <f t="shared" si="391"/>
        <v>0</v>
      </c>
      <c r="LQJ86" s="16">
        <f t="shared" si="391"/>
        <v>0</v>
      </c>
      <c r="LQK86" s="16">
        <f t="shared" si="391"/>
        <v>0</v>
      </c>
      <c r="LQL86" s="16">
        <f t="shared" si="391"/>
        <v>0</v>
      </c>
      <c r="LQM86" s="16">
        <f t="shared" si="391"/>
        <v>0</v>
      </c>
      <c r="LQN86" s="16">
        <f t="shared" si="391"/>
        <v>0</v>
      </c>
      <c r="LQO86" s="16">
        <f t="shared" si="391"/>
        <v>0</v>
      </c>
      <c r="LQP86" s="16">
        <f t="shared" si="391"/>
        <v>0</v>
      </c>
      <c r="LQQ86" s="16">
        <f t="shared" si="391"/>
        <v>0</v>
      </c>
      <c r="LQR86" s="16">
        <f t="shared" si="391"/>
        <v>0</v>
      </c>
      <c r="LQS86" s="16">
        <f t="shared" si="391"/>
        <v>0</v>
      </c>
      <c r="LQT86" s="16">
        <f t="shared" si="391"/>
        <v>0</v>
      </c>
      <c r="LQU86" s="16">
        <f t="shared" si="391"/>
        <v>0</v>
      </c>
      <c r="LQV86" s="16">
        <f t="shared" si="391"/>
        <v>0</v>
      </c>
      <c r="LQW86" s="16">
        <f t="shared" si="391"/>
        <v>0</v>
      </c>
      <c r="LQX86" s="16">
        <f t="shared" si="391"/>
        <v>0</v>
      </c>
      <c r="LQY86" s="16">
        <f t="shared" si="391"/>
        <v>0</v>
      </c>
      <c r="LQZ86" s="16">
        <f t="shared" si="391"/>
        <v>0</v>
      </c>
      <c r="LRA86" s="16">
        <f t="shared" si="391"/>
        <v>0</v>
      </c>
      <c r="LRB86" s="16">
        <f t="shared" si="391"/>
        <v>0</v>
      </c>
      <c r="LRC86" s="16">
        <f t="shared" si="391"/>
        <v>0</v>
      </c>
      <c r="LRD86" s="16">
        <f t="shared" si="391"/>
        <v>0</v>
      </c>
      <c r="LRE86" s="16">
        <f t="shared" si="391"/>
        <v>0</v>
      </c>
      <c r="LRF86" s="16">
        <f t="shared" si="391"/>
        <v>0</v>
      </c>
      <c r="LRG86" s="16">
        <f t="shared" si="391"/>
        <v>0</v>
      </c>
      <c r="LRH86" s="16">
        <f t="shared" si="391"/>
        <v>0</v>
      </c>
      <c r="LRI86" s="16">
        <f t="shared" si="391"/>
        <v>0</v>
      </c>
      <c r="LRJ86" s="16">
        <f t="shared" si="391"/>
        <v>0</v>
      </c>
      <c r="LRK86" s="16">
        <f t="shared" si="391"/>
        <v>0</v>
      </c>
      <c r="LRL86" s="16">
        <f t="shared" si="391"/>
        <v>0</v>
      </c>
      <c r="LRM86" s="16">
        <f t="shared" si="391"/>
        <v>0</v>
      </c>
      <c r="LRN86" s="16">
        <f t="shared" si="391"/>
        <v>0</v>
      </c>
      <c r="LRO86" s="16">
        <f t="shared" si="391"/>
        <v>0</v>
      </c>
      <c r="LRP86" s="16">
        <f t="shared" ref="LRP86:LUA86" si="392">LRB83</f>
        <v>0</v>
      </c>
      <c r="LRQ86" s="16">
        <f t="shared" si="392"/>
        <v>0</v>
      </c>
      <c r="LRR86" s="16">
        <f t="shared" si="392"/>
        <v>0</v>
      </c>
      <c r="LRS86" s="16">
        <f t="shared" si="392"/>
        <v>0</v>
      </c>
      <c r="LRT86" s="16">
        <f t="shared" si="392"/>
        <v>0</v>
      </c>
      <c r="LRU86" s="16">
        <f t="shared" si="392"/>
        <v>0</v>
      </c>
      <c r="LRV86" s="16">
        <f t="shared" si="392"/>
        <v>0</v>
      </c>
      <c r="LRW86" s="16">
        <f t="shared" si="392"/>
        <v>0</v>
      </c>
      <c r="LRX86" s="16">
        <f t="shared" si="392"/>
        <v>0</v>
      </c>
      <c r="LRY86" s="16">
        <f t="shared" si="392"/>
        <v>0</v>
      </c>
      <c r="LRZ86" s="16">
        <f t="shared" si="392"/>
        <v>0</v>
      </c>
      <c r="LSA86" s="16">
        <f t="shared" si="392"/>
        <v>0</v>
      </c>
      <c r="LSB86" s="16">
        <f t="shared" si="392"/>
        <v>0</v>
      </c>
      <c r="LSC86" s="16">
        <f t="shared" si="392"/>
        <v>0</v>
      </c>
      <c r="LSD86" s="16">
        <f t="shared" si="392"/>
        <v>0</v>
      </c>
      <c r="LSE86" s="16">
        <f t="shared" si="392"/>
        <v>0</v>
      </c>
      <c r="LSF86" s="16">
        <f t="shared" si="392"/>
        <v>0</v>
      </c>
      <c r="LSG86" s="16">
        <f t="shared" si="392"/>
        <v>0</v>
      </c>
      <c r="LSH86" s="16">
        <f t="shared" si="392"/>
        <v>0</v>
      </c>
      <c r="LSI86" s="16">
        <f t="shared" si="392"/>
        <v>0</v>
      </c>
      <c r="LSJ86" s="16">
        <f t="shared" si="392"/>
        <v>0</v>
      </c>
      <c r="LSK86" s="16">
        <f t="shared" si="392"/>
        <v>0</v>
      </c>
      <c r="LSL86" s="16">
        <f t="shared" si="392"/>
        <v>0</v>
      </c>
      <c r="LSM86" s="16">
        <f t="shared" si="392"/>
        <v>0</v>
      </c>
      <c r="LSN86" s="16">
        <f t="shared" si="392"/>
        <v>0</v>
      </c>
      <c r="LSO86" s="16">
        <f t="shared" si="392"/>
        <v>0</v>
      </c>
      <c r="LSP86" s="16">
        <f t="shared" si="392"/>
        <v>0</v>
      </c>
      <c r="LSQ86" s="16">
        <f t="shared" si="392"/>
        <v>0</v>
      </c>
      <c r="LSR86" s="16">
        <f t="shared" si="392"/>
        <v>0</v>
      </c>
      <c r="LSS86" s="16">
        <f t="shared" si="392"/>
        <v>0</v>
      </c>
      <c r="LST86" s="16">
        <f t="shared" si="392"/>
        <v>0</v>
      </c>
      <c r="LSU86" s="16">
        <f t="shared" si="392"/>
        <v>0</v>
      </c>
      <c r="LSV86" s="16">
        <f t="shared" si="392"/>
        <v>0</v>
      </c>
      <c r="LSW86" s="16">
        <f t="shared" si="392"/>
        <v>0</v>
      </c>
      <c r="LSX86" s="16">
        <f t="shared" si="392"/>
        <v>0</v>
      </c>
      <c r="LSY86" s="16">
        <f t="shared" si="392"/>
        <v>0</v>
      </c>
      <c r="LSZ86" s="16">
        <f t="shared" si="392"/>
        <v>0</v>
      </c>
      <c r="LTA86" s="16">
        <f t="shared" si="392"/>
        <v>0</v>
      </c>
      <c r="LTB86" s="16">
        <f t="shared" si="392"/>
        <v>0</v>
      </c>
      <c r="LTC86" s="16">
        <f t="shared" si="392"/>
        <v>0</v>
      </c>
      <c r="LTD86" s="16">
        <f t="shared" si="392"/>
        <v>0</v>
      </c>
      <c r="LTE86" s="16">
        <f t="shared" si="392"/>
        <v>0</v>
      </c>
      <c r="LTF86" s="16">
        <f t="shared" si="392"/>
        <v>0</v>
      </c>
      <c r="LTG86" s="16">
        <f t="shared" si="392"/>
        <v>0</v>
      </c>
      <c r="LTH86" s="16">
        <f t="shared" si="392"/>
        <v>0</v>
      </c>
      <c r="LTI86" s="16">
        <f t="shared" si="392"/>
        <v>0</v>
      </c>
      <c r="LTJ86" s="16">
        <f t="shared" si="392"/>
        <v>0</v>
      </c>
      <c r="LTK86" s="16">
        <f t="shared" si="392"/>
        <v>0</v>
      </c>
      <c r="LTL86" s="16">
        <f t="shared" si="392"/>
        <v>0</v>
      </c>
      <c r="LTM86" s="16">
        <f t="shared" si="392"/>
        <v>0</v>
      </c>
      <c r="LTN86" s="16">
        <f t="shared" si="392"/>
        <v>0</v>
      </c>
      <c r="LTO86" s="16">
        <f t="shared" si="392"/>
        <v>0</v>
      </c>
      <c r="LTP86" s="16">
        <f t="shared" si="392"/>
        <v>0</v>
      </c>
      <c r="LTQ86" s="16">
        <f t="shared" si="392"/>
        <v>0</v>
      </c>
      <c r="LTR86" s="16">
        <f t="shared" si="392"/>
        <v>0</v>
      </c>
      <c r="LTS86" s="16">
        <f t="shared" si="392"/>
        <v>0</v>
      </c>
      <c r="LTT86" s="16">
        <f t="shared" si="392"/>
        <v>0</v>
      </c>
      <c r="LTU86" s="16">
        <f t="shared" si="392"/>
        <v>0</v>
      </c>
      <c r="LTV86" s="16">
        <f t="shared" si="392"/>
        <v>0</v>
      </c>
      <c r="LTW86" s="16">
        <f t="shared" si="392"/>
        <v>0</v>
      </c>
      <c r="LTX86" s="16">
        <f t="shared" si="392"/>
        <v>0</v>
      </c>
      <c r="LTY86" s="16">
        <f t="shared" si="392"/>
        <v>0</v>
      </c>
      <c r="LTZ86" s="16">
        <f t="shared" si="392"/>
        <v>0</v>
      </c>
      <c r="LUA86" s="16">
        <f t="shared" si="392"/>
        <v>0</v>
      </c>
      <c r="LUB86" s="16">
        <f t="shared" ref="LUB86:LWM86" si="393">LTN83</f>
        <v>0</v>
      </c>
      <c r="LUC86" s="16">
        <f t="shared" si="393"/>
        <v>0</v>
      </c>
      <c r="LUD86" s="16">
        <f t="shared" si="393"/>
        <v>0</v>
      </c>
      <c r="LUE86" s="16">
        <f t="shared" si="393"/>
        <v>0</v>
      </c>
      <c r="LUF86" s="16">
        <f t="shared" si="393"/>
        <v>0</v>
      </c>
      <c r="LUG86" s="16">
        <f t="shared" si="393"/>
        <v>0</v>
      </c>
      <c r="LUH86" s="16">
        <f t="shared" si="393"/>
        <v>0</v>
      </c>
      <c r="LUI86" s="16">
        <f t="shared" si="393"/>
        <v>0</v>
      </c>
      <c r="LUJ86" s="16">
        <f t="shared" si="393"/>
        <v>0</v>
      </c>
      <c r="LUK86" s="16">
        <f t="shared" si="393"/>
        <v>0</v>
      </c>
      <c r="LUL86" s="16">
        <f t="shared" si="393"/>
        <v>0</v>
      </c>
      <c r="LUM86" s="16">
        <f t="shared" si="393"/>
        <v>0</v>
      </c>
      <c r="LUN86" s="16">
        <f t="shared" si="393"/>
        <v>0</v>
      </c>
      <c r="LUO86" s="16">
        <f t="shared" si="393"/>
        <v>0</v>
      </c>
      <c r="LUP86" s="16">
        <f t="shared" si="393"/>
        <v>0</v>
      </c>
      <c r="LUQ86" s="16">
        <f t="shared" si="393"/>
        <v>0</v>
      </c>
      <c r="LUR86" s="16">
        <f t="shared" si="393"/>
        <v>0</v>
      </c>
      <c r="LUS86" s="16">
        <f t="shared" si="393"/>
        <v>0</v>
      </c>
      <c r="LUT86" s="16">
        <f t="shared" si="393"/>
        <v>0</v>
      </c>
      <c r="LUU86" s="16">
        <f t="shared" si="393"/>
        <v>0</v>
      </c>
      <c r="LUV86" s="16">
        <f t="shared" si="393"/>
        <v>0</v>
      </c>
      <c r="LUW86" s="16">
        <f t="shared" si="393"/>
        <v>0</v>
      </c>
      <c r="LUX86" s="16">
        <f t="shared" si="393"/>
        <v>0</v>
      </c>
      <c r="LUY86" s="16">
        <f t="shared" si="393"/>
        <v>0</v>
      </c>
      <c r="LUZ86" s="16">
        <f t="shared" si="393"/>
        <v>0</v>
      </c>
      <c r="LVA86" s="16">
        <f t="shared" si="393"/>
        <v>0</v>
      </c>
      <c r="LVB86" s="16">
        <f t="shared" si="393"/>
        <v>0</v>
      </c>
      <c r="LVC86" s="16">
        <f t="shared" si="393"/>
        <v>0</v>
      </c>
      <c r="LVD86" s="16">
        <f t="shared" si="393"/>
        <v>0</v>
      </c>
      <c r="LVE86" s="16">
        <f t="shared" si="393"/>
        <v>0</v>
      </c>
      <c r="LVF86" s="16">
        <f t="shared" si="393"/>
        <v>0</v>
      </c>
      <c r="LVG86" s="16">
        <f t="shared" si="393"/>
        <v>0</v>
      </c>
      <c r="LVH86" s="16">
        <f t="shared" si="393"/>
        <v>0</v>
      </c>
      <c r="LVI86" s="16">
        <f t="shared" si="393"/>
        <v>0</v>
      </c>
      <c r="LVJ86" s="16">
        <f t="shared" si="393"/>
        <v>0</v>
      </c>
      <c r="LVK86" s="16">
        <f t="shared" si="393"/>
        <v>0</v>
      </c>
      <c r="LVL86" s="16">
        <f t="shared" si="393"/>
        <v>0</v>
      </c>
      <c r="LVM86" s="16">
        <f t="shared" si="393"/>
        <v>0</v>
      </c>
      <c r="LVN86" s="16">
        <f t="shared" si="393"/>
        <v>0</v>
      </c>
      <c r="LVO86" s="16">
        <f t="shared" si="393"/>
        <v>0</v>
      </c>
      <c r="LVP86" s="16">
        <f t="shared" si="393"/>
        <v>0</v>
      </c>
      <c r="LVQ86" s="16">
        <f t="shared" si="393"/>
        <v>0</v>
      </c>
      <c r="LVR86" s="16">
        <f t="shared" si="393"/>
        <v>0</v>
      </c>
      <c r="LVS86" s="16">
        <f t="shared" si="393"/>
        <v>0</v>
      </c>
      <c r="LVT86" s="16">
        <f t="shared" si="393"/>
        <v>0</v>
      </c>
      <c r="LVU86" s="16">
        <f t="shared" si="393"/>
        <v>0</v>
      </c>
      <c r="LVV86" s="16">
        <f t="shared" si="393"/>
        <v>0</v>
      </c>
      <c r="LVW86" s="16">
        <f t="shared" si="393"/>
        <v>0</v>
      </c>
      <c r="LVX86" s="16">
        <f t="shared" si="393"/>
        <v>0</v>
      </c>
      <c r="LVY86" s="16">
        <f t="shared" si="393"/>
        <v>0</v>
      </c>
      <c r="LVZ86" s="16">
        <f t="shared" si="393"/>
        <v>0</v>
      </c>
      <c r="LWA86" s="16">
        <f t="shared" si="393"/>
        <v>0</v>
      </c>
      <c r="LWB86" s="16">
        <f t="shared" si="393"/>
        <v>0</v>
      </c>
      <c r="LWC86" s="16">
        <f t="shared" si="393"/>
        <v>0</v>
      </c>
      <c r="LWD86" s="16">
        <f t="shared" si="393"/>
        <v>0</v>
      </c>
      <c r="LWE86" s="16">
        <f t="shared" si="393"/>
        <v>0</v>
      </c>
      <c r="LWF86" s="16">
        <f t="shared" si="393"/>
        <v>0</v>
      </c>
      <c r="LWG86" s="16">
        <f t="shared" si="393"/>
        <v>0</v>
      </c>
      <c r="LWH86" s="16">
        <f t="shared" si="393"/>
        <v>0</v>
      </c>
      <c r="LWI86" s="16">
        <f t="shared" si="393"/>
        <v>0</v>
      </c>
      <c r="LWJ86" s="16">
        <f t="shared" si="393"/>
        <v>0</v>
      </c>
      <c r="LWK86" s="16">
        <f t="shared" si="393"/>
        <v>0</v>
      </c>
      <c r="LWL86" s="16">
        <f t="shared" si="393"/>
        <v>0</v>
      </c>
      <c r="LWM86" s="16">
        <f t="shared" si="393"/>
        <v>0</v>
      </c>
      <c r="LWN86" s="16">
        <f t="shared" ref="LWN86:LYY86" si="394">LVZ83</f>
        <v>0</v>
      </c>
      <c r="LWO86" s="16">
        <f t="shared" si="394"/>
        <v>0</v>
      </c>
      <c r="LWP86" s="16">
        <f t="shared" si="394"/>
        <v>0</v>
      </c>
      <c r="LWQ86" s="16">
        <f t="shared" si="394"/>
        <v>0</v>
      </c>
      <c r="LWR86" s="16">
        <f t="shared" si="394"/>
        <v>0</v>
      </c>
      <c r="LWS86" s="16">
        <f t="shared" si="394"/>
        <v>0</v>
      </c>
      <c r="LWT86" s="16">
        <f t="shared" si="394"/>
        <v>0</v>
      </c>
      <c r="LWU86" s="16">
        <f t="shared" si="394"/>
        <v>0</v>
      </c>
      <c r="LWV86" s="16">
        <f t="shared" si="394"/>
        <v>0</v>
      </c>
      <c r="LWW86" s="16">
        <f t="shared" si="394"/>
        <v>0</v>
      </c>
      <c r="LWX86" s="16">
        <f t="shared" si="394"/>
        <v>0</v>
      </c>
      <c r="LWY86" s="16">
        <f t="shared" si="394"/>
        <v>0</v>
      </c>
      <c r="LWZ86" s="16">
        <f t="shared" si="394"/>
        <v>0</v>
      </c>
      <c r="LXA86" s="16">
        <f t="shared" si="394"/>
        <v>0</v>
      </c>
      <c r="LXB86" s="16">
        <f t="shared" si="394"/>
        <v>0</v>
      </c>
      <c r="LXC86" s="16">
        <f t="shared" si="394"/>
        <v>0</v>
      </c>
      <c r="LXD86" s="16">
        <f t="shared" si="394"/>
        <v>0</v>
      </c>
      <c r="LXE86" s="16">
        <f t="shared" si="394"/>
        <v>0</v>
      </c>
      <c r="LXF86" s="16">
        <f t="shared" si="394"/>
        <v>0</v>
      </c>
      <c r="LXG86" s="16">
        <f t="shared" si="394"/>
        <v>0</v>
      </c>
      <c r="LXH86" s="16">
        <f t="shared" si="394"/>
        <v>0</v>
      </c>
      <c r="LXI86" s="16">
        <f t="shared" si="394"/>
        <v>0</v>
      </c>
      <c r="LXJ86" s="16">
        <f t="shared" si="394"/>
        <v>0</v>
      </c>
      <c r="LXK86" s="16">
        <f t="shared" si="394"/>
        <v>0</v>
      </c>
      <c r="LXL86" s="16">
        <f t="shared" si="394"/>
        <v>0</v>
      </c>
      <c r="LXM86" s="16">
        <f t="shared" si="394"/>
        <v>0</v>
      </c>
      <c r="LXN86" s="16">
        <f t="shared" si="394"/>
        <v>0</v>
      </c>
      <c r="LXO86" s="16">
        <f t="shared" si="394"/>
        <v>0</v>
      </c>
      <c r="LXP86" s="16">
        <f t="shared" si="394"/>
        <v>0</v>
      </c>
      <c r="LXQ86" s="16">
        <f t="shared" si="394"/>
        <v>0</v>
      </c>
      <c r="LXR86" s="16">
        <f t="shared" si="394"/>
        <v>0</v>
      </c>
      <c r="LXS86" s="16">
        <f t="shared" si="394"/>
        <v>0</v>
      </c>
      <c r="LXT86" s="16">
        <f t="shared" si="394"/>
        <v>0</v>
      </c>
      <c r="LXU86" s="16">
        <f t="shared" si="394"/>
        <v>0</v>
      </c>
      <c r="LXV86" s="16">
        <f t="shared" si="394"/>
        <v>0</v>
      </c>
      <c r="LXW86" s="16">
        <f t="shared" si="394"/>
        <v>0</v>
      </c>
      <c r="LXX86" s="16">
        <f t="shared" si="394"/>
        <v>0</v>
      </c>
      <c r="LXY86" s="16">
        <f t="shared" si="394"/>
        <v>0</v>
      </c>
      <c r="LXZ86" s="16">
        <f t="shared" si="394"/>
        <v>0</v>
      </c>
      <c r="LYA86" s="16">
        <f t="shared" si="394"/>
        <v>0</v>
      </c>
      <c r="LYB86" s="16">
        <f t="shared" si="394"/>
        <v>0</v>
      </c>
      <c r="LYC86" s="16">
        <f t="shared" si="394"/>
        <v>0</v>
      </c>
      <c r="LYD86" s="16">
        <f t="shared" si="394"/>
        <v>0</v>
      </c>
      <c r="LYE86" s="16">
        <f t="shared" si="394"/>
        <v>0</v>
      </c>
      <c r="LYF86" s="16">
        <f t="shared" si="394"/>
        <v>0</v>
      </c>
      <c r="LYG86" s="16">
        <f t="shared" si="394"/>
        <v>0</v>
      </c>
      <c r="LYH86" s="16">
        <f t="shared" si="394"/>
        <v>0</v>
      </c>
      <c r="LYI86" s="16">
        <f t="shared" si="394"/>
        <v>0</v>
      </c>
      <c r="LYJ86" s="16">
        <f t="shared" si="394"/>
        <v>0</v>
      </c>
      <c r="LYK86" s="16">
        <f t="shared" si="394"/>
        <v>0</v>
      </c>
      <c r="LYL86" s="16">
        <f t="shared" si="394"/>
        <v>0</v>
      </c>
      <c r="LYM86" s="16">
        <f t="shared" si="394"/>
        <v>0</v>
      </c>
      <c r="LYN86" s="16">
        <f t="shared" si="394"/>
        <v>0</v>
      </c>
      <c r="LYO86" s="16">
        <f t="shared" si="394"/>
        <v>0</v>
      </c>
      <c r="LYP86" s="16">
        <f t="shared" si="394"/>
        <v>0</v>
      </c>
      <c r="LYQ86" s="16">
        <f t="shared" si="394"/>
        <v>0</v>
      </c>
      <c r="LYR86" s="16">
        <f t="shared" si="394"/>
        <v>0</v>
      </c>
      <c r="LYS86" s="16">
        <f t="shared" si="394"/>
        <v>0</v>
      </c>
      <c r="LYT86" s="16">
        <f t="shared" si="394"/>
        <v>0</v>
      </c>
      <c r="LYU86" s="16">
        <f t="shared" si="394"/>
        <v>0</v>
      </c>
      <c r="LYV86" s="16">
        <f t="shared" si="394"/>
        <v>0</v>
      </c>
      <c r="LYW86" s="16">
        <f t="shared" si="394"/>
        <v>0</v>
      </c>
      <c r="LYX86" s="16">
        <f t="shared" si="394"/>
        <v>0</v>
      </c>
      <c r="LYY86" s="16">
        <f t="shared" si="394"/>
        <v>0</v>
      </c>
      <c r="LYZ86" s="16">
        <f t="shared" ref="LYZ86:MBK86" si="395">LYL83</f>
        <v>0</v>
      </c>
      <c r="LZA86" s="16">
        <f t="shared" si="395"/>
        <v>0</v>
      </c>
      <c r="LZB86" s="16">
        <f t="shared" si="395"/>
        <v>0</v>
      </c>
      <c r="LZC86" s="16">
        <f t="shared" si="395"/>
        <v>0</v>
      </c>
      <c r="LZD86" s="16">
        <f t="shared" si="395"/>
        <v>0</v>
      </c>
      <c r="LZE86" s="16">
        <f t="shared" si="395"/>
        <v>0</v>
      </c>
      <c r="LZF86" s="16">
        <f t="shared" si="395"/>
        <v>0</v>
      </c>
      <c r="LZG86" s="16">
        <f t="shared" si="395"/>
        <v>0</v>
      </c>
      <c r="LZH86" s="16">
        <f t="shared" si="395"/>
        <v>0</v>
      </c>
      <c r="LZI86" s="16">
        <f t="shared" si="395"/>
        <v>0</v>
      </c>
      <c r="LZJ86" s="16">
        <f t="shared" si="395"/>
        <v>0</v>
      </c>
      <c r="LZK86" s="16">
        <f t="shared" si="395"/>
        <v>0</v>
      </c>
      <c r="LZL86" s="16">
        <f t="shared" si="395"/>
        <v>0</v>
      </c>
      <c r="LZM86" s="16">
        <f t="shared" si="395"/>
        <v>0</v>
      </c>
      <c r="LZN86" s="16">
        <f t="shared" si="395"/>
        <v>0</v>
      </c>
      <c r="LZO86" s="16">
        <f t="shared" si="395"/>
        <v>0</v>
      </c>
      <c r="LZP86" s="16">
        <f t="shared" si="395"/>
        <v>0</v>
      </c>
      <c r="LZQ86" s="16">
        <f t="shared" si="395"/>
        <v>0</v>
      </c>
      <c r="LZR86" s="16">
        <f t="shared" si="395"/>
        <v>0</v>
      </c>
      <c r="LZS86" s="16">
        <f t="shared" si="395"/>
        <v>0</v>
      </c>
      <c r="LZT86" s="16">
        <f t="shared" si="395"/>
        <v>0</v>
      </c>
      <c r="LZU86" s="16">
        <f t="shared" si="395"/>
        <v>0</v>
      </c>
      <c r="LZV86" s="16">
        <f t="shared" si="395"/>
        <v>0</v>
      </c>
      <c r="LZW86" s="16">
        <f t="shared" si="395"/>
        <v>0</v>
      </c>
      <c r="LZX86" s="16">
        <f t="shared" si="395"/>
        <v>0</v>
      </c>
      <c r="LZY86" s="16">
        <f t="shared" si="395"/>
        <v>0</v>
      </c>
      <c r="LZZ86" s="16">
        <f t="shared" si="395"/>
        <v>0</v>
      </c>
      <c r="MAA86" s="16">
        <f t="shared" si="395"/>
        <v>0</v>
      </c>
      <c r="MAB86" s="16">
        <f t="shared" si="395"/>
        <v>0</v>
      </c>
      <c r="MAC86" s="16">
        <f t="shared" si="395"/>
        <v>0</v>
      </c>
      <c r="MAD86" s="16">
        <f t="shared" si="395"/>
        <v>0</v>
      </c>
      <c r="MAE86" s="16">
        <f t="shared" si="395"/>
        <v>0</v>
      </c>
      <c r="MAF86" s="16">
        <f t="shared" si="395"/>
        <v>0</v>
      </c>
      <c r="MAG86" s="16">
        <f t="shared" si="395"/>
        <v>0</v>
      </c>
      <c r="MAH86" s="16">
        <f t="shared" si="395"/>
        <v>0</v>
      </c>
      <c r="MAI86" s="16">
        <f t="shared" si="395"/>
        <v>0</v>
      </c>
      <c r="MAJ86" s="16">
        <f t="shared" si="395"/>
        <v>0</v>
      </c>
      <c r="MAK86" s="16">
        <f t="shared" si="395"/>
        <v>0</v>
      </c>
      <c r="MAL86" s="16">
        <f t="shared" si="395"/>
        <v>0</v>
      </c>
      <c r="MAM86" s="16">
        <f t="shared" si="395"/>
        <v>0</v>
      </c>
      <c r="MAN86" s="16">
        <f t="shared" si="395"/>
        <v>0</v>
      </c>
      <c r="MAO86" s="16">
        <f t="shared" si="395"/>
        <v>0</v>
      </c>
      <c r="MAP86" s="16">
        <f t="shared" si="395"/>
        <v>0</v>
      </c>
      <c r="MAQ86" s="16">
        <f t="shared" si="395"/>
        <v>0</v>
      </c>
      <c r="MAR86" s="16">
        <f t="shared" si="395"/>
        <v>0</v>
      </c>
      <c r="MAS86" s="16">
        <f t="shared" si="395"/>
        <v>0</v>
      </c>
      <c r="MAT86" s="16">
        <f t="shared" si="395"/>
        <v>0</v>
      </c>
      <c r="MAU86" s="16">
        <f t="shared" si="395"/>
        <v>0</v>
      </c>
      <c r="MAV86" s="16">
        <f t="shared" si="395"/>
        <v>0</v>
      </c>
      <c r="MAW86" s="16">
        <f t="shared" si="395"/>
        <v>0</v>
      </c>
      <c r="MAX86" s="16">
        <f t="shared" si="395"/>
        <v>0</v>
      </c>
      <c r="MAY86" s="16">
        <f t="shared" si="395"/>
        <v>0</v>
      </c>
      <c r="MAZ86" s="16">
        <f t="shared" si="395"/>
        <v>0</v>
      </c>
      <c r="MBA86" s="16">
        <f t="shared" si="395"/>
        <v>0</v>
      </c>
      <c r="MBB86" s="16">
        <f t="shared" si="395"/>
        <v>0</v>
      </c>
      <c r="MBC86" s="16">
        <f t="shared" si="395"/>
        <v>0</v>
      </c>
      <c r="MBD86" s="16">
        <f t="shared" si="395"/>
        <v>0</v>
      </c>
      <c r="MBE86" s="16">
        <f t="shared" si="395"/>
        <v>0</v>
      </c>
      <c r="MBF86" s="16">
        <f t="shared" si="395"/>
        <v>0</v>
      </c>
      <c r="MBG86" s="16">
        <f t="shared" si="395"/>
        <v>0</v>
      </c>
      <c r="MBH86" s="16">
        <f t="shared" si="395"/>
        <v>0</v>
      </c>
      <c r="MBI86" s="16">
        <f t="shared" si="395"/>
        <v>0</v>
      </c>
      <c r="MBJ86" s="16">
        <f t="shared" si="395"/>
        <v>0</v>
      </c>
      <c r="MBK86" s="16">
        <f t="shared" si="395"/>
        <v>0</v>
      </c>
      <c r="MBL86" s="16">
        <f t="shared" ref="MBL86:MDW86" si="396">MAX83</f>
        <v>0</v>
      </c>
      <c r="MBM86" s="16">
        <f t="shared" si="396"/>
        <v>0</v>
      </c>
      <c r="MBN86" s="16">
        <f t="shared" si="396"/>
        <v>0</v>
      </c>
      <c r="MBO86" s="16">
        <f t="shared" si="396"/>
        <v>0</v>
      </c>
      <c r="MBP86" s="16">
        <f t="shared" si="396"/>
        <v>0</v>
      </c>
      <c r="MBQ86" s="16">
        <f t="shared" si="396"/>
        <v>0</v>
      </c>
      <c r="MBR86" s="16">
        <f t="shared" si="396"/>
        <v>0</v>
      </c>
      <c r="MBS86" s="16">
        <f t="shared" si="396"/>
        <v>0</v>
      </c>
      <c r="MBT86" s="16">
        <f t="shared" si="396"/>
        <v>0</v>
      </c>
      <c r="MBU86" s="16">
        <f t="shared" si="396"/>
        <v>0</v>
      </c>
      <c r="MBV86" s="16">
        <f t="shared" si="396"/>
        <v>0</v>
      </c>
      <c r="MBW86" s="16">
        <f t="shared" si="396"/>
        <v>0</v>
      </c>
      <c r="MBX86" s="16">
        <f t="shared" si="396"/>
        <v>0</v>
      </c>
      <c r="MBY86" s="16">
        <f t="shared" si="396"/>
        <v>0</v>
      </c>
      <c r="MBZ86" s="16">
        <f t="shared" si="396"/>
        <v>0</v>
      </c>
      <c r="MCA86" s="16">
        <f t="shared" si="396"/>
        <v>0</v>
      </c>
      <c r="MCB86" s="16">
        <f t="shared" si="396"/>
        <v>0</v>
      </c>
      <c r="MCC86" s="16">
        <f t="shared" si="396"/>
        <v>0</v>
      </c>
      <c r="MCD86" s="16">
        <f t="shared" si="396"/>
        <v>0</v>
      </c>
      <c r="MCE86" s="16">
        <f t="shared" si="396"/>
        <v>0</v>
      </c>
      <c r="MCF86" s="16">
        <f t="shared" si="396"/>
        <v>0</v>
      </c>
      <c r="MCG86" s="16">
        <f t="shared" si="396"/>
        <v>0</v>
      </c>
      <c r="MCH86" s="16">
        <f t="shared" si="396"/>
        <v>0</v>
      </c>
      <c r="MCI86" s="16">
        <f t="shared" si="396"/>
        <v>0</v>
      </c>
      <c r="MCJ86" s="16">
        <f t="shared" si="396"/>
        <v>0</v>
      </c>
      <c r="MCK86" s="16">
        <f t="shared" si="396"/>
        <v>0</v>
      </c>
      <c r="MCL86" s="16">
        <f t="shared" si="396"/>
        <v>0</v>
      </c>
      <c r="MCM86" s="16">
        <f t="shared" si="396"/>
        <v>0</v>
      </c>
      <c r="MCN86" s="16">
        <f t="shared" si="396"/>
        <v>0</v>
      </c>
      <c r="MCO86" s="16">
        <f t="shared" si="396"/>
        <v>0</v>
      </c>
      <c r="MCP86" s="16">
        <f t="shared" si="396"/>
        <v>0</v>
      </c>
      <c r="MCQ86" s="16">
        <f t="shared" si="396"/>
        <v>0</v>
      </c>
      <c r="MCR86" s="16">
        <f t="shared" si="396"/>
        <v>0</v>
      </c>
      <c r="MCS86" s="16">
        <f t="shared" si="396"/>
        <v>0</v>
      </c>
      <c r="MCT86" s="16">
        <f t="shared" si="396"/>
        <v>0</v>
      </c>
      <c r="MCU86" s="16">
        <f t="shared" si="396"/>
        <v>0</v>
      </c>
      <c r="MCV86" s="16">
        <f t="shared" si="396"/>
        <v>0</v>
      </c>
      <c r="MCW86" s="16">
        <f t="shared" si="396"/>
        <v>0</v>
      </c>
      <c r="MCX86" s="16">
        <f t="shared" si="396"/>
        <v>0</v>
      </c>
      <c r="MCY86" s="16">
        <f t="shared" si="396"/>
        <v>0</v>
      </c>
      <c r="MCZ86" s="16">
        <f t="shared" si="396"/>
        <v>0</v>
      </c>
      <c r="MDA86" s="16">
        <f t="shared" si="396"/>
        <v>0</v>
      </c>
      <c r="MDB86" s="16">
        <f t="shared" si="396"/>
        <v>0</v>
      </c>
      <c r="MDC86" s="16">
        <f t="shared" si="396"/>
        <v>0</v>
      </c>
      <c r="MDD86" s="16">
        <f t="shared" si="396"/>
        <v>0</v>
      </c>
      <c r="MDE86" s="16">
        <f t="shared" si="396"/>
        <v>0</v>
      </c>
      <c r="MDF86" s="16">
        <f t="shared" si="396"/>
        <v>0</v>
      </c>
      <c r="MDG86" s="16">
        <f t="shared" si="396"/>
        <v>0</v>
      </c>
      <c r="MDH86" s="16">
        <f t="shared" si="396"/>
        <v>0</v>
      </c>
      <c r="MDI86" s="16">
        <f t="shared" si="396"/>
        <v>0</v>
      </c>
      <c r="MDJ86" s="16">
        <f t="shared" si="396"/>
        <v>0</v>
      </c>
      <c r="MDK86" s="16">
        <f t="shared" si="396"/>
        <v>0</v>
      </c>
      <c r="MDL86" s="16">
        <f t="shared" si="396"/>
        <v>0</v>
      </c>
      <c r="MDM86" s="16">
        <f t="shared" si="396"/>
        <v>0</v>
      </c>
      <c r="MDN86" s="16">
        <f t="shared" si="396"/>
        <v>0</v>
      </c>
      <c r="MDO86" s="16">
        <f t="shared" si="396"/>
        <v>0</v>
      </c>
      <c r="MDP86" s="16">
        <f t="shared" si="396"/>
        <v>0</v>
      </c>
      <c r="MDQ86" s="16">
        <f t="shared" si="396"/>
        <v>0</v>
      </c>
      <c r="MDR86" s="16">
        <f t="shared" si="396"/>
        <v>0</v>
      </c>
      <c r="MDS86" s="16">
        <f t="shared" si="396"/>
        <v>0</v>
      </c>
      <c r="MDT86" s="16">
        <f t="shared" si="396"/>
        <v>0</v>
      </c>
      <c r="MDU86" s="16">
        <f t="shared" si="396"/>
        <v>0</v>
      </c>
      <c r="MDV86" s="16">
        <f t="shared" si="396"/>
        <v>0</v>
      </c>
      <c r="MDW86" s="16">
        <f t="shared" si="396"/>
        <v>0</v>
      </c>
      <c r="MDX86" s="16">
        <f t="shared" ref="MDX86:MGI86" si="397">MDJ83</f>
        <v>0</v>
      </c>
      <c r="MDY86" s="16">
        <f t="shared" si="397"/>
        <v>0</v>
      </c>
      <c r="MDZ86" s="16">
        <f t="shared" si="397"/>
        <v>0</v>
      </c>
      <c r="MEA86" s="16">
        <f t="shared" si="397"/>
        <v>0</v>
      </c>
      <c r="MEB86" s="16">
        <f t="shared" si="397"/>
        <v>0</v>
      </c>
      <c r="MEC86" s="16">
        <f t="shared" si="397"/>
        <v>0</v>
      </c>
      <c r="MED86" s="16">
        <f t="shared" si="397"/>
        <v>0</v>
      </c>
      <c r="MEE86" s="16">
        <f t="shared" si="397"/>
        <v>0</v>
      </c>
      <c r="MEF86" s="16">
        <f t="shared" si="397"/>
        <v>0</v>
      </c>
      <c r="MEG86" s="16">
        <f t="shared" si="397"/>
        <v>0</v>
      </c>
      <c r="MEH86" s="16">
        <f t="shared" si="397"/>
        <v>0</v>
      </c>
      <c r="MEI86" s="16">
        <f t="shared" si="397"/>
        <v>0</v>
      </c>
      <c r="MEJ86" s="16">
        <f t="shared" si="397"/>
        <v>0</v>
      </c>
      <c r="MEK86" s="16">
        <f t="shared" si="397"/>
        <v>0</v>
      </c>
      <c r="MEL86" s="16">
        <f t="shared" si="397"/>
        <v>0</v>
      </c>
      <c r="MEM86" s="16">
        <f t="shared" si="397"/>
        <v>0</v>
      </c>
      <c r="MEN86" s="16">
        <f t="shared" si="397"/>
        <v>0</v>
      </c>
      <c r="MEO86" s="16">
        <f t="shared" si="397"/>
        <v>0</v>
      </c>
      <c r="MEP86" s="16">
        <f t="shared" si="397"/>
        <v>0</v>
      </c>
      <c r="MEQ86" s="16">
        <f t="shared" si="397"/>
        <v>0</v>
      </c>
      <c r="MER86" s="16">
        <f t="shared" si="397"/>
        <v>0</v>
      </c>
      <c r="MES86" s="16">
        <f t="shared" si="397"/>
        <v>0</v>
      </c>
      <c r="MET86" s="16">
        <f t="shared" si="397"/>
        <v>0</v>
      </c>
      <c r="MEU86" s="16">
        <f t="shared" si="397"/>
        <v>0</v>
      </c>
      <c r="MEV86" s="16">
        <f t="shared" si="397"/>
        <v>0</v>
      </c>
      <c r="MEW86" s="16">
        <f t="shared" si="397"/>
        <v>0</v>
      </c>
      <c r="MEX86" s="16">
        <f t="shared" si="397"/>
        <v>0</v>
      </c>
      <c r="MEY86" s="16">
        <f t="shared" si="397"/>
        <v>0</v>
      </c>
      <c r="MEZ86" s="16">
        <f t="shared" si="397"/>
        <v>0</v>
      </c>
      <c r="MFA86" s="16">
        <f t="shared" si="397"/>
        <v>0</v>
      </c>
      <c r="MFB86" s="16">
        <f t="shared" si="397"/>
        <v>0</v>
      </c>
      <c r="MFC86" s="16">
        <f t="shared" si="397"/>
        <v>0</v>
      </c>
      <c r="MFD86" s="16">
        <f t="shared" si="397"/>
        <v>0</v>
      </c>
      <c r="MFE86" s="16">
        <f t="shared" si="397"/>
        <v>0</v>
      </c>
      <c r="MFF86" s="16">
        <f t="shared" si="397"/>
        <v>0</v>
      </c>
      <c r="MFG86" s="16">
        <f t="shared" si="397"/>
        <v>0</v>
      </c>
      <c r="MFH86" s="16">
        <f t="shared" si="397"/>
        <v>0</v>
      </c>
      <c r="MFI86" s="16">
        <f t="shared" si="397"/>
        <v>0</v>
      </c>
      <c r="MFJ86" s="16">
        <f t="shared" si="397"/>
        <v>0</v>
      </c>
      <c r="MFK86" s="16">
        <f t="shared" si="397"/>
        <v>0</v>
      </c>
      <c r="MFL86" s="16">
        <f t="shared" si="397"/>
        <v>0</v>
      </c>
      <c r="MFM86" s="16">
        <f t="shared" si="397"/>
        <v>0</v>
      </c>
      <c r="MFN86" s="16">
        <f t="shared" si="397"/>
        <v>0</v>
      </c>
      <c r="MFO86" s="16">
        <f t="shared" si="397"/>
        <v>0</v>
      </c>
      <c r="MFP86" s="16">
        <f t="shared" si="397"/>
        <v>0</v>
      </c>
      <c r="MFQ86" s="16">
        <f t="shared" si="397"/>
        <v>0</v>
      </c>
      <c r="MFR86" s="16">
        <f t="shared" si="397"/>
        <v>0</v>
      </c>
      <c r="MFS86" s="16">
        <f t="shared" si="397"/>
        <v>0</v>
      </c>
      <c r="MFT86" s="16">
        <f t="shared" si="397"/>
        <v>0</v>
      </c>
      <c r="MFU86" s="16">
        <f t="shared" si="397"/>
        <v>0</v>
      </c>
      <c r="MFV86" s="16">
        <f t="shared" si="397"/>
        <v>0</v>
      </c>
      <c r="MFW86" s="16">
        <f t="shared" si="397"/>
        <v>0</v>
      </c>
      <c r="MFX86" s="16">
        <f t="shared" si="397"/>
        <v>0</v>
      </c>
      <c r="MFY86" s="16">
        <f t="shared" si="397"/>
        <v>0</v>
      </c>
      <c r="MFZ86" s="16">
        <f t="shared" si="397"/>
        <v>0</v>
      </c>
      <c r="MGA86" s="16">
        <f t="shared" si="397"/>
        <v>0</v>
      </c>
      <c r="MGB86" s="16">
        <f t="shared" si="397"/>
        <v>0</v>
      </c>
      <c r="MGC86" s="16">
        <f t="shared" si="397"/>
        <v>0</v>
      </c>
      <c r="MGD86" s="16">
        <f t="shared" si="397"/>
        <v>0</v>
      </c>
      <c r="MGE86" s="16">
        <f t="shared" si="397"/>
        <v>0</v>
      </c>
      <c r="MGF86" s="16">
        <f t="shared" si="397"/>
        <v>0</v>
      </c>
      <c r="MGG86" s="16">
        <f t="shared" si="397"/>
        <v>0</v>
      </c>
      <c r="MGH86" s="16">
        <f t="shared" si="397"/>
        <v>0</v>
      </c>
      <c r="MGI86" s="16">
        <f t="shared" si="397"/>
        <v>0</v>
      </c>
      <c r="MGJ86" s="16">
        <f t="shared" ref="MGJ86:MIU86" si="398">MFV83</f>
        <v>0</v>
      </c>
      <c r="MGK86" s="16">
        <f t="shared" si="398"/>
        <v>0</v>
      </c>
      <c r="MGL86" s="16">
        <f t="shared" si="398"/>
        <v>0</v>
      </c>
      <c r="MGM86" s="16">
        <f t="shared" si="398"/>
        <v>0</v>
      </c>
      <c r="MGN86" s="16">
        <f t="shared" si="398"/>
        <v>0</v>
      </c>
      <c r="MGO86" s="16">
        <f t="shared" si="398"/>
        <v>0</v>
      </c>
      <c r="MGP86" s="16">
        <f t="shared" si="398"/>
        <v>0</v>
      </c>
      <c r="MGQ86" s="16">
        <f t="shared" si="398"/>
        <v>0</v>
      </c>
      <c r="MGR86" s="16">
        <f t="shared" si="398"/>
        <v>0</v>
      </c>
      <c r="MGS86" s="16">
        <f t="shared" si="398"/>
        <v>0</v>
      </c>
      <c r="MGT86" s="16">
        <f t="shared" si="398"/>
        <v>0</v>
      </c>
      <c r="MGU86" s="16">
        <f t="shared" si="398"/>
        <v>0</v>
      </c>
      <c r="MGV86" s="16">
        <f t="shared" si="398"/>
        <v>0</v>
      </c>
      <c r="MGW86" s="16">
        <f t="shared" si="398"/>
        <v>0</v>
      </c>
      <c r="MGX86" s="16">
        <f t="shared" si="398"/>
        <v>0</v>
      </c>
      <c r="MGY86" s="16">
        <f t="shared" si="398"/>
        <v>0</v>
      </c>
      <c r="MGZ86" s="16">
        <f t="shared" si="398"/>
        <v>0</v>
      </c>
      <c r="MHA86" s="16">
        <f t="shared" si="398"/>
        <v>0</v>
      </c>
      <c r="MHB86" s="16">
        <f t="shared" si="398"/>
        <v>0</v>
      </c>
      <c r="MHC86" s="16">
        <f t="shared" si="398"/>
        <v>0</v>
      </c>
      <c r="MHD86" s="16">
        <f t="shared" si="398"/>
        <v>0</v>
      </c>
      <c r="MHE86" s="16">
        <f t="shared" si="398"/>
        <v>0</v>
      </c>
      <c r="MHF86" s="16">
        <f t="shared" si="398"/>
        <v>0</v>
      </c>
      <c r="MHG86" s="16">
        <f t="shared" si="398"/>
        <v>0</v>
      </c>
      <c r="MHH86" s="16">
        <f t="shared" si="398"/>
        <v>0</v>
      </c>
      <c r="MHI86" s="16">
        <f t="shared" si="398"/>
        <v>0</v>
      </c>
      <c r="MHJ86" s="16">
        <f t="shared" si="398"/>
        <v>0</v>
      </c>
      <c r="MHK86" s="16">
        <f t="shared" si="398"/>
        <v>0</v>
      </c>
      <c r="MHL86" s="16">
        <f t="shared" si="398"/>
        <v>0</v>
      </c>
      <c r="MHM86" s="16">
        <f t="shared" si="398"/>
        <v>0</v>
      </c>
      <c r="MHN86" s="16">
        <f t="shared" si="398"/>
        <v>0</v>
      </c>
      <c r="MHO86" s="16">
        <f t="shared" si="398"/>
        <v>0</v>
      </c>
      <c r="MHP86" s="16">
        <f t="shared" si="398"/>
        <v>0</v>
      </c>
      <c r="MHQ86" s="16">
        <f t="shared" si="398"/>
        <v>0</v>
      </c>
      <c r="MHR86" s="16">
        <f t="shared" si="398"/>
        <v>0</v>
      </c>
      <c r="MHS86" s="16">
        <f t="shared" si="398"/>
        <v>0</v>
      </c>
      <c r="MHT86" s="16">
        <f t="shared" si="398"/>
        <v>0</v>
      </c>
      <c r="MHU86" s="16">
        <f t="shared" si="398"/>
        <v>0</v>
      </c>
      <c r="MHV86" s="16">
        <f t="shared" si="398"/>
        <v>0</v>
      </c>
      <c r="MHW86" s="16">
        <f t="shared" si="398"/>
        <v>0</v>
      </c>
      <c r="MHX86" s="16">
        <f t="shared" si="398"/>
        <v>0</v>
      </c>
      <c r="MHY86" s="16">
        <f t="shared" si="398"/>
        <v>0</v>
      </c>
      <c r="MHZ86" s="16">
        <f t="shared" si="398"/>
        <v>0</v>
      </c>
      <c r="MIA86" s="16">
        <f t="shared" si="398"/>
        <v>0</v>
      </c>
      <c r="MIB86" s="16">
        <f t="shared" si="398"/>
        <v>0</v>
      </c>
      <c r="MIC86" s="16">
        <f t="shared" si="398"/>
        <v>0</v>
      </c>
      <c r="MID86" s="16">
        <f t="shared" si="398"/>
        <v>0</v>
      </c>
      <c r="MIE86" s="16">
        <f t="shared" si="398"/>
        <v>0</v>
      </c>
      <c r="MIF86" s="16">
        <f t="shared" si="398"/>
        <v>0</v>
      </c>
      <c r="MIG86" s="16">
        <f t="shared" si="398"/>
        <v>0</v>
      </c>
      <c r="MIH86" s="16">
        <f t="shared" si="398"/>
        <v>0</v>
      </c>
      <c r="MII86" s="16">
        <f t="shared" si="398"/>
        <v>0</v>
      </c>
      <c r="MIJ86" s="16">
        <f t="shared" si="398"/>
        <v>0</v>
      </c>
      <c r="MIK86" s="16">
        <f t="shared" si="398"/>
        <v>0</v>
      </c>
      <c r="MIL86" s="16">
        <f t="shared" si="398"/>
        <v>0</v>
      </c>
      <c r="MIM86" s="16">
        <f t="shared" si="398"/>
        <v>0</v>
      </c>
      <c r="MIN86" s="16">
        <f t="shared" si="398"/>
        <v>0</v>
      </c>
      <c r="MIO86" s="16">
        <f t="shared" si="398"/>
        <v>0</v>
      </c>
      <c r="MIP86" s="16">
        <f t="shared" si="398"/>
        <v>0</v>
      </c>
      <c r="MIQ86" s="16">
        <f t="shared" si="398"/>
        <v>0</v>
      </c>
      <c r="MIR86" s="16">
        <f t="shared" si="398"/>
        <v>0</v>
      </c>
      <c r="MIS86" s="16">
        <f t="shared" si="398"/>
        <v>0</v>
      </c>
      <c r="MIT86" s="16">
        <f t="shared" si="398"/>
        <v>0</v>
      </c>
      <c r="MIU86" s="16">
        <f t="shared" si="398"/>
        <v>0</v>
      </c>
      <c r="MIV86" s="16">
        <f t="shared" ref="MIV86:MLG86" si="399">MIH83</f>
        <v>0</v>
      </c>
      <c r="MIW86" s="16">
        <f t="shared" si="399"/>
        <v>0</v>
      </c>
      <c r="MIX86" s="16">
        <f t="shared" si="399"/>
        <v>0</v>
      </c>
      <c r="MIY86" s="16">
        <f t="shared" si="399"/>
        <v>0</v>
      </c>
      <c r="MIZ86" s="16">
        <f t="shared" si="399"/>
        <v>0</v>
      </c>
      <c r="MJA86" s="16">
        <f t="shared" si="399"/>
        <v>0</v>
      </c>
      <c r="MJB86" s="16">
        <f t="shared" si="399"/>
        <v>0</v>
      </c>
      <c r="MJC86" s="16">
        <f t="shared" si="399"/>
        <v>0</v>
      </c>
      <c r="MJD86" s="16">
        <f t="shared" si="399"/>
        <v>0</v>
      </c>
      <c r="MJE86" s="16">
        <f t="shared" si="399"/>
        <v>0</v>
      </c>
      <c r="MJF86" s="16">
        <f t="shared" si="399"/>
        <v>0</v>
      </c>
      <c r="MJG86" s="16">
        <f t="shared" si="399"/>
        <v>0</v>
      </c>
      <c r="MJH86" s="16">
        <f t="shared" si="399"/>
        <v>0</v>
      </c>
      <c r="MJI86" s="16">
        <f t="shared" si="399"/>
        <v>0</v>
      </c>
      <c r="MJJ86" s="16">
        <f t="shared" si="399"/>
        <v>0</v>
      </c>
      <c r="MJK86" s="16">
        <f t="shared" si="399"/>
        <v>0</v>
      </c>
      <c r="MJL86" s="16">
        <f t="shared" si="399"/>
        <v>0</v>
      </c>
      <c r="MJM86" s="16">
        <f t="shared" si="399"/>
        <v>0</v>
      </c>
      <c r="MJN86" s="16">
        <f t="shared" si="399"/>
        <v>0</v>
      </c>
      <c r="MJO86" s="16">
        <f t="shared" si="399"/>
        <v>0</v>
      </c>
      <c r="MJP86" s="16">
        <f t="shared" si="399"/>
        <v>0</v>
      </c>
      <c r="MJQ86" s="16">
        <f t="shared" si="399"/>
        <v>0</v>
      </c>
      <c r="MJR86" s="16">
        <f t="shared" si="399"/>
        <v>0</v>
      </c>
      <c r="MJS86" s="16">
        <f t="shared" si="399"/>
        <v>0</v>
      </c>
      <c r="MJT86" s="16">
        <f t="shared" si="399"/>
        <v>0</v>
      </c>
      <c r="MJU86" s="16">
        <f t="shared" si="399"/>
        <v>0</v>
      </c>
      <c r="MJV86" s="16">
        <f t="shared" si="399"/>
        <v>0</v>
      </c>
      <c r="MJW86" s="16">
        <f t="shared" si="399"/>
        <v>0</v>
      </c>
      <c r="MJX86" s="16">
        <f t="shared" si="399"/>
        <v>0</v>
      </c>
      <c r="MJY86" s="16">
        <f t="shared" si="399"/>
        <v>0</v>
      </c>
      <c r="MJZ86" s="16">
        <f t="shared" si="399"/>
        <v>0</v>
      </c>
      <c r="MKA86" s="16">
        <f t="shared" si="399"/>
        <v>0</v>
      </c>
      <c r="MKB86" s="16">
        <f t="shared" si="399"/>
        <v>0</v>
      </c>
      <c r="MKC86" s="16">
        <f t="shared" si="399"/>
        <v>0</v>
      </c>
      <c r="MKD86" s="16">
        <f t="shared" si="399"/>
        <v>0</v>
      </c>
      <c r="MKE86" s="16">
        <f t="shared" si="399"/>
        <v>0</v>
      </c>
      <c r="MKF86" s="16">
        <f t="shared" si="399"/>
        <v>0</v>
      </c>
      <c r="MKG86" s="16">
        <f t="shared" si="399"/>
        <v>0</v>
      </c>
      <c r="MKH86" s="16">
        <f t="shared" si="399"/>
        <v>0</v>
      </c>
      <c r="MKI86" s="16">
        <f t="shared" si="399"/>
        <v>0</v>
      </c>
      <c r="MKJ86" s="16">
        <f t="shared" si="399"/>
        <v>0</v>
      </c>
      <c r="MKK86" s="16">
        <f t="shared" si="399"/>
        <v>0</v>
      </c>
      <c r="MKL86" s="16">
        <f t="shared" si="399"/>
        <v>0</v>
      </c>
      <c r="MKM86" s="16">
        <f t="shared" si="399"/>
        <v>0</v>
      </c>
      <c r="MKN86" s="16">
        <f t="shared" si="399"/>
        <v>0</v>
      </c>
      <c r="MKO86" s="16">
        <f t="shared" si="399"/>
        <v>0</v>
      </c>
      <c r="MKP86" s="16">
        <f t="shared" si="399"/>
        <v>0</v>
      </c>
      <c r="MKQ86" s="16">
        <f t="shared" si="399"/>
        <v>0</v>
      </c>
      <c r="MKR86" s="16">
        <f t="shared" si="399"/>
        <v>0</v>
      </c>
      <c r="MKS86" s="16">
        <f t="shared" si="399"/>
        <v>0</v>
      </c>
      <c r="MKT86" s="16">
        <f t="shared" si="399"/>
        <v>0</v>
      </c>
      <c r="MKU86" s="16">
        <f t="shared" si="399"/>
        <v>0</v>
      </c>
      <c r="MKV86" s="16">
        <f t="shared" si="399"/>
        <v>0</v>
      </c>
      <c r="MKW86" s="16">
        <f t="shared" si="399"/>
        <v>0</v>
      </c>
      <c r="MKX86" s="16">
        <f t="shared" si="399"/>
        <v>0</v>
      </c>
      <c r="MKY86" s="16">
        <f t="shared" si="399"/>
        <v>0</v>
      </c>
      <c r="MKZ86" s="16">
        <f t="shared" si="399"/>
        <v>0</v>
      </c>
      <c r="MLA86" s="16">
        <f t="shared" si="399"/>
        <v>0</v>
      </c>
      <c r="MLB86" s="16">
        <f t="shared" si="399"/>
        <v>0</v>
      </c>
      <c r="MLC86" s="16">
        <f t="shared" si="399"/>
        <v>0</v>
      </c>
      <c r="MLD86" s="16">
        <f t="shared" si="399"/>
        <v>0</v>
      </c>
      <c r="MLE86" s="16">
        <f t="shared" si="399"/>
        <v>0</v>
      </c>
      <c r="MLF86" s="16">
        <f t="shared" si="399"/>
        <v>0</v>
      </c>
      <c r="MLG86" s="16">
        <f t="shared" si="399"/>
        <v>0</v>
      </c>
      <c r="MLH86" s="16">
        <f t="shared" ref="MLH86:MNS86" si="400">MKT83</f>
        <v>0</v>
      </c>
      <c r="MLI86" s="16">
        <f t="shared" si="400"/>
        <v>0</v>
      </c>
      <c r="MLJ86" s="16">
        <f t="shared" si="400"/>
        <v>0</v>
      </c>
      <c r="MLK86" s="16">
        <f t="shared" si="400"/>
        <v>0</v>
      </c>
      <c r="MLL86" s="16">
        <f t="shared" si="400"/>
        <v>0</v>
      </c>
      <c r="MLM86" s="16">
        <f t="shared" si="400"/>
        <v>0</v>
      </c>
      <c r="MLN86" s="16">
        <f t="shared" si="400"/>
        <v>0</v>
      </c>
      <c r="MLO86" s="16">
        <f t="shared" si="400"/>
        <v>0</v>
      </c>
      <c r="MLP86" s="16">
        <f t="shared" si="400"/>
        <v>0</v>
      </c>
      <c r="MLQ86" s="16">
        <f t="shared" si="400"/>
        <v>0</v>
      </c>
      <c r="MLR86" s="16">
        <f t="shared" si="400"/>
        <v>0</v>
      </c>
      <c r="MLS86" s="16">
        <f t="shared" si="400"/>
        <v>0</v>
      </c>
      <c r="MLT86" s="16">
        <f t="shared" si="400"/>
        <v>0</v>
      </c>
      <c r="MLU86" s="16">
        <f t="shared" si="400"/>
        <v>0</v>
      </c>
      <c r="MLV86" s="16">
        <f t="shared" si="400"/>
        <v>0</v>
      </c>
      <c r="MLW86" s="16">
        <f t="shared" si="400"/>
        <v>0</v>
      </c>
      <c r="MLX86" s="16">
        <f t="shared" si="400"/>
        <v>0</v>
      </c>
      <c r="MLY86" s="16">
        <f t="shared" si="400"/>
        <v>0</v>
      </c>
      <c r="MLZ86" s="16">
        <f t="shared" si="400"/>
        <v>0</v>
      </c>
      <c r="MMA86" s="16">
        <f t="shared" si="400"/>
        <v>0</v>
      </c>
      <c r="MMB86" s="16">
        <f t="shared" si="400"/>
        <v>0</v>
      </c>
      <c r="MMC86" s="16">
        <f t="shared" si="400"/>
        <v>0</v>
      </c>
      <c r="MMD86" s="16">
        <f t="shared" si="400"/>
        <v>0</v>
      </c>
      <c r="MME86" s="16">
        <f t="shared" si="400"/>
        <v>0</v>
      </c>
      <c r="MMF86" s="16">
        <f t="shared" si="400"/>
        <v>0</v>
      </c>
      <c r="MMG86" s="16">
        <f t="shared" si="400"/>
        <v>0</v>
      </c>
      <c r="MMH86" s="16">
        <f t="shared" si="400"/>
        <v>0</v>
      </c>
      <c r="MMI86" s="16">
        <f t="shared" si="400"/>
        <v>0</v>
      </c>
      <c r="MMJ86" s="16">
        <f t="shared" si="400"/>
        <v>0</v>
      </c>
      <c r="MMK86" s="16">
        <f t="shared" si="400"/>
        <v>0</v>
      </c>
      <c r="MML86" s="16">
        <f t="shared" si="400"/>
        <v>0</v>
      </c>
      <c r="MMM86" s="16">
        <f t="shared" si="400"/>
        <v>0</v>
      </c>
      <c r="MMN86" s="16">
        <f t="shared" si="400"/>
        <v>0</v>
      </c>
      <c r="MMO86" s="16">
        <f t="shared" si="400"/>
        <v>0</v>
      </c>
      <c r="MMP86" s="16">
        <f t="shared" si="400"/>
        <v>0</v>
      </c>
      <c r="MMQ86" s="16">
        <f t="shared" si="400"/>
        <v>0</v>
      </c>
      <c r="MMR86" s="16">
        <f t="shared" si="400"/>
        <v>0</v>
      </c>
      <c r="MMS86" s="16">
        <f t="shared" si="400"/>
        <v>0</v>
      </c>
      <c r="MMT86" s="16">
        <f t="shared" si="400"/>
        <v>0</v>
      </c>
      <c r="MMU86" s="16">
        <f t="shared" si="400"/>
        <v>0</v>
      </c>
      <c r="MMV86" s="16">
        <f t="shared" si="400"/>
        <v>0</v>
      </c>
      <c r="MMW86" s="16">
        <f t="shared" si="400"/>
        <v>0</v>
      </c>
      <c r="MMX86" s="16">
        <f t="shared" si="400"/>
        <v>0</v>
      </c>
      <c r="MMY86" s="16">
        <f t="shared" si="400"/>
        <v>0</v>
      </c>
      <c r="MMZ86" s="16">
        <f t="shared" si="400"/>
        <v>0</v>
      </c>
      <c r="MNA86" s="16">
        <f t="shared" si="400"/>
        <v>0</v>
      </c>
      <c r="MNB86" s="16">
        <f t="shared" si="400"/>
        <v>0</v>
      </c>
      <c r="MNC86" s="16">
        <f t="shared" si="400"/>
        <v>0</v>
      </c>
      <c r="MND86" s="16">
        <f t="shared" si="400"/>
        <v>0</v>
      </c>
      <c r="MNE86" s="16">
        <f t="shared" si="400"/>
        <v>0</v>
      </c>
      <c r="MNF86" s="16">
        <f t="shared" si="400"/>
        <v>0</v>
      </c>
      <c r="MNG86" s="16">
        <f t="shared" si="400"/>
        <v>0</v>
      </c>
      <c r="MNH86" s="16">
        <f t="shared" si="400"/>
        <v>0</v>
      </c>
      <c r="MNI86" s="16">
        <f t="shared" si="400"/>
        <v>0</v>
      </c>
      <c r="MNJ86" s="16">
        <f t="shared" si="400"/>
        <v>0</v>
      </c>
      <c r="MNK86" s="16">
        <f t="shared" si="400"/>
        <v>0</v>
      </c>
      <c r="MNL86" s="16">
        <f t="shared" si="400"/>
        <v>0</v>
      </c>
      <c r="MNM86" s="16">
        <f t="shared" si="400"/>
        <v>0</v>
      </c>
      <c r="MNN86" s="16">
        <f t="shared" si="400"/>
        <v>0</v>
      </c>
      <c r="MNO86" s="16">
        <f t="shared" si="400"/>
        <v>0</v>
      </c>
      <c r="MNP86" s="16">
        <f t="shared" si="400"/>
        <v>0</v>
      </c>
      <c r="MNQ86" s="16">
        <f t="shared" si="400"/>
        <v>0</v>
      </c>
      <c r="MNR86" s="16">
        <f t="shared" si="400"/>
        <v>0</v>
      </c>
      <c r="MNS86" s="16">
        <f t="shared" si="400"/>
        <v>0</v>
      </c>
      <c r="MNT86" s="16">
        <f t="shared" ref="MNT86:MQE86" si="401">MNF83</f>
        <v>0</v>
      </c>
      <c r="MNU86" s="16">
        <f t="shared" si="401"/>
        <v>0</v>
      </c>
      <c r="MNV86" s="16">
        <f t="shared" si="401"/>
        <v>0</v>
      </c>
      <c r="MNW86" s="16">
        <f t="shared" si="401"/>
        <v>0</v>
      </c>
      <c r="MNX86" s="16">
        <f t="shared" si="401"/>
        <v>0</v>
      </c>
      <c r="MNY86" s="16">
        <f t="shared" si="401"/>
        <v>0</v>
      </c>
      <c r="MNZ86" s="16">
        <f t="shared" si="401"/>
        <v>0</v>
      </c>
      <c r="MOA86" s="16">
        <f t="shared" si="401"/>
        <v>0</v>
      </c>
      <c r="MOB86" s="16">
        <f t="shared" si="401"/>
        <v>0</v>
      </c>
      <c r="MOC86" s="16">
        <f t="shared" si="401"/>
        <v>0</v>
      </c>
      <c r="MOD86" s="16">
        <f t="shared" si="401"/>
        <v>0</v>
      </c>
      <c r="MOE86" s="16">
        <f t="shared" si="401"/>
        <v>0</v>
      </c>
      <c r="MOF86" s="16">
        <f t="shared" si="401"/>
        <v>0</v>
      </c>
      <c r="MOG86" s="16">
        <f t="shared" si="401"/>
        <v>0</v>
      </c>
      <c r="MOH86" s="16">
        <f t="shared" si="401"/>
        <v>0</v>
      </c>
      <c r="MOI86" s="16">
        <f t="shared" si="401"/>
        <v>0</v>
      </c>
      <c r="MOJ86" s="16">
        <f t="shared" si="401"/>
        <v>0</v>
      </c>
      <c r="MOK86" s="16">
        <f t="shared" si="401"/>
        <v>0</v>
      </c>
      <c r="MOL86" s="16">
        <f t="shared" si="401"/>
        <v>0</v>
      </c>
      <c r="MOM86" s="16">
        <f t="shared" si="401"/>
        <v>0</v>
      </c>
      <c r="MON86" s="16">
        <f t="shared" si="401"/>
        <v>0</v>
      </c>
      <c r="MOO86" s="16">
        <f t="shared" si="401"/>
        <v>0</v>
      </c>
      <c r="MOP86" s="16">
        <f t="shared" si="401"/>
        <v>0</v>
      </c>
      <c r="MOQ86" s="16">
        <f t="shared" si="401"/>
        <v>0</v>
      </c>
      <c r="MOR86" s="16">
        <f t="shared" si="401"/>
        <v>0</v>
      </c>
      <c r="MOS86" s="16">
        <f t="shared" si="401"/>
        <v>0</v>
      </c>
      <c r="MOT86" s="16">
        <f t="shared" si="401"/>
        <v>0</v>
      </c>
      <c r="MOU86" s="16">
        <f t="shared" si="401"/>
        <v>0</v>
      </c>
      <c r="MOV86" s="16">
        <f t="shared" si="401"/>
        <v>0</v>
      </c>
      <c r="MOW86" s="16">
        <f t="shared" si="401"/>
        <v>0</v>
      </c>
      <c r="MOX86" s="16">
        <f t="shared" si="401"/>
        <v>0</v>
      </c>
      <c r="MOY86" s="16">
        <f t="shared" si="401"/>
        <v>0</v>
      </c>
      <c r="MOZ86" s="16">
        <f t="shared" si="401"/>
        <v>0</v>
      </c>
      <c r="MPA86" s="16">
        <f t="shared" si="401"/>
        <v>0</v>
      </c>
      <c r="MPB86" s="16">
        <f t="shared" si="401"/>
        <v>0</v>
      </c>
      <c r="MPC86" s="16">
        <f t="shared" si="401"/>
        <v>0</v>
      </c>
      <c r="MPD86" s="16">
        <f t="shared" si="401"/>
        <v>0</v>
      </c>
      <c r="MPE86" s="16">
        <f t="shared" si="401"/>
        <v>0</v>
      </c>
      <c r="MPF86" s="16">
        <f t="shared" si="401"/>
        <v>0</v>
      </c>
      <c r="MPG86" s="16">
        <f t="shared" si="401"/>
        <v>0</v>
      </c>
      <c r="MPH86" s="16">
        <f t="shared" si="401"/>
        <v>0</v>
      </c>
      <c r="MPI86" s="16">
        <f t="shared" si="401"/>
        <v>0</v>
      </c>
      <c r="MPJ86" s="16">
        <f t="shared" si="401"/>
        <v>0</v>
      </c>
      <c r="MPK86" s="16">
        <f t="shared" si="401"/>
        <v>0</v>
      </c>
      <c r="MPL86" s="16">
        <f t="shared" si="401"/>
        <v>0</v>
      </c>
      <c r="MPM86" s="16">
        <f t="shared" si="401"/>
        <v>0</v>
      </c>
      <c r="MPN86" s="16">
        <f t="shared" si="401"/>
        <v>0</v>
      </c>
      <c r="MPO86" s="16">
        <f t="shared" si="401"/>
        <v>0</v>
      </c>
      <c r="MPP86" s="16">
        <f t="shared" si="401"/>
        <v>0</v>
      </c>
      <c r="MPQ86" s="16">
        <f t="shared" si="401"/>
        <v>0</v>
      </c>
      <c r="MPR86" s="16">
        <f t="shared" si="401"/>
        <v>0</v>
      </c>
      <c r="MPS86" s="16">
        <f t="shared" si="401"/>
        <v>0</v>
      </c>
      <c r="MPT86" s="16">
        <f t="shared" si="401"/>
        <v>0</v>
      </c>
      <c r="MPU86" s="16">
        <f t="shared" si="401"/>
        <v>0</v>
      </c>
      <c r="MPV86" s="16">
        <f t="shared" si="401"/>
        <v>0</v>
      </c>
      <c r="MPW86" s="16">
        <f t="shared" si="401"/>
        <v>0</v>
      </c>
      <c r="MPX86" s="16">
        <f t="shared" si="401"/>
        <v>0</v>
      </c>
      <c r="MPY86" s="16">
        <f t="shared" si="401"/>
        <v>0</v>
      </c>
      <c r="MPZ86" s="16">
        <f t="shared" si="401"/>
        <v>0</v>
      </c>
      <c r="MQA86" s="16">
        <f t="shared" si="401"/>
        <v>0</v>
      </c>
      <c r="MQB86" s="16">
        <f t="shared" si="401"/>
        <v>0</v>
      </c>
      <c r="MQC86" s="16">
        <f t="shared" si="401"/>
        <v>0</v>
      </c>
      <c r="MQD86" s="16">
        <f t="shared" si="401"/>
        <v>0</v>
      </c>
      <c r="MQE86" s="16">
        <f t="shared" si="401"/>
        <v>0</v>
      </c>
      <c r="MQF86" s="16">
        <f t="shared" ref="MQF86:MSQ86" si="402">MPR83</f>
        <v>0</v>
      </c>
      <c r="MQG86" s="16">
        <f t="shared" si="402"/>
        <v>0</v>
      </c>
      <c r="MQH86" s="16">
        <f t="shared" si="402"/>
        <v>0</v>
      </c>
      <c r="MQI86" s="16">
        <f t="shared" si="402"/>
        <v>0</v>
      </c>
      <c r="MQJ86" s="16">
        <f t="shared" si="402"/>
        <v>0</v>
      </c>
      <c r="MQK86" s="16">
        <f t="shared" si="402"/>
        <v>0</v>
      </c>
      <c r="MQL86" s="16">
        <f t="shared" si="402"/>
        <v>0</v>
      </c>
      <c r="MQM86" s="16">
        <f t="shared" si="402"/>
        <v>0</v>
      </c>
      <c r="MQN86" s="16">
        <f t="shared" si="402"/>
        <v>0</v>
      </c>
      <c r="MQO86" s="16">
        <f t="shared" si="402"/>
        <v>0</v>
      </c>
      <c r="MQP86" s="16">
        <f t="shared" si="402"/>
        <v>0</v>
      </c>
      <c r="MQQ86" s="16">
        <f t="shared" si="402"/>
        <v>0</v>
      </c>
      <c r="MQR86" s="16">
        <f t="shared" si="402"/>
        <v>0</v>
      </c>
      <c r="MQS86" s="16">
        <f t="shared" si="402"/>
        <v>0</v>
      </c>
      <c r="MQT86" s="16">
        <f t="shared" si="402"/>
        <v>0</v>
      </c>
      <c r="MQU86" s="16">
        <f t="shared" si="402"/>
        <v>0</v>
      </c>
      <c r="MQV86" s="16">
        <f t="shared" si="402"/>
        <v>0</v>
      </c>
      <c r="MQW86" s="16">
        <f t="shared" si="402"/>
        <v>0</v>
      </c>
      <c r="MQX86" s="16">
        <f t="shared" si="402"/>
        <v>0</v>
      </c>
      <c r="MQY86" s="16">
        <f t="shared" si="402"/>
        <v>0</v>
      </c>
      <c r="MQZ86" s="16">
        <f t="shared" si="402"/>
        <v>0</v>
      </c>
      <c r="MRA86" s="16">
        <f t="shared" si="402"/>
        <v>0</v>
      </c>
      <c r="MRB86" s="16">
        <f t="shared" si="402"/>
        <v>0</v>
      </c>
      <c r="MRC86" s="16">
        <f t="shared" si="402"/>
        <v>0</v>
      </c>
      <c r="MRD86" s="16">
        <f t="shared" si="402"/>
        <v>0</v>
      </c>
      <c r="MRE86" s="16">
        <f t="shared" si="402"/>
        <v>0</v>
      </c>
      <c r="MRF86" s="16">
        <f t="shared" si="402"/>
        <v>0</v>
      </c>
      <c r="MRG86" s="16">
        <f t="shared" si="402"/>
        <v>0</v>
      </c>
      <c r="MRH86" s="16">
        <f t="shared" si="402"/>
        <v>0</v>
      </c>
      <c r="MRI86" s="16">
        <f t="shared" si="402"/>
        <v>0</v>
      </c>
      <c r="MRJ86" s="16">
        <f t="shared" si="402"/>
        <v>0</v>
      </c>
      <c r="MRK86" s="16">
        <f t="shared" si="402"/>
        <v>0</v>
      </c>
      <c r="MRL86" s="16">
        <f t="shared" si="402"/>
        <v>0</v>
      </c>
      <c r="MRM86" s="16">
        <f t="shared" si="402"/>
        <v>0</v>
      </c>
      <c r="MRN86" s="16">
        <f t="shared" si="402"/>
        <v>0</v>
      </c>
      <c r="MRO86" s="16">
        <f t="shared" si="402"/>
        <v>0</v>
      </c>
      <c r="MRP86" s="16">
        <f t="shared" si="402"/>
        <v>0</v>
      </c>
      <c r="MRQ86" s="16">
        <f t="shared" si="402"/>
        <v>0</v>
      </c>
      <c r="MRR86" s="16">
        <f t="shared" si="402"/>
        <v>0</v>
      </c>
      <c r="MRS86" s="16">
        <f t="shared" si="402"/>
        <v>0</v>
      </c>
      <c r="MRT86" s="16">
        <f t="shared" si="402"/>
        <v>0</v>
      </c>
      <c r="MRU86" s="16">
        <f t="shared" si="402"/>
        <v>0</v>
      </c>
      <c r="MRV86" s="16">
        <f t="shared" si="402"/>
        <v>0</v>
      </c>
      <c r="MRW86" s="16">
        <f t="shared" si="402"/>
        <v>0</v>
      </c>
      <c r="MRX86" s="16">
        <f t="shared" si="402"/>
        <v>0</v>
      </c>
      <c r="MRY86" s="16">
        <f t="shared" si="402"/>
        <v>0</v>
      </c>
      <c r="MRZ86" s="16">
        <f t="shared" si="402"/>
        <v>0</v>
      </c>
      <c r="MSA86" s="16">
        <f t="shared" si="402"/>
        <v>0</v>
      </c>
      <c r="MSB86" s="16">
        <f t="shared" si="402"/>
        <v>0</v>
      </c>
      <c r="MSC86" s="16">
        <f t="shared" si="402"/>
        <v>0</v>
      </c>
      <c r="MSD86" s="16">
        <f t="shared" si="402"/>
        <v>0</v>
      </c>
      <c r="MSE86" s="16">
        <f t="shared" si="402"/>
        <v>0</v>
      </c>
      <c r="MSF86" s="16">
        <f t="shared" si="402"/>
        <v>0</v>
      </c>
      <c r="MSG86" s="16">
        <f t="shared" si="402"/>
        <v>0</v>
      </c>
      <c r="MSH86" s="16">
        <f t="shared" si="402"/>
        <v>0</v>
      </c>
      <c r="MSI86" s="16">
        <f t="shared" si="402"/>
        <v>0</v>
      </c>
      <c r="MSJ86" s="16">
        <f t="shared" si="402"/>
        <v>0</v>
      </c>
      <c r="MSK86" s="16">
        <f t="shared" si="402"/>
        <v>0</v>
      </c>
      <c r="MSL86" s="16">
        <f t="shared" si="402"/>
        <v>0</v>
      </c>
      <c r="MSM86" s="16">
        <f t="shared" si="402"/>
        <v>0</v>
      </c>
      <c r="MSN86" s="16">
        <f t="shared" si="402"/>
        <v>0</v>
      </c>
      <c r="MSO86" s="16">
        <f t="shared" si="402"/>
        <v>0</v>
      </c>
      <c r="MSP86" s="16">
        <f t="shared" si="402"/>
        <v>0</v>
      </c>
      <c r="MSQ86" s="16">
        <f t="shared" si="402"/>
        <v>0</v>
      </c>
      <c r="MSR86" s="16">
        <f t="shared" ref="MSR86:MVC86" si="403">MSD83</f>
        <v>0</v>
      </c>
      <c r="MSS86" s="16">
        <f t="shared" si="403"/>
        <v>0</v>
      </c>
      <c r="MST86" s="16">
        <f t="shared" si="403"/>
        <v>0</v>
      </c>
      <c r="MSU86" s="16">
        <f t="shared" si="403"/>
        <v>0</v>
      </c>
      <c r="MSV86" s="16">
        <f t="shared" si="403"/>
        <v>0</v>
      </c>
      <c r="MSW86" s="16">
        <f t="shared" si="403"/>
        <v>0</v>
      </c>
      <c r="MSX86" s="16">
        <f t="shared" si="403"/>
        <v>0</v>
      </c>
      <c r="MSY86" s="16">
        <f t="shared" si="403"/>
        <v>0</v>
      </c>
      <c r="MSZ86" s="16">
        <f t="shared" si="403"/>
        <v>0</v>
      </c>
      <c r="MTA86" s="16">
        <f t="shared" si="403"/>
        <v>0</v>
      </c>
      <c r="MTB86" s="16">
        <f t="shared" si="403"/>
        <v>0</v>
      </c>
      <c r="MTC86" s="16">
        <f t="shared" si="403"/>
        <v>0</v>
      </c>
      <c r="MTD86" s="16">
        <f t="shared" si="403"/>
        <v>0</v>
      </c>
      <c r="MTE86" s="16">
        <f t="shared" si="403"/>
        <v>0</v>
      </c>
      <c r="MTF86" s="16">
        <f t="shared" si="403"/>
        <v>0</v>
      </c>
      <c r="MTG86" s="16">
        <f t="shared" si="403"/>
        <v>0</v>
      </c>
      <c r="MTH86" s="16">
        <f t="shared" si="403"/>
        <v>0</v>
      </c>
      <c r="MTI86" s="16">
        <f t="shared" si="403"/>
        <v>0</v>
      </c>
      <c r="MTJ86" s="16">
        <f t="shared" si="403"/>
        <v>0</v>
      </c>
      <c r="MTK86" s="16">
        <f t="shared" si="403"/>
        <v>0</v>
      </c>
      <c r="MTL86" s="16">
        <f t="shared" si="403"/>
        <v>0</v>
      </c>
      <c r="MTM86" s="16">
        <f t="shared" si="403"/>
        <v>0</v>
      </c>
      <c r="MTN86" s="16">
        <f t="shared" si="403"/>
        <v>0</v>
      </c>
      <c r="MTO86" s="16">
        <f t="shared" si="403"/>
        <v>0</v>
      </c>
      <c r="MTP86" s="16">
        <f t="shared" si="403"/>
        <v>0</v>
      </c>
      <c r="MTQ86" s="16">
        <f t="shared" si="403"/>
        <v>0</v>
      </c>
      <c r="MTR86" s="16">
        <f t="shared" si="403"/>
        <v>0</v>
      </c>
      <c r="MTS86" s="16">
        <f t="shared" si="403"/>
        <v>0</v>
      </c>
      <c r="MTT86" s="16">
        <f t="shared" si="403"/>
        <v>0</v>
      </c>
      <c r="MTU86" s="16">
        <f t="shared" si="403"/>
        <v>0</v>
      </c>
      <c r="MTV86" s="16">
        <f t="shared" si="403"/>
        <v>0</v>
      </c>
      <c r="MTW86" s="16">
        <f t="shared" si="403"/>
        <v>0</v>
      </c>
      <c r="MTX86" s="16">
        <f t="shared" si="403"/>
        <v>0</v>
      </c>
      <c r="MTY86" s="16">
        <f t="shared" si="403"/>
        <v>0</v>
      </c>
      <c r="MTZ86" s="16">
        <f t="shared" si="403"/>
        <v>0</v>
      </c>
      <c r="MUA86" s="16">
        <f t="shared" si="403"/>
        <v>0</v>
      </c>
      <c r="MUB86" s="16">
        <f t="shared" si="403"/>
        <v>0</v>
      </c>
      <c r="MUC86" s="16">
        <f t="shared" si="403"/>
        <v>0</v>
      </c>
      <c r="MUD86" s="16">
        <f t="shared" si="403"/>
        <v>0</v>
      </c>
      <c r="MUE86" s="16">
        <f t="shared" si="403"/>
        <v>0</v>
      </c>
      <c r="MUF86" s="16">
        <f t="shared" si="403"/>
        <v>0</v>
      </c>
      <c r="MUG86" s="16">
        <f t="shared" si="403"/>
        <v>0</v>
      </c>
      <c r="MUH86" s="16">
        <f t="shared" si="403"/>
        <v>0</v>
      </c>
      <c r="MUI86" s="16">
        <f t="shared" si="403"/>
        <v>0</v>
      </c>
      <c r="MUJ86" s="16">
        <f t="shared" si="403"/>
        <v>0</v>
      </c>
      <c r="MUK86" s="16">
        <f t="shared" si="403"/>
        <v>0</v>
      </c>
      <c r="MUL86" s="16">
        <f t="shared" si="403"/>
        <v>0</v>
      </c>
      <c r="MUM86" s="16">
        <f t="shared" si="403"/>
        <v>0</v>
      </c>
      <c r="MUN86" s="16">
        <f t="shared" si="403"/>
        <v>0</v>
      </c>
      <c r="MUO86" s="16">
        <f t="shared" si="403"/>
        <v>0</v>
      </c>
      <c r="MUP86" s="16">
        <f t="shared" si="403"/>
        <v>0</v>
      </c>
      <c r="MUQ86" s="16">
        <f t="shared" si="403"/>
        <v>0</v>
      </c>
      <c r="MUR86" s="16">
        <f t="shared" si="403"/>
        <v>0</v>
      </c>
      <c r="MUS86" s="16">
        <f t="shared" si="403"/>
        <v>0</v>
      </c>
      <c r="MUT86" s="16">
        <f t="shared" si="403"/>
        <v>0</v>
      </c>
      <c r="MUU86" s="16">
        <f t="shared" si="403"/>
        <v>0</v>
      </c>
      <c r="MUV86" s="16">
        <f t="shared" si="403"/>
        <v>0</v>
      </c>
      <c r="MUW86" s="16">
        <f t="shared" si="403"/>
        <v>0</v>
      </c>
      <c r="MUX86" s="16">
        <f t="shared" si="403"/>
        <v>0</v>
      </c>
      <c r="MUY86" s="16">
        <f t="shared" si="403"/>
        <v>0</v>
      </c>
      <c r="MUZ86" s="16">
        <f t="shared" si="403"/>
        <v>0</v>
      </c>
      <c r="MVA86" s="16">
        <f t="shared" si="403"/>
        <v>0</v>
      </c>
      <c r="MVB86" s="16">
        <f t="shared" si="403"/>
        <v>0</v>
      </c>
      <c r="MVC86" s="16">
        <f t="shared" si="403"/>
        <v>0</v>
      </c>
      <c r="MVD86" s="16">
        <f t="shared" ref="MVD86:MXO86" si="404">MUP83</f>
        <v>0</v>
      </c>
      <c r="MVE86" s="16">
        <f t="shared" si="404"/>
        <v>0</v>
      </c>
      <c r="MVF86" s="16">
        <f t="shared" si="404"/>
        <v>0</v>
      </c>
      <c r="MVG86" s="16">
        <f t="shared" si="404"/>
        <v>0</v>
      </c>
      <c r="MVH86" s="16">
        <f t="shared" si="404"/>
        <v>0</v>
      </c>
      <c r="MVI86" s="16">
        <f t="shared" si="404"/>
        <v>0</v>
      </c>
      <c r="MVJ86" s="16">
        <f t="shared" si="404"/>
        <v>0</v>
      </c>
      <c r="MVK86" s="16">
        <f t="shared" si="404"/>
        <v>0</v>
      </c>
      <c r="MVL86" s="16">
        <f t="shared" si="404"/>
        <v>0</v>
      </c>
      <c r="MVM86" s="16">
        <f t="shared" si="404"/>
        <v>0</v>
      </c>
      <c r="MVN86" s="16">
        <f t="shared" si="404"/>
        <v>0</v>
      </c>
      <c r="MVO86" s="16">
        <f t="shared" si="404"/>
        <v>0</v>
      </c>
      <c r="MVP86" s="16">
        <f t="shared" si="404"/>
        <v>0</v>
      </c>
      <c r="MVQ86" s="16">
        <f t="shared" si="404"/>
        <v>0</v>
      </c>
      <c r="MVR86" s="16">
        <f t="shared" si="404"/>
        <v>0</v>
      </c>
      <c r="MVS86" s="16">
        <f t="shared" si="404"/>
        <v>0</v>
      </c>
      <c r="MVT86" s="16">
        <f t="shared" si="404"/>
        <v>0</v>
      </c>
      <c r="MVU86" s="16">
        <f t="shared" si="404"/>
        <v>0</v>
      </c>
      <c r="MVV86" s="16">
        <f t="shared" si="404"/>
        <v>0</v>
      </c>
      <c r="MVW86" s="16">
        <f t="shared" si="404"/>
        <v>0</v>
      </c>
      <c r="MVX86" s="16">
        <f t="shared" si="404"/>
        <v>0</v>
      </c>
      <c r="MVY86" s="16">
        <f t="shared" si="404"/>
        <v>0</v>
      </c>
      <c r="MVZ86" s="16">
        <f t="shared" si="404"/>
        <v>0</v>
      </c>
      <c r="MWA86" s="16">
        <f t="shared" si="404"/>
        <v>0</v>
      </c>
      <c r="MWB86" s="16">
        <f t="shared" si="404"/>
        <v>0</v>
      </c>
      <c r="MWC86" s="16">
        <f t="shared" si="404"/>
        <v>0</v>
      </c>
      <c r="MWD86" s="16">
        <f t="shared" si="404"/>
        <v>0</v>
      </c>
      <c r="MWE86" s="16">
        <f t="shared" si="404"/>
        <v>0</v>
      </c>
      <c r="MWF86" s="16">
        <f t="shared" si="404"/>
        <v>0</v>
      </c>
      <c r="MWG86" s="16">
        <f t="shared" si="404"/>
        <v>0</v>
      </c>
      <c r="MWH86" s="16">
        <f t="shared" si="404"/>
        <v>0</v>
      </c>
      <c r="MWI86" s="16">
        <f t="shared" si="404"/>
        <v>0</v>
      </c>
      <c r="MWJ86" s="16">
        <f t="shared" si="404"/>
        <v>0</v>
      </c>
      <c r="MWK86" s="16">
        <f t="shared" si="404"/>
        <v>0</v>
      </c>
      <c r="MWL86" s="16">
        <f t="shared" si="404"/>
        <v>0</v>
      </c>
      <c r="MWM86" s="16">
        <f t="shared" si="404"/>
        <v>0</v>
      </c>
      <c r="MWN86" s="16">
        <f t="shared" si="404"/>
        <v>0</v>
      </c>
      <c r="MWO86" s="16">
        <f t="shared" si="404"/>
        <v>0</v>
      </c>
      <c r="MWP86" s="16">
        <f t="shared" si="404"/>
        <v>0</v>
      </c>
      <c r="MWQ86" s="16">
        <f t="shared" si="404"/>
        <v>0</v>
      </c>
      <c r="MWR86" s="16">
        <f t="shared" si="404"/>
        <v>0</v>
      </c>
      <c r="MWS86" s="16">
        <f t="shared" si="404"/>
        <v>0</v>
      </c>
      <c r="MWT86" s="16">
        <f t="shared" si="404"/>
        <v>0</v>
      </c>
      <c r="MWU86" s="16">
        <f t="shared" si="404"/>
        <v>0</v>
      </c>
      <c r="MWV86" s="16">
        <f t="shared" si="404"/>
        <v>0</v>
      </c>
      <c r="MWW86" s="16">
        <f t="shared" si="404"/>
        <v>0</v>
      </c>
      <c r="MWX86" s="16">
        <f t="shared" si="404"/>
        <v>0</v>
      </c>
      <c r="MWY86" s="16">
        <f t="shared" si="404"/>
        <v>0</v>
      </c>
      <c r="MWZ86" s="16">
        <f t="shared" si="404"/>
        <v>0</v>
      </c>
      <c r="MXA86" s="16">
        <f t="shared" si="404"/>
        <v>0</v>
      </c>
      <c r="MXB86" s="16">
        <f t="shared" si="404"/>
        <v>0</v>
      </c>
      <c r="MXC86" s="16">
        <f t="shared" si="404"/>
        <v>0</v>
      </c>
      <c r="MXD86" s="16">
        <f t="shared" si="404"/>
        <v>0</v>
      </c>
      <c r="MXE86" s="16">
        <f t="shared" si="404"/>
        <v>0</v>
      </c>
      <c r="MXF86" s="16">
        <f t="shared" si="404"/>
        <v>0</v>
      </c>
      <c r="MXG86" s="16">
        <f t="shared" si="404"/>
        <v>0</v>
      </c>
      <c r="MXH86" s="16">
        <f t="shared" si="404"/>
        <v>0</v>
      </c>
      <c r="MXI86" s="16">
        <f t="shared" si="404"/>
        <v>0</v>
      </c>
      <c r="MXJ86" s="16">
        <f t="shared" si="404"/>
        <v>0</v>
      </c>
      <c r="MXK86" s="16">
        <f t="shared" si="404"/>
        <v>0</v>
      </c>
      <c r="MXL86" s="16">
        <f t="shared" si="404"/>
        <v>0</v>
      </c>
      <c r="MXM86" s="16">
        <f t="shared" si="404"/>
        <v>0</v>
      </c>
      <c r="MXN86" s="16">
        <f t="shared" si="404"/>
        <v>0</v>
      </c>
      <c r="MXO86" s="16">
        <f t="shared" si="404"/>
        <v>0</v>
      </c>
      <c r="MXP86" s="16">
        <f t="shared" ref="MXP86:NAA86" si="405">MXB83</f>
        <v>0</v>
      </c>
      <c r="MXQ86" s="16">
        <f t="shared" si="405"/>
        <v>0</v>
      </c>
      <c r="MXR86" s="16">
        <f t="shared" si="405"/>
        <v>0</v>
      </c>
      <c r="MXS86" s="16">
        <f t="shared" si="405"/>
        <v>0</v>
      </c>
      <c r="MXT86" s="16">
        <f t="shared" si="405"/>
        <v>0</v>
      </c>
      <c r="MXU86" s="16">
        <f t="shared" si="405"/>
        <v>0</v>
      </c>
      <c r="MXV86" s="16">
        <f t="shared" si="405"/>
        <v>0</v>
      </c>
      <c r="MXW86" s="16">
        <f t="shared" si="405"/>
        <v>0</v>
      </c>
      <c r="MXX86" s="16">
        <f t="shared" si="405"/>
        <v>0</v>
      </c>
      <c r="MXY86" s="16">
        <f t="shared" si="405"/>
        <v>0</v>
      </c>
      <c r="MXZ86" s="16">
        <f t="shared" si="405"/>
        <v>0</v>
      </c>
      <c r="MYA86" s="16">
        <f t="shared" si="405"/>
        <v>0</v>
      </c>
      <c r="MYB86" s="16">
        <f t="shared" si="405"/>
        <v>0</v>
      </c>
      <c r="MYC86" s="16">
        <f t="shared" si="405"/>
        <v>0</v>
      </c>
      <c r="MYD86" s="16">
        <f t="shared" si="405"/>
        <v>0</v>
      </c>
      <c r="MYE86" s="16">
        <f t="shared" si="405"/>
        <v>0</v>
      </c>
      <c r="MYF86" s="16">
        <f t="shared" si="405"/>
        <v>0</v>
      </c>
      <c r="MYG86" s="16">
        <f t="shared" si="405"/>
        <v>0</v>
      </c>
      <c r="MYH86" s="16">
        <f t="shared" si="405"/>
        <v>0</v>
      </c>
      <c r="MYI86" s="16">
        <f t="shared" si="405"/>
        <v>0</v>
      </c>
      <c r="MYJ86" s="16">
        <f t="shared" si="405"/>
        <v>0</v>
      </c>
      <c r="MYK86" s="16">
        <f t="shared" si="405"/>
        <v>0</v>
      </c>
      <c r="MYL86" s="16">
        <f t="shared" si="405"/>
        <v>0</v>
      </c>
      <c r="MYM86" s="16">
        <f t="shared" si="405"/>
        <v>0</v>
      </c>
      <c r="MYN86" s="16">
        <f t="shared" si="405"/>
        <v>0</v>
      </c>
      <c r="MYO86" s="16">
        <f t="shared" si="405"/>
        <v>0</v>
      </c>
      <c r="MYP86" s="16">
        <f t="shared" si="405"/>
        <v>0</v>
      </c>
      <c r="MYQ86" s="16">
        <f t="shared" si="405"/>
        <v>0</v>
      </c>
      <c r="MYR86" s="16">
        <f t="shared" si="405"/>
        <v>0</v>
      </c>
      <c r="MYS86" s="16">
        <f t="shared" si="405"/>
        <v>0</v>
      </c>
      <c r="MYT86" s="16">
        <f t="shared" si="405"/>
        <v>0</v>
      </c>
      <c r="MYU86" s="16">
        <f t="shared" si="405"/>
        <v>0</v>
      </c>
      <c r="MYV86" s="16">
        <f t="shared" si="405"/>
        <v>0</v>
      </c>
      <c r="MYW86" s="16">
        <f t="shared" si="405"/>
        <v>0</v>
      </c>
      <c r="MYX86" s="16">
        <f t="shared" si="405"/>
        <v>0</v>
      </c>
      <c r="MYY86" s="16">
        <f t="shared" si="405"/>
        <v>0</v>
      </c>
      <c r="MYZ86" s="16">
        <f t="shared" si="405"/>
        <v>0</v>
      </c>
      <c r="MZA86" s="16">
        <f t="shared" si="405"/>
        <v>0</v>
      </c>
      <c r="MZB86" s="16">
        <f t="shared" si="405"/>
        <v>0</v>
      </c>
      <c r="MZC86" s="16">
        <f t="shared" si="405"/>
        <v>0</v>
      </c>
      <c r="MZD86" s="16">
        <f t="shared" si="405"/>
        <v>0</v>
      </c>
      <c r="MZE86" s="16">
        <f t="shared" si="405"/>
        <v>0</v>
      </c>
      <c r="MZF86" s="16">
        <f t="shared" si="405"/>
        <v>0</v>
      </c>
      <c r="MZG86" s="16">
        <f t="shared" si="405"/>
        <v>0</v>
      </c>
      <c r="MZH86" s="16">
        <f t="shared" si="405"/>
        <v>0</v>
      </c>
      <c r="MZI86" s="16">
        <f t="shared" si="405"/>
        <v>0</v>
      </c>
      <c r="MZJ86" s="16">
        <f t="shared" si="405"/>
        <v>0</v>
      </c>
      <c r="MZK86" s="16">
        <f t="shared" si="405"/>
        <v>0</v>
      </c>
      <c r="MZL86" s="16">
        <f t="shared" si="405"/>
        <v>0</v>
      </c>
      <c r="MZM86" s="16">
        <f t="shared" si="405"/>
        <v>0</v>
      </c>
      <c r="MZN86" s="16">
        <f t="shared" si="405"/>
        <v>0</v>
      </c>
      <c r="MZO86" s="16">
        <f t="shared" si="405"/>
        <v>0</v>
      </c>
      <c r="MZP86" s="16">
        <f t="shared" si="405"/>
        <v>0</v>
      </c>
      <c r="MZQ86" s="16">
        <f t="shared" si="405"/>
        <v>0</v>
      </c>
      <c r="MZR86" s="16">
        <f t="shared" si="405"/>
        <v>0</v>
      </c>
      <c r="MZS86" s="16">
        <f t="shared" si="405"/>
        <v>0</v>
      </c>
      <c r="MZT86" s="16">
        <f t="shared" si="405"/>
        <v>0</v>
      </c>
      <c r="MZU86" s="16">
        <f t="shared" si="405"/>
        <v>0</v>
      </c>
      <c r="MZV86" s="16">
        <f t="shared" si="405"/>
        <v>0</v>
      </c>
      <c r="MZW86" s="16">
        <f t="shared" si="405"/>
        <v>0</v>
      </c>
      <c r="MZX86" s="16">
        <f t="shared" si="405"/>
        <v>0</v>
      </c>
      <c r="MZY86" s="16">
        <f t="shared" si="405"/>
        <v>0</v>
      </c>
      <c r="MZZ86" s="16">
        <f t="shared" si="405"/>
        <v>0</v>
      </c>
      <c r="NAA86" s="16">
        <f t="shared" si="405"/>
        <v>0</v>
      </c>
      <c r="NAB86" s="16">
        <f t="shared" ref="NAB86:NCM86" si="406">MZN83</f>
        <v>0</v>
      </c>
      <c r="NAC86" s="16">
        <f t="shared" si="406"/>
        <v>0</v>
      </c>
      <c r="NAD86" s="16">
        <f t="shared" si="406"/>
        <v>0</v>
      </c>
      <c r="NAE86" s="16">
        <f t="shared" si="406"/>
        <v>0</v>
      </c>
      <c r="NAF86" s="16">
        <f t="shared" si="406"/>
        <v>0</v>
      </c>
      <c r="NAG86" s="16">
        <f t="shared" si="406"/>
        <v>0</v>
      </c>
      <c r="NAH86" s="16">
        <f t="shared" si="406"/>
        <v>0</v>
      </c>
      <c r="NAI86" s="16">
        <f t="shared" si="406"/>
        <v>0</v>
      </c>
      <c r="NAJ86" s="16">
        <f t="shared" si="406"/>
        <v>0</v>
      </c>
      <c r="NAK86" s="16">
        <f t="shared" si="406"/>
        <v>0</v>
      </c>
      <c r="NAL86" s="16">
        <f t="shared" si="406"/>
        <v>0</v>
      </c>
      <c r="NAM86" s="16">
        <f t="shared" si="406"/>
        <v>0</v>
      </c>
      <c r="NAN86" s="16">
        <f t="shared" si="406"/>
        <v>0</v>
      </c>
      <c r="NAO86" s="16">
        <f t="shared" si="406"/>
        <v>0</v>
      </c>
      <c r="NAP86" s="16">
        <f t="shared" si="406"/>
        <v>0</v>
      </c>
      <c r="NAQ86" s="16">
        <f t="shared" si="406"/>
        <v>0</v>
      </c>
      <c r="NAR86" s="16">
        <f t="shared" si="406"/>
        <v>0</v>
      </c>
      <c r="NAS86" s="16">
        <f t="shared" si="406"/>
        <v>0</v>
      </c>
      <c r="NAT86" s="16">
        <f t="shared" si="406"/>
        <v>0</v>
      </c>
      <c r="NAU86" s="16">
        <f t="shared" si="406"/>
        <v>0</v>
      </c>
      <c r="NAV86" s="16">
        <f t="shared" si="406"/>
        <v>0</v>
      </c>
      <c r="NAW86" s="16">
        <f t="shared" si="406"/>
        <v>0</v>
      </c>
      <c r="NAX86" s="16">
        <f t="shared" si="406"/>
        <v>0</v>
      </c>
      <c r="NAY86" s="16">
        <f t="shared" si="406"/>
        <v>0</v>
      </c>
      <c r="NAZ86" s="16">
        <f t="shared" si="406"/>
        <v>0</v>
      </c>
      <c r="NBA86" s="16">
        <f t="shared" si="406"/>
        <v>0</v>
      </c>
      <c r="NBB86" s="16">
        <f t="shared" si="406"/>
        <v>0</v>
      </c>
      <c r="NBC86" s="16">
        <f t="shared" si="406"/>
        <v>0</v>
      </c>
      <c r="NBD86" s="16">
        <f t="shared" si="406"/>
        <v>0</v>
      </c>
      <c r="NBE86" s="16">
        <f t="shared" si="406"/>
        <v>0</v>
      </c>
      <c r="NBF86" s="16">
        <f t="shared" si="406"/>
        <v>0</v>
      </c>
      <c r="NBG86" s="16">
        <f t="shared" si="406"/>
        <v>0</v>
      </c>
      <c r="NBH86" s="16">
        <f t="shared" si="406"/>
        <v>0</v>
      </c>
      <c r="NBI86" s="16">
        <f t="shared" si="406"/>
        <v>0</v>
      </c>
      <c r="NBJ86" s="16">
        <f t="shared" si="406"/>
        <v>0</v>
      </c>
      <c r="NBK86" s="16">
        <f t="shared" si="406"/>
        <v>0</v>
      </c>
      <c r="NBL86" s="16">
        <f t="shared" si="406"/>
        <v>0</v>
      </c>
      <c r="NBM86" s="16">
        <f t="shared" si="406"/>
        <v>0</v>
      </c>
      <c r="NBN86" s="16">
        <f t="shared" si="406"/>
        <v>0</v>
      </c>
      <c r="NBO86" s="16">
        <f t="shared" si="406"/>
        <v>0</v>
      </c>
      <c r="NBP86" s="16">
        <f t="shared" si="406"/>
        <v>0</v>
      </c>
      <c r="NBQ86" s="16">
        <f t="shared" si="406"/>
        <v>0</v>
      </c>
      <c r="NBR86" s="16">
        <f t="shared" si="406"/>
        <v>0</v>
      </c>
      <c r="NBS86" s="16">
        <f t="shared" si="406"/>
        <v>0</v>
      </c>
      <c r="NBT86" s="16">
        <f t="shared" si="406"/>
        <v>0</v>
      </c>
      <c r="NBU86" s="16">
        <f t="shared" si="406"/>
        <v>0</v>
      </c>
      <c r="NBV86" s="16">
        <f t="shared" si="406"/>
        <v>0</v>
      </c>
      <c r="NBW86" s="16">
        <f t="shared" si="406"/>
        <v>0</v>
      </c>
      <c r="NBX86" s="16">
        <f t="shared" si="406"/>
        <v>0</v>
      </c>
      <c r="NBY86" s="16">
        <f t="shared" si="406"/>
        <v>0</v>
      </c>
      <c r="NBZ86" s="16">
        <f t="shared" si="406"/>
        <v>0</v>
      </c>
      <c r="NCA86" s="16">
        <f t="shared" si="406"/>
        <v>0</v>
      </c>
      <c r="NCB86" s="16">
        <f t="shared" si="406"/>
        <v>0</v>
      </c>
      <c r="NCC86" s="16">
        <f t="shared" si="406"/>
        <v>0</v>
      </c>
      <c r="NCD86" s="16">
        <f t="shared" si="406"/>
        <v>0</v>
      </c>
      <c r="NCE86" s="16">
        <f t="shared" si="406"/>
        <v>0</v>
      </c>
      <c r="NCF86" s="16">
        <f t="shared" si="406"/>
        <v>0</v>
      </c>
      <c r="NCG86" s="16">
        <f t="shared" si="406"/>
        <v>0</v>
      </c>
      <c r="NCH86" s="16">
        <f t="shared" si="406"/>
        <v>0</v>
      </c>
      <c r="NCI86" s="16">
        <f t="shared" si="406"/>
        <v>0</v>
      </c>
      <c r="NCJ86" s="16">
        <f t="shared" si="406"/>
        <v>0</v>
      </c>
      <c r="NCK86" s="16">
        <f t="shared" si="406"/>
        <v>0</v>
      </c>
      <c r="NCL86" s="16">
        <f t="shared" si="406"/>
        <v>0</v>
      </c>
      <c r="NCM86" s="16">
        <f t="shared" si="406"/>
        <v>0</v>
      </c>
      <c r="NCN86" s="16">
        <f t="shared" ref="NCN86:NEY86" si="407">NBZ83</f>
        <v>0</v>
      </c>
      <c r="NCO86" s="16">
        <f t="shared" si="407"/>
        <v>0</v>
      </c>
      <c r="NCP86" s="16">
        <f t="shared" si="407"/>
        <v>0</v>
      </c>
      <c r="NCQ86" s="16">
        <f t="shared" si="407"/>
        <v>0</v>
      </c>
      <c r="NCR86" s="16">
        <f t="shared" si="407"/>
        <v>0</v>
      </c>
      <c r="NCS86" s="16">
        <f t="shared" si="407"/>
        <v>0</v>
      </c>
      <c r="NCT86" s="16">
        <f t="shared" si="407"/>
        <v>0</v>
      </c>
      <c r="NCU86" s="16">
        <f t="shared" si="407"/>
        <v>0</v>
      </c>
      <c r="NCV86" s="16">
        <f t="shared" si="407"/>
        <v>0</v>
      </c>
      <c r="NCW86" s="16">
        <f t="shared" si="407"/>
        <v>0</v>
      </c>
      <c r="NCX86" s="16">
        <f t="shared" si="407"/>
        <v>0</v>
      </c>
      <c r="NCY86" s="16">
        <f t="shared" si="407"/>
        <v>0</v>
      </c>
      <c r="NCZ86" s="16">
        <f t="shared" si="407"/>
        <v>0</v>
      </c>
      <c r="NDA86" s="16">
        <f t="shared" si="407"/>
        <v>0</v>
      </c>
      <c r="NDB86" s="16">
        <f t="shared" si="407"/>
        <v>0</v>
      </c>
      <c r="NDC86" s="16">
        <f t="shared" si="407"/>
        <v>0</v>
      </c>
      <c r="NDD86" s="16">
        <f t="shared" si="407"/>
        <v>0</v>
      </c>
      <c r="NDE86" s="16">
        <f t="shared" si="407"/>
        <v>0</v>
      </c>
      <c r="NDF86" s="16">
        <f t="shared" si="407"/>
        <v>0</v>
      </c>
      <c r="NDG86" s="16">
        <f t="shared" si="407"/>
        <v>0</v>
      </c>
      <c r="NDH86" s="16">
        <f t="shared" si="407"/>
        <v>0</v>
      </c>
      <c r="NDI86" s="16">
        <f t="shared" si="407"/>
        <v>0</v>
      </c>
      <c r="NDJ86" s="16">
        <f t="shared" si="407"/>
        <v>0</v>
      </c>
      <c r="NDK86" s="16">
        <f t="shared" si="407"/>
        <v>0</v>
      </c>
      <c r="NDL86" s="16">
        <f t="shared" si="407"/>
        <v>0</v>
      </c>
      <c r="NDM86" s="16">
        <f t="shared" si="407"/>
        <v>0</v>
      </c>
      <c r="NDN86" s="16">
        <f t="shared" si="407"/>
        <v>0</v>
      </c>
      <c r="NDO86" s="16">
        <f t="shared" si="407"/>
        <v>0</v>
      </c>
      <c r="NDP86" s="16">
        <f t="shared" si="407"/>
        <v>0</v>
      </c>
      <c r="NDQ86" s="16">
        <f t="shared" si="407"/>
        <v>0</v>
      </c>
      <c r="NDR86" s="16">
        <f t="shared" si="407"/>
        <v>0</v>
      </c>
      <c r="NDS86" s="16">
        <f t="shared" si="407"/>
        <v>0</v>
      </c>
      <c r="NDT86" s="16">
        <f t="shared" si="407"/>
        <v>0</v>
      </c>
      <c r="NDU86" s="16">
        <f t="shared" si="407"/>
        <v>0</v>
      </c>
      <c r="NDV86" s="16">
        <f t="shared" si="407"/>
        <v>0</v>
      </c>
      <c r="NDW86" s="16">
        <f t="shared" si="407"/>
        <v>0</v>
      </c>
      <c r="NDX86" s="16">
        <f t="shared" si="407"/>
        <v>0</v>
      </c>
      <c r="NDY86" s="16">
        <f t="shared" si="407"/>
        <v>0</v>
      </c>
      <c r="NDZ86" s="16">
        <f t="shared" si="407"/>
        <v>0</v>
      </c>
      <c r="NEA86" s="16">
        <f t="shared" si="407"/>
        <v>0</v>
      </c>
      <c r="NEB86" s="16">
        <f t="shared" si="407"/>
        <v>0</v>
      </c>
      <c r="NEC86" s="16">
        <f t="shared" si="407"/>
        <v>0</v>
      </c>
      <c r="NED86" s="16">
        <f t="shared" si="407"/>
        <v>0</v>
      </c>
      <c r="NEE86" s="16">
        <f t="shared" si="407"/>
        <v>0</v>
      </c>
      <c r="NEF86" s="16">
        <f t="shared" si="407"/>
        <v>0</v>
      </c>
      <c r="NEG86" s="16">
        <f t="shared" si="407"/>
        <v>0</v>
      </c>
      <c r="NEH86" s="16">
        <f t="shared" si="407"/>
        <v>0</v>
      </c>
      <c r="NEI86" s="16">
        <f t="shared" si="407"/>
        <v>0</v>
      </c>
      <c r="NEJ86" s="16">
        <f t="shared" si="407"/>
        <v>0</v>
      </c>
      <c r="NEK86" s="16">
        <f t="shared" si="407"/>
        <v>0</v>
      </c>
      <c r="NEL86" s="16">
        <f t="shared" si="407"/>
        <v>0</v>
      </c>
      <c r="NEM86" s="16">
        <f t="shared" si="407"/>
        <v>0</v>
      </c>
      <c r="NEN86" s="16">
        <f t="shared" si="407"/>
        <v>0</v>
      </c>
      <c r="NEO86" s="16">
        <f t="shared" si="407"/>
        <v>0</v>
      </c>
      <c r="NEP86" s="16">
        <f t="shared" si="407"/>
        <v>0</v>
      </c>
      <c r="NEQ86" s="16">
        <f t="shared" si="407"/>
        <v>0</v>
      </c>
      <c r="NER86" s="16">
        <f t="shared" si="407"/>
        <v>0</v>
      </c>
      <c r="NES86" s="16">
        <f t="shared" si="407"/>
        <v>0</v>
      </c>
      <c r="NET86" s="16">
        <f t="shared" si="407"/>
        <v>0</v>
      </c>
      <c r="NEU86" s="16">
        <f t="shared" si="407"/>
        <v>0</v>
      </c>
      <c r="NEV86" s="16">
        <f t="shared" si="407"/>
        <v>0</v>
      </c>
      <c r="NEW86" s="16">
        <f t="shared" si="407"/>
        <v>0</v>
      </c>
      <c r="NEX86" s="16">
        <f t="shared" si="407"/>
        <v>0</v>
      </c>
      <c r="NEY86" s="16">
        <f t="shared" si="407"/>
        <v>0</v>
      </c>
      <c r="NEZ86" s="16">
        <f t="shared" ref="NEZ86:NHK86" si="408">NEL83</f>
        <v>0</v>
      </c>
      <c r="NFA86" s="16">
        <f t="shared" si="408"/>
        <v>0</v>
      </c>
      <c r="NFB86" s="16">
        <f t="shared" si="408"/>
        <v>0</v>
      </c>
      <c r="NFC86" s="16">
        <f t="shared" si="408"/>
        <v>0</v>
      </c>
      <c r="NFD86" s="16">
        <f t="shared" si="408"/>
        <v>0</v>
      </c>
      <c r="NFE86" s="16">
        <f t="shared" si="408"/>
        <v>0</v>
      </c>
      <c r="NFF86" s="16">
        <f t="shared" si="408"/>
        <v>0</v>
      </c>
      <c r="NFG86" s="16">
        <f t="shared" si="408"/>
        <v>0</v>
      </c>
      <c r="NFH86" s="16">
        <f t="shared" si="408"/>
        <v>0</v>
      </c>
      <c r="NFI86" s="16">
        <f t="shared" si="408"/>
        <v>0</v>
      </c>
      <c r="NFJ86" s="16">
        <f t="shared" si="408"/>
        <v>0</v>
      </c>
      <c r="NFK86" s="16">
        <f t="shared" si="408"/>
        <v>0</v>
      </c>
      <c r="NFL86" s="16">
        <f t="shared" si="408"/>
        <v>0</v>
      </c>
      <c r="NFM86" s="16">
        <f t="shared" si="408"/>
        <v>0</v>
      </c>
      <c r="NFN86" s="16">
        <f t="shared" si="408"/>
        <v>0</v>
      </c>
      <c r="NFO86" s="16">
        <f t="shared" si="408"/>
        <v>0</v>
      </c>
      <c r="NFP86" s="16">
        <f t="shared" si="408"/>
        <v>0</v>
      </c>
      <c r="NFQ86" s="16">
        <f t="shared" si="408"/>
        <v>0</v>
      </c>
      <c r="NFR86" s="16">
        <f t="shared" si="408"/>
        <v>0</v>
      </c>
      <c r="NFS86" s="16">
        <f t="shared" si="408"/>
        <v>0</v>
      </c>
      <c r="NFT86" s="16">
        <f t="shared" si="408"/>
        <v>0</v>
      </c>
      <c r="NFU86" s="16">
        <f t="shared" si="408"/>
        <v>0</v>
      </c>
      <c r="NFV86" s="16">
        <f t="shared" si="408"/>
        <v>0</v>
      </c>
      <c r="NFW86" s="16">
        <f t="shared" si="408"/>
        <v>0</v>
      </c>
      <c r="NFX86" s="16">
        <f t="shared" si="408"/>
        <v>0</v>
      </c>
      <c r="NFY86" s="16">
        <f t="shared" si="408"/>
        <v>0</v>
      </c>
      <c r="NFZ86" s="16">
        <f t="shared" si="408"/>
        <v>0</v>
      </c>
      <c r="NGA86" s="16">
        <f t="shared" si="408"/>
        <v>0</v>
      </c>
      <c r="NGB86" s="16">
        <f t="shared" si="408"/>
        <v>0</v>
      </c>
      <c r="NGC86" s="16">
        <f t="shared" si="408"/>
        <v>0</v>
      </c>
      <c r="NGD86" s="16">
        <f t="shared" si="408"/>
        <v>0</v>
      </c>
      <c r="NGE86" s="16">
        <f t="shared" si="408"/>
        <v>0</v>
      </c>
      <c r="NGF86" s="16">
        <f t="shared" si="408"/>
        <v>0</v>
      </c>
      <c r="NGG86" s="16">
        <f t="shared" si="408"/>
        <v>0</v>
      </c>
      <c r="NGH86" s="16">
        <f t="shared" si="408"/>
        <v>0</v>
      </c>
      <c r="NGI86" s="16">
        <f t="shared" si="408"/>
        <v>0</v>
      </c>
      <c r="NGJ86" s="16">
        <f t="shared" si="408"/>
        <v>0</v>
      </c>
      <c r="NGK86" s="16">
        <f t="shared" si="408"/>
        <v>0</v>
      </c>
      <c r="NGL86" s="16">
        <f t="shared" si="408"/>
        <v>0</v>
      </c>
      <c r="NGM86" s="16">
        <f t="shared" si="408"/>
        <v>0</v>
      </c>
      <c r="NGN86" s="16">
        <f t="shared" si="408"/>
        <v>0</v>
      </c>
      <c r="NGO86" s="16">
        <f t="shared" si="408"/>
        <v>0</v>
      </c>
      <c r="NGP86" s="16">
        <f t="shared" si="408"/>
        <v>0</v>
      </c>
      <c r="NGQ86" s="16">
        <f t="shared" si="408"/>
        <v>0</v>
      </c>
      <c r="NGR86" s="16">
        <f t="shared" si="408"/>
        <v>0</v>
      </c>
      <c r="NGS86" s="16">
        <f t="shared" si="408"/>
        <v>0</v>
      </c>
      <c r="NGT86" s="16">
        <f t="shared" si="408"/>
        <v>0</v>
      </c>
      <c r="NGU86" s="16">
        <f t="shared" si="408"/>
        <v>0</v>
      </c>
      <c r="NGV86" s="16">
        <f t="shared" si="408"/>
        <v>0</v>
      </c>
      <c r="NGW86" s="16">
        <f t="shared" si="408"/>
        <v>0</v>
      </c>
      <c r="NGX86" s="16">
        <f t="shared" si="408"/>
        <v>0</v>
      </c>
      <c r="NGY86" s="16">
        <f t="shared" si="408"/>
        <v>0</v>
      </c>
      <c r="NGZ86" s="16">
        <f t="shared" si="408"/>
        <v>0</v>
      </c>
      <c r="NHA86" s="16">
        <f t="shared" si="408"/>
        <v>0</v>
      </c>
      <c r="NHB86" s="16">
        <f t="shared" si="408"/>
        <v>0</v>
      </c>
      <c r="NHC86" s="16">
        <f t="shared" si="408"/>
        <v>0</v>
      </c>
      <c r="NHD86" s="16">
        <f t="shared" si="408"/>
        <v>0</v>
      </c>
      <c r="NHE86" s="16">
        <f t="shared" si="408"/>
        <v>0</v>
      </c>
      <c r="NHF86" s="16">
        <f t="shared" si="408"/>
        <v>0</v>
      </c>
      <c r="NHG86" s="16">
        <f t="shared" si="408"/>
        <v>0</v>
      </c>
      <c r="NHH86" s="16">
        <f t="shared" si="408"/>
        <v>0</v>
      </c>
      <c r="NHI86" s="16">
        <f t="shared" si="408"/>
        <v>0</v>
      </c>
      <c r="NHJ86" s="16">
        <f t="shared" si="408"/>
        <v>0</v>
      </c>
      <c r="NHK86" s="16">
        <f t="shared" si="408"/>
        <v>0</v>
      </c>
      <c r="NHL86" s="16">
        <f t="shared" ref="NHL86:NJW86" si="409">NGX83</f>
        <v>0</v>
      </c>
      <c r="NHM86" s="16">
        <f t="shared" si="409"/>
        <v>0</v>
      </c>
      <c r="NHN86" s="16">
        <f t="shared" si="409"/>
        <v>0</v>
      </c>
      <c r="NHO86" s="16">
        <f t="shared" si="409"/>
        <v>0</v>
      </c>
      <c r="NHP86" s="16">
        <f t="shared" si="409"/>
        <v>0</v>
      </c>
      <c r="NHQ86" s="16">
        <f t="shared" si="409"/>
        <v>0</v>
      </c>
      <c r="NHR86" s="16">
        <f t="shared" si="409"/>
        <v>0</v>
      </c>
      <c r="NHS86" s="16">
        <f t="shared" si="409"/>
        <v>0</v>
      </c>
      <c r="NHT86" s="16">
        <f t="shared" si="409"/>
        <v>0</v>
      </c>
      <c r="NHU86" s="16">
        <f t="shared" si="409"/>
        <v>0</v>
      </c>
      <c r="NHV86" s="16">
        <f t="shared" si="409"/>
        <v>0</v>
      </c>
      <c r="NHW86" s="16">
        <f t="shared" si="409"/>
        <v>0</v>
      </c>
      <c r="NHX86" s="16">
        <f t="shared" si="409"/>
        <v>0</v>
      </c>
      <c r="NHY86" s="16">
        <f t="shared" si="409"/>
        <v>0</v>
      </c>
      <c r="NHZ86" s="16">
        <f t="shared" si="409"/>
        <v>0</v>
      </c>
      <c r="NIA86" s="16">
        <f t="shared" si="409"/>
        <v>0</v>
      </c>
      <c r="NIB86" s="16">
        <f t="shared" si="409"/>
        <v>0</v>
      </c>
      <c r="NIC86" s="16">
        <f t="shared" si="409"/>
        <v>0</v>
      </c>
      <c r="NID86" s="16">
        <f t="shared" si="409"/>
        <v>0</v>
      </c>
      <c r="NIE86" s="16">
        <f t="shared" si="409"/>
        <v>0</v>
      </c>
      <c r="NIF86" s="16">
        <f t="shared" si="409"/>
        <v>0</v>
      </c>
      <c r="NIG86" s="16">
        <f t="shared" si="409"/>
        <v>0</v>
      </c>
      <c r="NIH86" s="16">
        <f t="shared" si="409"/>
        <v>0</v>
      </c>
      <c r="NII86" s="16">
        <f t="shared" si="409"/>
        <v>0</v>
      </c>
      <c r="NIJ86" s="16">
        <f t="shared" si="409"/>
        <v>0</v>
      </c>
      <c r="NIK86" s="16">
        <f t="shared" si="409"/>
        <v>0</v>
      </c>
      <c r="NIL86" s="16">
        <f t="shared" si="409"/>
        <v>0</v>
      </c>
      <c r="NIM86" s="16">
        <f t="shared" si="409"/>
        <v>0</v>
      </c>
      <c r="NIN86" s="16">
        <f t="shared" si="409"/>
        <v>0</v>
      </c>
      <c r="NIO86" s="16">
        <f t="shared" si="409"/>
        <v>0</v>
      </c>
      <c r="NIP86" s="16">
        <f t="shared" si="409"/>
        <v>0</v>
      </c>
      <c r="NIQ86" s="16">
        <f t="shared" si="409"/>
        <v>0</v>
      </c>
      <c r="NIR86" s="16">
        <f t="shared" si="409"/>
        <v>0</v>
      </c>
      <c r="NIS86" s="16">
        <f t="shared" si="409"/>
        <v>0</v>
      </c>
      <c r="NIT86" s="16">
        <f t="shared" si="409"/>
        <v>0</v>
      </c>
      <c r="NIU86" s="16">
        <f t="shared" si="409"/>
        <v>0</v>
      </c>
      <c r="NIV86" s="16">
        <f t="shared" si="409"/>
        <v>0</v>
      </c>
      <c r="NIW86" s="16">
        <f t="shared" si="409"/>
        <v>0</v>
      </c>
      <c r="NIX86" s="16">
        <f t="shared" si="409"/>
        <v>0</v>
      </c>
      <c r="NIY86" s="16">
        <f t="shared" si="409"/>
        <v>0</v>
      </c>
      <c r="NIZ86" s="16">
        <f t="shared" si="409"/>
        <v>0</v>
      </c>
      <c r="NJA86" s="16">
        <f t="shared" si="409"/>
        <v>0</v>
      </c>
      <c r="NJB86" s="16">
        <f t="shared" si="409"/>
        <v>0</v>
      </c>
      <c r="NJC86" s="16">
        <f t="shared" si="409"/>
        <v>0</v>
      </c>
      <c r="NJD86" s="16">
        <f t="shared" si="409"/>
        <v>0</v>
      </c>
      <c r="NJE86" s="16">
        <f t="shared" si="409"/>
        <v>0</v>
      </c>
      <c r="NJF86" s="16">
        <f t="shared" si="409"/>
        <v>0</v>
      </c>
      <c r="NJG86" s="16">
        <f t="shared" si="409"/>
        <v>0</v>
      </c>
      <c r="NJH86" s="16">
        <f t="shared" si="409"/>
        <v>0</v>
      </c>
      <c r="NJI86" s="16">
        <f t="shared" si="409"/>
        <v>0</v>
      </c>
      <c r="NJJ86" s="16">
        <f t="shared" si="409"/>
        <v>0</v>
      </c>
      <c r="NJK86" s="16">
        <f t="shared" si="409"/>
        <v>0</v>
      </c>
      <c r="NJL86" s="16">
        <f t="shared" si="409"/>
        <v>0</v>
      </c>
      <c r="NJM86" s="16">
        <f t="shared" si="409"/>
        <v>0</v>
      </c>
      <c r="NJN86" s="16">
        <f t="shared" si="409"/>
        <v>0</v>
      </c>
      <c r="NJO86" s="16">
        <f t="shared" si="409"/>
        <v>0</v>
      </c>
      <c r="NJP86" s="16">
        <f t="shared" si="409"/>
        <v>0</v>
      </c>
      <c r="NJQ86" s="16">
        <f t="shared" si="409"/>
        <v>0</v>
      </c>
      <c r="NJR86" s="16">
        <f t="shared" si="409"/>
        <v>0</v>
      </c>
      <c r="NJS86" s="16">
        <f t="shared" si="409"/>
        <v>0</v>
      </c>
      <c r="NJT86" s="16">
        <f t="shared" si="409"/>
        <v>0</v>
      </c>
      <c r="NJU86" s="16">
        <f t="shared" si="409"/>
        <v>0</v>
      </c>
      <c r="NJV86" s="16">
        <f t="shared" si="409"/>
        <v>0</v>
      </c>
      <c r="NJW86" s="16">
        <f t="shared" si="409"/>
        <v>0</v>
      </c>
      <c r="NJX86" s="16">
        <f t="shared" ref="NJX86:NMI86" si="410">NJJ83</f>
        <v>0</v>
      </c>
      <c r="NJY86" s="16">
        <f t="shared" si="410"/>
        <v>0</v>
      </c>
      <c r="NJZ86" s="16">
        <f t="shared" si="410"/>
        <v>0</v>
      </c>
      <c r="NKA86" s="16">
        <f t="shared" si="410"/>
        <v>0</v>
      </c>
      <c r="NKB86" s="16">
        <f t="shared" si="410"/>
        <v>0</v>
      </c>
      <c r="NKC86" s="16">
        <f t="shared" si="410"/>
        <v>0</v>
      </c>
      <c r="NKD86" s="16">
        <f t="shared" si="410"/>
        <v>0</v>
      </c>
      <c r="NKE86" s="16">
        <f t="shared" si="410"/>
        <v>0</v>
      </c>
      <c r="NKF86" s="16">
        <f t="shared" si="410"/>
        <v>0</v>
      </c>
      <c r="NKG86" s="16">
        <f t="shared" si="410"/>
        <v>0</v>
      </c>
      <c r="NKH86" s="16">
        <f t="shared" si="410"/>
        <v>0</v>
      </c>
      <c r="NKI86" s="16">
        <f t="shared" si="410"/>
        <v>0</v>
      </c>
      <c r="NKJ86" s="16">
        <f t="shared" si="410"/>
        <v>0</v>
      </c>
      <c r="NKK86" s="16">
        <f t="shared" si="410"/>
        <v>0</v>
      </c>
      <c r="NKL86" s="16">
        <f t="shared" si="410"/>
        <v>0</v>
      </c>
      <c r="NKM86" s="16">
        <f t="shared" si="410"/>
        <v>0</v>
      </c>
      <c r="NKN86" s="16">
        <f t="shared" si="410"/>
        <v>0</v>
      </c>
      <c r="NKO86" s="16">
        <f t="shared" si="410"/>
        <v>0</v>
      </c>
      <c r="NKP86" s="16">
        <f t="shared" si="410"/>
        <v>0</v>
      </c>
      <c r="NKQ86" s="16">
        <f t="shared" si="410"/>
        <v>0</v>
      </c>
      <c r="NKR86" s="16">
        <f t="shared" si="410"/>
        <v>0</v>
      </c>
      <c r="NKS86" s="16">
        <f t="shared" si="410"/>
        <v>0</v>
      </c>
      <c r="NKT86" s="16">
        <f t="shared" si="410"/>
        <v>0</v>
      </c>
      <c r="NKU86" s="16">
        <f t="shared" si="410"/>
        <v>0</v>
      </c>
      <c r="NKV86" s="16">
        <f t="shared" si="410"/>
        <v>0</v>
      </c>
      <c r="NKW86" s="16">
        <f t="shared" si="410"/>
        <v>0</v>
      </c>
      <c r="NKX86" s="16">
        <f t="shared" si="410"/>
        <v>0</v>
      </c>
      <c r="NKY86" s="16">
        <f t="shared" si="410"/>
        <v>0</v>
      </c>
      <c r="NKZ86" s="16">
        <f t="shared" si="410"/>
        <v>0</v>
      </c>
      <c r="NLA86" s="16">
        <f t="shared" si="410"/>
        <v>0</v>
      </c>
      <c r="NLB86" s="16">
        <f t="shared" si="410"/>
        <v>0</v>
      </c>
      <c r="NLC86" s="16">
        <f t="shared" si="410"/>
        <v>0</v>
      </c>
      <c r="NLD86" s="16">
        <f t="shared" si="410"/>
        <v>0</v>
      </c>
      <c r="NLE86" s="16">
        <f t="shared" si="410"/>
        <v>0</v>
      </c>
      <c r="NLF86" s="16">
        <f t="shared" si="410"/>
        <v>0</v>
      </c>
      <c r="NLG86" s="16">
        <f t="shared" si="410"/>
        <v>0</v>
      </c>
      <c r="NLH86" s="16">
        <f t="shared" si="410"/>
        <v>0</v>
      </c>
      <c r="NLI86" s="16">
        <f t="shared" si="410"/>
        <v>0</v>
      </c>
      <c r="NLJ86" s="16">
        <f t="shared" si="410"/>
        <v>0</v>
      </c>
      <c r="NLK86" s="16">
        <f t="shared" si="410"/>
        <v>0</v>
      </c>
      <c r="NLL86" s="16">
        <f t="shared" si="410"/>
        <v>0</v>
      </c>
      <c r="NLM86" s="16">
        <f t="shared" si="410"/>
        <v>0</v>
      </c>
      <c r="NLN86" s="16">
        <f t="shared" si="410"/>
        <v>0</v>
      </c>
      <c r="NLO86" s="16">
        <f t="shared" si="410"/>
        <v>0</v>
      </c>
      <c r="NLP86" s="16">
        <f t="shared" si="410"/>
        <v>0</v>
      </c>
      <c r="NLQ86" s="16">
        <f t="shared" si="410"/>
        <v>0</v>
      </c>
      <c r="NLR86" s="16">
        <f t="shared" si="410"/>
        <v>0</v>
      </c>
      <c r="NLS86" s="16">
        <f t="shared" si="410"/>
        <v>0</v>
      </c>
      <c r="NLT86" s="16">
        <f t="shared" si="410"/>
        <v>0</v>
      </c>
      <c r="NLU86" s="16">
        <f t="shared" si="410"/>
        <v>0</v>
      </c>
      <c r="NLV86" s="16">
        <f t="shared" si="410"/>
        <v>0</v>
      </c>
      <c r="NLW86" s="16">
        <f t="shared" si="410"/>
        <v>0</v>
      </c>
      <c r="NLX86" s="16">
        <f t="shared" si="410"/>
        <v>0</v>
      </c>
      <c r="NLY86" s="16">
        <f t="shared" si="410"/>
        <v>0</v>
      </c>
      <c r="NLZ86" s="16">
        <f t="shared" si="410"/>
        <v>0</v>
      </c>
      <c r="NMA86" s="16">
        <f t="shared" si="410"/>
        <v>0</v>
      </c>
      <c r="NMB86" s="16">
        <f t="shared" si="410"/>
        <v>0</v>
      </c>
      <c r="NMC86" s="16">
        <f t="shared" si="410"/>
        <v>0</v>
      </c>
      <c r="NMD86" s="16">
        <f t="shared" si="410"/>
        <v>0</v>
      </c>
      <c r="NME86" s="16">
        <f t="shared" si="410"/>
        <v>0</v>
      </c>
      <c r="NMF86" s="16">
        <f t="shared" si="410"/>
        <v>0</v>
      </c>
      <c r="NMG86" s="16">
        <f t="shared" si="410"/>
        <v>0</v>
      </c>
      <c r="NMH86" s="16">
        <f t="shared" si="410"/>
        <v>0</v>
      </c>
      <c r="NMI86" s="16">
        <f t="shared" si="410"/>
        <v>0</v>
      </c>
      <c r="NMJ86" s="16">
        <f t="shared" ref="NMJ86:NOU86" si="411">NLV83</f>
        <v>0</v>
      </c>
      <c r="NMK86" s="16">
        <f t="shared" si="411"/>
        <v>0</v>
      </c>
      <c r="NML86" s="16">
        <f t="shared" si="411"/>
        <v>0</v>
      </c>
      <c r="NMM86" s="16">
        <f t="shared" si="411"/>
        <v>0</v>
      </c>
      <c r="NMN86" s="16">
        <f t="shared" si="411"/>
        <v>0</v>
      </c>
      <c r="NMO86" s="16">
        <f t="shared" si="411"/>
        <v>0</v>
      </c>
      <c r="NMP86" s="16">
        <f t="shared" si="411"/>
        <v>0</v>
      </c>
      <c r="NMQ86" s="16">
        <f t="shared" si="411"/>
        <v>0</v>
      </c>
      <c r="NMR86" s="16">
        <f t="shared" si="411"/>
        <v>0</v>
      </c>
      <c r="NMS86" s="16">
        <f t="shared" si="411"/>
        <v>0</v>
      </c>
      <c r="NMT86" s="16">
        <f t="shared" si="411"/>
        <v>0</v>
      </c>
      <c r="NMU86" s="16">
        <f t="shared" si="411"/>
        <v>0</v>
      </c>
      <c r="NMV86" s="16">
        <f t="shared" si="411"/>
        <v>0</v>
      </c>
      <c r="NMW86" s="16">
        <f t="shared" si="411"/>
        <v>0</v>
      </c>
      <c r="NMX86" s="16">
        <f t="shared" si="411"/>
        <v>0</v>
      </c>
      <c r="NMY86" s="16">
        <f t="shared" si="411"/>
        <v>0</v>
      </c>
      <c r="NMZ86" s="16">
        <f t="shared" si="411"/>
        <v>0</v>
      </c>
      <c r="NNA86" s="16">
        <f t="shared" si="411"/>
        <v>0</v>
      </c>
      <c r="NNB86" s="16">
        <f t="shared" si="411"/>
        <v>0</v>
      </c>
      <c r="NNC86" s="16">
        <f t="shared" si="411"/>
        <v>0</v>
      </c>
      <c r="NND86" s="16">
        <f t="shared" si="411"/>
        <v>0</v>
      </c>
      <c r="NNE86" s="16">
        <f t="shared" si="411"/>
        <v>0</v>
      </c>
      <c r="NNF86" s="16">
        <f t="shared" si="411"/>
        <v>0</v>
      </c>
      <c r="NNG86" s="16">
        <f t="shared" si="411"/>
        <v>0</v>
      </c>
      <c r="NNH86" s="16">
        <f t="shared" si="411"/>
        <v>0</v>
      </c>
      <c r="NNI86" s="16">
        <f t="shared" si="411"/>
        <v>0</v>
      </c>
      <c r="NNJ86" s="16">
        <f t="shared" si="411"/>
        <v>0</v>
      </c>
      <c r="NNK86" s="16">
        <f t="shared" si="411"/>
        <v>0</v>
      </c>
      <c r="NNL86" s="16">
        <f t="shared" si="411"/>
        <v>0</v>
      </c>
      <c r="NNM86" s="16">
        <f t="shared" si="411"/>
        <v>0</v>
      </c>
      <c r="NNN86" s="16">
        <f t="shared" si="411"/>
        <v>0</v>
      </c>
      <c r="NNO86" s="16">
        <f t="shared" si="411"/>
        <v>0</v>
      </c>
      <c r="NNP86" s="16">
        <f t="shared" si="411"/>
        <v>0</v>
      </c>
      <c r="NNQ86" s="16">
        <f t="shared" si="411"/>
        <v>0</v>
      </c>
      <c r="NNR86" s="16">
        <f t="shared" si="411"/>
        <v>0</v>
      </c>
      <c r="NNS86" s="16">
        <f t="shared" si="411"/>
        <v>0</v>
      </c>
      <c r="NNT86" s="16">
        <f t="shared" si="411"/>
        <v>0</v>
      </c>
      <c r="NNU86" s="16">
        <f t="shared" si="411"/>
        <v>0</v>
      </c>
      <c r="NNV86" s="16">
        <f t="shared" si="411"/>
        <v>0</v>
      </c>
      <c r="NNW86" s="16">
        <f t="shared" si="411"/>
        <v>0</v>
      </c>
      <c r="NNX86" s="16">
        <f t="shared" si="411"/>
        <v>0</v>
      </c>
      <c r="NNY86" s="16">
        <f t="shared" si="411"/>
        <v>0</v>
      </c>
      <c r="NNZ86" s="16">
        <f t="shared" si="411"/>
        <v>0</v>
      </c>
      <c r="NOA86" s="16">
        <f t="shared" si="411"/>
        <v>0</v>
      </c>
      <c r="NOB86" s="16">
        <f t="shared" si="411"/>
        <v>0</v>
      </c>
      <c r="NOC86" s="16">
        <f t="shared" si="411"/>
        <v>0</v>
      </c>
      <c r="NOD86" s="16">
        <f t="shared" si="411"/>
        <v>0</v>
      </c>
      <c r="NOE86" s="16">
        <f t="shared" si="411"/>
        <v>0</v>
      </c>
      <c r="NOF86" s="16">
        <f t="shared" si="411"/>
        <v>0</v>
      </c>
      <c r="NOG86" s="16">
        <f t="shared" si="411"/>
        <v>0</v>
      </c>
      <c r="NOH86" s="16">
        <f t="shared" si="411"/>
        <v>0</v>
      </c>
      <c r="NOI86" s="16">
        <f t="shared" si="411"/>
        <v>0</v>
      </c>
      <c r="NOJ86" s="16">
        <f t="shared" si="411"/>
        <v>0</v>
      </c>
      <c r="NOK86" s="16">
        <f t="shared" si="411"/>
        <v>0</v>
      </c>
      <c r="NOL86" s="16">
        <f t="shared" si="411"/>
        <v>0</v>
      </c>
      <c r="NOM86" s="16">
        <f t="shared" si="411"/>
        <v>0</v>
      </c>
      <c r="NON86" s="16">
        <f t="shared" si="411"/>
        <v>0</v>
      </c>
      <c r="NOO86" s="16">
        <f t="shared" si="411"/>
        <v>0</v>
      </c>
      <c r="NOP86" s="16">
        <f t="shared" si="411"/>
        <v>0</v>
      </c>
      <c r="NOQ86" s="16">
        <f t="shared" si="411"/>
        <v>0</v>
      </c>
      <c r="NOR86" s="16">
        <f t="shared" si="411"/>
        <v>0</v>
      </c>
      <c r="NOS86" s="16">
        <f t="shared" si="411"/>
        <v>0</v>
      </c>
      <c r="NOT86" s="16">
        <f t="shared" si="411"/>
        <v>0</v>
      </c>
      <c r="NOU86" s="16">
        <f t="shared" si="411"/>
        <v>0</v>
      </c>
      <c r="NOV86" s="16">
        <f t="shared" ref="NOV86:NRG86" si="412">NOH83</f>
        <v>0</v>
      </c>
      <c r="NOW86" s="16">
        <f t="shared" si="412"/>
        <v>0</v>
      </c>
      <c r="NOX86" s="16">
        <f t="shared" si="412"/>
        <v>0</v>
      </c>
      <c r="NOY86" s="16">
        <f t="shared" si="412"/>
        <v>0</v>
      </c>
      <c r="NOZ86" s="16">
        <f t="shared" si="412"/>
        <v>0</v>
      </c>
      <c r="NPA86" s="16">
        <f t="shared" si="412"/>
        <v>0</v>
      </c>
      <c r="NPB86" s="16">
        <f t="shared" si="412"/>
        <v>0</v>
      </c>
      <c r="NPC86" s="16">
        <f t="shared" si="412"/>
        <v>0</v>
      </c>
      <c r="NPD86" s="16">
        <f t="shared" si="412"/>
        <v>0</v>
      </c>
      <c r="NPE86" s="16">
        <f t="shared" si="412"/>
        <v>0</v>
      </c>
      <c r="NPF86" s="16">
        <f t="shared" si="412"/>
        <v>0</v>
      </c>
      <c r="NPG86" s="16">
        <f t="shared" si="412"/>
        <v>0</v>
      </c>
      <c r="NPH86" s="16">
        <f t="shared" si="412"/>
        <v>0</v>
      </c>
      <c r="NPI86" s="16">
        <f t="shared" si="412"/>
        <v>0</v>
      </c>
      <c r="NPJ86" s="16">
        <f t="shared" si="412"/>
        <v>0</v>
      </c>
      <c r="NPK86" s="16">
        <f t="shared" si="412"/>
        <v>0</v>
      </c>
      <c r="NPL86" s="16">
        <f t="shared" si="412"/>
        <v>0</v>
      </c>
      <c r="NPM86" s="16">
        <f t="shared" si="412"/>
        <v>0</v>
      </c>
      <c r="NPN86" s="16">
        <f t="shared" si="412"/>
        <v>0</v>
      </c>
      <c r="NPO86" s="16">
        <f t="shared" si="412"/>
        <v>0</v>
      </c>
      <c r="NPP86" s="16">
        <f t="shared" si="412"/>
        <v>0</v>
      </c>
      <c r="NPQ86" s="16">
        <f t="shared" si="412"/>
        <v>0</v>
      </c>
      <c r="NPR86" s="16">
        <f t="shared" si="412"/>
        <v>0</v>
      </c>
      <c r="NPS86" s="16">
        <f t="shared" si="412"/>
        <v>0</v>
      </c>
      <c r="NPT86" s="16">
        <f t="shared" si="412"/>
        <v>0</v>
      </c>
      <c r="NPU86" s="16">
        <f t="shared" si="412"/>
        <v>0</v>
      </c>
      <c r="NPV86" s="16">
        <f t="shared" si="412"/>
        <v>0</v>
      </c>
      <c r="NPW86" s="16">
        <f t="shared" si="412"/>
        <v>0</v>
      </c>
      <c r="NPX86" s="16">
        <f t="shared" si="412"/>
        <v>0</v>
      </c>
      <c r="NPY86" s="16">
        <f t="shared" si="412"/>
        <v>0</v>
      </c>
      <c r="NPZ86" s="16">
        <f t="shared" si="412"/>
        <v>0</v>
      </c>
      <c r="NQA86" s="16">
        <f t="shared" si="412"/>
        <v>0</v>
      </c>
      <c r="NQB86" s="16">
        <f t="shared" si="412"/>
        <v>0</v>
      </c>
      <c r="NQC86" s="16">
        <f t="shared" si="412"/>
        <v>0</v>
      </c>
      <c r="NQD86" s="16">
        <f t="shared" si="412"/>
        <v>0</v>
      </c>
      <c r="NQE86" s="16">
        <f t="shared" si="412"/>
        <v>0</v>
      </c>
      <c r="NQF86" s="16">
        <f t="shared" si="412"/>
        <v>0</v>
      </c>
      <c r="NQG86" s="16">
        <f t="shared" si="412"/>
        <v>0</v>
      </c>
      <c r="NQH86" s="16">
        <f t="shared" si="412"/>
        <v>0</v>
      </c>
      <c r="NQI86" s="16">
        <f t="shared" si="412"/>
        <v>0</v>
      </c>
      <c r="NQJ86" s="16">
        <f t="shared" si="412"/>
        <v>0</v>
      </c>
      <c r="NQK86" s="16">
        <f t="shared" si="412"/>
        <v>0</v>
      </c>
      <c r="NQL86" s="16">
        <f t="shared" si="412"/>
        <v>0</v>
      </c>
      <c r="NQM86" s="16">
        <f t="shared" si="412"/>
        <v>0</v>
      </c>
      <c r="NQN86" s="16">
        <f t="shared" si="412"/>
        <v>0</v>
      </c>
      <c r="NQO86" s="16">
        <f t="shared" si="412"/>
        <v>0</v>
      </c>
      <c r="NQP86" s="16">
        <f t="shared" si="412"/>
        <v>0</v>
      </c>
      <c r="NQQ86" s="16">
        <f t="shared" si="412"/>
        <v>0</v>
      </c>
      <c r="NQR86" s="16">
        <f t="shared" si="412"/>
        <v>0</v>
      </c>
      <c r="NQS86" s="16">
        <f t="shared" si="412"/>
        <v>0</v>
      </c>
      <c r="NQT86" s="16">
        <f t="shared" si="412"/>
        <v>0</v>
      </c>
      <c r="NQU86" s="16">
        <f t="shared" si="412"/>
        <v>0</v>
      </c>
      <c r="NQV86" s="16">
        <f t="shared" si="412"/>
        <v>0</v>
      </c>
      <c r="NQW86" s="16">
        <f t="shared" si="412"/>
        <v>0</v>
      </c>
      <c r="NQX86" s="16">
        <f t="shared" si="412"/>
        <v>0</v>
      </c>
      <c r="NQY86" s="16">
        <f t="shared" si="412"/>
        <v>0</v>
      </c>
      <c r="NQZ86" s="16">
        <f t="shared" si="412"/>
        <v>0</v>
      </c>
      <c r="NRA86" s="16">
        <f t="shared" si="412"/>
        <v>0</v>
      </c>
      <c r="NRB86" s="16">
        <f t="shared" si="412"/>
        <v>0</v>
      </c>
      <c r="NRC86" s="16">
        <f t="shared" si="412"/>
        <v>0</v>
      </c>
      <c r="NRD86" s="16">
        <f t="shared" si="412"/>
        <v>0</v>
      </c>
      <c r="NRE86" s="16">
        <f t="shared" si="412"/>
        <v>0</v>
      </c>
      <c r="NRF86" s="16">
        <f t="shared" si="412"/>
        <v>0</v>
      </c>
      <c r="NRG86" s="16">
        <f t="shared" si="412"/>
        <v>0</v>
      </c>
      <c r="NRH86" s="16">
        <f t="shared" ref="NRH86:NTS86" si="413">NQT83</f>
        <v>0</v>
      </c>
      <c r="NRI86" s="16">
        <f t="shared" si="413"/>
        <v>0</v>
      </c>
      <c r="NRJ86" s="16">
        <f t="shared" si="413"/>
        <v>0</v>
      </c>
      <c r="NRK86" s="16">
        <f t="shared" si="413"/>
        <v>0</v>
      </c>
      <c r="NRL86" s="16">
        <f t="shared" si="413"/>
        <v>0</v>
      </c>
      <c r="NRM86" s="16">
        <f t="shared" si="413"/>
        <v>0</v>
      </c>
      <c r="NRN86" s="16">
        <f t="shared" si="413"/>
        <v>0</v>
      </c>
      <c r="NRO86" s="16">
        <f t="shared" si="413"/>
        <v>0</v>
      </c>
      <c r="NRP86" s="16">
        <f t="shared" si="413"/>
        <v>0</v>
      </c>
      <c r="NRQ86" s="16">
        <f t="shared" si="413"/>
        <v>0</v>
      </c>
      <c r="NRR86" s="16">
        <f t="shared" si="413"/>
        <v>0</v>
      </c>
      <c r="NRS86" s="16">
        <f t="shared" si="413"/>
        <v>0</v>
      </c>
      <c r="NRT86" s="16">
        <f t="shared" si="413"/>
        <v>0</v>
      </c>
      <c r="NRU86" s="16">
        <f t="shared" si="413"/>
        <v>0</v>
      </c>
      <c r="NRV86" s="16">
        <f t="shared" si="413"/>
        <v>0</v>
      </c>
      <c r="NRW86" s="16">
        <f t="shared" si="413"/>
        <v>0</v>
      </c>
      <c r="NRX86" s="16">
        <f t="shared" si="413"/>
        <v>0</v>
      </c>
      <c r="NRY86" s="16">
        <f t="shared" si="413"/>
        <v>0</v>
      </c>
      <c r="NRZ86" s="16">
        <f t="shared" si="413"/>
        <v>0</v>
      </c>
      <c r="NSA86" s="16">
        <f t="shared" si="413"/>
        <v>0</v>
      </c>
      <c r="NSB86" s="16">
        <f t="shared" si="413"/>
        <v>0</v>
      </c>
      <c r="NSC86" s="16">
        <f t="shared" si="413"/>
        <v>0</v>
      </c>
      <c r="NSD86" s="16">
        <f t="shared" si="413"/>
        <v>0</v>
      </c>
      <c r="NSE86" s="16">
        <f t="shared" si="413"/>
        <v>0</v>
      </c>
      <c r="NSF86" s="16">
        <f t="shared" si="413"/>
        <v>0</v>
      </c>
      <c r="NSG86" s="16">
        <f t="shared" si="413"/>
        <v>0</v>
      </c>
      <c r="NSH86" s="16">
        <f t="shared" si="413"/>
        <v>0</v>
      </c>
      <c r="NSI86" s="16">
        <f t="shared" si="413"/>
        <v>0</v>
      </c>
      <c r="NSJ86" s="16">
        <f t="shared" si="413"/>
        <v>0</v>
      </c>
      <c r="NSK86" s="16">
        <f t="shared" si="413"/>
        <v>0</v>
      </c>
      <c r="NSL86" s="16">
        <f t="shared" si="413"/>
        <v>0</v>
      </c>
      <c r="NSM86" s="16">
        <f t="shared" si="413"/>
        <v>0</v>
      </c>
      <c r="NSN86" s="16">
        <f t="shared" si="413"/>
        <v>0</v>
      </c>
      <c r="NSO86" s="16">
        <f t="shared" si="413"/>
        <v>0</v>
      </c>
      <c r="NSP86" s="16">
        <f t="shared" si="413"/>
        <v>0</v>
      </c>
      <c r="NSQ86" s="16">
        <f t="shared" si="413"/>
        <v>0</v>
      </c>
      <c r="NSR86" s="16">
        <f t="shared" si="413"/>
        <v>0</v>
      </c>
      <c r="NSS86" s="16">
        <f t="shared" si="413"/>
        <v>0</v>
      </c>
      <c r="NST86" s="16">
        <f t="shared" si="413"/>
        <v>0</v>
      </c>
      <c r="NSU86" s="16">
        <f t="shared" si="413"/>
        <v>0</v>
      </c>
      <c r="NSV86" s="16">
        <f t="shared" si="413"/>
        <v>0</v>
      </c>
      <c r="NSW86" s="16">
        <f t="shared" si="413"/>
        <v>0</v>
      </c>
      <c r="NSX86" s="16">
        <f t="shared" si="413"/>
        <v>0</v>
      </c>
      <c r="NSY86" s="16">
        <f t="shared" si="413"/>
        <v>0</v>
      </c>
      <c r="NSZ86" s="16">
        <f t="shared" si="413"/>
        <v>0</v>
      </c>
      <c r="NTA86" s="16">
        <f t="shared" si="413"/>
        <v>0</v>
      </c>
      <c r="NTB86" s="16">
        <f t="shared" si="413"/>
        <v>0</v>
      </c>
      <c r="NTC86" s="16">
        <f t="shared" si="413"/>
        <v>0</v>
      </c>
      <c r="NTD86" s="16">
        <f t="shared" si="413"/>
        <v>0</v>
      </c>
      <c r="NTE86" s="16">
        <f t="shared" si="413"/>
        <v>0</v>
      </c>
      <c r="NTF86" s="16">
        <f t="shared" si="413"/>
        <v>0</v>
      </c>
      <c r="NTG86" s="16">
        <f t="shared" si="413"/>
        <v>0</v>
      </c>
      <c r="NTH86" s="16">
        <f t="shared" si="413"/>
        <v>0</v>
      </c>
      <c r="NTI86" s="16">
        <f t="shared" si="413"/>
        <v>0</v>
      </c>
      <c r="NTJ86" s="16">
        <f t="shared" si="413"/>
        <v>0</v>
      </c>
      <c r="NTK86" s="16">
        <f t="shared" si="413"/>
        <v>0</v>
      </c>
      <c r="NTL86" s="16">
        <f t="shared" si="413"/>
        <v>0</v>
      </c>
      <c r="NTM86" s="16">
        <f t="shared" si="413"/>
        <v>0</v>
      </c>
      <c r="NTN86" s="16">
        <f t="shared" si="413"/>
        <v>0</v>
      </c>
      <c r="NTO86" s="16">
        <f t="shared" si="413"/>
        <v>0</v>
      </c>
      <c r="NTP86" s="16">
        <f t="shared" si="413"/>
        <v>0</v>
      </c>
      <c r="NTQ86" s="16">
        <f t="shared" si="413"/>
        <v>0</v>
      </c>
      <c r="NTR86" s="16">
        <f t="shared" si="413"/>
        <v>0</v>
      </c>
      <c r="NTS86" s="16">
        <f t="shared" si="413"/>
        <v>0</v>
      </c>
      <c r="NTT86" s="16">
        <f t="shared" ref="NTT86:NWE86" si="414">NTF83</f>
        <v>0</v>
      </c>
      <c r="NTU86" s="16">
        <f t="shared" si="414"/>
        <v>0</v>
      </c>
      <c r="NTV86" s="16">
        <f t="shared" si="414"/>
        <v>0</v>
      </c>
      <c r="NTW86" s="16">
        <f t="shared" si="414"/>
        <v>0</v>
      </c>
      <c r="NTX86" s="16">
        <f t="shared" si="414"/>
        <v>0</v>
      </c>
      <c r="NTY86" s="16">
        <f t="shared" si="414"/>
        <v>0</v>
      </c>
      <c r="NTZ86" s="16">
        <f t="shared" si="414"/>
        <v>0</v>
      </c>
      <c r="NUA86" s="16">
        <f t="shared" si="414"/>
        <v>0</v>
      </c>
      <c r="NUB86" s="16">
        <f t="shared" si="414"/>
        <v>0</v>
      </c>
      <c r="NUC86" s="16">
        <f t="shared" si="414"/>
        <v>0</v>
      </c>
      <c r="NUD86" s="16">
        <f t="shared" si="414"/>
        <v>0</v>
      </c>
      <c r="NUE86" s="16">
        <f t="shared" si="414"/>
        <v>0</v>
      </c>
      <c r="NUF86" s="16">
        <f t="shared" si="414"/>
        <v>0</v>
      </c>
      <c r="NUG86" s="16">
        <f t="shared" si="414"/>
        <v>0</v>
      </c>
      <c r="NUH86" s="16">
        <f t="shared" si="414"/>
        <v>0</v>
      </c>
      <c r="NUI86" s="16">
        <f t="shared" si="414"/>
        <v>0</v>
      </c>
      <c r="NUJ86" s="16">
        <f t="shared" si="414"/>
        <v>0</v>
      </c>
      <c r="NUK86" s="16">
        <f t="shared" si="414"/>
        <v>0</v>
      </c>
      <c r="NUL86" s="16">
        <f t="shared" si="414"/>
        <v>0</v>
      </c>
      <c r="NUM86" s="16">
        <f t="shared" si="414"/>
        <v>0</v>
      </c>
      <c r="NUN86" s="16">
        <f t="shared" si="414"/>
        <v>0</v>
      </c>
      <c r="NUO86" s="16">
        <f t="shared" si="414"/>
        <v>0</v>
      </c>
      <c r="NUP86" s="16">
        <f t="shared" si="414"/>
        <v>0</v>
      </c>
      <c r="NUQ86" s="16">
        <f t="shared" si="414"/>
        <v>0</v>
      </c>
      <c r="NUR86" s="16">
        <f t="shared" si="414"/>
        <v>0</v>
      </c>
      <c r="NUS86" s="16">
        <f t="shared" si="414"/>
        <v>0</v>
      </c>
      <c r="NUT86" s="16">
        <f t="shared" si="414"/>
        <v>0</v>
      </c>
      <c r="NUU86" s="16">
        <f t="shared" si="414"/>
        <v>0</v>
      </c>
      <c r="NUV86" s="16">
        <f t="shared" si="414"/>
        <v>0</v>
      </c>
      <c r="NUW86" s="16">
        <f t="shared" si="414"/>
        <v>0</v>
      </c>
      <c r="NUX86" s="16">
        <f t="shared" si="414"/>
        <v>0</v>
      </c>
      <c r="NUY86" s="16">
        <f t="shared" si="414"/>
        <v>0</v>
      </c>
      <c r="NUZ86" s="16">
        <f t="shared" si="414"/>
        <v>0</v>
      </c>
      <c r="NVA86" s="16">
        <f t="shared" si="414"/>
        <v>0</v>
      </c>
      <c r="NVB86" s="16">
        <f t="shared" si="414"/>
        <v>0</v>
      </c>
      <c r="NVC86" s="16">
        <f t="shared" si="414"/>
        <v>0</v>
      </c>
      <c r="NVD86" s="16">
        <f t="shared" si="414"/>
        <v>0</v>
      </c>
      <c r="NVE86" s="16">
        <f t="shared" si="414"/>
        <v>0</v>
      </c>
      <c r="NVF86" s="16">
        <f t="shared" si="414"/>
        <v>0</v>
      </c>
      <c r="NVG86" s="16">
        <f t="shared" si="414"/>
        <v>0</v>
      </c>
      <c r="NVH86" s="16">
        <f t="shared" si="414"/>
        <v>0</v>
      </c>
      <c r="NVI86" s="16">
        <f t="shared" si="414"/>
        <v>0</v>
      </c>
      <c r="NVJ86" s="16">
        <f t="shared" si="414"/>
        <v>0</v>
      </c>
      <c r="NVK86" s="16">
        <f t="shared" si="414"/>
        <v>0</v>
      </c>
      <c r="NVL86" s="16">
        <f t="shared" si="414"/>
        <v>0</v>
      </c>
      <c r="NVM86" s="16">
        <f t="shared" si="414"/>
        <v>0</v>
      </c>
      <c r="NVN86" s="16">
        <f t="shared" si="414"/>
        <v>0</v>
      </c>
      <c r="NVO86" s="16">
        <f t="shared" si="414"/>
        <v>0</v>
      </c>
      <c r="NVP86" s="16">
        <f t="shared" si="414"/>
        <v>0</v>
      </c>
      <c r="NVQ86" s="16">
        <f t="shared" si="414"/>
        <v>0</v>
      </c>
      <c r="NVR86" s="16">
        <f t="shared" si="414"/>
        <v>0</v>
      </c>
      <c r="NVS86" s="16">
        <f t="shared" si="414"/>
        <v>0</v>
      </c>
      <c r="NVT86" s="16">
        <f t="shared" si="414"/>
        <v>0</v>
      </c>
      <c r="NVU86" s="16">
        <f t="shared" si="414"/>
        <v>0</v>
      </c>
      <c r="NVV86" s="16">
        <f t="shared" si="414"/>
        <v>0</v>
      </c>
      <c r="NVW86" s="16">
        <f t="shared" si="414"/>
        <v>0</v>
      </c>
      <c r="NVX86" s="16">
        <f t="shared" si="414"/>
        <v>0</v>
      </c>
      <c r="NVY86" s="16">
        <f t="shared" si="414"/>
        <v>0</v>
      </c>
      <c r="NVZ86" s="16">
        <f t="shared" si="414"/>
        <v>0</v>
      </c>
      <c r="NWA86" s="16">
        <f t="shared" si="414"/>
        <v>0</v>
      </c>
      <c r="NWB86" s="16">
        <f t="shared" si="414"/>
        <v>0</v>
      </c>
      <c r="NWC86" s="16">
        <f t="shared" si="414"/>
        <v>0</v>
      </c>
      <c r="NWD86" s="16">
        <f t="shared" si="414"/>
        <v>0</v>
      </c>
      <c r="NWE86" s="16">
        <f t="shared" si="414"/>
        <v>0</v>
      </c>
      <c r="NWF86" s="16">
        <f t="shared" ref="NWF86:NYQ86" si="415">NVR83</f>
        <v>0</v>
      </c>
      <c r="NWG86" s="16">
        <f t="shared" si="415"/>
        <v>0</v>
      </c>
      <c r="NWH86" s="16">
        <f t="shared" si="415"/>
        <v>0</v>
      </c>
      <c r="NWI86" s="16">
        <f t="shared" si="415"/>
        <v>0</v>
      </c>
      <c r="NWJ86" s="16">
        <f t="shared" si="415"/>
        <v>0</v>
      </c>
      <c r="NWK86" s="16">
        <f t="shared" si="415"/>
        <v>0</v>
      </c>
      <c r="NWL86" s="16">
        <f t="shared" si="415"/>
        <v>0</v>
      </c>
      <c r="NWM86" s="16">
        <f t="shared" si="415"/>
        <v>0</v>
      </c>
      <c r="NWN86" s="16">
        <f t="shared" si="415"/>
        <v>0</v>
      </c>
      <c r="NWO86" s="16">
        <f t="shared" si="415"/>
        <v>0</v>
      </c>
      <c r="NWP86" s="16">
        <f t="shared" si="415"/>
        <v>0</v>
      </c>
      <c r="NWQ86" s="16">
        <f t="shared" si="415"/>
        <v>0</v>
      </c>
      <c r="NWR86" s="16">
        <f t="shared" si="415"/>
        <v>0</v>
      </c>
      <c r="NWS86" s="16">
        <f t="shared" si="415"/>
        <v>0</v>
      </c>
      <c r="NWT86" s="16">
        <f t="shared" si="415"/>
        <v>0</v>
      </c>
      <c r="NWU86" s="16">
        <f t="shared" si="415"/>
        <v>0</v>
      </c>
      <c r="NWV86" s="16">
        <f t="shared" si="415"/>
        <v>0</v>
      </c>
      <c r="NWW86" s="16">
        <f t="shared" si="415"/>
        <v>0</v>
      </c>
      <c r="NWX86" s="16">
        <f t="shared" si="415"/>
        <v>0</v>
      </c>
      <c r="NWY86" s="16">
        <f t="shared" si="415"/>
        <v>0</v>
      </c>
      <c r="NWZ86" s="16">
        <f t="shared" si="415"/>
        <v>0</v>
      </c>
      <c r="NXA86" s="16">
        <f t="shared" si="415"/>
        <v>0</v>
      </c>
      <c r="NXB86" s="16">
        <f t="shared" si="415"/>
        <v>0</v>
      </c>
      <c r="NXC86" s="16">
        <f t="shared" si="415"/>
        <v>0</v>
      </c>
      <c r="NXD86" s="16">
        <f t="shared" si="415"/>
        <v>0</v>
      </c>
      <c r="NXE86" s="16">
        <f t="shared" si="415"/>
        <v>0</v>
      </c>
      <c r="NXF86" s="16">
        <f t="shared" si="415"/>
        <v>0</v>
      </c>
      <c r="NXG86" s="16">
        <f t="shared" si="415"/>
        <v>0</v>
      </c>
      <c r="NXH86" s="16">
        <f t="shared" si="415"/>
        <v>0</v>
      </c>
      <c r="NXI86" s="16">
        <f t="shared" si="415"/>
        <v>0</v>
      </c>
      <c r="NXJ86" s="16">
        <f t="shared" si="415"/>
        <v>0</v>
      </c>
      <c r="NXK86" s="16">
        <f t="shared" si="415"/>
        <v>0</v>
      </c>
      <c r="NXL86" s="16">
        <f t="shared" si="415"/>
        <v>0</v>
      </c>
      <c r="NXM86" s="16">
        <f t="shared" si="415"/>
        <v>0</v>
      </c>
      <c r="NXN86" s="16">
        <f t="shared" si="415"/>
        <v>0</v>
      </c>
      <c r="NXO86" s="16">
        <f t="shared" si="415"/>
        <v>0</v>
      </c>
      <c r="NXP86" s="16">
        <f t="shared" si="415"/>
        <v>0</v>
      </c>
      <c r="NXQ86" s="16">
        <f t="shared" si="415"/>
        <v>0</v>
      </c>
      <c r="NXR86" s="16">
        <f t="shared" si="415"/>
        <v>0</v>
      </c>
      <c r="NXS86" s="16">
        <f t="shared" si="415"/>
        <v>0</v>
      </c>
      <c r="NXT86" s="16">
        <f t="shared" si="415"/>
        <v>0</v>
      </c>
      <c r="NXU86" s="16">
        <f t="shared" si="415"/>
        <v>0</v>
      </c>
      <c r="NXV86" s="16">
        <f t="shared" si="415"/>
        <v>0</v>
      </c>
      <c r="NXW86" s="16">
        <f t="shared" si="415"/>
        <v>0</v>
      </c>
      <c r="NXX86" s="16">
        <f t="shared" si="415"/>
        <v>0</v>
      </c>
      <c r="NXY86" s="16">
        <f t="shared" si="415"/>
        <v>0</v>
      </c>
      <c r="NXZ86" s="16">
        <f t="shared" si="415"/>
        <v>0</v>
      </c>
      <c r="NYA86" s="16">
        <f t="shared" si="415"/>
        <v>0</v>
      </c>
      <c r="NYB86" s="16">
        <f t="shared" si="415"/>
        <v>0</v>
      </c>
      <c r="NYC86" s="16">
        <f t="shared" si="415"/>
        <v>0</v>
      </c>
      <c r="NYD86" s="16">
        <f t="shared" si="415"/>
        <v>0</v>
      </c>
      <c r="NYE86" s="16">
        <f t="shared" si="415"/>
        <v>0</v>
      </c>
      <c r="NYF86" s="16">
        <f t="shared" si="415"/>
        <v>0</v>
      </c>
      <c r="NYG86" s="16">
        <f t="shared" si="415"/>
        <v>0</v>
      </c>
      <c r="NYH86" s="16">
        <f t="shared" si="415"/>
        <v>0</v>
      </c>
      <c r="NYI86" s="16">
        <f t="shared" si="415"/>
        <v>0</v>
      </c>
      <c r="NYJ86" s="16">
        <f t="shared" si="415"/>
        <v>0</v>
      </c>
      <c r="NYK86" s="16">
        <f t="shared" si="415"/>
        <v>0</v>
      </c>
      <c r="NYL86" s="16">
        <f t="shared" si="415"/>
        <v>0</v>
      </c>
      <c r="NYM86" s="16">
        <f t="shared" si="415"/>
        <v>0</v>
      </c>
      <c r="NYN86" s="16">
        <f t="shared" si="415"/>
        <v>0</v>
      </c>
      <c r="NYO86" s="16">
        <f t="shared" si="415"/>
        <v>0</v>
      </c>
      <c r="NYP86" s="16">
        <f t="shared" si="415"/>
        <v>0</v>
      </c>
      <c r="NYQ86" s="16">
        <f t="shared" si="415"/>
        <v>0</v>
      </c>
      <c r="NYR86" s="16">
        <f t="shared" ref="NYR86:OBC86" si="416">NYD83</f>
        <v>0</v>
      </c>
      <c r="NYS86" s="16">
        <f t="shared" si="416"/>
        <v>0</v>
      </c>
      <c r="NYT86" s="16">
        <f t="shared" si="416"/>
        <v>0</v>
      </c>
      <c r="NYU86" s="16">
        <f t="shared" si="416"/>
        <v>0</v>
      </c>
      <c r="NYV86" s="16">
        <f t="shared" si="416"/>
        <v>0</v>
      </c>
      <c r="NYW86" s="16">
        <f t="shared" si="416"/>
        <v>0</v>
      </c>
      <c r="NYX86" s="16">
        <f t="shared" si="416"/>
        <v>0</v>
      </c>
      <c r="NYY86" s="16">
        <f t="shared" si="416"/>
        <v>0</v>
      </c>
      <c r="NYZ86" s="16">
        <f t="shared" si="416"/>
        <v>0</v>
      </c>
      <c r="NZA86" s="16">
        <f t="shared" si="416"/>
        <v>0</v>
      </c>
      <c r="NZB86" s="16">
        <f t="shared" si="416"/>
        <v>0</v>
      </c>
      <c r="NZC86" s="16">
        <f t="shared" si="416"/>
        <v>0</v>
      </c>
      <c r="NZD86" s="16">
        <f t="shared" si="416"/>
        <v>0</v>
      </c>
      <c r="NZE86" s="16">
        <f t="shared" si="416"/>
        <v>0</v>
      </c>
      <c r="NZF86" s="16">
        <f t="shared" si="416"/>
        <v>0</v>
      </c>
      <c r="NZG86" s="16">
        <f t="shared" si="416"/>
        <v>0</v>
      </c>
      <c r="NZH86" s="16">
        <f t="shared" si="416"/>
        <v>0</v>
      </c>
      <c r="NZI86" s="16">
        <f t="shared" si="416"/>
        <v>0</v>
      </c>
      <c r="NZJ86" s="16">
        <f t="shared" si="416"/>
        <v>0</v>
      </c>
      <c r="NZK86" s="16">
        <f t="shared" si="416"/>
        <v>0</v>
      </c>
      <c r="NZL86" s="16">
        <f t="shared" si="416"/>
        <v>0</v>
      </c>
      <c r="NZM86" s="16">
        <f t="shared" si="416"/>
        <v>0</v>
      </c>
      <c r="NZN86" s="16">
        <f t="shared" si="416"/>
        <v>0</v>
      </c>
      <c r="NZO86" s="16">
        <f t="shared" si="416"/>
        <v>0</v>
      </c>
      <c r="NZP86" s="16">
        <f t="shared" si="416"/>
        <v>0</v>
      </c>
      <c r="NZQ86" s="16">
        <f t="shared" si="416"/>
        <v>0</v>
      </c>
      <c r="NZR86" s="16">
        <f t="shared" si="416"/>
        <v>0</v>
      </c>
      <c r="NZS86" s="16">
        <f t="shared" si="416"/>
        <v>0</v>
      </c>
      <c r="NZT86" s="16">
        <f t="shared" si="416"/>
        <v>0</v>
      </c>
      <c r="NZU86" s="16">
        <f t="shared" si="416"/>
        <v>0</v>
      </c>
      <c r="NZV86" s="16">
        <f t="shared" si="416"/>
        <v>0</v>
      </c>
      <c r="NZW86" s="16">
        <f t="shared" si="416"/>
        <v>0</v>
      </c>
      <c r="NZX86" s="16">
        <f t="shared" si="416"/>
        <v>0</v>
      </c>
      <c r="NZY86" s="16">
        <f t="shared" si="416"/>
        <v>0</v>
      </c>
      <c r="NZZ86" s="16">
        <f t="shared" si="416"/>
        <v>0</v>
      </c>
      <c r="OAA86" s="16">
        <f t="shared" si="416"/>
        <v>0</v>
      </c>
      <c r="OAB86" s="16">
        <f t="shared" si="416"/>
        <v>0</v>
      </c>
      <c r="OAC86" s="16">
        <f t="shared" si="416"/>
        <v>0</v>
      </c>
      <c r="OAD86" s="16">
        <f t="shared" si="416"/>
        <v>0</v>
      </c>
      <c r="OAE86" s="16">
        <f t="shared" si="416"/>
        <v>0</v>
      </c>
      <c r="OAF86" s="16">
        <f t="shared" si="416"/>
        <v>0</v>
      </c>
      <c r="OAG86" s="16">
        <f t="shared" si="416"/>
        <v>0</v>
      </c>
      <c r="OAH86" s="16">
        <f t="shared" si="416"/>
        <v>0</v>
      </c>
      <c r="OAI86" s="16">
        <f t="shared" si="416"/>
        <v>0</v>
      </c>
      <c r="OAJ86" s="16">
        <f t="shared" si="416"/>
        <v>0</v>
      </c>
      <c r="OAK86" s="16">
        <f t="shared" si="416"/>
        <v>0</v>
      </c>
      <c r="OAL86" s="16">
        <f t="shared" si="416"/>
        <v>0</v>
      </c>
      <c r="OAM86" s="16">
        <f t="shared" si="416"/>
        <v>0</v>
      </c>
      <c r="OAN86" s="16">
        <f t="shared" si="416"/>
        <v>0</v>
      </c>
      <c r="OAO86" s="16">
        <f t="shared" si="416"/>
        <v>0</v>
      </c>
      <c r="OAP86" s="16">
        <f t="shared" si="416"/>
        <v>0</v>
      </c>
      <c r="OAQ86" s="16">
        <f t="shared" si="416"/>
        <v>0</v>
      </c>
      <c r="OAR86" s="16">
        <f t="shared" si="416"/>
        <v>0</v>
      </c>
      <c r="OAS86" s="16">
        <f t="shared" si="416"/>
        <v>0</v>
      </c>
      <c r="OAT86" s="16">
        <f t="shared" si="416"/>
        <v>0</v>
      </c>
      <c r="OAU86" s="16">
        <f t="shared" si="416"/>
        <v>0</v>
      </c>
      <c r="OAV86" s="16">
        <f t="shared" si="416"/>
        <v>0</v>
      </c>
      <c r="OAW86" s="16">
        <f t="shared" si="416"/>
        <v>0</v>
      </c>
      <c r="OAX86" s="16">
        <f t="shared" si="416"/>
        <v>0</v>
      </c>
      <c r="OAY86" s="16">
        <f t="shared" si="416"/>
        <v>0</v>
      </c>
      <c r="OAZ86" s="16">
        <f t="shared" si="416"/>
        <v>0</v>
      </c>
      <c r="OBA86" s="16">
        <f t="shared" si="416"/>
        <v>0</v>
      </c>
      <c r="OBB86" s="16">
        <f t="shared" si="416"/>
        <v>0</v>
      </c>
      <c r="OBC86" s="16">
        <f t="shared" si="416"/>
        <v>0</v>
      </c>
      <c r="OBD86" s="16">
        <f t="shared" ref="OBD86:ODO86" si="417">OAP83</f>
        <v>0</v>
      </c>
      <c r="OBE86" s="16">
        <f t="shared" si="417"/>
        <v>0</v>
      </c>
      <c r="OBF86" s="16">
        <f t="shared" si="417"/>
        <v>0</v>
      </c>
      <c r="OBG86" s="16">
        <f t="shared" si="417"/>
        <v>0</v>
      </c>
      <c r="OBH86" s="16">
        <f t="shared" si="417"/>
        <v>0</v>
      </c>
      <c r="OBI86" s="16">
        <f t="shared" si="417"/>
        <v>0</v>
      </c>
      <c r="OBJ86" s="16">
        <f t="shared" si="417"/>
        <v>0</v>
      </c>
      <c r="OBK86" s="16">
        <f t="shared" si="417"/>
        <v>0</v>
      </c>
      <c r="OBL86" s="16">
        <f t="shared" si="417"/>
        <v>0</v>
      </c>
      <c r="OBM86" s="16">
        <f t="shared" si="417"/>
        <v>0</v>
      </c>
      <c r="OBN86" s="16">
        <f t="shared" si="417"/>
        <v>0</v>
      </c>
      <c r="OBO86" s="16">
        <f t="shared" si="417"/>
        <v>0</v>
      </c>
      <c r="OBP86" s="16">
        <f t="shared" si="417"/>
        <v>0</v>
      </c>
      <c r="OBQ86" s="16">
        <f t="shared" si="417"/>
        <v>0</v>
      </c>
      <c r="OBR86" s="16">
        <f t="shared" si="417"/>
        <v>0</v>
      </c>
      <c r="OBS86" s="16">
        <f t="shared" si="417"/>
        <v>0</v>
      </c>
      <c r="OBT86" s="16">
        <f t="shared" si="417"/>
        <v>0</v>
      </c>
      <c r="OBU86" s="16">
        <f t="shared" si="417"/>
        <v>0</v>
      </c>
      <c r="OBV86" s="16">
        <f t="shared" si="417"/>
        <v>0</v>
      </c>
      <c r="OBW86" s="16">
        <f t="shared" si="417"/>
        <v>0</v>
      </c>
      <c r="OBX86" s="16">
        <f t="shared" si="417"/>
        <v>0</v>
      </c>
      <c r="OBY86" s="16">
        <f t="shared" si="417"/>
        <v>0</v>
      </c>
      <c r="OBZ86" s="16">
        <f t="shared" si="417"/>
        <v>0</v>
      </c>
      <c r="OCA86" s="16">
        <f t="shared" si="417"/>
        <v>0</v>
      </c>
      <c r="OCB86" s="16">
        <f t="shared" si="417"/>
        <v>0</v>
      </c>
      <c r="OCC86" s="16">
        <f t="shared" si="417"/>
        <v>0</v>
      </c>
      <c r="OCD86" s="16">
        <f t="shared" si="417"/>
        <v>0</v>
      </c>
      <c r="OCE86" s="16">
        <f t="shared" si="417"/>
        <v>0</v>
      </c>
      <c r="OCF86" s="16">
        <f t="shared" si="417"/>
        <v>0</v>
      </c>
      <c r="OCG86" s="16">
        <f t="shared" si="417"/>
        <v>0</v>
      </c>
      <c r="OCH86" s="16">
        <f t="shared" si="417"/>
        <v>0</v>
      </c>
      <c r="OCI86" s="16">
        <f t="shared" si="417"/>
        <v>0</v>
      </c>
      <c r="OCJ86" s="16">
        <f t="shared" si="417"/>
        <v>0</v>
      </c>
      <c r="OCK86" s="16">
        <f t="shared" si="417"/>
        <v>0</v>
      </c>
      <c r="OCL86" s="16">
        <f t="shared" si="417"/>
        <v>0</v>
      </c>
      <c r="OCM86" s="16">
        <f t="shared" si="417"/>
        <v>0</v>
      </c>
      <c r="OCN86" s="16">
        <f t="shared" si="417"/>
        <v>0</v>
      </c>
      <c r="OCO86" s="16">
        <f t="shared" si="417"/>
        <v>0</v>
      </c>
      <c r="OCP86" s="16">
        <f t="shared" si="417"/>
        <v>0</v>
      </c>
      <c r="OCQ86" s="16">
        <f t="shared" si="417"/>
        <v>0</v>
      </c>
      <c r="OCR86" s="16">
        <f t="shared" si="417"/>
        <v>0</v>
      </c>
      <c r="OCS86" s="16">
        <f t="shared" si="417"/>
        <v>0</v>
      </c>
      <c r="OCT86" s="16">
        <f t="shared" si="417"/>
        <v>0</v>
      </c>
      <c r="OCU86" s="16">
        <f t="shared" si="417"/>
        <v>0</v>
      </c>
      <c r="OCV86" s="16">
        <f t="shared" si="417"/>
        <v>0</v>
      </c>
      <c r="OCW86" s="16">
        <f t="shared" si="417"/>
        <v>0</v>
      </c>
      <c r="OCX86" s="16">
        <f t="shared" si="417"/>
        <v>0</v>
      </c>
      <c r="OCY86" s="16">
        <f t="shared" si="417"/>
        <v>0</v>
      </c>
      <c r="OCZ86" s="16">
        <f t="shared" si="417"/>
        <v>0</v>
      </c>
      <c r="ODA86" s="16">
        <f t="shared" si="417"/>
        <v>0</v>
      </c>
      <c r="ODB86" s="16">
        <f t="shared" si="417"/>
        <v>0</v>
      </c>
      <c r="ODC86" s="16">
        <f t="shared" si="417"/>
        <v>0</v>
      </c>
      <c r="ODD86" s="16">
        <f t="shared" si="417"/>
        <v>0</v>
      </c>
      <c r="ODE86" s="16">
        <f t="shared" si="417"/>
        <v>0</v>
      </c>
      <c r="ODF86" s="16">
        <f t="shared" si="417"/>
        <v>0</v>
      </c>
      <c r="ODG86" s="16">
        <f t="shared" si="417"/>
        <v>0</v>
      </c>
      <c r="ODH86" s="16">
        <f t="shared" si="417"/>
        <v>0</v>
      </c>
      <c r="ODI86" s="16">
        <f t="shared" si="417"/>
        <v>0</v>
      </c>
      <c r="ODJ86" s="16">
        <f t="shared" si="417"/>
        <v>0</v>
      </c>
      <c r="ODK86" s="16">
        <f t="shared" si="417"/>
        <v>0</v>
      </c>
      <c r="ODL86" s="16">
        <f t="shared" si="417"/>
        <v>0</v>
      </c>
      <c r="ODM86" s="16">
        <f t="shared" si="417"/>
        <v>0</v>
      </c>
      <c r="ODN86" s="16">
        <f t="shared" si="417"/>
        <v>0</v>
      </c>
      <c r="ODO86" s="16">
        <f t="shared" si="417"/>
        <v>0</v>
      </c>
      <c r="ODP86" s="16">
        <f t="shared" ref="ODP86:OGA86" si="418">ODB83</f>
        <v>0</v>
      </c>
      <c r="ODQ86" s="16">
        <f t="shared" si="418"/>
        <v>0</v>
      </c>
      <c r="ODR86" s="16">
        <f t="shared" si="418"/>
        <v>0</v>
      </c>
      <c r="ODS86" s="16">
        <f t="shared" si="418"/>
        <v>0</v>
      </c>
      <c r="ODT86" s="16">
        <f t="shared" si="418"/>
        <v>0</v>
      </c>
      <c r="ODU86" s="16">
        <f t="shared" si="418"/>
        <v>0</v>
      </c>
      <c r="ODV86" s="16">
        <f t="shared" si="418"/>
        <v>0</v>
      </c>
      <c r="ODW86" s="16">
        <f t="shared" si="418"/>
        <v>0</v>
      </c>
      <c r="ODX86" s="16">
        <f t="shared" si="418"/>
        <v>0</v>
      </c>
      <c r="ODY86" s="16">
        <f t="shared" si="418"/>
        <v>0</v>
      </c>
      <c r="ODZ86" s="16">
        <f t="shared" si="418"/>
        <v>0</v>
      </c>
      <c r="OEA86" s="16">
        <f t="shared" si="418"/>
        <v>0</v>
      </c>
      <c r="OEB86" s="16">
        <f t="shared" si="418"/>
        <v>0</v>
      </c>
      <c r="OEC86" s="16">
        <f t="shared" si="418"/>
        <v>0</v>
      </c>
      <c r="OED86" s="16">
        <f t="shared" si="418"/>
        <v>0</v>
      </c>
      <c r="OEE86" s="16">
        <f t="shared" si="418"/>
        <v>0</v>
      </c>
      <c r="OEF86" s="16">
        <f t="shared" si="418"/>
        <v>0</v>
      </c>
      <c r="OEG86" s="16">
        <f t="shared" si="418"/>
        <v>0</v>
      </c>
      <c r="OEH86" s="16">
        <f t="shared" si="418"/>
        <v>0</v>
      </c>
      <c r="OEI86" s="16">
        <f t="shared" si="418"/>
        <v>0</v>
      </c>
      <c r="OEJ86" s="16">
        <f t="shared" si="418"/>
        <v>0</v>
      </c>
      <c r="OEK86" s="16">
        <f t="shared" si="418"/>
        <v>0</v>
      </c>
      <c r="OEL86" s="16">
        <f t="shared" si="418"/>
        <v>0</v>
      </c>
      <c r="OEM86" s="16">
        <f t="shared" si="418"/>
        <v>0</v>
      </c>
      <c r="OEN86" s="16">
        <f t="shared" si="418"/>
        <v>0</v>
      </c>
      <c r="OEO86" s="16">
        <f t="shared" si="418"/>
        <v>0</v>
      </c>
      <c r="OEP86" s="16">
        <f t="shared" si="418"/>
        <v>0</v>
      </c>
      <c r="OEQ86" s="16">
        <f t="shared" si="418"/>
        <v>0</v>
      </c>
      <c r="OER86" s="16">
        <f t="shared" si="418"/>
        <v>0</v>
      </c>
      <c r="OES86" s="16">
        <f t="shared" si="418"/>
        <v>0</v>
      </c>
      <c r="OET86" s="16">
        <f t="shared" si="418"/>
        <v>0</v>
      </c>
      <c r="OEU86" s="16">
        <f t="shared" si="418"/>
        <v>0</v>
      </c>
      <c r="OEV86" s="16">
        <f t="shared" si="418"/>
        <v>0</v>
      </c>
      <c r="OEW86" s="16">
        <f t="shared" si="418"/>
        <v>0</v>
      </c>
      <c r="OEX86" s="16">
        <f t="shared" si="418"/>
        <v>0</v>
      </c>
      <c r="OEY86" s="16">
        <f t="shared" si="418"/>
        <v>0</v>
      </c>
      <c r="OEZ86" s="16">
        <f t="shared" si="418"/>
        <v>0</v>
      </c>
      <c r="OFA86" s="16">
        <f t="shared" si="418"/>
        <v>0</v>
      </c>
      <c r="OFB86" s="16">
        <f t="shared" si="418"/>
        <v>0</v>
      </c>
      <c r="OFC86" s="16">
        <f t="shared" si="418"/>
        <v>0</v>
      </c>
      <c r="OFD86" s="16">
        <f t="shared" si="418"/>
        <v>0</v>
      </c>
      <c r="OFE86" s="16">
        <f t="shared" si="418"/>
        <v>0</v>
      </c>
      <c r="OFF86" s="16">
        <f t="shared" si="418"/>
        <v>0</v>
      </c>
      <c r="OFG86" s="16">
        <f t="shared" si="418"/>
        <v>0</v>
      </c>
      <c r="OFH86" s="16">
        <f t="shared" si="418"/>
        <v>0</v>
      </c>
      <c r="OFI86" s="16">
        <f t="shared" si="418"/>
        <v>0</v>
      </c>
      <c r="OFJ86" s="16">
        <f t="shared" si="418"/>
        <v>0</v>
      </c>
      <c r="OFK86" s="16">
        <f t="shared" si="418"/>
        <v>0</v>
      </c>
      <c r="OFL86" s="16">
        <f t="shared" si="418"/>
        <v>0</v>
      </c>
      <c r="OFM86" s="16">
        <f t="shared" si="418"/>
        <v>0</v>
      </c>
      <c r="OFN86" s="16">
        <f t="shared" si="418"/>
        <v>0</v>
      </c>
      <c r="OFO86" s="16">
        <f t="shared" si="418"/>
        <v>0</v>
      </c>
      <c r="OFP86" s="16">
        <f t="shared" si="418"/>
        <v>0</v>
      </c>
      <c r="OFQ86" s="16">
        <f t="shared" si="418"/>
        <v>0</v>
      </c>
      <c r="OFR86" s="16">
        <f t="shared" si="418"/>
        <v>0</v>
      </c>
      <c r="OFS86" s="16">
        <f t="shared" si="418"/>
        <v>0</v>
      </c>
      <c r="OFT86" s="16">
        <f t="shared" si="418"/>
        <v>0</v>
      </c>
      <c r="OFU86" s="16">
        <f t="shared" si="418"/>
        <v>0</v>
      </c>
      <c r="OFV86" s="16">
        <f t="shared" si="418"/>
        <v>0</v>
      </c>
      <c r="OFW86" s="16">
        <f t="shared" si="418"/>
        <v>0</v>
      </c>
      <c r="OFX86" s="16">
        <f t="shared" si="418"/>
        <v>0</v>
      </c>
      <c r="OFY86" s="16">
        <f t="shared" si="418"/>
        <v>0</v>
      </c>
      <c r="OFZ86" s="16">
        <f t="shared" si="418"/>
        <v>0</v>
      </c>
      <c r="OGA86" s="16">
        <f t="shared" si="418"/>
        <v>0</v>
      </c>
      <c r="OGB86" s="16">
        <f t="shared" ref="OGB86:OIM86" si="419">OFN83</f>
        <v>0</v>
      </c>
      <c r="OGC86" s="16">
        <f t="shared" si="419"/>
        <v>0</v>
      </c>
      <c r="OGD86" s="16">
        <f t="shared" si="419"/>
        <v>0</v>
      </c>
      <c r="OGE86" s="16">
        <f t="shared" si="419"/>
        <v>0</v>
      </c>
      <c r="OGF86" s="16">
        <f t="shared" si="419"/>
        <v>0</v>
      </c>
      <c r="OGG86" s="16">
        <f t="shared" si="419"/>
        <v>0</v>
      </c>
      <c r="OGH86" s="16">
        <f t="shared" si="419"/>
        <v>0</v>
      </c>
      <c r="OGI86" s="16">
        <f t="shared" si="419"/>
        <v>0</v>
      </c>
      <c r="OGJ86" s="16">
        <f t="shared" si="419"/>
        <v>0</v>
      </c>
      <c r="OGK86" s="16">
        <f t="shared" si="419"/>
        <v>0</v>
      </c>
      <c r="OGL86" s="16">
        <f t="shared" si="419"/>
        <v>0</v>
      </c>
      <c r="OGM86" s="16">
        <f t="shared" si="419"/>
        <v>0</v>
      </c>
      <c r="OGN86" s="16">
        <f t="shared" si="419"/>
        <v>0</v>
      </c>
      <c r="OGO86" s="16">
        <f t="shared" si="419"/>
        <v>0</v>
      </c>
      <c r="OGP86" s="16">
        <f t="shared" si="419"/>
        <v>0</v>
      </c>
      <c r="OGQ86" s="16">
        <f t="shared" si="419"/>
        <v>0</v>
      </c>
      <c r="OGR86" s="16">
        <f t="shared" si="419"/>
        <v>0</v>
      </c>
      <c r="OGS86" s="16">
        <f t="shared" si="419"/>
        <v>0</v>
      </c>
      <c r="OGT86" s="16">
        <f t="shared" si="419"/>
        <v>0</v>
      </c>
      <c r="OGU86" s="16">
        <f t="shared" si="419"/>
        <v>0</v>
      </c>
      <c r="OGV86" s="16">
        <f t="shared" si="419"/>
        <v>0</v>
      </c>
      <c r="OGW86" s="16">
        <f t="shared" si="419"/>
        <v>0</v>
      </c>
      <c r="OGX86" s="16">
        <f t="shared" si="419"/>
        <v>0</v>
      </c>
      <c r="OGY86" s="16">
        <f t="shared" si="419"/>
        <v>0</v>
      </c>
      <c r="OGZ86" s="16">
        <f t="shared" si="419"/>
        <v>0</v>
      </c>
      <c r="OHA86" s="16">
        <f t="shared" si="419"/>
        <v>0</v>
      </c>
      <c r="OHB86" s="16">
        <f t="shared" si="419"/>
        <v>0</v>
      </c>
      <c r="OHC86" s="16">
        <f t="shared" si="419"/>
        <v>0</v>
      </c>
      <c r="OHD86" s="16">
        <f t="shared" si="419"/>
        <v>0</v>
      </c>
      <c r="OHE86" s="16">
        <f t="shared" si="419"/>
        <v>0</v>
      </c>
      <c r="OHF86" s="16">
        <f t="shared" si="419"/>
        <v>0</v>
      </c>
      <c r="OHG86" s="16">
        <f t="shared" si="419"/>
        <v>0</v>
      </c>
      <c r="OHH86" s="16">
        <f t="shared" si="419"/>
        <v>0</v>
      </c>
      <c r="OHI86" s="16">
        <f t="shared" si="419"/>
        <v>0</v>
      </c>
      <c r="OHJ86" s="16">
        <f t="shared" si="419"/>
        <v>0</v>
      </c>
      <c r="OHK86" s="16">
        <f t="shared" si="419"/>
        <v>0</v>
      </c>
      <c r="OHL86" s="16">
        <f t="shared" si="419"/>
        <v>0</v>
      </c>
      <c r="OHM86" s="16">
        <f t="shared" si="419"/>
        <v>0</v>
      </c>
      <c r="OHN86" s="16">
        <f t="shared" si="419"/>
        <v>0</v>
      </c>
      <c r="OHO86" s="16">
        <f t="shared" si="419"/>
        <v>0</v>
      </c>
      <c r="OHP86" s="16">
        <f t="shared" si="419"/>
        <v>0</v>
      </c>
      <c r="OHQ86" s="16">
        <f t="shared" si="419"/>
        <v>0</v>
      </c>
      <c r="OHR86" s="16">
        <f t="shared" si="419"/>
        <v>0</v>
      </c>
      <c r="OHS86" s="16">
        <f t="shared" si="419"/>
        <v>0</v>
      </c>
      <c r="OHT86" s="16">
        <f t="shared" si="419"/>
        <v>0</v>
      </c>
      <c r="OHU86" s="16">
        <f t="shared" si="419"/>
        <v>0</v>
      </c>
      <c r="OHV86" s="16">
        <f t="shared" si="419"/>
        <v>0</v>
      </c>
      <c r="OHW86" s="16">
        <f t="shared" si="419"/>
        <v>0</v>
      </c>
      <c r="OHX86" s="16">
        <f t="shared" si="419"/>
        <v>0</v>
      </c>
      <c r="OHY86" s="16">
        <f t="shared" si="419"/>
        <v>0</v>
      </c>
      <c r="OHZ86" s="16">
        <f t="shared" si="419"/>
        <v>0</v>
      </c>
      <c r="OIA86" s="16">
        <f t="shared" si="419"/>
        <v>0</v>
      </c>
      <c r="OIB86" s="16">
        <f t="shared" si="419"/>
        <v>0</v>
      </c>
      <c r="OIC86" s="16">
        <f t="shared" si="419"/>
        <v>0</v>
      </c>
      <c r="OID86" s="16">
        <f t="shared" si="419"/>
        <v>0</v>
      </c>
      <c r="OIE86" s="16">
        <f t="shared" si="419"/>
        <v>0</v>
      </c>
      <c r="OIF86" s="16">
        <f t="shared" si="419"/>
        <v>0</v>
      </c>
      <c r="OIG86" s="16">
        <f t="shared" si="419"/>
        <v>0</v>
      </c>
      <c r="OIH86" s="16">
        <f t="shared" si="419"/>
        <v>0</v>
      </c>
      <c r="OII86" s="16">
        <f t="shared" si="419"/>
        <v>0</v>
      </c>
      <c r="OIJ86" s="16">
        <f t="shared" si="419"/>
        <v>0</v>
      </c>
      <c r="OIK86" s="16">
        <f t="shared" si="419"/>
        <v>0</v>
      </c>
      <c r="OIL86" s="16">
        <f t="shared" si="419"/>
        <v>0</v>
      </c>
      <c r="OIM86" s="16">
        <f t="shared" si="419"/>
        <v>0</v>
      </c>
      <c r="OIN86" s="16">
        <f t="shared" ref="OIN86:OKY86" si="420">OHZ83</f>
        <v>0</v>
      </c>
      <c r="OIO86" s="16">
        <f t="shared" si="420"/>
        <v>0</v>
      </c>
      <c r="OIP86" s="16">
        <f t="shared" si="420"/>
        <v>0</v>
      </c>
      <c r="OIQ86" s="16">
        <f t="shared" si="420"/>
        <v>0</v>
      </c>
      <c r="OIR86" s="16">
        <f t="shared" si="420"/>
        <v>0</v>
      </c>
      <c r="OIS86" s="16">
        <f t="shared" si="420"/>
        <v>0</v>
      </c>
      <c r="OIT86" s="16">
        <f t="shared" si="420"/>
        <v>0</v>
      </c>
      <c r="OIU86" s="16">
        <f t="shared" si="420"/>
        <v>0</v>
      </c>
      <c r="OIV86" s="16">
        <f t="shared" si="420"/>
        <v>0</v>
      </c>
      <c r="OIW86" s="16">
        <f t="shared" si="420"/>
        <v>0</v>
      </c>
      <c r="OIX86" s="16">
        <f t="shared" si="420"/>
        <v>0</v>
      </c>
      <c r="OIY86" s="16">
        <f t="shared" si="420"/>
        <v>0</v>
      </c>
      <c r="OIZ86" s="16">
        <f t="shared" si="420"/>
        <v>0</v>
      </c>
      <c r="OJA86" s="16">
        <f t="shared" si="420"/>
        <v>0</v>
      </c>
      <c r="OJB86" s="16">
        <f t="shared" si="420"/>
        <v>0</v>
      </c>
      <c r="OJC86" s="16">
        <f t="shared" si="420"/>
        <v>0</v>
      </c>
      <c r="OJD86" s="16">
        <f t="shared" si="420"/>
        <v>0</v>
      </c>
      <c r="OJE86" s="16">
        <f t="shared" si="420"/>
        <v>0</v>
      </c>
      <c r="OJF86" s="16">
        <f t="shared" si="420"/>
        <v>0</v>
      </c>
      <c r="OJG86" s="16">
        <f t="shared" si="420"/>
        <v>0</v>
      </c>
      <c r="OJH86" s="16">
        <f t="shared" si="420"/>
        <v>0</v>
      </c>
      <c r="OJI86" s="16">
        <f t="shared" si="420"/>
        <v>0</v>
      </c>
      <c r="OJJ86" s="16">
        <f t="shared" si="420"/>
        <v>0</v>
      </c>
      <c r="OJK86" s="16">
        <f t="shared" si="420"/>
        <v>0</v>
      </c>
      <c r="OJL86" s="16">
        <f t="shared" si="420"/>
        <v>0</v>
      </c>
      <c r="OJM86" s="16">
        <f t="shared" si="420"/>
        <v>0</v>
      </c>
      <c r="OJN86" s="16">
        <f t="shared" si="420"/>
        <v>0</v>
      </c>
      <c r="OJO86" s="16">
        <f t="shared" si="420"/>
        <v>0</v>
      </c>
      <c r="OJP86" s="16">
        <f t="shared" si="420"/>
        <v>0</v>
      </c>
      <c r="OJQ86" s="16">
        <f t="shared" si="420"/>
        <v>0</v>
      </c>
      <c r="OJR86" s="16">
        <f t="shared" si="420"/>
        <v>0</v>
      </c>
      <c r="OJS86" s="16">
        <f t="shared" si="420"/>
        <v>0</v>
      </c>
      <c r="OJT86" s="16">
        <f t="shared" si="420"/>
        <v>0</v>
      </c>
      <c r="OJU86" s="16">
        <f t="shared" si="420"/>
        <v>0</v>
      </c>
      <c r="OJV86" s="16">
        <f t="shared" si="420"/>
        <v>0</v>
      </c>
      <c r="OJW86" s="16">
        <f t="shared" si="420"/>
        <v>0</v>
      </c>
      <c r="OJX86" s="16">
        <f t="shared" si="420"/>
        <v>0</v>
      </c>
      <c r="OJY86" s="16">
        <f t="shared" si="420"/>
        <v>0</v>
      </c>
      <c r="OJZ86" s="16">
        <f t="shared" si="420"/>
        <v>0</v>
      </c>
      <c r="OKA86" s="16">
        <f t="shared" si="420"/>
        <v>0</v>
      </c>
      <c r="OKB86" s="16">
        <f t="shared" si="420"/>
        <v>0</v>
      </c>
      <c r="OKC86" s="16">
        <f t="shared" si="420"/>
        <v>0</v>
      </c>
      <c r="OKD86" s="16">
        <f t="shared" si="420"/>
        <v>0</v>
      </c>
      <c r="OKE86" s="16">
        <f t="shared" si="420"/>
        <v>0</v>
      </c>
      <c r="OKF86" s="16">
        <f t="shared" si="420"/>
        <v>0</v>
      </c>
      <c r="OKG86" s="16">
        <f t="shared" si="420"/>
        <v>0</v>
      </c>
      <c r="OKH86" s="16">
        <f t="shared" si="420"/>
        <v>0</v>
      </c>
      <c r="OKI86" s="16">
        <f t="shared" si="420"/>
        <v>0</v>
      </c>
      <c r="OKJ86" s="16">
        <f t="shared" si="420"/>
        <v>0</v>
      </c>
      <c r="OKK86" s="16">
        <f t="shared" si="420"/>
        <v>0</v>
      </c>
      <c r="OKL86" s="16">
        <f t="shared" si="420"/>
        <v>0</v>
      </c>
      <c r="OKM86" s="16">
        <f t="shared" si="420"/>
        <v>0</v>
      </c>
      <c r="OKN86" s="16">
        <f t="shared" si="420"/>
        <v>0</v>
      </c>
      <c r="OKO86" s="16">
        <f t="shared" si="420"/>
        <v>0</v>
      </c>
      <c r="OKP86" s="16">
        <f t="shared" si="420"/>
        <v>0</v>
      </c>
      <c r="OKQ86" s="16">
        <f t="shared" si="420"/>
        <v>0</v>
      </c>
      <c r="OKR86" s="16">
        <f t="shared" si="420"/>
        <v>0</v>
      </c>
      <c r="OKS86" s="16">
        <f t="shared" si="420"/>
        <v>0</v>
      </c>
      <c r="OKT86" s="16">
        <f t="shared" si="420"/>
        <v>0</v>
      </c>
      <c r="OKU86" s="16">
        <f t="shared" si="420"/>
        <v>0</v>
      </c>
      <c r="OKV86" s="16">
        <f t="shared" si="420"/>
        <v>0</v>
      </c>
      <c r="OKW86" s="16">
        <f t="shared" si="420"/>
        <v>0</v>
      </c>
      <c r="OKX86" s="16">
        <f t="shared" si="420"/>
        <v>0</v>
      </c>
      <c r="OKY86" s="16">
        <f t="shared" si="420"/>
        <v>0</v>
      </c>
      <c r="OKZ86" s="16">
        <f t="shared" ref="OKZ86:ONK86" si="421">OKL83</f>
        <v>0</v>
      </c>
      <c r="OLA86" s="16">
        <f t="shared" si="421"/>
        <v>0</v>
      </c>
      <c r="OLB86" s="16">
        <f t="shared" si="421"/>
        <v>0</v>
      </c>
      <c r="OLC86" s="16">
        <f t="shared" si="421"/>
        <v>0</v>
      </c>
      <c r="OLD86" s="16">
        <f t="shared" si="421"/>
        <v>0</v>
      </c>
      <c r="OLE86" s="16">
        <f t="shared" si="421"/>
        <v>0</v>
      </c>
      <c r="OLF86" s="16">
        <f t="shared" si="421"/>
        <v>0</v>
      </c>
      <c r="OLG86" s="16">
        <f t="shared" si="421"/>
        <v>0</v>
      </c>
      <c r="OLH86" s="16">
        <f t="shared" si="421"/>
        <v>0</v>
      </c>
      <c r="OLI86" s="16">
        <f t="shared" si="421"/>
        <v>0</v>
      </c>
      <c r="OLJ86" s="16">
        <f t="shared" si="421"/>
        <v>0</v>
      </c>
      <c r="OLK86" s="16">
        <f t="shared" si="421"/>
        <v>0</v>
      </c>
      <c r="OLL86" s="16">
        <f t="shared" si="421"/>
        <v>0</v>
      </c>
      <c r="OLM86" s="16">
        <f t="shared" si="421"/>
        <v>0</v>
      </c>
      <c r="OLN86" s="16">
        <f t="shared" si="421"/>
        <v>0</v>
      </c>
      <c r="OLO86" s="16">
        <f t="shared" si="421"/>
        <v>0</v>
      </c>
      <c r="OLP86" s="16">
        <f t="shared" si="421"/>
        <v>0</v>
      </c>
      <c r="OLQ86" s="16">
        <f t="shared" si="421"/>
        <v>0</v>
      </c>
      <c r="OLR86" s="16">
        <f t="shared" si="421"/>
        <v>0</v>
      </c>
      <c r="OLS86" s="16">
        <f t="shared" si="421"/>
        <v>0</v>
      </c>
      <c r="OLT86" s="16">
        <f t="shared" si="421"/>
        <v>0</v>
      </c>
      <c r="OLU86" s="16">
        <f t="shared" si="421"/>
        <v>0</v>
      </c>
      <c r="OLV86" s="16">
        <f t="shared" si="421"/>
        <v>0</v>
      </c>
      <c r="OLW86" s="16">
        <f t="shared" si="421"/>
        <v>0</v>
      </c>
      <c r="OLX86" s="16">
        <f t="shared" si="421"/>
        <v>0</v>
      </c>
      <c r="OLY86" s="16">
        <f t="shared" si="421"/>
        <v>0</v>
      </c>
      <c r="OLZ86" s="16">
        <f t="shared" si="421"/>
        <v>0</v>
      </c>
      <c r="OMA86" s="16">
        <f t="shared" si="421"/>
        <v>0</v>
      </c>
      <c r="OMB86" s="16">
        <f t="shared" si="421"/>
        <v>0</v>
      </c>
      <c r="OMC86" s="16">
        <f t="shared" si="421"/>
        <v>0</v>
      </c>
      <c r="OMD86" s="16">
        <f t="shared" si="421"/>
        <v>0</v>
      </c>
      <c r="OME86" s="16">
        <f t="shared" si="421"/>
        <v>0</v>
      </c>
      <c r="OMF86" s="16">
        <f t="shared" si="421"/>
        <v>0</v>
      </c>
      <c r="OMG86" s="16">
        <f t="shared" si="421"/>
        <v>0</v>
      </c>
      <c r="OMH86" s="16">
        <f t="shared" si="421"/>
        <v>0</v>
      </c>
      <c r="OMI86" s="16">
        <f t="shared" si="421"/>
        <v>0</v>
      </c>
      <c r="OMJ86" s="16">
        <f t="shared" si="421"/>
        <v>0</v>
      </c>
      <c r="OMK86" s="16">
        <f t="shared" si="421"/>
        <v>0</v>
      </c>
      <c r="OML86" s="16">
        <f t="shared" si="421"/>
        <v>0</v>
      </c>
      <c r="OMM86" s="16">
        <f t="shared" si="421"/>
        <v>0</v>
      </c>
      <c r="OMN86" s="16">
        <f t="shared" si="421"/>
        <v>0</v>
      </c>
      <c r="OMO86" s="16">
        <f t="shared" si="421"/>
        <v>0</v>
      </c>
      <c r="OMP86" s="16">
        <f t="shared" si="421"/>
        <v>0</v>
      </c>
      <c r="OMQ86" s="16">
        <f t="shared" si="421"/>
        <v>0</v>
      </c>
      <c r="OMR86" s="16">
        <f t="shared" si="421"/>
        <v>0</v>
      </c>
      <c r="OMS86" s="16">
        <f t="shared" si="421"/>
        <v>0</v>
      </c>
      <c r="OMT86" s="16">
        <f t="shared" si="421"/>
        <v>0</v>
      </c>
      <c r="OMU86" s="16">
        <f t="shared" si="421"/>
        <v>0</v>
      </c>
      <c r="OMV86" s="16">
        <f t="shared" si="421"/>
        <v>0</v>
      </c>
      <c r="OMW86" s="16">
        <f t="shared" si="421"/>
        <v>0</v>
      </c>
      <c r="OMX86" s="16">
        <f t="shared" si="421"/>
        <v>0</v>
      </c>
      <c r="OMY86" s="16">
        <f t="shared" si="421"/>
        <v>0</v>
      </c>
      <c r="OMZ86" s="16">
        <f t="shared" si="421"/>
        <v>0</v>
      </c>
      <c r="ONA86" s="16">
        <f t="shared" si="421"/>
        <v>0</v>
      </c>
      <c r="ONB86" s="16">
        <f t="shared" si="421"/>
        <v>0</v>
      </c>
      <c r="ONC86" s="16">
        <f t="shared" si="421"/>
        <v>0</v>
      </c>
      <c r="OND86" s="16">
        <f t="shared" si="421"/>
        <v>0</v>
      </c>
      <c r="ONE86" s="16">
        <f t="shared" si="421"/>
        <v>0</v>
      </c>
      <c r="ONF86" s="16">
        <f t="shared" si="421"/>
        <v>0</v>
      </c>
      <c r="ONG86" s="16">
        <f t="shared" si="421"/>
        <v>0</v>
      </c>
      <c r="ONH86" s="16">
        <f t="shared" si="421"/>
        <v>0</v>
      </c>
      <c r="ONI86" s="16">
        <f t="shared" si="421"/>
        <v>0</v>
      </c>
      <c r="ONJ86" s="16">
        <f t="shared" si="421"/>
        <v>0</v>
      </c>
      <c r="ONK86" s="16">
        <f t="shared" si="421"/>
        <v>0</v>
      </c>
      <c r="ONL86" s="16">
        <f t="shared" ref="ONL86:OPW86" si="422">OMX83</f>
        <v>0</v>
      </c>
      <c r="ONM86" s="16">
        <f t="shared" si="422"/>
        <v>0</v>
      </c>
      <c r="ONN86" s="16">
        <f t="shared" si="422"/>
        <v>0</v>
      </c>
      <c r="ONO86" s="16">
        <f t="shared" si="422"/>
        <v>0</v>
      </c>
      <c r="ONP86" s="16">
        <f t="shared" si="422"/>
        <v>0</v>
      </c>
      <c r="ONQ86" s="16">
        <f t="shared" si="422"/>
        <v>0</v>
      </c>
      <c r="ONR86" s="16">
        <f t="shared" si="422"/>
        <v>0</v>
      </c>
      <c r="ONS86" s="16">
        <f t="shared" si="422"/>
        <v>0</v>
      </c>
      <c r="ONT86" s="16">
        <f t="shared" si="422"/>
        <v>0</v>
      </c>
      <c r="ONU86" s="16">
        <f t="shared" si="422"/>
        <v>0</v>
      </c>
      <c r="ONV86" s="16">
        <f t="shared" si="422"/>
        <v>0</v>
      </c>
      <c r="ONW86" s="16">
        <f t="shared" si="422"/>
        <v>0</v>
      </c>
      <c r="ONX86" s="16">
        <f t="shared" si="422"/>
        <v>0</v>
      </c>
      <c r="ONY86" s="16">
        <f t="shared" si="422"/>
        <v>0</v>
      </c>
      <c r="ONZ86" s="16">
        <f t="shared" si="422"/>
        <v>0</v>
      </c>
      <c r="OOA86" s="16">
        <f t="shared" si="422"/>
        <v>0</v>
      </c>
      <c r="OOB86" s="16">
        <f t="shared" si="422"/>
        <v>0</v>
      </c>
      <c r="OOC86" s="16">
        <f t="shared" si="422"/>
        <v>0</v>
      </c>
      <c r="OOD86" s="16">
        <f t="shared" si="422"/>
        <v>0</v>
      </c>
      <c r="OOE86" s="16">
        <f t="shared" si="422"/>
        <v>0</v>
      </c>
      <c r="OOF86" s="16">
        <f t="shared" si="422"/>
        <v>0</v>
      </c>
      <c r="OOG86" s="16">
        <f t="shared" si="422"/>
        <v>0</v>
      </c>
      <c r="OOH86" s="16">
        <f t="shared" si="422"/>
        <v>0</v>
      </c>
      <c r="OOI86" s="16">
        <f t="shared" si="422"/>
        <v>0</v>
      </c>
      <c r="OOJ86" s="16">
        <f t="shared" si="422"/>
        <v>0</v>
      </c>
      <c r="OOK86" s="16">
        <f t="shared" si="422"/>
        <v>0</v>
      </c>
      <c r="OOL86" s="16">
        <f t="shared" si="422"/>
        <v>0</v>
      </c>
      <c r="OOM86" s="16">
        <f t="shared" si="422"/>
        <v>0</v>
      </c>
      <c r="OON86" s="16">
        <f t="shared" si="422"/>
        <v>0</v>
      </c>
      <c r="OOO86" s="16">
        <f t="shared" si="422"/>
        <v>0</v>
      </c>
      <c r="OOP86" s="16">
        <f t="shared" si="422"/>
        <v>0</v>
      </c>
      <c r="OOQ86" s="16">
        <f t="shared" si="422"/>
        <v>0</v>
      </c>
      <c r="OOR86" s="16">
        <f t="shared" si="422"/>
        <v>0</v>
      </c>
      <c r="OOS86" s="16">
        <f t="shared" si="422"/>
        <v>0</v>
      </c>
      <c r="OOT86" s="16">
        <f t="shared" si="422"/>
        <v>0</v>
      </c>
      <c r="OOU86" s="16">
        <f t="shared" si="422"/>
        <v>0</v>
      </c>
      <c r="OOV86" s="16">
        <f t="shared" si="422"/>
        <v>0</v>
      </c>
      <c r="OOW86" s="16">
        <f t="shared" si="422"/>
        <v>0</v>
      </c>
      <c r="OOX86" s="16">
        <f t="shared" si="422"/>
        <v>0</v>
      </c>
      <c r="OOY86" s="16">
        <f t="shared" si="422"/>
        <v>0</v>
      </c>
      <c r="OOZ86" s="16">
        <f t="shared" si="422"/>
        <v>0</v>
      </c>
      <c r="OPA86" s="16">
        <f t="shared" si="422"/>
        <v>0</v>
      </c>
      <c r="OPB86" s="16">
        <f t="shared" si="422"/>
        <v>0</v>
      </c>
      <c r="OPC86" s="16">
        <f t="shared" si="422"/>
        <v>0</v>
      </c>
      <c r="OPD86" s="16">
        <f t="shared" si="422"/>
        <v>0</v>
      </c>
      <c r="OPE86" s="16">
        <f t="shared" si="422"/>
        <v>0</v>
      </c>
      <c r="OPF86" s="16">
        <f t="shared" si="422"/>
        <v>0</v>
      </c>
      <c r="OPG86" s="16">
        <f t="shared" si="422"/>
        <v>0</v>
      </c>
      <c r="OPH86" s="16">
        <f t="shared" si="422"/>
        <v>0</v>
      </c>
      <c r="OPI86" s="16">
        <f t="shared" si="422"/>
        <v>0</v>
      </c>
      <c r="OPJ86" s="16">
        <f t="shared" si="422"/>
        <v>0</v>
      </c>
      <c r="OPK86" s="16">
        <f t="shared" si="422"/>
        <v>0</v>
      </c>
      <c r="OPL86" s="16">
        <f t="shared" si="422"/>
        <v>0</v>
      </c>
      <c r="OPM86" s="16">
        <f t="shared" si="422"/>
        <v>0</v>
      </c>
      <c r="OPN86" s="16">
        <f t="shared" si="422"/>
        <v>0</v>
      </c>
      <c r="OPO86" s="16">
        <f t="shared" si="422"/>
        <v>0</v>
      </c>
      <c r="OPP86" s="16">
        <f t="shared" si="422"/>
        <v>0</v>
      </c>
      <c r="OPQ86" s="16">
        <f t="shared" si="422"/>
        <v>0</v>
      </c>
      <c r="OPR86" s="16">
        <f t="shared" si="422"/>
        <v>0</v>
      </c>
      <c r="OPS86" s="16">
        <f t="shared" si="422"/>
        <v>0</v>
      </c>
      <c r="OPT86" s="16">
        <f t="shared" si="422"/>
        <v>0</v>
      </c>
      <c r="OPU86" s="16">
        <f t="shared" si="422"/>
        <v>0</v>
      </c>
      <c r="OPV86" s="16">
        <f t="shared" si="422"/>
        <v>0</v>
      </c>
      <c r="OPW86" s="16">
        <f t="shared" si="422"/>
        <v>0</v>
      </c>
      <c r="OPX86" s="16">
        <f t="shared" ref="OPX86:OSI86" si="423">OPJ83</f>
        <v>0</v>
      </c>
      <c r="OPY86" s="16">
        <f t="shared" si="423"/>
        <v>0</v>
      </c>
      <c r="OPZ86" s="16">
        <f t="shared" si="423"/>
        <v>0</v>
      </c>
      <c r="OQA86" s="16">
        <f t="shared" si="423"/>
        <v>0</v>
      </c>
      <c r="OQB86" s="16">
        <f t="shared" si="423"/>
        <v>0</v>
      </c>
      <c r="OQC86" s="16">
        <f t="shared" si="423"/>
        <v>0</v>
      </c>
      <c r="OQD86" s="16">
        <f t="shared" si="423"/>
        <v>0</v>
      </c>
      <c r="OQE86" s="16">
        <f t="shared" si="423"/>
        <v>0</v>
      </c>
      <c r="OQF86" s="16">
        <f t="shared" si="423"/>
        <v>0</v>
      </c>
      <c r="OQG86" s="16">
        <f t="shared" si="423"/>
        <v>0</v>
      </c>
      <c r="OQH86" s="16">
        <f t="shared" si="423"/>
        <v>0</v>
      </c>
      <c r="OQI86" s="16">
        <f t="shared" si="423"/>
        <v>0</v>
      </c>
      <c r="OQJ86" s="16">
        <f t="shared" si="423"/>
        <v>0</v>
      </c>
      <c r="OQK86" s="16">
        <f t="shared" si="423"/>
        <v>0</v>
      </c>
      <c r="OQL86" s="16">
        <f t="shared" si="423"/>
        <v>0</v>
      </c>
      <c r="OQM86" s="16">
        <f t="shared" si="423"/>
        <v>0</v>
      </c>
      <c r="OQN86" s="16">
        <f t="shared" si="423"/>
        <v>0</v>
      </c>
      <c r="OQO86" s="16">
        <f t="shared" si="423"/>
        <v>0</v>
      </c>
      <c r="OQP86" s="16">
        <f t="shared" si="423"/>
        <v>0</v>
      </c>
      <c r="OQQ86" s="16">
        <f t="shared" si="423"/>
        <v>0</v>
      </c>
      <c r="OQR86" s="16">
        <f t="shared" si="423"/>
        <v>0</v>
      </c>
      <c r="OQS86" s="16">
        <f t="shared" si="423"/>
        <v>0</v>
      </c>
      <c r="OQT86" s="16">
        <f t="shared" si="423"/>
        <v>0</v>
      </c>
      <c r="OQU86" s="16">
        <f t="shared" si="423"/>
        <v>0</v>
      </c>
      <c r="OQV86" s="16">
        <f t="shared" si="423"/>
        <v>0</v>
      </c>
      <c r="OQW86" s="16">
        <f t="shared" si="423"/>
        <v>0</v>
      </c>
      <c r="OQX86" s="16">
        <f t="shared" si="423"/>
        <v>0</v>
      </c>
      <c r="OQY86" s="16">
        <f t="shared" si="423"/>
        <v>0</v>
      </c>
      <c r="OQZ86" s="16">
        <f t="shared" si="423"/>
        <v>0</v>
      </c>
      <c r="ORA86" s="16">
        <f t="shared" si="423"/>
        <v>0</v>
      </c>
      <c r="ORB86" s="16">
        <f t="shared" si="423"/>
        <v>0</v>
      </c>
      <c r="ORC86" s="16">
        <f t="shared" si="423"/>
        <v>0</v>
      </c>
      <c r="ORD86" s="16">
        <f t="shared" si="423"/>
        <v>0</v>
      </c>
      <c r="ORE86" s="16">
        <f t="shared" si="423"/>
        <v>0</v>
      </c>
      <c r="ORF86" s="16">
        <f t="shared" si="423"/>
        <v>0</v>
      </c>
      <c r="ORG86" s="16">
        <f t="shared" si="423"/>
        <v>0</v>
      </c>
      <c r="ORH86" s="16">
        <f t="shared" si="423"/>
        <v>0</v>
      </c>
      <c r="ORI86" s="16">
        <f t="shared" si="423"/>
        <v>0</v>
      </c>
      <c r="ORJ86" s="16">
        <f t="shared" si="423"/>
        <v>0</v>
      </c>
      <c r="ORK86" s="16">
        <f t="shared" si="423"/>
        <v>0</v>
      </c>
      <c r="ORL86" s="16">
        <f t="shared" si="423"/>
        <v>0</v>
      </c>
      <c r="ORM86" s="16">
        <f t="shared" si="423"/>
        <v>0</v>
      </c>
      <c r="ORN86" s="16">
        <f t="shared" si="423"/>
        <v>0</v>
      </c>
      <c r="ORO86" s="16">
        <f t="shared" si="423"/>
        <v>0</v>
      </c>
      <c r="ORP86" s="16">
        <f t="shared" si="423"/>
        <v>0</v>
      </c>
      <c r="ORQ86" s="16">
        <f t="shared" si="423"/>
        <v>0</v>
      </c>
      <c r="ORR86" s="16">
        <f t="shared" si="423"/>
        <v>0</v>
      </c>
      <c r="ORS86" s="16">
        <f t="shared" si="423"/>
        <v>0</v>
      </c>
      <c r="ORT86" s="16">
        <f t="shared" si="423"/>
        <v>0</v>
      </c>
      <c r="ORU86" s="16">
        <f t="shared" si="423"/>
        <v>0</v>
      </c>
      <c r="ORV86" s="16">
        <f t="shared" si="423"/>
        <v>0</v>
      </c>
      <c r="ORW86" s="16">
        <f t="shared" si="423"/>
        <v>0</v>
      </c>
      <c r="ORX86" s="16">
        <f t="shared" si="423"/>
        <v>0</v>
      </c>
      <c r="ORY86" s="16">
        <f t="shared" si="423"/>
        <v>0</v>
      </c>
      <c r="ORZ86" s="16">
        <f t="shared" si="423"/>
        <v>0</v>
      </c>
      <c r="OSA86" s="16">
        <f t="shared" si="423"/>
        <v>0</v>
      </c>
      <c r="OSB86" s="16">
        <f t="shared" si="423"/>
        <v>0</v>
      </c>
      <c r="OSC86" s="16">
        <f t="shared" si="423"/>
        <v>0</v>
      </c>
      <c r="OSD86" s="16">
        <f t="shared" si="423"/>
        <v>0</v>
      </c>
      <c r="OSE86" s="16">
        <f t="shared" si="423"/>
        <v>0</v>
      </c>
      <c r="OSF86" s="16">
        <f t="shared" si="423"/>
        <v>0</v>
      </c>
      <c r="OSG86" s="16">
        <f t="shared" si="423"/>
        <v>0</v>
      </c>
      <c r="OSH86" s="16">
        <f t="shared" si="423"/>
        <v>0</v>
      </c>
      <c r="OSI86" s="16">
        <f t="shared" si="423"/>
        <v>0</v>
      </c>
      <c r="OSJ86" s="16">
        <f t="shared" ref="OSJ86:OUU86" si="424">ORV83</f>
        <v>0</v>
      </c>
      <c r="OSK86" s="16">
        <f t="shared" si="424"/>
        <v>0</v>
      </c>
      <c r="OSL86" s="16">
        <f t="shared" si="424"/>
        <v>0</v>
      </c>
      <c r="OSM86" s="16">
        <f t="shared" si="424"/>
        <v>0</v>
      </c>
      <c r="OSN86" s="16">
        <f t="shared" si="424"/>
        <v>0</v>
      </c>
      <c r="OSO86" s="16">
        <f t="shared" si="424"/>
        <v>0</v>
      </c>
      <c r="OSP86" s="16">
        <f t="shared" si="424"/>
        <v>0</v>
      </c>
      <c r="OSQ86" s="16">
        <f t="shared" si="424"/>
        <v>0</v>
      </c>
      <c r="OSR86" s="16">
        <f t="shared" si="424"/>
        <v>0</v>
      </c>
      <c r="OSS86" s="16">
        <f t="shared" si="424"/>
        <v>0</v>
      </c>
      <c r="OST86" s="16">
        <f t="shared" si="424"/>
        <v>0</v>
      </c>
      <c r="OSU86" s="16">
        <f t="shared" si="424"/>
        <v>0</v>
      </c>
      <c r="OSV86" s="16">
        <f t="shared" si="424"/>
        <v>0</v>
      </c>
      <c r="OSW86" s="16">
        <f t="shared" si="424"/>
        <v>0</v>
      </c>
      <c r="OSX86" s="16">
        <f t="shared" si="424"/>
        <v>0</v>
      </c>
      <c r="OSY86" s="16">
        <f t="shared" si="424"/>
        <v>0</v>
      </c>
      <c r="OSZ86" s="16">
        <f t="shared" si="424"/>
        <v>0</v>
      </c>
      <c r="OTA86" s="16">
        <f t="shared" si="424"/>
        <v>0</v>
      </c>
      <c r="OTB86" s="16">
        <f t="shared" si="424"/>
        <v>0</v>
      </c>
      <c r="OTC86" s="16">
        <f t="shared" si="424"/>
        <v>0</v>
      </c>
      <c r="OTD86" s="16">
        <f t="shared" si="424"/>
        <v>0</v>
      </c>
      <c r="OTE86" s="16">
        <f t="shared" si="424"/>
        <v>0</v>
      </c>
      <c r="OTF86" s="16">
        <f t="shared" si="424"/>
        <v>0</v>
      </c>
      <c r="OTG86" s="16">
        <f t="shared" si="424"/>
        <v>0</v>
      </c>
      <c r="OTH86" s="16">
        <f t="shared" si="424"/>
        <v>0</v>
      </c>
      <c r="OTI86" s="16">
        <f t="shared" si="424"/>
        <v>0</v>
      </c>
      <c r="OTJ86" s="16">
        <f t="shared" si="424"/>
        <v>0</v>
      </c>
      <c r="OTK86" s="16">
        <f t="shared" si="424"/>
        <v>0</v>
      </c>
      <c r="OTL86" s="16">
        <f t="shared" si="424"/>
        <v>0</v>
      </c>
      <c r="OTM86" s="16">
        <f t="shared" si="424"/>
        <v>0</v>
      </c>
      <c r="OTN86" s="16">
        <f t="shared" si="424"/>
        <v>0</v>
      </c>
      <c r="OTO86" s="16">
        <f t="shared" si="424"/>
        <v>0</v>
      </c>
      <c r="OTP86" s="16">
        <f t="shared" si="424"/>
        <v>0</v>
      </c>
      <c r="OTQ86" s="16">
        <f t="shared" si="424"/>
        <v>0</v>
      </c>
      <c r="OTR86" s="16">
        <f t="shared" si="424"/>
        <v>0</v>
      </c>
      <c r="OTS86" s="16">
        <f t="shared" si="424"/>
        <v>0</v>
      </c>
      <c r="OTT86" s="16">
        <f t="shared" si="424"/>
        <v>0</v>
      </c>
      <c r="OTU86" s="16">
        <f t="shared" si="424"/>
        <v>0</v>
      </c>
      <c r="OTV86" s="16">
        <f t="shared" si="424"/>
        <v>0</v>
      </c>
      <c r="OTW86" s="16">
        <f t="shared" si="424"/>
        <v>0</v>
      </c>
      <c r="OTX86" s="16">
        <f t="shared" si="424"/>
        <v>0</v>
      </c>
      <c r="OTY86" s="16">
        <f t="shared" si="424"/>
        <v>0</v>
      </c>
      <c r="OTZ86" s="16">
        <f t="shared" si="424"/>
        <v>0</v>
      </c>
      <c r="OUA86" s="16">
        <f t="shared" si="424"/>
        <v>0</v>
      </c>
      <c r="OUB86" s="16">
        <f t="shared" si="424"/>
        <v>0</v>
      </c>
      <c r="OUC86" s="16">
        <f t="shared" si="424"/>
        <v>0</v>
      </c>
      <c r="OUD86" s="16">
        <f t="shared" si="424"/>
        <v>0</v>
      </c>
      <c r="OUE86" s="16">
        <f t="shared" si="424"/>
        <v>0</v>
      </c>
      <c r="OUF86" s="16">
        <f t="shared" si="424"/>
        <v>0</v>
      </c>
      <c r="OUG86" s="16">
        <f t="shared" si="424"/>
        <v>0</v>
      </c>
      <c r="OUH86" s="16">
        <f t="shared" si="424"/>
        <v>0</v>
      </c>
      <c r="OUI86" s="16">
        <f t="shared" si="424"/>
        <v>0</v>
      </c>
      <c r="OUJ86" s="16">
        <f t="shared" si="424"/>
        <v>0</v>
      </c>
      <c r="OUK86" s="16">
        <f t="shared" si="424"/>
        <v>0</v>
      </c>
      <c r="OUL86" s="16">
        <f t="shared" si="424"/>
        <v>0</v>
      </c>
      <c r="OUM86" s="16">
        <f t="shared" si="424"/>
        <v>0</v>
      </c>
      <c r="OUN86" s="16">
        <f t="shared" si="424"/>
        <v>0</v>
      </c>
      <c r="OUO86" s="16">
        <f t="shared" si="424"/>
        <v>0</v>
      </c>
      <c r="OUP86" s="16">
        <f t="shared" si="424"/>
        <v>0</v>
      </c>
      <c r="OUQ86" s="16">
        <f t="shared" si="424"/>
        <v>0</v>
      </c>
      <c r="OUR86" s="16">
        <f t="shared" si="424"/>
        <v>0</v>
      </c>
      <c r="OUS86" s="16">
        <f t="shared" si="424"/>
        <v>0</v>
      </c>
      <c r="OUT86" s="16">
        <f t="shared" si="424"/>
        <v>0</v>
      </c>
      <c r="OUU86" s="16">
        <f t="shared" si="424"/>
        <v>0</v>
      </c>
      <c r="OUV86" s="16">
        <f t="shared" ref="OUV86:OXG86" si="425">OUH83</f>
        <v>0</v>
      </c>
      <c r="OUW86" s="16">
        <f t="shared" si="425"/>
        <v>0</v>
      </c>
      <c r="OUX86" s="16">
        <f t="shared" si="425"/>
        <v>0</v>
      </c>
      <c r="OUY86" s="16">
        <f t="shared" si="425"/>
        <v>0</v>
      </c>
      <c r="OUZ86" s="16">
        <f t="shared" si="425"/>
        <v>0</v>
      </c>
      <c r="OVA86" s="16">
        <f t="shared" si="425"/>
        <v>0</v>
      </c>
      <c r="OVB86" s="16">
        <f t="shared" si="425"/>
        <v>0</v>
      </c>
      <c r="OVC86" s="16">
        <f t="shared" si="425"/>
        <v>0</v>
      </c>
      <c r="OVD86" s="16">
        <f t="shared" si="425"/>
        <v>0</v>
      </c>
      <c r="OVE86" s="16">
        <f t="shared" si="425"/>
        <v>0</v>
      </c>
      <c r="OVF86" s="16">
        <f t="shared" si="425"/>
        <v>0</v>
      </c>
      <c r="OVG86" s="16">
        <f t="shared" si="425"/>
        <v>0</v>
      </c>
      <c r="OVH86" s="16">
        <f t="shared" si="425"/>
        <v>0</v>
      </c>
      <c r="OVI86" s="16">
        <f t="shared" si="425"/>
        <v>0</v>
      </c>
      <c r="OVJ86" s="16">
        <f t="shared" si="425"/>
        <v>0</v>
      </c>
      <c r="OVK86" s="16">
        <f t="shared" si="425"/>
        <v>0</v>
      </c>
      <c r="OVL86" s="16">
        <f t="shared" si="425"/>
        <v>0</v>
      </c>
      <c r="OVM86" s="16">
        <f t="shared" si="425"/>
        <v>0</v>
      </c>
      <c r="OVN86" s="16">
        <f t="shared" si="425"/>
        <v>0</v>
      </c>
      <c r="OVO86" s="16">
        <f t="shared" si="425"/>
        <v>0</v>
      </c>
      <c r="OVP86" s="16">
        <f t="shared" si="425"/>
        <v>0</v>
      </c>
      <c r="OVQ86" s="16">
        <f t="shared" si="425"/>
        <v>0</v>
      </c>
      <c r="OVR86" s="16">
        <f t="shared" si="425"/>
        <v>0</v>
      </c>
      <c r="OVS86" s="16">
        <f t="shared" si="425"/>
        <v>0</v>
      </c>
      <c r="OVT86" s="16">
        <f t="shared" si="425"/>
        <v>0</v>
      </c>
      <c r="OVU86" s="16">
        <f t="shared" si="425"/>
        <v>0</v>
      </c>
      <c r="OVV86" s="16">
        <f t="shared" si="425"/>
        <v>0</v>
      </c>
      <c r="OVW86" s="16">
        <f t="shared" si="425"/>
        <v>0</v>
      </c>
      <c r="OVX86" s="16">
        <f t="shared" si="425"/>
        <v>0</v>
      </c>
      <c r="OVY86" s="16">
        <f t="shared" si="425"/>
        <v>0</v>
      </c>
      <c r="OVZ86" s="16">
        <f t="shared" si="425"/>
        <v>0</v>
      </c>
      <c r="OWA86" s="16">
        <f t="shared" si="425"/>
        <v>0</v>
      </c>
      <c r="OWB86" s="16">
        <f t="shared" si="425"/>
        <v>0</v>
      </c>
      <c r="OWC86" s="16">
        <f t="shared" si="425"/>
        <v>0</v>
      </c>
      <c r="OWD86" s="16">
        <f t="shared" si="425"/>
        <v>0</v>
      </c>
      <c r="OWE86" s="16">
        <f t="shared" si="425"/>
        <v>0</v>
      </c>
      <c r="OWF86" s="16">
        <f t="shared" si="425"/>
        <v>0</v>
      </c>
      <c r="OWG86" s="16">
        <f t="shared" si="425"/>
        <v>0</v>
      </c>
      <c r="OWH86" s="16">
        <f t="shared" si="425"/>
        <v>0</v>
      </c>
      <c r="OWI86" s="16">
        <f t="shared" si="425"/>
        <v>0</v>
      </c>
      <c r="OWJ86" s="16">
        <f t="shared" si="425"/>
        <v>0</v>
      </c>
      <c r="OWK86" s="16">
        <f t="shared" si="425"/>
        <v>0</v>
      </c>
      <c r="OWL86" s="16">
        <f t="shared" si="425"/>
        <v>0</v>
      </c>
      <c r="OWM86" s="16">
        <f t="shared" si="425"/>
        <v>0</v>
      </c>
      <c r="OWN86" s="16">
        <f t="shared" si="425"/>
        <v>0</v>
      </c>
      <c r="OWO86" s="16">
        <f t="shared" si="425"/>
        <v>0</v>
      </c>
      <c r="OWP86" s="16">
        <f t="shared" si="425"/>
        <v>0</v>
      </c>
      <c r="OWQ86" s="16">
        <f t="shared" si="425"/>
        <v>0</v>
      </c>
      <c r="OWR86" s="16">
        <f t="shared" si="425"/>
        <v>0</v>
      </c>
      <c r="OWS86" s="16">
        <f t="shared" si="425"/>
        <v>0</v>
      </c>
      <c r="OWT86" s="16">
        <f t="shared" si="425"/>
        <v>0</v>
      </c>
      <c r="OWU86" s="16">
        <f t="shared" si="425"/>
        <v>0</v>
      </c>
      <c r="OWV86" s="16">
        <f t="shared" si="425"/>
        <v>0</v>
      </c>
      <c r="OWW86" s="16">
        <f t="shared" si="425"/>
        <v>0</v>
      </c>
      <c r="OWX86" s="16">
        <f t="shared" si="425"/>
        <v>0</v>
      </c>
      <c r="OWY86" s="16">
        <f t="shared" si="425"/>
        <v>0</v>
      </c>
      <c r="OWZ86" s="16">
        <f t="shared" si="425"/>
        <v>0</v>
      </c>
      <c r="OXA86" s="16">
        <f t="shared" si="425"/>
        <v>0</v>
      </c>
      <c r="OXB86" s="16">
        <f t="shared" si="425"/>
        <v>0</v>
      </c>
      <c r="OXC86" s="16">
        <f t="shared" si="425"/>
        <v>0</v>
      </c>
      <c r="OXD86" s="16">
        <f t="shared" si="425"/>
        <v>0</v>
      </c>
      <c r="OXE86" s="16">
        <f t="shared" si="425"/>
        <v>0</v>
      </c>
      <c r="OXF86" s="16">
        <f t="shared" si="425"/>
        <v>0</v>
      </c>
      <c r="OXG86" s="16">
        <f t="shared" si="425"/>
        <v>0</v>
      </c>
      <c r="OXH86" s="16">
        <f t="shared" ref="OXH86:OZS86" si="426">OWT83</f>
        <v>0</v>
      </c>
      <c r="OXI86" s="16">
        <f t="shared" si="426"/>
        <v>0</v>
      </c>
      <c r="OXJ86" s="16">
        <f t="shared" si="426"/>
        <v>0</v>
      </c>
      <c r="OXK86" s="16">
        <f t="shared" si="426"/>
        <v>0</v>
      </c>
      <c r="OXL86" s="16">
        <f t="shared" si="426"/>
        <v>0</v>
      </c>
      <c r="OXM86" s="16">
        <f t="shared" si="426"/>
        <v>0</v>
      </c>
      <c r="OXN86" s="16">
        <f t="shared" si="426"/>
        <v>0</v>
      </c>
      <c r="OXO86" s="16">
        <f t="shared" si="426"/>
        <v>0</v>
      </c>
      <c r="OXP86" s="16">
        <f t="shared" si="426"/>
        <v>0</v>
      </c>
      <c r="OXQ86" s="16">
        <f t="shared" si="426"/>
        <v>0</v>
      </c>
      <c r="OXR86" s="16">
        <f t="shared" si="426"/>
        <v>0</v>
      </c>
      <c r="OXS86" s="16">
        <f t="shared" si="426"/>
        <v>0</v>
      </c>
      <c r="OXT86" s="16">
        <f t="shared" si="426"/>
        <v>0</v>
      </c>
      <c r="OXU86" s="16">
        <f t="shared" si="426"/>
        <v>0</v>
      </c>
      <c r="OXV86" s="16">
        <f t="shared" si="426"/>
        <v>0</v>
      </c>
      <c r="OXW86" s="16">
        <f t="shared" si="426"/>
        <v>0</v>
      </c>
      <c r="OXX86" s="16">
        <f t="shared" si="426"/>
        <v>0</v>
      </c>
      <c r="OXY86" s="16">
        <f t="shared" si="426"/>
        <v>0</v>
      </c>
      <c r="OXZ86" s="16">
        <f t="shared" si="426"/>
        <v>0</v>
      </c>
      <c r="OYA86" s="16">
        <f t="shared" si="426"/>
        <v>0</v>
      </c>
      <c r="OYB86" s="16">
        <f t="shared" si="426"/>
        <v>0</v>
      </c>
      <c r="OYC86" s="16">
        <f t="shared" si="426"/>
        <v>0</v>
      </c>
      <c r="OYD86" s="16">
        <f t="shared" si="426"/>
        <v>0</v>
      </c>
      <c r="OYE86" s="16">
        <f t="shared" si="426"/>
        <v>0</v>
      </c>
      <c r="OYF86" s="16">
        <f t="shared" si="426"/>
        <v>0</v>
      </c>
      <c r="OYG86" s="16">
        <f t="shared" si="426"/>
        <v>0</v>
      </c>
      <c r="OYH86" s="16">
        <f t="shared" si="426"/>
        <v>0</v>
      </c>
      <c r="OYI86" s="16">
        <f t="shared" si="426"/>
        <v>0</v>
      </c>
      <c r="OYJ86" s="16">
        <f t="shared" si="426"/>
        <v>0</v>
      </c>
      <c r="OYK86" s="16">
        <f t="shared" si="426"/>
        <v>0</v>
      </c>
      <c r="OYL86" s="16">
        <f t="shared" si="426"/>
        <v>0</v>
      </c>
      <c r="OYM86" s="16">
        <f t="shared" si="426"/>
        <v>0</v>
      </c>
      <c r="OYN86" s="16">
        <f t="shared" si="426"/>
        <v>0</v>
      </c>
      <c r="OYO86" s="16">
        <f t="shared" si="426"/>
        <v>0</v>
      </c>
      <c r="OYP86" s="16">
        <f t="shared" si="426"/>
        <v>0</v>
      </c>
      <c r="OYQ86" s="16">
        <f t="shared" si="426"/>
        <v>0</v>
      </c>
      <c r="OYR86" s="16">
        <f t="shared" si="426"/>
        <v>0</v>
      </c>
      <c r="OYS86" s="16">
        <f t="shared" si="426"/>
        <v>0</v>
      </c>
      <c r="OYT86" s="16">
        <f t="shared" si="426"/>
        <v>0</v>
      </c>
      <c r="OYU86" s="16">
        <f t="shared" si="426"/>
        <v>0</v>
      </c>
      <c r="OYV86" s="16">
        <f t="shared" si="426"/>
        <v>0</v>
      </c>
      <c r="OYW86" s="16">
        <f t="shared" si="426"/>
        <v>0</v>
      </c>
      <c r="OYX86" s="16">
        <f t="shared" si="426"/>
        <v>0</v>
      </c>
      <c r="OYY86" s="16">
        <f t="shared" si="426"/>
        <v>0</v>
      </c>
      <c r="OYZ86" s="16">
        <f t="shared" si="426"/>
        <v>0</v>
      </c>
      <c r="OZA86" s="16">
        <f t="shared" si="426"/>
        <v>0</v>
      </c>
      <c r="OZB86" s="16">
        <f t="shared" si="426"/>
        <v>0</v>
      </c>
      <c r="OZC86" s="16">
        <f t="shared" si="426"/>
        <v>0</v>
      </c>
      <c r="OZD86" s="16">
        <f t="shared" si="426"/>
        <v>0</v>
      </c>
      <c r="OZE86" s="16">
        <f t="shared" si="426"/>
        <v>0</v>
      </c>
      <c r="OZF86" s="16">
        <f t="shared" si="426"/>
        <v>0</v>
      </c>
      <c r="OZG86" s="16">
        <f t="shared" si="426"/>
        <v>0</v>
      </c>
      <c r="OZH86" s="16">
        <f t="shared" si="426"/>
        <v>0</v>
      </c>
      <c r="OZI86" s="16">
        <f t="shared" si="426"/>
        <v>0</v>
      </c>
      <c r="OZJ86" s="16">
        <f t="shared" si="426"/>
        <v>0</v>
      </c>
      <c r="OZK86" s="16">
        <f t="shared" si="426"/>
        <v>0</v>
      </c>
      <c r="OZL86" s="16">
        <f t="shared" si="426"/>
        <v>0</v>
      </c>
      <c r="OZM86" s="16">
        <f t="shared" si="426"/>
        <v>0</v>
      </c>
      <c r="OZN86" s="16">
        <f t="shared" si="426"/>
        <v>0</v>
      </c>
      <c r="OZO86" s="16">
        <f t="shared" si="426"/>
        <v>0</v>
      </c>
      <c r="OZP86" s="16">
        <f t="shared" si="426"/>
        <v>0</v>
      </c>
      <c r="OZQ86" s="16">
        <f t="shared" si="426"/>
        <v>0</v>
      </c>
      <c r="OZR86" s="16">
        <f t="shared" si="426"/>
        <v>0</v>
      </c>
      <c r="OZS86" s="16">
        <f t="shared" si="426"/>
        <v>0</v>
      </c>
      <c r="OZT86" s="16">
        <f t="shared" ref="OZT86:PCE86" si="427">OZF83</f>
        <v>0</v>
      </c>
      <c r="OZU86" s="16">
        <f t="shared" si="427"/>
        <v>0</v>
      </c>
      <c r="OZV86" s="16">
        <f t="shared" si="427"/>
        <v>0</v>
      </c>
      <c r="OZW86" s="16">
        <f t="shared" si="427"/>
        <v>0</v>
      </c>
      <c r="OZX86" s="16">
        <f t="shared" si="427"/>
        <v>0</v>
      </c>
      <c r="OZY86" s="16">
        <f t="shared" si="427"/>
        <v>0</v>
      </c>
      <c r="OZZ86" s="16">
        <f t="shared" si="427"/>
        <v>0</v>
      </c>
      <c r="PAA86" s="16">
        <f t="shared" si="427"/>
        <v>0</v>
      </c>
      <c r="PAB86" s="16">
        <f t="shared" si="427"/>
        <v>0</v>
      </c>
      <c r="PAC86" s="16">
        <f t="shared" si="427"/>
        <v>0</v>
      </c>
      <c r="PAD86" s="16">
        <f t="shared" si="427"/>
        <v>0</v>
      </c>
      <c r="PAE86" s="16">
        <f t="shared" si="427"/>
        <v>0</v>
      </c>
      <c r="PAF86" s="16">
        <f t="shared" si="427"/>
        <v>0</v>
      </c>
      <c r="PAG86" s="16">
        <f t="shared" si="427"/>
        <v>0</v>
      </c>
      <c r="PAH86" s="16">
        <f t="shared" si="427"/>
        <v>0</v>
      </c>
      <c r="PAI86" s="16">
        <f t="shared" si="427"/>
        <v>0</v>
      </c>
      <c r="PAJ86" s="16">
        <f t="shared" si="427"/>
        <v>0</v>
      </c>
      <c r="PAK86" s="16">
        <f t="shared" si="427"/>
        <v>0</v>
      </c>
      <c r="PAL86" s="16">
        <f t="shared" si="427"/>
        <v>0</v>
      </c>
      <c r="PAM86" s="16">
        <f t="shared" si="427"/>
        <v>0</v>
      </c>
      <c r="PAN86" s="16">
        <f t="shared" si="427"/>
        <v>0</v>
      </c>
      <c r="PAO86" s="16">
        <f t="shared" si="427"/>
        <v>0</v>
      </c>
      <c r="PAP86" s="16">
        <f t="shared" si="427"/>
        <v>0</v>
      </c>
      <c r="PAQ86" s="16">
        <f t="shared" si="427"/>
        <v>0</v>
      </c>
      <c r="PAR86" s="16">
        <f t="shared" si="427"/>
        <v>0</v>
      </c>
      <c r="PAS86" s="16">
        <f t="shared" si="427"/>
        <v>0</v>
      </c>
      <c r="PAT86" s="16">
        <f t="shared" si="427"/>
        <v>0</v>
      </c>
      <c r="PAU86" s="16">
        <f t="shared" si="427"/>
        <v>0</v>
      </c>
      <c r="PAV86" s="16">
        <f t="shared" si="427"/>
        <v>0</v>
      </c>
      <c r="PAW86" s="16">
        <f t="shared" si="427"/>
        <v>0</v>
      </c>
      <c r="PAX86" s="16">
        <f t="shared" si="427"/>
        <v>0</v>
      </c>
      <c r="PAY86" s="16">
        <f t="shared" si="427"/>
        <v>0</v>
      </c>
      <c r="PAZ86" s="16">
        <f t="shared" si="427"/>
        <v>0</v>
      </c>
      <c r="PBA86" s="16">
        <f t="shared" si="427"/>
        <v>0</v>
      </c>
      <c r="PBB86" s="16">
        <f t="shared" si="427"/>
        <v>0</v>
      </c>
      <c r="PBC86" s="16">
        <f t="shared" si="427"/>
        <v>0</v>
      </c>
      <c r="PBD86" s="16">
        <f t="shared" si="427"/>
        <v>0</v>
      </c>
      <c r="PBE86" s="16">
        <f t="shared" si="427"/>
        <v>0</v>
      </c>
      <c r="PBF86" s="16">
        <f t="shared" si="427"/>
        <v>0</v>
      </c>
      <c r="PBG86" s="16">
        <f t="shared" si="427"/>
        <v>0</v>
      </c>
      <c r="PBH86" s="16">
        <f t="shared" si="427"/>
        <v>0</v>
      </c>
      <c r="PBI86" s="16">
        <f t="shared" si="427"/>
        <v>0</v>
      </c>
      <c r="PBJ86" s="16">
        <f t="shared" si="427"/>
        <v>0</v>
      </c>
      <c r="PBK86" s="16">
        <f t="shared" si="427"/>
        <v>0</v>
      </c>
      <c r="PBL86" s="16">
        <f t="shared" si="427"/>
        <v>0</v>
      </c>
      <c r="PBM86" s="16">
        <f t="shared" si="427"/>
        <v>0</v>
      </c>
      <c r="PBN86" s="16">
        <f t="shared" si="427"/>
        <v>0</v>
      </c>
      <c r="PBO86" s="16">
        <f t="shared" si="427"/>
        <v>0</v>
      </c>
      <c r="PBP86" s="16">
        <f t="shared" si="427"/>
        <v>0</v>
      </c>
      <c r="PBQ86" s="16">
        <f t="shared" si="427"/>
        <v>0</v>
      </c>
      <c r="PBR86" s="16">
        <f t="shared" si="427"/>
        <v>0</v>
      </c>
      <c r="PBS86" s="16">
        <f t="shared" si="427"/>
        <v>0</v>
      </c>
      <c r="PBT86" s="16">
        <f t="shared" si="427"/>
        <v>0</v>
      </c>
      <c r="PBU86" s="16">
        <f t="shared" si="427"/>
        <v>0</v>
      </c>
      <c r="PBV86" s="16">
        <f t="shared" si="427"/>
        <v>0</v>
      </c>
      <c r="PBW86" s="16">
        <f t="shared" si="427"/>
        <v>0</v>
      </c>
      <c r="PBX86" s="16">
        <f t="shared" si="427"/>
        <v>0</v>
      </c>
      <c r="PBY86" s="16">
        <f t="shared" si="427"/>
        <v>0</v>
      </c>
      <c r="PBZ86" s="16">
        <f t="shared" si="427"/>
        <v>0</v>
      </c>
      <c r="PCA86" s="16">
        <f t="shared" si="427"/>
        <v>0</v>
      </c>
      <c r="PCB86" s="16">
        <f t="shared" si="427"/>
        <v>0</v>
      </c>
      <c r="PCC86" s="16">
        <f t="shared" si="427"/>
        <v>0</v>
      </c>
      <c r="PCD86" s="16">
        <f t="shared" si="427"/>
        <v>0</v>
      </c>
      <c r="PCE86" s="16">
        <f t="shared" si="427"/>
        <v>0</v>
      </c>
      <c r="PCF86" s="16">
        <f t="shared" ref="PCF86:PEQ86" si="428">PBR83</f>
        <v>0</v>
      </c>
      <c r="PCG86" s="16">
        <f t="shared" si="428"/>
        <v>0</v>
      </c>
      <c r="PCH86" s="16">
        <f t="shared" si="428"/>
        <v>0</v>
      </c>
      <c r="PCI86" s="16">
        <f t="shared" si="428"/>
        <v>0</v>
      </c>
      <c r="PCJ86" s="16">
        <f t="shared" si="428"/>
        <v>0</v>
      </c>
      <c r="PCK86" s="16">
        <f t="shared" si="428"/>
        <v>0</v>
      </c>
      <c r="PCL86" s="16">
        <f t="shared" si="428"/>
        <v>0</v>
      </c>
      <c r="PCM86" s="16">
        <f t="shared" si="428"/>
        <v>0</v>
      </c>
      <c r="PCN86" s="16">
        <f t="shared" si="428"/>
        <v>0</v>
      </c>
      <c r="PCO86" s="16">
        <f t="shared" si="428"/>
        <v>0</v>
      </c>
      <c r="PCP86" s="16">
        <f t="shared" si="428"/>
        <v>0</v>
      </c>
      <c r="PCQ86" s="16">
        <f t="shared" si="428"/>
        <v>0</v>
      </c>
      <c r="PCR86" s="16">
        <f t="shared" si="428"/>
        <v>0</v>
      </c>
      <c r="PCS86" s="16">
        <f t="shared" si="428"/>
        <v>0</v>
      </c>
      <c r="PCT86" s="16">
        <f t="shared" si="428"/>
        <v>0</v>
      </c>
      <c r="PCU86" s="16">
        <f t="shared" si="428"/>
        <v>0</v>
      </c>
      <c r="PCV86" s="16">
        <f t="shared" si="428"/>
        <v>0</v>
      </c>
      <c r="PCW86" s="16">
        <f t="shared" si="428"/>
        <v>0</v>
      </c>
      <c r="PCX86" s="16">
        <f t="shared" si="428"/>
        <v>0</v>
      </c>
      <c r="PCY86" s="16">
        <f t="shared" si="428"/>
        <v>0</v>
      </c>
      <c r="PCZ86" s="16">
        <f t="shared" si="428"/>
        <v>0</v>
      </c>
      <c r="PDA86" s="16">
        <f t="shared" si="428"/>
        <v>0</v>
      </c>
      <c r="PDB86" s="16">
        <f t="shared" si="428"/>
        <v>0</v>
      </c>
      <c r="PDC86" s="16">
        <f t="shared" si="428"/>
        <v>0</v>
      </c>
      <c r="PDD86" s="16">
        <f t="shared" si="428"/>
        <v>0</v>
      </c>
      <c r="PDE86" s="16">
        <f t="shared" si="428"/>
        <v>0</v>
      </c>
      <c r="PDF86" s="16">
        <f t="shared" si="428"/>
        <v>0</v>
      </c>
      <c r="PDG86" s="16">
        <f t="shared" si="428"/>
        <v>0</v>
      </c>
      <c r="PDH86" s="16">
        <f t="shared" si="428"/>
        <v>0</v>
      </c>
      <c r="PDI86" s="16">
        <f t="shared" si="428"/>
        <v>0</v>
      </c>
      <c r="PDJ86" s="16">
        <f t="shared" si="428"/>
        <v>0</v>
      </c>
      <c r="PDK86" s="16">
        <f t="shared" si="428"/>
        <v>0</v>
      </c>
      <c r="PDL86" s="16">
        <f t="shared" si="428"/>
        <v>0</v>
      </c>
      <c r="PDM86" s="16">
        <f t="shared" si="428"/>
        <v>0</v>
      </c>
      <c r="PDN86" s="16">
        <f t="shared" si="428"/>
        <v>0</v>
      </c>
      <c r="PDO86" s="16">
        <f t="shared" si="428"/>
        <v>0</v>
      </c>
      <c r="PDP86" s="16">
        <f t="shared" si="428"/>
        <v>0</v>
      </c>
      <c r="PDQ86" s="16">
        <f t="shared" si="428"/>
        <v>0</v>
      </c>
      <c r="PDR86" s="16">
        <f t="shared" si="428"/>
        <v>0</v>
      </c>
      <c r="PDS86" s="16">
        <f t="shared" si="428"/>
        <v>0</v>
      </c>
      <c r="PDT86" s="16">
        <f t="shared" si="428"/>
        <v>0</v>
      </c>
      <c r="PDU86" s="16">
        <f t="shared" si="428"/>
        <v>0</v>
      </c>
      <c r="PDV86" s="16">
        <f t="shared" si="428"/>
        <v>0</v>
      </c>
      <c r="PDW86" s="16">
        <f t="shared" si="428"/>
        <v>0</v>
      </c>
      <c r="PDX86" s="16">
        <f t="shared" si="428"/>
        <v>0</v>
      </c>
      <c r="PDY86" s="16">
        <f t="shared" si="428"/>
        <v>0</v>
      </c>
      <c r="PDZ86" s="16">
        <f t="shared" si="428"/>
        <v>0</v>
      </c>
      <c r="PEA86" s="16">
        <f t="shared" si="428"/>
        <v>0</v>
      </c>
      <c r="PEB86" s="16">
        <f t="shared" si="428"/>
        <v>0</v>
      </c>
      <c r="PEC86" s="16">
        <f t="shared" si="428"/>
        <v>0</v>
      </c>
      <c r="PED86" s="16">
        <f t="shared" si="428"/>
        <v>0</v>
      </c>
      <c r="PEE86" s="16">
        <f t="shared" si="428"/>
        <v>0</v>
      </c>
      <c r="PEF86" s="16">
        <f t="shared" si="428"/>
        <v>0</v>
      </c>
      <c r="PEG86" s="16">
        <f t="shared" si="428"/>
        <v>0</v>
      </c>
      <c r="PEH86" s="16">
        <f t="shared" si="428"/>
        <v>0</v>
      </c>
      <c r="PEI86" s="16">
        <f t="shared" si="428"/>
        <v>0</v>
      </c>
      <c r="PEJ86" s="16">
        <f t="shared" si="428"/>
        <v>0</v>
      </c>
      <c r="PEK86" s="16">
        <f t="shared" si="428"/>
        <v>0</v>
      </c>
      <c r="PEL86" s="16">
        <f t="shared" si="428"/>
        <v>0</v>
      </c>
      <c r="PEM86" s="16">
        <f t="shared" si="428"/>
        <v>0</v>
      </c>
      <c r="PEN86" s="16">
        <f t="shared" si="428"/>
        <v>0</v>
      </c>
      <c r="PEO86" s="16">
        <f t="shared" si="428"/>
        <v>0</v>
      </c>
      <c r="PEP86" s="16">
        <f t="shared" si="428"/>
        <v>0</v>
      </c>
      <c r="PEQ86" s="16">
        <f t="shared" si="428"/>
        <v>0</v>
      </c>
      <c r="PER86" s="16">
        <f t="shared" ref="PER86:PHC86" si="429">PED83</f>
        <v>0</v>
      </c>
      <c r="PES86" s="16">
        <f t="shared" si="429"/>
        <v>0</v>
      </c>
      <c r="PET86" s="16">
        <f t="shared" si="429"/>
        <v>0</v>
      </c>
      <c r="PEU86" s="16">
        <f t="shared" si="429"/>
        <v>0</v>
      </c>
      <c r="PEV86" s="16">
        <f t="shared" si="429"/>
        <v>0</v>
      </c>
      <c r="PEW86" s="16">
        <f t="shared" si="429"/>
        <v>0</v>
      </c>
      <c r="PEX86" s="16">
        <f t="shared" si="429"/>
        <v>0</v>
      </c>
      <c r="PEY86" s="16">
        <f t="shared" si="429"/>
        <v>0</v>
      </c>
      <c r="PEZ86" s="16">
        <f t="shared" si="429"/>
        <v>0</v>
      </c>
      <c r="PFA86" s="16">
        <f t="shared" si="429"/>
        <v>0</v>
      </c>
      <c r="PFB86" s="16">
        <f t="shared" si="429"/>
        <v>0</v>
      </c>
      <c r="PFC86" s="16">
        <f t="shared" si="429"/>
        <v>0</v>
      </c>
      <c r="PFD86" s="16">
        <f t="shared" si="429"/>
        <v>0</v>
      </c>
      <c r="PFE86" s="16">
        <f t="shared" si="429"/>
        <v>0</v>
      </c>
      <c r="PFF86" s="16">
        <f t="shared" si="429"/>
        <v>0</v>
      </c>
      <c r="PFG86" s="16">
        <f t="shared" si="429"/>
        <v>0</v>
      </c>
      <c r="PFH86" s="16">
        <f t="shared" si="429"/>
        <v>0</v>
      </c>
      <c r="PFI86" s="16">
        <f t="shared" si="429"/>
        <v>0</v>
      </c>
      <c r="PFJ86" s="16">
        <f t="shared" si="429"/>
        <v>0</v>
      </c>
      <c r="PFK86" s="16">
        <f t="shared" si="429"/>
        <v>0</v>
      </c>
      <c r="PFL86" s="16">
        <f t="shared" si="429"/>
        <v>0</v>
      </c>
      <c r="PFM86" s="16">
        <f t="shared" si="429"/>
        <v>0</v>
      </c>
      <c r="PFN86" s="16">
        <f t="shared" si="429"/>
        <v>0</v>
      </c>
      <c r="PFO86" s="16">
        <f t="shared" si="429"/>
        <v>0</v>
      </c>
      <c r="PFP86" s="16">
        <f t="shared" si="429"/>
        <v>0</v>
      </c>
      <c r="PFQ86" s="16">
        <f t="shared" si="429"/>
        <v>0</v>
      </c>
      <c r="PFR86" s="16">
        <f t="shared" si="429"/>
        <v>0</v>
      </c>
      <c r="PFS86" s="16">
        <f t="shared" si="429"/>
        <v>0</v>
      </c>
      <c r="PFT86" s="16">
        <f t="shared" si="429"/>
        <v>0</v>
      </c>
      <c r="PFU86" s="16">
        <f t="shared" si="429"/>
        <v>0</v>
      </c>
      <c r="PFV86" s="16">
        <f t="shared" si="429"/>
        <v>0</v>
      </c>
      <c r="PFW86" s="16">
        <f t="shared" si="429"/>
        <v>0</v>
      </c>
      <c r="PFX86" s="16">
        <f t="shared" si="429"/>
        <v>0</v>
      </c>
      <c r="PFY86" s="16">
        <f t="shared" si="429"/>
        <v>0</v>
      </c>
      <c r="PFZ86" s="16">
        <f t="shared" si="429"/>
        <v>0</v>
      </c>
      <c r="PGA86" s="16">
        <f t="shared" si="429"/>
        <v>0</v>
      </c>
      <c r="PGB86" s="16">
        <f t="shared" si="429"/>
        <v>0</v>
      </c>
      <c r="PGC86" s="16">
        <f t="shared" si="429"/>
        <v>0</v>
      </c>
      <c r="PGD86" s="16">
        <f t="shared" si="429"/>
        <v>0</v>
      </c>
      <c r="PGE86" s="16">
        <f t="shared" si="429"/>
        <v>0</v>
      </c>
      <c r="PGF86" s="16">
        <f t="shared" si="429"/>
        <v>0</v>
      </c>
      <c r="PGG86" s="16">
        <f t="shared" si="429"/>
        <v>0</v>
      </c>
      <c r="PGH86" s="16">
        <f t="shared" si="429"/>
        <v>0</v>
      </c>
      <c r="PGI86" s="16">
        <f t="shared" si="429"/>
        <v>0</v>
      </c>
      <c r="PGJ86" s="16">
        <f t="shared" si="429"/>
        <v>0</v>
      </c>
      <c r="PGK86" s="16">
        <f t="shared" si="429"/>
        <v>0</v>
      </c>
      <c r="PGL86" s="16">
        <f t="shared" si="429"/>
        <v>0</v>
      </c>
      <c r="PGM86" s="16">
        <f t="shared" si="429"/>
        <v>0</v>
      </c>
      <c r="PGN86" s="16">
        <f t="shared" si="429"/>
        <v>0</v>
      </c>
      <c r="PGO86" s="16">
        <f t="shared" si="429"/>
        <v>0</v>
      </c>
      <c r="PGP86" s="16">
        <f t="shared" si="429"/>
        <v>0</v>
      </c>
      <c r="PGQ86" s="16">
        <f t="shared" si="429"/>
        <v>0</v>
      </c>
      <c r="PGR86" s="16">
        <f t="shared" si="429"/>
        <v>0</v>
      </c>
      <c r="PGS86" s="16">
        <f t="shared" si="429"/>
        <v>0</v>
      </c>
      <c r="PGT86" s="16">
        <f t="shared" si="429"/>
        <v>0</v>
      </c>
      <c r="PGU86" s="16">
        <f t="shared" si="429"/>
        <v>0</v>
      </c>
      <c r="PGV86" s="16">
        <f t="shared" si="429"/>
        <v>0</v>
      </c>
      <c r="PGW86" s="16">
        <f t="shared" si="429"/>
        <v>0</v>
      </c>
      <c r="PGX86" s="16">
        <f t="shared" si="429"/>
        <v>0</v>
      </c>
      <c r="PGY86" s="16">
        <f t="shared" si="429"/>
        <v>0</v>
      </c>
      <c r="PGZ86" s="16">
        <f t="shared" si="429"/>
        <v>0</v>
      </c>
      <c r="PHA86" s="16">
        <f t="shared" si="429"/>
        <v>0</v>
      </c>
      <c r="PHB86" s="16">
        <f t="shared" si="429"/>
        <v>0</v>
      </c>
      <c r="PHC86" s="16">
        <f t="shared" si="429"/>
        <v>0</v>
      </c>
      <c r="PHD86" s="16">
        <f t="shared" ref="PHD86:PJO86" si="430">PGP83</f>
        <v>0</v>
      </c>
      <c r="PHE86" s="16">
        <f t="shared" si="430"/>
        <v>0</v>
      </c>
      <c r="PHF86" s="16">
        <f t="shared" si="430"/>
        <v>0</v>
      </c>
      <c r="PHG86" s="16">
        <f t="shared" si="430"/>
        <v>0</v>
      </c>
      <c r="PHH86" s="16">
        <f t="shared" si="430"/>
        <v>0</v>
      </c>
      <c r="PHI86" s="16">
        <f t="shared" si="430"/>
        <v>0</v>
      </c>
      <c r="PHJ86" s="16">
        <f t="shared" si="430"/>
        <v>0</v>
      </c>
      <c r="PHK86" s="16">
        <f t="shared" si="430"/>
        <v>0</v>
      </c>
      <c r="PHL86" s="16">
        <f t="shared" si="430"/>
        <v>0</v>
      </c>
      <c r="PHM86" s="16">
        <f t="shared" si="430"/>
        <v>0</v>
      </c>
      <c r="PHN86" s="16">
        <f t="shared" si="430"/>
        <v>0</v>
      </c>
      <c r="PHO86" s="16">
        <f t="shared" si="430"/>
        <v>0</v>
      </c>
      <c r="PHP86" s="16">
        <f t="shared" si="430"/>
        <v>0</v>
      </c>
      <c r="PHQ86" s="16">
        <f t="shared" si="430"/>
        <v>0</v>
      </c>
      <c r="PHR86" s="16">
        <f t="shared" si="430"/>
        <v>0</v>
      </c>
      <c r="PHS86" s="16">
        <f t="shared" si="430"/>
        <v>0</v>
      </c>
      <c r="PHT86" s="16">
        <f t="shared" si="430"/>
        <v>0</v>
      </c>
      <c r="PHU86" s="16">
        <f t="shared" si="430"/>
        <v>0</v>
      </c>
      <c r="PHV86" s="16">
        <f t="shared" si="430"/>
        <v>0</v>
      </c>
      <c r="PHW86" s="16">
        <f t="shared" si="430"/>
        <v>0</v>
      </c>
      <c r="PHX86" s="16">
        <f t="shared" si="430"/>
        <v>0</v>
      </c>
      <c r="PHY86" s="16">
        <f t="shared" si="430"/>
        <v>0</v>
      </c>
      <c r="PHZ86" s="16">
        <f t="shared" si="430"/>
        <v>0</v>
      </c>
      <c r="PIA86" s="16">
        <f t="shared" si="430"/>
        <v>0</v>
      </c>
      <c r="PIB86" s="16">
        <f t="shared" si="430"/>
        <v>0</v>
      </c>
      <c r="PIC86" s="16">
        <f t="shared" si="430"/>
        <v>0</v>
      </c>
      <c r="PID86" s="16">
        <f t="shared" si="430"/>
        <v>0</v>
      </c>
      <c r="PIE86" s="16">
        <f t="shared" si="430"/>
        <v>0</v>
      </c>
      <c r="PIF86" s="16">
        <f t="shared" si="430"/>
        <v>0</v>
      </c>
      <c r="PIG86" s="16">
        <f t="shared" si="430"/>
        <v>0</v>
      </c>
      <c r="PIH86" s="16">
        <f t="shared" si="430"/>
        <v>0</v>
      </c>
      <c r="PII86" s="16">
        <f t="shared" si="430"/>
        <v>0</v>
      </c>
      <c r="PIJ86" s="16">
        <f t="shared" si="430"/>
        <v>0</v>
      </c>
      <c r="PIK86" s="16">
        <f t="shared" si="430"/>
        <v>0</v>
      </c>
      <c r="PIL86" s="16">
        <f t="shared" si="430"/>
        <v>0</v>
      </c>
      <c r="PIM86" s="16">
        <f t="shared" si="430"/>
        <v>0</v>
      </c>
      <c r="PIN86" s="16">
        <f t="shared" si="430"/>
        <v>0</v>
      </c>
      <c r="PIO86" s="16">
        <f t="shared" si="430"/>
        <v>0</v>
      </c>
      <c r="PIP86" s="16">
        <f t="shared" si="430"/>
        <v>0</v>
      </c>
      <c r="PIQ86" s="16">
        <f t="shared" si="430"/>
        <v>0</v>
      </c>
      <c r="PIR86" s="16">
        <f t="shared" si="430"/>
        <v>0</v>
      </c>
      <c r="PIS86" s="16">
        <f t="shared" si="430"/>
        <v>0</v>
      </c>
      <c r="PIT86" s="16">
        <f t="shared" si="430"/>
        <v>0</v>
      </c>
      <c r="PIU86" s="16">
        <f t="shared" si="430"/>
        <v>0</v>
      </c>
      <c r="PIV86" s="16">
        <f t="shared" si="430"/>
        <v>0</v>
      </c>
      <c r="PIW86" s="16">
        <f t="shared" si="430"/>
        <v>0</v>
      </c>
      <c r="PIX86" s="16">
        <f t="shared" si="430"/>
        <v>0</v>
      </c>
      <c r="PIY86" s="16">
        <f t="shared" si="430"/>
        <v>0</v>
      </c>
      <c r="PIZ86" s="16">
        <f t="shared" si="430"/>
        <v>0</v>
      </c>
      <c r="PJA86" s="16">
        <f t="shared" si="430"/>
        <v>0</v>
      </c>
      <c r="PJB86" s="16">
        <f t="shared" si="430"/>
        <v>0</v>
      </c>
      <c r="PJC86" s="16">
        <f t="shared" si="430"/>
        <v>0</v>
      </c>
      <c r="PJD86" s="16">
        <f t="shared" si="430"/>
        <v>0</v>
      </c>
      <c r="PJE86" s="16">
        <f t="shared" si="430"/>
        <v>0</v>
      </c>
      <c r="PJF86" s="16">
        <f t="shared" si="430"/>
        <v>0</v>
      </c>
      <c r="PJG86" s="16">
        <f t="shared" si="430"/>
        <v>0</v>
      </c>
      <c r="PJH86" s="16">
        <f t="shared" si="430"/>
        <v>0</v>
      </c>
      <c r="PJI86" s="16">
        <f t="shared" si="430"/>
        <v>0</v>
      </c>
      <c r="PJJ86" s="16">
        <f t="shared" si="430"/>
        <v>0</v>
      </c>
      <c r="PJK86" s="16">
        <f t="shared" si="430"/>
        <v>0</v>
      </c>
      <c r="PJL86" s="16">
        <f t="shared" si="430"/>
        <v>0</v>
      </c>
      <c r="PJM86" s="16">
        <f t="shared" si="430"/>
        <v>0</v>
      </c>
      <c r="PJN86" s="16">
        <f t="shared" si="430"/>
        <v>0</v>
      </c>
      <c r="PJO86" s="16">
        <f t="shared" si="430"/>
        <v>0</v>
      </c>
      <c r="PJP86" s="16">
        <f t="shared" ref="PJP86:PMA86" si="431">PJB83</f>
        <v>0</v>
      </c>
      <c r="PJQ86" s="16">
        <f t="shared" si="431"/>
        <v>0</v>
      </c>
      <c r="PJR86" s="16">
        <f t="shared" si="431"/>
        <v>0</v>
      </c>
      <c r="PJS86" s="16">
        <f t="shared" si="431"/>
        <v>0</v>
      </c>
      <c r="PJT86" s="16">
        <f t="shared" si="431"/>
        <v>0</v>
      </c>
      <c r="PJU86" s="16">
        <f t="shared" si="431"/>
        <v>0</v>
      </c>
      <c r="PJV86" s="16">
        <f t="shared" si="431"/>
        <v>0</v>
      </c>
      <c r="PJW86" s="16">
        <f t="shared" si="431"/>
        <v>0</v>
      </c>
      <c r="PJX86" s="16">
        <f t="shared" si="431"/>
        <v>0</v>
      </c>
      <c r="PJY86" s="16">
        <f t="shared" si="431"/>
        <v>0</v>
      </c>
      <c r="PJZ86" s="16">
        <f t="shared" si="431"/>
        <v>0</v>
      </c>
      <c r="PKA86" s="16">
        <f t="shared" si="431"/>
        <v>0</v>
      </c>
      <c r="PKB86" s="16">
        <f t="shared" si="431"/>
        <v>0</v>
      </c>
      <c r="PKC86" s="16">
        <f t="shared" si="431"/>
        <v>0</v>
      </c>
      <c r="PKD86" s="16">
        <f t="shared" si="431"/>
        <v>0</v>
      </c>
      <c r="PKE86" s="16">
        <f t="shared" si="431"/>
        <v>0</v>
      </c>
      <c r="PKF86" s="16">
        <f t="shared" si="431"/>
        <v>0</v>
      </c>
      <c r="PKG86" s="16">
        <f t="shared" si="431"/>
        <v>0</v>
      </c>
      <c r="PKH86" s="16">
        <f t="shared" si="431"/>
        <v>0</v>
      </c>
      <c r="PKI86" s="16">
        <f t="shared" si="431"/>
        <v>0</v>
      </c>
      <c r="PKJ86" s="16">
        <f t="shared" si="431"/>
        <v>0</v>
      </c>
      <c r="PKK86" s="16">
        <f t="shared" si="431"/>
        <v>0</v>
      </c>
      <c r="PKL86" s="16">
        <f t="shared" si="431"/>
        <v>0</v>
      </c>
      <c r="PKM86" s="16">
        <f t="shared" si="431"/>
        <v>0</v>
      </c>
      <c r="PKN86" s="16">
        <f t="shared" si="431"/>
        <v>0</v>
      </c>
      <c r="PKO86" s="16">
        <f t="shared" si="431"/>
        <v>0</v>
      </c>
      <c r="PKP86" s="16">
        <f t="shared" si="431"/>
        <v>0</v>
      </c>
      <c r="PKQ86" s="16">
        <f t="shared" si="431"/>
        <v>0</v>
      </c>
      <c r="PKR86" s="16">
        <f t="shared" si="431"/>
        <v>0</v>
      </c>
      <c r="PKS86" s="16">
        <f t="shared" si="431"/>
        <v>0</v>
      </c>
      <c r="PKT86" s="16">
        <f t="shared" si="431"/>
        <v>0</v>
      </c>
      <c r="PKU86" s="16">
        <f t="shared" si="431"/>
        <v>0</v>
      </c>
      <c r="PKV86" s="16">
        <f t="shared" si="431"/>
        <v>0</v>
      </c>
      <c r="PKW86" s="16">
        <f t="shared" si="431"/>
        <v>0</v>
      </c>
      <c r="PKX86" s="16">
        <f t="shared" si="431"/>
        <v>0</v>
      </c>
      <c r="PKY86" s="16">
        <f t="shared" si="431"/>
        <v>0</v>
      </c>
      <c r="PKZ86" s="16">
        <f t="shared" si="431"/>
        <v>0</v>
      </c>
      <c r="PLA86" s="16">
        <f t="shared" si="431"/>
        <v>0</v>
      </c>
      <c r="PLB86" s="16">
        <f t="shared" si="431"/>
        <v>0</v>
      </c>
      <c r="PLC86" s="16">
        <f t="shared" si="431"/>
        <v>0</v>
      </c>
      <c r="PLD86" s="16">
        <f t="shared" si="431"/>
        <v>0</v>
      </c>
      <c r="PLE86" s="16">
        <f t="shared" si="431"/>
        <v>0</v>
      </c>
      <c r="PLF86" s="16">
        <f t="shared" si="431"/>
        <v>0</v>
      </c>
      <c r="PLG86" s="16">
        <f t="shared" si="431"/>
        <v>0</v>
      </c>
      <c r="PLH86" s="16">
        <f t="shared" si="431"/>
        <v>0</v>
      </c>
      <c r="PLI86" s="16">
        <f t="shared" si="431"/>
        <v>0</v>
      </c>
      <c r="PLJ86" s="16">
        <f t="shared" si="431"/>
        <v>0</v>
      </c>
      <c r="PLK86" s="16">
        <f t="shared" si="431"/>
        <v>0</v>
      </c>
      <c r="PLL86" s="16">
        <f t="shared" si="431"/>
        <v>0</v>
      </c>
      <c r="PLM86" s="16">
        <f t="shared" si="431"/>
        <v>0</v>
      </c>
      <c r="PLN86" s="16">
        <f t="shared" si="431"/>
        <v>0</v>
      </c>
      <c r="PLO86" s="16">
        <f t="shared" si="431"/>
        <v>0</v>
      </c>
      <c r="PLP86" s="16">
        <f t="shared" si="431"/>
        <v>0</v>
      </c>
      <c r="PLQ86" s="16">
        <f t="shared" si="431"/>
        <v>0</v>
      </c>
      <c r="PLR86" s="16">
        <f t="shared" si="431"/>
        <v>0</v>
      </c>
      <c r="PLS86" s="16">
        <f t="shared" si="431"/>
        <v>0</v>
      </c>
      <c r="PLT86" s="16">
        <f t="shared" si="431"/>
        <v>0</v>
      </c>
      <c r="PLU86" s="16">
        <f t="shared" si="431"/>
        <v>0</v>
      </c>
      <c r="PLV86" s="16">
        <f t="shared" si="431"/>
        <v>0</v>
      </c>
      <c r="PLW86" s="16">
        <f t="shared" si="431"/>
        <v>0</v>
      </c>
      <c r="PLX86" s="16">
        <f t="shared" si="431"/>
        <v>0</v>
      </c>
      <c r="PLY86" s="16">
        <f t="shared" si="431"/>
        <v>0</v>
      </c>
      <c r="PLZ86" s="16">
        <f t="shared" si="431"/>
        <v>0</v>
      </c>
      <c r="PMA86" s="16">
        <f t="shared" si="431"/>
        <v>0</v>
      </c>
      <c r="PMB86" s="16">
        <f t="shared" ref="PMB86:POM86" si="432">PLN83</f>
        <v>0</v>
      </c>
      <c r="PMC86" s="16">
        <f t="shared" si="432"/>
        <v>0</v>
      </c>
      <c r="PMD86" s="16">
        <f t="shared" si="432"/>
        <v>0</v>
      </c>
      <c r="PME86" s="16">
        <f t="shared" si="432"/>
        <v>0</v>
      </c>
      <c r="PMF86" s="16">
        <f t="shared" si="432"/>
        <v>0</v>
      </c>
      <c r="PMG86" s="16">
        <f t="shared" si="432"/>
        <v>0</v>
      </c>
      <c r="PMH86" s="16">
        <f t="shared" si="432"/>
        <v>0</v>
      </c>
      <c r="PMI86" s="16">
        <f t="shared" si="432"/>
        <v>0</v>
      </c>
      <c r="PMJ86" s="16">
        <f t="shared" si="432"/>
        <v>0</v>
      </c>
      <c r="PMK86" s="16">
        <f t="shared" si="432"/>
        <v>0</v>
      </c>
      <c r="PML86" s="16">
        <f t="shared" si="432"/>
        <v>0</v>
      </c>
      <c r="PMM86" s="16">
        <f t="shared" si="432"/>
        <v>0</v>
      </c>
      <c r="PMN86" s="16">
        <f t="shared" si="432"/>
        <v>0</v>
      </c>
      <c r="PMO86" s="16">
        <f t="shared" si="432"/>
        <v>0</v>
      </c>
      <c r="PMP86" s="16">
        <f t="shared" si="432"/>
        <v>0</v>
      </c>
      <c r="PMQ86" s="16">
        <f t="shared" si="432"/>
        <v>0</v>
      </c>
      <c r="PMR86" s="16">
        <f t="shared" si="432"/>
        <v>0</v>
      </c>
      <c r="PMS86" s="16">
        <f t="shared" si="432"/>
        <v>0</v>
      </c>
      <c r="PMT86" s="16">
        <f t="shared" si="432"/>
        <v>0</v>
      </c>
      <c r="PMU86" s="16">
        <f t="shared" si="432"/>
        <v>0</v>
      </c>
      <c r="PMV86" s="16">
        <f t="shared" si="432"/>
        <v>0</v>
      </c>
      <c r="PMW86" s="16">
        <f t="shared" si="432"/>
        <v>0</v>
      </c>
      <c r="PMX86" s="16">
        <f t="shared" si="432"/>
        <v>0</v>
      </c>
      <c r="PMY86" s="16">
        <f t="shared" si="432"/>
        <v>0</v>
      </c>
      <c r="PMZ86" s="16">
        <f t="shared" si="432"/>
        <v>0</v>
      </c>
      <c r="PNA86" s="16">
        <f t="shared" si="432"/>
        <v>0</v>
      </c>
      <c r="PNB86" s="16">
        <f t="shared" si="432"/>
        <v>0</v>
      </c>
      <c r="PNC86" s="16">
        <f t="shared" si="432"/>
        <v>0</v>
      </c>
      <c r="PND86" s="16">
        <f t="shared" si="432"/>
        <v>0</v>
      </c>
      <c r="PNE86" s="16">
        <f t="shared" si="432"/>
        <v>0</v>
      </c>
      <c r="PNF86" s="16">
        <f t="shared" si="432"/>
        <v>0</v>
      </c>
      <c r="PNG86" s="16">
        <f t="shared" si="432"/>
        <v>0</v>
      </c>
      <c r="PNH86" s="16">
        <f t="shared" si="432"/>
        <v>0</v>
      </c>
      <c r="PNI86" s="16">
        <f t="shared" si="432"/>
        <v>0</v>
      </c>
      <c r="PNJ86" s="16">
        <f t="shared" si="432"/>
        <v>0</v>
      </c>
      <c r="PNK86" s="16">
        <f t="shared" si="432"/>
        <v>0</v>
      </c>
      <c r="PNL86" s="16">
        <f t="shared" si="432"/>
        <v>0</v>
      </c>
      <c r="PNM86" s="16">
        <f t="shared" si="432"/>
        <v>0</v>
      </c>
      <c r="PNN86" s="16">
        <f t="shared" si="432"/>
        <v>0</v>
      </c>
      <c r="PNO86" s="16">
        <f t="shared" si="432"/>
        <v>0</v>
      </c>
      <c r="PNP86" s="16">
        <f t="shared" si="432"/>
        <v>0</v>
      </c>
      <c r="PNQ86" s="16">
        <f t="shared" si="432"/>
        <v>0</v>
      </c>
      <c r="PNR86" s="16">
        <f t="shared" si="432"/>
        <v>0</v>
      </c>
      <c r="PNS86" s="16">
        <f t="shared" si="432"/>
        <v>0</v>
      </c>
      <c r="PNT86" s="16">
        <f t="shared" si="432"/>
        <v>0</v>
      </c>
      <c r="PNU86" s="16">
        <f t="shared" si="432"/>
        <v>0</v>
      </c>
      <c r="PNV86" s="16">
        <f t="shared" si="432"/>
        <v>0</v>
      </c>
      <c r="PNW86" s="16">
        <f t="shared" si="432"/>
        <v>0</v>
      </c>
      <c r="PNX86" s="16">
        <f t="shared" si="432"/>
        <v>0</v>
      </c>
      <c r="PNY86" s="16">
        <f t="shared" si="432"/>
        <v>0</v>
      </c>
      <c r="PNZ86" s="16">
        <f t="shared" si="432"/>
        <v>0</v>
      </c>
      <c r="POA86" s="16">
        <f t="shared" si="432"/>
        <v>0</v>
      </c>
      <c r="POB86" s="16">
        <f t="shared" si="432"/>
        <v>0</v>
      </c>
      <c r="POC86" s="16">
        <f t="shared" si="432"/>
        <v>0</v>
      </c>
      <c r="POD86" s="16">
        <f t="shared" si="432"/>
        <v>0</v>
      </c>
      <c r="POE86" s="16">
        <f t="shared" si="432"/>
        <v>0</v>
      </c>
      <c r="POF86" s="16">
        <f t="shared" si="432"/>
        <v>0</v>
      </c>
      <c r="POG86" s="16">
        <f t="shared" si="432"/>
        <v>0</v>
      </c>
      <c r="POH86" s="16">
        <f t="shared" si="432"/>
        <v>0</v>
      </c>
      <c r="POI86" s="16">
        <f t="shared" si="432"/>
        <v>0</v>
      </c>
      <c r="POJ86" s="16">
        <f t="shared" si="432"/>
        <v>0</v>
      </c>
      <c r="POK86" s="16">
        <f t="shared" si="432"/>
        <v>0</v>
      </c>
      <c r="POL86" s="16">
        <f t="shared" si="432"/>
        <v>0</v>
      </c>
      <c r="POM86" s="16">
        <f t="shared" si="432"/>
        <v>0</v>
      </c>
      <c r="PON86" s="16">
        <f t="shared" ref="PON86:PQY86" si="433">PNZ83</f>
        <v>0</v>
      </c>
      <c r="POO86" s="16">
        <f t="shared" si="433"/>
        <v>0</v>
      </c>
      <c r="POP86" s="16">
        <f t="shared" si="433"/>
        <v>0</v>
      </c>
      <c r="POQ86" s="16">
        <f t="shared" si="433"/>
        <v>0</v>
      </c>
      <c r="POR86" s="16">
        <f t="shared" si="433"/>
        <v>0</v>
      </c>
      <c r="POS86" s="16">
        <f t="shared" si="433"/>
        <v>0</v>
      </c>
      <c r="POT86" s="16">
        <f t="shared" si="433"/>
        <v>0</v>
      </c>
      <c r="POU86" s="16">
        <f t="shared" si="433"/>
        <v>0</v>
      </c>
      <c r="POV86" s="16">
        <f t="shared" si="433"/>
        <v>0</v>
      </c>
      <c r="POW86" s="16">
        <f t="shared" si="433"/>
        <v>0</v>
      </c>
      <c r="POX86" s="16">
        <f t="shared" si="433"/>
        <v>0</v>
      </c>
      <c r="POY86" s="16">
        <f t="shared" si="433"/>
        <v>0</v>
      </c>
      <c r="POZ86" s="16">
        <f t="shared" si="433"/>
        <v>0</v>
      </c>
      <c r="PPA86" s="16">
        <f t="shared" si="433"/>
        <v>0</v>
      </c>
      <c r="PPB86" s="16">
        <f t="shared" si="433"/>
        <v>0</v>
      </c>
      <c r="PPC86" s="16">
        <f t="shared" si="433"/>
        <v>0</v>
      </c>
      <c r="PPD86" s="16">
        <f t="shared" si="433"/>
        <v>0</v>
      </c>
      <c r="PPE86" s="16">
        <f t="shared" si="433"/>
        <v>0</v>
      </c>
      <c r="PPF86" s="16">
        <f t="shared" si="433"/>
        <v>0</v>
      </c>
      <c r="PPG86" s="16">
        <f t="shared" si="433"/>
        <v>0</v>
      </c>
      <c r="PPH86" s="16">
        <f t="shared" si="433"/>
        <v>0</v>
      </c>
      <c r="PPI86" s="16">
        <f t="shared" si="433"/>
        <v>0</v>
      </c>
      <c r="PPJ86" s="16">
        <f t="shared" si="433"/>
        <v>0</v>
      </c>
      <c r="PPK86" s="16">
        <f t="shared" si="433"/>
        <v>0</v>
      </c>
      <c r="PPL86" s="16">
        <f t="shared" si="433"/>
        <v>0</v>
      </c>
      <c r="PPM86" s="16">
        <f t="shared" si="433"/>
        <v>0</v>
      </c>
      <c r="PPN86" s="16">
        <f t="shared" si="433"/>
        <v>0</v>
      </c>
      <c r="PPO86" s="16">
        <f t="shared" si="433"/>
        <v>0</v>
      </c>
      <c r="PPP86" s="16">
        <f t="shared" si="433"/>
        <v>0</v>
      </c>
      <c r="PPQ86" s="16">
        <f t="shared" si="433"/>
        <v>0</v>
      </c>
      <c r="PPR86" s="16">
        <f t="shared" si="433"/>
        <v>0</v>
      </c>
      <c r="PPS86" s="16">
        <f t="shared" si="433"/>
        <v>0</v>
      </c>
      <c r="PPT86" s="16">
        <f t="shared" si="433"/>
        <v>0</v>
      </c>
      <c r="PPU86" s="16">
        <f t="shared" si="433"/>
        <v>0</v>
      </c>
      <c r="PPV86" s="16">
        <f t="shared" si="433"/>
        <v>0</v>
      </c>
      <c r="PPW86" s="16">
        <f t="shared" si="433"/>
        <v>0</v>
      </c>
      <c r="PPX86" s="16">
        <f t="shared" si="433"/>
        <v>0</v>
      </c>
      <c r="PPY86" s="16">
        <f t="shared" si="433"/>
        <v>0</v>
      </c>
      <c r="PPZ86" s="16">
        <f t="shared" si="433"/>
        <v>0</v>
      </c>
      <c r="PQA86" s="16">
        <f t="shared" si="433"/>
        <v>0</v>
      </c>
      <c r="PQB86" s="16">
        <f t="shared" si="433"/>
        <v>0</v>
      </c>
      <c r="PQC86" s="16">
        <f t="shared" si="433"/>
        <v>0</v>
      </c>
      <c r="PQD86" s="16">
        <f t="shared" si="433"/>
        <v>0</v>
      </c>
      <c r="PQE86" s="16">
        <f t="shared" si="433"/>
        <v>0</v>
      </c>
      <c r="PQF86" s="16">
        <f t="shared" si="433"/>
        <v>0</v>
      </c>
      <c r="PQG86" s="16">
        <f t="shared" si="433"/>
        <v>0</v>
      </c>
      <c r="PQH86" s="16">
        <f t="shared" si="433"/>
        <v>0</v>
      </c>
      <c r="PQI86" s="16">
        <f t="shared" si="433"/>
        <v>0</v>
      </c>
      <c r="PQJ86" s="16">
        <f t="shared" si="433"/>
        <v>0</v>
      </c>
      <c r="PQK86" s="16">
        <f t="shared" si="433"/>
        <v>0</v>
      </c>
      <c r="PQL86" s="16">
        <f t="shared" si="433"/>
        <v>0</v>
      </c>
      <c r="PQM86" s="16">
        <f t="shared" si="433"/>
        <v>0</v>
      </c>
      <c r="PQN86" s="16">
        <f t="shared" si="433"/>
        <v>0</v>
      </c>
      <c r="PQO86" s="16">
        <f t="shared" si="433"/>
        <v>0</v>
      </c>
      <c r="PQP86" s="16">
        <f t="shared" si="433"/>
        <v>0</v>
      </c>
      <c r="PQQ86" s="16">
        <f t="shared" si="433"/>
        <v>0</v>
      </c>
      <c r="PQR86" s="16">
        <f t="shared" si="433"/>
        <v>0</v>
      </c>
      <c r="PQS86" s="16">
        <f t="shared" si="433"/>
        <v>0</v>
      </c>
      <c r="PQT86" s="16">
        <f t="shared" si="433"/>
        <v>0</v>
      </c>
      <c r="PQU86" s="16">
        <f t="shared" si="433"/>
        <v>0</v>
      </c>
      <c r="PQV86" s="16">
        <f t="shared" si="433"/>
        <v>0</v>
      </c>
      <c r="PQW86" s="16">
        <f t="shared" si="433"/>
        <v>0</v>
      </c>
      <c r="PQX86" s="16">
        <f t="shared" si="433"/>
        <v>0</v>
      </c>
      <c r="PQY86" s="16">
        <f t="shared" si="433"/>
        <v>0</v>
      </c>
      <c r="PQZ86" s="16">
        <f t="shared" ref="PQZ86:PTK86" si="434">PQL83</f>
        <v>0</v>
      </c>
      <c r="PRA86" s="16">
        <f t="shared" si="434"/>
        <v>0</v>
      </c>
      <c r="PRB86" s="16">
        <f t="shared" si="434"/>
        <v>0</v>
      </c>
      <c r="PRC86" s="16">
        <f t="shared" si="434"/>
        <v>0</v>
      </c>
      <c r="PRD86" s="16">
        <f t="shared" si="434"/>
        <v>0</v>
      </c>
      <c r="PRE86" s="16">
        <f t="shared" si="434"/>
        <v>0</v>
      </c>
      <c r="PRF86" s="16">
        <f t="shared" si="434"/>
        <v>0</v>
      </c>
      <c r="PRG86" s="16">
        <f t="shared" si="434"/>
        <v>0</v>
      </c>
      <c r="PRH86" s="16">
        <f t="shared" si="434"/>
        <v>0</v>
      </c>
      <c r="PRI86" s="16">
        <f t="shared" si="434"/>
        <v>0</v>
      </c>
      <c r="PRJ86" s="16">
        <f t="shared" si="434"/>
        <v>0</v>
      </c>
      <c r="PRK86" s="16">
        <f t="shared" si="434"/>
        <v>0</v>
      </c>
      <c r="PRL86" s="16">
        <f t="shared" si="434"/>
        <v>0</v>
      </c>
      <c r="PRM86" s="16">
        <f t="shared" si="434"/>
        <v>0</v>
      </c>
      <c r="PRN86" s="16">
        <f t="shared" si="434"/>
        <v>0</v>
      </c>
      <c r="PRO86" s="16">
        <f t="shared" si="434"/>
        <v>0</v>
      </c>
      <c r="PRP86" s="16">
        <f t="shared" si="434"/>
        <v>0</v>
      </c>
      <c r="PRQ86" s="16">
        <f t="shared" si="434"/>
        <v>0</v>
      </c>
      <c r="PRR86" s="16">
        <f t="shared" si="434"/>
        <v>0</v>
      </c>
      <c r="PRS86" s="16">
        <f t="shared" si="434"/>
        <v>0</v>
      </c>
      <c r="PRT86" s="16">
        <f t="shared" si="434"/>
        <v>0</v>
      </c>
      <c r="PRU86" s="16">
        <f t="shared" si="434"/>
        <v>0</v>
      </c>
      <c r="PRV86" s="16">
        <f t="shared" si="434"/>
        <v>0</v>
      </c>
      <c r="PRW86" s="16">
        <f t="shared" si="434"/>
        <v>0</v>
      </c>
      <c r="PRX86" s="16">
        <f t="shared" si="434"/>
        <v>0</v>
      </c>
      <c r="PRY86" s="16">
        <f t="shared" si="434"/>
        <v>0</v>
      </c>
      <c r="PRZ86" s="16">
        <f t="shared" si="434"/>
        <v>0</v>
      </c>
      <c r="PSA86" s="16">
        <f t="shared" si="434"/>
        <v>0</v>
      </c>
      <c r="PSB86" s="16">
        <f t="shared" si="434"/>
        <v>0</v>
      </c>
      <c r="PSC86" s="16">
        <f t="shared" si="434"/>
        <v>0</v>
      </c>
      <c r="PSD86" s="16">
        <f t="shared" si="434"/>
        <v>0</v>
      </c>
      <c r="PSE86" s="16">
        <f t="shared" si="434"/>
        <v>0</v>
      </c>
      <c r="PSF86" s="16">
        <f t="shared" si="434"/>
        <v>0</v>
      </c>
      <c r="PSG86" s="16">
        <f t="shared" si="434"/>
        <v>0</v>
      </c>
      <c r="PSH86" s="16">
        <f t="shared" si="434"/>
        <v>0</v>
      </c>
      <c r="PSI86" s="16">
        <f t="shared" si="434"/>
        <v>0</v>
      </c>
      <c r="PSJ86" s="16">
        <f t="shared" si="434"/>
        <v>0</v>
      </c>
      <c r="PSK86" s="16">
        <f t="shared" si="434"/>
        <v>0</v>
      </c>
      <c r="PSL86" s="16">
        <f t="shared" si="434"/>
        <v>0</v>
      </c>
      <c r="PSM86" s="16">
        <f t="shared" si="434"/>
        <v>0</v>
      </c>
      <c r="PSN86" s="16">
        <f t="shared" si="434"/>
        <v>0</v>
      </c>
      <c r="PSO86" s="16">
        <f t="shared" si="434"/>
        <v>0</v>
      </c>
      <c r="PSP86" s="16">
        <f t="shared" si="434"/>
        <v>0</v>
      </c>
      <c r="PSQ86" s="16">
        <f t="shared" si="434"/>
        <v>0</v>
      </c>
      <c r="PSR86" s="16">
        <f t="shared" si="434"/>
        <v>0</v>
      </c>
      <c r="PSS86" s="16">
        <f t="shared" si="434"/>
        <v>0</v>
      </c>
      <c r="PST86" s="16">
        <f t="shared" si="434"/>
        <v>0</v>
      </c>
      <c r="PSU86" s="16">
        <f t="shared" si="434"/>
        <v>0</v>
      </c>
      <c r="PSV86" s="16">
        <f t="shared" si="434"/>
        <v>0</v>
      </c>
      <c r="PSW86" s="16">
        <f t="shared" si="434"/>
        <v>0</v>
      </c>
      <c r="PSX86" s="16">
        <f t="shared" si="434"/>
        <v>0</v>
      </c>
      <c r="PSY86" s="16">
        <f t="shared" si="434"/>
        <v>0</v>
      </c>
      <c r="PSZ86" s="16">
        <f t="shared" si="434"/>
        <v>0</v>
      </c>
      <c r="PTA86" s="16">
        <f t="shared" si="434"/>
        <v>0</v>
      </c>
      <c r="PTB86" s="16">
        <f t="shared" si="434"/>
        <v>0</v>
      </c>
      <c r="PTC86" s="16">
        <f t="shared" si="434"/>
        <v>0</v>
      </c>
      <c r="PTD86" s="16">
        <f t="shared" si="434"/>
        <v>0</v>
      </c>
      <c r="PTE86" s="16">
        <f t="shared" si="434"/>
        <v>0</v>
      </c>
      <c r="PTF86" s="16">
        <f t="shared" si="434"/>
        <v>0</v>
      </c>
      <c r="PTG86" s="16">
        <f t="shared" si="434"/>
        <v>0</v>
      </c>
      <c r="PTH86" s="16">
        <f t="shared" si="434"/>
        <v>0</v>
      </c>
      <c r="PTI86" s="16">
        <f t="shared" si="434"/>
        <v>0</v>
      </c>
      <c r="PTJ86" s="16">
        <f t="shared" si="434"/>
        <v>0</v>
      </c>
      <c r="PTK86" s="16">
        <f t="shared" si="434"/>
        <v>0</v>
      </c>
      <c r="PTL86" s="16">
        <f t="shared" ref="PTL86:PVW86" si="435">PSX83</f>
        <v>0</v>
      </c>
      <c r="PTM86" s="16">
        <f t="shared" si="435"/>
        <v>0</v>
      </c>
      <c r="PTN86" s="16">
        <f t="shared" si="435"/>
        <v>0</v>
      </c>
      <c r="PTO86" s="16">
        <f t="shared" si="435"/>
        <v>0</v>
      </c>
      <c r="PTP86" s="16">
        <f t="shared" si="435"/>
        <v>0</v>
      </c>
      <c r="PTQ86" s="16">
        <f t="shared" si="435"/>
        <v>0</v>
      </c>
      <c r="PTR86" s="16">
        <f t="shared" si="435"/>
        <v>0</v>
      </c>
      <c r="PTS86" s="16">
        <f t="shared" si="435"/>
        <v>0</v>
      </c>
      <c r="PTT86" s="16">
        <f t="shared" si="435"/>
        <v>0</v>
      </c>
      <c r="PTU86" s="16">
        <f t="shared" si="435"/>
        <v>0</v>
      </c>
      <c r="PTV86" s="16">
        <f t="shared" si="435"/>
        <v>0</v>
      </c>
      <c r="PTW86" s="16">
        <f t="shared" si="435"/>
        <v>0</v>
      </c>
      <c r="PTX86" s="16">
        <f t="shared" si="435"/>
        <v>0</v>
      </c>
      <c r="PTY86" s="16">
        <f t="shared" si="435"/>
        <v>0</v>
      </c>
      <c r="PTZ86" s="16">
        <f t="shared" si="435"/>
        <v>0</v>
      </c>
      <c r="PUA86" s="16">
        <f t="shared" si="435"/>
        <v>0</v>
      </c>
      <c r="PUB86" s="16">
        <f t="shared" si="435"/>
        <v>0</v>
      </c>
      <c r="PUC86" s="16">
        <f t="shared" si="435"/>
        <v>0</v>
      </c>
      <c r="PUD86" s="16">
        <f t="shared" si="435"/>
        <v>0</v>
      </c>
      <c r="PUE86" s="16">
        <f t="shared" si="435"/>
        <v>0</v>
      </c>
      <c r="PUF86" s="16">
        <f t="shared" si="435"/>
        <v>0</v>
      </c>
      <c r="PUG86" s="16">
        <f t="shared" si="435"/>
        <v>0</v>
      </c>
      <c r="PUH86" s="16">
        <f t="shared" si="435"/>
        <v>0</v>
      </c>
      <c r="PUI86" s="16">
        <f t="shared" si="435"/>
        <v>0</v>
      </c>
      <c r="PUJ86" s="16">
        <f t="shared" si="435"/>
        <v>0</v>
      </c>
      <c r="PUK86" s="16">
        <f t="shared" si="435"/>
        <v>0</v>
      </c>
      <c r="PUL86" s="16">
        <f t="shared" si="435"/>
        <v>0</v>
      </c>
      <c r="PUM86" s="16">
        <f t="shared" si="435"/>
        <v>0</v>
      </c>
      <c r="PUN86" s="16">
        <f t="shared" si="435"/>
        <v>0</v>
      </c>
      <c r="PUO86" s="16">
        <f t="shared" si="435"/>
        <v>0</v>
      </c>
      <c r="PUP86" s="16">
        <f t="shared" si="435"/>
        <v>0</v>
      </c>
      <c r="PUQ86" s="16">
        <f t="shared" si="435"/>
        <v>0</v>
      </c>
      <c r="PUR86" s="16">
        <f t="shared" si="435"/>
        <v>0</v>
      </c>
      <c r="PUS86" s="16">
        <f t="shared" si="435"/>
        <v>0</v>
      </c>
      <c r="PUT86" s="16">
        <f t="shared" si="435"/>
        <v>0</v>
      </c>
      <c r="PUU86" s="16">
        <f t="shared" si="435"/>
        <v>0</v>
      </c>
      <c r="PUV86" s="16">
        <f t="shared" si="435"/>
        <v>0</v>
      </c>
      <c r="PUW86" s="16">
        <f t="shared" si="435"/>
        <v>0</v>
      </c>
      <c r="PUX86" s="16">
        <f t="shared" si="435"/>
        <v>0</v>
      </c>
      <c r="PUY86" s="16">
        <f t="shared" si="435"/>
        <v>0</v>
      </c>
      <c r="PUZ86" s="16">
        <f t="shared" si="435"/>
        <v>0</v>
      </c>
      <c r="PVA86" s="16">
        <f t="shared" si="435"/>
        <v>0</v>
      </c>
      <c r="PVB86" s="16">
        <f t="shared" si="435"/>
        <v>0</v>
      </c>
      <c r="PVC86" s="16">
        <f t="shared" si="435"/>
        <v>0</v>
      </c>
      <c r="PVD86" s="16">
        <f t="shared" si="435"/>
        <v>0</v>
      </c>
      <c r="PVE86" s="16">
        <f t="shared" si="435"/>
        <v>0</v>
      </c>
      <c r="PVF86" s="16">
        <f t="shared" si="435"/>
        <v>0</v>
      </c>
      <c r="PVG86" s="16">
        <f t="shared" si="435"/>
        <v>0</v>
      </c>
      <c r="PVH86" s="16">
        <f t="shared" si="435"/>
        <v>0</v>
      </c>
      <c r="PVI86" s="16">
        <f t="shared" si="435"/>
        <v>0</v>
      </c>
      <c r="PVJ86" s="16">
        <f t="shared" si="435"/>
        <v>0</v>
      </c>
      <c r="PVK86" s="16">
        <f t="shared" si="435"/>
        <v>0</v>
      </c>
      <c r="PVL86" s="16">
        <f t="shared" si="435"/>
        <v>0</v>
      </c>
      <c r="PVM86" s="16">
        <f t="shared" si="435"/>
        <v>0</v>
      </c>
      <c r="PVN86" s="16">
        <f t="shared" si="435"/>
        <v>0</v>
      </c>
      <c r="PVO86" s="16">
        <f t="shared" si="435"/>
        <v>0</v>
      </c>
      <c r="PVP86" s="16">
        <f t="shared" si="435"/>
        <v>0</v>
      </c>
      <c r="PVQ86" s="16">
        <f t="shared" si="435"/>
        <v>0</v>
      </c>
      <c r="PVR86" s="16">
        <f t="shared" si="435"/>
        <v>0</v>
      </c>
      <c r="PVS86" s="16">
        <f t="shared" si="435"/>
        <v>0</v>
      </c>
      <c r="PVT86" s="16">
        <f t="shared" si="435"/>
        <v>0</v>
      </c>
      <c r="PVU86" s="16">
        <f t="shared" si="435"/>
        <v>0</v>
      </c>
      <c r="PVV86" s="16">
        <f t="shared" si="435"/>
        <v>0</v>
      </c>
      <c r="PVW86" s="16">
        <f t="shared" si="435"/>
        <v>0</v>
      </c>
      <c r="PVX86" s="16">
        <f t="shared" ref="PVX86:PYI86" si="436">PVJ83</f>
        <v>0</v>
      </c>
      <c r="PVY86" s="16">
        <f t="shared" si="436"/>
        <v>0</v>
      </c>
      <c r="PVZ86" s="16">
        <f t="shared" si="436"/>
        <v>0</v>
      </c>
      <c r="PWA86" s="16">
        <f t="shared" si="436"/>
        <v>0</v>
      </c>
      <c r="PWB86" s="16">
        <f t="shared" si="436"/>
        <v>0</v>
      </c>
      <c r="PWC86" s="16">
        <f t="shared" si="436"/>
        <v>0</v>
      </c>
      <c r="PWD86" s="16">
        <f t="shared" si="436"/>
        <v>0</v>
      </c>
      <c r="PWE86" s="16">
        <f t="shared" si="436"/>
        <v>0</v>
      </c>
      <c r="PWF86" s="16">
        <f t="shared" si="436"/>
        <v>0</v>
      </c>
      <c r="PWG86" s="16">
        <f t="shared" si="436"/>
        <v>0</v>
      </c>
      <c r="PWH86" s="16">
        <f t="shared" si="436"/>
        <v>0</v>
      </c>
      <c r="PWI86" s="16">
        <f t="shared" si="436"/>
        <v>0</v>
      </c>
      <c r="PWJ86" s="16">
        <f t="shared" si="436"/>
        <v>0</v>
      </c>
      <c r="PWK86" s="16">
        <f t="shared" si="436"/>
        <v>0</v>
      </c>
      <c r="PWL86" s="16">
        <f t="shared" si="436"/>
        <v>0</v>
      </c>
      <c r="PWM86" s="16">
        <f t="shared" si="436"/>
        <v>0</v>
      </c>
      <c r="PWN86" s="16">
        <f t="shared" si="436"/>
        <v>0</v>
      </c>
      <c r="PWO86" s="16">
        <f t="shared" si="436"/>
        <v>0</v>
      </c>
      <c r="PWP86" s="16">
        <f t="shared" si="436"/>
        <v>0</v>
      </c>
      <c r="PWQ86" s="16">
        <f t="shared" si="436"/>
        <v>0</v>
      </c>
      <c r="PWR86" s="16">
        <f t="shared" si="436"/>
        <v>0</v>
      </c>
      <c r="PWS86" s="16">
        <f t="shared" si="436"/>
        <v>0</v>
      </c>
      <c r="PWT86" s="16">
        <f t="shared" si="436"/>
        <v>0</v>
      </c>
      <c r="PWU86" s="16">
        <f t="shared" si="436"/>
        <v>0</v>
      </c>
      <c r="PWV86" s="16">
        <f t="shared" si="436"/>
        <v>0</v>
      </c>
      <c r="PWW86" s="16">
        <f t="shared" si="436"/>
        <v>0</v>
      </c>
      <c r="PWX86" s="16">
        <f t="shared" si="436"/>
        <v>0</v>
      </c>
      <c r="PWY86" s="16">
        <f t="shared" si="436"/>
        <v>0</v>
      </c>
      <c r="PWZ86" s="16">
        <f t="shared" si="436"/>
        <v>0</v>
      </c>
      <c r="PXA86" s="16">
        <f t="shared" si="436"/>
        <v>0</v>
      </c>
      <c r="PXB86" s="16">
        <f t="shared" si="436"/>
        <v>0</v>
      </c>
      <c r="PXC86" s="16">
        <f t="shared" si="436"/>
        <v>0</v>
      </c>
      <c r="PXD86" s="16">
        <f t="shared" si="436"/>
        <v>0</v>
      </c>
      <c r="PXE86" s="16">
        <f t="shared" si="436"/>
        <v>0</v>
      </c>
      <c r="PXF86" s="16">
        <f t="shared" si="436"/>
        <v>0</v>
      </c>
      <c r="PXG86" s="16">
        <f t="shared" si="436"/>
        <v>0</v>
      </c>
      <c r="PXH86" s="16">
        <f t="shared" si="436"/>
        <v>0</v>
      </c>
      <c r="PXI86" s="16">
        <f t="shared" si="436"/>
        <v>0</v>
      </c>
      <c r="PXJ86" s="16">
        <f t="shared" si="436"/>
        <v>0</v>
      </c>
      <c r="PXK86" s="16">
        <f t="shared" si="436"/>
        <v>0</v>
      </c>
      <c r="PXL86" s="16">
        <f t="shared" si="436"/>
        <v>0</v>
      </c>
      <c r="PXM86" s="16">
        <f t="shared" si="436"/>
        <v>0</v>
      </c>
      <c r="PXN86" s="16">
        <f t="shared" si="436"/>
        <v>0</v>
      </c>
      <c r="PXO86" s="16">
        <f t="shared" si="436"/>
        <v>0</v>
      </c>
      <c r="PXP86" s="16">
        <f t="shared" si="436"/>
        <v>0</v>
      </c>
      <c r="PXQ86" s="16">
        <f t="shared" si="436"/>
        <v>0</v>
      </c>
      <c r="PXR86" s="16">
        <f t="shared" si="436"/>
        <v>0</v>
      </c>
      <c r="PXS86" s="16">
        <f t="shared" si="436"/>
        <v>0</v>
      </c>
      <c r="PXT86" s="16">
        <f t="shared" si="436"/>
        <v>0</v>
      </c>
      <c r="PXU86" s="16">
        <f t="shared" si="436"/>
        <v>0</v>
      </c>
      <c r="PXV86" s="16">
        <f t="shared" si="436"/>
        <v>0</v>
      </c>
      <c r="PXW86" s="16">
        <f t="shared" si="436"/>
        <v>0</v>
      </c>
      <c r="PXX86" s="16">
        <f t="shared" si="436"/>
        <v>0</v>
      </c>
      <c r="PXY86" s="16">
        <f t="shared" si="436"/>
        <v>0</v>
      </c>
      <c r="PXZ86" s="16">
        <f t="shared" si="436"/>
        <v>0</v>
      </c>
      <c r="PYA86" s="16">
        <f t="shared" si="436"/>
        <v>0</v>
      </c>
      <c r="PYB86" s="16">
        <f t="shared" si="436"/>
        <v>0</v>
      </c>
      <c r="PYC86" s="16">
        <f t="shared" si="436"/>
        <v>0</v>
      </c>
      <c r="PYD86" s="16">
        <f t="shared" si="436"/>
        <v>0</v>
      </c>
      <c r="PYE86" s="16">
        <f t="shared" si="436"/>
        <v>0</v>
      </c>
      <c r="PYF86" s="16">
        <f t="shared" si="436"/>
        <v>0</v>
      </c>
      <c r="PYG86" s="16">
        <f t="shared" si="436"/>
        <v>0</v>
      </c>
      <c r="PYH86" s="16">
        <f t="shared" si="436"/>
        <v>0</v>
      </c>
      <c r="PYI86" s="16">
        <f t="shared" si="436"/>
        <v>0</v>
      </c>
      <c r="PYJ86" s="16">
        <f t="shared" ref="PYJ86:QAU86" si="437">PXV83</f>
        <v>0</v>
      </c>
      <c r="PYK86" s="16">
        <f t="shared" si="437"/>
        <v>0</v>
      </c>
      <c r="PYL86" s="16">
        <f t="shared" si="437"/>
        <v>0</v>
      </c>
      <c r="PYM86" s="16">
        <f t="shared" si="437"/>
        <v>0</v>
      </c>
      <c r="PYN86" s="16">
        <f t="shared" si="437"/>
        <v>0</v>
      </c>
      <c r="PYO86" s="16">
        <f t="shared" si="437"/>
        <v>0</v>
      </c>
      <c r="PYP86" s="16">
        <f t="shared" si="437"/>
        <v>0</v>
      </c>
      <c r="PYQ86" s="16">
        <f t="shared" si="437"/>
        <v>0</v>
      </c>
      <c r="PYR86" s="16">
        <f t="shared" si="437"/>
        <v>0</v>
      </c>
      <c r="PYS86" s="16">
        <f t="shared" si="437"/>
        <v>0</v>
      </c>
      <c r="PYT86" s="16">
        <f t="shared" si="437"/>
        <v>0</v>
      </c>
      <c r="PYU86" s="16">
        <f t="shared" si="437"/>
        <v>0</v>
      </c>
      <c r="PYV86" s="16">
        <f t="shared" si="437"/>
        <v>0</v>
      </c>
      <c r="PYW86" s="16">
        <f t="shared" si="437"/>
        <v>0</v>
      </c>
      <c r="PYX86" s="16">
        <f t="shared" si="437"/>
        <v>0</v>
      </c>
      <c r="PYY86" s="16">
        <f t="shared" si="437"/>
        <v>0</v>
      </c>
      <c r="PYZ86" s="16">
        <f t="shared" si="437"/>
        <v>0</v>
      </c>
      <c r="PZA86" s="16">
        <f t="shared" si="437"/>
        <v>0</v>
      </c>
      <c r="PZB86" s="16">
        <f t="shared" si="437"/>
        <v>0</v>
      </c>
      <c r="PZC86" s="16">
        <f t="shared" si="437"/>
        <v>0</v>
      </c>
      <c r="PZD86" s="16">
        <f t="shared" si="437"/>
        <v>0</v>
      </c>
      <c r="PZE86" s="16">
        <f t="shared" si="437"/>
        <v>0</v>
      </c>
      <c r="PZF86" s="16">
        <f t="shared" si="437"/>
        <v>0</v>
      </c>
      <c r="PZG86" s="16">
        <f t="shared" si="437"/>
        <v>0</v>
      </c>
      <c r="PZH86" s="16">
        <f t="shared" si="437"/>
        <v>0</v>
      </c>
      <c r="PZI86" s="16">
        <f t="shared" si="437"/>
        <v>0</v>
      </c>
      <c r="PZJ86" s="16">
        <f t="shared" si="437"/>
        <v>0</v>
      </c>
      <c r="PZK86" s="16">
        <f t="shared" si="437"/>
        <v>0</v>
      </c>
      <c r="PZL86" s="16">
        <f t="shared" si="437"/>
        <v>0</v>
      </c>
      <c r="PZM86" s="16">
        <f t="shared" si="437"/>
        <v>0</v>
      </c>
      <c r="PZN86" s="16">
        <f t="shared" si="437"/>
        <v>0</v>
      </c>
      <c r="PZO86" s="16">
        <f t="shared" si="437"/>
        <v>0</v>
      </c>
      <c r="PZP86" s="16">
        <f t="shared" si="437"/>
        <v>0</v>
      </c>
      <c r="PZQ86" s="16">
        <f t="shared" si="437"/>
        <v>0</v>
      </c>
      <c r="PZR86" s="16">
        <f t="shared" si="437"/>
        <v>0</v>
      </c>
      <c r="PZS86" s="16">
        <f t="shared" si="437"/>
        <v>0</v>
      </c>
      <c r="PZT86" s="16">
        <f t="shared" si="437"/>
        <v>0</v>
      </c>
      <c r="PZU86" s="16">
        <f t="shared" si="437"/>
        <v>0</v>
      </c>
      <c r="PZV86" s="16">
        <f t="shared" si="437"/>
        <v>0</v>
      </c>
      <c r="PZW86" s="16">
        <f t="shared" si="437"/>
        <v>0</v>
      </c>
      <c r="PZX86" s="16">
        <f t="shared" si="437"/>
        <v>0</v>
      </c>
      <c r="PZY86" s="16">
        <f t="shared" si="437"/>
        <v>0</v>
      </c>
      <c r="PZZ86" s="16">
        <f t="shared" si="437"/>
        <v>0</v>
      </c>
      <c r="QAA86" s="16">
        <f t="shared" si="437"/>
        <v>0</v>
      </c>
      <c r="QAB86" s="16">
        <f t="shared" si="437"/>
        <v>0</v>
      </c>
      <c r="QAC86" s="16">
        <f t="shared" si="437"/>
        <v>0</v>
      </c>
      <c r="QAD86" s="16">
        <f t="shared" si="437"/>
        <v>0</v>
      </c>
      <c r="QAE86" s="16">
        <f t="shared" si="437"/>
        <v>0</v>
      </c>
      <c r="QAF86" s="16">
        <f t="shared" si="437"/>
        <v>0</v>
      </c>
      <c r="QAG86" s="16">
        <f t="shared" si="437"/>
        <v>0</v>
      </c>
      <c r="QAH86" s="16">
        <f t="shared" si="437"/>
        <v>0</v>
      </c>
      <c r="QAI86" s="16">
        <f t="shared" si="437"/>
        <v>0</v>
      </c>
      <c r="QAJ86" s="16">
        <f t="shared" si="437"/>
        <v>0</v>
      </c>
      <c r="QAK86" s="16">
        <f t="shared" si="437"/>
        <v>0</v>
      </c>
      <c r="QAL86" s="16">
        <f t="shared" si="437"/>
        <v>0</v>
      </c>
      <c r="QAM86" s="16">
        <f t="shared" si="437"/>
        <v>0</v>
      </c>
      <c r="QAN86" s="16">
        <f t="shared" si="437"/>
        <v>0</v>
      </c>
      <c r="QAO86" s="16">
        <f t="shared" si="437"/>
        <v>0</v>
      </c>
      <c r="QAP86" s="16">
        <f t="shared" si="437"/>
        <v>0</v>
      </c>
      <c r="QAQ86" s="16">
        <f t="shared" si="437"/>
        <v>0</v>
      </c>
      <c r="QAR86" s="16">
        <f t="shared" si="437"/>
        <v>0</v>
      </c>
      <c r="QAS86" s="16">
        <f t="shared" si="437"/>
        <v>0</v>
      </c>
      <c r="QAT86" s="16">
        <f t="shared" si="437"/>
        <v>0</v>
      </c>
      <c r="QAU86" s="16">
        <f t="shared" si="437"/>
        <v>0</v>
      </c>
      <c r="QAV86" s="16">
        <f t="shared" ref="QAV86:QDG86" si="438">QAH83</f>
        <v>0</v>
      </c>
      <c r="QAW86" s="16">
        <f t="shared" si="438"/>
        <v>0</v>
      </c>
      <c r="QAX86" s="16">
        <f t="shared" si="438"/>
        <v>0</v>
      </c>
      <c r="QAY86" s="16">
        <f t="shared" si="438"/>
        <v>0</v>
      </c>
      <c r="QAZ86" s="16">
        <f t="shared" si="438"/>
        <v>0</v>
      </c>
      <c r="QBA86" s="16">
        <f t="shared" si="438"/>
        <v>0</v>
      </c>
      <c r="QBB86" s="16">
        <f t="shared" si="438"/>
        <v>0</v>
      </c>
      <c r="QBC86" s="16">
        <f t="shared" si="438"/>
        <v>0</v>
      </c>
      <c r="QBD86" s="16">
        <f t="shared" si="438"/>
        <v>0</v>
      </c>
      <c r="QBE86" s="16">
        <f t="shared" si="438"/>
        <v>0</v>
      </c>
      <c r="QBF86" s="16">
        <f t="shared" si="438"/>
        <v>0</v>
      </c>
      <c r="QBG86" s="16">
        <f t="shared" si="438"/>
        <v>0</v>
      </c>
      <c r="QBH86" s="16">
        <f t="shared" si="438"/>
        <v>0</v>
      </c>
      <c r="QBI86" s="16">
        <f t="shared" si="438"/>
        <v>0</v>
      </c>
      <c r="QBJ86" s="16">
        <f t="shared" si="438"/>
        <v>0</v>
      </c>
      <c r="QBK86" s="16">
        <f t="shared" si="438"/>
        <v>0</v>
      </c>
      <c r="QBL86" s="16">
        <f t="shared" si="438"/>
        <v>0</v>
      </c>
      <c r="QBM86" s="16">
        <f t="shared" si="438"/>
        <v>0</v>
      </c>
      <c r="QBN86" s="16">
        <f t="shared" si="438"/>
        <v>0</v>
      </c>
      <c r="QBO86" s="16">
        <f t="shared" si="438"/>
        <v>0</v>
      </c>
      <c r="QBP86" s="16">
        <f t="shared" si="438"/>
        <v>0</v>
      </c>
      <c r="QBQ86" s="16">
        <f t="shared" si="438"/>
        <v>0</v>
      </c>
      <c r="QBR86" s="16">
        <f t="shared" si="438"/>
        <v>0</v>
      </c>
      <c r="QBS86" s="16">
        <f t="shared" si="438"/>
        <v>0</v>
      </c>
      <c r="QBT86" s="16">
        <f t="shared" si="438"/>
        <v>0</v>
      </c>
      <c r="QBU86" s="16">
        <f t="shared" si="438"/>
        <v>0</v>
      </c>
      <c r="QBV86" s="16">
        <f t="shared" si="438"/>
        <v>0</v>
      </c>
      <c r="QBW86" s="16">
        <f t="shared" si="438"/>
        <v>0</v>
      </c>
      <c r="QBX86" s="16">
        <f t="shared" si="438"/>
        <v>0</v>
      </c>
      <c r="QBY86" s="16">
        <f t="shared" si="438"/>
        <v>0</v>
      </c>
      <c r="QBZ86" s="16">
        <f t="shared" si="438"/>
        <v>0</v>
      </c>
      <c r="QCA86" s="16">
        <f t="shared" si="438"/>
        <v>0</v>
      </c>
      <c r="QCB86" s="16">
        <f t="shared" si="438"/>
        <v>0</v>
      </c>
      <c r="QCC86" s="16">
        <f t="shared" si="438"/>
        <v>0</v>
      </c>
      <c r="QCD86" s="16">
        <f t="shared" si="438"/>
        <v>0</v>
      </c>
      <c r="QCE86" s="16">
        <f t="shared" si="438"/>
        <v>0</v>
      </c>
      <c r="QCF86" s="16">
        <f t="shared" si="438"/>
        <v>0</v>
      </c>
      <c r="QCG86" s="16">
        <f t="shared" si="438"/>
        <v>0</v>
      </c>
      <c r="QCH86" s="16">
        <f t="shared" si="438"/>
        <v>0</v>
      </c>
      <c r="QCI86" s="16">
        <f t="shared" si="438"/>
        <v>0</v>
      </c>
      <c r="QCJ86" s="16">
        <f t="shared" si="438"/>
        <v>0</v>
      </c>
      <c r="QCK86" s="16">
        <f t="shared" si="438"/>
        <v>0</v>
      </c>
      <c r="QCL86" s="16">
        <f t="shared" si="438"/>
        <v>0</v>
      </c>
      <c r="QCM86" s="16">
        <f t="shared" si="438"/>
        <v>0</v>
      </c>
      <c r="QCN86" s="16">
        <f t="shared" si="438"/>
        <v>0</v>
      </c>
      <c r="QCO86" s="16">
        <f t="shared" si="438"/>
        <v>0</v>
      </c>
      <c r="QCP86" s="16">
        <f t="shared" si="438"/>
        <v>0</v>
      </c>
      <c r="QCQ86" s="16">
        <f t="shared" si="438"/>
        <v>0</v>
      </c>
      <c r="QCR86" s="16">
        <f t="shared" si="438"/>
        <v>0</v>
      </c>
      <c r="QCS86" s="16">
        <f t="shared" si="438"/>
        <v>0</v>
      </c>
      <c r="QCT86" s="16">
        <f t="shared" si="438"/>
        <v>0</v>
      </c>
      <c r="QCU86" s="16">
        <f t="shared" si="438"/>
        <v>0</v>
      </c>
      <c r="QCV86" s="16">
        <f t="shared" si="438"/>
        <v>0</v>
      </c>
      <c r="QCW86" s="16">
        <f t="shared" si="438"/>
        <v>0</v>
      </c>
      <c r="QCX86" s="16">
        <f t="shared" si="438"/>
        <v>0</v>
      </c>
      <c r="QCY86" s="16">
        <f t="shared" si="438"/>
        <v>0</v>
      </c>
      <c r="QCZ86" s="16">
        <f t="shared" si="438"/>
        <v>0</v>
      </c>
      <c r="QDA86" s="16">
        <f t="shared" si="438"/>
        <v>0</v>
      </c>
      <c r="QDB86" s="16">
        <f t="shared" si="438"/>
        <v>0</v>
      </c>
      <c r="QDC86" s="16">
        <f t="shared" si="438"/>
        <v>0</v>
      </c>
      <c r="QDD86" s="16">
        <f t="shared" si="438"/>
        <v>0</v>
      </c>
      <c r="QDE86" s="16">
        <f t="shared" si="438"/>
        <v>0</v>
      </c>
      <c r="QDF86" s="16">
        <f t="shared" si="438"/>
        <v>0</v>
      </c>
      <c r="QDG86" s="16">
        <f t="shared" si="438"/>
        <v>0</v>
      </c>
      <c r="QDH86" s="16">
        <f t="shared" ref="QDH86:QFS86" si="439">QCT83</f>
        <v>0</v>
      </c>
      <c r="QDI86" s="16">
        <f t="shared" si="439"/>
        <v>0</v>
      </c>
      <c r="QDJ86" s="16">
        <f t="shared" si="439"/>
        <v>0</v>
      </c>
      <c r="QDK86" s="16">
        <f t="shared" si="439"/>
        <v>0</v>
      </c>
      <c r="QDL86" s="16">
        <f t="shared" si="439"/>
        <v>0</v>
      </c>
      <c r="QDM86" s="16">
        <f t="shared" si="439"/>
        <v>0</v>
      </c>
      <c r="QDN86" s="16">
        <f t="shared" si="439"/>
        <v>0</v>
      </c>
      <c r="QDO86" s="16">
        <f t="shared" si="439"/>
        <v>0</v>
      </c>
      <c r="QDP86" s="16">
        <f t="shared" si="439"/>
        <v>0</v>
      </c>
      <c r="QDQ86" s="16">
        <f t="shared" si="439"/>
        <v>0</v>
      </c>
      <c r="QDR86" s="16">
        <f t="shared" si="439"/>
        <v>0</v>
      </c>
      <c r="QDS86" s="16">
        <f t="shared" si="439"/>
        <v>0</v>
      </c>
      <c r="QDT86" s="16">
        <f t="shared" si="439"/>
        <v>0</v>
      </c>
      <c r="QDU86" s="16">
        <f t="shared" si="439"/>
        <v>0</v>
      </c>
      <c r="QDV86" s="16">
        <f t="shared" si="439"/>
        <v>0</v>
      </c>
      <c r="QDW86" s="16">
        <f t="shared" si="439"/>
        <v>0</v>
      </c>
      <c r="QDX86" s="16">
        <f t="shared" si="439"/>
        <v>0</v>
      </c>
      <c r="QDY86" s="16">
        <f t="shared" si="439"/>
        <v>0</v>
      </c>
      <c r="QDZ86" s="16">
        <f t="shared" si="439"/>
        <v>0</v>
      </c>
      <c r="QEA86" s="16">
        <f t="shared" si="439"/>
        <v>0</v>
      </c>
      <c r="QEB86" s="16">
        <f t="shared" si="439"/>
        <v>0</v>
      </c>
      <c r="QEC86" s="16">
        <f t="shared" si="439"/>
        <v>0</v>
      </c>
      <c r="QED86" s="16">
        <f t="shared" si="439"/>
        <v>0</v>
      </c>
      <c r="QEE86" s="16">
        <f t="shared" si="439"/>
        <v>0</v>
      </c>
      <c r="QEF86" s="16">
        <f t="shared" si="439"/>
        <v>0</v>
      </c>
      <c r="QEG86" s="16">
        <f t="shared" si="439"/>
        <v>0</v>
      </c>
      <c r="QEH86" s="16">
        <f t="shared" si="439"/>
        <v>0</v>
      </c>
      <c r="QEI86" s="16">
        <f t="shared" si="439"/>
        <v>0</v>
      </c>
      <c r="QEJ86" s="16">
        <f t="shared" si="439"/>
        <v>0</v>
      </c>
      <c r="QEK86" s="16">
        <f t="shared" si="439"/>
        <v>0</v>
      </c>
      <c r="QEL86" s="16">
        <f t="shared" si="439"/>
        <v>0</v>
      </c>
      <c r="QEM86" s="16">
        <f t="shared" si="439"/>
        <v>0</v>
      </c>
      <c r="QEN86" s="16">
        <f t="shared" si="439"/>
        <v>0</v>
      </c>
      <c r="QEO86" s="16">
        <f t="shared" si="439"/>
        <v>0</v>
      </c>
      <c r="QEP86" s="16">
        <f t="shared" si="439"/>
        <v>0</v>
      </c>
      <c r="QEQ86" s="16">
        <f t="shared" si="439"/>
        <v>0</v>
      </c>
      <c r="QER86" s="16">
        <f t="shared" si="439"/>
        <v>0</v>
      </c>
      <c r="QES86" s="16">
        <f t="shared" si="439"/>
        <v>0</v>
      </c>
      <c r="QET86" s="16">
        <f t="shared" si="439"/>
        <v>0</v>
      </c>
      <c r="QEU86" s="16">
        <f t="shared" si="439"/>
        <v>0</v>
      </c>
      <c r="QEV86" s="16">
        <f t="shared" si="439"/>
        <v>0</v>
      </c>
      <c r="QEW86" s="16">
        <f t="shared" si="439"/>
        <v>0</v>
      </c>
      <c r="QEX86" s="16">
        <f t="shared" si="439"/>
        <v>0</v>
      </c>
      <c r="QEY86" s="16">
        <f t="shared" si="439"/>
        <v>0</v>
      </c>
      <c r="QEZ86" s="16">
        <f t="shared" si="439"/>
        <v>0</v>
      </c>
      <c r="QFA86" s="16">
        <f t="shared" si="439"/>
        <v>0</v>
      </c>
      <c r="QFB86" s="16">
        <f t="shared" si="439"/>
        <v>0</v>
      </c>
      <c r="QFC86" s="16">
        <f t="shared" si="439"/>
        <v>0</v>
      </c>
      <c r="QFD86" s="16">
        <f t="shared" si="439"/>
        <v>0</v>
      </c>
      <c r="QFE86" s="16">
        <f t="shared" si="439"/>
        <v>0</v>
      </c>
      <c r="QFF86" s="16">
        <f t="shared" si="439"/>
        <v>0</v>
      </c>
      <c r="QFG86" s="16">
        <f t="shared" si="439"/>
        <v>0</v>
      </c>
      <c r="QFH86" s="16">
        <f t="shared" si="439"/>
        <v>0</v>
      </c>
      <c r="QFI86" s="16">
        <f t="shared" si="439"/>
        <v>0</v>
      </c>
      <c r="QFJ86" s="16">
        <f t="shared" si="439"/>
        <v>0</v>
      </c>
      <c r="QFK86" s="16">
        <f t="shared" si="439"/>
        <v>0</v>
      </c>
      <c r="QFL86" s="16">
        <f t="shared" si="439"/>
        <v>0</v>
      </c>
      <c r="QFM86" s="16">
        <f t="shared" si="439"/>
        <v>0</v>
      </c>
      <c r="QFN86" s="16">
        <f t="shared" si="439"/>
        <v>0</v>
      </c>
      <c r="QFO86" s="16">
        <f t="shared" si="439"/>
        <v>0</v>
      </c>
      <c r="QFP86" s="16">
        <f t="shared" si="439"/>
        <v>0</v>
      </c>
      <c r="QFQ86" s="16">
        <f t="shared" si="439"/>
        <v>0</v>
      </c>
      <c r="QFR86" s="16">
        <f t="shared" si="439"/>
        <v>0</v>
      </c>
      <c r="QFS86" s="16">
        <f t="shared" si="439"/>
        <v>0</v>
      </c>
      <c r="QFT86" s="16">
        <f t="shared" ref="QFT86:QIE86" si="440">QFF83</f>
        <v>0</v>
      </c>
      <c r="QFU86" s="16">
        <f t="shared" si="440"/>
        <v>0</v>
      </c>
      <c r="QFV86" s="16">
        <f t="shared" si="440"/>
        <v>0</v>
      </c>
      <c r="QFW86" s="16">
        <f t="shared" si="440"/>
        <v>0</v>
      </c>
      <c r="QFX86" s="16">
        <f t="shared" si="440"/>
        <v>0</v>
      </c>
      <c r="QFY86" s="16">
        <f t="shared" si="440"/>
        <v>0</v>
      </c>
      <c r="QFZ86" s="16">
        <f t="shared" si="440"/>
        <v>0</v>
      </c>
      <c r="QGA86" s="16">
        <f t="shared" si="440"/>
        <v>0</v>
      </c>
      <c r="QGB86" s="16">
        <f t="shared" si="440"/>
        <v>0</v>
      </c>
      <c r="QGC86" s="16">
        <f t="shared" si="440"/>
        <v>0</v>
      </c>
      <c r="QGD86" s="16">
        <f t="shared" si="440"/>
        <v>0</v>
      </c>
      <c r="QGE86" s="16">
        <f t="shared" si="440"/>
        <v>0</v>
      </c>
      <c r="QGF86" s="16">
        <f t="shared" si="440"/>
        <v>0</v>
      </c>
      <c r="QGG86" s="16">
        <f t="shared" si="440"/>
        <v>0</v>
      </c>
      <c r="QGH86" s="16">
        <f t="shared" si="440"/>
        <v>0</v>
      </c>
      <c r="QGI86" s="16">
        <f t="shared" si="440"/>
        <v>0</v>
      </c>
      <c r="QGJ86" s="16">
        <f t="shared" si="440"/>
        <v>0</v>
      </c>
      <c r="QGK86" s="16">
        <f t="shared" si="440"/>
        <v>0</v>
      </c>
      <c r="QGL86" s="16">
        <f t="shared" si="440"/>
        <v>0</v>
      </c>
      <c r="QGM86" s="16">
        <f t="shared" si="440"/>
        <v>0</v>
      </c>
      <c r="QGN86" s="16">
        <f t="shared" si="440"/>
        <v>0</v>
      </c>
      <c r="QGO86" s="16">
        <f t="shared" si="440"/>
        <v>0</v>
      </c>
      <c r="QGP86" s="16">
        <f t="shared" si="440"/>
        <v>0</v>
      </c>
      <c r="QGQ86" s="16">
        <f t="shared" si="440"/>
        <v>0</v>
      </c>
      <c r="QGR86" s="16">
        <f t="shared" si="440"/>
        <v>0</v>
      </c>
      <c r="QGS86" s="16">
        <f t="shared" si="440"/>
        <v>0</v>
      </c>
      <c r="QGT86" s="16">
        <f t="shared" si="440"/>
        <v>0</v>
      </c>
      <c r="QGU86" s="16">
        <f t="shared" si="440"/>
        <v>0</v>
      </c>
      <c r="QGV86" s="16">
        <f t="shared" si="440"/>
        <v>0</v>
      </c>
      <c r="QGW86" s="16">
        <f t="shared" si="440"/>
        <v>0</v>
      </c>
      <c r="QGX86" s="16">
        <f t="shared" si="440"/>
        <v>0</v>
      </c>
      <c r="QGY86" s="16">
        <f t="shared" si="440"/>
        <v>0</v>
      </c>
      <c r="QGZ86" s="16">
        <f t="shared" si="440"/>
        <v>0</v>
      </c>
      <c r="QHA86" s="16">
        <f t="shared" si="440"/>
        <v>0</v>
      </c>
      <c r="QHB86" s="16">
        <f t="shared" si="440"/>
        <v>0</v>
      </c>
      <c r="QHC86" s="16">
        <f t="shared" si="440"/>
        <v>0</v>
      </c>
      <c r="QHD86" s="16">
        <f t="shared" si="440"/>
        <v>0</v>
      </c>
      <c r="QHE86" s="16">
        <f t="shared" si="440"/>
        <v>0</v>
      </c>
      <c r="QHF86" s="16">
        <f t="shared" si="440"/>
        <v>0</v>
      </c>
      <c r="QHG86" s="16">
        <f t="shared" si="440"/>
        <v>0</v>
      </c>
      <c r="QHH86" s="16">
        <f t="shared" si="440"/>
        <v>0</v>
      </c>
      <c r="QHI86" s="16">
        <f t="shared" si="440"/>
        <v>0</v>
      </c>
      <c r="QHJ86" s="16">
        <f t="shared" si="440"/>
        <v>0</v>
      </c>
      <c r="QHK86" s="16">
        <f t="shared" si="440"/>
        <v>0</v>
      </c>
      <c r="QHL86" s="16">
        <f t="shared" si="440"/>
        <v>0</v>
      </c>
      <c r="QHM86" s="16">
        <f t="shared" si="440"/>
        <v>0</v>
      </c>
      <c r="QHN86" s="16">
        <f t="shared" si="440"/>
        <v>0</v>
      </c>
      <c r="QHO86" s="16">
        <f t="shared" si="440"/>
        <v>0</v>
      </c>
      <c r="QHP86" s="16">
        <f t="shared" si="440"/>
        <v>0</v>
      </c>
      <c r="QHQ86" s="16">
        <f t="shared" si="440"/>
        <v>0</v>
      </c>
      <c r="QHR86" s="16">
        <f t="shared" si="440"/>
        <v>0</v>
      </c>
      <c r="QHS86" s="16">
        <f t="shared" si="440"/>
        <v>0</v>
      </c>
      <c r="QHT86" s="16">
        <f t="shared" si="440"/>
        <v>0</v>
      </c>
      <c r="QHU86" s="16">
        <f t="shared" si="440"/>
        <v>0</v>
      </c>
      <c r="QHV86" s="16">
        <f t="shared" si="440"/>
        <v>0</v>
      </c>
      <c r="QHW86" s="16">
        <f t="shared" si="440"/>
        <v>0</v>
      </c>
      <c r="QHX86" s="16">
        <f t="shared" si="440"/>
        <v>0</v>
      </c>
      <c r="QHY86" s="16">
        <f t="shared" si="440"/>
        <v>0</v>
      </c>
      <c r="QHZ86" s="16">
        <f t="shared" si="440"/>
        <v>0</v>
      </c>
      <c r="QIA86" s="16">
        <f t="shared" si="440"/>
        <v>0</v>
      </c>
      <c r="QIB86" s="16">
        <f t="shared" si="440"/>
        <v>0</v>
      </c>
      <c r="QIC86" s="16">
        <f t="shared" si="440"/>
        <v>0</v>
      </c>
      <c r="QID86" s="16">
        <f t="shared" si="440"/>
        <v>0</v>
      </c>
      <c r="QIE86" s="16">
        <f t="shared" si="440"/>
        <v>0</v>
      </c>
      <c r="QIF86" s="16">
        <f t="shared" ref="QIF86:QKQ86" si="441">QHR83</f>
        <v>0</v>
      </c>
      <c r="QIG86" s="16">
        <f t="shared" si="441"/>
        <v>0</v>
      </c>
      <c r="QIH86" s="16">
        <f t="shared" si="441"/>
        <v>0</v>
      </c>
      <c r="QII86" s="16">
        <f t="shared" si="441"/>
        <v>0</v>
      </c>
      <c r="QIJ86" s="16">
        <f t="shared" si="441"/>
        <v>0</v>
      </c>
      <c r="QIK86" s="16">
        <f t="shared" si="441"/>
        <v>0</v>
      </c>
      <c r="QIL86" s="16">
        <f t="shared" si="441"/>
        <v>0</v>
      </c>
      <c r="QIM86" s="16">
        <f t="shared" si="441"/>
        <v>0</v>
      </c>
      <c r="QIN86" s="16">
        <f t="shared" si="441"/>
        <v>0</v>
      </c>
      <c r="QIO86" s="16">
        <f t="shared" si="441"/>
        <v>0</v>
      </c>
      <c r="QIP86" s="16">
        <f t="shared" si="441"/>
        <v>0</v>
      </c>
      <c r="QIQ86" s="16">
        <f t="shared" si="441"/>
        <v>0</v>
      </c>
      <c r="QIR86" s="16">
        <f t="shared" si="441"/>
        <v>0</v>
      </c>
      <c r="QIS86" s="16">
        <f t="shared" si="441"/>
        <v>0</v>
      </c>
      <c r="QIT86" s="16">
        <f t="shared" si="441"/>
        <v>0</v>
      </c>
      <c r="QIU86" s="16">
        <f t="shared" si="441"/>
        <v>0</v>
      </c>
      <c r="QIV86" s="16">
        <f t="shared" si="441"/>
        <v>0</v>
      </c>
      <c r="QIW86" s="16">
        <f t="shared" si="441"/>
        <v>0</v>
      </c>
      <c r="QIX86" s="16">
        <f t="shared" si="441"/>
        <v>0</v>
      </c>
      <c r="QIY86" s="16">
        <f t="shared" si="441"/>
        <v>0</v>
      </c>
      <c r="QIZ86" s="16">
        <f t="shared" si="441"/>
        <v>0</v>
      </c>
      <c r="QJA86" s="16">
        <f t="shared" si="441"/>
        <v>0</v>
      </c>
      <c r="QJB86" s="16">
        <f t="shared" si="441"/>
        <v>0</v>
      </c>
      <c r="QJC86" s="16">
        <f t="shared" si="441"/>
        <v>0</v>
      </c>
      <c r="QJD86" s="16">
        <f t="shared" si="441"/>
        <v>0</v>
      </c>
      <c r="QJE86" s="16">
        <f t="shared" si="441"/>
        <v>0</v>
      </c>
      <c r="QJF86" s="16">
        <f t="shared" si="441"/>
        <v>0</v>
      </c>
      <c r="QJG86" s="16">
        <f t="shared" si="441"/>
        <v>0</v>
      </c>
      <c r="QJH86" s="16">
        <f t="shared" si="441"/>
        <v>0</v>
      </c>
      <c r="QJI86" s="16">
        <f t="shared" si="441"/>
        <v>0</v>
      </c>
      <c r="QJJ86" s="16">
        <f t="shared" si="441"/>
        <v>0</v>
      </c>
      <c r="QJK86" s="16">
        <f t="shared" si="441"/>
        <v>0</v>
      </c>
      <c r="QJL86" s="16">
        <f t="shared" si="441"/>
        <v>0</v>
      </c>
      <c r="QJM86" s="16">
        <f t="shared" si="441"/>
        <v>0</v>
      </c>
      <c r="QJN86" s="16">
        <f t="shared" si="441"/>
        <v>0</v>
      </c>
      <c r="QJO86" s="16">
        <f t="shared" si="441"/>
        <v>0</v>
      </c>
      <c r="QJP86" s="16">
        <f t="shared" si="441"/>
        <v>0</v>
      </c>
      <c r="QJQ86" s="16">
        <f t="shared" si="441"/>
        <v>0</v>
      </c>
      <c r="QJR86" s="16">
        <f t="shared" si="441"/>
        <v>0</v>
      </c>
      <c r="QJS86" s="16">
        <f t="shared" si="441"/>
        <v>0</v>
      </c>
      <c r="QJT86" s="16">
        <f t="shared" si="441"/>
        <v>0</v>
      </c>
      <c r="QJU86" s="16">
        <f t="shared" si="441"/>
        <v>0</v>
      </c>
      <c r="QJV86" s="16">
        <f t="shared" si="441"/>
        <v>0</v>
      </c>
      <c r="QJW86" s="16">
        <f t="shared" si="441"/>
        <v>0</v>
      </c>
      <c r="QJX86" s="16">
        <f t="shared" si="441"/>
        <v>0</v>
      </c>
      <c r="QJY86" s="16">
        <f t="shared" si="441"/>
        <v>0</v>
      </c>
      <c r="QJZ86" s="16">
        <f t="shared" si="441"/>
        <v>0</v>
      </c>
      <c r="QKA86" s="16">
        <f t="shared" si="441"/>
        <v>0</v>
      </c>
      <c r="QKB86" s="16">
        <f t="shared" si="441"/>
        <v>0</v>
      </c>
      <c r="QKC86" s="16">
        <f t="shared" si="441"/>
        <v>0</v>
      </c>
      <c r="QKD86" s="16">
        <f t="shared" si="441"/>
        <v>0</v>
      </c>
      <c r="QKE86" s="16">
        <f t="shared" si="441"/>
        <v>0</v>
      </c>
      <c r="QKF86" s="16">
        <f t="shared" si="441"/>
        <v>0</v>
      </c>
      <c r="QKG86" s="16">
        <f t="shared" si="441"/>
        <v>0</v>
      </c>
      <c r="QKH86" s="16">
        <f t="shared" si="441"/>
        <v>0</v>
      </c>
      <c r="QKI86" s="16">
        <f t="shared" si="441"/>
        <v>0</v>
      </c>
      <c r="QKJ86" s="16">
        <f t="shared" si="441"/>
        <v>0</v>
      </c>
      <c r="QKK86" s="16">
        <f t="shared" si="441"/>
        <v>0</v>
      </c>
      <c r="QKL86" s="16">
        <f t="shared" si="441"/>
        <v>0</v>
      </c>
      <c r="QKM86" s="16">
        <f t="shared" si="441"/>
        <v>0</v>
      </c>
      <c r="QKN86" s="16">
        <f t="shared" si="441"/>
        <v>0</v>
      </c>
      <c r="QKO86" s="16">
        <f t="shared" si="441"/>
        <v>0</v>
      </c>
      <c r="QKP86" s="16">
        <f t="shared" si="441"/>
        <v>0</v>
      </c>
      <c r="QKQ86" s="16">
        <f t="shared" si="441"/>
        <v>0</v>
      </c>
      <c r="QKR86" s="16">
        <f t="shared" ref="QKR86:QNC86" si="442">QKD83</f>
        <v>0</v>
      </c>
      <c r="QKS86" s="16">
        <f t="shared" si="442"/>
        <v>0</v>
      </c>
      <c r="QKT86" s="16">
        <f t="shared" si="442"/>
        <v>0</v>
      </c>
      <c r="QKU86" s="16">
        <f t="shared" si="442"/>
        <v>0</v>
      </c>
      <c r="QKV86" s="16">
        <f t="shared" si="442"/>
        <v>0</v>
      </c>
      <c r="QKW86" s="16">
        <f t="shared" si="442"/>
        <v>0</v>
      </c>
      <c r="QKX86" s="16">
        <f t="shared" si="442"/>
        <v>0</v>
      </c>
      <c r="QKY86" s="16">
        <f t="shared" si="442"/>
        <v>0</v>
      </c>
      <c r="QKZ86" s="16">
        <f t="shared" si="442"/>
        <v>0</v>
      </c>
      <c r="QLA86" s="16">
        <f t="shared" si="442"/>
        <v>0</v>
      </c>
      <c r="QLB86" s="16">
        <f t="shared" si="442"/>
        <v>0</v>
      </c>
      <c r="QLC86" s="16">
        <f t="shared" si="442"/>
        <v>0</v>
      </c>
      <c r="QLD86" s="16">
        <f t="shared" si="442"/>
        <v>0</v>
      </c>
      <c r="QLE86" s="16">
        <f t="shared" si="442"/>
        <v>0</v>
      </c>
      <c r="QLF86" s="16">
        <f t="shared" si="442"/>
        <v>0</v>
      </c>
      <c r="QLG86" s="16">
        <f t="shared" si="442"/>
        <v>0</v>
      </c>
      <c r="QLH86" s="16">
        <f t="shared" si="442"/>
        <v>0</v>
      </c>
      <c r="QLI86" s="16">
        <f t="shared" si="442"/>
        <v>0</v>
      </c>
      <c r="QLJ86" s="16">
        <f t="shared" si="442"/>
        <v>0</v>
      </c>
      <c r="QLK86" s="16">
        <f t="shared" si="442"/>
        <v>0</v>
      </c>
      <c r="QLL86" s="16">
        <f t="shared" si="442"/>
        <v>0</v>
      </c>
      <c r="QLM86" s="16">
        <f t="shared" si="442"/>
        <v>0</v>
      </c>
      <c r="QLN86" s="16">
        <f t="shared" si="442"/>
        <v>0</v>
      </c>
      <c r="QLO86" s="16">
        <f t="shared" si="442"/>
        <v>0</v>
      </c>
      <c r="QLP86" s="16">
        <f t="shared" si="442"/>
        <v>0</v>
      </c>
      <c r="QLQ86" s="16">
        <f t="shared" si="442"/>
        <v>0</v>
      </c>
      <c r="QLR86" s="16">
        <f t="shared" si="442"/>
        <v>0</v>
      </c>
      <c r="QLS86" s="16">
        <f t="shared" si="442"/>
        <v>0</v>
      </c>
      <c r="QLT86" s="16">
        <f t="shared" si="442"/>
        <v>0</v>
      </c>
      <c r="QLU86" s="16">
        <f t="shared" si="442"/>
        <v>0</v>
      </c>
      <c r="QLV86" s="16">
        <f t="shared" si="442"/>
        <v>0</v>
      </c>
      <c r="QLW86" s="16">
        <f t="shared" si="442"/>
        <v>0</v>
      </c>
      <c r="QLX86" s="16">
        <f t="shared" si="442"/>
        <v>0</v>
      </c>
      <c r="QLY86" s="16">
        <f t="shared" si="442"/>
        <v>0</v>
      </c>
      <c r="QLZ86" s="16">
        <f t="shared" si="442"/>
        <v>0</v>
      </c>
      <c r="QMA86" s="16">
        <f t="shared" si="442"/>
        <v>0</v>
      </c>
      <c r="QMB86" s="16">
        <f t="shared" si="442"/>
        <v>0</v>
      </c>
      <c r="QMC86" s="16">
        <f t="shared" si="442"/>
        <v>0</v>
      </c>
      <c r="QMD86" s="16">
        <f t="shared" si="442"/>
        <v>0</v>
      </c>
      <c r="QME86" s="16">
        <f t="shared" si="442"/>
        <v>0</v>
      </c>
      <c r="QMF86" s="16">
        <f t="shared" si="442"/>
        <v>0</v>
      </c>
      <c r="QMG86" s="16">
        <f t="shared" si="442"/>
        <v>0</v>
      </c>
      <c r="QMH86" s="16">
        <f t="shared" si="442"/>
        <v>0</v>
      </c>
      <c r="QMI86" s="16">
        <f t="shared" si="442"/>
        <v>0</v>
      </c>
      <c r="QMJ86" s="16">
        <f t="shared" si="442"/>
        <v>0</v>
      </c>
      <c r="QMK86" s="16">
        <f t="shared" si="442"/>
        <v>0</v>
      </c>
      <c r="QML86" s="16">
        <f t="shared" si="442"/>
        <v>0</v>
      </c>
      <c r="QMM86" s="16">
        <f t="shared" si="442"/>
        <v>0</v>
      </c>
      <c r="QMN86" s="16">
        <f t="shared" si="442"/>
        <v>0</v>
      </c>
      <c r="QMO86" s="16">
        <f t="shared" si="442"/>
        <v>0</v>
      </c>
      <c r="QMP86" s="16">
        <f t="shared" si="442"/>
        <v>0</v>
      </c>
      <c r="QMQ86" s="16">
        <f t="shared" si="442"/>
        <v>0</v>
      </c>
      <c r="QMR86" s="16">
        <f t="shared" si="442"/>
        <v>0</v>
      </c>
      <c r="QMS86" s="16">
        <f t="shared" si="442"/>
        <v>0</v>
      </c>
      <c r="QMT86" s="16">
        <f t="shared" si="442"/>
        <v>0</v>
      </c>
      <c r="QMU86" s="16">
        <f t="shared" si="442"/>
        <v>0</v>
      </c>
      <c r="QMV86" s="16">
        <f t="shared" si="442"/>
        <v>0</v>
      </c>
      <c r="QMW86" s="16">
        <f t="shared" si="442"/>
        <v>0</v>
      </c>
      <c r="QMX86" s="16">
        <f t="shared" si="442"/>
        <v>0</v>
      </c>
      <c r="QMY86" s="16">
        <f t="shared" si="442"/>
        <v>0</v>
      </c>
      <c r="QMZ86" s="16">
        <f t="shared" si="442"/>
        <v>0</v>
      </c>
      <c r="QNA86" s="16">
        <f t="shared" si="442"/>
        <v>0</v>
      </c>
      <c r="QNB86" s="16">
        <f t="shared" si="442"/>
        <v>0</v>
      </c>
      <c r="QNC86" s="16">
        <f t="shared" si="442"/>
        <v>0</v>
      </c>
      <c r="QND86" s="16">
        <f t="shared" ref="QND86:QPO86" si="443">QMP83</f>
        <v>0</v>
      </c>
      <c r="QNE86" s="16">
        <f t="shared" si="443"/>
        <v>0</v>
      </c>
      <c r="QNF86" s="16">
        <f t="shared" si="443"/>
        <v>0</v>
      </c>
      <c r="QNG86" s="16">
        <f t="shared" si="443"/>
        <v>0</v>
      </c>
      <c r="QNH86" s="16">
        <f t="shared" si="443"/>
        <v>0</v>
      </c>
      <c r="QNI86" s="16">
        <f t="shared" si="443"/>
        <v>0</v>
      </c>
      <c r="QNJ86" s="16">
        <f t="shared" si="443"/>
        <v>0</v>
      </c>
      <c r="QNK86" s="16">
        <f t="shared" si="443"/>
        <v>0</v>
      </c>
      <c r="QNL86" s="16">
        <f t="shared" si="443"/>
        <v>0</v>
      </c>
      <c r="QNM86" s="16">
        <f t="shared" si="443"/>
        <v>0</v>
      </c>
      <c r="QNN86" s="16">
        <f t="shared" si="443"/>
        <v>0</v>
      </c>
      <c r="QNO86" s="16">
        <f t="shared" si="443"/>
        <v>0</v>
      </c>
      <c r="QNP86" s="16">
        <f t="shared" si="443"/>
        <v>0</v>
      </c>
      <c r="QNQ86" s="16">
        <f t="shared" si="443"/>
        <v>0</v>
      </c>
      <c r="QNR86" s="16">
        <f t="shared" si="443"/>
        <v>0</v>
      </c>
      <c r="QNS86" s="16">
        <f t="shared" si="443"/>
        <v>0</v>
      </c>
      <c r="QNT86" s="16">
        <f t="shared" si="443"/>
        <v>0</v>
      </c>
      <c r="QNU86" s="16">
        <f t="shared" si="443"/>
        <v>0</v>
      </c>
      <c r="QNV86" s="16">
        <f t="shared" si="443"/>
        <v>0</v>
      </c>
      <c r="QNW86" s="16">
        <f t="shared" si="443"/>
        <v>0</v>
      </c>
      <c r="QNX86" s="16">
        <f t="shared" si="443"/>
        <v>0</v>
      </c>
      <c r="QNY86" s="16">
        <f t="shared" si="443"/>
        <v>0</v>
      </c>
      <c r="QNZ86" s="16">
        <f t="shared" si="443"/>
        <v>0</v>
      </c>
      <c r="QOA86" s="16">
        <f t="shared" si="443"/>
        <v>0</v>
      </c>
      <c r="QOB86" s="16">
        <f t="shared" si="443"/>
        <v>0</v>
      </c>
      <c r="QOC86" s="16">
        <f t="shared" si="443"/>
        <v>0</v>
      </c>
      <c r="QOD86" s="16">
        <f t="shared" si="443"/>
        <v>0</v>
      </c>
      <c r="QOE86" s="16">
        <f t="shared" si="443"/>
        <v>0</v>
      </c>
      <c r="QOF86" s="16">
        <f t="shared" si="443"/>
        <v>0</v>
      </c>
      <c r="QOG86" s="16">
        <f t="shared" si="443"/>
        <v>0</v>
      </c>
      <c r="QOH86" s="16">
        <f t="shared" si="443"/>
        <v>0</v>
      </c>
      <c r="QOI86" s="16">
        <f t="shared" si="443"/>
        <v>0</v>
      </c>
      <c r="QOJ86" s="16">
        <f t="shared" si="443"/>
        <v>0</v>
      </c>
      <c r="QOK86" s="16">
        <f t="shared" si="443"/>
        <v>0</v>
      </c>
      <c r="QOL86" s="16">
        <f t="shared" si="443"/>
        <v>0</v>
      </c>
      <c r="QOM86" s="16">
        <f t="shared" si="443"/>
        <v>0</v>
      </c>
      <c r="QON86" s="16">
        <f t="shared" si="443"/>
        <v>0</v>
      </c>
      <c r="QOO86" s="16">
        <f t="shared" si="443"/>
        <v>0</v>
      </c>
      <c r="QOP86" s="16">
        <f t="shared" si="443"/>
        <v>0</v>
      </c>
      <c r="QOQ86" s="16">
        <f t="shared" si="443"/>
        <v>0</v>
      </c>
      <c r="QOR86" s="16">
        <f t="shared" si="443"/>
        <v>0</v>
      </c>
      <c r="QOS86" s="16">
        <f t="shared" si="443"/>
        <v>0</v>
      </c>
      <c r="QOT86" s="16">
        <f t="shared" si="443"/>
        <v>0</v>
      </c>
      <c r="QOU86" s="16">
        <f t="shared" si="443"/>
        <v>0</v>
      </c>
      <c r="QOV86" s="16">
        <f t="shared" si="443"/>
        <v>0</v>
      </c>
      <c r="QOW86" s="16">
        <f t="shared" si="443"/>
        <v>0</v>
      </c>
      <c r="QOX86" s="16">
        <f t="shared" si="443"/>
        <v>0</v>
      </c>
      <c r="QOY86" s="16">
        <f t="shared" si="443"/>
        <v>0</v>
      </c>
      <c r="QOZ86" s="16">
        <f t="shared" si="443"/>
        <v>0</v>
      </c>
      <c r="QPA86" s="16">
        <f t="shared" si="443"/>
        <v>0</v>
      </c>
      <c r="QPB86" s="16">
        <f t="shared" si="443"/>
        <v>0</v>
      </c>
      <c r="QPC86" s="16">
        <f t="shared" si="443"/>
        <v>0</v>
      </c>
      <c r="QPD86" s="16">
        <f t="shared" si="443"/>
        <v>0</v>
      </c>
      <c r="QPE86" s="16">
        <f t="shared" si="443"/>
        <v>0</v>
      </c>
      <c r="QPF86" s="16">
        <f t="shared" si="443"/>
        <v>0</v>
      </c>
      <c r="QPG86" s="16">
        <f t="shared" si="443"/>
        <v>0</v>
      </c>
      <c r="QPH86" s="16">
        <f t="shared" si="443"/>
        <v>0</v>
      </c>
      <c r="QPI86" s="16">
        <f t="shared" si="443"/>
        <v>0</v>
      </c>
      <c r="QPJ86" s="16">
        <f t="shared" si="443"/>
        <v>0</v>
      </c>
      <c r="QPK86" s="16">
        <f t="shared" si="443"/>
        <v>0</v>
      </c>
      <c r="QPL86" s="16">
        <f t="shared" si="443"/>
        <v>0</v>
      </c>
      <c r="QPM86" s="16">
        <f t="shared" si="443"/>
        <v>0</v>
      </c>
      <c r="QPN86" s="16">
        <f t="shared" si="443"/>
        <v>0</v>
      </c>
      <c r="QPO86" s="16">
        <f t="shared" si="443"/>
        <v>0</v>
      </c>
      <c r="QPP86" s="16">
        <f t="shared" ref="QPP86:QSA86" si="444">QPB83</f>
        <v>0</v>
      </c>
      <c r="QPQ86" s="16">
        <f t="shared" si="444"/>
        <v>0</v>
      </c>
      <c r="QPR86" s="16">
        <f t="shared" si="444"/>
        <v>0</v>
      </c>
      <c r="QPS86" s="16">
        <f t="shared" si="444"/>
        <v>0</v>
      </c>
      <c r="QPT86" s="16">
        <f t="shared" si="444"/>
        <v>0</v>
      </c>
      <c r="QPU86" s="16">
        <f t="shared" si="444"/>
        <v>0</v>
      </c>
      <c r="QPV86" s="16">
        <f t="shared" si="444"/>
        <v>0</v>
      </c>
      <c r="QPW86" s="16">
        <f t="shared" si="444"/>
        <v>0</v>
      </c>
      <c r="QPX86" s="16">
        <f t="shared" si="444"/>
        <v>0</v>
      </c>
      <c r="QPY86" s="16">
        <f t="shared" si="444"/>
        <v>0</v>
      </c>
      <c r="QPZ86" s="16">
        <f t="shared" si="444"/>
        <v>0</v>
      </c>
      <c r="QQA86" s="16">
        <f t="shared" si="444"/>
        <v>0</v>
      </c>
      <c r="QQB86" s="16">
        <f t="shared" si="444"/>
        <v>0</v>
      </c>
      <c r="QQC86" s="16">
        <f t="shared" si="444"/>
        <v>0</v>
      </c>
      <c r="QQD86" s="16">
        <f t="shared" si="444"/>
        <v>0</v>
      </c>
      <c r="QQE86" s="16">
        <f t="shared" si="444"/>
        <v>0</v>
      </c>
      <c r="QQF86" s="16">
        <f t="shared" si="444"/>
        <v>0</v>
      </c>
      <c r="QQG86" s="16">
        <f t="shared" si="444"/>
        <v>0</v>
      </c>
      <c r="QQH86" s="16">
        <f t="shared" si="444"/>
        <v>0</v>
      </c>
      <c r="QQI86" s="16">
        <f t="shared" si="444"/>
        <v>0</v>
      </c>
      <c r="QQJ86" s="16">
        <f t="shared" si="444"/>
        <v>0</v>
      </c>
      <c r="QQK86" s="16">
        <f t="shared" si="444"/>
        <v>0</v>
      </c>
      <c r="QQL86" s="16">
        <f t="shared" si="444"/>
        <v>0</v>
      </c>
      <c r="QQM86" s="16">
        <f t="shared" si="444"/>
        <v>0</v>
      </c>
      <c r="QQN86" s="16">
        <f t="shared" si="444"/>
        <v>0</v>
      </c>
      <c r="QQO86" s="16">
        <f t="shared" si="444"/>
        <v>0</v>
      </c>
      <c r="QQP86" s="16">
        <f t="shared" si="444"/>
        <v>0</v>
      </c>
      <c r="QQQ86" s="16">
        <f t="shared" si="444"/>
        <v>0</v>
      </c>
      <c r="QQR86" s="16">
        <f t="shared" si="444"/>
        <v>0</v>
      </c>
      <c r="QQS86" s="16">
        <f t="shared" si="444"/>
        <v>0</v>
      </c>
      <c r="QQT86" s="16">
        <f t="shared" si="444"/>
        <v>0</v>
      </c>
      <c r="QQU86" s="16">
        <f t="shared" si="444"/>
        <v>0</v>
      </c>
      <c r="QQV86" s="16">
        <f t="shared" si="444"/>
        <v>0</v>
      </c>
      <c r="QQW86" s="16">
        <f t="shared" si="444"/>
        <v>0</v>
      </c>
      <c r="QQX86" s="16">
        <f t="shared" si="444"/>
        <v>0</v>
      </c>
      <c r="QQY86" s="16">
        <f t="shared" si="444"/>
        <v>0</v>
      </c>
      <c r="QQZ86" s="16">
        <f t="shared" si="444"/>
        <v>0</v>
      </c>
      <c r="QRA86" s="16">
        <f t="shared" si="444"/>
        <v>0</v>
      </c>
      <c r="QRB86" s="16">
        <f t="shared" si="444"/>
        <v>0</v>
      </c>
      <c r="QRC86" s="16">
        <f t="shared" si="444"/>
        <v>0</v>
      </c>
      <c r="QRD86" s="16">
        <f t="shared" si="444"/>
        <v>0</v>
      </c>
      <c r="QRE86" s="16">
        <f t="shared" si="444"/>
        <v>0</v>
      </c>
      <c r="QRF86" s="16">
        <f t="shared" si="444"/>
        <v>0</v>
      </c>
      <c r="QRG86" s="16">
        <f t="shared" si="444"/>
        <v>0</v>
      </c>
      <c r="QRH86" s="16">
        <f t="shared" si="444"/>
        <v>0</v>
      </c>
      <c r="QRI86" s="16">
        <f t="shared" si="444"/>
        <v>0</v>
      </c>
      <c r="QRJ86" s="16">
        <f t="shared" si="444"/>
        <v>0</v>
      </c>
      <c r="QRK86" s="16">
        <f t="shared" si="444"/>
        <v>0</v>
      </c>
      <c r="QRL86" s="16">
        <f t="shared" si="444"/>
        <v>0</v>
      </c>
      <c r="QRM86" s="16">
        <f t="shared" si="444"/>
        <v>0</v>
      </c>
      <c r="QRN86" s="16">
        <f t="shared" si="444"/>
        <v>0</v>
      </c>
      <c r="QRO86" s="16">
        <f t="shared" si="444"/>
        <v>0</v>
      </c>
      <c r="QRP86" s="16">
        <f t="shared" si="444"/>
        <v>0</v>
      </c>
      <c r="QRQ86" s="16">
        <f t="shared" si="444"/>
        <v>0</v>
      </c>
      <c r="QRR86" s="16">
        <f t="shared" si="444"/>
        <v>0</v>
      </c>
      <c r="QRS86" s="16">
        <f t="shared" si="444"/>
        <v>0</v>
      </c>
      <c r="QRT86" s="16">
        <f t="shared" si="444"/>
        <v>0</v>
      </c>
      <c r="QRU86" s="16">
        <f t="shared" si="444"/>
        <v>0</v>
      </c>
      <c r="QRV86" s="16">
        <f t="shared" si="444"/>
        <v>0</v>
      </c>
      <c r="QRW86" s="16">
        <f t="shared" si="444"/>
        <v>0</v>
      </c>
      <c r="QRX86" s="16">
        <f t="shared" si="444"/>
        <v>0</v>
      </c>
      <c r="QRY86" s="16">
        <f t="shared" si="444"/>
        <v>0</v>
      </c>
      <c r="QRZ86" s="16">
        <f t="shared" si="444"/>
        <v>0</v>
      </c>
      <c r="QSA86" s="16">
        <f t="shared" si="444"/>
        <v>0</v>
      </c>
      <c r="QSB86" s="16">
        <f t="shared" ref="QSB86:QUM86" si="445">QRN83</f>
        <v>0</v>
      </c>
      <c r="QSC86" s="16">
        <f t="shared" si="445"/>
        <v>0</v>
      </c>
      <c r="QSD86" s="16">
        <f t="shared" si="445"/>
        <v>0</v>
      </c>
      <c r="QSE86" s="16">
        <f t="shared" si="445"/>
        <v>0</v>
      </c>
      <c r="QSF86" s="16">
        <f t="shared" si="445"/>
        <v>0</v>
      </c>
      <c r="QSG86" s="16">
        <f t="shared" si="445"/>
        <v>0</v>
      </c>
      <c r="QSH86" s="16">
        <f t="shared" si="445"/>
        <v>0</v>
      </c>
      <c r="QSI86" s="16">
        <f t="shared" si="445"/>
        <v>0</v>
      </c>
      <c r="QSJ86" s="16">
        <f t="shared" si="445"/>
        <v>0</v>
      </c>
      <c r="QSK86" s="16">
        <f t="shared" si="445"/>
        <v>0</v>
      </c>
      <c r="QSL86" s="16">
        <f t="shared" si="445"/>
        <v>0</v>
      </c>
      <c r="QSM86" s="16">
        <f t="shared" si="445"/>
        <v>0</v>
      </c>
      <c r="QSN86" s="16">
        <f t="shared" si="445"/>
        <v>0</v>
      </c>
      <c r="QSO86" s="16">
        <f t="shared" si="445"/>
        <v>0</v>
      </c>
      <c r="QSP86" s="16">
        <f t="shared" si="445"/>
        <v>0</v>
      </c>
      <c r="QSQ86" s="16">
        <f t="shared" si="445"/>
        <v>0</v>
      </c>
      <c r="QSR86" s="16">
        <f t="shared" si="445"/>
        <v>0</v>
      </c>
      <c r="QSS86" s="16">
        <f t="shared" si="445"/>
        <v>0</v>
      </c>
      <c r="QST86" s="16">
        <f t="shared" si="445"/>
        <v>0</v>
      </c>
      <c r="QSU86" s="16">
        <f t="shared" si="445"/>
        <v>0</v>
      </c>
      <c r="QSV86" s="16">
        <f t="shared" si="445"/>
        <v>0</v>
      </c>
      <c r="QSW86" s="16">
        <f t="shared" si="445"/>
        <v>0</v>
      </c>
      <c r="QSX86" s="16">
        <f t="shared" si="445"/>
        <v>0</v>
      </c>
      <c r="QSY86" s="16">
        <f t="shared" si="445"/>
        <v>0</v>
      </c>
      <c r="QSZ86" s="16">
        <f t="shared" si="445"/>
        <v>0</v>
      </c>
      <c r="QTA86" s="16">
        <f t="shared" si="445"/>
        <v>0</v>
      </c>
      <c r="QTB86" s="16">
        <f t="shared" si="445"/>
        <v>0</v>
      </c>
      <c r="QTC86" s="16">
        <f t="shared" si="445"/>
        <v>0</v>
      </c>
      <c r="QTD86" s="16">
        <f t="shared" si="445"/>
        <v>0</v>
      </c>
      <c r="QTE86" s="16">
        <f t="shared" si="445"/>
        <v>0</v>
      </c>
      <c r="QTF86" s="16">
        <f t="shared" si="445"/>
        <v>0</v>
      </c>
      <c r="QTG86" s="16">
        <f t="shared" si="445"/>
        <v>0</v>
      </c>
      <c r="QTH86" s="16">
        <f t="shared" si="445"/>
        <v>0</v>
      </c>
      <c r="QTI86" s="16">
        <f t="shared" si="445"/>
        <v>0</v>
      </c>
      <c r="QTJ86" s="16">
        <f t="shared" si="445"/>
        <v>0</v>
      </c>
      <c r="QTK86" s="16">
        <f t="shared" si="445"/>
        <v>0</v>
      </c>
      <c r="QTL86" s="16">
        <f t="shared" si="445"/>
        <v>0</v>
      </c>
      <c r="QTM86" s="16">
        <f t="shared" si="445"/>
        <v>0</v>
      </c>
      <c r="QTN86" s="16">
        <f t="shared" si="445"/>
        <v>0</v>
      </c>
      <c r="QTO86" s="16">
        <f t="shared" si="445"/>
        <v>0</v>
      </c>
      <c r="QTP86" s="16">
        <f t="shared" si="445"/>
        <v>0</v>
      </c>
      <c r="QTQ86" s="16">
        <f t="shared" si="445"/>
        <v>0</v>
      </c>
      <c r="QTR86" s="16">
        <f t="shared" si="445"/>
        <v>0</v>
      </c>
      <c r="QTS86" s="16">
        <f t="shared" si="445"/>
        <v>0</v>
      </c>
      <c r="QTT86" s="16">
        <f t="shared" si="445"/>
        <v>0</v>
      </c>
      <c r="QTU86" s="16">
        <f t="shared" si="445"/>
        <v>0</v>
      </c>
      <c r="QTV86" s="16">
        <f t="shared" si="445"/>
        <v>0</v>
      </c>
      <c r="QTW86" s="16">
        <f t="shared" si="445"/>
        <v>0</v>
      </c>
      <c r="QTX86" s="16">
        <f t="shared" si="445"/>
        <v>0</v>
      </c>
      <c r="QTY86" s="16">
        <f t="shared" si="445"/>
        <v>0</v>
      </c>
      <c r="QTZ86" s="16">
        <f t="shared" si="445"/>
        <v>0</v>
      </c>
      <c r="QUA86" s="16">
        <f t="shared" si="445"/>
        <v>0</v>
      </c>
      <c r="QUB86" s="16">
        <f t="shared" si="445"/>
        <v>0</v>
      </c>
      <c r="QUC86" s="16">
        <f t="shared" si="445"/>
        <v>0</v>
      </c>
      <c r="QUD86" s="16">
        <f t="shared" si="445"/>
        <v>0</v>
      </c>
      <c r="QUE86" s="16">
        <f t="shared" si="445"/>
        <v>0</v>
      </c>
      <c r="QUF86" s="16">
        <f t="shared" si="445"/>
        <v>0</v>
      </c>
      <c r="QUG86" s="16">
        <f t="shared" si="445"/>
        <v>0</v>
      </c>
      <c r="QUH86" s="16">
        <f t="shared" si="445"/>
        <v>0</v>
      </c>
      <c r="QUI86" s="16">
        <f t="shared" si="445"/>
        <v>0</v>
      </c>
      <c r="QUJ86" s="16">
        <f t="shared" si="445"/>
        <v>0</v>
      </c>
      <c r="QUK86" s="16">
        <f t="shared" si="445"/>
        <v>0</v>
      </c>
      <c r="QUL86" s="16">
        <f t="shared" si="445"/>
        <v>0</v>
      </c>
      <c r="QUM86" s="16">
        <f t="shared" si="445"/>
        <v>0</v>
      </c>
      <c r="QUN86" s="16">
        <f t="shared" ref="QUN86:QWY86" si="446">QTZ83</f>
        <v>0</v>
      </c>
      <c r="QUO86" s="16">
        <f t="shared" si="446"/>
        <v>0</v>
      </c>
      <c r="QUP86" s="16">
        <f t="shared" si="446"/>
        <v>0</v>
      </c>
      <c r="QUQ86" s="16">
        <f t="shared" si="446"/>
        <v>0</v>
      </c>
      <c r="QUR86" s="16">
        <f t="shared" si="446"/>
        <v>0</v>
      </c>
      <c r="QUS86" s="16">
        <f t="shared" si="446"/>
        <v>0</v>
      </c>
      <c r="QUT86" s="16">
        <f t="shared" si="446"/>
        <v>0</v>
      </c>
      <c r="QUU86" s="16">
        <f t="shared" si="446"/>
        <v>0</v>
      </c>
      <c r="QUV86" s="16">
        <f t="shared" si="446"/>
        <v>0</v>
      </c>
      <c r="QUW86" s="16">
        <f t="shared" si="446"/>
        <v>0</v>
      </c>
      <c r="QUX86" s="16">
        <f t="shared" si="446"/>
        <v>0</v>
      </c>
      <c r="QUY86" s="16">
        <f t="shared" si="446"/>
        <v>0</v>
      </c>
      <c r="QUZ86" s="16">
        <f t="shared" si="446"/>
        <v>0</v>
      </c>
      <c r="QVA86" s="16">
        <f t="shared" si="446"/>
        <v>0</v>
      </c>
      <c r="QVB86" s="16">
        <f t="shared" si="446"/>
        <v>0</v>
      </c>
      <c r="QVC86" s="16">
        <f t="shared" si="446"/>
        <v>0</v>
      </c>
      <c r="QVD86" s="16">
        <f t="shared" si="446"/>
        <v>0</v>
      </c>
      <c r="QVE86" s="16">
        <f t="shared" si="446"/>
        <v>0</v>
      </c>
      <c r="QVF86" s="16">
        <f t="shared" si="446"/>
        <v>0</v>
      </c>
      <c r="QVG86" s="16">
        <f t="shared" si="446"/>
        <v>0</v>
      </c>
      <c r="QVH86" s="16">
        <f t="shared" si="446"/>
        <v>0</v>
      </c>
      <c r="QVI86" s="16">
        <f t="shared" si="446"/>
        <v>0</v>
      </c>
      <c r="QVJ86" s="16">
        <f t="shared" si="446"/>
        <v>0</v>
      </c>
      <c r="QVK86" s="16">
        <f t="shared" si="446"/>
        <v>0</v>
      </c>
      <c r="QVL86" s="16">
        <f t="shared" si="446"/>
        <v>0</v>
      </c>
      <c r="QVM86" s="16">
        <f t="shared" si="446"/>
        <v>0</v>
      </c>
      <c r="QVN86" s="16">
        <f t="shared" si="446"/>
        <v>0</v>
      </c>
      <c r="QVO86" s="16">
        <f t="shared" si="446"/>
        <v>0</v>
      </c>
      <c r="QVP86" s="16">
        <f t="shared" si="446"/>
        <v>0</v>
      </c>
      <c r="QVQ86" s="16">
        <f t="shared" si="446"/>
        <v>0</v>
      </c>
      <c r="QVR86" s="16">
        <f t="shared" si="446"/>
        <v>0</v>
      </c>
      <c r="QVS86" s="16">
        <f t="shared" si="446"/>
        <v>0</v>
      </c>
      <c r="QVT86" s="16">
        <f t="shared" si="446"/>
        <v>0</v>
      </c>
      <c r="QVU86" s="16">
        <f t="shared" si="446"/>
        <v>0</v>
      </c>
      <c r="QVV86" s="16">
        <f t="shared" si="446"/>
        <v>0</v>
      </c>
      <c r="QVW86" s="16">
        <f t="shared" si="446"/>
        <v>0</v>
      </c>
      <c r="QVX86" s="16">
        <f t="shared" si="446"/>
        <v>0</v>
      </c>
      <c r="QVY86" s="16">
        <f t="shared" si="446"/>
        <v>0</v>
      </c>
      <c r="QVZ86" s="16">
        <f t="shared" si="446"/>
        <v>0</v>
      </c>
      <c r="QWA86" s="16">
        <f t="shared" si="446"/>
        <v>0</v>
      </c>
      <c r="QWB86" s="16">
        <f t="shared" si="446"/>
        <v>0</v>
      </c>
      <c r="QWC86" s="16">
        <f t="shared" si="446"/>
        <v>0</v>
      </c>
      <c r="QWD86" s="16">
        <f t="shared" si="446"/>
        <v>0</v>
      </c>
      <c r="QWE86" s="16">
        <f t="shared" si="446"/>
        <v>0</v>
      </c>
      <c r="QWF86" s="16">
        <f t="shared" si="446"/>
        <v>0</v>
      </c>
      <c r="QWG86" s="16">
        <f t="shared" si="446"/>
        <v>0</v>
      </c>
      <c r="QWH86" s="16">
        <f t="shared" si="446"/>
        <v>0</v>
      </c>
      <c r="QWI86" s="16">
        <f t="shared" si="446"/>
        <v>0</v>
      </c>
      <c r="QWJ86" s="16">
        <f t="shared" si="446"/>
        <v>0</v>
      </c>
      <c r="QWK86" s="16">
        <f t="shared" si="446"/>
        <v>0</v>
      </c>
      <c r="QWL86" s="16">
        <f t="shared" si="446"/>
        <v>0</v>
      </c>
      <c r="QWM86" s="16">
        <f t="shared" si="446"/>
        <v>0</v>
      </c>
      <c r="QWN86" s="16">
        <f t="shared" si="446"/>
        <v>0</v>
      </c>
      <c r="QWO86" s="16">
        <f t="shared" si="446"/>
        <v>0</v>
      </c>
      <c r="QWP86" s="16">
        <f t="shared" si="446"/>
        <v>0</v>
      </c>
      <c r="QWQ86" s="16">
        <f t="shared" si="446"/>
        <v>0</v>
      </c>
      <c r="QWR86" s="16">
        <f t="shared" si="446"/>
        <v>0</v>
      </c>
      <c r="QWS86" s="16">
        <f t="shared" si="446"/>
        <v>0</v>
      </c>
      <c r="QWT86" s="16">
        <f t="shared" si="446"/>
        <v>0</v>
      </c>
      <c r="QWU86" s="16">
        <f t="shared" si="446"/>
        <v>0</v>
      </c>
      <c r="QWV86" s="16">
        <f t="shared" si="446"/>
        <v>0</v>
      </c>
      <c r="QWW86" s="16">
        <f t="shared" si="446"/>
        <v>0</v>
      </c>
      <c r="QWX86" s="16">
        <f t="shared" si="446"/>
        <v>0</v>
      </c>
      <c r="QWY86" s="16">
        <f t="shared" si="446"/>
        <v>0</v>
      </c>
      <c r="QWZ86" s="16">
        <f t="shared" ref="QWZ86:QZK86" si="447">QWL83</f>
        <v>0</v>
      </c>
      <c r="QXA86" s="16">
        <f t="shared" si="447"/>
        <v>0</v>
      </c>
      <c r="QXB86" s="16">
        <f t="shared" si="447"/>
        <v>0</v>
      </c>
      <c r="QXC86" s="16">
        <f t="shared" si="447"/>
        <v>0</v>
      </c>
      <c r="QXD86" s="16">
        <f t="shared" si="447"/>
        <v>0</v>
      </c>
      <c r="QXE86" s="16">
        <f t="shared" si="447"/>
        <v>0</v>
      </c>
      <c r="QXF86" s="16">
        <f t="shared" si="447"/>
        <v>0</v>
      </c>
      <c r="QXG86" s="16">
        <f t="shared" si="447"/>
        <v>0</v>
      </c>
      <c r="QXH86" s="16">
        <f t="shared" si="447"/>
        <v>0</v>
      </c>
      <c r="QXI86" s="16">
        <f t="shared" si="447"/>
        <v>0</v>
      </c>
      <c r="QXJ86" s="16">
        <f t="shared" si="447"/>
        <v>0</v>
      </c>
      <c r="QXK86" s="16">
        <f t="shared" si="447"/>
        <v>0</v>
      </c>
      <c r="QXL86" s="16">
        <f t="shared" si="447"/>
        <v>0</v>
      </c>
      <c r="QXM86" s="16">
        <f t="shared" si="447"/>
        <v>0</v>
      </c>
      <c r="QXN86" s="16">
        <f t="shared" si="447"/>
        <v>0</v>
      </c>
      <c r="QXO86" s="16">
        <f t="shared" si="447"/>
        <v>0</v>
      </c>
      <c r="QXP86" s="16">
        <f t="shared" si="447"/>
        <v>0</v>
      </c>
      <c r="QXQ86" s="16">
        <f t="shared" si="447"/>
        <v>0</v>
      </c>
      <c r="QXR86" s="16">
        <f t="shared" si="447"/>
        <v>0</v>
      </c>
      <c r="QXS86" s="16">
        <f t="shared" si="447"/>
        <v>0</v>
      </c>
      <c r="QXT86" s="16">
        <f t="shared" si="447"/>
        <v>0</v>
      </c>
      <c r="QXU86" s="16">
        <f t="shared" si="447"/>
        <v>0</v>
      </c>
      <c r="QXV86" s="16">
        <f t="shared" si="447"/>
        <v>0</v>
      </c>
      <c r="QXW86" s="16">
        <f t="shared" si="447"/>
        <v>0</v>
      </c>
      <c r="QXX86" s="16">
        <f t="shared" si="447"/>
        <v>0</v>
      </c>
      <c r="QXY86" s="16">
        <f t="shared" si="447"/>
        <v>0</v>
      </c>
      <c r="QXZ86" s="16">
        <f t="shared" si="447"/>
        <v>0</v>
      </c>
      <c r="QYA86" s="16">
        <f t="shared" si="447"/>
        <v>0</v>
      </c>
      <c r="QYB86" s="16">
        <f t="shared" si="447"/>
        <v>0</v>
      </c>
      <c r="QYC86" s="16">
        <f t="shared" si="447"/>
        <v>0</v>
      </c>
      <c r="QYD86" s="16">
        <f t="shared" si="447"/>
        <v>0</v>
      </c>
      <c r="QYE86" s="16">
        <f t="shared" si="447"/>
        <v>0</v>
      </c>
      <c r="QYF86" s="16">
        <f t="shared" si="447"/>
        <v>0</v>
      </c>
      <c r="QYG86" s="16">
        <f t="shared" si="447"/>
        <v>0</v>
      </c>
      <c r="QYH86" s="16">
        <f t="shared" si="447"/>
        <v>0</v>
      </c>
      <c r="QYI86" s="16">
        <f t="shared" si="447"/>
        <v>0</v>
      </c>
      <c r="QYJ86" s="16">
        <f t="shared" si="447"/>
        <v>0</v>
      </c>
      <c r="QYK86" s="16">
        <f t="shared" si="447"/>
        <v>0</v>
      </c>
      <c r="QYL86" s="16">
        <f t="shared" si="447"/>
        <v>0</v>
      </c>
      <c r="QYM86" s="16">
        <f t="shared" si="447"/>
        <v>0</v>
      </c>
      <c r="QYN86" s="16">
        <f t="shared" si="447"/>
        <v>0</v>
      </c>
      <c r="QYO86" s="16">
        <f t="shared" si="447"/>
        <v>0</v>
      </c>
      <c r="QYP86" s="16">
        <f t="shared" si="447"/>
        <v>0</v>
      </c>
      <c r="QYQ86" s="16">
        <f t="shared" si="447"/>
        <v>0</v>
      </c>
      <c r="QYR86" s="16">
        <f t="shared" si="447"/>
        <v>0</v>
      </c>
      <c r="QYS86" s="16">
        <f t="shared" si="447"/>
        <v>0</v>
      </c>
      <c r="QYT86" s="16">
        <f t="shared" si="447"/>
        <v>0</v>
      </c>
      <c r="QYU86" s="16">
        <f t="shared" si="447"/>
        <v>0</v>
      </c>
      <c r="QYV86" s="16">
        <f t="shared" si="447"/>
        <v>0</v>
      </c>
      <c r="QYW86" s="16">
        <f t="shared" si="447"/>
        <v>0</v>
      </c>
      <c r="QYX86" s="16">
        <f t="shared" si="447"/>
        <v>0</v>
      </c>
      <c r="QYY86" s="16">
        <f t="shared" si="447"/>
        <v>0</v>
      </c>
      <c r="QYZ86" s="16">
        <f t="shared" si="447"/>
        <v>0</v>
      </c>
      <c r="QZA86" s="16">
        <f t="shared" si="447"/>
        <v>0</v>
      </c>
      <c r="QZB86" s="16">
        <f t="shared" si="447"/>
        <v>0</v>
      </c>
      <c r="QZC86" s="16">
        <f t="shared" si="447"/>
        <v>0</v>
      </c>
      <c r="QZD86" s="16">
        <f t="shared" si="447"/>
        <v>0</v>
      </c>
      <c r="QZE86" s="16">
        <f t="shared" si="447"/>
        <v>0</v>
      </c>
      <c r="QZF86" s="16">
        <f t="shared" si="447"/>
        <v>0</v>
      </c>
      <c r="QZG86" s="16">
        <f t="shared" si="447"/>
        <v>0</v>
      </c>
      <c r="QZH86" s="16">
        <f t="shared" si="447"/>
        <v>0</v>
      </c>
      <c r="QZI86" s="16">
        <f t="shared" si="447"/>
        <v>0</v>
      </c>
      <c r="QZJ86" s="16">
        <f t="shared" si="447"/>
        <v>0</v>
      </c>
      <c r="QZK86" s="16">
        <f t="shared" si="447"/>
        <v>0</v>
      </c>
      <c r="QZL86" s="16">
        <f t="shared" ref="QZL86:RBW86" si="448">QYX83</f>
        <v>0</v>
      </c>
      <c r="QZM86" s="16">
        <f t="shared" si="448"/>
        <v>0</v>
      </c>
      <c r="QZN86" s="16">
        <f t="shared" si="448"/>
        <v>0</v>
      </c>
      <c r="QZO86" s="16">
        <f t="shared" si="448"/>
        <v>0</v>
      </c>
      <c r="QZP86" s="16">
        <f t="shared" si="448"/>
        <v>0</v>
      </c>
      <c r="QZQ86" s="16">
        <f t="shared" si="448"/>
        <v>0</v>
      </c>
      <c r="QZR86" s="16">
        <f t="shared" si="448"/>
        <v>0</v>
      </c>
      <c r="QZS86" s="16">
        <f t="shared" si="448"/>
        <v>0</v>
      </c>
      <c r="QZT86" s="16">
        <f t="shared" si="448"/>
        <v>0</v>
      </c>
      <c r="QZU86" s="16">
        <f t="shared" si="448"/>
        <v>0</v>
      </c>
      <c r="QZV86" s="16">
        <f t="shared" si="448"/>
        <v>0</v>
      </c>
      <c r="QZW86" s="16">
        <f t="shared" si="448"/>
        <v>0</v>
      </c>
      <c r="QZX86" s="16">
        <f t="shared" si="448"/>
        <v>0</v>
      </c>
      <c r="QZY86" s="16">
        <f t="shared" si="448"/>
        <v>0</v>
      </c>
      <c r="QZZ86" s="16">
        <f t="shared" si="448"/>
        <v>0</v>
      </c>
      <c r="RAA86" s="16">
        <f t="shared" si="448"/>
        <v>0</v>
      </c>
      <c r="RAB86" s="16">
        <f t="shared" si="448"/>
        <v>0</v>
      </c>
      <c r="RAC86" s="16">
        <f t="shared" si="448"/>
        <v>0</v>
      </c>
      <c r="RAD86" s="16">
        <f t="shared" si="448"/>
        <v>0</v>
      </c>
      <c r="RAE86" s="16">
        <f t="shared" si="448"/>
        <v>0</v>
      </c>
      <c r="RAF86" s="16">
        <f t="shared" si="448"/>
        <v>0</v>
      </c>
      <c r="RAG86" s="16">
        <f t="shared" si="448"/>
        <v>0</v>
      </c>
      <c r="RAH86" s="16">
        <f t="shared" si="448"/>
        <v>0</v>
      </c>
      <c r="RAI86" s="16">
        <f t="shared" si="448"/>
        <v>0</v>
      </c>
      <c r="RAJ86" s="16">
        <f t="shared" si="448"/>
        <v>0</v>
      </c>
      <c r="RAK86" s="16">
        <f t="shared" si="448"/>
        <v>0</v>
      </c>
      <c r="RAL86" s="16">
        <f t="shared" si="448"/>
        <v>0</v>
      </c>
      <c r="RAM86" s="16">
        <f t="shared" si="448"/>
        <v>0</v>
      </c>
      <c r="RAN86" s="16">
        <f t="shared" si="448"/>
        <v>0</v>
      </c>
      <c r="RAO86" s="16">
        <f t="shared" si="448"/>
        <v>0</v>
      </c>
      <c r="RAP86" s="16">
        <f t="shared" si="448"/>
        <v>0</v>
      </c>
      <c r="RAQ86" s="16">
        <f t="shared" si="448"/>
        <v>0</v>
      </c>
      <c r="RAR86" s="16">
        <f t="shared" si="448"/>
        <v>0</v>
      </c>
      <c r="RAS86" s="16">
        <f t="shared" si="448"/>
        <v>0</v>
      </c>
      <c r="RAT86" s="16">
        <f t="shared" si="448"/>
        <v>0</v>
      </c>
      <c r="RAU86" s="16">
        <f t="shared" si="448"/>
        <v>0</v>
      </c>
      <c r="RAV86" s="16">
        <f t="shared" si="448"/>
        <v>0</v>
      </c>
      <c r="RAW86" s="16">
        <f t="shared" si="448"/>
        <v>0</v>
      </c>
      <c r="RAX86" s="16">
        <f t="shared" si="448"/>
        <v>0</v>
      </c>
      <c r="RAY86" s="16">
        <f t="shared" si="448"/>
        <v>0</v>
      </c>
      <c r="RAZ86" s="16">
        <f t="shared" si="448"/>
        <v>0</v>
      </c>
      <c r="RBA86" s="16">
        <f t="shared" si="448"/>
        <v>0</v>
      </c>
      <c r="RBB86" s="16">
        <f t="shared" si="448"/>
        <v>0</v>
      </c>
      <c r="RBC86" s="16">
        <f t="shared" si="448"/>
        <v>0</v>
      </c>
      <c r="RBD86" s="16">
        <f t="shared" si="448"/>
        <v>0</v>
      </c>
      <c r="RBE86" s="16">
        <f t="shared" si="448"/>
        <v>0</v>
      </c>
      <c r="RBF86" s="16">
        <f t="shared" si="448"/>
        <v>0</v>
      </c>
      <c r="RBG86" s="16">
        <f t="shared" si="448"/>
        <v>0</v>
      </c>
      <c r="RBH86" s="16">
        <f t="shared" si="448"/>
        <v>0</v>
      </c>
      <c r="RBI86" s="16">
        <f t="shared" si="448"/>
        <v>0</v>
      </c>
      <c r="RBJ86" s="16">
        <f t="shared" si="448"/>
        <v>0</v>
      </c>
      <c r="RBK86" s="16">
        <f t="shared" si="448"/>
        <v>0</v>
      </c>
      <c r="RBL86" s="16">
        <f t="shared" si="448"/>
        <v>0</v>
      </c>
      <c r="RBM86" s="16">
        <f t="shared" si="448"/>
        <v>0</v>
      </c>
      <c r="RBN86" s="16">
        <f t="shared" si="448"/>
        <v>0</v>
      </c>
      <c r="RBO86" s="16">
        <f t="shared" si="448"/>
        <v>0</v>
      </c>
      <c r="RBP86" s="16">
        <f t="shared" si="448"/>
        <v>0</v>
      </c>
      <c r="RBQ86" s="16">
        <f t="shared" si="448"/>
        <v>0</v>
      </c>
      <c r="RBR86" s="16">
        <f t="shared" si="448"/>
        <v>0</v>
      </c>
      <c r="RBS86" s="16">
        <f t="shared" si="448"/>
        <v>0</v>
      </c>
      <c r="RBT86" s="16">
        <f t="shared" si="448"/>
        <v>0</v>
      </c>
      <c r="RBU86" s="16">
        <f t="shared" si="448"/>
        <v>0</v>
      </c>
      <c r="RBV86" s="16">
        <f t="shared" si="448"/>
        <v>0</v>
      </c>
      <c r="RBW86" s="16">
        <f t="shared" si="448"/>
        <v>0</v>
      </c>
      <c r="RBX86" s="16">
        <f t="shared" ref="RBX86:REI86" si="449">RBJ83</f>
        <v>0</v>
      </c>
      <c r="RBY86" s="16">
        <f t="shared" si="449"/>
        <v>0</v>
      </c>
      <c r="RBZ86" s="16">
        <f t="shared" si="449"/>
        <v>0</v>
      </c>
      <c r="RCA86" s="16">
        <f t="shared" si="449"/>
        <v>0</v>
      </c>
      <c r="RCB86" s="16">
        <f t="shared" si="449"/>
        <v>0</v>
      </c>
      <c r="RCC86" s="16">
        <f t="shared" si="449"/>
        <v>0</v>
      </c>
      <c r="RCD86" s="16">
        <f t="shared" si="449"/>
        <v>0</v>
      </c>
      <c r="RCE86" s="16">
        <f t="shared" si="449"/>
        <v>0</v>
      </c>
      <c r="RCF86" s="16">
        <f t="shared" si="449"/>
        <v>0</v>
      </c>
      <c r="RCG86" s="16">
        <f t="shared" si="449"/>
        <v>0</v>
      </c>
      <c r="RCH86" s="16">
        <f t="shared" si="449"/>
        <v>0</v>
      </c>
      <c r="RCI86" s="16">
        <f t="shared" si="449"/>
        <v>0</v>
      </c>
      <c r="RCJ86" s="16">
        <f t="shared" si="449"/>
        <v>0</v>
      </c>
      <c r="RCK86" s="16">
        <f t="shared" si="449"/>
        <v>0</v>
      </c>
      <c r="RCL86" s="16">
        <f t="shared" si="449"/>
        <v>0</v>
      </c>
      <c r="RCM86" s="16">
        <f t="shared" si="449"/>
        <v>0</v>
      </c>
      <c r="RCN86" s="16">
        <f t="shared" si="449"/>
        <v>0</v>
      </c>
      <c r="RCO86" s="16">
        <f t="shared" si="449"/>
        <v>0</v>
      </c>
      <c r="RCP86" s="16">
        <f t="shared" si="449"/>
        <v>0</v>
      </c>
      <c r="RCQ86" s="16">
        <f t="shared" si="449"/>
        <v>0</v>
      </c>
      <c r="RCR86" s="16">
        <f t="shared" si="449"/>
        <v>0</v>
      </c>
      <c r="RCS86" s="16">
        <f t="shared" si="449"/>
        <v>0</v>
      </c>
      <c r="RCT86" s="16">
        <f t="shared" si="449"/>
        <v>0</v>
      </c>
      <c r="RCU86" s="16">
        <f t="shared" si="449"/>
        <v>0</v>
      </c>
      <c r="RCV86" s="16">
        <f t="shared" si="449"/>
        <v>0</v>
      </c>
      <c r="RCW86" s="16">
        <f t="shared" si="449"/>
        <v>0</v>
      </c>
      <c r="RCX86" s="16">
        <f t="shared" si="449"/>
        <v>0</v>
      </c>
      <c r="RCY86" s="16">
        <f t="shared" si="449"/>
        <v>0</v>
      </c>
      <c r="RCZ86" s="16">
        <f t="shared" si="449"/>
        <v>0</v>
      </c>
      <c r="RDA86" s="16">
        <f t="shared" si="449"/>
        <v>0</v>
      </c>
      <c r="RDB86" s="16">
        <f t="shared" si="449"/>
        <v>0</v>
      </c>
      <c r="RDC86" s="16">
        <f t="shared" si="449"/>
        <v>0</v>
      </c>
      <c r="RDD86" s="16">
        <f t="shared" si="449"/>
        <v>0</v>
      </c>
      <c r="RDE86" s="16">
        <f t="shared" si="449"/>
        <v>0</v>
      </c>
      <c r="RDF86" s="16">
        <f t="shared" si="449"/>
        <v>0</v>
      </c>
      <c r="RDG86" s="16">
        <f t="shared" si="449"/>
        <v>0</v>
      </c>
      <c r="RDH86" s="16">
        <f t="shared" si="449"/>
        <v>0</v>
      </c>
      <c r="RDI86" s="16">
        <f t="shared" si="449"/>
        <v>0</v>
      </c>
      <c r="RDJ86" s="16">
        <f t="shared" si="449"/>
        <v>0</v>
      </c>
      <c r="RDK86" s="16">
        <f t="shared" si="449"/>
        <v>0</v>
      </c>
      <c r="RDL86" s="16">
        <f t="shared" si="449"/>
        <v>0</v>
      </c>
      <c r="RDM86" s="16">
        <f t="shared" si="449"/>
        <v>0</v>
      </c>
      <c r="RDN86" s="16">
        <f t="shared" si="449"/>
        <v>0</v>
      </c>
      <c r="RDO86" s="16">
        <f t="shared" si="449"/>
        <v>0</v>
      </c>
      <c r="RDP86" s="16">
        <f t="shared" si="449"/>
        <v>0</v>
      </c>
      <c r="RDQ86" s="16">
        <f t="shared" si="449"/>
        <v>0</v>
      </c>
      <c r="RDR86" s="16">
        <f t="shared" si="449"/>
        <v>0</v>
      </c>
      <c r="RDS86" s="16">
        <f t="shared" si="449"/>
        <v>0</v>
      </c>
      <c r="RDT86" s="16">
        <f t="shared" si="449"/>
        <v>0</v>
      </c>
      <c r="RDU86" s="16">
        <f t="shared" si="449"/>
        <v>0</v>
      </c>
      <c r="RDV86" s="16">
        <f t="shared" si="449"/>
        <v>0</v>
      </c>
      <c r="RDW86" s="16">
        <f t="shared" si="449"/>
        <v>0</v>
      </c>
      <c r="RDX86" s="16">
        <f t="shared" si="449"/>
        <v>0</v>
      </c>
      <c r="RDY86" s="16">
        <f t="shared" si="449"/>
        <v>0</v>
      </c>
      <c r="RDZ86" s="16">
        <f t="shared" si="449"/>
        <v>0</v>
      </c>
      <c r="REA86" s="16">
        <f t="shared" si="449"/>
        <v>0</v>
      </c>
      <c r="REB86" s="16">
        <f t="shared" si="449"/>
        <v>0</v>
      </c>
      <c r="REC86" s="16">
        <f t="shared" si="449"/>
        <v>0</v>
      </c>
      <c r="RED86" s="16">
        <f t="shared" si="449"/>
        <v>0</v>
      </c>
      <c r="REE86" s="16">
        <f t="shared" si="449"/>
        <v>0</v>
      </c>
      <c r="REF86" s="16">
        <f t="shared" si="449"/>
        <v>0</v>
      </c>
      <c r="REG86" s="16">
        <f t="shared" si="449"/>
        <v>0</v>
      </c>
      <c r="REH86" s="16">
        <f t="shared" si="449"/>
        <v>0</v>
      </c>
      <c r="REI86" s="16">
        <f t="shared" si="449"/>
        <v>0</v>
      </c>
      <c r="REJ86" s="16">
        <f t="shared" ref="REJ86:RGU86" si="450">RDV83</f>
        <v>0</v>
      </c>
      <c r="REK86" s="16">
        <f t="shared" si="450"/>
        <v>0</v>
      </c>
      <c r="REL86" s="16">
        <f t="shared" si="450"/>
        <v>0</v>
      </c>
      <c r="REM86" s="16">
        <f t="shared" si="450"/>
        <v>0</v>
      </c>
      <c r="REN86" s="16">
        <f t="shared" si="450"/>
        <v>0</v>
      </c>
      <c r="REO86" s="16">
        <f t="shared" si="450"/>
        <v>0</v>
      </c>
      <c r="REP86" s="16">
        <f t="shared" si="450"/>
        <v>0</v>
      </c>
      <c r="REQ86" s="16">
        <f t="shared" si="450"/>
        <v>0</v>
      </c>
      <c r="RER86" s="16">
        <f t="shared" si="450"/>
        <v>0</v>
      </c>
      <c r="RES86" s="16">
        <f t="shared" si="450"/>
        <v>0</v>
      </c>
      <c r="RET86" s="16">
        <f t="shared" si="450"/>
        <v>0</v>
      </c>
      <c r="REU86" s="16">
        <f t="shared" si="450"/>
        <v>0</v>
      </c>
      <c r="REV86" s="16">
        <f t="shared" si="450"/>
        <v>0</v>
      </c>
      <c r="REW86" s="16">
        <f t="shared" si="450"/>
        <v>0</v>
      </c>
      <c r="REX86" s="16">
        <f t="shared" si="450"/>
        <v>0</v>
      </c>
      <c r="REY86" s="16">
        <f t="shared" si="450"/>
        <v>0</v>
      </c>
      <c r="REZ86" s="16">
        <f t="shared" si="450"/>
        <v>0</v>
      </c>
      <c r="RFA86" s="16">
        <f t="shared" si="450"/>
        <v>0</v>
      </c>
      <c r="RFB86" s="16">
        <f t="shared" si="450"/>
        <v>0</v>
      </c>
      <c r="RFC86" s="16">
        <f t="shared" si="450"/>
        <v>0</v>
      </c>
      <c r="RFD86" s="16">
        <f t="shared" si="450"/>
        <v>0</v>
      </c>
      <c r="RFE86" s="16">
        <f t="shared" si="450"/>
        <v>0</v>
      </c>
      <c r="RFF86" s="16">
        <f t="shared" si="450"/>
        <v>0</v>
      </c>
      <c r="RFG86" s="16">
        <f t="shared" si="450"/>
        <v>0</v>
      </c>
      <c r="RFH86" s="16">
        <f t="shared" si="450"/>
        <v>0</v>
      </c>
      <c r="RFI86" s="16">
        <f t="shared" si="450"/>
        <v>0</v>
      </c>
      <c r="RFJ86" s="16">
        <f t="shared" si="450"/>
        <v>0</v>
      </c>
      <c r="RFK86" s="16">
        <f t="shared" si="450"/>
        <v>0</v>
      </c>
      <c r="RFL86" s="16">
        <f t="shared" si="450"/>
        <v>0</v>
      </c>
      <c r="RFM86" s="16">
        <f t="shared" si="450"/>
        <v>0</v>
      </c>
      <c r="RFN86" s="16">
        <f t="shared" si="450"/>
        <v>0</v>
      </c>
      <c r="RFO86" s="16">
        <f t="shared" si="450"/>
        <v>0</v>
      </c>
      <c r="RFP86" s="16">
        <f t="shared" si="450"/>
        <v>0</v>
      </c>
      <c r="RFQ86" s="16">
        <f t="shared" si="450"/>
        <v>0</v>
      </c>
      <c r="RFR86" s="16">
        <f t="shared" si="450"/>
        <v>0</v>
      </c>
      <c r="RFS86" s="16">
        <f t="shared" si="450"/>
        <v>0</v>
      </c>
      <c r="RFT86" s="16">
        <f t="shared" si="450"/>
        <v>0</v>
      </c>
      <c r="RFU86" s="16">
        <f t="shared" si="450"/>
        <v>0</v>
      </c>
      <c r="RFV86" s="16">
        <f t="shared" si="450"/>
        <v>0</v>
      </c>
      <c r="RFW86" s="16">
        <f t="shared" si="450"/>
        <v>0</v>
      </c>
      <c r="RFX86" s="16">
        <f t="shared" si="450"/>
        <v>0</v>
      </c>
      <c r="RFY86" s="16">
        <f t="shared" si="450"/>
        <v>0</v>
      </c>
      <c r="RFZ86" s="16">
        <f t="shared" si="450"/>
        <v>0</v>
      </c>
      <c r="RGA86" s="16">
        <f t="shared" si="450"/>
        <v>0</v>
      </c>
      <c r="RGB86" s="16">
        <f t="shared" si="450"/>
        <v>0</v>
      </c>
      <c r="RGC86" s="16">
        <f t="shared" si="450"/>
        <v>0</v>
      </c>
      <c r="RGD86" s="16">
        <f t="shared" si="450"/>
        <v>0</v>
      </c>
      <c r="RGE86" s="16">
        <f t="shared" si="450"/>
        <v>0</v>
      </c>
      <c r="RGF86" s="16">
        <f t="shared" si="450"/>
        <v>0</v>
      </c>
      <c r="RGG86" s="16">
        <f t="shared" si="450"/>
        <v>0</v>
      </c>
      <c r="RGH86" s="16">
        <f t="shared" si="450"/>
        <v>0</v>
      </c>
      <c r="RGI86" s="16">
        <f t="shared" si="450"/>
        <v>0</v>
      </c>
      <c r="RGJ86" s="16">
        <f t="shared" si="450"/>
        <v>0</v>
      </c>
      <c r="RGK86" s="16">
        <f t="shared" si="450"/>
        <v>0</v>
      </c>
      <c r="RGL86" s="16">
        <f t="shared" si="450"/>
        <v>0</v>
      </c>
      <c r="RGM86" s="16">
        <f t="shared" si="450"/>
        <v>0</v>
      </c>
      <c r="RGN86" s="16">
        <f t="shared" si="450"/>
        <v>0</v>
      </c>
      <c r="RGO86" s="16">
        <f t="shared" si="450"/>
        <v>0</v>
      </c>
      <c r="RGP86" s="16">
        <f t="shared" si="450"/>
        <v>0</v>
      </c>
      <c r="RGQ86" s="16">
        <f t="shared" si="450"/>
        <v>0</v>
      </c>
      <c r="RGR86" s="16">
        <f t="shared" si="450"/>
        <v>0</v>
      </c>
      <c r="RGS86" s="16">
        <f t="shared" si="450"/>
        <v>0</v>
      </c>
      <c r="RGT86" s="16">
        <f t="shared" si="450"/>
        <v>0</v>
      </c>
      <c r="RGU86" s="16">
        <f t="shared" si="450"/>
        <v>0</v>
      </c>
      <c r="RGV86" s="16">
        <f t="shared" ref="RGV86:RJG86" si="451">RGH83</f>
        <v>0</v>
      </c>
      <c r="RGW86" s="16">
        <f t="shared" si="451"/>
        <v>0</v>
      </c>
      <c r="RGX86" s="16">
        <f t="shared" si="451"/>
        <v>0</v>
      </c>
      <c r="RGY86" s="16">
        <f t="shared" si="451"/>
        <v>0</v>
      </c>
      <c r="RGZ86" s="16">
        <f t="shared" si="451"/>
        <v>0</v>
      </c>
      <c r="RHA86" s="16">
        <f t="shared" si="451"/>
        <v>0</v>
      </c>
      <c r="RHB86" s="16">
        <f t="shared" si="451"/>
        <v>0</v>
      </c>
      <c r="RHC86" s="16">
        <f t="shared" si="451"/>
        <v>0</v>
      </c>
      <c r="RHD86" s="16">
        <f t="shared" si="451"/>
        <v>0</v>
      </c>
      <c r="RHE86" s="16">
        <f t="shared" si="451"/>
        <v>0</v>
      </c>
      <c r="RHF86" s="16">
        <f t="shared" si="451"/>
        <v>0</v>
      </c>
      <c r="RHG86" s="16">
        <f t="shared" si="451"/>
        <v>0</v>
      </c>
      <c r="RHH86" s="16">
        <f t="shared" si="451"/>
        <v>0</v>
      </c>
      <c r="RHI86" s="16">
        <f t="shared" si="451"/>
        <v>0</v>
      </c>
      <c r="RHJ86" s="16">
        <f t="shared" si="451"/>
        <v>0</v>
      </c>
      <c r="RHK86" s="16">
        <f t="shared" si="451"/>
        <v>0</v>
      </c>
      <c r="RHL86" s="16">
        <f t="shared" si="451"/>
        <v>0</v>
      </c>
      <c r="RHM86" s="16">
        <f t="shared" si="451"/>
        <v>0</v>
      </c>
      <c r="RHN86" s="16">
        <f t="shared" si="451"/>
        <v>0</v>
      </c>
      <c r="RHO86" s="16">
        <f t="shared" si="451"/>
        <v>0</v>
      </c>
      <c r="RHP86" s="16">
        <f t="shared" si="451"/>
        <v>0</v>
      </c>
      <c r="RHQ86" s="16">
        <f t="shared" si="451"/>
        <v>0</v>
      </c>
      <c r="RHR86" s="16">
        <f t="shared" si="451"/>
        <v>0</v>
      </c>
      <c r="RHS86" s="16">
        <f t="shared" si="451"/>
        <v>0</v>
      </c>
      <c r="RHT86" s="16">
        <f t="shared" si="451"/>
        <v>0</v>
      </c>
      <c r="RHU86" s="16">
        <f t="shared" si="451"/>
        <v>0</v>
      </c>
      <c r="RHV86" s="16">
        <f t="shared" si="451"/>
        <v>0</v>
      </c>
      <c r="RHW86" s="16">
        <f t="shared" si="451"/>
        <v>0</v>
      </c>
      <c r="RHX86" s="16">
        <f t="shared" si="451"/>
        <v>0</v>
      </c>
      <c r="RHY86" s="16">
        <f t="shared" si="451"/>
        <v>0</v>
      </c>
      <c r="RHZ86" s="16">
        <f t="shared" si="451"/>
        <v>0</v>
      </c>
      <c r="RIA86" s="16">
        <f t="shared" si="451"/>
        <v>0</v>
      </c>
      <c r="RIB86" s="16">
        <f t="shared" si="451"/>
        <v>0</v>
      </c>
      <c r="RIC86" s="16">
        <f t="shared" si="451"/>
        <v>0</v>
      </c>
      <c r="RID86" s="16">
        <f t="shared" si="451"/>
        <v>0</v>
      </c>
      <c r="RIE86" s="16">
        <f t="shared" si="451"/>
        <v>0</v>
      </c>
      <c r="RIF86" s="16">
        <f t="shared" si="451"/>
        <v>0</v>
      </c>
      <c r="RIG86" s="16">
        <f t="shared" si="451"/>
        <v>0</v>
      </c>
      <c r="RIH86" s="16">
        <f t="shared" si="451"/>
        <v>0</v>
      </c>
      <c r="RII86" s="16">
        <f t="shared" si="451"/>
        <v>0</v>
      </c>
      <c r="RIJ86" s="16">
        <f t="shared" si="451"/>
        <v>0</v>
      </c>
      <c r="RIK86" s="16">
        <f t="shared" si="451"/>
        <v>0</v>
      </c>
      <c r="RIL86" s="16">
        <f t="shared" si="451"/>
        <v>0</v>
      </c>
      <c r="RIM86" s="16">
        <f t="shared" si="451"/>
        <v>0</v>
      </c>
      <c r="RIN86" s="16">
        <f t="shared" si="451"/>
        <v>0</v>
      </c>
      <c r="RIO86" s="16">
        <f t="shared" si="451"/>
        <v>0</v>
      </c>
      <c r="RIP86" s="16">
        <f t="shared" si="451"/>
        <v>0</v>
      </c>
      <c r="RIQ86" s="16">
        <f t="shared" si="451"/>
        <v>0</v>
      </c>
      <c r="RIR86" s="16">
        <f t="shared" si="451"/>
        <v>0</v>
      </c>
      <c r="RIS86" s="16">
        <f t="shared" si="451"/>
        <v>0</v>
      </c>
      <c r="RIT86" s="16">
        <f t="shared" si="451"/>
        <v>0</v>
      </c>
      <c r="RIU86" s="16">
        <f t="shared" si="451"/>
        <v>0</v>
      </c>
      <c r="RIV86" s="16">
        <f t="shared" si="451"/>
        <v>0</v>
      </c>
      <c r="RIW86" s="16">
        <f t="shared" si="451"/>
        <v>0</v>
      </c>
      <c r="RIX86" s="16">
        <f t="shared" si="451"/>
        <v>0</v>
      </c>
      <c r="RIY86" s="16">
        <f t="shared" si="451"/>
        <v>0</v>
      </c>
      <c r="RIZ86" s="16">
        <f t="shared" si="451"/>
        <v>0</v>
      </c>
      <c r="RJA86" s="16">
        <f t="shared" si="451"/>
        <v>0</v>
      </c>
      <c r="RJB86" s="16">
        <f t="shared" si="451"/>
        <v>0</v>
      </c>
      <c r="RJC86" s="16">
        <f t="shared" si="451"/>
        <v>0</v>
      </c>
      <c r="RJD86" s="16">
        <f t="shared" si="451"/>
        <v>0</v>
      </c>
      <c r="RJE86" s="16">
        <f t="shared" si="451"/>
        <v>0</v>
      </c>
      <c r="RJF86" s="16">
        <f t="shared" si="451"/>
        <v>0</v>
      </c>
      <c r="RJG86" s="16">
        <f t="shared" si="451"/>
        <v>0</v>
      </c>
      <c r="RJH86" s="16">
        <f t="shared" ref="RJH86:RLS86" si="452">RIT83</f>
        <v>0</v>
      </c>
      <c r="RJI86" s="16">
        <f t="shared" si="452"/>
        <v>0</v>
      </c>
      <c r="RJJ86" s="16">
        <f t="shared" si="452"/>
        <v>0</v>
      </c>
      <c r="RJK86" s="16">
        <f t="shared" si="452"/>
        <v>0</v>
      </c>
      <c r="RJL86" s="16">
        <f t="shared" si="452"/>
        <v>0</v>
      </c>
      <c r="RJM86" s="16">
        <f t="shared" si="452"/>
        <v>0</v>
      </c>
      <c r="RJN86" s="16">
        <f t="shared" si="452"/>
        <v>0</v>
      </c>
      <c r="RJO86" s="16">
        <f t="shared" si="452"/>
        <v>0</v>
      </c>
      <c r="RJP86" s="16">
        <f t="shared" si="452"/>
        <v>0</v>
      </c>
      <c r="RJQ86" s="16">
        <f t="shared" si="452"/>
        <v>0</v>
      </c>
      <c r="RJR86" s="16">
        <f t="shared" si="452"/>
        <v>0</v>
      </c>
      <c r="RJS86" s="16">
        <f t="shared" si="452"/>
        <v>0</v>
      </c>
      <c r="RJT86" s="16">
        <f t="shared" si="452"/>
        <v>0</v>
      </c>
      <c r="RJU86" s="16">
        <f t="shared" si="452"/>
        <v>0</v>
      </c>
      <c r="RJV86" s="16">
        <f t="shared" si="452"/>
        <v>0</v>
      </c>
      <c r="RJW86" s="16">
        <f t="shared" si="452"/>
        <v>0</v>
      </c>
      <c r="RJX86" s="16">
        <f t="shared" si="452"/>
        <v>0</v>
      </c>
      <c r="RJY86" s="16">
        <f t="shared" si="452"/>
        <v>0</v>
      </c>
      <c r="RJZ86" s="16">
        <f t="shared" si="452"/>
        <v>0</v>
      </c>
      <c r="RKA86" s="16">
        <f t="shared" si="452"/>
        <v>0</v>
      </c>
      <c r="RKB86" s="16">
        <f t="shared" si="452"/>
        <v>0</v>
      </c>
      <c r="RKC86" s="16">
        <f t="shared" si="452"/>
        <v>0</v>
      </c>
      <c r="RKD86" s="16">
        <f t="shared" si="452"/>
        <v>0</v>
      </c>
      <c r="RKE86" s="16">
        <f t="shared" si="452"/>
        <v>0</v>
      </c>
      <c r="RKF86" s="16">
        <f t="shared" si="452"/>
        <v>0</v>
      </c>
      <c r="RKG86" s="16">
        <f t="shared" si="452"/>
        <v>0</v>
      </c>
      <c r="RKH86" s="16">
        <f t="shared" si="452"/>
        <v>0</v>
      </c>
      <c r="RKI86" s="16">
        <f t="shared" si="452"/>
        <v>0</v>
      </c>
      <c r="RKJ86" s="16">
        <f t="shared" si="452"/>
        <v>0</v>
      </c>
      <c r="RKK86" s="16">
        <f t="shared" si="452"/>
        <v>0</v>
      </c>
      <c r="RKL86" s="16">
        <f t="shared" si="452"/>
        <v>0</v>
      </c>
      <c r="RKM86" s="16">
        <f t="shared" si="452"/>
        <v>0</v>
      </c>
      <c r="RKN86" s="16">
        <f t="shared" si="452"/>
        <v>0</v>
      </c>
      <c r="RKO86" s="16">
        <f t="shared" si="452"/>
        <v>0</v>
      </c>
      <c r="RKP86" s="16">
        <f t="shared" si="452"/>
        <v>0</v>
      </c>
      <c r="RKQ86" s="16">
        <f t="shared" si="452"/>
        <v>0</v>
      </c>
      <c r="RKR86" s="16">
        <f t="shared" si="452"/>
        <v>0</v>
      </c>
      <c r="RKS86" s="16">
        <f t="shared" si="452"/>
        <v>0</v>
      </c>
      <c r="RKT86" s="16">
        <f t="shared" si="452"/>
        <v>0</v>
      </c>
      <c r="RKU86" s="16">
        <f t="shared" si="452"/>
        <v>0</v>
      </c>
      <c r="RKV86" s="16">
        <f t="shared" si="452"/>
        <v>0</v>
      </c>
      <c r="RKW86" s="16">
        <f t="shared" si="452"/>
        <v>0</v>
      </c>
      <c r="RKX86" s="16">
        <f t="shared" si="452"/>
        <v>0</v>
      </c>
      <c r="RKY86" s="16">
        <f t="shared" si="452"/>
        <v>0</v>
      </c>
      <c r="RKZ86" s="16">
        <f t="shared" si="452"/>
        <v>0</v>
      </c>
      <c r="RLA86" s="16">
        <f t="shared" si="452"/>
        <v>0</v>
      </c>
      <c r="RLB86" s="16">
        <f t="shared" si="452"/>
        <v>0</v>
      </c>
      <c r="RLC86" s="16">
        <f t="shared" si="452"/>
        <v>0</v>
      </c>
      <c r="RLD86" s="16">
        <f t="shared" si="452"/>
        <v>0</v>
      </c>
      <c r="RLE86" s="16">
        <f t="shared" si="452"/>
        <v>0</v>
      </c>
      <c r="RLF86" s="16">
        <f t="shared" si="452"/>
        <v>0</v>
      </c>
      <c r="RLG86" s="16">
        <f t="shared" si="452"/>
        <v>0</v>
      </c>
      <c r="RLH86" s="16">
        <f t="shared" si="452"/>
        <v>0</v>
      </c>
      <c r="RLI86" s="16">
        <f t="shared" si="452"/>
        <v>0</v>
      </c>
      <c r="RLJ86" s="16">
        <f t="shared" si="452"/>
        <v>0</v>
      </c>
      <c r="RLK86" s="16">
        <f t="shared" si="452"/>
        <v>0</v>
      </c>
      <c r="RLL86" s="16">
        <f t="shared" si="452"/>
        <v>0</v>
      </c>
      <c r="RLM86" s="16">
        <f t="shared" si="452"/>
        <v>0</v>
      </c>
      <c r="RLN86" s="16">
        <f t="shared" si="452"/>
        <v>0</v>
      </c>
      <c r="RLO86" s="16">
        <f t="shared" si="452"/>
        <v>0</v>
      </c>
      <c r="RLP86" s="16">
        <f t="shared" si="452"/>
        <v>0</v>
      </c>
      <c r="RLQ86" s="16">
        <f t="shared" si="452"/>
        <v>0</v>
      </c>
      <c r="RLR86" s="16">
        <f t="shared" si="452"/>
        <v>0</v>
      </c>
      <c r="RLS86" s="16">
        <f t="shared" si="452"/>
        <v>0</v>
      </c>
      <c r="RLT86" s="16">
        <f t="shared" ref="RLT86:ROE86" si="453">RLF83</f>
        <v>0</v>
      </c>
      <c r="RLU86" s="16">
        <f t="shared" si="453"/>
        <v>0</v>
      </c>
      <c r="RLV86" s="16">
        <f t="shared" si="453"/>
        <v>0</v>
      </c>
      <c r="RLW86" s="16">
        <f t="shared" si="453"/>
        <v>0</v>
      </c>
      <c r="RLX86" s="16">
        <f t="shared" si="453"/>
        <v>0</v>
      </c>
      <c r="RLY86" s="16">
        <f t="shared" si="453"/>
        <v>0</v>
      </c>
      <c r="RLZ86" s="16">
        <f t="shared" si="453"/>
        <v>0</v>
      </c>
      <c r="RMA86" s="16">
        <f t="shared" si="453"/>
        <v>0</v>
      </c>
      <c r="RMB86" s="16">
        <f t="shared" si="453"/>
        <v>0</v>
      </c>
      <c r="RMC86" s="16">
        <f t="shared" si="453"/>
        <v>0</v>
      </c>
      <c r="RMD86" s="16">
        <f t="shared" si="453"/>
        <v>0</v>
      </c>
      <c r="RME86" s="16">
        <f t="shared" si="453"/>
        <v>0</v>
      </c>
      <c r="RMF86" s="16">
        <f t="shared" si="453"/>
        <v>0</v>
      </c>
      <c r="RMG86" s="16">
        <f t="shared" si="453"/>
        <v>0</v>
      </c>
      <c r="RMH86" s="16">
        <f t="shared" si="453"/>
        <v>0</v>
      </c>
      <c r="RMI86" s="16">
        <f t="shared" si="453"/>
        <v>0</v>
      </c>
      <c r="RMJ86" s="16">
        <f t="shared" si="453"/>
        <v>0</v>
      </c>
      <c r="RMK86" s="16">
        <f t="shared" si="453"/>
        <v>0</v>
      </c>
      <c r="RML86" s="16">
        <f t="shared" si="453"/>
        <v>0</v>
      </c>
      <c r="RMM86" s="16">
        <f t="shared" si="453"/>
        <v>0</v>
      </c>
      <c r="RMN86" s="16">
        <f t="shared" si="453"/>
        <v>0</v>
      </c>
      <c r="RMO86" s="16">
        <f t="shared" si="453"/>
        <v>0</v>
      </c>
      <c r="RMP86" s="16">
        <f t="shared" si="453"/>
        <v>0</v>
      </c>
      <c r="RMQ86" s="16">
        <f t="shared" si="453"/>
        <v>0</v>
      </c>
      <c r="RMR86" s="16">
        <f t="shared" si="453"/>
        <v>0</v>
      </c>
      <c r="RMS86" s="16">
        <f t="shared" si="453"/>
        <v>0</v>
      </c>
      <c r="RMT86" s="16">
        <f t="shared" si="453"/>
        <v>0</v>
      </c>
      <c r="RMU86" s="16">
        <f t="shared" si="453"/>
        <v>0</v>
      </c>
      <c r="RMV86" s="16">
        <f t="shared" si="453"/>
        <v>0</v>
      </c>
      <c r="RMW86" s="16">
        <f t="shared" si="453"/>
        <v>0</v>
      </c>
      <c r="RMX86" s="16">
        <f t="shared" si="453"/>
        <v>0</v>
      </c>
      <c r="RMY86" s="16">
        <f t="shared" si="453"/>
        <v>0</v>
      </c>
      <c r="RMZ86" s="16">
        <f t="shared" si="453"/>
        <v>0</v>
      </c>
      <c r="RNA86" s="16">
        <f t="shared" si="453"/>
        <v>0</v>
      </c>
      <c r="RNB86" s="16">
        <f t="shared" si="453"/>
        <v>0</v>
      </c>
      <c r="RNC86" s="16">
        <f t="shared" si="453"/>
        <v>0</v>
      </c>
      <c r="RND86" s="16">
        <f t="shared" si="453"/>
        <v>0</v>
      </c>
      <c r="RNE86" s="16">
        <f t="shared" si="453"/>
        <v>0</v>
      </c>
      <c r="RNF86" s="16">
        <f t="shared" si="453"/>
        <v>0</v>
      </c>
      <c r="RNG86" s="16">
        <f t="shared" si="453"/>
        <v>0</v>
      </c>
      <c r="RNH86" s="16">
        <f t="shared" si="453"/>
        <v>0</v>
      </c>
      <c r="RNI86" s="16">
        <f t="shared" si="453"/>
        <v>0</v>
      </c>
      <c r="RNJ86" s="16">
        <f t="shared" si="453"/>
        <v>0</v>
      </c>
      <c r="RNK86" s="16">
        <f t="shared" si="453"/>
        <v>0</v>
      </c>
      <c r="RNL86" s="16">
        <f t="shared" si="453"/>
        <v>0</v>
      </c>
      <c r="RNM86" s="16">
        <f t="shared" si="453"/>
        <v>0</v>
      </c>
      <c r="RNN86" s="16">
        <f t="shared" si="453"/>
        <v>0</v>
      </c>
      <c r="RNO86" s="16">
        <f t="shared" si="453"/>
        <v>0</v>
      </c>
      <c r="RNP86" s="16">
        <f t="shared" si="453"/>
        <v>0</v>
      </c>
      <c r="RNQ86" s="16">
        <f t="shared" si="453"/>
        <v>0</v>
      </c>
      <c r="RNR86" s="16">
        <f t="shared" si="453"/>
        <v>0</v>
      </c>
      <c r="RNS86" s="16">
        <f t="shared" si="453"/>
        <v>0</v>
      </c>
      <c r="RNT86" s="16">
        <f t="shared" si="453"/>
        <v>0</v>
      </c>
      <c r="RNU86" s="16">
        <f t="shared" si="453"/>
        <v>0</v>
      </c>
      <c r="RNV86" s="16">
        <f t="shared" si="453"/>
        <v>0</v>
      </c>
      <c r="RNW86" s="16">
        <f t="shared" si="453"/>
        <v>0</v>
      </c>
      <c r="RNX86" s="16">
        <f t="shared" si="453"/>
        <v>0</v>
      </c>
      <c r="RNY86" s="16">
        <f t="shared" si="453"/>
        <v>0</v>
      </c>
      <c r="RNZ86" s="16">
        <f t="shared" si="453"/>
        <v>0</v>
      </c>
      <c r="ROA86" s="16">
        <f t="shared" si="453"/>
        <v>0</v>
      </c>
      <c r="ROB86" s="16">
        <f t="shared" si="453"/>
        <v>0</v>
      </c>
      <c r="ROC86" s="16">
        <f t="shared" si="453"/>
        <v>0</v>
      </c>
      <c r="ROD86" s="16">
        <f t="shared" si="453"/>
        <v>0</v>
      </c>
      <c r="ROE86" s="16">
        <f t="shared" si="453"/>
        <v>0</v>
      </c>
      <c r="ROF86" s="16">
        <f t="shared" ref="ROF86:RQQ86" si="454">RNR83</f>
        <v>0</v>
      </c>
      <c r="ROG86" s="16">
        <f t="shared" si="454"/>
        <v>0</v>
      </c>
      <c r="ROH86" s="16">
        <f t="shared" si="454"/>
        <v>0</v>
      </c>
      <c r="ROI86" s="16">
        <f t="shared" si="454"/>
        <v>0</v>
      </c>
      <c r="ROJ86" s="16">
        <f t="shared" si="454"/>
        <v>0</v>
      </c>
      <c r="ROK86" s="16">
        <f t="shared" si="454"/>
        <v>0</v>
      </c>
      <c r="ROL86" s="16">
        <f t="shared" si="454"/>
        <v>0</v>
      </c>
      <c r="ROM86" s="16">
        <f t="shared" si="454"/>
        <v>0</v>
      </c>
      <c r="RON86" s="16">
        <f t="shared" si="454"/>
        <v>0</v>
      </c>
      <c r="ROO86" s="16">
        <f t="shared" si="454"/>
        <v>0</v>
      </c>
      <c r="ROP86" s="16">
        <f t="shared" si="454"/>
        <v>0</v>
      </c>
      <c r="ROQ86" s="16">
        <f t="shared" si="454"/>
        <v>0</v>
      </c>
      <c r="ROR86" s="16">
        <f t="shared" si="454"/>
        <v>0</v>
      </c>
      <c r="ROS86" s="16">
        <f t="shared" si="454"/>
        <v>0</v>
      </c>
      <c r="ROT86" s="16">
        <f t="shared" si="454"/>
        <v>0</v>
      </c>
      <c r="ROU86" s="16">
        <f t="shared" si="454"/>
        <v>0</v>
      </c>
      <c r="ROV86" s="16">
        <f t="shared" si="454"/>
        <v>0</v>
      </c>
      <c r="ROW86" s="16">
        <f t="shared" si="454"/>
        <v>0</v>
      </c>
      <c r="ROX86" s="16">
        <f t="shared" si="454"/>
        <v>0</v>
      </c>
      <c r="ROY86" s="16">
        <f t="shared" si="454"/>
        <v>0</v>
      </c>
      <c r="ROZ86" s="16">
        <f t="shared" si="454"/>
        <v>0</v>
      </c>
      <c r="RPA86" s="16">
        <f t="shared" si="454"/>
        <v>0</v>
      </c>
      <c r="RPB86" s="16">
        <f t="shared" si="454"/>
        <v>0</v>
      </c>
      <c r="RPC86" s="16">
        <f t="shared" si="454"/>
        <v>0</v>
      </c>
      <c r="RPD86" s="16">
        <f t="shared" si="454"/>
        <v>0</v>
      </c>
      <c r="RPE86" s="16">
        <f t="shared" si="454"/>
        <v>0</v>
      </c>
      <c r="RPF86" s="16">
        <f t="shared" si="454"/>
        <v>0</v>
      </c>
      <c r="RPG86" s="16">
        <f t="shared" si="454"/>
        <v>0</v>
      </c>
      <c r="RPH86" s="16">
        <f t="shared" si="454"/>
        <v>0</v>
      </c>
      <c r="RPI86" s="16">
        <f t="shared" si="454"/>
        <v>0</v>
      </c>
      <c r="RPJ86" s="16">
        <f t="shared" si="454"/>
        <v>0</v>
      </c>
      <c r="RPK86" s="16">
        <f t="shared" si="454"/>
        <v>0</v>
      </c>
      <c r="RPL86" s="16">
        <f t="shared" si="454"/>
        <v>0</v>
      </c>
      <c r="RPM86" s="16">
        <f t="shared" si="454"/>
        <v>0</v>
      </c>
      <c r="RPN86" s="16">
        <f t="shared" si="454"/>
        <v>0</v>
      </c>
      <c r="RPO86" s="16">
        <f t="shared" si="454"/>
        <v>0</v>
      </c>
      <c r="RPP86" s="16">
        <f t="shared" si="454"/>
        <v>0</v>
      </c>
      <c r="RPQ86" s="16">
        <f t="shared" si="454"/>
        <v>0</v>
      </c>
      <c r="RPR86" s="16">
        <f t="shared" si="454"/>
        <v>0</v>
      </c>
      <c r="RPS86" s="16">
        <f t="shared" si="454"/>
        <v>0</v>
      </c>
      <c r="RPT86" s="16">
        <f t="shared" si="454"/>
        <v>0</v>
      </c>
      <c r="RPU86" s="16">
        <f t="shared" si="454"/>
        <v>0</v>
      </c>
      <c r="RPV86" s="16">
        <f t="shared" si="454"/>
        <v>0</v>
      </c>
      <c r="RPW86" s="16">
        <f t="shared" si="454"/>
        <v>0</v>
      </c>
      <c r="RPX86" s="16">
        <f t="shared" si="454"/>
        <v>0</v>
      </c>
      <c r="RPY86" s="16">
        <f t="shared" si="454"/>
        <v>0</v>
      </c>
      <c r="RPZ86" s="16">
        <f t="shared" si="454"/>
        <v>0</v>
      </c>
      <c r="RQA86" s="16">
        <f t="shared" si="454"/>
        <v>0</v>
      </c>
      <c r="RQB86" s="16">
        <f t="shared" si="454"/>
        <v>0</v>
      </c>
      <c r="RQC86" s="16">
        <f t="shared" si="454"/>
        <v>0</v>
      </c>
      <c r="RQD86" s="16">
        <f t="shared" si="454"/>
        <v>0</v>
      </c>
      <c r="RQE86" s="16">
        <f t="shared" si="454"/>
        <v>0</v>
      </c>
      <c r="RQF86" s="16">
        <f t="shared" si="454"/>
        <v>0</v>
      </c>
      <c r="RQG86" s="16">
        <f t="shared" si="454"/>
        <v>0</v>
      </c>
      <c r="RQH86" s="16">
        <f t="shared" si="454"/>
        <v>0</v>
      </c>
      <c r="RQI86" s="16">
        <f t="shared" si="454"/>
        <v>0</v>
      </c>
      <c r="RQJ86" s="16">
        <f t="shared" si="454"/>
        <v>0</v>
      </c>
      <c r="RQK86" s="16">
        <f t="shared" si="454"/>
        <v>0</v>
      </c>
      <c r="RQL86" s="16">
        <f t="shared" si="454"/>
        <v>0</v>
      </c>
      <c r="RQM86" s="16">
        <f t="shared" si="454"/>
        <v>0</v>
      </c>
      <c r="RQN86" s="16">
        <f t="shared" si="454"/>
        <v>0</v>
      </c>
      <c r="RQO86" s="16">
        <f t="shared" si="454"/>
        <v>0</v>
      </c>
      <c r="RQP86" s="16">
        <f t="shared" si="454"/>
        <v>0</v>
      </c>
      <c r="RQQ86" s="16">
        <f t="shared" si="454"/>
        <v>0</v>
      </c>
      <c r="RQR86" s="16">
        <f t="shared" ref="RQR86:RTC86" si="455">RQD83</f>
        <v>0</v>
      </c>
      <c r="RQS86" s="16">
        <f t="shared" si="455"/>
        <v>0</v>
      </c>
      <c r="RQT86" s="16">
        <f t="shared" si="455"/>
        <v>0</v>
      </c>
      <c r="RQU86" s="16">
        <f t="shared" si="455"/>
        <v>0</v>
      </c>
      <c r="RQV86" s="16">
        <f t="shared" si="455"/>
        <v>0</v>
      </c>
      <c r="RQW86" s="16">
        <f t="shared" si="455"/>
        <v>0</v>
      </c>
      <c r="RQX86" s="16">
        <f t="shared" si="455"/>
        <v>0</v>
      </c>
      <c r="RQY86" s="16">
        <f t="shared" si="455"/>
        <v>0</v>
      </c>
      <c r="RQZ86" s="16">
        <f t="shared" si="455"/>
        <v>0</v>
      </c>
      <c r="RRA86" s="16">
        <f t="shared" si="455"/>
        <v>0</v>
      </c>
      <c r="RRB86" s="16">
        <f t="shared" si="455"/>
        <v>0</v>
      </c>
      <c r="RRC86" s="16">
        <f t="shared" si="455"/>
        <v>0</v>
      </c>
      <c r="RRD86" s="16">
        <f t="shared" si="455"/>
        <v>0</v>
      </c>
      <c r="RRE86" s="16">
        <f t="shared" si="455"/>
        <v>0</v>
      </c>
      <c r="RRF86" s="16">
        <f t="shared" si="455"/>
        <v>0</v>
      </c>
      <c r="RRG86" s="16">
        <f t="shared" si="455"/>
        <v>0</v>
      </c>
      <c r="RRH86" s="16">
        <f t="shared" si="455"/>
        <v>0</v>
      </c>
      <c r="RRI86" s="16">
        <f t="shared" si="455"/>
        <v>0</v>
      </c>
      <c r="RRJ86" s="16">
        <f t="shared" si="455"/>
        <v>0</v>
      </c>
      <c r="RRK86" s="16">
        <f t="shared" si="455"/>
        <v>0</v>
      </c>
      <c r="RRL86" s="16">
        <f t="shared" si="455"/>
        <v>0</v>
      </c>
      <c r="RRM86" s="16">
        <f t="shared" si="455"/>
        <v>0</v>
      </c>
      <c r="RRN86" s="16">
        <f t="shared" si="455"/>
        <v>0</v>
      </c>
      <c r="RRO86" s="16">
        <f t="shared" si="455"/>
        <v>0</v>
      </c>
      <c r="RRP86" s="16">
        <f t="shared" si="455"/>
        <v>0</v>
      </c>
      <c r="RRQ86" s="16">
        <f t="shared" si="455"/>
        <v>0</v>
      </c>
      <c r="RRR86" s="16">
        <f t="shared" si="455"/>
        <v>0</v>
      </c>
      <c r="RRS86" s="16">
        <f t="shared" si="455"/>
        <v>0</v>
      </c>
      <c r="RRT86" s="16">
        <f t="shared" si="455"/>
        <v>0</v>
      </c>
      <c r="RRU86" s="16">
        <f t="shared" si="455"/>
        <v>0</v>
      </c>
      <c r="RRV86" s="16">
        <f t="shared" si="455"/>
        <v>0</v>
      </c>
      <c r="RRW86" s="16">
        <f t="shared" si="455"/>
        <v>0</v>
      </c>
      <c r="RRX86" s="16">
        <f t="shared" si="455"/>
        <v>0</v>
      </c>
      <c r="RRY86" s="16">
        <f t="shared" si="455"/>
        <v>0</v>
      </c>
      <c r="RRZ86" s="16">
        <f t="shared" si="455"/>
        <v>0</v>
      </c>
      <c r="RSA86" s="16">
        <f t="shared" si="455"/>
        <v>0</v>
      </c>
      <c r="RSB86" s="16">
        <f t="shared" si="455"/>
        <v>0</v>
      </c>
      <c r="RSC86" s="16">
        <f t="shared" si="455"/>
        <v>0</v>
      </c>
      <c r="RSD86" s="16">
        <f t="shared" si="455"/>
        <v>0</v>
      </c>
      <c r="RSE86" s="16">
        <f t="shared" si="455"/>
        <v>0</v>
      </c>
      <c r="RSF86" s="16">
        <f t="shared" si="455"/>
        <v>0</v>
      </c>
      <c r="RSG86" s="16">
        <f t="shared" si="455"/>
        <v>0</v>
      </c>
      <c r="RSH86" s="16">
        <f t="shared" si="455"/>
        <v>0</v>
      </c>
      <c r="RSI86" s="16">
        <f t="shared" si="455"/>
        <v>0</v>
      </c>
      <c r="RSJ86" s="16">
        <f t="shared" si="455"/>
        <v>0</v>
      </c>
      <c r="RSK86" s="16">
        <f t="shared" si="455"/>
        <v>0</v>
      </c>
      <c r="RSL86" s="16">
        <f t="shared" si="455"/>
        <v>0</v>
      </c>
      <c r="RSM86" s="16">
        <f t="shared" si="455"/>
        <v>0</v>
      </c>
      <c r="RSN86" s="16">
        <f t="shared" si="455"/>
        <v>0</v>
      </c>
      <c r="RSO86" s="16">
        <f t="shared" si="455"/>
        <v>0</v>
      </c>
      <c r="RSP86" s="16">
        <f t="shared" si="455"/>
        <v>0</v>
      </c>
      <c r="RSQ86" s="16">
        <f t="shared" si="455"/>
        <v>0</v>
      </c>
      <c r="RSR86" s="16">
        <f t="shared" si="455"/>
        <v>0</v>
      </c>
      <c r="RSS86" s="16">
        <f t="shared" si="455"/>
        <v>0</v>
      </c>
      <c r="RST86" s="16">
        <f t="shared" si="455"/>
        <v>0</v>
      </c>
      <c r="RSU86" s="16">
        <f t="shared" si="455"/>
        <v>0</v>
      </c>
      <c r="RSV86" s="16">
        <f t="shared" si="455"/>
        <v>0</v>
      </c>
      <c r="RSW86" s="16">
        <f t="shared" si="455"/>
        <v>0</v>
      </c>
      <c r="RSX86" s="16">
        <f t="shared" si="455"/>
        <v>0</v>
      </c>
      <c r="RSY86" s="16">
        <f t="shared" si="455"/>
        <v>0</v>
      </c>
      <c r="RSZ86" s="16">
        <f t="shared" si="455"/>
        <v>0</v>
      </c>
      <c r="RTA86" s="16">
        <f t="shared" si="455"/>
        <v>0</v>
      </c>
      <c r="RTB86" s="16">
        <f t="shared" si="455"/>
        <v>0</v>
      </c>
      <c r="RTC86" s="16">
        <f t="shared" si="455"/>
        <v>0</v>
      </c>
      <c r="RTD86" s="16">
        <f t="shared" ref="RTD86:RVO86" si="456">RSP83</f>
        <v>0</v>
      </c>
      <c r="RTE86" s="16">
        <f t="shared" si="456"/>
        <v>0</v>
      </c>
      <c r="RTF86" s="16">
        <f t="shared" si="456"/>
        <v>0</v>
      </c>
      <c r="RTG86" s="16">
        <f t="shared" si="456"/>
        <v>0</v>
      </c>
      <c r="RTH86" s="16">
        <f t="shared" si="456"/>
        <v>0</v>
      </c>
      <c r="RTI86" s="16">
        <f t="shared" si="456"/>
        <v>0</v>
      </c>
      <c r="RTJ86" s="16">
        <f t="shared" si="456"/>
        <v>0</v>
      </c>
      <c r="RTK86" s="16">
        <f t="shared" si="456"/>
        <v>0</v>
      </c>
      <c r="RTL86" s="16">
        <f t="shared" si="456"/>
        <v>0</v>
      </c>
      <c r="RTM86" s="16">
        <f t="shared" si="456"/>
        <v>0</v>
      </c>
      <c r="RTN86" s="16">
        <f t="shared" si="456"/>
        <v>0</v>
      </c>
      <c r="RTO86" s="16">
        <f t="shared" si="456"/>
        <v>0</v>
      </c>
      <c r="RTP86" s="16">
        <f t="shared" si="456"/>
        <v>0</v>
      </c>
      <c r="RTQ86" s="16">
        <f t="shared" si="456"/>
        <v>0</v>
      </c>
      <c r="RTR86" s="16">
        <f t="shared" si="456"/>
        <v>0</v>
      </c>
      <c r="RTS86" s="16">
        <f t="shared" si="456"/>
        <v>0</v>
      </c>
      <c r="RTT86" s="16">
        <f t="shared" si="456"/>
        <v>0</v>
      </c>
      <c r="RTU86" s="16">
        <f t="shared" si="456"/>
        <v>0</v>
      </c>
      <c r="RTV86" s="16">
        <f t="shared" si="456"/>
        <v>0</v>
      </c>
      <c r="RTW86" s="16">
        <f t="shared" si="456"/>
        <v>0</v>
      </c>
      <c r="RTX86" s="16">
        <f t="shared" si="456"/>
        <v>0</v>
      </c>
      <c r="RTY86" s="16">
        <f t="shared" si="456"/>
        <v>0</v>
      </c>
      <c r="RTZ86" s="16">
        <f t="shared" si="456"/>
        <v>0</v>
      </c>
      <c r="RUA86" s="16">
        <f t="shared" si="456"/>
        <v>0</v>
      </c>
      <c r="RUB86" s="16">
        <f t="shared" si="456"/>
        <v>0</v>
      </c>
      <c r="RUC86" s="16">
        <f t="shared" si="456"/>
        <v>0</v>
      </c>
      <c r="RUD86" s="16">
        <f t="shared" si="456"/>
        <v>0</v>
      </c>
      <c r="RUE86" s="16">
        <f t="shared" si="456"/>
        <v>0</v>
      </c>
      <c r="RUF86" s="16">
        <f t="shared" si="456"/>
        <v>0</v>
      </c>
      <c r="RUG86" s="16">
        <f t="shared" si="456"/>
        <v>0</v>
      </c>
      <c r="RUH86" s="16">
        <f t="shared" si="456"/>
        <v>0</v>
      </c>
      <c r="RUI86" s="16">
        <f t="shared" si="456"/>
        <v>0</v>
      </c>
      <c r="RUJ86" s="16">
        <f t="shared" si="456"/>
        <v>0</v>
      </c>
      <c r="RUK86" s="16">
        <f t="shared" si="456"/>
        <v>0</v>
      </c>
      <c r="RUL86" s="16">
        <f t="shared" si="456"/>
        <v>0</v>
      </c>
      <c r="RUM86" s="16">
        <f t="shared" si="456"/>
        <v>0</v>
      </c>
      <c r="RUN86" s="16">
        <f t="shared" si="456"/>
        <v>0</v>
      </c>
      <c r="RUO86" s="16">
        <f t="shared" si="456"/>
        <v>0</v>
      </c>
      <c r="RUP86" s="16">
        <f t="shared" si="456"/>
        <v>0</v>
      </c>
      <c r="RUQ86" s="16">
        <f t="shared" si="456"/>
        <v>0</v>
      </c>
      <c r="RUR86" s="16">
        <f t="shared" si="456"/>
        <v>0</v>
      </c>
      <c r="RUS86" s="16">
        <f t="shared" si="456"/>
        <v>0</v>
      </c>
      <c r="RUT86" s="16">
        <f t="shared" si="456"/>
        <v>0</v>
      </c>
      <c r="RUU86" s="16">
        <f t="shared" si="456"/>
        <v>0</v>
      </c>
      <c r="RUV86" s="16">
        <f t="shared" si="456"/>
        <v>0</v>
      </c>
      <c r="RUW86" s="16">
        <f t="shared" si="456"/>
        <v>0</v>
      </c>
      <c r="RUX86" s="16">
        <f t="shared" si="456"/>
        <v>0</v>
      </c>
      <c r="RUY86" s="16">
        <f t="shared" si="456"/>
        <v>0</v>
      </c>
      <c r="RUZ86" s="16">
        <f t="shared" si="456"/>
        <v>0</v>
      </c>
      <c r="RVA86" s="16">
        <f t="shared" si="456"/>
        <v>0</v>
      </c>
      <c r="RVB86" s="16">
        <f t="shared" si="456"/>
        <v>0</v>
      </c>
      <c r="RVC86" s="16">
        <f t="shared" si="456"/>
        <v>0</v>
      </c>
      <c r="RVD86" s="16">
        <f t="shared" si="456"/>
        <v>0</v>
      </c>
      <c r="RVE86" s="16">
        <f t="shared" si="456"/>
        <v>0</v>
      </c>
      <c r="RVF86" s="16">
        <f t="shared" si="456"/>
        <v>0</v>
      </c>
      <c r="RVG86" s="16">
        <f t="shared" si="456"/>
        <v>0</v>
      </c>
      <c r="RVH86" s="16">
        <f t="shared" si="456"/>
        <v>0</v>
      </c>
      <c r="RVI86" s="16">
        <f t="shared" si="456"/>
        <v>0</v>
      </c>
      <c r="RVJ86" s="16">
        <f t="shared" si="456"/>
        <v>0</v>
      </c>
      <c r="RVK86" s="16">
        <f t="shared" si="456"/>
        <v>0</v>
      </c>
      <c r="RVL86" s="16">
        <f t="shared" si="456"/>
        <v>0</v>
      </c>
      <c r="RVM86" s="16">
        <f t="shared" si="456"/>
        <v>0</v>
      </c>
      <c r="RVN86" s="16">
        <f t="shared" si="456"/>
        <v>0</v>
      </c>
      <c r="RVO86" s="16">
        <f t="shared" si="456"/>
        <v>0</v>
      </c>
      <c r="RVP86" s="16">
        <f t="shared" ref="RVP86:RYA86" si="457">RVB83</f>
        <v>0</v>
      </c>
      <c r="RVQ86" s="16">
        <f t="shared" si="457"/>
        <v>0</v>
      </c>
      <c r="RVR86" s="16">
        <f t="shared" si="457"/>
        <v>0</v>
      </c>
      <c r="RVS86" s="16">
        <f t="shared" si="457"/>
        <v>0</v>
      </c>
      <c r="RVT86" s="16">
        <f t="shared" si="457"/>
        <v>0</v>
      </c>
      <c r="RVU86" s="16">
        <f t="shared" si="457"/>
        <v>0</v>
      </c>
      <c r="RVV86" s="16">
        <f t="shared" si="457"/>
        <v>0</v>
      </c>
      <c r="RVW86" s="16">
        <f t="shared" si="457"/>
        <v>0</v>
      </c>
      <c r="RVX86" s="16">
        <f t="shared" si="457"/>
        <v>0</v>
      </c>
      <c r="RVY86" s="16">
        <f t="shared" si="457"/>
        <v>0</v>
      </c>
      <c r="RVZ86" s="16">
        <f t="shared" si="457"/>
        <v>0</v>
      </c>
      <c r="RWA86" s="16">
        <f t="shared" si="457"/>
        <v>0</v>
      </c>
      <c r="RWB86" s="16">
        <f t="shared" si="457"/>
        <v>0</v>
      </c>
      <c r="RWC86" s="16">
        <f t="shared" si="457"/>
        <v>0</v>
      </c>
      <c r="RWD86" s="16">
        <f t="shared" si="457"/>
        <v>0</v>
      </c>
      <c r="RWE86" s="16">
        <f t="shared" si="457"/>
        <v>0</v>
      </c>
      <c r="RWF86" s="16">
        <f t="shared" si="457"/>
        <v>0</v>
      </c>
      <c r="RWG86" s="16">
        <f t="shared" si="457"/>
        <v>0</v>
      </c>
      <c r="RWH86" s="16">
        <f t="shared" si="457"/>
        <v>0</v>
      </c>
      <c r="RWI86" s="16">
        <f t="shared" si="457"/>
        <v>0</v>
      </c>
      <c r="RWJ86" s="16">
        <f t="shared" si="457"/>
        <v>0</v>
      </c>
      <c r="RWK86" s="16">
        <f t="shared" si="457"/>
        <v>0</v>
      </c>
      <c r="RWL86" s="16">
        <f t="shared" si="457"/>
        <v>0</v>
      </c>
      <c r="RWM86" s="16">
        <f t="shared" si="457"/>
        <v>0</v>
      </c>
      <c r="RWN86" s="16">
        <f t="shared" si="457"/>
        <v>0</v>
      </c>
      <c r="RWO86" s="16">
        <f t="shared" si="457"/>
        <v>0</v>
      </c>
      <c r="RWP86" s="16">
        <f t="shared" si="457"/>
        <v>0</v>
      </c>
      <c r="RWQ86" s="16">
        <f t="shared" si="457"/>
        <v>0</v>
      </c>
      <c r="RWR86" s="16">
        <f t="shared" si="457"/>
        <v>0</v>
      </c>
      <c r="RWS86" s="16">
        <f t="shared" si="457"/>
        <v>0</v>
      </c>
      <c r="RWT86" s="16">
        <f t="shared" si="457"/>
        <v>0</v>
      </c>
      <c r="RWU86" s="16">
        <f t="shared" si="457"/>
        <v>0</v>
      </c>
      <c r="RWV86" s="16">
        <f t="shared" si="457"/>
        <v>0</v>
      </c>
      <c r="RWW86" s="16">
        <f t="shared" si="457"/>
        <v>0</v>
      </c>
      <c r="RWX86" s="16">
        <f t="shared" si="457"/>
        <v>0</v>
      </c>
      <c r="RWY86" s="16">
        <f t="shared" si="457"/>
        <v>0</v>
      </c>
      <c r="RWZ86" s="16">
        <f t="shared" si="457"/>
        <v>0</v>
      </c>
      <c r="RXA86" s="16">
        <f t="shared" si="457"/>
        <v>0</v>
      </c>
      <c r="RXB86" s="16">
        <f t="shared" si="457"/>
        <v>0</v>
      </c>
      <c r="RXC86" s="16">
        <f t="shared" si="457"/>
        <v>0</v>
      </c>
      <c r="RXD86" s="16">
        <f t="shared" si="457"/>
        <v>0</v>
      </c>
      <c r="RXE86" s="16">
        <f t="shared" si="457"/>
        <v>0</v>
      </c>
      <c r="RXF86" s="16">
        <f t="shared" si="457"/>
        <v>0</v>
      </c>
      <c r="RXG86" s="16">
        <f t="shared" si="457"/>
        <v>0</v>
      </c>
      <c r="RXH86" s="16">
        <f t="shared" si="457"/>
        <v>0</v>
      </c>
      <c r="RXI86" s="16">
        <f t="shared" si="457"/>
        <v>0</v>
      </c>
      <c r="RXJ86" s="16">
        <f t="shared" si="457"/>
        <v>0</v>
      </c>
      <c r="RXK86" s="16">
        <f t="shared" si="457"/>
        <v>0</v>
      </c>
      <c r="RXL86" s="16">
        <f t="shared" si="457"/>
        <v>0</v>
      </c>
      <c r="RXM86" s="16">
        <f t="shared" si="457"/>
        <v>0</v>
      </c>
      <c r="RXN86" s="16">
        <f t="shared" si="457"/>
        <v>0</v>
      </c>
      <c r="RXO86" s="16">
        <f t="shared" si="457"/>
        <v>0</v>
      </c>
      <c r="RXP86" s="16">
        <f t="shared" si="457"/>
        <v>0</v>
      </c>
      <c r="RXQ86" s="16">
        <f t="shared" si="457"/>
        <v>0</v>
      </c>
      <c r="RXR86" s="16">
        <f t="shared" si="457"/>
        <v>0</v>
      </c>
      <c r="RXS86" s="16">
        <f t="shared" si="457"/>
        <v>0</v>
      </c>
      <c r="RXT86" s="16">
        <f t="shared" si="457"/>
        <v>0</v>
      </c>
      <c r="RXU86" s="16">
        <f t="shared" si="457"/>
        <v>0</v>
      </c>
      <c r="RXV86" s="16">
        <f t="shared" si="457"/>
        <v>0</v>
      </c>
      <c r="RXW86" s="16">
        <f t="shared" si="457"/>
        <v>0</v>
      </c>
      <c r="RXX86" s="16">
        <f t="shared" si="457"/>
        <v>0</v>
      </c>
      <c r="RXY86" s="16">
        <f t="shared" si="457"/>
        <v>0</v>
      </c>
      <c r="RXZ86" s="16">
        <f t="shared" si="457"/>
        <v>0</v>
      </c>
      <c r="RYA86" s="16">
        <f t="shared" si="457"/>
        <v>0</v>
      </c>
      <c r="RYB86" s="16">
        <f t="shared" ref="RYB86:SAM86" si="458">RXN83</f>
        <v>0</v>
      </c>
      <c r="RYC86" s="16">
        <f t="shared" si="458"/>
        <v>0</v>
      </c>
      <c r="RYD86" s="16">
        <f t="shared" si="458"/>
        <v>0</v>
      </c>
      <c r="RYE86" s="16">
        <f t="shared" si="458"/>
        <v>0</v>
      </c>
      <c r="RYF86" s="16">
        <f t="shared" si="458"/>
        <v>0</v>
      </c>
      <c r="RYG86" s="16">
        <f t="shared" si="458"/>
        <v>0</v>
      </c>
      <c r="RYH86" s="16">
        <f t="shared" si="458"/>
        <v>0</v>
      </c>
      <c r="RYI86" s="16">
        <f t="shared" si="458"/>
        <v>0</v>
      </c>
      <c r="RYJ86" s="16">
        <f t="shared" si="458"/>
        <v>0</v>
      </c>
      <c r="RYK86" s="16">
        <f t="shared" si="458"/>
        <v>0</v>
      </c>
      <c r="RYL86" s="16">
        <f t="shared" si="458"/>
        <v>0</v>
      </c>
      <c r="RYM86" s="16">
        <f t="shared" si="458"/>
        <v>0</v>
      </c>
      <c r="RYN86" s="16">
        <f t="shared" si="458"/>
        <v>0</v>
      </c>
      <c r="RYO86" s="16">
        <f t="shared" si="458"/>
        <v>0</v>
      </c>
      <c r="RYP86" s="16">
        <f t="shared" si="458"/>
        <v>0</v>
      </c>
      <c r="RYQ86" s="16">
        <f t="shared" si="458"/>
        <v>0</v>
      </c>
      <c r="RYR86" s="16">
        <f t="shared" si="458"/>
        <v>0</v>
      </c>
      <c r="RYS86" s="16">
        <f t="shared" si="458"/>
        <v>0</v>
      </c>
      <c r="RYT86" s="16">
        <f t="shared" si="458"/>
        <v>0</v>
      </c>
      <c r="RYU86" s="16">
        <f t="shared" si="458"/>
        <v>0</v>
      </c>
      <c r="RYV86" s="16">
        <f t="shared" si="458"/>
        <v>0</v>
      </c>
      <c r="RYW86" s="16">
        <f t="shared" si="458"/>
        <v>0</v>
      </c>
      <c r="RYX86" s="16">
        <f t="shared" si="458"/>
        <v>0</v>
      </c>
      <c r="RYY86" s="16">
        <f t="shared" si="458"/>
        <v>0</v>
      </c>
      <c r="RYZ86" s="16">
        <f t="shared" si="458"/>
        <v>0</v>
      </c>
      <c r="RZA86" s="16">
        <f t="shared" si="458"/>
        <v>0</v>
      </c>
      <c r="RZB86" s="16">
        <f t="shared" si="458"/>
        <v>0</v>
      </c>
      <c r="RZC86" s="16">
        <f t="shared" si="458"/>
        <v>0</v>
      </c>
      <c r="RZD86" s="16">
        <f t="shared" si="458"/>
        <v>0</v>
      </c>
      <c r="RZE86" s="16">
        <f t="shared" si="458"/>
        <v>0</v>
      </c>
      <c r="RZF86" s="16">
        <f t="shared" si="458"/>
        <v>0</v>
      </c>
      <c r="RZG86" s="16">
        <f t="shared" si="458"/>
        <v>0</v>
      </c>
      <c r="RZH86" s="16">
        <f t="shared" si="458"/>
        <v>0</v>
      </c>
      <c r="RZI86" s="16">
        <f t="shared" si="458"/>
        <v>0</v>
      </c>
      <c r="RZJ86" s="16">
        <f t="shared" si="458"/>
        <v>0</v>
      </c>
      <c r="RZK86" s="16">
        <f t="shared" si="458"/>
        <v>0</v>
      </c>
      <c r="RZL86" s="16">
        <f t="shared" si="458"/>
        <v>0</v>
      </c>
      <c r="RZM86" s="16">
        <f t="shared" si="458"/>
        <v>0</v>
      </c>
      <c r="RZN86" s="16">
        <f t="shared" si="458"/>
        <v>0</v>
      </c>
      <c r="RZO86" s="16">
        <f t="shared" si="458"/>
        <v>0</v>
      </c>
      <c r="RZP86" s="16">
        <f t="shared" si="458"/>
        <v>0</v>
      </c>
      <c r="RZQ86" s="16">
        <f t="shared" si="458"/>
        <v>0</v>
      </c>
      <c r="RZR86" s="16">
        <f t="shared" si="458"/>
        <v>0</v>
      </c>
      <c r="RZS86" s="16">
        <f t="shared" si="458"/>
        <v>0</v>
      </c>
      <c r="RZT86" s="16">
        <f t="shared" si="458"/>
        <v>0</v>
      </c>
      <c r="RZU86" s="16">
        <f t="shared" si="458"/>
        <v>0</v>
      </c>
      <c r="RZV86" s="16">
        <f t="shared" si="458"/>
        <v>0</v>
      </c>
      <c r="RZW86" s="16">
        <f t="shared" si="458"/>
        <v>0</v>
      </c>
      <c r="RZX86" s="16">
        <f t="shared" si="458"/>
        <v>0</v>
      </c>
      <c r="RZY86" s="16">
        <f t="shared" si="458"/>
        <v>0</v>
      </c>
      <c r="RZZ86" s="16">
        <f t="shared" si="458"/>
        <v>0</v>
      </c>
      <c r="SAA86" s="16">
        <f t="shared" si="458"/>
        <v>0</v>
      </c>
      <c r="SAB86" s="16">
        <f t="shared" si="458"/>
        <v>0</v>
      </c>
      <c r="SAC86" s="16">
        <f t="shared" si="458"/>
        <v>0</v>
      </c>
      <c r="SAD86" s="16">
        <f t="shared" si="458"/>
        <v>0</v>
      </c>
      <c r="SAE86" s="16">
        <f t="shared" si="458"/>
        <v>0</v>
      </c>
      <c r="SAF86" s="16">
        <f t="shared" si="458"/>
        <v>0</v>
      </c>
      <c r="SAG86" s="16">
        <f t="shared" si="458"/>
        <v>0</v>
      </c>
      <c r="SAH86" s="16">
        <f t="shared" si="458"/>
        <v>0</v>
      </c>
      <c r="SAI86" s="16">
        <f t="shared" si="458"/>
        <v>0</v>
      </c>
      <c r="SAJ86" s="16">
        <f t="shared" si="458"/>
        <v>0</v>
      </c>
      <c r="SAK86" s="16">
        <f t="shared" si="458"/>
        <v>0</v>
      </c>
      <c r="SAL86" s="16">
        <f t="shared" si="458"/>
        <v>0</v>
      </c>
      <c r="SAM86" s="16">
        <f t="shared" si="458"/>
        <v>0</v>
      </c>
      <c r="SAN86" s="16">
        <f t="shared" ref="SAN86:SCY86" si="459">RZZ83</f>
        <v>0</v>
      </c>
      <c r="SAO86" s="16">
        <f t="shared" si="459"/>
        <v>0</v>
      </c>
      <c r="SAP86" s="16">
        <f t="shared" si="459"/>
        <v>0</v>
      </c>
      <c r="SAQ86" s="16">
        <f t="shared" si="459"/>
        <v>0</v>
      </c>
      <c r="SAR86" s="16">
        <f t="shared" si="459"/>
        <v>0</v>
      </c>
      <c r="SAS86" s="16">
        <f t="shared" si="459"/>
        <v>0</v>
      </c>
      <c r="SAT86" s="16">
        <f t="shared" si="459"/>
        <v>0</v>
      </c>
      <c r="SAU86" s="16">
        <f t="shared" si="459"/>
        <v>0</v>
      </c>
      <c r="SAV86" s="16">
        <f t="shared" si="459"/>
        <v>0</v>
      </c>
      <c r="SAW86" s="16">
        <f t="shared" si="459"/>
        <v>0</v>
      </c>
      <c r="SAX86" s="16">
        <f t="shared" si="459"/>
        <v>0</v>
      </c>
      <c r="SAY86" s="16">
        <f t="shared" si="459"/>
        <v>0</v>
      </c>
      <c r="SAZ86" s="16">
        <f t="shared" si="459"/>
        <v>0</v>
      </c>
      <c r="SBA86" s="16">
        <f t="shared" si="459"/>
        <v>0</v>
      </c>
      <c r="SBB86" s="16">
        <f t="shared" si="459"/>
        <v>0</v>
      </c>
      <c r="SBC86" s="16">
        <f t="shared" si="459"/>
        <v>0</v>
      </c>
      <c r="SBD86" s="16">
        <f t="shared" si="459"/>
        <v>0</v>
      </c>
      <c r="SBE86" s="16">
        <f t="shared" si="459"/>
        <v>0</v>
      </c>
      <c r="SBF86" s="16">
        <f t="shared" si="459"/>
        <v>0</v>
      </c>
      <c r="SBG86" s="16">
        <f t="shared" si="459"/>
        <v>0</v>
      </c>
      <c r="SBH86" s="16">
        <f t="shared" si="459"/>
        <v>0</v>
      </c>
      <c r="SBI86" s="16">
        <f t="shared" si="459"/>
        <v>0</v>
      </c>
      <c r="SBJ86" s="16">
        <f t="shared" si="459"/>
        <v>0</v>
      </c>
      <c r="SBK86" s="16">
        <f t="shared" si="459"/>
        <v>0</v>
      </c>
      <c r="SBL86" s="16">
        <f t="shared" si="459"/>
        <v>0</v>
      </c>
      <c r="SBM86" s="16">
        <f t="shared" si="459"/>
        <v>0</v>
      </c>
      <c r="SBN86" s="16">
        <f t="shared" si="459"/>
        <v>0</v>
      </c>
      <c r="SBO86" s="16">
        <f t="shared" si="459"/>
        <v>0</v>
      </c>
      <c r="SBP86" s="16">
        <f t="shared" si="459"/>
        <v>0</v>
      </c>
      <c r="SBQ86" s="16">
        <f t="shared" si="459"/>
        <v>0</v>
      </c>
      <c r="SBR86" s="16">
        <f t="shared" si="459"/>
        <v>0</v>
      </c>
      <c r="SBS86" s="16">
        <f t="shared" si="459"/>
        <v>0</v>
      </c>
      <c r="SBT86" s="16">
        <f t="shared" si="459"/>
        <v>0</v>
      </c>
      <c r="SBU86" s="16">
        <f t="shared" si="459"/>
        <v>0</v>
      </c>
      <c r="SBV86" s="16">
        <f t="shared" si="459"/>
        <v>0</v>
      </c>
      <c r="SBW86" s="16">
        <f t="shared" si="459"/>
        <v>0</v>
      </c>
      <c r="SBX86" s="16">
        <f t="shared" si="459"/>
        <v>0</v>
      </c>
      <c r="SBY86" s="16">
        <f t="shared" si="459"/>
        <v>0</v>
      </c>
      <c r="SBZ86" s="16">
        <f t="shared" si="459"/>
        <v>0</v>
      </c>
      <c r="SCA86" s="16">
        <f t="shared" si="459"/>
        <v>0</v>
      </c>
      <c r="SCB86" s="16">
        <f t="shared" si="459"/>
        <v>0</v>
      </c>
      <c r="SCC86" s="16">
        <f t="shared" si="459"/>
        <v>0</v>
      </c>
      <c r="SCD86" s="16">
        <f t="shared" si="459"/>
        <v>0</v>
      </c>
      <c r="SCE86" s="16">
        <f t="shared" si="459"/>
        <v>0</v>
      </c>
      <c r="SCF86" s="16">
        <f t="shared" si="459"/>
        <v>0</v>
      </c>
      <c r="SCG86" s="16">
        <f t="shared" si="459"/>
        <v>0</v>
      </c>
      <c r="SCH86" s="16">
        <f t="shared" si="459"/>
        <v>0</v>
      </c>
      <c r="SCI86" s="16">
        <f t="shared" si="459"/>
        <v>0</v>
      </c>
      <c r="SCJ86" s="16">
        <f t="shared" si="459"/>
        <v>0</v>
      </c>
      <c r="SCK86" s="16">
        <f t="shared" si="459"/>
        <v>0</v>
      </c>
      <c r="SCL86" s="16">
        <f t="shared" si="459"/>
        <v>0</v>
      </c>
      <c r="SCM86" s="16">
        <f t="shared" si="459"/>
        <v>0</v>
      </c>
      <c r="SCN86" s="16">
        <f t="shared" si="459"/>
        <v>0</v>
      </c>
      <c r="SCO86" s="16">
        <f t="shared" si="459"/>
        <v>0</v>
      </c>
      <c r="SCP86" s="16">
        <f t="shared" si="459"/>
        <v>0</v>
      </c>
      <c r="SCQ86" s="16">
        <f t="shared" si="459"/>
        <v>0</v>
      </c>
      <c r="SCR86" s="16">
        <f t="shared" si="459"/>
        <v>0</v>
      </c>
      <c r="SCS86" s="16">
        <f t="shared" si="459"/>
        <v>0</v>
      </c>
      <c r="SCT86" s="16">
        <f t="shared" si="459"/>
        <v>0</v>
      </c>
      <c r="SCU86" s="16">
        <f t="shared" si="459"/>
        <v>0</v>
      </c>
      <c r="SCV86" s="16">
        <f t="shared" si="459"/>
        <v>0</v>
      </c>
      <c r="SCW86" s="16">
        <f t="shared" si="459"/>
        <v>0</v>
      </c>
      <c r="SCX86" s="16">
        <f t="shared" si="459"/>
        <v>0</v>
      </c>
      <c r="SCY86" s="16">
        <f t="shared" si="459"/>
        <v>0</v>
      </c>
      <c r="SCZ86" s="16">
        <f t="shared" ref="SCZ86:SFK86" si="460">SCL83</f>
        <v>0</v>
      </c>
      <c r="SDA86" s="16">
        <f t="shared" si="460"/>
        <v>0</v>
      </c>
      <c r="SDB86" s="16">
        <f t="shared" si="460"/>
        <v>0</v>
      </c>
      <c r="SDC86" s="16">
        <f t="shared" si="460"/>
        <v>0</v>
      </c>
      <c r="SDD86" s="16">
        <f t="shared" si="460"/>
        <v>0</v>
      </c>
      <c r="SDE86" s="16">
        <f t="shared" si="460"/>
        <v>0</v>
      </c>
      <c r="SDF86" s="16">
        <f t="shared" si="460"/>
        <v>0</v>
      </c>
      <c r="SDG86" s="16">
        <f t="shared" si="460"/>
        <v>0</v>
      </c>
      <c r="SDH86" s="16">
        <f t="shared" si="460"/>
        <v>0</v>
      </c>
      <c r="SDI86" s="16">
        <f t="shared" si="460"/>
        <v>0</v>
      </c>
      <c r="SDJ86" s="16">
        <f t="shared" si="460"/>
        <v>0</v>
      </c>
      <c r="SDK86" s="16">
        <f t="shared" si="460"/>
        <v>0</v>
      </c>
      <c r="SDL86" s="16">
        <f t="shared" si="460"/>
        <v>0</v>
      </c>
      <c r="SDM86" s="16">
        <f t="shared" si="460"/>
        <v>0</v>
      </c>
      <c r="SDN86" s="16">
        <f t="shared" si="460"/>
        <v>0</v>
      </c>
      <c r="SDO86" s="16">
        <f t="shared" si="460"/>
        <v>0</v>
      </c>
      <c r="SDP86" s="16">
        <f t="shared" si="460"/>
        <v>0</v>
      </c>
      <c r="SDQ86" s="16">
        <f t="shared" si="460"/>
        <v>0</v>
      </c>
      <c r="SDR86" s="16">
        <f t="shared" si="460"/>
        <v>0</v>
      </c>
      <c r="SDS86" s="16">
        <f t="shared" si="460"/>
        <v>0</v>
      </c>
      <c r="SDT86" s="16">
        <f t="shared" si="460"/>
        <v>0</v>
      </c>
      <c r="SDU86" s="16">
        <f t="shared" si="460"/>
        <v>0</v>
      </c>
      <c r="SDV86" s="16">
        <f t="shared" si="460"/>
        <v>0</v>
      </c>
      <c r="SDW86" s="16">
        <f t="shared" si="460"/>
        <v>0</v>
      </c>
      <c r="SDX86" s="16">
        <f t="shared" si="460"/>
        <v>0</v>
      </c>
      <c r="SDY86" s="16">
        <f t="shared" si="460"/>
        <v>0</v>
      </c>
      <c r="SDZ86" s="16">
        <f t="shared" si="460"/>
        <v>0</v>
      </c>
      <c r="SEA86" s="16">
        <f t="shared" si="460"/>
        <v>0</v>
      </c>
      <c r="SEB86" s="16">
        <f t="shared" si="460"/>
        <v>0</v>
      </c>
      <c r="SEC86" s="16">
        <f t="shared" si="460"/>
        <v>0</v>
      </c>
      <c r="SED86" s="16">
        <f t="shared" si="460"/>
        <v>0</v>
      </c>
      <c r="SEE86" s="16">
        <f t="shared" si="460"/>
        <v>0</v>
      </c>
      <c r="SEF86" s="16">
        <f t="shared" si="460"/>
        <v>0</v>
      </c>
      <c r="SEG86" s="16">
        <f t="shared" si="460"/>
        <v>0</v>
      </c>
      <c r="SEH86" s="16">
        <f t="shared" si="460"/>
        <v>0</v>
      </c>
      <c r="SEI86" s="16">
        <f t="shared" si="460"/>
        <v>0</v>
      </c>
      <c r="SEJ86" s="16">
        <f t="shared" si="460"/>
        <v>0</v>
      </c>
      <c r="SEK86" s="16">
        <f t="shared" si="460"/>
        <v>0</v>
      </c>
      <c r="SEL86" s="16">
        <f t="shared" si="460"/>
        <v>0</v>
      </c>
      <c r="SEM86" s="16">
        <f t="shared" si="460"/>
        <v>0</v>
      </c>
      <c r="SEN86" s="16">
        <f t="shared" si="460"/>
        <v>0</v>
      </c>
      <c r="SEO86" s="16">
        <f t="shared" si="460"/>
        <v>0</v>
      </c>
      <c r="SEP86" s="16">
        <f t="shared" si="460"/>
        <v>0</v>
      </c>
      <c r="SEQ86" s="16">
        <f t="shared" si="460"/>
        <v>0</v>
      </c>
      <c r="SER86" s="16">
        <f t="shared" si="460"/>
        <v>0</v>
      </c>
      <c r="SES86" s="16">
        <f t="shared" si="460"/>
        <v>0</v>
      </c>
      <c r="SET86" s="16">
        <f t="shared" si="460"/>
        <v>0</v>
      </c>
      <c r="SEU86" s="16">
        <f t="shared" si="460"/>
        <v>0</v>
      </c>
      <c r="SEV86" s="16">
        <f t="shared" si="460"/>
        <v>0</v>
      </c>
      <c r="SEW86" s="16">
        <f t="shared" si="460"/>
        <v>0</v>
      </c>
      <c r="SEX86" s="16">
        <f t="shared" si="460"/>
        <v>0</v>
      </c>
      <c r="SEY86" s="16">
        <f t="shared" si="460"/>
        <v>0</v>
      </c>
      <c r="SEZ86" s="16">
        <f t="shared" si="460"/>
        <v>0</v>
      </c>
      <c r="SFA86" s="16">
        <f t="shared" si="460"/>
        <v>0</v>
      </c>
      <c r="SFB86" s="16">
        <f t="shared" si="460"/>
        <v>0</v>
      </c>
      <c r="SFC86" s="16">
        <f t="shared" si="460"/>
        <v>0</v>
      </c>
      <c r="SFD86" s="16">
        <f t="shared" si="460"/>
        <v>0</v>
      </c>
      <c r="SFE86" s="16">
        <f t="shared" si="460"/>
        <v>0</v>
      </c>
      <c r="SFF86" s="16">
        <f t="shared" si="460"/>
        <v>0</v>
      </c>
      <c r="SFG86" s="16">
        <f t="shared" si="460"/>
        <v>0</v>
      </c>
      <c r="SFH86" s="16">
        <f t="shared" si="460"/>
        <v>0</v>
      </c>
      <c r="SFI86" s="16">
        <f t="shared" si="460"/>
        <v>0</v>
      </c>
      <c r="SFJ86" s="16">
        <f t="shared" si="460"/>
        <v>0</v>
      </c>
      <c r="SFK86" s="16">
        <f t="shared" si="460"/>
        <v>0</v>
      </c>
      <c r="SFL86" s="16">
        <f t="shared" ref="SFL86:SHW86" si="461">SEX83</f>
        <v>0</v>
      </c>
      <c r="SFM86" s="16">
        <f t="shared" si="461"/>
        <v>0</v>
      </c>
      <c r="SFN86" s="16">
        <f t="shared" si="461"/>
        <v>0</v>
      </c>
      <c r="SFO86" s="16">
        <f t="shared" si="461"/>
        <v>0</v>
      </c>
      <c r="SFP86" s="16">
        <f t="shared" si="461"/>
        <v>0</v>
      </c>
      <c r="SFQ86" s="16">
        <f t="shared" si="461"/>
        <v>0</v>
      </c>
      <c r="SFR86" s="16">
        <f t="shared" si="461"/>
        <v>0</v>
      </c>
      <c r="SFS86" s="16">
        <f t="shared" si="461"/>
        <v>0</v>
      </c>
      <c r="SFT86" s="16">
        <f t="shared" si="461"/>
        <v>0</v>
      </c>
      <c r="SFU86" s="16">
        <f t="shared" si="461"/>
        <v>0</v>
      </c>
      <c r="SFV86" s="16">
        <f t="shared" si="461"/>
        <v>0</v>
      </c>
      <c r="SFW86" s="16">
        <f t="shared" si="461"/>
        <v>0</v>
      </c>
      <c r="SFX86" s="16">
        <f t="shared" si="461"/>
        <v>0</v>
      </c>
      <c r="SFY86" s="16">
        <f t="shared" si="461"/>
        <v>0</v>
      </c>
      <c r="SFZ86" s="16">
        <f t="shared" si="461"/>
        <v>0</v>
      </c>
      <c r="SGA86" s="16">
        <f t="shared" si="461"/>
        <v>0</v>
      </c>
      <c r="SGB86" s="16">
        <f t="shared" si="461"/>
        <v>0</v>
      </c>
      <c r="SGC86" s="16">
        <f t="shared" si="461"/>
        <v>0</v>
      </c>
      <c r="SGD86" s="16">
        <f t="shared" si="461"/>
        <v>0</v>
      </c>
      <c r="SGE86" s="16">
        <f t="shared" si="461"/>
        <v>0</v>
      </c>
      <c r="SGF86" s="16">
        <f t="shared" si="461"/>
        <v>0</v>
      </c>
      <c r="SGG86" s="16">
        <f t="shared" si="461"/>
        <v>0</v>
      </c>
      <c r="SGH86" s="16">
        <f t="shared" si="461"/>
        <v>0</v>
      </c>
      <c r="SGI86" s="16">
        <f t="shared" si="461"/>
        <v>0</v>
      </c>
      <c r="SGJ86" s="16">
        <f t="shared" si="461"/>
        <v>0</v>
      </c>
      <c r="SGK86" s="16">
        <f t="shared" si="461"/>
        <v>0</v>
      </c>
      <c r="SGL86" s="16">
        <f t="shared" si="461"/>
        <v>0</v>
      </c>
      <c r="SGM86" s="16">
        <f t="shared" si="461"/>
        <v>0</v>
      </c>
      <c r="SGN86" s="16">
        <f t="shared" si="461"/>
        <v>0</v>
      </c>
      <c r="SGO86" s="16">
        <f t="shared" si="461"/>
        <v>0</v>
      </c>
      <c r="SGP86" s="16">
        <f t="shared" si="461"/>
        <v>0</v>
      </c>
      <c r="SGQ86" s="16">
        <f t="shared" si="461"/>
        <v>0</v>
      </c>
      <c r="SGR86" s="16">
        <f t="shared" si="461"/>
        <v>0</v>
      </c>
      <c r="SGS86" s="16">
        <f t="shared" si="461"/>
        <v>0</v>
      </c>
      <c r="SGT86" s="16">
        <f t="shared" si="461"/>
        <v>0</v>
      </c>
      <c r="SGU86" s="16">
        <f t="shared" si="461"/>
        <v>0</v>
      </c>
      <c r="SGV86" s="16">
        <f t="shared" si="461"/>
        <v>0</v>
      </c>
      <c r="SGW86" s="16">
        <f t="shared" si="461"/>
        <v>0</v>
      </c>
      <c r="SGX86" s="16">
        <f t="shared" si="461"/>
        <v>0</v>
      </c>
      <c r="SGY86" s="16">
        <f t="shared" si="461"/>
        <v>0</v>
      </c>
      <c r="SGZ86" s="16">
        <f t="shared" si="461"/>
        <v>0</v>
      </c>
      <c r="SHA86" s="16">
        <f t="shared" si="461"/>
        <v>0</v>
      </c>
      <c r="SHB86" s="16">
        <f t="shared" si="461"/>
        <v>0</v>
      </c>
      <c r="SHC86" s="16">
        <f t="shared" si="461"/>
        <v>0</v>
      </c>
      <c r="SHD86" s="16">
        <f t="shared" si="461"/>
        <v>0</v>
      </c>
      <c r="SHE86" s="16">
        <f t="shared" si="461"/>
        <v>0</v>
      </c>
      <c r="SHF86" s="16">
        <f t="shared" si="461"/>
        <v>0</v>
      </c>
      <c r="SHG86" s="16">
        <f t="shared" si="461"/>
        <v>0</v>
      </c>
      <c r="SHH86" s="16">
        <f t="shared" si="461"/>
        <v>0</v>
      </c>
      <c r="SHI86" s="16">
        <f t="shared" si="461"/>
        <v>0</v>
      </c>
      <c r="SHJ86" s="16">
        <f t="shared" si="461"/>
        <v>0</v>
      </c>
      <c r="SHK86" s="16">
        <f t="shared" si="461"/>
        <v>0</v>
      </c>
      <c r="SHL86" s="16">
        <f t="shared" si="461"/>
        <v>0</v>
      </c>
      <c r="SHM86" s="16">
        <f t="shared" si="461"/>
        <v>0</v>
      </c>
      <c r="SHN86" s="16">
        <f t="shared" si="461"/>
        <v>0</v>
      </c>
      <c r="SHO86" s="16">
        <f t="shared" si="461"/>
        <v>0</v>
      </c>
      <c r="SHP86" s="16">
        <f t="shared" si="461"/>
        <v>0</v>
      </c>
      <c r="SHQ86" s="16">
        <f t="shared" si="461"/>
        <v>0</v>
      </c>
      <c r="SHR86" s="16">
        <f t="shared" si="461"/>
        <v>0</v>
      </c>
      <c r="SHS86" s="16">
        <f t="shared" si="461"/>
        <v>0</v>
      </c>
      <c r="SHT86" s="16">
        <f t="shared" si="461"/>
        <v>0</v>
      </c>
      <c r="SHU86" s="16">
        <f t="shared" si="461"/>
        <v>0</v>
      </c>
      <c r="SHV86" s="16">
        <f t="shared" si="461"/>
        <v>0</v>
      </c>
      <c r="SHW86" s="16">
        <f t="shared" si="461"/>
        <v>0</v>
      </c>
      <c r="SHX86" s="16">
        <f t="shared" ref="SHX86:SKI86" si="462">SHJ83</f>
        <v>0</v>
      </c>
      <c r="SHY86" s="16">
        <f t="shared" si="462"/>
        <v>0</v>
      </c>
      <c r="SHZ86" s="16">
        <f t="shared" si="462"/>
        <v>0</v>
      </c>
      <c r="SIA86" s="16">
        <f t="shared" si="462"/>
        <v>0</v>
      </c>
      <c r="SIB86" s="16">
        <f t="shared" si="462"/>
        <v>0</v>
      </c>
      <c r="SIC86" s="16">
        <f t="shared" si="462"/>
        <v>0</v>
      </c>
      <c r="SID86" s="16">
        <f t="shared" si="462"/>
        <v>0</v>
      </c>
      <c r="SIE86" s="16">
        <f t="shared" si="462"/>
        <v>0</v>
      </c>
      <c r="SIF86" s="16">
        <f t="shared" si="462"/>
        <v>0</v>
      </c>
      <c r="SIG86" s="16">
        <f t="shared" si="462"/>
        <v>0</v>
      </c>
      <c r="SIH86" s="16">
        <f t="shared" si="462"/>
        <v>0</v>
      </c>
      <c r="SII86" s="16">
        <f t="shared" si="462"/>
        <v>0</v>
      </c>
      <c r="SIJ86" s="16">
        <f t="shared" si="462"/>
        <v>0</v>
      </c>
      <c r="SIK86" s="16">
        <f t="shared" si="462"/>
        <v>0</v>
      </c>
      <c r="SIL86" s="16">
        <f t="shared" si="462"/>
        <v>0</v>
      </c>
      <c r="SIM86" s="16">
        <f t="shared" si="462"/>
        <v>0</v>
      </c>
      <c r="SIN86" s="16">
        <f t="shared" si="462"/>
        <v>0</v>
      </c>
      <c r="SIO86" s="16">
        <f t="shared" si="462"/>
        <v>0</v>
      </c>
      <c r="SIP86" s="16">
        <f t="shared" si="462"/>
        <v>0</v>
      </c>
      <c r="SIQ86" s="16">
        <f t="shared" si="462"/>
        <v>0</v>
      </c>
      <c r="SIR86" s="16">
        <f t="shared" si="462"/>
        <v>0</v>
      </c>
      <c r="SIS86" s="16">
        <f t="shared" si="462"/>
        <v>0</v>
      </c>
      <c r="SIT86" s="16">
        <f t="shared" si="462"/>
        <v>0</v>
      </c>
      <c r="SIU86" s="16">
        <f t="shared" si="462"/>
        <v>0</v>
      </c>
      <c r="SIV86" s="16">
        <f t="shared" si="462"/>
        <v>0</v>
      </c>
      <c r="SIW86" s="16">
        <f t="shared" si="462"/>
        <v>0</v>
      </c>
      <c r="SIX86" s="16">
        <f t="shared" si="462"/>
        <v>0</v>
      </c>
      <c r="SIY86" s="16">
        <f t="shared" si="462"/>
        <v>0</v>
      </c>
      <c r="SIZ86" s="16">
        <f t="shared" si="462"/>
        <v>0</v>
      </c>
      <c r="SJA86" s="16">
        <f t="shared" si="462"/>
        <v>0</v>
      </c>
      <c r="SJB86" s="16">
        <f t="shared" si="462"/>
        <v>0</v>
      </c>
      <c r="SJC86" s="16">
        <f t="shared" si="462"/>
        <v>0</v>
      </c>
      <c r="SJD86" s="16">
        <f t="shared" si="462"/>
        <v>0</v>
      </c>
      <c r="SJE86" s="16">
        <f t="shared" si="462"/>
        <v>0</v>
      </c>
      <c r="SJF86" s="16">
        <f t="shared" si="462"/>
        <v>0</v>
      </c>
      <c r="SJG86" s="16">
        <f t="shared" si="462"/>
        <v>0</v>
      </c>
      <c r="SJH86" s="16">
        <f t="shared" si="462"/>
        <v>0</v>
      </c>
      <c r="SJI86" s="16">
        <f t="shared" si="462"/>
        <v>0</v>
      </c>
      <c r="SJJ86" s="16">
        <f t="shared" si="462"/>
        <v>0</v>
      </c>
      <c r="SJK86" s="16">
        <f t="shared" si="462"/>
        <v>0</v>
      </c>
      <c r="SJL86" s="16">
        <f t="shared" si="462"/>
        <v>0</v>
      </c>
      <c r="SJM86" s="16">
        <f t="shared" si="462"/>
        <v>0</v>
      </c>
      <c r="SJN86" s="16">
        <f t="shared" si="462"/>
        <v>0</v>
      </c>
      <c r="SJO86" s="16">
        <f t="shared" si="462"/>
        <v>0</v>
      </c>
      <c r="SJP86" s="16">
        <f t="shared" si="462"/>
        <v>0</v>
      </c>
      <c r="SJQ86" s="16">
        <f t="shared" si="462"/>
        <v>0</v>
      </c>
      <c r="SJR86" s="16">
        <f t="shared" si="462"/>
        <v>0</v>
      </c>
      <c r="SJS86" s="16">
        <f t="shared" si="462"/>
        <v>0</v>
      </c>
      <c r="SJT86" s="16">
        <f t="shared" si="462"/>
        <v>0</v>
      </c>
      <c r="SJU86" s="16">
        <f t="shared" si="462"/>
        <v>0</v>
      </c>
      <c r="SJV86" s="16">
        <f t="shared" si="462"/>
        <v>0</v>
      </c>
      <c r="SJW86" s="16">
        <f t="shared" si="462"/>
        <v>0</v>
      </c>
      <c r="SJX86" s="16">
        <f t="shared" si="462"/>
        <v>0</v>
      </c>
      <c r="SJY86" s="16">
        <f t="shared" si="462"/>
        <v>0</v>
      </c>
      <c r="SJZ86" s="16">
        <f t="shared" si="462"/>
        <v>0</v>
      </c>
      <c r="SKA86" s="16">
        <f t="shared" si="462"/>
        <v>0</v>
      </c>
      <c r="SKB86" s="16">
        <f t="shared" si="462"/>
        <v>0</v>
      </c>
      <c r="SKC86" s="16">
        <f t="shared" si="462"/>
        <v>0</v>
      </c>
      <c r="SKD86" s="16">
        <f t="shared" si="462"/>
        <v>0</v>
      </c>
      <c r="SKE86" s="16">
        <f t="shared" si="462"/>
        <v>0</v>
      </c>
      <c r="SKF86" s="16">
        <f t="shared" si="462"/>
        <v>0</v>
      </c>
      <c r="SKG86" s="16">
        <f t="shared" si="462"/>
        <v>0</v>
      </c>
      <c r="SKH86" s="16">
        <f t="shared" si="462"/>
        <v>0</v>
      </c>
      <c r="SKI86" s="16">
        <f t="shared" si="462"/>
        <v>0</v>
      </c>
      <c r="SKJ86" s="16">
        <f t="shared" ref="SKJ86:SMU86" si="463">SJV83</f>
        <v>0</v>
      </c>
      <c r="SKK86" s="16">
        <f t="shared" si="463"/>
        <v>0</v>
      </c>
      <c r="SKL86" s="16">
        <f t="shared" si="463"/>
        <v>0</v>
      </c>
      <c r="SKM86" s="16">
        <f t="shared" si="463"/>
        <v>0</v>
      </c>
      <c r="SKN86" s="16">
        <f t="shared" si="463"/>
        <v>0</v>
      </c>
      <c r="SKO86" s="16">
        <f t="shared" si="463"/>
        <v>0</v>
      </c>
      <c r="SKP86" s="16">
        <f t="shared" si="463"/>
        <v>0</v>
      </c>
      <c r="SKQ86" s="16">
        <f t="shared" si="463"/>
        <v>0</v>
      </c>
      <c r="SKR86" s="16">
        <f t="shared" si="463"/>
        <v>0</v>
      </c>
      <c r="SKS86" s="16">
        <f t="shared" si="463"/>
        <v>0</v>
      </c>
      <c r="SKT86" s="16">
        <f t="shared" si="463"/>
        <v>0</v>
      </c>
      <c r="SKU86" s="16">
        <f t="shared" si="463"/>
        <v>0</v>
      </c>
      <c r="SKV86" s="16">
        <f t="shared" si="463"/>
        <v>0</v>
      </c>
      <c r="SKW86" s="16">
        <f t="shared" si="463"/>
        <v>0</v>
      </c>
      <c r="SKX86" s="16">
        <f t="shared" si="463"/>
        <v>0</v>
      </c>
      <c r="SKY86" s="16">
        <f t="shared" si="463"/>
        <v>0</v>
      </c>
      <c r="SKZ86" s="16">
        <f t="shared" si="463"/>
        <v>0</v>
      </c>
      <c r="SLA86" s="16">
        <f t="shared" si="463"/>
        <v>0</v>
      </c>
      <c r="SLB86" s="16">
        <f t="shared" si="463"/>
        <v>0</v>
      </c>
      <c r="SLC86" s="16">
        <f t="shared" si="463"/>
        <v>0</v>
      </c>
      <c r="SLD86" s="16">
        <f t="shared" si="463"/>
        <v>0</v>
      </c>
      <c r="SLE86" s="16">
        <f t="shared" si="463"/>
        <v>0</v>
      </c>
      <c r="SLF86" s="16">
        <f t="shared" si="463"/>
        <v>0</v>
      </c>
      <c r="SLG86" s="16">
        <f t="shared" si="463"/>
        <v>0</v>
      </c>
      <c r="SLH86" s="16">
        <f t="shared" si="463"/>
        <v>0</v>
      </c>
      <c r="SLI86" s="16">
        <f t="shared" si="463"/>
        <v>0</v>
      </c>
      <c r="SLJ86" s="16">
        <f t="shared" si="463"/>
        <v>0</v>
      </c>
      <c r="SLK86" s="16">
        <f t="shared" si="463"/>
        <v>0</v>
      </c>
      <c r="SLL86" s="16">
        <f t="shared" si="463"/>
        <v>0</v>
      </c>
      <c r="SLM86" s="16">
        <f t="shared" si="463"/>
        <v>0</v>
      </c>
      <c r="SLN86" s="16">
        <f t="shared" si="463"/>
        <v>0</v>
      </c>
      <c r="SLO86" s="16">
        <f t="shared" si="463"/>
        <v>0</v>
      </c>
      <c r="SLP86" s="16">
        <f t="shared" si="463"/>
        <v>0</v>
      </c>
      <c r="SLQ86" s="16">
        <f t="shared" si="463"/>
        <v>0</v>
      </c>
      <c r="SLR86" s="16">
        <f t="shared" si="463"/>
        <v>0</v>
      </c>
      <c r="SLS86" s="16">
        <f t="shared" si="463"/>
        <v>0</v>
      </c>
      <c r="SLT86" s="16">
        <f t="shared" si="463"/>
        <v>0</v>
      </c>
      <c r="SLU86" s="16">
        <f t="shared" si="463"/>
        <v>0</v>
      </c>
      <c r="SLV86" s="16">
        <f t="shared" si="463"/>
        <v>0</v>
      </c>
      <c r="SLW86" s="16">
        <f t="shared" si="463"/>
        <v>0</v>
      </c>
      <c r="SLX86" s="16">
        <f t="shared" si="463"/>
        <v>0</v>
      </c>
      <c r="SLY86" s="16">
        <f t="shared" si="463"/>
        <v>0</v>
      </c>
      <c r="SLZ86" s="16">
        <f t="shared" si="463"/>
        <v>0</v>
      </c>
      <c r="SMA86" s="16">
        <f t="shared" si="463"/>
        <v>0</v>
      </c>
      <c r="SMB86" s="16">
        <f t="shared" si="463"/>
        <v>0</v>
      </c>
      <c r="SMC86" s="16">
        <f t="shared" si="463"/>
        <v>0</v>
      </c>
      <c r="SMD86" s="16">
        <f t="shared" si="463"/>
        <v>0</v>
      </c>
      <c r="SME86" s="16">
        <f t="shared" si="463"/>
        <v>0</v>
      </c>
      <c r="SMF86" s="16">
        <f t="shared" si="463"/>
        <v>0</v>
      </c>
      <c r="SMG86" s="16">
        <f t="shared" si="463"/>
        <v>0</v>
      </c>
      <c r="SMH86" s="16">
        <f t="shared" si="463"/>
        <v>0</v>
      </c>
      <c r="SMI86" s="16">
        <f t="shared" si="463"/>
        <v>0</v>
      </c>
      <c r="SMJ86" s="16">
        <f t="shared" si="463"/>
        <v>0</v>
      </c>
      <c r="SMK86" s="16">
        <f t="shared" si="463"/>
        <v>0</v>
      </c>
      <c r="SML86" s="16">
        <f t="shared" si="463"/>
        <v>0</v>
      </c>
      <c r="SMM86" s="16">
        <f t="shared" si="463"/>
        <v>0</v>
      </c>
      <c r="SMN86" s="16">
        <f t="shared" si="463"/>
        <v>0</v>
      </c>
      <c r="SMO86" s="16">
        <f t="shared" si="463"/>
        <v>0</v>
      </c>
      <c r="SMP86" s="16">
        <f t="shared" si="463"/>
        <v>0</v>
      </c>
      <c r="SMQ86" s="16">
        <f t="shared" si="463"/>
        <v>0</v>
      </c>
      <c r="SMR86" s="16">
        <f t="shared" si="463"/>
        <v>0</v>
      </c>
      <c r="SMS86" s="16">
        <f t="shared" si="463"/>
        <v>0</v>
      </c>
      <c r="SMT86" s="16">
        <f t="shared" si="463"/>
        <v>0</v>
      </c>
      <c r="SMU86" s="16">
        <f t="shared" si="463"/>
        <v>0</v>
      </c>
      <c r="SMV86" s="16">
        <f t="shared" ref="SMV86:SPG86" si="464">SMH83</f>
        <v>0</v>
      </c>
      <c r="SMW86" s="16">
        <f t="shared" si="464"/>
        <v>0</v>
      </c>
      <c r="SMX86" s="16">
        <f t="shared" si="464"/>
        <v>0</v>
      </c>
      <c r="SMY86" s="16">
        <f t="shared" si="464"/>
        <v>0</v>
      </c>
      <c r="SMZ86" s="16">
        <f t="shared" si="464"/>
        <v>0</v>
      </c>
      <c r="SNA86" s="16">
        <f t="shared" si="464"/>
        <v>0</v>
      </c>
      <c r="SNB86" s="16">
        <f t="shared" si="464"/>
        <v>0</v>
      </c>
      <c r="SNC86" s="16">
        <f t="shared" si="464"/>
        <v>0</v>
      </c>
      <c r="SND86" s="16">
        <f t="shared" si="464"/>
        <v>0</v>
      </c>
      <c r="SNE86" s="16">
        <f t="shared" si="464"/>
        <v>0</v>
      </c>
      <c r="SNF86" s="16">
        <f t="shared" si="464"/>
        <v>0</v>
      </c>
      <c r="SNG86" s="16">
        <f t="shared" si="464"/>
        <v>0</v>
      </c>
      <c r="SNH86" s="16">
        <f t="shared" si="464"/>
        <v>0</v>
      </c>
      <c r="SNI86" s="16">
        <f t="shared" si="464"/>
        <v>0</v>
      </c>
      <c r="SNJ86" s="16">
        <f t="shared" si="464"/>
        <v>0</v>
      </c>
      <c r="SNK86" s="16">
        <f t="shared" si="464"/>
        <v>0</v>
      </c>
      <c r="SNL86" s="16">
        <f t="shared" si="464"/>
        <v>0</v>
      </c>
      <c r="SNM86" s="16">
        <f t="shared" si="464"/>
        <v>0</v>
      </c>
      <c r="SNN86" s="16">
        <f t="shared" si="464"/>
        <v>0</v>
      </c>
      <c r="SNO86" s="16">
        <f t="shared" si="464"/>
        <v>0</v>
      </c>
      <c r="SNP86" s="16">
        <f t="shared" si="464"/>
        <v>0</v>
      </c>
      <c r="SNQ86" s="16">
        <f t="shared" si="464"/>
        <v>0</v>
      </c>
      <c r="SNR86" s="16">
        <f t="shared" si="464"/>
        <v>0</v>
      </c>
      <c r="SNS86" s="16">
        <f t="shared" si="464"/>
        <v>0</v>
      </c>
      <c r="SNT86" s="16">
        <f t="shared" si="464"/>
        <v>0</v>
      </c>
      <c r="SNU86" s="16">
        <f t="shared" si="464"/>
        <v>0</v>
      </c>
      <c r="SNV86" s="16">
        <f t="shared" si="464"/>
        <v>0</v>
      </c>
      <c r="SNW86" s="16">
        <f t="shared" si="464"/>
        <v>0</v>
      </c>
      <c r="SNX86" s="16">
        <f t="shared" si="464"/>
        <v>0</v>
      </c>
      <c r="SNY86" s="16">
        <f t="shared" si="464"/>
        <v>0</v>
      </c>
      <c r="SNZ86" s="16">
        <f t="shared" si="464"/>
        <v>0</v>
      </c>
      <c r="SOA86" s="16">
        <f t="shared" si="464"/>
        <v>0</v>
      </c>
      <c r="SOB86" s="16">
        <f t="shared" si="464"/>
        <v>0</v>
      </c>
      <c r="SOC86" s="16">
        <f t="shared" si="464"/>
        <v>0</v>
      </c>
      <c r="SOD86" s="16">
        <f t="shared" si="464"/>
        <v>0</v>
      </c>
      <c r="SOE86" s="16">
        <f t="shared" si="464"/>
        <v>0</v>
      </c>
      <c r="SOF86" s="16">
        <f t="shared" si="464"/>
        <v>0</v>
      </c>
      <c r="SOG86" s="16">
        <f t="shared" si="464"/>
        <v>0</v>
      </c>
      <c r="SOH86" s="16">
        <f t="shared" si="464"/>
        <v>0</v>
      </c>
      <c r="SOI86" s="16">
        <f t="shared" si="464"/>
        <v>0</v>
      </c>
      <c r="SOJ86" s="16">
        <f t="shared" si="464"/>
        <v>0</v>
      </c>
      <c r="SOK86" s="16">
        <f t="shared" si="464"/>
        <v>0</v>
      </c>
      <c r="SOL86" s="16">
        <f t="shared" si="464"/>
        <v>0</v>
      </c>
      <c r="SOM86" s="16">
        <f t="shared" si="464"/>
        <v>0</v>
      </c>
      <c r="SON86" s="16">
        <f t="shared" si="464"/>
        <v>0</v>
      </c>
      <c r="SOO86" s="16">
        <f t="shared" si="464"/>
        <v>0</v>
      </c>
      <c r="SOP86" s="16">
        <f t="shared" si="464"/>
        <v>0</v>
      </c>
      <c r="SOQ86" s="16">
        <f t="shared" si="464"/>
        <v>0</v>
      </c>
      <c r="SOR86" s="16">
        <f t="shared" si="464"/>
        <v>0</v>
      </c>
      <c r="SOS86" s="16">
        <f t="shared" si="464"/>
        <v>0</v>
      </c>
      <c r="SOT86" s="16">
        <f t="shared" si="464"/>
        <v>0</v>
      </c>
      <c r="SOU86" s="16">
        <f t="shared" si="464"/>
        <v>0</v>
      </c>
      <c r="SOV86" s="16">
        <f t="shared" si="464"/>
        <v>0</v>
      </c>
      <c r="SOW86" s="16">
        <f t="shared" si="464"/>
        <v>0</v>
      </c>
      <c r="SOX86" s="16">
        <f t="shared" si="464"/>
        <v>0</v>
      </c>
      <c r="SOY86" s="16">
        <f t="shared" si="464"/>
        <v>0</v>
      </c>
      <c r="SOZ86" s="16">
        <f t="shared" si="464"/>
        <v>0</v>
      </c>
      <c r="SPA86" s="16">
        <f t="shared" si="464"/>
        <v>0</v>
      </c>
      <c r="SPB86" s="16">
        <f t="shared" si="464"/>
        <v>0</v>
      </c>
      <c r="SPC86" s="16">
        <f t="shared" si="464"/>
        <v>0</v>
      </c>
      <c r="SPD86" s="16">
        <f t="shared" si="464"/>
        <v>0</v>
      </c>
      <c r="SPE86" s="16">
        <f t="shared" si="464"/>
        <v>0</v>
      </c>
      <c r="SPF86" s="16">
        <f t="shared" si="464"/>
        <v>0</v>
      </c>
      <c r="SPG86" s="16">
        <f t="shared" si="464"/>
        <v>0</v>
      </c>
      <c r="SPH86" s="16">
        <f t="shared" ref="SPH86:SRS86" si="465">SOT83</f>
        <v>0</v>
      </c>
      <c r="SPI86" s="16">
        <f t="shared" si="465"/>
        <v>0</v>
      </c>
      <c r="SPJ86" s="16">
        <f t="shared" si="465"/>
        <v>0</v>
      </c>
      <c r="SPK86" s="16">
        <f t="shared" si="465"/>
        <v>0</v>
      </c>
      <c r="SPL86" s="16">
        <f t="shared" si="465"/>
        <v>0</v>
      </c>
      <c r="SPM86" s="16">
        <f t="shared" si="465"/>
        <v>0</v>
      </c>
      <c r="SPN86" s="16">
        <f t="shared" si="465"/>
        <v>0</v>
      </c>
      <c r="SPO86" s="16">
        <f t="shared" si="465"/>
        <v>0</v>
      </c>
      <c r="SPP86" s="16">
        <f t="shared" si="465"/>
        <v>0</v>
      </c>
      <c r="SPQ86" s="16">
        <f t="shared" si="465"/>
        <v>0</v>
      </c>
      <c r="SPR86" s="16">
        <f t="shared" si="465"/>
        <v>0</v>
      </c>
      <c r="SPS86" s="16">
        <f t="shared" si="465"/>
        <v>0</v>
      </c>
      <c r="SPT86" s="16">
        <f t="shared" si="465"/>
        <v>0</v>
      </c>
      <c r="SPU86" s="16">
        <f t="shared" si="465"/>
        <v>0</v>
      </c>
      <c r="SPV86" s="16">
        <f t="shared" si="465"/>
        <v>0</v>
      </c>
      <c r="SPW86" s="16">
        <f t="shared" si="465"/>
        <v>0</v>
      </c>
      <c r="SPX86" s="16">
        <f t="shared" si="465"/>
        <v>0</v>
      </c>
      <c r="SPY86" s="16">
        <f t="shared" si="465"/>
        <v>0</v>
      </c>
      <c r="SPZ86" s="16">
        <f t="shared" si="465"/>
        <v>0</v>
      </c>
      <c r="SQA86" s="16">
        <f t="shared" si="465"/>
        <v>0</v>
      </c>
      <c r="SQB86" s="16">
        <f t="shared" si="465"/>
        <v>0</v>
      </c>
      <c r="SQC86" s="16">
        <f t="shared" si="465"/>
        <v>0</v>
      </c>
      <c r="SQD86" s="16">
        <f t="shared" si="465"/>
        <v>0</v>
      </c>
      <c r="SQE86" s="16">
        <f t="shared" si="465"/>
        <v>0</v>
      </c>
      <c r="SQF86" s="16">
        <f t="shared" si="465"/>
        <v>0</v>
      </c>
      <c r="SQG86" s="16">
        <f t="shared" si="465"/>
        <v>0</v>
      </c>
      <c r="SQH86" s="16">
        <f t="shared" si="465"/>
        <v>0</v>
      </c>
      <c r="SQI86" s="16">
        <f t="shared" si="465"/>
        <v>0</v>
      </c>
      <c r="SQJ86" s="16">
        <f t="shared" si="465"/>
        <v>0</v>
      </c>
      <c r="SQK86" s="16">
        <f t="shared" si="465"/>
        <v>0</v>
      </c>
      <c r="SQL86" s="16">
        <f t="shared" si="465"/>
        <v>0</v>
      </c>
      <c r="SQM86" s="16">
        <f t="shared" si="465"/>
        <v>0</v>
      </c>
      <c r="SQN86" s="16">
        <f t="shared" si="465"/>
        <v>0</v>
      </c>
      <c r="SQO86" s="16">
        <f t="shared" si="465"/>
        <v>0</v>
      </c>
      <c r="SQP86" s="16">
        <f t="shared" si="465"/>
        <v>0</v>
      </c>
      <c r="SQQ86" s="16">
        <f t="shared" si="465"/>
        <v>0</v>
      </c>
      <c r="SQR86" s="16">
        <f t="shared" si="465"/>
        <v>0</v>
      </c>
      <c r="SQS86" s="16">
        <f t="shared" si="465"/>
        <v>0</v>
      </c>
      <c r="SQT86" s="16">
        <f t="shared" si="465"/>
        <v>0</v>
      </c>
      <c r="SQU86" s="16">
        <f t="shared" si="465"/>
        <v>0</v>
      </c>
      <c r="SQV86" s="16">
        <f t="shared" si="465"/>
        <v>0</v>
      </c>
      <c r="SQW86" s="16">
        <f t="shared" si="465"/>
        <v>0</v>
      </c>
      <c r="SQX86" s="16">
        <f t="shared" si="465"/>
        <v>0</v>
      </c>
      <c r="SQY86" s="16">
        <f t="shared" si="465"/>
        <v>0</v>
      </c>
      <c r="SQZ86" s="16">
        <f t="shared" si="465"/>
        <v>0</v>
      </c>
      <c r="SRA86" s="16">
        <f t="shared" si="465"/>
        <v>0</v>
      </c>
      <c r="SRB86" s="16">
        <f t="shared" si="465"/>
        <v>0</v>
      </c>
      <c r="SRC86" s="16">
        <f t="shared" si="465"/>
        <v>0</v>
      </c>
      <c r="SRD86" s="16">
        <f t="shared" si="465"/>
        <v>0</v>
      </c>
      <c r="SRE86" s="16">
        <f t="shared" si="465"/>
        <v>0</v>
      </c>
      <c r="SRF86" s="16">
        <f t="shared" si="465"/>
        <v>0</v>
      </c>
      <c r="SRG86" s="16">
        <f t="shared" si="465"/>
        <v>0</v>
      </c>
      <c r="SRH86" s="16">
        <f t="shared" si="465"/>
        <v>0</v>
      </c>
      <c r="SRI86" s="16">
        <f t="shared" si="465"/>
        <v>0</v>
      </c>
      <c r="SRJ86" s="16">
        <f t="shared" si="465"/>
        <v>0</v>
      </c>
      <c r="SRK86" s="16">
        <f t="shared" si="465"/>
        <v>0</v>
      </c>
      <c r="SRL86" s="16">
        <f t="shared" si="465"/>
        <v>0</v>
      </c>
      <c r="SRM86" s="16">
        <f t="shared" si="465"/>
        <v>0</v>
      </c>
      <c r="SRN86" s="16">
        <f t="shared" si="465"/>
        <v>0</v>
      </c>
      <c r="SRO86" s="16">
        <f t="shared" si="465"/>
        <v>0</v>
      </c>
      <c r="SRP86" s="16">
        <f t="shared" si="465"/>
        <v>0</v>
      </c>
      <c r="SRQ86" s="16">
        <f t="shared" si="465"/>
        <v>0</v>
      </c>
      <c r="SRR86" s="16">
        <f t="shared" si="465"/>
        <v>0</v>
      </c>
      <c r="SRS86" s="16">
        <f t="shared" si="465"/>
        <v>0</v>
      </c>
      <c r="SRT86" s="16">
        <f t="shared" ref="SRT86:SUE86" si="466">SRF83</f>
        <v>0</v>
      </c>
      <c r="SRU86" s="16">
        <f t="shared" si="466"/>
        <v>0</v>
      </c>
      <c r="SRV86" s="16">
        <f t="shared" si="466"/>
        <v>0</v>
      </c>
      <c r="SRW86" s="16">
        <f t="shared" si="466"/>
        <v>0</v>
      </c>
      <c r="SRX86" s="16">
        <f t="shared" si="466"/>
        <v>0</v>
      </c>
      <c r="SRY86" s="16">
        <f t="shared" si="466"/>
        <v>0</v>
      </c>
      <c r="SRZ86" s="16">
        <f t="shared" si="466"/>
        <v>0</v>
      </c>
      <c r="SSA86" s="16">
        <f t="shared" si="466"/>
        <v>0</v>
      </c>
      <c r="SSB86" s="16">
        <f t="shared" si="466"/>
        <v>0</v>
      </c>
      <c r="SSC86" s="16">
        <f t="shared" si="466"/>
        <v>0</v>
      </c>
      <c r="SSD86" s="16">
        <f t="shared" si="466"/>
        <v>0</v>
      </c>
      <c r="SSE86" s="16">
        <f t="shared" si="466"/>
        <v>0</v>
      </c>
      <c r="SSF86" s="16">
        <f t="shared" si="466"/>
        <v>0</v>
      </c>
      <c r="SSG86" s="16">
        <f t="shared" si="466"/>
        <v>0</v>
      </c>
      <c r="SSH86" s="16">
        <f t="shared" si="466"/>
        <v>0</v>
      </c>
      <c r="SSI86" s="16">
        <f t="shared" si="466"/>
        <v>0</v>
      </c>
      <c r="SSJ86" s="16">
        <f t="shared" si="466"/>
        <v>0</v>
      </c>
      <c r="SSK86" s="16">
        <f t="shared" si="466"/>
        <v>0</v>
      </c>
      <c r="SSL86" s="16">
        <f t="shared" si="466"/>
        <v>0</v>
      </c>
      <c r="SSM86" s="16">
        <f t="shared" si="466"/>
        <v>0</v>
      </c>
      <c r="SSN86" s="16">
        <f t="shared" si="466"/>
        <v>0</v>
      </c>
      <c r="SSO86" s="16">
        <f t="shared" si="466"/>
        <v>0</v>
      </c>
      <c r="SSP86" s="16">
        <f t="shared" si="466"/>
        <v>0</v>
      </c>
      <c r="SSQ86" s="16">
        <f t="shared" si="466"/>
        <v>0</v>
      </c>
      <c r="SSR86" s="16">
        <f t="shared" si="466"/>
        <v>0</v>
      </c>
      <c r="SSS86" s="16">
        <f t="shared" si="466"/>
        <v>0</v>
      </c>
      <c r="SST86" s="16">
        <f t="shared" si="466"/>
        <v>0</v>
      </c>
      <c r="SSU86" s="16">
        <f t="shared" si="466"/>
        <v>0</v>
      </c>
      <c r="SSV86" s="16">
        <f t="shared" si="466"/>
        <v>0</v>
      </c>
      <c r="SSW86" s="16">
        <f t="shared" si="466"/>
        <v>0</v>
      </c>
      <c r="SSX86" s="16">
        <f t="shared" si="466"/>
        <v>0</v>
      </c>
      <c r="SSY86" s="16">
        <f t="shared" si="466"/>
        <v>0</v>
      </c>
      <c r="SSZ86" s="16">
        <f t="shared" si="466"/>
        <v>0</v>
      </c>
      <c r="STA86" s="16">
        <f t="shared" si="466"/>
        <v>0</v>
      </c>
      <c r="STB86" s="16">
        <f t="shared" si="466"/>
        <v>0</v>
      </c>
      <c r="STC86" s="16">
        <f t="shared" si="466"/>
        <v>0</v>
      </c>
      <c r="STD86" s="16">
        <f t="shared" si="466"/>
        <v>0</v>
      </c>
      <c r="STE86" s="16">
        <f t="shared" si="466"/>
        <v>0</v>
      </c>
      <c r="STF86" s="16">
        <f t="shared" si="466"/>
        <v>0</v>
      </c>
      <c r="STG86" s="16">
        <f t="shared" si="466"/>
        <v>0</v>
      </c>
      <c r="STH86" s="16">
        <f t="shared" si="466"/>
        <v>0</v>
      </c>
      <c r="STI86" s="16">
        <f t="shared" si="466"/>
        <v>0</v>
      </c>
      <c r="STJ86" s="16">
        <f t="shared" si="466"/>
        <v>0</v>
      </c>
      <c r="STK86" s="16">
        <f t="shared" si="466"/>
        <v>0</v>
      </c>
      <c r="STL86" s="16">
        <f t="shared" si="466"/>
        <v>0</v>
      </c>
      <c r="STM86" s="16">
        <f t="shared" si="466"/>
        <v>0</v>
      </c>
      <c r="STN86" s="16">
        <f t="shared" si="466"/>
        <v>0</v>
      </c>
      <c r="STO86" s="16">
        <f t="shared" si="466"/>
        <v>0</v>
      </c>
      <c r="STP86" s="16">
        <f t="shared" si="466"/>
        <v>0</v>
      </c>
      <c r="STQ86" s="16">
        <f t="shared" si="466"/>
        <v>0</v>
      </c>
      <c r="STR86" s="16">
        <f t="shared" si="466"/>
        <v>0</v>
      </c>
      <c r="STS86" s="16">
        <f t="shared" si="466"/>
        <v>0</v>
      </c>
      <c r="STT86" s="16">
        <f t="shared" si="466"/>
        <v>0</v>
      </c>
      <c r="STU86" s="16">
        <f t="shared" si="466"/>
        <v>0</v>
      </c>
      <c r="STV86" s="16">
        <f t="shared" si="466"/>
        <v>0</v>
      </c>
      <c r="STW86" s="16">
        <f t="shared" si="466"/>
        <v>0</v>
      </c>
      <c r="STX86" s="16">
        <f t="shared" si="466"/>
        <v>0</v>
      </c>
      <c r="STY86" s="16">
        <f t="shared" si="466"/>
        <v>0</v>
      </c>
      <c r="STZ86" s="16">
        <f t="shared" si="466"/>
        <v>0</v>
      </c>
      <c r="SUA86" s="16">
        <f t="shared" si="466"/>
        <v>0</v>
      </c>
      <c r="SUB86" s="16">
        <f t="shared" si="466"/>
        <v>0</v>
      </c>
      <c r="SUC86" s="16">
        <f t="shared" si="466"/>
        <v>0</v>
      </c>
      <c r="SUD86" s="16">
        <f t="shared" si="466"/>
        <v>0</v>
      </c>
      <c r="SUE86" s="16">
        <f t="shared" si="466"/>
        <v>0</v>
      </c>
      <c r="SUF86" s="16">
        <f t="shared" ref="SUF86:SWQ86" si="467">STR83</f>
        <v>0</v>
      </c>
      <c r="SUG86" s="16">
        <f t="shared" si="467"/>
        <v>0</v>
      </c>
      <c r="SUH86" s="16">
        <f t="shared" si="467"/>
        <v>0</v>
      </c>
      <c r="SUI86" s="16">
        <f t="shared" si="467"/>
        <v>0</v>
      </c>
      <c r="SUJ86" s="16">
        <f t="shared" si="467"/>
        <v>0</v>
      </c>
      <c r="SUK86" s="16">
        <f t="shared" si="467"/>
        <v>0</v>
      </c>
      <c r="SUL86" s="16">
        <f t="shared" si="467"/>
        <v>0</v>
      </c>
      <c r="SUM86" s="16">
        <f t="shared" si="467"/>
        <v>0</v>
      </c>
      <c r="SUN86" s="16">
        <f t="shared" si="467"/>
        <v>0</v>
      </c>
      <c r="SUO86" s="16">
        <f t="shared" si="467"/>
        <v>0</v>
      </c>
      <c r="SUP86" s="16">
        <f t="shared" si="467"/>
        <v>0</v>
      </c>
      <c r="SUQ86" s="16">
        <f t="shared" si="467"/>
        <v>0</v>
      </c>
      <c r="SUR86" s="16">
        <f t="shared" si="467"/>
        <v>0</v>
      </c>
      <c r="SUS86" s="16">
        <f t="shared" si="467"/>
        <v>0</v>
      </c>
      <c r="SUT86" s="16">
        <f t="shared" si="467"/>
        <v>0</v>
      </c>
      <c r="SUU86" s="16">
        <f t="shared" si="467"/>
        <v>0</v>
      </c>
      <c r="SUV86" s="16">
        <f t="shared" si="467"/>
        <v>0</v>
      </c>
      <c r="SUW86" s="16">
        <f t="shared" si="467"/>
        <v>0</v>
      </c>
      <c r="SUX86" s="16">
        <f t="shared" si="467"/>
        <v>0</v>
      </c>
      <c r="SUY86" s="16">
        <f t="shared" si="467"/>
        <v>0</v>
      </c>
      <c r="SUZ86" s="16">
        <f t="shared" si="467"/>
        <v>0</v>
      </c>
      <c r="SVA86" s="16">
        <f t="shared" si="467"/>
        <v>0</v>
      </c>
      <c r="SVB86" s="16">
        <f t="shared" si="467"/>
        <v>0</v>
      </c>
      <c r="SVC86" s="16">
        <f t="shared" si="467"/>
        <v>0</v>
      </c>
      <c r="SVD86" s="16">
        <f t="shared" si="467"/>
        <v>0</v>
      </c>
      <c r="SVE86" s="16">
        <f t="shared" si="467"/>
        <v>0</v>
      </c>
      <c r="SVF86" s="16">
        <f t="shared" si="467"/>
        <v>0</v>
      </c>
      <c r="SVG86" s="16">
        <f t="shared" si="467"/>
        <v>0</v>
      </c>
      <c r="SVH86" s="16">
        <f t="shared" si="467"/>
        <v>0</v>
      </c>
      <c r="SVI86" s="16">
        <f t="shared" si="467"/>
        <v>0</v>
      </c>
      <c r="SVJ86" s="16">
        <f t="shared" si="467"/>
        <v>0</v>
      </c>
      <c r="SVK86" s="16">
        <f t="shared" si="467"/>
        <v>0</v>
      </c>
      <c r="SVL86" s="16">
        <f t="shared" si="467"/>
        <v>0</v>
      </c>
      <c r="SVM86" s="16">
        <f t="shared" si="467"/>
        <v>0</v>
      </c>
      <c r="SVN86" s="16">
        <f t="shared" si="467"/>
        <v>0</v>
      </c>
      <c r="SVO86" s="16">
        <f t="shared" si="467"/>
        <v>0</v>
      </c>
      <c r="SVP86" s="16">
        <f t="shared" si="467"/>
        <v>0</v>
      </c>
      <c r="SVQ86" s="16">
        <f t="shared" si="467"/>
        <v>0</v>
      </c>
      <c r="SVR86" s="16">
        <f t="shared" si="467"/>
        <v>0</v>
      </c>
      <c r="SVS86" s="16">
        <f t="shared" si="467"/>
        <v>0</v>
      </c>
      <c r="SVT86" s="16">
        <f t="shared" si="467"/>
        <v>0</v>
      </c>
      <c r="SVU86" s="16">
        <f t="shared" si="467"/>
        <v>0</v>
      </c>
      <c r="SVV86" s="16">
        <f t="shared" si="467"/>
        <v>0</v>
      </c>
      <c r="SVW86" s="16">
        <f t="shared" si="467"/>
        <v>0</v>
      </c>
      <c r="SVX86" s="16">
        <f t="shared" si="467"/>
        <v>0</v>
      </c>
      <c r="SVY86" s="16">
        <f t="shared" si="467"/>
        <v>0</v>
      </c>
      <c r="SVZ86" s="16">
        <f t="shared" si="467"/>
        <v>0</v>
      </c>
      <c r="SWA86" s="16">
        <f t="shared" si="467"/>
        <v>0</v>
      </c>
      <c r="SWB86" s="16">
        <f t="shared" si="467"/>
        <v>0</v>
      </c>
      <c r="SWC86" s="16">
        <f t="shared" si="467"/>
        <v>0</v>
      </c>
      <c r="SWD86" s="16">
        <f t="shared" si="467"/>
        <v>0</v>
      </c>
      <c r="SWE86" s="16">
        <f t="shared" si="467"/>
        <v>0</v>
      </c>
      <c r="SWF86" s="16">
        <f t="shared" si="467"/>
        <v>0</v>
      </c>
      <c r="SWG86" s="16">
        <f t="shared" si="467"/>
        <v>0</v>
      </c>
      <c r="SWH86" s="16">
        <f t="shared" si="467"/>
        <v>0</v>
      </c>
      <c r="SWI86" s="16">
        <f t="shared" si="467"/>
        <v>0</v>
      </c>
      <c r="SWJ86" s="16">
        <f t="shared" si="467"/>
        <v>0</v>
      </c>
      <c r="SWK86" s="16">
        <f t="shared" si="467"/>
        <v>0</v>
      </c>
      <c r="SWL86" s="16">
        <f t="shared" si="467"/>
        <v>0</v>
      </c>
      <c r="SWM86" s="16">
        <f t="shared" si="467"/>
        <v>0</v>
      </c>
      <c r="SWN86" s="16">
        <f t="shared" si="467"/>
        <v>0</v>
      </c>
      <c r="SWO86" s="16">
        <f t="shared" si="467"/>
        <v>0</v>
      </c>
      <c r="SWP86" s="16">
        <f t="shared" si="467"/>
        <v>0</v>
      </c>
      <c r="SWQ86" s="16">
        <f t="shared" si="467"/>
        <v>0</v>
      </c>
      <c r="SWR86" s="16">
        <f t="shared" ref="SWR86:SZC86" si="468">SWD83</f>
        <v>0</v>
      </c>
      <c r="SWS86" s="16">
        <f t="shared" si="468"/>
        <v>0</v>
      </c>
      <c r="SWT86" s="16">
        <f t="shared" si="468"/>
        <v>0</v>
      </c>
      <c r="SWU86" s="16">
        <f t="shared" si="468"/>
        <v>0</v>
      </c>
      <c r="SWV86" s="16">
        <f t="shared" si="468"/>
        <v>0</v>
      </c>
      <c r="SWW86" s="16">
        <f t="shared" si="468"/>
        <v>0</v>
      </c>
      <c r="SWX86" s="16">
        <f t="shared" si="468"/>
        <v>0</v>
      </c>
      <c r="SWY86" s="16">
        <f t="shared" si="468"/>
        <v>0</v>
      </c>
      <c r="SWZ86" s="16">
        <f t="shared" si="468"/>
        <v>0</v>
      </c>
      <c r="SXA86" s="16">
        <f t="shared" si="468"/>
        <v>0</v>
      </c>
      <c r="SXB86" s="16">
        <f t="shared" si="468"/>
        <v>0</v>
      </c>
      <c r="SXC86" s="16">
        <f t="shared" si="468"/>
        <v>0</v>
      </c>
      <c r="SXD86" s="16">
        <f t="shared" si="468"/>
        <v>0</v>
      </c>
      <c r="SXE86" s="16">
        <f t="shared" si="468"/>
        <v>0</v>
      </c>
      <c r="SXF86" s="16">
        <f t="shared" si="468"/>
        <v>0</v>
      </c>
      <c r="SXG86" s="16">
        <f t="shared" si="468"/>
        <v>0</v>
      </c>
      <c r="SXH86" s="16">
        <f t="shared" si="468"/>
        <v>0</v>
      </c>
      <c r="SXI86" s="16">
        <f t="shared" si="468"/>
        <v>0</v>
      </c>
      <c r="SXJ86" s="16">
        <f t="shared" si="468"/>
        <v>0</v>
      </c>
      <c r="SXK86" s="16">
        <f t="shared" si="468"/>
        <v>0</v>
      </c>
      <c r="SXL86" s="16">
        <f t="shared" si="468"/>
        <v>0</v>
      </c>
      <c r="SXM86" s="16">
        <f t="shared" si="468"/>
        <v>0</v>
      </c>
      <c r="SXN86" s="16">
        <f t="shared" si="468"/>
        <v>0</v>
      </c>
      <c r="SXO86" s="16">
        <f t="shared" si="468"/>
        <v>0</v>
      </c>
      <c r="SXP86" s="16">
        <f t="shared" si="468"/>
        <v>0</v>
      </c>
      <c r="SXQ86" s="16">
        <f t="shared" si="468"/>
        <v>0</v>
      </c>
      <c r="SXR86" s="16">
        <f t="shared" si="468"/>
        <v>0</v>
      </c>
      <c r="SXS86" s="16">
        <f t="shared" si="468"/>
        <v>0</v>
      </c>
      <c r="SXT86" s="16">
        <f t="shared" si="468"/>
        <v>0</v>
      </c>
      <c r="SXU86" s="16">
        <f t="shared" si="468"/>
        <v>0</v>
      </c>
      <c r="SXV86" s="16">
        <f t="shared" si="468"/>
        <v>0</v>
      </c>
      <c r="SXW86" s="16">
        <f t="shared" si="468"/>
        <v>0</v>
      </c>
      <c r="SXX86" s="16">
        <f t="shared" si="468"/>
        <v>0</v>
      </c>
      <c r="SXY86" s="16">
        <f t="shared" si="468"/>
        <v>0</v>
      </c>
      <c r="SXZ86" s="16">
        <f t="shared" si="468"/>
        <v>0</v>
      </c>
      <c r="SYA86" s="16">
        <f t="shared" si="468"/>
        <v>0</v>
      </c>
      <c r="SYB86" s="16">
        <f t="shared" si="468"/>
        <v>0</v>
      </c>
      <c r="SYC86" s="16">
        <f t="shared" si="468"/>
        <v>0</v>
      </c>
      <c r="SYD86" s="16">
        <f t="shared" si="468"/>
        <v>0</v>
      </c>
      <c r="SYE86" s="16">
        <f t="shared" si="468"/>
        <v>0</v>
      </c>
      <c r="SYF86" s="16">
        <f t="shared" si="468"/>
        <v>0</v>
      </c>
      <c r="SYG86" s="16">
        <f t="shared" si="468"/>
        <v>0</v>
      </c>
      <c r="SYH86" s="16">
        <f t="shared" si="468"/>
        <v>0</v>
      </c>
      <c r="SYI86" s="16">
        <f t="shared" si="468"/>
        <v>0</v>
      </c>
      <c r="SYJ86" s="16">
        <f t="shared" si="468"/>
        <v>0</v>
      </c>
      <c r="SYK86" s="16">
        <f t="shared" si="468"/>
        <v>0</v>
      </c>
      <c r="SYL86" s="16">
        <f t="shared" si="468"/>
        <v>0</v>
      </c>
      <c r="SYM86" s="16">
        <f t="shared" si="468"/>
        <v>0</v>
      </c>
      <c r="SYN86" s="16">
        <f t="shared" si="468"/>
        <v>0</v>
      </c>
      <c r="SYO86" s="16">
        <f t="shared" si="468"/>
        <v>0</v>
      </c>
      <c r="SYP86" s="16">
        <f t="shared" si="468"/>
        <v>0</v>
      </c>
      <c r="SYQ86" s="16">
        <f t="shared" si="468"/>
        <v>0</v>
      </c>
      <c r="SYR86" s="16">
        <f t="shared" si="468"/>
        <v>0</v>
      </c>
      <c r="SYS86" s="16">
        <f t="shared" si="468"/>
        <v>0</v>
      </c>
      <c r="SYT86" s="16">
        <f t="shared" si="468"/>
        <v>0</v>
      </c>
      <c r="SYU86" s="16">
        <f t="shared" si="468"/>
        <v>0</v>
      </c>
      <c r="SYV86" s="16">
        <f t="shared" si="468"/>
        <v>0</v>
      </c>
      <c r="SYW86" s="16">
        <f t="shared" si="468"/>
        <v>0</v>
      </c>
      <c r="SYX86" s="16">
        <f t="shared" si="468"/>
        <v>0</v>
      </c>
      <c r="SYY86" s="16">
        <f t="shared" si="468"/>
        <v>0</v>
      </c>
      <c r="SYZ86" s="16">
        <f t="shared" si="468"/>
        <v>0</v>
      </c>
      <c r="SZA86" s="16">
        <f t="shared" si="468"/>
        <v>0</v>
      </c>
      <c r="SZB86" s="16">
        <f t="shared" si="468"/>
        <v>0</v>
      </c>
      <c r="SZC86" s="16">
        <f t="shared" si="468"/>
        <v>0</v>
      </c>
      <c r="SZD86" s="16">
        <f t="shared" ref="SZD86:TBO86" si="469">SYP83</f>
        <v>0</v>
      </c>
      <c r="SZE86" s="16">
        <f t="shared" si="469"/>
        <v>0</v>
      </c>
      <c r="SZF86" s="16">
        <f t="shared" si="469"/>
        <v>0</v>
      </c>
      <c r="SZG86" s="16">
        <f t="shared" si="469"/>
        <v>0</v>
      </c>
      <c r="SZH86" s="16">
        <f t="shared" si="469"/>
        <v>0</v>
      </c>
      <c r="SZI86" s="16">
        <f t="shared" si="469"/>
        <v>0</v>
      </c>
      <c r="SZJ86" s="16">
        <f t="shared" si="469"/>
        <v>0</v>
      </c>
      <c r="SZK86" s="16">
        <f t="shared" si="469"/>
        <v>0</v>
      </c>
      <c r="SZL86" s="16">
        <f t="shared" si="469"/>
        <v>0</v>
      </c>
      <c r="SZM86" s="16">
        <f t="shared" si="469"/>
        <v>0</v>
      </c>
      <c r="SZN86" s="16">
        <f t="shared" si="469"/>
        <v>0</v>
      </c>
      <c r="SZO86" s="16">
        <f t="shared" si="469"/>
        <v>0</v>
      </c>
      <c r="SZP86" s="16">
        <f t="shared" si="469"/>
        <v>0</v>
      </c>
      <c r="SZQ86" s="16">
        <f t="shared" si="469"/>
        <v>0</v>
      </c>
      <c r="SZR86" s="16">
        <f t="shared" si="469"/>
        <v>0</v>
      </c>
      <c r="SZS86" s="16">
        <f t="shared" si="469"/>
        <v>0</v>
      </c>
      <c r="SZT86" s="16">
        <f t="shared" si="469"/>
        <v>0</v>
      </c>
      <c r="SZU86" s="16">
        <f t="shared" si="469"/>
        <v>0</v>
      </c>
      <c r="SZV86" s="16">
        <f t="shared" si="469"/>
        <v>0</v>
      </c>
      <c r="SZW86" s="16">
        <f t="shared" si="469"/>
        <v>0</v>
      </c>
      <c r="SZX86" s="16">
        <f t="shared" si="469"/>
        <v>0</v>
      </c>
      <c r="SZY86" s="16">
        <f t="shared" si="469"/>
        <v>0</v>
      </c>
      <c r="SZZ86" s="16">
        <f t="shared" si="469"/>
        <v>0</v>
      </c>
      <c r="TAA86" s="16">
        <f t="shared" si="469"/>
        <v>0</v>
      </c>
      <c r="TAB86" s="16">
        <f t="shared" si="469"/>
        <v>0</v>
      </c>
      <c r="TAC86" s="16">
        <f t="shared" si="469"/>
        <v>0</v>
      </c>
      <c r="TAD86" s="16">
        <f t="shared" si="469"/>
        <v>0</v>
      </c>
      <c r="TAE86" s="16">
        <f t="shared" si="469"/>
        <v>0</v>
      </c>
      <c r="TAF86" s="16">
        <f t="shared" si="469"/>
        <v>0</v>
      </c>
      <c r="TAG86" s="16">
        <f t="shared" si="469"/>
        <v>0</v>
      </c>
      <c r="TAH86" s="16">
        <f t="shared" si="469"/>
        <v>0</v>
      </c>
      <c r="TAI86" s="16">
        <f t="shared" si="469"/>
        <v>0</v>
      </c>
      <c r="TAJ86" s="16">
        <f t="shared" si="469"/>
        <v>0</v>
      </c>
      <c r="TAK86" s="16">
        <f t="shared" si="469"/>
        <v>0</v>
      </c>
      <c r="TAL86" s="16">
        <f t="shared" si="469"/>
        <v>0</v>
      </c>
      <c r="TAM86" s="16">
        <f t="shared" si="469"/>
        <v>0</v>
      </c>
      <c r="TAN86" s="16">
        <f t="shared" si="469"/>
        <v>0</v>
      </c>
      <c r="TAO86" s="16">
        <f t="shared" si="469"/>
        <v>0</v>
      </c>
      <c r="TAP86" s="16">
        <f t="shared" si="469"/>
        <v>0</v>
      </c>
      <c r="TAQ86" s="16">
        <f t="shared" si="469"/>
        <v>0</v>
      </c>
      <c r="TAR86" s="16">
        <f t="shared" si="469"/>
        <v>0</v>
      </c>
      <c r="TAS86" s="16">
        <f t="shared" si="469"/>
        <v>0</v>
      </c>
      <c r="TAT86" s="16">
        <f t="shared" si="469"/>
        <v>0</v>
      </c>
      <c r="TAU86" s="16">
        <f t="shared" si="469"/>
        <v>0</v>
      </c>
      <c r="TAV86" s="16">
        <f t="shared" si="469"/>
        <v>0</v>
      </c>
      <c r="TAW86" s="16">
        <f t="shared" si="469"/>
        <v>0</v>
      </c>
      <c r="TAX86" s="16">
        <f t="shared" si="469"/>
        <v>0</v>
      </c>
      <c r="TAY86" s="16">
        <f t="shared" si="469"/>
        <v>0</v>
      </c>
      <c r="TAZ86" s="16">
        <f t="shared" si="469"/>
        <v>0</v>
      </c>
      <c r="TBA86" s="16">
        <f t="shared" si="469"/>
        <v>0</v>
      </c>
      <c r="TBB86" s="16">
        <f t="shared" si="469"/>
        <v>0</v>
      </c>
      <c r="TBC86" s="16">
        <f t="shared" si="469"/>
        <v>0</v>
      </c>
      <c r="TBD86" s="16">
        <f t="shared" si="469"/>
        <v>0</v>
      </c>
      <c r="TBE86" s="16">
        <f t="shared" si="469"/>
        <v>0</v>
      </c>
      <c r="TBF86" s="16">
        <f t="shared" si="469"/>
        <v>0</v>
      </c>
      <c r="TBG86" s="16">
        <f t="shared" si="469"/>
        <v>0</v>
      </c>
      <c r="TBH86" s="16">
        <f t="shared" si="469"/>
        <v>0</v>
      </c>
      <c r="TBI86" s="16">
        <f t="shared" si="469"/>
        <v>0</v>
      </c>
      <c r="TBJ86" s="16">
        <f t="shared" si="469"/>
        <v>0</v>
      </c>
      <c r="TBK86" s="16">
        <f t="shared" si="469"/>
        <v>0</v>
      </c>
      <c r="TBL86" s="16">
        <f t="shared" si="469"/>
        <v>0</v>
      </c>
      <c r="TBM86" s="16">
        <f t="shared" si="469"/>
        <v>0</v>
      </c>
      <c r="TBN86" s="16">
        <f t="shared" si="469"/>
        <v>0</v>
      </c>
      <c r="TBO86" s="16">
        <f t="shared" si="469"/>
        <v>0</v>
      </c>
      <c r="TBP86" s="16">
        <f t="shared" ref="TBP86:TEA86" si="470">TBB83</f>
        <v>0</v>
      </c>
      <c r="TBQ86" s="16">
        <f t="shared" si="470"/>
        <v>0</v>
      </c>
      <c r="TBR86" s="16">
        <f t="shared" si="470"/>
        <v>0</v>
      </c>
      <c r="TBS86" s="16">
        <f t="shared" si="470"/>
        <v>0</v>
      </c>
      <c r="TBT86" s="16">
        <f t="shared" si="470"/>
        <v>0</v>
      </c>
      <c r="TBU86" s="16">
        <f t="shared" si="470"/>
        <v>0</v>
      </c>
      <c r="TBV86" s="16">
        <f t="shared" si="470"/>
        <v>0</v>
      </c>
      <c r="TBW86" s="16">
        <f t="shared" si="470"/>
        <v>0</v>
      </c>
      <c r="TBX86" s="16">
        <f t="shared" si="470"/>
        <v>0</v>
      </c>
      <c r="TBY86" s="16">
        <f t="shared" si="470"/>
        <v>0</v>
      </c>
      <c r="TBZ86" s="16">
        <f t="shared" si="470"/>
        <v>0</v>
      </c>
      <c r="TCA86" s="16">
        <f t="shared" si="470"/>
        <v>0</v>
      </c>
      <c r="TCB86" s="16">
        <f t="shared" si="470"/>
        <v>0</v>
      </c>
      <c r="TCC86" s="16">
        <f t="shared" si="470"/>
        <v>0</v>
      </c>
      <c r="TCD86" s="16">
        <f t="shared" si="470"/>
        <v>0</v>
      </c>
      <c r="TCE86" s="16">
        <f t="shared" si="470"/>
        <v>0</v>
      </c>
      <c r="TCF86" s="16">
        <f t="shared" si="470"/>
        <v>0</v>
      </c>
      <c r="TCG86" s="16">
        <f t="shared" si="470"/>
        <v>0</v>
      </c>
      <c r="TCH86" s="16">
        <f t="shared" si="470"/>
        <v>0</v>
      </c>
      <c r="TCI86" s="16">
        <f t="shared" si="470"/>
        <v>0</v>
      </c>
      <c r="TCJ86" s="16">
        <f t="shared" si="470"/>
        <v>0</v>
      </c>
      <c r="TCK86" s="16">
        <f t="shared" si="470"/>
        <v>0</v>
      </c>
      <c r="TCL86" s="16">
        <f t="shared" si="470"/>
        <v>0</v>
      </c>
      <c r="TCM86" s="16">
        <f t="shared" si="470"/>
        <v>0</v>
      </c>
      <c r="TCN86" s="16">
        <f t="shared" si="470"/>
        <v>0</v>
      </c>
      <c r="TCO86" s="16">
        <f t="shared" si="470"/>
        <v>0</v>
      </c>
      <c r="TCP86" s="16">
        <f t="shared" si="470"/>
        <v>0</v>
      </c>
      <c r="TCQ86" s="16">
        <f t="shared" si="470"/>
        <v>0</v>
      </c>
      <c r="TCR86" s="16">
        <f t="shared" si="470"/>
        <v>0</v>
      </c>
      <c r="TCS86" s="16">
        <f t="shared" si="470"/>
        <v>0</v>
      </c>
      <c r="TCT86" s="16">
        <f t="shared" si="470"/>
        <v>0</v>
      </c>
      <c r="TCU86" s="16">
        <f t="shared" si="470"/>
        <v>0</v>
      </c>
      <c r="TCV86" s="16">
        <f t="shared" si="470"/>
        <v>0</v>
      </c>
      <c r="TCW86" s="16">
        <f t="shared" si="470"/>
        <v>0</v>
      </c>
      <c r="TCX86" s="16">
        <f t="shared" si="470"/>
        <v>0</v>
      </c>
      <c r="TCY86" s="16">
        <f t="shared" si="470"/>
        <v>0</v>
      </c>
      <c r="TCZ86" s="16">
        <f t="shared" si="470"/>
        <v>0</v>
      </c>
      <c r="TDA86" s="16">
        <f t="shared" si="470"/>
        <v>0</v>
      </c>
      <c r="TDB86" s="16">
        <f t="shared" si="470"/>
        <v>0</v>
      </c>
      <c r="TDC86" s="16">
        <f t="shared" si="470"/>
        <v>0</v>
      </c>
      <c r="TDD86" s="16">
        <f t="shared" si="470"/>
        <v>0</v>
      </c>
      <c r="TDE86" s="16">
        <f t="shared" si="470"/>
        <v>0</v>
      </c>
      <c r="TDF86" s="16">
        <f t="shared" si="470"/>
        <v>0</v>
      </c>
      <c r="TDG86" s="16">
        <f t="shared" si="470"/>
        <v>0</v>
      </c>
      <c r="TDH86" s="16">
        <f t="shared" si="470"/>
        <v>0</v>
      </c>
      <c r="TDI86" s="16">
        <f t="shared" si="470"/>
        <v>0</v>
      </c>
      <c r="TDJ86" s="16">
        <f t="shared" si="470"/>
        <v>0</v>
      </c>
      <c r="TDK86" s="16">
        <f t="shared" si="470"/>
        <v>0</v>
      </c>
      <c r="TDL86" s="16">
        <f t="shared" si="470"/>
        <v>0</v>
      </c>
      <c r="TDM86" s="16">
        <f t="shared" si="470"/>
        <v>0</v>
      </c>
      <c r="TDN86" s="16">
        <f t="shared" si="470"/>
        <v>0</v>
      </c>
      <c r="TDO86" s="16">
        <f t="shared" si="470"/>
        <v>0</v>
      </c>
      <c r="TDP86" s="16">
        <f t="shared" si="470"/>
        <v>0</v>
      </c>
      <c r="TDQ86" s="16">
        <f t="shared" si="470"/>
        <v>0</v>
      </c>
      <c r="TDR86" s="16">
        <f t="shared" si="470"/>
        <v>0</v>
      </c>
      <c r="TDS86" s="16">
        <f t="shared" si="470"/>
        <v>0</v>
      </c>
      <c r="TDT86" s="16">
        <f t="shared" si="470"/>
        <v>0</v>
      </c>
      <c r="TDU86" s="16">
        <f t="shared" si="470"/>
        <v>0</v>
      </c>
      <c r="TDV86" s="16">
        <f t="shared" si="470"/>
        <v>0</v>
      </c>
      <c r="TDW86" s="16">
        <f t="shared" si="470"/>
        <v>0</v>
      </c>
      <c r="TDX86" s="16">
        <f t="shared" si="470"/>
        <v>0</v>
      </c>
      <c r="TDY86" s="16">
        <f t="shared" si="470"/>
        <v>0</v>
      </c>
      <c r="TDZ86" s="16">
        <f t="shared" si="470"/>
        <v>0</v>
      </c>
      <c r="TEA86" s="16">
        <f t="shared" si="470"/>
        <v>0</v>
      </c>
      <c r="TEB86" s="16">
        <f t="shared" ref="TEB86:TGM86" si="471">TDN83</f>
        <v>0</v>
      </c>
      <c r="TEC86" s="16">
        <f t="shared" si="471"/>
        <v>0</v>
      </c>
      <c r="TED86" s="16">
        <f t="shared" si="471"/>
        <v>0</v>
      </c>
      <c r="TEE86" s="16">
        <f t="shared" si="471"/>
        <v>0</v>
      </c>
      <c r="TEF86" s="16">
        <f t="shared" si="471"/>
        <v>0</v>
      </c>
      <c r="TEG86" s="16">
        <f t="shared" si="471"/>
        <v>0</v>
      </c>
      <c r="TEH86" s="16">
        <f t="shared" si="471"/>
        <v>0</v>
      </c>
      <c r="TEI86" s="16">
        <f t="shared" si="471"/>
        <v>0</v>
      </c>
      <c r="TEJ86" s="16">
        <f t="shared" si="471"/>
        <v>0</v>
      </c>
      <c r="TEK86" s="16">
        <f t="shared" si="471"/>
        <v>0</v>
      </c>
      <c r="TEL86" s="16">
        <f t="shared" si="471"/>
        <v>0</v>
      </c>
      <c r="TEM86" s="16">
        <f t="shared" si="471"/>
        <v>0</v>
      </c>
      <c r="TEN86" s="16">
        <f t="shared" si="471"/>
        <v>0</v>
      </c>
      <c r="TEO86" s="16">
        <f t="shared" si="471"/>
        <v>0</v>
      </c>
      <c r="TEP86" s="16">
        <f t="shared" si="471"/>
        <v>0</v>
      </c>
      <c r="TEQ86" s="16">
        <f t="shared" si="471"/>
        <v>0</v>
      </c>
      <c r="TER86" s="16">
        <f t="shared" si="471"/>
        <v>0</v>
      </c>
      <c r="TES86" s="16">
        <f t="shared" si="471"/>
        <v>0</v>
      </c>
      <c r="TET86" s="16">
        <f t="shared" si="471"/>
        <v>0</v>
      </c>
      <c r="TEU86" s="16">
        <f t="shared" si="471"/>
        <v>0</v>
      </c>
      <c r="TEV86" s="16">
        <f t="shared" si="471"/>
        <v>0</v>
      </c>
      <c r="TEW86" s="16">
        <f t="shared" si="471"/>
        <v>0</v>
      </c>
      <c r="TEX86" s="16">
        <f t="shared" si="471"/>
        <v>0</v>
      </c>
      <c r="TEY86" s="16">
        <f t="shared" si="471"/>
        <v>0</v>
      </c>
      <c r="TEZ86" s="16">
        <f t="shared" si="471"/>
        <v>0</v>
      </c>
      <c r="TFA86" s="16">
        <f t="shared" si="471"/>
        <v>0</v>
      </c>
      <c r="TFB86" s="16">
        <f t="shared" si="471"/>
        <v>0</v>
      </c>
      <c r="TFC86" s="16">
        <f t="shared" si="471"/>
        <v>0</v>
      </c>
      <c r="TFD86" s="16">
        <f t="shared" si="471"/>
        <v>0</v>
      </c>
      <c r="TFE86" s="16">
        <f t="shared" si="471"/>
        <v>0</v>
      </c>
      <c r="TFF86" s="16">
        <f t="shared" si="471"/>
        <v>0</v>
      </c>
      <c r="TFG86" s="16">
        <f t="shared" si="471"/>
        <v>0</v>
      </c>
      <c r="TFH86" s="16">
        <f t="shared" si="471"/>
        <v>0</v>
      </c>
      <c r="TFI86" s="16">
        <f t="shared" si="471"/>
        <v>0</v>
      </c>
      <c r="TFJ86" s="16">
        <f t="shared" si="471"/>
        <v>0</v>
      </c>
      <c r="TFK86" s="16">
        <f t="shared" si="471"/>
        <v>0</v>
      </c>
      <c r="TFL86" s="16">
        <f t="shared" si="471"/>
        <v>0</v>
      </c>
      <c r="TFM86" s="16">
        <f t="shared" si="471"/>
        <v>0</v>
      </c>
      <c r="TFN86" s="16">
        <f t="shared" si="471"/>
        <v>0</v>
      </c>
      <c r="TFO86" s="16">
        <f t="shared" si="471"/>
        <v>0</v>
      </c>
      <c r="TFP86" s="16">
        <f t="shared" si="471"/>
        <v>0</v>
      </c>
      <c r="TFQ86" s="16">
        <f t="shared" si="471"/>
        <v>0</v>
      </c>
      <c r="TFR86" s="16">
        <f t="shared" si="471"/>
        <v>0</v>
      </c>
      <c r="TFS86" s="16">
        <f t="shared" si="471"/>
        <v>0</v>
      </c>
      <c r="TFT86" s="16">
        <f t="shared" si="471"/>
        <v>0</v>
      </c>
      <c r="TFU86" s="16">
        <f t="shared" si="471"/>
        <v>0</v>
      </c>
      <c r="TFV86" s="16">
        <f t="shared" si="471"/>
        <v>0</v>
      </c>
      <c r="TFW86" s="16">
        <f t="shared" si="471"/>
        <v>0</v>
      </c>
      <c r="TFX86" s="16">
        <f t="shared" si="471"/>
        <v>0</v>
      </c>
      <c r="TFY86" s="16">
        <f t="shared" si="471"/>
        <v>0</v>
      </c>
      <c r="TFZ86" s="16">
        <f t="shared" si="471"/>
        <v>0</v>
      </c>
      <c r="TGA86" s="16">
        <f t="shared" si="471"/>
        <v>0</v>
      </c>
      <c r="TGB86" s="16">
        <f t="shared" si="471"/>
        <v>0</v>
      </c>
      <c r="TGC86" s="16">
        <f t="shared" si="471"/>
        <v>0</v>
      </c>
      <c r="TGD86" s="16">
        <f t="shared" si="471"/>
        <v>0</v>
      </c>
      <c r="TGE86" s="16">
        <f t="shared" si="471"/>
        <v>0</v>
      </c>
      <c r="TGF86" s="16">
        <f t="shared" si="471"/>
        <v>0</v>
      </c>
      <c r="TGG86" s="16">
        <f t="shared" si="471"/>
        <v>0</v>
      </c>
      <c r="TGH86" s="16">
        <f t="shared" si="471"/>
        <v>0</v>
      </c>
      <c r="TGI86" s="16">
        <f t="shared" si="471"/>
        <v>0</v>
      </c>
      <c r="TGJ86" s="16">
        <f t="shared" si="471"/>
        <v>0</v>
      </c>
      <c r="TGK86" s="16">
        <f t="shared" si="471"/>
        <v>0</v>
      </c>
      <c r="TGL86" s="16">
        <f t="shared" si="471"/>
        <v>0</v>
      </c>
      <c r="TGM86" s="16">
        <f t="shared" si="471"/>
        <v>0</v>
      </c>
      <c r="TGN86" s="16">
        <f t="shared" ref="TGN86:TIY86" si="472">TFZ83</f>
        <v>0</v>
      </c>
      <c r="TGO86" s="16">
        <f t="shared" si="472"/>
        <v>0</v>
      </c>
      <c r="TGP86" s="16">
        <f t="shared" si="472"/>
        <v>0</v>
      </c>
      <c r="TGQ86" s="16">
        <f t="shared" si="472"/>
        <v>0</v>
      </c>
      <c r="TGR86" s="16">
        <f t="shared" si="472"/>
        <v>0</v>
      </c>
      <c r="TGS86" s="16">
        <f t="shared" si="472"/>
        <v>0</v>
      </c>
      <c r="TGT86" s="16">
        <f t="shared" si="472"/>
        <v>0</v>
      </c>
      <c r="TGU86" s="16">
        <f t="shared" si="472"/>
        <v>0</v>
      </c>
      <c r="TGV86" s="16">
        <f t="shared" si="472"/>
        <v>0</v>
      </c>
      <c r="TGW86" s="16">
        <f t="shared" si="472"/>
        <v>0</v>
      </c>
      <c r="TGX86" s="16">
        <f t="shared" si="472"/>
        <v>0</v>
      </c>
      <c r="TGY86" s="16">
        <f t="shared" si="472"/>
        <v>0</v>
      </c>
      <c r="TGZ86" s="16">
        <f t="shared" si="472"/>
        <v>0</v>
      </c>
      <c r="THA86" s="16">
        <f t="shared" si="472"/>
        <v>0</v>
      </c>
      <c r="THB86" s="16">
        <f t="shared" si="472"/>
        <v>0</v>
      </c>
      <c r="THC86" s="16">
        <f t="shared" si="472"/>
        <v>0</v>
      </c>
      <c r="THD86" s="16">
        <f t="shared" si="472"/>
        <v>0</v>
      </c>
      <c r="THE86" s="16">
        <f t="shared" si="472"/>
        <v>0</v>
      </c>
      <c r="THF86" s="16">
        <f t="shared" si="472"/>
        <v>0</v>
      </c>
      <c r="THG86" s="16">
        <f t="shared" si="472"/>
        <v>0</v>
      </c>
      <c r="THH86" s="16">
        <f t="shared" si="472"/>
        <v>0</v>
      </c>
      <c r="THI86" s="16">
        <f t="shared" si="472"/>
        <v>0</v>
      </c>
      <c r="THJ86" s="16">
        <f t="shared" si="472"/>
        <v>0</v>
      </c>
      <c r="THK86" s="16">
        <f t="shared" si="472"/>
        <v>0</v>
      </c>
      <c r="THL86" s="16">
        <f t="shared" si="472"/>
        <v>0</v>
      </c>
      <c r="THM86" s="16">
        <f t="shared" si="472"/>
        <v>0</v>
      </c>
      <c r="THN86" s="16">
        <f t="shared" si="472"/>
        <v>0</v>
      </c>
      <c r="THO86" s="16">
        <f t="shared" si="472"/>
        <v>0</v>
      </c>
      <c r="THP86" s="16">
        <f t="shared" si="472"/>
        <v>0</v>
      </c>
      <c r="THQ86" s="16">
        <f t="shared" si="472"/>
        <v>0</v>
      </c>
      <c r="THR86" s="16">
        <f t="shared" si="472"/>
        <v>0</v>
      </c>
      <c r="THS86" s="16">
        <f t="shared" si="472"/>
        <v>0</v>
      </c>
      <c r="THT86" s="16">
        <f t="shared" si="472"/>
        <v>0</v>
      </c>
      <c r="THU86" s="16">
        <f t="shared" si="472"/>
        <v>0</v>
      </c>
      <c r="THV86" s="16">
        <f t="shared" si="472"/>
        <v>0</v>
      </c>
      <c r="THW86" s="16">
        <f t="shared" si="472"/>
        <v>0</v>
      </c>
      <c r="THX86" s="16">
        <f t="shared" si="472"/>
        <v>0</v>
      </c>
      <c r="THY86" s="16">
        <f t="shared" si="472"/>
        <v>0</v>
      </c>
      <c r="THZ86" s="16">
        <f t="shared" si="472"/>
        <v>0</v>
      </c>
      <c r="TIA86" s="16">
        <f t="shared" si="472"/>
        <v>0</v>
      </c>
      <c r="TIB86" s="16">
        <f t="shared" si="472"/>
        <v>0</v>
      </c>
      <c r="TIC86" s="16">
        <f t="shared" si="472"/>
        <v>0</v>
      </c>
      <c r="TID86" s="16">
        <f t="shared" si="472"/>
        <v>0</v>
      </c>
      <c r="TIE86" s="16">
        <f t="shared" si="472"/>
        <v>0</v>
      </c>
      <c r="TIF86" s="16">
        <f t="shared" si="472"/>
        <v>0</v>
      </c>
      <c r="TIG86" s="16">
        <f t="shared" si="472"/>
        <v>0</v>
      </c>
      <c r="TIH86" s="16">
        <f t="shared" si="472"/>
        <v>0</v>
      </c>
      <c r="TII86" s="16">
        <f t="shared" si="472"/>
        <v>0</v>
      </c>
      <c r="TIJ86" s="16">
        <f t="shared" si="472"/>
        <v>0</v>
      </c>
      <c r="TIK86" s="16">
        <f t="shared" si="472"/>
        <v>0</v>
      </c>
      <c r="TIL86" s="16">
        <f t="shared" si="472"/>
        <v>0</v>
      </c>
      <c r="TIM86" s="16">
        <f t="shared" si="472"/>
        <v>0</v>
      </c>
      <c r="TIN86" s="16">
        <f t="shared" si="472"/>
        <v>0</v>
      </c>
      <c r="TIO86" s="16">
        <f t="shared" si="472"/>
        <v>0</v>
      </c>
      <c r="TIP86" s="16">
        <f t="shared" si="472"/>
        <v>0</v>
      </c>
      <c r="TIQ86" s="16">
        <f t="shared" si="472"/>
        <v>0</v>
      </c>
      <c r="TIR86" s="16">
        <f t="shared" si="472"/>
        <v>0</v>
      </c>
      <c r="TIS86" s="16">
        <f t="shared" si="472"/>
        <v>0</v>
      </c>
      <c r="TIT86" s="16">
        <f t="shared" si="472"/>
        <v>0</v>
      </c>
      <c r="TIU86" s="16">
        <f t="shared" si="472"/>
        <v>0</v>
      </c>
      <c r="TIV86" s="16">
        <f t="shared" si="472"/>
        <v>0</v>
      </c>
      <c r="TIW86" s="16">
        <f t="shared" si="472"/>
        <v>0</v>
      </c>
      <c r="TIX86" s="16">
        <f t="shared" si="472"/>
        <v>0</v>
      </c>
      <c r="TIY86" s="16">
        <f t="shared" si="472"/>
        <v>0</v>
      </c>
      <c r="TIZ86" s="16">
        <f t="shared" ref="TIZ86:TLK86" si="473">TIL83</f>
        <v>0</v>
      </c>
      <c r="TJA86" s="16">
        <f t="shared" si="473"/>
        <v>0</v>
      </c>
      <c r="TJB86" s="16">
        <f t="shared" si="473"/>
        <v>0</v>
      </c>
      <c r="TJC86" s="16">
        <f t="shared" si="473"/>
        <v>0</v>
      </c>
      <c r="TJD86" s="16">
        <f t="shared" si="473"/>
        <v>0</v>
      </c>
      <c r="TJE86" s="16">
        <f t="shared" si="473"/>
        <v>0</v>
      </c>
      <c r="TJF86" s="16">
        <f t="shared" si="473"/>
        <v>0</v>
      </c>
      <c r="TJG86" s="16">
        <f t="shared" si="473"/>
        <v>0</v>
      </c>
      <c r="TJH86" s="16">
        <f t="shared" si="473"/>
        <v>0</v>
      </c>
      <c r="TJI86" s="16">
        <f t="shared" si="473"/>
        <v>0</v>
      </c>
      <c r="TJJ86" s="16">
        <f t="shared" si="473"/>
        <v>0</v>
      </c>
      <c r="TJK86" s="16">
        <f t="shared" si="473"/>
        <v>0</v>
      </c>
      <c r="TJL86" s="16">
        <f t="shared" si="473"/>
        <v>0</v>
      </c>
      <c r="TJM86" s="16">
        <f t="shared" si="473"/>
        <v>0</v>
      </c>
      <c r="TJN86" s="16">
        <f t="shared" si="473"/>
        <v>0</v>
      </c>
      <c r="TJO86" s="16">
        <f t="shared" si="473"/>
        <v>0</v>
      </c>
      <c r="TJP86" s="16">
        <f t="shared" si="473"/>
        <v>0</v>
      </c>
      <c r="TJQ86" s="16">
        <f t="shared" si="473"/>
        <v>0</v>
      </c>
      <c r="TJR86" s="16">
        <f t="shared" si="473"/>
        <v>0</v>
      </c>
      <c r="TJS86" s="16">
        <f t="shared" si="473"/>
        <v>0</v>
      </c>
      <c r="TJT86" s="16">
        <f t="shared" si="473"/>
        <v>0</v>
      </c>
      <c r="TJU86" s="16">
        <f t="shared" si="473"/>
        <v>0</v>
      </c>
      <c r="TJV86" s="16">
        <f t="shared" si="473"/>
        <v>0</v>
      </c>
      <c r="TJW86" s="16">
        <f t="shared" si="473"/>
        <v>0</v>
      </c>
      <c r="TJX86" s="16">
        <f t="shared" si="473"/>
        <v>0</v>
      </c>
      <c r="TJY86" s="16">
        <f t="shared" si="473"/>
        <v>0</v>
      </c>
      <c r="TJZ86" s="16">
        <f t="shared" si="473"/>
        <v>0</v>
      </c>
      <c r="TKA86" s="16">
        <f t="shared" si="473"/>
        <v>0</v>
      </c>
      <c r="TKB86" s="16">
        <f t="shared" si="473"/>
        <v>0</v>
      </c>
      <c r="TKC86" s="16">
        <f t="shared" si="473"/>
        <v>0</v>
      </c>
      <c r="TKD86" s="16">
        <f t="shared" si="473"/>
        <v>0</v>
      </c>
      <c r="TKE86" s="16">
        <f t="shared" si="473"/>
        <v>0</v>
      </c>
      <c r="TKF86" s="16">
        <f t="shared" si="473"/>
        <v>0</v>
      </c>
      <c r="TKG86" s="16">
        <f t="shared" si="473"/>
        <v>0</v>
      </c>
      <c r="TKH86" s="16">
        <f t="shared" si="473"/>
        <v>0</v>
      </c>
      <c r="TKI86" s="16">
        <f t="shared" si="473"/>
        <v>0</v>
      </c>
      <c r="TKJ86" s="16">
        <f t="shared" si="473"/>
        <v>0</v>
      </c>
      <c r="TKK86" s="16">
        <f t="shared" si="473"/>
        <v>0</v>
      </c>
      <c r="TKL86" s="16">
        <f t="shared" si="473"/>
        <v>0</v>
      </c>
      <c r="TKM86" s="16">
        <f t="shared" si="473"/>
        <v>0</v>
      </c>
      <c r="TKN86" s="16">
        <f t="shared" si="473"/>
        <v>0</v>
      </c>
      <c r="TKO86" s="16">
        <f t="shared" si="473"/>
        <v>0</v>
      </c>
      <c r="TKP86" s="16">
        <f t="shared" si="473"/>
        <v>0</v>
      </c>
      <c r="TKQ86" s="16">
        <f t="shared" si="473"/>
        <v>0</v>
      </c>
      <c r="TKR86" s="16">
        <f t="shared" si="473"/>
        <v>0</v>
      </c>
      <c r="TKS86" s="16">
        <f t="shared" si="473"/>
        <v>0</v>
      </c>
      <c r="TKT86" s="16">
        <f t="shared" si="473"/>
        <v>0</v>
      </c>
      <c r="TKU86" s="16">
        <f t="shared" si="473"/>
        <v>0</v>
      </c>
      <c r="TKV86" s="16">
        <f t="shared" si="473"/>
        <v>0</v>
      </c>
      <c r="TKW86" s="16">
        <f t="shared" si="473"/>
        <v>0</v>
      </c>
      <c r="TKX86" s="16">
        <f t="shared" si="473"/>
        <v>0</v>
      </c>
      <c r="TKY86" s="16">
        <f t="shared" si="473"/>
        <v>0</v>
      </c>
      <c r="TKZ86" s="16">
        <f t="shared" si="473"/>
        <v>0</v>
      </c>
      <c r="TLA86" s="16">
        <f t="shared" si="473"/>
        <v>0</v>
      </c>
      <c r="TLB86" s="16">
        <f t="shared" si="473"/>
        <v>0</v>
      </c>
      <c r="TLC86" s="16">
        <f t="shared" si="473"/>
        <v>0</v>
      </c>
      <c r="TLD86" s="16">
        <f t="shared" si="473"/>
        <v>0</v>
      </c>
      <c r="TLE86" s="16">
        <f t="shared" si="473"/>
        <v>0</v>
      </c>
      <c r="TLF86" s="16">
        <f t="shared" si="473"/>
        <v>0</v>
      </c>
      <c r="TLG86" s="16">
        <f t="shared" si="473"/>
        <v>0</v>
      </c>
      <c r="TLH86" s="16">
        <f t="shared" si="473"/>
        <v>0</v>
      </c>
      <c r="TLI86" s="16">
        <f t="shared" si="473"/>
        <v>0</v>
      </c>
      <c r="TLJ86" s="16">
        <f t="shared" si="473"/>
        <v>0</v>
      </c>
      <c r="TLK86" s="16">
        <f t="shared" si="473"/>
        <v>0</v>
      </c>
      <c r="TLL86" s="16">
        <f t="shared" ref="TLL86:TNW86" si="474">TKX83</f>
        <v>0</v>
      </c>
      <c r="TLM86" s="16">
        <f t="shared" si="474"/>
        <v>0</v>
      </c>
      <c r="TLN86" s="16">
        <f t="shared" si="474"/>
        <v>0</v>
      </c>
      <c r="TLO86" s="16">
        <f t="shared" si="474"/>
        <v>0</v>
      </c>
      <c r="TLP86" s="16">
        <f t="shared" si="474"/>
        <v>0</v>
      </c>
      <c r="TLQ86" s="16">
        <f t="shared" si="474"/>
        <v>0</v>
      </c>
      <c r="TLR86" s="16">
        <f t="shared" si="474"/>
        <v>0</v>
      </c>
      <c r="TLS86" s="16">
        <f t="shared" si="474"/>
        <v>0</v>
      </c>
      <c r="TLT86" s="16">
        <f t="shared" si="474"/>
        <v>0</v>
      </c>
      <c r="TLU86" s="16">
        <f t="shared" si="474"/>
        <v>0</v>
      </c>
      <c r="TLV86" s="16">
        <f t="shared" si="474"/>
        <v>0</v>
      </c>
      <c r="TLW86" s="16">
        <f t="shared" si="474"/>
        <v>0</v>
      </c>
      <c r="TLX86" s="16">
        <f t="shared" si="474"/>
        <v>0</v>
      </c>
      <c r="TLY86" s="16">
        <f t="shared" si="474"/>
        <v>0</v>
      </c>
      <c r="TLZ86" s="16">
        <f t="shared" si="474"/>
        <v>0</v>
      </c>
      <c r="TMA86" s="16">
        <f t="shared" si="474"/>
        <v>0</v>
      </c>
      <c r="TMB86" s="16">
        <f t="shared" si="474"/>
        <v>0</v>
      </c>
      <c r="TMC86" s="16">
        <f t="shared" si="474"/>
        <v>0</v>
      </c>
      <c r="TMD86" s="16">
        <f t="shared" si="474"/>
        <v>0</v>
      </c>
      <c r="TME86" s="16">
        <f t="shared" si="474"/>
        <v>0</v>
      </c>
      <c r="TMF86" s="16">
        <f t="shared" si="474"/>
        <v>0</v>
      </c>
      <c r="TMG86" s="16">
        <f t="shared" si="474"/>
        <v>0</v>
      </c>
      <c r="TMH86" s="16">
        <f t="shared" si="474"/>
        <v>0</v>
      </c>
      <c r="TMI86" s="16">
        <f t="shared" si="474"/>
        <v>0</v>
      </c>
      <c r="TMJ86" s="16">
        <f t="shared" si="474"/>
        <v>0</v>
      </c>
      <c r="TMK86" s="16">
        <f t="shared" si="474"/>
        <v>0</v>
      </c>
      <c r="TML86" s="16">
        <f t="shared" si="474"/>
        <v>0</v>
      </c>
      <c r="TMM86" s="16">
        <f t="shared" si="474"/>
        <v>0</v>
      </c>
      <c r="TMN86" s="16">
        <f t="shared" si="474"/>
        <v>0</v>
      </c>
      <c r="TMO86" s="16">
        <f t="shared" si="474"/>
        <v>0</v>
      </c>
      <c r="TMP86" s="16">
        <f t="shared" si="474"/>
        <v>0</v>
      </c>
      <c r="TMQ86" s="16">
        <f t="shared" si="474"/>
        <v>0</v>
      </c>
      <c r="TMR86" s="16">
        <f t="shared" si="474"/>
        <v>0</v>
      </c>
      <c r="TMS86" s="16">
        <f t="shared" si="474"/>
        <v>0</v>
      </c>
      <c r="TMT86" s="16">
        <f t="shared" si="474"/>
        <v>0</v>
      </c>
      <c r="TMU86" s="16">
        <f t="shared" si="474"/>
        <v>0</v>
      </c>
      <c r="TMV86" s="16">
        <f t="shared" si="474"/>
        <v>0</v>
      </c>
      <c r="TMW86" s="16">
        <f t="shared" si="474"/>
        <v>0</v>
      </c>
      <c r="TMX86" s="16">
        <f t="shared" si="474"/>
        <v>0</v>
      </c>
      <c r="TMY86" s="16">
        <f t="shared" si="474"/>
        <v>0</v>
      </c>
      <c r="TMZ86" s="16">
        <f t="shared" si="474"/>
        <v>0</v>
      </c>
      <c r="TNA86" s="16">
        <f t="shared" si="474"/>
        <v>0</v>
      </c>
      <c r="TNB86" s="16">
        <f t="shared" si="474"/>
        <v>0</v>
      </c>
      <c r="TNC86" s="16">
        <f t="shared" si="474"/>
        <v>0</v>
      </c>
      <c r="TND86" s="16">
        <f t="shared" si="474"/>
        <v>0</v>
      </c>
      <c r="TNE86" s="16">
        <f t="shared" si="474"/>
        <v>0</v>
      </c>
      <c r="TNF86" s="16">
        <f t="shared" si="474"/>
        <v>0</v>
      </c>
      <c r="TNG86" s="16">
        <f t="shared" si="474"/>
        <v>0</v>
      </c>
      <c r="TNH86" s="16">
        <f t="shared" si="474"/>
        <v>0</v>
      </c>
      <c r="TNI86" s="16">
        <f t="shared" si="474"/>
        <v>0</v>
      </c>
      <c r="TNJ86" s="16">
        <f t="shared" si="474"/>
        <v>0</v>
      </c>
      <c r="TNK86" s="16">
        <f t="shared" si="474"/>
        <v>0</v>
      </c>
      <c r="TNL86" s="16">
        <f t="shared" si="474"/>
        <v>0</v>
      </c>
      <c r="TNM86" s="16">
        <f t="shared" si="474"/>
        <v>0</v>
      </c>
      <c r="TNN86" s="16">
        <f t="shared" si="474"/>
        <v>0</v>
      </c>
      <c r="TNO86" s="16">
        <f t="shared" si="474"/>
        <v>0</v>
      </c>
      <c r="TNP86" s="16">
        <f t="shared" si="474"/>
        <v>0</v>
      </c>
      <c r="TNQ86" s="16">
        <f t="shared" si="474"/>
        <v>0</v>
      </c>
      <c r="TNR86" s="16">
        <f t="shared" si="474"/>
        <v>0</v>
      </c>
      <c r="TNS86" s="16">
        <f t="shared" si="474"/>
        <v>0</v>
      </c>
      <c r="TNT86" s="16">
        <f t="shared" si="474"/>
        <v>0</v>
      </c>
      <c r="TNU86" s="16">
        <f t="shared" si="474"/>
        <v>0</v>
      </c>
      <c r="TNV86" s="16">
        <f t="shared" si="474"/>
        <v>0</v>
      </c>
      <c r="TNW86" s="16">
        <f t="shared" si="474"/>
        <v>0</v>
      </c>
      <c r="TNX86" s="16">
        <f t="shared" ref="TNX86:TQI86" si="475">TNJ83</f>
        <v>0</v>
      </c>
      <c r="TNY86" s="16">
        <f t="shared" si="475"/>
        <v>0</v>
      </c>
      <c r="TNZ86" s="16">
        <f t="shared" si="475"/>
        <v>0</v>
      </c>
      <c r="TOA86" s="16">
        <f t="shared" si="475"/>
        <v>0</v>
      </c>
      <c r="TOB86" s="16">
        <f t="shared" si="475"/>
        <v>0</v>
      </c>
      <c r="TOC86" s="16">
        <f t="shared" si="475"/>
        <v>0</v>
      </c>
      <c r="TOD86" s="16">
        <f t="shared" si="475"/>
        <v>0</v>
      </c>
      <c r="TOE86" s="16">
        <f t="shared" si="475"/>
        <v>0</v>
      </c>
      <c r="TOF86" s="16">
        <f t="shared" si="475"/>
        <v>0</v>
      </c>
      <c r="TOG86" s="16">
        <f t="shared" si="475"/>
        <v>0</v>
      </c>
      <c r="TOH86" s="16">
        <f t="shared" si="475"/>
        <v>0</v>
      </c>
      <c r="TOI86" s="16">
        <f t="shared" si="475"/>
        <v>0</v>
      </c>
      <c r="TOJ86" s="16">
        <f t="shared" si="475"/>
        <v>0</v>
      </c>
      <c r="TOK86" s="16">
        <f t="shared" si="475"/>
        <v>0</v>
      </c>
      <c r="TOL86" s="16">
        <f t="shared" si="475"/>
        <v>0</v>
      </c>
      <c r="TOM86" s="16">
        <f t="shared" si="475"/>
        <v>0</v>
      </c>
      <c r="TON86" s="16">
        <f t="shared" si="475"/>
        <v>0</v>
      </c>
      <c r="TOO86" s="16">
        <f t="shared" si="475"/>
        <v>0</v>
      </c>
      <c r="TOP86" s="16">
        <f t="shared" si="475"/>
        <v>0</v>
      </c>
      <c r="TOQ86" s="16">
        <f t="shared" si="475"/>
        <v>0</v>
      </c>
      <c r="TOR86" s="16">
        <f t="shared" si="475"/>
        <v>0</v>
      </c>
      <c r="TOS86" s="16">
        <f t="shared" si="475"/>
        <v>0</v>
      </c>
      <c r="TOT86" s="16">
        <f t="shared" si="475"/>
        <v>0</v>
      </c>
      <c r="TOU86" s="16">
        <f t="shared" si="475"/>
        <v>0</v>
      </c>
      <c r="TOV86" s="16">
        <f t="shared" si="475"/>
        <v>0</v>
      </c>
      <c r="TOW86" s="16">
        <f t="shared" si="475"/>
        <v>0</v>
      </c>
      <c r="TOX86" s="16">
        <f t="shared" si="475"/>
        <v>0</v>
      </c>
      <c r="TOY86" s="16">
        <f t="shared" si="475"/>
        <v>0</v>
      </c>
      <c r="TOZ86" s="16">
        <f t="shared" si="475"/>
        <v>0</v>
      </c>
      <c r="TPA86" s="16">
        <f t="shared" si="475"/>
        <v>0</v>
      </c>
      <c r="TPB86" s="16">
        <f t="shared" si="475"/>
        <v>0</v>
      </c>
      <c r="TPC86" s="16">
        <f t="shared" si="475"/>
        <v>0</v>
      </c>
      <c r="TPD86" s="16">
        <f t="shared" si="475"/>
        <v>0</v>
      </c>
      <c r="TPE86" s="16">
        <f t="shared" si="475"/>
        <v>0</v>
      </c>
      <c r="TPF86" s="16">
        <f t="shared" si="475"/>
        <v>0</v>
      </c>
      <c r="TPG86" s="16">
        <f t="shared" si="475"/>
        <v>0</v>
      </c>
      <c r="TPH86" s="16">
        <f t="shared" si="475"/>
        <v>0</v>
      </c>
      <c r="TPI86" s="16">
        <f t="shared" si="475"/>
        <v>0</v>
      </c>
      <c r="TPJ86" s="16">
        <f t="shared" si="475"/>
        <v>0</v>
      </c>
      <c r="TPK86" s="16">
        <f t="shared" si="475"/>
        <v>0</v>
      </c>
      <c r="TPL86" s="16">
        <f t="shared" si="475"/>
        <v>0</v>
      </c>
      <c r="TPM86" s="16">
        <f t="shared" si="475"/>
        <v>0</v>
      </c>
      <c r="TPN86" s="16">
        <f t="shared" si="475"/>
        <v>0</v>
      </c>
      <c r="TPO86" s="16">
        <f t="shared" si="475"/>
        <v>0</v>
      </c>
      <c r="TPP86" s="16">
        <f t="shared" si="475"/>
        <v>0</v>
      </c>
      <c r="TPQ86" s="16">
        <f t="shared" si="475"/>
        <v>0</v>
      </c>
      <c r="TPR86" s="16">
        <f t="shared" si="475"/>
        <v>0</v>
      </c>
      <c r="TPS86" s="16">
        <f t="shared" si="475"/>
        <v>0</v>
      </c>
      <c r="TPT86" s="16">
        <f t="shared" si="475"/>
        <v>0</v>
      </c>
      <c r="TPU86" s="16">
        <f t="shared" si="475"/>
        <v>0</v>
      </c>
      <c r="TPV86" s="16">
        <f t="shared" si="475"/>
        <v>0</v>
      </c>
      <c r="TPW86" s="16">
        <f t="shared" si="475"/>
        <v>0</v>
      </c>
      <c r="TPX86" s="16">
        <f t="shared" si="475"/>
        <v>0</v>
      </c>
      <c r="TPY86" s="16">
        <f t="shared" si="475"/>
        <v>0</v>
      </c>
      <c r="TPZ86" s="16">
        <f t="shared" si="475"/>
        <v>0</v>
      </c>
      <c r="TQA86" s="16">
        <f t="shared" si="475"/>
        <v>0</v>
      </c>
      <c r="TQB86" s="16">
        <f t="shared" si="475"/>
        <v>0</v>
      </c>
      <c r="TQC86" s="16">
        <f t="shared" si="475"/>
        <v>0</v>
      </c>
      <c r="TQD86" s="16">
        <f t="shared" si="475"/>
        <v>0</v>
      </c>
      <c r="TQE86" s="16">
        <f t="shared" si="475"/>
        <v>0</v>
      </c>
      <c r="TQF86" s="16">
        <f t="shared" si="475"/>
        <v>0</v>
      </c>
      <c r="TQG86" s="16">
        <f t="shared" si="475"/>
        <v>0</v>
      </c>
      <c r="TQH86" s="16">
        <f t="shared" si="475"/>
        <v>0</v>
      </c>
      <c r="TQI86" s="16">
        <f t="shared" si="475"/>
        <v>0</v>
      </c>
      <c r="TQJ86" s="16">
        <f t="shared" ref="TQJ86:TSU86" si="476">TPV83</f>
        <v>0</v>
      </c>
      <c r="TQK86" s="16">
        <f t="shared" si="476"/>
        <v>0</v>
      </c>
      <c r="TQL86" s="16">
        <f t="shared" si="476"/>
        <v>0</v>
      </c>
      <c r="TQM86" s="16">
        <f t="shared" si="476"/>
        <v>0</v>
      </c>
      <c r="TQN86" s="16">
        <f t="shared" si="476"/>
        <v>0</v>
      </c>
      <c r="TQO86" s="16">
        <f t="shared" si="476"/>
        <v>0</v>
      </c>
      <c r="TQP86" s="16">
        <f t="shared" si="476"/>
        <v>0</v>
      </c>
      <c r="TQQ86" s="16">
        <f t="shared" si="476"/>
        <v>0</v>
      </c>
      <c r="TQR86" s="16">
        <f t="shared" si="476"/>
        <v>0</v>
      </c>
      <c r="TQS86" s="16">
        <f t="shared" si="476"/>
        <v>0</v>
      </c>
      <c r="TQT86" s="16">
        <f t="shared" si="476"/>
        <v>0</v>
      </c>
      <c r="TQU86" s="16">
        <f t="shared" si="476"/>
        <v>0</v>
      </c>
      <c r="TQV86" s="16">
        <f t="shared" si="476"/>
        <v>0</v>
      </c>
      <c r="TQW86" s="16">
        <f t="shared" si="476"/>
        <v>0</v>
      </c>
      <c r="TQX86" s="16">
        <f t="shared" si="476"/>
        <v>0</v>
      </c>
      <c r="TQY86" s="16">
        <f t="shared" si="476"/>
        <v>0</v>
      </c>
      <c r="TQZ86" s="16">
        <f t="shared" si="476"/>
        <v>0</v>
      </c>
      <c r="TRA86" s="16">
        <f t="shared" si="476"/>
        <v>0</v>
      </c>
      <c r="TRB86" s="16">
        <f t="shared" si="476"/>
        <v>0</v>
      </c>
      <c r="TRC86" s="16">
        <f t="shared" si="476"/>
        <v>0</v>
      </c>
      <c r="TRD86" s="16">
        <f t="shared" si="476"/>
        <v>0</v>
      </c>
      <c r="TRE86" s="16">
        <f t="shared" si="476"/>
        <v>0</v>
      </c>
      <c r="TRF86" s="16">
        <f t="shared" si="476"/>
        <v>0</v>
      </c>
      <c r="TRG86" s="16">
        <f t="shared" si="476"/>
        <v>0</v>
      </c>
      <c r="TRH86" s="16">
        <f t="shared" si="476"/>
        <v>0</v>
      </c>
      <c r="TRI86" s="16">
        <f t="shared" si="476"/>
        <v>0</v>
      </c>
      <c r="TRJ86" s="16">
        <f t="shared" si="476"/>
        <v>0</v>
      </c>
      <c r="TRK86" s="16">
        <f t="shared" si="476"/>
        <v>0</v>
      </c>
      <c r="TRL86" s="16">
        <f t="shared" si="476"/>
        <v>0</v>
      </c>
      <c r="TRM86" s="16">
        <f t="shared" si="476"/>
        <v>0</v>
      </c>
      <c r="TRN86" s="16">
        <f t="shared" si="476"/>
        <v>0</v>
      </c>
      <c r="TRO86" s="16">
        <f t="shared" si="476"/>
        <v>0</v>
      </c>
      <c r="TRP86" s="16">
        <f t="shared" si="476"/>
        <v>0</v>
      </c>
      <c r="TRQ86" s="16">
        <f t="shared" si="476"/>
        <v>0</v>
      </c>
      <c r="TRR86" s="16">
        <f t="shared" si="476"/>
        <v>0</v>
      </c>
      <c r="TRS86" s="16">
        <f t="shared" si="476"/>
        <v>0</v>
      </c>
      <c r="TRT86" s="16">
        <f t="shared" si="476"/>
        <v>0</v>
      </c>
      <c r="TRU86" s="16">
        <f t="shared" si="476"/>
        <v>0</v>
      </c>
      <c r="TRV86" s="16">
        <f t="shared" si="476"/>
        <v>0</v>
      </c>
      <c r="TRW86" s="16">
        <f t="shared" si="476"/>
        <v>0</v>
      </c>
      <c r="TRX86" s="16">
        <f t="shared" si="476"/>
        <v>0</v>
      </c>
      <c r="TRY86" s="16">
        <f t="shared" si="476"/>
        <v>0</v>
      </c>
      <c r="TRZ86" s="16">
        <f t="shared" si="476"/>
        <v>0</v>
      </c>
      <c r="TSA86" s="16">
        <f t="shared" si="476"/>
        <v>0</v>
      </c>
      <c r="TSB86" s="16">
        <f t="shared" si="476"/>
        <v>0</v>
      </c>
      <c r="TSC86" s="16">
        <f t="shared" si="476"/>
        <v>0</v>
      </c>
      <c r="TSD86" s="16">
        <f t="shared" si="476"/>
        <v>0</v>
      </c>
      <c r="TSE86" s="16">
        <f t="shared" si="476"/>
        <v>0</v>
      </c>
      <c r="TSF86" s="16">
        <f t="shared" si="476"/>
        <v>0</v>
      </c>
      <c r="TSG86" s="16">
        <f t="shared" si="476"/>
        <v>0</v>
      </c>
      <c r="TSH86" s="16">
        <f t="shared" si="476"/>
        <v>0</v>
      </c>
      <c r="TSI86" s="16">
        <f t="shared" si="476"/>
        <v>0</v>
      </c>
      <c r="TSJ86" s="16">
        <f t="shared" si="476"/>
        <v>0</v>
      </c>
      <c r="TSK86" s="16">
        <f t="shared" si="476"/>
        <v>0</v>
      </c>
      <c r="TSL86" s="16">
        <f t="shared" si="476"/>
        <v>0</v>
      </c>
      <c r="TSM86" s="16">
        <f t="shared" si="476"/>
        <v>0</v>
      </c>
      <c r="TSN86" s="16">
        <f t="shared" si="476"/>
        <v>0</v>
      </c>
      <c r="TSO86" s="16">
        <f t="shared" si="476"/>
        <v>0</v>
      </c>
      <c r="TSP86" s="16">
        <f t="shared" si="476"/>
        <v>0</v>
      </c>
      <c r="TSQ86" s="16">
        <f t="shared" si="476"/>
        <v>0</v>
      </c>
      <c r="TSR86" s="16">
        <f t="shared" si="476"/>
        <v>0</v>
      </c>
      <c r="TSS86" s="16">
        <f t="shared" si="476"/>
        <v>0</v>
      </c>
      <c r="TST86" s="16">
        <f t="shared" si="476"/>
        <v>0</v>
      </c>
      <c r="TSU86" s="16">
        <f t="shared" si="476"/>
        <v>0</v>
      </c>
      <c r="TSV86" s="16">
        <f t="shared" ref="TSV86:TVG86" si="477">TSH83</f>
        <v>0</v>
      </c>
      <c r="TSW86" s="16">
        <f t="shared" si="477"/>
        <v>0</v>
      </c>
      <c r="TSX86" s="16">
        <f t="shared" si="477"/>
        <v>0</v>
      </c>
      <c r="TSY86" s="16">
        <f t="shared" si="477"/>
        <v>0</v>
      </c>
      <c r="TSZ86" s="16">
        <f t="shared" si="477"/>
        <v>0</v>
      </c>
      <c r="TTA86" s="16">
        <f t="shared" si="477"/>
        <v>0</v>
      </c>
      <c r="TTB86" s="16">
        <f t="shared" si="477"/>
        <v>0</v>
      </c>
      <c r="TTC86" s="16">
        <f t="shared" si="477"/>
        <v>0</v>
      </c>
      <c r="TTD86" s="16">
        <f t="shared" si="477"/>
        <v>0</v>
      </c>
      <c r="TTE86" s="16">
        <f t="shared" si="477"/>
        <v>0</v>
      </c>
      <c r="TTF86" s="16">
        <f t="shared" si="477"/>
        <v>0</v>
      </c>
      <c r="TTG86" s="16">
        <f t="shared" si="477"/>
        <v>0</v>
      </c>
      <c r="TTH86" s="16">
        <f t="shared" si="477"/>
        <v>0</v>
      </c>
      <c r="TTI86" s="16">
        <f t="shared" si="477"/>
        <v>0</v>
      </c>
      <c r="TTJ86" s="16">
        <f t="shared" si="477"/>
        <v>0</v>
      </c>
      <c r="TTK86" s="16">
        <f t="shared" si="477"/>
        <v>0</v>
      </c>
      <c r="TTL86" s="16">
        <f t="shared" si="477"/>
        <v>0</v>
      </c>
      <c r="TTM86" s="16">
        <f t="shared" si="477"/>
        <v>0</v>
      </c>
      <c r="TTN86" s="16">
        <f t="shared" si="477"/>
        <v>0</v>
      </c>
      <c r="TTO86" s="16">
        <f t="shared" si="477"/>
        <v>0</v>
      </c>
      <c r="TTP86" s="16">
        <f t="shared" si="477"/>
        <v>0</v>
      </c>
      <c r="TTQ86" s="16">
        <f t="shared" si="477"/>
        <v>0</v>
      </c>
      <c r="TTR86" s="16">
        <f t="shared" si="477"/>
        <v>0</v>
      </c>
      <c r="TTS86" s="16">
        <f t="shared" si="477"/>
        <v>0</v>
      </c>
      <c r="TTT86" s="16">
        <f t="shared" si="477"/>
        <v>0</v>
      </c>
      <c r="TTU86" s="16">
        <f t="shared" si="477"/>
        <v>0</v>
      </c>
      <c r="TTV86" s="16">
        <f t="shared" si="477"/>
        <v>0</v>
      </c>
      <c r="TTW86" s="16">
        <f t="shared" si="477"/>
        <v>0</v>
      </c>
      <c r="TTX86" s="16">
        <f t="shared" si="477"/>
        <v>0</v>
      </c>
      <c r="TTY86" s="16">
        <f t="shared" si="477"/>
        <v>0</v>
      </c>
      <c r="TTZ86" s="16">
        <f t="shared" si="477"/>
        <v>0</v>
      </c>
      <c r="TUA86" s="16">
        <f t="shared" si="477"/>
        <v>0</v>
      </c>
      <c r="TUB86" s="16">
        <f t="shared" si="477"/>
        <v>0</v>
      </c>
      <c r="TUC86" s="16">
        <f t="shared" si="477"/>
        <v>0</v>
      </c>
      <c r="TUD86" s="16">
        <f t="shared" si="477"/>
        <v>0</v>
      </c>
      <c r="TUE86" s="16">
        <f t="shared" si="477"/>
        <v>0</v>
      </c>
      <c r="TUF86" s="16">
        <f t="shared" si="477"/>
        <v>0</v>
      </c>
      <c r="TUG86" s="16">
        <f t="shared" si="477"/>
        <v>0</v>
      </c>
      <c r="TUH86" s="16">
        <f t="shared" si="477"/>
        <v>0</v>
      </c>
      <c r="TUI86" s="16">
        <f t="shared" si="477"/>
        <v>0</v>
      </c>
      <c r="TUJ86" s="16">
        <f t="shared" si="477"/>
        <v>0</v>
      </c>
      <c r="TUK86" s="16">
        <f t="shared" si="477"/>
        <v>0</v>
      </c>
      <c r="TUL86" s="16">
        <f t="shared" si="477"/>
        <v>0</v>
      </c>
      <c r="TUM86" s="16">
        <f t="shared" si="477"/>
        <v>0</v>
      </c>
      <c r="TUN86" s="16">
        <f t="shared" si="477"/>
        <v>0</v>
      </c>
      <c r="TUO86" s="16">
        <f t="shared" si="477"/>
        <v>0</v>
      </c>
      <c r="TUP86" s="16">
        <f t="shared" si="477"/>
        <v>0</v>
      </c>
      <c r="TUQ86" s="16">
        <f t="shared" si="477"/>
        <v>0</v>
      </c>
      <c r="TUR86" s="16">
        <f t="shared" si="477"/>
        <v>0</v>
      </c>
      <c r="TUS86" s="16">
        <f t="shared" si="477"/>
        <v>0</v>
      </c>
      <c r="TUT86" s="16">
        <f t="shared" si="477"/>
        <v>0</v>
      </c>
      <c r="TUU86" s="16">
        <f t="shared" si="477"/>
        <v>0</v>
      </c>
      <c r="TUV86" s="16">
        <f t="shared" si="477"/>
        <v>0</v>
      </c>
      <c r="TUW86" s="16">
        <f t="shared" si="477"/>
        <v>0</v>
      </c>
      <c r="TUX86" s="16">
        <f t="shared" si="477"/>
        <v>0</v>
      </c>
      <c r="TUY86" s="16">
        <f t="shared" si="477"/>
        <v>0</v>
      </c>
      <c r="TUZ86" s="16">
        <f t="shared" si="477"/>
        <v>0</v>
      </c>
      <c r="TVA86" s="16">
        <f t="shared" si="477"/>
        <v>0</v>
      </c>
      <c r="TVB86" s="16">
        <f t="shared" si="477"/>
        <v>0</v>
      </c>
      <c r="TVC86" s="16">
        <f t="shared" si="477"/>
        <v>0</v>
      </c>
      <c r="TVD86" s="16">
        <f t="shared" si="477"/>
        <v>0</v>
      </c>
      <c r="TVE86" s="16">
        <f t="shared" si="477"/>
        <v>0</v>
      </c>
      <c r="TVF86" s="16">
        <f t="shared" si="477"/>
        <v>0</v>
      </c>
      <c r="TVG86" s="16">
        <f t="shared" si="477"/>
        <v>0</v>
      </c>
      <c r="TVH86" s="16">
        <f t="shared" ref="TVH86:TXS86" si="478">TUT83</f>
        <v>0</v>
      </c>
      <c r="TVI86" s="16">
        <f t="shared" si="478"/>
        <v>0</v>
      </c>
      <c r="TVJ86" s="16">
        <f t="shared" si="478"/>
        <v>0</v>
      </c>
      <c r="TVK86" s="16">
        <f t="shared" si="478"/>
        <v>0</v>
      </c>
      <c r="TVL86" s="16">
        <f t="shared" si="478"/>
        <v>0</v>
      </c>
      <c r="TVM86" s="16">
        <f t="shared" si="478"/>
        <v>0</v>
      </c>
      <c r="TVN86" s="16">
        <f t="shared" si="478"/>
        <v>0</v>
      </c>
      <c r="TVO86" s="16">
        <f t="shared" si="478"/>
        <v>0</v>
      </c>
      <c r="TVP86" s="16">
        <f t="shared" si="478"/>
        <v>0</v>
      </c>
      <c r="TVQ86" s="16">
        <f t="shared" si="478"/>
        <v>0</v>
      </c>
      <c r="TVR86" s="16">
        <f t="shared" si="478"/>
        <v>0</v>
      </c>
      <c r="TVS86" s="16">
        <f t="shared" si="478"/>
        <v>0</v>
      </c>
      <c r="TVT86" s="16">
        <f t="shared" si="478"/>
        <v>0</v>
      </c>
      <c r="TVU86" s="16">
        <f t="shared" si="478"/>
        <v>0</v>
      </c>
      <c r="TVV86" s="16">
        <f t="shared" si="478"/>
        <v>0</v>
      </c>
      <c r="TVW86" s="16">
        <f t="shared" si="478"/>
        <v>0</v>
      </c>
      <c r="TVX86" s="16">
        <f t="shared" si="478"/>
        <v>0</v>
      </c>
      <c r="TVY86" s="16">
        <f t="shared" si="478"/>
        <v>0</v>
      </c>
      <c r="TVZ86" s="16">
        <f t="shared" si="478"/>
        <v>0</v>
      </c>
      <c r="TWA86" s="16">
        <f t="shared" si="478"/>
        <v>0</v>
      </c>
      <c r="TWB86" s="16">
        <f t="shared" si="478"/>
        <v>0</v>
      </c>
      <c r="TWC86" s="16">
        <f t="shared" si="478"/>
        <v>0</v>
      </c>
      <c r="TWD86" s="16">
        <f t="shared" si="478"/>
        <v>0</v>
      </c>
      <c r="TWE86" s="16">
        <f t="shared" si="478"/>
        <v>0</v>
      </c>
      <c r="TWF86" s="16">
        <f t="shared" si="478"/>
        <v>0</v>
      </c>
      <c r="TWG86" s="16">
        <f t="shared" si="478"/>
        <v>0</v>
      </c>
      <c r="TWH86" s="16">
        <f t="shared" si="478"/>
        <v>0</v>
      </c>
      <c r="TWI86" s="16">
        <f t="shared" si="478"/>
        <v>0</v>
      </c>
      <c r="TWJ86" s="16">
        <f t="shared" si="478"/>
        <v>0</v>
      </c>
      <c r="TWK86" s="16">
        <f t="shared" si="478"/>
        <v>0</v>
      </c>
      <c r="TWL86" s="16">
        <f t="shared" si="478"/>
        <v>0</v>
      </c>
      <c r="TWM86" s="16">
        <f t="shared" si="478"/>
        <v>0</v>
      </c>
      <c r="TWN86" s="16">
        <f t="shared" si="478"/>
        <v>0</v>
      </c>
      <c r="TWO86" s="16">
        <f t="shared" si="478"/>
        <v>0</v>
      </c>
      <c r="TWP86" s="16">
        <f t="shared" si="478"/>
        <v>0</v>
      </c>
      <c r="TWQ86" s="16">
        <f t="shared" si="478"/>
        <v>0</v>
      </c>
      <c r="TWR86" s="16">
        <f t="shared" si="478"/>
        <v>0</v>
      </c>
      <c r="TWS86" s="16">
        <f t="shared" si="478"/>
        <v>0</v>
      </c>
      <c r="TWT86" s="16">
        <f t="shared" si="478"/>
        <v>0</v>
      </c>
      <c r="TWU86" s="16">
        <f t="shared" si="478"/>
        <v>0</v>
      </c>
      <c r="TWV86" s="16">
        <f t="shared" si="478"/>
        <v>0</v>
      </c>
      <c r="TWW86" s="16">
        <f t="shared" si="478"/>
        <v>0</v>
      </c>
      <c r="TWX86" s="16">
        <f t="shared" si="478"/>
        <v>0</v>
      </c>
      <c r="TWY86" s="16">
        <f t="shared" si="478"/>
        <v>0</v>
      </c>
      <c r="TWZ86" s="16">
        <f t="shared" si="478"/>
        <v>0</v>
      </c>
      <c r="TXA86" s="16">
        <f t="shared" si="478"/>
        <v>0</v>
      </c>
      <c r="TXB86" s="16">
        <f t="shared" si="478"/>
        <v>0</v>
      </c>
      <c r="TXC86" s="16">
        <f t="shared" si="478"/>
        <v>0</v>
      </c>
      <c r="TXD86" s="16">
        <f t="shared" si="478"/>
        <v>0</v>
      </c>
      <c r="TXE86" s="16">
        <f t="shared" si="478"/>
        <v>0</v>
      </c>
      <c r="TXF86" s="16">
        <f t="shared" si="478"/>
        <v>0</v>
      </c>
      <c r="TXG86" s="16">
        <f t="shared" si="478"/>
        <v>0</v>
      </c>
      <c r="TXH86" s="16">
        <f t="shared" si="478"/>
        <v>0</v>
      </c>
      <c r="TXI86" s="16">
        <f t="shared" si="478"/>
        <v>0</v>
      </c>
      <c r="TXJ86" s="16">
        <f t="shared" si="478"/>
        <v>0</v>
      </c>
      <c r="TXK86" s="16">
        <f t="shared" si="478"/>
        <v>0</v>
      </c>
      <c r="TXL86" s="16">
        <f t="shared" si="478"/>
        <v>0</v>
      </c>
      <c r="TXM86" s="16">
        <f t="shared" si="478"/>
        <v>0</v>
      </c>
      <c r="TXN86" s="16">
        <f t="shared" si="478"/>
        <v>0</v>
      </c>
      <c r="TXO86" s="16">
        <f t="shared" si="478"/>
        <v>0</v>
      </c>
      <c r="TXP86" s="16">
        <f t="shared" si="478"/>
        <v>0</v>
      </c>
      <c r="TXQ86" s="16">
        <f t="shared" si="478"/>
        <v>0</v>
      </c>
      <c r="TXR86" s="16">
        <f t="shared" si="478"/>
        <v>0</v>
      </c>
      <c r="TXS86" s="16">
        <f t="shared" si="478"/>
        <v>0</v>
      </c>
      <c r="TXT86" s="16">
        <f t="shared" ref="TXT86:UAE86" si="479">TXF83</f>
        <v>0</v>
      </c>
      <c r="TXU86" s="16">
        <f t="shared" si="479"/>
        <v>0</v>
      </c>
      <c r="TXV86" s="16">
        <f t="shared" si="479"/>
        <v>0</v>
      </c>
      <c r="TXW86" s="16">
        <f t="shared" si="479"/>
        <v>0</v>
      </c>
      <c r="TXX86" s="16">
        <f t="shared" si="479"/>
        <v>0</v>
      </c>
      <c r="TXY86" s="16">
        <f t="shared" si="479"/>
        <v>0</v>
      </c>
      <c r="TXZ86" s="16">
        <f t="shared" si="479"/>
        <v>0</v>
      </c>
      <c r="TYA86" s="16">
        <f t="shared" si="479"/>
        <v>0</v>
      </c>
      <c r="TYB86" s="16">
        <f t="shared" si="479"/>
        <v>0</v>
      </c>
      <c r="TYC86" s="16">
        <f t="shared" si="479"/>
        <v>0</v>
      </c>
      <c r="TYD86" s="16">
        <f t="shared" si="479"/>
        <v>0</v>
      </c>
      <c r="TYE86" s="16">
        <f t="shared" si="479"/>
        <v>0</v>
      </c>
      <c r="TYF86" s="16">
        <f t="shared" si="479"/>
        <v>0</v>
      </c>
      <c r="TYG86" s="16">
        <f t="shared" si="479"/>
        <v>0</v>
      </c>
      <c r="TYH86" s="16">
        <f t="shared" si="479"/>
        <v>0</v>
      </c>
      <c r="TYI86" s="16">
        <f t="shared" si="479"/>
        <v>0</v>
      </c>
      <c r="TYJ86" s="16">
        <f t="shared" si="479"/>
        <v>0</v>
      </c>
      <c r="TYK86" s="16">
        <f t="shared" si="479"/>
        <v>0</v>
      </c>
      <c r="TYL86" s="16">
        <f t="shared" si="479"/>
        <v>0</v>
      </c>
      <c r="TYM86" s="16">
        <f t="shared" si="479"/>
        <v>0</v>
      </c>
      <c r="TYN86" s="16">
        <f t="shared" si="479"/>
        <v>0</v>
      </c>
      <c r="TYO86" s="16">
        <f t="shared" si="479"/>
        <v>0</v>
      </c>
      <c r="TYP86" s="16">
        <f t="shared" si="479"/>
        <v>0</v>
      </c>
      <c r="TYQ86" s="16">
        <f t="shared" si="479"/>
        <v>0</v>
      </c>
      <c r="TYR86" s="16">
        <f t="shared" si="479"/>
        <v>0</v>
      </c>
      <c r="TYS86" s="16">
        <f t="shared" si="479"/>
        <v>0</v>
      </c>
      <c r="TYT86" s="16">
        <f t="shared" si="479"/>
        <v>0</v>
      </c>
      <c r="TYU86" s="16">
        <f t="shared" si="479"/>
        <v>0</v>
      </c>
      <c r="TYV86" s="16">
        <f t="shared" si="479"/>
        <v>0</v>
      </c>
      <c r="TYW86" s="16">
        <f t="shared" si="479"/>
        <v>0</v>
      </c>
      <c r="TYX86" s="16">
        <f t="shared" si="479"/>
        <v>0</v>
      </c>
      <c r="TYY86" s="16">
        <f t="shared" si="479"/>
        <v>0</v>
      </c>
      <c r="TYZ86" s="16">
        <f t="shared" si="479"/>
        <v>0</v>
      </c>
      <c r="TZA86" s="16">
        <f t="shared" si="479"/>
        <v>0</v>
      </c>
      <c r="TZB86" s="16">
        <f t="shared" si="479"/>
        <v>0</v>
      </c>
      <c r="TZC86" s="16">
        <f t="shared" si="479"/>
        <v>0</v>
      </c>
      <c r="TZD86" s="16">
        <f t="shared" si="479"/>
        <v>0</v>
      </c>
      <c r="TZE86" s="16">
        <f t="shared" si="479"/>
        <v>0</v>
      </c>
      <c r="TZF86" s="16">
        <f t="shared" si="479"/>
        <v>0</v>
      </c>
      <c r="TZG86" s="16">
        <f t="shared" si="479"/>
        <v>0</v>
      </c>
      <c r="TZH86" s="16">
        <f t="shared" si="479"/>
        <v>0</v>
      </c>
      <c r="TZI86" s="16">
        <f t="shared" si="479"/>
        <v>0</v>
      </c>
      <c r="TZJ86" s="16">
        <f t="shared" si="479"/>
        <v>0</v>
      </c>
      <c r="TZK86" s="16">
        <f t="shared" si="479"/>
        <v>0</v>
      </c>
      <c r="TZL86" s="16">
        <f t="shared" si="479"/>
        <v>0</v>
      </c>
      <c r="TZM86" s="16">
        <f t="shared" si="479"/>
        <v>0</v>
      </c>
      <c r="TZN86" s="16">
        <f t="shared" si="479"/>
        <v>0</v>
      </c>
      <c r="TZO86" s="16">
        <f t="shared" si="479"/>
        <v>0</v>
      </c>
      <c r="TZP86" s="16">
        <f t="shared" si="479"/>
        <v>0</v>
      </c>
      <c r="TZQ86" s="16">
        <f t="shared" si="479"/>
        <v>0</v>
      </c>
      <c r="TZR86" s="16">
        <f t="shared" si="479"/>
        <v>0</v>
      </c>
      <c r="TZS86" s="16">
        <f t="shared" si="479"/>
        <v>0</v>
      </c>
      <c r="TZT86" s="16">
        <f t="shared" si="479"/>
        <v>0</v>
      </c>
      <c r="TZU86" s="16">
        <f t="shared" si="479"/>
        <v>0</v>
      </c>
      <c r="TZV86" s="16">
        <f t="shared" si="479"/>
        <v>0</v>
      </c>
      <c r="TZW86" s="16">
        <f t="shared" si="479"/>
        <v>0</v>
      </c>
      <c r="TZX86" s="16">
        <f t="shared" si="479"/>
        <v>0</v>
      </c>
      <c r="TZY86" s="16">
        <f t="shared" si="479"/>
        <v>0</v>
      </c>
      <c r="TZZ86" s="16">
        <f t="shared" si="479"/>
        <v>0</v>
      </c>
      <c r="UAA86" s="16">
        <f t="shared" si="479"/>
        <v>0</v>
      </c>
      <c r="UAB86" s="16">
        <f t="shared" si="479"/>
        <v>0</v>
      </c>
      <c r="UAC86" s="16">
        <f t="shared" si="479"/>
        <v>0</v>
      </c>
      <c r="UAD86" s="16">
        <f t="shared" si="479"/>
        <v>0</v>
      </c>
      <c r="UAE86" s="16">
        <f t="shared" si="479"/>
        <v>0</v>
      </c>
      <c r="UAF86" s="16">
        <f t="shared" ref="UAF86:UCQ86" si="480">TZR83</f>
        <v>0</v>
      </c>
      <c r="UAG86" s="16">
        <f t="shared" si="480"/>
        <v>0</v>
      </c>
      <c r="UAH86" s="16">
        <f t="shared" si="480"/>
        <v>0</v>
      </c>
      <c r="UAI86" s="16">
        <f t="shared" si="480"/>
        <v>0</v>
      </c>
      <c r="UAJ86" s="16">
        <f t="shared" si="480"/>
        <v>0</v>
      </c>
      <c r="UAK86" s="16">
        <f t="shared" si="480"/>
        <v>0</v>
      </c>
      <c r="UAL86" s="16">
        <f t="shared" si="480"/>
        <v>0</v>
      </c>
      <c r="UAM86" s="16">
        <f t="shared" si="480"/>
        <v>0</v>
      </c>
      <c r="UAN86" s="16">
        <f t="shared" si="480"/>
        <v>0</v>
      </c>
      <c r="UAO86" s="16">
        <f t="shared" si="480"/>
        <v>0</v>
      </c>
      <c r="UAP86" s="16">
        <f t="shared" si="480"/>
        <v>0</v>
      </c>
      <c r="UAQ86" s="16">
        <f t="shared" si="480"/>
        <v>0</v>
      </c>
      <c r="UAR86" s="16">
        <f t="shared" si="480"/>
        <v>0</v>
      </c>
      <c r="UAS86" s="16">
        <f t="shared" si="480"/>
        <v>0</v>
      </c>
      <c r="UAT86" s="16">
        <f t="shared" si="480"/>
        <v>0</v>
      </c>
      <c r="UAU86" s="16">
        <f t="shared" si="480"/>
        <v>0</v>
      </c>
      <c r="UAV86" s="16">
        <f t="shared" si="480"/>
        <v>0</v>
      </c>
      <c r="UAW86" s="16">
        <f t="shared" si="480"/>
        <v>0</v>
      </c>
      <c r="UAX86" s="16">
        <f t="shared" si="480"/>
        <v>0</v>
      </c>
      <c r="UAY86" s="16">
        <f t="shared" si="480"/>
        <v>0</v>
      </c>
      <c r="UAZ86" s="16">
        <f t="shared" si="480"/>
        <v>0</v>
      </c>
      <c r="UBA86" s="16">
        <f t="shared" si="480"/>
        <v>0</v>
      </c>
      <c r="UBB86" s="16">
        <f t="shared" si="480"/>
        <v>0</v>
      </c>
      <c r="UBC86" s="16">
        <f t="shared" si="480"/>
        <v>0</v>
      </c>
      <c r="UBD86" s="16">
        <f t="shared" si="480"/>
        <v>0</v>
      </c>
      <c r="UBE86" s="16">
        <f t="shared" si="480"/>
        <v>0</v>
      </c>
      <c r="UBF86" s="16">
        <f t="shared" si="480"/>
        <v>0</v>
      </c>
      <c r="UBG86" s="16">
        <f t="shared" si="480"/>
        <v>0</v>
      </c>
      <c r="UBH86" s="16">
        <f t="shared" si="480"/>
        <v>0</v>
      </c>
      <c r="UBI86" s="16">
        <f t="shared" si="480"/>
        <v>0</v>
      </c>
      <c r="UBJ86" s="16">
        <f t="shared" si="480"/>
        <v>0</v>
      </c>
      <c r="UBK86" s="16">
        <f t="shared" si="480"/>
        <v>0</v>
      </c>
      <c r="UBL86" s="16">
        <f t="shared" si="480"/>
        <v>0</v>
      </c>
      <c r="UBM86" s="16">
        <f t="shared" si="480"/>
        <v>0</v>
      </c>
      <c r="UBN86" s="16">
        <f t="shared" si="480"/>
        <v>0</v>
      </c>
      <c r="UBO86" s="16">
        <f t="shared" si="480"/>
        <v>0</v>
      </c>
      <c r="UBP86" s="16">
        <f t="shared" si="480"/>
        <v>0</v>
      </c>
      <c r="UBQ86" s="16">
        <f t="shared" si="480"/>
        <v>0</v>
      </c>
      <c r="UBR86" s="16">
        <f t="shared" si="480"/>
        <v>0</v>
      </c>
      <c r="UBS86" s="16">
        <f t="shared" si="480"/>
        <v>0</v>
      </c>
      <c r="UBT86" s="16">
        <f t="shared" si="480"/>
        <v>0</v>
      </c>
      <c r="UBU86" s="16">
        <f t="shared" si="480"/>
        <v>0</v>
      </c>
      <c r="UBV86" s="16">
        <f t="shared" si="480"/>
        <v>0</v>
      </c>
      <c r="UBW86" s="16">
        <f t="shared" si="480"/>
        <v>0</v>
      </c>
      <c r="UBX86" s="16">
        <f t="shared" si="480"/>
        <v>0</v>
      </c>
      <c r="UBY86" s="16">
        <f t="shared" si="480"/>
        <v>0</v>
      </c>
      <c r="UBZ86" s="16">
        <f t="shared" si="480"/>
        <v>0</v>
      </c>
      <c r="UCA86" s="16">
        <f t="shared" si="480"/>
        <v>0</v>
      </c>
      <c r="UCB86" s="16">
        <f t="shared" si="480"/>
        <v>0</v>
      </c>
      <c r="UCC86" s="16">
        <f t="shared" si="480"/>
        <v>0</v>
      </c>
      <c r="UCD86" s="16">
        <f t="shared" si="480"/>
        <v>0</v>
      </c>
      <c r="UCE86" s="16">
        <f t="shared" si="480"/>
        <v>0</v>
      </c>
      <c r="UCF86" s="16">
        <f t="shared" si="480"/>
        <v>0</v>
      </c>
      <c r="UCG86" s="16">
        <f t="shared" si="480"/>
        <v>0</v>
      </c>
      <c r="UCH86" s="16">
        <f t="shared" si="480"/>
        <v>0</v>
      </c>
      <c r="UCI86" s="16">
        <f t="shared" si="480"/>
        <v>0</v>
      </c>
      <c r="UCJ86" s="16">
        <f t="shared" si="480"/>
        <v>0</v>
      </c>
      <c r="UCK86" s="16">
        <f t="shared" si="480"/>
        <v>0</v>
      </c>
      <c r="UCL86" s="16">
        <f t="shared" si="480"/>
        <v>0</v>
      </c>
      <c r="UCM86" s="16">
        <f t="shared" si="480"/>
        <v>0</v>
      </c>
      <c r="UCN86" s="16">
        <f t="shared" si="480"/>
        <v>0</v>
      </c>
      <c r="UCO86" s="16">
        <f t="shared" si="480"/>
        <v>0</v>
      </c>
      <c r="UCP86" s="16">
        <f t="shared" si="480"/>
        <v>0</v>
      </c>
      <c r="UCQ86" s="16">
        <f t="shared" si="480"/>
        <v>0</v>
      </c>
      <c r="UCR86" s="16">
        <f t="shared" ref="UCR86:UFC86" si="481">UCD83</f>
        <v>0</v>
      </c>
      <c r="UCS86" s="16">
        <f t="shared" si="481"/>
        <v>0</v>
      </c>
      <c r="UCT86" s="16">
        <f t="shared" si="481"/>
        <v>0</v>
      </c>
      <c r="UCU86" s="16">
        <f t="shared" si="481"/>
        <v>0</v>
      </c>
      <c r="UCV86" s="16">
        <f t="shared" si="481"/>
        <v>0</v>
      </c>
      <c r="UCW86" s="16">
        <f t="shared" si="481"/>
        <v>0</v>
      </c>
      <c r="UCX86" s="16">
        <f t="shared" si="481"/>
        <v>0</v>
      </c>
      <c r="UCY86" s="16">
        <f t="shared" si="481"/>
        <v>0</v>
      </c>
      <c r="UCZ86" s="16">
        <f t="shared" si="481"/>
        <v>0</v>
      </c>
      <c r="UDA86" s="16">
        <f t="shared" si="481"/>
        <v>0</v>
      </c>
      <c r="UDB86" s="16">
        <f t="shared" si="481"/>
        <v>0</v>
      </c>
      <c r="UDC86" s="16">
        <f t="shared" si="481"/>
        <v>0</v>
      </c>
      <c r="UDD86" s="16">
        <f t="shared" si="481"/>
        <v>0</v>
      </c>
      <c r="UDE86" s="16">
        <f t="shared" si="481"/>
        <v>0</v>
      </c>
      <c r="UDF86" s="16">
        <f t="shared" si="481"/>
        <v>0</v>
      </c>
      <c r="UDG86" s="16">
        <f t="shared" si="481"/>
        <v>0</v>
      </c>
      <c r="UDH86" s="16">
        <f t="shared" si="481"/>
        <v>0</v>
      </c>
      <c r="UDI86" s="16">
        <f t="shared" si="481"/>
        <v>0</v>
      </c>
      <c r="UDJ86" s="16">
        <f t="shared" si="481"/>
        <v>0</v>
      </c>
      <c r="UDK86" s="16">
        <f t="shared" si="481"/>
        <v>0</v>
      </c>
      <c r="UDL86" s="16">
        <f t="shared" si="481"/>
        <v>0</v>
      </c>
      <c r="UDM86" s="16">
        <f t="shared" si="481"/>
        <v>0</v>
      </c>
      <c r="UDN86" s="16">
        <f t="shared" si="481"/>
        <v>0</v>
      </c>
      <c r="UDO86" s="16">
        <f t="shared" si="481"/>
        <v>0</v>
      </c>
      <c r="UDP86" s="16">
        <f t="shared" si="481"/>
        <v>0</v>
      </c>
      <c r="UDQ86" s="16">
        <f t="shared" si="481"/>
        <v>0</v>
      </c>
      <c r="UDR86" s="16">
        <f t="shared" si="481"/>
        <v>0</v>
      </c>
      <c r="UDS86" s="16">
        <f t="shared" si="481"/>
        <v>0</v>
      </c>
      <c r="UDT86" s="16">
        <f t="shared" si="481"/>
        <v>0</v>
      </c>
      <c r="UDU86" s="16">
        <f t="shared" si="481"/>
        <v>0</v>
      </c>
      <c r="UDV86" s="16">
        <f t="shared" si="481"/>
        <v>0</v>
      </c>
      <c r="UDW86" s="16">
        <f t="shared" si="481"/>
        <v>0</v>
      </c>
      <c r="UDX86" s="16">
        <f t="shared" si="481"/>
        <v>0</v>
      </c>
      <c r="UDY86" s="16">
        <f t="shared" si="481"/>
        <v>0</v>
      </c>
      <c r="UDZ86" s="16">
        <f t="shared" si="481"/>
        <v>0</v>
      </c>
      <c r="UEA86" s="16">
        <f t="shared" si="481"/>
        <v>0</v>
      </c>
      <c r="UEB86" s="16">
        <f t="shared" si="481"/>
        <v>0</v>
      </c>
      <c r="UEC86" s="16">
        <f t="shared" si="481"/>
        <v>0</v>
      </c>
      <c r="UED86" s="16">
        <f t="shared" si="481"/>
        <v>0</v>
      </c>
      <c r="UEE86" s="16">
        <f t="shared" si="481"/>
        <v>0</v>
      </c>
      <c r="UEF86" s="16">
        <f t="shared" si="481"/>
        <v>0</v>
      </c>
      <c r="UEG86" s="16">
        <f t="shared" si="481"/>
        <v>0</v>
      </c>
      <c r="UEH86" s="16">
        <f t="shared" si="481"/>
        <v>0</v>
      </c>
      <c r="UEI86" s="16">
        <f t="shared" si="481"/>
        <v>0</v>
      </c>
      <c r="UEJ86" s="16">
        <f t="shared" si="481"/>
        <v>0</v>
      </c>
      <c r="UEK86" s="16">
        <f t="shared" si="481"/>
        <v>0</v>
      </c>
      <c r="UEL86" s="16">
        <f t="shared" si="481"/>
        <v>0</v>
      </c>
      <c r="UEM86" s="16">
        <f t="shared" si="481"/>
        <v>0</v>
      </c>
      <c r="UEN86" s="16">
        <f t="shared" si="481"/>
        <v>0</v>
      </c>
      <c r="UEO86" s="16">
        <f t="shared" si="481"/>
        <v>0</v>
      </c>
      <c r="UEP86" s="16">
        <f t="shared" si="481"/>
        <v>0</v>
      </c>
      <c r="UEQ86" s="16">
        <f t="shared" si="481"/>
        <v>0</v>
      </c>
      <c r="UER86" s="16">
        <f t="shared" si="481"/>
        <v>0</v>
      </c>
      <c r="UES86" s="16">
        <f t="shared" si="481"/>
        <v>0</v>
      </c>
      <c r="UET86" s="16">
        <f t="shared" si="481"/>
        <v>0</v>
      </c>
      <c r="UEU86" s="16">
        <f t="shared" si="481"/>
        <v>0</v>
      </c>
      <c r="UEV86" s="16">
        <f t="shared" si="481"/>
        <v>0</v>
      </c>
      <c r="UEW86" s="16">
        <f t="shared" si="481"/>
        <v>0</v>
      </c>
      <c r="UEX86" s="16">
        <f t="shared" si="481"/>
        <v>0</v>
      </c>
      <c r="UEY86" s="16">
        <f t="shared" si="481"/>
        <v>0</v>
      </c>
      <c r="UEZ86" s="16">
        <f t="shared" si="481"/>
        <v>0</v>
      </c>
      <c r="UFA86" s="16">
        <f t="shared" si="481"/>
        <v>0</v>
      </c>
      <c r="UFB86" s="16">
        <f t="shared" si="481"/>
        <v>0</v>
      </c>
      <c r="UFC86" s="16">
        <f t="shared" si="481"/>
        <v>0</v>
      </c>
      <c r="UFD86" s="16">
        <f t="shared" ref="UFD86:UHO86" si="482">UEP83</f>
        <v>0</v>
      </c>
      <c r="UFE86" s="16">
        <f t="shared" si="482"/>
        <v>0</v>
      </c>
      <c r="UFF86" s="16">
        <f t="shared" si="482"/>
        <v>0</v>
      </c>
      <c r="UFG86" s="16">
        <f t="shared" si="482"/>
        <v>0</v>
      </c>
      <c r="UFH86" s="16">
        <f t="shared" si="482"/>
        <v>0</v>
      </c>
      <c r="UFI86" s="16">
        <f t="shared" si="482"/>
        <v>0</v>
      </c>
      <c r="UFJ86" s="16">
        <f t="shared" si="482"/>
        <v>0</v>
      </c>
      <c r="UFK86" s="16">
        <f t="shared" si="482"/>
        <v>0</v>
      </c>
      <c r="UFL86" s="16">
        <f t="shared" si="482"/>
        <v>0</v>
      </c>
      <c r="UFM86" s="16">
        <f t="shared" si="482"/>
        <v>0</v>
      </c>
      <c r="UFN86" s="16">
        <f t="shared" si="482"/>
        <v>0</v>
      </c>
      <c r="UFO86" s="16">
        <f t="shared" si="482"/>
        <v>0</v>
      </c>
      <c r="UFP86" s="16">
        <f t="shared" si="482"/>
        <v>0</v>
      </c>
      <c r="UFQ86" s="16">
        <f t="shared" si="482"/>
        <v>0</v>
      </c>
      <c r="UFR86" s="16">
        <f t="shared" si="482"/>
        <v>0</v>
      </c>
      <c r="UFS86" s="16">
        <f t="shared" si="482"/>
        <v>0</v>
      </c>
      <c r="UFT86" s="16">
        <f t="shared" si="482"/>
        <v>0</v>
      </c>
      <c r="UFU86" s="16">
        <f t="shared" si="482"/>
        <v>0</v>
      </c>
      <c r="UFV86" s="16">
        <f t="shared" si="482"/>
        <v>0</v>
      </c>
      <c r="UFW86" s="16">
        <f t="shared" si="482"/>
        <v>0</v>
      </c>
      <c r="UFX86" s="16">
        <f t="shared" si="482"/>
        <v>0</v>
      </c>
      <c r="UFY86" s="16">
        <f t="shared" si="482"/>
        <v>0</v>
      </c>
      <c r="UFZ86" s="16">
        <f t="shared" si="482"/>
        <v>0</v>
      </c>
      <c r="UGA86" s="16">
        <f t="shared" si="482"/>
        <v>0</v>
      </c>
      <c r="UGB86" s="16">
        <f t="shared" si="482"/>
        <v>0</v>
      </c>
      <c r="UGC86" s="16">
        <f t="shared" si="482"/>
        <v>0</v>
      </c>
      <c r="UGD86" s="16">
        <f t="shared" si="482"/>
        <v>0</v>
      </c>
      <c r="UGE86" s="16">
        <f t="shared" si="482"/>
        <v>0</v>
      </c>
      <c r="UGF86" s="16">
        <f t="shared" si="482"/>
        <v>0</v>
      </c>
      <c r="UGG86" s="16">
        <f t="shared" si="482"/>
        <v>0</v>
      </c>
      <c r="UGH86" s="16">
        <f t="shared" si="482"/>
        <v>0</v>
      </c>
      <c r="UGI86" s="16">
        <f t="shared" si="482"/>
        <v>0</v>
      </c>
      <c r="UGJ86" s="16">
        <f t="shared" si="482"/>
        <v>0</v>
      </c>
      <c r="UGK86" s="16">
        <f t="shared" si="482"/>
        <v>0</v>
      </c>
      <c r="UGL86" s="16">
        <f t="shared" si="482"/>
        <v>0</v>
      </c>
      <c r="UGM86" s="16">
        <f t="shared" si="482"/>
        <v>0</v>
      </c>
      <c r="UGN86" s="16">
        <f t="shared" si="482"/>
        <v>0</v>
      </c>
      <c r="UGO86" s="16">
        <f t="shared" si="482"/>
        <v>0</v>
      </c>
      <c r="UGP86" s="16">
        <f t="shared" si="482"/>
        <v>0</v>
      </c>
      <c r="UGQ86" s="16">
        <f t="shared" si="482"/>
        <v>0</v>
      </c>
      <c r="UGR86" s="16">
        <f t="shared" si="482"/>
        <v>0</v>
      </c>
      <c r="UGS86" s="16">
        <f t="shared" si="482"/>
        <v>0</v>
      </c>
      <c r="UGT86" s="16">
        <f t="shared" si="482"/>
        <v>0</v>
      </c>
      <c r="UGU86" s="16">
        <f t="shared" si="482"/>
        <v>0</v>
      </c>
      <c r="UGV86" s="16">
        <f t="shared" si="482"/>
        <v>0</v>
      </c>
      <c r="UGW86" s="16">
        <f t="shared" si="482"/>
        <v>0</v>
      </c>
      <c r="UGX86" s="16">
        <f t="shared" si="482"/>
        <v>0</v>
      </c>
      <c r="UGY86" s="16">
        <f t="shared" si="482"/>
        <v>0</v>
      </c>
      <c r="UGZ86" s="16">
        <f t="shared" si="482"/>
        <v>0</v>
      </c>
      <c r="UHA86" s="16">
        <f t="shared" si="482"/>
        <v>0</v>
      </c>
      <c r="UHB86" s="16">
        <f t="shared" si="482"/>
        <v>0</v>
      </c>
      <c r="UHC86" s="16">
        <f t="shared" si="482"/>
        <v>0</v>
      </c>
      <c r="UHD86" s="16">
        <f t="shared" si="482"/>
        <v>0</v>
      </c>
      <c r="UHE86" s="16">
        <f t="shared" si="482"/>
        <v>0</v>
      </c>
      <c r="UHF86" s="16">
        <f t="shared" si="482"/>
        <v>0</v>
      </c>
      <c r="UHG86" s="16">
        <f t="shared" si="482"/>
        <v>0</v>
      </c>
      <c r="UHH86" s="16">
        <f t="shared" si="482"/>
        <v>0</v>
      </c>
      <c r="UHI86" s="16">
        <f t="shared" si="482"/>
        <v>0</v>
      </c>
      <c r="UHJ86" s="16">
        <f t="shared" si="482"/>
        <v>0</v>
      </c>
      <c r="UHK86" s="16">
        <f t="shared" si="482"/>
        <v>0</v>
      </c>
      <c r="UHL86" s="16">
        <f t="shared" si="482"/>
        <v>0</v>
      </c>
      <c r="UHM86" s="16">
        <f t="shared" si="482"/>
        <v>0</v>
      </c>
      <c r="UHN86" s="16">
        <f t="shared" si="482"/>
        <v>0</v>
      </c>
      <c r="UHO86" s="16">
        <f t="shared" si="482"/>
        <v>0</v>
      </c>
      <c r="UHP86" s="16">
        <f t="shared" ref="UHP86:UKA86" si="483">UHB83</f>
        <v>0</v>
      </c>
      <c r="UHQ86" s="16">
        <f t="shared" si="483"/>
        <v>0</v>
      </c>
      <c r="UHR86" s="16">
        <f t="shared" si="483"/>
        <v>0</v>
      </c>
      <c r="UHS86" s="16">
        <f t="shared" si="483"/>
        <v>0</v>
      </c>
      <c r="UHT86" s="16">
        <f t="shared" si="483"/>
        <v>0</v>
      </c>
      <c r="UHU86" s="16">
        <f t="shared" si="483"/>
        <v>0</v>
      </c>
      <c r="UHV86" s="16">
        <f t="shared" si="483"/>
        <v>0</v>
      </c>
      <c r="UHW86" s="16">
        <f t="shared" si="483"/>
        <v>0</v>
      </c>
      <c r="UHX86" s="16">
        <f t="shared" si="483"/>
        <v>0</v>
      </c>
      <c r="UHY86" s="16">
        <f t="shared" si="483"/>
        <v>0</v>
      </c>
      <c r="UHZ86" s="16">
        <f t="shared" si="483"/>
        <v>0</v>
      </c>
      <c r="UIA86" s="16">
        <f t="shared" si="483"/>
        <v>0</v>
      </c>
      <c r="UIB86" s="16">
        <f t="shared" si="483"/>
        <v>0</v>
      </c>
      <c r="UIC86" s="16">
        <f t="shared" si="483"/>
        <v>0</v>
      </c>
      <c r="UID86" s="16">
        <f t="shared" si="483"/>
        <v>0</v>
      </c>
      <c r="UIE86" s="16">
        <f t="shared" si="483"/>
        <v>0</v>
      </c>
      <c r="UIF86" s="16">
        <f t="shared" si="483"/>
        <v>0</v>
      </c>
      <c r="UIG86" s="16">
        <f t="shared" si="483"/>
        <v>0</v>
      </c>
      <c r="UIH86" s="16">
        <f t="shared" si="483"/>
        <v>0</v>
      </c>
      <c r="UII86" s="16">
        <f t="shared" si="483"/>
        <v>0</v>
      </c>
      <c r="UIJ86" s="16">
        <f t="shared" si="483"/>
        <v>0</v>
      </c>
      <c r="UIK86" s="16">
        <f t="shared" si="483"/>
        <v>0</v>
      </c>
      <c r="UIL86" s="16">
        <f t="shared" si="483"/>
        <v>0</v>
      </c>
      <c r="UIM86" s="16">
        <f t="shared" si="483"/>
        <v>0</v>
      </c>
      <c r="UIN86" s="16">
        <f t="shared" si="483"/>
        <v>0</v>
      </c>
      <c r="UIO86" s="16">
        <f t="shared" si="483"/>
        <v>0</v>
      </c>
      <c r="UIP86" s="16">
        <f t="shared" si="483"/>
        <v>0</v>
      </c>
      <c r="UIQ86" s="16">
        <f t="shared" si="483"/>
        <v>0</v>
      </c>
      <c r="UIR86" s="16">
        <f t="shared" si="483"/>
        <v>0</v>
      </c>
      <c r="UIS86" s="16">
        <f t="shared" si="483"/>
        <v>0</v>
      </c>
      <c r="UIT86" s="16">
        <f t="shared" si="483"/>
        <v>0</v>
      </c>
      <c r="UIU86" s="16">
        <f t="shared" si="483"/>
        <v>0</v>
      </c>
      <c r="UIV86" s="16">
        <f t="shared" si="483"/>
        <v>0</v>
      </c>
      <c r="UIW86" s="16">
        <f t="shared" si="483"/>
        <v>0</v>
      </c>
      <c r="UIX86" s="16">
        <f t="shared" si="483"/>
        <v>0</v>
      </c>
      <c r="UIY86" s="16">
        <f t="shared" si="483"/>
        <v>0</v>
      </c>
      <c r="UIZ86" s="16">
        <f t="shared" si="483"/>
        <v>0</v>
      </c>
      <c r="UJA86" s="16">
        <f t="shared" si="483"/>
        <v>0</v>
      </c>
      <c r="UJB86" s="16">
        <f t="shared" si="483"/>
        <v>0</v>
      </c>
      <c r="UJC86" s="16">
        <f t="shared" si="483"/>
        <v>0</v>
      </c>
      <c r="UJD86" s="16">
        <f t="shared" si="483"/>
        <v>0</v>
      </c>
      <c r="UJE86" s="16">
        <f t="shared" si="483"/>
        <v>0</v>
      </c>
      <c r="UJF86" s="16">
        <f t="shared" si="483"/>
        <v>0</v>
      </c>
      <c r="UJG86" s="16">
        <f t="shared" si="483"/>
        <v>0</v>
      </c>
      <c r="UJH86" s="16">
        <f t="shared" si="483"/>
        <v>0</v>
      </c>
      <c r="UJI86" s="16">
        <f t="shared" si="483"/>
        <v>0</v>
      </c>
      <c r="UJJ86" s="16">
        <f t="shared" si="483"/>
        <v>0</v>
      </c>
      <c r="UJK86" s="16">
        <f t="shared" si="483"/>
        <v>0</v>
      </c>
      <c r="UJL86" s="16">
        <f t="shared" si="483"/>
        <v>0</v>
      </c>
      <c r="UJM86" s="16">
        <f t="shared" si="483"/>
        <v>0</v>
      </c>
      <c r="UJN86" s="16">
        <f t="shared" si="483"/>
        <v>0</v>
      </c>
      <c r="UJO86" s="16">
        <f t="shared" si="483"/>
        <v>0</v>
      </c>
      <c r="UJP86" s="16">
        <f t="shared" si="483"/>
        <v>0</v>
      </c>
      <c r="UJQ86" s="16">
        <f t="shared" si="483"/>
        <v>0</v>
      </c>
      <c r="UJR86" s="16">
        <f t="shared" si="483"/>
        <v>0</v>
      </c>
      <c r="UJS86" s="16">
        <f t="shared" si="483"/>
        <v>0</v>
      </c>
      <c r="UJT86" s="16">
        <f t="shared" si="483"/>
        <v>0</v>
      </c>
      <c r="UJU86" s="16">
        <f t="shared" si="483"/>
        <v>0</v>
      </c>
      <c r="UJV86" s="16">
        <f t="shared" si="483"/>
        <v>0</v>
      </c>
      <c r="UJW86" s="16">
        <f t="shared" si="483"/>
        <v>0</v>
      </c>
      <c r="UJX86" s="16">
        <f t="shared" si="483"/>
        <v>0</v>
      </c>
      <c r="UJY86" s="16">
        <f t="shared" si="483"/>
        <v>0</v>
      </c>
      <c r="UJZ86" s="16">
        <f t="shared" si="483"/>
        <v>0</v>
      </c>
      <c r="UKA86" s="16">
        <f t="shared" si="483"/>
        <v>0</v>
      </c>
      <c r="UKB86" s="16">
        <f t="shared" ref="UKB86:UMM86" si="484">UJN83</f>
        <v>0</v>
      </c>
      <c r="UKC86" s="16">
        <f t="shared" si="484"/>
        <v>0</v>
      </c>
      <c r="UKD86" s="16">
        <f t="shared" si="484"/>
        <v>0</v>
      </c>
      <c r="UKE86" s="16">
        <f t="shared" si="484"/>
        <v>0</v>
      </c>
      <c r="UKF86" s="16">
        <f t="shared" si="484"/>
        <v>0</v>
      </c>
      <c r="UKG86" s="16">
        <f t="shared" si="484"/>
        <v>0</v>
      </c>
      <c r="UKH86" s="16">
        <f t="shared" si="484"/>
        <v>0</v>
      </c>
      <c r="UKI86" s="16">
        <f t="shared" si="484"/>
        <v>0</v>
      </c>
      <c r="UKJ86" s="16">
        <f t="shared" si="484"/>
        <v>0</v>
      </c>
      <c r="UKK86" s="16">
        <f t="shared" si="484"/>
        <v>0</v>
      </c>
      <c r="UKL86" s="16">
        <f t="shared" si="484"/>
        <v>0</v>
      </c>
      <c r="UKM86" s="16">
        <f t="shared" si="484"/>
        <v>0</v>
      </c>
      <c r="UKN86" s="16">
        <f t="shared" si="484"/>
        <v>0</v>
      </c>
      <c r="UKO86" s="16">
        <f t="shared" si="484"/>
        <v>0</v>
      </c>
      <c r="UKP86" s="16">
        <f t="shared" si="484"/>
        <v>0</v>
      </c>
      <c r="UKQ86" s="16">
        <f t="shared" si="484"/>
        <v>0</v>
      </c>
      <c r="UKR86" s="16">
        <f t="shared" si="484"/>
        <v>0</v>
      </c>
      <c r="UKS86" s="16">
        <f t="shared" si="484"/>
        <v>0</v>
      </c>
      <c r="UKT86" s="16">
        <f t="shared" si="484"/>
        <v>0</v>
      </c>
      <c r="UKU86" s="16">
        <f t="shared" si="484"/>
        <v>0</v>
      </c>
      <c r="UKV86" s="16">
        <f t="shared" si="484"/>
        <v>0</v>
      </c>
      <c r="UKW86" s="16">
        <f t="shared" si="484"/>
        <v>0</v>
      </c>
      <c r="UKX86" s="16">
        <f t="shared" si="484"/>
        <v>0</v>
      </c>
      <c r="UKY86" s="16">
        <f t="shared" si="484"/>
        <v>0</v>
      </c>
      <c r="UKZ86" s="16">
        <f t="shared" si="484"/>
        <v>0</v>
      </c>
      <c r="ULA86" s="16">
        <f t="shared" si="484"/>
        <v>0</v>
      </c>
      <c r="ULB86" s="16">
        <f t="shared" si="484"/>
        <v>0</v>
      </c>
      <c r="ULC86" s="16">
        <f t="shared" si="484"/>
        <v>0</v>
      </c>
      <c r="ULD86" s="16">
        <f t="shared" si="484"/>
        <v>0</v>
      </c>
      <c r="ULE86" s="16">
        <f t="shared" si="484"/>
        <v>0</v>
      </c>
      <c r="ULF86" s="16">
        <f t="shared" si="484"/>
        <v>0</v>
      </c>
      <c r="ULG86" s="16">
        <f t="shared" si="484"/>
        <v>0</v>
      </c>
      <c r="ULH86" s="16">
        <f t="shared" si="484"/>
        <v>0</v>
      </c>
      <c r="ULI86" s="16">
        <f t="shared" si="484"/>
        <v>0</v>
      </c>
      <c r="ULJ86" s="16">
        <f t="shared" si="484"/>
        <v>0</v>
      </c>
      <c r="ULK86" s="16">
        <f t="shared" si="484"/>
        <v>0</v>
      </c>
      <c r="ULL86" s="16">
        <f t="shared" si="484"/>
        <v>0</v>
      </c>
      <c r="ULM86" s="16">
        <f t="shared" si="484"/>
        <v>0</v>
      </c>
      <c r="ULN86" s="16">
        <f t="shared" si="484"/>
        <v>0</v>
      </c>
      <c r="ULO86" s="16">
        <f t="shared" si="484"/>
        <v>0</v>
      </c>
      <c r="ULP86" s="16">
        <f t="shared" si="484"/>
        <v>0</v>
      </c>
      <c r="ULQ86" s="16">
        <f t="shared" si="484"/>
        <v>0</v>
      </c>
      <c r="ULR86" s="16">
        <f t="shared" si="484"/>
        <v>0</v>
      </c>
      <c r="ULS86" s="16">
        <f t="shared" si="484"/>
        <v>0</v>
      </c>
      <c r="ULT86" s="16">
        <f t="shared" si="484"/>
        <v>0</v>
      </c>
      <c r="ULU86" s="16">
        <f t="shared" si="484"/>
        <v>0</v>
      </c>
      <c r="ULV86" s="16">
        <f t="shared" si="484"/>
        <v>0</v>
      </c>
      <c r="ULW86" s="16">
        <f t="shared" si="484"/>
        <v>0</v>
      </c>
      <c r="ULX86" s="16">
        <f t="shared" si="484"/>
        <v>0</v>
      </c>
      <c r="ULY86" s="16">
        <f t="shared" si="484"/>
        <v>0</v>
      </c>
      <c r="ULZ86" s="16">
        <f t="shared" si="484"/>
        <v>0</v>
      </c>
      <c r="UMA86" s="16">
        <f t="shared" si="484"/>
        <v>0</v>
      </c>
      <c r="UMB86" s="16">
        <f t="shared" si="484"/>
        <v>0</v>
      </c>
      <c r="UMC86" s="16">
        <f t="shared" si="484"/>
        <v>0</v>
      </c>
      <c r="UMD86" s="16">
        <f t="shared" si="484"/>
        <v>0</v>
      </c>
      <c r="UME86" s="16">
        <f t="shared" si="484"/>
        <v>0</v>
      </c>
      <c r="UMF86" s="16">
        <f t="shared" si="484"/>
        <v>0</v>
      </c>
      <c r="UMG86" s="16">
        <f t="shared" si="484"/>
        <v>0</v>
      </c>
      <c r="UMH86" s="16">
        <f t="shared" si="484"/>
        <v>0</v>
      </c>
      <c r="UMI86" s="16">
        <f t="shared" si="484"/>
        <v>0</v>
      </c>
      <c r="UMJ86" s="16">
        <f t="shared" si="484"/>
        <v>0</v>
      </c>
      <c r="UMK86" s="16">
        <f t="shared" si="484"/>
        <v>0</v>
      </c>
      <c r="UML86" s="16">
        <f t="shared" si="484"/>
        <v>0</v>
      </c>
      <c r="UMM86" s="16">
        <f t="shared" si="484"/>
        <v>0</v>
      </c>
      <c r="UMN86" s="16">
        <f t="shared" ref="UMN86:UOY86" si="485">ULZ83</f>
        <v>0</v>
      </c>
      <c r="UMO86" s="16">
        <f t="shared" si="485"/>
        <v>0</v>
      </c>
      <c r="UMP86" s="16">
        <f t="shared" si="485"/>
        <v>0</v>
      </c>
      <c r="UMQ86" s="16">
        <f t="shared" si="485"/>
        <v>0</v>
      </c>
      <c r="UMR86" s="16">
        <f t="shared" si="485"/>
        <v>0</v>
      </c>
      <c r="UMS86" s="16">
        <f t="shared" si="485"/>
        <v>0</v>
      </c>
      <c r="UMT86" s="16">
        <f t="shared" si="485"/>
        <v>0</v>
      </c>
      <c r="UMU86" s="16">
        <f t="shared" si="485"/>
        <v>0</v>
      </c>
      <c r="UMV86" s="16">
        <f t="shared" si="485"/>
        <v>0</v>
      </c>
      <c r="UMW86" s="16">
        <f t="shared" si="485"/>
        <v>0</v>
      </c>
      <c r="UMX86" s="16">
        <f t="shared" si="485"/>
        <v>0</v>
      </c>
      <c r="UMY86" s="16">
        <f t="shared" si="485"/>
        <v>0</v>
      </c>
      <c r="UMZ86" s="16">
        <f t="shared" si="485"/>
        <v>0</v>
      </c>
      <c r="UNA86" s="16">
        <f t="shared" si="485"/>
        <v>0</v>
      </c>
      <c r="UNB86" s="16">
        <f t="shared" si="485"/>
        <v>0</v>
      </c>
      <c r="UNC86" s="16">
        <f t="shared" si="485"/>
        <v>0</v>
      </c>
      <c r="UND86" s="16">
        <f t="shared" si="485"/>
        <v>0</v>
      </c>
      <c r="UNE86" s="16">
        <f t="shared" si="485"/>
        <v>0</v>
      </c>
      <c r="UNF86" s="16">
        <f t="shared" si="485"/>
        <v>0</v>
      </c>
      <c r="UNG86" s="16">
        <f t="shared" si="485"/>
        <v>0</v>
      </c>
      <c r="UNH86" s="16">
        <f t="shared" si="485"/>
        <v>0</v>
      </c>
      <c r="UNI86" s="16">
        <f t="shared" si="485"/>
        <v>0</v>
      </c>
      <c r="UNJ86" s="16">
        <f t="shared" si="485"/>
        <v>0</v>
      </c>
      <c r="UNK86" s="16">
        <f t="shared" si="485"/>
        <v>0</v>
      </c>
      <c r="UNL86" s="16">
        <f t="shared" si="485"/>
        <v>0</v>
      </c>
      <c r="UNM86" s="16">
        <f t="shared" si="485"/>
        <v>0</v>
      </c>
      <c r="UNN86" s="16">
        <f t="shared" si="485"/>
        <v>0</v>
      </c>
      <c r="UNO86" s="16">
        <f t="shared" si="485"/>
        <v>0</v>
      </c>
      <c r="UNP86" s="16">
        <f t="shared" si="485"/>
        <v>0</v>
      </c>
      <c r="UNQ86" s="16">
        <f t="shared" si="485"/>
        <v>0</v>
      </c>
      <c r="UNR86" s="16">
        <f t="shared" si="485"/>
        <v>0</v>
      </c>
      <c r="UNS86" s="16">
        <f t="shared" si="485"/>
        <v>0</v>
      </c>
      <c r="UNT86" s="16">
        <f t="shared" si="485"/>
        <v>0</v>
      </c>
      <c r="UNU86" s="16">
        <f t="shared" si="485"/>
        <v>0</v>
      </c>
      <c r="UNV86" s="16">
        <f t="shared" si="485"/>
        <v>0</v>
      </c>
      <c r="UNW86" s="16">
        <f t="shared" si="485"/>
        <v>0</v>
      </c>
      <c r="UNX86" s="16">
        <f t="shared" si="485"/>
        <v>0</v>
      </c>
      <c r="UNY86" s="16">
        <f t="shared" si="485"/>
        <v>0</v>
      </c>
      <c r="UNZ86" s="16">
        <f t="shared" si="485"/>
        <v>0</v>
      </c>
      <c r="UOA86" s="16">
        <f t="shared" si="485"/>
        <v>0</v>
      </c>
      <c r="UOB86" s="16">
        <f t="shared" si="485"/>
        <v>0</v>
      </c>
      <c r="UOC86" s="16">
        <f t="shared" si="485"/>
        <v>0</v>
      </c>
      <c r="UOD86" s="16">
        <f t="shared" si="485"/>
        <v>0</v>
      </c>
      <c r="UOE86" s="16">
        <f t="shared" si="485"/>
        <v>0</v>
      </c>
      <c r="UOF86" s="16">
        <f t="shared" si="485"/>
        <v>0</v>
      </c>
      <c r="UOG86" s="16">
        <f t="shared" si="485"/>
        <v>0</v>
      </c>
      <c r="UOH86" s="16">
        <f t="shared" si="485"/>
        <v>0</v>
      </c>
      <c r="UOI86" s="16">
        <f t="shared" si="485"/>
        <v>0</v>
      </c>
      <c r="UOJ86" s="16">
        <f t="shared" si="485"/>
        <v>0</v>
      </c>
      <c r="UOK86" s="16">
        <f t="shared" si="485"/>
        <v>0</v>
      </c>
      <c r="UOL86" s="16">
        <f t="shared" si="485"/>
        <v>0</v>
      </c>
      <c r="UOM86" s="16">
        <f t="shared" si="485"/>
        <v>0</v>
      </c>
      <c r="UON86" s="16">
        <f t="shared" si="485"/>
        <v>0</v>
      </c>
      <c r="UOO86" s="16">
        <f t="shared" si="485"/>
        <v>0</v>
      </c>
      <c r="UOP86" s="16">
        <f t="shared" si="485"/>
        <v>0</v>
      </c>
      <c r="UOQ86" s="16">
        <f t="shared" si="485"/>
        <v>0</v>
      </c>
      <c r="UOR86" s="16">
        <f t="shared" si="485"/>
        <v>0</v>
      </c>
      <c r="UOS86" s="16">
        <f t="shared" si="485"/>
        <v>0</v>
      </c>
      <c r="UOT86" s="16">
        <f t="shared" si="485"/>
        <v>0</v>
      </c>
      <c r="UOU86" s="16">
        <f t="shared" si="485"/>
        <v>0</v>
      </c>
      <c r="UOV86" s="16">
        <f t="shared" si="485"/>
        <v>0</v>
      </c>
      <c r="UOW86" s="16">
        <f t="shared" si="485"/>
        <v>0</v>
      </c>
      <c r="UOX86" s="16">
        <f t="shared" si="485"/>
        <v>0</v>
      </c>
      <c r="UOY86" s="16">
        <f t="shared" si="485"/>
        <v>0</v>
      </c>
      <c r="UOZ86" s="16">
        <f t="shared" ref="UOZ86:URK86" si="486">UOL83</f>
        <v>0</v>
      </c>
      <c r="UPA86" s="16">
        <f t="shared" si="486"/>
        <v>0</v>
      </c>
      <c r="UPB86" s="16">
        <f t="shared" si="486"/>
        <v>0</v>
      </c>
      <c r="UPC86" s="16">
        <f t="shared" si="486"/>
        <v>0</v>
      </c>
      <c r="UPD86" s="16">
        <f t="shared" si="486"/>
        <v>0</v>
      </c>
      <c r="UPE86" s="16">
        <f t="shared" si="486"/>
        <v>0</v>
      </c>
      <c r="UPF86" s="16">
        <f t="shared" si="486"/>
        <v>0</v>
      </c>
      <c r="UPG86" s="16">
        <f t="shared" si="486"/>
        <v>0</v>
      </c>
      <c r="UPH86" s="16">
        <f t="shared" si="486"/>
        <v>0</v>
      </c>
      <c r="UPI86" s="16">
        <f t="shared" si="486"/>
        <v>0</v>
      </c>
      <c r="UPJ86" s="16">
        <f t="shared" si="486"/>
        <v>0</v>
      </c>
      <c r="UPK86" s="16">
        <f t="shared" si="486"/>
        <v>0</v>
      </c>
      <c r="UPL86" s="16">
        <f t="shared" si="486"/>
        <v>0</v>
      </c>
      <c r="UPM86" s="16">
        <f t="shared" si="486"/>
        <v>0</v>
      </c>
      <c r="UPN86" s="16">
        <f t="shared" si="486"/>
        <v>0</v>
      </c>
      <c r="UPO86" s="16">
        <f t="shared" si="486"/>
        <v>0</v>
      </c>
      <c r="UPP86" s="16">
        <f t="shared" si="486"/>
        <v>0</v>
      </c>
      <c r="UPQ86" s="16">
        <f t="shared" si="486"/>
        <v>0</v>
      </c>
      <c r="UPR86" s="16">
        <f t="shared" si="486"/>
        <v>0</v>
      </c>
      <c r="UPS86" s="16">
        <f t="shared" si="486"/>
        <v>0</v>
      </c>
      <c r="UPT86" s="16">
        <f t="shared" si="486"/>
        <v>0</v>
      </c>
      <c r="UPU86" s="16">
        <f t="shared" si="486"/>
        <v>0</v>
      </c>
      <c r="UPV86" s="16">
        <f t="shared" si="486"/>
        <v>0</v>
      </c>
      <c r="UPW86" s="16">
        <f t="shared" si="486"/>
        <v>0</v>
      </c>
      <c r="UPX86" s="16">
        <f t="shared" si="486"/>
        <v>0</v>
      </c>
      <c r="UPY86" s="16">
        <f t="shared" si="486"/>
        <v>0</v>
      </c>
      <c r="UPZ86" s="16">
        <f t="shared" si="486"/>
        <v>0</v>
      </c>
      <c r="UQA86" s="16">
        <f t="shared" si="486"/>
        <v>0</v>
      </c>
      <c r="UQB86" s="16">
        <f t="shared" si="486"/>
        <v>0</v>
      </c>
      <c r="UQC86" s="16">
        <f t="shared" si="486"/>
        <v>0</v>
      </c>
      <c r="UQD86" s="16">
        <f t="shared" si="486"/>
        <v>0</v>
      </c>
      <c r="UQE86" s="16">
        <f t="shared" si="486"/>
        <v>0</v>
      </c>
      <c r="UQF86" s="16">
        <f t="shared" si="486"/>
        <v>0</v>
      </c>
      <c r="UQG86" s="16">
        <f t="shared" si="486"/>
        <v>0</v>
      </c>
      <c r="UQH86" s="16">
        <f t="shared" si="486"/>
        <v>0</v>
      </c>
      <c r="UQI86" s="16">
        <f t="shared" si="486"/>
        <v>0</v>
      </c>
      <c r="UQJ86" s="16">
        <f t="shared" si="486"/>
        <v>0</v>
      </c>
      <c r="UQK86" s="16">
        <f t="shared" si="486"/>
        <v>0</v>
      </c>
      <c r="UQL86" s="16">
        <f t="shared" si="486"/>
        <v>0</v>
      </c>
      <c r="UQM86" s="16">
        <f t="shared" si="486"/>
        <v>0</v>
      </c>
      <c r="UQN86" s="16">
        <f t="shared" si="486"/>
        <v>0</v>
      </c>
      <c r="UQO86" s="16">
        <f t="shared" si="486"/>
        <v>0</v>
      </c>
      <c r="UQP86" s="16">
        <f t="shared" si="486"/>
        <v>0</v>
      </c>
      <c r="UQQ86" s="16">
        <f t="shared" si="486"/>
        <v>0</v>
      </c>
      <c r="UQR86" s="16">
        <f t="shared" si="486"/>
        <v>0</v>
      </c>
      <c r="UQS86" s="16">
        <f t="shared" si="486"/>
        <v>0</v>
      </c>
      <c r="UQT86" s="16">
        <f t="shared" si="486"/>
        <v>0</v>
      </c>
      <c r="UQU86" s="16">
        <f t="shared" si="486"/>
        <v>0</v>
      </c>
      <c r="UQV86" s="16">
        <f t="shared" si="486"/>
        <v>0</v>
      </c>
      <c r="UQW86" s="16">
        <f t="shared" si="486"/>
        <v>0</v>
      </c>
      <c r="UQX86" s="16">
        <f t="shared" si="486"/>
        <v>0</v>
      </c>
      <c r="UQY86" s="16">
        <f t="shared" si="486"/>
        <v>0</v>
      </c>
      <c r="UQZ86" s="16">
        <f t="shared" si="486"/>
        <v>0</v>
      </c>
      <c r="URA86" s="16">
        <f t="shared" si="486"/>
        <v>0</v>
      </c>
      <c r="URB86" s="16">
        <f t="shared" si="486"/>
        <v>0</v>
      </c>
      <c r="URC86" s="16">
        <f t="shared" si="486"/>
        <v>0</v>
      </c>
      <c r="URD86" s="16">
        <f t="shared" si="486"/>
        <v>0</v>
      </c>
      <c r="URE86" s="16">
        <f t="shared" si="486"/>
        <v>0</v>
      </c>
      <c r="URF86" s="16">
        <f t="shared" si="486"/>
        <v>0</v>
      </c>
      <c r="URG86" s="16">
        <f t="shared" si="486"/>
        <v>0</v>
      </c>
      <c r="URH86" s="16">
        <f t="shared" si="486"/>
        <v>0</v>
      </c>
      <c r="URI86" s="16">
        <f t="shared" si="486"/>
        <v>0</v>
      </c>
      <c r="URJ86" s="16">
        <f t="shared" si="486"/>
        <v>0</v>
      </c>
      <c r="URK86" s="16">
        <f t="shared" si="486"/>
        <v>0</v>
      </c>
      <c r="URL86" s="16">
        <f t="shared" ref="URL86:UTW86" si="487">UQX83</f>
        <v>0</v>
      </c>
      <c r="URM86" s="16">
        <f t="shared" si="487"/>
        <v>0</v>
      </c>
      <c r="URN86" s="16">
        <f t="shared" si="487"/>
        <v>0</v>
      </c>
      <c r="URO86" s="16">
        <f t="shared" si="487"/>
        <v>0</v>
      </c>
      <c r="URP86" s="16">
        <f t="shared" si="487"/>
        <v>0</v>
      </c>
      <c r="URQ86" s="16">
        <f t="shared" si="487"/>
        <v>0</v>
      </c>
      <c r="URR86" s="16">
        <f t="shared" si="487"/>
        <v>0</v>
      </c>
      <c r="URS86" s="16">
        <f t="shared" si="487"/>
        <v>0</v>
      </c>
      <c r="URT86" s="16">
        <f t="shared" si="487"/>
        <v>0</v>
      </c>
      <c r="URU86" s="16">
        <f t="shared" si="487"/>
        <v>0</v>
      </c>
      <c r="URV86" s="16">
        <f t="shared" si="487"/>
        <v>0</v>
      </c>
      <c r="URW86" s="16">
        <f t="shared" si="487"/>
        <v>0</v>
      </c>
      <c r="URX86" s="16">
        <f t="shared" si="487"/>
        <v>0</v>
      </c>
      <c r="URY86" s="16">
        <f t="shared" si="487"/>
        <v>0</v>
      </c>
      <c r="URZ86" s="16">
        <f t="shared" si="487"/>
        <v>0</v>
      </c>
      <c r="USA86" s="16">
        <f t="shared" si="487"/>
        <v>0</v>
      </c>
      <c r="USB86" s="16">
        <f t="shared" si="487"/>
        <v>0</v>
      </c>
      <c r="USC86" s="16">
        <f t="shared" si="487"/>
        <v>0</v>
      </c>
      <c r="USD86" s="16">
        <f t="shared" si="487"/>
        <v>0</v>
      </c>
      <c r="USE86" s="16">
        <f t="shared" si="487"/>
        <v>0</v>
      </c>
      <c r="USF86" s="16">
        <f t="shared" si="487"/>
        <v>0</v>
      </c>
      <c r="USG86" s="16">
        <f t="shared" si="487"/>
        <v>0</v>
      </c>
      <c r="USH86" s="16">
        <f t="shared" si="487"/>
        <v>0</v>
      </c>
      <c r="USI86" s="16">
        <f t="shared" si="487"/>
        <v>0</v>
      </c>
      <c r="USJ86" s="16">
        <f t="shared" si="487"/>
        <v>0</v>
      </c>
      <c r="USK86" s="16">
        <f t="shared" si="487"/>
        <v>0</v>
      </c>
      <c r="USL86" s="16">
        <f t="shared" si="487"/>
        <v>0</v>
      </c>
      <c r="USM86" s="16">
        <f t="shared" si="487"/>
        <v>0</v>
      </c>
      <c r="USN86" s="16">
        <f t="shared" si="487"/>
        <v>0</v>
      </c>
      <c r="USO86" s="16">
        <f t="shared" si="487"/>
        <v>0</v>
      </c>
      <c r="USP86" s="16">
        <f t="shared" si="487"/>
        <v>0</v>
      </c>
      <c r="USQ86" s="16">
        <f t="shared" si="487"/>
        <v>0</v>
      </c>
      <c r="USR86" s="16">
        <f t="shared" si="487"/>
        <v>0</v>
      </c>
      <c r="USS86" s="16">
        <f t="shared" si="487"/>
        <v>0</v>
      </c>
      <c r="UST86" s="16">
        <f t="shared" si="487"/>
        <v>0</v>
      </c>
      <c r="USU86" s="16">
        <f t="shared" si="487"/>
        <v>0</v>
      </c>
      <c r="USV86" s="16">
        <f t="shared" si="487"/>
        <v>0</v>
      </c>
      <c r="USW86" s="16">
        <f t="shared" si="487"/>
        <v>0</v>
      </c>
      <c r="USX86" s="16">
        <f t="shared" si="487"/>
        <v>0</v>
      </c>
      <c r="USY86" s="16">
        <f t="shared" si="487"/>
        <v>0</v>
      </c>
      <c r="USZ86" s="16">
        <f t="shared" si="487"/>
        <v>0</v>
      </c>
      <c r="UTA86" s="16">
        <f t="shared" si="487"/>
        <v>0</v>
      </c>
      <c r="UTB86" s="16">
        <f t="shared" si="487"/>
        <v>0</v>
      </c>
      <c r="UTC86" s="16">
        <f t="shared" si="487"/>
        <v>0</v>
      </c>
      <c r="UTD86" s="16">
        <f t="shared" si="487"/>
        <v>0</v>
      </c>
      <c r="UTE86" s="16">
        <f t="shared" si="487"/>
        <v>0</v>
      </c>
      <c r="UTF86" s="16">
        <f t="shared" si="487"/>
        <v>0</v>
      </c>
      <c r="UTG86" s="16">
        <f t="shared" si="487"/>
        <v>0</v>
      </c>
      <c r="UTH86" s="16">
        <f t="shared" si="487"/>
        <v>0</v>
      </c>
      <c r="UTI86" s="16">
        <f t="shared" si="487"/>
        <v>0</v>
      </c>
      <c r="UTJ86" s="16">
        <f t="shared" si="487"/>
        <v>0</v>
      </c>
      <c r="UTK86" s="16">
        <f t="shared" si="487"/>
        <v>0</v>
      </c>
      <c r="UTL86" s="16">
        <f t="shared" si="487"/>
        <v>0</v>
      </c>
      <c r="UTM86" s="16">
        <f t="shared" si="487"/>
        <v>0</v>
      </c>
      <c r="UTN86" s="16">
        <f t="shared" si="487"/>
        <v>0</v>
      </c>
      <c r="UTO86" s="16">
        <f t="shared" si="487"/>
        <v>0</v>
      </c>
      <c r="UTP86" s="16">
        <f t="shared" si="487"/>
        <v>0</v>
      </c>
      <c r="UTQ86" s="16">
        <f t="shared" si="487"/>
        <v>0</v>
      </c>
      <c r="UTR86" s="16">
        <f t="shared" si="487"/>
        <v>0</v>
      </c>
      <c r="UTS86" s="16">
        <f t="shared" si="487"/>
        <v>0</v>
      </c>
      <c r="UTT86" s="16">
        <f t="shared" si="487"/>
        <v>0</v>
      </c>
      <c r="UTU86" s="16">
        <f t="shared" si="487"/>
        <v>0</v>
      </c>
      <c r="UTV86" s="16">
        <f t="shared" si="487"/>
        <v>0</v>
      </c>
      <c r="UTW86" s="16">
        <f t="shared" si="487"/>
        <v>0</v>
      </c>
      <c r="UTX86" s="16">
        <f t="shared" ref="UTX86:UWI86" si="488">UTJ83</f>
        <v>0</v>
      </c>
      <c r="UTY86" s="16">
        <f t="shared" si="488"/>
        <v>0</v>
      </c>
      <c r="UTZ86" s="16">
        <f t="shared" si="488"/>
        <v>0</v>
      </c>
      <c r="UUA86" s="16">
        <f t="shared" si="488"/>
        <v>0</v>
      </c>
      <c r="UUB86" s="16">
        <f t="shared" si="488"/>
        <v>0</v>
      </c>
      <c r="UUC86" s="16">
        <f t="shared" si="488"/>
        <v>0</v>
      </c>
      <c r="UUD86" s="16">
        <f t="shared" si="488"/>
        <v>0</v>
      </c>
      <c r="UUE86" s="16">
        <f t="shared" si="488"/>
        <v>0</v>
      </c>
      <c r="UUF86" s="16">
        <f t="shared" si="488"/>
        <v>0</v>
      </c>
      <c r="UUG86" s="16">
        <f t="shared" si="488"/>
        <v>0</v>
      </c>
      <c r="UUH86" s="16">
        <f t="shared" si="488"/>
        <v>0</v>
      </c>
      <c r="UUI86" s="16">
        <f t="shared" si="488"/>
        <v>0</v>
      </c>
      <c r="UUJ86" s="16">
        <f t="shared" si="488"/>
        <v>0</v>
      </c>
      <c r="UUK86" s="16">
        <f t="shared" si="488"/>
        <v>0</v>
      </c>
      <c r="UUL86" s="16">
        <f t="shared" si="488"/>
        <v>0</v>
      </c>
      <c r="UUM86" s="16">
        <f t="shared" si="488"/>
        <v>0</v>
      </c>
      <c r="UUN86" s="16">
        <f t="shared" si="488"/>
        <v>0</v>
      </c>
      <c r="UUO86" s="16">
        <f t="shared" si="488"/>
        <v>0</v>
      </c>
      <c r="UUP86" s="16">
        <f t="shared" si="488"/>
        <v>0</v>
      </c>
      <c r="UUQ86" s="16">
        <f t="shared" si="488"/>
        <v>0</v>
      </c>
      <c r="UUR86" s="16">
        <f t="shared" si="488"/>
        <v>0</v>
      </c>
      <c r="UUS86" s="16">
        <f t="shared" si="488"/>
        <v>0</v>
      </c>
      <c r="UUT86" s="16">
        <f t="shared" si="488"/>
        <v>0</v>
      </c>
      <c r="UUU86" s="16">
        <f t="shared" si="488"/>
        <v>0</v>
      </c>
      <c r="UUV86" s="16">
        <f t="shared" si="488"/>
        <v>0</v>
      </c>
      <c r="UUW86" s="16">
        <f t="shared" si="488"/>
        <v>0</v>
      </c>
      <c r="UUX86" s="16">
        <f t="shared" si="488"/>
        <v>0</v>
      </c>
      <c r="UUY86" s="16">
        <f t="shared" si="488"/>
        <v>0</v>
      </c>
      <c r="UUZ86" s="16">
        <f t="shared" si="488"/>
        <v>0</v>
      </c>
      <c r="UVA86" s="16">
        <f t="shared" si="488"/>
        <v>0</v>
      </c>
      <c r="UVB86" s="16">
        <f t="shared" si="488"/>
        <v>0</v>
      </c>
      <c r="UVC86" s="16">
        <f t="shared" si="488"/>
        <v>0</v>
      </c>
      <c r="UVD86" s="16">
        <f t="shared" si="488"/>
        <v>0</v>
      </c>
      <c r="UVE86" s="16">
        <f t="shared" si="488"/>
        <v>0</v>
      </c>
      <c r="UVF86" s="16">
        <f t="shared" si="488"/>
        <v>0</v>
      </c>
      <c r="UVG86" s="16">
        <f t="shared" si="488"/>
        <v>0</v>
      </c>
      <c r="UVH86" s="16">
        <f t="shared" si="488"/>
        <v>0</v>
      </c>
      <c r="UVI86" s="16">
        <f t="shared" si="488"/>
        <v>0</v>
      </c>
      <c r="UVJ86" s="16">
        <f t="shared" si="488"/>
        <v>0</v>
      </c>
      <c r="UVK86" s="16">
        <f t="shared" si="488"/>
        <v>0</v>
      </c>
      <c r="UVL86" s="16">
        <f t="shared" si="488"/>
        <v>0</v>
      </c>
      <c r="UVM86" s="16">
        <f t="shared" si="488"/>
        <v>0</v>
      </c>
      <c r="UVN86" s="16">
        <f t="shared" si="488"/>
        <v>0</v>
      </c>
      <c r="UVO86" s="16">
        <f t="shared" si="488"/>
        <v>0</v>
      </c>
      <c r="UVP86" s="16">
        <f t="shared" si="488"/>
        <v>0</v>
      </c>
      <c r="UVQ86" s="16">
        <f t="shared" si="488"/>
        <v>0</v>
      </c>
      <c r="UVR86" s="16">
        <f t="shared" si="488"/>
        <v>0</v>
      </c>
      <c r="UVS86" s="16">
        <f t="shared" si="488"/>
        <v>0</v>
      </c>
      <c r="UVT86" s="16">
        <f t="shared" si="488"/>
        <v>0</v>
      </c>
      <c r="UVU86" s="16">
        <f t="shared" si="488"/>
        <v>0</v>
      </c>
      <c r="UVV86" s="16">
        <f t="shared" si="488"/>
        <v>0</v>
      </c>
      <c r="UVW86" s="16">
        <f t="shared" si="488"/>
        <v>0</v>
      </c>
      <c r="UVX86" s="16">
        <f t="shared" si="488"/>
        <v>0</v>
      </c>
      <c r="UVY86" s="16">
        <f t="shared" si="488"/>
        <v>0</v>
      </c>
      <c r="UVZ86" s="16">
        <f t="shared" si="488"/>
        <v>0</v>
      </c>
      <c r="UWA86" s="16">
        <f t="shared" si="488"/>
        <v>0</v>
      </c>
      <c r="UWB86" s="16">
        <f t="shared" si="488"/>
        <v>0</v>
      </c>
      <c r="UWC86" s="16">
        <f t="shared" si="488"/>
        <v>0</v>
      </c>
      <c r="UWD86" s="16">
        <f t="shared" si="488"/>
        <v>0</v>
      </c>
      <c r="UWE86" s="16">
        <f t="shared" si="488"/>
        <v>0</v>
      </c>
      <c r="UWF86" s="16">
        <f t="shared" si="488"/>
        <v>0</v>
      </c>
      <c r="UWG86" s="16">
        <f t="shared" si="488"/>
        <v>0</v>
      </c>
      <c r="UWH86" s="16">
        <f t="shared" si="488"/>
        <v>0</v>
      </c>
      <c r="UWI86" s="16">
        <f t="shared" si="488"/>
        <v>0</v>
      </c>
      <c r="UWJ86" s="16">
        <f t="shared" ref="UWJ86:UYU86" si="489">UVV83</f>
        <v>0</v>
      </c>
      <c r="UWK86" s="16">
        <f t="shared" si="489"/>
        <v>0</v>
      </c>
      <c r="UWL86" s="16">
        <f t="shared" si="489"/>
        <v>0</v>
      </c>
      <c r="UWM86" s="16">
        <f t="shared" si="489"/>
        <v>0</v>
      </c>
      <c r="UWN86" s="16">
        <f t="shared" si="489"/>
        <v>0</v>
      </c>
      <c r="UWO86" s="16">
        <f t="shared" si="489"/>
        <v>0</v>
      </c>
      <c r="UWP86" s="16">
        <f t="shared" si="489"/>
        <v>0</v>
      </c>
      <c r="UWQ86" s="16">
        <f t="shared" si="489"/>
        <v>0</v>
      </c>
      <c r="UWR86" s="16">
        <f t="shared" si="489"/>
        <v>0</v>
      </c>
      <c r="UWS86" s="16">
        <f t="shared" si="489"/>
        <v>0</v>
      </c>
      <c r="UWT86" s="16">
        <f t="shared" si="489"/>
        <v>0</v>
      </c>
      <c r="UWU86" s="16">
        <f t="shared" si="489"/>
        <v>0</v>
      </c>
      <c r="UWV86" s="16">
        <f t="shared" si="489"/>
        <v>0</v>
      </c>
      <c r="UWW86" s="16">
        <f t="shared" si="489"/>
        <v>0</v>
      </c>
      <c r="UWX86" s="16">
        <f t="shared" si="489"/>
        <v>0</v>
      </c>
      <c r="UWY86" s="16">
        <f t="shared" si="489"/>
        <v>0</v>
      </c>
      <c r="UWZ86" s="16">
        <f t="shared" si="489"/>
        <v>0</v>
      </c>
      <c r="UXA86" s="16">
        <f t="shared" si="489"/>
        <v>0</v>
      </c>
      <c r="UXB86" s="16">
        <f t="shared" si="489"/>
        <v>0</v>
      </c>
      <c r="UXC86" s="16">
        <f t="shared" si="489"/>
        <v>0</v>
      </c>
      <c r="UXD86" s="16">
        <f t="shared" si="489"/>
        <v>0</v>
      </c>
      <c r="UXE86" s="16">
        <f t="shared" si="489"/>
        <v>0</v>
      </c>
      <c r="UXF86" s="16">
        <f t="shared" si="489"/>
        <v>0</v>
      </c>
      <c r="UXG86" s="16">
        <f t="shared" si="489"/>
        <v>0</v>
      </c>
      <c r="UXH86" s="16">
        <f t="shared" si="489"/>
        <v>0</v>
      </c>
      <c r="UXI86" s="16">
        <f t="shared" si="489"/>
        <v>0</v>
      </c>
      <c r="UXJ86" s="16">
        <f t="shared" si="489"/>
        <v>0</v>
      </c>
      <c r="UXK86" s="16">
        <f t="shared" si="489"/>
        <v>0</v>
      </c>
      <c r="UXL86" s="16">
        <f t="shared" si="489"/>
        <v>0</v>
      </c>
      <c r="UXM86" s="16">
        <f t="shared" si="489"/>
        <v>0</v>
      </c>
      <c r="UXN86" s="16">
        <f t="shared" si="489"/>
        <v>0</v>
      </c>
      <c r="UXO86" s="16">
        <f t="shared" si="489"/>
        <v>0</v>
      </c>
      <c r="UXP86" s="16">
        <f t="shared" si="489"/>
        <v>0</v>
      </c>
      <c r="UXQ86" s="16">
        <f t="shared" si="489"/>
        <v>0</v>
      </c>
      <c r="UXR86" s="16">
        <f t="shared" si="489"/>
        <v>0</v>
      </c>
      <c r="UXS86" s="16">
        <f t="shared" si="489"/>
        <v>0</v>
      </c>
      <c r="UXT86" s="16">
        <f t="shared" si="489"/>
        <v>0</v>
      </c>
      <c r="UXU86" s="16">
        <f t="shared" si="489"/>
        <v>0</v>
      </c>
      <c r="UXV86" s="16">
        <f t="shared" si="489"/>
        <v>0</v>
      </c>
      <c r="UXW86" s="16">
        <f t="shared" si="489"/>
        <v>0</v>
      </c>
      <c r="UXX86" s="16">
        <f t="shared" si="489"/>
        <v>0</v>
      </c>
      <c r="UXY86" s="16">
        <f t="shared" si="489"/>
        <v>0</v>
      </c>
      <c r="UXZ86" s="16">
        <f t="shared" si="489"/>
        <v>0</v>
      </c>
      <c r="UYA86" s="16">
        <f t="shared" si="489"/>
        <v>0</v>
      </c>
      <c r="UYB86" s="16">
        <f t="shared" si="489"/>
        <v>0</v>
      </c>
      <c r="UYC86" s="16">
        <f t="shared" si="489"/>
        <v>0</v>
      </c>
      <c r="UYD86" s="16">
        <f t="shared" si="489"/>
        <v>0</v>
      </c>
      <c r="UYE86" s="16">
        <f t="shared" si="489"/>
        <v>0</v>
      </c>
      <c r="UYF86" s="16">
        <f t="shared" si="489"/>
        <v>0</v>
      </c>
      <c r="UYG86" s="16">
        <f t="shared" si="489"/>
        <v>0</v>
      </c>
      <c r="UYH86" s="16">
        <f t="shared" si="489"/>
        <v>0</v>
      </c>
      <c r="UYI86" s="16">
        <f t="shared" si="489"/>
        <v>0</v>
      </c>
      <c r="UYJ86" s="16">
        <f t="shared" si="489"/>
        <v>0</v>
      </c>
      <c r="UYK86" s="16">
        <f t="shared" si="489"/>
        <v>0</v>
      </c>
      <c r="UYL86" s="16">
        <f t="shared" si="489"/>
        <v>0</v>
      </c>
      <c r="UYM86" s="16">
        <f t="shared" si="489"/>
        <v>0</v>
      </c>
      <c r="UYN86" s="16">
        <f t="shared" si="489"/>
        <v>0</v>
      </c>
      <c r="UYO86" s="16">
        <f t="shared" si="489"/>
        <v>0</v>
      </c>
      <c r="UYP86" s="16">
        <f t="shared" si="489"/>
        <v>0</v>
      </c>
      <c r="UYQ86" s="16">
        <f t="shared" si="489"/>
        <v>0</v>
      </c>
      <c r="UYR86" s="16">
        <f t="shared" si="489"/>
        <v>0</v>
      </c>
      <c r="UYS86" s="16">
        <f t="shared" si="489"/>
        <v>0</v>
      </c>
      <c r="UYT86" s="16">
        <f t="shared" si="489"/>
        <v>0</v>
      </c>
      <c r="UYU86" s="16">
        <f t="shared" si="489"/>
        <v>0</v>
      </c>
      <c r="UYV86" s="16">
        <f t="shared" ref="UYV86:VBG86" si="490">UYH83</f>
        <v>0</v>
      </c>
      <c r="UYW86" s="16">
        <f t="shared" si="490"/>
        <v>0</v>
      </c>
      <c r="UYX86" s="16">
        <f t="shared" si="490"/>
        <v>0</v>
      </c>
      <c r="UYY86" s="16">
        <f t="shared" si="490"/>
        <v>0</v>
      </c>
      <c r="UYZ86" s="16">
        <f t="shared" si="490"/>
        <v>0</v>
      </c>
      <c r="UZA86" s="16">
        <f t="shared" si="490"/>
        <v>0</v>
      </c>
      <c r="UZB86" s="16">
        <f t="shared" si="490"/>
        <v>0</v>
      </c>
      <c r="UZC86" s="16">
        <f t="shared" si="490"/>
        <v>0</v>
      </c>
      <c r="UZD86" s="16">
        <f t="shared" si="490"/>
        <v>0</v>
      </c>
      <c r="UZE86" s="16">
        <f t="shared" si="490"/>
        <v>0</v>
      </c>
      <c r="UZF86" s="16">
        <f t="shared" si="490"/>
        <v>0</v>
      </c>
      <c r="UZG86" s="16">
        <f t="shared" si="490"/>
        <v>0</v>
      </c>
      <c r="UZH86" s="16">
        <f t="shared" si="490"/>
        <v>0</v>
      </c>
      <c r="UZI86" s="16">
        <f t="shared" si="490"/>
        <v>0</v>
      </c>
      <c r="UZJ86" s="16">
        <f t="shared" si="490"/>
        <v>0</v>
      </c>
      <c r="UZK86" s="16">
        <f t="shared" si="490"/>
        <v>0</v>
      </c>
      <c r="UZL86" s="16">
        <f t="shared" si="490"/>
        <v>0</v>
      </c>
      <c r="UZM86" s="16">
        <f t="shared" si="490"/>
        <v>0</v>
      </c>
      <c r="UZN86" s="16">
        <f t="shared" si="490"/>
        <v>0</v>
      </c>
      <c r="UZO86" s="16">
        <f t="shared" si="490"/>
        <v>0</v>
      </c>
      <c r="UZP86" s="16">
        <f t="shared" si="490"/>
        <v>0</v>
      </c>
      <c r="UZQ86" s="16">
        <f t="shared" si="490"/>
        <v>0</v>
      </c>
      <c r="UZR86" s="16">
        <f t="shared" si="490"/>
        <v>0</v>
      </c>
      <c r="UZS86" s="16">
        <f t="shared" si="490"/>
        <v>0</v>
      </c>
      <c r="UZT86" s="16">
        <f t="shared" si="490"/>
        <v>0</v>
      </c>
      <c r="UZU86" s="16">
        <f t="shared" si="490"/>
        <v>0</v>
      </c>
      <c r="UZV86" s="16">
        <f t="shared" si="490"/>
        <v>0</v>
      </c>
      <c r="UZW86" s="16">
        <f t="shared" si="490"/>
        <v>0</v>
      </c>
      <c r="UZX86" s="16">
        <f t="shared" si="490"/>
        <v>0</v>
      </c>
      <c r="UZY86" s="16">
        <f t="shared" si="490"/>
        <v>0</v>
      </c>
      <c r="UZZ86" s="16">
        <f t="shared" si="490"/>
        <v>0</v>
      </c>
      <c r="VAA86" s="16">
        <f t="shared" si="490"/>
        <v>0</v>
      </c>
      <c r="VAB86" s="16">
        <f t="shared" si="490"/>
        <v>0</v>
      </c>
      <c r="VAC86" s="16">
        <f t="shared" si="490"/>
        <v>0</v>
      </c>
      <c r="VAD86" s="16">
        <f t="shared" si="490"/>
        <v>0</v>
      </c>
      <c r="VAE86" s="16">
        <f t="shared" si="490"/>
        <v>0</v>
      </c>
      <c r="VAF86" s="16">
        <f t="shared" si="490"/>
        <v>0</v>
      </c>
      <c r="VAG86" s="16">
        <f t="shared" si="490"/>
        <v>0</v>
      </c>
      <c r="VAH86" s="16">
        <f t="shared" si="490"/>
        <v>0</v>
      </c>
      <c r="VAI86" s="16">
        <f t="shared" si="490"/>
        <v>0</v>
      </c>
      <c r="VAJ86" s="16">
        <f t="shared" si="490"/>
        <v>0</v>
      </c>
      <c r="VAK86" s="16">
        <f t="shared" si="490"/>
        <v>0</v>
      </c>
      <c r="VAL86" s="16">
        <f t="shared" si="490"/>
        <v>0</v>
      </c>
      <c r="VAM86" s="16">
        <f t="shared" si="490"/>
        <v>0</v>
      </c>
      <c r="VAN86" s="16">
        <f t="shared" si="490"/>
        <v>0</v>
      </c>
      <c r="VAO86" s="16">
        <f t="shared" si="490"/>
        <v>0</v>
      </c>
      <c r="VAP86" s="16">
        <f t="shared" si="490"/>
        <v>0</v>
      </c>
      <c r="VAQ86" s="16">
        <f t="shared" si="490"/>
        <v>0</v>
      </c>
      <c r="VAR86" s="16">
        <f t="shared" si="490"/>
        <v>0</v>
      </c>
      <c r="VAS86" s="16">
        <f t="shared" si="490"/>
        <v>0</v>
      </c>
      <c r="VAT86" s="16">
        <f t="shared" si="490"/>
        <v>0</v>
      </c>
      <c r="VAU86" s="16">
        <f t="shared" si="490"/>
        <v>0</v>
      </c>
      <c r="VAV86" s="16">
        <f t="shared" si="490"/>
        <v>0</v>
      </c>
      <c r="VAW86" s="16">
        <f t="shared" si="490"/>
        <v>0</v>
      </c>
      <c r="VAX86" s="16">
        <f t="shared" si="490"/>
        <v>0</v>
      </c>
      <c r="VAY86" s="16">
        <f t="shared" si="490"/>
        <v>0</v>
      </c>
      <c r="VAZ86" s="16">
        <f t="shared" si="490"/>
        <v>0</v>
      </c>
      <c r="VBA86" s="16">
        <f t="shared" si="490"/>
        <v>0</v>
      </c>
      <c r="VBB86" s="16">
        <f t="shared" si="490"/>
        <v>0</v>
      </c>
      <c r="VBC86" s="16">
        <f t="shared" si="490"/>
        <v>0</v>
      </c>
      <c r="VBD86" s="16">
        <f t="shared" si="490"/>
        <v>0</v>
      </c>
      <c r="VBE86" s="16">
        <f t="shared" si="490"/>
        <v>0</v>
      </c>
      <c r="VBF86" s="16">
        <f t="shared" si="490"/>
        <v>0</v>
      </c>
      <c r="VBG86" s="16">
        <f t="shared" si="490"/>
        <v>0</v>
      </c>
      <c r="VBH86" s="16">
        <f t="shared" ref="VBH86:VDS86" si="491">VAT83</f>
        <v>0</v>
      </c>
      <c r="VBI86" s="16">
        <f t="shared" si="491"/>
        <v>0</v>
      </c>
      <c r="VBJ86" s="16">
        <f t="shared" si="491"/>
        <v>0</v>
      </c>
      <c r="VBK86" s="16">
        <f t="shared" si="491"/>
        <v>0</v>
      </c>
      <c r="VBL86" s="16">
        <f t="shared" si="491"/>
        <v>0</v>
      </c>
      <c r="VBM86" s="16">
        <f t="shared" si="491"/>
        <v>0</v>
      </c>
      <c r="VBN86" s="16">
        <f t="shared" si="491"/>
        <v>0</v>
      </c>
      <c r="VBO86" s="16">
        <f t="shared" si="491"/>
        <v>0</v>
      </c>
      <c r="VBP86" s="16">
        <f t="shared" si="491"/>
        <v>0</v>
      </c>
      <c r="VBQ86" s="16">
        <f t="shared" si="491"/>
        <v>0</v>
      </c>
      <c r="VBR86" s="16">
        <f t="shared" si="491"/>
        <v>0</v>
      </c>
      <c r="VBS86" s="16">
        <f t="shared" si="491"/>
        <v>0</v>
      </c>
      <c r="VBT86" s="16">
        <f t="shared" si="491"/>
        <v>0</v>
      </c>
      <c r="VBU86" s="16">
        <f t="shared" si="491"/>
        <v>0</v>
      </c>
      <c r="VBV86" s="16">
        <f t="shared" si="491"/>
        <v>0</v>
      </c>
      <c r="VBW86" s="16">
        <f t="shared" si="491"/>
        <v>0</v>
      </c>
      <c r="VBX86" s="16">
        <f t="shared" si="491"/>
        <v>0</v>
      </c>
      <c r="VBY86" s="16">
        <f t="shared" si="491"/>
        <v>0</v>
      </c>
      <c r="VBZ86" s="16">
        <f t="shared" si="491"/>
        <v>0</v>
      </c>
      <c r="VCA86" s="16">
        <f t="shared" si="491"/>
        <v>0</v>
      </c>
      <c r="VCB86" s="16">
        <f t="shared" si="491"/>
        <v>0</v>
      </c>
      <c r="VCC86" s="16">
        <f t="shared" si="491"/>
        <v>0</v>
      </c>
      <c r="VCD86" s="16">
        <f t="shared" si="491"/>
        <v>0</v>
      </c>
      <c r="VCE86" s="16">
        <f t="shared" si="491"/>
        <v>0</v>
      </c>
      <c r="VCF86" s="16">
        <f t="shared" si="491"/>
        <v>0</v>
      </c>
      <c r="VCG86" s="16">
        <f t="shared" si="491"/>
        <v>0</v>
      </c>
      <c r="VCH86" s="16">
        <f t="shared" si="491"/>
        <v>0</v>
      </c>
      <c r="VCI86" s="16">
        <f t="shared" si="491"/>
        <v>0</v>
      </c>
      <c r="VCJ86" s="16">
        <f t="shared" si="491"/>
        <v>0</v>
      </c>
      <c r="VCK86" s="16">
        <f t="shared" si="491"/>
        <v>0</v>
      </c>
      <c r="VCL86" s="16">
        <f t="shared" si="491"/>
        <v>0</v>
      </c>
      <c r="VCM86" s="16">
        <f t="shared" si="491"/>
        <v>0</v>
      </c>
      <c r="VCN86" s="16">
        <f t="shared" si="491"/>
        <v>0</v>
      </c>
      <c r="VCO86" s="16">
        <f t="shared" si="491"/>
        <v>0</v>
      </c>
      <c r="VCP86" s="16">
        <f t="shared" si="491"/>
        <v>0</v>
      </c>
      <c r="VCQ86" s="16">
        <f t="shared" si="491"/>
        <v>0</v>
      </c>
      <c r="VCR86" s="16">
        <f t="shared" si="491"/>
        <v>0</v>
      </c>
      <c r="VCS86" s="16">
        <f t="shared" si="491"/>
        <v>0</v>
      </c>
      <c r="VCT86" s="16">
        <f t="shared" si="491"/>
        <v>0</v>
      </c>
      <c r="VCU86" s="16">
        <f t="shared" si="491"/>
        <v>0</v>
      </c>
      <c r="VCV86" s="16">
        <f t="shared" si="491"/>
        <v>0</v>
      </c>
      <c r="VCW86" s="16">
        <f t="shared" si="491"/>
        <v>0</v>
      </c>
      <c r="VCX86" s="16">
        <f t="shared" si="491"/>
        <v>0</v>
      </c>
      <c r="VCY86" s="16">
        <f t="shared" si="491"/>
        <v>0</v>
      </c>
      <c r="VCZ86" s="16">
        <f t="shared" si="491"/>
        <v>0</v>
      </c>
      <c r="VDA86" s="16">
        <f t="shared" si="491"/>
        <v>0</v>
      </c>
      <c r="VDB86" s="16">
        <f t="shared" si="491"/>
        <v>0</v>
      </c>
      <c r="VDC86" s="16">
        <f t="shared" si="491"/>
        <v>0</v>
      </c>
      <c r="VDD86" s="16">
        <f t="shared" si="491"/>
        <v>0</v>
      </c>
      <c r="VDE86" s="16">
        <f t="shared" si="491"/>
        <v>0</v>
      </c>
      <c r="VDF86" s="16">
        <f t="shared" si="491"/>
        <v>0</v>
      </c>
      <c r="VDG86" s="16">
        <f t="shared" si="491"/>
        <v>0</v>
      </c>
      <c r="VDH86" s="16">
        <f t="shared" si="491"/>
        <v>0</v>
      </c>
      <c r="VDI86" s="16">
        <f t="shared" si="491"/>
        <v>0</v>
      </c>
      <c r="VDJ86" s="16">
        <f t="shared" si="491"/>
        <v>0</v>
      </c>
      <c r="VDK86" s="16">
        <f t="shared" si="491"/>
        <v>0</v>
      </c>
      <c r="VDL86" s="16">
        <f t="shared" si="491"/>
        <v>0</v>
      </c>
      <c r="VDM86" s="16">
        <f t="shared" si="491"/>
        <v>0</v>
      </c>
      <c r="VDN86" s="16">
        <f t="shared" si="491"/>
        <v>0</v>
      </c>
      <c r="VDO86" s="16">
        <f t="shared" si="491"/>
        <v>0</v>
      </c>
      <c r="VDP86" s="16">
        <f t="shared" si="491"/>
        <v>0</v>
      </c>
      <c r="VDQ86" s="16">
        <f t="shared" si="491"/>
        <v>0</v>
      </c>
      <c r="VDR86" s="16">
        <f t="shared" si="491"/>
        <v>0</v>
      </c>
      <c r="VDS86" s="16">
        <f t="shared" si="491"/>
        <v>0</v>
      </c>
      <c r="VDT86" s="16">
        <f t="shared" ref="VDT86:VGE86" si="492">VDF83</f>
        <v>0</v>
      </c>
      <c r="VDU86" s="16">
        <f t="shared" si="492"/>
        <v>0</v>
      </c>
      <c r="VDV86" s="16">
        <f t="shared" si="492"/>
        <v>0</v>
      </c>
      <c r="VDW86" s="16">
        <f t="shared" si="492"/>
        <v>0</v>
      </c>
      <c r="VDX86" s="16">
        <f t="shared" si="492"/>
        <v>0</v>
      </c>
      <c r="VDY86" s="16">
        <f t="shared" si="492"/>
        <v>0</v>
      </c>
      <c r="VDZ86" s="16">
        <f t="shared" si="492"/>
        <v>0</v>
      </c>
      <c r="VEA86" s="16">
        <f t="shared" si="492"/>
        <v>0</v>
      </c>
      <c r="VEB86" s="16">
        <f t="shared" si="492"/>
        <v>0</v>
      </c>
      <c r="VEC86" s="16">
        <f t="shared" si="492"/>
        <v>0</v>
      </c>
      <c r="VED86" s="16">
        <f t="shared" si="492"/>
        <v>0</v>
      </c>
      <c r="VEE86" s="16">
        <f t="shared" si="492"/>
        <v>0</v>
      </c>
      <c r="VEF86" s="16">
        <f t="shared" si="492"/>
        <v>0</v>
      </c>
      <c r="VEG86" s="16">
        <f t="shared" si="492"/>
        <v>0</v>
      </c>
      <c r="VEH86" s="16">
        <f t="shared" si="492"/>
        <v>0</v>
      </c>
      <c r="VEI86" s="16">
        <f t="shared" si="492"/>
        <v>0</v>
      </c>
      <c r="VEJ86" s="16">
        <f t="shared" si="492"/>
        <v>0</v>
      </c>
      <c r="VEK86" s="16">
        <f t="shared" si="492"/>
        <v>0</v>
      </c>
      <c r="VEL86" s="16">
        <f t="shared" si="492"/>
        <v>0</v>
      </c>
      <c r="VEM86" s="16">
        <f t="shared" si="492"/>
        <v>0</v>
      </c>
      <c r="VEN86" s="16">
        <f t="shared" si="492"/>
        <v>0</v>
      </c>
      <c r="VEO86" s="16">
        <f t="shared" si="492"/>
        <v>0</v>
      </c>
      <c r="VEP86" s="16">
        <f t="shared" si="492"/>
        <v>0</v>
      </c>
      <c r="VEQ86" s="16">
        <f t="shared" si="492"/>
        <v>0</v>
      </c>
      <c r="VER86" s="16">
        <f t="shared" si="492"/>
        <v>0</v>
      </c>
      <c r="VES86" s="16">
        <f t="shared" si="492"/>
        <v>0</v>
      </c>
      <c r="VET86" s="16">
        <f t="shared" si="492"/>
        <v>0</v>
      </c>
      <c r="VEU86" s="16">
        <f t="shared" si="492"/>
        <v>0</v>
      </c>
      <c r="VEV86" s="16">
        <f t="shared" si="492"/>
        <v>0</v>
      </c>
      <c r="VEW86" s="16">
        <f t="shared" si="492"/>
        <v>0</v>
      </c>
      <c r="VEX86" s="16">
        <f t="shared" si="492"/>
        <v>0</v>
      </c>
      <c r="VEY86" s="16">
        <f t="shared" si="492"/>
        <v>0</v>
      </c>
      <c r="VEZ86" s="16">
        <f t="shared" si="492"/>
        <v>0</v>
      </c>
      <c r="VFA86" s="16">
        <f t="shared" si="492"/>
        <v>0</v>
      </c>
      <c r="VFB86" s="16">
        <f t="shared" si="492"/>
        <v>0</v>
      </c>
      <c r="VFC86" s="16">
        <f t="shared" si="492"/>
        <v>0</v>
      </c>
      <c r="VFD86" s="16">
        <f t="shared" si="492"/>
        <v>0</v>
      </c>
      <c r="VFE86" s="16">
        <f t="shared" si="492"/>
        <v>0</v>
      </c>
      <c r="VFF86" s="16">
        <f t="shared" si="492"/>
        <v>0</v>
      </c>
      <c r="VFG86" s="16">
        <f t="shared" si="492"/>
        <v>0</v>
      </c>
      <c r="VFH86" s="16">
        <f t="shared" si="492"/>
        <v>0</v>
      </c>
      <c r="VFI86" s="16">
        <f t="shared" si="492"/>
        <v>0</v>
      </c>
      <c r="VFJ86" s="16">
        <f t="shared" si="492"/>
        <v>0</v>
      </c>
      <c r="VFK86" s="16">
        <f t="shared" si="492"/>
        <v>0</v>
      </c>
      <c r="VFL86" s="16">
        <f t="shared" si="492"/>
        <v>0</v>
      </c>
      <c r="VFM86" s="16">
        <f t="shared" si="492"/>
        <v>0</v>
      </c>
      <c r="VFN86" s="16">
        <f t="shared" si="492"/>
        <v>0</v>
      </c>
      <c r="VFO86" s="16">
        <f t="shared" si="492"/>
        <v>0</v>
      </c>
      <c r="VFP86" s="16">
        <f t="shared" si="492"/>
        <v>0</v>
      </c>
      <c r="VFQ86" s="16">
        <f t="shared" si="492"/>
        <v>0</v>
      </c>
      <c r="VFR86" s="16">
        <f t="shared" si="492"/>
        <v>0</v>
      </c>
      <c r="VFS86" s="16">
        <f t="shared" si="492"/>
        <v>0</v>
      </c>
      <c r="VFT86" s="16">
        <f t="shared" si="492"/>
        <v>0</v>
      </c>
      <c r="VFU86" s="16">
        <f t="shared" si="492"/>
        <v>0</v>
      </c>
      <c r="VFV86" s="16">
        <f t="shared" si="492"/>
        <v>0</v>
      </c>
      <c r="VFW86" s="16">
        <f t="shared" si="492"/>
        <v>0</v>
      </c>
      <c r="VFX86" s="16">
        <f t="shared" si="492"/>
        <v>0</v>
      </c>
      <c r="VFY86" s="16">
        <f t="shared" si="492"/>
        <v>0</v>
      </c>
      <c r="VFZ86" s="16">
        <f t="shared" si="492"/>
        <v>0</v>
      </c>
      <c r="VGA86" s="16">
        <f t="shared" si="492"/>
        <v>0</v>
      </c>
      <c r="VGB86" s="16">
        <f t="shared" si="492"/>
        <v>0</v>
      </c>
      <c r="VGC86" s="16">
        <f t="shared" si="492"/>
        <v>0</v>
      </c>
      <c r="VGD86" s="16">
        <f t="shared" si="492"/>
        <v>0</v>
      </c>
      <c r="VGE86" s="16">
        <f t="shared" si="492"/>
        <v>0</v>
      </c>
      <c r="VGF86" s="16">
        <f t="shared" ref="VGF86:VIQ86" si="493">VFR83</f>
        <v>0</v>
      </c>
      <c r="VGG86" s="16">
        <f t="shared" si="493"/>
        <v>0</v>
      </c>
      <c r="VGH86" s="16">
        <f t="shared" si="493"/>
        <v>0</v>
      </c>
      <c r="VGI86" s="16">
        <f t="shared" si="493"/>
        <v>0</v>
      </c>
      <c r="VGJ86" s="16">
        <f t="shared" si="493"/>
        <v>0</v>
      </c>
      <c r="VGK86" s="16">
        <f t="shared" si="493"/>
        <v>0</v>
      </c>
      <c r="VGL86" s="16">
        <f t="shared" si="493"/>
        <v>0</v>
      </c>
      <c r="VGM86" s="16">
        <f t="shared" si="493"/>
        <v>0</v>
      </c>
      <c r="VGN86" s="16">
        <f t="shared" si="493"/>
        <v>0</v>
      </c>
      <c r="VGO86" s="16">
        <f t="shared" si="493"/>
        <v>0</v>
      </c>
      <c r="VGP86" s="16">
        <f t="shared" si="493"/>
        <v>0</v>
      </c>
      <c r="VGQ86" s="16">
        <f t="shared" si="493"/>
        <v>0</v>
      </c>
      <c r="VGR86" s="16">
        <f t="shared" si="493"/>
        <v>0</v>
      </c>
      <c r="VGS86" s="16">
        <f t="shared" si="493"/>
        <v>0</v>
      </c>
      <c r="VGT86" s="16">
        <f t="shared" si="493"/>
        <v>0</v>
      </c>
      <c r="VGU86" s="16">
        <f t="shared" si="493"/>
        <v>0</v>
      </c>
      <c r="VGV86" s="16">
        <f t="shared" si="493"/>
        <v>0</v>
      </c>
      <c r="VGW86" s="16">
        <f t="shared" si="493"/>
        <v>0</v>
      </c>
      <c r="VGX86" s="16">
        <f t="shared" si="493"/>
        <v>0</v>
      </c>
      <c r="VGY86" s="16">
        <f t="shared" si="493"/>
        <v>0</v>
      </c>
      <c r="VGZ86" s="16">
        <f t="shared" si="493"/>
        <v>0</v>
      </c>
      <c r="VHA86" s="16">
        <f t="shared" si="493"/>
        <v>0</v>
      </c>
      <c r="VHB86" s="16">
        <f t="shared" si="493"/>
        <v>0</v>
      </c>
      <c r="VHC86" s="16">
        <f t="shared" si="493"/>
        <v>0</v>
      </c>
      <c r="VHD86" s="16">
        <f t="shared" si="493"/>
        <v>0</v>
      </c>
      <c r="VHE86" s="16">
        <f t="shared" si="493"/>
        <v>0</v>
      </c>
      <c r="VHF86" s="16">
        <f t="shared" si="493"/>
        <v>0</v>
      </c>
      <c r="VHG86" s="16">
        <f t="shared" si="493"/>
        <v>0</v>
      </c>
      <c r="VHH86" s="16">
        <f t="shared" si="493"/>
        <v>0</v>
      </c>
      <c r="VHI86" s="16">
        <f t="shared" si="493"/>
        <v>0</v>
      </c>
      <c r="VHJ86" s="16">
        <f t="shared" si="493"/>
        <v>0</v>
      </c>
      <c r="VHK86" s="16">
        <f t="shared" si="493"/>
        <v>0</v>
      </c>
      <c r="VHL86" s="16">
        <f t="shared" si="493"/>
        <v>0</v>
      </c>
      <c r="VHM86" s="16">
        <f t="shared" si="493"/>
        <v>0</v>
      </c>
      <c r="VHN86" s="16">
        <f t="shared" si="493"/>
        <v>0</v>
      </c>
      <c r="VHO86" s="16">
        <f t="shared" si="493"/>
        <v>0</v>
      </c>
      <c r="VHP86" s="16">
        <f t="shared" si="493"/>
        <v>0</v>
      </c>
      <c r="VHQ86" s="16">
        <f t="shared" si="493"/>
        <v>0</v>
      </c>
      <c r="VHR86" s="16">
        <f t="shared" si="493"/>
        <v>0</v>
      </c>
      <c r="VHS86" s="16">
        <f t="shared" si="493"/>
        <v>0</v>
      </c>
      <c r="VHT86" s="16">
        <f t="shared" si="493"/>
        <v>0</v>
      </c>
      <c r="VHU86" s="16">
        <f t="shared" si="493"/>
        <v>0</v>
      </c>
      <c r="VHV86" s="16">
        <f t="shared" si="493"/>
        <v>0</v>
      </c>
      <c r="VHW86" s="16">
        <f t="shared" si="493"/>
        <v>0</v>
      </c>
      <c r="VHX86" s="16">
        <f t="shared" si="493"/>
        <v>0</v>
      </c>
      <c r="VHY86" s="16">
        <f t="shared" si="493"/>
        <v>0</v>
      </c>
      <c r="VHZ86" s="16">
        <f t="shared" si="493"/>
        <v>0</v>
      </c>
      <c r="VIA86" s="16">
        <f t="shared" si="493"/>
        <v>0</v>
      </c>
      <c r="VIB86" s="16">
        <f t="shared" si="493"/>
        <v>0</v>
      </c>
      <c r="VIC86" s="16">
        <f t="shared" si="493"/>
        <v>0</v>
      </c>
      <c r="VID86" s="16">
        <f t="shared" si="493"/>
        <v>0</v>
      </c>
      <c r="VIE86" s="16">
        <f t="shared" si="493"/>
        <v>0</v>
      </c>
      <c r="VIF86" s="16">
        <f t="shared" si="493"/>
        <v>0</v>
      </c>
      <c r="VIG86" s="16">
        <f t="shared" si="493"/>
        <v>0</v>
      </c>
      <c r="VIH86" s="16">
        <f t="shared" si="493"/>
        <v>0</v>
      </c>
      <c r="VII86" s="16">
        <f t="shared" si="493"/>
        <v>0</v>
      </c>
      <c r="VIJ86" s="16">
        <f t="shared" si="493"/>
        <v>0</v>
      </c>
      <c r="VIK86" s="16">
        <f t="shared" si="493"/>
        <v>0</v>
      </c>
      <c r="VIL86" s="16">
        <f t="shared" si="493"/>
        <v>0</v>
      </c>
      <c r="VIM86" s="16">
        <f t="shared" si="493"/>
        <v>0</v>
      </c>
      <c r="VIN86" s="16">
        <f t="shared" si="493"/>
        <v>0</v>
      </c>
      <c r="VIO86" s="16">
        <f t="shared" si="493"/>
        <v>0</v>
      </c>
      <c r="VIP86" s="16">
        <f t="shared" si="493"/>
        <v>0</v>
      </c>
      <c r="VIQ86" s="16">
        <f t="shared" si="493"/>
        <v>0</v>
      </c>
      <c r="VIR86" s="16">
        <f t="shared" ref="VIR86:VLC86" si="494">VID83</f>
        <v>0</v>
      </c>
      <c r="VIS86" s="16">
        <f t="shared" si="494"/>
        <v>0</v>
      </c>
      <c r="VIT86" s="16">
        <f t="shared" si="494"/>
        <v>0</v>
      </c>
      <c r="VIU86" s="16">
        <f t="shared" si="494"/>
        <v>0</v>
      </c>
      <c r="VIV86" s="16">
        <f t="shared" si="494"/>
        <v>0</v>
      </c>
      <c r="VIW86" s="16">
        <f t="shared" si="494"/>
        <v>0</v>
      </c>
      <c r="VIX86" s="16">
        <f t="shared" si="494"/>
        <v>0</v>
      </c>
      <c r="VIY86" s="16">
        <f t="shared" si="494"/>
        <v>0</v>
      </c>
      <c r="VIZ86" s="16">
        <f t="shared" si="494"/>
        <v>0</v>
      </c>
      <c r="VJA86" s="16">
        <f t="shared" si="494"/>
        <v>0</v>
      </c>
      <c r="VJB86" s="16">
        <f t="shared" si="494"/>
        <v>0</v>
      </c>
      <c r="VJC86" s="16">
        <f t="shared" si="494"/>
        <v>0</v>
      </c>
      <c r="VJD86" s="16">
        <f t="shared" si="494"/>
        <v>0</v>
      </c>
      <c r="VJE86" s="16">
        <f t="shared" si="494"/>
        <v>0</v>
      </c>
      <c r="VJF86" s="16">
        <f t="shared" si="494"/>
        <v>0</v>
      </c>
      <c r="VJG86" s="16">
        <f t="shared" si="494"/>
        <v>0</v>
      </c>
      <c r="VJH86" s="16">
        <f t="shared" si="494"/>
        <v>0</v>
      </c>
      <c r="VJI86" s="16">
        <f t="shared" si="494"/>
        <v>0</v>
      </c>
      <c r="VJJ86" s="16">
        <f t="shared" si="494"/>
        <v>0</v>
      </c>
      <c r="VJK86" s="16">
        <f t="shared" si="494"/>
        <v>0</v>
      </c>
      <c r="VJL86" s="16">
        <f t="shared" si="494"/>
        <v>0</v>
      </c>
      <c r="VJM86" s="16">
        <f t="shared" si="494"/>
        <v>0</v>
      </c>
      <c r="VJN86" s="16">
        <f t="shared" si="494"/>
        <v>0</v>
      </c>
      <c r="VJO86" s="16">
        <f t="shared" si="494"/>
        <v>0</v>
      </c>
      <c r="VJP86" s="16">
        <f t="shared" si="494"/>
        <v>0</v>
      </c>
      <c r="VJQ86" s="16">
        <f t="shared" si="494"/>
        <v>0</v>
      </c>
      <c r="VJR86" s="16">
        <f t="shared" si="494"/>
        <v>0</v>
      </c>
      <c r="VJS86" s="16">
        <f t="shared" si="494"/>
        <v>0</v>
      </c>
      <c r="VJT86" s="16">
        <f t="shared" si="494"/>
        <v>0</v>
      </c>
      <c r="VJU86" s="16">
        <f t="shared" si="494"/>
        <v>0</v>
      </c>
      <c r="VJV86" s="16">
        <f t="shared" si="494"/>
        <v>0</v>
      </c>
      <c r="VJW86" s="16">
        <f t="shared" si="494"/>
        <v>0</v>
      </c>
      <c r="VJX86" s="16">
        <f t="shared" si="494"/>
        <v>0</v>
      </c>
      <c r="VJY86" s="16">
        <f t="shared" si="494"/>
        <v>0</v>
      </c>
      <c r="VJZ86" s="16">
        <f t="shared" si="494"/>
        <v>0</v>
      </c>
      <c r="VKA86" s="16">
        <f t="shared" si="494"/>
        <v>0</v>
      </c>
      <c r="VKB86" s="16">
        <f t="shared" si="494"/>
        <v>0</v>
      </c>
      <c r="VKC86" s="16">
        <f t="shared" si="494"/>
        <v>0</v>
      </c>
      <c r="VKD86" s="16">
        <f t="shared" si="494"/>
        <v>0</v>
      </c>
      <c r="VKE86" s="16">
        <f t="shared" si="494"/>
        <v>0</v>
      </c>
      <c r="VKF86" s="16">
        <f t="shared" si="494"/>
        <v>0</v>
      </c>
      <c r="VKG86" s="16">
        <f t="shared" si="494"/>
        <v>0</v>
      </c>
      <c r="VKH86" s="16">
        <f t="shared" si="494"/>
        <v>0</v>
      </c>
      <c r="VKI86" s="16">
        <f t="shared" si="494"/>
        <v>0</v>
      </c>
      <c r="VKJ86" s="16">
        <f t="shared" si="494"/>
        <v>0</v>
      </c>
      <c r="VKK86" s="16">
        <f t="shared" si="494"/>
        <v>0</v>
      </c>
      <c r="VKL86" s="16">
        <f t="shared" si="494"/>
        <v>0</v>
      </c>
      <c r="VKM86" s="16">
        <f t="shared" si="494"/>
        <v>0</v>
      </c>
      <c r="VKN86" s="16">
        <f t="shared" si="494"/>
        <v>0</v>
      </c>
      <c r="VKO86" s="16">
        <f t="shared" si="494"/>
        <v>0</v>
      </c>
      <c r="VKP86" s="16">
        <f t="shared" si="494"/>
        <v>0</v>
      </c>
      <c r="VKQ86" s="16">
        <f t="shared" si="494"/>
        <v>0</v>
      </c>
      <c r="VKR86" s="16">
        <f t="shared" si="494"/>
        <v>0</v>
      </c>
      <c r="VKS86" s="16">
        <f t="shared" si="494"/>
        <v>0</v>
      </c>
      <c r="VKT86" s="16">
        <f t="shared" si="494"/>
        <v>0</v>
      </c>
      <c r="VKU86" s="16">
        <f t="shared" si="494"/>
        <v>0</v>
      </c>
      <c r="VKV86" s="16">
        <f t="shared" si="494"/>
        <v>0</v>
      </c>
      <c r="VKW86" s="16">
        <f t="shared" si="494"/>
        <v>0</v>
      </c>
      <c r="VKX86" s="16">
        <f t="shared" si="494"/>
        <v>0</v>
      </c>
      <c r="VKY86" s="16">
        <f t="shared" si="494"/>
        <v>0</v>
      </c>
      <c r="VKZ86" s="16">
        <f t="shared" si="494"/>
        <v>0</v>
      </c>
      <c r="VLA86" s="16">
        <f t="shared" si="494"/>
        <v>0</v>
      </c>
      <c r="VLB86" s="16">
        <f t="shared" si="494"/>
        <v>0</v>
      </c>
      <c r="VLC86" s="16">
        <f t="shared" si="494"/>
        <v>0</v>
      </c>
      <c r="VLD86" s="16">
        <f t="shared" ref="VLD86:VNO86" si="495">VKP83</f>
        <v>0</v>
      </c>
      <c r="VLE86" s="16">
        <f t="shared" si="495"/>
        <v>0</v>
      </c>
      <c r="VLF86" s="16">
        <f t="shared" si="495"/>
        <v>0</v>
      </c>
      <c r="VLG86" s="16">
        <f t="shared" si="495"/>
        <v>0</v>
      </c>
      <c r="VLH86" s="16">
        <f t="shared" si="495"/>
        <v>0</v>
      </c>
      <c r="VLI86" s="16">
        <f t="shared" si="495"/>
        <v>0</v>
      </c>
      <c r="VLJ86" s="16">
        <f t="shared" si="495"/>
        <v>0</v>
      </c>
      <c r="VLK86" s="16">
        <f t="shared" si="495"/>
        <v>0</v>
      </c>
      <c r="VLL86" s="16">
        <f t="shared" si="495"/>
        <v>0</v>
      </c>
      <c r="VLM86" s="16">
        <f t="shared" si="495"/>
        <v>0</v>
      </c>
      <c r="VLN86" s="16">
        <f t="shared" si="495"/>
        <v>0</v>
      </c>
      <c r="VLO86" s="16">
        <f t="shared" si="495"/>
        <v>0</v>
      </c>
      <c r="VLP86" s="16">
        <f t="shared" si="495"/>
        <v>0</v>
      </c>
      <c r="VLQ86" s="16">
        <f t="shared" si="495"/>
        <v>0</v>
      </c>
      <c r="VLR86" s="16">
        <f t="shared" si="495"/>
        <v>0</v>
      </c>
      <c r="VLS86" s="16">
        <f t="shared" si="495"/>
        <v>0</v>
      </c>
      <c r="VLT86" s="16">
        <f t="shared" si="495"/>
        <v>0</v>
      </c>
      <c r="VLU86" s="16">
        <f t="shared" si="495"/>
        <v>0</v>
      </c>
      <c r="VLV86" s="16">
        <f t="shared" si="495"/>
        <v>0</v>
      </c>
      <c r="VLW86" s="16">
        <f t="shared" si="495"/>
        <v>0</v>
      </c>
      <c r="VLX86" s="16">
        <f t="shared" si="495"/>
        <v>0</v>
      </c>
      <c r="VLY86" s="16">
        <f t="shared" si="495"/>
        <v>0</v>
      </c>
      <c r="VLZ86" s="16">
        <f t="shared" si="495"/>
        <v>0</v>
      </c>
      <c r="VMA86" s="16">
        <f t="shared" si="495"/>
        <v>0</v>
      </c>
      <c r="VMB86" s="16">
        <f t="shared" si="495"/>
        <v>0</v>
      </c>
      <c r="VMC86" s="16">
        <f t="shared" si="495"/>
        <v>0</v>
      </c>
      <c r="VMD86" s="16">
        <f t="shared" si="495"/>
        <v>0</v>
      </c>
      <c r="VME86" s="16">
        <f t="shared" si="495"/>
        <v>0</v>
      </c>
      <c r="VMF86" s="16">
        <f t="shared" si="495"/>
        <v>0</v>
      </c>
      <c r="VMG86" s="16">
        <f t="shared" si="495"/>
        <v>0</v>
      </c>
      <c r="VMH86" s="16">
        <f t="shared" si="495"/>
        <v>0</v>
      </c>
      <c r="VMI86" s="16">
        <f t="shared" si="495"/>
        <v>0</v>
      </c>
      <c r="VMJ86" s="16">
        <f t="shared" si="495"/>
        <v>0</v>
      </c>
      <c r="VMK86" s="16">
        <f t="shared" si="495"/>
        <v>0</v>
      </c>
      <c r="VML86" s="16">
        <f t="shared" si="495"/>
        <v>0</v>
      </c>
      <c r="VMM86" s="16">
        <f t="shared" si="495"/>
        <v>0</v>
      </c>
      <c r="VMN86" s="16">
        <f t="shared" si="495"/>
        <v>0</v>
      </c>
      <c r="VMO86" s="16">
        <f t="shared" si="495"/>
        <v>0</v>
      </c>
      <c r="VMP86" s="16">
        <f t="shared" si="495"/>
        <v>0</v>
      </c>
      <c r="VMQ86" s="16">
        <f t="shared" si="495"/>
        <v>0</v>
      </c>
      <c r="VMR86" s="16">
        <f t="shared" si="495"/>
        <v>0</v>
      </c>
      <c r="VMS86" s="16">
        <f t="shared" si="495"/>
        <v>0</v>
      </c>
      <c r="VMT86" s="16">
        <f t="shared" si="495"/>
        <v>0</v>
      </c>
      <c r="VMU86" s="16">
        <f t="shared" si="495"/>
        <v>0</v>
      </c>
      <c r="VMV86" s="16">
        <f t="shared" si="495"/>
        <v>0</v>
      </c>
      <c r="VMW86" s="16">
        <f t="shared" si="495"/>
        <v>0</v>
      </c>
      <c r="VMX86" s="16">
        <f t="shared" si="495"/>
        <v>0</v>
      </c>
      <c r="VMY86" s="16">
        <f t="shared" si="495"/>
        <v>0</v>
      </c>
      <c r="VMZ86" s="16">
        <f t="shared" si="495"/>
        <v>0</v>
      </c>
      <c r="VNA86" s="16">
        <f t="shared" si="495"/>
        <v>0</v>
      </c>
      <c r="VNB86" s="16">
        <f t="shared" si="495"/>
        <v>0</v>
      </c>
      <c r="VNC86" s="16">
        <f t="shared" si="495"/>
        <v>0</v>
      </c>
      <c r="VND86" s="16">
        <f t="shared" si="495"/>
        <v>0</v>
      </c>
      <c r="VNE86" s="16">
        <f t="shared" si="495"/>
        <v>0</v>
      </c>
      <c r="VNF86" s="16">
        <f t="shared" si="495"/>
        <v>0</v>
      </c>
      <c r="VNG86" s="16">
        <f t="shared" si="495"/>
        <v>0</v>
      </c>
      <c r="VNH86" s="16">
        <f t="shared" si="495"/>
        <v>0</v>
      </c>
      <c r="VNI86" s="16">
        <f t="shared" si="495"/>
        <v>0</v>
      </c>
      <c r="VNJ86" s="16">
        <f t="shared" si="495"/>
        <v>0</v>
      </c>
      <c r="VNK86" s="16">
        <f t="shared" si="495"/>
        <v>0</v>
      </c>
      <c r="VNL86" s="16">
        <f t="shared" si="495"/>
        <v>0</v>
      </c>
      <c r="VNM86" s="16">
        <f t="shared" si="495"/>
        <v>0</v>
      </c>
      <c r="VNN86" s="16">
        <f t="shared" si="495"/>
        <v>0</v>
      </c>
      <c r="VNO86" s="16">
        <f t="shared" si="495"/>
        <v>0</v>
      </c>
      <c r="VNP86" s="16">
        <f t="shared" ref="VNP86:VQA86" si="496">VNB83</f>
        <v>0</v>
      </c>
      <c r="VNQ86" s="16">
        <f t="shared" si="496"/>
        <v>0</v>
      </c>
      <c r="VNR86" s="16">
        <f t="shared" si="496"/>
        <v>0</v>
      </c>
      <c r="VNS86" s="16">
        <f t="shared" si="496"/>
        <v>0</v>
      </c>
      <c r="VNT86" s="16">
        <f t="shared" si="496"/>
        <v>0</v>
      </c>
      <c r="VNU86" s="16">
        <f t="shared" si="496"/>
        <v>0</v>
      </c>
      <c r="VNV86" s="16">
        <f t="shared" si="496"/>
        <v>0</v>
      </c>
      <c r="VNW86" s="16">
        <f t="shared" si="496"/>
        <v>0</v>
      </c>
      <c r="VNX86" s="16">
        <f t="shared" si="496"/>
        <v>0</v>
      </c>
      <c r="VNY86" s="16">
        <f t="shared" si="496"/>
        <v>0</v>
      </c>
      <c r="VNZ86" s="16">
        <f t="shared" si="496"/>
        <v>0</v>
      </c>
      <c r="VOA86" s="16">
        <f t="shared" si="496"/>
        <v>0</v>
      </c>
      <c r="VOB86" s="16">
        <f t="shared" si="496"/>
        <v>0</v>
      </c>
      <c r="VOC86" s="16">
        <f t="shared" si="496"/>
        <v>0</v>
      </c>
      <c r="VOD86" s="16">
        <f t="shared" si="496"/>
        <v>0</v>
      </c>
      <c r="VOE86" s="16">
        <f t="shared" si="496"/>
        <v>0</v>
      </c>
      <c r="VOF86" s="16">
        <f t="shared" si="496"/>
        <v>0</v>
      </c>
      <c r="VOG86" s="16">
        <f t="shared" si="496"/>
        <v>0</v>
      </c>
      <c r="VOH86" s="16">
        <f t="shared" si="496"/>
        <v>0</v>
      </c>
      <c r="VOI86" s="16">
        <f t="shared" si="496"/>
        <v>0</v>
      </c>
      <c r="VOJ86" s="16">
        <f t="shared" si="496"/>
        <v>0</v>
      </c>
      <c r="VOK86" s="16">
        <f t="shared" si="496"/>
        <v>0</v>
      </c>
      <c r="VOL86" s="16">
        <f t="shared" si="496"/>
        <v>0</v>
      </c>
      <c r="VOM86" s="16">
        <f t="shared" si="496"/>
        <v>0</v>
      </c>
      <c r="VON86" s="16">
        <f t="shared" si="496"/>
        <v>0</v>
      </c>
      <c r="VOO86" s="16">
        <f t="shared" si="496"/>
        <v>0</v>
      </c>
      <c r="VOP86" s="16">
        <f t="shared" si="496"/>
        <v>0</v>
      </c>
      <c r="VOQ86" s="16">
        <f t="shared" si="496"/>
        <v>0</v>
      </c>
      <c r="VOR86" s="16">
        <f t="shared" si="496"/>
        <v>0</v>
      </c>
      <c r="VOS86" s="16">
        <f t="shared" si="496"/>
        <v>0</v>
      </c>
      <c r="VOT86" s="16">
        <f t="shared" si="496"/>
        <v>0</v>
      </c>
      <c r="VOU86" s="16">
        <f t="shared" si="496"/>
        <v>0</v>
      </c>
      <c r="VOV86" s="16">
        <f t="shared" si="496"/>
        <v>0</v>
      </c>
      <c r="VOW86" s="16">
        <f t="shared" si="496"/>
        <v>0</v>
      </c>
      <c r="VOX86" s="16">
        <f t="shared" si="496"/>
        <v>0</v>
      </c>
      <c r="VOY86" s="16">
        <f t="shared" si="496"/>
        <v>0</v>
      </c>
      <c r="VOZ86" s="16">
        <f t="shared" si="496"/>
        <v>0</v>
      </c>
      <c r="VPA86" s="16">
        <f t="shared" si="496"/>
        <v>0</v>
      </c>
      <c r="VPB86" s="16">
        <f t="shared" si="496"/>
        <v>0</v>
      </c>
      <c r="VPC86" s="16">
        <f t="shared" si="496"/>
        <v>0</v>
      </c>
      <c r="VPD86" s="16">
        <f t="shared" si="496"/>
        <v>0</v>
      </c>
      <c r="VPE86" s="16">
        <f t="shared" si="496"/>
        <v>0</v>
      </c>
      <c r="VPF86" s="16">
        <f t="shared" si="496"/>
        <v>0</v>
      </c>
      <c r="VPG86" s="16">
        <f t="shared" si="496"/>
        <v>0</v>
      </c>
      <c r="VPH86" s="16">
        <f t="shared" si="496"/>
        <v>0</v>
      </c>
      <c r="VPI86" s="16">
        <f t="shared" si="496"/>
        <v>0</v>
      </c>
      <c r="VPJ86" s="16">
        <f t="shared" si="496"/>
        <v>0</v>
      </c>
      <c r="VPK86" s="16">
        <f t="shared" si="496"/>
        <v>0</v>
      </c>
      <c r="VPL86" s="16">
        <f t="shared" si="496"/>
        <v>0</v>
      </c>
      <c r="VPM86" s="16">
        <f t="shared" si="496"/>
        <v>0</v>
      </c>
      <c r="VPN86" s="16">
        <f t="shared" si="496"/>
        <v>0</v>
      </c>
      <c r="VPO86" s="16">
        <f t="shared" si="496"/>
        <v>0</v>
      </c>
      <c r="VPP86" s="16">
        <f t="shared" si="496"/>
        <v>0</v>
      </c>
      <c r="VPQ86" s="16">
        <f t="shared" si="496"/>
        <v>0</v>
      </c>
      <c r="VPR86" s="16">
        <f t="shared" si="496"/>
        <v>0</v>
      </c>
      <c r="VPS86" s="16">
        <f t="shared" si="496"/>
        <v>0</v>
      </c>
      <c r="VPT86" s="16">
        <f t="shared" si="496"/>
        <v>0</v>
      </c>
      <c r="VPU86" s="16">
        <f t="shared" si="496"/>
        <v>0</v>
      </c>
      <c r="VPV86" s="16">
        <f t="shared" si="496"/>
        <v>0</v>
      </c>
      <c r="VPW86" s="16">
        <f t="shared" si="496"/>
        <v>0</v>
      </c>
      <c r="VPX86" s="16">
        <f t="shared" si="496"/>
        <v>0</v>
      </c>
      <c r="VPY86" s="16">
        <f t="shared" si="496"/>
        <v>0</v>
      </c>
      <c r="VPZ86" s="16">
        <f t="shared" si="496"/>
        <v>0</v>
      </c>
      <c r="VQA86" s="16">
        <f t="shared" si="496"/>
        <v>0</v>
      </c>
      <c r="VQB86" s="16">
        <f t="shared" ref="VQB86:VSM86" si="497">VPN83</f>
        <v>0</v>
      </c>
      <c r="VQC86" s="16">
        <f t="shared" si="497"/>
        <v>0</v>
      </c>
      <c r="VQD86" s="16">
        <f t="shared" si="497"/>
        <v>0</v>
      </c>
      <c r="VQE86" s="16">
        <f t="shared" si="497"/>
        <v>0</v>
      </c>
      <c r="VQF86" s="16">
        <f t="shared" si="497"/>
        <v>0</v>
      </c>
      <c r="VQG86" s="16">
        <f t="shared" si="497"/>
        <v>0</v>
      </c>
      <c r="VQH86" s="16">
        <f t="shared" si="497"/>
        <v>0</v>
      </c>
      <c r="VQI86" s="16">
        <f t="shared" si="497"/>
        <v>0</v>
      </c>
      <c r="VQJ86" s="16">
        <f t="shared" si="497"/>
        <v>0</v>
      </c>
      <c r="VQK86" s="16">
        <f t="shared" si="497"/>
        <v>0</v>
      </c>
      <c r="VQL86" s="16">
        <f t="shared" si="497"/>
        <v>0</v>
      </c>
      <c r="VQM86" s="16">
        <f t="shared" si="497"/>
        <v>0</v>
      </c>
      <c r="VQN86" s="16">
        <f t="shared" si="497"/>
        <v>0</v>
      </c>
      <c r="VQO86" s="16">
        <f t="shared" si="497"/>
        <v>0</v>
      </c>
      <c r="VQP86" s="16">
        <f t="shared" si="497"/>
        <v>0</v>
      </c>
      <c r="VQQ86" s="16">
        <f t="shared" si="497"/>
        <v>0</v>
      </c>
      <c r="VQR86" s="16">
        <f t="shared" si="497"/>
        <v>0</v>
      </c>
      <c r="VQS86" s="16">
        <f t="shared" si="497"/>
        <v>0</v>
      </c>
      <c r="VQT86" s="16">
        <f t="shared" si="497"/>
        <v>0</v>
      </c>
      <c r="VQU86" s="16">
        <f t="shared" si="497"/>
        <v>0</v>
      </c>
      <c r="VQV86" s="16">
        <f t="shared" si="497"/>
        <v>0</v>
      </c>
      <c r="VQW86" s="16">
        <f t="shared" si="497"/>
        <v>0</v>
      </c>
      <c r="VQX86" s="16">
        <f t="shared" si="497"/>
        <v>0</v>
      </c>
      <c r="VQY86" s="16">
        <f t="shared" si="497"/>
        <v>0</v>
      </c>
      <c r="VQZ86" s="16">
        <f t="shared" si="497"/>
        <v>0</v>
      </c>
      <c r="VRA86" s="16">
        <f t="shared" si="497"/>
        <v>0</v>
      </c>
      <c r="VRB86" s="16">
        <f t="shared" si="497"/>
        <v>0</v>
      </c>
      <c r="VRC86" s="16">
        <f t="shared" si="497"/>
        <v>0</v>
      </c>
      <c r="VRD86" s="16">
        <f t="shared" si="497"/>
        <v>0</v>
      </c>
      <c r="VRE86" s="16">
        <f t="shared" si="497"/>
        <v>0</v>
      </c>
      <c r="VRF86" s="16">
        <f t="shared" si="497"/>
        <v>0</v>
      </c>
      <c r="VRG86" s="16">
        <f t="shared" si="497"/>
        <v>0</v>
      </c>
      <c r="VRH86" s="16">
        <f t="shared" si="497"/>
        <v>0</v>
      </c>
      <c r="VRI86" s="16">
        <f t="shared" si="497"/>
        <v>0</v>
      </c>
      <c r="VRJ86" s="16">
        <f t="shared" si="497"/>
        <v>0</v>
      </c>
      <c r="VRK86" s="16">
        <f t="shared" si="497"/>
        <v>0</v>
      </c>
      <c r="VRL86" s="16">
        <f t="shared" si="497"/>
        <v>0</v>
      </c>
      <c r="VRM86" s="16">
        <f t="shared" si="497"/>
        <v>0</v>
      </c>
      <c r="VRN86" s="16">
        <f t="shared" si="497"/>
        <v>0</v>
      </c>
      <c r="VRO86" s="16">
        <f t="shared" si="497"/>
        <v>0</v>
      </c>
      <c r="VRP86" s="16">
        <f t="shared" si="497"/>
        <v>0</v>
      </c>
      <c r="VRQ86" s="16">
        <f t="shared" si="497"/>
        <v>0</v>
      </c>
      <c r="VRR86" s="16">
        <f t="shared" si="497"/>
        <v>0</v>
      </c>
      <c r="VRS86" s="16">
        <f t="shared" si="497"/>
        <v>0</v>
      </c>
      <c r="VRT86" s="16">
        <f t="shared" si="497"/>
        <v>0</v>
      </c>
      <c r="VRU86" s="16">
        <f t="shared" si="497"/>
        <v>0</v>
      </c>
      <c r="VRV86" s="16">
        <f t="shared" si="497"/>
        <v>0</v>
      </c>
      <c r="VRW86" s="16">
        <f t="shared" si="497"/>
        <v>0</v>
      </c>
      <c r="VRX86" s="16">
        <f t="shared" si="497"/>
        <v>0</v>
      </c>
      <c r="VRY86" s="16">
        <f t="shared" si="497"/>
        <v>0</v>
      </c>
      <c r="VRZ86" s="16">
        <f t="shared" si="497"/>
        <v>0</v>
      </c>
      <c r="VSA86" s="16">
        <f t="shared" si="497"/>
        <v>0</v>
      </c>
      <c r="VSB86" s="16">
        <f t="shared" si="497"/>
        <v>0</v>
      </c>
      <c r="VSC86" s="16">
        <f t="shared" si="497"/>
        <v>0</v>
      </c>
      <c r="VSD86" s="16">
        <f t="shared" si="497"/>
        <v>0</v>
      </c>
      <c r="VSE86" s="16">
        <f t="shared" si="497"/>
        <v>0</v>
      </c>
      <c r="VSF86" s="16">
        <f t="shared" si="497"/>
        <v>0</v>
      </c>
      <c r="VSG86" s="16">
        <f t="shared" si="497"/>
        <v>0</v>
      </c>
      <c r="VSH86" s="16">
        <f t="shared" si="497"/>
        <v>0</v>
      </c>
      <c r="VSI86" s="16">
        <f t="shared" si="497"/>
        <v>0</v>
      </c>
      <c r="VSJ86" s="16">
        <f t="shared" si="497"/>
        <v>0</v>
      </c>
      <c r="VSK86" s="16">
        <f t="shared" si="497"/>
        <v>0</v>
      </c>
      <c r="VSL86" s="16">
        <f t="shared" si="497"/>
        <v>0</v>
      </c>
      <c r="VSM86" s="16">
        <f t="shared" si="497"/>
        <v>0</v>
      </c>
      <c r="VSN86" s="16">
        <f t="shared" ref="VSN86:VUY86" si="498">VRZ83</f>
        <v>0</v>
      </c>
      <c r="VSO86" s="16">
        <f t="shared" si="498"/>
        <v>0</v>
      </c>
      <c r="VSP86" s="16">
        <f t="shared" si="498"/>
        <v>0</v>
      </c>
      <c r="VSQ86" s="16">
        <f t="shared" si="498"/>
        <v>0</v>
      </c>
      <c r="VSR86" s="16">
        <f t="shared" si="498"/>
        <v>0</v>
      </c>
      <c r="VSS86" s="16">
        <f t="shared" si="498"/>
        <v>0</v>
      </c>
      <c r="VST86" s="16">
        <f t="shared" si="498"/>
        <v>0</v>
      </c>
      <c r="VSU86" s="16">
        <f t="shared" si="498"/>
        <v>0</v>
      </c>
      <c r="VSV86" s="16">
        <f t="shared" si="498"/>
        <v>0</v>
      </c>
      <c r="VSW86" s="16">
        <f t="shared" si="498"/>
        <v>0</v>
      </c>
      <c r="VSX86" s="16">
        <f t="shared" si="498"/>
        <v>0</v>
      </c>
      <c r="VSY86" s="16">
        <f t="shared" si="498"/>
        <v>0</v>
      </c>
      <c r="VSZ86" s="16">
        <f t="shared" si="498"/>
        <v>0</v>
      </c>
      <c r="VTA86" s="16">
        <f t="shared" si="498"/>
        <v>0</v>
      </c>
      <c r="VTB86" s="16">
        <f t="shared" si="498"/>
        <v>0</v>
      </c>
      <c r="VTC86" s="16">
        <f t="shared" si="498"/>
        <v>0</v>
      </c>
      <c r="VTD86" s="16">
        <f t="shared" si="498"/>
        <v>0</v>
      </c>
      <c r="VTE86" s="16">
        <f t="shared" si="498"/>
        <v>0</v>
      </c>
      <c r="VTF86" s="16">
        <f t="shared" si="498"/>
        <v>0</v>
      </c>
      <c r="VTG86" s="16">
        <f t="shared" si="498"/>
        <v>0</v>
      </c>
      <c r="VTH86" s="16">
        <f t="shared" si="498"/>
        <v>0</v>
      </c>
      <c r="VTI86" s="16">
        <f t="shared" si="498"/>
        <v>0</v>
      </c>
      <c r="VTJ86" s="16">
        <f t="shared" si="498"/>
        <v>0</v>
      </c>
      <c r="VTK86" s="16">
        <f t="shared" si="498"/>
        <v>0</v>
      </c>
      <c r="VTL86" s="16">
        <f t="shared" si="498"/>
        <v>0</v>
      </c>
      <c r="VTM86" s="16">
        <f t="shared" si="498"/>
        <v>0</v>
      </c>
      <c r="VTN86" s="16">
        <f t="shared" si="498"/>
        <v>0</v>
      </c>
      <c r="VTO86" s="16">
        <f t="shared" si="498"/>
        <v>0</v>
      </c>
      <c r="VTP86" s="16">
        <f t="shared" si="498"/>
        <v>0</v>
      </c>
      <c r="VTQ86" s="16">
        <f t="shared" si="498"/>
        <v>0</v>
      </c>
      <c r="VTR86" s="16">
        <f t="shared" si="498"/>
        <v>0</v>
      </c>
      <c r="VTS86" s="16">
        <f t="shared" si="498"/>
        <v>0</v>
      </c>
      <c r="VTT86" s="16">
        <f t="shared" si="498"/>
        <v>0</v>
      </c>
      <c r="VTU86" s="16">
        <f t="shared" si="498"/>
        <v>0</v>
      </c>
      <c r="VTV86" s="16">
        <f t="shared" si="498"/>
        <v>0</v>
      </c>
      <c r="VTW86" s="16">
        <f t="shared" si="498"/>
        <v>0</v>
      </c>
      <c r="VTX86" s="16">
        <f t="shared" si="498"/>
        <v>0</v>
      </c>
      <c r="VTY86" s="16">
        <f t="shared" si="498"/>
        <v>0</v>
      </c>
      <c r="VTZ86" s="16">
        <f t="shared" si="498"/>
        <v>0</v>
      </c>
      <c r="VUA86" s="16">
        <f t="shared" si="498"/>
        <v>0</v>
      </c>
      <c r="VUB86" s="16">
        <f t="shared" si="498"/>
        <v>0</v>
      </c>
      <c r="VUC86" s="16">
        <f t="shared" si="498"/>
        <v>0</v>
      </c>
      <c r="VUD86" s="16">
        <f t="shared" si="498"/>
        <v>0</v>
      </c>
      <c r="VUE86" s="16">
        <f t="shared" si="498"/>
        <v>0</v>
      </c>
      <c r="VUF86" s="16">
        <f t="shared" si="498"/>
        <v>0</v>
      </c>
      <c r="VUG86" s="16">
        <f t="shared" si="498"/>
        <v>0</v>
      </c>
      <c r="VUH86" s="16">
        <f t="shared" si="498"/>
        <v>0</v>
      </c>
      <c r="VUI86" s="16">
        <f t="shared" si="498"/>
        <v>0</v>
      </c>
      <c r="VUJ86" s="16">
        <f t="shared" si="498"/>
        <v>0</v>
      </c>
      <c r="VUK86" s="16">
        <f t="shared" si="498"/>
        <v>0</v>
      </c>
      <c r="VUL86" s="16">
        <f t="shared" si="498"/>
        <v>0</v>
      </c>
      <c r="VUM86" s="16">
        <f t="shared" si="498"/>
        <v>0</v>
      </c>
      <c r="VUN86" s="16">
        <f t="shared" si="498"/>
        <v>0</v>
      </c>
      <c r="VUO86" s="16">
        <f t="shared" si="498"/>
        <v>0</v>
      </c>
      <c r="VUP86" s="16">
        <f t="shared" si="498"/>
        <v>0</v>
      </c>
      <c r="VUQ86" s="16">
        <f t="shared" si="498"/>
        <v>0</v>
      </c>
      <c r="VUR86" s="16">
        <f t="shared" si="498"/>
        <v>0</v>
      </c>
      <c r="VUS86" s="16">
        <f t="shared" si="498"/>
        <v>0</v>
      </c>
      <c r="VUT86" s="16">
        <f t="shared" si="498"/>
        <v>0</v>
      </c>
      <c r="VUU86" s="16">
        <f t="shared" si="498"/>
        <v>0</v>
      </c>
      <c r="VUV86" s="16">
        <f t="shared" si="498"/>
        <v>0</v>
      </c>
      <c r="VUW86" s="16">
        <f t="shared" si="498"/>
        <v>0</v>
      </c>
      <c r="VUX86" s="16">
        <f t="shared" si="498"/>
        <v>0</v>
      </c>
      <c r="VUY86" s="16">
        <f t="shared" si="498"/>
        <v>0</v>
      </c>
      <c r="VUZ86" s="16">
        <f t="shared" ref="VUZ86:VXK86" si="499">VUL83</f>
        <v>0</v>
      </c>
      <c r="VVA86" s="16">
        <f t="shared" si="499"/>
        <v>0</v>
      </c>
      <c r="VVB86" s="16">
        <f t="shared" si="499"/>
        <v>0</v>
      </c>
      <c r="VVC86" s="16">
        <f t="shared" si="499"/>
        <v>0</v>
      </c>
      <c r="VVD86" s="16">
        <f t="shared" si="499"/>
        <v>0</v>
      </c>
      <c r="VVE86" s="16">
        <f t="shared" si="499"/>
        <v>0</v>
      </c>
      <c r="VVF86" s="16">
        <f t="shared" si="499"/>
        <v>0</v>
      </c>
      <c r="VVG86" s="16">
        <f t="shared" si="499"/>
        <v>0</v>
      </c>
      <c r="VVH86" s="16">
        <f t="shared" si="499"/>
        <v>0</v>
      </c>
      <c r="VVI86" s="16">
        <f t="shared" si="499"/>
        <v>0</v>
      </c>
      <c r="VVJ86" s="16">
        <f t="shared" si="499"/>
        <v>0</v>
      </c>
      <c r="VVK86" s="16">
        <f t="shared" si="499"/>
        <v>0</v>
      </c>
      <c r="VVL86" s="16">
        <f t="shared" si="499"/>
        <v>0</v>
      </c>
      <c r="VVM86" s="16">
        <f t="shared" si="499"/>
        <v>0</v>
      </c>
      <c r="VVN86" s="16">
        <f t="shared" si="499"/>
        <v>0</v>
      </c>
      <c r="VVO86" s="16">
        <f t="shared" si="499"/>
        <v>0</v>
      </c>
      <c r="VVP86" s="16">
        <f t="shared" si="499"/>
        <v>0</v>
      </c>
      <c r="VVQ86" s="16">
        <f t="shared" si="499"/>
        <v>0</v>
      </c>
      <c r="VVR86" s="16">
        <f t="shared" si="499"/>
        <v>0</v>
      </c>
      <c r="VVS86" s="16">
        <f t="shared" si="499"/>
        <v>0</v>
      </c>
      <c r="VVT86" s="16">
        <f t="shared" si="499"/>
        <v>0</v>
      </c>
      <c r="VVU86" s="16">
        <f t="shared" si="499"/>
        <v>0</v>
      </c>
      <c r="VVV86" s="16">
        <f t="shared" si="499"/>
        <v>0</v>
      </c>
      <c r="VVW86" s="16">
        <f t="shared" si="499"/>
        <v>0</v>
      </c>
      <c r="VVX86" s="16">
        <f t="shared" si="499"/>
        <v>0</v>
      </c>
      <c r="VVY86" s="16">
        <f t="shared" si="499"/>
        <v>0</v>
      </c>
      <c r="VVZ86" s="16">
        <f t="shared" si="499"/>
        <v>0</v>
      </c>
      <c r="VWA86" s="16">
        <f t="shared" si="499"/>
        <v>0</v>
      </c>
      <c r="VWB86" s="16">
        <f t="shared" si="499"/>
        <v>0</v>
      </c>
      <c r="VWC86" s="16">
        <f t="shared" si="499"/>
        <v>0</v>
      </c>
      <c r="VWD86" s="16">
        <f t="shared" si="499"/>
        <v>0</v>
      </c>
      <c r="VWE86" s="16">
        <f t="shared" si="499"/>
        <v>0</v>
      </c>
      <c r="VWF86" s="16">
        <f t="shared" si="499"/>
        <v>0</v>
      </c>
      <c r="VWG86" s="16">
        <f t="shared" si="499"/>
        <v>0</v>
      </c>
      <c r="VWH86" s="16">
        <f t="shared" si="499"/>
        <v>0</v>
      </c>
      <c r="VWI86" s="16">
        <f t="shared" si="499"/>
        <v>0</v>
      </c>
      <c r="VWJ86" s="16">
        <f t="shared" si="499"/>
        <v>0</v>
      </c>
      <c r="VWK86" s="16">
        <f t="shared" si="499"/>
        <v>0</v>
      </c>
      <c r="VWL86" s="16">
        <f t="shared" si="499"/>
        <v>0</v>
      </c>
      <c r="VWM86" s="16">
        <f t="shared" si="499"/>
        <v>0</v>
      </c>
      <c r="VWN86" s="16">
        <f t="shared" si="499"/>
        <v>0</v>
      </c>
      <c r="VWO86" s="16">
        <f t="shared" si="499"/>
        <v>0</v>
      </c>
      <c r="VWP86" s="16">
        <f t="shared" si="499"/>
        <v>0</v>
      </c>
      <c r="VWQ86" s="16">
        <f t="shared" si="499"/>
        <v>0</v>
      </c>
      <c r="VWR86" s="16">
        <f t="shared" si="499"/>
        <v>0</v>
      </c>
      <c r="VWS86" s="16">
        <f t="shared" si="499"/>
        <v>0</v>
      </c>
      <c r="VWT86" s="16">
        <f t="shared" si="499"/>
        <v>0</v>
      </c>
      <c r="VWU86" s="16">
        <f t="shared" si="499"/>
        <v>0</v>
      </c>
      <c r="VWV86" s="16">
        <f t="shared" si="499"/>
        <v>0</v>
      </c>
      <c r="VWW86" s="16">
        <f t="shared" si="499"/>
        <v>0</v>
      </c>
      <c r="VWX86" s="16">
        <f t="shared" si="499"/>
        <v>0</v>
      </c>
      <c r="VWY86" s="16">
        <f t="shared" si="499"/>
        <v>0</v>
      </c>
      <c r="VWZ86" s="16">
        <f t="shared" si="499"/>
        <v>0</v>
      </c>
      <c r="VXA86" s="16">
        <f t="shared" si="499"/>
        <v>0</v>
      </c>
      <c r="VXB86" s="16">
        <f t="shared" si="499"/>
        <v>0</v>
      </c>
      <c r="VXC86" s="16">
        <f t="shared" si="499"/>
        <v>0</v>
      </c>
      <c r="VXD86" s="16">
        <f t="shared" si="499"/>
        <v>0</v>
      </c>
      <c r="VXE86" s="16">
        <f t="shared" si="499"/>
        <v>0</v>
      </c>
      <c r="VXF86" s="16">
        <f t="shared" si="499"/>
        <v>0</v>
      </c>
      <c r="VXG86" s="16">
        <f t="shared" si="499"/>
        <v>0</v>
      </c>
      <c r="VXH86" s="16">
        <f t="shared" si="499"/>
        <v>0</v>
      </c>
      <c r="VXI86" s="16">
        <f t="shared" si="499"/>
        <v>0</v>
      </c>
      <c r="VXJ86" s="16">
        <f t="shared" si="499"/>
        <v>0</v>
      </c>
      <c r="VXK86" s="16">
        <f t="shared" si="499"/>
        <v>0</v>
      </c>
      <c r="VXL86" s="16">
        <f t="shared" ref="VXL86:VZW86" si="500">VWX83</f>
        <v>0</v>
      </c>
      <c r="VXM86" s="16">
        <f t="shared" si="500"/>
        <v>0</v>
      </c>
      <c r="VXN86" s="16">
        <f t="shared" si="500"/>
        <v>0</v>
      </c>
      <c r="VXO86" s="16">
        <f t="shared" si="500"/>
        <v>0</v>
      </c>
      <c r="VXP86" s="16">
        <f t="shared" si="500"/>
        <v>0</v>
      </c>
      <c r="VXQ86" s="16">
        <f t="shared" si="500"/>
        <v>0</v>
      </c>
      <c r="VXR86" s="16">
        <f t="shared" si="500"/>
        <v>0</v>
      </c>
      <c r="VXS86" s="16">
        <f t="shared" si="500"/>
        <v>0</v>
      </c>
      <c r="VXT86" s="16">
        <f t="shared" si="500"/>
        <v>0</v>
      </c>
      <c r="VXU86" s="16">
        <f t="shared" si="500"/>
        <v>0</v>
      </c>
      <c r="VXV86" s="16">
        <f t="shared" si="500"/>
        <v>0</v>
      </c>
      <c r="VXW86" s="16">
        <f t="shared" si="500"/>
        <v>0</v>
      </c>
      <c r="VXX86" s="16">
        <f t="shared" si="500"/>
        <v>0</v>
      </c>
      <c r="VXY86" s="16">
        <f t="shared" si="500"/>
        <v>0</v>
      </c>
      <c r="VXZ86" s="16">
        <f t="shared" si="500"/>
        <v>0</v>
      </c>
      <c r="VYA86" s="16">
        <f t="shared" si="500"/>
        <v>0</v>
      </c>
      <c r="VYB86" s="16">
        <f t="shared" si="500"/>
        <v>0</v>
      </c>
      <c r="VYC86" s="16">
        <f t="shared" si="500"/>
        <v>0</v>
      </c>
      <c r="VYD86" s="16">
        <f t="shared" si="500"/>
        <v>0</v>
      </c>
      <c r="VYE86" s="16">
        <f t="shared" si="500"/>
        <v>0</v>
      </c>
      <c r="VYF86" s="16">
        <f t="shared" si="500"/>
        <v>0</v>
      </c>
      <c r="VYG86" s="16">
        <f t="shared" si="500"/>
        <v>0</v>
      </c>
      <c r="VYH86" s="16">
        <f t="shared" si="500"/>
        <v>0</v>
      </c>
      <c r="VYI86" s="16">
        <f t="shared" si="500"/>
        <v>0</v>
      </c>
      <c r="VYJ86" s="16">
        <f t="shared" si="500"/>
        <v>0</v>
      </c>
      <c r="VYK86" s="16">
        <f t="shared" si="500"/>
        <v>0</v>
      </c>
      <c r="VYL86" s="16">
        <f t="shared" si="500"/>
        <v>0</v>
      </c>
      <c r="VYM86" s="16">
        <f t="shared" si="500"/>
        <v>0</v>
      </c>
      <c r="VYN86" s="16">
        <f t="shared" si="500"/>
        <v>0</v>
      </c>
      <c r="VYO86" s="16">
        <f t="shared" si="500"/>
        <v>0</v>
      </c>
      <c r="VYP86" s="16">
        <f t="shared" si="500"/>
        <v>0</v>
      </c>
      <c r="VYQ86" s="16">
        <f t="shared" si="500"/>
        <v>0</v>
      </c>
      <c r="VYR86" s="16">
        <f t="shared" si="500"/>
        <v>0</v>
      </c>
      <c r="VYS86" s="16">
        <f t="shared" si="500"/>
        <v>0</v>
      </c>
      <c r="VYT86" s="16">
        <f t="shared" si="500"/>
        <v>0</v>
      </c>
      <c r="VYU86" s="16">
        <f t="shared" si="500"/>
        <v>0</v>
      </c>
      <c r="VYV86" s="16">
        <f t="shared" si="500"/>
        <v>0</v>
      </c>
      <c r="VYW86" s="16">
        <f t="shared" si="500"/>
        <v>0</v>
      </c>
      <c r="VYX86" s="16">
        <f t="shared" si="500"/>
        <v>0</v>
      </c>
      <c r="VYY86" s="16">
        <f t="shared" si="500"/>
        <v>0</v>
      </c>
      <c r="VYZ86" s="16">
        <f t="shared" si="500"/>
        <v>0</v>
      </c>
      <c r="VZA86" s="16">
        <f t="shared" si="500"/>
        <v>0</v>
      </c>
      <c r="VZB86" s="16">
        <f t="shared" si="500"/>
        <v>0</v>
      </c>
      <c r="VZC86" s="16">
        <f t="shared" si="500"/>
        <v>0</v>
      </c>
      <c r="VZD86" s="16">
        <f t="shared" si="500"/>
        <v>0</v>
      </c>
      <c r="VZE86" s="16">
        <f t="shared" si="500"/>
        <v>0</v>
      </c>
      <c r="VZF86" s="16">
        <f t="shared" si="500"/>
        <v>0</v>
      </c>
      <c r="VZG86" s="16">
        <f t="shared" si="500"/>
        <v>0</v>
      </c>
      <c r="VZH86" s="16">
        <f t="shared" si="500"/>
        <v>0</v>
      </c>
      <c r="VZI86" s="16">
        <f t="shared" si="500"/>
        <v>0</v>
      </c>
      <c r="VZJ86" s="16">
        <f t="shared" si="500"/>
        <v>0</v>
      </c>
      <c r="VZK86" s="16">
        <f t="shared" si="500"/>
        <v>0</v>
      </c>
      <c r="VZL86" s="16">
        <f t="shared" si="500"/>
        <v>0</v>
      </c>
      <c r="VZM86" s="16">
        <f t="shared" si="500"/>
        <v>0</v>
      </c>
      <c r="VZN86" s="16">
        <f t="shared" si="500"/>
        <v>0</v>
      </c>
      <c r="VZO86" s="16">
        <f t="shared" si="500"/>
        <v>0</v>
      </c>
      <c r="VZP86" s="16">
        <f t="shared" si="500"/>
        <v>0</v>
      </c>
      <c r="VZQ86" s="16">
        <f t="shared" si="500"/>
        <v>0</v>
      </c>
      <c r="VZR86" s="16">
        <f t="shared" si="500"/>
        <v>0</v>
      </c>
      <c r="VZS86" s="16">
        <f t="shared" si="500"/>
        <v>0</v>
      </c>
      <c r="VZT86" s="16">
        <f t="shared" si="500"/>
        <v>0</v>
      </c>
      <c r="VZU86" s="16">
        <f t="shared" si="500"/>
        <v>0</v>
      </c>
      <c r="VZV86" s="16">
        <f t="shared" si="500"/>
        <v>0</v>
      </c>
      <c r="VZW86" s="16">
        <f t="shared" si="500"/>
        <v>0</v>
      </c>
      <c r="VZX86" s="16">
        <f t="shared" ref="VZX86:WCI86" si="501">VZJ83</f>
        <v>0</v>
      </c>
      <c r="VZY86" s="16">
        <f t="shared" si="501"/>
        <v>0</v>
      </c>
      <c r="VZZ86" s="16">
        <f t="shared" si="501"/>
        <v>0</v>
      </c>
      <c r="WAA86" s="16">
        <f t="shared" si="501"/>
        <v>0</v>
      </c>
      <c r="WAB86" s="16">
        <f t="shared" si="501"/>
        <v>0</v>
      </c>
      <c r="WAC86" s="16">
        <f t="shared" si="501"/>
        <v>0</v>
      </c>
      <c r="WAD86" s="16">
        <f t="shared" si="501"/>
        <v>0</v>
      </c>
      <c r="WAE86" s="16">
        <f t="shared" si="501"/>
        <v>0</v>
      </c>
      <c r="WAF86" s="16">
        <f t="shared" si="501"/>
        <v>0</v>
      </c>
      <c r="WAG86" s="16">
        <f t="shared" si="501"/>
        <v>0</v>
      </c>
      <c r="WAH86" s="16">
        <f t="shared" si="501"/>
        <v>0</v>
      </c>
      <c r="WAI86" s="16">
        <f t="shared" si="501"/>
        <v>0</v>
      </c>
      <c r="WAJ86" s="16">
        <f t="shared" si="501"/>
        <v>0</v>
      </c>
      <c r="WAK86" s="16">
        <f t="shared" si="501"/>
        <v>0</v>
      </c>
      <c r="WAL86" s="16">
        <f t="shared" si="501"/>
        <v>0</v>
      </c>
      <c r="WAM86" s="16">
        <f t="shared" si="501"/>
        <v>0</v>
      </c>
      <c r="WAN86" s="16">
        <f t="shared" si="501"/>
        <v>0</v>
      </c>
      <c r="WAO86" s="16">
        <f t="shared" si="501"/>
        <v>0</v>
      </c>
      <c r="WAP86" s="16">
        <f t="shared" si="501"/>
        <v>0</v>
      </c>
      <c r="WAQ86" s="16">
        <f t="shared" si="501"/>
        <v>0</v>
      </c>
      <c r="WAR86" s="16">
        <f t="shared" si="501"/>
        <v>0</v>
      </c>
      <c r="WAS86" s="16">
        <f t="shared" si="501"/>
        <v>0</v>
      </c>
      <c r="WAT86" s="16">
        <f t="shared" si="501"/>
        <v>0</v>
      </c>
      <c r="WAU86" s="16">
        <f t="shared" si="501"/>
        <v>0</v>
      </c>
      <c r="WAV86" s="16">
        <f t="shared" si="501"/>
        <v>0</v>
      </c>
      <c r="WAW86" s="16">
        <f t="shared" si="501"/>
        <v>0</v>
      </c>
      <c r="WAX86" s="16">
        <f t="shared" si="501"/>
        <v>0</v>
      </c>
      <c r="WAY86" s="16">
        <f t="shared" si="501"/>
        <v>0</v>
      </c>
      <c r="WAZ86" s="16">
        <f t="shared" si="501"/>
        <v>0</v>
      </c>
      <c r="WBA86" s="16">
        <f t="shared" si="501"/>
        <v>0</v>
      </c>
      <c r="WBB86" s="16">
        <f t="shared" si="501"/>
        <v>0</v>
      </c>
      <c r="WBC86" s="16">
        <f t="shared" si="501"/>
        <v>0</v>
      </c>
      <c r="WBD86" s="16">
        <f t="shared" si="501"/>
        <v>0</v>
      </c>
      <c r="WBE86" s="16">
        <f t="shared" si="501"/>
        <v>0</v>
      </c>
      <c r="WBF86" s="16">
        <f t="shared" si="501"/>
        <v>0</v>
      </c>
      <c r="WBG86" s="16">
        <f t="shared" si="501"/>
        <v>0</v>
      </c>
      <c r="WBH86" s="16">
        <f t="shared" si="501"/>
        <v>0</v>
      </c>
      <c r="WBI86" s="16">
        <f t="shared" si="501"/>
        <v>0</v>
      </c>
      <c r="WBJ86" s="16">
        <f t="shared" si="501"/>
        <v>0</v>
      </c>
      <c r="WBK86" s="16">
        <f t="shared" si="501"/>
        <v>0</v>
      </c>
      <c r="WBL86" s="16">
        <f t="shared" si="501"/>
        <v>0</v>
      </c>
      <c r="WBM86" s="16">
        <f t="shared" si="501"/>
        <v>0</v>
      </c>
      <c r="WBN86" s="16">
        <f t="shared" si="501"/>
        <v>0</v>
      </c>
      <c r="WBO86" s="16">
        <f t="shared" si="501"/>
        <v>0</v>
      </c>
      <c r="WBP86" s="16">
        <f t="shared" si="501"/>
        <v>0</v>
      </c>
      <c r="WBQ86" s="16">
        <f t="shared" si="501"/>
        <v>0</v>
      </c>
      <c r="WBR86" s="16">
        <f t="shared" si="501"/>
        <v>0</v>
      </c>
      <c r="WBS86" s="16">
        <f t="shared" si="501"/>
        <v>0</v>
      </c>
      <c r="WBT86" s="16">
        <f t="shared" si="501"/>
        <v>0</v>
      </c>
      <c r="WBU86" s="16">
        <f t="shared" si="501"/>
        <v>0</v>
      </c>
      <c r="WBV86" s="16">
        <f t="shared" si="501"/>
        <v>0</v>
      </c>
      <c r="WBW86" s="16">
        <f t="shared" si="501"/>
        <v>0</v>
      </c>
      <c r="WBX86" s="16">
        <f t="shared" si="501"/>
        <v>0</v>
      </c>
      <c r="WBY86" s="16">
        <f t="shared" si="501"/>
        <v>0</v>
      </c>
      <c r="WBZ86" s="16">
        <f t="shared" si="501"/>
        <v>0</v>
      </c>
      <c r="WCA86" s="16">
        <f t="shared" si="501"/>
        <v>0</v>
      </c>
      <c r="WCB86" s="16">
        <f t="shared" si="501"/>
        <v>0</v>
      </c>
      <c r="WCC86" s="16">
        <f t="shared" si="501"/>
        <v>0</v>
      </c>
      <c r="WCD86" s="16">
        <f t="shared" si="501"/>
        <v>0</v>
      </c>
      <c r="WCE86" s="16">
        <f t="shared" si="501"/>
        <v>0</v>
      </c>
      <c r="WCF86" s="16">
        <f t="shared" si="501"/>
        <v>0</v>
      </c>
      <c r="WCG86" s="16">
        <f t="shared" si="501"/>
        <v>0</v>
      </c>
      <c r="WCH86" s="16">
        <f t="shared" si="501"/>
        <v>0</v>
      </c>
      <c r="WCI86" s="16">
        <f t="shared" si="501"/>
        <v>0</v>
      </c>
      <c r="WCJ86" s="16">
        <f t="shared" ref="WCJ86:WEU86" si="502">WBV83</f>
        <v>0</v>
      </c>
      <c r="WCK86" s="16">
        <f t="shared" si="502"/>
        <v>0</v>
      </c>
      <c r="WCL86" s="16">
        <f t="shared" si="502"/>
        <v>0</v>
      </c>
      <c r="WCM86" s="16">
        <f t="shared" si="502"/>
        <v>0</v>
      </c>
      <c r="WCN86" s="16">
        <f t="shared" si="502"/>
        <v>0</v>
      </c>
      <c r="WCO86" s="16">
        <f t="shared" si="502"/>
        <v>0</v>
      </c>
      <c r="WCP86" s="16">
        <f t="shared" si="502"/>
        <v>0</v>
      </c>
      <c r="WCQ86" s="16">
        <f t="shared" si="502"/>
        <v>0</v>
      </c>
      <c r="WCR86" s="16">
        <f t="shared" si="502"/>
        <v>0</v>
      </c>
      <c r="WCS86" s="16">
        <f t="shared" si="502"/>
        <v>0</v>
      </c>
      <c r="WCT86" s="16">
        <f t="shared" si="502"/>
        <v>0</v>
      </c>
      <c r="WCU86" s="16">
        <f t="shared" si="502"/>
        <v>0</v>
      </c>
      <c r="WCV86" s="16">
        <f t="shared" si="502"/>
        <v>0</v>
      </c>
      <c r="WCW86" s="16">
        <f t="shared" si="502"/>
        <v>0</v>
      </c>
      <c r="WCX86" s="16">
        <f t="shared" si="502"/>
        <v>0</v>
      </c>
      <c r="WCY86" s="16">
        <f t="shared" si="502"/>
        <v>0</v>
      </c>
      <c r="WCZ86" s="16">
        <f t="shared" si="502"/>
        <v>0</v>
      </c>
      <c r="WDA86" s="16">
        <f t="shared" si="502"/>
        <v>0</v>
      </c>
      <c r="WDB86" s="16">
        <f t="shared" si="502"/>
        <v>0</v>
      </c>
      <c r="WDC86" s="16">
        <f t="shared" si="502"/>
        <v>0</v>
      </c>
      <c r="WDD86" s="16">
        <f t="shared" si="502"/>
        <v>0</v>
      </c>
      <c r="WDE86" s="16">
        <f t="shared" si="502"/>
        <v>0</v>
      </c>
      <c r="WDF86" s="16">
        <f t="shared" si="502"/>
        <v>0</v>
      </c>
      <c r="WDG86" s="16">
        <f t="shared" si="502"/>
        <v>0</v>
      </c>
      <c r="WDH86" s="16">
        <f t="shared" si="502"/>
        <v>0</v>
      </c>
      <c r="WDI86" s="16">
        <f t="shared" si="502"/>
        <v>0</v>
      </c>
      <c r="WDJ86" s="16">
        <f t="shared" si="502"/>
        <v>0</v>
      </c>
      <c r="WDK86" s="16">
        <f t="shared" si="502"/>
        <v>0</v>
      </c>
      <c r="WDL86" s="16">
        <f t="shared" si="502"/>
        <v>0</v>
      </c>
      <c r="WDM86" s="16">
        <f t="shared" si="502"/>
        <v>0</v>
      </c>
      <c r="WDN86" s="16">
        <f t="shared" si="502"/>
        <v>0</v>
      </c>
      <c r="WDO86" s="16">
        <f t="shared" si="502"/>
        <v>0</v>
      </c>
      <c r="WDP86" s="16">
        <f t="shared" si="502"/>
        <v>0</v>
      </c>
      <c r="WDQ86" s="16">
        <f t="shared" si="502"/>
        <v>0</v>
      </c>
      <c r="WDR86" s="16">
        <f t="shared" si="502"/>
        <v>0</v>
      </c>
      <c r="WDS86" s="16">
        <f t="shared" si="502"/>
        <v>0</v>
      </c>
      <c r="WDT86" s="16">
        <f t="shared" si="502"/>
        <v>0</v>
      </c>
      <c r="WDU86" s="16">
        <f t="shared" si="502"/>
        <v>0</v>
      </c>
      <c r="WDV86" s="16">
        <f t="shared" si="502"/>
        <v>0</v>
      </c>
      <c r="WDW86" s="16">
        <f t="shared" si="502"/>
        <v>0</v>
      </c>
      <c r="WDX86" s="16">
        <f t="shared" si="502"/>
        <v>0</v>
      </c>
      <c r="WDY86" s="16">
        <f t="shared" si="502"/>
        <v>0</v>
      </c>
      <c r="WDZ86" s="16">
        <f t="shared" si="502"/>
        <v>0</v>
      </c>
      <c r="WEA86" s="16">
        <f t="shared" si="502"/>
        <v>0</v>
      </c>
      <c r="WEB86" s="16">
        <f t="shared" si="502"/>
        <v>0</v>
      </c>
      <c r="WEC86" s="16">
        <f t="shared" si="502"/>
        <v>0</v>
      </c>
      <c r="WED86" s="16">
        <f t="shared" si="502"/>
        <v>0</v>
      </c>
      <c r="WEE86" s="16">
        <f t="shared" si="502"/>
        <v>0</v>
      </c>
      <c r="WEF86" s="16">
        <f t="shared" si="502"/>
        <v>0</v>
      </c>
      <c r="WEG86" s="16">
        <f t="shared" si="502"/>
        <v>0</v>
      </c>
      <c r="WEH86" s="16">
        <f t="shared" si="502"/>
        <v>0</v>
      </c>
      <c r="WEI86" s="16">
        <f t="shared" si="502"/>
        <v>0</v>
      </c>
      <c r="WEJ86" s="16">
        <f t="shared" si="502"/>
        <v>0</v>
      </c>
      <c r="WEK86" s="16">
        <f t="shared" si="502"/>
        <v>0</v>
      </c>
      <c r="WEL86" s="16">
        <f t="shared" si="502"/>
        <v>0</v>
      </c>
      <c r="WEM86" s="16">
        <f t="shared" si="502"/>
        <v>0</v>
      </c>
      <c r="WEN86" s="16">
        <f t="shared" si="502"/>
        <v>0</v>
      </c>
      <c r="WEO86" s="16">
        <f t="shared" si="502"/>
        <v>0</v>
      </c>
      <c r="WEP86" s="16">
        <f t="shared" si="502"/>
        <v>0</v>
      </c>
      <c r="WEQ86" s="16">
        <f t="shared" si="502"/>
        <v>0</v>
      </c>
      <c r="WER86" s="16">
        <f t="shared" si="502"/>
        <v>0</v>
      </c>
      <c r="WES86" s="16">
        <f t="shared" si="502"/>
        <v>0</v>
      </c>
      <c r="WET86" s="16">
        <f t="shared" si="502"/>
        <v>0</v>
      </c>
      <c r="WEU86" s="16">
        <f t="shared" si="502"/>
        <v>0</v>
      </c>
      <c r="WEV86" s="16">
        <f t="shared" ref="WEV86:WHG86" si="503">WEH83</f>
        <v>0</v>
      </c>
      <c r="WEW86" s="16">
        <f t="shared" si="503"/>
        <v>0</v>
      </c>
      <c r="WEX86" s="16">
        <f t="shared" si="503"/>
        <v>0</v>
      </c>
      <c r="WEY86" s="16">
        <f t="shared" si="503"/>
        <v>0</v>
      </c>
      <c r="WEZ86" s="16">
        <f t="shared" si="503"/>
        <v>0</v>
      </c>
      <c r="WFA86" s="16">
        <f t="shared" si="503"/>
        <v>0</v>
      </c>
      <c r="WFB86" s="16">
        <f t="shared" si="503"/>
        <v>0</v>
      </c>
      <c r="WFC86" s="16">
        <f t="shared" si="503"/>
        <v>0</v>
      </c>
      <c r="WFD86" s="16">
        <f t="shared" si="503"/>
        <v>0</v>
      </c>
      <c r="WFE86" s="16">
        <f t="shared" si="503"/>
        <v>0</v>
      </c>
      <c r="WFF86" s="16">
        <f t="shared" si="503"/>
        <v>0</v>
      </c>
      <c r="WFG86" s="16">
        <f t="shared" si="503"/>
        <v>0</v>
      </c>
      <c r="WFH86" s="16">
        <f t="shared" si="503"/>
        <v>0</v>
      </c>
      <c r="WFI86" s="16">
        <f t="shared" si="503"/>
        <v>0</v>
      </c>
      <c r="WFJ86" s="16">
        <f t="shared" si="503"/>
        <v>0</v>
      </c>
      <c r="WFK86" s="16">
        <f t="shared" si="503"/>
        <v>0</v>
      </c>
      <c r="WFL86" s="16">
        <f t="shared" si="503"/>
        <v>0</v>
      </c>
      <c r="WFM86" s="16">
        <f t="shared" si="503"/>
        <v>0</v>
      </c>
      <c r="WFN86" s="16">
        <f t="shared" si="503"/>
        <v>0</v>
      </c>
      <c r="WFO86" s="16">
        <f t="shared" si="503"/>
        <v>0</v>
      </c>
      <c r="WFP86" s="16">
        <f t="shared" si="503"/>
        <v>0</v>
      </c>
      <c r="WFQ86" s="16">
        <f t="shared" si="503"/>
        <v>0</v>
      </c>
      <c r="WFR86" s="16">
        <f t="shared" si="503"/>
        <v>0</v>
      </c>
      <c r="WFS86" s="16">
        <f t="shared" si="503"/>
        <v>0</v>
      </c>
      <c r="WFT86" s="16">
        <f t="shared" si="503"/>
        <v>0</v>
      </c>
      <c r="WFU86" s="16">
        <f t="shared" si="503"/>
        <v>0</v>
      </c>
      <c r="WFV86" s="16">
        <f t="shared" si="503"/>
        <v>0</v>
      </c>
      <c r="WFW86" s="16">
        <f t="shared" si="503"/>
        <v>0</v>
      </c>
      <c r="WFX86" s="16">
        <f t="shared" si="503"/>
        <v>0</v>
      </c>
      <c r="WFY86" s="16">
        <f t="shared" si="503"/>
        <v>0</v>
      </c>
      <c r="WFZ86" s="16">
        <f t="shared" si="503"/>
        <v>0</v>
      </c>
      <c r="WGA86" s="16">
        <f t="shared" si="503"/>
        <v>0</v>
      </c>
      <c r="WGB86" s="16">
        <f t="shared" si="503"/>
        <v>0</v>
      </c>
      <c r="WGC86" s="16">
        <f t="shared" si="503"/>
        <v>0</v>
      </c>
      <c r="WGD86" s="16">
        <f t="shared" si="503"/>
        <v>0</v>
      </c>
      <c r="WGE86" s="16">
        <f t="shared" si="503"/>
        <v>0</v>
      </c>
      <c r="WGF86" s="16">
        <f t="shared" si="503"/>
        <v>0</v>
      </c>
      <c r="WGG86" s="16">
        <f t="shared" si="503"/>
        <v>0</v>
      </c>
      <c r="WGH86" s="16">
        <f t="shared" si="503"/>
        <v>0</v>
      </c>
      <c r="WGI86" s="16">
        <f t="shared" si="503"/>
        <v>0</v>
      </c>
      <c r="WGJ86" s="16">
        <f t="shared" si="503"/>
        <v>0</v>
      </c>
      <c r="WGK86" s="16">
        <f t="shared" si="503"/>
        <v>0</v>
      </c>
      <c r="WGL86" s="16">
        <f t="shared" si="503"/>
        <v>0</v>
      </c>
      <c r="WGM86" s="16">
        <f t="shared" si="503"/>
        <v>0</v>
      </c>
      <c r="WGN86" s="16">
        <f t="shared" si="503"/>
        <v>0</v>
      </c>
      <c r="WGO86" s="16">
        <f t="shared" si="503"/>
        <v>0</v>
      </c>
      <c r="WGP86" s="16">
        <f t="shared" si="503"/>
        <v>0</v>
      </c>
      <c r="WGQ86" s="16">
        <f t="shared" si="503"/>
        <v>0</v>
      </c>
      <c r="WGR86" s="16">
        <f t="shared" si="503"/>
        <v>0</v>
      </c>
      <c r="WGS86" s="16">
        <f t="shared" si="503"/>
        <v>0</v>
      </c>
      <c r="WGT86" s="16">
        <f t="shared" si="503"/>
        <v>0</v>
      </c>
      <c r="WGU86" s="16">
        <f t="shared" si="503"/>
        <v>0</v>
      </c>
      <c r="WGV86" s="16">
        <f t="shared" si="503"/>
        <v>0</v>
      </c>
      <c r="WGW86" s="16">
        <f t="shared" si="503"/>
        <v>0</v>
      </c>
      <c r="WGX86" s="16">
        <f t="shared" si="503"/>
        <v>0</v>
      </c>
      <c r="WGY86" s="16">
        <f t="shared" si="503"/>
        <v>0</v>
      </c>
      <c r="WGZ86" s="16">
        <f t="shared" si="503"/>
        <v>0</v>
      </c>
      <c r="WHA86" s="16">
        <f t="shared" si="503"/>
        <v>0</v>
      </c>
      <c r="WHB86" s="16">
        <f t="shared" si="503"/>
        <v>0</v>
      </c>
      <c r="WHC86" s="16">
        <f t="shared" si="503"/>
        <v>0</v>
      </c>
      <c r="WHD86" s="16">
        <f t="shared" si="503"/>
        <v>0</v>
      </c>
      <c r="WHE86" s="16">
        <f t="shared" si="503"/>
        <v>0</v>
      </c>
      <c r="WHF86" s="16">
        <f t="shared" si="503"/>
        <v>0</v>
      </c>
      <c r="WHG86" s="16">
        <f t="shared" si="503"/>
        <v>0</v>
      </c>
      <c r="WHH86" s="16">
        <f t="shared" ref="WHH86:WJS86" si="504">WGT83</f>
        <v>0</v>
      </c>
      <c r="WHI86" s="16">
        <f t="shared" si="504"/>
        <v>0</v>
      </c>
      <c r="WHJ86" s="16">
        <f t="shared" si="504"/>
        <v>0</v>
      </c>
      <c r="WHK86" s="16">
        <f t="shared" si="504"/>
        <v>0</v>
      </c>
      <c r="WHL86" s="16">
        <f t="shared" si="504"/>
        <v>0</v>
      </c>
      <c r="WHM86" s="16">
        <f t="shared" si="504"/>
        <v>0</v>
      </c>
      <c r="WHN86" s="16">
        <f t="shared" si="504"/>
        <v>0</v>
      </c>
      <c r="WHO86" s="16">
        <f t="shared" si="504"/>
        <v>0</v>
      </c>
      <c r="WHP86" s="16">
        <f t="shared" si="504"/>
        <v>0</v>
      </c>
      <c r="WHQ86" s="16">
        <f t="shared" si="504"/>
        <v>0</v>
      </c>
      <c r="WHR86" s="16">
        <f t="shared" si="504"/>
        <v>0</v>
      </c>
      <c r="WHS86" s="16">
        <f t="shared" si="504"/>
        <v>0</v>
      </c>
      <c r="WHT86" s="16">
        <f t="shared" si="504"/>
        <v>0</v>
      </c>
      <c r="WHU86" s="16">
        <f t="shared" si="504"/>
        <v>0</v>
      </c>
      <c r="WHV86" s="16">
        <f t="shared" si="504"/>
        <v>0</v>
      </c>
      <c r="WHW86" s="16">
        <f t="shared" si="504"/>
        <v>0</v>
      </c>
      <c r="WHX86" s="16">
        <f t="shared" si="504"/>
        <v>0</v>
      </c>
      <c r="WHY86" s="16">
        <f t="shared" si="504"/>
        <v>0</v>
      </c>
      <c r="WHZ86" s="16">
        <f t="shared" si="504"/>
        <v>0</v>
      </c>
      <c r="WIA86" s="16">
        <f t="shared" si="504"/>
        <v>0</v>
      </c>
      <c r="WIB86" s="16">
        <f t="shared" si="504"/>
        <v>0</v>
      </c>
      <c r="WIC86" s="16">
        <f t="shared" si="504"/>
        <v>0</v>
      </c>
      <c r="WID86" s="16">
        <f t="shared" si="504"/>
        <v>0</v>
      </c>
      <c r="WIE86" s="16">
        <f t="shared" si="504"/>
        <v>0</v>
      </c>
      <c r="WIF86" s="16">
        <f t="shared" si="504"/>
        <v>0</v>
      </c>
      <c r="WIG86" s="16">
        <f t="shared" si="504"/>
        <v>0</v>
      </c>
      <c r="WIH86" s="16">
        <f t="shared" si="504"/>
        <v>0</v>
      </c>
      <c r="WII86" s="16">
        <f t="shared" si="504"/>
        <v>0</v>
      </c>
      <c r="WIJ86" s="16">
        <f t="shared" si="504"/>
        <v>0</v>
      </c>
      <c r="WIK86" s="16">
        <f t="shared" si="504"/>
        <v>0</v>
      </c>
      <c r="WIL86" s="16">
        <f t="shared" si="504"/>
        <v>0</v>
      </c>
      <c r="WIM86" s="16">
        <f t="shared" si="504"/>
        <v>0</v>
      </c>
      <c r="WIN86" s="16">
        <f t="shared" si="504"/>
        <v>0</v>
      </c>
      <c r="WIO86" s="16">
        <f t="shared" si="504"/>
        <v>0</v>
      </c>
      <c r="WIP86" s="16">
        <f t="shared" si="504"/>
        <v>0</v>
      </c>
      <c r="WIQ86" s="16">
        <f t="shared" si="504"/>
        <v>0</v>
      </c>
      <c r="WIR86" s="16">
        <f t="shared" si="504"/>
        <v>0</v>
      </c>
      <c r="WIS86" s="16">
        <f t="shared" si="504"/>
        <v>0</v>
      </c>
      <c r="WIT86" s="16">
        <f t="shared" si="504"/>
        <v>0</v>
      </c>
      <c r="WIU86" s="16">
        <f t="shared" si="504"/>
        <v>0</v>
      </c>
      <c r="WIV86" s="16">
        <f t="shared" si="504"/>
        <v>0</v>
      </c>
      <c r="WIW86" s="16">
        <f t="shared" si="504"/>
        <v>0</v>
      </c>
      <c r="WIX86" s="16">
        <f t="shared" si="504"/>
        <v>0</v>
      </c>
      <c r="WIY86" s="16">
        <f t="shared" si="504"/>
        <v>0</v>
      </c>
      <c r="WIZ86" s="16">
        <f t="shared" si="504"/>
        <v>0</v>
      </c>
      <c r="WJA86" s="16">
        <f t="shared" si="504"/>
        <v>0</v>
      </c>
      <c r="WJB86" s="16">
        <f t="shared" si="504"/>
        <v>0</v>
      </c>
      <c r="WJC86" s="16">
        <f t="shared" si="504"/>
        <v>0</v>
      </c>
      <c r="WJD86" s="16">
        <f t="shared" si="504"/>
        <v>0</v>
      </c>
      <c r="WJE86" s="16">
        <f t="shared" si="504"/>
        <v>0</v>
      </c>
      <c r="WJF86" s="16">
        <f t="shared" si="504"/>
        <v>0</v>
      </c>
      <c r="WJG86" s="16">
        <f t="shared" si="504"/>
        <v>0</v>
      </c>
      <c r="WJH86" s="16">
        <f t="shared" si="504"/>
        <v>0</v>
      </c>
      <c r="WJI86" s="16">
        <f t="shared" si="504"/>
        <v>0</v>
      </c>
      <c r="WJJ86" s="16">
        <f t="shared" si="504"/>
        <v>0</v>
      </c>
      <c r="WJK86" s="16">
        <f t="shared" si="504"/>
        <v>0</v>
      </c>
      <c r="WJL86" s="16">
        <f t="shared" si="504"/>
        <v>0</v>
      </c>
      <c r="WJM86" s="16">
        <f t="shared" si="504"/>
        <v>0</v>
      </c>
      <c r="WJN86" s="16">
        <f t="shared" si="504"/>
        <v>0</v>
      </c>
      <c r="WJO86" s="16">
        <f t="shared" si="504"/>
        <v>0</v>
      </c>
      <c r="WJP86" s="16">
        <f t="shared" si="504"/>
        <v>0</v>
      </c>
      <c r="WJQ86" s="16">
        <f t="shared" si="504"/>
        <v>0</v>
      </c>
      <c r="WJR86" s="16">
        <f t="shared" si="504"/>
        <v>0</v>
      </c>
      <c r="WJS86" s="16">
        <f t="shared" si="504"/>
        <v>0</v>
      </c>
      <c r="WJT86" s="16">
        <f t="shared" ref="WJT86:WME86" si="505">WJF83</f>
        <v>0</v>
      </c>
      <c r="WJU86" s="16">
        <f t="shared" si="505"/>
        <v>0</v>
      </c>
      <c r="WJV86" s="16">
        <f t="shared" si="505"/>
        <v>0</v>
      </c>
      <c r="WJW86" s="16">
        <f t="shared" si="505"/>
        <v>0</v>
      </c>
      <c r="WJX86" s="16">
        <f t="shared" si="505"/>
        <v>0</v>
      </c>
      <c r="WJY86" s="16">
        <f t="shared" si="505"/>
        <v>0</v>
      </c>
      <c r="WJZ86" s="16">
        <f t="shared" si="505"/>
        <v>0</v>
      </c>
      <c r="WKA86" s="16">
        <f t="shared" si="505"/>
        <v>0</v>
      </c>
      <c r="WKB86" s="16">
        <f t="shared" si="505"/>
        <v>0</v>
      </c>
      <c r="WKC86" s="16">
        <f t="shared" si="505"/>
        <v>0</v>
      </c>
      <c r="WKD86" s="16">
        <f t="shared" si="505"/>
        <v>0</v>
      </c>
      <c r="WKE86" s="16">
        <f t="shared" si="505"/>
        <v>0</v>
      </c>
      <c r="WKF86" s="16">
        <f t="shared" si="505"/>
        <v>0</v>
      </c>
      <c r="WKG86" s="16">
        <f t="shared" si="505"/>
        <v>0</v>
      </c>
      <c r="WKH86" s="16">
        <f t="shared" si="505"/>
        <v>0</v>
      </c>
      <c r="WKI86" s="16">
        <f t="shared" si="505"/>
        <v>0</v>
      </c>
      <c r="WKJ86" s="16">
        <f t="shared" si="505"/>
        <v>0</v>
      </c>
      <c r="WKK86" s="16">
        <f t="shared" si="505"/>
        <v>0</v>
      </c>
      <c r="WKL86" s="16">
        <f t="shared" si="505"/>
        <v>0</v>
      </c>
      <c r="WKM86" s="16">
        <f t="shared" si="505"/>
        <v>0</v>
      </c>
      <c r="WKN86" s="16">
        <f t="shared" si="505"/>
        <v>0</v>
      </c>
      <c r="WKO86" s="16">
        <f t="shared" si="505"/>
        <v>0</v>
      </c>
      <c r="WKP86" s="16">
        <f t="shared" si="505"/>
        <v>0</v>
      </c>
      <c r="WKQ86" s="16">
        <f t="shared" si="505"/>
        <v>0</v>
      </c>
      <c r="WKR86" s="16">
        <f t="shared" si="505"/>
        <v>0</v>
      </c>
      <c r="WKS86" s="16">
        <f t="shared" si="505"/>
        <v>0</v>
      </c>
      <c r="WKT86" s="16">
        <f t="shared" si="505"/>
        <v>0</v>
      </c>
      <c r="WKU86" s="16">
        <f t="shared" si="505"/>
        <v>0</v>
      </c>
      <c r="WKV86" s="16">
        <f t="shared" si="505"/>
        <v>0</v>
      </c>
      <c r="WKW86" s="16">
        <f t="shared" si="505"/>
        <v>0</v>
      </c>
      <c r="WKX86" s="16">
        <f t="shared" si="505"/>
        <v>0</v>
      </c>
      <c r="WKY86" s="16">
        <f t="shared" si="505"/>
        <v>0</v>
      </c>
      <c r="WKZ86" s="16">
        <f t="shared" si="505"/>
        <v>0</v>
      </c>
      <c r="WLA86" s="16">
        <f t="shared" si="505"/>
        <v>0</v>
      </c>
      <c r="WLB86" s="16">
        <f t="shared" si="505"/>
        <v>0</v>
      </c>
      <c r="WLC86" s="16">
        <f t="shared" si="505"/>
        <v>0</v>
      </c>
      <c r="WLD86" s="16">
        <f t="shared" si="505"/>
        <v>0</v>
      </c>
      <c r="WLE86" s="16">
        <f t="shared" si="505"/>
        <v>0</v>
      </c>
      <c r="WLF86" s="16">
        <f t="shared" si="505"/>
        <v>0</v>
      </c>
      <c r="WLG86" s="16">
        <f t="shared" si="505"/>
        <v>0</v>
      </c>
      <c r="WLH86" s="16">
        <f t="shared" si="505"/>
        <v>0</v>
      </c>
      <c r="WLI86" s="16">
        <f t="shared" si="505"/>
        <v>0</v>
      </c>
      <c r="WLJ86" s="16">
        <f t="shared" si="505"/>
        <v>0</v>
      </c>
      <c r="WLK86" s="16">
        <f t="shared" si="505"/>
        <v>0</v>
      </c>
      <c r="WLL86" s="16">
        <f t="shared" si="505"/>
        <v>0</v>
      </c>
      <c r="WLM86" s="16">
        <f t="shared" si="505"/>
        <v>0</v>
      </c>
      <c r="WLN86" s="16">
        <f t="shared" si="505"/>
        <v>0</v>
      </c>
      <c r="WLO86" s="16">
        <f t="shared" si="505"/>
        <v>0</v>
      </c>
      <c r="WLP86" s="16">
        <f t="shared" si="505"/>
        <v>0</v>
      </c>
      <c r="WLQ86" s="16">
        <f t="shared" si="505"/>
        <v>0</v>
      </c>
      <c r="WLR86" s="16">
        <f t="shared" si="505"/>
        <v>0</v>
      </c>
      <c r="WLS86" s="16">
        <f t="shared" si="505"/>
        <v>0</v>
      </c>
      <c r="WLT86" s="16">
        <f t="shared" si="505"/>
        <v>0</v>
      </c>
      <c r="WLU86" s="16">
        <f t="shared" si="505"/>
        <v>0</v>
      </c>
      <c r="WLV86" s="16">
        <f t="shared" si="505"/>
        <v>0</v>
      </c>
      <c r="WLW86" s="16">
        <f t="shared" si="505"/>
        <v>0</v>
      </c>
      <c r="WLX86" s="16">
        <f t="shared" si="505"/>
        <v>0</v>
      </c>
      <c r="WLY86" s="16">
        <f t="shared" si="505"/>
        <v>0</v>
      </c>
      <c r="WLZ86" s="16">
        <f t="shared" si="505"/>
        <v>0</v>
      </c>
      <c r="WMA86" s="16">
        <f t="shared" si="505"/>
        <v>0</v>
      </c>
      <c r="WMB86" s="16">
        <f t="shared" si="505"/>
        <v>0</v>
      </c>
      <c r="WMC86" s="16">
        <f t="shared" si="505"/>
        <v>0</v>
      </c>
      <c r="WMD86" s="16">
        <f t="shared" si="505"/>
        <v>0</v>
      </c>
      <c r="WME86" s="16">
        <f t="shared" si="505"/>
        <v>0</v>
      </c>
      <c r="WMF86" s="16">
        <f t="shared" ref="WMF86:WOQ86" si="506">WLR83</f>
        <v>0</v>
      </c>
      <c r="WMG86" s="16">
        <f t="shared" si="506"/>
        <v>0</v>
      </c>
      <c r="WMH86" s="16">
        <f t="shared" si="506"/>
        <v>0</v>
      </c>
      <c r="WMI86" s="16">
        <f t="shared" si="506"/>
        <v>0</v>
      </c>
      <c r="WMJ86" s="16">
        <f t="shared" si="506"/>
        <v>0</v>
      </c>
      <c r="WMK86" s="16">
        <f t="shared" si="506"/>
        <v>0</v>
      </c>
      <c r="WML86" s="16">
        <f t="shared" si="506"/>
        <v>0</v>
      </c>
      <c r="WMM86" s="16">
        <f t="shared" si="506"/>
        <v>0</v>
      </c>
      <c r="WMN86" s="16">
        <f t="shared" si="506"/>
        <v>0</v>
      </c>
      <c r="WMO86" s="16">
        <f t="shared" si="506"/>
        <v>0</v>
      </c>
      <c r="WMP86" s="16">
        <f t="shared" si="506"/>
        <v>0</v>
      </c>
      <c r="WMQ86" s="16">
        <f t="shared" si="506"/>
        <v>0</v>
      </c>
      <c r="WMR86" s="16">
        <f t="shared" si="506"/>
        <v>0</v>
      </c>
      <c r="WMS86" s="16">
        <f t="shared" si="506"/>
        <v>0</v>
      </c>
      <c r="WMT86" s="16">
        <f t="shared" si="506"/>
        <v>0</v>
      </c>
      <c r="WMU86" s="16">
        <f t="shared" si="506"/>
        <v>0</v>
      </c>
      <c r="WMV86" s="16">
        <f t="shared" si="506"/>
        <v>0</v>
      </c>
      <c r="WMW86" s="16">
        <f t="shared" si="506"/>
        <v>0</v>
      </c>
      <c r="WMX86" s="16">
        <f t="shared" si="506"/>
        <v>0</v>
      </c>
      <c r="WMY86" s="16">
        <f t="shared" si="506"/>
        <v>0</v>
      </c>
      <c r="WMZ86" s="16">
        <f t="shared" si="506"/>
        <v>0</v>
      </c>
      <c r="WNA86" s="16">
        <f t="shared" si="506"/>
        <v>0</v>
      </c>
      <c r="WNB86" s="16">
        <f t="shared" si="506"/>
        <v>0</v>
      </c>
      <c r="WNC86" s="16">
        <f t="shared" si="506"/>
        <v>0</v>
      </c>
      <c r="WND86" s="16">
        <f t="shared" si="506"/>
        <v>0</v>
      </c>
      <c r="WNE86" s="16">
        <f t="shared" si="506"/>
        <v>0</v>
      </c>
      <c r="WNF86" s="16">
        <f t="shared" si="506"/>
        <v>0</v>
      </c>
      <c r="WNG86" s="16">
        <f t="shared" si="506"/>
        <v>0</v>
      </c>
      <c r="WNH86" s="16">
        <f t="shared" si="506"/>
        <v>0</v>
      </c>
      <c r="WNI86" s="16">
        <f t="shared" si="506"/>
        <v>0</v>
      </c>
      <c r="WNJ86" s="16">
        <f t="shared" si="506"/>
        <v>0</v>
      </c>
      <c r="WNK86" s="16">
        <f t="shared" si="506"/>
        <v>0</v>
      </c>
      <c r="WNL86" s="16">
        <f t="shared" si="506"/>
        <v>0</v>
      </c>
      <c r="WNM86" s="16">
        <f t="shared" si="506"/>
        <v>0</v>
      </c>
      <c r="WNN86" s="16">
        <f t="shared" si="506"/>
        <v>0</v>
      </c>
      <c r="WNO86" s="16">
        <f t="shared" si="506"/>
        <v>0</v>
      </c>
      <c r="WNP86" s="16">
        <f t="shared" si="506"/>
        <v>0</v>
      </c>
      <c r="WNQ86" s="16">
        <f t="shared" si="506"/>
        <v>0</v>
      </c>
      <c r="WNR86" s="16">
        <f t="shared" si="506"/>
        <v>0</v>
      </c>
      <c r="WNS86" s="16">
        <f t="shared" si="506"/>
        <v>0</v>
      </c>
      <c r="WNT86" s="16">
        <f t="shared" si="506"/>
        <v>0</v>
      </c>
      <c r="WNU86" s="16">
        <f t="shared" si="506"/>
        <v>0</v>
      </c>
      <c r="WNV86" s="16">
        <f t="shared" si="506"/>
        <v>0</v>
      </c>
      <c r="WNW86" s="16">
        <f t="shared" si="506"/>
        <v>0</v>
      </c>
      <c r="WNX86" s="16">
        <f t="shared" si="506"/>
        <v>0</v>
      </c>
      <c r="WNY86" s="16">
        <f t="shared" si="506"/>
        <v>0</v>
      </c>
      <c r="WNZ86" s="16">
        <f t="shared" si="506"/>
        <v>0</v>
      </c>
      <c r="WOA86" s="16">
        <f t="shared" si="506"/>
        <v>0</v>
      </c>
      <c r="WOB86" s="16">
        <f t="shared" si="506"/>
        <v>0</v>
      </c>
      <c r="WOC86" s="16">
        <f t="shared" si="506"/>
        <v>0</v>
      </c>
      <c r="WOD86" s="16">
        <f t="shared" si="506"/>
        <v>0</v>
      </c>
      <c r="WOE86" s="16">
        <f t="shared" si="506"/>
        <v>0</v>
      </c>
      <c r="WOF86" s="16">
        <f t="shared" si="506"/>
        <v>0</v>
      </c>
      <c r="WOG86" s="16">
        <f t="shared" si="506"/>
        <v>0</v>
      </c>
      <c r="WOH86" s="16">
        <f t="shared" si="506"/>
        <v>0</v>
      </c>
      <c r="WOI86" s="16">
        <f t="shared" si="506"/>
        <v>0</v>
      </c>
      <c r="WOJ86" s="16">
        <f t="shared" si="506"/>
        <v>0</v>
      </c>
      <c r="WOK86" s="16">
        <f t="shared" si="506"/>
        <v>0</v>
      </c>
      <c r="WOL86" s="16">
        <f t="shared" si="506"/>
        <v>0</v>
      </c>
      <c r="WOM86" s="16">
        <f t="shared" si="506"/>
        <v>0</v>
      </c>
      <c r="WON86" s="16">
        <f t="shared" si="506"/>
        <v>0</v>
      </c>
      <c r="WOO86" s="16">
        <f t="shared" si="506"/>
        <v>0</v>
      </c>
      <c r="WOP86" s="16">
        <f t="shared" si="506"/>
        <v>0</v>
      </c>
      <c r="WOQ86" s="16">
        <f t="shared" si="506"/>
        <v>0</v>
      </c>
      <c r="WOR86" s="16">
        <f t="shared" ref="WOR86:WRC86" si="507">WOD83</f>
        <v>0</v>
      </c>
      <c r="WOS86" s="16">
        <f t="shared" si="507"/>
        <v>0</v>
      </c>
      <c r="WOT86" s="16">
        <f t="shared" si="507"/>
        <v>0</v>
      </c>
      <c r="WOU86" s="16">
        <f t="shared" si="507"/>
        <v>0</v>
      </c>
      <c r="WOV86" s="16">
        <f t="shared" si="507"/>
        <v>0</v>
      </c>
      <c r="WOW86" s="16">
        <f t="shared" si="507"/>
        <v>0</v>
      </c>
      <c r="WOX86" s="16">
        <f t="shared" si="507"/>
        <v>0</v>
      </c>
      <c r="WOY86" s="16">
        <f t="shared" si="507"/>
        <v>0</v>
      </c>
      <c r="WOZ86" s="16">
        <f t="shared" si="507"/>
        <v>0</v>
      </c>
      <c r="WPA86" s="16">
        <f t="shared" si="507"/>
        <v>0</v>
      </c>
      <c r="WPB86" s="16">
        <f t="shared" si="507"/>
        <v>0</v>
      </c>
      <c r="WPC86" s="16">
        <f t="shared" si="507"/>
        <v>0</v>
      </c>
      <c r="WPD86" s="16">
        <f t="shared" si="507"/>
        <v>0</v>
      </c>
      <c r="WPE86" s="16">
        <f t="shared" si="507"/>
        <v>0</v>
      </c>
      <c r="WPF86" s="16">
        <f t="shared" si="507"/>
        <v>0</v>
      </c>
      <c r="WPG86" s="16">
        <f t="shared" si="507"/>
        <v>0</v>
      </c>
      <c r="WPH86" s="16">
        <f t="shared" si="507"/>
        <v>0</v>
      </c>
      <c r="WPI86" s="16">
        <f t="shared" si="507"/>
        <v>0</v>
      </c>
      <c r="WPJ86" s="16">
        <f t="shared" si="507"/>
        <v>0</v>
      </c>
      <c r="WPK86" s="16">
        <f t="shared" si="507"/>
        <v>0</v>
      </c>
      <c r="WPL86" s="16">
        <f t="shared" si="507"/>
        <v>0</v>
      </c>
      <c r="WPM86" s="16">
        <f t="shared" si="507"/>
        <v>0</v>
      </c>
      <c r="WPN86" s="16">
        <f t="shared" si="507"/>
        <v>0</v>
      </c>
      <c r="WPO86" s="16">
        <f t="shared" si="507"/>
        <v>0</v>
      </c>
      <c r="WPP86" s="16">
        <f t="shared" si="507"/>
        <v>0</v>
      </c>
      <c r="WPQ86" s="16">
        <f t="shared" si="507"/>
        <v>0</v>
      </c>
      <c r="WPR86" s="16">
        <f t="shared" si="507"/>
        <v>0</v>
      </c>
      <c r="WPS86" s="16">
        <f t="shared" si="507"/>
        <v>0</v>
      </c>
      <c r="WPT86" s="16">
        <f t="shared" si="507"/>
        <v>0</v>
      </c>
      <c r="WPU86" s="16">
        <f t="shared" si="507"/>
        <v>0</v>
      </c>
      <c r="WPV86" s="16">
        <f t="shared" si="507"/>
        <v>0</v>
      </c>
      <c r="WPW86" s="16">
        <f t="shared" si="507"/>
        <v>0</v>
      </c>
      <c r="WPX86" s="16">
        <f t="shared" si="507"/>
        <v>0</v>
      </c>
      <c r="WPY86" s="16">
        <f t="shared" si="507"/>
        <v>0</v>
      </c>
      <c r="WPZ86" s="16">
        <f t="shared" si="507"/>
        <v>0</v>
      </c>
      <c r="WQA86" s="16">
        <f t="shared" si="507"/>
        <v>0</v>
      </c>
      <c r="WQB86" s="16">
        <f t="shared" si="507"/>
        <v>0</v>
      </c>
      <c r="WQC86" s="16">
        <f t="shared" si="507"/>
        <v>0</v>
      </c>
      <c r="WQD86" s="16">
        <f t="shared" si="507"/>
        <v>0</v>
      </c>
      <c r="WQE86" s="16">
        <f t="shared" si="507"/>
        <v>0</v>
      </c>
      <c r="WQF86" s="16">
        <f t="shared" si="507"/>
        <v>0</v>
      </c>
      <c r="WQG86" s="16">
        <f t="shared" si="507"/>
        <v>0</v>
      </c>
      <c r="WQH86" s="16">
        <f t="shared" si="507"/>
        <v>0</v>
      </c>
      <c r="WQI86" s="16">
        <f t="shared" si="507"/>
        <v>0</v>
      </c>
      <c r="WQJ86" s="16">
        <f t="shared" si="507"/>
        <v>0</v>
      </c>
      <c r="WQK86" s="16">
        <f t="shared" si="507"/>
        <v>0</v>
      </c>
      <c r="WQL86" s="16">
        <f t="shared" si="507"/>
        <v>0</v>
      </c>
      <c r="WQM86" s="16">
        <f t="shared" si="507"/>
        <v>0</v>
      </c>
      <c r="WQN86" s="16">
        <f t="shared" si="507"/>
        <v>0</v>
      </c>
      <c r="WQO86" s="16">
        <f t="shared" si="507"/>
        <v>0</v>
      </c>
      <c r="WQP86" s="16">
        <f t="shared" si="507"/>
        <v>0</v>
      </c>
      <c r="WQQ86" s="16">
        <f t="shared" si="507"/>
        <v>0</v>
      </c>
      <c r="WQR86" s="16">
        <f t="shared" si="507"/>
        <v>0</v>
      </c>
      <c r="WQS86" s="16">
        <f t="shared" si="507"/>
        <v>0</v>
      </c>
      <c r="WQT86" s="16">
        <f t="shared" si="507"/>
        <v>0</v>
      </c>
      <c r="WQU86" s="16">
        <f t="shared" si="507"/>
        <v>0</v>
      </c>
      <c r="WQV86" s="16">
        <f t="shared" si="507"/>
        <v>0</v>
      </c>
      <c r="WQW86" s="16">
        <f t="shared" si="507"/>
        <v>0</v>
      </c>
      <c r="WQX86" s="16">
        <f t="shared" si="507"/>
        <v>0</v>
      </c>
      <c r="WQY86" s="16">
        <f t="shared" si="507"/>
        <v>0</v>
      </c>
      <c r="WQZ86" s="16">
        <f t="shared" si="507"/>
        <v>0</v>
      </c>
      <c r="WRA86" s="16">
        <f t="shared" si="507"/>
        <v>0</v>
      </c>
      <c r="WRB86" s="16">
        <f t="shared" si="507"/>
        <v>0</v>
      </c>
      <c r="WRC86" s="16">
        <f t="shared" si="507"/>
        <v>0</v>
      </c>
      <c r="WRD86" s="16">
        <f t="shared" ref="WRD86:WTO86" si="508">WQP83</f>
        <v>0</v>
      </c>
      <c r="WRE86" s="16">
        <f t="shared" si="508"/>
        <v>0</v>
      </c>
      <c r="WRF86" s="16">
        <f t="shared" si="508"/>
        <v>0</v>
      </c>
      <c r="WRG86" s="16">
        <f t="shared" si="508"/>
        <v>0</v>
      </c>
      <c r="WRH86" s="16">
        <f t="shared" si="508"/>
        <v>0</v>
      </c>
      <c r="WRI86" s="16">
        <f t="shared" si="508"/>
        <v>0</v>
      </c>
      <c r="WRJ86" s="16">
        <f t="shared" si="508"/>
        <v>0</v>
      </c>
      <c r="WRK86" s="16">
        <f t="shared" si="508"/>
        <v>0</v>
      </c>
      <c r="WRL86" s="16">
        <f t="shared" si="508"/>
        <v>0</v>
      </c>
      <c r="WRM86" s="16">
        <f t="shared" si="508"/>
        <v>0</v>
      </c>
      <c r="WRN86" s="16">
        <f t="shared" si="508"/>
        <v>0</v>
      </c>
      <c r="WRO86" s="16">
        <f t="shared" si="508"/>
        <v>0</v>
      </c>
      <c r="WRP86" s="16">
        <f t="shared" si="508"/>
        <v>0</v>
      </c>
      <c r="WRQ86" s="16">
        <f t="shared" si="508"/>
        <v>0</v>
      </c>
      <c r="WRR86" s="16">
        <f t="shared" si="508"/>
        <v>0</v>
      </c>
      <c r="WRS86" s="16">
        <f t="shared" si="508"/>
        <v>0</v>
      </c>
      <c r="WRT86" s="16">
        <f t="shared" si="508"/>
        <v>0</v>
      </c>
      <c r="WRU86" s="16">
        <f t="shared" si="508"/>
        <v>0</v>
      </c>
      <c r="WRV86" s="16">
        <f t="shared" si="508"/>
        <v>0</v>
      </c>
      <c r="WRW86" s="16">
        <f t="shared" si="508"/>
        <v>0</v>
      </c>
      <c r="WRX86" s="16">
        <f t="shared" si="508"/>
        <v>0</v>
      </c>
      <c r="WRY86" s="16">
        <f t="shared" si="508"/>
        <v>0</v>
      </c>
      <c r="WRZ86" s="16">
        <f t="shared" si="508"/>
        <v>0</v>
      </c>
      <c r="WSA86" s="16">
        <f t="shared" si="508"/>
        <v>0</v>
      </c>
      <c r="WSB86" s="16">
        <f t="shared" si="508"/>
        <v>0</v>
      </c>
      <c r="WSC86" s="16">
        <f t="shared" si="508"/>
        <v>0</v>
      </c>
      <c r="WSD86" s="16">
        <f t="shared" si="508"/>
        <v>0</v>
      </c>
      <c r="WSE86" s="16">
        <f t="shared" si="508"/>
        <v>0</v>
      </c>
      <c r="WSF86" s="16">
        <f t="shared" si="508"/>
        <v>0</v>
      </c>
      <c r="WSG86" s="16">
        <f t="shared" si="508"/>
        <v>0</v>
      </c>
      <c r="WSH86" s="16">
        <f t="shared" si="508"/>
        <v>0</v>
      </c>
      <c r="WSI86" s="16">
        <f t="shared" si="508"/>
        <v>0</v>
      </c>
      <c r="WSJ86" s="16">
        <f t="shared" si="508"/>
        <v>0</v>
      </c>
      <c r="WSK86" s="16">
        <f t="shared" si="508"/>
        <v>0</v>
      </c>
      <c r="WSL86" s="16">
        <f t="shared" si="508"/>
        <v>0</v>
      </c>
      <c r="WSM86" s="16">
        <f t="shared" si="508"/>
        <v>0</v>
      </c>
      <c r="WSN86" s="16">
        <f t="shared" si="508"/>
        <v>0</v>
      </c>
      <c r="WSO86" s="16">
        <f t="shared" si="508"/>
        <v>0</v>
      </c>
      <c r="WSP86" s="16">
        <f t="shared" si="508"/>
        <v>0</v>
      </c>
      <c r="WSQ86" s="16">
        <f t="shared" si="508"/>
        <v>0</v>
      </c>
      <c r="WSR86" s="16">
        <f t="shared" si="508"/>
        <v>0</v>
      </c>
      <c r="WSS86" s="16">
        <f t="shared" si="508"/>
        <v>0</v>
      </c>
      <c r="WST86" s="16">
        <f t="shared" si="508"/>
        <v>0</v>
      </c>
      <c r="WSU86" s="16">
        <f t="shared" si="508"/>
        <v>0</v>
      </c>
      <c r="WSV86" s="16">
        <f t="shared" si="508"/>
        <v>0</v>
      </c>
      <c r="WSW86" s="16">
        <f t="shared" si="508"/>
        <v>0</v>
      </c>
      <c r="WSX86" s="16">
        <f t="shared" si="508"/>
        <v>0</v>
      </c>
      <c r="WSY86" s="16">
        <f t="shared" si="508"/>
        <v>0</v>
      </c>
      <c r="WSZ86" s="16">
        <f t="shared" si="508"/>
        <v>0</v>
      </c>
      <c r="WTA86" s="16">
        <f t="shared" si="508"/>
        <v>0</v>
      </c>
      <c r="WTB86" s="16">
        <f t="shared" si="508"/>
        <v>0</v>
      </c>
      <c r="WTC86" s="16">
        <f t="shared" si="508"/>
        <v>0</v>
      </c>
      <c r="WTD86" s="16">
        <f t="shared" si="508"/>
        <v>0</v>
      </c>
      <c r="WTE86" s="16">
        <f t="shared" si="508"/>
        <v>0</v>
      </c>
      <c r="WTF86" s="16">
        <f t="shared" si="508"/>
        <v>0</v>
      </c>
      <c r="WTG86" s="16">
        <f t="shared" si="508"/>
        <v>0</v>
      </c>
      <c r="WTH86" s="16">
        <f t="shared" si="508"/>
        <v>0</v>
      </c>
      <c r="WTI86" s="16">
        <f t="shared" si="508"/>
        <v>0</v>
      </c>
      <c r="WTJ86" s="16">
        <f t="shared" si="508"/>
        <v>0</v>
      </c>
      <c r="WTK86" s="16">
        <f t="shared" si="508"/>
        <v>0</v>
      </c>
      <c r="WTL86" s="16">
        <f t="shared" si="508"/>
        <v>0</v>
      </c>
      <c r="WTM86" s="16">
        <f t="shared" si="508"/>
        <v>0</v>
      </c>
      <c r="WTN86" s="16">
        <f t="shared" si="508"/>
        <v>0</v>
      </c>
      <c r="WTO86" s="16">
        <f t="shared" si="508"/>
        <v>0</v>
      </c>
      <c r="WTP86" s="16">
        <f t="shared" ref="WTP86:WWA86" si="509">WTB83</f>
        <v>0</v>
      </c>
      <c r="WTQ86" s="16">
        <f t="shared" si="509"/>
        <v>0</v>
      </c>
      <c r="WTR86" s="16">
        <f t="shared" si="509"/>
        <v>0</v>
      </c>
      <c r="WTS86" s="16">
        <f t="shared" si="509"/>
        <v>0</v>
      </c>
      <c r="WTT86" s="16">
        <f t="shared" si="509"/>
        <v>0</v>
      </c>
      <c r="WTU86" s="16">
        <f t="shared" si="509"/>
        <v>0</v>
      </c>
      <c r="WTV86" s="16">
        <f t="shared" si="509"/>
        <v>0</v>
      </c>
      <c r="WTW86" s="16">
        <f t="shared" si="509"/>
        <v>0</v>
      </c>
      <c r="WTX86" s="16">
        <f t="shared" si="509"/>
        <v>0</v>
      </c>
      <c r="WTY86" s="16">
        <f t="shared" si="509"/>
        <v>0</v>
      </c>
      <c r="WTZ86" s="16">
        <f t="shared" si="509"/>
        <v>0</v>
      </c>
      <c r="WUA86" s="16">
        <f t="shared" si="509"/>
        <v>0</v>
      </c>
      <c r="WUB86" s="16">
        <f t="shared" si="509"/>
        <v>0</v>
      </c>
      <c r="WUC86" s="16">
        <f t="shared" si="509"/>
        <v>0</v>
      </c>
      <c r="WUD86" s="16">
        <f t="shared" si="509"/>
        <v>0</v>
      </c>
      <c r="WUE86" s="16">
        <f t="shared" si="509"/>
        <v>0</v>
      </c>
      <c r="WUF86" s="16">
        <f t="shared" si="509"/>
        <v>0</v>
      </c>
      <c r="WUG86" s="16">
        <f t="shared" si="509"/>
        <v>0</v>
      </c>
      <c r="WUH86" s="16">
        <f t="shared" si="509"/>
        <v>0</v>
      </c>
      <c r="WUI86" s="16">
        <f t="shared" si="509"/>
        <v>0</v>
      </c>
      <c r="WUJ86" s="16">
        <f t="shared" si="509"/>
        <v>0</v>
      </c>
      <c r="WUK86" s="16">
        <f t="shared" si="509"/>
        <v>0</v>
      </c>
      <c r="WUL86" s="16">
        <f t="shared" si="509"/>
        <v>0</v>
      </c>
      <c r="WUM86" s="16">
        <f t="shared" si="509"/>
        <v>0</v>
      </c>
      <c r="WUN86" s="16">
        <f t="shared" si="509"/>
        <v>0</v>
      </c>
      <c r="WUO86" s="16">
        <f t="shared" si="509"/>
        <v>0</v>
      </c>
      <c r="WUP86" s="16">
        <f t="shared" si="509"/>
        <v>0</v>
      </c>
      <c r="WUQ86" s="16">
        <f t="shared" si="509"/>
        <v>0</v>
      </c>
      <c r="WUR86" s="16">
        <f t="shared" si="509"/>
        <v>0</v>
      </c>
      <c r="WUS86" s="16">
        <f t="shared" si="509"/>
        <v>0</v>
      </c>
      <c r="WUT86" s="16">
        <f t="shared" si="509"/>
        <v>0</v>
      </c>
      <c r="WUU86" s="16">
        <f t="shared" si="509"/>
        <v>0</v>
      </c>
      <c r="WUV86" s="16">
        <f t="shared" si="509"/>
        <v>0</v>
      </c>
      <c r="WUW86" s="16">
        <f t="shared" si="509"/>
        <v>0</v>
      </c>
      <c r="WUX86" s="16">
        <f t="shared" si="509"/>
        <v>0</v>
      </c>
      <c r="WUY86" s="16">
        <f t="shared" si="509"/>
        <v>0</v>
      </c>
      <c r="WUZ86" s="16">
        <f t="shared" si="509"/>
        <v>0</v>
      </c>
      <c r="WVA86" s="16">
        <f t="shared" si="509"/>
        <v>0</v>
      </c>
      <c r="WVB86" s="16">
        <f t="shared" si="509"/>
        <v>0</v>
      </c>
      <c r="WVC86" s="16">
        <f t="shared" si="509"/>
        <v>0</v>
      </c>
      <c r="WVD86" s="16">
        <f t="shared" si="509"/>
        <v>0</v>
      </c>
      <c r="WVE86" s="16">
        <f t="shared" si="509"/>
        <v>0</v>
      </c>
      <c r="WVF86" s="16">
        <f t="shared" si="509"/>
        <v>0</v>
      </c>
      <c r="WVG86" s="16">
        <f t="shared" si="509"/>
        <v>0</v>
      </c>
      <c r="WVH86" s="16">
        <f t="shared" si="509"/>
        <v>0</v>
      </c>
      <c r="WVI86" s="16">
        <f t="shared" si="509"/>
        <v>0</v>
      </c>
      <c r="WVJ86" s="16">
        <f t="shared" si="509"/>
        <v>0</v>
      </c>
      <c r="WVK86" s="16">
        <f t="shared" si="509"/>
        <v>0</v>
      </c>
      <c r="WVL86" s="16">
        <f t="shared" si="509"/>
        <v>0</v>
      </c>
      <c r="WVM86" s="16">
        <f t="shared" si="509"/>
        <v>0</v>
      </c>
      <c r="WVN86" s="16">
        <f t="shared" si="509"/>
        <v>0</v>
      </c>
      <c r="WVO86" s="16">
        <f t="shared" si="509"/>
        <v>0</v>
      </c>
      <c r="WVP86" s="16">
        <f t="shared" si="509"/>
        <v>0</v>
      </c>
      <c r="WVQ86" s="16">
        <f t="shared" si="509"/>
        <v>0</v>
      </c>
      <c r="WVR86" s="16">
        <f t="shared" si="509"/>
        <v>0</v>
      </c>
      <c r="WVS86" s="16">
        <f t="shared" si="509"/>
        <v>0</v>
      </c>
      <c r="WVT86" s="16">
        <f t="shared" si="509"/>
        <v>0</v>
      </c>
      <c r="WVU86" s="16">
        <f t="shared" si="509"/>
        <v>0</v>
      </c>
      <c r="WVV86" s="16">
        <f t="shared" si="509"/>
        <v>0</v>
      </c>
      <c r="WVW86" s="16">
        <f t="shared" si="509"/>
        <v>0</v>
      </c>
      <c r="WVX86" s="16">
        <f t="shared" si="509"/>
        <v>0</v>
      </c>
      <c r="WVY86" s="16">
        <f t="shared" si="509"/>
        <v>0</v>
      </c>
      <c r="WVZ86" s="16">
        <f t="shared" si="509"/>
        <v>0</v>
      </c>
      <c r="WWA86" s="16">
        <f t="shared" si="509"/>
        <v>0</v>
      </c>
      <c r="WWB86" s="16">
        <f t="shared" ref="WWB86:WYM86" si="510">WVN83</f>
        <v>0</v>
      </c>
      <c r="WWC86" s="16">
        <f t="shared" si="510"/>
        <v>0</v>
      </c>
      <c r="WWD86" s="16">
        <f t="shared" si="510"/>
        <v>0</v>
      </c>
      <c r="WWE86" s="16">
        <f t="shared" si="510"/>
        <v>0</v>
      </c>
      <c r="WWF86" s="16">
        <f t="shared" si="510"/>
        <v>0</v>
      </c>
      <c r="WWG86" s="16">
        <f t="shared" si="510"/>
        <v>0</v>
      </c>
      <c r="WWH86" s="16">
        <f t="shared" si="510"/>
        <v>0</v>
      </c>
      <c r="WWI86" s="16">
        <f t="shared" si="510"/>
        <v>0</v>
      </c>
      <c r="WWJ86" s="16">
        <f t="shared" si="510"/>
        <v>0</v>
      </c>
      <c r="WWK86" s="16">
        <f t="shared" si="510"/>
        <v>0</v>
      </c>
      <c r="WWL86" s="16">
        <f t="shared" si="510"/>
        <v>0</v>
      </c>
      <c r="WWM86" s="16">
        <f t="shared" si="510"/>
        <v>0</v>
      </c>
      <c r="WWN86" s="16">
        <f t="shared" si="510"/>
        <v>0</v>
      </c>
      <c r="WWO86" s="16">
        <f t="shared" si="510"/>
        <v>0</v>
      </c>
      <c r="WWP86" s="16">
        <f t="shared" si="510"/>
        <v>0</v>
      </c>
      <c r="WWQ86" s="16">
        <f t="shared" si="510"/>
        <v>0</v>
      </c>
      <c r="WWR86" s="16">
        <f t="shared" si="510"/>
        <v>0</v>
      </c>
      <c r="WWS86" s="16">
        <f t="shared" si="510"/>
        <v>0</v>
      </c>
      <c r="WWT86" s="16">
        <f t="shared" si="510"/>
        <v>0</v>
      </c>
      <c r="WWU86" s="16">
        <f t="shared" si="510"/>
        <v>0</v>
      </c>
      <c r="WWV86" s="16">
        <f t="shared" si="510"/>
        <v>0</v>
      </c>
      <c r="WWW86" s="16">
        <f t="shared" si="510"/>
        <v>0</v>
      </c>
      <c r="WWX86" s="16">
        <f t="shared" si="510"/>
        <v>0</v>
      </c>
      <c r="WWY86" s="16">
        <f t="shared" si="510"/>
        <v>0</v>
      </c>
      <c r="WWZ86" s="16">
        <f t="shared" si="510"/>
        <v>0</v>
      </c>
      <c r="WXA86" s="16">
        <f t="shared" si="510"/>
        <v>0</v>
      </c>
      <c r="WXB86" s="16">
        <f t="shared" si="510"/>
        <v>0</v>
      </c>
      <c r="WXC86" s="16">
        <f t="shared" si="510"/>
        <v>0</v>
      </c>
      <c r="WXD86" s="16">
        <f t="shared" si="510"/>
        <v>0</v>
      </c>
      <c r="WXE86" s="16">
        <f t="shared" si="510"/>
        <v>0</v>
      </c>
      <c r="WXF86" s="16">
        <f t="shared" si="510"/>
        <v>0</v>
      </c>
      <c r="WXG86" s="16">
        <f t="shared" si="510"/>
        <v>0</v>
      </c>
      <c r="WXH86" s="16">
        <f t="shared" si="510"/>
        <v>0</v>
      </c>
      <c r="WXI86" s="16">
        <f t="shared" si="510"/>
        <v>0</v>
      </c>
      <c r="WXJ86" s="16">
        <f t="shared" si="510"/>
        <v>0</v>
      </c>
      <c r="WXK86" s="16">
        <f t="shared" si="510"/>
        <v>0</v>
      </c>
      <c r="WXL86" s="16">
        <f t="shared" si="510"/>
        <v>0</v>
      </c>
      <c r="WXM86" s="16">
        <f t="shared" si="510"/>
        <v>0</v>
      </c>
      <c r="WXN86" s="16">
        <f t="shared" si="510"/>
        <v>0</v>
      </c>
      <c r="WXO86" s="16">
        <f t="shared" si="510"/>
        <v>0</v>
      </c>
      <c r="WXP86" s="16">
        <f t="shared" si="510"/>
        <v>0</v>
      </c>
      <c r="WXQ86" s="16">
        <f t="shared" si="510"/>
        <v>0</v>
      </c>
      <c r="WXR86" s="16">
        <f t="shared" si="510"/>
        <v>0</v>
      </c>
      <c r="WXS86" s="16">
        <f t="shared" si="510"/>
        <v>0</v>
      </c>
      <c r="WXT86" s="16">
        <f t="shared" si="510"/>
        <v>0</v>
      </c>
      <c r="WXU86" s="16">
        <f t="shared" si="510"/>
        <v>0</v>
      </c>
      <c r="WXV86" s="16">
        <f t="shared" si="510"/>
        <v>0</v>
      </c>
      <c r="WXW86" s="16">
        <f t="shared" si="510"/>
        <v>0</v>
      </c>
      <c r="WXX86" s="16">
        <f t="shared" si="510"/>
        <v>0</v>
      </c>
      <c r="WXY86" s="16">
        <f t="shared" si="510"/>
        <v>0</v>
      </c>
      <c r="WXZ86" s="16">
        <f t="shared" si="510"/>
        <v>0</v>
      </c>
      <c r="WYA86" s="16">
        <f t="shared" si="510"/>
        <v>0</v>
      </c>
      <c r="WYB86" s="16">
        <f t="shared" si="510"/>
        <v>0</v>
      </c>
      <c r="WYC86" s="16">
        <f t="shared" si="510"/>
        <v>0</v>
      </c>
      <c r="WYD86" s="16">
        <f t="shared" si="510"/>
        <v>0</v>
      </c>
      <c r="WYE86" s="16">
        <f t="shared" si="510"/>
        <v>0</v>
      </c>
      <c r="WYF86" s="16">
        <f t="shared" si="510"/>
        <v>0</v>
      </c>
      <c r="WYG86" s="16">
        <f t="shared" si="510"/>
        <v>0</v>
      </c>
      <c r="WYH86" s="16">
        <f t="shared" si="510"/>
        <v>0</v>
      </c>
      <c r="WYI86" s="16">
        <f t="shared" si="510"/>
        <v>0</v>
      </c>
      <c r="WYJ86" s="16">
        <f t="shared" si="510"/>
        <v>0</v>
      </c>
      <c r="WYK86" s="16">
        <f t="shared" si="510"/>
        <v>0</v>
      </c>
      <c r="WYL86" s="16">
        <f t="shared" si="510"/>
        <v>0</v>
      </c>
      <c r="WYM86" s="16">
        <f t="shared" si="510"/>
        <v>0</v>
      </c>
      <c r="WYN86" s="16">
        <f t="shared" ref="WYN86:XAY86" si="511">WXZ83</f>
        <v>0</v>
      </c>
      <c r="WYO86" s="16">
        <f t="shared" si="511"/>
        <v>0</v>
      </c>
      <c r="WYP86" s="16">
        <f t="shared" si="511"/>
        <v>0</v>
      </c>
      <c r="WYQ86" s="16">
        <f t="shared" si="511"/>
        <v>0</v>
      </c>
      <c r="WYR86" s="16">
        <f t="shared" si="511"/>
        <v>0</v>
      </c>
      <c r="WYS86" s="16">
        <f t="shared" si="511"/>
        <v>0</v>
      </c>
      <c r="WYT86" s="16">
        <f t="shared" si="511"/>
        <v>0</v>
      </c>
      <c r="WYU86" s="16">
        <f t="shared" si="511"/>
        <v>0</v>
      </c>
      <c r="WYV86" s="16">
        <f t="shared" si="511"/>
        <v>0</v>
      </c>
      <c r="WYW86" s="16">
        <f t="shared" si="511"/>
        <v>0</v>
      </c>
      <c r="WYX86" s="16">
        <f t="shared" si="511"/>
        <v>0</v>
      </c>
      <c r="WYY86" s="16">
        <f t="shared" si="511"/>
        <v>0</v>
      </c>
      <c r="WYZ86" s="16">
        <f t="shared" si="511"/>
        <v>0</v>
      </c>
      <c r="WZA86" s="16">
        <f t="shared" si="511"/>
        <v>0</v>
      </c>
      <c r="WZB86" s="16">
        <f t="shared" si="511"/>
        <v>0</v>
      </c>
      <c r="WZC86" s="16">
        <f t="shared" si="511"/>
        <v>0</v>
      </c>
      <c r="WZD86" s="16">
        <f t="shared" si="511"/>
        <v>0</v>
      </c>
      <c r="WZE86" s="16">
        <f t="shared" si="511"/>
        <v>0</v>
      </c>
      <c r="WZF86" s="16">
        <f t="shared" si="511"/>
        <v>0</v>
      </c>
      <c r="WZG86" s="16">
        <f t="shared" si="511"/>
        <v>0</v>
      </c>
      <c r="WZH86" s="16">
        <f t="shared" si="511"/>
        <v>0</v>
      </c>
      <c r="WZI86" s="16">
        <f t="shared" si="511"/>
        <v>0</v>
      </c>
      <c r="WZJ86" s="16">
        <f t="shared" si="511"/>
        <v>0</v>
      </c>
      <c r="WZK86" s="16">
        <f t="shared" si="511"/>
        <v>0</v>
      </c>
      <c r="WZL86" s="16">
        <f t="shared" si="511"/>
        <v>0</v>
      </c>
      <c r="WZM86" s="16">
        <f t="shared" si="511"/>
        <v>0</v>
      </c>
      <c r="WZN86" s="16">
        <f t="shared" si="511"/>
        <v>0</v>
      </c>
      <c r="WZO86" s="16">
        <f t="shared" si="511"/>
        <v>0</v>
      </c>
      <c r="WZP86" s="16">
        <f t="shared" si="511"/>
        <v>0</v>
      </c>
      <c r="WZQ86" s="16">
        <f t="shared" si="511"/>
        <v>0</v>
      </c>
      <c r="WZR86" s="16">
        <f t="shared" si="511"/>
        <v>0</v>
      </c>
      <c r="WZS86" s="16">
        <f t="shared" si="511"/>
        <v>0</v>
      </c>
      <c r="WZT86" s="16">
        <f t="shared" si="511"/>
        <v>0</v>
      </c>
      <c r="WZU86" s="16">
        <f t="shared" si="511"/>
        <v>0</v>
      </c>
      <c r="WZV86" s="16">
        <f t="shared" si="511"/>
        <v>0</v>
      </c>
      <c r="WZW86" s="16">
        <f t="shared" si="511"/>
        <v>0</v>
      </c>
      <c r="WZX86" s="16">
        <f t="shared" si="511"/>
        <v>0</v>
      </c>
      <c r="WZY86" s="16">
        <f t="shared" si="511"/>
        <v>0</v>
      </c>
      <c r="WZZ86" s="16">
        <f t="shared" si="511"/>
        <v>0</v>
      </c>
      <c r="XAA86" s="16">
        <f t="shared" si="511"/>
        <v>0</v>
      </c>
      <c r="XAB86" s="16">
        <f t="shared" si="511"/>
        <v>0</v>
      </c>
      <c r="XAC86" s="16">
        <f t="shared" si="511"/>
        <v>0</v>
      </c>
      <c r="XAD86" s="16">
        <f t="shared" si="511"/>
        <v>0</v>
      </c>
      <c r="XAE86" s="16">
        <f t="shared" si="511"/>
        <v>0</v>
      </c>
      <c r="XAF86" s="16">
        <f t="shared" si="511"/>
        <v>0</v>
      </c>
      <c r="XAG86" s="16">
        <f t="shared" si="511"/>
        <v>0</v>
      </c>
      <c r="XAH86" s="16">
        <f t="shared" si="511"/>
        <v>0</v>
      </c>
      <c r="XAI86" s="16">
        <f t="shared" si="511"/>
        <v>0</v>
      </c>
      <c r="XAJ86" s="16">
        <f t="shared" si="511"/>
        <v>0</v>
      </c>
      <c r="XAK86" s="16">
        <f t="shared" si="511"/>
        <v>0</v>
      </c>
      <c r="XAL86" s="16">
        <f t="shared" si="511"/>
        <v>0</v>
      </c>
      <c r="XAM86" s="16">
        <f t="shared" si="511"/>
        <v>0</v>
      </c>
      <c r="XAN86" s="16">
        <f t="shared" si="511"/>
        <v>0</v>
      </c>
      <c r="XAO86" s="16">
        <f t="shared" si="511"/>
        <v>0</v>
      </c>
      <c r="XAP86" s="16">
        <f t="shared" si="511"/>
        <v>0</v>
      </c>
      <c r="XAQ86" s="16">
        <f t="shared" si="511"/>
        <v>0</v>
      </c>
      <c r="XAR86" s="16">
        <f t="shared" si="511"/>
        <v>0</v>
      </c>
      <c r="XAS86" s="16">
        <f t="shared" si="511"/>
        <v>0</v>
      </c>
      <c r="XAT86" s="16">
        <f t="shared" si="511"/>
        <v>0</v>
      </c>
      <c r="XAU86" s="16">
        <f t="shared" si="511"/>
        <v>0</v>
      </c>
      <c r="XAV86" s="16">
        <f t="shared" si="511"/>
        <v>0</v>
      </c>
      <c r="XAW86" s="16">
        <f t="shared" si="511"/>
        <v>0</v>
      </c>
      <c r="XAX86" s="16">
        <f t="shared" si="511"/>
        <v>0</v>
      </c>
      <c r="XAY86" s="16">
        <f t="shared" si="511"/>
        <v>0</v>
      </c>
      <c r="XAZ86" s="16">
        <f t="shared" ref="XAZ86:XDK86" si="512">XAL83</f>
        <v>0</v>
      </c>
      <c r="XBA86" s="16">
        <f t="shared" si="512"/>
        <v>0</v>
      </c>
      <c r="XBB86" s="16">
        <f t="shared" si="512"/>
        <v>0</v>
      </c>
      <c r="XBC86" s="16">
        <f t="shared" si="512"/>
        <v>0</v>
      </c>
      <c r="XBD86" s="16">
        <f t="shared" si="512"/>
        <v>0</v>
      </c>
      <c r="XBE86" s="16">
        <f t="shared" si="512"/>
        <v>0</v>
      </c>
      <c r="XBF86" s="16">
        <f t="shared" si="512"/>
        <v>0</v>
      </c>
      <c r="XBG86" s="16">
        <f t="shared" si="512"/>
        <v>0</v>
      </c>
      <c r="XBH86" s="16">
        <f t="shared" si="512"/>
        <v>0</v>
      </c>
      <c r="XBI86" s="16">
        <f t="shared" si="512"/>
        <v>0</v>
      </c>
      <c r="XBJ86" s="16">
        <f t="shared" si="512"/>
        <v>0</v>
      </c>
      <c r="XBK86" s="16">
        <f t="shared" si="512"/>
        <v>0</v>
      </c>
      <c r="XBL86" s="16">
        <f t="shared" si="512"/>
        <v>0</v>
      </c>
      <c r="XBM86" s="16">
        <f t="shared" si="512"/>
        <v>0</v>
      </c>
      <c r="XBN86" s="16">
        <f t="shared" si="512"/>
        <v>0</v>
      </c>
      <c r="XBO86" s="16">
        <f t="shared" si="512"/>
        <v>0</v>
      </c>
      <c r="XBP86" s="16">
        <f t="shared" si="512"/>
        <v>0</v>
      </c>
      <c r="XBQ86" s="16">
        <f t="shared" si="512"/>
        <v>0</v>
      </c>
      <c r="XBR86" s="16">
        <f t="shared" si="512"/>
        <v>0</v>
      </c>
      <c r="XBS86" s="16">
        <f t="shared" si="512"/>
        <v>0</v>
      </c>
      <c r="XBT86" s="16">
        <f t="shared" si="512"/>
        <v>0</v>
      </c>
      <c r="XBU86" s="16">
        <f t="shared" si="512"/>
        <v>0</v>
      </c>
      <c r="XBV86" s="16">
        <f t="shared" si="512"/>
        <v>0</v>
      </c>
      <c r="XBW86" s="16">
        <f t="shared" si="512"/>
        <v>0</v>
      </c>
      <c r="XBX86" s="16">
        <f t="shared" si="512"/>
        <v>0</v>
      </c>
      <c r="XBY86" s="16">
        <f t="shared" si="512"/>
        <v>0</v>
      </c>
      <c r="XBZ86" s="16">
        <f t="shared" si="512"/>
        <v>0</v>
      </c>
      <c r="XCA86" s="16">
        <f t="shared" si="512"/>
        <v>0</v>
      </c>
      <c r="XCB86" s="16">
        <f t="shared" si="512"/>
        <v>0</v>
      </c>
      <c r="XCC86" s="16">
        <f t="shared" si="512"/>
        <v>0</v>
      </c>
      <c r="XCD86" s="16">
        <f t="shared" si="512"/>
        <v>0</v>
      </c>
      <c r="XCE86" s="16">
        <f t="shared" si="512"/>
        <v>0</v>
      </c>
      <c r="XCF86" s="16">
        <f t="shared" si="512"/>
        <v>0</v>
      </c>
      <c r="XCG86" s="16">
        <f t="shared" si="512"/>
        <v>0</v>
      </c>
      <c r="XCH86" s="16">
        <f t="shared" si="512"/>
        <v>0</v>
      </c>
      <c r="XCI86" s="16">
        <f t="shared" si="512"/>
        <v>0</v>
      </c>
      <c r="XCJ86" s="16">
        <f t="shared" si="512"/>
        <v>0</v>
      </c>
      <c r="XCK86" s="16">
        <f t="shared" si="512"/>
        <v>0</v>
      </c>
      <c r="XCL86" s="16">
        <f t="shared" si="512"/>
        <v>0</v>
      </c>
      <c r="XCM86" s="16">
        <f t="shared" si="512"/>
        <v>0</v>
      </c>
      <c r="XCN86" s="16">
        <f t="shared" si="512"/>
        <v>0</v>
      </c>
      <c r="XCO86" s="16">
        <f t="shared" si="512"/>
        <v>0</v>
      </c>
      <c r="XCP86" s="16">
        <f t="shared" si="512"/>
        <v>0</v>
      </c>
      <c r="XCQ86" s="16">
        <f t="shared" si="512"/>
        <v>0</v>
      </c>
      <c r="XCR86" s="16">
        <f t="shared" si="512"/>
        <v>0</v>
      </c>
      <c r="XCS86" s="16">
        <f t="shared" si="512"/>
        <v>0</v>
      </c>
      <c r="XCT86" s="16">
        <f t="shared" si="512"/>
        <v>0</v>
      </c>
      <c r="XCU86" s="16">
        <f t="shared" si="512"/>
        <v>0</v>
      </c>
      <c r="XCV86" s="16">
        <f t="shared" si="512"/>
        <v>0</v>
      </c>
      <c r="XCW86" s="16">
        <f t="shared" si="512"/>
        <v>0</v>
      </c>
      <c r="XCX86" s="16">
        <f t="shared" si="512"/>
        <v>0</v>
      </c>
      <c r="XCY86" s="16">
        <f t="shared" si="512"/>
        <v>0</v>
      </c>
      <c r="XCZ86" s="16">
        <f t="shared" si="512"/>
        <v>0</v>
      </c>
      <c r="XDA86" s="16">
        <f t="shared" si="512"/>
        <v>0</v>
      </c>
      <c r="XDB86" s="16">
        <f t="shared" si="512"/>
        <v>0</v>
      </c>
      <c r="XDC86" s="16">
        <f t="shared" si="512"/>
        <v>0</v>
      </c>
      <c r="XDD86" s="16">
        <f t="shared" si="512"/>
        <v>0</v>
      </c>
      <c r="XDE86" s="16">
        <f t="shared" si="512"/>
        <v>0</v>
      </c>
      <c r="XDF86" s="16">
        <f t="shared" si="512"/>
        <v>0</v>
      </c>
      <c r="XDG86" s="16">
        <f t="shared" si="512"/>
        <v>0</v>
      </c>
      <c r="XDH86" s="16">
        <f t="shared" si="512"/>
        <v>0</v>
      </c>
      <c r="XDI86" s="16">
        <f t="shared" si="512"/>
        <v>0</v>
      </c>
      <c r="XDJ86" s="16">
        <f t="shared" si="512"/>
        <v>0</v>
      </c>
      <c r="XDK86" s="16">
        <f t="shared" si="512"/>
        <v>0</v>
      </c>
      <c r="XDL86" s="16">
        <f t="shared" ref="XDL86:XFD86" si="513">XCX83</f>
        <v>0</v>
      </c>
      <c r="XDM86" s="16">
        <f t="shared" si="513"/>
        <v>0</v>
      </c>
      <c r="XDN86" s="16">
        <f t="shared" si="513"/>
        <v>0</v>
      </c>
      <c r="XDO86" s="16">
        <f t="shared" si="513"/>
        <v>0</v>
      </c>
      <c r="XDP86" s="16">
        <f t="shared" si="513"/>
        <v>0</v>
      </c>
      <c r="XDQ86" s="16">
        <f t="shared" si="513"/>
        <v>0</v>
      </c>
      <c r="XDR86" s="16">
        <f t="shared" si="513"/>
        <v>0</v>
      </c>
      <c r="XDS86" s="16">
        <f t="shared" si="513"/>
        <v>0</v>
      </c>
      <c r="XDT86" s="16">
        <f t="shared" si="513"/>
        <v>0</v>
      </c>
      <c r="XDU86" s="16">
        <f t="shared" si="513"/>
        <v>0</v>
      </c>
      <c r="XDV86" s="16">
        <f t="shared" si="513"/>
        <v>0</v>
      </c>
      <c r="XDW86" s="16">
        <f t="shared" si="513"/>
        <v>0</v>
      </c>
      <c r="XDX86" s="16">
        <f t="shared" si="513"/>
        <v>0</v>
      </c>
      <c r="XDY86" s="16">
        <f t="shared" si="513"/>
        <v>0</v>
      </c>
      <c r="XDZ86" s="16">
        <f t="shared" si="513"/>
        <v>0</v>
      </c>
      <c r="XEA86" s="16">
        <f t="shared" si="513"/>
        <v>0</v>
      </c>
      <c r="XEB86" s="16">
        <f t="shared" si="513"/>
        <v>0</v>
      </c>
      <c r="XEC86" s="16">
        <f t="shared" si="513"/>
        <v>0</v>
      </c>
      <c r="XED86" s="16">
        <f t="shared" si="513"/>
        <v>0</v>
      </c>
      <c r="XEE86" s="16">
        <f t="shared" si="513"/>
        <v>0</v>
      </c>
      <c r="XEF86" s="16">
        <f t="shared" si="513"/>
        <v>0</v>
      </c>
      <c r="XEG86" s="16">
        <f t="shared" si="513"/>
        <v>0</v>
      </c>
      <c r="XEH86" s="16">
        <f t="shared" si="513"/>
        <v>0</v>
      </c>
      <c r="XEI86" s="16">
        <f t="shared" si="513"/>
        <v>0</v>
      </c>
      <c r="XEJ86" s="16">
        <f t="shared" si="513"/>
        <v>0</v>
      </c>
      <c r="XEK86" s="16">
        <f t="shared" si="513"/>
        <v>0</v>
      </c>
      <c r="XEL86" s="16">
        <f t="shared" si="513"/>
        <v>0</v>
      </c>
      <c r="XEM86" s="16">
        <f t="shared" si="513"/>
        <v>0</v>
      </c>
      <c r="XEN86" s="16">
        <f t="shared" si="513"/>
        <v>0</v>
      </c>
      <c r="XEO86" s="16">
        <f t="shared" si="513"/>
        <v>0</v>
      </c>
      <c r="XEP86" s="16">
        <f t="shared" si="513"/>
        <v>0</v>
      </c>
      <c r="XEQ86" s="16">
        <f t="shared" si="513"/>
        <v>0</v>
      </c>
      <c r="XER86" s="16">
        <f t="shared" si="513"/>
        <v>0</v>
      </c>
      <c r="XES86" s="16">
        <f t="shared" si="513"/>
        <v>0</v>
      </c>
      <c r="XET86" s="16">
        <f t="shared" si="513"/>
        <v>0</v>
      </c>
      <c r="XEU86" s="16">
        <f t="shared" si="513"/>
        <v>0</v>
      </c>
      <c r="XEV86" s="16">
        <f t="shared" si="513"/>
        <v>0</v>
      </c>
      <c r="XEW86" s="16">
        <f t="shared" si="513"/>
        <v>0</v>
      </c>
      <c r="XEX86" s="16">
        <f t="shared" si="513"/>
        <v>0</v>
      </c>
      <c r="XEY86" s="16">
        <f t="shared" si="513"/>
        <v>0</v>
      </c>
      <c r="XEZ86" s="16">
        <f t="shared" si="513"/>
        <v>0</v>
      </c>
      <c r="XFA86" s="16">
        <f t="shared" si="513"/>
        <v>0</v>
      </c>
      <c r="XFB86" s="16">
        <f t="shared" si="513"/>
        <v>0</v>
      </c>
      <c r="XFC86" s="16">
        <f t="shared" si="513"/>
        <v>0</v>
      </c>
      <c r="XFD86" s="16">
        <f t="shared" si="513"/>
        <v>0</v>
      </c>
    </row>
    <row r="87" spans="2:16384">
      <c r="B87" s="14" t="s">
        <v>174</v>
      </c>
      <c r="C87" s="14">
        <f>IF($C$59=Daftar!$H$6,$D87,IF($C$59=Daftar!$H$7,$E87,$F87))</f>
        <v>25</v>
      </c>
      <c r="D87" s="16">
        <v>25</v>
      </c>
      <c r="E87" s="16">
        <v>21</v>
      </c>
      <c r="F87" s="16">
        <v>42</v>
      </c>
      <c r="H87" s="4"/>
      <c r="I87" s="22" t="s">
        <v>82</v>
      </c>
      <c r="J87" s="22"/>
      <c r="K87" s="4" t="s">
        <v>65</v>
      </c>
    </row>
    <row r="88" spans="2:16384">
      <c r="B88" s="14" t="s">
        <v>175</v>
      </c>
      <c r="C88" s="14">
        <f>IF($C$59=Daftar!$H$6,$D88,IF($C$59=Daftar!$H$7,$E88,$F88))</f>
        <v>31</v>
      </c>
      <c r="D88" s="16">
        <v>31</v>
      </c>
      <c r="E88" s="16">
        <v>41</v>
      </c>
      <c r="F88" s="16">
        <v>48</v>
      </c>
      <c r="H88" s="4"/>
      <c r="I88" s="22" t="s">
        <v>82</v>
      </c>
      <c r="J88" s="22"/>
      <c r="K88" s="4" t="s">
        <v>65</v>
      </c>
    </row>
    <row r="89" spans="2:16384">
      <c r="B89" s="14" t="s">
        <v>205</v>
      </c>
      <c r="C89" s="14">
        <f>IF($C$59=Daftar!$H$6,$D89,IF($C$59=Daftar!$H$7,$E89,$F89))</f>
        <v>0</v>
      </c>
      <c r="D89" s="16">
        <v>0</v>
      </c>
      <c r="E89" s="16">
        <v>0</v>
      </c>
      <c r="F89" s="16">
        <v>0</v>
      </c>
      <c r="H89" s="4"/>
      <c r="I89" s="22" t="s">
        <v>82</v>
      </c>
      <c r="J89" s="22"/>
      <c r="K89" s="4" t="s">
        <v>65</v>
      </c>
    </row>
    <row r="90" spans="2:16384">
      <c r="B90" s="14" t="s">
        <v>176</v>
      </c>
      <c r="C90" s="14">
        <f>IF($C$59=Daftar!$H$6,$D90,IF($C$59=Daftar!$H$7,$E90,$F90))</f>
        <v>17</v>
      </c>
      <c r="D90" s="16">
        <v>17</v>
      </c>
      <c r="E90" s="16">
        <v>17</v>
      </c>
      <c r="F90" s="16">
        <v>18</v>
      </c>
      <c r="H90" s="4"/>
      <c r="I90" s="22" t="s">
        <v>82</v>
      </c>
      <c r="J90" s="22"/>
      <c r="K90" s="4" t="s">
        <v>65</v>
      </c>
    </row>
    <row r="91" spans="2:16384">
      <c r="B91" s="14" t="s">
        <v>177</v>
      </c>
      <c r="C91" s="14">
        <f>IF($C$59=Daftar!$H$6,$D91,IF($C$59=Daftar!$H$7,$E91,$F91))</f>
        <v>1</v>
      </c>
      <c r="D91" s="16">
        <v>1</v>
      </c>
      <c r="E91" s="16">
        <v>1</v>
      </c>
      <c r="F91" s="16">
        <v>3</v>
      </c>
      <c r="H91" s="4"/>
      <c r="I91" s="22" t="s">
        <v>82</v>
      </c>
      <c r="J91" s="22"/>
      <c r="K91" s="4" t="s">
        <v>65</v>
      </c>
    </row>
    <row r="92" spans="2:16384">
      <c r="B92" s="14" t="s">
        <v>178</v>
      </c>
      <c r="C92" s="14">
        <f>IF($C$59=Daftar!$H$6,$D92,IF($C$59=Daftar!$H$7,$E92,$F92))</f>
        <v>177</v>
      </c>
      <c r="D92" s="16">
        <f>SUM(D83:D91)</f>
        <v>177</v>
      </c>
      <c r="E92" s="16">
        <f>SUM(E83:E91)</f>
        <v>189</v>
      </c>
      <c r="F92" s="16">
        <f>SUM(F83:F91)</f>
        <v>277</v>
      </c>
      <c r="H92" s="4"/>
      <c r="I92" s="22" t="s">
        <v>82</v>
      </c>
      <c r="J92" s="22"/>
      <c r="K92" s="4" t="s">
        <v>65</v>
      </c>
    </row>
    <row r="93" spans="2:16384" ht="15">
      <c r="C93" s="6"/>
      <c r="H93" s="4"/>
      <c r="J93" s="22"/>
      <c r="U93" s="6">
        <f t="shared" ref="U93:AC93" si="514">G95</f>
        <v>0</v>
      </c>
      <c r="V93" s="6">
        <f t="shared" si="514"/>
        <v>0</v>
      </c>
      <c r="W93" s="6" t="str">
        <f t="shared" si="514"/>
        <v>Hari kerja/per Ha</v>
      </c>
      <c r="X93" s="6">
        <f t="shared" si="514"/>
        <v>0</v>
      </c>
      <c r="Y93" s="6" t="str">
        <f t="shared" si="514"/>
        <v>Hari kerja rata-rata di dataset Bandung</v>
      </c>
      <c r="Z93" s="6">
        <f t="shared" si="514"/>
        <v>0</v>
      </c>
      <c r="AA93" s="6">
        <f t="shared" si="514"/>
        <v>0</v>
      </c>
      <c r="AB93" s="6">
        <f t="shared" si="514"/>
        <v>0</v>
      </c>
      <c r="AC93" s="6">
        <f t="shared" si="514"/>
        <v>0</v>
      </c>
      <c r="AD93" s="6">
        <f>'Masukan - agroforestri'!O169</f>
        <v>0</v>
      </c>
      <c r="AE93" s="6">
        <f>'Masukan - agroforestri'!P169</f>
        <v>0</v>
      </c>
      <c r="AF93" s="6">
        <f>'Masukan - agroforestri'!Q169</f>
        <v>0</v>
      </c>
      <c r="AG93" s="6">
        <f>'Masukan - agroforestri'!R169</f>
        <v>0</v>
      </c>
      <c r="AH93" s="6">
        <f>'Masukan - agroforestri'!S169</f>
        <v>0</v>
      </c>
      <c r="AI93" s="6">
        <f t="shared" ref="AI93:CD93" si="515">U95</f>
        <v>0</v>
      </c>
      <c r="AJ93" s="6">
        <f t="shared" si="515"/>
        <v>0</v>
      </c>
      <c r="AK93" s="6">
        <f t="shared" si="515"/>
        <v>0</v>
      </c>
      <c r="AL93" s="6">
        <f t="shared" si="515"/>
        <v>0</v>
      </c>
      <c r="AM93" s="6">
        <f t="shared" si="515"/>
        <v>0</v>
      </c>
      <c r="AN93" s="6">
        <f t="shared" si="515"/>
        <v>0</v>
      </c>
      <c r="AO93" s="6">
        <f t="shared" si="515"/>
        <v>0</v>
      </c>
      <c r="AP93" s="6">
        <f t="shared" si="515"/>
        <v>0</v>
      </c>
      <c r="AQ93" s="6">
        <f t="shared" si="515"/>
        <v>0</v>
      </c>
      <c r="AR93" s="6">
        <f t="shared" si="515"/>
        <v>0</v>
      </c>
      <c r="AS93" s="6">
        <f t="shared" si="515"/>
        <v>0</v>
      </c>
      <c r="AT93" s="6">
        <f t="shared" si="515"/>
        <v>0</v>
      </c>
      <c r="AU93" s="6">
        <f t="shared" si="515"/>
        <v>0</v>
      </c>
      <c r="AV93" s="6">
        <f t="shared" si="515"/>
        <v>0</v>
      </c>
      <c r="AW93" s="6">
        <f t="shared" si="515"/>
        <v>0</v>
      </c>
      <c r="AX93" s="6">
        <f t="shared" si="515"/>
        <v>0</v>
      </c>
      <c r="AY93" s="6">
        <f t="shared" si="515"/>
        <v>0</v>
      </c>
      <c r="AZ93" s="6">
        <f t="shared" si="515"/>
        <v>0</v>
      </c>
      <c r="BA93" s="6">
        <f t="shared" si="515"/>
        <v>0</v>
      </c>
      <c r="BB93" s="6">
        <f t="shared" si="515"/>
        <v>0</v>
      </c>
      <c r="BC93" s="6">
        <f t="shared" si="515"/>
        <v>0</v>
      </c>
      <c r="BD93" s="6">
        <f t="shared" si="515"/>
        <v>0</v>
      </c>
      <c r="BE93" s="6">
        <f t="shared" si="515"/>
        <v>0</v>
      </c>
      <c r="BF93" s="6">
        <f t="shared" si="515"/>
        <v>0</v>
      </c>
      <c r="BG93" s="6">
        <f t="shared" si="515"/>
        <v>0</v>
      </c>
      <c r="BH93" s="6">
        <f t="shared" si="515"/>
        <v>0</v>
      </c>
      <c r="BI93" s="6">
        <f t="shared" si="515"/>
        <v>0</v>
      </c>
      <c r="BJ93" s="6">
        <f t="shared" si="515"/>
        <v>0</v>
      </c>
      <c r="BK93" s="6">
        <f t="shared" si="515"/>
        <v>0</v>
      </c>
      <c r="BL93" s="6">
        <f t="shared" si="515"/>
        <v>0</v>
      </c>
      <c r="BM93" s="6">
        <f t="shared" si="515"/>
        <v>0</v>
      </c>
      <c r="BN93" s="6">
        <f t="shared" si="515"/>
        <v>0</v>
      </c>
      <c r="BO93" s="6">
        <f t="shared" si="515"/>
        <v>0</v>
      </c>
      <c r="BP93" s="6">
        <f t="shared" si="515"/>
        <v>0</v>
      </c>
      <c r="BQ93" s="6">
        <f t="shared" si="515"/>
        <v>0</v>
      </c>
      <c r="BR93" s="6">
        <f t="shared" si="515"/>
        <v>0</v>
      </c>
      <c r="BS93" s="6">
        <f t="shared" si="515"/>
        <v>0</v>
      </c>
      <c r="BT93" s="6">
        <f t="shared" si="515"/>
        <v>0</v>
      </c>
      <c r="BU93" s="6">
        <f t="shared" si="515"/>
        <v>0</v>
      </c>
      <c r="BV93" s="6">
        <f t="shared" si="515"/>
        <v>0</v>
      </c>
      <c r="BW93" s="6">
        <f t="shared" si="515"/>
        <v>0</v>
      </c>
      <c r="BX93" s="6">
        <f t="shared" si="515"/>
        <v>0</v>
      </c>
      <c r="BY93" s="6">
        <f t="shared" si="515"/>
        <v>0</v>
      </c>
      <c r="BZ93" s="6">
        <f t="shared" si="515"/>
        <v>0</v>
      </c>
      <c r="CA93" s="6">
        <f t="shared" si="515"/>
        <v>0</v>
      </c>
      <c r="CB93" s="6">
        <f t="shared" si="515"/>
        <v>0</v>
      </c>
      <c r="CC93" s="6">
        <f t="shared" si="515"/>
        <v>0</v>
      </c>
      <c r="CD93" s="6">
        <f t="shared" si="515"/>
        <v>0</v>
      </c>
      <c r="CE93" s="6">
        <f t="shared" ref="CE93:EP93" si="516">BQ95</f>
        <v>0</v>
      </c>
      <c r="CF93" s="6">
        <f t="shared" si="516"/>
        <v>0</v>
      </c>
      <c r="CG93" s="6">
        <f t="shared" si="516"/>
        <v>0</v>
      </c>
      <c r="CH93" s="6">
        <f t="shared" si="516"/>
        <v>0</v>
      </c>
      <c r="CI93" s="6">
        <f t="shared" si="516"/>
        <v>0</v>
      </c>
      <c r="CJ93" s="6">
        <f t="shared" si="516"/>
        <v>0</v>
      </c>
      <c r="CK93" s="6">
        <f t="shared" si="516"/>
        <v>0</v>
      </c>
      <c r="CL93" s="6">
        <f t="shared" si="516"/>
        <v>0</v>
      </c>
      <c r="CM93" s="6">
        <f t="shared" si="516"/>
        <v>0</v>
      </c>
      <c r="CN93" s="6">
        <f t="shared" si="516"/>
        <v>0</v>
      </c>
      <c r="CO93" s="6">
        <f t="shared" si="516"/>
        <v>0</v>
      </c>
      <c r="CP93" s="6">
        <f t="shared" si="516"/>
        <v>0</v>
      </c>
      <c r="CQ93" s="6">
        <f t="shared" si="516"/>
        <v>0</v>
      </c>
      <c r="CR93" s="6">
        <f t="shared" si="516"/>
        <v>0</v>
      </c>
      <c r="CS93" s="6">
        <f t="shared" si="516"/>
        <v>0</v>
      </c>
      <c r="CT93" s="6">
        <f t="shared" si="516"/>
        <v>0</v>
      </c>
      <c r="CU93" s="6">
        <f t="shared" si="516"/>
        <v>0</v>
      </c>
      <c r="CV93" s="6">
        <f t="shared" si="516"/>
        <v>0</v>
      </c>
      <c r="CW93" s="6">
        <f t="shared" si="516"/>
        <v>0</v>
      </c>
      <c r="CX93" s="6">
        <f t="shared" si="516"/>
        <v>0</v>
      </c>
      <c r="CY93" s="6">
        <f t="shared" si="516"/>
        <v>0</v>
      </c>
      <c r="CZ93" s="6">
        <f t="shared" si="516"/>
        <v>0</v>
      </c>
      <c r="DA93" s="6">
        <f t="shared" si="516"/>
        <v>0</v>
      </c>
      <c r="DB93" s="6">
        <f t="shared" si="516"/>
        <v>0</v>
      </c>
      <c r="DC93" s="6">
        <f t="shared" si="516"/>
        <v>0</v>
      </c>
      <c r="DD93" s="6">
        <f t="shared" si="516"/>
        <v>0</v>
      </c>
      <c r="DE93" s="6">
        <f t="shared" si="516"/>
        <v>0</v>
      </c>
      <c r="DF93" s="6">
        <f t="shared" si="516"/>
        <v>0</v>
      </c>
      <c r="DG93" s="6">
        <f t="shared" si="516"/>
        <v>0</v>
      </c>
      <c r="DH93" s="6">
        <f t="shared" si="516"/>
        <v>0</v>
      </c>
      <c r="DI93" s="6">
        <f t="shared" si="516"/>
        <v>0</v>
      </c>
      <c r="DJ93" s="6">
        <f t="shared" si="516"/>
        <v>0</v>
      </c>
      <c r="DK93" s="6">
        <f t="shared" si="516"/>
        <v>0</v>
      </c>
      <c r="DL93" s="6">
        <f t="shared" si="516"/>
        <v>0</v>
      </c>
      <c r="DM93" s="6">
        <f t="shared" si="516"/>
        <v>0</v>
      </c>
      <c r="DN93" s="6">
        <f t="shared" si="516"/>
        <v>0</v>
      </c>
      <c r="DO93" s="6">
        <f t="shared" si="516"/>
        <v>0</v>
      </c>
      <c r="DP93" s="6">
        <f t="shared" si="516"/>
        <v>0</v>
      </c>
      <c r="DQ93" s="6">
        <f t="shared" si="516"/>
        <v>0</v>
      </c>
      <c r="DR93" s="6">
        <f t="shared" si="516"/>
        <v>0</v>
      </c>
      <c r="DS93" s="6">
        <f t="shared" si="516"/>
        <v>0</v>
      </c>
      <c r="DT93" s="6">
        <f t="shared" si="516"/>
        <v>0</v>
      </c>
      <c r="DU93" s="6">
        <f t="shared" si="516"/>
        <v>0</v>
      </c>
      <c r="DV93" s="6">
        <f t="shared" si="516"/>
        <v>0</v>
      </c>
      <c r="DW93" s="6">
        <f t="shared" si="516"/>
        <v>0</v>
      </c>
      <c r="DX93" s="6">
        <f t="shared" si="516"/>
        <v>0</v>
      </c>
      <c r="DY93" s="6">
        <f t="shared" si="516"/>
        <v>0</v>
      </c>
      <c r="DZ93" s="6">
        <f t="shared" si="516"/>
        <v>0</v>
      </c>
      <c r="EA93" s="6">
        <f t="shared" si="516"/>
        <v>0</v>
      </c>
      <c r="EB93" s="6">
        <f t="shared" si="516"/>
        <v>0</v>
      </c>
      <c r="EC93" s="6">
        <f t="shared" si="516"/>
        <v>0</v>
      </c>
      <c r="ED93" s="6">
        <f t="shared" si="516"/>
        <v>0</v>
      </c>
      <c r="EE93" s="6">
        <f t="shared" si="516"/>
        <v>0</v>
      </c>
      <c r="EF93" s="6">
        <f t="shared" si="516"/>
        <v>0</v>
      </c>
      <c r="EG93" s="6">
        <f t="shared" si="516"/>
        <v>0</v>
      </c>
      <c r="EH93" s="6">
        <f t="shared" si="516"/>
        <v>0</v>
      </c>
      <c r="EI93" s="6">
        <f t="shared" si="516"/>
        <v>0</v>
      </c>
      <c r="EJ93" s="6">
        <f t="shared" si="516"/>
        <v>0</v>
      </c>
      <c r="EK93" s="6">
        <f t="shared" si="516"/>
        <v>0</v>
      </c>
      <c r="EL93" s="6">
        <f t="shared" si="516"/>
        <v>0</v>
      </c>
      <c r="EM93" s="6">
        <f t="shared" si="516"/>
        <v>0</v>
      </c>
      <c r="EN93" s="6">
        <f t="shared" si="516"/>
        <v>0</v>
      </c>
      <c r="EO93" s="6">
        <f t="shared" si="516"/>
        <v>0</v>
      </c>
      <c r="EP93" s="6">
        <f t="shared" si="516"/>
        <v>0</v>
      </c>
      <c r="EQ93" s="6">
        <f t="shared" ref="EQ93:HB93" si="517">EC95</f>
        <v>0</v>
      </c>
      <c r="ER93" s="6">
        <f t="shared" si="517"/>
        <v>0</v>
      </c>
      <c r="ES93" s="6">
        <f t="shared" si="517"/>
        <v>0</v>
      </c>
      <c r="ET93" s="6">
        <f t="shared" si="517"/>
        <v>0</v>
      </c>
      <c r="EU93" s="6">
        <f t="shared" si="517"/>
        <v>0</v>
      </c>
      <c r="EV93" s="6">
        <f t="shared" si="517"/>
        <v>0</v>
      </c>
      <c r="EW93" s="6">
        <f t="shared" si="517"/>
        <v>0</v>
      </c>
      <c r="EX93" s="6">
        <f t="shared" si="517"/>
        <v>0</v>
      </c>
      <c r="EY93" s="6">
        <f t="shared" si="517"/>
        <v>0</v>
      </c>
      <c r="EZ93" s="6">
        <f t="shared" si="517"/>
        <v>0</v>
      </c>
      <c r="FA93" s="6">
        <f t="shared" si="517"/>
        <v>0</v>
      </c>
      <c r="FB93" s="6">
        <f t="shared" si="517"/>
        <v>0</v>
      </c>
      <c r="FC93" s="6">
        <f t="shared" si="517"/>
        <v>0</v>
      </c>
      <c r="FD93" s="6">
        <f t="shared" si="517"/>
        <v>0</v>
      </c>
      <c r="FE93" s="6">
        <f t="shared" si="517"/>
        <v>0</v>
      </c>
      <c r="FF93" s="6">
        <f t="shared" si="517"/>
        <v>0</v>
      </c>
      <c r="FG93" s="6">
        <f t="shared" si="517"/>
        <v>0</v>
      </c>
      <c r="FH93" s="6">
        <f t="shared" si="517"/>
        <v>0</v>
      </c>
      <c r="FI93" s="6">
        <f t="shared" si="517"/>
        <v>0</v>
      </c>
      <c r="FJ93" s="6">
        <f t="shared" si="517"/>
        <v>0</v>
      </c>
      <c r="FK93" s="6">
        <f t="shared" si="517"/>
        <v>0</v>
      </c>
      <c r="FL93" s="6">
        <f t="shared" si="517"/>
        <v>0</v>
      </c>
      <c r="FM93" s="6">
        <f t="shared" si="517"/>
        <v>0</v>
      </c>
      <c r="FN93" s="6">
        <f t="shared" si="517"/>
        <v>0</v>
      </c>
      <c r="FO93" s="6">
        <f t="shared" si="517"/>
        <v>0</v>
      </c>
      <c r="FP93" s="6">
        <f t="shared" si="517"/>
        <v>0</v>
      </c>
      <c r="FQ93" s="6">
        <f t="shared" si="517"/>
        <v>0</v>
      </c>
      <c r="FR93" s="6">
        <f t="shared" si="517"/>
        <v>0</v>
      </c>
      <c r="FS93" s="6">
        <f t="shared" si="517"/>
        <v>0</v>
      </c>
      <c r="FT93" s="6">
        <f t="shared" si="517"/>
        <v>0</v>
      </c>
      <c r="FU93" s="6">
        <f t="shared" si="517"/>
        <v>0</v>
      </c>
      <c r="FV93" s="6">
        <f t="shared" si="517"/>
        <v>0</v>
      </c>
      <c r="FW93" s="6">
        <f t="shared" si="517"/>
        <v>0</v>
      </c>
      <c r="FX93" s="6">
        <f t="shared" si="517"/>
        <v>0</v>
      </c>
      <c r="FY93" s="6">
        <f t="shared" si="517"/>
        <v>0</v>
      </c>
      <c r="FZ93" s="6">
        <f t="shared" si="517"/>
        <v>0</v>
      </c>
      <c r="GA93" s="6">
        <f t="shared" si="517"/>
        <v>0</v>
      </c>
      <c r="GB93" s="6">
        <f t="shared" si="517"/>
        <v>0</v>
      </c>
      <c r="GC93" s="6">
        <f t="shared" si="517"/>
        <v>0</v>
      </c>
      <c r="GD93" s="6">
        <f t="shared" si="517"/>
        <v>0</v>
      </c>
      <c r="GE93" s="6">
        <f t="shared" si="517"/>
        <v>0</v>
      </c>
      <c r="GF93" s="6">
        <f t="shared" si="517"/>
        <v>0</v>
      </c>
      <c r="GG93" s="6">
        <f t="shared" si="517"/>
        <v>0</v>
      </c>
      <c r="GH93" s="6">
        <f t="shared" si="517"/>
        <v>0</v>
      </c>
      <c r="GI93" s="6">
        <f t="shared" si="517"/>
        <v>0</v>
      </c>
      <c r="GJ93" s="6">
        <f t="shared" si="517"/>
        <v>0</v>
      </c>
      <c r="GK93" s="6">
        <f t="shared" si="517"/>
        <v>0</v>
      </c>
      <c r="GL93" s="6">
        <f t="shared" si="517"/>
        <v>0</v>
      </c>
      <c r="GM93" s="6">
        <f t="shared" si="517"/>
        <v>0</v>
      </c>
      <c r="GN93" s="6">
        <f t="shared" si="517"/>
        <v>0</v>
      </c>
      <c r="GO93" s="6">
        <f t="shared" si="517"/>
        <v>0</v>
      </c>
      <c r="GP93" s="6">
        <f t="shared" si="517"/>
        <v>0</v>
      </c>
      <c r="GQ93" s="6">
        <f t="shared" si="517"/>
        <v>0</v>
      </c>
      <c r="GR93" s="6">
        <f t="shared" si="517"/>
        <v>0</v>
      </c>
      <c r="GS93" s="6">
        <f t="shared" si="517"/>
        <v>0</v>
      </c>
      <c r="GT93" s="6">
        <f t="shared" si="517"/>
        <v>0</v>
      </c>
      <c r="GU93" s="6">
        <f t="shared" si="517"/>
        <v>0</v>
      </c>
      <c r="GV93" s="6">
        <f t="shared" si="517"/>
        <v>0</v>
      </c>
      <c r="GW93" s="6">
        <f t="shared" si="517"/>
        <v>0</v>
      </c>
      <c r="GX93" s="6">
        <f t="shared" si="517"/>
        <v>0</v>
      </c>
      <c r="GY93" s="6">
        <f t="shared" si="517"/>
        <v>0</v>
      </c>
      <c r="GZ93" s="6">
        <f t="shared" si="517"/>
        <v>0</v>
      </c>
      <c r="HA93" s="6">
        <f t="shared" si="517"/>
        <v>0</v>
      </c>
      <c r="HB93" s="6">
        <f t="shared" si="517"/>
        <v>0</v>
      </c>
      <c r="HC93" s="6">
        <f t="shared" ref="HC93:JN93" si="518">GO95</f>
        <v>0</v>
      </c>
      <c r="HD93" s="6">
        <f t="shared" si="518"/>
        <v>0</v>
      </c>
      <c r="HE93" s="6">
        <f t="shared" si="518"/>
        <v>0</v>
      </c>
      <c r="HF93" s="6">
        <f t="shared" si="518"/>
        <v>0</v>
      </c>
      <c r="HG93" s="6">
        <f t="shared" si="518"/>
        <v>0</v>
      </c>
      <c r="HH93" s="6">
        <f t="shared" si="518"/>
        <v>0</v>
      </c>
      <c r="HI93" s="6">
        <f t="shared" si="518"/>
        <v>0</v>
      </c>
      <c r="HJ93" s="6">
        <f t="shared" si="518"/>
        <v>0</v>
      </c>
      <c r="HK93" s="6">
        <f t="shared" si="518"/>
        <v>0</v>
      </c>
      <c r="HL93" s="6">
        <f t="shared" si="518"/>
        <v>0</v>
      </c>
      <c r="HM93" s="6">
        <f t="shared" si="518"/>
        <v>0</v>
      </c>
      <c r="HN93" s="6">
        <f t="shared" si="518"/>
        <v>0</v>
      </c>
      <c r="HO93" s="6">
        <f t="shared" si="518"/>
        <v>0</v>
      </c>
      <c r="HP93" s="6">
        <f t="shared" si="518"/>
        <v>0</v>
      </c>
      <c r="HQ93" s="6">
        <f t="shared" si="518"/>
        <v>0</v>
      </c>
      <c r="HR93" s="6">
        <f t="shared" si="518"/>
        <v>0</v>
      </c>
      <c r="HS93" s="6">
        <f t="shared" si="518"/>
        <v>0</v>
      </c>
      <c r="HT93" s="6">
        <f t="shared" si="518"/>
        <v>0</v>
      </c>
      <c r="HU93" s="6">
        <f t="shared" si="518"/>
        <v>0</v>
      </c>
      <c r="HV93" s="6">
        <f t="shared" si="518"/>
        <v>0</v>
      </c>
      <c r="HW93" s="6">
        <f t="shared" si="518"/>
        <v>0</v>
      </c>
      <c r="HX93" s="6">
        <f t="shared" si="518"/>
        <v>0</v>
      </c>
      <c r="HY93" s="6">
        <f t="shared" si="518"/>
        <v>0</v>
      </c>
      <c r="HZ93" s="6">
        <f t="shared" si="518"/>
        <v>0</v>
      </c>
      <c r="IA93" s="6">
        <f t="shared" si="518"/>
        <v>0</v>
      </c>
      <c r="IB93" s="6">
        <f t="shared" si="518"/>
        <v>0</v>
      </c>
      <c r="IC93" s="6">
        <f t="shared" si="518"/>
        <v>0</v>
      </c>
      <c r="ID93" s="6">
        <f t="shared" si="518"/>
        <v>0</v>
      </c>
      <c r="IE93" s="6">
        <f t="shared" si="518"/>
        <v>0</v>
      </c>
      <c r="IF93" s="6">
        <f t="shared" si="518"/>
        <v>0</v>
      </c>
      <c r="IG93" s="6">
        <f t="shared" si="518"/>
        <v>0</v>
      </c>
      <c r="IH93" s="6">
        <f t="shared" si="518"/>
        <v>0</v>
      </c>
      <c r="II93" s="6">
        <f t="shared" si="518"/>
        <v>0</v>
      </c>
      <c r="IJ93" s="6">
        <f t="shared" si="518"/>
        <v>0</v>
      </c>
      <c r="IK93" s="6">
        <f t="shared" si="518"/>
        <v>0</v>
      </c>
      <c r="IL93" s="6">
        <f t="shared" si="518"/>
        <v>0</v>
      </c>
      <c r="IM93" s="6">
        <f t="shared" si="518"/>
        <v>0</v>
      </c>
      <c r="IN93" s="6">
        <f t="shared" si="518"/>
        <v>0</v>
      </c>
      <c r="IO93" s="6">
        <f t="shared" si="518"/>
        <v>0</v>
      </c>
      <c r="IP93" s="6">
        <f t="shared" si="518"/>
        <v>0</v>
      </c>
      <c r="IQ93" s="6">
        <f t="shared" si="518"/>
        <v>0</v>
      </c>
      <c r="IR93" s="6">
        <f t="shared" si="518"/>
        <v>0</v>
      </c>
      <c r="IS93" s="6">
        <f t="shared" si="518"/>
        <v>0</v>
      </c>
      <c r="IT93" s="6">
        <f t="shared" si="518"/>
        <v>0</v>
      </c>
      <c r="IU93" s="6">
        <f t="shared" si="518"/>
        <v>0</v>
      </c>
      <c r="IV93" s="6">
        <f t="shared" si="518"/>
        <v>0</v>
      </c>
      <c r="IW93" s="6">
        <f t="shared" si="518"/>
        <v>0</v>
      </c>
      <c r="IX93" s="6">
        <f t="shared" si="518"/>
        <v>0</v>
      </c>
      <c r="IY93" s="6">
        <f t="shared" si="518"/>
        <v>0</v>
      </c>
      <c r="IZ93" s="6">
        <f t="shared" si="518"/>
        <v>0</v>
      </c>
      <c r="JA93" s="6">
        <f t="shared" si="518"/>
        <v>0</v>
      </c>
      <c r="JB93" s="6">
        <f t="shared" si="518"/>
        <v>0</v>
      </c>
      <c r="JC93" s="6">
        <f t="shared" si="518"/>
        <v>0</v>
      </c>
      <c r="JD93" s="6">
        <f t="shared" si="518"/>
        <v>0</v>
      </c>
      <c r="JE93" s="6">
        <f t="shared" si="518"/>
        <v>0</v>
      </c>
      <c r="JF93" s="6">
        <f t="shared" si="518"/>
        <v>0</v>
      </c>
      <c r="JG93" s="6">
        <f t="shared" si="518"/>
        <v>0</v>
      </c>
      <c r="JH93" s="6">
        <f t="shared" si="518"/>
        <v>0</v>
      </c>
      <c r="JI93" s="6">
        <f t="shared" si="518"/>
        <v>0</v>
      </c>
      <c r="JJ93" s="6">
        <f t="shared" si="518"/>
        <v>0</v>
      </c>
      <c r="JK93" s="6">
        <f t="shared" si="518"/>
        <v>0</v>
      </c>
      <c r="JL93" s="6">
        <f t="shared" si="518"/>
        <v>0</v>
      </c>
      <c r="JM93" s="6">
        <f t="shared" si="518"/>
        <v>0</v>
      </c>
      <c r="JN93" s="6">
        <f t="shared" si="518"/>
        <v>0</v>
      </c>
      <c r="JO93" s="6">
        <f t="shared" ref="JO93:LZ93" si="519">JA95</f>
        <v>0</v>
      </c>
      <c r="JP93" s="6">
        <f t="shared" si="519"/>
        <v>0</v>
      </c>
      <c r="JQ93" s="6">
        <f t="shared" si="519"/>
        <v>0</v>
      </c>
      <c r="JR93" s="6">
        <f t="shared" si="519"/>
        <v>0</v>
      </c>
      <c r="JS93" s="6">
        <f t="shared" si="519"/>
        <v>0</v>
      </c>
      <c r="JT93" s="6">
        <f t="shared" si="519"/>
        <v>0</v>
      </c>
      <c r="JU93" s="6">
        <f t="shared" si="519"/>
        <v>0</v>
      </c>
      <c r="JV93" s="6">
        <f t="shared" si="519"/>
        <v>0</v>
      </c>
      <c r="JW93" s="6">
        <f t="shared" si="519"/>
        <v>0</v>
      </c>
      <c r="JX93" s="6">
        <f t="shared" si="519"/>
        <v>0</v>
      </c>
      <c r="JY93" s="6">
        <f t="shared" si="519"/>
        <v>0</v>
      </c>
      <c r="JZ93" s="6">
        <f t="shared" si="519"/>
        <v>0</v>
      </c>
      <c r="KA93" s="6">
        <f t="shared" si="519"/>
        <v>0</v>
      </c>
      <c r="KB93" s="6">
        <f t="shared" si="519"/>
        <v>0</v>
      </c>
      <c r="KC93" s="6">
        <f t="shared" si="519"/>
        <v>0</v>
      </c>
      <c r="KD93" s="6">
        <f t="shared" si="519"/>
        <v>0</v>
      </c>
      <c r="KE93" s="6">
        <f t="shared" si="519"/>
        <v>0</v>
      </c>
      <c r="KF93" s="6">
        <f t="shared" si="519"/>
        <v>0</v>
      </c>
      <c r="KG93" s="6">
        <f t="shared" si="519"/>
        <v>0</v>
      </c>
      <c r="KH93" s="6">
        <f t="shared" si="519"/>
        <v>0</v>
      </c>
      <c r="KI93" s="6">
        <f t="shared" si="519"/>
        <v>0</v>
      </c>
      <c r="KJ93" s="6">
        <f t="shared" si="519"/>
        <v>0</v>
      </c>
      <c r="KK93" s="6">
        <f t="shared" si="519"/>
        <v>0</v>
      </c>
      <c r="KL93" s="6">
        <f t="shared" si="519"/>
        <v>0</v>
      </c>
      <c r="KM93" s="6">
        <f t="shared" si="519"/>
        <v>0</v>
      </c>
      <c r="KN93" s="6">
        <f t="shared" si="519"/>
        <v>0</v>
      </c>
      <c r="KO93" s="6">
        <f t="shared" si="519"/>
        <v>0</v>
      </c>
      <c r="KP93" s="6">
        <f t="shared" si="519"/>
        <v>0</v>
      </c>
      <c r="KQ93" s="6">
        <f t="shared" si="519"/>
        <v>0</v>
      </c>
      <c r="KR93" s="6">
        <f t="shared" si="519"/>
        <v>0</v>
      </c>
      <c r="KS93" s="6">
        <f t="shared" si="519"/>
        <v>0</v>
      </c>
      <c r="KT93" s="6">
        <f t="shared" si="519"/>
        <v>0</v>
      </c>
      <c r="KU93" s="6">
        <f t="shared" si="519"/>
        <v>0</v>
      </c>
      <c r="KV93" s="6">
        <f t="shared" si="519"/>
        <v>0</v>
      </c>
      <c r="KW93" s="6">
        <f t="shared" si="519"/>
        <v>0</v>
      </c>
      <c r="KX93" s="6">
        <f t="shared" si="519"/>
        <v>0</v>
      </c>
      <c r="KY93" s="6">
        <f t="shared" si="519"/>
        <v>0</v>
      </c>
      <c r="KZ93" s="6">
        <f t="shared" si="519"/>
        <v>0</v>
      </c>
      <c r="LA93" s="6">
        <f t="shared" si="519"/>
        <v>0</v>
      </c>
      <c r="LB93" s="6">
        <f t="shared" si="519"/>
        <v>0</v>
      </c>
      <c r="LC93" s="6">
        <f t="shared" si="519"/>
        <v>0</v>
      </c>
      <c r="LD93" s="6">
        <f t="shared" si="519"/>
        <v>0</v>
      </c>
      <c r="LE93" s="6">
        <f t="shared" si="519"/>
        <v>0</v>
      </c>
      <c r="LF93" s="6">
        <f t="shared" si="519"/>
        <v>0</v>
      </c>
      <c r="LG93" s="6">
        <f t="shared" si="519"/>
        <v>0</v>
      </c>
      <c r="LH93" s="6">
        <f t="shared" si="519"/>
        <v>0</v>
      </c>
      <c r="LI93" s="6">
        <f t="shared" si="519"/>
        <v>0</v>
      </c>
      <c r="LJ93" s="6">
        <f t="shared" si="519"/>
        <v>0</v>
      </c>
      <c r="LK93" s="6">
        <f t="shared" si="519"/>
        <v>0</v>
      </c>
      <c r="LL93" s="6">
        <f t="shared" si="519"/>
        <v>0</v>
      </c>
      <c r="LM93" s="6">
        <f t="shared" si="519"/>
        <v>0</v>
      </c>
      <c r="LN93" s="6">
        <f t="shared" si="519"/>
        <v>0</v>
      </c>
      <c r="LO93" s="6">
        <f t="shared" si="519"/>
        <v>0</v>
      </c>
      <c r="LP93" s="6">
        <f t="shared" si="519"/>
        <v>0</v>
      </c>
      <c r="LQ93" s="6">
        <f t="shared" si="519"/>
        <v>0</v>
      </c>
      <c r="LR93" s="6">
        <f t="shared" si="519"/>
        <v>0</v>
      </c>
      <c r="LS93" s="6">
        <f t="shared" si="519"/>
        <v>0</v>
      </c>
      <c r="LT93" s="6">
        <f t="shared" si="519"/>
        <v>0</v>
      </c>
      <c r="LU93" s="6">
        <f t="shared" si="519"/>
        <v>0</v>
      </c>
      <c r="LV93" s="6">
        <f t="shared" si="519"/>
        <v>0</v>
      </c>
      <c r="LW93" s="6">
        <f t="shared" si="519"/>
        <v>0</v>
      </c>
      <c r="LX93" s="6">
        <f t="shared" si="519"/>
        <v>0</v>
      </c>
      <c r="LY93" s="6">
        <f t="shared" si="519"/>
        <v>0</v>
      </c>
      <c r="LZ93" s="6">
        <f t="shared" si="519"/>
        <v>0</v>
      </c>
      <c r="MA93" s="6">
        <f t="shared" ref="MA93:OL93" si="520">LM95</f>
        <v>0</v>
      </c>
      <c r="MB93" s="6">
        <f t="shared" si="520"/>
        <v>0</v>
      </c>
      <c r="MC93" s="6">
        <f t="shared" si="520"/>
        <v>0</v>
      </c>
      <c r="MD93" s="6">
        <f t="shared" si="520"/>
        <v>0</v>
      </c>
      <c r="ME93" s="6">
        <f t="shared" si="520"/>
        <v>0</v>
      </c>
      <c r="MF93" s="6">
        <f t="shared" si="520"/>
        <v>0</v>
      </c>
      <c r="MG93" s="6">
        <f t="shared" si="520"/>
        <v>0</v>
      </c>
      <c r="MH93" s="6">
        <f t="shared" si="520"/>
        <v>0</v>
      </c>
      <c r="MI93" s="6">
        <f t="shared" si="520"/>
        <v>0</v>
      </c>
      <c r="MJ93" s="6">
        <f t="shared" si="520"/>
        <v>0</v>
      </c>
      <c r="MK93" s="6">
        <f t="shared" si="520"/>
        <v>0</v>
      </c>
      <c r="ML93" s="6">
        <f t="shared" si="520"/>
        <v>0</v>
      </c>
      <c r="MM93" s="6">
        <f t="shared" si="520"/>
        <v>0</v>
      </c>
      <c r="MN93" s="6">
        <f t="shared" si="520"/>
        <v>0</v>
      </c>
      <c r="MO93" s="6">
        <f t="shared" si="520"/>
        <v>0</v>
      </c>
      <c r="MP93" s="6">
        <f t="shared" si="520"/>
        <v>0</v>
      </c>
      <c r="MQ93" s="6">
        <f t="shared" si="520"/>
        <v>0</v>
      </c>
      <c r="MR93" s="6">
        <f t="shared" si="520"/>
        <v>0</v>
      </c>
      <c r="MS93" s="6">
        <f t="shared" si="520"/>
        <v>0</v>
      </c>
      <c r="MT93" s="6">
        <f t="shared" si="520"/>
        <v>0</v>
      </c>
      <c r="MU93" s="6">
        <f t="shared" si="520"/>
        <v>0</v>
      </c>
      <c r="MV93" s="6">
        <f t="shared" si="520"/>
        <v>0</v>
      </c>
      <c r="MW93" s="6">
        <f t="shared" si="520"/>
        <v>0</v>
      </c>
      <c r="MX93" s="6">
        <f t="shared" si="520"/>
        <v>0</v>
      </c>
      <c r="MY93" s="6">
        <f t="shared" si="520"/>
        <v>0</v>
      </c>
      <c r="MZ93" s="6">
        <f t="shared" si="520"/>
        <v>0</v>
      </c>
      <c r="NA93" s="6">
        <f t="shared" si="520"/>
        <v>0</v>
      </c>
      <c r="NB93" s="6">
        <f t="shared" si="520"/>
        <v>0</v>
      </c>
      <c r="NC93" s="6">
        <f t="shared" si="520"/>
        <v>0</v>
      </c>
      <c r="ND93" s="6">
        <f t="shared" si="520"/>
        <v>0</v>
      </c>
      <c r="NE93" s="6">
        <f t="shared" si="520"/>
        <v>0</v>
      </c>
      <c r="NF93" s="6">
        <f t="shared" si="520"/>
        <v>0</v>
      </c>
      <c r="NG93" s="6">
        <f t="shared" si="520"/>
        <v>0</v>
      </c>
      <c r="NH93" s="6">
        <f t="shared" si="520"/>
        <v>0</v>
      </c>
      <c r="NI93" s="6">
        <f t="shared" si="520"/>
        <v>0</v>
      </c>
      <c r="NJ93" s="6">
        <f t="shared" si="520"/>
        <v>0</v>
      </c>
      <c r="NK93" s="6">
        <f t="shared" si="520"/>
        <v>0</v>
      </c>
      <c r="NL93" s="6">
        <f t="shared" si="520"/>
        <v>0</v>
      </c>
      <c r="NM93" s="6">
        <f t="shared" si="520"/>
        <v>0</v>
      </c>
      <c r="NN93" s="6">
        <f t="shared" si="520"/>
        <v>0</v>
      </c>
      <c r="NO93" s="6">
        <f t="shared" si="520"/>
        <v>0</v>
      </c>
      <c r="NP93" s="6">
        <f t="shared" si="520"/>
        <v>0</v>
      </c>
      <c r="NQ93" s="6">
        <f t="shared" si="520"/>
        <v>0</v>
      </c>
      <c r="NR93" s="6">
        <f t="shared" si="520"/>
        <v>0</v>
      </c>
      <c r="NS93" s="6">
        <f t="shared" si="520"/>
        <v>0</v>
      </c>
      <c r="NT93" s="6">
        <f t="shared" si="520"/>
        <v>0</v>
      </c>
      <c r="NU93" s="6">
        <f t="shared" si="520"/>
        <v>0</v>
      </c>
      <c r="NV93" s="6">
        <f t="shared" si="520"/>
        <v>0</v>
      </c>
      <c r="NW93" s="6">
        <f t="shared" si="520"/>
        <v>0</v>
      </c>
      <c r="NX93" s="6">
        <f t="shared" si="520"/>
        <v>0</v>
      </c>
      <c r="NY93" s="6">
        <f t="shared" si="520"/>
        <v>0</v>
      </c>
      <c r="NZ93" s="6">
        <f t="shared" si="520"/>
        <v>0</v>
      </c>
      <c r="OA93" s="6">
        <f t="shared" si="520"/>
        <v>0</v>
      </c>
      <c r="OB93" s="6">
        <f t="shared" si="520"/>
        <v>0</v>
      </c>
      <c r="OC93" s="6">
        <f t="shared" si="520"/>
        <v>0</v>
      </c>
      <c r="OD93" s="6">
        <f t="shared" si="520"/>
        <v>0</v>
      </c>
      <c r="OE93" s="6">
        <f t="shared" si="520"/>
        <v>0</v>
      </c>
      <c r="OF93" s="6">
        <f t="shared" si="520"/>
        <v>0</v>
      </c>
      <c r="OG93" s="6">
        <f t="shared" si="520"/>
        <v>0</v>
      </c>
      <c r="OH93" s="6">
        <f t="shared" si="520"/>
        <v>0</v>
      </c>
      <c r="OI93" s="6">
        <f t="shared" si="520"/>
        <v>0</v>
      </c>
      <c r="OJ93" s="6">
        <f t="shared" si="520"/>
        <v>0</v>
      </c>
      <c r="OK93" s="6">
        <f t="shared" si="520"/>
        <v>0</v>
      </c>
      <c r="OL93" s="6">
        <f t="shared" si="520"/>
        <v>0</v>
      </c>
      <c r="OM93" s="6">
        <f t="shared" ref="OM93:QX93" si="521">NY95</f>
        <v>0</v>
      </c>
      <c r="ON93" s="6">
        <f t="shared" si="521"/>
        <v>0</v>
      </c>
      <c r="OO93" s="6">
        <f t="shared" si="521"/>
        <v>0</v>
      </c>
      <c r="OP93" s="6">
        <f t="shared" si="521"/>
        <v>0</v>
      </c>
      <c r="OQ93" s="6">
        <f t="shared" si="521"/>
        <v>0</v>
      </c>
      <c r="OR93" s="6">
        <f t="shared" si="521"/>
        <v>0</v>
      </c>
      <c r="OS93" s="6">
        <f t="shared" si="521"/>
        <v>0</v>
      </c>
      <c r="OT93" s="6">
        <f t="shared" si="521"/>
        <v>0</v>
      </c>
      <c r="OU93" s="6">
        <f t="shared" si="521"/>
        <v>0</v>
      </c>
      <c r="OV93" s="6">
        <f t="shared" si="521"/>
        <v>0</v>
      </c>
      <c r="OW93" s="6">
        <f t="shared" si="521"/>
        <v>0</v>
      </c>
      <c r="OX93" s="6">
        <f t="shared" si="521"/>
        <v>0</v>
      </c>
      <c r="OY93" s="6">
        <f t="shared" si="521"/>
        <v>0</v>
      </c>
      <c r="OZ93" s="6">
        <f t="shared" si="521"/>
        <v>0</v>
      </c>
      <c r="PA93" s="6">
        <f t="shared" si="521"/>
        <v>0</v>
      </c>
      <c r="PB93" s="6">
        <f t="shared" si="521"/>
        <v>0</v>
      </c>
      <c r="PC93" s="6">
        <f t="shared" si="521"/>
        <v>0</v>
      </c>
      <c r="PD93" s="6">
        <f t="shared" si="521"/>
        <v>0</v>
      </c>
      <c r="PE93" s="6">
        <f t="shared" si="521"/>
        <v>0</v>
      </c>
      <c r="PF93" s="6">
        <f t="shared" si="521"/>
        <v>0</v>
      </c>
      <c r="PG93" s="6">
        <f t="shared" si="521"/>
        <v>0</v>
      </c>
      <c r="PH93" s="6">
        <f t="shared" si="521"/>
        <v>0</v>
      </c>
      <c r="PI93" s="6">
        <f t="shared" si="521"/>
        <v>0</v>
      </c>
      <c r="PJ93" s="6">
        <f t="shared" si="521"/>
        <v>0</v>
      </c>
      <c r="PK93" s="6">
        <f t="shared" si="521"/>
        <v>0</v>
      </c>
      <c r="PL93" s="6">
        <f t="shared" si="521"/>
        <v>0</v>
      </c>
      <c r="PM93" s="6">
        <f t="shared" si="521"/>
        <v>0</v>
      </c>
      <c r="PN93" s="6">
        <f t="shared" si="521"/>
        <v>0</v>
      </c>
      <c r="PO93" s="6">
        <f t="shared" si="521"/>
        <v>0</v>
      </c>
      <c r="PP93" s="6">
        <f t="shared" si="521"/>
        <v>0</v>
      </c>
      <c r="PQ93" s="6">
        <f t="shared" si="521"/>
        <v>0</v>
      </c>
      <c r="PR93" s="6">
        <f t="shared" si="521"/>
        <v>0</v>
      </c>
      <c r="PS93" s="6">
        <f t="shared" si="521"/>
        <v>0</v>
      </c>
      <c r="PT93" s="6">
        <f t="shared" si="521"/>
        <v>0</v>
      </c>
      <c r="PU93" s="6">
        <f t="shared" si="521"/>
        <v>0</v>
      </c>
      <c r="PV93" s="6">
        <f t="shared" si="521"/>
        <v>0</v>
      </c>
      <c r="PW93" s="6">
        <f t="shared" si="521"/>
        <v>0</v>
      </c>
      <c r="PX93" s="6">
        <f t="shared" si="521"/>
        <v>0</v>
      </c>
      <c r="PY93" s="6">
        <f t="shared" si="521"/>
        <v>0</v>
      </c>
      <c r="PZ93" s="6">
        <f t="shared" si="521"/>
        <v>0</v>
      </c>
      <c r="QA93" s="6">
        <f t="shared" si="521"/>
        <v>0</v>
      </c>
      <c r="QB93" s="6">
        <f t="shared" si="521"/>
        <v>0</v>
      </c>
      <c r="QC93" s="6">
        <f t="shared" si="521"/>
        <v>0</v>
      </c>
      <c r="QD93" s="6">
        <f t="shared" si="521"/>
        <v>0</v>
      </c>
      <c r="QE93" s="6">
        <f t="shared" si="521"/>
        <v>0</v>
      </c>
      <c r="QF93" s="6">
        <f t="shared" si="521"/>
        <v>0</v>
      </c>
      <c r="QG93" s="6">
        <f t="shared" si="521"/>
        <v>0</v>
      </c>
      <c r="QH93" s="6">
        <f t="shared" si="521"/>
        <v>0</v>
      </c>
      <c r="QI93" s="6">
        <f t="shared" si="521"/>
        <v>0</v>
      </c>
      <c r="QJ93" s="6">
        <f t="shared" si="521"/>
        <v>0</v>
      </c>
      <c r="QK93" s="6">
        <f t="shared" si="521"/>
        <v>0</v>
      </c>
      <c r="QL93" s="6">
        <f t="shared" si="521"/>
        <v>0</v>
      </c>
      <c r="QM93" s="6">
        <f t="shared" si="521"/>
        <v>0</v>
      </c>
      <c r="QN93" s="6">
        <f t="shared" si="521"/>
        <v>0</v>
      </c>
      <c r="QO93" s="6">
        <f t="shared" si="521"/>
        <v>0</v>
      </c>
      <c r="QP93" s="6">
        <f t="shared" si="521"/>
        <v>0</v>
      </c>
      <c r="QQ93" s="6">
        <f t="shared" si="521"/>
        <v>0</v>
      </c>
      <c r="QR93" s="6">
        <f t="shared" si="521"/>
        <v>0</v>
      </c>
      <c r="QS93" s="6">
        <f t="shared" si="521"/>
        <v>0</v>
      </c>
      <c r="QT93" s="6">
        <f t="shared" si="521"/>
        <v>0</v>
      </c>
      <c r="QU93" s="6">
        <f t="shared" si="521"/>
        <v>0</v>
      </c>
      <c r="QV93" s="6">
        <f t="shared" si="521"/>
        <v>0</v>
      </c>
      <c r="QW93" s="6">
        <f t="shared" si="521"/>
        <v>0</v>
      </c>
      <c r="QX93" s="6">
        <f t="shared" si="521"/>
        <v>0</v>
      </c>
      <c r="QY93" s="6">
        <f t="shared" ref="QY93:TJ93" si="522">QK95</f>
        <v>0</v>
      </c>
      <c r="QZ93" s="6">
        <f t="shared" si="522"/>
        <v>0</v>
      </c>
      <c r="RA93" s="6">
        <f t="shared" si="522"/>
        <v>0</v>
      </c>
      <c r="RB93" s="6">
        <f t="shared" si="522"/>
        <v>0</v>
      </c>
      <c r="RC93" s="6">
        <f t="shared" si="522"/>
        <v>0</v>
      </c>
      <c r="RD93" s="6">
        <f t="shared" si="522"/>
        <v>0</v>
      </c>
      <c r="RE93" s="6">
        <f t="shared" si="522"/>
        <v>0</v>
      </c>
      <c r="RF93" s="6">
        <f t="shared" si="522"/>
        <v>0</v>
      </c>
      <c r="RG93" s="6">
        <f t="shared" si="522"/>
        <v>0</v>
      </c>
      <c r="RH93" s="6">
        <f t="shared" si="522"/>
        <v>0</v>
      </c>
      <c r="RI93" s="6">
        <f t="shared" si="522"/>
        <v>0</v>
      </c>
      <c r="RJ93" s="6">
        <f t="shared" si="522"/>
        <v>0</v>
      </c>
      <c r="RK93" s="6">
        <f t="shared" si="522"/>
        <v>0</v>
      </c>
      <c r="RL93" s="6">
        <f t="shared" si="522"/>
        <v>0</v>
      </c>
      <c r="RM93" s="6">
        <f t="shared" si="522"/>
        <v>0</v>
      </c>
      <c r="RN93" s="6">
        <f t="shared" si="522"/>
        <v>0</v>
      </c>
      <c r="RO93" s="6">
        <f t="shared" si="522"/>
        <v>0</v>
      </c>
      <c r="RP93" s="6">
        <f t="shared" si="522"/>
        <v>0</v>
      </c>
      <c r="RQ93" s="6">
        <f t="shared" si="522"/>
        <v>0</v>
      </c>
      <c r="RR93" s="6">
        <f t="shared" si="522"/>
        <v>0</v>
      </c>
      <c r="RS93" s="6">
        <f t="shared" si="522"/>
        <v>0</v>
      </c>
      <c r="RT93" s="6">
        <f t="shared" si="522"/>
        <v>0</v>
      </c>
      <c r="RU93" s="6">
        <f t="shared" si="522"/>
        <v>0</v>
      </c>
      <c r="RV93" s="6">
        <f t="shared" si="522"/>
        <v>0</v>
      </c>
      <c r="RW93" s="6">
        <f t="shared" si="522"/>
        <v>0</v>
      </c>
      <c r="RX93" s="6">
        <f t="shared" si="522"/>
        <v>0</v>
      </c>
      <c r="RY93" s="6">
        <f t="shared" si="522"/>
        <v>0</v>
      </c>
      <c r="RZ93" s="6">
        <f t="shared" si="522"/>
        <v>0</v>
      </c>
      <c r="SA93" s="6">
        <f t="shared" si="522"/>
        <v>0</v>
      </c>
      <c r="SB93" s="6">
        <f t="shared" si="522"/>
        <v>0</v>
      </c>
      <c r="SC93" s="6">
        <f t="shared" si="522"/>
        <v>0</v>
      </c>
      <c r="SD93" s="6">
        <f t="shared" si="522"/>
        <v>0</v>
      </c>
      <c r="SE93" s="6">
        <f t="shared" si="522"/>
        <v>0</v>
      </c>
      <c r="SF93" s="6">
        <f t="shared" si="522"/>
        <v>0</v>
      </c>
      <c r="SG93" s="6">
        <f t="shared" si="522"/>
        <v>0</v>
      </c>
      <c r="SH93" s="6">
        <f t="shared" si="522"/>
        <v>0</v>
      </c>
      <c r="SI93" s="6">
        <f t="shared" si="522"/>
        <v>0</v>
      </c>
      <c r="SJ93" s="6">
        <f t="shared" si="522"/>
        <v>0</v>
      </c>
      <c r="SK93" s="6">
        <f t="shared" si="522"/>
        <v>0</v>
      </c>
      <c r="SL93" s="6">
        <f t="shared" si="522"/>
        <v>0</v>
      </c>
      <c r="SM93" s="6">
        <f t="shared" si="522"/>
        <v>0</v>
      </c>
      <c r="SN93" s="6">
        <f t="shared" si="522"/>
        <v>0</v>
      </c>
      <c r="SO93" s="6">
        <f t="shared" si="522"/>
        <v>0</v>
      </c>
      <c r="SP93" s="6">
        <f t="shared" si="522"/>
        <v>0</v>
      </c>
      <c r="SQ93" s="6">
        <f t="shared" si="522"/>
        <v>0</v>
      </c>
      <c r="SR93" s="6">
        <f t="shared" si="522"/>
        <v>0</v>
      </c>
      <c r="SS93" s="6">
        <f t="shared" si="522"/>
        <v>0</v>
      </c>
      <c r="ST93" s="6">
        <f t="shared" si="522"/>
        <v>0</v>
      </c>
      <c r="SU93" s="6">
        <f t="shared" si="522"/>
        <v>0</v>
      </c>
      <c r="SV93" s="6">
        <f t="shared" si="522"/>
        <v>0</v>
      </c>
      <c r="SW93" s="6">
        <f t="shared" si="522"/>
        <v>0</v>
      </c>
      <c r="SX93" s="6">
        <f t="shared" si="522"/>
        <v>0</v>
      </c>
      <c r="SY93" s="6">
        <f t="shared" si="522"/>
        <v>0</v>
      </c>
      <c r="SZ93" s="6">
        <f t="shared" si="522"/>
        <v>0</v>
      </c>
      <c r="TA93" s="6">
        <f t="shared" si="522"/>
        <v>0</v>
      </c>
      <c r="TB93" s="6">
        <f t="shared" si="522"/>
        <v>0</v>
      </c>
      <c r="TC93" s="6">
        <f t="shared" si="522"/>
        <v>0</v>
      </c>
      <c r="TD93" s="6">
        <f t="shared" si="522"/>
        <v>0</v>
      </c>
      <c r="TE93" s="6">
        <f t="shared" si="522"/>
        <v>0</v>
      </c>
      <c r="TF93" s="6">
        <f t="shared" si="522"/>
        <v>0</v>
      </c>
      <c r="TG93" s="6">
        <f t="shared" si="522"/>
        <v>0</v>
      </c>
      <c r="TH93" s="6">
        <f t="shared" si="522"/>
        <v>0</v>
      </c>
      <c r="TI93" s="6">
        <f t="shared" si="522"/>
        <v>0</v>
      </c>
      <c r="TJ93" s="6">
        <f t="shared" si="522"/>
        <v>0</v>
      </c>
      <c r="TK93" s="6">
        <f t="shared" ref="TK93:VV93" si="523">SW95</f>
        <v>0</v>
      </c>
      <c r="TL93" s="6">
        <f t="shared" si="523"/>
        <v>0</v>
      </c>
      <c r="TM93" s="6">
        <f t="shared" si="523"/>
        <v>0</v>
      </c>
      <c r="TN93" s="6">
        <f t="shared" si="523"/>
        <v>0</v>
      </c>
      <c r="TO93" s="6">
        <f t="shared" si="523"/>
        <v>0</v>
      </c>
      <c r="TP93" s="6">
        <f t="shared" si="523"/>
        <v>0</v>
      </c>
      <c r="TQ93" s="6">
        <f t="shared" si="523"/>
        <v>0</v>
      </c>
      <c r="TR93" s="6">
        <f t="shared" si="523"/>
        <v>0</v>
      </c>
      <c r="TS93" s="6">
        <f t="shared" si="523"/>
        <v>0</v>
      </c>
      <c r="TT93" s="6">
        <f t="shared" si="523"/>
        <v>0</v>
      </c>
      <c r="TU93" s="6">
        <f t="shared" si="523"/>
        <v>0</v>
      </c>
      <c r="TV93" s="6">
        <f t="shared" si="523"/>
        <v>0</v>
      </c>
      <c r="TW93" s="6">
        <f t="shared" si="523"/>
        <v>0</v>
      </c>
      <c r="TX93" s="6">
        <f t="shared" si="523"/>
        <v>0</v>
      </c>
      <c r="TY93" s="6">
        <f t="shared" si="523"/>
        <v>0</v>
      </c>
      <c r="TZ93" s="6">
        <f t="shared" si="523"/>
        <v>0</v>
      </c>
      <c r="UA93" s="6">
        <f t="shared" si="523"/>
        <v>0</v>
      </c>
      <c r="UB93" s="6">
        <f t="shared" si="523"/>
        <v>0</v>
      </c>
      <c r="UC93" s="6">
        <f t="shared" si="523"/>
        <v>0</v>
      </c>
      <c r="UD93" s="6">
        <f t="shared" si="523"/>
        <v>0</v>
      </c>
      <c r="UE93" s="6">
        <f t="shared" si="523"/>
        <v>0</v>
      </c>
      <c r="UF93" s="6">
        <f t="shared" si="523"/>
        <v>0</v>
      </c>
      <c r="UG93" s="6">
        <f t="shared" si="523"/>
        <v>0</v>
      </c>
      <c r="UH93" s="6">
        <f t="shared" si="523"/>
        <v>0</v>
      </c>
      <c r="UI93" s="6">
        <f t="shared" si="523"/>
        <v>0</v>
      </c>
      <c r="UJ93" s="6">
        <f t="shared" si="523"/>
        <v>0</v>
      </c>
      <c r="UK93" s="6">
        <f t="shared" si="523"/>
        <v>0</v>
      </c>
      <c r="UL93" s="6">
        <f t="shared" si="523"/>
        <v>0</v>
      </c>
      <c r="UM93" s="6">
        <f t="shared" si="523"/>
        <v>0</v>
      </c>
      <c r="UN93" s="6">
        <f t="shared" si="523"/>
        <v>0</v>
      </c>
      <c r="UO93" s="6">
        <f t="shared" si="523"/>
        <v>0</v>
      </c>
      <c r="UP93" s="6">
        <f t="shared" si="523"/>
        <v>0</v>
      </c>
      <c r="UQ93" s="6">
        <f t="shared" si="523"/>
        <v>0</v>
      </c>
      <c r="UR93" s="6">
        <f t="shared" si="523"/>
        <v>0</v>
      </c>
      <c r="US93" s="6">
        <f t="shared" si="523"/>
        <v>0</v>
      </c>
      <c r="UT93" s="6">
        <f t="shared" si="523"/>
        <v>0</v>
      </c>
      <c r="UU93" s="6">
        <f t="shared" si="523"/>
        <v>0</v>
      </c>
      <c r="UV93" s="6">
        <f t="shared" si="523"/>
        <v>0</v>
      </c>
      <c r="UW93" s="6">
        <f t="shared" si="523"/>
        <v>0</v>
      </c>
      <c r="UX93" s="6">
        <f t="shared" si="523"/>
        <v>0</v>
      </c>
      <c r="UY93" s="6">
        <f t="shared" si="523"/>
        <v>0</v>
      </c>
      <c r="UZ93" s="6">
        <f t="shared" si="523"/>
        <v>0</v>
      </c>
      <c r="VA93" s="6">
        <f t="shared" si="523"/>
        <v>0</v>
      </c>
      <c r="VB93" s="6">
        <f t="shared" si="523"/>
        <v>0</v>
      </c>
      <c r="VC93" s="6">
        <f t="shared" si="523"/>
        <v>0</v>
      </c>
      <c r="VD93" s="6">
        <f t="shared" si="523"/>
        <v>0</v>
      </c>
      <c r="VE93" s="6">
        <f t="shared" si="523"/>
        <v>0</v>
      </c>
      <c r="VF93" s="6">
        <f t="shared" si="523"/>
        <v>0</v>
      </c>
      <c r="VG93" s="6">
        <f t="shared" si="523"/>
        <v>0</v>
      </c>
      <c r="VH93" s="6">
        <f t="shared" si="523"/>
        <v>0</v>
      </c>
      <c r="VI93" s="6">
        <f t="shared" si="523"/>
        <v>0</v>
      </c>
      <c r="VJ93" s="6">
        <f t="shared" si="523"/>
        <v>0</v>
      </c>
      <c r="VK93" s="6">
        <f t="shared" si="523"/>
        <v>0</v>
      </c>
      <c r="VL93" s="6">
        <f t="shared" si="523"/>
        <v>0</v>
      </c>
      <c r="VM93" s="6">
        <f t="shared" si="523"/>
        <v>0</v>
      </c>
      <c r="VN93" s="6">
        <f t="shared" si="523"/>
        <v>0</v>
      </c>
      <c r="VO93" s="6">
        <f t="shared" si="523"/>
        <v>0</v>
      </c>
      <c r="VP93" s="6">
        <f t="shared" si="523"/>
        <v>0</v>
      </c>
      <c r="VQ93" s="6">
        <f t="shared" si="523"/>
        <v>0</v>
      </c>
      <c r="VR93" s="6">
        <f t="shared" si="523"/>
        <v>0</v>
      </c>
      <c r="VS93" s="6">
        <f t="shared" si="523"/>
        <v>0</v>
      </c>
      <c r="VT93" s="6">
        <f t="shared" si="523"/>
        <v>0</v>
      </c>
      <c r="VU93" s="6">
        <f t="shared" si="523"/>
        <v>0</v>
      </c>
      <c r="VV93" s="6">
        <f t="shared" si="523"/>
        <v>0</v>
      </c>
      <c r="VW93" s="6">
        <f t="shared" ref="VW93:YH93" si="524">VI95</f>
        <v>0</v>
      </c>
      <c r="VX93" s="6">
        <f t="shared" si="524"/>
        <v>0</v>
      </c>
      <c r="VY93" s="6">
        <f t="shared" si="524"/>
        <v>0</v>
      </c>
      <c r="VZ93" s="6">
        <f t="shared" si="524"/>
        <v>0</v>
      </c>
      <c r="WA93" s="6">
        <f t="shared" si="524"/>
        <v>0</v>
      </c>
      <c r="WB93" s="6">
        <f t="shared" si="524"/>
        <v>0</v>
      </c>
      <c r="WC93" s="6">
        <f t="shared" si="524"/>
        <v>0</v>
      </c>
      <c r="WD93" s="6">
        <f t="shared" si="524"/>
        <v>0</v>
      </c>
      <c r="WE93" s="6">
        <f t="shared" si="524"/>
        <v>0</v>
      </c>
      <c r="WF93" s="6">
        <f t="shared" si="524"/>
        <v>0</v>
      </c>
      <c r="WG93" s="6">
        <f t="shared" si="524"/>
        <v>0</v>
      </c>
      <c r="WH93" s="6">
        <f t="shared" si="524"/>
        <v>0</v>
      </c>
      <c r="WI93" s="6">
        <f t="shared" si="524"/>
        <v>0</v>
      </c>
      <c r="WJ93" s="6">
        <f t="shared" si="524"/>
        <v>0</v>
      </c>
      <c r="WK93" s="6">
        <f t="shared" si="524"/>
        <v>0</v>
      </c>
      <c r="WL93" s="6">
        <f t="shared" si="524"/>
        <v>0</v>
      </c>
      <c r="WM93" s="6">
        <f t="shared" si="524"/>
        <v>0</v>
      </c>
      <c r="WN93" s="6">
        <f t="shared" si="524"/>
        <v>0</v>
      </c>
      <c r="WO93" s="6">
        <f t="shared" si="524"/>
        <v>0</v>
      </c>
      <c r="WP93" s="6">
        <f t="shared" si="524"/>
        <v>0</v>
      </c>
      <c r="WQ93" s="6">
        <f t="shared" si="524"/>
        <v>0</v>
      </c>
      <c r="WR93" s="6">
        <f t="shared" si="524"/>
        <v>0</v>
      </c>
      <c r="WS93" s="6">
        <f t="shared" si="524"/>
        <v>0</v>
      </c>
      <c r="WT93" s="6">
        <f t="shared" si="524"/>
        <v>0</v>
      </c>
      <c r="WU93" s="6">
        <f t="shared" si="524"/>
        <v>0</v>
      </c>
      <c r="WV93" s="6">
        <f t="shared" si="524"/>
        <v>0</v>
      </c>
      <c r="WW93" s="6">
        <f t="shared" si="524"/>
        <v>0</v>
      </c>
      <c r="WX93" s="6">
        <f t="shared" si="524"/>
        <v>0</v>
      </c>
      <c r="WY93" s="6">
        <f t="shared" si="524"/>
        <v>0</v>
      </c>
      <c r="WZ93" s="6">
        <f t="shared" si="524"/>
        <v>0</v>
      </c>
      <c r="XA93" s="6">
        <f t="shared" si="524"/>
        <v>0</v>
      </c>
      <c r="XB93" s="6">
        <f t="shared" si="524"/>
        <v>0</v>
      </c>
      <c r="XC93" s="6">
        <f t="shared" si="524"/>
        <v>0</v>
      </c>
      <c r="XD93" s="6">
        <f t="shared" si="524"/>
        <v>0</v>
      </c>
      <c r="XE93" s="6">
        <f t="shared" si="524"/>
        <v>0</v>
      </c>
      <c r="XF93" s="6">
        <f t="shared" si="524"/>
        <v>0</v>
      </c>
      <c r="XG93" s="6">
        <f t="shared" si="524"/>
        <v>0</v>
      </c>
      <c r="XH93" s="6">
        <f t="shared" si="524"/>
        <v>0</v>
      </c>
      <c r="XI93" s="6">
        <f t="shared" si="524"/>
        <v>0</v>
      </c>
      <c r="XJ93" s="6">
        <f t="shared" si="524"/>
        <v>0</v>
      </c>
      <c r="XK93" s="6">
        <f t="shared" si="524"/>
        <v>0</v>
      </c>
      <c r="XL93" s="6">
        <f t="shared" si="524"/>
        <v>0</v>
      </c>
      <c r="XM93" s="6">
        <f t="shared" si="524"/>
        <v>0</v>
      </c>
      <c r="XN93" s="6">
        <f t="shared" si="524"/>
        <v>0</v>
      </c>
      <c r="XO93" s="6">
        <f t="shared" si="524"/>
        <v>0</v>
      </c>
      <c r="XP93" s="6">
        <f t="shared" si="524"/>
        <v>0</v>
      </c>
      <c r="XQ93" s="6">
        <f t="shared" si="524"/>
        <v>0</v>
      </c>
      <c r="XR93" s="6">
        <f t="shared" si="524"/>
        <v>0</v>
      </c>
      <c r="XS93" s="6">
        <f t="shared" si="524"/>
        <v>0</v>
      </c>
      <c r="XT93" s="6">
        <f t="shared" si="524"/>
        <v>0</v>
      </c>
      <c r="XU93" s="6">
        <f t="shared" si="524"/>
        <v>0</v>
      </c>
      <c r="XV93" s="6">
        <f t="shared" si="524"/>
        <v>0</v>
      </c>
      <c r="XW93" s="6">
        <f t="shared" si="524"/>
        <v>0</v>
      </c>
      <c r="XX93" s="6">
        <f t="shared" si="524"/>
        <v>0</v>
      </c>
      <c r="XY93" s="6">
        <f t="shared" si="524"/>
        <v>0</v>
      </c>
      <c r="XZ93" s="6">
        <f t="shared" si="524"/>
        <v>0</v>
      </c>
      <c r="YA93" s="6">
        <f t="shared" si="524"/>
        <v>0</v>
      </c>
      <c r="YB93" s="6">
        <f t="shared" si="524"/>
        <v>0</v>
      </c>
      <c r="YC93" s="6">
        <f t="shared" si="524"/>
        <v>0</v>
      </c>
      <c r="YD93" s="6">
        <f t="shared" si="524"/>
        <v>0</v>
      </c>
      <c r="YE93" s="6">
        <f t="shared" si="524"/>
        <v>0</v>
      </c>
      <c r="YF93" s="6">
        <f t="shared" si="524"/>
        <v>0</v>
      </c>
      <c r="YG93" s="6">
        <f t="shared" si="524"/>
        <v>0</v>
      </c>
      <c r="YH93" s="6">
        <f t="shared" si="524"/>
        <v>0</v>
      </c>
      <c r="YI93" s="6">
        <f t="shared" ref="YI93:AAT93" si="525">XU95</f>
        <v>0</v>
      </c>
      <c r="YJ93" s="6">
        <f t="shared" si="525"/>
        <v>0</v>
      </c>
      <c r="YK93" s="6">
        <f t="shared" si="525"/>
        <v>0</v>
      </c>
      <c r="YL93" s="6">
        <f t="shared" si="525"/>
        <v>0</v>
      </c>
      <c r="YM93" s="6">
        <f t="shared" si="525"/>
        <v>0</v>
      </c>
      <c r="YN93" s="6">
        <f t="shared" si="525"/>
        <v>0</v>
      </c>
      <c r="YO93" s="6">
        <f t="shared" si="525"/>
        <v>0</v>
      </c>
      <c r="YP93" s="6">
        <f t="shared" si="525"/>
        <v>0</v>
      </c>
      <c r="YQ93" s="6">
        <f t="shared" si="525"/>
        <v>0</v>
      </c>
      <c r="YR93" s="6">
        <f t="shared" si="525"/>
        <v>0</v>
      </c>
      <c r="YS93" s="6">
        <f t="shared" si="525"/>
        <v>0</v>
      </c>
      <c r="YT93" s="6">
        <f t="shared" si="525"/>
        <v>0</v>
      </c>
      <c r="YU93" s="6">
        <f t="shared" si="525"/>
        <v>0</v>
      </c>
      <c r="YV93" s="6">
        <f t="shared" si="525"/>
        <v>0</v>
      </c>
      <c r="YW93" s="6">
        <f t="shared" si="525"/>
        <v>0</v>
      </c>
      <c r="YX93" s="6">
        <f t="shared" si="525"/>
        <v>0</v>
      </c>
      <c r="YY93" s="6">
        <f t="shared" si="525"/>
        <v>0</v>
      </c>
      <c r="YZ93" s="6">
        <f t="shared" si="525"/>
        <v>0</v>
      </c>
      <c r="ZA93" s="6">
        <f t="shared" si="525"/>
        <v>0</v>
      </c>
      <c r="ZB93" s="6">
        <f t="shared" si="525"/>
        <v>0</v>
      </c>
      <c r="ZC93" s="6">
        <f t="shared" si="525"/>
        <v>0</v>
      </c>
      <c r="ZD93" s="6">
        <f t="shared" si="525"/>
        <v>0</v>
      </c>
      <c r="ZE93" s="6">
        <f t="shared" si="525"/>
        <v>0</v>
      </c>
      <c r="ZF93" s="6">
        <f t="shared" si="525"/>
        <v>0</v>
      </c>
      <c r="ZG93" s="6">
        <f t="shared" si="525"/>
        <v>0</v>
      </c>
      <c r="ZH93" s="6">
        <f t="shared" si="525"/>
        <v>0</v>
      </c>
      <c r="ZI93" s="6">
        <f t="shared" si="525"/>
        <v>0</v>
      </c>
      <c r="ZJ93" s="6">
        <f t="shared" si="525"/>
        <v>0</v>
      </c>
      <c r="ZK93" s="6">
        <f t="shared" si="525"/>
        <v>0</v>
      </c>
      <c r="ZL93" s="6">
        <f t="shared" si="525"/>
        <v>0</v>
      </c>
      <c r="ZM93" s="6">
        <f t="shared" si="525"/>
        <v>0</v>
      </c>
      <c r="ZN93" s="6">
        <f t="shared" si="525"/>
        <v>0</v>
      </c>
      <c r="ZO93" s="6">
        <f t="shared" si="525"/>
        <v>0</v>
      </c>
      <c r="ZP93" s="6">
        <f t="shared" si="525"/>
        <v>0</v>
      </c>
      <c r="ZQ93" s="6">
        <f t="shared" si="525"/>
        <v>0</v>
      </c>
      <c r="ZR93" s="6">
        <f t="shared" si="525"/>
        <v>0</v>
      </c>
      <c r="ZS93" s="6">
        <f t="shared" si="525"/>
        <v>0</v>
      </c>
      <c r="ZT93" s="6">
        <f t="shared" si="525"/>
        <v>0</v>
      </c>
      <c r="ZU93" s="6">
        <f t="shared" si="525"/>
        <v>0</v>
      </c>
      <c r="ZV93" s="6">
        <f t="shared" si="525"/>
        <v>0</v>
      </c>
      <c r="ZW93" s="6">
        <f t="shared" si="525"/>
        <v>0</v>
      </c>
      <c r="ZX93" s="6">
        <f t="shared" si="525"/>
        <v>0</v>
      </c>
      <c r="ZY93" s="6">
        <f t="shared" si="525"/>
        <v>0</v>
      </c>
      <c r="ZZ93" s="6">
        <f t="shared" si="525"/>
        <v>0</v>
      </c>
      <c r="AAA93" s="6">
        <f t="shared" si="525"/>
        <v>0</v>
      </c>
      <c r="AAB93" s="6">
        <f t="shared" si="525"/>
        <v>0</v>
      </c>
      <c r="AAC93" s="6">
        <f t="shared" si="525"/>
        <v>0</v>
      </c>
      <c r="AAD93" s="6">
        <f t="shared" si="525"/>
        <v>0</v>
      </c>
      <c r="AAE93" s="6">
        <f t="shared" si="525"/>
        <v>0</v>
      </c>
      <c r="AAF93" s="6">
        <f t="shared" si="525"/>
        <v>0</v>
      </c>
      <c r="AAG93" s="6">
        <f t="shared" si="525"/>
        <v>0</v>
      </c>
      <c r="AAH93" s="6">
        <f t="shared" si="525"/>
        <v>0</v>
      </c>
      <c r="AAI93" s="6">
        <f t="shared" si="525"/>
        <v>0</v>
      </c>
      <c r="AAJ93" s="6">
        <f t="shared" si="525"/>
        <v>0</v>
      </c>
      <c r="AAK93" s="6">
        <f t="shared" si="525"/>
        <v>0</v>
      </c>
      <c r="AAL93" s="6">
        <f t="shared" si="525"/>
        <v>0</v>
      </c>
      <c r="AAM93" s="6">
        <f t="shared" si="525"/>
        <v>0</v>
      </c>
      <c r="AAN93" s="6">
        <f t="shared" si="525"/>
        <v>0</v>
      </c>
      <c r="AAO93" s="6">
        <f t="shared" si="525"/>
        <v>0</v>
      </c>
      <c r="AAP93" s="6">
        <f t="shared" si="525"/>
        <v>0</v>
      </c>
      <c r="AAQ93" s="6">
        <f t="shared" si="525"/>
        <v>0</v>
      </c>
      <c r="AAR93" s="6">
        <f t="shared" si="525"/>
        <v>0</v>
      </c>
      <c r="AAS93" s="6">
        <f t="shared" si="525"/>
        <v>0</v>
      </c>
      <c r="AAT93" s="6">
        <f t="shared" si="525"/>
        <v>0</v>
      </c>
      <c r="AAU93" s="6">
        <f t="shared" ref="AAU93:ADF93" si="526">AAG95</f>
        <v>0</v>
      </c>
      <c r="AAV93" s="6">
        <f t="shared" si="526"/>
        <v>0</v>
      </c>
      <c r="AAW93" s="6">
        <f t="shared" si="526"/>
        <v>0</v>
      </c>
      <c r="AAX93" s="6">
        <f t="shared" si="526"/>
        <v>0</v>
      </c>
      <c r="AAY93" s="6">
        <f t="shared" si="526"/>
        <v>0</v>
      </c>
      <c r="AAZ93" s="6">
        <f t="shared" si="526"/>
        <v>0</v>
      </c>
      <c r="ABA93" s="6">
        <f t="shared" si="526"/>
        <v>0</v>
      </c>
      <c r="ABB93" s="6">
        <f t="shared" si="526"/>
        <v>0</v>
      </c>
      <c r="ABC93" s="6">
        <f t="shared" si="526"/>
        <v>0</v>
      </c>
      <c r="ABD93" s="6">
        <f t="shared" si="526"/>
        <v>0</v>
      </c>
      <c r="ABE93" s="6">
        <f t="shared" si="526"/>
        <v>0</v>
      </c>
      <c r="ABF93" s="6">
        <f t="shared" si="526"/>
        <v>0</v>
      </c>
      <c r="ABG93" s="6">
        <f t="shared" si="526"/>
        <v>0</v>
      </c>
      <c r="ABH93" s="6">
        <f t="shared" si="526"/>
        <v>0</v>
      </c>
      <c r="ABI93" s="6">
        <f t="shared" si="526"/>
        <v>0</v>
      </c>
      <c r="ABJ93" s="6">
        <f t="shared" si="526"/>
        <v>0</v>
      </c>
      <c r="ABK93" s="6">
        <f t="shared" si="526"/>
        <v>0</v>
      </c>
      <c r="ABL93" s="6">
        <f t="shared" si="526"/>
        <v>0</v>
      </c>
      <c r="ABM93" s="6">
        <f t="shared" si="526"/>
        <v>0</v>
      </c>
      <c r="ABN93" s="6">
        <f t="shared" si="526"/>
        <v>0</v>
      </c>
      <c r="ABO93" s="6">
        <f t="shared" si="526"/>
        <v>0</v>
      </c>
      <c r="ABP93" s="6">
        <f t="shared" si="526"/>
        <v>0</v>
      </c>
      <c r="ABQ93" s="6">
        <f t="shared" si="526"/>
        <v>0</v>
      </c>
      <c r="ABR93" s="6">
        <f t="shared" si="526"/>
        <v>0</v>
      </c>
      <c r="ABS93" s="6">
        <f t="shared" si="526"/>
        <v>0</v>
      </c>
      <c r="ABT93" s="6">
        <f t="shared" si="526"/>
        <v>0</v>
      </c>
      <c r="ABU93" s="6">
        <f t="shared" si="526"/>
        <v>0</v>
      </c>
      <c r="ABV93" s="6">
        <f t="shared" si="526"/>
        <v>0</v>
      </c>
      <c r="ABW93" s="6">
        <f t="shared" si="526"/>
        <v>0</v>
      </c>
      <c r="ABX93" s="6">
        <f t="shared" si="526"/>
        <v>0</v>
      </c>
      <c r="ABY93" s="6">
        <f t="shared" si="526"/>
        <v>0</v>
      </c>
      <c r="ABZ93" s="6">
        <f t="shared" si="526"/>
        <v>0</v>
      </c>
      <c r="ACA93" s="6">
        <f t="shared" si="526"/>
        <v>0</v>
      </c>
      <c r="ACB93" s="6">
        <f t="shared" si="526"/>
        <v>0</v>
      </c>
      <c r="ACC93" s="6">
        <f t="shared" si="526"/>
        <v>0</v>
      </c>
      <c r="ACD93" s="6">
        <f t="shared" si="526"/>
        <v>0</v>
      </c>
      <c r="ACE93" s="6">
        <f t="shared" si="526"/>
        <v>0</v>
      </c>
      <c r="ACF93" s="6">
        <f t="shared" si="526"/>
        <v>0</v>
      </c>
      <c r="ACG93" s="6">
        <f t="shared" si="526"/>
        <v>0</v>
      </c>
      <c r="ACH93" s="6">
        <f t="shared" si="526"/>
        <v>0</v>
      </c>
      <c r="ACI93" s="6">
        <f t="shared" si="526"/>
        <v>0</v>
      </c>
      <c r="ACJ93" s="6">
        <f t="shared" si="526"/>
        <v>0</v>
      </c>
      <c r="ACK93" s="6">
        <f t="shared" si="526"/>
        <v>0</v>
      </c>
      <c r="ACL93" s="6">
        <f t="shared" si="526"/>
        <v>0</v>
      </c>
      <c r="ACM93" s="6">
        <f t="shared" si="526"/>
        <v>0</v>
      </c>
      <c r="ACN93" s="6">
        <f t="shared" si="526"/>
        <v>0</v>
      </c>
      <c r="ACO93" s="6">
        <f t="shared" si="526"/>
        <v>0</v>
      </c>
      <c r="ACP93" s="6">
        <f t="shared" si="526"/>
        <v>0</v>
      </c>
      <c r="ACQ93" s="6">
        <f t="shared" si="526"/>
        <v>0</v>
      </c>
      <c r="ACR93" s="6">
        <f t="shared" si="526"/>
        <v>0</v>
      </c>
      <c r="ACS93" s="6">
        <f t="shared" si="526"/>
        <v>0</v>
      </c>
      <c r="ACT93" s="6">
        <f t="shared" si="526"/>
        <v>0</v>
      </c>
      <c r="ACU93" s="6">
        <f t="shared" si="526"/>
        <v>0</v>
      </c>
      <c r="ACV93" s="6">
        <f t="shared" si="526"/>
        <v>0</v>
      </c>
      <c r="ACW93" s="6">
        <f t="shared" si="526"/>
        <v>0</v>
      </c>
      <c r="ACX93" s="6">
        <f t="shared" si="526"/>
        <v>0</v>
      </c>
      <c r="ACY93" s="6">
        <f t="shared" si="526"/>
        <v>0</v>
      </c>
      <c r="ACZ93" s="6">
        <f t="shared" si="526"/>
        <v>0</v>
      </c>
      <c r="ADA93" s="6">
        <f t="shared" si="526"/>
        <v>0</v>
      </c>
      <c r="ADB93" s="6">
        <f t="shared" si="526"/>
        <v>0</v>
      </c>
      <c r="ADC93" s="6">
        <f t="shared" si="526"/>
        <v>0</v>
      </c>
      <c r="ADD93" s="6">
        <f t="shared" si="526"/>
        <v>0</v>
      </c>
      <c r="ADE93" s="6">
        <f t="shared" si="526"/>
        <v>0</v>
      </c>
      <c r="ADF93" s="6">
        <f t="shared" si="526"/>
        <v>0</v>
      </c>
      <c r="ADG93" s="6">
        <f t="shared" ref="ADG93:AFR93" si="527">ACS95</f>
        <v>0</v>
      </c>
      <c r="ADH93" s="6">
        <f t="shared" si="527"/>
        <v>0</v>
      </c>
      <c r="ADI93" s="6">
        <f t="shared" si="527"/>
        <v>0</v>
      </c>
      <c r="ADJ93" s="6">
        <f t="shared" si="527"/>
        <v>0</v>
      </c>
      <c r="ADK93" s="6">
        <f t="shared" si="527"/>
        <v>0</v>
      </c>
      <c r="ADL93" s="6">
        <f t="shared" si="527"/>
        <v>0</v>
      </c>
      <c r="ADM93" s="6">
        <f t="shared" si="527"/>
        <v>0</v>
      </c>
      <c r="ADN93" s="6">
        <f t="shared" si="527"/>
        <v>0</v>
      </c>
      <c r="ADO93" s="6">
        <f t="shared" si="527"/>
        <v>0</v>
      </c>
      <c r="ADP93" s="6">
        <f t="shared" si="527"/>
        <v>0</v>
      </c>
      <c r="ADQ93" s="6">
        <f t="shared" si="527"/>
        <v>0</v>
      </c>
      <c r="ADR93" s="6">
        <f t="shared" si="527"/>
        <v>0</v>
      </c>
      <c r="ADS93" s="6">
        <f t="shared" si="527"/>
        <v>0</v>
      </c>
      <c r="ADT93" s="6">
        <f t="shared" si="527"/>
        <v>0</v>
      </c>
      <c r="ADU93" s="6">
        <f t="shared" si="527"/>
        <v>0</v>
      </c>
      <c r="ADV93" s="6">
        <f t="shared" si="527"/>
        <v>0</v>
      </c>
      <c r="ADW93" s="6">
        <f t="shared" si="527"/>
        <v>0</v>
      </c>
      <c r="ADX93" s="6">
        <f t="shared" si="527"/>
        <v>0</v>
      </c>
      <c r="ADY93" s="6">
        <f t="shared" si="527"/>
        <v>0</v>
      </c>
      <c r="ADZ93" s="6">
        <f t="shared" si="527"/>
        <v>0</v>
      </c>
      <c r="AEA93" s="6">
        <f t="shared" si="527"/>
        <v>0</v>
      </c>
      <c r="AEB93" s="6">
        <f t="shared" si="527"/>
        <v>0</v>
      </c>
      <c r="AEC93" s="6">
        <f t="shared" si="527"/>
        <v>0</v>
      </c>
      <c r="AED93" s="6">
        <f t="shared" si="527"/>
        <v>0</v>
      </c>
      <c r="AEE93" s="6">
        <f t="shared" si="527"/>
        <v>0</v>
      </c>
      <c r="AEF93" s="6">
        <f t="shared" si="527"/>
        <v>0</v>
      </c>
      <c r="AEG93" s="6">
        <f t="shared" si="527"/>
        <v>0</v>
      </c>
      <c r="AEH93" s="6">
        <f t="shared" si="527"/>
        <v>0</v>
      </c>
      <c r="AEI93" s="6">
        <f t="shared" si="527"/>
        <v>0</v>
      </c>
      <c r="AEJ93" s="6">
        <f t="shared" si="527"/>
        <v>0</v>
      </c>
      <c r="AEK93" s="6">
        <f t="shared" si="527"/>
        <v>0</v>
      </c>
      <c r="AEL93" s="6">
        <f t="shared" si="527"/>
        <v>0</v>
      </c>
      <c r="AEM93" s="6">
        <f t="shared" si="527"/>
        <v>0</v>
      </c>
      <c r="AEN93" s="6">
        <f t="shared" si="527"/>
        <v>0</v>
      </c>
      <c r="AEO93" s="6">
        <f t="shared" si="527"/>
        <v>0</v>
      </c>
      <c r="AEP93" s="6">
        <f t="shared" si="527"/>
        <v>0</v>
      </c>
      <c r="AEQ93" s="6">
        <f t="shared" si="527"/>
        <v>0</v>
      </c>
      <c r="AER93" s="6">
        <f t="shared" si="527"/>
        <v>0</v>
      </c>
      <c r="AES93" s="6">
        <f t="shared" si="527"/>
        <v>0</v>
      </c>
      <c r="AET93" s="6">
        <f t="shared" si="527"/>
        <v>0</v>
      </c>
      <c r="AEU93" s="6">
        <f t="shared" si="527"/>
        <v>0</v>
      </c>
      <c r="AEV93" s="6">
        <f t="shared" si="527"/>
        <v>0</v>
      </c>
      <c r="AEW93" s="6">
        <f t="shared" si="527"/>
        <v>0</v>
      </c>
      <c r="AEX93" s="6">
        <f t="shared" si="527"/>
        <v>0</v>
      </c>
      <c r="AEY93" s="6">
        <f t="shared" si="527"/>
        <v>0</v>
      </c>
      <c r="AEZ93" s="6">
        <f t="shared" si="527"/>
        <v>0</v>
      </c>
      <c r="AFA93" s="6">
        <f t="shared" si="527"/>
        <v>0</v>
      </c>
      <c r="AFB93" s="6">
        <f t="shared" si="527"/>
        <v>0</v>
      </c>
      <c r="AFC93" s="6">
        <f t="shared" si="527"/>
        <v>0</v>
      </c>
      <c r="AFD93" s="6">
        <f t="shared" si="527"/>
        <v>0</v>
      </c>
      <c r="AFE93" s="6">
        <f t="shared" si="527"/>
        <v>0</v>
      </c>
      <c r="AFF93" s="6">
        <f t="shared" si="527"/>
        <v>0</v>
      </c>
      <c r="AFG93" s="6">
        <f t="shared" si="527"/>
        <v>0</v>
      </c>
      <c r="AFH93" s="6">
        <f t="shared" si="527"/>
        <v>0</v>
      </c>
      <c r="AFI93" s="6">
        <f t="shared" si="527"/>
        <v>0</v>
      </c>
      <c r="AFJ93" s="6">
        <f t="shared" si="527"/>
        <v>0</v>
      </c>
      <c r="AFK93" s="6">
        <f t="shared" si="527"/>
        <v>0</v>
      </c>
      <c r="AFL93" s="6">
        <f t="shared" si="527"/>
        <v>0</v>
      </c>
      <c r="AFM93" s="6">
        <f t="shared" si="527"/>
        <v>0</v>
      </c>
      <c r="AFN93" s="6">
        <f t="shared" si="527"/>
        <v>0</v>
      </c>
      <c r="AFO93" s="6">
        <f t="shared" si="527"/>
        <v>0</v>
      </c>
      <c r="AFP93" s="6">
        <f t="shared" si="527"/>
        <v>0</v>
      </c>
      <c r="AFQ93" s="6">
        <f t="shared" si="527"/>
        <v>0</v>
      </c>
      <c r="AFR93" s="6">
        <f t="shared" si="527"/>
        <v>0</v>
      </c>
      <c r="AFS93" s="6">
        <f t="shared" ref="AFS93:AID93" si="528">AFE95</f>
        <v>0</v>
      </c>
      <c r="AFT93" s="6">
        <f t="shared" si="528"/>
        <v>0</v>
      </c>
      <c r="AFU93" s="6">
        <f t="shared" si="528"/>
        <v>0</v>
      </c>
      <c r="AFV93" s="6">
        <f t="shared" si="528"/>
        <v>0</v>
      </c>
      <c r="AFW93" s="6">
        <f t="shared" si="528"/>
        <v>0</v>
      </c>
      <c r="AFX93" s="6">
        <f t="shared" si="528"/>
        <v>0</v>
      </c>
      <c r="AFY93" s="6">
        <f t="shared" si="528"/>
        <v>0</v>
      </c>
      <c r="AFZ93" s="6">
        <f t="shared" si="528"/>
        <v>0</v>
      </c>
      <c r="AGA93" s="6">
        <f t="shared" si="528"/>
        <v>0</v>
      </c>
      <c r="AGB93" s="6">
        <f t="shared" si="528"/>
        <v>0</v>
      </c>
      <c r="AGC93" s="6">
        <f t="shared" si="528"/>
        <v>0</v>
      </c>
      <c r="AGD93" s="6">
        <f t="shared" si="528"/>
        <v>0</v>
      </c>
      <c r="AGE93" s="6">
        <f t="shared" si="528"/>
        <v>0</v>
      </c>
      <c r="AGF93" s="6">
        <f t="shared" si="528"/>
        <v>0</v>
      </c>
      <c r="AGG93" s="6">
        <f t="shared" si="528"/>
        <v>0</v>
      </c>
      <c r="AGH93" s="6">
        <f t="shared" si="528"/>
        <v>0</v>
      </c>
      <c r="AGI93" s="6">
        <f t="shared" si="528"/>
        <v>0</v>
      </c>
      <c r="AGJ93" s="6">
        <f t="shared" si="528"/>
        <v>0</v>
      </c>
      <c r="AGK93" s="6">
        <f t="shared" si="528"/>
        <v>0</v>
      </c>
      <c r="AGL93" s="6">
        <f t="shared" si="528"/>
        <v>0</v>
      </c>
      <c r="AGM93" s="6">
        <f t="shared" si="528"/>
        <v>0</v>
      </c>
      <c r="AGN93" s="6">
        <f t="shared" si="528"/>
        <v>0</v>
      </c>
      <c r="AGO93" s="6">
        <f t="shared" si="528"/>
        <v>0</v>
      </c>
      <c r="AGP93" s="6">
        <f t="shared" si="528"/>
        <v>0</v>
      </c>
      <c r="AGQ93" s="6">
        <f t="shared" si="528"/>
        <v>0</v>
      </c>
      <c r="AGR93" s="6">
        <f t="shared" si="528"/>
        <v>0</v>
      </c>
      <c r="AGS93" s="6">
        <f t="shared" si="528"/>
        <v>0</v>
      </c>
      <c r="AGT93" s="6">
        <f t="shared" si="528"/>
        <v>0</v>
      </c>
      <c r="AGU93" s="6">
        <f t="shared" si="528"/>
        <v>0</v>
      </c>
      <c r="AGV93" s="6">
        <f t="shared" si="528"/>
        <v>0</v>
      </c>
      <c r="AGW93" s="6">
        <f t="shared" si="528"/>
        <v>0</v>
      </c>
      <c r="AGX93" s="6">
        <f t="shared" si="528"/>
        <v>0</v>
      </c>
      <c r="AGY93" s="6">
        <f t="shared" si="528"/>
        <v>0</v>
      </c>
      <c r="AGZ93" s="6">
        <f t="shared" si="528"/>
        <v>0</v>
      </c>
      <c r="AHA93" s="6">
        <f t="shared" si="528"/>
        <v>0</v>
      </c>
      <c r="AHB93" s="6">
        <f t="shared" si="528"/>
        <v>0</v>
      </c>
      <c r="AHC93" s="6">
        <f t="shared" si="528"/>
        <v>0</v>
      </c>
      <c r="AHD93" s="6">
        <f t="shared" si="528"/>
        <v>0</v>
      </c>
      <c r="AHE93" s="6">
        <f t="shared" si="528"/>
        <v>0</v>
      </c>
      <c r="AHF93" s="6">
        <f t="shared" si="528"/>
        <v>0</v>
      </c>
      <c r="AHG93" s="6">
        <f t="shared" si="528"/>
        <v>0</v>
      </c>
      <c r="AHH93" s="6">
        <f t="shared" si="528"/>
        <v>0</v>
      </c>
      <c r="AHI93" s="6">
        <f t="shared" si="528"/>
        <v>0</v>
      </c>
      <c r="AHJ93" s="6">
        <f t="shared" si="528"/>
        <v>0</v>
      </c>
      <c r="AHK93" s="6">
        <f t="shared" si="528"/>
        <v>0</v>
      </c>
      <c r="AHL93" s="6">
        <f t="shared" si="528"/>
        <v>0</v>
      </c>
      <c r="AHM93" s="6">
        <f t="shared" si="528"/>
        <v>0</v>
      </c>
      <c r="AHN93" s="6">
        <f t="shared" si="528"/>
        <v>0</v>
      </c>
      <c r="AHO93" s="6">
        <f t="shared" si="528"/>
        <v>0</v>
      </c>
      <c r="AHP93" s="6">
        <f t="shared" si="528"/>
        <v>0</v>
      </c>
      <c r="AHQ93" s="6">
        <f t="shared" si="528"/>
        <v>0</v>
      </c>
      <c r="AHR93" s="6">
        <f t="shared" si="528"/>
        <v>0</v>
      </c>
      <c r="AHS93" s="6">
        <f t="shared" si="528"/>
        <v>0</v>
      </c>
      <c r="AHT93" s="6">
        <f t="shared" si="528"/>
        <v>0</v>
      </c>
      <c r="AHU93" s="6">
        <f t="shared" si="528"/>
        <v>0</v>
      </c>
      <c r="AHV93" s="6">
        <f t="shared" si="528"/>
        <v>0</v>
      </c>
      <c r="AHW93" s="6">
        <f t="shared" si="528"/>
        <v>0</v>
      </c>
      <c r="AHX93" s="6">
        <f t="shared" si="528"/>
        <v>0</v>
      </c>
      <c r="AHY93" s="6">
        <f t="shared" si="528"/>
        <v>0</v>
      </c>
      <c r="AHZ93" s="6">
        <f t="shared" si="528"/>
        <v>0</v>
      </c>
      <c r="AIA93" s="6">
        <f t="shared" si="528"/>
        <v>0</v>
      </c>
      <c r="AIB93" s="6">
        <f t="shared" si="528"/>
        <v>0</v>
      </c>
      <c r="AIC93" s="6">
        <f t="shared" si="528"/>
        <v>0</v>
      </c>
      <c r="AID93" s="6">
        <f t="shared" si="528"/>
        <v>0</v>
      </c>
      <c r="AIE93" s="6">
        <f t="shared" ref="AIE93:AKP93" si="529">AHQ95</f>
        <v>0</v>
      </c>
      <c r="AIF93" s="6">
        <f t="shared" si="529"/>
        <v>0</v>
      </c>
      <c r="AIG93" s="6">
        <f t="shared" si="529"/>
        <v>0</v>
      </c>
      <c r="AIH93" s="6">
        <f t="shared" si="529"/>
        <v>0</v>
      </c>
      <c r="AII93" s="6">
        <f t="shared" si="529"/>
        <v>0</v>
      </c>
      <c r="AIJ93" s="6">
        <f t="shared" si="529"/>
        <v>0</v>
      </c>
      <c r="AIK93" s="6">
        <f t="shared" si="529"/>
        <v>0</v>
      </c>
      <c r="AIL93" s="6">
        <f t="shared" si="529"/>
        <v>0</v>
      </c>
      <c r="AIM93" s="6">
        <f t="shared" si="529"/>
        <v>0</v>
      </c>
      <c r="AIN93" s="6">
        <f t="shared" si="529"/>
        <v>0</v>
      </c>
      <c r="AIO93" s="6">
        <f t="shared" si="529"/>
        <v>0</v>
      </c>
      <c r="AIP93" s="6">
        <f t="shared" si="529"/>
        <v>0</v>
      </c>
      <c r="AIQ93" s="6">
        <f t="shared" si="529"/>
        <v>0</v>
      </c>
      <c r="AIR93" s="6">
        <f t="shared" si="529"/>
        <v>0</v>
      </c>
      <c r="AIS93" s="6">
        <f t="shared" si="529"/>
        <v>0</v>
      </c>
      <c r="AIT93" s="6">
        <f t="shared" si="529"/>
        <v>0</v>
      </c>
      <c r="AIU93" s="6">
        <f t="shared" si="529"/>
        <v>0</v>
      </c>
      <c r="AIV93" s="6">
        <f t="shared" si="529"/>
        <v>0</v>
      </c>
      <c r="AIW93" s="6">
        <f t="shared" si="529"/>
        <v>0</v>
      </c>
      <c r="AIX93" s="6">
        <f t="shared" si="529"/>
        <v>0</v>
      </c>
      <c r="AIY93" s="6">
        <f t="shared" si="529"/>
        <v>0</v>
      </c>
      <c r="AIZ93" s="6">
        <f t="shared" si="529"/>
        <v>0</v>
      </c>
      <c r="AJA93" s="6">
        <f t="shared" si="529"/>
        <v>0</v>
      </c>
      <c r="AJB93" s="6">
        <f t="shared" si="529"/>
        <v>0</v>
      </c>
      <c r="AJC93" s="6">
        <f t="shared" si="529"/>
        <v>0</v>
      </c>
      <c r="AJD93" s="6">
        <f t="shared" si="529"/>
        <v>0</v>
      </c>
      <c r="AJE93" s="6">
        <f t="shared" si="529"/>
        <v>0</v>
      </c>
      <c r="AJF93" s="6">
        <f t="shared" si="529"/>
        <v>0</v>
      </c>
      <c r="AJG93" s="6">
        <f t="shared" si="529"/>
        <v>0</v>
      </c>
      <c r="AJH93" s="6">
        <f t="shared" si="529"/>
        <v>0</v>
      </c>
      <c r="AJI93" s="6">
        <f t="shared" si="529"/>
        <v>0</v>
      </c>
      <c r="AJJ93" s="6">
        <f t="shared" si="529"/>
        <v>0</v>
      </c>
      <c r="AJK93" s="6">
        <f t="shared" si="529"/>
        <v>0</v>
      </c>
      <c r="AJL93" s="6">
        <f t="shared" si="529"/>
        <v>0</v>
      </c>
      <c r="AJM93" s="6">
        <f t="shared" si="529"/>
        <v>0</v>
      </c>
      <c r="AJN93" s="6">
        <f t="shared" si="529"/>
        <v>0</v>
      </c>
      <c r="AJO93" s="6">
        <f t="shared" si="529"/>
        <v>0</v>
      </c>
      <c r="AJP93" s="6">
        <f t="shared" si="529"/>
        <v>0</v>
      </c>
      <c r="AJQ93" s="6">
        <f t="shared" si="529"/>
        <v>0</v>
      </c>
      <c r="AJR93" s="6">
        <f t="shared" si="529"/>
        <v>0</v>
      </c>
      <c r="AJS93" s="6">
        <f t="shared" si="529"/>
        <v>0</v>
      </c>
      <c r="AJT93" s="6">
        <f t="shared" si="529"/>
        <v>0</v>
      </c>
      <c r="AJU93" s="6">
        <f t="shared" si="529"/>
        <v>0</v>
      </c>
      <c r="AJV93" s="6">
        <f t="shared" si="529"/>
        <v>0</v>
      </c>
      <c r="AJW93" s="6">
        <f t="shared" si="529"/>
        <v>0</v>
      </c>
      <c r="AJX93" s="6">
        <f t="shared" si="529"/>
        <v>0</v>
      </c>
      <c r="AJY93" s="6">
        <f t="shared" si="529"/>
        <v>0</v>
      </c>
      <c r="AJZ93" s="6">
        <f t="shared" si="529"/>
        <v>0</v>
      </c>
      <c r="AKA93" s="6">
        <f t="shared" si="529"/>
        <v>0</v>
      </c>
      <c r="AKB93" s="6">
        <f t="shared" si="529"/>
        <v>0</v>
      </c>
      <c r="AKC93" s="6">
        <f t="shared" si="529"/>
        <v>0</v>
      </c>
      <c r="AKD93" s="6">
        <f t="shared" si="529"/>
        <v>0</v>
      </c>
      <c r="AKE93" s="6">
        <f t="shared" si="529"/>
        <v>0</v>
      </c>
      <c r="AKF93" s="6">
        <f t="shared" si="529"/>
        <v>0</v>
      </c>
      <c r="AKG93" s="6">
        <f t="shared" si="529"/>
        <v>0</v>
      </c>
      <c r="AKH93" s="6">
        <f t="shared" si="529"/>
        <v>0</v>
      </c>
      <c r="AKI93" s="6">
        <f t="shared" si="529"/>
        <v>0</v>
      </c>
      <c r="AKJ93" s="6">
        <f t="shared" si="529"/>
        <v>0</v>
      </c>
      <c r="AKK93" s="6">
        <f t="shared" si="529"/>
        <v>0</v>
      </c>
      <c r="AKL93" s="6">
        <f t="shared" si="529"/>
        <v>0</v>
      </c>
      <c r="AKM93" s="6">
        <f t="shared" si="529"/>
        <v>0</v>
      </c>
      <c r="AKN93" s="6">
        <f t="shared" si="529"/>
        <v>0</v>
      </c>
      <c r="AKO93" s="6">
        <f t="shared" si="529"/>
        <v>0</v>
      </c>
      <c r="AKP93" s="6">
        <f t="shared" si="529"/>
        <v>0</v>
      </c>
      <c r="AKQ93" s="6">
        <f t="shared" ref="AKQ93:ANB93" si="530">AKC95</f>
        <v>0</v>
      </c>
      <c r="AKR93" s="6">
        <f t="shared" si="530"/>
        <v>0</v>
      </c>
      <c r="AKS93" s="6">
        <f t="shared" si="530"/>
        <v>0</v>
      </c>
      <c r="AKT93" s="6">
        <f t="shared" si="530"/>
        <v>0</v>
      </c>
      <c r="AKU93" s="6">
        <f t="shared" si="530"/>
        <v>0</v>
      </c>
      <c r="AKV93" s="6">
        <f t="shared" si="530"/>
        <v>0</v>
      </c>
      <c r="AKW93" s="6">
        <f t="shared" si="530"/>
        <v>0</v>
      </c>
      <c r="AKX93" s="6">
        <f t="shared" si="530"/>
        <v>0</v>
      </c>
      <c r="AKY93" s="6">
        <f t="shared" si="530"/>
        <v>0</v>
      </c>
      <c r="AKZ93" s="6">
        <f t="shared" si="530"/>
        <v>0</v>
      </c>
      <c r="ALA93" s="6">
        <f t="shared" si="530"/>
        <v>0</v>
      </c>
      <c r="ALB93" s="6">
        <f t="shared" si="530"/>
        <v>0</v>
      </c>
      <c r="ALC93" s="6">
        <f t="shared" si="530"/>
        <v>0</v>
      </c>
      <c r="ALD93" s="6">
        <f t="shared" si="530"/>
        <v>0</v>
      </c>
      <c r="ALE93" s="6">
        <f t="shared" si="530"/>
        <v>0</v>
      </c>
      <c r="ALF93" s="6">
        <f t="shared" si="530"/>
        <v>0</v>
      </c>
      <c r="ALG93" s="6">
        <f t="shared" si="530"/>
        <v>0</v>
      </c>
      <c r="ALH93" s="6">
        <f t="shared" si="530"/>
        <v>0</v>
      </c>
      <c r="ALI93" s="6">
        <f t="shared" si="530"/>
        <v>0</v>
      </c>
      <c r="ALJ93" s="6">
        <f t="shared" si="530"/>
        <v>0</v>
      </c>
      <c r="ALK93" s="6">
        <f t="shared" si="530"/>
        <v>0</v>
      </c>
      <c r="ALL93" s="6">
        <f t="shared" si="530"/>
        <v>0</v>
      </c>
      <c r="ALM93" s="6">
        <f t="shared" si="530"/>
        <v>0</v>
      </c>
      <c r="ALN93" s="6">
        <f t="shared" si="530"/>
        <v>0</v>
      </c>
      <c r="ALO93" s="6">
        <f t="shared" si="530"/>
        <v>0</v>
      </c>
      <c r="ALP93" s="6">
        <f t="shared" si="530"/>
        <v>0</v>
      </c>
      <c r="ALQ93" s="6">
        <f t="shared" si="530"/>
        <v>0</v>
      </c>
      <c r="ALR93" s="6">
        <f t="shared" si="530"/>
        <v>0</v>
      </c>
      <c r="ALS93" s="6">
        <f t="shared" si="530"/>
        <v>0</v>
      </c>
      <c r="ALT93" s="6">
        <f t="shared" si="530"/>
        <v>0</v>
      </c>
      <c r="ALU93" s="6">
        <f t="shared" si="530"/>
        <v>0</v>
      </c>
      <c r="ALV93" s="6">
        <f t="shared" si="530"/>
        <v>0</v>
      </c>
      <c r="ALW93" s="6">
        <f t="shared" si="530"/>
        <v>0</v>
      </c>
      <c r="ALX93" s="6">
        <f t="shared" si="530"/>
        <v>0</v>
      </c>
      <c r="ALY93" s="6">
        <f t="shared" si="530"/>
        <v>0</v>
      </c>
      <c r="ALZ93" s="6">
        <f t="shared" si="530"/>
        <v>0</v>
      </c>
      <c r="AMA93" s="6">
        <f t="shared" si="530"/>
        <v>0</v>
      </c>
      <c r="AMB93" s="6">
        <f t="shared" si="530"/>
        <v>0</v>
      </c>
      <c r="AMC93" s="6">
        <f t="shared" si="530"/>
        <v>0</v>
      </c>
      <c r="AMD93" s="6">
        <f t="shared" si="530"/>
        <v>0</v>
      </c>
      <c r="AME93" s="6">
        <f t="shared" si="530"/>
        <v>0</v>
      </c>
      <c r="AMF93" s="6">
        <f t="shared" si="530"/>
        <v>0</v>
      </c>
      <c r="AMG93" s="6">
        <f t="shared" si="530"/>
        <v>0</v>
      </c>
      <c r="AMH93" s="6">
        <f t="shared" si="530"/>
        <v>0</v>
      </c>
      <c r="AMI93" s="6">
        <f t="shared" si="530"/>
        <v>0</v>
      </c>
      <c r="AMJ93" s="6">
        <f t="shared" si="530"/>
        <v>0</v>
      </c>
      <c r="AMK93" s="6">
        <f t="shared" si="530"/>
        <v>0</v>
      </c>
      <c r="AML93" s="6">
        <f t="shared" si="530"/>
        <v>0</v>
      </c>
      <c r="AMM93" s="6">
        <f t="shared" si="530"/>
        <v>0</v>
      </c>
      <c r="AMN93" s="6">
        <f t="shared" si="530"/>
        <v>0</v>
      </c>
      <c r="AMO93" s="6">
        <f t="shared" si="530"/>
        <v>0</v>
      </c>
      <c r="AMP93" s="6">
        <f t="shared" si="530"/>
        <v>0</v>
      </c>
      <c r="AMQ93" s="6">
        <f t="shared" si="530"/>
        <v>0</v>
      </c>
      <c r="AMR93" s="6">
        <f t="shared" si="530"/>
        <v>0</v>
      </c>
      <c r="AMS93" s="6">
        <f t="shared" si="530"/>
        <v>0</v>
      </c>
      <c r="AMT93" s="6">
        <f t="shared" si="530"/>
        <v>0</v>
      </c>
      <c r="AMU93" s="6">
        <f t="shared" si="530"/>
        <v>0</v>
      </c>
      <c r="AMV93" s="6">
        <f t="shared" si="530"/>
        <v>0</v>
      </c>
      <c r="AMW93" s="6">
        <f t="shared" si="530"/>
        <v>0</v>
      </c>
      <c r="AMX93" s="6">
        <f t="shared" si="530"/>
        <v>0</v>
      </c>
      <c r="AMY93" s="6">
        <f t="shared" si="530"/>
        <v>0</v>
      </c>
      <c r="AMZ93" s="6">
        <f t="shared" si="530"/>
        <v>0</v>
      </c>
      <c r="ANA93" s="6">
        <f t="shared" si="530"/>
        <v>0</v>
      </c>
      <c r="ANB93" s="6">
        <f t="shared" si="530"/>
        <v>0</v>
      </c>
      <c r="ANC93" s="6">
        <f t="shared" ref="ANC93:APN93" si="531">AMO95</f>
        <v>0</v>
      </c>
      <c r="AND93" s="6">
        <f t="shared" si="531"/>
        <v>0</v>
      </c>
      <c r="ANE93" s="6">
        <f t="shared" si="531"/>
        <v>0</v>
      </c>
      <c r="ANF93" s="6">
        <f t="shared" si="531"/>
        <v>0</v>
      </c>
      <c r="ANG93" s="6">
        <f t="shared" si="531"/>
        <v>0</v>
      </c>
      <c r="ANH93" s="6">
        <f t="shared" si="531"/>
        <v>0</v>
      </c>
      <c r="ANI93" s="6">
        <f t="shared" si="531"/>
        <v>0</v>
      </c>
      <c r="ANJ93" s="6">
        <f t="shared" si="531"/>
        <v>0</v>
      </c>
      <c r="ANK93" s="6">
        <f t="shared" si="531"/>
        <v>0</v>
      </c>
      <c r="ANL93" s="6">
        <f t="shared" si="531"/>
        <v>0</v>
      </c>
      <c r="ANM93" s="6">
        <f t="shared" si="531"/>
        <v>0</v>
      </c>
      <c r="ANN93" s="6">
        <f t="shared" si="531"/>
        <v>0</v>
      </c>
      <c r="ANO93" s="6">
        <f t="shared" si="531"/>
        <v>0</v>
      </c>
      <c r="ANP93" s="6">
        <f t="shared" si="531"/>
        <v>0</v>
      </c>
      <c r="ANQ93" s="6">
        <f t="shared" si="531"/>
        <v>0</v>
      </c>
      <c r="ANR93" s="6">
        <f t="shared" si="531"/>
        <v>0</v>
      </c>
      <c r="ANS93" s="6">
        <f t="shared" si="531"/>
        <v>0</v>
      </c>
      <c r="ANT93" s="6">
        <f t="shared" si="531"/>
        <v>0</v>
      </c>
      <c r="ANU93" s="6">
        <f t="shared" si="531"/>
        <v>0</v>
      </c>
      <c r="ANV93" s="6">
        <f t="shared" si="531"/>
        <v>0</v>
      </c>
      <c r="ANW93" s="6">
        <f t="shared" si="531"/>
        <v>0</v>
      </c>
      <c r="ANX93" s="6">
        <f t="shared" si="531"/>
        <v>0</v>
      </c>
      <c r="ANY93" s="6">
        <f t="shared" si="531"/>
        <v>0</v>
      </c>
      <c r="ANZ93" s="6">
        <f t="shared" si="531"/>
        <v>0</v>
      </c>
      <c r="AOA93" s="6">
        <f t="shared" si="531"/>
        <v>0</v>
      </c>
      <c r="AOB93" s="6">
        <f t="shared" si="531"/>
        <v>0</v>
      </c>
      <c r="AOC93" s="6">
        <f t="shared" si="531"/>
        <v>0</v>
      </c>
      <c r="AOD93" s="6">
        <f t="shared" si="531"/>
        <v>0</v>
      </c>
      <c r="AOE93" s="6">
        <f t="shared" si="531"/>
        <v>0</v>
      </c>
      <c r="AOF93" s="6">
        <f t="shared" si="531"/>
        <v>0</v>
      </c>
      <c r="AOG93" s="6">
        <f t="shared" si="531"/>
        <v>0</v>
      </c>
      <c r="AOH93" s="6">
        <f t="shared" si="531"/>
        <v>0</v>
      </c>
      <c r="AOI93" s="6">
        <f t="shared" si="531"/>
        <v>0</v>
      </c>
      <c r="AOJ93" s="6">
        <f t="shared" si="531"/>
        <v>0</v>
      </c>
      <c r="AOK93" s="6">
        <f t="shared" si="531"/>
        <v>0</v>
      </c>
      <c r="AOL93" s="6">
        <f t="shared" si="531"/>
        <v>0</v>
      </c>
      <c r="AOM93" s="6">
        <f t="shared" si="531"/>
        <v>0</v>
      </c>
      <c r="AON93" s="6">
        <f t="shared" si="531"/>
        <v>0</v>
      </c>
      <c r="AOO93" s="6">
        <f t="shared" si="531"/>
        <v>0</v>
      </c>
      <c r="AOP93" s="6">
        <f t="shared" si="531"/>
        <v>0</v>
      </c>
      <c r="AOQ93" s="6">
        <f t="shared" si="531"/>
        <v>0</v>
      </c>
      <c r="AOR93" s="6">
        <f t="shared" si="531"/>
        <v>0</v>
      </c>
      <c r="AOS93" s="6">
        <f t="shared" si="531"/>
        <v>0</v>
      </c>
      <c r="AOT93" s="6">
        <f t="shared" si="531"/>
        <v>0</v>
      </c>
      <c r="AOU93" s="6">
        <f t="shared" si="531"/>
        <v>0</v>
      </c>
      <c r="AOV93" s="6">
        <f t="shared" si="531"/>
        <v>0</v>
      </c>
      <c r="AOW93" s="6">
        <f t="shared" si="531"/>
        <v>0</v>
      </c>
      <c r="AOX93" s="6">
        <f t="shared" si="531"/>
        <v>0</v>
      </c>
      <c r="AOY93" s="6">
        <f t="shared" si="531"/>
        <v>0</v>
      </c>
      <c r="AOZ93" s="6">
        <f t="shared" si="531"/>
        <v>0</v>
      </c>
      <c r="APA93" s="6">
        <f t="shared" si="531"/>
        <v>0</v>
      </c>
      <c r="APB93" s="6">
        <f t="shared" si="531"/>
        <v>0</v>
      </c>
      <c r="APC93" s="6">
        <f t="shared" si="531"/>
        <v>0</v>
      </c>
      <c r="APD93" s="6">
        <f t="shared" si="531"/>
        <v>0</v>
      </c>
      <c r="APE93" s="6">
        <f t="shared" si="531"/>
        <v>0</v>
      </c>
      <c r="APF93" s="6">
        <f t="shared" si="531"/>
        <v>0</v>
      </c>
      <c r="APG93" s="6">
        <f t="shared" si="531"/>
        <v>0</v>
      </c>
      <c r="APH93" s="6">
        <f t="shared" si="531"/>
        <v>0</v>
      </c>
      <c r="API93" s="6">
        <f t="shared" si="531"/>
        <v>0</v>
      </c>
      <c r="APJ93" s="6">
        <f t="shared" si="531"/>
        <v>0</v>
      </c>
      <c r="APK93" s="6">
        <f t="shared" si="531"/>
        <v>0</v>
      </c>
      <c r="APL93" s="6">
        <f t="shared" si="531"/>
        <v>0</v>
      </c>
      <c r="APM93" s="6">
        <f t="shared" si="531"/>
        <v>0</v>
      </c>
      <c r="APN93" s="6">
        <f t="shared" si="531"/>
        <v>0</v>
      </c>
      <c r="APO93" s="6">
        <f t="shared" ref="APO93:ARZ93" si="532">APA95</f>
        <v>0</v>
      </c>
      <c r="APP93" s="6">
        <f t="shared" si="532"/>
        <v>0</v>
      </c>
      <c r="APQ93" s="6">
        <f t="shared" si="532"/>
        <v>0</v>
      </c>
      <c r="APR93" s="6">
        <f t="shared" si="532"/>
        <v>0</v>
      </c>
      <c r="APS93" s="6">
        <f t="shared" si="532"/>
        <v>0</v>
      </c>
      <c r="APT93" s="6">
        <f t="shared" si="532"/>
        <v>0</v>
      </c>
      <c r="APU93" s="6">
        <f t="shared" si="532"/>
        <v>0</v>
      </c>
      <c r="APV93" s="6">
        <f t="shared" si="532"/>
        <v>0</v>
      </c>
      <c r="APW93" s="6">
        <f t="shared" si="532"/>
        <v>0</v>
      </c>
      <c r="APX93" s="6">
        <f t="shared" si="532"/>
        <v>0</v>
      </c>
      <c r="APY93" s="6">
        <f t="shared" si="532"/>
        <v>0</v>
      </c>
      <c r="APZ93" s="6">
        <f t="shared" si="532"/>
        <v>0</v>
      </c>
      <c r="AQA93" s="6">
        <f t="shared" si="532"/>
        <v>0</v>
      </c>
      <c r="AQB93" s="6">
        <f t="shared" si="532"/>
        <v>0</v>
      </c>
      <c r="AQC93" s="6">
        <f t="shared" si="532"/>
        <v>0</v>
      </c>
      <c r="AQD93" s="6">
        <f t="shared" si="532"/>
        <v>0</v>
      </c>
      <c r="AQE93" s="6">
        <f t="shared" si="532"/>
        <v>0</v>
      </c>
      <c r="AQF93" s="6">
        <f t="shared" si="532"/>
        <v>0</v>
      </c>
      <c r="AQG93" s="6">
        <f t="shared" si="532"/>
        <v>0</v>
      </c>
      <c r="AQH93" s="6">
        <f t="shared" si="532"/>
        <v>0</v>
      </c>
      <c r="AQI93" s="6">
        <f t="shared" si="532"/>
        <v>0</v>
      </c>
      <c r="AQJ93" s="6">
        <f t="shared" si="532"/>
        <v>0</v>
      </c>
      <c r="AQK93" s="6">
        <f t="shared" si="532"/>
        <v>0</v>
      </c>
      <c r="AQL93" s="6">
        <f t="shared" si="532"/>
        <v>0</v>
      </c>
      <c r="AQM93" s="6">
        <f t="shared" si="532"/>
        <v>0</v>
      </c>
      <c r="AQN93" s="6">
        <f t="shared" si="532"/>
        <v>0</v>
      </c>
      <c r="AQO93" s="6">
        <f t="shared" si="532"/>
        <v>0</v>
      </c>
      <c r="AQP93" s="6">
        <f t="shared" si="532"/>
        <v>0</v>
      </c>
      <c r="AQQ93" s="6">
        <f t="shared" si="532"/>
        <v>0</v>
      </c>
      <c r="AQR93" s="6">
        <f t="shared" si="532"/>
        <v>0</v>
      </c>
      <c r="AQS93" s="6">
        <f t="shared" si="532"/>
        <v>0</v>
      </c>
      <c r="AQT93" s="6">
        <f t="shared" si="532"/>
        <v>0</v>
      </c>
      <c r="AQU93" s="6">
        <f t="shared" si="532"/>
        <v>0</v>
      </c>
      <c r="AQV93" s="6">
        <f t="shared" si="532"/>
        <v>0</v>
      </c>
      <c r="AQW93" s="6">
        <f t="shared" si="532"/>
        <v>0</v>
      </c>
      <c r="AQX93" s="6">
        <f t="shared" si="532"/>
        <v>0</v>
      </c>
      <c r="AQY93" s="6">
        <f t="shared" si="532"/>
        <v>0</v>
      </c>
      <c r="AQZ93" s="6">
        <f t="shared" si="532"/>
        <v>0</v>
      </c>
      <c r="ARA93" s="6">
        <f t="shared" si="532"/>
        <v>0</v>
      </c>
      <c r="ARB93" s="6">
        <f t="shared" si="532"/>
        <v>0</v>
      </c>
      <c r="ARC93" s="6">
        <f t="shared" si="532"/>
        <v>0</v>
      </c>
      <c r="ARD93" s="6">
        <f t="shared" si="532"/>
        <v>0</v>
      </c>
      <c r="ARE93" s="6">
        <f t="shared" si="532"/>
        <v>0</v>
      </c>
      <c r="ARF93" s="6">
        <f t="shared" si="532"/>
        <v>0</v>
      </c>
      <c r="ARG93" s="6">
        <f t="shared" si="532"/>
        <v>0</v>
      </c>
      <c r="ARH93" s="6">
        <f t="shared" si="532"/>
        <v>0</v>
      </c>
      <c r="ARI93" s="6">
        <f t="shared" si="532"/>
        <v>0</v>
      </c>
      <c r="ARJ93" s="6">
        <f t="shared" si="532"/>
        <v>0</v>
      </c>
      <c r="ARK93" s="6">
        <f t="shared" si="532"/>
        <v>0</v>
      </c>
      <c r="ARL93" s="6">
        <f t="shared" si="532"/>
        <v>0</v>
      </c>
      <c r="ARM93" s="6">
        <f t="shared" si="532"/>
        <v>0</v>
      </c>
      <c r="ARN93" s="6">
        <f t="shared" si="532"/>
        <v>0</v>
      </c>
      <c r="ARO93" s="6">
        <f t="shared" si="532"/>
        <v>0</v>
      </c>
      <c r="ARP93" s="6">
        <f t="shared" si="532"/>
        <v>0</v>
      </c>
      <c r="ARQ93" s="6">
        <f t="shared" si="532"/>
        <v>0</v>
      </c>
      <c r="ARR93" s="6">
        <f t="shared" si="532"/>
        <v>0</v>
      </c>
      <c r="ARS93" s="6">
        <f t="shared" si="532"/>
        <v>0</v>
      </c>
      <c r="ART93" s="6">
        <f t="shared" si="532"/>
        <v>0</v>
      </c>
      <c r="ARU93" s="6">
        <f t="shared" si="532"/>
        <v>0</v>
      </c>
      <c r="ARV93" s="6">
        <f t="shared" si="532"/>
        <v>0</v>
      </c>
      <c r="ARW93" s="6">
        <f t="shared" si="532"/>
        <v>0</v>
      </c>
      <c r="ARX93" s="6">
        <f t="shared" si="532"/>
        <v>0</v>
      </c>
      <c r="ARY93" s="6">
        <f t="shared" si="532"/>
        <v>0</v>
      </c>
      <c r="ARZ93" s="6">
        <f t="shared" si="532"/>
        <v>0</v>
      </c>
      <c r="ASA93" s="6">
        <f t="shared" ref="ASA93:AUL93" si="533">ARM95</f>
        <v>0</v>
      </c>
      <c r="ASB93" s="6">
        <f t="shared" si="533"/>
        <v>0</v>
      </c>
      <c r="ASC93" s="6">
        <f t="shared" si="533"/>
        <v>0</v>
      </c>
      <c r="ASD93" s="6">
        <f t="shared" si="533"/>
        <v>0</v>
      </c>
      <c r="ASE93" s="6">
        <f t="shared" si="533"/>
        <v>0</v>
      </c>
      <c r="ASF93" s="6">
        <f t="shared" si="533"/>
        <v>0</v>
      </c>
      <c r="ASG93" s="6">
        <f t="shared" si="533"/>
        <v>0</v>
      </c>
      <c r="ASH93" s="6">
        <f t="shared" si="533"/>
        <v>0</v>
      </c>
      <c r="ASI93" s="6">
        <f t="shared" si="533"/>
        <v>0</v>
      </c>
      <c r="ASJ93" s="6">
        <f t="shared" si="533"/>
        <v>0</v>
      </c>
      <c r="ASK93" s="6">
        <f t="shared" si="533"/>
        <v>0</v>
      </c>
      <c r="ASL93" s="6">
        <f t="shared" si="533"/>
        <v>0</v>
      </c>
      <c r="ASM93" s="6">
        <f t="shared" si="533"/>
        <v>0</v>
      </c>
      <c r="ASN93" s="6">
        <f t="shared" si="533"/>
        <v>0</v>
      </c>
      <c r="ASO93" s="6">
        <f t="shared" si="533"/>
        <v>0</v>
      </c>
      <c r="ASP93" s="6">
        <f t="shared" si="533"/>
        <v>0</v>
      </c>
      <c r="ASQ93" s="6">
        <f t="shared" si="533"/>
        <v>0</v>
      </c>
      <c r="ASR93" s="6">
        <f t="shared" si="533"/>
        <v>0</v>
      </c>
      <c r="ASS93" s="6">
        <f t="shared" si="533"/>
        <v>0</v>
      </c>
      <c r="AST93" s="6">
        <f t="shared" si="533"/>
        <v>0</v>
      </c>
      <c r="ASU93" s="6">
        <f t="shared" si="533"/>
        <v>0</v>
      </c>
      <c r="ASV93" s="6">
        <f t="shared" si="533"/>
        <v>0</v>
      </c>
      <c r="ASW93" s="6">
        <f t="shared" si="533"/>
        <v>0</v>
      </c>
      <c r="ASX93" s="6">
        <f t="shared" si="533"/>
        <v>0</v>
      </c>
      <c r="ASY93" s="6">
        <f t="shared" si="533"/>
        <v>0</v>
      </c>
      <c r="ASZ93" s="6">
        <f t="shared" si="533"/>
        <v>0</v>
      </c>
      <c r="ATA93" s="6">
        <f t="shared" si="533"/>
        <v>0</v>
      </c>
      <c r="ATB93" s="6">
        <f t="shared" si="533"/>
        <v>0</v>
      </c>
      <c r="ATC93" s="6">
        <f t="shared" si="533"/>
        <v>0</v>
      </c>
      <c r="ATD93" s="6">
        <f t="shared" si="533"/>
        <v>0</v>
      </c>
      <c r="ATE93" s="6">
        <f t="shared" si="533"/>
        <v>0</v>
      </c>
      <c r="ATF93" s="6">
        <f t="shared" si="533"/>
        <v>0</v>
      </c>
      <c r="ATG93" s="6">
        <f t="shared" si="533"/>
        <v>0</v>
      </c>
      <c r="ATH93" s="6">
        <f t="shared" si="533"/>
        <v>0</v>
      </c>
      <c r="ATI93" s="6">
        <f t="shared" si="533"/>
        <v>0</v>
      </c>
      <c r="ATJ93" s="6">
        <f t="shared" si="533"/>
        <v>0</v>
      </c>
      <c r="ATK93" s="6">
        <f t="shared" si="533"/>
        <v>0</v>
      </c>
      <c r="ATL93" s="6">
        <f t="shared" si="533"/>
        <v>0</v>
      </c>
      <c r="ATM93" s="6">
        <f t="shared" si="533"/>
        <v>0</v>
      </c>
      <c r="ATN93" s="6">
        <f t="shared" si="533"/>
        <v>0</v>
      </c>
      <c r="ATO93" s="6">
        <f t="shared" si="533"/>
        <v>0</v>
      </c>
      <c r="ATP93" s="6">
        <f t="shared" si="533"/>
        <v>0</v>
      </c>
      <c r="ATQ93" s="6">
        <f t="shared" si="533"/>
        <v>0</v>
      </c>
      <c r="ATR93" s="6">
        <f t="shared" si="533"/>
        <v>0</v>
      </c>
      <c r="ATS93" s="6">
        <f t="shared" si="533"/>
        <v>0</v>
      </c>
      <c r="ATT93" s="6">
        <f t="shared" si="533"/>
        <v>0</v>
      </c>
      <c r="ATU93" s="6">
        <f t="shared" si="533"/>
        <v>0</v>
      </c>
      <c r="ATV93" s="6">
        <f t="shared" si="533"/>
        <v>0</v>
      </c>
      <c r="ATW93" s="6">
        <f t="shared" si="533"/>
        <v>0</v>
      </c>
      <c r="ATX93" s="6">
        <f t="shared" si="533"/>
        <v>0</v>
      </c>
      <c r="ATY93" s="6">
        <f t="shared" si="533"/>
        <v>0</v>
      </c>
      <c r="ATZ93" s="6">
        <f t="shared" si="533"/>
        <v>0</v>
      </c>
      <c r="AUA93" s="6">
        <f t="shared" si="533"/>
        <v>0</v>
      </c>
      <c r="AUB93" s="6">
        <f t="shared" si="533"/>
        <v>0</v>
      </c>
      <c r="AUC93" s="6">
        <f t="shared" si="533"/>
        <v>0</v>
      </c>
      <c r="AUD93" s="6">
        <f t="shared" si="533"/>
        <v>0</v>
      </c>
      <c r="AUE93" s="6">
        <f t="shared" si="533"/>
        <v>0</v>
      </c>
      <c r="AUF93" s="6">
        <f t="shared" si="533"/>
        <v>0</v>
      </c>
      <c r="AUG93" s="6">
        <f t="shared" si="533"/>
        <v>0</v>
      </c>
      <c r="AUH93" s="6">
        <f t="shared" si="533"/>
        <v>0</v>
      </c>
      <c r="AUI93" s="6">
        <f t="shared" si="533"/>
        <v>0</v>
      </c>
      <c r="AUJ93" s="6">
        <f t="shared" si="533"/>
        <v>0</v>
      </c>
      <c r="AUK93" s="6">
        <f t="shared" si="533"/>
        <v>0</v>
      </c>
      <c r="AUL93" s="6">
        <f t="shared" si="533"/>
        <v>0</v>
      </c>
      <c r="AUM93" s="6">
        <f t="shared" ref="AUM93:AWX93" si="534">ATY95</f>
        <v>0</v>
      </c>
      <c r="AUN93" s="6">
        <f t="shared" si="534"/>
        <v>0</v>
      </c>
      <c r="AUO93" s="6">
        <f t="shared" si="534"/>
        <v>0</v>
      </c>
      <c r="AUP93" s="6">
        <f t="shared" si="534"/>
        <v>0</v>
      </c>
      <c r="AUQ93" s="6">
        <f t="shared" si="534"/>
        <v>0</v>
      </c>
      <c r="AUR93" s="6">
        <f t="shared" si="534"/>
        <v>0</v>
      </c>
      <c r="AUS93" s="6">
        <f t="shared" si="534"/>
        <v>0</v>
      </c>
      <c r="AUT93" s="6">
        <f t="shared" si="534"/>
        <v>0</v>
      </c>
      <c r="AUU93" s="6">
        <f t="shared" si="534"/>
        <v>0</v>
      </c>
      <c r="AUV93" s="6">
        <f t="shared" si="534"/>
        <v>0</v>
      </c>
      <c r="AUW93" s="6">
        <f t="shared" si="534"/>
        <v>0</v>
      </c>
      <c r="AUX93" s="6">
        <f t="shared" si="534"/>
        <v>0</v>
      </c>
      <c r="AUY93" s="6">
        <f t="shared" si="534"/>
        <v>0</v>
      </c>
      <c r="AUZ93" s="6">
        <f t="shared" si="534"/>
        <v>0</v>
      </c>
      <c r="AVA93" s="6">
        <f t="shared" si="534"/>
        <v>0</v>
      </c>
      <c r="AVB93" s="6">
        <f t="shared" si="534"/>
        <v>0</v>
      </c>
      <c r="AVC93" s="6">
        <f t="shared" si="534"/>
        <v>0</v>
      </c>
      <c r="AVD93" s="6">
        <f t="shared" si="534"/>
        <v>0</v>
      </c>
      <c r="AVE93" s="6">
        <f t="shared" si="534"/>
        <v>0</v>
      </c>
      <c r="AVF93" s="6">
        <f t="shared" si="534"/>
        <v>0</v>
      </c>
      <c r="AVG93" s="6">
        <f t="shared" si="534"/>
        <v>0</v>
      </c>
      <c r="AVH93" s="6">
        <f t="shared" si="534"/>
        <v>0</v>
      </c>
      <c r="AVI93" s="6">
        <f t="shared" si="534"/>
        <v>0</v>
      </c>
      <c r="AVJ93" s="6">
        <f t="shared" si="534"/>
        <v>0</v>
      </c>
      <c r="AVK93" s="6">
        <f t="shared" si="534"/>
        <v>0</v>
      </c>
      <c r="AVL93" s="6">
        <f t="shared" si="534"/>
        <v>0</v>
      </c>
      <c r="AVM93" s="6">
        <f t="shared" si="534"/>
        <v>0</v>
      </c>
      <c r="AVN93" s="6">
        <f t="shared" si="534"/>
        <v>0</v>
      </c>
      <c r="AVO93" s="6">
        <f t="shared" si="534"/>
        <v>0</v>
      </c>
      <c r="AVP93" s="6">
        <f t="shared" si="534"/>
        <v>0</v>
      </c>
      <c r="AVQ93" s="6">
        <f t="shared" si="534"/>
        <v>0</v>
      </c>
      <c r="AVR93" s="6">
        <f t="shared" si="534"/>
        <v>0</v>
      </c>
      <c r="AVS93" s="6">
        <f t="shared" si="534"/>
        <v>0</v>
      </c>
      <c r="AVT93" s="6">
        <f t="shared" si="534"/>
        <v>0</v>
      </c>
      <c r="AVU93" s="6">
        <f t="shared" si="534"/>
        <v>0</v>
      </c>
      <c r="AVV93" s="6">
        <f t="shared" si="534"/>
        <v>0</v>
      </c>
      <c r="AVW93" s="6">
        <f t="shared" si="534"/>
        <v>0</v>
      </c>
      <c r="AVX93" s="6">
        <f t="shared" si="534"/>
        <v>0</v>
      </c>
      <c r="AVY93" s="6">
        <f t="shared" si="534"/>
        <v>0</v>
      </c>
      <c r="AVZ93" s="6">
        <f t="shared" si="534"/>
        <v>0</v>
      </c>
      <c r="AWA93" s="6">
        <f t="shared" si="534"/>
        <v>0</v>
      </c>
      <c r="AWB93" s="6">
        <f t="shared" si="534"/>
        <v>0</v>
      </c>
      <c r="AWC93" s="6">
        <f t="shared" si="534"/>
        <v>0</v>
      </c>
      <c r="AWD93" s="6">
        <f t="shared" si="534"/>
        <v>0</v>
      </c>
      <c r="AWE93" s="6">
        <f t="shared" si="534"/>
        <v>0</v>
      </c>
      <c r="AWF93" s="6">
        <f t="shared" si="534"/>
        <v>0</v>
      </c>
      <c r="AWG93" s="6">
        <f t="shared" si="534"/>
        <v>0</v>
      </c>
      <c r="AWH93" s="6">
        <f t="shared" si="534"/>
        <v>0</v>
      </c>
      <c r="AWI93" s="6">
        <f t="shared" si="534"/>
        <v>0</v>
      </c>
      <c r="AWJ93" s="6">
        <f t="shared" si="534"/>
        <v>0</v>
      </c>
      <c r="AWK93" s="6">
        <f t="shared" si="534"/>
        <v>0</v>
      </c>
      <c r="AWL93" s="6">
        <f t="shared" si="534"/>
        <v>0</v>
      </c>
      <c r="AWM93" s="6">
        <f t="shared" si="534"/>
        <v>0</v>
      </c>
      <c r="AWN93" s="6">
        <f t="shared" si="534"/>
        <v>0</v>
      </c>
      <c r="AWO93" s="6">
        <f t="shared" si="534"/>
        <v>0</v>
      </c>
      <c r="AWP93" s="6">
        <f t="shared" si="534"/>
        <v>0</v>
      </c>
      <c r="AWQ93" s="6">
        <f t="shared" si="534"/>
        <v>0</v>
      </c>
      <c r="AWR93" s="6">
        <f t="shared" si="534"/>
        <v>0</v>
      </c>
      <c r="AWS93" s="6">
        <f t="shared" si="534"/>
        <v>0</v>
      </c>
      <c r="AWT93" s="6">
        <f t="shared" si="534"/>
        <v>0</v>
      </c>
      <c r="AWU93" s="6">
        <f t="shared" si="534"/>
        <v>0</v>
      </c>
      <c r="AWV93" s="6">
        <f t="shared" si="534"/>
        <v>0</v>
      </c>
      <c r="AWW93" s="6">
        <f t="shared" si="534"/>
        <v>0</v>
      </c>
      <c r="AWX93" s="6">
        <f t="shared" si="534"/>
        <v>0</v>
      </c>
      <c r="AWY93" s="6">
        <f t="shared" ref="AWY93:AZJ93" si="535">AWK95</f>
        <v>0</v>
      </c>
      <c r="AWZ93" s="6">
        <f t="shared" si="535"/>
        <v>0</v>
      </c>
      <c r="AXA93" s="6">
        <f t="shared" si="535"/>
        <v>0</v>
      </c>
      <c r="AXB93" s="6">
        <f t="shared" si="535"/>
        <v>0</v>
      </c>
      <c r="AXC93" s="6">
        <f t="shared" si="535"/>
        <v>0</v>
      </c>
      <c r="AXD93" s="6">
        <f t="shared" si="535"/>
        <v>0</v>
      </c>
      <c r="AXE93" s="6">
        <f t="shared" si="535"/>
        <v>0</v>
      </c>
      <c r="AXF93" s="6">
        <f t="shared" si="535"/>
        <v>0</v>
      </c>
      <c r="AXG93" s="6">
        <f t="shared" si="535"/>
        <v>0</v>
      </c>
      <c r="AXH93" s="6">
        <f t="shared" si="535"/>
        <v>0</v>
      </c>
      <c r="AXI93" s="6">
        <f t="shared" si="535"/>
        <v>0</v>
      </c>
      <c r="AXJ93" s="6">
        <f t="shared" si="535"/>
        <v>0</v>
      </c>
      <c r="AXK93" s="6">
        <f t="shared" si="535"/>
        <v>0</v>
      </c>
      <c r="AXL93" s="6">
        <f t="shared" si="535"/>
        <v>0</v>
      </c>
      <c r="AXM93" s="6">
        <f t="shared" si="535"/>
        <v>0</v>
      </c>
      <c r="AXN93" s="6">
        <f t="shared" si="535"/>
        <v>0</v>
      </c>
      <c r="AXO93" s="6">
        <f t="shared" si="535"/>
        <v>0</v>
      </c>
      <c r="AXP93" s="6">
        <f t="shared" si="535"/>
        <v>0</v>
      </c>
      <c r="AXQ93" s="6">
        <f t="shared" si="535"/>
        <v>0</v>
      </c>
      <c r="AXR93" s="6">
        <f t="shared" si="535"/>
        <v>0</v>
      </c>
      <c r="AXS93" s="6">
        <f t="shared" si="535"/>
        <v>0</v>
      </c>
      <c r="AXT93" s="6">
        <f t="shared" si="535"/>
        <v>0</v>
      </c>
      <c r="AXU93" s="6">
        <f t="shared" si="535"/>
        <v>0</v>
      </c>
      <c r="AXV93" s="6">
        <f t="shared" si="535"/>
        <v>0</v>
      </c>
      <c r="AXW93" s="6">
        <f t="shared" si="535"/>
        <v>0</v>
      </c>
      <c r="AXX93" s="6">
        <f t="shared" si="535"/>
        <v>0</v>
      </c>
      <c r="AXY93" s="6">
        <f t="shared" si="535"/>
        <v>0</v>
      </c>
      <c r="AXZ93" s="6">
        <f t="shared" si="535"/>
        <v>0</v>
      </c>
      <c r="AYA93" s="6">
        <f t="shared" si="535"/>
        <v>0</v>
      </c>
      <c r="AYB93" s="6">
        <f t="shared" si="535"/>
        <v>0</v>
      </c>
      <c r="AYC93" s="6">
        <f t="shared" si="535"/>
        <v>0</v>
      </c>
      <c r="AYD93" s="6">
        <f t="shared" si="535"/>
        <v>0</v>
      </c>
      <c r="AYE93" s="6">
        <f t="shared" si="535"/>
        <v>0</v>
      </c>
      <c r="AYF93" s="6">
        <f t="shared" si="535"/>
        <v>0</v>
      </c>
      <c r="AYG93" s="6">
        <f t="shared" si="535"/>
        <v>0</v>
      </c>
      <c r="AYH93" s="6">
        <f t="shared" si="535"/>
        <v>0</v>
      </c>
      <c r="AYI93" s="6">
        <f t="shared" si="535"/>
        <v>0</v>
      </c>
      <c r="AYJ93" s="6">
        <f t="shared" si="535"/>
        <v>0</v>
      </c>
      <c r="AYK93" s="6">
        <f t="shared" si="535"/>
        <v>0</v>
      </c>
      <c r="AYL93" s="6">
        <f t="shared" si="535"/>
        <v>0</v>
      </c>
      <c r="AYM93" s="6">
        <f t="shared" si="535"/>
        <v>0</v>
      </c>
      <c r="AYN93" s="6">
        <f t="shared" si="535"/>
        <v>0</v>
      </c>
      <c r="AYO93" s="6">
        <f t="shared" si="535"/>
        <v>0</v>
      </c>
      <c r="AYP93" s="6">
        <f t="shared" si="535"/>
        <v>0</v>
      </c>
      <c r="AYQ93" s="6">
        <f t="shared" si="535"/>
        <v>0</v>
      </c>
      <c r="AYR93" s="6">
        <f t="shared" si="535"/>
        <v>0</v>
      </c>
      <c r="AYS93" s="6">
        <f t="shared" si="535"/>
        <v>0</v>
      </c>
      <c r="AYT93" s="6">
        <f t="shared" si="535"/>
        <v>0</v>
      </c>
      <c r="AYU93" s="6">
        <f t="shared" si="535"/>
        <v>0</v>
      </c>
      <c r="AYV93" s="6">
        <f t="shared" si="535"/>
        <v>0</v>
      </c>
      <c r="AYW93" s="6">
        <f t="shared" si="535"/>
        <v>0</v>
      </c>
      <c r="AYX93" s="6">
        <f t="shared" si="535"/>
        <v>0</v>
      </c>
      <c r="AYY93" s="6">
        <f t="shared" si="535"/>
        <v>0</v>
      </c>
      <c r="AYZ93" s="6">
        <f t="shared" si="535"/>
        <v>0</v>
      </c>
      <c r="AZA93" s="6">
        <f t="shared" si="535"/>
        <v>0</v>
      </c>
      <c r="AZB93" s="6">
        <f t="shared" si="535"/>
        <v>0</v>
      </c>
      <c r="AZC93" s="6">
        <f t="shared" si="535"/>
        <v>0</v>
      </c>
      <c r="AZD93" s="6">
        <f t="shared" si="535"/>
        <v>0</v>
      </c>
      <c r="AZE93" s="6">
        <f t="shared" si="535"/>
        <v>0</v>
      </c>
      <c r="AZF93" s="6">
        <f t="shared" si="535"/>
        <v>0</v>
      </c>
      <c r="AZG93" s="6">
        <f t="shared" si="535"/>
        <v>0</v>
      </c>
      <c r="AZH93" s="6">
        <f t="shared" si="535"/>
        <v>0</v>
      </c>
      <c r="AZI93" s="6">
        <f t="shared" si="535"/>
        <v>0</v>
      </c>
      <c r="AZJ93" s="6">
        <f t="shared" si="535"/>
        <v>0</v>
      </c>
      <c r="AZK93" s="6">
        <f t="shared" ref="AZK93:BBV93" si="536">AYW95</f>
        <v>0</v>
      </c>
      <c r="AZL93" s="6">
        <f t="shared" si="536"/>
        <v>0</v>
      </c>
      <c r="AZM93" s="6">
        <f t="shared" si="536"/>
        <v>0</v>
      </c>
      <c r="AZN93" s="6">
        <f t="shared" si="536"/>
        <v>0</v>
      </c>
      <c r="AZO93" s="6">
        <f t="shared" si="536"/>
        <v>0</v>
      </c>
      <c r="AZP93" s="6">
        <f t="shared" si="536"/>
        <v>0</v>
      </c>
      <c r="AZQ93" s="6">
        <f t="shared" si="536"/>
        <v>0</v>
      </c>
      <c r="AZR93" s="6">
        <f t="shared" si="536"/>
        <v>0</v>
      </c>
      <c r="AZS93" s="6">
        <f t="shared" si="536"/>
        <v>0</v>
      </c>
      <c r="AZT93" s="6">
        <f t="shared" si="536"/>
        <v>0</v>
      </c>
      <c r="AZU93" s="6">
        <f t="shared" si="536"/>
        <v>0</v>
      </c>
      <c r="AZV93" s="6">
        <f t="shared" si="536"/>
        <v>0</v>
      </c>
      <c r="AZW93" s="6">
        <f t="shared" si="536"/>
        <v>0</v>
      </c>
      <c r="AZX93" s="6">
        <f t="shared" si="536"/>
        <v>0</v>
      </c>
      <c r="AZY93" s="6">
        <f t="shared" si="536"/>
        <v>0</v>
      </c>
      <c r="AZZ93" s="6">
        <f t="shared" si="536"/>
        <v>0</v>
      </c>
      <c r="BAA93" s="6">
        <f t="shared" si="536"/>
        <v>0</v>
      </c>
      <c r="BAB93" s="6">
        <f t="shared" si="536"/>
        <v>0</v>
      </c>
      <c r="BAC93" s="6">
        <f t="shared" si="536"/>
        <v>0</v>
      </c>
      <c r="BAD93" s="6">
        <f t="shared" si="536"/>
        <v>0</v>
      </c>
      <c r="BAE93" s="6">
        <f t="shared" si="536"/>
        <v>0</v>
      </c>
      <c r="BAF93" s="6">
        <f t="shared" si="536"/>
        <v>0</v>
      </c>
      <c r="BAG93" s="6">
        <f t="shared" si="536"/>
        <v>0</v>
      </c>
      <c r="BAH93" s="6">
        <f t="shared" si="536"/>
        <v>0</v>
      </c>
      <c r="BAI93" s="6">
        <f t="shared" si="536"/>
        <v>0</v>
      </c>
      <c r="BAJ93" s="6">
        <f t="shared" si="536"/>
        <v>0</v>
      </c>
      <c r="BAK93" s="6">
        <f t="shared" si="536"/>
        <v>0</v>
      </c>
      <c r="BAL93" s="6">
        <f t="shared" si="536"/>
        <v>0</v>
      </c>
      <c r="BAM93" s="6">
        <f t="shared" si="536"/>
        <v>0</v>
      </c>
      <c r="BAN93" s="6">
        <f t="shared" si="536"/>
        <v>0</v>
      </c>
      <c r="BAO93" s="6">
        <f t="shared" si="536"/>
        <v>0</v>
      </c>
      <c r="BAP93" s="6">
        <f t="shared" si="536"/>
        <v>0</v>
      </c>
      <c r="BAQ93" s="6">
        <f t="shared" si="536"/>
        <v>0</v>
      </c>
      <c r="BAR93" s="6">
        <f t="shared" si="536"/>
        <v>0</v>
      </c>
      <c r="BAS93" s="6">
        <f t="shared" si="536"/>
        <v>0</v>
      </c>
      <c r="BAT93" s="6">
        <f t="shared" si="536"/>
        <v>0</v>
      </c>
      <c r="BAU93" s="6">
        <f t="shared" si="536"/>
        <v>0</v>
      </c>
      <c r="BAV93" s="6">
        <f t="shared" si="536"/>
        <v>0</v>
      </c>
      <c r="BAW93" s="6">
        <f t="shared" si="536"/>
        <v>0</v>
      </c>
      <c r="BAX93" s="6">
        <f t="shared" si="536"/>
        <v>0</v>
      </c>
      <c r="BAY93" s="6">
        <f t="shared" si="536"/>
        <v>0</v>
      </c>
      <c r="BAZ93" s="6">
        <f t="shared" si="536"/>
        <v>0</v>
      </c>
      <c r="BBA93" s="6">
        <f t="shared" si="536"/>
        <v>0</v>
      </c>
      <c r="BBB93" s="6">
        <f t="shared" si="536"/>
        <v>0</v>
      </c>
      <c r="BBC93" s="6">
        <f t="shared" si="536"/>
        <v>0</v>
      </c>
      <c r="BBD93" s="6">
        <f t="shared" si="536"/>
        <v>0</v>
      </c>
      <c r="BBE93" s="6">
        <f t="shared" si="536"/>
        <v>0</v>
      </c>
      <c r="BBF93" s="6">
        <f t="shared" si="536"/>
        <v>0</v>
      </c>
      <c r="BBG93" s="6">
        <f t="shared" si="536"/>
        <v>0</v>
      </c>
      <c r="BBH93" s="6">
        <f t="shared" si="536"/>
        <v>0</v>
      </c>
      <c r="BBI93" s="6">
        <f t="shared" si="536"/>
        <v>0</v>
      </c>
      <c r="BBJ93" s="6">
        <f t="shared" si="536"/>
        <v>0</v>
      </c>
      <c r="BBK93" s="6">
        <f t="shared" si="536"/>
        <v>0</v>
      </c>
      <c r="BBL93" s="6">
        <f t="shared" si="536"/>
        <v>0</v>
      </c>
      <c r="BBM93" s="6">
        <f t="shared" si="536"/>
        <v>0</v>
      </c>
      <c r="BBN93" s="6">
        <f t="shared" si="536"/>
        <v>0</v>
      </c>
      <c r="BBO93" s="6">
        <f t="shared" si="536"/>
        <v>0</v>
      </c>
      <c r="BBP93" s="6">
        <f t="shared" si="536"/>
        <v>0</v>
      </c>
      <c r="BBQ93" s="6">
        <f t="shared" si="536"/>
        <v>0</v>
      </c>
      <c r="BBR93" s="6">
        <f t="shared" si="536"/>
        <v>0</v>
      </c>
      <c r="BBS93" s="6">
        <f t="shared" si="536"/>
        <v>0</v>
      </c>
      <c r="BBT93" s="6">
        <f t="shared" si="536"/>
        <v>0</v>
      </c>
      <c r="BBU93" s="6">
        <f t="shared" si="536"/>
        <v>0</v>
      </c>
      <c r="BBV93" s="6">
        <f t="shared" si="536"/>
        <v>0</v>
      </c>
      <c r="BBW93" s="6">
        <f t="shared" ref="BBW93:BEH93" si="537">BBI95</f>
        <v>0</v>
      </c>
      <c r="BBX93" s="6">
        <f t="shared" si="537"/>
        <v>0</v>
      </c>
      <c r="BBY93" s="6">
        <f t="shared" si="537"/>
        <v>0</v>
      </c>
      <c r="BBZ93" s="6">
        <f t="shared" si="537"/>
        <v>0</v>
      </c>
      <c r="BCA93" s="6">
        <f t="shared" si="537"/>
        <v>0</v>
      </c>
      <c r="BCB93" s="6">
        <f t="shared" si="537"/>
        <v>0</v>
      </c>
      <c r="BCC93" s="6">
        <f t="shared" si="537"/>
        <v>0</v>
      </c>
      <c r="BCD93" s="6">
        <f t="shared" si="537"/>
        <v>0</v>
      </c>
      <c r="BCE93" s="6">
        <f t="shared" si="537"/>
        <v>0</v>
      </c>
      <c r="BCF93" s="6">
        <f t="shared" si="537"/>
        <v>0</v>
      </c>
      <c r="BCG93" s="6">
        <f t="shared" si="537"/>
        <v>0</v>
      </c>
      <c r="BCH93" s="6">
        <f t="shared" si="537"/>
        <v>0</v>
      </c>
      <c r="BCI93" s="6">
        <f t="shared" si="537"/>
        <v>0</v>
      </c>
      <c r="BCJ93" s="6">
        <f t="shared" si="537"/>
        <v>0</v>
      </c>
      <c r="BCK93" s="6">
        <f t="shared" si="537"/>
        <v>0</v>
      </c>
      <c r="BCL93" s="6">
        <f t="shared" si="537"/>
        <v>0</v>
      </c>
      <c r="BCM93" s="6">
        <f t="shared" si="537"/>
        <v>0</v>
      </c>
      <c r="BCN93" s="6">
        <f t="shared" si="537"/>
        <v>0</v>
      </c>
      <c r="BCO93" s="6">
        <f t="shared" si="537"/>
        <v>0</v>
      </c>
      <c r="BCP93" s="6">
        <f t="shared" si="537"/>
        <v>0</v>
      </c>
      <c r="BCQ93" s="6">
        <f t="shared" si="537"/>
        <v>0</v>
      </c>
      <c r="BCR93" s="6">
        <f t="shared" si="537"/>
        <v>0</v>
      </c>
      <c r="BCS93" s="6">
        <f t="shared" si="537"/>
        <v>0</v>
      </c>
      <c r="BCT93" s="6">
        <f t="shared" si="537"/>
        <v>0</v>
      </c>
      <c r="BCU93" s="6">
        <f t="shared" si="537"/>
        <v>0</v>
      </c>
      <c r="BCV93" s="6">
        <f t="shared" si="537"/>
        <v>0</v>
      </c>
      <c r="BCW93" s="6">
        <f t="shared" si="537"/>
        <v>0</v>
      </c>
      <c r="BCX93" s="6">
        <f t="shared" si="537"/>
        <v>0</v>
      </c>
      <c r="BCY93" s="6">
        <f t="shared" si="537"/>
        <v>0</v>
      </c>
      <c r="BCZ93" s="6">
        <f t="shared" si="537"/>
        <v>0</v>
      </c>
      <c r="BDA93" s="6">
        <f t="shared" si="537"/>
        <v>0</v>
      </c>
      <c r="BDB93" s="6">
        <f t="shared" si="537"/>
        <v>0</v>
      </c>
      <c r="BDC93" s="6">
        <f t="shared" si="537"/>
        <v>0</v>
      </c>
      <c r="BDD93" s="6">
        <f t="shared" si="537"/>
        <v>0</v>
      </c>
      <c r="BDE93" s="6">
        <f t="shared" si="537"/>
        <v>0</v>
      </c>
      <c r="BDF93" s="6">
        <f t="shared" si="537"/>
        <v>0</v>
      </c>
      <c r="BDG93" s="6">
        <f t="shared" si="537"/>
        <v>0</v>
      </c>
      <c r="BDH93" s="6">
        <f t="shared" si="537"/>
        <v>0</v>
      </c>
      <c r="BDI93" s="6">
        <f t="shared" si="537"/>
        <v>0</v>
      </c>
      <c r="BDJ93" s="6">
        <f t="shared" si="537"/>
        <v>0</v>
      </c>
      <c r="BDK93" s="6">
        <f t="shared" si="537"/>
        <v>0</v>
      </c>
      <c r="BDL93" s="6">
        <f t="shared" si="537"/>
        <v>0</v>
      </c>
      <c r="BDM93" s="6">
        <f t="shared" si="537"/>
        <v>0</v>
      </c>
      <c r="BDN93" s="6">
        <f t="shared" si="537"/>
        <v>0</v>
      </c>
      <c r="BDO93" s="6">
        <f t="shared" si="537"/>
        <v>0</v>
      </c>
      <c r="BDP93" s="6">
        <f t="shared" si="537"/>
        <v>0</v>
      </c>
      <c r="BDQ93" s="6">
        <f t="shared" si="537"/>
        <v>0</v>
      </c>
      <c r="BDR93" s="6">
        <f t="shared" si="537"/>
        <v>0</v>
      </c>
      <c r="BDS93" s="6">
        <f t="shared" si="537"/>
        <v>0</v>
      </c>
      <c r="BDT93" s="6">
        <f t="shared" si="537"/>
        <v>0</v>
      </c>
      <c r="BDU93" s="6">
        <f t="shared" si="537"/>
        <v>0</v>
      </c>
      <c r="BDV93" s="6">
        <f t="shared" si="537"/>
        <v>0</v>
      </c>
      <c r="BDW93" s="6">
        <f t="shared" si="537"/>
        <v>0</v>
      </c>
      <c r="BDX93" s="6">
        <f t="shared" si="537"/>
        <v>0</v>
      </c>
      <c r="BDY93" s="6">
        <f t="shared" si="537"/>
        <v>0</v>
      </c>
      <c r="BDZ93" s="6">
        <f t="shared" si="537"/>
        <v>0</v>
      </c>
      <c r="BEA93" s="6">
        <f t="shared" si="537"/>
        <v>0</v>
      </c>
      <c r="BEB93" s="6">
        <f t="shared" si="537"/>
        <v>0</v>
      </c>
      <c r="BEC93" s="6">
        <f t="shared" si="537"/>
        <v>0</v>
      </c>
      <c r="BED93" s="6">
        <f t="shared" si="537"/>
        <v>0</v>
      </c>
      <c r="BEE93" s="6">
        <f t="shared" si="537"/>
        <v>0</v>
      </c>
      <c r="BEF93" s="6">
        <f t="shared" si="537"/>
        <v>0</v>
      </c>
      <c r="BEG93" s="6">
        <f t="shared" si="537"/>
        <v>0</v>
      </c>
      <c r="BEH93" s="6">
        <f t="shared" si="537"/>
        <v>0</v>
      </c>
      <c r="BEI93" s="6">
        <f t="shared" ref="BEI93:BGT93" si="538">BDU95</f>
        <v>0</v>
      </c>
      <c r="BEJ93" s="6">
        <f t="shared" si="538"/>
        <v>0</v>
      </c>
      <c r="BEK93" s="6">
        <f t="shared" si="538"/>
        <v>0</v>
      </c>
      <c r="BEL93" s="6">
        <f t="shared" si="538"/>
        <v>0</v>
      </c>
      <c r="BEM93" s="6">
        <f t="shared" si="538"/>
        <v>0</v>
      </c>
      <c r="BEN93" s="6">
        <f t="shared" si="538"/>
        <v>0</v>
      </c>
      <c r="BEO93" s="6">
        <f t="shared" si="538"/>
        <v>0</v>
      </c>
      <c r="BEP93" s="6">
        <f t="shared" si="538"/>
        <v>0</v>
      </c>
      <c r="BEQ93" s="6">
        <f t="shared" si="538"/>
        <v>0</v>
      </c>
      <c r="BER93" s="6">
        <f t="shared" si="538"/>
        <v>0</v>
      </c>
      <c r="BES93" s="6">
        <f t="shared" si="538"/>
        <v>0</v>
      </c>
      <c r="BET93" s="6">
        <f t="shared" si="538"/>
        <v>0</v>
      </c>
      <c r="BEU93" s="6">
        <f t="shared" si="538"/>
        <v>0</v>
      </c>
      <c r="BEV93" s="6">
        <f t="shared" si="538"/>
        <v>0</v>
      </c>
      <c r="BEW93" s="6">
        <f t="shared" si="538"/>
        <v>0</v>
      </c>
      <c r="BEX93" s="6">
        <f t="shared" si="538"/>
        <v>0</v>
      </c>
      <c r="BEY93" s="6">
        <f t="shared" si="538"/>
        <v>0</v>
      </c>
      <c r="BEZ93" s="6">
        <f t="shared" si="538"/>
        <v>0</v>
      </c>
      <c r="BFA93" s="6">
        <f t="shared" si="538"/>
        <v>0</v>
      </c>
      <c r="BFB93" s="6">
        <f t="shared" si="538"/>
        <v>0</v>
      </c>
      <c r="BFC93" s="6">
        <f t="shared" si="538"/>
        <v>0</v>
      </c>
      <c r="BFD93" s="6">
        <f t="shared" si="538"/>
        <v>0</v>
      </c>
      <c r="BFE93" s="6">
        <f t="shared" si="538"/>
        <v>0</v>
      </c>
      <c r="BFF93" s="6">
        <f t="shared" si="538"/>
        <v>0</v>
      </c>
      <c r="BFG93" s="6">
        <f t="shared" si="538"/>
        <v>0</v>
      </c>
      <c r="BFH93" s="6">
        <f t="shared" si="538"/>
        <v>0</v>
      </c>
      <c r="BFI93" s="6">
        <f t="shared" si="538"/>
        <v>0</v>
      </c>
      <c r="BFJ93" s="6">
        <f t="shared" si="538"/>
        <v>0</v>
      </c>
      <c r="BFK93" s="6">
        <f t="shared" si="538"/>
        <v>0</v>
      </c>
      <c r="BFL93" s="6">
        <f t="shared" si="538"/>
        <v>0</v>
      </c>
      <c r="BFM93" s="6">
        <f t="shared" si="538"/>
        <v>0</v>
      </c>
      <c r="BFN93" s="6">
        <f t="shared" si="538"/>
        <v>0</v>
      </c>
      <c r="BFO93" s="6">
        <f t="shared" si="538"/>
        <v>0</v>
      </c>
      <c r="BFP93" s="6">
        <f t="shared" si="538"/>
        <v>0</v>
      </c>
      <c r="BFQ93" s="6">
        <f t="shared" si="538"/>
        <v>0</v>
      </c>
      <c r="BFR93" s="6">
        <f t="shared" si="538"/>
        <v>0</v>
      </c>
      <c r="BFS93" s="6">
        <f t="shared" si="538"/>
        <v>0</v>
      </c>
      <c r="BFT93" s="6">
        <f t="shared" si="538"/>
        <v>0</v>
      </c>
      <c r="BFU93" s="6">
        <f t="shared" si="538"/>
        <v>0</v>
      </c>
      <c r="BFV93" s="6">
        <f t="shared" si="538"/>
        <v>0</v>
      </c>
      <c r="BFW93" s="6">
        <f t="shared" si="538"/>
        <v>0</v>
      </c>
      <c r="BFX93" s="6">
        <f t="shared" si="538"/>
        <v>0</v>
      </c>
      <c r="BFY93" s="6">
        <f t="shared" si="538"/>
        <v>0</v>
      </c>
      <c r="BFZ93" s="6">
        <f t="shared" si="538"/>
        <v>0</v>
      </c>
      <c r="BGA93" s="6">
        <f t="shared" si="538"/>
        <v>0</v>
      </c>
      <c r="BGB93" s="6">
        <f t="shared" si="538"/>
        <v>0</v>
      </c>
      <c r="BGC93" s="6">
        <f t="shared" si="538"/>
        <v>0</v>
      </c>
      <c r="BGD93" s="6">
        <f t="shared" si="538"/>
        <v>0</v>
      </c>
      <c r="BGE93" s="6">
        <f t="shared" si="538"/>
        <v>0</v>
      </c>
      <c r="BGF93" s="6">
        <f t="shared" si="538"/>
        <v>0</v>
      </c>
      <c r="BGG93" s="6">
        <f t="shared" si="538"/>
        <v>0</v>
      </c>
      <c r="BGH93" s="6">
        <f t="shared" si="538"/>
        <v>0</v>
      </c>
      <c r="BGI93" s="6">
        <f t="shared" si="538"/>
        <v>0</v>
      </c>
      <c r="BGJ93" s="6">
        <f t="shared" si="538"/>
        <v>0</v>
      </c>
      <c r="BGK93" s="6">
        <f t="shared" si="538"/>
        <v>0</v>
      </c>
      <c r="BGL93" s="6">
        <f t="shared" si="538"/>
        <v>0</v>
      </c>
      <c r="BGM93" s="6">
        <f t="shared" si="538"/>
        <v>0</v>
      </c>
      <c r="BGN93" s="6">
        <f t="shared" si="538"/>
        <v>0</v>
      </c>
      <c r="BGO93" s="6">
        <f t="shared" si="538"/>
        <v>0</v>
      </c>
      <c r="BGP93" s="6">
        <f t="shared" si="538"/>
        <v>0</v>
      </c>
      <c r="BGQ93" s="6">
        <f t="shared" si="538"/>
        <v>0</v>
      </c>
      <c r="BGR93" s="6">
        <f t="shared" si="538"/>
        <v>0</v>
      </c>
      <c r="BGS93" s="6">
        <f t="shared" si="538"/>
        <v>0</v>
      </c>
      <c r="BGT93" s="6">
        <f t="shared" si="538"/>
        <v>0</v>
      </c>
      <c r="BGU93" s="6">
        <f t="shared" ref="BGU93:BJF93" si="539">BGG95</f>
        <v>0</v>
      </c>
      <c r="BGV93" s="6">
        <f t="shared" si="539"/>
        <v>0</v>
      </c>
      <c r="BGW93" s="6">
        <f t="shared" si="539"/>
        <v>0</v>
      </c>
      <c r="BGX93" s="6">
        <f t="shared" si="539"/>
        <v>0</v>
      </c>
      <c r="BGY93" s="6">
        <f t="shared" si="539"/>
        <v>0</v>
      </c>
      <c r="BGZ93" s="6">
        <f t="shared" si="539"/>
        <v>0</v>
      </c>
      <c r="BHA93" s="6">
        <f t="shared" si="539"/>
        <v>0</v>
      </c>
      <c r="BHB93" s="6">
        <f t="shared" si="539"/>
        <v>0</v>
      </c>
      <c r="BHC93" s="6">
        <f t="shared" si="539"/>
        <v>0</v>
      </c>
      <c r="BHD93" s="6">
        <f t="shared" si="539"/>
        <v>0</v>
      </c>
      <c r="BHE93" s="6">
        <f t="shared" si="539"/>
        <v>0</v>
      </c>
      <c r="BHF93" s="6">
        <f t="shared" si="539"/>
        <v>0</v>
      </c>
      <c r="BHG93" s="6">
        <f t="shared" si="539"/>
        <v>0</v>
      </c>
      <c r="BHH93" s="6">
        <f t="shared" si="539"/>
        <v>0</v>
      </c>
      <c r="BHI93" s="6">
        <f t="shared" si="539"/>
        <v>0</v>
      </c>
      <c r="BHJ93" s="6">
        <f t="shared" si="539"/>
        <v>0</v>
      </c>
      <c r="BHK93" s="6">
        <f t="shared" si="539"/>
        <v>0</v>
      </c>
      <c r="BHL93" s="6">
        <f t="shared" si="539"/>
        <v>0</v>
      </c>
      <c r="BHM93" s="6">
        <f t="shared" si="539"/>
        <v>0</v>
      </c>
      <c r="BHN93" s="6">
        <f t="shared" si="539"/>
        <v>0</v>
      </c>
      <c r="BHO93" s="6">
        <f t="shared" si="539"/>
        <v>0</v>
      </c>
      <c r="BHP93" s="6">
        <f t="shared" si="539"/>
        <v>0</v>
      </c>
      <c r="BHQ93" s="6">
        <f t="shared" si="539"/>
        <v>0</v>
      </c>
      <c r="BHR93" s="6">
        <f t="shared" si="539"/>
        <v>0</v>
      </c>
      <c r="BHS93" s="6">
        <f t="shared" si="539"/>
        <v>0</v>
      </c>
      <c r="BHT93" s="6">
        <f t="shared" si="539"/>
        <v>0</v>
      </c>
      <c r="BHU93" s="6">
        <f t="shared" si="539"/>
        <v>0</v>
      </c>
      <c r="BHV93" s="6">
        <f t="shared" si="539"/>
        <v>0</v>
      </c>
      <c r="BHW93" s="6">
        <f t="shared" si="539"/>
        <v>0</v>
      </c>
      <c r="BHX93" s="6">
        <f t="shared" si="539"/>
        <v>0</v>
      </c>
      <c r="BHY93" s="6">
        <f t="shared" si="539"/>
        <v>0</v>
      </c>
      <c r="BHZ93" s="6">
        <f t="shared" si="539"/>
        <v>0</v>
      </c>
      <c r="BIA93" s="6">
        <f t="shared" si="539"/>
        <v>0</v>
      </c>
      <c r="BIB93" s="6">
        <f t="shared" si="539"/>
        <v>0</v>
      </c>
      <c r="BIC93" s="6">
        <f t="shared" si="539"/>
        <v>0</v>
      </c>
      <c r="BID93" s="6">
        <f t="shared" si="539"/>
        <v>0</v>
      </c>
      <c r="BIE93" s="6">
        <f t="shared" si="539"/>
        <v>0</v>
      </c>
      <c r="BIF93" s="6">
        <f t="shared" si="539"/>
        <v>0</v>
      </c>
      <c r="BIG93" s="6">
        <f t="shared" si="539"/>
        <v>0</v>
      </c>
      <c r="BIH93" s="6">
        <f t="shared" si="539"/>
        <v>0</v>
      </c>
      <c r="BII93" s="6">
        <f t="shared" si="539"/>
        <v>0</v>
      </c>
      <c r="BIJ93" s="6">
        <f t="shared" si="539"/>
        <v>0</v>
      </c>
      <c r="BIK93" s="6">
        <f t="shared" si="539"/>
        <v>0</v>
      </c>
      <c r="BIL93" s="6">
        <f t="shared" si="539"/>
        <v>0</v>
      </c>
      <c r="BIM93" s="6">
        <f t="shared" si="539"/>
        <v>0</v>
      </c>
      <c r="BIN93" s="6">
        <f t="shared" si="539"/>
        <v>0</v>
      </c>
      <c r="BIO93" s="6">
        <f t="shared" si="539"/>
        <v>0</v>
      </c>
      <c r="BIP93" s="6">
        <f t="shared" si="539"/>
        <v>0</v>
      </c>
      <c r="BIQ93" s="6">
        <f t="shared" si="539"/>
        <v>0</v>
      </c>
      <c r="BIR93" s="6">
        <f t="shared" si="539"/>
        <v>0</v>
      </c>
      <c r="BIS93" s="6">
        <f t="shared" si="539"/>
        <v>0</v>
      </c>
      <c r="BIT93" s="6">
        <f t="shared" si="539"/>
        <v>0</v>
      </c>
      <c r="BIU93" s="6">
        <f t="shared" si="539"/>
        <v>0</v>
      </c>
      <c r="BIV93" s="6">
        <f t="shared" si="539"/>
        <v>0</v>
      </c>
      <c r="BIW93" s="6">
        <f t="shared" si="539"/>
        <v>0</v>
      </c>
      <c r="BIX93" s="6">
        <f t="shared" si="539"/>
        <v>0</v>
      </c>
      <c r="BIY93" s="6">
        <f t="shared" si="539"/>
        <v>0</v>
      </c>
      <c r="BIZ93" s="6">
        <f t="shared" si="539"/>
        <v>0</v>
      </c>
      <c r="BJA93" s="6">
        <f t="shared" si="539"/>
        <v>0</v>
      </c>
      <c r="BJB93" s="6">
        <f t="shared" si="539"/>
        <v>0</v>
      </c>
      <c r="BJC93" s="6">
        <f t="shared" si="539"/>
        <v>0</v>
      </c>
      <c r="BJD93" s="6">
        <f t="shared" si="539"/>
        <v>0</v>
      </c>
      <c r="BJE93" s="6">
        <f t="shared" si="539"/>
        <v>0</v>
      </c>
      <c r="BJF93" s="6">
        <f t="shared" si="539"/>
        <v>0</v>
      </c>
      <c r="BJG93" s="6">
        <f t="shared" ref="BJG93:BLR93" si="540">BIS95</f>
        <v>0</v>
      </c>
      <c r="BJH93" s="6">
        <f t="shared" si="540"/>
        <v>0</v>
      </c>
      <c r="BJI93" s="6">
        <f t="shared" si="540"/>
        <v>0</v>
      </c>
      <c r="BJJ93" s="6">
        <f t="shared" si="540"/>
        <v>0</v>
      </c>
      <c r="BJK93" s="6">
        <f t="shared" si="540"/>
        <v>0</v>
      </c>
      <c r="BJL93" s="6">
        <f t="shared" si="540"/>
        <v>0</v>
      </c>
      <c r="BJM93" s="6">
        <f t="shared" si="540"/>
        <v>0</v>
      </c>
      <c r="BJN93" s="6">
        <f t="shared" si="540"/>
        <v>0</v>
      </c>
      <c r="BJO93" s="6">
        <f t="shared" si="540"/>
        <v>0</v>
      </c>
      <c r="BJP93" s="6">
        <f t="shared" si="540"/>
        <v>0</v>
      </c>
      <c r="BJQ93" s="6">
        <f t="shared" si="540"/>
        <v>0</v>
      </c>
      <c r="BJR93" s="6">
        <f t="shared" si="540"/>
        <v>0</v>
      </c>
      <c r="BJS93" s="6">
        <f t="shared" si="540"/>
        <v>0</v>
      </c>
      <c r="BJT93" s="6">
        <f t="shared" si="540"/>
        <v>0</v>
      </c>
      <c r="BJU93" s="6">
        <f t="shared" si="540"/>
        <v>0</v>
      </c>
      <c r="BJV93" s="6">
        <f t="shared" si="540"/>
        <v>0</v>
      </c>
      <c r="BJW93" s="6">
        <f t="shared" si="540"/>
        <v>0</v>
      </c>
      <c r="BJX93" s="6">
        <f t="shared" si="540"/>
        <v>0</v>
      </c>
      <c r="BJY93" s="6">
        <f t="shared" si="540"/>
        <v>0</v>
      </c>
      <c r="BJZ93" s="6">
        <f t="shared" si="540"/>
        <v>0</v>
      </c>
      <c r="BKA93" s="6">
        <f t="shared" si="540"/>
        <v>0</v>
      </c>
      <c r="BKB93" s="6">
        <f t="shared" si="540"/>
        <v>0</v>
      </c>
      <c r="BKC93" s="6">
        <f t="shared" si="540"/>
        <v>0</v>
      </c>
      <c r="BKD93" s="6">
        <f t="shared" si="540"/>
        <v>0</v>
      </c>
      <c r="BKE93" s="6">
        <f t="shared" si="540"/>
        <v>0</v>
      </c>
      <c r="BKF93" s="6">
        <f t="shared" si="540"/>
        <v>0</v>
      </c>
      <c r="BKG93" s="6">
        <f t="shared" si="540"/>
        <v>0</v>
      </c>
      <c r="BKH93" s="6">
        <f t="shared" si="540"/>
        <v>0</v>
      </c>
      <c r="BKI93" s="6">
        <f t="shared" si="540"/>
        <v>0</v>
      </c>
      <c r="BKJ93" s="6">
        <f t="shared" si="540"/>
        <v>0</v>
      </c>
      <c r="BKK93" s="6">
        <f t="shared" si="540"/>
        <v>0</v>
      </c>
      <c r="BKL93" s="6">
        <f t="shared" si="540"/>
        <v>0</v>
      </c>
      <c r="BKM93" s="6">
        <f t="shared" si="540"/>
        <v>0</v>
      </c>
      <c r="BKN93" s="6">
        <f t="shared" si="540"/>
        <v>0</v>
      </c>
      <c r="BKO93" s="6">
        <f t="shared" si="540"/>
        <v>0</v>
      </c>
      <c r="BKP93" s="6">
        <f t="shared" si="540"/>
        <v>0</v>
      </c>
      <c r="BKQ93" s="6">
        <f t="shared" si="540"/>
        <v>0</v>
      </c>
      <c r="BKR93" s="6">
        <f t="shared" si="540"/>
        <v>0</v>
      </c>
      <c r="BKS93" s="6">
        <f t="shared" si="540"/>
        <v>0</v>
      </c>
      <c r="BKT93" s="6">
        <f t="shared" si="540"/>
        <v>0</v>
      </c>
      <c r="BKU93" s="6">
        <f t="shared" si="540"/>
        <v>0</v>
      </c>
      <c r="BKV93" s="6">
        <f t="shared" si="540"/>
        <v>0</v>
      </c>
      <c r="BKW93" s="6">
        <f t="shared" si="540"/>
        <v>0</v>
      </c>
      <c r="BKX93" s="6">
        <f t="shared" si="540"/>
        <v>0</v>
      </c>
      <c r="BKY93" s="6">
        <f t="shared" si="540"/>
        <v>0</v>
      </c>
      <c r="BKZ93" s="6">
        <f t="shared" si="540"/>
        <v>0</v>
      </c>
      <c r="BLA93" s="6">
        <f t="shared" si="540"/>
        <v>0</v>
      </c>
      <c r="BLB93" s="6">
        <f t="shared" si="540"/>
        <v>0</v>
      </c>
      <c r="BLC93" s="6">
        <f t="shared" si="540"/>
        <v>0</v>
      </c>
      <c r="BLD93" s="6">
        <f t="shared" si="540"/>
        <v>0</v>
      </c>
      <c r="BLE93" s="6">
        <f t="shared" si="540"/>
        <v>0</v>
      </c>
      <c r="BLF93" s="6">
        <f t="shared" si="540"/>
        <v>0</v>
      </c>
      <c r="BLG93" s="6">
        <f t="shared" si="540"/>
        <v>0</v>
      </c>
      <c r="BLH93" s="6">
        <f t="shared" si="540"/>
        <v>0</v>
      </c>
      <c r="BLI93" s="6">
        <f t="shared" si="540"/>
        <v>0</v>
      </c>
      <c r="BLJ93" s="6">
        <f t="shared" si="540"/>
        <v>0</v>
      </c>
      <c r="BLK93" s="6">
        <f t="shared" si="540"/>
        <v>0</v>
      </c>
      <c r="BLL93" s="6">
        <f t="shared" si="540"/>
        <v>0</v>
      </c>
      <c r="BLM93" s="6">
        <f t="shared" si="540"/>
        <v>0</v>
      </c>
      <c r="BLN93" s="6">
        <f t="shared" si="540"/>
        <v>0</v>
      </c>
      <c r="BLO93" s="6">
        <f t="shared" si="540"/>
        <v>0</v>
      </c>
      <c r="BLP93" s="6">
        <f t="shared" si="540"/>
        <v>0</v>
      </c>
      <c r="BLQ93" s="6">
        <f t="shared" si="540"/>
        <v>0</v>
      </c>
      <c r="BLR93" s="6">
        <f t="shared" si="540"/>
        <v>0</v>
      </c>
      <c r="BLS93" s="6">
        <f t="shared" ref="BLS93:BOD93" si="541">BLE95</f>
        <v>0</v>
      </c>
      <c r="BLT93" s="6">
        <f t="shared" si="541"/>
        <v>0</v>
      </c>
      <c r="BLU93" s="6">
        <f t="shared" si="541"/>
        <v>0</v>
      </c>
      <c r="BLV93" s="6">
        <f t="shared" si="541"/>
        <v>0</v>
      </c>
      <c r="BLW93" s="6">
        <f t="shared" si="541"/>
        <v>0</v>
      </c>
      <c r="BLX93" s="6">
        <f t="shared" si="541"/>
        <v>0</v>
      </c>
      <c r="BLY93" s="6">
        <f t="shared" si="541"/>
        <v>0</v>
      </c>
      <c r="BLZ93" s="6">
        <f t="shared" si="541"/>
        <v>0</v>
      </c>
      <c r="BMA93" s="6">
        <f t="shared" si="541"/>
        <v>0</v>
      </c>
      <c r="BMB93" s="6">
        <f t="shared" si="541"/>
        <v>0</v>
      </c>
      <c r="BMC93" s="6">
        <f t="shared" si="541"/>
        <v>0</v>
      </c>
      <c r="BMD93" s="6">
        <f t="shared" si="541"/>
        <v>0</v>
      </c>
      <c r="BME93" s="6">
        <f t="shared" si="541"/>
        <v>0</v>
      </c>
      <c r="BMF93" s="6">
        <f t="shared" si="541"/>
        <v>0</v>
      </c>
      <c r="BMG93" s="6">
        <f t="shared" si="541"/>
        <v>0</v>
      </c>
      <c r="BMH93" s="6">
        <f t="shared" si="541"/>
        <v>0</v>
      </c>
      <c r="BMI93" s="6">
        <f t="shared" si="541"/>
        <v>0</v>
      </c>
      <c r="BMJ93" s="6">
        <f t="shared" si="541"/>
        <v>0</v>
      </c>
      <c r="BMK93" s="6">
        <f t="shared" si="541"/>
        <v>0</v>
      </c>
      <c r="BML93" s="6">
        <f t="shared" si="541"/>
        <v>0</v>
      </c>
      <c r="BMM93" s="6">
        <f t="shared" si="541"/>
        <v>0</v>
      </c>
      <c r="BMN93" s="6">
        <f t="shared" si="541"/>
        <v>0</v>
      </c>
      <c r="BMO93" s="6">
        <f t="shared" si="541"/>
        <v>0</v>
      </c>
      <c r="BMP93" s="6">
        <f t="shared" si="541"/>
        <v>0</v>
      </c>
      <c r="BMQ93" s="6">
        <f t="shared" si="541"/>
        <v>0</v>
      </c>
      <c r="BMR93" s="6">
        <f t="shared" si="541"/>
        <v>0</v>
      </c>
      <c r="BMS93" s="6">
        <f t="shared" si="541"/>
        <v>0</v>
      </c>
      <c r="BMT93" s="6">
        <f t="shared" si="541"/>
        <v>0</v>
      </c>
      <c r="BMU93" s="6">
        <f t="shared" si="541"/>
        <v>0</v>
      </c>
      <c r="BMV93" s="6">
        <f t="shared" si="541"/>
        <v>0</v>
      </c>
      <c r="BMW93" s="6">
        <f t="shared" si="541"/>
        <v>0</v>
      </c>
      <c r="BMX93" s="6">
        <f t="shared" si="541"/>
        <v>0</v>
      </c>
      <c r="BMY93" s="6">
        <f t="shared" si="541"/>
        <v>0</v>
      </c>
      <c r="BMZ93" s="6">
        <f t="shared" si="541"/>
        <v>0</v>
      </c>
      <c r="BNA93" s="6">
        <f t="shared" si="541"/>
        <v>0</v>
      </c>
      <c r="BNB93" s="6">
        <f t="shared" si="541"/>
        <v>0</v>
      </c>
      <c r="BNC93" s="6">
        <f t="shared" si="541"/>
        <v>0</v>
      </c>
      <c r="BND93" s="6">
        <f t="shared" si="541"/>
        <v>0</v>
      </c>
      <c r="BNE93" s="6">
        <f t="shared" si="541"/>
        <v>0</v>
      </c>
      <c r="BNF93" s="6">
        <f t="shared" si="541"/>
        <v>0</v>
      </c>
      <c r="BNG93" s="6">
        <f t="shared" si="541"/>
        <v>0</v>
      </c>
      <c r="BNH93" s="6">
        <f t="shared" si="541"/>
        <v>0</v>
      </c>
      <c r="BNI93" s="6">
        <f t="shared" si="541"/>
        <v>0</v>
      </c>
      <c r="BNJ93" s="6">
        <f t="shared" si="541"/>
        <v>0</v>
      </c>
      <c r="BNK93" s="6">
        <f t="shared" si="541"/>
        <v>0</v>
      </c>
      <c r="BNL93" s="6">
        <f t="shared" si="541"/>
        <v>0</v>
      </c>
      <c r="BNM93" s="6">
        <f t="shared" si="541"/>
        <v>0</v>
      </c>
      <c r="BNN93" s="6">
        <f t="shared" si="541"/>
        <v>0</v>
      </c>
      <c r="BNO93" s="6">
        <f t="shared" si="541"/>
        <v>0</v>
      </c>
      <c r="BNP93" s="6">
        <f t="shared" si="541"/>
        <v>0</v>
      </c>
      <c r="BNQ93" s="6">
        <f t="shared" si="541"/>
        <v>0</v>
      </c>
      <c r="BNR93" s="6">
        <f t="shared" si="541"/>
        <v>0</v>
      </c>
      <c r="BNS93" s="6">
        <f t="shared" si="541"/>
        <v>0</v>
      </c>
      <c r="BNT93" s="6">
        <f t="shared" si="541"/>
        <v>0</v>
      </c>
      <c r="BNU93" s="6">
        <f t="shared" si="541"/>
        <v>0</v>
      </c>
      <c r="BNV93" s="6">
        <f t="shared" si="541"/>
        <v>0</v>
      </c>
      <c r="BNW93" s="6">
        <f t="shared" si="541"/>
        <v>0</v>
      </c>
      <c r="BNX93" s="6">
        <f t="shared" si="541"/>
        <v>0</v>
      </c>
      <c r="BNY93" s="6">
        <f t="shared" si="541"/>
        <v>0</v>
      </c>
      <c r="BNZ93" s="6">
        <f t="shared" si="541"/>
        <v>0</v>
      </c>
      <c r="BOA93" s="6">
        <f t="shared" si="541"/>
        <v>0</v>
      </c>
      <c r="BOB93" s="6">
        <f t="shared" si="541"/>
        <v>0</v>
      </c>
      <c r="BOC93" s="6">
        <f t="shared" si="541"/>
        <v>0</v>
      </c>
      <c r="BOD93" s="6">
        <f t="shared" si="541"/>
        <v>0</v>
      </c>
      <c r="BOE93" s="6">
        <f t="shared" ref="BOE93:BQP93" si="542">BNQ95</f>
        <v>0</v>
      </c>
      <c r="BOF93" s="6">
        <f t="shared" si="542"/>
        <v>0</v>
      </c>
      <c r="BOG93" s="6">
        <f t="shared" si="542"/>
        <v>0</v>
      </c>
      <c r="BOH93" s="6">
        <f t="shared" si="542"/>
        <v>0</v>
      </c>
      <c r="BOI93" s="6">
        <f t="shared" si="542"/>
        <v>0</v>
      </c>
      <c r="BOJ93" s="6">
        <f t="shared" si="542"/>
        <v>0</v>
      </c>
      <c r="BOK93" s="6">
        <f t="shared" si="542"/>
        <v>0</v>
      </c>
      <c r="BOL93" s="6">
        <f t="shared" si="542"/>
        <v>0</v>
      </c>
      <c r="BOM93" s="6">
        <f t="shared" si="542"/>
        <v>0</v>
      </c>
      <c r="BON93" s="6">
        <f t="shared" si="542"/>
        <v>0</v>
      </c>
      <c r="BOO93" s="6">
        <f t="shared" si="542"/>
        <v>0</v>
      </c>
      <c r="BOP93" s="6">
        <f t="shared" si="542"/>
        <v>0</v>
      </c>
      <c r="BOQ93" s="6">
        <f t="shared" si="542"/>
        <v>0</v>
      </c>
      <c r="BOR93" s="6">
        <f t="shared" si="542"/>
        <v>0</v>
      </c>
      <c r="BOS93" s="6">
        <f t="shared" si="542"/>
        <v>0</v>
      </c>
      <c r="BOT93" s="6">
        <f t="shared" si="542"/>
        <v>0</v>
      </c>
      <c r="BOU93" s="6">
        <f t="shared" si="542"/>
        <v>0</v>
      </c>
      <c r="BOV93" s="6">
        <f t="shared" si="542"/>
        <v>0</v>
      </c>
      <c r="BOW93" s="6">
        <f t="shared" si="542"/>
        <v>0</v>
      </c>
      <c r="BOX93" s="6">
        <f t="shared" si="542"/>
        <v>0</v>
      </c>
      <c r="BOY93" s="6">
        <f t="shared" si="542"/>
        <v>0</v>
      </c>
      <c r="BOZ93" s="6">
        <f t="shared" si="542"/>
        <v>0</v>
      </c>
      <c r="BPA93" s="6">
        <f t="shared" si="542"/>
        <v>0</v>
      </c>
      <c r="BPB93" s="6">
        <f t="shared" si="542"/>
        <v>0</v>
      </c>
      <c r="BPC93" s="6">
        <f t="shared" si="542"/>
        <v>0</v>
      </c>
      <c r="BPD93" s="6">
        <f t="shared" si="542"/>
        <v>0</v>
      </c>
      <c r="BPE93" s="6">
        <f t="shared" si="542"/>
        <v>0</v>
      </c>
      <c r="BPF93" s="6">
        <f t="shared" si="542"/>
        <v>0</v>
      </c>
      <c r="BPG93" s="6">
        <f t="shared" si="542"/>
        <v>0</v>
      </c>
      <c r="BPH93" s="6">
        <f t="shared" si="542"/>
        <v>0</v>
      </c>
      <c r="BPI93" s="6">
        <f t="shared" si="542"/>
        <v>0</v>
      </c>
      <c r="BPJ93" s="6">
        <f t="shared" si="542"/>
        <v>0</v>
      </c>
      <c r="BPK93" s="6">
        <f t="shared" si="542"/>
        <v>0</v>
      </c>
      <c r="BPL93" s="6">
        <f t="shared" si="542"/>
        <v>0</v>
      </c>
      <c r="BPM93" s="6">
        <f t="shared" si="542"/>
        <v>0</v>
      </c>
      <c r="BPN93" s="6">
        <f t="shared" si="542"/>
        <v>0</v>
      </c>
      <c r="BPO93" s="6">
        <f t="shared" si="542"/>
        <v>0</v>
      </c>
      <c r="BPP93" s="6">
        <f t="shared" si="542"/>
        <v>0</v>
      </c>
      <c r="BPQ93" s="6">
        <f t="shared" si="542"/>
        <v>0</v>
      </c>
      <c r="BPR93" s="6">
        <f t="shared" si="542"/>
        <v>0</v>
      </c>
      <c r="BPS93" s="6">
        <f t="shared" si="542"/>
        <v>0</v>
      </c>
      <c r="BPT93" s="6">
        <f t="shared" si="542"/>
        <v>0</v>
      </c>
      <c r="BPU93" s="6">
        <f t="shared" si="542"/>
        <v>0</v>
      </c>
      <c r="BPV93" s="6">
        <f t="shared" si="542"/>
        <v>0</v>
      </c>
      <c r="BPW93" s="6">
        <f t="shared" si="542"/>
        <v>0</v>
      </c>
      <c r="BPX93" s="6">
        <f t="shared" si="542"/>
        <v>0</v>
      </c>
      <c r="BPY93" s="6">
        <f t="shared" si="542"/>
        <v>0</v>
      </c>
      <c r="BPZ93" s="6">
        <f t="shared" si="542"/>
        <v>0</v>
      </c>
      <c r="BQA93" s="6">
        <f t="shared" si="542"/>
        <v>0</v>
      </c>
      <c r="BQB93" s="6">
        <f t="shared" si="542"/>
        <v>0</v>
      </c>
      <c r="BQC93" s="6">
        <f t="shared" si="542"/>
        <v>0</v>
      </c>
      <c r="BQD93" s="6">
        <f t="shared" si="542"/>
        <v>0</v>
      </c>
      <c r="BQE93" s="6">
        <f t="shared" si="542"/>
        <v>0</v>
      </c>
      <c r="BQF93" s="6">
        <f t="shared" si="542"/>
        <v>0</v>
      </c>
      <c r="BQG93" s="6">
        <f t="shared" si="542"/>
        <v>0</v>
      </c>
      <c r="BQH93" s="6">
        <f t="shared" si="542"/>
        <v>0</v>
      </c>
      <c r="BQI93" s="6">
        <f t="shared" si="542"/>
        <v>0</v>
      </c>
      <c r="BQJ93" s="6">
        <f t="shared" si="542"/>
        <v>0</v>
      </c>
      <c r="BQK93" s="6">
        <f t="shared" si="542"/>
        <v>0</v>
      </c>
      <c r="BQL93" s="6">
        <f t="shared" si="542"/>
        <v>0</v>
      </c>
      <c r="BQM93" s="6">
        <f t="shared" si="542"/>
        <v>0</v>
      </c>
      <c r="BQN93" s="6">
        <f t="shared" si="542"/>
        <v>0</v>
      </c>
      <c r="BQO93" s="6">
        <f t="shared" si="542"/>
        <v>0</v>
      </c>
      <c r="BQP93" s="6">
        <f t="shared" si="542"/>
        <v>0</v>
      </c>
      <c r="BQQ93" s="6">
        <f t="shared" ref="BQQ93:BTB93" si="543">BQC95</f>
        <v>0</v>
      </c>
      <c r="BQR93" s="6">
        <f t="shared" si="543"/>
        <v>0</v>
      </c>
      <c r="BQS93" s="6">
        <f t="shared" si="543"/>
        <v>0</v>
      </c>
      <c r="BQT93" s="6">
        <f t="shared" si="543"/>
        <v>0</v>
      </c>
      <c r="BQU93" s="6">
        <f t="shared" si="543"/>
        <v>0</v>
      </c>
      <c r="BQV93" s="6">
        <f t="shared" si="543"/>
        <v>0</v>
      </c>
      <c r="BQW93" s="6">
        <f t="shared" si="543"/>
        <v>0</v>
      </c>
      <c r="BQX93" s="6">
        <f t="shared" si="543"/>
        <v>0</v>
      </c>
      <c r="BQY93" s="6">
        <f t="shared" si="543"/>
        <v>0</v>
      </c>
      <c r="BQZ93" s="6">
        <f t="shared" si="543"/>
        <v>0</v>
      </c>
      <c r="BRA93" s="6">
        <f t="shared" si="543"/>
        <v>0</v>
      </c>
      <c r="BRB93" s="6">
        <f t="shared" si="543"/>
        <v>0</v>
      </c>
      <c r="BRC93" s="6">
        <f t="shared" si="543"/>
        <v>0</v>
      </c>
      <c r="BRD93" s="6">
        <f t="shared" si="543"/>
        <v>0</v>
      </c>
      <c r="BRE93" s="6">
        <f t="shared" si="543"/>
        <v>0</v>
      </c>
      <c r="BRF93" s="6">
        <f t="shared" si="543"/>
        <v>0</v>
      </c>
      <c r="BRG93" s="6">
        <f t="shared" si="543"/>
        <v>0</v>
      </c>
      <c r="BRH93" s="6">
        <f t="shared" si="543"/>
        <v>0</v>
      </c>
      <c r="BRI93" s="6">
        <f t="shared" si="543"/>
        <v>0</v>
      </c>
      <c r="BRJ93" s="6">
        <f t="shared" si="543"/>
        <v>0</v>
      </c>
      <c r="BRK93" s="6">
        <f t="shared" si="543"/>
        <v>0</v>
      </c>
      <c r="BRL93" s="6">
        <f t="shared" si="543"/>
        <v>0</v>
      </c>
      <c r="BRM93" s="6">
        <f t="shared" si="543"/>
        <v>0</v>
      </c>
      <c r="BRN93" s="6">
        <f t="shared" si="543"/>
        <v>0</v>
      </c>
      <c r="BRO93" s="6">
        <f t="shared" si="543"/>
        <v>0</v>
      </c>
      <c r="BRP93" s="6">
        <f t="shared" si="543"/>
        <v>0</v>
      </c>
      <c r="BRQ93" s="6">
        <f t="shared" si="543"/>
        <v>0</v>
      </c>
      <c r="BRR93" s="6">
        <f t="shared" si="543"/>
        <v>0</v>
      </c>
      <c r="BRS93" s="6">
        <f t="shared" si="543"/>
        <v>0</v>
      </c>
      <c r="BRT93" s="6">
        <f t="shared" si="543"/>
        <v>0</v>
      </c>
      <c r="BRU93" s="6">
        <f t="shared" si="543"/>
        <v>0</v>
      </c>
      <c r="BRV93" s="6">
        <f t="shared" si="543"/>
        <v>0</v>
      </c>
      <c r="BRW93" s="6">
        <f t="shared" si="543"/>
        <v>0</v>
      </c>
      <c r="BRX93" s="6">
        <f t="shared" si="543"/>
        <v>0</v>
      </c>
      <c r="BRY93" s="6">
        <f t="shared" si="543"/>
        <v>0</v>
      </c>
      <c r="BRZ93" s="6">
        <f t="shared" si="543"/>
        <v>0</v>
      </c>
      <c r="BSA93" s="6">
        <f t="shared" si="543"/>
        <v>0</v>
      </c>
      <c r="BSB93" s="6">
        <f t="shared" si="543"/>
        <v>0</v>
      </c>
      <c r="BSC93" s="6">
        <f t="shared" si="543"/>
        <v>0</v>
      </c>
      <c r="BSD93" s="6">
        <f t="shared" si="543"/>
        <v>0</v>
      </c>
      <c r="BSE93" s="6">
        <f t="shared" si="543"/>
        <v>0</v>
      </c>
      <c r="BSF93" s="6">
        <f t="shared" si="543"/>
        <v>0</v>
      </c>
      <c r="BSG93" s="6">
        <f t="shared" si="543"/>
        <v>0</v>
      </c>
      <c r="BSH93" s="6">
        <f t="shared" si="543"/>
        <v>0</v>
      </c>
      <c r="BSI93" s="6">
        <f t="shared" si="543"/>
        <v>0</v>
      </c>
      <c r="BSJ93" s="6">
        <f t="shared" si="543"/>
        <v>0</v>
      </c>
      <c r="BSK93" s="6">
        <f t="shared" si="543"/>
        <v>0</v>
      </c>
      <c r="BSL93" s="6">
        <f t="shared" si="543"/>
        <v>0</v>
      </c>
      <c r="BSM93" s="6">
        <f t="shared" si="543"/>
        <v>0</v>
      </c>
      <c r="BSN93" s="6">
        <f t="shared" si="543"/>
        <v>0</v>
      </c>
      <c r="BSO93" s="6">
        <f t="shared" si="543"/>
        <v>0</v>
      </c>
      <c r="BSP93" s="6">
        <f t="shared" si="543"/>
        <v>0</v>
      </c>
      <c r="BSQ93" s="6">
        <f t="shared" si="543"/>
        <v>0</v>
      </c>
      <c r="BSR93" s="6">
        <f t="shared" si="543"/>
        <v>0</v>
      </c>
      <c r="BSS93" s="6">
        <f t="shared" si="543"/>
        <v>0</v>
      </c>
      <c r="BST93" s="6">
        <f t="shared" si="543"/>
        <v>0</v>
      </c>
      <c r="BSU93" s="6">
        <f t="shared" si="543"/>
        <v>0</v>
      </c>
      <c r="BSV93" s="6">
        <f t="shared" si="543"/>
        <v>0</v>
      </c>
      <c r="BSW93" s="6">
        <f t="shared" si="543"/>
        <v>0</v>
      </c>
      <c r="BSX93" s="6">
        <f t="shared" si="543"/>
        <v>0</v>
      </c>
      <c r="BSY93" s="6">
        <f t="shared" si="543"/>
        <v>0</v>
      </c>
      <c r="BSZ93" s="6">
        <f t="shared" si="543"/>
        <v>0</v>
      </c>
      <c r="BTA93" s="6">
        <f t="shared" si="543"/>
        <v>0</v>
      </c>
      <c r="BTB93" s="6">
        <f t="shared" si="543"/>
        <v>0</v>
      </c>
      <c r="BTC93" s="6">
        <f t="shared" ref="BTC93:BVN93" si="544">BSO95</f>
        <v>0</v>
      </c>
      <c r="BTD93" s="6">
        <f t="shared" si="544"/>
        <v>0</v>
      </c>
      <c r="BTE93" s="6">
        <f t="shared" si="544"/>
        <v>0</v>
      </c>
      <c r="BTF93" s="6">
        <f t="shared" si="544"/>
        <v>0</v>
      </c>
      <c r="BTG93" s="6">
        <f t="shared" si="544"/>
        <v>0</v>
      </c>
      <c r="BTH93" s="6">
        <f t="shared" si="544"/>
        <v>0</v>
      </c>
      <c r="BTI93" s="6">
        <f t="shared" si="544"/>
        <v>0</v>
      </c>
      <c r="BTJ93" s="6">
        <f t="shared" si="544"/>
        <v>0</v>
      </c>
      <c r="BTK93" s="6">
        <f t="shared" si="544"/>
        <v>0</v>
      </c>
      <c r="BTL93" s="6">
        <f t="shared" si="544"/>
        <v>0</v>
      </c>
      <c r="BTM93" s="6">
        <f t="shared" si="544"/>
        <v>0</v>
      </c>
      <c r="BTN93" s="6">
        <f t="shared" si="544"/>
        <v>0</v>
      </c>
      <c r="BTO93" s="6">
        <f t="shared" si="544"/>
        <v>0</v>
      </c>
      <c r="BTP93" s="6">
        <f t="shared" si="544"/>
        <v>0</v>
      </c>
      <c r="BTQ93" s="6">
        <f t="shared" si="544"/>
        <v>0</v>
      </c>
      <c r="BTR93" s="6">
        <f t="shared" si="544"/>
        <v>0</v>
      </c>
      <c r="BTS93" s="6">
        <f t="shared" si="544"/>
        <v>0</v>
      </c>
      <c r="BTT93" s="6">
        <f t="shared" si="544"/>
        <v>0</v>
      </c>
      <c r="BTU93" s="6">
        <f t="shared" si="544"/>
        <v>0</v>
      </c>
      <c r="BTV93" s="6">
        <f t="shared" si="544"/>
        <v>0</v>
      </c>
      <c r="BTW93" s="6">
        <f t="shared" si="544"/>
        <v>0</v>
      </c>
      <c r="BTX93" s="6">
        <f t="shared" si="544"/>
        <v>0</v>
      </c>
      <c r="BTY93" s="6">
        <f t="shared" si="544"/>
        <v>0</v>
      </c>
      <c r="BTZ93" s="6">
        <f t="shared" si="544"/>
        <v>0</v>
      </c>
      <c r="BUA93" s="6">
        <f t="shared" si="544"/>
        <v>0</v>
      </c>
      <c r="BUB93" s="6">
        <f t="shared" si="544"/>
        <v>0</v>
      </c>
      <c r="BUC93" s="6">
        <f t="shared" si="544"/>
        <v>0</v>
      </c>
      <c r="BUD93" s="6">
        <f t="shared" si="544"/>
        <v>0</v>
      </c>
      <c r="BUE93" s="6">
        <f t="shared" si="544"/>
        <v>0</v>
      </c>
      <c r="BUF93" s="6">
        <f t="shared" si="544"/>
        <v>0</v>
      </c>
      <c r="BUG93" s="6">
        <f t="shared" si="544"/>
        <v>0</v>
      </c>
      <c r="BUH93" s="6">
        <f t="shared" si="544"/>
        <v>0</v>
      </c>
      <c r="BUI93" s="6">
        <f t="shared" si="544"/>
        <v>0</v>
      </c>
      <c r="BUJ93" s="6">
        <f t="shared" si="544"/>
        <v>0</v>
      </c>
      <c r="BUK93" s="6">
        <f t="shared" si="544"/>
        <v>0</v>
      </c>
      <c r="BUL93" s="6">
        <f t="shared" si="544"/>
        <v>0</v>
      </c>
      <c r="BUM93" s="6">
        <f t="shared" si="544"/>
        <v>0</v>
      </c>
      <c r="BUN93" s="6">
        <f t="shared" si="544"/>
        <v>0</v>
      </c>
      <c r="BUO93" s="6">
        <f t="shared" si="544"/>
        <v>0</v>
      </c>
      <c r="BUP93" s="6">
        <f t="shared" si="544"/>
        <v>0</v>
      </c>
      <c r="BUQ93" s="6">
        <f t="shared" si="544"/>
        <v>0</v>
      </c>
      <c r="BUR93" s="6">
        <f t="shared" si="544"/>
        <v>0</v>
      </c>
      <c r="BUS93" s="6">
        <f t="shared" si="544"/>
        <v>0</v>
      </c>
      <c r="BUT93" s="6">
        <f t="shared" si="544"/>
        <v>0</v>
      </c>
      <c r="BUU93" s="6">
        <f t="shared" si="544"/>
        <v>0</v>
      </c>
      <c r="BUV93" s="6">
        <f t="shared" si="544"/>
        <v>0</v>
      </c>
      <c r="BUW93" s="6">
        <f t="shared" si="544"/>
        <v>0</v>
      </c>
      <c r="BUX93" s="6">
        <f t="shared" si="544"/>
        <v>0</v>
      </c>
      <c r="BUY93" s="6">
        <f t="shared" si="544"/>
        <v>0</v>
      </c>
      <c r="BUZ93" s="6">
        <f t="shared" si="544"/>
        <v>0</v>
      </c>
      <c r="BVA93" s="6">
        <f t="shared" si="544"/>
        <v>0</v>
      </c>
      <c r="BVB93" s="6">
        <f t="shared" si="544"/>
        <v>0</v>
      </c>
      <c r="BVC93" s="6">
        <f t="shared" si="544"/>
        <v>0</v>
      </c>
      <c r="BVD93" s="6">
        <f t="shared" si="544"/>
        <v>0</v>
      </c>
      <c r="BVE93" s="6">
        <f t="shared" si="544"/>
        <v>0</v>
      </c>
      <c r="BVF93" s="6">
        <f t="shared" si="544"/>
        <v>0</v>
      </c>
      <c r="BVG93" s="6">
        <f t="shared" si="544"/>
        <v>0</v>
      </c>
      <c r="BVH93" s="6">
        <f t="shared" si="544"/>
        <v>0</v>
      </c>
      <c r="BVI93" s="6">
        <f t="shared" si="544"/>
        <v>0</v>
      </c>
      <c r="BVJ93" s="6">
        <f t="shared" si="544"/>
        <v>0</v>
      </c>
      <c r="BVK93" s="6">
        <f t="shared" si="544"/>
        <v>0</v>
      </c>
      <c r="BVL93" s="6">
        <f t="shared" si="544"/>
        <v>0</v>
      </c>
      <c r="BVM93" s="6">
        <f t="shared" si="544"/>
        <v>0</v>
      </c>
      <c r="BVN93" s="6">
        <f t="shared" si="544"/>
        <v>0</v>
      </c>
      <c r="BVO93" s="6">
        <f t="shared" ref="BVO93:BXZ93" si="545">BVA95</f>
        <v>0</v>
      </c>
      <c r="BVP93" s="6">
        <f t="shared" si="545"/>
        <v>0</v>
      </c>
      <c r="BVQ93" s="6">
        <f t="shared" si="545"/>
        <v>0</v>
      </c>
      <c r="BVR93" s="6">
        <f t="shared" si="545"/>
        <v>0</v>
      </c>
      <c r="BVS93" s="6">
        <f t="shared" si="545"/>
        <v>0</v>
      </c>
      <c r="BVT93" s="6">
        <f t="shared" si="545"/>
        <v>0</v>
      </c>
      <c r="BVU93" s="6">
        <f t="shared" si="545"/>
        <v>0</v>
      </c>
      <c r="BVV93" s="6">
        <f t="shared" si="545"/>
        <v>0</v>
      </c>
      <c r="BVW93" s="6">
        <f t="shared" si="545"/>
        <v>0</v>
      </c>
      <c r="BVX93" s="6">
        <f t="shared" si="545"/>
        <v>0</v>
      </c>
      <c r="BVY93" s="6">
        <f t="shared" si="545"/>
        <v>0</v>
      </c>
      <c r="BVZ93" s="6">
        <f t="shared" si="545"/>
        <v>0</v>
      </c>
      <c r="BWA93" s="6">
        <f t="shared" si="545"/>
        <v>0</v>
      </c>
      <c r="BWB93" s="6">
        <f t="shared" si="545"/>
        <v>0</v>
      </c>
      <c r="BWC93" s="6">
        <f t="shared" si="545"/>
        <v>0</v>
      </c>
      <c r="BWD93" s="6">
        <f t="shared" si="545"/>
        <v>0</v>
      </c>
      <c r="BWE93" s="6">
        <f t="shared" si="545"/>
        <v>0</v>
      </c>
      <c r="BWF93" s="6">
        <f t="shared" si="545"/>
        <v>0</v>
      </c>
      <c r="BWG93" s="6">
        <f t="shared" si="545"/>
        <v>0</v>
      </c>
      <c r="BWH93" s="6">
        <f t="shared" si="545"/>
        <v>0</v>
      </c>
      <c r="BWI93" s="6">
        <f t="shared" si="545"/>
        <v>0</v>
      </c>
      <c r="BWJ93" s="6">
        <f t="shared" si="545"/>
        <v>0</v>
      </c>
      <c r="BWK93" s="6">
        <f t="shared" si="545"/>
        <v>0</v>
      </c>
      <c r="BWL93" s="6">
        <f t="shared" si="545"/>
        <v>0</v>
      </c>
      <c r="BWM93" s="6">
        <f t="shared" si="545"/>
        <v>0</v>
      </c>
      <c r="BWN93" s="6">
        <f t="shared" si="545"/>
        <v>0</v>
      </c>
      <c r="BWO93" s="6">
        <f t="shared" si="545"/>
        <v>0</v>
      </c>
      <c r="BWP93" s="6">
        <f t="shared" si="545"/>
        <v>0</v>
      </c>
      <c r="BWQ93" s="6">
        <f t="shared" si="545"/>
        <v>0</v>
      </c>
      <c r="BWR93" s="6">
        <f t="shared" si="545"/>
        <v>0</v>
      </c>
      <c r="BWS93" s="6">
        <f t="shared" si="545"/>
        <v>0</v>
      </c>
      <c r="BWT93" s="6">
        <f t="shared" si="545"/>
        <v>0</v>
      </c>
      <c r="BWU93" s="6">
        <f t="shared" si="545"/>
        <v>0</v>
      </c>
      <c r="BWV93" s="6">
        <f t="shared" si="545"/>
        <v>0</v>
      </c>
      <c r="BWW93" s="6">
        <f t="shared" si="545"/>
        <v>0</v>
      </c>
      <c r="BWX93" s="6">
        <f t="shared" si="545"/>
        <v>0</v>
      </c>
      <c r="BWY93" s="6">
        <f t="shared" si="545"/>
        <v>0</v>
      </c>
      <c r="BWZ93" s="6">
        <f t="shared" si="545"/>
        <v>0</v>
      </c>
      <c r="BXA93" s="6">
        <f t="shared" si="545"/>
        <v>0</v>
      </c>
      <c r="BXB93" s="6">
        <f t="shared" si="545"/>
        <v>0</v>
      </c>
      <c r="BXC93" s="6">
        <f t="shared" si="545"/>
        <v>0</v>
      </c>
      <c r="BXD93" s="6">
        <f t="shared" si="545"/>
        <v>0</v>
      </c>
      <c r="BXE93" s="6">
        <f t="shared" si="545"/>
        <v>0</v>
      </c>
      <c r="BXF93" s="6">
        <f t="shared" si="545"/>
        <v>0</v>
      </c>
      <c r="BXG93" s="6">
        <f t="shared" si="545"/>
        <v>0</v>
      </c>
      <c r="BXH93" s="6">
        <f t="shared" si="545"/>
        <v>0</v>
      </c>
      <c r="BXI93" s="6">
        <f t="shared" si="545"/>
        <v>0</v>
      </c>
      <c r="BXJ93" s="6">
        <f t="shared" si="545"/>
        <v>0</v>
      </c>
      <c r="BXK93" s="6">
        <f t="shared" si="545"/>
        <v>0</v>
      </c>
      <c r="BXL93" s="6">
        <f t="shared" si="545"/>
        <v>0</v>
      </c>
      <c r="BXM93" s="6">
        <f t="shared" si="545"/>
        <v>0</v>
      </c>
      <c r="BXN93" s="6">
        <f t="shared" si="545"/>
        <v>0</v>
      </c>
      <c r="BXO93" s="6">
        <f t="shared" si="545"/>
        <v>0</v>
      </c>
      <c r="BXP93" s="6">
        <f t="shared" si="545"/>
        <v>0</v>
      </c>
      <c r="BXQ93" s="6">
        <f t="shared" si="545"/>
        <v>0</v>
      </c>
      <c r="BXR93" s="6">
        <f t="shared" si="545"/>
        <v>0</v>
      </c>
      <c r="BXS93" s="6">
        <f t="shared" si="545"/>
        <v>0</v>
      </c>
      <c r="BXT93" s="6">
        <f t="shared" si="545"/>
        <v>0</v>
      </c>
      <c r="BXU93" s="6">
        <f t="shared" si="545"/>
        <v>0</v>
      </c>
      <c r="BXV93" s="6">
        <f t="shared" si="545"/>
        <v>0</v>
      </c>
      <c r="BXW93" s="6">
        <f t="shared" si="545"/>
        <v>0</v>
      </c>
      <c r="BXX93" s="6">
        <f t="shared" si="545"/>
        <v>0</v>
      </c>
      <c r="BXY93" s="6">
        <f t="shared" si="545"/>
        <v>0</v>
      </c>
      <c r="BXZ93" s="6">
        <f t="shared" si="545"/>
        <v>0</v>
      </c>
      <c r="BYA93" s="6">
        <f t="shared" ref="BYA93:CAL93" si="546">BXM95</f>
        <v>0</v>
      </c>
      <c r="BYB93" s="6">
        <f t="shared" si="546"/>
        <v>0</v>
      </c>
      <c r="BYC93" s="6">
        <f t="shared" si="546"/>
        <v>0</v>
      </c>
      <c r="BYD93" s="6">
        <f t="shared" si="546"/>
        <v>0</v>
      </c>
      <c r="BYE93" s="6">
        <f t="shared" si="546"/>
        <v>0</v>
      </c>
      <c r="BYF93" s="6">
        <f t="shared" si="546"/>
        <v>0</v>
      </c>
      <c r="BYG93" s="6">
        <f t="shared" si="546"/>
        <v>0</v>
      </c>
      <c r="BYH93" s="6">
        <f t="shared" si="546"/>
        <v>0</v>
      </c>
      <c r="BYI93" s="6">
        <f t="shared" si="546"/>
        <v>0</v>
      </c>
      <c r="BYJ93" s="6">
        <f t="shared" si="546"/>
        <v>0</v>
      </c>
      <c r="BYK93" s="6">
        <f t="shared" si="546"/>
        <v>0</v>
      </c>
      <c r="BYL93" s="6">
        <f t="shared" si="546"/>
        <v>0</v>
      </c>
      <c r="BYM93" s="6">
        <f t="shared" si="546"/>
        <v>0</v>
      </c>
      <c r="BYN93" s="6">
        <f t="shared" si="546"/>
        <v>0</v>
      </c>
      <c r="BYO93" s="6">
        <f t="shared" si="546"/>
        <v>0</v>
      </c>
      <c r="BYP93" s="6">
        <f t="shared" si="546"/>
        <v>0</v>
      </c>
      <c r="BYQ93" s="6">
        <f t="shared" si="546"/>
        <v>0</v>
      </c>
      <c r="BYR93" s="6">
        <f t="shared" si="546"/>
        <v>0</v>
      </c>
      <c r="BYS93" s="6">
        <f t="shared" si="546"/>
        <v>0</v>
      </c>
      <c r="BYT93" s="6">
        <f t="shared" si="546"/>
        <v>0</v>
      </c>
      <c r="BYU93" s="6">
        <f t="shared" si="546"/>
        <v>0</v>
      </c>
      <c r="BYV93" s="6">
        <f t="shared" si="546"/>
        <v>0</v>
      </c>
      <c r="BYW93" s="6">
        <f t="shared" si="546"/>
        <v>0</v>
      </c>
      <c r="BYX93" s="6">
        <f t="shared" si="546"/>
        <v>0</v>
      </c>
      <c r="BYY93" s="6">
        <f t="shared" si="546"/>
        <v>0</v>
      </c>
      <c r="BYZ93" s="6">
        <f t="shared" si="546"/>
        <v>0</v>
      </c>
      <c r="BZA93" s="6">
        <f t="shared" si="546"/>
        <v>0</v>
      </c>
      <c r="BZB93" s="6">
        <f t="shared" si="546"/>
        <v>0</v>
      </c>
      <c r="BZC93" s="6">
        <f t="shared" si="546"/>
        <v>0</v>
      </c>
      <c r="BZD93" s="6">
        <f t="shared" si="546"/>
        <v>0</v>
      </c>
      <c r="BZE93" s="6">
        <f t="shared" si="546"/>
        <v>0</v>
      </c>
      <c r="BZF93" s="6">
        <f t="shared" si="546"/>
        <v>0</v>
      </c>
      <c r="BZG93" s="6">
        <f t="shared" si="546"/>
        <v>0</v>
      </c>
      <c r="BZH93" s="6">
        <f t="shared" si="546"/>
        <v>0</v>
      </c>
      <c r="BZI93" s="6">
        <f t="shared" si="546"/>
        <v>0</v>
      </c>
      <c r="BZJ93" s="6">
        <f t="shared" si="546"/>
        <v>0</v>
      </c>
      <c r="BZK93" s="6">
        <f t="shared" si="546"/>
        <v>0</v>
      </c>
      <c r="BZL93" s="6">
        <f t="shared" si="546"/>
        <v>0</v>
      </c>
      <c r="BZM93" s="6">
        <f t="shared" si="546"/>
        <v>0</v>
      </c>
      <c r="BZN93" s="6">
        <f t="shared" si="546"/>
        <v>0</v>
      </c>
      <c r="BZO93" s="6">
        <f t="shared" si="546"/>
        <v>0</v>
      </c>
      <c r="BZP93" s="6">
        <f t="shared" si="546"/>
        <v>0</v>
      </c>
      <c r="BZQ93" s="6">
        <f t="shared" si="546"/>
        <v>0</v>
      </c>
      <c r="BZR93" s="6">
        <f t="shared" si="546"/>
        <v>0</v>
      </c>
      <c r="BZS93" s="6">
        <f t="shared" si="546"/>
        <v>0</v>
      </c>
      <c r="BZT93" s="6">
        <f t="shared" si="546"/>
        <v>0</v>
      </c>
      <c r="BZU93" s="6">
        <f t="shared" si="546"/>
        <v>0</v>
      </c>
      <c r="BZV93" s="6">
        <f t="shared" si="546"/>
        <v>0</v>
      </c>
      <c r="BZW93" s="6">
        <f t="shared" si="546"/>
        <v>0</v>
      </c>
      <c r="BZX93" s="6">
        <f t="shared" si="546"/>
        <v>0</v>
      </c>
      <c r="BZY93" s="6">
        <f t="shared" si="546"/>
        <v>0</v>
      </c>
      <c r="BZZ93" s="6">
        <f t="shared" si="546"/>
        <v>0</v>
      </c>
      <c r="CAA93" s="6">
        <f t="shared" si="546"/>
        <v>0</v>
      </c>
      <c r="CAB93" s="6">
        <f t="shared" si="546"/>
        <v>0</v>
      </c>
      <c r="CAC93" s="6">
        <f t="shared" si="546"/>
        <v>0</v>
      </c>
      <c r="CAD93" s="6">
        <f t="shared" si="546"/>
        <v>0</v>
      </c>
      <c r="CAE93" s="6">
        <f t="shared" si="546"/>
        <v>0</v>
      </c>
      <c r="CAF93" s="6">
        <f t="shared" si="546"/>
        <v>0</v>
      </c>
      <c r="CAG93" s="6">
        <f t="shared" si="546"/>
        <v>0</v>
      </c>
      <c r="CAH93" s="6">
        <f t="shared" si="546"/>
        <v>0</v>
      </c>
      <c r="CAI93" s="6">
        <f t="shared" si="546"/>
        <v>0</v>
      </c>
      <c r="CAJ93" s="6">
        <f t="shared" si="546"/>
        <v>0</v>
      </c>
      <c r="CAK93" s="6">
        <f t="shared" si="546"/>
        <v>0</v>
      </c>
      <c r="CAL93" s="6">
        <f t="shared" si="546"/>
        <v>0</v>
      </c>
      <c r="CAM93" s="6">
        <f t="shared" ref="CAM93:CCX93" si="547">BZY95</f>
        <v>0</v>
      </c>
      <c r="CAN93" s="6">
        <f t="shared" si="547"/>
        <v>0</v>
      </c>
      <c r="CAO93" s="6">
        <f t="shared" si="547"/>
        <v>0</v>
      </c>
      <c r="CAP93" s="6">
        <f t="shared" si="547"/>
        <v>0</v>
      </c>
      <c r="CAQ93" s="6">
        <f t="shared" si="547"/>
        <v>0</v>
      </c>
      <c r="CAR93" s="6">
        <f t="shared" si="547"/>
        <v>0</v>
      </c>
      <c r="CAS93" s="6">
        <f t="shared" si="547"/>
        <v>0</v>
      </c>
      <c r="CAT93" s="6">
        <f t="shared" si="547"/>
        <v>0</v>
      </c>
      <c r="CAU93" s="6">
        <f t="shared" si="547"/>
        <v>0</v>
      </c>
      <c r="CAV93" s="6">
        <f t="shared" si="547"/>
        <v>0</v>
      </c>
      <c r="CAW93" s="6">
        <f t="shared" si="547"/>
        <v>0</v>
      </c>
      <c r="CAX93" s="6">
        <f t="shared" si="547"/>
        <v>0</v>
      </c>
      <c r="CAY93" s="6">
        <f t="shared" si="547"/>
        <v>0</v>
      </c>
      <c r="CAZ93" s="6">
        <f t="shared" si="547"/>
        <v>0</v>
      </c>
      <c r="CBA93" s="6">
        <f t="shared" si="547"/>
        <v>0</v>
      </c>
      <c r="CBB93" s="6">
        <f t="shared" si="547"/>
        <v>0</v>
      </c>
      <c r="CBC93" s="6">
        <f t="shared" si="547"/>
        <v>0</v>
      </c>
      <c r="CBD93" s="6">
        <f t="shared" si="547"/>
        <v>0</v>
      </c>
      <c r="CBE93" s="6">
        <f t="shared" si="547"/>
        <v>0</v>
      </c>
      <c r="CBF93" s="6">
        <f t="shared" si="547"/>
        <v>0</v>
      </c>
      <c r="CBG93" s="6">
        <f t="shared" si="547"/>
        <v>0</v>
      </c>
      <c r="CBH93" s="6">
        <f t="shared" si="547"/>
        <v>0</v>
      </c>
      <c r="CBI93" s="6">
        <f t="shared" si="547"/>
        <v>0</v>
      </c>
      <c r="CBJ93" s="6">
        <f t="shared" si="547"/>
        <v>0</v>
      </c>
      <c r="CBK93" s="6">
        <f t="shared" si="547"/>
        <v>0</v>
      </c>
      <c r="CBL93" s="6">
        <f t="shared" si="547"/>
        <v>0</v>
      </c>
      <c r="CBM93" s="6">
        <f t="shared" si="547"/>
        <v>0</v>
      </c>
      <c r="CBN93" s="6">
        <f t="shared" si="547"/>
        <v>0</v>
      </c>
      <c r="CBO93" s="6">
        <f t="shared" si="547"/>
        <v>0</v>
      </c>
      <c r="CBP93" s="6">
        <f t="shared" si="547"/>
        <v>0</v>
      </c>
      <c r="CBQ93" s="6">
        <f t="shared" si="547"/>
        <v>0</v>
      </c>
      <c r="CBR93" s="6">
        <f t="shared" si="547"/>
        <v>0</v>
      </c>
      <c r="CBS93" s="6">
        <f t="shared" si="547"/>
        <v>0</v>
      </c>
      <c r="CBT93" s="6">
        <f t="shared" si="547"/>
        <v>0</v>
      </c>
      <c r="CBU93" s="6">
        <f t="shared" si="547"/>
        <v>0</v>
      </c>
      <c r="CBV93" s="6">
        <f t="shared" si="547"/>
        <v>0</v>
      </c>
      <c r="CBW93" s="6">
        <f t="shared" si="547"/>
        <v>0</v>
      </c>
      <c r="CBX93" s="6">
        <f t="shared" si="547"/>
        <v>0</v>
      </c>
      <c r="CBY93" s="6">
        <f t="shared" si="547"/>
        <v>0</v>
      </c>
      <c r="CBZ93" s="6">
        <f t="shared" si="547"/>
        <v>0</v>
      </c>
      <c r="CCA93" s="6">
        <f t="shared" si="547"/>
        <v>0</v>
      </c>
      <c r="CCB93" s="6">
        <f t="shared" si="547"/>
        <v>0</v>
      </c>
      <c r="CCC93" s="6">
        <f t="shared" si="547"/>
        <v>0</v>
      </c>
      <c r="CCD93" s="6">
        <f t="shared" si="547"/>
        <v>0</v>
      </c>
      <c r="CCE93" s="6">
        <f t="shared" si="547"/>
        <v>0</v>
      </c>
      <c r="CCF93" s="6">
        <f t="shared" si="547"/>
        <v>0</v>
      </c>
      <c r="CCG93" s="6">
        <f t="shared" si="547"/>
        <v>0</v>
      </c>
      <c r="CCH93" s="6">
        <f t="shared" si="547"/>
        <v>0</v>
      </c>
      <c r="CCI93" s="6">
        <f t="shared" si="547"/>
        <v>0</v>
      </c>
      <c r="CCJ93" s="6">
        <f t="shared" si="547"/>
        <v>0</v>
      </c>
      <c r="CCK93" s="6">
        <f t="shared" si="547"/>
        <v>0</v>
      </c>
      <c r="CCL93" s="6">
        <f t="shared" si="547"/>
        <v>0</v>
      </c>
      <c r="CCM93" s="6">
        <f t="shared" si="547"/>
        <v>0</v>
      </c>
      <c r="CCN93" s="6">
        <f t="shared" si="547"/>
        <v>0</v>
      </c>
      <c r="CCO93" s="6">
        <f t="shared" si="547"/>
        <v>0</v>
      </c>
      <c r="CCP93" s="6">
        <f t="shared" si="547"/>
        <v>0</v>
      </c>
      <c r="CCQ93" s="6">
        <f t="shared" si="547"/>
        <v>0</v>
      </c>
      <c r="CCR93" s="6">
        <f t="shared" si="547"/>
        <v>0</v>
      </c>
      <c r="CCS93" s="6">
        <f t="shared" si="547"/>
        <v>0</v>
      </c>
      <c r="CCT93" s="6">
        <f t="shared" si="547"/>
        <v>0</v>
      </c>
      <c r="CCU93" s="6">
        <f t="shared" si="547"/>
        <v>0</v>
      </c>
      <c r="CCV93" s="6">
        <f t="shared" si="547"/>
        <v>0</v>
      </c>
      <c r="CCW93" s="6">
        <f t="shared" si="547"/>
        <v>0</v>
      </c>
      <c r="CCX93" s="6">
        <f t="shared" si="547"/>
        <v>0</v>
      </c>
      <c r="CCY93" s="6">
        <f t="shared" ref="CCY93:CFJ93" si="548">CCK95</f>
        <v>0</v>
      </c>
      <c r="CCZ93" s="6">
        <f t="shared" si="548"/>
        <v>0</v>
      </c>
      <c r="CDA93" s="6">
        <f t="shared" si="548"/>
        <v>0</v>
      </c>
      <c r="CDB93" s="6">
        <f t="shared" si="548"/>
        <v>0</v>
      </c>
      <c r="CDC93" s="6">
        <f t="shared" si="548"/>
        <v>0</v>
      </c>
      <c r="CDD93" s="6">
        <f t="shared" si="548"/>
        <v>0</v>
      </c>
      <c r="CDE93" s="6">
        <f t="shared" si="548"/>
        <v>0</v>
      </c>
      <c r="CDF93" s="6">
        <f t="shared" si="548"/>
        <v>0</v>
      </c>
      <c r="CDG93" s="6">
        <f t="shared" si="548"/>
        <v>0</v>
      </c>
      <c r="CDH93" s="6">
        <f t="shared" si="548"/>
        <v>0</v>
      </c>
      <c r="CDI93" s="6">
        <f t="shared" si="548"/>
        <v>0</v>
      </c>
      <c r="CDJ93" s="6">
        <f t="shared" si="548"/>
        <v>0</v>
      </c>
      <c r="CDK93" s="6">
        <f t="shared" si="548"/>
        <v>0</v>
      </c>
      <c r="CDL93" s="6">
        <f t="shared" si="548"/>
        <v>0</v>
      </c>
      <c r="CDM93" s="6">
        <f t="shared" si="548"/>
        <v>0</v>
      </c>
      <c r="CDN93" s="6">
        <f t="shared" si="548"/>
        <v>0</v>
      </c>
      <c r="CDO93" s="6">
        <f t="shared" si="548"/>
        <v>0</v>
      </c>
      <c r="CDP93" s="6">
        <f t="shared" si="548"/>
        <v>0</v>
      </c>
      <c r="CDQ93" s="6">
        <f t="shared" si="548"/>
        <v>0</v>
      </c>
      <c r="CDR93" s="6">
        <f t="shared" si="548"/>
        <v>0</v>
      </c>
      <c r="CDS93" s="6">
        <f t="shared" si="548"/>
        <v>0</v>
      </c>
      <c r="CDT93" s="6">
        <f t="shared" si="548"/>
        <v>0</v>
      </c>
      <c r="CDU93" s="6">
        <f t="shared" si="548"/>
        <v>0</v>
      </c>
      <c r="CDV93" s="6">
        <f t="shared" si="548"/>
        <v>0</v>
      </c>
      <c r="CDW93" s="6">
        <f t="shared" si="548"/>
        <v>0</v>
      </c>
      <c r="CDX93" s="6">
        <f t="shared" si="548"/>
        <v>0</v>
      </c>
      <c r="CDY93" s="6">
        <f t="shared" si="548"/>
        <v>0</v>
      </c>
      <c r="CDZ93" s="6">
        <f t="shared" si="548"/>
        <v>0</v>
      </c>
      <c r="CEA93" s="6">
        <f t="shared" si="548"/>
        <v>0</v>
      </c>
      <c r="CEB93" s="6">
        <f t="shared" si="548"/>
        <v>0</v>
      </c>
      <c r="CEC93" s="6">
        <f t="shared" si="548"/>
        <v>0</v>
      </c>
      <c r="CED93" s="6">
        <f t="shared" si="548"/>
        <v>0</v>
      </c>
      <c r="CEE93" s="6">
        <f t="shared" si="548"/>
        <v>0</v>
      </c>
      <c r="CEF93" s="6">
        <f t="shared" si="548"/>
        <v>0</v>
      </c>
      <c r="CEG93" s="6">
        <f t="shared" si="548"/>
        <v>0</v>
      </c>
      <c r="CEH93" s="6">
        <f t="shared" si="548"/>
        <v>0</v>
      </c>
      <c r="CEI93" s="6">
        <f t="shared" si="548"/>
        <v>0</v>
      </c>
      <c r="CEJ93" s="6">
        <f t="shared" si="548"/>
        <v>0</v>
      </c>
      <c r="CEK93" s="6">
        <f t="shared" si="548"/>
        <v>0</v>
      </c>
      <c r="CEL93" s="6">
        <f t="shared" si="548"/>
        <v>0</v>
      </c>
      <c r="CEM93" s="6">
        <f t="shared" si="548"/>
        <v>0</v>
      </c>
      <c r="CEN93" s="6">
        <f t="shared" si="548"/>
        <v>0</v>
      </c>
      <c r="CEO93" s="6">
        <f t="shared" si="548"/>
        <v>0</v>
      </c>
      <c r="CEP93" s="6">
        <f t="shared" si="548"/>
        <v>0</v>
      </c>
      <c r="CEQ93" s="6">
        <f t="shared" si="548"/>
        <v>0</v>
      </c>
      <c r="CER93" s="6">
        <f t="shared" si="548"/>
        <v>0</v>
      </c>
      <c r="CES93" s="6">
        <f t="shared" si="548"/>
        <v>0</v>
      </c>
      <c r="CET93" s="6">
        <f t="shared" si="548"/>
        <v>0</v>
      </c>
      <c r="CEU93" s="6">
        <f t="shared" si="548"/>
        <v>0</v>
      </c>
      <c r="CEV93" s="6">
        <f t="shared" si="548"/>
        <v>0</v>
      </c>
      <c r="CEW93" s="6">
        <f t="shared" si="548"/>
        <v>0</v>
      </c>
      <c r="CEX93" s="6">
        <f t="shared" si="548"/>
        <v>0</v>
      </c>
      <c r="CEY93" s="6">
        <f t="shared" si="548"/>
        <v>0</v>
      </c>
      <c r="CEZ93" s="6">
        <f t="shared" si="548"/>
        <v>0</v>
      </c>
      <c r="CFA93" s="6">
        <f t="shared" si="548"/>
        <v>0</v>
      </c>
      <c r="CFB93" s="6">
        <f t="shared" si="548"/>
        <v>0</v>
      </c>
      <c r="CFC93" s="6">
        <f t="shared" si="548"/>
        <v>0</v>
      </c>
      <c r="CFD93" s="6">
        <f t="shared" si="548"/>
        <v>0</v>
      </c>
      <c r="CFE93" s="6">
        <f t="shared" si="548"/>
        <v>0</v>
      </c>
      <c r="CFF93" s="6">
        <f t="shared" si="548"/>
        <v>0</v>
      </c>
      <c r="CFG93" s="6">
        <f t="shared" si="548"/>
        <v>0</v>
      </c>
      <c r="CFH93" s="6">
        <f t="shared" si="548"/>
        <v>0</v>
      </c>
      <c r="CFI93" s="6">
        <f t="shared" si="548"/>
        <v>0</v>
      </c>
      <c r="CFJ93" s="6">
        <f t="shared" si="548"/>
        <v>0</v>
      </c>
      <c r="CFK93" s="6">
        <f t="shared" ref="CFK93:CHV93" si="549">CEW95</f>
        <v>0</v>
      </c>
      <c r="CFL93" s="6">
        <f t="shared" si="549"/>
        <v>0</v>
      </c>
      <c r="CFM93" s="6">
        <f t="shared" si="549"/>
        <v>0</v>
      </c>
      <c r="CFN93" s="6">
        <f t="shared" si="549"/>
        <v>0</v>
      </c>
      <c r="CFO93" s="6">
        <f t="shared" si="549"/>
        <v>0</v>
      </c>
      <c r="CFP93" s="6">
        <f t="shared" si="549"/>
        <v>0</v>
      </c>
      <c r="CFQ93" s="6">
        <f t="shared" si="549"/>
        <v>0</v>
      </c>
      <c r="CFR93" s="6">
        <f t="shared" si="549"/>
        <v>0</v>
      </c>
      <c r="CFS93" s="6">
        <f t="shared" si="549"/>
        <v>0</v>
      </c>
      <c r="CFT93" s="6">
        <f t="shared" si="549"/>
        <v>0</v>
      </c>
      <c r="CFU93" s="6">
        <f t="shared" si="549"/>
        <v>0</v>
      </c>
      <c r="CFV93" s="6">
        <f t="shared" si="549"/>
        <v>0</v>
      </c>
      <c r="CFW93" s="6">
        <f t="shared" si="549"/>
        <v>0</v>
      </c>
      <c r="CFX93" s="6">
        <f t="shared" si="549"/>
        <v>0</v>
      </c>
      <c r="CFY93" s="6">
        <f t="shared" si="549"/>
        <v>0</v>
      </c>
      <c r="CFZ93" s="6">
        <f t="shared" si="549"/>
        <v>0</v>
      </c>
      <c r="CGA93" s="6">
        <f t="shared" si="549"/>
        <v>0</v>
      </c>
      <c r="CGB93" s="6">
        <f t="shared" si="549"/>
        <v>0</v>
      </c>
      <c r="CGC93" s="6">
        <f t="shared" si="549"/>
        <v>0</v>
      </c>
      <c r="CGD93" s="6">
        <f t="shared" si="549"/>
        <v>0</v>
      </c>
      <c r="CGE93" s="6">
        <f t="shared" si="549"/>
        <v>0</v>
      </c>
      <c r="CGF93" s="6">
        <f t="shared" si="549"/>
        <v>0</v>
      </c>
      <c r="CGG93" s="6">
        <f t="shared" si="549"/>
        <v>0</v>
      </c>
      <c r="CGH93" s="6">
        <f t="shared" si="549"/>
        <v>0</v>
      </c>
      <c r="CGI93" s="6">
        <f t="shared" si="549"/>
        <v>0</v>
      </c>
      <c r="CGJ93" s="6">
        <f t="shared" si="549"/>
        <v>0</v>
      </c>
      <c r="CGK93" s="6">
        <f t="shared" si="549"/>
        <v>0</v>
      </c>
      <c r="CGL93" s="6">
        <f t="shared" si="549"/>
        <v>0</v>
      </c>
      <c r="CGM93" s="6">
        <f t="shared" si="549"/>
        <v>0</v>
      </c>
      <c r="CGN93" s="6">
        <f t="shared" si="549"/>
        <v>0</v>
      </c>
      <c r="CGO93" s="6">
        <f t="shared" si="549"/>
        <v>0</v>
      </c>
      <c r="CGP93" s="6">
        <f t="shared" si="549"/>
        <v>0</v>
      </c>
      <c r="CGQ93" s="6">
        <f t="shared" si="549"/>
        <v>0</v>
      </c>
      <c r="CGR93" s="6">
        <f t="shared" si="549"/>
        <v>0</v>
      </c>
      <c r="CGS93" s="6">
        <f t="shared" si="549"/>
        <v>0</v>
      </c>
      <c r="CGT93" s="6">
        <f t="shared" si="549"/>
        <v>0</v>
      </c>
      <c r="CGU93" s="6">
        <f t="shared" si="549"/>
        <v>0</v>
      </c>
      <c r="CGV93" s="6">
        <f t="shared" si="549"/>
        <v>0</v>
      </c>
      <c r="CGW93" s="6">
        <f t="shared" si="549"/>
        <v>0</v>
      </c>
      <c r="CGX93" s="6">
        <f t="shared" si="549"/>
        <v>0</v>
      </c>
      <c r="CGY93" s="6">
        <f t="shared" si="549"/>
        <v>0</v>
      </c>
      <c r="CGZ93" s="6">
        <f t="shared" si="549"/>
        <v>0</v>
      </c>
      <c r="CHA93" s="6">
        <f t="shared" si="549"/>
        <v>0</v>
      </c>
      <c r="CHB93" s="6">
        <f t="shared" si="549"/>
        <v>0</v>
      </c>
      <c r="CHC93" s="6">
        <f t="shared" si="549"/>
        <v>0</v>
      </c>
      <c r="CHD93" s="6">
        <f t="shared" si="549"/>
        <v>0</v>
      </c>
      <c r="CHE93" s="6">
        <f t="shared" si="549"/>
        <v>0</v>
      </c>
      <c r="CHF93" s="6">
        <f t="shared" si="549"/>
        <v>0</v>
      </c>
      <c r="CHG93" s="6">
        <f t="shared" si="549"/>
        <v>0</v>
      </c>
      <c r="CHH93" s="6">
        <f t="shared" si="549"/>
        <v>0</v>
      </c>
      <c r="CHI93" s="6">
        <f t="shared" si="549"/>
        <v>0</v>
      </c>
      <c r="CHJ93" s="6">
        <f t="shared" si="549"/>
        <v>0</v>
      </c>
      <c r="CHK93" s="6">
        <f t="shared" si="549"/>
        <v>0</v>
      </c>
      <c r="CHL93" s="6">
        <f t="shared" si="549"/>
        <v>0</v>
      </c>
      <c r="CHM93" s="6">
        <f t="shared" si="549"/>
        <v>0</v>
      </c>
      <c r="CHN93" s="6">
        <f t="shared" si="549"/>
        <v>0</v>
      </c>
      <c r="CHO93" s="6">
        <f t="shared" si="549"/>
        <v>0</v>
      </c>
      <c r="CHP93" s="6">
        <f t="shared" si="549"/>
        <v>0</v>
      </c>
      <c r="CHQ93" s="6">
        <f t="shared" si="549"/>
        <v>0</v>
      </c>
      <c r="CHR93" s="6">
        <f t="shared" si="549"/>
        <v>0</v>
      </c>
      <c r="CHS93" s="6">
        <f t="shared" si="549"/>
        <v>0</v>
      </c>
      <c r="CHT93" s="6">
        <f t="shared" si="549"/>
        <v>0</v>
      </c>
      <c r="CHU93" s="6">
        <f t="shared" si="549"/>
        <v>0</v>
      </c>
      <c r="CHV93" s="6">
        <f t="shared" si="549"/>
        <v>0</v>
      </c>
      <c r="CHW93" s="6">
        <f t="shared" ref="CHW93:CKH93" si="550">CHI95</f>
        <v>0</v>
      </c>
      <c r="CHX93" s="6">
        <f t="shared" si="550"/>
        <v>0</v>
      </c>
      <c r="CHY93" s="6">
        <f t="shared" si="550"/>
        <v>0</v>
      </c>
      <c r="CHZ93" s="6">
        <f t="shared" si="550"/>
        <v>0</v>
      </c>
      <c r="CIA93" s="6">
        <f t="shared" si="550"/>
        <v>0</v>
      </c>
      <c r="CIB93" s="6">
        <f t="shared" si="550"/>
        <v>0</v>
      </c>
      <c r="CIC93" s="6">
        <f t="shared" si="550"/>
        <v>0</v>
      </c>
      <c r="CID93" s="6">
        <f t="shared" si="550"/>
        <v>0</v>
      </c>
      <c r="CIE93" s="6">
        <f t="shared" si="550"/>
        <v>0</v>
      </c>
      <c r="CIF93" s="6">
        <f t="shared" si="550"/>
        <v>0</v>
      </c>
      <c r="CIG93" s="6">
        <f t="shared" si="550"/>
        <v>0</v>
      </c>
      <c r="CIH93" s="6">
        <f t="shared" si="550"/>
        <v>0</v>
      </c>
      <c r="CII93" s="6">
        <f t="shared" si="550"/>
        <v>0</v>
      </c>
      <c r="CIJ93" s="6">
        <f t="shared" si="550"/>
        <v>0</v>
      </c>
      <c r="CIK93" s="6">
        <f t="shared" si="550"/>
        <v>0</v>
      </c>
      <c r="CIL93" s="6">
        <f t="shared" si="550"/>
        <v>0</v>
      </c>
      <c r="CIM93" s="6">
        <f t="shared" si="550"/>
        <v>0</v>
      </c>
      <c r="CIN93" s="6">
        <f t="shared" si="550"/>
        <v>0</v>
      </c>
      <c r="CIO93" s="6">
        <f t="shared" si="550"/>
        <v>0</v>
      </c>
      <c r="CIP93" s="6">
        <f t="shared" si="550"/>
        <v>0</v>
      </c>
      <c r="CIQ93" s="6">
        <f t="shared" si="550"/>
        <v>0</v>
      </c>
      <c r="CIR93" s="6">
        <f t="shared" si="550"/>
        <v>0</v>
      </c>
      <c r="CIS93" s="6">
        <f t="shared" si="550"/>
        <v>0</v>
      </c>
      <c r="CIT93" s="6">
        <f t="shared" si="550"/>
        <v>0</v>
      </c>
      <c r="CIU93" s="6">
        <f t="shared" si="550"/>
        <v>0</v>
      </c>
      <c r="CIV93" s="6">
        <f t="shared" si="550"/>
        <v>0</v>
      </c>
      <c r="CIW93" s="6">
        <f t="shared" si="550"/>
        <v>0</v>
      </c>
      <c r="CIX93" s="6">
        <f t="shared" si="550"/>
        <v>0</v>
      </c>
      <c r="CIY93" s="6">
        <f t="shared" si="550"/>
        <v>0</v>
      </c>
      <c r="CIZ93" s="6">
        <f t="shared" si="550"/>
        <v>0</v>
      </c>
      <c r="CJA93" s="6">
        <f t="shared" si="550"/>
        <v>0</v>
      </c>
      <c r="CJB93" s="6">
        <f t="shared" si="550"/>
        <v>0</v>
      </c>
      <c r="CJC93" s="6">
        <f t="shared" si="550"/>
        <v>0</v>
      </c>
      <c r="CJD93" s="6">
        <f t="shared" si="550"/>
        <v>0</v>
      </c>
      <c r="CJE93" s="6">
        <f t="shared" si="550"/>
        <v>0</v>
      </c>
      <c r="CJF93" s="6">
        <f t="shared" si="550"/>
        <v>0</v>
      </c>
      <c r="CJG93" s="6">
        <f t="shared" si="550"/>
        <v>0</v>
      </c>
      <c r="CJH93" s="6">
        <f t="shared" si="550"/>
        <v>0</v>
      </c>
      <c r="CJI93" s="6">
        <f t="shared" si="550"/>
        <v>0</v>
      </c>
      <c r="CJJ93" s="6">
        <f t="shared" si="550"/>
        <v>0</v>
      </c>
      <c r="CJK93" s="6">
        <f t="shared" si="550"/>
        <v>0</v>
      </c>
      <c r="CJL93" s="6">
        <f t="shared" si="550"/>
        <v>0</v>
      </c>
      <c r="CJM93" s="6">
        <f t="shared" si="550"/>
        <v>0</v>
      </c>
      <c r="CJN93" s="6">
        <f t="shared" si="550"/>
        <v>0</v>
      </c>
      <c r="CJO93" s="6">
        <f t="shared" si="550"/>
        <v>0</v>
      </c>
      <c r="CJP93" s="6">
        <f t="shared" si="550"/>
        <v>0</v>
      </c>
      <c r="CJQ93" s="6">
        <f t="shared" si="550"/>
        <v>0</v>
      </c>
      <c r="CJR93" s="6">
        <f t="shared" si="550"/>
        <v>0</v>
      </c>
      <c r="CJS93" s="6">
        <f t="shared" si="550"/>
        <v>0</v>
      </c>
      <c r="CJT93" s="6">
        <f t="shared" si="550"/>
        <v>0</v>
      </c>
      <c r="CJU93" s="6">
        <f t="shared" si="550"/>
        <v>0</v>
      </c>
      <c r="CJV93" s="6">
        <f t="shared" si="550"/>
        <v>0</v>
      </c>
      <c r="CJW93" s="6">
        <f t="shared" si="550"/>
        <v>0</v>
      </c>
      <c r="CJX93" s="6">
        <f t="shared" si="550"/>
        <v>0</v>
      </c>
      <c r="CJY93" s="6">
        <f t="shared" si="550"/>
        <v>0</v>
      </c>
      <c r="CJZ93" s="6">
        <f t="shared" si="550"/>
        <v>0</v>
      </c>
      <c r="CKA93" s="6">
        <f t="shared" si="550"/>
        <v>0</v>
      </c>
      <c r="CKB93" s="6">
        <f t="shared" si="550"/>
        <v>0</v>
      </c>
      <c r="CKC93" s="6">
        <f t="shared" si="550"/>
        <v>0</v>
      </c>
      <c r="CKD93" s="6">
        <f t="shared" si="550"/>
        <v>0</v>
      </c>
      <c r="CKE93" s="6">
        <f t="shared" si="550"/>
        <v>0</v>
      </c>
      <c r="CKF93" s="6">
        <f t="shared" si="550"/>
        <v>0</v>
      </c>
      <c r="CKG93" s="6">
        <f t="shared" si="550"/>
        <v>0</v>
      </c>
      <c r="CKH93" s="6">
        <f t="shared" si="550"/>
        <v>0</v>
      </c>
      <c r="CKI93" s="6">
        <f t="shared" ref="CKI93:CMT93" si="551">CJU95</f>
        <v>0</v>
      </c>
      <c r="CKJ93" s="6">
        <f t="shared" si="551"/>
        <v>0</v>
      </c>
      <c r="CKK93" s="6">
        <f t="shared" si="551"/>
        <v>0</v>
      </c>
      <c r="CKL93" s="6">
        <f t="shared" si="551"/>
        <v>0</v>
      </c>
      <c r="CKM93" s="6">
        <f t="shared" si="551"/>
        <v>0</v>
      </c>
      <c r="CKN93" s="6">
        <f t="shared" si="551"/>
        <v>0</v>
      </c>
      <c r="CKO93" s="6">
        <f t="shared" si="551"/>
        <v>0</v>
      </c>
      <c r="CKP93" s="6">
        <f t="shared" si="551"/>
        <v>0</v>
      </c>
      <c r="CKQ93" s="6">
        <f t="shared" si="551"/>
        <v>0</v>
      </c>
      <c r="CKR93" s="6">
        <f t="shared" si="551"/>
        <v>0</v>
      </c>
      <c r="CKS93" s="6">
        <f t="shared" si="551"/>
        <v>0</v>
      </c>
      <c r="CKT93" s="6">
        <f t="shared" si="551"/>
        <v>0</v>
      </c>
      <c r="CKU93" s="6">
        <f t="shared" si="551"/>
        <v>0</v>
      </c>
      <c r="CKV93" s="6">
        <f t="shared" si="551"/>
        <v>0</v>
      </c>
      <c r="CKW93" s="6">
        <f t="shared" si="551"/>
        <v>0</v>
      </c>
      <c r="CKX93" s="6">
        <f t="shared" si="551"/>
        <v>0</v>
      </c>
      <c r="CKY93" s="6">
        <f t="shared" si="551"/>
        <v>0</v>
      </c>
      <c r="CKZ93" s="6">
        <f t="shared" si="551"/>
        <v>0</v>
      </c>
      <c r="CLA93" s="6">
        <f t="shared" si="551"/>
        <v>0</v>
      </c>
      <c r="CLB93" s="6">
        <f t="shared" si="551"/>
        <v>0</v>
      </c>
      <c r="CLC93" s="6">
        <f t="shared" si="551"/>
        <v>0</v>
      </c>
      <c r="CLD93" s="6">
        <f t="shared" si="551"/>
        <v>0</v>
      </c>
      <c r="CLE93" s="6">
        <f t="shared" si="551"/>
        <v>0</v>
      </c>
      <c r="CLF93" s="6">
        <f t="shared" si="551"/>
        <v>0</v>
      </c>
      <c r="CLG93" s="6">
        <f t="shared" si="551"/>
        <v>0</v>
      </c>
      <c r="CLH93" s="6">
        <f t="shared" si="551"/>
        <v>0</v>
      </c>
      <c r="CLI93" s="6">
        <f t="shared" si="551"/>
        <v>0</v>
      </c>
      <c r="CLJ93" s="6">
        <f t="shared" si="551"/>
        <v>0</v>
      </c>
      <c r="CLK93" s="6">
        <f t="shared" si="551"/>
        <v>0</v>
      </c>
      <c r="CLL93" s="6">
        <f t="shared" si="551"/>
        <v>0</v>
      </c>
      <c r="CLM93" s="6">
        <f t="shared" si="551"/>
        <v>0</v>
      </c>
      <c r="CLN93" s="6">
        <f t="shared" si="551"/>
        <v>0</v>
      </c>
      <c r="CLO93" s="6">
        <f t="shared" si="551"/>
        <v>0</v>
      </c>
      <c r="CLP93" s="6">
        <f t="shared" si="551"/>
        <v>0</v>
      </c>
      <c r="CLQ93" s="6">
        <f t="shared" si="551"/>
        <v>0</v>
      </c>
      <c r="CLR93" s="6">
        <f t="shared" si="551"/>
        <v>0</v>
      </c>
      <c r="CLS93" s="6">
        <f t="shared" si="551"/>
        <v>0</v>
      </c>
      <c r="CLT93" s="6">
        <f t="shared" si="551"/>
        <v>0</v>
      </c>
      <c r="CLU93" s="6">
        <f t="shared" si="551"/>
        <v>0</v>
      </c>
      <c r="CLV93" s="6">
        <f t="shared" si="551"/>
        <v>0</v>
      </c>
      <c r="CLW93" s="6">
        <f t="shared" si="551"/>
        <v>0</v>
      </c>
      <c r="CLX93" s="6">
        <f t="shared" si="551"/>
        <v>0</v>
      </c>
      <c r="CLY93" s="6">
        <f t="shared" si="551"/>
        <v>0</v>
      </c>
      <c r="CLZ93" s="6">
        <f t="shared" si="551"/>
        <v>0</v>
      </c>
      <c r="CMA93" s="6">
        <f t="shared" si="551"/>
        <v>0</v>
      </c>
      <c r="CMB93" s="6">
        <f t="shared" si="551"/>
        <v>0</v>
      </c>
      <c r="CMC93" s="6">
        <f t="shared" si="551"/>
        <v>0</v>
      </c>
      <c r="CMD93" s="6">
        <f t="shared" si="551"/>
        <v>0</v>
      </c>
      <c r="CME93" s="6">
        <f t="shared" si="551"/>
        <v>0</v>
      </c>
      <c r="CMF93" s="6">
        <f t="shared" si="551"/>
        <v>0</v>
      </c>
      <c r="CMG93" s="6">
        <f t="shared" si="551"/>
        <v>0</v>
      </c>
      <c r="CMH93" s="6">
        <f t="shared" si="551"/>
        <v>0</v>
      </c>
      <c r="CMI93" s="6">
        <f t="shared" si="551"/>
        <v>0</v>
      </c>
      <c r="CMJ93" s="6">
        <f t="shared" si="551"/>
        <v>0</v>
      </c>
      <c r="CMK93" s="6">
        <f t="shared" si="551"/>
        <v>0</v>
      </c>
      <c r="CML93" s="6">
        <f t="shared" si="551"/>
        <v>0</v>
      </c>
      <c r="CMM93" s="6">
        <f t="shared" si="551"/>
        <v>0</v>
      </c>
      <c r="CMN93" s="6">
        <f t="shared" si="551"/>
        <v>0</v>
      </c>
      <c r="CMO93" s="6">
        <f t="shared" si="551"/>
        <v>0</v>
      </c>
      <c r="CMP93" s="6">
        <f t="shared" si="551"/>
        <v>0</v>
      </c>
      <c r="CMQ93" s="6">
        <f t="shared" si="551"/>
        <v>0</v>
      </c>
      <c r="CMR93" s="6">
        <f t="shared" si="551"/>
        <v>0</v>
      </c>
      <c r="CMS93" s="6">
        <f t="shared" si="551"/>
        <v>0</v>
      </c>
      <c r="CMT93" s="6">
        <f t="shared" si="551"/>
        <v>0</v>
      </c>
      <c r="CMU93" s="6">
        <f t="shared" ref="CMU93:CPF93" si="552">CMG95</f>
        <v>0</v>
      </c>
      <c r="CMV93" s="6">
        <f t="shared" si="552"/>
        <v>0</v>
      </c>
      <c r="CMW93" s="6">
        <f t="shared" si="552"/>
        <v>0</v>
      </c>
      <c r="CMX93" s="6">
        <f t="shared" si="552"/>
        <v>0</v>
      </c>
      <c r="CMY93" s="6">
        <f t="shared" si="552"/>
        <v>0</v>
      </c>
      <c r="CMZ93" s="6">
        <f t="shared" si="552"/>
        <v>0</v>
      </c>
      <c r="CNA93" s="6">
        <f t="shared" si="552"/>
        <v>0</v>
      </c>
      <c r="CNB93" s="6">
        <f t="shared" si="552"/>
        <v>0</v>
      </c>
      <c r="CNC93" s="6">
        <f t="shared" si="552"/>
        <v>0</v>
      </c>
      <c r="CND93" s="6">
        <f t="shared" si="552"/>
        <v>0</v>
      </c>
      <c r="CNE93" s="6">
        <f t="shared" si="552"/>
        <v>0</v>
      </c>
      <c r="CNF93" s="6">
        <f t="shared" si="552"/>
        <v>0</v>
      </c>
      <c r="CNG93" s="6">
        <f t="shared" si="552"/>
        <v>0</v>
      </c>
      <c r="CNH93" s="6">
        <f t="shared" si="552"/>
        <v>0</v>
      </c>
      <c r="CNI93" s="6">
        <f t="shared" si="552"/>
        <v>0</v>
      </c>
      <c r="CNJ93" s="6">
        <f t="shared" si="552"/>
        <v>0</v>
      </c>
      <c r="CNK93" s="6">
        <f t="shared" si="552"/>
        <v>0</v>
      </c>
      <c r="CNL93" s="6">
        <f t="shared" si="552"/>
        <v>0</v>
      </c>
      <c r="CNM93" s="6">
        <f t="shared" si="552"/>
        <v>0</v>
      </c>
      <c r="CNN93" s="6">
        <f t="shared" si="552"/>
        <v>0</v>
      </c>
      <c r="CNO93" s="6">
        <f t="shared" si="552"/>
        <v>0</v>
      </c>
      <c r="CNP93" s="6">
        <f t="shared" si="552"/>
        <v>0</v>
      </c>
      <c r="CNQ93" s="6">
        <f t="shared" si="552"/>
        <v>0</v>
      </c>
      <c r="CNR93" s="6">
        <f t="shared" si="552"/>
        <v>0</v>
      </c>
      <c r="CNS93" s="6">
        <f t="shared" si="552"/>
        <v>0</v>
      </c>
      <c r="CNT93" s="6">
        <f t="shared" si="552"/>
        <v>0</v>
      </c>
      <c r="CNU93" s="6">
        <f t="shared" si="552"/>
        <v>0</v>
      </c>
      <c r="CNV93" s="6">
        <f t="shared" si="552"/>
        <v>0</v>
      </c>
      <c r="CNW93" s="6">
        <f t="shared" si="552"/>
        <v>0</v>
      </c>
      <c r="CNX93" s="6">
        <f t="shared" si="552"/>
        <v>0</v>
      </c>
      <c r="CNY93" s="6">
        <f t="shared" si="552"/>
        <v>0</v>
      </c>
      <c r="CNZ93" s="6">
        <f t="shared" si="552"/>
        <v>0</v>
      </c>
      <c r="COA93" s="6">
        <f t="shared" si="552"/>
        <v>0</v>
      </c>
      <c r="COB93" s="6">
        <f t="shared" si="552"/>
        <v>0</v>
      </c>
      <c r="COC93" s="6">
        <f t="shared" si="552"/>
        <v>0</v>
      </c>
      <c r="COD93" s="6">
        <f t="shared" si="552"/>
        <v>0</v>
      </c>
      <c r="COE93" s="6">
        <f t="shared" si="552"/>
        <v>0</v>
      </c>
      <c r="COF93" s="6">
        <f t="shared" si="552"/>
        <v>0</v>
      </c>
      <c r="COG93" s="6">
        <f t="shared" si="552"/>
        <v>0</v>
      </c>
      <c r="COH93" s="6">
        <f t="shared" si="552"/>
        <v>0</v>
      </c>
      <c r="COI93" s="6">
        <f t="shared" si="552"/>
        <v>0</v>
      </c>
      <c r="COJ93" s="6">
        <f t="shared" si="552"/>
        <v>0</v>
      </c>
      <c r="COK93" s="6">
        <f t="shared" si="552"/>
        <v>0</v>
      </c>
      <c r="COL93" s="6">
        <f t="shared" si="552"/>
        <v>0</v>
      </c>
      <c r="COM93" s="6">
        <f t="shared" si="552"/>
        <v>0</v>
      </c>
      <c r="CON93" s="6">
        <f t="shared" si="552"/>
        <v>0</v>
      </c>
      <c r="COO93" s="6">
        <f t="shared" si="552"/>
        <v>0</v>
      </c>
      <c r="COP93" s="6">
        <f t="shared" si="552"/>
        <v>0</v>
      </c>
      <c r="COQ93" s="6">
        <f t="shared" si="552"/>
        <v>0</v>
      </c>
      <c r="COR93" s="6">
        <f t="shared" si="552"/>
        <v>0</v>
      </c>
      <c r="COS93" s="6">
        <f t="shared" si="552"/>
        <v>0</v>
      </c>
      <c r="COT93" s="6">
        <f t="shared" si="552"/>
        <v>0</v>
      </c>
      <c r="COU93" s="6">
        <f t="shared" si="552"/>
        <v>0</v>
      </c>
      <c r="COV93" s="6">
        <f t="shared" si="552"/>
        <v>0</v>
      </c>
      <c r="COW93" s="6">
        <f t="shared" si="552"/>
        <v>0</v>
      </c>
      <c r="COX93" s="6">
        <f t="shared" si="552"/>
        <v>0</v>
      </c>
      <c r="COY93" s="6">
        <f t="shared" si="552"/>
        <v>0</v>
      </c>
      <c r="COZ93" s="6">
        <f t="shared" si="552"/>
        <v>0</v>
      </c>
      <c r="CPA93" s="6">
        <f t="shared" si="552"/>
        <v>0</v>
      </c>
      <c r="CPB93" s="6">
        <f t="shared" si="552"/>
        <v>0</v>
      </c>
      <c r="CPC93" s="6">
        <f t="shared" si="552"/>
        <v>0</v>
      </c>
      <c r="CPD93" s="6">
        <f t="shared" si="552"/>
        <v>0</v>
      </c>
      <c r="CPE93" s="6">
        <f t="shared" si="552"/>
        <v>0</v>
      </c>
      <c r="CPF93" s="6">
        <f t="shared" si="552"/>
        <v>0</v>
      </c>
      <c r="CPG93" s="6">
        <f t="shared" ref="CPG93:CRR93" si="553">COS95</f>
        <v>0</v>
      </c>
      <c r="CPH93" s="6">
        <f t="shared" si="553"/>
        <v>0</v>
      </c>
      <c r="CPI93" s="6">
        <f t="shared" si="553"/>
        <v>0</v>
      </c>
      <c r="CPJ93" s="6">
        <f t="shared" si="553"/>
        <v>0</v>
      </c>
      <c r="CPK93" s="6">
        <f t="shared" si="553"/>
        <v>0</v>
      </c>
      <c r="CPL93" s="6">
        <f t="shared" si="553"/>
        <v>0</v>
      </c>
      <c r="CPM93" s="6">
        <f t="shared" si="553"/>
        <v>0</v>
      </c>
      <c r="CPN93" s="6">
        <f t="shared" si="553"/>
        <v>0</v>
      </c>
      <c r="CPO93" s="6">
        <f t="shared" si="553"/>
        <v>0</v>
      </c>
      <c r="CPP93" s="6">
        <f t="shared" si="553"/>
        <v>0</v>
      </c>
      <c r="CPQ93" s="6">
        <f t="shared" si="553"/>
        <v>0</v>
      </c>
      <c r="CPR93" s="6">
        <f t="shared" si="553"/>
        <v>0</v>
      </c>
      <c r="CPS93" s="6">
        <f t="shared" si="553"/>
        <v>0</v>
      </c>
      <c r="CPT93" s="6">
        <f t="shared" si="553"/>
        <v>0</v>
      </c>
      <c r="CPU93" s="6">
        <f t="shared" si="553"/>
        <v>0</v>
      </c>
      <c r="CPV93" s="6">
        <f t="shared" si="553"/>
        <v>0</v>
      </c>
      <c r="CPW93" s="6">
        <f t="shared" si="553"/>
        <v>0</v>
      </c>
      <c r="CPX93" s="6">
        <f t="shared" si="553"/>
        <v>0</v>
      </c>
      <c r="CPY93" s="6">
        <f t="shared" si="553"/>
        <v>0</v>
      </c>
      <c r="CPZ93" s="6">
        <f t="shared" si="553"/>
        <v>0</v>
      </c>
      <c r="CQA93" s="6">
        <f t="shared" si="553"/>
        <v>0</v>
      </c>
      <c r="CQB93" s="6">
        <f t="shared" si="553"/>
        <v>0</v>
      </c>
      <c r="CQC93" s="6">
        <f t="shared" si="553"/>
        <v>0</v>
      </c>
      <c r="CQD93" s="6">
        <f t="shared" si="553"/>
        <v>0</v>
      </c>
      <c r="CQE93" s="6">
        <f t="shared" si="553"/>
        <v>0</v>
      </c>
      <c r="CQF93" s="6">
        <f t="shared" si="553"/>
        <v>0</v>
      </c>
      <c r="CQG93" s="6">
        <f t="shared" si="553"/>
        <v>0</v>
      </c>
      <c r="CQH93" s="6">
        <f t="shared" si="553"/>
        <v>0</v>
      </c>
      <c r="CQI93" s="6">
        <f t="shared" si="553"/>
        <v>0</v>
      </c>
      <c r="CQJ93" s="6">
        <f t="shared" si="553"/>
        <v>0</v>
      </c>
      <c r="CQK93" s="6">
        <f t="shared" si="553"/>
        <v>0</v>
      </c>
      <c r="CQL93" s="6">
        <f t="shared" si="553"/>
        <v>0</v>
      </c>
      <c r="CQM93" s="6">
        <f t="shared" si="553"/>
        <v>0</v>
      </c>
      <c r="CQN93" s="6">
        <f t="shared" si="553"/>
        <v>0</v>
      </c>
      <c r="CQO93" s="6">
        <f t="shared" si="553"/>
        <v>0</v>
      </c>
      <c r="CQP93" s="6">
        <f t="shared" si="553"/>
        <v>0</v>
      </c>
      <c r="CQQ93" s="6">
        <f t="shared" si="553"/>
        <v>0</v>
      </c>
      <c r="CQR93" s="6">
        <f t="shared" si="553"/>
        <v>0</v>
      </c>
      <c r="CQS93" s="6">
        <f t="shared" si="553"/>
        <v>0</v>
      </c>
      <c r="CQT93" s="6">
        <f t="shared" si="553"/>
        <v>0</v>
      </c>
      <c r="CQU93" s="6">
        <f t="shared" si="553"/>
        <v>0</v>
      </c>
      <c r="CQV93" s="6">
        <f t="shared" si="553"/>
        <v>0</v>
      </c>
      <c r="CQW93" s="6">
        <f t="shared" si="553"/>
        <v>0</v>
      </c>
      <c r="CQX93" s="6">
        <f t="shared" si="553"/>
        <v>0</v>
      </c>
      <c r="CQY93" s="6">
        <f t="shared" si="553"/>
        <v>0</v>
      </c>
      <c r="CQZ93" s="6">
        <f t="shared" si="553"/>
        <v>0</v>
      </c>
      <c r="CRA93" s="6">
        <f t="shared" si="553"/>
        <v>0</v>
      </c>
      <c r="CRB93" s="6">
        <f t="shared" si="553"/>
        <v>0</v>
      </c>
      <c r="CRC93" s="6">
        <f t="shared" si="553"/>
        <v>0</v>
      </c>
      <c r="CRD93" s="6">
        <f t="shared" si="553"/>
        <v>0</v>
      </c>
      <c r="CRE93" s="6">
        <f t="shared" si="553"/>
        <v>0</v>
      </c>
      <c r="CRF93" s="6">
        <f t="shared" si="553"/>
        <v>0</v>
      </c>
      <c r="CRG93" s="6">
        <f t="shared" si="553"/>
        <v>0</v>
      </c>
      <c r="CRH93" s="6">
        <f t="shared" si="553"/>
        <v>0</v>
      </c>
      <c r="CRI93" s="6">
        <f t="shared" si="553"/>
        <v>0</v>
      </c>
      <c r="CRJ93" s="6">
        <f t="shared" si="553"/>
        <v>0</v>
      </c>
      <c r="CRK93" s="6">
        <f t="shared" si="553"/>
        <v>0</v>
      </c>
      <c r="CRL93" s="6">
        <f t="shared" si="553"/>
        <v>0</v>
      </c>
      <c r="CRM93" s="6">
        <f t="shared" si="553"/>
        <v>0</v>
      </c>
      <c r="CRN93" s="6">
        <f t="shared" si="553"/>
        <v>0</v>
      </c>
      <c r="CRO93" s="6">
        <f t="shared" si="553"/>
        <v>0</v>
      </c>
      <c r="CRP93" s="6">
        <f t="shared" si="553"/>
        <v>0</v>
      </c>
      <c r="CRQ93" s="6">
        <f t="shared" si="553"/>
        <v>0</v>
      </c>
      <c r="CRR93" s="6">
        <f t="shared" si="553"/>
        <v>0</v>
      </c>
      <c r="CRS93" s="6">
        <f t="shared" ref="CRS93:CUD93" si="554">CRE95</f>
        <v>0</v>
      </c>
      <c r="CRT93" s="6">
        <f t="shared" si="554"/>
        <v>0</v>
      </c>
      <c r="CRU93" s="6">
        <f t="shared" si="554"/>
        <v>0</v>
      </c>
      <c r="CRV93" s="6">
        <f t="shared" si="554"/>
        <v>0</v>
      </c>
      <c r="CRW93" s="6">
        <f t="shared" si="554"/>
        <v>0</v>
      </c>
      <c r="CRX93" s="6">
        <f t="shared" si="554"/>
        <v>0</v>
      </c>
      <c r="CRY93" s="6">
        <f t="shared" si="554"/>
        <v>0</v>
      </c>
      <c r="CRZ93" s="6">
        <f t="shared" si="554"/>
        <v>0</v>
      </c>
      <c r="CSA93" s="6">
        <f t="shared" si="554"/>
        <v>0</v>
      </c>
      <c r="CSB93" s="6">
        <f t="shared" si="554"/>
        <v>0</v>
      </c>
      <c r="CSC93" s="6">
        <f t="shared" si="554"/>
        <v>0</v>
      </c>
      <c r="CSD93" s="6">
        <f t="shared" si="554"/>
        <v>0</v>
      </c>
      <c r="CSE93" s="6">
        <f t="shared" si="554"/>
        <v>0</v>
      </c>
      <c r="CSF93" s="6">
        <f t="shared" si="554"/>
        <v>0</v>
      </c>
      <c r="CSG93" s="6">
        <f t="shared" si="554"/>
        <v>0</v>
      </c>
      <c r="CSH93" s="6">
        <f t="shared" si="554"/>
        <v>0</v>
      </c>
      <c r="CSI93" s="6">
        <f t="shared" si="554"/>
        <v>0</v>
      </c>
      <c r="CSJ93" s="6">
        <f t="shared" si="554"/>
        <v>0</v>
      </c>
      <c r="CSK93" s="6">
        <f t="shared" si="554"/>
        <v>0</v>
      </c>
      <c r="CSL93" s="6">
        <f t="shared" si="554"/>
        <v>0</v>
      </c>
      <c r="CSM93" s="6">
        <f t="shared" si="554"/>
        <v>0</v>
      </c>
      <c r="CSN93" s="6">
        <f t="shared" si="554"/>
        <v>0</v>
      </c>
      <c r="CSO93" s="6">
        <f t="shared" si="554"/>
        <v>0</v>
      </c>
      <c r="CSP93" s="6">
        <f t="shared" si="554"/>
        <v>0</v>
      </c>
      <c r="CSQ93" s="6">
        <f t="shared" si="554"/>
        <v>0</v>
      </c>
      <c r="CSR93" s="6">
        <f t="shared" si="554"/>
        <v>0</v>
      </c>
      <c r="CSS93" s="6">
        <f t="shared" si="554"/>
        <v>0</v>
      </c>
      <c r="CST93" s="6">
        <f t="shared" si="554"/>
        <v>0</v>
      </c>
      <c r="CSU93" s="6">
        <f t="shared" si="554"/>
        <v>0</v>
      </c>
      <c r="CSV93" s="6">
        <f t="shared" si="554"/>
        <v>0</v>
      </c>
      <c r="CSW93" s="6">
        <f t="shared" si="554"/>
        <v>0</v>
      </c>
      <c r="CSX93" s="6">
        <f t="shared" si="554"/>
        <v>0</v>
      </c>
      <c r="CSY93" s="6">
        <f t="shared" si="554"/>
        <v>0</v>
      </c>
      <c r="CSZ93" s="6">
        <f t="shared" si="554"/>
        <v>0</v>
      </c>
      <c r="CTA93" s="6">
        <f t="shared" si="554"/>
        <v>0</v>
      </c>
      <c r="CTB93" s="6">
        <f t="shared" si="554"/>
        <v>0</v>
      </c>
      <c r="CTC93" s="6">
        <f t="shared" si="554"/>
        <v>0</v>
      </c>
      <c r="CTD93" s="6">
        <f t="shared" si="554"/>
        <v>0</v>
      </c>
      <c r="CTE93" s="6">
        <f t="shared" si="554"/>
        <v>0</v>
      </c>
      <c r="CTF93" s="6">
        <f t="shared" si="554"/>
        <v>0</v>
      </c>
      <c r="CTG93" s="6">
        <f t="shared" si="554"/>
        <v>0</v>
      </c>
      <c r="CTH93" s="6">
        <f t="shared" si="554"/>
        <v>0</v>
      </c>
      <c r="CTI93" s="6">
        <f t="shared" si="554"/>
        <v>0</v>
      </c>
      <c r="CTJ93" s="6">
        <f t="shared" si="554"/>
        <v>0</v>
      </c>
      <c r="CTK93" s="6">
        <f t="shared" si="554"/>
        <v>0</v>
      </c>
      <c r="CTL93" s="6">
        <f t="shared" si="554"/>
        <v>0</v>
      </c>
      <c r="CTM93" s="6">
        <f t="shared" si="554"/>
        <v>0</v>
      </c>
      <c r="CTN93" s="6">
        <f t="shared" si="554"/>
        <v>0</v>
      </c>
      <c r="CTO93" s="6">
        <f t="shared" si="554"/>
        <v>0</v>
      </c>
      <c r="CTP93" s="6">
        <f t="shared" si="554"/>
        <v>0</v>
      </c>
      <c r="CTQ93" s="6">
        <f t="shared" si="554"/>
        <v>0</v>
      </c>
      <c r="CTR93" s="6">
        <f t="shared" si="554"/>
        <v>0</v>
      </c>
      <c r="CTS93" s="6">
        <f t="shared" si="554"/>
        <v>0</v>
      </c>
      <c r="CTT93" s="6">
        <f t="shared" si="554"/>
        <v>0</v>
      </c>
      <c r="CTU93" s="6">
        <f t="shared" si="554"/>
        <v>0</v>
      </c>
      <c r="CTV93" s="6">
        <f t="shared" si="554"/>
        <v>0</v>
      </c>
      <c r="CTW93" s="6">
        <f t="shared" si="554"/>
        <v>0</v>
      </c>
      <c r="CTX93" s="6">
        <f t="shared" si="554"/>
        <v>0</v>
      </c>
      <c r="CTY93" s="6">
        <f t="shared" si="554"/>
        <v>0</v>
      </c>
      <c r="CTZ93" s="6">
        <f t="shared" si="554"/>
        <v>0</v>
      </c>
      <c r="CUA93" s="6">
        <f t="shared" si="554"/>
        <v>0</v>
      </c>
      <c r="CUB93" s="6">
        <f t="shared" si="554"/>
        <v>0</v>
      </c>
      <c r="CUC93" s="6">
        <f t="shared" si="554"/>
        <v>0</v>
      </c>
      <c r="CUD93" s="6">
        <f t="shared" si="554"/>
        <v>0</v>
      </c>
      <c r="CUE93" s="6">
        <f t="shared" ref="CUE93:CWP93" si="555">CTQ95</f>
        <v>0</v>
      </c>
      <c r="CUF93" s="6">
        <f t="shared" si="555"/>
        <v>0</v>
      </c>
      <c r="CUG93" s="6">
        <f t="shared" si="555"/>
        <v>0</v>
      </c>
      <c r="CUH93" s="6">
        <f t="shared" si="555"/>
        <v>0</v>
      </c>
      <c r="CUI93" s="6">
        <f t="shared" si="555"/>
        <v>0</v>
      </c>
      <c r="CUJ93" s="6">
        <f t="shared" si="555"/>
        <v>0</v>
      </c>
      <c r="CUK93" s="6">
        <f t="shared" si="555"/>
        <v>0</v>
      </c>
      <c r="CUL93" s="6">
        <f t="shared" si="555"/>
        <v>0</v>
      </c>
      <c r="CUM93" s="6">
        <f t="shared" si="555"/>
        <v>0</v>
      </c>
      <c r="CUN93" s="6">
        <f t="shared" si="555"/>
        <v>0</v>
      </c>
      <c r="CUO93" s="6">
        <f t="shared" si="555"/>
        <v>0</v>
      </c>
      <c r="CUP93" s="6">
        <f t="shared" si="555"/>
        <v>0</v>
      </c>
      <c r="CUQ93" s="6">
        <f t="shared" si="555"/>
        <v>0</v>
      </c>
      <c r="CUR93" s="6">
        <f t="shared" si="555"/>
        <v>0</v>
      </c>
      <c r="CUS93" s="6">
        <f t="shared" si="555"/>
        <v>0</v>
      </c>
      <c r="CUT93" s="6">
        <f t="shared" si="555"/>
        <v>0</v>
      </c>
      <c r="CUU93" s="6">
        <f t="shared" si="555"/>
        <v>0</v>
      </c>
      <c r="CUV93" s="6">
        <f t="shared" si="555"/>
        <v>0</v>
      </c>
      <c r="CUW93" s="6">
        <f t="shared" si="555"/>
        <v>0</v>
      </c>
      <c r="CUX93" s="6">
        <f t="shared" si="555"/>
        <v>0</v>
      </c>
      <c r="CUY93" s="6">
        <f t="shared" si="555"/>
        <v>0</v>
      </c>
      <c r="CUZ93" s="6">
        <f t="shared" si="555"/>
        <v>0</v>
      </c>
      <c r="CVA93" s="6">
        <f t="shared" si="555"/>
        <v>0</v>
      </c>
      <c r="CVB93" s="6">
        <f t="shared" si="555"/>
        <v>0</v>
      </c>
      <c r="CVC93" s="6">
        <f t="shared" si="555"/>
        <v>0</v>
      </c>
      <c r="CVD93" s="6">
        <f t="shared" si="555"/>
        <v>0</v>
      </c>
      <c r="CVE93" s="6">
        <f t="shared" si="555"/>
        <v>0</v>
      </c>
      <c r="CVF93" s="6">
        <f t="shared" si="555"/>
        <v>0</v>
      </c>
      <c r="CVG93" s="6">
        <f t="shared" si="555"/>
        <v>0</v>
      </c>
      <c r="CVH93" s="6">
        <f t="shared" si="555"/>
        <v>0</v>
      </c>
      <c r="CVI93" s="6">
        <f t="shared" si="555"/>
        <v>0</v>
      </c>
      <c r="CVJ93" s="6">
        <f t="shared" si="555"/>
        <v>0</v>
      </c>
      <c r="CVK93" s="6">
        <f t="shared" si="555"/>
        <v>0</v>
      </c>
      <c r="CVL93" s="6">
        <f t="shared" si="555"/>
        <v>0</v>
      </c>
      <c r="CVM93" s="6">
        <f t="shared" si="555"/>
        <v>0</v>
      </c>
      <c r="CVN93" s="6">
        <f t="shared" si="555"/>
        <v>0</v>
      </c>
      <c r="CVO93" s="6">
        <f t="shared" si="555"/>
        <v>0</v>
      </c>
      <c r="CVP93" s="6">
        <f t="shared" si="555"/>
        <v>0</v>
      </c>
      <c r="CVQ93" s="6">
        <f t="shared" si="555"/>
        <v>0</v>
      </c>
      <c r="CVR93" s="6">
        <f t="shared" si="555"/>
        <v>0</v>
      </c>
      <c r="CVS93" s="6">
        <f t="shared" si="555"/>
        <v>0</v>
      </c>
      <c r="CVT93" s="6">
        <f t="shared" si="555"/>
        <v>0</v>
      </c>
      <c r="CVU93" s="6">
        <f t="shared" si="555"/>
        <v>0</v>
      </c>
      <c r="CVV93" s="6">
        <f t="shared" si="555"/>
        <v>0</v>
      </c>
      <c r="CVW93" s="6">
        <f t="shared" si="555"/>
        <v>0</v>
      </c>
      <c r="CVX93" s="6">
        <f t="shared" si="555"/>
        <v>0</v>
      </c>
      <c r="CVY93" s="6">
        <f t="shared" si="555"/>
        <v>0</v>
      </c>
      <c r="CVZ93" s="6">
        <f t="shared" si="555"/>
        <v>0</v>
      </c>
      <c r="CWA93" s="6">
        <f t="shared" si="555"/>
        <v>0</v>
      </c>
      <c r="CWB93" s="6">
        <f t="shared" si="555"/>
        <v>0</v>
      </c>
      <c r="CWC93" s="6">
        <f t="shared" si="555"/>
        <v>0</v>
      </c>
      <c r="CWD93" s="6">
        <f t="shared" si="555"/>
        <v>0</v>
      </c>
      <c r="CWE93" s="6">
        <f t="shared" si="555"/>
        <v>0</v>
      </c>
      <c r="CWF93" s="6">
        <f t="shared" si="555"/>
        <v>0</v>
      </c>
      <c r="CWG93" s="6">
        <f t="shared" si="555"/>
        <v>0</v>
      </c>
      <c r="CWH93" s="6">
        <f t="shared" si="555"/>
        <v>0</v>
      </c>
      <c r="CWI93" s="6">
        <f t="shared" si="555"/>
        <v>0</v>
      </c>
      <c r="CWJ93" s="6">
        <f t="shared" si="555"/>
        <v>0</v>
      </c>
      <c r="CWK93" s="6">
        <f t="shared" si="555"/>
        <v>0</v>
      </c>
      <c r="CWL93" s="6">
        <f t="shared" si="555"/>
        <v>0</v>
      </c>
      <c r="CWM93" s="6">
        <f t="shared" si="555"/>
        <v>0</v>
      </c>
      <c r="CWN93" s="6">
        <f t="shared" si="555"/>
        <v>0</v>
      </c>
      <c r="CWO93" s="6">
        <f t="shared" si="555"/>
        <v>0</v>
      </c>
      <c r="CWP93" s="6">
        <f t="shared" si="555"/>
        <v>0</v>
      </c>
      <c r="CWQ93" s="6">
        <f t="shared" ref="CWQ93:CZB93" si="556">CWC95</f>
        <v>0</v>
      </c>
      <c r="CWR93" s="6">
        <f t="shared" si="556"/>
        <v>0</v>
      </c>
      <c r="CWS93" s="6">
        <f t="shared" si="556"/>
        <v>0</v>
      </c>
      <c r="CWT93" s="6">
        <f t="shared" si="556"/>
        <v>0</v>
      </c>
      <c r="CWU93" s="6">
        <f t="shared" si="556"/>
        <v>0</v>
      </c>
      <c r="CWV93" s="6">
        <f t="shared" si="556"/>
        <v>0</v>
      </c>
      <c r="CWW93" s="6">
        <f t="shared" si="556"/>
        <v>0</v>
      </c>
      <c r="CWX93" s="6">
        <f t="shared" si="556"/>
        <v>0</v>
      </c>
      <c r="CWY93" s="6">
        <f t="shared" si="556"/>
        <v>0</v>
      </c>
      <c r="CWZ93" s="6">
        <f t="shared" si="556"/>
        <v>0</v>
      </c>
      <c r="CXA93" s="6">
        <f t="shared" si="556"/>
        <v>0</v>
      </c>
      <c r="CXB93" s="6">
        <f t="shared" si="556"/>
        <v>0</v>
      </c>
      <c r="CXC93" s="6">
        <f t="shared" si="556"/>
        <v>0</v>
      </c>
      <c r="CXD93" s="6">
        <f t="shared" si="556"/>
        <v>0</v>
      </c>
      <c r="CXE93" s="6">
        <f t="shared" si="556"/>
        <v>0</v>
      </c>
      <c r="CXF93" s="6">
        <f t="shared" si="556"/>
        <v>0</v>
      </c>
      <c r="CXG93" s="6">
        <f t="shared" si="556"/>
        <v>0</v>
      </c>
      <c r="CXH93" s="6">
        <f t="shared" si="556"/>
        <v>0</v>
      </c>
      <c r="CXI93" s="6">
        <f t="shared" si="556"/>
        <v>0</v>
      </c>
      <c r="CXJ93" s="6">
        <f t="shared" si="556"/>
        <v>0</v>
      </c>
      <c r="CXK93" s="6">
        <f t="shared" si="556"/>
        <v>0</v>
      </c>
      <c r="CXL93" s="6">
        <f t="shared" si="556"/>
        <v>0</v>
      </c>
      <c r="CXM93" s="6">
        <f t="shared" si="556"/>
        <v>0</v>
      </c>
      <c r="CXN93" s="6">
        <f t="shared" si="556"/>
        <v>0</v>
      </c>
      <c r="CXO93" s="6">
        <f t="shared" si="556"/>
        <v>0</v>
      </c>
      <c r="CXP93" s="6">
        <f t="shared" si="556"/>
        <v>0</v>
      </c>
      <c r="CXQ93" s="6">
        <f t="shared" si="556"/>
        <v>0</v>
      </c>
      <c r="CXR93" s="6">
        <f t="shared" si="556"/>
        <v>0</v>
      </c>
      <c r="CXS93" s="6">
        <f t="shared" si="556"/>
        <v>0</v>
      </c>
      <c r="CXT93" s="6">
        <f t="shared" si="556"/>
        <v>0</v>
      </c>
      <c r="CXU93" s="6">
        <f t="shared" si="556"/>
        <v>0</v>
      </c>
      <c r="CXV93" s="6">
        <f t="shared" si="556"/>
        <v>0</v>
      </c>
      <c r="CXW93" s="6">
        <f t="shared" si="556"/>
        <v>0</v>
      </c>
      <c r="CXX93" s="6">
        <f t="shared" si="556"/>
        <v>0</v>
      </c>
      <c r="CXY93" s="6">
        <f t="shared" si="556"/>
        <v>0</v>
      </c>
      <c r="CXZ93" s="6">
        <f t="shared" si="556"/>
        <v>0</v>
      </c>
      <c r="CYA93" s="6">
        <f t="shared" si="556"/>
        <v>0</v>
      </c>
      <c r="CYB93" s="6">
        <f t="shared" si="556"/>
        <v>0</v>
      </c>
      <c r="CYC93" s="6">
        <f t="shared" si="556"/>
        <v>0</v>
      </c>
      <c r="CYD93" s="6">
        <f t="shared" si="556"/>
        <v>0</v>
      </c>
      <c r="CYE93" s="6">
        <f t="shared" si="556"/>
        <v>0</v>
      </c>
      <c r="CYF93" s="6">
        <f t="shared" si="556"/>
        <v>0</v>
      </c>
      <c r="CYG93" s="6">
        <f t="shared" si="556"/>
        <v>0</v>
      </c>
      <c r="CYH93" s="6">
        <f t="shared" si="556"/>
        <v>0</v>
      </c>
      <c r="CYI93" s="6">
        <f t="shared" si="556"/>
        <v>0</v>
      </c>
      <c r="CYJ93" s="6">
        <f t="shared" si="556"/>
        <v>0</v>
      </c>
      <c r="CYK93" s="6">
        <f t="shared" si="556"/>
        <v>0</v>
      </c>
      <c r="CYL93" s="6">
        <f t="shared" si="556"/>
        <v>0</v>
      </c>
      <c r="CYM93" s="6">
        <f t="shared" si="556"/>
        <v>0</v>
      </c>
      <c r="CYN93" s="6">
        <f t="shared" si="556"/>
        <v>0</v>
      </c>
      <c r="CYO93" s="6">
        <f t="shared" si="556"/>
        <v>0</v>
      </c>
      <c r="CYP93" s="6">
        <f t="shared" si="556"/>
        <v>0</v>
      </c>
      <c r="CYQ93" s="6">
        <f t="shared" si="556"/>
        <v>0</v>
      </c>
      <c r="CYR93" s="6">
        <f t="shared" si="556"/>
        <v>0</v>
      </c>
      <c r="CYS93" s="6">
        <f t="shared" si="556"/>
        <v>0</v>
      </c>
      <c r="CYT93" s="6">
        <f t="shared" si="556"/>
        <v>0</v>
      </c>
      <c r="CYU93" s="6">
        <f t="shared" si="556"/>
        <v>0</v>
      </c>
      <c r="CYV93" s="6">
        <f t="shared" si="556"/>
        <v>0</v>
      </c>
      <c r="CYW93" s="6">
        <f t="shared" si="556"/>
        <v>0</v>
      </c>
      <c r="CYX93" s="6">
        <f t="shared" si="556"/>
        <v>0</v>
      </c>
      <c r="CYY93" s="6">
        <f t="shared" si="556"/>
        <v>0</v>
      </c>
      <c r="CYZ93" s="6">
        <f t="shared" si="556"/>
        <v>0</v>
      </c>
      <c r="CZA93" s="6">
        <f t="shared" si="556"/>
        <v>0</v>
      </c>
      <c r="CZB93" s="6">
        <f t="shared" si="556"/>
        <v>0</v>
      </c>
      <c r="CZC93" s="6">
        <f t="shared" ref="CZC93:DBN93" si="557">CYO95</f>
        <v>0</v>
      </c>
      <c r="CZD93" s="6">
        <f t="shared" si="557"/>
        <v>0</v>
      </c>
      <c r="CZE93" s="6">
        <f t="shared" si="557"/>
        <v>0</v>
      </c>
      <c r="CZF93" s="6">
        <f t="shared" si="557"/>
        <v>0</v>
      </c>
      <c r="CZG93" s="6">
        <f t="shared" si="557"/>
        <v>0</v>
      </c>
      <c r="CZH93" s="6">
        <f t="shared" si="557"/>
        <v>0</v>
      </c>
      <c r="CZI93" s="6">
        <f t="shared" si="557"/>
        <v>0</v>
      </c>
      <c r="CZJ93" s="6">
        <f t="shared" si="557"/>
        <v>0</v>
      </c>
      <c r="CZK93" s="6">
        <f t="shared" si="557"/>
        <v>0</v>
      </c>
      <c r="CZL93" s="6">
        <f t="shared" si="557"/>
        <v>0</v>
      </c>
      <c r="CZM93" s="6">
        <f t="shared" si="557"/>
        <v>0</v>
      </c>
      <c r="CZN93" s="6">
        <f t="shared" si="557"/>
        <v>0</v>
      </c>
      <c r="CZO93" s="6">
        <f t="shared" si="557"/>
        <v>0</v>
      </c>
      <c r="CZP93" s="6">
        <f t="shared" si="557"/>
        <v>0</v>
      </c>
      <c r="CZQ93" s="6">
        <f t="shared" si="557"/>
        <v>0</v>
      </c>
      <c r="CZR93" s="6">
        <f t="shared" si="557"/>
        <v>0</v>
      </c>
      <c r="CZS93" s="6">
        <f t="shared" si="557"/>
        <v>0</v>
      </c>
      <c r="CZT93" s="6">
        <f t="shared" si="557"/>
        <v>0</v>
      </c>
      <c r="CZU93" s="6">
        <f t="shared" si="557"/>
        <v>0</v>
      </c>
      <c r="CZV93" s="6">
        <f t="shared" si="557"/>
        <v>0</v>
      </c>
      <c r="CZW93" s="6">
        <f t="shared" si="557"/>
        <v>0</v>
      </c>
      <c r="CZX93" s="6">
        <f t="shared" si="557"/>
        <v>0</v>
      </c>
      <c r="CZY93" s="6">
        <f t="shared" si="557"/>
        <v>0</v>
      </c>
      <c r="CZZ93" s="6">
        <f t="shared" si="557"/>
        <v>0</v>
      </c>
      <c r="DAA93" s="6">
        <f t="shared" si="557"/>
        <v>0</v>
      </c>
      <c r="DAB93" s="6">
        <f t="shared" si="557"/>
        <v>0</v>
      </c>
      <c r="DAC93" s="6">
        <f t="shared" si="557"/>
        <v>0</v>
      </c>
      <c r="DAD93" s="6">
        <f t="shared" si="557"/>
        <v>0</v>
      </c>
      <c r="DAE93" s="6">
        <f t="shared" si="557"/>
        <v>0</v>
      </c>
      <c r="DAF93" s="6">
        <f t="shared" si="557"/>
        <v>0</v>
      </c>
      <c r="DAG93" s="6">
        <f t="shared" si="557"/>
        <v>0</v>
      </c>
      <c r="DAH93" s="6">
        <f t="shared" si="557"/>
        <v>0</v>
      </c>
      <c r="DAI93" s="6">
        <f t="shared" si="557"/>
        <v>0</v>
      </c>
      <c r="DAJ93" s="6">
        <f t="shared" si="557"/>
        <v>0</v>
      </c>
      <c r="DAK93" s="6">
        <f t="shared" si="557"/>
        <v>0</v>
      </c>
      <c r="DAL93" s="6">
        <f t="shared" si="557"/>
        <v>0</v>
      </c>
      <c r="DAM93" s="6">
        <f t="shared" si="557"/>
        <v>0</v>
      </c>
      <c r="DAN93" s="6">
        <f t="shared" si="557"/>
        <v>0</v>
      </c>
      <c r="DAO93" s="6">
        <f t="shared" si="557"/>
        <v>0</v>
      </c>
      <c r="DAP93" s="6">
        <f t="shared" si="557"/>
        <v>0</v>
      </c>
      <c r="DAQ93" s="6">
        <f t="shared" si="557"/>
        <v>0</v>
      </c>
      <c r="DAR93" s="6">
        <f t="shared" si="557"/>
        <v>0</v>
      </c>
      <c r="DAS93" s="6">
        <f t="shared" si="557"/>
        <v>0</v>
      </c>
      <c r="DAT93" s="6">
        <f t="shared" si="557"/>
        <v>0</v>
      </c>
      <c r="DAU93" s="6">
        <f t="shared" si="557"/>
        <v>0</v>
      </c>
      <c r="DAV93" s="6">
        <f t="shared" si="557"/>
        <v>0</v>
      </c>
      <c r="DAW93" s="6">
        <f t="shared" si="557"/>
        <v>0</v>
      </c>
      <c r="DAX93" s="6">
        <f t="shared" si="557"/>
        <v>0</v>
      </c>
      <c r="DAY93" s="6">
        <f t="shared" si="557"/>
        <v>0</v>
      </c>
      <c r="DAZ93" s="6">
        <f t="shared" si="557"/>
        <v>0</v>
      </c>
      <c r="DBA93" s="6">
        <f t="shared" si="557"/>
        <v>0</v>
      </c>
      <c r="DBB93" s="6">
        <f t="shared" si="557"/>
        <v>0</v>
      </c>
      <c r="DBC93" s="6">
        <f t="shared" si="557"/>
        <v>0</v>
      </c>
      <c r="DBD93" s="6">
        <f t="shared" si="557"/>
        <v>0</v>
      </c>
      <c r="DBE93" s="6">
        <f t="shared" si="557"/>
        <v>0</v>
      </c>
      <c r="DBF93" s="6">
        <f t="shared" si="557"/>
        <v>0</v>
      </c>
      <c r="DBG93" s="6">
        <f t="shared" si="557"/>
        <v>0</v>
      </c>
      <c r="DBH93" s="6">
        <f t="shared" si="557"/>
        <v>0</v>
      </c>
      <c r="DBI93" s="6">
        <f t="shared" si="557"/>
        <v>0</v>
      </c>
      <c r="DBJ93" s="6">
        <f t="shared" si="557"/>
        <v>0</v>
      </c>
      <c r="DBK93" s="6">
        <f t="shared" si="557"/>
        <v>0</v>
      </c>
      <c r="DBL93" s="6">
        <f t="shared" si="557"/>
        <v>0</v>
      </c>
      <c r="DBM93" s="6" t="e" cm="1">
        <f t="array" ref="DBM93">hari95</f>
        <v>#NAME?</v>
      </c>
      <c r="DBN93" s="6">
        <f t="shared" si="557"/>
        <v>0</v>
      </c>
      <c r="DBO93" s="6">
        <f t="shared" ref="DBO93:DDZ93" si="558">DBA95</f>
        <v>0</v>
      </c>
      <c r="DBP93" s="6">
        <f t="shared" si="558"/>
        <v>0</v>
      </c>
      <c r="DBQ93" s="6">
        <f t="shared" si="558"/>
        <v>0</v>
      </c>
      <c r="DBR93" s="6">
        <f t="shared" si="558"/>
        <v>0</v>
      </c>
      <c r="DBS93" s="6">
        <f t="shared" si="558"/>
        <v>0</v>
      </c>
      <c r="DBT93" s="6">
        <f t="shared" si="558"/>
        <v>0</v>
      </c>
      <c r="DBU93" s="6">
        <f t="shared" si="558"/>
        <v>0</v>
      </c>
      <c r="DBV93" s="6">
        <f t="shared" si="558"/>
        <v>0</v>
      </c>
      <c r="DBW93" s="6">
        <f t="shared" si="558"/>
        <v>0</v>
      </c>
      <c r="DBX93" s="6">
        <f t="shared" si="558"/>
        <v>0</v>
      </c>
      <c r="DBY93" s="6">
        <f t="shared" si="558"/>
        <v>0</v>
      </c>
      <c r="DBZ93" s="6">
        <f t="shared" si="558"/>
        <v>0</v>
      </c>
      <c r="DCA93" s="6">
        <f t="shared" si="558"/>
        <v>0</v>
      </c>
      <c r="DCB93" s="6">
        <f t="shared" si="558"/>
        <v>0</v>
      </c>
      <c r="DCC93" s="6">
        <f t="shared" si="558"/>
        <v>0</v>
      </c>
      <c r="DCD93" s="6">
        <f t="shared" si="558"/>
        <v>0</v>
      </c>
      <c r="DCE93" s="6">
        <f t="shared" si="558"/>
        <v>0</v>
      </c>
      <c r="DCF93" s="6">
        <f t="shared" si="558"/>
        <v>0</v>
      </c>
      <c r="DCG93" s="6">
        <f t="shared" si="558"/>
        <v>0</v>
      </c>
      <c r="DCH93" s="6">
        <f t="shared" si="558"/>
        <v>0</v>
      </c>
      <c r="DCI93" s="6">
        <f t="shared" si="558"/>
        <v>0</v>
      </c>
      <c r="DCJ93" s="6">
        <f t="shared" si="558"/>
        <v>0</v>
      </c>
      <c r="DCK93" s="6">
        <f t="shared" si="558"/>
        <v>0</v>
      </c>
      <c r="DCL93" s="6">
        <f t="shared" si="558"/>
        <v>0</v>
      </c>
      <c r="DCM93" s="6">
        <f t="shared" si="558"/>
        <v>0</v>
      </c>
      <c r="DCN93" s="6">
        <f t="shared" si="558"/>
        <v>0</v>
      </c>
      <c r="DCO93" s="6">
        <f t="shared" si="558"/>
        <v>0</v>
      </c>
      <c r="DCP93" s="6">
        <f t="shared" si="558"/>
        <v>0</v>
      </c>
      <c r="DCQ93" s="6">
        <f t="shared" si="558"/>
        <v>0</v>
      </c>
      <c r="DCR93" s="6">
        <f t="shared" si="558"/>
        <v>0</v>
      </c>
      <c r="DCS93" s="6">
        <f t="shared" si="558"/>
        <v>0</v>
      </c>
      <c r="DCT93" s="6">
        <f t="shared" si="558"/>
        <v>0</v>
      </c>
      <c r="DCU93" s="6">
        <f t="shared" si="558"/>
        <v>0</v>
      </c>
      <c r="DCV93" s="6">
        <f t="shared" si="558"/>
        <v>0</v>
      </c>
      <c r="DCW93" s="6">
        <f t="shared" si="558"/>
        <v>0</v>
      </c>
      <c r="DCX93" s="6">
        <f t="shared" si="558"/>
        <v>0</v>
      </c>
      <c r="DCY93" s="6">
        <f t="shared" si="558"/>
        <v>0</v>
      </c>
      <c r="DCZ93" s="6">
        <f t="shared" si="558"/>
        <v>0</v>
      </c>
      <c r="DDA93" s="6">
        <f t="shared" si="558"/>
        <v>0</v>
      </c>
      <c r="DDB93" s="6">
        <f t="shared" si="558"/>
        <v>0</v>
      </c>
      <c r="DDC93" s="6">
        <f t="shared" si="558"/>
        <v>0</v>
      </c>
      <c r="DDD93" s="6">
        <f t="shared" si="558"/>
        <v>0</v>
      </c>
      <c r="DDE93" s="6">
        <f t="shared" si="558"/>
        <v>0</v>
      </c>
      <c r="DDF93" s="6">
        <f t="shared" si="558"/>
        <v>0</v>
      </c>
      <c r="DDG93" s="6">
        <f t="shared" si="558"/>
        <v>0</v>
      </c>
      <c r="DDH93" s="6">
        <f t="shared" si="558"/>
        <v>0</v>
      </c>
      <c r="DDI93" s="6">
        <f t="shared" si="558"/>
        <v>0</v>
      </c>
      <c r="DDJ93" s="6">
        <f t="shared" si="558"/>
        <v>0</v>
      </c>
      <c r="DDK93" s="6">
        <f t="shared" si="558"/>
        <v>0</v>
      </c>
      <c r="DDL93" s="6">
        <f t="shared" si="558"/>
        <v>0</v>
      </c>
      <c r="DDM93" s="6">
        <f t="shared" si="558"/>
        <v>0</v>
      </c>
      <c r="DDN93" s="6">
        <f t="shared" si="558"/>
        <v>0</v>
      </c>
      <c r="DDO93" s="6">
        <f t="shared" si="558"/>
        <v>0</v>
      </c>
      <c r="DDP93" s="6">
        <f t="shared" si="558"/>
        <v>0</v>
      </c>
      <c r="DDQ93" s="6">
        <f t="shared" si="558"/>
        <v>0</v>
      </c>
      <c r="DDR93" s="6">
        <f t="shared" si="558"/>
        <v>0</v>
      </c>
      <c r="DDS93" s="6">
        <f t="shared" si="558"/>
        <v>0</v>
      </c>
      <c r="DDT93" s="6">
        <f t="shared" si="558"/>
        <v>0</v>
      </c>
      <c r="DDU93" s="6">
        <f t="shared" si="558"/>
        <v>0</v>
      </c>
      <c r="DDV93" s="6">
        <f t="shared" si="558"/>
        <v>0</v>
      </c>
      <c r="DDW93" s="6">
        <f t="shared" si="558"/>
        <v>0</v>
      </c>
      <c r="DDX93" s="6">
        <f t="shared" si="558"/>
        <v>0</v>
      </c>
      <c r="DDY93" s="6">
        <f t="shared" si="558"/>
        <v>0</v>
      </c>
      <c r="DDZ93" s="6">
        <f t="shared" si="558"/>
        <v>0</v>
      </c>
      <c r="DEA93" s="6">
        <f t="shared" ref="DEA93:DGL93" si="559">DDM95</f>
        <v>0</v>
      </c>
      <c r="DEB93" s="6">
        <f t="shared" si="559"/>
        <v>0</v>
      </c>
      <c r="DEC93" s="6">
        <f t="shared" si="559"/>
        <v>0</v>
      </c>
      <c r="DED93" s="6">
        <f t="shared" si="559"/>
        <v>0</v>
      </c>
      <c r="DEE93" s="6">
        <f t="shared" si="559"/>
        <v>0</v>
      </c>
      <c r="DEF93" s="6">
        <f t="shared" si="559"/>
        <v>0</v>
      </c>
      <c r="DEG93" s="6">
        <f t="shared" si="559"/>
        <v>0</v>
      </c>
      <c r="DEH93" s="6">
        <f t="shared" si="559"/>
        <v>0</v>
      </c>
      <c r="DEI93" s="6">
        <f t="shared" si="559"/>
        <v>0</v>
      </c>
      <c r="DEJ93" s="6">
        <f t="shared" si="559"/>
        <v>0</v>
      </c>
      <c r="DEK93" s="6">
        <f t="shared" si="559"/>
        <v>0</v>
      </c>
      <c r="DEL93" s="6">
        <f t="shared" si="559"/>
        <v>0</v>
      </c>
      <c r="DEM93" s="6">
        <f t="shared" si="559"/>
        <v>0</v>
      </c>
      <c r="DEN93" s="6">
        <f t="shared" si="559"/>
        <v>0</v>
      </c>
      <c r="DEO93" s="6">
        <f t="shared" si="559"/>
        <v>0</v>
      </c>
      <c r="DEP93" s="6">
        <f t="shared" si="559"/>
        <v>0</v>
      </c>
      <c r="DEQ93" s="6">
        <f t="shared" si="559"/>
        <v>0</v>
      </c>
      <c r="DER93" s="6">
        <f t="shared" si="559"/>
        <v>0</v>
      </c>
      <c r="DES93" s="6">
        <f t="shared" si="559"/>
        <v>0</v>
      </c>
      <c r="DET93" s="6">
        <f t="shared" si="559"/>
        <v>0</v>
      </c>
      <c r="DEU93" s="6">
        <f t="shared" si="559"/>
        <v>0</v>
      </c>
      <c r="DEV93" s="6">
        <f t="shared" si="559"/>
        <v>0</v>
      </c>
      <c r="DEW93" s="6">
        <f t="shared" si="559"/>
        <v>0</v>
      </c>
      <c r="DEX93" s="6">
        <f t="shared" si="559"/>
        <v>0</v>
      </c>
      <c r="DEY93" s="6">
        <f t="shared" si="559"/>
        <v>0</v>
      </c>
      <c r="DEZ93" s="6">
        <f t="shared" si="559"/>
        <v>0</v>
      </c>
      <c r="DFA93" s="6">
        <f t="shared" si="559"/>
        <v>0</v>
      </c>
      <c r="DFB93" s="6">
        <f t="shared" si="559"/>
        <v>0</v>
      </c>
      <c r="DFC93" s="6">
        <f t="shared" si="559"/>
        <v>0</v>
      </c>
      <c r="DFD93" s="6">
        <f t="shared" si="559"/>
        <v>0</v>
      </c>
      <c r="DFE93" s="6">
        <f t="shared" si="559"/>
        <v>0</v>
      </c>
      <c r="DFF93" s="6">
        <f t="shared" si="559"/>
        <v>0</v>
      </c>
      <c r="DFG93" s="6">
        <f t="shared" si="559"/>
        <v>0</v>
      </c>
      <c r="DFH93" s="6">
        <f t="shared" si="559"/>
        <v>0</v>
      </c>
      <c r="DFI93" s="6">
        <f t="shared" si="559"/>
        <v>0</v>
      </c>
      <c r="DFJ93" s="6">
        <f t="shared" si="559"/>
        <v>0</v>
      </c>
      <c r="DFK93" s="6">
        <f t="shared" si="559"/>
        <v>0</v>
      </c>
      <c r="DFL93" s="6">
        <f t="shared" si="559"/>
        <v>0</v>
      </c>
      <c r="DFM93" s="6">
        <f t="shared" si="559"/>
        <v>0</v>
      </c>
      <c r="DFN93" s="6">
        <f t="shared" si="559"/>
        <v>0</v>
      </c>
      <c r="DFO93" s="6">
        <f t="shared" si="559"/>
        <v>0</v>
      </c>
      <c r="DFP93" s="6">
        <f t="shared" si="559"/>
        <v>0</v>
      </c>
      <c r="DFQ93" s="6">
        <f t="shared" si="559"/>
        <v>0</v>
      </c>
      <c r="DFR93" s="6">
        <f t="shared" si="559"/>
        <v>0</v>
      </c>
      <c r="DFS93" s="6">
        <f t="shared" si="559"/>
        <v>0</v>
      </c>
      <c r="DFT93" s="6">
        <f t="shared" si="559"/>
        <v>0</v>
      </c>
      <c r="DFU93" s="6">
        <f t="shared" si="559"/>
        <v>0</v>
      </c>
      <c r="DFV93" s="6">
        <f t="shared" si="559"/>
        <v>0</v>
      </c>
      <c r="DFW93" s="6">
        <f t="shared" si="559"/>
        <v>0</v>
      </c>
      <c r="DFX93" s="6">
        <f t="shared" si="559"/>
        <v>0</v>
      </c>
      <c r="DFY93" s="6">
        <f t="shared" si="559"/>
        <v>0</v>
      </c>
      <c r="DFZ93" s="6">
        <f t="shared" si="559"/>
        <v>0</v>
      </c>
      <c r="DGA93" s="6">
        <f t="shared" si="559"/>
        <v>0</v>
      </c>
      <c r="DGB93" s="6">
        <f t="shared" si="559"/>
        <v>0</v>
      </c>
      <c r="DGC93" s="6">
        <f t="shared" si="559"/>
        <v>0</v>
      </c>
      <c r="DGD93" s="6">
        <f t="shared" si="559"/>
        <v>0</v>
      </c>
      <c r="DGE93" s="6">
        <f t="shared" si="559"/>
        <v>0</v>
      </c>
      <c r="DGF93" s="6">
        <f t="shared" si="559"/>
        <v>0</v>
      </c>
      <c r="DGG93" s="6">
        <f t="shared" si="559"/>
        <v>0</v>
      </c>
      <c r="DGH93" s="6">
        <f t="shared" si="559"/>
        <v>0</v>
      </c>
      <c r="DGI93" s="6">
        <f t="shared" si="559"/>
        <v>0</v>
      </c>
      <c r="DGJ93" s="6">
        <f t="shared" si="559"/>
        <v>0</v>
      </c>
      <c r="DGK93" s="6">
        <f t="shared" si="559"/>
        <v>0</v>
      </c>
      <c r="DGL93" s="6">
        <f t="shared" si="559"/>
        <v>0</v>
      </c>
      <c r="DGM93" s="6">
        <f t="shared" ref="DGM93:DIX93" si="560">DFY95</f>
        <v>0</v>
      </c>
      <c r="DGN93" s="6">
        <f t="shared" si="560"/>
        <v>0</v>
      </c>
      <c r="DGO93" s="6">
        <f t="shared" si="560"/>
        <v>0</v>
      </c>
      <c r="DGP93" s="6">
        <f t="shared" si="560"/>
        <v>0</v>
      </c>
      <c r="DGQ93" s="6">
        <f t="shared" si="560"/>
        <v>0</v>
      </c>
      <c r="DGR93" s="6">
        <f t="shared" si="560"/>
        <v>0</v>
      </c>
      <c r="DGS93" s="6">
        <f t="shared" si="560"/>
        <v>0</v>
      </c>
      <c r="DGT93" s="6">
        <f t="shared" si="560"/>
        <v>0</v>
      </c>
      <c r="DGU93" s="6">
        <f t="shared" si="560"/>
        <v>0</v>
      </c>
      <c r="DGV93" s="6">
        <f t="shared" si="560"/>
        <v>0</v>
      </c>
      <c r="DGW93" s="6">
        <f t="shared" si="560"/>
        <v>0</v>
      </c>
      <c r="DGX93" s="6">
        <f t="shared" si="560"/>
        <v>0</v>
      </c>
      <c r="DGY93" s="6">
        <f t="shared" si="560"/>
        <v>0</v>
      </c>
      <c r="DGZ93" s="6">
        <f t="shared" si="560"/>
        <v>0</v>
      </c>
      <c r="DHA93" s="6">
        <f t="shared" si="560"/>
        <v>0</v>
      </c>
      <c r="DHB93" s="6">
        <f t="shared" si="560"/>
        <v>0</v>
      </c>
      <c r="DHC93" s="6">
        <f t="shared" si="560"/>
        <v>0</v>
      </c>
      <c r="DHD93" s="6">
        <f t="shared" si="560"/>
        <v>0</v>
      </c>
      <c r="DHE93" s="6">
        <f t="shared" si="560"/>
        <v>0</v>
      </c>
      <c r="DHF93" s="6">
        <f t="shared" si="560"/>
        <v>0</v>
      </c>
      <c r="DHG93" s="6">
        <f t="shared" si="560"/>
        <v>0</v>
      </c>
      <c r="DHH93" s="6">
        <f t="shared" si="560"/>
        <v>0</v>
      </c>
      <c r="DHI93" s="6">
        <f t="shared" si="560"/>
        <v>0</v>
      </c>
      <c r="DHJ93" s="6">
        <f t="shared" si="560"/>
        <v>0</v>
      </c>
      <c r="DHK93" s="6">
        <f t="shared" si="560"/>
        <v>0</v>
      </c>
      <c r="DHL93" s="6">
        <f t="shared" si="560"/>
        <v>0</v>
      </c>
      <c r="DHM93" s="6">
        <f t="shared" si="560"/>
        <v>0</v>
      </c>
      <c r="DHN93" s="6">
        <f t="shared" si="560"/>
        <v>0</v>
      </c>
      <c r="DHO93" s="6">
        <f t="shared" si="560"/>
        <v>0</v>
      </c>
      <c r="DHP93" s="6">
        <f t="shared" si="560"/>
        <v>0</v>
      </c>
      <c r="DHQ93" s="6">
        <f t="shared" si="560"/>
        <v>0</v>
      </c>
      <c r="DHR93" s="6">
        <f t="shared" si="560"/>
        <v>0</v>
      </c>
      <c r="DHS93" s="6">
        <f t="shared" si="560"/>
        <v>0</v>
      </c>
      <c r="DHT93" s="6">
        <f t="shared" si="560"/>
        <v>0</v>
      </c>
      <c r="DHU93" s="6">
        <f t="shared" si="560"/>
        <v>0</v>
      </c>
      <c r="DHV93" s="6">
        <f t="shared" si="560"/>
        <v>0</v>
      </c>
      <c r="DHW93" s="6">
        <f t="shared" si="560"/>
        <v>0</v>
      </c>
      <c r="DHX93" s="6">
        <f t="shared" si="560"/>
        <v>0</v>
      </c>
      <c r="DHY93" s="6">
        <f t="shared" si="560"/>
        <v>0</v>
      </c>
      <c r="DHZ93" s="6">
        <f t="shared" si="560"/>
        <v>0</v>
      </c>
      <c r="DIA93" s="6">
        <f t="shared" si="560"/>
        <v>0</v>
      </c>
      <c r="DIB93" s="6">
        <f t="shared" si="560"/>
        <v>0</v>
      </c>
      <c r="DIC93" s="6">
        <f t="shared" si="560"/>
        <v>0</v>
      </c>
      <c r="DID93" s="6">
        <f t="shared" si="560"/>
        <v>0</v>
      </c>
      <c r="DIE93" s="6">
        <f t="shared" si="560"/>
        <v>0</v>
      </c>
      <c r="DIF93" s="6">
        <f t="shared" si="560"/>
        <v>0</v>
      </c>
      <c r="DIG93" s="6">
        <f t="shared" si="560"/>
        <v>0</v>
      </c>
      <c r="DIH93" s="6">
        <f t="shared" si="560"/>
        <v>0</v>
      </c>
      <c r="DII93" s="6">
        <f t="shared" si="560"/>
        <v>0</v>
      </c>
      <c r="DIJ93" s="6">
        <f t="shared" si="560"/>
        <v>0</v>
      </c>
      <c r="DIK93" s="6">
        <f t="shared" si="560"/>
        <v>0</v>
      </c>
      <c r="DIL93" s="6">
        <f t="shared" si="560"/>
        <v>0</v>
      </c>
      <c r="DIM93" s="6">
        <f t="shared" si="560"/>
        <v>0</v>
      </c>
      <c r="DIN93" s="6">
        <f t="shared" si="560"/>
        <v>0</v>
      </c>
      <c r="DIO93" s="6">
        <f t="shared" si="560"/>
        <v>0</v>
      </c>
      <c r="DIP93" s="6">
        <f t="shared" si="560"/>
        <v>0</v>
      </c>
      <c r="DIQ93" s="6">
        <f t="shared" si="560"/>
        <v>0</v>
      </c>
      <c r="DIR93" s="6">
        <f t="shared" si="560"/>
        <v>0</v>
      </c>
      <c r="DIS93" s="6">
        <f t="shared" si="560"/>
        <v>0</v>
      </c>
      <c r="DIT93" s="6">
        <f t="shared" si="560"/>
        <v>0</v>
      </c>
      <c r="DIU93" s="6">
        <f t="shared" si="560"/>
        <v>0</v>
      </c>
      <c r="DIV93" s="6">
        <f t="shared" si="560"/>
        <v>0</v>
      </c>
      <c r="DIW93" s="6">
        <f t="shared" si="560"/>
        <v>0</v>
      </c>
      <c r="DIX93" s="6">
        <f t="shared" si="560"/>
        <v>0</v>
      </c>
      <c r="DIY93" s="6">
        <f t="shared" ref="DIY93:DLJ93" si="561">DIK95</f>
        <v>0</v>
      </c>
      <c r="DIZ93" s="6">
        <f t="shared" si="561"/>
        <v>0</v>
      </c>
      <c r="DJA93" s="6">
        <f t="shared" si="561"/>
        <v>0</v>
      </c>
      <c r="DJB93" s="6">
        <f t="shared" si="561"/>
        <v>0</v>
      </c>
      <c r="DJC93" s="6">
        <f t="shared" si="561"/>
        <v>0</v>
      </c>
      <c r="DJD93" s="6">
        <f t="shared" si="561"/>
        <v>0</v>
      </c>
      <c r="DJE93" s="6">
        <f t="shared" si="561"/>
        <v>0</v>
      </c>
      <c r="DJF93" s="6">
        <f t="shared" si="561"/>
        <v>0</v>
      </c>
      <c r="DJG93" s="6">
        <f t="shared" si="561"/>
        <v>0</v>
      </c>
      <c r="DJH93" s="6">
        <f t="shared" si="561"/>
        <v>0</v>
      </c>
      <c r="DJI93" s="6">
        <f t="shared" si="561"/>
        <v>0</v>
      </c>
      <c r="DJJ93" s="6">
        <f t="shared" si="561"/>
        <v>0</v>
      </c>
      <c r="DJK93" s="6">
        <f t="shared" si="561"/>
        <v>0</v>
      </c>
      <c r="DJL93" s="6">
        <f t="shared" si="561"/>
        <v>0</v>
      </c>
      <c r="DJM93" s="6">
        <f t="shared" si="561"/>
        <v>0</v>
      </c>
      <c r="DJN93" s="6">
        <f t="shared" si="561"/>
        <v>0</v>
      </c>
      <c r="DJO93" s="6">
        <f t="shared" si="561"/>
        <v>0</v>
      </c>
      <c r="DJP93" s="6">
        <f t="shared" si="561"/>
        <v>0</v>
      </c>
      <c r="DJQ93" s="6">
        <f t="shared" si="561"/>
        <v>0</v>
      </c>
      <c r="DJR93" s="6">
        <f t="shared" si="561"/>
        <v>0</v>
      </c>
      <c r="DJS93" s="6">
        <f t="shared" si="561"/>
        <v>0</v>
      </c>
      <c r="DJT93" s="6">
        <f t="shared" si="561"/>
        <v>0</v>
      </c>
      <c r="DJU93" s="6">
        <f t="shared" si="561"/>
        <v>0</v>
      </c>
      <c r="DJV93" s="6">
        <f t="shared" si="561"/>
        <v>0</v>
      </c>
      <c r="DJW93" s="6">
        <f t="shared" si="561"/>
        <v>0</v>
      </c>
      <c r="DJX93" s="6">
        <f t="shared" si="561"/>
        <v>0</v>
      </c>
      <c r="DJY93" s="6">
        <f t="shared" si="561"/>
        <v>0</v>
      </c>
      <c r="DJZ93" s="6">
        <f t="shared" si="561"/>
        <v>0</v>
      </c>
      <c r="DKA93" s="6">
        <f t="shared" si="561"/>
        <v>0</v>
      </c>
      <c r="DKB93" s="6">
        <f t="shared" si="561"/>
        <v>0</v>
      </c>
      <c r="DKC93" s="6">
        <f t="shared" si="561"/>
        <v>0</v>
      </c>
      <c r="DKD93" s="6">
        <f t="shared" si="561"/>
        <v>0</v>
      </c>
      <c r="DKE93" s="6">
        <f t="shared" si="561"/>
        <v>0</v>
      </c>
      <c r="DKF93" s="6">
        <f t="shared" si="561"/>
        <v>0</v>
      </c>
      <c r="DKG93" s="6">
        <f t="shared" si="561"/>
        <v>0</v>
      </c>
      <c r="DKH93" s="6">
        <f t="shared" si="561"/>
        <v>0</v>
      </c>
      <c r="DKI93" s="6">
        <f t="shared" si="561"/>
        <v>0</v>
      </c>
      <c r="DKJ93" s="6">
        <f t="shared" si="561"/>
        <v>0</v>
      </c>
      <c r="DKK93" s="6">
        <f t="shared" si="561"/>
        <v>0</v>
      </c>
      <c r="DKL93" s="6">
        <f t="shared" si="561"/>
        <v>0</v>
      </c>
      <c r="DKM93" s="6">
        <f t="shared" si="561"/>
        <v>0</v>
      </c>
      <c r="DKN93" s="6">
        <f t="shared" si="561"/>
        <v>0</v>
      </c>
      <c r="DKO93" s="6">
        <f t="shared" si="561"/>
        <v>0</v>
      </c>
      <c r="DKP93" s="6">
        <f t="shared" si="561"/>
        <v>0</v>
      </c>
      <c r="DKQ93" s="6">
        <f t="shared" si="561"/>
        <v>0</v>
      </c>
      <c r="DKR93" s="6">
        <f t="shared" si="561"/>
        <v>0</v>
      </c>
      <c r="DKS93" s="6">
        <f t="shared" si="561"/>
        <v>0</v>
      </c>
      <c r="DKT93" s="6">
        <f t="shared" si="561"/>
        <v>0</v>
      </c>
      <c r="DKU93" s="6">
        <f t="shared" si="561"/>
        <v>0</v>
      </c>
      <c r="DKV93" s="6">
        <f t="shared" si="561"/>
        <v>0</v>
      </c>
      <c r="DKW93" s="6">
        <f t="shared" si="561"/>
        <v>0</v>
      </c>
      <c r="DKX93" s="6">
        <f t="shared" si="561"/>
        <v>0</v>
      </c>
      <c r="DKY93" s="6">
        <f t="shared" si="561"/>
        <v>0</v>
      </c>
      <c r="DKZ93" s="6">
        <f t="shared" si="561"/>
        <v>0</v>
      </c>
      <c r="DLA93" s="6">
        <f t="shared" si="561"/>
        <v>0</v>
      </c>
      <c r="DLB93" s="6">
        <f t="shared" si="561"/>
        <v>0</v>
      </c>
      <c r="DLC93" s="6">
        <f t="shared" si="561"/>
        <v>0</v>
      </c>
      <c r="DLD93" s="6">
        <f t="shared" si="561"/>
        <v>0</v>
      </c>
      <c r="DLE93" s="6">
        <f t="shared" si="561"/>
        <v>0</v>
      </c>
      <c r="DLF93" s="6">
        <f t="shared" si="561"/>
        <v>0</v>
      </c>
      <c r="DLG93" s="6">
        <f t="shared" si="561"/>
        <v>0</v>
      </c>
      <c r="DLH93" s="6">
        <f t="shared" si="561"/>
        <v>0</v>
      </c>
      <c r="DLI93" s="6">
        <f t="shared" si="561"/>
        <v>0</v>
      </c>
      <c r="DLJ93" s="6">
        <f t="shared" si="561"/>
        <v>0</v>
      </c>
      <c r="DLK93" s="6">
        <f t="shared" ref="DLK93:DNV93" si="562">DKW95</f>
        <v>0</v>
      </c>
      <c r="DLL93" s="6">
        <f t="shared" si="562"/>
        <v>0</v>
      </c>
      <c r="DLM93" s="6">
        <f t="shared" si="562"/>
        <v>0</v>
      </c>
      <c r="DLN93" s="6">
        <f t="shared" si="562"/>
        <v>0</v>
      </c>
      <c r="DLO93" s="6">
        <f t="shared" si="562"/>
        <v>0</v>
      </c>
      <c r="DLP93" s="6">
        <f t="shared" si="562"/>
        <v>0</v>
      </c>
      <c r="DLQ93" s="6">
        <f t="shared" si="562"/>
        <v>0</v>
      </c>
      <c r="DLR93" s="6">
        <f t="shared" si="562"/>
        <v>0</v>
      </c>
      <c r="DLS93" s="6">
        <f t="shared" si="562"/>
        <v>0</v>
      </c>
      <c r="DLT93" s="6">
        <f t="shared" si="562"/>
        <v>0</v>
      </c>
      <c r="DLU93" s="6">
        <f t="shared" si="562"/>
        <v>0</v>
      </c>
      <c r="DLV93" s="6">
        <f t="shared" si="562"/>
        <v>0</v>
      </c>
      <c r="DLW93" s="6">
        <f t="shared" si="562"/>
        <v>0</v>
      </c>
      <c r="DLX93" s="6">
        <f t="shared" si="562"/>
        <v>0</v>
      </c>
      <c r="DLY93" s="6">
        <f t="shared" si="562"/>
        <v>0</v>
      </c>
      <c r="DLZ93" s="6">
        <f t="shared" si="562"/>
        <v>0</v>
      </c>
      <c r="DMA93" s="6">
        <f t="shared" si="562"/>
        <v>0</v>
      </c>
      <c r="DMB93" s="6">
        <f t="shared" si="562"/>
        <v>0</v>
      </c>
      <c r="DMC93" s="6">
        <f t="shared" si="562"/>
        <v>0</v>
      </c>
      <c r="DMD93" s="6">
        <f t="shared" si="562"/>
        <v>0</v>
      </c>
      <c r="DME93" s="6">
        <f t="shared" si="562"/>
        <v>0</v>
      </c>
      <c r="DMF93" s="6">
        <f t="shared" si="562"/>
        <v>0</v>
      </c>
      <c r="DMG93" s="6">
        <f t="shared" si="562"/>
        <v>0</v>
      </c>
      <c r="DMH93" s="6">
        <f t="shared" si="562"/>
        <v>0</v>
      </c>
      <c r="DMI93" s="6">
        <f t="shared" si="562"/>
        <v>0</v>
      </c>
      <c r="DMJ93" s="6">
        <f t="shared" si="562"/>
        <v>0</v>
      </c>
      <c r="DMK93" s="6">
        <f t="shared" si="562"/>
        <v>0</v>
      </c>
      <c r="DML93" s="6">
        <f t="shared" si="562"/>
        <v>0</v>
      </c>
      <c r="DMM93" s="6">
        <f t="shared" si="562"/>
        <v>0</v>
      </c>
      <c r="DMN93" s="6">
        <f t="shared" si="562"/>
        <v>0</v>
      </c>
      <c r="DMO93" s="6">
        <f t="shared" si="562"/>
        <v>0</v>
      </c>
      <c r="DMP93" s="6">
        <f t="shared" si="562"/>
        <v>0</v>
      </c>
      <c r="DMQ93" s="6">
        <f t="shared" si="562"/>
        <v>0</v>
      </c>
      <c r="DMR93" s="6">
        <f t="shared" si="562"/>
        <v>0</v>
      </c>
      <c r="DMS93" s="6">
        <f t="shared" si="562"/>
        <v>0</v>
      </c>
      <c r="DMT93" s="6">
        <f t="shared" si="562"/>
        <v>0</v>
      </c>
      <c r="DMU93" s="6">
        <f t="shared" si="562"/>
        <v>0</v>
      </c>
      <c r="DMV93" s="6">
        <f t="shared" si="562"/>
        <v>0</v>
      </c>
      <c r="DMW93" s="6">
        <f t="shared" si="562"/>
        <v>0</v>
      </c>
      <c r="DMX93" s="6">
        <f t="shared" si="562"/>
        <v>0</v>
      </c>
      <c r="DMY93" s="6">
        <f t="shared" si="562"/>
        <v>0</v>
      </c>
      <c r="DMZ93" s="6">
        <f t="shared" si="562"/>
        <v>0</v>
      </c>
      <c r="DNA93" s="6">
        <f t="shared" si="562"/>
        <v>0</v>
      </c>
      <c r="DNB93" s="6">
        <f t="shared" si="562"/>
        <v>0</v>
      </c>
      <c r="DNC93" s="6">
        <f t="shared" si="562"/>
        <v>0</v>
      </c>
      <c r="DND93" s="6">
        <f t="shared" si="562"/>
        <v>0</v>
      </c>
      <c r="DNE93" s="6">
        <f t="shared" si="562"/>
        <v>0</v>
      </c>
      <c r="DNF93" s="6">
        <f t="shared" si="562"/>
        <v>0</v>
      </c>
      <c r="DNG93" s="6">
        <f t="shared" si="562"/>
        <v>0</v>
      </c>
      <c r="DNH93" s="6">
        <f t="shared" si="562"/>
        <v>0</v>
      </c>
      <c r="DNI93" s="6">
        <f t="shared" si="562"/>
        <v>0</v>
      </c>
      <c r="DNJ93" s="6">
        <f t="shared" si="562"/>
        <v>0</v>
      </c>
      <c r="DNK93" s="6">
        <f t="shared" si="562"/>
        <v>0</v>
      </c>
      <c r="DNL93" s="6">
        <f t="shared" si="562"/>
        <v>0</v>
      </c>
      <c r="DNM93" s="6">
        <f t="shared" si="562"/>
        <v>0</v>
      </c>
      <c r="DNN93" s="6">
        <f t="shared" si="562"/>
        <v>0</v>
      </c>
      <c r="DNO93" s="6">
        <f t="shared" si="562"/>
        <v>0</v>
      </c>
      <c r="DNP93" s="6">
        <f t="shared" si="562"/>
        <v>0</v>
      </c>
      <c r="DNQ93" s="6">
        <f t="shared" si="562"/>
        <v>0</v>
      </c>
      <c r="DNR93" s="6">
        <f t="shared" si="562"/>
        <v>0</v>
      </c>
      <c r="DNS93" s="6">
        <f t="shared" si="562"/>
        <v>0</v>
      </c>
      <c r="DNT93" s="6">
        <f t="shared" si="562"/>
        <v>0</v>
      </c>
      <c r="DNU93" s="6">
        <f t="shared" si="562"/>
        <v>0</v>
      </c>
      <c r="DNV93" s="6">
        <f t="shared" si="562"/>
        <v>0</v>
      </c>
      <c r="DNW93" s="6">
        <f t="shared" ref="DNW93:DQH93" si="563">DNI95</f>
        <v>0</v>
      </c>
      <c r="DNX93" s="6">
        <f t="shared" si="563"/>
        <v>0</v>
      </c>
      <c r="DNY93" s="6">
        <f t="shared" si="563"/>
        <v>0</v>
      </c>
      <c r="DNZ93" s="6">
        <f t="shared" si="563"/>
        <v>0</v>
      </c>
      <c r="DOA93" s="6">
        <f t="shared" si="563"/>
        <v>0</v>
      </c>
      <c r="DOB93" s="6">
        <f t="shared" si="563"/>
        <v>0</v>
      </c>
      <c r="DOC93" s="6">
        <f t="shared" si="563"/>
        <v>0</v>
      </c>
      <c r="DOD93" s="6">
        <f t="shared" si="563"/>
        <v>0</v>
      </c>
      <c r="DOE93" s="6">
        <f t="shared" si="563"/>
        <v>0</v>
      </c>
      <c r="DOF93" s="6">
        <f t="shared" si="563"/>
        <v>0</v>
      </c>
      <c r="DOG93" s="6">
        <f t="shared" si="563"/>
        <v>0</v>
      </c>
      <c r="DOH93" s="6">
        <f t="shared" si="563"/>
        <v>0</v>
      </c>
      <c r="DOI93" s="6">
        <f t="shared" si="563"/>
        <v>0</v>
      </c>
      <c r="DOJ93" s="6">
        <f t="shared" si="563"/>
        <v>0</v>
      </c>
      <c r="DOK93" s="6">
        <f t="shared" si="563"/>
        <v>0</v>
      </c>
      <c r="DOL93" s="6">
        <f t="shared" si="563"/>
        <v>0</v>
      </c>
      <c r="DOM93" s="6">
        <f t="shared" si="563"/>
        <v>0</v>
      </c>
      <c r="DON93" s="6">
        <f t="shared" si="563"/>
        <v>0</v>
      </c>
      <c r="DOO93" s="6">
        <f t="shared" si="563"/>
        <v>0</v>
      </c>
      <c r="DOP93" s="6">
        <f t="shared" si="563"/>
        <v>0</v>
      </c>
      <c r="DOQ93" s="6">
        <f t="shared" si="563"/>
        <v>0</v>
      </c>
      <c r="DOR93" s="6">
        <f t="shared" si="563"/>
        <v>0</v>
      </c>
      <c r="DOS93" s="6">
        <f t="shared" si="563"/>
        <v>0</v>
      </c>
      <c r="DOT93" s="6">
        <f t="shared" si="563"/>
        <v>0</v>
      </c>
      <c r="DOU93" s="6">
        <f t="shared" si="563"/>
        <v>0</v>
      </c>
      <c r="DOV93" s="6">
        <f t="shared" si="563"/>
        <v>0</v>
      </c>
      <c r="DOW93" s="6">
        <f t="shared" si="563"/>
        <v>0</v>
      </c>
      <c r="DOX93" s="6">
        <f t="shared" si="563"/>
        <v>0</v>
      </c>
      <c r="DOY93" s="6">
        <f t="shared" si="563"/>
        <v>0</v>
      </c>
      <c r="DOZ93" s="6">
        <f t="shared" si="563"/>
        <v>0</v>
      </c>
      <c r="DPA93" s="6">
        <f t="shared" si="563"/>
        <v>0</v>
      </c>
      <c r="DPB93" s="6">
        <f t="shared" si="563"/>
        <v>0</v>
      </c>
      <c r="DPC93" s="6">
        <f t="shared" si="563"/>
        <v>0</v>
      </c>
      <c r="DPD93" s="6">
        <f t="shared" si="563"/>
        <v>0</v>
      </c>
      <c r="DPE93" s="6">
        <f t="shared" si="563"/>
        <v>0</v>
      </c>
      <c r="DPF93" s="6">
        <f t="shared" si="563"/>
        <v>0</v>
      </c>
      <c r="DPG93" s="6">
        <f t="shared" si="563"/>
        <v>0</v>
      </c>
      <c r="DPH93" s="6">
        <f t="shared" si="563"/>
        <v>0</v>
      </c>
      <c r="DPI93" s="6">
        <f t="shared" si="563"/>
        <v>0</v>
      </c>
      <c r="DPJ93" s="6">
        <f t="shared" si="563"/>
        <v>0</v>
      </c>
      <c r="DPK93" s="6">
        <f t="shared" si="563"/>
        <v>0</v>
      </c>
      <c r="DPL93" s="6">
        <f t="shared" si="563"/>
        <v>0</v>
      </c>
      <c r="DPM93" s="6">
        <f t="shared" si="563"/>
        <v>0</v>
      </c>
      <c r="DPN93" s="6">
        <f t="shared" si="563"/>
        <v>0</v>
      </c>
      <c r="DPO93" s="6">
        <f t="shared" si="563"/>
        <v>0</v>
      </c>
      <c r="DPP93" s="6">
        <f t="shared" si="563"/>
        <v>0</v>
      </c>
      <c r="DPQ93" s="6">
        <f t="shared" si="563"/>
        <v>0</v>
      </c>
      <c r="DPR93" s="6">
        <f t="shared" si="563"/>
        <v>0</v>
      </c>
      <c r="DPS93" s="6">
        <f t="shared" si="563"/>
        <v>0</v>
      </c>
      <c r="DPT93" s="6">
        <f t="shared" si="563"/>
        <v>0</v>
      </c>
      <c r="DPU93" s="6">
        <f t="shared" si="563"/>
        <v>0</v>
      </c>
      <c r="DPV93" s="6">
        <f t="shared" si="563"/>
        <v>0</v>
      </c>
      <c r="DPW93" s="6">
        <f t="shared" si="563"/>
        <v>0</v>
      </c>
      <c r="DPX93" s="6">
        <f t="shared" si="563"/>
        <v>0</v>
      </c>
      <c r="DPY93" s="6">
        <f t="shared" si="563"/>
        <v>0</v>
      </c>
      <c r="DPZ93" s="6">
        <f t="shared" si="563"/>
        <v>0</v>
      </c>
      <c r="DQA93" s="6">
        <f t="shared" si="563"/>
        <v>0</v>
      </c>
      <c r="DQB93" s="6">
        <f t="shared" si="563"/>
        <v>0</v>
      </c>
      <c r="DQC93" s="6">
        <f t="shared" si="563"/>
        <v>0</v>
      </c>
      <c r="DQD93" s="6">
        <f t="shared" si="563"/>
        <v>0</v>
      </c>
      <c r="DQE93" s="6">
        <f t="shared" si="563"/>
        <v>0</v>
      </c>
      <c r="DQF93" s="6">
        <f t="shared" si="563"/>
        <v>0</v>
      </c>
      <c r="DQG93" s="6">
        <f t="shared" si="563"/>
        <v>0</v>
      </c>
      <c r="DQH93" s="6">
        <f t="shared" si="563"/>
        <v>0</v>
      </c>
      <c r="DQI93" s="6">
        <f t="shared" ref="DQI93:DST93" si="564">DPU95</f>
        <v>0</v>
      </c>
      <c r="DQJ93" s="6">
        <f t="shared" si="564"/>
        <v>0</v>
      </c>
      <c r="DQK93" s="6">
        <f t="shared" si="564"/>
        <v>0</v>
      </c>
      <c r="DQL93" s="6">
        <f t="shared" si="564"/>
        <v>0</v>
      </c>
      <c r="DQM93" s="6">
        <f t="shared" si="564"/>
        <v>0</v>
      </c>
      <c r="DQN93" s="6">
        <f t="shared" si="564"/>
        <v>0</v>
      </c>
      <c r="DQO93" s="6">
        <f t="shared" si="564"/>
        <v>0</v>
      </c>
      <c r="DQP93" s="6">
        <f t="shared" si="564"/>
        <v>0</v>
      </c>
      <c r="DQQ93" s="6">
        <f t="shared" si="564"/>
        <v>0</v>
      </c>
      <c r="DQR93" s="6">
        <f t="shared" si="564"/>
        <v>0</v>
      </c>
      <c r="DQS93" s="6">
        <f t="shared" si="564"/>
        <v>0</v>
      </c>
      <c r="DQT93" s="6">
        <f t="shared" si="564"/>
        <v>0</v>
      </c>
      <c r="DQU93" s="6">
        <f t="shared" si="564"/>
        <v>0</v>
      </c>
      <c r="DQV93" s="6">
        <f t="shared" si="564"/>
        <v>0</v>
      </c>
      <c r="DQW93" s="6">
        <f t="shared" si="564"/>
        <v>0</v>
      </c>
      <c r="DQX93" s="6">
        <f t="shared" si="564"/>
        <v>0</v>
      </c>
      <c r="DQY93" s="6">
        <f t="shared" si="564"/>
        <v>0</v>
      </c>
      <c r="DQZ93" s="6">
        <f t="shared" si="564"/>
        <v>0</v>
      </c>
      <c r="DRA93" s="6">
        <f t="shared" si="564"/>
        <v>0</v>
      </c>
      <c r="DRB93" s="6">
        <f t="shared" si="564"/>
        <v>0</v>
      </c>
      <c r="DRC93" s="6">
        <f t="shared" si="564"/>
        <v>0</v>
      </c>
      <c r="DRD93" s="6">
        <f t="shared" si="564"/>
        <v>0</v>
      </c>
      <c r="DRE93" s="6">
        <f t="shared" si="564"/>
        <v>0</v>
      </c>
      <c r="DRF93" s="6">
        <f t="shared" si="564"/>
        <v>0</v>
      </c>
      <c r="DRG93" s="6">
        <f t="shared" si="564"/>
        <v>0</v>
      </c>
      <c r="DRH93" s="6">
        <f t="shared" si="564"/>
        <v>0</v>
      </c>
      <c r="DRI93" s="6">
        <f t="shared" si="564"/>
        <v>0</v>
      </c>
      <c r="DRJ93" s="6">
        <f t="shared" si="564"/>
        <v>0</v>
      </c>
      <c r="DRK93" s="6">
        <f t="shared" si="564"/>
        <v>0</v>
      </c>
      <c r="DRL93" s="6">
        <f t="shared" si="564"/>
        <v>0</v>
      </c>
      <c r="DRM93" s="6">
        <f t="shared" si="564"/>
        <v>0</v>
      </c>
      <c r="DRN93" s="6">
        <f t="shared" si="564"/>
        <v>0</v>
      </c>
      <c r="DRO93" s="6">
        <f t="shared" si="564"/>
        <v>0</v>
      </c>
      <c r="DRP93" s="6">
        <f t="shared" si="564"/>
        <v>0</v>
      </c>
      <c r="DRQ93" s="6">
        <f t="shared" si="564"/>
        <v>0</v>
      </c>
      <c r="DRR93" s="6">
        <f t="shared" si="564"/>
        <v>0</v>
      </c>
      <c r="DRS93" s="6">
        <f t="shared" si="564"/>
        <v>0</v>
      </c>
      <c r="DRT93" s="6">
        <f t="shared" si="564"/>
        <v>0</v>
      </c>
      <c r="DRU93" s="6">
        <f t="shared" si="564"/>
        <v>0</v>
      </c>
      <c r="DRV93" s="6">
        <f t="shared" si="564"/>
        <v>0</v>
      </c>
      <c r="DRW93" s="6">
        <f t="shared" si="564"/>
        <v>0</v>
      </c>
      <c r="DRX93" s="6">
        <f t="shared" si="564"/>
        <v>0</v>
      </c>
      <c r="DRY93" s="6">
        <f t="shared" si="564"/>
        <v>0</v>
      </c>
      <c r="DRZ93" s="6">
        <f t="shared" si="564"/>
        <v>0</v>
      </c>
      <c r="DSA93" s="6">
        <f t="shared" si="564"/>
        <v>0</v>
      </c>
      <c r="DSB93" s="6">
        <f t="shared" si="564"/>
        <v>0</v>
      </c>
      <c r="DSC93" s="6">
        <f t="shared" si="564"/>
        <v>0</v>
      </c>
      <c r="DSD93" s="6">
        <f t="shared" si="564"/>
        <v>0</v>
      </c>
      <c r="DSE93" s="6">
        <f t="shared" si="564"/>
        <v>0</v>
      </c>
      <c r="DSF93" s="6">
        <f t="shared" si="564"/>
        <v>0</v>
      </c>
      <c r="DSG93" s="6">
        <f t="shared" si="564"/>
        <v>0</v>
      </c>
      <c r="DSH93" s="6">
        <f t="shared" si="564"/>
        <v>0</v>
      </c>
      <c r="DSI93" s="6">
        <f t="shared" si="564"/>
        <v>0</v>
      </c>
      <c r="DSJ93" s="6">
        <f t="shared" si="564"/>
        <v>0</v>
      </c>
      <c r="DSK93" s="6">
        <f t="shared" si="564"/>
        <v>0</v>
      </c>
      <c r="DSL93" s="6">
        <f t="shared" si="564"/>
        <v>0</v>
      </c>
      <c r="DSM93" s="6">
        <f t="shared" si="564"/>
        <v>0</v>
      </c>
      <c r="DSN93" s="6">
        <f t="shared" si="564"/>
        <v>0</v>
      </c>
      <c r="DSO93" s="6">
        <f t="shared" si="564"/>
        <v>0</v>
      </c>
      <c r="DSP93" s="6">
        <f t="shared" si="564"/>
        <v>0</v>
      </c>
      <c r="DSQ93" s="6">
        <f t="shared" si="564"/>
        <v>0</v>
      </c>
      <c r="DSR93" s="6">
        <f t="shared" si="564"/>
        <v>0</v>
      </c>
      <c r="DSS93" s="6">
        <f t="shared" si="564"/>
        <v>0</v>
      </c>
      <c r="DST93" s="6">
        <f t="shared" si="564"/>
        <v>0</v>
      </c>
      <c r="DSU93" s="6">
        <f t="shared" ref="DSU93:DVF93" si="565">DSG95</f>
        <v>0</v>
      </c>
      <c r="DSV93" s="6">
        <f t="shared" si="565"/>
        <v>0</v>
      </c>
      <c r="DSW93" s="6">
        <f t="shared" si="565"/>
        <v>0</v>
      </c>
      <c r="DSX93" s="6">
        <f t="shared" si="565"/>
        <v>0</v>
      </c>
      <c r="DSY93" s="6">
        <f t="shared" si="565"/>
        <v>0</v>
      </c>
      <c r="DSZ93" s="6">
        <f t="shared" si="565"/>
        <v>0</v>
      </c>
      <c r="DTA93" s="6">
        <f t="shared" si="565"/>
        <v>0</v>
      </c>
      <c r="DTB93" s="6">
        <f t="shared" si="565"/>
        <v>0</v>
      </c>
      <c r="DTC93" s="6">
        <f t="shared" si="565"/>
        <v>0</v>
      </c>
      <c r="DTD93" s="6">
        <f t="shared" si="565"/>
        <v>0</v>
      </c>
      <c r="DTE93" s="6">
        <f t="shared" si="565"/>
        <v>0</v>
      </c>
      <c r="DTF93" s="6">
        <f t="shared" si="565"/>
        <v>0</v>
      </c>
      <c r="DTG93" s="6">
        <f t="shared" si="565"/>
        <v>0</v>
      </c>
      <c r="DTH93" s="6">
        <f t="shared" si="565"/>
        <v>0</v>
      </c>
      <c r="DTI93" s="6">
        <f t="shared" si="565"/>
        <v>0</v>
      </c>
      <c r="DTJ93" s="6">
        <f t="shared" si="565"/>
        <v>0</v>
      </c>
      <c r="DTK93" s="6">
        <f t="shared" si="565"/>
        <v>0</v>
      </c>
      <c r="DTL93" s="6">
        <f t="shared" si="565"/>
        <v>0</v>
      </c>
      <c r="DTM93" s="6">
        <f t="shared" si="565"/>
        <v>0</v>
      </c>
      <c r="DTN93" s="6">
        <f t="shared" si="565"/>
        <v>0</v>
      </c>
      <c r="DTO93" s="6">
        <f t="shared" si="565"/>
        <v>0</v>
      </c>
      <c r="DTP93" s="6">
        <f t="shared" si="565"/>
        <v>0</v>
      </c>
      <c r="DTQ93" s="6">
        <f t="shared" si="565"/>
        <v>0</v>
      </c>
      <c r="DTR93" s="6">
        <f t="shared" si="565"/>
        <v>0</v>
      </c>
      <c r="DTS93" s="6">
        <f t="shared" si="565"/>
        <v>0</v>
      </c>
      <c r="DTT93" s="6">
        <f t="shared" si="565"/>
        <v>0</v>
      </c>
      <c r="DTU93" s="6">
        <f t="shared" si="565"/>
        <v>0</v>
      </c>
      <c r="DTV93" s="6">
        <f t="shared" si="565"/>
        <v>0</v>
      </c>
      <c r="DTW93" s="6">
        <f t="shared" si="565"/>
        <v>0</v>
      </c>
      <c r="DTX93" s="6">
        <f t="shared" si="565"/>
        <v>0</v>
      </c>
      <c r="DTY93" s="6">
        <f t="shared" si="565"/>
        <v>0</v>
      </c>
      <c r="DTZ93" s="6">
        <f t="shared" si="565"/>
        <v>0</v>
      </c>
      <c r="DUA93" s="6">
        <f t="shared" si="565"/>
        <v>0</v>
      </c>
      <c r="DUB93" s="6">
        <f t="shared" si="565"/>
        <v>0</v>
      </c>
      <c r="DUC93" s="6">
        <f t="shared" si="565"/>
        <v>0</v>
      </c>
      <c r="DUD93" s="6">
        <f t="shared" si="565"/>
        <v>0</v>
      </c>
      <c r="DUE93" s="6">
        <f t="shared" si="565"/>
        <v>0</v>
      </c>
      <c r="DUF93" s="6">
        <f t="shared" si="565"/>
        <v>0</v>
      </c>
      <c r="DUG93" s="6">
        <f t="shared" si="565"/>
        <v>0</v>
      </c>
      <c r="DUH93" s="6">
        <f t="shared" si="565"/>
        <v>0</v>
      </c>
      <c r="DUI93" s="6">
        <f t="shared" si="565"/>
        <v>0</v>
      </c>
      <c r="DUJ93" s="6">
        <f t="shared" si="565"/>
        <v>0</v>
      </c>
      <c r="DUK93" s="6">
        <f t="shared" si="565"/>
        <v>0</v>
      </c>
      <c r="DUL93" s="6">
        <f t="shared" si="565"/>
        <v>0</v>
      </c>
      <c r="DUM93" s="6">
        <f t="shared" si="565"/>
        <v>0</v>
      </c>
      <c r="DUN93" s="6">
        <f t="shared" si="565"/>
        <v>0</v>
      </c>
      <c r="DUO93" s="6">
        <f t="shared" si="565"/>
        <v>0</v>
      </c>
      <c r="DUP93" s="6">
        <f t="shared" si="565"/>
        <v>0</v>
      </c>
      <c r="DUQ93" s="6">
        <f t="shared" si="565"/>
        <v>0</v>
      </c>
      <c r="DUR93" s="6">
        <f t="shared" si="565"/>
        <v>0</v>
      </c>
      <c r="DUS93" s="6">
        <f t="shared" si="565"/>
        <v>0</v>
      </c>
      <c r="DUT93" s="6">
        <f t="shared" si="565"/>
        <v>0</v>
      </c>
      <c r="DUU93" s="6">
        <f t="shared" si="565"/>
        <v>0</v>
      </c>
      <c r="DUV93" s="6">
        <f t="shared" si="565"/>
        <v>0</v>
      </c>
      <c r="DUW93" s="6">
        <f t="shared" si="565"/>
        <v>0</v>
      </c>
      <c r="DUX93" s="6">
        <f t="shared" si="565"/>
        <v>0</v>
      </c>
      <c r="DUY93" s="6">
        <f t="shared" si="565"/>
        <v>0</v>
      </c>
      <c r="DUZ93" s="6">
        <f t="shared" si="565"/>
        <v>0</v>
      </c>
      <c r="DVA93" s="6">
        <f t="shared" si="565"/>
        <v>0</v>
      </c>
      <c r="DVB93" s="6">
        <f t="shared" si="565"/>
        <v>0</v>
      </c>
      <c r="DVC93" s="6">
        <f t="shared" si="565"/>
        <v>0</v>
      </c>
      <c r="DVD93" s="6">
        <f t="shared" si="565"/>
        <v>0</v>
      </c>
      <c r="DVE93" s="6">
        <f t="shared" si="565"/>
        <v>0</v>
      </c>
      <c r="DVF93" s="6">
        <f t="shared" si="565"/>
        <v>0</v>
      </c>
      <c r="DVG93" s="6">
        <f t="shared" ref="DVG93:DXR93" si="566">DUS95</f>
        <v>0</v>
      </c>
      <c r="DVH93" s="6">
        <f t="shared" si="566"/>
        <v>0</v>
      </c>
      <c r="DVI93" s="6">
        <f t="shared" si="566"/>
        <v>0</v>
      </c>
      <c r="DVJ93" s="6">
        <f t="shared" si="566"/>
        <v>0</v>
      </c>
      <c r="DVK93" s="6">
        <f t="shared" si="566"/>
        <v>0</v>
      </c>
      <c r="DVL93" s="6">
        <f t="shared" si="566"/>
        <v>0</v>
      </c>
      <c r="DVM93" s="6">
        <f t="shared" si="566"/>
        <v>0</v>
      </c>
      <c r="DVN93" s="6">
        <f t="shared" si="566"/>
        <v>0</v>
      </c>
      <c r="DVO93" s="6">
        <f t="shared" si="566"/>
        <v>0</v>
      </c>
      <c r="DVP93" s="6">
        <f t="shared" si="566"/>
        <v>0</v>
      </c>
      <c r="DVQ93" s="6">
        <f t="shared" si="566"/>
        <v>0</v>
      </c>
      <c r="DVR93" s="6">
        <f t="shared" si="566"/>
        <v>0</v>
      </c>
      <c r="DVS93" s="6">
        <f t="shared" si="566"/>
        <v>0</v>
      </c>
      <c r="DVT93" s="6">
        <f t="shared" si="566"/>
        <v>0</v>
      </c>
      <c r="DVU93" s="6">
        <f t="shared" si="566"/>
        <v>0</v>
      </c>
      <c r="DVV93" s="6">
        <f t="shared" si="566"/>
        <v>0</v>
      </c>
      <c r="DVW93" s="6">
        <f t="shared" si="566"/>
        <v>0</v>
      </c>
      <c r="DVX93" s="6">
        <f t="shared" si="566"/>
        <v>0</v>
      </c>
      <c r="DVY93" s="6">
        <f t="shared" si="566"/>
        <v>0</v>
      </c>
      <c r="DVZ93" s="6">
        <f t="shared" si="566"/>
        <v>0</v>
      </c>
      <c r="DWA93" s="6">
        <f t="shared" si="566"/>
        <v>0</v>
      </c>
      <c r="DWB93" s="6">
        <f t="shared" si="566"/>
        <v>0</v>
      </c>
      <c r="DWC93" s="6">
        <f t="shared" si="566"/>
        <v>0</v>
      </c>
      <c r="DWD93" s="6">
        <f t="shared" si="566"/>
        <v>0</v>
      </c>
      <c r="DWE93" s="6">
        <f t="shared" si="566"/>
        <v>0</v>
      </c>
      <c r="DWF93" s="6">
        <f t="shared" si="566"/>
        <v>0</v>
      </c>
      <c r="DWG93" s="6">
        <f t="shared" si="566"/>
        <v>0</v>
      </c>
      <c r="DWH93" s="6">
        <f t="shared" si="566"/>
        <v>0</v>
      </c>
      <c r="DWI93" s="6">
        <f t="shared" si="566"/>
        <v>0</v>
      </c>
      <c r="DWJ93" s="6">
        <f t="shared" si="566"/>
        <v>0</v>
      </c>
      <c r="DWK93" s="6">
        <f t="shared" si="566"/>
        <v>0</v>
      </c>
      <c r="DWL93" s="6">
        <f t="shared" si="566"/>
        <v>0</v>
      </c>
      <c r="DWM93" s="6">
        <f t="shared" si="566"/>
        <v>0</v>
      </c>
      <c r="DWN93" s="6">
        <f t="shared" si="566"/>
        <v>0</v>
      </c>
      <c r="DWO93" s="6">
        <f t="shared" si="566"/>
        <v>0</v>
      </c>
      <c r="DWP93" s="6">
        <f t="shared" si="566"/>
        <v>0</v>
      </c>
      <c r="DWQ93" s="6">
        <f t="shared" si="566"/>
        <v>0</v>
      </c>
      <c r="DWR93" s="6">
        <f t="shared" si="566"/>
        <v>0</v>
      </c>
      <c r="DWS93" s="6">
        <f t="shared" si="566"/>
        <v>0</v>
      </c>
      <c r="DWT93" s="6">
        <f t="shared" si="566"/>
        <v>0</v>
      </c>
      <c r="DWU93" s="6">
        <f t="shared" si="566"/>
        <v>0</v>
      </c>
      <c r="DWV93" s="6">
        <f t="shared" si="566"/>
        <v>0</v>
      </c>
      <c r="DWW93" s="6">
        <f t="shared" si="566"/>
        <v>0</v>
      </c>
      <c r="DWX93" s="6">
        <f t="shared" si="566"/>
        <v>0</v>
      </c>
      <c r="DWY93" s="6">
        <f t="shared" si="566"/>
        <v>0</v>
      </c>
      <c r="DWZ93" s="6">
        <f t="shared" si="566"/>
        <v>0</v>
      </c>
      <c r="DXA93" s="6">
        <f t="shared" si="566"/>
        <v>0</v>
      </c>
      <c r="DXB93" s="6">
        <f t="shared" si="566"/>
        <v>0</v>
      </c>
      <c r="DXC93" s="6">
        <f t="shared" si="566"/>
        <v>0</v>
      </c>
      <c r="DXD93" s="6">
        <f t="shared" si="566"/>
        <v>0</v>
      </c>
      <c r="DXE93" s="6">
        <f t="shared" si="566"/>
        <v>0</v>
      </c>
      <c r="DXF93" s="6">
        <f t="shared" si="566"/>
        <v>0</v>
      </c>
      <c r="DXG93" s="6">
        <f t="shared" si="566"/>
        <v>0</v>
      </c>
      <c r="DXH93" s="6">
        <f t="shared" si="566"/>
        <v>0</v>
      </c>
      <c r="DXI93" s="6">
        <f t="shared" si="566"/>
        <v>0</v>
      </c>
      <c r="DXJ93" s="6">
        <f t="shared" si="566"/>
        <v>0</v>
      </c>
      <c r="DXK93" s="6">
        <f t="shared" si="566"/>
        <v>0</v>
      </c>
      <c r="DXL93" s="6">
        <f t="shared" si="566"/>
        <v>0</v>
      </c>
      <c r="DXM93" s="6">
        <f t="shared" si="566"/>
        <v>0</v>
      </c>
      <c r="DXN93" s="6">
        <f t="shared" si="566"/>
        <v>0</v>
      </c>
      <c r="DXO93" s="6">
        <f t="shared" si="566"/>
        <v>0</v>
      </c>
      <c r="DXP93" s="6">
        <f t="shared" si="566"/>
        <v>0</v>
      </c>
      <c r="DXQ93" s="6">
        <f t="shared" si="566"/>
        <v>0</v>
      </c>
      <c r="DXR93" s="6">
        <f t="shared" si="566"/>
        <v>0</v>
      </c>
      <c r="DXS93" s="6">
        <f t="shared" ref="DXS93:EAD93" si="567">DXE95</f>
        <v>0</v>
      </c>
      <c r="DXT93" s="6">
        <f t="shared" si="567"/>
        <v>0</v>
      </c>
      <c r="DXU93" s="6">
        <f t="shared" si="567"/>
        <v>0</v>
      </c>
      <c r="DXV93" s="6">
        <f t="shared" si="567"/>
        <v>0</v>
      </c>
      <c r="DXW93" s="6">
        <f t="shared" si="567"/>
        <v>0</v>
      </c>
      <c r="DXX93" s="6">
        <f t="shared" si="567"/>
        <v>0</v>
      </c>
      <c r="DXY93" s="6">
        <f t="shared" si="567"/>
        <v>0</v>
      </c>
      <c r="DXZ93" s="6">
        <f t="shared" si="567"/>
        <v>0</v>
      </c>
      <c r="DYA93" s="6">
        <f t="shared" si="567"/>
        <v>0</v>
      </c>
      <c r="DYB93" s="6">
        <f t="shared" si="567"/>
        <v>0</v>
      </c>
      <c r="DYC93" s="6">
        <f t="shared" si="567"/>
        <v>0</v>
      </c>
      <c r="DYD93" s="6">
        <f t="shared" si="567"/>
        <v>0</v>
      </c>
      <c r="DYE93" s="6">
        <f t="shared" si="567"/>
        <v>0</v>
      </c>
      <c r="DYF93" s="6">
        <f t="shared" si="567"/>
        <v>0</v>
      </c>
      <c r="DYG93" s="6">
        <f t="shared" si="567"/>
        <v>0</v>
      </c>
      <c r="DYH93" s="6">
        <f t="shared" si="567"/>
        <v>0</v>
      </c>
      <c r="DYI93" s="6">
        <f t="shared" si="567"/>
        <v>0</v>
      </c>
      <c r="DYJ93" s="6">
        <f t="shared" si="567"/>
        <v>0</v>
      </c>
      <c r="DYK93" s="6">
        <f t="shared" si="567"/>
        <v>0</v>
      </c>
      <c r="DYL93" s="6">
        <f t="shared" si="567"/>
        <v>0</v>
      </c>
      <c r="DYM93" s="6">
        <f t="shared" si="567"/>
        <v>0</v>
      </c>
      <c r="DYN93" s="6">
        <f t="shared" si="567"/>
        <v>0</v>
      </c>
      <c r="DYO93" s="6">
        <f t="shared" si="567"/>
        <v>0</v>
      </c>
      <c r="DYP93" s="6">
        <f t="shared" si="567"/>
        <v>0</v>
      </c>
      <c r="DYQ93" s="6">
        <f t="shared" si="567"/>
        <v>0</v>
      </c>
      <c r="DYR93" s="6">
        <f t="shared" si="567"/>
        <v>0</v>
      </c>
      <c r="DYS93" s="6">
        <f t="shared" si="567"/>
        <v>0</v>
      </c>
      <c r="DYT93" s="6">
        <f t="shared" si="567"/>
        <v>0</v>
      </c>
      <c r="DYU93" s="6">
        <f t="shared" si="567"/>
        <v>0</v>
      </c>
      <c r="DYV93" s="6">
        <f t="shared" si="567"/>
        <v>0</v>
      </c>
      <c r="DYW93" s="6">
        <f t="shared" si="567"/>
        <v>0</v>
      </c>
      <c r="DYX93" s="6">
        <f t="shared" si="567"/>
        <v>0</v>
      </c>
      <c r="DYY93" s="6">
        <f t="shared" si="567"/>
        <v>0</v>
      </c>
      <c r="DYZ93" s="6">
        <f t="shared" si="567"/>
        <v>0</v>
      </c>
      <c r="DZA93" s="6">
        <f t="shared" si="567"/>
        <v>0</v>
      </c>
      <c r="DZB93" s="6">
        <f t="shared" si="567"/>
        <v>0</v>
      </c>
      <c r="DZC93" s="6">
        <f t="shared" si="567"/>
        <v>0</v>
      </c>
      <c r="DZD93" s="6">
        <f t="shared" si="567"/>
        <v>0</v>
      </c>
      <c r="DZE93" s="6">
        <f t="shared" si="567"/>
        <v>0</v>
      </c>
      <c r="DZF93" s="6">
        <f t="shared" si="567"/>
        <v>0</v>
      </c>
      <c r="DZG93" s="6">
        <f t="shared" si="567"/>
        <v>0</v>
      </c>
      <c r="DZH93" s="6">
        <f t="shared" si="567"/>
        <v>0</v>
      </c>
      <c r="DZI93" s="6">
        <f t="shared" si="567"/>
        <v>0</v>
      </c>
      <c r="DZJ93" s="6">
        <f t="shared" si="567"/>
        <v>0</v>
      </c>
      <c r="DZK93" s="6">
        <f t="shared" si="567"/>
        <v>0</v>
      </c>
      <c r="DZL93" s="6">
        <f t="shared" si="567"/>
        <v>0</v>
      </c>
      <c r="DZM93" s="6">
        <f t="shared" si="567"/>
        <v>0</v>
      </c>
      <c r="DZN93" s="6">
        <f t="shared" si="567"/>
        <v>0</v>
      </c>
      <c r="DZO93" s="6">
        <f t="shared" si="567"/>
        <v>0</v>
      </c>
      <c r="DZP93" s="6">
        <f t="shared" si="567"/>
        <v>0</v>
      </c>
      <c r="DZQ93" s="6">
        <f t="shared" si="567"/>
        <v>0</v>
      </c>
      <c r="DZR93" s="6">
        <f t="shared" si="567"/>
        <v>0</v>
      </c>
      <c r="DZS93" s="6">
        <f t="shared" si="567"/>
        <v>0</v>
      </c>
      <c r="DZT93" s="6">
        <f t="shared" si="567"/>
        <v>0</v>
      </c>
      <c r="DZU93" s="6">
        <f t="shared" si="567"/>
        <v>0</v>
      </c>
      <c r="DZV93" s="6">
        <f t="shared" si="567"/>
        <v>0</v>
      </c>
      <c r="DZW93" s="6">
        <f t="shared" si="567"/>
        <v>0</v>
      </c>
      <c r="DZX93" s="6">
        <f t="shared" si="567"/>
        <v>0</v>
      </c>
      <c r="DZY93" s="6">
        <f t="shared" si="567"/>
        <v>0</v>
      </c>
      <c r="DZZ93" s="6">
        <f t="shared" si="567"/>
        <v>0</v>
      </c>
      <c r="EAA93" s="6">
        <f t="shared" si="567"/>
        <v>0</v>
      </c>
      <c r="EAB93" s="6">
        <f t="shared" si="567"/>
        <v>0</v>
      </c>
      <c r="EAC93" s="6">
        <f t="shared" si="567"/>
        <v>0</v>
      </c>
      <c r="EAD93" s="6">
        <f t="shared" si="567"/>
        <v>0</v>
      </c>
      <c r="EAE93" s="6">
        <f t="shared" ref="EAE93:ECP93" si="568">DZQ95</f>
        <v>0</v>
      </c>
      <c r="EAF93" s="6">
        <f t="shared" si="568"/>
        <v>0</v>
      </c>
      <c r="EAG93" s="6">
        <f t="shared" si="568"/>
        <v>0</v>
      </c>
      <c r="EAH93" s="6">
        <f t="shared" si="568"/>
        <v>0</v>
      </c>
      <c r="EAI93" s="6">
        <f t="shared" si="568"/>
        <v>0</v>
      </c>
      <c r="EAJ93" s="6">
        <f t="shared" si="568"/>
        <v>0</v>
      </c>
      <c r="EAK93" s="6">
        <f t="shared" si="568"/>
        <v>0</v>
      </c>
      <c r="EAL93" s="6">
        <f t="shared" si="568"/>
        <v>0</v>
      </c>
      <c r="EAM93" s="6">
        <f t="shared" si="568"/>
        <v>0</v>
      </c>
      <c r="EAN93" s="6">
        <f t="shared" si="568"/>
        <v>0</v>
      </c>
      <c r="EAO93" s="6">
        <f t="shared" si="568"/>
        <v>0</v>
      </c>
      <c r="EAP93" s="6">
        <f t="shared" si="568"/>
        <v>0</v>
      </c>
      <c r="EAQ93" s="6">
        <f t="shared" si="568"/>
        <v>0</v>
      </c>
      <c r="EAR93" s="6">
        <f t="shared" si="568"/>
        <v>0</v>
      </c>
      <c r="EAS93" s="6">
        <f t="shared" si="568"/>
        <v>0</v>
      </c>
      <c r="EAT93" s="6">
        <f t="shared" si="568"/>
        <v>0</v>
      </c>
      <c r="EAU93" s="6">
        <f t="shared" si="568"/>
        <v>0</v>
      </c>
      <c r="EAV93" s="6">
        <f t="shared" si="568"/>
        <v>0</v>
      </c>
      <c r="EAW93" s="6">
        <f t="shared" si="568"/>
        <v>0</v>
      </c>
      <c r="EAX93" s="6">
        <f t="shared" si="568"/>
        <v>0</v>
      </c>
      <c r="EAY93" s="6">
        <f t="shared" si="568"/>
        <v>0</v>
      </c>
      <c r="EAZ93" s="6">
        <f t="shared" si="568"/>
        <v>0</v>
      </c>
      <c r="EBA93" s="6">
        <f t="shared" si="568"/>
        <v>0</v>
      </c>
      <c r="EBB93" s="6">
        <f t="shared" si="568"/>
        <v>0</v>
      </c>
      <c r="EBC93" s="6">
        <f t="shared" si="568"/>
        <v>0</v>
      </c>
      <c r="EBD93" s="6">
        <f t="shared" si="568"/>
        <v>0</v>
      </c>
      <c r="EBE93" s="6">
        <f t="shared" si="568"/>
        <v>0</v>
      </c>
      <c r="EBF93" s="6">
        <f t="shared" si="568"/>
        <v>0</v>
      </c>
      <c r="EBG93" s="6">
        <f t="shared" si="568"/>
        <v>0</v>
      </c>
      <c r="EBH93" s="6">
        <f t="shared" si="568"/>
        <v>0</v>
      </c>
      <c r="EBI93" s="6">
        <f t="shared" si="568"/>
        <v>0</v>
      </c>
      <c r="EBJ93" s="6">
        <f t="shared" si="568"/>
        <v>0</v>
      </c>
      <c r="EBK93" s="6">
        <f t="shared" si="568"/>
        <v>0</v>
      </c>
      <c r="EBL93" s="6">
        <f t="shared" si="568"/>
        <v>0</v>
      </c>
      <c r="EBM93" s="6">
        <f t="shared" si="568"/>
        <v>0</v>
      </c>
      <c r="EBN93" s="6">
        <f t="shared" si="568"/>
        <v>0</v>
      </c>
      <c r="EBO93" s="6">
        <f t="shared" si="568"/>
        <v>0</v>
      </c>
      <c r="EBP93" s="6">
        <f t="shared" si="568"/>
        <v>0</v>
      </c>
      <c r="EBQ93" s="6">
        <f t="shared" si="568"/>
        <v>0</v>
      </c>
      <c r="EBR93" s="6">
        <f t="shared" si="568"/>
        <v>0</v>
      </c>
      <c r="EBS93" s="6">
        <f t="shared" si="568"/>
        <v>0</v>
      </c>
      <c r="EBT93" s="6">
        <f t="shared" si="568"/>
        <v>0</v>
      </c>
      <c r="EBU93" s="6">
        <f t="shared" si="568"/>
        <v>0</v>
      </c>
      <c r="EBV93" s="6">
        <f t="shared" si="568"/>
        <v>0</v>
      </c>
      <c r="EBW93" s="6">
        <f t="shared" si="568"/>
        <v>0</v>
      </c>
      <c r="EBX93" s="6">
        <f t="shared" si="568"/>
        <v>0</v>
      </c>
      <c r="EBY93" s="6">
        <f t="shared" si="568"/>
        <v>0</v>
      </c>
      <c r="EBZ93" s="6">
        <f t="shared" si="568"/>
        <v>0</v>
      </c>
      <c r="ECA93" s="6">
        <f t="shared" si="568"/>
        <v>0</v>
      </c>
      <c r="ECB93" s="6">
        <f t="shared" si="568"/>
        <v>0</v>
      </c>
      <c r="ECC93" s="6">
        <f t="shared" si="568"/>
        <v>0</v>
      </c>
      <c r="ECD93" s="6">
        <f t="shared" si="568"/>
        <v>0</v>
      </c>
      <c r="ECE93" s="6">
        <f t="shared" si="568"/>
        <v>0</v>
      </c>
      <c r="ECF93" s="6">
        <f t="shared" si="568"/>
        <v>0</v>
      </c>
      <c r="ECG93" s="6">
        <f t="shared" si="568"/>
        <v>0</v>
      </c>
      <c r="ECH93" s="6">
        <f t="shared" si="568"/>
        <v>0</v>
      </c>
      <c r="ECI93" s="6">
        <f t="shared" si="568"/>
        <v>0</v>
      </c>
      <c r="ECJ93" s="6">
        <f t="shared" si="568"/>
        <v>0</v>
      </c>
      <c r="ECK93" s="6">
        <f t="shared" si="568"/>
        <v>0</v>
      </c>
      <c r="ECL93" s="6">
        <f t="shared" si="568"/>
        <v>0</v>
      </c>
      <c r="ECM93" s="6">
        <f t="shared" si="568"/>
        <v>0</v>
      </c>
      <c r="ECN93" s="6">
        <f t="shared" si="568"/>
        <v>0</v>
      </c>
      <c r="ECO93" s="6">
        <f t="shared" si="568"/>
        <v>0</v>
      </c>
      <c r="ECP93" s="6">
        <f t="shared" si="568"/>
        <v>0</v>
      </c>
      <c r="ECQ93" s="6">
        <f t="shared" ref="ECQ93:EFB93" si="569">ECC95</f>
        <v>0</v>
      </c>
      <c r="ECR93" s="6">
        <f t="shared" si="569"/>
        <v>0</v>
      </c>
      <c r="ECS93" s="6">
        <f t="shared" si="569"/>
        <v>0</v>
      </c>
      <c r="ECT93" s="6">
        <f t="shared" si="569"/>
        <v>0</v>
      </c>
      <c r="ECU93" s="6">
        <f t="shared" si="569"/>
        <v>0</v>
      </c>
      <c r="ECV93" s="6">
        <f t="shared" si="569"/>
        <v>0</v>
      </c>
      <c r="ECW93" s="6">
        <f t="shared" si="569"/>
        <v>0</v>
      </c>
      <c r="ECX93" s="6">
        <f t="shared" si="569"/>
        <v>0</v>
      </c>
      <c r="ECY93" s="6">
        <f t="shared" si="569"/>
        <v>0</v>
      </c>
      <c r="ECZ93" s="6">
        <f t="shared" si="569"/>
        <v>0</v>
      </c>
      <c r="EDA93" s="6">
        <f t="shared" si="569"/>
        <v>0</v>
      </c>
      <c r="EDB93" s="6">
        <f t="shared" si="569"/>
        <v>0</v>
      </c>
      <c r="EDC93" s="6">
        <f t="shared" si="569"/>
        <v>0</v>
      </c>
      <c r="EDD93" s="6">
        <f t="shared" si="569"/>
        <v>0</v>
      </c>
      <c r="EDE93" s="6">
        <f t="shared" si="569"/>
        <v>0</v>
      </c>
      <c r="EDF93" s="6">
        <f t="shared" si="569"/>
        <v>0</v>
      </c>
      <c r="EDG93" s="6">
        <f t="shared" si="569"/>
        <v>0</v>
      </c>
      <c r="EDH93" s="6">
        <f t="shared" si="569"/>
        <v>0</v>
      </c>
      <c r="EDI93" s="6">
        <f t="shared" si="569"/>
        <v>0</v>
      </c>
      <c r="EDJ93" s="6">
        <f t="shared" si="569"/>
        <v>0</v>
      </c>
      <c r="EDK93" s="6">
        <f t="shared" si="569"/>
        <v>0</v>
      </c>
      <c r="EDL93" s="6">
        <f t="shared" si="569"/>
        <v>0</v>
      </c>
      <c r="EDM93" s="6">
        <f t="shared" si="569"/>
        <v>0</v>
      </c>
      <c r="EDN93" s="6">
        <f t="shared" si="569"/>
        <v>0</v>
      </c>
      <c r="EDO93" s="6">
        <f t="shared" si="569"/>
        <v>0</v>
      </c>
      <c r="EDP93" s="6">
        <f t="shared" si="569"/>
        <v>0</v>
      </c>
      <c r="EDQ93" s="6">
        <f t="shared" si="569"/>
        <v>0</v>
      </c>
      <c r="EDR93" s="6">
        <f t="shared" si="569"/>
        <v>0</v>
      </c>
      <c r="EDS93" s="6">
        <f t="shared" si="569"/>
        <v>0</v>
      </c>
      <c r="EDT93" s="6">
        <f t="shared" si="569"/>
        <v>0</v>
      </c>
      <c r="EDU93" s="6">
        <f t="shared" si="569"/>
        <v>0</v>
      </c>
      <c r="EDV93" s="6">
        <f t="shared" si="569"/>
        <v>0</v>
      </c>
      <c r="EDW93" s="6">
        <f t="shared" si="569"/>
        <v>0</v>
      </c>
      <c r="EDX93" s="6">
        <f t="shared" si="569"/>
        <v>0</v>
      </c>
      <c r="EDY93" s="6">
        <f t="shared" si="569"/>
        <v>0</v>
      </c>
      <c r="EDZ93" s="6">
        <f t="shared" si="569"/>
        <v>0</v>
      </c>
      <c r="EEA93" s="6">
        <f t="shared" si="569"/>
        <v>0</v>
      </c>
      <c r="EEB93" s="6">
        <f t="shared" si="569"/>
        <v>0</v>
      </c>
      <c r="EEC93" s="6">
        <f t="shared" si="569"/>
        <v>0</v>
      </c>
      <c r="EED93" s="6">
        <f t="shared" si="569"/>
        <v>0</v>
      </c>
      <c r="EEE93" s="6">
        <f t="shared" si="569"/>
        <v>0</v>
      </c>
      <c r="EEF93" s="6">
        <f t="shared" si="569"/>
        <v>0</v>
      </c>
      <c r="EEG93" s="6">
        <f t="shared" si="569"/>
        <v>0</v>
      </c>
      <c r="EEH93" s="6">
        <f t="shared" si="569"/>
        <v>0</v>
      </c>
      <c r="EEI93" s="6">
        <f t="shared" si="569"/>
        <v>0</v>
      </c>
      <c r="EEJ93" s="6">
        <f t="shared" si="569"/>
        <v>0</v>
      </c>
      <c r="EEK93" s="6">
        <f t="shared" si="569"/>
        <v>0</v>
      </c>
      <c r="EEL93" s="6">
        <f t="shared" si="569"/>
        <v>0</v>
      </c>
      <c r="EEM93" s="6">
        <f t="shared" si="569"/>
        <v>0</v>
      </c>
      <c r="EEN93" s="6">
        <f t="shared" si="569"/>
        <v>0</v>
      </c>
      <c r="EEO93" s="6">
        <f t="shared" si="569"/>
        <v>0</v>
      </c>
      <c r="EEP93" s="6">
        <f t="shared" si="569"/>
        <v>0</v>
      </c>
      <c r="EEQ93" s="6">
        <f t="shared" si="569"/>
        <v>0</v>
      </c>
      <c r="EER93" s="6">
        <f t="shared" si="569"/>
        <v>0</v>
      </c>
      <c r="EES93" s="6">
        <f t="shared" si="569"/>
        <v>0</v>
      </c>
      <c r="EET93" s="6">
        <f t="shared" si="569"/>
        <v>0</v>
      </c>
      <c r="EEU93" s="6">
        <f t="shared" si="569"/>
        <v>0</v>
      </c>
      <c r="EEV93" s="6">
        <f t="shared" si="569"/>
        <v>0</v>
      </c>
      <c r="EEW93" s="6">
        <f t="shared" si="569"/>
        <v>0</v>
      </c>
      <c r="EEX93" s="6">
        <f t="shared" si="569"/>
        <v>0</v>
      </c>
      <c r="EEY93" s="6">
        <f t="shared" si="569"/>
        <v>0</v>
      </c>
      <c r="EEZ93" s="6">
        <f t="shared" si="569"/>
        <v>0</v>
      </c>
      <c r="EFA93" s="6">
        <f t="shared" si="569"/>
        <v>0</v>
      </c>
      <c r="EFB93" s="6">
        <f t="shared" si="569"/>
        <v>0</v>
      </c>
      <c r="EFC93" s="6">
        <f t="shared" ref="EFC93:EHN93" si="570">EEO95</f>
        <v>0</v>
      </c>
      <c r="EFD93" s="6">
        <f t="shared" si="570"/>
        <v>0</v>
      </c>
      <c r="EFE93" s="6">
        <f t="shared" si="570"/>
        <v>0</v>
      </c>
      <c r="EFF93" s="6">
        <f t="shared" si="570"/>
        <v>0</v>
      </c>
      <c r="EFG93" s="6">
        <f t="shared" si="570"/>
        <v>0</v>
      </c>
      <c r="EFH93" s="6">
        <f t="shared" si="570"/>
        <v>0</v>
      </c>
      <c r="EFI93" s="6">
        <f t="shared" si="570"/>
        <v>0</v>
      </c>
      <c r="EFJ93" s="6">
        <f t="shared" si="570"/>
        <v>0</v>
      </c>
      <c r="EFK93" s="6">
        <f t="shared" si="570"/>
        <v>0</v>
      </c>
      <c r="EFL93" s="6">
        <f t="shared" si="570"/>
        <v>0</v>
      </c>
      <c r="EFM93" s="6">
        <f t="shared" si="570"/>
        <v>0</v>
      </c>
      <c r="EFN93" s="6">
        <f t="shared" si="570"/>
        <v>0</v>
      </c>
      <c r="EFO93" s="6">
        <f t="shared" si="570"/>
        <v>0</v>
      </c>
      <c r="EFP93" s="6">
        <f t="shared" si="570"/>
        <v>0</v>
      </c>
      <c r="EFQ93" s="6">
        <f t="shared" si="570"/>
        <v>0</v>
      </c>
      <c r="EFR93" s="6">
        <f t="shared" si="570"/>
        <v>0</v>
      </c>
      <c r="EFS93" s="6">
        <f t="shared" si="570"/>
        <v>0</v>
      </c>
      <c r="EFT93" s="6">
        <f t="shared" si="570"/>
        <v>0</v>
      </c>
      <c r="EFU93" s="6">
        <f t="shared" si="570"/>
        <v>0</v>
      </c>
      <c r="EFV93" s="6">
        <f t="shared" si="570"/>
        <v>0</v>
      </c>
      <c r="EFW93" s="6">
        <f t="shared" si="570"/>
        <v>0</v>
      </c>
      <c r="EFX93" s="6">
        <f t="shared" si="570"/>
        <v>0</v>
      </c>
      <c r="EFY93" s="6">
        <f t="shared" si="570"/>
        <v>0</v>
      </c>
      <c r="EFZ93" s="6">
        <f t="shared" si="570"/>
        <v>0</v>
      </c>
      <c r="EGA93" s="6">
        <f t="shared" si="570"/>
        <v>0</v>
      </c>
      <c r="EGB93" s="6">
        <f t="shared" si="570"/>
        <v>0</v>
      </c>
      <c r="EGC93" s="6">
        <f t="shared" si="570"/>
        <v>0</v>
      </c>
      <c r="EGD93" s="6">
        <f t="shared" si="570"/>
        <v>0</v>
      </c>
      <c r="EGE93" s="6">
        <f t="shared" si="570"/>
        <v>0</v>
      </c>
      <c r="EGF93" s="6">
        <f t="shared" si="570"/>
        <v>0</v>
      </c>
      <c r="EGG93" s="6">
        <f t="shared" si="570"/>
        <v>0</v>
      </c>
      <c r="EGH93" s="6">
        <f t="shared" si="570"/>
        <v>0</v>
      </c>
      <c r="EGI93" s="6">
        <f t="shared" si="570"/>
        <v>0</v>
      </c>
      <c r="EGJ93" s="6">
        <f t="shared" si="570"/>
        <v>0</v>
      </c>
      <c r="EGK93" s="6">
        <f t="shared" si="570"/>
        <v>0</v>
      </c>
      <c r="EGL93" s="6">
        <f t="shared" si="570"/>
        <v>0</v>
      </c>
      <c r="EGM93" s="6">
        <f t="shared" si="570"/>
        <v>0</v>
      </c>
      <c r="EGN93" s="6">
        <f t="shared" si="570"/>
        <v>0</v>
      </c>
      <c r="EGO93" s="6">
        <f t="shared" si="570"/>
        <v>0</v>
      </c>
      <c r="EGP93" s="6">
        <f t="shared" si="570"/>
        <v>0</v>
      </c>
      <c r="EGQ93" s="6">
        <f t="shared" si="570"/>
        <v>0</v>
      </c>
      <c r="EGR93" s="6">
        <f t="shared" si="570"/>
        <v>0</v>
      </c>
      <c r="EGS93" s="6">
        <f t="shared" si="570"/>
        <v>0</v>
      </c>
      <c r="EGT93" s="6">
        <f t="shared" si="570"/>
        <v>0</v>
      </c>
      <c r="EGU93" s="6">
        <f t="shared" si="570"/>
        <v>0</v>
      </c>
      <c r="EGV93" s="6">
        <f t="shared" si="570"/>
        <v>0</v>
      </c>
      <c r="EGW93" s="6">
        <f t="shared" si="570"/>
        <v>0</v>
      </c>
      <c r="EGX93" s="6">
        <f t="shared" si="570"/>
        <v>0</v>
      </c>
      <c r="EGY93" s="6">
        <f t="shared" si="570"/>
        <v>0</v>
      </c>
      <c r="EGZ93" s="6">
        <f t="shared" si="570"/>
        <v>0</v>
      </c>
      <c r="EHA93" s="6">
        <f t="shared" si="570"/>
        <v>0</v>
      </c>
      <c r="EHB93" s="6">
        <f t="shared" si="570"/>
        <v>0</v>
      </c>
      <c r="EHC93" s="6">
        <f t="shared" si="570"/>
        <v>0</v>
      </c>
      <c r="EHD93" s="6">
        <f t="shared" si="570"/>
        <v>0</v>
      </c>
      <c r="EHE93" s="6">
        <f t="shared" si="570"/>
        <v>0</v>
      </c>
      <c r="EHF93" s="6">
        <f t="shared" si="570"/>
        <v>0</v>
      </c>
      <c r="EHG93" s="6">
        <f t="shared" si="570"/>
        <v>0</v>
      </c>
      <c r="EHH93" s="6">
        <f t="shared" si="570"/>
        <v>0</v>
      </c>
      <c r="EHI93" s="6">
        <f t="shared" si="570"/>
        <v>0</v>
      </c>
      <c r="EHJ93" s="6">
        <f t="shared" si="570"/>
        <v>0</v>
      </c>
      <c r="EHK93" s="6">
        <f t="shared" si="570"/>
        <v>0</v>
      </c>
      <c r="EHL93" s="6">
        <f t="shared" si="570"/>
        <v>0</v>
      </c>
      <c r="EHM93" s="6">
        <f t="shared" si="570"/>
        <v>0</v>
      </c>
      <c r="EHN93" s="6">
        <f t="shared" si="570"/>
        <v>0</v>
      </c>
      <c r="EHO93" s="6">
        <f t="shared" ref="EHO93:EJZ93" si="571">EHA95</f>
        <v>0</v>
      </c>
      <c r="EHP93" s="6">
        <f t="shared" si="571"/>
        <v>0</v>
      </c>
      <c r="EHQ93" s="6">
        <f t="shared" si="571"/>
        <v>0</v>
      </c>
      <c r="EHR93" s="6">
        <f t="shared" si="571"/>
        <v>0</v>
      </c>
      <c r="EHS93" s="6">
        <f t="shared" si="571"/>
        <v>0</v>
      </c>
      <c r="EHT93" s="6">
        <f t="shared" si="571"/>
        <v>0</v>
      </c>
      <c r="EHU93" s="6">
        <f t="shared" si="571"/>
        <v>0</v>
      </c>
      <c r="EHV93" s="6">
        <f t="shared" si="571"/>
        <v>0</v>
      </c>
      <c r="EHW93" s="6">
        <f t="shared" si="571"/>
        <v>0</v>
      </c>
      <c r="EHX93" s="6">
        <f t="shared" si="571"/>
        <v>0</v>
      </c>
      <c r="EHY93" s="6">
        <f t="shared" si="571"/>
        <v>0</v>
      </c>
      <c r="EHZ93" s="6">
        <f t="shared" si="571"/>
        <v>0</v>
      </c>
      <c r="EIA93" s="6">
        <f t="shared" si="571"/>
        <v>0</v>
      </c>
      <c r="EIB93" s="6">
        <f t="shared" si="571"/>
        <v>0</v>
      </c>
      <c r="EIC93" s="6">
        <f t="shared" si="571"/>
        <v>0</v>
      </c>
      <c r="EID93" s="6">
        <f t="shared" si="571"/>
        <v>0</v>
      </c>
      <c r="EIE93" s="6">
        <f t="shared" si="571"/>
        <v>0</v>
      </c>
      <c r="EIF93" s="6">
        <f t="shared" si="571"/>
        <v>0</v>
      </c>
      <c r="EIG93" s="6">
        <f t="shared" si="571"/>
        <v>0</v>
      </c>
      <c r="EIH93" s="6">
        <f t="shared" si="571"/>
        <v>0</v>
      </c>
      <c r="EII93" s="6">
        <f t="shared" si="571"/>
        <v>0</v>
      </c>
      <c r="EIJ93" s="6">
        <f t="shared" si="571"/>
        <v>0</v>
      </c>
      <c r="EIK93" s="6">
        <f t="shared" si="571"/>
        <v>0</v>
      </c>
      <c r="EIL93" s="6">
        <f t="shared" si="571"/>
        <v>0</v>
      </c>
      <c r="EIM93" s="6">
        <f t="shared" si="571"/>
        <v>0</v>
      </c>
      <c r="EIN93" s="6">
        <f t="shared" si="571"/>
        <v>0</v>
      </c>
      <c r="EIO93" s="6">
        <f t="shared" si="571"/>
        <v>0</v>
      </c>
      <c r="EIP93" s="6">
        <f t="shared" si="571"/>
        <v>0</v>
      </c>
      <c r="EIQ93" s="6">
        <f t="shared" si="571"/>
        <v>0</v>
      </c>
      <c r="EIR93" s="6">
        <f t="shared" si="571"/>
        <v>0</v>
      </c>
      <c r="EIS93" s="6">
        <f t="shared" si="571"/>
        <v>0</v>
      </c>
      <c r="EIT93" s="6">
        <f t="shared" si="571"/>
        <v>0</v>
      </c>
      <c r="EIU93" s="6">
        <f t="shared" si="571"/>
        <v>0</v>
      </c>
      <c r="EIV93" s="6">
        <f t="shared" si="571"/>
        <v>0</v>
      </c>
      <c r="EIW93" s="6">
        <f t="shared" si="571"/>
        <v>0</v>
      </c>
      <c r="EIX93" s="6">
        <f t="shared" si="571"/>
        <v>0</v>
      </c>
      <c r="EIY93" s="6">
        <f t="shared" si="571"/>
        <v>0</v>
      </c>
      <c r="EIZ93" s="6">
        <f t="shared" si="571"/>
        <v>0</v>
      </c>
      <c r="EJA93" s="6">
        <f t="shared" si="571"/>
        <v>0</v>
      </c>
      <c r="EJB93" s="6">
        <f t="shared" si="571"/>
        <v>0</v>
      </c>
      <c r="EJC93" s="6">
        <f t="shared" si="571"/>
        <v>0</v>
      </c>
      <c r="EJD93" s="6">
        <f t="shared" si="571"/>
        <v>0</v>
      </c>
      <c r="EJE93" s="6">
        <f t="shared" si="571"/>
        <v>0</v>
      </c>
      <c r="EJF93" s="6">
        <f t="shared" si="571"/>
        <v>0</v>
      </c>
      <c r="EJG93" s="6">
        <f t="shared" si="571"/>
        <v>0</v>
      </c>
      <c r="EJH93" s="6">
        <f t="shared" si="571"/>
        <v>0</v>
      </c>
      <c r="EJI93" s="6">
        <f t="shared" si="571"/>
        <v>0</v>
      </c>
      <c r="EJJ93" s="6">
        <f t="shared" si="571"/>
        <v>0</v>
      </c>
      <c r="EJK93" s="6">
        <f t="shared" si="571"/>
        <v>0</v>
      </c>
      <c r="EJL93" s="6">
        <f t="shared" si="571"/>
        <v>0</v>
      </c>
      <c r="EJM93" s="6">
        <f t="shared" si="571"/>
        <v>0</v>
      </c>
      <c r="EJN93" s="6">
        <f t="shared" si="571"/>
        <v>0</v>
      </c>
      <c r="EJO93" s="6">
        <f t="shared" si="571"/>
        <v>0</v>
      </c>
      <c r="EJP93" s="6">
        <f t="shared" si="571"/>
        <v>0</v>
      </c>
      <c r="EJQ93" s="6">
        <f t="shared" si="571"/>
        <v>0</v>
      </c>
      <c r="EJR93" s="6">
        <f t="shared" si="571"/>
        <v>0</v>
      </c>
      <c r="EJS93" s="6">
        <f t="shared" si="571"/>
        <v>0</v>
      </c>
      <c r="EJT93" s="6">
        <f t="shared" si="571"/>
        <v>0</v>
      </c>
      <c r="EJU93" s="6">
        <f t="shared" si="571"/>
        <v>0</v>
      </c>
      <c r="EJV93" s="6">
        <f t="shared" si="571"/>
        <v>0</v>
      </c>
      <c r="EJW93" s="6">
        <f t="shared" si="571"/>
        <v>0</v>
      </c>
      <c r="EJX93" s="6">
        <f t="shared" si="571"/>
        <v>0</v>
      </c>
      <c r="EJY93" s="6">
        <f t="shared" si="571"/>
        <v>0</v>
      </c>
      <c r="EJZ93" s="6">
        <f t="shared" si="571"/>
        <v>0</v>
      </c>
      <c r="EKA93" s="6">
        <f t="shared" ref="EKA93:EML93" si="572">EJM95</f>
        <v>0</v>
      </c>
      <c r="EKB93" s="6">
        <f t="shared" si="572"/>
        <v>0</v>
      </c>
      <c r="EKC93" s="6">
        <f t="shared" si="572"/>
        <v>0</v>
      </c>
      <c r="EKD93" s="6">
        <f t="shared" si="572"/>
        <v>0</v>
      </c>
      <c r="EKE93" s="6">
        <f t="shared" si="572"/>
        <v>0</v>
      </c>
      <c r="EKF93" s="6">
        <f t="shared" si="572"/>
        <v>0</v>
      </c>
      <c r="EKG93" s="6">
        <f t="shared" si="572"/>
        <v>0</v>
      </c>
      <c r="EKH93" s="6">
        <f t="shared" si="572"/>
        <v>0</v>
      </c>
      <c r="EKI93" s="6">
        <f t="shared" si="572"/>
        <v>0</v>
      </c>
      <c r="EKJ93" s="6">
        <f t="shared" si="572"/>
        <v>0</v>
      </c>
      <c r="EKK93" s="6">
        <f t="shared" si="572"/>
        <v>0</v>
      </c>
      <c r="EKL93" s="6">
        <f t="shared" si="572"/>
        <v>0</v>
      </c>
      <c r="EKM93" s="6">
        <f t="shared" si="572"/>
        <v>0</v>
      </c>
      <c r="EKN93" s="6">
        <f t="shared" si="572"/>
        <v>0</v>
      </c>
      <c r="EKO93" s="6">
        <f t="shared" si="572"/>
        <v>0</v>
      </c>
      <c r="EKP93" s="6">
        <f t="shared" si="572"/>
        <v>0</v>
      </c>
      <c r="EKQ93" s="6">
        <f t="shared" si="572"/>
        <v>0</v>
      </c>
      <c r="EKR93" s="6">
        <f t="shared" si="572"/>
        <v>0</v>
      </c>
      <c r="EKS93" s="6">
        <f t="shared" si="572"/>
        <v>0</v>
      </c>
      <c r="EKT93" s="6">
        <f t="shared" si="572"/>
        <v>0</v>
      </c>
      <c r="EKU93" s="6">
        <f t="shared" si="572"/>
        <v>0</v>
      </c>
      <c r="EKV93" s="6">
        <f t="shared" si="572"/>
        <v>0</v>
      </c>
      <c r="EKW93" s="6">
        <f t="shared" si="572"/>
        <v>0</v>
      </c>
      <c r="EKX93" s="6">
        <f t="shared" si="572"/>
        <v>0</v>
      </c>
      <c r="EKY93" s="6">
        <f t="shared" si="572"/>
        <v>0</v>
      </c>
      <c r="EKZ93" s="6">
        <f t="shared" si="572"/>
        <v>0</v>
      </c>
      <c r="ELA93" s="6">
        <f t="shared" si="572"/>
        <v>0</v>
      </c>
      <c r="ELB93" s="6">
        <f t="shared" si="572"/>
        <v>0</v>
      </c>
      <c r="ELC93" s="6">
        <f t="shared" si="572"/>
        <v>0</v>
      </c>
      <c r="ELD93" s="6">
        <f t="shared" si="572"/>
        <v>0</v>
      </c>
      <c r="ELE93" s="6">
        <f t="shared" si="572"/>
        <v>0</v>
      </c>
      <c r="ELF93" s="6">
        <f t="shared" si="572"/>
        <v>0</v>
      </c>
      <c r="ELG93" s="6">
        <f t="shared" si="572"/>
        <v>0</v>
      </c>
      <c r="ELH93" s="6">
        <f t="shared" si="572"/>
        <v>0</v>
      </c>
      <c r="ELI93" s="6">
        <f t="shared" si="572"/>
        <v>0</v>
      </c>
      <c r="ELJ93" s="6">
        <f t="shared" si="572"/>
        <v>0</v>
      </c>
      <c r="ELK93" s="6">
        <f t="shared" si="572"/>
        <v>0</v>
      </c>
      <c r="ELL93" s="6">
        <f t="shared" si="572"/>
        <v>0</v>
      </c>
      <c r="ELM93" s="6">
        <f t="shared" si="572"/>
        <v>0</v>
      </c>
      <c r="ELN93" s="6">
        <f t="shared" si="572"/>
        <v>0</v>
      </c>
      <c r="ELO93" s="6">
        <f t="shared" si="572"/>
        <v>0</v>
      </c>
      <c r="ELP93" s="6">
        <f t="shared" si="572"/>
        <v>0</v>
      </c>
      <c r="ELQ93" s="6">
        <f t="shared" si="572"/>
        <v>0</v>
      </c>
      <c r="ELR93" s="6">
        <f t="shared" si="572"/>
        <v>0</v>
      </c>
      <c r="ELS93" s="6">
        <f t="shared" si="572"/>
        <v>0</v>
      </c>
      <c r="ELT93" s="6">
        <f t="shared" si="572"/>
        <v>0</v>
      </c>
      <c r="ELU93" s="6">
        <f t="shared" si="572"/>
        <v>0</v>
      </c>
      <c r="ELV93" s="6">
        <f t="shared" si="572"/>
        <v>0</v>
      </c>
      <c r="ELW93" s="6">
        <f t="shared" si="572"/>
        <v>0</v>
      </c>
      <c r="ELX93" s="6">
        <f t="shared" si="572"/>
        <v>0</v>
      </c>
      <c r="ELY93" s="6">
        <f t="shared" si="572"/>
        <v>0</v>
      </c>
      <c r="ELZ93" s="6">
        <f t="shared" si="572"/>
        <v>0</v>
      </c>
      <c r="EMA93" s="6">
        <f t="shared" si="572"/>
        <v>0</v>
      </c>
      <c r="EMB93" s="6">
        <f t="shared" si="572"/>
        <v>0</v>
      </c>
      <c r="EMC93" s="6">
        <f t="shared" si="572"/>
        <v>0</v>
      </c>
      <c r="EMD93" s="6">
        <f t="shared" si="572"/>
        <v>0</v>
      </c>
      <c r="EME93" s="6">
        <f t="shared" si="572"/>
        <v>0</v>
      </c>
      <c r="EMF93" s="6">
        <f t="shared" si="572"/>
        <v>0</v>
      </c>
      <c r="EMG93" s="6">
        <f t="shared" si="572"/>
        <v>0</v>
      </c>
      <c r="EMH93" s="6">
        <f t="shared" si="572"/>
        <v>0</v>
      </c>
      <c r="EMI93" s="6">
        <f t="shared" si="572"/>
        <v>0</v>
      </c>
      <c r="EMJ93" s="6">
        <f t="shared" si="572"/>
        <v>0</v>
      </c>
      <c r="EMK93" s="6">
        <f t="shared" si="572"/>
        <v>0</v>
      </c>
      <c r="EML93" s="6">
        <f t="shared" si="572"/>
        <v>0</v>
      </c>
      <c r="EMM93" s="6">
        <f t="shared" ref="EMM93:EOX93" si="573">ELY95</f>
        <v>0</v>
      </c>
      <c r="EMN93" s="6">
        <f t="shared" si="573"/>
        <v>0</v>
      </c>
      <c r="EMO93" s="6">
        <f t="shared" si="573"/>
        <v>0</v>
      </c>
      <c r="EMP93" s="6">
        <f t="shared" si="573"/>
        <v>0</v>
      </c>
      <c r="EMQ93" s="6">
        <f t="shared" si="573"/>
        <v>0</v>
      </c>
      <c r="EMR93" s="6">
        <f t="shared" si="573"/>
        <v>0</v>
      </c>
      <c r="EMS93" s="6">
        <f t="shared" si="573"/>
        <v>0</v>
      </c>
      <c r="EMT93" s="6">
        <f t="shared" si="573"/>
        <v>0</v>
      </c>
      <c r="EMU93" s="6">
        <f t="shared" si="573"/>
        <v>0</v>
      </c>
      <c r="EMV93" s="6">
        <f t="shared" si="573"/>
        <v>0</v>
      </c>
      <c r="EMW93" s="6">
        <f t="shared" si="573"/>
        <v>0</v>
      </c>
      <c r="EMX93" s="6">
        <f t="shared" si="573"/>
        <v>0</v>
      </c>
      <c r="EMY93" s="6">
        <f t="shared" si="573"/>
        <v>0</v>
      </c>
      <c r="EMZ93" s="6">
        <f t="shared" si="573"/>
        <v>0</v>
      </c>
      <c r="ENA93" s="6">
        <f t="shared" si="573"/>
        <v>0</v>
      </c>
      <c r="ENB93" s="6">
        <f t="shared" si="573"/>
        <v>0</v>
      </c>
      <c r="ENC93" s="6">
        <f t="shared" si="573"/>
        <v>0</v>
      </c>
      <c r="END93" s="6">
        <f t="shared" si="573"/>
        <v>0</v>
      </c>
      <c r="ENE93" s="6">
        <f t="shared" si="573"/>
        <v>0</v>
      </c>
      <c r="ENF93" s="6">
        <f t="shared" si="573"/>
        <v>0</v>
      </c>
      <c r="ENG93" s="6">
        <f t="shared" si="573"/>
        <v>0</v>
      </c>
      <c r="ENH93" s="6">
        <f t="shared" si="573"/>
        <v>0</v>
      </c>
      <c r="ENI93" s="6">
        <f t="shared" si="573"/>
        <v>0</v>
      </c>
      <c r="ENJ93" s="6">
        <f t="shared" si="573"/>
        <v>0</v>
      </c>
      <c r="ENK93" s="6">
        <f t="shared" si="573"/>
        <v>0</v>
      </c>
      <c r="ENL93" s="6">
        <f t="shared" si="573"/>
        <v>0</v>
      </c>
      <c r="ENM93" s="6">
        <f t="shared" si="573"/>
        <v>0</v>
      </c>
      <c r="ENN93" s="6">
        <f t="shared" si="573"/>
        <v>0</v>
      </c>
      <c r="ENO93" s="6">
        <f t="shared" si="573"/>
        <v>0</v>
      </c>
      <c r="ENP93" s="6">
        <f t="shared" si="573"/>
        <v>0</v>
      </c>
      <c r="ENQ93" s="6">
        <f t="shared" si="573"/>
        <v>0</v>
      </c>
      <c r="ENR93" s="6">
        <f t="shared" si="573"/>
        <v>0</v>
      </c>
      <c r="ENS93" s="6">
        <f t="shared" si="573"/>
        <v>0</v>
      </c>
      <c r="ENT93" s="6">
        <f t="shared" si="573"/>
        <v>0</v>
      </c>
      <c r="ENU93" s="6">
        <f t="shared" si="573"/>
        <v>0</v>
      </c>
      <c r="ENV93" s="6">
        <f t="shared" si="573"/>
        <v>0</v>
      </c>
      <c r="ENW93" s="6">
        <f t="shared" si="573"/>
        <v>0</v>
      </c>
      <c r="ENX93" s="6">
        <f t="shared" si="573"/>
        <v>0</v>
      </c>
      <c r="ENY93" s="6">
        <f t="shared" si="573"/>
        <v>0</v>
      </c>
      <c r="ENZ93" s="6">
        <f t="shared" si="573"/>
        <v>0</v>
      </c>
      <c r="EOA93" s="6">
        <f t="shared" si="573"/>
        <v>0</v>
      </c>
      <c r="EOB93" s="6">
        <f t="shared" si="573"/>
        <v>0</v>
      </c>
      <c r="EOC93" s="6">
        <f t="shared" si="573"/>
        <v>0</v>
      </c>
      <c r="EOD93" s="6">
        <f t="shared" si="573"/>
        <v>0</v>
      </c>
      <c r="EOE93" s="6">
        <f t="shared" si="573"/>
        <v>0</v>
      </c>
      <c r="EOF93" s="6">
        <f t="shared" si="573"/>
        <v>0</v>
      </c>
      <c r="EOG93" s="6">
        <f t="shared" si="573"/>
        <v>0</v>
      </c>
      <c r="EOH93" s="6">
        <f t="shared" si="573"/>
        <v>0</v>
      </c>
      <c r="EOI93" s="6">
        <f t="shared" si="573"/>
        <v>0</v>
      </c>
      <c r="EOJ93" s="6">
        <f t="shared" si="573"/>
        <v>0</v>
      </c>
      <c r="EOK93" s="6">
        <f t="shared" si="573"/>
        <v>0</v>
      </c>
      <c r="EOL93" s="6">
        <f t="shared" si="573"/>
        <v>0</v>
      </c>
      <c r="EOM93" s="6">
        <f t="shared" si="573"/>
        <v>0</v>
      </c>
      <c r="EON93" s="6">
        <f t="shared" si="573"/>
        <v>0</v>
      </c>
      <c r="EOO93" s="6">
        <f t="shared" si="573"/>
        <v>0</v>
      </c>
      <c r="EOP93" s="6">
        <f t="shared" si="573"/>
        <v>0</v>
      </c>
      <c r="EOQ93" s="6">
        <f t="shared" si="573"/>
        <v>0</v>
      </c>
      <c r="EOR93" s="6">
        <f t="shared" si="573"/>
        <v>0</v>
      </c>
      <c r="EOS93" s="6">
        <f t="shared" si="573"/>
        <v>0</v>
      </c>
      <c r="EOT93" s="6">
        <f t="shared" si="573"/>
        <v>0</v>
      </c>
      <c r="EOU93" s="6">
        <f t="shared" si="573"/>
        <v>0</v>
      </c>
      <c r="EOV93" s="6">
        <f t="shared" si="573"/>
        <v>0</v>
      </c>
      <c r="EOW93" s="6">
        <f t="shared" si="573"/>
        <v>0</v>
      </c>
      <c r="EOX93" s="6">
        <f t="shared" si="573"/>
        <v>0</v>
      </c>
      <c r="EOY93" s="6">
        <f t="shared" ref="EOY93:ERJ93" si="574">EOK95</f>
        <v>0</v>
      </c>
      <c r="EOZ93" s="6">
        <f t="shared" si="574"/>
        <v>0</v>
      </c>
      <c r="EPA93" s="6">
        <f t="shared" si="574"/>
        <v>0</v>
      </c>
      <c r="EPB93" s="6">
        <f t="shared" si="574"/>
        <v>0</v>
      </c>
      <c r="EPC93" s="6">
        <f t="shared" si="574"/>
        <v>0</v>
      </c>
      <c r="EPD93" s="6">
        <f t="shared" si="574"/>
        <v>0</v>
      </c>
      <c r="EPE93" s="6">
        <f t="shared" si="574"/>
        <v>0</v>
      </c>
      <c r="EPF93" s="6">
        <f t="shared" si="574"/>
        <v>0</v>
      </c>
      <c r="EPG93" s="6">
        <f t="shared" si="574"/>
        <v>0</v>
      </c>
      <c r="EPH93" s="6">
        <f t="shared" si="574"/>
        <v>0</v>
      </c>
      <c r="EPI93" s="6">
        <f t="shared" si="574"/>
        <v>0</v>
      </c>
      <c r="EPJ93" s="6">
        <f t="shared" si="574"/>
        <v>0</v>
      </c>
      <c r="EPK93" s="6">
        <f t="shared" si="574"/>
        <v>0</v>
      </c>
      <c r="EPL93" s="6">
        <f t="shared" si="574"/>
        <v>0</v>
      </c>
      <c r="EPM93" s="6">
        <f t="shared" si="574"/>
        <v>0</v>
      </c>
      <c r="EPN93" s="6">
        <f t="shared" si="574"/>
        <v>0</v>
      </c>
      <c r="EPO93" s="6">
        <f t="shared" si="574"/>
        <v>0</v>
      </c>
      <c r="EPP93" s="6">
        <f t="shared" si="574"/>
        <v>0</v>
      </c>
      <c r="EPQ93" s="6">
        <f t="shared" si="574"/>
        <v>0</v>
      </c>
      <c r="EPR93" s="6">
        <f t="shared" si="574"/>
        <v>0</v>
      </c>
      <c r="EPS93" s="6">
        <f t="shared" si="574"/>
        <v>0</v>
      </c>
      <c r="EPT93" s="6">
        <f t="shared" si="574"/>
        <v>0</v>
      </c>
      <c r="EPU93" s="6">
        <f t="shared" si="574"/>
        <v>0</v>
      </c>
      <c r="EPV93" s="6">
        <f t="shared" si="574"/>
        <v>0</v>
      </c>
      <c r="EPW93" s="6">
        <f t="shared" si="574"/>
        <v>0</v>
      </c>
      <c r="EPX93" s="6">
        <f t="shared" si="574"/>
        <v>0</v>
      </c>
      <c r="EPY93" s="6">
        <f t="shared" si="574"/>
        <v>0</v>
      </c>
      <c r="EPZ93" s="6">
        <f t="shared" si="574"/>
        <v>0</v>
      </c>
      <c r="EQA93" s="6">
        <f t="shared" si="574"/>
        <v>0</v>
      </c>
      <c r="EQB93" s="6">
        <f t="shared" si="574"/>
        <v>0</v>
      </c>
      <c r="EQC93" s="6">
        <f t="shared" si="574"/>
        <v>0</v>
      </c>
      <c r="EQD93" s="6">
        <f t="shared" si="574"/>
        <v>0</v>
      </c>
      <c r="EQE93" s="6">
        <f t="shared" si="574"/>
        <v>0</v>
      </c>
      <c r="EQF93" s="6">
        <f t="shared" si="574"/>
        <v>0</v>
      </c>
      <c r="EQG93" s="6">
        <f t="shared" si="574"/>
        <v>0</v>
      </c>
      <c r="EQH93" s="6">
        <f t="shared" si="574"/>
        <v>0</v>
      </c>
      <c r="EQI93" s="6">
        <f t="shared" si="574"/>
        <v>0</v>
      </c>
      <c r="EQJ93" s="6">
        <f t="shared" si="574"/>
        <v>0</v>
      </c>
      <c r="EQK93" s="6">
        <f t="shared" si="574"/>
        <v>0</v>
      </c>
      <c r="EQL93" s="6">
        <f t="shared" si="574"/>
        <v>0</v>
      </c>
      <c r="EQM93" s="6">
        <f t="shared" si="574"/>
        <v>0</v>
      </c>
      <c r="EQN93" s="6">
        <f t="shared" si="574"/>
        <v>0</v>
      </c>
      <c r="EQO93" s="6">
        <f t="shared" si="574"/>
        <v>0</v>
      </c>
      <c r="EQP93" s="6">
        <f t="shared" si="574"/>
        <v>0</v>
      </c>
      <c r="EQQ93" s="6">
        <f t="shared" si="574"/>
        <v>0</v>
      </c>
      <c r="EQR93" s="6">
        <f t="shared" si="574"/>
        <v>0</v>
      </c>
      <c r="EQS93" s="6">
        <f t="shared" si="574"/>
        <v>0</v>
      </c>
      <c r="EQT93" s="6">
        <f t="shared" si="574"/>
        <v>0</v>
      </c>
      <c r="EQU93" s="6">
        <f t="shared" si="574"/>
        <v>0</v>
      </c>
      <c r="EQV93" s="6">
        <f t="shared" si="574"/>
        <v>0</v>
      </c>
      <c r="EQW93" s="6">
        <f t="shared" si="574"/>
        <v>0</v>
      </c>
      <c r="EQX93" s="6">
        <f t="shared" si="574"/>
        <v>0</v>
      </c>
      <c r="EQY93" s="6">
        <f t="shared" si="574"/>
        <v>0</v>
      </c>
      <c r="EQZ93" s="6">
        <f t="shared" si="574"/>
        <v>0</v>
      </c>
      <c r="ERA93" s="6">
        <f t="shared" si="574"/>
        <v>0</v>
      </c>
      <c r="ERB93" s="6">
        <f t="shared" si="574"/>
        <v>0</v>
      </c>
      <c r="ERC93" s="6">
        <f t="shared" si="574"/>
        <v>0</v>
      </c>
      <c r="ERD93" s="6">
        <f t="shared" si="574"/>
        <v>0</v>
      </c>
      <c r="ERE93" s="6">
        <f t="shared" si="574"/>
        <v>0</v>
      </c>
      <c r="ERF93" s="6">
        <f t="shared" si="574"/>
        <v>0</v>
      </c>
      <c r="ERG93" s="6">
        <f t="shared" si="574"/>
        <v>0</v>
      </c>
      <c r="ERH93" s="6">
        <f t="shared" si="574"/>
        <v>0</v>
      </c>
      <c r="ERI93" s="6">
        <f t="shared" si="574"/>
        <v>0</v>
      </c>
      <c r="ERJ93" s="6">
        <f t="shared" si="574"/>
        <v>0</v>
      </c>
      <c r="ERK93" s="6">
        <f t="shared" ref="ERK93:ETV93" si="575">EQW95</f>
        <v>0</v>
      </c>
      <c r="ERL93" s="6">
        <f t="shared" si="575"/>
        <v>0</v>
      </c>
      <c r="ERM93" s="6">
        <f t="shared" si="575"/>
        <v>0</v>
      </c>
      <c r="ERN93" s="6">
        <f t="shared" si="575"/>
        <v>0</v>
      </c>
      <c r="ERO93" s="6">
        <f t="shared" si="575"/>
        <v>0</v>
      </c>
      <c r="ERP93" s="6">
        <f t="shared" si="575"/>
        <v>0</v>
      </c>
      <c r="ERQ93" s="6">
        <f t="shared" si="575"/>
        <v>0</v>
      </c>
      <c r="ERR93" s="6">
        <f t="shared" si="575"/>
        <v>0</v>
      </c>
      <c r="ERS93" s="6">
        <f t="shared" si="575"/>
        <v>0</v>
      </c>
      <c r="ERT93" s="6">
        <f t="shared" si="575"/>
        <v>0</v>
      </c>
      <c r="ERU93" s="6">
        <f t="shared" si="575"/>
        <v>0</v>
      </c>
      <c r="ERV93" s="6">
        <f t="shared" si="575"/>
        <v>0</v>
      </c>
      <c r="ERW93" s="6">
        <f t="shared" si="575"/>
        <v>0</v>
      </c>
      <c r="ERX93" s="6">
        <f t="shared" si="575"/>
        <v>0</v>
      </c>
      <c r="ERY93" s="6">
        <f t="shared" si="575"/>
        <v>0</v>
      </c>
      <c r="ERZ93" s="6">
        <f t="shared" si="575"/>
        <v>0</v>
      </c>
      <c r="ESA93" s="6">
        <f t="shared" si="575"/>
        <v>0</v>
      </c>
      <c r="ESB93" s="6">
        <f t="shared" si="575"/>
        <v>0</v>
      </c>
      <c r="ESC93" s="6">
        <f t="shared" si="575"/>
        <v>0</v>
      </c>
      <c r="ESD93" s="6">
        <f t="shared" si="575"/>
        <v>0</v>
      </c>
      <c r="ESE93" s="6">
        <f t="shared" si="575"/>
        <v>0</v>
      </c>
      <c r="ESF93" s="6">
        <f t="shared" si="575"/>
        <v>0</v>
      </c>
      <c r="ESG93" s="6">
        <f t="shared" si="575"/>
        <v>0</v>
      </c>
      <c r="ESH93" s="6">
        <f t="shared" si="575"/>
        <v>0</v>
      </c>
      <c r="ESI93" s="6">
        <f t="shared" si="575"/>
        <v>0</v>
      </c>
      <c r="ESJ93" s="6">
        <f t="shared" si="575"/>
        <v>0</v>
      </c>
      <c r="ESK93" s="6">
        <f t="shared" si="575"/>
        <v>0</v>
      </c>
      <c r="ESL93" s="6">
        <f t="shared" si="575"/>
        <v>0</v>
      </c>
      <c r="ESM93" s="6">
        <f t="shared" si="575"/>
        <v>0</v>
      </c>
      <c r="ESN93" s="6">
        <f t="shared" si="575"/>
        <v>0</v>
      </c>
      <c r="ESO93" s="6">
        <f t="shared" si="575"/>
        <v>0</v>
      </c>
      <c r="ESP93" s="6">
        <f t="shared" si="575"/>
        <v>0</v>
      </c>
      <c r="ESQ93" s="6">
        <f t="shared" si="575"/>
        <v>0</v>
      </c>
      <c r="ESR93" s="6">
        <f t="shared" si="575"/>
        <v>0</v>
      </c>
      <c r="ESS93" s="6">
        <f t="shared" si="575"/>
        <v>0</v>
      </c>
      <c r="EST93" s="6">
        <f t="shared" si="575"/>
        <v>0</v>
      </c>
      <c r="ESU93" s="6">
        <f t="shared" si="575"/>
        <v>0</v>
      </c>
      <c r="ESV93" s="6">
        <f t="shared" si="575"/>
        <v>0</v>
      </c>
      <c r="ESW93" s="6">
        <f t="shared" si="575"/>
        <v>0</v>
      </c>
      <c r="ESX93" s="6">
        <f t="shared" si="575"/>
        <v>0</v>
      </c>
      <c r="ESY93" s="6">
        <f t="shared" si="575"/>
        <v>0</v>
      </c>
      <c r="ESZ93" s="6">
        <f t="shared" si="575"/>
        <v>0</v>
      </c>
      <c r="ETA93" s="6">
        <f t="shared" si="575"/>
        <v>0</v>
      </c>
      <c r="ETB93" s="6">
        <f t="shared" si="575"/>
        <v>0</v>
      </c>
      <c r="ETC93" s="6">
        <f t="shared" si="575"/>
        <v>0</v>
      </c>
      <c r="ETD93" s="6">
        <f t="shared" si="575"/>
        <v>0</v>
      </c>
      <c r="ETE93" s="6">
        <f t="shared" si="575"/>
        <v>0</v>
      </c>
      <c r="ETF93" s="6">
        <f t="shared" si="575"/>
        <v>0</v>
      </c>
      <c r="ETG93" s="6">
        <f t="shared" si="575"/>
        <v>0</v>
      </c>
      <c r="ETH93" s="6">
        <f t="shared" si="575"/>
        <v>0</v>
      </c>
      <c r="ETI93" s="6">
        <f t="shared" si="575"/>
        <v>0</v>
      </c>
      <c r="ETJ93" s="6">
        <f t="shared" si="575"/>
        <v>0</v>
      </c>
      <c r="ETK93" s="6">
        <f t="shared" si="575"/>
        <v>0</v>
      </c>
      <c r="ETL93" s="6">
        <f t="shared" si="575"/>
        <v>0</v>
      </c>
      <c r="ETM93" s="6">
        <f t="shared" si="575"/>
        <v>0</v>
      </c>
      <c r="ETN93" s="6">
        <f t="shared" si="575"/>
        <v>0</v>
      </c>
      <c r="ETO93" s="6">
        <f t="shared" si="575"/>
        <v>0</v>
      </c>
      <c r="ETP93" s="6">
        <f t="shared" si="575"/>
        <v>0</v>
      </c>
      <c r="ETQ93" s="6">
        <f t="shared" si="575"/>
        <v>0</v>
      </c>
      <c r="ETR93" s="6">
        <f t="shared" si="575"/>
        <v>0</v>
      </c>
      <c r="ETS93" s="6">
        <f t="shared" si="575"/>
        <v>0</v>
      </c>
      <c r="ETT93" s="6">
        <f t="shared" si="575"/>
        <v>0</v>
      </c>
      <c r="ETU93" s="6">
        <f t="shared" si="575"/>
        <v>0</v>
      </c>
      <c r="ETV93" s="6">
        <f t="shared" si="575"/>
        <v>0</v>
      </c>
      <c r="ETW93" s="6">
        <f t="shared" ref="ETW93:EWH93" si="576">ETI95</f>
        <v>0</v>
      </c>
      <c r="ETX93" s="6">
        <f t="shared" si="576"/>
        <v>0</v>
      </c>
      <c r="ETY93" s="6">
        <f t="shared" si="576"/>
        <v>0</v>
      </c>
      <c r="ETZ93" s="6">
        <f t="shared" si="576"/>
        <v>0</v>
      </c>
      <c r="EUA93" s="6">
        <f t="shared" si="576"/>
        <v>0</v>
      </c>
      <c r="EUB93" s="6">
        <f t="shared" si="576"/>
        <v>0</v>
      </c>
      <c r="EUC93" s="6">
        <f t="shared" si="576"/>
        <v>0</v>
      </c>
      <c r="EUD93" s="6">
        <f t="shared" si="576"/>
        <v>0</v>
      </c>
      <c r="EUE93" s="6">
        <f t="shared" si="576"/>
        <v>0</v>
      </c>
      <c r="EUF93" s="6">
        <f t="shared" si="576"/>
        <v>0</v>
      </c>
      <c r="EUG93" s="6">
        <f t="shared" si="576"/>
        <v>0</v>
      </c>
      <c r="EUH93" s="6">
        <f t="shared" si="576"/>
        <v>0</v>
      </c>
      <c r="EUI93" s="6">
        <f t="shared" si="576"/>
        <v>0</v>
      </c>
      <c r="EUJ93" s="6">
        <f t="shared" si="576"/>
        <v>0</v>
      </c>
      <c r="EUK93" s="6">
        <f t="shared" si="576"/>
        <v>0</v>
      </c>
      <c r="EUL93" s="6">
        <f t="shared" si="576"/>
        <v>0</v>
      </c>
      <c r="EUM93" s="6">
        <f t="shared" si="576"/>
        <v>0</v>
      </c>
      <c r="EUN93" s="6">
        <f t="shared" si="576"/>
        <v>0</v>
      </c>
      <c r="EUO93" s="6">
        <f t="shared" si="576"/>
        <v>0</v>
      </c>
      <c r="EUP93" s="6">
        <f t="shared" si="576"/>
        <v>0</v>
      </c>
      <c r="EUQ93" s="6">
        <f t="shared" si="576"/>
        <v>0</v>
      </c>
      <c r="EUR93" s="6">
        <f t="shared" si="576"/>
        <v>0</v>
      </c>
      <c r="EUS93" s="6">
        <f t="shared" si="576"/>
        <v>0</v>
      </c>
      <c r="EUT93" s="6">
        <f t="shared" si="576"/>
        <v>0</v>
      </c>
      <c r="EUU93" s="6">
        <f t="shared" si="576"/>
        <v>0</v>
      </c>
      <c r="EUV93" s="6">
        <f t="shared" si="576"/>
        <v>0</v>
      </c>
      <c r="EUW93" s="6">
        <f t="shared" si="576"/>
        <v>0</v>
      </c>
      <c r="EUX93" s="6">
        <f t="shared" si="576"/>
        <v>0</v>
      </c>
      <c r="EUY93" s="6">
        <f t="shared" si="576"/>
        <v>0</v>
      </c>
      <c r="EUZ93" s="6">
        <f t="shared" si="576"/>
        <v>0</v>
      </c>
      <c r="EVA93" s="6">
        <f t="shared" si="576"/>
        <v>0</v>
      </c>
      <c r="EVB93" s="6">
        <f t="shared" si="576"/>
        <v>0</v>
      </c>
      <c r="EVC93" s="6">
        <f t="shared" si="576"/>
        <v>0</v>
      </c>
      <c r="EVD93" s="6">
        <f t="shared" si="576"/>
        <v>0</v>
      </c>
      <c r="EVE93" s="6">
        <f t="shared" si="576"/>
        <v>0</v>
      </c>
      <c r="EVF93" s="6">
        <f t="shared" si="576"/>
        <v>0</v>
      </c>
      <c r="EVG93" s="6">
        <f t="shared" si="576"/>
        <v>0</v>
      </c>
      <c r="EVH93" s="6">
        <f t="shared" si="576"/>
        <v>0</v>
      </c>
      <c r="EVI93" s="6">
        <f t="shared" si="576"/>
        <v>0</v>
      </c>
      <c r="EVJ93" s="6">
        <f t="shared" si="576"/>
        <v>0</v>
      </c>
      <c r="EVK93" s="6">
        <f t="shared" si="576"/>
        <v>0</v>
      </c>
      <c r="EVL93" s="6">
        <f t="shared" si="576"/>
        <v>0</v>
      </c>
      <c r="EVM93" s="6">
        <f t="shared" si="576"/>
        <v>0</v>
      </c>
      <c r="EVN93" s="6">
        <f t="shared" si="576"/>
        <v>0</v>
      </c>
      <c r="EVO93" s="6">
        <f t="shared" si="576"/>
        <v>0</v>
      </c>
      <c r="EVP93" s="6">
        <f t="shared" si="576"/>
        <v>0</v>
      </c>
      <c r="EVQ93" s="6">
        <f t="shared" si="576"/>
        <v>0</v>
      </c>
      <c r="EVR93" s="6">
        <f t="shared" si="576"/>
        <v>0</v>
      </c>
      <c r="EVS93" s="6">
        <f t="shared" si="576"/>
        <v>0</v>
      </c>
      <c r="EVT93" s="6">
        <f t="shared" si="576"/>
        <v>0</v>
      </c>
      <c r="EVU93" s="6">
        <f t="shared" si="576"/>
        <v>0</v>
      </c>
      <c r="EVV93" s="6">
        <f t="shared" si="576"/>
        <v>0</v>
      </c>
      <c r="EVW93" s="6">
        <f t="shared" si="576"/>
        <v>0</v>
      </c>
      <c r="EVX93" s="6">
        <f t="shared" si="576"/>
        <v>0</v>
      </c>
      <c r="EVY93" s="6">
        <f t="shared" si="576"/>
        <v>0</v>
      </c>
      <c r="EVZ93" s="6">
        <f t="shared" si="576"/>
        <v>0</v>
      </c>
      <c r="EWA93" s="6">
        <f t="shared" si="576"/>
        <v>0</v>
      </c>
      <c r="EWB93" s="6">
        <f t="shared" si="576"/>
        <v>0</v>
      </c>
      <c r="EWC93" s="6">
        <f t="shared" si="576"/>
        <v>0</v>
      </c>
      <c r="EWD93" s="6">
        <f t="shared" si="576"/>
        <v>0</v>
      </c>
      <c r="EWE93" s="6">
        <f t="shared" si="576"/>
        <v>0</v>
      </c>
      <c r="EWF93" s="6">
        <f t="shared" si="576"/>
        <v>0</v>
      </c>
      <c r="EWG93" s="6">
        <f t="shared" si="576"/>
        <v>0</v>
      </c>
      <c r="EWH93" s="6">
        <f t="shared" si="576"/>
        <v>0</v>
      </c>
      <c r="EWI93" s="6">
        <f t="shared" ref="EWI93:EYT93" si="577">EVU95</f>
        <v>0</v>
      </c>
      <c r="EWJ93" s="6">
        <f t="shared" si="577"/>
        <v>0</v>
      </c>
      <c r="EWK93" s="6">
        <f t="shared" si="577"/>
        <v>0</v>
      </c>
      <c r="EWL93" s="6">
        <f t="shared" si="577"/>
        <v>0</v>
      </c>
      <c r="EWM93" s="6">
        <f t="shared" si="577"/>
        <v>0</v>
      </c>
      <c r="EWN93" s="6">
        <f t="shared" si="577"/>
        <v>0</v>
      </c>
      <c r="EWO93" s="6">
        <f t="shared" si="577"/>
        <v>0</v>
      </c>
      <c r="EWP93" s="6">
        <f t="shared" si="577"/>
        <v>0</v>
      </c>
      <c r="EWQ93" s="6">
        <f t="shared" si="577"/>
        <v>0</v>
      </c>
      <c r="EWR93" s="6">
        <f t="shared" si="577"/>
        <v>0</v>
      </c>
      <c r="EWS93" s="6">
        <f t="shared" si="577"/>
        <v>0</v>
      </c>
      <c r="EWT93" s="6">
        <f t="shared" si="577"/>
        <v>0</v>
      </c>
      <c r="EWU93" s="6">
        <f t="shared" si="577"/>
        <v>0</v>
      </c>
      <c r="EWV93" s="6">
        <f t="shared" si="577"/>
        <v>0</v>
      </c>
      <c r="EWW93" s="6">
        <f t="shared" si="577"/>
        <v>0</v>
      </c>
      <c r="EWX93" s="6">
        <f t="shared" si="577"/>
        <v>0</v>
      </c>
      <c r="EWY93" s="6">
        <f t="shared" si="577"/>
        <v>0</v>
      </c>
      <c r="EWZ93" s="6">
        <f t="shared" si="577"/>
        <v>0</v>
      </c>
      <c r="EXA93" s="6">
        <f t="shared" si="577"/>
        <v>0</v>
      </c>
      <c r="EXB93" s="6">
        <f t="shared" si="577"/>
        <v>0</v>
      </c>
      <c r="EXC93" s="6">
        <f t="shared" si="577"/>
        <v>0</v>
      </c>
      <c r="EXD93" s="6">
        <f t="shared" si="577"/>
        <v>0</v>
      </c>
      <c r="EXE93" s="6">
        <f t="shared" si="577"/>
        <v>0</v>
      </c>
      <c r="EXF93" s="6">
        <f t="shared" si="577"/>
        <v>0</v>
      </c>
      <c r="EXG93" s="6">
        <f t="shared" si="577"/>
        <v>0</v>
      </c>
      <c r="EXH93" s="6">
        <f t="shared" si="577"/>
        <v>0</v>
      </c>
      <c r="EXI93" s="6">
        <f t="shared" si="577"/>
        <v>0</v>
      </c>
      <c r="EXJ93" s="6">
        <f t="shared" si="577"/>
        <v>0</v>
      </c>
      <c r="EXK93" s="6">
        <f t="shared" si="577"/>
        <v>0</v>
      </c>
      <c r="EXL93" s="6">
        <f t="shared" si="577"/>
        <v>0</v>
      </c>
      <c r="EXM93" s="6">
        <f t="shared" si="577"/>
        <v>0</v>
      </c>
      <c r="EXN93" s="6">
        <f t="shared" si="577"/>
        <v>0</v>
      </c>
      <c r="EXO93" s="6">
        <f t="shared" si="577"/>
        <v>0</v>
      </c>
      <c r="EXP93" s="6">
        <f t="shared" si="577"/>
        <v>0</v>
      </c>
      <c r="EXQ93" s="6">
        <f t="shared" si="577"/>
        <v>0</v>
      </c>
      <c r="EXR93" s="6">
        <f t="shared" si="577"/>
        <v>0</v>
      </c>
      <c r="EXS93" s="6">
        <f t="shared" si="577"/>
        <v>0</v>
      </c>
      <c r="EXT93" s="6">
        <f t="shared" si="577"/>
        <v>0</v>
      </c>
      <c r="EXU93" s="6">
        <f t="shared" si="577"/>
        <v>0</v>
      </c>
      <c r="EXV93" s="6">
        <f t="shared" si="577"/>
        <v>0</v>
      </c>
      <c r="EXW93" s="6">
        <f t="shared" si="577"/>
        <v>0</v>
      </c>
      <c r="EXX93" s="6">
        <f t="shared" si="577"/>
        <v>0</v>
      </c>
      <c r="EXY93" s="6">
        <f t="shared" si="577"/>
        <v>0</v>
      </c>
      <c r="EXZ93" s="6">
        <f t="shared" si="577"/>
        <v>0</v>
      </c>
      <c r="EYA93" s="6">
        <f t="shared" si="577"/>
        <v>0</v>
      </c>
      <c r="EYB93" s="6">
        <f t="shared" si="577"/>
        <v>0</v>
      </c>
      <c r="EYC93" s="6">
        <f t="shared" si="577"/>
        <v>0</v>
      </c>
      <c r="EYD93" s="6">
        <f t="shared" si="577"/>
        <v>0</v>
      </c>
      <c r="EYE93" s="6">
        <f t="shared" si="577"/>
        <v>0</v>
      </c>
      <c r="EYF93" s="6">
        <f t="shared" si="577"/>
        <v>0</v>
      </c>
      <c r="EYG93" s="6">
        <f t="shared" si="577"/>
        <v>0</v>
      </c>
      <c r="EYH93" s="6">
        <f t="shared" si="577"/>
        <v>0</v>
      </c>
      <c r="EYI93" s="6">
        <f t="shared" si="577"/>
        <v>0</v>
      </c>
      <c r="EYJ93" s="6">
        <f t="shared" si="577"/>
        <v>0</v>
      </c>
      <c r="EYK93" s="6">
        <f t="shared" si="577"/>
        <v>0</v>
      </c>
      <c r="EYL93" s="6">
        <f t="shared" si="577"/>
        <v>0</v>
      </c>
      <c r="EYM93" s="6">
        <f t="shared" si="577"/>
        <v>0</v>
      </c>
      <c r="EYN93" s="6">
        <f t="shared" si="577"/>
        <v>0</v>
      </c>
      <c r="EYO93" s="6">
        <f t="shared" si="577"/>
        <v>0</v>
      </c>
      <c r="EYP93" s="6">
        <f t="shared" si="577"/>
        <v>0</v>
      </c>
      <c r="EYQ93" s="6">
        <f t="shared" si="577"/>
        <v>0</v>
      </c>
      <c r="EYR93" s="6">
        <f t="shared" si="577"/>
        <v>0</v>
      </c>
      <c r="EYS93" s="6">
        <f t="shared" si="577"/>
        <v>0</v>
      </c>
      <c r="EYT93" s="6">
        <f t="shared" si="577"/>
        <v>0</v>
      </c>
      <c r="EYU93" s="6">
        <f t="shared" ref="EYU93:FBF93" si="578">EYG95</f>
        <v>0</v>
      </c>
      <c r="EYV93" s="6">
        <f t="shared" si="578"/>
        <v>0</v>
      </c>
      <c r="EYW93" s="6">
        <f t="shared" si="578"/>
        <v>0</v>
      </c>
      <c r="EYX93" s="6">
        <f t="shared" si="578"/>
        <v>0</v>
      </c>
      <c r="EYY93" s="6">
        <f t="shared" si="578"/>
        <v>0</v>
      </c>
      <c r="EYZ93" s="6">
        <f t="shared" si="578"/>
        <v>0</v>
      </c>
      <c r="EZA93" s="6">
        <f t="shared" si="578"/>
        <v>0</v>
      </c>
      <c r="EZB93" s="6">
        <f t="shared" si="578"/>
        <v>0</v>
      </c>
      <c r="EZC93" s="6">
        <f t="shared" si="578"/>
        <v>0</v>
      </c>
      <c r="EZD93" s="6">
        <f t="shared" si="578"/>
        <v>0</v>
      </c>
      <c r="EZE93" s="6">
        <f t="shared" si="578"/>
        <v>0</v>
      </c>
      <c r="EZF93" s="6">
        <f t="shared" si="578"/>
        <v>0</v>
      </c>
      <c r="EZG93" s="6">
        <f t="shared" si="578"/>
        <v>0</v>
      </c>
      <c r="EZH93" s="6">
        <f t="shared" si="578"/>
        <v>0</v>
      </c>
      <c r="EZI93" s="6">
        <f t="shared" si="578"/>
        <v>0</v>
      </c>
      <c r="EZJ93" s="6">
        <f t="shared" si="578"/>
        <v>0</v>
      </c>
      <c r="EZK93" s="6">
        <f t="shared" si="578"/>
        <v>0</v>
      </c>
      <c r="EZL93" s="6">
        <f t="shared" si="578"/>
        <v>0</v>
      </c>
      <c r="EZM93" s="6">
        <f t="shared" si="578"/>
        <v>0</v>
      </c>
      <c r="EZN93" s="6">
        <f t="shared" si="578"/>
        <v>0</v>
      </c>
      <c r="EZO93" s="6">
        <f t="shared" si="578"/>
        <v>0</v>
      </c>
      <c r="EZP93" s="6">
        <f t="shared" si="578"/>
        <v>0</v>
      </c>
      <c r="EZQ93" s="6">
        <f t="shared" si="578"/>
        <v>0</v>
      </c>
      <c r="EZR93" s="6">
        <f t="shared" si="578"/>
        <v>0</v>
      </c>
      <c r="EZS93" s="6">
        <f t="shared" si="578"/>
        <v>0</v>
      </c>
      <c r="EZT93" s="6">
        <f t="shared" si="578"/>
        <v>0</v>
      </c>
      <c r="EZU93" s="6">
        <f t="shared" si="578"/>
        <v>0</v>
      </c>
      <c r="EZV93" s="6">
        <f t="shared" si="578"/>
        <v>0</v>
      </c>
      <c r="EZW93" s="6">
        <f t="shared" si="578"/>
        <v>0</v>
      </c>
      <c r="EZX93" s="6">
        <f t="shared" si="578"/>
        <v>0</v>
      </c>
      <c r="EZY93" s="6">
        <f t="shared" si="578"/>
        <v>0</v>
      </c>
      <c r="EZZ93" s="6">
        <f t="shared" si="578"/>
        <v>0</v>
      </c>
      <c r="FAA93" s="6">
        <f t="shared" si="578"/>
        <v>0</v>
      </c>
      <c r="FAB93" s="6">
        <f t="shared" si="578"/>
        <v>0</v>
      </c>
      <c r="FAC93" s="6">
        <f t="shared" si="578"/>
        <v>0</v>
      </c>
      <c r="FAD93" s="6">
        <f t="shared" si="578"/>
        <v>0</v>
      </c>
      <c r="FAE93" s="6">
        <f t="shared" si="578"/>
        <v>0</v>
      </c>
      <c r="FAF93" s="6">
        <f t="shared" si="578"/>
        <v>0</v>
      </c>
      <c r="FAG93" s="6">
        <f t="shared" si="578"/>
        <v>0</v>
      </c>
      <c r="FAH93" s="6">
        <f t="shared" si="578"/>
        <v>0</v>
      </c>
      <c r="FAI93" s="6">
        <f t="shared" si="578"/>
        <v>0</v>
      </c>
      <c r="FAJ93" s="6">
        <f t="shared" si="578"/>
        <v>0</v>
      </c>
      <c r="FAK93" s="6">
        <f t="shared" si="578"/>
        <v>0</v>
      </c>
      <c r="FAL93" s="6">
        <f t="shared" si="578"/>
        <v>0</v>
      </c>
      <c r="FAM93" s="6">
        <f t="shared" si="578"/>
        <v>0</v>
      </c>
      <c r="FAN93" s="6">
        <f t="shared" si="578"/>
        <v>0</v>
      </c>
      <c r="FAO93" s="6">
        <f t="shared" si="578"/>
        <v>0</v>
      </c>
      <c r="FAP93" s="6">
        <f t="shared" si="578"/>
        <v>0</v>
      </c>
      <c r="FAQ93" s="6">
        <f t="shared" si="578"/>
        <v>0</v>
      </c>
      <c r="FAR93" s="6">
        <f t="shared" si="578"/>
        <v>0</v>
      </c>
      <c r="FAS93" s="6">
        <f t="shared" si="578"/>
        <v>0</v>
      </c>
      <c r="FAT93" s="6">
        <f t="shared" si="578"/>
        <v>0</v>
      </c>
      <c r="FAU93" s="6">
        <f t="shared" si="578"/>
        <v>0</v>
      </c>
      <c r="FAV93" s="6">
        <f t="shared" si="578"/>
        <v>0</v>
      </c>
      <c r="FAW93" s="6">
        <f t="shared" si="578"/>
        <v>0</v>
      </c>
      <c r="FAX93" s="6">
        <f t="shared" si="578"/>
        <v>0</v>
      </c>
      <c r="FAY93" s="6">
        <f t="shared" si="578"/>
        <v>0</v>
      </c>
      <c r="FAZ93" s="6">
        <f t="shared" si="578"/>
        <v>0</v>
      </c>
      <c r="FBA93" s="6">
        <f t="shared" si="578"/>
        <v>0</v>
      </c>
      <c r="FBB93" s="6">
        <f t="shared" si="578"/>
        <v>0</v>
      </c>
      <c r="FBC93" s="6">
        <f t="shared" si="578"/>
        <v>0</v>
      </c>
      <c r="FBD93" s="6">
        <f t="shared" si="578"/>
        <v>0</v>
      </c>
      <c r="FBE93" s="6">
        <f t="shared" si="578"/>
        <v>0</v>
      </c>
      <c r="FBF93" s="6">
        <f t="shared" si="578"/>
        <v>0</v>
      </c>
      <c r="FBG93" s="6">
        <f t="shared" ref="FBG93:FDR93" si="579">FAS95</f>
        <v>0</v>
      </c>
      <c r="FBH93" s="6">
        <f t="shared" si="579"/>
        <v>0</v>
      </c>
      <c r="FBI93" s="6">
        <f t="shared" si="579"/>
        <v>0</v>
      </c>
      <c r="FBJ93" s="6">
        <f t="shared" si="579"/>
        <v>0</v>
      </c>
      <c r="FBK93" s="6">
        <f t="shared" si="579"/>
        <v>0</v>
      </c>
      <c r="FBL93" s="6">
        <f t="shared" si="579"/>
        <v>0</v>
      </c>
      <c r="FBM93" s="6">
        <f t="shared" si="579"/>
        <v>0</v>
      </c>
      <c r="FBN93" s="6">
        <f t="shared" si="579"/>
        <v>0</v>
      </c>
      <c r="FBO93" s="6">
        <f t="shared" si="579"/>
        <v>0</v>
      </c>
      <c r="FBP93" s="6">
        <f t="shared" si="579"/>
        <v>0</v>
      </c>
      <c r="FBQ93" s="6">
        <f t="shared" si="579"/>
        <v>0</v>
      </c>
      <c r="FBR93" s="6">
        <f t="shared" si="579"/>
        <v>0</v>
      </c>
      <c r="FBS93" s="6">
        <f t="shared" si="579"/>
        <v>0</v>
      </c>
      <c r="FBT93" s="6">
        <f t="shared" si="579"/>
        <v>0</v>
      </c>
      <c r="FBU93" s="6">
        <f t="shared" si="579"/>
        <v>0</v>
      </c>
      <c r="FBV93" s="6">
        <f t="shared" si="579"/>
        <v>0</v>
      </c>
      <c r="FBW93" s="6">
        <f t="shared" si="579"/>
        <v>0</v>
      </c>
      <c r="FBX93" s="6">
        <f t="shared" si="579"/>
        <v>0</v>
      </c>
      <c r="FBY93" s="6">
        <f t="shared" si="579"/>
        <v>0</v>
      </c>
      <c r="FBZ93" s="6">
        <f t="shared" si="579"/>
        <v>0</v>
      </c>
      <c r="FCA93" s="6">
        <f t="shared" si="579"/>
        <v>0</v>
      </c>
      <c r="FCB93" s="6">
        <f t="shared" si="579"/>
        <v>0</v>
      </c>
      <c r="FCC93" s="6">
        <f t="shared" si="579"/>
        <v>0</v>
      </c>
      <c r="FCD93" s="6">
        <f t="shared" si="579"/>
        <v>0</v>
      </c>
      <c r="FCE93" s="6">
        <f t="shared" si="579"/>
        <v>0</v>
      </c>
      <c r="FCF93" s="6">
        <f t="shared" si="579"/>
        <v>0</v>
      </c>
      <c r="FCG93" s="6">
        <f t="shared" si="579"/>
        <v>0</v>
      </c>
      <c r="FCH93" s="6">
        <f t="shared" si="579"/>
        <v>0</v>
      </c>
      <c r="FCI93" s="6">
        <f t="shared" si="579"/>
        <v>0</v>
      </c>
      <c r="FCJ93" s="6">
        <f t="shared" si="579"/>
        <v>0</v>
      </c>
      <c r="FCK93" s="6">
        <f t="shared" si="579"/>
        <v>0</v>
      </c>
      <c r="FCL93" s="6">
        <f t="shared" si="579"/>
        <v>0</v>
      </c>
      <c r="FCM93" s="6">
        <f t="shared" si="579"/>
        <v>0</v>
      </c>
      <c r="FCN93" s="6">
        <f t="shared" si="579"/>
        <v>0</v>
      </c>
      <c r="FCO93" s="6">
        <f t="shared" si="579"/>
        <v>0</v>
      </c>
      <c r="FCP93" s="6">
        <f t="shared" si="579"/>
        <v>0</v>
      </c>
      <c r="FCQ93" s="6">
        <f t="shared" si="579"/>
        <v>0</v>
      </c>
      <c r="FCR93" s="6">
        <f t="shared" si="579"/>
        <v>0</v>
      </c>
      <c r="FCS93" s="6">
        <f t="shared" si="579"/>
        <v>0</v>
      </c>
      <c r="FCT93" s="6">
        <f t="shared" si="579"/>
        <v>0</v>
      </c>
      <c r="FCU93" s="6">
        <f t="shared" si="579"/>
        <v>0</v>
      </c>
      <c r="FCV93" s="6">
        <f t="shared" si="579"/>
        <v>0</v>
      </c>
      <c r="FCW93" s="6">
        <f t="shared" si="579"/>
        <v>0</v>
      </c>
      <c r="FCX93" s="6">
        <f t="shared" si="579"/>
        <v>0</v>
      </c>
      <c r="FCY93" s="6">
        <f t="shared" si="579"/>
        <v>0</v>
      </c>
      <c r="FCZ93" s="6">
        <f t="shared" si="579"/>
        <v>0</v>
      </c>
      <c r="FDA93" s="6">
        <f t="shared" si="579"/>
        <v>0</v>
      </c>
      <c r="FDB93" s="6">
        <f t="shared" si="579"/>
        <v>0</v>
      </c>
      <c r="FDC93" s="6">
        <f t="shared" si="579"/>
        <v>0</v>
      </c>
      <c r="FDD93" s="6">
        <f t="shared" si="579"/>
        <v>0</v>
      </c>
      <c r="FDE93" s="6">
        <f t="shared" si="579"/>
        <v>0</v>
      </c>
      <c r="FDF93" s="6">
        <f t="shared" si="579"/>
        <v>0</v>
      </c>
      <c r="FDG93" s="6">
        <f t="shared" si="579"/>
        <v>0</v>
      </c>
      <c r="FDH93" s="6">
        <f t="shared" si="579"/>
        <v>0</v>
      </c>
      <c r="FDI93" s="6">
        <f t="shared" si="579"/>
        <v>0</v>
      </c>
      <c r="FDJ93" s="6">
        <f t="shared" si="579"/>
        <v>0</v>
      </c>
      <c r="FDK93" s="6">
        <f t="shared" si="579"/>
        <v>0</v>
      </c>
      <c r="FDL93" s="6">
        <f t="shared" si="579"/>
        <v>0</v>
      </c>
      <c r="FDM93" s="6">
        <f t="shared" si="579"/>
        <v>0</v>
      </c>
      <c r="FDN93" s="6">
        <f t="shared" si="579"/>
        <v>0</v>
      </c>
      <c r="FDO93" s="6">
        <f t="shared" si="579"/>
        <v>0</v>
      </c>
      <c r="FDP93" s="6">
        <f t="shared" si="579"/>
        <v>0</v>
      </c>
      <c r="FDQ93" s="6">
        <f t="shared" si="579"/>
        <v>0</v>
      </c>
      <c r="FDR93" s="6">
        <f t="shared" si="579"/>
        <v>0</v>
      </c>
      <c r="FDS93" s="6">
        <f t="shared" ref="FDS93:FGD93" si="580">FDE95</f>
        <v>0</v>
      </c>
      <c r="FDT93" s="6">
        <f t="shared" si="580"/>
        <v>0</v>
      </c>
      <c r="FDU93" s="6">
        <f t="shared" si="580"/>
        <v>0</v>
      </c>
      <c r="FDV93" s="6">
        <f t="shared" si="580"/>
        <v>0</v>
      </c>
      <c r="FDW93" s="6">
        <f t="shared" si="580"/>
        <v>0</v>
      </c>
      <c r="FDX93" s="6">
        <f t="shared" si="580"/>
        <v>0</v>
      </c>
      <c r="FDY93" s="6">
        <f t="shared" si="580"/>
        <v>0</v>
      </c>
      <c r="FDZ93" s="6">
        <f t="shared" si="580"/>
        <v>0</v>
      </c>
      <c r="FEA93" s="6">
        <f t="shared" si="580"/>
        <v>0</v>
      </c>
      <c r="FEB93" s="6">
        <f t="shared" si="580"/>
        <v>0</v>
      </c>
      <c r="FEC93" s="6">
        <f t="shared" si="580"/>
        <v>0</v>
      </c>
      <c r="FED93" s="6">
        <f t="shared" si="580"/>
        <v>0</v>
      </c>
      <c r="FEE93" s="6">
        <f t="shared" si="580"/>
        <v>0</v>
      </c>
      <c r="FEF93" s="6">
        <f t="shared" si="580"/>
        <v>0</v>
      </c>
      <c r="FEG93" s="6">
        <f t="shared" si="580"/>
        <v>0</v>
      </c>
      <c r="FEH93" s="6">
        <f t="shared" si="580"/>
        <v>0</v>
      </c>
      <c r="FEI93" s="6">
        <f t="shared" si="580"/>
        <v>0</v>
      </c>
      <c r="FEJ93" s="6">
        <f t="shared" si="580"/>
        <v>0</v>
      </c>
      <c r="FEK93" s="6">
        <f t="shared" si="580"/>
        <v>0</v>
      </c>
      <c r="FEL93" s="6">
        <f t="shared" si="580"/>
        <v>0</v>
      </c>
      <c r="FEM93" s="6">
        <f t="shared" si="580"/>
        <v>0</v>
      </c>
      <c r="FEN93" s="6">
        <f t="shared" si="580"/>
        <v>0</v>
      </c>
      <c r="FEO93" s="6">
        <f t="shared" si="580"/>
        <v>0</v>
      </c>
      <c r="FEP93" s="6">
        <f t="shared" si="580"/>
        <v>0</v>
      </c>
      <c r="FEQ93" s="6">
        <f t="shared" si="580"/>
        <v>0</v>
      </c>
      <c r="FER93" s="6">
        <f t="shared" si="580"/>
        <v>0</v>
      </c>
      <c r="FES93" s="6">
        <f t="shared" si="580"/>
        <v>0</v>
      </c>
      <c r="FET93" s="6">
        <f t="shared" si="580"/>
        <v>0</v>
      </c>
      <c r="FEU93" s="6">
        <f t="shared" si="580"/>
        <v>0</v>
      </c>
      <c r="FEV93" s="6">
        <f t="shared" si="580"/>
        <v>0</v>
      </c>
      <c r="FEW93" s="6">
        <f t="shared" si="580"/>
        <v>0</v>
      </c>
      <c r="FEX93" s="6">
        <f t="shared" si="580"/>
        <v>0</v>
      </c>
      <c r="FEY93" s="6">
        <f t="shared" si="580"/>
        <v>0</v>
      </c>
      <c r="FEZ93" s="6">
        <f t="shared" si="580"/>
        <v>0</v>
      </c>
      <c r="FFA93" s="6">
        <f t="shared" si="580"/>
        <v>0</v>
      </c>
      <c r="FFB93" s="6">
        <f t="shared" si="580"/>
        <v>0</v>
      </c>
      <c r="FFC93" s="6">
        <f t="shared" si="580"/>
        <v>0</v>
      </c>
      <c r="FFD93" s="6">
        <f t="shared" si="580"/>
        <v>0</v>
      </c>
      <c r="FFE93" s="6">
        <f t="shared" si="580"/>
        <v>0</v>
      </c>
      <c r="FFF93" s="6">
        <f t="shared" si="580"/>
        <v>0</v>
      </c>
      <c r="FFG93" s="6">
        <f t="shared" si="580"/>
        <v>0</v>
      </c>
      <c r="FFH93" s="6">
        <f t="shared" si="580"/>
        <v>0</v>
      </c>
      <c r="FFI93" s="6">
        <f t="shared" si="580"/>
        <v>0</v>
      </c>
      <c r="FFJ93" s="6">
        <f t="shared" si="580"/>
        <v>0</v>
      </c>
      <c r="FFK93" s="6">
        <f t="shared" si="580"/>
        <v>0</v>
      </c>
      <c r="FFL93" s="6">
        <f t="shared" si="580"/>
        <v>0</v>
      </c>
      <c r="FFM93" s="6">
        <f t="shared" si="580"/>
        <v>0</v>
      </c>
      <c r="FFN93" s="6">
        <f t="shared" si="580"/>
        <v>0</v>
      </c>
      <c r="FFO93" s="6">
        <f t="shared" si="580"/>
        <v>0</v>
      </c>
      <c r="FFP93" s="6">
        <f t="shared" si="580"/>
        <v>0</v>
      </c>
      <c r="FFQ93" s="6">
        <f t="shared" si="580"/>
        <v>0</v>
      </c>
      <c r="FFR93" s="6">
        <f t="shared" si="580"/>
        <v>0</v>
      </c>
      <c r="FFS93" s="6">
        <f t="shared" si="580"/>
        <v>0</v>
      </c>
      <c r="FFT93" s="6">
        <f t="shared" si="580"/>
        <v>0</v>
      </c>
      <c r="FFU93" s="6">
        <f t="shared" si="580"/>
        <v>0</v>
      </c>
      <c r="FFV93" s="6">
        <f t="shared" si="580"/>
        <v>0</v>
      </c>
      <c r="FFW93" s="6">
        <f t="shared" si="580"/>
        <v>0</v>
      </c>
      <c r="FFX93" s="6">
        <f t="shared" si="580"/>
        <v>0</v>
      </c>
      <c r="FFY93" s="6">
        <f t="shared" si="580"/>
        <v>0</v>
      </c>
      <c r="FFZ93" s="6">
        <f t="shared" si="580"/>
        <v>0</v>
      </c>
      <c r="FGA93" s="6">
        <f t="shared" si="580"/>
        <v>0</v>
      </c>
      <c r="FGB93" s="6">
        <f t="shared" si="580"/>
        <v>0</v>
      </c>
      <c r="FGC93" s="6">
        <f t="shared" si="580"/>
        <v>0</v>
      </c>
      <c r="FGD93" s="6">
        <f t="shared" si="580"/>
        <v>0</v>
      </c>
      <c r="FGE93" s="6">
        <f t="shared" ref="FGE93:FIP93" si="581">FFQ95</f>
        <v>0</v>
      </c>
      <c r="FGF93" s="6">
        <f t="shared" si="581"/>
        <v>0</v>
      </c>
      <c r="FGG93" s="6">
        <f t="shared" si="581"/>
        <v>0</v>
      </c>
      <c r="FGH93" s="6">
        <f t="shared" si="581"/>
        <v>0</v>
      </c>
      <c r="FGI93" s="6">
        <f t="shared" si="581"/>
        <v>0</v>
      </c>
      <c r="FGJ93" s="6">
        <f t="shared" si="581"/>
        <v>0</v>
      </c>
      <c r="FGK93" s="6">
        <f t="shared" si="581"/>
        <v>0</v>
      </c>
      <c r="FGL93" s="6">
        <f t="shared" si="581"/>
        <v>0</v>
      </c>
      <c r="FGM93" s="6">
        <f t="shared" si="581"/>
        <v>0</v>
      </c>
      <c r="FGN93" s="6">
        <f t="shared" si="581"/>
        <v>0</v>
      </c>
      <c r="FGO93" s="6">
        <f t="shared" si="581"/>
        <v>0</v>
      </c>
      <c r="FGP93" s="6">
        <f t="shared" si="581"/>
        <v>0</v>
      </c>
      <c r="FGQ93" s="6">
        <f t="shared" si="581"/>
        <v>0</v>
      </c>
      <c r="FGR93" s="6">
        <f t="shared" si="581"/>
        <v>0</v>
      </c>
      <c r="FGS93" s="6">
        <f t="shared" si="581"/>
        <v>0</v>
      </c>
      <c r="FGT93" s="6">
        <f t="shared" si="581"/>
        <v>0</v>
      </c>
      <c r="FGU93" s="6">
        <f t="shared" si="581"/>
        <v>0</v>
      </c>
      <c r="FGV93" s="6">
        <f t="shared" si="581"/>
        <v>0</v>
      </c>
      <c r="FGW93" s="6">
        <f t="shared" si="581"/>
        <v>0</v>
      </c>
      <c r="FGX93" s="6">
        <f t="shared" si="581"/>
        <v>0</v>
      </c>
      <c r="FGY93" s="6">
        <f t="shared" si="581"/>
        <v>0</v>
      </c>
      <c r="FGZ93" s="6">
        <f t="shared" si="581"/>
        <v>0</v>
      </c>
      <c r="FHA93" s="6">
        <f t="shared" si="581"/>
        <v>0</v>
      </c>
      <c r="FHB93" s="6">
        <f t="shared" si="581"/>
        <v>0</v>
      </c>
      <c r="FHC93" s="6">
        <f t="shared" si="581"/>
        <v>0</v>
      </c>
      <c r="FHD93" s="6">
        <f t="shared" si="581"/>
        <v>0</v>
      </c>
      <c r="FHE93" s="6">
        <f t="shared" si="581"/>
        <v>0</v>
      </c>
      <c r="FHF93" s="6">
        <f t="shared" si="581"/>
        <v>0</v>
      </c>
      <c r="FHG93" s="6">
        <f t="shared" si="581"/>
        <v>0</v>
      </c>
      <c r="FHH93" s="6">
        <f t="shared" si="581"/>
        <v>0</v>
      </c>
      <c r="FHI93" s="6">
        <f t="shared" si="581"/>
        <v>0</v>
      </c>
      <c r="FHJ93" s="6">
        <f t="shared" si="581"/>
        <v>0</v>
      </c>
      <c r="FHK93" s="6">
        <f t="shared" si="581"/>
        <v>0</v>
      </c>
      <c r="FHL93" s="6">
        <f t="shared" si="581"/>
        <v>0</v>
      </c>
      <c r="FHM93" s="6">
        <f t="shared" si="581"/>
        <v>0</v>
      </c>
      <c r="FHN93" s="6">
        <f t="shared" si="581"/>
        <v>0</v>
      </c>
      <c r="FHO93" s="6">
        <f t="shared" si="581"/>
        <v>0</v>
      </c>
      <c r="FHP93" s="6">
        <f t="shared" si="581"/>
        <v>0</v>
      </c>
      <c r="FHQ93" s="6">
        <f t="shared" si="581"/>
        <v>0</v>
      </c>
      <c r="FHR93" s="6">
        <f t="shared" si="581"/>
        <v>0</v>
      </c>
      <c r="FHS93" s="6">
        <f t="shared" si="581"/>
        <v>0</v>
      </c>
      <c r="FHT93" s="6">
        <f t="shared" si="581"/>
        <v>0</v>
      </c>
      <c r="FHU93" s="6">
        <f t="shared" si="581"/>
        <v>0</v>
      </c>
      <c r="FHV93" s="6">
        <f t="shared" si="581"/>
        <v>0</v>
      </c>
      <c r="FHW93" s="6">
        <f t="shared" si="581"/>
        <v>0</v>
      </c>
      <c r="FHX93" s="6">
        <f t="shared" si="581"/>
        <v>0</v>
      </c>
      <c r="FHY93" s="6">
        <f t="shared" si="581"/>
        <v>0</v>
      </c>
      <c r="FHZ93" s="6">
        <f t="shared" si="581"/>
        <v>0</v>
      </c>
      <c r="FIA93" s="6">
        <f t="shared" si="581"/>
        <v>0</v>
      </c>
      <c r="FIB93" s="6">
        <f t="shared" si="581"/>
        <v>0</v>
      </c>
      <c r="FIC93" s="6">
        <f t="shared" si="581"/>
        <v>0</v>
      </c>
      <c r="FID93" s="6">
        <f t="shared" si="581"/>
        <v>0</v>
      </c>
      <c r="FIE93" s="6">
        <f t="shared" si="581"/>
        <v>0</v>
      </c>
      <c r="FIF93" s="6">
        <f t="shared" si="581"/>
        <v>0</v>
      </c>
      <c r="FIG93" s="6">
        <f t="shared" si="581"/>
        <v>0</v>
      </c>
      <c r="FIH93" s="6">
        <f t="shared" si="581"/>
        <v>0</v>
      </c>
      <c r="FII93" s="6">
        <f t="shared" si="581"/>
        <v>0</v>
      </c>
      <c r="FIJ93" s="6">
        <f t="shared" si="581"/>
        <v>0</v>
      </c>
      <c r="FIK93" s="6">
        <f t="shared" si="581"/>
        <v>0</v>
      </c>
      <c r="FIL93" s="6">
        <f t="shared" si="581"/>
        <v>0</v>
      </c>
      <c r="FIM93" s="6">
        <f t="shared" si="581"/>
        <v>0</v>
      </c>
      <c r="FIN93" s="6">
        <f t="shared" si="581"/>
        <v>0</v>
      </c>
      <c r="FIO93" s="6">
        <f t="shared" si="581"/>
        <v>0</v>
      </c>
      <c r="FIP93" s="6">
        <f t="shared" si="581"/>
        <v>0</v>
      </c>
      <c r="FIQ93" s="6">
        <f t="shared" ref="FIQ93:FLB93" si="582">FIC95</f>
        <v>0</v>
      </c>
      <c r="FIR93" s="6">
        <f t="shared" si="582"/>
        <v>0</v>
      </c>
      <c r="FIS93" s="6">
        <f t="shared" si="582"/>
        <v>0</v>
      </c>
      <c r="FIT93" s="6">
        <f t="shared" si="582"/>
        <v>0</v>
      </c>
      <c r="FIU93" s="6">
        <f t="shared" si="582"/>
        <v>0</v>
      </c>
      <c r="FIV93" s="6">
        <f t="shared" si="582"/>
        <v>0</v>
      </c>
      <c r="FIW93" s="6">
        <f t="shared" si="582"/>
        <v>0</v>
      </c>
      <c r="FIX93" s="6">
        <f t="shared" si="582"/>
        <v>0</v>
      </c>
      <c r="FIY93" s="6">
        <f t="shared" si="582"/>
        <v>0</v>
      </c>
      <c r="FIZ93" s="6">
        <f t="shared" si="582"/>
        <v>0</v>
      </c>
      <c r="FJA93" s="6">
        <f t="shared" si="582"/>
        <v>0</v>
      </c>
      <c r="FJB93" s="6">
        <f t="shared" si="582"/>
        <v>0</v>
      </c>
      <c r="FJC93" s="6">
        <f t="shared" si="582"/>
        <v>0</v>
      </c>
      <c r="FJD93" s="6">
        <f t="shared" si="582"/>
        <v>0</v>
      </c>
      <c r="FJE93" s="6">
        <f t="shared" si="582"/>
        <v>0</v>
      </c>
      <c r="FJF93" s="6">
        <f t="shared" si="582"/>
        <v>0</v>
      </c>
      <c r="FJG93" s="6">
        <f t="shared" si="582"/>
        <v>0</v>
      </c>
      <c r="FJH93" s="6">
        <f t="shared" si="582"/>
        <v>0</v>
      </c>
      <c r="FJI93" s="6">
        <f t="shared" si="582"/>
        <v>0</v>
      </c>
      <c r="FJJ93" s="6">
        <f t="shared" si="582"/>
        <v>0</v>
      </c>
      <c r="FJK93" s="6">
        <f t="shared" si="582"/>
        <v>0</v>
      </c>
      <c r="FJL93" s="6">
        <f t="shared" si="582"/>
        <v>0</v>
      </c>
      <c r="FJM93" s="6">
        <f t="shared" si="582"/>
        <v>0</v>
      </c>
      <c r="FJN93" s="6">
        <f t="shared" si="582"/>
        <v>0</v>
      </c>
      <c r="FJO93" s="6">
        <f t="shared" si="582"/>
        <v>0</v>
      </c>
      <c r="FJP93" s="6">
        <f t="shared" si="582"/>
        <v>0</v>
      </c>
      <c r="FJQ93" s="6">
        <f t="shared" si="582"/>
        <v>0</v>
      </c>
      <c r="FJR93" s="6">
        <f t="shared" si="582"/>
        <v>0</v>
      </c>
      <c r="FJS93" s="6">
        <f t="shared" si="582"/>
        <v>0</v>
      </c>
      <c r="FJT93" s="6">
        <f t="shared" si="582"/>
        <v>0</v>
      </c>
      <c r="FJU93" s="6">
        <f t="shared" si="582"/>
        <v>0</v>
      </c>
      <c r="FJV93" s="6">
        <f t="shared" si="582"/>
        <v>0</v>
      </c>
      <c r="FJW93" s="6">
        <f t="shared" si="582"/>
        <v>0</v>
      </c>
      <c r="FJX93" s="6">
        <f t="shared" si="582"/>
        <v>0</v>
      </c>
      <c r="FJY93" s="6">
        <f t="shared" si="582"/>
        <v>0</v>
      </c>
      <c r="FJZ93" s="6">
        <f t="shared" si="582"/>
        <v>0</v>
      </c>
      <c r="FKA93" s="6">
        <f t="shared" si="582"/>
        <v>0</v>
      </c>
      <c r="FKB93" s="6">
        <f t="shared" si="582"/>
        <v>0</v>
      </c>
      <c r="FKC93" s="6">
        <f t="shared" si="582"/>
        <v>0</v>
      </c>
      <c r="FKD93" s="6">
        <f t="shared" si="582"/>
        <v>0</v>
      </c>
      <c r="FKE93" s="6">
        <f t="shared" si="582"/>
        <v>0</v>
      </c>
      <c r="FKF93" s="6">
        <f t="shared" si="582"/>
        <v>0</v>
      </c>
      <c r="FKG93" s="6">
        <f t="shared" si="582"/>
        <v>0</v>
      </c>
      <c r="FKH93" s="6">
        <f t="shared" si="582"/>
        <v>0</v>
      </c>
      <c r="FKI93" s="6">
        <f t="shared" si="582"/>
        <v>0</v>
      </c>
      <c r="FKJ93" s="6">
        <f t="shared" si="582"/>
        <v>0</v>
      </c>
      <c r="FKK93" s="6">
        <f t="shared" si="582"/>
        <v>0</v>
      </c>
      <c r="FKL93" s="6">
        <f t="shared" si="582"/>
        <v>0</v>
      </c>
      <c r="FKM93" s="6">
        <f t="shared" si="582"/>
        <v>0</v>
      </c>
      <c r="FKN93" s="6">
        <f t="shared" si="582"/>
        <v>0</v>
      </c>
      <c r="FKO93" s="6">
        <f t="shared" si="582"/>
        <v>0</v>
      </c>
      <c r="FKP93" s="6">
        <f t="shared" si="582"/>
        <v>0</v>
      </c>
      <c r="FKQ93" s="6">
        <f t="shared" si="582"/>
        <v>0</v>
      </c>
      <c r="FKR93" s="6">
        <f t="shared" si="582"/>
        <v>0</v>
      </c>
      <c r="FKS93" s="6">
        <f t="shared" si="582"/>
        <v>0</v>
      </c>
      <c r="FKT93" s="6">
        <f t="shared" si="582"/>
        <v>0</v>
      </c>
      <c r="FKU93" s="6">
        <f t="shared" si="582"/>
        <v>0</v>
      </c>
      <c r="FKV93" s="6">
        <f t="shared" si="582"/>
        <v>0</v>
      </c>
      <c r="FKW93" s="6">
        <f t="shared" si="582"/>
        <v>0</v>
      </c>
      <c r="FKX93" s="6">
        <f t="shared" si="582"/>
        <v>0</v>
      </c>
      <c r="FKY93" s="6">
        <f t="shared" si="582"/>
        <v>0</v>
      </c>
      <c r="FKZ93" s="6">
        <f t="shared" si="582"/>
        <v>0</v>
      </c>
      <c r="FLA93" s="6">
        <f t="shared" si="582"/>
        <v>0</v>
      </c>
      <c r="FLB93" s="6">
        <f t="shared" si="582"/>
        <v>0</v>
      </c>
      <c r="FLC93" s="6">
        <f t="shared" ref="FLC93:FNN93" si="583">FKO95</f>
        <v>0</v>
      </c>
      <c r="FLD93" s="6">
        <f t="shared" si="583"/>
        <v>0</v>
      </c>
      <c r="FLE93" s="6">
        <f t="shared" si="583"/>
        <v>0</v>
      </c>
      <c r="FLF93" s="6">
        <f t="shared" si="583"/>
        <v>0</v>
      </c>
      <c r="FLG93" s="6">
        <f t="shared" si="583"/>
        <v>0</v>
      </c>
      <c r="FLH93" s="6">
        <f t="shared" si="583"/>
        <v>0</v>
      </c>
      <c r="FLI93" s="6">
        <f t="shared" si="583"/>
        <v>0</v>
      </c>
      <c r="FLJ93" s="6">
        <f t="shared" si="583"/>
        <v>0</v>
      </c>
      <c r="FLK93" s="6">
        <f t="shared" si="583"/>
        <v>0</v>
      </c>
      <c r="FLL93" s="6">
        <f t="shared" si="583"/>
        <v>0</v>
      </c>
      <c r="FLM93" s="6">
        <f t="shared" si="583"/>
        <v>0</v>
      </c>
      <c r="FLN93" s="6">
        <f t="shared" si="583"/>
        <v>0</v>
      </c>
      <c r="FLO93" s="6">
        <f t="shared" si="583"/>
        <v>0</v>
      </c>
      <c r="FLP93" s="6">
        <f t="shared" si="583"/>
        <v>0</v>
      </c>
      <c r="FLQ93" s="6">
        <f t="shared" si="583"/>
        <v>0</v>
      </c>
      <c r="FLR93" s="6">
        <f t="shared" si="583"/>
        <v>0</v>
      </c>
      <c r="FLS93" s="6">
        <f t="shared" si="583"/>
        <v>0</v>
      </c>
      <c r="FLT93" s="6">
        <f t="shared" si="583"/>
        <v>0</v>
      </c>
      <c r="FLU93" s="6">
        <f t="shared" si="583"/>
        <v>0</v>
      </c>
      <c r="FLV93" s="6">
        <f t="shared" si="583"/>
        <v>0</v>
      </c>
      <c r="FLW93" s="6">
        <f t="shared" si="583"/>
        <v>0</v>
      </c>
      <c r="FLX93" s="6">
        <f t="shared" si="583"/>
        <v>0</v>
      </c>
      <c r="FLY93" s="6">
        <f t="shared" si="583"/>
        <v>0</v>
      </c>
      <c r="FLZ93" s="6">
        <f t="shared" si="583"/>
        <v>0</v>
      </c>
      <c r="FMA93" s="6">
        <f t="shared" si="583"/>
        <v>0</v>
      </c>
      <c r="FMB93" s="6">
        <f t="shared" si="583"/>
        <v>0</v>
      </c>
      <c r="FMC93" s="6">
        <f t="shared" si="583"/>
        <v>0</v>
      </c>
      <c r="FMD93" s="6">
        <f t="shared" si="583"/>
        <v>0</v>
      </c>
      <c r="FME93" s="6">
        <f t="shared" si="583"/>
        <v>0</v>
      </c>
      <c r="FMF93" s="6">
        <f t="shared" si="583"/>
        <v>0</v>
      </c>
      <c r="FMG93" s="6">
        <f t="shared" si="583"/>
        <v>0</v>
      </c>
      <c r="FMH93" s="6">
        <f t="shared" si="583"/>
        <v>0</v>
      </c>
      <c r="FMI93" s="6">
        <f t="shared" si="583"/>
        <v>0</v>
      </c>
      <c r="FMJ93" s="6">
        <f t="shared" si="583"/>
        <v>0</v>
      </c>
      <c r="FMK93" s="6">
        <f t="shared" si="583"/>
        <v>0</v>
      </c>
      <c r="FML93" s="6">
        <f t="shared" si="583"/>
        <v>0</v>
      </c>
      <c r="FMM93" s="6">
        <f t="shared" si="583"/>
        <v>0</v>
      </c>
      <c r="FMN93" s="6">
        <f t="shared" si="583"/>
        <v>0</v>
      </c>
      <c r="FMO93" s="6">
        <f t="shared" si="583"/>
        <v>0</v>
      </c>
      <c r="FMP93" s="6">
        <f t="shared" si="583"/>
        <v>0</v>
      </c>
      <c r="FMQ93" s="6">
        <f t="shared" si="583"/>
        <v>0</v>
      </c>
      <c r="FMR93" s="6">
        <f t="shared" si="583"/>
        <v>0</v>
      </c>
      <c r="FMS93" s="6">
        <f t="shared" si="583"/>
        <v>0</v>
      </c>
      <c r="FMT93" s="6">
        <f t="shared" si="583"/>
        <v>0</v>
      </c>
      <c r="FMU93" s="6">
        <f t="shared" si="583"/>
        <v>0</v>
      </c>
      <c r="FMV93" s="6">
        <f t="shared" si="583"/>
        <v>0</v>
      </c>
      <c r="FMW93" s="6">
        <f t="shared" si="583"/>
        <v>0</v>
      </c>
      <c r="FMX93" s="6">
        <f t="shared" si="583"/>
        <v>0</v>
      </c>
      <c r="FMY93" s="6">
        <f t="shared" si="583"/>
        <v>0</v>
      </c>
      <c r="FMZ93" s="6">
        <f t="shared" si="583"/>
        <v>0</v>
      </c>
      <c r="FNA93" s="6">
        <f t="shared" si="583"/>
        <v>0</v>
      </c>
      <c r="FNB93" s="6">
        <f t="shared" si="583"/>
        <v>0</v>
      </c>
      <c r="FNC93" s="6">
        <f t="shared" si="583"/>
        <v>0</v>
      </c>
      <c r="FND93" s="6">
        <f t="shared" si="583"/>
        <v>0</v>
      </c>
      <c r="FNE93" s="6">
        <f t="shared" si="583"/>
        <v>0</v>
      </c>
      <c r="FNF93" s="6">
        <f t="shared" si="583"/>
        <v>0</v>
      </c>
      <c r="FNG93" s="6">
        <f t="shared" si="583"/>
        <v>0</v>
      </c>
      <c r="FNH93" s="6">
        <f t="shared" si="583"/>
        <v>0</v>
      </c>
      <c r="FNI93" s="6">
        <f t="shared" si="583"/>
        <v>0</v>
      </c>
      <c r="FNJ93" s="6">
        <f t="shared" si="583"/>
        <v>0</v>
      </c>
      <c r="FNK93" s="6">
        <f t="shared" si="583"/>
        <v>0</v>
      </c>
      <c r="FNL93" s="6">
        <f t="shared" si="583"/>
        <v>0</v>
      </c>
      <c r="FNM93" s="6">
        <f t="shared" si="583"/>
        <v>0</v>
      </c>
      <c r="FNN93" s="6">
        <f t="shared" si="583"/>
        <v>0</v>
      </c>
      <c r="FNO93" s="6">
        <f t="shared" ref="FNO93:FPZ93" si="584">FNA95</f>
        <v>0</v>
      </c>
      <c r="FNP93" s="6">
        <f t="shared" si="584"/>
        <v>0</v>
      </c>
      <c r="FNQ93" s="6">
        <f t="shared" si="584"/>
        <v>0</v>
      </c>
      <c r="FNR93" s="6">
        <f t="shared" si="584"/>
        <v>0</v>
      </c>
      <c r="FNS93" s="6">
        <f t="shared" si="584"/>
        <v>0</v>
      </c>
      <c r="FNT93" s="6">
        <f t="shared" si="584"/>
        <v>0</v>
      </c>
      <c r="FNU93" s="6">
        <f t="shared" si="584"/>
        <v>0</v>
      </c>
      <c r="FNV93" s="6">
        <f t="shared" si="584"/>
        <v>0</v>
      </c>
      <c r="FNW93" s="6">
        <f t="shared" si="584"/>
        <v>0</v>
      </c>
      <c r="FNX93" s="6">
        <f t="shared" si="584"/>
        <v>0</v>
      </c>
      <c r="FNY93" s="6">
        <f t="shared" si="584"/>
        <v>0</v>
      </c>
      <c r="FNZ93" s="6">
        <f t="shared" si="584"/>
        <v>0</v>
      </c>
      <c r="FOA93" s="6">
        <f t="shared" si="584"/>
        <v>0</v>
      </c>
      <c r="FOB93" s="6">
        <f t="shared" si="584"/>
        <v>0</v>
      </c>
      <c r="FOC93" s="6">
        <f t="shared" si="584"/>
        <v>0</v>
      </c>
      <c r="FOD93" s="6">
        <f t="shared" si="584"/>
        <v>0</v>
      </c>
      <c r="FOE93" s="6">
        <f t="shared" si="584"/>
        <v>0</v>
      </c>
      <c r="FOF93" s="6">
        <f t="shared" si="584"/>
        <v>0</v>
      </c>
      <c r="FOG93" s="6">
        <f t="shared" si="584"/>
        <v>0</v>
      </c>
      <c r="FOH93" s="6">
        <f t="shared" si="584"/>
        <v>0</v>
      </c>
      <c r="FOI93" s="6">
        <f t="shared" si="584"/>
        <v>0</v>
      </c>
      <c r="FOJ93" s="6">
        <f t="shared" si="584"/>
        <v>0</v>
      </c>
      <c r="FOK93" s="6">
        <f t="shared" si="584"/>
        <v>0</v>
      </c>
      <c r="FOL93" s="6">
        <f t="shared" si="584"/>
        <v>0</v>
      </c>
      <c r="FOM93" s="6">
        <f t="shared" si="584"/>
        <v>0</v>
      </c>
      <c r="FON93" s="6">
        <f t="shared" si="584"/>
        <v>0</v>
      </c>
      <c r="FOO93" s="6">
        <f t="shared" si="584"/>
        <v>0</v>
      </c>
      <c r="FOP93" s="6">
        <f t="shared" si="584"/>
        <v>0</v>
      </c>
      <c r="FOQ93" s="6">
        <f t="shared" si="584"/>
        <v>0</v>
      </c>
      <c r="FOR93" s="6">
        <f t="shared" si="584"/>
        <v>0</v>
      </c>
      <c r="FOS93" s="6">
        <f t="shared" si="584"/>
        <v>0</v>
      </c>
      <c r="FOT93" s="6">
        <f t="shared" si="584"/>
        <v>0</v>
      </c>
      <c r="FOU93" s="6">
        <f t="shared" si="584"/>
        <v>0</v>
      </c>
      <c r="FOV93" s="6">
        <f t="shared" si="584"/>
        <v>0</v>
      </c>
      <c r="FOW93" s="6">
        <f t="shared" si="584"/>
        <v>0</v>
      </c>
      <c r="FOX93" s="6">
        <f t="shared" si="584"/>
        <v>0</v>
      </c>
      <c r="FOY93" s="6">
        <f t="shared" si="584"/>
        <v>0</v>
      </c>
      <c r="FOZ93" s="6">
        <f t="shared" si="584"/>
        <v>0</v>
      </c>
      <c r="FPA93" s="6">
        <f t="shared" si="584"/>
        <v>0</v>
      </c>
      <c r="FPB93" s="6">
        <f t="shared" si="584"/>
        <v>0</v>
      </c>
      <c r="FPC93" s="6">
        <f t="shared" si="584"/>
        <v>0</v>
      </c>
      <c r="FPD93" s="6">
        <f t="shared" si="584"/>
        <v>0</v>
      </c>
      <c r="FPE93" s="6">
        <f t="shared" si="584"/>
        <v>0</v>
      </c>
      <c r="FPF93" s="6">
        <f t="shared" si="584"/>
        <v>0</v>
      </c>
      <c r="FPG93" s="6">
        <f t="shared" si="584"/>
        <v>0</v>
      </c>
      <c r="FPH93" s="6">
        <f t="shared" si="584"/>
        <v>0</v>
      </c>
      <c r="FPI93" s="6">
        <f t="shared" si="584"/>
        <v>0</v>
      </c>
      <c r="FPJ93" s="6">
        <f t="shared" si="584"/>
        <v>0</v>
      </c>
      <c r="FPK93" s="6">
        <f t="shared" si="584"/>
        <v>0</v>
      </c>
      <c r="FPL93" s="6">
        <f t="shared" si="584"/>
        <v>0</v>
      </c>
      <c r="FPM93" s="6">
        <f t="shared" si="584"/>
        <v>0</v>
      </c>
      <c r="FPN93" s="6">
        <f t="shared" si="584"/>
        <v>0</v>
      </c>
      <c r="FPO93" s="6">
        <f t="shared" si="584"/>
        <v>0</v>
      </c>
      <c r="FPP93" s="6">
        <f t="shared" si="584"/>
        <v>0</v>
      </c>
      <c r="FPQ93" s="6">
        <f t="shared" si="584"/>
        <v>0</v>
      </c>
      <c r="FPR93" s="6">
        <f t="shared" si="584"/>
        <v>0</v>
      </c>
      <c r="FPS93" s="6">
        <f t="shared" si="584"/>
        <v>0</v>
      </c>
      <c r="FPT93" s="6">
        <f t="shared" si="584"/>
        <v>0</v>
      </c>
      <c r="FPU93" s="6">
        <f t="shared" si="584"/>
        <v>0</v>
      </c>
      <c r="FPV93" s="6">
        <f t="shared" si="584"/>
        <v>0</v>
      </c>
      <c r="FPW93" s="6">
        <f t="shared" si="584"/>
        <v>0</v>
      </c>
      <c r="FPX93" s="6">
        <f t="shared" si="584"/>
        <v>0</v>
      </c>
      <c r="FPY93" s="6">
        <f t="shared" si="584"/>
        <v>0</v>
      </c>
      <c r="FPZ93" s="6">
        <f t="shared" si="584"/>
        <v>0</v>
      </c>
      <c r="FQA93" s="6">
        <f t="shared" ref="FQA93:FSL93" si="585">FPM95</f>
        <v>0</v>
      </c>
      <c r="FQB93" s="6">
        <f t="shared" si="585"/>
        <v>0</v>
      </c>
      <c r="FQC93" s="6">
        <f t="shared" si="585"/>
        <v>0</v>
      </c>
      <c r="FQD93" s="6">
        <f t="shared" si="585"/>
        <v>0</v>
      </c>
      <c r="FQE93" s="6">
        <f t="shared" si="585"/>
        <v>0</v>
      </c>
      <c r="FQF93" s="6">
        <f t="shared" si="585"/>
        <v>0</v>
      </c>
      <c r="FQG93" s="6">
        <f t="shared" si="585"/>
        <v>0</v>
      </c>
      <c r="FQH93" s="6">
        <f t="shared" si="585"/>
        <v>0</v>
      </c>
      <c r="FQI93" s="6">
        <f t="shared" si="585"/>
        <v>0</v>
      </c>
      <c r="FQJ93" s="6">
        <f t="shared" si="585"/>
        <v>0</v>
      </c>
      <c r="FQK93" s="6">
        <f t="shared" si="585"/>
        <v>0</v>
      </c>
      <c r="FQL93" s="6">
        <f t="shared" si="585"/>
        <v>0</v>
      </c>
      <c r="FQM93" s="6">
        <f t="shared" si="585"/>
        <v>0</v>
      </c>
      <c r="FQN93" s="6">
        <f t="shared" si="585"/>
        <v>0</v>
      </c>
      <c r="FQO93" s="6">
        <f t="shared" si="585"/>
        <v>0</v>
      </c>
      <c r="FQP93" s="6">
        <f t="shared" si="585"/>
        <v>0</v>
      </c>
      <c r="FQQ93" s="6">
        <f t="shared" si="585"/>
        <v>0</v>
      </c>
      <c r="FQR93" s="6">
        <f t="shared" si="585"/>
        <v>0</v>
      </c>
      <c r="FQS93" s="6">
        <f t="shared" si="585"/>
        <v>0</v>
      </c>
      <c r="FQT93" s="6">
        <f t="shared" si="585"/>
        <v>0</v>
      </c>
      <c r="FQU93" s="6">
        <f t="shared" si="585"/>
        <v>0</v>
      </c>
      <c r="FQV93" s="6">
        <f t="shared" si="585"/>
        <v>0</v>
      </c>
      <c r="FQW93" s="6">
        <f t="shared" si="585"/>
        <v>0</v>
      </c>
      <c r="FQX93" s="6">
        <f t="shared" si="585"/>
        <v>0</v>
      </c>
      <c r="FQY93" s="6">
        <f t="shared" si="585"/>
        <v>0</v>
      </c>
      <c r="FQZ93" s="6">
        <f t="shared" si="585"/>
        <v>0</v>
      </c>
      <c r="FRA93" s="6">
        <f t="shared" si="585"/>
        <v>0</v>
      </c>
      <c r="FRB93" s="6">
        <f t="shared" si="585"/>
        <v>0</v>
      </c>
      <c r="FRC93" s="6">
        <f t="shared" si="585"/>
        <v>0</v>
      </c>
      <c r="FRD93" s="6">
        <f t="shared" si="585"/>
        <v>0</v>
      </c>
      <c r="FRE93" s="6">
        <f t="shared" si="585"/>
        <v>0</v>
      </c>
      <c r="FRF93" s="6">
        <f t="shared" si="585"/>
        <v>0</v>
      </c>
      <c r="FRG93" s="6">
        <f t="shared" si="585"/>
        <v>0</v>
      </c>
      <c r="FRH93" s="6">
        <f t="shared" si="585"/>
        <v>0</v>
      </c>
      <c r="FRI93" s="6">
        <f t="shared" si="585"/>
        <v>0</v>
      </c>
      <c r="FRJ93" s="6">
        <f t="shared" si="585"/>
        <v>0</v>
      </c>
      <c r="FRK93" s="6">
        <f t="shared" si="585"/>
        <v>0</v>
      </c>
      <c r="FRL93" s="6">
        <f t="shared" si="585"/>
        <v>0</v>
      </c>
      <c r="FRM93" s="6">
        <f t="shared" si="585"/>
        <v>0</v>
      </c>
      <c r="FRN93" s="6">
        <f t="shared" si="585"/>
        <v>0</v>
      </c>
      <c r="FRO93" s="6">
        <f t="shared" si="585"/>
        <v>0</v>
      </c>
      <c r="FRP93" s="6">
        <f t="shared" si="585"/>
        <v>0</v>
      </c>
      <c r="FRQ93" s="6">
        <f t="shared" si="585"/>
        <v>0</v>
      </c>
      <c r="FRR93" s="6">
        <f t="shared" si="585"/>
        <v>0</v>
      </c>
      <c r="FRS93" s="6">
        <f t="shared" si="585"/>
        <v>0</v>
      </c>
      <c r="FRT93" s="6">
        <f t="shared" si="585"/>
        <v>0</v>
      </c>
      <c r="FRU93" s="6">
        <f t="shared" si="585"/>
        <v>0</v>
      </c>
      <c r="FRV93" s="6">
        <f t="shared" si="585"/>
        <v>0</v>
      </c>
      <c r="FRW93" s="6">
        <f t="shared" si="585"/>
        <v>0</v>
      </c>
      <c r="FRX93" s="6">
        <f t="shared" si="585"/>
        <v>0</v>
      </c>
      <c r="FRY93" s="6">
        <f t="shared" si="585"/>
        <v>0</v>
      </c>
      <c r="FRZ93" s="6">
        <f t="shared" si="585"/>
        <v>0</v>
      </c>
      <c r="FSA93" s="6">
        <f t="shared" si="585"/>
        <v>0</v>
      </c>
      <c r="FSB93" s="6">
        <f t="shared" si="585"/>
        <v>0</v>
      </c>
      <c r="FSC93" s="6">
        <f t="shared" si="585"/>
        <v>0</v>
      </c>
      <c r="FSD93" s="6">
        <f t="shared" si="585"/>
        <v>0</v>
      </c>
      <c r="FSE93" s="6">
        <f t="shared" si="585"/>
        <v>0</v>
      </c>
      <c r="FSF93" s="6">
        <f t="shared" si="585"/>
        <v>0</v>
      </c>
      <c r="FSG93" s="6">
        <f t="shared" si="585"/>
        <v>0</v>
      </c>
      <c r="FSH93" s="6">
        <f t="shared" si="585"/>
        <v>0</v>
      </c>
      <c r="FSI93" s="6">
        <f t="shared" si="585"/>
        <v>0</v>
      </c>
      <c r="FSJ93" s="6">
        <f t="shared" si="585"/>
        <v>0</v>
      </c>
      <c r="FSK93" s="6">
        <f t="shared" si="585"/>
        <v>0</v>
      </c>
      <c r="FSL93" s="6">
        <f t="shared" si="585"/>
        <v>0</v>
      </c>
      <c r="FSM93" s="6">
        <f t="shared" ref="FSM93:FUX93" si="586">FRY95</f>
        <v>0</v>
      </c>
      <c r="FSN93" s="6">
        <f t="shared" si="586"/>
        <v>0</v>
      </c>
      <c r="FSO93" s="6">
        <f t="shared" si="586"/>
        <v>0</v>
      </c>
      <c r="FSP93" s="6">
        <f t="shared" si="586"/>
        <v>0</v>
      </c>
      <c r="FSQ93" s="6">
        <f t="shared" si="586"/>
        <v>0</v>
      </c>
      <c r="FSR93" s="6">
        <f t="shared" si="586"/>
        <v>0</v>
      </c>
      <c r="FSS93" s="6">
        <f t="shared" si="586"/>
        <v>0</v>
      </c>
      <c r="FST93" s="6">
        <f t="shared" si="586"/>
        <v>0</v>
      </c>
      <c r="FSU93" s="6">
        <f t="shared" si="586"/>
        <v>0</v>
      </c>
      <c r="FSV93" s="6">
        <f t="shared" si="586"/>
        <v>0</v>
      </c>
      <c r="FSW93" s="6">
        <f t="shared" si="586"/>
        <v>0</v>
      </c>
      <c r="FSX93" s="6">
        <f t="shared" si="586"/>
        <v>0</v>
      </c>
      <c r="FSY93" s="6">
        <f t="shared" si="586"/>
        <v>0</v>
      </c>
      <c r="FSZ93" s="6">
        <f t="shared" si="586"/>
        <v>0</v>
      </c>
      <c r="FTA93" s="6">
        <f t="shared" si="586"/>
        <v>0</v>
      </c>
      <c r="FTB93" s="6">
        <f t="shared" si="586"/>
        <v>0</v>
      </c>
      <c r="FTC93" s="6">
        <f t="shared" si="586"/>
        <v>0</v>
      </c>
      <c r="FTD93" s="6">
        <f t="shared" si="586"/>
        <v>0</v>
      </c>
      <c r="FTE93" s="6">
        <f t="shared" si="586"/>
        <v>0</v>
      </c>
      <c r="FTF93" s="6">
        <f t="shared" si="586"/>
        <v>0</v>
      </c>
      <c r="FTG93" s="6">
        <f t="shared" si="586"/>
        <v>0</v>
      </c>
      <c r="FTH93" s="6">
        <f t="shared" si="586"/>
        <v>0</v>
      </c>
      <c r="FTI93" s="6">
        <f t="shared" si="586"/>
        <v>0</v>
      </c>
      <c r="FTJ93" s="6">
        <f t="shared" si="586"/>
        <v>0</v>
      </c>
      <c r="FTK93" s="6">
        <f t="shared" si="586"/>
        <v>0</v>
      </c>
      <c r="FTL93" s="6">
        <f t="shared" si="586"/>
        <v>0</v>
      </c>
      <c r="FTM93" s="6">
        <f t="shared" si="586"/>
        <v>0</v>
      </c>
      <c r="FTN93" s="6">
        <f t="shared" si="586"/>
        <v>0</v>
      </c>
      <c r="FTO93" s="6">
        <f t="shared" si="586"/>
        <v>0</v>
      </c>
      <c r="FTP93" s="6">
        <f t="shared" si="586"/>
        <v>0</v>
      </c>
      <c r="FTQ93" s="6">
        <f t="shared" si="586"/>
        <v>0</v>
      </c>
      <c r="FTR93" s="6">
        <f t="shared" si="586"/>
        <v>0</v>
      </c>
      <c r="FTS93" s="6">
        <f t="shared" si="586"/>
        <v>0</v>
      </c>
      <c r="FTT93" s="6">
        <f t="shared" si="586"/>
        <v>0</v>
      </c>
      <c r="FTU93" s="6">
        <f t="shared" si="586"/>
        <v>0</v>
      </c>
      <c r="FTV93" s="6">
        <f t="shared" si="586"/>
        <v>0</v>
      </c>
      <c r="FTW93" s="6">
        <f t="shared" si="586"/>
        <v>0</v>
      </c>
      <c r="FTX93" s="6">
        <f t="shared" si="586"/>
        <v>0</v>
      </c>
      <c r="FTY93" s="6">
        <f t="shared" si="586"/>
        <v>0</v>
      </c>
      <c r="FTZ93" s="6">
        <f t="shared" si="586"/>
        <v>0</v>
      </c>
      <c r="FUA93" s="6">
        <f t="shared" si="586"/>
        <v>0</v>
      </c>
      <c r="FUB93" s="6">
        <f t="shared" si="586"/>
        <v>0</v>
      </c>
      <c r="FUC93" s="6">
        <f t="shared" si="586"/>
        <v>0</v>
      </c>
      <c r="FUD93" s="6">
        <f t="shared" si="586"/>
        <v>0</v>
      </c>
      <c r="FUE93" s="6">
        <f t="shared" si="586"/>
        <v>0</v>
      </c>
      <c r="FUF93" s="6">
        <f t="shared" si="586"/>
        <v>0</v>
      </c>
      <c r="FUG93" s="6">
        <f t="shared" si="586"/>
        <v>0</v>
      </c>
      <c r="FUH93" s="6">
        <f t="shared" si="586"/>
        <v>0</v>
      </c>
      <c r="FUI93" s="6">
        <f t="shared" si="586"/>
        <v>0</v>
      </c>
      <c r="FUJ93" s="6">
        <f t="shared" si="586"/>
        <v>0</v>
      </c>
      <c r="FUK93" s="6">
        <f t="shared" si="586"/>
        <v>0</v>
      </c>
      <c r="FUL93" s="6">
        <f t="shared" si="586"/>
        <v>0</v>
      </c>
      <c r="FUM93" s="6">
        <f t="shared" si="586"/>
        <v>0</v>
      </c>
      <c r="FUN93" s="6">
        <f t="shared" si="586"/>
        <v>0</v>
      </c>
      <c r="FUO93" s="6">
        <f t="shared" si="586"/>
        <v>0</v>
      </c>
      <c r="FUP93" s="6">
        <f t="shared" si="586"/>
        <v>0</v>
      </c>
      <c r="FUQ93" s="6">
        <f t="shared" si="586"/>
        <v>0</v>
      </c>
      <c r="FUR93" s="6">
        <f t="shared" si="586"/>
        <v>0</v>
      </c>
      <c r="FUS93" s="6">
        <f t="shared" si="586"/>
        <v>0</v>
      </c>
      <c r="FUT93" s="6">
        <f t="shared" si="586"/>
        <v>0</v>
      </c>
      <c r="FUU93" s="6">
        <f t="shared" si="586"/>
        <v>0</v>
      </c>
      <c r="FUV93" s="6">
        <f t="shared" si="586"/>
        <v>0</v>
      </c>
      <c r="FUW93" s="6">
        <f t="shared" si="586"/>
        <v>0</v>
      </c>
      <c r="FUX93" s="6">
        <f t="shared" si="586"/>
        <v>0</v>
      </c>
      <c r="FUY93" s="6">
        <f t="shared" ref="FUY93:FXJ93" si="587">FUK95</f>
        <v>0</v>
      </c>
      <c r="FUZ93" s="6">
        <f t="shared" si="587"/>
        <v>0</v>
      </c>
      <c r="FVA93" s="6">
        <f t="shared" si="587"/>
        <v>0</v>
      </c>
      <c r="FVB93" s="6">
        <f t="shared" si="587"/>
        <v>0</v>
      </c>
      <c r="FVC93" s="6">
        <f t="shared" si="587"/>
        <v>0</v>
      </c>
      <c r="FVD93" s="6">
        <f t="shared" si="587"/>
        <v>0</v>
      </c>
      <c r="FVE93" s="6">
        <f t="shared" si="587"/>
        <v>0</v>
      </c>
      <c r="FVF93" s="6">
        <f t="shared" si="587"/>
        <v>0</v>
      </c>
      <c r="FVG93" s="6">
        <f t="shared" si="587"/>
        <v>0</v>
      </c>
      <c r="FVH93" s="6">
        <f t="shared" si="587"/>
        <v>0</v>
      </c>
      <c r="FVI93" s="6">
        <f t="shared" si="587"/>
        <v>0</v>
      </c>
      <c r="FVJ93" s="6">
        <f t="shared" si="587"/>
        <v>0</v>
      </c>
      <c r="FVK93" s="6">
        <f t="shared" si="587"/>
        <v>0</v>
      </c>
      <c r="FVL93" s="6">
        <f t="shared" si="587"/>
        <v>0</v>
      </c>
      <c r="FVM93" s="6">
        <f t="shared" si="587"/>
        <v>0</v>
      </c>
      <c r="FVN93" s="6">
        <f t="shared" si="587"/>
        <v>0</v>
      </c>
      <c r="FVO93" s="6">
        <f t="shared" si="587"/>
        <v>0</v>
      </c>
      <c r="FVP93" s="6">
        <f t="shared" si="587"/>
        <v>0</v>
      </c>
      <c r="FVQ93" s="6">
        <f t="shared" si="587"/>
        <v>0</v>
      </c>
      <c r="FVR93" s="6">
        <f t="shared" si="587"/>
        <v>0</v>
      </c>
      <c r="FVS93" s="6">
        <f t="shared" si="587"/>
        <v>0</v>
      </c>
      <c r="FVT93" s="6">
        <f t="shared" si="587"/>
        <v>0</v>
      </c>
      <c r="FVU93" s="6">
        <f t="shared" si="587"/>
        <v>0</v>
      </c>
      <c r="FVV93" s="6">
        <f t="shared" si="587"/>
        <v>0</v>
      </c>
      <c r="FVW93" s="6">
        <f t="shared" si="587"/>
        <v>0</v>
      </c>
      <c r="FVX93" s="6">
        <f t="shared" si="587"/>
        <v>0</v>
      </c>
      <c r="FVY93" s="6">
        <f t="shared" si="587"/>
        <v>0</v>
      </c>
      <c r="FVZ93" s="6">
        <f t="shared" si="587"/>
        <v>0</v>
      </c>
      <c r="FWA93" s="6">
        <f t="shared" si="587"/>
        <v>0</v>
      </c>
      <c r="FWB93" s="6">
        <f t="shared" si="587"/>
        <v>0</v>
      </c>
      <c r="FWC93" s="6">
        <f t="shared" si="587"/>
        <v>0</v>
      </c>
      <c r="FWD93" s="6">
        <f t="shared" si="587"/>
        <v>0</v>
      </c>
      <c r="FWE93" s="6">
        <f t="shared" si="587"/>
        <v>0</v>
      </c>
      <c r="FWF93" s="6">
        <f t="shared" si="587"/>
        <v>0</v>
      </c>
      <c r="FWG93" s="6">
        <f t="shared" si="587"/>
        <v>0</v>
      </c>
      <c r="FWH93" s="6">
        <f t="shared" si="587"/>
        <v>0</v>
      </c>
      <c r="FWI93" s="6">
        <f t="shared" si="587"/>
        <v>0</v>
      </c>
      <c r="FWJ93" s="6">
        <f t="shared" si="587"/>
        <v>0</v>
      </c>
      <c r="FWK93" s="6">
        <f t="shared" si="587"/>
        <v>0</v>
      </c>
      <c r="FWL93" s="6">
        <f t="shared" si="587"/>
        <v>0</v>
      </c>
      <c r="FWM93" s="6">
        <f t="shared" si="587"/>
        <v>0</v>
      </c>
      <c r="FWN93" s="6">
        <f t="shared" si="587"/>
        <v>0</v>
      </c>
      <c r="FWO93" s="6">
        <f t="shared" si="587"/>
        <v>0</v>
      </c>
      <c r="FWP93" s="6">
        <f t="shared" si="587"/>
        <v>0</v>
      </c>
      <c r="FWQ93" s="6">
        <f t="shared" si="587"/>
        <v>0</v>
      </c>
      <c r="FWR93" s="6">
        <f t="shared" si="587"/>
        <v>0</v>
      </c>
      <c r="FWS93" s="6">
        <f t="shared" si="587"/>
        <v>0</v>
      </c>
      <c r="FWT93" s="6">
        <f t="shared" si="587"/>
        <v>0</v>
      </c>
      <c r="FWU93" s="6">
        <f t="shared" si="587"/>
        <v>0</v>
      </c>
      <c r="FWV93" s="6">
        <f t="shared" si="587"/>
        <v>0</v>
      </c>
      <c r="FWW93" s="6">
        <f t="shared" si="587"/>
        <v>0</v>
      </c>
      <c r="FWX93" s="6">
        <f t="shared" si="587"/>
        <v>0</v>
      </c>
      <c r="FWY93" s="6">
        <f t="shared" si="587"/>
        <v>0</v>
      </c>
      <c r="FWZ93" s="6">
        <f t="shared" si="587"/>
        <v>0</v>
      </c>
      <c r="FXA93" s="6">
        <f t="shared" si="587"/>
        <v>0</v>
      </c>
      <c r="FXB93" s="6">
        <f t="shared" si="587"/>
        <v>0</v>
      </c>
      <c r="FXC93" s="6">
        <f t="shared" si="587"/>
        <v>0</v>
      </c>
      <c r="FXD93" s="6">
        <f t="shared" si="587"/>
        <v>0</v>
      </c>
      <c r="FXE93" s="6">
        <f t="shared" si="587"/>
        <v>0</v>
      </c>
      <c r="FXF93" s="6">
        <f t="shared" si="587"/>
        <v>0</v>
      </c>
      <c r="FXG93" s="6">
        <f t="shared" si="587"/>
        <v>0</v>
      </c>
      <c r="FXH93" s="6">
        <f t="shared" si="587"/>
        <v>0</v>
      </c>
      <c r="FXI93" s="6">
        <f t="shared" si="587"/>
        <v>0</v>
      </c>
      <c r="FXJ93" s="6">
        <f t="shared" si="587"/>
        <v>0</v>
      </c>
      <c r="FXK93" s="6">
        <f t="shared" ref="FXK93:FZV93" si="588">FWW95</f>
        <v>0</v>
      </c>
      <c r="FXL93" s="6">
        <f t="shared" si="588"/>
        <v>0</v>
      </c>
      <c r="FXM93" s="6">
        <f t="shared" si="588"/>
        <v>0</v>
      </c>
      <c r="FXN93" s="6">
        <f t="shared" si="588"/>
        <v>0</v>
      </c>
      <c r="FXO93" s="6">
        <f t="shared" si="588"/>
        <v>0</v>
      </c>
      <c r="FXP93" s="6">
        <f t="shared" si="588"/>
        <v>0</v>
      </c>
      <c r="FXQ93" s="6">
        <f t="shared" si="588"/>
        <v>0</v>
      </c>
      <c r="FXR93" s="6">
        <f t="shared" si="588"/>
        <v>0</v>
      </c>
      <c r="FXS93" s="6">
        <f t="shared" si="588"/>
        <v>0</v>
      </c>
      <c r="FXT93" s="6">
        <f t="shared" si="588"/>
        <v>0</v>
      </c>
      <c r="FXU93" s="6">
        <f t="shared" si="588"/>
        <v>0</v>
      </c>
      <c r="FXV93" s="6">
        <f t="shared" si="588"/>
        <v>0</v>
      </c>
      <c r="FXW93" s="6">
        <f t="shared" si="588"/>
        <v>0</v>
      </c>
      <c r="FXX93" s="6">
        <f t="shared" si="588"/>
        <v>0</v>
      </c>
      <c r="FXY93" s="6">
        <f t="shared" si="588"/>
        <v>0</v>
      </c>
      <c r="FXZ93" s="6">
        <f t="shared" si="588"/>
        <v>0</v>
      </c>
      <c r="FYA93" s="6">
        <f t="shared" si="588"/>
        <v>0</v>
      </c>
      <c r="FYB93" s="6">
        <f t="shared" si="588"/>
        <v>0</v>
      </c>
      <c r="FYC93" s="6">
        <f t="shared" si="588"/>
        <v>0</v>
      </c>
      <c r="FYD93" s="6">
        <f t="shared" si="588"/>
        <v>0</v>
      </c>
      <c r="FYE93" s="6">
        <f t="shared" si="588"/>
        <v>0</v>
      </c>
      <c r="FYF93" s="6">
        <f t="shared" si="588"/>
        <v>0</v>
      </c>
      <c r="FYG93" s="6">
        <f t="shared" si="588"/>
        <v>0</v>
      </c>
      <c r="FYH93" s="6">
        <f t="shared" si="588"/>
        <v>0</v>
      </c>
      <c r="FYI93" s="6">
        <f t="shared" si="588"/>
        <v>0</v>
      </c>
      <c r="FYJ93" s="6">
        <f t="shared" si="588"/>
        <v>0</v>
      </c>
      <c r="FYK93" s="6">
        <f t="shared" si="588"/>
        <v>0</v>
      </c>
      <c r="FYL93" s="6">
        <f t="shared" si="588"/>
        <v>0</v>
      </c>
      <c r="FYM93" s="6">
        <f t="shared" si="588"/>
        <v>0</v>
      </c>
      <c r="FYN93" s="6">
        <f t="shared" si="588"/>
        <v>0</v>
      </c>
      <c r="FYO93" s="6">
        <f t="shared" si="588"/>
        <v>0</v>
      </c>
      <c r="FYP93" s="6">
        <f t="shared" si="588"/>
        <v>0</v>
      </c>
      <c r="FYQ93" s="6">
        <f t="shared" si="588"/>
        <v>0</v>
      </c>
      <c r="FYR93" s="6">
        <f t="shared" si="588"/>
        <v>0</v>
      </c>
      <c r="FYS93" s="6">
        <f t="shared" si="588"/>
        <v>0</v>
      </c>
      <c r="FYT93" s="6">
        <f t="shared" si="588"/>
        <v>0</v>
      </c>
      <c r="FYU93" s="6">
        <f t="shared" si="588"/>
        <v>0</v>
      </c>
      <c r="FYV93" s="6">
        <f t="shared" si="588"/>
        <v>0</v>
      </c>
      <c r="FYW93" s="6">
        <f t="shared" si="588"/>
        <v>0</v>
      </c>
      <c r="FYX93" s="6">
        <f t="shared" si="588"/>
        <v>0</v>
      </c>
      <c r="FYY93" s="6">
        <f t="shared" si="588"/>
        <v>0</v>
      </c>
      <c r="FYZ93" s="6">
        <f t="shared" si="588"/>
        <v>0</v>
      </c>
      <c r="FZA93" s="6">
        <f t="shared" si="588"/>
        <v>0</v>
      </c>
      <c r="FZB93" s="6">
        <f t="shared" si="588"/>
        <v>0</v>
      </c>
      <c r="FZC93" s="6">
        <f t="shared" si="588"/>
        <v>0</v>
      </c>
      <c r="FZD93" s="6">
        <f t="shared" si="588"/>
        <v>0</v>
      </c>
      <c r="FZE93" s="6">
        <f t="shared" si="588"/>
        <v>0</v>
      </c>
      <c r="FZF93" s="6">
        <f t="shared" si="588"/>
        <v>0</v>
      </c>
      <c r="FZG93" s="6">
        <f t="shared" si="588"/>
        <v>0</v>
      </c>
      <c r="FZH93" s="6">
        <f t="shared" si="588"/>
        <v>0</v>
      </c>
      <c r="FZI93" s="6">
        <f t="shared" si="588"/>
        <v>0</v>
      </c>
      <c r="FZJ93" s="6">
        <f t="shared" si="588"/>
        <v>0</v>
      </c>
      <c r="FZK93" s="6">
        <f t="shared" si="588"/>
        <v>0</v>
      </c>
      <c r="FZL93" s="6">
        <f t="shared" si="588"/>
        <v>0</v>
      </c>
      <c r="FZM93" s="6">
        <f t="shared" si="588"/>
        <v>0</v>
      </c>
      <c r="FZN93" s="6">
        <f t="shared" si="588"/>
        <v>0</v>
      </c>
      <c r="FZO93" s="6">
        <f t="shared" si="588"/>
        <v>0</v>
      </c>
      <c r="FZP93" s="6">
        <f t="shared" si="588"/>
        <v>0</v>
      </c>
      <c r="FZQ93" s="6">
        <f t="shared" si="588"/>
        <v>0</v>
      </c>
      <c r="FZR93" s="6">
        <f t="shared" si="588"/>
        <v>0</v>
      </c>
      <c r="FZS93" s="6">
        <f t="shared" si="588"/>
        <v>0</v>
      </c>
      <c r="FZT93" s="6">
        <f t="shared" si="588"/>
        <v>0</v>
      </c>
      <c r="FZU93" s="6">
        <f t="shared" si="588"/>
        <v>0</v>
      </c>
      <c r="FZV93" s="6">
        <f t="shared" si="588"/>
        <v>0</v>
      </c>
      <c r="FZW93" s="6">
        <f t="shared" ref="FZW93:GCH93" si="589">FZI95</f>
        <v>0</v>
      </c>
      <c r="FZX93" s="6">
        <f t="shared" si="589"/>
        <v>0</v>
      </c>
      <c r="FZY93" s="6">
        <f t="shared" si="589"/>
        <v>0</v>
      </c>
      <c r="FZZ93" s="6">
        <f t="shared" si="589"/>
        <v>0</v>
      </c>
      <c r="GAA93" s="6">
        <f t="shared" si="589"/>
        <v>0</v>
      </c>
      <c r="GAB93" s="6">
        <f t="shared" si="589"/>
        <v>0</v>
      </c>
      <c r="GAC93" s="6">
        <f t="shared" si="589"/>
        <v>0</v>
      </c>
      <c r="GAD93" s="6">
        <f t="shared" si="589"/>
        <v>0</v>
      </c>
      <c r="GAE93" s="6">
        <f t="shared" si="589"/>
        <v>0</v>
      </c>
      <c r="GAF93" s="6">
        <f t="shared" si="589"/>
        <v>0</v>
      </c>
      <c r="GAG93" s="6">
        <f t="shared" si="589"/>
        <v>0</v>
      </c>
      <c r="GAH93" s="6">
        <f t="shared" si="589"/>
        <v>0</v>
      </c>
      <c r="GAI93" s="6">
        <f t="shared" si="589"/>
        <v>0</v>
      </c>
      <c r="GAJ93" s="6">
        <f t="shared" si="589"/>
        <v>0</v>
      </c>
      <c r="GAK93" s="6">
        <f t="shared" si="589"/>
        <v>0</v>
      </c>
      <c r="GAL93" s="6">
        <f t="shared" si="589"/>
        <v>0</v>
      </c>
      <c r="GAM93" s="6">
        <f t="shared" si="589"/>
        <v>0</v>
      </c>
      <c r="GAN93" s="6">
        <f t="shared" si="589"/>
        <v>0</v>
      </c>
      <c r="GAO93" s="6">
        <f t="shared" si="589"/>
        <v>0</v>
      </c>
      <c r="GAP93" s="6">
        <f t="shared" si="589"/>
        <v>0</v>
      </c>
      <c r="GAQ93" s="6">
        <f t="shared" si="589"/>
        <v>0</v>
      </c>
      <c r="GAR93" s="6">
        <f t="shared" si="589"/>
        <v>0</v>
      </c>
      <c r="GAS93" s="6">
        <f t="shared" si="589"/>
        <v>0</v>
      </c>
      <c r="GAT93" s="6">
        <f t="shared" si="589"/>
        <v>0</v>
      </c>
      <c r="GAU93" s="6">
        <f t="shared" si="589"/>
        <v>0</v>
      </c>
      <c r="GAV93" s="6">
        <f t="shared" si="589"/>
        <v>0</v>
      </c>
      <c r="GAW93" s="6">
        <f t="shared" si="589"/>
        <v>0</v>
      </c>
      <c r="GAX93" s="6">
        <f t="shared" si="589"/>
        <v>0</v>
      </c>
      <c r="GAY93" s="6">
        <f t="shared" si="589"/>
        <v>0</v>
      </c>
      <c r="GAZ93" s="6">
        <f t="shared" si="589"/>
        <v>0</v>
      </c>
      <c r="GBA93" s="6">
        <f t="shared" si="589"/>
        <v>0</v>
      </c>
      <c r="GBB93" s="6">
        <f t="shared" si="589"/>
        <v>0</v>
      </c>
      <c r="GBC93" s="6">
        <f t="shared" si="589"/>
        <v>0</v>
      </c>
      <c r="GBD93" s="6">
        <f t="shared" si="589"/>
        <v>0</v>
      </c>
      <c r="GBE93" s="6">
        <f t="shared" si="589"/>
        <v>0</v>
      </c>
      <c r="GBF93" s="6">
        <f t="shared" si="589"/>
        <v>0</v>
      </c>
      <c r="GBG93" s="6">
        <f t="shared" si="589"/>
        <v>0</v>
      </c>
      <c r="GBH93" s="6">
        <f t="shared" si="589"/>
        <v>0</v>
      </c>
      <c r="GBI93" s="6">
        <f t="shared" si="589"/>
        <v>0</v>
      </c>
      <c r="GBJ93" s="6">
        <f t="shared" si="589"/>
        <v>0</v>
      </c>
      <c r="GBK93" s="6">
        <f t="shared" si="589"/>
        <v>0</v>
      </c>
      <c r="GBL93" s="6">
        <f t="shared" si="589"/>
        <v>0</v>
      </c>
      <c r="GBM93" s="6">
        <f t="shared" si="589"/>
        <v>0</v>
      </c>
      <c r="GBN93" s="6">
        <f t="shared" si="589"/>
        <v>0</v>
      </c>
      <c r="GBO93" s="6">
        <f t="shared" si="589"/>
        <v>0</v>
      </c>
      <c r="GBP93" s="6">
        <f t="shared" si="589"/>
        <v>0</v>
      </c>
      <c r="GBQ93" s="6">
        <f t="shared" si="589"/>
        <v>0</v>
      </c>
      <c r="GBR93" s="6">
        <f t="shared" si="589"/>
        <v>0</v>
      </c>
      <c r="GBS93" s="6">
        <f t="shared" si="589"/>
        <v>0</v>
      </c>
      <c r="GBT93" s="6">
        <f t="shared" si="589"/>
        <v>0</v>
      </c>
      <c r="GBU93" s="6">
        <f t="shared" si="589"/>
        <v>0</v>
      </c>
      <c r="GBV93" s="6">
        <f t="shared" si="589"/>
        <v>0</v>
      </c>
      <c r="GBW93" s="6">
        <f t="shared" si="589"/>
        <v>0</v>
      </c>
      <c r="GBX93" s="6">
        <f t="shared" si="589"/>
        <v>0</v>
      </c>
      <c r="GBY93" s="6">
        <f t="shared" si="589"/>
        <v>0</v>
      </c>
      <c r="GBZ93" s="6">
        <f t="shared" si="589"/>
        <v>0</v>
      </c>
      <c r="GCA93" s="6">
        <f t="shared" si="589"/>
        <v>0</v>
      </c>
      <c r="GCB93" s="6">
        <f t="shared" si="589"/>
        <v>0</v>
      </c>
      <c r="GCC93" s="6">
        <f t="shared" si="589"/>
        <v>0</v>
      </c>
      <c r="GCD93" s="6">
        <f t="shared" si="589"/>
        <v>0</v>
      </c>
      <c r="GCE93" s="6">
        <f t="shared" si="589"/>
        <v>0</v>
      </c>
      <c r="GCF93" s="6">
        <f t="shared" si="589"/>
        <v>0</v>
      </c>
      <c r="GCG93" s="6">
        <f t="shared" si="589"/>
        <v>0</v>
      </c>
      <c r="GCH93" s="6">
        <f t="shared" si="589"/>
        <v>0</v>
      </c>
      <c r="GCI93" s="6">
        <f t="shared" ref="GCI93:GET93" si="590">GBU95</f>
        <v>0</v>
      </c>
      <c r="GCJ93" s="6">
        <f t="shared" si="590"/>
        <v>0</v>
      </c>
      <c r="GCK93" s="6">
        <f t="shared" si="590"/>
        <v>0</v>
      </c>
      <c r="GCL93" s="6">
        <f t="shared" si="590"/>
        <v>0</v>
      </c>
      <c r="GCM93" s="6">
        <f t="shared" si="590"/>
        <v>0</v>
      </c>
      <c r="GCN93" s="6">
        <f t="shared" si="590"/>
        <v>0</v>
      </c>
      <c r="GCO93" s="6">
        <f t="shared" si="590"/>
        <v>0</v>
      </c>
      <c r="GCP93" s="6">
        <f t="shared" si="590"/>
        <v>0</v>
      </c>
      <c r="GCQ93" s="6">
        <f t="shared" si="590"/>
        <v>0</v>
      </c>
      <c r="GCR93" s="6">
        <f t="shared" si="590"/>
        <v>0</v>
      </c>
      <c r="GCS93" s="6">
        <f t="shared" si="590"/>
        <v>0</v>
      </c>
      <c r="GCT93" s="6">
        <f t="shared" si="590"/>
        <v>0</v>
      </c>
      <c r="GCU93" s="6">
        <f t="shared" si="590"/>
        <v>0</v>
      </c>
      <c r="GCV93" s="6">
        <f t="shared" si="590"/>
        <v>0</v>
      </c>
      <c r="GCW93" s="6">
        <f t="shared" si="590"/>
        <v>0</v>
      </c>
      <c r="GCX93" s="6">
        <f t="shared" si="590"/>
        <v>0</v>
      </c>
      <c r="GCY93" s="6">
        <f t="shared" si="590"/>
        <v>0</v>
      </c>
      <c r="GCZ93" s="6">
        <f t="shared" si="590"/>
        <v>0</v>
      </c>
      <c r="GDA93" s="6">
        <f t="shared" si="590"/>
        <v>0</v>
      </c>
      <c r="GDB93" s="6">
        <f t="shared" si="590"/>
        <v>0</v>
      </c>
      <c r="GDC93" s="6">
        <f t="shared" si="590"/>
        <v>0</v>
      </c>
      <c r="GDD93" s="6">
        <f t="shared" si="590"/>
        <v>0</v>
      </c>
      <c r="GDE93" s="6">
        <f t="shared" si="590"/>
        <v>0</v>
      </c>
      <c r="GDF93" s="6">
        <f t="shared" si="590"/>
        <v>0</v>
      </c>
      <c r="GDG93" s="6">
        <f t="shared" si="590"/>
        <v>0</v>
      </c>
      <c r="GDH93" s="6">
        <f t="shared" si="590"/>
        <v>0</v>
      </c>
      <c r="GDI93" s="6">
        <f t="shared" si="590"/>
        <v>0</v>
      </c>
      <c r="GDJ93" s="6">
        <f t="shared" si="590"/>
        <v>0</v>
      </c>
      <c r="GDK93" s="6">
        <f t="shared" si="590"/>
        <v>0</v>
      </c>
      <c r="GDL93" s="6">
        <f t="shared" si="590"/>
        <v>0</v>
      </c>
      <c r="GDM93" s="6">
        <f t="shared" si="590"/>
        <v>0</v>
      </c>
      <c r="GDN93" s="6">
        <f t="shared" si="590"/>
        <v>0</v>
      </c>
      <c r="GDO93" s="6">
        <f t="shared" si="590"/>
        <v>0</v>
      </c>
      <c r="GDP93" s="6">
        <f t="shared" si="590"/>
        <v>0</v>
      </c>
      <c r="GDQ93" s="6">
        <f t="shared" si="590"/>
        <v>0</v>
      </c>
      <c r="GDR93" s="6">
        <f t="shared" si="590"/>
        <v>0</v>
      </c>
      <c r="GDS93" s="6">
        <f t="shared" si="590"/>
        <v>0</v>
      </c>
      <c r="GDT93" s="6">
        <f t="shared" si="590"/>
        <v>0</v>
      </c>
      <c r="GDU93" s="6">
        <f t="shared" si="590"/>
        <v>0</v>
      </c>
      <c r="GDV93" s="6">
        <f t="shared" si="590"/>
        <v>0</v>
      </c>
      <c r="GDW93" s="6">
        <f t="shared" si="590"/>
        <v>0</v>
      </c>
      <c r="GDX93" s="6">
        <f t="shared" si="590"/>
        <v>0</v>
      </c>
      <c r="GDY93" s="6">
        <f t="shared" si="590"/>
        <v>0</v>
      </c>
      <c r="GDZ93" s="6">
        <f t="shared" si="590"/>
        <v>0</v>
      </c>
      <c r="GEA93" s="6">
        <f t="shared" si="590"/>
        <v>0</v>
      </c>
      <c r="GEB93" s="6">
        <f t="shared" si="590"/>
        <v>0</v>
      </c>
      <c r="GEC93" s="6">
        <f t="shared" si="590"/>
        <v>0</v>
      </c>
      <c r="GED93" s="6">
        <f t="shared" si="590"/>
        <v>0</v>
      </c>
      <c r="GEE93" s="6">
        <f t="shared" si="590"/>
        <v>0</v>
      </c>
      <c r="GEF93" s="6">
        <f t="shared" si="590"/>
        <v>0</v>
      </c>
      <c r="GEG93" s="6">
        <f t="shared" si="590"/>
        <v>0</v>
      </c>
      <c r="GEH93" s="6">
        <f t="shared" si="590"/>
        <v>0</v>
      </c>
      <c r="GEI93" s="6">
        <f t="shared" si="590"/>
        <v>0</v>
      </c>
      <c r="GEJ93" s="6">
        <f t="shared" si="590"/>
        <v>0</v>
      </c>
      <c r="GEK93" s="6">
        <f t="shared" si="590"/>
        <v>0</v>
      </c>
      <c r="GEL93" s="6">
        <f t="shared" si="590"/>
        <v>0</v>
      </c>
      <c r="GEM93" s="6">
        <f t="shared" si="590"/>
        <v>0</v>
      </c>
      <c r="GEN93" s="6">
        <f t="shared" si="590"/>
        <v>0</v>
      </c>
      <c r="GEO93" s="6">
        <f t="shared" si="590"/>
        <v>0</v>
      </c>
      <c r="GEP93" s="6">
        <f t="shared" si="590"/>
        <v>0</v>
      </c>
      <c r="GEQ93" s="6">
        <f t="shared" si="590"/>
        <v>0</v>
      </c>
      <c r="GER93" s="6">
        <f t="shared" si="590"/>
        <v>0</v>
      </c>
      <c r="GES93" s="6">
        <f t="shared" si="590"/>
        <v>0</v>
      </c>
      <c r="GET93" s="6">
        <f t="shared" si="590"/>
        <v>0</v>
      </c>
      <c r="GEU93" s="6">
        <f t="shared" ref="GEU93:GHF93" si="591">GEG95</f>
        <v>0</v>
      </c>
      <c r="GEV93" s="6">
        <f t="shared" si="591"/>
        <v>0</v>
      </c>
      <c r="GEW93" s="6">
        <f t="shared" si="591"/>
        <v>0</v>
      </c>
      <c r="GEX93" s="6">
        <f t="shared" si="591"/>
        <v>0</v>
      </c>
      <c r="GEY93" s="6">
        <f t="shared" si="591"/>
        <v>0</v>
      </c>
      <c r="GEZ93" s="6">
        <f t="shared" si="591"/>
        <v>0</v>
      </c>
      <c r="GFA93" s="6">
        <f t="shared" si="591"/>
        <v>0</v>
      </c>
      <c r="GFB93" s="6">
        <f t="shared" si="591"/>
        <v>0</v>
      </c>
      <c r="GFC93" s="6">
        <f t="shared" si="591"/>
        <v>0</v>
      </c>
      <c r="GFD93" s="6">
        <f t="shared" si="591"/>
        <v>0</v>
      </c>
      <c r="GFE93" s="6">
        <f t="shared" si="591"/>
        <v>0</v>
      </c>
      <c r="GFF93" s="6">
        <f t="shared" si="591"/>
        <v>0</v>
      </c>
      <c r="GFG93" s="6">
        <f t="shared" si="591"/>
        <v>0</v>
      </c>
      <c r="GFH93" s="6">
        <f t="shared" si="591"/>
        <v>0</v>
      </c>
      <c r="GFI93" s="6">
        <f t="shared" si="591"/>
        <v>0</v>
      </c>
      <c r="GFJ93" s="6">
        <f t="shared" si="591"/>
        <v>0</v>
      </c>
      <c r="GFK93" s="6">
        <f t="shared" si="591"/>
        <v>0</v>
      </c>
      <c r="GFL93" s="6">
        <f t="shared" si="591"/>
        <v>0</v>
      </c>
      <c r="GFM93" s="6">
        <f t="shared" si="591"/>
        <v>0</v>
      </c>
      <c r="GFN93" s="6">
        <f t="shared" si="591"/>
        <v>0</v>
      </c>
      <c r="GFO93" s="6">
        <f t="shared" si="591"/>
        <v>0</v>
      </c>
      <c r="GFP93" s="6">
        <f t="shared" si="591"/>
        <v>0</v>
      </c>
      <c r="GFQ93" s="6">
        <f t="shared" si="591"/>
        <v>0</v>
      </c>
      <c r="GFR93" s="6">
        <f t="shared" si="591"/>
        <v>0</v>
      </c>
      <c r="GFS93" s="6">
        <f t="shared" si="591"/>
        <v>0</v>
      </c>
      <c r="GFT93" s="6">
        <f t="shared" si="591"/>
        <v>0</v>
      </c>
      <c r="GFU93" s="6">
        <f t="shared" si="591"/>
        <v>0</v>
      </c>
      <c r="GFV93" s="6">
        <f t="shared" si="591"/>
        <v>0</v>
      </c>
      <c r="GFW93" s="6">
        <f t="shared" si="591"/>
        <v>0</v>
      </c>
      <c r="GFX93" s="6">
        <f t="shared" si="591"/>
        <v>0</v>
      </c>
      <c r="GFY93" s="6">
        <f t="shared" si="591"/>
        <v>0</v>
      </c>
      <c r="GFZ93" s="6">
        <f t="shared" si="591"/>
        <v>0</v>
      </c>
      <c r="GGA93" s="6">
        <f t="shared" si="591"/>
        <v>0</v>
      </c>
      <c r="GGB93" s="6">
        <f t="shared" si="591"/>
        <v>0</v>
      </c>
      <c r="GGC93" s="6">
        <f t="shared" si="591"/>
        <v>0</v>
      </c>
      <c r="GGD93" s="6">
        <f t="shared" si="591"/>
        <v>0</v>
      </c>
      <c r="GGE93" s="6">
        <f t="shared" si="591"/>
        <v>0</v>
      </c>
      <c r="GGF93" s="6">
        <f t="shared" si="591"/>
        <v>0</v>
      </c>
      <c r="GGG93" s="6">
        <f t="shared" si="591"/>
        <v>0</v>
      </c>
      <c r="GGH93" s="6">
        <f t="shared" si="591"/>
        <v>0</v>
      </c>
      <c r="GGI93" s="6">
        <f t="shared" si="591"/>
        <v>0</v>
      </c>
      <c r="GGJ93" s="6">
        <f t="shared" si="591"/>
        <v>0</v>
      </c>
      <c r="GGK93" s="6">
        <f t="shared" si="591"/>
        <v>0</v>
      </c>
      <c r="GGL93" s="6">
        <f t="shared" si="591"/>
        <v>0</v>
      </c>
      <c r="GGM93" s="6">
        <f t="shared" si="591"/>
        <v>0</v>
      </c>
      <c r="GGN93" s="6">
        <f t="shared" si="591"/>
        <v>0</v>
      </c>
      <c r="GGO93" s="6">
        <f t="shared" si="591"/>
        <v>0</v>
      </c>
      <c r="GGP93" s="6">
        <f t="shared" si="591"/>
        <v>0</v>
      </c>
      <c r="GGQ93" s="6">
        <f t="shared" si="591"/>
        <v>0</v>
      </c>
      <c r="GGR93" s="6">
        <f t="shared" si="591"/>
        <v>0</v>
      </c>
      <c r="GGS93" s="6">
        <f t="shared" si="591"/>
        <v>0</v>
      </c>
      <c r="GGT93" s="6">
        <f t="shared" si="591"/>
        <v>0</v>
      </c>
      <c r="GGU93" s="6">
        <f t="shared" si="591"/>
        <v>0</v>
      </c>
      <c r="GGV93" s="6">
        <f t="shared" si="591"/>
        <v>0</v>
      </c>
      <c r="GGW93" s="6">
        <f t="shared" si="591"/>
        <v>0</v>
      </c>
      <c r="GGX93" s="6">
        <f t="shared" si="591"/>
        <v>0</v>
      </c>
      <c r="GGY93" s="6">
        <f t="shared" si="591"/>
        <v>0</v>
      </c>
      <c r="GGZ93" s="6">
        <f t="shared" si="591"/>
        <v>0</v>
      </c>
      <c r="GHA93" s="6">
        <f t="shared" si="591"/>
        <v>0</v>
      </c>
      <c r="GHB93" s="6">
        <f t="shared" si="591"/>
        <v>0</v>
      </c>
      <c r="GHC93" s="6">
        <f t="shared" si="591"/>
        <v>0</v>
      </c>
      <c r="GHD93" s="6">
        <f t="shared" si="591"/>
        <v>0</v>
      </c>
      <c r="GHE93" s="6">
        <f t="shared" si="591"/>
        <v>0</v>
      </c>
      <c r="GHF93" s="6">
        <f t="shared" si="591"/>
        <v>0</v>
      </c>
      <c r="GHG93" s="6">
        <f t="shared" ref="GHG93:GJR93" si="592">GGS95</f>
        <v>0</v>
      </c>
      <c r="GHH93" s="6">
        <f t="shared" si="592"/>
        <v>0</v>
      </c>
      <c r="GHI93" s="6">
        <f t="shared" si="592"/>
        <v>0</v>
      </c>
      <c r="GHJ93" s="6">
        <f t="shared" si="592"/>
        <v>0</v>
      </c>
      <c r="GHK93" s="6">
        <f t="shared" si="592"/>
        <v>0</v>
      </c>
      <c r="GHL93" s="6">
        <f t="shared" si="592"/>
        <v>0</v>
      </c>
      <c r="GHM93" s="6">
        <f t="shared" si="592"/>
        <v>0</v>
      </c>
      <c r="GHN93" s="6">
        <f t="shared" si="592"/>
        <v>0</v>
      </c>
      <c r="GHO93" s="6">
        <f t="shared" si="592"/>
        <v>0</v>
      </c>
      <c r="GHP93" s="6">
        <f t="shared" si="592"/>
        <v>0</v>
      </c>
      <c r="GHQ93" s="6">
        <f t="shared" si="592"/>
        <v>0</v>
      </c>
      <c r="GHR93" s="6">
        <f t="shared" si="592"/>
        <v>0</v>
      </c>
      <c r="GHS93" s="6">
        <f t="shared" si="592"/>
        <v>0</v>
      </c>
      <c r="GHT93" s="6">
        <f t="shared" si="592"/>
        <v>0</v>
      </c>
      <c r="GHU93" s="6">
        <f t="shared" si="592"/>
        <v>0</v>
      </c>
      <c r="GHV93" s="6">
        <f t="shared" si="592"/>
        <v>0</v>
      </c>
      <c r="GHW93" s="6">
        <f t="shared" si="592"/>
        <v>0</v>
      </c>
      <c r="GHX93" s="6">
        <f t="shared" si="592"/>
        <v>0</v>
      </c>
      <c r="GHY93" s="6">
        <f t="shared" si="592"/>
        <v>0</v>
      </c>
      <c r="GHZ93" s="6">
        <f t="shared" si="592"/>
        <v>0</v>
      </c>
      <c r="GIA93" s="6">
        <f t="shared" si="592"/>
        <v>0</v>
      </c>
      <c r="GIB93" s="6">
        <f t="shared" si="592"/>
        <v>0</v>
      </c>
      <c r="GIC93" s="6">
        <f t="shared" si="592"/>
        <v>0</v>
      </c>
      <c r="GID93" s="6">
        <f t="shared" si="592"/>
        <v>0</v>
      </c>
      <c r="GIE93" s="6">
        <f t="shared" si="592"/>
        <v>0</v>
      </c>
      <c r="GIF93" s="6">
        <f t="shared" si="592"/>
        <v>0</v>
      </c>
      <c r="GIG93" s="6">
        <f t="shared" si="592"/>
        <v>0</v>
      </c>
      <c r="GIH93" s="6">
        <f t="shared" si="592"/>
        <v>0</v>
      </c>
      <c r="GII93" s="6">
        <f t="shared" si="592"/>
        <v>0</v>
      </c>
      <c r="GIJ93" s="6">
        <f t="shared" si="592"/>
        <v>0</v>
      </c>
      <c r="GIK93" s="6">
        <f t="shared" si="592"/>
        <v>0</v>
      </c>
      <c r="GIL93" s="6">
        <f t="shared" si="592"/>
        <v>0</v>
      </c>
      <c r="GIM93" s="6">
        <f t="shared" si="592"/>
        <v>0</v>
      </c>
      <c r="GIN93" s="6">
        <f t="shared" si="592"/>
        <v>0</v>
      </c>
      <c r="GIO93" s="6">
        <f t="shared" si="592"/>
        <v>0</v>
      </c>
      <c r="GIP93" s="6">
        <f t="shared" si="592"/>
        <v>0</v>
      </c>
      <c r="GIQ93" s="6">
        <f t="shared" si="592"/>
        <v>0</v>
      </c>
      <c r="GIR93" s="6">
        <f t="shared" si="592"/>
        <v>0</v>
      </c>
      <c r="GIS93" s="6">
        <f t="shared" si="592"/>
        <v>0</v>
      </c>
      <c r="GIT93" s="6">
        <f t="shared" si="592"/>
        <v>0</v>
      </c>
      <c r="GIU93" s="6">
        <f t="shared" si="592"/>
        <v>0</v>
      </c>
      <c r="GIV93" s="6">
        <f t="shared" si="592"/>
        <v>0</v>
      </c>
      <c r="GIW93" s="6">
        <f t="shared" si="592"/>
        <v>0</v>
      </c>
      <c r="GIX93" s="6">
        <f t="shared" si="592"/>
        <v>0</v>
      </c>
      <c r="GIY93" s="6">
        <f t="shared" si="592"/>
        <v>0</v>
      </c>
      <c r="GIZ93" s="6">
        <f t="shared" si="592"/>
        <v>0</v>
      </c>
      <c r="GJA93" s="6">
        <f t="shared" si="592"/>
        <v>0</v>
      </c>
      <c r="GJB93" s="6">
        <f t="shared" si="592"/>
        <v>0</v>
      </c>
      <c r="GJC93" s="6">
        <f t="shared" si="592"/>
        <v>0</v>
      </c>
      <c r="GJD93" s="6">
        <f t="shared" si="592"/>
        <v>0</v>
      </c>
      <c r="GJE93" s="6">
        <f t="shared" si="592"/>
        <v>0</v>
      </c>
      <c r="GJF93" s="6">
        <f t="shared" si="592"/>
        <v>0</v>
      </c>
      <c r="GJG93" s="6">
        <f t="shared" si="592"/>
        <v>0</v>
      </c>
      <c r="GJH93" s="6">
        <f t="shared" si="592"/>
        <v>0</v>
      </c>
      <c r="GJI93" s="6">
        <f t="shared" si="592"/>
        <v>0</v>
      </c>
      <c r="GJJ93" s="6">
        <f t="shared" si="592"/>
        <v>0</v>
      </c>
      <c r="GJK93" s="6">
        <f t="shared" si="592"/>
        <v>0</v>
      </c>
      <c r="GJL93" s="6">
        <f t="shared" si="592"/>
        <v>0</v>
      </c>
      <c r="GJM93" s="6">
        <f t="shared" si="592"/>
        <v>0</v>
      </c>
      <c r="GJN93" s="6">
        <f t="shared" si="592"/>
        <v>0</v>
      </c>
      <c r="GJO93" s="6">
        <f t="shared" si="592"/>
        <v>0</v>
      </c>
      <c r="GJP93" s="6">
        <f t="shared" si="592"/>
        <v>0</v>
      </c>
      <c r="GJQ93" s="6">
        <f t="shared" si="592"/>
        <v>0</v>
      </c>
      <c r="GJR93" s="6">
        <f t="shared" si="592"/>
        <v>0</v>
      </c>
      <c r="GJS93" s="6">
        <f t="shared" ref="GJS93:GMD93" si="593">GJE95</f>
        <v>0</v>
      </c>
      <c r="GJT93" s="6">
        <f t="shared" si="593"/>
        <v>0</v>
      </c>
      <c r="GJU93" s="6">
        <f t="shared" si="593"/>
        <v>0</v>
      </c>
      <c r="GJV93" s="6">
        <f t="shared" si="593"/>
        <v>0</v>
      </c>
      <c r="GJW93" s="6">
        <f t="shared" si="593"/>
        <v>0</v>
      </c>
      <c r="GJX93" s="6">
        <f t="shared" si="593"/>
        <v>0</v>
      </c>
      <c r="GJY93" s="6">
        <f t="shared" si="593"/>
        <v>0</v>
      </c>
      <c r="GJZ93" s="6">
        <f t="shared" si="593"/>
        <v>0</v>
      </c>
      <c r="GKA93" s="6">
        <f t="shared" si="593"/>
        <v>0</v>
      </c>
      <c r="GKB93" s="6">
        <f t="shared" si="593"/>
        <v>0</v>
      </c>
      <c r="GKC93" s="6">
        <f t="shared" si="593"/>
        <v>0</v>
      </c>
      <c r="GKD93" s="6">
        <f t="shared" si="593"/>
        <v>0</v>
      </c>
      <c r="GKE93" s="6">
        <f t="shared" si="593"/>
        <v>0</v>
      </c>
      <c r="GKF93" s="6">
        <f t="shared" si="593"/>
        <v>0</v>
      </c>
      <c r="GKG93" s="6">
        <f t="shared" si="593"/>
        <v>0</v>
      </c>
      <c r="GKH93" s="6">
        <f t="shared" si="593"/>
        <v>0</v>
      </c>
      <c r="GKI93" s="6">
        <f t="shared" si="593"/>
        <v>0</v>
      </c>
      <c r="GKJ93" s="6">
        <f t="shared" si="593"/>
        <v>0</v>
      </c>
      <c r="GKK93" s="6">
        <f t="shared" si="593"/>
        <v>0</v>
      </c>
      <c r="GKL93" s="6">
        <f t="shared" si="593"/>
        <v>0</v>
      </c>
      <c r="GKM93" s="6">
        <f t="shared" si="593"/>
        <v>0</v>
      </c>
      <c r="GKN93" s="6">
        <f t="shared" si="593"/>
        <v>0</v>
      </c>
      <c r="GKO93" s="6">
        <f t="shared" si="593"/>
        <v>0</v>
      </c>
      <c r="GKP93" s="6">
        <f t="shared" si="593"/>
        <v>0</v>
      </c>
      <c r="GKQ93" s="6">
        <f t="shared" si="593"/>
        <v>0</v>
      </c>
      <c r="GKR93" s="6">
        <f t="shared" si="593"/>
        <v>0</v>
      </c>
      <c r="GKS93" s="6">
        <f t="shared" si="593"/>
        <v>0</v>
      </c>
      <c r="GKT93" s="6">
        <f t="shared" si="593"/>
        <v>0</v>
      </c>
      <c r="GKU93" s="6">
        <f t="shared" si="593"/>
        <v>0</v>
      </c>
      <c r="GKV93" s="6">
        <f t="shared" si="593"/>
        <v>0</v>
      </c>
      <c r="GKW93" s="6">
        <f t="shared" si="593"/>
        <v>0</v>
      </c>
      <c r="GKX93" s="6">
        <f t="shared" si="593"/>
        <v>0</v>
      </c>
      <c r="GKY93" s="6">
        <f t="shared" si="593"/>
        <v>0</v>
      </c>
      <c r="GKZ93" s="6">
        <f t="shared" si="593"/>
        <v>0</v>
      </c>
      <c r="GLA93" s="6">
        <f t="shared" si="593"/>
        <v>0</v>
      </c>
      <c r="GLB93" s="6">
        <f t="shared" si="593"/>
        <v>0</v>
      </c>
      <c r="GLC93" s="6">
        <f t="shared" si="593"/>
        <v>0</v>
      </c>
      <c r="GLD93" s="6">
        <f t="shared" si="593"/>
        <v>0</v>
      </c>
      <c r="GLE93" s="6">
        <f t="shared" si="593"/>
        <v>0</v>
      </c>
      <c r="GLF93" s="6">
        <f t="shared" si="593"/>
        <v>0</v>
      </c>
      <c r="GLG93" s="6">
        <f t="shared" si="593"/>
        <v>0</v>
      </c>
      <c r="GLH93" s="6">
        <f t="shared" si="593"/>
        <v>0</v>
      </c>
      <c r="GLI93" s="6">
        <f t="shared" si="593"/>
        <v>0</v>
      </c>
      <c r="GLJ93" s="6">
        <f t="shared" si="593"/>
        <v>0</v>
      </c>
      <c r="GLK93" s="6">
        <f t="shared" si="593"/>
        <v>0</v>
      </c>
      <c r="GLL93" s="6">
        <f t="shared" si="593"/>
        <v>0</v>
      </c>
      <c r="GLM93" s="6">
        <f t="shared" si="593"/>
        <v>0</v>
      </c>
      <c r="GLN93" s="6">
        <f t="shared" si="593"/>
        <v>0</v>
      </c>
      <c r="GLO93" s="6">
        <f t="shared" si="593"/>
        <v>0</v>
      </c>
      <c r="GLP93" s="6">
        <f t="shared" si="593"/>
        <v>0</v>
      </c>
      <c r="GLQ93" s="6">
        <f t="shared" si="593"/>
        <v>0</v>
      </c>
      <c r="GLR93" s="6">
        <f t="shared" si="593"/>
        <v>0</v>
      </c>
      <c r="GLS93" s="6">
        <f t="shared" si="593"/>
        <v>0</v>
      </c>
      <c r="GLT93" s="6">
        <f t="shared" si="593"/>
        <v>0</v>
      </c>
      <c r="GLU93" s="6">
        <f t="shared" si="593"/>
        <v>0</v>
      </c>
      <c r="GLV93" s="6">
        <f t="shared" si="593"/>
        <v>0</v>
      </c>
      <c r="GLW93" s="6">
        <f t="shared" si="593"/>
        <v>0</v>
      </c>
      <c r="GLX93" s="6">
        <f t="shared" si="593"/>
        <v>0</v>
      </c>
      <c r="GLY93" s="6">
        <f t="shared" si="593"/>
        <v>0</v>
      </c>
      <c r="GLZ93" s="6">
        <f t="shared" si="593"/>
        <v>0</v>
      </c>
      <c r="GMA93" s="6">
        <f t="shared" si="593"/>
        <v>0</v>
      </c>
      <c r="GMB93" s="6">
        <f t="shared" si="593"/>
        <v>0</v>
      </c>
      <c r="GMC93" s="6">
        <f t="shared" si="593"/>
        <v>0</v>
      </c>
      <c r="GMD93" s="6">
        <f t="shared" si="593"/>
        <v>0</v>
      </c>
      <c r="GME93" s="6">
        <f t="shared" ref="GME93:GOP93" si="594">GLQ95</f>
        <v>0</v>
      </c>
      <c r="GMF93" s="6">
        <f t="shared" si="594"/>
        <v>0</v>
      </c>
      <c r="GMG93" s="6">
        <f t="shared" si="594"/>
        <v>0</v>
      </c>
      <c r="GMH93" s="6">
        <f t="shared" si="594"/>
        <v>0</v>
      </c>
      <c r="GMI93" s="6">
        <f t="shared" si="594"/>
        <v>0</v>
      </c>
      <c r="GMJ93" s="6">
        <f t="shared" si="594"/>
        <v>0</v>
      </c>
      <c r="GMK93" s="6">
        <f t="shared" si="594"/>
        <v>0</v>
      </c>
      <c r="GML93" s="6">
        <f t="shared" si="594"/>
        <v>0</v>
      </c>
      <c r="GMM93" s="6">
        <f t="shared" si="594"/>
        <v>0</v>
      </c>
      <c r="GMN93" s="6">
        <f t="shared" si="594"/>
        <v>0</v>
      </c>
      <c r="GMO93" s="6">
        <f t="shared" si="594"/>
        <v>0</v>
      </c>
      <c r="GMP93" s="6">
        <f t="shared" si="594"/>
        <v>0</v>
      </c>
      <c r="GMQ93" s="6">
        <f t="shared" si="594"/>
        <v>0</v>
      </c>
      <c r="GMR93" s="6">
        <f t="shared" si="594"/>
        <v>0</v>
      </c>
      <c r="GMS93" s="6">
        <f t="shared" si="594"/>
        <v>0</v>
      </c>
      <c r="GMT93" s="6">
        <f t="shared" si="594"/>
        <v>0</v>
      </c>
      <c r="GMU93" s="6">
        <f t="shared" si="594"/>
        <v>0</v>
      </c>
      <c r="GMV93" s="6">
        <f t="shared" si="594"/>
        <v>0</v>
      </c>
      <c r="GMW93" s="6">
        <f t="shared" si="594"/>
        <v>0</v>
      </c>
      <c r="GMX93" s="6">
        <f t="shared" si="594"/>
        <v>0</v>
      </c>
      <c r="GMY93" s="6">
        <f t="shared" si="594"/>
        <v>0</v>
      </c>
      <c r="GMZ93" s="6">
        <f t="shared" si="594"/>
        <v>0</v>
      </c>
      <c r="GNA93" s="6">
        <f t="shared" si="594"/>
        <v>0</v>
      </c>
      <c r="GNB93" s="6">
        <f t="shared" si="594"/>
        <v>0</v>
      </c>
      <c r="GNC93" s="6">
        <f t="shared" si="594"/>
        <v>0</v>
      </c>
      <c r="GND93" s="6">
        <f t="shared" si="594"/>
        <v>0</v>
      </c>
      <c r="GNE93" s="6">
        <f t="shared" si="594"/>
        <v>0</v>
      </c>
      <c r="GNF93" s="6">
        <f t="shared" si="594"/>
        <v>0</v>
      </c>
      <c r="GNG93" s="6">
        <f t="shared" si="594"/>
        <v>0</v>
      </c>
      <c r="GNH93" s="6">
        <f t="shared" si="594"/>
        <v>0</v>
      </c>
      <c r="GNI93" s="6">
        <f t="shared" si="594"/>
        <v>0</v>
      </c>
      <c r="GNJ93" s="6">
        <f t="shared" si="594"/>
        <v>0</v>
      </c>
      <c r="GNK93" s="6">
        <f t="shared" si="594"/>
        <v>0</v>
      </c>
      <c r="GNL93" s="6">
        <f t="shared" si="594"/>
        <v>0</v>
      </c>
      <c r="GNM93" s="6">
        <f t="shared" si="594"/>
        <v>0</v>
      </c>
      <c r="GNN93" s="6">
        <f t="shared" si="594"/>
        <v>0</v>
      </c>
      <c r="GNO93" s="6">
        <f t="shared" si="594"/>
        <v>0</v>
      </c>
      <c r="GNP93" s="6">
        <f t="shared" si="594"/>
        <v>0</v>
      </c>
      <c r="GNQ93" s="6">
        <f t="shared" si="594"/>
        <v>0</v>
      </c>
      <c r="GNR93" s="6">
        <f t="shared" si="594"/>
        <v>0</v>
      </c>
      <c r="GNS93" s="6">
        <f t="shared" si="594"/>
        <v>0</v>
      </c>
      <c r="GNT93" s="6">
        <f t="shared" si="594"/>
        <v>0</v>
      </c>
      <c r="GNU93" s="6">
        <f t="shared" si="594"/>
        <v>0</v>
      </c>
      <c r="GNV93" s="6">
        <f t="shared" si="594"/>
        <v>0</v>
      </c>
      <c r="GNW93" s="6">
        <f t="shared" si="594"/>
        <v>0</v>
      </c>
      <c r="GNX93" s="6">
        <f t="shared" si="594"/>
        <v>0</v>
      </c>
      <c r="GNY93" s="6">
        <f t="shared" si="594"/>
        <v>0</v>
      </c>
      <c r="GNZ93" s="6">
        <f t="shared" si="594"/>
        <v>0</v>
      </c>
      <c r="GOA93" s="6">
        <f t="shared" si="594"/>
        <v>0</v>
      </c>
      <c r="GOB93" s="6">
        <f t="shared" si="594"/>
        <v>0</v>
      </c>
      <c r="GOC93" s="6">
        <f t="shared" si="594"/>
        <v>0</v>
      </c>
      <c r="GOD93" s="6">
        <f t="shared" si="594"/>
        <v>0</v>
      </c>
      <c r="GOE93" s="6">
        <f t="shared" si="594"/>
        <v>0</v>
      </c>
      <c r="GOF93" s="6">
        <f t="shared" si="594"/>
        <v>0</v>
      </c>
      <c r="GOG93" s="6">
        <f t="shared" si="594"/>
        <v>0</v>
      </c>
      <c r="GOH93" s="6">
        <f t="shared" si="594"/>
        <v>0</v>
      </c>
      <c r="GOI93" s="6">
        <f t="shared" si="594"/>
        <v>0</v>
      </c>
      <c r="GOJ93" s="6">
        <f t="shared" si="594"/>
        <v>0</v>
      </c>
      <c r="GOK93" s="6">
        <f t="shared" si="594"/>
        <v>0</v>
      </c>
      <c r="GOL93" s="6">
        <f t="shared" si="594"/>
        <v>0</v>
      </c>
      <c r="GOM93" s="6">
        <f t="shared" si="594"/>
        <v>0</v>
      </c>
      <c r="GON93" s="6">
        <f t="shared" si="594"/>
        <v>0</v>
      </c>
      <c r="GOO93" s="6">
        <f t="shared" si="594"/>
        <v>0</v>
      </c>
      <c r="GOP93" s="6">
        <f t="shared" si="594"/>
        <v>0</v>
      </c>
      <c r="GOQ93" s="6">
        <f t="shared" ref="GOQ93:GRB93" si="595">GOC95</f>
        <v>0</v>
      </c>
      <c r="GOR93" s="6">
        <f t="shared" si="595"/>
        <v>0</v>
      </c>
      <c r="GOS93" s="6">
        <f t="shared" si="595"/>
        <v>0</v>
      </c>
      <c r="GOT93" s="6">
        <f t="shared" si="595"/>
        <v>0</v>
      </c>
      <c r="GOU93" s="6">
        <f t="shared" si="595"/>
        <v>0</v>
      </c>
      <c r="GOV93" s="6">
        <f t="shared" si="595"/>
        <v>0</v>
      </c>
      <c r="GOW93" s="6">
        <f t="shared" si="595"/>
        <v>0</v>
      </c>
      <c r="GOX93" s="6">
        <f t="shared" si="595"/>
        <v>0</v>
      </c>
      <c r="GOY93" s="6">
        <f t="shared" si="595"/>
        <v>0</v>
      </c>
      <c r="GOZ93" s="6">
        <f t="shared" si="595"/>
        <v>0</v>
      </c>
      <c r="GPA93" s="6">
        <f t="shared" si="595"/>
        <v>0</v>
      </c>
      <c r="GPB93" s="6">
        <f t="shared" si="595"/>
        <v>0</v>
      </c>
      <c r="GPC93" s="6">
        <f t="shared" si="595"/>
        <v>0</v>
      </c>
      <c r="GPD93" s="6">
        <f t="shared" si="595"/>
        <v>0</v>
      </c>
      <c r="GPE93" s="6">
        <f t="shared" si="595"/>
        <v>0</v>
      </c>
      <c r="GPF93" s="6">
        <f t="shared" si="595"/>
        <v>0</v>
      </c>
      <c r="GPG93" s="6">
        <f t="shared" si="595"/>
        <v>0</v>
      </c>
      <c r="GPH93" s="6">
        <f t="shared" si="595"/>
        <v>0</v>
      </c>
      <c r="GPI93" s="6">
        <f t="shared" si="595"/>
        <v>0</v>
      </c>
      <c r="GPJ93" s="6">
        <f t="shared" si="595"/>
        <v>0</v>
      </c>
      <c r="GPK93" s="6">
        <f t="shared" si="595"/>
        <v>0</v>
      </c>
      <c r="GPL93" s="6">
        <f t="shared" si="595"/>
        <v>0</v>
      </c>
      <c r="GPM93" s="6">
        <f t="shared" si="595"/>
        <v>0</v>
      </c>
      <c r="GPN93" s="6">
        <f t="shared" si="595"/>
        <v>0</v>
      </c>
      <c r="GPO93" s="6">
        <f t="shared" si="595"/>
        <v>0</v>
      </c>
      <c r="GPP93" s="6">
        <f t="shared" si="595"/>
        <v>0</v>
      </c>
      <c r="GPQ93" s="6">
        <f t="shared" si="595"/>
        <v>0</v>
      </c>
      <c r="GPR93" s="6">
        <f t="shared" si="595"/>
        <v>0</v>
      </c>
      <c r="GPS93" s="6">
        <f t="shared" si="595"/>
        <v>0</v>
      </c>
      <c r="GPT93" s="6">
        <f t="shared" si="595"/>
        <v>0</v>
      </c>
      <c r="GPU93" s="6">
        <f t="shared" si="595"/>
        <v>0</v>
      </c>
      <c r="GPV93" s="6">
        <f t="shared" si="595"/>
        <v>0</v>
      </c>
      <c r="GPW93" s="6">
        <f t="shared" si="595"/>
        <v>0</v>
      </c>
      <c r="GPX93" s="6">
        <f t="shared" si="595"/>
        <v>0</v>
      </c>
      <c r="GPY93" s="6">
        <f t="shared" si="595"/>
        <v>0</v>
      </c>
      <c r="GPZ93" s="6">
        <f t="shared" si="595"/>
        <v>0</v>
      </c>
      <c r="GQA93" s="6">
        <f t="shared" si="595"/>
        <v>0</v>
      </c>
      <c r="GQB93" s="6">
        <f t="shared" si="595"/>
        <v>0</v>
      </c>
      <c r="GQC93" s="6">
        <f t="shared" si="595"/>
        <v>0</v>
      </c>
      <c r="GQD93" s="6">
        <f t="shared" si="595"/>
        <v>0</v>
      </c>
      <c r="GQE93" s="6">
        <f t="shared" si="595"/>
        <v>0</v>
      </c>
      <c r="GQF93" s="6">
        <f t="shared" si="595"/>
        <v>0</v>
      </c>
      <c r="GQG93" s="6">
        <f t="shared" si="595"/>
        <v>0</v>
      </c>
      <c r="GQH93" s="6">
        <f t="shared" si="595"/>
        <v>0</v>
      </c>
      <c r="GQI93" s="6">
        <f t="shared" si="595"/>
        <v>0</v>
      </c>
      <c r="GQJ93" s="6">
        <f t="shared" si="595"/>
        <v>0</v>
      </c>
      <c r="GQK93" s="6">
        <f t="shared" si="595"/>
        <v>0</v>
      </c>
      <c r="GQL93" s="6">
        <f t="shared" si="595"/>
        <v>0</v>
      </c>
      <c r="GQM93" s="6">
        <f t="shared" si="595"/>
        <v>0</v>
      </c>
      <c r="GQN93" s="6">
        <f t="shared" si="595"/>
        <v>0</v>
      </c>
      <c r="GQO93" s="6">
        <f t="shared" si="595"/>
        <v>0</v>
      </c>
      <c r="GQP93" s="6">
        <f t="shared" si="595"/>
        <v>0</v>
      </c>
      <c r="GQQ93" s="6">
        <f t="shared" si="595"/>
        <v>0</v>
      </c>
      <c r="GQR93" s="6">
        <f t="shared" si="595"/>
        <v>0</v>
      </c>
      <c r="GQS93" s="6">
        <f t="shared" si="595"/>
        <v>0</v>
      </c>
      <c r="GQT93" s="6">
        <f t="shared" si="595"/>
        <v>0</v>
      </c>
      <c r="GQU93" s="6">
        <f t="shared" si="595"/>
        <v>0</v>
      </c>
      <c r="GQV93" s="6">
        <f t="shared" si="595"/>
        <v>0</v>
      </c>
      <c r="GQW93" s="6">
        <f t="shared" si="595"/>
        <v>0</v>
      </c>
      <c r="GQX93" s="6">
        <f t="shared" si="595"/>
        <v>0</v>
      </c>
      <c r="GQY93" s="6">
        <f t="shared" si="595"/>
        <v>0</v>
      </c>
      <c r="GQZ93" s="6">
        <f t="shared" si="595"/>
        <v>0</v>
      </c>
      <c r="GRA93" s="6">
        <f t="shared" si="595"/>
        <v>0</v>
      </c>
      <c r="GRB93" s="6">
        <f t="shared" si="595"/>
        <v>0</v>
      </c>
      <c r="GRC93" s="6">
        <f t="shared" ref="GRC93:GTN93" si="596">GQO95</f>
        <v>0</v>
      </c>
      <c r="GRD93" s="6">
        <f t="shared" si="596"/>
        <v>0</v>
      </c>
      <c r="GRE93" s="6">
        <f t="shared" si="596"/>
        <v>0</v>
      </c>
      <c r="GRF93" s="6">
        <f t="shared" si="596"/>
        <v>0</v>
      </c>
      <c r="GRG93" s="6">
        <f t="shared" si="596"/>
        <v>0</v>
      </c>
      <c r="GRH93" s="6">
        <f t="shared" si="596"/>
        <v>0</v>
      </c>
      <c r="GRI93" s="6">
        <f t="shared" si="596"/>
        <v>0</v>
      </c>
      <c r="GRJ93" s="6">
        <f t="shared" si="596"/>
        <v>0</v>
      </c>
      <c r="GRK93" s="6">
        <f t="shared" si="596"/>
        <v>0</v>
      </c>
      <c r="GRL93" s="6">
        <f t="shared" si="596"/>
        <v>0</v>
      </c>
      <c r="GRM93" s="6">
        <f t="shared" si="596"/>
        <v>0</v>
      </c>
      <c r="GRN93" s="6">
        <f t="shared" si="596"/>
        <v>0</v>
      </c>
      <c r="GRO93" s="6">
        <f t="shared" si="596"/>
        <v>0</v>
      </c>
      <c r="GRP93" s="6">
        <f t="shared" si="596"/>
        <v>0</v>
      </c>
      <c r="GRQ93" s="6">
        <f t="shared" si="596"/>
        <v>0</v>
      </c>
      <c r="GRR93" s="6">
        <f t="shared" si="596"/>
        <v>0</v>
      </c>
      <c r="GRS93" s="6">
        <f t="shared" si="596"/>
        <v>0</v>
      </c>
      <c r="GRT93" s="6">
        <f t="shared" si="596"/>
        <v>0</v>
      </c>
      <c r="GRU93" s="6">
        <f t="shared" si="596"/>
        <v>0</v>
      </c>
      <c r="GRV93" s="6">
        <f t="shared" si="596"/>
        <v>0</v>
      </c>
      <c r="GRW93" s="6">
        <f t="shared" si="596"/>
        <v>0</v>
      </c>
      <c r="GRX93" s="6">
        <f t="shared" si="596"/>
        <v>0</v>
      </c>
      <c r="GRY93" s="6">
        <f t="shared" si="596"/>
        <v>0</v>
      </c>
      <c r="GRZ93" s="6">
        <f t="shared" si="596"/>
        <v>0</v>
      </c>
      <c r="GSA93" s="6">
        <f t="shared" si="596"/>
        <v>0</v>
      </c>
      <c r="GSB93" s="6">
        <f t="shared" si="596"/>
        <v>0</v>
      </c>
      <c r="GSC93" s="6">
        <f t="shared" si="596"/>
        <v>0</v>
      </c>
      <c r="GSD93" s="6">
        <f t="shared" si="596"/>
        <v>0</v>
      </c>
      <c r="GSE93" s="6">
        <f t="shared" si="596"/>
        <v>0</v>
      </c>
      <c r="GSF93" s="6">
        <f t="shared" si="596"/>
        <v>0</v>
      </c>
      <c r="GSG93" s="6">
        <f t="shared" si="596"/>
        <v>0</v>
      </c>
      <c r="GSH93" s="6">
        <f t="shared" si="596"/>
        <v>0</v>
      </c>
      <c r="GSI93" s="6">
        <f t="shared" si="596"/>
        <v>0</v>
      </c>
      <c r="GSJ93" s="6">
        <f t="shared" si="596"/>
        <v>0</v>
      </c>
      <c r="GSK93" s="6">
        <f t="shared" si="596"/>
        <v>0</v>
      </c>
      <c r="GSL93" s="6">
        <f t="shared" si="596"/>
        <v>0</v>
      </c>
      <c r="GSM93" s="6">
        <f t="shared" si="596"/>
        <v>0</v>
      </c>
      <c r="GSN93" s="6">
        <f t="shared" si="596"/>
        <v>0</v>
      </c>
      <c r="GSO93" s="6">
        <f t="shared" si="596"/>
        <v>0</v>
      </c>
      <c r="GSP93" s="6">
        <f t="shared" si="596"/>
        <v>0</v>
      </c>
      <c r="GSQ93" s="6">
        <f t="shared" si="596"/>
        <v>0</v>
      </c>
      <c r="GSR93" s="6">
        <f t="shared" si="596"/>
        <v>0</v>
      </c>
      <c r="GSS93" s="6">
        <f t="shared" si="596"/>
        <v>0</v>
      </c>
      <c r="GST93" s="6">
        <f t="shared" si="596"/>
        <v>0</v>
      </c>
      <c r="GSU93" s="6">
        <f t="shared" si="596"/>
        <v>0</v>
      </c>
      <c r="GSV93" s="6">
        <f t="shared" si="596"/>
        <v>0</v>
      </c>
      <c r="GSW93" s="6">
        <f t="shared" si="596"/>
        <v>0</v>
      </c>
      <c r="GSX93" s="6">
        <f t="shared" si="596"/>
        <v>0</v>
      </c>
      <c r="GSY93" s="6">
        <f t="shared" si="596"/>
        <v>0</v>
      </c>
      <c r="GSZ93" s="6">
        <f t="shared" si="596"/>
        <v>0</v>
      </c>
      <c r="GTA93" s="6">
        <f t="shared" si="596"/>
        <v>0</v>
      </c>
      <c r="GTB93" s="6">
        <f t="shared" si="596"/>
        <v>0</v>
      </c>
      <c r="GTC93" s="6">
        <f t="shared" si="596"/>
        <v>0</v>
      </c>
      <c r="GTD93" s="6">
        <f t="shared" si="596"/>
        <v>0</v>
      </c>
      <c r="GTE93" s="6">
        <f t="shared" si="596"/>
        <v>0</v>
      </c>
      <c r="GTF93" s="6">
        <f t="shared" si="596"/>
        <v>0</v>
      </c>
      <c r="GTG93" s="6">
        <f t="shared" si="596"/>
        <v>0</v>
      </c>
      <c r="GTH93" s="6">
        <f t="shared" si="596"/>
        <v>0</v>
      </c>
      <c r="GTI93" s="6">
        <f t="shared" si="596"/>
        <v>0</v>
      </c>
      <c r="GTJ93" s="6">
        <f t="shared" si="596"/>
        <v>0</v>
      </c>
      <c r="GTK93" s="6">
        <f t="shared" si="596"/>
        <v>0</v>
      </c>
      <c r="GTL93" s="6">
        <f t="shared" si="596"/>
        <v>0</v>
      </c>
      <c r="GTM93" s="6">
        <f t="shared" si="596"/>
        <v>0</v>
      </c>
      <c r="GTN93" s="6">
        <f t="shared" si="596"/>
        <v>0</v>
      </c>
      <c r="GTO93" s="6">
        <f t="shared" ref="GTO93:GVZ93" si="597">GTA95</f>
        <v>0</v>
      </c>
      <c r="GTP93" s="6">
        <f t="shared" si="597"/>
        <v>0</v>
      </c>
      <c r="GTQ93" s="6">
        <f t="shared" si="597"/>
        <v>0</v>
      </c>
      <c r="GTR93" s="6">
        <f t="shared" si="597"/>
        <v>0</v>
      </c>
      <c r="GTS93" s="6">
        <f t="shared" si="597"/>
        <v>0</v>
      </c>
      <c r="GTT93" s="6">
        <f t="shared" si="597"/>
        <v>0</v>
      </c>
      <c r="GTU93" s="6">
        <f t="shared" si="597"/>
        <v>0</v>
      </c>
      <c r="GTV93" s="6">
        <f t="shared" si="597"/>
        <v>0</v>
      </c>
      <c r="GTW93" s="6">
        <f t="shared" si="597"/>
        <v>0</v>
      </c>
      <c r="GTX93" s="6">
        <f t="shared" si="597"/>
        <v>0</v>
      </c>
      <c r="GTY93" s="6">
        <f t="shared" si="597"/>
        <v>0</v>
      </c>
      <c r="GTZ93" s="6">
        <f t="shared" si="597"/>
        <v>0</v>
      </c>
      <c r="GUA93" s="6">
        <f t="shared" si="597"/>
        <v>0</v>
      </c>
      <c r="GUB93" s="6">
        <f t="shared" si="597"/>
        <v>0</v>
      </c>
      <c r="GUC93" s="6">
        <f t="shared" si="597"/>
        <v>0</v>
      </c>
      <c r="GUD93" s="6">
        <f t="shared" si="597"/>
        <v>0</v>
      </c>
      <c r="GUE93" s="6">
        <f t="shared" si="597"/>
        <v>0</v>
      </c>
      <c r="GUF93" s="6">
        <f t="shared" si="597"/>
        <v>0</v>
      </c>
      <c r="GUG93" s="6">
        <f t="shared" si="597"/>
        <v>0</v>
      </c>
      <c r="GUH93" s="6">
        <f t="shared" si="597"/>
        <v>0</v>
      </c>
      <c r="GUI93" s="6">
        <f t="shared" si="597"/>
        <v>0</v>
      </c>
      <c r="GUJ93" s="6">
        <f t="shared" si="597"/>
        <v>0</v>
      </c>
      <c r="GUK93" s="6">
        <f t="shared" si="597"/>
        <v>0</v>
      </c>
      <c r="GUL93" s="6">
        <f t="shared" si="597"/>
        <v>0</v>
      </c>
      <c r="GUM93" s="6">
        <f t="shared" si="597"/>
        <v>0</v>
      </c>
      <c r="GUN93" s="6">
        <f t="shared" si="597"/>
        <v>0</v>
      </c>
      <c r="GUO93" s="6">
        <f t="shared" si="597"/>
        <v>0</v>
      </c>
      <c r="GUP93" s="6">
        <f t="shared" si="597"/>
        <v>0</v>
      </c>
      <c r="GUQ93" s="6">
        <f t="shared" si="597"/>
        <v>0</v>
      </c>
      <c r="GUR93" s="6">
        <f t="shared" si="597"/>
        <v>0</v>
      </c>
      <c r="GUS93" s="6">
        <f t="shared" si="597"/>
        <v>0</v>
      </c>
      <c r="GUT93" s="6">
        <f t="shared" si="597"/>
        <v>0</v>
      </c>
      <c r="GUU93" s="6">
        <f t="shared" si="597"/>
        <v>0</v>
      </c>
      <c r="GUV93" s="6">
        <f t="shared" si="597"/>
        <v>0</v>
      </c>
      <c r="GUW93" s="6">
        <f t="shared" si="597"/>
        <v>0</v>
      </c>
      <c r="GUX93" s="6">
        <f t="shared" si="597"/>
        <v>0</v>
      </c>
      <c r="GUY93" s="6">
        <f t="shared" si="597"/>
        <v>0</v>
      </c>
      <c r="GUZ93" s="6">
        <f t="shared" si="597"/>
        <v>0</v>
      </c>
      <c r="GVA93" s="6">
        <f t="shared" si="597"/>
        <v>0</v>
      </c>
      <c r="GVB93" s="6">
        <f t="shared" si="597"/>
        <v>0</v>
      </c>
      <c r="GVC93" s="6">
        <f t="shared" si="597"/>
        <v>0</v>
      </c>
      <c r="GVD93" s="6">
        <f t="shared" si="597"/>
        <v>0</v>
      </c>
      <c r="GVE93" s="6">
        <f t="shared" si="597"/>
        <v>0</v>
      </c>
      <c r="GVF93" s="6">
        <f t="shared" si="597"/>
        <v>0</v>
      </c>
      <c r="GVG93" s="6">
        <f t="shared" si="597"/>
        <v>0</v>
      </c>
      <c r="GVH93" s="6">
        <f t="shared" si="597"/>
        <v>0</v>
      </c>
      <c r="GVI93" s="6">
        <f t="shared" si="597"/>
        <v>0</v>
      </c>
      <c r="GVJ93" s="6">
        <f t="shared" si="597"/>
        <v>0</v>
      </c>
      <c r="GVK93" s="6">
        <f t="shared" si="597"/>
        <v>0</v>
      </c>
      <c r="GVL93" s="6">
        <f t="shared" si="597"/>
        <v>0</v>
      </c>
      <c r="GVM93" s="6">
        <f t="shared" si="597"/>
        <v>0</v>
      </c>
      <c r="GVN93" s="6">
        <f t="shared" si="597"/>
        <v>0</v>
      </c>
      <c r="GVO93" s="6">
        <f t="shared" si="597"/>
        <v>0</v>
      </c>
      <c r="GVP93" s="6">
        <f t="shared" si="597"/>
        <v>0</v>
      </c>
      <c r="GVQ93" s="6">
        <f t="shared" si="597"/>
        <v>0</v>
      </c>
      <c r="GVR93" s="6">
        <f t="shared" si="597"/>
        <v>0</v>
      </c>
      <c r="GVS93" s="6">
        <f t="shared" si="597"/>
        <v>0</v>
      </c>
      <c r="GVT93" s="6">
        <f t="shared" si="597"/>
        <v>0</v>
      </c>
      <c r="GVU93" s="6">
        <f t="shared" si="597"/>
        <v>0</v>
      </c>
      <c r="GVV93" s="6">
        <f t="shared" si="597"/>
        <v>0</v>
      </c>
      <c r="GVW93" s="6">
        <f t="shared" si="597"/>
        <v>0</v>
      </c>
      <c r="GVX93" s="6">
        <f t="shared" si="597"/>
        <v>0</v>
      </c>
      <c r="GVY93" s="6">
        <f t="shared" si="597"/>
        <v>0</v>
      </c>
      <c r="GVZ93" s="6">
        <f t="shared" si="597"/>
        <v>0</v>
      </c>
      <c r="GWA93" s="6">
        <f t="shared" ref="GWA93:GYL93" si="598">GVM95</f>
        <v>0</v>
      </c>
      <c r="GWB93" s="6">
        <f t="shared" si="598"/>
        <v>0</v>
      </c>
      <c r="GWC93" s="6">
        <f t="shared" si="598"/>
        <v>0</v>
      </c>
      <c r="GWD93" s="6">
        <f t="shared" si="598"/>
        <v>0</v>
      </c>
      <c r="GWE93" s="6">
        <f t="shared" si="598"/>
        <v>0</v>
      </c>
      <c r="GWF93" s="6">
        <f t="shared" si="598"/>
        <v>0</v>
      </c>
      <c r="GWG93" s="6">
        <f t="shared" si="598"/>
        <v>0</v>
      </c>
      <c r="GWH93" s="6">
        <f t="shared" si="598"/>
        <v>0</v>
      </c>
      <c r="GWI93" s="6">
        <f t="shared" si="598"/>
        <v>0</v>
      </c>
      <c r="GWJ93" s="6">
        <f t="shared" si="598"/>
        <v>0</v>
      </c>
      <c r="GWK93" s="6">
        <f t="shared" si="598"/>
        <v>0</v>
      </c>
      <c r="GWL93" s="6">
        <f t="shared" si="598"/>
        <v>0</v>
      </c>
      <c r="GWM93" s="6">
        <f t="shared" si="598"/>
        <v>0</v>
      </c>
      <c r="GWN93" s="6">
        <f t="shared" si="598"/>
        <v>0</v>
      </c>
      <c r="GWO93" s="6">
        <f t="shared" si="598"/>
        <v>0</v>
      </c>
      <c r="GWP93" s="6">
        <f t="shared" si="598"/>
        <v>0</v>
      </c>
      <c r="GWQ93" s="6">
        <f t="shared" si="598"/>
        <v>0</v>
      </c>
      <c r="GWR93" s="6">
        <f t="shared" si="598"/>
        <v>0</v>
      </c>
      <c r="GWS93" s="6">
        <f t="shared" si="598"/>
        <v>0</v>
      </c>
      <c r="GWT93" s="6">
        <f t="shared" si="598"/>
        <v>0</v>
      </c>
      <c r="GWU93" s="6">
        <f t="shared" si="598"/>
        <v>0</v>
      </c>
      <c r="GWV93" s="6">
        <f t="shared" si="598"/>
        <v>0</v>
      </c>
      <c r="GWW93" s="6">
        <f t="shared" si="598"/>
        <v>0</v>
      </c>
      <c r="GWX93" s="6">
        <f t="shared" si="598"/>
        <v>0</v>
      </c>
      <c r="GWY93" s="6">
        <f t="shared" si="598"/>
        <v>0</v>
      </c>
      <c r="GWZ93" s="6">
        <f t="shared" si="598"/>
        <v>0</v>
      </c>
      <c r="GXA93" s="6">
        <f t="shared" si="598"/>
        <v>0</v>
      </c>
      <c r="GXB93" s="6">
        <f t="shared" si="598"/>
        <v>0</v>
      </c>
      <c r="GXC93" s="6">
        <f t="shared" si="598"/>
        <v>0</v>
      </c>
      <c r="GXD93" s="6">
        <f t="shared" si="598"/>
        <v>0</v>
      </c>
      <c r="GXE93" s="6">
        <f t="shared" si="598"/>
        <v>0</v>
      </c>
      <c r="GXF93" s="6">
        <f t="shared" si="598"/>
        <v>0</v>
      </c>
      <c r="GXG93" s="6">
        <f t="shared" si="598"/>
        <v>0</v>
      </c>
      <c r="GXH93" s="6">
        <f t="shared" si="598"/>
        <v>0</v>
      </c>
      <c r="GXI93" s="6">
        <f t="shared" si="598"/>
        <v>0</v>
      </c>
      <c r="GXJ93" s="6">
        <f t="shared" si="598"/>
        <v>0</v>
      </c>
      <c r="GXK93" s="6">
        <f t="shared" si="598"/>
        <v>0</v>
      </c>
      <c r="GXL93" s="6">
        <f t="shared" si="598"/>
        <v>0</v>
      </c>
      <c r="GXM93" s="6">
        <f t="shared" si="598"/>
        <v>0</v>
      </c>
      <c r="GXN93" s="6">
        <f t="shared" si="598"/>
        <v>0</v>
      </c>
      <c r="GXO93" s="6">
        <f t="shared" si="598"/>
        <v>0</v>
      </c>
      <c r="GXP93" s="6">
        <f t="shared" si="598"/>
        <v>0</v>
      </c>
      <c r="GXQ93" s="6">
        <f t="shared" si="598"/>
        <v>0</v>
      </c>
      <c r="GXR93" s="6">
        <f t="shared" si="598"/>
        <v>0</v>
      </c>
      <c r="GXS93" s="6">
        <f t="shared" si="598"/>
        <v>0</v>
      </c>
      <c r="GXT93" s="6">
        <f t="shared" si="598"/>
        <v>0</v>
      </c>
      <c r="GXU93" s="6">
        <f t="shared" si="598"/>
        <v>0</v>
      </c>
      <c r="GXV93" s="6">
        <f t="shared" si="598"/>
        <v>0</v>
      </c>
      <c r="GXW93" s="6">
        <f t="shared" si="598"/>
        <v>0</v>
      </c>
      <c r="GXX93" s="6">
        <f t="shared" si="598"/>
        <v>0</v>
      </c>
      <c r="GXY93" s="6">
        <f t="shared" si="598"/>
        <v>0</v>
      </c>
      <c r="GXZ93" s="6">
        <f t="shared" si="598"/>
        <v>0</v>
      </c>
      <c r="GYA93" s="6">
        <f t="shared" si="598"/>
        <v>0</v>
      </c>
      <c r="GYB93" s="6">
        <f t="shared" si="598"/>
        <v>0</v>
      </c>
      <c r="GYC93" s="6">
        <f t="shared" si="598"/>
        <v>0</v>
      </c>
      <c r="GYD93" s="6">
        <f t="shared" si="598"/>
        <v>0</v>
      </c>
      <c r="GYE93" s="6">
        <f t="shared" si="598"/>
        <v>0</v>
      </c>
      <c r="GYF93" s="6">
        <f t="shared" si="598"/>
        <v>0</v>
      </c>
      <c r="GYG93" s="6">
        <f t="shared" si="598"/>
        <v>0</v>
      </c>
      <c r="GYH93" s="6">
        <f t="shared" si="598"/>
        <v>0</v>
      </c>
      <c r="GYI93" s="6">
        <f t="shared" si="598"/>
        <v>0</v>
      </c>
      <c r="GYJ93" s="6">
        <f t="shared" si="598"/>
        <v>0</v>
      </c>
      <c r="GYK93" s="6">
        <f t="shared" si="598"/>
        <v>0</v>
      </c>
      <c r="GYL93" s="6">
        <f t="shared" si="598"/>
        <v>0</v>
      </c>
      <c r="GYM93" s="6">
        <f t="shared" ref="GYM93:HAX93" si="599">GXY95</f>
        <v>0</v>
      </c>
      <c r="GYN93" s="6">
        <f t="shared" si="599"/>
        <v>0</v>
      </c>
      <c r="GYO93" s="6">
        <f t="shared" si="599"/>
        <v>0</v>
      </c>
      <c r="GYP93" s="6">
        <f t="shared" si="599"/>
        <v>0</v>
      </c>
      <c r="GYQ93" s="6">
        <f t="shared" si="599"/>
        <v>0</v>
      </c>
      <c r="GYR93" s="6">
        <f t="shared" si="599"/>
        <v>0</v>
      </c>
      <c r="GYS93" s="6">
        <f t="shared" si="599"/>
        <v>0</v>
      </c>
      <c r="GYT93" s="6">
        <f t="shared" si="599"/>
        <v>0</v>
      </c>
      <c r="GYU93" s="6">
        <f t="shared" si="599"/>
        <v>0</v>
      </c>
      <c r="GYV93" s="6">
        <f t="shared" si="599"/>
        <v>0</v>
      </c>
      <c r="GYW93" s="6">
        <f t="shared" si="599"/>
        <v>0</v>
      </c>
      <c r="GYX93" s="6">
        <f t="shared" si="599"/>
        <v>0</v>
      </c>
      <c r="GYY93" s="6">
        <f t="shared" si="599"/>
        <v>0</v>
      </c>
      <c r="GYZ93" s="6">
        <f t="shared" si="599"/>
        <v>0</v>
      </c>
      <c r="GZA93" s="6">
        <f t="shared" si="599"/>
        <v>0</v>
      </c>
      <c r="GZB93" s="6">
        <f t="shared" si="599"/>
        <v>0</v>
      </c>
      <c r="GZC93" s="6">
        <f t="shared" si="599"/>
        <v>0</v>
      </c>
      <c r="GZD93" s="6">
        <f t="shared" si="599"/>
        <v>0</v>
      </c>
      <c r="GZE93" s="6">
        <f t="shared" si="599"/>
        <v>0</v>
      </c>
      <c r="GZF93" s="6">
        <f t="shared" si="599"/>
        <v>0</v>
      </c>
      <c r="GZG93" s="6">
        <f t="shared" si="599"/>
        <v>0</v>
      </c>
      <c r="GZH93" s="6">
        <f t="shared" si="599"/>
        <v>0</v>
      </c>
      <c r="GZI93" s="6">
        <f t="shared" si="599"/>
        <v>0</v>
      </c>
      <c r="GZJ93" s="6">
        <f t="shared" si="599"/>
        <v>0</v>
      </c>
      <c r="GZK93" s="6">
        <f t="shared" si="599"/>
        <v>0</v>
      </c>
      <c r="GZL93" s="6">
        <f t="shared" si="599"/>
        <v>0</v>
      </c>
      <c r="GZM93" s="6">
        <f t="shared" si="599"/>
        <v>0</v>
      </c>
      <c r="GZN93" s="6">
        <f t="shared" si="599"/>
        <v>0</v>
      </c>
      <c r="GZO93" s="6">
        <f t="shared" si="599"/>
        <v>0</v>
      </c>
      <c r="GZP93" s="6">
        <f t="shared" si="599"/>
        <v>0</v>
      </c>
      <c r="GZQ93" s="6">
        <f t="shared" si="599"/>
        <v>0</v>
      </c>
      <c r="GZR93" s="6">
        <f t="shared" si="599"/>
        <v>0</v>
      </c>
      <c r="GZS93" s="6">
        <f t="shared" si="599"/>
        <v>0</v>
      </c>
      <c r="GZT93" s="6">
        <f t="shared" si="599"/>
        <v>0</v>
      </c>
      <c r="GZU93" s="6">
        <f t="shared" si="599"/>
        <v>0</v>
      </c>
      <c r="GZV93" s="6">
        <f t="shared" si="599"/>
        <v>0</v>
      </c>
      <c r="GZW93" s="6">
        <f t="shared" si="599"/>
        <v>0</v>
      </c>
      <c r="GZX93" s="6">
        <f t="shared" si="599"/>
        <v>0</v>
      </c>
      <c r="GZY93" s="6">
        <f t="shared" si="599"/>
        <v>0</v>
      </c>
      <c r="GZZ93" s="6">
        <f t="shared" si="599"/>
        <v>0</v>
      </c>
      <c r="HAA93" s="6">
        <f t="shared" si="599"/>
        <v>0</v>
      </c>
      <c r="HAB93" s="6">
        <f t="shared" si="599"/>
        <v>0</v>
      </c>
      <c r="HAC93" s="6">
        <f t="shared" si="599"/>
        <v>0</v>
      </c>
      <c r="HAD93" s="6">
        <f t="shared" si="599"/>
        <v>0</v>
      </c>
      <c r="HAE93" s="6">
        <f t="shared" si="599"/>
        <v>0</v>
      </c>
      <c r="HAF93" s="6">
        <f t="shared" si="599"/>
        <v>0</v>
      </c>
      <c r="HAG93" s="6">
        <f t="shared" si="599"/>
        <v>0</v>
      </c>
      <c r="HAH93" s="6">
        <f t="shared" si="599"/>
        <v>0</v>
      </c>
      <c r="HAI93" s="6">
        <f t="shared" si="599"/>
        <v>0</v>
      </c>
      <c r="HAJ93" s="6">
        <f t="shared" si="599"/>
        <v>0</v>
      </c>
      <c r="HAK93" s="6">
        <f t="shared" si="599"/>
        <v>0</v>
      </c>
      <c r="HAL93" s="6">
        <f t="shared" si="599"/>
        <v>0</v>
      </c>
      <c r="HAM93" s="6">
        <f t="shared" si="599"/>
        <v>0</v>
      </c>
      <c r="HAN93" s="6">
        <f t="shared" si="599"/>
        <v>0</v>
      </c>
      <c r="HAO93" s="6">
        <f t="shared" si="599"/>
        <v>0</v>
      </c>
      <c r="HAP93" s="6">
        <f t="shared" si="599"/>
        <v>0</v>
      </c>
      <c r="HAQ93" s="6">
        <f t="shared" si="599"/>
        <v>0</v>
      </c>
      <c r="HAR93" s="6">
        <f t="shared" si="599"/>
        <v>0</v>
      </c>
      <c r="HAS93" s="6">
        <f t="shared" si="599"/>
        <v>0</v>
      </c>
      <c r="HAT93" s="6">
        <f t="shared" si="599"/>
        <v>0</v>
      </c>
      <c r="HAU93" s="6">
        <f t="shared" si="599"/>
        <v>0</v>
      </c>
      <c r="HAV93" s="6">
        <f t="shared" si="599"/>
        <v>0</v>
      </c>
      <c r="HAW93" s="6">
        <f t="shared" si="599"/>
        <v>0</v>
      </c>
      <c r="HAX93" s="6">
        <f t="shared" si="599"/>
        <v>0</v>
      </c>
      <c r="HAY93" s="6">
        <f t="shared" ref="HAY93:HDJ93" si="600">HAK95</f>
        <v>0</v>
      </c>
      <c r="HAZ93" s="6">
        <f t="shared" si="600"/>
        <v>0</v>
      </c>
      <c r="HBA93" s="6">
        <f t="shared" si="600"/>
        <v>0</v>
      </c>
      <c r="HBB93" s="6">
        <f t="shared" si="600"/>
        <v>0</v>
      </c>
      <c r="HBC93" s="6">
        <f t="shared" si="600"/>
        <v>0</v>
      </c>
      <c r="HBD93" s="6">
        <f t="shared" si="600"/>
        <v>0</v>
      </c>
      <c r="HBE93" s="6">
        <f t="shared" si="600"/>
        <v>0</v>
      </c>
      <c r="HBF93" s="6">
        <f t="shared" si="600"/>
        <v>0</v>
      </c>
      <c r="HBG93" s="6">
        <f t="shared" si="600"/>
        <v>0</v>
      </c>
      <c r="HBH93" s="6">
        <f t="shared" si="600"/>
        <v>0</v>
      </c>
      <c r="HBI93" s="6">
        <f t="shared" si="600"/>
        <v>0</v>
      </c>
      <c r="HBJ93" s="6">
        <f t="shared" si="600"/>
        <v>0</v>
      </c>
      <c r="HBK93" s="6">
        <f t="shared" si="600"/>
        <v>0</v>
      </c>
      <c r="HBL93" s="6">
        <f t="shared" si="600"/>
        <v>0</v>
      </c>
      <c r="HBM93" s="6">
        <f t="shared" si="600"/>
        <v>0</v>
      </c>
      <c r="HBN93" s="6">
        <f t="shared" si="600"/>
        <v>0</v>
      </c>
      <c r="HBO93" s="6">
        <f t="shared" si="600"/>
        <v>0</v>
      </c>
      <c r="HBP93" s="6">
        <f t="shared" si="600"/>
        <v>0</v>
      </c>
      <c r="HBQ93" s="6">
        <f t="shared" si="600"/>
        <v>0</v>
      </c>
      <c r="HBR93" s="6">
        <f t="shared" si="600"/>
        <v>0</v>
      </c>
      <c r="HBS93" s="6">
        <f t="shared" si="600"/>
        <v>0</v>
      </c>
      <c r="HBT93" s="6">
        <f t="shared" si="600"/>
        <v>0</v>
      </c>
      <c r="HBU93" s="6">
        <f t="shared" si="600"/>
        <v>0</v>
      </c>
      <c r="HBV93" s="6">
        <f t="shared" si="600"/>
        <v>0</v>
      </c>
      <c r="HBW93" s="6">
        <f t="shared" si="600"/>
        <v>0</v>
      </c>
      <c r="HBX93" s="6">
        <f t="shared" si="600"/>
        <v>0</v>
      </c>
      <c r="HBY93" s="6">
        <f t="shared" si="600"/>
        <v>0</v>
      </c>
      <c r="HBZ93" s="6">
        <f t="shared" si="600"/>
        <v>0</v>
      </c>
      <c r="HCA93" s="6">
        <f t="shared" si="600"/>
        <v>0</v>
      </c>
      <c r="HCB93" s="6">
        <f t="shared" si="600"/>
        <v>0</v>
      </c>
      <c r="HCC93" s="6">
        <f t="shared" si="600"/>
        <v>0</v>
      </c>
      <c r="HCD93" s="6">
        <f t="shared" si="600"/>
        <v>0</v>
      </c>
      <c r="HCE93" s="6">
        <f t="shared" si="600"/>
        <v>0</v>
      </c>
      <c r="HCF93" s="6">
        <f t="shared" si="600"/>
        <v>0</v>
      </c>
      <c r="HCG93" s="6">
        <f t="shared" si="600"/>
        <v>0</v>
      </c>
      <c r="HCH93" s="6">
        <f t="shared" si="600"/>
        <v>0</v>
      </c>
      <c r="HCI93" s="6">
        <f t="shared" si="600"/>
        <v>0</v>
      </c>
      <c r="HCJ93" s="6">
        <f t="shared" si="600"/>
        <v>0</v>
      </c>
      <c r="HCK93" s="6">
        <f t="shared" si="600"/>
        <v>0</v>
      </c>
      <c r="HCL93" s="6">
        <f t="shared" si="600"/>
        <v>0</v>
      </c>
      <c r="HCM93" s="6">
        <f t="shared" si="600"/>
        <v>0</v>
      </c>
      <c r="HCN93" s="6">
        <f t="shared" si="600"/>
        <v>0</v>
      </c>
      <c r="HCO93" s="6">
        <f t="shared" si="600"/>
        <v>0</v>
      </c>
      <c r="HCP93" s="6">
        <f t="shared" si="600"/>
        <v>0</v>
      </c>
      <c r="HCQ93" s="6">
        <f t="shared" si="600"/>
        <v>0</v>
      </c>
      <c r="HCR93" s="6">
        <f t="shared" si="600"/>
        <v>0</v>
      </c>
      <c r="HCS93" s="6">
        <f t="shared" si="600"/>
        <v>0</v>
      </c>
      <c r="HCT93" s="6">
        <f t="shared" si="600"/>
        <v>0</v>
      </c>
      <c r="HCU93" s="6">
        <f t="shared" si="600"/>
        <v>0</v>
      </c>
      <c r="HCV93" s="6">
        <f t="shared" si="600"/>
        <v>0</v>
      </c>
      <c r="HCW93" s="6">
        <f t="shared" si="600"/>
        <v>0</v>
      </c>
      <c r="HCX93" s="6">
        <f t="shared" si="600"/>
        <v>0</v>
      </c>
      <c r="HCY93" s="6">
        <f t="shared" si="600"/>
        <v>0</v>
      </c>
      <c r="HCZ93" s="6">
        <f t="shared" si="600"/>
        <v>0</v>
      </c>
      <c r="HDA93" s="6">
        <f t="shared" si="600"/>
        <v>0</v>
      </c>
      <c r="HDB93" s="6">
        <f t="shared" si="600"/>
        <v>0</v>
      </c>
      <c r="HDC93" s="6">
        <f t="shared" si="600"/>
        <v>0</v>
      </c>
      <c r="HDD93" s="6">
        <f t="shared" si="600"/>
        <v>0</v>
      </c>
      <c r="HDE93" s="6">
        <f t="shared" si="600"/>
        <v>0</v>
      </c>
      <c r="HDF93" s="6">
        <f t="shared" si="600"/>
        <v>0</v>
      </c>
      <c r="HDG93" s="6">
        <f t="shared" si="600"/>
        <v>0</v>
      </c>
      <c r="HDH93" s="6">
        <f t="shared" si="600"/>
        <v>0</v>
      </c>
      <c r="HDI93" s="6">
        <f t="shared" si="600"/>
        <v>0</v>
      </c>
      <c r="HDJ93" s="6">
        <f t="shared" si="600"/>
        <v>0</v>
      </c>
      <c r="HDK93" s="6">
        <f t="shared" ref="HDK93:HFV93" si="601">HCW95</f>
        <v>0</v>
      </c>
      <c r="HDL93" s="6">
        <f t="shared" si="601"/>
        <v>0</v>
      </c>
      <c r="HDM93" s="6">
        <f t="shared" si="601"/>
        <v>0</v>
      </c>
      <c r="HDN93" s="6">
        <f t="shared" si="601"/>
        <v>0</v>
      </c>
      <c r="HDO93" s="6">
        <f t="shared" si="601"/>
        <v>0</v>
      </c>
      <c r="HDP93" s="6">
        <f t="shared" si="601"/>
        <v>0</v>
      </c>
      <c r="HDQ93" s="6">
        <f t="shared" si="601"/>
        <v>0</v>
      </c>
      <c r="HDR93" s="6">
        <f t="shared" si="601"/>
        <v>0</v>
      </c>
      <c r="HDS93" s="6">
        <f t="shared" si="601"/>
        <v>0</v>
      </c>
      <c r="HDT93" s="6">
        <f t="shared" si="601"/>
        <v>0</v>
      </c>
      <c r="HDU93" s="6">
        <f t="shared" si="601"/>
        <v>0</v>
      </c>
      <c r="HDV93" s="6">
        <f t="shared" si="601"/>
        <v>0</v>
      </c>
      <c r="HDW93" s="6">
        <f t="shared" si="601"/>
        <v>0</v>
      </c>
      <c r="HDX93" s="6">
        <f t="shared" si="601"/>
        <v>0</v>
      </c>
      <c r="HDY93" s="6">
        <f t="shared" si="601"/>
        <v>0</v>
      </c>
      <c r="HDZ93" s="6">
        <f t="shared" si="601"/>
        <v>0</v>
      </c>
      <c r="HEA93" s="6">
        <f t="shared" si="601"/>
        <v>0</v>
      </c>
      <c r="HEB93" s="6">
        <f t="shared" si="601"/>
        <v>0</v>
      </c>
      <c r="HEC93" s="6">
        <f t="shared" si="601"/>
        <v>0</v>
      </c>
      <c r="HED93" s="6">
        <f t="shared" si="601"/>
        <v>0</v>
      </c>
      <c r="HEE93" s="6">
        <f t="shared" si="601"/>
        <v>0</v>
      </c>
      <c r="HEF93" s="6">
        <f t="shared" si="601"/>
        <v>0</v>
      </c>
      <c r="HEG93" s="6">
        <f t="shared" si="601"/>
        <v>0</v>
      </c>
      <c r="HEH93" s="6">
        <f t="shared" si="601"/>
        <v>0</v>
      </c>
      <c r="HEI93" s="6">
        <f t="shared" si="601"/>
        <v>0</v>
      </c>
      <c r="HEJ93" s="6">
        <f t="shared" si="601"/>
        <v>0</v>
      </c>
      <c r="HEK93" s="6">
        <f t="shared" si="601"/>
        <v>0</v>
      </c>
      <c r="HEL93" s="6">
        <f t="shared" si="601"/>
        <v>0</v>
      </c>
      <c r="HEM93" s="6">
        <f t="shared" si="601"/>
        <v>0</v>
      </c>
      <c r="HEN93" s="6">
        <f t="shared" si="601"/>
        <v>0</v>
      </c>
      <c r="HEO93" s="6">
        <f t="shared" si="601"/>
        <v>0</v>
      </c>
      <c r="HEP93" s="6">
        <f t="shared" si="601"/>
        <v>0</v>
      </c>
      <c r="HEQ93" s="6">
        <f t="shared" si="601"/>
        <v>0</v>
      </c>
      <c r="HER93" s="6">
        <f t="shared" si="601"/>
        <v>0</v>
      </c>
      <c r="HES93" s="6">
        <f t="shared" si="601"/>
        <v>0</v>
      </c>
      <c r="HET93" s="6">
        <f t="shared" si="601"/>
        <v>0</v>
      </c>
      <c r="HEU93" s="6">
        <f t="shared" si="601"/>
        <v>0</v>
      </c>
      <c r="HEV93" s="6">
        <f t="shared" si="601"/>
        <v>0</v>
      </c>
      <c r="HEW93" s="6">
        <f t="shared" si="601"/>
        <v>0</v>
      </c>
      <c r="HEX93" s="6">
        <f t="shared" si="601"/>
        <v>0</v>
      </c>
      <c r="HEY93" s="6">
        <f t="shared" si="601"/>
        <v>0</v>
      </c>
      <c r="HEZ93" s="6">
        <f t="shared" si="601"/>
        <v>0</v>
      </c>
      <c r="HFA93" s="6">
        <f t="shared" si="601"/>
        <v>0</v>
      </c>
      <c r="HFB93" s="6">
        <f t="shared" si="601"/>
        <v>0</v>
      </c>
      <c r="HFC93" s="6">
        <f t="shared" si="601"/>
        <v>0</v>
      </c>
      <c r="HFD93" s="6">
        <f t="shared" si="601"/>
        <v>0</v>
      </c>
      <c r="HFE93" s="6">
        <f t="shared" si="601"/>
        <v>0</v>
      </c>
      <c r="HFF93" s="6">
        <f t="shared" si="601"/>
        <v>0</v>
      </c>
      <c r="HFG93" s="6">
        <f t="shared" si="601"/>
        <v>0</v>
      </c>
      <c r="HFH93" s="6">
        <f t="shared" si="601"/>
        <v>0</v>
      </c>
      <c r="HFI93" s="6">
        <f t="shared" si="601"/>
        <v>0</v>
      </c>
      <c r="HFJ93" s="6">
        <f t="shared" si="601"/>
        <v>0</v>
      </c>
      <c r="HFK93" s="6">
        <f t="shared" si="601"/>
        <v>0</v>
      </c>
      <c r="HFL93" s="6">
        <f t="shared" si="601"/>
        <v>0</v>
      </c>
      <c r="HFM93" s="6">
        <f t="shared" si="601"/>
        <v>0</v>
      </c>
      <c r="HFN93" s="6">
        <f t="shared" si="601"/>
        <v>0</v>
      </c>
      <c r="HFO93" s="6">
        <f t="shared" si="601"/>
        <v>0</v>
      </c>
      <c r="HFP93" s="6">
        <f t="shared" si="601"/>
        <v>0</v>
      </c>
      <c r="HFQ93" s="6">
        <f t="shared" si="601"/>
        <v>0</v>
      </c>
      <c r="HFR93" s="6">
        <f t="shared" si="601"/>
        <v>0</v>
      </c>
      <c r="HFS93" s="6">
        <f t="shared" si="601"/>
        <v>0</v>
      </c>
      <c r="HFT93" s="6">
        <f t="shared" si="601"/>
        <v>0</v>
      </c>
      <c r="HFU93" s="6">
        <f t="shared" si="601"/>
        <v>0</v>
      </c>
      <c r="HFV93" s="6">
        <f t="shared" si="601"/>
        <v>0</v>
      </c>
      <c r="HFW93" s="6">
        <f t="shared" ref="HFW93:HIH93" si="602">HFI95</f>
        <v>0</v>
      </c>
      <c r="HFX93" s="6">
        <f t="shared" si="602"/>
        <v>0</v>
      </c>
      <c r="HFY93" s="6">
        <f t="shared" si="602"/>
        <v>0</v>
      </c>
      <c r="HFZ93" s="6">
        <f t="shared" si="602"/>
        <v>0</v>
      </c>
      <c r="HGA93" s="6">
        <f t="shared" si="602"/>
        <v>0</v>
      </c>
      <c r="HGB93" s="6">
        <f t="shared" si="602"/>
        <v>0</v>
      </c>
      <c r="HGC93" s="6">
        <f t="shared" si="602"/>
        <v>0</v>
      </c>
      <c r="HGD93" s="6">
        <f t="shared" si="602"/>
        <v>0</v>
      </c>
      <c r="HGE93" s="6">
        <f t="shared" si="602"/>
        <v>0</v>
      </c>
      <c r="HGF93" s="6">
        <f t="shared" si="602"/>
        <v>0</v>
      </c>
      <c r="HGG93" s="6">
        <f t="shared" si="602"/>
        <v>0</v>
      </c>
      <c r="HGH93" s="6">
        <f t="shared" si="602"/>
        <v>0</v>
      </c>
      <c r="HGI93" s="6">
        <f t="shared" si="602"/>
        <v>0</v>
      </c>
      <c r="HGJ93" s="6">
        <f t="shared" si="602"/>
        <v>0</v>
      </c>
      <c r="HGK93" s="6">
        <f t="shared" si="602"/>
        <v>0</v>
      </c>
      <c r="HGL93" s="6">
        <f t="shared" si="602"/>
        <v>0</v>
      </c>
      <c r="HGM93" s="6">
        <f t="shared" si="602"/>
        <v>0</v>
      </c>
      <c r="HGN93" s="6">
        <f t="shared" si="602"/>
        <v>0</v>
      </c>
      <c r="HGO93" s="6">
        <f t="shared" si="602"/>
        <v>0</v>
      </c>
      <c r="HGP93" s="6">
        <f t="shared" si="602"/>
        <v>0</v>
      </c>
      <c r="HGQ93" s="6">
        <f t="shared" si="602"/>
        <v>0</v>
      </c>
      <c r="HGR93" s="6">
        <f t="shared" si="602"/>
        <v>0</v>
      </c>
      <c r="HGS93" s="6">
        <f t="shared" si="602"/>
        <v>0</v>
      </c>
      <c r="HGT93" s="6">
        <f t="shared" si="602"/>
        <v>0</v>
      </c>
      <c r="HGU93" s="6">
        <f t="shared" si="602"/>
        <v>0</v>
      </c>
      <c r="HGV93" s="6">
        <f t="shared" si="602"/>
        <v>0</v>
      </c>
      <c r="HGW93" s="6">
        <f t="shared" si="602"/>
        <v>0</v>
      </c>
      <c r="HGX93" s="6">
        <f t="shared" si="602"/>
        <v>0</v>
      </c>
      <c r="HGY93" s="6">
        <f t="shared" si="602"/>
        <v>0</v>
      </c>
      <c r="HGZ93" s="6">
        <f t="shared" si="602"/>
        <v>0</v>
      </c>
      <c r="HHA93" s="6">
        <f t="shared" si="602"/>
        <v>0</v>
      </c>
      <c r="HHB93" s="6">
        <f t="shared" si="602"/>
        <v>0</v>
      </c>
      <c r="HHC93" s="6">
        <f t="shared" si="602"/>
        <v>0</v>
      </c>
      <c r="HHD93" s="6">
        <f t="shared" si="602"/>
        <v>0</v>
      </c>
      <c r="HHE93" s="6">
        <f t="shared" si="602"/>
        <v>0</v>
      </c>
      <c r="HHF93" s="6">
        <f t="shared" si="602"/>
        <v>0</v>
      </c>
      <c r="HHG93" s="6">
        <f t="shared" si="602"/>
        <v>0</v>
      </c>
      <c r="HHH93" s="6">
        <f t="shared" si="602"/>
        <v>0</v>
      </c>
      <c r="HHI93" s="6">
        <f t="shared" si="602"/>
        <v>0</v>
      </c>
      <c r="HHJ93" s="6">
        <f t="shared" si="602"/>
        <v>0</v>
      </c>
      <c r="HHK93" s="6">
        <f t="shared" si="602"/>
        <v>0</v>
      </c>
      <c r="HHL93" s="6">
        <f t="shared" si="602"/>
        <v>0</v>
      </c>
      <c r="HHM93" s="6">
        <f t="shared" si="602"/>
        <v>0</v>
      </c>
      <c r="HHN93" s="6">
        <f t="shared" si="602"/>
        <v>0</v>
      </c>
      <c r="HHO93" s="6">
        <f t="shared" si="602"/>
        <v>0</v>
      </c>
      <c r="HHP93" s="6">
        <f t="shared" si="602"/>
        <v>0</v>
      </c>
      <c r="HHQ93" s="6">
        <f t="shared" si="602"/>
        <v>0</v>
      </c>
      <c r="HHR93" s="6">
        <f t="shared" si="602"/>
        <v>0</v>
      </c>
      <c r="HHS93" s="6">
        <f t="shared" si="602"/>
        <v>0</v>
      </c>
      <c r="HHT93" s="6">
        <f t="shared" si="602"/>
        <v>0</v>
      </c>
      <c r="HHU93" s="6">
        <f t="shared" si="602"/>
        <v>0</v>
      </c>
      <c r="HHV93" s="6">
        <f t="shared" si="602"/>
        <v>0</v>
      </c>
      <c r="HHW93" s="6">
        <f t="shared" si="602"/>
        <v>0</v>
      </c>
      <c r="HHX93" s="6">
        <f t="shared" si="602"/>
        <v>0</v>
      </c>
      <c r="HHY93" s="6">
        <f t="shared" si="602"/>
        <v>0</v>
      </c>
      <c r="HHZ93" s="6">
        <f t="shared" si="602"/>
        <v>0</v>
      </c>
      <c r="HIA93" s="6">
        <f t="shared" si="602"/>
        <v>0</v>
      </c>
      <c r="HIB93" s="6">
        <f t="shared" si="602"/>
        <v>0</v>
      </c>
      <c r="HIC93" s="6">
        <f t="shared" si="602"/>
        <v>0</v>
      </c>
      <c r="HID93" s="6">
        <f t="shared" si="602"/>
        <v>0</v>
      </c>
      <c r="HIE93" s="6">
        <f t="shared" si="602"/>
        <v>0</v>
      </c>
      <c r="HIF93" s="6">
        <f t="shared" si="602"/>
        <v>0</v>
      </c>
      <c r="HIG93" s="6">
        <f t="shared" si="602"/>
        <v>0</v>
      </c>
      <c r="HIH93" s="6">
        <f t="shared" si="602"/>
        <v>0</v>
      </c>
      <c r="HII93" s="6">
        <f t="shared" ref="HII93:HKT93" si="603">HHU95</f>
        <v>0</v>
      </c>
      <c r="HIJ93" s="6">
        <f t="shared" si="603"/>
        <v>0</v>
      </c>
      <c r="HIK93" s="6">
        <f t="shared" si="603"/>
        <v>0</v>
      </c>
      <c r="HIL93" s="6">
        <f t="shared" si="603"/>
        <v>0</v>
      </c>
      <c r="HIM93" s="6">
        <f t="shared" si="603"/>
        <v>0</v>
      </c>
      <c r="HIN93" s="6">
        <f t="shared" si="603"/>
        <v>0</v>
      </c>
      <c r="HIO93" s="6">
        <f t="shared" si="603"/>
        <v>0</v>
      </c>
      <c r="HIP93" s="6">
        <f t="shared" si="603"/>
        <v>0</v>
      </c>
      <c r="HIQ93" s="6">
        <f t="shared" si="603"/>
        <v>0</v>
      </c>
      <c r="HIR93" s="6">
        <f t="shared" si="603"/>
        <v>0</v>
      </c>
      <c r="HIS93" s="6">
        <f t="shared" si="603"/>
        <v>0</v>
      </c>
      <c r="HIT93" s="6">
        <f t="shared" si="603"/>
        <v>0</v>
      </c>
      <c r="HIU93" s="6">
        <f t="shared" si="603"/>
        <v>0</v>
      </c>
      <c r="HIV93" s="6">
        <f t="shared" si="603"/>
        <v>0</v>
      </c>
      <c r="HIW93" s="6">
        <f t="shared" si="603"/>
        <v>0</v>
      </c>
      <c r="HIX93" s="6">
        <f t="shared" si="603"/>
        <v>0</v>
      </c>
      <c r="HIY93" s="6">
        <f t="shared" si="603"/>
        <v>0</v>
      </c>
      <c r="HIZ93" s="6">
        <f t="shared" si="603"/>
        <v>0</v>
      </c>
      <c r="HJA93" s="6">
        <f t="shared" si="603"/>
        <v>0</v>
      </c>
      <c r="HJB93" s="6">
        <f t="shared" si="603"/>
        <v>0</v>
      </c>
      <c r="HJC93" s="6">
        <f t="shared" si="603"/>
        <v>0</v>
      </c>
      <c r="HJD93" s="6">
        <f t="shared" si="603"/>
        <v>0</v>
      </c>
      <c r="HJE93" s="6">
        <f t="shared" si="603"/>
        <v>0</v>
      </c>
      <c r="HJF93" s="6">
        <f t="shared" si="603"/>
        <v>0</v>
      </c>
      <c r="HJG93" s="6">
        <f t="shared" si="603"/>
        <v>0</v>
      </c>
      <c r="HJH93" s="6">
        <f t="shared" si="603"/>
        <v>0</v>
      </c>
      <c r="HJI93" s="6">
        <f t="shared" si="603"/>
        <v>0</v>
      </c>
      <c r="HJJ93" s="6">
        <f t="shared" si="603"/>
        <v>0</v>
      </c>
      <c r="HJK93" s="6">
        <f t="shared" si="603"/>
        <v>0</v>
      </c>
      <c r="HJL93" s="6">
        <f t="shared" si="603"/>
        <v>0</v>
      </c>
      <c r="HJM93" s="6">
        <f t="shared" si="603"/>
        <v>0</v>
      </c>
      <c r="HJN93" s="6">
        <f t="shared" si="603"/>
        <v>0</v>
      </c>
      <c r="HJO93" s="6">
        <f t="shared" si="603"/>
        <v>0</v>
      </c>
      <c r="HJP93" s="6">
        <f t="shared" si="603"/>
        <v>0</v>
      </c>
      <c r="HJQ93" s="6">
        <f t="shared" si="603"/>
        <v>0</v>
      </c>
      <c r="HJR93" s="6">
        <f t="shared" si="603"/>
        <v>0</v>
      </c>
      <c r="HJS93" s="6">
        <f t="shared" si="603"/>
        <v>0</v>
      </c>
      <c r="HJT93" s="6">
        <f t="shared" si="603"/>
        <v>0</v>
      </c>
      <c r="HJU93" s="6">
        <f t="shared" si="603"/>
        <v>0</v>
      </c>
      <c r="HJV93" s="6">
        <f t="shared" si="603"/>
        <v>0</v>
      </c>
      <c r="HJW93" s="6">
        <f t="shared" si="603"/>
        <v>0</v>
      </c>
      <c r="HJX93" s="6">
        <f t="shared" si="603"/>
        <v>0</v>
      </c>
      <c r="HJY93" s="6">
        <f t="shared" si="603"/>
        <v>0</v>
      </c>
      <c r="HJZ93" s="6">
        <f t="shared" si="603"/>
        <v>0</v>
      </c>
      <c r="HKA93" s="6">
        <f t="shared" si="603"/>
        <v>0</v>
      </c>
      <c r="HKB93" s="6">
        <f t="shared" si="603"/>
        <v>0</v>
      </c>
      <c r="HKC93" s="6">
        <f t="shared" si="603"/>
        <v>0</v>
      </c>
      <c r="HKD93" s="6">
        <f t="shared" si="603"/>
        <v>0</v>
      </c>
      <c r="HKE93" s="6">
        <f t="shared" si="603"/>
        <v>0</v>
      </c>
      <c r="HKF93" s="6">
        <f t="shared" si="603"/>
        <v>0</v>
      </c>
      <c r="HKG93" s="6">
        <f t="shared" si="603"/>
        <v>0</v>
      </c>
      <c r="HKH93" s="6">
        <f t="shared" si="603"/>
        <v>0</v>
      </c>
      <c r="HKI93" s="6">
        <f t="shared" si="603"/>
        <v>0</v>
      </c>
      <c r="HKJ93" s="6">
        <f t="shared" si="603"/>
        <v>0</v>
      </c>
      <c r="HKK93" s="6">
        <f t="shared" si="603"/>
        <v>0</v>
      </c>
      <c r="HKL93" s="6">
        <f t="shared" si="603"/>
        <v>0</v>
      </c>
      <c r="HKM93" s="6">
        <f t="shared" si="603"/>
        <v>0</v>
      </c>
      <c r="HKN93" s="6">
        <f t="shared" si="603"/>
        <v>0</v>
      </c>
      <c r="HKO93" s="6">
        <f t="shared" si="603"/>
        <v>0</v>
      </c>
      <c r="HKP93" s="6">
        <f t="shared" si="603"/>
        <v>0</v>
      </c>
      <c r="HKQ93" s="6">
        <f t="shared" si="603"/>
        <v>0</v>
      </c>
      <c r="HKR93" s="6">
        <f t="shared" si="603"/>
        <v>0</v>
      </c>
      <c r="HKS93" s="6">
        <f t="shared" si="603"/>
        <v>0</v>
      </c>
      <c r="HKT93" s="6">
        <f t="shared" si="603"/>
        <v>0</v>
      </c>
      <c r="HKU93" s="6">
        <f t="shared" ref="HKU93:HNF93" si="604">HKG95</f>
        <v>0</v>
      </c>
      <c r="HKV93" s="6">
        <f t="shared" si="604"/>
        <v>0</v>
      </c>
      <c r="HKW93" s="6">
        <f t="shared" si="604"/>
        <v>0</v>
      </c>
      <c r="HKX93" s="6">
        <f t="shared" si="604"/>
        <v>0</v>
      </c>
      <c r="HKY93" s="6">
        <f t="shared" si="604"/>
        <v>0</v>
      </c>
      <c r="HKZ93" s="6">
        <f t="shared" si="604"/>
        <v>0</v>
      </c>
      <c r="HLA93" s="6">
        <f t="shared" si="604"/>
        <v>0</v>
      </c>
      <c r="HLB93" s="6">
        <f t="shared" si="604"/>
        <v>0</v>
      </c>
      <c r="HLC93" s="6">
        <f t="shared" si="604"/>
        <v>0</v>
      </c>
      <c r="HLD93" s="6">
        <f t="shared" si="604"/>
        <v>0</v>
      </c>
      <c r="HLE93" s="6">
        <f t="shared" si="604"/>
        <v>0</v>
      </c>
      <c r="HLF93" s="6">
        <f t="shared" si="604"/>
        <v>0</v>
      </c>
      <c r="HLG93" s="6">
        <f t="shared" si="604"/>
        <v>0</v>
      </c>
      <c r="HLH93" s="6">
        <f t="shared" si="604"/>
        <v>0</v>
      </c>
      <c r="HLI93" s="6">
        <f t="shared" si="604"/>
        <v>0</v>
      </c>
      <c r="HLJ93" s="6">
        <f t="shared" si="604"/>
        <v>0</v>
      </c>
      <c r="HLK93" s="6">
        <f t="shared" si="604"/>
        <v>0</v>
      </c>
      <c r="HLL93" s="6">
        <f t="shared" si="604"/>
        <v>0</v>
      </c>
      <c r="HLM93" s="6">
        <f t="shared" si="604"/>
        <v>0</v>
      </c>
      <c r="HLN93" s="6">
        <f t="shared" si="604"/>
        <v>0</v>
      </c>
      <c r="HLO93" s="6">
        <f t="shared" si="604"/>
        <v>0</v>
      </c>
      <c r="HLP93" s="6">
        <f t="shared" si="604"/>
        <v>0</v>
      </c>
      <c r="HLQ93" s="6">
        <f t="shared" si="604"/>
        <v>0</v>
      </c>
      <c r="HLR93" s="6">
        <f t="shared" si="604"/>
        <v>0</v>
      </c>
      <c r="HLS93" s="6">
        <f t="shared" si="604"/>
        <v>0</v>
      </c>
      <c r="HLT93" s="6">
        <f t="shared" si="604"/>
        <v>0</v>
      </c>
      <c r="HLU93" s="6">
        <f t="shared" si="604"/>
        <v>0</v>
      </c>
      <c r="HLV93" s="6">
        <f t="shared" si="604"/>
        <v>0</v>
      </c>
      <c r="HLW93" s="6">
        <f t="shared" si="604"/>
        <v>0</v>
      </c>
      <c r="HLX93" s="6">
        <f t="shared" si="604"/>
        <v>0</v>
      </c>
      <c r="HLY93" s="6">
        <f t="shared" si="604"/>
        <v>0</v>
      </c>
      <c r="HLZ93" s="6">
        <f t="shared" si="604"/>
        <v>0</v>
      </c>
      <c r="HMA93" s="6">
        <f t="shared" si="604"/>
        <v>0</v>
      </c>
      <c r="HMB93" s="6">
        <f t="shared" si="604"/>
        <v>0</v>
      </c>
      <c r="HMC93" s="6">
        <f t="shared" si="604"/>
        <v>0</v>
      </c>
      <c r="HMD93" s="6">
        <f t="shared" si="604"/>
        <v>0</v>
      </c>
      <c r="HME93" s="6">
        <f t="shared" si="604"/>
        <v>0</v>
      </c>
      <c r="HMF93" s="6">
        <f t="shared" si="604"/>
        <v>0</v>
      </c>
      <c r="HMG93" s="6">
        <f t="shared" si="604"/>
        <v>0</v>
      </c>
      <c r="HMH93" s="6">
        <f t="shared" si="604"/>
        <v>0</v>
      </c>
      <c r="HMI93" s="6">
        <f t="shared" si="604"/>
        <v>0</v>
      </c>
      <c r="HMJ93" s="6">
        <f t="shared" si="604"/>
        <v>0</v>
      </c>
      <c r="HMK93" s="6">
        <f t="shared" si="604"/>
        <v>0</v>
      </c>
      <c r="HML93" s="6">
        <f t="shared" si="604"/>
        <v>0</v>
      </c>
      <c r="HMM93" s="6">
        <f t="shared" si="604"/>
        <v>0</v>
      </c>
      <c r="HMN93" s="6">
        <f t="shared" si="604"/>
        <v>0</v>
      </c>
      <c r="HMO93" s="6">
        <f t="shared" si="604"/>
        <v>0</v>
      </c>
      <c r="HMP93" s="6">
        <f t="shared" si="604"/>
        <v>0</v>
      </c>
      <c r="HMQ93" s="6">
        <f t="shared" si="604"/>
        <v>0</v>
      </c>
      <c r="HMR93" s="6">
        <f t="shared" si="604"/>
        <v>0</v>
      </c>
      <c r="HMS93" s="6">
        <f t="shared" si="604"/>
        <v>0</v>
      </c>
      <c r="HMT93" s="6">
        <f t="shared" si="604"/>
        <v>0</v>
      </c>
      <c r="HMU93" s="6">
        <f t="shared" si="604"/>
        <v>0</v>
      </c>
      <c r="HMV93" s="6">
        <f t="shared" si="604"/>
        <v>0</v>
      </c>
      <c r="HMW93" s="6">
        <f t="shared" si="604"/>
        <v>0</v>
      </c>
      <c r="HMX93" s="6">
        <f t="shared" si="604"/>
        <v>0</v>
      </c>
      <c r="HMY93" s="6">
        <f t="shared" si="604"/>
        <v>0</v>
      </c>
      <c r="HMZ93" s="6">
        <f t="shared" si="604"/>
        <v>0</v>
      </c>
      <c r="HNA93" s="6">
        <f t="shared" si="604"/>
        <v>0</v>
      </c>
      <c r="HNB93" s="6">
        <f t="shared" si="604"/>
        <v>0</v>
      </c>
      <c r="HNC93" s="6">
        <f t="shared" si="604"/>
        <v>0</v>
      </c>
      <c r="HND93" s="6">
        <f t="shared" si="604"/>
        <v>0</v>
      </c>
      <c r="HNE93" s="6">
        <f t="shared" si="604"/>
        <v>0</v>
      </c>
      <c r="HNF93" s="6">
        <f t="shared" si="604"/>
        <v>0</v>
      </c>
      <c r="HNG93" s="6">
        <f t="shared" ref="HNG93:HPR93" si="605">HMS95</f>
        <v>0</v>
      </c>
      <c r="HNH93" s="6">
        <f t="shared" si="605"/>
        <v>0</v>
      </c>
      <c r="HNI93" s="6">
        <f t="shared" si="605"/>
        <v>0</v>
      </c>
      <c r="HNJ93" s="6">
        <f t="shared" si="605"/>
        <v>0</v>
      </c>
      <c r="HNK93" s="6">
        <f t="shared" si="605"/>
        <v>0</v>
      </c>
      <c r="HNL93" s="6">
        <f t="shared" si="605"/>
        <v>0</v>
      </c>
      <c r="HNM93" s="6">
        <f t="shared" si="605"/>
        <v>0</v>
      </c>
      <c r="HNN93" s="6">
        <f t="shared" si="605"/>
        <v>0</v>
      </c>
      <c r="HNO93" s="6">
        <f t="shared" si="605"/>
        <v>0</v>
      </c>
      <c r="HNP93" s="6">
        <f t="shared" si="605"/>
        <v>0</v>
      </c>
      <c r="HNQ93" s="6">
        <f t="shared" si="605"/>
        <v>0</v>
      </c>
      <c r="HNR93" s="6">
        <f t="shared" si="605"/>
        <v>0</v>
      </c>
      <c r="HNS93" s="6">
        <f t="shared" si="605"/>
        <v>0</v>
      </c>
      <c r="HNT93" s="6">
        <f t="shared" si="605"/>
        <v>0</v>
      </c>
      <c r="HNU93" s="6">
        <f t="shared" si="605"/>
        <v>0</v>
      </c>
      <c r="HNV93" s="6">
        <f t="shared" si="605"/>
        <v>0</v>
      </c>
      <c r="HNW93" s="6">
        <f t="shared" si="605"/>
        <v>0</v>
      </c>
      <c r="HNX93" s="6">
        <f t="shared" si="605"/>
        <v>0</v>
      </c>
      <c r="HNY93" s="6">
        <f t="shared" si="605"/>
        <v>0</v>
      </c>
      <c r="HNZ93" s="6">
        <f t="shared" si="605"/>
        <v>0</v>
      </c>
      <c r="HOA93" s="6">
        <f t="shared" si="605"/>
        <v>0</v>
      </c>
      <c r="HOB93" s="6">
        <f t="shared" si="605"/>
        <v>0</v>
      </c>
      <c r="HOC93" s="6">
        <f t="shared" si="605"/>
        <v>0</v>
      </c>
      <c r="HOD93" s="6">
        <f t="shared" si="605"/>
        <v>0</v>
      </c>
      <c r="HOE93" s="6">
        <f t="shared" si="605"/>
        <v>0</v>
      </c>
      <c r="HOF93" s="6">
        <f t="shared" si="605"/>
        <v>0</v>
      </c>
      <c r="HOG93" s="6">
        <f t="shared" si="605"/>
        <v>0</v>
      </c>
      <c r="HOH93" s="6">
        <f t="shared" si="605"/>
        <v>0</v>
      </c>
      <c r="HOI93" s="6">
        <f t="shared" si="605"/>
        <v>0</v>
      </c>
      <c r="HOJ93" s="6">
        <f t="shared" si="605"/>
        <v>0</v>
      </c>
      <c r="HOK93" s="6">
        <f t="shared" si="605"/>
        <v>0</v>
      </c>
      <c r="HOL93" s="6">
        <f t="shared" si="605"/>
        <v>0</v>
      </c>
      <c r="HOM93" s="6">
        <f t="shared" si="605"/>
        <v>0</v>
      </c>
      <c r="HON93" s="6">
        <f t="shared" si="605"/>
        <v>0</v>
      </c>
      <c r="HOO93" s="6">
        <f t="shared" si="605"/>
        <v>0</v>
      </c>
      <c r="HOP93" s="6">
        <f t="shared" si="605"/>
        <v>0</v>
      </c>
      <c r="HOQ93" s="6">
        <f t="shared" si="605"/>
        <v>0</v>
      </c>
      <c r="HOR93" s="6">
        <f t="shared" si="605"/>
        <v>0</v>
      </c>
      <c r="HOS93" s="6">
        <f t="shared" si="605"/>
        <v>0</v>
      </c>
      <c r="HOT93" s="6">
        <f t="shared" si="605"/>
        <v>0</v>
      </c>
      <c r="HOU93" s="6">
        <f t="shared" si="605"/>
        <v>0</v>
      </c>
      <c r="HOV93" s="6">
        <f t="shared" si="605"/>
        <v>0</v>
      </c>
      <c r="HOW93" s="6">
        <f t="shared" si="605"/>
        <v>0</v>
      </c>
      <c r="HOX93" s="6">
        <f t="shared" si="605"/>
        <v>0</v>
      </c>
      <c r="HOY93" s="6">
        <f t="shared" si="605"/>
        <v>0</v>
      </c>
      <c r="HOZ93" s="6">
        <f t="shared" si="605"/>
        <v>0</v>
      </c>
      <c r="HPA93" s="6">
        <f t="shared" si="605"/>
        <v>0</v>
      </c>
      <c r="HPB93" s="6">
        <f t="shared" si="605"/>
        <v>0</v>
      </c>
      <c r="HPC93" s="6">
        <f t="shared" si="605"/>
        <v>0</v>
      </c>
      <c r="HPD93" s="6">
        <f t="shared" si="605"/>
        <v>0</v>
      </c>
      <c r="HPE93" s="6">
        <f t="shared" si="605"/>
        <v>0</v>
      </c>
      <c r="HPF93" s="6">
        <f t="shared" si="605"/>
        <v>0</v>
      </c>
      <c r="HPG93" s="6">
        <f t="shared" si="605"/>
        <v>0</v>
      </c>
      <c r="HPH93" s="6">
        <f t="shared" si="605"/>
        <v>0</v>
      </c>
      <c r="HPI93" s="6">
        <f t="shared" si="605"/>
        <v>0</v>
      </c>
      <c r="HPJ93" s="6">
        <f t="shared" si="605"/>
        <v>0</v>
      </c>
      <c r="HPK93" s="6">
        <f t="shared" si="605"/>
        <v>0</v>
      </c>
      <c r="HPL93" s="6">
        <f t="shared" si="605"/>
        <v>0</v>
      </c>
      <c r="HPM93" s="6">
        <f t="shared" si="605"/>
        <v>0</v>
      </c>
      <c r="HPN93" s="6">
        <f t="shared" si="605"/>
        <v>0</v>
      </c>
      <c r="HPO93" s="6">
        <f t="shared" si="605"/>
        <v>0</v>
      </c>
      <c r="HPP93" s="6">
        <f t="shared" si="605"/>
        <v>0</v>
      </c>
      <c r="HPQ93" s="6">
        <f t="shared" si="605"/>
        <v>0</v>
      </c>
      <c r="HPR93" s="6">
        <f t="shared" si="605"/>
        <v>0</v>
      </c>
      <c r="HPS93" s="6">
        <f t="shared" ref="HPS93:HSD93" si="606">HPE95</f>
        <v>0</v>
      </c>
      <c r="HPT93" s="6">
        <f t="shared" si="606"/>
        <v>0</v>
      </c>
      <c r="HPU93" s="6">
        <f t="shared" si="606"/>
        <v>0</v>
      </c>
      <c r="HPV93" s="6">
        <f t="shared" si="606"/>
        <v>0</v>
      </c>
      <c r="HPW93" s="6">
        <f t="shared" si="606"/>
        <v>0</v>
      </c>
      <c r="HPX93" s="6">
        <f t="shared" si="606"/>
        <v>0</v>
      </c>
      <c r="HPY93" s="6">
        <f t="shared" si="606"/>
        <v>0</v>
      </c>
      <c r="HPZ93" s="6">
        <f t="shared" si="606"/>
        <v>0</v>
      </c>
      <c r="HQA93" s="6">
        <f t="shared" si="606"/>
        <v>0</v>
      </c>
      <c r="HQB93" s="6">
        <f t="shared" si="606"/>
        <v>0</v>
      </c>
      <c r="HQC93" s="6">
        <f t="shared" si="606"/>
        <v>0</v>
      </c>
      <c r="HQD93" s="6">
        <f t="shared" si="606"/>
        <v>0</v>
      </c>
      <c r="HQE93" s="6">
        <f t="shared" si="606"/>
        <v>0</v>
      </c>
      <c r="HQF93" s="6">
        <f t="shared" si="606"/>
        <v>0</v>
      </c>
      <c r="HQG93" s="6">
        <f t="shared" si="606"/>
        <v>0</v>
      </c>
      <c r="HQH93" s="6">
        <f t="shared" si="606"/>
        <v>0</v>
      </c>
      <c r="HQI93" s="6">
        <f t="shared" si="606"/>
        <v>0</v>
      </c>
      <c r="HQJ93" s="6">
        <f t="shared" si="606"/>
        <v>0</v>
      </c>
      <c r="HQK93" s="6">
        <f t="shared" si="606"/>
        <v>0</v>
      </c>
      <c r="HQL93" s="6">
        <f t="shared" si="606"/>
        <v>0</v>
      </c>
      <c r="HQM93" s="6">
        <f t="shared" si="606"/>
        <v>0</v>
      </c>
      <c r="HQN93" s="6">
        <f t="shared" si="606"/>
        <v>0</v>
      </c>
      <c r="HQO93" s="6">
        <f t="shared" si="606"/>
        <v>0</v>
      </c>
      <c r="HQP93" s="6">
        <f t="shared" si="606"/>
        <v>0</v>
      </c>
      <c r="HQQ93" s="6">
        <f t="shared" si="606"/>
        <v>0</v>
      </c>
      <c r="HQR93" s="6">
        <f t="shared" si="606"/>
        <v>0</v>
      </c>
      <c r="HQS93" s="6">
        <f t="shared" si="606"/>
        <v>0</v>
      </c>
      <c r="HQT93" s="6">
        <f t="shared" si="606"/>
        <v>0</v>
      </c>
      <c r="HQU93" s="6">
        <f t="shared" si="606"/>
        <v>0</v>
      </c>
      <c r="HQV93" s="6">
        <f t="shared" si="606"/>
        <v>0</v>
      </c>
      <c r="HQW93" s="6">
        <f t="shared" si="606"/>
        <v>0</v>
      </c>
      <c r="HQX93" s="6">
        <f t="shared" si="606"/>
        <v>0</v>
      </c>
      <c r="HQY93" s="6">
        <f t="shared" si="606"/>
        <v>0</v>
      </c>
      <c r="HQZ93" s="6">
        <f t="shared" si="606"/>
        <v>0</v>
      </c>
      <c r="HRA93" s="6">
        <f t="shared" si="606"/>
        <v>0</v>
      </c>
      <c r="HRB93" s="6">
        <f t="shared" si="606"/>
        <v>0</v>
      </c>
      <c r="HRC93" s="6">
        <f t="shared" si="606"/>
        <v>0</v>
      </c>
      <c r="HRD93" s="6">
        <f t="shared" si="606"/>
        <v>0</v>
      </c>
      <c r="HRE93" s="6">
        <f t="shared" si="606"/>
        <v>0</v>
      </c>
      <c r="HRF93" s="6">
        <f t="shared" si="606"/>
        <v>0</v>
      </c>
      <c r="HRG93" s="6">
        <f t="shared" si="606"/>
        <v>0</v>
      </c>
      <c r="HRH93" s="6">
        <f t="shared" si="606"/>
        <v>0</v>
      </c>
      <c r="HRI93" s="6">
        <f t="shared" si="606"/>
        <v>0</v>
      </c>
      <c r="HRJ93" s="6">
        <f t="shared" si="606"/>
        <v>0</v>
      </c>
      <c r="HRK93" s="6">
        <f t="shared" si="606"/>
        <v>0</v>
      </c>
      <c r="HRL93" s="6">
        <f t="shared" si="606"/>
        <v>0</v>
      </c>
      <c r="HRM93" s="6">
        <f t="shared" si="606"/>
        <v>0</v>
      </c>
      <c r="HRN93" s="6">
        <f t="shared" si="606"/>
        <v>0</v>
      </c>
      <c r="HRO93" s="6">
        <f t="shared" si="606"/>
        <v>0</v>
      </c>
      <c r="HRP93" s="6">
        <f t="shared" si="606"/>
        <v>0</v>
      </c>
      <c r="HRQ93" s="6">
        <f t="shared" si="606"/>
        <v>0</v>
      </c>
      <c r="HRR93" s="6">
        <f t="shared" si="606"/>
        <v>0</v>
      </c>
      <c r="HRS93" s="6">
        <f t="shared" si="606"/>
        <v>0</v>
      </c>
      <c r="HRT93" s="6">
        <f t="shared" si="606"/>
        <v>0</v>
      </c>
      <c r="HRU93" s="6">
        <f t="shared" si="606"/>
        <v>0</v>
      </c>
      <c r="HRV93" s="6">
        <f t="shared" si="606"/>
        <v>0</v>
      </c>
      <c r="HRW93" s="6">
        <f t="shared" si="606"/>
        <v>0</v>
      </c>
      <c r="HRX93" s="6">
        <f t="shared" si="606"/>
        <v>0</v>
      </c>
      <c r="HRY93" s="6">
        <f t="shared" si="606"/>
        <v>0</v>
      </c>
      <c r="HRZ93" s="6">
        <f t="shared" si="606"/>
        <v>0</v>
      </c>
      <c r="HSA93" s="6">
        <f t="shared" si="606"/>
        <v>0</v>
      </c>
      <c r="HSB93" s="6">
        <f t="shared" si="606"/>
        <v>0</v>
      </c>
      <c r="HSC93" s="6">
        <f t="shared" si="606"/>
        <v>0</v>
      </c>
      <c r="HSD93" s="6">
        <f t="shared" si="606"/>
        <v>0</v>
      </c>
      <c r="HSE93" s="6">
        <f t="shared" ref="HSE93:HUP93" si="607">HRQ95</f>
        <v>0</v>
      </c>
      <c r="HSF93" s="6">
        <f t="shared" si="607"/>
        <v>0</v>
      </c>
      <c r="HSG93" s="6">
        <f t="shared" si="607"/>
        <v>0</v>
      </c>
      <c r="HSH93" s="6">
        <f t="shared" si="607"/>
        <v>0</v>
      </c>
      <c r="HSI93" s="6">
        <f t="shared" si="607"/>
        <v>0</v>
      </c>
      <c r="HSJ93" s="6">
        <f t="shared" si="607"/>
        <v>0</v>
      </c>
      <c r="HSK93" s="6">
        <f t="shared" si="607"/>
        <v>0</v>
      </c>
      <c r="HSL93" s="6">
        <f t="shared" si="607"/>
        <v>0</v>
      </c>
      <c r="HSM93" s="6">
        <f t="shared" si="607"/>
        <v>0</v>
      </c>
      <c r="HSN93" s="6">
        <f t="shared" si="607"/>
        <v>0</v>
      </c>
      <c r="HSO93" s="6">
        <f t="shared" si="607"/>
        <v>0</v>
      </c>
      <c r="HSP93" s="6">
        <f t="shared" si="607"/>
        <v>0</v>
      </c>
      <c r="HSQ93" s="6">
        <f t="shared" si="607"/>
        <v>0</v>
      </c>
      <c r="HSR93" s="6">
        <f t="shared" si="607"/>
        <v>0</v>
      </c>
      <c r="HSS93" s="6">
        <f t="shared" si="607"/>
        <v>0</v>
      </c>
      <c r="HST93" s="6">
        <f t="shared" si="607"/>
        <v>0</v>
      </c>
      <c r="HSU93" s="6">
        <f t="shared" si="607"/>
        <v>0</v>
      </c>
      <c r="HSV93" s="6">
        <f t="shared" si="607"/>
        <v>0</v>
      </c>
      <c r="HSW93" s="6">
        <f t="shared" si="607"/>
        <v>0</v>
      </c>
      <c r="HSX93" s="6">
        <f t="shared" si="607"/>
        <v>0</v>
      </c>
      <c r="HSY93" s="6">
        <f t="shared" si="607"/>
        <v>0</v>
      </c>
      <c r="HSZ93" s="6">
        <f t="shared" si="607"/>
        <v>0</v>
      </c>
      <c r="HTA93" s="6">
        <f t="shared" si="607"/>
        <v>0</v>
      </c>
      <c r="HTB93" s="6">
        <f t="shared" si="607"/>
        <v>0</v>
      </c>
      <c r="HTC93" s="6">
        <f t="shared" si="607"/>
        <v>0</v>
      </c>
      <c r="HTD93" s="6">
        <f t="shared" si="607"/>
        <v>0</v>
      </c>
      <c r="HTE93" s="6">
        <f t="shared" si="607"/>
        <v>0</v>
      </c>
      <c r="HTF93" s="6">
        <f t="shared" si="607"/>
        <v>0</v>
      </c>
      <c r="HTG93" s="6">
        <f t="shared" si="607"/>
        <v>0</v>
      </c>
      <c r="HTH93" s="6">
        <f t="shared" si="607"/>
        <v>0</v>
      </c>
      <c r="HTI93" s="6">
        <f t="shared" si="607"/>
        <v>0</v>
      </c>
      <c r="HTJ93" s="6">
        <f t="shared" si="607"/>
        <v>0</v>
      </c>
      <c r="HTK93" s="6">
        <f t="shared" si="607"/>
        <v>0</v>
      </c>
      <c r="HTL93" s="6">
        <f t="shared" si="607"/>
        <v>0</v>
      </c>
      <c r="HTM93" s="6">
        <f t="shared" si="607"/>
        <v>0</v>
      </c>
      <c r="HTN93" s="6">
        <f t="shared" si="607"/>
        <v>0</v>
      </c>
      <c r="HTO93" s="6">
        <f t="shared" si="607"/>
        <v>0</v>
      </c>
      <c r="HTP93" s="6">
        <f t="shared" si="607"/>
        <v>0</v>
      </c>
      <c r="HTQ93" s="6">
        <f t="shared" si="607"/>
        <v>0</v>
      </c>
      <c r="HTR93" s="6">
        <f t="shared" si="607"/>
        <v>0</v>
      </c>
      <c r="HTS93" s="6">
        <f t="shared" si="607"/>
        <v>0</v>
      </c>
      <c r="HTT93" s="6">
        <f t="shared" si="607"/>
        <v>0</v>
      </c>
      <c r="HTU93" s="6">
        <f t="shared" si="607"/>
        <v>0</v>
      </c>
      <c r="HTV93" s="6">
        <f t="shared" si="607"/>
        <v>0</v>
      </c>
      <c r="HTW93" s="6">
        <f t="shared" si="607"/>
        <v>0</v>
      </c>
      <c r="HTX93" s="6">
        <f t="shared" si="607"/>
        <v>0</v>
      </c>
      <c r="HTY93" s="6">
        <f t="shared" si="607"/>
        <v>0</v>
      </c>
      <c r="HTZ93" s="6">
        <f t="shared" si="607"/>
        <v>0</v>
      </c>
      <c r="HUA93" s="6">
        <f t="shared" si="607"/>
        <v>0</v>
      </c>
      <c r="HUB93" s="6">
        <f t="shared" si="607"/>
        <v>0</v>
      </c>
      <c r="HUC93" s="6">
        <f t="shared" si="607"/>
        <v>0</v>
      </c>
      <c r="HUD93" s="6">
        <f t="shared" si="607"/>
        <v>0</v>
      </c>
      <c r="HUE93" s="6">
        <f t="shared" si="607"/>
        <v>0</v>
      </c>
      <c r="HUF93" s="6">
        <f t="shared" si="607"/>
        <v>0</v>
      </c>
      <c r="HUG93" s="6">
        <f t="shared" si="607"/>
        <v>0</v>
      </c>
      <c r="HUH93" s="6">
        <f t="shared" si="607"/>
        <v>0</v>
      </c>
      <c r="HUI93" s="6">
        <f t="shared" si="607"/>
        <v>0</v>
      </c>
      <c r="HUJ93" s="6">
        <f t="shared" si="607"/>
        <v>0</v>
      </c>
      <c r="HUK93" s="6">
        <f t="shared" si="607"/>
        <v>0</v>
      </c>
      <c r="HUL93" s="6">
        <f t="shared" si="607"/>
        <v>0</v>
      </c>
      <c r="HUM93" s="6">
        <f t="shared" si="607"/>
        <v>0</v>
      </c>
      <c r="HUN93" s="6">
        <f t="shared" si="607"/>
        <v>0</v>
      </c>
      <c r="HUO93" s="6">
        <f t="shared" si="607"/>
        <v>0</v>
      </c>
      <c r="HUP93" s="6">
        <f t="shared" si="607"/>
        <v>0</v>
      </c>
      <c r="HUQ93" s="6">
        <f t="shared" ref="HUQ93:HXB93" si="608">HUC95</f>
        <v>0</v>
      </c>
      <c r="HUR93" s="6">
        <f t="shared" si="608"/>
        <v>0</v>
      </c>
      <c r="HUS93" s="6">
        <f t="shared" si="608"/>
        <v>0</v>
      </c>
      <c r="HUT93" s="6">
        <f t="shared" si="608"/>
        <v>0</v>
      </c>
      <c r="HUU93" s="6">
        <f t="shared" si="608"/>
        <v>0</v>
      </c>
      <c r="HUV93" s="6">
        <f t="shared" si="608"/>
        <v>0</v>
      </c>
      <c r="HUW93" s="6">
        <f t="shared" si="608"/>
        <v>0</v>
      </c>
      <c r="HUX93" s="6">
        <f t="shared" si="608"/>
        <v>0</v>
      </c>
      <c r="HUY93" s="6">
        <f t="shared" si="608"/>
        <v>0</v>
      </c>
      <c r="HUZ93" s="6">
        <f t="shared" si="608"/>
        <v>0</v>
      </c>
      <c r="HVA93" s="6">
        <f t="shared" si="608"/>
        <v>0</v>
      </c>
      <c r="HVB93" s="6">
        <f t="shared" si="608"/>
        <v>0</v>
      </c>
      <c r="HVC93" s="6">
        <f t="shared" si="608"/>
        <v>0</v>
      </c>
      <c r="HVD93" s="6">
        <f t="shared" si="608"/>
        <v>0</v>
      </c>
      <c r="HVE93" s="6">
        <f t="shared" si="608"/>
        <v>0</v>
      </c>
      <c r="HVF93" s="6">
        <f t="shared" si="608"/>
        <v>0</v>
      </c>
      <c r="HVG93" s="6">
        <f t="shared" si="608"/>
        <v>0</v>
      </c>
      <c r="HVH93" s="6">
        <f t="shared" si="608"/>
        <v>0</v>
      </c>
      <c r="HVI93" s="6">
        <f t="shared" si="608"/>
        <v>0</v>
      </c>
      <c r="HVJ93" s="6">
        <f t="shared" si="608"/>
        <v>0</v>
      </c>
      <c r="HVK93" s="6">
        <f t="shared" si="608"/>
        <v>0</v>
      </c>
      <c r="HVL93" s="6">
        <f t="shared" si="608"/>
        <v>0</v>
      </c>
      <c r="HVM93" s="6">
        <f t="shared" si="608"/>
        <v>0</v>
      </c>
      <c r="HVN93" s="6">
        <f t="shared" si="608"/>
        <v>0</v>
      </c>
      <c r="HVO93" s="6">
        <f t="shared" si="608"/>
        <v>0</v>
      </c>
      <c r="HVP93" s="6">
        <f t="shared" si="608"/>
        <v>0</v>
      </c>
      <c r="HVQ93" s="6">
        <f t="shared" si="608"/>
        <v>0</v>
      </c>
      <c r="HVR93" s="6">
        <f t="shared" si="608"/>
        <v>0</v>
      </c>
      <c r="HVS93" s="6">
        <f t="shared" si="608"/>
        <v>0</v>
      </c>
      <c r="HVT93" s="6">
        <f t="shared" si="608"/>
        <v>0</v>
      </c>
      <c r="HVU93" s="6">
        <f t="shared" si="608"/>
        <v>0</v>
      </c>
      <c r="HVV93" s="6">
        <f t="shared" si="608"/>
        <v>0</v>
      </c>
      <c r="HVW93" s="6">
        <f t="shared" si="608"/>
        <v>0</v>
      </c>
      <c r="HVX93" s="6">
        <f t="shared" si="608"/>
        <v>0</v>
      </c>
      <c r="HVY93" s="6">
        <f t="shared" si="608"/>
        <v>0</v>
      </c>
      <c r="HVZ93" s="6">
        <f t="shared" si="608"/>
        <v>0</v>
      </c>
      <c r="HWA93" s="6">
        <f t="shared" si="608"/>
        <v>0</v>
      </c>
      <c r="HWB93" s="6">
        <f t="shared" si="608"/>
        <v>0</v>
      </c>
      <c r="HWC93" s="6">
        <f t="shared" si="608"/>
        <v>0</v>
      </c>
      <c r="HWD93" s="6">
        <f t="shared" si="608"/>
        <v>0</v>
      </c>
      <c r="HWE93" s="6">
        <f t="shared" si="608"/>
        <v>0</v>
      </c>
      <c r="HWF93" s="6">
        <f t="shared" si="608"/>
        <v>0</v>
      </c>
      <c r="HWG93" s="6">
        <f t="shared" si="608"/>
        <v>0</v>
      </c>
      <c r="HWH93" s="6">
        <f t="shared" si="608"/>
        <v>0</v>
      </c>
      <c r="HWI93" s="6">
        <f t="shared" si="608"/>
        <v>0</v>
      </c>
      <c r="HWJ93" s="6">
        <f t="shared" si="608"/>
        <v>0</v>
      </c>
      <c r="HWK93" s="6">
        <f t="shared" si="608"/>
        <v>0</v>
      </c>
      <c r="HWL93" s="6">
        <f t="shared" si="608"/>
        <v>0</v>
      </c>
      <c r="HWM93" s="6">
        <f t="shared" si="608"/>
        <v>0</v>
      </c>
      <c r="HWN93" s="6">
        <f t="shared" si="608"/>
        <v>0</v>
      </c>
      <c r="HWO93" s="6">
        <f t="shared" si="608"/>
        <v>0</v>
      </c>
      <c r="HWP93" s="6">
        <f t="shared" si="608"/>
        <v>0</v>
      </c>
      <c r="HWQ93" s="6">
        <f t="shared" si="608"/>
        <v>0</v>
      </c>
      <c r="HWR93" s="6">
        <f t="shared" si="608"/>
        <v>0</v>
      </c>
      <c r="HWS93" s="6">
        <f t="shared" si="608"/>
        <v>0</v>
      </c>
      <c r="HWT93" s="6">
        <f t="shared" si="608"/>
        <v>0</v>
      </c>
      <c r="HWU93" s="6">
        <f t="shared" si="608"/>
        <v>0</v>
      </c>
      <c r="HWV93" s="6">
        <f t="shared" si="608"/>
        <v>0</v>
      </c>
      <c r="HWW93" s="6">
        <f t="shared" si="608"/>
        <v>0</v>
      </c>
      <c r="HWX93" s="6">
        <f t="shared" si="608"/>
        <v>0</v>
      </c>
      <c r="HWY93" s="6">
        <f t="shared" si="608"/>
        <v>0</v>
      </c>
      <c r="HWZ93" s="6">
        <f t="shared" si="608"/>
        <v>0</v>
      </c>
      <c r="HXA93" s="6">
        <f t="shared" si="608"/>
        <v>0</v>
      </c>
      <c r="HXB93" s="6">
        <f t="shared" si="608"/>
        <v>0</v>
      </c>
      <c r="HXC93" s="6">
        <f t="shared" ref="HXC93:HZN93" si="609">HWO95</f>
        <v>0</v>
      </c>
      <c r="HXD93" s="6">
        <f t="shared" si="609"/>
        <v>0</v>
      </c>
      <c r="HXE93" s="6">
        <f t="shared" si="609"/>
        <v>0</v>
      </c>
      <c r="HXF93" s="6">
        <f t="shared" si="609"/>
        <v>0</v>
      </c>
      <c r="HXG93" s="6">
        <f t="shared" si="609"/>
        <v>0</v>
      </c>
      <c r="HXH93" s="6">
        <f t="shared" si="609"/>
        <v>0</v>
      </c>
      <c r="HXI93" s="6">
        <f t="shared" si="609"/>
        <v>0</v>
      </c>
      <c r="HXJ93" s="6">
        <f t="shared" si="609"/>
        <v>0</v>
      </c>
      <c r="HXK93" s="6">
        <f t="shared" si="609"/>
        <v>0</v>
      </c>
      <c r="HXL93" s="6">
        <f t="shared" si="609"/>
        <v>0</v>
      </c>
      <c r="HXM93" s="6">
        <f t="shared" si="609"/>
        <v>0</v>
      </c>
      <c r="HXN93" s="6">
        <f t="shared" si="609"/>
        <v>0</v>
      </c>
      <c r="HXO93" s="6">
        <f t="shared" si="609"/>
        <v>0</v>
      </c>
      <c r="HXP93" s="6">
        <f t="shared" si="609"/>
        <v>0</v>
      </c>
      <c r="HXQ93" s="6">
        <f t="shared" si="609"/>
        <v>0</v>
      </c>
      <c r="HXR93" s="6">
        <f t="shared" si="609"/>
        <v>0</v>
      </c>
      <c r="HXS93" s="6">
        <f t="shared" si="609"/>
        <v>0</v>
      </c>
      <c r="HXT93" s="6">
        <f t="shared" si="609"/>
        <v>0</v>
      </c>
      <c r="HXU93" s="6">
        <f t="shared" si="609"/>
        <v>0</v>
      </c>
      <c r="HXV93" s="6">
        <f t="shared" si="609"/>
        <v>0</v>
      </c>
      <c r="HXW93" s="6">
        <f t="shared" si="609"/>
        <v>0</v>
      </c>
      <c r="HXX93" s="6">
        <f t="shared" si="609"/>
        <v>0</v>
      </c>
      <c r="HXY93" s="6">
        <f t="shared" si="609"/>
        <v>0</v>
      </c>
      <c r="HXZ93" s="6">
        <f t="shared" si="609"/>
        <v>0</v>
      </c>
      <c r="HYA93" s="6">
        <f t="shared" si="609"/>
        <v>0</v>
      </c>
      <c r="HYB93" s="6">
        <f t="shared" si="609"/>
        <v>0</v>
      </c>
      <c r="HYC93" s="6">
        <f t="shared" si="609"/>
        <v>0</v>
      </c>
      <c r="HYD93" s="6">
        <f t="shared" si="609"/>
        <v>0</v>
      </c>
      <c r="HYE93" s="6">
        <f t="shared" si="609"/>
        <v>0</v>
      </c>
      <c r="HYF93" s="6">
        <f t="shared" si="609"/>
        <v>0</v>
      </c>
      <c r="HYG93" s="6">
        <f t="shared" si="609"/>
        <v>0</v>
      </c>
      <c r="HYH93" s="6">
        <f t="shared" si="609"/>
        <v>0</v>
      </c>
      <c r="HYI93" s="6">
        <f t="shared" si="609"/>
        <v>0</v>
      </c>
      <c r="HYJ93" s="6">
        <f t="shared" si="609"/>
        <v>0</v>
      </c>
      <c r="HYK93" s="6">
        <f t="shared" si="609"/>
        <v>0</v>
      </c>
      <c r="HYL93" s="6">
        <f t="shared" si="609"/>
        <v>0</v>
      </c>
      <c r="HYM93" s="6">
        <f t="shared" si="609"/>
        <v>0</v>
      </c>
      <c r="HYN93" s="6">
        <f t="shared" si="609"/>
        <v>0</v>
      </c>
      <c r="HYO93" s="6">
        <f t="shared" si="609"/>
        <v>0</v>
      </c>
      <c r="HYP93" s="6">
        <f t="shared" si="609"/>
        <v>0</v>
      </c>
      <c r="HYQ93" s="6">
        <f t="shared" si="609"/>
        <v>0</v>
      </c>
      <c r="HYR93" s="6">
        <f t="shared" si="609"/>
        <v>0</v>
      </c>
      <c r="HYS93" s="6">
        <f t="shared" si="609"/>
        <v>0</v>
      </c>
      <c r="HYT93" s="6">
        <f t="shared" si="609"/>
        <v>0</v>
      </c>
      <c r="HYU93" s="6">
        <f t="shared" si="609"/>
        <v>0</v>
      </c>
      <c r="HYV93" s="6">
        <f t="shared" si="609"/>
        <v>0</v>
      </c>
      <c r="HYW93" s="6">
        <f t="shared" si="609"/>
        <v>0</v>
      </c>
      <c r="HYX93" s="6">
        <f t="shared" si="609"/>
        <v>0</v>
      </c>
      <c r="HYY93" s="6">
        <f t="shared" si="609"/>
        <v>0</v>
      </c>
      <c r="HYZ93" s="6">
        <f t="shared" si="609"/>
        <v>0</v>
      </c>
      <c r="HZA93" s="6">
        <f t="shared" si="609"/>
        <v>0</v>
      </c>
      <c r="HZB93" s="6">
        <f t="shared" si="609"/>
        <v>0</v>
      </c>
      <c r="HZC93" s="6">
        <f t="shared" si="609"/>
        <v>0</v>
      </c>
      <c r="HZD93" s="6">
        <f t="shared" si="609"/>
        <v>0</v>
      </c>
      <c r="HZE93" s="6">
        <f t="shared" si="609"/>
        <v>0</v>
      </c>
      <c r="HZF93" s="6">
        <f t="shared" si="609"/>
        <v>0</v>
      </c>
      <c r="HZG93" s="6">
        <f t="shared" si="609"/>
        <v>0</v>
      </c>
      <c r="HZH93" s="6">
        <f t="shared" si="609"/>
        <v>0</v>
      </c>
      <c r="HZI93" s="6">
        <f t="shared" si="609"/>
        <v>0</v>
      </c>
      <c r="HZJ93" s="6">
        <f t="shared" si="609"/>
        <v>0</v>
      </c>
      <c r="HZK93" s="6">
        <f t="shared" si="609"/>
        <v>0</v>
      </c>
      <c r="HZL93" s="6">
        <f t="shared" si="609"/>
        <v>0</v>
      </c>
      <c r="HZM93" s="6">
        <f t="shared" si="609"/>
        <v>0</v>
      </c>
      <c r="HZN93" s="6">
        <f t="shared" si="609"/>
        <v>0</v>
      </c>
      <c r="HZO93" s="6">
        <f t="shared" ref="HZO93:IBZ93" si="610">HZA95</f>
        <v>0</v>
      </c>
      <c r="HZP93" s="6">
        <f t="shared" si="610"/>
        <v>0</v>
      </c>
      <c r="HZQ93" s="6">
        <f t="shared" si="610"/>
        <v>0</v>
      </c>
      <c r="HZR93" s="6">
        <f t="shared" si="610"/>
        <v>0</v>
      </c>
      <c r="HZS93" s="6">
        <f t="shared" si="610"/>
        <v>0</v>
      </c>
      <c r="HZT93" s="6">
        <f t="shared" si="610"/>
        <v>0</v>
      </c>
      <c r="HZU93" s="6">
        <f t="shared" si="610"/>
        <v>0</v>
      </c>
      <c r="HZV93" s="6">
        <f t="shared" si="610"/>
        <v>0</v>
      </c>
      <c r="HZW93" s="6">
        <f t="shared" si="610"/>
        <v>0</v>
      </c>
      <c r="HZX93" s="6">
        <f t="shared" si="610"/>
        <v>0</v>
      </c>
      <c r="HZY93" s="6">
        <f t="shared" si="610"/>
        <v>0</v>
      </c>
      <c r="HZZ93" s="6">
        <f t="shared" si="610"/>
        <v>0</v>
      </c>
      <c r="IAA93" s="6">
        <f t="shared" si="610"/>
        <v>0</v>
      </c>
      <c r="IAB93" s="6">
        <f t="shared" si="610"/>
        <v>0</v>
      </c>
      <c r="IAC93" s="6">
        <f t="shared" si="610"/>
        <v>0</v>
      </c>
      <c r="IAD93" s="6">
        <f t="shared" si="610"/>
        <v>0</v>
      </c>
      <c r="IAE93" s="6">
        <f t="shared" si="610"/>
        <v>0</v>
      </c>
      <c r="IAF93" s="6">
        <f t="shared" si="610"/>
        <v>0</v>
      </c>
      <c r="IAG93" s="6">
        <f t="shared" si="610"/>
        <v>0</v>
      </c>
      <c r="IAH93" s="6">
        <f t="shared" si="610"/>
        <v>0</v>
      </c>
      <c r="IAI93" s="6">
        <f t="shared" si="610"/>
        <v>0</v>
      </c>
      <c r="IAJ93" s="6">
        <f t="shared" si="610"/>
        <v>0</v>
      </c>
      <c r="IAK93" s="6">
        <f t="shared" si="610"/>
        <v>0</v>
      </c>
      <c r="IAL93" s="6">
        <f t="shared" si="610"/>
        <v>0</v>
      </c>
      <c r="IAM93" s="6">
        <f t="shared" si="610"/>
        <v>0</v>
      </c>
      <c r="IAN93" s="6">
        <f t="shared" si="610"/>
        <v>0</v>
      </c>
      <c r="IAO93" s="6">
        <f t="shared" si="610"/>
        <v>0</v>
      </c>
      <c r="IAP93" s="6">
        <f t="shared" si="610"/>
        <v>0</v>
      </c>
      <c r="IAQ93" s="6">
        <f t="shared" si="610"/>
        <v>0</v>
      </c>
      <c r="IAR93" s="6">
        <f t="shared" si="610"/>
        <v>0</v>
      </c>
      <c r="IAS93" s="6">
        <f t="shared" si="610"/>
        <v>0</v>
      </c>
      <c r="IAT93" s="6">
        <f t="shared" si="610"/>
        <v>0</v>
      </c>
      <c r="IAU93" s="6">
        <f t="shared" si="610"/>
        <v>0</v>
      </c>
      <c r="IAV93" s="6">
        <f t="shared" si="610"/>
        <v>0</v>
      </c>
      <c r="IAW93" s="6">
        <f t="shared" si="610"/>
        <v>0</v>
      </c>
      <c r="IAX93" s="6">
        <f t="shared" si="610"/>
        <v>0</v>
      </c>
      <c r="IAY93" s="6">
        <f t="shared" si="610"/>
        <v>0</v>
      </c>
      <c r="IAZ93" s="6">
        <f t="shared" si="610"/>
        <v>0</v>
      </c>
      <c r="IBA93" s="6">
        <f t="shared" si="610"/>
        <v>0</v>
      </c>
      <c r="IBB93" s="6">
        <f t="shared" si="610"/>
        <v>0</v>
      </c>
      <c r="IBC93" s="6">
        <f t="shared" si="610"/>
        <v>0</v>
      </c>
      <c r="IBD93" s="6">
        <f t="shared" si="610"/>
        <v>0</v>
      </c>
      <c r="IBE93" s="6">
        <f t="shared" si="610"/>
        <v>0</v>
      </c>
      <c r="IBF93" s="6">
        <f t="shared" si="610"/>
        <v>0</v>
      </c>
      <c r="IBG93" s="6">
        <f t="shared" si="610"/>
        <v>0</v>
      </c>
      <c r="IBH93" s="6">
        <f t="shared" si="610"/>
        <v>0</v>
      </c>
      <c r="IBI93" s="6">
        <f t="shared" si="610"/>
        <v>0</v>
      </c>
      <c r="IBJ93" s="6">
        <f t="shared" si="610"/>
        <v>0</v>
      </c>
      <c r="IBK93" s="6">
        <f t="shared" si="610"/>
        <v>0</v>
      </c>
      <c r="IBL93" s="6">
        <f t="shared" si="610"/>
        <v>0</v>
      </c>
      <c r="IBM93" s="6">
        <f t="shared" si="610"/>
        <v>0</v>
      </c>
      <c r="IBN93" s="6">
        <f t="shared" si="610"/>
        <v>0</v>
      </c>
      <c r="IBO93" s="6">
        <f t="shared" si="610"/>
        <v>0</v>
      </c>
      <c r="IBP93" s="6">
        <f t="shared" si="610"/>
        <v>0</v>
      </c>
      <c r="IBQ93" s="6">
        <f t="shared" si="610"/>
        <v>0</v>
      </c>
      <c r="IBR93" s="6">
        <f t="shared" si="610"/>
        <v>0</v>
      </c>
      <c r="IBS93" s="6">
        <f t="shared" si="610"/>
        <v>0</v>
      </c>
      <c r="IBT93" s="6">
        <f t="shared" si="610"/>
        <v>0</v>
      </c>
      <c r="IBU93" s="6">
        <f t="shared" si="610"/>
        <v>0</v>
      </c>
      <c r="IBV93" s="6">
        <f t="shared" si="610"/>
        <v>0</v>
      </c>
      <c r="IBW93" s="6">
        <f t="shared" si="610"/>
        <v>0</v>
      </c>
      <c r="IBX93" s="6">
        <f t="shared" si="610"/>
        <v>0</v>
      </c>
      <c r="IBY93" s="6">
        <f t="shared" si="610"/>
        <v>0</v>
      </c>
      <c r="IBZ93" s="6">
        <f t="shared" si="610"/>
        <v>0</v>
      </c>
      <c r="ICA93" s="6">
        <f t="shared" ref="ICA93:IEL93" si="611">IBM95</f>
        <v>0</v>
      </c>
      <c r="ICB93" s="6">
        <f t="shared" si="611"/>
        <v>0</v>
      </c>
      <c r="ICC93" s="6">
        <f t="shared" si="611"/>
        <v>0</v>
      </c>
      <c r="ICD93" s="6">
        <f t="shared" si="611"/>
        <v>0</v>
      </c>
      <c r="ICE93" s="6">
        <f t="shared" si="611"/>
        <v>0</v>
      </c>
      <c r="ICF93" s="6">
        <f t="shared" si="611"/>
        <v>0</v>
      </c>
      <c r="ICG93" s="6">
        <f t="shared" si="611"/>
        <v>0</v>
      </c>
      <c r="ICH93" s="6">
        <f t="shared" si="611"/>
        <v>0</v>
      </c>
      <c r="ICI93" s="6">
        <f t="shared" si="611"/>
        <v>0</v>
      </c>
      <c r="ICJ93" s="6">
        <f t="shared" si="611"/>
        <v>0</v>
      </c>
      <c r="ICK93" s="6">
        <f t="shared" si="611"/>
        <v>0</v>
      </c>
      <c r="ICL93" s="6">
        <f t="shared" si="611"/>
        <v>0</v>
      </c>
      <c r="ICM93" s="6">
        <f t="shared" si="611"/>
        <v>0</v>
      </c>
      <c r="ICN93" s="6">
        <f t="shared" si="611"/>
        <v>0</v>
      </c>
      <c r="ICO93" s="6">
        <f t="shared" si="611"/>
        <v>0</v>
      </c>
      <c r="ICP93" s="6">
        <f t="shared" si="611"/>
        <v>0</v>
      </c>
      <c r="ICQ93" s="6">
        <f t="shared" si="611"/>
        <v>0</v>
      </c>
      <c r="ICR93" s="6">
        <f t="shared" si="611"/>
        <v>0</v>
      </c>
      <c r="ICS93" s="6">
        <f t="shared" si="611"/>
        <v>0</v>
      </c>
      <c r="ICT93" s="6">
        <f t="shared" si="611"/>
        <v>0</v>
      </c>
      <c r="ICU93" s="6">
        <f t="shared" si="611"/>
        <v>0</v>
      </c>
      <c r="ICV93" s="6">
        <f t="shared" si="611"/>
        <v>0</v>
      </c>
      <c r="ICW93" s="6">
        <f t="shared" si="611"/>
        <v>0</v>
      </c>
      <c r="ICX93" s="6">
        <f t="shared" si="611"/>
        <v>0</v>
      </c>
      <c r="ICY93" s="6">
        <f t="shared" si="611"/>
        <v>0</v>
      </c>
      <c r="ICZ93" s="6">
        <f t="shared" si="611"/>
        <v>0</v>
      </c>
      <c r="IDA93" s="6">
        <f t="shared" si="611"/>
        <v>0</v>
      </c>
      <c r="IDB93" s="6">
        <f t="shared" si="611"/>
        <v>0</v>
      </c>
      <c r="IDC93" s="6">
        <f t="shared" si="611"/>
        <v>0</v>
      </c>
      <c r="IDD93" s="6">
        <f t="shared" si="611"/>
        <v>0</v>
      </c>
      <c r="IDE93" s="6">
        <f t="shared" si="611"/>
        <v>0</v>
      </c>
      <c r="IDF93" s="6">
        <f t="shared" si="611"/>
        <v>0</v>
      </c>
      <c r="IDG93" s="6">
        <f t="shared" si="611"/>
        <v>0</v>
      </c>
      <c r="IDH93" s="6">
        <f t="shared" si="611"/>
        <v>0</v>
      </c>
      <c r="IDI93" s="6">
        <f t="shared" si="611"/>
        <v>0</v>
      </c>
      <c r="IDJ93" s="6">
        <f t="shared" si="611"/>
        <v>0</v>
      </c>
      <c r="IDK93" s="6">
        <f t="shared" si="611"/>
        <v>0</v>
      </c>
      <c r="IDL93" s="6">
        <f t="shared" si="611"/>
        <v>0</v>
      </c>
      <c r="IDM93" s="6">
        <f t="shared" si="611"/>
        <v>0</v>
      </c>
      <c r="IDN93" s="6">
        <f t="shared" si="611"/>
        <v>0</v>
      </c>
      <c r="IDO93" s="6">
        <f t="shared" si="611"/>
        <v>0</v>
      </c>
      <c r="IDP93" s="6">
        <f t="shared" si="611"/>
        <v>0</v>
      </c>
      <c r="IDQ93" s="6">
        <f t="shared" si="611"/>
        <v>0</v>
      </c>
      <c r="IDR93" s="6">
        <f t="shared" si="611"/>
        <v>0</v>
      </c>
      <c r="IDS93" s="6">
        <f t="shared" si="611"/>
        <v>0</v>
      </c>
      <c r="IDT93" s="6">
        <f t="shared" si="611"/>
        <v>0</v>
      </c>
      <c r="IDU93" s="6">
        <f t="shared" si="611"/>
        <v>0</v>
      </c>
      <c r="IDV93" s="6">
        <f t="shared" si="611"/>
        <v>0</v>
      </c>
      <c r="IDW93" s="6">
        <f t="shared" si="611"/>
        <v>0</v>
      </c>
      <c r="IDX93" s="6">
        <f t="shared" si="611"/>
        <v>0</v>
      </c>
      <c r="IDY93" s="6">
        <f t="shared" si="611"/>
        <v>0</v>
      </c>
      <c r="IDZ93" s="6">
        <f t="shared" si="611"/>
        <v>0</v>
      </c>
      <c r="IEA93" s="6">
        <f t="shared" si="611"/>
        <v>0</v>
      </c>
      <c r="IEB93" s="6">
        <f t="shared" si="611"/>
        <v>0</v>
      </c>
      <c r="IEC93" s="6">
        <f t="shared" si="611"/>
        <v>0</v>
      </c>
      <c r="IED93" s="6">
        <f t="shared" si="611"/>
        <v>0</v>
      </c>
      <c r="IEE93" s="6">
        <f t="shared" si="611"/>
        <v>0</v>
      </c>
      <c r="IEF93" s="6">
        <f t="shared" si="611"/>
        <v>0</v>
      </c>
      <c r="IEG93" s="6">
        <f t="shared" si="611"/>
        <v>0</v>
      </c>
      <c r="IEH93" s="6">
        <f t="shared" si="611"/>
        <v>0</v>
      </c>
      <c r="IEI93" s="6">
        <f t="shared" si="611"/>
        <v>0</v>
      </c>
      <c r="IEJ93" s="6">
        <f t="shared" si="611"/>
        <v>0</v>
      </c>
      <c r="IEK93" s="6">
        <f t="shared" si="611"/>
        <v>0</v>
      </c>
      <c r="IEL93" s="6">
        <f t="shared" si="611"/>
        <v>0</v>
      </c>
      <c r="IEM93" s="6">
        <f t="shared" ref="IEM93:IGX93" si="612">IDY95</f>
        <v>0</v>
      </c>
      <c r="IEN93" s="6">
        <f t="shared" si="612"/>
        <v>0</v>
      </c>
      <c r="IEO93" s="6">
        <f t="shared" si="612"/>
        <v>0</v>
      </c>
      <c r="IEP93" s="6">
        <f t="shared" si="612"/>
        <v>0</v>
      </c>
      <c r="IEQ93" s="6">
        <f t="shared" si="612"/>
        <v>0</v>
      </c>
      <c r="IER93" s="6">
        <f t="shared" si="612"/>
        <v>0</v>
      </c>
      <c r="IES93" s="6">
        <f t="shared" si="612"/>
        <v>0</v>
      </c>
      <c r="IET93" s="6">
        <f t="shared" si="612"/>
        <v>0</v>
      </c>
      <c r="IEU93" s="6">
        <f t="shared" si="612"/>
        <v>0</v>
      </c>
      <c r="IEV93" s="6">
        <f t="shared" si="612"/>
        <v>0</v>
      </c>
      <c r="IEW93" s="6">
        <f t="shared" si="612"/>
        <v>0</v>
      </c>
      <c r="IEX93" s="6">
        <f t="shared" si="612"/>
        <v>0</v>
      </c>
      <c r="IEY93" s="6">
        <f t="shared" si="612"/>
        <v>0</v>
      </c>
      <c r="IEZ93" s="6">
        <f t="shared" si="612"/>
        <v>0</v>
      </c>
      <c r="IFA93" s="6">
        <f t="shared" si="612"/>
        <v>0</v>
      </c>
      <c r="IFB93" s="6">
        <f t="shared" si="612"/>
        <v>0</v>
      </c>
      <c r="IFC93" s="6">
        <f t="shared" si="612"/>
        <v>0</v>
      </c>
      <c r="IFD93" s="6">
        <f t="shared" si="612"/>
        <v>0</v>
      </c>
      <c r="IFE93" s="6">
        <f t="shared" si="612"/>
        <v>0</v>
      </c>
      <c r="IFF93" s="6">
        <f t="shared" si="612"/>
        <v>0</v>
      </c>
      <c r="IFG93" s="6">
        <f t="shared" si="612"/>
        <v>0</v>
      </c>
      <c r="IFH93" s="6">
        <f t="shared" si="612"/>
        <v>0</v>
      </c>
      <c r="IFI93" s="6">
        <f t="shared" si="612"/>
        <v>0</v>
      </c>
      <c r="IFJ93" s="6">
        <f t="shared" si="612"/>
        <v>0</v>
      </c>
      <c r="IFK93" s="6">
        <f t="shared" si="612"/>
        <v>0</v>
      </c>
      <c r="IFL93" s="6">
        <f t="shared" si="612"/>
        <v>0</v>
      </c>
      <c r="IFM93" s="6">
        <f t="shared" si="612"/>
        <v>0</v>
      </c>
      <c r="IFN93" s="6">
        <f t="shared" si="612"/>
        <v>0</v>
      </c>
      <c r="IFO93" s="6">
        <f t="shared" si="612"/>
        <v>0</v>
      </c>
      <c r="IFP93" s="6">
        <f t="shared" si="612"/>
        <v>0</v>
      </c>
      <c r="IFQ93" s="6">
        <f t="shared" si="612"/>
        <v>0</v>
      </c>
      <c r="IFR93" s="6">
        <f t="shared" si="612"/>
        <v>0</v>
      </c>
      <c r="IFS93" s="6">
        <f t="shared" si="612"/>
        <v>0</v>
      </c>
      <c r="IFT93" s="6">
        <f t="shared" si="612"/>
        <v>0</v>
      </c>
      <c r="IFU93" s="6">
        <f t="shared" si="612"/>
        <v>0</v>
      </c>
      <c r="IFV93" s="6">
        <f t="shared" si="612"/>
        <v>0</v>
      </c>
      <c r="IFW93" s="6">
        <f t="shared" si="612"/>
        <v>0</v>
      </c>
      <c r="IFX93" s="6">
        <f t="shared" si="612"/>
        <v>0</v>
      </c>
      <c r="IFY93" s="6">
        <f t="shared" si="612"/>
        <v>0</v>
      </c>
      <c r="IFZ93" s="6">
        <f t="shared" si="612"/>
        <v>0</v>
      </c>
      <c r="IGA93" s="6">
        <f t="shared" si="612"/>
        <v>0</v>
      </c>
      <c r="IGB93" s="6">
        <f t="shared" si="612"/>
        <v>0</v>
      </c>
      <c r="IGC93" s="6">
        <f t="shared" si="612"/>
        <v>0</v>
      </c>
      <c r="IGD93" s="6">
        <f t="shared" si="612"/>
        <v>0</v>
      </c>
      <c r="IGE93" s="6">
        <f t="shared" si="612"/>
        <v>0</v>
      </c>
      <c r="IGF93" s="6">
        <f t="shared" si="612"/>
        <v>0</v>
      </c>
      <c r="IGG93" s="6">
        <f t="shared" si="612"/>
        <v>0</v>
      </c>
      <c r="IGH93" s="6">
        <f t="shared" si="612"/>
        <v>0</v>
      </c>
      <c r="IGI93" s="6">
        <f t="shared" si="612"/>
        <v>0</v>
      </c>
      <c r="IGJ93" s="6">
        <f t="shared" si="612"/>
        <v>0</v>
      </c>
      <c r="IGK93" s="6">
        <f t="shared" si="612"/>
        <v>0</v>
      </c>
      <c r="IGL93" s="6">
        <f t="shared" si="612"/>
        <v>0</v>
      </c>
      <c r="IGM93" s="6">
        <f t="shared" si="612"/>
        <v>0</v>
      </c>
      <c r="IGN93" s="6">
        <f t="shared" si="612"/>
        <v>0</v>
      </c>
      <c r="IGO93" s="6">
        <f t="shared" si="612"/>
        <v>0</v>
      </c>
      <c r="IGP93" s="6">
        <f t="shared" si="612"/>
        <v>0</v>
      </c>
      <c r="IGQ93" s="6">
        <f t="shared" si="612"/>
        <v>0</v>
      </c>
      <c r="IGR93" s="6">
        <f t="shared" si="612"/>
        <v>0</v>
      </c>
      <c r="IGS93" s="6">
        <f t="shared" si="612"/>
        <v>0</v>
      </c>
      <c r="IGT93" s="6">
        <f t="shared" si="612"/>
        <v>0</v>
      </c>
      <c r="IGU93" s="6">
        <f t="shared" si="612"/>
        <v>0</v>
      </c>
      <c r="IGV93" s="6">
        <f t="shared" si="612"/>
        <v>0</v>
      </c>
      <c r="IGW93" s="6">
        <f t="shared" si="612"/>
        <v>0</v>
      </c>
      <c r="IGX93" s="6">
        <f t="shared" si="612"/>
        <v>0</v>
      </c>
      <c r="IGY93" s="6">
        <f t="shared" ref="IGY93:IJJ93" si="613">IGK95</f>
        <v>0</v>
      </c>
      <c r="IGZ93" s="6">
        <f t="shared" si="613"/>
        <v>0</v>
      </c>
      <c r="IHA93" s="6">
        <f t="shared" si="613"/>
        <v>0</v>
      </c>
      <c r="IHB93" s="6">
        <f t="shared" si="613"/>
        <v>0</v>
      </c>
      <c r="IHC93" s="6">
        <f t="shared" si="613"/>
        <v>0</v>
      </c>
      <c r="IHD93" s="6">
        <f t="shared" si="613"/>
        <v>0</v>
      </c>
      <c r="IHE93" s="6">
        <f t="shared" si="613"/>
        <v>0</v>
      </c>
      <c r="IHF93" s="6">
        <f t="shared" si="613"/>
        <v>0</v>
      </c>
      <c r="IHG93" s="6">
        <f t="shared" si="613"/>
        <v>0</v>
      </c>
      <c r="IHH93" s="6">
        <f t="shared" si="613"/>
        <v>0</v>
      </c>
      <c r="IHI93" s="6">
        <f t="shared" si="613"/>
        <v>0</v>
      </c>
      <c r="IHJ93" s="6">
        <f t="shared" si="613"/>
        <v>0</v>
      </c>
      <c r="IHK93" s="6">
        <f t="shared" si="613"/>
        <v>0</v>
      </c>
      <c r="IHL93" s="6">
        <f t="shared" si="613"/>
        <v>0</v>
      </c>
      <c r="IHM93" s="6">
        <f t="shared" si="613"/>
        <v>0</v>
      </c>
      <c r="IHN93" s="6">
        <f t="shared" si="613"/>
        <v>0</v>
      </c>
      <c r="IHO93" s="6">
        <f t="shared" si="613"/>
        <v>0</v>
      </c>
      <c r="IHP93" s="6">
        <f t="shared" si="613"/>
        <v>0</v>
      </c>
      <c r="IHQ93" s="6">
        <f t="shared" si="613"/>
        <v>0</v>
      </c>
      <c r="IHR93" s="6">
        <f t="shared" si="613"/>
        <v>0</v>
      </c>
      <c r="IHS93" s="6">
        <f t="shared" si="613"/>
        <v>0</v>
      </c>
      <c r="IHT93" s="6">
        <f t="shared" si="613"/>
        <v>0</v>
      </c>
      <c r="IHU93" s="6">
        <f t="shared" si="613"/>
        <v>0</v>
      </c>
      <c r="IHV93" s="6">
        <f t="shared" si="613"/>
        <v>0</v>
      </c>
      <c r="IHW93" s="6">
        <f t="shared" si="613"/>
        <v>0</v>
      </c>
      <c r="IHX93" s="6">
        <f t="shared" si="613"/>
        <v>0</v>
      </c>
      <c r="IHY93" s="6">
        <f t="shared" si="613"/>
        <v>0</v>
      </c>
      <c r="IHZ93" s="6">
        <f t="shared" si="613"/>
        <v>0</v>
      </c>
      <c r="IIA93" s="6">
        <f t="shared" si="613"/>
        <v>0</v>
      </c>
      <c r="IIB93" s="6">
        <f t="shared" si="613"/>
        <v>0</v>
      </c>
      <c r="IIC93" s="6">
        <f t="shared" si="613"/>
        <v>0</v>
      </c>
      <c r="IID93" s="6">
        <f t="shared" si="613"/>
        <v>0</v>
      </c>
      <c r="IIE93" s="6">
        <f t="shared" si="613"/>
        <v>0</v>
      </c>
      <c r="IIF93" s="6">
        <f t="shared" si="613"/>
        <v>0</v>
      </c>
      <c r="IIG93" s="6">
        <f t="shared" si="613"/>
        <v>0</v>
      </c>
      <c r="IIH93" s="6">
        <f t="shared" si="613"/>
        <v>0</v>
      </c>
      <c r="III93" s="6">
        <f t="shared" si="613"/>
        <v>0</v>
      </c>
      <c r="IIJ93" s="6">
        <f t="shared" si="613"/>
        <v>0</v>
      </c>
      <c r="IIK93" s="6">
        <f t="shared" si="613"/>
        <v>0</v>
      </c>
      <c r="IIL93" s="6">
        <f t="shared" si="613"/>
        <v>0</v>
      </c>
      <c r="IIM93" s="6">
        <f t="shared" si="613"/>
        <v>0</v>
      </c>
      <c r="IIN93" s="6">
        <f t="shared" si="613"/>
        <v>0</v>
      </c>
      <c r="IIO93" s="6">
        <f t="shared" si="613"/>
        <v>0</v>
      </c>
      <c r="IIP93" s="6">
        <f t="shared" si="613"/>
        <v>0</v>
      </c>
      <c r="IIQ93" s="6">
        <f t="shared" si="613"/>
        <v>0</v>
      </c>
      <c r="IIR93" s="6">
        <f t="shared" si="613"/>
        <v>0</v>
      </c>
      <c r="IIS93" s="6">
        <f t="shared" si="613"/>
        <v>0</v>
      </c>
      <c r="IIT93" s="6">
        <f t="shared" si="613"/>
        <v>0</v>
      </c>
      <c r="IIU93" s="6">
        <f t="shared" si="613"/>
        <v>0</v>
      </c>
      <c r="IIV93" s="6">
        <f t="shared" si="613"/>
        <v>0</v>
      </c>
      <c r="IIW93" s="6">
        <f t="shared" si="613"/>
        <v>0</v>
      </c>
      <c r="IIX93" s="6">
        <f t="shared" si="613"/>
        <v>0</v>
      </c>
      <c r="IIY93" s="6">
        <f t="shared" si="613"/>
        <v>0</v>
      </c>
      <c r="IIZ93" s="6">
        <f t="shared" si="613"/>
        <v>0</v>
      </c>
      <c r="IJA93" s="6">
        <f t="shared" si="613"/>
        <v>0</v>
      </c>
      <c r="IJB93" s="6">
        <f t="shared" si="613"/>
        <v>0</v>
      </c>
      <c r="IJC93" s="6">
        <f t="shared" si="613"/>
        <v>0</v>
      </c>
      <c r="IJD93" s="6">
        <f t="shared" si="613"/>
        <v>0</v>
      </c>
      <c r="IJE93" s="6">
        <f t="shared" si="613"/>
        <v>0</v>
      </c>
      <c r="IJF93" s="6">
        <f t="shared" si="613"/>
        <v>0</v>
      </c>
      <c r="IJG93" s="6">
        <f t="shared" si="613"/>
        <v>0</v>
      </c>
      <c r="IJH93" s="6">
        <f t="shared" si="613"/>
        <v>0</v>
      </c>
      <c r="IJI93" s="6">
        <f t="shared" si="613"/>
        <v>0</v>
      </c>
      <c r="IJJ93" s="6">
        <f t="shared" si="613"/>
        <v>0</v>
      </c>
      <c r="IJK93" s="6">
        <f t="shared" ref="IJK93:ILV93" si="614">IIW95</f>
        <v>0</v>
      </c>
      <c r="IJL93" s="6">
        <f t="shared" si="614"/>
        <v>0</v>
      </c>
      <c r="IJM93" s="6">
        <f t="shared" si="614"/>
        <v>0</v>
      </c>
      <c r="IJN93" s="6">
        <f t="shared" si="614"/>
        <v>0</v>
      </c>
      <c r="IJO93" s="6">
        <f t="shared" si="614"/>
        <v>0</v>
      </c>
      <c r="IJP93" s="6">
        <f t="shared" si="614"/>
        <v>0</v>
      </c>
      <c r="IJQ93" s="6">
        <f t="shared" si="614"/>
        <v>0</v>
      </c>
      <c r="IJR93" s="6">
        <f t="shared" si="614"/>
        <v>0</v>
      </c>
      <c r="IJS93" s="6">
        <f t="shared" si="614"/>
        <v>0</v>
      </c>
      <c r="IJT93" s="6">
        <f t="shared" si="614"/>
        <v>0</v>
      </c>
      <c r="IJU93" s="6">
        <f t="shared" si="614"/>
        <v>0</v>
      </c>
      <c r="IJV93" s="6">
        <f t="shared" si="614"/>
        <v>0</v>
      </c>
      <c r="IJW93" s="6">
        <f t="shared" si="614"/>
        <v>0</v>
      </c>
      <c r="IJX93" s="6">
        <f t="shared" si="614"/>
        <v>0</v>
      </c>
      <c r="IJY93" s="6">
        <f t="shared" si="614"/>
        <v>0</v>
      </c>
      <c r="IJZ93" s="6">
        <f t="shared" si="614"/>
        <v>0</v>
      </c>
      <c r="IKA93" s="6">
        <f t="shared" si="614"/>
        <v>0</v>
      </c>
      <c r="IKB93" s="6">
        <f t="shared" si="614"/>
        <v>0</v>
      </c>
      <c r="IKC93" s="6">
        <f t="shared" si="614"/>
        <v>0</v>
      </c>
      <c r="IKD93" s="6">
        <f t="shared" si="614"/>
        <v>0</v>
      </c>
      <c r="IKE93" s="6">
        <f t="shared" si="614"/>
        <v>0</v>
      </c>
      <c r="IKF93" s="6">
        <f t="shared" si="614"/>
        <v>0</v>
      </c>
      <c r="IKG93" s="6">
        <f t="shared" si="614"/>
        <v>0</v>
      </c>
      <c r="IKH93" s="6">
        <f t="shared" si="614"/>
        <v>0</v>
      </c>
      <c r="IKI93" s="6">
        <f t="shared" si="614"/>
        <v>0</v>
      </c>
      <c r="IKJ93" s="6">
        <f t="shared" si="614"/>
        <v>0</v>
      </c>
      <c r="IKK93" s="6">
        <f t="shared" si="614"/>
        <v>0</v>
      </c>
      <c r="IKL93" s="6">
        <f t="shared" si="614"/>
        <v>0</v>
      </c>
      <c r="IKM93" s="6">
        <f t="shared" si="614"/>
        <v>0</v>
      </c>
      <c r="IKN93" s="6">
        <f t="shared" si="614"/>
        <v>0</v>
      </c>
      <c r="IKO93" s="6">
        <f t="shared" si="614"/>
        <v>0</v>
      </c>
      <c r="IKP93" s="6">
        <f t="shared" si="614"/>
        <v>0</v>
      </c>
      <c r="IKQ93" s="6">
        <f t="shared" si="614"/>
        <v>0</v>
      </c>
      <c r="IKR93" s="6">
        <f t="shared" si="614"/>
        <v>0</v>
      </c>
      <c r="IKS93" s="6">
        <f t="shared" si="614"/>
        <v>0</v>
      </c>
      <c r="IKT93" s="6">
        <f t="shared" si="614"/>
        <v>0</v>
      </c>
      <c r="IKU93" s="6">
        <f t="shared" si="614"/>
        <v>0</v>
      </c>
      <c r="IKV93" s="6">
        <f t="shared" si="614"/>
        <v>0</v>
      </c>
      <c r="IKW93" s="6">
        <f t="shared" si="614"/>
        <v>0</v>
      </c>
      <c r="IKX93" s="6">
        <f t="shared" si="614"/>
        <v>0</v>
      </c>
      <c r="IKY93" s="6">
        <f t="shared" si="614"/>
        <v>0</v>
      </c>
      <c r="IKZ93" s="6">
        <f t="shared" si="614"/>
        <v>0</v>
      </c>
      <c r="ILA93" s="6">
        <f t="shared" si="614"/>
        <v>0</v>
      </c>
      <c r="ILB93" s="6">
        <f t="shared" si="614"/>
        <v>0</v>
      </c>
      <c r="ILC93" s="6">
        <f t="shared" si="614"/>
        <v>0</v>
      </c>
      <c r="ILD93" s="6">
        <f t="shared" si="614"/>
        <v>0</v>
      </c>
      <c r="ILE93" s="6">
        <f t="shared" si="614"/>
        <v>0</v>
      </c>
      <c r="ILF93" s="6">
        <f t="shared" si="614"/>
        <v>0</v>
      </c>
      <c r="ILG93" s="6">
        <f t="shared" si="614"/>
        <v>0</v>
      </c>
      <c r="ILH93" s="6">
        <f t="shared" si="614"/>
        <v>0</v>
      </c>
      <c r="ILI93" s="6">
        <f t="shared" si="614"/>
        <v>0</v>
      </c>
      <c r="ILJ93" s="6">
        <f t="shared" si="614"/>
        <v>0</v>
      </c>
      <c r="ILK93" s="6">
        <f t="shared" si="614"/>
        <v>0</v>
      </c>
      <c r="ILL93" s="6">
        <f t="shared" si="614"/>
        <v>0</v>
      </c>
      <c r="ILM93" s="6">
        <f t="shared" si="614"/>
        <v>0</v>
      </c>
      <c r="ILN93" s="6">
        <f t="shared" si="614"/>
        <v>0</v>
      </c>
      <c r="ILO93" s="6">
        <f t="shared" si="614"/>
        <v>0</v>
      </c>
      <c r="ILP93" s="6">
        <f t="shared" si="614"/>
        <v>0</v>
      </c>
      <c r="ILQ93" s="6">
        <f t="shared" si="614"/>
        <v>0</v>
      </c>
      <c r="ILR93" s="6">
        <f t="shared" si="614"/>
        <v>0</v>
      </c>
      <c r="ILS93" s="6">
        <f t="shared" si="614"/>
        <v>0</v>
      </c>
      <c r="ILT93" s="6">
        <f t="shared" si="614"/>
        <v>0</v>
      </c>
      <c r="ILU93" s="6">
        <f t="shared" si="614"/>
        <v>0</v>
      </c>
      <c r="ILV93" s="6">
        <f t="shared" si="614"/>
        <v>0</v>
      </c>
      <c r="ILW93" s="6">
        <f t="shared" ref="ILW93:IOH93" si="615">ILI95</f>
        <v>0</v>
      </c>
      <c r="ILX93" s="6">
        <f t="shared" si="615"/>
        <v>0</v>
      </c>
      <c r="ILY93" s="6">
        <f t="shared" si="615"/>
        <v>0</v>
      </c>
      <c r="ILZ93" s="6">
        <f t="shared" si="615"/>
        <v>0</v>
      </c>
      <c r="IMA93" s="6">
        <f t="shared" si="615"/>
        <v>0</v>
      </c>
      <c r="IMB93" s="6">
        <f t="shared" si="615"/>
        <v>0</v>
      </c>
      <c r="IMC93" s="6">
        <f t="shared" si="615"/>
        <v>0</v>
      </c>
      <c r="IMD93" s="6">
        <f t="shared" si="615"/>
        <v>0</v>
      </c>
      <c r="IME93" s="6">
        <f t="shared" si="615"/>
        <v>0</v>
      </c>
      <c r="IMF93" s="6">
        <f t="shared" si="615"/>
        <v>0</v>
      </c>
      <c r="IMG93" s="6">
        <f t="shared" si="615"/>
        <v>0</v>
      </c>
      <c r="IMH93" s="6">
        <f t="shared" si="615"/>
        <v>0</v>
      </c>
      <c r="IMI93" s="6">
        <f t="shared" si="615"/>
        <v>0</v>
      </c>
      <c r="IMJ93" s="6">
        <f t="shared" si="615"/>
        <v>0</v>
      </c>
      <c r="IMK93" s="6">
        <f t="shared" si="615"/>
        <v>0</v>
      </c>
      <c r="IML93" s="6">
        <f t="shared" si="615"/>
        <v>0</v>
      </c>
      <c r="IMM93" s="6">
        <f t="shared" si="615"/>
        <v>0</v>
      </c>
      <c r="IMN93" s="6">
        <f t="shared" si="615"/>
        <v>0</v>
      </c>
      <c r="IMO93" s="6">
        <f t="shared" si="615"/>
        <v>0</v>
      </c>
      <c r="IMP93" s="6">
        <f t="shared" si="615"/>
        <v>0</v>
      </c>
      <c r="IMQ93" s="6">
        <f t="shared" si="615"/>
        <v>0</v>
      </c>
      <c r="IMR93" s="6">
        <f t="shared" si="615"/>
        <v>0</v>
      </c>
      <c r="IMS93" s="6">
        <f t="shared" si="615"/>
        <v>0</v>
      </c>
      <c r="IMT93" s="6">
        <f t="shared" si="615"/>
        <v>0</v>
      </c>
      <c r="IMU93" s="6">
        <f t="shared" si="615"/>
        <v>0</v>
      </c>
      <c r="IMV93" s="6">
        <f t="shared" si="615"/>
        <v>0</v>
      </c>
      <c r="IMW93" s="6">
        <f t="shared" si="615"/>
        <v>0</v>
      </c>
      <c r="IMX93" s="6">
        <f t="shared" si="615"/>
        <v>0</v>
      </c>
      <c r="IMY93" s="6">
        <f t="shared" si="615"/>
        <v>0</v>
      </c>
      <c r="IMZ93" s="6">
        <f t="shared" si="615"/>
        <v>0</v>
      </c>
      <c r="INA93" s="6">
        <f t="shared" si="615"/>
        <v>0</v>
      </c>
      <c r="INB93" s="6">
        <f t="shared" si="615"/>
        <v>0</v>
      </c>
      <c r="INC93" s="6">
        <f t="shared" si="615"/>
        <v>0</v>
      </c>
      <c r="IND93" s="6">
        <f t="shared" si="615"/>
        <v>0</v>
      </c>
      <c r="INE93" s="6">
        <f t="shared" si="615"/>
        <v>0</v>
      </c>
      <c r="INF93" s="6">
        <f t="shared" si="615"/>
        <v>0</v>
      </c>
      <c r="ING93" s="6">
        <f t="shared" si="615"/>
        <v>0</v>
      </c>
      <c r="INH93" s="6">
        <f t="shared" si="615"/>
        <v>0</v>
      </c>
      <c r="INI93" s="6">
        <f t="shared" si="615"/>
        <v>0</v>
      </c>
      <c r="INJ93" s="6">
        <f t="shared" si="615"/>
        <v>0</v>
      </c>
      <c r="INK93" s="6">
        <f t="shared" si="615"/>
        <v>0</v>
      </c>
      <c r="INL93" s="6">
        <f t="shared" si="615"/>
        <v>0</v>
      </c>
      <c r="INM93" s="6">
        <f t="shared" si="615"/>
        <v>0</v>
      </c>
      <c r="INN93" s="6">
        <f t="shared" si="615"/>
        <v>0</v>
      </c>
      <c r="INO93" s="6">
        <f t="shared" si="615"/>
        <v>0</v>
      </c>
      <c r="INP93" s="6">
        <f t="shared" si="615"/>
        <v>0</v>
      </c>
      <c r="INQ93" s="6">
        <f t="shared" si="615"/>
        <v>0</v>
      </c>
      <c r="INR93" s="6">
        <f t="shared" si="615"/>
        <v>0</v>
      </c>
      <c r="INS93" s="6">
        <f t="shared" si="615"/>
        <v>0</v>
      </c>
      <c r="INT93" s="6">
        <f t="shared" si="615"/>
        <v>0</v>
      </c>
      <c r="INU93" s="6">
        <f t="shared" si="615"/>
        <v>0</v>
      </c>
      <c r="INV93" s="6">
        <f t="shared" si="615"/>
        <v>0</v>
      </c>
      <c r="INW93" s="6">
        <f t="shared" si="615"/>
        <v>0</v>
      </c>
      <c r="INX93" s="6">
        <f t="shared" si="615"/>
        <v>0</v>
      </c>
      <c r="INY93" s="6">
        <f t="shared" si="615"/>
        <v>0</v>
      </c>
      <c r="INZ93" s="6">
        <f t="shared" si="615"/>
        <v>0</v>
      </c>
      <c r="IOA93" s="6">
        <f t="shared" si="615"/>
        <v>0</v>
      </c>
      <c r="IOB93" s="6">
        <f t="shared" si="615"/>
        <v>0</v>
      </c>
      <c r="IOC93" s="6">
        <f t="shared" si="615"/>
        <v>0</v>
      </c>
      <c r="IOD93" s="6">
        <f t="shared" si="615"/>
        <v>0</v>
      </c>
      <c r="IOE93" s="6">
        <f t="shared" si="615"/>
        <v>0</v>
      </c>
      <c r="IOF93" s="6">
        <f t="shared" si="615"/>
        <v>0</v>
      </c>
      <c r="IOG93" s="6">
        <f t="shared" si="615"/>
        <v>0</v>
      </c>
      <c r="IOH93" s="6">
        <f t="shared" si="615"/>
        <v>0</v>
      </c>
      <c r="IOI93" s="6">
        <f t="shared" ref="IOI93:IQT93" si="616">INU95</f>
        <v>0</v>
      </c>
      <c r="IOJ93" s="6">
        <f t="shared" si="616"/>
        <v>0</v>
      </c>
      <c r="IOK93" s="6">
        <f t="shared" si="616"/>
        <v>0</v>
      </c>
      <c r="IOL93" s="6">
        <f t="shared" si="616"/>
        <v>0</v>
      </c>
      <c r="IOM93" s="6">
        <f t="shared" si="616"/>
        <v>0</v>
      </c>
      <c r="ION93" s="6">
        <f t="shared" si="616"/>
        <v>0</v>
      </c>
      <c r="IOO93" s="6">
        <f t="shared" si="616"/>
        <v>0</v>
      </c>
      <c r="IOP93" s="6">
        <f t="shared" si="616"/>
        <v>0</v>
      </c>
      <c r="IOQ93" s="6">
        <f t="shared" si="616"/>
        <v>0</v>
      </c>
      <c r="IOR93" s="6">
        <f t="shared" si="616"/>
        <v>0</v>
      </c>
      <c r="IOS93" s="6">
        <f t="shared" si="616"/>
        <v>0</v>
      </c>
      <c r="IOT93" s="6">
        <f t="shared" si="616"/>
        <v>0</v>
      </c>
      <c r="IOU93" s="6">
        <f t="shared" si="616"/>
        <v>0</v>
      </c>
      <c r="IOV93" s="6">
        <f t="shared" si="616"/>
        <v>0</v>
      </c>
      <c r="IOW93" s="6">
        <f t="shared" si="616"/>
        <v>0</v>
      </c>
      <c r="IOX93" s="6">
        <f t="shared" si="616"/>
        <v>0</v>
      </c>
      <c r="IOY93" s="6">
        <f t="shared" si="616"/>
        <v>0</v>
      </c>
      <c r="IOZ93" s="6">
        <f t="shared" si="616"/>
        <v>0</v>
      </c>
      <c r="IPA93" s="6">
        <f t="shared" si="616"/>
        <v>0</v>
      </c>
      <c r="IPB93" s="6">
        <f t="shared" si="616"/>
        <v>0</v>
      </c>
      <c r="IPC93" s="6">
        <f t="shared" si="616"/>
        <v>0</v>
      </c>
      <c r="IPD93" s="6">
        <f t="shared" si="616"/>
        <v>0</v>
      </c>
      <c r="IPE93" s="6">
        <f t="shared" si="616"/>
        <v>0</v>
      </c>
      <c r="IPF93" s="6">
        <f t="shared" si="616"/>
        <v>0</v>
      </c>
      <c r="IPG93" s="6">
        <f t="shared" si="616"/>
        <v>0</v>
      </c>
      <c r="IPH93" s="6">
        <f t="shared" si="616"/>
        <v>0</v>
      </c>
      <c r="IPI93" s="6">
        <f t="shared" si="616"/>
        <v>0</v>
      </c>
      <c r="IPJ93" s="6">
        <f t="shared" si="616"/>
        <v>0</v>
      </c>
      <c r="IPK93" s="6">
        <f t="shared" si="616"/>
        <v>0</v>
      </c>
      <c r="IPL93" s="6">
        <f t="shared" si="616"/>
        <v>0</v>
      </c>
      <c r="IPM93" s="6">
        <f t="shared" si="616"/>
        <v>0</v>
      </c>
      <c r="IPN93" s="6">
        <f t="shared" si="616"/>
        <v>0</v>
      </c>
      <c r="IPO93" s="6">
        <f t="shared" si="616"/>
        <v>0</v>
      </c>
      <c r="IPP93" s="6">
        <f t="shared" si="616"/>
        <v>0</v>
      </c>
      <c r="IPQ93" s="6">
        <f t="shared" si="616"/>
        <v>0</v>
      </c>
      <c r="IPR93" s="6">
        <f t="shared" si="616"/>
        <v>0</v>
      </c>
      <c r="IPS93" s="6">
        <f t="shared" si="616"/>
        <v>0</v>
      </c>
      <c r="IPT93" s="6">
        <f t="shared" si="616"/>
        <v>0</v>
      </c>
      <c r="IPU93" s="6">
        <f t="shared" si="616"/>
        <v>0</v>
      </c>
      <c r="IPV93" s="6">
        <f t="shared" si="616"/>
        <v>0</v>
      </c>
      <c r="IPW93" s="6">
        <f t="shared" si="616"/>
        <v>0</v>
      </c>
      <c r="IPX93" s="6">
        <f t="shared" si="616"/>
        <v>0</v>
      </c>
      <c r="IPY93" s="6">
        <f t="shared" si="616"/>
        <v>0</v>
      </c>
      <c r="IPZ93" s="6">
        <f t="shared" si="616"/>
        <v>0</v>
      </c>
      <c r="IQA93" s="6">
        <f t="shared" si="616"/>
        <v>0</v>
      </c>
      <c r="IQB93" s="6">
        <f t="shared" si="616"/>
        <v>0</v>
      </c>
      <c r="IQC93" s="6">
        <f t="shared" si="616"/>
        <v>0</v>
      </c>
      <c r="IQD93" s="6">
        <f t="shared" si="616"/>
        <v>0</v>
      </c>
      <c r="IQE93" s="6">
        <f t="shared" si="616"/>
        <v>0</v>
      </c>
      <c r="IQF93" s="6">
        <f t="shared" si="616"/>
        <v>0</v>
      </c>
      <c r="IQG93" s="6">
        <f t="shared" si="616"/>
        <v>0</v>
      </c>
      <c r="IQH93" s="6">
        <f t="shared" si="616"/>
        <v>0</v>
      </c>
      <c r="IQI93" s="6">
        <f t="shared" si="616"/>
        <v>0</v>
      </c>
      <c r="IQJ93" s="6">
        <f t="shared" si="616"/>
        <v>0</v>
      </c>
      <c r="IQK93" s="6">
        <f t="shared" si="616"/>
        <v>0</v>
      </c>
      <c r="IQL93" s="6">
        <f t="shared" si="616"/>
        <v>0</v>
      </c>
      <c r="IQM93" s="6">
        <f t="shared" si="616"/>
        <v>0</v>
      </c>
      <c r="IQN93" s="6">
        <f t="shared" si="616"/>
        <v>0</v>
      </c>
      <c r="IQO93" s="6">
        <f t="shared" si="616"/>
        <v>0</v>
      </c>
      <c r="IQP93" s="6">
        <f t="shared" si="616"/>
        <v>0</v>
      </c>
      <c r="IQQ93" s="6">
        <f t="shared" si="616"/>
        <v>0</v>
      </c>
      <c r="IQR93" s="6">
        <f t="shared" si="616"/>
        <v>0</v>
      </c>
      <c r="IQS93" s="6">
        <f t="shared" si="616"/>
        <v>0</v>
      </c>
      <c r="IQT93" s="6">
        <f t="shared" si="616"/>
        <v>0</v>
      </c>
      <c r="IQU93" s="6">
        <f t="shared" ref="IQU93:ITF93" si="617">IQG95</f>
        <v>0</v>
      </c>
      <c r="IQV93" s="6">
        <f t="shared" si="617"/>
        <v>0</v>
      </c>
      <c r="IQW93" s="6">
        <f t="shared" si="617"/>
        <v>0</v>
      </c>
      <c r="IQX93" s="6">
        <f t="shared" si="617"/>
        <v>0</v>
      </c>
      <c r="IQY93" s="6">
        <f t="shared" si="617"/>
        <v>0</v>
      </c>
      <c r="IQZ93" s="6">
        <f t="shared" si="617"/>
        <v>0</v>
      </c>
      <c r="IRA93" s="6">
        <f t="shared" si="617"/>
        <v>0</v>
      </c>
      <c r="IRB93" s="6">
        <f t="shared" si="617"/>
        <v>0</v>
      </c>
      <c r="IRC93" s="6">
        <f t="shared" si="617"/>
        <v>0</v>
      </c>
      <c r="IRD93" s="6">
        <f t="shared" si="617"/>
        <v>0</v>
      </c>
      <c r="IRE93" s="6">
        <f t="shared" si="617"/>
        <v>0</v>
      </c>
      <c r="IRF93" s="6">
        <f t="shared" si="617"/>
        <v>0</v>
      </c>
      <c r="IRG93" s="6">
        <f t="shared" si="617"/>
        <v>0</v>
      </c>
      <c r="IRH93" s="6">
        <f t="shared" si="617"/>
        <v>0</v>
      </c>
      <c r="IRI93" s="6">
        <f t="shared" si="617"/>
        <v>0</v>
      </c>
      <c r="IRJ93" s="6">
        <f t="shared" si="617"/>
        <v>0</v>
      </c>
      <c r="IRK93" s="6">
        <f t="shared" si="617"/>
        <v>0</v>
      </c>
      <c r="IRL93" s="6">
        <f t="shared" si="617"/>
        <v>0</v>
      </c>
      <c r="IRM93" s="6">
        <f t="shared" si="617"/>
        <v>0</v>
      </c>
      <c r="IRN93" s="6">
        <f t="shared" si="617"/>
        <v>0</v>
      </c>
      <c r="IRO93" s="6">
        <f t="shared" si="617"/>
        <v>0</v>
      </c>
      <c r="IRP93" s="6">
        <f t="shared" si="617"/>
        <v>0</v>
      </c>
      <c r="IRQ93" s="6">
        <f t="shared" si="617"/>
        <v>0</v>
      </c>
      <c r="IRR93" s="6">
        <f t="shared" si="617"/>
        <v>0</v>
      </c>
      <c r="IRS93" s="6">
        <f t="shared" si="617"/>
        <v>0</v>
      </c>
      <c r="IRT93" s="6">
        <f t="shared" si="617"/>
        <v>0</v>
      </c>
      <c r="IRU93" s="6">
        <f t="shared" si="617"/>
        <v>0</v>
      </c>
      <c r="IRV93" s="6">
        <f t="shared" si="617"/>
        <v>0</v>
      </c>
      <c r="IRW93" s="6">
        <f t="shared" si="617"/>
        <v>0</v>
      </c>
      <c r="IRX93" s="6">
        <f t="shared" si="617"/>
        <v>0</v>
      </c>
      <c r="IRY93" s="6">
        <f t="shared" si="617"/>
        <v>0</v>
      </c>
      <c r="IRZ93" s="6">
        <f t="shared" si="617"/>
        <v>0</v>
      </c>
      <c r="ISA93" s="6">
        <f t="shared" si="617"/>
        <v>0</v>
      </c>
      <c r="ISB93" s="6">
        <f t="shared" si="617"/>
        <v>0</v>
      </c>
      <c r="ISC93" s="6">
        <f t="shared" si="617"/>
        <v>0</v>
      </c>
      <c r="ISD93" s="6">
        <f t="shared" si="617"/>
        <v>0</v>
      </c>
      <c r="ISE93" s="6">
        <f t="shared" si="617"/>
        <v>0</v>
      </c>
      <c r="ISF93" s="6">
        <f t="shared" si="617"/>
        <v>0</v>
      </c>
      <c r="ISG93" s="6">
        <f t="shared" si="617"/>
        <v>0</v>
      </c>
      <c r="ISH93" s="6">
        <f t="shared" si="617"/>
        <v>0</v>
      </c>
      <c r="ISI93" s="6">
        <f t="shared" si="617"/>
        <v>0</v>
      </c>
      <c r="ISJ93" s="6">
        <f t="shared" si="617"/>
        <v>0</v>
      </c>
      <c r="ISK93" s="6">
        <f t="shared" si="617"/>
        <v>0</v>
      </c>
      <c r="ISL93" s="6">
        <f t="shared" si="617"/>
        <v>0</v>
      </c>
      <c r="ISM93" s="6">
        <f t="shared" si="617"/>
        <v>0</v>
      </c>
      <c r="ISN93" s="6">
        <f t="shared" si="617"/>
        <v>0</v>
      </c>
      <c r="ISO93" s="6">
        <f t="shared" si="617"/>
        <v>0</v>
      </c>
      <c r="ISP93" s="6">
        <f t="shared" si="617"/>
        <v>0</v>
      </c>
      <c r="ISQ93" s="6">
        <f t="shared" si="617"/>
        <v>0</v>
      </c>
      <c r="ISR93" s="6">
        <f t="shared" si="617"/>
        <v>0</v>
      </c>
      <c r="ISS93" s="6">
        <f t="shared" si="617"/>
        <v>0</v>
      </c>
      <c r="IST93" s="6">
        <f t="shared" si="617"/>
        <v>0</v>
      </c>
      <c r="ISU93" s="6">
        <f t="shared" si="617"/>
        <v>0</v>
      </c>
      <c r="ISV93" s="6">
        <f t="shared" si="617"/>
        <v>0</v>
      </c>
      <c r="ISW93" s="6">
        <f t="shared" si="617"/>
        <v>0</v>
      </c>
      <c r="ISX93" s="6">
        <f t="shared" si="617"/>
        <v>0</v>
      </c>
      <c r="ISY93" s="6">
        <f t="shared" si="617"/>
        <v>0</v>
      </c>
      <c r="ISZ93" s="6">
        <f t="shared" si="617"/>
        <v>0</v>
      </c>
      <c r="ITA93" s="6">
        <f t="shared" si="617"/>
        <v>0</v>
      </c>
      <c r="ITB93" s="6">
        <f t="shared" si="617"/>
        <v>0</v>
      </c>
      <c r="ITC93" s="6">
        <f t="shared" si="617"/>
        <v>0</v>
      </c>
      <c r="ITD93" s="6">
        <f t="shared" si="617"/>
        <v>0</v>
      </c>
      <c r="ITE93" s="6">
        <f t="shared" si="617"/>
        <v>0</v>
      </c>
      <c r="ITF93" s="6">
        <f t="shared" si="617"/>
        <v>0</v>
      </c>
      <c r="ITG93" s="6">
        <f t="shared" ref="ITG93:IVR93" si="618">ISS95</f>
        <v>0</v>
      </c>
      <c r="ITH93" s="6">
        <f t="shared" si="618"/>
        <v>0</v>
      </c>
      <c r="ITI93" s="6">
        <f t="shared" si="618"/>
        <v>0</v>
      </c>
      <c r="ITJ93" s="6">
        <f t="shared" si="618"/>
        <v>0</v>
      </c>
      <c r="ITK93" s="6">
        <f t="shared" si="618"/>
        <v>0</v>
      </c>
      <c r="ITL93" s="6">
        <f t="shared" si="618"/>
        <v>0</v>
      </c>
      <c r="ITM93" s="6">
        <f t="shared" si="618"/>
        <v>0</v>
      </c>
      <c r="ITN93" s="6">
        <f t="shared" si="618"/>
        <v>0</v>
      </c>
      <c r="ITO93" s="6">
        <f t="shared" si="618"/>
        <v>0</v>
      </c>
      <c r="ITP93" s="6">
        <f t="shared" si="618"/>
        <v>0</v>
      </c>
      <c r="ITQ93" s="6">
        <f t="shared" si="618"/>
        <v>0</v>
      </c>
      <c r="ITR93" s="6">
        <f t="shared" si="618"/>
        <v>0</v>
      </c>
      <c r="ITS93" s="6">
        <f t="shared" si="618"/>
        <v>0</v>
      </c>
      <c r="ITT93" s="6">
        <f t="shared" si="618"/>
        <v>0</v>
      </c>
      <c r="ITU93" s="6">
        <f t="shared" si="618"/>
        <v>0</v>
      </c>
      <c r="ITV93" s="6">
        <f t="shared" si="618"/>
        <v>0</v>
      </c>
      <c r="ITW93" s="6">
        <f t="shared" si="618"/>
        <v>0</v>
      </c>
      <c r="ITX93" s="6">
        <f t="shared" si="618"/>
        <v>0</v>
      </c>
      <c r="ITY93" s="6">
        <f t="shared" si="618"/>
        <v>0</v>
      </c>
      <c r="ITZ93" s="6">
        <f t="shared" si="618"/>
        <v>0</v>
      </c>
      <c r="IUA93" s="6">
        <f t="shared" si="618"/>
        <v>0</v>
      </c>
      <c r="IUB93" s="6">
        <f t="shared" si="618"/>
        <v>0</v>
      </c>
      <c r="IUC93" s="6">
        <f t="shared" si="618"/>
        <v>0</v>
      </c>
      <c r="IUD93" s="6">
        <f t="shared" si="618"/>
        <v>0</v>
      </c>
      <c r="IUE93" s="6">
        <f t="shared" si="618"/>
        <v>0</v>
      </c>
      <c r="IUF93" s="6">
        <f t="shared" si="618"/>
        <v>0</v>
      </c>
      <c r="IUG93" s="6">
        <f t="shared" si="618"/>
        <v>0</v>
      </c>
      <c r="IUH93" s="6">
        <f t="shared" si="618"/>
        <v>0</v>
      </c>
      <c r="IUI93" s="6">
        <f t="shared" si="618"/>
        <v>0</v>
      </c>
      <c r="IUJ93" s="6">
        <f t="shared" si="618"/>
        <v>0</v>
      </c>
      <c r="IUK93" s="6">
        <f t="shared" si="618"/>
        <v>0</v>
      </c>
      <c r="IUL93" s="6">
        <f t="shared" si="618"/>
        <v>0</v>
      </c>
      <c r="IUM93" s="6">
        <f t="shared" si="618"/>
        <v>0</v>
      </c>
      <c r="IUN93" s="6">
        <f t="shared" si="618"/>
        <v>0</v>
      </c>
      <c r="IUO93" s="6">
        <f t="shared" si="618"/>
        <v>0</v>
      </c>
      <c r="IUP93" s="6">
        <f t="shared" si="618"/>
        <v>0</v>
      </c>
      <c r="IUQ93" s="6">
        <f t="shared" si="618"/>
        <v>0</v>
      </c>
      <c r="IUR93" s="6">
        <f t="shared" si="618"/>
        <v>0</v>
      </c>
      <c r="IUS93" s="6">
        <f t="shared" si="618"/>
        <v>0</v>
      </c>
      <c r="IUT93" s="6">
        <f t="shared" si="618"/>
        <v>0</v>
      </c>
      <c r="IUU93" s="6">
        <f t="shared" si="618"/>
        <v>0</v>
      </c>
      <c r="IUV93" s="6">
        <f t="shared" si="618"/>
        <v>0</v>
      </c>
      <c r="IUW93" s="6">
        <f t="shared" si="618"/>
        <v>0</v>
      </c>
      <c r="IUX93" s="6">
        <f t="shared" si="618"/>
        <v>0</v>
      </c>
      <c r="IUY93" s="6">
        <f t="shared" si="618"/>
        <v>0</v>
      </c>
      <c r="IUZ93" s="6">
        <f t="shared" si="618"/>
        <v>0</v>
      </c>
      <c r="IVA93" s="6">
        <f t="shared" si="618"/>
        <v>0</v>
      </c>
      <c r="IVB93" s="6">
        <f t="shared" si="618"/>
        <v>0</v>
      </c>
      <c r="IVC93" s="6">
        <f t="shared" si="618"/>
        <v>0</v>
      </c>
      <c r="IVD93" s="6">
        <f t="shared" si="618"/>
        <v>0</v>
      </c>
      <c r="IVE93" s="6">
        <f t="shared" si="618"/>
        <v>0</v>
      </c>
      <c r="IVF93" s="6">
        <f t="shared" si="618"/>
        <v>0</v>
      </c>
      <c r="IVG93" s="6">
        <f t="shared" si="618"/>
        <v>0</v>
      </c>
      <c r="IVH93" s="6">
        <f t="shared" si="618"/>
        <v>0</v>
      </c>
      <c r="IVI93" s="6">
        <f t="shared" si="618"/>
        <v>0</v>
      </c>
      <c r="IVJ93" s="6">
        <f t="shared" si="618"/>
        <v>0</v>
      </c>
      <c r="IVK93" s="6">
        <f t="shared" si="618"/>
        <v>0</v>
      </c>
      <c r="IVL93" s="6">
        <f t="shared" si="618"/>
        <v>0</v>
      </c>
      <c r="IVM93" s="6">
        <f t="shared" si="618"/>
        <v>0</v>
      </c>
      <c r="IVN93" s="6">
        <f t="shared" si="618"/>
        <v>0</v>
      </c>
      <c r="IVO93" s="6">
        <f t="shared" si="618"/>
        <v>0</v>
      </c>
      <c r="IVP93" s="6">
        <f t="shared" si="618"/>
        <v>0</v>
      </c>
      <c r="IVQ93" s="6">
        <f t="shared" si="618"/>
        <v>0</v>
      </c>
      <c r="IVR93" s="6">
        <f t="shared" si="618"/>
        <v>0</v>
      </c>
      <c r="IVS93" s="6">
        <f t="shared" ref="IVS93:IYD93" si="619">IVE95</f>
        <v>0</v>
      </c>
      <c r="IVT93" s="6">
        <f t="shared" si="619"/>
        <v>0</v>
      </c>
      <c r="IVU93" s="6">
        <f t="shared" si="619"/>
        <v>0</v>
      </c>
      <c r="IVV93" s="6">
        <f t="shared" si="619"/>
        <v>0</v>
      </c>
      <c r="IVW93" s="6">
        <f t="shared" si="619"/>
        <v>0</v>
      </c>
      <c r="IVX93" s="6">
        <f t="shared" si="619"/>
        <v>0</v>
      </c>
      <c r="IVY93" s="6">
        <f t="shared" si="619"/>
        <v>0</v>
      </c>
      <c r="IVZ93" s="6">
        <f t="shared" si="619"/>
        <v>0</v>
      </c>
      <c r="IWA93" s="6">
        <f t="shared" si="619"/>
        <v>0</v>
      </c>
      <c r="IWB93" s="6">
        <f t="shared" si="619"/>
        <v>0</v>
      </c>
      <c r="IWC93" s="6">
        <f t="shared" si="619"/>
        <v>0</v>
      </c>
      <c r="IWD93" s="6">
        <f t="shared" si="619"/>
        <v>0</v>
      </c>
      <c r="IWE93" s="6">
        <f t="shared" si="619"/>
        <v>0</v>
      </c>
      <c r="IWF93" s="6">
        <f t="shared" si="619"/>
        <v>0</v>
      </c>
      <c r="IWG93" s="6">
        <f t="shared" si="619"/>
        <v>0</v>
      </c>
      <c r="IWH93" s="6">
        <f t="shared" si="619"/>
        <v>0</v>
      </c>
      <c r="IWI93" s="6">
        <f t="shared" si="619"/>
        <v>0</v>
      </c>
      <c r="IWJ93" s="6">
        <f t="shared" si="619"/>
        <v>0</v>
      </c>
      <c r="IWK93" s="6">
        <f t="shared" si="619"/>
        <v>0</v>
      </c>
      <c r="IWL93" s="6">
        <f t="shared" si="619"/>
        <v>0</v>
      </c>
      <c r="IWM93" s="6">
        <f t="shared" si="619"/>
        <v>0</v>
      </c>
      <c r="IWN93" s="6">
        <f t="shared" si="619"/>
        <v>0</v>
      </c>
      <c r="IWO93" s="6">
        <f t="shared" si="619"/>
        <v>0</v>
      </c>
      <c r="IWP93" s="6">
        <f t="shared" si="619"/>
        <v>0</v>
      </c>
      <c r="IWQ93" s="6">
        <f t="shared" si="619"/>
        <v>0</v>
      </c>
      <c r="IWR93" s="6">
        <f t="shared" si="619"/>
        <v>0</v>
      </c>
      <c r="IWS93" s="6">
        <f t="shared" si="619"/>
        <v>0</v>
      </c>
      <c r="IWT93" s="6">
        <f t="shared" si="619"/>
        <v>0</v>
      </c>
      <c r="IWU93" s="6">
        <f t="shared" si="619"/>
        <v>0</v>
      </c>
      <c r="IWV93" s="6">
        <f t="shared" si="619"/>
        <v>0</v>
      </c>
      <c r="IWW93" s="6">
        <f t="shared" si="619"/>
        <v>0</v>
      </c>
      <c r="IWX93" s="6">
        <f t="shared" si="619"/>
        <v>0</v>
      </c>
      <c r="IWY93" s="6">
        <f t="shared" si="619"/>
        <v>0</v>
      </c>
      <c r="IWZ93" s="6">
        <f t="shared" si="619"/>
        <v>0</v>
      </c>
      <c r="IXA93" s="6">
        <f t="shared" si="619"/>
        <v>0</v>
      </c>
      <c r="IXB93" s="6">
        <f t="shared" si="619"/>
        <v>0</v>
      </c>
      <c r="IXC93" s="6">
        <f t="shared" si="619"/>
        <v>0</v>
      </c>
      <c r="IXD93" s="6">
        <f t="shared" si="619"/>
        <v>0</v>
      </c>
      <c r="IXE93" s="6">
        <f t="shared" si="619"/>
        <v>0</v>
      </c>
      <c r="IXF93" s="6">
        <f t="shared" si="619"/>
        <v>0</v>
      </c>
      <c r="IXG93" s="6">
        <f t="shared" si="619"/>
        <v>0</v>
      </c>
      <c r="IXH93" s="6">
        <f t="shared" si="619"/>
        <v>0</v>
      </c>
      <c r="IXI93" s="6">
        <f t="shared" si="619"/>
        <v>0</v>
      </c>
      <c r="IXJ93" s="6">
        <f t="shared" si="619"/>
        <v>0</v>
      </c>
      <c r="IXK93" s="6">
        <f t="shared" si="619"/>
        <v>0</v>
      </c>
      <c r="IXL93" s="6">
        <f t="shared" si="619"/>
        <v>0</v>
      </c>
      <c r="IXM93" s="6">
        <f t="shared" si="619"/>
        <v>0</v>
      </c>
      <c r="IXN93" s="6">
        <f t="shared" si="619"/>
        <v>0</v>
      </c>
      <c r="IXO93" s="6">
        <f t="shared" si="619"/>
        <v>0</v>
      </c>
      <c r="IXP93" s="6">
        <f t="shared" si="619"/>
        <v>0</v>
      </c>
      <c r="IXQ93" s="6">
        <f t="shared" si="619"/>
        <v>0</v>
      </c>
      <c r="IXR93" s="6">
        <f t="shared" si="619"/>
        <v>0</v>
      </c>
      <c r="IXS93" s="6">
        <f t="shared" si="619"/>
        <v>0</v>
      </c>
      <c r="IXT93" s="6">
        <f t="shared" si="619"/>
        <v>0</v>
      </c>
      <c r="IXU93" s="6">
        <f t="shared" si="619"/>
        <v>0</v>
      </c>
      <c r="IXV93" s="6">
        <f t="shared" si="619"/>
        <v>0</v>
      </c>
      <c r="IXW93" s="6">
        <f t="shared" si="619"/>
        <v>0</v>
      </c>
      <c r="IXX93" s="6">
        <f t="shared" si="619"/>
        <v>0</v>
      </c>
      <c r="IXY93" s="6">
        <f t="shared" si="619"/>
        <v>0</v>
      </c>
      <c r="IXZ93" s="6">
        <f t="shared" si="619"/>
        <v>0</v>
      </c>
      <c r="IYA93" s="6">
        <f t="shared" si="619"/>
        <v>0</v>
      </c>
      <c r="IYB93" s="6">
        <f t="shared" si="619"/>
        <v>0</v>
      </c>
      <c r="IYC93" s="6">
        <f t="shared" si="619"/>
        <v>0</v>
      </c>
      <c r="IYD93" s="6">
        <f t="shared" si="619"/>
        <v>0</v>
      </c>
      <c r="IYE93" s="6">
        <f t="shared" ref="IYE93:JAP93" si="620">IXQ95</f>
        <v>0</v>
      </c>
      <c r="IYF93" s="6">
        <f t="shared" si="620"/>
        <v>0</v>
      </c>
      <c r="IYG93" s="6">
        <f t="shared" si="620"/>
        <v>0</v>
      </c>
      <c r="IYH93" s="6">
        <f t="shared" si="620"/>
        <v>0</v>
      </c>
      <c r="IYI93" s="6">
        <f t="shared" si="620"/>
        <v>0</v>
      </c>
      <c r="IYJ93" s="6">
        <f t="shared" si="620"/>
        <v>0</v>
      </c>
      <c r="IYK93" s="6">
        <f t="shared" si="620"/>
        <v>0</v>
      </c>
      <c r="IYL93" s="6">
        <f t="shared" si="620"/>
        <v>0</v>
      </c>
      <c r="IYM93" s="6">
        <f t="shared" si="620"/>
        <v>0</v>
      </c>
      <c r="IYN93" s="6">
        <f t="shared" si="620"/>
        <v>0</v>
      </c>
      <c r="IYO93" s="6">
        <f t="shared" si="620"/>
        <v>0</v>
      </c>
      <c r="IYP93" s="6">
        <f t="shared" si="620"/>
        <v>0</v>
      </c>
      <c r="IYQ93" s="6">
        <f t="shared" si="620"/>
        <v>0</v>
      </c>
      <c r="IYR93" s="6">
        <f t="shared" si="620"/>
        <v>0</v>
      </c>
      <c r="IYS93" s="6">
        <f t="shared" si="620"/>
        <v>0</v>
      </c>
      <c r="IYT93" s="6">
        <f t="shared" si="620"/>
        <v>0</v>
      </c>
      <c r="IYU93" s="6">
        <f t="shared" si="620"/>
        <v>0</v>
      </c>
      <c r="IYV93" s="6">
        <f t="shared" si="620"/>
        <v>0</v>
      </c>
      <c r="IYW93" s="6">
        <f t="shared" si="620"/>
        <v>0</v>
      </c>
      <c r="IYX93" s="6">
        <f t="shared" si="620"/>
        <v>0</v>
      </c>
      <c r="IYY93" s="6">
        <f t="shared" si="620"/>
        <v>0</v>
      </c>
      <c r="IYZ93" s="6">
        <f t="shared" si="620"/>
        <v>0</v>
      </c>
      <c r="IZA93" s="6">
        <f t="shared" si="620"/>
        <v>0</v>
      </c>
      <c r="IZB93" s="6">
        <f t="shared" si="620"/>
        <v>0</v>
      </c>
      <c r="IZC93" s="6">
        <f t="shared" si="620"/>
        <v>0</v>
      </c>
      <c r="IZD93" s="6">
        <f t="shared" si="620"/>
        <v>0</v>
      </c>
      <c r="IZE93" s="6">
        <f t="shared" si="620"/>
        <v>0</v>
      </c>
      <c r="IZF93" s="6">
        <f t="shared" si="620"/>
        <v>0</v>
      </c>
      <c r="IZG93" s="6">
        <f t="shared" si="620"/>
        <v>0</v>
      </c>
      <c r="IZH93" s="6">
        <f t="shared" si="620"/>
        <v>0</v>
      </c>
      <c r="IZI93" s="6">
        <f t="shared" si="620"/>
        <v>0</v>
      </c>
      <c r="IZJ93" s="6">
        <f t="shared" si="620"/>
        <v>0</v>
      </c>
      <c r="IZK93" s="6">
        <f t="shared" si="620"/>
        <v>0</v>
      </c>
      <c r="IZL93" s="6">
        <f t="shared" si="620"/>
        <v>0</v>
      </c>
      <c r="IZM93" s="6">
        <f t="shared" si="620"/>
        <v>0</v>
      </c>
      <c r="IZN93" s="6">
        <f t="shared" si="620"/>
        <v>0</v>
      </c>
      <c r="IZO93" s="6">
        <f t="shared" si="620"/>
        <v>0</v>
      </c>
      <c r="IZP93" s="6">
        <f t="shared" si="620"/>
        <v>0</v>
      </c>
      <c r="IZQ93" s="6">
        <f t="shared" si="620"/>
        <v>0</v>
      </c>
      <c r="IZR93" s="6">
        <f t="shared" si="620"/>
        <v>0</v>
      </c>
      <c r="IZS93" s="6">
        <f t="shared" si="620"/>
        <v>0</v>
      </c>
      <c r="IZT93" s="6">
        <f t="shared" si="620"/>
        <v>0</v>
      </c>
      <c r="IZU93" s="6">
        <f t="shared" si="620"/>
        <v>0</v>
      </c>
      <c r="IZV93" s="6">
        <f t="shared" si="620"/>
        <v>0</v>
      </c>
      <c r="IZW93" s="6">
        <f t="shared" si="620"/>
        <v>0</v>
      </c>
      <c r="IZX93" s="6">
        <f t="shared" si="620"/>
        <v>0</v>
      </c>
      <c r="IZY93" s="6">
        <f t="shared" si="620"/>
        <v>0</v>
      </c>
      <c r="IZZ93" s="6">
        <f t="shared" si="620"/>
        <v>0</v>
      </c>
      <c r="JAA93" s="6">
        <f t="shared" si="620"/>
        <v>0</v>
      </c>
      <c r="JAB93" s="6">
        <f t="shared" si="620"/>
        <v>0</v>
      </c>
      <c r="JAC93" s="6">
        <f t="shared" si="620"/>
        <v>0</v>
      </c>
      <c r="JAD93" s="6">
        <f t="shared" si="620"/>
        <v>0</v>
      </c>
      <c r="JAE93" s="6">
        <f t="shared" si="620"/>
        <v>0</v>
      </c>
      <c r="JAF93" s="6">
        <f t="shared" si="620"/>
        <v>0</v>
      </c>
      <c r="JAG93" s="6">
        <f t="shared" si="620"/>
        <v>0</v>
      </c>
      <c r="JAH93" s="6">
        <f t="shared" si="620"/>
        <v>0</v>
      </c>
      <c r="JAI93" s="6">
        <f t="shared" si="620"/>
        <v>0</v>
      </c>
      <c r="JAJ93" s="6">
        <f t="shared" si="620"/>
        <v>0</v>
      </c>
      <c r="JAK93" s="6">
        <f t="shared" si="620"/>
        <v>0</v>
      </c>
      <c r="JAL93" s="6">
        <f t="shared" si="620"/>
        <v>0</v>
      </c>
      <c r="JAM93" s="6">
        <f t="shared" si="620"/>
        <v>0</v>
      </c>
      <c r="JAN93" s="6">
        <f t="shared" si="620"/>
        <v>0</v>
      </c>
      <c r="JAO93" s="6">
        <f t="shared" si="620"/>
        <v>0</v>
      </c>
      <c r="JAP93" s="6">
        <f t="shared" si="620"/>
        <v>0</v>
      </c>
      <c r="JAQ93" s="6">
        <f t="shared" ref="JAQ93:JDB93" si="621">JAC95</f>
        <v>0</v>
      </c>
      <c r="JAR93" s="6">
        <f t="shared" si="621"/>
        <v>0</v>
      </c>
      <c r="JAS93" s="6">
        <f t="shared" si="621"/>
        <v>0</v>
      </c>
      <c r="JAT93" s="6">
        <f t="shared" si="621"/>
        <v>0</v>
      </c>
      <c r="JAU93" s="6">
        <f t="shared" si="621"/>
        <v>0</v>
      </c>
      <c r="JAV93" s="6">
        <f t="shared" si="621"/>
        <v>0</v>
      </c>
      <c r="JAW93" s="6">
        <f t="shared" si="621"/>
        <v>0</v>
      </c>
      <c r="JAX93" s="6">
        <f t="shared" si="621"/>
        <v>0</v>
      </c>
      <c r="JAY93" s="6">
        <f t="shared" si="621"/>
        <v>0</v>
      </c>
      <c r="JAZ93" s="6">
        <f t="shared" si="621"/>
        <v>0</v>
      </c>
      <c r="JBA93" s="6">
        <f t="shared" si="621"/>
        <v>0</v>
      </c>
      <c r="JBB93" s="6">
        <f t="shared" si="621"/>
        <v>0</v>
      </c>
      <c r="JBC93" s="6">
        <f t="shared" si="621"/>
        <v>0</v>
      </c>
      <c r="JBD93" s="6">
        <f t="shared" si="621"/>
        <v>0</v>
      </c>
      <c r="JBE93" s="6">
        <f t="shared" si="621"/>
        <v>0</v>
      </c>
      <c r="JBF93" s="6">
        <f t="shared" si="621"/>
        <v>0</v>
      </c>
      <c r="JBG93" s="6">
        <f t="shared" si="621"/>
        <v>0</v>
      </c>
      <c r="JBH93" s="6">
        <f t="shared" si="621"/>
        <v>0</v>
      </c>
      <c r="JBI93" s="6">
        <f t="shared" si="621"/>
        <v>0</v>
      </c>
      <c r="JBJ93" s="6">
        <f t="shared" si="621"/>
        <v>0</v>
      </c>
      <c r="JBK93" s="6">
        <f t="shared" si="621"/>
        <v>0</v>
      </c>
      <c r="JBL93" s="6">
        <f t="shared" si="621"/>
        <v>0</v>
      </c>
      <c r="JBM93" s="6">
        <f t="shared" si="621"/>
        <v>0</v>
      </c>
      <c r="JBN93" s="6">
        <f t="shared" si="621"/>
        <v>0</v>
      </c>
      <c r="JBO93" s="6">
        <f t="shared" si="621"/>
        <v>0</v>
      </c>
      <c r="JBP93" s="6">
        <f t="shared" si="621"/>
        <v>0</v>
      </c>
      <c r="JBQ93" s="6">
        <f t="shared" si="621"/>
        <v>0</v>
      </c>
      <c r="JBR93" s="6">
        <f t="shared" si="621"/>
        <v>0</v>
      </c>
      <c r="JBS93" s="6">
        <f t="shared" si="621"/>
        <v>0</v>
      </c>
      <c r="JBT93" s="6">
        <f t="shared" si="621"/>
        <v>0</v>
      </c>
      <c r="JBU93" s="6">
        <f t="shared" si="621"/>
        <v>0</v>
      </c>
      <c r="JBV93" s="6">
        <f t="shared" si="621"/>
        <v>0</v>
      </c>
      <c r="JBW93" s="6">
        <f t="shared" si="621"/>
        <v>0</v>
      </c>
      <c r="JBX93" s="6">
        <f t="shared" si="621"/>
        <v>0</v>
      </c>
      <c r="JBY93" s="6">
        <f t="shared" si="621"/>
        <v>0</v>
      </c>
      <c r="JBZ93" s="6">
        <f t="shared" si="621"/>
        <v>0</v>
      </c>
      <c r="JCA93" s="6">
        <f t="shared" si="621"/>
        <v>0</v>
      </c>
      <c r="JCB93" s="6">
        <f t="shared" si="621"/>
        <v>0</v>
      </c>
      <c r="JCC93" s="6">
        <f t="shared" si="621"/>
        <v>0</v>
      </c>
      <c r="JCD93" s="6">
        <f t="shared" si="621"/>
        <v>0</v>
      </c>
      <c r="JCE93" s="6">
        <f t="shared" si="621"/>
        <v>0</v>
      </c>
      <c r="JCF93" s="6">
        <f t="shared" si="621"/>
        <v>0</v>
      </c>
      <c r="JCG93" s="6">
        <f t="shared" si="621"/>
        <v>0</v>
      </c>
      <c r="JCH93" s="6">
        <f t="shared" si="621"/>
        <v>0</v>
      </c>
      <c r="JCI93" s="6">
        <f t="shared" si="621"/>
        <v>0</v>
      </c>
      <c r="JCJ93" s="6">
        <f t="shared" si="621"/>
        <v>0</v>
      </c>
      <c r="JCK93" s="6">
        <f t="shared" si="621"/>
        <v>0</v>
      </c>
      <c r="JCL93" s="6">
        <f t="shared" si="621"/>
        <v>0</v>
      </c>
      <c r="JCM93" s="6">
        <f t="shared" si="621"/>
        <v>0</v>
      </c>
      <c r="JCN93" s="6">
        <f t="shared" si="621"/>
        <v>0</v>
      </c>
      <c r="JCO93" s="6">
        <f t="shared" si="621"/>
        <v>0</v>
      </c>
      <c r="JCP93" s="6">
        <f t="shared" si="621"/>
        <v>0</v>
      </c>
      <c r="JCQ93" s="6">
        <f t="shared" si="621"/>
        <v>0</v>
      </c>
      <c r="JCR93" s="6">
        <f t="shared" si="621"/>
        <v>0</v>
      </c>
      <c r="JCS93" s="6">
        <f t="shared" si="621"/>
        <v>0</v>
      </c>
      <c r="JCT93" s="6">
        <f t="shared" si="621"/>
        <v>0</v>
      </c>
      <c r="JCU93" s="6">
        <f t="shared" si="621"/>
        <v>0</v>
      </c>
      <c r="JCV93" s="6">
        <f t="shared" si="621"/>
        <v>0</v>
      </c>
      <c r="JCW93" s="6">
        <f t="shared" si="621"/>
        <v>0</v>
      </c>
      <c r="JCX93" s="6">
        <f t="shared" si="621"/>
        <v>0</v>
      </c>
      <c r="JCY93" s="6">
        <f t="shared" si="621"/>
        <v>0</v>
      </c>
      <c r="JCZ93" s="6">
        <f t="shared" si="621"/>
        <v>0</v>
      </c>
      <c r="JDA93" s="6">
        <f t="shared" si="621"/>
        <v>0</v>
      </c>
      <c r="JDB93" s="6">
        <f t="shared" si="621"/>
        <v>0</v>
      </c>
      <c r="JDC93" s="6">
        <f t="shared" ref="JDC93:JFN93" si="622">JCO95</f>
        <v>0</v>
      </c>
      <c r="JDD93" s="6">
        <f t="shared" si="622"/>
        <v>0</v>
      </c>
      <c r="JDE93" s="6">
        <f t="shared" si="622"/>
        <v>0</v>
      </c>
      <c r="JDF93" s="6">
        <f t="shared" si="622"/>
        <v>0</v>
      </c>
      <c r="JDG93" s="6">
        <f t="shared" si="622"/>
        <v>0</v>
      </c>
      <c r="JDH93" s="6">
        <f t="shared" si="622"/>
        <v>0</v>
      </c>
      <c r="JDI93" s="6">
        <f t="shared" si="622"/>
        <v>0</v>
      </c>
      <c r="JDJ93" s="6">
        <f t="shared" si="622"/>
        <v>0</v>
      </c>
      <c r="JDK93" s="6">
        <f t="shared" si="622"/>
        <v>0</v>
      </c>
      <c r="JDL93" s="6">
        <f t="shared" si="622"/>
        <v>0</v>
      </c>
      <c r="JDM93" s="6">
        <f t="shared" si="622"/>
        <v>0</v>
      </c>
      <c r="JDN93" s="6">
        <f t="shared" si="622"/>
        <v>0</v>
      </c>
      <c r="JDO93" s="6">
        <f t="shared" si="622"/>
        <v>0</v>
      </c>
      <c r="JDP93" s="6">
        <f t="shared" si="622"/>
        <v>0</v>
      </c>
      <c r="JDQ93" s="6">
        <f t="shared" si="622"/>
        <v>0</v>
      </c>
      <c r="JDR93" s="6">
        <f t="shared" si="622"/>
        <v>0</v>
      </c>
      <c r="JDS93" s="6">
        <f t="shared" si="622"/>
        <v>0</v>
      </c>
      <c r="JDT93" s="6">
        <f t="shared" si="622"/>
        <v>0</v>
      </c>
      <c r="JDU93" s="6">
        <f t="shared" si="622"/>
        <v>0</v>
      </c>
      <c r="JDV93" s="6">
        <f t="shared" si="622"/>
        <v>0</v>
      </c>
      <c r="JDW93" s="6">
        <f t="shared" si="622"/>
        <v>0</v>
      </c>
      <c r="JDX93" s="6">
        <f t="shared" si="622"/>
        <v>0</v>
      </c>
      <c r="JDY93" s="6">
        <f t="shared" si="622"/>
        <v>0</v>
      </c>
      <c r="JDZ93" s="6">
        <f t="shared" si="622"/>
        <v>0</v>
      </c>
      <c r="JEA93" s="6">
        <f t="shared" si="622"/>
        <v>0</v>
      </c>
      <c r="JEB93" s="6">
        <f t="shared" si="622"/>
        <v>0</v>
      </c>
      <c r="JEC93" s="6">
        <f t="shared" si="622"/>
        <v>0</v>
      </c>
      <c r="JED93" s="6">
        <f t="shared" si="622"/>
        <v>0</v>
      </c>
      <c r="JEE93" s="6">
        <f t="shared" si="622"/>
        <v>0</v>
      </c>
      <c r="JEF93" s="6">
        <f t="shared" si="622"/>
        <v>0</v>
      </c>
      <c r="JEG93" s="6">
        <f t="shared" si="622"/>
        <v>0</v>
      </c>
      <c r="JEH93" s="6">
        <f t="shared" si="622"/>
        <v>0</v>
      </c>
      <c r="JEI93" s="6">
        <f t="shared" si="622"/>
        <v>0</v>
      </c>
      <c r="JEJ93" s="6">
        <f t="shared" si="622"/>
        <v>0</v>
      </c>
      <c r="JEK93" s="6">
        <f t="shared" si="622"/>
        <v>0</v>
      </c>
      <c r="JEL93" s="6">
        <f t="shared" si="622"/>
        <v>0</v>
      </c>
      <c r="JEM93" s="6">
        <f t="shared" si="622"/>
        <v>0</v>
      </c>
      <c r="JEN93" s="6">
        <f t="shared" si="622"/>
        <v>0</v>
      </c>
      <c r="JEO93" s="6">
        <f t="shared" si="622"/>
        <v>0</v>
      </c>
      <c r="JEP93" s="6">
        <f t="shared" si="622"/>
        <v>0</v>
      </c>
      <c r="JEQ93" s="6">
        <f t="shared" si="622"/>
        <v>0</v>
      </c>
      <c r="JER93" s="6">
        <f t="shared" si="622"/>
        <v>0</v>
      </c>
      <c r="JES93" s="6">
        <f t="shared" si="622"/>
        <v>0</v>
      </c>
      <c r="JET93" s="6">
        <f t="shared" si="622"/>
        <v>0</v>
      </c>
      <c r="JEU93" s="6">
        <f t="shared" si="622"/>
        <v>0</v>
      </c>
      <c r="JEV93" s="6">
        <f t="shared" si="622"/>
        <v>0</v>
      </c>
      <c r="JEW93" s="6">
        <f t="shared" si="622"/>
        <v>0</v>
      </c>
      <c r="JEX93" s="6">
        <f t="shared" si="622"/>
        <v>0</v>
      </c>
      <c r="JEY93" s="6">
        <f t="shared" si="622"/>
        <v>0</v>
      </c>
      <c r="JEZ93" s="6">
        <f t="shared" si="622"/>
        <v>0</v>
      </c>
      <c r="JFA93" s="6">
        <f t="shared" si="622"/>
        <v>0</v>
      </c>
      <c r="JFB93" s="6">
        <f t="shared" si="622"/>
        <v>0</v>
      </c>
      <c r="JFC93" s="6">
        <f t="shared" si="622"/>
        <v>0</v>
      </c>
      <c r="JFD93" s="6">
        <f t="shared" si="622"/>
        <v>0</v>
      </c>
      <c r="JFE93" s="6">
        <f t="shared" si="622"/>
        <v>0</v>
      </c>
      <c r="JFF93" s="6">
        <f t="shared" si="622"/>
        <v>0</v>
      </c>
      <c r="JFG93" s="6">
        <f t="shared" si="622"/>
        <v>0</v>
      </c>
      <c r="JFH93" s="6">
        <f t="shared" si="622"/>
        <v>0</v>
      </c>
      <c r="JFI93" s="6">
        <f t="shared" si="622"/>
        <v>0</v>
      </c>
      <c r="JFJ93" s="6">
        <f t="shared" si="622"/>
        <v>0</v>
      </c>
      <c r="JFK93" s="6">
        <f t="shared" si="622"/>
        <v>0</v>
      </c>
      <c r="JFL93" s="6">
        <f t="shared" si="622"/>
        <v>0</v>
      </c>
      <c r="JFM93" s="6">
        <f t="shared" si="622"/>
        <v>0</v>
      </c>
      <c r="JFN93" s="6">
        <f t="shared" si="622"/>
        <v>0</v>
      </c>
      <c r="JFO93" s="6">
        <f t="shared" ref="JFO93:JHZ93" si="623">JFA95</f>
        <v>0</v>
      </c>
      <c r="JFP93" s="6">
        <f t="shared" si="623"/>
        <v>0</v>
      </c>
      <c r="JFQ93" s="6">
        <f t="shared" si="623"/>
        <v>0</v>
      </c>
      <c r="JFR93" s="6">
        <f t="shared" si="623"/>
        <v>0</v>
      </c>
      <c r="JFS93" s="6">
        <f t="shared" si="623"/>
        <v>0</v>
      </c>
      <c r="JFT93" s="6">
        <f t="shared" si="623"/>
        <v>0</v>
      </c>
      <c r="JFU93" s="6">
        <f t="shared" si="623"/>
        <v>0</v>
      </c>
      <c r="JFV93" s="6">
        <f t="shared" si="623"/>
        <v>0</v>
      </c>
      <c r="JFW93" s="6">
        <f t="shared" si="623"/>
        <v>0</v>
      </c>
      <c r="JFX93" s="6">
        <f t="shared" si="623"/>
        <v>0</v>
      </c>
      <c r="JFY93" s="6">
        <f t="shared" si="623"/>
        <v>0</v>
      </c>
      <c r="JFZ93" s="6">
        <f t="shared" si="623"/>
        <v>0</v>
      </c>
      <c r="JGA93" s="6">
        <f t="shared" si="623"/>
        <v>0</v>
      </c>
      <c r="JGB93" s="6">
        <f t="shared" si="623"/>
        <v>0</v>
      </c>
      <c r="JGC93" s="6">
        <f t="shared" si="623"/>
        <v>0</v>
      </c>
      <c r="JGD93" s="6">
        <f t="shared" si="623"/>
        <v>0</v>
      </c>
      <c r="JGE93" s="6">
        <f t="shared" si="623"/>
        <v>0</v>
      </c>
      <c r="JGF93" s="6">
        <f t="shared" si="623"/>
        <v>0</v>
      </c>
      <c r="JGG93" s="6">
        <f t="shared" si="623"/>
        <v>0</v>
      </c>
      <c r="JGH93" s="6">
        <f t="shared" si="623"/>
        <v>0</v>
      </c>
      <c r="JGI93" s="6">
        <f t="shared" si="623"/>
        <v>0</v>
      </c>
      <c r="JGJ93" s="6">
        <f t="shared" si="623"/>
        <v>0</v>
      </c>
      <c r="JGK93" s="6">
        <f t="shared" si="623"/>
        <v>0</v>
      </c>
      <c r="JGL93" s="6">
        <f t="shared" si="623"/>
        <v>0</v>
      </c>
      <c r="JGM93" s="6">
        <f t="shared" si="623"/>
        <v>0</v>
      </c>
      <c r="JGN93" s="6">
        <f t="shared" si="623"/>
        <v>0</v>
      </c>
      <c r="JGO93" s="6">
        <f t="shared" si="623"/>
        <v>0</v>
      </c>
      <c r="JGP93" s="6">
        <f t="shared" si="623"/>
        <v>0</v>
      </c>
      <c r="JGQ93" s="6">
        <f t="shared" si="623"/>
        <v>0</v>
      </c>
      <c r="JGR93" s="6">
        <f t="shared" si="623"/>
        <v>0</v>
      </c>
      <c r="JGS93" s="6">
        <f t="shared" si="623"/>
        <v>0</v>
      </c>
      <c r="JGT93" s="6">
        <f t="shared" si="623"/>
        <v>0</v>
      </c>
      <c r="JGU93" s="6">
        <f t="shared" si="623"/>
        <v>0</v>
      </c>
      <c r="JGV93" s="6">
        <f t="shared" si="623"/>
        <v>0</v>
      </c>
      <c r="JGW93" s="6">
        <f t="shared" si="623"/>
        <v>0</v>
      </c>
      <c r="JGX93" s="6">
        <f t="shared" si="623"/>
        <v>0</v>
      </c>
      <c r="JGY93" s="6">
        <f t="shared" si="623"/>
        <v>0</v>
      </c>
      <c r="JGZ93" s="6">
        <f t="shared" si="623"/>
        <v>0</v>
      </c>
      <c r="JHA93" s="6">
        <f t="shared" si="623"/>
        <v>0</v>
      </c>
      <c r="JHB93" s="6">
        <f t="shared" si="623"/>
        <v>0</v>
      </c>
      <c r="JHC93" s="6">
        <f t="shared" si="623"/>
        <v>0</v>
      </c>
      <c r="JHD93" s="6">
        <f t="shared" si="623"/>
        <v>0</v>
      </c>
      <c r="JHE93" s="6">
        <f t="shared" si="623"/>
        <v>0</v>
      </c>
      <c r="JHF93" s="6">
        <f t="shared" si="623"/>
        <v>0</v>
      </c>
      <c r="JHG93" s="6">
        <f t="shared" si="623"/>
        <v>0</v>
      </c>
      <c r="JHH93" s="6">
        <f t="shared" si="623"/>
        <v>0</v>
      </c>
      <c r="JHI93" s="6">
        <f t="shared" si="623"/>
        <v>0</v>
      </c>
      <c r="JHJ93" s="6">
        <f t="shared" si="623"/>
        <v>0</v>
      </c>
      <c r="JHK93" s="6">
        <f t="shared" si="623"/>
        <v>0</v>
      </c>
      <c r="JHL93" s="6">
        <f t="shared" si="623"/>
        <v>0</v>
      </c>
      <c r="JHM93" s="6">
        <f t="shared" si="623"/>
        <v>0</v>
      </c>
      <c r="JHN93" s="6">
        <f t="shared" si="623"/>
        <v>0</v>
      </c>
      <c r="JHO93" s="6">
        <f t="shared" si="623"/>
        <v>0</v>
      </c>
      <c r="JHP93" s="6">
        <f t="shared" si="623"/>
        <v>0</v>
      </c>
      <c r="JHQ93" s="6">
        <f t="shared" si="623"/>
        <v>0</v>
      </c>
      <c r="JHR93" s="6">
        <f t="shared" si="623"/>
        <v>0</v>
      </c>
      <c r="JHS93" s="6">
        <f t="shared" si="623"/>
        <v>0</v>
      </c>
      <c r="JHT93" s="6">
        <f t="shared" si="623"/>
        <v>0</v>
      </c>
      <c r="JHU93" s="6">
        <f t="shared" si="623"/>
        <v>0</v>
      </c>
      <c r="JHV93" s="6">
        <f t="shared" si="623"/>
        <v>0</v>
      </c>
      <c r="JHW93" s="6">
        <f t="shared" si="623"/>
        <v>0</v>
      </c>
      <c r="JHX93" s="6">
        <f t="shared" si="623"/>
        <v>0</v>
      </c>
      <c r="JHY93" s="6">
        <f t="shared" si="623"/>
        <v>0</v>
      </c>
      <c r="JHZ93" s="6">
        <f t="shared" si="623"/>
        <v>0</v>
      </c>
      <c r="JIA93" s="6">
        <f t="shared" ref="JIA93:JKL93" si="624">JHM95</f>
        <v>0</v>
      </c>
      <c r="JIB93" s="6">
        <f t="shared" si="624"/>
        <v>0</v>
      </c>
      <c r="JIC93" s="6">
        <f t="shared" si="624"/>
        <v>0</v>
      </c>
      <c r="JID93" s="6">
        <f t="shared" si="624"/>
        <v>0</v>
      </c>
      <c r="JIE93" s="6">
        <f t="shared" si="624"/>
        <v>0</v>
      </c>
      <c r="JIF93" s="6">
        <f t="shared" si="624"/>
        <v>0</v>
      </c>
      <c r="JIG93" s="6">
        <f t="shared" si="624"/>
        <v>0</v>
      </c>
      <c r="JIH93" s="6">
        <f t="shared" si="624"/>
        <v>0</v>
      </c>
      <c r="JII93" s="6">
        <f t="shared" si="624"/>
        <v>0</v>
      </c>
      <c r="JIJ93" s="6">
        <f t="shared" si="624"/>
        <v>0</v>
      </c>
      <c r="JIK93" s="6">
        <f t="shared" si="624"/>
        <v>0</v>
      </c>
      <c r="JIL93" s="6">
        <f t="shared" si="624"/>
        <v>0</v>
      </c>
      <c r="JIM93" s="6">
        <f t="shared" si="624"/>
        <v>0</v>
      </c>
      <c r="JIN93" s="6">
        <f t="shared" si="624"/>
        <v>0</v>
      </c>
      <c r="JIO93" s="6">
        <f t="shared" si="624"/>
        <v>0</v>
      </c>
      <c r="JIP93" s="6">
        <f t="shared" si="624"/>
        <v>0</v>
      </c>
      <c r="JIQ93" s="6">
        <f t="shared" si="624"/>
        <v>0</v>
      </c>
      <c r="JIR93" s="6">
        <f t="shared" si="624"/>
        <v>0</v>
      </c>
      <c r="JIS93" s="6">
        <f t="shared" si="624"/>
        <v>0</v>
      </c>
      <c r="JIT93" s="6">
        <f t="shared" si="624"/>
        <v>0</v>
      </c>
      <c r="JIU93" s="6">
        <f t="shared" si="624"/>
        <v>0</v>
      </c>
      <c r="JIV93" s="6">
        <f t="shared" si="624"/>
        <v>0</v>
      </c>
      <c r="JIW93" s="6">
        <f t="shared" si="624"/>
        <v>0</v>
      </c>
      <c r="JIX93" s="6">
        <f t="shared" si="624"/>
        <v>0</v>
      </c>
      <c r="JIY93" s="6">
        <f t="shared" si="624"/>
        <v>0</v>
      </c>
      <c r="JIZ93" s="6">
        <f t="shared" si="624"/>
        <v>0</v>
      </c>
      <c r="JJA93" s="6">
        <f t="shared" si="624"/>
        <v>0</v>
      </c>
      <c r="JJB93" s="6">
        <f t="shared" si="624"/>
        <v>0</v>
      </c>
      <c r="JJC93" s="6">
        <f t="shared" si="624"/>
        <v>0</v>
      </c>
      <c r="JJD93" s="6">
        <f t="shared" si="624"/>
        <v>0</v>
      </c>
      <c r="JJE93" s="6">
        <f t="shared" si="624"/>
        <v>0</v>
      </c>
      <c r="JJF93" s="6">
        <f t="shared" si="624"/>
        <v>0</v>
      </c>
      <c r="JJG93" s="6">
        <f t="shared" si="624"/>
        <v>0</v>
      </c>
      <c r="JJH93" s="6">
        <f t="shared" si="624"/>
        <v>0</v>
      </c>
      <c r="JJI93" s="6">
        <f t="shared" si="624"/>
        <v>0</v>
      </c>
      <c r="JJJ93" s="6">
        <f t="shared" si="624"/>
        <v>0</v>
      </c>
      <c r="JJK93" s="6">
        <f t="shared" si="624"/>
        <v>0</v>
      </c>
      <c r="JJL93" s="6">
        <f t="shared" si="624"/>
        <v>0</v>
      </c>
      <c r="JJM93" s="6">
        <f t="shared" si="624"/>
        <v>0</v>
      </c>
      <c r="JJN93" s="6">
        <f t="shared" si="624"/>
        <v>0</v>
      </c>
      <c r="JJO93" s="6">
        <f t="shared" si="624"/>
        <v>0</v>
      </c>
      <c r="JJP93" s="6">
        <f t="shared" si="624"/>
        <v>0</v>
      </c>
      <c r="JJQ93" s="6">
        <f t="shared" si="624"/>
        <v>0</v>
      </c>
      <c r="JJR93" s="6">
        <f t="shared" si="624"/>
        <v>0</v>
      </c>
      <c r="JJS93" s="6">
        <f t="shared" si="624"/>
        <v>0</v>
      </c>
      <c r="JJT93" s="6">
        <f t="shared" si="624"/>
        <v>0</v>
      </c>
      <c r="JJU93" s="6">
        <f t="shared" si="624"/>
        <v>0</v>
      </c>
      <c r="JJV93" s="6">
        <f t="shared" si="624"/>
        <v>0</v>
      </c>
      <c r="JJW93" s="6">
        <f t="shared" si="624"/>
        <v>0</v>
      </c>
      <c r="JJX93" s="6">
        <f t="shared" si="624"/>
        <v>0</v>
      </c>
      <c r="JJY93" s="6">
        <f t="shared" si="624"/>
        <v>0</v>
      </c>
      <c r="JJZ93" s="6">
        <f t="shared" si="624"/>
        <v>0</v>
      </c>
      <c r="JKA93" s="6">
        <f t="shared" si="624"/>
        <v>0</v>
      </c>
      <c r="JKB93" s="6">
        <f t="shared" si="624"/>
        <v>0</v>
      </c>
      <c r="JKC93" s="6">
        <f t="shared" si="624"/>
        <v>0</v>
      </c>
      <c r="JKD93" s="6">
        <f t="shared" si="624"/>
        <v>0</v>
      </c>
      <c r="JKE93" s="6">
        <f t="shared" si="624"/>
        <v>0</v>
      </c>
      <c r="JKF93" s="6">
        <f t="shared" si="624"/>
        <v>0</v>
      </c>
      <c r="JKG93" s="6">
        <f t="shared" si="624"/>
        <v>0</v>
      </c>
      <c r="JKH93" s="6">
        <f t="shared" si="624"/>
        <v>0</v>
      </c>
      <c r="JKI93" s="6">
        <f t="shared" si="624"/>
        <v>0</v>
      </c>
      <c r="JKJ93" s="6">
        <f t="shared" si="624"/>
        <v>0</v>
      </c>
      <c r="JKK93" s="6">
        <f t="shared" si="624"/>
        <v>0</v>
      </c>
      <c r="JKL93" s="6">
        <f t="shared" si="624"/>
        <v>0</v>
      </c>
      <c r="JKM93" s="6">
        <f t="shared" ref="JKM93:JMX93" si="625">JJY95</f>
        <v>0</v>
      </c>
      <c r="JKN93" s="6">
        <f t="shared" si="625"/>
        <v>0</v>
      </c>
      <c r="JKO93" s="6">
        <f t="shared" si="625"/>
        <v>0</v>
      </c>
      <c r="JKP93" s="6">
        <f t="shared" si="625"/>
        <v>0</v>
      </c>
      <c r="JKQ93" s="6">
        <f t="shared" si="625"/>
        <v>0</v>
      </c>
      <c r="JKR93" s="6">
        <f t="shared" si="625"/>
        <v>0</v>
      </c>
      <c r="JKS93" s="6">
        <f t="shared" si="625"/>
        <v>0</v>
      </c>
      <c r="JKT93" s="6">
        <f t="shared" si="625"/>
        <v>0</v>
      </c>
      <c r="JKU93" s="6">
        <f t="shared" si="625"/>
        <v>0</v>
      </c>
      <c r="JKV93" s="6">
        <f t="shared" si="625"/>
        <v>0</v>
      </c>
      <c r="JKW93" s="6">
        <f t="shared" si="625"/>
        <v>0</v>
      </c>
      <c r="JKX93" s="6">
        <f t="shared" si="625"/>
        <v>0</v>
      </c>
      <c r="JKY93" s="6">
        <f t="shared" si="625"/>
        <v>0</v>
      </c>
      <c r="JKZ93" s="6">
        <f t="shared" si="625"/>
        <v>0</v>
      </c>
      <c r="JLA93" s="6">
        <f t="shared" si="625"/>
        <v>0</v>
      </c>
      <c r="JLB93" s="6">
        <f t="shared" si="625"/>
        <v>0</v>
      </c>
      <c r="JLC93" s="6">
        <f t="shared" si="625"/>
        <v>0</v>
      </c>
      <c r="JLD93" s="6">
        <f t="shared" si="625"/>
        <v>0</v>
      </c>
      <c r="JLE93" s="6">
        <f t="shared" si="625"/>
        <v>0</v>
      </c>
      <c r="JLF93" s="6">
        <f t="shared" si="625"/>
        <v>0</v>
      </c>
      <c r="JLG93" s="6">
        <f t="shared" si="625"/>
        <v>0</v>
      </c>
      <c r="JLH93" s="6">
        <f t="shared" si="625"/>
        <v>0</v>
      </c>
      <c r="JLI93" s="6">
        <f t="shared" si="625"/>
        <v>0</v>
      </c>
      <c r="JLJ93" s="6">
        <f t="shared" si="625"/>
        <v>0</v>
      </c>
      <c r="JLK93" s="6">
        <f t="shared" si="625"/>
        <v>0</v>
      </c>
      <c r="JLL93" s="6">
        <f t="shared" si="625"/>
        <v>0</v>
      </c>
      <c r="JLM93" s="6">
        <f t="shared" si="625"/>
        <v>0</v>
      </c>
      <c r="JLN93" s="6">
        <f t="shared" si="625"/>
        <v>0</v>
      </c>
      <c r="JLO93" s="6">
        <f t="shared" si="625"/>
        <v>0</v>
      </c>
      <c r="JLP93" s="6">
        <f t="shared" si="625"/>
        <v>0</v>
      </c>
      <c r="JLQ93" s="6">
        <f t="shared" si="625"/>
        <v>0</v>
      </c>
      <c r="JLR93" s="6">
        <f t="shared" si="625"/>
        <v>0</v>
      </c>
      <c r="JLS93" s="6">
        <f t="shared" si="625"/>
        <v>0</v>
      </c>
      <c r="JLT93" s="6">
        <f t="shared" si="625"/>
        <v>0</v>
      </c>
      <c r="JLU93" s="6">
        <f t="shared" si="625"/>
        <v>0</v>
      </c>
      <c r="JLV93" s="6">
        <f t="shared" si="625"/>
        <v>0</v>
      </c>
      <c r="JLW93" s="6">
        <f t="shared" si="625"/>
        <v>0</v>
      </c>
      <c r="JLX93" s="6">
        <f t="shared" si="625"/>
        <v>0</v>
      </c>
      <c r="JLY93" s="6">
        <f t="shared" si="625"/>
        <v>0</v>
      </c>
      <c r="JLZ93" s="6">
        <f t="shared" si="625"/>
        <v>0</v>
      </c>
      <c r="JMA93" s="6">
        <f t="shared" si="625"/>
        <v>0</v>
      </c>
      <c r="JMB93" s="6">
        <f t="shared" si="625"/>
        <v>0</v>
      </c>
      <c r="JMC93" s="6">
        <f t="shared" si="625"/>
        <v>0</v>
      </c>
      <c r="JMD93" s="6">
        <f t="shared" si="625"/>
        <v>0</v>
      </c>
      <c r="JME93" s="6">
        <f t="shared" si="625"/>
        <v>0</v>
      </c>
      <c r="JMF93" s="6">
        <f t="shared" si="625"/>
        <v>0</v>
      </c>
      <c r="JMG93" s="6">
        <f t="shared" si="625"/>
        <v>0</v>
      </c>
      <c r="JMH93" s="6">
        <f t="shared" si="625"/>
        <v>0</v>
      </c>
      <c r="JMI93" s="6">
        <f t="shared" si="625"/>
        <v>0</v>
      </c>
      <c r="JMJ93" s="6">
        <f t="shared" si="625"/>
        <v>0</v>
      </c>
      <c r="JMK93" s="6">
        <f t="shared" si="625"/>
        <v>0</v>
      </c>
      <c r="JML93" s="6">
        <f t="shared" si="625"/>
        <v>0</v>
      </c>
      <c r="JMM93" s="6">
        <f t="shared" si="625"/>
        <v>0</v>
      </c>
      <c r="JMN93" s="6">
        <f t="shared" si="625"/>
        <v>0</v>
      </c>
      <c r="JMO93" s="6">
        <f t="shared" si="625"/>
        <v>0</v>
      </c>
      <c r="JMP93" s="6">
        <f t="shared" si="625"/>
        <v>0</v>
      </c>
      <c r="JMQ93" s="6">
        <f t="shared" si="625"/>
        <v>0</v>
      </c>
      <c r="JMR93" s="6">
        <f t="shared" si="625"/>
        <v>0</v>
      </c>
      <c r="JMS93" s="6">
        <f t="shared" si="625"/>
        <v>0</v>
      </c>
      <c r="JMT93" s="6">
        <f t="shared" si="625"/>
        <v>0</v>
      </c>
      <c r="JMU93" s="6">
        <f t="shared" si="625"/>
        <v>0</v>
      </c>
      <c r="JMV93" s="6">
        <f t="shared" si="625"/>
        <v>0</v>
      </c>
      <c r="JMW93" s="6">
        <f t="shared" si="625"/>
        <v>0</v>
      </c>
      <c r="JMX93" s="6">
        <f t="shared" si="625"/>
        <v>0</v>
      </c>
      <c r="JMY93" s="6">
        <f t="shared" ref="JMY93:JPJ93" si="626">JMK95</f>
        <v>0</v>
      </c>
      <c r="JMZ93" s="6">
        <f t="shared" si="626"/>
        <v>0</v>
      </c>
      <c r="JNA93" s="6">
        <f t="shared" si="626"/>
        <v>0</v>
      </c>
      <c r="JNB93" s="6">
        <f t="shared" si="626"/>
        <v>0</v>
      </c>
      <c r="JNC93" s="6">
        <f t="shared" si="626"/>
        <v>0</v>
      </c>
      <c r="JND93" s="6">
        <f t="shared" si="626"/>
        <v>0</v>
      </c>
      <c r="JNE93" s="6">
        <f t="shared" si="626"/>
        <v>0</v>
      </c>
      <c r="JNF93" s="6">
        <f t="shared" si="626"/>
        <v>0</v>
      </c>
      <c r="JNG93" s="6">
        <f t="shared" si="626"/>
        <v>0</v>
      </c>
      <c r="JNH93" s="6">
        <f t="shared" si="626"/>
        <v>0</v>
      </c>
      <c r="JNI93" s="6">
        <f t="shared" si="626"/>
        <v>0</v>
      </c>
      <c r="JNJ93" s="6">
        <f t="shared" si="626"/>
        <v>0</v>
      </c>
      <c r="JNK93" s="6">
        <f t="shared" si="626"/>
        <v>0</v>
      </c>
      <c r="JNL93" s="6">
        <f t="shared" si="626"/>
        <v>0</v>
      </c>
      <c r="JNM93" s="6">
        <f t="shared" si="626"/>
        <v>0</v>
      </c>
      <c r="JNN93" s="6">
        <f t="shared" si="626"/>
        <v>0</v>
      </c>
      <c r="JNO93" s="6">
        <f t="shared" si="626"/>
        <v>0</v>
      </c>
      <c r="JNP93" s="6">
        <f t="shared" si="626"/>
        <v>0</v>
      </c>
      <c r="JNQ93" s="6">
        <f t="shared" si="626"/>
        <v>0</v>
      </c>
      <c r="JNR93" s="6">
        <f t="shared" si="626"/>
        <v>0</v>
      </c>
      <c r="JNS93" s="6">
        <f t="shared" si="626"/>
        <v>0</v>
      </c>
      <c r="JNT93" s="6">
        <f t="shared" si="626"/>
        <v>0</v>
      </c>
      <c r="JNU93" s="6">
        <f t="shared" si="626"/>
        <v>0</v>
      </c>
      <c r="JNV93" s="6">
        <f t="shared" si="626"/>
        <v>0</v>
      </c>
      <c r="JNW93" s="6">
        <f t="shared" si="626"/>
        <v>0</v>
      </c>
      <c r="JNX93" s="6">
        <f t="shared" si="626"/>
        <v>0</v>
      </c>
      <c r="JNY93" s="6">
        <f t="shared" si="626"/>
        <v>0</v>
      </c>
      <c r="JNZ93" s="6">
        <f t="shared" si="626"/>
        <v>0</v>
      </c>
      <c r="JOA93" s="6">
        <f t="shared" si="626"/>
        <v>0</v>
      </c>
      <c r="JOB93" s="6">
        <f t="shared" si="626"/>
        <v>0</v>
      </c>
      <c r="JOC93" s="6">
        <f t="shared" si="626"/>
        <v>0</v>
      </c>
      <c r="JOD93" s="6">
        <f t="shared" si="626"/>
        <v>0</v>
      </c>
      <c r="JOE93" s="6">
        <f t="shared" si="626"/>
        <v>0</v>
      </c>
      <c r="JOF93" s="6">
        <f t="shared" si="626"/>
        <v>0</v>
      </c>
      <c r="JOG93" s="6">
        <f t="shared" si="626"/>
        <v>0</v>
      </c>
      <c r="JOH93" s="6">
        <f t="shared" si="626"/>
        <v>0</v>
      </c>
      <c r="JOI93" s="6">
        <f t="shared" si="626"/>
        <v>0</v>
      </c>
      <c r="JOJ93" s="6">
        <f t="shared" si="626"/>
        <v>0</v>
      </c>
      <c r="JOK93" s="6">
        <f t="shared" si="626"/>
        <v>0</v>
      </c>
      <c r="JOL93" s="6">
        <f t="shared" si="626"/>
        <v>0</v>
      </c>
      <c r="JOM93" s="6">
        <f t="shared" si="626"/>
        <v>0</v>
      </c>
      <c r="JON93" s="6">
        <f t="shared" si="626"/>
        <v>0</v>
      </c>
      <c r="JOO93" s="6">
        <f t="shared" si="626"/>
        <v>0</v>
      </c>
      <c r="JOP93" s="6">
        <f t="shared" si="626"/>
        <v>0</v>
      </c>
      <c r="JOQ93" s="6">
        <f t="shared" si="626"/>
        <v>0</v>
      </c>
      <c r="JOR93" s="6">
        <f t="shared" si="626"/>
        <v>0</v>
      </c>
      <c r="JOS93" s="6">
        <f t="shared" si="626"/>
        <v>0</v>
      </c>
      <c r="JOT93" s="6">
        <f t="shared" si="626"/>
        <v>0</v>
      </c>
      <c r="JOU93" s="6">
        <f t="shared" si="626"/>
        <v>0</v>
      </c>
      <c r="JOV93" s="6">
        <f t="shared" si="626"/>
        <v>0</v>
      </c>
      <c r="JOW93" s="6">
        <f t="shared" si="626"/>
        <v>0</v>
      </c>
      <c r="JOX93" s="6">
        <f t="shared" si="626"/>
        <v>0</v>
      </c>
      <c r="JOY93" s="6">
        <f t="shared" si="626"/>
        <v>0</v>
      </c>
      <c r="JOZ93" s="6">
        <f t="shared" si="626"/>
        <v>0</v>
      </c>
      <c r="JPA93" s="6">
        <f t="shared" si="626"/>
        <v>0</v>
      </c>
      <c r="JPB93" s="6">
        <f t="shared" si="626"/>
        <v>0</v>
      </c>
      <c r="JPC93" s="6">
        <f t="shared" si="626"/>
        <v>0</v>
      </c>
      <c r="JPD93" s="6">
        <f t="shared" si="626"/>
        <v>0</v>
      </c>
      <c r="JPE93" s="6">
        <f t="shared" si="626"/>
        <v>0</v>
      </c>
      <c r="JPF93" s="6">
        <f t="shared" si="626"/>
        <v>0</v>
      </c>
      <c r="JPG93" s="6">
        <f t="shared" si="626"/>
        <v>0</v>
      </c>
      <c r="JPH93" s="6">
        <f t="shared" si="626"/>
        <v>0</v>
      </c>
      <c r="JPI93" s="6">
        <f t="shared" si="626"/>
        <v>0</v>
      </c>
      <c r="JPJ93" s="6">
        <f t="shared" si="626"/>
        <v>0</v>
      </c>
      <c r="JPK93" s="6">
        <f t="shared" ref="JPK93:JRV93" si="627">JOW95</f>
        <v>0</v>
      </c>
      <c r="JPL93" s="6">
        <f t="shared" si="627"/>
        <v>0</v>
      </c>
      <c r="JPM93" s="6">
        <f t="shared" si="627"/>
        <v>0</v>
      </c>
      <c r="JPN93" s="6">
        <f t="shared" si="627"/>
        <v>0</v>
      </c>
      <c r="JPO93" s="6">
        <f t="shared" si="627"/>
        <v>0</v>
      </c>
      <c r="JPP93" s="6">
        <f t="shared" si="627"/>
        <v>0</v>
      </c>
      <c r="JPQ93" s="6">
        <f t="shared" si="627"/>
        <v>0</v>
      </c>
      <c r="JPR93" s="6">
        <f t="shared" si="627"/>
        <v>0</v>
      </c>
      <c r="JPS93" s="6">
        <f t="shared" si="627"/>
        <v>0</v>
      </c>
      <c r="JPT93" s="6">
        <f t="shared" si="627"/>
        <v>0</v>
      </c>
      <c r="JPU93" s="6">
        <f t="shared" si="627"/>
        <v>0</v>
      </c>
      <c r="JPV93" s="6">
        <f t="shared" si="627"/>
        <v>0</v>
      </c>
      <c r="JPW93" s="6">
        <f t="shared" si="627"/>
        <v>0</v>
      </c>
      <c r="JPX93" s="6">
        <f t="shared" si="627"/>
        <v>0</v>
      </c>
      <c r="JPY93" s="6">
        <f t="shared" si="627"/>
        <v>0</v>
      </c>
      <c r="JPZ93" s="6">
        <f t="shared" si="627"/>
        <v>0</v>
      </c>
      <c r="JQA93" s="6">
        <f t="shared" si="627"/>
        <v>0</v>
      </c>
      <c r="JQB93" s="6">
        <f t="shared" si="627"/>
        <v>0</v>
      </c>
      <c r="JQC93" s="6">
        <f t="shared" si="627"/>
        <v>0</v>
      </c>
      <c r="JQD93" s="6">
        <f t="shared" si="627"/>
        <v>0</v>
      </c>
      <c r="JQE93" s="6">
        <f t="shared" si="627"/>
        <v>0</v>
      </c>
      <c r="JQF93" s="6">
        <f t="shared" si="627"/>
        <v>0</v>
      </c>
      <c r="JQG93" s="6">
        <f t="shared" si="627"/>
        <v>0</v>
      </c>
      <c r="JQH93" s="6">
        <f t="shared" si="627"/>
        <v>0</v>
      </c>
      <c r="JQI93" s="6">
        <f t="shared" si="627"/>
        <v>0</v>
      </c>
      <c r="JQJ93" s="6">
        <f t="shared" si="627"/>
        <v>0</v>
      </c>
      <c r="JQK93" s="6">
        <f t="shared" si="627"/>
        <v>0</v>
      </c>
      <c r="JQL93" s="6">
        <f t="shared" si="627"/>
        <v>0</v>
      </c>
      <c r="JQM93" s="6">
        <f t="shared" si="627"/>
        <v>0</v>
      </c>
      <c r="JQN93" s="6">
        <f t="shared" si="627"/>
        <v>0</v>
      </c>
      <c r="JQO93" s="6">
        <f t="shared" si="627"/>
        <v>0</v>
      </c>
      <c r="JQP93" s="6">
        <f t="shared" si="627"/>
        <v>0</v>
      </c>
      <c r="JQQ93" s="6">
        <f t="shared" si="627"/>
        <v>0</v>
      </c>
      <c r="JQR93" s="6">
        <f t="shared" si="627"/>
        <v>0</v>
      </c>
      <c r="JQS93" s="6">
        <f t="shared" si="627"/>
        <v>0</v>
      </c>
      <c r="JQT93" s="6">
        <f t="shared" si="627"/>
        <v>0</v>
      </c>
      <c r="JQU93" s="6">
        <f t="shared" si="627"/>
        <v>0</v>
      </c>
      <c r="JQV93" s="6">
        <f t="shared" si="627"/>
        <v>0</v>
      </c>
      <c r="JQW93" s="6">
        <f t="shared" si="627"/>
        <v>0</v>
      </c>
      <c r="JQX93" s="6">
        <f t="shared" si="627"/>
        <v>0</v>
      </c>
      <c r="JQY93" s="6">
        <f t="shared" si="627"/>
        <v>0</v>
      </c>
      <c r="JQZ93" s="6">
        <f t="shared" si="627"/>
        <v>0</v>
      </c>
      <c r="JRA93" s="6">
        <f t="shared" si="627"/>
        <v>0</v>
      </c>
      <c r="JRB93" s="6">
        <f t="shared" si="627"/>
        <v>0</v>
      </c>
      <c r="JRC93" s="6">
        <f t="shared" si="627"/>
        <v>0</v>
      </c>
      <c r="JRD93" s="6">
        <f t="shared" si="627"/>
        <v>0</v>
      </c>
      <c r="JRE93" s="6">
        <f t="shared" si="627"/>
        <v>0</v>
      </c>
      <c r="JRF93" s="6">
        <f t="shared" si="627"/>
        <v>0</v>
      </c>
      <c r="JRG93" s="6">
        <f t="shared" si="627"/>
        <v>0</v>
      </c>
      <c r="JRH93" s="6">
        <f t="shared" si="627"/>
        <v>0</v>
      </c>
      <c r="JRI93" s="6">
        <f t="shared" si="627"/>
        <v>0</v>
      </c>
      <c r="JRJ93" s="6">
        <f t="shared" si="627"/>
        <v>0</v>
      </c>
      <c r="JRK93" s="6">
        <f t="shared" si="627"/>
        <v>0</v>
      </c>
      <c r="JRL93" s="6">
        <f t="shared" si="627"/>
        <v>0</v>
      </c>
      <c r="JRM93" s="6">
        <f t="shared" si="627"/>
        <v>0</v>
      </c>
      <c r="JRN93" s="6">
        <f t="shared" si="627"/>
        <v>0</v>
      </c>
      <c r="JRO93" s="6">
        <f t="shared" si="627"/>
        <v>0</v>
      </c>
      <c r="JRP93" s="6">
        <f t="shared" si="627"/>
        <v>0</v>
      </c>
      <c r="JRQ93" s="6">
        <f t="shared" si="627"/>
        <v>0</v>
      </c>
      <c r="JRR93" s="6">
        <f t="shared" si="627"/>
        <v>0</v>
      </c>
      <c r="JRS93" s="6">
        <f t="shared" si="627"/>
        <v>0</v>
      </c>
      <c r="JRT93" s="6">
        <f t="shared" si="627"/>
        <v>0</v>
      </c>
      <c r="JRU93" s="6">
        <f t="shared" si="627"/>
        <v>0</v>
      </c>
      <c r="JRV93" s="6">
        <f t="shared" si="627"/>
        <v>0</v>
      </c>
      <c r="JRW93" s="6">
        <f t="shared" ref="JRW93:JUH93" si="628">JRI95</f>
        <v>0</v>
      </c>
      <c r="JRX93" s="6">
        <f t="shared" si="628"/>
        <v>0</v>
      </c>
      <c r="JRY93" s="6">
        <f t="shared" si="628"/>
        <v>0</v>
      </c>
      <c r="JRZ93" s="6">
        <f t="shared" si="628"/>
        <v>0</v>
      </c>
      <c r="JSA93" s="6">
        <f t="shared" si="628"/>
        <v>0</v>
      </c>
      <c r="JSB93" s="6">
        <f t="shared" si="628"/>
        <v>0</v>
      </c>
      <c r="JSC93" s="6">
        <f t="shared" si="628"/>
        <v>0</v>
      </c>
      <c r="JSD93" s="6">
        <f t="shared" si="628"/>
        <v>0</v>
      </c>
      <c r="JSE93" s="6">
        <f t="shared" si="628"/>
        <v>0</v>
      </c>
      <c r="JSF93" s="6">
        <f t="shared" si="628"/>
        <v>0</v>
      </c>
      <c r="JSG93" s="6">
        <f t="shared" si="628"/>
        <v>0</v>
      </c>
      <c r="JSH93" s="6">
        <f t="shared" si="628"/>
        <v>0</v>
      </c>
      <c r="JSI93" s="6">
        <f t="shared" si="628"/>
        <v>0</v>
      </c>
      <c r="JSJ93" s="6">
        <f t="shared" si="628"/>
        <v>0</v>
      </c>
      <c r="JSK93" s="6">
        <f t="shared" si="628"/>
        <v>0</v>
      </c>
      <c r="JSL93" s="6">
        <f t="shared" si="628"/>
        <v>0</v>
      </c>
      <c r="JSM93" s="6">
        <f t="shared" si="628"/>
        <v>0</v>
      </c>
      <c r="JSN93" s="6">
        <f t="shared" si="628"/>
        <v>0</v>
      </c>
      <c r="JSO93" s="6">
        <f t="shared" si="628"/>
        <v>0</v>
      </c>
      <c r="JSP93" s="6">
        <f t="shared" si="628"/>
        <v>0</v>
      </c>
      <c r="JSQ93" s="6">
        <f t="shared" si="628"/>
        <v>0</v>
      </c>
      <c r="JSR93" s="6">
        <f t="shared" si="628"/>
        <v>0</v>
      </c>
      <c r="JSS93" s="6">
        <f t="shared" si="628"/>
        <v>0</v>
      </c>
      <c r="JST93" s="6">
        <f t="shared" si="628"/>
        <v>0</v>
      </c>
      <c r="JSU93" s="6">
        <f t="shared" si="628"/>
        <v>0</v>
      </c>
      <c r="JSV93" s="6">
        <f t="shared" si="628"/>
        <v>0</v>
      </c>
      <c r="JSW93" s="6">
        <f t="shared" si="628"/>
        <v>0</v>
      </c>
      <c r="JSX93" s="6">
        <f t="shared" si="628"/>
        <v>0</v>
      </c>
      <c r="JSY93" s="6">
        <f t="shared" si="628"/>
        <v>0</v>
      </c>
      <c r="JSZ93" s="6">
        <f t="shared" si="628"/>
        <v>0</v>
      </c>
      <c r="JTA93" s="6">
        <f t="shared" si="628"/>
        <v>0</v>
      </c>
      <c r="JTB93" s="6">
        <f t="shared" si="628"/>
        <v>0</v>
      </c>
      <c r="JTC93" s="6">
        <f t="shared" si="628"/>
        <v>0</v>
      </c>
      <c r="JTD93" s="6">
        <f t="shared" si="628"/>
        <v>0</v>
      </c>
      <c r="JTE93" s="6">
        <f t="shared" si="628"/>
        <v>0</v>
      </c>
      <c r="JTF93" s="6">
        <f t="shared" si="628"/>
        <v>0</v>
      </c>
      <c r="JTG93" s="6">
        <f t="shared" si="628"/>
        <v>0</v>
      </c>
      <c r="JTH93" s="6">
        <f t="shared" si="628"/>
        <v>0</v>
      </c>
      <c r="JTI93" s="6">
        <f t="shared" si="628"/>
        <v>0</v>
      </c>
      <c r="JTJ93" s="6">
        <f t="shared" si="628"/>
        <v>0</v>
      </c>
      <c r="JTK93" s="6">
        <f t="shared" si="628"/>
        <v>0</v>
      </c>
      <c r="JTL93" s="6">
        <f t="shared" si="628"/>
        <v>0</v>
      </c>
      <c r="JTM93" s="6">
        <f t="shared" si="628"/>
        <v>0</v>
      </c>
      <c r="JTN93" s="6">
        <f t="shared" si="628"/>
        <v>0</v>
      </c>
      <c r="JTO93" s="6">
        <f t="shared" si="628"/>
        <v>0</v>
      </c>
      <c r="JTP93" s="6">
        <f t="shared" si="628"/>
        <v>0</v>
      </c>
      <c r="JTQ93" s="6">
        <f t="shared" si="628"/>
        <v>0</v>
      </c>
      <c r="JTR93" s="6">
        <f t="shared" si="628"/>
        <v>0</v>
      </c>
      <c r="JTS93" s="6">
        <f t="shared" si="628"/>
        <v>0</v>
      </c>
      <c r="JTT93" s="6">
        <f t="shared" si="628"/>
        <v>0</v>
      </c>
      <c r="JTU93" s="6">
        <f t="shared" si="628"/>
        <v>0</v>
      </c>
      <c r="JTV93" s="6">
        <f t="shared" si="628"/>
        <v>0</v>
      </c>
      <c r="JTW93" s="6">
        <f t="shared" si="628"/>
        <v>0</v>
      </c>
      <c r="JTX93" s="6">
        <f t="shared" si="628"/>
        <v>0</v>
      </c>
      <c r="JTY93" s="6">
        <f t="shared" si="628"/>
        <v>0</v>
      </c>
      <c r="JTZ93" s="6">
        <f t="shared" si="628"/>
        <v>0</v>
      </c>
      <c r="JUA93" s="6">
        <f t="shared" si="628"/>
        <v>0</v>
      </c>
      <c r="JUB93" s="6">
        <f t="shared" si="628"/>
        <v>0</v>
      </c>
      <c r="JUC93" s="6">
        <f t="shared" si="628"/>
        <v>0</v>
      </c>
      <c r="JUD93" s="6">
        <f t="shared" si="628"/>
        <v>0</v>
      </c>
      <c r="JUE93" s="6">
        <f t="shared" si="628"/>
        <v>0</v>
      </c>
      <c r="JUF93" s="6">
        <f t="shared" si="628"/>
        <v>0</v>
      </c>
      <c r="JUG93" s="6">
        <f t="shared" si="628"/>
        <v>0</v>
      </c>
      <c r="JUH93" s="6">
        <f t="shared" si="628"/>
        <v>0</v>
      </c>
      <c r="JUI93" s="6">
        <f t="shared" ref="JUI93:JWT93" si="629">JTU95</f>
        <v>0</v>
      </c>
      <c r="JUJ93" s="6">
        <f t="shared" si="629"/>
        <v>0</v>
      </c>
      <c r="JUK93" s="6">
        <f t="shared" si="629"/>
        <v>0</v>
      </c>
      <c r="JUL93" s="6">
        <f t="shared" si="629"/>
        <v>0</v>
      </c>
      <c r="JUM93" s="6">
        <f t="shared" si="629"/>
        <v>0</v>
      </c>
      <c r="JUN93" s="6">
        <f t="shared" si="629"/>
        <v>0</v>
      </c>
      <c r="JUO93" s="6">
        <f t="shared" si="629"/>
        <v>0</v>
      </c>
      <c r="JUP93" s="6">
        <f t="shared" si="629"/>
        <v>0</v>
      </c>
      <c r="JUQ93" s="6">
        <f t="shared" si="629"/>
        <v>0</v>
      </c>
      <c r="JUR93" s="6">
        <f t="shared" si="629"/>
        <v>0</v>
      </c>
      <c r="JUS93" s="6">
        <f t="shared" si="629"/>
        <v>0</v>
      </c>
      <c r="JUT93" s="6">
        <f t="shared" si="629"/>
        <v>0</v>
      </c>
      <c r="JUU93" s="6">
        <f t="shared" si="629"/>
        <v>0</v>
      </c>
      <c r="JUV93" s="6">
        <f t="shared" si="629"/>
        <v>0</v>
      </c>
      <c r="JUW93" s="6">
        <f t="shared" si="629"/>
        <v>0</v>
      </c>
      <c r="JUX93" s="6">
        <f t="shared" si="629"/>
        <v>0</v>
      </c>
      <c r="JUY93" s="6">
        <f t="shared" si="629"/>
        <v>0</v>
      </c>
      <c r="JUZ93" s="6">
        <f t="shared" si="629"/>
        <v>0</v>
      </c>
      <c r="JVA93" s="6">
        <f t="shared" si="629"/>
        <v>0</v>
      </c>
      <c r="JVB93" s="6">
        <f t="shared" si="629"/>
        <v>0</v>
      </c>
      <c r="JVC93" s="6">
        <f t="shared" si="629"/>
        <v>0</v>
      </c>
      <c r="JVD93" s="6">
        <f t="shared" si="629"/>
        <v>0</v>
      </c>
      <c r="JVE93" s="6">
        <f t="shared" si="629"/>
        <v>0</v>
      </c>
      <c r="JVF93" s="6">
        <f t="shared" si="629"/>
        <v>0</v>
      </c>
      <c r="JVG93" s="6">
        <f t="shared" si="629"/>
        <v>0</v>
      </c>
      <c r="JVH93" s="6">
        <f t="shared" si="629"/>
        <v>0</v>
      </c>
      <c r="JVI93" s="6">
        <f t="shared" si="629"/>
        <v>0</v>
      </c>
      <c r="JVJ93" s="6">
        <f t="shared" si="629"/>
        <v>0</v>
      </c>
      <c r="JVK93" s="6">
        <f t="shared" si="629"/>
        <v>0</v>
      </c>
      <c r="JVL93" s="6">
        <f t="shared" si="629"/>
        <v>0</v>
      </c>
      <c r="JVM93" s="6">
        <f t="shared" si="629"/>
        <v>0</v>
      </c>
      <c r="JVN93" s="6">
        <f t="shared" si="629"/>
        <v>0</v>
      </c>
      <c r="JVO93" s="6">
        <f t="shared" si="629"/>
        <v>0</v>
      </c>
      <c r="JVP93" s="6">
        <f t="shared" si="629"/>
        <v>0</v>
      </c>
      <c r="JVQ93" s="6">
        <f t="shared" si="629"/>
        <v>0</v>
      </c>
      <c r="JVR93" s="6">
        <f t="shared" si="629"/>
        <v>0</v>
      </c>
      <c r="JVS93" s="6">
        <f t="shared" si="629"/>
        <v>0</v>
      </c>
      <c r="JVT93" s="6">
        <f t="shared" si="629"/>
        <v>0</v>
      </c>
      <c r="JVU93" s="6">
        <f t="shared" si="629"/>
        <v>0</v>
      </c>
      <c r="JVV93" s="6">
        <f t="shared" si="629"/>
        <v>0</v>
      </c>
      <c r="JVW93" s="6">
        <f t="shared" si="629"/>
        <v>0</v>
      </c>
      <c r="JVX93" s="6">
        <f t="shared" si="629"/>
        <v>0</v>
      </c>
      <c r="JVY93" s="6">
        <f t="shared" si="629"/>
        <v>0</v>
      </c>
      <c r="JVZ93" s="6">
        <f t="shared" si="629"/>
        <v>0</v>
      </c>
      <c r="JWA93" s="6">
        <f t="shared" si="629"/>
        <v>0</v>
      </c>
      <c r="JWB93" s="6">
        <f t="shared" si="629"/>
        <v>0</v>
      </c>
      <c r="JWC93" s="6">
        <f t="shared" si="629"/>
        <v>0</v>
      </c>
      <c r="JWD93" s="6">
        <f t="shared" si="629"/>
        <v>0</v>
      </c>
      <c r="JWE93" s="6">
        <f t="shared" si="629"/>
        <v>0</v>
      </c>
      <c r="JWF93" s="6">
        <f t="shared" si="629"/>
        <v>0</v>
      </c>
      <c r="JWG93" s="6">
        <f t="shared" si="629"/>
        <v>0</v>
      </c>
      <c r="JWH93" s="6">
        <f t="shared" si="629"/>
        <v>0</v>
      </c>
      <c r="JWI93" s="6">
        <f t="shared" si="629"/>
        <v>0</v>
      </c>
      <c r="JWJ93" s="6">
        <f t="shared" si="629"/>
        <v>0</v>
      </c>
      <c r="JWK93" s="6">
        <f t="shared" si="629"/>
        <v>0</v>
      </c>
      <c r="JWL93" s="6">
        <f t="shared" si="629"/>
        <v>0</v>
      </c>
      <c r="JWM93" s="6">
        <f t="shared" si="629"/>
        <v>0</v>
      </c>
      <c r="JWN93" s="6">
        <f t="shared" si="629"/>
        <v>0</v>
      </c>
      <c r="JWO93" s="6">
        <f t="shared" si="629"/>
        <v>0</v>
      </c>
      <c r="JWP93" s="6">
        <f t="shared" si="629"/>
        <v>0</v>
      </c>
      <c r="JWQ93" s="6">
        <f t="shared" si="629"/>
        <v>0</v>
      </c>
      <c r="JWR93" s="6">
        <f t="shared" si="629"/>
        <v>0</v>
      </c>
      <c r="JWS93" s="6">
        <f t="shared" si="629"/>
        <v>0</v>
      </c>
      <c r="JWT93" s="6">
        <f t="shared" si="629"/>
        <v>0</v>
      </c>
      <c r="JWU93" s="6">
        <f t="shared" ref="JWU93:JZF93" si="630">JWG95</f>
        <v>0</v>
      </c>
      <c r="JWV93" s="6">
        <f t="shared" si="630"/>
        <v>0</v>
      </c>
      <c r="JWW93" s="6">
        <f t="shared" si="630"/>
        <v>0</v>
      </c>
      <c r="JWX93" s="6">
        <f t="shared" si="630"/>
        <v>0</v>
      </c>
      <c r="JWY93" s="6">
        <f t="shared" si="630"/>
        <v>0</v>
      </c>
      <c r="JWZ93" s="6">
        <f t="shared" si="630"/>
        <v>0</v>
      </c>
      <c r="JXA93" s="6">
        <f t="shared" si="630"/>
        <v>0</v>
      </c>
      <c r="JXB93" s="6">
        <f t="shared" si="630"/>
        <v>0</v>
      </c>
      <c r="JXC93" s="6">
        <f t="shared" si="630"/>
        <v>0</v>
      </c>
      <c r="JXD93" s="6">
        <f t="shared" si="630"/>
        <v>0</v>
      </c>
      <c r="JXE93" s="6">
        <f t="shared" si="630"/>
        <v>0</v>
      </c>
      <c r="JXF93" s="6">
        <f t="shared" si="630"/>
        <v>0</v>
      </c>
      <c r="JXG93" s="6">
        <f t="shared" si="630"/>
        <v>0</v>
      </c>
      <c r="JXH93" s="6">
        <f t="shared" si="630"/>
        <v>0</v>
      </c>
      <c r="JXI93" s="6">
        <f t="shared" si="630"/>
        <v>0</v>
      </c>
      <c r="JXJ93" s="6">
        <f t="shared" si="630"/>
        <v>0</v>
      </c>
      <c r="JXK93" s="6">
        <f t="shared" si="630"/>
        <v>0</v>
      </c>
      <c r="JXL93" s="6">
        <f t="shared" si="630"/>
        <v>0</v>
      </c>
      <c r="JXM93" s="6">
        <f t="shared" si="630"/>
        <v>0</v>
      </c>
      <c r="JXN93" s="6">
        <f t="shared" si="630"/>
        <v>0</v>
      </c>
      <c r="JXO93" s="6">
        <f t="shared" si="630"/>
        <v>0</v>
      </c>
      <c r="JXP93" s="6">
        <f t="shared" si="630"/>
        <v>0</v>
      </c>
      <c r="JXQ93" s="6">
        <f t="shared" si="630"/>
        <v>0</v>
      </c>
      <c r="JXR93" s="6">
        <f t="shared" si="630"/>
        <v>0</v>
      </c>
      <c r="JXS93" s="6">
        <f t="shared" si="630"/>
        <v>0</v>
      </c>
      <c r="JXT93" s="6">
        <f t="shared" si="630"/>
        <v>0</v>
      </c>
      <c r="JXU93" s="6">
        <f t="shared" si="630"/>
        <v>0</v>
      </c>
      <c r="JXV93" s="6">
        <f t="shared" si="630"/>
        <v>0</v>
      </c>
      <c r="JXW93" s="6">
        <f t="shared" si="630"/>
        <v>0</v>
      </c>
      <c r="JXX93" s="6">
        <f t="shared" si="630"/>
        <v>0</v>
      </c>
      <c r="JXY93" s="6">
        <f t="shared" si="630"/>
        <v>0</v>
      </c>
      <c r="JXZ93" s="6">
        <f t="shared" si="630"/>
        <v>0</v>
      </c>
      <c r="JYA93" s="6">
        <f t="shared" si="630"/>
        <v>0</v>
      </c>
      <c r="JYB93" s="6">
        <f t="shared" si="630"/>
        <v>0</v>
      </c>
      <c r="JYC93" s="6">
        <f t="shared" si="630"/>
        <v>0</v>
      </c>
      <c r="JYD93" s="6">
        <f t="shared" si="630"/>
        <v>0</v>
      </c>
      <c r="JYE93" s="6">
        <f t="shared" si="630"/>
        <v>0</v>
      </c>
      <c r="JYF93" s="6">
        <f t="shared" si="630"/>
        <v>0</v>
      </c>
      <c r="JYG93" s="6">
        <f t="shared" si="630"/>
        <v>0</v>
      </c>
      <c r="JYH93" s="6">
        <f t="shared" si="630"/>
        <v>0</v>
      </c>
      <c r="JYI93" s="6">
        <f t="shared" si="630"/>
        <v>0</v>
      </c>
      <c r="JYJ93" s="6">
        <f t="shared" si="630"/>
        <v>0</v>
      </c>
      <c r="JYK93" s="6">
        <f t="shared" si="630"/>
        <v>0</v>
      </c>
      <c r="JYL93" s="6">
        <f t="shared" si="630"/>
        <v>0</v>
      </c>
      <c r="JYM93" s="6">
        <f t="shared" si="630"/>
        <v>0</v>
      </c>
      <c r="JYN93" s="6">
        <f t="shared" si="630"/>
        <v>0</v>
      </c>
      <c r="JYO93" s="6">
        <f t="shared" si="630"/>
        <v>0</v>
      </c>
      <c r="JYP93" s="6">
        <f t="shared" si="630"/>
        <v>0</v>
      </c>
      <c r="JYQ93" s="6">
        <f t="shared" si="630"/>
        <v>0</v>
      </c>
      <c r="JYR93" s="6">
        <f t="shared" si="630"/>
        <v>0</v>
      </c>
      <c r="JYS93" s="6">
        <f t="shared" si="630"/>
        <v>0</v>
      </c>
      <c r="JYT93" s="6">
        <f t="shared" si="630"/>
        <v>0</v>
      </c>
      <c r="JYU93" s="6">
        <f t="shared" si="630"/>
        <v>0</v>
      </c>
      <c r="JYV93" s="6">
        <f t="shared" si="630"/>
        <v>0</v>
      </c>
      <c r="JYW93" s="6">
        <f t="shared" si="630"/>
        <v>0</v>
      </c>
      <c r="JYX93" s="6">
        <f t="shared" si="630"/>
        <v>0</v>
      </c>
      <c r="JYY93" s="6">
        <f t="shared" si="630"/>
        <v>0</v>
      </c>
      <c r="JYZ93" s="6">
        <f t="shared" si="630"/>
        <v>0</v>
      </c>
      <c r="JZA93" s="6">
        <f t="shared" si="630"/>
        <v>0</v>
      </c>
      <c r="JZB93" s="6">
        <f t="shared" si="630"/>
        <v>0</v>
      </c>
      <c r="JZC93" s="6">
        <f t="shared" si="630"/>
        <v>0</v>
      </c>
      <c r="JZD93" s="6">
        <f t="shared" si="630"/>
        <v>0</v>
      </c>
      <c r="JZE93" s="6">
        <f t="shared" si="630"/>
        <v>0</v>
      </c>
      <c r="JZF93" s="6">
        <f t="shared" si="630"/>
        <v>0</v>
      </c>
      <c r="JZG93" s="6">
        <f t="shared" ref="JZG93:KBR93" si="631">JYS95</f>
        <v>0</v>
      </c>
      <c r="JZH93" s="6">
        <f t="shared" si="631"/>
        <v>0</v>
      </c>
      <c r="JZI93" s="6">
        <f t="shared" si="631"/>
        <v>0</v>
      </c>
      <c r="JZJ93" s="6">
        <f t="shared" si="631"/>
        <v>0</v>
      </c>
      <c r="JZK93" s="6">
        <f t="shared" si="631"/>
        <v>0</v>
      </c>
      <c r="JZL93" s="6">
        <f t="shared" si="631"/>
        <v>0</v>
      </c>
      <c r="JZM93" s="6">
        <f t="shared" si="631"/>
        <v>0</v>
      </c>
      <c r="JZN93" s="6">
        <f t="shared" si="631"/>
        <v>0</v>
      </c>
      <c r="JZO93" s="6">
        <f t="shared" si="631"/>
        <v>0</v>
      </c>
      <c r="JZP93" s="6">
        <f t="shared" si="631"/>
        <v>0</v>
      </c>
      <c r="JZQ93" s="6">
        <f t="shared" si="631"/>
        <v>0</v>
      </c>
      <c r="JZR93" s="6">
        <f t="shared" si="631"/>
        <v>0</v>
      </c>
      <c r="JZS93" s="6">
        <f t="shared" si="631"/>
        <v>0</v>
      </c>
      <c r="JZT93" s="6">
        <f t="shared" si="631"/>
        <v>0</v>
      </c>
      <c r="JZU93" s="6">
        <f t="shared" si="631"/>
        <v>0</v>
      </c>
      <c r="JZV93" s="6">
        <f t="shared" si="631"/>
        <v>0</v>
      </c>
      <c r="JZW93" s="6">
        <f t="shared" si="631"/>
        <v>0</v>
      </c>
      <c r="JZX93" s="6">
        <f t="shared" si="631"/>
        <v>0</v>
      </c>
      <c r="JZY93" s="6">
        <f t="shared" si="631"/>
        <v>0</v>
      </c>
      <c r="JZZ93" s="6">
        <f t="shared" si="631"/>
        <v>0</v>
      </c>
      <c r="KAA93" s="6">
        <f t="shared" si="631"/>
        <v>0</v>
      </c>
      <c r="KAB93" s="6">
        <f t="shared" si="631"/>
        <v>0</v>
      </c>
      <c r="KAC93" s="6">
        <f t="shared" si="631"/>
        <v>0</v>
      </c>
      <c r="KAD93" s="6">
        <f t="shared" si="631"/>
        <v>0</v>
      </c>
      <c r="KAE93" s="6">
        <f t="shared" si="631"/>
        <v>0</v>
      </c>
      <c r="KAF93" s="6">
        <f t="shared" si="631"/>
        <v>0</v>
      </c>
      <c r="KAG93" s="6">
        <f t="shared" si="631"/>
        <v>0</v>
      </c>
      <c r="KAH93" s="6">
        <f t="shared" si="631"/>
        <v>0</v>
      </c>
      <c r="KAI93" s="6">
        <f t="shared" si="631"/>
        <v>0</v>
      </c>
      <c r="KAJ93" s="6">
        <f t="shared" si="631"/>
        <v>0</v>
      </c>
      <c r="KAK93" s="6">
        <f t="shared" si="631"/>
        <v>0</v>
      </c>
      <c r="KAL93" s="6">
        <f t="shared" si="631"/>
        <v>0</v>
      </c>
      <c r="KAM93" s="6">
        <f t="shared" si="631"/>
        <v>0</v>
      </c>
      <c r="KAN93" s="6">
        <f t="shared" si="631"/>
        <v>0</v>
      </c>
      <c r="KAO93" s="6">
        <f t="shared" si="631"/>
        <v>0</v>
      </c>
      <c r="KAP93" s="6">
        <f t="shared" si="631"/>
        <v>0</v>
      </c>
      <c r="KAQ93" s="6">
        <f t="shared" si="631"/>
        <v>0</v>
      </c>
      <c r="KAR93" s="6">
        <f t="shared" si="631"/>
        <v>0</v>
      </c>
      <c r="KAS93" s="6">
        <f t="shared" si="631"/>
        <v>0</v>
      </c>
      <c r="KAT93" s="6">
        <f t="shared" si="631"/>
        <v>0</v>
      </c>
      <c r="KAU93" s="6">
        <f t="shared" si="631"/>
        <v>0</v>
      </c>
      <c r="KAV93" s="6">
        <f t="shared" si="631"/>
        <v>0</v>
      </c>
      <c r="KAW93" s="6">
        <f t="shared" si="631"/>
        <v>0</v>
      </c>
      <c r="KAX93" s="6">
        <f t="shared" si="631"/>
        <v>0</v>
      </c>
      <c r="KAY93" s="6">
        <f t="shared" si="631"/>
        <v>0</v>
      </c>
      <c r="KAZ93" s="6">
        <f t="shared" si="631"/>
        <v>0</v>
      </c>
      <c r="KBA93" s="6">
        <f t="shared" si="631"/>
        <v>0</v>
      </c>
      <c r="KBB93" s="6">
        <f t="shared" si="631"/>
        <v>0</v>
      </c>
      <c r="KBC93" s="6">
        <f t="shared" si="631"/>
        <v>0</v>
      </c>
      <c r="KBD93" s="6">
        <f t="shared" si="631"/>
        <v>0</v>
      </c>
      <c r="KBE93" s="6">
        <f t="shared" si="631"/>
        <v>0</v>
      </c>
      <c r="KBF93" s="6">
        <f t="shared" si="631"/>
        <v>0</v>
      </c>
      <c r="KBG93" s="6">
        <f t="shared" si="631"/>
        <v>0</v>
      </c>
      <c r="KBH93" s="6">
        <f t="shared" si="631"/>
        <v>0</v>
      </c>
      <c r="KBI93" s="6">
        <f t="shared" si="631"/>
        <v>0</v>
      </c>
      <c r="KBJ93" s="6">
        <f t="shared" si="631"/>
        <v>0</v>
      </c>
      <c r="KBK93" s="6">
        <f t="shared" si="631"/>
        <v>0</v>
      </c>
      <c r="KBL93" s="6">
        <f t="shared" si="631"/>
        <v>0</v>
      </c>
      <c r="KBM93" s="6">
        <f t="shared" si="631"/>
        <v>0</v>
      </c>
      <c r="KBN93" s="6">
        <f t="shared" si="631"/>
        <v>0</v>
      </c>
      <c r="KBO93" s="6">
        <f t="shared" si="631"/>
        <v>0</v>
      </c>
      <c r="KBP93" s="6">
        <f t="shared" si="631"/>
        <v>0</v>
      </c>
      <c r="KBQ93" s="6">
        <f t="shared" si="631"/>
        <v>0</v>
      </c>
      <c r="KBR93" s="6">
        <f t="shared" si="631"/>
        <v>0</v>
      </c>
      <c r="KBS93" s="6">
        <f t="shared" ref="KBS93:KED93" si="632">KBE95</f>
        <v>0</v>
      </c>
      <c r="KBT93" s="6">
        <f t="shared" si="632"/>
        <v>0</v>
      </c>
      <c r="KBU93" s="6">
        <f t="shared" si="632"/>
        <v>0</v>
      </c>
      <c r="KBV93" s="6">
        <f t="shared" si="632"/>
        <v>0</v>
      </c>
      <c r="KBW93" s="6">
        <f t="shared" si="632"/>
        <v>0</v>
      </c>
      <c r="KBX93" s="6">
        <f t="shared" si="632"/>
        <v>0</v>
      </c>
      <c r="KBY93" s="6">
        <f t="shared" si="632"/>
        <v>0</v>
      </c>
      <c r="KBZ93" s="6">
        <f t="shared" si="632"/>
        <v>0</v>
      </c>
      <c r="KCA93" s="6">
        <f t="shared" si="632"/>
        <v>0</v>
      </c>
      <c r="KCB93" s="6">
        <f t="shared" si="632"/>
        <v>0</v>
      </c>
      <c r="KCC93" s="6">
        <f t="shared" si="632"/>
        <v>0</v>
      </c>
      <c r="KCD93" s="6">
        <f t="shared" si="632"/>
        <v>0</v>
      </c>
      <c r="KCE93" s="6">
        <f t="shared" si="632"/>
        <v>0</v>
      </c>
      <c r="KCF93" s="6">
        <f t="shared" si="632"/>
        <v>0</v>
      </c>
      <c r="KCG93" s="6">
        <f t="shared" si="632"/>
        <v>0</v>
      </c>
      <c r="KCH93" s="6">
        <f t="shared" si="632"/>
        <v>0</v>
      </c>
      <c r="KCI93" s="6">
        <f t="shared" si="632"/>
        <v>0</v>
      </c>
      <c r="KCJ93" s="6">
        <f t="shared" si="632"/>
        <v>0</v>
      </c>
      <c r="KCK93" s="6">
        <f t="shared" si="632"/>
        <v>0</v>
      </c>
      <c r="KCL93" s="6">
        <f t="shared" si="632"/>
        <v>0</v>
      </c>
      <c r="KCM93" s="6">
        <f t="shared" si="632"/>
        <v>0</v>
      </c>
      <c r="KCN93" s="6">
        <f t="shared" si="632"/>
        <v>0</v>
      </c>
      <c r="KCO93" s="6">
        <f t="shared" si="632"/>
        <v>0</v>
      </c>
      <c r="KCP93" s="6">
        <f t="shared" si="632"/>
        <v>0</v>
      </c>
      <c r="KCQ93" s="6">
        <f t="shared" si="632"/>
        <v>0</v>
      </c>
      <c r="KCR93" s="6">
        <f t="shared" si="632"/>
        <v>0</v>
      </c>
      <c r="KCS93" s="6">
        <f t="shared" si="632"/>
        <v>0</v>
      </c>
      <c r="KCT93" s="6">
        <f t="shared" si="632"/>
        <v>0</v>
      </c>
      <c r="KCU93" s="6">
        <f t="shared" si="632"/>
        <v>0</v>
      </c>
      <c r="KCV93" s="6">
        <f t="shared" si="632"/>
        <v>0</v>
      </c>
      <c r="KCW93" s="6">
        <f t="shared" si="632"/>
        <v>0</v>
      </c>
      <c r="KCX93" s="6">
        <f t="shared" si="632"/>
        <v>0</v>
      </c>
      <c r="KCY93" s="6">
        <f t="shared" si="632"/>
        <v>0</v>
      </c>
      <c r="KCZ93" s="6">
        <f t="shared" si="632"/>
        <v>0</v>
      </c>
      <c r="KDA93" s="6">
        <f t="shared" si="632"/>
        <v>0</v>
      </c>
      <c r="KDB93" s="6">
        <f t="shared" si="632"/>
        <v>0</v>
      </c>
      <c r="KDC93" s="6">
        <f t="shared" si="632"/>
        <v>0</v>
      </c>
      <c r="KDD93" s="6">
        <f t="shared" si="632"/>
        <v>0</v>
      </c>
      <c r="KDE93" s="6">
        <f t="shared" si="632"/>
        <v>0</v>
      </c>
      <c r="KDF93" s="6">
        <f t="shared" si="632"/>
        <v>0</v>
      </c>
      <c r="KDG93" s="6">
        <f t="shared" si="632"/>
        <v>0</v>
      </c>
      <c r="KDH93" s="6">
        <f t="shared" si="632"/>
        <v>0</v>
      </c>
      <c r="KDI93" s="6">
        <f t="shared" si="632"/>
        <v>0</v>
      </c>
      <c r="KDJ93" s="6">
        <f t="shared" si="632"/>
        <v>0</v>
      </c>
      <c r="KDK93" s="6">
        <f t="shared" si="632"/>
        <v>0</v>
      </c>
      <c r="KDL93" s="6">
        <f t="shared" si="632"/>
        <v>0</v>
      </c>
      <c r="KDM93" s="6">
        <f t="shared" si="632"/>
        <v>0</v>
      </c>
      <c r="KDN93" s="6">
        <f t="shared" si="632"/>
        <v>0</v>
      </c>
      <c r="KDO93" s="6">
        <f t="shared" si="632"/>
        <v>0</v>
      </c>
      <c r="KDP93" s="6">
        <f t="shared" si="632"/>
        <v>0</v>
      </c>
      <c r="KDQ93" s="6">
        <f t="shared" si="632"/>
        <v>0</v>
      </c>
      <c r="KDR93" s="6">
        <f t="shared" si="632"/>
        <v>0</v>
      </c>
      <c r="KDS93" s="6">
        <f t="shared" si="632"/>
        <v>0</v>
      </c>
      <c r="KDT93" s="6">
        <f t="shared" si="632"/>
        <v>0</v>
      </c>
      <c r="KDU93" s="6">
        <f t="shared" si="632"/>
        <v>0</v>
      </c>
      <c r="KDV93" s="6">
        <f t="shared" si="632"/>
        <v>0</v>
      </c>
      <c r="KDW93" s="6">
        <f t="shared" si="632"/>
        <v>0</v>
      </c>
      <c r="KDX93" s="6">
        <f t="shared" si="632"/>
        <v>0</v>
      </c>
      <c r="KDY93" s="6">
        <f t="shared" si="632"/>
        <v>0</v>
      </c>
      <c r="KDZ93" s="6">
        <f t="shared" si="632"/>
        <v>0</v>
      </c>
      <c r="KEA93" s="6">
        <f t="shared" si="632"/>
        <v>0</v>
      </c>
      <c r="KEB93" s="6">
        <f t="shared" si="632"/>
        <v>0</v>
      </c>
      <c r="KEC93" s="6">
        <f t="shared" si="632"/>
        <v>0</v>
      </c>
      <c r="KED93" s="6">
        <f t="shared" si="632"/>
        <v>0</v>
      </c>
      <c r="KEE93" s="6">
        <f t="shared" ref="KEE93:KGP93" si="633">KDQ95</f>
        <v>0</v>
      </c>
      <c r="KEF93" s="6">
        <f t="shared" si="633"/>
        <v>0</v>
      </c>
      <c r="KEG93" s="6">
        <f t="shared" si="633"/>
        <v>0</v>
      </c>
      <c r="KEH93" s="6">
        <f t="shared" si="633"/>
        <v>0</v>
      </c>
      <c r="KEI93" s="6">
        <f t="shared" si="633"/>
        <v>0</v>
      </c>
      <c r="KEJ93" s="6">
        <f t="shared" si="633"/>
        <v>0</v>
      </c>
      <c r="KEK93" s="6">
        <f t="shared" si="633"/>
        <v>0</v>
      </c>
      <c r="KEL93" s="6">
        <f t="shared" si="633"/>
        <v>0</v>
      </c>
      <c r="KEM93" s="6">
        <f t="shared" si="633"/>
        <v>0</v>
      </c>
      <c r="KEN93" s="6">
        <f t="shared" si="633"/>
        <v>0</v>
      </c>
      <c r="KEO93" s="6">
        <f t="shared" si="633"/>
        <v>0</v>
      </c>
      <c r="KEP93" s="6">
        <f t="shared" si="633"/>
        <v>0</v>
      </c>
      <c r="KEQ93" s="6">
        <f t="shared" si="633"/>
        <v>0</v>
      </c>
      <c r="KER93" s="6">
        <f t="shared" si="633"/>
        <v>0</v>
      </c>
      <c r="KES93" s="6">
        <f t="shared" si="633"/>
        <v>0</v>
      </c>
      <c r="KET93" s="6">
        <f t="shared" si="633"/>
        <v>0</v>
      </c>
      <c r="KEU93" s="6">
        <f t="shared" si="633"/>
        <v>0</v>
      </c>
      <c r="KEV93" s="6">
        <f t="shared" si="633"/>
        <v>0</v>
      </c>
      <c r="KEW93" s="6">
        <f t="shared" si="633"/>
        <v>0</v>
      </c>
      <c r="KEX93" s="6">
        <f t="shared" si="633"/>
        <v>0</v>
      </c>
      <c r="KEY93" s="6">
        <f t="shared" si="633"/>
        <v>0</v>
      </c>
      <c r="KEZ93" s="6">
        <f t="shared" si="633"/>
        <v>0</v>
      </c>
      <c r="KFA93" s="6">
        <f t="shared" si="633"/>
        <v>0</v>
      </c>
      <c r="KFB93" s="6">
        <f t="shared" si="633"/>
        <v>0</v>
      </c>
      <c r="KFC93" s="6">
        <f t="shared" si="633"/>
        <v>0</v>
      </c>
      <c r="KFD93" s="6">
        <f t="shared" si="633"/>
        <v>0</v>
      </c>
      <c r="KFE93" s="6">
        <f t="shared" si="633"/>
        <v>0</v>
      </c>
      <c r="KFF93" s="6">
        <f t="shared" si="633"/>
        <v>0</v>
      </c>
      <c r="KFG93" s="6">
        <f t="shared" si="633"/>
        <v>0</v>
      </c>
      <c r="KFH93" s="6">
        <f t="shared" si="633"/>
        <v>0</v>
      </c>
      <c r="KFI93" s="6">
        <f t="shared" si="633"/>
        <v>0</v>
      </c>
      <c r="KFJ93" s="6">
        <f t="shared" si="633"/>
        <v>0</v>
      </c>
      <c r="KFK93" s="6">
        <f t="shared" si="633"/>
        <v>0</v>
      </c>
      <c r="KFL93" s="6">
        <f t="shared" si="633"/>
        <v>0</v>
      </c>
      <c r="KFM93" s="6">
        <f t="shared" si="633"/>
        <v>0</v>
      </c>
      <c r="KFN93" s="6">
        <f t="shared" si="633"/>
        <v>0</v>
      </c>
      <c r="KFO93" s="6">
        <f t="shared" si="633"/>
        <v>0</v>
      </c>
      <c r="KFP93" s="6">
        <f t="shared" si="633"/>
        <v>0</v>
      </c>
      <c r="KFQ93" s="6">
        <f t="shared" si="633"/>
        <v>0</v>
      </c>
      <c r="KFR93" s="6">
        <f t="shared" si="633"/>
        <v>0</v>
      </c>
      <c r="KFS93" s="6">
        <f t="shared" si="633"/>
        <v>0</v>
      </c>
      <c r="KFT93" s="6">
        <f t="shared" si="633"/>
        <v>0</v>
      </c>
      <c r="KFU93" s="6">
        <f t="shared" si="633"/>
        <v>0</v>
      </c>
      <c r="KFV93" s="6">
        <f t="shared" si="633"/>
        <v>0</v>
      </c>
      <c r="KFW93" s="6">
        <f t="shared" si="633"/>
        <v>0</v>
      </c>
      <c r="KFX93" s="6">
        <f t="shared" si="633"/>
        <v>0</v>
      </c>
      <c r="KFY93" s="6">
        <f t="shared" si="633"/>
        <v>0</v>
      </c>
      <c r="KFZ93" s="6">
        <f t="shared" si="633"/>
        <v>0</v>
      </c>
      <c r="KGA93" s="6">
        <f t="shared" si="633"/>
        <v>0</v>
      </c>
      <c r="KGB93" s="6">
        <f t="shared" si="633"/>
        <v>0</v>
      </c>
      <c r="KGC93" s="6">
        <f t="shared" si="633"/>
        <v>0</v>
      </c>
      <c r="KGD93" s="6">
        <f t="shared" si="633"/>
        <v>0</v>
      </c>
      <c r="KGE93" s="6">
        <f t="shared" si="633"/>
        <v>0</v>
      </c>
      <c r="KGF93" s="6">
        <f t="shared" si="633"/>
        <v>0</v>
      </c>
      <c r="KGG93" s="6">
        <f t="shared" si="633"/>
        <v>0</v>
      </c>
      <c r="KGH93" s="6">
        <f t="shared" si="633"/>
        <v>0</v>
      </c>
      <c r="KGI93" s="6">
        <f t="shared" si="633"/>
        <v>0</v>
      </c>
      <c r="KGJ93" s="6">
        <f t="shared" si="633"/>
        <v>0</v>
      </c>
      <c r="KGK93" s="6">
        <f t="shared" si="633"/>
        <v>0</v>
      </c>
      <c r="KGL93" s="6">
        <f t="shared" si="633"/>
        <v>0</v>
      </c>
      <c r="KGM93" s="6">
        <f t="shared" si="633"/>
        <v>0</v>
      </c>
      <c r="KGN93" s="6">
        <f t="shared" si="633"/>
        <v>0</v>
      </c>
      <c r="KGO93" s="6">
        <f t="shared" si="633"/>
        <v>0</v>
      </c>
      <c r="KGP93" s="6">
        <f t="shared" si="633"/>
        <v>0</v>
      </c>
      <c r="KGQ93" s="6">
        <f t="shared" ref="KGQ93:KJB93" si="634">KGC95</f>
        <v>0</v>
      </c>
      <c r="KGR93" s="6">
        <f t="shared" si="634"/>
        <v>0</v>
      </c>
      <c r="KGS93" s="6">
        <f t="shared" si="634"/>
        <v>0</v>
      </c>
      <c r="KGT93" s="6">
        <f t="shared" si="634"/>
        <v>0</v>
      </c>
      <c r="KGU93" s="6">
        <f t="shared" si="634"/>
        <v>0</v>
      </c>
      <c r="KGV93" s="6">
        <f t="shared" si="634"/>
        <v>0</v>
      </c>
      <c r="KGW93" s="6">
        <f t="shared" si="634"/>
        <v>0</v>
      </c>
      <c r="KGX93" s="6">
        <f t="shared" si="634"/>
        <v>0</v>
      </c>
      <c r="KGY93" s="6">
        <f t="shared" si="634"/>
        <v>0</v>
      </c>
      <c r="KGZ93" s="6">
        <f t="shared" si="634"/>
        <v>0</v>
      </c>
      <c r="KHA93" s="6">
        <f t="shared" si="634"/>
        <v>0</v>
      </c>
      <c r="KHB93" s="6">
        <f t="shared" si="634"/>
        <v>0</v>
      </c>
      <c r="KHC93" s="6">
        <f t="shared" si="634"/>
        <v>0</v>
      </c>
      <c r="KHD93" s="6">
        <f t="shared" si="634"/>
        <v>0</v>
      </c>
      <c r="KHE93" s="6">
        <f t="shared" si="634"/>
        <v>0</v>
      </c>
      <c r="KHF93" s="6">
        <f t="shared" si="634"/>
        <v>0</v>
      </c>
      <c r="KHG93" s="6">
        <f t="shared" si="634"/>
        <v>0</v>
      </c>
      <c r="KHH93" s="6">
        <f t="shared" si="634"/>
        <v>0</v>
      </c>
      <c r="KHI93" s="6">
        <f t="shared" si="634"/>
        <v>0</v>
      </c>
      <c r="KHJ93" s="6">
        <f t="shared" si="634"/>
        <v>0</v>
      </c>
      <c r="KHK93" s="6">
        <f t="shared" si="634"/>
        <v>0</v>
      </c>
      <c r="KHL93" s="6">
        <f t="shared" si="634"/>
        <v>0</v>
      </c>
      <c r="KHM93" s="6">
        <f t="shared" si="634"/>
        <v>0</v>
      </c>
      <c r="KHN93" s="6">
        <f t="shared" si="634"/>
        <v>0</v>
      </c>
      <c r="KHO93" s="6">
        <f t="shared" si="634"/>
        <v>0</v>
      </c>
      <c r="KHP93" s="6">
        <f t="shared" si="634"/>
        <v>0</v>
      </c>
      <c r="KHQ93" s="6">
        <f t="shared" si="634"/>
        <v>0</v>
      </c>
      <c r="KHR93" s="6">
        <f t="shared" si="634"/>
        <v>0</v>
      </c>
      <c r="KHS93" s="6">
        <f t="shared" si="634"/>
        <v>0</v>
      </c>
      <c r="KHT93" s="6">
        <f t="shared" si="634"/>
        <v>0</v>
      </c>
      <c r="KHU93" s="6">
        <f t="shared" si="634"/>
        <v>0</v>
      </c>
      <c r="KHV93" s="6">
        <f t="shared" si="634"/>
        <v>0</v>
      </c>
      <c r="KHW93" s="6">
        <f t="shared" si="634"/>
        <v>0</v>
      </c>
      <c r="KHX93" s="6">
        <f t="shared" si="634"/>
        <v>0</v>
      </c>
      <c r="KHY93" s="6">
        <f t="shared" si="634"/>
        <v>0</v>
      </c>
      <c r="KHZ93" s="6">
        <f t="shared" si="634"/>
        <v>0</v>
      </c>
      <c r="KIA93" s="6">
        <f t="shared" si="634"/>
        <v>0</v>
      </c>
      <c r="KIB93" s="6">
        <f t="shared" si="634"/>
        <v>0</v>
      </c>
      <c r="KIC93" s="6">
        <f t="shared" si="634"/>
        <v>0</v>
      </c>
      <c r="KID93" s="6">
        <f t="shared" si="634"/>
        <v>0</v>
      </c>
      <c r="KIE93" s="6">
        <f t="shared" si="634"/>
        <v>0</v>
      </c>
      <c r="KIF93" s="6">
        <f t="shared" si="634"/>
        <v>0</v>
      </c>
      <c r="KIG93" s="6">
        <f t="shared" si="634"/>
        <v>0</v>
      </c>
      <c r="KIH93" s="6">
        <f t="shared" si="634"/>
        <v>0</v>
      </c>
      <c r="KII93" s="6">
        <f t="shared" si="634"/>
        <v>0</v>
      </c>
      <c r="KIJ93" s="6">
        <f t="shared" si="634"/>
        <v>0</v>
      </c>
      <c r="KIK93" s="6">
        <f t="shared" si="634"/>
        <v>0</v>
      </c>
      <c r="KIL93" s="6">
        <f t="shared" si="634"/>
        <v>0</v>
      </c>
      <c r="KIM93" s="6">
        <f t="shared" si="634"/>
        <v>0</v>
      </c>
      <c r="KIN93" s="6">
        <f t="shared" si="634"/>
        <v>0</v>
      </c>
      <c r="KIO93" s="6">
        <f t="shared" si="634"/>
        <v>0</v>
      </c>
      <c r="KIP93" s="6">
        <f t="shared" si="634"/>
        <v>0</v>
      </c>
      <c r="KIQ93" s="6">
        <f t="shared" si="634"/>
        <v>0</v>
      </c>
      <c r="KIR93" s="6">
        <f t="shared" si="634"/>
        <v>0</v>
      </c>
      <c r="KIS93" s="6">
        <f t="shared" si="634"/>
        <v>0</v>
      </c>
      <c r="KIT93" s="6">
        <f t="shared" si="634"/>
        <v>0</v>
      </c>
      <c r="KIU93" s="6">
        <f t="shared" si="634"/>
        <v>0</v>
      </c>
      <c r="KIV93" s="6">
        <f t="shared" si="634"/>
        <v>0</v>
      </c>
      <c r="KIW93" s="6">
        <f t="shared" si="634"/>
        <v>0</v>
      </c>
      <c r="KIX93" s="6">
        <f t="shared" si="634"/>
        <v>0</v>
      </c>
      <c r="KIY93" s="6">
        <f t="shared" si="634"/>
        <v>0</v>
      </c>
      <c r="KIZ93" s="6">
        <f t="shared" si="634"/>
        <v>0</v>
      </c>
      <c r="KJA93" s="6">
        <f t="shared" si="634"/>
        <v>0</v>
      </c>
      <c r="KJB93" s="6">
        <f t="shared" si="634"/>
        <v>0</v>
      </c>
      <c r="KJC93" s="6">
        <f t="shared" ref="KJC93:KLN93" si="635">KIO95</f>
        <v>0</v>
      </c>
      <c r="KJD93" s="6">
        <f t="shared" si="635"/>
        <v>0</v>
      </c>
      <c r="KJE93" s="6">
        <f t="shared" si="635"/>
        <v>0</v>
      </c>
      <c r="KJF93" s="6">
        <f t="shared" si="635"/>
        <v>0</v>
      </c>
      <c r="KJG93" s="6">
        <f t="shared" si="635"/>
        <v>0</v>
      </c>
      <c r="KJH93" s="6">
        <f t="shared" si="635"/>
        <v>0</v>
      </c>
      <c r="KJI93" s="6">
        <f t="shared" si="635"/>
        <v>0</v>
      </c>
      <c r="KJJ93" s="6">
        <f t="shared" si="635"/>
        <v>0</v>
      </c>
      <c r="KJK93" s="6">
        <f t="shared" si="635"/>
        <v>0</v>
      </c>
      <c r="KJL93" s="6">
        <f t="shared" si="635"/>
        <v>0</v>
      </c>
      <c r="KJM93" s="6">
        <f t="shared" si="635"/>
        <v>0</v>
      </c>
      <c r="KJN93" s="6">
        <f t="shared" si="635"/>
        <v>0</v>
      </c>
      <c r="KJO93" s="6">
        <f t="shared" si="635"/>
        <v>0</v>
      </c>
      <c r="KJP93" s="6">
        <f t="shared" si="635"/>
        <v>0</v>
      </c>
      <c r="KJQ93" s="6">
        <f t="shared" si="635"/>
        <v>0</v>
      </c>
      <c r="KJR93" s="6">
        <f t="shared" si="635"/>
        <v>0</v>
      </c>
      <c r="KJS93" s="6">
        <f t="shared" si="635"/>
        <v>0</v>
      </c>
      <c r="KJT93" s="6">
        <f t="shared" si="635"/>
        <v>0</v>
      </c>
      <c r="KJU93" s="6">
        <f t="shared" si="635"/>
        <v>0</v>
      </c>
      <c r="KJV93" s="6">
        <f t="shared" si="635"/>
        <v>0</v>
      </c>
      <c r="KJW93" s="6">
        <f t="shared" si="635"/>
        <v>0</v>
      </c>
      <c r="KJX93" s="6">
        <f t="shared" si="635"/>
        <v>0</v>
      </c>
      <c r="KJY93" s="6">
        <f t="shared" si="635"/>
        <v>0</v>
      </c>
      <c r="KJZ93" s="6">
        <f t="shared" si="635"/>
        <v>0</v>
      </c>
      <c r="KKA93" s="6">
        <f t="shared" si="635"/>
        <v>0</v>
      </c>
      <c r="KKB93" s="6">
        <f t="shared" si="635"/>
        <v>0</v>
      </c>
      <c r="KKC93" s="6">
        <f t="shared" si="635"/>
        <v>0</v>
      </c>
      <c r="KKD93" s="6">
        <f t="shared" si="635"/>
        <v>0</v>
      </c>
      <c r="KKE93" s="6">
        <f t="shared" si="635"/>
        <v>0</v>
      </c>
      <c r="KKF93" s="6">
        <f t="shared" si="635"/>
        <v>0</v>
      </c>
      <c r="KKG93" s="6">
        <f t="shared" si="635"/>
        <v>0</v>
      </c>
      <c r="KKH93" s="6">
        <f t="shared" si="635"/>
        <v>0</v>
      </c>
      <c r="KKI93" s="6">
        <f t="shared" si="635"/>
        <v>0</v>
      </c>
      <c r="KKJ93" s="6">
        <f t="shared" si="635"/>
        <v>0</v>
      </c>
      <c r="KKK93" s="6">
        <f t="shared" si="635"/>
        <v>0</v>
      </c>
      <c r="KKL93" s="6">
        <f t="shared" si="635"/>
        <v>0</v>
      </c>
      <c r="KKM93" s="6">
        <f t="shared" si="635"/>
        <v>0</v>
      </c>
      <c r="KKN93" s="6">
        <f t="shared" si="635"/>
        <v>0</v>
      </c>
      <c r="KKO93" s="6">
        <f t="shared" si="635"/>
        <v>0</v>
      </c>
      <c r="KKP93" s="6">
        <f t="shared" si="635"/>
        <v>0</v>
      </c>
      <c r="KKQ93" s="6">
        <f t="shared" si="635"/>
        <v>0</v>
      </c>
      <c r="KKR93" s="6">
        <f t="shared" si="635"/>
        <v>0</v>
      </c>
      <c r="KKS93" s="6">
        <f t="shared" si="635"/>
        <v>0</v>
      </c>
      <c r="KKT93" s="6">
        <f t="shared" si="635"/>
        <v>0</v>
      </c>
      <c r="KKU93" s="6">
        <f t="shared" si="635"/>
        <v>0</v>
      </c>
      <c r="KKV93" s="6">
        <f t="shared" si="635"/>
        <v>0</v>
      </c>
      <c r="KKW93" s="6">
        <f t="shared" si="635"/>
        <v>0</v>
      </c>
      <c r="KKX93" s="6">
        <f t="shared" si="635"/>
        <v>0</v>
      </c>
      <c r="KKY93" s="6">
        <f t="shared" si="635"/>
        <v>0</v>
      </c>
      <c r="KKZ93" s="6">
        <f t="shared" si="635"/>
        <v>0</v>
      </c>
      <c r="KLA93" s="6">
        <f t="shared" si="635"/>
        <v>0</v>
      </c>
      <c r="KLB93" s="6">
        <f t="shared" si="635"/>
        <v>0</v>
      </c>
      <c r="KLC93" s="6">
        <f t="shared" si="635"/>
        <v>0</v>
      </c>
      <c r="KLD93" s="6">
        <f t="shared" si="635"/>
        <v>0</v>
      </c>
      <c r="KLE93" s="6">
        <f t="shared" si="635"/>
        <v>0</v>
      </c>
      <c r="KLF93" s="6">
        <f t="shared" si="635"/>
        <v>0</v>
      </c>
      <c r="KLG93" s="6">
        <f t="shared" si="635"/>
        <v>0</v>
      </c>
      <c r="KLH93" s="6">
        <f t="shared" si="635"/>
        <v>0</v>
      </c>
      <c r="KLI93" s="6">
        <f t="shared" si="635"/>
        <v>0</v>
      </c>
      <c r="KLJ93" s="6">
        <f t="shared" si="635"/>
        <v>0</v>
      </c>
      <c r="KLK93" s="6">
        <f t="shared" si="635"/>
        <v>0</v>
      </c>
      <c r="KLL93" s="6">
        <f t="shared" si="635"/>
        <v>0</v>
      </c>
      <c r="KLM93" s="6">
        <f t="shared" si="635"/>
        <v>0</v>
      </c>
      <c r="KLN93" s="6">
        <f t="shared" si="635"/>
        <v>0</v>
      </c>
      <c r="KLO93" s="6">
        <f t="shared" ref="KLO93:KNZ93" si="636">KLA95</f>
        <v>0</v>
      </c>
      <c r="KLP93" s="6">
        <f t="shared" si="636"/>
        <v>0</v>
      </c>
      <c r="KLQ93" s="6">
        <f t="shared" si="636"/>
        <v>0</v>
      </c>
      <c r="KLR93" s="6">
        <f t="shared" si="636"/>
        <v>0</v>
      </c>
      <c r="KLS93" s="6">
        <f t="shared" si="636"/>
        <v>0</v>
      </c>
      <c r="KLT93" s="6">
        <f t="shared" si="636"/>
        <v>0</v>
      </c>
      <c r="KLU93" s="6">
        <f t="shared" si="636"/>
        <v>0</v>
      </c>
      <c r="KLV93" s="6">
        <f t="shared" si="636"/>
        <v>0</v>
      </c>
      <c r="KLW93" s="6">
        <f t="shared" si="636"/>
        <v>0</v>
      </c>
      <c r="KLX93" s="6">
        <f t="shared" si="636"/>
        <v>0</v>
      </c>
      <c r="KLY93" s="6">
        <f t="shared" si="636"/>
        <v>0</v>
      </c>
      <c r="KLZ93" s="6">
        <f t="shared" si="636"/>
        <v>0</v>
      </c>
      <c r="KMA93" s="6">
        <f t="shared" si="636"/>
        <v>0</v>
      </c>
      <c r="KMB93" s="6">
        <f t="shared" si="636"/>
        <v>0</v>
      </c>
      <c r="KMC93" s="6">
        <f t="shared" si="636"/>
        <v>0</v>
      </c>
      <c r="KMD93" s="6">
        <f t="shared" si="636"/>
        <v>0</v>
      </c>
      <c r="KME93" s="6">
        <f t="shared" si="636"/>
        <v>0</v>
      </c>
      <c r="KMF93" s="6">
        <f t="shared" si="636"/>
        <v>0</v>
      </c>
      <c r="KMG93" s="6">
        <f t="shared" si="636"/>
        <v>0</v>
      </c>
      <c r="KMH93" s="6">
        <f t="shared" si="636"/>
        <v>0</v>
      </c>
      <c r="KMI93" s="6">
        <f t="shared" si="636"/>
        <v>0</v>
      </c>
      <c r="KMJ93" s="6">
        <f t="shared" si="636"/>
        <v>0</v>
      </c>
      <c r="KMK93" s="6">
        <f t="shared" si="636"/>
        <v>0</v>
      </c>
      <c r="KML93" s="6">
        <f t="shared" si="636"/>
        <v>0</v>
      </c>
      <c r="KMM93" s="6">
        <f t="shared" si="636"/>
        <v>0</v>
      </c>
      <c r="KMN93" s="6">
        <f t="shared" si="636"/>
        <v>0</v>
      </c>
      <c r="KMO93" s="6">
        <f t="shared" si="636"/>
        <v>0</v>
      </c>
      <c r="KMP93" s="6">
        <f t="shared" si="636"/>
        <v>0</v>
      </c>
      <c r="KMQ93" s="6">
        <f t="shared" si="636"/>
        <v>0</v>
      </c>
      <c r="KMR93" s="6">
        <f t="shared" si="636"/>
        <v>0</v>
      </c>
      <c r="KMS93" s="6">
        <f t="shared" si="636"/>
        <v>0</v>
      </c>
      <c r="KMT93" s="6">
        <f t="shared" si="636"/>
        <v>0</v>
      </c>
      <c r="KMU93" s="6">
        <f t="shared" si="636"/>
        <v>0</v>
      </c>
      <c r="KMV93" s="6">
        <f t="shared" si="636"/>
        <v>0</v>
      </c>
      <c r="KMW93" s="6">
        <f t="shared" si="636"/>
        <v>0</v>
      </c>
      <c r="KMX93" s="6">
        <f t="shared" si="636"/>
        <v>0</v>
      </c>
      <c r="KMY93" s="6">
        <f t="shared" si="636"/>
        <v>0</v>
      </c>
      <c r="KMZ93" s="6">
        <f t="shared" si="636"/>
        <v>0</v>
      </c>
      <c r="KNA93" s="6">
        <f t="shared" si="636"/>
        <v>0</v>
      </c>
      <c r="KNB93" s="6">
        <f t="shared" si="636"/>
        <v>0</v>
      </c>
      <c r="KNC93" s="6">
        <f t="shared" si="636"/>
        <v>0</v>
      </c>
      <c r="KND93" s="6">
        <f t="shared" si="636"/>
        <v>0</v>
      </c>
      <c r="KNE93" s="6">
        <f t="shared" si="636"/>
        <v>0</v>
      </c>
      <c r="KNF93" s="6">
        <f t="shared" si="636"/>
        <v>0</v>
      </c>
      <c r="KNG93" s="6">
        <f t="shared" si="636"/>
        <v>0</v>
      </c>
      <c r="KNH93" s="6">
        <f t="shared" si="636"/>
        <v>0</v>
      </c>
      <c r="KNI93" s="6">
        <f t="shared" si="636"/>
        <v>0</v>
      </c>
      <c r="KNJ93" s="6">
        <f t="shared" si="636"/>
        <v>0</v>
      </c>
      <c r="KNK93" s="6">
        <f t="shared" si="636"/>
        <v>0</v>
      </c>
      <c r="KNL93" s="6">
        <f t="shared" si="636"/>
        <v>0</v>
      </c>
      <c r="KNM93" s="6">
        <f t="shared" si="636"/>
        <v>0</v>
      </c>
      <c r="KNN93" s="6">
        <f t="shared" si="636"/>
        <v>0</v>
      </c>
      <c r="KNO93" s="6">
        <f t="shared" si="636"/>
        <v>0</v>
      </c>
      <c r="KNP93" s="6">
        <f t="shared" si="636"/>
        <v>0</v>
      </c>
      <c r="KNQ93" s="6">
        <f t="shared" si="636"/>
        <v>0</v>
      </c>
      <c r="KNR93" s="6">
        <f t="shared" si="636"/>
        <v>0</v>
      </c>
      <c r="KNS93" s="6">
        <f t="shared" si="636"/>
        <v>0</v>
      </c>
      <c r="KNT93" s="6">
        <f t="shared" si="636"/>
        <v>0</v>
      </c>
      <c r="KNU93" s="6">
        <f t="shared" si="636"/>
        <v>0</v>
      </c>
      <c r="KNV93" s="6">
        <f t="shared" si="636"/>
        <v>0</v>
      </c>
      <c r="KNW93" s="6">
        <f t="shared" si="636"/>
        <v>0</v>
      </c>
      <c r="KNX93" s="6">
        <f t="shared" si="636"/>
        <v>0</v>
      </c>
      <c r="KNY93" s="6">
        <f t="shared" si="636"/>
        <v>0</v>
      </c>
      <c r="KNZ93" s="6">
        <f t="shared" si="636"/>
        <v>0</v>
      </c>
      <c r="KOA93" s="6">
        <f t="shared" ref="KOA93:KQL93" si="637">KNM95</f>
        <v>0</v>
      </c>
      <c r="KOB93" s="6">
        <f t="shared" si="637"/>
        <v>0</v>
      </c>
      <c r="KOC93" s="6">
        <f t="shared" si="637"/>
        <v>0</v>
      </c>
      <c r="KOD93" s="6">
        <f t="shared" si="637"/>
        <v>0</v>
      </c>
      <c r="KOE93" s="6">
        <f t="shared" si="637"/>
        <v>0</v>
      </c>
      <c r="KOF93" s="6">
        <f t="shared" si="637"/>
        <v>0</v>
      </c>
      <c r="KOG93" s="6">
        <f t="shared" si="637"/>
        <v>0</v>
      </c>
      <c r="KOH93" s="6">
        <f t="shared" si="637"/>
        <v>0</v>
      </c>
      <c r="KOI93" s="6">
        <f t="shared" si="637"/>
        <v>0</v>
      </c>
      <c r="KOJ93" s="6">
        <f t="shared" si="637"/>
        <v>0</v>
      </c>
      <c r="KOK93" s="6">
        <f t="shared" si="637"/>
        <v>0</v>
      </c>
      <c r="KOL93" s="6">
        <f t="shared" si="637"/>
        <v>0</v>
      </c>
      <c r="KOM93" s="6">
        <f t="shared" si="637"/>
        <v>0</v>
      </c>
      <c r="KON93" s="6">
        <f t="shared" si="637"/>
        <v>0</v>
      </c>
      <c r="KOO93" s="6">
        <f t="shared" si="637"/>
        <v>0</v>
      </c>
      <c r="KOP93" s="6">
        <f t="shared" si="637"/>
        <v>0</v>
      </c>
      <c r="KOQ93" s="6">
        <f t="shared" si="637"/>
        <v>0</v>
      </c>
      <c r="KOR93" s="6">
        <f t="shared" si="637"/>
        <v>0</v>
      </c>
      <c r="KOS93" s="6">
        <f t="shared" si="637"/>
        <v>0</v>
      </c>
      <c r="KOT93" s="6">
        <f t="shared" si="637"/>
        <v>0</v>
      </c>
      <c r="KOU93" s="6">
        <f t="shared" si="637"/>
        <v>0</v>
      </c>
      <c r="KOV93" s="6">
        <f t="shared" si="637"/>
        <v>0</v>
      </c>
      <c r="KOW93" s="6">
        <f t="shared" si="637"/>
        <v>0</v>
      </c>
      <c r="KOX93" s="6">
        <f t="shared" si="637"/>
        <v>0</v>
      </c>
      <c r="KOY93" s="6">
        <f t="shared" si="637"/>
        <v>0</v>
      </c>
      <c r="KOZ93" s="6">
        <f t="shared" si="637"/>
        <v>0</v>
      </c>
      <c r="KPA93" s="6">
        <f t="shared" si="637"/>
        <v>0</v>
      </c>
      <c r="KPB93" s="6">
        <f t="shared" si="637"/>
        <v>0</v>
      </c>
      <c r="KPC93" s="6">
        <f t="shared" si="637"/>
        <v>0</v>
      </c>
      <c r="KPD93" s="6">
        <f t="shared" si="637"/>
        <v>0</v>
      </c>
      <c r="KPE93" s="6">
        <f t="shared" si="637"/>
        <v>0</v>
      </c>
      <c r="KPF93" s="6">
        <f t="shared" si="637"/>
        <v>0</v>
      </c>
      <c r="KPG93" s="6">
        <f t="shared" si="637"/>
        <v>0</v>
      </c>
      <c r="KPH93" s="6">
        <f t="shared" si="637"/>
        <v>0</v>
      </c>
      <c r="KPI93" s="6">
        <f t="shared" si="637"/>
        <v>0</v>
      </c>
      <c r="KPJ93" s="6">
        <f t="shared" si="637"/>
        <v>0</v>
      </c>
      <c r="KPK93" s="6">
        <f t="shared" si="637"/>
        <v>0</v>
      </c>
      <c r="KPL93" s="6">
        <f t="shared" si="637"/>
        <v>0</v>
      </c>
      <c r="KPM93" s="6">
        <f t="shared" si="637"/>
        <v>0</v>
      </c>
      <c r="KPN93" s="6">
        <f t="shared" si="637"/>
        <v>0</v>
      </c>
      <c r="KPO93" s="6">
        <f t="shared" si="637"/>
        <v>0</v>
      </c>
      <c r="KPP93" s="6">
        <f t="shared" si="637"/>
        <v>0</v>
      </c>
      <c r="KPQ93" s="6">
        <f t="shared" si="637"/>
        <v>0</v>
      </c>
      <c r="KPR93" s="6">
        <f t="shared" si="637"/>
        <v>0</v>
      </c>
      <c r="KPS93" s="6">
        <f t="shared" si="637"/>
        <v>0</v>
      </c>
      <c r="KPT93" s="6">
        <f t="shared" si="637"/>
        <v>0</v>
      </c>
      <c r="KPU93" s="6">
        <f t="shared" si="637"/>
        <v>0</v>
      </c>
      <c r="KPV93" s="6">
        <f t="shared" si="637"/>
        <v>0</v>
      </c>
      <c r="KPW93" s="6">
        <f t="shared" si="637"/>
        <v>0</v>
      </c>
      <c r="KPX93" s="6">
        <f t="shared" si="637"/>
        <v>0</v>
      </c>
      <c r="KPY93" s="6">
        <f t="shared" si="637"/>
        <v>0</v>
      </c>
      <c r="KPZ93" s="6">
        <f t="shared" si="637"/>
        <v>0</v>
      </c>
      <c r="KQA93" s="6">
        <f t="shared" si="637"/>
        <v>0</v>
      </c>
      <c r="KQB93" s="6">
        <f t="shared" si="637"/>
        <v>0</v>
      </c>
      <c r="KQC93" s="6">
        <f t="shared" si="637"/>
        <v>0</v>
      </c>
      <c r="KQD93" s="6">
        <f t="shared" si="637"/>
        <v>0</v>
      </c>
      <c r="KQE93" s="6">
        <f t="shared" si="637"/>
        <v>0</v>
      </c>
      <c r="KQF93" s="6">
        <f t="shared" si="637"/>
        <v>0</v>
      </c>
      <c r="KQG93" s="6">
        <f t="shared" si="637"/>
        <v>0</v>
      </c>
      <c r="KQH93" s="6">
        <f t="shared" si="637"/>
        <v>0</v>
      </c>
      <c r="KQI93" s="6">
        <f t="shared" si="637"/>
        <v>0</v>
      </c>
      <c r="KQJ93" s="6">
        <f t="shared" si="637"/>
        <v>0</v>
      </c>
      <c r="KQK93" s="6">
        <f t="shared" si="637"/>
        <v>0</v>
      </c>
      <c r="KQL93" s="6">
        <f t="shared" si="637"/>
        <v>0</v>
      </c>
      <c r="KQM93" s="6">
        <f t="shared" ref="KQM93:KSX93" si="638">KPY95</f>
        <v>0</v>
      </c>
      <c r="KQN93" s="6">
        <f t="shared" si="638"/>
        <v>0</v>
      </c>
      <c r="KQO93" s="6">
        <f t="shared" si="638"/>
        <v>0</v>
      </c>
      <c r="KQP93" s="6">
        <f t="shared" si="638"/>
        <v>0</v>
      </c>
      <c r="KQQ93" s="6">
        <f t="shared" si="638"/>
        <v>0</v>
      </c>
      <c r="KQR93" s="6">
        <f t="shared" si="638"/>
        <v>0</v>
      </c>
      <c r="KQS93" s="6">
        <f t="shared" si="638"/>
        <v>0</v>
      </c>
      <c r="KQT93" s="6">
        <f t="shared" si="638"/>
        <v>0</v>
      </c>
      <c r="KQU93" s="6">
        <f t="shared" si="638"/>
        <v>0</v>
      </c>
      <c r="KQV93" s="6">
        <f t="shared" si="638"/>
        <v>0</v>
      </c>
      <c r="KQW93" s="6">
        <f t="shared" si="638"/>
        <v>0</v>
      </c>
      <c r="KQX93" s="6">
        <f t="shared" si="638"/>
        <v>0</v>
      </c>
      <c r="KQY93" s="6">
        <f t="shared" si="638"/>
        <v>0</v>
      </c>
      <c r="KQZ93" s="6">
        <f t="shared" si="638"/>
        <v>0</v>
      </c>
      <c r="KRA93" s="6">
        <f t="shared" si="638"/>
        <v>0</v>
      </c>
      <c r="KRB93" s="6">
        <f t="shared" si="638"/>
        <v>0</v>
      </c>
      <c r="KRC93" s="6">
        <f t="shared" si="638"/>
        <v>0</v>
      </c>
      <c r="KRD93" s="6">
        <f t="shared" si="638"/>
        <v>0</v>
      </c>
      <c r="KRE93" s="6">
        <f t="shared" si="638"/>
        <v>0</v>
      </c>
      <c r="KRF93" s="6">
        <f t="shared" si="638"/>
        <v>0</v>
      </c>
      <c r="KRG93" s="6">
        <f t="shared" si="638"/>
        <v>0</v>
      </c>
      <c r="KRH93" s="6">
        <f t="shared" si="638"/>
        <v>0</v>
      </c>
      <c r="KRI93" s="6">
        <f t="shared" si="638"/>
        <v>0</v>
      </c>
      <c r="KRJ93" s="6">
        <f t="shared" si="638"/>
        <v>0</v>
      </c>
      <c r="KRK93" s="6">
        <f t="shared" si="638"/>
        <v>0</v>
      </c>
      <c r="KRL93" s="6">
        <f t="shared" si="638"/>
        <v>0</v>
      </c>
      <c r="KRM93" s="6">
        <f t="shared" si="638"/>
        <v>0</v>
      </c>
      <c r="KRN93" s="6">
        <f t="shared" si="638"/>
        <v>0</v>
      </c>
      <c r="KRO93" s="6">
        <f t="shared" si="638"/>
        <v>0</v>
      </c>
      <c r="KRP93" s="6">
        <f t="shared" si="638"/>
        <v>0</v>
      </c>
      <c r="KRQ93" s="6">
        <f t="shared" si="638"/>
        <v>0</v>
      </c>
      <c r="KRR93" s="6">
        <f t="shared" si="638"/>
        <v>0</v>
      </c>
      <c r="KRS93" s="6">
        <f t="shared" si="638"/>
        <v>0</v>
      </c>
      <c r="KRT93" s="6">
        <f t="shared" si="638"/>
        <v>0</v>
      </c>
      <c r="KRU93" s="6">
        <f t="shared" si="638"/>
        <v>0</v>
      </c>
      <c r="KRV93" s="6">
        <f t="shared" si="638"/>
        <v>0</v>
      </c>
      <c r="KRW93" s="6">
        <f t="shared" si="638"/>
        <v>0</v>
      </c>
      <c r="KRX93" s="6">
        <f t="shared" si="638"/>
        <v>0</v>
      </c>
      <c r="KRY93" s="6">
        <f t="shared" si="638"/>
        <v>0</v>
      </c>
      <c r="KRZ93" s="6">
        <f t="shared" si="638"/>
        <v>0</v>
      </c>
      <c r="KSA93" s="6">
        <f t="shared" si="638"/>
        <v>0</v>
      </c>
      <c r="KSB93" s="6">
        <f t="shared" si="638"/>
        <v>0</v>
      </c>
      <c r="KSC93" s="6">
        <f t="shared" si="638"/>
        <v>0</v>
      </c>
      <c r="KSD93" s="6">
        <f t="shared" si="638"/>
        <v>0</v>
      </c>
      <c r="KSE93" s="6">
        <f t="shared" si="638"/>
        <v>0</v>
      </c>
      <c r="KSF93" s="6">
        <f t="shared" si="638"/>
        <v>0</v>
      </c>
      <c r="KSG93" s="6">
        <f t="shared" si="638"/>
        <v>0</v>
      </c>
      <c r="KSH93" s="6">
        <f t="shared" si="638"/>
        <v>0</v>
      </c>
      <c r="KSI93" s="6">
        <f t="shared" si="638"/>
        <v>0</v>
      </c>
      <c r="KSJ93" s="6">
        <f t="shared" si="638"/>
        <v>0</v>
      </c>
      <c r="KSK93" s="6">
        <f t="shared" si="638"/>
        <v>0</v>
      </c>
      <c r="KSL93" s="6">
        <f t="shared" si="638"/>
        <v>0</v>
      </c>
      <c r="KSM93" s="6">
        <f t="shared" si="638"/>
        <v>0</v>
      </c>
      <c r="KSN93" s="6">
        <f t="shared" si="638"/>
        <v>0</v>
      </c>
      <c r="KSO93" s="6">
        <f t="shared" si="638"/>
        <v>0</v>
      </c>
      <c r="KSP93" s="6">
        <f t="shared" si="638"/>
        <v>0</v>
      </c>
      <c r="KSQ93" s="6">
        <f t="shared" si="638"/>
        <v>0</v>
      </c>
      <c r="KSR93" s="6">
        <f t="shared" si="638"/>
        <v>0</v>
      </c>
      <c r="KSS93" s="6">
        <f t="shared" si="638"/>
        <v>0</v>
      </c>
      <c r="KST93" s="6">
        <f t="shared" si="638"/>
        <v>0</v>
      </c>
      <c r="KSU93" s="6">
        <f t="shared" si="638"/>
        <v>0</v>
      </c>
      <c r="KSV93" s="6">
        <f t="shared" si="638"/>
        <v>0</v>
      </c>
      <c r="KSW93" s="6">
        <f t="shared" si="638"/>
        <v>0</v>
      </c>
      <c r="KSX93" s="6">
        <f t="shared" si="638"/>
        <v>0</v>
      </c>
      <c r="KSY93" s="6">
        <f t="shared" ref="KSY93:KVJ93" si="639">KSK95</f>
        <v>0</v>
      </c>
      <c r="KSZ93" s="6">
        <f t="shared" si="639"/>
        <v>0</v>
      </c>
      <c r="KTA93" s="6">
        <f t="shared" si="639"/>
        <v>0</v>
      </c>
      <c r="KTB93" s="6">
        <f t="shared" si="639"/>
        <v>0</v>
      </c>
      <c r="KTC93" s="6">
        <f t="shared" si="639"/>
        <v>0</v>
      </c>
      <c r="KTD93" s="6">
        <f t="shared" si="639"/>
        <v>0</v>
      </c>
      <c r="KTE93" s="6">
        <f t="shared" si="639"/>
        <v>0</v>
      </c>
      <c r="KTF93" s="6">
        <f t="shared" si="639"/>
        <v>0</v>
      </c>
      <c r="KTG93" s="6">
        <f t="shared" si="639"/>
        <v>0</v>
      </c>
      <c r="KTH93" s="6">
        <f t="shared" si="639"/>
        <v>0</v>
      </c>
      <c r="KTI93" s="6">
        <f t="shared" si="639"/>
        <v>0</v>
      </c>
      <c r="KTJ93" s="6">
        <f t="shared" si="639"/>
        <v>0</v>
      </c>
      <c r="KTK93" s="6">
        <f t="shared" si="639"/>
        <v>0</v>
      </c>
      <c r="KTL93" s="6">
        <f t="shared" si="639"/>
        <v>0</v>
      </c>
      <c r="KTM93" s="6">
        <f t="shared" si="639"/>
        <v>0</v>
      </c>
      <c r="KTN93" s="6">
        <f t="shared" si="639"/>
        <v>0</v>
      </c>
      <c r="KTO93" s="6">
        <f t="shared" si="639"/>
        <v>0</v>
      </c>
      <c r="KTP93" s="6">
        <f t="shared" si="639"/>
        <v>0</v>
      </c>
      <c r="KTQ93" s="6">
        <f t="shared" si="639"/>
        <v>0</v>
      </c>
      <c r="KTR93" s="6">
        <f t="shared" si="639"/>
        <v>0</v>
      </c>
      <c r="KTS93" s="6">
        <f t="shared" si="639"/>
        <v>0</v>
      </c>
      <c r="KTT93" s="6">
        <f t="shared" si="639"/>
        <v>0</v>
      </c>
      <c r="KTU93" s="6">
        <f t="shared" si="639"/>
        <v>0</v>
      </c>
      <c r="KTV93" s="6">
        <f t="shared" si="639"/>
        <v>0</v>
      </c>
      <c r="KTW93" s="6">
        <f t="shared" si="639"/>
        <v>0</v>
      </c>
      <c r="KTX93" s="6">
        <f t="shared" si="639"/>
        <v>0</v>
      </c>
      <c r="KTY93" s="6">
        <f t="shared" si="639"/>
        <v>0</v>
      </c>
      <c r="KTZ93" s="6">
        <f t="shared" si="639"/>
        <v>0</v>
      </c>
      <c r="KUA93" s="6">
        <f t="shared" si="639"/>
        <v>0</v>
      </c>
      <c r="KUB93" s="6">
        <f t="shared" si="639"/>
        <v>0</v>
      </c>
      <c r="KUC93" s="6">
        <f t="shared" si="639"/>
        <v>0</v>
      </c>
      <c r="KUD93" s="6">
        <f t="shared" si="639"/>
        <v>0</v>
      </c>
      <c r="KUE93" s="6">
        <f t="shared" si="639"/>
        <v>0</v>
      </c>
      <c r="KUF93" s="6">
        <f t="shared" si="639"/>
        <v>0</v>
      </c>
      <c r="KUG93" s="6">
        <f t="shared" si="639"/>
        <v>0</v>
      </c>
      <c r="KUH93" s="6">
        <f t="shared" si="639"/>
        <v>0</v>
      </c>
      <c r="KUI93" s="6">
        <f t="shared" si="639"/>
        <v>0</v>
      </c>
      <c r="KUJ93" s="6">
        <f t="shared" si="639"/>
        <v>0</v>
      </c>
      <c r="KUK93" s="6">
        <f t="shared" si="639"/>
        <v>0</v>
      </c>
      <c r="KUL93" s="6">
        <f t="shared" si="639"/>
        <v>0</v>
      </c>
      <c r="KUM93" s="6">
        <f t="shared" si="639"/>
        <v>0</v>
      </c>
      <c r="KUN93" s="6">
        <f t="shared" si="639"/>
        <v>0</v>
      </c>
      <c r="KUO93" s="6">
        <f t="shared" si="639"/>
        <v>0</v>
      </c>
      <c r="KUP93" s="6">
        <f t="shared" si="639"/>
        <v>0</v>
      </c>
      <c r="KUQ93" s="6">
        <f t="shared" si="639"/>
        <v>0</v>
      </c>
      <c r="KUR93" s="6">
        <f t="shared" si="639"/>
        <v>0</v>
      </c>
      <c r="KUS93" s="6">
        <f t="shared" si="639"/>
        <v>0</v>
      </c>
      <c r="KUT93" s="6">
        <f t="shared" si="639"/>
        <v>0</v>
      </c>
      <c r="KUU93" s="6">
        <f t="shared" si="639"/>
        <v>0</v>
      </c>
      <c r="KUV93" s="6">
        <f t="shared" si="639"/>
        <v>0</v>
      </c>
      <c r="KUW93" s="6">
        <f t="shared" si="639"/>
        <v>0</v>
      </c>
      <c r="KUX93" s="6">
        <f t="shared" si="639"/>
        <v>0</v>
      </c>
      <c r="KUY93" s="6">
        <f t="shared" si="639"/>
        <v>0</v>
      </c>
      <c r="KUZ93" s="6">
        <f t="shared" si="639"/>
        <v>0</v>
      </c>
      <c r="KVA93" s="6">
        <f t="shared" si="639"/>
        <v>0</v>
      </c>
      <c r="KVB93" s="6">
        <f t="shared" si="639"/>
        <v>0</v>
      </c>
      <c r="KVC93" s="6">
        <f t="shared" si="639"/>
        <v>0</v>
      </c>
      <c r="KVD93" s="6">
        <f t="shared" si="639"/>
        <v>0</v>
      </c>
      <c r="KVE93" s="6">
        <f t="shared" si="639"/>
        <v>0</v>
      </c>
      <c r="KVF93" s="6">
        <f t="shared" si="639"/>
        <v>0</v>
      </c>
      <c r="KVG93" s="6">
        <f t="shared" si="639"/>
        <v>0</v>
      </c>
      <c r="KVH93" s="6">
        <f t="shared" si="639"/>
        <v>0</v>
      </c>
      <c r="KVI93" s="6">
        <f t="shared" si="639"/>
        <v>0</v>
      </c>
      <c r="KVJ93" s="6">
        <f t="shared" si="639"/>
        <v>0</v>
      </c>
      <c r="KVK93" s="6">
        <f t="shared" ref="KVK93:KXV93" si="640">KUW95</f>
        <v>0</v>
      </c>
      <c r="KVL93" s="6">
        <f t="shared" si="640"/>
        <v>0</v>
      </c>
      <c r="KVM93" s="6">
        <f t="shared" si="640"/>
        <v>0</v>
      </c>
      <c r="KVN93" s="6">
        <f t="shared" si="640"/>
        <v>0</v>
      </c>
      <c r="KVO93" s="6">
        <f t="shared" si="640"/>
        <v>0</v>
      </c>
      <c r="KVP93" s="6">
        <f t="shared" si="640"/>
        <v>0</v>
      </c>
      <c r="KVQ93" s="6">
        <f t="shared" si="640"/>
        <v>0</v>
      </c>
      <c r="KVR93" s="6">
        <f t="shared" si="640"/>
        <v>0</v>
      </c>
      <c r="KVS93" s="6">
        <f t="shared" si="640"/>
        <v>0</v>
      </c>
      <c r="KVT93" s="6">
        <f t="shared" si="640"/>
        <v>0</v>
      </c>
      <c r="KVU93" s="6">
        <f t="shared" si="640"/>
        <v>0</v>
      </c>
      <c r="KVV93" s="6">
        <f t="shared" si="640"/>
        <v>0</v>
      </c>
      <c r="KVW93" s="6">
        <f t="shared" si="640"/>
        <v>0</v>
      </c>
      <c r="KVX93" s="6">
        <f t="shared" si="640"/>
        <v>0</v>
      </c>
      <c r="KVY93" s="6">
        <f t="shared" si="640"/>
        <v>0</v>
      </c>
      <c r="KVZ93" s="6">
        <f t="shared" si="640"/>
        <v>0</v>
      </c>
      <c r="KWA93" s="6">
        <f t="shared" si="640"/>
        <v>0</v>
      </c>
      <c r="KWB93" s="6">
        <f t="shared" si="640"/>
        <v>0</v>
      </c>
      <c r="KWC93" s="6">
        <f t="shared" si="640"/>
        <v>0</v>
      </c>
      <c r="KWD93" s="6">
        <f t="shared" si="640"/>
        <v>0</v>
      </c>
      <c r="KWE93" s="6">
        <f t="shared" si="640"/>
        <v>0</v>
      </c>
      <c r="KWF93" s="6">
        <f t="shared" si="640"/>
        <v>0</v>
      </c>
      <c r="KWG93" s="6">
        <f t="shared" si="640"/>
        <v>0</v>
      </c>
      <c r="KWH93" s="6">
        <f t="shared" si="640"/>
        <v>0</v>
      </c>
      <c r="KWI93" s="6">
        <f t="shared" si="640"/>
        <v>0</v>
      </c>
      <c r="KWJ93" s="6">
        <f t="shared" si="640"/>
        <v>0</v>
      </c>
      <c r="KWK93" s="6">
        <f t="shared" si="640"/>
        <v>0</v>
      </c>
      <c r="KWL93" s="6">
        <f t="shared" si="640"/>
        <v>0</v>
      </c>
      <c r="KWM93" s="6">
        <f t="shared" si="640"/>
        <v>0</v>
      </c>
      <c r="KWN93" s="6">
        <f t="shared" si="640"/>
        <v>0</v>
      </c>
      <c r="KWO93" s="6">
        <f t="shared" si="640"/>
        <v>0</v>
      </c>
      <c r="KWP93" s="6">
        <f t="shared" si="640"/>
        <v>0</v>
      </c>
      <c r="KWQ93" s="6">
        <f t="shared" si="640"/>
        <v>0</v>
      </c>
      <c r="KWR93" s="6">
        <f t="shared" si="640"/>
        <v>0</v>
      </c>
      <c r="KWS93" s="6">
        <f t="shared" si="640"/>
        <v>0</v>
      </c>
      <c r="KWT93" s="6">
        <f t="shared" si="640"/>
        <v>0</v>
      </c>
      <c r="KWU93" s="6">
        <f t="shared" si="640"/>
        <v>0</v>
      </c>
      <c r="KWV93" s="6">
        <f t="shared" si="640"/>
        <v>0</v>
      </c>
      <c r="KWW93" s="6">
        <f t="shared" si="640"/>
        <v>0</v>
      </c>
      <c r="KWX93" s="6">
        <f t="shared" si="640"/>
        <v>0</v>
      </c>
      <c r="KWY93" s="6">
        <f t="shared" si="640"/>
        <v>0</v>
      </c>
      <c r="KWZ93" s="6">
        <f t="shared" si="640"/>
        <v>0</v>
      </c>
      <c r="KXA93" s="6">
        <f t="shared" si="640"/>
        <v>0</v>
      </c>
      <c r="KXB93" s="6">
        <f t="shared" si="640"/>
        <v>0</v>
      </c>
      <c r="KXC93" s="6">
        <f t="shared" si="640"/>
        <v>0</v>
      </c>
      <c r="KXD93" s="6">
        <f t="shared" si="640"/>
        <v>0</v>
      </c>
      <c r="KXE93" s="6">
        <f t="shared" si="640"/>
        <v>0</v>
      </c>
      <c r="KXF93" s="6">
        <f t="shared" si="640"/>
        <v>0</v>
      </c>
      <c r="KXG93" s="6">
        <f t="shared" si="640"/>
        <v>0</v>
      </c>
      <c r="KXH93" s="6">
        <f t="shared" si="640"/>
        <v>0</v>
      </c>
      <c r="KXI93" s="6">
        <f t="shared" si="640"/>
        <v>0</v>
      </c>
      <c r="KXJ93" s="6">
        <f t="shared" si="640"/>
        <v>0</v>
      </c>
      <c r="KXK93" s="6">
        <f t="shared" si="640"/>
        <v>0</v>
      </c>
      <c r="KXL93" s="6">
        <f t="shared" si="640"/>
        <v>0</v>
      </c>
      <c r="KXM93" s="6">
        <f t="shared" si="640"/>
        <v>0</v>
      </c>
      <c r="KXN93" s="6">
        <f t="shared" si="640"/>
        <v>0</v>
      </c>
      <c r="KXO93" s="6">
        <f t="shared" si="640"/>
        <v>0</v>
      </c>
      <c r="KXP93" s="6">
        <f t="shared" si="640"/>
        <v>0</v>
      </c>
      <c r="KXQ93" s="6">
        <f t="shared" si="640"/>
        <v>0</v>
      </c>
      <c r="KXR93" s="6">
        <f t="shared" si="640"/>
        <v>0</v>
      </c>
      <c r="KXS93" s="6">
        <f t="shared" si="640"/>
        <v>0</v>
      </c>
      <c r="KXT93" s="6">
        <f t="shared" si="640"/>
        <v>0</v>
      </c>
      <c r="KXU93" s="6">
        <f t="shared" si="640"/>
        <v>0</v>
      </c>
      <c r="KXV93" s="6">
        <f t="shared" si="640"/>
        <v>0</v>
      </c>
      <c r="KXW93" s="6">
        <f t="shared" ref="KXW93:LAH93" si="641">KXI95</f>
        <v>0</v>
      </c>
      <c r="KXX93" s="6">
        <f t="shared" si="641"/>
        <v>0</v>
      </c>
      <c r="KXY93" s="6">
        <f t="shared" si="641"/>
        <v>0</v>
      </c>
      <c r="KXZ93" s="6">
        <f t="shared" si="641"/>
        <v>0</v>
      </c>
      <c r="KYA93" s="6">
        <f t="shared" si="641"/>
        <v>0</v>
      </c>
      <c r="KYB93" s="6">
        <f t="shared" si="641"/>
        <v>0</v>
      </c>
      <c r="KYC93" s="6">
        <f t="shared" si="641"/>
        <v>0</v>
      </c>
      <c r="KYD93" s="6">
        <f t="shared" si="641"/>
        <v>0</v>
      </c>
      <c r="KYE93" s="6">
        <f t="shared" si="641"/>
        <v>0</v>
      </c>
      <c r="KYF93" s="6">
        <f t="shared" si="641"/>
        <v>0</v>
      </c>
      <c r="KYG93" s="6">
        <f t="shared" si="641"/>
        <v>0</v>
      </c>
      <c r="KYH93" s="6">
        <f t="shared" si="641"/>
        <v>0</v>
      </c>
      <c r="KYI93" s="6">
        <f t="shared" si="641"/>
        <v>0</v>
      </c>
      <c r="KYJ93" s="6">
        <f t="shared" si="641"/>
        <v>0</v>
      </c>
      <c r="KYK93" s="6">
        <f t="shared" si="641"/>
        <v>0</v>
      </c>
      <c r="KYL93" s="6">
        <f t="shared" si="641"/>
        <v>0</v>
      </c>
      <c r="KYM93" s="6">
        <f t="shared" si="641"/>
        <v>0</v>
      </c>
      <c r="KYN93" s="6">
        <f t="shared" si="641"/>
        <v>0</v>
      </c>
      <c r="KYO93" s="6">
        <f t="shared" si="641"/>
        <v>0</v>
      </c>
      <c r="KYP93" s="6">
        <f t="shared" si="641"/>
        <v>0</v>
      </c>
      <c r="KYQ93" s="6">
        <f t="shared" si="641"/>
        <v>0</v>
      </c>
      <c r="KYR93" s="6">
        <f t="shared" si="641"/>
        <v>0</v>
      </c>
      <c r="KYS93" s="6">
        <f t="shared" si="641"/>
        <v>0</v>
      </c>
      <c r="KYT93" s="6">
        <f t="shared" si="641"/>
        <v>0</v>
      </c>
      <c r="KYU93" s="6">
        <f t="shared" si="641"/>
        <v>0</v>
      </c>
      <c r="KYV93" s="6">
        <f t="shared" si="641"/>
        <v>0</v>
      </c>
      <c r="KYW93" s="6">
        <f t="shared" si="641"/>
        <v>0</v>
      </c>
      <c r="KYX93" s="6">
        <f t="shared" si="641"/>
        <v>0</v>
      </c>
      <c r="KYY93" s="6">
        <f t="shared" si="641"/>
        <v>0</v>
      </c>
      <c r="KYZ93" s="6">
        <f t="shared" si="641"/>
        <v>0</v>
      </c>
      <c r="KZA93" s="6">
        <f t="shared" si="641"/>
        <v>0</v>
      </c>
      <c r="KZB93" s="6">
        <f t="shared" si="641"/>
        <v>0</v>
      </c>
      <c r="KZC93" s="6">
        <f t="shared" si="641"/>
        <v>0</v>
      </c>
      <c r="KZD93" s="6">
        <f t="shared" si="641"/>
        <v>0</v>
      </c>
      <c r="KZE93" s="6">
        <f t="shared" si="641"/>
        <v>0</v>
      </c>
      <c r="KZF93" s="6">
        <f t="shared" si="641"/>
        <v>0</v>
      </c>
      <c r="KZG93" s="6">
        <f t="shared" si="641"/>
        <v>0</v>
      </c>
      <c r="KZH93" s="6">
        <f t="shared" si="641"/>
        <v>0</v>
      </c>
      <c r="KZI93" s="6">
        <f t="shared" si="641"/>
        <v>0</v>
      </c>
      <c r="KZJ93" s="6">
        <f t="shared" si="641"/>
        <v>0</v>
      </c>
      <c r="KZK93" s="6">
        <f t="shared" si="641"/>
        <v>0</v>
      </c>
      <c r="KZL93" s="6">
        <f t="shared" si="641"/>
        <v>0</v>
      </c>
      <c r="KZM93" s="6">
        <f t="shared" si="641"/>
        <v>0</v>
      </c>
      <c r="KZN93" s="6">
        <f t="shared" si="641"/>
        <v>0</v>
      </c>
      <c r="KZO93" s="6">
        <f t="shared" si="641"/>
        <v>0</v>
      </c>
      <c r="KZP93" s="6">
        <f t="shared" si="641"/>
        <v>0</v>
      </c>
      <c r="KZQ93" s="6">
        <f t="shared" si="641"/>
        <v>0</v>
      </c>
      <c r="KZR93" s="6">
        <f t="shared" si="641"/>
        <v>0</v>
      </c>
      <c r="KZS93" s="6">
        <f t="shared" si="641"/>
        <v>0</v>
      </c>
      <c r="KZT93" s="6">
        <f t="shared" si="641"/>
        <v>0</v>
      </c>
      <c r="KZU93" s="6">
        <f t="shared" si="641"/>
        <v>0</v>
      </c>
      <c r="KZV93" s="6">
        <f t="shared" si="641"/>
        <v>0</v>
      </c>
      <c r="KZW93" s="6">
        <f t="shared" si="641"/>
        <v>0</v>
      </c>
      <c r="KZX93" s="6">
        <f t="shared" si="641"/>
        <v>0</v>
      </c>
      <c r="KZY93" s="6">
        <f t="shared" si="641"/>
        <v>0</v>
      </c>
      <c r="KZZ93" s="6">
        <f t="shared" si="641"/>
        <v>0</v>
      </c>
      <c r="LAA93" s="6">
        <f t="shared" si="641"/>
        <v>0</v>
      </c>
      <c r="LAB93" s="6">
        <f t="shared" si="641"/>
        <v>0</v>
      </c>
      <c r="LAC93" s="6">
        <f t="shared" si="641"/>
        <v>0</v>
      </c>
      <c r="LAD93" s="6">
        <f t="shared" si="641"/>
        <v>0</v>
      </c>
      <c r="LAE93" s="6">
        <f t="shared" si="641"/>
        <v>0</v>
      </c>
      <c r="LAF93" s="6">
        <f t="shared" si="641"/>
        <v>0</v>
      </c>
      <c r="LAG93" s="6">
        <f t="shared" si="641"/>
        <v>0</v>
      </c>
      <c r="LAH93" s="6">
        <f t="shared" si="641"/>
        <v>0</v>
      </c>
      <c r="LAI93" s="6">
        <f t="shared" ref="LAI93:LCT93" si="642">KZU95</f>
        <v>0</v>
      </c>
      <c r="LAJ93" s="6">
        <f t="shared" si="642"/>
        <v>0</v>
      </c>
      <c r="LAK93" s="6">
        <f t="shared" si="642"/>
        <v>0</v>
      </c>
      <c r="LAL93" s="6">
        <f t="shared" si="642"/>
        <v>0</v>
      </c>
      <c r="LAM93" s="6">
        <f t="shared" si="642"/>
        <v>0</v>
      </c>
      <c r="LAN93" s="6">
        <f t="shared" si="642"/>
        <v>0</v>
      </c>
      <c r="LAO93" s="6">
        <f t="shared" si="642"/>
        <v>0</v>
      </c>
      <c r="LAP93" s="6">
        <f t="shared" si="642"/>
        <v>0</v>
      </c>
      <c r="LAQ93" s="6">
        <f t="shared" si="642"/>
        <v>0</v>
      </c>
      <c r="LAR93" s="6">
        <f t="shared" si="642"/>
        <v>0</v>
      </c>
      <c r="LAS93" s="6">
        <f t="shared" si="642"/>
        <v>0</v>
      </c>
      <c r="LAT93" s="6">
        <f t="shared" si="642"/>
        <v>0</v>
      </c>
      <c r="LAU93" s="6">
        <f t="shared" si="642"/>
        <v>0</v>
      </c>
      <c r="LAV93" s="6">
        <f t="shared" si="642"/>
        <v>0</v>
      </c>
      <c r="LAW93" s="6">
        <f t="shared" si="642"/>
        <v>0</v>
      </c>
      <c r="LAX93" s="6">
        <f t="shared" si="642"/>
        <v>0</v>
      </c>
      <c r="LAY93" s="6">
        <f t="shared" si="642"/>
        <v>0</v>
      </c>
      <c r="LAZ93" s="6">
        <f t="shared" si="642"/>
        <v>0</v>
      </c>
      <c r="LBA93" s="6">
        <f t="shared" si="642"/>
        <v>0</v>
      </c>
      <c r="LBB93" s="6">
        <f t="shared" si="642"/>
        <v>0</v>
      </c>
      <c r="LBC93" s="6">
        <f t="shared" si="642"/>
        <v>0</v>
      </c>
      <c r="LBD93" s="6">
        <f t="shared" si="642"/>
        <v>0</v>
      </c>
      <c r="LBE93" s="6">
        <f t="shared" si="642"/>
        <v>0</v>
      </c>
      <c r="LBF93" s="6">
        <f t="shared" si="642"/>
        <v>0</v>
      </c>
      <c r="LBG93" s="6">
        <f t="shared" si="642"/>
        <v>0</v>
      </c>
      <c r="LBH93" s="6">
        <f t="shared" si="642"/>
        <v>0</v>
      </c>
      <c r="LBI93" s="6">
        <f t="shared" si="642"/>
        <v>0</v>
      </c>
      <c r="LBJ93" s="6">
        <f t="shared" si="642"/>
        <v>0</v>
      </c>
      <c r="LBK93" s="6">
        <f t="shared" si="642"/>
        <v>0</v>
      </c>
      <c r="LBL93" s="6">
        <f t="shared" si="642"/>
        <v>0</v>
      </c>
      <c r="LBM93" s="6">
        <f t="shared" si="642"/>
        <v>0</v>
      </c>
      <c r="LBN93" s="6">
        <f t="shared" si="642"/>
        <v>0</v>
      </c>
      <c r="LBO93" s="6">
        <f t="shared" si="642"/>
        <v>0</v>
      </c>
      <c r="LBP93" s="6">
        <f t="shared" si="642"/>
        <v>0</v>
      </c>
      <c r="LBQ93" s="6">
        <f t="shared" si="642"/>
        <v>0</v>
      </c>
      <c r="LBR93" s="6">
        <f t="shared" si="642"/>
        <v>0</v>
      </c>
      <c r="LBS93" s="6">
        <f t="shared" si="642"/>
        <v>0</v>
      </c>
      <c r="LBT93" s="6">
        <f t="shared" si="642"/>
        <v>0</v>
      </c>
      <c r="LBU93" s="6">
        <f t="shared" si="642"/>
        <v>0</v>
      </c>
      <c r="LBV93" s="6">
        <f t="shared" si="642"/>
        <v>0</v>
      </c>
      <c r="LBW93" s="6">
        <f t="shared" si="642"/>
        <v>0</v>
      </c>
      <c r="LBX93" s="6">
        <f t="shared" si="642"/>
        <v>0</v>
      </c>
      <c r="LBY93" s="6">
        <f t="shared" si="642"/>
        <v>0</v>
      </c>
      <c r="LBZ93" s="6">
        <f t="shared" si="642"/>
        <v>0</v>
      </c>
      <c r="LCA93" s="6">
        <f t="shared" si="642"/>
        <v>0</v>
      </c>
      <c r="LCB93" s="6">
        <f t="shared" si="642"/>
        <v>0</v>
      </c>
      <c r="LCC93" s="6">
        <f t="shared" si="642"/>
        <v>0</v>
      </c>
      <c r="LCD93" s="6">
        <f t="shared" si="642"/>
        <v>0</v>
      </c>
      <c r="LCE93" s="6">
        <f t="shared" si="642"/>
        <v>0</v>
      </c>
      <c r="LCF93" s="6">
        <f t="shared" si="642"/>
        <v>0</v>
      </c>
      <c r="LCG93" s="6">
        <f t="shared" si="642"/>
        <v>0</v>
      </c>
      <c r="LCH93" s="6">
        <f t="shared" si="642"/>
        <v>0</v>
      </c>
      <c r="LCI93" s="6">
        <f t="shared" si="642"/>
        <v>0</v>
      </c>
      <c r="LCJ93" s="6">
        <f t="shared" si="642"/>
        <v>0</v>
      </c>
      <c r="LCK93" s="6">
        <f t="shared" si="642"/>
        <v>0</v>
      </c>
      <c r="LCL93" s="6">
        <f t="shared" si="642"/>
        <v>0</v>
      </c>
      <c r="LCM93" s="6">
        <f t="shared" si="642"/>
        <v>0</v>
      </c>
      <c r="LCN93" s="6">
        <f t="shared" si="642"/>
        <v>0</v>
      </c>
      <c r="LCO93" s="6">
        <f t="shared" si="642"/>
        <v>0</v>
      </c>
      <c r="LCP93" s="6">
        <f t="shared" si="642"/>
        <v>0</v>
      </c>
      <c r="LCQ93" s="6">
        <f t="shared" si="642"/>
        <v>0</v>
      </c>
      <c r="LCR93" s="6">
        <f t="shared" si="642"/>
        <v>0</v>
      </c>
      <c r="LCS93" s="6">
        <f t="shared" si="642"/>
        <v>0</v>
      </c>
      <c r="LCT93" s="6">
        <f t="shared" si="642"/>
        <v>0</v>
      </c>
      <c r="LCU93" s="6">
        <f t="shared" ref="LCU93:LFF93" si="643">LCG95</f>
        <v>0</v>
      </c>
      <c r="LCV93" s="6">
        <f t="shared" si="643"/>
        <v>0</v>
      </c>
      <c r="LCW93" s="6">
        <f t="shared" si="643"/>
        <v>0</v>
      </c>
      <c r="LCX93" s="6">
        <f t="shared" si="643"/>
        <v>0</v>
      </c>
      <c r="LCY93" s="6">
        <f t="shared" si="643"/>
        <v>0</v>
      </c>
      <c r="LCZ93" s="6">
        <f t="shared" si="643"/>
        <v>0</v>
      </c>
      <c r="LDA93" s="6">
        <f t="shared" si="643"/>
        <v>0</v>
      </c>
      <c r="LDB93" s="6">
        <f t="shared" si="643"/>
        <v>0</v>
      </c>
      <c r="LDC93" s="6">
        <f t="shared" si="643"/>
        <v>0</v>
      </c>
      <c r="LDD93" s="6">
        <f t="shared" si="643"/>
        <v>0</v>
      </c>
      <c r="LDE93" s="6">
        <f t="shared" si="643"/>
        <v>0</v>
      </c>
      <c r="LDF93" s="6">
        <f t="shared" si="643"/>
        <v>0</v>
      </c>
      <c r="LDG93" s="6">
        <f t="shared" si="643"/>
        <v>0</v>
      </c>
      <c r="LDH93" s="6">
        <f t="shared" si="643"/>
        <v>0</v>
      </c>
      <c r="LDI93" s="6">
        <f t="shared" si="643"/>
        <v>0</v>
      </c>
      <c r="LDJ93" s="6">
        <f t="shared" si="643"/>
        <v>0</v>
      </c>
      <c r="LDK93" s="6">
        <f t="shared" si="643"/>
        <v>0</v>
      </c>
      <c r="LDL93" s="6">
        <f t="shared" si="643"/>
        <v>0</v>
      </c>
      <c r="LDM93" s="6">
        <f t="shared" si="643"/>
        <v>0</v>
      </c>
      <c r="LDN93" s="6">
        <f t="shared" si="643"/>
        <v>0</v>
      </c>
      <c r="LDO93" s="6">
        <f t="shared" si="643"/>
        <v>0</v>
      </c>
      <c r="LDP93" s="6">
        <f t="shared" si="643"/>
        <v>0</v>
      </c>
      <c r="LDQ93" s="6">
        <f t="shared" si="643"/>
        <v>0</v>
      </c>
      <c r="LDR93" s="6">
        <f t="shared" si="643"/>
        <v>0</v>
      </c>
      <c r="LDS93" s="6">
        <f t="shared" si="643"/>
        <v>0</v>
      </c>
      <c r="LDT93" s="6">
        <f t="shared" si="643"/>
        <v>0</v>
      </c>
      <c r="LDU93" s="6">
        <f t="shared" si="643"/>
        <v>0</v>
      </c>
      <c r="LDV93" s="6">
        <f t="shared" si="643"/>
        <v>0</v>
      </c>
      <c r="LDW93" s="6">
        <f t="shared" si="643"/>
        <v>0</v>
      </c>
      <c r="LDX93" s="6">
        <f t="shared" si="643"/>
        <v>0</v>
      </c>
      <c r="LDY93" s="6">
        <f t="shared" si="643"/>
        <v>0</v>
      </c>
      <c r="LDZ93" s="6">
        <f t="shared" si="643"/>
        <v>0</v>
      </c>
      <c r="LEA93" s="6">
        <f t="shared" si="643"/>
        <v>0</v>
      </c>
      <c r="LEB93" s="6">
        <f t="shared" si="643"/>
        <v>0</v>
      </c>
      <c r="LEC93" s="6">
        <f t="shared" si="643"/>
        <v>0</v>
      </c>
      <c r="LED93" s="6">
        <f t="shared" si="643"/>
        <v>0</v>
      </c>
      <c r="LEE93" s="6">
        <f t="shared" si="643"/>
        <v>0</v>
      </c>
      <c r="LEF93" s="6">
        <f t="shared" si="643"/>
        <v>0</v>
      </c>
      <c r="LEG93" s="6">
        <f t="shared" si="643"/>
        <v>0</v>
      </c>
      <c r="LEH93" s="6">
        <f t="shared" si="643"/>
        <v>0</v>
      </c>
      <c r="LEI93" s="6">
        <f t="shared" si="643"/>
        <v>0</v>
      </c>
      <c r="LEJ93" s="6">
        <f t="shared" si="643"/>
        <v>0</v>
      </c>
      <c r="LEK93" s="6">
        <f t="shared" si="643"/>
        <v>0</v>
      </c>
      <c r="LEL93" s="6">
        <f t="shared" si="643"/>
        <v>0</v>
      </c>
      <c r="LEM93" s="6">
        <f t="shared" si="643"/>
        <v>0</v>
      </c>
      <c r="LEN93" s="6">
        <f t="shared" si="643"/>
        <v>0</v>
      </c>
      <c r="LEO93" s="6">
        <f t="shared" si="643"/>
        <v>0</v>
      </c>
      <c r="LEP93" s="6">
        <f t="shared" si="643"/>
        <v>0</v>
      </c>
      <c r="LEQ93" s="6">
        <f t="shared" si="643"/>
        <v>0</v>
      </c>
      <c r="LER93" s="6">
        <f t="shared" si="643"/>
        <v>0</v>
      </c>
      <c r="LES93" s="6">
        <f t="shared" si="643"/>
        <v>0</v>
      </c>
      <c r="LET93" s="6">
        <f t="shared" si="643"/>
        <v>0</v>
      </c>
      <c r="LEU93" s="6">
        <f t="shared" si="643"/>
        <v>0</v>
      </c>
      <c r="LEV93" s="6">
        <f t="shared" si="643"/>
        <v>0</v>
      </c>
      <c r="LEW93" s="6">
        <f t="shared" si="643"/>
        <v>0</v>
      </c>
      <c r="LEX93" s="6">
        <f t="shared" si="643"/>
        <v>0</v>
      </c>
      <c r="LEY93" s="6">
        <f t="shared" si="643"/>
        <v>0</v>
      </c>
      <c r="LEZ93" s="6">
        <f t="shared" si="643"/>
        <v>0</v>
      </c>
      <c r="LFA93" s="6">
        <f t="shared" si="643"/>
        <v>0</v>
      </c>
      <c r="LFB93" s="6">
        <f t="shared" si="643"/>
        <v>0</v>
      </c>
      <c r="LFC93" s="6">
        <f t="shared" si="643"/>
        <v>0</v>
      </c>
      <c r="LFD93" s="6">
        <f t="shared" si="643"/>
        <v>0</v>
      </c>
      <c r="LFE93" s="6">
        <f t="shared" si="643"/>
        <v>0</v>
      </c>
      <c r="LFF93" s="6">
        <f t="shared" si="643"/>
        <v>0</v>
      </c>
      <c r="LFG93" s="6">
        <f t="shared" ref="LFG93:LHR93" si="644">LES95</f>
        <v>0</v>
      </c>
      <c r="LFH93" s="6">
        <f t="shared" si="644"/>
        <v>0</v>
      </c>
      <c r="LFI93" s="6">
        <f t="shared" si="644"/>
        <v>0</v>
      </c>
      <c r="LFJ93" s="6">
        <f t="shared" si="644"/>
        <v>0</v>
      </c>
      <c r="LFK93" s="6">
        <f t="shared" si="644"/>
        <v>0</v>
      </c>
      <c r="LFL93" s="6">
        <f t="shared" si="644"/>
        <v>0</v>
      </c>
      <c r="LFM93" s="6">
        <f t="shared" si="644"/>
        <v>0</v>
      </c>
      <c r="LFN93" s="6">
        <f t="shared" si="644"/>
        <v>0</v>
      </c>
      <c r="LFO93" s="6">
        <f t="shared" si="644"/>
        <v>0</v>
      </c>
      <c r="LFP93" s="6">
        <f t="shared" si="644"/>
        <v>0</v>
      </c>
      <c r="LFQ93" s="6">
        <f t="shared" si="644"/>
        <v>0</v>
      </c>
      <c r="LFR93" s="6">
        <f t="shared" si="644"/>
        <v>0</v>
      </c>
      <c r="LFS93" s="6">
        <f t="shared" si="644"/>
        <v>0</v>
      </c>
      <c r="LFT93" s="6">
        <f t="shared" si="644"/>
        <v>0</v>
      </c>
      <c r="LFU93" s="6">
        <f t="shared" si="644"/>
        <v>0</v>
      </c>
      <c r="LFV93" s="6">
        <f t="shared" si="644"/>
        <v>0</v>
      </c>
      <c r="LFW93" s="6">
        <f t="shared" si="644"/>
        <v>0</v>
      </c>
      <c r="LFX93" s="6">
        <f t="shared" si="644"/>
        <v>0</v>
      </c>
      <c r="LFY93" s="6">
        <f t="shared" si="644"/>
        <v>0</v>
      </c>
      <c r="LFZ93" s="6">
        <f t="shared" si="644"/>
        <v>0</v>
      </c>
      <c r="LGA93" s="6">
        <f t="shared" si="644"/>
        <v>0</v>
      </c>
      <c r="LGB93" s="6">
        <f t="shared" si="644"/>
        <v>0</v>
      </c>
      <c r="LGC93" s="6">
        <f t="shared" si="644"/>
        <v>0</v>
      </c>
      <c r="LGD93" s="6">
        <f t="shared" si="644"/>
        <v>0</v>
      </c>
      <c r="LGE93" s="6">
        <f t="shared" si="644"/>
        <v>0</v>
      </c>
      <c r="LGF93" s="6">
        <f t="shared" si="644"/>
        <v>0</v>
      </c>
      <c r="LGG93" s="6">
        <f t="shared" si="644"/>
        <v>0</v>
      </c>
      <c r="LGH93" s="6">
        <f t="shared" si="644"/>
        <v>0</v>
      </c>
      <c r="LGI93" s="6">
        <f t="shared" si="644"/>
        <v>0</v>
      </c>
      <c r="LGJ93" s="6">
        <f t="shared" si="644"/>
        <v>0</v>
      </c>
      <c r="LGK93" s="6">
        <f t="shared" si="644"/>
        <v>0</v>
      </c>
      <c r="LGL93" s="6">
        <f t="shared" si="644"/>
        <v>0</v>
      </c>
      <c r="LGM93" s="6">
        <f t="shared" si="644"/>
        <v>0</v>
      </c>
      <c r="LGN93" s="6">
        <f t="shared" si="644"/>
        <v>0</v>
      </c>
      <c r="LGO93" s="6">
        <f t="shared" si="644"/>
        <v>0</v>
      </c>
      <c r="LGP93" s="6">
        <f t="shared" si="644"/>
        <v>0</v>
      </c>
      <c r="LGQ93" s="6">
        <f t="shared" si="644"/>
        <v>0</v>
      </c>
      <c r="LGR93" s="6">
        <f t="shared" si="644"/>
        <v>0</v>
      </c>
      <c r="LGS93" s="6">
        <f t="shared" si="644"/>
        <v>0</v>
      </c>
      <c r="LGT93" s="6">
        <f t="shared" si="644"/>
        <v>0</v>
      </c>
      <c r="LGU93" s="6">
        <f t="shared" si="644"/>
        <v>0</v>
      </c>
      <c r="LGV93" s="6">
        <f t="shared" si="644"/>
        <v>0</v>
      </c>
      <c r="LGW93" s="6">
        <f t="shared" si="644"/>
        <v>0</v>
      </c>
      <c r="LGX93" s="6">
        <f t="shared" si="644"/>
        <v>0</v>
      </c>
      <c r="LGY93" s="6">
        <f t="shared" si="644"/>
        <v>0</v>
      </c>
      <c r="LGZ93" s="6">
        <f t="shared" si="644"/>
        <v>0</v>
      </c>
      <c r="LHA93" s="6">
        <f t="shared" si="644"/>
        <v>0</v>
      </c>
      <c r="LHB93" s="6">
        <f t="shared" si="644"/>
        <v>0</v>
      </c>
      <c r="LHC93" s="6">
        <f t="shared" si="644"/>
        <v>0</v>
      </c>
      <c r="LHD93" s="6">
        <f t="shared" si="644"/>
        <v>0</v>
      </c>
      <c r="LHE93" s="6">
        <f t="shared" si="644"/>
        <v>0</v>
      </c>
      <c r="LHF93" s="6">
        <f t="shared" si="644"/>
        <v>0</v>
      </c>
      <c r="LHG93" s="6">
        <f t="shared" si="644"/>
        <v>0</v>
      </c>
      <c r="LHH93" s="6">
        <f t="shared" si="644"/>
        <v>0</v>
      </c>
      <c r="LHI93" s="6">
        <f t="shared" si="644"/>
        <v>0</v>
      </c>
      <c r="LHJ93" s="6">
        <f t="shared" si="644"/>
        <v>0</v>
      </c>
      <c r="LHK93" s="6">
        <f t="shared" si="644"/>
        <v>0</v>
      </c>
      <c r="LHL93" s="6">
        <f t="shared" si="644"/>
        <v>0</v>
      </c>
      <c r="LHM93" s="6">
        <f t="shared" si="644"/>
        <v>0</v>
      </c>
      <c r="LHN93" s="6">
        <f t="shared" si="644"/>
        <v>0</v>
      </c>
      <c r="LHO93" s="6">
        <f t="shared" si="644"/>
        <v>0</v>
      </c>
      <c r="LHP93" s="6">
        <f t="shared" si="644"/>
        <v>0</v>
      </c>
      <c r="LHQ93" s="6">
        <f t="shared" si="644"/>
        <v>0</v>
      </c>
      <c r="LHR93" s="6">
        <f t="shared" si="644"/>
        <v>0</v>
      </c>
      <c r="LHS93" s="6">
        <f t="shared" ref="LHS93:LKD93" si="645">LHE95</f>
        <v>0</v>
      </c>
      <c r="LHT93" s="6">
        <f t="shared" si="645"/>
        <v>0</v>
      </c>
      <c r="LHU93" s="6">
        <f t="shared" si="645"/>
        <v>0</v>
      </c>
      <c r="LHV93" s="6">
        <f t="shared" si="645"/>
        <v>0</v>
      </c>
      <c r="LHW93" s="6">
        <f t="shared" si="645"/>
        <v>0</v>
      </c>
      <c r="LHX93" s="6">
        <f t="shared" si="645"/>
        <v>0</v>
      </c>
      <c r="LHY93" s="6">
        <f t="shared" si="645"/>
        <v>0</v>
      </c>
      <c r="LHZ93" s="6">
        <f t="shared" si="645"/>
        <v>0</v>
      </c>
      <c r="LIA93" s="6">
        <f t="shared" si="645"/>
        <v>0</v>
      </c>
      <c r="LIB93" s="6">
        <f t="shared" si="645"/>
        <v>0</v>
      </c>
      <c r="LIC93" s="6">
        <f t="shared" si="645"/>
        <v>0</v>
      </c>
      <c r="LID93" s="6">
        <f t="shared" si="645"/>
        <v>0</v>
      </c>
      <c r="LIE93" s="6">
        <f t="shared" si="645"/>
        <v>0</v>
      </c>
      <c r="LIF93" s="6">
        <f t="shared" si="645"/>
        <v>0</v>
      </c>
      <c r="LIG93" s="6">
        <f t="shared" si="645"/>
        <v>0</v>
      </c>
      <c r="LIH93" s="6">
        <f t="shared" si="645"/>
        <v>0</v>
      </c>
      <c r="LII93" s="6">
        <f t="shared" si="645"/>
        <v>0</v>
      </c>
      <c r="LIJ93" s="6">
        <f t="shared" si="645"/>
        <v>0</v>
      </c>
      <c r="LIK93" s="6">
        <f t="shared" si="645"/>
        <v>0</v>
      </c>
      <c r="LIL93" s="6">
        <f t="shared" si="645"/>
        <v>0</v>
      </c>
      <c r="LIM93" s="6">
        <f t="shared" si="645"/>
        <v>0</v>
      </c>
      <c r="LIN93" s="6">
        <f t="shared" si="645"/>
        <v>0</v>
      </c>
      <c r="LIO93" s="6">
        <f t="shared" si="645"/>
        <v>0</v>
      </c>
      <c r="LIP93" s="6">
        <f t="shared" si="645"/>
        <v>0</v>
      </c>
      <c r="LIQ93" s="6">
        <f t="shared" si="645"/>
        <v>0</v>
      </c>
      <c r="LIR93" s="6">
        <f t="shared" si="645"/>
        <v>0</v>
      </c>
      <c r="LIS93" s="6">
        <f t="shared" si="645"/>
        <v>0</v>
      </c>
      <c r="LIT93" s="6">
        <f t="shared" si="645"/>
        <v>0</v>
      </c>
      <c r="LIU93" s="6">
        <f t="shared" si="645"/>
        <v>0</v>
      </c>
      <c r="LIV93" s="6">
        <f t="shared" si="645"/>
        <v>0</v>
      </c>
      <c r="LIW93" s="6">
        <f t="shared" si="645"/>
        <v>0</v>
      </c>
      <c r="LIX93" s="6">
        <f t="shared" si="645"/>
        <v>0</v>
      </c>
      <c r="LIY93" s="6">
        <f t="shared" si="645"/>
        <v>0</v>
      </c>
      <c r="LIZ93" s="6">
        <f t="shared" si="645"/>
        <v>0</v>
      </c>
      <c r="LJA93" s="6">
        <f t="shared" si="645"/>
        <v>0</v>
      </c>
      <c r="LJB93" s="6">
        <f t="shared" si="645"/>
        <v>0</v>
      </c>
      <c r="LJC93" s="6">
        <f t="shared" si="645"/>
        <v>0</v>
      </c>
      <c r="LJD93" s="6">
        <f t="shared" si="645"/>
        <v>0</v>
      </c>
      <c r="LJE93" s="6">
        <f t="shared" si="645"/>
        <v>0</v>
      </c>
      <c r="LJF93" s="6">
        <f t="shared" si="645"/>
        <v>0</v>
      </c>
      <c r="LJG93" s="6">
        <f t="shared" si="645"/>
        <v>0</v>
      </c>
      <c r="LJH93" s="6">
        <f t="shared" si="645"/>
        <v>0</v>
      </c>
      <c r="LJI93" s="6">
        <f t="shared" si="645"/>
        <v>0</v>
      </c>
      <c r="LJJ93" s="6">
        <f t="shared" si="645"/>
        <v>0</v>
      </c>
      <c r="LJK93" s="6">
        <f t="shared" si="645"/>
        <v>0</v>
      </c>
      <c r="LJL93" s="6">
        <f t="shared" si="645"/>
        <v>0</v>
      </c>
      <c r="LJM93" s="6">
        <f t="shared" si="645"/>
        <v>0</v>
      </c>
      <c r="LJN93" s="6">
        <f t="shared" si="645"/>
        <v>0</v>
      </c>
      <c r="LJO93" s="6">
        <f t="shared" si="645"/>
        <v>0</v>
      </c>
      <c r="LJP93" s="6">
        <f t="shared" si="645"/>
        <v>0</v>
      </c>
      <c r="LJQ93" s="6">
        <f t="shared" si="645"/>
        <v>0</v>
      </c>
      <c r="LJR93" s="6">
        <f t="shared" si="645"/>
        <v>0</v>
      </c>
      <c r="LJS93" s="6">
        <f t="shared" si="645"/>
        <v>0</v>
      </c>
      <c r="LJT93" s="6">
        <f t="shared" si="645"/>
        <v>0</v>
      </c>
      <c r="LJU93" s="6">
        <f t="shared" si="645"/>
        <v>0</v>
      </c>
      <c r="LJV93" s="6">
        <f t="shared" si="645"/>
        <v>0</v>
      </c>
      <c r="LJW93" s="6">
        <f t="shared" si="645"/>
        <v>0</v>
      </c>
      <c r="LJX93" s="6">
        <f t="shared" si="645"/>
        <v>0</v>
      </c>
      <c r="LJY93" s="6">
        <f t="shared" si="645"/>
        <v>0</v>
      </c>
      <c r="LJZ93" s="6">
        <f t="shared" si="645"/>
        <v>0</v>
      </c>
      <c r="LKA93" s="6">
        <f t="shared" si="645"/>
        <v>0</v>
      </c>
      <c r="LKB93" s="6">
        <f t="shared" si="645"/>
        <v>0</v>
      </c>
      <c r="LKC93" s="6">
        <f t="shared" si="645"/>
        <v>0</v>
      </c>
      <c r="LKD93" s="6">
        <f t="shared" si="645"/>
        <v>0</v>
      </c>
      <c r="LKE93" s="6">
        <f t="shared" ref="LKE93:LMP93" si="646">LJQ95</f>
        <v>0</v>
      </c>
      <c r="LKF93" s="6">
        <f t="shared" si="646"/>
        <v>0</v>
      </c>
      <c r="LKG93" s="6">
        <f t="shared" si="646"/>
        <v>0</v>
      </c>
      <c r="LKH93" s="6">
        <f t="shared" si="646"/>
        <v>0</v>
      </c>
      <c r="LKI93" s="6">
        <f t="shared" si="646"/>
        <v>0</v>
      </c>
      <c r="LKJ93" s="6">
        <f t="shared" si="646"/>
        <v>0</v>
      </c>
      <c r="LKK93" s="6">
        <f t="shared" si="646"/>
        <v>0</v>
      </c>
      <c r="LKL93" s="6">
        <f t="shared" si="646"/>
        <v>0</v>
      </c>
      <c r="LKM93" s="6">
        <f t="shared" si="646"/>
        <v>0</v>
      </c>
      <c r="LKN93" s="6">
        <f t="shared" si="646"/>
        <v>0</v>
      </c>
      <c r="LKO93" s="6">
        <f t="shared" si="646"/>
        <v>0</v>
      </c>
      <c r="LKP93" s="6">
        <f t="shared" si="646"/>
        <v>0</v>
      </c>
      <c r="LKQ93" s="6">
        <f t="shared" si="646"/>
        <v>0</v>
      </c>
      <c r="LKR93" s="6">
        <f t="shared" si="646"/>
        <v>0</v>
      </c>
      <c r="LKS93" s="6">
        <f t="shared" si="646"/>
        <v>0</v>
      </c>
      <c r="LKT93" s="6">
        <f t="shared" si="646"/>
        <v>0</v>
      </c>
      <c r="LKU93" s="6">
        <f t="shared" si="646"/>
        <v>0</v>
      </c>
      <c r="LKV93" s="6">
        <f t="shared" si="646"/>
        <v>0</v>
      </c>
      <c r="LKW93" s="6">
        <f t="shared" si="646"/>
        <v>0</v>
      </c>
      <c r="LKX93" s="6">
        <f t="shared" si="646"/>
        <v>0</v>
      </c>
      <c r="LKY93" s="6">
        <f t="shared" si="646"/>
        <v>0</v>
      </c>
      <c r="LKZ93" s="6">
        <f t="shared" si="646"/>
        <v>0</v>
      </c>
      <c r="LLA93" s="6">
        <f t="shared" si="646"/>
        <v>0</v>
      </c>
      <c r="LLB93" s="6">
        <f t="shared" si="646"/>
        <v>0</v>
      </c>
      <c r="LLC93" s="6">
        <f t="shared" si="646"/>
        <v>0</v>
      </c>
      <c r="LLD93" s="6">
        <f t="shared" si="646"/>
        <v>0</v>
      </c>
      <c r="LLE93" s="6">
        <f t="shared" si="646"/>
        <v>0</v>
      </c>
      <c r="LLF93" s="6">
        <f t="shared" si="646"/>
        <v>0</v>
      </c>
      <c r="LLG93" s="6">
        <f t="shared" si="646"/>
        <v>0</v>
      </c>
      <c r="LLH93" s="6">
        <f t="shared" si="646"/>
        <v>0</v>
      </c>
      <c r="LLI93" s="6">
        <f t="shared" si="646"/>
        <v>0</v>
      </c>
      <c r="LLJ93" s="6">
        <f t="shared" si="646"/>
        <v>0</v>
      </c>
      <c r="LLK93" s="6">
        <f t="shared" si="646"/>
        <v>0</v>
      </c>
      <c r="LLL93" s="6">
        <f t="shared" si="646"/>
        <v>0</v>
      </c>
      <c r="LLM93" s="6">
        <f t="shared" si="646"/>
        <v>0</v>
      </c>
      <c r="LLN93" s="6">
        <f t="shared" si="646"/>
        <v>0</v>
      </c>
      <c r="LLO93" s="6">
        <f t="shared" si="646"/>
        <v>0</v>
      </c>
      <c r="LLP93" s="6">
        <f t="shared" si="646"/>
        <v>0</v>
      </c>
      <c r="LLQ93" s="6">
        <f t="shared" si="646"/>
        <v>0</v>
      </c>
      <c r="LLR93" s="6">
        <f t="shared" si="646"/>
        <v>0</v>
      </c>
      <c r="LLS93" s="6">
        <f t="shared" si="646"/>
        <v>0</v>
      </c>
      <c r="LLT93" s="6">
        <f t="shared" si="646"/>
        <v>0</v>
      </c>
      <c r="LLU93" s="6">
        <f t="shared" si="646"/>
        <v>0</v>
      </c>
      <c r="LLV93" s="6">
        <f t="shared" si="646"/>
        <v>0</v>
      </c>
      <c r="LLW93" s="6">
        <f t="shared" si="646"/>
        <v>0</v>
      </c>
      <c r="LLX93" s="6">
        <f t="shared" si="646"/>
        <v>0</v>
      </c>
      <c r="LLY93" s="6">
        <f t="shared" si="646"/>
        <v>0</v>
      </c>
      <c r="LLZ93" s="6">
        <f t="shared" si="646"/>
        <v>0</v>
      </c>
      <c r="LMA93" s="6">
        <f t="shared" si="646"/>
        <v>0</v>
      </c>
      <c r="LMB93" s="6">
        <f t="shared" si="646"/>
        <v>0</v>
      </c>
      <c r="LMC93" s="6">
        <f t="shared" si="646"/>
        <v>0</v>
      </c>
      <c r="LMD93" s="6">
        <f t="shared" si="646"/>
        <v>0</v>
      </c>
      <c r="LME93" s="6">
        <f t="shared" si="646"/>
        <v>0</v>
      </c>
      <c r="LMF93" s="6">
        <f t="shared" si="646"/>
        <v>0</v>
      </c>
      <c r="LMG93" s="6">
        <f t="shared" si="646"/>
        <v>0</v>
      </c>
      <c r="LMH93" s="6">
        <f t="shared" si="646"/>
        <v>0</v>
      </c>
      <c r="LMI93" s="6">
        <f t="shared" si="646"/>
        <v>0</v>
      </c>
      <c r="LMJ93" s="6">
        <f t="shared" si="646"/>
        <v>0</v>
      </c>
      <c r="LMK93" s="6">
        <f t="shared" si="646"/>
        <v>0</v>
      </c>
      <c r="LML93" s="6">
        <f t="shared" si="646"/>
        <v>0</v>
      </c>
      <c r="LMM93" s="6">
        <f t="shared" si="646"/>
        <v>0</v>
      </c>
      <c r="LMN93" s="6">
        <f t="shared" si="646"/>
        <v>0</v>
      </c>
      <c r="LMO93" s="6">
        <f t="shared" si="646"/>
        <v>0</v>
      </c>
      <c r="LMP93" s="6">
        <f t="shared" si="646"/>
        <v>0</v>
      </c>
      <c r="LMQ93" s="6">
        <f t="shared" ref="LMQ93:LPB93" si="647">LMC95</f>
        <v>0</v>
      </c>
      <c r="LMR93" s="6">
        <f t="shared" si="647"/>
        <v>0</v>
      </c>
      <c r="LMS93" s="6">
        <f t="shared" si="647"/>
        <v>0</v>
      </c>
      <c r="LMT93" s="6">
        <f t="shared" si="647"/>
        <v>0</v>
      </c>
      <c r="LMU93" s="6">
        <f t="shared" si="647"/>
        <v>0</v>
      </c>
      <c r="LMV93" s="6">
        <f t="shared" si="647"/>
        <v>0</v>
      </c>
      <c r="LMW93" s="6">
        <f t="shared" si="647"/>
        <v>0</v>
      </c>
      <c r="LMX93" s="6">
        <f t="shared" si="647"/>
        <v>0</v>
      </c>
      <c r="LMY93" s="6">
        <f t="shared" si="647"/>
        <v>0</v>
      </c>
      <c r="LMZ93" s="6">
        <f t="shared" si="647"/>
        <v>0</v>
      </c>
      <c r="LNA93" s="6">
        <f t="shared" si="647"/>
        <v>0</v>
      </c>
      <c r="LNB93" s="6">
        <f t="shared" si="647"/>
        <v>0</v>
      </c>
      <c r="LNC93" s="6">
        <f t="shared" si="647"/>
        <v>0</v>
      </c>
      <c r="LND93" s="6">
        <f t="shared" si="647"/>
        <v>0</v>
      </c>
      <c r="LNE93" s="6">
        <f t="shared" si="647"/>
        <v>0</v>
      </c>
      <c r="LNF93" s="6">
        <f t="shared" si="647"/>
        <v>0</v>
      </c>
      <c r="LNG93" s="6">
        <f t="shared" si="647"/>
        <v>0</v>
      </c>
      <c r="LNH93" s="6">
        <f t="shared" si="647"/>
        <v>0</v>
      </c>
      <c r="LNI93" s="6">
        <f t="shared" si="647"/>
        <v>0</v>
      </c>
      <c r="LNJ93" s="6">
        <f t="shared" si="647"/>
        <v>0</v>
      </c>
      <c r="LNK93" s="6">
        <f t="shared" si="647"/>
        <v>0</v>
      </c>
      <c r="LNL93" s="6">
        <f t="shared" si="647"/>
        <v>0</v>
      </c>
      <c r="LNM93" s="6">
        <f t="shared" si="647"/>
        <v>0</v>
      </c>
      <c r="LNN93" s="6">
        <f t="shared" si="647"/>
        <v>0</v>
      </c>
      <c r="LNO93" s="6">
        <f t="shared" si="647"/>
        <v>0</v>
      </c>
      <c r="LNP93" s="6">
        <f t="shared" si="647"/>
        <v>0</v>
      </c>
      <c r="LNQ93" s="6">
        <f t="shared" si="647"/>
        <v>0</v>
      </c>
      <c r="LNR93" s="6">
        <f t="shared" si="647"/>
        <v>0</v>
      </c>
      <c r="LNS93" s="6">
        <f t="shared" si="647"/>
        <v>0</v>
      </c>
      <c r="LNT93" s="6">
        <f t="shared" si="647"/>
        <v>0</v>
      </c>
      <c r="LNU93" s="6">
        <f t="shared" si="647"/>
        <v>0</v>
      </c>
      <c r="LNV93" s="6">
        <f t="shared" si="647"/>
        <v>0</v>
      </c>
      <c r="LNW93" s="6">
        <f t="shared" si="647"/>
        <v>0</v>
      </c>
      <c r="LNX93" s="6">
        <f t="shared" si="647"/>
        <v>0</v>
      </c>
      <c r="LNY93" s="6">
        <f t="shared" si="647"/>
        <v>0</v>
      </c>
      <c r="LNZ93" s="6">
        <f t="shared" si="647"/>
        <v>0</v>
      </c>
      <c r="LOA93" s="6">
        <f t="shared" si="647"/>
        <v>0</v>
      </c>
      <c r="LOB93" s="6">
        <f t="shared" si="647"/>
        <v>0</v>
      </c>
      <c r="LOC93" s="6">
        <f t="shared" si="647"/>
        <v>0</v>
      </c>
      <c r="LOD93" s="6">
        <f t="shared" si="647"/>
        <v>0</v>
      </c>
      <c r="LOE93" s="6">
        <f t="shared" si="647"/>
        <v>0</v>
      </c>
      <c r="LOF93" s="6">
        <f t="shared" si="647"/>
        <v>0</v>
      </c>
      <c r="LOG93" s="6">
        <f t="shared" si="647"/>
        <v>0</v>
      </c>
      <c r="LOH93" s="6">
        <f t="shared" si="647"/>
        <v>0</v>
      </c>
      <c r="LOI93" s="6">
        <f t="shared" si="647"/>
        <v>0</v>
      </c>
      <c r="LOJ93" s="6">
        <f t="shared" si="647"/>
        <v>0</v>
      </c>
      <c r="LOK93" s="6">
        <f t="shared" si="647"/>
        <v>0</v>
      </c>
      <c r="LOL93" s="6">
        <f t="shared" si="647"/>
        <v>0</v>
      </c>
      <c r="LOM93" s="6">
        <f t="shared" si="647"/>
        <v>0</v>
      </c>
      <c r="LON93" s="6">
        <f t="shared" si="647"/>
        <v>0</v>
      </c>
      <c r="LOO93" s="6">
        <f t="shared" si="647"/>
        <v>0</v>
      </c>
      <c r="LOP93" s="6">
        <f t="shared" si="647"/>
        <v>0</v>
      </c>
      <c r="LOQ93" s="6">
        <f t="shared" si="647"/>
        <v>0</v>
      </c>
      <c r="LOR93" s="6">
        <f t="shared" si="647"/>
        <v>0</v>
      </c>
      <c r="LOS93" s="6">
        <f t="shared" si="647"/>
        <v>0</v>
      </c>
      <c r="LOT93" s="6">
        <f t="shared" si="647"/>
        <v>0</v>
      </c>
      <c r="LOU93" s="6">
        <f t="shared" si="647"/>
        <v>0</v>
      </c>
      <c r="LOV93" s="6">
        <f t="shared" si="647"/>
        <v>0</v>
      </c>
      <c r="LOW93" s="6">
        <f t="shared" si="647"/>
        <v>0</v>
      </c>
      <c r="LOX93" s="6">
        <f t="shared" si="647"/>
        <v>0</v>
      </c>
      <c r="LOY93" s="6">
        <f t="shared" si="647"/>
        <v>0</v>
      </c>
      <c r="LOZ93" s="6">
        <f t="shared" si="647"/>
        <v>0</v>
      </c>
      <c r="LPA93" s="6">
        <f t="shared" si="647"/>
        <v>0</v>
      </c>
      <c r="LPB93" s="6">
        <f t="shared" si="647"/>
        <v>0</v>
      </c>
      <c r="LPC93" s="6">
        <f t="shared" ref="LPC93:LRN93" si="648">LOO95</f>
        <v>0</v>
      </c>
      <c r="LPD93" s="6">
        <f t="shared" si="648"/>
        <v>0</v>
      </c>
      <c r="LPE93" s="6">
        <f t="shared" si="648"/>
        <v>0</v>
      </c>
      <c r="LPF93" s="6">
        <f t="shared" si="648"/>
        <v>0</v>
      </c>
      <c r="LPG93" s="6">
        <f t="shared" si="648"/>
        <v>0</v>
      </c>
      <c r="LPH93" s="6">
        <f t="shared" si="648"/>
        <v>0</v>
      </c>
      <c r="LPI93" s="6">
        <f t="shared" si="648"/>
        <v>0</v>
      </c>
      <c r="LPJ93" s="6">
        <f t="shared" si="648"/>
        <v>0</v>
      </c>
      <c r="LPK93" s="6">
        <f t="shared" si="648"/>
        <v>0</v>
      </c>
      <c r="LPL93" s="6">
        <f t="shared" si="648"/>
        <v>0</v>
      </c>
      <c r="LPM93" s="6">
        <f t="shared" si="648"/>
        <v>0</v>
      </c>
      <c r="LPN93" s="6">
        <f t="shared" si="648"/>
        <v>0</v>
      </c>
      <c r="LPO93" s="6">
        <f t="shared" si="648"/>
        <v>0</v>
      </c>
      <c r="LPP93" s="6">
        <f t="shared" si="648"/>
        <v>0</v>
      </c>
      <c r="LPQ93" s="6">
        <f t="shared" si="648"/>
        <v>0</v>
      </c>
      <c r="LPR93" s="6">
        <f t="shared" si="648"/>
        <v>0</v>
      </c>
      <c r="LPS93" s="6">
        <f t="shared" si="648"/>
        <v>0</v>
      </c>
      <c r="LPT93" s="6">
        <f t="shared" si="648"/>
        <v>0</v>
      </c>
      <c r="LPU93" s="6">
        <f t="shared" si="648"/>
        <v>0</v>
      </c>
      <c r="LPV93" s="6">
        <f t="shared" si="648"/>
        <v>0</v>
      </c>
      <c r="LPW93" s="6">
        <f t="shared" si="648"/>
        <v>0</v>
      </c>
      <c r="LPX93" s="6">
        <f t="shared" si="648"/>
        <v>0</v>
      </c>
      <c r="LPY93" s="6">
        <f t="shared" si="648"/>
        <v>0</v>
      </c>
      <c r="LPZ93" s="6">
        <f t="shared" si="648"/>
        <v>0</v>
      </c>
      <c r="LQA93" s="6">
        <f t="shared" si="648"/>
        <v>0</v>
      </c>
      <c r="LQB93" s="6">
        <f t="shared" si="648"/>
        <v>0</v>
      </c>
      <c r="LQC93" s="6">
        <f t="shared" si="648"/>
        <v>0</v>
      </c>
      <c r="LQD93" s="6">
        <f t="shared" si="648"/>
        <v>0</v>
      </c>
      <c r="LQE93" s="6">
        <f t="shared" si="648"/>
        <v>0</v>
      </c>
      <c r="LQF93" s="6">
        <f t="shared" si="648"/>
        <v>0</v>
      </c>
      <c r="LQG93" s="6">
        <f t="shared" si="648"/>
        <v>0</v>
      </c>
      <c r="LQH93" s="6">
        <f t="shared" si="648"/>
        <v>0</v>
      </c>
      <c r="LQI93" s="6">
        <f t="shared" si="648"/>
        <v>0</v>
      </c>
      <c r="LQJ93" s="6">
        <f t="shared" si="648"/>
        <v>0</v>
      </c>
      <c r="LQK93" s="6">
        <f t="shared" si="648"/>
        <v>0</v>
      </c>
      <c r="LQL93" s="6">
        <f t="shared" si="648"/>
        <v>0</v>
      </c>
      <c r="LQM93" s="6">
        <f t="shared" si="648"/>
        <v>0</v>
      </c>
      <c r="LQN93" s="6">
        <f t="shared" si="648"/>
        <v>0</v>
      </c>
      <c r="LQO93" s="6">
        <f t="shared" si="648"/>
        <v>0</v>
      </c>
      <c r="LQP93" s="6">
        <f t="shared" si="648"/>
        <v>0</v>
      </c>
      <c r="LQQ93" s="6">
        <f t="shared" si="648"/>
        <v>0</v>
      </c>
      <c r="LQR93" s="6">
        <f t="shared" si="648"/>
        <v>0</v>
      </c>
      <c r="LQS93" s="6">
        <f t="shared" si="648"/>
        <v>0</v>
      </c>
      <c r="LQT93" s="6">
        <f t="shared" si="648"/>
        <v>0</v>
      </c>
      <c r="LQU93" s="6">
        <f t="shared" si="648"/>
        <v>0</v>
      </c>
      <c r="LQV93" s="6">
        <f t="shared" si="648"/>
        <v>0</v>
      </c>
      <c r="LQW93" s="6">
        <f t="shared" si="648"/>
        <v>0</v>
      </c>
      <c r="LQX93" s="6">
        <f t="shared" si="648"/>
        <v>0</v>
      </c>
      <c r="LQY93" s="6">
        <f t="shared" si="648"/>
        <v>0</v>
      </c>
      <c r="LQZ93" s="6">
        <f t="shared" si="648"/>
        <v>0</v>
      </c>
      <c r="LRA93" s="6">
        <f t="shared" si="648"/>
        <v>0</v>
      </c>
      <c r="LRB93" s="6">
        <f t="shared" si="648"/>
        <v>0</v>
      </c>
      <c r="LRC93" s="6">
        <f t="shared" si="648"/>
        <v>0</v>
      </c>
      <c r="LRD93" s="6">
        <f t="shared" si="648"/>
        <v>0</v>
      </c>
      <c r="LRE93" s="6">
        <f t="shared" si="648"/>
        <v>0</v>
      </c>
      <c r="LRF93" s="6">
        <f t="shared" si="648"/>
        <v>0</v>
      </c>
      <c r="LRG93" s="6">
        <f t="shared" si="648"/>
        <v>0</v>
      </c>
      <c r="LRH93" s="6">
        <f t="shared" si="648"/>
        <v>0</v>
      </c>
      <c r="LRI93" s="6">
        <f t="shared" si="648"/>
        <v>0</v>
      </c>
      <c r="LRJ93" s="6">
        <f t="shared" si="648"/>
        <v>0</v>
      </c>
      <c r="LRK93" s="6">
        <f t="shared" si="648"/>
        <v>0</v>
      </c>
      <c r="LRL93" s="6">
        <f t="shared" si="648"/>
        <v>0</v>
      </c>
      <c r="LRM93" s="6">
        <f t="shared" si="648"/>
        <v>0</v>
      </c>
      <c r="LRN93" s="6">
        <f t="shared" si="648"/>
        <v>0</v>
      </c>
      <c r="LRO93" s="6">
        <f t="shared" ref="LRO93:LTZ93" si="649">LRA95</f>
        <v>0</v>
      </c>
      <c r="LRP93" s="6">
        <f t="shared" si="649"/>
        <v>0</v>
      </c>
      <c r="LRQ93" s="6">
        <f t="shared" si="649"/>
        <v>0</v>
      </c>
      <c r="LRR93" s="6">
        <f t="shared" si="649"/>
        <v>0</v>
      </c>
      <c r="LRS93" s="6">
        <f t="shared" si="649"/>
        <v>0</v>
      </c>
      <c r="LRT93" s="6">
        <f t="shared" si="649"/>
        <v>0</v>
      </c>
      <c r="LRU93" s="6">
        <f t="shared" si="649"/>
        <v>0</v>
      </c>
      <c r="LRV93" s="6">
        <f t="shared" si="649"/>
        <v>0</v>
      </c>
      <c r="LRW93" s="6">
        <f t="shared" si="649"/>
        <v>0</v>
      </c>
      <c r="LRX93" s="6">
        <f t="shared" si="649"/>
        <v>0</v>
      </c>
      <c r="LRY93" s="6">
        <f t="shared" si="649"/>
        <v>0</v>
      </c>
      <c r="LRZ93" s="6">
        <f t="shared" si="649"/>
        <v>0</v>
      </c>
      <c r="LSA93" s="6">
        <f t="shared" si="649"/>
        <v>0</v>
      </c>
      <c r="LSB93" s="6">
        <f t="shared" si="649"/>
        <v>0</v>
      </c>
      <c r="LSC93" s="6">
        <f t="shared" si="649"/>
        <v>0</v>
      </c>
      <c r="LSD93" s="6">
        <f t="shared" si="649"/>
        <v>0</v>
      </c>
      <c r="LSE93" s="6">
        <f t="shared" si="649"/>
        <v>0</v>
      </c>
      <c r="LSF93" s="6">
        <f t="shared" si="649"/>
        <v>0</v>
      </c>
      <c r="LSG93" s="6">
        <f t="shared" si="649"/>
        <v>0</v>
      </c>
      <c r="LSH93" s="6">
        <f t="shared" si="649"/>
        <v>0</v>
      </c>
      <c r="LSI93" s="6">
        <f t="shared" si="649"/>
        <v>0</v>
      </c>
      <c r="LSJ93" s="6">
        <f t="shared" si="649"/>
        <v>0</v>
      </c>
      <c r="LSK93" s="6">
        <f t="shared" si="649"/>
        <v>0</v>
      </c>
      <c r="LSL93" s="6">
        <f t="shared" si="649"/>
        <v>0</v>
      </c>
      <c r="LSM93" s="6">
        <f t="shared" si="649"/>
        <v>0</v>
      </c>
      <c r="LSN93" s="6">
        <f t="shared" si="649"/>
        <v>0</v>
      </c>
      <c r="LSO93" s="6">
        <f t="shared" si="649"/>
        <v>0</v>
      </c>
      <c r="LSP93" s="6">
        <f t="shared" si="649"/>
        <v>0</v>
      </c>
      <c r="LSQ93" s="6">
        <f t="shared" si="649"/>
        <v>0</v>
      </c>
      <c r="LSR93" s="6">
        <f t="shared" si="649"/>
        <v>0</v>
      </c>
      <c r="LSS93" s="6">
        <f t="shared" si="649"/>
        <v>0</v>
      </c>
      <c r="LST93" s="6">
        <f t="shared" si="649"/>
        <v>0</v>
      </c>
      <c r="LSU93" s="6">
        <f t="shared" si="649"/>
        <v>0</v>
      </c>
      <c r="LSV93" s="6">
        <f t="shared" si="649"/>
        <v>0</v>
      </c>
      <c r="LSW93" s="6">
        <f t="shared" si="649"/>
        <v>0</v>
      </c>
      <c r="LSX93" s="6">
        <f t="shared" si="649"/>
        <v>0</v>
      </c>
      <c r="LSY93" s="6">
        <f t="shared" si="649"/>
        <v>0</v>
      </c>
      <c r="LSZ93" s="6">
        <f t="shared" si="649"/>
        <v>0</v>
      </c>
      <c r="LTA93" s="6">
        <f t="shared" si="649"/>
        <v>0</v>
      </c>
      <c r="LTB93" s="6">
        <f t="shared" si="649"/>
        <v>0</v>
      </c>
      <c r="LTC93" s="6">
        <f t="shared" si="649"/>
        <v>0</v>
      </c>
      <c r="LTD93" s="6">
        <f t="shared" si="649"/>
        <v>0</v>
      </c>
      <c r="LTE93" s="6">
        <f t="shared" si="649"/>
        <v>0</v>
      </c>
      <c r="LTF93" s="6">
        <f t="shared" si="649"/>
        <v>0</v>
      </c>
      <c r="LTG93" s="6">
        <f t="shared" si="649"/>
        <v>0</v>
      </c>
      <c r="LTH93" s="6">
        <f t="shared" si="649"/>
        <v>0</v>
      </c>
      <c r="LTI93" s="6">
        <f t="shared" si="649"/>
        <v>0</v>
      </c>
      <c r="LTJ93" s="6">
        <f t="shared" si="649"/>
        <v>0</v>
      </c>
      <c r="LTK93" s="6">
        <f t="shared" si="649"/>
        <v>0</v>
      </c>
      <c r="LTL93" s="6">
        <f t="shared" si="649"/>
        <v>0</v>
      </c>
      <c r="LTM93" s="6">
        <f t="shared" si="649"/>
        <v>0</v>
      </c>
      <c r="LTN93" s="6">
        <f t="shared" si="649"/>
        <v>0</v>
      </c>
      <c r="LTO93" s="6">
        <f t="shared" si="649"/>
        <v>0</v>
      </c>
      <c r="LTP93" s="6">
        <f t="shared" si="649"/>
        <v>0</v>
      </c>
      <c r="LTQ93" s="6">
        <f t="shared" si="649"/>
        <v>0</v>
      </c>
      <c r="LTR93" s="6">
        <f t="shared" si="649"/>
        <v>0</v>
      </c>
      <c r="LTS93" s="6">
        <f t="shared" si="649"/>
        <v>0</v>
      </c>
      <c r="LTT93" s="6">
        <f t="shared" si="649"/>
        <v>0</v>
      </c>
      <c r="LTU93" s="6">
        <f t="shared" si="649"/>
        <v>0</v>
      </c>
      <c r="LTV93" s="6">
        <f t="shared" si="649"/>
        <v>0</v>
      </c>
      <c r="LTW93" s="6">
        <f t="shared" si="649"/>
        <v>0</v>
      </c>
      <c r="LTX93" s="6">
        <f t="shared" si="649"/>
        <v>0</v>
      </c>
      <c r="LTY93" s="6">
        <f t="shared" si="649"/>
        <v>0</v>
      </c>
      <c r="LTZ93" s="6">
        <f t="shared" si="649"/>
        <v>0</v>
      </c>
      <c r="LUA93" s="6">
        <f t="shared" ref="LUA93:LWL93" si="650">LTM95</f>
        <v>0</v>
      </c>
      <c r="LUB93" s="6">
        <f t="shared" si="650"/>
        <v>0</v>
      </c>
      <c r="LUC93" s="6">
        <f t="shared" si="650"/>
        <v>0</v>
      </c>
      <c r="LUD93" s="6">
        <f t="shared" si="650"/>
        <v>0</v>
      </c>
      <c r="LUE93" s="6">
        <f t="shared" si="650"/>
        <v>0</v>
      </c>
      <c r="LUF93" s="6">
        <f t="shared" si="650"/>
        <v>0</v>
      </c>
      <c r="LUG93" s="6">
        <f t="shared" si="650"/>
        <v>0</v>
      </c>
      <c r="LUH93" s="6">
        <f t="shared" si="650"/>
        <v>0</v>
      </c>
      <c r="LUI93" s="6">
        <f t="shared" si="650"/>
        <v>0</v>
      </c>
      <c r="LUJ93" s="6">
        <f t="shared" si="650"/>
        <v>0</v>
      </c>
      <c r="LUK93" s="6">
        <f t="shared" si="650"/>
        <v>0</v>
      </c>
      <c r="LUL93" s="6">
        <f t="shared" si="650"/>
        <v>0</v>
      </c>
      <c r="LUM93" s="6">
        <f t="shared" si="650"/>
        <v>0</v>
      </c>
      <c r="LUN93" s="6">
        <f t="shared" si="650"/>
        <v>0</v>
      </c>
      <c r="LUO93" s="6">
        <f t="shared" si="650"/>
        <v>0</v>
      </c>
      <c r="LUP93" s="6">
        <f t="shared" si="650"/>
        <v>0</v>
      </c>
      <c r="LUQ93" s="6">
        <f t="shared" si="650"/>
        <v>0</v>
      </c>
      <c r="LUR93" s="6">
        <f t="shared" si="650"/>
        <v>0</v>
      </c>
      <c r="LUS93" s="6">
        <f t="shared" si="650"/>
        <v>0</v>
      </c>
      <c r="LUT93" s="6">
        <f t="shared" si="650"/>
        <v>0</v>
      </c>
      <c r="LUU93" s="6">
        <f t="shared" si="650"/>
        <v>0</v>
      </c>
      <c r="LUV93" s="6">
        <f t="shared" si="650"/>
        <v>0</v>
      </c>
      <c r="LUW93" s="6">
        <f t="shared" si="650"/>
        <v>0</v>
      </c>
      <c r="LUX93" s="6">
        <f t="shared" si="650"/>
        <v>0</v>
      </c>
      <c r="LUY93" s="6">
        <f t="shared" si="650"/>
        <v>0</v>
      </c>
      <c r="LUZ93" s="6">
        <f t="shared" si="650"/>
        <v>0</v>
      </c>
      <c r="LVA93" s="6">
        <f t="shared" si="650"/>
        <v>0</v>
      </c>
      <c r="LVB93" s="6">
        <f t="shared" si="650"/>
        <v>0</v>
      </c>
      <c r="LVC93" s="6">
        <f t="shared" si="650"/>
        <v>0</v>
      </c>
      <c r="LVD93" s="6">
        <f t="shared" si="650"/>
        <v>0</v>
      </c>
      <c r="LVE93" s="6">
        <f t="shared" si="650"/>
        <v>0</v>
      </c>
      <c r="LVF93" s="6">
        <f t="shared" si="650"/>
        <v>0</v>
      </c>
      <c r="LVG93" s="6">
        <f t="shared" si="650"/>
        <v>0</v>
      </c>
      <c r="LVH93" s="6">
        <f t="shared" si="650"/>
        <v>0</v>
      </c>
      <c r="LVI93" s="6">
        <f t="shared" si="650"/>
        <v>0</v>
      </c>
      <c r="LVJ93" s="6">
        <f t="shared" si="650"/>
        <v>0</v>
      </c>
      <c r="LVK93" s="6">
        <f t="shared" si="650"/>
        <v>0</v>
      </c>
      <c r="LVL93" s="6">
        <f t="shared" si="650"/>
        <v>0</v>
      </c>
      <c r="LVM93" s="6">
        <f t="shared" si="650"/>
        <v>0</v>
      </c>
      <c r="LVN93" s="6">
        <f t="shared" si="650"/>
        <v>0</v>
      </c>
      <c r="LVO93" s="6">
        <f t="shared" si="650"/>
        <v>0</v>
      </c>
      <c r="LVP93" s="6">
        <f t="shared" si="650"/>
        <v>0</v>
      </c>
      <c r="LVQ93" s="6">
        <f t="shared" si="650"/>
        <v>0</v>
      </c>
      <c r="LVR93" s="6">
        <f t="shared" si="650"/>
        <v>0</v>
      </c>
      <c r="LVS93" s="6">
        <f t="shared" si="650"/>
        <v>0</v>
      </c>
      <c r="LVT93" s="6">
        <f t="shared" si="650"/>
        <v>0</v>
      </c>
      <c r="LVU93" s="6">
        <f t="shared" si="650"/>
        <v>0</v>
      </c>
      <c r="LVV93" s="6">
        <f t="shared" si="650"/>
        <v>0</v>
      </c>
      <c r="LVW93" s="6">
        <f t="shared" si="650"/>
        <v>0</v>
      </c>
      <c r="LVX93" s="6">
        <f t="shared" si="650"/>
        <v>0</v>
      </c>
      <c r="LVY93" s="6">
        <f t="shared" si="650"/>
        <v>0</v>
      </c>
      <c r="LVZ93" s="6">
        <f t="shared" si="650"/>
        <v>0</v>
      </c>
      <c r="LWA93" s="6">
        <f t="shared" si="650"/>
        <v>0</v>
      </c>
      <c r="LWB93" s="6">
        <f t="shared" si="650"/>
        <v>0</v>
      </c>
      <c r="LWC93" s="6">
        <f t="shared" si="650"/>
        <v>0</v>
      </c>
      <c r="LWD93" s="6">
        <f t="shared" si="650"/>
        <v>0</v>
      </c>
      <c r="LWE93" s="6">
        <f t="shared" si="650"/>
        <v>0</v>
      </c>
      <c r="LWF93" s="6">
        <f t="shared" si="650"/>
        <v>0</v>
      </c>
      <c r="LWG93" s="6">
        <f t="shared" si="650"/>
        <v>0</v>
      </c>
      <c r="LWH93" s="6">
        <f t="shared" si="650"/>
        <v>0</v>
      </c>
      <c r="LWI93" s="6">
        <f t="shared" si="650"/>
        <v>0</v>
      </c>
      <c r="LWJ93" s="6">
        <f t="shared" si="650"/>
        <v>0</v>
      </c>
      <c r="LWK93" s="6">
        <f t="shared" si="650"/>
        <v>0</v>
      </c>
      <c r="LWL93" s="6">
        <f t="shared" si="650"/>
        <v>0</v>
      </c>
      <c r="LWM93" s="6">
        <f t="shared" ref="LWM93:LYX93" si="651">LVY95</f>
        <v>0</v>
      </c>
      <c r="LWN93" s="6">
        <f t="shared" si="651"/>
        <v>0</v>
      </c>
      <c r="LWO93" s="6">
        <f t="shared" si="651"/>
        <v>0</v>
      </c>
      <c r="LWP93" s="6">
        <f t="shared" si="651"/>
        <v>0</v>
      </c>
      <c r="LWQ93" s="6">
        <f t="shared" si="651"/>
        <v>0</v>
      </c>
      <c r="LWR93" s="6">
        <f t="shared" si="651"/>
        <v>0</v>
      </c>
      <c r="LWS93" s="6">
        <f t="shared" si="651"/>
        <v>0</v>
      </c>
      <c r="LWT93" s="6">
        <f t="shared" si="651"/>
        <v>0</v>
      </c>
      <c r="LWU93" s="6">
        <f t="shared" si="651"/>
        <v>0</v>
      </c>
      <c r="LWV93" s="6">
        <f t="shared" si="651"/>
        <v>0</v>
      </c>
      <c r="LWW93" s="6">
        <f t="shared" si="651"/>
        <v>0</v>
      </c>
      <c r="LWX93" s="6">
        <f t="shared" si="651"/>
        <v>0</v>
      </c>
      <c r="LWY93" s="6">
        <f t="shared" si="651"/>
        <v>0</v>
      </c>
      <c r="LWZ93" s="6">
        <f t="shared" si="651"/>
        <v>0</v>
      </c>
      <c r="LXA93" s="6">
        <f t="shared" si="651"/>
        <v>0</v>
      </c>
      <c r="LXB93" s="6">
        <f t="shared" si="651"/>
        <v>0</v>
      </c>
      <c r="LXC93" s="6">
        <f t="shared" si="651"/>
        <v>0</v>
      </c>
      <c r="LXD93" s="6">
        <f t="shared" si="651"/>
        <v>0</v>
      </c>
      <c r="LXE93" s="6">
        <f t="shared" si="651"/>
        <v>0</v>
      </c>
      <c r="LXF93" s="6">
        <f t="shared" si="651"/>
        <v>0</v>
      </c>
      <c r="LXG93" s="6">
        <f t="shared" si="651"/>
        <v>0</v>
      </c>
      <c r="LXH93" s="6">
        <f t="shared" si="651"/>
        <v>0</v>
      </c>
      <c r="LXI93" s="6">
        <f t="shared" si="651"/>
        <v>0</v>
      </c>
      <c r="LXJ93" s="6">
        <f t="shared" si="651"/>
        <v>0</v>
      </c>
      <c r="LXK93" s="6">
        <f t="shared" si="651"/>
        <v>0</v>
      </c>
      <c r="LXL93" s="6">
        <f t="shared" si="651"/>
        <v>0</v>
      </c>
      <c r="LXM93" s="6">
        <f t="shared" si="651"/>
        <v>0</v>
      </c>
      <c r="LXN93" s="6">
        <f t="shared" si="651"/>
        <v>0</v>
      </c>
      <c r="LXO93" s="6">
        <f t="shared" si="651"/>
        <v>0</v>
      </c>
      <c r="LXP93" s="6">
        <f t="shared" si="651"/>
        <v>0</v>
      </c>
      <c r="LXQ93" s="6">
        <f t="shared" si="651"/>
        <v>0</v>
      </c>
      <c r="LXR93" s="6">
        <f t="shared" si="651"/>
        <v>0</v>
      </c>
      <c r="LXS93" s="6">
        <f t="shared" si="651"/>
        <v>0</v>
      </c>
      <c r="LXT93" s="6">
        <f t="shared" si="651"/>
        <v>0</v>
      </c>
      <c r="LXU93" s="6">
        <f t="shared" si="651"/>
        <v>0</v>
      </c>
      <c r="LXV93" s="6">
        <f t="shared" si="651"/>
        <v>0</v>
      </c>
      <c r="LXW93" s="6">
        <f t="shared" si="651"/>
        <v>0</v>
      </c>
      <c r="LXX93" s="6">
        <f t="shared" si="651"/>
        <v>0</v>
      </c>
      <c r="LXY93" s="6">
        <f t="shared" si="651"/>
        <v>0</v>
      </c>
      <c r="LXZ93" s="6">
        <f t="shared" si="651"/>
        <v>0</v>
      </c>
      <c r="LYA93" s="6">
        <f t="shared" si="651"/>
        <v>0</v>
      </c>
      <c r="LYB93" s="6">
        <f t="shared" si="651"/>
        <v>0</v>
      </c>
      <c r="LYC93" s="6">
        <f t="shared" si="651"/>
        <v>0</v>
      </c>
      <c r="LYD93" s="6">
        <f t="shared" si="651"/>
        <v>0</v>
      </c>
      <c r="LYE93" s="6">
        <f t="shared" si="651"/>
        <v>0</v>
      </c>
      <c r="LYF93" s="6">
        <f t="shared" si="651"/>
        <v>0</v>
      </c>
      <c r="LYG93" s="6">
        <f t="shared" si="651"/>
        <v>0</v>
      </c>
      <c r="LYH93" s="6">
        <f t="shared" si="651"/>
        <v>0</v>
      </c>
      <c r="LYI93" s="6">
        <f t="shared" si="651"/>
        <v>0</v>
      </c>
      <c r="LYJ93" s="6">
        <f t="shared" si="651"/>
        <v>0</v>
      </c>
      <c r="LYK93" s="6">
        <f t="shared" si="651"/>
        <v>0</v>
      </c>
      <c r="LYL93" s="6">
        <f t="shared" si="651"/>
        <v>0</v>
      </c>
      <c r="LYM93" s="6">
        <f t="shared" si="651"/>
        <v>0</v>
      </c>
      <c r="LYN93" s="6">
        <f t="shared" si="651"/>
        <v>0</v>
      </c>
      <c r="LYO93" s="6">
        <f t="shared" si="651"/>
        <v>0</v>
      </c>
      <c r="LYP93" s="6">
        <f t="shared" si="651"/>
        <v>0</v>
      </c>
      <c r="LYQ93" s="6">
        <f t="shared" si="651"/>
        <v>0</v>
      </c>
      <c r="LYR93" s="6">
        <f t="shared" si="651"/>
        <v>0</v>
      </c>
      <c r="LYS93" s="6">
        <f t="shared" si="651"/>
        <v>0</v>
      </c>
      <c r="LYT93" s="6">
        <f t="shared" si="651"/>
        <v>0</v>
      </c>
      <c r="LYU93" s="6">
        <f t="shared" si="651"/>
        <v>0</v>
      </c>
      <c r="LYV93" s="6">
        <f t="shared" si="651"/>
        <v>0</v>
      </c>
      <c r="LYW93" s="6">
        <f t="shared" si="651"/>
        <v>0</v>
      </c>
      <c r="LYX93" s="6">
        <f t="shared" si="651"/>
        <v>0</v>
      </c>
      <c r="LYY93" s="6">
        <f t="shared" ref="LYY93:MBJ93" si="652">LYK95</f>
        <v>0</v>
      </c>
      <c r="LYZ93" s="6">
        <f t="shared" si="652"/>
        <v>0</v>
      </c>
      <c r="LZA93" s="6">
        <f t="shared" si="652"/>
        <v>0</v>
      </c>
      <c r="LZB93" s="6">
        <f t="shared" si="652"/>
        <v>0</v>
      </c>
      <c r="LZC93" s="6">
        <f t="shared" si="652"/>
        <v>0</v>
      </c>
      <c r="LZD93" s="6">
        <f t="shared" si="652"/>
        <v>0</v>
      </c>
      <c r="LZE93" s="6">
        <f t="shared" si="652"/>
        <v>0</v>
      </c>
      <c r="LZF93" s="6">
        <f t="shared" si="652"/>
        <v>0</v>
      </c>
      <c r="LZG93" s="6">
        <f t="shared" si="652"/>
        <v>0</v>
      </c>
      <c r="LZH93" s="6">
        <f t="shared" si="652"/>
        <v>0</v>
      </c>
      <c r="LZI93" s="6">
        <f t="shared" si="652"/>
        <v>0</v>
      </c>
      <c r="LZJ93" s="6">
        <f t="shared" si="652"/>
        <v>0</v>
      </c>
      <c r="LZK93" s="6">
        <f t="shared" si="652"/>
        <v>0</v>
      </c>
      <c r="LZL93" s="6">
        <f t="shared" si="652"/>
        <v>0</v>
      </c>
      <c r="LZM93" s="6">
        <f t="shared" si="652"/>
        <v>0</v>
      </c>
      <c r="LZN93" s="6">
        <f t="shared" si="652"/>
        <v>0</v>
      </c>
      <c r="LZO93" s="6">
        <f t="shared" si="652"/>
        <v>0</v>
      </c>
      <c r="LZP93" s="6">
        <f t="shared" si="652"/>
        <v>0</v>
      </c>
      <c r="LZQ93" s="6">
        <f t="shared" si="652"/>
        <v>0</v>
      </c>
      <c r="LZR93" s="6">
        <f t="shared" si="652"/>
        <v>0</v>
      </c>
      <c r="LZS93" s="6">
        <f t="shared" si="652"/>
        <v>0</v>
      </c>
      <c r="LZT93" s="6">
        <f t="shared" si="652"/>
        <v>0</v>
      </c>
      <c r="LZU93" s="6">
        <f t="shared" si="652"/>
        <v>0</v>
      </c>
      <c r="LZV93" s="6">
        <f t="shared" si="652"/>
        <v>0</v>
      </c>
      <c r="LZW93" s="6">
        <f t="shared" si="652"/>
        <v>0</v>
      </c>
      <c r="LZX93" s="6">
        <f t="shared" si="652"/>
        <v>0</v>
      </c>
      <c r="LZY93" s="6">
        <f t="shared" si="652"/>
        <v>0</v>
      </c>
      <c r="LZZ93" s="6">
        <f t="shared" si="652"/>
        <v>0</v>
      </c>
      <c r="MAA93" s="6">
        <f t="shared" si="652"/>
        <v>0</v>
      </c>
      <c r="MAB93" s="6">
        <f t="shared" si="652"/>
        <v>0</v>
      </c>
      <c r="MAC93" s="6">
        <f t="shared" si="652"/>
        <v>0</v>
      </c>
      <c r="MAD93" s="6">
        <f t="shared" si="652"/>
        <v>0</v>
      </c>
      <c r="MAE93" s="6">
        <f t="shared" si="652"/>
        <v>0</v>
      </c>
      <c r="MAF93" s="6">
        <f t="shared" si="652"/>
        <v>0</v>
      </c>
      <c r="MAG93" s="6">
        <f t="shared" si="652"/>
        <v>0</v>
      </c>
      <c r="MAH93" s="6">
        <f t="shared" si="652"/>
        <v>0</v>
      </c>
      <c r="MAI93" s="6">
        <f t="shared" si="652"/>
        <v>0</v>
      </c>
      <c r="MAJ93" s="6">
        <f t="shared" si="652"/>
        <v>0</v>
      </c>
      <c r="MAK93" s="6">
        <f t="shared" si="652"/>
        <v>0</v>
      </c>
      <c r="MAL93" s="6">
        <f t="shared" si="652"/>
        <v>0</v>
      </c>
      <c r="MAM93" s="6">
        <f t="shared" si="652"/>
        <v>0</v>
      </c>
      <c r="MAN93" s="6">
        <f t="shared" si="652"/>
        <v>0</v>
      </c>
      <c r="MAO93" s="6">
        <f t="shared" si="652"/>
        <v>0</v>
      </c>
      <c r="MAP93" s="6">
        <f t="shared" si="652"/>
        <v>0</v>
      </c>
      <c r="MAQ93" s="6">
        <f t="shared" si="652"/>
        <v>0</v>
      </c>
      <c r="MAR93" s="6">
        <f t="shared" si="652"/>
        <v>0</v>
      </c>
      <c r="MAS93" s="6">
        <f t="shared" si="652"/>
        <v>0</v>
      </c>
      <c r="MAT93" s="6">
        <f t="shared" si="652"/>
        <v>0</v>
      </c>
      <c r="MAU93" s="6">
        <f t="shared" si="652"/>
        <v>0</v>
      </c>
      <c r="MAV93" s="6">
        <f t="shared" si="652"/>
        <v>0</v>
      </c>
      <c r="MAW93" s="6">
        <f t="shared" si="652"/>
        <v>0</v>
      </c>
      <c r="MAX93" s="6">
        <f t="shared" si="652"/>
        <v>0</v>
      </c>
      <c r="MAY93" s="6">
        <f t="shared" si="652"/>
        <v>0</v>
      </c>
      <c r="MAZ93" s="6">
        <f t="shared" si="652"/>
        <v>0</v>
      </c>
      <c r="MBA93" s="6">
        <f t="shared" si="652"/>
        <v>0</v>
      </c>
      <c r="MBB93" s="6">
        <f t="shared" si="652"/>
        <v>0</v>
      </c>
      <c r="MBC93" s="6">
        <f t="shared" si="652"/>
        <v>0</v>
      </c>
      <c r="MBD93" s="6">
        <f t="shared" si="652"/>
        <v>0</v>
      </c>
      <c r="MBE93" s="6">
        <f t="shared" si="652"/>
        <v>0</v>
      </c>
      <c r="MBF93" s="6">
        <f t="shared" si="652"/>
        <v>0</v>
      </c>
      <c r="MBG93" s="6">
        <f t="shared" si="652"/>
        <v>0</v>
      </c>
      <c r="MBH93" s="6">
        <f t="shared" si="652"/>
        <v>0</v>
      </c>
      <c r="MBI93" s="6">
        <f t="shared" si="652"/>
        <v>0</v>
      </c>
      <c r="MBJ93" s="6">
        <f t="shared" si="652"/>
        <v>0</v>
      </c>
      <c r="MBK93" s="6">
        <f t="shared" ref="MBK93:MDV93" si="653">MAW95</f>
        <v>0</v>
      </c>
      <c r="MBL93" s="6">
        <f t="shared" si="653"/>
        <v>0</v>
      </c>
      <c r="MBM93" s="6">
        <f t="shared" si="653"/>
        <v>0</v>
      </c>
      <c r="MBN93" s="6">
        <f t="shared" si="653"/>
        <v>0</v>
      </c>
      <c r="MBO93" s="6">
        <f t="shared" si="653"/>
        <v>0</v>
      </c>
      <c r="MBP93" s="6">
        <f t="shared" si="653"/>
        <v>0</v>
      </c>
      <c r="MBQ93" s="6">
        <f t="shared" si="653"/>
        <v>0</v>
      </c>
      <c r="MBR93" s="6">
        <f t="shared" si="653"/>
        <v>0</v>
      </c>
      <c r="MBS93" s="6">
        <f t="shared" si="653"/>
        <v>0</v>
      </c>
      <c r="MBT93" s="6">
        <f t="shared" si="653"/>
        <v>0</v>
      </c>
      <c r="MBU93" s="6">
        <f t="shared" si="653"/>
        <v>0</v>
      </c>
      <c r="MBV93" s="6">
        <f t="shared" si="653"/>
        <v>0</v>
      </c>
      <c r="MBW93" s="6">
        <f t="shared" si="653"/>
        <v>0</v>
      </c>
      <c r="MBX93" s="6">
        <f t="shared" si="653"/>
        <v>0</v>
      </c>
      <c r="MBY93" s="6">
        <f t="shared" si="653"/>
        <v>0</v>
      </c>
      <c r="MBZ93" s="6">
        <f t="shared" si="653"/>
        <v>0</v>
      </c>
      <c r="MCA93" s="6">
        <f t="shared" si="653"/>
        <v>0</v>
      </c>
      <c r="MCB93" s="6">
        <f t="shared" si="653"/>
        <v>0</v>
      </c>
      <c r="MCC93" s="6">
        <f t="shared" si="653"/>
        <v>0</v>
      </c>
      <c r="MCD93" s="6">
        <f t="shared" si="653"/>
        <v>0</v>
      </c>
      <c r="MCE93" s="6">
        <f t="shared" si="653"/>
        <v>0</v>
      </c>
      <c r="MCF93" s="6">
        <f t="shared" si="653"/>
        <v>0</v>
      </c>
      <c r="MCG93" s="6">
        <f t="shared" si="653"/>
        <v>0</v>
      </c>
      <c r="MCH93" s="6">
        <f t="shared" si="653"/>
        <v>0</v>
      </c>
      <c r="MCI93" s="6">
        <f t="shared" si="653"/>
        <v>0</v>
      </c>
      <c r="MCJ93" s="6">
        <f t="shared" si="653"/>
        <v>0</v>
      </c>
      <c r="MCK93" s="6">
        <f t="shared" si="653"/>
        <v>0</v>
      </c>
      <c r="MCL93" s="6">
        <f t="shared" si="653"/>
        <v>0</v>
      </c>
      <c r="MCM93" s="6">
        <f t="shared" si="653"/>
        <v>0</v>
      </c>
      <c r="MCN93" s="6">
        <f t="shared" si="653"/>
        <v>0</v>
      </c>
      <c r="MCO93" s="6">
        <f t="shared" si="653"/>
        <v>0</v>
      </c>
      <c r="MCP93" s="6">
        <f t="shared" si="653"/>
        <v>0</v>
      </c>
      <c r="MCQ93" s="6">
        <f t="shared" si="653"/>
        <v>0</v>
      </c>
      <c r="MCR93" s="6">
        <f t="shared" si="653"/>
        <v>0</v>
      </c>
      <c r="MCS93" s="6">
        <f t="shared" si="653"/>
        <v>0</v>
      </c>
      <c r="MCT93" s="6">
        <f t="shared" si="653"/>
        <v>0</v>
      </c>
      <c r="MCU93" s="6">
        <f t="shared" si="653"/>
        <v>0</v>
      </c>
      <c r="MCV93" s="6">
        <f t="shared" si="653"/>
        <v>0</v>
      </c>
      <c r="MCW93" s="6">
        <f t="shared" si="653"/>
        <v>0</v>
      </c>
      <c r="MCX93" s="6">
        <f t="shared" si="653"/>
        <v>0</v>
      </c>
      <c r="MCY93" s="6">
        <f t="shared" si="653"/>
        <v>0</v>
      </c>
      <c r="MCZ93" s="6">
        <f t="shared" si="653"/>
        <v>0</v>
      </c>
      <c r="MDA93" s="6">
        <f t="shared" si="653"/>
        <v>0</v>
      </c>
      <c r="MDB93" s="6">
        <f t="shared" si="653"/>
        <v>0</v>
      </c>
      <c r="MDC93" s="6">
        <f t="shared" si="653"/>
        <v>0</v>
      </c>
      <c r="MDD93" s="6">
        <f t="shared" si="653"/>
        <v>0</v>
      </c>
      <c r="MDE93" s="6">
        <f t="shared" si="653"/>
        <v>0</v>
      </c>
      <c r="MDF93" s="6">
        <f t="shared" si="653"/>
        <v>0</v>
      </c>
      <c r="MDG93" s="6">
        <f t="shared" si="653"/>
        <v>0</v>
      </c>
      <c r="MDH93" s="6">
        <f t="shared" si="653"/>
        <v>0</v>
      </c>
      <c r="MDI93" s="6">
        <f t="shared" si="653"/>
        <v>0</v>
      </c>
      <c r="MDJ93" s="6">
        <f t="shared" si="653"/>
        <v>0</v>
      </c>
      <c r="MDK93" s="6">
        <f t="shared" si="653"/>
        <v>0</v>
      </c>
      <c r="MDL93" s="6">
        <f t="shared" si="653"/>
        <v>0</v>
      </c>
      <c r="MDM93" s="6">
        <f t="shared" si="653"/>
        <v>0</v>
      </c>
      <c r="MDN93" s="6">
        <f t="shared" si="653"/>
        <v>0</v>
      </c>
      <c r="MDO93" s="6">
        <f t="shared" si="653"/>
        <v>0</v>
      </c>
      <c r="MDP93" s="6">
        <f t="shared" si="653"/>
        <v>0</v>
      </c>
      <c r="MDQ93" s="6">
        <f t="shared" si="653"/>
        <v>0</v>
      </c>
      <c r="MDR93" s="6">
        <f t="shared" si="653"/>
        <v>0</v>
      </c>
      <c r="MDS93" s="6">
        <f t="shared" si="653"/>
        <v>0</v>
      </c>
      <c r="MDT93" s="6">
        <f t="shared" si="653"/>
        <v>0</v>
      </c>
      <c r="MDU93" s="6">
        <f t="shared" si="653"/>
        <v>0</v>
      </c>
      <c r="MDV93" s="6">
        <f t="shared" si="653"/>
        <v>0</v>
      </c>
      <c r="MDW93" s="6">
        <f t="shared" ref="MDW93:MGH93" si="654">MDI95</f>
        <v>0</v>
      </c>
      <c r="MDX93" s="6">
        <f t="shared" si="654"/>
        <v>0</v>
      </c>
      <c r="MDY93" s="6">
        <f t="shared" si="654"/>
        <v>0</v>
      </c>
      <c r="MDZ93" s="6">
        <f t="shared" si="654"/>
        <v>0</v>
      </c>
      <c r="MEA93" s="6">
        <f t="shared" si="654"/>
        <v>0</v>
      </c>
      <c r="MEB93" s="6">
        <f t="shared" si="654"/>
        <v>0</v>
      </c>
      <c r="MEC93" s="6">
        <f t="shared" si="654"/>
        <v>0</v>
      </c>
      <c r="MED93" s="6">
        <f t="shared" si="654"/>
        <v>0</v>
      </c>
      <c r="MEE93" s="6">
        <f t="shared" si="654"/>
        <v>0</v>
      </c>
      <c r="MEF93" s="6">
        <f t="shared" si="654"/>
        <v>0</v>
      </c>
      <c r="MEG93" s="6">
        <f t="shared" si="654"/>
        <v>0</v>
      </c>
      <c r="MEH93" s="6">
        <f t="shared" si="654"/>
        <v>0</v>
      </c>
      <c r="MEI93" s="6">
        <f t="shared" si="654"/>
        <v>0</v>
      </c>
      <c r="MEJ93" s="6">
        <f t="shared" si="654"/>
        <v>0</v>
      </c>
      <c r="MEK93" s="6">
        <f t="shared" si="654"/>
        <v>0</v>
      </c>
      <c r="MEL93" s="6">
        <f t="shared" si="654"/>
        <v>0</v>
      </c>
      <c r="MEM93" s="6">
        <f t="shared" si="654"/>
        <v>0</v>
      </c>
      <c r="MEN93" s="6">
        <f t="shared" si="654"/>
        <v>0</v>
      </c>
      <c r="MEO93" s="6">
        <f t="shared" si="654"/>
        <v>0</v>
      </c>
      <c r="MEP93" s="6">
        <f t="shared" si="654"/>
        <v>0</v>
      </c>
      <c r="MEQ93" s="6">
        <f t="shared" si="654"/>
        <v>0</v>
      </c>
      <c r="MER93" s="6">
        <f t="shared" si="654"/>
        <v>0</v>
      </c>
      <c r="MES93" s="6">
        <f t="shared" si="654"/>
        <v>0</v>
      </c>
      <c r="MET93" s="6">
        <f t="shared" si="654"/>
        <v>0</v>
      </c>
      <c r="MEU93" s="6">
        <f t="shared" si="654"/>
        <v>0</v>
      </c>
      <c r="MEV93" s="6">
        <f t="shared" si="654"/>
        <v>0</v>
      </c>
      <c r="MEW93" s="6">
        <f t="shared" si="654"/>
        <v>0</v>
      </c>
      <c r="MEX93" s="6">
        <f t="shared" si="654"/>
        <v>0</v>
      </c>
      <c r="MEY93" s="6">
        <f t="shared" si="654"/>
        <v>0</v>
      </c>
      <c r="MEZ93" s="6">
        <f t="shared" si="654"/>
        <v>0</v>
      </c>
      <c r="MFA93" s="6">
        <f t="shared" si="654"/>
        <v>0</v>
      </c>
      <c r="MFB93" s="6">
        <f t="shared" si="654"/>
        <v>0</v>
      </c>
      <c r="MFC93" s="6">
        <f t="shared" si="654"/>
        <v>0</v>
      </c>
      <c r="MFD93" s="6">
        <f t="shared" si="654"/>
        <v>0</v>
      </c>
      <c r="MFE93" s="6">
        <f t="shared" si="654"/>
        <v>0</v>
      </c>
      <c r="MFF93" s="6">
        <f t="shared" si="654"/>
        <v>0</v>
      </c>
      <c r="MFG93" s="6">
        <f t="shared" si="654"/>
        <v>0</v>
      </c>
      <c r="MFH93" s="6">
        <f t="shared" si="654"/>
        <v>0</v>
      </c>
      <c r="MFI93" s="6">
        <f t="shared" si="654"/>
        <v>0</v>
      </c>
      <c r="MFJ93" s="6">
        <f t="shared" si="654"/>
        <v>0</v>
      </c>
      <c r="MFK93" s="6">
        <f t="shared" si="654"/>
        <v>0</v>
      </c>
      <c r="MFL93" s="6">
        <f t="shared" si="654"/>
        <v>0</v>
      </c>
      <c r="MFM93" s="6">
        <f t="shared" si="654"/>
        <v>0</v>
      </c>
      <c r="MFN93" s="6">
        <f t="shared" si="654"/>
        <v>0</v>
      </c>
      <c r="MFO93" s="6">
        <f t="shared" si="654"/>
        <v>0</v>
      </c>
      <c r="MFP93" s="6">
        <f t="shared" si="654"/>
        <v>0</v>
      </c>
      <c r="MFQ93" s="6">
        <f t="shared" si="654"/>
        <v>0</v>
      </c>
      <c r="MFR93" s="6">
        <f t="shared" si="654"/>
        <v>0</v>
      </c>
      <c r="MFS93" s="6">
        <f t="shared" si="654"/>
        <v>0</v>
      </c>
      <c r="MFT93" s="6">
        <f t="shared" si="654"/>
        <v>0</v>
      </c>
      <c r="MFU93" s="6">
        <f t="shared" si="654"/>
        <v>0</v>
      </c>
      <c r="MFV93" s="6">
        <f t="shared" si="654"/>
        <v>0</v>
      </c>
      <c r="MFW93" s="6">
        <f t="shared" si="654"/>
        <v>0</v>
      </c>
      <c r="MFX93" s="6">
        <f t="shared" si="654"/>
        <v>0</v>
      </c>
      <c r="MFY93" s="6">
        <f t="shared" si="654"/>
        <v>0</v>
      </c>
      <c r="MFZ93" s="6">
        <f t="shared" si="654"/>
        <v>0</v>
      </c>
      <c r="MGA93" s="6">
        <f t="shared" si="654"/>
        <v>0</v>
      </c>
      <c r="MGB93" s="6">
        <f t="shared" si="654"/>
        <v>0</v>
      </c>
      <c r="MGC93" s="6">
        <f t="shared" si="654"/>
        <v>0</v>
      </c>
      <c r="MGD93" s="6">
        <f t="shared" si="654"/>
        <v>0</v>
      </c>
      <c r="MGE93" s="6">
        <f t="shared" si="654"/>
        <v>0</v>
      </c>
      <c r="MGF93" s="6">
        <f t="shared" si="654"/>
        <v>0</v>
      </c>
      <c r="MGG93" s="6">
        <f t="shared" si="654"/>
        <v>0</v>
      </c>
      <c r="MGH93" s="6">
        <f t="shared" si="654"/>
        <v>0</v>
      </c>
      <c r="MGI93" s="6">
        <f t="shared" ref="MGI93:MIT93" si="655">MFU95</f>
        <v>0</v>
      </c>
      <c r="MGJ93" s="6">
        <f t="shared" si="655"/>
        <v>0</v>
      </c>
      <c r="MGK93" s="6">
        <f t="shared" si="655"/>
        <v>0</v>
      </c>
      <c r="MGL93" s="6">
        <f t="shared" si="655"/>
        <v>0</v>
      </c>
      <c r="MGM93" s="6">
        <f t="shared" si="655"/>
        <v>0</v>
      </c>
      <c r="MGN93" s="6">
        <f t="shared" si="655"/>
        <v>0</v>
      </c>
      <c r="MGO93" s="6">
        <f t="shared" si="655"/>
        <v>0</v>
      </c>
      <c r="MGP93" s="6">
        <f t="shared" si="655"/>
        <v>0</v>
      </c>
      <c r="MGQ93" s="6">
        <f t="shared" si="655"/>
        <v>0</v>
      </c>
      <c r="MGR93" s="6">
        <f t="shared" si="655"/>
        <v>0</v>
      </c>
      <c r="MGS93" s="6">
        <f t="shared" si="655"/>
        <v>0</v>
      </c>
      <c r="MGT93" s="6">
        <f t="shared" si="655"/>
        <v>0</v>
      </c>
      <c r="MGU93" s="6">
        <f t="shared" si="655"/>
        <v>0</v>
      </c>
      <c r="MGV93" s="6">
        <f t="shared" si="655"/>
        <v>0</v>
      </c>
      <c r="MGW93" s="6">
        <f t="shared" si="655"/>
        <v>0</v>
      </c>
      <c r="MGX93" s="6">
        <f t="shared" si="655"/>
        <v>0</v>
      </c>
      <c r="MGY93" s="6">
        <f t="shared" si="655"/>
        <v>0</v>
      </c>
      <c r="MGZ93" s="6">
        <f t="shared" si="655"/>
        <v>0</v>
      </c>
      <c r="MHA93" s="6">
        <f t="shared" si="655"/>
        <v>0</v>
      </c>
      <c r="MHB93" s="6">
        <f t="shared" si="655"/>
        <v>0</v>
      </c>
      <c r="MHC93" s="6">
        <f t="shared" si="655"/>
        <v>0</v>
      </c>
      <c r="MHD93" s="6">
        <f t="shared" si="655"/>
        <v>0</v>
      </c>
      <c r="MHE93" s="6">
        <f t="shared" si="655"/>
        <v>0</v>
      </c>
      <c r="MHF93" s="6">
        <f t="shared" si="655"/>
        <v>0</v>
      </c>
      <c r="MHG93" s="6">
        <f t="shared" si="655"/>
        <v>0</v>
      </c>
      <c r="MHH93" s="6">
        <f t="shared" si="655"/>
        <v>0</v>
      </c>
      <c r="MHI93" s="6">
        <f t="shared" si="655"/>
        <v>0</v>
      </c>
      <c r="MHJ93" s="6">
        <f t="shared" si="655"/>
        <v>0</v>
      </c>
      <c r="MHK93" s="6">
        <f t="shared" si="655"/>
        <v>0</v>
      </c>
      <c r="MHL93" s="6">
        <f t="shared" si="655"/>
        <v>0</v>
      </c>
      <c r="MHM93" s="6">
        <f t="shared" si="655"/>
        <v>0</v>
      </c>
      <c r="MHN93" s="6">
        <f t="shared" si="655"/>
        <v>0</v>
      </c>
      <c r="MHO93" s="6">
        <f t="shared" si="655"/>
        <v>0</v>
      </c>
      <c r="MHP93" s="6">
        <f t="shared" si="655"/>
        <v>0</v>
      </c>
      <c r="MHQ93" s="6">
        <f t="shared" si="655"/>
        <v>0</v>
      </c>
      <c r="MHR93" s="6">
        <f t="shared" si="655"/>
        <v>0</v>
      </c>
      <c r="MHS93" s="6">
        <f t="shared" si="655"/>
        <v>0</v>
      </c>
      <c r="MHT93" s="6">
        <f t="shared" si="655"/>
        <v>0</v>
      </c>
      <c r="MHU93" s="6">
        <f t="shared" si="655"/>
        <v>0</v>
      </c>
      <c r="MHV93" s="6">
        <f t="shared" si="655"/>
        <v>0</v>
      </c>
      <c r="MHW93" s="6">
        <f t="shared" si="655"/>
        <v>0</v>
      </c>
      <c r="MHX93" s="6">
        <f t="shared" si="655"/>
        <v>0</v>
      </c>
      <c r="MHY93" s="6">
        <f t="shared" si="655"/>
        <v>0</v>
      </c>
      <c r="MHZ93" s="6">
        <f t="shared" si="655"/>
        <v>0</v>
      </c>
      <c r="MIA93" s="6">
        <f t="shared" si="655"/>
        <v>0</v>
      </c>
      <c r="MIB93" s="6">
        <f t="shared" si="655"/>
        <v>0</v>
      </c>
      <c r="MIC93" s="6">
        <f t="shared" si="655"/>
        <v>0</v>
      </c>
      <c r="MID93" s="6">
        <f t="shared" si="655"/>
        <v>0</v>
      </c>
      <c r="MIE93" s="6">
        <f t="shared" si="655"/>
        <v>0</v>
      </c>
      <c r="MIF93" s="6">
        <f t="shared" si="655"/>
        <v>0</v>
      </c>
      <c r="MIG93" s="6">
        <f t="shared" si="655"/>
        <v>0</v>
      </c>
      <c r="MIH93" s="6">
        <f t="shared" si="655"/>
        <v>0</v>
      </c>
      <c r="MII93" s="6">
        <f t="shared" si="655"/>
        <v>0</v>
      </c>
      <c r="MIJ93" s="6">
        <f t="shared" si="655"/>
        <v>0</v>
      </c>
      <c r="MIK93" s="6">
        <f t="shared" si="655"/>
        <v>0</v>
      </c>
      <c r="MIL93" s="6">
        <f t="shared" si="655"/>
        <v>0</v>
      </c>
      <c r="MIM93" s="6">
        <f t="shared" si="655"/>
        <v>0</v>
      </c>
      <c r="MIN93" s="6">
        <f t="shared" si="655"/>
        <v>0</v>
      </c>
      <c r="MIO93" s="6">
        <f t="shared" si="655"/>
        <v>0</v>
      </c>
      <c r="MIP93" s="6">
        <f t="shared" si="655"/>
        <v>0</v>
      </c>
      <c r="MIQ93" s="6">
        <f t="shared" si="655"/>
        <v>0</v>
      </c>
      <c r="MIR93" s="6">
        <f t="shared" si="655"/>
        <v>0</v>
      </c>
      <c r="MIS93" s="6">
        <f t="shared" si="655"/>
        <v>0</v>
      </c>
      <c r="MIT93" s="6">
        <f t="shared" si="655"/>
        <v>0</v>
      </c>
      <c r="MIU93" s="6">
        <f t="shared" ref="MIU93:MLF93" si="656">MIG95</f>
        <v>0</v>
      </c>
      <c r="MIV93" s="6">
        <f t="shared" si="656"/>
        <v>0</v>
      </c>
      <c r="MIW93" s="6">
        <f t="shared" si="656"/>
        <v>0</v>
      </c>
      <c r="MIX93" s="6">
        <f t="shared" si="656"/>
        <v>0</v>
      </c>
      <c r="MIY93" s="6">
        <f t="shared" si="656"/>
        <v>0</v>
      </c>
      <c r="MIZ93" s="6">
        <f t="shared" si="656"/>
        <v>0</v>
      </c>
      <c r="MJA93" s="6">
        <f t="shared" si="656"/>
        <v>0</v>
      </c>
      <c r="MJB93" s="6">
        <f t="shared" si="656"/>
        <v>0</v>
      </c>
      <c r="MJC93" s="6">
        <f t="shared" si="656"/>
        <v>0</v>
      </c>
      <c r="MJD93" s="6">
        <f t="shared" si="656"/>
        <v>0</v>
      </c>
      <c r="MJE93" s="6">
        <f t="shared" si="656"/>
        <v>0</v>
      </c>
      <c r="MJF93" s="6">
        <f t="shared" si="656"/>
        <v>0</v>
      </c>
      <c r="MJG93" s="6">
        <f t="shared" si="656"/>
        <v>0</v>
      </c>
      <c r="MJH93" s="6">
        <f t="shared" si="656"/>
        <v>0</v>
      </c>
      <c r="MJI93" s="6">
        <f t="shared" si="656"/>
        <v>0</v>
      </c>
      <c r="MJJ93" s="6">
        <f t="shared" si="656"/>
        <v>0</v>
      </c>
      <c r="MJK93" s="6">
        <f t="shared" si="656"/>
        <v>0</v>
      </c>
      <c r="MJL93" s="6">
        <f t="shared" si="656"/>
        <v>0</v>
      </c>
      <c r="MJM93" s="6">
        <f t="shared" si="656"/>
        <v>0</v>
      </c>
      <c r="MJN93" s="6">
        <f t="shared" si="656"/>
        <v>0</v>
      </c>
      <c r="MJO93" s="6">
        <f t="shared" si="656"/>
        <v>0</v>
      </c>
      <c r="MJP93" s="6">
        <f t="shared" si="656"/>
        <v>0</v>
      </c>
      <c r="MJQ93" s="6">
        <f t="shared" si="656"/>
        <v>0</v>
      </c>
      <c r="MJR93" s="6">
        <f t="shared" si="656"/>
        <v>0</v>
      </c>
      <c r="MJS93" s="6">
        <f t="shared" si="656"/>
        <v>0</v>
      </c>
      <c r="MJT93" s="6">
        <f t="shared" si="656"/>
        <v>0</v>
      </c>
      <c r="MJU93" s="6">
        <f t="shared" si="656"/>
        <v>0</v>
      </c>
      <c r="MJV93" s="6">
        <f t="shared" si="656"/>
        <v>0</v>
      </c>
      <c r="MJW93" s="6">
        <f t="shared" si="656"/>
        <v>0</v>
      </c>
      <c r="MJX93" s="6">
        <f t="shared" si="656"/>
        <v>0</v>
      </c>
      <c r="MJY93" s="6">
        <f t="shared" si="656"/>
        <v>0</v>
      </c>
      <c r="MJZ93" s="6">
        <f t="shared" si="656"/>
        <v>0</v>
      </c>
      <c r="MKA93" s="6">
        <f t="shared" si="656"/>
        <v>0</v>
      </c>
      <c r="MKB93" s="6">
        <f t="shared" si="656"/>
        <v>0</v>
      </c>
      <c r="MKC93" s="6">
        <f t="shared" si="656"/>
        <v>0</v>
      </c>
      <c r="MKD93" s="6">
        <f t="shared" si="656"/>
        <v>0</v>
      </c>
      <c r="MKE93" s="6">
        <f t="shared" si="656"/>
        <v>0</v>
      </c>
      <c r="MKF93" s="6">
        <f t="shared" si="656"/>
        <v>0</v>
      </c>
      <c r="MKG93" s="6">
        <f t="shared" si="656"/>
        <v>0</v>
      </c>
      <c r="MKH93" s="6">
        <f t="shared" si="656"/>
        <v>0</v>
      </c>
      <c r="MKI93" s="6">
        <f t="shared" si="656"/>
        <v>0</v>
      </c>
      <c r="MKJ93" s="6">
        <f t="shared" si="656"/>
        <v>0</v>
      </c>
      <c r="MKK93" s="6">
        <f t="shared" si="656"/>
        <v>0</v>
      </c>
      <c r="MKL93" s="6">
        <f t="shared" si="656"/>
        <v>0</v>
      </c>
      <c r="MKM93" s="6">
        <f t="shared" si="656"/>
        <v>0</v>
      </c>
      <c r="MKN93" s="6">
        <f t="shared" si="656"/>
        <v>0</v>
      </c>
      <c r="MKO93" s="6">
        <f t="shared" si="656"/>
        <v>0</v>
      </c>
      <c r="MKP93" s="6">
        <f t="shared" si="656"/>
        <v>0</v>
      </c>
      <c r="MKQ93" s="6">
        <f t="shared" si="656"/>
        <v>0</v>
      </c>
      <c r="MKR93" s="6">
        <f t="shared" si="656"/>
        <v>0</v>
      </c>
      <c r="MKS93" s="6">
        <f t="shared" si="656"/>
        <v>0</v>
      </c>
      <c r="MKT93" s="6">
        <f t="shared" si="656"/>
        <v>0</v>
      </c>
      <c r="MKU93" s="6">
        <f t="shared" si="656"/>
        <v>0</v>
      </c>
      <c r="MKV93" s="6">
        <f t="shared" si="656"/>
        <v>0</v>
      </c>
      <c r="MKW93" s="6">
        <f t="shared" si="656"/>
        <v>0</v>
      </c>
      <c r="MKX93" s="6">
        <f t="shared" si="656"/>
        <v>0</v>
      </c>
      <c r="MKY93" s="6">
        <f t="shared" si="656"/>
        <v>0</v>
      </c>
      <c r="MKZ93" s="6">
        <f t="shared" si="656"/>
        <v>0</v>
      </c>
      <c r="MLA93" s="6">
        <f t="shared" si="656"/>
        <v>0</v>
      </c>
      <c r="MLB93" s="6">
        <f t="shared" si="656"/>
        <v>0</v>
      </c>
      <c r="MLC93" s="6">
        <f t="shared" si="656"/>
        <v>0</v>
      </c>
      <c r="MLD93" s="6">
        <f t="shared" si="656"/>
        <v>0</v>
      </c>
      <c r="MLE93" s="6">
        <f t="shared" si="656"/>
        <v>0</v>
      </c>
      <c r="MLF93" s="6">
        <f t="shared" si="656"/>
        <v>0</v>
      </c>
      <c r="MLG93" s="6">
        <f t="shared" ref="MLG93:MNR93" si="657">MKS95</f>
        <v>0</v>
      </c>
      <c r="MLH93" s="6">
        <f t="shared" si="657"/>
        <v>0</v>
      </c>
      <c r="MLI93" s="6">
        <f t="shared" si="657"/>
        <v>0</v>
      </c>
      <c r="MLJ93" s="6">
        <f t="shared" si="657"/>
        <v>0</v>
      </c>
      <c r="MLK93" s="6">
        <f t="shared" si="657"/>
        <v>0</v>
      </c>
      <c r="MLL93" s="6">
        <f t="shared" si="657"/>
        <v>0</v>
      </c>
      <c r="MLM93" s="6">
        <f t="shared" si="657"/>
        <v>0</v>
      </c>
      <c r="MLN93" s="6">
        <f t="shared" si="657"/>
        <v>0</v>
      </c>
      <c r="MLO93" s="6">
        <f t="shared" si="657"/>
        <v>0</v>
      </c>
      <c r="MLP93" s="6">
        <f t="shared" si="657"/>
        <v>0</v>
      </c>
      <c r="MLQ93" s="6">
        <f t="shared" si="657"/>
        <v>0</v>
      </c>
      <c r="MLR93" s="6">
        <f t="shared" si="657"/>
        <v>0</v>
      </c>
      <c r="MLS93" s="6">
        <f t="shared" si="657"/>
        <v>0</v>
      </c>
      <c r="MLT93" s="6">
        <f t="shared" si="657"/>
        <v>0</v>
      </c>
      <c r="MLU93" s="6">
        <f t="shared" si="657"/>
        <v>0</v>
      </c>
      <c r="MLV93" s="6">
        <f t="shared" si="657"/>
        <v>0</v>
      </c>
      <c r="MLW93" s="6">
        <f t="shared" si="657"/>
        <v>0</v>
      </c>
      <c r="MLX93" s="6">
        <f t="shared" si="657"/>
        <v>0</v>
      </c>
      <c r="MLY93" s="6">
        <f t="shared" si="657"/>
        <v>0</v>
      </c>
      <c r="MLZ93" s="6">
        <f t="shared" si="657"/>
        <v>0</v>
      </c>
      <c r="MMA93" s="6">
        <f t="shared" si="657"/>
        <v>0</v>
      </c>
      <c r="MMB93" s="6">
        <f t="shared" si="657"/>
        <v>0</v>
      </c>
      <c r="MMC93" s="6">
        <f t="shared" si="657"/>
        <v>0</v>
      </c>
      <c r="MMD93" s="6">
        <f t="shared" si="657"/>
        <v>0</v>
      </c>
      <c r="MME93" s="6">
        <f t="shared" si="657"/>
        <v>0</v>
      </c>
      <c r="MMF93" s="6">
        <f t="shared" si="657"/>
        <v>0</v>
      </c>
      <c r="MMG93" s="6">
        <f t="shared" si="657"/>
        <v>0</v>
      </c>
      <c r="MMH93" s="6">
        <f t="shared" si="657"/>
        <v>0</v>
      </c>
      <c r="MMI93" s="6">
        <f t="shared" si="657"/>
        <v>0</v>
      </c>
      <c r="MMJ93" s="6">
        <f t="shared" si="657"/>
        <v>0</v>
      </c>
      <c r="MMK93" s="6">
        <f t="shared" si="657"/>
        <v>0</v>
      </c>
      <c r="MML93" s="6">
        <f t="shared" si="657"/>
        <v>0</v>
      </c>
      <c r="MMM93" s="6">
        <f t="shared" si="657"/>
        <v>0</v>
      </c>
      <c r="MMN93" s="6">
        <f t="shared" si="657"/>
        <v>0</v>
      </c>
      <c r="MMO93" s="6">
        <f t="shared" si="657"/>
        <v>0</v>
      </c>
      <c r="MMP93" s="6">
        <f t="shared" si="657"/>
        <v>0</v>
      </c>
      <c r="MMQ93" s="6">
        <f t="shared" si="657"/>
        <v>0</v>
      </c>
      <c r="MMR93" s="6">
        <f t="shared" si="657"/>
        <v>0</v>
      </c>
      <c r="MMS93" s="6">
        <f t="shared" si="657"/>
        <v>0</v>
      </c>
      <c r="MMT93" s="6">
        <f t="shared" si="657"/>
        <v>0</v>
      </c>
      <c r="MMU93" s="6">
        <f t="shared" si="657"/>
        <v>0</v>
      </c>
      <c r="MMV93" s="6">
        <f t="shared" si="657"/>
        <v>0</v>
      </c>
      <c r="MMW93" s="6">
        <f t="shared" si="657"/>
        <v>0</v>
      </c>
      <c r="MMX93" s="6">
        <f t="shared" si="657"/>
        <v>0</v>
      </c>
      <c r="MMY93" s="6">
        <f t="shared" si="657"/>
        <v>0</v>
      </c>
      <c r="MMZ93" s="6">
        <f t="shared" si="657"/>
        <v>0</v>
      </c>
      <c r="MNA93" s="6">
        <f t="shared" si="657"/>
        <v>0</v>
      </c>
      <c r="MNB93" s="6">
        <f t="shared" si="657"/>
        <v>0</v>
      </c>
      <c r="MNC93" s="6">
        <f t="shared" si="657"/>
        <v>0</v>
      </c>
      <c r="MND93" s="6">
        <f t="shared" si="657"/>
        <v>0</v>
      </c>
      <c r="MNE93" s="6">
        <f t="shared" si="657"/>
        <v>0</v>
      </c>
      <c r="MNF93" s="6">
        <f t="shared" si="657"/>
        <v>0</v>
      </c>
      <c r="MNG93" s="6">
        <f t="shared" si="657"/>
        <v>0</v>
      </c>
      <c r="MNH93" s="6">
        <f t="shared" si="657"/>
        <v>0</v>
      </c>
      <c r="MNI93" s="6">
        <f t="shared" si="657"/>
        <v>0</v>
      </c>
      <c r="MNJ93" s="6">
        <f t="shared" si="657"/>
        <v>0</v>
      </c>
      <c r="MNK93" s="6">
        <f t="shared" si="657"/>
        <v>0</v>
      </c>
      <c r="MNL93" s="6">
        <f t="shared" si="657"/>
        <v>0</v>
      </c>
      <c r="MNM93" s="6">
        <f t="shared" si="657"/>
        <v>0</v>
      </c>
      <c r="MNN93" s="6">
        <f t="shared" si="657"/>
        <v>0</v>
      </c>
      <c r="MNO93" s="6">
        <f t="shared" si="657"/>
        <v>0</v>
      </c>
      <c r="MNP93" s="6">
        <f t="shared" si="657"/>
        <v>0</v>
      </c>
      <c r="MNQ93" s="6">
        <f t="shared" si="657"/>
        <v>0</v>
      </c>
      <c r="MNR93" s="6">
        <f t="shared" si="657"/>
        <v>0</v>
      </c>
      <c r="MNS93" s="6">
        <f t="shared" ref="MNS93:MQD93" si="658">MNE95</f>
        <v>0</v>
      </c>
      <c r="MNT93" s="6">
        <f t="shared" si="658"/>
        <v>0</v>
      </c>
      <c r="MNU93" s="6">
        <f t="shared" si="658"/>
        <v>0</v>
      </c>
      <c r="MNV93" s="6">
        <f t="shared" si="658"/>
        <v>0</v>
      </c>
      <c r="MNW93" s="6">
        <f t="shared" si="658"/>
        <v>0</v>
      </c>
      <c r="MNX93" s="6">
        <f t="shared" si="658"/>
        <v>0</v>
      </c>
      <c r="MNY93" s="6">
        <f t="shared" si="658"/>
        <v>0</v>
      </c>
      <c r="MNZ93" s="6">
        <f t="shared" si="658"/>
        <v>0</v>
      </c>
      <c r="MOA93" s="6">
        <f t="shared" si="658"/>
        <v>0</v>
      </c>
      <c r="MOB93" s="6">
        <f t="shared" si="658"/>
        <v>0</v>
      </c>
      <c r="MOC93" s="6">
        <f t="shared" si="658"/>
        <v>0</v>
      </c>
      <c r="MOD93" s="6">
        <f t="shared" si="658"/>
        <v>0</v>
      </c>
      <c r="MOE93" s="6">
        <f t="shared" si="658"/>
        <v>0</v>
      </c>
      <c r="MOF93" s="6">
        <f t="shared" si="658"/>
        <v>0</v>
      </c>
      <c r="MOG93" s="6">
        <f t="shared" si="658"/>
        <v>0</v>
      </c>
      <c r="MOH93" s="6">
        <f t="shared" si="658"/>
        <v>0</v>
      </c>
      <c r="MOI93" s="6">
        <f t="shared" si="658"/>
        <v>0</v>
      </c>
      <c r="MOJ93" s="6">
        <f t="shared" si="658"/>
        <v>0</v>
      </c>
      <c r="MOK93" s="6">
        <f t="shared" si="658"/>
        <v>0</v>
      </c>
      <c r="MOL93" s="6">
        <f t="shared" si="658"/>
        <v>0</v>
      </c>
      <c r="MOM93" s="6">
        <f t="shared" si="658"/>
        <v>0</v>
      </c>
      <c r="MON93" s="6">
        <f t="shared" si="658"/>
        <v>0</v>
      </c>
      <c r="MOO93" s="6">
        <f t="shared" si="658"/>
        <v>0</v>
      </c>
      <c r="MOP93" s="6">
        <f t="shared" si="658"/>
        <v>0</v>
      </c>
      <c r="MOQ93" s="6">
        <f t="shared" si="658"/>
        <v>0</v>
      </c>
      <c r="MOR93" s="6">
        <f t="shared" si="658"/>
        <v>0</v>
      </c>
      <c r="MOS93" s="6">
        <f t="shared" si="658"/>
        <v>0</v>
      </c>
      <c r="MOT93" s="6">
        <f t="shared" si="658"/>
        <v>0</v>
      </c>
      <c r="MOU93" s="6">
        <f t="shared" si="658"/>
        <v>0</v>
      </c>
      <c r="MOV93" s="6">
        <f t="shared" si="658"/>
        <v>0</v>
      </c>
      <c r="MOW93" s="6">
        <f t="shared" si="658"/>
        <v>0</v>
      </c>
      <c r="MOX93" s="6">
        <f t="shared" si="658"/>
        <v>0</v>
      </c>
      <c r="MOY93" s="6">
        <f t="shared" si="658"/>
        <v>0</v>
      </c>
      <c r="MOZ93" s="6">
        <f t="shared" si="658"/>
        <v>0</v>
      </c>
      <c r="MPA93" s="6">
        <f t="shared" si="658"/>
        <v>0</v>
      </c>
      <c r="MPB93" s="6">
        <f t="shared" si="658"/>
        <v>0</v>
      </c>
      <c r="MPC93" s="6">
        <f t="shared" si="658"/>
        <v>0</v>
      </c>
      <c r="MPD93" s="6">
        <f t="shared" si="658"/>
        <v>0</v>
      </c>
      <c r="MPE93" s="6">
        <f t="shared" si="658"/>
        <v>0</v>
      </c>
      <c r="MPF93" s="6">
        <f t="shared" si="658"/>
        <v>0</v>
      </c>
      <c r="MPG93" s="6">
        <f t="shared" si="658"/>
        <v>0</v>
      </c>
      <c r="MPH93" s="6">
        <f t="shared" si="658"/>
        <v>0</v>
      </c>
      <c r="MPI93" s="6">
        <f t="shared" si="658"/>
        <v>0</v>
      </c>
      <c r="MPJ93" s="6">
        <f t="shared" si="658"/>
        <v>0</v>
      </c>
      <c r="MPK93" s="6">
        <f t="shared" si="658"/>
        <v>0</v>
      </c>
      <c r="MPL93" s="6">
        <f t="shared" si="658"/>
        <v>0</v>
      </c>
      <c r="MPM93" s="6">
        <f t="shared" si="658"/>
        <v>0</v>
      </c>
      <c r="MPN93" s="6">
        <f t="shared" si="658"/>
        <v>0</v>
      </c>
      <c r="MPO93" s="6">
        <f t="shared" si="658"/>
        <v>0</v>
      </c>
      <c r="MPP93" s="6">
        <f t="shared" si="658"/>
        <v>0</v>
      </c>
      <c r="MPQ93" s="6">
        <f t="shared" si="658"/>
        <v>0</v>
      </c>
      <c r="MPR93" s="6">
        <f t="shared" si="658"/>
        <v>0</v>
      </c>
      <c r="MPS93" s="6">
        <f t="shared" si="658"/>
        <v>0</v>
      </c>
      <c r="MPT93" s="6">
        <f t="shared" si="658"/>
        <v>0</v>
      </c>
      <c r="MPU93" s="6">
        <f t="shared" si="658"/>
        <v>0</v>
      </c>
      <c r="MPV93" s="6">
        <f t="shared" si="658"/>
        <v>0</v>
      </c>
      <c r="MPW93" s="6">
        <f t="shared" si="658"/>
        <v>0</v>
      </c>
      <c r="MPX93" s="6">
        <f t="shared" si="658"/>
        <v>0</v>
      </c>
      <c r="MPY93" s="6">
        <f t="shared" si="658"/>
        <v>0</v>
      </c>
      <c r="MPZ93" s="6">
        <f t="shared" si="658"/>
        <v>0</v>
      </c>
      <c r="MQA93" s="6">
        <f t="shared" si="658"/>
        <v>0</v>
      </c>
      <c r="MQB93" s="6">
        <f t="shared" si="658"/>
        <v>0</v>
      </c>
      <c r="MQC93" s="6">
        <f t="shared" si="658"/>
        <v>0</v>
      </c>
      <c r="MQD93" s="6">
        <f t="shared" si="658"/>
        <v>0</v>
      </c>
      <c r="MQE93" s="6">
        <f t="shared" ref="MQE93:MSP93" si="659">MPQ95</f>
        <v>0</v>
      </c>
      <c r="MQF93" s="6">
        <f t="shared" si="659"/>
        <v>0</v>
      </c>
      <c r="MQG93" s="6">
        <f t="shared" si="659"/>
        <v>0</v>
      </c>
      <c r="MQH93" s="6">
        <f t="shared" si="659"/>
        <v>0</v>
      </c>
      <c r="MQI93" s="6">
        <f t="shared" si="659"/>
        <v>0</v>
      </c>
      <c r="MQJ93" s="6">
        <f t="shared" si="659"/>
        <v>0</v>
      </c>
      <c r="MQK93" s="6">
        <f t="shared" si="659"/>
        <v>0</v>
      </c>
      <c r="MQL93" s="6">
        <f t="shared" si="659"/>
        <v>0</v>
      </c>
      <c r="MQM93" s="6">
        <f t="shared" si="659"/>
        <v>0</v>
      </c>
      <c r="MQN93" s="6">
        <f t="shared" si="659"/>
        <v>0</v>
      </c>
      <c r="MQO93" s="6">
        <f t="shared" si="659"/>
        <v>0</v>
      </c>
      <c r="MQP93" s="6">
        <f t="shared" si="659"/>
        <v>0</v>
      </c>
      <c r="MQQ93" s="6">
        <f t="shared" si="659"/>
        <v>0</v>
      </c>
      <c r="MQR93" s="6">
        <f t="shared" si="659"/>
        <v>0</v>
      </c>
      <c r="MQS93" s="6">
        <f t="shared" si="659"/>
        <v>0</v>
      </c>
      <c r="MQT93" s="6">
        <f t="shared" si="659"/>
        <v>0</v>
      </c>
      <c r="MQU93" s="6">
        <f t="shared" si="659"/>
        <v>0</v>
      </c>
      <c r="MQV93" s="6">
        <f t="shared" si="659"/>
        <v>0</v>
      </c>
      <c r="MQW93" s="6">
        <f t="shared" si="659"/>
        <v>0</v>
      </c>
      <c r="MQX93" s="6">
        <f t="shared" si="659"/>
        <v>0</v>
      </c>
      <c r="MQY93" s="6">
        <f t="shared" si="659"/>
        <v>0</v>
      </c>
      <c r="MQZ93" s="6">
        <f t="shared" si="659"/>
        <v>0</v>
      </c>
      <c r="MRA93" s="6">
        <f t="shared" si="659"/>
        <v>0</v>
      </c>
      <c r="MRB93" s="6">
        <f t="shared" si="659"/>
        <v>0</v>
      </c>
      <c r="MRC93" s="6">
        <f t="shared" si="659"/>
        <v>0</v>
      </c>
      <c r="MRD93" s="6">
        <f t="shared" si="659"/>
        <v>0</v>
      </c>
      <c r="MRE93" s="6">
        <f t="shared" si="659"/>
        <v>0</v>
      </c>
      <c r="MRF93" s="6">
        <f t="shared" si="659"/>
        <v>0</v>
      </c>
      <c r="MRG93" s="6">
        <f t="shared" si="659"/>
        <v>0</v>
      </c>
      <c r="MRH93" s="6">
        <f t="shared" si="659"/>
        <v>0</v>
      </c>
      <c r="MRI93" s="6">
        <f t="shared" si="659"/>
        <v>0</v>
      </c>
      <c r="MRJ93" s="6">
        <f t="shared" si="659"/>
        <v>0</v>
      </c>
      <c r="MRK93" s="6">
        <f t="shared" si="659"/>
        <v>0</v>
      </c>
      <c r="MRL93" s="6">
        <f t="shared" si="659"/>
        <v>0</v>
      </c>
      <c r="MRM93" s="6">
        <f t="shared" si="659"/>
        <v>0</v>
      </c>
      <c r="MRN93" s="6">
        <f t="shared" si="659"/>
        <v>0</v>
      </c>
      <c r="MRO93" s="6">
        <f t="shared" si="659"/>
        <v>0</v>
      </c>
      <c r="MRP93" s="6">
        <f t="shared" si="659"/>
        <v>0</v>
      </c>
      <c r="MRQ93" s="6">
        <f t="shared" si="659"/>
        <v>0</v>
      </c>
      <c r="MRR93" s="6">
        <f t="shared" si="659"/>
        <v>0</v>
      </c>
      <c r="MRS93" s="6">
        <f t="shared" si="659"/>
        <v>0</v>
      </c>
      <c r="MRT93" s="6">
        <f t="shared" si="659"/>
        <v>0</v>
      </c>
      <c r="MRU93" s="6">
        <f t="shared" si="659"/>
        <v>0</v>
      </c>
      <c r="MRV93" s="6">
        <f t="shared" si="659"/>
        <v>0</v>
      </c>
      <c r="MRW93" s="6">
        <f t="shared" si="659"/>
        <v>0</v>
      </c>
      <c r="MRX93" s="6">
        <f t="shared" si="659"/>
        <v>0</v>
      </c>
      <c r="MRY93" s="6">
        <f t="shared" si="659"/>
        <v>0</v>
      </c>
      <c r="MRZ93" s="6">
        <f t="shared" si="659"/>
        <v>0</v>
      </c>
      <c r="MSA93" s="6">
        <f t="shared" si="659"/>
        <v>0</v>
      </c>
      <c r="MSB93" s="6">
        <f t="shared" si="659"/>
        <v>0</v>
      </c>
      <c r="MSC93" s="6">
        <f t="shared" si="659"/>
        <v>0</v>
      </c>
      <c r="MSD93" s="6">
        <f t="shared" si="659"/>
        <v>0</v>
      </c>
      <c r="MSE93" s="6">
        <f t="shared" si="659"/>
        <v>0</v>
      </c>
      <c r="MSF93" s="6">
        <f t="shared" si="659"/>
        <v>0</v>
      </c>
      <c r="MSG93" s="6">
        <f t="shared" si="659"/>
        <v>0</v>
      </c>
      <c r="MSH93" s="6">
        <f t="shared" si="659"/>
        <v>0</v>
      </c>
      <c r="MSI93" s="6">
        <f t="shared" si="659"/>
        <v>0</v>
      </c>
      <c r="MSJ93" s="6">
        <f t="shared" si="659"/>
        <v>0</v>
      </c>
      <c r="MSK93" s="6">
        <f t="shared" si="659"/>
        <v>0</v>
      </c>
      <c r="MSL93" s="6">
        <f t="shared" si="659"/>
        <v>0</v>
      </c>
      <c r="MSM93" s="6">
        <f t="shared" si="659"/>
        <v>0</v>
      </c>
      <c r="MSN93" s="6">
        <f t="shared" si="659"/>
        <v>0</v>
      </c>
      <c r="MSO93" s="6">
        <f t="shared" si="659"/>
        <v>0</v>
      </c>
      <c r="MSP93" s="6">
        <f t="shared" si="659"/>
        <v>0</v>
      </c>
      <c r="MSQ93" s="6">
        <f t="shared" ref="MSQ93:MVB93" si="660">MSC95</f>
        <v>0</v>
      </c>
      <c r="MSR93" s="6">
        <f t="shared" si="660"/>
        <v>0</v>
      </c>
      <c r="MSS93" s="6">
        <f t="shared" si="660"/>
        <v>0</v>
      </c>
      <c r="MST93" s="6">
        <f t="shared" si="660"/>
        <v>0</v>
      </c>
      <c r="MSU93" s="6">
        <f t="shared" si="660"/>
        <v>0</v>
      </c>
      <c r="MSV93" s="6">
        <f t="shared" si="660"/>
        <v>0</v>
      </c>
      <c r="MSW93" s="6">
        <f t="shared" si="660"/>
        <v>0</v>
      </c>
      <c r="MSX93" s="6">
        <f t="shared" si="660"/>
        <v>0</v>
      </c>
      <c r="MSY93" s="6">
        <f t="shared" si="660"/>
        <v>0</v>
      </c>
      <c r="MSZ93" s="6">
        <f t="shared" si="660"/>
        <v>0</v>
      </c>
      <c r="MTA93" s="6">
        <f t="shared" si="660"/>
        <v>0</v>
      </c>
      <c r="MTB93" s="6">
        <f t="shared" si="660"/>
        <v>0</v>
      </c>
      <c r="MTC93" s="6">
        <f t="shared" si="660"/>
        <v>0</v>
      </c>
      <c r="MTD93" s="6">
        <f t="shared" si="660"/>
        <v>0</v>
      </c>
      <c r="MTE93" s="6">
        <f t="shared" si="660"/>
        <v>0</v>
      </c>
      <c r="MTF93" s="6">
        <f t="shared" si="660"/>
        <v>0</v>
      </c>
      <c r="MTG93" s="6">
        <f t="shared" si="660"/>
        <v>0</v>
      </c>
      <c r="MTH93" s="6">
        <f t="shared" si="660"/>
        <v>0</v>
      </c>
      <c r="MTI93" s="6">
        <f t="shared" si="660"/>
        <v>0</v>
      </c>
      <c r="MTJ93" s="6">
        <f t="shared" si="660"/>
        <v>0</v>
      </c>
      <c r="MTK93" s="6">
        <f t="shared" si="660"/>
        <v>0</v>
      </c>
      <c r="MTL93" s="6">
        <f t="shared" si="660"/>
        <v>0</v>
      </c>
      <c r="MTM93" s="6">
        <f t="shared" si="660"/>
        <v>0</v>
      </c>
      <c r="MTN93" s="6">
        <f t="shared" si="660"/>
        <v>0</v>
      </c>
      <c r="MTO93" s="6">
        <f t="shared" si="660"/>
        <v>0</v>
      </c>
      <c r="MTP93" s="6">
        <f t="shared" si="660"/>
        <v>0</v>
      </c>
      <c r="MTQ93" s="6">
        <f t="shared" si="660"/>
        <v>0</v>
      </c>
      <c r="MTR93" s="6">
        <f t="shared" si="660"/>
        <v>0</v>
      </c>
      <c r="MTS93" s="6">
        <f t="shared" si="660"/>
        <v>0</v>
      </c>
      <c r="MTT93" s="6">
        <f t="shared" si="660"/>
        <v>0</v>
      </c>
      <c r="MTU93" s="6">
        <f t="shared" si="660"/>
        <v>0</v>
      </c>
      <c r="MTV93" s="6">
        <f t="shared" si="660"/>
        <v>0</v>
      </c>
      <c r="MTW93" s="6">
        <f t="shared" si="660"/>
        <v>0</v>
      </c>
      <c r="MTX93" s="6">
        <f t="shared" si="660"/>
        <v>0</v>
      </c>
      <c r="MTY93" s="6">
        <f t="shared" si="660"/>
        <v>0</v>
      </c>
      <c r="MTZ93" s="6">
        <f t="shared" si="660"/>
        <v>0</v>
      </c>
      <c r="MUA93" s="6">
        <f t="shared" si="660"/>
        <v>0</v>
      </c>
      <c r="MUB93" s="6">
        <f t="shared" si="660"/>
        <v>0</v>
      </c>
      <c r="MUC93" s="6">
        <f t="shared" si="660"/>
        <v>0</v>
      </c>
      <c r="MUD93" s="6">
        <f t="shared" si="660"/>
        <v>0</v>
      </c>
      <c r="MUE93" s="6">
        <f t="shared" si="660"/>
        <v>0</v>
      </c>
      <c r="MUF93" s="6">
        <f t="shared" si="660"/>
        <v>0</v>
      </c>
      <c r="MUG93" s="6">
        <f t="shared" si="660"/>
        <v>0</v>
      </c>
      <c r="MUH93" s="6">
        <f t="shared" si="660"/>
        <v>0</v>
      </c>
      <c r="MUI93" s="6">
        <f t="shared" si="660"/>
        <v>0</v>
      </c>
      <c r="MUJ93" s="6">
        <f t="shared" si="660"/>
        <v>0</v>
      </c>
      <c r="MUK93" s="6">
        <f t="shared" si="660"/>
        <v>0</v>
      </c>
      <c r="MUL93" s="6">
        <f t="shared" si="660"/>
        <v>0</v>
      </c>
      <c r="MUM93" s="6">
        <f t="shared" si="660"/>
        <v>0</v>
      </c>
      <c r="MUN93" s="6">
        <f t="shared" si="660"/>
        <v>0</v>
      </c>
      <c r="MUO93" s="6">
        <f t="shared" si="660"/>
        <v>0</v>
      </c>
      <c r="MUP93" s="6">
        <f t="shared" si="660"/>
        <v>0</v>
      </c>
      <c r="MUQ93" s="6">
        <f t="shared" si="660"/>
        <v>0</v>
      </c>
      <c r="MUR93" s="6">
        <f t="shared" si="660"/>
        <v>0</v>
      </c>
      <c r="MUS93" s="6">
        <f t="shared" si="660"/>
        <v>0</v>
      </c>
      <c r="MUT93" s="6">
        <f t="shared" si="660"/>
        <v>0</v>
      </c>
      <c r="MUU93" s="6">
        <f t="shared" si="660"/>
        <v>0</v>
      </c>
      <c r="MUV93" s="6">
        <f t="shared" si="660"/>
        <v>0</v>
      </c>
      <c r="MUW93" s="6">
        <f t="shared" si="660"/>
        <v>0</v>
      </c>
      <c r="MUX93" s="6">
        <f t="shared" si="660"/>
        <v>0</v>
      </c>
      <c r="MUY93" s="6">
        <f t="shared" si="660"/>
        <v>0</v>
      </c>
      <c r="MUZ93" s="6">
        <f t="shared" si="660"/>
        <v>0</v>
      </c>
      <c r="MVA93" s="6">
        <f t="shared" si="660"/>
        <v>0</v>
      </c>
      <c r="MVB93" s="6">
        <f t="shared" si="660"/>
        <v>0</v>
      </c>
      <c r="MVC93" s="6">
        <f t="shared" ref="MVC93:MXN93" si="661">MUO95</f>
        <v>0</v>
      </c>
      <c r="MVD93" s="6">
        <f t="shared" si="661"/>
        <v>0</v>
      </c>
      <c r="MVE93" s="6">
        <f t="shared" si="661"/>
        <v>0</v>
      </c>
      <c r="MVF93" s="6">
        <f t="shared" si="661"/>
        <v>0</v>
      </c>
      <c r="MVG93" s="6">
        <f t="shared" si="661"/>
        <v>0</v>
      </c>
      <c r="MVH93" s="6">
        <f t="shared" si="661"/>
        <v>0</v>
      </c>
      <c r="MVI93" s="6">
        <f t="shared" si="661"/>
        <v>0</v>
      </c>
      <c r="MVJ93" s="6">
        <f t="shared" si="661"/>
        <v>0</v>
      </c>
      <c r="MVK93" s="6">
        <f t="shared" si="661"/>
        <v>0</v>
      </c>
      <c r="MVL93" s="6">
        <f t="shared" si="661"/>
        <v>0</v>
      </c>
      <c r="MVM93" s="6">
        <f t="shared" si="661"/>
        <v>0</v>
      </c>
      <c r="MVN93" s="6">
        <f t="shared" si="661"/>
        <v>0</v>
      </c>
      <c r="MVO93" s="6">
        <f t="shared" si="661"/>
        <v>0</v>
      </c>
      <c r="MVP93" s="6">
        <f t="shared" si="661"/>
        <v>0</v>
      </c>
      <c r="MVQ93" s="6">
        <f t="shared" si="661"/>
        <v>0</v>
      </c>
      <c r="MVR93" s="6">
        <f t="shared" si="661"/>
        <v>0</v>
      </c>
      <c r="MVS93" s="6">
        <f t="shared" si="661"/>
        <v>0</v>
      </c>
      <c r="MVT93" s="6">
        <f t="shared" si="661"/>
        <v>0</v>
      </c>
      <c r="MVU93" s="6">
        <f t="shared" si="661"/>
        <v>0</v>
      </c>
      <c r="MVV93" s="6">
        <f t="shared" si="661"/>
        <v>0</v>
      </c>
      <c r="MVW93" s="6">
        <f t="shared" si="661"/>
        <v>0</v>
      </c>
      <c r="MVX93" s="6">
        <f t="shared" si="661"/>
        <v>0</v>
      </c>
      <c r="MVY93" s="6">
        <f t="shared" si="661"/>
        <v>0</v>
      </c>
      <c r="MVZ93" s="6">
        <f t="shared" si="661"/>
        <v>0</v>
      </c>
      <c r="MWA93" s="6">
        <f t="shared" si="661"/>
        <v>0</v>
      </c>
      <c r="MWB93" s="6">
        <f t="shared" si="661"/>
        <v>0</v>
      </c>
      <c r="MWC93" s="6">
        <f t="shared" si="661"/>
        <v>0</v>
      </c>
      <c r="MWD93" s="6">
        <f t="shared" si="661"/>
        <v>0</v>
      </c>
      <c r="MWE93" s="6">
        <f t="shared" si="661"/>
        <v>0</v>
      </c>
      <c r="MWF93" s="6">
        <f t="shared" si="661"/>
        <v>0</v>
      </c>
      <c r="MWG93" s="6">
        <f t="shared" si="661"/>
        <v>0</v>
      </c>
      <c r="MWH93" s="6">
        <f t="shared" si="661"/>
        <v>0</v>
      </c>
      <c r="MWI93" s="6">
        <f t="shared" si="661"/>
        <v>0</v>
      </c>
      <c r="MWJ93" s="6">
        <f t="shared" si="661"/>
        <v>0</v>
      </c>
      <c r="MWK93" s="6">
        <f t="shared" si="661"/>
        <v>0</v>
      </c>
      <c r="MWL93" s="6">
        <f t="shared" si="661"/>
        <v>0</v>
      </c>
      <c r="MWM93" s="6">
        <f t="shared" si="661"/>
        <v>0</v>
      </c>
      <c r="MWN93" s="6">
        <f t="shared" si="661"/>
        <v>0</v>
      </c>
      <c r="MWO93" s="6">
        <f t="shared" si="661"/>
        <v>0</v>
      </c>
      <c r="MWP93" s="6">
        <f t="shared" si="661"/>
        <v>0</v>
      </c>
      <c r="MWQ93" s="6">
        <f t="shared" si="661"/>
        <v>0</v>
      </c>
      <c r="MWR93" s="6">
        <f t="shared" si="661"/>
        <v>0</v>
      </c>
      <c r="MWS93" s="6">
        <f t="shared" si="661"/>
        <v>0</v>
      </c>
      <c r="MWT93" s="6">
        <f t="shared" si="661"/>
        <v>0</v>
      </c>
      <c r="MWU93" s="6">
        <f t="shared" si="661"/>
        <v>0</v>
      </c>
      <c r="MWV93" s="6">
        <f t="shared" si="661"/>
        <v>0</v>
      </c>
      <c r="MWW93" s="6">
        <f t="shared" si="661"/>
        <v>0</v>
      </c>
      <c r="MWX93" s="6">
        <f t="shared" si="661"/>
        <v>0</v>
      </c>
      <c r="MWY93" s="6">
        <f t="shared" si="661"/>
        <v>0</v>
      </c>
      <c r="MWZ93" s="6">
        <f t="shared" si="661"/>
        <v>0</v>
      </c>
      <c r="MXA93" s="6">
        <f t="shared" si="661"/>
        <v>0</v>
      </c>
      <c r="MXB93" s="6">
        <f t="shared" si="661"/>
        <v>0</v>
      </c>
      <c r="MXC93" s="6">
        <f t="shared" si="661"/>
        <v>0</v>
      </c>
      <c r="MXD93" s="6">
        <f t="shared" si="661"/>
        <v>0</v>
      </c>
      <c r="MXE93" s="6">
        <f t="shared" si="661"/>
        <v>0</v>
      </c>
      <c r="MXF93" s="6">
        <f t="shared" si="661"/>
        <v>0</v>
      </c>
      <c r="MXG93" s="6">
        <f t="shared" si="661"/>
        <v>0</v>
      </c>
      <c r="MXH93" s="6">
        <f t="shared" si="661"/>
        <v>0</v>
      </c>
      <c r="MXI93" s="6">
        <f t="shared" si="661"/>
        <v>0</v>
      </c>
      <c r="MXJ93" s="6">
        <f t="shared" si="661"/>
        <v>0</v>
      </c>
      <c r="MXK93" s="6">
        <f t="shared" si="661"/>
        <v>0</v>
      </c>
      <c r="MXL93" s="6">
        <f t="shared" si="661"/>
        <v>0</v>
      </c>
      <c r="MXM93" s="6">
        <f t="shared" si="661"/>
        <v>0</v>
      </c>
      <c r="MXN93" s="6">
        <f t="shared" si="661"/>
        <v>0</v>
      </c>
      <c r="MXO93" s="6">
        <f t="shared" ref="MXO93:MZZ93" si="662">MXA95</f>
        <v>0</v>
      </c>
      <c r="MXP93" s="6">
        <f t="shared" si="662"/>
        <v>0</v>
      </c>
      <c r="MXQ93" s="6">
        <f t="shared" si="662"/>
        <v>0</v>
      </c>
      <c r="MXR93" s="6">
        <f t="shared" si="662"/>
        <v>0</v>
      </c>
      <c r="MXS93" s="6">
        <f t="shared" si="662"/>
        <v>0</v>
      </c>
      <c r="MXT93" s="6">
        <f t="shared" si="662"/>
        <v>0</v>
      </c>
      <c r="MXU93" s="6">
        <f t="shared" si="662"/>
        <v>0</v>
      </c>
      <c r="MXV93" s="6">
        <f t="shared" si="662"/>
        <v>0</v>
      </c>
      <c r="MXW93" s="6">
        <f t="shared" si="662"/>
        <v>0</v>
      </c>
      <c r="MXX93" s="6">
        <f t="shared" si="662"/>
        <v>0</v>
      </c>
      <c r="MXY93" s="6">
        <f t="shared" si="662"/>
        <v>0</v>
      </c>
      <c r="MXZ93" s="6">
        <f t="shared" si="662"/>
        <v>0</v>
      </c>
      <c r="MYA93" s="6">
        <f t="shared" si="662"/>
        <v>0</v>
      </c>
      <c r="MYB93" s="6">
        <f t="shared" si="662"/>
        <v>0</v>
      </c>
      <c r="MYC93" s="6">
        <f t="shared" si="662"/>
        <v>0</v>
      </c>
      <c r="MYD93" s="6">
        <f t="shared" si="662"/>
        <v>0</v>
      </c>
      <c r="MYE93" s="6">
        <f t="shared" si="662"/>
        <v>0</v>
      </c>
      <c r="MYF93" s="6">
        <f t="shared" si="662"/>
        <v>0</v>
      </c>
      <c r="MYG93" s="6">
        <f t="shared" si="662"/>
        <v>0</v>
      </c>
      <c r="MYH93" s="6">
        <f t="shared" si="662"/>
        <v>0</v>
      </c>
      <c r="MYI93" s="6">
        <f t="shared" si="662"/>
        <v>0</v>
      </c>
      <c r="MYJ93" s="6">
        <f t="shared" si="662"/>
        <v>0</v>
      </c>
      <c r="MYK93" s="6">
        <f t="shared" si="662"/>
        <v>0</v>
      </c>
      <c r="MYL93" s="6">
        <f t="shared" si="662"/>
        <v>0</v>
      </c>
      <c r="MYM93" s="6">
        <f t="shared" si="662"/>
        <v>0</v>
      </c>
      <c r="MYN93" s="6">
        <f t="shared" si="662"/>
        <v>0</v>
      </c>
      <c r="MYO93" s="6">
        <f t="shared" si="662"/>
        <v>0</v>
      </c>
      <c r="MYP93" s="6">
        <f t="shared" si="662"/>
        <v>0</v>
      </c>
      <c r="MYQ93" s="6">
        <f t="shared" si="662"/>
        <v>0</v>
      </c>
      <c r="MYR93" s="6">
        <f t="shared" si="662"/>
        <v>0</v>
      </c>
      <c r="MYS93" s="6">
        <f t="shared" si="662"/>
        <v>0</v>
      </c>
      <c r="MYT93" s="6">
        <f t="shared" si="662"/>
        <v>0</v>
      </c>
      <c r="MYU93" s="6">
        <f t="shared" si="662"/>
        <v>0</v>
      </c>
      <c r="MYV93" s="6">
        <f t="shared" si="662"/>
        <v>0</v>
      </c>
      <c r="MYW93" s="6">
        <f t="shared" si="662"/>
        <v>0</v>
      </c>
      <c r="MYX93" s="6">
        <f t="shared" si="662"/>
        <v>0</v>
      </c>
      <c r="MYY93" s="6">
        <f t="shared" si="662"/>
        <v>0</v>
      </c>
      <c r="MYZ93" s="6">
        <f t="shared" si="662"/>
        <v>0</v>
      </c>
      <c r="MZA93" s="6">
        <f t="shared" si="662"/>
        <v>0</v>
      </c>
      <c r="MZB93" s="6">
        <f t="shared" si="662"/>
        <v>0</v>
      </c>
      <c r="MZC93" s="6">
        <f t="shared" si="662"/>
        <v>0</v>
      </c>
      <c r="MZD93" s="6">
        <f t="shared" si="662"/>
        <v>0</v>
      </c>
      <c r="MZE93" s="6">
        <f t="shared" si="662"/>
        <v>0</v>
      </c>
      <c r="MZF93" s="6">
        <f t="shared" si="662"/>
        <v>0</v>
      </c>
      <c r="MZG93" s="6">
        <f t="shared" si="662"/>
        <v>0</v>
      </c>
      <c r="MZH93" s="6">
        <f t="shared" si="662"/>
        <v>0</v>
      </c>
      <c r="MZI93" s="6">
        <f t="shared" si="662"/>
        <v>0</v>
      </c>
      <c r="MZJ93" s="6">
        <f t="shared" si="662"/>
        <v>0</v>
      </c>
      <c r="MZK93" s="6">
        <f t="shared" si="662"/>
        <v>0</v>
      </c>
      <c r="MZL93" s="6">
        <f t="shared" si="662"/>
        <v>0</v>
      </c>
      <c r="MZM93" s="6">
        <f t="shared" si="662"/>
        <v>0</v>
      </c>
      <c r="MZN93" s="6">
        <f t="shared" si="662"/>
        <v>0</v>
      </c>
      <c r="MZO93" s="6">
        <f t="shared" si="662"/>
        <v>0</v>
      </c>
      <c r="MZP93" s="6">
        <f t="shared" si="662"/>
        <v>0</v>
      </c>
      <c r="MZQ93" s="6">
        <f t="shared" si="662"/>
        <v>0</v>
      </c>
      <c r="MZR93" s="6">
        <f t="shared" si="662"/>
        <v>0</v>
      </c>
      <c r="MZS93" s="6">
        <f t="shared" si="662"/>
        <v>0</v>
      </c>
      <c r="MZT93" s="6">
        <f t="shared" si="662"/>
        <v>0</v>
      </c>
      <c r="MZU93" s="6">
        <f t="shared" si="662"/>
        <v>0</v>
      </c>
      <c r="MZV93" s="6">
        <f t="shared" si="662"/>
        <v>0</v>
      </c>
      <c r="MZW93" s="6">
        <f t="shared" si="662"/>
        <v>0</v>
      </c>
      <c r="MZX93" s="6">
        <f t="shared" si="662"/>
        <v>0</v>
      </c>
      <c r="MZY93" s="6">
        <f t="shared" si="662"/>
        <v>0</v>
      </c>
      <c r="MZZ93" s="6">
        <f t="shared" si="662"/>
        <v>0</v>
      </c>
      <c r="NAA93" s="6">
        <f t="shared" ref="NAA93:NCL93" si="663">MZM95</f>
        <v>0</v>
      </c>
      <c r="NAB93" s="6">
        <f t="shared" si="663"/>
        <v>0</v>
      </c>
      <c r="NAC93" s="6">
        <f t="shared" si="663"/>
        <v>0</v>
      </c>
      <c r="NAD93" s="6">
        <f t="shared" si="663"/>
        <v>0</v>
      </c>
      <c r="NAE93" s="6">
        <f t="shared" si="663"/>
        <v>0</v>
      </c>
      <c r="NAF93" s="6">
        <f t="shared" si="663"/>
        <v>0</v>
      </c>
      <c r="NAG93" s="6">
        <f t="shared" si="663"/>
        <v>0</v>
      </c>
      <c r="NAH93" s="6">
        <f t="shared" si="663"/>
        <v>0</v>
      </c>
      <c r="NAI93" s="6">
        <f t="shared" si="663"/>
        <v>0</v>
      </c>
      <c r="NAJ93" s="6">
        <f t="shared" si="663"/>
        <v>0</v>
      </c>
      <c r="NAK93" s="6">
        <f t="shared" si="663"/>
        <v>0</v>
      </c>
      <c r="NAL93" s="6">
        <f t="shared" si="663"/>
        <v>0</v>
      </c>
      <c r="NAM93" s="6">
        <f t="shared" si="663"/>
        <v>0</v>
      </c>
      <c r="NAN93" s="6">
        <f t="shared" si="663"/>
        <v>0</v>
      </c>
      <c r="NAO93" s="6">
        <f t="shared" si="663"/>
        <v>0</v>
      </c>
      <c r="NAP93" s="6">
        <f t="shared" si="663"/>
        <v>0</v>
      </c>
      <c r="NAQ93" s="6">
        <f t="shared" si="663"/>
        <v>0</v>
      </c>
      <c r="NAR93" s="6">
        <f t="shared" si="663"/>
        <v>0</v>
      </c>
      <c r="NAS93" s="6">
        <f t="shared" si="663"/>
        <v>0</v>
      </c>
      <c r="NAT93" s="6">
        <f t="shared" si="663"/>
        <v>0</v>
      </c>
      <c r="NAU93" s="6">
        <f t="shared" si="663"/>
        <v>0</v>
      </c>
      <c r="NAV93" s="6">
        <f t="shared" si="663"/>
        <v>0</v>
      </c>
      <c r="NAW93" s="6">
        <f t="shared" si="663"/>
        <v>0</v>
      </c>
      <c r="NAX93" s="6">
        <f t="shared" si="663"/>
        <v>0</v>
      </c>
      <c r="NAY93" s="6">
        <f t="shared" si="663"/>
        <v>0</v>
      </c>
      <c r="NAZ93" s="6">
        <f t="shared" si="663"/>
        <v>0</v>
      </c>
      <c r="NBA93" s="6">
        <f t="shared" si="663"/>
        <v>0</v>
      </c>
      <c r="NBB93" s="6">
        <f t="shared" si="663"/>
        <v>0</v>
      </c>
      <c r="NBC93" s="6">
        <f t="shared" si="663"/>
        <v>0</v>
      </c>
      <c r="NBD93" s="6">
        <f t="shared" si="663"/>
        <v>0</v>
      </c>
      <c r="NBE93" s="6">
        <f t="shared" si="663"/>
        <v>0</v>
      </c>
      <c r="NBF93" s="6">
        <f t="shared" si="663"/>
        <v>0</v>
      </c>
      <c r="NBG93" s="6">
        <f t="shared" si="663"/>
        <v>0</v>
      </c>
      <c r="NBH93" s="6">
        <f t="shared" si="663"/>
        <v>0</v>
      </c>
      <c r="NBI93" s="6">
        <f t="shared" si="663"/>
        <v>0</v>
      </c>
      <c r="NBJ93" s="6">
        <f t="shared" si="663"/>
        <v>0</v>
      </c>
      <c r="NBK93" s="6">
        <f t="shared" si="663"/>
        <v>0</v>
      </c>
      <c r="NBL93" s="6">
        <f t="shared" si="663"/>
        <v>0</v>
      </c>
      <c r="NBM93" s="6">
        <f t="shared" si="663"/>
        <v>0</v>
      </c>
      <c r="NBN93" s="6">
        <f t="shared" si="663"/>
        <v>0</v>
      </c>
      <c r="NBO93" s="6">
        <f t="shared" si="663"/>
        <v>0</v>
      </c>
      <c r="NBP93" s="6">
        <f t="shared" si="663"/>
        <v>0</v>
      </c>
      <c r="NBQ93" s="6">
        <f t="shared" si="663"/>
        <v>0</v>
      </c>
      <c r="NBR93" s="6">
        <f t="shared" si="663"/>
        <v>0</v>
      </c>
      <c r="NBS93" s="6">
        <f t="shared" si="663"/>
        <v>0</v>
      </c>
      <c r="NBT93" s="6">
        <f t="shared" si="663"/>
        <v>0</v>
      </c>
      <c r="NBU93" s="6">
        <f t="shared" si="663"/>
        <v>0</v>
      </c>
      <c r="NBV93" s="6">
        <f t="shared" si="663"/>
        <v>0</v>
      </c>
      <c r="NBW93" s="6">
        <f t="shared" si="663"/>
        <v>0</v>
      </c>
      <c r="NBX93" s="6">
        <f t="shared" si="663"/>
        <v>0</v>
      </c>
      <c r="NBY93" s="6">
        <f t="shared" si="663"/>
        <v>0</v>
      </c>
      <c r="NBZ93" s="6">
        <f t="shared" si="663"/>
        <v>0</v>
      </c>
      <c r="NCA93" s="6">
        <f t="shared" si="663"/>
        <v>0</v>
      </c>
      <c r="NCB93" s="6">
        <f t="shared" si="663"/>
        <v>0</v>
      </c>
      <c r="NCC93" s="6">
        <f t="shared" si="663"/>
        <v>0</v>
      </c>
      <c r="NCD93" s="6">
        <f t="shared" si="663"/>
        <v>0</v>
      </c>
      <c r="NCE93" s="6">
        <f t="shared" si="663"/>
        <v>0</v>
      </c>
      <c r="NCF93" s="6">
        <f t="shared" si="663"/>
        <v>0</v>
      </c>
      <c r="NCG93" s="6">
        <f t="shared" si="663"/>
        <v>0</v>
      </c>
      <c r="NCH93" s="6">
        <f t="shared" si="663"/>
        <v>0</v>
      </c>
      <c r="NCI93" s="6">
        <f t="shared" si="663"/>
        <v>0</v>
      </c>
      <c r="NCJ93" s="6">
        <f t="shared" si="663"/>
        <v>0</v>
      </c>
      <c r="NCK93" s="6">
        <f t="shared" si="663"/>
        <v>0</v>
      </c>
      <c r="NCL93" s="6">
        <f t="shared" si="663"/>
        <v>0</v>
      </c>
      <c r="NCM93" s="6">
        <f t="shared" ref="NCM93:NEX93" si="664">NBY95</f>
        <v>0</v>
      </c>
      <c r="NCN93" s="6">
        <f t="shared" si="664"/>
        <v>0</v>
      </c>
      <c r="NCO93" s="6">
        <f t="shared" si="664"/>
        <v>0</v>
      </c>
      <c r="NCP93" s="6">
        <f t="shared" si="664"/>
        <v>0</v>
      </c>
      <c r="NCQ93" s="6">
        <f t="shared" si="664"/>
        <v>0</v>
      </c>
      <c r="NCR93" s="6">
        <f t="shared" si="664"/>
        <v>0</v>
      </c>
      <c r="NCS93" s="6">
        <f t="shared" si="664"/>
        <v>0</v>
      </c>
      <c r="NCT93" s="6">
        <f t="shared" si="664"/>
        <v>0</v>
      </c>
      <c r="NCU93" s="6">
        <f t="shared" si="664"/>
        <v>0</v>
      </c>
      <c r="NCV93" s="6">
        <f t="shared" si="664"/>
        <v>0</v>
      </c>
      <c r="NCW93" s="6">
        <f t="shared" si="664"/>
        <v>0</v>
      </c>
      <c r="NCX93" s="6">
        <f t="shared" si="664"/>
        <v>0</v>
      </c>
      <c r="NCY93" s="6">
        <f t="shared" si="664"/>
        <v>0</v>
      </c>
      <c r="NCZ93" s="6">
        <f t="shared" si="664"/>
        <v>0</v>
      </c>
      <c r="NDA93" s="6">
        <f t="shared" si="664"/>
        <v>0</v>
      </c>
      <c r="NDB93" s="6">
        <f t="shared" si="664"/>
        <v>0</v>
      </c>
      <c r="NDC93" s="6">
        <f t="shared" si="664"/>
        <v>0</v>
      </c>
      <c r="NDD93" s="6">
        <f t="shared" si="664"/>
        <v>0</v>
      </c>
      <c r="NDE93" s="6">
        <f t="shared" si="664"/>
        <v>0</v>
      </c>
      <c r="NDF93" s="6">
        <f t="shared" si="664"/>
        <v>0</v>
      </c>
      <c r="NDG93" s="6">
        <f t="shared" si="664"/>
        <v>0</v>
      </c>
      <c r="NDH93" s="6">
        <f t="shared" si="664"/>
        <v>0</v>
      </c>
      <c r="NDI93" s="6">
        <f t="shared" si="664"/>
        <v>0</v>
      </c>
      <c r="NDJ93" s="6">
        <f t="shared" si="664"/>
        <v>0</v>
      </c>
      <c r="NDK93" s="6">
        <f t="shared" si="664"/>
        <v>0</v>
      </c>
      <c r="NDL93" s="6">
        <f t="shared" si="664"/>
        <v>0</v>
      </c>
      <c r="NDM93" s="6">
        <f t="shared" si="664"/>
        <v>0</v>
      </c>
      <c r="NDN93" s="6">
        <f t="shared" si="664"/>
        <v>0</v>
      </c>
      <c r="NDO93" s="6">
        <f t="shared" si="664"/>
        <v>0</v>
      </c>
      <c r="NDP93" s="6">
        <f t="shared" si="664"/>
        <v>0</v>
      </c>
      <c r="NDQ93" s="6">
        <f t="shared" si="664"/>
        <v>0</v>
      </c>
      <c r="NDR93" s="6">
        <f t="shared" si="664"/>
        <v>0</v>
      </c>
      <c r="NDS93" s="6">
        <f t="shared" si="664"/>
        <v>0</v>
      </c>
      <c r="NDT93" s="6">
        <f t="shared" si="664"/>
        <v>0</v>
      </c>
      <c r="NDU93" s="6">
        <f t="shared" si="664"/>
        <v>0</v>
      </c>
      <c r="NDV93" s="6">
        <f t="shared" si="664"/>
        <v>0</v>
      </c>
      <c r="NDW93" s="6">
        <f t="shared" si="664"/>
        <v>0</v>
      </c>
      <c r="NDX93" s="6">
        <f t="shared" si="664"/>
        <v>0</v>
      </c>
      <c r="NDY93" s="6">
        <f t="shared" si="664"/>
        <v>0</v>
      </c>
      <c r="NDZ93" s="6">
        <f t="shared" si="664"/>
        <v>0</v>
      </c>
      <c r="NEA93" s="6">
        <f t="shared" si="664"/>
        <v>0</v>
      </c>
      <c r="NEB93" s="6">
        <f t="shared" si="664"/>
        <v>0</v>
      </c>
      <c r="NEC93" s="6">
        <f t="shared" si="664"/>
        <v>0</v>
      </c>
      <c r="NED93" s="6">
        <f t="shared" si="664"/>
        <v>0</v>
      </c>
      <c r="NEE93" s="6">
        <f t="shared" si="664"/>
        <v>0</v>
      </c>
      <c r="NEF93" s="6">
        <f t="shared" si="664"/>
        <v>0</v>
      </c>
      <c r="NEG93" s="6">
        <f t="shared" si="664"/>
        <v>0</v>
      </c>
      <c r="NEH93" s="6">
        <f t="shared" si="664"/>
        <v>0</v>
      </c>
      <c r="NEI93" s="6">
        <f t="shared" si="664"/>
        <v>0</v>
      </c>
      <c r="NEJ93" s="6">
        <f t="shared" si="664"/>
        <v>0</v>
      </c>
      <c r="NEK93" s="6">
        <f t="shared" si="664"/>
        <v>0</v>
      </c>
      <c r="NEL93" s="6">
        <f t="shared" si="664"/>
        <v>0</v>
      </c>
      <c r="NEM93" s="6">
        <f t="shared" si="664"/>
        <v>0</v>
      </c>
      <c r="NEN93" s="6">
        <f t="shared" si="664"/>
        <v>0</v>
      </c>
      <c r="NEO93" s="6">
        <f t="shared" si="664"/>
        <v>0</v>
      </c>
      <c r="NEP93" s="6">
        <f t="shared" si="664"/>
        <v>0</v>
      </c>
      <c r="NEQ93" s="6">
        <f t="shared" si="664"/>
        <v>0</v>
      </c>
      <c r="NER93" s="6">
        <f t="shared" si="664"/>
        <v>0</v>
      </c>
      <c r="NES93" s="6">
        <f t="shared" si="664"/>
        <v>0</v>
      </c>
      <c r="NET93" s="6">
        <f t="shared" si="664"/>
        <v>0</v>
      </c>
      <c r="NEU93" s="6">
        <f t="shared" si="664"/>
        <v>0</v>
      </c>
      <c r="NEV93" s="6">
        <f t="shared" si="664"/>
        <v>0</v>
      </c>
      <c r="NEW93" s="6">
        <f t="shared" si="664"/>
        <v>0</v>
      </c>
      <c r="NEX93" s="6">
        <f t="shared" si="664"/>
        <v>0</v>
      </c>
      <c r="NEY93" s="6">
        <f t="shared" ref="NEY93:NHJ93" si="665">NEK95</f>
        <v>0</v>
      </c>
      <c r="NEZ93" s="6">
        <f t="shared" si="665"/>
        <v>0</v>
      </c>
      <c r="NFA93" s="6">
        <f t="shared" si="665"/>
        <v>0</v>
      </c>
      <c r="NFB93" s="6">
        <f t="shared" si="665"/>
        <v>0</v>
      </c>
      <c r="NFC93" s="6">
        <f t="shared" si="665"/>
        <v>0</v>
      </c>
      <c r="NFD93" s="6">
        <f t="shared" si="665"/>
        <v>0</v>
      </c>
      <c r="NFE93" s="6">
        <f t="shared" si="665"/>
        <v>0</v>
      </c>
      <c r="NFF93" s="6">
        <f t="shared" si="665"/>
        <v>0</v>
      </c>
      <c r="NFG93" s="6">
        <f t="shared" si="665"/>
        <v>0</v>
      </c>
      <c r="NFH93" s="6">
        <f t="shared" si="665"/>
        <v>0</v>
      </c>
      <c r="NFI93" s="6">
        <f t="shared" si="665"/>
        <v>0</v>
      </c>
      <c r="NFJ93" s="6">
        <f t="shared" si="665"/>
        <v>0</v>
      </c>
      <c r="NFK93" s="6">
        <f t="shared" si="665"/>
        <v>0</v>
      </c>
      <c r="NFL93" s="6">
        <f t="shared" si="665"/>
        <v>0</v>
      </c>
      <c r="NFM93" s="6">
        <f t="shared" si="665"/>
        <v>0</v>
      </c>
      <c r="NFN93" s="6">
        <f t="shared" si="665"/>
        <v>0</v>
      </c>
      <c r="NFO93" s="6">
        <f t="shared" si="665"/>
        <v>0</v>
      </c>
      <c r="NFP93" s="6">
        <f t="shared" si="665"/>
        <v>0</v>
      </c>
      <c r="NFQ93" s="6">
        <f t="shared" si="665"/>
        <v>0</v>
      </c>
      <c r="NFR93" s="6">
        <f t="shared" si="665"/>
        <v>0</v>
      </c>
      <c r="NFS93" s="6">
        <f t="shared" si="665"/>
        <v>0</v>
      </c>
      <c r="NFT93" s="6">
        <f t="shared" si="665"/>
        <v>0</v>
      </c>
      <c r="NFU93" s="6">
        <f t="shared" si="665"/>
        <v>0</v>
      </c>
      <c r="NFV93" s="6">
        <f t="shared" si="665"/>
        <v>0</v>
      </c>
      <c r="NFW93" s="6">
        <f t="shared" si="665"/>
        <v>0</v>
      </c>
      <c r="NFX93" s="6">
        <f t="shared" si="665"/>
        <v>0</v>
      </c>
      <c r="NFY93" s="6">
        <f t="shared" si="665"/>
        <v>0</v>
      </c>
      <c r="NFZ93" s="6">
        <f t="shared" si="665"/>
        <v>0</v>
      </c>
      <c r="NGA93" s="6">
        <f t="shared" si="665"/>
        <v>0</v>
      </c>
      <c r="NGB93" s="6">
        <f t="shared" si="665"/>
        <v>0</v>
      </c>
      <c r="NGC93" s="6">
        <f t="shared" si="665"/>
        <v>0</v>
      </c>
      <c r="NGD93" s="6">
        <f t="shared" si="665"/>
        <v>0</v>
      </c>
      <c r="NGE93" s="6">
        <f t="shared" si="665"/>
        <v>0</v>
      </c>
      <c r="NGF93" s="6">
        <f t="shared" si="665"/>
        <v>0</v>
      </c>
      <c r="NGG93" s="6">
        <f t="shared" si="665"/>
        <v>0</v>
      </c>
      <c r="NGH93" s="6">
        <f t="shared" si="665"/>
        <v>0</v>
      </c>
      <c r="NGI93" s="6">
        <f t="shared" si="665"/>
        <v>0</v>
      </c>
      <c r="NGJ93" s="6">
        <f t="shared" si="665"/>
        <v>0</v>
      </c>
      <c r="NGK93" s="6">
        <f t="shared" si="665"/>
        <v>0</v>
      </c>
      <c r="NGL93" s="6">
        <f t="shared" si="665"/>
        <v>0</v>
      </c>
      <c r="NGM93" s="6">
        <f t="shared" si="665"/>
        <v>0</v>
      </c>
      <c r="NGN93" s="6">
        <f t="shared" si="665"/>
        <v>0</v>
      </c>
      <c r="NGO93" s="6">
        <f t="shared" si="665"/>
        <v>0</v>
      </c>
      <c r="NGP93" s="6">
        <f t="shared" si="665"/>
        <v>0</v>
      </c>
      <c r="NGQ93" s="6">
        <f t="shared" si="665"/>
        <v>0</v>
      </c>
      <c r="NGR93" s="6">
        <f t="shared" si="665"/>
        <v>0</v>
      </c>
      <c r="NGS93" s="6">
        <f t="shared" si="665"/>
        <v>0</v>
      </c>
      <c r="NGT93" s="6">
        <f t="shared" si="665"/>
        <v>0</v>
      </c>
      <c r="NGU93" s="6">
        <f t="shared" si="665"/>
        <v>0</v>
      </c>
      <c r="NGV93" s="6">
        <f t="shared" si="665"/>
        <v>0</v>
      </c>
      <c r="NGW93" s="6">
        <f t="shared" si="665"/>
        <v>0</v>
      </c>
      <c r="NGX93" s="6">
        <f t="shared" si="665"/>
        <v>0</v>
      </c>
      <c r="NGY93" s="6">
        <f t="shared" si="665"/>
        <v>0</v>
      </c>
      <c r="NGZ93" s="6">
        <f t="shared" si="665"/>
        <v>0</v>
      </c>
      <c r="NHA93" s="6">
        <f t="shared" si="665"/>
        <v>0</v>
      </c>
      <c r="NHB93" s="6">
        <f t="shared" si="665"/>
        <v>0</v>
      </c>
      <c r="NHC93" s="6">
        <f t="shared" si="665"/>
        <v>0</v>
      </c>
      <c r="NHD93" s="6">
        <f t="shared" si="665"/>
        <v>0</v>
      </c>
      <c r="NHE93" s="6">
        <f t="shared" si="665"/>
        <v>0</v>
      </c>
      <c r="NHF93" s="6">
        <f t="shared" si="665"/>
        <v>0</v>
      </c>
      <c r="NHG93" s="6">
        <f t="shared" si="665"/>
        <v>0</v>
      </c>
      <c r="NHH93" s="6">
        <f t="shared" si="665"/>
        <v>0</v>
      </c>
      <c r="NHI93" s="6">
        <f t="shared" si="665"/>
        <v>0</v>
      </c>
      <c r="NHJ93" s="6">
        <f t="shared" si="665"/>
        <v>0</v>
      </c>
      <c r="NHK93" s="6">
        <f t="shared" ref="NHK93:NJV93" si="666">NGW95</f>
        <v>0</v>
      </c>
      <c r="NHL93" s="6">
        <f t="shared" si="666"/>
        <v>0</v>
      </c>
      <c r="NHM93" s="6">
        <f t="shared" si="666"/>
        <v>0</v>
      </c>
      <c r="NHN93" s="6">
        <f t="shared" si="666"/>
        <v>0</v>
      </c>
      <c r="NHO93" s="6">
        <f t="shared" si="666"/>
        <v>0</v>
      </c>
      <c r="NHP93" s="6">
        <f t="shared" si="666"/>
        <v>0</v>
      </c>
      <c r="NHQ93" s="6">
        <f t="shared" si="666"/>
        <v>0</v>
      </c>
      <c r="NHR93" s="6">
        <f t="shared" si="666"/>
        <v>0</v>
      </c>
      <c r="NHS93" s="6">
        <f t="shared" si="666"/>
        <v>0</v>
      </c>
      <c r="NHT93" s="6">
        <f t="shared" si="666"/>
        <v>0</v>
      </c>
      <c r="NHU93" s="6">
        <f t="shared" si="666"/>
        <v>0</v>
      </c>
      <c r="NHV93" s="6">
        <f t="shared" si="666"/>
        <v>0</v>
      </c>
      <c r="NHW93" s="6">
        <f t="shared" si="666"/>
        <v>0</v>
      </c>
      <c r="NHX93" s="6">
        <f t="shared" si="666"/>
        <v>0</v>
      </c>
      <c r="NHY93" s="6">
        <f t="shared" si="666"/>
        <v>0</v>
      </c>
      <c r="NHZ93" s="6">
        <f t="shared" si="666"/>
        <v>0</v>
      </c>
      <c r="NIA93" s="6">
        <f t="shared" si="666"/>
        <v>0</v>
      </c>
      <c r="NIB93" s="6">
        <f t="shared" si="666"/>
        <v>0</v>
      </c>
      <c r="NIC93" s="6">
        <f t="shared" si="666"/>
        <v>0</v>
      </c>
      <c r="NID93" s="6">
        <f t="shared" si="666"/>
        <v>0</v>
      </c>
      <c r="NIE93" s="6">
        <f t="shared" si="666"/>
        <v>0</v>
      </c>
      <c r="NIF93" s="6">
        <f t="shared" si="666"/>
        <v>0</v>
      </c>
      <c r="NIG93" s="6">
        <f t="shared" si="666"/>
        <v>0</v>
      </c>
      <c r="NIH93" s="6">
        <f t="shared" si="666"/>
        <v>0</v>
      </c>
      <c r="NII93" s="6">
        <f t="shared" si="666"/>
        <v>0</v>
      </c>
      <c r="NIJ93" s="6">
        <f t="shared" si="666"/>
        <v>0</v>
      </c>
      <c r="NIK93" s="6">
        <f t="shared" si="666"/>
        <v>0</v>
      </c>
      <c r="NIL93" s="6">
        <f t="shared" si="666"/>
        <v>0</v>
      </c>
      <c r="NIM93" s="6">
        <f t="shared" si="666"/>
        <v>0</v>
      </c>
      <c r="NIN93" s="6">
        <f t="shared" si="666"/>
        <v>0</v>
      </c>
      <c r="NIO93" s="6">
        <f t="shared" si="666"/>
        <v>0</v>
      </c>
      <c r="NIP93" s="6">
        <f t="shared" si="666"/>
        <v>0</v>
      </c>
      <c r="NIQ93" s="6">
        <f t="shared" si="666"/>
        <v>0</v>
      </c>
      <c r="NIR93" s="6">
        <f t="shared" si="666"/>
        <v>0</v>
      </c>
      <c r="NIS93" s="6">
        <f t="shared" si="666"/>
        <v>0</v>
      </c>
      <c r="NIT93" s="6">
        <f t="shared" si="666"/>
        <v>0</v>
      </c>
      <c r="NIU93" s="6">
        <f t="shared" si="666"/>
        <v>0</v>
      </c>
      <c r="NIV93" s="6">
        <f t="shared" si="666"/>
        <v>0</v>
      </c>
      <c r="NIW93" s="6">
        <f t="shared" si="666"/>
        <v>0</v>
      </c>
      <c r="NIX93" s="6">
        <f t="shared" si="666"/>
        <v>0</v>
      </c>
      <c r="NIY93" s="6">
        <f t="shared" si="666"/>
        <v>0</v>
      </c>
      <c r="NIZ93" s="6">
        <f t="shared" si="666"/>
        <v>0</v>
      </c>
      <c r="NJA93" s="6">
        <f t="shared" si="666"/>
        <v>0</v>
      </c>
      <c r="NJB93" s="6">
        <f t="shared" si="666"/>
        <v>0</v>
      </c>
      <c r="NJC93" s="6">
        <f t="shared" si="666"/>
        <v>0</v>
      </c>
      <c r="NJD93" s="6">
        <f t="shared" si="666"/>
        <v>0</v>
      </c>
      <c r="NJE93" s="6">
        <f t="shared" si="666"/>
        <v>0</v>
      </c>
      <c r="NJF93" s="6">
        <f t="shared" si="666"/>
        <v>0</v>
      </c>
      <c r="NJG93" s="6">
        <f t="shared" si="666"/>
        <v>0</v>
      </c>
      <c r="NJH93" s="6">
        <f t="shared" si="666"/>
        <v>0</v>
      </c>
      <c r="NJI93" s="6">
        <f t="shared" si="666"/>
        <v>0</v>
      </c>
      <c r="NJJ93" s="6">
        <f t="shared" si="666"/>
        <v>0</v>
      </c>
      <c r="NJK93" s="6">
        <f t="shared" si="666"/>
        <v>0</v>
      </c>
      <c r="NJL93" s="6">
        <f t="shared" si="666"/>
        <v>0</v>
      </c>
      <c r="NJM93" s="6">
        <f t="shared" si="666"/>
        <v>0</v>
      </c>
      <c r="NJN93" s="6">
        <f t="shared" si="666"/>
        <v>0</v>
      </c>
      <c r="NJO93" s="6">
        <f t="shared" si="666"/>
        <v>0</v>
      </c>
      <c r="NJP93" s="6">
        <f t="shared" si="666"/>
        <v>0</v>
      </c>
      <c r="NJQ93" s="6">
        <f t="shared" si="666"/>
        <v>0</v>
      </c>
      <c r="NJR93" s="6">
        <f t="shared" si="666"/>
        <v>0</v>
      </c>
      <c r="NJS93" s="6">
        <f t="shared" si="666"/>
        <v>0</v>
      </c>
      <c r="NJT93" s="6">
        <f t="shared" si="666"/>
        <v>0</v>
      </c>
      <c r="NJU93" s="6">
        <f t="shared" si="666"/>
        <v>0</v>
      </c>
      <c r="NJV93" s="6">
        <f t="shared" si="666"/>
        <v>0</v>
      </c>
      <c r="NJW93" s="6">
        <f t="shared" ref="NJW93:NMH93" si="667">NJI95</f>
        <v>0</v>
      </c>
      <c r="NJX93" s="6">
        <f t="shared" si="667"/>
        <v>0</v>
      </c>
      <c r="NJY93" s="6">
        <f t="shared" si="667"/>
        <v>0</v>
      </c>
      <c r="NJZ93" s="6">
        <f t="shared" si="667"/>
        <v>0</v>
      </c>
      <c r="NKA93" s="6">
        <f t="shared" si="667"/>
        <v>0</v>
      </c>
      <c r="NKB93" s="6">
        <f t="shared" si="667"/>
        <v>0</v>
      </c>
      <c r="NKC93" s="6">
        <f t="shared" si="667"/>
        <v>0</v>
      </c>
      <c r="NKD93" s="6">
        <f t="shared" si="667"/>
        <v>0</v>
      </c>
      <c r="NKE93" s="6">
        <f t="shared" si="667"/>
        <v>0</v>
      </c>
      <c r="NKF93" s="6">
        <f t="shared" si="667"/>
        <v>0</v>
      </c>
      <c r="NKG93" s="6">
        <f t="shared" si="667"/>
        <v>0</v>
      </c>
      <c r="NKH93" s="6">
        <f t="shared" si="667"/>
        <v>0</v>
      </c>
      <c r="NKI93" s="6">
        <f t="shared" si="667"/>
        <v>0</v>
      </c>
      <c r="NKJ93" s="6">
        <f t="shared" si="667"/>
        <v>0</v>
      </c>
      <c r="NKK93" s="6">
        <f t="shared" si="667"/>
        <v>0</v>
      </c>
      <c r="NKL93" s="6">
        <f t="shared" si="667"/>
        <v>0</v>
      </c>
      <c r="NKM93" s="6">
        <f t="shared" si="667"/>
        <v>0</v>
      </c>
      <c r="NKN93" s="6">
        <f t="shared" si="667"/>
        <v>0</v>
      </c>
      <c r="NKO93" s="6">
        <f t="shared" si="667"/>
        <v>0</v>
      </c>
      <c r="NKP93" s="6">
        <f t="shared" si="667"/>
        <v>0</v>
      </c>
      <c r="NKQ93" s="6">
        <f t="shared" si="667"/>
        <v>0</v>
      </c>
      <c r="NKR93" s="6">
        <f t="shared" si="667"/>
        <v>0</v>
      </c>
      <c r="NKS93" s="6">
        <f t="shared" si="667"/>
        <v>0</v>
      </c>
      <c r="NKT93" s="6">
        <f t="shared" si="667"/>
        <v>0</v>
      </c>
      <c r="NKU93" s="6">
        <f t="shared" si="667"/>
        <v>0</v>
      </c>
      <c r="NKV93" s="6">
        <f t="shared" si="667"/>
        <v>0</v>
      </c>
      <c r="NKW93" s="6">
        <f t="shared" si="667"/>
        <v>0</v>
      </c>
      <c r="NKX93" s="6">
        <f t="shared" si="667"/>
        <v>0</v>
      </c>
      <c r="NKY93" s="6">
        <f t="shared" si="667"/>
        <v>0</v>
      </c>
      <c r="NKZ93" s="6">
        <f t="shared" si="667"/>
        <v>0</v>
      </c>
      <c r="NLA93" s="6">
        <f t="shared" si="667"/>
        <v>0</v>
      </c>
      <c r="NLB93" s="6">
        <f t="shared" si="667"/>
        <v>0</v>
      </c>
      <c r="NLC93" s="6">
        <f t="shared" si="667"/>
        <v>0</v>
      </c>
      <c r="NLD93" s="6">
        <f t="shared" si="667"/>
        <v>0</v>
      </c>
      <c r="NLE93" s="6">
        <f t="shared" si="667"/>
        <v>0</v>
      </c>
      <c r="NLF93" s="6">
        <f t="shared" si="667"/>
        <v>0</v>
      </c>
      <c r="NLG93" s="6">
        <f t="shared" si="667"/>
        <v>0</v>
      </c>
      <c r="NLH93" s="6">
        <f t="shared" si="667"/>
        <v>0</v>
      </c>
      <c r="NLI93" s="6">
        <f t="shared" si="667"/>
        <v>0</v>
      </c>
      <c r="NLJ93" s="6">
        <f t="shared" si="667"/>
        <v>0</v>
      </c>
      <c r="NLK93" s="6">
        <f t="shared" si="667"/>
        <v>0</v>
      </c>
      <c r="NLL93" s="6">
        <f t="shared" si="667"/>
        <v>0</v>
      </c>
      <c r="NLM93" s="6">
        <f t="shared" si="667"/>
        <v>0</v>
      </c>
      <c r="NLN93" s="6">
        <f t="shared" si="667"/>
        <v>0</v>
      </c>
      <c r="NLO93" s="6">
        <f t="shared" si="667"/>
        <v>0</v>
      </c>
      <c r="NLP93" s="6">
        <f t="shared" si="667"/>
        <v>0</v>
      </c>
      <c r="NLQ93" s="6">
        <f t="shared" si="667"/>
        <v>0</v>
      </c>
      <c r="NLR93" s="6">
        <f t="shared" si="667"/>
        <v>0</v>
      </c>
      <c r="NLS93" s="6">
        <f t="shared" si="667"/>
        <v>0</v>
      </c>
      <c r="NLT93" s="6">
        <f t="shared" si="667"/>
        <v>0</v>
      </c>
      <c r="NLU93" s="6">
        <f t="shared" si="667"/>
        <v>0</v>
      </c>
      <c r="NLV93" s="6">
        <f t="shared" si="667"/>
        <v>0</v>
      </c>
      <c r="NLW93" s="6">
        <f t="shared" si="667"/>
        <v>0</v>
      </c>
      <c r="NLX93" s="6">
        <f t="shared" si="667"/>
        <v>0</v>
      </c>
      <c r="NLY93" s="6">
        <f t="shared" si="667"/>
        <v>0</v>
      </c>
      <c r="NLZ93" s="6">
        <f t="shared" si="667"/>
        <v>0</v>
      </c>
      <c r="NMA93" s="6">
        <f t="shared" si="667"/>
        <v>0</v>
      </c>
      <c r="NMB93" s="6">
        <f t="shared" si="667"/>
        <v>0</v>
      </c>
      <c r="NMC93" s="6">
        <f t="shared" si="667"/>
        <v>0</v>
      </c>
      <c r="NMD93" s="6">
        <f t="shared" si="667"/>
        <v>0</v>
      </c>
      <c r="NME93" s="6">
        <f t="shared" si="667"/>
        <v>0</v>
      </c>
      <c r="NMF93" s="6">
        <f t="shared" si="667"/>
        <v>0</v>
      </c>
      <c r="NMG93" s="6">
        <f t="shared" si="667"/>
        <v>0</v>
      </c>
      <c r="NMH93" s="6">
        <f t="shared" si="667"/>
        <v>0</v>
      </c>
      <c r="NMI93" s="6">
        <f t="shared" ref="NMI93:NOT93" si="668">NLU95</f>
        <v>0</v>
      </c>
      <c r="NMJ93" s="6">
        <f t="shared" si="668"/>
        <v>0</v>
      </c>
      <c r="NMK93" s="6">
        <f t="shared" si="668"/>
        <v>0</v>
      </c>
      <c r="NML93" s="6">
        <f t="shared" si="668"/>
        <v>0</v>
      </c>
      <c r="NMM93" s="6">
        <f t="shared" si="668"/>
        <v>0</v>
      </c>
      <c r="NMN93" s="6">
        <f t="shared" si="668"/>
        <v>0</v>
      </c>
      <c r="NMO93" s="6">
        <f t="shared" si="668"/>
        <v>0</v>
      </c>
      <c r="NMP93" s="6">
        <f t="shared" si="668"/>
        <v>0</v>
      </c>
      <c r="NMQ93" s="6">
        <f t="shared" si="668"/>
        <v>0</v>
      </c>
      <c r="NMR93" s="6">
        <f t="shared" si="668"/>
        <v>0</v>
      </c>
      <c r="NMS93" s="6">
        <f t="shared" si="668"/>
        <v>0</v>
      </c>
      <c r="NMT93" s="6">
        <f t="shared" si="668"/>
        <v>0</v>
      </c>
      <c r="NMU93" s="6">
        <f t="shared" si="668"/>
        <v>0</v>
      </c>
      <c r="NMV93" s="6">
        <f t="shared" si="668"/>
        <v>0</v>
      </c>
      <c r="NMW93" s="6">
        <f t="shared" si="668"/>
        <v>0</v>
      </c>
      <c r="NMX93" s="6">
        <f t="shared" si="668"/>
        <v>0</v>
      </c>
      <c r="NMY93" s="6">
        <f t="shared" si="668"/>
        <v>0</v>
      </c>
      <c r="NMZ93" s="6">
        <f t="shared" si="668"/>
        <v>0</v>
      </c>
      <c r="NNA93" s="6">
        <f t="shared" si="668"/>
        <v>0</v>
      </c>
      <c r="NNB93" s="6">
        <f t="shared" si="668"/>
        <v>0</v>
      </c>
      <c r="NNC93" s="6">
        <f t="shared" si="668"/>
        <v>0</v>
      </c>
      <c r="NND93" s="6">
        <f t="shared" si="668"/>
        <v>0</v>
      </c>
      <c r="NNE93" s="6">
        <f t="shared" si="668"/>
        <v>0</v>
      </c>
      <c r="NNF93" s="6">
        <f t="shared" si="668"/>
        <v>0</v>
      </c>
      <c r="NNG93" s="6">
        <f t="shared" si="668"/>
        <v>0</v>
      </c>
      <c r="NNH93" s="6">
        <f t="shared" si="668"/>
        <v>0</v>
      </c>
      <c r="NNI93" s="6">
        <f t="shared" si="668"/>
        <v>0</v>
      </c>
      <c r="NNJ93" s="6">
        <f t="shared" si="668"/>
        <v>0</v>
      </c>
      <c r="NNK93" s="6">
        <f t="shared" si="668"/>
        <v>0</v>
      </c>
      <c r="NNL93" s="6">
        <f t="shared" si="668"/>
        <v>0</v>
      </c>
      <c r="NNM93" s="6">
        <f t="shared" si="668"/>
        <v>0</v>
      </c>
      <c r="NNN93" s="6">
        <f t="shared" si="668"/>
        <v>0</v>
      </c>
      <c r="NNO93" s="6">
        <f t="shared" si="668"/>
        <v>0</v>
      </c>
      <c r="NNP93" s="6">
        <f t="shared" si="668"/>
        <v>0</v>
      </c>
      <c r="NNQ93" s="6">
        <f t="shared" si="668"/>
        <v>0</v>
      </c>
      <c r="NNR93" s="6">
        <f t="shared" si="668"/>
        <v>0</v>
      </c>
      <c r="NNS93" s="6">
        <f t="shared" si="668"/>
        <v>0</v>
      </c>
      <c r="NNT93" s="6">
        <f t="shared" si="668"/>
        <v>0</v>
      </c>
      <c r="NNU93" s="6">
        <f t="shared" si="668"/>
        <v>0</v>
      </c>
      <c r="NNV93" s="6">
        <f t="shared" si="668"/>
        <v>0</v>
      </c>
      <c r="NNW93" s="6">
        <f t="shared" si="668"/>
        <v>0</v>
      </c>
      <c r="NNX93" s="6">
        <f t="shared" si="668"/>
        <v>0</v>
      </c>
      <c r="NNY93" s="6">
        <f t="shared" si="668"/>
        <v>0</v>
      </c>
      <c r="NNZ93" s="6">
        <f t="shared" si="668"/>
        <v>0</v>
      </c>
      <c r="NOA93" s="6">
        <f t="shared" si="668"/>
        <v>0</v>
      </c>
      <c r="NOB93" s="6">
        <f t="shared" si="668"/>
        <v>0</v>
      </c>
      <c r="NOC93" s="6">
        <f t="shared" si="668"/>
        <v>0</v>
      </c>
      <c r="NOD93" s="6">
        <f t="shared" si="668"/>
        <v>0</v>
      </c>
      <c r="NOE93" s="6">
        <f t="shared" si="668"/>
        <v>0</v>
      </c>
      <c r="NOF93" s="6">
        <f t="shared" si="668"/>
        <v>0</v>
      </c>
      <c r="NOG93" s="6">
        <f t="shared" si="668"/>
        <v>0</v>
      </c>
      <c r="NOH93" s="6">
        <f t="shared" si="668"/>
        <v>0</v>
      </c>
      <c r="NOI93" s="6">
        <f t="shared" si="668"/>
        <v>0</v>
      </c>
      <c r="NOJ93" s="6">
        <f t="shared" si="668"/>
        <v>0</v>
      </c>
      <c r="NOK93" s="6">
        <f t="shared" si="668"/>
        <v>0</v>
      </c>
      <c r="NOL93" s="6">
        <f t="shared" si="668"/>
        <v>0</v>
      </c>
      <c r="NOM93" s="6">
        <f t="shared" si="668"/>
        <v>0</v>
      </c>
      <c r="NON93" s="6">
        <f t="shared" si="668"/>
        <v>0</v>
      </c>
      <c r="NOO93" s="6">
        <f t="shared" si="668"/>
        <v>0</v>
      </c>
      <c r="NOP93" s="6">
        <f t="shared" si="668"/>
        <v>0</v>
      </c>
      <c r="NOQ93" s="6">
        <f t="shared" si="668"/>
        <v>0</v>
      </c>
      <c r="NOR93" s="6">
        <f t="shared" si="668"/>
        <v>0</v>
      </c>
      <c r="NOS93" s="6">
        <f t="shared" si="668"/>
        <v>0</v>
      </c>
      <c r="NOT93" s="6">
        <f t="shared" si="668"/>
        <v>0</v>
      </c>
      <c r="NOU93" s="6">
        <f t="shared" ref="NOU93:NRF93" si="669">NOG95</f>
        <v>0</v>
      </c>
      <c r="NOV93" s="6">
        <f t="shared" si="669"/>
        <v>0</v>
      </c>
      <c r="NOW93" s="6">
        <f t="shared" si="669"/>
        <v>0</v>
      </c>
      <c r="NOX93" s="6">
        <f t="shared" si="669"/>
        <v>0</v>
      </c>
      <c r="NOY93" s="6">
        <f t="shared" si="669"/>
        <v>0</v>
      </c>
      <c r="NOZ93" s="6">
        <f t="shared" si="669"/>
        <v>0</v>
      </c>
      <c r="NPA93" s="6">
        <f t="shared" si="669"/>
        <v>0</v>
      </c>
      <c r="NPB93" s="6">
        <f t="shared" si="669"/>
        <v>0</v>
      </c>
      <c r="NPC93" s="6">
        <f t="shared" si="669"/>
        <v>0</v>
      </c>
      <c r="NPD93" s="6">
        <f t="shared" si="669"/>
        <v>0</v>
      </c>
      <c r="NPE93" s="6">
        <f t="shared" si="669"/>
        <v>0</v>
      </c>
      <c r="NPF93" s="6">
        <f t="shared" si="669"/>
        <v>0</v>
      </c>
      <c r="NPG93" s="6">
        <f t="shared" si="669"/>
        <v>0</v>
      </c>
      <c r="NPH93" s="6">
        <f t="shared" si="669"/>
        <v>0</v>
      </c>
      <c r="NPI93" s="6">
        <f t="shared" si="669"/>
        <v>0</v>
      </c>
      <c r="NPJ93" s="6">
        <f t="shared" si="669"/>
        <v>0</v>
      </c>
      <c r="NPK93" s="6">
        <f t="shared" si="669"/>
        <v>0</v>
      </c>
      <c r="NPL93" s="6">
        <f t="shared" si="669"/>
        <v>0</v>
      </c>
      <c r="NPM93" s="6">
        <f t="shared" si="669"/>
        <v>0</v>
      </c>
      <c r="NPN93" s="6">
        <f t="shared" si="669"/>
        <v>0</v>
      </c>
      <c r="NPO93" s="6">
        <f t="shared" si="669"/>
        <v>0</v>
      </c>
      <c r="NPP93" s="6">
        <f t="shared" si="669"/>
        <v>0</v>
      </c>
      <c r="NPQ93" s="6">
        <f t="shared" si="669"/>
        <v>0</v>
      </c>
      <c r="NPR93" s="6">
        <f t="shared" si="669"/>
        <v>0</v>
      </c>
      <c r="NPS93" s="6">
        <f t="shared" si="669"/>
        <v>0</v>
      </c>
      <c r="NPT93" s="6">
        <f t="shared" si="669"/>
        <v>0</v>
      </c>
      <c r="NPU93" s="6">
        <f t="shared" si="669"/>
        <v>0</v>
      </c>
      <c r="NPV93" s="6">
        <f t="shared" si="669"/>
        <v>0</v>
      </c>
      <c r="NPW93" s="6">
        <f t="shared" si="669"/>
        <v>0</v>
      </c>
      <c r="NPX93" s="6">
        <f t="shared" si="669"/>
        <v>0</v>
      </c>
      <c r="NPY93" s="6">
        <f t="shared" si="669"/>
        <v>0</v>
      </c>
      <c r="NPZ93" s="6">
        <f t="shared" si="669"/>
        <v>0</v>
      </c>
      <c r="NQA93" s="6">
        <f t="shared" si="669"/>
        <v>0</v>
      </c>
      <c r="NQB93" s="6">
        <f t="shared" si="669"/>
        <v>0</v>
      </c>
      <c r="NQC93" s="6">
        <f t="shared" si="669"/>
        <v>0</v>
      </c>
      <c r="NQD93" s="6">
        <f t="shared" si="669"/>
        <v>0</v>
      </c>
      <c r="NQE93" s="6">
        <f t="shared" si="669"/>
        <v>0</v>
      </c>
      <c r="NQF93" s="6">
        <f t="shared" si="669"/>
        <v>0</v>
      </c>
      <c r="NQG93" s="6">
        <f t="shared" si="669"/>
        <v>0</v>
      </c>
      <c r="NQH93" s="6">
        <f t="shared" si="669"/>
        <v>0</v>
      </c>
      <c r="NQI93" s="6">
        <f t="shared" si="669"/>
        <v>0</v>
      </c>
      <c r="NQJ93" s="6">
        <f t="shared" si="669"/>
        <v>0</v>
      </c>
      <c r="NQK93" s="6">
        <f t="shared" si="669"/>
        <v>0</v>
      </c>
      <c r="NQL93" s="6">
        <f t="shared" si="669"/>
        <v>0</v>
      </c>
      <c r="NQM93" s="6">
        <f t="shared" si="669"/>
        <v>0</v>
      </c>
      <c r="NQN93" s="6">
        <f t="shared" si="669"/>
        <v>0</v>
      </c>
      <c r="NQO93" s="6">
        <f t="shared" si="669"/>
        <v>0</v>
      </c>
      <c r="NQP93" s="6">
        <f t="shared" si="669"/>
        <v>0</v>
      </c>
      <c r="NQQ93" s="6">
        <f t="shared" si="669"/>
        <v>0</v>
      </c>
      <c r="NQR93" s="6">
        <f t="shared" si="669"/>
        <v>0</v>
      </c>
      <c r="NQS93" s="6">
        <f t="shared" si="669"/>
        <v>0</v>
      </c>
      <c r="NQT93" s="6">
        <f t="shared" si="669"/>
        <v>0</v>
      </c>
      <c r="NQU93" s="6">
        <f t="shared" si="669"/>
        <v>0</v>
      </c>
      <c r="NQV93" s="6">
        <f t="shared" si="669"/>
        <v>0</v>
      </c>
      <c r="NQW93" s="6">
        <f t="shared" si="669"/>
        <v>0</v>
      </c>
      <c r="NQX93" s="6">
        <f t="shared" si="669"/>
        <v>0</v>
      </c>
      <c r="NQY93" s="6">
        <f t="shared" si="669"/>
        <v>0</v>
      </c>
      <c r="NQZ93" s="6">
        <f t="shared" si="669"/>
        <v>0</v>
      </c>
      <c r="NRA93" s="6">
        <f t="shared" si="669"/>
        <v>0</v>
      </c>
      <c r="NRB93" s="6">
        <f t="shared" si="669"/>
        <v>0</v>
      </c>
      <c r="NRC93" s="6">
        <f t="shared" si="669"/>
        <v>0</v>
      </c>
      <c r="NRD93" s="6">
        <f t="shared" si="669"/>
        <v>0</v>
      </c>
      <c r="NRE93" s="6">
        <f t="shared" si="669"/>
        <v>0</v>
      </c>
      <c r="NRF93" s="6">
        <f t="shared" si="669"/>
        <v>0</v>
      </c>
      <c r="NRG93" s="6">
        <f t="shared" ref="NRG93:NTR93" si="670">NQS95</f>
        <v>0</v>
      </c>
      <c r="NRH93" s="6">
        <f t="shared" si="670"/>
        <v>0</v>
      </c>
      <c r="NRI93" s="6">
        <f t="shared" si="670"/>
        <v>0</v>
      </c>
      <c r="NRJ93" s="6">
        <f t="shared" si="670"/>
        <v>0</v>
      </c>
      <c r="NRK93" s="6">
        <f t="shared" si="670"/>
        <v>0</v>
      </c>
      <c r="NRL93" s="6">
        <f t="shared" si="670"/>
        <v>0</v>
      </c>
      <c r="NRM93" s="6">
        <f t="shared" si="670"/>
        <v>0</v>
      </c>
      <c r="NRN93" s="6">
        <f t="shared" si="670"/>
        <v>0</v>
      </c>
      <c r="NRO93" s="6">
        <f t="shared" si="670"/>
        <v>0</v>
      </c>
      <c r="NRP93" s="6">
        <f t="shared" si="670"/>
        <v>0</v>
      </c>
      <c r="NRQ93" s="6">
        <f t="shared" si="670"/>
        <v>0</v>
      </c>
      <c r="NRR93" s="6">
        <f t="shared" si="670"/>
        <v>0</v>
      </c>
      <c r="NRS93" s="6">
        <f t="shared" si="670"/>
        <v>0</v>
      </c>
      <c r="NRT93" s="6">
        <f t="shared" si="670"/>
        <v>0</v>
      </c>
      <c r="NRU93" s="6">
        <f t="shared" si="670"/>
        <v>0</v>
      </c>
      <c r="NRV93" s="6">
        <f t="shared" si="670"/>
        <v>0</v>
      </c>
      <c r="NRW93" s="6">
        <f t="shared" si="670"/>
        <v>0</v>
      </c>
      <c r="NRX93" s="6">
        <f t="shared" si="670"/>
        <v>0</v>
      </c>
      <c r="NRY93" s="6">
        <f t="shared" si="670"/>
        <v>0</v>
      </c>
      <c r="NRZ93" s="6">
        <f t="shared" si="670"/>
        <v>0</v>
      </c>
      <c r="NSA93" s="6">
        <f t="shared" si="670"/>
        <v>0</v>
      </c>
      <c r="NSB93" s="6">
        <f t="shared" si="670"/>
        <v>0</v>
      </c>
      <c r="NSC93" s="6">
        <f t="shared" si="670"/>
        <v>0</v>
      </c>
      <c r="NSD93" s="6">
        <f t="shared" si="670"/>
        <v>0</v>
      </c>
      <c r="NSE93" s="6">
        <f t="shared" si="670"/>
        <v>0</v>
      </c>
      <c r="NSF93" s="6">
        <f t="shared" si="670"/>
        <v>0</v>
      </c>
      <c r="NSG93" s="6">
        <f t="shared" si="670"/>
        <v>0</v>
      </c>
      <c r="NSH93" s="6">
        <f t="shared" si="670"/>
        <v>0</v>
      </c>
      <c r="NSI93" s="6">
        <f t="shared" si="670"/>
        <v>0</v>
      </c>
      <c r="NSJ93" s="6">
        <f t="shared" si="670"/>
        <v>0</v>
      </c>
      <c r="NSK93" s="6">
        <f t="shared" si="670"/>
        <v>0</v>
      </c>
      <c r="NSL93" s="6">
        <f t="shared" si="670"/>
        <v>0</v>
      </c>
      <c r="NSM93" s="6">
        <f t="shared" si="670"/>
        <v>0</v>
      </c>
      <c r="NSN93" s="6">
        <f t="shared" si="670"/>
        <v>0</v>
      </c>
      <c r="NSO93" s="6">
        <f t="shared" si="670"/>
        <v>0</v>
      </c>
      <c r="NSP93" s="6">
        <f t="shared" si="670"/>
        <v>0</v>
      </c>
      <c r="NSQ93" s="6">
        <f t="shared" si="670"/>
        <v>0</v>
      </c>
      <c r="NSR93" s="6">
        <f t="shared" si="670"/>
        <v>0</v>
      </c>
      <c r="NSS93" s="6">
        <f t="shared" si="670"/>
        <v>0</v>
      </c>
      <c r="NST93" s="6">
        <f t="shared" si="670"/>
        <v>0</v>
      </c>
      <c r="NSU93" s="6">
        <f t="shared" si="670"/>
        <v>0</v>
      </c>
      <c r="NSV93" s="6">
        <f t="shared" si="670"/>
        <v>0</v>
      </c>
      <c r="NSW93" s="6">
        <f t="shared" si="670"/>
        <v>0</v>
      </c>
      <c r="NSX93" s="6">
        <f t="shared" si="670"/>
        <v>0</v>
      </c>
      <c r="NSY93" s="6">
        <f t="shared" si="670"/>
        <v>0</v>
      </c>
      <c r="NSZ93" s="6">
        <f t="shared" si="670"/>
        <v>0</v>
      </c>
      <c r="NTA93" s="6">
        <f t="shared" si="670"/>
        <v>0</v>
      </c>
      <c r="NTB93" s="6">
        <f t="shared" si="670"/>
        <v>0</v>
      </c>
      <c r="NTC93" s="6">
        <f t="shared" si="670"/>
        <v>0</v>
      </c>
      <c r="NTD93" s="6">
        <f t="shared" si="670"/>
        <v>0</v>
      </c>
      <c r="NTE93" s="6">
        <f t="shared" si="670"/>
        <v>0</v>
      </c>
      <c r="NTF93" s="6">
        <f t="shared" si="670"/>
        <v>0</v>
      </c>
      <c r="NTG93" s="6">
        <f t="shared" si="670"/>
        <v>0</v>
      </c>
      <c r="NTH93" s="6">
        <f t="shared" si="670"/>
        <v>0</v>
      </c>
      <c r="NTI93" s="6">
        <f t="shared" si="670"/>
        <v>0</v>
      </c>
      <c r="NTJ93" s="6">
        <f t="shared" si="670"/>
        <v>0</v>
      </c>
      <c r="NTK93" s="6">
        <f t="shared" si="670"/>
        <v>0</v>
      </c>
      <c r="NTL93" s="6">
        <f t="shared" si="670"/>
        <v>0</v>
      </c>
      <c r="NTM93" s="6">
        <f t="shared" si="670"/>
        <v>0</v>
      </c>
      <c r="NTN93" s="6">
        <f t="shared" si="670"/>
        <v>0</v>
      </c>
      <c r="NTO93" s="6">
        <f t="shared" si="670"/>
        <v>0</v>
      </c>
      <c r="NTP93" s="6">
        <f t="shared" si="670"/>
        <v>0</v>
      </c>
      <c r="NTQ93" s="6">
        <f t="shared" si="670"/>
        <v>0</v>
      </c>
      <c r="NTR93" s="6">
        <f t="shared" si="670"/>
        <v>0</v>
      </c>
      <c r="NTS93" s="6">
        <f t="shared" ref="NTS93:NWD93" si="671">NTE95</f>
        <v>0</v>
      </c>
      <c r="NTT93" s="6">
        <f t="shared" si="671"/>
        <v>0</v>
      </c>
      <c r="NTU93" s="6">
        <f t="shared" si="671"/>
        <v>0</v>
      </c>
      <c r="NTV93" s="6">
        <f t="shared" si="671"/>
        <v>0</v>
      </c>
      <c r="NTW93" s="6">
        <f t="shared" si="671"/>
        <v>0</v>
      </c>
      <c r="NTX93" s="6">
        <f t="shared" si="671"/>
        <v>0</v>
      </c>
      <c r="NTY93" s="6">
        <f t="shared" si="671"/>
        <v>0</v>
      </c>
      <c r="NTZ93" s="6">
        <f t="shared" si="671"/>
        <v>0</v>
      </c>
      <c r="NUA93" s="6">
        <f t="shared" si="671"/>
        <v>0</v>
      </c>
      <c r="NUB93" s="6">
        <f t="shared" si="671"/>
        <v>0</v>
      </c>
      <c r="NUC93" s="6">
        <f t="shared" si="671"/>
        <v>0</v>
      </c>
      <c r="NUD93" s="6">
        <f t="shared" si="671"/>
        <v>0</v>
      </c>
      <c r="NUE93" s="6">
        <f t="shared" si="671"/>
        <v>0</v>
      </c>
      <c r="NUF93" s="6">
        <f t="shared" si="671"/>
        <v>0</v>
      </c>
      <c r="NUG93" s="6">
        <f t="shared" si="671"/>
        <v>0</v>
      </c>
      <c r="NUH93" s="6">
        <f t="shared" si="671"/>
        <v>0</v>
      </c>
      <c r="NUI93" s="6">
        <f t="shared" si="671"/>
        <v>0</v>
      </c>
      <c r="NUJ93" s="6">
        <f t="shared" si="671"/>
        <v>0</v>
      </c>
      <c r="NUK93" s="6">
        <f t="shared" si="671"/>
        <v>0</v>
      </c>
      <c r="NUL93" s="6">
        <f t="shared" si="671"/>
        <v>0</v>
      </c>
      <c r="NUM93" s="6">
        <f t="shared" si="671"/>
        <v>0</v>
      </c>
      <c r="NUN93" s="6">
        <f t="shared" si="671"/>
        <v>0</v>
      </c>
      <c r="NUO93" s="6">
        <f t="shared" si="671"/>
        <v>0</v>
      </c>
      <c r="NUP93" s="6">
        <f t="shared" si="671"/>
        <v>0</v>
      </c>
      <c r="NUQ93" s="6">
        <f t="shared" si="671"/>
        <v>0</v>
      </c>
      <c r="NUR93" s="6">
        <f t="shared" si="671"/>
        <v>0</v>
      </c>
      <c r="NUS93" s="6">
        <f t="shared" si="671"/>
        <v>0</v>
      </c>
      <c r="NUT93" s="6">
        <f t="shared" si="671"/>
        <v>0</v>
      </c>
      <c r="NUU93" s="6">
        <f t="shared" si="671"/>
        <v>0</v>
      </c>
      <c r="NUV93" s="6">
        <f t="shared" si="671"/>
        <v>0</v>
      </c>
      <c r="NUW93" s="6">
        <f t="shared" si="671"/>
        <v>0</v>
      </c>
      <c r="NUX93" s="6">
        <f t="shared" si="671"/>
        <v>0</v>
      </c>
      <c r="NUY93" s="6">
        <f t="shared" si="671"/>
        <v>0</v>
      </c>
      <c r="NUZ93" s="6">
        <f t="shared" si="671"/>
        <v>0</v>
      </c>
      <c r="NVA93" s="6">
        <f t="shared" si="671"/>
        <v>0</v>
      </c>
      <c r="NVB93" s="6">
        <f t="shared" si="671"/>
        <v>0</v>
      </c>
      <c r="NVC93" s="6">
        <f t="shared" si="671"/>
        <v>0</v>
      </c>
      <c r="NVD93" s="6">
        <f t="shared" si="671"/>
        <v>0</v>
      </c>
      <c r="NVE93" s="6">
        <f t="shared" si="671"/>
        <v>0</v>
      </c>
      <c r="NVF93" s="6">
        <f t="shared" si="671"/>
        <v>0</v>
      </c>
      <c r="NVG93" s="6">
        <f t="shared" si="671"/>
        <v>0</v>
      </c>
      <c r="NVH93" s="6">
        <f t="shared" si="671"/>
        <v>0</v>
      </c>
      <c r="NVI93" s="6">
        <f t="shared" si="671"/>
        <v>0</v>
      </c>
      <c r="NVJ93" s="6">
        <f t="shared" si="671"/>
        <v>0</v>
      </c>
      <c r="NVK93" s="6">
        <f t="shared" si="671"/>
        <v>0</v>
      </c>
      <c r="NVL93" s="6">
        <f t="shared" si="671"/>
        <v>0</v>
      </c>
      <c r="NVM93" s="6">
        <f t="shared" si="671"/>
        <v>0</v>
      </c>
      <c r="NVN93" s="6">
        <f t="shared" si="671"/>
        <v>0</v>
      </c>
      <c r="NVO93" s="6">
        <f t="shared" si="671"/>
        <v>0</v>
      </c>
      <c r="NVP93" s="6">
        <f t="shared" si="671"/>
        <v>0</v>
      </c>
      <c r="NVQ93" s="6">
        <f t="shared" si="671"/>
        <v>0</v>
      </c>
      <c r="NVR93" s="6">
        <f t="shared" si="671"/>
        <v>0</v>
      </c>
      <c r="NVS93" s="6">
        <f t="shared" si="671"/>
        <v>0</v>
      </c>
      <c r="NVT93" s="6">
        <f t="shared" si="671"/>
        <v>0</v>
      </c>
      <c r="NVU93" s="6">
        <f t="shared" si="671"/>
        <v>0</v>
      </c>
      <c r="NVV93" s="6">
        <f t="shared" si="671"/>
        <v>0</v>
      </c>
      <c r="NVW93" s="6">
        <f t="shared" si="671"/>
        <v>0</v>
      </c>
      <c r="NVX93" s="6">
        <f t="shared" si="671"/>
        <v>0</v>
      </c>
      <c r="NVY93" s="6">
        <f t="shared" si="671"/>
        <v>0</v>
      </c>
      <c r="NVZ93" s="6">
        <f t="shared" si="671"/>
        <v>0</v>
      </c>
      <c r="NWA93" s="6">
        <f t="shared" si="671"/>
        <v>0</v>
      </c>
      <c r="NWB93" s="6">
        <f t="shared" si="671"/>
        <v>0</v>
      </c>
      <c r="NWC93" s="6">
        <f t="shared" si="671"/>
        <v>0</v>
      </c>
      <c r="NWD93" s="6">
        <f t="shared" si="671"/>
        <v>0</v>
      </c>
      <c r="NWE93" s="6">
        <f t="shared" ref="NWE93:NYP93" si="672">NVQ95</f>
        <v>0</v>
      </c>
      <c r="NWF93" s="6">
        <f t="shared" si="672"/>
        <v>0</v>
      </c>
      <c r="NWG93" s="6">
        <f t="shared" si="672"/>
        <v>0</v>
      </c>
      <c r="NWH93" s="6">
        <f t="shared" si="672"/>
        <v>0</v>
      </c>
      <c r="NWI93" s="6">
        <f t="shared" si="672"/>
        <v>0</v>
      </c>
      <c r="NWJ93" s="6">
        <f t="shared" si="672"/>
        <v>0</v>
      </c>
      <c r="NWK93" s="6">
        <f t="shared" si="672"/>
        <v>0</v>
      </c>
      <c r="NWL93" s="6">
        <f t="shared" si="672"/>
        <v>0</v>
      </c>
      <c r="NWM93" s="6">
        <f t="shared" si="672"/>
        <v>0</v>
      </c>
      <c r="NWN93" s="6">
        <f t="shared" si="672"/>
        <v>0</v>
      </c>
      <c r="NWO93" s="6">
        <f t="shared" si="672"/>
        <v>0</v>
      </c>
      <c r="NWP93" s="6">
        <f t="shared" si="672"/>
        <v>0</v>
      </c>
      <c r="NWQ93" s="6">
        <f t="shared" si="672"/>
        <v>0</v>
      </c>
      <c r="NWR93" s="6">
        <f t="shared" si="672"/>
        <v>0</v>
      </c>
      <c r="NWS93" s="6">
        <f t="shared" si="672"/>
        <v>0</v>
      </c>
      <c r="NWT93" s="6">
        <f t="shared" si="672"/>
        <v>0</v>
      </c>
      <c r="NWU93" s="6">
        <f t="shared" si="672"/>
        <v>0</v>
      </c>
      <c r="NWV93" s="6">
        <f t="shared" si="672"/>
        <v>0</v>
      </c>
      <c r="NWW93" s="6">
        <f t="shared" si="672"/>
        <v>0</v>
      </c>
      <c r="NWX93" s="6">
        <f t="shared" si="672"/>
        <v>0</v>
      </c>
      <c r="NWY93" s="6">
        <f t="shared" si="672"/>
        <v>0</v>
      </c>
      <c r="NWZ93" s="6">
        <f t="shared" si="672"/>
        <v>0</v>
      </c>
      <c r="NXA93" s="6">
        <f t="shared" si="672"/>
        <v>0</v>
      </c>
      <c r="NXB93" s="6">
        <f t="shared" si="672"/>
        <v>0</v>
      </c>
      <c r="NXC93" s="6">
        <f t="shared" si="672"/>
        <v>0</v>
      </c>
      <c r="NXD93" s="6">
        <f t="shared" si="672"/>
        <v>0</v>
      </c>
      <c r="NXE93" s="6">
        <f t="shared" si="672"/>
        <v>0</v>
      </c>
      <c r="NXF93" s="6">
        <f t="shared" si="672"/>
        <v>0</v>
      </c>
      <c r="NXG93" s="6">
        <f t="shared" si="672"/>
        <v>0</v>
      </c>
      <c r="NXH93" s="6">
        <f t="shared" si="672"/>
        <v>0</v>
      </c>
      <c r="NXI93" s="6">
        <f t="shared" si="672"/>
        <v>0</v>
      </c>
      <c r="NXJ93" s="6">
        <f t="shared" si="672"/>
        <v>0</v>
      </c>
      <c r="NXK93" s="6">
        <f t="shared" si="672"/>
        <v>0</v>
      </c>
      <c r="NXL93" s="6">
        <f t="shared" si="672"/>
        <v>0</v>
      </c>
      <c r="NXM93" s="6">
        <f t="shared" si="672"/>
        <v>0</v>
      </c>
      <c r="NXN93" s="6">
        <f t="shared" si="672"/>
        <v>0</v>
      </c>
      <c r="NXO93" s="6">
        <f t="shared" si="672"/>
        <v>0</v>
      </c>
      <c r="NXP93" s="6">
        <f t="shared" si="672"/>
        <v>0</v>
      </c>
      <c r="NXQ93" s="6">
        <f t="shared" si="672"/>
        <v>0</v>
      </c>
      <c r="NXR93" s="6">
        <f t="shared" si="672"/>
        <v>0</v>
      </c>
      <c r="NXS93" s="6">
        <f t="shared" si="672"/>
        <v>0</v>
      </c>
      <c r="NXT93" s="6">
        <f t="shared" si="672"/>
        <v>0</v>
      </c>
      <c r="NXU93" s="6">
        <f t="shared" si="672"/>
        <v>0</v>
      </c>
      <c r="NXV93" s="6">
        <f t="shared" si="672"/>
        <v>0</v>
      </c>
      <c r="NXW93" s="6">
        <f t="shared" si="672"/>
        <v>0</v>
      </c>
      <c r="NXX93" s="6">
        <f t="shared" si="672"/>
        <v>0</v>
      </c>
      <c r="NXY93" s="6">
        <f t="shared" si="672"/>
        <v>0</v>
      </c>
      <c r="NXZ93" s="6">
        <f t="shared" si="672"/>
        <v>0</v>
      </c>
      <c r="NYA93" s="6">
        <f t="shared" si="672"/>
        <v>0</v>
      </c>
      <c r="NYB93" s="6">
        <f t="shared" si="672"/>
        <v>0</v>
      </c>
      <c r="NYC93" s="6">
        <f t="shared" si="672"/>
        <v>0</v>
      </c>
      <c r="NYD93" s="6">
        <f t="shared" si="672"/>
        <v>0</v>
      </c>
      <c r="NYE93" s="6">
        <f t="shared" si="672"/>
        <v>0</v>
      </c>
      <c r="NYF93" s="6">
        <f t="shared" si="672"/>
        <v>0</v>
      </c>
      <c r="NYG93" s="6">
        <f t="shared" si="672"/>
        <v>0</v>
      </c>
      <c r="NYH93" s="6">
        <f t="shared" si="672"/>
        <v>0</v>
      </c>
      <c r="NYI93" s="6">
        <f t="shared" si="672"/>
        <v>0</v>
      </c>
      <c r="NYJ93" s="6">
        <f t="shared" si="672"/>
        <v>0</v>
      </c>
      <c r="NYK93" s="6">
        <f t="shared" si="672"/>
        <v>0</v>
      </c>
      <c r="NYL93" s="6">
        <f t="shared" si="672"/>
        <v>0</v>
      </c>
      <c r="NYM93" s="6">
        <f t="shared" si="672"/>
        <v>0</v>
      </c>
      <c r="NYN93" s="6">
        <f t="shared" si="672"/>
        <v>0</v>
      </c>
      <c r="NYO93" s="6">
        <f t="shared" si="672"/>
        <v>0</v>
      </c>
      <c r="NYP93" s="6">
        <f t="shared" si="672"/>
        <v>0</v>
      </c>
      <c r="NYQ93" s="6">
        <f t="shared" ref="NYQ93:OBB93" si="673">NYC95</f>
        <v>0</v>
      </c>
      <c r="NYR93" s="6">
        <f t="shared" si="673"/>
        <v>0</v>
      </c>
      <c r="NYS93" s="6">
        <f t="shared" si="673"/>
        <v>0</v>
      </c>
      <c r="NYT93" s="6">
        <f t="shared" si="673"/>
        <v>0</v>
      </c>
      <c r="NYU93" s="6">
        <f t="shared" si="673"/>
        <v>0</v>
      </c>
      <c r="NYV93" s="6">
        <f t="shared" si="673"/>
        <v>0</v>
      </c>
      <c r="NYW93" s="6">
        <f t="shared" si="673"/>
        <v>0</v>
      </c>
      <c r="NYX93" s="6">
        <f t="shared" si="673"/>
        <v>0</v>
      </c>
      <c r="NYY93" s="6">
        <f t="shared" si="673"/>
        <v>0</v>
      </c>
      <c r="NYZ93" s="6">
        <f t="shared" si="673"/>
        <v>0</v>
      </c>
      <c r="NZA93" s="6">
        <f t="shared" si="673"/>
        <v>0</v>
      </c>
      <c r="NZB93" s="6">
        <f t="shared" si="673"/>
        <v>0</v>
      </c>
      <c r="NZC93" s="6">
        <f t="shared" si="673"/>
        <v>0</v>
      </c>
      <c r="NZD93" s="6">
        <f t="shared" si="673"/>
        <v>0</v>
      </c>
      <c r="NZE93" s="6">
        <f t="shared" si="673"/>
        <v>0</v>
      </c>
      <c r="NZF93" s="6">
        <f t="shared" si="673"/>
        <v>0</v>
      </c>
      <c r="NZG93" s="6">
        <f t="shared" si="673"/>
        <v>0</v>
      </c>
      <c r="NZH93" s="6">
        <f t="shared" si="673"/>
        <v>0</v>
      </c>
      <c r="NZI93" s="6">
        <f t="shared" si="673"/>
        <v>0</v>
      </c>
      <c r="NZJ93" s="6">
        <f t="shared" si="673"/>
        <v>0</v>
      </c>
      <c r="NZK93" s="6">
        <f t="shared" si="673"/>
        <v>0</v>
      </c>
      <c r="NZL93" s="6">
        <f t="shared" si="673"/>
        <v>0</v>
      </c>
      <c r="NZM93" s="6">
        <f t="shared" si="673"/>
        <v>0</v>
      </c>
      <c r="NZN93" s="6">
        <f t="shared" si="673"/>
        <v>0</v>
      </c>
      <c r="NZO93" s="6">
        <f t="shared" si="673"/>
        <v>0</v>
      </c>
      <c r="NZP93" s="6">
        <f t="shared" si="673"/>
        <v>0</v>
      </c>
      <c r="NZQ93" s="6">
        <f t="shared" si="673"/>
        <v>0</v>
      </c>
      <c r="NZR93" s="6">
        <f t="shared" si="673"/>
        <v>0</v>
      </c>
      <c r="NZS93" s="6">
        <f t="shared" si="673"/>
        <v>0</v>
      </c>
      <c r="NZT93" s="6">
        <f t="shared" si="673"/>
        <v>0</v>
      </c>
      <c r="NZU93" s="6">
        <f t="shared" si="673"/>
        <v>0</v>
      </c>
      <c r="NZV93" s="6">
        <f t="shared" si="673"/>
        <v>0</v>
      </c>
      <c r="NZW93" s="6">
        <f t="shared" si="673"/>
        <v>0</v>
      </c>
      <c r="NZX93" s="6">
        <f t="shared" si="673"/>
        <v>0</v>
      </c>
      <c r="NZY93" s="6">
        <f t="shared" si="673"/>
        <v>0</v>
      </c>
      <c r="NZZ93" s="6">
        <f t="shared" si="673"/>
        <v>0</v>
      </c>
      <c r="OAA93" s="6">
        <f t="shared" si="673"/>
        <v>0</v>
      </c>
      <c r="OAB93" s="6">
        <f t="shared" si="673"/>
        <v>0</v>
      </c>
      <c r="OAC93" s="6">
        <f t="shared" si="673"/>
        <v>0</v>
      </c>
      <c r="OAD93" s="6">
        <f t="shared" si="673"/>
        <v>0</v>
      </c>
      <c r="OAE93" s="6">
        <f t="shared" si="673"/>
        <v>0</v>
      </c>
      <c r="OAF93" s="6">
        <f t="shared" si="673"/>
        <v>0</v>
      </c>
      <c r="OAG93" s="6">
        <f t="shared" si="673"/>
        <v>0</v>
      </c>
      <c r="OAH93" s="6">
        <f t="shared" si="673"/>
        <v>0</v>
      </c>
      <c r="OAI93" s="6">
        <f t="shared" si="673"/>
        <v>0</v>
      </c>
      <c r="OAJ93" s="6">
        <f t="shared" si="673"/>
        <v>0</v>
      </c>
      <c r="OAK93" s="6">
        <f t="shared" si="673"/>
        <v>0</v>
      </c>
      <c r="OAL93" s="6">
        <f t="shared" si="673"/>
        <v>0</v>
      </c>
      <c r="OAM93" s="6">
        <f t="shared" si="673"/>
        <v>0</v>
      </c>
      <c r="OAN93" s="6">
        <f t="shared" si="673"/>
        <v>0</v>
      </c>
      <c r="OAO93" s="6">
        <f t="shared" si="673"/>
        <v>0</v>
      </c>
      <c r="OAP93" s="6">
        <f t="shared" si="673"/>
        <v>0</v>
      </c>
      <c r="OAQ93" s="6">
        <f t="shared" si="673"/>
        <v>0</v>
      </c>
      <c r="OAR93" s="6">
        <f t="shared" si="673"/>
        <v>0</v>
      </c>
      <c r="OAS93" s="6">
        <f t="shared" si="673"/>
        <v>0</v>
      </c>
      <c r="OAT93" s="6">
        <f t="shared" si="673"/>
        <v>0</v>
      </c>
      <c r="OAU93" s="6">
        <f t="shared" si="673"/>
        <v>0</v>
      </c>
      <c r="OAV93" s="6">
        <f t="shared" si="673"/>
        <v>0</v>
      </c>
      <c r="OAW93" s="6">
        <f t="shared" si="673"/>
        <v>0</v>
      </c>
      <c r="OAX93" s="6">
        <f t="shared" si="673"/>
        <v>0</v>
      </c>
      <c r="OAY93" s="6">
        <f t="shared" si="673"/>
        <v>0</v>
      </c>
      <c r="OAZ93" s="6">
        <f t="shared" si="673"/>
        <v>0</v>
      </c>
      <c r="OBA93" s="6">
        <f t="shared" si="673"/>
        <v>0</v>
      </c>
      <c r="OBB93" s="6">
        <f t="shared" si="673"/>
        <v>0</v>
      </c>
      <c r="OBC93" s="6">
        <f t="shared" ref="OBC93:ODN93" si="674">OAO95</f>
        <v>0</v>
      </c>
      <c r="OBD93" s="6">
        <f t="shared" si="674"/>
        <v>0</v>
      </c>
      <c r="OBE93" s="6">
        <f t="shared" si="674"/>
        <v>0</v>
      </c>
      <c r="OBF93" s="6">
        <f t="shared" si="674"/>
        <v>0</v>
      </c>
      <c r="OBG93" s="6">
        <f t="shared" si="674"/>
        <v>0</v>
      </c>
      <c r="OBH93" s="6">
        <f t="shared" si="674"/>
        <v>0</v>
      </c>
      <c r="OBI93" s="6">
        <f t="shared" si="674"/>
        <v>0</v>
      </c>
      <c r="OBJ93" s="6">
        <f t="shared" si="674"/>
        <v>0</v>
      </c>
      <c r="OBK93" s="6">
        <f t="shared" si="674"/>
        <v>0</v>
      </c>
      <c r="OBL93" s="6">
        <f t="shared" si="674"/>
        <v>0</v>
      </c>
      <c r="OBM93" s="6">
        <f t="shared" si="674"/>
        <v>0</v>
      </c>
      <c r="OBN93" s="6">
        <f t="shared" si="674"/>
        <v>0</v>
      </c>
      <c r="OBO93" s="6">
        <f t="shared" si="674"/>
        <v>0</v>
      </c>
      <c r="OBP93" s="6">
        <f t="shared" si="674"/>
        <v>0</v>
      </c>
      <c r="OBQ93" s="6">
        <f t="shared" si="674"/>
        <v>0</v>
      </c>
      <c r="OBR93" s="6">
        <f t="shared" si="674"/>
        <v>0</v>
      </c>
      <c r="OBS93" s="6">
        <f t="shared" si="674"/>
        <v>0</v>
      </c>
      <c r="OBT93" s="6">
        <f t="shared" si="674"/>
        <v>0</v>
      </c>
      <c r="OBU93" s="6">
        <f t="shared" si="674"/>
        <v>0</v>
      </c>
      <c r="OBV93" s="6">
        <f t="shared" si="674"/>
        <v>0</v>
      </c>
      <c r="OBW93" s="6">
        <f t="shared" si="674"/>
        <v>0</v>
      </c>
      <c r="OBX93" s="6">
        <f t="shared" si="674"/>
        <v>0</v>
      </c>
      <c r="OBY93" s="6">
        <f t="shared" si="674"/>
        <v>0</v>
      </c>
      <c r="OBZ93" s="6">
        <f t="shared" si="674"/>
        <v>0</v>
      </c>
      <c r="OCA93" s="6">
        <f t="shared" si="674"/>
        <v>0</v>
      </c>
      <c r="OCB93" s="6">
        <f t="shared" si="674"/>
        <v>0</v>
      </c>
      <c r="OCC93" s="6">
        <f t="shared" si="674"/>
        <v>0</v>
      </c>
      <c r="OCD93" s="6">
        <f t="shared" si="674"/>
        <v>0</v>
      </c>
      <c r="OCE93" s="6">
        <f t="shared" si="674"/>
        <v>0</v>
      </c>
      <c r="OCF93" s="6">
        <f t="shared" si="674"/>
        <v>0</v>
      </c>
      <c r="OCG93" s="6">
        <f t="shared" si="674"/>
        <v>0</v>
      </c>
      <c r="OCH93" s="6">
        <f t="shared" si="674"/>
        <v>0</v>
      </c>
      <c r="OCI93" s="6">
        <f t="shared" si="674"/>
        <v>0</v>
      </c>
      <c r="OCJ93" s="6">
        <f t="shared" si="674"/>
        <v>0</v>
      </c>
      <c r="OCK93" s="6">
        <f t="shared" si="674"/>
        <v>0</v>
      </c>
      <c r="OCL93" s="6">
        <f t="shared" si="674"/>
        <v>0</v>
      </c>
      <c r="OCM93" s="6">
        <f t="shared" si="674"/>
        <v>0</v>
      </c>
      <c r="OCN93" s="6">
        <f t="shared" si="674"/>
        <v>0</v>
      </c>
      <c r="OCO93" s="6">
        <f t="shared" si="674"/>
        <v>0</v>
      </c>
      <c r="OCP93" s="6">
        <f t="shared" si="674"/>
        <v>0</v>
      </c>
      <c r="OCQ93" s="6">
        <f t="shared" si="674"/>
        <v>0</v>
      </c>
      <c r="OCR93" s="6">
        <f t="shared" si="674"/>
        <v>0</v>
      </c>
      <c r="OCS93" s="6">
        <f t="shared" si="674"/>
        <v>0</v>
      </c>
      <c r="OCT93" s="6">
        <f t="shared" si="674"/>
        <v>0</v>
      </c>
      <c r="OCU93" s="6">
        <f t="shared" si="674"/>
        <v>0</v>
      </c>
      <c r="OCV93" s="6">
        <f t="shared" si="674"/>
        <v>0</v>
      </c>
      <c r="OCW93" s="6">
        <f t="shared" si="674"/>
        <v>0</v>
      </c>
      <c r="OCX93" s="6">
        <f t="shared" si="674"/>
        <v>0</v>
      </c>
      <c r="OCY93" s="6">
        <f t="shared" si="674"/>
        <v>0</v>
      </c>
      <c r="OCZ93" s="6">
        <f t="shared" si="674"/>
        <v>0</v>
      </c>
      <c r="ODA93" s="6">
        <f t="shared" si="674"/>
        <v>0</v>
      </c>
      <c r="ODB93" s="6">
        <f t="shared" si="674"/>
        <v>0</v>
      </c>
      <c r="ODC93" s="6">
        <f t="shared" si="674"/>
        <v>0</v>
      </c>
      <c r="ODD93" s="6">
        <f t="shared" si="674"/>
        <v>0</v>
      </c>
      <c r="ODE93" s="6">
        <f t="shared" si="674"/>
        <v>0</v>
      </c>
      <c r="ODF93" s="6">
        <f t="shared" si="674"/>
        <v>0</v>
      </c>
      <c r="ODG93" s="6">
        <f t="shared" si="674"/>
        <v>0</v>
      </c>
      <c r="ODH93" s="6">
        <f t="shared" si="674"/>
        <v>0</v>
      </c>
      <c r="ODI93" s="6">
        <f t="shared" si="674"/>
        <v>0</v>
      </c>
      <c r="ODJ93" s="6">
        <f t="shared" si="674"/>
        <v>0</v>
      </c>
      <c r="ODK93" s="6">
        <f t="shared" si="674"/>
        <v>0</v>
      </c>
      <c r="ODL93" s="6">
        <f t="shared" si="674"/>
        <v>0</v>
      </c>
      <c r="ODM93" s="6">
        <f t="shared" si="674"/>
        <v>0</v>
      </c>
      <c r="ODN93" s="6">
        <f t="shared" si="674"/>
        <v>0</v>
      </c>
      <c r="ODO93" s="6">
        <f t="shared" ref="ODO93:OFZ93" si="675">ODA95</f>
        <v>0</v>
      </c>
      <c r="ODP93" s="6">
        <f t="shared" si="675"/>
        <v>0</v>
      </c>
      <c r="ODQ93" s="6">
        <f t="shared" si="675"/>
        <v>0</v>
      </c>
      <c r="ODR93" s="6">
        <f t="shared" si="675"/>
        <v>0</v>
      </c>
      <c r="ODS93" s="6">
        <f t="shared" si="675"/>
        <v>0</v>
      </c>
      <c r="ODT93" s="6">
        <f t="shared" si="675"/>
        <v>0</v>
      </c>
      <c r="ODU93" s="6">
        <f t="shared" si="675"/>
        <v>0</v>
      </c>
      <c r="ODV93" s="6">
        <f t="shared" si="675"/>
        <v>0</v>
      </c>
      <c r="ODW93" s="6">
        <f t="shared" si="675"/>
        <v>0</v>
      </c>
      <c r="ODX93" s="6">
        <f t="shared" si="675"/>
        <v>0</v>
      </c>
      <c r="ODY93" s="6">
        <f t="shared" si="675"/>
        <v>0</v>
      </c>
      <c r="ODZ93" s="6">
        <f t="shared" si="675"/>
        <v>0</v>
      </c>
      <c r="OEA93" s="6">
        <f t="shared" si="675"/>
        <v>0</v>
      </c>
      <c r="OEB93" s="6">
        <f t="shared" si="675"/>
        <v>0</v>
      </c>
      <c r="OEC93" s="6">
        <f t="shared" si="675"/>
        <v>0</v>
      </c>
      <c r="OED93" s="6">
        <f t="shared" si="675"/>
        <v>0</v>
      </c>
      <c r="OEE93" s="6">
        <f t="shared" si="675"/>
        <v>0</v>
      </c>
      <c r="OEF93" s="6">
        <f t="shared" si="675"/>
        <v>0</v>
      </c>
      <c r="OEG93" s="6">
        <f t="shared" si="675"/>
        <v>0</v>
      </c>
      <c r="OEH93" s="6">
        <f t="shared" si="675"/>
        <v>0</v>
      </c>
      <c r="OEI93" s="6">
        <f t="shared" si="675"/>
        <v>0</v>
      </c>
      <c r="OEJ93" s="6">
        <f t="shared" si="675"/>
        <v>0</v>
      </c>
      <c r="OEK93" s="6">
        <f t="shared" si="675"/>
        <v>0</v>
      </c>
      <c r="OEL93" s="6">
        <f t="shared" si="675"/>
        <v>0</v>
      </c>
      <c r="OEM93" s="6">
        <f t="shared" si="675"/>
        <v>0</v>
      </c>
      <c r="OEN93" s="6">
        <f t="shared" si="675"/>
        <v>0</v>
      </c>
      <c r="OEO93" s="6">
        <f t="shared" si="675"/>
        <v>0</v>
      </c>
      <c r="OEP93" s="6">
        <f t="shared" si="675"/>
        <v>0</v>
      </c>
      <c r="OEQ93" s="6">
        <f t="shared" si="675"/>
        <v>0</v>
      </c>
      <c r="OER93" s="6">
        <f t="shared" si="675"/>
        <v>0</v>
      </c>
      <c r="OES93" s="6">
        <f t="shared" si="675"/>
        <v>0</v>
      </c>
      <c r="OET93" s="6">
        <f t="shared" si="675"/>
        <v>0</v>
      </c>
      <c r="OEU93" s="6">
        <f t="shared" si="675"/>
        <v>0</v>
      </c>
      <c r="OEV93" s="6">
        <f t="shared" si="675"/>
        <v>0</v>
      </c>
      <c r="OEW93" s="6">
        <f t="shared" si="675"/>
        <v>0</v>
      </c>
      <c r="OEX93" s="6">
        <f t="shared" si="675"/>
        <v>0</v>
      </c>
      <c r="OEY93" s="6">
        <f t="shared" si="675"/>
        <v>0</v>
      </c>
      <c r="OEZ93" s="6">
        <f t="shared" si="675"/>
        <v>0</v>
      </c>
      <c r="OFA93" s="6">
        <f t="shared" si="675"/>
        <v>0</v>
      </c>
      <c r="OFB93" s="6">
        <f t="shared" si="675"/>
        <v>0</v>
      </c>
      <c r="OFC93" s="6">
        <f t="shared" si="675"/>
        <v>0</v>
      </c>
      <c r="OFD93" s="6">
        <f t="shared" si="675"/>
        <v>0</v>
      </c>
      <c r="OFE93" s="6">
        <f t="shared" si="675"/>
        <v>0</v>
      </c>
      <c r="OFF93" s="6">
        <f t="shared" si="675"/>
        <v>0</v>
      </c>
      <c r="OFG93" s="6">
        <f t="shared" si="675"/>
        <v>0</v>
      </c>
      <c r="OFH93" s="6">
        <f t="shared" si="675"/>
        <v>0</v>
      </c>
      <c r="OFI93" s="6">
        <f t="shared" si="675"/>
        <v>0</v>
      </c>
      <c r="OFJ93" s="6">
        <f t="shared" si="675"/>
        <v>0</v>
      </c>
      <c r="OFK93" s="6">
        <f t="shared" si="675"/>
        <v>0</v>
      </c>
      <c r="OFL93" s="6">
        <f t="shared" si="675"/>
        <v>0</v>
      </c>
      <c r="OFM93" s="6">
        <f t="shared" si="675"/>
        <v>0</v>
      </c>
      <c r="OFN93" s="6">
        <f t="shared" si="675"/>
        <v>0</v>
      </c>
      <c r="OFO93" s="6">
        <f t="shared" si="675"/>
        <v>0</v>
      </c>
      <c r="OFP93" s="6">
        <f t="shared" si="675"/>
        <v>0</v>
      </c>
      <c r="OFQ93" s="6">
        <f t="shared" si="675"/>
        <v>0</v>
      </c>
      <c r="OFR93" s="6">
        <f t="shared" si="675"/>
        <v>0</v>
      </c>
      <c r="OFS93" s="6">
        <f t="shared" si="675"/>
        <v>0</v>
      </c>
      <c r="OFT93" s="6">
        <f t="shared" si="675"/>
        <v>0</v>
      </c>
      <c r="OFU93" s="6">
        <f t="shared" si="675"/>
        <v>0</v>
      </c>
      <c r="OFV93" s="6">
        <f t="shared" si="675"/>
        <v>0</v>
      </c>
      <c r="OFW93" s="6">
        <f t="shared" si="675"/>
        <v>0</v>
      </c>
      <c r="OFX93" s="6">
        <f t="shared" si="675"/>
        <v>0</v>
      </c>
      <c r="OFY93" s="6">
        <f t="shared" si="675"/>
        <v>0</v>
      </c>
      <c r="OFZ93" s="6">
        <f t="shared" si="675"/>
        <v>0</v>
      </c>
      <c r="OGA93" s="6">
        <f t="shared" ref="OGA93:OIL93" si="676">OFM95</f>
        <v>0</v>
      </c>
      <c r="OGB93" s="6">
        <f t="shared" si="676"/>
        <v>0</v>
      </c>
      <c r="OGC93" s="6">
        <f t="shared" si="676"/>
        <v>0</v>
      </c>
      <c r="OGD93" s="6">
        <f t="shared" si="676"/>
        <v>0</v>
      </c>
      <c r="OGE93" s="6">
        <f t="shared" si="676"/>
        <v>0</v>
      </c>
      <c r="OGF93" s="6">
        <f t="shared" si="676"/>
        <v>0</v>
      </c>
      <c r="OGG93" s="6">
        <f t="shared" si="676"/>
        <v>0</v>
      </c>
      <c r="OGH93" s="6">
        <f t="shared" si="676"/>
        <v>0</v>
      </c>
      <c r="OGI93" s="6">
        <f t="shared" si="676"/>
        <v>0</v>
      </c>
      <c r="OGJ93" s="6">
        <f t="shared" si="676"/>
        <v>0</v>
      </c>
      <c r="OGK93" s="6">
        <f t="shared" si="676"/>
        <v>0</v>
      </c>
      <c r="OGL93" s="6">
        <f t="shared" si="676"/>
        <v>0</v>
      </c>
      <c r="OGM93" s="6">
        <f t="shared" si="676"/>
        <v>0</v>
      </c>
      <c r="OGN93" s="6">
        <f t="shared" si="676"/>
        <v>0</v>
      </c>
      <c r="OGO93" s="6">
        <f t="shared" si="676"/>
        <v>0</v>
      </c>
      <c r="OGP93" s="6">
        <f t="shared" si="676"/>
        <v>0</v>
      </c>
      <c r="OGQ93" s="6">
        <f t="shared" si="676"/>
        <v>0</v>
      </c>
      <c r="OGR93" s="6">
        <f t="shared" si="676"/>
        <v>0</v>
      </c>
      <c r="OGS93" s="6">
        <f t="shared" si="676"/>
        <v>0</v>
      </c>
      <c r="OGT93" s="6">
        <f t="shared" si="676"/>
        <v>0</v>
      </c>
      <c r="OGU93" s="6">
        <f t="shared" si="676"/>
        <v>0</v>
      </c>
      <c r="OGV93" s="6">
        <f t="shared" si="676"/>
        <v>0</v>
      </c>
      <c r="OGW93" s="6">
        <f t="shared" si="676"/>
        <v>0</v>
      </c>
      <c r="OGX93" s="6">
        <f t="shared" si="676"/>
        <v>0</v>
      </c>
      <c r="OGY93" s="6">
        <f t="shared" si="676"/>
        <v>0</v>
      </c>
      <c r="OGZ93" s="6">
        <f t="shared" si="676"/>
        <v>0</v>
      </c>
      <c r="OHA93" s="6">
        <f t="shared" si="676"/>
        <v>0</v>
      </c>
      <c r="OHB93" s="6">
        <f t="shared" si="676"/>
        <v>0</v>
      </c>
      <c r="OHC93" s="6">
        <f t="shared" si="676"/>
        <v>0</v>
      </c>
      <c r="OHD93" s="6">
        <f t="shared" si="676"/>
        <v>0</v>
      </c>
      <c r="OHE93" s="6">
        <f t="shared" si="676"/>
        <v>0</v>
      </c>
      <c r="OHF93" s="6">
        <f t="shared" si="676"/>
        <v>0</v>
      </c>
      <c r="OHG93" s="6">
        <f t="shared" si="676"/>
        <v>0</v>
      </c>
      <c r="OHH93" s="6">
        <f t="shared" si="676"/>
        <v>0</v>
      </c>
      <c r="OHI93" s="6">
        <f t="shared" si="676"/>
        <v>0</v>
      </c>
      <c r="OHJ93" s="6">
        <f t="shared" si="676"/>
        <v>0</v>
      </c>
      <c r="OHK93" s="6">
        <f t="shared" si="676"/>
        <v>0</v>
      </c>
      <c r="OHL93" s="6">
        <f t="shared" si="676"/>
        <v>0</v>
      </c>
      <c r="OHM93" s="6">
        <f t="shared" si="676"/>
        <v>0</v>
      </c>
      <c r="OHN93" s="6">
        <f t="shared" si="676"/>
        <v>0</v>
      </c>
      <c r="OHO93" s="6">
        <f t="shared" si="676"/>
        <v>0</v>
      </c>
      <c r="OHP93" s="6">
        <f t="shared" si="676"/>
        <v>0</v>
      </c>
      <c r="OHQ93" s="6">
        <f t="shared" si="676"/>
        <v>0</v>
      </c>
      <c r="OHR93" s="6">
        <f t="shared" si="676"/>
        <v>0</v>
      </c>
      <c r="OHS93" s="6">
        <f t="shared" si="676"/>
        <v>0</v>
      </c>
      <c r="OHT93" s="6">
        <f t="shared" si="676"/>
        <v>0</v>
      </c>
      <c r="OHU93" s="6">
        <f t="shared" si="676"/>
        <v>0</v>
      </c>
      <c r="OHV93" s="6">
        <f t="shared" si="676"/>
        <v>0</v>
      </c>
      <c r="OHW93" s="6">
        <f t="shared" si="676"/>
        <v>0</v>
      </c>
      <c r="OHX93" s="6">
        <f t="shared" si="676"/>
        <v>0</v>
      </c>
      <c r="OHY93" s="6">
        <f t="shared" si="676"/>
        <v>0</v>
      </c>
      <c r="OHZ93" s="6">
        <f t="shared" si="676"/>
        <v>0</v>
      </c>
      <c r="OIA93" s="6">
        <f t="shared" si="676"/>
        <v>0</v>
      </c>
      <c r="OIB93" s="6">
        <f t="shared" si="676"/>
        <v>0</v>
      </c>
      <c r="OIC93" s="6">
        <f t="shared" si="676"/>
        <v>0</v>
      </c>
      <c r="OID93" s="6">
        <f t="shared" si="676"/>
        <v>0</v>
      </c>
      <c r="OIE93" s="6">
        <f t="shared" si="676"/>
        <v>0</v>
      </c>
      <c r="OIF93" s="6">
        <f t="shared" si="676"/>
        <v>0</v>
      </c>
      <c r="OIG93" s="6">
        <f t="shared" si="676"/>
        <v>0</v>
      </c>
      <c r="OIH93" s="6">
        <f t="shared" si="676"/>
        <v>0</v>
      </c>
      <c r="OII93" s="6">
        <f t="shared" si="676"/>
        <v>0</v>
      </c>
      <c r="OIJ93" s="6">
        <f t="shared" si="676"/>
        <v>0</v>
      </c>
      <c r="OIK93" s="6">
        <f t="shared" si="676"/>
        <v>0</v>
      </c>
      <c r="OIL93" s="6">
        <f t="shared" si="676"/>
        <v>0</v>
      </c>
      <c r="OIM93" s="6">
        <f t="shared" ref="OIM93:OKX93" si="677">OHY95</f>
        <v>0</v>
      </c>
      <c r="OIN93" s="6">
        <f t="shared" si="677"/>
        <v>0</v>
      </c>
      <c r="OIO93" s="6">
        <f t="shared" si="677"/>
        <v>0</v>
      </c>
      <c r="OIP93" s="6">
        <f t="shared" si="677"/>
        <v>0</v>
      </c>
      <c r="OIQ93" s="6">
        <f t="shared" si="677"/>
        <v>0</v>
      </c>
      <c r="OIR93" s="6">
        <f t="shared" si="677"/>
        <v>0</v>
      </c>
      <c r="OIS93" s="6">
        <f t="shared" si="677"/>
        <v>0</v>
      </c>
      <c r="OIT93" s="6">
        <f t="shared" si="677"/>
        <v>0</v>
      </c>
      <c r="OIU93" s="6">
        <f t="shared" si="677"/>
        <v>0</v>
      </c>
      <c r="OIV93" s="6">
        <f t="shared" si="677"/>
        <v>0</v>
      </c>
      <c r="OIW93" s="6">
        <f t="shared" si="677"/>
        <v>0</v>
      </c>
      <c r="OIX93" s="6">
        <f t="shared" si="677"/>
        <v>0</v>
      </c>
      <c r="OIY93" s="6">
        <f t="shared" si="677"/>
        <v>0</v>
      </c>
      <c r="OIZ93" s="6">
        <f t="shared" si="677"/>
        <v>0</v>
      </c>
      <c r="OJA93" s="6">
        <f t="shared" si="677"/>
        <v>0</v>
      </c>
      <c r="OJB93" s="6">
        <f t="shared" si="677"/>
        <v>0</v>
      </c>
      <c r="OJC93" s="6">
        <f t="shared" si="677"/>
        <v>0</v>
      </c>
      <c r="OJD93" s="6">
        <f t="shared" si="677"/>
        <v>0</v>
      </c>
      <c r="OJE93" s="6">
        <f t="shared" si="677"/>
        <v>0</v>
      </c>
      <c r="OJF93" s="6">
        <f t="shared" si="677"/>
        <v>0</v>
      </c>
      <c r="OJG93" s="6">
        <f t="shared" si="677"/>
        <v>0</v>
      </c>
      <c r="OJH93" s="6">
        <f t="shared" si="677"/>
        <v>0</v>
      </c>
      <c r="OJI93" s="6">
        <f t="shared" si="677"/>
        <v>0</v>
      </c>
      <c r="OJJ93" s="6">
        <f t="shared" si="677"/>
        <v>0</v>
      </c>
      <c r="OJK93" s="6">
        <f t="shared" si="677"/>
        <v>0</v>
      </c>
      <c r="OJL93" s="6">
        <f t="shared" si="677"/>
        <v>0</v>
      </c>
      <c r="OJM93" s="6">
        <f t="shared" si="677"/>
        <v>0</v>
      </c>
      <c r="OJN93" s="6">
        <f t="shared" si="677"/>
        <v>0</v>
      </c>
      <c r="OJO93" s="6">
        <f t="shared" si="677"/>
        <v>0</v>
      </c>
      <c r="OJP93" s="6">
        <f t="shared" si="677"/>
        <v>0</v>
      </c>
      <c r="OJQ93" s="6">
        <f t="shared" si="677"/>
        <v>0</v>
      </c>
      <c r="OJR93" s="6">
        <f t="shared" si="677"/>
        <v>0</v>
      </c>
      <c r="OJS93" s="6">
        <f t="shared" si="677"/>
        <v>0</v>
      </c>
      <c r="OJT93" s="6">
        <f t="shared" si="677"/>
        <v>0</v>
      </c>
      <c r="OJU93" s="6">
        <f t="shared" si="677"/>
        <v>0</v>
      </c>
      <c r="OJV93" s="6">
        <f t="shared" si="677"/>
        <v>0</v>
      </c>
      <c r="OJW93" s="6">
        <f t="shared" si="677"/>
        <v>0</v>
      </c>
      <c r="OJX93" s="6">
        <f t="shared" si="677"/>
        <v>0</v>
      </c>
      <c r="OJY93" s="6">
        <f t="shared" si="677"/>
        <v>0</v>
      </c>
      <c r="OJZ93" s="6">
        <f t="shared" si="677"/>
        <v>0</v>
      </c>
      <c r="OKA93" s="6">
        <f t="shared" si="677"/>
        <v>0</v>
      </c>
      <c r="OKB93" s="6">
        <f t="shared" si="677"/>
        <v>0</v>
      </c>
      <c r="OKC93" s="6">
        <f t="shared" si="677"/>
        <v>0</v>
      </c>
      <c r="OKD93" s="6">
        <f t="shared" si="677"/>
        <v>0</v>
      </c>
      <c r="OKE93" s="6">
        <f t="shared" si="677"/>
        <v>0</v>
      </c>
      <c r="OKF93" s="6">
        <f t="shared" si="677"/>
        <v>0</v>
      </c>
      <c r="OKG93" s="6">
        <f t="shared" si="677"/>
        <v>0</v>
      </c>
      <c r="OKH93" s="6">
        <f t="shared" si="677"/>
        <v>0</v>
      </c>
      <c r="OKI93" s="6">
        <f t="shared" si="677"/>
        <v>0</v>
      </c>
      <c r="OKJ93" s="6">
        <f t="shared" si="677"/>
        <v>0</v>
      </c>
      <c r="OKK93" s="6">
        <f t="shared" si="677"/>
        <v>0</v>
      </c>
      <c r="OKL93" s="6">
        <f t="shared" si="677"/>
        <v>0</v>
      </c>
      <c r="OKM93" s="6">
        <f t="shared" si="677"/>
        <v>0</v>
      </c>
      <c r="OKN93" s="6">
        <f t="shared" si="677"/>
        <v>0</v>
      </c>
      <c r="OKO93" s="6">
        <f t="shared" si="677"/>
        <v>0</v>
      </c>
      <c r="OKP93" s="6">
        <f t="shared" si="677"/>
        <v>0</v>
      </c>
      <c r="OKQ93" s="6">
        <f t="shared" si="677"/>
        <v>0</v>
      </c>
      <c r="OKR93" s="6">
        <f t="shared" si="677"/>
        <v>0</v>
      </c>
      <c r="OKS93" s="6">
        <f t="shared" si="677"/>
        <v>0</v>
      </c>
      <c r="OKT93" s="6">
        <f t="shared" si="677"/>
        <v>0</v>
      </c>
      <c r="OKU93" s="6">
        <f t="shared" si="677"/>
        <v>0</v>
      </c>
      <c r="OKV93" s="6">
        <f t="shared" si="677"/>
        <v>0</v>
      </c>
      <c r="OKW93" s="6">
        <f t="shared" si="677"/>
        <v>0</v>
      </c>
      <c r="OKX93" s="6">
        <f t="shared" si="677"/>
        <v>0</v>
      </c>
      <c r="OKY93" s="6">
        <f t="shared" ref="OKY93:ONJ93" si="678">OKK95</f>
        <v>0</v>
      </c>
      <c r="OKZ93" s="6">
        <f t="shared" si="678"/>
        <v>0</v>
      </c>
      <c r="OLA93" s="6">
        <f t="shared" si="678"/>
        <v>0</v>
      </c>
      <c r="OLB93" s="6">
        <f t="shared" si="678"/>
        <v>0</v>
      </c>
      <c r="OLC93" s="6">
        <f t="shared" si="678"/>
        <v>0</v>
      </c>
      <c r="OLD93" s="6">
        <f t="shared" si="678"/>
        <v>0</v>
      </c>
      <c r="OLE93" s="6">
        <f t="shared" si="678"/>
        <v>0</v>
      </c>
      <c r="OLF93" s="6">
        <f t="shared" si="678"/>
        <v>0</v>
      </c>
      <c r="OLG93" s="6">
        <f t="shared" si="678"/>
        <v>0</v>
      </c>
      <c r="OLH93" s="6">
        <f t="shared" si="678"/>
        <v>0</v>
      </c>
      <c r="OLI93" s="6">
        <f t="shared" si="678"/>
        <v>0</v>
      </c>
      <c r="OLJ93" s="6">
        <f t="shared" si="678"/>
        <v>0</v>
      </c>
      <c r="OLK93" s="6">
        <f t="shared" si="678"/>
        <v>0</v>
      </c>
      <c r="OLL93" s="6">
        <f t="shared" si="678"/>
        <v>0</v>
      </c>
      <c r="OLM93" s="6">
        <f t="shared" si="678"/>
        <v>0</v>
      </c>
      <c r="OLN93" s="6">
        <f t="shared" si="678"/>
        <v>0</v>
      </c>
      <c r="OLO93" s="6">
        <f t="shared" si="678"/>
        <v>0</v>
      </c>
      <c r="OLP93" s="6">
        <f t="shared" si="678"/>
        <v>0</v>
      </c>
      <c r="OLQ93" s="6">
        <f t="shared" si="678"/>
        <v>0</v>
      </c>
      <c r="OLR93" s="6">
        <f t="shared" si="678"/>
        <v>0</v>
      </c>
      <c r="OLS93" s="6">
        <f t="shared" si="678"/>
        <v>0</v>
      </c>
      <c r="OLT93" s="6">
        <f t="shared" si="678"/>
        <v>0</v>
      </c>
      <c r="OLU93" s="6">
        <f t="shared" si="678"/>
        <v>0</v>
      </c>
      <c r="OLV93" s="6">
        <f t="shared" si="678"/>
        <v>0</v>
      </c>
      <c r="OLW93" s="6">
        <f t="shared" si="678"/>
        <v>0</v>
      </c>
      <c r="OLX93" s="6">
        <f t="shared" si="678"/>
        <v>0</v>
      </c>
      <c r="OLY93" s="6">
        <f t="shared" si="678"/>
        <v>0</v>
      </c>
      <c r="OLZ93" s="6">
        <f t="shared" si="678"/>
        <v>0</v>
      </c>
      <c r="OMA93" s="6">
        <f t="shared" si="678"/>
        <v>0</v>
      </c>
      <c r="OMB93" s="6">
        <f t="shared" si="678"/>
        <v>0</v>
      </c>
      <c r="OMC93" s="6">
        <f t="shared" si="678"/>
        <v>0</v>
      </c>
      <c r="OMD93" s="6">
        <f t="shared" si="678"/>
        <v>0</v>
      </c>
      <c r="OME93" s="6">
        <f t="shared" si="678"/>
        <v>0</v>
      </c>
      <c r="OMF93" s="6">
        <f t="shared" si="678"/>
        <v>0</v>
      </c>
      <c r="OMG93" s="6">
        <f t="shared" si="678"/>
        <v>0</v>
      </c>
      <c r="OMH93" s="6">
        <f t="shared" si="678"/>
        <v>0</v>
      </c>
      <c r="OMI93" s="6">
        <f t="shared" si="678"/>
        <v>0</v>
      </c>
      <c r="OMJ93" s="6">
        <f t="shared" si="678"/>
        <v>0</v>
      </c>
      <c r="OMK93" s="6">
        <f t="shared" si="678"/>
        <v>0</v>
      </c>
      <c r="OML93" s="6">
        <f t="shared" si="678"/>
        <v>0</v>
      </c>
      <c r="OMM93" s="6">
        <f t="shared" si="678"/>
        <v>0</v>
      </c>
      <c r="OMN93" s="6">
        <f t="shared" si="678"/>
        <v>0</v>
      </c>
      <c r="OMO93" s="6">
        <f t="shared" si="678"/>
        <v>0</v>
      </c>
      <c r="OMP93" s="6">
        <f t="shared" si="678"/>
        <v>0</v>
      </c>
      <c r="OMQ93" s="6">
        <f t="shared" si="678"/>
        <v>0</v>
      </c>
      <c r="OMR93" s="6">
        <f t="shared" si="678"/>
        <v>0</v>
      </c>
      <c r="OMS93" s="6">
        <f t="shared" si="678"/>
        <v>0</v>
      </c>
      <c r="OMT93" s="6">
        <f t="shared" si="678"/>
        <v>0</v>
      </c>
      <c r="OMU93" s="6">
        <f t="shared" si="678"/>
        <v>0</v>
      </c>
      <c r="OMV93" s="6">
        <f t="shared" si="678"/>
        <v>0</v>
      </c>
      <c r="OMW93" s="6">
        <f t="shared" si="678"/>
        <v>0</v>
      </c>
      <c r="OMX93" s="6">
        <f t="shared" si="678"/>
        <v>0</v>
      </c>
      <c r="OMY93" s="6">
        <f t="shared" si="678"/>
        <v>0</v>
      </c>
      <c r="OMZ93" s="6">
        <f t="shared" si="678"/>
        <v>0</v>
      </c>
      <c r="ONA93" s="6">
        <f t="shared" si="678"/>
        <v>0</v>
      </c>
      <c r="ONB93" s="6">
        <f t="shared" si="678"/>
        <v>0</v>
      </c>
      <c r="ONC93" s="6">
        <f t="shared" si="678"/>
        <v>0</v>
      </c>
      <c r="OND93" s="6">
        <f t="shared" si="678"/>
        <v>0</v>
      </c>
      <c r="ONE93" s="6">
        <f t="shared" si="678"/>
        <v>0</v>
      </c>
      <c r="ONF93" s="6">
        <f t="shared" si="678"/>
        <v>0</v>
      </c>
      <c r="ONG93" s="6">
        <f t="shared" si="678"/>
        <v>0</v>
      </c>
      <c r="ONH93" s="6">
        <f t="shared" si="678"/>
        <v>0</v>
      </c>
      <c r="ONI93" s="6">
        <f t="shared" si="678"/>
        <v>0</v>
      </c>
      <c r="ONJ93" s="6">
        <f t="shared" si="678"/>
        <v>0</v>
      </c>
      <c r="ONK93" s="6">
        <f t="shared" ref="ONK93:OPV93" si="679">OMW95</f>
        <v>0</v>
      </c>
      <c r="ONL93" s="6">
        <f t="shared" si="679"/>
        <v>0</v>
      </c>
      <c r="ONM93" s="6">
        <f t="shared" si="679"/>
        <v>0</v>
      </c>
      <c r="ONN93" s="6">
        <f t="shared" si="679"/>
        <v>0</v>
      </c>
      <c r="ONO93" s="6">
        <f t="shared" si="679"/>
        <v>0</v>
      </c>
      <c r="ONP93" s="6">
        <f t="shared" si="679"/>
        <v>0</v>
      </c>
      <c r="ONQ93" s="6">
        <f t="shared" si="679"/>
        <v>0</v>
      </c>
      <c r="ONR93" s="6">
        <f t="shared" si="679"/>
        <v>0</v>
      </c>
      <c r="ONS93" s="6">
        <f t="shared" si="679"/>
        <v>0</v>
      </c>
      <c r="ONT93" s="6">
        <f t="shared" si="679"/>
        <v>0</v>
      </c>
      <c r="ONU93" s="6">
        <f t="shared" si="679"/>
        <v>0</v>
      </c>
      <c r="ONV93" s="6">
        <f t="shared" si="679"/>
        <v>0</v>
      </c>
      <c r="ONW93" s="6">
        <f t="shared" si="679"/>
        <v>0</v>
      </c>
      <c r="ONX93" s="6">
        <f t="shared" si="679"/>
        <v>0</v>
      </c>
      <c r="ONY93" s="6">
        <f t="shared" si="679"/>
        <v>0</v>
      </c>
      <c r="ONZ93" s="6">
        <f t="shared" si="679"/>
        <v>0</v>
      </c>
      <c r="OOA93" s="6">
        <f t="shared" si="679"/>
        <v>0</v>
      </c>
      <c r="OOB93" s="6">
        <f t="shared" si="679"/>
        <v>0</v>
      </c>
      <c r="OOC93" s="6">
        <f t="shared" si="679"/>
        <v>0</v>
      </c>
      <c r="OOD93" s="6">
        <f t="shared" si="679"/>
        <v>0</v>
      </c>
      <c r="OOE93" s="6">
        <f t="shared" si="679"/>
        <v>0</v>
      </c>
      <c r="OOF93" s="6">
        <f t="shared" si="679"/>
        <v>0</v>
      </c>
      <c r="OOG93" s="6">
        <f t="shared" si="679"/>
        <v>0</v>
      </c>
      <c r="OOH93" s="6">
        <f t="shared" si="679"/>
        <v>0</v>
      </c>
      <c r="OOI93" s="6">
        <f t="shared" si="679"/>
        <v>0</v>
      </c>
      <c r="OOJ93" s="6">
        <f t="shared" si="679"/>
        <v>0</v>
      </c>
      <c r="OOK93" s="6">
        <f t="shared" si="679"/>
        <v>0</v>
      </c>
      <c r="OOL93" s="6">
        <f t="shared" si="679"/>
        <v>0</v>
      </c>
      <c r="OOM93" s="6">
        <f t="shared" si="679"/>
        <v>0</v>
      </c>
      <c r="OON93" s="6">
        <f t="shared" si="679"/>
        <v>0</v>
      </c>
      <c r="OOO93" s="6">
        <f t="shared" si="679"/>
        <v>0</v>
      </c>
      <c r="OOP93" s="6">
        <f t="shared" si="679"/>
        <v>0</v>
      </c>
      <c r="OOQ93" s="6">
        <f t="shared" si="679"/>
        <v>0</v>
      </c>
      <c r="OOR93" s="6">
        <f t="shared" si="679"/>
        <v>0</v>
      </c>
      <c r="OOS93" s="6">
        <f t="shared" si="679"/>
        <v>0</v>
      </c>
      <c r="OOT93" s="6">
        <f t="shared" si="679"/>
        <v>0</v>
      </c>
      <c r="OOU93" s="6">
        <f t="shared" si="679"/>
        <v>0</v>
      </c>
      <c r="OOV93" s="6">
        <f t="shared" si="679"/>
        <v>0</v>
      </c>
      <c r="OOW93" s="6">
        <f t="shared" si="679"/>
        <v>0</v>
      </c>
      <c r="OOX93" s="6">
        <f t="shared" si="679"/>
        <v>0</v>
      </c>
      <c r="OOY93" s="6">
        <f t="shared" si="679"/>
        <v>0</v>
      </c>
      <c r="OOZ93" s="6">
        <f t="shared" si="679"/>
        <v>0</v>
      </c>
      <c r="OPA93" s="6">
        <f t="shared" si="679"/>
        <v>0</v>
      </c>
      <c r="OPB93" s="6">
        <f t="shared" si="679"/>
        <v>0</v>
      </c>
      <c r="OPC93" s="6">
        <f t="shared" si="679"/>
        <v>0</v>
      </c>
      <c r="OPD93" s="6">
        <f t="shared" si="679"/>
        <v>0</v>
      </c>
      <c r="OPE93" s="6">
        <f t="shared" si="679"/>
        <v>0</v>
      </c>
      <c r="OPF93" s="6">
        <f t="shared" si="679"/>
        <v>0</v>
      </c>
      <c r="OPG93" s="6">
        <f t="shared" si="679"/>
        <v>0</v>
      </c>
      <c r="OPH93" s="6">
        <f t="shared" si="679"/>
        <v>0</v>
      </c>
      <c r="OPI93" s="6">
        <f t="shared" si="679"/>
        <v>0</v>
      </c>
      <c r="OPJ93" s="6">
        <f t="shared" si="679"/>
        <v>0</v>
      </c>
      <c r="OPK93" s="6">
        <f t="shared" si="679"/>
        <v>0</v>
      </c>
      <c r="OPL93" s="6">
        <f t="shared" si="679"/>
        <v>0</v>
      </c>
      <c r="OPM93" s="6">
        <f t="shared" si="679"/>
        <v>0</v>
      </c>
      <c r="OPN93" s="6">
        <f t="shared" si="679"/>
        <v>0</v>
      </c>
      <c r="OPO93" s="6">
        <f t="shared" si="679"/>
        <v>0</v>
      </c>
      <c r="OPP93" s="6">
        <f t="shared" si="679"/>
        <v>0</v>
      </c>
      <c r="OPQ93" s="6">
        <f t="shared" si="679"/>
        <v>0</v>
      </c>
      <c r="OPR93" s="6">
        <f t="shared" si="679"/>
        <v>0</v>
      </c>
      <c r="OPS93" s="6">
        <f t="shared" si="679"/>
        <v>0</v>
      </c>
      <c r="OPT93" s="6">
        <f t="shared" si="679"/>
        <v>0</v>
      </c>
      <c r="OPU93" s="6">
        <f t="shared" si="679"/>
        <v>0</v>
      </c>
      <c r="OPV93" s="6">
        <f t="shared" si="679"/>
        <v>0</v>
      </c>
      <c r="OPW93" s="6">
        <f t="shared" ref="OPW93:OSH93" si="680">OPI95</f>
        <v>0</v>
      </c>
      <c r="OPX93" s="6">
        <f t="shared" si="680"/>
        <v>0</v>
      </c>
      <c r="OPY93" s="6">
        <f t="shared" si="680"/>
        <v>0</v>
      </c>
      <c r="OPZ93" s="6">
        <f t="shared" si="680"/>
        <v>0</v>
      </c>
      <c r="OQA93" s="6">
        <f t="shared" si="680"/>
        <v>0</v>
      </c>
      <c r="OQB93" s="6">
        <f t="shared" si="680"/>
        <v>0</v>
      </c>
      <c r="OQC93" s="6">
        <f t="shared" si="680"/>
        <v>0</v>
      </c>
      <c r="OQD93" s="6">
        <f t="shared" si="680"/>
        <v>0</v>
      </c>
      <c r="OQE93" s="6">
        <f t="shared" si="680"/>
        <v>0</v>
      </c>
      <c r="OQF93" s="6">
        <f t="shared" si="680"/>
        <v>0</v>
      </c>
      <c r="OQG93" s="6">
        <f t="shared" si="680"/>
        <v>0</v>
      </c>
      <c r="OQH93" s="6">
        <f t="shared" si="680"/>
        <v>0</v>
      </c>
      <c r="OQI93" s="6">
        <f t="shared" si="680"/>
        <v>0</v>
      </c>
      <c r="OQJ93" s="6">
        <f t="shared" si="680"/>
        <v>0</v>
      </c>
      <c r="OQK93" s="6">
        <f t="shared" si="680"/>
        <v>0</v>
      </c>
      <c r="OQL93" s="6">
        <f t="shared" si="680"/>
        <v>0</v>
      </c>
      <c r="OQM93" s="6">
        <f t="shared" si="680"/>
        <v>0</v>
      </c>
      <c r="OQN93" s="6">
        <f t="shared" si="680"/>
        <v>0</v>
      </c>
      <c r="OQO93" s="6">
        <f t="shared" si="680"/>
        <v>0</v>
      </c>
      <c r="OQP93" s="6">
        <f t="shared" si="680"/>
        <v>0</v>
      </c>
      <c r="OQQ93" s="6">
        <f t="shared" si="680"/>
        <v>0</v>
      </c>
      <c r="OQR93" s="6">
        <f t="shared" si="680"/>
        <v>0</v>
      </c>
      <c r="OQS93" s="6">
        <f t="shared" si="680"/>
        <v>0</v>
      </c>
      <c r="OQT93" s="6">
        <f t="shared" si="680"/>
        <v>0</v>
      </c>
      <c r="OQU93" s="6">
        <f t="shared" si="680"/>
        <v>0</v>
      </c>
      <c r="OQV93" s="6">
        <f t="shared" si="680"/>
        <v>0</v>
      </c>
      <c r="OQW93" s="6">
        <f t="shared" si="680"/>
        <v>0</v>
      </c>
      <c r="OQX93" s="6">
        <f t="shared" si="680"/>
        <v>0</v>
      </c>
      <c r="OQY93" s="6">
        <f t="shared" si="680"/>
        <v>0</v>
      </c>
      <c r="OQZ93" s="6">
        <f t="shared" si="680"/>
        <v>0</v>
      </c>
      <c r="ORA93" s="6">
        <f t="shared" si="680"/>
        <v>0</v>
      </c>
      <c r="ORB93" s="6">
        <f t="shared" si="680"/>
        <v>0</v>
      </c>
      <c r="ORC93" s="6">
        <f t="shared" si="680"/>
        <v>0</v>
      </c>
      <c r="ORD93" s="6">
        <f t="shared" si="680"/>
        <v>0</v>
      </c>
      <c r="ORE93" s="6">
        <f t="shared" si="680"/>
        <v>0</v>
      </c>
      <c r="ORF93" s="6">
        <f t="shared" si="680"/>
        <v>0</v>
      </c>
      <c r="ORG93" s="6">
        <f t="shared" si="680"/>
        <v>0</v>
      </c>
      <c r="ORH93" s="6">
        <f t="shared" si="680"/>
        <v>0</v>
      </c>
      <c r="ORI93" s="6">
        <f t="shared" si="680"/>
        <v>0</v>
      </c>
      <c r="ORJ93" s="6">
        <f t="shared" si="680"/>
        <v>0</v>
      </c>
      <c r="ORK93" s="6">
        <f t="shared" si="680"/>
        <v>0</v>
      </c>
      <c r="ORL93" s="6">
        <f t="shared" si="680"/>
        <v>0</v>
      </c>
      <c r="ORM93" s="6">
        <f t="shared" si="680"/>
        <v>0</v>
      </c>
      <c r="ORN93" s="6">
        <f t="shared" si="680"/>
        <v>0</v>
      </c>
      <c r="ORO93" s="6">
        <f t="shared" si="680"/>
        <v>0</v>
      </c>
      <c r="ORP93" s="6">
        <f t="shared" si="680"/>
        <v>0</v>
      </c>
      <c r="ORQ93" s="6">
        <f t="shared" si="680"/>
        <v>0</v>
      </c>
      <c r="ORR93" s="6">
        <f t="shared" si="680"/>
        <v>0</v>
      </c>
      <c r="ORS93" s="6">
        <f t="shared" si="680"/>
        <v>0</v>
      </c>
      <c r="ORT93" s="6">
        <f t="shared" si="680"/>
        <v>0</v>
      </c>
      <c r="ORU93" s="6">
        <f t="shared" si="680"/>
        <v>0</v>
      </c>
      <c r="ORV93" s="6">
        <f t="shared" si="680"/>
        <v>0</v>
      </c>
      <c r="ORW93" s="6">
        <f t="shared" si="680"/>
        <v>0</v>
      </c>
      <c r="ORX93" s="6">
        <f t="shared" si="680"/>
        <v>0</v>
      </c>
      <c r="ORY93" s="6">
        <f t="shared" si="680"/>
        <v>0</v>
      </c>
      <c r="ORZ93" s="6">
        <f t="shared" si="680"/>
        <v>0</v>
      </c>
      <c r="OSA93" s="6">
        <f t="shared" si="680"/>
        <v>0</v>
      </c>
      <c r="OSB93" s="6">
        <f t="shared" si="680"/>
        <v>0</v>
      </c>
      <c r="OSC93" s="6">
        <f t="shared" si="680"/>
        <v>0</v>
      </c>
      <c r="OSD93" s="6">
        <f t="shared" si="680"/>
        <v>0</v>
      </c>
      <c r="OSE93" s="6">
        <f t="shared" si="680"/>
        <v>0</v>
      </c>
      <c r="OSF93" s="6">
        <f t="shared" si="680"/>
        <v>0</v>
      </c>
      <c r="OSG93" s="6">
        <f t="shared" si="680"/>
        <v>0</v>
      </c>
      <c r="OSH93" s="6">
        <f t="shared" si="680"/>
        <v>0</v>
      </c>
      <c r="OSI93" s="6">
        <f t="shared" ref="OSI93:OUT93" si="681">ORU95</f>
        <v>0</v>
      </c>
      <c r="OSJ93" s="6">
        <f t="shared" si="681"/>
        <v>0</v>
      </c>
      <c r="OSK93" s="6">
        <f t="shared" si="681"/>
        <v>0</v>
      </c>
      <c r="OSL93" s="6">
        <f t="shared" si="681"/>
        <v>0</v>
      </c>
      <c r="OSM93" s="6">
        <f t="shared" si="681"/>
        <v>0</v>
      </c>
      <c r="OSN93" s="6">
        <f t="shared" si="681"/>
        <v>0</v>
      </c>
      <c r="OSO93" s="6">
        <f t="shared" si="681"/>
        <v>0</v>
      </c>
      <c r="OSP93" s="6">
        <f t="shared" si="681"/>
        <v>0</v>
      </c>
      <c r="OSQ93" s="6">
        <f t="shared" si="681"/>
        <v>0</v>
      </c>
      <c r="OSR93" s="6">
        <f t="shared" si="681"/>
        <v>0</v>
      </c>
      <c r="OSS93" s="6">
        <f t="shared" si="681"/>
        <v>0</v>
      </c>
      <c r="OST93" s="6">
        <f t="shared" si="681"/>
        <v>0</v>
      </c>
      <c r="OSU93" s="6">
        <f t="shared" si="681"/>
        <v>0</v>
      </c>
      <c r="OSV93" s="6">
        <f t="shared" si="681"/>
        <v>0</v>
      </c>
      <c r="OSW93" s="6">
        <f t="shared" si="681"/>
        <v>0</v>
      </c>
      <c r="OSX93" s="6">
        <f t="shared" si="681"/>
        <v>0</v>
      </c>
      <c r="OSY93" s="6">
        <f t="shared" si="681"/>
        <v>0</v>
      </c>
      <c r="OSZ93" s="6">
        <f t="shared" si="681"/>
        <v>0</v>
      </c>
      <c r="OTA93" s="6">
        <f t="shared" si="681"/>
        <v>0</v>
      </c>
      <c r="OTB93" s="6">
        <f t="shared" si="681"/>
        <v>0</v>
      </c>
      <c r="OTC93" s="6">
        <f t="shared" si="681"/>
        <v>0</v>
      </c>
      <c r="OTD93" s="6">
        <f t="shared" si="681"/>
        <v>0</v>
      </c>
      <c r="OTE93" s="6">
        <f t="shared" si="681"/>
        <v>0</v>
      </c>
      <c r="OTF93" s="6">
        <f t="shared" si="681"/>
        <v>0</v>
      </c>
      <c r="OTG93" s="6">
        <f t="shared" si="681"/>
        <v>0</v>
      </c>
      <c r="OTH93" s="6">
        <f t="shared" si="681"/>
        <v>0</v>
      </c>
      <c r="OTI93" s="6">
        <f t="shared" si="681"/>
        <v>0</v>
      </c>
      <c r="OTJ93" s="6">
        <f t="shared" si="681"/>
        <v>0</v>
      </c>
      <c r="OTK93" s="6">
        <f t="shared" si="681"/>
        <v>0</v>
      </c>
      <c r="OTL93" s="6">
        <f t="shared" si="681"/>
        <v>0</v>
      </c>
      <c r="OTM93" s="6">
        <f t="shared" si="681"/>
        <v>0</v>
      </c>
      <c r="OTN93" s="6">
        <f t="shared" si="681"/>
        <v>0</v>
      </c>
      <c r="OTO93" s="6">
        <f t="shared" si="681"/>
        <v>0</v>
      </c>
      <c r="OTP93" s="6">
        <f t="shared" si="681"/>
        <v>0</v>
      </c>
      <c r="OTQ93" s="6">
        <f t="shared" si="681"/>
        <v>0</v>
      </c>
      <c r="OTR93" s="6">
        <f t="shared" si="681"/>
        <v>0</v>
      </c>
      <c r="OTS93" s="6">
        <f t="shared" si="681"/>
        <v>0</v>
      </c>
      <c r="OTT93" s="6">
        <f t="shared" si="681"/>
        <v>0</v>
      </c>
      <c r="OTU93" s="6">
        <f t="shared" si="681"/>
        <v>0</v>
      </c>
      <c r="OTV93" s="6">
        <f t="shared" si="681"/>
        <v>0</v>
      </c>
      <c r="OTW93" s="6">
        <f t="shared" si="681"/>
        <v>0</v>
      </c>
      <c r="OTX93" s="6">
        <f t="shared" si="681"/>
        <v>0</v>
      </c>
      <c r="OTY93" s="6">
        <f t="shared" si="681"/>
        <v>0</v>
      </c>
      <c r="OTZ93" s="6">
        <f t="shared" si="681"/>
        <v>0</v>
      </c>
      <c r="OUA93" s="6">
        <f t="shared" si="681"/>
        <v>0</v>
      </c>
      <c r="OUB93" s="6">
        <f t="shared" si="681"/>
        <v>0</v>
      </c>
      <c r="OUC93" s="6">
        <f t="shared" si="681"/>
        <v>0</v>
      </c>
      <c r="OUD93" s="6">
        <f t="shared" si="681"/>
        <v>0</v>
      </c>
      <c r="OUE93" s="6">
        <f t="shared" si="681"/>
        <v>0</v>
      </c>
      <c r="OUF93" s="6">
        <f t="shared" si="681"/>
        <v>0</v>
      </c>
      <c r="OUG93" s="6">
        <f t="shared" si="681"/>
        <v>0</v>
      </c>
      <c r="OUH93" s="6">
        <f t="shared" si="681"/>
        <v>0</v>
      </c>
      <c r="OUI93" s="6">
        <f t="shared" si="681"/>
        <v>0</v>
      </c>
      <c r="OUJ93" s="6">
        <f t="shared" si="681"/>
        <v>0</v>
      </c>
      <c r="OUK93" s="6">
        <f t="shared" si="681"/>
        <v>0</v>
      </c>
      <c r="OUL93" s="6">
        <f t="shared" si="681"/>
        <v>0</v>
      </c>
      <c r="OUM93" s="6">
        <f t="shared" si="681"/>
        <v>0</v>
      </c>
      <c r="OUN93" s="6">
        <f t="shared" si="681"/>
        <v>0</v>
      </c>
      <c r="OUO93" s="6">
        <f t="shared" si="681"/>
        <v>0</v>
      </c>
      <c r="OUP93" s="6">
        <f t="shared" si="681"/>
        <v>0</v>
      </c>
      <c r="OUQ93" s="6">
        <f t="shared" si="681"/>
        <v>0</v>
      </c>
      <c r="OUR93" s="6">
        <f t="shared" si="681"/>
        <v>0</v>
      </c>
      <c r="OUS93" s="6">
        <f t="shared" si="681"/>
        <v>0</v>
      </c>
      <c r="OUT93" s="6">
        <f t="shared" si="681"/>
        <v>0</v>
      </c>
      <c r="OUU93" s="6">
        <f t="shared" ref="OUU93:OXF93" si="682">OUG95</f>
        <v>0</v>
      </c>
      <c r="OUV93" s="6">
        <f t="shared" si="682"/>
        <v>0</v>
      </c>
      <c r="OUW93" s="6">
        <f t="shared" si="682"/>
        <v>0</v>
      </c>
      <c r="OUX93" s="6">
        <f t="shared" si="682"/>
        <v>0</v>
      </c>
      <c r="OUY93" s="6">
        <f t="shared" si="682"/>
        <v>0</v>
      </c>
      <c r="OUZ93" s="6">
        <f t="shared" si="682"/>
        <v>0</v>
      </c>
      <c r="OVA93" s="6">
        <f t="shared" si="682"/>
        <v>0</v>
      </c>
      <c r="OVB93" s="6">
        <f t="shared" si="682"/>
        <v>0</v>
      </c>
      <c r="OVC93" s="6">
        <f t="shared" si="682"/>
        <v>0</v>
      </c>
      <c r="OVD93" s="6">
        <f t="shared" si="682"/>
        <v>0</v>
      </c>
      <c r="OVE93" s="6">
        <f t="shared" si="682"/>
        <v>0</v>
      </c>
      <c r="OVF93" s="6">
        <f t="shared" si="682"/>
        <v>0</v>
      </c>
      <c r="OVG93" s="6">
        <f t="shared" si="682"/>
        <v>0</v>
      </c>
      <c r="OVH93" s="6">
        <f t="shared" si="682"/>
        <v>0</v>
      </c>
      <c r="OVI93" s="6">
        <f t="shared" si="682"/>
        <v>0</v>
      </c>
      <c r="OVJ93" s="6">
        <f t="shared" si="682"/>
        <v>0</v>
      </c>
      <c r="OVK93" s="6">
        <f t="shared" si="682"/>
        <v>0</v>
      </c>
      <c r="OVL93" s="6">
        <f t="shared" si="682"/>
        <v>0</v>
      </c>
      <c r="OVM93" s="6">
        <f t="shared" si="682"/>
        <v>0</v>
      </c>
      <c r="OVN93" s="6">
        <f t="shared" si="682"/>
        <v>0</v>
      </c>
      <c r="OVO93" s="6">
        <f t="shared" si="682"/>
        <v>0</v>
      </c>
      <c r="OVP93" s="6">
        <f t="shared" si="682"/>
        <v>0</v>
      </c>
      <c r="OVQ93" s="6">
        <f t="shared" si="682"/>
        <v>0</v>
      </c>
      <c r="OVR93" s="6">
        <f t="shared" si="682"/>
        <v>0</v>
      </c>
      <c r="OVS93" s="6">
        <f t="shared" si="682"/>
        <v>0</v>
      </c>
      <c r="OVT93" s="6">
        <f t="shared" si="682"/>
        <v>0</v>
      </c>
      <c r="OVU93" s="6">
        <f t="shared" si="682"/>
        <v>0</v>
      </c>
      <c r="OVV93" s="6">
        <f t="shared" si="682"/>
        <v>0</v>
      </c>
      <c r="OVW93" s="6">
        <f t="shared" si="682"/>
        <v>0</v>
      </c>
      <c r="OVX93" s="6">
        <f t="shared" si="682"/>
        <v>0</v>
      </c>
      <c r="OVY93" s="6">
        <f t="shared" si="682"/>
        <v>0</v>
      </c>
      <c r="OVZ93" s="6">
        <f t="shared" si="682"/>
        <v>0</v>
      </c>
      <c r="OWA93" s="6">
        <f t="shared" si="682"/>
        <v>0</v>
      </c>
      <c r="OWB93" s="6">
        <f t="shared" si="682"/>
        <v>0</v>
      </c>
      <c r="OWC93" s="6">
        <f t="shared" si="682"/>
        <v>0</v>
      </c>
      <c r="OWD93" s="6">
        <f t="shared" si="682"/>
        <v>0</v>
      </c>
      <c r="OWE93" s="6">
        <f t="shared" si="682"/>
        <v>0</v>
      </c>
      <c r="OWF93" s="6">
        <f t="shared" si="682"/>
        <v>0</v>
      </c>
      <c r="OWG93" s="6">
        <f t="shared" si="682"/>
        <v>0</v>
      </c>
      <c r="OWH93" s="6">
        <f t="shared" si="682"/>
        <v>0</v>
      </c>
      <c r="OWI93" s="6">
        <f t="shared" si="682"/>
        <v>0</v>
      </c>
      <c r="OWJ93" s="6">
        <f t="shared" si="682"/>
        <v>0</v>
      </c>
      <c r="OWK93" s="6">
        <f t="shared" si="682"/>
        <v>0</v>
      </c>
      <c r="OWL93" s="6">
        <f t="shared" si="682"/>
        <v>0</v>
      </c>
      <c r="OWM93" s="6">
        <f t="shared" si="682"/>
        <v>0</v>
      </c>
      <c r="OWN93" s="6">
        <f t="shared" si="682"/>
        <v>0</v>
      </c>
      <c r="OWO93" s="6">
        <f t="shared" si="682"/>
        <v>0</v>
      </c>
      <c r="OWP93" s="6">
        <f t="shared" si="682"/>
        <v>0</v>
      </c>
      <c r="OWQ93" s="6">
        <f t="shared" si="682"/>
        <v>0</v>
      </c>
      <c r="OWR93" s="6">
        <f t="shared" si="682"/>
        <v>0</v>
      </c>
      <c r="OWS93" s="6">
        <f t="shared" si="682"/>
        <v>0</v>
      </c>
      <c r="OWT93" s="6">
        <f t="shared" si="682"/>
        <v>0</v>
      </c>
      <c r="OWU93" s="6">
        <f t="shared" si="682"/>
        <v>0</v>
      </c>
      <c r="OWV93" s="6">
        <f t="shared" si="682"/>
        <v>0</v>
      </c>
      <c r="OWW93" s="6">
        <f t="shared" si="682"/>
        <v>0</v>
      </c>
      <c r="OWX93" s="6">
        <f t="shared" si="682"/>
        <v>0</v>
      </c>
      <c r="OWY93" s="6">
        <f t="shared" si="682"/>
        <v>0</v>
      </c>
      <c r="OWZ93" s="6">
        <f t="shared" si="682"/>
        <v>0</v>
      </c>
      <c r="OXA93" s="6">
        <f t="shared" si="682"/>
        <v>0</v>
      </c>
      <c r="OXB93" s="6">
        <f t="shared" si="682"/>
        <v>0</v>
      </c>
      <c r="OXC93" s="6">
        <f t="shared" si="682"/>
        <v>0</v>
      </c>
      <c r="OXD93" s="6">
        <f t="shared" si="682"/>
        <v>0</v>
      </c>
      <c r="OXE93" s="6">
        <f t="shared" si="682"/>
        <v>0</v>
      </c>
      <c r="OXF93" s="6">
        <f t="shared" si="682"/>
        <v>0</v>
      </c>
      <c r="OXG93" s="6">
        <f t="shared" ref="OXG93:OZR93" si="683">OWS95</f>
        <v>0</v>
      </c>
      <c r="OXH93" s="6">
        <f t="shared" si="683"/>
        <v>0</v>
      </c>
      <c r="OXI93" s="6">
        <f t="shared" si="683"/>
        <v>0</v>
      </c>
      <c r="OXJ93" s="6">
        <f t="shared" si="683"/>
        <v>0</v>
      </c>
      <c r="OXK93" s="6">
        <f t="shared" si="683"/>
        <v>0</v>
      </c>
      <c r="OXL93" s="6">
        <f t="shared" si="683"/>
        <v>0</v>
      </c>
      <c r="OXM93" s="6">
        <f t="shared" si="683"/>
        <v>0</v>
      </c>
      <c r="OXN93" s="6">
        <f t="shared" si="683"/>
        <v>0</v>
      </c>
      <c r="OXO93" s="6">
        <f t="shared" si="683"/>
        <v>0</v>
      </c>
      <c r="OXP93" s="6">
        <f t="shared" si="683"/>
        <v>0</v>
      </c>
      <c r="OXQ93" s="6">
        <f t="shared" si="683"/>
        <v>0</v>
      </c>
      <c r="OXR93" s="6">
        <f t="shared" si="683"/>
        <v>0</v>
      </c>
      <c r="OXS93" s="6">
        <f t="shared" si="683"/>
        <v>0</v>
      </c>
      <c r="OXT93" s="6">
        <f t="shared" si="683"/>
        <v>0</v>
      </c>
      <c r="OXU93" s="6">
        <f t="shared" si="683"/>
        <v>0</v>
      </c>
      <c r="OXV93" s="6">
        <f t="shared" si="683"/>
        <v>0</v>
      </c>
      <c r="OXW93" s="6">
        <f t="shared" si="683"/>
        <v>0</v>
      </c>
      <c r="OXX93" s="6">
        <f t="shared" si="683"/>
        <v>0</v>
      </c>
      <c r="OXY93" s="6">
        <f t="shared" si="683"/>
        <v>0</v>
      </c>
      <c r="OXZ93" s="6">
        <f t="shared" si="683"/>
        <v>0</v>
      </c>
      <c r="OYA93" s="6">
        <f t="shared" si="683"/>
        <v>0</v>
      </c>
      <c r="OYB93" s="6">
        <f t="shared" si="683"/>
        <v>0</v>
      </c>
      <c r="OYC93" s="6">
        <f t="shared" si="683"/>
        <v>0</v>
      </c>
      <c r="OYD93" s="6">
        <f t="shared" si="683"/>
        <v>0</v>
      </c>
      <c r="OYE93" s="6">
        <f t="shared" si="683"/>
        <v>0</v>
      </c>
      <c r="OYF93" s="6">
        <f t="shared" si="683"/>
        <v>0</v>
      </c>
      <c r="OYG93" s="6">
        <f t="shared" si="683"/>
        <v>0</v>
      </c>
      <c r="OYH93" s="6">
        <f t="shared" si="683"/>
        <v>0</v>
      </c>
      <c r="OYI93" s="6">
        <f t="shared" si="683"/>
        <v>0</v>
      </c>
      <c r="OYJ93" s="6">
        <f t="shared" si="683"/>
        <v>0</v>
      </c>
      <c r="OYK93" s="6">
        <f t="shared" si="683"/>
        <v>0</v>
      </c>
      <c r="OYL93" s="6">
        <f t="shared" si="683"/>
        <v>0</v>
      </c>
      <c r="OYM93" s="6">
        <f t="shared" si="683"/>
        <v>0</v>
      </c>
      <c r="OYN93" s="6">
        <f t="shared" si="683"/>
        <v>0</v>
      </c>
      <c r="OYO93" s="6">
        <f t="shared" si="683"/>
        <v>0</v>
      </c>
      <c r="OYP93" s="6">
        <f t="shared" si="683"/>
        <v>0</v>
      </c>
      <c r="OYQ93" s="6">
        <f t="shared" si="683"/>
        <v>0</v>
      </c>
      <c r="OYR93" s="6">
        <f t="shared" si="683"/>
        <v>0</v>
      </c>
      <c r="OYS93" s="6">
        <f t="shared" si="683"/>
        <v>0</v>
      </c>
      <c r="OYT93" s="6">
        <f t="shared" si="683"/>
        <v>0</v>
      </c>
      <c r="OYU93" s="6">
        <f t="shared" si="683"/>
        <v>0</v>
      </c>
      <c r="OYV93" s="6">
        <f t="shared" si="683"/>
        <v>0</v>
      </c>
      <c r="OYW93" s="6">
        <f t="shared" si="683"/>
        <v>0</v>
      </c>
      <c r="OYX93" s="6">
        <f t="shared" si="683"/>
        <v>0</v>
      </c>
      <c r="OYY93" s="6">
        <f t="shared" si="683"/>
        <v>0</v>
      </c>
      <c r="OYZ93" s="6">
        <f t="shared" si="683"/>
        <v>0</v>
      </c>
      <c r="OZA93" s="6">
        <f t="shared" si="683"/>
        <v>0</v>
      </c>
      <c r="OZB93" s="6">
        <f t="shared" si="683"/>
        <v>0</v>
      </c>
      <c r="OZC93" s="6">
        <f t="shared" si="683"/>
        <v>0</v>
      </c>
      <c r="OZD93" s="6">
        <f t="shared" si="683"/>
        <v>0</v>
      </c>
      <c r="OZE93" s="6">
        <f t="shared" si="683"/>
        <v>0</v>
      </c>
      <c r="OZF93" s="6">
        <f t="shared" si="683"/>
        <v>0</v>
      </c>
      <c r="OZG93" s="6">
        <f t="shared" si="683"/>
        <v>0</v>
      </c>
      <c r="OZH93" s="6">
        <f t="shared" si="683"/>
        <v>0</v>
      </c>
      <c r="OZI93" s="6">
        <f t="shared" si="683"/>
        <v>0</v>
      </c>
      <c r="OZJ93" s="6">
        <f t="shared" si="683"/>
        <v>0</v>
      </c>
      <c r="OZK93" s="6">
        <f t="shared" si="683"/>
        <v>0</v>
      </c>
      <c r="OZL93" s="6">
        <f t="shared" si="683"/>
        <v>0</v>
      </c>
      <c r="OZM93" s="6">
        <f t="shared" si="683"/>
        <v>0</v>
      </c>
      <c r="OZN93" s="6">
        <f t="shared" si="683"/>
        <v>0</v>
      </c>
      <c r="OZO93" s="6">
        <f t="shared" si="683"/>
        <v>0</v>
      </c>
      <c r="OZP93" s="6">
        <f t="shared" si="683"/>
        <v>0</v>
      </c>
      <c r="OZQ93" s="6">
        <f t="shared" si="683"/>
        <v>0</v>
      </c>
      <c r="OZR93" s="6">
        <f t="shared" si="683"/>
        <v>0</v>
      </c>
      <c r="OZS93" s="6">
        <f t="shared" ref="OZS93:PCD93" si="684">OZE95</f>
        <v>0</v>
      </c>
      <c r="OZT93" s="6">
        <f t="shared" si="684"/>
        <v>0</v>
      </c>
      <c r="OZU93" s="6">
        <f t="shared" si="684"/>
        <v>0</v>
      </c>
      <c r="OZV93" s="6">
        <f t="shared" si="684"/>
        <v>0</v>
      </c>
      <c r="OZW93" s="6">
        <f t="shared" si="684"/>
        <v>0</v>
      </c>
      <c r="OZX93" s="6">
        <f t="shared" si="684"/>
        <v>0</v>
      </c>
      <c r="OZY93" s="6">
        <f t="shared" si="684"/>
        <v>0</v>
      </c>
      <c r="OZZ93" s="6">
        <f t="shared" si="684"/>
        <v>0</v>
      </c>
      <c r="PAA93" s="6">
        <f t="shared" si="684"/>
        <v>0</v>
      </c>
      <c r="PAB93" s="6">
        <f t="shared" si="684"/>
        <v>0</v>
      </c>
      <c r="PAC93" s="6">
        <f t="shared" si="684"/>
        <v>0</v>
      </c>
      <c r="PAD93" s="6">
        <f t="shared" si="684"/>
        <v>0</v>
      </c>
      <c r="PAE93" s="6">
        <f t="shared" si="684"/>
        <v>0</v>
      </c>
      <c r="PAF93" s="6">
        <f t="shared" si="684"/>
        <v>0</v>
      </c>
      <c r="PAG93" s="6">
        <f t="shared" si="684"/>
        <v>0</v>
      </c>
      <c r="PAH93" s="6">
        <f t="shared" si="684"/>
        <v>0</v>
      </c>
      <c r="PAI93" s="6">
        <f t="shared" si="684"/>
        <v>0</v>
      </c>
      <c r="PAJ93" s="6">
        <f t="shared" si="684"/>
        <v>0</v>
      </c>
      <c r="PAK93" s="6">
        <f t="shared" si="684"/>
        <v>0</v>
      </c>
      <c r="PAL93" s="6">
        <f t="shared" si="684"/>
        <v>0</v>
      </c>
      <c r="PAM93" s="6">
        <f t="shared" si="684"/>
        <v>0</v>
      </c>
      <c r="PAN93" s="6">
        <f t="shared" si="684"/>
        <v>0</v>
      </c>
      <c r="PAO93" s="6">
        <f t="shared" si="684"/>
        <v>0</v>
      </c>
      <c r="PAP93" s="6">
        <f t="shared" si="684"/>
        <v>0</v>
      </c>
      <c r="PAQ93" s="6">
        <f t="shared" si="684"/>
        <v>0</v>
      </c>
      <c r="PAR93" s="6">
        <f t="shared" si="684"/>
        <v>0</v>
      </c>
      <c r="PAS93" s="6">
        <f t="shared" si="684"/>
        <v>0</v>
      </c>
      <c r="PAT93" s="6">
        <f t="shared" si="684"/>
        <v>0</v>
      </c>
      <c r="PAU93" s="6">
        <f t="shared" si="684"/>
        <v>0</v>
      </c>
      <c r="PAV93" s="6">
        <f t="shared" si="684"/>
        <v>0</v>
      </c>
      <c r="PAW93" s="6">
        <f t="shared" si="684"/>
        <v>0</v>
      </c>
      <c r="PAX93" s="6">
        <f t="shared" si="684"/>
        <v>0</v>
      </c>
      <c r="PAY93" s="6">
        <f t="shared" si="684"/>
        <v>0</v>
      </c>
      <c r="PAZ93" s="6">
        <f t="shared" si="684"/>
        <v>0</v>
      </c>
      <c r="PBA93" s="6">
        <f t="shared" si="684"/>
        <v>0</v>
      </c>
      <c r="PBB93" s="6">
        <f t="shared" si="684"/>
        <v>0</v>
      </c>
      <c r="PBC93" s="6">
        <f t="shared" si="684"/>
        <v>0</v>
      </c>
      <c r="PBD93" s="6">
        <f t="shared" si="684"/>
        <v>0</v>
      </c>
      <c r="PBE93" s="6">
        <f t="shared" si="684"/>
        <v>0</v>
      </c>
      <c r="PBF93" s="6">
        <f t="shared" si="684"/>
        <v>0</v>
      </c>
      <c r="PBG93" s="6">
        <f t="shared" si="684"/>
        <v>0</v>
      </c>
      <c r="PBH93" s="6">
        <f t="shared" si="684"/>
        <v>0</v>
      </c>
      <c r="PBI93" s="6">
        <f t="shared" si="684"/>
        <v>0</v>
      </c>
      <c r="PBJ93" s="6">
        <f t="shared" si="684"/>
        <v>0</v>
      </c>
      <c r="PBK93" s="6">
        <f t="shared" si="684"/>
        <v>0</v>
      </c>
      <c r="PBL93" s="6">
        <f t="shared" si="684"/>
        <v>0</v>
      </c>
      <c r="PBM93" s="6">
        <f t="shared" si="684"/>
        <v>0</v>
      </c>
      <c r="PBN93" s="6">
        <f t="shared" si="684"/>
        <v>0</v>
      </c>
      <c r="PBO93" s="6">
        <f t="shared" si="684"/>
        <v>0</v>
      </c>
      <c r="PBP93" s="6">
        <f t="shared" si="684"/>
        <v>0</v>
      </c>
      <c r="PBQ93" s="6">
        <f t="shared" si="684"/>
        <v>0</v>
      </c>
      <c r="PBR93" s="6">
        <f t="shared" si="684"/>
        <v>0</v>
      </c>
      <c r="PBS93" s="6">
        <f t="shared" si="684"/>
        <v>0</v>
      </c>
      <c r="PBT93" s="6">
        <f t="shared" si="684"/>
        <v>0</v>
      </c>
      <c r="PBU93" s="6">
        <f t="shared" si="684"/>
        <v>0</v>
      </c>
      <c r="PBV93" s="6">
        <f t="shared" si="684"/>
        <v>0</v>
      </c>
      <c r="PBW93" s="6">
        <f t="shared" si="684"/>
        <v>0</v>
      </c>
      <c r="PBX93" s="6">
        <f t="shared" si="684"/>
        <v>0</v>
      </c>
      <c r="PBY93" s="6">
        <f t="shared" si="684"/>
        <v>0</v>
      </c>
      <c r="PBZ93" s="6">
        <f t="shared" si="684"/>
        <v>0</v>
      </c>
      <c r="PCA93" s="6">
        <f t="shared" si="684"/>
        <v>0</v>
      </c>
      <c r="PCB93" s="6">
        <f t="shared" si="684"/>
        <v>0</v>
      </c>
      <c r="PCC93" s="6">
        <f t="shared" si="684"/>
        <v>0</v>
      </c>
      <c r="PCD93" s="6">
        <f t="shared" si="684"/>
        <v>0</v>
      </c>
      <c r="PCE93" s="6">
        <f t="shared" ref="PCE93:PEP93" si="685">PBQ95</f>
        <v>0</v>
      </c>
      <c r="PCF93" s="6">
        <f t="shared" si="685"/>
        <v>0</v>
      </c>
      <c r="PCG93" s="6">
        <f t="shared" si="685"/>
        <v>0</v>
      </c>
      <c r="PCH93" s="6">
        <f t="shared" si="685"/>
        <v>0</v>
      </c>
      <c r="PCI93" s="6">
        <f t="shared" si="685"/>
        <v>0</v>
      </c>
      <c r="PCJ93" s="6">
        <f t="shared" si="685"/>
        <v>0</v>
      </c>
      <c r="PCK93" s="6">
        <f t="shared" si="685"/>
        <v>0</v>
      </c>
      <c r="PCL93" s="6">
        <f t="shared" si="685"/>
        <v>0</v>
      </c>
      <c r="PCM93" s="6">
        <f t="shared" si="685"/>
        <v>0</v>
      </c>
      <c r="PCN93" s="6">
        <f t="shared" si="685"/>
        <v>0</v>
      </c>
      <c r="PCO93" s="6">
        <f t="shared" si="685"/>
        <v>0</v>
      </c>
      <c r="PCP93" s="6">
        <f t="shared" si="685"/>
        <v>0</v>
      </c>
      <c r="PCQ93" s="6">
        <f t="shared" si="685"/>
        <v>0</v>
      </c>
      <c r="PCR93" s="6">
        <f t="shared" si="685"/>
        <v>0</v>
      </c>
      <c r="PCS93" s="6">
        <f t="shared" si="685"/>
        <v>0</v>
      </c>
      <c r="PCT93" s="6">
        <f t="shared" si="685"/>
        <v>0</v>
      </c>
      <c r="PCU93" s="6">
        <f t="shared" si="685"/>
        <v>0</v>
      </c>
      <c r="PCV93" s="6">
        <f t="shared" si="685"/>
        <v>0</v>
      </c>
      <c r="PCW93" s="6">
        <f t="shared" si="685"/>
        <v>0</v>
      </c>
      <c r="PCX93" s="6">
        <f t="shared" si="685"/>
        <v>0</v>
      </c>
      <c r="PCY93" s="6">
        <f t="shared" si="685"/>
        <v>0</v>
      </c>
      <c r="PCZ93" s="6">
        <f t="shared" si="685"/>
        <v>0</v>
      </c>
      <c r="PDA93" s="6">
        <f t="shared" si="685"/>
        <v>0</v>
      </c>
      <c r="PDB93" s="6">
        <f t="shared" si="685"/>
        <v>0</v>
      </c>
      <c r="PDC93" s="6">
        <f t="shared" si="685"/>
        <v>0</v>
      </c>
      <c r="PDD93" s="6">
        <f t="shared" si="685"/>
        <v>0</v>
      </c>
      <c r="PDE93" s="6">
        <f t="shared" si="685"/>
        <v>0</v>
      </c>
      <c r="PDF93" s="6">
        <f t="shared" si="685"/>
        <v>0</v>
      </c>
      <c r="PDG93" s="6">
        <f t="shared" si="685"/>
        <v>0</v>
      </c>
      <c r="PDH93" s="6">
        <f t="shared" si="685"/>
        <v>0</v>
      </c>
      <c r="PDI93" s="6">
        <f t="shared" si="685"/>
        <v>0</v>
      </c>
      <c r="PDJ93" s="6">
        <f t="shared" si="685"/>
        <v>0</v>
      </c>
      <c r="PDK93" s="6">
        <f t="shared" si="685"/>
        <v>0</v>
      </c>
      <c r="PDL93" s="6">
        <f t="shared" si="685"/>
        <v>0</v>
      </c>
      <c r="PDM93" s="6">
        <f t="shared" si="685"/>
        <v>0</v>
      </c>
      <c r="PDN93" s="6">
        <f t="shared" si="685"/>
        <v>0</v>
      </c>
      <c r="PDO93" s="6">
        <f t="shared" si="685"/>
        <v>0</v>
      </c>
      <c r="PDP93" s="6">
        <f t="shared" si="685"/>
        <v>0</v>
      </c>
      <c r="PDQ93" s="6">
        <f t="shared" si="685"/>
        <v>0</v>
      </c>
      <c r="PDR93" s="6">
        <f t="shared" si="685"/>
        <v>0</v>
      </c>
      <c r="PDS93" s="6">
        <f t="shared" si="685"/>
        <v>0</v>
      </c>
      <c r="PDT93" s="6">
        <f t="shared" si="685"/>
        <v>0</v>
      </c>
      <c r="PDU93" s="6">
        <f t="shared" si="685"/>
        <v>0</v>
      </c>
      <c r="PDV93" s="6">
        <f t="shared" si="685"/>
        <v>0</v>
      </c>
      <c r="PDW93" s="6">
        <f t="shared" si="685"/>
        <v>0</v>
      </c>
      <c r="PDX93" s="6">
        <f t="shared" si="685"/>
        <v>0</v>
      </c>
      <c r="PDY93" s="6">
        <f t="shared" si="685"/>
        <v>0</v>
      </c>
      <c r="PDZ93" s="6">
        <f t="shared" si="685"/>
        <v>0</v>
      </c>
      <c r="PEA93" s="6">
        <f t="shared" si="685"/>
        <v>0</v>
      </c>
      <c r="PEB93" s="6">
        <f t="shared" si="685"/>
        <v>0</v>
      </c>
      <c r="PEC93" s="6">
        <f t="shared" si="685"/>
        <v>0</v>
      </c>
      <c r="PED93" s="6">
        <f t="shared" si="685"/>
        <v>0</v>
      </c>
      <c r="PEE93" s="6">
        <f t="shared" si="685"/>
        <v>0</v>
      </c>
      <c r="PEF93" s="6">
        <f t="shared" si="685"/>
        <v>0</v>
      </c>
      <c r="PEG93" s="6">
        <f t="shared" si="685"/>
        <v>0</v>
      </c>
      <c r="PEH93" s="6">
        <f t="shared" si="685"/>
        <v>0</v>
      </c>
      <c r="PEI93" s="6">
        <f t="shared" si="685"/>
        <v>0</v>
      </c>
      <c r="PEJ93" s="6">
        <f t="shared" si="685"/>
        <v>0</v>
      </c>
      <c r="PEK93" s="6">
        <f t="shared" si="685"/>
        <v>0</v>
      </c>
      <c r="PEL93" s="6">
        <f t="shared" si="685"/>
        <v>0</v>
      </c>
      <c r="PEM93" s="6">
        <f t="shared" si="685"/>
        <v>0</v>
      </c>
      <c r="PEN93" s="6">
        <f t="shared" si="685"/>
        <v>0</v>
      </c>
      <c r="PEO93" s="6">
        <f t="shared" si="685"/>
        <v>0</v>
      </c>
      <c r="PEP93" s="6">
        <f t="shared" si="685"/>
        <v>0</v>
      </c>
      <c r="PEQ93" s="6">
        <f t="shared" ref="PEQ93:PHB93" si="686">PEC95</f>
        <v>0</v>
      </c>
      <c r="PER93" s="6">
        <f t="shared" si="686"/>
        <v>0</v>
      </c>
      <c r="PES93" s="6">
        <f t="shared" si="686"/>
        <v>0</v>
      </c>
      <c r="PET93" s="6">
        <f t="shared" si="686"/>
        <v>0</v>
      </c>
      <c r="PEU93" s="6">
        <f t="shared" si="686"/>
        <v>0</v>
      </c>
      <c r="PEV93" s="6">
        <f t="shared" si="686"/>
        <v>0</v>
      </c>
      <c r="PEW93" s="6">
        <f t="shared" si="686"/>
        <v>0</v>
      </c>
      <c r="PEX93" s="6">
        <f t="shared" si="686"/>
        <v>0</v>
      </c>
      <c r="PEY93" s="6">
        <f t="shared" si="686"/>
        <v>0</v>
      </c>
      <c r="PEZ93" s="6">
        <f t="shared" si="686"/>
        <v>0</v>
      </c>
      <c r="PFA93" s="6">
        <f t="shared" si="686"/>
        <v>0</v>
      </c>
      <c r="PFB93" s="6">
        <f t="shared" si="686"/>
        <v>0</v>
      </c>
      <c r="PFC93" s="6">
        <f t="shared" si="686"/>
        <v>0</v>
      </c>
      <c r="PFD93" s="6">
        <f t="shared" si="686"/>
        <v>0</v>
      </c>
      <c r="PFE93" s="6">
        <f t="shared" si="686"/>
        <v>0</v>
      </c>
      <c r="PFF93" s="6">
        <f t="shared" si="686"/>
        <v>0</v>
      </c>
      <c r="PFG93" s="6">
        <f t="shared" si="686"/>
        <v>0</v>
      </c>
      <c r="PFH93" s="6">
        <f t="shared" si="686"/>
        <v>0</v>
      </c>
      <c r="PFI93" s="6">
        <f t="shared" si="686"/>
        <v>0</v>
      </c>
      <c r="PFJ93" s="6">
        <f t="shared" si="686"/>
        <v>0</v>
      </c>
      <c r="PFK93" s="6">
        <f t="shared" si="686"/>
        <v>0</v>
      </c>
      <c r="PFL93" s="6">
        <f t="shared" si="686"/>
        <v>0</v>
      </c>
      <c r="PFM93" s="6">
        <f t="shared" si="686"/>
        <v>0</v>
      </c>
      <c r="PFN93" s="6">
        <f t="shared" si="686"/>
        <v>0</v>
      </c>
      <c r="PFO93" s="6">
        <f t="shared" si="686"/>
        <v>0</v>
      </c>
      <c r="PFP93" s="6">
        <f t="shared" si="686"/>
        <v>0</v>
      </c>
      <c r="PFQ93" s="6">
        <f t="shared" si="686"/>
        <v>0</v>
      </c>
      <c r="PFR93" s="6">
        <f t="shared" si="686"/>
        <v>0</v>
      </c>
      <c r="PFS93" s="6">
        <f t="shared" si="686"/>
        <v>0</v>
      </c>
      <c r="PFT93" s="6">
        <f t="shared" si="686"/>
        <v>0</v>
      </c>
      <c r="PFU93" s="6">
        <f t="shared" si="686"/>
        <v>0</v>
      </c>
      <c r="PFV93" s="6">
        <f t="shared" si="686"/>
        <v>0</v>
      </c>
      <c r="PFW93" s="6">
        <f t="shared" si="686"/>
        <v>0</v>
      </c>
      <c r="PFX93" s="6">
        <f t="shared" si="686"/>
        <v>0</v>
      </c>
      <c r="PFY93" s="6">
        <f t="shared" si="686"/>
        <v>0</v>
      </c>
      <c r="PFZ93" s="6">
        <f t="shared" si="686"/>
        <v>0</v>
      </c>
      <c r="PGA93" s="6">
        <f t="shared" si="686"/>
        <v>0</v>
      </c>
      <c r="PGB93" s="6">
        <f t="shared" si="686"/>
        <v>0</v>
      </c>
      <c r="PGC93" s="6">
        <f t="shared" si="686"/>
        <v>0</v>
      </c>
      <c r="PGD93" s="6">
        <f t="shared" si="686"/>
        <v>0</v>
      </c>
      <c r="PGE93" s="6">
        <f t="shared" si="686"/>
        <v>0</v>
      </c>
      <c r="PGF93" s="6">
        <f t="shared" si="686"/>
        <v>0</v>
      </c>
      <c r="PGG93" s="6">
        <f t="shared" si="686"/>
        <v>0</v>
      </c>
      <c r="PGH93" s="6">
        <f t="shared" si="686"/>
        <v>0</v>
      </c>
      <c r="PGI93" s="6">
        <f t="shared" si="686"/>
        <v>0</v>
      </c>
      <c r="PGJ93" s="6">
        <f t="shared" si="686"/>
        <v>0</v>
      </c>
      <c r="PGK93" s="6">
        <f t="shared" si="686"/>
        <v>0</v>
      </c>
      <c r="PGL93" s="6">
        <f t="shared" si="686"/>
        <v>0</v>
      </c>
      <c r="PGM93" s="6">
        <f t="shared" si="686"/>
        <v>0</v>
      </c>
      <c r="PGN93" s="6">
        <f t="shared" si="686"/>
        <v>0</v>
      </c>
      <c r="PGO93" s="6">
        <f t="shared" si="686"/>
        <v>0</v>
      </c>
      <c r="PGP93" s="6">
        <f t="shared" si="686"/>
        <v>0</v>
      </c>
      <c r="PGQ93" s="6">
        <f t="shared" si="686"/>
        <v>0</v>
      </c>
      <c r="PGR93" s="6">
        <f t="shared" si="686"/>
        <v>0</v>
      </c>
      <c r="PGS93" s="6">
        <f t="shared" si="686"/>
        <v>0</v>
      </c>
      <c r="PGT93" s="6">
        <f t="shared" si="686"/>
        <v>0</v>
      </c>
      <c r="PGU93" s="6">
        <f t="shared" si="686"/>
        <v>0</v>
      </c>
      <c r="PGV93" s="6">
        <f t="shared" si="686"/>
        <v>0</v>
      </c>
      <c r="PGW93" s="6">
        <f t="shared" si="686"/>
        <v>0</v>
      </c>
      <c r="PGX93" s="6">
        <f t="shared" si="686"/>
        <v>0</v>
      </c>
      <c r="PGY93" s="6">
        <f t="shared" si="686"/>
        <v>0</v>
      </c>
      <c r="PGZ93" s="6">
        <f t="shared" si="686"/>
        <v>0</v>
      </c>
      <c r="PHA93" s="6">
        <f t="shared" si="686"/>
        <v>0</v>
      </c>
      <c r="PHB93" s="6">
        <f t="shared" si="686"/>
        <v>0</v>
      </c>
      <c r="PHC93" s="6">
        <f t="shared" ref="PHC93:PJN93" si="687">PGO95</f>
        <v>0</v>
      </c>
      <c r="PHD93" s="6">
        <f t="shared" si="687"/>
        <v>0</v>
      </c>
      <c r="PHE93" s="6">
        <f t="shared" si="687"/>
        <v>0</v>
      </c>
      <c r="PHF93" s="6">
        <f t="shared" si="687"/>
        <v>0</v>
      </c>
      <c r="PHG93" s="6">
        <f t="shared" si="687"/>
        <v>0</v>
      </c>
      <c r="PHH93" s="6">
        <f t="shared" si="687"/>
        <v>0</v>
      </c>
      <c r="PHI93" s="6">
        <f t="shared" si="687"/>
        <v>0</v>
      </c>
      <c r="PHJ93" s="6">
        <f t="shared" si="687"/>
        <v>0</v>
      </c>
      <c r="PHK93" s="6">
        <f t="shared" si="687"/>
        <v>0</v>
      </c>
      <c r="PHL93" s="6">
        <f t="shared" si="687"/>
        <v>0</v>
      </c>
      <c r="PHM93" s="6">
        <f t="shared" si="687"/>
        <v>0</v>
      </c>
      <c r="PHN93" s="6">
        <f t="shared" si="687"/>
        <v>0</v>
      </c>
      <c r="PHO93" s="6">
        <f t="shared" si="687"/>
        <v>0</v>
      </c>
      <c r="PHP93" s="6">
        <f t="shared" si="687"/>
        <v>0</v>
      </c>
      <c r="PHQ93" s="6">
        <f t="shared" si="687"/>
        <v>0</v>
      </c>
      <c r="PHR93" s="6">
        <f t="shared" si="687"/>
        <v>0</v>
      </c>
      <c r="PHS93" s="6">
        <f t="shared" si="687"/>
        <v>0</v>
      </c>
      <c r="PHT93" s="6">
        <f t="shared" si="687"/>
        <v>0</v>
      </c>
      <c r="PHU93" s="6">
        <f t="shared" si="687"/>
        <v>0</v>
      </c>
      <c r="PHV93" s="6">
        <f t="shared" si="687"/>
        <v>0</v>
      </c>
      <c r="PHW93" s="6">
        <f t="shared" si="687"/>
        <v>0</v>
      </c>
      <c r="PHX93" s="6">
        <f t="shared" si="687"/>
        <v>0</v>
      </c>
      <c r="PHY93" s="6">
        <f t="shared" si="687"/>
        <v>0</v>
      </c>
      <c r="PHZ93" s="6">
        <f t="shared" si="687"/>
        <v>0</v>
      </c>
      <c r="PIA93" s="6">
        <f t="shared" si="687"/>
        <v>0</v>
      </c>
      <c r="PIB93" s="6">
        <f t="shared" si="687"/>
        <v>0</v>
      </c>
      <c r="PIC93" s="6">
        <f t="shared" si="687"/>
        <v>0</v>
      </c>
      <c r="PID93" s="6">
        <f t="shared" si="687"/>
        <v>0</v>
      </c>
      <c r="PIE93" s="6">
        <f t="shared" si="687"/>
        <v>0</v>
      </c>
      <c r="PIF93" s="6">
        <f t="shared" si="687"/>
        <v>0</v>
      </c>
      <c r="PIG93" s="6">
        <f t="shared" si="687"/>
        <v>0</v>
      </c>
      <c r="PIH93" s="6">
        <f t="shared" si="687"/>
        <v>0</v>
      </c>
      <c r="PII93" s="6">
        <f t="shared" si="687"/>
        <v>0</v>
      </c>
      <c r="PIJ93" s="6">
        <f t="shared" si="687"/>
        <v>0</v>
      </c>
      <c r="PIK93" s="6">
        <f t="shared" si="687"/>
        <v>0</v>
      </c>
      <c r="PIL93" s="6">
        <f t="shared" si="687"/>
        <v>0</v>
      </c>
      <c r="PIM93" s="6">
        <f t="shared" si="687"/>
        <v>0</v>
      </c>
      <c r="PIN93" s="6">
        <f t="shared" si="687"/>
        <v>0</v>
      </c>
      <c r="PIO93" s="6">
        <f t="shared" si="687"/>
        <v>0</v>
      </c>
      <c r="PIP93" s="6">
        <f t="shared" si="687"/>
        <v>0</v>
      </c>
      <c r="PIQ93" s="6">
        <f t="shared" si="687"/>
        <v>0</v>
      </c>
      <c r="PIR93" s="6">
        <f t="shared" si="687"/>
        <v>0</v>
      </c>
      <c r="PIS93" s="6">
        <f t="shared" si="687"/>
        <v>0</v>
      </c>
      <c r="PIT93" s="6">
        <f t="shared" si="687"/>
        <v>0</v>
      </c>
      <c r="PIU93" s="6">
        <f t="shared" si="687"/>
        <v>0</v>
      </c>
      <c r="PIV93" s="6">
        <f t="shared" si="687"/>
        <v>0</v>
      </c>
      <c r="PIW93" s="6">
        <f t="shared" si="687"/>
        <v>0</v>
      </c>
      <c r="PIX93" s="6">
        <f t="shared" si="687"/>
        <v>0</v>
      </c>
      <c r="PIY93" s="6">
        <f t="shared" si="687"/>
        <v>0</v>
      </c>
      <c r="PIZ93" s="6">
        <f t="shared" si="687"/>
        <v>0</v>
      </c>
      <c r="PJA93" s="6">
        <f t="shared" si="687"/>
        <v>0</v>
      </c>
      <c r="PJB93" s="6">
        <f t="shared" si="687"/>
        <v>0</v>
      </c>
      <c r="PJC93" s="6">
        <f t="shared" si="687"/>
        <v>0</v>
      </c>
      <c r="PJD93" s="6">
        <f t="shared" si="687"/>
        <v>0</v>
      </c>
      <c r="PJE93" s="6">
        <f t="shared" si="687"/>
        <v>0</v>
      </c>
      <c r="PJF93" s="6">
        <f t="shared" si="687"/>
        <v>0</v>
      </c>
      <c r="PJG93" s="6">
        <f t="shared" si="687"/>
        <v>0</v>
      </c>
      <c r="PJH93" s="6">
        <f t="shared" si="687"/>
        <v>0</v>
      </c>
      <c r="PJI93" s="6">
        <f t="shared" si="687"/>
        <v>0</v>
      </c>
      <c r="PJJ93" s="6">
        <f t="shared" si="687"/>
        <v>0</v>
      </c>
      <c r="PJK93" s="6">
        <f t="shared" si="687"/>
        <v>0</v>
      </c>
      <c r="PJL93" s="6">
        <f t="shared" si="687"/>
        <v>0</v>
      </c>
      <c r="PJM93" s="6">
        <f t="shared" si="687"/>
        <v>0</v>
      </c>
      <c r="PJN93" s="6">
        <f t="shared" si="687"/>
        <v>0</v>
      </c>
      <c r="PJO93" s="6">
        <f t="shared" ref="PJO93:PLZ93" si="688">PJA95</f>
        <v>0</v>
      </c>
      <c r="PJP93" s="6">
        <f t="shared" si="688"/>
        <v>0</v>
      </c>
      <c r="PJQ93" s="6">
        <f t="shared" si="688"/>
        <v>0</v>
      </c>
      <c r="PJR93" s="6">
        <f t="shared" si="688"/>
        <v>0</v>
      </c>
      <c r="PJS93" s="6">
        <f t="shared" si="688"/>
        <v>0</v>
      </c>
      <c r="PJT93" s="6">
        <f t="shared" si="688"/>
        <v>0</v>
      </c>
      <c r="PJU93" s="6">
        <f t="shared" si="688"/>
        <v>0</v>
      </c>
      <c r="PJV93" s="6">
        <f t="shared" si="688"/>
        <v>0</v>
      </c>
      <c r="PJW93" s="6">
        <f t="shared" si="688"/>
        <v>0</v>
      </c>
      <c r="PJX93" s="6">
        <f t="shared" si="688"/>
        <v>0</v>
      </c>
      <c r="PJY93" s="6">
        <f t="shared" si="688"/>
        <v>0</v>
      </c>
      <c r="PJZ93" s="6">
        <f t="shared" si="688"/>
        <v>0</v>
      </c>
      <c r="PKA93" s="6">
        <f t="shared" si="688"/>
        <v>0</v>
      </c>
      <c r="PKB93" s="6">
        <f t="shared" si="688"/>
        <v>0</v>
      </c>
      <c r="PKC93" s="6">
        <f t="shared" si="688"/>
        <v>0</v>
      </c>
      <c r="PKD93" s="6">
        <f t="shared" si="688"/>
        <v>0</v>
      </c>
      <c r="PKE93" s="6">
        <f t="shared" si="688"/>
        <v>0</v>
      </c>
      <c r="PKF93" s="6">
        <f t="shared" si="688"/>
        <v>0</v>
      </c>
      <c r="PKG93" s="6">
        <f t="shared" si="688"/>
        <v>0</v>
      </c>
      <c r="PKH93" s="6">
        <f t="shared" si="688"/>
        <v>0</v>
      </c>
      <c r="PKI93" s="6">
        <f t="shared" si="688"/>
        <v>0</v>
      </c>
      <c r="PKJ93" s="6">
        <f t="shared" si="688"/>
        <v>0</v>
      </c>
      <c r="PKK93" s="6">
        <f t="shared" si="688"/>
        <v>0</v>
      </c>
      <c r="PKL93" s="6">
        <f t="shared" si="688"/>
        <v>0</v>
      </c>
      <c r="PKM93" s="6">
        <f t="shared" si="688"/>
        <v>0</v>
      </c>
      <c r="PKN93" s="6">
        <f t="shared" si="688"/>
        <v>0</v>
      </c>
      <c r="PKO93" s="6">
        <f t="shared" si="688"/>
        <v>0</v>
      </c>
      <c r="PKP93" s="6">
        <f t="shared" si="688"/>
        <v>0</v>
      </c>
      <c r="PKQ93" s="6">
        <f t="shared" si="688"/>
        <v>0</v>
      </c>
      <c r="PKR93" s="6">
        <f t="shared" si="688"/>
        <v>0</v>
      </c>
      <c r="PKS93" s="6">
        <f t="shared" si="688"/>
        <v>0</v>
      </c>
      <c r="PKT93" s="6">
        <f t="shared" si="688"/>
        <v>0</v>
      </c>
      <c r="PKU93" s="6">
        <f t="shared" si="688"/>
        <v>0</v>
      </c>
      <c r="PKV93" s="6">
        <f t="shared" si="688"/>
        <v>0</v>
      </c>
      <c r="PKW93" s="6">
        <f t="shared" si="688"/>
        <v>0</v>
      </c>
      <c r="PKX93" s="6">
        <f t="shared" si="688"/>
        <v>0</v>
      </c>
      <c r="PKY93" s="6">
        <f t="shared" si="688"/>
        <v>0</v>
      </c>
      <c r="PKZ93" s="6">
        <f t="shared" si="688"/>
        <v>0</v>
      </c>
      <c r="PLA93" s="6">
        <f t="shared" si="688"/>
        <v>0</v>
      </c>
      <c r="PLB93" s="6">
        <f t="shared" si="688"/>
        <v>0</v>
      </c>
      <c r="PLC93" s="6">
        <f t="shared" si="688"/>
        <v>0</v>
      </c>
      <c r="PLD93" s="6">
        <f t="shared" si="688"/>
        <v>0</v>
      </c>
      <c r="PLE93" s="6">
        <f t="shared" si="688"/>
        <v>0</v>
      </c>
      <c r="PLF93" s="6">
        <f t="shared" si="688"/>
        <v>0</v>
      </c>
      <c r="PLG93" s="6">
        <f t="shared" si="688"/>
        <v>0</v>
      </c>
      <c r="PLH93" s="6">
        <f t="shared" si="688"/>
        <v>0</v>
      </c>
      <c r="PLI93" s="6">
        <f t="shared" si="688"/>
        <v>0</v>
      </c>
      <c r="PLJ93" s="6">
        <f t="shared" si="688"/>
        <v>0</v>
      </c>
      <c r="PLK93" s="6">
        <f t="shared" si="688"/>
        <v>0</v>
      </c>
      <c r="PLL93" s="6">
        <f t="shared" si="688"/>
        <v>0</v>
      </c>
      <c r="PLM93" s="6">
        <f t="shared" si="688"/>
        <v>0</v>
      </c>
      <c r="PLN93" s="6">
        <f t="shared" si="688"/>
        <v>0</v>
      </c>
      <c r="PLO93" s="6">
        <f t="shared" si="688"/>
        <v>0</v>
      </c>
      <c r="PLP93" s="6">
        <f t="shared" si="688"/>
        <v>0</v>
      </c>
      <c r="PLQ93" s="6">
        <f t="shared" si="688"/>
        <v>0</v>
      </c>
      <c r="PLR93" s="6">
        <f t="shared" si="688"/>
        <v>0</v>
      </c>
      <c r="PLS93" s="6">
        <f t="shared" si="688"/>
        <v>0</v>
      </c>
      <c r="PLT93" s="6">
        <f t="shared" si="688"/>
        <v>0</v>
      </c>
      <c r="PLU93" s="6">
        <f t="shared" si="688"/>
        <v>0</v>
      </c>
      <c r="PLV93" s="6">
        <f t="shared" si="688"/>
        <v>0</v>
      </c>
      <c r="PLW93" s="6">
        <f t="shared" si="688"/>
        <v>0</v>
      </c>
      <c r="PLX93" s="6">
        <f t="shared" si="688"/>
        <v>0</v>
      </c>
      <c r="PLY93" s="6">
        <f t="shared" si="688"/>
        <v>0</v>
      </c>
      <c r="PLZ93" s="6">
        <f t="shared" si="688"/>
        <v>0</v>
      </c>
      <c r="PMA93" s="6">
        <f t="shared" ref="PMA93:POL93" si="689">PLM95</f>
        <v>0</v>
      </c>
      <c r="PMB93" s="6">
        <f t="shared" si="689"/>
        <v>0</v>
      </c>
      <c r="PMC93" s="6">
        <f t="shared" si="689"/>
        <v>0</v>
      </c>
      <c r="PMD93" s="6">
        <f t="shared" si="689"/>
        <v>0</v>
      </c>
      <c r="PME93" s="6">
        <f t="shared" si="689"/>
        <v>0</v>
      </c>
      <c r="PMF93" s="6">
        <f t="shared" si="689"/>
        <v>0</v>
      </c>
      <c r="PMG93" s="6">
        <f t="shared" si="689"/>
        <v>0</v>
      </c>
      <c r="PMH93" s="6">
        <f t="shared" si="689"/>
        <v>0</v>
      </c>
      <c r="PMI93" s="6">
        <f t="shared" si="689"/>
        <v>0</v>
      </c>
      <c r="PMJ93" s="6">
        <f t="shared" si="689"/>
        <v>0</v>
      </c>
      <c r="PMK93" s="6">
        <f t="shared" si="689"/>
        <v>0</v>
      </c>
      <c r="PML93" s="6">
        <f t="shared" si="689"/>
        <v>0</v>
      </c>
      <c r="PMM93" s="6">
        <f t="shared" si="689"/>
        <v>0</v>
      </c>
      <c r="PMN93" s="6">
        <f t="shared" si="689"/>
        <v>0</v>
      </c>
      <c r="PMO93" s="6">
        <f t="shared" si="689"/>
        <v>0</v>
      </c>
      <c r="PMP93" s="6">
        <f t="shared" si="689"/>
        <v>0</v>
      </c>
      <c r="PMQ93" s="6">
        <f t="shared" si="689"/>
        <v>0</v>
      </c>
      <c r="PMR93" s="6">
        <f t="shared" si="689"/>
        <v>0</v>
      </c>
      <c r="PMS93" s="6">
        <f t="shared" si="689"/>
        <v>0</v>
      </c>
      <c r="PMT93" s="6">
        <f t="shared" si="689"/>
        <v>0</v>
      </c>
      <c r="PMU93" s="6">
        <f t="shared" si="689"/>
        <v>0</v>
      </c>
      <c r="PMV93" s="6">
        <f t="shared" si="689"/>
        <v>0</v>
      </c>
      <c r="PMW93" s="6">
        <f t="shared" si="689"/>
        <v>0</v>
      </c>
      <c r="PMX93" s="6">
        <f t="shared" si="689"/>
        <v>0</v>
      </c>
      <c r="PMY93" s="6">
        <f t="shared" si="689"/>
        <v>0</v>
      </c>
      <c r="PMZ93" s="6">
        <f t="shared" si="689"/>
        <v>0</v>
      </c>
      <c r="PNA93" s="6">
        <f t="shared" si="689"/>
        <v>0</v>
      </c>
      <c r="PNB93" s="6">
        <f t="shared" si="689"/>
        <v>0</v>
      </c>
      <c r="PNC93" s="6">
        <f t="shared" si="689"/>
        <v>0</v>
      </c>
      <c r="PND93" s="6">
        <f t="shared" si="689"/>
        <v>0</v>
      </c>
      <c r="PNE93" s="6">
        <f t="shared" si="689"/>
        <v>0</v>
      </c>
      <c r="PNF93" s="6">
        <f t="shared" si="689"/>
        <v>0</v>
      </c>
      <c r="PNG93" s="6">
        <f t="shared" si="689"/>
        <v>0</v>
      </c>
      <c r="PNH93" s="6">
        <f t="shared" si="689"/>
        <v>0</v>
      </c>
      <c r="PNI93" s="6">
        <f t="shared" si="689"/>
        <v>0</v>
      </c>
      <c r="PNJ93" s="6">
        <f t="shared" si="689"/>
        <v>0</v>
      </c>
      <c r="PNK93" s="6">
        <f t="shared" si="689"/>
        <v>0</v>
      </c>
      <c r="PNL93" s="6">
        <f t="shared" si="689"/>
        <v>0</v>
      </c>
      <c r="PNM93" s="6">
        <f t="shared" si="689"/>
        <v>0</v>
      </c>
      <c r="PNN93" s="6">
        <f t="shared" si="689"/>
        <v>0</v>
      </c>
      <c r="PNO93" s="6">
        <f t="shared" si="689"/>
        <v>0</v>
      </c>
      <c r="PNP93" s="6">
        <f t="shared" si="689"/>
        <v>0</v>
      </c>
      <c r="PNQ93" s="6">
        <f t="shared" si="689"/>
        <v>0</v>
      </c>
      <c r="PNR93" s="6">
        <f t="shared" si="689"/>
        <v>0</v>
      </c>
      <c r="PNS93" s="6">
        <f t="shared" si="689"/>
        <v>0</v>
      </c>
      <c r="PNT93" s="6">
        <f t="shared" si="689"/>
        <v>0</v>
      </c>
      <c r="PNU93" s="6">
        <f t="shared" si="689"/>
        <v>0</v>
      </c>
      <c r="PNV93" s="6">
        <f t="shared" si="689"/>
        <v>0</v>
      </c>
      <c r="PNW93" s="6">
        <f t="shared" si="689"/>
        <v>0</v>
      </c>
      <c r="PNX93" s="6">
        <f t="shared" si="689"/>
        <v>0</v>
      </c>
      <c r="PNY93" s="6">
        <f t="shared" si="689"/>
        <v>0</v>
      </c>
      <c r="PNZ93" s="6">
        <f t="shared" si="689"/>
        <v>0</v>
      </c>
      <c r="POA93" s="6">
        <f t="shared" si="689"/>
        <v>0</v>
      </c>
      <c r="POB93" s="6">
        <f t="shared" si="689"/>
        <v>0</v>
      </c>
      <c r="POC93" s="6">
        <f t="shared" si="689"/>
        <v>0</v>
      </c>
      <c r="POD93" s="6">
        <f t="shared" si="689"/>
        <v>0</v>
      </c>
      <c r="POE93" s="6">
        <f t="shared" si="689"/>
        <v>0</v>
      </c>
      <c r="POF93" s="6">
        <f t="shared" si="689"/>
        <v>0</v>
      </c>
      <c r="POG93" s="6">
        <f t="shared" si="689"/>
        <v>0</v>
      </c>
      <c r="POH93" s="6">
        <f t="shared" si="689"/>
        <v>0</v>
      </c>
      <c r="POI93" s="6">
        <f t="shared" si="689"/>
        <v>0</v>
      </c>
      <c r="POJ93" s="6">
        <f t="shared" si="689"/>
        <v>0</v>
      </c>
      <c r="POK93" s="6">
        <f t="shared" si="689"/>
        <v>0</v>
      </c>
      <c r="POL93" s="6">
        <f t="shared" si="689"/>
        <v>0</v>
      </c>
      <c r="POM93" s="6">
        <f t="shared" ref="POM93:PQX93" si="690">PNY95</f>
        <v>0</v>
      </c>
      <c r="PON93" s="6">
        <f t="shared" si="690"/>
        <v>0</v>
      </c>
      <c r="POO93" s="6">
        <f t="shared" si="690"/>
        <v>0</v>
      </c>
      <c r="POP93" s="6">
        <f t="shared" si="690"/>
        <v>0</v>
      </c>
      <c r="POQ93" s="6">
        <f t="shared" si="690"/>
        <v>0</v>
      </c>
      <c r="POR93" s="6">
        <f t="shared" si="690"/>
        <v>0</v>
      </c>
      <c r="POS93" s="6">
        <f t="shared" si="690"/>
        <v>0</v>
      </c>
      <c r="POT93" s="6">
        <f t="shared" si="690"/>
        <v>0</v>
      </c>
      <c r="POU93" s="6">
        <f t="shared" si="690"/>
        <v>0</v>
      </c>
      <c r="POV93" s="6">
        <f t="shared" si="690"/>
        <v>0</v>
      </c>
      <c r="POW93" s="6">
        <f t="shared" si="690"/>
        <v>0</v>
      </c>
      <c r="POX93" s="6">
        <f t="shared" si="690"/>
        <v>0</v>
      </c>
      <c r="POY93" s="6">
        <f t="shared" si="690"/>
        <v>0</v>
      </c>
      <c r="POZ93" s="6">
        <f t="shared" si="690"/>
        <v>0</v>
      </c>
      <c r="PPA93" s="6">
        <f t="shared" si="690"/>
        <v>0</v>
      </c>
      <c r="PPB93" s="6">
        <f t="shared" si="690"/>
        <v>0</v>
      </c>
      <c r="PPC93" s="6">
        <f t="shared" si="690"/>
        <v>0</v>
      </c>
      <c r="PPD93" s="6">
        <f t="shared" si="690"/>
        <v>0</v>
      </c>
      <c r="PPE93" s="6">
        <f t="shared" si="690"/>
        <v>0</v>
      </c>
      <c r="PPF93" s="6">
        <f t="shared" si="690"/>
        <v>0</v>
      </c>
      <c r="PPG93" s="6">
        <f t="shared" si="690"/>
        <v>0</v>
      </c>
      <c r="PPH93" s="6">
        <f t="shared" si="690"/>
        <v>0</v>
      </c>
      <c r="PPI93" s="6">
        <f t="shared" si="690"/>
        <v>0</v>
      </c>
      <c r="PPJ93" s="6">
        <f t="shared" si="690"/>
        <v>0</v>
      </c>
      <c r="PPK93" s="6">
        <f t="shared" si="690"/>
        <v>0</v>
      </c>
      <c r="PPL93" s="6">
        <f t="shared" si="690"/>
        <v>0</v>
      </c>
      <c r="PPM93" s="6">
        <f t="shared" si="690"/>
        <v>0</v>
      </c>
      <c r="PPN93" s="6">
        <f t="shared" si="690"/>
        <v>0</v>
      </c>
      <c r="PPO93" s="6">
        <f t="shared" si="690"/>
        <v>0</v>
      </c>
      <c r="PPP93" s="6">
        <f t="shared" si="690"/>
        <v>0</v>
      </c>
      <c r="PPQ93" s="6">
        <f t="shared" si="690"/>
        <v>0</v>
      </c>
      <c r="PPR93" s="6">
        <f t="shared" si="690"/>
        <v>0</v>
      </c>
      <c r="PPS93" s="6">
        <f t="shared" si="690"/>
        <v>0</v>
      </c>
      <c r="PPT93" s="6">
        <f t="shared" si="690"/>
        <v>0</v>
      </c>
      <c r="PPU93" s="6">
        <f t="shared" si="690"/>
        <v>0</v>
      </c>
      <c r="PPV93" s="6">
        <f t="shared" si="690"/>
        <v>0</v>
      </c>
      <c r="PPW93" s="6">
        <f t="shared" si="690"/>
        <v>0</v>
      </c>
      <c r="PPX93" s="6">
        <f t="shared" si="690"/>
        <v>0</v>
      </c>
      <c r="PPY93" s="6">
        <f t="shared" si="690"/>
        <v>0</v>
      </c>
      <c r="PPZ93" s="6">
        <f t="shared" si="690"/>
        <v>0</v>
      </c>
      <c r="PQA93" s="6">
        <f t="shared" si="690"/>
        <v>0</v>
      </c>
      <c r="PQB93" s="6">
        <f t="shared" si="690"/>
        <v>0</v>
      </c>
      <c r="PQC93" s="6">
        <f t="shared" si="690"/>
        <v>0</v>
      </c>
      <c r="PQD93" s="6">
        <f t="shared" si="690"/>
        <v>0</v>
      </c>
      <c r="PQE93" s="6">
        <f t="shared" si="690"/>
        <v>0</v>
      </c>
      <c r="PQF93" s="6">
        <f t="shared" si="690"/>
        <v>0</v>
      </c>
      <c r="PQG93" s="6">
        <f t="shared" si="690"/>
        <v>0</v>
      </c>
      <c r="PQH93" s="6">
        <f t="shared" si="690"/>
        <v>0</v>
      </c>
      <c r="PQI93" s="6">
        <f t="shared" si="690"/>
        <v>0</v>
      </c>
      <c r="PQJ93" s="6">
        <f t="shared" si="690"/>
        <v>0</v>
      </c>
      <c r="PQK93" s="6">
        <f t="shared" si="690"/>
        <v>0</v>
      </c>
      <c r="PQL93" s="6">
        <f t="shared" si="690"/>
        <v>0</v>
      </c>
      <c r="PQM93" s="6">
        <f t="shared" si="690"/>
        <v>0</v>
      </c>
      <c r="PQN93" s="6">
        <f t="shared" si="690"/>
        <v>0</v>
      </c>
      <c r="PQO93" s="6">
        <f t="shared" si="690"/>
        <v>0</v>
      </c>
      <c r="PQP93" s="6">
        <f t="shared" si="690"/>
        <v>0</v>
      </c>
      <c r="PQQ93" s="6">
        <f t="shared" si="690"/>
        <v>0</v>
      </c>
      <c r="PQR93" s="6">
        <f t="shared" si="690"/>
        <v>0</v>
      </c>
      <c r="PQS93" s="6">
        <f t="shared" si="690"/>
        <v>0</v>
      </c>
      <c r="PQT93" s="6">
        <f t="shared" si="690"/>
        <v>0</v>
      </c>
      <c r="PQU93" s="6">
        <f t="shared" si="690"/>
        <v>0</v>
      </c>
      <c r="PQV93" s="6">
        <f t="shared" si="690"/>
        <v>0</v>
      </c>
      <c r="PQW93" s="6">
        <f t="shared" si="690"/>
        <v>0</v>
      </c>
      <c r="PQX93" s="6">
        <f t="shared" si="690"/>
        <v>0</v>
      </c>
      <c r="PQY93" s="6">
        <f t="shared" ref="PQY93:PTJ93" si="691">PQK95</f>
        <v>0</v>
      </c>
      <c r="PQZ93" s="6">
        <f t="shared" si="691"/>
        <v>0</v>
      </c>
      <c r="PRA93" s="6">
        <f t="shared" si="691"/>
        <v>0</v>
      </c>
      <c r="PRB93" s="6">
        <f t="shared" si="691"/>
        <v>0</v>
      </c>
      <c r="PRC93" s="6">
        <f t="shared" si="691"/>
        <v>0</v>
      </c>
      <c r="PRD93" s="6">
        <f t="shared" si="691"/>
        <v>0</v>
      </c>
      <c r="PRE93" s="6">
        <f t="shared" si="691"/>
        <v>0</v>
      </c>
      <c r="PRF93" s="6">
        <f t="shared" si="691"/>
        <v>0</v>
      </c>
      <c r="PRG93" s="6">
        <f t="shared" si="691"/>
        <v>0</v>
      </c>
      <c r="PRH93" s="6">
        <f t="shared" si="691"/>
        <v>0</v>
      </c>
      <c r="PRI93" s="6">
        <f t="shared" si="691"/>
        <v>0</v>
      </c>
      <c r="PRJ93" s="6">
        <f t="shared" si="691"/>
        <v>0</v>
      </c>
      <c r="PRK93" s="6">
        <f t="shared" si="691"/>
        <v>0</v>
      </c>
      <c r="PRL93" s="6">
        <f t="shared" si="691"/>
        <v>0</v>
      </c>
      <c r="PRM93" s="6">
        <f t="shared" si="691"/>
        <v>0</v>
      </c>
      <c r="PRN93" s="6">
        <f t="shared" si="691"/>
        <v>0</v>
      </c>
      <c r="PRO93" s="6">
        <f t="shared" si="691"/>
        <v>0</v>
      </c>
      <c r="PRP93" s="6">
        <f t="shared" si="691"/>
        <v>0</v>
      </c>
      <c r="PRQ93" s="6">
        <f t="shared" si="691"/>
        <v>0</v>
      </c>
      <c r="PRR93" s="6">
        <f t="shared" si="691"/>
        <v>0</v>
      </c>
      <c r="PRS93" s="6">
        <f t="shared" si="691"/>
        <v>0</v>
      </c>
      <c r="PRT93" s="6">
        <f t="shared" si="691"/>
        <v>0</v>
      </c>
      <c r="PRU93" s="6">
        <f t="shared" si="691"/>
        <v>0</v>
      </c>
      <c r="PRV93" s="6">
        <f t="shared" si="691"/>
        <v>0</v>
      </c>
      <c r="PRW93" s="6">
        <f t="shared" si="691"/>
        <v>0</v>
      </c>
      <c r="PRX93" s="6">
        <f t="shared" si="691"/>
        <v>0</v>
      </c>
      <c r="PRY93" s="6">
        <f t="shared" si="691"/>
        <v>0</v>
      </c>
      <c r="PRZ93" s="6">
        <f t="shared" si="691"/>
        <v>0</v>
      </c>
      <c r="PSA93" s="6">
        <f t="shared" si="691"/>
        <v>0</v>
      </c>
      <c r="PSB93" s="6">
        <f t="shared" si="691"/>
        <v>0</v>
      </c>
      <c r="PSC93" s="6">
        <f t="shared" si="691"/>
        <v>0</v>
      </c>
      <c r="PSD93" s="6">
        <f t="shared" si="691"/>
        <v>0</v>
      </c>
      <c r="PSE93" s="6">
        <f t="shared" si="691"/>
        <v>0</v>
      </c>
      <c r="PSF93" s="6">
        <f t="shared" si="691"/>
        <v>0</v>
      </c>
      <c r="PSG93" s="6">
        <f t="shared" si="691"/>
        <v>0</v>
      </c>
      <c r="PSH93" s="6">
        <f t="shared" si="691"/>
        <v>0</v>
      </c>
      <c r="PSI93" s="6">
        <f t="shared" si="691"/>
        <v>0</v>
      </c>
      <c r="PSJ93" s="6">
        <f t="shared" si="691"/>
        <v>0</v>
      </c>
      <c r="PSK93" s="6">
        <f t="shared" si="691"/>
        <v>0</v>
      </c>
      <c r="PSL93" s="6">
        <f t="shared" si="691"/>
        <v>0</v>
      </c>
      <c r="PSM93" s="6">
        <f t="shared" si="691"/>
        <v>0</v>
      </c>
      <c r="PSN93" s="6">
        <f t="shared" si="691"/>
        <v>0</v>
      </c>
      <c r="PSO93" s="6">
        <f t="shared" si="691"/>
        <v>0</v>
      </c>
      <c r="PSP93" s="6">
        <f t="shared" si="691"/>
        <v>0</v>
      </c>
      <c r="PSQ93" s="6">
        <f t="shared" si="691"/>
        <v>0</v>
      </c>
      <c r="PSR93" s="6">
        <f t="shared" si="691"/>
        <v>0</v>
      </c>
      <c r="PSS93" s="6">
        <f t="shared" si="691"/>
        <v>0</v>
      </c>
      <c r="PST93" s="6">
        <f t="shared" si="691"/>
        <v>0</v>
      </c>
      <c r="PSU93" s="6">
        <f t="shared" si="691"/>
        <v>0</v>
      </c>
      <c r="PSV93" s="6">
        <f t="shared" si="691"/>
        <v>0</v>
      </c>
      <c r="PSW93" s="6">
        <f t="shared" si="691"/>
        <v>0</v>
      </c>
      <c r="PSX93" s="6">
        <f t="shared" si="691"/>
        <v>0</v>
      </c>
      <c r="PSY93" s="6">
        <f t="shared" si="691"/>
        <v>0</v>
      </c>
      <c r="PSZ93" s="6">
        <f t="shared" si="691"/>
        <v>0</v>
      </c>
      <c r="PTA93" s="6">
        <f t="shared" si="691"/>
        <v>0</v>
      </c>
      <c r="PTB93" s="6">
        <f t="shared" si="691"/>
        <v>0</v>
      </c>
      <c r="PTC93" s="6">
        <f t="shared" si="691"/>
        <v>0</v>
      </c>
      <c r="PTD93" s="6">
        <f t="shared" si="691"/>
        <v>0</v>
      </c>
      <c r="PTE93" s="6">
        <f t="shared" si="691"/>
        <v>0</v>
      </c>
      <c r="PTF93" s="6">
        <f t="shared" si="691"/>
        <v>0</v>
      </c>
      <c r="PTG93" s="6">
        <f t="shared" si="691"/>
        <v>0</v>
      </c>
      <c r="PTH93" s="6">
        <f t="shared" si="691"/>
        <v>0</v>
      </c>
      <c r="PTI93" s="6">
        <f t="shared" si="691"/>
        <v>0</v>
      </c>
      <c r="PTJ93" s="6">
        <f t="shared" si="691"/>
        <v>0</v>
      </c>
      <c r="PTK93" s="6">
        <f t="shared" ref="PTK93:PVV93" si="692">PSW95</f>
        <v>0</v>
      </c>
      <c r="PTL93" s="6">
        <f t="shared" si="692"/>
        <v>0</v>
      </c>
      <c r="PTM93" s="6">
        <f t="shared" si="692"/>
        <v>0</v>
      </c>
      <c r="PTN93" s="6">
        <f t="shared" si="692"/>
        <v>0</v>
      </c>
      <c r="PTO93" s="6">
        <f t="shared" si="692"/>
        <v>0</v>
      </c>
      <c r="PTP93" s="6">
        <f t="shared" si="692"/>
        <v>0</v>
      </c>
      <c r="PTQ93" s="6">
        <f t="shared" si="692"/>
        <v>0</v>
      </c>
      <c r="PTR93" s="6">
        <f t="shared" si="692"/>
        <v>0</v>
      </c>
      <c r="PTS93" s="6">
        <f t="shared" si="692"/>
        <v>0</v>
      </c>
      <c r="PTT93" s="6">
        <f t="shared" si="692"/>
        <v>0</v>
      </c>
      <c r="PTU93" s="6">
        <f t="shared" si="692"/>
        <v>0</v>
      </c>
      <c r="PTV93" s="6">
        <f t="shared" si="692"/>
        <v>0</v>
      </c>
      <c r="PTW93" s="6">
        <f t="shared" si="692"/>
        <v>0</v>
      </c>
      <c r="PTX93" s="6">
        <f t="shared" si="692"/>
        <v>0</v>
      </c>
      <c r="PTY93" s="6">
        <f t="shared" si="692"/>
        <v>0</v>
      </c>
      <c r="PTZ93" s="6">
        <f t="shared" si="692"/>
        <v>0</v>
      </c>
      <c r="PUA93" s="6">
        <f t="shared" si="692"/>
        <v>0</v>
      </c>
      <c r="PUB93" s="6">
        <f t="shared" si="692"/>
        <v>0</v>
      </c>
      <c r="PUC93" s="6">
        <f t="shared" si="692"/>
        <v>0</v>
      </c>
      <c r="PUD93" s="6">
        <f t="shared" si="692"/>
        <v>0</v>
      </c>
      <c r="PUE93" s="6">
        <f t="shared" si="692"/>
        <v>0</v>
      </c>
      <c r="PUF93" s="6">
        <f t="shared" si="692"/>
        <v>0</v>
      </c>
      <c r="PUG93" s="6">
        <f t="shared" si="692"/>
        <v>0</v>
      </c>
      <c r="PUH93" s="6">
        <f t="shared" si="692"/>
        <v>0</v>
      </c>
      <c r="PUI93" s="6">
        <f t="shared" si="692"/>
        <v>0</v>
      </c>
      <c r="PUJ93" s="6">
        <f t="shared" si="692"/>
        <v>0</v>
      </c>
      <c r="PUK93" s="6">
        <f t="shared" si="692"/>
        <v>0</v>
      </c>
      <c r="PUL93" s="6">
        <f t="shared" si="692"/>
        <v>0</v>
      </c>
      <c r="PUM93" s="6">
        <f t="shared" si="692"/>
        <v>0</v>
      </c>
      <c r="PUN93" s="6">
        <f t="shared" si="692"/>
        <v>0</v>
      </c>
      <c r="PUO93" s="6">
        <f t="shared" si="692"/>
        <v>0</v>
      </c>
      <c r="PUP93" s="6">
        <f t="shared" si="692"/>
        <v>0</v>
      </c>
      <c r="PUQ93" s="6">
        <f t="shared" si="692"/>
        <v>0</v>
      </c>
      <c r="PUR93" s="6">
        <f t="shared" si="692"/>
        <v>0</v>
      </c>
      <c r="PUS93" s="6">
        <f t="shared" si="692"/>
        <v>0</v>
      </c>
      <c r="PUT93" s="6">
        <f t="shared" si="692"/>
        <v>0</v>
      </c>
      <c r="PUU93" s="6">
        <f t="shared" si="692"/>
        <v>0</v>
      </c>
      <c r="PUV93" s="6">
        <f t="shared" si="692"/>
        <v>0</v>
      </c>
      <c r="PUW93" s="6">
        <f t="shared" si="692"/>
        <v>0</v>
      </c>
      <c r="PUX93" s="6">
        <f t="shared" si="692"/>
        <v>0</v>
      </c>
      <c r="PUY93" s="6">
        <f t="shared" si="692"/>
        <v>0</v>
      </c>
      <c r="PUZ93" s="6">
        <f t="shared" si="692"/>
        <v>0</v>
      </c>
      <c r="PVA93" s="6">
        <f t="shared" si="692"/>
        <v>0</v>
      </c>
      <c r="PVB93" s="6">
        <f t="shared" si="692"/>
        <v>0</v>
      </c>
      <c r="PVC93" s="6">
        <f t="shared" si="692"/>
        <v>0</v>
      </c>
      <c r="PVD93" s="6">
        <f t="shared" si="692"/>
        <v>0</v>
      </c>
      <c r="PVE93" s="6">
        <f t="shared" si="692"/>
        <v>0</v>
      </c>
      <c r="PVF93" s="6">
        <f t="shared" si="692"/>
        <v>0</v>
      </c>
      <c r="PVG93" s="6">
        <f t="shared" si="692"/>
        <v>0</v>
      </c>
      <c r="PVH93" s="6">
        <f t="shared" si="692"/>
        <v>0</v>
      </c>
      <c r="PVI93" s="6">
        <f t="shared" si="692"/>
        <v>0</v>
      </c>
      <c r="PVJ93" s="6">
        <f t="shared" si="692"/>
        <v>0</v>
      </c>
      <c r="PVK93" s="6">
        <f t="shared" si="692"/>
        <v>0</v>
      </c>
      <c r="PVL93" s="6">
        <f t="shared" si="692"/>
        <v>0</v>
      </c>
      <c r="PVM93" s="6">
        <f t="shared" si="692"/>
        <v>0</v>
      </c>
      <c r="PVN93" s="6">
        <f t="shared" si="692"/>
        <v>0</v>
      </c>
      <c r="PVO93" s="6">
        <f t="shared" si="692"/>
        <v>0</v>
      </c>
      <c r="PVP93" s="6">
        <f t="shared" si="692"/>
        <v>0</v>
      </c>
      <c r="PVQ93" s="6">
        <f t="shared" si="692"/>
        <v>0</v>
      </c>
      <c r="PVR93" s="6">
        <f t="shared" si="692"/>
        <v>0</v>
      </c>
      <c r="PVS93" s="6">
        <f t="shared" si="692"/>
        <v>0</v>
      </c>
      <c r="PVT93" s="6">
        <f t="shared" si="692"/>
        <v>0</v>
      </c>
      <c r="PVU93" s="6">
        <f t="shared" si="692"/>
        <v>0</v>
      </c>
      <c r="PVV93" s="6">
        <f t="shared" si="692"/>
        <v>0</v>
      </c>
      <c r="PVW93" s="6">
        <f t="shared" ref="PVW93:PYH93" si="693">PVI95</f>
        <v>0</v>
      </c>
      <c r="PVX93" s="6">
        <f t="shared" si="693"/>
        <v>0</v>
      </c>
      <c r="PVY93" s="6">
        <f t="shared" si="693"/>
        <v>0</v>
      </c>
      <c r="PVZ93" s="6">
        <f t="shared" si="693"/>
        <v>0</v>
      </c>
      <c r="PWA93" s="6">
        <f t="shared" si="693"/>
        <v>0</v>
      </c>
      <c r="PWB93" s="6">
        <f t="shared" si="693"/>
        <v>0</v>
      </c>
      <c r="PWC93" s="6">
        <f t="shared" si="693"/>
        <v>0</v>
      </c>
      <c r="PWD93" s="6">
        <f t="shared" si="693"/>
        <v>0</v>
      </c>
      <c r="PWE93" s="6">
        <f t="shared" si="693"/>
        <v>0</v>
      </c>
      <c r="PWF93" s="6">
        <f t="shared" si="693"/>
        <v>0</v>
      </c>
      <c r="PWG93" s="6">
        <f t="shared" si="693"/>
        <v>0</v>
      </c>
      <c r="PWH93" s="6">
        <f t="shared" si="693"/>
        <v>0</v>
      </c>
      <c r="PWI93" s="6">
        <f t="shared" si="693"/>
        <v>0</v>
      </c>
      <c r="PWJ93" s="6">
        <f t="shared" si="693"/>
        <v>0</v>
      </c>
      <c r="PWK93" s="6">
        <f t="shared" si="693"/>
        <v>0</v>
      </c>
      <c r="PWL93" s="6">
        <f t="shared" si="693"/>
        <v>0</v>
      </c>
      <c r="PWM93" s="6">
        <f t="shared" si="693"/>
        <v>0</v>
      </c>
      <c r="PWN93" s="6">
        <f t="shared" si="693"/>
        <v>0</v>
      </c>
      <c r="PWO93" s="6">
        <f t="shared" si="693"/>
        <v>0</v>
      </c>
      <c r="PWP93" s="6">
        <f t="shared" si="693"/>
        <v>0</v>
      </c>
      <c r="PWQ93" s="6">
        <f t="shared" si="693"/>
        <v>0</v>
      </c>
      <c r="PWR93" s="6">
        <f t="shared" si="693"/>
        <v>0</v>
      </c>
      <c r="PWS93" s="6">
        <f t="shared" si="693"/>
        <v>0</v>
      </c>
      <c r="PWT93" s="6">
        <f t="shared" si="693"/>
        <v>0</v>
      </c>
      <c r="PWU93" s="6">
        <f t="shared" si="693"/>
        <v>0</v>
      </c>
      <c r="PWV93" s="6">
        <f t="shared" si="693"/>
        <v>0</v>
      </c>
      <c r="PWW93" s="6">
        <f t="shared" si="693"/>
        <v>0</v>
      </c>
      <c r="PWX93" s="6">
        <f t="shared" si="693"/>
        <v>0</v>
      </c>
      <c r="PWY93" s="6">
        <f t="shared" si="693"/>
        <v>0</v>
      </c>
      <c r="PWZ93" s="6">
        <f t="shared" si="693"/>
        <v>0</v>
      </c>
      <c r="PXA93" s="6">
        <f t="shared" si="693"/>
        <v>0</v>
      </c>
      <c r="PXB93" s="6">
        <f t="shared" si="693"/>
        <v>0</v>
      </c>
      <c r="PXC93" s="6">
        <f t="shared" si="693"/>
        <v>0</v>
      </c>
      <c r="PXD93" s="6">
        <f t="shared" si="693"/>
        <v>0</v>
      </c>
      <c r="PXE93" s="6">
        <f t="shared" si="693"/>
        <v>0</v>
      </c>
      <c r="PXF93" s="6">
        <f t="shared" si="693"/>
        <v>0</v>
      </c>
      <c r="PXG93" s="6">
        <f t="shared" si="693"/>
        <v>0</v>
      </c>
      <c r="PXH93" s="6">
        <f t="shared" si="693"/>
        <v>0</v>
      </c>
      <c r="PXI93" s="6">
        <f t="shared" si="693"/>
        <v>0</v>
      </c>
      <c r="PXJ93" s="6">
        <f t="shared" si="693"/>
        <v>0</v>
      </c>
      <c r="PXK93" s="6">
        <f t="shared" si="693"/>
        <v>0</v>
      </c>
      <c r="PXL93" s="6">
        <f t="shared" si="693"/>
        <v>0</v>
      </c>
      <c r="PXM93" s="6">
        <f t="shared" si="693"/>
        <v>0</v>
      </c>
      <c r="PXN93" s="6">
        <f t="shared" si="693"/>
        <v>0</v>
      </c>
      <c r="PXO93" s="6">
        <f t="shared" si="693"/>
        <v>0</v>
      </c>
      <c r="PXP93" s="6">
        <f t="shared" si="693"/>
        <v>0</v>
      </c>
      <c r="PXQ93" s="6">
        <f t="shared" si="693"/>
        <v>0</v>
      </c>
      <c r="PXR93" s="6">
        <f t="shared" si="693"/>
        <v>0</v>
      </c>
      <c r="PXS93" s="6">
        <f t="shared" si="693"/>
        <v>0</v>
      </c>
      <c r="PXT93" s="6">
        <f t="shared" si="693"/>
        <v>0</v>
      </c>
      <c r="PXU93" s="6">
        <f t="shared" si="693"/>
        <v>0</v>
      </c>
      <c r="PXV93" s="6">
        <f t="shared" si="693"/>
        <v>0</v>
      </c>
      <c r="PXW93" s="6">
        <f t="shared" si="693"/>
        <v>0</v>
      </c>
      <c r="PXX93" s="6">
        <f t="shared" si="693"/>
        <v>0</v>
      </c>
      <c r="PXY93" s="6">
        <f t="shared" si="693"/>
        <v>0</v>
      </c>
      <c r="PXZ93" s="6">
        <f t="shared" si="693"/>
        <v>0</v>
      </c>
      <c r="PYA93" s="6">
        <f t="shared" si="693"/>
        <v>0</v>
      </c>
      <c r="PYB93" s="6">
        <f t="shared" si="693"/>
        <v>0</v>
      </c>
      <c r="PYC93" s="6">
        <f t="shared" si="693"/>
        <v>0</v>
      </c>
      <c r="PYD93" s="6">
        <f t="shared" si="693"/>
        <v>0</v>
      </c>
      <c r="PYE93" s="6">
        <f t="shared" si="693"/>
        <v>0</v>
      </c>
      <c r="PYF93" s="6">
        <f t="shared" si="693"/>
        <v>0</v>
      </c>
      <c r="PYG93" s="6">
        <f t="shared" si="693"/>
        <v>0</v>
      </c>
      <c r="PYH93" s="6">
        <f t="shared" si="693"/>
        <v>0</v>
      </c>
      <c r="PYI93" s="6">
        <f t="shared" ref="PYI93:QAT93" si="694">PXU95</f>
        <v>0</v>
      </c>
      <c r="PYJ93" s="6">
        <f t="shared" si="694"/>
        <v>0</v>
      </c>
      <c r="PYK93" s="6">
        <f t="shared" si="694"/>
        <v>0</v>
      </c>
      <c r="PYL93" s="6">
        <f t="shared" si="694"/>
        <v>0</v>
      </c>
      <c r="PYM93" s="6">
        <f t="shared" si="694"/>
        <v>0</v>
      </c>
      <c r="PYN93" s="6">
        <f t="shared" si="694"/>
        <v>0</v>
      </c>
      <c r="PYO93" s="6">
        <f t="shared" si="694"/>
        <v>0</v>
      </c>
      <c r="PYP93" s="6">
        <f t="shared" si="694"/>
        <v>0</v>
      </c>
      <c r="PYQ93" s="6">
        <f t="shared" si="694"/>
        <v>0</v>
      </c>
      <c r="PYR93" s="6">
        <f t="shared" si="694"/>
        <v>0</v>
      </c>
      <c r="PYS93" s="6">
        <f t="shared" si="694"/>
        <v>0</v>
      </c>
      <c r="PYT93" s="6">
        <f t="shared" si="694"/>
        <v>0</v>
      </c>
      <c r="PYU93" s="6">
        <f t="shared" si="694"/>
        <v>0</v>
      </c>
      <c r="PYV93" s="6">
        <f t="shared" si="694"/>
        <v>0</v>
      </c>
      <c r="PYW93" s="6">
        <f t="shared" si="694"/>
        <v>0</v>
      </c>
      <c r="PYX93" s="6">
        <f t="shared" si="694"/>
        <v>0</v>
      </c>
      <c r="PYY93" s="6">
        <f t="shared" si="694"/>
        <v>0</v>
      </c>
      <c r="PYZ93" s="6">
        <f t="shared" si="694"/>
        <v>0</v>
      </c>
      <c r="PZA93" s="6">
        <f t="shared" si="694"/>
        <v>0</v>
      </c>
      <c r="PZB93" s="6">
        <f t="shared" si="694"/>
        <v>0</v>
      </c>
      <c r="PZC93" s="6">
        <f t="shared" si="694"/>
        <v>0</v>
      </c>
      <c r="PZD93" s="6">
        <f t="shared" si="694"/>
        <v>0</v>
      </c>
      <c r="PZE93" s="6">
        <f t="shared" si="694"/>
        <v>0</v>
      </c>
      <c r="PZF93" s="6">
        <f t="shared" si="694"/>
        <v>0</v>
      </c>
      <c r="PZG93" s="6">
        <f t="shared" si="694"/>
        <v>0</v>
      </c>
      <c r="PZH93" s="6">
        <f t="shared" si="694"/>
        <v>0</v>
      </c>
      <c r="PZI93" s="6">
        <f t="shared" si="694"/>
        <v>0</v>
      </c>
      <c r="PZJ93" s="6">
        <f t="shared" si="694"/>
        <v>0</v>
      </c>
      <c r="PZK93" s="6">
        <f t="shared" si="694"/>
        <v>0</v>
      </c>
      <c r="PZL93" s="6">
        <f t="shared" si="694"/>
        <v>0</v>
      </c>
      <c r="PZM93" s="6">
        <f t="shared" si="694"/>
        <v>0</v>
      </c>
      <c r="PZN93" s="6">
        <f t="shared" si="694"/>
        <v>0</v>
      </c>
      <c r="PZO93" s="6">
        <f t="shared" si="694"/>
        <v>0</v>
      </c>
      <c r="PZP93" s="6">
        <f t="shared" si="694"/>
        <v>0</v>
      </c>
      <c r="PZQ93" s="6">
        <f t="shared" si="694"/>
        <v>0</v>
      </c>
      <c r="PZR93" s="6">
        <f t="shared" si="694"/>
        <v>0</v>
      </c>
      <c r="PZS93" s="6">
        <f t="shared" si="694"/>
        <v>0</v>
      </c>
      <c r="PZT93" s="6">
        <f t="shared" si="694"/>
        <v>0</v>
      </c>
      <c r="PZU93" s="6">
        <f t="shared" si="694"/>
        <v>0</v>
      </c>
      <c r="PZV93" s="6">
        <f t="shared" si="694"/>
        <v>0</v>
      </c>
      <c r="PZW93" s="6">
        <f t="shared" si="694"/>
        <v>0</v>
      </c>
      <c r="PZX93" s="6">
        <f t="shared" si="694"/>
        <v>0</v>
      </c>
      <c r="PZY93" s="6">
        <f t="shared" si="694"/>
        <v>0</v>
      </c>
      <c r="PZZ93" s="6">
        <f t="shared" si="694"/>
        <v>0</v>
      </c>
      <c r="QAA93" s="6">
        <f t="shared" si="694"/>
        <v>0</v>
      </c>
      <c r="QAB93" s="6">
        <f t="shared" si="694"/>
        <v>0</v>
      </c>
      <c r="QAC93" s="6">
        <f t="shared" si="694"/>
        <v>0</v>
      </c>
      <c r="QAD93" s="6">
        <f t="shared" si="694"/>
        <v>0</v>
      </c>
      <c r="QAE93" s="6">
        <f t="shared" si="694"/>
        <v>0</v>
      </c>
      <c r="QAF93" s="6">
        <f t="shared" si="694"/>
        <v>0</v>
      </c>
      <c r="QAG93" s="6">
        <f t="shared" si="694"/>
        <v>0</v>
      </c>
      <c r="QAH93" s="6">
        <f t="shared" si="694"/>
        <v>0</v>
      </c>
      <c r="QAI93" s="6">
        <f t="shared" si="694"/>
        <v>0</v>
      </c>
      <c r="QAJ93" s="6">
        <f t="shared" si="694"/>
        <v>0</v>
      </c>
      <c r="QAK93" s="6">
        <f t="shared" si="694"/>
        <v>0</v>
      </c>
      <c r="QAL93" s="6">
        <f t="shared" si="694"/>
        <v>0</v>
      </c>
      <c r="QAM93" s="6">
        <f t="shared" si="694"/>
        <v>0</v>
      </c>
      <c r="QAN93" s="6">
        <f t="shared" si="694"/>
        <v>0</v>
      </c>
      <c r="QAO93" s="6">
        <f t="shared" si="694"/>
        <v>0</v>
      </c>
      <c r="QAP93" s="6">
        <f t="shared" si="694"/>
        <v>0</v>
      </c>
      <c r="QAQ93" s="6">
        <f t="shared" si="694"/>
        <v>0</v>
      </c>
      <c r="QAR93" s="6">
        <f t="shared" si="694"/>
        <v>0</v>
      </c>
      <c r="QAS93" s="6">
        <f t="shared" si="694"/>
        <v>0</v>
      </c>
      <c r="QAT93" s="6">
        <f t="shared" si="694"/>
        <v>0</v>
      </c>
      <c r="QAU93" s="6">
        <f t="shared" ref="QAU93:QDF93" si="695">QAG95</f>
        <v>0</v>
      </c>
      <c r="QAV93" s="6">
        <f t="shared" si="695"/>
        <v>0</v>
      </c>
      <c r="QAW93" s="6">
        <f t="shared" si="695"/>
        <v>0</v>
      </c>
      <c r="QAX93" s="6">
        <f t="shared" si="695"/>
        <v>0</v>
      </c>
      <c r="QAY93" s="6">
        <f t="shared" si="695"/>
        <v>0</v>
      </c>
      <c r="QAZ93" s="6">
        <f t="shared" si="695"/>
        <v>0</v>
      </c>
      <c r="QBA93" s="6">
        <f t="shared" si="695"/>
        <v>0</v>
      </c>
      <c r="QBB93" s="6">
        <f t="shared" si="695"/>
        <v>0</v>
      </c>
      <c r="QBC93" s="6">
        <f t="shared" si="695"/>
        <v>0</v>
      </c>
      <c r="QBD93" s="6">
        <f t="shared" si="695"/>
        <v>0</v>
      </c>
      <c r="QBE93" s="6">
        <f t="shared" si="695"/>
        <v>0</v>
      </c>
      <c r="QBF93" s="6">
        <f t="shared" si="695"/>
        <v>0</v>
      </c>
      <c r="QBG93" s="6">
        <f t="shared" si="695"/>
        <v>0</v>
      </c>
      <c r="QBH93" s="6">
        <f t="shared" si="695"/>
        <v>0</v>
      </c>
      <c r="QBI93" s="6">
        <f t="shared" si="695"/>
        <v>0</v>
      </c>
      <c r="QBJ93" s="6">
        <f t="shared" si="695"/>
        <v>0</v>
      </c>
      <c r="QBK93" s="6">
        <f t="shared" si="695"/>
        <v>0</v>
      </c>
      <c r="QBL93" s="6">
        <f t="shared" si="695"/>
        <v>0</v>
      </c>
      <c r="QBM93" s="6">
        <f t="shared" si="695"/>
        <v>0</v>
      </c>
      <c r="QBN93" s="6">
        <f t="shared" si="695"/>
        <v>0</v>
      </c>
      <c r="QBO93" s="6">
        <f t="shared" si="695"/>
        <v>0</v>
      </c>
      <c r="QBP93" s="6">
        <f t="shared" si="695"/>
        <v>0</v>
      </c>
      <c r="QBQ93" s="6">
        <f t="shared" si="695"/>
        <v>0</v>
      </c>
      <c r="QBR93" s="6">
        <f t="shared" si="695"/>
        <v>0</v>
      </c>
      <c r="QBS93" s="6">
        <f t="shared" si="695"/>
        <v>0</v>
      </c>
      <c r="QBT93" s="6">
        <f t="shared" si="695"/>
        <v>0</v>
      </c>
      <c r="QBU93" s="6">
        <f t="shared" si="695"/>
        <v>0</v>
      </c>
      <c r="QBV93" s="6">
        <f t="shared" si="695"/>
        <v>0</v>
      </c>
      <c r="QBW93" s="6">
        <f t="shared" si="695"/>
        <v>0</v>
      </c>
      <c r="QBX93" s="6">
        <f t="shared" si="695"/>
        <v>0</v>
      </c>
      <c r="QBY93" s="6">
        <f t="shared" si="695"/>
        <v>0</v>
      </c>
      <c r="QBZ93" s="6">
        <f t="shared" si="695"/>
        <v>0</v>
      </c>
      <c r="QCA93" s="6">
        <f t="shared" si="695"/>
        <v>0</v>
      </c>
      <c r="QCB93" s="6">
        <f t="shared" si="695"/>
        <v>0</v>
      </c>
      <c r="QCC93" s="6">
        <f t="shared" si="695"/>
        <v>0</v>
      </c>
      <c r="QCD93" s="6">
        <f t="shared" si="695"/>
        <v>0</v>
      </c>
      <c r="QCE93" s="6">
        <f t="shared" si="695"/>
        <v>0</v>
      </c>
      <c r="QCF93" s="6">
        <f t="shared" si="695"/>
        <v>0</v>
      </c>
      <c r="QCG93" s="6">
        <f t="shared" si="695"/>
        <v>0</v>
      </c>
      <c r="QCH93" s="6">
        <f t="shared" si="695"/>
        <v>0</v>
      </c>
      <c r="QCI93" s="6">
        <f t="shared" si="695"/>
        <v>0</v>
      </c>
      <c r="QCJ93" s="6">
        <f t="shared" si="695"/>
        <v>0</v>
      </c>
      <c r="QCK93" s="6">
        <f t="shared" si="695"/>
        <v>0</v>
      </c>
      <c r="QCL93" s="6">
        <f t="shared" si="695"/>
        <v>0</v>
      </c>
      <c r="QCM93" s="6">
        <f t="shared" si="695"/>
        <v>0</v>
      </c>
      <c r="QCN93" s="6">
        <f t="shared" si="695"/>
        <v>0</v>
      </c>
      <c r="QCO93" s="6">
        <f t="shared" si="695"/>
        <v>0</v>
      </c>
      <c r="QCP93" s="6">
        <f t="shared" si="695"/>
        <v>0</v>
      </c>
      <c r="QCQ93" s="6">
        <f t="shared" si="695"/>
        <v>0</v>
      </c>
      <c r="QCR93" s="6">
        <f t="shared" si="695"/>
        <v>0</v>
      </c>
      <c r="QCS93" s="6">
        <f t="shared" si="695"/>
        <v>0</v>
      </c>
      <c r="QCT93" s="6">
        <f t="shared" si="695"/>
        <v>0</v>
      </c>
      <c r="QCU93" s="6">
        <f t="shared" si="695"/>
        <v>0</v>
      </c>
      <c r="QCV93" s="6">
        <f t="shared" si="695"/>
        <v>0</v>
      </c>
      <c r="QCW93" s="6">
        <f t="shared" si="695"/>
        <v>0</v>
      </c>
      <c r="QCX93" s="6">
        <f t="shared" si="695"/>
        <v>0</v>
      </c>
      <c r="QCY93" s="6">
        <f t="shared" si="695"/>
        <v>0</v>
      </c>
      <c r="QCZ93" s="6">
        <f t="shared" si="695"/>
        <v>0</v>
      </c>
      <c r="QDA93" s="6">
        <f t="shared" si="695"/>
        <v>0</v>
      </c>
      <c r="QDB93" s="6">
        <f t="shared" si="695"/>
        <v>0</v>
      </c>
      <c r="QDC93" s="6">
        <f t="shared" si="695"/>
        <v>0</v>
      </c>
      <c r="QDD93" s="6">
        <f t="shared" si="695"/>
        <v>0</v>
      </c>
      <c r="QDE93" s="6">
        <f t="shared" si="695"/>
        <v>0</v>
      </c>
      <c r="QDF93" s="6">
        <f t="shared" si="695"/>
        <v>0</v>
      </c>
      <c r="QDG93" s="6">
        <f t="shared" ref="QDG93:QFR93" si="696">QCS95</f>
        <v>0</v>
      </c>
      <c r="QDH93" s="6">
        <f t="shared" si="696"/>
        <v>0</v>
      </c>
      <c r="QDI93" s="6">
        <f t="shared" si="696"/>
        <v>0</v>
      </c>
      <c r="QDJ93" s="6">
        <f t="shared" si="696"/>
        <v>0</v>
      </c>
      <c r="QDK93" s="6">
        <f t="shared" si="696"/>
        <v>0</v>
      </c>
      <c r="QDL93" s="6">
        <f t="shared" si="696"/>
        <v>0</v>
      </c>
      <c r="QDM93" s="6">
        <f t="shared" si="696"/>
        <v>0</v>
      </c>
      <c r="QDN93" s="6">
        <f t="shared" si="696"/>
        <v>0</v>
      </c>
      <c r="QDO93" s="6">
        <f t="shared" si="696"/>
        <v>0</v>
      </c>
      <c r="QDP93" s="6">
        <f t="shared" si="696"/>
        <v>0</v>
      </c>
      <c r="QDQ93" s="6">
        <f t="shared" si="696"/>
        <v>0</v>
      </c>
      <c r="QDR93" s="6">
        <f t="shared" si="696"/>
        <v>0</v>
      </c>
      <c r="QDS93" s="6">
        <f t="shared" si="696"/>
        <v>0</v>
      </c>
      <c r="QDT93" s="6">
        <f t="shared" si="696"/>
        <v>0</v>
      </c>
      <c r="QDU93" s="6">
        <f t="shared" si="696"/>
        <v>0</v>
      </c>
      <c r="QDV93" s="6">
        <f t="shared" si="696"/>
        <v>0</v>
      </c>
      <c r="QDW93" s="6">
        <f t="shared" si="696"/>
        <v>0</v>
      </c>
      <c r="QDX93" s="6">
        <f t="shared" si="696"/>
        <v>0</v>
      </c>
      <c r="QDY93" s="6">
        <f t="shared" si="696"/>
        <v>0</v>
      </c>
      <c r="QDZ93" s="6">
        <f t="shared" si="696"/>
        <v>0</v>
      </c>
      <c r="QEA93" s="6">
        <f t="shared" si="696"/>
        <v>0</v>
      </c>
      <c r="QEB93" s="6">
        <f t="shared" si="696"/>
        <v>0</v>
      </c>
      <c r="QEC93" s="6">
        <f t="shared" si="696"/>
        <v>0</v>
      </c>
      <c r="QED93" s="6">
        <f t="shared" si="696"/>
        <v>0</v>
      </c>
      <c r="QEE93" s="6">
        <f t="shared" si="696"/>
        <v>0</v>
      </c>
      <c r="QEF93" s="6">
        <f t="shared" si="696"/>
        <v>0</v>
      </c>
      <c r="QEG93" s="6">
        <f t="shared" si="696"/>
        <v>0</v>
      </c>
      <c r="QEH93" s="6">
        <f t="shared" si="696"/>
        <v>0</v>
      </c>
      <c r="QEI93" s="6">
        <f t="shared" si="696"/>
        <v>0</v>
      </c>
      <c r="QEJ93" s="6">
        <f t="shared" si="696"/>
        <v>0</v>
      </c>
      <c r="QEK93" s="6">
        <f t="shared" si="696"/>
        <v>0</v>
      </c>
      <c r="QEL93" s="6">
        <f t="shared" si="696"/>
        <v>0</v>
      </c>
      <c r="QEM93" s="6">
        <f t="shared" si="696"/>
        <v>0</v>
      </c>
      <c r="QEN93" s="6">
        <f t="shared" si="696"/>
        <v>0</v>
      </c>
      <c r="QEO93" s="6">
        <f t="shared" si="696"/>
        <v>0</v>
      </c>
      <c r="QEP93" s="6">
        <f t="shared" si="696"/>
        <v>0</v>
      </c>
      <c r="QEQ93" s="6">
        <f t="shared" si="696"/>
        <v>0</v>
      </c>
      <c r="QER93" s="6">
        <f t="shared" si="696"/>
        <v>0</v>
      </c>
      <c r="QES93" s="6">
        <f t="shared" si="696"/>
        <v>0</v>
      </c>
      <c r="QET93" s="6">
        <f t="shared" si="696"/>
        <v>0</v>
      </c>
      <c r="QEU93" s="6">
        <f t="shared" si="696"/>
        <v>0</v>
      </c>
      <c r="QEV93" s="6">
        <f t="shared" si="696"/>
        <v>0</v>
      </c>
      <c r="QEW93" s="6">
        <f t="shared" si="696"/>
        <v>0</v>
      </c>
      <c r="QEX93" s="6">
        <f t="shared" si="696"/>
        <v>0</v>
      </c>
      <c r="QEY93" s="6">
        <f t="shared" si="696"/>
        <v>0</v>
      </c>
      <c r="QEZ93" s="6">
        <f t="shared" si="696"/>
        <v>0</v>
      </c>
      <c r="QFA93" s="6">
        <f t="shared" si="696"/>
        <v>0</v>
      </c>
      <c r="QFB93" s="6">
        <f t="shared" si="696"/>
        <v>0</v>
      </c>
      <c r="QFC93" s="6">
        <f t="shared" si="696"/>
        <v>0</v>
      </c>
      <c r="QFD93" s="6">
        <f t="shared" si="696"/>
        <v>0</v>
      </c>
      <c r="QFE93" s="6">
        <f t="shared" si="696"/>
        <v>0</v>
      </c>
      <c r="QFF93" s="6">
        <f t="shared" si="696"/>
        <v>0</v>
      </c>
      <c r="QFG93" s="6">
        <f t="shared" si="696"/>
        <v>0</v>
      </c>
      <c r="QFH93" s="6">
        <f t="shared" si="696"/>
        <v>0</v>
      </c>
      <c r="QFI93" s="6">
        <f t="shared" si="696"/>
        <v>0</v>
      </c>
      <c r="QFJ93" s="6">
        <f t="shared" si="696"/>
        <v>0</v>
      </c>
      <c r="QFK93" s="6">
        <f t="shared" si="696"/>
        <v>0</v>
      </c>
      <c r="QFL93" s="6">
        <f t="shared" si="696"/>
        <v>0</v>
      </c>
      <c r="QFM93" s="6">
        <f t="shared" si="696"/>
        <v>0</v>
      </c>
      <c r="QFN93" s="6">
        <f t="shared" si="696"/>
        <v>0</v>
      </c>
      <c r="QFO93" s="6">
        <f t="shared" si="696"/>
        <v>0</v>
      </c>
      <c r="QFP93" s="6">
        <f t="shared" si="696"/>
        <v>0</v>
      </c>
      <c r="QFQ93" s="6">
        <f t="shared" si="696"/>
        <v>0</v>
      </c>
      <c r="QFR93" s="6">
        <f t="shared" si="696"/>
        <v>0</v>
      </c>
      <c r="QFS93" s="6">
        <f t="shared" ref="QFS93:QID93" si="697">QFE95</f>
        <v>0</v>
      </c>
      <c r="QFT93" s="6">
        <f t="shared" si="697"/>
        <v>0</v>
      </c>
      <c r="QFU93" s="6">
        <f t="shared" si="697"/>
        <v>0</v>
      </c>
      <c r="QFV93" s="6">
        <f t="shared" si="697"/>
        <v>0</v>
      </c>
      <c r="QFW93" s="6">
        <f t="shared" si="697"/>
        <v>0</v>
      </c>
      <c r="QFX93" s="6">
        <f t="shared" si="697"/>
        <v>0</v>
      </c>
      <c r="QFY93" s="6">
        <f t="shared" si="697"/>
        <v>0</v>
      </c>
      <c r="QFZ93" s="6">
        <f t="shared" si="697"/>
        <v>0</v>
      </c>
      <c r="QGA93" s="6">
        <f t="shared" si="697"/>
        <v>0</v>
      </c>
      <c r="QGB93" s="6">
        <f t="shared" si="697"/>
        <v>0</v>
      </c>
      <c r="QGC93" s="6">
        <f t="shared" si="697"/>
        <v>0</v>
      </c>
      <c r="QGD93" s="6">
        <f t="shared" si="697"/>
        <v>0</v>
      </c>
      <c r="QGE93" s="6">
        <f t="shared" si="697"/>
        <v>0</v>
      </c>
      <c r="QGF93" s="6">
        <f t="shared" si="697"/>
        <v>0</v>
      </c>
      <c r="QGG93" s="6">
        <f t="shared" si="697"/>
        <v>0</v>
      </c>
      <c r="QGH93" s="6">
        <f t="shared" si="697"/>
        <v>0</v>
      </c>
      <c r="QGI93" s="6">
        <f t="shared" si="697"/>
        <v>0</v>
      </c>
      <c r="QGJ93" s="6">
        <f t="shared" si="697"/>
        <v>0</v>
      </c>
      <c r="QGK93" s="6">
        <f t="shared" si="697"/>
        <v>0</v>
      </c>
      <c r="QGL93" s="6">
        <f t="shared" si="697"/>
        <v>0</v>
      </c>
      <c r="QGM93" s="6">
        <f t="shared" si="697"/>
        <v>0</v>
      </c>
      <c r="QGN93" s="6">
        <f t="shared" si="697"/>
        <v>0</v>
      </c>
      <c r="QGO93" s="6">
        <f t="shared" si="697"/>
        <v>0</v>
      </c>
      <c r="QGP93" s="6">
        <f t="shared" si="697"/>
        <v>0</v>
      </c>
      <c r="QGQ93" s="6">
        <f t="shared" si="697"/>
        <v>0</v>
      </c>
      <c r="QGR93" s="6">
        <f t="shared" si="697"/>
        <v>0</v>
      </c>
      <c r="QGS93" s="6">
        <f t="shared" si="697"/>
        <v>0</v>
      </c>
      <c r="QGT93" s="6">
        <f t="shared" si="697"/>
        <v>0</v>
      </c>
      <c r="QGU93" s="6">
        <f t="shared" si="697"/>
        <v>0</v>
      </c>
      <c r="QGV93" s="6">
        <f t="shared" si="697"/>
        <v>0</v>
      </c>
      <c r="QGW93" s="6">
        <f t="shared" si="697"/>
        <v>0</v>
      </c>
      <c r="QGX93" s="6">
        <f t="shared" si="697"/>
        <v>0</v>
      </c>
      <c r="QGY93" s="6">
        <f t="shared" si="697"/>
        <v>0</v>
      </c>
      <c r="QGZ93" s="6">
        <f t="shared" si="697"/>
        <v>0</v>
      </c>
      <c r="QHA93" s="6">
        <f t="shared" si="697"/>
        <v>0</v>
      </c>
      <c r="QHB93" s="6">
        <f t="shared" si="697"/>
        <v>0</v>
      </c>
      <c r="QHC93" s="6">
        <f t="shared" si="697"/>
        <v>0</v>
      </c>
      <c r="QHD93" s="6">
        <f t="shared" si="697"/>
        <v>0</v>
      </c>
      <c r="QHE93" s="6">
        <f t="shared" si="697"/>
        <v>0</v>
      </c>
      <c r="QHF93" s="6">
        <f t="shared" si="697"/>
        <v>0</v>
      </c>
      <c r="QHG93" s="6">
        <f t="shared" si="697"/>
        <v>0</v>
      </c>
      <c r="QHH93" s="6">
        <f t="shared" si="697"/>
        <v>0</v>
      </c>
      <c r="QHI93" s="6">
        <f t="shared" si="697"/>
        <v>0</v>
      </c>
      <c r="QHJ93" s="6">
        <f t="shared" si="697"/>
        <v>0</v>
      </c>
      <c r="QHK93" s="6">
        <f t="shared" si="697"/>
        <v>0</v>
      </c>
      <c r="QHL93" s="6">
        <f t="shared" si="697"/>
        <v>0</v>
      </c>
      <c r="QHM93" s="6">
        <f t="shared" si="697"/>
        <v>0</v>
      </c>
      <c r="QHN93" s="6">
        <f t="shared" si="697"/>
        <v>0</v>
      </c>
      <c r="QHO93" s="6">
        <f t="shared" si="697"/>
        <v>0</v>
      </c>
      <c r="QHP93" s="6">
        <f t="shared" si="697"/>
        <v>0</v>
      </c>
      <c r="QHQ93" s="6">
        <f t="shared" si="697"/>
        <v>0</v>
      </c>
      <c r="QHR93" s="6">
        <f t="shared" si="697"/>
        <v>0</v>
      </c>
      <c r="QHS93" s="6">
        <f t="shared" si="697"/>
        <v>0</v>
      </c>
      <c r="QHT93" s="6">
        <f t="shared" si="697"/>
        <v>0</v>
      </c>
      <c r="QHU93" s="6">
        <f t="shared" si="697"/>
        <v>0</v>
      </c>
      <c r="QHV93" s="6">
        <f t="shared" si="697"/>
        <v>0</v>
      </c>
      <c r="QHW93" s="6">
        <f t="shared" si="697"/>
        <v>0</v>
      </c>
      <c r="QHX93" s="6">
        <f t="shared" si="697"/>
        <v>0</v>
      </c>
      <c r="QHY93" s="6">
        <f t="shared" si="697"/>
        <v>0</v>
      </c>
      <c r="QHZ93" s="6">
        <f t="shared" si="697"/>
        <v>0</v>
      </c>
      <c r="QIA93" s="6">
        <f t="shared" si="697"/>
        <v>0</v>
      </c>
      <c r="QIB93" s="6">
        <f t="shared" si="697"/>
        <v>0</v>
      </c>
      <c r="QIC93" s="6">
        <f t="shared" si="697"/>
        <v>0</v>
      </c>
      <c r="QID93" s="6">
        <f t="shared" si="697"/>
        <v>0</v>
      </c>
      <c r="QIE93" s="6">
        <f t="shared" ref="QIE93:QKP93" si="698">QHQ95</f>
        <v>0</v>
      </c>
      <c r="QIF93" s="6">
        <f t="shared" si="698"/>
        <v>0</v>
      </c>
      <c r="QIG93" s="6">
        <f t="shared" si="698"/>
        <v>0</v>
      </c>
      <c r="QIH93" s="6">
        <f t="shared" si="698"/>
        <v>0</v>
      </c>
      <c r="QII93" s="6">
        <f t="shared" si="698"/>
        <v>0</v>
      </c>
      <c r="QIJ93" s="6">
        <f t="shared" si="698"/>
        <v>0</v>
      </c>
      <c r="QIK93" s="6">
        <f t="shared" si="698"/>
        <v>0</v>
      </c>
      <c r="QIL93" s="6">
        <f t="shared" si="698"/>
        <v>0</v>
      </c>
      <c r="QIM93" s="6">
        <f t="shared" si="698"/>
        <v>0</v>
      </c>
      <c r="QIN93" s="6">
        <f t="shared" si="698"/>
        <v>0</v>
      </c>
      <c r="QIO93" s="6">
        <f t="shared" si="698"/>
        <v>0</v>
      </c>
      <c r="QIP93" s="6">
        <f t="shared" si="698"/>
        <v>0</v>
      </c>
      <c r="QIQ93" s="6">
        <f t="shared" si="698"/>
        <v>0</v>
      </c>
      <c r="QIR93" s="6">
        <f t="shared" si="698"/>
        <v>0</v>
      </c>
      <c r="QIS93" s="6">
        <f t="shared" si="698"/>
        <v>0</v>
      </c>
      <c r="QIT93" s="6">
        <f t="shared" si="698"/>
        <v>0</v>
      </c>
      <c r="QIU93" s="6">
        <f t="shared" si="698"/>
        <v>0</v>
      </c>
      <c r="QIV93" s="6">
        <f t="shared" si="698"/>
        <v>0</v>
      </c>
      <c r="QIW93" s="6">
        <f t="shared" si="698"/>
        <v>0</v>
      </c>
      <c r="QIX93" s="6">
        <f t="shared" si="698"/>
        <v>0</v>
      </c>
      <c r="QIY93" s="6">
        <f t="shared" si="698"/>
        <v>0</v>
      </c>
      <c r="QIZ93" s="6">
        <f t="shared" si="698"/>
        <v>0</v>
      </c>
      <c r="QJA93" s="6">
        <f t="shared" si="698"/>
        <v>0</v>
      </c>
      <c r="QJB93" s="6">
        <f t="shared" si="698"/>
        <v>0</v>
      </c>
      <c r="QJC93" s="6">
        <f t="shared" si="698"/>
        <v>0</v>
      </c>
      <c r="QJD93" s="6">
        <f t="shared" si="698"/>
        <v>0</v>
      </c>
      <c r="QJE93" s="6">
        <f t="shared" si="698"/>
        <v>0</v>
      </c>
      <c r="QJF93" s="6">
        <f t="shared" si="698"/>
        <v>0</v>
      </c>
      <c r="QJG93" s="6">
        <f t="shared" si="698"/>
        <v>0</v>
      </c>
      <c r="QJH93" s="6">
        <f t="shared" si="698"/>
        <v>0</v>
      </c>
      <c r="QJI93" s="6">
        <f t="shared" si="698"/>
        <v>0</v>
      </c>
      <c r="QJJ93" s="6">
        <f t="shared" si="698"/>
        <v>0</v>
      </c>
      <c r="QJK93" s="6">
        <f t="shared" si="698"/>
        <v>0</v>
      </c>
      <c r="QJL93" s="6">
        <f t="shared" si="698"/>
        <v>0</v>
      </c>
      <c r="QJM93" s="6">
        <f t="shared" si="698"/>
        <v>0</v>
      </c>
      <c r="QJN93" s="6">
        <f t="shared" si="698"/>
        <v>0</v>
      </c>
      <c r="QJO93" s="6">
        <f t="shared" si="698"/>
        <v>0</v>
      </c>
      <c r="QJP93" s="6">
        <f t="shared" si="698"/>
        <v>0</v>
      </c>
      <c r="QJQ93" s="6">
        <f t="shared" si="698"/>
        <v>0</v>
      </c>
      <c r="QJR93" s="6">
        <f t="shared" si="698"/>
        <v>0</v>
      </c>
      <c r="QJS93" s="6">
        <f t="shared" si="698"/>
        <v>0</v>
      </c>
      <c r="QJT93" s="6">
        <f t="shared" si="698"/>
        <v>0</v>
      </c>
      <c r="QJU93" s="6">
        <f t="shared" si="698"/>
        <v>0</v>
      </c>
      <c r="QJV93" s="6">
        <f t="shared" si="698"/>
        <v>0</v>
      </c>
      <c r="QJW93" s="6">
        <f t="shared" si="698"/>
        <v>0</v>
      </c>
      <c r="QJX93" s="6">
        <f t="shared" si="698"/>
        <v>0</v>
      </c>
      <c r="QJY93" s="6">
        <f t="shared" si="698"/>
        <v>0</v>
      </c>
      <c r="QJZ93" s="6">
        <f t="shared" si="698"/>
        <v>0</v>
      </c>
      <c r="QKA93" s="6">
        <f t="shared" si="698"/>
        <v>0</v>
      </c>
      <c r="QKB93" s="6">
        <f t="shared" si="698"/>
        <v>0</v>
      </c>
      <c r="QKC93" s="6">
        <f t="shared" si="698"/>
        <v>0</v>
      </c>
      <c r="QKD93" s="6">
        <f t="shared" si="698"/>
        <v>0</v>
      </c>
      <c r="QKE93" s="6">
        <f t="shared" si="698"/>
        <v>0</v>
      </c>
      <c r="QKF93" s="6">
        <f t="shared" si="698"/>
        <v>0</v>
      </c>
      <c r="QKG93" s="6">
        <f t="shared" si="698"/>
        <v>0</v>
      </c>
      <c r="QKH93" s="6">
        <f t="shared" si="698"/>
        <v>0</v>
      </c>
      <c r="QKI93" s="6">
        <f t="shared" si="698"/>
        <v>0</v>
      </c>
      <c r="QKJ93" s="6">
        <f t="shared" si="698"/>
        <v>0</v>
      </c>
      <c r="QKK93" s="6">
        <f t="shared" si="698"/>
        <v>0</v>
      </c>
      <c r="QKL93" s="6">
        <f t="shared" si="698"/>
        <v>0</v>
      </c>
      <c r="QKM93" s="6">
        <f t="shared" si="698"/>
        <v>0</v>
      </c>
      <c r="QKN93" s="6">
        <f t="shared" si="698"/>
        <v>0</v>
      </c>
      <c r="QKO93" s="6">
        <f t="shared" si="698"/>
        <v>0</v>
      </c>
      <c r="QKP93" s="6">
        <f t="shared" si="698"/>
        <v>0</v>
      </c>
      <c r="QKQ93" s="6">
        <f t="shared" ref="QKQ93:QNB93" si="699">QKC95</f>
        <v>0</v>
      </c>
      <c r="QKR93" s="6">
        <f t="shared" si="699"/>
        <v>0</v>
      </c>
      <c r="QKS93" s="6">
        <f t="shared" si="699"/>
        <v>0</v>
      </c>
      <c r="QKT93" s="6">
        <f t="shared" si="699"/>
        <v>0</v>
      </c>
      <c r="QKU93" s="6">
        <f t="shared" si="699"/>
        <v>0</v>
      </c>
      <c r="QKV93" s="6">
        <f t="shared" si="699"/>
        <v>0</v>
      </c>
      <c r="QKW93" s="6">
        <f t="shared" si="699"/>
        <v>0</v>
      </c>
      <c r="QKX93" s="6">
        <f t="shared" si="699"/>
        <v>0</v>
      </c>
      <c r="QKY93" s="6">
        <f t="shared" si="699"/>
        <v>0</v>
      </c>
      <c r="QKZ93" s="6">
        <f t="shared" si="699"/>
        <v>0</v>
      </c>
      <c r="QLA93" s="6">
        <f t="shared" si="699"/>
        <v>0</v>
      </c>
      <c r="QLB93" s="6">
        <f t="shared" si="699"/>
        <v>0</v>
      </c>
      <c r="QLC93" s="6">
        <f t="shared" si="699"/>
        <v>0</v>
      </c>
      <c r="QLD93" s="6">
        <f t="shared" si="699"/>
        <v>0</v>
      </c>
      <c r="QLE93" s="6">
        <f t="shared" si="699"/>
        <v>0</v>
      </c>
      <c r="QLF93" s="6">
        <f t="shared" si="699"/>
        <v>0</v>
      </c>
      <c r="QLG93" s="6">
        <f t="shared" si="699"/>
        <v>0</v>
      </c>
      <c r="QLH93" s="6">
        <f t="shared" si="699"/>
        <v>0</v>
      </c>
      <c r="QLI93" s="6">
        <f t="shared" si="699"/>
        <v>0</v>
      </c>
      <c r="QLJ93" s="6">
        <f t="shared" si="699"/>
        <v>0</v>
      </c>
      <c r="QLK93" s="6">
        <f t="shared" si="699"/>
        <v>0</v>
      </c>
      <c r="QLL93" s="6">
        <f t="shared" si="699"/>
        <v>0</v>
      </c>
      <c r="QLM93" s="6">
        <f t="shared" si="699"/>
        <v>0</v>
      </c>
      <c r="QLN93" s="6">
        <f t="shared" si="699"/>
        <v>0</v>
      </c>
      <c r="QLO93" s="6">
        <f t="shared" si="699"/>
        <v>0</v>
      </c>
      <c r="QLP93" s="6">
        <f t="shared" si="699"/>
        <v>0</v>
      </c>
      <c r="QLQ93" s="6">
        <f t="shared" si="699"/>
        <v>0</v>
      </c>
      <c r="QLR93" s="6">
        <f t="shared" si="699"/>
        <v>0</v>
      </c>
      <c r="QLS93" s="6">
        <f t="shared" si="699"/>
        <v>0</v>
      </c>
      <c r="QLT93" s="6">
        <f t="shared" si="699"/>
        <v>0</v>
      </c>
      <c r="QLU93" s="6">
        <f t="shared" si="699"/>
        <v>0</v>
      </c>
      <c r="QLV93" s="6">
        <f t="shared" si="699"/>
        <v>0</v>
      </c>
      <c r="QLW93" s="6">
        <f t="shared" si="699"/>
        <v>0</v>
      </c>
      <c r="QLX93" s="6">
        <f t="shared" si="699"/>
        <v>0</v>
      </c>
      <c r="QLY93" s="6">
        <f t="shared" si="699"/>
        <v>0</v>
      </c>
      <c r="QLZ93" s="6">
        <f t="shared" si="699"/>
        <v>0</v>
      </c>
      <c r="QMA93" s="6">
        <f t="shared" si="699"/>
        <v>0</v>
      </c>
      <c r="QMB93" s="6">
        <f t="shared" si="699"/>
        <v>0</v>
      </c>
      <c r="QMC93" s="6">
        <f t="shared" si="699"/>
        <v>0</v>
      </c>
      <c r="QMD93" s="6">
        <f t="shared" si="699"/>
        <v>0</v>
      </c>
      <c r="QME93" s="6">
        <f t="shared" si="699"/>
        <v>0</v>
      </c>
      <c r="QMF93" s="6">
        <f t="shared" si="699"/>
        <v>0</v>
      </c>
      <c r="QMG93" s="6">
        <f t="shared" si="699"/>
        <v>0</v>
      </c>
      <c r="QMH93" s="6">
        <f t="shared" si="699"/>
        <v>0</v>
      </c>
      <c r="QMI93" s="6">
        <f t="shared" si="699"/>
        <v>0</v>
      </c>
      <c r="QMJ93" s="6">
        <f t="shared" si="699"/>
        <v>0</v>
      </c>
      <c r="QMK93" s="6">
        <f t="shared" si="699"/>
        <v>0</v>
      </c>
      <c r="QML93" s="6">
        <f t="shared" si="699"/>
        <v>0</v>
      </c>
      <c r="QMM93" s="6">
        <f t="shared" si="699"/>
        <v>0</v>
      </c>
      <c r="QMN93" s="6">
        <f t="shared" si="699"/>
        <v>0</v>
      </c>
      <c r="QMO93" s="6">
        <f t="shared" si="699"/>
        <v>0</v>
      </c>
      <c r="QMP93" s="6">
        <f t="shared" si="699"/>
        <v>0</v>
      </c>
      <c r="QMQ93" s="6">
        <f t="shared" si="699"/>
        <v>0</v>
      </c>
      <c r="QMR93" s="6">
        <f t="shared" si="699"/>
        <v>0</v>
      </c>
      <c r="QMS93" s="6">
        <f t="shared" si="699"/>
        <v>0</v>
      </c>
      <c r="QMT93" s="6">
        <f t="shared" si="699"/>
        <v>0</v>
      </c>
      <c r="QMU93" s="6">
        <f t="shared" si="699"/>
        <v>0</v>
      </c>
      <c r="QMV93" s="6">
        <f t="shared" si="699"/>
        <v>0</v>
      </c>
      <c r="QMW93" s="6">
        <f t="shared" si="699"/>
        <v>0</v>
      </c>
      <c r="QMX93" s="6">
        <f t="shared" si="699"/>
        <v>0</v>
      </c>
      <c r="QMY93" s="6">
        <f t="shared" si="699"/>
        <v>0</v>
      </c>
      <c r="QMZ93" s="6">
        <f t="shared" si="699"/>
        <v>0</v>
      </c>
      <c r="QNA93" s="6">
        <f t="shared" si="699"/>
        <v>0</v>
      </c>
      <c r="QNB93" s="6">
        <f t="shared" si="699"/>
        <v>0</v>
      </c>
      <c r="QNC93" s="6">
        <f t="shared" ref="QNC93:QPN93" si="700">QMO95</f>
        <v>0</v>
      </c>
      <c r="QND93" s="6">
        <f t="shared" si="700"/>
        <v>0</v>
      </c>
      <c r="QNE93" s="6">
        <f t="shared" si="700"/>
        <v>0</v>
      </c>
      <c r="QNF93" s="6">
        <f t="shared" si="700"/>
        <v>0</v>
      </c>
      <c r="QNG93" s="6">
        <f t="shared" si="700"/>
        <v>0</v>
      </c>
      <c r="QNH93" s="6">
        <f t="shared" si="700"/>
        <v>0</v>
      </c>
      <c r="QNI93" s="6">
        <f t="shared" si="700"/>
        <v>0</v>
      </c>
      <c r="QNJ93" s="6">
        <f t="shared" si="700"/>
        <v>0</v>
      </c>
      <c r="QNK93" s="6">
        <f t="shared" si="700"/>
        <v>0</v>
      </c>
      <c r="QNL93" s="6">
        <f t="shared" si="700"/>
        <v>0</v>
      </c>
      <c r="QNM93" s="6">
        <f t="shared" si="700"/>
        <v>0</v>
      </c>
      <c r="QNN93" s="6">
        <f t="shared" si="700"/>
        <v>0</v>
      </c>
      <c r="QNO93" s="6">
        <f t="shared" si="700"/>
        <v>0</v>
      </c>
      <c r="QNP93" s="6">
        <f t="shared" si="700"/>
        <v>0</v>
      </c>
      <c r="QNQ93" s="6">
        <f t="shared" si="700"/>
        <v>0</v>
      </c>
      <c r="QNR93" s="6">
        <f t="shared" si="700"/>
        <v>0</v>
      </c>
      <c r="QNS93" s="6">
        <f t="shared" si="700"/>
        <v>0</v>
      </c>
      <c r="QNT93" s="6">
        <f t="shared" si="700"/>
        <v>0</v>
      </c>
      <c r="QNU93" s="6">
        <f t="shared" si="700"/>
        <v>0</v>
      </c>
      <c r="QNV93" s="6">
        <f t="shared" si="700"/>
        <v>0</v>
      </c>
      <c r="QNW93" s="6">
        <f t="shared" si="700"/>
        <v>0</v>
      </c>
      <c r="QNX93" s="6">
        <f t="shared" si="700"/>
        <v>0</v>
      </c>
      <c r="QNY93" s="6">
        <f t="shared" si="700"/>
        <v>0</v>
      </c>
      <c r="QNZ93" s="6">
        <f t="shared" si="700"/>
        <v>0</v>
      </c>
      <c r="QOA93" s="6">
        <f t="shared" si="700"/>
        <v>0</v>
      </c>
      <c r="QOB93" s="6">
        <f t="shared" si="700"/>
        <v>0</v>
      </c>
      <c r="QOC93" s="6">
        <f t="shared" si="700"/>
        <v>0</v>
      </c>
      <c r="QOD93" s="6">
        <f t="shared" si="700"/>
        <v>0</v>
      </c>
      <c r="QOE93" s="6">
        <f t="shared" si="700"/>
        <v>0</v>
      </c>
      <c r="QOF93" s="6">
        <f t="shared" si="700"/>
        <v>0</v>
      </c>
      <c r="QOG93" s="6">
        <f t="shared" si="700"/>
        <v>0</v>
      </c>
      <c r="QOH93" s="6">
        <f t="shared" si="700"/>
        <v>0</v>
      </c>
      <c r="QOI93" s="6">
        <f t="shared" si="700"/>
        <v>0</v>
      </c>
      <c r="QOJ93" s="6">
        <f t="shared" si="700"/>
        <v>0</v>
      </c>
      <c r="QOK93" s="6">
        <f t="shared" si="700"/>
        <v>0</v>
      </c>
      <c r="QOL93" s="6">
        <f t="shared" si="700"/>
        <v>0</v>
      </c>
      <c r="QOM93" s="6">
        <f t="shared" si="700"/>
        <v>0</v>
      </c>
      <c r="QON93" s="6">
        <f t="shared" si="700"/>
        <v>0</v>
      </c>
      <c r="QOO93" s="6">
        <f t="shared" si="700"/>
        <v>0</v>
      </c>
      <c r="QOP93" s="6">
        <f t="shared" si="700"/>
        <v>0</v>
      </c>
      <c r="QOQ93" s="6">
        <f t="shared" si="700"/>
        <v>0</v>
      </c>
      <c r="QOR93" s="6">
        <f t="shared" si="700"/>
        <v>0</v>
      </c>
      <c r="QOS93" s="6">
        <f t="shared" si="700"/>
        <v>0</v>
      </c>
      <c r="QOT93" s="6">
        <f t="shared" si="700"/>
        <v>0</v>
      </c>
      <c r="QOU93" s="6">
        <f t="shared" si="700"/>
        <v>0</v>
      </c>
      <c r="QOV93" s="6">
        <f t="shared" si="700"/>
        <v>0</v>
      </c>
      <c r="QOW93" s="6">
        <f t="shared" si="700"/>
        <v>0</v>
      </c>
      <c r="QOX93" s="6">
        <f t="shared" si="700"/>
        <v>0</v>
      </c>
      <c r="QOY93" s="6">
        <f t="shared" si="700"/>
        <v>0</v>
      </c>
      <c r="QOZ93" s="6">
        <f t="shared" si="700"/>
        <v>0</v>
      </c>
      <c r="QPA93" s="6">
        <f t="shared" si="700"/>
        <v>0</v>
      </c>
      <c r="QPB93" s="6">
        <f t="shared" si="700"/>
        <v>0</v>
      </c>
      <c r="QPC93" s="6">
        <f t="shared" si="700"/>
        <v>0</v>
      </c>
      <c r="QPD93" s="6">
        <f t="shared" si="700"/>
        <v>0</v>
      </c>
      <c r="QPE93" s="6">
        <f t="shared" si="700"/>
        <v>0</v>
      </c>
      <c r="QPF93" s="6">
        <f t="shared" si="700"/>
        <v>0</v>
      </c>
      <c r="QPG93" s="6">
        <f t="shared" si="700"/>
        <v>0</v>
      </c>
      <c r="QPH93" s="6">
        <f t="shared" si="700"/>
        <v>0</v>
      </c>
      <c r="QPI93" s="6">
        <f t="shared" si="700"/>
        <v>0</v>
      </c>
      <c r="QPJ93" s="6">
        <f t="shared" si="700"/>
        <v>0</v>
      </c>
      <c r="QPK93" s="6">
        <f t="shared" si="700"/>
        <v>0</v>
      </c>
      <c r="QPL93" s="6">
        <f t="shared" si="700"/>
        <v>0</v>
      </c>
      <c r="QPM93" s="6">
        <f t="shared" si="700"/>
        <v>0</v>
      </c>
      <c r="QPN93" s="6">
        <f t="shared" si="700"/>
        <v>0</v>
      </c>
      <c r="QPO93" s="6">
        <f t="shared" ref="QPO93:QRZ93" si="701">QPA95</f>
        <v>0</v>
      </c>
      <c r="QPP93" s="6">
        <f t="shared" si="701"/>
        <v>0</v>
      </c>
      <c r="QPQ93" s="6">
        <f t="shared" si="701"/>
        <v>0</v>
      </c>
      <c r="QPR93" s="6">
        <f t="shared" si="701"/>
        <v>0</v>
      </c>
      <c r="QPS93" s="6">
        <f t="shared" si="701"/>
        <v>0</v>
      </c>
      <c r="QPT93" s="6">
        <f t="shared" si="701"/>
        <v>0</v>
      </c>
      <c r="QPU93" s="6">
        <f t="shared" si="701"/>
        <v>0</v>
      </c>
      <c r="QPV93" s="6">
        <f t="shared" si="701"/>
        <v>0</v>
      </c>
      <c r="QPW93" s="6">
        <f t="shared" si="701"/>
        <v>0</v>
      </c>
      <c r="QPX93" s="6">
        <f t="shared" si="701"/>
        <v>0</v>
      </c>
      <c r="QPY93" s="6">
        <f t="shared" si="701"/>
        <v>0</v>
      </c>
      <c r="QPZ93" s="6">
        <f t="shared" si="701"/>
        <v>0</v>
      </c>
      <c r="QQA93" s="6">
        <f t="shared" si="701"/>
        <v>0</v>
      </c>
      <c r="QQB93" s="6">
        <f t="shared" si="701"/>
        <v>0</v>
      </c>
      <c r="QQC93" s="6">
        <f t="shared" si="701"/>
        <v>0</v>
      </c>
      <c r="QQD93" s="6">
        <f t="shared" si="701"/>
        <v>0</v>
      </c>
      <c r="QQE93" s="6">
        <f t="shared" si="701"/>
        <v>0</v>
      </c>
      <c r="QQF93" s="6">
        <f t="shared" si="701"/>
        <v>0</v>
      </c>
      <c r="QQG93" s="6">
        <f t="shared" si="701"/>
        <v>0</v>
      </c>
      <c r="QQH93" s="6">
        <f t="shared" si="701"/>
        <v>0</v>
      </c>
      <c r="QQI93" s="6">
        <f t="shared" si="701"/>
        <v>0</v>
      </c>
      <c r="QQJ93" s="6">
        <f t="shared" si="701"/>
        <v>0</v>
      </c>
      <c r="QQK93" s="6">
        <f t="shared" si="701"/>
        <v>0</v>
      </c>
      <c r="QQL93" s="6">
        <f t="shared" si="701"/>
        <v>0</v>
      </c>
      <c r="QQM93" s="6">
        <f t="shared" si="701"/>
        <v>0</v>
      </c>
      <c r="QQN93" s="6">
        <f t="shared" si="701"/>
        <v>0</v>
      </c>
      <c r="QQO93" s="6">
        <f t="shared" si="701"/>
        <v>0</v>
      </c>
      <c r="QQP93" s="6">
        <f t="shared" si="701"/>
        <v>0</v>
      </c>
      <c r="QQQ93" s="6">
        <f t="shared" si="701"/>
        <v>0</v>
      </c>
      <c r="QQR93" s="6">
        <f t="shared" si="701"/>
        <v>0</v>
      </c>
      <c r="QQS93" s="6">
        <f t="shared" si="701"/>
        <v>0</v>
      </c>
      <c r="QQT93" s="6">
        <f t="shared" si="701"/>
        <v>0</v>
      </c>
      <c r="QQU93" s="6">
        <f t="shared" si="701"/>
        <v>0</v>
      </c>
      <c r="QQV93" s="6">
        <f t="shared" si="701"/>
        <v>0</v>
      </c>
      <c r="QQW93" s="6">
        <f t="shared" si="701"/>
        <v>0</v>
      </c>
      <c r="QQX93" s="6">
        <f t="shared" si="701"/>
        <v>0</v>
      </c>
      <c r="QQY93" s="6">
        <f t="shared" si="701"/>
        <v>0</v>
      </c>
      <c r="QQZ93" s="6">
        <f t="shared" si="701"/>
        <v>0</v>
      </c>
      <c r="QRA93" s="6">
        <f t="shared" si="701"/>
        <v>0</v>
      </c>
      <c r="QRB93" s="6">
        <f t="shared" si="701"/>
        <v>0</v>
      </c>
      <c r="QRC93" s="6">
        <f t="shared" si="701"/>
        <v>0</v>
      </c>
      <c r="QRD93" s="6">
        <f t="shared" si="701"/>
        <v>0</v>
      </c>
      <c r="QRE93" s="6">
        <f t="shared" si="701"/>
        <v>0</v>
      </c>
      <c r="QRF93" s="6">
        <f t="shared" si="701"/>
        <v>0</v>
      </c>
      <c r="QRG93" s="6">
        <f t="shared" si="701"/>
        <v>0</v>
      </c>
      <c r="QRH93" s="6">
        <f t="shared" si="701"/>
        <v>0</v>
      </c>
      <c r="QRI93" s="6">
        <f t="shared" si="701"/>
        <v>0</v>
      </c>
      <c r="QRJ93" s="6">
        <f t="shared" si="701"/>
        <v>0</v>
      </c>
      <c r="QRK93" s="6">
        <f t="shared" si="701"/>
        <v>0</v>
      </c>
      <c r="QRL93" s="6">
        <f t="shared" si="701"/>
        <v>0</v>
      </c>
      <c r="QRM93" s="6">
        <f t="shared" si="701"/>
        <v>0</v>
      </c>
      <c r="QRN93" s="6">
        <f t="shared" si="701"/>
        <v>0</v>
      </c>
      <c r="QRO93" s="6">
        <f t="shared" si="701"/>
        <v>0</v>
      </c>
      <c r="QRP93" s="6">
        <f t="shared" si="701"/>
        <v>0</v>
      </c>
      <c r="QRQ93" s="6">
        <f t="shared" si="701"/>
        <v>0</v>
      </c>
      <c r="QRR93" s="6">
        <f t="shared" si="701"/>
        <v>0</v>
      </c>
      <c r="QRS93" s="6">
        <f t="shared" si="701"/>
        <v>0</v>
      </c>
      <c r="QRT93" s="6">
        <f t="shared" si="701"/>
        <v>0</v>
      </c>
      <c r="QRU93" s="6">
        <f t="shared" si="701"/>
        <v>0</v>
      </c>
      <c r="QRV93" s="6">
        <f t="shared" si="701"/>
        <v>0</v>
      </c>
      <c r="QRW93" s="6">
        <f t="shared" si="701"/>
        <v>0</v>
      </c>
      <c r="QRX93" s="6">
        <f t="shared" si="701"/>
        <v>0</v>
      </c>
      <c r="QRY93" s="6">
        <f t="shared" si="701"/>
        <v>0</v>
      </c>
      <c r="QRZ93" s="6">
        <f t="shared" si="701"/>
        <v>0</v>
      </c>
      <c r="QSA93" s="6">
        <f t="shared" ref="QSA93:QUL93" si="702">QRM95</f>
        <v>0</v>
      </c>
      <c r="QSB93" s="6">
        <f t="shared" si="702"/>
        <v>0</v>
      </c>
      <c r="QSC93" s="6">
        <f t="shared" si="702"/>
        <v>0</v>
      </c>
      <c r="QSD93" s="6">
        <f t="shared" si="702"/>
        <v>0</v>
      </c>
      <c r="QSE93" s="6">
        <f t="shared" si="702"/>
        <v>0</v>
      </c>
      <c r="QSF93" s="6">
        <f t="shared" si="702"/>
        <v>0</v>
      </c>
      <c r="QSG93" s="6">
        <f t="shared" si="702"/>
        <v>0</v>
      </c>
      <c r="QSH93" s="6">
        <f t="shared" si="702"/>
        <v>0</v>
      </c>
      <c r="QSI93" s="6">
        <f t="shared" si="702"/>
        <v>0</v>
      </c>
      <c r="QSJ93" s="6">
        <f t="shared" si="702"/>
        <v>0</v>
      </c>
      <c r="QSK93" s="6">
        <f t="shared" si="702"/>
        <v>0</v>
      </c>
      <c r="QSL93" s="6">
        <f t="shared" si="702"/>
        <v>0</v>
      </c>
      <c r="QSM93" s="6">
        <f t="shared" si="702"/>
        <v>0</v>
      </c>
      <c r="QSN93" s="6">
        <f t="shared" si="702"/>
        <v>0</v>
      </c>
      <c r="QSO93" s="6">
        <f t="shared" si="702"/>
        <v>0</v>
      </c>
      <c r="QSP93" s="6">
        <f t="shared" si="702"/>
        <v>0</v>
      </c>
      <c r="QSQ93" s="6">
        <f t="shared" si="702"/>
        <v>0</v>
      </c>
      <c r="QSR93" s="6">
        <f t="shared" si="702"/>
        <v>0</v>
      </c>
      <c r="QSS93" s="6">
        <f t="shared" si="702"/>
        <v>0</v>
      </c>
      <c r="QST93" s="6">
        <f t="shared" si="702"/>
        <v>0</v>
      </c>
      <c r="QSU93" s="6">
        <f t="shared" si="702"/>
        <v>0</v>
      </c>
      <c r="QSV93" s="6">
        <f t="shared" si="702"/>
        <v>0</v>
      </c>
      <c r="QSW93" s="6">
        <f t="shared" si="702"/>
        <v>0</v>
      </c>
      <c r="QSX93" s="6">
        <f t="shared" si="702"/>
        <v>0</v>
      </c>
      <c r="QSY93" s="6">
        <f t="shared" si="702"/>
        <v>0</v>
      </c>
      <c r="QSZ93" s="6">
        <f t="shared" si="702"/>
        <v>0</v>
      </c>
      <c r="QTA93" s="6">
        <f t="shared" si="702"/>
        <v>0</v>
      </c>
      <c r="QTB93" s="6">
        <f t="shared" si="702"/>
        <v>0</v>
      </c>
      <c r="QTC93" s="6">
        <f t="shared" si="702"/>
        <v>0</v>
      </c>
      <c r="QTD93" s="6">
        <f t="shared" si="702"/>
        <v>0</v>
      </c>
      <c r="QTE93" s="6">
        <f t="shared" si="702"/>
        <v>0</v>
      </c>
      <c r="QTF93" s="6">
        <f t="shared" si="702"/>
        <v>0</v>
      </c>
      <c r="QTG93" s="6">
        <f t="shared" si="702"/>
        <v>0</v>
      </c>
      <c r="QTH93" s="6">
        <f t="shared" si="702"/>
        <v>0</v>
      </c>
      <c r="QTI93" s="6">
        <f t="shared" si="702"/>
        <v>0</v>
      </c>
      <c r="QTJ93" s="6">
        <f t="shared" si="702"/>
        <v>0</v>
      </c>
      <c r="QTK93" s="6">
        <f t="shared" si="702"/>
        <v>0</v>
      </c>
      <c r="QTL93" s="6">
        <f t="shared" si="702"/>
        <v>0</v>
      </c>
      <c r="QTM93" s="6">
        <f t="shared" si="702"/>
        <v>0</v>
      </c>
      <c r="QTN93" s="6">
        <f t="shared" si="702"/>
        <v>0</v>
      </c>
      <c r="QTO93" s="6">
        <f t="shared" si="702"/>
        <v>0</v>
      </c>
      <c r="QTP93" s="6">
        <f t="shared" si="702"/>
        <v>0</v>
      </c>
      <c r="QTQ93" s="6">
        <f t="shared" si="702"/>
        <v>0</v>
      </c>
      <c r="QTR93" s="6">
        <f t="shared" si="702"/>
        <v>0</v>
      </c>
      <c r="QTS93" s="6">
        <f t="shared" si="702"/>
        <v>0</v>
      </c>
      <c r="QTT93" s="6">
        <f t="shared" si="702"/>
        <v>0</v>
      </c>
      <c r="QTU93" s="6">
        <f t="shared" si="702"/>
        <v>0</v>
      </c>
      <c r="QTV93" s="6">
        <f t="shared" si="702"/>
        <v>0</v>
      </c>
      <c r="QTW93" s="6">
        <f t="shared" si="702"/>
        <v>0</v>
      </c>
      <c r="QTX93" s="6">
        <f t="shared" si="702"/>
        <v>0</v>
      </c>
      <c r="QTY93" s="6">
        <f t="shared" si="702"/>
        <v>0</v>
      </c>
      <c r="QTZ93" s="6">
        <f t="shared" si="702"/>
        <v>0</v>
      </c>
      <c r="QUA93" s="6">
        <f t="shared" si="702"/>
        <v>0</v>
      </c>
      <c r="QUB93" s="6">
        <f t="shared" si="702"/>
        <v>0</v>
      </c>
      <c r="QUC93" s="6">
        <f t="shared" si="702"/>
        <v>0</v>
      </c>
      <c r="QUD93" s="6">
        <f t="shared" si="702"/>
        <v>0</v>
      </c>
      <c r="QUE93" s="6">
        <f t="shared" si="702"/>
        <v>0</v>
      </c>
      <c r="QUF93" s="6">
        <f t="shared" si="702"/>
        <v>0</v>
      </c>
      <c r="QUG93" s="6">
        <f t="shared" si="702"/>
        <v>0</v>
      </c>
      <c r="QUH93" s="6">
        <f t="shared" si="702"/>
        <v>0</v>
      </c>
      <c r="QUI93" s="6">
        <f t="shared" si="702"/>
        <v>0</v>
      </c>
      <c r="QUJ93" s="6">
        <f t="shared" si="702"/>
        <v>0</v>
      </c>
      <c r="QUK93" s="6">
        <f t="shared" si="702"/>
        <v>0</v>
      </c>
      <c r="QUL93" s="6">
        <f t="shared" si="702"/>
        <v>0</v>
      </c>
      <c r="QUM93" s="6">
        <f t="shared" ref="QUM93:QWX93" si="703">QTY95</f>
        <v>0</v>
      </c>
      <c r="QUN93" s="6">
        <f t="shared" si="703"/>
        <v>0</v>
      </c>
      <c r="QUO93" s="6">
        <f t="shared" si="703"/>
        <v>0</v>
      </c>
      <c r="QUP93" s="6">
        <f t="shared" si="703"/>
        <v>0</v>
      </c>
      <c r="QUQ93" s="6">
        <f t="shared" si="703"/>
        <v>0</v>
      </c>
      <c r="QUR93" s="6">
        <f t="shared" si="703"/>
        <v>0</v>
      </c>
      <c r="QUS93" s="6">
        <f t="shared" si="703"/>
        <v>0</v>
      </c>
      <c r="QUT93" s="6">
        <f t="shared" si="703"/>
        <v>0</v>
      </c>
      <c r="QUU93" s="6">
        <f t="shared" si="703"/>
        <v>0</v>
      </c>
      <c r="QUV93" s="6">
        <f t="shared" si="703"/>
        <v>0</v>
      </c>
      <c r="QUW93" s="6">
        <f t="shared" si="703"/>
        <v>0</v>
      </c>
      <c r="QUX93" s="6">
        <f t="shared" si="703"/>
        <v>0</v>
      </c>
      <c r="QUY93" s="6">
        <f t="shared" si="703"/>
        <v>0</v>
      </c>
      <c r="QUZ93" s="6">
        <f t="shared" si="703"/>
        <v>0</v>
      </c>
      <c r="QVA93" s="6">
        <f t="shared" si="703"/>
        <v>0</v>
      </c>
      <c r="QVB93" s="6">
        <f t="shared" si="703"/>
        <v>0</v>
      </c>
      <c r="QVC93" s="6">
        <f t="shared" si="703"/>
        <v>0</v>
      </c>
      <c r="QVD93" s="6">
        <f t="shared" si="703"/>
        <v>0</v>
      </c>
      <c r="QVE93" s="6">
        <f t="shared" si="703"/>
        <v>0</v>
      </c>
      <c r="QVF93" s="6">
        <f t="shared" si="703"/>
        <v>0</v>
      </c>
      <c r="QVG93" s="6">
        <f t="shared" si="703"/>
        <v>0</v>
      </c>
      <c r="QVH93" s="6">
        <f t="shared" si="703"/>
        <v>0</v>
      </c>
      <c r="QVI93" s="6">
        <f t="shared" si="703"/>
        <v>0</v>
      </c>
      <c r="QVJ93" s="6">
        <f t="shared" si="703"/>
        <v>0</v>
      </c>
      <c r="QVK93" s="6">
        <f t="shared" si="703"/>
        <v>0</v>
      </c>
      <c r="QVL93" s="6">
        <f t="shared" si="703"/>
        <v>0</v>
      </c>
      <c r="QVM93" s="6">
        <f t="shared" si="703"/>
        <v>0</v>
      </c>
      <c r="QVN93" s="6">
        <f t="shared" si="703"/>
        <v>0</v>
      </c>
      <c r="QVO93" s="6">
        <f t="shared" si="703"/>
        <v>0</v>
      </c>
      <c r="QVP93" s="6">
        <f t="shared" si="703"/>
        <v>0</v>
      </c>
      <c r="QVQ93" s="6">
        <f t="shared" si="703"/>
        <v>0</v>
      </c>
      <c r="QVR93" s="6">
        <f t="shared" si="703"/>
        <v>0</v>
      </c>
      <c r="QVS93" s="6">
        <f t="shared" si="703"/>
        <v>0</v>
      </c>
      <c r="QVT93" s="6">
        <f t="shared" si="703"/>
        <v>0</v>
      </c>
      <c r="QVU93" s="6">
        <f t="shared" si="703"/>
        <v>0</v>
      </c>
      <c r="QVV93" s="6">
        <f t="shared" si="703"/>
        <v>0</v>
      </c>
      <c r="QVW93" s="6">
        <f t="shared" si="703"/>
        <v>0</v>
      </c>
      <c r="QVX93" s="6">
        <f t="shared" si="703"/>
        <v>0</v>
      </c>
      <c r="QVY93" s="6">
        <f t="shared" si="703"/>
        <v>0</v>
      </c>
      <c r="QVZ93" s="6">
        <f t="shared" si="703"/>
        <v>0</v>
      </c>
      <c r="QWA93" s="6">
        <f t="shared" si="703"/>
        <v>0</v>
      </c>
      <c r="QWB93" s="6">
        <f t="shared" si="703"/>
        <v>0</v>
      </c>
      <c r="QWC93" s="6">
        <f t="shared" si="703"/>
        <v>0</v>
      </c>
      <c r="QWD93" s="6">
        <f t="shared" si="703"/>
        <v>0</v>
      </c>
      <c r="QWE93" s="6">
        <f t="shared" si="703"/>
        <v>0</v>
      </c>
      <c r="QWF93" s="6">
        <f t="shared" si="703"/>
        <v>0</v>
      </c>
      <c r="QWG93" s="6">
        <f t="shared" si="703"/>
        <v>0</v>
      </c>
      <c r="QWH93" s="6">
        <f t="shared" si="703"/>
        <v>0</v>
      </c>
      <c r="QWI93" s="6">
        <f t="shared" si="703"/>
        <v>0</v>
      </c>
      <c r="QWJ93" s="6">
        <f t="shared" si="703"/>
        <v>0</v>
      </c>
      <c r="QWK93" s="6">
        <f t="shared" si="703"/>
        <v>0</v>
      </c>
      <c r="QWL93" s="6">
        <f t="shared" si="703"/>
        <v>0</v>
      </c>
      <c r="QWM93" s="6">
        <f t="shared" si="703"/>
        <v>0</v>
      </c>
      <c r="QWN93" s="6">
        <f t="shared" si="703"/>
        <v>0</v>
      </c>
      <c r="QWO93" s="6">
        <f t="shared" si="703"/>
        <v>0</v>
      </c>
      <c r="QWP93" s="6">
        <f t="shared" si="703"/>
        <v>0</v>
      </c>
      <c r="QWQ93" s="6">
        <f t="shared" si="703"/>
        <v>0</v>
      </c>
      <c r="QWR93" s="6">
        <f t="shared" si="703"/>
        <v>0</v>
      </c>
      <c r="QWS93" s="6">
        <f t="shared" si="703"/>
        <v>0</v>
      </c>
      <c r="QWT93" s="6">
        <f t="shared" si="703"/>
        <v>0</v>
      </c>
      <c r="QWU93" s="6">
        <f t="shared" si="703"/>
        <v>0</v>
      </c>
      <c r="QWV93" s="6">
        <f t="shared" si="703"/>
        <v>0</v>
      </c>
      <c r="QWW93" s="6">
        <f t="shared" si="703"/>
        <v>0</v>
      </c>
      <c r="QWX93" s="6">
        <f t="shared" si="703"/>
        <v>0</v>
      </c>
      <c r="QWY93" s="6">
        <f t="shared" ref="QWY93:QZJ93" si="704">QWK95</f>
        <v>0</v>
      </c>
      <c r="QWZ93" s="6">
        <f t="shared" si="704"/>
        <v>0</v>
      </c>
      <c r="QXA93" s="6">
        <f t="shared" si="704"/>
        <v>0</v>
      </c>
      <c r="QXB93" s="6">
        <f t="shared" si="704"/>
        <v>0</v>
      </c>
      <c r="QXC93" s="6">
        <f t="shared" si="704"/>
        <v>0</v>
      </c>
      <c r="QXD93" s="6">
        <f t="shared" si="704"/>
        <v>0</v>
      </c>
      <c r="QXE93" s="6">
        <f t="shared" si="704"/>
        <v>0</v>
      </c>
      <c r="QXF93" s="6">
        <f t="shared" si="704"/>
        <v>0</v>
      </c>
      <c r="QXG93" s="6">
        <f t="shared" si="704"/>
        <v>0</v>
      </c>
      <c r="QXH93" s="6">
        <f t="shared" si="704"/>
        <v>0</v>
      </c>
      <c r="QXI93" s="6">
        <f t="shared" si="704"/>
        <v>0</v>
      </c>
      <c r="QXJ93" s="6">
        <f t="shared" si="704"/>
        <v>0</v>
      </c>
      <c r="QXK93" s="6">
        <f t="shared" si="704"/>
        <v>0</v>
      </c>
      <c r="QXL93" s="6">
        <f t="shared" si="704"/>
        <v>0</v>
      </c>
      <c r="QXM93" s="6">
        <f t="shared" si="704"/>
        <v>0</v>
      </c>
      <c r="QXN93" s="6">
        <f t="shared" si="704"/>
        <v>0</v>
      </c>
      <c r="QXO93" s="6">
        <f t="shared" si="704"/>
        <v>0</v>
      </c>
      <c r="QXP93" s="6">
        <f t="shared" si="704"/>
        <v>0</v>
      </c>
      <c r="QXQ93" s="6">
        <f t="shared" si="704"/>
        <v>0</v>
      </c>
      <c r="QXR93" s="6">
        <f t="shared" si="704"/>
        <v>0</v>
      </c>
      <c r="QXS93" s="6">
        <f t="shared" si="704"/>
        <v>0</v>
      </c>
      <c r="QXT93" s="6">
        <f t="shared" si="704"/>
        <v>0</v>
      </c>
      <c r="QXU93" s="6">
        <f t="shared" si="704"/>
        <v>0</v>
      </c>
      <c r="QXV93" s="6">
        <f t="shared" si="704"/>
        <v>0</v>
      </c>
      <c r="QXW93" s="6">
        <f t="shared" si="704"/>
        <v>0</v>
      </c>
      <c r="QXX93" s="6">
        <f t="shared" si="704"/>
        <v>0</v>
      </c>
      <c r="QXY93" s="6">
        <f t="shared" si="704"/>
        <v>0</v>
      </c>
      <c r="QXZ93" s="6">
        <f t="shared" si="704"/>
        <v>0</v>
      </c>
      <c r="QYA93" s="6">
        <f t="shared" si="704"/>
        <v>0</v>
      </c>
      <c r="QYB93" s="6">
        <f t="shared" si="704"/>
        <v>0</v>
      </c>
      <c r="QYC93" s="6">
        <f t="shared" si="704"/>
        <v>0</v>
      </c>
      <c r="QYD93" s="6">
        <f t="shared" si="704"/>
        <v>0</v>
      </c>
      <c r="QYE93" s="6">
        <f t="shared" si="704"/>
        <v>0</v>
      </c>
      <c r="QYF93" s="6">
        <f t="shared" si="704"/>
        <v>0</v>
      </c>
      <c r="QYG93" s="6">
        <f t="shared" si="704"/>
        <v>0</v>
      </c>
      <c r="QYH93" s="6">
        <f t="shared" si="704"/>
        <v>0</v>
      </c>
      <c r="QYI93" s="6">
        <f t="shared" si="704"/>
        <v>0</v>
      </c>
      <c r="QYJ93" s="6">
        <f t="shared" si="704"/>
        <v>0</v>
      </c>
      <c r="QYK93" s="6">
        <f t="shared" si="704"/>
        <v>0</v>
      </c>
      <c r="QYL93" s="6">
        <f t="shared" si="704"/>
        <v>0</v>
      </c>
      <c r="QYM93" s="6">
        <f t="shared" si="704"/>
        <v>0</v>
      </c>
      <c r="QYN93" s="6">
        <f t="shared" si="704"/>
        <v>0</v>
      </c>
      <c r="QYO93" s="6">
        <f t="shared" si="704"/>
        <v>0</v>
      </c>
      <c r="QYP93" s="6">
        <f t="shared" si="704"/>
        <v>0</v>
      </c>
      <c r="QYQ93" s="6">
        <f t="shared" si="704"/>
        <v>0</v>
      </c>
      <c r="QYR93" s="6">
        <f t="shared" si="704"/>
        <v>0</v>
      </c>
      <c r="QYS93" s="6">
        <f t="shared" si="704"/>
        <v>0</v>
      </c>
      <c r="QYT93" s="6">
        <f t="shared" si="704"/>
        <v>0</v>
      </c>
      <c r="QYU93" s="6">
        <f t="shared" si="704"/>
        <v>0</v>
      </c>
      <c r="QYV93" s="6">
        <f t="shared" si="704"/>
        <v>0</v>
      </c>
      <c r="QYW93" s="6">
        <f t="shared" si="704"/>
        <v>0</v>
      </c>
      <c r="QYX93" s="6">
        <f t="shared" si="704"/>
        <v>0</v>
      </c>
      <c r="QYY93" s="6">
        <f t="shared" si="704"/>
        <v>0</v>
      </c>
      <c r="QYZ93" s="6">
        <f t="shared" si="704"/>
        <v>0</v>
      </c>
      <c r="QZA93" s="6">
        <f t="shared" si="704"/>
        <v>0</v>
      </c>
      <c r="QZB93" s="6">
        <f t="shared" si="704"/>
        <v>0</v>
      </c>
      <c r="QZC93" s="6">
        <f t="shared" si="704"/>
        <v>0</v>
      </c>
      <c r="QZD93" s="6">
        <f t="shared" si="704"/>
        <v>0</v>
      </c>
      <c r="QZE93" s="6">
        <f t="shared" si="704"/>
        <v>0</v>
      </c>
      <c r="QZF93" s="6">
        <f t="shared" si="704"/>
        <v>0</v>
      </c>
      <c r="QZG93" s="6">
        <f t="shared" si="704"/>
        <v>0</v>
      </c>
      <c r="QZH93" s="6">
        <f t="shared" si="704"/>
        <v>0</v>
      </c>
      <c r="QZI93" s="6">
        <f t="shared" si="704"/>
        <v>0</v>
      </c>
      <c r="QZJ93" s="6">
        <f t="shared" si="704"/>
        <v>0</v>
      </c>
      <c r="QZK93" s="6">
        <f t="shared" ref="QZK93:RBV93" si="705">QYW95</f>
        <v>0</v>
      </c>
      <c r="QZL93" s="6">
        <f t="shared" si="705"/>
        <v>0</v>
      </c>
      <c r="QZM93" s="6">
        <f t="shared" si="705"/>
        <v>0</v>
      </c>
      <c r="QZN93" s="6">
        <f t="shared" si="705"/>
        <v>0</v>
      </c>
      <c r="QZO93" s="6">
        <f t="shared" si="705"/>
        <v>0</v>
      </c>
      <c r="QZP93" s="6">
        <f t="shared" si="705"/>
        <v>0</v>
      </c>
      <c r="QZQ93" s="6">
        <f t="shared" si="705"/>
        <v>0</v>
      </c>
      <c r="QZR93" s="6">
        <f t="shared" si="705"/>
        <v>0</v>
      </c>
      <c r="QZS93" s="6">
        <f t="shared" si="705"/>
        <v>0</v>
      </c>
      <c r="QZT93" s="6">
        <f t="shared" si="705"/>
        <v>0</v>
      </c>
      <c r="QZU93" s="6">
        <f t="shared" si="705"/>
        <v>0</v>
      </c>
      <c r="QZV93" s="6">
        <f t="shared" si="705"/>
        <v>0</v>
      </c>
      <c r="QZW93" s="6">
        <f t="shared" si="705"/>
        <v>0</v>
      </c>
      <c r="QZX93" s="6">
        <f t="shared" si="705"/>
        <v>0</v>
      </c>
      <c r="QZY93" s="6">
        <f t="shared" si="705"/>
        <v>0</v>
      </c>
      <c r="QZZ93" s="6">
        <f t="shared" si="705"/>
        <v>0</v>
      </c>
      <c r="RAA93" s="6">
        <f t="shared" si="705"/>
        <v>0</v>
      </c>
      <c r="RAB93" s="6">
        <f t="shared" si="705"/>
        <v>0</v>
      </c>
      <c r="RAC93" s="6">
        <f t="shared" si="705"/>
        <v>0</v>
      </c>
      <c r="RAD93" s="6">
        <f t="shared" si="705"/>
        <v>0</v>
      </c>
      <c r="RAE93" s="6">
        <f t="shared" si="705"/>
        <v>0</v>
      </c>
      <c r="RAF93" s="6">
        <f t="shared" si="705"/>
        <v>0</v>
      </c>
      <c r="RAG93" s="6">
        <f t="shared" si="705"/>
        <v>0</v>
      </c>
      <c r="RAH93" s="6">
        <f t="shared" si="705"/>
        <v>0</v>
      </c>
      <c r="RAI93" s="6">
        <f t="shared" si="705"/>
        <v>0</v>
      </c>
      <c r="RAJ93" s="6">
        <f t="shared" si="705"/>
        <v>0</v>
      </c>
      <c r="RAK93" s="6">
        <f t="shared" si="705"/>
        <v>0</v>
      </c>
      <c r="RAL93" s="6">
        <f t="shared" si="705"/>
        <v>0</v>
      </c>
      <c r="RAM93" s="6">
        <f t="shared" si="705"/>
        <v>0</v>
      </c>
      <c r="RAN93" s="6">
        <f t="shared" si="705"/>
        <v>0</v>
      </c>
      <c r="RAO93" s="6">
        <f t="shared" si="705"/>
        <v>0</v>
      </c>
      <c r="RAP93" s="6">
        <f t="shared" si="705"/>
        <v>0</v>
      </c>
      <c r="RAQ93" s="6">
        <f t="shared" si="705"/>
        <v>0</v>
      </c>
      <c r="RAR93" s="6">
        <f t="shared" si="705"/>
        <v>0</v>
      </c>
      <c r="RAS93" s="6">
        <f t="shared" si="705"/>
        <v>0</v>
      </c>
      <c r="RAT93" s="6">
        <f t="shared" si="705"/>
        <v>0</v>
      </c>
      <c r="RAU93" s="6">
        <f t="shared" si="705"/>
        <v>0</v>
      </c>
      <c r="RAV93" s="6">
        <f t="shared" si="705"/>
        <v>0</v>
      </c>
      <c r="RAW93" s="6">
        <f t="shared" si="705"/>
        <v>0</v>
      </c>
      <c r="RAX93" s="6">
        <f t="shared" si="705"/>
        <v>0</v>
      </c>
      <c r="RAY93" s="6">
        <f t="shared" si="705"/>
        <v>0</v>
      </c>
      <c r="RAZ93" s="6">
        <f t="shared" si="705"/>
        <v>0</v>
      </c>
      <c r="RBA93" s="6">
        <f t="shared" si="705"/>
        <v>0</v>
      </c>
      <c r="RBB93" s="6">
        <f t="shared" si="705"/>
        <v>0</v>
      </c>
      <c r="RBC93" s="6">
        <f t="shared" si="705"/>
        <v>0</v>
      </c>
      <c r="RBD93" s="6">
        <f t="shared" si="705"/>
        <v>0</v>
      </c>
      <c r="RBE93" s="6">
        <f t="shared" si="705"/>
        <v>0</v>
      </c>
      <c r="RBF93" s="6">
        <f t="shared" si="705"/>
        <v>0</v>
      </c>
      <c r="RBG93" s="6">
        <f t="shared" si="705"/>
        <v>0</v>
      </c>
      <c r="RBH93" s="6">
        <f t="shared" si="705"/>
        <v>0</v>
      </c>
      <c r="RBI93" s="6">
        <f t="shared" si="705"/>
        <v>0</v>
      </c>
      <c r="RBJ93" s="6">
        <f t="shared" si="705"/>
        <v>0</v>
      </c>
      <c r="RBK93" s="6">
        <f t="shared" si="705"/>
        <v>0</v>
      </c>
      <c r="RBL93" s="6">
        <f t="shared" si="705"/>
        <v>0</v>
      </c>
      <c r="RBM93" s="6">
        <f t="shared" si="705"/>
        <v>0</v>
      </c>
      <c r="RBN93" s="6">
        <f t="shared" si="705"/>
        <v>0</v>
      </c>
      <c r="RBO93" s="6">
        <f t="shared" si="705"/>
        <v>0</v>
      </c>
      <c r="RBP93" s="6">
        <f t="shared" si="705"/>
        <v>0</v>
      </c>
      <c r="RBQ93" s="6">
        <f t="shared" si="705"/>
        <v>0</v>
      </c>
      <c r="RBR93" s="6">
        <f t="shared" si="705"/>
        <v>0</v>
      </c>
      <c r="RBS93" s="6">
        <f t="shared" si="705"/>
        <v>0</v>
      </c>
      <c r="RBT93" s="6">
        <f t="shared" si="705"/>
        <v>0</v>
      </c>
      <c r="RBU93" s="6">
        <f t="shared" si="705"/>
        <v>0</v>
      </c>
      <c r="RBV93" s="6">
        <f t="shared" si="705"/>
        <v>0</v>
      </c>
      <c r="RBW93" s="6">
        <f t="shared" ref="RBW93:REH93" si="706">RBI95</f>
        <v>0</v>
      </c>
      <c r="RBX93" s="6">
        <f t="shared" si="706"/>
        <v>0</v>
      </c>
      <c r="RBY93" s="6">
        <f t="shared" si="706"/>
        <v>0</v>
      </c>
      <c r="RBZ93" s="6">
        <f t="shared" si="706"/>
        <v>0</v>
      </c>
      <c r="RCA93" s="6">
        <f t="shared" si="706"/>
        <v>0</v>
      </c>
      <c r="RCB93" s="6">
        <f t="shared" si="706"/>
        <v>0</v>
      </c>
      <c r="RCC93" s="6">
        <f t="shared" si="706"/>
        <v>0</v>
      </c>
      <c r="RCD93" s="6">
        <f t="shared" si="706"/>
        <v>0</v>
      </c>
      <c r="RCE93" s="6">
        <f t="shared" si="706"/>
        <v>0</v>
      </c>
      <c r="RCF93" s="6">
        <f t="shared" si="706"/>
        <v>0</v>
      </c>
      <c r="RCG93" s="6">
        <f t="shared" si="706"/>
        <v>0</v>
      </c>
      <c r="RCH93" s="6">
        <f t="shared" si="706"/>
        <v>0</v>
      </c>
      <c r="RCI93" s="6">
        <f t="shared" si="706"/>
        <v>0</v>
      </c>
      <c r="RCJ93" s="6">
        <f t="shared" si="706"/>
        <v>0</v>
      </c>
      <c r="RCK93" s="6">
        <f t="shared" si="706"/>
        <v>0</v>
      </c>
      <c r="RCL93" s="6">
        <f t="shared" si="706"/>
        <v>0</v>
      </c>
      <c r="RCM93" s="6">
        <f t="shared" si="706"/>
        <v>0</v>
      </c>
      <c r="RCN93" s="6">
        <f t="shared" si="706"/>
        <v>0</v>
      </c>
      <c r="RCO93" s="6">
        <f t="shared" si="706"/>
        <v>0</v>
      </c>
      <c r="RCP93" s="6">
        <f t="shared" si="706"/>
        <v>0</v>
      </c>
      <c r="RCQ93" s="6">
        <f t="shared" si="706"/>
        <v>0</v>
      </c>
      <c r="RCR93" s="6">
        <f t="shared" si="706"/>
        <v>0</v>
      </c>
      <c r="RCS93" s="6">
        <f t="shared" si="706"/>
        <v>0</v>
      </c>
      <c r="RCT93" s="6">
        <f t="shared" si="706"/>
        <v>0</v>
      </c>
      <c r="RCU93" s="6">
        <f t="shared" si="706"/>
        <v>0</v>
      </c>
      <c r="RCV93" s="6">
        <f t="shared" si="706"/>
        <v>0</v>
      </c>
      <c r="RCW93" s="6">
        <f t="shared" si="706"/>
        <v>0</v>
      </c>
      <c r="RCX93" s="6">
        <f t="shared" si="706"/>
        <v>0</v>
      </c>
      <c r="RCY93" s="6">
        <f t="shared" si="706"/>
        <v>0</v>
      </c>
      <c r="RCZ93" s="6">
        <f t="shared" si="706"/>
        <v>0</v>
      </c>
      <c r="RDA93" s="6">
        <f t="shared" si="706"/>
        <v>0</v>
      </c>
      <c r="RDB93" s="6">
        <f t="shared" si="706"/>
        <v>0</v>
      </c>
      <c r="RDC93" s="6">
        <f t="shared" si="706"/>
        <v>0</v>
      </c>
      <c r="RDD93" s="6">
        <f t="shared" si="706"/>
        <v>0</v>
      </c>
      <c r="RDE93" s="6">
        <f t="shared" si="706"/>
        <v>0</v>
      </c>
      <c r="RDF93" s="6">
        <f t="shared" si="706"/>
        <v>0</v>
      </c>
      <c r="RDG93" s="6">
        <f t="shared" si="706"/>
        <v>0</v>
      </c>
      <c r="RDH93" s="6">
        <f t="shared" si="706"/>
        <v>0</v>
      </c>
      <c r="RDI93" s="6">
        <f t="shared" si="706"/>
        <v>0</v>
      </c>
      <c r="RDJ93" s="6">
        <f t="shared" si="706"/>
        <v>0</v>
      </c>
      <c r="RDK93" s="6">
        <f t="shared" si="706"/>
        <v>0</v>
      </c>
      <c r="RDL93" s="6">
        <f t="shared" si="706"/>
        <v>0</v>
      </c>
      <c r="RDM93" s="6">
        <f t="shared" si="706"/>
        <v>0</v>
      </c>
      <c r="RDN93" s="6">
        <f t="shared" si="706"/>
        <v>0</v>
      </c>
      <c r="RDO93" s="6">
        <f t="shared" si="706"/>
        <v>0</v>
      </c>
      <c r="RDP93" s="6">
        <f t="shared" si="706"/>
        <v>0</v>
      </c>
      <c r="RDQ93" s="6">
        <f t="shared" si="706"/>
        <v>0</v>
      </c>
      <c r="RDR93" s="6">
        <f t="shared" si="706"/>
        <v>0</v>
      </c>
      <c r="RDS93" s="6">
        <f t="shared" si="706"/>
        <v>0</v>
      </c>
      <c r="RDT93" s="6">
        <f t="shared" si="706"/>
        <v>0</v>
      </c>
      <c r="RDU93" s="6">
        <f t="shared" si="706"/>
        <v>0</v>
      </c>
      <c r="RDV93" s="6">
        <f t="shared" si="706"/>
        <v>0</v>
      </c>
      <c r="RDW93" s="6">
        <f t="shared" si="706"/>
        <v>0</v>
      </c>
      <c r="RDX93" s="6">
        <f t="shared" si="706"/>
        <v>0</v>
      </c>
      <c r="RDY93" s="6">
        <f t="shared" si="706"/>
        <v>0</v>
      </c>
      <c r="RDZ93" s="6">
        <f t="shared" si="706"/>
        <v>0</v>
      </c>
      <c r="REA93" s="6">
        <f t="shared" si="706"/>
        <v>0</v>
      </c>
      <c r="REB93" s="6">
        <f t="shared" si="706"/>
        <v>0</v>
      </c>
      <c r="REC93" s="6">
        <f t="shared" si="706"/>
        <v>0</v>
      </c>
      <c r="RED93" s="6">
        <f t="shared" si="706"/>
        <v>0</v>
      </c>
      <c r="REE93" s="6">
        <f t="shared" si="706"/>
        <v>0</v>
      </c>
      <c r="REF93" s="6">
        <f t="shared" si="706"/>
        <v>0</v>
      </c>
      <c r="REG93" s="6">
        <f t="shared" si="706"/>
        <v>0</v>
      </c>
      <c r="REH93" s="6">
        <f t="shared" si="706"/>
        <v>0</v>
      </c>
      <c r="REI93" s="6">
        <f t="shared" ref="REI93:RGT93" si="707">RDU95</f>
        <v>0</v>
      </c>
      <c r="REJ93" s="6">
        <f t="shared" si="707"/>
        <v>0</v>
      </c>
      <c r="REK93" s="6">
        <f t="shared" si="707"/>
        <v>0</v>
      </c>
      <c r="REL93" s="6">
        <f t="shared" si="707"/>
        <v>0</v>
      </c>
      <c r="REM93" s="6">
        <f t="shared" si="707"/>
        <v>0</v>
      </c>
      <c r="REN93" s="6">
        <f t="shared" si="707"/>
        <v>0</v>
      </c>
      <c r="REO93" s="6">
        <f t="shared" si="707"/>
        <v>0</v>
      </c>
      <c r="REP93" s="6">
        <f t="shared" si="707"/>
        <v>0</v>
      </c>
      <c r="REQ93" s="6">
        <f t="shared" si="707"/>
        <v>0</v>
      </c>
      <c r="RER93" s="6">
        <f t="shared" si="707"/>
        <v>0</v>
      </c>
      <c r="RES93" s="6">
        <f t="shared" si="707"/>
        <v>0</v>
      </c>
      <c r="RET93" s="6">
        <f t="shared" si="707"/>
        <v>0</v>
      </c>
      <c r="REU93" s="6">
        <f t="shared" si="707"/>
        <v>0</v>
      </c>
      <c r="REV93" s="6">
        <f t="shared" si="707"/>
        <v>0</v>
      </c>
      <c r="REW93" s="6">
        <f t="shared" si="707"/>
        <v>0</v>
      </c>
      <c r="REX93" s="6">
        <f t="shared" si="707"/>
        <v>0</v>
      </c>
      <c r="REY93" s="6">
        <f t="shared" si="707"/>
        <v>0</v>
      </c>
      <c r="REZ93" s="6">
        <f t="shared" si="707"/>
        <v>0</v>
      </c>
      <c r="RFA93" s="6">
        <f t="shared" si="707"/>
        <v>0</v>
      </c>
      <c r="RFB93" s="6">
        <f t="shared" si="707"/>
        <v>0</v>
      </c>
      <c r="RFC93" s="6">
        <f t="shared" si="707"/>
        <v>0</v>
      </c>
      <c r="RFD93" s="6">
        <f t="shared" si="707"/>
        <v>0</v>
      </c>
      <c r="RFE93" s="6">
        <f t="shared" si="707"/>
        <v>0</v>
      </c>
      <c r="RFF93" s="6">
        <f t="shared" si="707"/>
        <v>0</v>
      </c>
      <c r="RFG93" s="6">
        <f t="shared" si="707"/>
        <v>0</v>
      </c>
      <c r="RFH93" s="6">
        <f t="shared" si="707"/>
        <v>0</v>
      </c>
      <c r="RFI93" s="6">
        <f t="shared" si="707"/>
        <v>0</v>
      </c>
      <c r="RFJ93" s="6">
        <f t="shared" si="707"/>
        <v>0</v>
      </c>
      <c r="RFK93" s="6">
        <f t="shared" si="707"/>
        <v>0</v>
      </c>
      <c r="RFL93" s="6">
        <f t="shared" si="707"/>
        <v>0</v>
      </c>
      <c r="RFM93" s="6">
        <f t="shared" si="707"/>
        <v>0</v>
      </c>
      <c r="RFN93" s="6">
        <f t="shared" si="707"/>
        <v>0</v>
      </c>
      <c r="RFO93" s="6">
        <f t="shared" si="707"/>
        <v>0</v>
      </c>
      <c r="RFP93" s="6">
        <f t="shared" si="707"/>
        <v>0</v>
      </c>
      <c r="RFQ93" s="6">
        <f t="shared" si="707"/>
        <v>0</v>
      </c>
      <c r="RFR93" s="6">
        <f t="shared" si="707"/>
        <v>0</v>
      </c>
      <c r="RFS93" s="6">
        <f t="shared" si="707"/>
        <v>0</v>
      </c>
      <c r="RFT93" s="6">
        <f t="shared" si="707"/>
        <v>0</v>
      </c>
      <c r="RFU93" s="6">
        <f t="shared" si="707"/>
        <v>0</v>
      </c>
      <c r="RFV93" s="6">
        <f t="shared" si="707"/>
        <v>0</v>
      </c>
      <c r="RFW93" s="6">
        <f t="shared" si="707"/>
        <v>0</v>
      </c>
      <c r="RFX93" s="6">
        <f t="shared" si="707"/>
        <v>0</v>
      </c>
      <c r="RFY93" s="6">
        <f t="shared" si="707"/>
        <v>0</v>
      </c>
      <c r="RFZ93" s="6">
        <f t="shared" si="707"/>
        <v>0</v>
      </c>
      <c r="RGA93" s="6">
        <f t="shared" si="707"/>
        <v>0</v>
      </c>
      <c r="RGB93" s="6">
        <f t="shared" si="707"/>
        <v>0</v>
      </c>
      <c r="RGC93" s="6">
        <f t="shared" si="707"/>
        <v>0</v>
      </c>
      <c r="RGD93" s="6">
        <f t="shared" si="707"/>
        <v>0</v>
      </c>
      <c r="RGE93" s="6">
        <f t="shared" si="707"/>
        <v>0</v>
      </c>
      <c r="RGF93" s="6">
        <f t="shared" si="707"/>
        <v>0</v>
      </c>
      <c r="RGG93" s="6">
        <f t="shared" si="707"/>
        <v>0</v>
      </c>
      <c r="RGH93" s="6">
        <f t="shared" si="707"/>
        <v>0</v>
      </c>
      <c r="RGI93" s="6">
        <f t="shared" si="707"/>
        <v>0</v>
      </c>
      <c r="RGJ93" s="6">
        <f t="shared" si="707"/>
        <v>0</v>
      </c>
      <c r="RGK93" s="6">
        <f t="shared" si="707"/>
        <v>0</v>
      </c>
      <c r="RGL93" s="6">
        <f t="shared" si="707"/>
        <v>0</v>
      </c>
      <c r="RGM93" s="6">
        <f t="shared" si="707"/>
        <v>0</v>
      </c>
      <c r="RGN93" s="6">
        <f t="shared" si="707"/>
        <v>0</v>
      </c>
      <c r="RGO93" s="6">
        <f t="shared" si="707"/>
        <v>0</v>
      </c>
      <c r="RGP93" s="6">
        <f t="shared" si="707"/>
        <v>0</v>
      </c>
      <c r="RGQ93" s="6">
        <f t="shared" si="707"/>
        <v>0</v>
      </c>
      <c r="RGR93" s="6">
        <f t="shared" si="707"/>
        <v>0</v>
      </c>
      <c r="RGS93" s="6">
        <f t="shared" si="707"/>
        <v>0</v>
      </c>
      <c r="RGT93" s="6">
        <f t="shared" si="707"/>
        <v>0</v>
      </c>
      <c r="RGU93" s="6">
        <f t="shared" ref="RGU93:RJF93" si="708">RGG95</f>
        <v>0</v>
      </c>
      <c r="RGV93" s="6">
        <f t="shared" si="708"/>
        <v>0</v>
      </c>
      <c r="RGW93" s="6">
        <f t="shared" si="708"/>
        <v>0</v>
      </c>
      <c r="RGX93" s="6">
        <f t="shared" si="708"/>
        <v>0</v>
      </c>
      <c r="RGY93" s="6">
        <f t="shared" si="708"/>
        <v>0</v>
      </c>
      <c r="RGZ93" s="6">
        <f t="shared" si="708"/>
        <v>0</v>
      </c>
      <c r="RHA93" s="6">
        <f t="shared" si="708"/>
        <v>0</v>
      </c>
      <c r="RHB93" s="6">
        <f t="shared" si="708"/>
        <v>0</v>
      </c>
      <c r="RHC93" s="6">
        <f t="shared" si="708"/>
        <v>0</v>
      </c>
      <c r="RHD93" s="6">
        <f t="shared" si="708"/>
        <v>0</v>
      </c>
      <c r="RHE93" s="6">
        <f t="shared" si="708"/>
        <v>0</v>
      </c>
      <c r="RHF93" s="6">
        <f t="shared" si="708"/>
        <v>0</v>
      </c>
      <c r="RHG93" s="6">
        <f t="shared" si="708"/>
        <v>0</v>
      </c>
      <c r="RHH93" s="6">
        <f t="shared" si="708"/>
        <v>0</v>
      </c>
      <c r="RHI93" s="6">
        <f t="shared" si="708"/>
        <v>0</v>
      </c>
      <c r="RHJ93" s="6">
        <f t="shared" si="708"/>
        <v>0</v>
      </c>
      <c r="RHK93" s="6">
        <f t="shared" si="708"/>
        <v>0</v>
      </c>
      <c r="RHL93" s="6">
        <f t="shared" si="708"/>
        <v>0</v>
      </c>
      <c r="RHM93" s="6">
        <f t="shared" si="708"/>
        <v>0</v>
      </c>
      <c r="RHN93" s="6">
        <f t="shared" si="708"/>
        <v>0</v>
      </c>
      <c r="RHO93" s="6">
        <f t="shared" si="708"/>
        <v>0</v>
      </c>
      <c r="RHP93" s="6">
        <f t="shared" si="708"/>
        <v>0</v>
      </c>
      <c r="RHQ93" s="6">
        <f t="shared" si="708"/>
        <v>0</v>
      </c>
      <c r="RHR93" s="6">
        <f t="shared" si="708"/>
        <v>0</v>
      </c>
      <c r="RHS93" s="6">
        <f t="shared" si="708"/>
        <v>0</v>
      </c>
      <c r="RHT93" s="6">
        <f t="shared" si="708"/>
        <v>0</v>
      </c>
      <c r="RHU93" s="6">
        <f t="shared" si="708"/>
        <v>0</v>
      </c>
      <c r="RHV93" s="6">
        <f t="shared" si="708"/>
        <v>0</v>
      </c>
      <c r="RHW93" s="6">
        <f t="shared" si="708"/>
        <v>0</v>
      </c>
      <c r="RHX93" s="6">
        <f t="shared" si="708"/>
        <v>0</v>
      </c>
      <c r="RHY93" s="6">
        <f t="shared" si="708"/>
        <v>0</v>
      </c>
      <c r="RHZ93" s="6">
        <f t="shared" si="708"/>
        <v>0</v>
      </c>
      <c r="RIA93" s="6">
        <f t="shared" si="708"/>
        <v>0</v>
      </c>
      <c r="RIB93" s="6">
        <f t="shared" si="708"/>
        <v>0</v>
      </c>
      <c r="RIC93" s="6">
        <f t="shared" si="708"/>
        <v>0</v>
      </c>
      <c r="RID93" s="6">
        <f t="shared" si="708"/>
        <v>0</v>
      </c>
      <c r="RIE93" s="6">
        <f t="shared" si="708"/>
        <v>0</v>
      </c>
      <c r="RIF93" s="6">
        <f t="shared" si="708"/>
        <v>0</v>
      </c>
      <c r="RIG93" s="6">
        <f t="shared" si="708"/>
        <v>0</v>
      </c>
      <c r="RIH93" s="6">
        <f t="shared" si="708"/>
        <v>0</v>
      </c>
      <c r="RII93" s="6">
        <f t="shared" si="708"/>
        <v>0</v>
      </c>
      <c r="RIJ93" s="6">
        <f t="shared" si="708"/>
        <v>0</v>
      </c>
      <c r="RIK93" s="6">
        <f t="shared" si="708"/>
        <v>0</v>
      </c>
      <c r="RIL93" s="6">
        <f t="shared" si="708"/>
        <v>0</v>
      </c>
      <c r="RIM93" s="6">
        <f t="shared" si="708"/>
        <v>0</v>
      </c>
      <c r="RIN93" s="6">
        <f t="shared" si="708"/>
        <v>0</v>
      </c>
      <c r="RIO93" s="6">
        <f t="shared" si="708"/>
        <v>0</v>
      </c>
      <c r="RIP93" s="6">
        <f t="shared" si="708"/>
        <v>0</v>
      </c>
      <c r="RIQ93" s="6">
        <f t="shared" si="708"/>
        <v>0</v>
      </c>
      <c r="RIR93" s="6">
        <f t="shared" si="708"/>
        <v>0</v>
      </c>
      <c r="RIS93" s="6">
        <f t="shared" si="708"/>
        <v>0</v>
      </c>
      <c r="RIT93" s="6">
        <f t="shared" si="708"/>
        <v>0</v>
      </c>
      <c r="RIU93" s="6">
        <f t="shared" si="708"/>
        <v>0</v>
      </c>
      <c r="RIV93" s="6">
        <f t="shared" si="708"/>
        <v>0</v>
      </c>
      <c r="RIW93" s="6">
        <f t="shared" si="708"/>
        <v>0</v>
      </c>
      <c r="RIX93" s="6">
        <f t="shared" si="708"/>
        <v>0</v>
      </c>
      <c r="RIY93" s="6">
        <f t="shared" si="708"/>
        <v>0</v>
      </c>
      <c r="RIZ93" s="6">
        <f t="shared" si="708"/>
        <v>0</v>
      </c>
      <c r="RJA93" s="6">
        <f t="shared" si="708"/>
        <v>0</v>
      </c>
      <c r="RJB93" s="6">
        <f t="shared" si="708"/>
        <v>0</v>
      </c>
      <c r="RJC93" s="6">
        <f t="shared" si="708"/>
        <v>0</v>
      </c>
      <c r="RJD93" s="6">
        <f t="shared" si="708"/>
        <v>0</v>
      </c>
      <c r="RJE93" s="6">
        <f t="shared" si="708"/>
        <v>0</v>
      </c>
      <c r="RJF93" s="6">
        <f t="shared" si="708"/>
        <v>0</v>
      </c>
      <c r="RJG93" s="6">
        <f t="shared" ref="RJG93:RLR93" si="709">RIS95</f>
        <v>0</v>
      </c>
      <c r="RJH93" s="6">
        <f t="shared" si="709"/>
        <v>0</v>
      </c>
      <c r="RJI93" s="6">
        <f t="shared" si="709"/>
        <v>0</v>
      </c>
      <c r="RJJ93" s="6">
        <f t="shared" si="709"/>
        <v>0</v>
      </c>
      <c r="RJK93" s="6">
        <f t="shared" si="709"/>
        <v>0</v>
      </c>
      <c r="RJL93" s="6">
        <f t="shared" si="709"/>
        <v>0</v>
      </c>
      <c r="RJM93" s="6">
        <f t="shared" si="709"/>
        <v>0</v>
      </c>
      <c r="RJN93" s="6">
        <f t="shared" si="709"/>
        <v>0</v>
      </c>
      <c r="RJO93" s="6">
        <f t="shared" si="709"/>
        <v>0</v>
      </c>
      <c r="RJP93" s="6">
        <f t="shared" si="709"/>
        <v>0</v>
      </c>
      <c r="RJQ93" s="6">
        <f t="shared" si="709"/>
        <v>0</v>
      </c>
      <c r="RJR93" s="6">
        <f t="shared" si="709"/>
        <v>0</v>
      </c>
      <c r="RJS93" s="6">
        <f t="shared" si="709"/>
        <v>0</v>
      </c>
      <c r="RJT93" s="6">
        <f t="shared" si="709"/>
        <v>0</v>
      </c>
      <c r="RJU93" s="6">
        <f t="shared" si="709"/>
        <v>0</v>
      </c>
      <c r="RJV93" s="6">
        <f t="shared" si="709"/>
        <v>0</v>
      </c>
      <c r="RJW93" s="6">
        <f t="shared" si="709"/>
        <v>0</v>
      </c>
      <c r="RJX93" s="6">
        <f t="shared" si="709"/>
        <v>0</v>
      </c>
      <c r="RJY93" s="6">
        <f t="shared" si="709"/>
        <v>0</v>
      </c>
      <c r="RJZ93" s="6">
        <f t="shared" si="709"/>
        <v>0</v>
      </c>
      <c r="RKA93" s="6">
        <f t="shared" si="709"/>
        <v>0</v>
      </c>
      <c r="RKB93" s="6">
        <f t="shared" si="709"/>
        <v>0</v>
      </c>
      <c r="RKC93" s="6">
        <f t="shared" si="709"/>
        <v>0</v>
      </c>
      <c r="RKD93" s="6">
        <f t="shared" si="709"/>
        <v>0</v>
      </c>
      <c r="RKE93" s="6">
        <f t="shared" si="709"/>
        <v>0</v>
      </c>
      <c r="RKF93" s="6">
        <f t="shared" si="709"/>
        <v>0</v>
      </c>
      <c r="RKG93" s="6">
        <f t="shared" si="709"/>
        <v>0</v>
      </c>
      <c r="RKH93" s="6">
        <f t="shared" si="709"/>
        <v>0</v>
      </c>
      <c r="RKI93" s="6">
        <f t="shared" si="709"/>
        <v>0</v>
      </c>
      <c r="RKJ93" s="6">
        <f t="shared" si="709"/>
        <v>0</v>
      </c>
      <c r="RKK93" s="6">
        <f t="shared" si="709"/>
        <v>0</v>
      </c>
      <c r="RKL93" s="6">
        <f t="shared" si="709"/>
        <v>0</v>
      </c>
      <c r="RKM93" s="6">
        <f t="shared" si="709"/>
        <v>0</v>
      </c>
      <c r="RKN93" s="6">
        <f t="shared" si="709"/>
        <v>0</v>
      </c>
      <c r="RKO93" s="6">
        <f t="shared" si="709"/>
        <v>0</v>
      </c>
      <c r="RKP93" s="6">
        <f t="shared" si="709"/>
        <v>0</v>
      </c>
      <c r="RKQ93" s="6">
        <f t="shared" si="709"/>
        <v>0</v>
      </c>
      <c r="RKR93" s="6">
        <f t="shared" si="709"/>
        <v>0</v>
      </c>
      <c r="RKS93" s="6">
        <f t="shared" si="709"/>
        <v>0</v>
      </c>
      <c r="RKT93" s="6">
        <f t="shared" si="709"/>
        <v>0</v>
      </c>
      <c r="RKU93" s="6">
        <f t="shared" si="709"/>
        <v>0</v>
      </c>
      <c r="RKV93" s="6">
        <f t="shared" si="709"/>
        <v>0</v>
      </c>
      <c r="RKW93" s="6">
        <f t="shared" si="709"/>
        <v>0</v>
      </c>
      <c r="RKX93" s="6">
        <f t="shared" si="709"/>
        <v>0</v>
      </c>
      <c r="RKY93" s="6">
        <f t="shared" si="709"/>
        <v>0</v>
      </c>
      <c r="RKZ93" s="6">
        <f t="shared" si="709"/>
        <v>0</v>
      </c>
      <c r="RLA93" s="6">
        <f t="shared" si="709"/>
        <v>0</v>
      </c>
      <c r="RLB93" s="6">
        <f t="shared" si="709"/>
        <v>0</v>
      </c>
      <c r="RLC93" s="6">
        <f t="shared" si="709"/>
        <v>0</v>
      </c>
      <c r="RLD93" s="6">
        <f t="shared" si="709"/>
        <v>0</v>
      </c>
      <c r="RLE93" s="6">
        <f t="shared" si="709"/>
        <v>0</v>
      </c>
      <c r="RLF93" s="6">
        <f t="shared" si="709"/>
        <v>0</v>
      </c>
      <c r="RLG93" s="6">
        <f t="shared" si="709"/>
        <v>0</v>
      </c>
      <c r="RLH93" s="6">
        <f t="shared" si="709"/>
        <v>0</v>
      </c>
      <c r="RLI93" s="6">
        <f t="shared" si="709"/>
        <v>0</v>
      </c>
      <c r="RLJ93" s="6">
        <f t="shared" si="709"/>
        <v>0</v>
      </c>
      <c r="RLK93" s="6">
        <f t="shared" si="709"/>
        <v>0</v>
      </c>
      <c r="RLL93" s="6">
        <f t="shared" si="709"/>
        <v>0</v>
      </c>
      <c r="RLM93" s="6">
        <f t="shared" si="709"/>
        <v>0</v>
      </c>
      <c r="RLN93" s="6">
        <f t="shared" si="709"/>
        <v>0</v>
      </c>
      <c r="RLO93" s="6">
        <f t="shared" si="709"/>
        <v>0</v>
      </c>
      <c r="RLP93" s="6">
        <f t="shared" si="709"/>
        <v>0</v>
      </c>
      <c r="RLQ93" s="6">
        <f t="shared" si="709"/>
        <v>0</v>
      </c>
      <c r="RLR93" s="6">
        <f t="shared" si="709"/>
        <v>0</v>
      </c>
      <c r="RLS93" s="6">
        <f t="shared" ref="RLS93:ROD93" si="710">RLE95</f>
        <v>0</v>
      </c>
      <c r="RLT93" s="6">
        <f t="shared" si="710"/>
        <v>0</v>
      </c>
      <c r="RLU93" s="6">
        <f t="shared" si="710"/>
        <v>0</v>
      </c>
      <c r="RLV93" s="6">
        <f t="shared" si="710"/>
        <v>0</v>
      </c>
      <c r="RLW93" s="6">
        <f t="shared" si="710"/>
        <v>0</v>
      </c>
      <c r="RLX93" s="6">
        <f t="shared" si="710"/>
        <v>0</v>
      </c>
      <c r="RLY93" s="6">
        <f t="shared" si="710"/>
        <v>0</v>
      </c>
      <c r="RLZ93" s="6">
        <f t="shared" si="710"/>
        <v>0</v>
      </c>
      <c r="RMA93" s="6">
        <f t="shared" si="710"/>
        <v>0</v>
      </c>
      <c r="RMB93" s="6">
        <f t="shared" si="710"/>
        <v>0</v>
      </c>
      <c r="RMC93" s="6">
        <f t="shared" si="710"/>
        <v>0</v>
      </c>
      <c r="RMD93" s="6">
        <f t="shared" si="710"/>
        <v>0</v>
      </c>
      <c r="RME93" s="6">
        <f t="shared" si="710"/>
        <v>0</v>
      </c>
      <c r="RMF93" s="6">
        <f t="shared" si="710"/>
        <v>0</v>
      </c>
      <c r="RMG93" s="6">
        <f t="shared" si="710"/>
        <v>0</v>
      </c>
      <c r="RMH93" s="6">
        <f t="shared" si="710"/>
        <v>0</v>
      </c>
      <c r="RMI93" s="6">
        <f t="shared" si="710"/>
        <v>0</v>
      </c>
      <c r="RMJ93" s="6">
        <f t="shared" si="710"/>
        <v>0</v>
      </c>
      <c r="RMK93" s="6">
        <f t="shared" si="710"/>
        <v>0</v>
      </c>
      <c r="RML93" s="6">
        <f t="shared" si="710"/>
        <v>0</v>
      </c>
      <c r="RMM93" s="6">
        <f t="shared" si="710"/>
        <v>0</v>
      </c>
      <c r="RMN93" s="6">
        <f t="shared" si="710"/>
        <v>0</v>
      </c>
      <c r="RMO93" s="6">
        <f t="shared" si="710"/>
        <v>0</v>
      </c>
      <c r="RMP93" s="6">
        <f t="shared" si="710"/>
        <v>0</v>
      </c>
      <c r="RMQ93" s="6">
        <f t="shared" si="710"/>
        <v>0</v>
      </c>
      <c r="RMR93" s="6">
        <f t="shared" si="710"/>
        <v>0</v>
      </c>
      <c r="RMS93" s="6">
        <f t="shared" si="710"/>
        <v>0</v>
      </c>
      <c r="RMT93" s="6">
        <f t="shared" si="710"/>
        <v>0</v>
      </c>
      <c r="RMU93" s="6">
        <f t="shared" si="710"/>
        <v>0</v>
      </c>
      <c r="RMV93" s="6">
        <f t="shared" si="710"/>
        <v>0</v>
      </c>
      <c r="RMW93" s="6">
        <f t="shared" si="710"/>
        <v>0</v>
      </c>
      <c r="RMX93" s="6">
        <f t="shared" si="710"/>
        <v>0</v>
      </c>
      <c r="RMY93" s="6">
        <f t="shared" si="710"/>
        <v>0</v>
      </c>
      <c r="RMZ93" s="6">
        <f t="shared" si="710"/>
        <v>0</v>
      </c>
      <c r="RNA93" s="6">
        <f t="shared" si="710"/>
        <v>0</v>
      </c>
      <c r="RNB93" s="6">
        <f t="shared" si="710"/>
        <v>0</v>
      </c>
      <c r="RNC93" s="6">
        <f t="shared" si="710"/>
        <v>0</v>
      </c>
      <c r="RND93" s="6">
        <f t="shared" si="710"/>
        <v>0</v>
      </c>
      <c r="RNE93" s="6">
        <f t="shared" si="710"/>
        <v>0</v>
      </c>
      <c r="RNF93" s="6">
        <f t="shared" si="710"/>
        <v>0</v>
      </c>
      <c r="RNG93" s="6">
        <f t="shared" si="710"/>
        <v>0</v>
      </c>
      <c r="RNH93" s="6">
        <f t="shared" si="710"/>
        <v>0</v>
      </c>
      <c r="RNI93" s="6">
        <f t="shared" si="710"/>
        <v>0</v>
      </c>
      <c r="RNJ93" s="6">
        <f t="shared" si="710"/>
        <v>0</v>
      </c>
      <c r="RNK93" s="6">
        <f t="shared" si="710"/>
        <v>0</v>
      </c>
      <c r="RNL93" s="6">
        <f t="shared" si="710"/>
        <v>0</v>
      </c>
      <c r="RNM93" s="6">
        <f t="shared" si="710"/>
        <v>0</v>
      </c>
      <c r="RNN93" s="6">
        <f t="shared" si="710"/>
        <v>0</v>
      </c>
      <c r="RNO93" s="6">
        <f t="shared" si="710"/>
        <v>0</v>
      </c>
      <c r="RNP93" s="6">
        <f t="shared" si="710"/>
        <v>0</v>
      </c>
      <c r="RNQ93" s="6">
        <f t="shared" si="710"/>
        <v>0</v>
      </c>
      <c r="RNR93" s="6">
        <f t="shared" si="710"/>
        <v>0</v>
      </c>
      <c r="RNS93" s="6">
        <f t="shared" si="710"/>
        <v>0</v>
      </c>
      <c r="RNT93" s="6">
        <f t="shared" si="710"/>
        <v>0</v>
      </c>
      <c r="RNU93" s="6">
        <f t="shared" si="710"/>
        <v>0</v>
      </c>
      <c r="RNV93" s="6">
        <f t="shared" si="710"/>
        <v>0</v>
      </c>
      <c r="RNW93" s="6">
        <f t="shared" si="710"/>
        <v>0</v>
      </c>
      <c r="RNX93" s="6">
        <f t="shared" si="710"/>
        <v>0</v>
      </c>
      <c r="RNY93" s="6">
        <f t="shared" si="710"/>
        <v>0</v>
      </c>
      <c r="RNZ93" s="6">
        <f t="shared" si="710"/>
        <v>0</v>
      </c>
      <c r="ROA93" s="6">
        <f t="shared" si="710"/>
        <v>0</v>
      </c>
      <c r="ROB93" s="6">
        <f t="shared" si="710"/>
        <v>0</v>
      </c>
      <c r="ROC93" s="6">
        <f t="shared" si="710"/>
        <v>0</v>
      </c>
      <c r="ROD93" s="6">
        <f t="shared" si="710"/>
        <v>0</v>
      </c>
      <c r="ROE93" s="6">
        <f t="shared" ref="ROE93:RQP93" si="711">RNQ95</f>
        <v>0</v>
      </c>
      <c r="ROF93" s="6">
        <f t="shared" si="711"/>
        <v>0</v>
      </c>
      <c r="ROG93" s="6">
        <f t="shared" si="711"/>
        <v>0</v>
      </c>
      <c r="ROH93" s="6">
        <f t="shared" si="711"/>
        <v>0</v>
      </c>
      <c r="ROI93" s="6">
        <f t="shared" si="711"/>
        <v>0</v>
      </c>
      <c r="ROJ93" s="6">
        <f t="shared" si="711"/>
        <v>0</v>
      </c>
      <c r="ROK93" s="6">
        <f t="shared" si="711"/>
        <v>0</v>
      </c>
      <c r="ROL93" s="6">
        <f t="shared" si="711"/>
        <v>0</v>
      </c>
      <c r="ROM93" s="6">
        <f t="shared" si="711"/>
        <v>0</v>
      </c>
      <c r="RON93" s="6">
        <f t="shared" si="711"/>
        <v>0</v>
      </c>
      <c r="ROO93" s="6">
        <f t="shared" si="711"/>
        <v>0</v>
      </c>
      <c r="ROP93" s="6">
        <f t="shared" si="711"/>
        <v>0</v>
      </c>
      <c r="ROQ93" s="6">
        <f t="shared" si="711"/>
        <v>0</v>
      </c>
      <c r="ROR93" s="6">
        <f t="shared" si="711"/>
        <v>0</v>
      </c>
      <c r="ROS93" s="6">
        <f t="shared" si="711"/>
        <v>0</v>
      </c>
      <c r="ROT93" s="6">
        <f t="shared" si="711"/>
        <v>0</v>
      </c>
      <c r="ROU93" s="6">
        <f t="shared" si="711"/>
        <v>0</v>
      </c>
      <c r="ROV93" s="6">
        <f t="shared" si="711"/>
        <v>0</v>
      </c>
      <c r="ROW93" s="6">
        <f t="shared" si="711"/>
        <v>0</v>
      </c>
      <c r="ROX93" s="6">
        <f t="shared" si="711"/>
        <v>0</v>
      </c>
      <c r="ROY93" s="6">
        <f t="shared" si="711"/>
        <v>0</v>
      </c>
      <c r="ROZ93" s="6">
        <f t="shared" si="711"/>
        <v>0</v>
      </c>
      <c r="RPA93" s="6">
        <f t="shared" si="711"/>
        <v>0</v>
      </c>
      <c r="RPB93" s="6">
        <f t="shared" si="711"/>
        <v>0</v>
      </c>
      <c r="RPC93" s="6">
        <f t="shared" si="711"/>
        <v>0</v>
      </c>
      <c r="RPD93" s="6">
        <f t="shared" si="711"/>
        <v>0</v>
      </c>
      <c r="RPE93" s="6">
        <f t="shared" si="711"/>
        <v>0</v>
      </c>
      <c r="RPF93" s="6">
        <f t="shared" si="711"/>
        <v>0</v>
      </c>
      <c r="RPG93" s="6">
        <f t="shared" si="711"/>
        <v>0</v>
      </c>
      <c r="RPH93" s="6">
        <f t="shared" si="711"/>
        <v>0</v>
      </c>
      <c r="RPI93" s="6">
        <f t="shared" si="711"/>
        <v>0</v>
      </c>
      <c r="RPJ93" s="6">
        <f t="shared" si="711"/>
        <v>0</v>
      </c>
      <c r="RPK93" s="6">
        <f t="shared" si="711"/>
        <v>0</v>
      </c>
      <c r="RPL93" s="6">
        <f t="shared" si="711"/>
        <v>0</v>
      </c>
      <c r="RPM93" s="6">
        <f t="shared" si="711"/>
        <v>0</v>
      </c>
      <c r="RPN93" s="6">
        <f t="shared" si="711"/>
        <v>0</v>
      </c>
      <c r="RPO93" s="6">
        <f t="shared" si="711"/>
        <v>0</v>
      </c>
      <c r="RPP93" s="6">
        <f t="shared" si="711"/>
        <v>0</v>
      </c>
      <c r="RPQ93" s="6">
        <f t="shared" si="711"/>
        <v>0</v>
      </c>
      <c r="RPR93" s="6">
        <f t="shared" si="711"/>
        <v>0</v>
      </c>
      <c r="RPS93" s="6">
        <f t="shared" si="711"/>
        <v>0</v>
      </c>
      <c r="RPT93" s="6">
        <f t="shared" si="711"/>
        <v>0</v>
      </c>
      <c r="RPU93" s="6">
        <f t="shared" si="711"/>
        <v>0</v>
      </c>
      <c r="RPV93" s="6">
        <f t="shared" si="711"/>
        <v>0</v>
      </c>
      <c r="RPW93" s="6">
        <f t="shared" si="711"/>
        <v>0</v>
      </c>
      <c r="RPX93" s="6">
        <f t="shared" si="711"/>
        <v>0</v>
      </c>
      <c r="RPY93" s="6">
        <f t="shared" si="711"/>
        <v>0</v>
      </c>
      <c r="RPZ93" s="6">
        <f t="shared" si="711"/>
        <v>0</v>
      </c>
      <c r="RQA93" s="6">
        <f t="shared" si="711"/>
        <v>0</v>
      </c>
      <c r="RQB93" s="6">
        <f t="shared" si="711"/>
        <v>0</v>
      </c>
      <c r="RQC93" s="6">
        <f t="shared" si="711"/>
        <v>0</v>
      </c>
      <c r="RQD93" s="6">
        <f t="shared" si="711"/>
        <v>0</v>
      </c>
      <c r="RQE93" s="6">
        <f t="shared" si="711"/>
        <v>0</v>
      </c>
      <c r="RQF93" s="6">
        <f t="shared" si="711"/>
        <v>0</v>
      </c>
      <c r="RQG93" s="6">
        <f t="shared" si="711"/>
        <v>0</v>
      </c>
      <c r="RQH93" s="6">
        <f t="shared" si="711"/>
        <v>0</v>
      </c>
      <c r="RQI93" s="6">
        <f t="shared" si="711"/>
        <v>0</v>
      </c>
      <c r="RQJ93" s="6">
        <f t="shared" si="711"/>
        <v>0</v>
      </c>
      <c r="RQK93" s="6">
        <f t="shared" si="711"/>
        <v>0</v>
      </c>
      <c r="RQL93" s="6">
        <f t="shared" si="711"/>
        <v>0</v>
      </c>
      <c r="RQM93" s="6">
        <f t="shared" si="711"/>
        <v>0</v>
      </c>
      <c r="RQN93" s="6">
        <f t="shared" si="711"/>
        <v>0</v>
      </c>
      <c r="RQO93" s="6">
        <f t="shared" si="711"/>
        <v>0</v>
      </c>
      <c r="RQP93" s="6">
        <f t="shared" si="711"/>
        <v>0</v>
      </c>
      <c r="RQQ93" s="6">
        <f t="shared" ref="RQQ93:RTB93" si="712">RQC95</f>
        <v>0</v>
      </c>
      <c r="RQR93" s="6">
        <f t="shared" si="712"/>
        <v>0</v>
      </c>
      <c r="RQS93" s="6">
        <f t="shared" si="712"/>
        <v>0</v>
      </c>
      <c r="RQT93" s="6">
        <f t="shared" si="712"/>
        <v>0</v>
      </c>
      <c r="RQU93" s="6">
        <f t="shared" si="712"/>
        <v>0</v>
      </c>
      <c r="RQV93" s="6">
        <f t="shared" si="712"/>
        <v>0</v>
      </c>
      <c r="RQW93" s="6">
        <f t="shared" si="712"/>
        <v>0</v>
      </c>
      <c r="RQX93" s="6">
        <f t="shared" si="712"/>
        <v>0</v>
      </c>
      <c r="RQY93" s="6">
        <f t="shared" si="712"/>
        <v>0</v>
      </c>
      <c r="RQZ93" s="6">
        <f t="shared" si="712"/>
        <v>0</v>
      </c>
      <c r="RRA93" s="6">
        <f t="shared" si="712"/>
        <v>0</v>
      </c>
      <c r="RRB93" s="6">
        <f t="shared" si="712"/>
        <v>0</v>
      </c>
      <c r="RRC93" s="6">
        <f t="shared" si="712"/>
        <v>0</v>
      </c>
      <c r="RRD93" s="6">
        <f t="shared" si="712"/>
        <v>0</v>
      </c>
      <c r="RRE93" s="6">
        <f t="shared" si="712"/>
        <v>0</v>
      </c>
      <c r="RRF93" s="6">
        <f t="shared" si="712"/>
        <v>0</v>
      </c>
      <c r="RRG93" s="6">
        <f t="shared" si="712"/>
        <v>0</v>
      </c>
      <c r="RRH93" s="6">
        <f t="shared" si="712"/>
        <v>0</v>
      </c>
      <c r="RRI93" s="6">
        <f t="shared" si="712"/>
        <v>0</v>
      </c>
      <c r="RRJ93" s="6">
        <f t="shared" si="712"/>
        <v>0</v>
      </c>
      <c r="RRK93" s="6">
        <f t="shared" si="712"/>
        <v>0</v>
      </c>
      <c r="RRL93" s="6">
        <f t="shared" si="712"/>
        <v>0</v>
      </c>
      <c r="RRM93" s="6">
        <f t="shared" si="712"/>
        <v>0</v>
      </c>
      <c r="RRN93" s="6">
        <f t="shared" si="712"/>
        <v>0</v>
      </c>
      <c r="RRO93" s="6">
        <f t="shared" si="712"/>
        <v>0</v>
      </c>
      <c r="RRP93" s="6">
        <f t="shared" si="712"/>
        <v>0</v>
      </c>
      <c r="RRQ93" s="6">
        <f t="shared" si="712"/>
        <v>0</v>
      </c>
      <c r="RRR93" s="6">
        <f t="shared" si="712"/>
        <v>0</v>
      </c>
      <c r="RRS93" s="6">
        <f t="shared" si="712"/>
        <v>0</v>
      </c>
      <c r="RRT93" s="6">
        <f t="shared" si="712"/>
        <v>0</v>
      </c>
      <c r="RRU93" s="6">
        <f t="shared" si="712"/>
        <v>0</v>
      </c>
      <c r="RRV93" s="6">
        <f t="shared" si="712"/>
        <v>0</v>
      </c>
      <c r="RRW93" s="6">
        <f t="shared" si="712"/>
        <v>0</v>
      </c>
      <c r="RRX93" s="6">
        <f t="shared" si="712"/>
        <v>0</v>
      </c>
      <c r="RRY93" s="6">
        <f t="shared" si="712"/>
        <v>0</v>
      </c>
      <c r="RRZ93" s="6">
        <f t="shared" si="712"/>
        <v>0</v>
      </c>
      <c r="RSA93" s="6">
        <f t="shared" si="712"/>
        <v>0</v>
      </c>
      <c r="RSB93" s="6">
        <f t="shared" si="712"/>
        <v>0</v>
      </c>
      <c r="RSC93" s="6">
        <f t="shared" si="712"/>
        <v>0</v>
      </c>
      <c r="RSD93" s="6">
        <f t="shared" si="712"/>
        <v>0</v>
      </c>
      <c r="RSE93" s="6">
        <f t="shared" si="712"/>
        <v>0</v>
      </c>
      <c r="RSF93" s="6">
        <f t="shared" si="712"/>
        <v>0</v>
      </c>
      <c r="RSG93" s="6">
        <f t="shared" si="712"/>
        <v>0</v>
      </c>
      <c r="RSH93" s="6">
        <f t="shared" si="712"/>
        <v>0</v>
      </c>
      <c r="RSI93" s="6">
        <f t="shared" si="712"/>
        <v>0</v>
      </c>
      <c r="RSJ93" s="6">
        <f t="shared" si="712"/>
        <v>0</v>
      </c>
      <c r="RSK93" s="6">
        <f t="shared" si="712"/>
        <v>0</v>
      </c>
      <c r="RSL93" s="6">
        <f t="shared" si="712"/>
        <v>0</v>
      </c>
      <c r="RSM93" s="6">
        <f t="shared" si="712"/>
        <v>0</v>
      </c>
      <c r="RSN93" s="6">
        <f t="shared" si="712"/>
        <v>0</v>
      </c>
      <c r="RSO93" s="6">
        <f t="shared" si="712"/>
        <v>0</v>
      </c>
      <c r="RSP93" s="6">
        <f t="shared" si="712"/>
        <v>0</v>
      </c>
      <c r="RSQ93" s="6">
        <f t="shared" si="712"/>
        <v>0</v>
      </c>
      <c r="RSR93" s="6">
        <f t="shared" si="712"/>
        <v>0</v>
      </c>
      <c r="RSS93" s="6">
        <f t="shared" si="712"/>
        <v>0</v>
      </c>
      <c r="RST93" s="6">
        <f t="shared" si="712"/>
        <v>0</v>
      </c>
      <c r="RSU93" s="6">
        <f t="shared" si="712"/>
        <v>0</v>
      </c>
      <c r="RSV93" s="6">
        <f t="shared" si="712"/>
        <v>0</v>
      </c>
      <c r="RSW93" s="6">
        <f t="shared" si="712"/>
        <v>0</v>
      </c>
      <c r="RSX93" s="6">
        <f t="shared" si="712"/>
        <v>0</v>
      </c>
      <c r="RSY93" s="6">
        <f t="shared" si="712"/>
        <v>0</v>
      </c>
      <c r="RSZ93" s="6">
        <f t="shared" si="712"/>
        <v>0</v>
      </c>
      <c r="RTA93" s="6">
        <f t="shared" si="712"/>
        <v>0</v>
      </c>
      <c r="RTB93" s="6">
        <f t="shared" si="712"/>
        <v>0</v>
      </c>
      <c r="RTC93" s="6">
        <f t="shared" ref="RTC93:RVN93" si="713">RSO95</f>
        <v>0</v>
      </c>
      <c r="RTD93" s="6">
        <f t="shared" si="713"/>
        <v>0</v>
      </c>
      <c r="RTE93" s="6">
        <f t="shared" si="713"/>
        <v>0</v>
      </c>
      <c r="RTF93" s="6">
        <f t="shared" si="713"/>
        <v>0</v>
      </c>
      <c r="RTG93" s="6">
        <f t="shared" si="713"/>
        <v>0</v>
      </c>
      <c r="RTH93" s="6">
        <f t="shared" si="713"/>
        <v>0</v>
      </c>
      <c r="RTI93" s="6">
        <f t="shared" si="713"/>
        <v>0</v>
      </c>
      <c r="RTJ93" s="6">
        <f t="shared" si="713"/>
        <v>0</v>
      </c>
      <c r="RTK93" s="6">
        <f t="shared" si="713"/>
        <v>0</v>
      </c>
      <c r="RTL93" s="6">
        <f t="shared" si="713"/>
        <v>0</v>
      </c>
      <c r="RTM93" s="6">
        <f t="shared" si="713"/>
        <v>0</v>
      </c>
      <c r="RTN93" s="6">
        <f t="shared" si="713"/>
        <v>0</v>
      </c>
      <c r="RTO93" s="6">
        <f t="shared" si="713"/>
        <v>0</v>
      </c>
      <c r="RTP93" s="6">
        <f t="shared" si="713"/>
        <v>0</v>
      </c>
      <c r="RTQ93" s="6">
        <f t="shared" si="713"/>
        <v>0</v>
      </c>
      <c r="RTR93" s="6">
        <f t="shared" si="713"/>
        <v>0</v>
      </c>
      <c r="RTS93" s="6">
        <f t="shared" si="713"/>
        <v>0</v>
      </c>
      <c r="RTT93" s="6">
        <f t="shared" si="713"/>
        <v>0</v>
      </c>
      <c r="RTU93" s="6">
        <f t="shared" si="713"/>
        <v>0</v>
      </c>
      <c r="RTV93" s="6">
        <f t="shared" si="713"/>
        <v>0</v>
      </c>
      <c r="RTW93" s="6">
        <f t="shared" si="713"/>
        <v>0</v>
      </c>
      <c r="RTX93" s="6">
        <f t="shared" si="713"/>
        <v>0</v>
      </c>
      <c r="RTY93" s="6">
        <f t="shared" si="713"/>
        <v>0</v>
      </c>
      <c r="RTZ93" s="6">
        <f t="shared" si="713"/>
        <v>0</v>
      </c>
      <c r="RUA93" s="6">
        <f t="shared" si="713"/>
        <v>0</v>
      </c>
      <c r="RUB93" s="6">
        <f t="shared" si="713"/>
        <v>0</v>
      </c>
      <c r="RUC93" s="6">
        <f t="shared" si="713"/>
        <v>0</v>
      </c>
      <c r="RUD93" s="6">
        <f t="shared" si="713"/>
        <v>0</v>
      </c>
      <c r="RUE93" s="6">
        <f t="shared" si="713"/>
        <v>0</v>
      </c>
      <c r="RUF93" s="6">
        <f t="shared" si="713"/>
        <v>0</v>
      </c>
      <c r="RUG93" s="6">
        <f t="shared" si="713"/>
        <v>0</v>
      </c>
      <c r="RUH93" s="6">
        <f t="shared" si="713"/>
        <v>0</v>
      </c>
      <c r="RUI93" s="6">
        <f t="shared" si="713"/>
        <v>0</v>
      </c>
      <c r="RUJ93" s="6">
        <f t="shared" si="713"/>
        <v>0</v>
      </c>
      <c r="RUK93" s="6">
        <f t="shared" si="713"/>
        <v>0</v>
      </c>
      <c r="RUL93" s="6">
        <f t="shared" si="713"/>
        <v>0</v>
      </c>
      <c r="RUM93" s="6">
        <f t="shared" si="713"/>
        <v>0</v>
      </c>
      <c r="RUN93" s="6">
        <f t="shared" si="713"/>
        <v>0</v>
      </c>
      <c r="RUO93" s="6">
        <f t="shared" si="713"/>
        <v>0</v>
      </c>
      <c r="RUP93" s="6">
        <f t="shared" si="713"/>
        <v>0</v>
      </c>
      <c r="RUQ93" s="6">
        <f t="shared" si="713"/>
        <v>0</v>
      </c>
      <c r="RUR93" s="6">
        <f t="shared" si="713"/>
        <v>0</v>
      </c>
      <c r="RUS93" s="6">
        <f t="shared" si="713"/>
        <v>0</v>
      </c>
      <c r="RUT93" s="6">
        <f t="shared" si="713"/>
        <v>0</v>
      </c>
      <c r="RUU93" s="6">
        <f t="shared" si="713"/>
        <v>0</v>
      </c>
      <c r="RUV93" s="6">
        <f t="shared" si="713"/>
        <v>0</v>
      </c>
      <c r="RUW93" s="6">
        <f t="shared" si="713"/>
        <v>0</v>
      </c>
      <c r="RUX93" s="6">
        <f t="shared" si="713"/>
        <v>0</v>
      </c>
      <c r="RUY93" s="6">
        <f t="shared" si="713"/>
        <v>0</v>
      </c>
      <c r="RUZ93" s="6">
        <f t="shared" si="713"/>
        <v>0</v>
      </c>
      <c r="RVA93" s="6">
        <f t="shared" si="713"/>
        <v>0</v>
      </c>
      <c r="RVB93" s="6">
        <f t="shared" si="713"/>
        <v>0</v>
      </c>
      <c r="RVC93" s="6">
        <f t="shared" si="713"/>
        <v>0</v>
      </c>
      <c r="RVD93" s="6">
        <f t="shared" si="713"/>
        <v>0</v>
      </c>
      <c r="RVE93" s="6">
        <f t="shared" si="713"/>
        <v>0</v>
      </c>
      <c r="RVF93" s="6">
        <f t="shared" si="713"/>
        <v>0</v>
      </c>
      <c r="RVG93" s="6">
        <f t="shared" si="713"/>
        <v>0</v>
      </c>
      <c r="RVH93" s="6">
        <f t="shared" si="713"/>
        <v>0</v>
      </c>
      <c r="RVI93" s="6">
        <f t="shared" si="713"/>
        <v>0</v>
      </c>
      <c r="RVJ93" s="6">
        <f t="shared" si="713"/>
        <v>0</v>
      </c>
      <c r="RVK93" s="6">
        <f t="shared" si="713"/>
        <v>0</v>
      </c>
      <c r="RVL93" s="6">
        <f t="shared" si="713"/>
        <v>0</v>
      </c>
      <c r="RVM93" s="6">
        <f t="shared" si="713"/>
        <v>0</v>
      </c>
      <c r="RVN93" s="6">
        <f t="shared" si="713"/>
        <v>0</v>
      </c>
      <c r="RVO93" s="6">
        <f t="shared" ref="RVO93:RXZ93" si="714">RVA95</f>
        <v>0</v>
      </c>
      <c r="RVP93" s="6">
        <f t="shared" si="714"/>
        <v>0</v>
      </c>
      <c r="RVQ93" s="6">
        <f t="shared" si="714"/>
        <v>0</v>
      </c>
      <c r="RVR93" s="6">
        <f t="shared" si="714"/>
        <v>0</v>
      </c>
      <c r="RVS93" s="6">
        <f t="shared" si="714"/>
        <v>0</v>
      </c>
      <c r="RVT93" s="6">
        <f t="shared" si="714"/>
        <v>0</v>
      </c>
      <c r="RVU93" s="6">
        <f t="shared" si="714"/>
        <v>0</v>
      </c>
      <c r="RVV93" s="6">
        <f t="shared" si="714"/>
        <v>0</v>
      </c>
      <c r="RVW93" s="6">
        <f t="shared" si="714"/>
        <v>0</v>
      </c>
      <c r="RVX93" s="6">
        <f t="shared" si="714"/>
        <v>0</v>
      </c>
      <c r="RVY93" s="6">
        <f t="shared" si="714"/>
        <v>0</v>
      </c>
      <c r="RVZ93" s="6">
        <f t="shared" si="714"/>
        <v>0</v>
      </c>
      <c r="RWA93" s="6">
        <f t="shared" si="714"/>
        <v>0</v>
      </c>
      <c r="RWB93" s="6">
        <f t="shared" si="714"/>
        <v>0</v>
      </c>
      <c r="RWC93" s="6">
        <f t="shared" si="714"/>
        <v>0</v>
      </c>
      <c r="RWD93" s="6">
        <f t="shared" si="714"/>
        <v>0</v>
      </c>
      <c r="RWE93" s="6">
        <f t="shared" si="714"/>
        <v>0</v>
      </c>
      <c r="RWF93" s="6">
        <f t="shared" si="714"/>
        <v>0</v>
      </c>
      <c r="RWG93" s="6">
        <f t="shared" si="714"/>
        <v>0</v>
      </c>
      <c r="RWH93" s="6">
        <f t="shared" si="714"/>
        <v>0</v>
      </c>
      <c r="RWI93" s="6">
        <f t="shared" si="714"/>
        <v>0</v>
      </c>
      <c r="RWJ93" s="6">
        <f t="shared" si="714"/>
        <v>0</v>
      </c>
      <c r="RWK93" s="6">
        <f t="shared" si="714"/>
        <v>0</v>
      </c>
      <c r="RWL93" s="6">
        <f t="shared" si="714"/>
        <v>0</v>
      </c>
      <c r="RWM93" s="6">
        <f t="shared" si="714"/>
        <v>0</v>
      </c>
      <c r="RWN93" s="6">
        <f t="shared" si="714"/>
        <v>0</v>
      </c>
      <c r="RWO93" s="6">
        <f t="shared" si="714"/>
        <v>0</v>
      </c>
      <c r="RWP93" s="6">
        <f t="shared" si="714"/>
        <v>0</v>
      </c>
      <c r="RWQ93" s="6">
        <f t="shared" si="714"/>
        <v>0</v>
      </c>
      <c r="RWR93" s="6">
        <f t="shared" si="714"/>
        <v>0</v>
      </c>
      <c r="RWS93" s="6">
        <f t="shared" si="714"/>
        <v>0</v>
      </c>
      <c r="RWT93" s="6">
        <f t="shared" si="714"/>
        <v>0</v>
      </c>
      <c r="RWU93" s="6">
        <f t="shared" si="714"/>
        <v>0</v>
      </c>
      <c r="RWV93" s="6">
        <f t="shared" si="714"/>
        <v>0</v>
      </c>
      <c r="RWW93" s="6">
        <f t="shared" si="714"/>
        <v>0</v>
      </c>
      <c r="RWX93" s="6">
        <f t="shared" si="714"/>
        <v>0</v>
      </c>
      <c r="RWY93" s="6">
        <f t="shared" si="714"/>
        <v>0</v>
      </c>
      <c r="RWZ93" s="6">
        <f t="shared" si="714"/>
        <v>0</v>
      </c>
      <c r="RXA93" s="6">
        <f t="shared" si="714"/>
        <v>0</v>
      </c>
      <c r="RXB93" s="6">
        <f t="shared" si="714"/>
        <v>0</v>
      </c>
      <c r="RXC93" s="6">
        <f t="shared" si="714"/>
        <v>0</v>
      </c>
      <c r="RXD93" s="6">
        <f t="shared" si="714"/>
        <v>0</v>
      </c>
      <c r="RXE93" s="6">
        <f t="shared" si="714"/>
        <v>0</v>
      </c>
      <c r="RXF93" s="6">
        <f t="shared" si="714"/>
        <v>0</v>
      </c>
      <c r="RXG93" s="6">
        <f t="shared" si="714"/>
        <v>0</v>
      </c>
      <c r="RXH93" s="6">
        <f t="shared" si="714"/>
        <v>0</v>
      </c>
      <c r="RXI93" s="6">
        <f t="shared" si="714"/>
        <v>0</v>
      </c>
      <c r="RXJ93" s="6">
        <f t="shared" si="714"/>
        <v>0</v>
      </c>
      <c r="RXK93" s="6">
        <f t="shared" si="714"/>
        <v>0</v>
      </c>
      <c r="RXL93" s="6">
        <f t="shared" si="714"/>
        <v>0</v>
      </c>
      <c r="RXM93" s="6">
        <f t="shared" si="714"/>
        <v>0</v>
      </c>
      <c r="RXN93" s="6">
        <f t="shared" si="714"/>
        <v>0</v>
      </c>
      <c r="RXO93" s="6">
        <f t="shared" si="714"/>
        <v>0</v>
      </c>
      <c r="RXP93" s="6">
        <f t="shared" si="714"/>
        <v>0</v>
      </c>
      <c r="RXQ93" s="6">
        <f t="shared" si="714"/>
        <v>0</v>
      </c>
      <c r="RXR93" s="6">
        <f t="shared" si="714"/>
        <v>0</v>
      </c>
      <c r="RXS93" s="6">
        <f t="shared" si="714"/>
        <v>0</v>
      </c>
      <c r="RXT93" s="6">
        <f t="shared" si="714"/>
        <v>0</v>
      </c>
      <c r="RXU93" s="6">
        <f t="shared" si="714"/>
        <v>0</v>
      </c>
      <c r="RXV93" s="6">
        <f t="shared" si="714"/>
        <v>0</v>
      </c>
      <c r="RXW93" s="6">
        <f t="shared" si="714"/>
        <v>0</v>
      </c>
      <c r="RXX93" s="6">
        <f t="shared" si="714"/>
        <v>0</v>
      </c>
      <c r="RXY93" s="6">
        <f t="shared" si="714"/>
        <v>0</v>
      </c>
      <c r="RXZ93" s="6">
        <f t="shared" si="714"/>
        <v>0</v>
      </c>
      <c r="RYA93" s="6">
        <f t="shared" ref="RYA93:SAL93" si="715">RXM95</f>
        <v>0</v>
      </c>
      <c r="RYB93" s="6">
        <f t="shared" si="715"/>
        <v>0</v>
      </c>
      <c r="RYC93" s="6">
        <f t="shared" si="715"/>
        <v>0</v>
      </c>
      <c r="RYD93" s="6">
        <f t="shared" si="715"/>
        <v>0</v>
      </c>
      <c r="RYE93" s="6">
        <f t="shared" si="715"/>
        <v>0</v>
      </c>
      <c r="RYF93" s="6">
        <f t="shared" si="715"/>
        <v>0</v>
      </c>
      <c r="RYG93" s="6">
        <f t="shared" si="715"/>
        <v>0</v>
      </c>
      <c r="RYH93" s="6">
        <f t="shared" si="715"/>
        <v>0</v>
      </c>
      <c r="RYI93" s="6">
        <f t="shared" si="715"/>
        <v>0</v>
      </c>
      <c r="RYJ93" s="6">
        <f t="shared" si="715"/>
        <v>0</v>
      </c>
      <c r="RYK93" s="6">
        <f t="shared" si="715"/>
        <v>0</v>
      </c>
      <c r="RYL93" s="6">
        <f t="shared" si="715"/>
        <v>0</v>
      </c>
      <c r="RYM93" s="6">
        <f t="shared" si="715"/>
        <v>0</v>
      </c>
      <c r="RYN93" s="6">
        <f t="shared" si="715"/>
        <v>0</v>
      </c>
      <c r="RYO93" s="6">
        <f t="shared" si="715"/>
        <v>0</v>
      </c>
      <c r="RYP93" s="6">
        <f t="shared" si="715"/>
        <v>0</v>
      </c>
      <c r="RYQ93" s="6">
        <f t="shared" si="715"/>
        <v>0</v>
      </c>
      <c r="RYR93" s="6">
        <f t="shared" si="715"/>
        <v>0</v>
      </c>
      <c r="RYS93" s="6">
        <f t="shared" si="715"/>
        <v>0</v>
      </c>
      <c r="RYT93" s="6">
        <f t="shared" si="715"/>
        <v>0</v>
      </c>
      <c r="RYU93" s="6">
        <f t="shared" si="715"/>
        <v>0</v>
      </c>
      <c r="RYV93" s="6">
        <f t="shared" si="715"/>
        <v>0</v>
      </c>
      <c r="RYW93" s="6">
        <f t="shared" si="715"/>
        <v>0</v>
      </c>
      <c r="RYX93" s="6">
        <f t="shared" si="715"/>
        <v>0</v>
      </c>
      <c r="RYY93" s="6">
        <f t="shared" si="715"/>
        <v>0</v>
      </c>
      <c r="RYZ93" s="6">
        <f t="shared" si="715"/>
        <v>0</v>
      </c>
      <c r="RZA93" s="6">
        <f t="shared" si="715"/>
        <v>0</v>
      </c>
      <c r="RZB93" s="6">
        <f t="shared" si="715"/>
        <v>0</v>
      </c>
      <c r="RZC93" s="6">
        <f t="shared" si="715"/>
        <v>0</v>
      </c>
      <c r="RZD93" s="6">
        <f t="shared" si="715"/>
        <v>0</v>
      </c>
      <c r="RZE93" s="6">
        <f t="shared" si="715"/>
        <v>0</v>
      </c>
      <c r="RZF93" s="6">
        <f t="shared" si="715"/>
        <v>0</v>
      </c>
      <c r="RZG93" s="6">
        <f t="shared" si="715"/>
        <v>0</v>
      </c>
      <c r="RZH93" s="6">
        <f t="shared" si="715"/>
        <v>0</v>
      </c>
      <c r="RZI93" s="6">
        <f t="shared" si="715"/>
        <v>0</v>
      </c>
      <c r="RZJ93" s="6">
        <f t="shared" si="715"/>
        <v>0</v>
      </c>
      <c r="RZK93" s="6">
        <f t="shared" si="715"/>
        <v>0</v>
      </c>
      <c r="RZL93" s="6">
        <f t="shared" si="715"/>
        <v>0</v>
      </c>
      <c r="RZM93" s="6">
        <f t="shared" si="715"/>
        <v>0</v>
      </c>
      <c r="RZN93" s="6">
        <f t="shared" si="715"/>
        <v>0</v>
      </c>
      <c r="RZO93" s="6">
        <f t="shared" si="715"/>
        <v>0</v>
      </c>
      <c r="RZP93" s="6">
        <f t="shared" si="715"/>
        <v>0</v>
      </c>
      <c r="RZQ93" s="6">
        <f t="shared" si="715"/>
        <v>0</v>
      </c>
      <c r="RZR93" s="6">
        <f t="shared" si="715"/>
        <v>0</v>
      </c>
      <c r="RZS93" s="6">
        <f t="shared" si="715"/>
        <v>0</v>
      </c>
      <c r="RZT93" s="6">
        <f t="shared" si="715"/>
        <v>0</v>
      </c>
      <c r="RZU93" s="6">
        <f t="shared" si="715"/>
        <v>0</v>
      </c>
      <c r="RZV93" s="6">
        <f t="shared" si="715"/>
        <v>0</v>
      </c>
      <c r="RZW93" s="6">
        <f t="shared" si="715"/>
        <v>0</v>
      </c>
      <c r="RZX93" s="6">
        <f t="shared" si="715"/>
        <v>0</v>
      </c>
      <c r="RZY93" s="6">
        <f t="shared" si="715"/>
        <v>0</v>
      </c>
      <c r="RZZ93" s="6">
        <f t="shared" si="715"/>
        <v>0</v>
      </c>
      <c r="SAA93" s="6">
        <f t="shared" si="715"/>
        <v>0</v>
      </c>
      <c r="SAB93" s="6">
        <f t="shared" si="715"/>
        <v>0</v>
      </c>
      <c r="SAC93" s="6">
        <f t="shared" si="715"/>
        <v>0</v>
      </c>
      <c r="SAD93" s="6">
        <f t="shared" si="715"/>
        <v>0</v>
      </c>
      <c r="SAE93" s="6">
        <f t="shared" si="715"/>
        <v>0</v>
      </c>
      <c r="SAF93" s="6">
        <f t="shared" si="715"/>
        <v>0</v>
      </c>
      <c r="SAG93" s="6">
        <f t="shared" si="715"/>
        <v>0</v>
      </c>
      <c r="SAH93" s="6">
        <f t="shared" si="715"/>
        <v>0</v>
      </c>
      <c r="SAI93" s="6">
        <f t="shared" si="715"/>
        <v>0</v>
      </c>
      <c r="SAJ93" s="6">
        <f t="shared" si="715"/>
        <v>0</v>
      </c>
      <c r="SAK93" s="6">
        <f t="shared" si="715"/>
        <v>0</v>
      </c>
      <c r="SAL93" s="6">
        <f t="shared" si="715"/>
        <v>0</v>
      </c>
      <c r="SAM93" s="6">
        <f t="shared" ref="SAM93:SCX93" si="716">RZY95</f>
        <v>0</v>
      </c>
      <c r="SAN93" s="6">
        <f t="shared" si="716"/>
        <v>0</v>
      </c>
      <c r="SAO93" s="6">
        <f t="shared" si="716"/>
        <v>0</v>
      </c>
      <c r="SAP93" s="6">
        <f t="shared" si="716"/>
        <v>0</v>
      </c>
      <c r="SAQ93" s="6">
        <f t="shared" si="716"/>
        <v>0</v>
      </c>
      <c r="SAR93" s="6">
        <f t="shared" si="716"/>
        <v>0</v>
      </c>
      <c r="SAS93" s="6">
        <f t="shared" si="716"/>
        <v>0</v>
      </c>
      <c r="SAT93" s="6">
        <f t="shared" si="716"/>
        <v>0</v>
      </c>
      <c r="SAU93" s="6">
        <f t="shared" si="716"/>
        <v>0</v>
      </c>
      <c r="SAV93" s="6">
        <f t="shared" si="716"/>
        <v>0</v>
      </c>
      <c r="SAW93" s="6">
        <f t="shared" si="716"/>
        <v>0</v>
      </c>
      <c r="SAX93" s="6">
        <f t="shared" si="716"/>
        <v>0</v>
      </c>
      <c r="SAY93" s="6">
        <f t="shared" si="716"/>
        <v>0</v>
      </c>
      <c r="SAZ93" s="6">
        <f t="shared" si="716"/>
        <v>0</v>
      </c>
      <c r="SBA93" s="6">
        <f t="shared" si="716"/>
        <v>0</v>
      </c>
      <c r="SBB93" s="6">
        <f t="shared" si="716"/>
        <v>0</v>
      </c>
      <c r="SBC93" s="6">
        <f t="shared" si="716"/>
        <v>0</v>
      </c>
      <c r="SBD93" s="6">
        <f t="shared" si="716"/>
        <v>0</v>
      </c>
      <c r="SBE93" s="6">
        <f t="shared" si="716"/>
        <v>0</v>
      </c>
      <c r="SBF93" s="6">
        <f t="shared" si="716"/>
        <v>0</v>
      </c>
      <c r="SBG93" s="6">
        <f t="shared" si="716"/>
        <v>0</v>
      </c>
      <c r="SBH93" s="6">
        <f t="shared" si="716"/>
        <v>0</v>
      </c>
      <c r="SBI93" s="6">
        <f t="shared" si="716"/>
        <v>0</v>
      </c>
      <c r="SBJ93" s="6">
        <f t="shared" si="716"/>
        <v>0</v>
      </c>
      <c r="SBK93" s="6">
        <f t="shared" si="716"/>
        <v>0</v>
      </c>
      <c r="SBL93" s="6">
        <f t="shared" si="716"/>
        <v>0</v>
      </c>
      <c r="SBM93" s="6">
        <f t="shared" si="716"/>
        <v>0</v>
      </c>
      <c r="SBN93" s="6">
        <f t="shared" si="716"/>
        <v>0</v>
      </c>
      <c r="SBO93" s="6">
        <f t="shared" si="716"/>
        <v>0</v>
      </c>
      <c r="SBP93" s="6">
        <f t="shared" si="716"/>
        <v>0</v>
      </c>
      <c r="SBQ93" s="6">
        <f t="shared" si="716"/>
        <v>0</v>
      </c>
      <c r="SBR93" s="6">
        <f t="shared" si="716"/>
        <v>0</v>
      </c>
      <c r="SBS93" s="6">
        <f t="shared" si="716"/>
        <v>0</v>
      </c>
      <c r="SBT93" s="6">
        <f t="shared" si="716"/>
        <v>0</v>
      </c>
      <c r="SBU93" s="6">
        <f t="shared" si="716"/>
        <v>0</v>
      </c>
      <c r="SBV93" s="6">
        <f t="shared" si="716"/>
        <v>0</v>
      </c>
      <c r="SBW93" s="6">
        <f t="shared" si="716"/>
        <v>0</v>
      </c>
      <c r="SBX93" s="6">
        <f t="shared" si="716"/>
        <v>0</v>
      </c>
      <c r="SBY93" s="6">
        <f t="shared" si="716"/>
        <v>0</v>
      </c>
      <c r="SBZ93" s="6">
        <f t="shared" si="716"/>
        <v>0</v>
      </c>
      <c r="SCA93" s="6">
        <f t="shared" si="716"/>
        <v>0</v>
      </c>
      <c r="SCB93" s="6">
        <f t="shared" si="716"/>
        <v>0</v>
      </c>
      <c r="SCC93" s="6">
        <f t="shared" si="716"/>
        <v>0</v>
      </c>
      <c r="SCD93" s="6">
        <f t="shared" si="716"/>
        <v>0</v>
      </c>
      <c r="SCE93" s="6">
        <f t="shared" si="716"/>
        <v>0</v>
      </c>
      <c r="SCF93" s="6">
        <f t="shared" si="716"/>
        <v>0</v>
      </c>
      <c r="SCG93" s="6">
        <f t="shared" si="716"/>
        <v>0</v>
      </c>
      <c r="SCH93" s="6">
        <f t="shared" si="716"/>
        <v>0</v>
      </c>
      <c r="SCI93" s="6">
        <f t="shared" si="716"/>
        <v>0</v>
      </c>
      <c r="SCJ93" s="6">
        <f t="shared" si="716"/>
        <v>0</v>
      </c>
      <c r="SCK93" s="6">
        <f t="shared" si="716"/>
        <v>0</v>
      </c>
      <c r="SCL93" s="6">
        <f t="shared" si="716"/>
        <v>0</v>
      </c>
      <c r="SCM93" s="6">
        <f t="shared" si="716"/>
        <v>0</v>
      </c>
      <c r="SCN93" s="6">
        <f t="shared" si="716"/>
        <v>0</v>
      </c>
      <c r="SCO93" s="6">
        <f t="shared" si="716"/>
        <v>0</v>
      </c>
      <c r="SCP93" s="6">
        <f t="shared" si="716"/>
        <v>0</v>
      </c>
      <c r="SCQ93" s="6">
        <f t="shared" si="716"/>
        <v>0</v>
      </c>
      <c r="SCR93" s="6">
        <f t="shared" si="716"/>
        <v>0</v>
      </c>
      <c r="SCS93" s="6">
        <f t="shared" si="716"/>
        <v>0</v>
      </c>
      <c r="SCT93" s="6">
        <f t="shared" si="716"/>
        <v>0</v>
      </c>
      <c r="SCU93" s="6">
        <f t="shared" si="716"/>
        <v>0</v>
      </c>
      <c r="SCV93" s="6">
        <f t="shared" si="716"/>
        <v>0</v>
      </c>
      <c r="SCW93" s="6">
        <f t="shared" si="716"/>
        <v>0</v>
      </c>
      <c r="SCX93" s="6">
        <f t="shared" si="716"/>
        <v>0</v>
      </c>
      <c r="SCY93" s="6">
        <f t="shared" ref="SCY93:SFJ93" si="717">SCK95</f>
        <v>0</v>
      </c>
      <c r="SCZ93" s="6">
        <f t="shared" si="717"/>
        <v>0</v>
      </c>
      <c r="SDA93" s="6">
        <f t="shared" si="717"/>
        <v>0</v>
      </c>
      <c r="SDB93" s="6">
        <f t="shared" si="717"/>
        <v>0</v>
      </c>
      <c r="SDC93" s="6">
        <f t="shared" si="717"/>
        <v>0</v>
      </c>
      <c r="SDD93" s="6">
        <f t="shared" si="717"/>
        <v>0</v>
      </c>
      <c r="SDE93" s="6">
        <f t="shared" si="717"/>
        <v>0</v>
      </c>
      <c r="SDF93" s="6">
        <f t="shared" si="717"/>
        <v>0</v>
      </c>
      <c r="SDG93" s="6">
        <f t="shared" si="717"/>
        <v>0</v>
      </c>
      <c r="SDH93" s="6">
        <f t="shared" si="717"/>
        <v>0</v>
      </c>
      <c r="SDI93" s="6">
        <f t="shared" si="717"/>
        <v>0</v>
      </c>
      <c r="SDJ93" s="6">
        <f t="shared" si="717"/>
        <v>0</v>
      </c>
      <c r="SDK93" s="6">
        <f t="shared" si="717"/>
        <v>0</v>
      </c>
      <c r="SDL93" s="6">
        <f t="shared" si="717"/>
        <v>0</v>
      </c>
      <c r="SDM93" s="6">
        <f t="shared" si="717"/>
        <v>0</v>
      </c>
      <c r="SDN93" s="6">
        <f t="shared" si="717"/>
        <v>0</v>
      </c>
      <c r="SDO93" s="6">
        <f t="shared" si="717"/>
        <v>0</v>
      </c>
      <c r="SDP93" s="6">
        <f t="shared" si="717"/>
        <v>0</v>
      </c>
      <c r="SDQ93" s="6">
        <f t="shared" si="717"/>
        <v>0</v>
      </c>
      <c r="SDR93" s="6">
        <f t="shared" si="717"/>
        <v>0</v>
      </c>
      <c r="SDS93" s="6">
        <f t="shared" si="717"/>
        <v>0</v>
      </c>
      <c r="SDT93" s="6">
        <f t="shared" si="717"/>
        <v>0</v>
      </c>
      <c r="SDU93" s="6">
        <f t="shared" si="717"/>
        <v>0</v>
      </c>
      <c r="SDV93" s="6">
        <f t="shared" si="717"/>
        <v>0</v>
      </c>
      <c r="SDW93" s="6">
        <f t="shared" si="717"/>
        <v>0</v>
      </c>
      <c r="SDX93" s="6">
        <f t="shared" si="717"/>
        <v>0</v>
      </c>
      <c r="SDY93" s="6">
        <f t="shared" si="717"/>
        <v>0</v>
      </c>
      <c r="SDZ93" s="6">
        <f t="shared" si="717"/>
        <v>0</v>
      </c>
      <c r="SEA93" s="6">
        <f t="shared" si="717"/>
        <v>0</v>
      </c>
      <c r="SEB93" s="6">
        <f t="shared" si="717"/>
        <v>0</v>
      </c>
      <c r="SEC93" s="6">
        <f t="shared" si="717"/>
        <v>0</v>
      </c>
      <c r="SED93" s="6">
        <f t="shared" si="717"/>
        <v>0</v>
      </c>
      <c r="SEE93" s="6">
        <f t="shared" si="717"/>
        <v>0</v>
      </c>
      <c r="SEF93" s="6">
        <f t="shared" si="717"/>
        <v>0</v>
      </c>
      <c r="SEG93" s="6">
        <f t="shared" si="717"/>
        <v>0</v>
      </c>
      <c r="SEH93" s="6">
        <f t="shared" si="717"/>
        <v>0</v>
      </c>
      <c r="SEI93" s="6">
        <f t="shared" si="717"/>
        <v>0</v>
      </c>
      <c r="SEJ93" s="6">
        <f t="shared" si="717"/>
        <v>0</v>
      </c>
      <c r="SEK93" s="6">
        <f t="shared" si="717"/>
        <v>0</v>
      </c>
      <c r="SEL93" s="6">
        <f t="shared" si="717"/>
        <v>0</v>
      </c>
      <c r="SEM93" s="6">
        <f t="shared" si="717"/>
        <v>0</v>
      </c>
      <c r="SEN93" s="6">
        <f t="shared" si="717"/>
        <v>0</v>
      </c>
      <c r="SEO93" s="6">
        <f t="shared" si="717"/>
        <v>0</v>
      </c>
      <c r="SEP93" s="6">
        <f t="shared" si="717"/>
        <v>0</v>
      </c>
      <c r="SEQ93" s="6">
        <f t="shared" si="717"/>
        <v>0</v>
      </c>
      <c r="SER93" s="6">
        <f t="shared" si="717"/>
        <v>0</v>
      </c>
      <c r="SES93" s="6">
        <f t="shared" si="717"/>
        <v>0</v>
      </c>
      <c r="SET93" s="6">
        <f t="shared" si="717"/>
        <v>0</v>
      </c>
      <c r="SEU93" s="6">
        <f t="shared" si="717"/>
        <v>0</v>
      </c>
      <c r="SEV93" s="6">
        <f t="shared" si="717"/>
        <v>0</v>
      </c>
      <c r="SEW93" s="6">
        <f t="shared" si="717"/>
        <v>0</v>
      </c>
      <c r="SEX93" s="6">
        <f t="shared" si="717"/>
        <v>0</v>
      </c>
      <c r="SEY93" s="6">
        <f t="shared" si="717"/>
        <v>0</v>
      </c>
      <c r="SEZ93" s="6">
        <f t="shared" si="717"/>
        <v>0</v>
      </c>
      <c r="SFA93" s="6">
        <f t="shared" si="717"/>
        <v>0</v>
      </c>
      <c r="SFB93" s="6">
        <f t="shared" si="717"/>
        <v>0</v>
      </c>
      <c r="SFC93" s="6">
        <f t="shared" si="717"/>
        <v>0</v>
      </c>
      <c r="SFD93" s="6">
        <f t="shared" si="717"/>
        <v>0</v>
      </c>
      <c r="SFE93" s="6">
        <f t="shared" si="717"/>
        <v>0</v>
      </c>
      <c r="SFF93" s="6">
        <f t="shared" si="717"/>
        <v>0</v>
      </c>
      <c r="SFG93" s="6">
        <f t="shared" si="717"/>
        <v>0</v>
      </c>
      <c r="SFH93" s="6">
        <f t="shared" si="717"/>
        <v>0</v>
      </c>
      <c r="SFI93" s="6">
        <f t="shared" si="717"/>
        <v>0</v>
      </c>
      <c r="SFJ93" s="6">
        <f t="shared" si="717"/>
        <v>0</v>
      </c>
      <c r="SFK93" s="6">
        <f t="shared" ref="SFK93:SHV93" si="718">SEW95</f>
        <v>0</v>
      </c>
      <c r="SFL93" s="6">
        <f t="shared" si="718"/>
        <v>0</v>
      </c>
      <c r="SFM93" s="6">
        <f t="shared" si="718"/>
        <v>0</v>
      </c>
      <c r="SFN93" s="6">
        <f t="shared" si="718"/>
        <v>0</v>
      </c>
      <c r="SFO93" s="6">
        <f t="shared" si="718"/>
        <v>0</v>
      </c>
      <c r="SFP93" s="6">
        <f t="shared" si="718"/>
        <v>0</v>
      </c>
      <c r="SFQ93" s="6">
        <f t="shared" si="718"/>
        <v>0</v>
      </c>
      <c r="SFR93" s="6">
        <f t="shared" si="718"/>
        <v>0</v>
      </c>
      <c r="SFS93" s="6">
        <f t="shared" si="718"/>
        <v>0</v>
      </c>
      <c r="SFT93" s="6">
        <f t="shared" si="718"/>
        <v>0</v>
      </c>
      <c r="SFU93" s="6">
        <f t="shared" si="718"/>
        <v>0</v>
      </c>
      <c r="SFV93" s="6">
        <f t="shared" si="718"/>
        <v>0</v>
      </c>
      <c r="SFW93" s="6">
        <f t="shared" si="718"/>
        <v>0</v>
      </c>
      <c r="SFX93" s="6">
        <f t="shared" si="718"/>
        <v>0</v>
      </c>
      <c r="SFY93" s="6">
        <f t="shared" si="718"/>
        <v>0</v>
      </c>
      <c r="SFZ93" s="6">
        <f t="shared" si="718"/>
        <v>0</v>
      </c>
      <c r="SGA93" s="6">
        <f t="shared" si="718"/>
        <v>0</v>
      </c>
      <c r="SGB93" s="6">
        <f t="shared" si="718"/>
        <v>0</v>
      </c>
      <c r="SGC93" s="6">
        <f t="shared" si="718"/>
        <v>0</v>
      </c>
      <c r="SGD93" s="6">
        <f t="shared" si="718"/>
        <v>0</v>
      </c>
      <c r="SGE93" s="6">
        <f t="shared" si="718"/>
        <v>0</v>
      </c>
      <c r="SGF93" s="6">
        <f t="shared" si="718"/>
        <v>0</v>
      </c>
      <c r="SGG93" s="6">
        <f t="shared" si="718"/>
        <v>0</v>
      </c>
      <c r="SGH93" s="6">
        <f t="shared" si="718"/>
        <v>0</v>
      </c>
      <c r="SGI93" s="6">
        <f t="shared" si="718"/>
        <v>0</v>
      </c>
      <c r="SGJ93" s="6">
        <f t="shared" si="718"/>
        <v>0</v>
      </c>
      <c r="SGK93" s="6">
        <f t="shared" si="718"/>
        <v>0</v>
      </c>
      <c r="SGL93" s="6">
        <f t="shared" si="718"/>
        <v>0</v>
      </c>
      <c r="SGM93" s="6">
        <f t="shared" si="718"/>
        <v>0</v>
      </c>
      <c r="SGN93" s="6">
        <f t="shared" si="718"/>
        <v>0</v>
      </c>
      <c r="SGO93" s="6">
        <f t="shared" si="718"/>
        <v>0</v>
      </c>
      <c r="SGP93" s="6">
        <f t="shared" si="718"/>
        <v>0</v>
      </c>
      <c r="SGQ93" s="6">
        <f t="shared" si="718"/>
        <v>0</v>
      </c>
      <c r="SGR93" s="6">
        <f t="shared" si="718"/>
        <v>0</v>
      </c>
      <c r="SGS93" s="6">
        <f t="shared" si="718"/>
        <v>0</v>
      </c>
      <c r="SGT93" s="6">
        <f t="shared" si="718"/>
        <v>0</v>
      </c>
      <c r="SGU93" s="6">
        <f t="shared" si="718"/>
        <v>0</v>
      </c>
      <c r="SGV93" s="6">
        <f t="shared" si="718"/>
        <v>0</v>
      </c>
      <c r="SGW93" s="6">
        <f t="shared" si="718"/>
        <v>0</v>
      </c>
      <c r="SGX93" s="6">
        <f t="shared" si="718"/>
        <v>0</v>
      </c>
      <c r="SGY93" s="6">
        <f t="shared" si="718"/>
        <v>0</v>
      </c>
      <c r="SGZ93" s="6">
        <f t="shared" si="718"/>
        <v>0</v>
      </c>
      <c r="SHA93" s="6">
        <f t="shared" si="718"/>
        <v>0</v>
      </c>
      <c r="SHB93" s="6">
        <f t="shared" si="718"/>
        <v>0</v>
      </c>
      <c r="SHC93" s="6">
        <f t="shared" si="718"/>
        <v>0</v>
      </c>
      <c r="SHD93" s="6">
        <f t="shared" si="718"/>
        <v>0</v>
      </c>
      <c r="SHE93" s="6">
        <f t="shared" si="718"/>
        <v>0</v>
      </c>
      <c r="SHF93" s="6">
        <f t="shared" si="718"/>
        <v>0</v>
      </c>
      <c r="SHG93" s="6">
        <f t="shared" si="718"/>
        <v>0</v>
      </c>
      <c r="SHH93" s="6">
        <f t="shared" si="718"/>
        <v>0</v>
      </c>
      <c r="SHI93" s="6">
        <f t="shared" si="718"/>
        <v>0</v>
      </c>
      <c r="SHJ93" s="6">
        <f t="shared" si="718"/>
        <v>0</v>
      </c>
      <c r="SHK93" s="6">
        <f t="shared" si="718"/>
        <v>0</v>
      </c>
      <c r="SHL93" s="6">
        <f t="shared" si="718"/>
        <v>0</v>
      </c>
      <c r="SHM93" s="6">
        <f t="shared" si="718"/>
        <v>0</v>
      </c>
      <c r="SHN93" s="6">
        <f t="shared" si="718"/>
        <v>0</v>
      </c>
      <c r="SHO93" s="6">
        <f t="shared" si="718"/>
        <v>0</v>
      </c>
      <c r="SHP93" s="6">
        <f t="shared" si="718"/>
        <v>0</v>
      </c>
      <c r="SHQ93" s="6">
        <f t="shared" si="718"/>
        <v>0</v>
      </c>
      <c r="SHR93" s="6">
        <f t="shared" si="718"/>
        <v>0</v>
      </c>
      <c r="SHS93" s="6">
        <f t="shared" si="718"/>
        <v>0</v>
      </c>
      <c r="SHT93" s="6">
        <f t="shared" si="718"/>
        <v>0</v>
      </c>
      <c r="SHU93" s="6">
        <f t="shared" si="718"/>
        <v>0</v>
      </c>
      <c r="SHV93" s="6">
        <f t="shared" si="718"/>
        <v>0</v>
      </c>
      <c r="SHW93" s="6">
        <f t="shared" ref="SHW93:SKH93" si="719">SHI95</f>
        <v>0</v>
      </c>
      <c r="SHX93" s="6">
        <f t="shared" si="719"/>
        <v>0</v>
      </c>
      <c r="SHY93" s="6">
        <f t="shared" si="719"/>
        <v>0</v>
      </c>
      <c r="SHZ93" s="6">
        <f t="shared" si="719"/>
        <v>0</v>
      </c>
      <c r="SIA93" s="6">
        <f t="shared" si="719"/>
        <v>0</v>
      </c>
      <c r="SIB93" s="6">
        <f t="shared" si="719"/>
        <v>0</v>
      </c>
      <c r="SIC93" s="6">
        <f t="shared" si="719"/>
        <v>0</v>
      </c>
      <c r="SID93" s="6">
        <f t="shared" si="719"/>
        <v>0</v>
      </c>
      <c r="SIE93" s="6">
        <f t="shared" si="719"/>
        <v>0</v>
      </c>
      <c r="SIF93" s="6">
        <f t="shared" si="719"/>
        <v>0</v>
      </c>
      <c r="SIG93" s="6">
        <f t="shared" si="719"/>
        <v>0</v>
      </c>
      <c r="SIH93" s="6">
        <f t="shared" si="719"/>
        <v>0</v>
      </c>
      <c r="SII93" s="6">
        <f t="shared" si="719"/>
        <v>0</v>
      </c>
      <c r="SIJ93" s="6">
        <f t="shared" si="719"/>
        <v>0</v>
      </c>
      <c r="SIK93" s="6">
        <f t="shared" si="719"/>
        <v>0</v>
      </c>
      <c r="SIL93" s="6">
        <f t="shared" si="719"/>
        <v>0</v>
      </c>
      <c r="SIM93" s="6">
        <f t="shared" si="719"/>
        <v>0</v>
      </c>
      <c r="SIN93" s="6">
        <f t="shared" si="719"/>
        <v>0</v>
      </c>
      <c r="SIO93" s="6">
        <f t="shared" si="719"/>
        <v>0</v>
      </c>
      <c r="SIP93" s="6">
        <f t="shared" si="719"/>
        <v>0</v>
      </c>
      <c r="SIQ93" s="6">
        <f t="shared" si="719"/>
        <v>0</v>
      </c>
      <c r="SIR93" s="6">
        <f t="shared" si="719"/>
        <v>0</v>
      </c>
      <c r="SIS93" s="6">
        <f t="shared" si="719"/>
        <v>0</v>
      </c>
      <c r="SIT93" s="6">
        <f t="shared" si="719"/>
        <v>0</v>
      </c>
      <c r="SIU93" s="6">
        <f t="shared" si="719"/>
        <v>0</v>
      </c>
      <c r="SIV93" s="6">
        <f t="shared" si="719"/>
        <v>0</v>
      </c>
      <c r="SIW93" s="6">
        <f t="shared" si="719"/>
        <v>0</v>
      </c>
      <c r="SIX93" s="6">
        <f t="shared" si="719"/>
        <v>0</v>
      </c>
      <c r="SIY93" s="6">
        <f t="shared" si="719"/>
        <v>0</v>
      </c>
      <c r="SIZ93" s="6">
        <f t="shared" si="719"/>
        <v>0</v>
      </c>
      <c r="SJA93" s="6">
        <f t="shared" si="719"/>
        <v>0</v>
      </c>
      <c r="SJB93" s="6">
        <f t="shared" si="719"/>
        <v>0</v>
      </c>
      <c r="SJC93" s="6">
        <f t="shared" si="719"/>
        <v>0</v>
      </c>
      <c r="SJD93" s="6">
        <f t="shared" si="719"/>
        <v>0</v>
      </c>
      <c r="SJE93" s="6">
        <f t="shared" si="719"/>
        <v>0</v>
      </c>
      <c r="SJF93" s="6">
        <f t="shared" si="719"/>
        <v>0</v>
      </c>
      <c r="SJG93" s="6">
        <f t="shared" si="719"/>
        <v>0</v>
      </c>
      <c r="SJH93" s="6">
        <f t="shared" si="719"/>
        <v>0</v>
      </c>
      <c r="SJI93" s="6">
        <f t="shared" si="719"/>
        <v>0</v>
      </c>
      <c r="SJJ93" s="6">
        <f t="shared" si="719"/>
        <v>0</v>
      </c>
      <c r="SJK93" s="6">
        <f t="shared" si="719"/>
        <v>0</v>
      </c>
      <c r="SJL93" s="6">
        <f t="shared" si="719"/>
        <v>0</v>
      </c>
      <c r="SJM93" s="6">
        <f t="shared" si="719"/>
        <v>0</v>
      </c>
      <c r="SJN93" s="6">
        <f t="shared" si="719"/>
        <v>0</v>
      </c>
      <c r="SJO93" s="6">
        <f t="shared" si="719"/>
        <v>0</v>
      </c>
      <c r="SJP93" s="6">
        <f t="shared" si="719"/>
        <v>0</v>
      </c>
      <c r="SJQ93" s="6">
        <f t="shared" si="719"/>
        <v>0</v>
      </c>
      <c r="SJR93" s="6">
        <f t="shared" si="719"/>
        <v>0</v>
      </c>
      <c r="SJS93" s="6">
        <f t="shared" si="719"/>
        <v>0</v>
      </c>
      <c r="SJT93" s="6">
        <f t="shared" si="719"/>
        <v>0</v>
      </c>
      <c r="SJU93" s="6">
        <f t="shared" si="719"/>
        <v>0</v>
      </c>
      <c r="SJV93" s="6">
        <f t="shared" si="719"/>
        <v>0</v>
      </c>
      <c r="SJW93" s="6">
        <f t="shared" si="719"/>
        <v>0</v>
      </c>
      <c r="SJX93" s="6">
        <f t="shared" si="719"/>
        <v>0</v>
      </c>
      <c r="SJY93" s="6">
        <f t="shared" si="719"/>
        <v>0</v>
      </c>
      <c r="SJZ93" s="6">
        <f t="shared" si="719"/>
        <v>0</v>
      </c>
      <c r="SKA93" s="6">
        <f t="shared" si="719"/>
        <v>0</v>
      </c>
      <c r="SKB93" s="6">
        <f t="shared" si="719"/>
        <v>0</v>
      </c>
      <c r="SKC93" s="6">
        <f t="shared" si="719"/>
        <v>0</v>
      </c>
      <c r="SKD93" s="6">
        <f t="shared" si="719"/>
        <v>0</v>
      </c>
      <c r="SKE93" s="6">
        <f t="shared" si="719"/>
        <v>0</v>
      </c>
      <c r="SKF93" s="6">
        <f t="shared" si="719"/>
        <v>0</v>
      </c>
      <c r="SKG93" s="6">
        <f t="shared" si="719"/>
        <v>0</v>
      </c>
      <c r="SKH93" s="6">
        <f t="shared" si="719"/>
        <v>0</v>
      </c>
      <c r="SKI93" s="6">
        <f t="shared" ref="SKI93:SMT93" si="720">SJU95</f>
        <v>0</v>
      </c>
      <c r="SKJ93" s="6">
        <f t="shared" si="720"/>
        <v>0</v>
      </c>
      <c r="SKK93" s="6">
        <f t="shared" si="720"/>
        <v>0</v>
      </c>
      <c r="SKL93" s="6">
        <f t="shared" si="720"/>
        <v>0</v>
      </c>
      <c r="SKM93" s="6">
        <f t="shared" si="720"/>
        <v>0</v>
      </c>
      <c r="SKN93" s="6">
        <f t="shared" si="720"/>
        <v>0</v>
      </c>
      <c r="SKO93" s="6">
        <f t="shared" si="720"/>
        <v>0</v>
      </c>
      <c r="SKP93" s="6">
        <f t="shared" si="720"/>
        <v>0</v>
      </c>
      <c r="SKQ93" s="6">
        <f t="shared" si="720"/>
        <v>0</v>
      </c>
      <c r="SKR93" s="6">
        <f t="shared" si="720"/>
        <v>0</v>
      </c>
      <c r="SKS93" s="6">
        <f t="shared" si="720"/>
        <v>0</v>
      </c>
      <c r="SKT93" s="6">
        <f t="shared" si="720"/>
        <v>0</v>
      </c>
      <c r="SKU93" s="6">
        <f t="shared" si="720"/>
        <v>0</v>
      </c>
      <c r="SKV93" s="6">
        <f t="shared" si="720"/>
        <v>0</v>
      </c>
      <c r="SKW93" s="6">
        <f t="shared" si="720"/>
        <v>0</v>
      </c>
      <c r="SKX93" s="6">
        <f t="shared" si="720"/>
        <v>0</v>
      </c>
      <c r="SKY93" s="6">
        <f t="shared" si="720"/>
        <v>0</v>
      </c>
      <c r="SKZ93" s="6">
        <f t="shared" si="720"/>
        <v>0</v>
      </c>
      <c r="SLA93" s="6">
        <f t="shared" si="720"/>
        <v>0</v>
      </c>
      <c r="SLB93" s="6">
        <f t="shared" si="720"/>
        <v>0</v>
      </c>
      <c r="SLC93" s="6">
        <f t="shared" si="720"/>
        <v>0</v>
      </c>
      <c r="SLD93" s="6">
        <f t="shared" si="720"/>
        <v>0</v>
      </c>
      <c r="SLE93" s="6">
        <f t="shared" si="720"/>
        <v>0</v>
      </c>
      <c r="SLF93" s="6">
        <f t="shared" si="720"/>
        <v>0</v>
      </c>
      <c r="SLG93" s="6">
        <f t="shared" si="720"/>
        <v>0</v>
      </c>
      <c r="SLH93" s="6">
        <f t="shared" si="720"/>
        <v>0</v>
      </c>
      <c r="SLI93" s="6">
        <f t="shared" si="720"/>
        <v>0</v>
      </c>
      <c r="SLJ93" s="6">
        <f t="shared" si="720"/>
        <v>0</v>
      </c>
      <c r="SLK93" s="6">
        <f t="shared" si="720"/>
        <v>0</v>
      </c>
      <c r="SLL93" s="6">
        <f t="shared" si="720"/>
        <v>0</v>
      </c>
      <c r="SLM93" s="6">
        <f t="shared" si="720"/>
        <v>0</v>
      </c>
      <c r="SLN93" s="6">
        <f t="shared" si="720"/>
        <v>0</v>
      </c>
      <c r="SLO93" s="6">
        <f t="shared" si="720"/>
        <v>0</v>
      </c>
      <c r="SLP93" s="6">
        <f t="shared" si="720"/>
        <v>0</v>
      </c>
      <c r="SLQ93" s="6">
        <f t="shared" si="720"/>
        <v>0</v>
      </c>
      <c r="SLR93" s="6">
        <f t="shared" si="720"/>
        <v>0</v>
      </c>
      <c r="SLS93" s="6">
        <f t="shared" si="720"/>
        <v>0</v>
      </c>
      <c r="SLT93" s="6">
        <f t="shared" si="720"/>
        <v>0</v>
      </c>
      <c r="SLU93" s="6">
        <f t="shared" si="720"/>
        <v>0</v>
      </c>
      <c r="SLV93" s="6">
        <f t="shared" si="720"/>
        <v>0</v>
      </c>
      <c r="SLW93" s="6">
        <f t="shared" si="720"/>
        <v>0</v>
      </c>
      <c r="SLX93" s="6">
        <f t="shared" si="720"/>
        <v>0</v>
      </c>
      <c r="SLY93" s="6">
        <f t="shared" si="720"/>
        <v>0</v>
      </c>
      <c r="SLZ93" s="6">
        <f t="shared" si="720"/>
        <v>0</v>
      </c>
      <c r="SMA93" s="6">
        <f t="shared" si="720"/>
        <v>0</v>
      </c>
      <c r="SMB93" s="6">
        <f t="shared" si="720"/>
        <v>0</v>
      </c>
      <c r="SMC93" s="6">
        <f t="shared" si="720"/>
        <v>0</v>
      </c>
      <c r="SMD93" s="6">
        <f t="shared" si="720"/>
        <v>0</v>
      </c>
      <c r="SME93" s="6">
        <f t="shared" si="720"/>
        <v>0</v>
      </c>
      <c r="SMF93" s="6">
        <f t="shared" si="720"/>
        <v>0</v>
      </c>
      <c r="SMG93" s="6">
        <f t="shared" si="720"/>
        <v>0</v>
      </c>
      <c r="SMH93" s="6">
        <f t="shared" si="720"/>
        <v>0</v>
      </c>
      <c r="SMI93" s="6">
        <f t="shared" si="720"/>
        <v>0</v>
      </c>
      <c r="SMJ93" s="6">
        <f t="shared" si="720"/>
        <v>0</v>
      </c>
      <c r="SMK93" s="6">
        <f t="shared" si="720"/>
        <v>0</v>
      </c>
      <c r="SML93" s="6">
        <f t="shared" si="720"/>
        <v>0</v>
      </c>
      <c r="SMM93" s="6">
        <f t="shared" si="720"/>
        <v>0</v>
      </c>
      <c r="SMN93" s="6">
        <f t="shared" si="720"/>
        <v>0</v>
      </c>
      <c r="SMO93" s="6">
        <f t="shared" si="720"/>
        <v>0</v>
      </c>
      <c r="SMP93" s="6">
        <f t="shared" si="720"/>
        <v>0</v>
      </c>
      <c r="SMQ93" s="6">
        <f t="shared" si="720"/>
        <v>0</v>
      </c>
      <c r="SMR93" s="6">
        <f t="shared" si="720"/>
        <v>0</v>
      </c>
      <c r="SMS93" s="6">
        <f t="shared" si="720"/>
        <v>0</v>
      </c>
      <c r="SMT93" s="6">
        <f t="shared" si="720"/>
        <v>0</v>
      </c>
      <c r="SMU93" s="6">
        <f t="shared" ref="SMU93:SPF93" si="721">SMG95</f>
        <v>0</v>
      </c>
      <c r="SMV93" s="6">
        <f t="shared" si="721"/>
        <v>0</v>
      </c>
      <c r="SMW93" s="6">
        <f t="shared" si="721"/>
        <v>0</v>
      </c>
      <c r="SMX93" s="6">
        <f t="shared" si="721"/>
        <v>0</v>
      </c>
      <c r="SMY93" s="6">
        <f t="shared" si="721"/>
        <v>0</v>
      </c>
      <c r="SMZ93" s="6">
        <f t="shared" si="721"/>
        <v>0</v>
      </c>
      <c r="SNA93" s="6">
        <f t="shared" si="721"/>
        <v>0</v>
      </c>
      <c r="SNB93" s="6">
        <f t="shared" si="721"/>
        <v>0</v>
      </c>
      <c r="SNC93" s="6">
        <f t="shared" si="721"/>
        <v>0</v>
      </c>
      <c r="SND93" s="6">
        <f t="shared" si="721"/>
        <v>0</v>
      </c>
      <c r="SNE93" s="6">
        <f t="shared" si="721"/>
        <v>0</v>
      </c>
      <c r="SNF93" s="6">
        <f t="shared" si="721"/>
        <v>0</v>
      </c>
      <c r="SNG93" s="6">
        <f t="shared" si="721"/>
        <v>0</v>
      </c>
      <c r="SNH93" s="6">
        <f t="shared" si="721"/>
        <v>0</v>
      </c>
      <c r="SNI93" s="6">
        <f t="shared" si="721"/>
        <v>0</v>
      </c>
      <c r="SNJ93" s="6">
        <f t="shared" si="721"/>
        <v>0</v>
      </c>
      <c r="SNK93" s="6">
        <f t="shared" si="721"/>
        <v>0</v>
      </c>
      <c r="SNL93" s="6">
        <f t="shared" si="721"/>
        <v>0</v>
      </c>
      <c r="SNM93" s="6">
        <f t="shared" si="721"/>
        <v>0</v>
      </c>
      <c r="SNN93" s="6">
        <f t="shared" si="721"/>
        <v>0</v>
      </c>
      <c r="SNO93" s="6">
        <f t="shared" si="721"/>
        <v>0</v>
      </c>
      <c r="SNP93" s="6">
        <f t="shared" si="721"/>
        <v>0</v>
      </c>
      <c r="SNQ93" s="6">
        <f t="shared" si="721"/>
        <v>0</v>
      </c>
      <c r="SNR93" s="6">
        <f t="shared" si="721"/>
        <v>0</v>
      </c>
      <c r="SNS93" s="6">
        <f t="shared" si="721"/>
        <v>0</v>
      </c>
      <c r="SNT93" s="6">
        <f t="shared" si="721"/>
        <v>0</v>
      </c>
      <c r="SNU93" s="6">
        <f t="shared" si="721"/>
        <v>0</v>
      </c>
      <c r="SNV93" s="6">
        <f t="shared" si="721"/>
        <v>0</v>
      </c>
      <c r="SNW93" s="6">
        <f t="shared" si="721"/>
        <v>0</v>
      </c>
      <c r="SNX93" s="6">
        <f t="shared" si="721"/>
        <v>0</v>
      </c>
      <c r="SNY93" s="6">
        <f t="shared" si="721"/>
        <v>0</v>
      </c>
      <c r="SNZ93" s="6">
        <f t="shared" si="721"/>
        <v>0</v>
      </c>
      <c r="SOA93" s="6">
        <f t="shared" si="721"/>
        <v>0</v>
      </c>
      <c r="SOB93" s="6">
        <f t="shared" si="721"/>
        <v>0</v>
      </c>
      <c r="SOC93" s="6">
        <f t="shared" si="721"/>
        <v>0</v>
      </c>
      <c r="SOD93" s="6">
        <f t="shared" si="721"/>
        <v>0</v>
      </c>
      <c r="SOE93" s="6">
        <f t="shared" si="721"/>
        <v>0</v>
      </c>
      <c r="SOF93" s="6">
        <f t="shared" si="721"/>
        <v>0</v>
      </c>
      <c r="SOG93" s="6">
        <f t="shared" si="721"/>
        <v>0</v>
      </c>
      <c r="SOH93" s="6">
        <f t="shared" si="721"/>
        <v>0</v>
      </c>
      <c r="SOI93" s="6">
        <f t="shared" si="721"/>
        <v>0</v>
      </c>
      <c r="SOJ93" s="6">
        <f t="shared" si="721"/>
        <v>0</v>
      </c>
      <c r="SOK93" s="6">
        <f t="shared" si="721"/>
        <v>0</v>
      </c>
      <c r="SOL93" s="6">
        <f t="shared" si="721"/>
        <v>0</v>
      </c>
      <c r="SOM93" s="6">
        <f t="shared" si="721"/>
        <v>0</v>
      </c>
      <c r="SON93" s="6">
        <f t="shared" si="721"/>
        <v>0</v>
      </c>
      <c r="SOO93" s="6">
        <f t="shared" si="721"/>
        <v>0</v>
      </c>
      <c r="SOP93" s="6">
        <f t="shared" si="721"/>
        <v>0</v>
      </c>
      <c r="SOQ93" s="6">
        <f t="shared" si="721"/>
        <v>0</v>
      </c>
      <c r="SOR93" s="6">
        <f t="shared" si="721"/>
        <v>0</v>
      </c>
      <c r="SOS93" s="6">
        <f t="shared" si="721"/>
        <v>0</v>
      </c>
      <c r="SOT93" s="6">
        <f t="shared" si="721"/>
        <v>0</v>
      </c>
      <c r="SOU93" s="6">
        <f t="shared" si="721"/>
        <v>0</v>
      </c>
      <c r="SOV93" s="6">
        <f t="shared" si="721"/>
        <v>0</v>
      </c>
      <c r="SOW93" s="6">
        <f t="shared" si="721"/>
        <v>0</v>
      </c>
      <c r="SOX93" s="6">
        <f t="shared" si="721"/>
        <v>0</v>
      </c>
      <c r="SOY93" s="6">
        <f t="shared" si="721"/>
        <v>0</v>
      </c>
      <c r="SOZ93" s="6">
        <f t="shared" si="721"/>
        <v>0</v>
      </c>
      <c r="SPA93" s="6">
        <f t="shared" si="721"/>
        <v>0</v>
      </c>
      <c r="SPB93" s="6">
        <f t="shared" si="721"/>
        <v>0</v>
      </c>
      <c r="SPC93" s="6">
        <f t="shared" si="721"/>
        <v>0</v>
      </c>
      <c r="SPD93" s="6">
        <f t="shared" si="721"/>
        <v>0</v>
      </c>
      <c r="SPE93" s="6">
        <f t="shared" si="721"/>
        <v>0</v>
      </c>
      <c r="SPF93" s="6">
        <f t="shared" si="721"/>
        <v>0</v>
      </c>
      <c r="SPG93" s="6">
        <f t="shared" ref="SPG93:SRR93" si="722">SOS95</f>
        <v>0</v>
      </c>
      <c r="SPH93" s="6">
        <f t="shared" si="722"/>
        <v>0</v>
      </c>
      <c r="SPI93" s="6">
        <f t="shared" si="722"/>
        <v>0</v>
      </c>
      <c r="SPJ93" s="6">
        <f t="shared" si="722"/>
        <v>0</v>
      </c>
      <c r="SPK93" s="6">
        <f t="shared" si="722"/>
        <v>0</v>
      </c>
      <c r="SPL93" s="6">
        <f t="shared" si="722"/>
        <v>0</v>
      </c>
      <c r="SPM93" s="6">
        <f t="shared" si="722"/>
        <v>0</v>
      </c>
      <c r="SPN93" s="6">
        <f t="shared" si="722"/>
        <v>0</v>
      </c>
      <c r="SPO93" s="6">
        <f t="shared" si="722"/>
        <v>0</v>
      </c>
      <c r="SPP93" s="6">
        <f t="shared" si="722"/>
        <v>0</v>
      </c>
      <c r="SPQ93" s="6">
        <f t="shared" si="722"/>
        <v>0</v>
      </c>
      <c r="SPR93" s="6">
        <f t="shared" si="722"/>
        <v>0</v>
      </c>
      <c r="SPS93" s="6">
        <f t="shared" si="722"/>
        <v>0</v>
      </c>
      <c r="SPT93" s="6">
        <f t="shared" si="722"/>
        <v>0</v>
      </c>
      <c r="SPU93" s="6">
        <f t="shared" si="722"/>
        <v>0</v>
      </c>
      <c r="SPV93" s="6">
        <f t="shared" si="722"/>
        <v>0</v>
      </c>
      <c r="SPW93" s="6">
        <f t="shared" si="722"/>
        <v>0</v>
      </c>
      <c r="SPX93" s="6">
        <f t="shared" si="722"/>
        <v>0</v>
      </c>
      <c r="SPY93" s="6">
        <f t="shared" si="722"/>
        <v>0</v>
      </c>
      <c r="SPZ93" s="6">
        <f t="shared" si="722"/>
        <v>0</v>
      </c>
      <c r="SQA93" s="6">
        <f t="shared" si="722"/>
        <v>0</v>
      </c>
      <c r="SQB93" s="6">
        <f t="shared" si="722"/>
        <v>0</v>
      </c>
      <c r="SQC93" s="6">
        <f t="shared" si="722"/>
        <v>0</v>
      </c>
      <c r="SQD93" s="6">
        <f t="shared" si="722"/>
        <v>0</v>
      </c>
      <c r="SQE93" s="6">
        <f t="shared" si="722"/>
        <v>0</v>
      </c>
      <c r="SQF93" s="6">
        <f t="shared" si="722"/>
        <v>0</v>
      </c>
      <c r="SQG93" s="6">
        <f t="shared" si="722"/>
        <v>0</v>
      </c>
      <c r="SQH93" s="6">
        <f t="shared" si="722"/>
        <v>0</v>
      </c>
      <c r="SQI93" s="6">
        <f t="shared" si="722"/>
        <v>0</v>
      </c>
      <c r="SQJ93" s="6">
        <f t="shared" si="722"/>
        <v>0</v>
      </c>
      <c r="SQK93" s="6">
        <f t="shared" si="722"/>
        <v>0</v>
      </c>
      <c r="SQL93" s="6">
        <f t="shared" si="722"/>
        <v>0</v>
      </c>
      <c r="SQM93" s="6">
        <f t="shared" si="722"/>
        <v>0</v>
      </c>
      <c r="SQN93" s="6">
        <f t="shared" si="722"/>
        <v>0</v>
      </c>
      <c r="SQO93" s="6">
        <f t="shared" si="722"/>
        <v>0</v>
      </c>
      <c r="SQP93" s="6">
        <f t="shared" si="722"/>
        <v>0</v>
      </c>
      <c r="SQQ93" s="6">
        <f t="shared" si="722"/>
        <v>0</v>
      </c>
      <c r="SQR93" s="6">
        <f t="shared" si="722"/>
        <v>0</v>
      </c>
      <c r="SQS93" s="6">
        <f t="shared" si="722"/>
        <v>0</v>
      </c>
      <c r="SQT93" s="6">
        <f t="shared" si="722"/>
        <v>0</v>
      </c>
      <c r="SQU93" s="6">
        <f t="shared" si="722"/>
        <v>0</v>
      </c>
      <c r="SQV93" s="6">
        <f t="shared" si="722"/>
        <v>0</v>
      </c>
      <c r="SQW93" s="6">
        <f t="shared" si="722"/>
        <v>0</v>
      </c>
      <c r="SQX93" s="6">
        <f t="shared" si="722"/>
        <v>0</v>
      </c>
      <c r="SQY93" s="6">
        <f t="shared" si="722"/>
        <v>0</v>
      </c>
      <c r="SQZ93" s="6">
        <f t="shared" si="722"/>
        <v>0</v>
      </c>
      <c r="SRA93" s="6">
        <f t="shared" si="722"/>
        <v>0</v>
      </c>
      <c r="SRB93" s="6">
        <f t="shared" si="722"/>
        <v>0</v>
      </c>
      <c r="SRC93" s="6">
        <f t="shared" si="722"/>
        <v>0</v>
      </c>
      <c r="SRD93" s="6">
        <f t="shared" si="722"/>
        <v>0</v>
      </c>
      <c r="SRE93" s="6">
        <f t="shared" si="722"/>
        <v>0</v>
      </c>
      <c r="SRF93" s="6">
        <f t="shared" si="722"/>
        <v>0</v>
      </c>
      <c r="SRG93" s="6">
        <f t="shared" si="722"/>
        <v>0</v>
      </c>
      <c r="SRH93" s="6">
        <f t="shared" si="722"/>
        <v>0</v>
      </c>
      <c r="SRI93" s="6">
        <f t="shared" si="722"/>
        <v>0</v>
      </c>
      <c r="SRJ93" s="6">
        <f t="shared" si="722"/>
        <v>0</v>
      </c>
      <c r="SRK93" s="6">
        <f t="shared" si="722"/>
        <v>0</v>
      </c>
      <c r="SRL93" s="6">
        <f t="shared" si="722"/>
        <v>0</v>
      </c>
      <c r="SRM93" s="6">
        <f t="shared" si="722"/>
        <v>0</v>
      </c>
      <c r="SRN93" s="6">
        <f t="shared" si="722"/>
        <v>0</v>
      </c>
      <c r="SRO93" s="6">
        <f t="shared" si="722"/>
        <v>0</v>
      </c>
      <c r="SRP93" s="6">
        <f t="shared" si="722"/>
        <v>0</v>
      </c>
      <c r="SRQ93" s="6">
        <f t="shared" si="722"/>
        <v>0</v>
      </c>
      <c r="SRR93" s="6">
        <f t="shared" si="722"/>
        <v>0</v>
      </c>
      <c r="SRS93" s="6">
        <f t="shared" ref="SRS93:SUD93" si="723">SRE95</f>
        <v>0</v>
      </c>
      <c r="SRT93" s="6">
        <f t="shared" si="723"/>
        <v>0</v>
      </c>
      <c r="SRU93" s="6">
        <f t="shared" si="723"/>
        <v>0</v>
      </c>
      <c r="SRV93" s="6">
        <f t="shared" si="723"/>
        <v>0</v>
      </c>
      <c r="SRW93" s="6">
        <f t="shared" si="723"/>
        <v>0</v>
      </c>
      <c r="SRX93" s="6">
        <f t="shared" si="723"/>
        <v>0</v>
      </c>
      <c r="SRY93" s="6">
        <f t="shared" si="723"/>
        <v>0</v>
      </c>
      <c r="SRZ93" s="6">
        <f t="shared" si="723"/>
        <v>0</v>
      </c>
      <c r="SSA93" s="6">
        <f t="shared" si="723"/>
        <v>0</v>
      </c>
      <c r="SSB93" s="6">
        <f t="shared" si="723"/>
        <v>0</v>
      </c>
      <c r="SSC93" s="6">
        <f t="shared" si="723"/>
        <v>0</v>
      </c>
      <c r="SSD93" s="6">
        <f t="shared" si="723"/>
        <v>0</v>
      </c>
      <c r="SSE93" s="6">
        <f t="shared" si="723"/>
        <v>0</v>
      </c>
      <c r="SSF93" s="6">
        <f t="shared" si="723"/>
        <v>0</v>
      </c>
      <c r="SSG93" s="6">
        <f t="shared" si="723"/>
        <v>0</v>
      </c>
      <c r="SSH93" s="6">
        <f t="shared" si="723"/>
        <v>0</v>
      </c>
      <c r="SSI93" s="6">
        <f t="shared" si="723"/>
        <v>0</v>
      </c>
      <c r="SSJ93" s="6">
        <f t="shared" si="723"/>
        <v>0</v>
      </c>
      <c r="SSK93" s="6">
        <f t="shared" si="723"/>
        <v>0</v>
      </c>
      <c r="SSL93" s="6">
        <f t="shared" si="723"/>
        <v>0</v>
      </c>
      <c r="SSM93" s="6">
        <f t="shared" si="723"/>
        <v>0</v>
      </c>
      <c r="SSN93" s="6">
        <f t="shared" si="723"/>
        <v>0</v>
      </c>
      <c r="SSO93" s="6">
        <f t="shared" si="723"/>
        <v>0</v>
      </c>
      <c r="SSP93" s="6">
        <f t="shared" si="723"/>
        <v>0</v>
      </c>
      <c r="SSQ93" s="6">
        <f t="shared" si="723"/>
        <v>0</v>
      </c>
      <c r="SSR93" s="6">
        <f t="shared" si="723"/>
        <v>0</v>
      </c>
      <c r="SSS93" s="6">
        <f t="shared" si="723"/>
        <v>0</v>
      </c>
      <c r="SST93" s="6">
        <f t="shared" si="723"/>
        <v>0</v>
      </c>
      <c r="SSU93" s="6">
        <f t="shared" si="723"/>
        <v>0</v>
      </c>
      <c r="SSV93" s="6">
        <f t="shared" si="723"/>
        <v>0</v>
      </c>
      <c r="SSW93" s="6">
        <f t="shared" si="723"/>
        <v>0</v>
      </c>
      <c r="SSX93" s="6">
        <f t="shared" si="723"/>
        <v>0</v>
      </c>
      <c r="SSY93" s="6">
        <f t="shared" si="723"/>
        <v>0</v>
      </c>
      <c r="SSZ93" s="6">
        <f t="shared" si="723"/>
        <v>0</v>
      </c>
      <c r="STA93" s="6">
        <f t="shared" si="723"/>
        <v>0</v>
      </c>
      <c r="STB93" s="6">
        <f t="shared" si="723"/>
        <v>0</v>
      </c>
      <c r="STC93" s="6">
        <f t="shared" si="723"/>
        <v>0</v>
      </c>
      <c r="STD93" s="6">
        <f t="shared" si="723"/>
        <v>0</v>
      </c>
      <c r="STE93" s="6">
        <f t="shared" si="723"/>
        <v>0</v>
      </c>
      <c r="STF93" s="6">
        <f t="shared" si="723"/>
        <v>0</v>
      </c>
      <c r="STG93" s="6">
        <f t="shared" si="723"/>
        <v>0</v>
      </c>
      <c r="STH93" s="6">
        <f t="shared" si="723"/>
        <v>0</v>
      </c>
      <c r="STI93" s="6">
        <f t="shared" si="723"/>
        <v>0</v>
      </c>
      <c r="STJ93" s="6">
        <f t="shared" si="723"/>
        <v>0</v>
      </c>
      <c r="STK93" s="6">
        <f t="shared" si="723"/>
        <v>0</v>
      </c>
      <c r="STL93" s="6">
        <f t="shared" si="723"/>
        <v>0</v>
      </c>
      <c r="STM93" s="6">
        <f t="shared" si="723"/>
        <v>0</v>
      </c>
      <c r="STN93" s="6">
        <f t="shared" si="723"/>
        <v>0</v>
      </c>
      <c r="STO93" s="6">
        <f t="shared" si="723"/>
        <v>0</v>
      </c>
      <c r="STP93" s="6">
        <f t="shared" si="723"/>
        <v>0</v>
      </c>
      <c r="STQ93" s="6">
        <f t="shared" si="723"/>
        <v>0</v>
      </c>
      <c r="STR93" s="6">
        <f t="shared" si="723"/>
        <v>0</v>
      </c>
      <c r="STS93" s="6">
        <f t="shared" si="723"/>
        <v>0</v>
      </c>
      <c r="STT93" s="6">
        <f t="shared" si="723"/>
        <v>0</v>
      </c>
      <c r="STU93" s="6">
        <f t="shared" si="723"/>
        <v>0</v>
      </c>
      <c r="STV93" s="6">
        <f t="shared" si="723"/>
        <v>0</v>
      </c>
      <c r="STW93" s="6">
        <f t="shared" si="723"/>
        <v>0</v>
      </c>
      <c r="STX93" s="6">
        <f t="shared" si="723"/>
        <v>0</v>
      </c>
      <c r="STY93" s="6">
        <f t="shared" si="723"/>
        <v>0</v>
      </c>
      <c r="STZ93" s="6">
        <f t="shared" si="723"/>
        <v>0</v>
      </c>
      <c r="SUA93" s="6">
        <f t="shared" si="723"/>
        <v>0</v>
      </c>
      <c r="SUB93" s="6">
        <f t="shared" si="723"/>
        <v>0</v>
      </c>
      <c r="SUC93" s="6">
        <f t="shared" si="723"/>
        <v>0</v>
      </c>
      <c r="SUD93" s="6">
        <f t="shared" si="723"/>
        <v>0</v>
      </c>
      <c r="SUE93" s="6">
        <f t="shared" ref="SUE93:SWP93" si="724">STQ95</f>
        <v>0</v>
      </c>
      <c r="SUF93" s="6">
        <f t="shared" si="724"/>
        <v>0</v>
      </c>
      <c r="SUG93" s="6">
        <f t="shared" si="724"/>
        <v>0</v>
      </c>
      <c r="SUH93" s="6">
        <f t="shared" si="724"/>
        <v>0</v>
      </c>
      <c r="SUI93" s="6">
        <f t="shared" si="724"/>
        <v>0</v>
      </c>
      <c r="SUJ93" s="6">
        <f t="shared" si="724"/>
        <v>0</v>
      </c>
      <c r="SUK93" s="6">
        <f t="shared" si="724"/>
        <v>0</v>
      </c>
      <c r="SUL93" s="6">
        <f t="shared" si="724"/>
        <v>0</v>
      </c>
      <c r="SUM93" s="6">
        <f t="shared" si="724"/>
        <v>0</v>
      </c>
      <c r="SUN93" s="6">
        <f t="shared" si="724"/>
        <v>0</v>
      </c>
      <c r="SUO93" s="6">
        <f t="shared" si="724"/>
        <v>0</v>
      </c>
      <c r="SUP93" s="6">
        <f t="shared" si="724"/>
        <v>0</v>
      </c>
      <c r="SUQ93" s="6">
        <f t="shared" si="724"/>
        <v>0</v>
      </c>
      <c r="SUR93" s="6">
        <f t="shared" si="724"/>
        <v>0</v>
      </c>
      <c r="SUS93" s="6">
        <f t="shared" si="724"/>
        <v>0</v>
      </c>
      <c r="SUT93" s="6">
        <f t="shared" si="724"/>
        <v>0</v>
      </c>
      <c r="SUU93" s="6">
        <f t="shared" si="724"/>
        <v>0</v>
      </c>
      <c r="SUV93" s="6">
        <f t="shared" si="724"/>
        <v>0</v>
      </c>
      <c r="SUW93" s="6">
        <f t="shared" si="724"/>
        <v>0</v>
      </c>
      <c r="SUX93" s="6">
        <f t="shared" si="724"/>
        <v>0</v>
      </c>
      <c r="SUY93" s="6">
        <f t="shared" si="724"/>
        <v>0</v>
      </c>
      <c r="SUZ93" s="6">
        <f t="shared" si="724"/>
        <v>0</v>
      </c>
      <c r="SVA93" s="6">
        <f t="shared" si="724"/>
        <v>0</v>
      </c>
      <c r="SVB93" s="6">
        <f t="shared" si="724"/>
        <v>0</v>
      </c>
      <c r="SVC93" s="6">
        <f t="shared" si="724"/>
        <v>0</v>
      </c>
      <c r="SVD93" s="6">
        <f t="shared" si="724"/>
        <v>0</v>
      </c>
      <c r="SVE93" s="6">
        <f t="shared" si="724"/>
        <v>0</v>
      </c>
      <c r="SVF93" s="6">
        <f t="shared" si="724"/>
        <v>0</v>
      </c>
      <c r="SVG93" s="6">
        <f t="shared" si="724"/>
        <v>0</v>
      </c>
      <c r="SVH93" s="6">
        <f t="shared" si="724"/>
        <v>0</v>
      </c>
      <c r="SVI93" s="6">
        <f t="shared" si="724"/>
        <v>0</v>
      </c>
      <c r="SVJ93" s="6">
        <f t="shared" si="724"/>
        <v>0</v>
      </c>
      <c r="SVK93" s="6">
        <f t="shared" si="724"/>
        <v>0</v>
      </c>
      <c r="SVL93" s="6">
        <f t="shared" si="724"/>
        <v>0</v>
      </c>
      <c r="SVM93" s="6">
        <f t="shared" si="724"/>
        <v>0</v>
      </c>
      <c r="SVN93" s="6">
        <f t="shared" si="724"/>
        <v>0</v>
      </c>
      <c r="SVO93" s="6">
        <f t="shared" si="724"/>
        <v>0</v>
      </c>
      <c r="SVP93" s="6">
        <f t="shared" si="724"/>
        <v>0</v>
      </c>
      <c r="SVQ93" s="6">
        <f t="shared" si="724"/>
        <v>0</v>
      </c>
      <c r="SVR93" s="6">
        <f t="shared" si="724"/>
        <v>0</v>
      </c>
      <c r="SVS93" s="6">
        <f t="shared" si="724"/>
        <v>0</v>
      </c>
      <c r="SVT93" s="6">
        <f t="shared" si="724"/>
        <v>0</v>
      </c>
      <c r="SVU93" s="6">
        <f t="shared" si="724"/>
        <v>0</v>
      </c>
      <c r="SVV93" s="6">
        <f t="shared" si="724"/>
        <v>0</v>
      </c>
      <c r="SVW93" s="6">
        <f t="shared" si="724"/>
        <v>0</v>
      </c>
      <c r="SVX93" s="6">
        <f t="shared" si="724"/>
        <v>0</v>
      </c>
      <c r="SVY93" s="6">
        <f t="shared" si="724"/>
        <v>0</v>
      </c>
      <c r="SVZ93" s="6">
        <f t="shared" si="724"/>
        <v>0</v>
      </c>
      <c r="SWA93" s="6">
        <f t="shared" si="724"/>
        <v>0</v>
      </c>
      <c r="SWB93" s="6">
        <f t="shared" si="724"/>
        <v>0</v>
      </c>
      <c r="SWC93" s="6">
        <f t="shared" si="724"/>
        <v>0</v>
      </c>
      <c r="SWD93" s="6">
        <f t="shared" si="724"/>
        <v>0</v>
      </c>
      <c r="SWE93" s="6">
        <f t="shared" si="724"/>
        <v>0</v>
      </c>
      <c r="SWF93" s="6">
        <f t="shared" si="724"/>
        <v>0</v>
      </c>
      <c r="SWG93" s="6">
        <f t="shared" si="724"/>
        <v>0</v>
      </c>
      <c r="SWH93" s="6">
        <f t="shared" si="724"/>
        <v>0</v>
      </c>
      <c r="SWI93" s="6">
        <f t="shared" si="724"/>
        <v>0</v>
      </c>
      <c r="SWJ93" s="6">
        <f t="shared" si="724"/>
        <v>0</v>
      </c>
      <c r="SWK93" s="6">
        <f t="shared" si="724"/>
        <v>0</v>
      </c>
      <c r="SWL93" s="6">
        <f t="shared" si="724"/>
        <v>0</v>
      </c>
      <c r="SWM93" s="6">
        <f t="shared" si="724"/>
        <v>0</v>
      </c>
      <c r="SWN93" s="6">
        <f t="shared" si="724"/>
        <v>0</v>
      </c>
      <c r="SWO93" s="6">
        <f t="shared" si="724"/>
        <v>0</v>
      </c>
      <c r="SWP93" s="6">
        <f t="shared" si="724"/>
        <v>0</v>
      </c>
      <c r="SWQ93" s="6">
        <f t="shared" ref="SWQ93:SZB93" si="725">SWC95</f>
        <v>0</v>
      </c>
      <c r="SWR93" s="6">
        <f t="shared" si="725"/>
        <v>0</v>
      </c>
      <c r="SWS93" s="6">
        <f t="shared" si="725"/>
        <v>0</v>
      </c>
      <c r="SWT93" s="6">
        <f t="shared" si="725"/>
        <v>0</v>
      </c>
      <c r="SWU93" s="6">
        <f t="shared" si="725"/>
        <v>0</v>
      </c>
      <c r="SWV93" s="6">
        <f t="shared" si="725"/>
        <v>0</v>
      </c>
      <c r="SWW93" s="6">
        <f t="shared" si="725"/>
        <v>0</v>
      </c>
      <c r="SWX93" s="6">
        <f t="shared" si="725"/>
        <v>0</v>
      </c>
      <c r="SWY93" s="6">
        <f t="shared" si="725"/>
        <v>0</v>
      </c>
      <c r="SWZ93" s="6">
        <f t="shared" si="725"/>
        <v>0</v>
      </c>
      <c r="SXA93" s="6">
        <f t="shared" si="725"/>
        <v>0</v>
      </c>
      <c r="SXB93" s="6">
        <f t="shared" si="725"/>
        <v>0</v>
      </c>
      <c r="SXC93" s="6">
        <f t="shared" si="725"/>
        <v>0</v>
      </c>
      <c r="SXD93" s="6">
        <f t="shared" si="725"/>
        <v>0</v>
      </c>
      <c r="SXE93" s="6">
        <f t="shared" si="725"/>
        <v>0</v>
      </c>
      <c r="SXF93" s="6">
        <f t="shared" si="725"/>
        <v>0</v>
      </c>
      <c r="SXG93" s="6">
        <f t="shared" si="725"/>
        <v>0</v>
      </c>
      <c r="SXH93" s="6">
        <f t="shared" si="725"/>
        <v>0</v>
      </c>
      <c r="SXI93" s="6">
        <f t="shared" si="725"/>
        <v>0</v>
      </c>
      <c r="SXJ93" s="6">
        <f t="shared" si="725"/>
        <v>0</v>
      </c>
      <c r="SXK93" s="6">
        <f t="shared" si="725"/>
        <v>0</v>
      </c>
      <c r="SXL93" s="6">
        <f t="shared" si="725"/>
        <v>0</v>
      </c>
      <c r="SXM93" s="6">
        <f t="shared" si="725"/>
        <v>0</v>
      </c>
      <c r="SXN93" s="6">
        <f t="shared" si="725"/>
        <v>0</v>
      </c>
      <c r="SXO93" s="6">
        <f t="shared" si="725"/>
        <v>0</v>
      </c>
      <c r="SXP93" s="6">
        <f t="shared" si="725"/>
        <v>0</v>
      </c>
      <c r="SXQ93" s="6">
        <f t="shared" si="725"/>
        <v>0</v>
      </c>
      <c r="SXR93" s="6">
        <f t="shared" si="725"/>
        <v>0</v>
      </c>
      <c r="SXS93" s="6">
        <f t="shared" si="725"/>
        <v>0</v>
      </c>
      <c r="SXT93" s="6">
        <f t="shared" si="725"/>
        <v>0</v>
      </c>
      <c r="SXU93" s="6">
        <f t="shared" si="725"/>
        <v>0</v>
      </c>
      <c r="SXV93" s="6">
        <f t="shared" si="725"/>
        <v>0</v>
      </c>
      <c r="SXW93" s="6">
        <f t="shared" si="725"/>
        <v>0</v>
      </c>
      <c r="SXX93" s="6">
        <f t="shared" si="725"/>
        <v>0</v>
      </c>
      <c r="SXY93" s="6">
        <f t="shared" si="725"/>
        <v>0</v>
      </c>
      <c r="SXZ93" s="6">
        <f t="shared" si="725"/>
        <v>0</v>
      </c>
      <c r="SYA93" s="6">
        <f t="shared" si="725"/>
        <v>0</v>
      </c>
      <c r="SYB93" s="6">
        <f t="shared" si="725"/>
        <v>0</v>
      </c>
      <c r="SYC93" s="6">
        <f t="shared" si="725"/>
        <v>0</v>
      </c>
      <c r="SYD93" s="6">
        <f t="shared" si="725"/>
        <v>0</v>
      </c>
      <c r="SYE93" s="6">
        <f t="shared" si="725"/>
        <v>0</v>
      </c>
      <c r="SYF93" s="6">
        <f t="shared" si="725"/>
        <v>0</v>
      </c>
      <c r="SYG93" s="6">
        <f t="shared" si="725"/>
        <v>0</v>
      </c>
      <c r="SYH93" s="6">
        <f t="shared" si="725"/>
        <v>0</v>
      </c>
      <c r="SYI93" s="6">
        <f t="shared" si="725"/>
        <v>0</v>
      </c>
      <c r="SYJ93" s="6">
        <f t="shared" si="725"/>
        <v>0</v>
      </c>
      <c r="SYK93" s="6">
        <f t="shared" si="725"/>
        <v>0</v>
      </c>
      <c r="SYL93" s="6">
        <f t="shared" si="725"/>
        <v>0</v>
      </c>
      <c r="SYM93" s="6">
        <f t="shared" si="725"/>
        <v>0</v>
      </c>
      <c r="SYN93" s="6">
        <f t="shared" si="725"/>
        <v>0</v>
      </c>
      <c r="SYO93" s="6">
        <f t="shared" si="725"/>
        <v>0</v>
      </c>
      <c r="SYP93" s="6">
        <f t="shared" si="725"/>
        <v>0</v>
      </c>
      <c r="SYQ93" s="6">
        <f t="shared" si="725"/>
        <v>0</v>
      </c>
      <c r="SYR93" s="6">
        <f t="shared" si="725"/>
        <v>0</v>
      </c>
      <c r="SYS93" s="6">
        <f t="shared" si="725"/>
        <v>0</v>
      </c>
      <c r="SYT93" s="6">
        <f t="shared" si="725"/>
        <v>0</v>
      </c>
      <c r="SYU93" s="6">
        <f t="shared" si="725"/>
        <v>0</v>
      </c>
      <c r="SYV93" s="6">
        <f t="shared" si="725"/>
        <v>0</v>
      </c>
      <c r="SYW93" s="6">
        <f t="shared" si="725"/>
        <v>0</v>
      </c>
      <c r="SYX93" s="6">
        <f t="shared" si="725"/>
        <v>0</v>
      </c>
      <c r="SYY93" s="6">
        <f t="shared" si="725"/>
        <v>0</v>
      </c>
      <c r="SYZ93" s="6">
        <f t="shared" si="725"/>
        <v>0</v>
      </c>
      <c r="SZA93" s="6">
        <f t="shared" si="725"/>
        <v>0</v>
      </c>
      <c r="SZB93" s="6">
        <f t="shared" si="725"/>
        <v>0</v>
      </c>
      <c r="SZC93" s="6">
        <f t="shared" ref="SZC93:TBN93" si="726">SYO95</f>
        <v>0</v>
      </c>
      <c r="SZD93" s="6">
        <f t="shared" si="726"/>
        <v>0</v>
      </c>
      <c r="SZE93" s="6">
        <f t="shared" si="726"/>
        <v>0</v>
      </c>
      <c r="SZF93" s="6">
        <f t="shared" si="726"/>
        <v>0</v>
      </c>
      <c r="SZG93" s="6">
        <f t="shared" si="726"/>
        <v>0</v>
      </c>
      <c r="SZH93" s="6">
        <f t="shared" si="726"/>
        <v>0</v>
      </c>
      <c r="SZI93" s="6">
        <f t="shared" si="726"/>
        <v>0</v>
      </c>
      <c r="SZJ93" s="6">
        <f t="shared" si="726"/>
        <v>0</v>
      </c>
      <c r="SZK93" s="6">
        <f t="shared" si="726"/>
        <v>0</v>
      </c>
      <c r="SZL93" s="6">
        <f t="shared" si="726"/>
        <v>0</v>
      </c>
      <c r="SZM93" s="6">
        <f t="shared" si="726"/>
        <v>0</v>
      </c>
      <c r="SZN93" s="6">
        <f t="shared" si="726"/>
        <v>0</v>
      </c>
      <c r="SZO93" s="6">
        <f t="shared" si="726"/>
        <v>0</v>
      </c>
      <c r="SZP93" s="6">
        <f t="shared" si="726"/>
        <v>0</v>
      </c>
      <c r="SZQ93" s="6">
        <f t="shared" si="726"/>
        <v>0</v>
      </c>
      <c r="SZR93" s="6">
        <f t="shared" si="726"/>
        <v>0</v>
      </c>
      <c r="SZS93" s="6">
        <f t="shared" si="726"/>
        <v>0</v>
      </c>
      <c r="SZT93" s="6">
        <f t="shared" si="726"/>
        <v>0</v>
      </c>
      <c r="SZU93" s="6">
        <f t="shared" si="726"/>
        <v>0</v>
      </c>
      <c r="SZV93" s="6">
        <f t="shared" si="726"/>
        <v>0</v>
      </c>
      <c r="SZW93" s="6">
        <f t="shared" si="726"/>
        <v>0</v>
      </c>
      <c r="SZX93" s="6">
        <f t="shared" si="726"/>
        <v>0</v>
      </c>
      <c r="SZY93" s="6">
        <f t="shared" si="726"/>
        <v>0</v>
      </c>
      <c r="SZZ93" s="6">
        <f t="shared" si="726"/>
        <v>0</v>
      </c>
      <c r="TAA93" s="6">
        <f t="shared" si="726"/>
        <v>0</v>
      </c>
      <c r="TAB93" s="6">
        <f t="shared" si="726"/>
        <v>0</v>
      </c>
      <c r="TAC93" s="6">
        <f t="shared" si="726"/>
        <v>0</v>
      </c>
      <c r="TAD93" s="6">
        <f t="shared" si="726"/>
        <v>0</v>
      </c>
      <c r="TAE93" s="6">
        <f t="shared" si="726"/>
        <v>0</v>
      </c>
      <c r="TAF93" s="6">
        <f t="shared" si="726"/>
        <v>0</v>
      </c>
      <c r="TAG93" s="6">
        <f t="shared" si="726"/>
        <v>0</v>
      </c>
      <c r="TAH93" s="6">
        <f t="shared" si="726"/>
        <v>0</v>
      </c>
      <c r="TAI93" s="6">
        <f t="shared" si="726"/>
        <v>0</v>
      </c>
      <c r="TAJ93" s="6">
        <f t="shared" si="726"/>
        <v>0</v>
      </c>
      <c r="TAK93" s="6">
        <f t="shared" si="726"/>
        <v>0</v>
      </c>
      <c r="TAL93" s="6">
        <f t="shared" si="726"/>
        <v>0</v>
      </c>
      <c r="TAM93" s="6">
        <f t="shared" si="726"/>
        <v>0</v>
      </c>
      <c r="TAN93" s="6">
        <f t="shared" si="726"/>
        <v>0</v>
      </c>
      <c r="TAO93" s="6">
        <f t="shared" si="726"/>
        <v>0</v>
      </c>
      <c r="TAP93" s="6">
        <f t="shared" si="726"/>
        <v>0</v>
      </c>
      <c r="TAQ93" s="6">
        <f t="shared" si="726"/>
        <v>0</v>
      </c>
      <c r="TAR93" s="6">
        <f t="shared" si="726"/>
        <v>0</v>
      </c>
      <c r="TAS93" s="6">
        <f t="shared" si="726"/>
        <v>0</v>
      </c>
      <c r="TAT93" s="6">
        <f t="shared" si="726"/>
        <v>0</v>
      </c>
      <c r="TAU93" s="6">
        <f t="shared" si="726"/>
        <v>0</v>
      </c>
      <c r="TAV93" s="6">
        <f t="shared" si="726"/>
        <v>0</v>
      </c>
      <c r="TAW93" s="6">
        <f t="shared" si="726"/>
        <v>0</v>
      </c>
      <c r="TAX93" s="6">
        <f t="shared" si="726"/>
        <v>0</v>
      </c>
      <c r="TAY93" s="6">
        <f t="shared" si="726"/>
        <v>0</v>
      </c>
      <c r="TAZ93" s="6">
        <f t="shared" si="726"/>
        <v>0</v>
      </c>
      <c r="TBA93" s="6">
        <f t="shared" si="726"/>
        <v>0</v>
      </c>
      <c r="TBB93" s="6">
        <f t="shared" si="726"/>
        <v>0</v>
      </c>
      <c r="TBC93" s="6">
        <f t="shared" si="726"/>
        <v>0</v>
      </c>
      <c r="TBD93" s="6">
        <f t="shared" si="726"/>
        <v>0</v>
      </c>
      <c r="TBE93" s="6">
        <f t="shared" si="726"/>
        <v>0</v>
      </c>
      <c r="TBF93" s="6">
        <f t="shared" si="726"/>
        <v>0</v>
      </c>
      <c r="TBG93" s="6">
        <f t="shared" si="726"/>
        <v>0</v>
      </c>
      <c r="TBH93" s="6">
        <f t="shared" si="726"/>
        <v>0</v>
      </c>
      <c r="TBI93" s="6">
        <f t="shared" si="726"/>
        <v>0</v>
      </c>
      <c r="TBJ93" s="6">
        <f t="shared" si="726"/>
        <v>0</v>
      </c>
      <c r="TBK93" s="6">
        <f t="shared" si="726"/>
        <v>0</v>
      </c>
      <c r="TBL93" s="6">
        <f t="shared" si="726"/>
        <v>0</v>
      </c>
      <c r="TBM93" s="6">
        <f t="shared" si="726"/>
        <v>0</v>
      </c>
      <c r="TBN93" s="6">
        <f t="shared" si="726"/>
        <v>0</v>
      </c>
      <c r="TBO93" s="6">
        <f t="shared" ref="TBO93:TDZ93" si="727">TBA95</f>
        <v>0</v>
      </c>
      <c r="TBP93" s="6">
        <f t="shared" si="727"/>
        <v>0</v>
      </c>
      <c r="TBQ93" s="6">
        <f t="shared" si="727"/>
        <v>0</v>
      </c>
      <c r="TBR93" s="6">
        <f t="shared" si="727"/>
        <v>0</v>
      </c>
      <c r="TBS93" s="6">
        <f t="shared" si="727"/>
        <v>0</v>
      </c>
      <c r="TBT93" s="6">
        <f t="shared" si="727"/>
        <v>0</v>
      </c>
      <c r="TBU93" s="6">
        <f t="shared" si="727"/>
        <v>0</v>
      </c>
      <c r="TBV93" s="6">
        <f t="shared" si="727"/>
        <v>0</v>
      </c>
      <c r="TBW93" s="6">
        <f t="shared" si="727"/>
        <v>0</v>
      </c>
      <c r="TBX93" s="6">
        <f t="shared" si="727"/>
        <v>0</v>
      </c>
      <c r="TBY93" s="6">
        <f t="shared" si="727"/>
        <v>0</v>
      </c>
      <c r="TBZ93" s="6">
        <f t="shared" si="727"/>
        <v>0</v>
      </c>
      <c r="TCA93" s="6">
        <f t="shared" si="727"/>
        <v>0</v>
      </c>
      <c r="TCB93" s="6">
        <f t="shared" si="727"/>
        <v>0</v>
      </c>
      <c r="TCC93" s="6">
        <f t="shared" si="727"/>
        <v>0</v>
      </c>
      <c r="TCD93" s="6">
        <f t="shared" si="727"/>
        <v>0</v>
      </c>
      <c r="TCE93" s="6">
        <f t="shared" si="727"/>
        <v>0</v>
      </c>
      <c r="TCF93" s="6">
        <f t="shared" si="727"/>
        <v>0</v>
      </c>
      <c r="TCG93" s="6">
        <f t="shared" si="727"/>
        <v>0</v>
      </c>
      <c r="TCH93" s="6">
        <f t="shared" si="727"/>
        <v>0</v>
      </c>
      <c r="TCI93" s="6">
        <f t="shared" si="727"/>
        <v>0</v>
      </c>
      <c r="TCJ93" s="6">
        <f t="shared" si="727"/>
        <v>0</v>
      </c>
      <c r="TCK93" s="6">
        <f t="shared" si="727"/>
        <v>0</v>
      </c>
      <c r="TCL93" s="6">
        <f t="shared" si="727"/>
        <v>0</v>
      </c>
      <c r="TCM93" s="6">
        <f t="shared" si="727"/>
        <v>0</v>
      </c>
      <c r="TCN93" s="6">
        <f t="shared" si="727"/>
        <v>0</v>
      </c>
      <c r="TCO93" s="6">
        <f t="shared" si="727"/>
        <v>0</v>
      </c>
      <c r="TCP93" s="6">
        <f t="shared" si="727"/>
        <v>0</v>
      </c>
      <c r="TCQ93" s="6">
        <f t="shared" si="727"/>
        <v>0</v>
      </c>
      <c r="TCR93" s="6">
        <f t="shared" si="727"/>
        <v>0</v>
      </c>
      <c r="TCS93" s="6">
        <f t="shared" si="727"/>
        <v>0</v>
      </c>
      <c r="TCT93" s="6">
        <f t="shared" si="727"/>
        <v>0</v>
      </c>
      <c r="TCU93" s="6">
        <f t="shared" si="727"/>
        <v>0</v>
      </c>
      <c r="TCV93" s="6">
        <f t="shared" si="727"/>
        <v>0</v>
      </c>
      <c r="TCW93" s="6">
        <f t="shared" si="727"/>
        <v>0</v>
      </c>
      <c r="TCX93" s="6">
        <f t="shared" si="727"/>
        <v>0</v>
      </c>
      <c r="TCY93" s="6">
        <f t="shared" si="727"/>
        <v>0</v>
      </c>
      <c r="TCZ93" s="6">
        <f t="shared" si="727"/>
        <v>0</v>
      </c>
      <c r="TDA93" s="6">
        <f t="shared" si="727"/>
        <v>0</v>
      </c>
      <c r="TDB93" s="6">
        <f t="shared" si="727"/>
        <v>0</v>
      </c>
      <c r="TDC93" s="6">
        <f t="shared" si="727"/>
        <v>0</v>
      </c>
      <c r="TDD93" s="6">
        <f t="shared" si="727"/>
        <v>0</v>
      </c>
      <c r="TDE93" s="6">
        <f t="shared" si="727"/>
        <v>0</v>
      </c>
      <c r="TDF93" s="6">
        <f t="shared" si="727"/>
        <v>0</v>
      </c>
      <c r="TDG93" s="6">
        <f t="shared" si="727"/>
        <v>0</v>
      </c>
      <c r="TDH93" s="6">
        <f t="shared" si="727"/>
        <v>0</v>
      </c>
      <c r="TDI93" s="6">
        <f t="shared" si="727"/>
        <v>0</v>
      </c>
      <c r="TDJ93" s="6">
        <f t="shared" si="727"/>
        <v>0</v>
      </c>
      <c r="TDK93" s="6">
        <f t="shared" si="727"/>
        <v>0</v>
      </c>
      <c r="TDL93" s="6">
        <f t="shared" si="727"/>
        <v>0</v>
      </c>
      <c r="TDM93" s="6">
        <f t="shared" si="727"/>
        <v>0</v>
      </c>
      <c r="TDN93" s="6">
        <f t="shared" si="727"/>
        <v>0</v>
      </c>
      <c r="TDO93" s="6">
        <f t="shared" si="727"/>
        <v>0</v>
      </c>
      <c r="TDP93" s="6">
        <f t="shared" si="727"/>
        <v>0</v>
      </c>
      <c r="TDQ93" s="6">
        <f t="shared" si="727"/>
        <v>0</v>
      </c>
      <c r="TDR93" s="6">
        <f t="shared" si="727"/>
        <v>0</v>
      </c>
      <c r="TDS93" s="6">
        <f t="shared" si="727"/>
        <v>0</v>
      </c>
      <c r="TDT93" s="6">
        <f t="shared" si="727"/>
        <v>0</v>
      </c>
      <c r="TDU93" s="6">
        <f t="shared" si="727"/>
        <v>0</v>
      </c>
      <c r="TDV93" s="6">
        <f t="shared" si="727"/>
        <v>0</v>
      </c>
      <c r="TDW93" s="6">
        <f t="shared" si="727"/>
        <v>0</v>
      </c>
      <c r="TDX93" s="6">
        <f t="shared" si="727"/>
        <v>0</v>
      </c>
      <c r="TDY93" s="6">
        <f t="shared" si="727"/>
        <v>0</v>
      </c>
      <c r="TDZ93" s="6">
        <f t="shared" si="727"/>
        <v>0</v>
      </c>
      <c r="TEA93" s="6">
        <f t="shared" ref="TEA93:TGL93" si="728">TDM95</f>
        <v>0</v>
      </c>
      <c r="TEB93" s="6">
        <f t="shared" si="728"/>
        <v>0</v>
      </c>
      <c r="TEC93" s="6">
        <f t="shared" si="728"/>
        <v>0</v>
      </c>
      <c r="TED93" s="6">
        <f t="shared" si="728"/>
        <v>0</v>
      </c>
      <c r="TEE93" s="6">
        <f t="shared" si="728"/>
        <v>0</v>
      </c>
      <c r="TEF93" s="6">
        <f t="shared" si="728"/>
        <v>0</v>
      </c>
      <c r="TEG93" s="6">
        <f t="shared" si="728"/>
        <v>0</v>
      </c>
      <c r="TEH93" s="6">
        <f t="shared" si="728"/>
        <v>0</v>
      </c>
      <c r="TEI93" s="6">
        <f t="shared" si="728"/>
        <v>0</v>
      </c>
      <c r="TEJ93" s="6">
        <f t="shared" si="728"/>
        <v>0</v>
      </c>
      <c r="TEK93" s="6">
        <f t="shared" si="728"/>
        <v>0</v>
      </c>
      <c r="TEL93" s="6">
        <f t="shared" si="728"/>
        <v>0</v>
      </c>
      <c r="TEM93" s="6">
        <f t="shared" si="728"/>
        <v>0</v>
      </c>
      <c r="TEN93" s="6">
        <f t="shared" si="728"/>
        <v>0</v>
      </c>
      <c r="TEO93" s="6">
        <f t="shared" si="728"/>
        <v>0</v>
      </c>
      <c r="TEP93" s="6">
        <f t="shared" si="728"/>
        <v>0</v>
      </c>
      <c r="TEQ93" s="6">
        <f t="shared" si="728"/>
        <v>0</v>
      </c>
      <c r="TER93" s="6">
        <f t="shared" si="728"/>
        <v>0</v>
      </c>
      <c r="TES93" s="6">
        <f t="shared" si="728"/>
        <v>0</v>
      </c>
      <c r="TET93" s="6">
        <f t="shared" si="728"/>
        <v>0</v>
      </c>
      <c r="TEU93" s="6">
        <f t="shared" si="728"/>
        <v>0</v>
      </c>
      <c r="TEV93" s="6">
        <f t="shared" si="728"/>
        <v>0</v>
      </c>
      <c r="TEW93" s="6">
        <f t="shared" si="728"/>
        <v>0</v>
      </c>
      <c r="TEX93" s="6">
        <f t="shared" si="728"/>
        <v>0</v>
      </c>
      <c r="TEY93" s="6">
        <f t="shared" si="728"/>
        <v>0</v>
      </c>
      <c r="TEZ93" s="6">
        <f t="shared" si="728"/>
        <v>0</v>
      </c>
      <c r="TFA93" s="6">
        <f t="shared" si="728"/>
        <v>0</v>
      </c>
      <c r="TFB93" s="6">
        <f t="shared" si="728"/>
        <v>0</v>
      </c>
      <c r="TFC93" s="6">
        <f t="shared" si="728"/>
        <v>0</v>
      </c>
      <c r="TFD93" s="6">
        <f t="shared" si="728"/>
        <v>0</v>
      </c>
      <c r="TFE93" s="6">
        <f t="shared" si="728"/>
        <v>0</v>
      </c>
      <c r="TFF93" s="6">
        <f t="shared" si="728"/>
        <v>0</v>
      </c>
      <c r="TFG93" s="6">
        <f t="shared" si="728"/>
        <v>0</v>
      </c>
      <c r="TFH93" s="6">
        <f t="shared" si="728"/>
        <v>0</v>
      </c>
      <c r="TFI93" s="6">
        <f t="shared" si="728"/>
        <v>0</v>
      </c>
      <c r="TFJ93" s="6">
        <f t="shared" si="728"/>
        <v>0</v>
      </c>
      <c r="TFK93" s="6">
        <f t="shared" si="728"/>
        <v>0</v>
      </c>
      <c r="TFL93" s="6">
        <f t="shared" si="728"/>
        <v>0</v>
      </c>
      <c r="TFM93" s="6">
        <f t="shared" si="728"/>
        <v>0</v>
      </c>
      <c r="TFN93" s="6">
        <f t="shared" si="728"/>
        <v>0</v>
      </c>
      <c r="TFO93" s="6">
        <f t="shared" si="728"/>
        <v>0</v>
      </c>
      <c r="TFP93" s="6">
        <f t="shared" si="728"/>
        <v>0</v>
      </c>
      <c r="TFQ93" s="6">
        <f t="shared" si="728"/>
        <v>0</v>
      </c>
      <c r="TFR93" s="6">
        <f t="shared" si="728"/>
        <v>0</v>
      </c>
      <c r="TFS93" s="6">
        <f t="shared" si="728"/>
        <v>0</v>
      </c>
      <c r="TFT93" s="6">
        <f t="shared" si="728"/>
        <v>0</v>
      </c>
      <c r="TFU93" s="6">
        <f t="shared" si="728"/>
        <v>0</v>
      </c>
      <c r="TFV93" s="6">
        <f t="shared" si="728"/>
        <v>0</v>
      </c>
      <c r="TFW93" s="6">
        <f t="shared" si="728"/>
        <v>0</v>
      </c>
      <c r="TFX93" s="6">
        <f t="shared" si="728"/>
        <v>0</v>
      </c>
      <c r="TFY93" s="6">
        <f t="shared" si="728"/>
        <v>0</v>
      </c>
      <c r="TFZ93" s="6">
        <f t="shared" si="728"/>
        <v>0</v>
      </c>
      <c r="TGA93" s="6">
        <f t="shared" si="728"/>
        <v>0</v>
      </c>
      <c r="TGB93" s="6">
        <f t="shared" si="728"/>
        <v>0</v>
      </c>
      <c r="TGC93" s="6">
        <f t="shared" si="728"/>
        <v>0</v>
      </c>
      <c r="TGD93" s="6">
        <f t="shared" si="728"/>
        <v>0</v>
      </c>
      <c r="TGE93" s="6">
        <f t="shared" si="728"/>
        <v>0</v>
      </c>
      <c r="TGF93" s="6">
        <f t="shared" si="728"/>
        <v>0</v>
      </c>
      <c r="TGG93" s="6">
        <f t="shared" si="728"/>
        <v>0</v>
      </c>
      <c r="TGH93" s="6">
        <f t="shared" si="728"/>
        <v>0</v>
      </c>
      <c r="TGI93" s="6">
        <f t="shared" si="728"/>
        <v>0</v>
      </c>
      <c r="TGJ93" s="6">
        <f t="shared" si="728"/>
        <v>0</v>
      </c>
      <c r="TGK93" s="6">
        <f t="shared" si="728"/>
        <v>0</v>
      </c>
      <c r="TGL93" s="6">
        <f t="shared" si="728"/>
        <v>0</v>
      </c>
      <c r="TGM93" s="6">
        <f t="shared" ref="TGM93:TIX93" si="729">TFY95</f>
        <v>0</v>
      </c>
      <c r="TGN93" s="6">
        <f t="shared" si="729"/>
        <v>0</v>
      </c>
      <c r="TGO93" s="6">
        <f t="shared" si="729"/>
        <v>0</v>
      </c>
      <c r="TGP93" s="6">
        <f t="shared" si="729"/>
        <v>0</v>
      </c>
      <c r="TGQ93" s="6">
        <f t="shared" si="729"/>
        <v>0</v>
      </c>
      <c r="TGR93" s="6">
        <f t="shared" si="729"/>
        <v>0</v>
      </c>
      <c r="TGS93" s="6">
        <f t="shared" si="729"/>
        <v>0</v>
      </c>
      <c r="TGT93" s="6">
        <f t="shared" si="729"/>
        <v>0</v>
      </c>
      <c r="TGU93" s="6">
        <f t="shared" si="729"/>
        <v>0</v>
      </c>
      <c r="TGV93" s="6">
        <f t="shared" si="729"/>
        <v>0</v>
      </c>
      <c r="TGW93" s="6">
        <f t="shared" si="729"/>
        <v>0</v>
      </c>
      <c r="TGX93" s="6">
        <f t="shared" si="729"/>
        <v>0</v>
      </c>
      <c r="TGY93" s="6">
        <f t="shared" si="729"/>
        <v>0</v>
      </c>
      <c r="TGZ93" s="6">
        <f t="shared" si="729"/>
        <v>0</v>
      </c>
      <c r="THA93" s="6">
        <f t="shared" si="729"/>
        <v>0</v>
      </c>
      <c r="THB93" s="6">
        <f t="shared" si="729"/>
        <v>0</v>
      </c>
      <c r="THC93" s="6">
        <f t="shared" si="729"/>
        <v>0</v>
      </c>
      <c r="THD93" s="6">
        <f t="shared" si="729"/>
        <v>0</v>
      </c>
      <c r="THE93" s="6">
        <f t="shared" si="729"/>
        <v>0</v>
      </c>
      <c r="THF93" s="6">
        <f t="shared" si="729"/>
        <v>0</v>
      </c>
      <c r="THG93" s="6">
        <f t="shared" si="729"/>
        <v>0</v>
      </c>
      <c r="THH93" s="6">
        <f t="shared" si="729"/>
        <v>0</v>
      </c>
      <c r="THI93" s="6">
        <f t="shared" si="729"/>
        <v>0</v>
      </c>
      <c r="THJ93" s="6">
        <f t="shared" si="729"/>
        <v>0</v>
      </c>
      <c r="THK93" s="6">
        <f t="shared" si="729"/>
        <v>0</v>
      </c>
      <c r="THL93" s="6">
        <f t="shared" si="729"/>
        <v>0</v>
      </c>
      <c r="THM93" s="6">
        <f t="shared" si="729"/>
        <v>0</v>
      </c>
      <c r="THN93" s="6">
        <f t="shared" si="729"/>
        <v>0</v>
      </c>
      <c r="THO93" s="6">
        <f t="shared" si="729"/>
        <v>0</v>
      </c>
      <c r="THP93" s="6">
        <f t="shared" si="729"/>
        <v>0</v>
      </c>
      <c r="THQ93" s="6">
        <f t="shared" si="729"/>
        <v>0</v>
      </c>
      <c r="THR93" s="6">
        <f t="shared" si="729"/>
        <v>0</v>
      </c>
      <c r="THS93" s="6">
        <f t="shared" si="729"/>
        <v>0</v>
      </c>
      <c r="THT93" s="6">
        <f t="shared" si="729"/>
        <v>0</v>
      </c>
      <c r="THU93" s="6">
        <f t="shared" si="729"/>
        <v>0</v>
      </c>
      <c r="THV93" s="6">
        <f t="shared" si="729"/>
        <v>0</v>
      </c>
      <c r="THW93" s="6">
        <f t="shared" si="729"/>
        <v>0</v>
      </c>
      <c r="THX93" s="6">
        <f t="shared" si="729"/>
        <v>0</v>
      </c>
      <c r="THY93" s="6">
        <f t="shared" si="729"/>
        <v>0</v>
      </c>
      <c r="THZ93" s="6">
        <f t="shared" si="729"/>
        <v>0</v>
      </c>
      <c r="TIA93" s="6">
        <f t="shared" si="729"/>
        <v>0</v>
      </c>
      <c r="TIB93" s="6">
        <f t="shared" si="729"/>
        <v>0</v>
      </c>
      <c r="TIC93" s="6">
        <f t="shared" si="729"/>
        <v>0</v>
      </c>
      <c r="TID93" s="6">
        <f t="shared" si="729"/>
        <v>0</v>
      </c>
      <c r="TIE93" s="6">
        <f t="shared" si="729"/>
        <v>0</v>
      </c>
      <c r="TIF93" s="6">
        <f t="shared" si="729"/>
        <v>0</v>
      </c>
      <c r="TIG93" s="6">
        <f t="shared" si="729"/>
        <v>0</v>
      </c>
      <c r="TIH93" s="6">
        <f t="shared" si="729"/>
        <v>0</v>
      </c>
      <c r="TII93" s="6">
        <f t="shared" si="729"/>
        <v>0</v>
      </c>
      <c r="TIJ93" s="6">
        <f t="shared" si="729"/>
        <v>0</v>
      </c>
      <c r="TIK93" s="6">
        <f t="shared" si="729"/>
        <v>0</v>
      </c>
      <c r="TIL93" s="6">
        <f t="shared" si="729"/>
        <v>0</v>
      </c>
      <c r="TIM93" s="6">
        <f t="shared" si="729"/>
        <v>0</v>
      </c>
      <c r="TIN93" s="6">
        <f t="shared" si="729"/>
        <v>0</v>
      </c>
      <c r="TIO93" s="6">
        <f t="shared" si="729"/>
        <v>0</v>
      </c>
      <c r="TIP93" s="6">
        <f t="shared" si="729"/>
        <v>0</v>
      </c>
      <c r="TIQ93" s="6">
        <f t="shared" si="729"/>
        <v>0</v>
      </c>
      <c r="TIR93" s="6">
        <f t="shared" si="729"/>
        <v>0</v>
      </c>
      <c r="TIS93" s="6">
        <f t="shared" si="729"/>
        <v>0</v>
      </c>
      <c r="TIT93" s="6">
        <f t="shared" si="729"/>
        <v>0</v>
      </c>
      <c r="TIU93" s="6">
        <f t="shared" si="729"/>
        <v>0</v>
      </c>
      <c r="TIV93" s="6">
        <f t="shared" si="729"/>
        <v>0</v>
      </c>
      <c r="TIW93" s="6">
        <f t="shared" si="729"/>
        <v>0</v>
      </c>
      <c r="TIX93" s="6">
        <f t="shared" si="729"/>
        <v>0</v>
      </c>
      <c r="TIY93" s="6">
        <f t="shared" ref="TIY93:TLJ93" si="730">TIK95</f>
        <v>0</v>
      </c>
      <c r="TIZ93" s="6">
        <f t="shared" si="730"/>
        <v>0</v>
      </c>
      <c r="TJA93" s="6">
        <f t="shared" si="730"/>
        <v>0</v>
      </c>
      <c r="TJB93" s="6">
        <f t="shared" si="730"/>
        <v>0</v>
      </c>
      <c r="TJC93" s="6">
        <f t="shared" si="730"/>
        <v>0</v>
      </c>
      <c r="TJD93" s="6">
        <f t="shared" si="730"/>
        <v>0</v>
      </c>
      <c r="TJE93" s="6">
        <f t="shared" si="730"/>
        <v>0</v>
      </c>
      <c r="TJF93" s="6">
        <f t="shared" si="730"/>
        <v>0</v>
      </c>
      <c r="TJG93" s="6">
        <f t="shared" si="730"/>
        <v>0</v>
      </c>
      <c r="TJH93" s="6">
        <f t="shared" si="730"/>
        <v>0</v>
      </c>
      <c r="TJI93" s="6">
        <f t="shared" si="730"/>
        <v>0</v>
      </c>
      <c r="TJJ93" s="6">
        <f t="shared" si="730"/>
        <v>0</v>
      </c>
      <c r="TJK93" s="6">
        <f t="shared" si="730"/>
        <v>0</v>
      </c>
      <c r="TJL93" s="6">
        <f t="shared" si="730"/>
        <v>0</v>
      </c>
      <c r="TJM93" s="6">
        <f t="shared" si="730"/>
        <v>0</v>
      </c>
      <c r="TJN93" s="6">
        <f t="shared" si="730"/>
        <v>0</v>
      </c>
      <c r="TJO93" s="6">
        <f t="shared" si="730"/>
        <v>0</v>
      </c>
      <c r="TJP93" s="6">
        <f t="shared" si="730"/>
        <v>0</v>
      </c>
      <c r="TJQ93" s="6">
        <f t="shared" si="730"/>
        <v>0</v>
      </c>
      <c r="TJR93" s="6">
        <f t="shared" si="730"/>
        <v>0</v>
      </c>
      <c r="TJS93" s="6">
        <f t="shared" si="730"/>
        <v>0</v>
      </c>
      <c r="TJT93" s="6">
        <f t="shared" si="730"/>
        <v>0</v>
      </c>
      <c r="TJU93" s="6">
        <f t="shared" si="730"/>
        <v>0</v>
      </c>
      <c r="TJV93" s="6">
        <f t="shared" si="730"/>
        <v>0</v>
      </c>
      <c r="TJW93" s="6">
        <f t="shared" si="730"/>
        <v>0</v>
      </c>
      <c r="TJX93" s="6">
        <f t="shared" si="730"/>
        <v>0</v>
      </c>
      <c r="TJY93" s="6">
        <f t="shared" si="730"/>
        <v>0</v>
      </c>
      <c r="TJZ93" s="6">
        <f t="shared" si="730"/>
        <v>0</v>
      </c>
      <c r="TKA93" s="6">
        <f t="shared" si="730"/>
        <v>0</v>
      </c>
      <c r="TKB93" s="6">
        <f t="shared" si="730"/>
        <v>0</v>
      </c>
      <c r="TKC93" s="6">
        <f t="shared" si="730"/>
        <v>0</v>
      </c>
      <c r="TKD93" s="6">
        <f t="shared" si="730"/>
        <v>0</v>
      </c>
      <c r="TKE93" s="6">
        <f t="shared" si="730"/>
        <v>0</v>
      </c>
      <c r="TKF93" s="6">
        <f t="shared" si="730"/>
        <v>0</v>
      </c>
      <c r="TKG93" s="6">
        <f t="shared" si="730"/>
        <v>0</v>
      </c>
      <c r="TKH93" s="6">
        <f t="shared" si="730"/>
        <v>0</v>
      </c>
      <c r="TKI93" s="6">
        <f t="shared" si="730"/>
        <v>0</v>
      </c>
      <c r="TKJ93" s="6">
        <f t="shared" si="730"/>
        <v>0</v>
      </c>
      <c r="TKK93" s="6">
        <f t="shared" si="730"/>
        <v>0</v>
      </c>
      <c r="TKL93" s="6">
        <f t="shared" si="730"/>
        <v>0</v>
      </c>
      <c r="TKM93" s="6">
        <f t="shared" si="730"/>
        <v>0</v>
      </c>
      <c r="TKN93" s="6">
        <f t="shared" si="730"/>
        <v>0</v>
      </c>
      <c r="TKO93" s="6">
        <f t="shared" si="730"/>
        <v>0</v>
      </c>
      <c r="TKP93" s="6">
        <f t="shared" si="730"/>
        <v>0</v>
      </c>
      <c r="TKQ93" s="6">
        <f t="shared" si="730"/>
        <v>0</v>
      </c>
      <c r="TKR93" s="6">
        <f t="shared" si="730"/>
        <v>0</v>
      </c>
      <c r="TKS93" s="6">
        <f t="shared" si="730"/>
        <v>0</v>
      </c>
      <c r="TKT93" s="6">
        <f t="shared" si="730"/>
        <v>0</v>
      </c>
      <c r="TKU93" s="6">
        <f t="shared" si="730"/>
        <v>0</v>
      </c>
      <c r="TKV93" s="6">
        <f t="shared" si="730"/>
        <v>0</v>
      </c>
      <c r="TKW93" s="6">
        <f t="shared" si="730"/>
        <v>0</v>
      </c>
      <c r="TKX93" s="6">
        <f t="shared" si="730"/>
        <v>0</v>
      </c>
      <c r="TKY93" s="6">
        <f t="shared" si="730"/>
        <v>0</v>
      </c>
      <c r="TKZ93" s="6">
        <f t="shared" si="730"/>
        <v>0</v>
      </c>
      <c r="TLA93" s="6">
        <f t="shared" si="730"/>
        <v>0</v>
      </c>
      <c r="TLB93" s="6">
        <f t="shared" si="730"/>
        <v>0</v>
      </c>
      <c r="TLC93" s="6">
        <f t="shared" si="730"/>
        <v>0</v>
      </c>
      <c r="TLD93" s="6">
        <f t="shared" si="730"/>
        <v>0</v>
      </c>
      <c r="TLE93" s="6">
        <f t="shared" si="730"/>
        <v>0</v>
      </c>
      <c r="TLF93" s="6">
        <f t="shared" si="730"/>
        <v>0</v>
      </c>
      <c r="TLG93" s="6">
        <f t="shared" si="730"/>
        <v>0</v>
      </c>
      <c r="TLH93" s="6">
        <f t="shared" si="730"/>
        <v>0</v>
      </c>
      <c r="TLI93" s="6">
        <f t="shared" si="730"/>
        <v>0</v>
      </c>
      <c r="TLJ93" s="6">
        <f t="shared" si="730"/>
        <v>0</v>
      </c>
      <c r="TLK93" s="6">
        <f t="shared" ref="TLK93:TNV93" si="731">TKW95</f>
        <v>0</v>
      </c>
      <c r="TLL93" s="6">
        <f t="shared" si="731"/>
        <v>0</v>
      </c>
      <c r="TLM93" s="6">
        <f t="shared" si="731"/>
        <v>0</v>
      </c>
      <c r="TLN93" s="6">
        <f t="shared" si="731"/>
        <v>0</v>
      </c>
      <c r="TLO93" s="6">
        <f t="shared" si="731"/>
        <v>0</v>
      </c>
      <c r="TLP93" s="6">
        <f t="shared" si="731"/>
        <v>0</v>
      </c>
      <c r="TLQ93" s="6">
        <f t="shared" si="731"/>
        <v>0</v>
      </c>
      <c r="TLR93" s="6">
        <f t="shared" si="731"/>
        <v>0</v>
      </c>
      <c r="TLS93" s="6">
        <f t="shared" si="731"/>
        <v>0</v>
      </c>
      <c r="TLT93" s="6">
        <f t="shared" si="731"/>
        <v>0</v>
      </c>
      <c r="TLU93" s="6">
        <f t="shared" si="731"/>
        <v>0</v>
      </c>
      <c r="TLV93" s="6">
        <f t="shared" si="731"/>
        <v>0</v>
      </c>
      <c r="TLW93" s="6">
        <f t="shared" si="731"/>
        <v>0</v>
      </c>
      <c r="TLX93" s="6">
        <f t="shared" si="731"/>
        <v>0</v>
      </c>
      <c r="TLY93" s="6">
        <f t="shared" si="731"/>
        <v>0</v>
      </c>
      <c r="TLZ93" s="6">
        <f t="shared" si="731"/>
        <v>0</v>
      </c>
      <c r="TMA93" s="6">
        <f t="shared" si="731"/>
        <v>0</v>
      </c>
      <c r="TMB93" s="6">
        <f t="shared" si="731"/>
        <v>0</v>
      </c>
      <c r="TMC93" s="6">
        <f t="shared" si="731"/>
        <v>0</v>
      </c>
      <c r="TMD93" s="6">
        <f t="shared" si="731"/>
        <v>0</v>
      </c>
      <c r="TME93" s="6">
        <f t="shared" si="731"/>
        <v>0</v>
      </c>
      <c r="TMF93" s="6">
        <f t="shared" si="731"/>
        <v>0</v>
      </c>
      <c r="TMG93" s="6">
        <f t="shared" si="731"/>
        <v>0</v>
      </c>
      <c r="TMH93" s="6">
        <f t="shared" si="731"/>
        <v>0</v>
      </c>
      <c r="TMI93" s="6">
        <f t="shared" si="731"/>
        <v>0</v>
      </c>
      <c r="TMJ93" s="6">
        <f t="shared" si="731"/>
        <v>0</v>
      </c>
      <c r="TMK93" s="6">
        <f t="shared" si="731"/>
        <v>0</v>
      </c>
      <c r="TML93" s="6">
        <f t="shared" si="731"/>
        <v>0</v>
      </c>
      <c r="TMM93" s="6">
        <f t="shared" si="731"/>
        <v>0</v>
      </c>
      <c r="TMN93" s="6">
        <f t="shared" si="731"/>
        <v>0</v>
      </c>
      <c r="TMO93" s="6">
        <f t="shared" si="731"/>
        <v>0</v>
      </c>
      <c r="TMP93" s="6">
        <f t="shared" si="731"/>
        <v>0</v>
      </c>
      <c r="TMQ93" s="6">
        <f t="shared" si="731"/>
        <v>0</v>
      </c>
      <c r="TMR93" s="6">
        <f t="shared" si="731"/>
        <v>0</v>
      </c>
      <c r="TMS93" s="6">
        <f t="shared" si="731"/>
        <v>0</v>
      </c>
      <c r="TMT93" s="6">
        <f t="shared" si="731"/>
        <v>0</v>
      </c>
      <c r="TMU93" s="6">
        <f t="shared" si="731"/>
        <v>0</v>
      </c>
      <c r="TMV93" s="6">
        <f t="shared" si="731"/>
        <v>0</v>
      </c>
      <c r="TMW93" s="6">
        <f t="shared" si="731"/>
        <v>0</v>
      </c>
      <c r="TMX93" s="6">
        <f t="shared" si="731"/>
        <v>0</v>
      </c>
      <c r="TMY93" s="6">
        <f t="shared" si="731"/>
        <v>0</v>
      </c>
      <c r="TMZ93" s="6">
        <f t="shared" si="731"/>
        <v>0</v>
      </c>
      <c r="TNA93" s="6">
        <f t="shared" si="731"/>
        <v>0</v>
      </c>
      <c r="TNB93" s="6">
        <f t="shared" si="731"/>
        <v>0</v>
      </c>
      <c r="TNC93" s="6">
        <f t="shared" si="731"/>
        <v>0</v>
      </c>
      <c r="TND93" s="6">
        <f t="shared" si="731"/>
        <v>0</v>
      </c>
      <c r="TNE93" s="6">
        <f t="shared" si="731"/>
        <v>0</v>
      </c>
      <c r="TNF93" s="6">
        <f t="shared" si="731"/>
        <v>0</v>
      </c>
      <c r="TNG93" s="6">
        <f t="shared" si="731"/>
        <v>0</v>
      </c>
      <c r="TNH93" s="6">
        <f t="shared" si="731"/>
        <v>0</v>
      </c>
      <c r="TNI93" s="6">
        <f t="shared" si="731"/>
        <v>0</v>
      </c>
      <c r="TNJ93" s="6">
        <f t="shared" si="731"/>
        <v>0</v>
      </c>
      <c r="TNK93" s="6">
        <f t="shared" si="731"/>
        <v>0</v>
      </c>
      <c r="TNL93" s="6">
        <f t="shared" si="731"/>
        <v>0</v>
      </c>
      <c r="TNM93" s="6">
        <f t="shared" si="731"/>
        <v>0</v>
      </c>
      <c r="TNN93" s="6">
        <f t="shared" si="731"/>
        <v>0</v>
      </c>
      <c r="TNO93" s="6">
        <f t="shared" si="731"/>
        <v>0</v>
      </c>
      <c r="TNP93" s="6">
        <f t="shared" si="731"/>
        <v>0</v>
      </c>
      <c r="TNQ93" s="6">
        <f t="shared" si="731"/>
        <v>0</v>
      </c>
      <c r="TNR93" s="6">
        <f t="shared" si="731"/>
        <v>0</v>
      </c>
      <c r="TNS93" s="6">
        <f t="shared" si="731"/>
        <v>0</v>
      </c>
      <c r="TNT93" s="6">
        <f t="shared" si="731"/>
        <v>0</v>
      </c>
      <c r="TNU93" s="6">
        <f t="shared" si="731"/>
        <v>0</v>
      </c>
      <c r="TNV93" s="6">
        <f t="shared" si="731"/>
        <v>0</v>
      </c>
      <c r="TNW93" s="6">
        <f t="shared" ref="TNW93:TQH93" si="732">TNI95</f>
        <v>0</v>
      </c>
      <c r="TNX93" s="6">
        <f t="shared" si="732"/>
        <v>0</v>
      </c>
      <c r="TNY93" s="6">
        <f t="shared" si="732"/>
        <v>0</v>
      </c>
      <c r="TNZ93" s="6">
        <f t="shared" si="732"/>
        <v>0</v>
      </c>
      <c r="TOA93" s="6">
        <f t="shared" si="732"/>
        <v>0</v>
      </c>
      <c r="TOB93" s="6">
        <f t="shared" si="732"/>
        <v>0</v>
      </c>
      <c r="TOC93" s="6">
        <f t="shared" si="732"/>
        <v>0</v>
      </c>
      <c r="TOD93" s="6">
        <f t="shared" si="732"/>
        <v>0</v>
      </c>
      <c r="TOE93" s="6">
        <f t="shared" si="732"/>
        <v>0</v>
      </c>
      <c r="TOF93" s="6">
        <f t="shared" si="732"/>
        <v>0</v>
      </c>
      <c r="TOG93" s="6">
        <f t="shared" si="732"/>
        <v>0</v>
      </c>
      <c r="TOH93" s="6">
        <f t="shared" si="732"/>
        <v>0</v>
      </c>
      <c r="TOI93" s="6">
        <f t="shared" si="732"/>
        <v>0</v>
      </c>
      <c r="TOJ93" s="6">
        <f t="shared" si="732"/>
        <v>0</v>
      </c>
      <c r="TOK93" s="6">
        <f t="shared" si="732"/>
        <v>0</v>
      </c>
      <c r="TOL93" s="6">
        <f t="shared" si="732"/>
        <v>0</v>
      </c>
      <c r="TOM93" s="6">
        <f t="shared" si="732"/>
        <v>0</v>
      </c>
      <c r="TON93" s="6">
        <f t="shared" si="732"/>
        <v>0</v>
      </c>
      <c r="TOO93" s="6">
        <f t="shared" si="732"/>
        <v>0</v>
      </c>
      <c r="TOP93" s="6">
        <f t="shared" si="732"/>
        <v>0</v>
      </c>
      <c r="TOQ93" s="6">
        <f t="shared" si="732"/>
        <v>0</v>
      </c>
      <c r="TOR93" s="6">
        <f t="shared" si="732"/>
        <v>0</v>
      </c>
      <c r="TOS93" s="6">
        <f t="shared" si="732"/>
        <v>0</v>
      </c>
      <c r="TOT93" s="6">
        <f t="shared" si="732"/>
        <v>0</v>
      </c>
      <c r="TOU93" s="6">
        <f t="shared" si="732"/>
        <v>0</v>
      </c>
      <c r="TOV93" s="6">
        <f t="shared" si="732"/>
        <v>0</v>
      </c>
      <c r="TOW93" s="6">
        <f t="shared" si="732"/>
        <v>0</v>
      </c>
      <c r="TOX93" s="6">
        <f t="shared" si="732"/>
        <v>0</v>
      </c>
      <c r="TOY93" s="6">
        <f t="shared" si="732"/>
        <v>0</v>
      </c>
      <c r="TOZ93" s="6">
        <f t="shared" si="732"/>
        <v>0</v>
      </c>
      <c r="TPA93" s="6">
        <f t="shared" si="732"/>
        <v>0</v>
      </c>
      <c r="TPB93" s="6">
        <f t="shared" si="732"/>
        <v>0</v>
      </c>
      <c r="TPC93" s="6">
        <f t="shared" si="732"/>
        <v>0</v>
      </c>
      <c r="TPD93" s="6">
        <f t="shared" si="732"/>
        <v>0</v>
      </c>
      <c r="TPE93" s="6">
        <f t="shared" si="732"/>
        <v>0</v>
      </c>
      <c r="TPF93" s="6">
        <f t="shared" si="732"/>
        <v>0</v>
      </c>
      <c r="TPG93" s="6">
        <f t="shared" si="732"/>
        <v>0</v>
      </c>
      <c r="TPH93" s="6">
        <f t="shared" si="732"/>
        <v>0</v>
      </c>
      <c r="TPI93" s="6">
        <f t="shared" si="732"/>
        <v>0</v>
      </c>
      <c r="TPJ93" s="6">
        <f t="shared" si="732"/>
        <v>0</v>
      </c>
      <c r="TPK93" s="6">
        <f t="shared" si="732"/>
        <v>0</v>
      </c>
      <c r="TPL93" s="6">
        <f t="shared" si="732"/>
        <v>0</v>
      </c>
      <c r="TPM93" s="6">
        <f t="shared" si="732"/>
        <v>0</v>
      </c>
      <c r="TPN93" s="6">
        <f t="shared" si="732"/>
        <v>0</v>
      </c>
      <c r="TPO93" s="6">
        <f t="shared" si="732"/>
        <v>0</v>
      </c>
      <c r="TPP93" s="6">
        <f t="shared" si="732"/>
        <v>0</v>
      </c>
      <c r="TPQ93" s="6">
        <f t="shared" si="732"/>
        <v>0</v>
      </c>
      <c r="TPR93" s="6">
        <f t="shared" si="732"/>
        <v>0</v>
      </c>
      <c r="TPS93" s="6">
        <f t="shared" si="732"/>
        <v>0</v>
      </c>
      <c r="TPT93" s="6">
        <f t="shared" si="732"/>
        <v>0</v>
      </c>
      <c r="TPU93" s="6">
        <f t="shared" si="732"/>
        <v>0</v>
      </c>
      <c r="TPV93" s="6">
        <f t="shared" si="732"/>
        <v>0</v>
      </c>
      <c r="TPW93" s="6">
        <f t="shared" si="732"/>
        <v>0</v>
      </c>
      <c r="TPX93" s="6">
        <f t="shared" si="732"/>
        <v>0</v>
      </c>
      <c r="TPY93" s="6">
        <f t="shared" si="732"/>
        <v>0</v>
      </c>
      <c r="TPZ93" s="6">
        <f t="shared" si="732"/>
        <v>0</v>
      </c>
      <c r="TQA93" s="6">
        <f t="shared" si="732"/>
        <v>0</v>
      </c>
      <c r="TQB93" s="6">
        <f t="shared" si="732"/>
        <v>0</v>
      </c>
      <c r="TQC93" s="6">
        <f t="shared" si="732"/>
        <v>0</v>
      </c>
      <c r="TQD93" s="6">
        <f t="shared" si="732"/>
        <v>0</v>
      </c>
      <c r="TQE93" s="6">
        <f t="shared" si="732"/>
        <v>0</v>
      </c>
      <c r="TQF93" s="6">
        <f t="shared" si="732"/>
        <v>0</v>
      </c>
      <c r="TQG93" s="6">
        <f t="shared" si="732"/>
        <v>0</v>
      </c>
      <c r="TQH93" s="6">
        <f t="shared" si="732"/>
        <v>0</v>
      </c>
      <c r="TQI93" s="6">
        <f t="shared" ref="TQI93:TST93" si="733">TPU95</f>
        <v>0</v>
      </c>
      <c r="TQJ93" s="6">
        <f t="shared" si="733"/>
        <v>0</v>
      </c>
      <c r="TQK93" s="6">
        <f t="shared" si="733"/>
        <v>0</v>
      </c>
      <c r="TQL93" s="6">
        <f t="shared" si="733"/>
        <v>0</v>
      </c>
      <c r="TQM93" s="6">
        <f t="shared" si="733"/>
        <v>0</v>
      </c>
      <c r="TQN93" s="6">
        <f t="shared" si="733"/>
        <v>0</v>
      </c>
      <c r="TQO93" s="6">
        <f t="shared" si="733"/>
        <v>0</v>
      </c>
      <c r="TQP93" s="6">
        <f t="shared" si="733"/>
        <v>0</v>
      </c>
      <c r="TQQ93" s="6">
        <f t="shared" si="733"/>
        <v>0</v>
      </c>
      <c r="TQR93" s="6">
        <f t="shared" si="733"/>
        <v>0</v>
      </c>
      <c r="TQS93" s="6">
        <f t="shared" si="733"/>
        <v>0</v>
      </c>
      <c r="TQT93" s="6">
        <f t="shared" si="733"/>
        <v>0</v>
      </c>
      <c r="TQU93" s="6">
        <f t="shared" si="733"/>
        <v>0</v>
      </c>
      <c r="TQV93" s="6">
        <f t="shared" si="733"/>
        <v>0</v>
      </c>
      <c r="TQW93" s="6">
        <f t="shared" si="733"/>
        <v>0</v>
      </c>
      <c r="TQX93" s="6">
        <f t="shared" si="733"/>
        <v>0</v>
      </c>
      <c r="TQY93" s="6">
        <f t="shared" si="733"/>
        <v>0</v>
      </c>
      <c r="TQZ93" s="6">
        <f t="shared" si="733"/>
        <v>0</v>
      </c>
      <c r="TRA93" s="6">
        <f t="shared" si="733"/>
        <v>0</v>
      </c>
      <c r="TRB93" s="6">
        <f t="shared" si="733"/>
        <v>0</v>
      </c>
      <c r="TRC93" s="6">
        <f t="shared" si="733"/>
        <v>0</v>
      </c>
      <c r="TRD93" s="6">
        <f t="shared" si="733"/>
        <v>0</v>
      </c>
      <c r="TRE93" s="6">
        <f t="shared" si="733"/>
        <v>0</v>
      </c>
      <c r="TRF93" s="6">
        <f t="shared" si="733"/>
        <v>0</v>
      </c>
      <c r="TRG93" s="6">
        <f t="shared" si="733"/>
        <v>0</v>
      </c>
      <c r="TRH93" s="6">
        <f t="shared" si="733"/>
        <v>0</v>
      </c>
      <c r="TRI93" s="6">
        <f t="shared" si="733"/>
        <v>0</v>
      </c>
      <c r="TRJ93" s="6">
        <f t="shared" si="733"/>
        <v>0</v>
      </c>
      <c r="TRK93" s="6">
        <f t="shared" si="733"/>
        <v>0</v>
      </c>
      <c r="TRL93" s="6">
        <f t="shared" si="733"/>
        <v>0</v>
      </c>
      <c r="TRM93" s="6">
        <f t="shared" si="733"/>
        <v>0</v>
      </c>
      <c r="TRN93" s="6">
        <f t="shared" si="733"/>
        <v>0</v>
      </c>
      <c r="TRO93" s="6">
        <f t="shared" si="733"/>
        <v>0</v>
      </c>
      <c r="TRP93" s="6">
        <f t="shared" si="733"/>
        <v>0</v>
      </c>
      <c r="TRQ93" s="6">
        <f t="shared" si="733"/>
        <v>0</v>
      </c>
      <c r="TRR93" s="6">
        <f t="shared" si="733"/>
        <v>0</v>
      </c>
      <c r="TRS93" s="6">
        <f t="shared" si="733"/>
        <v>0</v>
      </c>
      <c r="TRT93" s="6">
        <f t="shared" si="733"/>
        <v>0</v>
      </c>
      <c r="TRU93" s="6">
        <f t="shared" si="733"/>
        <v>0</v>
      </c>
      <c r="TRV93" s="6">
        <f t="shared" si="733"/>
        <v>0</v>
      </c>
      <c r="TRW93" s="6">
        <f t="shared" si="733"/>
        <v>0</v>
      </c>
      <c r="TRX93" s="6">
        <f t="shared" si="733"/>
        <v>0</v>
      </c>
      <c r="TRY93" s="6">
        <f t="shared" si="733"/>
        <v>0</v>
      </c>
      <c r="TRZ93" s="6">
        <f t="shared" si="733"/>
        <v>0</v>
      </c>
      <c r="TSA93" s="6">
        <f t="shared" si="733"/>
        <v>0</v>
      </c>
      <c r="TSB93" s="6">
        <f t="shared" si="733"/>
        <v>0</v>
      </c>
      <c r="TSC93" s="6">
        <f t="shared" si="733"/>
        <v>0</v>
      </c>
      <c r="TSD93" s="6">
        <f t="shared" si="733"/>
        <v>0</v>
      </c>
      <c r="TSE93" s="6">
        <f t="shared" si="733"/>
        <v>0</v>
      </c>
      <c r="TSF93" s="6">
        <f t="shared" si="733"/>
        <v>0</v>
      </c>
      <c r="TSG93" s="6">
        <f t="shared" si="733"/>
        <v>0</v>
      </c>
      <c r="TSH93" s="6">
        <f t="shared" si="733"/>
        <v>0</v>
      </c>
      <c r="TSI93" s="6">
        <f t="shared" si="733"/>
        <v>0</v>
      </c>
      <c r="TSJ93" s="6">
        <f t="shared" si="733"/>
        <v>0</v>
      </c>
      <c r="TSK93" s="6">
        <f t="shared" si="733"/>
        <v>0</v>
      </c>
      <c r="TSL93" s="6">
        <f t="shared" si="733"/>
        <v>0</v>
      </c>
      <c r="TSM93" s="6">
        <f t="shared" si="733"/>
        <v>0</v>
      </c>
      <c r="TSN93" s="6">
        <f t="shared" si="733"/>
        <v>0</v>
      </c>
      <c r="TSO93" s="6">
        <f t="shared" si="733"/>
        <v>0</v>
      </c>
      <c r="TSP93" s="6">
        <f t="shared" si="733"/>
        <v>0</v>
      </c>
      <c r="TSQ93" s="6">
        <f t="shared" si="733"/>
        <v>0</v>
      </c>
      <c r="TSR93" s="6">
        <f t="shared" si="733"/>
        <v>0</v>
      </c>
      <c r="TSS93" s="6">
        <f t="shared" si="733"/>
        <v>0</v>
      </c>
      <c r="TST93" s="6">
        <f t="shared" si="733"/>
        <v>0</v>
      </c>
      <c r="TSU93" s="6">
        <f t="shared" ref="TSU93:TVF93" si="734">TSG95</f>
        <v>0</v>
      </c>
      <c r="TSV93" s="6">
        <f t="shared" si="734"/>
        <v>0</v>
      </c>
      <c r="TSW93" s="6">
        <f t="shared" si="734"/>
        <v>0</v>
      </c>
      <c r="TSX93" s="6">
        <f t="shared" si="734"/>
        <v>0</v>
      </c>
      <c r="TSY93" s="6">
        <f t="shared" si="734"/>
        <v>0</v>
      </c>
      <c r="TSZ93" s="6">
        <f t="shared" si="734"/>
        <v>0</v>
      </c>
      <c r="TTA93" s="6">
        <f t="shared" si="734"/>
        <v>0</v>
      </c>
      <c r="TTB93" s="6">
        <f t="shared" si="734"/>
        <v>0</v>
      </c>
      <c r="TTC93" s="6">
        <f t="shared" si="734"/>
        <v>0</v>
      </c>
      <c r="TTD93" s="6">
        <f t="shared" si="734"/>
        <v>0</v>
      </c>
      <c r="TTE93" s="6">
        <f t="shared" si="734"/>
        <v>0</v>
      </c>
      <c r="TTF93" s="6">
        <f t="shared" si="734"/>
        <v>0</v>
      </c>
      <c r="TTG93" s="6">
        <f t="shared" si="734"/>
        <v>0</v>
      </c>
      <c r="TTH93" s="6">
        <f t="shared" si="734"/>
        <v>0</v>
      </c>
      <c r="TTI93" s="6">
        <f t="shared" si="734"/>
        <v>0</v>
      </c>
      <c r="TTJ93" s="6">
        <f t="shared" si="734"/>
        <v>0</v>
      </c>
      <c r="TTK93" s="6">
        <f t="shared" si="734"/>
        <v>0</v>
      </c>
      <c r="TTL93" s="6">
        <f t="shared" si="734"/>
        <v>0</v>
      </c>
      <c r="TTM93" s="6">
        <f t="shared" si="734"/>
        <v>0</v>
      </c>
      <c r="TTN93" s="6">
        <f t="shared" si="734"/>
        <v>0</v>
      </c>
      <c r="TTO93" s="6">
        <f t="shared" si="734"/>
        <v>0</v>
      </c>
      <c r="TTP93" s="6">
        <f t="shared" si="734"/>
        <v>0</v>
      </c>
      <c r="TTQ93" s="6">
        <f t="shared" si="734"/>
        <v>0</v>
      </c>
      <c r="TTR93" s="6">
        <f t="shared" si="734"/>
        <v>0</v>
      </c>
      <c r="TTS93" s="6">
        <f t="shared" si="734"/>
        <v>0</v>
      </c>
      <c r="TTT93" s="6">
        <f t="shared" si="734"/>
        <v>0</v>
      </c>
      <c r="TTU93" s="6">
        <f t="shared" si="734"/>
        <v>0</v>
      </c>
      <c r="TTV93" s="6">
        <f t="shared" si="734"/>
        <v>0</v>
      </c>
      <c r="TTW93" s="6">
        <f t="shared" si="734"/>
        <v>0</v>
      </c>
      <c r="TTX93" s="6">
        <f t="shared" si="734"/>
        <v>0</v>
      </c>
      <c r="TTY93" s="6">
        <f t="shared" si="734"/>
        <v>0</v>
      </c>
      <c r="TTZ93" s="6">
        <f t="shared" si="734"/>
        <v>0</v>
      </c>
      <c r="TUA93" s="6">
        <f t="shared" si="734"/>
        <v>0</v>
      </c>
      <c r="TUB93" s="6">
        <f t="shared" si="734"/>
        <v>0</v>
      </c>
      <c r="TUC93" s="6">
        <f t="shared" si="734"/>
        <v>0</v>
      </c>
      <c r="TUD93" s="6">
        <f t="shared" si="734"/>
        <v>0</v>
      </c>
      <c r="TUE93" s="6">
        <f t="shared" si="734"/>
        <v>0</v>
      </c>
      <c r="TUF93" s="6">
        <f t="shared" si="734"/>
        <v>0</v>
      </c>
      <c r="TUG93" s="6">
        <f t="shared" si="734"/>
        <v>0</v>
      </c>
      <c r="TUH93" s="6">
        <f t="shared" si="734"/>
        <v>0</v>
      </c>
      <c r="TUI93" s="6">
        <f t="shared" si="734"/>
        <v>0</v>
      </c>
      <c r="TUJ93" s="6">
        <f t="shared" si="734"/>
        <v>0</v>
      </c>
      <c r="TUK93" s="6">
        <f t="shared" si="734"/>
        <v>0</v>
      </c>
      <c r="TUL93" s="6">
        <f t="shared" si="734"/>
        <v>0</v>
      </c>
      <c r="TUM93" s="6">
        <f t="shared" si="734"/>
        <v>0</v>
      </c>
      <c r="TUN93" s="6">
        <f t="shared" si="734"/>
        <v>0</v>
      </c>
      <c r="TUO93" s="6">
        <f t="shared" si="734"/>
        <v>0</v>
      </c>
      <c r="TUP93" s="6">
        <f t="shared" si="734"/>
        <v>0</v>
      </c>
      <c r="TUQ93" s="6">
        <f t="shared" si="734"/>
        <v>0</v>
      </c>
      <c r="TUR93" s="6">
        <f t="shared" si="734"/>
        <v>0</v>
      </c>
      <c r="TUS93" s="6">
        <f t="shared" si="734"/>
        <v>0</v>
      </c>
      <c r="TUT93" s="6">
        <f t="shared" si="734"/>
        <v>0</v>
      </c>
      <c r="TUU93" s="6">
        <f t="shared" si="734"/>
        <v>0</v>
      </c>
      <c r="TUV93" s="6">
        <f t="shared" si="734"/>
        <v>0</v>
      </c>
      <c r="TUW93" s="6">
        <f t="shared" si="734"/>
        <v>0</v>
      </c>
      <c r="TUX93" s="6">
        <f t="shared" si="734"/>
        <v>0</v>
      </c>
      <c r="TUY93" s="6">
        <f t="shared" si="734"/>
        <v>0</v>
      </c>
      <c r="TUZ93" s="6">
        <f t="shared" si="734"/>
        <v>0</v>
      </c>
      <c r="TVA93" s="6">
        <f t="shared" si="734"/>
        <v>0</v>
      </c>
      <c r="TVB93" s="6">
        <f t="shared" si="734"/>
        <v>0</v>
      </c>
      <c r="TVC93" s="6">
        <f t="shared" si="734"/>
        <v>0</v>
      </c>
      <c r="TVD93" s="6">
        <f t="shared" si="734"/>
        <v>0</v>
      </c>
      <c r="TVE93" s="6">
        <f t="shared" si="734"/>
        <v>0</v>
      </c>
      <c r="TVF93" s="6">
        <f t="shared" si="734"/>
        <v>0</v>
      </c>
      <c r="TVG93" s="6">
        <f t="shared" ref="TVG93:TXR93" si="735">TUS95</f>
        <v>0</v>
      </c>
      <c r="TVH93" s="6">
        <f t="shared" si="735"/>
        <v>0</v>
      </c>
      <c r="TVI93" s="6">
        <f t="shared" si="735"/>
        <v>0</v>
      </c>
      <c r="TVJ93" s="6">
        <f t="shared" si="735"/>
        <v>0</v>
      </c>
      <c r="TVK93" s="6">
        <f t="shared" si="735"/>
        <v>0</v>
      </c>
      <c r="TVL93" s="6">
        <f t="shared" si="735"/>
        <v>0</v>
      </c>
      <c r="TVM93" s="6">
        <f t="shared" si="735"/>
        <v>0</v>
      </c>
      <c r="TVN93" s="6">
        <f t="shared" si="735"/>
        <v>0</v>
      </c>
      <c r="TVO93" s="6">
        <f t="shared" si="735"/>
        <v>0</v>
      </c>
      <c r="TVP93" s="6">
        <f t="shared" si="735"/>
        <v>0</v>
      </c>
      <c r="TVQ93" s="6">
        <f t="shared" si="735"/>
        <v>0</v>
      </c>
      <c r="TVR93" s="6">
        <f t="shared" si="735"/>
        <v>0</v>
      </c>
      <c r="TVS93" s="6">
        <f t="shared" si="735"/>
        <v>0</v>
      </c>
      <c r="TVT93" s="6">
        <f t="shared" si="735"/>
        <v>0</v>
      </c>
      <c r="TVU93" s="6">
        <f t="shared" si="735"/>
        <v>0</v>
      </c>
      <c r="TVV93" s="6">
        <f t="shared" si="735"/>
        <v>0</v>
      </c>
      <c r="TVW93" s="6">
        <f t="shared" si="735"/>
        <v>0</v>
      </c>
      <c r="TVX93" s="6">
        <f t="shared" si="735"/>
        <v>0</v>
      </c>
      <c r="TVY93" s="6">
        <f t="shared" si="735"/>
        <v>0</v>
      </c>
      <c r="TVZ93" s="6">
        <f t="shared" si="735"/>
        <v>0</v>
      </c>
      <c r="TWA93" s="6">
        <f t="shared" si="735"/>
        <v>0</v>
      </c>
      <c r="TWB93" s="6">
        <f t="shared" si="735"/>
        <v>0</v>
      </c>
      <c r="TWC93" s="6">
        <f t="shared" si="735"/>
        <v>0</v>
      </c>
      <c r="TWD93" s="6">
        <f t="shared" si="735"/>
        <v>0</v>
      </c>
      <c r="TWE93" s="6">
        <f t="shared" si="735"/>
        <v>0</v>
      </c>
      <c r="TWF93" s="6">
        <f t="shared" si="735"/>
        <v>0</v>
      </c>
      <c r="TWG93" s="6">
        <f t="shared" si="735"/>
        <v>0</v>
      </c>
      <c r="TWH93" s="6">
        <f t="shared" si="735"/>
        <v>0</v>
      </c>
      <c r="TWI93" s="6">
        <f t="shared" si="735"/>
        <v>0</v>
      </c>
      <c r="TWJ93" s="6">
        <f t="shared" si="735"/>
        <v>0</v>
      </c>
      <c r="TWK93" s="6">
        <f t="shared" si="735"/>
        <v>0</v>
      </c>
      <c r="TWL93" s="6">
        <f t="shared" si="735"/>
        <v>0</v>
      </c>
      <c r="TWM93" s="6">
        <f t="shared" si="735"/>
        <v>0</v>
      </c>
      <c r="TWN93" s="6">
        <f t="shared" si="735"/>
        <v>0</v>
      </c>
      <c r="TWO93" s="6">
        <f t="shared" si="735"/>
        <v>0</v>
      </c>
      <c r="TWP93" s="6">
        <f t="shared" si="735"/>
        <v>0</v>
      </c>
      <c r="TWQ93" s="6">
        <f t="shared" si="735"/>
        <v>0</v>
      </c>
      <c r="TWR93" s="6">
        <f t="shared" si="735"/>
        <v>0</v>
      </c>
      <c r="TWS93" s="6">
        <f t="shared" si="735"/>
        <v>0</v>
      </c>
      <c r="TWT93" s="6">
        <f t="shared" si="735"/>
        <v>0</v>
      </c>
      <c r="TWU93" s="6">
        <f t="shared" si="735"/>
        <v>0</v>
      </c>
      <c r="TWV93" s="6">
        <f t="shared" si="735"/>
        <v>0</v>
      </c>
      <c r="TWW93" s="6">
        <f t="shared" si="735"/>
        <v>0</v>
      </c>
      <c r="TWX93" s="6">
        <f t="shared" si="735"/>
        <v>0</v>
      </c>
      <c r="TWY93" s="6">
        <f t="shared" si="735"/>
        <v>0</v>
      </c>
      <c r="TWZ93" s="6">
        <f t="shared" si="735"/>
        <v>0</v>
      </c>
      <c r="TXA93" s="6">
        <f t="shared" si="735"/>
        <v>0</v>
      </c>
      <c r="TXB93" s="6">
        <f t="shared" si="735"/>
        <v>0</v>
      </c>
      <c r="TXC93" s="6">
        <f t="shared" si="735"/>
        <v>0</v>
      </c>
      <c r="TXD93" s="6">
        <f t="shared" si="735"/>
        <v>0</v>
      </c>
      <c r="TXE93" s="6">
        <f t="shared" si="735"/>
        <v>0</v>
      </c>
      <c r="TXF93" s="6">
        <f t="shared" si="735"/>
        <v>0</v>
      </c>
      <c r="TXG93" s="6">
        <f t="shared" si="735"/>
        <v>0</v>
      </c>
      <c r="TXH93" s="6">
        <f t="shared" si="735"/>
        <v>0</v>
      </c>
      <c r="TXI93" s="6">
        <f t="shared" si="735"/>
        <v>0</v>
      </c>
      <c r="TXJ93" s="6">
        <f t="shared" si="735"/>
        <v>0</v>
      </c>
      <c r="TXK93" s="6">
        <f t="shared" si="735"/>
        <v>0</v>
      </c>
      <c r="TXL93" s="6">
        <f t="shared" si="735"/>
        <v>0</v>
      </c>
      <c r="TXM93" s="6">
        <f t="shared" si="735"/>
        <v>0</v>
      </c>
      <c r="TXN93" s="6">
        <f t="shared" si="735"/>
        <v>0</v>
      </c>
      <c r="TXO93" s="6">
        <f t="shared" si="735"/>
        <v>0</v>
      </c>
      <c r="TXP93" s="6">
        <f t="shared" si="735"/>
        <v>0</v>
      </c>
      <c r="TXQ93" s="6">
        <f t="shared" si="735"/>
        <v>0</v>
      </c>
      <c r="TXR93" s="6">
        <f t="shared" si="735"/>
        <v>0</v>
      </c>
      <c r="TXS93" s="6">
        <f t="shared" ref="TXS93:UAD93" si="736">TXE95</f>
        <v>0</v>
      </c>
      <c r="TXT93" s="6">
        <f t="shared" si="736"/>
        <v>0</v>
      </c>
      <c r="TXU93" s="6">
        <f t="shared" si="736"/>
        <v>0</v>
      </c>
      <c r="TXV93" s="6">
        <f t="shared" si="736"/>
        <v>0</v>
      </c>
      <c r="TXW93" s="6">
        <f t="shared" si="736"/>
        <v>0</v>
      </c>
      <c r="TXX93" s="6">
        <f t="shared" si="736"/>
        <v>0</v>
      </c>
      <c r="TXY93" s="6">
        <f t="shared" si="736"/>
        <v>0</v>
      </c>
      <c r="TXZ93" s="6">
        <f t="shared" si="736"/>
        <v>0</v>
      </c>
      <c r="TYA93" s="6">
        <f t="shared" si="736"/>
        <v>0</v>
      </c>
      <c r="TYB93" s="6">
        <f t="shared" si="736"/>
        <v>0</v>
      </c>
      <c r="TYC93" s="6">
        <f t="shared" si="736"/>
        <v>0</v>
      </c>
      <c r="TYD93" s="6">
        <f t="shared" si="736"/>
        <v>0</v>
      </c>
      <c r="TYE93" s="6">
        <f t="shared" si="736"/>
        <v>0</v>
      </c>
      <c r="TYF93" s="6">
        <f t="shared" si="736"/>
        <v>0</v>
      </c>
      <c r="TYG93" s="6">
        <f t="shared" si="736"/>
        <v>0</v>
      </c>
      <c r="TYH93" s="6">
        <f t="shared" si="736"/>
        <v>0</v>
      </c>
      <c r="TYI93" s="6">
        <f t="shared" si="736"/>
        <v>0</v>
      </c>
      <c r="TYJ93" s="6">
        <f t="shared" si="736"/>
        <v>0</v>
      </c>
      <c r="TYK93" s="6">
        <f t="shared" si="736"/>
        <v>0</v>
      </c>
      <c r="TYL93" s="6">
        <f t="shared" si="736"/>
        <v>0</v>
      </c>
      <c r="TYM93" s="6">
        <f t="shared" si="736"/>
        <v>0</v>
      </c>
      <c r="TYN93" s="6">
        <f t="shared" si="736"/>
        <v>0</v>
      </c>
      <c r="TYO93" s="6">
        <f t="shared" si="736"/>
        <v>0</v>
      </c>
      <c r="TYP93" s="6">
        <f t="shared" si="736"/>
        <v>0</v>
      </c>
      <c r="TYQ93" s="6">
        <f t="shared" si="736"/>
        <v>0</v>
      </c>
      <c r="TYR93" s="6">
        <f t="shared" si="736"/>
        <v>0</v>
      </c>
      <c r="TYS93" s="6">
        <f t="shared" si="736"/>
        <v>0</v>
      </c>
      <c r="TYT93" s="6">
        <f t="shared" si="736"/>
        <v>0</v>
      </c>
      <c r="TYU93" s="6">
        <f t="shared" si="736"/>
        <v>0</v>
      </c>
      <c r="TYV93" s="6">
        <f t="shared" si="736"/>
        <v>0</v>
      </c>
      <c r="TYW93" s="6">
        <f t="shared" si="736"/>
        <v>0</v>
      </c>
      <c r="TYX93" s="6">
        <f t="shared" si="736"/>
        <v>0</v>
      </c>
      <c r="TYY93" s="6">
        <f t="shared" si="736"/>
        <v>0</v>
      </c>
      <c r="TYZ93" s="6">
        <f t="shared" si="736"/>
        <v>0</v>
      </c>
      <c r="TZA93" s="6">
        <f t="shared" si="736"/>
        <v>0</v>
      </c>
      <c r="TZB93" s="6">
        <f t="shared" si="736"/>
        <v>0</v>
      </c>
      <c r="TZC93" s="6">
        <f t="shared" si="736"/>
        <v>0</v>
      </c>
      <c r="TZD93" s="6">
        <f t="shared" si="736"/>
        <v>0</v>
      </c>
      <c r="TZE93" s="6">
        <f t="shared" si="736"/>
        <v>0</v>
      </c>
      <c r="TZF93" s="6">
        <f t="shared" si="736"/>
        <v>0</v>
      </c>
      <c r="TZG93" s="6">
        <f t="shared" si="736"/>
        <v>0</v>
      </c>
      <c r="TZH93" s="6">
        <f t="shared" si="736"/>
        <v>0</v>
      </c>
      <c r="TZI93" s="6">
        <f t="shared" si="736"/>
        <v>0</v>
      </c>
      <c r="TZJ93" s="6">
        <f t="shared" si="736"/>
        <v>0</v>
      </c>
      <c r="TZK93" s="6">
        <f t="shared" si="736"/>
        <v>0</v>
      </c>
      <c r="TZL93" s="6">
        <f t="shared" si="736"/>
        <v>0</v>
      </c>
      <c r="TZM93" s="6">
        <f t="shared" si="736"/>
        <v>0</v>
      </c>
      <c r="TZN93" s="6">
        <f t="shared" si="736"/>
        <v>0</v>
      </c>
      <c r="TZO93" s="6">
        <f t="shared" si="736"/>
        <v>0</v>
      </c>
      <c r="TZP93" s="6">
        <f t="shared" si="736"/>
        <v>0</v>
      </c>
      <c r="TZQ93" s="6">
        <f t="shared" si="736"/>
        <v>0</v>
      </c>
      <c r="TZR93" s="6">
        <f t="shared" si="736"/>
        <v>0</v>
      </c>
      <c r="TZS93" s="6">
        <f t="shared" si="736"/>
        <v>0</v>
      </c>
      <c r="TZT93" s="6">
        <f t="shared" si="736"/>
        <v>0</v>
      </c>
      <c r="TZU93" s="6">
        <f t="shared" si="736"/>
        <v>0</v>
      </c>
      <c r="TZV93" s="6">
        <f t="shared" si="736"/>
        <v>0</v>
      </c>
      <c r="TZW93" s="6">
        <f t="shared" si="736"/>
        <v>0</v>
      </c>
      <c r="TZX93" s="6">
        <f t="shared" si="736"/>
        <v>0</v>
      </c>
      <c r="TZY93" s="6">
        <f t="shared" si="736"/>
        <v>0</v>
      </c>
      <c r="TZZ93" s="6">
        <f t="shared" si="736"/>
        <v>0</v>
      </c>
      <c r="UAA93" s="6">
        <f t="shared" si="736"/>
        <v>0</v>
      </c>
      <c r="UAB93" s="6">
        <f t="shared" si="736"/>
        <v>0</v>
      </c>
      <c r="UAC93" s="6">
        <f t="shared" si="736"/>
        <v>0</v>
      </c>
      <c r="UAD93" s="6">
        <f t="shared" si="736"/>
        <v>0</v>
      </c>
      <c r="UAE93" s="6">
        <f t="shared" ref="UAE93:UCP93" si="737">TZQ95</f>
        <v>0</v>
      </c>
      <c r="UAF93" s="6">
        <f t="shared" si="737"/>
        <v>0</v>
      </c>
      <c r="UAG93" s="6">
        <f t="shared" si="737"/>
        <v>0</v>
      </c>
      <c r="UAH93" s="6">
        <f t="shared" si="737"/>
        <v>0</v>
      </c>
      <c r="UAI93" s="6">
        <f t="shared" si="737"/>
        <v>0</v>
      </c>
      <c r="UAJ93" s="6">
        <f t="shared" si="737"/>
        <v>0</v>
      </c>
      <c r="UAK93" s="6">
        <f t="shared" si="737"/>
        <v>0</v>
      </c>
      <c r="UAL93" s="6">
        <f t="shared" si="737"/>
        <v>0</v>
      </c>
      <c r="UAM93" s="6">
        <f t="shared" si="737"/>
        <v>0</v>
      </c>
      <c r="UAN93" s="6">
        <f t="shared" si="737"/>
        <v>0</v>
      </c>
      <c r="UAO93" s="6">
        <f t="shared" si="737"/>
        <v>0</v>
      </c>
      <c r="UAP93" s="6">
        <f t="shared" si="737"/>
        <v>0</v>
      </c>
      <c r="UAQ93" s="6">
        <f t="shared" si="737"/>
        <v>0</v>
      </c>
      <c r="UAR93" s="6">
        <f t="shared" si="737"/>
        <v>0</v>
      </c>
      <c r="UAS93" s="6">
        <f t="shared" si="737"/>
        <v>0</v>
      </c>
      <c r="UAT93" s="6">
        <f t="shared" si="737"/>
        <v>0</v>
      </c>
      <c r="UAU93" s="6">
        <f t="shared" si="737"/>
        <v>0</v>
      </c>
      <c r="UAV93" s="6">
        <f t="shared" si="737"/>
        <v>0</v>
      </c>
      <c r="UAW93" s="6">
        <f t="shared" si="737"/>
        <v>0</v>
      </c>
      <c r="UAX93" s="6">
        <f t="shared" si="737"/>
        <v>0</v>
      </c>
      <c r="UAY93" s="6">
        <f t="shared" si="737"/>
        <v>0</v>
      </c>
      <c r="UAZ93" s="6">
        <f t="shared" si="737"/>
        <v>0</v>
      </c>
      <c r="UBA93" s="6">
        <f t="shared" si="737"/>
        <v>0</v>
      </c>
      <c r="UBB93" s="6">
        <f t="shared" si="737"/>
        <v>0</v>
      </c>
      <c r="UBC93" s="6">
        <f t="shared" si="737"/>
        <v>0</v>
      </c>
      <c r="UBD93" s="6">
        <f t="shared" si="737"/>
        <v>0</v>
      </c>
      <c r="UBE93" s="6">
        <f t="shared" si="737"/>
        <v>0</v>
      </c>
      <c r="UBF93" s="6">
        <f t="shared" si="737"/>
        <v>0</v>
      </c>
      <c r="UBG93" s="6">
        <f t="shared" si="737"/>
        <v>0</v>
      </c>
      <c r="UBH93" s="6">
        <f t="shared" si="737"/>
        <v>0</v>
      </c>
      <c r="UBI93" s="6">
        <f t="shared" si="737"/>
        <v>0</v>
      </c>
      <c r="UBJ93" s="6">
        <f t="shared" si="737"/>
        <v>0</v>
      </c>
      <c r="UBK93" s="6">
        <f t="shared" si="737"/>
        <v>0</v>
      </c>
      <c r="UBL93" s="6">
        <f t="shared" si="737"/>
        <v>0</v>
      </c>
      <c r="UBM93" s="6">
        <f t="shared" si="737"/>
        <v>0</v>
      </c>
      <c r="UBN93" s="6">
        <f t="shared" si="737"/>
        <v>0</v>
      </c>
      <c r="UBO93" s="6">
        <f t="shared" si="737"/>
        <v>0</v>
      </c>
      <c r="UBP93" s="6">
        <f t="shared" si="737"/>
        <v>0</v>
      </c>
      <c r="UBQ93" s="6">
        <f t="shared" si="737"/>
        <v>0</v>
      </c>
      <c r="UBR93" s="6">
        <f t="shared" si="737"/>
        <v>0</v>
      </c>
      <c r="UBS93" s="6">
        <f t="shared" si="737"/>
        <v>0</v>
      </c>
      <c r="UBT93" s="6">
        <f t="shared" si="737"/>
        <v>0</v>
      </c>
      <c r="UBU93" s="6">
        <f t="shared" si="737"/>
        <v>0</v>
      </c>
      <c r="UBV93" s="6">
        <f t="shared" si="737"/>
        <v>0</v>
      </c>
      <c r="UBW93" s="6">
        <f t="shared" si="737"/>
        <v>0</v>
      </c>
      <c r="UBX93" s="6">
        <f t="shared" si="737"/>
        <v>0</v>
      </c>
      <c r="UBY93" s="6">
        <f t="shared" si="737"/>
        <v>0</v>
      </c>
      <c r="UBZ93" s="6">
        <f t="shared" si="737"/>
        <v>0</v>
      </c>
      <c r="UCA93" s="6">
        <f t="shared" si="737"/>
        <v>0</v>
      </c>
      <c r="UCB93" s="6">
        <f t="shared" si="737"/>
        <v>0</v>
      </c>
      <c r="UCC93" s="6">
        <f t="shared" si="737"/>
        <v>0</v>
      </c>
      <c r="UCD93" s="6">
        <f t="shared" si="737"/>
        <v>0</v>
      </c>
      <c r="UCE93" s="6">
        <f t="shared" si="737"/>
        <v>0</v>
      </c>
      <c r="UCF93" s="6">
        <f t="shared" si="737"/>
        <v>0</v>
      </c>
      <c r="UCG93" s="6">
        <f t="shared" si="737"/>
        <v>0</v>
      </c>
      <c r="UCH93" s="6">
        <f t="shared" si="737"/>
        <v>0</v>
      </c>
      <c r="UCI93" s="6">
        <f t="shared" si="737"/>
        <v>0</v>
      </c>
      <c r="UCJ93" s="6">
        <f t="shared" si="737"/>
        <v>0</v>
      </c>
      <c r="UCK93" s="6">
        <f t="shared" si="737"/>
        <v>0</v>
      </c>
      <c r="UCL93" s="6">
        <f t="shared" si="737"/>
        <v>0</v>
      </c>
      <c r="UCM93" s="6">
        <f t="shared" si="737"/>
        <v>0</v>
      </c>
      <c r="UCN93" s="6">
        <f t="shared" si="737"/>
        <v>0</v>
      </c>
      <c r="UCO93" s="6">
        <f t="shared" si="737"/>
        <v>0</v>
      </c>
      <c r="UCP93" s="6">
        <f t="shared" si="737"/>
        <v>0</v>
      </c>
      <c r="UCQ93" s="6">
        <f t="shared" ref="UCQ93:UFB93" si="738">UCC95</f>
        <v>0</v>
      </c>
      <c r="UCR93" s="6">
        <f t="shared" si="738"/>
        <v>0</v>
      </c>
      <c r="UCS93" s="6">
        <f t="shared" si="738"/>
        <v>0</v>
      </c>
      <c r="UCT93" s="6">
        <f t="shared" si="738"/>
        <v>0</v>
      </c>
      <c r="UCU93" s="6">
        <f t="shared" si="738"/>
        <v>0</v>
      </c>
      <c r="UCV93" s="6">
        <f t="shared" si="738"/>
        <v>0</v>
      </c>
      <c r="UCW93" s="6">
        <f t="shared" si="738"/>
        <v>0</v>
      </c>
      <c r="UCX93" s="6">
        <f t="shared" si="738"/>
        <v>0</v>
      </c>
      <c r="UCY93" s="6">
        <f t="shared" si="738"/>
        <v>0</v>
      </c>
      <c r="UCZ93" s="6">
        <f t="shared" si="738"/>
        <v>0</v>
      </c>
      <c r="UDA93" s="6">
        <f t="shared" si="738"/>
        <v>0</v>
      </c>
      <c r="UDB93" s="6">
        <f t="shared" si="738"/>
        <v>0</v>
      </c>
      <c r="UDC93" s="6">
        <f t="shared" si="738"/>
        <v>0</v>
      </c>
      <c r="UDD93" s="6">
        <f t="shared" si="738"/>
        <v>0</v>
      </c>
      <c r="UDE93" s="6">
        <f t="shared" si="738"/>
        <v>0</v>
      </c>
      <c r="UDF93" s="6">
        <f t="shared" si="738"/>
        <v>0</v>
      </c>
      <c r="UDG93" s="6">
        <f t="shared" si="738"/>
        <v>0</v>
      </c>
      <c r="UDH93" s="6">
        <f t="shared" si="738"/>
        <v>0</v>
      </c>
      <c r="UDI93" s="6">
        <f t="shared" si="738"/>
        <v>0</v>
      </c>
      <c r="UDJ93" s="6">
        <f t="shared" si="738"/>
        <v>0</v>
      </c>
      <c r="UDK93" s="6">
        <f t="shared" si="738"/>
        <v>0</v>
      </c>
      <c r="UDL93" s="6">
        <f t="shared" si="738"/>
        <v>0</v>
      </c>
      <c r="UDM93" s="6">
        <f t="shared" si="738"/>
        <v>0</v>
      </c>
      <c r="UDN93" s="6">
        <f t="shared" si="738"/>
        <v>0</v>
      </c>
      <c r="UDO93" s="6">
        <f t="shared" si="738"/>
        <v>0</v>
      </c>
      <c r="UDP93" s="6">
        <f t="shared" si="738"/>
        <v>0</v>
      </c>
      <c r="UDQ93" s="6">
        <f t="shared" si="738"/>
        <v>0</v>
      </c>
      <c r="UDR93" s="6">
        <f t="shared" si="738"/>
        <v>0</v>
      </c>
      <c r="UDS93" s="6">
        <f t="shared" si="738"/>
        <v>0</v>
      </c>
      <c r="UDT93" s="6">
        <f t="shared" si="738"/>
        <v>0</v>
      </c>
      <c r="UDU93" s="6">
        <f t="shared" si="738"/>
        <v>0</v>
      </c>
      <c r="UDV93" s="6">
        <f t="shared" si="738"/>
        <v>0</v>
      </c>
      <c r="UDW93" s="6">
        <f t="shared" si="738"/>
        <v>0</v>
      </c>
      <c r="UDX93" s="6">
        <f t="shared" si="738"/>
        <v>0</v>
      </c>
      <c r="UDY93" s="6">
        <f t="shared" si="738"/>
        <v>0</v>
      </c>
      <c r="UDZ93" s="6">
        <f t="shared" si="738"/>
        <v>0</v>
      </c>
      <c r="UEA93" s="6">
        <f t="shared" si="738"/>
        <v>0</v>
      </c>
      <c r="UEB93" s="6">
        <f t="shared" si="738"/>
        <v>0</v>
      </c>
      <c r="UEC93" s="6">
        <f t="shared" si="738"/>
        <v>0</v>
      </c>
      <c r="UED93" s="6">
        <f t="shared" si="738"/>
        <v>0</v>
      </c>
      <c r="UEE93" s="6">
        <f t="shared" si="738"/>
        <v>0</v>
      </c>
      <c r="UEF93" s="6">
        <f t="shared" si="738"/>
        <v>0</v>
      </c>
      <c r="UEG93" s="6">
        <f t="shared" si="738"/>
        <v>0</v>
      </c>
      <c r="UEH93" s="6">
        <f t="shared" si="738"/>
        <v>0</v>
      </c>
      <c r="UEI93" s="6">
        <f t="shared" si="738"/>
        <v>0</v>
      </c>
      <c r="UEJ93" s="6">
        <f t="shared" si="738"/>
        <v>0</v>
      </c>
      <c r="UEK93" s="6">
        <f t="shared" si="738"/>
        <v>0</v>
      </c>
      <c r="UEL93" s="6">
        <f t="shared" si="738"/>
        <v>0</v>
      </c>
      <c r="UEM93" s="6">
        <f t="shared" si="738"/>
        <v>0</v>
      </c>
      <c r="UEN93" s="6">
        <f t="shared" si="738"/>
        <v>0</v>
      </c>
      <c r="UEO93" s="6">
        <f t="shared" si="738"/>
        <v>0</v>
      </c>
      <c r="UEP93" s="6">
        <f t="shared" si="738"/>
        <v>0</v>
      </c>
      <c r="UEQ93" s="6">
        <f t="shared" si="738"/>
        <v>0</v>
      </c>
      <c r="UER93" s="6">
        <f t="shared" si="738"/>
        <v>0</v>
      </c>
      <c r="UES93" s="6">
        <f t="shared" si="738"/>
        <v>0</v>
      </c>
      <c r="UET93" s="6">
        <f t="shared" si="738"/>
        <v>0</v>
      </c>
      <c r="UEU93" s="6">
        <f t="shared" si="738"/>
        <v>0</v>
      </c>
      <c r="UEV93" s="6">
        <f t="shared" si="738"/>
        <v>0</v>
      </c>
      <c r="UEW93" s="6">
        <f t="shared" si="738"/>
        <v>0</v>
      </c>
      <c r="UEX93" s="6">
        <f t="shared" si="738"/>
        <v>0</v>
      </c>
      <c r="UEY93" s="6">
        <f t="shared" si="738"/>
        <v>0</v>
      </c>
      <c r="UEZ93" s="6">
        <f t="shared" si="738"/>
        <v>0</v>
      </c>
      <c r="UFA93" s="6">
        <f t="shared" si="738"/>
        <v>0</v>
      </c>
      <c r="UFB93" s="6">
        <f t="shared" si="738"/>
        <v>0</v>
      </c>
      <c r="UFC93" s="6">
        <f t="shared" ref="UFC93:UHN93" si="739">UEO95</f>
        <v>0</v>
      </c>
      <c r="UFD93" s="6">
        <f t="shared" si="739"/>
        <v>0</v>
      </c>
      <c r="UFE93" s="6">
        <f t="shared" si="739"/>
        <v>0</v>
      </c>
      <c r="UFF93" s="6">
        <f t="shared" si="739"/>
        <v>0</v>
      </c>
      <c r="UFG93" s="6">
        <f t="shared" si="739"/>
        <v>0</v>
      </c>
      <c r="UFH93" s="6">
        <f t="shared" si="739"/>
        <v>0</v>
      </c>
      <c r="UFI93" s="6">
        <f t="shared" si="739"/>
        <v>0</v>
      </c>
      <c r="UFJ93" s="6">
        <f t="shared" si="739"/>
        <v>0</v>
      </c>
      <c r="UFK93" s="6">
        <f t="shared" si="739"/>
        <v>0</v>
      </c>
      <c r="UFL93" s="6">
        <f t="shared" si="739"/>
        <v>0</v>
      </c>
      <c r="UFM93" s="6">
        <f t="shared" si="739"/>
        <v>0</v>
      </c>
      <c r="UFN93" s="6">
        <f t="shared" si="739"/>
        <v>0</v>
      </c>
      <c r="UFO93" s="6">
        <f t="shared" si="739"/>
        <v>0</v>
      </c>
      <c r="UFP93" s="6">
        <f t="shared" si="739"/>
        <v>0</v>
      </c>
      <c r="UFQ93" s="6">
        <f t="shared" si="739"/>
        <v>0</v>
      </c>
      <c r="UFR93" s="6">
        <f t="shared" si="739"/>
        <v>0</v>
      </c>
      <c r="UFS93" s="6">
        <f t="shared" si="739"/>
        <v>0</v>
      </c>
      <c r="UFT93" s="6">
        <f t="shared" si="739"/>
        <v>0</v>
      </c>
      <c r="UFU93" s="6">
        <f t="shared" si="739"/>
        <v>0</v>
      </c>
      <c r="UFV93" s="6">
        <f t="shared" si="739"/>
        <v>0</v>
      </c>
      <c r="UFW93" s="6">
        <f t="shared" si="739"/>
        <v>0</v>
      </c>
      <c r="UFX93" s="6">
        <f t="shared" si="739"/>
        <v>0</v>
      </c>
      <c r="UFY93" s="6">
        <f t="shared" si="739"/>
        <v>0</v>
      </c>
      <c r="UFZ93" s="6">
        <f t="shared" si="739"/>
        <v>0</v>
      </c>
      <c r="UGA93" s="6">
        <f t="shared" si="739"/>
        <v>0</v>
      </c>
      <c r="UGB93" s="6">
        <f t="shared" si="739"/>
        <v>0</v>
      </c>
      <c r="UGC93" s="6">
        <f t="shared" si="739"/>
        <v>0</v>
      </c>
      <c r="UGD93" s="6">
        <f t="shared" si="739"/>
        <v>0</v>
      </c>
      <c r="UGE93" s="6">
        <f t="shared" si="739"/>
        <v>0</v>
      </c>
      <c r="UGF93" s="6">
        <f t="shared" si="739"/>
        <v>0</v>
      </c>
      <c r="UGG93" s="6">
        <f t="shared" si="739"/>
        <v>0</v>
      </c>
      <c r="UGH93" s="6">
        <f t="shared" si="739"/>
        <v>0</v>
      </c>
      <c r="UGI93" s="6">
        <f t="shared" si="739"/>
        <v>0</v>
      </c>
      <c r="UGJ93" s="6">
        <f t="shared" si="739"/>
        <v>0</v>
      </c>
      <c r="UGK93" s="6">
        <f t="shared" si="739"/>
        <v>0</v>
      </c>
      <c r="UGL93" s="6">
        <f t="shared" si="739"/>
        <v>0</v>
      </c>
      <c r="UGM93" s="6">
        <f t="shared" si="739"/>
        <v>0</v>
      </c>
      <c r="UGN93" s="6">
        <f t="shared" si="739"/>
        <v>0</v>
      </c>
      <c r="UGO93" s="6">
        <f t="shared" si="739"/>
        <v>0</v>
      </c>
      <c r="UGP93" s="6">
        <f t="shared" si="739"/>
        <v>0</v>
      </c>
      <c r="UGQ93" s="6">
        <f t="shared" si="739"/>
        <v>0</v>
      </c>
      <c r="UGR93" s="6">
        <f t="shared" si="739"/>
        <v>0</v>
      </c>
      <c r="UGS93" s="6">
        <f t="shared" si="739"/>
        <v>0</v>
      </c>
      <c r="UGT93" s="6">
        <f t="shared" si="739"/>
        <v>0</v>
      </c>
      <c r="UGU93" s="6">
        <f t="shared" si="739"/>
        <v>0</v>
      </c>
      <c r="UGV93" s="6">
        <f t="shared" si="739"/>
        <v>0</v>
      </c>
      <c r="UGW93" s="6">
        <f t="shared" si="739"/>
        <v>0</v>
      </c>
      <c r="UGX93" s="6">
        <f t="shared" si="739"/>
        <v>0</v>
      </c>
      <c r="UGY93" s="6">
        <f t="shared" si="739"/>
        <v>0</v>
      </c>
      <c r="UGZ93" s="6">
        <f t="shared" si="739"/>
        <v>0</v>
      </c>
      <c r="UHA93" s="6">
        <f t="shared" si="739"/>
        <v>0</v>
      </c>
      <c r="UHB93" s="6">
        <f t="shared" si="739"/>
        <v>0</v>
      </c>
      <c r="UHC93" s="6">
        <f t="shared" si="739"/>
        <v>0</v>
      </c>
      <c r="UHD93" s="6">
        <f t="shared" si="739"/>
        <v>0</v>
      </c>
      <c r="UHE93" s="6">
        <f t="shared" si="739"/>
        <v>0</v>
      </c>
      <c r="UHF93" s="6">
        <f t="shared" si="739"/>
        <v>0</v>
      </c>
      <c r="UHG93" s="6">
        <f t="shared" si="739"/>
        <v>0</v>
      </c>
      <c r="UHH93" s="6">
        <f t="shared" si="739"/>
        <v>0</v>
      </c>
      <c r="UHI93" s="6">
        <f t="shared" si="739"/>
        <v>0</v>
      </c>
      <c r="UHJ93" s="6">
        <f t="shared" si="739"/>
        <v>0</v>
      </c>
      <c r="UHK93" s="6">
        <f t="shared" si="739"/>
        <v>0</v>
      </c>
      <c r="UHL93" s="6">
        <f t="shared" si="739"/>
        <v>0</v>
      </c>
      <c r="UHM93" s="6">
        <f t="shared" si="739"/>
        <v>0</v>
      </c>
      <c r="UHN93" s="6">
        <f t="shared" si="739"/>
        <v>0</v>
      </c>
      <c r="UHO93" s="6">
        <f t="shared" ref="UHO93:UJZ93" si="740">UHA95</f>
        <v>0</v>
      </c>
      <c r="UHP93" s="6">
        <f t="shared" si="740"/>
        <v>0</v>
      </c>
      <c r="UHQ93" s="6">
        <f t="shared" si="740"/>
        <v>0</v>
      </c>
      <c r="UHR93" s="6">
        <f t="shared" si="740"/>
        <v>0</v>
      </c>
      <c r="UHS93" s="6">
        <f t="shared" si="740"/>
        <v>0</v>
      </c>
      <c r="UHT93" s="6">
        <f t="shared" si="740"/>
        <v>0</v>
      </c>
      <c r="UHU93" s="6">
        <f t="shared" si="740"/>
        <v>0</v>
      </c>
      <c r="UHV93" s="6">
        <f t="shared" si="740"/>
        <v>0</v>
      </c>
      <c r="UHW93" s="6">
        <f t="shared" si="740"/>
        <v>0</v>
      </c>
      <c r="UHX93" s="6">
        <f t="shared" si="740"/>
        <v>0</v>
      </c>
      <c r="UHY93" s="6">
        <f t="shared" si="740"/>
        <v>0</v>
      </c>
      <c r="UHZ93" s="6">
        <f t="shared" si="740"/>
        <v>0</v>
      </c>
      <c r="UIA93" s="6">
        <f t="shared" si="740"/>
        <v>0</v>
      </c>
      <c r="UIB93" s="6">
        <f t="shared" si="740"/>
        <v>0</v>
      </c>
      <c r="UIC93" s="6">
        <f t="shared" si="740"/>
        <v>0</v>
      </c>
      <c r="UID93" s="6">
        <f t="shared" si="740"/>
        <v>0</v>
      </c>
      <c r="UIE93" s="6">
        <f t="shared" si="740"/>
        <v>0</v>
      </c>
      <c r="UIF93" s="6">
        <f t="shared" si="740"/>
        <v>0</v>
      </c>
      <c r="UIG93" s="6">
        <f t="shared" si="740"/>
        <v>0</v>
      </c>
      <c r="UIH93" s="6">
        <f t="shared" si="740"/>
        <v>0</v>
      </c>
      <c r="UII93" s="6">
        <f t="shared" si="740"/>
        <v>0</v>
      </c>
      <c r="UIJ93" s="6">
        <f t="shared" si="740"/>
        <v>0</v>
      </c>
      <c r="UIK93" s="6">
        <f t="shared" si="740"/>
        <v>0</v>
      </c>
      <c r="UIL93" s="6">
        <f t="shared" si="740"/>
        <v>0</v>
      </c>
      <c r="UIM93" s="6">
        <f t="shared" si="740"/>
        <v>0</v>
      </c>
      <c r="UIN93" s="6">
        <f t="shared" si="740"/>
        <v>0</v>
      </c>
      <c r="UIO93" s="6">
        <f t="shared" si="740"/>
        <v>0</v>
      </c>
      <c r="UIP93" s="6">
        <f t="shared" si="740"/>
        <v>0</v>
      </c>
      <c r="UIQ93" s="6">
        <f t="shared" si="740"/>
        <v>0</v>
      </c>
      <c r="UIR93" s="6">
        <f t="shared" si="740"/>
        <v>0</v>
      </c>
      <c r="UIS93" s="6">
        <f t="shared" si="740"/>
        <v>0</v>
      </c>
      <c r="UIT93" s="6">
        <f t="shared" si="740"/>
        <v>0</v>
      </c>
      <c r="UIU93" s="6">
        <f t="shared" si="740"/>
        <v>0</v>
      </c>
      <c r="UIV93" s="6">
        <f t="shared" si="740"/>
        <v>0</v>
      </c>
      <c r="UIW93" s="6">
        <f t="shared" si="740"/>
        <v>0</v>
      </c>
      <c r="UIX93" s="6">
        <f t="shared" si="740"/>
        <v>0</v>
      </c>
      <c r="UIY93" s="6">
        <f t="shared" si="740"/>
        <v>0</v>
      </c>
      <c r="UIZ93" s="6">
        <f t="shared" si="740"/>
        <v>0</v>
      </c>
      <c r="UJA93" s="6">
        <f t="shared" si="740"/>
        <v>0</v>
      </c>
      <c r="UJB93" s="6">
        <f t="shared" si="740"/>
        <v>0</v>
      </c>
      <c r="UJC93" s="6">
        <f t="shared" si="740"/>
        <v>0</v>
      </c>
      <c r="UJD93" s="6">
        <f t="shared" si="740"/>
        <v>0</v>
      </c>
      <c r="UJE93" s="6">
        <f t="shared" si="740"/>
        <v>0</v>
      </c>
      <c r="UJF93" s="6">
        <f t="shared" si="740"/>
        <v>0</v>
      </c>
      <c r="UJG93" s="6">
        <f t="shared" si="740"/>
        <v>0</v>
      </c>
      <c r="UJH93" s="6">
        <f t="shared" si="740"/>
        <v>0</v>
      </c>
      <c r="UJI93" s="6">
        <f t="shared" si="740"/>
        <v>0</v>
      </c>
      <c r="UJJ93" s="6">
        <f t="shared" si="740"/>
        <v>0</v>
      </c>
      <c r="UJK93" s="6">
        <f t="shared" si="740"/>
        <v>0</v>
      </c>
      <c r="UJL93" s="6">
        <f t="shared" si="740"/>
        <v>0</v>
      </c>
      <c r="UJM93" s="6">
        <f t="shared" si="740"/>
        <v>0</v>
      </c>
      <c r="UJN93" s="6">
        <f t="shared" si="740"/>
        <v>0</v>
      </c>
      <c r="UJO93" s="6">
        <f t="shared" si="740"/>
        <v>0</v>
      </c>
      <c r="UJP93" s="6">
        <f t="shared" si="740"/>
        <v>0</v>
      </c>
      <c r="UJQ93" s="6">
        <f t="shared" si="740"/>
        <v>0</v>
      </c>
      <c r="UJR93" s="6">
        <f t="shared" si="740"/>
        <v>0</v>
      </c>
      <c r="UJS93" s="6">
        <f t="shared" si="740"/>
        <v>0</v>
      </c>
      <c r="UJT93" s="6">
        <f t="shared" si="740"/>
        <v>0</v>
      </c>
      <c r="UJU93" s="6">
        <f t="shared" si="740"/>
        <v>0</v>
      </c>
      <c r="UJV93" s="6">
        <f t="shared" si="740"/>
        <v>0</v>
      </c>
      <c r="UJW93" s="6">
        <f t="shared" si="740"/>
        <v>0</v>
      </c>
      <c r="UJX93" s="6">
        <f t="shared" si="740"/>
        <v>0</v>
      </c>
      <c r="UJY93" s="6">
        <f t="shared" si="740"/>
        <v>0</v>
      </c>
      <c r="UJZ93" s="6">
        <f t="shared" si="740"/>
        <v>0</v>
      </c>
      <c r="UKA93" s="6">
        <f t="shared" ref="UKA93:UML93" si="741">UJM95</f>
        <v>0</v>
      </c>
      <c r="UKB93" s="6">
        <f t="shared" si="741"/>
        <v>0</v>
      </c>
      <c r="UKC93" s="6">
        <f t="shared" si="741"/>
        <v>0</v>
      </c>
      <c r="UKD93" s="6">
        <f t="shared" si="741"/>
        <v>0</v>
      </c>
      <c r="UKE93" s="6">
        <f t="shared" si="741"/>
        <v>0</v>
      </c>
      <c r="UKF93" s="6">
        <f t="shared" si="741"/>
        <v>0</v>
      </c>
      <c r="UKG93" s="6">
        <f t="shared" si="741"/>
        <v>0</v>
      </c>
      <c r="UKH93" s="6">
        <f t="shared" si="741"/>
        <v>0</v>
      </c>
      <c r="UKI93" s="6">
        <f t="shared" si="741"/>
        <v>0</v>
      </c>
      <c r="UKJ93" s="6">
        <f t="shared" si="741"/>
        <v>0</v>
      </c>
      <c r="UKK93" s="6">
        <f t="shared" si="741"/>
        <v>0</v>
      </c>
      <c r="UKL93" s="6">
        <f t="shared" si="741"/>
        <v>0</v>
      </c>
      <c r="UKM93" s="6">
        <f t="shared" si="741"/>
        <v>0</v>
      </c>
      <c r="UKN93" s="6">
        <f t="shared" si="741"/>
        <v>0</v>
      </c>
      <c r="UKO93" s="6">
        <f t="shared" si="741"/>
        <v>0</v>
      </c>
      <c r="UKP93" s="6">
        <f t="shared" si="741"/>
        <v>0</v>
      </c>
      <c r="UKQ93" s="6">
        <f t="shared" si="741"/>
        <v>0</v>
      </c>
      <c r="UKR93" s="6">
        <f t="shared" si="741"/>
        <v>0</v>
      </c>
      <c r="UKS93" s="6">
        <f t="shared" si="741"/>
        <v>0</v>
      </c>
      <c r="UKT93" s="6">
        <f t="shared" si="741"/>
        <v>0</v>
      </c>
      <c r="UKU93" s="6">
        <f t="shared" si="741"/>
        <v>0</v>
      </c>
      <c r="UKV93" s="6">
        <f t="shared" si="741"/>
        <v>0</v>
      </c>
      <c r="UKW93" s="6">
        <f t="shared" si="741"/>
        <v>0</v>
      </c>
      <c r="UKX93" s="6">
        <f t="shared" si="741"/>
        <v>0</v>
      </c>
      <c r="UKY93" s="6">
        <f t="shared" si="741"/>
        <v>0</v>
      </c>
      <c r="UKZ93" s="6">
        <f t="shared" si="741"/>
        <v>0</v>
      </c>
      <c r="ULA93" s="6">
        <f t="shared" si="741"/>
        <v>0</v>
      </c>
      <c r="ULB93" s="6">
        <f t="shared" si="741"/>
        <v>0</v>
      </c>
      <c r="ULC93" s="6">
        <f t="shared" si="741"/>
        <v>0</v>
      </c>
      <c r="ULD93" s="6">
        <f t="shared" si="741"/>
        <v>0</v>
      </c>
      <c r="ULE93" s="6">
        <f t="shared" si="741"/>
        <v>0</v>
      </c>
      <c r="ULF93" s="6">
        <f t="shared" si="741"/>
        <v>0</v>
      </c>
      <c r="ULG93" s="6">
        <f t="shared" si="741"/>
        <v>0</v>
      </c>
      <c r="ULH93" s="6">
        <f t="shared" si="741"/>
        <v>0</v>
      </c>
      <c r="ULI93" s="6">
        <f t="shared" si="741"/>
        <v>0</v>
      </c>
      <c r="ULJ93" s="6">
        <f t="shared" si="741"/>
        <v>0</v>
      </c>
      <c r="ULK93" s="6">
        <f t="shared" si="741"/>
        <v>0</v>
      </c>
      <c r="ULL93" s="6">
        <f t="shared" si="741"/>
        <v>0</v>
      </c>
      <c r="ULM93" s="6">
        <f t="shared" si="741"/>
        <v>0</v>
      </c>
      <c r="ULN93" s="6">
        <f t="shared" si="741"/>
        <v>0</v>
      </c>
      <c r="ULO93" s="6">
        <f t="shared" si="741"/>
        <v>0</v>
      </c>
      <c r="ULP93" s="6">
        <f t="shared" si="741"/>
        <v>0</v>
      </c>
      <c r="ULQ93" s="6">
        <f t="shared" si="741"/>
        <v>0</v>
      </c>
      <c r="ULR93" s="6">
        <f t="shared" si="741"/>
        <v>0</v>
      </c>
      <c r="ULS93" s="6">
        <f t="shared" si="741"/>
        <v>0</v>
      </c>
      <c r="ULT93" s="6">
        <f t="shared" si="741"/>
        <v>0</v>
      </c>
      <c r="ULU93" s="6">
        <f t="shared" si="741"/>
        <v>0</v>
      </c>
      <c r="ULV93" s="6">
        <f t="shared" si="741"/>
        <v>0</v>
      </c>
      <c r="ULW93" s="6">
        <f t="shared" si="741"/>
        <v>0</v>
      </c>
      <c r="ULX93" s="6">
        <f t="shared" si="741"/>
        <v>0</v>
      </c>
      <c r="ULY93" s="6">
        <f t="shared" si="741"/>
        <v>0</v>
      </c>
      <c r="ULZ93" s="6">
        <f t="shared" si="741"/>
        <v>0</v>
      </c>
      <c r="UMA93" s="6">
        <f t="shared" si="741"/>
        <v>0</v>
      </c>
      <c r="UMB93" s="6">
        <f t="shared" si="741"/>
        <v>0</v>
      </c>
      <c r="UMC93" s="6">
        <f t="shared" si="741"/>
        <v>0</v>
      </c>
      <c r="UMD93" s="6">
        <f t="shared" si="741"/>
        <v>0</v>
      </c>
      <c r="UME93" s="6">
        <f t="shared" si="741"/>
        <v>0</v>
      </c>
      <c r="UMF93" s="6">
        <f t="shared" si="741"/>
        <v>0</v>
      </c>
      <c r="UMG93" s="6">
        <f t="shared" si="741"/>
        <v>0</v>
      </c>
      <c r="UMH93" s="6">
        <f t="shared" si="741"/>
        <v>0</v>
      </c>
      <c r="UMI93" s="6">
        <f t="shared" si="741"/>
        <v>0</v>
      </c>
      <c r="UMJ93" s="6">
        <f t="shared" si="741"/>
        <v>0</v>
      </c>
      <c r="UMK93" s="6">
        <f t="shared" si="741"/>
        <v>0</v>
      </c>
      <c r="UML93" s="6">
        <f t="shared" si="741"/>
        <v>0</v>
      </c>
      <c r="UMM93" s="6">
        <f t="shared" ref="UMM93:UOX93" si="742">ULY95</f>
        <v>0</v>
      </c>
      <c r="UMN93" s="6">
        <f t="shared" si="742"/>
        <v>0</v>
      </c>
      <c r="UMO93" s="6">
        <f t="shared" si="742"/>
        <v>0</v>
      </c>
      <c r="UMP93" s="6">
        <f t="shared" si="742"/>
        <v>0</v>
      </c>
      <c r="UMQ93" s="6">
        <f t="shared" si="742"/>
        <v>0</v>
      </c>
      <c r="UMR93" s="6">
        <f t="shared" si="742"/>
        <v>0</v>
      </c>
      <c r="UMS93" s="6">
        <f t="shared" si="742"/>
        <v>0</v>
      </c>
      <c r="UMT93" s="6">
        <f t="shared" si="742"/>
        <v>0</v>
      </c>
      <c r="UMU93" s="6">
        <f t="shared" si="742"/>
        <v>0</v>
      </c>
      <c r="UMV93" s="6">
        <f t="shared" si="742"/>
        <v>0</v>
      </c>
      <c r="UMW93" s="6">
        <f t="shared" si="742"/>
        <v>0</v>
      </c>
      <c r="UMX93" s="6">
        <f t="shared" si="742"/>
        <v>0</v>
      </c>
      <c r="UMY93" s="6">
        <f t="shared" si="742"/>
        <v>0</v>
      </c>
      <c r="UMZ93" s="6">
        <f t="shared" si="742"/>
        <v>0</v>
      </c>
      <c r="UNA93" s="6">
        <f t="shared" si="742"/>
        <v>0</v>
      </c>
      <c r="UNB93" s="6">
        <f t="shared" si="742"/>
        <v>0</v>
      </c>
      <c r="UNC93" s="6">
        <f t="shared" si="742"/>
        <v>0</v>
      </c>
      <c r="UND93" s="6">
        <f t="shared" si="742"/>
        <v>0</v>
      </c>
      <c r="UNE93" s="6">
        <f t="shared" si="742"/>
        <v>0</v>
      </c>
      <c r="UNF93" s="6">
        <f t="shared" si="742"/>
        <v>0</v>
      </c>
      <c r="UNG93" s="6">
        <f t="shared" si="742"/>
        <v>0</v>
      </c>
      <c r="UNH93" s="6">
        <f t="shared" si="742"/>
        <v>0</v>
      </c>
      <c r="UNI93" s="6">
        <f t="shared" si="742"/>
        <v>0</v>
      </c>
      <c r="UNJ93" s="6">
        <f t="shared" si="742"/>
        <v>0</v>
      </c>
      <c r="UNK93" s="6">
        <f t="shared" si="742"/>
        <v>0</v>
      </c>
      <c r="UNL93" s="6">
        <f t="shared" si="742"/>
        <v>0</v>
      </c>
      <c r="UNM93" s="6">
        <f t="shared" si="742"/>
        <v>0</v>
      </c>
      <c r="UNN93" s="6">
        <f t="shared" si="742"/>
        <v>0</v>
      </c>
      <c r="UNO93" s="6">
        <f t="shared" si="742"/>
        <v>0</v>
      </c>
      <c r="UNP93" s="6">
        <f t="shared" si="742"/>
        <v>0</v>
      </c>
      <c r="UNQ93" s="6">
        <f t="shared" si="742"/>
        <v>0</v>
      </c>
      <c r="UNR93" s="6">
        <f t="shared" si="742"/>
        <v>0</v>
      </c>
      <c r="UNS93" s="6">
        <f t="shared" si="742"/>
        <v>0</v>
      </c>
      <c r="UNT93" s="6">
        <f t="shared" si="742"/>
        <v>0</v>
      </c>
      <c r="UNU93" s="6">
        <f t="shared" si="742"/>
        <v>0</v>
      </c>
      <c r="UNV93" s="6">
        <f t="shared" si="742"/>
        <v>0</v>
      </c>
      <c r="UNW93" s="6">
        <f t="shared" si="742"/>
        <v>0</v>
      </c>
      <c r="UNX93" s="6">
        <f t="shared" si="742"/>
        <v>0</v>
      </c>
      <c r="UNY93" s="6">
        <f t="shared" si="742"/>
        <v>0</v>
      </c>
      <c r="UNZ93" s="6">
        <f t="shared" si="742"/>
        <v>0</v>
      </c>
      <c r="UOA93" s="6">
        <f t="shared" si="742"/>
        <v>0</v>
      </c>
      <c r="UOB93" s="6">
        <f t="shared" si="742"/>
        <v>0</v>
      </c>
      <c r="UOC93" s="6">
        <f t="shared" si="742"/>
        <v>0</v>
      </c>
      <c r="UOD93" s="6">
        <f t="shared" si="742"/>
        <v>0</v>
      </c>
      <c r="UOE93" s="6">
        <f t="shared" si="742"/>
        <v>0</v>
      </c>
      <c r="UOF93" s="6">
        <f t="shared" si="742"/>
        <v>0</v>
      </c>
      <c r="UOG93" s="6">
        <f t="shared" si="742"/>
        <v>0</v>
      </c>
      <c r="UOH93" s="6">
        <f t="shared" si="742"/>
        <v>0</v>
      </c>
      <c r="UOI93" s="6">
        <f t="shared" si="742"/>
        <v>0</v>
      </c>
      <c r="UOJ93" s="6">
        <f t="shared" si="742"/>
        <v>0</v>
      </c>
      <c r="UOK93" s="6">
        <f t="shared" si="742"/>
        <v>0</v>
      </c>
      <c r="UOL93" s="6">
        <f t="shared" si="742"/>
        <v>0</v>
      </c>
      <c r="UOM93" s="6">
        <f t="shared" si="742"/>
        <v>0</v>
      </c>
      <c r="UON93" s="6">
        <f t="shared" si="742"/>
        <v>0</v>
      </c>
      <c r="UOO93" s="6">
        <f t="shared" si="742"/>
        <v>0</v>
      </c>
      <c r="UOP93" s="6">
        <f t="shared" si="742"/>
        <v>0</v>
      </c>
      <c r="UOQ93" s="6">
        <f t="shared" si="742"/>
        <v>0</v>
      </c>
      <c r="UOR93" s="6">
        <f t="shared" si="742"/>
        <v>0</v>
      </c>
      <c r="UOS93" s="6">
        <f t="shared" si="742"/>
        <v>0</v>
      </c>
      <c r="UOT93" s="6">
        <f t="shared" si="742"/>
        <v>0</v>
      </c>
      <c r="UOU93" s="6">
        <f t="shared" si="742"/>
        <v>0</v>
      </c>
      <c r="UOV93" s="6">
        <f t="shared" si="742"/>
        <v>0</v>
      </c>
      <c r="UOW93" s="6">
        <f t="shared" si="742"/>
        <v>0</v>
      </c>
      <c r="UOX93" s="6">
        <f t="shared" si="742"/>
        <v>0</v>
      </c>
      <c r="UOY93" s="6">
        <f t="shared" ref="UOY93:URJ93" si="743">UOK95</f>
        <v>0</v>
      </c>
      <c r="UOZ93" s="6">
        <f t="shared" si="743"/>
        <v>0</v>
      </c>
      <c r="UPA93" s="6">
        <f t="shared" si="743"/>
        <v>0</v>
      </c>
      <c r="UPB93" s="6">
        <f t="shared" si="743"/>
        <v>0</v>
      </c>
      <c r="UPC93" s="6">
        <f t="shared" si="743"/>
        <v>0</v>
      </c>
      <c r="UPD93" s="6">
        <f t="shared" si="743"/>
        <v>0</v>
      </c>
      <c r="UPE93" s="6">
        <f t="shared" si="743"/>
        <v>0</v>
      </c>
      <c r="UPF93" s="6">
        <f t="shared" si="743"/>
        <v>0</v>
      </c>
      <c r="UPG93" s="6">
        <f t="shared" si="743"/>
        <v>0</v>
      </c>
      <c r="UPH93" s="6">
        <f t="shared" si="743"/>
        <v>0</v>
      </c>
      <c r="UPI93" s="6">
        <f t="shared" si="743"/>
        <v>0</v>
      </c>
      <c r="UPJ93" s="6">
        <f t="shared" si="743"/>
        <v>0</v>
      </c>
      <c r="UPK93" s="6">
        <f t="shared" si="743"/>
        <v>0</v>
      </c>
      <c r="UPL93" s="6">
        <f t="shared" si="743"/>
        <v>0</v>
      </c>
      <c r="UPM93" s="6">
        <f t="shared" si="743"/>
        <v>0</v>
      </c>
      <c r="UPN93" s="6">
        <f t="shared" si="743"/>
        <v>0</v>
      </c>
      <c r="UPO93" s="6">
        <f t="shared" si="743"/>
        <v>0</v>
      </c>
      <c r="UPP93" s="6">
        <f t="shared" si="743"/>
        <v>0</v>
      </c>
      <c r="UPQ93" s="6">
        <f t="shared" si="743"/>
        <v>0</v>
      </c>
      <c r="UPR93" s="6">
        <f t="shared" si="743"/>
        <v>0</v>
      </c>
      <c r="UPS93" s="6">
        <f t="shared" si="743"/>
        <v>0</v>
      </c>
      <c r="UPT93" s="6">
        <f t="shared" si="743"/>
        <v>0</v>
      </c>
      <c r="UPU93" s="6">
        <f t="shared" si="743"/>
        <v>0</v>
      </c>
      <c r="UPV93" s="6">
        <f t="shared" si="743"/>
        <v>0</v>
      </c>
      <c r="UPW93" s="6">
        <f t="shared" si="743"/>
        <v>0</v>
      </c>
      <c r="UPX93" s="6">
        <f t="shared" si="743"/>
        <v>0</v>
      </c>
      <c r="UPY93" s="6">
        <f t="shared" si="743"/>
        <v>0</v>
      </c>
      <c r="UPZ93" s="6">
        <f t="shared" si="743"/>
        <v>0</v>
      </c>
      <c r="UQA93" s="6">
        <f t="shared" si="743"/>
        <v>0</v>
      </c>
      <c r="UQB93" s="6">
        <f t="shared" si="743"/>
        <v>0</v>
      </c>
      <c r="UQC93" s="6">
        <f t="shared" si="743"/>
        <v>0</v>
      </c>
      <c r="UQD93" s="6">
        <f t="shared" si="743"/>
        <v>0</v>
      </c>
      <c r="UQE93" s="6">
        <f t="shared" si="743"/>
        <v>0</v>
      </c>
      <c r="UQF93" s="6">
        <f t="shared" si="743"/>
        <v>0</v>
      </c>
      <c r="UQG93" s="6">
        <f t="shared" si="743"/>
        <v>0</v>
      </c>
      <c r="UQH93" s="6">
        <f t="shared" si="743"/>
        <v>0</v>
      </c>
      <c r="UQI93" s="6">
        <f t="shared" si="743"/>
        <v>0</v>
      </c>
      <c r="UQJ93" s="6">
        <f t="shared" si="743"/>
        <v>0</v>
      </c>
      <c r="UQK93" s="6">
        <f t="shared" si="743"/>
        <v>0</v>
      </c>
      <c r="UQL93" s="6">
        <f t="shared" si="743"/>
        <v>0</v>
      </c>
      <c r="UQM93" s="6">
        <f t="shared" si="743"/>
        <v>0</v>
      </c>
      <c r="UQN93" s="6">
        <f t="shared" si="743"/>
        <v>0</v>
      </c>
      <c r="UQO93" s="6">
        <f t="shared" si="743"/>
        <v>0</v>
      </c>
      <c r="UQP93" s="6">
        <f t="shared" si="743"/>
        <v>0</v>
      </c>
      <c r="UQQ93" s="6">
        <f t="shared" si="743"/>
        <v>0</v>
      </c>
      <c r="UQR93" s="6">
        <f t="shared" si="743"/>
        <v>0</v>
      </c>
      <c r="UQS93" s="6">
        <f t="shared" si="743"/>
        <v>0</v>
      </c>
      <c r="UQT93" s="6">
        <f t="shared" si="743"/>
        <v>0</v>
      </c>
      <c r="UQU93" s="6">
        <f t="shared" si="743"/>
        <v>0</v>
      </c>
      <c r="UQV93" s="6">
        <f t="shared" si="743"/>
        <v>0</v>
      </c>
      <c r="UQW93" s="6">
        <f t="shared" si="743"/>
        <v>0</v>
      </c>
      <c r="UQX93" s="6">
        <f t="shared" si="743"/>
        <v>0</v>
      </c>
      <c r="UQY93" s="6">
        <f t="shared" si="743"/>
        <v>0</v>
      </c>
      <c r="UQZ93" s="6">
        <f t="shared" si="743"/>
        <v>0</v>
      </c>
      <c r="URA93" s="6">
        <f t="shared" si="743"/>
        <v>0</v>
      </c>
      <c r="URB93" s="6">
        <f t="shared" si="743"/>
        <v>0</v>
      </c>
      <c r="URC93" s="6">
        <f t="shared" si="743"/>
        <v>0</v>
      </c>
      <c r="URD93" s="6">
        <f t="shared" si="743"/>
        <v>0</v>
      </c>
      <c r="URE93" s="6">
        <f t="shared" si="743"/>
        <v>0</v>
      </c>
      <c r="URF93" s="6">
        <f t="shared" si="743"/>
        <v>0</v>
      </c>
      <c r="URG93" s="6">
        <f t="shared" si="743"/>
        <v>0</v>
      </c>
      <c r="URH93" s="6">
        <f t="shared" si="743"/>
        <v>0</v>
      </c>
      <c r="URI93" s="6">
        <f t="shared" si="743"/>
        <v>0</v>
      </c>
      <c r="URJ93" s="6">
        <f t="shared" si="743"/>
        <v>0</v>
      </c>
      <c r="URK93" s="6">
        <f t="shared" ref="URK93:UTV93" si="744">UQW95</f>
        <v>0</v>
      </c>
      <c r="URL93" s="6">
        <f t="shared" si="744"/>
        <v>0</v>
      </c>
      <c r="URM93" s="6">
        <f t="shared" si="744"/>
        <v>0</v>
      </c>
      <c r="URN93" s="6">
        <f t="shared" si="744"/>
        <v>0</v>
      </c>
      <c r="URO93" s="6">
        <f t="shared" si="744"/>
        <v>0</v>
      </c>
      <c r="URP93" s="6">
        <f t="shared" si="744"/>
        <v>0</v>
      </c>
      <c r="URQ93" s="6">
        <f t="shared" si="744"/>
        <v>0</v>
      </c>
      <c r="URR93" s="6">
        <f t="shared" si="744"/>
        <v>0</v>
      </c>
      <c r="URS93" s="6">
        <f t="shared" si="744"/>
        <v>0</v>
      </c>
      <c r="URT93" s="6">
        <f t="shared" si="744"/>
        <v>0</v>
      </c>
      <c r="URU93" s="6">
        <f t="shared" si="744"/>
        <v>0</v>
      </c>
      <c r="URV93" s="6">
        <f t="shared" si="744"/>
        <v>0</v>
      </c>
      <c r="URW93" s="6">
        <f t="shared" si="744"/>
        <v>0</v>
      </c>
      <c r="URX93" s="6">
        <f t="shared" si="744"/>
        <v>0</v>
      </c>
      <c r="URY93" s="6">
        <f t="shared" si="744"/>
        <v>0</v>
      </c>
      <c r="URZ93" s="6">
        <f t="shared" si="744"/>
        <v>0</v>
      </c>
      <c r="USA93" s="6">
        <f t="shared" si="744"/>
        <v>0</v>
      </c>
      <c r="USB93" s="6">
        <f t="shared" si="744"/>
        <v>0</v>
      </c>
      <c r="USC93" s="6">
        <f t="shared" si="744"/>
        <v>0</v>
      </c>
      <c r="USD93" s="6">
        <f t="shared" si="744"/>
        <v>0</v>
      </c>
      <c r="USE93" s="6">
        <f t="shared" si="744"/>
        <v>0</v>
      </c>
      <c r="USF93" s="6">
        <f t="shared" si="744"/>
        <v>0</v>
      </c>
      <c r="USG93" s="6">
        <f t="shared" si="744"/>
        <v>0</v>
      </c>
      <c r="USH93" s="6">
        <f t="shared" si="744"/>
        <v>0</v>
      </c>
      <c r="USI93" s="6">
        <f t="shared" si="744"/>
        <v>0</v>
      </c>
      <c r="USJ93" s="6">
        <f t="shared" si="744"/>
        <v>0</v>
      </c>
      <c r="USK93" s="6">
        <f t="shared" si="744"/>
        <v>0</v>
      </c>
      <c r="USL93" s="6">
        <f t="shared" si="744"/>
        <v>0</v>
      </c>
      <c r="USM93" s="6">
        <f t="shared" si="744"/>
        <v>0</v>
      </c>
      <c r="USN93" s="6">
        <f t="shared" si="744"/>
        <v>0</v>
      </c>
      <c r="USO93" s="6">
        <f t="shared" si="744"/>
        <v>0</v>
      </c>
      <c r="USP93" s="6">
        <f t="shared" si="744"/>
        <v>0</v>
      </c>
      <c r="USQ93" s="6">
        <f t="shared" si="744"/>
        <v>0</v>
      </c>
      <c r="USR93" s="6">
        <f t="shared" si="744"/>
        <v>0</v>
      </c>
      <c r="USS93" s="6">
        <f t="shared" si="744"/>
        <v>0</v>
      </c>
      <c r="UST93" s="6">
        <f t="shared" si="744"/>
        <v>0</v>
      </c>
      <c r="USU93" s="6">
        <f t="shared" si="744"/>
        <v>0</v>
      </c>
      <c r="USV93" s="6">
        <f t="shared" si="744"/>
        <v>0</v>
      </c>
      <c r="USW93" s="6">
        <f t="shared" si="744"/>
        <v>0</v>
      </c>
      <c r="USX93" s="6">
        <f t="shared" si="744"/>
        <v>0</v>
      </c>
      <c r="USY93" s="6">
        <f t="shared" si="744"/>
        <v>0</v>
      </c>
      <c r="USZ93" s="6">
        <f t="shared" si="744"/>
        <v>0</v>
      </c>
      <c r="UTA93" s="6">
        <f t="shared" si="744"/>
        <v>0</v>
      </c>
      <c r="UTB93" s="6">
        <f t="shared" si="744"/>
        <v>0</v>
      </c>
      <c r="UTC93" s="6">
        <f t="shared" si="744"/>
        <v>0</v>
      </c>
      <c r="UTD93" s="6">
        <f t="shared" si="744"/>
        <v>0</v>
      </c>
      <c r="UTE93" s="6">
        <f t="shared" si="744"/>
        <v>0</v>
      </c>
      <c r="UTF93" s="6">
        <f t="shared" si="744"/>
        <v>0</v>
      </c>
      <c r="UTG93" s="6">
        <f t="shared" si="744"/>
        <v>0</v>
      </c>
      <c r="UTH93" s="6">
        <f t="shared" si="744"/>
        <v>0</v>
      </c>
      <c r="UTI93" s="6">
        <f t="shared" si="744"/>
        <v>0</v>
      </c>
      <c r="UTJ93" s="6">
        <f t="shared" si="744"/>
        <v>0</v>
      </c>
      <c r="UTK93" s="6">
        <f t="shared" si="744"/>
        <v>0</v>
      </c>
      <c r="UTL93" s="6">
        <f t="shared" si="744"/>
        <v>0</v>
      </c>
      <c r="UTM93" s="6">
        <f t="shared" si="744"/>
        <v>0</v>
      </c>
      <c r="UTN93" s="6">
        <f t="shared" si="744"/>
        <v>0</v>
      </c>
      <c r="UTO93" s="6">
        <f t="shared" si="744"/>
        <v>0</v>
      </c>
      <c r="UTP93" s="6">
        <f t="shared" si="744"/>
        <v>0</v>
      </c>
      <c r="UTQ93" s="6">
        <f t="shared" si="744"/>
        <v>0</v>
      </c>
      <c r="UTR93" s="6">
        <f t="shared" si="744"/>
        <v>0</v>
      </c>
      <c r="UTS93" s="6">
        <f t="shared" si="744"/>
        <v>0</v>
      </c>
      <c r="UTT93" s="6">
        <f t="shared" si="744"/>
        <v>0</v>
      </c>
      <c r="UTU93" s="6">
        <f t="shared" si="744"/>
        <v>0</v>
      </c>
      <c r="UTV93" s="6">
        <f t="shared" si="744"/>
        <v>0</v>
      </c>
      <c r="UTW93" s="6">
        <f t="shared" ref="UTW93:UWH93" si="745">UTI95</f>
        <v>0</v>
      </c>
      <c r="UTX93" s="6">
        <f t="shared" si="745"/>
        <v>0</v>
      </c>
      <c r="UTY93" s="6">
        <f t="shared" si="745"/>
        <v>0</v>
      </c>
      <c r="UTZ93" s="6">
        <f t="shared" si="745"/>
        <v>0</v>
      </c>
      <c r="UUA93" s="6">
        <f t="shared" si="745"/>
        <v>0</v>
      </c>
      <c r="UUB93" s="6">
        <f t="shared" si="745"/>
        <v>0</v>
      </c>
      <c r="UUC93" s="6">
        <f t="shared" si="745"/>
        <v>0</v>
      </c>
      <c r="UUD93" s="6">
        <f t="shared" si="745"/>
        <v>0</v>
      </c>
      <c r="UUE93" s="6">
        <f t="shared" si="745"/>
        <v>0</v>
      </c>
      <c r="UUF93" s="6">
        <f t="shared" si="745"/>
        <v>0</v>
      </c>
      <c r="UUG93" s="6">
        <f t="shared" si="745"/>
        <v>0</v>
      </c>
      <c r="UUH93" s="6">
        <f t="shared" si="745"/>
        <v>0</v>
      </c>
      <c r="UUI93" s="6">
        <f t="shared" si="745"/>
        <v>0</v>
      </c>
      <c r="UUJ93" s="6">
        <f t="shared" si="745"/>
        <v>0</v>
      </c>
      <c r="UUK93" s="6">
        <f t="shared" si="745"/>
        <v>0</v>
      </c>
      <c r="UUL93" s="6">
        <f t="shared" si="745"/>
        <v>0</v>
      </c>
      <c r="UUM93" s="6">
        <f t="shared" si="745"/>
        <v>0</v>
      </c>
      <c r="UUN93" s="6">
        <f t="shared" si="745"/>
        <v>0</v>
      </c>
      <c r="UUO93" s="6">
        <f t="shared" si="745"/>
        <v>0</v>
      </c>
      <c r="UUP93" s="6">
        <f t="shared" si="745"/>
        <v>0</v>
      </c>
      <c r="UUQ93" s="6">
        <f t="shared" si="745"/>
        <v>0</v>
      </c>
      <c r="UUR93" s="6">
        <f t="shared" si="745"/>
        <v>0</v>
      </c>
      <c r="UUS93" s="6">
        <f t="shared" si="745"/>
        <v>0</v>
      </c>
      <c r="UUT93" s="6">
        <f t="shared" si="745"/>
        <v>0</v>
      </c>
      <c r="UUU93" s="6">
        <f t="shared" si="745"/>
        <v>0</v>
      </c>
      <c r="UUV93" s="6">
        <f t="shared" si="745"/>
        <v>0</v>
      </c>
      <c r="UUW93" s="6">
        <f t="shared" si="745"/>
        <v>0</v>
      </c>
      <c r="UUX93" s="6">
        <f t="shared" si="745"/>
        <v>0</v>
      </c>
      <c r="UUY93" s="6">
        <f t="shared" si="745"/>
        <v>0</v>
      </c>
      <c r="UUZ93" s="6">
        <f t="shared" si="745"/>
        <v>0</v>
      </c>
      <c r="UVA93" s="6">
        <f t="shared" si="745"/>
        <v>0</v>
      </c>
      <c r="UVB93" s="6">
        <f t="shared" si="745"/>
        <v>0</v>
      </c>
      <c r="UVC93" s="6">
        <f t="shared" si="745"/>
        <v>0</v>
      </c>
      <c r="UVD93" s="6">
        <f t="shared" si="745"/>
        <v>0</v>
      </c>
      <c r="UVE93" s="6">
        <f t="shared" si="745"/>
        <v>0</v>
      </c>
      <c r="UVF93" s="6">
        <f t="shared" si="745"/>
        <v>0</v>
      </c>
      <c r="UVG93" s="6">
        <f t="shared" si="745"/>
        <v>0</v>
      </c>
      <c r="UVH93" s="6">
        <f t="shared" si="745"/>
        <v>0</v>
      </c>
      <c r="UVI93" s="6">
        <f t="shared" si="745"/>
        <v>0</v>
      </c>
      <c r="UVJ93" s="6">
        <f t="shared" si="745"/>
        <v>0</v>
      </c>
      <c r="UVK93" s="6">
        <f t="shared" si="745"/>
        <v>0</v>
      </c>
      <c r="UVL93" s="6">
        <f t="shared" si="745"/>
        <v>0</v>
      </c>
      <c r="UVM93" s="6">
        <f t="shared" si="745"/>
        <v>0</v>
      </c>
      <c r="UVN93" s="6">
        <f t="shared" si="745"/>
        <v>0</v>
      </c>
      <c r="UVO93" s="6">
        <f t="shared" si="745"/>
        <v>0</v>
      </c>
      <c r="UVP93" s="6">
        <f t="shared" si="745"/>
        <v>0</v>
      </c>
      <c r="UVQ93" s="6">
        <f t="shared" si="745"/>
        <v>0</v>
      </c>
      <c r="UVR93" s="6">
        <f t="shared" si="745"/>
        <v>0</v>
      </c>
      <c r="UVS93" s="6">
        <f t="shared" si="745"/>
        <v>0</v>
      </c>
      <c r="UVT93" s="6">
        <f t="shared" si="745"/>
        <v>0</v>
      </c>
      <c r="UVU93" s="6">
        <f t="shared" si="745"/>
        <v>0</v>
      </c>
      <c r="UVV93" s="6">
        <f t="shared" si="745"/>
        <v>0</v>
      </c>
      <c r="UVW93" s="6">
        <f t="shared" si="745"/>
        <v>0</v>
      </c>
      <c r="UVX93" s="6">
        <f t="shared" si="745"/>
        <v>0</v>
      </c>
      <c r="UVY93" s="6">
        <f t="shared" si="745"/>
        <v>0</v>
      </c>
      <c r="UVZ93" s="6">
        <f t="shared" si="745"/>
        <v>0</v>
      </c>
      <c r="UWA93" s="6">
        <f t="shared" si="745"/>
        <v>0</v>
      </c>
      <c r="UWB93" s="6">
        <f t="shared" si="745"/>
        <v>0</v>
      </c>
      <c r="UWC93" s="6">
        <f t="shared" si="745"/>
        <v>0</v>
      </c>
      <c r="UWD93" s="6">
        <f t="shared" si="745"/>
        <v>0</v>
      </c>
      <c r="UWE93" s="6">
        <f t="shared" si="745"/>
        <v>0</v>
      </c>
      <c r="UWF93" s="6">
        <f t="shared" si="745"/>
        <v>0</v>
      </c>
      <c r="UWG93" s="6">
        <f t="shared" si="745"/>
        <v>0</v>
      </c>
      <c r="UWH93" s="6">
        <f t="shared" si="745"/>
        <v>0</v>
      </c>
      <c r="UWI93" s="6">
        <f t="shared" ref="UWI93:UYT93" si="746">UVU95</f>
        <v>0</v>
      </c>
      <c r="UWJ93" s="6">
        <f t="shared" si="746"/>
        <v>0</v>
      </c>
      <c r="UWK93" s="6">
        <f t="shared" si="746"/>
        <v>0</v>
      </c>
      <c r="UWL93" s="6">
        <f t="shared" si="746"/>
        <v>0</v>
      </c>
      <c r="UWM93" s="6">
        <f t="shared" si="746"/>
        <v>0</v>
      </c>
      <c r="UWN93" s="6">
        <f t="shared" si="746"/>
        <v>0</v>
      </c>
      <c r="UWO93" s="6">
        <f t="shared" si="746"/>
        <v>0</v>
      </c>
      <c r="UWP93" s="6">
        <f t="shared" si="746"/>
        <v>0</v>
      </c>
      <c r="UWQ93" s="6">
        <f t="shared" si="746"/>
        <v>0</v>
      </c>
      <c r="UWR93" s="6">
        <f t="shared" si="746"/>
        <v>0</v>
      </c>
      <c r="UWS93" s="6">
        <f t="shared" si="746"/>
        <v>0</v>
      </c>
      <c r="UWT93" s="6">
        <f t="shared" si="746"/>
        <v>0</v>
      </c>
      <c r="UWU93" s="6">
        <f t="shared" si="746"/>
        <v>0</v>
      </c>
      <c r="UWV93" s="6">
        <f t="shared" si="746"/>
        <v>0</v>
      </c>
      <c r="UWW93" s="6">
        <f t="shared" si="746"/>
        <v>0</v>
      </c>
      <c r="UWX93" s="6">
        <f t="shared" si="746"/>
        <v>0</v>
      </c>
      <c r="UWY93" s="6">
        <f t="shared" si="746"/>
        <v>0</v>
      </c>
      <c r="UWZ93" s="6">
        <f t="shared" si="746"/>
        <v>0</v>
      </c>
      <c r="UXA93" s="6">
        <f t="shared" si="746"/>
        <v>0</v>
      </c>
      <c r="UXB93" s="6">
        <f t="shared" si="746"/>
        <v>0</v>
      </c>
      <c r="UXC93" s="6">
        <f t="shared" si="746"/>
        <v>0</v>
      </c>
      <c r="UXD93" s="6">
        <f t="shared" si="746"/>
        <v>0</v>
      </c>
      <c r="UXE93" s="6">
        <f t="shared" si="746"/>
        <v>0</v>
      </c>
      <c r="UXF93" s="6">
        <f t="shared" si="746"/>
        <v>0</v>
      </c>
      <c r="UXG93" s="6">
        <f t="shared" si="746"/>
        <v>0</v>
      </c>
      <c r="UXH93" s="6">
        <f t="shared" si="746"/>
        <v>0</v>
      </c>
      <c r="UXI93" s="6">
        <f t="shared" si="746"/>
        <v>0</v>
      </c>
      <c r="UXJ93" s="6">
        <f t="shared" si="746"/>
        <v>0</v>
      </c>
      <c r="UXK93" s="6">
        <f t="shared" si="746"/>
        <v>0</v>
      </c>
      <c r="UXL93" s="6">
        <f t="shared" si="746"/>
        <v>0</v>
      </c>
      <c r="UXM93" s="6">
        <f t="shared" si="746"/>
        <v>0</v>
      </c>
      <c r="UXN93" s="6">
        <f t="shared" si="746"/>
        <v>0</v>
      </c>
      <c r="UXO93" s="6">
        <f t="shared" si="746"/>
        <v>0</v>
      </c>
      <c r="UXP93" s="6">
        <f t="shared" si="746"/>
        <v>0</v>
      </c>
      <c r="UXQ93" s="6">
        <f t="shared" si="746"/>
        <v>0</v>
      </c>
      <c r="UXR93" s="6">
        <f t="shared" si="746"/>
        <v>0</v>
      </c>
      <c r="UXS93" s="6">
        <f t="shared" si="746"/>
        <v>0</v>
      </c>
      <c r="UXT93" s="6">
        <f t="shared" si="746"/>
        <v>0</v>
      </c>
      <c r="UXU93" s="6">
        <f t="shared" si="746"/>
        <v>0</v>
      </c>
      <c r="UXV93" s="6">
        <f t="shared" si="746"/>
        <v>0</v>
      </c>
      <c r="UXW93" s="6">
        <f t="shared" si="746"/>
        <v>0</v>
      </c>
      <c r="UXX93" s="6">
        <f t="shared" si="746"/>
        <v>0</v>
      </c>
      <c r="UXY93" s="6">
        <f t="shared" si="746"/>
        <v>0</v>
      </c>
      <c r="UXZ93" s="6">
        <f t="shared" si="746"/>
        <v>0</v>
      </c>
      <c r="UYA93" s="6">
        <f t="shared" si="746"/>
        <v>0</v>
      </c>
      <c r="UYB93" s="6">
        <f t="shared" si="746"/>
        <v>0</v>
      </c>
      <c r="UYC93" s="6">
        <f t="shared" si="746"/>
        <v>0</v>
      </c>
      <c r="UYD93" s="6">
        <f t="shared" si="746"/>
        <v>0</v>
      </c>
      <c r="UYE93" s="6">
        <f t="shared" si="746"/>
        <v>0</v>
      </c>
      <c r="UYF93" s="6">
        <f t="shared" si="746"/>
        <v>0</v>
      </c>
      <c r="UYG93" s="6">
        <f t="shared" si="746"/>
        <v>0</v>
      </c>
      <c r="UYH93" s="6">
        <f t="shared" si="746"/>
        <v>0</v>
      </c>
      <c r="UYI93" s="6">
        <f t="shared" si="746"/>
        <v>0</v>
      </c>
      <c r="UYJ93" s="6">
        <f t="shared" si="746"/>
        <v>0</v>
      </c>
      <c r="UYK93" s="6">
        <f t="shared" si="746"/>
        <v>0</v>
      </c>
      <c r="UYL93" s="6">
        <f t="shared" si="746"/>
        <v>0</v>
      </c>
      <c r="UYM93" s="6">
        <f t="shared" si="746"/>
        <v>0</v>
      </c>
      <c r="UYN93" s="6">
        <f t="shared" si="746"/>
        <v>0</v>
      </c>
      <c r="UYO93" s="6">
        <f t="shared" si="746"/>
        <v>0</v>
      </c>
      <c r="UYP93" s="6">
        <f t="shared" si="746"/>
        <v>0</v>
      </c>
      <c r="UYQ93" s="6">
        <f t="shared" si="746"/>
        <v>0</v>
      </c>
      <c r="UYR93" s="6">
        <f t="shared" si="746"/>
        <v>0</v>
      </c>
      <c r="UYS93" s="6">
        <f t="shared" si="746"/>
        <v>0</v>
      </c>
      <c r="UYT93" s="6">
        <f t="shared" si="746"/>
        <v>0</v>
      </c>
      <c r="UYU93" s="6">
        <f t="shared" ref="UYU93:VBF93" si="747">UYG95</f>
        <v>0</v>
      </c>
      <c r="UYV93" s="6">
        <f t="shared" si="747"/>
        <v>0</v>
      </c>
      <c r="UYW93" s="6">
        <f t="shared" si="747"/>
        <v>0</v>
      </c>
      <c r="UYX93" s="6">
        <f t="shared" si="747"/>
        <v>0</v>
      </c>
      <c r="UYY93" s="6">
        <f t="shared" si="747"/>
        <v>0</v>
      </c>
      <c r="UYZ93" s="6">
        <f t="shared" si="747"/>
        <v>0</v>
      </c>
      <c r="UZA93" s="6">
        <f t="shared" si="747"/>
        <v>0</v>
      </c>
      <c r="UZB93" s="6">
        <f t="shared" si="747"/>
        <v>0</v>
      </c>
      <c r="UZC93" s="6">
        <f t="shared" si="747"/>
        <v>0</v>
      </c>
      <c r="UZD93" s="6">
        <f t="shared" si="747"/>
        <v>0</v>
      </c>
      <c r="UZE93" s="6">
        <f t="shared" si="747"/>
        <v>0</v>
      </c>
      <c r="UZF93" s="6">
        <f t="shared" si="747"/>
        <v>0</v>
      </c>
      <c r="UZG93" s="6">
        <f t="shared" si="747"/>
        <v>0</v>
      </c>
      <c r="UZH93" s="6">
        <f t="shared" si="747"/>
        <v>0</v>
      </c>
      <c r="UZI93" s="6">
        <f t="shared" si="747"/>
        <v>0</v>
      </c>
      <c r="UZJ93" s="6">
        <f t="shared" si="747"/>
        <v>0</v>
      </c>
      <c r="UZK93" s="6">
        <f t="shared" si="747"/>
        <v>0</v>
      </c>
      <c r="UZL93" s="6">
        <f t="shared" si="747"/>
        <v>0</v>
      </c>
      <c r="UZM93" s="6">
        <f t="shared" si="747"/>
        <v>0</v>
      </c>
      <c r="UZN93" s="6">
        <f t="shared" si="747"/>
        <v>0</v>
      </c>
      <c r="UZO93" s="6">
        <f t="shared" si="747"/>
        <v>0</v>
      </c>
      <c r="UZP93" s="6">
        <f t="shared" si="747"/>
        <v>0</v>
      </c>
      <c r="UZQ93" s="6">
        <f t="shared" si="747"/>
        <v>0</v>
      </c>
      <c r="UZR93" s="6">
        <f t="shared" si="747"/>
        <v>0</v>
      </c>
      <c r="UZS93" s="6">
        <f t="shared" si="747"/>
        <v>0</v>
      </c>
      <c r="UZT93" s="6">
        <f t="shared" si="747"/>
        <v>0</v>
      </c>
      <c r="UZU93" s="6">
        <f t="shared" si="747"/>
        <v>0</v>
      </c>
      <c r="UZV93" s="6">
        <f t="shared" si="747"/>
        <v>0</v>
      </c>
      <c r="UZW93" s="6">
        <f t="shared" si="747"/>
        <v>0</v>
      </c>
      <c r="UZX93" s="6">
        <f t="shared" si="747"/>
        <v>0</v>
      </c>
      <c r="UZY93" s="6">
        <f t="shared" si="747"/>
        <v>0</v>
      </c>
      <c r="UZZ93" s="6">
        <f t="shared" si="747"/>
        <v>0</v>
      </c>
      <c r="VAA93" s="6">
        <f t="shared" si="747"/>
        <v>0</v>
      </c>
      <c r="VAB93" s="6">
        <f t="shared" si="747"/>
        <v>0</v>
      </c>
      <c r="VAC93" s="6">
        <f t="shared" si="747"/>
        <v>0</v>
      </c>
      <c r="VAD93" s="6">
        <f t="shared" si="747"/>
        <v>0</v>
      </c>
      <c r="VAE93" s="6">
        <f t="shared" si="747"/>
        <v>0</v>
      </c>
      <c r="VAF93" s="6">
        <f t="shared" si="747"/>
        <v>0</v>
      </c>
      <c r="VAG93" s="6">
        <f t="shared" si="747"/>
        <v>0</v>
      </c>
      <c r="VAH93" s="6">
        <f t="shared" si="747"/>
        <v>0</v>
      </c>
      <c r="VAI93" s="6">
        <f t="shared" si="747"/>
        <v>0</v>
      </c>
      <c r="VAJ93" s="6">
        <f t="shared" si="747"/>
        <v>0</v>
      </c>
      <c r="VAK93" s="6">
        <f t="shared" si="747"/>
        <v>0</v>
      </c>
      <c r="VAL93" s="6">
        <f t="shared" si="747"/>
        <v>0</v>
      </c>
      <c r="VAM93" s="6">
        <f t="shared" si="747"/>
        <v>0</v>
      </c>
      <c r="VAN93" s="6">
        <f t="shared" si="747"/>
        <v>0</v>
      </c>
      <c r="VAO93" s="6">
        <f t="shared" si="747"/>
        <v>0</v>
      </c>
      <c r="VAP93" s="6">
        <f t="shared" si="747"/>
        <v>0</v>
      </c>
      <c r="VAQ93" s="6">
        <f t="shared" si="747"/>
        <v>0</v>
      </c>
      <c r="VAR93" s="6">
        <f t="shared" si="747"/>
        <v>0</v>
      </c>
      <c r="VAS93" s="6">
        <f t="shared" si="747"/>
        <v>0</v>
      </c>
      <c r="VAT93" s="6">
        <f t="shared" si="747"/>
        <v>0</v>
      </c>
      <c r="VAU93" s="6">
        <f t="shared" si="747"/>
        <v>0</v>
      </c>
      <c r="VAV93" s="6">
        <f t="shared" si="747"/>
        <v>0</v>
      </c>
      <c r="VAW93" s="6">
        <f t="shared" si="747"/>
        <v>0</v>
      </c>
      <c r="VAX93" s="6">
        <f t="shared" si="747"/>
        <v>0</v>
      </c>
      <c r="VAY93" s="6">
        <f t="shared" si="747"/>
        <v>0</v>
      </c>
      <c r="VAZ93" s="6">
        <f t="shared" si="747"/>
        <v>0</v>
      </c>
      <c r="VBA93" s="6">
        <f t="shared" si="747"/>
        <v>0</v>
      </c>
      <c r="VBB93" s="6">
        <f t="shared" si="747"/>
        <v>0</v>
      </c>
      <c r="VBC93" s="6">
        <f t="shared" si="747"/>
        <v>0</v>
      </c>
      <c r="VBD93" s="6">
        <f t="shared" si="747"/>
        <v>0</v>
      </c>
      <c r="VBE93" s="6">
        <f t="shared" si="747"/>
        <v>0</v>
      </c>
      <c r="VBF93" s="6">
        <f t="shared" si="747"/>
        <v>0</v>
      </c>
      <c r="VBG93" s="6">
        <f t="shared" ref="VBG93:VDR93" si="748">VAS95</f>
        <v>0</v>
      </c>
      <c r="VBH93" s="6">
        <f t="shared" si="748"/>
        <v>0</v>
      </c>
      <c r="VBI93" s="6">
        <f t="shared" si="748"/>
        <v>0</v>
      </c>
      <c r="VBJ93" s="6">
        <f t="shared" si="748"/>
        <v>0</v>
      </c>
      <c r="VBK93" s="6">
        <f t="shared" si="748"/>
        <v>0</v>
      </c>
      <c r="VBL93" s="6">
        <f t="shared" si="748"/>
        <v>0</v>
      </c>
      <c r="VBM93" s="6">
        <f t="shared" si="748"/>
        <v>0</v>
      </c>
      <c r="VBN93" s="6">
        <f t="shared" si="748"/>
        <v>0</v>
      </c>
      <c r="VBO93" s="6">
        <f t="shared" si="748"/>
        <v>0</v>
      </c>
      <c r="VBP93" s="6">
        <f t="shared" si="748"/>
        <v>0</v>
      </c>
      <c r="VBQ93" s="6">
        <f t="shared" si="748"/>
        <v>0</v>
      </c>
      <c r="VBR93" s="6">
        <f t="shared" si="748"/>
        <v>0</v>
      </c>
      <c r="VBS93" s="6">
        <f t="shared" si="748"/>
        <v>0</v>
      </c>
      <c r="VBT93" s="6">
        <f t="shared" si="748"/>
        <v>0</v>
      </c>
      <c r="VBU93" s="6">
        <f t="shared" si="748"/>
        <v>0</v>
      </c>
      <c r="VBV93" s="6">
        <f t="shared" si="748"/>
        <v>0</v>
      </c>
      <c r="VBW93" s="6">
        <f t="shared" si="748"/>
        <v>0</v>
      </c>
      <c r="VBX93" s="6">
        <f t="shared" si="748"/>
        <v>0</v>
      </c>
      <c r="VBY93" s="6">
        <f t="shared" si="748"/>
        <v>0</v>
      </c>
      <c r="VBZ93" s="6">
        <f t="shared" si="748"/>
        <v>0</v>
      </c>
      <c r="VCA93" s="6">
        <f t="shared" si="748"/>
        <v>0</v>
      </c>
      <c r="VCB93" s="6">
        <f t="shared" si="748"/>
        <v>0</v>
      </c>
      <c r="VCC93" s="6">
        <f t="shared" si="748"/>
        <v>0</v>
      </c>
      <c r="VCD93" s="6">
        <f t="shared" si="748"/>
        <v>0</v>
      </c>
      <c r="VCE93" s="6">
        <f t="shared" si="748"/>
        <v>0</v>
      </c>
      <c r="VCF93" s="6">
        <f t="shared" si="748"/>
        <v>0</v>
      </c>
      <c r="VCG93" s="6">
        <f t="shared" si="748"/>
        <v>0</v>
      </c>
      <c r="VCH93" s="6">
        <f t="shared" si="748"/>
        <v>0</v>
      </c>
      <c r="VCI93" s="6">
        <f t="shared" si="748"/>
        <v>0</v>
      </c>
      <c r="VCJ93" s="6">
        <f t="shared" si="748"/>
        <v>0</v>
      </c>
      <c r="VCK93" s="6">
        <f t="shared" si="748"/>
        <v>0</v>
      </c>
      <c r="VCL93" s="6">
        <f t="shared" si="748"/>
        <v>0</v>
      </c>
      <c r="VCM93" s="6">
        <f t="shared" si="748"/>
        <v>0</v>
      </c>
      <c r="VCN93" s="6">
        <f t="shared" si="748"/>
        <v>0</v>
      </c>
      <c r="VCO93" s="6">
        <f t="shared" si="748"/>
        <v>0</v>
      </c>
      <c r="VCP93" s="6">
        <f t="shared" si="748"/>
        <v>0</v>
      </c>
      <c r="VCQ93" s="6">
        <f t="shared" si="748"/>
        <v>0</v>
      </c>
      <c r="VCR93" s="6">
        <f t="shared" si="748"/>
        <v>0</v>
      </c>
      <c r="VCS93" s="6">
        <f t="shared" si="748"/>
        <v>0</v>
      </c>
      <c r="VCT93" s="6">
        <f t="shared" si="748"/>
        <v>0</v>
      </c>
      <c r="VCU93" s="6">
        <f t="shared" si="748"/>
        <v>0</v>
      </c>
      <c r="VCV93" s="6">
        <f t="shared" si="748"/>
        <v>0</v>
      </c>
      <c r="VCW93" s="6">
        <f t="shared" si="748"/>
        <v>0</v>
      </c>
      <c r="VCX93" s="6">
        <f t="shared" si="748"/>
        <v>0</v>
      </c>
      <c r="VCY93" s="6">
        <f t="shared" si="748"/>
        <v>0</v>
      </c>
      <c r="VCZ93" s="6">
        <f t="shared" si="748"/>
        <v>0</v>
      </c>
      <c r="VDA93" s="6">
        <f t="shared" si="748"/>
        <v>0</v>
      </c>
      <c r="VDB93" s="6">
        <f t="shared" si="748"/>
        <v>0</v>
      </c>
      <c r="VDC93" s="6">
        <f t="shared" si="748"/>
        <v>0</v>
      </c>
      <c r="VDD93" s="6">
        <f t="shared" si="748"/>
        <v>0</v>
      </c>
      <c r="VDE93" s="6">
        <f t="shared" si="748"/>
        <v>0</v>
      </c>
      <c r="VDF93" s="6">
        <f t="shared" si="748"/>
        <v>0</v>
      </c>
      <c r="VDG93" s="6">
        <f t="shared" si="748"/>
        <v>0</v>
      </c>
      <c r="VDH93" s="6">
        <f t="shared" si="748"/>
        <v>0</v>
      </c>
      <c r="VDI93" s="6">
        <f t="shared" si="748"/>
        <v>0</v>
      </c>
      <c r="VDJ93" s="6">
        <f t="shared" si="748"/>
        <v>0</v>
      </c>
      <c r="VDK93" s="6">
        <f t="shared" si="748"/>
        <v>0</v>
      </c>
      <c r="VDL93" s="6">
        <f t="shared" si="748"/>
        <v>0</v>
      </c>
      <c r="VDM93" s="6">
        <f t="shared" si="748"/>
        <v>0</v>
      </c>
      <c r="VDN93" s="6">
        <f t="shared" si="748"/>
        <v>0</v>
      </c>
      <c r="VDO93" s="6">
        <f t="shared" si="748"/>
        <v>0</v>
      </c>
      <c r="VDP93" s="6">
        <f t="shared" si="748"/>
        <v>0</v>
      </c>
      <c r="VDQ93" s="6">
        <f t="shared" si="748"/>
        <v>0</v>
      </c>
      <c r="VDR93" s="6">
        <f t="shared" si="748"/>
        <v>0</v>
      </c>
      <c r="VDS93" s="6">
        <f t="shared" ref="VDS93:VGD93" si="749">VDE95</f>
        <v>0</v>
      </c>
      <c r="VDT93" s="6">
        <f t="shared" si="749"/>
        <v>0</v>
      </c>
      <c r="VDU93" s="6">
        <f t="shared" si="749"/>
        <v>0</v>
      </c>
      <c r="VDV93" s="6">
        <f t="shared" si="749"/>
        <v>0</v>
      </c>
      <c r="VDW93" s="6">
        <f t="shared" si="749"/>
        <v>0</v>
      </c>
      <c r="VDX93" s="6">
        <f t="shared" si="749"/>
        <v>0</v>
      </c>
      <c r="VDY93" s="6">
        <f t="shared" si="749"/>
        <v>0</v>
      </c>
      <c r="VDZ93" s="6">
        <f t="shared" si="749"/>
        <v>0</v>
      </c>
      <c r="VEA93" s="6">
        <f t="shared" si="749"/>
        <v>0</v>
      </c>
      <c r="VEB93" s="6">
        <f t="shared" si="749"/>
        <v>0</v>
      </c>
      <c r="VEC93" s="6">
        <f t="shared" si="749"/>
        <v>0</v>
      </c>
      <c r="VED93" s="6">
        <f t="shared" si="749"/>
        <v>0</v>
      </c>
      <c r="VEE93" s="6">
        <f t="shared" si="749"/>
        <v>0</v>
      </c>
      <c r="VEF93" s="6">
        <f t="shared" si="749"/>
        <v>0</v>
      </c>
      <c r="VEG93" s="6">
        <f t="shared" si="749"/>
        <v>0</v>
      </c>
      <c r="VEH93" s="6">
        <f t="shared" si="749"/>
        <v>0</v>
      </c>
      <c r="VEI93" s="6">
        <f t="shared" si="749"/>
        <v>0</v>
      </c>
      <c r="VEJ93" s="6">
        <f t="shared" si="749"/>
        <v>0</v>
      </c>
      <c r="VEK93" s="6">
        <f t="shared" si="749"/>
        <v>0</v>
      </c>
      <c r="VEL93" s="6">
        <f t="shared" si="749"/>
        <v>0</v>
      </c>
      <c r="VEM93" s="6">
        <f t="shared" si="749"/>
        <v>0</v>
      </c>
      <c r="VEN93" s="6">
        <f t="shared" si="749"/>
        <v>0</v>
      </c>
      <c r="VEO93" s="6">
        <f t="shared" si="749"/>
        <v>0</v>
      </c>
      <c r="VEP93" s="6">
        <f t="shared" si="749"/>
        <v>0</v>
      </c>
      <c r="VEQ93" s="6">
        <f t="shared" si="749"/>
        <v>0</v>
      </c>
      <c r="VER93" s="6">
        <f t="shared" si="749"/>
        <v>0</v>
      </c>
      <c r="VES93" s="6">
        <f t="shared" si="749"/>
        <v>0</v>
      </c>
      <c r="VET93" s="6">
        <f t="shared" si="749"/>
        <v>0</v>
      </c>
      <c r="VEU93" s="6">
        <f t="shared" si="749"/>
        <v>0</v>
      </c>
      <c r="VEV93" s="6">
        <f t="shared" si="749"/>
        <v>0</v>
      </c>
      <c r="VEW93" s="6">
        <f t="shared" si="749"/>
        <v>0</v>
      </c>
      <c r="VEX93" s="6">
        <f t="shared" si="749"/>
        <v>0</v>
      </c>
      <c r="VEY93" s="6">
        <f t="shared" si="749"/>
        <v>0</v>
      </c>
      <c r="VEZ93" s="6">
        <f t="shared" si="749"/>
        <v>0</v>
      </c>
      <c r="VFA93" s="6">
        <f t="shared" si="749"/>
        <v>0</v>
      </c>
      <c r="VFB93" s="6">
        <f t="shared" si="749"/>
        <v>0</v>
      </c>
      <c r="VFC93" s="6">
        <f t="shared" si="749"/>
        <v>0</v>
      </c>
      <c r="VFD93" s="6">
        <f t="shared" si="749"/>
        <v>0</v>
      </c>
      <c r="VFE93" s="6">
        <f t="shared" si="749"/>
        <v>0</v>
      </c>
      <c r="VFF93" s="6">
        <f t="shared" si="749"/>
        <v>0</v>
      </c>
      <c r="VFG93" s="6">
        <f t="shared" si="749"/>
        <v>0</v>
      </c>
      <c r="VFH93" s="6">
        <f t="shared" si="749"/>
        <v>0</v>
      </c>
      <c r="VFI93" s="6">
        <f t="shared" si="749"/>
        <v>0</v>
      </c>
      <c r="VFJ93" s="6">
        <f t="shared" si="749"/>
        <v>0</v>
      </c>
      <c r="VFK93" s="6">
        <f t="shared" si="749"/>
        <v>0</v>
      </c>
      <c r="VFL93" s="6">
        <f t="shared" si="749"/>
        <v>0</v>
      </c>
      <c r="VFM93" s="6">
        <f t="shared" si="749"/>
        <v>0</v>
      </c>
      <c r="VFN93" s="6">
        <f t="shared" si="749"/>
        <v>0</v>
      </c>
      <c r="VFO93" s="6">
        <f t="shared" si="749"/>
        <v>0</v>
      </c>
      <c r="VFP93" s="6">
        <f t="shared" si="749"/>
        <v>0</v>
      </c>
      <c r="VFQ93" s="6">
        <f t="shared" si="749"/>
        <v>0</v>
      </c>
      <c r="VFR93" s="6">
        <f t="shared" si="749"/>
        <v>0</v>
      </c>
      <c r="VFS93" s="6">
        <f t="shared" si="749"/>
        <v>0</v>
      </c>
      <c r="VFT93" s="6">
        <f t="shared" si="749"/>
        <v>0</v>
      </c>
      <c r="VFU93" s="6">
        <f t="shared" si="749"/>
        <v>0</v>
      </c>
      <c r="VFV93" s="6">
        <f t="shared" si="749"/>
        <v>0</v>
      </c>
      <c r="VFW93" s="6">
        <f t="shared" si="749"/>
        <v>0</v>
      </c>
      <c r="VFX93" s="6">
        <f t="shared" si="749"/>
        <v>0</v>
      </c>
      <c r="VFY93" s="6">
        <f t="shared" si="749"/>
        <v>0</v>
      </c>
      <c r="VFZ93" s="6">
        <f t="shared" si="749"/>
        <v>0</v>
      </c>
      <c r="VGA93" s="6">
        <f t="shared" si="749"/>
        <v>0</v>
      </c>
      <c r="VGB93" s="6">
        <f t="shared" si="749"/>
        <v>0</v>
      </c>
      <c r="VGC93" s="6">
        <f t="shared" si="749"/>
        <v>0</v>
      </c>
      <c r="VGD93" s="6">
        <f t="shared" si="749"/>
        <v>0</v>
      </c>
      <c r="VGE93" s="6">
        <f t="shared" ref="VGE93:VIP93" si="750">VFQ95</f>
        <v>0</v>
      </c>
      <c r="VGF93" s="6">
        <f t="shared" si="750"/>
        <v>0</v>
      </c>
      <c r="VGG93" s="6">
        <f t="shared" si="750"/>
        <v>0</v>
      </c>
      <c r="VGH93" s="6">
        <f t="shared" si="750"/>
        <v>0</v>
      </c>
      <c r="VGI93" s="6">
        <f t="shared" si="750"/>
        <v>0</v>
      </c>
      <c r="VGJ93" s="6">
        <f t="shared" si="750"/>
        <v>0</v>
      </c>
      <c r="VGK93" s="6">
        <f t="shared" si="750"/>
        <v>0</v>
      </c>
      <c r="VGL93" s="6">
        <f t="shared" si="750"/>
        <v>0</v>
      </c>
      <c r="VGM93" s="6">
        <f t="shared" si="750"/>
        <v>0</v>
      </c>
      <c r="VGN93" s="6">
        <f t="shared" si="750"/>
        <v>0</v>
      </c>
      <c r="VGO93" s="6">
        <f t="shared" si="750"/>
        <v>0</v>
      </c>
      <c r="VGP93" s="6">
        <f t="shared" si="750"/>
        <v>0</v>
      </c>
      <c r="VGQ93" s="6">
        <f t="shared" si="750"/>
        <v>0</v>
      </c>
      <c r="VGR93" s="6">
        <f t="shared" si="750"/>
        <v>0</v>
      </c>
      <c r="VGS93" s="6">
        <f t="shared" si="750"/>
        <v>0</v>
      </c>
      <c r="VGT93" s="6">
        <f t="shared" si="750"/>
        <v>0</v>
      </c>
      <c r="VGU93" s="6">
        <f t="shared" si="750"/>
        <v>0</v>
      </c>
      <c r="VGV93" s="6">
        <f t="shared" si="750"/>
        <v>0</v>
      </c>
      <c r="VGW93" s="6">
        <f t="shared" si="750"/>
        <v>0</v>
      </c>
      <c r="VGX93" s="6">
        <f t="shared" si="750"/>
        <v>0</v>
      </c>
      <c r="VGY93" s="6">
        <f t="shared" si="750"/>
        <v>0</v>
      </c>
      <c r="VGZ93" s="6">
        <f t="shared" si="750"/>
        <v>0</v>
      </c>
      <c r="VHA93" s="6">
        <f t="shared" si="750"/>
        <v>0</v>
      </c>
      <c r="VHB93" s="6">
        <f t="shared" si="750"/>
        <v>0</v>
      </c>
      <c r="VHC93" s="6">
        <f t="shared" si="750"/>
        <v>0</v>
      </c>
      <c r="VHD93" s="6">
        <f t="shared" si="750"/>
        <v>0</v>
      </c>
      <c r="VHE93" s="6">
        <f t="shared" si="750"/>
        <v>0</v>
      </c>
      <c r="VHF93" s="6">
        <f t="shared" si="750"/>
        <v>0</v>
      </c>
      <c r="VHG93" s="6">
        <f t="shared" si="750"/>
        <v>0</v>
      </c>
      <c r="VHH93" s="6">
        <f t="shared" si="750"/>
        <v>0</v>
      </c>
      <c r="VHI93" s="6">
        <f t="shared" si="750"/>
        <v>0</v>
      </c>
      <c r="VHJ93" s="6">
        <f t="shared" si="750"/>
        <v>0</v>
      </c>
      <c r="VHK93" s="6">
        <f t="shared" si="750"/>
        <v>0</v>
      </c>
      <c r="VHL93" s="6">
        <f t="shared" si="750"/>
        <v>0</v>
      </c>
      <c r="VHM93" s="6">
        <f t="shared" si="750"/>
        <v>0</v>
      </c>
      <c r="VHN93" s="6">
        <f t="shared" si="750"/>
        <v>0</v>
      </c>
      <c r="VHO93" s="6">
        <f t="shared" si="750"/>
        <v>0</v>
      </c>
      <c r="VHP93" s="6">
        <f t="shared" si="750"/>
        <v>0</v>
      </c>
      <c r="VHQ93" s="6">
        <f t="shared" si="750"/>
        <v>0</v>
      </c>
      <c r="VHR93" s="6">
        <f t="shared" si="750"/>
        <v>0</v>
      </c>
      <c r="VHS93" s="6">
        <f t="shared" si="750"/>
        <v>0</v>
      </c>
      <c r="VHT93" s="6">
        <f t="shared" si="750"/>
        <v>0</v>
      </c>
      <c r="VHU93" s="6">
        <f t="shared" si="750"/>
        <v>0</v>
      </c>
      <c r="VHV93" s="6">
        <f t="shared" si="750"/>
        <v>0</v>
      </c>
      <c r="VHW93" s="6">
        <f t="shared" si="750"/>
        <v>0</v>
      </c>
      <c r="VHX93" s="6">
        <f t="shared" si="750"/>
        <v>0</v>
      </c>
      <c r="VHY93" s="6">
        <f t="shared" si="750"/>
        <v>0</v>
      </c>
      <c r="VHZ93" s="6">
        <f t="shared" si="750"/>
        <v>0</v>
      </c>
      <c r="VIA93" s="6">
        <f t="shared" si="750"/>
        <v>0</v>
      </c>
      <c r="VIB93" s="6">
        <f t="shared" si="750"/>
        <v>0</v>
      </c>
      <c r="VIC93" s="6">
        <f t="shared" si="750"/>
        <v>0</v>
      </c>
      <c r="VID93" s="6">
        <f t="shared" si="750"/>
        <v>0</v>
      </c>
      <c r="VIE93" s="6">
        <f t="shared" si="750"/>
        <v>0</v>
      </c>
      <c r="VIF93" s="6">
        <f t="shared" si="750"/>
        <v>0</v>
      </c>
      <c r="VIG93" s="6">
        <f t="shared" si="750"/>
        <v>0</v>
      </c>
      <c r="VIH93" s="6">
        <f t="shared" si="750"/>
        <v>0</v>
      </c>
      <c r="VII93" s="6">
        <f t="shared" si="750"/>
        <v>0</v>
      </c>
      <c r="VIJ93" s="6">
        <f t="shared" si="750"/>
        <v>0</v>
      </c>
      <c r="VIK93" s="6">
        <f t="shared" si="750"/>
        <v>0</v>
      </c>
      <c r="VIL93" s="6">
        <f t="shared" si="750"/>
        <v>0</v>
      </c>
      <c r="VIM93" s="6">
        <f t="shared" si="750"/>
        <v>0</v>
      </c>
      <c r="VIN93" s="6">
        <f t="shared" si="750"/>
        <v>0</v>
      </c>
      <c r="VIO93" s="6">
        <f t="shared" si="750"/>
        <v>0</v>
      </c>
      <c r="VIP93" s="6">
        <f t="shared" si="750"/>
        <v>0</v>
      </c>
      <c r="VIQ93" s="6">
        <f t="shared" ref="VIQ93:VLB93" si="751">VIC95</f>
        <v>0</v>
      </c>
      <c r="VIR93" s="6">
        <f t="shared" si="751"/>
        <v>0</v>
      </c>
      <c r="VIS93" s="6">
        <f t="shared" si="751"/>
        <v>0</v>
      </c>
      <c r="VIT93" s="6">
        <f t="shared" si="751"/>
        <v>0</v>
      </c>
      <c r="VIU93" s="6">
        <f t="shared" si="751"/>
        <v>0</v>
      </c>
      <c r="VIV93" s="6">
        <f t="shared" si="751"/>
        <v>0</v>
      </c>
      <c r="VIW93" s="6">
        <f t="shared" si="751"/>
        <v>0</v>
      </c>
      <c r="VIX93" s="6">
        <f t="shared" si="751"/>
        <v>0</v>
      </c>
      <c r="VIY93" s="6">
        <f t="shared" si="751"/>
        <v>0</v>
      </c>
      <c r="VIZ93" s="6">
        <f t="shared" si="751"/>
        <v>0</v>
      </c>
      <c r="VJA93" s="6">
        <f t="shared" si="751"/>
        <v>0</v>
      </c>
      <c r="VJB93" s="6">
        <f t="shared" si="751"/>
        <v>0</v>
      </c>
      <c r="VJC93" s="6">
        <f t="shared" si="751"/>
        <v>0</v>
      </c>
      <c r="VJD93" s="6">
        <f t="shared" si="751"/>
        <v>0</v>
      </c>
      <c r="VJE93" s="6">
        <f t="shared" si="751"/>
        <v>0</v>
      </c>
      <c r="VJF93" s="6">
        <f t="shared" si="751"/>
        <v>0</v>
      </c>
      <c r="VJG93" s="6">
        <f t="shared" si="751"/>
        <v>0</v>
      </c>
      <c r="VJH93" s="6">
        <f t="shared" si="751"/>
        <v>0</v>
      </c>
      <c r="VJI93" s="6">
        <f t="shared" si="751"/>
        <v>0</v>
      </c>
      <c r="VJJ93" s="6">
        <f t="shared" si="751"/>
        <v>0</v>
      </c>
      <c r="VJK93" s="6">
        <f t="shared" si="751"/>
        <v>0</v>
      </c>
      <c r="VJL93" s="6">
        <f t="shared" si="751"/>
        <v>0</v>
      </c>
      <c r="VJM93" s="6">
        <f t="shared" si="751"/>
        <v>0</v>
      </c>
      <c r="VJN93" s="6">
        <f t="shared" si="751"/>
        <v>0</v>
      </c>
      <c r="VJO93" s="6">
        <f t="shared" si="751"/>
        <v>0</v>
      </c>
      <c r="VJP93" s="6">
        <f t="shared" si="751"/>
        <v>0</v>
      </c>
      <c r="VJQ93" s="6">
        <f t="shared" si="751"/>
        <v>0</v>
      </c>
      <c r="VJR93" s="6">
        <f t="shared" si="751"/>
        <v>0</v>
      </c>
      <c r="VJS93" s="6">
        <f t="shared" si="751"/>
        <v>0</v>
      </c>
      <c r="VJT93" s="6">
        <f t="shared" si="751"/>
        <v>0</v>
      </c>
      <c r="VJU93" s="6">
        <f t="shared" si="751"/>
        <v>0</v>
      </c>
      <c r="VJV93" s="6">
        <f t="shared" si="751"/>
        <v>0</v>
      </c>
      <c r="VJW93" s="6">
        <f t="shared" si="751"/>
        <v>0</v>
      </c>
      <c r="VJX93" s="6">
        <f t="shared" si="751"/>
        <v>0</v>
      </c>
      <c r="VJY93" s="6">
        <f t="shared" si="751"/>
        <v>0</v>
      </c>
      <c r="VJZ93" s="6">
        <f t="shared" si="751"/>
        <v>0</v>
      </c>
      <c r="VKA93" s="6">
        <f t="shared" si="751"/>
        <v>0</v>
      </c>
      <c r="VKB93" s="6">
        <f t="shared" si="751"/>
        <v>0</v>
      </c>
      <c r="VKC93" s="6">
        <f t="shared" si="751"/>
        <v>0</v>
      </c>
      <c r="VKD93" s="6">
        <f t="shared" si="751"/>
        <v>0</v>
      </c>
      <c r="VKE93" s="6">
        <f t="shared" si="751"/>
        <v>0</v>
      </c>
      <c r="VKF93" s="6">
        <f t="shared" si="751"/>
        <v>0</v>
      </c>
      <c r="VKG93" s="6">
        <f t="shared" si="751"/>
        <v>0</v>
      </c>
      <c r="VKH93" s="6">
        <f t="shared" si="751"/>
        <v>0</v>
      </c>
      <c r="VKI93" s="6">
        <f t="shared" si="751"/>
        <v>0</v>
      </c>
      <c r="VKJ93" s="6">
        <f t="shared" si="751"/>
        <v>0</v>
      </c>
      <c r="VKK93" s="6">
        <f t="shared" si="751"/>
        <v>0</v>
      </c>
      <c r="VKL93" s="6">
        <f t="shared" si="751"/>
        <v>0</v>
      </c>
      <c r="VKM93" s="6">
        <f t="shared" si="751"/>
        <v>0</v>
      </c>
      <c r="VKN93" s="6">
        <f t="shared" si="751"/>
        <v>0</v>
      </c>
      <c r="VKO93" s="6">
        <f t="shared" si="751"/>
        <v>0</v>
      </c>
      <c r="VKP93" s="6">
        <f t="shared" si="751"/>
        <v>0</v>
      </c>
      <c r="VKQ93" s="6">
        <f t="shared" si="751"/>
        <v>0</v>
      </c>
      <c r="VKR93" s="6">
        <f t="shared" si="751"/>
        <v>0</v>
      </c>
      <c r="VKS93" s="6">
        <f t="shared" si="751"/>
        <v>0</v>
      </c>
      <c r="VKT93" s="6">
        <f t="shared" si="751"/>
        <v>0</v>
      </c>
      <c r="VKU93" s="6">
        <f t="shared" si="751"/>
        <v>0</v>
      </c>
      <c r="VKV93" s="6">
        <f t="shared" si="751"/>
        <v>0</v>
      </c>
      <c r="VKW93" s="6">
        <f t="shared" si="751"/>
        <v>0</v>
      </c>
      <c r="VKX93" s="6">
        <f t="shared" si="751"/>
        <v>0</v>
      </c>
      <c r="VKY93" s="6">
        <f t="shared" si="751"/>
        <v>0</v>
      </c>
      <c r="VKZ93" s="6">
        <f t="shared" si="751"/>
        <v>0</v>
      </c>
      <c r="VLA93" s="6">
        <f t="shared" si="751"/>
        <v>0</v>
      </c>
      <c r="VLB93" s="6">
        <f t="shared" si="751"/>
        <v>0</v>
      </c>
      <c r="VLC93" s="6">
        <f t="shared" ref="VLC93:VNN93" si="752">VKO95</f>
        <v>0</v>
      </c>
      <c r="VLD93" s="6">
        <f t="shared" si="752"/>
        <v>0</v>
      </c>
      <c r="VLE93" s="6">
        <f t="shared" si="752"/>
        <v>0</v>
      </c>
      <c r="VLF93" s="6">
        <f t="shared" si="752"/>
        <v>0</v>
      </c>
      <c r="VLG93" s="6">
        <f t="shared" si="752"/>
        <v>0</v>
      </c>
      <c r="VLH93" s="6">
        <f t="shared" si="752"/>
        <v>0</v>
      </c>
      <c r="VLI93" s="6">
        <f t="shared" si="752"/>
        <v>0</v>
      </c>
      <c r="VLJ93" s="6">
        <f t="shared" si="752"/>
        <v>0</v>
      </c>
      <c r="VLK93" s="6">
        <f t="shared" si="752"/>
        <v>0</v>
      </c>
      <c r="VLL93" s="6">
        <f t="shared" si="752"/>
        <v>0</v>
      </c>
      <c r="VLM93" s="6">
        <f t="shared" si="752"/>
        <v>0</v>
      </c>
      <c r="VLN93" s="6">
        <f t="shared" si="752"/>
        <v>0</v>
      </c>
      <c r="VLO93" s="6">
        <f t="shared" si="752"/>
        <v>0</v>
      </c>
      <c r="VLP93" s="6">
        <f t="shared" si="752"/>
        <v>0</v>
      </c>
      <c r="VLQ93" s="6">
        <f t="shared" si="752"/>
        <v>0</v>
      </c>
      <c r="VLR93" s="6">
        <f t="shared" si="752"/>
        <v>0</v>
      </c>
      <c r="VLS93" s="6">
        <f t="shared" si="752"/>
        <v>0</v>
      </c>
      <c r="VLT93" s="6">
        <f t="shared" si="752"/>
        <v>0</v>
      </c>
      <c r="VLU93" s="6">
        <f t="shared" si="752"/>
        <v>0</v>
      </c>
      <c r="VLV93" s="6">
        <f t="shared" si="752"/>
        <v>0</v>
      </c>
      <c r="VLW93" s="6">
        <f t="shared" si="752"/>
        <v>0</v>
      </c>
      <c r="VLX93" s="6">
        <f t="shared" si="752"/>
        <v>0</v>
      </c>
      <c r="VLY93" s="6">
        <f t="shared" si="752"/>
        <v>0</v>
      </c>
      <c r="VLZ93" s="6">
        <f t="shared" si="752"/>
        <v>0</v>
      </c>
      <c r="VMA93" s="6">
        <f t="shared" si="752"/>
        <v>0</v>
      </c>
      <c r="VMB93" s="6">
        <f t="shared" si="752"/>
        <v>0</v>
      </c>
      <c r="VMC93" s="6">
        <f t="shared" si="752"/>
        <v>0</v>
      </c>
      <c r="VMD93" s="6">
        <f t="shared" si="752"/>
        <v>0</v>
      </c>
      <c r="VME93" s="6">
        <f t="shared" si="752"/>
        <v>0</v>
      </c>
      <c r="VMF93" s="6">
        <f t="shared" si="752"/>
        <v>0</v>
      </c>
      <c r="VMG93" s="6">
        <f t="shared" si="752"/>
        <v>0</v>
      </c>
      <c r="VMH93" s="6">
        <f t="shared" si="752"/>
        <v>0</v>
      </c>
      <c r="VMI93" s="6">
        <f t="shared" si="752"/>
        <v>0</v>
      </c>
      <c r="VMJ93" s="6">
        <f t="shared" si="752"/>
        <v>0</v>
      </c>
      <c r="VMK93" s="6">
        <f t="shared" si="752"/>
        <v>0</v>
      </c>
      <c r="VML93" s="6">
        <f t="shared" si="752"/>
        <v>0</v>
      </c>
      <c r="VMM93" s="6">
        <f t="shared" si="752"/>
        <v>0</v>
      </c>
      <c r="VMN93" s="6">
        <f t="shared" si="752"/>
        <v>0</v>
      </c>
      <c r="VMO93" s="6">
        <f t="shared" si="752"/>
        <v>0</v>
      </c>
      <c r="VMP93" s="6">
        <f t="shared" si="752"/>
        <v>0</v>
      </c>
      <c r="VMQ93" s="6">
        <f t="shared" si="752"/>
        <v>0</v>
      </c>
      <c r="VMR93" s="6">
        <f t="shared" si="752"/>
        <v>0</v>
      </c>
      <c r="VMS93" s="6">
        <f t="shared" si="752"/>
        <v>0</v>
      </c>
      <c r="VMT93" s="6">
        <f t="shared" si="752"/>
        <v>0</v>
      </c>
      <c r="VMU93" s="6">
        <f t="shared" si="752"/>
        <v>0</v>
      </c>
      <c r="VMV93" s="6">
        <f t="shared" si="752"/>
        <v>0</v>
      </c>
      <c r="VMW93" s="6">
        <f t="shared" si="752"/>
        <v>0</v>
      </c>
      <c r="VMX93" s="6">
        <f t="shared" si="752"/>
        <v>0</v>
      </c>
      <c r="VMY93" s="6">
        <f t="shared" si="752"/>
        <v>0</v>
      </c>
      <c r="VMZ93" s="6">
        <f t="shared" si="752"/>
        <v>0</v>
      </c>
      <c r="VNA93" s="6">
        <f t="shared" si="752"/>
        <v>0</v>
      </c>
      <c r="VNB93" s="6">
        <f t="shared" si="752"/>
        <v>0</v>
      </c>
      <c r="VNC93" s="6">
        <f t="shared" si="752"/>
        <v>0</v>
      </c>
      <c r="VND93" s="6">
        <f t="shared" si="752"/>
        <v>0</v>
      </c>
      <c r="VNE93" s="6">
        <f t="shared" si="752"/>
        <v>0</v>
      </c>
      <c r="VNF93" s="6">
        <f t="shared" si="752"/>
        <v>0</v>
      </c>
      <c r="VNG93" s="6">
        <f t="shared" si="752"/>
        <v>0</v>
      </c>
      <c r="VNH93" s="6">
        <f t="shared" si="752"/>
        <v>0</v>
      </c>
      <c r="VNI93" s="6">
        <f t="shared" si="752"/>
        <v>0</v>
      </c>
      <c r="VNJ93" s="6">
        <f t="shared" si="752"/>
        <v>0</v>
      </c>
      <c r="VNK93" s="6">
        <f t="shared" si="752"/>
        <v>0</v>
      </c>
      <c r="VNL93" s="6">
        <f t="shared" si="752"/>
        <v>0</v>
      </c>
      <c r="VNM93" s="6">
        <f t="shared" si="752"/>
        <v>0</v>
      </c>
      <c r="VNN93" s="6">
        <f t="shared" si="752"/>
        <v>0</v>
      </c>
      <c r="VNO93" s="6">
        <f t="shared" ref="VNO93:VPZ93" si="753">VNA95</f>
        <v>0</v>
      </c>
      <c r="VNP93" s="6">
        <f t="shared" si="753"/>
        <v>0</v>
      </c>
      <c r="VNQ93" s="6">
        <f t="shared" si="753"/>
        <v>0</v>
      </c>
      <c r="VNR93" s="6">
        <f t="shared" si="753"/>
        <v>0</v>
      </c>
      <c r="VNS93" s="6">
        <f t="shared" si="753"/>
        <v>0</v>
      </c>
      <c r="VNT93" s="6">
        <f t="shared" si="753"/>
        <v>0</v>
      </c>
      <c r="VNU93" s="6">
        <f t="shared" si="753"/>
        <v>0</v>
      </c>
      <c r="VNV93" s="6">
        <f t="shared" si="753"/>
        <v>0</v>
      </c>
      <c r="VNW93" s="6">
        <f t="shared" si="753"/>
        <v>0</v>
      </c>
      <c r="VNX93" s="6">
        <f t="shared" si="753"/>
        <v>0</v>
      </c>
      <c r="VNY93" s="6">
        <f t="shared" si="753"/>
        <v>0</v>
      </c>
      <c r="VNZ93" s="6">
        <f t="shared" si="753"/>
        <v>0</v>
      </c>
      <c r="VOA93" s="6">
        <f t="shared" si="753"/>
        <v>0</v>
      </c>
      <c r="VOB93" s="6">
        <f t="shared" si="753"/>
        <v>0</v>
      </c>
      <c r="VOC93" s="6">
        <f t="shared" si="753"/>
        <v>0</v>
      </c>
      <c r="VOD93" s="6">
        <f t="shared" si="753"/>
        <v>0</v>
      </c>
      <c r="VOE93" s="6">
        <f t="shared" si="753"/>
        <v>0</v>
      </c>
      <c r="VOF93" s="6">
        <f t="shared" si="753"/>
        <v>0</v>
      </c>
      <c r="VOG93" s="6">
        <f t="shared" si="753"/>
        <v>0</v>
      </c>
      <c r="VOH93" s="6">
        <f t="shared" si="753"/>
        <v>0</v>
      </c>
      <c r="VOI93" s="6">
        <f t="shared" si="753"/>
        <v>0</v>
      </c>
      <c r="VOJ93" s="6">
        <f t="shared" si="753"/>
        <v>0</v>
      </c>
      <c r="VOK93" s="6">
        <f t="shared" si="753"/>
        <v>0</v>
      </c>
      <c r="VOL93" s="6">
        <f t="shared" si="753"/>
        <v>0</v>
      </c>
      <c r="VOM93" s="6">
        <f t="shared" si="753"/>
        <v>0</v>
      </c>
      <c r="VON93" s="6">
        <f t="shared" si="753"/>
        <v>0</v>
      </c>
      <c r="VOO93" s="6">
        <f t="shared" si="753"/>
        <v>0</v>
      </c>
      <c r="VOP93" s="6">
        <f t="shared" si="753"/>
        <v>0</v>
      </c>
      <c r="VOQ93" s="6">
        <f t="shared" si="753"/>
        <v>0</v>
      </c>
      <c r="VOR93" s="6">
        <f t="shared" si="753"/>
        <v>0</v>
      </c>
      <c r="VOS93" s="6">
        <f t="shared" si="753"/>
        <v>0</v>
      </c>
      <c r="VOT93" s="6">
        <f t="shared" si="753"/>
        <v>0</v>
      </c>
      <c r="VOU93" s="6">
        <f t="shared" si="753"/>
        <v>0</v>
      </c>
      <c r="VOV93" s="6">
        <f t="shared" si="753"/>
        <v>0</v>
      </c>
      <c r="VOW93" s="6">
        <f t="shared" si="753"/>
        <v>0</v>
      </c>
      <c r="VOX93" s="6">
        <f t="shared" si="753"/>
        <v>0</v>
      </c>
      <c r="VOY93" s="6">
        <f t="shared" si="753"/>
        <v>0</v>
      </c>
      <c r="VOZ93" s="6">
        <f t="shared" si="753"/>
        <v>0</v>
      </c>
      <c r="VPA93" s="6">
        <f t="shared" si="753"/>
        <v>0</v>
      </c>
      <c r="VPB93" s="6">
        <f t="shared" si="753"/>
        <v>0</v>
      </c>
      <c r="VPC93" s="6">
        <f t="shared" si="753"/>
        <v>0</v>
      </c>
      <c r="VPD93" s="6">
        <f t="shared" si="753"/>
        <v>0</v>
      </c>
      <c r="VPE93" s="6">
        <f t="shared" si="753"/>
        <v>0</v>
      </c>
      <c r="VPF93" s="6">
        <f t="shared" si="753"/>
        <v>0</v>
      </c>
      <c r="VPG93" s="6">
        <f t="shared" si="753"/>
        <v>0</v>
      </c>
      <c r="VPH93" s="6">
        <f t="shared" si="753"/>
        <v>0</v>
      </c>
      <c r="VPI93" s="6">
        <f t="shared" si="753"/>
        <v>0</v>
      </c>
      <c r="VPJ93" s="6">
        <f t="shared" si="753"/>
        <v>0</v>
      </c>
      <c r="VPK93" s="6">
        <f t="shared" si="753"/>
        <v>0</v>
      </c>
      <c r="VPL93" s="6">
        <f t="shared" si="753"/>
        <v>0</v>
      </c>
      <c r="VPM93" s="6">
        <f t="shared" si="753"/>
        <v>0</v>
      </c>
      <c r="VPN93" s="6">
        <f t="shared" si="753"/>
        <v>0</v>
      </c>
      <c r="VPO93" s="6">
        <f t="shared" si="753"/>
        <v>0</v>
      </c>
      <c r="VPP93" s="6">
        <f t="shared" si="753"/>
        <v>0</v>
      </c>
      <c r="VPQ93" s="6">
        <f t="shared" si="753"/>
        <v>0</v>
      </c>
      <c r="VPR93" s="6">
        <f t="shared" si="753"/>
        <v>0</v>
      </c>
      <c r="VPS93" s="6">
        <f t="shared" si="753"/>
        <v>0</v>
      </c>
      <c r="VPT93" s="6">
        <f t="shared" si="753"/>
        <v>0</v>
      </c>
      <c r="VPU93" s="6">
        <f t="shared" si="753"/>
        <v>0</v>
      </c>
      <c r="VPV93" s="6">
        <f t="shared" si="753"/>
        <v>0</v>
      </c>
      <c r="VPW93" s="6">
        <f t="shared" si="753"/>
        <v>0</v>
      </c>
      <c r="VPX93" s="6">
        <f t="shared" si="753"/>
        <v>0</v>
      </c>
      <c r="VPY93" s="6">
        <f t="shared" si="753"/>
        <v>0</v>
      </c>
      <c r="VPZ93" s="6">
        <f t="shared" si="753"/>
        <v>0</v>
      </c>
      <c r="VQA93" s="6">
        <f t="shared" ref="VQA93:VSL93" si="754">VPM95</f>
        <v>0</v>
      </c>
      <c r="VQB93" s="6">
        <f t="shared" si="754"/>
        <v>0</v>
      </c>
      <c r="VQC93" s="6">
        <f t="shared" si="754"/>
        <v>0</v>
      </c>
      <c r="VQD93" s="6">
        <f t="shared" si="754"/>
        <v>0</v>
      </c>
      <c r="VQE93" s="6">
        <f t="shared" si="754"/>
        <v>0</v>
      </c>
      <c r="VQF93" s="6">
        <f t="shared" si="754"/>
        <v>0</v>
      </c>
      <c r="VQG93" s="6">
        <f t="shared" si="754"/>
        <v>0</v>
      </c>
      <c r="VQH93" s="6">
        <f t="shared" si="754"/>
        <v>0</v>
      </c>
      <c r="VQI93" s="6">
        <f t="shared" si="754"/>
        <v>0</v>
      </c>
      <c r="VQJ93" s="6">
        <f t="shared" si="754"/>
        <v>0</v>
      </c>
      <c r="VQK93" s="6">
        <f t="shared" si="754"/>
        <v>0</v>
      </c>
      <c r="VQL93" s="6">
        <f t="shared" si="754"/>
        <v>0</v>
      </c>
      <c r="VQM93" s="6">
        <f t="shared" si="754"/>
        <v>0</v>
      </c>
      <c r="VQN93" s="6">
        <f t="shared" si="754"/>
        <v>0</v>
      </c>
      <c r="VQO93" s="6">
        <f t="shared" si="754"/>
        <v>0</v>
      </c>
      <c r="VQP93" s="6">
        <f t="shared" si="754"/>
        <v>0</v>
      </c>
      <c r="VQQ93" s="6">
        <f t="shared" si="754"/>
        <v>0</v>
      </c>
      <c r="VQR93" s="6">
        <f t="shared" si="754"/>
        <v>0</v>
      </c>
      <c r="VQS93" s="6">
        <f t="shared" si="754"/>
        <v>0</v>
      </c>
      <c r="VQT93" s="6">
        <f t="shared" si="754"/>
        <v>0</v>
      </c>
      <c r="VQU93" s="6">
        <f t="shared" si="754"/>
        <v>0</v>
      </c>
      <c r="VQV93" s="6">
        <f t="shared" si="754"/>
        <v>0</v>
      </c>
      <c r="VQW93" s="6">
        <f t="shared" si="754"/>
        <v>0</v>
      </c>
      <c r="VQX93" s="6">
        <f t="shared" si="754"/>
        <v>0</v>
      </c>
      <c r="VQY93" s="6">
        <f t="shared" si="754"/>
        <v>0</v>
      </c>
      <c r="VQZ93" s="6">
        <f t="shared" si="754"/>
        <v>0</v>
      </c>
      <c r="VRA93" s="6">
        <f t="shared" si="754"/>
        <v>0</v>
      </c>
      <c r="VRB93" s="6">
        <f t="shared" si="754"/>
        <v>0</v>
      </c>
      <c r="VRC93" s="6">
        <f t="shared" si="754"/>
        <v>0</v>
      </c>
      <c r="VRD93" s="6">
        <f t="shared" si="754"/>
        <v>0</v>
      </c>
      <c r="VRE93" s="6">
        <f t="shared" si="754"/>
        <v>0</v>
      </c>
      <c r="VRF93" s="6">
        <f t="shared" si="754"/>
        <v>0</v>
      </c>
      <c r="VRG93" s="6">
        <f t="shared" si="754"/>
        <v>0</v>
      </c>
      <c r="VRH93" s="6">
        <f t="shared" si="754"/>
        <v>0</v>
      </c>
      <c r="VRI93" s="6">
        <f t="shared" si="754"/>
        <v>0</v>
      </c>
      <c r="VRJ93" s="6">
        <f t="shared" si="754"/>
        <v>0</v>
      </c>
      <c r="VRK93" s="6">
        <f t="shared" si="754"/>
        <v>0</v>
      </c>
      <c r="VRL93" s="6">
        <f t="shared" si="754"/>
        <v>0</v>
      </c>
      <c r="VRM93" s="6">
        <f t="shared" si="754"/>
        <v>0</v>
      </c>
      <c r="VRN93" s="6">
        <f t="shared" si="754"/>
        <v>0</v>
      </c>
      <c r="VRO93" s="6">
        <f t="shared" si="754"/>
        <v>0</v>
      </c>
      <c r="VRP93" s="6">
        <f t="shared" si="754"/>
        <v>0</v>
      </c>
      <c r="VRQ93" s="6">
        <f t="shared" si="754"/>
        <v>0</v>
      </c>
      <c r="VRR93" s="6">
        <f t="shared" si="754"/>
        <v>0</v>
      </c>
      <c r="VRS93" s="6">
        <f t="shared" si="754"/>
        <v>0</v>
      </c>
      <c r="VRT93" s="6">
        <f t="shared" si="754"/>
        <v>0</v>
      </c>
      <c r="VRU93" s="6">
        <f t="shared" si="754"/>
        <v>0</v>
      </c>
      <c r="VRV93" s="6">
        <f t="shared" si="754"/>
        <v>0</v>
      </c>
      <c r="VRW93" s="6">
        <f t="shared" si="754"/>
        <v>0</v>
      </c>
      <c r="VRX93" s="6">
        <f t="shared" si="754"/>
        <v>0</v>
      </c>
      <c r="VRY93" s="6">
        <f t="shared" si="754"/>
        <v>0</v>
      </c>
      <c r="VRZ93" s="6">
        <f t="shared" si="754"/>
        <v>0</v>
      </c>
      <c r="VSA93" s="6">
        <f t="shared" si="754"/>
        <v>0</v>
      </c>
      <c r="VSB93" s="6">
        <f t="shared" si="754"/>
        <v>0</v>
      </c>
      <c r="VSC93" s="6">
        <f t="shared" si="754"/>
        <v>0</v>
      </c>
      <c r="VSD93" s="6">
        <f t="shared" si="754"/>
        <v>0</v>
      </c>
      <c r="VSE93" s="6">
        <f t="shared" si="754"/>
        <v>0</v>
      </c>
      <c r="VSF93" s="6">
        <f t="shared" si="754"/>
        <v>0</v>
      </c>
      <c r="VSG93" s="6">
        <f t="shared" si="754"/>
        <v>0</v>
      </c>
      <c r="VSH93" s="6">
        <f t="shared" si="754"/>
        <v>0</v>
      </c>
      <c r="VSI93" s="6">
        <f t="shared" si="754"/>
        <v>0</v>
      </c>
      <c r="VSJ93" s="6">
        <f t="shared" si="754"/>
        <v>0</v>
      </c>
      <c r="VSK93" s="6">
        <f t="shared" si="754"/>
        <v>0</v>
      </c>
      <c r="VSL93" s="6">
        <f t="shared" si="754"/>
        <v>0</v>
      </c>
      <c r="VSM93" s="6">
        <f t="shared" ref="VSM93:VUX93" si="755">VRY95</f>
        <v>0</v>
      </c>
      <c r="VSN93" s="6">
        <f t="shared" si="755"/>
        <v>0</v>
      </c>
      <c r="VSO93" s="6">
        <f t="shared" si="755"/>
        <v>0</v>
      </c>
      <c r="VSP93" s="6">
        <f t="shared" si="755"/>
        <v>0</v>
      </c>
      <c r="VSQ93" s="6">
        <f t="shared" si="755"/>
        <v>0</v>
      </c>
      <c r="VSR93" s="6">
        <f t="shared" si="755"/>
        <v>0</v>
      </c>
      <c r="VSS93" s="6">
        <f t="shared" si="755"/>
        <v>0</v>
      </c>
      <c r="VST93" s="6">
        <f t="shared" si="755"/>
        <v>0</v>
      </c>
      <c r="VSU93" s="6">
        <f t="shared" si="755"/>
        <v>0</v>
      </c>
      <c r="VSV93" s="6">
        <f t="shared" si="755"/>
        <v>0</v>
      </c>
      <c r="VSW93" s="6">
        <f t="shared" si="755"/>
        <v>0</v>
      </c>
      <c r="VSX93" s="6">
        <f t="shared" si="755"/>
        <v>0</v>
      </c>
      <c r="VSY93" s="6">
        <f t="shared" si="755"/>
        <v>0</v>
      </c>
      <c r="VSZ93" s="6">
        <f t="shared" si="755"/>
        <v>0</v>
      </c>
      <c r="VTA93" s="6">
        <f t="shared" si="755"/>
        <v>0</v>
      </c>
      <c r="VTB93" s="6">
        <f t="shared" si="755"/>
        <v>0</v>
      </c>
      <c r="VTC93" s="6">
        <f t="shared" si="755"/>
        <v>0</v>
      </c>
      <c r="VTD93" s="6">
        <f t="shared" si="755"/>
        <v>0</v>
      </c>
      <c r="VTE93" s="6">
        <f t="shared" si="755"/>
        <v>0</v>
      </c>
      <c r="VTF93" s="6">
        <f t="shared" si="755"/>
        <v>0</v>
      </c>
      <c r="VTG93" s="6">
        <f t="shared" si="755"/>
        <v>0</v>
      </c>
      <c r="VTH93" s="6">
        <f t="shared" si="755"/>
        <v>0</v>
      </c>
      <c r="VTI93" s="6">
        <f t="shared" si="755"/>
        <v>0</v>
      </c>
      <c r="VTJ93" s="6">
        <f t="shared" si="755"/>
        <v>0</v>
      </c>
      <c r="VTK93" s="6">
        <f t="shared" si="755"/>
        <v>0</v>
      </c>
      <c r="VTL93" s="6">
        <f t="shared" si="755"/>
        <v>0</v>
      </c>
      <c r="VTM93" s="6">
        <f t="shared" si="755"/>
        <v>0</v>
      </c>
      <c r="VTN93" s="6">
        <f t="shared" si="755"/>
        <v>0</v>
      </c>
      <c r="VTO93" s="6">
        <f t="shared" si="755"/>
        <v>0</v>
      </c>
      <c r="VTP93" s="6">
        <f t="shared" si="755"/>
        <v>0</v>
      </c>
      <c r="VTQ93" s="6">
        <f t="shared" si="755"/>
        <v>0</v>
      </c>
      <c r="VTR93" s="6">
        <f t="shared" si="755"/>
        <v>0</v>
      </c>
      <c r="VTS93" s="6">
        <f t="shared" si="755"/>
        <v>0</v>
      </c>
      <c r="VTT93" s="6">
        <f t="shared" si="755"/>
        <v>0</v>
      </c>
      <c r="VTU93" s="6">
        <f t="shared" si="755"/>
        <v>0</v>
      </c>
      <c r="VTV93" s="6">
        <f t="shared" si="755"/>
        <v>0</v>
      </c>
      <c r="VTW93" s="6">
        <f t="shared" si="755"/>
        <v>0</v>
      </c>
      <c r="VTX93" s="6">
        <f t="shared" si="755"/>
        <v>0</v>
      </c>
      <c r="VTY93" s="6">
        <f t="shared" si="755"/>
        <v>0</v>
      </c>
      <c r="VTZ93" s="6">
        <f t="shared" si="755"/>
        <v>0</v>
      </c>
      <c r="VUA93" s="6">
        <f t="shared" si="755"/>
        <v>0</v>
      </c>
      <c r="VUB93" s="6">
        <f t="shared" si="755"/>
        <v>0</v>
      </c>
      <c r="VUC93" s="6">
        <f t="shared" si="755"/>
        <v>0</v>
      </c>
      <c r="VUD93" s="6">
        <f t="shared" si="755"/>
        <v>0</v>
      </c>
      <c r="VUE93" s="6">
        <f t="shared" si="755"/>
        <v>0</v>
      </c>
      <c r="VUF93" s="6">
        <f t="shared" si="755"/>
        <v>0</v>
      </c>
      <c r="VUG93" s="6">
        <f t="shared" si="755"/>
        <v>0</v>
      </c>
      <c r="VUH93" s="6">
        <f t="shared" si="755"/>
        <v>0</v>
      </c>
      <c r="VUI93" s="6">
        <f t="shared" si="755"/>
        <v>0</v>
      </c>
      <c r="VUJ93" s="6">
        <f t="shared" si="755"/>
        <v>0</v>
      </c>
      <c r="VUK93" s="6">
        <f t="shared" si="755"/>
        <v>0</v>
      </c>
      <c r="VUL93" s="6">
        <f t="shared" si="755"/>
        <v>0</v>
      </c>
      <c r="VUM93" s="6">
        <f t="shared" si="755"/>
        <v>0</v>
      </c>
      <c r="VUN93" s="6">
        <f t="shared" si="755"/>
        <v>0</v>
      </c>
      <c r="VUO93" s="6">
        <f t="shared" si="755"/>
        <v>0</v>
      </c>
      <c r="VUP93" s="6">
        <f t="shared" si="755"/>
        <v>0</v>
      </c>
      <c r="VUQ93" s="6">
        <f t="shared" si="755"/>
        <v>0</v>
      </c>
      <c r="VUR93" s="6">
        <f t="shared" si="755"/>
        <v>0</v>
      </c>
      <c r="VUS93" s="6">
        <f t="shared" si="755"/>
        <v>0</v>
      </c>
      <c r="VUT93" s="6">
        <f t="shared" si="755"/>
        <v>0</v>
      </c>
      <c r="VUU93" s="6">
        <f t="shared" si="755"/>
        <v>0</v>
      </c>
      <c r="VUV93" s="6">
        <f t="shared" si="755"/>
        <v>0</v>
      </c>
      <c r="VUW93" s="6">
        <f t="shared" si="755"/>
        <v>0</v>
      </c>
      <c r="VUX93" s="6">
        <f t="shared" si="755"/>
        <v>0</v>
      </c>
      <c r="VUY93" s="6">
        <f t="shared" ref="VUY93:VXJ93" si="756">VUK95</f>
        <v>0</v>
      </c>
      <c r="VUZ93" s="6">
        <f t="shared" si="756"/>
        <v>0</v>
      </c>
      <c r="VVA93" s="6">
        <f t="shared" si="756"/>
        <v>0</v>
      </c>
      <c r="VVB93" s="6">
        <f t="shared" si="756"/>
        <v>0</v>
      </c>
      <c r="VVC93" s="6">
        <f t="shared" si="756"/>
        <v>0</v>
      </c>
      <c r="VVD93" s="6">
        <f t="shared" si="756"/>
        <v>0</v>
      </c>
      <c r="VVE93" s="6">
        <f t="shared" si="756"/>
        <v>0</v>
      </c>
      <c r="VVF93" s="6">
        <f t="shared" si="756"/>
        <v>0</v>
      </c>
      <c r="VVG93" s="6">
        <f t="shared" si="756"/>
        <v>0</v>
      </c>
      <c r="VVH93" s="6">
        <f t="shared" si="756"/>
        <v>0</v>
      </c>
      <c r="VVI93" s="6">
        <f t="shared" si="756"/>
        <v>0</v>
      </c>
      <c r="VVJ93" s="6">
        <f t="shared" si="756"/>
        <v>0</v>
      </c>
      <c r="VVK93" s="6">
        <f t="shared" si="756"/>
        <v>0</v>
      </c>
      <c r="VVL93" s="6">
        <f t="shared" si="756"/>
        <v>0</v>
      </c>
      <c r="VVM93" s="6">
        <f t="shared" si="756"/>
        <v>0</v>
      </c>
      <c r="VVN93" s="6">
        <f t="shared" si="756"/>
        <v>0</v>
      </c>
      <c r="VVO93" s="6">
        <f t="shared" si="756"/>
        <v>0</v>
      </c>
      <c r="VVP93" s="6">
        <f t="shared" si="756"/>
        <v>0</v>
      </c>
      <c r="VVQ93" s="6">
        <f t="shared" si="756"/>
        <v>0</v>
      </c>
      <c r="VVR93" s="6">
        <f t="shared" si="756"/>
        <v>0</v>
      </c>
      <c r="VVS93" s="6">
        <f t="shared" si="756"/>
        <v>0</v>
      </c>
      <c r="VVT93" s="6">
        <f t="shared" si="756"/>
        <v>0</v>
      </c>
      <c r="VVU93" s="6">
        <f t="shared" si="756"/>
        <v>0</v>
      </c>
      <c r="VVV93" s="6">
        <f t="shared" si="756"/>
        <v>0</v>
      </c>
      <c r="VVW93" s="6">
        <f t="shared" si="756"/>
        <v>0</v>
      </c>
      <c r="VVX93" s="6">
        <f t="shared" si="756"/>
        <v>0</v>
      </c>
      <c r="VVY93" s="6">
        <f t="shared" si="756"/>
        <v>0</v>
      </c>
      <c r="VVZ93" s="6">
        <f t="shared" si="756"/>
        <v>0</v>
      </c>
      <c r="VWA93" s="6">
        <f t="shared" si="756"/>
        <v>0</v>
      </c>
      <c r="VWB93" s="6">
        <f t="shared" si="756"/>
        <v>0</v>
      </c>
      <c r="VWC93" s="6">
        <f t="shared" si="756"/>
        <v>0</v>
      </c>
      <c r="VWD93" s="6">
        <f t="shared" si="756"/>
        <v>0</v>
      </c>
      <c r="VWE93" s="6">
        <f t="shared" si="756"/>
        <v>0</v>
      </c>
      <c r="VWF93" s="6">
        <f t="shared" si="756"/>
        <v>0</v>
      </c>
      <c r="VWG93" s="6">
        <f t="shared" si="756"/>
        <v>0</v>
      </c>
      <c r="VWH93" s="6">
        <f t="shared" si="756"/>
        <v>0</v>
      </c>
      <c r="VWI93" s="6">
        <f t="shared" si="756"/>
        <v>0</v>
      </c>
      <c r="VWJ93" s="6">
        <f t="shared" si="756"/>
        <v>0</v>
      </c>
      <c r="VWK93" s="6">
        <f t="shared" si="756"/>
        <v>0</v>
      </c>
      <c r="VWL93" s="6">
        <f t="shared" si="756"/>
        <v>0</v>
      </c>
      <c r="VWM93" s="6">
        <f t="shared" si="756"/>
        <v>0</v>
      </c>
      <c r="VWN93" s="6">
        <f t="shared" si="756"/>
        <v>0</v>
      </c>
      <c r="VWO93" s="6">
        <f t="shared" si="756"/>
        <v>0</v>
      </c>
      <c r="VWP93" s="6">
        <f t="shared" si="756"/>
        <v>0</v>
      </c>
      <c r="VWQ93" s="6">
        <f t="shared" si="756"/>
        <v>0</v>
      </c>
      <c r="VWR93" s="6">
        <f t="shared" si="756"/>
        <v>0</v>
      </c>
      <c r="VWS93" s="6">
        <f t="shared" si="756"/>
        <v>0</v>
      </c>
      <c r="VWT93" s="6">
        <f t="shared" si="756"/>
        <v>0</v>
      </c>
      <c r="VWU93" s="6">
        <f t="shared" si="756"/>
        <v>0</v>
      </c>
      <c r="VWV93" s="6">
        <f t="shared" si="756"/>
        <v>0</v>
      </c>
      <c r="VWW93" s="6">
        <f t="shared" si="756"/>
        <v>0</v>
      </c>
      <c r="VWX93" s="6">
        <f t="shared" si="756"/>
        <v>0</v>
      </c>
      <c r="VWY93" s="6">
        <f t="shared" si="756"/>
        <v>0</v>
      </c>
      <c r="VWZ93" s="6">
        <f t="shared" si="756"/>
        <v>0</v>
      </c>
      <c r="VXA93" s="6">
        <f t="shared" si="756"/>
        <v>0</v>
      </c>
      <c r="VXB93" s="6">
        <f t="shared" si="756"/>
        <v>0</v>
      </c>
      <c r="VXC93" s="6">
        <f t="shared" si="756"/>
        <v>0</v>
      </c>
      <c r="VXD93" s="6">
        <f t="shared" si="756"/>
        <v>0</v>
      </c>
      <c r="VXE93" s="6">
        <f t="shared" si="756"/>
        <v>0</v>
      </c>
      <c r="VXF93" s="6">
        <f t="shared" si="756"/>
        <v>0</v>
      </c>
      <c r="VXG93" s="6">
        <f t="shared" si="756"/>
        <v>0</v>
      </c>
      <c r="VXH93" s="6">
        <f t="shared" si="756"/>
        <v>0</v>
      </c>
      <c r="VXI93" s="6">
        <f t="shared" si="756"/>
        <v>0</v>
      </c>
      <c r="VXJ93" s="6">
        <f t="shared" si="756"/>
        <v>0</v>
      </c>
      <c r="VXK93" s="6">
        <f t="shared" ref="VXK93:VZV93" si="757">VWW95</f>
        <v>0</v>
      </c>
      <c r="VXL93" s="6">
        <f t="shared" si="757"/>
        <v>0</v>
      </c>
      <c r="VXM93" s="6">
        <f t="shared" si="757"/>
        <v>0</v>
      </c>
      <c r="VXN93" s="6">
        <f t="shared" si="757"/>
        <v>0</v>
      </c>
      <c r="VXO93" s="6">
        <f t="shared" si="757"/>
        <v>0</v>
      </c>
      <c r="VXP93" s="6">
        <f t="shared" si="757"/>
        <v>0</v>
      </c>
      <c r="VXQ93" s="6">
        <f t="shared" si="757"/>
        <v>0</v>
      </c>
      <c r="VXR93" s="6">
        <f t="shared" si="757"/>
        <v>0</v>
      </c>
      <c r="VXS93" s="6">
        <f t="shared" si="757"/>
        <v>0</v>
      </c>
      <c r="VXT93" s="6">
        <f t="shared" si="757"/>
        <v>0</v>
      </c>
      <c r="VXU93" s="6">
        <f t="shared" si="757"/>
        <v>0</v>
      </c>
      <c r="VXV93" s="6">
        <f t="shared" si="757"/>
        <v>0</v>
      </c>
      <c r="VXW93" s="6">
        <f t="shared" si="757"/>
        <v>0</v>
      </c>
      <c r="VXX93" s="6">
        <f t="shared" si="757"/>
        <v>0</v>
      </c>
      <c r="VXY93" s="6">
        <f t="shared" si="757"/>
        <v>0</v>
      </c>
      <c r="VXZ93" s="6">
        <f t="shared" si="757"/>
        <v>0</v>
      </c>
      <c r="VYA93" s="6">
        <f t="shared" si="757"/>
        <v>0</v>
      </c>
      <c r="VYB93" s="6">
        <f t="shared" si="757"/>
        <v>0</v>
      </c>
      <c r="VYC93" s="6">
        <f t="shared" si="757"/>
        <v>0</v>
      </c>
      <c r="VYD93" s="6">
        <f t="shared" si="757"/>
        <v>0</v>
      </c>
      <c r="VYE93" s="6">
        <f t="shared" si="757"/>
        <v>0</v>
      </c>
      <c r="VYF93" s="6">
        <f t="shared" si="757"/>
        <v>0</v>
      </c>
      <c r="VYG93" s="6">
        <f t="shared" si="757"/>
        <v>0</v>
      </c>
      <c r="VYH93" s="6">
        <f t="shared" si="757"/>
        <v>0</v>
      </c>
      <c r="VYI93" s="6">
        <f t="shared" si="757"/>
        <v>0</v>
      </c>
      <c r="VYJ93" s="6">
        <f t="shared" si="757"/>
        <v>0</v>
      </c>
      <c r="VYK93" s="6">
        <f t="shared" si="757"/>
        <v>0</v>
      </c>
      <c r="VYL93" s="6">
        <f t="shared" si="757"/>
        <v>0</v>
      </c>
      <c r="VYM93" s="6">
        <f t="shared" si="757"/>
        <v>0</v>
      </c>
      <c r="VYN93" s="6">
        <f t="shared" si="757"/>
        <v>0</v>
      </c>
      <c r="VYO93" s="6">
        <f t="shared" si="757"/>
        <v>0</v>
      </c>
      <c r="VYP93" s="6">
        <f t="shared" si="757"/>
        <v>0</v>
      </c>
      <c r="VYQ93" s="6">
        <f t="shared" si="757"/>
        <v>0</v>
      </c>
      <c r="VYR93" s="6">
        <f t="shared" si="757"/>
        <v>0</v>
      </c>
      <c r="VYS93" s="6">
        <f t="shared" si="757"/>
        <v>0</v>
      </c>
      <c r="VYT93" s="6">
        <f t="shared" si="757"/>
        <v>0</v>
      </c>
      <c r="VYU93" s="6">
        <f t="shared" si="757"/>
        <v>0</v>
      </c>
      <c r="VYV93" s="6">
        <f t="shared" si="757"/>
        <v>0</v>
      </c>
      <c r="VYW93" s="6">
        <f t="shared" si="757"/>
        <v>0</v>
      </c>
      <c r="VYX93" s="6">
        <f t="shared" si="757"/>
        <v>0</v>
      </c>
      <c r="VYY93" s="6">
        <f t="shared" si="757"/>
        <v>0</v>
      </c>
      <c r="VYZ93" s="6">
        <f t="shared" si="757"/>
        <v>0</v>
      </c>
      <c r="VZA93" s="6">
        <f t="shared" si="757"/>
        <v>0</v>
      </c>
      <c r="VZB93" s="6">
        <f t="shared" si="757"/>
        <v>0</v>
      </c>
      <c r="VZC93" s="6">
        <f t="shared" si="757"/>
        <v>0</v>
      </c>
      <c r="VZD93" s="6">
        <f t="shared" si="757"/>
        <v>0</v>
      </c>
      <c r="VZE93" s="6">
        <f t="shared" si="757"/>
        <v>0</v>
      </c>
      <c r="VZF93" s="6">
        <f t="shared" si="757"/>
        <v>0</v>
      </c>
      <c r="VZG93" s="6">
        <f t="shared" si="757"/>
        <v>0</v>
      </c>
      <c r="VZH93" s="6">
        <f t="shared" si="757"/>
        <v>0</v>
      </c>
      <c r="VZI93" s="6">
        <f t="shared" si="757"/>
        <v>0</v>
      </c>
      <c r="VZJ93" s="6">
        <f t="shared" si="757"/>
        <v>0</v>
      </c>
      <c r="VZK93" s="6">
        <f t="shared" si="757"/>
        <v>0</v>
      </c>
      <c r="VZL93" s="6">
        <f t="shared" si="757"/>
        <v>0</v>
      </c>
      <c r="VZM93" s="6">
        <f t="shared" si="757"/>
        <v>0</v>
      </c>
      <c r="VZN93" s="6">
        <f t="shared" si="757"/>
        <v>0</v>
      </c>
      <c r="VZO93" s="6">
        <f t="shared" si="757"/>
        <v>0</v>
      </c>
      <c r="VZP93" s="6">
        <f t="shared" si="757"/>
        <v>0</v>
      </c>
      <c r="VZQ93" s="6">
        <f t="shared" si="757"/>
        <v>0</v>
      </c>
      <c r="VZR93" s="6">
        <f t="shared" si="757"/>
        <v>0</v>
      </c>
      <c r="VZS93" s="6">
        <f t="shared" si="757"/>
        <v>0</v>
      </c>
      <c r="VZT93" s="6">
        <f t="shared" si="757"/>
        <v>0</v>
      </c>
      <c r="VZU93" s="6">
        <f t="shared" si="757"/>
        <v>0</v>
      </c>
      <c r="VZV93" s="6">
        <f t="shared" si="757"/>
        <v>0</v>
      </c>
      <c r="VZW93" s="6">
        <f t="shared" ref="VZW93:WCH93" si="758">VZI95</f>
        <v>0</v>
      </c>
      <c r="VZX93" s="6">
        <f t="shared" si="758"/>
        <v>0</v>
      </c>
      <c r="VZY93" s="6">
        <f t="shared" si="758"/>
        <v>0</v>
      </c>
      <c r="VZZ93" s="6">
        <f t="shared" si="758"/>
        <v>0</v>
      </c>
      <c r="WAA93" s="6">
        <f t="shared" si="758"/>
        <v>0</v>
      </c>
      <c r="WAB93" s="6">
        <f t="shared" si="758"/>
        <v>0</v>
      </c>
      <c r="WAC93" s="6">
        <f t="shared" si="758"/>
        <v>0</v>
      </c>
      <c r="WAD93" s="6">
        <f t="shared" si="758"/>
        <v>0</v>
      </c>
      <c r="WAE93" s="6">
        <f t="shared" si="758"/>
        <v>0</v>
      </c>
      <c r="WAF93" s="6">
        <f t="shared" si="758"/>
        <v>0</v>
      </c>
      <c r="WAG93" s="6">
        <f t="shared" si="758"/>
        <v>0</v>
      </c>
      <c r="WAH93" s="6">
        <f t="shared" si="758"/>
        <v>0</v>
      </c>
      <c r="WAI93" s="6">
        <f t="shared" si="758"/>
        <v>0</v>
      </c>
      <c r="WAJ93" s="6">
        <f t="shared" si="758"/>
        <v>0</v>
      </c>
      <c r="WAK93" s="6">
        <f t="shared" si="758"/>
        <v>0</v>
      </c>
      <c r="WAL93" s="6">
        <f t="shared" si="758"/>
        <v>0</v>
      </c>
      <c r="WAM93" s="6">
        <f t="shared" si="758"/>
        <v>0</v>
      </c>
      <c r="WAN93" s="6">
        <f t="shared" si="758"/>
        <v>0</v>
      </c>
      <c r="WAO93" s="6">
        <f t="shared" si="758"/>
        <v>0</v>
      </c>
      <c r="WAP93" s="6">
        <f t="shared" si="758"/>
        <v>0</v>
      </c>
      <c r="WAQ93" s="6">
        <f t="shared" si="758"/>
        <v>0</v>
      </c>
      <c r="WAR93" s="6">
        <f t="shared" si="758"/>
        <v>0</v>
      </c>
      <c r="WAS93" s="6">
        <f t="shared" si="758"/>
        <v>0</v>
      </c>
      <c r="WAT93" s="6">
        <f t="shared" si="758"/>
        <v>0</v>
      </c>
      <c r="WAU93" s="6">
        <f t="shared" si="758"/>
        <v>0</v>
      </c>
      <c r="WAV93" s="6">
        <f t="shared" si="758"/>
        <v>0</v>
      </c>
      <c r="WAW93" s="6">
        <f t="shared" si="758"/>
        <v>0</v>
      </c>
      <c r="WAX93" s="6">
        <f t="shared" si="758"/>
        <v>0</v>
      </c>
      <c r="WAY93" s="6">
        <f t="shared" si="758"/>
        <v>0</v>
      </c>
      <c r="WAZ93" s="6">
        <f t="shared" si="758"/>
        <v>0</v>
      </c>
      <c r="WBA93" s="6">
        <f t="shared" si="758"/>
        <v>0</v>
      </c>
      <c r="WBB93" s="6">
        <f t="shared" si="758"/>
        <v>0</v>
      </c>
      <c r="WBC93" s="6">
        <f t="shared" si="758"/>
        <v>0</v>
      </c>
      <c r="WBD93" s="6">
        <f t="shared" si="758"/>
        <v>0</v>
      </c>
      <c r="WBE93" s="6">
        <f t="shared" si="758"/>
        <v>0</v>
      </c>
      <c r="WBF93" s="6">
        <f t="shared" si="758"/>
        <v>0</v>
      </c>
      <c r="WBG93" s="6">
        <f t="shared" si="758"/>
        <v>0</v>
      </c>
      <c r="WBH93" s="6">
        <f t="shared" si="758"/>
        <v>0</v>
      </c>
      <c r="WBI93" s="6">
        <f t="shared" si="758"/>
        <v>0</v>
      </c>
      <c r="WBJ93" s="6">
        <f t="shared" si="758"/>
        <v>0</v>
      </c>
      <c r="WBK93" s="6">
        <f t="shared" si="758"/>
        <v>0</v>
      </c>
      <c r="WBL93" s="6">
        <f t="shared" si="758"/>
        <v>0</v>
      </c>
      <c r="WBM93" s="6">
        <f t="shared" si="758"/>
        <v>0</v>
      </c>
      <c r="WBN93" s="6">
        <f t="shared" si="758"/>
        <v>0</v>
      </c>
      <c r="WBO93" s="6">
        <f t="shared" si="758"/>
        <v>0</v>
      </c>
      <c r="WBP93" s="6">
        <f t="shared" si="758"/>
        <v>0</v>
      </c>
      <c r="WBQ93" s="6">
        <f t="shared" si="758"/>
        <v>0</v>
      </c>
      <c r="WBR93" s="6">
        <f t="shared" si="758"/>
        <v>0</v>
      </c>
      <c r="WBS93" s="6">
        <f t="shared" si="758"/>
        <v>0</v>
      </c>
      <c r="WBT93" s="6">
        <f t="shared" si="758"/>
        <v>0</v>
      </c>
      <c r="WBU93" s="6">
        <f t="shared" si="758"/>
        <v>0</v>
      </c>
      <c r="WBV93" s="6">
        <f t="shared" si="758"/>
        <v>0</v>
      </c>
      <c r="WBW93" s="6">
        <f t="shared" si="758"/>
        <v>0</v>
      </c>
      <c r="WBX93" s="6">
        <f t="shared" si="758"/>
        <v>0</v>
      </c>
      <c r="WBY93" s="6">
        <f t="shared" si="758"/>
        <v>0</v>
      </c>
      <c r="WBZ93" s="6">
        <f t="shared" si="758"/>
        <v>0</v>
      </c>
      <c r="WCA93" s="6">
        <f t="shared" si="758"/>
        <v>0</v>
      </c>
      <c r="WCB93" s="6">
        <f t="shared" si="758"/>
        <v>0</v>
      </c>
      <c r="WCC93" s="6">
        <f t="shared" si="758"/>
        <v>0</v>
      </c>
      <c r="WCD93" s="6">
        <f t="shared" si="758"/>
        <v>0</v>
      </c>
      <c r="WCE93" s="6">
        <f t="shared" si="758"/>
        <v>0</v>
      </c>
      <c r="WCF93" s="6">
        <f t="shared" si="758"/>
        <v>0</v>
      </c>
      <c r="WCG93" s="6">
        <f t="shared" si="758"/>
        <v>0</v>
      </c>
      <c r="WCH93" s="6">
        <f t="shared" si="758"/>
        <v>0</v>
      </c>
      <c r="WCI93" s="6">
        <f t="shared" ref="WCI93:WET93" si="759">WBU95</f>
        <v>0</v>
      </c>
      <c r="WCJ93" s="6">
        <f t="shared" si="759"/>
        <v>0</v>
      </c>
      <c r="WCK93" s="6">
        <f t="shared" si="759"/>
        <v>0</v>
      </c>
      <c r="WCL93" s="6">
        <f t="shared" si="759"/>
        <v>0</v>
      </c>
      <c r="WCM93" s="6">
        <f t="shared" si="759"/>
        <v>0</v>
      </c>
      <c r="WCN93" s="6">
        <f t="shared" si="759"/>
        <v>0</v>
      </c>
      <c r="WCO93" s="6">
        <f t="shared" si="759"/>
        <v>0</v>
      </c>
      <c r="WCP93" s="6">
        <f t="shared" si="759"/>
        <v>0</v>
      </c>
      <c r="WCQ93" s="6">
        <f t="shared" si="759"/>
        <v>0</v>
      </c>
      <c r="WCR93" s="6">
        <f t="shared" si="759"/>
        <v>0</v>
      </c>
      <c r="WCS93" s="6">
        <f t="shared" si="759"/>
        <v>0</v>
      </c>
      <c r="WCT93" s="6">
        <f t="shared" si="759"/>
        <v>0</v>
      </c>
      <c r="WCU93" s="6">
        <f t="shared" si="759"/>
        <v>0</v>
      </c>
      <c r="WCV93" s="6">
        <f t="shared" si="759"/>
        <v>0</v>
      </c>
      <c r="WCW93" s="6">
        <f t="shared" si="759"/>
        <v>0</v>
      </c>
      <c r="WCX93" s="6">
        <f t="shared" si="759"/>
        <v>0</v>
      </c>
      <c r="WCY93" s="6">
        <f t="shared" si="759"/>
        <v>0</v>
      </c>
      <c r="WCZ93" s="6">
        <f t="shared" si="759"/>
        <v>0</v>
      </c>
      <c r="WDA93" s="6">
        <f t="shared" si="759"/>
        <v>0</v>
      </c>
      <c r="WDB93" s="6">
        <f t="shared" si="759"/>
        <v>0</v>
      </c>
      <c r="WDC93" s="6">
        <f t="shared" si="759"/>
        <v>0</v>
      </c>
      <c r="WDD93" s="6">
        <f t="shared" si="759"/>
        <v>0</v>
      </c>
      <c r="WDE93" s="6">
        <f t="shared" si="759"/>
        <v>0</v>
      </c>
      <c r="WDF93" s="6">
        <f t="shared" si="759"/>
        <v>0</v>
      </c>
      <c r="WDG93" s="6">
        <f t="shared" si="759"/>
        <v>0</v>
      </c>
      <c r="WDH93" s="6">
        <f t="shared" si="759"/>
        <v>0</v>
      </c>
      <c r="WDI93" s="6">
        <f t="shared" si="759"/>
        <v>0</v>
      </c>
      <c r="WDJ93" s="6">
        <f t="shared" si="759"/>
        <v>0</v>
      </c>
      <c r="WDK93" s="6">
        <f t="shared" si="759"/>
        <v>0</v>
      </c>
      <c r="WDL93" s="6">
        <f t="shared" si="759"/>
        <v>0</v>
      </c>
      <c r="WDM93" s="6">
        <f t="shared" si="759"/>
        <v>0</v>
      </c>
      <c r="WDN93" s="6">
        <f t="shared" si="759"/>
        <v>0</v>
      </c>
      <c r="WDO93" s="6">
        <f t="shared" si="759"/>
        <v>0</v>
      </c>
      <c r="WDP93" s="6">
        <f t="shared" si="759"/>
        <v>0</v>
      </c>
      <c r="WDQ93" s="6">
        <f t="shared" si="759"/>
        <v>0</v>
      </c>
      <c r="WDR93" s="6">
        <f t="shared" si="759"/>
        <v>0</v>
      </c>
      <c r="WDS93" s="6">
        <f t="shared" si="759"/>
        <v>0</v>
      </c>
      <c r="WDT93" s="6">
        <f t="shared" si="759"/>
        <v>0</v>
      </c>
      <c r="WDU93" s="6">
        <f t="shared" si="759"/>
        <v>0</v>
      </c>
      <c r="WDV93" s="6">
        <f t="shared" si="759"/>
        <v>0</v>
      </c>
      <c r="WDW93" s="6">
        <f t="shared" si="759"/>
        <v>0</v>
      </c>
      <c r="WDX93" s="6">
        <f t="shared" si="759"/>
        <v>0</v>
      </c>
      <c r="WDY93" s="6">
        <f t="shared" si="759"/>
        <v>0</v>
      </c>
      <c r="WDZ93" s="6">
        <f t="shared" si="759"/>
        <v>0</v>
      </c>
      <c r="WEA93" s="6">
        <f t="shared" si="759"/>
        <v>0</v>
      </c>
      <c r="WEB93" s="6">
        <f t="shared" si="759"/>
        <v>0</v>
      </c>
      <c r="WEC93" s="6">
        <f t="shared" si="759"/>
        <v>0</v>
      </c>
      <c r="WED93" s="6">
        <f t="shared" si="759"/>
        <v>0</v>
      </c>
      <c r="WEE93" s="6">
        <f t="shared" si="759"/>
        <v>0</v>
      </c>
      <c r="WEF93" s="6">
        <f t="shared" si="759"/>
        <v>0</v>
      </c>
      <c r="WEG93" s="6">
        <f t="shared" si="759"/>
        <v>0</v>
      </c>
      <c r="WEH93" s="6">
        <f t="shared" si="759"/>
        <v>0</v>
      </c>
      <c r="WEI93" s="6">
        <f t="shared" si="759"/>
        <v>0</v>
      </c>
      <c r="WEJ93" s="6">
        <f t="shared" si="759"/>
        <v>0</v>
      </c>
      <c r="WEK93" s="6">
        <f t="shared" si="759"/>
        <v>0</v>
      </c>
      <c r="WEL93" s="6">
        <f t="shared" si="759"/>
        <v>0</v>
      </c>
      <c r="WEM93" s="6">
        <f t="shared" si="759"/>
        <v>0</v>
      </c>
      <c r="WEN93" s="6">
        <f t="shared" si="759"/>
        <v>0</v>
      </c>
      <c r="WEO93" s="6">
        <f t="shared" si="759"/>
        <v>0</v>
      </c>
      <c r="WEP93" s="6">
        <f t="shared" si="759"/>
        <v>0</v>
      </c>
      <c r="WEQ93" s="6">
        <f t="shared" si="759"/>
        <v>0</v>
      </c>
      <c r="WER93" s="6">
        <f t="shared" si="759"/>
        <v>0</v>
      </c>
      <c r="WES93" s="6">
        <f t="shared" si="759"/>
        <v>0</v>
      </c>
      <c r="WET93" s="6">
        <f t="shared" si="759"/>
        <v>0</v>
      </c>
      <c r="WEU93" s="6">
        <f t="shared" ref="WEU93:WHF93" si="760">WEG95</f>
        <v>0</v>
      </c>
      <c r="WEV93" s="6">
        <f t="shared" si="760"/>
        <v>0</v>
      </c>
      <c r="WEW93" s="6">
        <f t="shared" si="760"/>
        <v>0</v>
      </c>
      <c r="WEX93" s="6">
        <f t="shared" si="760"/>
        <v>0</v>
      </c>
      <c r="WEY93" s="6">
        <f t="shared" si="760"/>
        <v>0</v>
      </c>
      <c r="WEZ93" s="6">
        <f t="shared" si="760"/>
        <v>0</v>
      </c>
      <c r="WFA93" s="6">
        <f t="shared" si="760"/>
        <v>0</v>
      </c>
      <c r="WFB93" s="6">
        <f t="shared" si="760"/>
        <v>0</v>
      </c>
      <c r="WFC93" s="6">
        <f t="shared" si="760"/>
        <v>0</v>
      </c>
      <c r="WFD93" s="6">
        <f t="shared" si="760"/>
        <v>0</v>
      </c>
      <c r="WFE93" s="6">
        <f t="shared" si="760"/>
        <v>0</v>
      </c>
      <c r="WFF93" s="6">
        <f t="shared" si="760"/>
        <v>0</v>
      </c>
      <c r="WFG93" s="6">
        <f t="shared" si="760"/>
        <v>0</v>
      </c>
      <c r="WFH93" s="6">
        <f t="shared" si="760"/>
        <v>0</v>
      </c>
      <c r="WFI93" s="6">
        <f t="shared" si="760"/>
        <v>0</v>
      </c>
      <c r="WFJ93" s="6">
        <f t="shared" si="760"/>
        <v>0</v>
      </c>
      <c r="WFK93" s="6">
        <f t="shared" si="760"/>
        <v>0</v>
      </c>
      <c r="WFL93" s="6">
        <f t="shared" si="760"/>
        <v>0</v>
      </c>
      <c r="WFM93" s="6">
        <f t="shared" si="760"/>
        <v>0</v>
      </c>
      <c r="WFN93" s="6">
        <f t="shared" si="760"/>
        <v>0</v>
      </c>
      <c r="WFO93" s="6">
        <f t="shared" si="760"/>
        <v>0</v>
      </c>
      <c r="WFP93" s="6">
        <f t="shared" si="760"/>
        <v>0</v>
      </c>
      <c r="WFQ93" s="6">
        <f t="shared" si="760"/>
        <v>0</v>
      </c>
      <c r="WFR93" s="6">
        <f t="shared" si="760"/>
        <v>0</v>
      </c>
      <c r="WFS93" s="6">
        <f t="shared" si="760"/>
        <v>0</v>
      </c>
      <c r="WFT93" s="6">
        <f t="shared" si="760"/>
        <v>0</v>
      </c>
      <c r="WFU93" s="6">
        <f t="shared" si="760"/>
        <v>0</v>
      </c>
      <c r="WFV93" s="6">
        <f t="shared" si="760"/>
        <v>0</v>
      </c>
      <c r="WFW93" s="6">
        <f t="shared" si="760"/>
        <v>0</v>
      </c>
      <c r="WFX93" s="6">
        <f t="shared" si="760"/>
        <v>0</v>
      </c>
      <c r="WFY93" s="6">
        <f t="shared" si="760"/>
        <v>0</v>
      </c>
      <c r="WFZ93" s="6">
        <f t="shared" si="760"/>
        <v>0</v>
      </c>
      <c r="WGA93" s="6">
        <f t="shared" si="760"/>
        <v>0</v>
      </c>
      <c r="WGB93" s="6">
        <f t="shared" si="760"/>
        <v>0</v>
      </c>
      <c r="WGC93" s="6">
        <f t="shared" si="760"/>
        <v>0</v>
      </c>
      <c r="WGD93" s="6">
        <f t="shared" si="760"/>
        <v>0</v>
      </c>
      <c r="WGE93" s="6">
        <f t="shared" si="760"/>
        <v>0</v>
      </c>
      <c r="WGF93" s="6">
        <f t="shared" si="760"/>
        <v>0</v>
      </c>
      <c r="WGG93" s="6">
        <f t="shared" si="760"/>
        <v>0</v>
      </c>
      <c r="WGH93" s="6">
        <f t="shared" si="760"/>
        <v>0</v>
      </c>
      <c r="WGI93" s="6">
        <f t="shared" si="760"/>
        <v>0</v>
      </c>
      <c r="WGJ93" s="6">
        <f t="shared" si="760"/>
        <v>0</v>
      </c>
      <c r="WGK93" s="6">
        <f t="shared" si="760"/>
        <v>0</v>
      </c>
      <c r="WGL93" s="6">
        <f t="shared" si="760"/>
        <v>0</v>
      </c>
      <c r="WGM93" s="6">
        <f t="shared" si="760"/>
        <v>0</v>
      </c>
      <c r="WGN93" s="6">
        <f t="shared" si="760"/>
        <v>0</v>
      </c>
      <c r="WGO93" s="6">
        <f t="shared" si="760"/>
        <v>0</v>
      </c>
      <c r="WGP93" s="6">
        <f t="shared" si="760"/>
        <v>0</v>
      </c>
      <c r="WGQ93" s="6">
        <f t="shared" si="760"/>
        <v>0</v>
      </c>
      <c r="WGR93" s="6">
        <f t="shared" si="760"/>
        <v>0</v>
      </c>
      <c r="WGS93" s="6">
        <f t="shared" si="760"/>
        <v>0</v>
      </c>
      <c r="WGT93" s="6">
        <f t="shared" si="760"/>
        <v>0</v>
      </c>
      <c r="WGU93" s="6">
        <f t="shared" si="760"/>
        <v>0</v>
      </c>
      <c r="WGV93" s="6">
        <f t="shared" si="760"/>
        <v>0</v>
      </c>
      <c r="WGW93" s="6">
        <f t="shared" si="760"/>
        <v>0</v>
      </c>
      <c r="WGX93" s="6">
        <f t="shared" si="760"/>
        <v>0</v>
      </c>
      <c r="WGY93" s="6">
        <f t="shared" si="760"/>
        <v>0</v>
      </c>
      <c r="WGZ93" s="6">
        <f t="shared" si="760"/>
        <v>0</v>
      </c>
      <c r="WHA93" s="6">
        <f t="shared" si="760"/>
        <v>0</v>
      </c>
      <c r="WHB93" s="6">
        <f t="shared" si="760"/>
        <v>0</v>
      </c>
      <c r="WHC93" s="6">
        <f t="shared" si="760"/>
        <v>0</v>
      </c>
      <c r="WHD93" s="6">
        <f t="shared" si="760"/>
        <v>0</v>
      </c>
      <c r="WHE93" s="6">
        <f t="shared" si="760"/>
        <v>0</v>
      </c>
      <c r="WHF93" s="6">
        <f t="shared" si="760"/>
        <v>0</v>
      </c>
      <c r="WHG93" s="6">
        <f t="shared" ref="WHG93:WJR93" si="761">WGS95</f>
        <v>0</v>
      </c>
      <c r="WHH93" s="6">
        <f t="shared" si="761"/>
        <v>0</v>
      </c>
      <c r="WHI93" s="6">
        <f t="shared" si="761"/>
        <v>0</v>
      </c>
      <c r="WHJ93" s="6">
        <f t="shared" si="761"/>
        <v>0</v>
      </c>
      <c r="WHK93" s="6">
        <f t="shared" si="761"/>
        <v>0</v>
      </c>
      <c r="WHL93" s="6">
        <f t="shared" si="761"/>
        <v>0</v>
      </c>
      <c r="WHM93" s="6">
        <f t="shared" si="761"/>
        <v>0</v>
      </c>
      <c r="WHN93" s="6">
        <f t="shared" si="761"/>
        <v>0</v>
      </c>
      <c r="WHO93" s="6">
        <f t="shared" si="761"/>
        <v>0</v>
      </c>
      <c r="WHP93" s="6">
        <f t="shared" si="761"/>
        <v>0</v>
      </c>
      <c r="WHQ93" s="6">
        <f t="shared" si="761"/>
        <v>0</v>
      </c>
      <c r="WHR93" s="6">
        <f t="shared" si="761"/>
        <v>0</v>
      </c>
      <c r="WHS93" s="6">
        <f t="shared" si="761"/>
        <v>0</v>
      </c>
      <c r="WHT93" s="6">
        <f t="shared" si="761"/>
        <v>0</v>
      </c>
      <c r="WHU93" s="6">
        <f t="shared" si="761"/>
        <v>0</v>
      </c>
      <c r="WHV93" s="6">
        <f t="shared" si="761"/>
        <v>0</v>
      </c>
      <c r="WHW93" s="6">
        <f t="shared" si="761"/>
        <v>0</v>
      </c>
      <c r="WHX93" s="6">
        <f t="shared" si="761"/>
        <v>0</v>
      </c>
      <c r="WHY93" s="6">
        <f t="shared" si="761"/>
        <v>0</v>
      </c>
      <c r="WHZ93" s="6">
        <f t="shared" si="761"/>
        <v>0</v>
      </c>
      <c r="WIA93" s="6">
        <f t="shared" si="761"/>
        <v>0</v>
      </c>
      <c r="WIB93" s="6">
        <f t="shared" si="761"/>
        <v>0</v>
      </c>
      <c r="WIC93" s="6">
        <f t="shared" si="761"/>
        <v>0</v>
      </c>
      <c r="WID93" s="6">
        <f t="shared" si="761"/>
        <v>0</v>
      </c>
      <c r="WIE93" s="6">
        <f t="shared" si="761"/>
        <v>0</v>
      </c>
      <c r="WIF93" s="6">
        <f t="shared" si="761"/>
        <v>0</v>
      </c>
      <c r="WIG93" s="6">
        <f t="shared" si="761"/>
        <v>0</v>
      </c>
      <c r="WIH93" s="6">
        <f t="shared" si="761"/>
        <v>0</v>
      </c>
      <c r="WII93" s="6">
        <f t="shared" si="761"/>
        <v>0</v>
      </c>
      <c r="WIJ93" s="6">
        <f t="shared" si="761"/>
        <v>0</v>
      </c>
      <c r="WIK93" s="6">
        <f t="shared" si="761"/>
        <v>0</v>
      </c>
      <c r="WIL93" s="6">
        <f t="shared" si="761"/>
        <v>0</v>
      </c>
      <c r="WIM93" s="6">
        <f t="shared" si="761"/>
        <v>0</v>
      </c>
      <c r="WIN93" s="6">
        <f t="shared" si="761"/>
        <v>0</v>
      </c>
      <c r="WIO93" s="6">
        <f t="shared" si="761"/>
        <v>0</v>
      </c>
      <c r="WIP93" s="6">
        <f t="shared" si="761"/>
        <v>0</v>
      </c>
      <c r="WIQ93" s="6">
        <f t="shared" si="761"/>
        <v>0</v>
      </c>
      <c r="WIR93" s="6">
        <f t="shared" si="761"/>
        <v>0</v>
      </c>
      <c r="WIS93" s="6">
        <f t="shared" si="761"/>
        <v>0</v>
      </c>
      <c r="WIT93" s="6">
        <f t="shared" si="761"/>
        <v>0</v>
      </c>
      <c r="WIU93" s="6">
        <f t="shared" si="761"/>
        <v>0</v>
      </c>
      <c r="WIV93" s="6">
        <f t="shared" si="761"/>
        <v>0</v>
      </c>
      <c r="WIW93" s="6">
        <f t="shared" si="761"/>
        <v>0</v>
      </c>
      <c r="WIX93" s="6">
        <f t="shared" si="761"/>
        <v>0</v>
      </c>
      <c r="WIY93" s="6">
        <f t="shared" si="761"/>
        <v>0</v>
      </c>
      <c r="WIZ93" s="6">
        <f t="shared" si="761"/>
        <v>0</v>
      </c>
      <c r="WJA93" s="6">
        <f t="shared" si="761"/>
        <v>0</v>
      </c>
      <c r="WJB93" s="6">
        <f t="shared" si="761"/>
        <v>0</v>
      </c>
      <c r="WJC93" s="6">
        <f t="shared" si="761"/>
        <v>0</v>
      </c>
      <c r="WJD93" s="6">
        <f t="shared" si="761"/>
        <v>0</v>
      </c>
      <c r="WJE93" s="6">
        <f t="shared" si="761"/>
        <v>0</v>
      </c>
      <c r="WJF93" s="6">
        <f t="shared" si="761"/>
        <v>0</v>
      </c>
      <c r="WJG93" s="6">
        <f t="shared" si="761"/>
        <v>0</v>
      </c>
      <c r="WJH93" s="6">
        <f t="shared" si="761"/>
        <v>0</v>
      </c>
      <c r="WJI93" s="6">
        <f t="shared" si="761"/>
        <v>0</v>
      </c>
      <c r="WJJ93" s="6">
        <f t="shared" si="761"/>
        <v>0</v>
      </c>
      <c r="WJK93" s="6">
        <f t="shared" si="761"/>
        <v>0</v>
      </c>
      <c r="WJL93" s="6">
        <f t="shared" si="761"/>
        <v>0</v>
      </c>
      <c r="WJM93" s="6">
        <f t="shared" si="761"/>
        <v>0</v>
      </c>
      <c r="WJN93" s="6">
        <f t="shared" si="761"/>
        <v>0</v>
      </c>
      <c r="WJO93" s="6">
        <f t="shared" si="761"/>
        <v>0</v>
      </c>
      <c r="WJP93" s="6">
        <f t="shared" si="761"/>
        <v>0</v>
      </c>
      <c r="WJQ93" s="6">
        <f t="shared" si="761"/>
        <v>0</v>
      </c>
      <c r="WJR93" s="6">
        <f t="shared" si="761"/>
        <v>0</v>
      </c>
      <c r="WJS93" s="6">
        <f t="shared" ref="WJS93:WMD93" si="762">WJE95</f>
        <v>0</v>
      </c>
      <c r="WJT93" s="6">
        <f t="shared" si="762"/>
        <v>0</v>
      </c>
      <c r="WJU93" s="6">
        <f t="shared" si="762"/>
        <v>0</v>
      </c>
      <c r="WJV93" s="6">
        <f t="shared" si="762"/>
        <v>0</v>
      </c>
      <c r="WJW93" s="6">
        <f t="shared" si="762"/>
        <v>0</v>
      </c>
      <c r="WJX93" s="6">
        <f t="shared" si="762"/>
        <v>0</v>
      </c>
      <c r="WJY93" s="6">
        <f t="shared" si="762"/>
        <v>0</v>
      </c>
      <c r="WJZ93" s="6">
        <f t="shared" si="762"/>
        <v>0</v>
      </c>
      <c r="WKA93" s="6">
        <f t="shared" si="762"/>
        <v>0</v>
      </c>
      <c r="WKB93" s="6">
        <f t="shared" si="762"/>
        <v>0</v>
      </c>
      <c r="WKC93" s="6">
        <f t="shared" si="762"/>
        <v>0</v>
      </c>
      <c r="WKD93" s="6">
        <f t="shared" si="762"/>
        <v>0</v>
      </c>
      <c r="WKE93" s="6">
        <f t="shared" si="762"/>
        <v>0</v>
      </c>
      <c r="WKF93" s="6">
        <f t="shared" si="762"/>
        <v>0</v>
      </c>
      <c r="WKG93" s="6">
        <f t="shared" si="762"/>
        <v>0</v>
      </c>
      <c r="WKH93" s="6">
        <f t="shared" si="762"/>
        <v>0</v>
      </c>
      <c r="WKI93" s="6">
        <f t="shared" si="762"/>
        <v>0</v>
      </c>
      <c r="WKJ93" s="6">
        <f t="shared" si="762"/>
        <v>0</v>
      </c>
      <c r="WKK93" s="6">
        <f t="shared" si="762"/>
        <v>0</v>
      </c>
      <c r="WKL93" s="6">
        <f t="shared" si="762"/>
        <v>0</v>
      </c>
      <c r="WKM93" s="6">
        <f t="shared" si="762"/>
        <v>0</v>
      </c>
      <c r="WKN93" s="6">
        <f t="shared" si="762"/>
        <v>0</v>
      </c>
      <c r="WKO93" s="6">
        <f t="shared" si="762"/>
        <v>0</v>
      </c>
      <c r="WKP93" s="6">
        <f t="shared" si="762"/>
        <v>0</v>
      </c>
      <c r="WKQ93" s="6">
        <f t="shared" si="762"/>
        <v>0</v>
      </c>
      <c r="WKR93" s="6">
        <f t="shared" si="762"/>
        <v>0</v>
      </c>
      <c r="WKS93" s="6">
        <f t="shared" si="762"/>
        <v>0</v>
      </c>
      <c r="WKT93" s="6">
        <f t="shared" si="762"/>
        <v>0</v>
      </c>
      <c r="WKU93" s="6">
        <f t="shared" si="762"/>
        <v>0</v>
      </c>
      <c r="WKV93" s="6">
        <f t="shared" si="762"/>
        <v>0</v>
      </c>
      <c r="WKW93" s="6">
        <f t="shared" si="762"/>
        <v>0</v>
      </c>
      <c r="WKX93" s="6">
        <f t="shared" si="762"/>
        <v>0</v>
      </c>
      <c r="WKY93" s="6">
        <f t="shared" si="762"/>
        <v>0</v>
      </c>
      <c r="WKZ93" s="6">
        <f t="shared" si="762"/>
        <v>0</v>
      </c>
      <c r="WLA93" s="6">
        <f t="shared" si="762"/>
        <v>0</v>
      </c>
      <c r="WLB93" s="6">
        <f t="shared" si="762"/>
        <v>0</v>
      </c>
      <c r="WLC93" s="6">
        <f t="shared" si="762"/>
        <v>0</v>
      </c>
      <c r="WLD93" s="6">
        <f t="shared" si="762"/>
        <v>0</v>
      </c>
      <c r="WLE93" s="6">
        <f t="shared" si="762"/>
        <v>0</v>
      </c>
      <c r="WLF93" s="6">
        <f t="shared" si="762"/>
        <v>0</v>
      </c>
      <c r="WLG93" s="6">
        <f t="shared" si="762"/>
        <v>0</v>
      </c>
      <c r="WLH93" s="6">
        <f t="shared" si="762"/>
        <v>0</v>
      </c>
      <c r="WLI93" s="6">
        <f t="shared" si="762"/>
        <v>0</v>
      </c>
      <c r="WLJ93" s="6">
        <f t="shared" si="762"/>
        <v>0</v>
      </c>
      <c r="WLK93" s="6">
        <f t="shared" si="762"/>
        <v>0</v>
      </c>
      <c r="WLL93" s="6">
        <f t="shared" si="762"/>
        <v>0</v>
      </c>
      <c r="WLM93" s="6">
        <f t="shared" si="762"/>
        <v>0</v>
      </c>
      <c r="WLN93" s="6">
        <f t="shared" si="762"/>
        <v>0</v>
      </c>
      <c r="WLO93" s="6">
        <f t="shared" si="762"/>
        <v>0</v>
      </c>
      <c r="WLP93" s="6">
        <f t="shared" si="762"/>
        <v>0</v>
      </c>
      <c r="WLQ93" s="6">
        <f t="shared" si="762"/>
        <v>0</v>
      </c>
      <c r="WLR93" s="6">
        <f t="shared" si="762"/>
        <v>0</v>
      </c>
      <c r="WLS93" s="6">
        <f t="shared" si="762"/>
        <v>0</v>
      </c>
      <c r="WLT93" s="6">
        <f t="shared" si="762"/>
        <v>0</v>
      </c>
      <c r="WLU93" s="6">
        <f t="shared" si="762"/>
        <v>0</v>
      </c>
      <c r="WLV93" s="6">
        <f t="shared" si="762"/>
        <v>0</v>
      </c>
      <c r="WLW93" s="6">
        <f t="shared" si="762"/>
        <v>0</v>
      </c>
      <c r="WLX93" s="6">
        <f t="shared" si="762"/>
        <v>0</v>
      </c>
      <c r="WLY93" s="6">
        <f t="shared" si="762"/>
        <v>0</v>
      </c>
      <c r="WLZ93" s="6">
        <f t="shared" si="762"/>
        <v>0</v>
      </c>
      <c r="WMA93" s="6">
        <f t="shared" si="762"/>
        <v>0</v>
      </c>
      <c r="WMB93" s="6">
        <f t="shared" si="762"/>
        <v>0</v>
      </c>
      <c r="WMC93" s="6">
        <f t="shared" si="762"/>
        <v>0</v>
      </c>
      <c r="WMD93" s="6">
        <f t="shared" si="762"/>
        <v>0</v>
      </c>
      <c r="WME93" s="6">
        <f t="shared" ref="WME93:WOP93" si="763">WLQ95</f>
        <v>0</v>
      </c>
      <c r="WMF93" s="6">
        <f t="shared" si="763"/>
        <v>0</v>
      </c>
      <c r="WMG93" s="6">
        <f t="shared" si="763"/>
        <v>0</v>
      </c>
      <c r="WMH93" s="6">
        <f t="shared" si="763"/>
        <v>0</v>
      </c>
      <c r="WMI93" s="6">
        <f t="shared" si="763"/>
        <v>0</v>
      </c>
      <c r="WMJ93" s="6">
        <f t="shared" si="763"/>
        <v>0</v>
      </c>
      <c r="WMK93" s="6">
        <f t="shared" si="763"/>
        <v>0</v>
      </c>
      <c r="WML93" s="6">
        <f t="shared" si="763"/>
        <v>0</v>
      </c>
      <c r="WMM93" s="6">
        <f t="shared" si="763"/>
        <v>0</v>
      </c>
      <c r="WMN93" s="6">
        <f t="shared" si="763"/>
        <v>0</v>
      </c>
      <c r="WMO93" s="6">
        <f t="shared" si="763"/>
        <v>0</v>
      </c>
      <c r="WMP93" s="6">
        <f t="shared" si="763"/>
        <v>0</v>
      </c>
      <c r="WMQ93" s="6">
        <f t="shared" si="763"/>
        <v>0</v>
      </c>
      <c r="WMR93" s="6">
        <f t="shared" si="763"/>
        <v>0</v>
      </c>
      <c r="WMS93" s="6">
        <f t="shared" si="763"/>
        <v>0</v>
      </c>
      <c r="WMT93" s="6">
        <f t="shared" si="763"/>
        <v>0</v>
      </c>
      <c r="WMU93" s="6">
        <f t="shared" si="763"/>
        <v>0</v>
      </c>
      <c r="WMV93" s="6">
        <f t="shared" si="763"/>
        <v>0</v>
      </c>
      <c r="WMW93" s="6">
        <f t="shared" si="763"/>
        <v>0</v>
      </c>
      <c r="WMX93" s="6">
        <f t="shared" si="763"/>
        <v>0</v>
      </c>
      <c r="WMY93" s="6">
        <f t="shared" si="763"/>
        <v>0</v>
      </c>
      <c r="WMZ93" s="6">
        <f t="shared" si="763"/>
        <v>0</v>
      </c>
      <c r="WNA93" s="6">
        <f t="shared" si="763"/>
        <v>0</v>
      </c>
      <c r="WNB93" s="6">
        <f t="shared" si="763"/>
        <v>0</v>
      </c>
      <c r="WNC93" s="6">
        <f t="shared" si="763"/>
        <v>0</v>
      </c>
      <c r="WND93" s="6">
        <f t="shared" si="763"/>
        <v>0</v>
      </c>
      <c r="WNE93" s="6">
        <f t="shared" si="763"/>
        <v>0</v>
      </c>
      <c r="WNF93" s="6">
        <f t="shared" si="763"/>
        <v>0</v>
      </c>
      <c r="WNG93" s="6">
        <f t="shared" si="763"/>
        <v>0</v>
      </c>
      <c r="WNH93" s="6">
        <f t="shared" si="763"/>
        <v>0</v>
      </c>
      <c r="WNI93" s="6">
        <f t="shared" si="763"/>
        <v>0</v>
      </c>
      <c r="WNJ93" s="6">
        <f t="shared" si="763"/>
        <v>0</v>
      </c>
      <c r="WNK93" s="6">
        <f t="shared" si="763"/>
        <v>0</v>
      </c>
      <c r="WNL93" s="6">
        <f t="shared" si="763"/>
        <v>0</v>
      </c>
      <c r="WNM93" s="6">
        <f t="shared" si="763"/>
        <v>0</v>
      </c>
      <c r="WNN93" s="6">
        <f t="shared" si="763"/>
        <v>0</v>
      </c>
      <c r="WNO93" s="6">
        <f t="shared" si="763"/>
        <v>0</v>
      </c>
      <c r="WNP93" s="6">
        <f t="shared" si="763"/>
        <v>0</v>
      </c>
      <c r="WNQ93" s="6">
        <f t="shared" si="763"/>
        <v>0</v>
      </c>
      <c r="WNR93" s="6">
        <f t="shared" si="763"/>
        <v>0</v>
      </c>
      <c r="WNS93" s="6">
        <f t="shared" si="763"/>
        <v>0</v>
      </c>
      <c r="WNT93" s="6">
        <f t="shared" si="763"/>
        <v>0</v>
      </c>
      <c r="WNU93" s="6">
        <f t="shared" si="763"/>
        <v>0</v>
      </c>
      <c r="WNV93" s="6">
        <f t="shared" si="763"/>
        <v>0</v>
      </c>
      <c r="WNW93" s="6">
        <f t="shared" si="763"/>
        <v>0</v>
      </c>
      <c r="WNX93" s="6">
        <f t="shared" si="763"/>
        <v>0</v>
      </c>
      <c r="WNY93" s="6">
        <f t="shared" si="763"/>
        <v>0</v>
      </c>
      <c r="WNZ93" s="6">
        <f t="shared" si="763"/>
        <v>0</v>
      </c>
      <c r="WOA93" s="6">
        <f t="shared" si="763"/>
        <v>0</v>
      </c>
      <c r="WOB93" s="6">
        <f t="shared" si="763"/>
        <v>0</v>
      </c>
      <c r="WOC93" s="6">
        <f t="shared" si="763"/>
        <v>0</v>
      </c>
      <c r="WOD93" s="6">
        <f t="shared" si="763"/>
        <v>0</v>
      </c>
      <c r="WOE93" s="6">
        <f t="shared" si="763"/>
        <v>0</v>
      </c>
      <c r="WOF93" s="6">
        <f t="shared" si="763"/>
        <v>0</v>
      </c>
      <c r="WOG93" s="6">
        <f t="shared" si="763"/>
        <v>0</v>
      </c>
      <c r="WOH93" s="6">
        <f t="shared" si="763"/>
        <v>0</v>
      </c>
      <c r="WOI93" s="6">
        <f t="shared" si="763"/>
        <v>0</v>
      </c>
      <c r="WOJ93" s="6">
        <f t="shared" si="763"/>
        <v>0</v>
      </c>
      <c r="WOK93" s="6">
        <f t="shared" si="763"/>
        <v>0</v>
      </c>
      <c r="WOL93" s="6">
        <f t="shared" si="763"/>
        <v>0</v>
      </c>
      <c r="WOM93" s="6">
        <f t="shared" si="763"/>
        <v>0</v>
      </c>
      <c r="WON93" s="6">
        <f t="shared" si="763"/>
        <v>0</v>
      </c>
      <c r="WOO93" s="6">
        <f t="shared" si="763"/>
        <v>0</v>
      </c>
      <c r="WOP93" s="6">
        <f t="shared" si="763"/>
        <v>0</v>
      </c>
      <c r="WOQ93" s="6">
        <f t="shared" ref="WOQ93:WRB93" si="764">WOC95</f>
        <v>0</v>
      </c>
      <c r="WOR93" s="6">
        <f t="shared" si="764"/>
        <v>0</v>
      </c>
      <c r="WOS93" s="6">
        <f t="shared" si="764"/>
        <v>0</v>
      </c>
      <c r="WOT93" s="6">
        <f t="shared" si="764"/>
        <v>0</v>
      </c>
      <c r="WOU93" s="6">
        <f t="shared" si="764"/>
        <v>0</v>
      </c>
      <c r="WOV93" s="6">
        <f t="shared" si="764"/>
        <v>0</v>
      </c>
      <c r="WOW93" s="6">
        <f t="shared" si="764"/>
        <v>0</v>
      </c>
      <c r="WOX93" s="6">
        <f t="shared" si="764"/>
        <v>0</v>
      </c>
      <c r="WOY93" s="6">
        <f t="shared" si="764"/>
        <v>0</v>
      </c>
      <c r="WOZ93" s="6">
        <f t="shared" si="764"/>
        <v>0</v>
      </c>
      <c r="WPA93" s="6">
        <f t="shared" si="764"/>
        <v>0</v>
      </c>
      <c r="WPB93" s="6">
        <f t="shared" si="764"/>
        <v>0</v>
      </c>
      <c r="WPC93" s="6">
        <f t="shared" si="764"/>
        <v>0</v>
      </c>
      <c r="WPD93" s="6">
        <f t="shared" si="764"/>
        <v>0</v>
      </c>
      <c r="WPE93" s="6">
        <f t="shared" si="764"/>
        <v>0</v>
      </c>
      <c r="WPF93" s="6">
        <f t="shared" si="764"/>
        <v>0</v>
      </c>
      <c r="WPG93" s="6">
        <f t="shared" si="764"/>
        <v>0</v>
      </c>
      <c r="WPH93" s="6">
        <f t="shared" si="764"/>
        <v>0</v>
      </c>
      <c r="WPI93" s="6">
        <f t="shared" si="764"/>
        <v>0</v>
      </c>
      <c r="WPJ93" s="6">
        <f t="shared" si="764"/>
        <v>0</v>
      </c>
      <c r="WPK93" s="6">
        <f t="shared" si="764"/>
        <v>0</v>
      </c>
      <c r="WPL93" s="6">
        <f t="shared" si="764"/>
        <v>0</v>
      </c>
      <c r="WPM93" s="6">
        <f t="shared" si="764"/>
        <v>0</v>
      </c>
      <c r="WPN93" s="6">
        <f t="shared" si="764"/>
        <v>0</v>
      </c>
      <c r="WPO93" s="6">
        <f t="shared" si="764"/>
        <v>0</v>
      </c>
      <c r="WPP93" s="6">
        <f t="shared" si="764"/>
        <v>0</v>
      </c>
      <c r="WPQ93" s="6">
        <f t="shared" si="764"/>
        <v>0</v>
      </c>
      <c r="WPR93" s="6">
        <f t="shared" si="764"/>
        <v>0</v>
      </c>
      <c r="WPS93" s="6">
        <f t="shared" si="764"/>
        <v>0</v>
      </c>
      <c r="WPT93" s="6">
        <f t="shared" si="764"/>
        <v>0</v>
      </c>
      <c r="WPU93" s="6">
        <f t="shared" si="764"/>
        <v>0</v>
      </c>
      <c r="WPV93" s="6">
        <f t="shared" si="764"/>
        <v>0</v>
      </c>
      <c r="WPW93" s="6">
        <f t="shared" si="764"/>
        <v>0</v>
      </c>
      <c r="WPX93" s="6">
        <f t="shared" si="764"/>
        <v>0</v>
      </c>
      <c r="WPY93" s="6">
        <f t="shared" si="764"/>
        <v>0</v>
      </c>
      <c r="WPZ93" s="6">
        <f t="shared" si="764"/>
        <v>0</v>
      </c>
      <c r="WQA93" s="6">
        <f t="shared" si="764"/>
        <v>0</v>
      </c>
      <c r="WQB93" s="6">
        <f t="shared" si="764"/>
        <v>0</v>
      </c>
      <c r="WQC93" s="6">
        <f t="shared" si="764"/>
        <v>0</v>
      </c>
      <c r="WQD93" s="6">
        <f t="shared" si="764"/>
        <v>0</v>
      </c>
      <c r="WQE93" s="6">
        <f t="shared" si="764"/>
        <v>0</v>
      </c>
      <c r="WQF93" s="6">
        <f t="shared" si="764"/>
        <v>0</v>
      </c>
      <c r="WQG93" s="6">
        <f t="shared" si="764"/>
        <v>0</v>
      </c>
      <c r="WQH93" s="6">
        <f t="shared" si="764"/>
        <v>0</v>
      </c>
      <c r="WQI93" s="6">
        <f t="shared" si="764"/>
        <v>0</v>
      </c>
      <c r="WQJ93" s="6">
        <f t="shared" si="764"/>
        <v>0</v>
      </c>
      <c r="WQK93" s="6">
        <f t="shared" si="764"/>
        <v>0</v>
      </c>
      <c r="WQL93" s="6">
        <f t="shared" si="764"/>
        <v>0</v>
      </c>
      <c r="WQM93" s="6">
        <f t="shared" si="764"/>
        <v>0</v>
      </c>
      <c r="WQN93" s="6">
        <f t="shared" si="764"/>
        <v>0</v>
      </c>
      <c r="WQO93" s="6">
        <f t="shared" si="764"/>
        <v>0</v>
      </c>
      <c r="WQP93" s="6">
        <f t="shared" si="764"/>
        <v>0</v>
      </c>
      <c r="WQQ93" s="6">
        <f t="shared" si="764"/>
        <v>0</v>
      </c>
      <c r="WQR93" s="6">
        <f t="shared" si="764"/>
        <v>0</v>
      </c>
      <c r="WQS93" s="6">
        <f t="shared" si="764"/>
        <v>0</v>
      </c>
      <c r="WQT93" s="6">
        <f t="shared" si="764"/>
        <v>0</v>
      </c>
      <c r="WQU93" s="6">
        <f t="shared" si="764"/>
        <v>0</v>
      </c>
      <c r="WQV93" s="6">
        <f t="shared" si="764"/>
        <v>0</v>
      </c>
      <c r="WQW93" s="6">
        <f t="shared" si="764"/>
        <v>0</v>
      </c>
      <c r="WQX93" s="6">
        <f t="shared" si="764"/>
        <v>0</v>
      </c>
      <c r="WQY93" s="6">
        <f t="shared" si="764"/>
        <v>0</v>
      </c>
      <c r="WQZ93" s="6">
        <f t="shared" si="764"/>
        <v>0</v>
      </c>
      <c r="WRA93" s="6">
        <f t="shared" si="764"/>
        <v>0</v>
      </c>
      <c r="WRB93" s="6">
        <f t="shared" si="764"/>
        <v>0</v>
      </c>
      <c r="WRC93" s="6">
        <f t="shared" ref="WRC93:WTN93" si="765">WQO95</f>
        <v>0</v>
      </c>
      <c r="WRD93" s="6">
        <f t="shared" si="765"/>
        <v>0</v>
      </c>
      <c r="WRE93" s="6">
        <f t="shared" si="765"/>
        <v>0</v>
      </c>
      <c r="WRF93" s="6">
        <f t="shared" si="765"/>
        <v>0</v>
      </c>
      <c r="WRG93" s="6">
        <f t="shared" si="765"/>
        <v>0</v>
      </c>
      <c r="WRH93" s="6">
        <f t="shared" si="765"/>
        <v>0</v>
      </c>
      <c r="WRI93" s="6">
        <f t="shared" si="765"/>
        <v>0</v>
      </c>
      <c r="WRJ93" s="6">
        <f t="shared" si="765"/>
        <v>0</v>
      </c>
      <c r="WRK93" s="6">
        <f t="shared" si="765"/>
        <v>0</v>
      </c>
      <c r="WRL93" s="6">
        <f t="shared" si="765"/>
        <v>0</v>
      </c>
      <c r="WRM93" s="6">
        <f t="shared" si="765"/>
        <v>0</v>
      </c>
      <c r="WRN93" s="6">
        <f t="shared" si="765"/>
        <v>0</v>
      </c>
      <c r="WRO93" s="6">
        <f t="shared" si="765"/>
        <v>0</v>
      </c>
      <c r="WRP93" s="6">
        <f t="shared" si="765"/>
        <v>0</v>
      </c>
      <c r="WRQ93" s="6">
        <f t="shared" si="765"/>
        <v>0</v>
      </c>
      <c r="WRR93" s="6">
        <f t="shared" si="765"/>
        <v>0</v>
      </c>
      <c r="WRS93" s="6">
        <f t="shared" si="765"/>
        <v>0</v>
      </c>
      <c r="WRT93" s="6">
        <f t="shared" si="765"/>
        <v>0</v>
      </c>
      <c r="WRU93" s="6">
        <f t="shared" si="765"/>
        <v>0</v>
      </c>
      <c r="WRV93" s="6">
        <f t="shared" si="765"/>
        <v>0</v>
      </c>
      <c r="WRW93" s="6">
        <f t="shared" si="765"/>
        <v>0</v>
      </c>
      <c r="WRX93" s="6">
        <f t="shared" si="765"/>
        <v>0</v>
      </c>
      <c r="WRY93" s="6">
        <f t="shared" si="765"/>
        <v>0</v>
      </c>
      <c r="WRZ93" s="6">
        <f t="shared" si="765"/>
        <v>0</v>
      </c>
      <c r="WSA93" s="6">
        <f t="shared" si="765"/>
        <v>0</v>
      </c>
      <c r="WSB93" s="6">
        <f t="shared" si="765"/>
        <v>0</v>
      </c>
      <c r="WSC93" s="6">
        <f t="shared" si="765"/>
        <v>0</v>
      </c>
      <c r="WSD93" s="6">
        <f t="shared" si="765"/>
        <v>0</v>
      </c>
      <c r="WSE93" s="6">
        <f t="shared" si="765"/>
        <v>0</v>
      </c>
      <c r="WSF93" s="6">
        <f t="shared" si="765"/>
        <v>0</v>
      </c>
      <c r="WSG93" s="6">
        <f t="shared" si="765"/>
        <v>0</v>
      </c>
      <c r="WSH93" s="6">
        <f t="shared" si="765"/>
        <v>0</v>
      </c>
      <c r="WSI93" s="6">
        <f t="shared" si="765"/>
        <v>0</v>
      </c>
      <c r="WSJ93" s="6">
        <f t="shared" si="765"/>
        <v>0</v>
      </c>
      <c r="WSK93" s="6">
        <f t="shared" si="765"/>
        <v>0</v>
      </c>
      <c r="WSL93" s="6">
        <f t="shared" si="765"/>
        <v>0</v>
      </c>
      <c r="WSM93" s="6">
        <f t="shared" si="765"/>
        <v>0</v>
      </c>
      <c r="WSN93" s="6">
        <f t="shared" si="765"/>
        <v>0</v>
      </c>
      <c r="WSO93" s="6">
        <f t="shared" si="765"/>
        <v>0</v>
      </c>
      <c r="WSP93" s="6">
        <f t="shared" si="765"/>
        <v>0</v>
      </c>
      <c r="WSQ93" s="6">
        <f t="shared" si="765"/>
        <v>0</v>
      </c>
      <c r="WSR93" s="6">
        <f t="shared" si="765"/>
        <v>0</v>
      </c>
      <c r="WSS93" s="6">
        <f t="shared" si="765"/>
        <v>0</v>
      </c>
      <c r="WST93" s="6">
        <f t="shared" si="765"/>
        <v>0</v>
      </c>
      <c r="WSU93" s="6">
        <f t="shared" si="765"/>
        <v>0</v>
      </c>
      <c r="WSV93" s="6">
        <f t="shared" si="765"/>
        <v>0</v>
      </c>
      <c r="WSW93" s="6">
        <f t="shared" si="765"/>
        <v>0</v>
      </c>
      <c r="WSX93" s="6">
        <f t="shared" si="765"/>
        <v>0</v>
      </c>
      <c r="WSY93" s="6">
        <f t="shared" si="765"/>
        <v>0</v>
      </c>
      <c r="WSZ93" s="6">
        <f t="shared" si="765"/>
        <v>0</v>
      </c>
      <c r="WTA93" s="6">
        <f t="shared" si="765"/>
        <v>0</v>
      </c>
      <c r="WTB93" s="6">
        <f t="shared" si="765"/>
        <v>0</v>
      </c>
      <c r="WTC93" s="6">
        <f t="shared" si="765"/>
        <v>0</v>
      </c>
      <c r="WTD93" s="6">
        <f t="shared" si="765"/>
        <v>0</v>
      </c>
      <c r="WTE93" s="6">
        <f t="shared" si="765"/>
        <v>0</v>
      </c>
      <c r="WTF93" s="6">
        <f t="shared" si="765"/>
        <v>0</v>
      </c>
      <c r="WTG93" s="6">
        <f t="shared" si="765"/>
        <v>0</v>
      </c>
      <c r="WTH93" s="6">
        <f t="shared" si="765"/>
        <v>0</v>
      </c>
      <c r="WTI93" s="6">
        <f t="shared" si="765"/>
        <v>0</v>
      </c>
      <c r="WTJ93" s="6">
        <f t="shared" si="765"/>
        <v>0</v>
      </c>
      <c r="WTK93" s="6">
        <f t="shared" si="765"/>
        <v>0</v>
      </c>
      <c r="WTL93" s="6">
        <f t="shared" si="765"/>
        <v>0</v>
      </c>
      <c r="WTM93" s="6">
        <f t="shared" si="765"/>
        <v>0</v>
      </c>
      <c r="WTN93" s="6">
        <f t="shared" si="765"/>
        <v>0</v>
      </c>
      <c r="WTO93" s="6">
        <f t="shared" ref="WTO93:WVZ93" si="766">WTA95</f>
        <v>0</v>
      </c>
      <c r="WTP93" s="6">
        <f t="shared" si="766"/>
        <v>0</v>
      </c>
      <c r="WTQ93" s="6">
        <f t="shared" si="766"/>
        <v>0</v>
      </c>
      <c r="WTR93" s="6">
        <f t="shared" si="766"/>
        <v>0</v>
      </c>
      <c r="WTS93" s="6">
        <f t="shared" si="766"/>
        <v>0</v>
      </c>
      <c r="WTT93" s="6">
        <f t="shared" si="766"/>
        <v>0</v>
      </c>
      <c r="WTU93" s="6">
        <f t="shared" si="766"/>
        <v>0</v>
      </c>
      <c r="WTV93" s="6">
        <f t="shared" si="766"/>
        <v>0</v>
      </c>
      <c r="WTW93" s="6">
        <f t="shared" si="766"/>
        <v>0</v>
      </c>
      <c r="WTX93" s="6">
        <f t="shared" si="766"/>
        <v>0</v>
      </c>
      <c r="WTY93" s="6">
        <f t="shared" si="766"/>
        <v>0</v>
      </c>
      <c r="WTZ93" s="6">
        <f t="shared" si="766"/>
        <v>0</v>
      </c>
      <c r="WUA93" s="6">
        <f t="shared" si="766"/>
        <v>0</v>
      </c>
      <c r="WUB93" s="6">
        <f t="shared" si="766"/>
        <v>0</v>
      </c>
      <c r="WUC93" s="6">
        <f t="shared" si="766"/>
        <v>0</v>
      </c>
      <c r="WUD93" s="6">
        <f t="shared" si="766"/>
        <v>0</v>
      </c>
      <c r="WUE93" s="6">
        <f t="shared" si="766"/>
        <v>0</v>
      </c>
      <c r="WUF93" s="6">
        <f t="shared" si="766"/>
        <v>0</v>
      </c>
      <c r="WUG93" s="6">
        <f t="shared" si="766"/>
        <v>0</v>
      </c>
      <c r="WUH93" s="6">
        <f t="shared" si="766"/>
        <v>0</v>
      </c>
      <c r="WUI93" s="6">
        <f t="shared" si="766"/>
        <v>0</v>
      </c>
      <c r="WUJ93" s="6">
        <f t="shared" si="766"/>
        <v>0</v>
      </c>
      <c r="WUK93" s="6">
        <f t="shared" si="766"/>
        <v>0</v>
      </c>
      <c r="WUL93" s="6">
        <f t="shared" si="766"/>
        <v>0</v>
      </c>
      <c r="WUM93" s="6">
        <f t="shared" si="766"/>
        <v>0</v>
      </c>
      <c r="WUN93" s="6">
        <f t="shared" si="766"/>
        <v>0</v>
      </c>
      <c r="WUO93" s="6">
        <f t="shared" si="766"/>
        <v>0</v>
      </c>
      <c r="WUP93" s="6">
        <f t="shared" si="766"/>
        <v>0</v>
      </c>
      <c r="WUQ93" s="6">
        <f t="shared" si="766"/>
        <v>0</v>
      </c>
      <c r="WUR93" s="6">
        <f t="shared" si="766"/>
        <v>0</v>
      </c>
      <c r="WUS93" s="6">
        <f t="shared" si="766"/>
        <v>0</v>
      </c>
      <c r="WUT93" s="6">
        <f t="shared" si="766"/>
        <v>0</v>
      </c>
      <c r="WUU93" s="6">
        <f t="shared" si="766"/>
        <v>0</v>
      </c>
      <c r="WUV93" s="6">
        <f t="shared" si="766"/>
        <v>0</v>
      </c>
      <c r="WUW93" s="6">
        <f t="shared" si="766"/>
        <v>0</v>
      </c>
      <c r="WUX93" s="6">
        <f t="shared" si="766"/>
        <v>0</v>
      </c>
      <c r="WUY93" s="6">
        <f t="shared" si="766"/>
        <v>0</v>
      </c>
      <c r="WUZ93" s="6">
        <f t="shared" si="766"/>
        <v>0</v>
      </c>
      <c r="WVA93" s="6">
        <f t="shared" si="766"/>
        <v>0</v>
      </c>
      <c r="WVB93" s="6">
        <f t="shared" si="766"/>
        <v>0</v>
      </c>
      <c r="WVC93" s="6">
        <f t="shared" si="766"/>
        <v>0</v>
      </c>
      <c r="WVD93" s="6">
        <f t="shared" si="766"/>
        <v>0</v>
      </c>
      <c r="WVE93" s="6">
        <f t="shared" si="766"/>
        <v>0</v>
      </c>
      <c r="WVF93" s="6">
        <f t="shared" si="766"/>
        <v>0</v>
      </c>
      <c r="WVG93" s="6">
        <f t="shared" si="766"/>
        <v>0</v>
      </c>
      <c r="WVH93" s="6">
        <f t="shared" si="766"/>
        <v>0</v>
      </c>
      <c r="WVI93" s="6">
        <f t="shared" si="766"/>
        <v>0</v>
      </c>
      <c r="WVJ93" s="6">
        <f t="shared" si="766"/>
        <v>0</v>
      </c>
      <c r="WVK93" s="6">
        <f t="shared" si="766"/>
        <v>0</v>
      </c>
      <c r="WVL93" s="6">
        <f t="shared" si="766"/>
        <v>0</v>
      </c>
      <c r="WVM93" s="6">
        <f t="shared" si="766"/>
        <v>0</v>
      </c>
      <c r="WVN93" s="6">
        <f t="shared" si="766"/>
        <v>0</v>
      </c>
      <c r="WVO93" s="6">
        <f t="shared" si="766"/>
        <v>0</v>
      </c>
      <c r="WVP93" s="6">
        <f t="shared" si="766"/>
        <v>0</v>
      </c>
      <c r="WVQ93" s="6">
        <f t="shared" si="766"/>
        <v>0</v>
      </c>
      <c r="WVR93" s="6">
        <f t="shared" si="766"/>
        <v>0</v>
      </c>
      <c r="WVS93" s="6">
        <f t="shared" si="766"/>
        <v>0</v>
      </c>
      <c r="WVT93" s="6">
        <f t="shared" si="766"/>
        <v>0</v>
      </c>
      <c r="WVU93" s="6">
        <f t="shared" si="766"/>
        <v>0</v>
      </c>
      <c r="WVV93" s="6">
        <f t="shared" si="766"/>
        <v>0</v>
      </c>
      <c r="WVW93" s="6">
        <f t="shared" si="766"/>
        <v>0</v>
      </c>
      <c r="WVX93" s="6">
        <f t="shared" si="766"/>
        <v>0</v>
      </c>
      <c r="WVY93" s="6">
        <f t="shared" si="766"/>
        <v>0</v>
      </c>
      <c r="WVZ93" s="6">
        <f t="shared" si="766"/>
        <v>0</v>
      </c>
      <c r="WWA93" s="6">
        <f t="shared" ref="WWA93:WYL93" si="767">WVM95</f>
        <v>0</v>
      </c>
      <c r="WWB93" s="6">
        <f t="shared" si="767"/>
        <v>0</v>
      </c>
      <c r="WWC93" s="6">
        <f t="shared" si="767"/>
        <v>0</v>
      </c>
      <c r="WWD93" s="6">
        <f t="shared" si="767"/>
        <v>0</v>
      </c>
      <c r="WWE93" s="6">
        <f t="shared" si="767"/>
        <v>0</v>
      </c>
      <c r="WWF93" s="6">
        <f t="shared" si="767"/>
        <v>0</v>
      </c>
      <c r="WWG93" s="6">
        <f t="shared" si="767"/>
        <v>0</v>
      </c>
      <c r="WWH93" s="6">
        <f t="shared" si="767"/>
        <v>0</v>
      </c>
      <c r="WWI93" s="6">
        <f t="shared" si="767"/>
        <v>0</v>
      </c>
      <c r="WWJ93" s="6">
        <f t="shared" si="767"/>
        <v>0</v>
      </c>
      <c r="WWK93" s="6">
        <f t="shared" si="767"/>
        <v>0</v>
      </c>
      <c r="WWL93" s="6">
        <f t="shared" si="767"/>
        <v>0</v>
      </c>
      <c r="WWM93" s="6">
        <f t="shared" si="767"/>
        <v>0</v>
      </c>
      <c r="WWN93" s="6">
        <f t="shared" si="767"/>
        <v>0</v>
      </c>
      <c r="WWO93" s="6">
        <f t="shared" si="767"/>
        <v>0</v>
      </c>
      <c r="WWP93" s="6">
        <f t="shared" si="767"/>
        <v>0</v>
      </c>
      <c r="WWQ93" s="6">
        <f t="shared" si="767"/>
        <v>0</v>
      </c>
      <c r="WWR93" s="6">
        <f t="shared" si="767"/>
        <v>0</v>
      </c>
      <c r="WWS93" s="6">
        <f t="shared" si="767"/>
        <v>0</v>
      </c>
      <c r="WWT93" s="6">
        <f t="shared" si="767"/>
        <v>0</v>
      </c>
      <c r="WWU93" s="6">
        <f t="shared" si="767"/>
        <v>0</v>
      </c>
      <c r="WWV93" s="6">
        <f t="shared" si="767"/>
        <v>0</v>
      </c>
      <c r="WWW93" s="6">
        <f t="shared" si="767"/>
        <v>0</v>
      </c>
      <c r="WWX93" s="6">
        <f t="shared" si="767"/>
        <v>0</v>
      </c>
      <c r="WWY93" s="6">
        <f t="shared" si="767"/>
        <v>0</v>
      </c>
      <c r="WWZ93" s="6">
        <f t="shared" si="767"/>
        <v>0</v>
      </c>
      <c r="WXA93" s="6">
        <f t="shared" si="767"/>
        <v>0</v>
      </c>
      <c r="WXB93" s="6">
        <f t="shared" si="767"/>
        <v>0</v>
      </c>
      <c r="WXC93" s="6">
        <f t="shared" si="767"/>
        <v>0</v>
      </c>
      <c r="WXD93" s="6">
        <f t="shared" si="767"/>
        <v>0</v>
      </c>
      <c r="WXE93" s="6">
        <f t="shared" si="767"/>
        <v>0</v>
      </c>
      <c r="WXF93" s="6">
        <f t="shared" si="767"/>
        <v>0</v>
      </c>
      <c r="WXG93" s="6">
        <f t="shared" si="767"/>
        <v>0</v>
      </c>
      <c r="WXH93" s="6">
        <f t="shared" si="767"/>
        <v>0</v>
      </c>
      <c r="WXI93" s="6">
        <f t="shared" si="767"/>
        <v>0</v>
      </c>
      <c r="WXJ93" s="6">
        <f t="shared" si="767"/>
        <v>0</v>
      </c>
      <c r="WXK93" s="6">
        <f t="shared" si="767"/>
        <v>0</v>
      </c>
      <c r="WXL93" s="6">
        <f t="shared" si="767"/>
        <v>0</v>
      </c>
      <c r="WXM93" s="6">
        <f t="shared" si="767"/>
        <v>0</v>
      </c>
      <c r="WXN93" s="6">
        <f t="shared" si="767"/>
        <v>0</v>
      </c>
      <c r="WXO93" s="6">
        <f t="shared" si="767"/>
        <v>0</v>
      </c>
      <c r="WXP93" s="6">
        <f t="shared" si="767"/>
        <v>0</v>
      </c>
      <c r="WXQ93" s="6">
        <f t="shared" si="767"/>
        <v>0</v>
      </c>
      <c r="WXR93" s="6">
        <f t="shared" si="767"/>
        <v>0</v>
      </c>
      <c r="WXS93" s="6">
        <f t="shared" si="767"/>
        <v>0</v>
      </c>
      <c r="WXT93" s="6">
        <f t="shared" si="767"/>
        <v>0</v>
      </c>
      <c r="WXU93" s="6">
        <f t="shared" si="767"/>
        <v>0</v>
      </c>
      <c r="WXV93" s="6">
        <f t="shared" si="767"/>
        <v>0</v>
      </c>
      <c r="WXW93" s="6">
        <f t="shared" si="767"/>
        <v>0</v>
      </c>
      <c r="WXX93" s="6">
        <f t="shared" si="767"/>
        <v>0</v>
      </c>
      <c r="WXY93" s="6">
        <f t="shared" si="767"/>
        <v>0</v>
      </c>
      <c r="WXZ93" s="6">
        <f t="shared" si="767"/>
        <v>0</v>
      </c>
      <c r="WYA93" s="6">
        <f t="shared" si="767"/>
        <v>0</v>
      </c>
      <c r="WYB93" s="6">
        <f t="shared" si="767"/>
        <v>0</v>
      </c>
      <c r="WYC93" s="6">
        <f t="shared" si="767"/>
        <v>0</v>
      </c>
      <c r="WYD93" s="6">
        <f t="shared" si="767"/>
        <v>0</v>
      </c>
      <c r="WYE93" s="6">
        <f t="shared" si="767"/>
        <v>0</v>
      </c>
      <c r="WYF93" s="6">
        <f t="shared" si="767"/>
        <v>0</v>
      </c>
      <c r="WYG93" s="6">
        <f t="shared" si="767"/>
        <v>0</v>
      </c>
      <c r="WYH93" s="6">
        <f t="shared" si="767"/>
        <v>0</v>
      </c>
      <c r="WYI93" s="6">
        <f t="shared" si="767"/>
        <v>0</v>
      </c>
      <c r="WYJ93" s="6">
        <f t="shared" si="767"/>
        <v>0</v>
      </c>
      <c r="WYK93" s="6">
        <f t="shared" si="767"/>
        <v>0</v>
      </c>
      <c r="WYL93" s="6">
        <f t="shared" si="767"/>
        <v>0</v>
      </c>
      <c r="WYM93" s="6">
        <f t="shared" ref="WYM93:XAX93" si="768">WXY95</f>
        <v>0</v>
      </c>
      <c r="WYN93" s="6">
        <f t="shared" si="768"/>
        <v>0</v>
      </c>
      <c r="WYO93" s="6">
        <f t="shared" si="768"/>
        <v>0</v>
      </c>
      <c r="WYP93" s="6">
        <f t="shared" si="768"/>
        <v>0</v>
      </c>
      <c r="WYQ93" s="6">
        <f t="shared" si="768"/>
        <v>0</v>
      </c>
      <c r="WYR93" s="6">
        <f t="shared" si="768"/>
        <v>0</v>
      </c>
      <c r="WYS93" s="6">
        <f t="shared" si="768"/>
        <v>0</v>
      </c>
      <c r="WYT93" s="6">
        <f t="shared" si="768"/>
        <v>0</v>
      </c>
      <c r="WYU93" s="6">
        <f t="shared" si="768"/>
        <v>0</v>
      </c>
      <c r="WYV93" s="6">
        <f t="shared" si="768"/>
        <v>0</v>
      </c>
      <c r="WYW93" s="6">
        <f t="shared" si="768"/>
        <v>0</v>
      </c>
      <c r="WYX93" s="6">
        <f t="shared" si="768"/>
        <v>0</v>
      </c>
      <c r="WYY93" s="6">
        <f t="shared" si="768"/>
        <v>0</v>
      </c>
      <c r="WYZ93" s="6">
        <f t="shared" si="768"/>
        <v>0</v>
      </c>
      <c r="WZA93" s="6">
        <f t="shared" si="768"/>
        <v>0</v>
      </c>
      <c r="WZB93" s="6">
        <f t="shared" si="768"/>
        <v>0</v>
      </c>
      <c r="WZC93" s="6">
        <f t="shared" si="768"/>
        <v>0</v>
      </c>
      <c r="WZD93" s="6">
        <f t="shared" si="768"/>
        <v>0</v>
      </c>
      <c r="WZE93" s="6">
        <f t="shared" si="768"/>
        <v>0</v>
      </c>
      <c r="WZF93" s="6">
        <f t="shared" si="768"/>
        <v>0</v>
      </c>
      <c r="WZG93" s="6">
        <f t="shared" si="768"/>
        <v>0</v>
      </c>
      <c r="WZH93" s="6">
        <f t="shared" si="768"/>
        <v>0</v>
      </c>
      <c r="WZI93" s="6">
        <f t="shared" si="768"/>
        <v>0</v>
      </c>
      <c r="WZJ93" s="6">
        <f t="shared" si="768"/>
        <v>0</v>
      </c>
      <c r="WZK93" s="6">
        <f t="shared" si="768"/>
        <v>0</v>
      </c>
      <c r="WZL93" s="6">
        <f t="shared" si="768"/>
        <v>0</v>
      </c>
      <c r="WZM93" s="6">
        <f t="shared" si="768"/>
        <v>0</v>
      </c>
      <c r="WZN93" s="6">
        <f t="shared" si="768"/>
        <v>0</v>
      </c>
      <c r="WZO93" s="6">
        <f t="shared" si="768"/>
        <v>0</v>
      </c>
      <c r="WZP93" s="6">
        <f t="shared" si="768"/>
        <v>0</v>
      </c>
      <c r="WZQ93" s="6">
        <f t="shared" si="768"/>
        <v>0</v>
      </c>
      <c r="WZR93" s="6">
        <f t="shared" si="768"/>
        <v>0</v>
      </c>
      <c r="WZS93" s="6">
        <f t="shared" si="768"/>
        <v>0</v>
      </c>
      <c r="WZT93" s="6">
        <f t="shared" si="768"/>
        <v>0</v>
      </c>
      <c r="WZU93" s="6">
        <f t="shared" si="768"/>
        <v>0</v>
      </c>
      <c r="WZV93" s="6">
        <f t="shared" si="768"/>
        <v>0</v>
      </c>
      <c r="WZW93" s="6">
        <f t="shared" si="768"/>
        <v>0</v>
      </c>
      <c r="WZX93" s="6">
        <f t="shared" si="768"/>
        <v>0</v>
      </c>
      <c r="WZY93" s="6">
        <f t="shared" si="768"/>
        <v>0</v>
      </c>
      <c r="WZZ93" s="6">
        <f t="shared" si="768"/>
        <v>0</v>
      </c>
      <c r="XAA93" s="6">
        <f t="shared" si="768"/>
        <v>0</v>
      </c>
      <c r="XAB93" s="6">
        <f t="shared" si="768"/>
        <v>0</v>
      </c>
      <c r="XAC93" s="6">
        <f t="shared" si="768"/>
        <v>0</v>
      </c>
      <c r="XAD93" s="6">
        <f t="shared" si="768"/>
        <v>0</v>
      </c>
      <c r="XAE93" s="6">
        <f t="shared" si="768"/>
        <v>0</v>
      </c>
      <c r="XAF93" s="6">
        <f t="shared" si="768"/>
        <v>0</v>
      </c>
      <c r="XAG93" s="6">
        <f t="shared" si="768"/>
        <v>0</v>
      </c>
      <c r="XAH93" s="6">
        <f t="shared" si="768"/>
        <v>0</v>
      </c>
      <c r="XAI93" s="6">
        <f t="shared" si="768"/>
        <v>0</v>
      </c>
      <c r="XAJ93" s="6">
        <f t="shared" si="768"/>
        <v>0</v>
      </c>
      <c r="XAK93" s="6">
        <f t="shared" si="768"/>
        <v>0</v>
      </c>
      <c r="XAL93" s="6">
        <f t="shared" si="768"/>
        <v>0</v>
      </c>
      <c r="XAM93" s="6">
        <f t="shared" si="768"/>
        <v>0</v>
      </c>
      <c r="XAN93" s="6">
        <f t="shared" si="768"/>
        <v>0</v>
      </c>
      <c r="XAO93" s="6">
        <f t="shared" si="768"/>
        <v>0</v>
      </c>
      <c r="XAP93" s="6">
        <f t="shared" si="768"/>
        <v>0</v>
      </c>
      <c r="XAQ93" s="6">
        <f t="shared" si="768"/>
        <v>0</v>
      </c>
      <c r="XAR93" s="6">
        <f t="shared" si="768"/>
        <v>0</v>
      </c>
      <c r="XAS93" s="6">
        <f t="shared" si="768"/>
        <v>0</v>
      </c>
      <c r="XAT93" s="6">
        <f t="shared" si="768"/>
        <v>0</v>
      </c>
      <c r="XAU93" s="6">
        <f t="shared" si="768"/>
        <v>0</v>
      </c>
      <c r="XAV93" s="6">
        <f t="shared" si="768"/>
        <v>0</v>
      </c>
      <c r="XAW93" s="6">
        <f t="shared" si="768"/>
        <v>0</v>
      </c>
      <c r="XAX93" s="6">
        <f t="shared" si="768"/>
        <v>0</v>
      </c>
      <c r="XAY93" s="6">
        <f t="shared" ref="XAY93:XDJ93" si="769">XAK95</f>
        <v>0</v>
      </c>
      <c r="XAZ93" s="6">
        <f t="shared" si="769"/>
        <v>0</v>
      </c>
      <c r="XBA93" s="6">
        <f t="shared" si="769"/>
        <v>0</v>
      </c>
      <c r="XBB93" s="6">
        <f t="shared" si="769"/>
        <v>0</v>
      </c>
      <c r="XBC93" s="6">
        <f t="shared" si="769"/>
        <v>0</v>
      </c>
      <c r="XBD93" s="6">
        <f t="shared" si="769"/>
        <v>0</v>
      </c>
      <c r="XBE93" s="6">
        <f t="shared" si="769"/>
        <v>0</v>
      </c>
      <c r="XBF93" s="6">
        <f t="shared" si="769"/>
        <v>0</v>
      </c>
      <c r="XBG93" s="6">
        <f t="shared" si="769"/>
        <v>0</v>
      </c>
      <c r="XBH93" s="6">
        <f t="shared" si="769"/>
        <v>0</v>
      </c>
      <c r="XBI93" s="6">
        <f t="shared" si="769"/>
        <v>0</v>
      </c>
      <c r="XBJ93" s="6">
        <f t="shared" si="769"/>
        <v>0</v>
      </c>
      <c r="XBK93" s="6">
        <f t="shared" si="769"/>
        <v>0</v>
      </c>
      <c r="XBL93" s="6">
        <f t="shared" si="769"/>
        <v>0</v>
      </c>
      <c r="XBM93" s="6">
        <f t="shared" si="769"/>
        <v>0</v>
      </c>
      <c r="XBN93" s="6">
        <f t="shared" si="769"/>
        <v>0</v>
      </c>
      <c r="XBO93" s="6">
        <f t="shared" si="769"/>
        <v>0</v>
      </c>
      <c r="XBP93" s="6">
        <f t="shared" si="769"/>
        <v>0</v>
      </c>
      <c r="XBQ93" s="6">
        <f t="shared" si="769"/>
        <v>0</v>
      </c>
      <c r="XBR93" s="6">
        <f t="shared" si="769"/>
        <v>0</v>
      </c>
      <c r="XBS93" s="6">
        <f t="shared" si="769"/>
        <v>0</v>
      </c>
      <c r="XBT93" s="6">
        <f t="shared" si="769"/>
        <v>0</v>
      </c>
      <c r="XBU93" s="6">
        <f t="shared" si="769"/>
        <v>0</v>
      </c>
      <c r="XBV93" s="6">
        <f t="shared" si="769"/>
        <v>0</v>
      </c>
      <c r="XBW93" s="6">
        <f t="shared" si="769"/>
        <v>0</v>
      </c>
      <c r="XBX93" s="6">
        <f t="shared" si="769"/>
        <v>0</v>
      </c>
      <c r="XBY93" s="6">
        <f t="shared" si="769"/>
        <v>0</v>
      </c>
      <c r="XBZ93" s="6">
        <f t="shared" si="769"/>
        <v>0</v>
      </c>
      <c r="XCA93" s="6">
        <f t="shared" si="769"/>
        <v>0</v>
      </c>
      <c r="XCB93" s="6">
        <f t="shared" si="769"/>
        <v>0</v>
      </c>
      <c r="XCC93" s="6">
        <f t="shared" si="769"/>
        <v>0</v>
      </c>
      <c r="XCD93" s="6">
        <f t="shared" si="769"/>
        <v>0</v>
      </c>
      <c r="XCE93" s="6">
        <f t="shared" si="769"/>
        <v>0</v>
      </c>
      <c r="XCF93" s="6">
        <f t="shared" si="769"/>
        <v>0</v>
      </c>
      <c r="XCG93" s="6">
        <f t="shared" si="769"/>
        <v>0</v>
      </c>
      <c r="XCH93" s="6">
        <f t="shared" si="769"/>
        <v>0</v>
      </c>
      <c r="XCI93" s="6">
        <f t="shared" si="769"/>
        <v>0</v>
      </c>
      <c r="XCJ93" s="6">
        <f t="shared" si="769"/>
        <v>0</v>
      </c>
      <c r="XCK93" s="6">
        <f t="shared" si="769"/>
        <v>0</v>
      </c>
      <c r="XCL93" s="6">
        <f t="shared" si="769"/>
        <v>0</v>
      </c>
      <c r="XCM93" s="6">
        <f t="shared" si="769"/>
        <v>0</v>
      </c>
      <c r="XCN93" s="6">
        <f t="shared" si="769"/>
        <v>0</v>
      </c>
      <c r="XCO93" s="6">
        <f t="shared" si="769"/>
        <v>0</v>
      </c>
      <c r="XCP93" s="6">
        <f t="shared" si="769"/>
        <v>0</v>
      </c>
      <c r="XCQ93" s="6">
        <f t="shared" si="769"/>
        <v>0</v>
      </c>
      <c r="XCR93" s="6">
        <f t="shared" si="769"/>
        <v>0</v>
      </c>
      <c r="XCS93" s="6">
        <f t="shared" si="769"/>
        <v>0</v>
      </c>
      <c r="XCT93" s="6">
        <f t="shared" si="769"/>
        <v>0</v>
      </c>
      <c r="XCU93" s="6">
        <f t="shared" si="769"/>
        <v>0</v>
      </c>
      <c r="XCV93" s="6">
        <f t="shared" si="769"/>
        <v>0</v>
      </c>
      <c r="XCW93" s="6">
        <f t="shared" si="769"/>
        <v>0</v>
      </c>
      <c r="XCX93" s="6">
        <f t="shared" si="769"/>
        <v>0</v>
      </c>
      <c r="XCY93" s="6">
        <f t="shared" si="769"/>
        <v>0</v>
      </c>
      <c r="XCZ93" s="6">
        <f t="shared" si="769"/>
        <v>0</v>
      </c>
      <c r="XDA93" s="6">
        <f t="shared" si="769"/>
        <v>0</v>
      </c>
      <c r="XDB93" s="6">
        <f t="shared" si="769"/>
        <v>0</v>
      </c>
      <c r="XDC93" s="6">
        <f t="shared" si="769"/>
        <v>0</v>
      </c>
      <c r="XDD93" s="6">
        <f t="shared" si="769"/>
        <v>0</v>
      </c>
      <c r="XDE93" s="6">
        <f t="shared" si="769"/>
        <v>0</v>
      </c>
      <c r="XDF93" s="6">
        <f t="shared" si="769"/>
        <v>0</v>
      </c>
      <c r="XDG93" s="6">
        <f t="shared" si="769"/>
        <v>0</v>
      </c>
      <c r="XDH93" s="6">
        <f t="shared" si="769"/>
        <v>0</v>
      </c>
      <c r="XDI93" s="6">
        <f t="shared" si="769"/>
        <v>0</v>
      </c>
      <c r="XDJ93" s="6">
        <f t="shared" si="769"/>
        <v>0</v>
      </c>
      <c r="XDK93" s="6">
        <f t="shared" ref="XDK93:XFD93" si="770">XCW95</f>
        <v>0</v>
      </c>
      <c r="XDL93" s="6">
        <f t="shared" si="770"/>
        <v>0</v>
      </c>
      <c r="XDM93" s="6">
        <f t="shared" si="770"/>
        <v>0</v>
      </c>
      <c r="XDN93" s="6">
        <f t="shared" si="770"/>
        <v>0</v>
      </c>
      <c r="XDO93" s="6">
        <f t="shared" si="770"/>
        <v>0</v>
      </c>
      <c r="XDP93" s="6">
        <f t="shared" si="770"/>
        <v>0</v>
      </c>
      <c r="XDQ93" s="6">
        <f t="shared" si="770"/>
        <v>0</v>
      </c>
      <c r="XDR93" s="6">
        <f t="shared" si="770"/>
        <v>0</v>
      </c>
      <c r="XDS93" s="6">
        <f t="shared" si="770"/>
        <v>0</v>
      </c>
      <c r="XDT93" s="6">
        <f t="shared" si="770"/>
        <v>0</v>
      </c>
      <c r="XDU93" s="6">
        <f t="shared" si="770"/>
        <v>0</v>
      </c>
      <c r="XDV93" s="6">
        <f t="shared" si="770"/>
        <v>0</v>
      </c>
      <c r="XDW93" s="6">
        <f t="shared" si="770"/>
        <v>0</v>
      </c>
      <c r="XDX93" s="6">
        <f t="shared" si="770"/>
        <v>0</v>
      </c>
      <c r="XDY93" s="6">
        <f t="shared" si="770"/>
        <v>0</v>
      </c>
      <c r="XDZ93" s="6">
        <f t="shared" si="770"/>
        <v>0</v>
      </c>
      <c r="XEA93" s="6">
        <f t="shared" si="770"/>
        <v>0</v>
      </c>
      <c r="XEB93" s="6">
        <f t="shared" si="770"/>
        <v>0</v>
      </c>
      <c r="XEC93" s="6">
        <f t="shared" si="770"/>
        <v>0</v>
      </c>
      <c r="XED93" s="6">
        <f t="shared" si="770"/>
        <v>0</v>
      </c>
      <c r="XEE93" s="6">
        <f t="shared" si="770"/>
        <v>0</v>
      </c>
      <c r="XEF93" s="6">
        <f t="shared" si="770"/>
        <v>0</v>
      </c>
      <c r="XEG93" s="6">
        <f t="shared" si="770"/>
        <v>0</v>
      </c>
      <c r="XEH93" s="6">
        <f t="shared" si="770"/>
        <v>0</v>
      </c>
      <c r="XEI93" s="6">
        <f t="shared" si="770"/>
        <v>0</v>
      </c>
      <c r="XEJ93" s="6">
        <f t="shared" si="770"/>
        <v>0</v>
      </c>
      <c r="XEK93" s="6">
        <f t="shared" si="770"/>
        <v>0</v>
      </c>
      <c r="XEL93" s="6">
        <f t="shared" si="770"/>
        <v>0</v>
      </c>
      <c r="XEM93" s="6">
        <f t="shared" si="770"/>
        <v>0</v>
      </c>
      <c r="XEN93" s="6">
        <f t="shared" si="770"/>
        <v>0</v>
      </c>
      <c r="XEO93" s="6">
        <f t="shared" si="770"/>
        <v>0</v>
      </c>
      <c r="XEP93" s="6">
        <f t="shared" si="770"/>
        <v>0</v>
      </c>
      <c r="XEQ93" s="6">
        <f t="shared" si="770"/>
        <v>0</v>
      </c>
      <c r="XER93" s="6">
        <f t="shared" si="770"/>
        <v>0</v>
      </c>
      <c r="XES93" s="6">
        <f t="shared" si="770"/>
        <v>0</v>
      </c>
      <c r="XET93" s="6">
        <f t="shared" si="770"/>
        <v>0</v>
      </c>
      <c r="XEU93" s="6">
        <f t="shared" si="770"/>
        <v>0</v>
      </c>
      <c r="XEV93" s="6">
        <f t="shared" si="770"/>
        <v>0</v>
      </c>
      <c r="XEW93" s="6">
        <f t="shared" si="770"/>
        <v>0</v>
      </c>
      <c r="XEX93" s="6">
        <f t="shared" si="770"/>
        <v>0</v>
      </c>
      <c r="XEY93" s="6">
        <f t="shared" si="770"/>
        <v>0</v>
      </c>
      <c r="XEZ93" s="6">
        <f t="shared" si="770"/>
        <v>0</v>
      </c>
      <c r="XFA93" s="6">
        <f t="shared" si="770"/>
        <v>0</v>
      </c>
      <c r="XFB93" s="6">
        <f t="shared" si="770"/>
        <v>0</v>
      </c>
      <c r="XFC93" s="6">
        <f t="shared" si="770"/>
        <v>0</v>
      </c>
      <c r="XFD93" s="6">
        <f t="shared" si="770"/>
        <v>0</v>
      </c>
    </row>
    <row r="94" spans="2:16384" ht="15">
      <c r="B94" s="6" t="s">
        <v>72</v>
      </c>
      <c r="C94" s="6" t="s">
        <v>167</v>
      </c>
      <c r="D94" s="6" t="s">
        <v>353</v>
      </c>
      <c r="E94" s="6" t="s">
        <v>354</v>
      </c>
      <c r="F94" s="6" t="s">
        <v>355</v>
      </c>
      <c r="H94" s="4"/>
      <c r="I94" s="43" t="s">
        <v>62</v>
      </c>
      <c r="J94" s="43"/>
    </row>
    <row r="95" spans="2:16384">
      <c r="B95" s="14" t="s">
        <v>189</v>
      </c>
      <c r="C95" s="14">
        <f>IF($C$59=Daftar!$H$6,$D95,IF($C$59=Daftar!$H$7,$E95,$F95))</f>
        <v>0</v>
      </c>
      <c r="D95" s="16">
        <v>0</v>
      </c>
      <c r="E95" s="16">
        <v>0</v>
      </c>
      <c r="F95" s="16">
        <v>10</v>
      </c>
      <c r="H95" s="4"/>
      <c r="I95" s="22" t="s">
        <v>82</v>
      </c>
      <c r="J95" s="22"/>
      <c r="K95" s="4" t="s">
        <v>65</v>
      </c>
    </row>
    <row r="96" spans="2:16384">
      <c r="B96" s="14" t="s">
        <v>190</v>
      </c>
      <c r="C96" s="14">
        <f>IF($C$59=Daftar!$H$6,$D96,IF($C$59=Daftar!$H$7,$E96,$F96))</f>
        <v>10</v>
      </c>
      <c r="D96" s="16">
        <v>10</v>
      </c>
      <c r="E96" s="16">
        <v>10</v>
      </c>
      <c r="F96" s="16">
        <v>10</v>
      </c>
      <c r="H96" s="4"/>
      <c r="I96" s="22" t="s">
        <v>82</v>
      </c>
      <c r="J96" s="22"/>
      <c r="K96" s="4" t="s">
        <v>65</v>
      </c>
    </row>
    <row r="97" spans="2:11">
      <c r="B97" s="14" t="s">
        <v>191</v>
      </c>
      <c r="C97" s="14">
        <f>IF($C$59=Daftar!$H$6,$D97,IF($C$59=Daftar!$H$7,$E97,$F97))</f>
        <v>0</v>
      </c>
      <c r="D97" s="16">
        <v>0</v>
      </c>
      <c r="E97" s="16">
        <v>0</v>
      </c>
      <c r="F97" s="16">
        <v>0</v>
      </c>
      <c r="H97" s="4"/>
      <c r="I97" s="22" t="s">
        <v>82</v>
      </c>
      <c r="J97" s="22"/>
      <c r="K97" s="4" t="s">
        <v>65</v>
      </c>
    </row>
    <row r="98" spans="2:11">
      <c r="B98" s="14" t="s">
        <v>192</v>
      </c>
      <c r="C98" s="14">
        <f>IF($C$59=Daftar!$H$6,$D98,IF($C$59=Daftar!$H$7,$E98,$F98))</f>
        <v>16</v>
      </c>
      <c r="D98" s="16">
        <f>47-31</f>
        <v>16</v>
      </c>
      <c r="E98" s="16">
        <f>42-E86</f>
        <v>16</v>
      </c>
      <c r="F98" s="16">
        <v>21</v>
      </c>
      <c r="H98" s="4"/>
      <c r="I98" s="22" t="s">
        <v>82</v>
      </c>
      <c r="J98" s="22"/>
      <c r="K98" s="4" t="s">
        <v>65</v>
      </c>
    </row>
    <row r="99" spans="2:11">
      <c r="B99" s="14" t="s">
        <v>193</v>
      </c>
      <c r="C99" s="14">
        <f>IF($C$59=Daftar!$H$6,$D99,IF($C$59=Daftar!$H$7,$E99,$F99))</f>
        <v>10</v>
      </c>
      <c r="D99" s="16">
        <v>10</v>
      </c>
      <c r="E99" s="16">
        <v>9</v>
      </c>
      <c r="F99" s="16">
        <v>16</v>
      </c>
      <c r="H99" s="4"/>
      <c r="I99" s="22" t="s">
        <v>82</v>
      </c>
      <c r="J99" s="22"/>
      <c r="K99" s="4" t="s">
        <v>65</v>
      </c>
    </row>
    <row r="100" spans="2:11">
      <c r="B100" s="14" t="s">
        <v>194</v>
      </c>
      <c r="C100" s="14">
        <f>IF($C$59=Daftar!$H$6,$D100,IF($C$59=Daftar!$H$7,$E100,$F100))</f>
        <v>0</v>
      </c>
      <c r="D100" s="16">
        <v>0</v>
      </c>
      <c r="E100" s="16">
        <v>0</v>
      </c>
      <c r="F100" s="16">
        <v>0</v>
      </c>
      <c r="H100" s="4"/>
      <c r="I100" s="22" t="s">
        <v>82</v>
      </c>
      <c r="J100" s="22"/>
      <c r="K100" s="4" t="s">
        <v>65</v>
      </c>
    </row>
    <row r="101" spans="2:11">
      <c r="B101" s="14" t="s">
        <v>206</v>
      </c>
      <c r="C101" s="14">
        <f>IF($C$59=Daftar!$H$6,$D101,IF($C$59=Daftar!$H$7,$E101,$F101))</f>
        <v>0</v>
      </c>
      <c r="D101" s="16">
        <v>0</v>
      </c>
      <c r="E101" s="16">
        <v>0</v>
      </c>
      <c r="F101" s="16">
        <v>0</v>
      </c>
      <c r="H101" s="4"/>
      <c r="I101" s="22" t="s">
        <v>82</v>
      </c>
      <c r="J101" s="22"/>
      <c r="K101" s="4" t="s">
        <v>65</v>
      </c>
    </row>
    <row r="102" spans="2:11">
      <c r="B102" s="14" t="s">
        <v>195</v>
      </c>
      <c r="C102" s="14">
        <f>IF($C$59=Daftar!$H$6,$D102,IF($C$59=Daftar!$H$7,$E102,$F102))</f>
        <v>16</v>
      </c>
      <c r="D102" s="16">
        <v>16</v>
      </c>
      <c r="E102" s="16">
        <v>6</v>
      </c>
      <c r="F102" s="16">
        <v>6</v>
      </c>
      <c r="H102" s="4"/>
      <c r="I102" s="22" t="s">
        <v>82</v>
      </c>
      <c r="J102" s="22"/>
      <c r="K102" s="4" t="s">
        <v>65</v>
      </c>
    </row>
    <row r="103" spans="2:11">
      <c r="B103" s="14" t="s">
        <v>196</v>
      </c>
      <c r="C103" s="14">
        <f>IF($C$59=Daftar!$H$6,$D103,IF($C$59=Daftar!$H$7,$E103,$F103))</f>
        <v>0</v>
      </c>
      <c r="D103" s="16">
        <v>0</v>
      </c>
      <c r="E103" s="16">
        <v>0</v>
      </c>
      <c r="F103" s="16">
        <v>0</v>
      </c>
      <c r="H103" s="4"/>
      <c r="I103" s="22" t="s">
        <v>82</v>
      </c>
      <c r="J103" s="22"/>
      <c r="K103" s="4" t="s">
        <v>65</v>
      </c>
    </row>
    <row r="104" spans="2:11">
      <c r="B104" s="14" t="s">
        <v>197</v>
      </c>
      <c r="C104" s="14">
        <f>IF($C$59=Daftar!$H$6,$D104,IF($C$59=Daftar!$H$7,$E104,$F104))</f>
        <v>52</v>
      </c>
      <c r="D104" s="16">
        <f>SUM(D95:D103)</f>
        <v>52</v>
      </c>
      <c r="E104" s="16">
        <f>SUM(E95:E103)</f>
        <v>41</v>
      </c>
      <c r="F104" s="16">
        <f>SUM(F95:F103)</f>
        <v>63</v>
      </c>
      <c r="H104" s="4"/>
      <c r="I104" s="22" t="s">
        <v>82</v>
      </c>
      <c r="J104" s="22"/>
      <c r="K104" s="4" t="s">
        <v>65</v>
      </c>
    </row>
    <row r="105" spans="2:11" ht="15">
      <c r="C105" s="6"/>
      <c r="H105" s="4"/>
      <c r="J105" s="22"/>
    </row>
    <row r="106" spans="2:11" ht="15">
      <c r="B106" s="6" t="s">
        <v>98</v>
      </c>
      <c r="C106" s="6" t="s">
        <v>167</v>
      </c>
      <c r="D106" s="6" t="s">
        <v>353</v>
      </c>
      <c r="E106" s="6" t="s">
        <v>354</v>
      </c>
      <c r="F106" s="6" t="s">
        <v>355</v>
      </c>
      <c r="H106" s="4"/>
      <c r="I106" s="43" t="s">
        <v>62</v>
      </c>
      <c r="J106" s="22"/>
    </row>
    <row r="107" spans="2:11">
      <c r="B107" s="14" t="s">
        <v>214</v>
      </c>
      <c r="C107" s="21">
        <f>IF($C$59=Daftar!$H$6,$D107,IF($C$59=Daftar!$H$7,$E107,$F107))</f>
        <v>46000000</v>
      </c>
      <c r="D107" s="49">
        <v>46000000</v>
      </c>
      <c r="E107" s="49">
        <v>36000000</v>
      </c>
      <c r="F107" s="49">
        <v>22000000</v>
      </c>
      <c r="H107" s="4"/>
      <c r="I107" s="22" t="s">
        <v>1</v>
      </c>
      <c r="J107" s="22"/>
      <c r="K107" s="4" t="s">
        <v>212</v>
      </c>
    </row>
    <row r="108" spans="2:11">
      <c r="B108" s="14" t="s">
        <v>215</v>
      </c>
      <c r="C108" s="21">
        <f>IF($C$59=Daftar!$H$6,$D108,IF($C$59=Daftar!$H$7,$E108,$F108))</f>
        <v>21000000</v>
      </c>
      <c r="D108" s="49">
        <v>21000000</v>
      </c>
      <c r="E108" s="49">
        <v>18000000</v>
      </c>
      <c r="F108" s="49">
        <v>9000000</v>
      </c>
      <c r="H108" s="4"/>
      <c r="I108" s="22" t="s">
        <v>1</v>
      </c>
      <c r="J108" s="22"/>
      <c r="K108" s="4" t="s">
        <v>213</v>
      </c>
    </row>
    <row r="109" spans="2:11">
      <c r="B109" s="14" t="s">
        <v>167</v>
      </c>
      <c r="C109" s="21">
        <f>SUM(C107:C108)</f>
        <v>67000000</v>
      </c>
      <c r="H109" s="4"/>
      <c r="J109" s="22"/>
    </row>
    <row r="110" spans="2:11">
      <c r="B110" s="22"/>
      <c r="C110" s="77"/>
      <c r="H110" s="4"/>
      <c r="J110" s="22"/>
    </row>
    <row r="111" spans="2:11" ht="45">
      <c r="B111" s="61" t="s">
        <v>235</v>
      </c>
      <c r="C111" s="6" t="s">
        <v>167</v>
      </c>
      <c r="D111" s="6" t="s">
        <v>353</v>
      </c>
      <c r="E111" s="6" t="s">
        <v>354</v>
      </c>
      <c r="F111" s="6" t="s">
        <v>355</v>
      </c>
      <c r="H111" s="4"/>
      <c r="I111" s="43" t="s">
        <v>62</v>
      </c>
      <c r="J111" s="22"/>
    </row>
    <row r="112" spans="2:11">
      <c r="B112" s="14" t="s">
        <v>216</v>
      </c>
      <c r="C112" s="78">
        <f>IF($C$59=Daftar!$H$6,$D112,IF($C$59=Daftar!$H$7,$E112,$F112))</f>
        <v>0.5</v>
      </c>
      <c r="D112" s="135">
        <v>0.5</v>
      </c>
      <c r="E112" s="135">
        <v>0.5</v>
      </c>
      <c r="F112" s="135">
        <v>0.5</v>
      </c>
      <c r="H112" s="4"/>
      <c r="I112" s="22" t="s">
        <v>236</v>
      </c>
      <c r="J112" s="22"/>
      <c r="K112" s="4" t="s">
        <v>750</v>
      </c>
    </row>
    <row r="113" spans="2:11">
      <c r="B113" s="14" t="s">
        <v>221</v>
      </c>
      <c r="C113" s="85">
        <f>IF($C$59=Daftar!$H$6,$D113,IF($C$59=Daftar!$H$7,$E113,$F113))</f>
        <v>0.33</v>
      </c>
      <c r="D113" s="135">
        <v>0.33</v>
      </c>
      <c r="E113" s="135">
        <v>0.33</v>
      </c>
      <c r="F113" s="135">
        <v>0.33</v>
      </c>
      <c r="H113" s="4"/>
      <c r="I113" s="22" t="s">
        <v>236</v>
      </c>
      <c r="J113" s="22"/>
      <c r="K113" s="4" t="s">
        <v>750</v>
      </c>
    </row>
    <row r="114" spans="2:11"/>
    <row r="115" spans="2:11" s="3" customFormat="1" ht="18">
      <c r="B115" s="5" t="s">
        <v>91</v>
      </c>
      <c r="H115" s="44"/>
      <c r="I115" s="44"/>
    </row>
    <row r="116" spans="2:11"/>
    <row r="117" spans="2:11"/>
    <row r="118" spans="2:11"/>
    <row r="119" spans="2:11"/>
    <row r="120" spans="2:11"/>
    <row r="121" spans="2:11"/>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9986-01A4-4EA1-BBC2-D8CB36C4C206}">
  <sheetPr codeName="Sheet6"/>
  <dimension ref="A1:AC183"/>
  <sheetViews>
    <sheetView showGridLines="0" topLeftCell="A54" zoomScale="80" zoomScaleNormal="80" workbookViewId="0">
      <selection activeCell="B78" sqref="B78"/>
    </sheetView>
  </sheetViews>
  <sheetFormatPr defaultColWidth="0" defaultRowHeight="14.25" zeroHeight="1"/>
  <cols>
    <col min="1" max="1" width="9.140625" style="4" customWidth="1"/>
    <col min="2" max="2" width="45.7109375" style="4" customWidth="1"/>
    <col min="3" max="3" width="23.5703125" style="4" customWidth="1"/>
    <col min="4" max="4" width="26.42578125" style="4" customWidth="1"/>
    <col min="5" max="24" width="14.7109375" style="4" customWidth="1"/>
    <col min="25" max="29" width="9.140625" style="4" customWidth="1"/>
    <col min="30" max="16384" width="9.140625" style="4" hidden="1"/>
  </cols>
  <sheetData>
    <row r="1" spans="2:24" ht="18.75" customHeight="1"/>
    <row r="2" spans="2:24" s="3" customFormat="1" ht="18">
      <c r="B2" s="5" t="s">
        <v>367</v>
      </c>
    </row>
    <row r="3" spans="2:24">
      <c r="B3" s="88"/>
      <c r="E3" s="1"/>
    </row>
    <row r="4" spans="2:24">
      <c r="B4" s="88" t="s">
        <v>751</v>
      </c>
      <c r="E4" s="1"/>
    </row>
    <row r="5" spans="2:24">
      <c r="E5" s="1"/>
    </row>
    <row r="6" spans="2:24" s="3" customFormat="1" ht="18">
      <c r="B6" s="5" t="s">
        <v>752</v>
      </c>
    </row>
    <row r="7" spans="2:24">
      <c r="E7" s="1"/>
    </row>
    <row r="8" spans="2:24">
      <c r="E8" s="4" t="s">
        <v>639</v>
      </c>
    </row>
    <row r="9" spans="2:24" ht="15">
      <c r="C9" s="10" t="s">
        <v>161</v>
      </c>
      <c r="D9" s="10" t="s">
        <v>62</v>
      </c>
      <c r="E9" s="10">
        <v>1</v>
      </c>
      <c r="F9" s="10">
        <v>2</v>
      </c>
      <c r="G9" s="10">
        <v>3</v>
      </c>
      <c r="H9" s="10">
        <v>4</v>
      </c>
      <c r="I9" s="10">
        <v>5</v>
      </c>
      <c r="J9" s="10">
        <v>6</v>
      </c>
      <c r="K9" s="10">
        <v>7</v>
      </c>
      <c r="L9" s="10">
        <v>8</v>
      </c>
      <c r="M9" s="10">
        <v>9</v>
      </c>
      <c r="N9" s="10">
        <v>10</v>
      </c>
      <c r="O9" s="10">
        <v>11</v>
      </c>
      <c r="P9" s="10">
        <v>12</v>
      </c>
      <c r="Q9" s="10">
        <v>13</v>
      </c>
      <c r="R9" s="10">
        <v>14</v>
      </c>
      <c r="S9" s="10">
        <v>15</v>
      </c>
      <c r="T9" s="10">
        <v>16</v>
      </c>
      <c r="U9" s="10">
        <v>17</v>
      </c>
      <c r="V9" s="10">
        <v>18</v>
      </c>
      <c r="W9" s="10">
        <v>19</v>
      </c>
      <c r="X9" s="10">
        <v>20</v>
      </c>
    </row>
    <row r="10" spans="2:24" ht="15">
      <c r="B10" s="6" t="s">
        <v>55</v>
      </c>
    </row>
    <row r="11" spans="2:24">
      <c r="B11" s="14" t="s">
        <v>171</v>
      </c>
      <c r="C11" s="14">
        <f>'Masukan - hortikultura'!C23</f>
        <v>50</v>
      </c>
      <c r="D11" s="14" t="s">
        <v>82</v>
      </c>
      <c r="E11" s="14"/>
      <c r="F11" s="14"/>
      <c r="G11" s="14"/>
      <c r="H11" s="14"/>
      <c r="I11" s="14"/>
      <c r="J11" s="14"/>
      <c r="K11" s="14"/>
      <c r="L11" s="14"/>
      <c r="M11" s="14"/>
      <c r="N11" s="14"/>
      <c r="O11" s="14"/>
      <c r="P11" s="14"/>
      <c r="Q11" s="14"/>
      <c r="R11" s="14"/>
      <c r="S11" s="14"/>
      <c r="T11" s="14"/>
      <c r="U11" s="14"/>
      <c r="V11" s="14"/>
      <c r="W11" s="14"/>
      <c r="X11" s="14"/>
    </row>
    <row r="12" spans="2:24">
      <c r="B12" s="14" t="s">
        <v>189</v>
      </c>
      <c r="C12" s="14">
        <f>'Masukan - hortikultura'!C35</f>
        <v>0</v>
      </c>
      <c r="D12" s="14" t="s">
        <v>82</v>
      </c>
      <c r="E12" s="29"/>
      <c r="F12" s="14"/>
      <c r="G12" s="14"/>
      <c r="H12" s="14"/>
      <c r="I12" s="14"/>
      <c r="J12" s="14"/>
      <c r="K12" s="14"/>
      <c r="L12" s="14"/>
      <c r="M12" s="14"/>
      <c r="N12" s="14"/>
      <c r="O12" s="14"/>
      <c r="P12" s="14"/>
      <c r="Q12" s="14"/>
      <c r="R12" s="14"/>
      <c r="S12" s="14"/>
      <c r="T12" s="14"/>
      <c r="U12" s="14"/>
      <c r="V12" s="14"/>
      <c r="W12" s="14"/>
      <c r="X12" s="14"/>
    </row>
    <row r="13" spans="2:24">
      <c r="B13" s="14" t="s">
        <v>314</v>
      </c>
      <c r="C13" s="14"/>
      <c r="D13" s="14" t="s">
        <v>82</v>
      </c>
      <c r="E13" s="19">
        <f>$C$11</f>
        <v>50</v>
      </c>
      <c r="F13" s="19">
        <f t="shared" ref="F13:X13" si="0">$C$11</f>
        <v>50</v>
      </c>
      <c r="G13" s="19">
        <f t="shared" si="0"/>
        <v>50</v>
      </c>
      <c r="H13" s="19">
        <f t="shared" si="0"/>
        <v>50</v>
      </c>
      <c r="I13" s="19">
        <f t="shared" si="0"/>
        <v>50</v>
      </c>
      <c r="J13" s="19">
        <f t="shared" si="0"/>
        <v>50</v>
      </c>
      <c r="K13" s="19">
        <f t="shared" si="0"/>
        <v>50</v>
      </c>
      <c r="L13" s="19">
        <f t="shared" si="0"/>
        <v>50</v>
      </c>
      <c r="M13" s="19">
        <f t="shared" si="0"/>
        <v>50</v>
      </c>
      <c r="N13" s="19">
        <f t="shared" si="0"/>
        <v>50</v>
      </c>
      <c r="O13" s="19">
        <f t="shared" si="0"/>
        <v>50</v>
      </c>
      <c r="P13" s="19">
        <f t="shared" si="0"/>
        <v>50</v>
      </c>
      <c r="Q13" s="19">
        <f t="shared" si="0"/>
        <v>50</v>
      </c>
      <c r="R13" s="19">
        <f t="shared" si="0"/>
        <v>50</v>
      </c>
      <c r="S13" s="19">
        <f t="shared" si="0"/>
        <v>50</v>
      </c>
      <c r="T13" s="19">
        <f t="shared" si="0"/>
        <v>50</v>
      </c>
      <c r="U13" s="19">
        <f t="shared" si="0"/>
        <v>50</v>
      </c>
      <c r="V13" s="19">
        <f t="shared" si="0"/>
        <v>50</v>
      </c>
      <c r="W13" s="19">
        <f t="shared" si="0"/>
        <v>50</v>
      </c>
      <c r="X13" s="19">
        <f t="shared" si="0"/>
        <v>50</v>
      </c>
    </row>
    <row r="14" spans="2:24">
      <c r="B14" s="14" t="s">
        <v>315</v>
      </c>
      <c r="C14" s="14"/>
      <c r="D14" s="14" t="s">
        <v>82</v>
      </c>
      <c r="E14" s="19">
        <f>$C$12</f>
        <v>0</v>
      </c>
      <c r="F14" s="19">
        <f t="shared" ref="F14:X14" si="1">$C$12</f>
        <v>0</v>
      </c>
      <c r="G14" s="19">
        <f t="shared" si="1"/>
        <v>0</v>
      </c>
      <c r="H14" s="19">
        <f t="shared" si="1"/>
        <v>0</v>
      </c>
      <c r="I14" s="19">
        <f t="shared" si="1"/>
        <v>0</v>
      </c>
      <c r="J14" s="19">
        <f t="shared" si="1"/>
        <v>0</v>
      </c>
      <c r="K14" s="19">
        <f t="shared" si="1"/>
        <v>0</v>
      </c>
      <c r="L14" s="19">
        <f t="shared" si="1"/>
        <v>0</v>
      </c>
      <c r="M14" s="19">
        <f t="shared" si="1"/>
        <v>0</v>
      </c>
      <c r="N14" s="19">
        <f t="shared" si="1"/>
        <v>0</v>
      </c>
      <c r="O14" s="19">
        <f t="shared" si="1"/>
        <v>0</v>
      </c>
      <c r="P14" s="19">
        <f t="shared" si="1"/>
        <v>0</v>
      </c>
      <c r="Q14" s="19">
        <f t="shared" si="1"/>
        <v>0</v>
      </c>
      <c r="R14" s="19">
        <f t="shared" si="1"/>
        <v>0</v>
      </c>
      <c r="S14" s="19">
        <f t="shared" si="1"/>
        <v>0</v>
      </c>
      <c r="T14" s="19">
        <f t="shared" si="1"/>
        <v>0</v>
      </c>
      <c r="U14" s="19">
        <f t="shared" si="1"/>
        <v>0</v>
      </c>
      <c r="V14" s="19">
        <f t="shared" si="1"/>
        <v>0</v>
      </c>
      <c r="W14" s="19">
        <f t="shared" si="1"/>
        <v>0</v>
      </c>
      <c r="X14" s="19">
        <f t="shared" si="1"/>
        <v>0</v>
      </c>
    </row>
    <row r="15" spans="2:24">
      <c r="B15" s="14"/>
      <c r="C15" s="14"/>
      <c r="D15" s="14"/>
      <c r="E15" s="14"/>
      <c r="F15" s="14"/>
      <c r="G15" s="14"/>
      <c r="H15" s="14"/>
      <c r="I15" s="14"/>
      <c r="J15" s="14"/>
      <c r="K15" s="14"/>
      <c r="L15" s="14"/>
      <c r="M15" s="14"/>
      <c r="N15" s="14"/>
      <c r="O15" s="14"/>
      <c r="P15" s="14"/>
      <c r="Q15" s="14"/>
      <c r="R15" s="14"/>
      <c r="S15" s="14"/>
      <c r="T15" s="14"/>
      <c r="U15" s="14"/>
      <c r="V15" s="14"/>
      <c r="W15" s="14"/>
      <c r="X15" s="14"/>
    </row>
    <row r="16" spans="2:24">
      <c r="B16" s="14" t="s">
        <v>172</v>
      </c>
      <c r="C16" s="14">
        <f>'Masukan - hortikultura'!C24</f>
        <v>21</v>
      </c>
      <c r="D16" s="14" t="s">
        <v>82</v>
      </c>
      <c r="E16" s="12"/>
      <c r="F16" s="12"/>
      <c r="G16" s="12"/>
      <c r="H16" s="12"/>
      <c r="I16" s="12"/>
      <c r="J16" s="12"/>
      <c r="K16" s="12"/>
      <c r="L16" s="12"/>
      <c r="M16" s="12"/>
      <c r="N16" s="12"/>
      <c r="O16" s="12"/>
      <c r="P16" s="12"/>
      <c r="Q16" s="12"/>
      <c r="R16" s="12"/>
      <c r="S16" s="12"/>
      <c r="T16" s="12"/>
      <c r="U16" s="12"/>
      <c r="V16" s="12"/>
      <c r="W16" s="12"/>
      <c r="X16" s="12"/>
    </row>
    <row r="17" spans="2:24">
      <c r="B17" s="14" t="s">
        <v>190</v>
      </c>
      <c r="C17" s="14">
        <f>'Masukan - hortikultura'!C36</f>
        <v>10</v>
      </c>
      <c r="D17" s="14" t="s">
        <v>82</v>
      </c>
      <c r="E17" s="12"/>
      <c r="F17" s="12"/>
      <c r="G17" s="12"/>
      <c r="H17" s="12"/>
      <c r="I17" s="12"/>
      <c r="J17" s="12"/>
      <c r="K17" s="12"/>
      <c r="L17" s="12"/>
      <c r="M17" s="12"/>
      <c r="N17" s="12"/>
      <c r="O17" s="12"/>
      <c r="P17" s="12"/>
      <c r="Q17" s="12"/>
      <c r="R17" s="12"/>
      <c r="S17" s="12"/>
      <c r="T17" s="12"/>
      <c r="U17" s="12"/>
      <c r="V17" s="12"/>
      <c r="W17" s="12"/>
      <c r="X17" s="12"/>
    </row>
    <row r="18" spans="2:24">
      <c r="B18" s="14" t="s">
        <v>198</v>
      </c>
      <c r="C18" s="14"/>
      <c r="D18" s="14" t="s">
        <v>82</v>
      </c>
      <c r="E18" s="19">
        <f>$C$16</f>
        <v>21</v>
      </c>
      <c r="F18" s="19">
        <f t="shared" ref="F18:X18" si="2">$C$16</f>
        <v>21</v>
      </c>
      <c r="G18" s="19">
        <f t="shared" si="2"/>
        <v>21</v>
      </c>
      <c r="H18" s="19">
        <f t="shared" si="2"/>
        <v>21</v>
      </c>
      <c r="I18" s="19">
        <f t="shared" si="2"/>
        <v>21</v>
      </c>
      <c r="J18" s="19">
        <f t="shared" si="2"/>
        <v>21</v>
      </c>
      <c r="K18" s="19">
        <f t="shared" si="2"/>
        <v>21</v>
      </c>
      <c r="L18" s="19">
        <f t="shared" si="2"/>
        <v>21</v>
      </c>
      <c r="M18" s="19">
        <f t="shared" si="2"/>
        <v>21</v>
      </c>
      <c r="N18" s="19">
        <f t="shared" si="2"/>
        <v>21</v>
      </c>
      <c r="O18" s="19">
        <f t="shared" si="2"/>
        <v>21</v>
      </c>
      <c r="P18" s="19">
        <f t="shared" si="2"/>
        <v>21</v>
      </c>
      <c r="Q18" s="19">
        <f t="shared" si="2"/>
        <v>21</v>
      </c>
      <c r="R18" s="19">
        <f t="shared" si="2"/>
        <v>21</v>
      </c>
      <c r="S18" s="19">
        <f t="shared" si="2"/>
        <v>21</v>
      </c>
      <c r="T18" s="19">
        <f t="shared" si="2"/>
        <v>21</v>
      </c>
      <c r="U18" s="19">
        <f t="shared" si="2"/>
        <v>21</v>
      </c>
      <c r="V18" s="19">
        <f t="shared" si="2"/>
        <v>21</v>
      </c>
      <c r="W18" s="19">
        <f t="shared" si="2"/>
        <v>21</v>
      </c>
      <c r="X18" s="19">
        <f t="shared" si="2"/>
        <v>21</v>
      </c>
    </row>
    <row r="19" spans="2:24">
      <c r="B19" s="14" t="s">
        <v>179</v>
      </c>
      <c r="C19" s="14"/>
      <c r="D19" s="14" t="s">
        <v>82</v>
      </c>
      <c r="E19" s="19">
        <f>$C$17</f>
        <v>10</v>
      </c>
      <c r="F19" s="19">
        <f t="shared" ref="F19:X19" si="3">$C$17</f>
        <v>10</v>
      </c>
      <c r="G19" s="19">
        <f t="shared" si="3"/>
        <v>10</v>
      </c>
      <c r="H19" s="19">
        <f t="shared" si="3"/>
        <v>10</v>
      </c>
      <c r="I19" s="19">
        <f t="shared" si="3"/>
        <v>10</v>
      </c>
      <c r="J19" s="19">
        <f t="shared" si="3"/>
        <v>10</v>
      </c>
      <c r="K19" s="19">
        <f t="shared" si="3"/>
        <v>10</v>
      </c>
      <c r="L19" s="19">
        <f t="shared" si="3"/>
        <v>10</v>
      </c>
      <c r="M19" s="19">
        <f t="shared" si="3"/>
        <v>10</v>
      </c>
      <c r="N19" s="19">
        <f t="shared" si="3"/>
        <v>10</v>
      </c>
      <c r="O19" s="19">
        <f t="shared" si="3"/>
        <v>10</v>
      </c>
      <c r="P19" s="19">
        <f t="shared" si="3"/>
        <v>10</v>
      </c>
      <c r="Q19" s="19">
        <f t="shared" si="3"/>
        <v>10</v>
      </c>
      <c r="R19" s="19">
        <f t="shared" si="3"/>
        <v>10</v>
      </c>
      <c r="S19" s="19">
        <f t="shared" si="3"/>
        <v>10</v>
      </c>
      <c r="T19" s="19">
        <f t="shared" si="3"/>
        <v>10</v>
      </c>
      <c r="U19" s="19">
        <f t="shared" si="3"/>
        <v>10</v>
      </c>
      <c r="V19" s="19">
        <f t="shared" si="3"/>
        <v>10</v>
      </c>
      <c r="W19" s="19">
        <f t="shared" si="3"/>
        <v>10</v>
      </c>
      <c r="X19" s="19">
        <f t="shared" si="3"/>
        <v>10</v>
      </c>
    </row>
    <row r="20" spans="2:24">
      <c r="B20" s="14"/>
      <c r="C20" s="14"/>
      <c r="D20" s="14"/>
      <c r="E20" s="19"/>
      <c r="F20" s="19"/>
      <c r="G20" s="19"/>
      <c r="H20" s="19"/>
      <c r="I20" s="19"/>
      <c r="J20" s="19"/>
      <c r="K20" s="19"/>
      <c r="L20" s="19"/>
      <c r="M20" s="19"/>
      <c r="N20" s="19"/>
      <c r="O20" s="19"/>
      <c r="P20" s="19"/>
      <c r="Q20" s="19"/>
      <c r="R20" s="19"/>
      <c r="S20" s="19"/>
      <c r="T20" s="19"/>
      <c r="U20" s="19"/>
      <c r="V20" s="19"/>
      <c r="W20" s="19"/>
      <c r="X20" s="19"/>
    </row>
    <row r="21" spans="2:24">
      <c r="B21" s="14" t="s">
        <v>187</v>
      </c>
      <c r="C21" s="14">
        <f>'Masukan - hortikultura'!C25</f>
        <v>1</v>
      </c>
      <c r="D21" s="14" t="s">
        <v>82</v>
      </c>
      <c r="E21" s="19"/>
      <c r="F21" s="19"/>
      <c r="G21" s="19"/>
      <c r="H21" s="19"/>
      <c r="I21" s="19"/>
      <c r="J21" s="19"/>
      <c r="K21" s="19"/>
      <c r="L21" s="19"/>
      <c r="M21" s="19"/>
      <c r="N21" s="19"/>
      <c r="O21" s="19"/>
      <c r="P21" s="19"/>
      <c r="Q21" s="19"/>
      <c r="R21" s="19"/>
      <c r="S21" s="19"/>
      <c r="T21" s="19"/>
      <c r="U21" s="19"/>
      <c r="V21" s="19"/>
      <c r="W21" s="19"/>
      <c r="X21" s="19"/>
    </row>
    <row r="22" spans="2:24">
      <c r="B22" s="14" t="s">
        <v>191</v>
      </c>
      <c r="C22" s="14">
        <f>'Masukan - hortikultura'!C37</f>
        <v>0</v>
      </c>
      <c r="D22" s="14" t="s">
        <v>82</v>
      </c>
      <c r="E22" s="19"/>
      <c r="F22" s="19"/>
      <c r="G22" s="19"/>
      <c r="H22" s="19"/>
      <c r="I22" s="19"/>
      <c r="J22" s="19"/>
      <c r="K22" s="19"/>
      <c r="L22" s="19"/>
      <c r="M22" s="19"/>
      <c r="N22" s="19"/>
      <c r="O22" s="19"/>
      <c r="P22" s="19"/>
      <c r="Q22" s="19"/>
      <c r="R22" s="19"/>
      <c r="S22" s="19"/>
      <c r="T22" s="19"/>
      <c r="U22" s="19"/>
      <c r="V22" s="19"/>
      <c r="W22" s="19"/>
      <c r="X22" s="19"/>
    </row>
    <row r="23" spans="2:24">
      <c r="B23" s="14" t="s">
        <v>188</v>
      </c>
      <c r="C23" s="14"/>
      <c r="D23" s="14" t="s">
        <v>82</v>
      </c>
      <c r="E23" s="19">
        <f>$C$21</f>
        <v>1</v>
      </c>
      <c r="F23" s="19">
        <f t="shared" ref="F23:X23" si="4">$C$21</f>
        <v>1</v>
      </c>
      <c r="G23" s="19">
        <f t="shared" si="4"/>
        <v>1</v>
      </c>
      <c r="H23" s="19">
        <f t="shared" si="4"/>
        <v>1</v>
      </c>
      <c r="I23" s="19">
        <f t="shared" si="4"/>
        <v>1</v>
      </c>
      <c r="J23" s="19">
        <f t="shared" si="4"/>
        <v>1</v>
      </c>
      <c r="K23" s="19">
        <f t="shared" si="4"/>
        <v>1</v>
      </c>
      <c r="L23" s="19">
        <f t="shared" si="4"/>
        <v>1</v>
      </c>
      <c r="M23" s="19">
        <f t="shared" si="4"/>
        <v>1</v>
      </c>
      <c r="N23" s="19">
        <f t="shared" si="4"/>
        <v>1</v>
      </c>
      <c r="O23" s="19">
        <f t="shared" si="4"/>
        <v>1</v>
      </c>
      <c r="P23" s="19">
        <f t="shared" si="4"/>
        <v>1</v>
      </c>
      <c r="Q23" s="19">
        <f t="shared" si="4"/>
        <v>1</v>
      </c>
      <c r="R23" s="19">
        <f t="shared" si="4"/>
        <v>1</v>
      </c>
      <c r="S23" s="19">
        <f t="shared" si="4"/>
        <v>1</v>
      </c>
      <c r="T23" s="19">
        <f t="shared" si="4"/>
        <v>1</v>
      </c>
      <c r="U23" s="19">
        <f t="shared" si="4"/>
        <v>1</v>
      </c>
      <c r="V23" s="19">
        <f t="shared" si="4"/>
        <v>1</v>
      </c>
      <c r="W23" s="19">
        <f t="shared" si="4"/>
        <v>1</v>
      </c>
      <c r="X23" s="19">
        <f t="shared" si="4"/>
        <v>1</v>
      </c>
    </row>
    <row r="24" spans="2:24">
      <c r="B24" s="14" t="s">
        <v>199</v>
      </c>
      <c r="C24" s="14"/>
      <c r="D24" s="14" t="s">
        <v>82</v>
      </c>
      <c r="E24" s="19">
        <f>$C$22</f>
        <v>0</v>
      </c>
      <c r="F24" s="19">
        <f t="shared" ref="F24:X24" si="5">$C$22</f>
        <v>0</v>
      </c>
      <c r="G24" s="19">
        <f t="shared" si="5"/>
        <v>0</v>
      </c>
      <c r="H24" s="19">
        <f t="shared" si="5"/>
        <v>0</v>
      </c>
      <c r="I24" s="19">
        <f t="shared" si="5"/>
        <v>0</v>
      </c>
      <c r="J24" s="19">
        <f t="shared" si="5"/>
        <v>0</v>
      </c>
      <c r="K24" s="19">
        <f t="shared" si="5"/>
        <v>0</v>
      </c>
      <c r="L24" s="19">
        <f t="shared" si="5"/>
        <v>0</v>
      </c>
      <c r="M24" s="19">
        <f t="shared" si="5"/>
        <v>0</v>
      </c>
      <c r="N24" s="19">
        <f t="shared" si="5"/>
        <v>0</v>
      </c>
      <c r="O24" s="19">
        <f t="shared" si="5"/>
        <v>0</v>
      </c>
      <c r="P24" s="19">
        <f t="shared" si="5"/>
        <v>0</v>
      </c>
      <c r="Q24" s="19">
        <f t="shared" si="5"/>
        <v>0</v>
      </c>
      <c r="R24" s="19">
        <f t="shared" si="5"/>
        <v>0</v>
      </c>
      <c r="S24" s="19">
        <f t="shared" si="5"/>
        <v>0</v>
      </c>
      <c r="T24" s="19">
        <f t="shared" si="5"/>
        <v>0</v>
      </c>
      <c r="U24" s="19">
        <f t="shared" si="5"/>
        <v>0</v>
      </c>
      <c r="V24" s="19">
        <f t="shared" si="5"/>
        <v>0</v>
      </c>
      <c r="W24" s="19">
        <f t="shared" si="5"/>
        <v>0</v>
      </c>
      <c r="X24" s="19">
        <f t="shared" si="5"/>
        <v>0</v>
      </c>
    </row>
    <row r="25" spans="2:24">
      <c r="B25" s="14"/>
      <c r="C25" s="14"/>
      <c r="D25" s="14"/>
      <c r="E25" s="19"/>
      <c r="F25" s="19"/>
      <c r="G25" s="19"/>
      <c r="H25" s="19"/>
      <c r="I25" s="19"/>
      <c r="J25" s="19"/>
      <c r="K25" s="19"/>
      <c r="L25" s="19"/>
      <c r="M25" s="19"/>
      <c r="N25" s="19"/>
      <c r="O25" s="19"/>
      <c r="P25" s="19"/>
      <c r="Q25" s="19"/>
      <c r="R25" s="19"/>
      <c r="S25" s="19"/>
      <c r="T25" s="19"/>
      <c r="U25" s="19"/>
      <c r="V25" s="19"/>
      <c r="W25" s="19"/>
      <c r="X25" s="19"/>
    </row>
    <row r="26" spans="2:24">
      <c r="B26" s="14" t="s">
        <v>173</v>
      </c>
      <c r="C26" s="14">
        <f>'Masukan - hortikultura'!C26</f>
        <v>31</v>
      </c>
      <c r="D26" s="14" t="s">
        <v>82</v>
      </c>
      <c r="E26" s="19"/>
      <c r="F26" s="19"/>
      <c r="G26" s="19"/>
      <c r="H26" s="19"/>
      <c r="I26" s="19"/>
      <c r="J26" s="19"/>
      <c r="K26" s="19"/>
      <c r="L26" s="19"/>
      <c r="M26" s="19"/>
      <c r="N26" s="19"/>
      <c r="O26" s="19"/>
      <c r="P26" s="19"/>
      <c r="Q26" s="19"/>
      <c r="R26" s="19"/>
      <c r="S26" s="19"/>
      <c r="T26" s="19"/>
      <c r="U26" s="19"/>
      <c r="V26" s="19"/>
      <c r="W26" s="19"/>
      <c r="X26" s="19"/>
    </row>
    <row r="27" spans="2:24">
      <c r="B27" s="14" t="s">
        <v>192</v>
      </c>
      <c r="C27" s="14">
        <f>'Masukan - hortikultura'!C38</f>
        <v>16</v>
      </c>
      <c r="D27" s="14" t="s">
        <v>82</v>
      </c>
      <c r="E27" s="19"/>
      <c r="F27" s="19"/>
      <c r="G27" s="19"/>
      <c r="H27" s="19"/>
      <c r="I27" s="19"/>
      <c r="J27" s="19"/>
      <c r="K27" s="19"/>
      <c r="L27" s="19"/>
      <c r="M27" s="19"/>
      <c r="N27" s="19"/>
      <c r="O27" s="19"/>
      <c r="P27" s="19"/>
      <c r="Q27" s="19"/>
      <c r="R27" s="19"/>
      <c r="S27" s="19"/>
      <c r="T27" s="19"/>
      <c r="U27" s="19"/>
      <c r="V27" s="19"/>
      <c r="W27" s="19"/>
      <c r="X27" s="19"/>
    </row>
    <row r="28" spans="2:24">
      <c r="B28" s="14" t="s">
        <v>180</v>
      </c>
      <c r="C28" s="14"/>
      <c r="D28" s="14" t="s">
        <v>82</v>
      </c>
      <c r="E28" s="19">
        <f>$C$26</f>
        <v>31</v>
      </c>
      <c r="F28" s="19">
        <f t="shared" ref="F28:X28" si="6">$C$26</f>
        <v>31</v>
      </c>
      <c r="G28" s="19">
        <f t="shared" si="6"/>
        <v>31</v>
      </c>
      <c r="H28" s="19">
        <f t="shared" si="6"/>
        <v>31</v>
      </c>
      <c r="I28" s="19">
        <f t="shared" si="6"/>
        <v>31</v>
      </c>
      <c r="J28" s="19">
        <f t="shared" si="6"/>
        <v>31</v>
      </c>
      <c r="K28" s="19">
        <f t="shared" si="6"/>
        <v>31</v>
      </c>
      <c r="L28" s="19">
        <f t="shared" si="6"/>
        <v>31</v>
      </c>
      <c r="M28" s="19">
        <f t="shared" si="6"/>
        <v>31</v>
      </c>
      <c r="N28" s="19">
        <f t="shared" si="6"/>
        <v>31</v>
      </c>
      <c r="O28" s="19">
        <f t="shared" si="6"/>
        <v>31</v>
      </c>
      <c r="P28" s="19">
        <f t="shared" si="6"/>
        <v>31</v>
      </c>
      <c r="Q28" s="19">
        <f t="shared" si="6"/>
        <v>31</v>
      </c>
      <c r="R28" s="19">
        <f t="shared" si="6"/>
        <v>31</v>
      </c>
      <c r="S28" s="19">
        <f t="shared" si="6"/>
        <v>31</v>
      </c>
      <c r="T28" s="19">
        <f t="shared" si="6"/>
        <v>31</v>
      </c>
      <c r="U28" s="19">
        <f t="shared" si="6"/>
        <v>31</v>
      </c>
      <c r="V28" s="19">
        <f t="shared" si="6"/>
        <v>31</v>
      </c>
      <c r="W28" s="19">
        <f t="shared" si="6"/>
        <v>31</v>
      </c>
      <c r="X28" s="19">
        <f t="shared" si="6"/>
        <v>31</v>
      </c>
    </row>
    <row r="29" spans="2:24">
      <c r="B29" s="14" t="s">
        <v>200</v>
      </c>
      <c r="C29" s="14"/>
      <c r="D29" s="14" t="s">
        <v>82</v>
      </c>
      <c r="E29" s="19">
        <f>$C$27</f>
        <v>16</v>
      </c>
      <c r="F29" s="19">
        <f t="shared" ref="F29:X29" si="7">$C$27</f>
        <v>16</v>
      </c>
      <c r="G29" s="19">
        <f t="shared" si="7"/>
        <v>16</v>
      </c>
      <c r="H29" s="19">
        <f t="shared" si="7"/>
        <v>16</v>
      </c>
      <c r="I29" s="19">
        <f t="shared" si="7"/>
        <v>16</v>
      </c>
      <c r="J29" s="19">
        <f t="shared" si="7"/>
        <v>16</v>
      </c>
      <c r="K29" s="19">
        <f t="shared" si="7"/>
        <v>16</v>
      </c>
      <c r="L29" s="19">
        <f t="shared" si="7"/>
        <v>16</v>
      </c>
      <c r="M29" s="19">
        <f t="shared" si="7"/>
        <v>16</v>
      </c>
      <c r="N29" s="19">
        <f t="shared" si="7"/>
        <v>16</v>
      </c>
      <c r="O29" s="19">
        <f t="shared" si="7"/>
        <v>16</v>
      </c>
      <c r="P29" s="19">
        <f t="shared" si="7"/>
        <v>16</v>
      </c>
      <c r="Q29" s="19">
        <f t="shared" si="7"/>
        <v>16</v>
      </c>
      <c r="R29" s="19">
        <f t="shared" si="7"/>
        <v>16</v>
      </c>
      <c r="S29" s="19">
        <f t="shared" si="7"/>
        <v>16</v>
      </c>
      <c r="T29" s="19">
        <f t="shared" si="7"/>
        <v>16</v>
      </c>
      <c r="U29" s="19">
        <f t="shared" si="7"/>
        <v>16</v>
      </c>
      <c r="V29" s="19">
        <f t="shared" si="7"/>
        <v>16</v>
      </c>
      <c r="W29" s="19">
        <f t="shared" si="7"/>
        <v>16</v>
      </c>
      <c r="X29" s="19">
        <f t="shared" si="7"/>
        <v>16</v>
      </c>
    </row>
    <row r="30" spans="2:24">
      <c r="B30" s="14"/>
      <c r="C30" s="14"/>
      <c r="D30" s="14"/>
      <c r="E30" s="19"/>
      <c r="F30" s="19"/>
      <c r="G30" s="19"/>
      <c r="H30" s="19"/>
      <c r="I30" s="19"/>
      <c r="J30" s="19"/>
      <c r="K30" s="19"/>
      <c r="L30" s="19"/>
      <c r="M30" s="19"/>
      <c r="N30" s="19"/>
      <c r="O30" s="19"/>
      <c r="P30" s="19"/>
      <c r="Q30" s="19"/>
      <c r="R30" s="19"/>
      <c r="S30" s="19"/>
      <c r="T30" s="19"/>
      <c r="U30" s="19"/>
      <c r="V30" s="19"/>
      <c r="W30" s="19"/>
      <c r="X30" s="19"/>
    </row>
    <row r="31" spans="2:24">
      <c r="B31" s="14" t="s">
        <v>174</v>
      </c>
      <c r="C31" s="14">
        <f>'Masukan - hortikultura'!C27</f>
        <v>25</v>
      </c>
      <c r="D31" s="14" t="s">
        <v>82</v>
      </c>
      <c r="E31" s="19"/>
      <c r="F31" s="19"/>
      <c r="G31" s="19"/>
      <c r="H31" s="19"/>
      <c r="I31" s="19"/>
      <c r="J31" s="19"/>
      <c r="K31" s="19"/>
      <c r="L31" s="19"/>
      <c r="M31" s="19"/>
      <c r="N31" s="19"/>
      <c r="O31" s="19"/>
      <c r="P31" s="19"/>
      <c r="Q31" s="19"/>
      <c r="R31" s="19"/>
      <c r="S31" s="19"/>
      <c r="T31" s="19"/>
      <c r="U31" s="19"/>
      <c r="V31" s="19"/>
      <c r="W31" s="19"/>
      <c r="X31" s="19"/>
    </row>
    <row r="32" spans="2:24">
      <c r="B32" s="14" t="s">
        <v>193</v>
      </c>
      <c r="C32" s="14">
        <f>'Masukan - hortikultura'!C39</f>
        <v>10</v>
      </c>
      <c r="D32" s="14" t="s">
        <v>82</v>
      </c>
      <c r="E32" s="19"/>
      <c r="F32" s="19"/>
      <c r="G32" s="19"/>
      <c r="H32" s="19"/>
      <c r="I32" s="19"/>
      <c r="J32" s="19"/>
      <c r="K32" s="19"/>
      <c r="L32" s="19"/>
      <c r="M32" s="19"/>
      <c r="N32" s="19"/>
      <c r="O32" s="19"/>
      <c r="P32" s="19"/>
      <c r="Q32" s="19"/>
      <c r="R32" s="19"/>
      <c r="S32" s="19"/>
      <c r="T32" s="19"/>
      <c r="U32" s="19"/>
      <c r="V32" s="19"/>
      <c r="W32" s="19"/>
      <c r="X32" s="19"/>
    </row>
    <row r="33" spans="2:24">
      <c r="B33" s="14" t="s">
        <v>181</v>
      </c>
      <c r="C33" s="14"/>
      <c r="D33" s="14" t="s">
        <v>82</v>
      </c>
      <c r="E33" s="19">
        <f>$C$31</f>
        <v>25</v>
      </c>
      <c r="F33" s="19">
        <f t="shared" ref="F33:X33" si="8">$C$31</f>
        <v>25</v>
      </c>
      <c r="G33" s="19">
        <f t="shared" si="8"/>
        <v>25</v>
      </c>
      <c r="H33" s="19">
        <f t="shared" si="8"/>
        <v>25</v>
      </c>
      <c r="I33" s="19">
        <f t="shared" si="8"/>
        <v>25</v>
      </c>
      <c r="J33" s="19">
        <f t="shared" si="8"/>
        <v>25</v>
      </c>
      <c r="K33" s="19">
        <f t="shared" si="8"/>
        <v>25</v>
      </c>
      <c r="L33" s="19">
        <f t="shared" si="8"/>
        <v>25</v>
      </c>
      <c r="M33" s="19">
        <f t="shared" si="8"/>
        <v>25</v>
      </c>
      <c r="N33" s="19">
        <f t="shared" si="8"/>
        <v>25</v>
      </c>
      <c r="O33" s="19">
        <f t="shared" si="8"/>
        <v>25</v>
      </c>
      <c r="P33" s="19">
        <f t="shared" si="8"/>
        <v>25</v>
      </c>
      <c r="Q33" s="19">
        <f t="shared" si="8"/>
        <v>25</v>
      </c>
      <c r="R33" s="19">
        <f t="shared" si="8"/>
        <v>25</v>
      </c>
      <c r="S33" s="19">
        <f t="shared" si="8"/>
        <v>25</v>
      </c>
      <c r="T33" s="19">
        <f t="shared" si="8"/>
        <v>25</v>
      </c>
      <c r="U33" s="19">
        <f t="shared" si="8"/>
        <v>25</v>
      </c>
      <c r="V33" s="19">
        <f t="shared" si="8"/>
        <v>25</v>
      </c>
      <c r="W33" s="19">
        <f t="shared" si="8"/>
        <v>25</v>
      </c>
      <c r="X33" s="19">
        <f t="shared" si="8"/>
        <v>25</v>
      </c>
    </row>
    <row r="34" spans="2:24">
      <c r="B34" s="14" t="s">
        <v>201</v>
      </c>
      <c r="C34" s="14"/>
      <c r="D34" s="14" t="s">
        <v>82</v>
      </c>
      <c r="E34" s="19">
        <f>$C$32</f>
        <v>10</v>
      </c>
      <c r="F34" s="19">
        <f t="shared" ref="F34:X34" si="9">$C$32</f>
        <v>10</v>
      </c>
      <c r="G34" s="19">
        <f t="shared" si="9"/>
        <v>10</v>
      </c>
      <c r="H34" s="19">
        <f t="shared" si="9"/>
        <v>10</v>
      </c>
      <c r="I34" s="19">
        <f t="shared" si="9"/>
        <v>10</v>
      </c>
      <c r="J34" s="19">
        <f t="shared" si="9"/>
        <v>10</v>
      </c>
      <c r="K34" s="19">
        <f t="shared" si="9"/>
        <v>10</v>
      </c>
      <c r="L34" s="19">
        <f t="shared" si="9"/>
        <v>10</v>
      </c>
      <c r="M34" s="19">
        <f t="shared" si="9"/>
        <v>10</v>
      </c>
      <c r="N34" s="19">
        <f t="shared" si="9"/>
        <v>10</v>
      </c>
      <c r="O34" s="19">
        <f t="shared" si="9"/>
        <v>10</v>
      </c>
      <c r="P34" s="19">
        <f t="shared" si="9"/>
        <v>10</v>
      </c>
      <c r="Q34" s="19">
        <f t="shared" si="9"/>
        <v>10</v>
      </c>
      <c r="R34" s="19">
        <f t="shared" si="9"/>
        <v>10</v>
      </c>
      <c r="S34" s="19">
        <f t="shared" si="9"/>
        <v>10</v>
      </c>
      <c r="T34" s="19">
        <f t="shared" si="9"/>
        <v>10</v>
      </c>
      <c r="U34" s="19">
        <f t="shared" si="9"/>
        <v>10</v>
      </c>
      <c r="V34" s="19">
        <f t="shared" si="9"/>
        <v>10</v>
      </c>
      <c r="W34" s="19">
        <f t="shared" si="9"/>
        <v>10</v>
      </c>
      <c r="X34" s="19">
        <f t="shared" si="9"/>
        <v>10</v>
      </c>
    </row>
    <row r="35" spans="2:24">
      <c r="B35" s="14"/>
      <c r="C35" s="14"/>
      <c r="D35" s="14"/>
      <c r="E35" s="19"/>
      <c r="F35" s="19"/>
      <c r="G35" s="19"/>
      <c r="H35" s="19"/>
      <c r="I35" s="19"/>
      <c r="J35" s="19"/>
      <c r="K35" s="19"/>
      <c r="L35" s="19"/>
      <c r="M35" s="19"/>
      <c r="N35" s="19"/>
      <c r="O35" s="19"/>
      <c r="P35" s="19"/>
      <c r="Q35" s="19"/>
      <c r="R35" s="19"/>
      <c r="S35" s="19"/>
      <c r="T35" s="19"/>
      <c r="U35" s="19"/>
      <c r="V35" s="19"/>
      <c r="W35" s="19"/>
      <c r="X35" s="19"/>
    </row>
    <row r="36" spans="2:24">
      <c r="B36" s="14" t="s">
        <v>175</v>
      </c>
      <c r="C36" s="14">
        <f>'Masukan - hortikultura'!C28</f>
        <v>31</v>
      </c>
      <c r="D36" s="14" t="s">
        <v>82</v>
      </c>
      <c r="E36" s="19"/>
      <c r="F36" s="19"/>
      <c r="G36" s="19"/>
      <c r="H36" s="19"/>
      <c r="I36" s="19"/>
      <c r="J36" s="19"/>
      <c r="K36" s="19"/>
      <c r="L36" s="19"/>
      <c r="M36" s="19"/>
      <c r="N36" s="19"/>
      <c r="O36" s="19"/>
      <c r="P36" s="19"/>
      <c r="Q36" s="19"/>
      <c r="R36" s="19"/>
      <c r="S36" s="19"/>
      <c r="T36" s="19"/>
      <c r="U36" s="19"/>
      <c r="V36" s="19"/>
      <c r="W36" s="19"/>
      <c r="X36" s="19"/>
    </row>
    <row r="37" spans="2:24">
      <c r="B37" s="14" t="s">
        <v>194</v>
      </c>
      <c r="C37" s="14">
        <f>'Masukan - hortikultura'!C40</f>
        <v>0</v>
      </c>
      <c r="D37" s="14" t="s">
        <v>82</v>
      </c>
      <c r="E37" s="19"/>
      <c r="F37" s="19"/>
      <c r="G37" s="19"/>
      <c r="H37" s="19"/>
      <c r="I37" s="19"/>
      <c r="J37" s="19"/>
      <c r="K37" s="19"/>
      <c r="L37" s="19"/>
      <c r="M37" s="19"/>
      <c r="N37" s="19"/>
      <c r="O37" s="19"/>
      <c r="P37" s="19"/>
      <c r="Q37" s="19"/>
      <c r="R37" s="19"/>
      <c r="S37" s="19"/>
      <c r="T37" s="19"/>
      <c r="U37" s="19"/>
      <c r="V37" s="19"/>
      <c r="W37" s="19"/>
      <c r="X37" s="19"/>
    </row>
    <row r="38" spans="2:24">
      <c r="B38" s="14" t="s">
        <v>182</v>
      </c>
      <c r="C38" s="14"/>
      <c r="D38" s="14" t="s">
        <v>82</v>
      </c>
      <c r="E38" s="19">
        <f>$C$36</f>
        <v>31</v>
      </c>
      <c r="F38" s="19">
        <f t="shared" ref="F38:X38" si="10">$C$36</f>
        <v>31</v>
      </c>
      <c r="G38" s="19">
        <f t="shared" si="10"/>
        <v>31</v>
      </c>
      <c r="H38" s="19">
        <f t="shared" si="10"/>
        <v>31</v>
      </c>
      <c r="I38" s="19">
        <f t="shared" si="10"/>
        <v>31</v>
      </c>
      <c r="J38" s="19">
        <f t="shared" si="10"/>
        <v>31</v>
      </c>
      <c r="K38" s="19">
        <f t="shared" si="10"/>
        <v>31</v>
      </c>
      <c r="L38" s="19">
        <f t="shared" si="10"/>
        <v>31</v>
      </c>
      <c r="M38" s="19">
        <f t="shared" si="10"/>
        <v>31</v>
      </c>
      <c r="N38" s="19">
        <f t="shared" si="10"/>
        <v>31</v>
      </c>
      <c r="O38" s="19">
        <f t="shared" si="10"/>
        <v>31</v>
      </c>
      <c r="P38" s="19">
        <f t="shared" si="10"/>
        <v>31</v>
      </c>
      <c r="Q38" s="19">
        <f t="shared" si="10"/>
        <v>31</v>
      </c>
      <c r="R38" s="19">
        <f t="shared" si="10"/>
        <v>31</v>
      </c>
      <c r="S38" s="19">
        <f t="shared" si="10"/>
        <v>31</v>
      </c>
      <c r="T38" s="19">
        <f t="shared" si="10"/>
        <v>31</v>
      </c>
      <c r="U38" s="19">
        <f t="shared" si="10"/>
        <v>31</v>
      </c>
      <c r="V38" s="19">
        <f t="shared" si="10"/>
        <v>31</v>
      </c>
      <c r="W38" s="19">
        <f t="shared" si="10"/>
        <v>31</v>
      </c>
      <c r="X38" s="19">
        <f t="shared" si="10"/>
        <v>31</v>
      </c>
    </row>
    <row r="39" spans="2:24">
      <c r="B39" s="14" t="s">
        <v>202</v>
      </c>
      <c r="C39" s="14"/>
      <c r="D39" s="14" t="s">
        <v>82</v>
      </c>
      <c r="E39" s="19">
        <f>$C$37</f>
        <v>0</v>
      </c>
      <c r="F39" s="19">
        <f t="shared" ref="F39:X39" si="11">$C$37</f>
        <v>0</v>
      </c>
      <c r="G39" s="19">
        <f t="shared" si="11"/>
        <v>0</v>
      </c>
      <c r="H39" s="19">
        <f t="shared" si="11"/>
        <v>0</v>
      </c>
      <c r="I39" s="19">
        <f t="shared" si="11"/>
        <v>0</v>
      </c>
      <c r="J39" s="19">
        <f t="shared" si="11"/>
        <v>0</v>
      </c>
      <c r="K39" s="19">
        <f t="shared" si="11"/>
        <v>0</v>
      </c>
      <c r="L39" s="19">
        <f t="shared" si="11"/>
        <v>0</v>
      </c>
      <c r="M39" s="19">
        <f t="shared" si="11"/>
        <v>0</v>
      </c>
      <c r="N39" s="19">
        <f t="shared" si="11"/>
        <v>0</v>
      </c>
      <c r="O39" s="19">
        <f t="shared" si="11"/>
        <v>0</v>
      </c>
      <c r="P39" s="19">
        <f t="shared" si="11"/>
        <v>0</v>
      </c>
      <c r="Q39" s="19">
        <f t="shared" si="11"/>
        <v>0</v>
      </c>
      <c r="R39" s="19">
        <f t="shared" si="11"/>
        <v>0</v>
      </c>
      <c r="S39" s="19">
        <f t="shared" si="11"/>
        <v>0</v>
      </c>
      <c r="T39" s="19">
        <f t="shared" si="11"/>
        <v>0</v>
      </c>
      <c r="U39" s="19">
        <f t="shared" si="11"/>
        <v>0</v>
      </c>
      <c r="V39" s="19">
        <f t="shared" si="11"/>
        <v>0</v>
      </c>
      <c r="W39" s="19">
        <f t="shared" si="11"/>
        <v>0</v>
      </c>
      <c r="X39" s="19">
        <f t="shared" si="11"/>
        <v>0</v>
      </c>
    </row>
    <row r="40" spans="2:24">
      <c r="B40" s="14"/>
      <c r="C40" s="14"/>
      <c r="D40" s="14"/>
      <c r="E40" s="19"/>
      <c r="F40" s="19"/>
      <c r="G40" s="19"/>
      <c r="H40" s="19"/>
      <c r="I40" s="19"/>
      <c r="J40" s="19"/>
      <c r="K40" s="19"/>
      <c r="L40" s="19"/>
      <c r="M40" s="19"/>
      <c r="N40" s="19"/>
      <c r="O40" s="19"/>
      <c r="P40" s="19"/>
      <c r="Q40" s="19"/>
      <c r="R40" s="19"/>
      <c r="S40" s="19"/>
      <c r="T40" s="19"/>
      <c r="U40" s="19"/>
      <c r="V40" s="19"/>
      <c r="W40" s="19"/>
      <c r="X40" s="19"/>
    </row>
    <row r="41" spans="2:24">
      <c r="B41" s="14" t="s">
        <v>205</v>
      </c>
      <c r="C41" s="14">
        <f>'Masukan - hortikultura'!C29</f>
        <v>0</v>
      </c>
      <c r="D41" s="14" t="s">
        <v>82</v>
      </c>
      <c r="E41" s="19"/>
      <c r="F41" s="19"/>
      <c r="G41" s="19"/>
      <c r="H41" s="19"/>
      <c r="I41" s="19"/>
      <c r="J41" s="19"/>
      <c r="K41" s="19"/>
      <c r="L41" s="19"/>
      <c r="M41" s="19"/>
      <c r="N41" s="19"/>
      <c r="O41" s="19"/>
      <c r="P41" s="19"/>
      <c r="Q41" s="19"/>
      <c r="R41" s="19"/>
      <c r="S41" s="19"/>
      <c r="T41" s="19"/>
      <c r="U41" s="19"/>
      <c r="V41" s="19"/>
      <c r="W41" s="19"/>
      <c r="X41" s="19"/>
    </row>
    <row r="42" spans="2:24">
      <c r="B42" s="14" t="s">
        <v>206</v>
      </c>
      <c r="C42" s="14">
        <f>'Masukan - hortikultura'!C41</f>
        <v>0</v>
      </c>
      <c r="D42" s="14" t="s">
        <v>82</v>
      </c>
      <c r="E42" s="19"/>
      <c r="F42" s="19"/>
      <c r="G42" s="19"/>
      <c r="H42" s="19"/>
      <c r="I42" s="19"/>
      <c r="J42" s="19"/>
      <c r="K42" s="19"/>
      <c r="L42" s="19"/>
      <c r="M42" s="19"/>
      <c r="N42" s="19"/>
      <c r="O42" s="19"/>
      <c r="P42" s="19"/>
      <c r="Q42" s="19"/>
      <c r="R42" s="19"/>
      <c r="S42" s="19"/>
      <c r="T42" s="19"/>
      <c r="U42" s="19"/>
      <c r="V42" s="19"/>
      <c r="W42" s="19"/>
      <c r="X42" s="19"/>
    </row>
    <row r="43" spans="2:24">
      <c r="B43" s="14" t="s">
        <v>207</v>
      </c>
      <c r="C43" s="14"/>
      <c r="D43" s="14" t="s">
        <v>82</v>
      </c>
      <c r="E43" s="19">
        <f>$C$41</f>
        <v>0</v>
      </c>
      <c r="F43" s="19">
        <f t="shared" ref="F43:X44" si="12">$C$41</f>
        <v>0</v>
      </c>
      <c r="G43" s="19">
        <f t="shared" si="12"/>
        <v>0</v>
      </c>
      <c r="H43" s="19">
        <f t="shared" si="12"/>
        <v>0</v>
      </c>
      <c r="I43" s="19">
        <f t="shared" si="12"/>
        <v>0</v>
      </c>
      <c r="J43" s="19">
        <f t="shared" si="12"/>
        <v>0</v>
      </c>
      <c r="K43" s="19">
        <f t="shared" si="12"/>
        <v>0</v>
      </c>
      <c r="L43" s="19">
        <f t="shared" si="12"/>
        <v>0</v>
      </c>
      <c r="M43" s="19">
        <f t="shared" si="12"/>
        <v>0</v>
      </c>
      <c r="N43" s="19">
        <f t="shared" si="12"/>
        <v>0</v>
      </c>
      <c r="O43" s="19">
        <f t="shared" si="12"/>
        <v>0</v>
      </c>
      <c r="P43" s="19">
        <f t="shared" si="12"/>
        <v>0</v>
      </c>
      <c r="Q43" s="19">
        <f t="shared" si="12"/>
        <v>0</v>
      </c>
      <c r="R43" s="19">
        <f t="shared" si="12"/>
        <v>0</v>
      </c>
      <c r="S43" s="19">
        <f t="shared" si="12"/>
        <v>0</v>
      </c>
      <c r="T43" s="19">
        <f t="shared" si="12"/>
        <v>0</v>
      </c>
      <c r="U43" s="19">
        <f t="shared" si="12"/>
        <v>0</v>
      </c>
      <c r="V43" s="19">
        <f t="shared" si="12"/>
        <v>0</v>
      </c>
      <c r="W43" s="19">
        <f t="shared" si="12"/>
        <v>0</v>
      </c>
      <c r="X43" s="19">
        <f t="shared" si="12"/>
        <v>0</v>
      </c>
    </row>
    <row r="44" spans="2:24">
      <c r="B44" s="14" t="s">
        <v>208</v>
      </c>
      <c r="C44" s="14"/>
      <c r="D44" s="14" t="s">
        <v>82</v>
      </c>
      <c r="E44" s="19">
        <f>$C$41</f>
        <v>0</v>
      </c>
      <c r="F44" s="19">
        <f t="shared" si="12"/>
        <v>0</v>
      </c>
      <c r="G44" s="19">
        <f t="shared" si="12"/>
        <v>0</v>
      </c>
      <c r="H44" s="19">
        <f t="shared" si="12"/>
        <v>0</v>
      </c>
      <c r="I44" s="19">
        <f t="shared" si="12"/>
        <v>0</v>
      </c>
      <c r="J44" s="19">
        <f t="shared" si="12"/>
        <v>0</v>
      </c>
      <c r="K44" s="19">
        <f t="shared" si="12"/>
        <v>0</v>
      </c>
      <c r="L44" s="19">
        <f t="shared" si="12"/>
        <v>0</v>
      </c>
      <c r="M44" s="19">
        <f t="shared" si="12"/>
        <v>0</v>
      </c>
      <c r="N44" s="19">
        <f t="shared" si="12"/>
        <v>0</v>
      </c>
      <c r="O44" s="19">
        <f t="shared" si="12"/>
        <v>0</v>
      </c>
      <c r="P44" s="19">
        <f t="shared" si="12"/>
        <v>0</v>
      </c>
      <c r="Q44" s="19">
        <f t="shared" si="12"/>
        <v>0</v>
      </c>
      <c r="R44" s="19">
        <f t="shared" si="12"/>
        <v>0</v>
      </c>
      <c r="S44" s="19">
        <f t="shared" si="12"/>
        <v>0</v>
      </c>
      <c r="T44" s="19">
        <f t="shared" si="12"/>
        <v>0</v>
      </c>
      <c r="U44" s="19">
        <f t="shared" si="12"/>
        <v>0</v>
      </c>
      <c r="V44" s="19">
        <f t="shared" si="12"/>
        <v>0</v>
      </c>
      <c r="W44" s="19">
        <f t="shared" si="12"/>
        <v>0</v>
      </c>
      <c r="X44" s="19">
        <f t="shared" si="12"/>
        <v>0</v>
      </c>
    </row>
    <row r="45" spans="2:24">
      <c r="B45" s="14"/>
      <c r="C45" s="14"/>
      <c r="D45" s="14"/>
      <c r="E45" s="19"/>
      <c r="F45" s="19"/>
      <c r="G45" s="19"/>
      <c r="H45" s="19"/>
      <c r="I45" s="19"/>
      <c r="J45" s="19"/>
      <c r="K45" s="19"/>
      <c r="L45" s="19"/>
      <c r="M45" s="19"/>
      <c r="N45" s="19"/>
      <c r="O45" s="19"/>
      <c r="P45" s="19"/>
      <c r="Q45" s="19"/>
      <c r="R45" s="19"/>
      <c r="S45" s="19"/>
      <c r="T45" s="19"/>
      <c r="U45" s="19"/>
      <c r="V45" s="19"/>
      <c r="W45" s="19"/>
      <c r="X45" s="19"/>
    </row>
    <row r="46" spans="2:24">
      <c r="B46" s="14" t="s">
        <v>176</v>
      </c>
      <c r="C46" s="14">
        <f>'Masukan - hortikultura'!C30</f>
        <v>17</v>
      </c>
      <c r="D46" s="14" t="s">
        <v>82</v>
      </c>
      <c r="E46" s="19"/>
      <c r="F46" s="19"/>
      <c r="G46" s="19"/>
      <c r="H46" s="19"/>
      <c r="I46" s="19"/>
      <c r="J46" s="19"/>
      <c r="K46" s="19"/>
      <c r="L46" s="19"/>
      <c r="M46" s="19"/>
      <c r="N46" s="19"/>
      <c r="O46" s="19"/>
      <c r="P46" s="19"/>
      <c r="Q46" s="19"/>
      <c r="R46" s="19"/>
      <c r="S46" s="19"/>
      <c r="T46" s="19"/>
      <c r="U46" s="19"/>
      <c r="V46" s="19"/>
      <c r="W46" s="19"/>
      <c r="X46" s="19"/>
    </row>
    <row r="47" spans="2:24">
      <c r="B47" s="14" t="s">
        <v>195</v>
      </c>
      <c r="C47" s="14">
        <f>'Masukan - hortikultura'!C42</f>
        <v>16</v>
      </c>
      <c r="D47" s="14" t="s">
        <v>82</v>
      </c>
      <c r="E47" s="19"/>
      <c r="F47" s="19"/>
      <c r="G47" s="19"/>
      <c r="H47" s="19"/>
      <c r="I47" s="19"/>
      <c r="J47" s="19"/>
      <c r="K47" s="19"/>
      <c r="L47" s="19"/>
      <c r="M47" s="19"/>
      <c r="N47" s="19"/>
      <c r="O47" s="19"/>
      <c r="P47" s="19"/>
      <c r="Q47" s="19"/>
      <c r="R47" s="19"/>
      <c r="S47" s="19"/>
      <c r="T47" s="19"/>
      <c r="U47" s="19"/>
      <c r="V47" s="19"/>
      <c r="W47" s="19"/>
      <c r="X47" s="19"/>
    </row>
    <row r="48" spans="2:24">
      <c r="B48" s="14" t="s">
        <v>183</v>
      </c>
      <c r="C48" s="14"/>
      <c r="D48" s="14" t="s">
        <v>82</v>
      </c>
      <c r="E48" s="19">
        <f>$C$46</f>
        <v>17</v>
      </c>
      <c r="F48" s="19">
        <f t="shared" ref="F48:X48" si="13">$C$46</f>
        <v>17</v>
      </c>
      <c r="G48" s="19">
        <f t="shared" si="13"/>
        <v>17</v>
      </c>
      <c r="H48" s="19">
        <f t="shared" si="13"/>
        <v>17</v>
      </c>
      <c r="I48" s="19">
        <f t="shared" si="13"/>
        <v>17</v>
      </c>
      <c r="J48" s="19">
        <f t="shared" si="13"/>
        <v>17</v>
      </c>
      <c r="K48" s="19">
        <f t="shared" si="13"/>
        <v>17</v>
      </c>
      <c r="L48" s="19">
        <f t="shared" si="13"/>
        <v>17</v>
      </c>
      <c r="M48" s="19">
        <f t="shared" si="13"/>
        <v>17</v>
      </c>
      <c r="N48" s="19">
        <f t="shared" si="13"/>
        <v>17</v>
      </c>
      <c r="O48" s="19">
        <f t="shared" si="13"/>
        <v>17</v>
      </c>
      <c r="P48" s="19">
        <f t="shared" si="13"/>
        <v>17</v>
      </c>
      <c r="Q48" s="19">
        <f t="shared" si="13"/>
        <v>17</v>
      </c>
      <c r="R48" s="19">
        <f t="shared" si="13"/>
        <v>17</v>
      </c>
      <c r="S48" s="19">
        <f t="shared" si="13"/>
        <v>17</v>
      </c>
      <c r="T48" s="19">
        <f t="shared" si="13"/>
        <v>17</v>
      </c>
      <c r="U48" s="19">
        <f t="shared" si="13"/>
        <v>17</v>
      </c>
      <c r="V48" s="19">
        <f t="shared" si="13"/>
        <v>17</v>
      </c>
      <c r="W48" s="19">
        <f t="shared" si="13"/>
        <v>17</v>
      </c>
      <c r="X48" s="19">
        <f t="shared" si="13"/>
        <v>17</v>
      </c>
    </row>
    <row r="49" spans="2:24">
      <c r="B49" s="14" t="s">
        <v>203</v>
      </c>
      <c r="C49" s="14"/>
      <c r="D49" s="14" t="s">
        <v>82</v>
      </c>
      <c r="E49" s="19">
        <f>$C$47</f>
        <v>16</v>
      </c>
      <c r="F49" s="19">
        <f t="shared" ref="F49:X49" si="14">$C$47</f>
        <v>16</v>
      </c>
      <c r="G49" s="19">
        <f t="shared" si="14"/>
        <v>16</v>
      </c>
      <c r="H49" s="19">
        <f t="shared" si="14"/>
        <v>16</v>
      </c>
      <c r="I49" s="19">
        <f t="shared" si="14"/>
        <v>16</v>
      </c>
      <c r="J49" s="19">
        <f t="shared" si="14"/>
        <v>16</v>
      </c>
      <c r="K49" s="19">
        <f t="shared" si="14"/>
        <v>16</v>
      </c>
      <c r="L49" s="19">
        <f t="shared" si="14"/>
        <v>16</v>
      </c>
      <c r="M49" s="19">
        <f t="shared" si="14"/>
        <v>16</v>
      </c>
      <c r="N49" s="19">
        <f t="shared" si="14"/>
        <v>16</v>
      </c>
      <c r="O49" s="19">
        <f t="shared" si="14"/>
        <v>16</v>
      </c>
      <c r="P49" s="19">
        <f t="shared" si="14"/>
        <v>16</v>
      </c>
      <c r="Q49" s="19">
        <f t="shared" si="14"/>
        <v>16</v>
      </c>
      <c r="R49" s="19">
        <f t="shared" si="14"/>
        <v>16</v>
      </c>
      <c r="S49" s="19">
        <f t="shared" si="14"/>
        <v>16</v>
      </c>
      <c r="T49" s="19">
        <f t="shared" si="14"/>
        <v>16</v>
      </c>
      <c r="U49" s="19">
        <f t="shared" si="14"/>
        <v>16</v>
      </c>
      <c r="V49" s="19">
        <f t="shared" si="14"/>
        <v>16</v>
      </c>
      <c r="W49" s="19">
        <f t="shared" si="14"/>
        <v>16</v>
      </c>
      <c r="X49" s="19">
        <f t="shared" si="14"/>
        <v>16</v>
      </c>
    </row>
    <row r="50" spans="2:24">
      <c r="B50" s="14"/>
      <c r="C50" s="14"/>
      <c r="D50" s="14"/>
      <c r="E50" s="19"/>
      <c r="F50" s="19"/>
      <c r="G50" s="19"/>
      <c r="H50" s="19"/>
      <c r="I50" s="19"/>
      <c r="J50" s="19"/>
      <c r="K50" s="19"/>
      <c r="L50" s="19"/>
      <c r="M50" s="19"/>
      <c r="N50" s="19"/>
      <c r="O50" s="19"/>
      <c r="P50" s="19"/>
      <c r="Q50" s="19"/>
      <c r="R50" s="19"/>
      <c r="S50" s="19"/>
      <c r="T50" s="19"/>
      <c r="U50" s="19"/>
      <c r="V50" s="19"/>
      <c r="W50" s="19"/>
      <c r="X50" s="19"/>
    </row>
    <row r="51" spans="2:24">
      <c r="B51" s="14" t="s">
        <v>177</v>
      </c>
      <c r="C51" s="14">
        <f>'Masukan - hortikultura'!C31</f>
        <v>1</v>
      </c>
      <c r="D51" s="14" t="s">
        <v>82</v>
      </c>
      <c r="E51" s="19"/>
      <c r="F51" s="19"/>
      <c r="G51" s="19"/>
      <c r="H51" s="19"/>
      <c r="I51" s="19"/>
      <c r="J51" s="19"/>
      <c r="K51" s="19"/>
      <c r="L51" s="19"/>
      <c r="M51" s="19"/>
      <c r="N51" s="19"/>
      <c r="O51" s="19"/>
      <c r="P51" s="19"/>
      <c r="Q51" s="19"/>
      <c r="R51" s="19"/>
      <c r="S51" s="19"/>
      <c r="T51" s="19"/>
      <c r="U51" s="19"/>
      <c r="V51" s="19"/>
      <c r="W51" s="19"/>
      <c r="X51" s="19"/>
    </row>
    <row r="52" spans="2:24">
      <c r="B52" s="14" t="s">
        <v>196</v>
      </c>
      <c r="C52" s="14">
        <f>'Masukan - hortikultura'!C43</f>
        <v>0</v>
      </c>
      <c r="D52" s="14" t="s">
        <v>82</v>
      </c>
      <c r="E52" s="19"/>
      <c r="F52" s="19"/>
      <c r="G52" s="19"/>
      <c r="H52" s="19"/>
      <c r="I52" s="19"/>
      <c r="J52" s="19"/>
      <c r="K52" s="19"/>
      <c r="L52" s="19"/>
      <c r="M52" s="19"/>
      <c r="N52" s="19"/>
      <c r="O52" s="19"/>
      <c r="P52" s="19"/>
      <c r="Q52" s="19"/>
      <c r="R52" s="19"/>
      <c r="S52" s="19"/>
      <c r="T52" s="19"/>
      <c r="U52" s="19"/>
      <c r="V52" s="19"/>
      <c r="W52" s="19"/>
      <c r="X52" s="19"/>
    </row>
    <row r="53" spans="2:24">
      <c r="B53" s="14" t="s">
        <v>184</v>
      </c>
      <c r="C53" s="14"/>
      <c r="D53" s="14" t="s">
        <v>82</v>
      </c>
      <c r="E53" s="19">
        <f>$C$51</f>
        <v>1</v>
      </c>
      <c r="F53" s="19">
        <f t="shared" ref="F53:X53" si="15">$C$51</f>
        <v>1</v>
      </c>
      <c r="G53" s="19">
        <f t="shared" si="15"/>
        <v>1</v>
      </c>
      <c r="H53" s="19">
        <f t="shared" si="15"/>
        <v>1</v>
      </c>
      <c r="I53" s="19">
        <f t="shared" si="15"/>
        <v>1</v>
      </c>
      <c r="J53" s="19">
        <f t="shared" si="15"/>
        <v>1</v>
      </c>
      <c r="K53" s="19">
        <f t="shared" si="15"/>
        <v>1</v>
      </c>
      <c r="L53" s="19">
        <f t="shared" si="15"/>
        <v>1</v>
      </c>
      <c r="M53" s="19">
        <f t="shared" si="15"/>
        <v>1</v>
      </c>
      <c r="N53" s="19">
        <f t="shared" si="15"/>
        <v>1</v>
      </c>
      <c r="O53" s="19">
        <f t="shared" si="15"/>
        <v>1</v>
      </c>
      <c r="P53" s="19">
        <f t="shared" si="15"/>
        <v>1</v>
      </c>
      <c r="Q53" s="19">
        <f t="shared" si="15"/>
        <v>1</v>
      </c>
      <c r="R53" s="19">
        <f t="shared" si="15"/>
        <v>1</v>
      </c>
      <c r="S53" s="19">
        <f t="shared" si="15"/>
        <v>1</v>
      </c>
      <c r="T53" s="19">
        <f t="shared" si="15"/>
        <v>1</v>
      </c>
      <c r="U53" s="19">
        <f t="shared" si="15"/>
        <v>1</v>
      </c>
      <c r="V53" s="19">
        <f t="shared" si="15"/>
        <v>1</v>
      </c>
      <c r="W53" s="19">
        <f t="shared" si="15"/>
        <v>1</v>
      </c>
      <c r="X53" s="19">
        <f t="shared" si="15"/>
        <v>1</v>
      </c>
    </row>
    <row r="54" spans="2:24">
      <c r="B54" s="14" t="s">
        <v>204</v>
      </c>
      <c r="C54" s="14"/>
      <c r="D54" s="14" t="s">
        <v>82</v>
      </c>
      <c r="E54" s="19">
        <f>$C$52</f>
        <v>0</v>
      </c>
      <c r="F54" s="19">
        <f t="shared" ref="F54:X54" si="16">$C$52</f>
        <v>0</v>
      </c>
      <c r="G54" s="19">
        <f t="shared" si="16"/>
        <v>0</v>
      </c>
      <c r="H54" s="19">
        <f t="shared" si="16"/>
        <v>0</v>
      </c>
      <c r="I54" s="19">
        <f t="shared" si="16"/>
        <v>0</v>
      </c>
      <c r="J54" s="19">
        <f t="shared" si="16"/>
        <v>0</v>
      </c>
      <c r="K54" s="19">
        <f t="shared" si="16"/>
        <v>0</v>
      </c>
      <c r="L54" s="19">
        <f t="shared" si="16"/>
        <v>0</v>
      </c>
      <c r="M54" s="19">
        <f t="shared" si="16"/>
        <v>0</v>
      </c>
      <c r="N54" s="19">
        <f t="shared" si="16"/>
        <v>0</v>
      </c>
      <c r="O54" s="19">
        <f t="shared" si="16"/>
        <v>0</v>
      </c>
      <c r="P54" s="19">
        <f t="shared" si="16"/>
        <v>0</v>
      </c>
      <c r="Q54" s="19">
        <f t="shared" si="16"/>
        <v>0</v>
      </c>
      <c r="R54" s="19">
        <f t="shared" si="16"/>
        <v>0</v>
      </c>
      <c r="S54" s="19">
        <f t="shared" si="16"/>
        <v>0</v>
      </c>
      <c r="T54" s="19">
        <f t="shared" si="16"/>
        <v>0</v>
      </c>
      <c r="U54" s="19">
        <f t="shared" si="16"/>
        <v>0</v>
      </c>
      <c r="V54" s="19">
        <f t="shared" si="16"/>
        <v>0</v>
      </c>
      <c r="W54" s="19">
        <f t="shared" si="16"/>
        <v>0</v>
      </c>
      <c r="X54" s="19">
        <f t="shared" si="16"/>
        <v>0</v>
      </c>
    </row>
    <row r="55" spans="2:24">
      <c r="B55" s="14"/>
      <c r="C55" s="14"/>
      <c r="D55" s="14"/>
      <c r="E55" s="19"/>
      <c r="F55" s="19"/>
      <c r="G55" s="19"/>
      <c r="H55" s="19"/>
      <c r="I55" s="19"/>
      <c r="J55" s="19"/>
      <c r="K55" s="19"/>
      <c r="L55" s="19"/>
      <c r="M55" s="19"/>
      <c r="N55" s="19"/>
      <c r="O55" s="19"/>
      <c r="P55" s="19"/>
      <c r="Q55" s="19"/>
      <c r="R55" s="19"/>
      <c r="S55" s="19"/>
      <c r="T55" s="19"/>
      <c r="U55" s="19"/>
      <c r="V55" s="19"/>
      <c r="W55" s="19"/>
      <c r="X55" s="19"/>
    </row>
    <row r="56" spans="2:24">
      <c r="B56" s="14" t="s">
        <v>178</v>
      </c>
      <c r="C56" s="14"/>
      <c r="D56" s="14" t="s">
        <v>82</v>
      </c>
      <c r="E56" s="19">
        <f>SUM(E13,E18,E23,E28,E33,E38,E43,E48,E53)</f>
        <v>177</v>
      </c>
      <c r="F56" s="19">
        <f t="shared" ref="F56:X57" si="17">SUM(F13,F18,F23,F28,F33,F38,F43,F48,F53)</f>
        <v>177</v>
      </c>
      <c r="G56" s="19">
        <f t="shared" si="17"/>
        <v>177</v>
      </c>
      <c r="H56" s="19">
        <f t="shared" si="17"/>
        <v>177</v>
      </c>
      <c r="I56" s="19">
        <f t="shared" si="17"/>
        <v>177</v>
      </c>
      <c r="J56" s="19">
        <f t="shared" si="17"/>
        <v>177</v>
      </c>
      <c r="K56" s="19">
        <f t="shared" si="17"/>
        <v>177</v>
      </c>
      <c r="L56" s="19">
        <f t="shared" si="17"/>
        <v>177</v>
      </c>
      <c r="M56" s="19">
        <f t="shared" si="17"/>
        <v>177</v>
      </c>
      <c r="N56" s="19">
        <f t="shared" si="17"/>
        <v>177</v>
      </c>
      <c r="O56" s="19">
        <f t="shared" si="17"/>
        <v>177</v>
      </c>
      <c r="P56" s="19">
        <f t="shared" si="17"/>
        <v>177</v>
      </c>
      <c r="Q56" s="19">
        <f t="shared" si="17"/>
        <v>177</v>
      </c>
      <c r="R56" s="19">
        <f t="shared" si="17"/>
        <v>177</v>
      </c>
      <c r="S56" s="19">
        <f t="shared" si="17"/>
        <v>177</v>
      </c>
      <c r="T56" s="19">
        <f t="shared" si="17"/>
        <v>177</v>
      </c>
      <c r="U56" s="19">
        <f t="shared" si="17"/>
        <v>177</v>
      </c>
      <c r="V56" s="19">
        <f t="shared" si="17"/>
        <v>177</v>
      </c>
      <c r="W56" s="19">
        <f t="shared" si="17"/>
        <v>177</v>
      </c>
      <c r="X56" s="19">
        <f t="shared" si="17"/>
        <v>177</v>
      </c>
    </row>
    <row r="57" spans="2:24">
      <c r="B57" s="14" t="s">
        <v>197</v>
      </c>
      <c r="C57" s="14"/>
      <c r="D57" s="14" t="s">
        <v>82</v>
      </c>
      <c r="E57" s="19">
        <f>SUM(E14,E19,E24,E29,E34,E39,E44,E49,E54)</f>
        <v>52</v>
      </c>
      <c r="F57" s="19">
        <f t="shared" si="17"/>
        <v>52</v>
      </c>
      <c r="G57" s="19">
        <f t="shared" si="17"/>
        <v>52</v>
      </c>
      <c r="H57" s="19">
        <f t="shared" si="17"/>
        <v>52</v>
      </c>
      <c r="I57" s="19">
        <f t="shared" si="17"/>
        <v>52</v>
      </c>
      <c r="J57" s="19">
        <f t="shared" si="17"/>
        <v>52</v>
      </c>
      <c r="K57" s="19">
        <f t="shared" si="17"/>
        <v>52</v>
      </c>
      <c r="L57" s="19">
        <f t="shared" si="17"/>
        <v>52</v>
      </c>
      <c r="M57" s="19">
        <f t="shared" si="17"/>
        <v>52</v>
      </c>
      <c r="N57" s="19">
        <f t="shared" si="17"/>
        <v>52</v>
      </c>
      <c r="O57" s="19">
        <f t="shared" si="17"/>
        <v>52</v>
      </c>
      <c r="P57" s="19">
        <f t="shared" si="17"/>
        <v>52</v>
      </c>
      <c r="Q57" s="19">
        <f t="shared" si="17"/>
        <v>52</v>
      </c>
      <c r="R57" s="19">
        <f t="shared" si="17"/>
        <v>52</v>
      </c>
      <c r="S57" s="19">
        <f t="shared" si="17"/>
        <v>52</v>
      </c>
      <c r="T57" s="19">
        <f t="shared" si="17"/>
        <v>52</v>
      </c>
      <c r="U57" s="19">
        <f t="shared" si="17"/>
        <v>52</v>
      </c>
      <c r="V57" s="19">
        <f t="shared" si="17"/>
        <v>52</v>
      </c>
      <c r="W57" s="19">
        <f t="shared" si="17"/>
        <v>52</v>
      </c>
      <c r="X57" s="19">
        <f t="shared" si="17"/>
        <v>52</v>
      </c>
    </row>
    <row r="58" spans="2:24">
      <c r="B58" s="14" t="s">
        <v>138</v>
      </c>
      <c r="C58" s="14"/>
      <c r="D58" s="14" t="s">
        <v>82</v>
      </c>
      <c r="E58" s="19">
        <f>SUM(E56:E57)</f>
        <v>229</v>
      </c>
      <c r="F58" s="19">
        <f t="shared" ref="F58:X58" si="18">SUM(F56:F57)</f>
        <v>229</v>
      </c>
      <c r="G58" s="19">
        <f t="shared" si="18"/>
        <v>229</v>
      </c>
      <c r="H58" s="19">
        <f t="shared" si="18"/>
        <v>229</v>
      </c>
      <c r="I58" s="19">
        <f t="shared" si="18"/>
        <v>229</v>
      </c>
      <c r="J58" s="19">
        <f t="shared" si="18"/>
        <v>229</v>
      </c>
      <c r="K58" s="19">
        <f t="shared" si="18"/>
        <v>229</v>
      </c>
      <c r="L58" s="19">
        <f t="shared" si="18"/>
        <v>229</v>
      </c>
      <c r="M58" s="19">
        <f t="shared" si="18"/>
        <v>229</v>
      </c>
      <c r="N58" s="19">
        <f t="shared" si="18"/>
        <v>229</v>
      </c>
      <c r="O58" s="19">
        <f t="shared" si="18"/>
        <v>229</v>
      </c>
      <c r="P58" s="19">
        <f t="shared" si="18"/>
        <v>229</v>
      </c>
      <c r="Q58" s="19">
        <f t="shared" si="18"/>
        <v>229</v>
      </c>
      <c r="R58" s="19">
        <f t="shared" si="18"/>
        <v>229</v>
      </c>
      <c r="S58" s="19">
        <f t="shared" si="18"/>
        <v>229</v>
      </c>
      <c r="T58" s="19">
        <f t="shared" si="18"/>
        <v>229</v>
      </c>
      <c r="U58" s="19">
        <f t="shared" si="18"/>
        <v>229</v>
      </c>
      <c r="V58" s="19">
        <f t="shared" si="18"/>
        <v>229</v>
      </c>
      <c r="W58" s="19">
        <f t="shared" si="18"/>
        <v>229</v>
      </c>
      <c r="X58" s="19">
        <f t="shared" si="18"/>
        <v>229</v>
      </c>
    </row>
    <row r="59" spans="2:24">
      <c r="B59" s="14"/>
      <c r="C59" s="14"/>
      <c r="D59" s="14"/>
      <c r="E59" s="19"/>
      <c r="F59" s="19"/>
      <c r="G59" s="19"/>
      <c r="H59" s="19"/>
      <c r="I59" s="19"/>
      <c r="J59" s="19"/>
      <c r="K59" s="19"/>
      <c r="L59" s="19"/>
      <c r="M59" s="19"/>
      <c r="N59" s="19"/>
      <c r="O59" s="19"/>
      <c r="P59" s="19"/>
      <c r="Q59" s="19"/>
      <c r="R59" s="19"/>
      <c r="S59" s="19"/>
      <c r="T59" s="19"/>
      <c r="U59" s="19"/>
      <c r="V59" s="19"/>
      <c r="W59" s="19"/>
      <c r="X59" s="19"/>
    </row>
    <row r="60" spans="2:24">
      <c r="B60" s="14" t="s">
        <v>53</v>
      </c>
      <c r="C60" s="14">
        <f>'Masukan - hortikultura'!C14</f>
        <v>60000</v>
      </c>
      <c r="D60" s="14" t="s">
        <v>135</v>
      </c>
      <c r="E60" s="19"/>
      <c r="F60" s="19"/>
      <c r="G60" s="19"/>
      <c r="H60" s="19"/>
      <c r="I60" s="19"/>
      <c r="J60" s="19"/>
      <c r="K60" s="19"/>
      <c r="L60" s="19"/>
      <c r="M60" s="19"/>
      <c r="N60" s="19"/>
      <c r="O60" s="19"/>
      <c r="P60" s="19"/>
      <c r="Q60" s="19"/>
      <c r="R60" s="19"/>
      <c r="S60" s="19"/>
      <c r="T60" s="19"/>
      <c r="U60" s="19"/>
      <c r="V60" s="19"/>
      <c r="W60" s="19"/>
      <c r="X60" s="19"/>
    </row>
    <row r="61" spans="2:24">
      <c r="B61" s="14" t="s">
        <v>139</v>
      </c>
      <c r="C61" s="14"/>
      <c r="D61" s="14" t="s">
        <v>1</v>
      </c>
      <c r="E61" s="19">
        <f t="shared" ref="E61:X61" si="19">E56*$C$60</f>
        <v>10620000</v>
      </c>
      <c r="F61" s="19">
        <f t="shared" si="19"/>
        <v>10620000</v>
      </c>
      <c r="G61" s="19">
        <f t="shared" si="19"/>
        <v>10620000</v>
      </c>
      <c r="H61" s="19">
        <f t="shared" si="19"/>
        <v>10620000</v>
      </c>
      <c r="I61" s="19">
        <f t="shared" si="19"/>
        <v>10620000</v>
      </c>
      <c r="J61" s="19">
        <f t="shared" si="19"/>
        <v>10620000</v>
      </c>
      <c r="K61" s="19">
        <f t="shared" si="19"/>
        <v>10620000</v>
      </c>
      <c r="L61" s="19">
        <f t="shared" si="19"/>
        <v>10620000</v>
      </c>
      <c r="M61" s="19">
        <f t="shared" si="19"/>
        <v>10620000</v>
      </c>
      <c r="N61" s="19">
        <f t="shared" si="19"/>
        <v>10620000</v>
      </c>
      <c r="O61" s="19">
        <f t="shared" si="19"/>
        <v>10620000</v>
      </c>
      <c r="P61" s="19">
        <f t="shared" si="19"/>
        <v>10620000</v>
      </c>
      <c r="Q61" s="19">
        <f t="shared" si="19"/>
        <v>10620000</v>
      </c>
      <c r="R61" s="19">
        <f t="shared" si="19"/>
        <v>10620000</v>
      </c>
      <c r="S61" s="19">
        <f t="shared" si="19"/>
        <v>10620000</v>
      </c>
      <c r="T61" s="19">
        <f t="shared" si="19"/>
        <v>10620000</v>
      </c>
      <c r="U61" s="19">
        <f t="shared" si="19"/>
        <v>10620000</v>
      </c>
      <c r="V61" s="19">
        <f t="shared" si="19"/>
        <v>10620000</v>
      </c>
      <c r="W61" s="19">
        <f t="shared" si="19"/>
        <v>10620000</v>
      </c>
      <c r="X61" s="19">
        <f t="shared" si="19"/>
        <v>10620000</v>
      </c>
    </row>
    <row r="62" spans="2:24">
      <c r="B62" s="14"/>
      <c r="C62" s="14"/>
      <c r="D62" s="14"/>
      <c r="E62" s="19"/>
      <c r="F62" s="19"/>
      <c r="G62" s="19"/>
      <c r="H62" s="19"/>
      <c r="I62" s="19"/>
      <c r="J62" s="19"/>
      <c r="K62" s="19"/>
      <c r="L62" s="19"/>
      <c r="M62" s="19"/>
      <c r="N62" s="19"/>
      <c r="O62" s="19"/>
      <c r="P62" s="19"/>
      <c r="Q62" s="19"/>
      <c r="R62" s="19"/>
      <c r="S62" s="19"/>
      <c r="T62" s="19"/>
      <c r="U62" s="19"/>
      <c r="V62" s="19"/>
      <c r="W62" s="19"/>
      <c r="X62" s="19"/>
    </row>
    <row r="63" spans="2:24">
      <c r="B63" s="14" t="s">
        <v>52</v>
      </c>
      <c r="C63" s="14">
        <f>'Masukan - hortikultura'!C13</f>
        <v>60000</v>
      </c>
      <c r="D63" s="14" t="s">
        <v>135</v>
      </c>
      <c r="E63" s="19"/>
      <c r="F63" s="19"/>
      <c r="G63" s="19"/>
      <c r="H63" s="19"/>
      <c r="I63" s="19"/>
      <c r="J63" s="19"/>
      <c r="K63" s="19"/>
      <c r="L63" s="19"/>
      <c r="M63" s="19"/>
      <c r="N63" s="19"/>
      <c r="O63" s="19"/>
      <c r="P63" s="19"/>
      <c r="Q63" s="19"/>
      <c r="R63" s="19"/>
      <c r="S63" s="19"/>
      <c r="T63" s="19"/>
      <c r="U63" s="19"/>
      <c r="V63" s="19"/>
      <c r="W63" s="19"/>
      <c r="X63" s="19"/>
    </row>
    <row r="64" spans="2:24">
      <c r="B64" s="14" t="s">
        <v>140</v>
      </c>
      <c r="C64" s="14"/>
      <c r="D64" s="14" t="s">
        <v>1</v>
      </c>
      <c r="E64" s="19">
        <f t="shared" ref="E64:X64" si="20">E57*$C$63</f>
        <v>3120000</v>
      </c>
      <c r="F64" s="19">
        <f t="shared" si="20"/>
        <v>3120000</v>
      </c>
      <c r="G64" s="19">
        <f t="shared" si="20"/>
        <v>3120000</v>
      </c>
      <c r="H64" s="19">
        <f t="shared" si="20"/>
        <v>3120000</v>
      </c>
      <c r="I64" s="19">
        <f t="shared" si="20"/>
        <v>3120000</v>
      </c>
      <c r="J64" s="19">
        <f t="shared" si="20"/>
        <v>3120000</v>
      </c>
      <c r="K64" s="19">
        <f t="shared" si="20"/>
        <v>3120000</v>
      </c>
      <c r="L64" s="19">
        <f t="shared" si="20"/>
        <v>3120000</v>
      </c>
      <c r="M64" s="19">
        <f t="shared" si="20"/>
        <v>3120000</v>
      </c>
      <c r="N64" s="19">
        <f t="shared" si="20"/>
        <v>3120000</v>
      </c>
      <c r="O64" s="19">
        <f t="shared" si="20"/>
        <v>3120000</v>
      </c>
      <c r="P64" s="19">
        <f t="shared" si="20"/>
        <v>3120000</v>
      </c>
      <c r="Q64" s="19">
        <f t="shared" si="20"/>
        <v>3120000</v>
      </c>
      <c r="R64" s="19">
        <f t="shared" si="20"/>
        <v>3120000</v>
      </c>
      <c r="S64" s="19">
        <f t="shared" si="20"/>
        <v>3120000</v>
      </c>
      <c r="T64" s="19">
        <f t="shared" si="20"/>
        <v>3120000</v>
      </c>
      <c r="U64" s="19">
        <f t="shared" si="20"/>
        <v>3120000</v>
      </c>
      <c r="V64" s="19">
        <f t="shared" si="20"/>
        <v>3120000</v>
      </c>
      <c r="W64" s="19">
        <f t="shared" si="20"/>
        <v>3120000</v>
      </c>
      <c r="X64" s="19">
        <f t="shared" si="20"/>
        <v>3120000</v>
      </c>
    </row>
    <row r="65" spans="2:24"/>
    <row r="66" spans="2:24" ht="15">
      <c r="B66" s="6" t="s">
        <v>69</v>
      </c>
    </row>
    <row r="67" spans="2:24">
      <c r="B67" s="14" t="s">
        <v>66</v>
      </c>
      <c r="C67" s="14">
        <f>'Masukan - hortikultura'!C17</f>
        <v>1700000</v>
      </c>
      <c r="D67" s="14" t="s">
        <v>1</v>
      </c>
      <c r="E67" s="14"/>
      <c r="F67" s="14"/>
      <c r="G67" s="14"/>
      <c r="H67" s="14"/>
      <c r="I67" s="14"/>
      <c r="J67" s="14"/>
      <c r="K67" s="14"/>
      <c r="L67" s="14"/>
      <c r="M67" s="14"/>
      <c r="N67" s="14"/>
      <c r="O67" s="14"/>
      <c r="P67" s="14"/>
      <c r="Q67" s="14"/>
      <c r="R67" s="14"/>
      <c r="S67" s="14"/>
      <c r="T67" s="14"/>
      <c r="U67" s="14"/>
      <c r="V67" s="14"/>
      <c r="W67" s="14"/>
      <c r="X67" s="14"/>
    </row>
    <row r="68" spans="2:24">
      <c r="B68" s="14" t="s">
        <v>141</v>
      </c>
      <c r="C68" s="14"/>
      <c r="D68" s="14" t="s">
        <v>1</v>
      </c>
      <c r="E68" s="19">
        <f>$C$67</f>
        <v>1700000</v>
      </c>
      <c r="F68" s="19">
        <f t="shared" ref="F68:X68" si="21">$C$67</f>
        <v>1700000</v>
      </c>
      <c r="G68" s="19">
        <f t="shared" si="21"/>
        <v>1700000</v>
      </c>
      <c r="H68" s="19">
        <f t="shared" si="21"/>
        <v>1700000</v>
      </c>
      <c r="I68" s="19">
        <f t="shared" si="21"/>
        <v>1700000</v>
      </c>
      <c r="J68" s="19">
        <f t="shared" si="21"/>
        <v>1700000</v>
      </c>
      <c r="K68" s="19">
        <f t="shared" si="21"/>
        <v>1700000</v>
      </c>
      <c r="L68" s="19">
        <f t="shared" si="21"/>
        <v>1700000</v>
      </c>
      <c r="M68" s="19">
        <f t="shared" si="21"/>
        <v>1700000</v>
      </c>
      <c r="N68" s="19">
        <f t="shared" si="21"/>
        <v>1700000</v>
      </c>
      <c r="O68" s="19">
        <f t="shared" si="21"/>
        <v>1700000</v>
      </c>
      <c r="P68" s="19">
        <f t="shared" si="21"/>
        <v>1700000</v>
      </c>
      <c r="Q68" s="19">
        <f t="shared" si="21"/>
        <v>1700000</v>
      </c>
      <c r="R68" s="19">
        <f t="shared" si="21"/>
        <v>1700000</v>
      </c>
      <c r="S68" s="19">
        <f t="shared" si="21"/>
        <v>1700000</v>
      </c>
      <c r="T68" s="19">
        <f t="shared" si="21"/>
        <v>1700000</v>
      </c>
      <c r="U68" s="19">
        <f t="shared" si="21"/>
        <v>1700000</v>
      </c>
      <c r="V68" s="19">
        <f t="shared" si="21"/>
        <v>1700000</v>
      </c>
      <c r="W68" s="19">
        <f t="shared" si="21"/>
        <v>1700000</v>
      </c>
      <c r="X68" s="19">
        <f t="shared" si="21"/>
        <v>1700000</v>
      </c>
    </row>
    <row r="69" spans="2:24">
      <c r="B69" s="14"/>
      <c r="C69" s="14"/>
      <c r="D69" s="14"/>
      <c r="E69" s="14"/>
      <c r="F69" s="14"/>
      <c r="G69" s="14"/>
      <c r="H69" s="14"/>
      <c r="I69" s="14"/>
      <c r="J69" s="14"/>
      <c r="K69" s="14"/>
      <c r="L69" s="14"/>
      <c r="M69" s="14"/>
      <c r="N69" s="14"/>
      <c r="O69" s="14"/>
      <c r="P69" s="14"/>
      <c r="Q69" s="14"/>
      <c r="R69" s="14"/>
      <c r="S69" s="14"/>
      <c r="T69" s="14"/>
      <c r="U69" s="14"/>
      <c r="V69" s="14"/>
      <c r="W69" s="14"/>
      <c r="X69" s="14"/>
    </row>
    <row r="70" spans="2:24">
      <c r="B70" s="14" t="s">
        <v>67</v>
      </c>
      <c r="C70" s="14">
        <f>'Masukan - hortikultura'!C18</f>
        <v>1800000</v>
      </c>
      <c r="D70" s="14" t="s">
        <v>1</v>
      </c>
      <c r="E70" s="12"/>
      <c r="F70" s="12"/>
      <c r="G70" s="12"/>
      <c r="H70" s="12"/>
      <c r="I70" s="12"/>
      <c r="J70" s="12"/>
      <c r="K70" s="12"/>
      <c r="L70" s="12"/>
      <c r="M70" s="12"/>
      <c r="N70" s="12"/>
      <c r="O70" s="12"/>
      <c r="P70" s="12"/>
      <c r="Q70" s="12"/>
      <c r="R70" s="12"/>
      <c r="S70" s="12"/>
      <c r="T70" s="12"/>
      <c r="U70" s="12"/>
      <c r="V70" s="12"/>
      <c r="W70" s="12"/>
      <c r="X70" s="12"/>
    </row>
    <row r="71" spans="2:24">
      <c r="B71" s="14" t="s">
        <v>142</v>
      </c>
      <c r="C71" s="14"/>
      <c r="D71" s="14" t="s">
        <v>1</v>
      </c>
      <c r="E71" s="19">
        <f>$C$70</f>
        <v>1800000</v>
      </c>
      <c r="F71" s="19">
        <f t="shared" ref="F71:X71" si="22">$C$70</f>
        <v>1800000</v>
      </c>
      <c r="G71" s="19">
        <f t="shared" si="22"/>
        <v>1800000</v>
      </c>
      <c r="H71" s="19">
        <f t="shared" si="22"/>
        <v>1800000</v>
      </c>
      <c r="I71" s="19">
        <f t="shared" si="22"/>
        <v>1800000</v>
      </c>
      <c r="J71" s="19">
        <f t="shared" si="22"/>
        <v>1800000</v>
      </c>
      <c r="K71" s="19">
        <f t="shared" si="22"/>
        <v>1800000</v>
      </c>
      <c r="L71" s="19">
        <f t="shared" si="22"/>
        <v>1800000</v>
      </c>
      <c r="M71" s="19">
        <f t="shared" si="22"/>
        <v>1800000</v>
      </c>
      <c r="N71" s="19">
        <f t="shared" si="22"/>
        <v>1800000</v>
      </c>
      <c r="O71" s="19">
        <f t="shared" si="22"/>
        <v>1800000</v>
      </c>
      <c r="P71" s="19">
        <f t="shared" si="22"/>
        <v>1800000</v>
      </c>
      <c r="Q71" s="19">
        <f t="shared" si="22"/>
        <v>1800000</v>
      </c>
      <c r="R71" s="19">
        <f t="shared" si="22"/>
        <v>1800000</v>
      </c>
      <c r="S71" s="19">
        <f t="shared" si="22"/>
        <v>1800000</v>
      </c>
      <c r="T71" s="19">
        <f t="shared" si="22"/>
        <v>1800000</v>
      </c>
      <c r="U71" s="19">
        <f t="shared" si="22"/>
        <v>1800000</v>
      </c>
      <c r="V71" s="19">
        <f t="shared" si="22"/>
        <v>1800000</v>
      </c>
      <c r="W71" s="19">
        <f t="shared" si="22"/>
        <v>1800000</v>
      </c>
      <c r="X71" s="19">
        <f t="shared" si="22"/>
        <v>1800000</v>
      </c>
    </row>
    <row r="72" spans="2:24">
      <c r="B72" s="14"/>
      <c r="C72" s="14"/>
      <c r="D72" s="14"/>
      <c r="E72" s="12"/>
      <c r="F72" s="12"/>
      <c r="G72" s="12"/>
      <c r="H72" s="12"/>
      <c r="I72" s="12"/>
      <c r="J72" s="12"/>
      <c r="K72" s="12"/>
      <c r="L72" s="12"/>
      <c r="M72" s="12"/>
      <c r="N72" s="12"/>
      <c r="O72" s="12"/>
      <c r="P72" s="12"/>
      <c r="Q72" s="12"/>
      <c r="R72" s="12"/>
      <c r="S72" s="12"/>
      <c r="T72" s="12"/>
      <c r="U72" s="12"/>
      <c r="V72" s="12"/>
      <c r="W72" s="12"/>
      <c r="X72" s="12"/>
    </row>
    <row r="73" spans="2:24">
      <c r="B73" s="14" t="s">
        <v>209</v>
      </c>
      <c r="C73" s="14">
        <f>'Masukan - hortikultura'!C19</f>
        <v>50000</v>
      </c>
      <c r="D73" s="14" t="s">
        <v>1</v>
      </c>
      <c r="E73" s="12"/>
      <c r="F73" s="12"/>
      <c r="G73" s="12"/>
      <c r="H73" s="12"/>
      <c r="I73" s="12"/>
      <c r="J73" s="12"/>
      <c r="K73" s="12"/>
      <c r="L73" s="12"/>
      <c r="M73" s="12"/>
      <c r="N73" s="12"/>
      <c r="O73" s="12"/>
      <c r="P73" s="12"/>
      <c r="Q73" s="12"/>
      <c r="R73" s="12"/>
      <c r="S73" s="12"/>
      <c r="T73" s="12"/>
      <c r="U73" s="12"/>
      <c r="V73" s="12"/>
      <c r="W73" s="12"/>
      <c r="X73" s="12"/>
    </row>
    <row r="74" spans="2:24">
      <c r="B74" s="14" t="s">
        <v>210</v>
      </c>
      <c r="C74" s="14">
        <f>'Masukan - hortikultura'!C20</f>
        <v>35000</v>
      </c>
      <c r="D74" s="14" t="s">
        <v>1</v>
      </c>
      <c r="E74" s="19"/>
      <c r="F74" s="12"/>
      <c r="G74" s="12"/>
      <c r="H74" s="12"/>
      <c r="I74" s="12"/>
      <c r="J74" s="12"/>
      <c r="K74" s="12"/>
      <c r="L74" s="12"/>
      <c r="M74" s="12"/>
      <c r="N74" s="12"/>
      <c r="O74" s="12"/>
      <c r="P74" s="12"/>
      <c r="Q74" s="12"/>
      <c r="R74" s="12"/>
      <c r="S74" s="12"/>
      <c r="T74" s="12"/>
      <c r="U74" s="12"/>
      <c r="V74" s="12"/>
      <c r="W74" s="12"/>
      <c r="X74" s="12"/>
    </row>
    <row r="75" spans="2:24">
      <c r="B75" s="14" t="s">
        <v>222</v>
      </c>
      <c r="C75" s="14"/>
      <c r="D75" s="14" t="s">
        <v>1</v>
      </c>
      <c r="E75" s="30">
        <f>SUM($C$73:$C$74)</f>
        <v>85000</v>
      </c>
      <c r="F75" s="19">
        <f t="shared" ref="F75:X75" si="23">SUM($C$73:$C$74)</f>
        <v>85000</v>
      </c>
      <c r="G75" s="19">
        <f t="shared" si="23"/>
        <v>85000</v>
      </c>
      <c r="H75" s="19">
        <f t="shared" si="23"/>
        <v>85000</v>
      </c>
      <c r="I75" s="19">
        <f t="shared" si="23"/>
        <v>85000</v>
      </c>
      <c r="J75" s="19">
        <f t="shared" si="23"/>
        <v>85000</v>
      </c>
      <c r="K75" s="19">
        <f t="shared" si="23"/>
        <v>85000</v>
      </c>
      <c r="L75" s="19">
        <f t="shared" si="23"/>
        <v>85000</v>
      </c>
      <c r="M75" s="19">
        <f t="shared" si="23"/>
        <v>85000</v>
      </c>
      <c r="N75" s="19">
        <f t="shared" si="23"/>
        <v>85000</v>
      </c>
      <c r="O75" s="19">
        <f t="shared" si="23"/>
        <v>85000</v>
      </c>
      <c r="P75" s="19">
        <f t="shared" si="23"/>
        <v>85000</v>
      </c>
      <c r="Q75" s="19">
        <f t="shared" si="23"/>
        <v>85000</v>
      </c>
      <c r="R75" s="19">
        <f t="shared" si="23"/>
        <v>85000</v>
      </c>
      <c r="S75" s="19">
        <f t="shared" si="23"/>
        <v>85000</v>
      </c>
      <c r="T75" s="19">
        <f t="shared" si="23"/>
        <v>85000</v>
      </c>
      <c r="U75" s="19">
        <f t="shared" si="23"/>
        <v>85000</v>
      </c>
      <c r="V75" s="19">
        <f t="shared" si="23"/>
        <v>85000</v>
      </c>
      <c r="W75" s="19">
        <f t="shared" si="23"/>
        <v>85000</v>
      </c>
      <c r="X75" s="19">
        <f t="shared" si="23"/>
        <v>85000</v>
      </c>
    </row>
    <row r="76" spans="2:24"/>
    <row r="77" spans="2:24" ht="15">
      <c r="B77" s="6" t="s">
        <v>98</v>
      </c>
    </row>
    <row r="78" spans="2:24">
      <c r="B78" s="14" t="s">
        <v>223</v>
      </c>
      <c r="C78" s="29">
        <f>'Masukan - hortikultura'!C49</f>
        <v>67000000</v>
      </c>
      <c r="D78" s="14" t="s">
        <v>1</v>
      </c>
      <c r="E78" s="19"/>
      <c r="F78" s="19"/>
      <c r="G78" s="19"/>
      <c r="H78" s="19"/>
      <c r="I78" s="19"/>
      <c r="J78" s="19"/>
      <c r="K78" s="19"/>
      <c r="L78" s="19"/>
      <c r="M78" s="19"/>
      <c r="N78" s="19"/>
      <c r="O78" s="19"/>
      <c r="P78" s="19"/>
      <c r="Q78" s="19"/>
      <c r="R78" s="19"/>
      <c r="S78" s="19"/>
      <c r="T78" s="19"/>
      <c r="U78" s="19"/>
      <c r="V78" s="19"/>
      <c r="W78" s="19"/>
      <c r="X78" s="19"/>
    </row>
    <row r="79" spans="2:24">
      <c r="B79" s="14" t="s">
        <v>145</v>
      </c>
      <c r="C79" s="14"/>
      <c r="D79" s="14" t="s">
        <v>1</v>
      </c>
      <c r="E79" s="20">
        <f t="shared" ref="E79:X79" si="24">SUM($C$78:$C$78)</f>
        <v>67000000</v>
      </c>
      <c r="F79" s="20">
        <f t="shared" si="24"/>
        <v>67000000</v>
      </c>
      <c r="G79" s="20">
        <f t="shared" si="24"/>
        <v>67000000</v>
      </c>
      <c r="H79" s="20">
        <f t="shared" si="24"/>
        <v>67000000</v>
      </c>
      <c r="I79" s="20">
        <f t="shared" si="24"/>
        <v>67000000</v>
      </c>
      <c r="J79" s="20">
        <f t="shared" si="24"/>
        <v>67000000</v>
      </c>
      <c r="K79" s="20">
        <f t="shared" si="24"/>
        <v>67000000</v>
      </c>
      <c r="L79" s="20">
        <f t="shared" si="24"/>
        <v>67000000</v>
      </c>
      <c r="M79" s="20">
        <f t="shared" si="24"/>
        <v>67000000</v>
      </c>
      <c r="N79" s="20">
        <f t="shared" si="24"/>
        <v>67000000</v>
      </c>
      <c r="O79" s="20">
        <f t="shared" si="24"/>
        <v>67000000</v>
      </c>
      <c r="P79" s="20">
        <f t="shared" si="24"/>
        <v>67000000</v>
      </c>
      <c r="Q79" s="20">
        <f t="shared" si="24"/>
        <v>67000000</v>
      </c>
      <c r="R79" s="20">
        <f t="shared" si="24"/>
        <v>67000000</v>
      </c>
      <c r="S79" s="20">
        <f t="shared" si="24"/>
        <v>67000000</v>
      </c>
      <c r="T79" s="20">
        <f t="shared" si="24"/>
        <v>67000000</v>
      </c>
      <c r="U79" s="20">
        <f t="shared" si="24"/>
        <v>67000000</v>
      </c>
      <c r="V79" s="20">
        <f t="shared" si="24"/>
        <v>67000000</v>
      </c>
      <c r="W79" s="20">
        <f t="shared" si="24"/>
        <v>67000000</v>
      </c>
      <c r="X79" s="20">
        <f t="shared" si="24"/>
        <v>67000000</v>
      </c>
    </row>
    <row r="80" spans="2:24"/>
    <row r="81" spans="2:24" ht="15">
      <c r="B81" s="17" t="s">
        <v>145</v>
      </c>
      <c r="C81" s="14"/>
      <c r="D81" s="14" t="s">
        <v>1</v>
      </c>
      <c r="E81" s="69">
        <f>E79</f>
        <v>67000000</v>
      </c>
      <c r="F81" s="21">
        <f t="shared" ref="F81:X81" si="25">F79</f>
        <v>67000000</v>
      </c>
      <c r="G81" s="21">
        <f t="shared" si="25"/>
        <v>67000000</v>
      </c>
      <c r="H81" s="21">
        <f t="shared" si="25"/>
        <v>67000000</v>
      </c>
      <c r="I81" s="21">
        <f t="shared" si="25"/>
        <v>67000000</v>
      </c>
      <c r="J81" s="21">
        <f t="shared" si="25"/>
        <v>67000000</v>
      </c>
      <c r="K81" s="21">
        <f t="shared" si="25"/>
        <v>67000000</v>
      </c>
      <c r="L81" s="21">
        <f t="shared" si="25"/>
        <v>67000000</v>
      </c>
      <c r="M81" s="21">
        <f t="shared" si="25"/>
        <v>67000000</v>
      </c>
      <c r="N81" s="21">
        <f t="shared" si="25"/>
        <v>67000000</v>
      </c>
      <c r="O81" s="21">
        <f t="shared" si="25"/>
        <v>67000000</v>
      </c>
      <c r="P81" s="21">
        <f t="shared" si="25"/>
        <v>67000000</v>
      </c>
      <c r="Q81" s="21">
        <f t="shared" si="25"/>
        <v>67000000</v>
      </c>
      <c r="R81" s="21">
        <f t="shared" si="25"/>
        <v>67000000</v>
      </c>
      <c r="S81" s="21">
        <f t="shared" si="25"/>
        <v>67000000</v>
      </c>
      <c r="T81" s="21">
        <f t="shared" si="25"/>
        <v>67000000</v>
      </c>
      <c r="U81" s="21">
        <f t="shared" si="25"/>
        <v>67000000</v>
      </c>
      <c r="V81" s="21">
        <f t="shared" si="25"/>
        <v>67000000</v>
      </c>
      <c r="W81" s="21">
        <f t="shared" si="25"/>
        <v>67000000</v>
      </c>
      <c r="X81" s="21">
        <f t="shared" si="25"/>
        <v>67000000</v>
      </c>
    </row>
    <row r="82" spans="2:24" ht="15">
      <c r="B82" s="17" t="s">
        <v>146</v>
      </c>
      <c r="C82" s="14"/>
      <c r="D82" s="14" t="s">
        <v>1</v>
      </c>
      <c r="E82" s="21">
        <f t="shared" ref="E82:X82" si="26">SUM(E61,E64,E68,E71,E75)</f>
        <v>17325000</v>
      </c>
      <c r="F82" s="21">
        <f t="shared" si="26"/>
        <v>17325000</v>
      </c>
      <c r="G82" s="21">
        <f t="shared" si="26"/>
        <v>17325000</v>
      </c>
      <c r="H82" s="21">
        <f t="shared" si="26"/>
        <v>17325000</v>
      </c>
      <c r="I82" s="21">
        <f t="shared" si="26"/>
        <v>17325000</v>
      </c>
      <c r="J82" s="21">
        <f t="shared" si="26"/>
        <v>17325000</v>
      </c>
      <c r="K82" s="21">
        <f t="shared" si="26"/>
        <v>17325000</v>
      </c>
      <c r="L82" s="21">
        <f t="shared" si="26"/>
        <v>17325000</v>
      </c>
      <c r="M82" s="21">
        <f t="shared" si="26"/>
        <v>17325000</v>
      </c>
      <c r="N82" s="21">
        <f t="shared" si="26"/>
        <v>17325000</v>
      </c>
      <c r="O82" s="21">
        <f t="shared" si="26"/>
        <v>17325000</v>
      </c>
      <c r="P82" s="21">
        <f t="shared" si="26"/>
        <v>17325000</v>
      </c>
      <c r="Q82" s="21">
        <f t="shared" si="26"/>
        <v>17325000</v>
      </c>
      <c r="R82" s="21">
        <f t="shared" si="26"/>
        <v>17325000</v>
      </c>
      <c r="S82" s="21">
        <f t="shared" si="26"/>
        <v>17325000</v>
      </c>
      <c r="T82" s="21">
        <f t="shared" si="26"/>
        <v>17325000</v>
      </c>
      <c r="U82" s="21">
        <f t="shared" si="26"/>
        <v>17325000</v>
      </c>
      <c r="V82" s="21">
        <f t="shared" si="26"/>
        <v>17325000</v>
      </c>
      <c r="W82" s="21">
        <f t="shared" si="26"/>
        <v>17325000</v>
      </c>
      <c r="X82" s="21">
        <f t="shared" si="26"/>
        <v>17325000</v>
      </c>
    </row>
    <row r="83" spans="2:24" ht="15">
      <c r="B83" s="17" t="s">
        <v>224</v>
      </c>
      <c r="C83" s="14"/>
      <c r="D83" s="14" t="s">
        <v>1</v>
      </c>
      <c r="E83" s="21">
        <f>E81-E82</f>
        <v>49675000</v>
      </c>
      <c r="F83" s="21">
        <f t="shared" ref="F83:X83" si="27">F81-F82</f>
        <v>49675000</v>
      </c>
      <c r="G83" s="21">
        <f t="shared" si="27"/>
        <v>49675000</v>
      </c>
      <c r="H83" s="21">
        <f t="shared" si="27"/>
        <v>49675000</v>
      </c>
      <c r="I83" s="21">
        <f t="shared" si="27"/>
        <v>49675000</v>
      </c>
      <c r="J83" s="21">
        <f t="shared" si="27"/>
        <v>49675000</v>
      </c>
      <c r="K83" s="21">
        <f t="shared" si="27"/>
        <v>49675000</v>
      </c>
      <c r="L83" s="21">
        <f t="shared" si="27"/>
        <v>49675000</v>
      </c>
      <c r="M83" s="21">
        <f t="shared" si="27"/>
        <v>49675000</v>
      </c>
      <c r="N83" s="21">
        <f t="shared" si="27"/>
        <v>49675000</v>
      </c>
      <c r="O83" s="21">
        <f t="shared" si="27"/>
        <v>49675000</v>
      </c>
      <c r="P83" s="21">
        <f t="shared" si="27"/>
        <v>49675000</v>
      </c>
      <c r="Q83" s="21">
        <f t="shared" si="27"/>
        <v>49675000</v>
      </c>
      <c r="R83" s="21">
        <f t="shared" si="27"/>
        <v>49675000</v>
      </c>
      <c r="S83" s="21">
        <f t="shared" si="27"/>
        <v>49675000</v>
      </c>
      <c r="T83" s="21">
        <f t="shared" si="27"/>
        <v>49675000</v>
      </c>
      <c r="U83" s="21">
        <f t="shared" si="27"/>
        <v>49675000</v>
      </c>
      <c r="V83" s="21">
        <f t="shared" si="27"/>
        <v>49675000</v>
      </c>
      <c r="W83" s="21">
        <f t="shared" si="27"/>
        <v>49675000</v>
      </c>
      <c r="X83" s="21">
        <f t="shared" si="27"/>
        <v>49675000</v>
      </c>
    </row>
    <row r="84" spans="2:24" ht="15">
      <c r="B84" s="17" t="s">
        <v>225</v>
      </c>
      <c r="C84" s="14"/>
      <c r="D84" s="14" t="s">
        <v>1</v>
      </c>
      <c r="E84" s="21">
        <f t="shared" ref="E84:X84" si="28">IF(E9=1, E83, E83+D84)</f>
        <v>49675000</v>
      </c>
      <c r="F84" s="21">
        <f t="shared" si="28"/>
        <v>99350000</v>
      </c>
      <c r="G84" s="21">
        <f t="shared" si="28"/>
        <v>149025000</v>
      </c>
      <c r="H84" s="21">
        <f t="shared" si="28"/>
        <v>198700000</v>
      </c>
      <c r="I84" s="21">
        <f t="shared" si="28"/>
        <v>248375000</v>
      </c>
      <c r="J84" s="21">
        <f t="shared" si="28"/>
        <v>298050000</v>
      </c>
      <c r="K84" s="21">
        <f t="shared" si="28"/>
        <v>347725000</v>
      </c>
      <c r="L84" s="21">
        <f t="shared" si="28"/>
        <v>397400000</v>
      </c>
      <c r="M84" s="21">
        <f t="shared" si="28"/>
        <v>447075000</v>
      </c>
      <c r="N84" s="21">
        <f t="shared" si="28"/>
        <v>496750000</v>
      </c>
      <c r="O84" s="21">
        <f t="shared" si="28"/>
        <v>546425000</v>
      </c>
      <c r="P84" s="21">
        <f t="shared" si="28"/>
        <v>596100000</v>
      </c>
      <c r="Q84" s="21">
        <f t="shared" si="28"/>
        <v>645775000</v>
      </c>
      <c r="R84" s="21">
        <f t="shared" si="28"/>
        <v>695450000</v>
      </c>
      <c r="S84" s="21">
        <f t="shared" si="28"/>
        <v>745125000</v>
      </c>
      <c r="T84" s="21">
        <f t="shared" si="28"/>
        <v>794800000</v>
      </c>
      <c r="U84" s="21">
        <f t="shared" si="28"/>
        <v>844475000</v>
      </c>
      <c r="V84" s="21">
        <f t="shared" si="28"/>
        <v>894150000</v>
      </c>
      <c r="W84" s="21">
        <f t="shared" si="28"/>
        <v>943825000</v>
      </c>
      <c r="X84" s="21">
        <f t="shared" si="28"/>
        <v>993500000</v>
      </c>
    </row>
    <row r="85" spans="2:24">
      <c r="B85" s="88"/>
    </row>
    <row r="86" spans="2:24" s="3" customFormat="1" ht="18">
      <c r="B86" s="5" t="s">
        <v>753</v>
      </c>
    </row>
    <row r="87" spans="2:24">
      <c r="E87" s="1"/>
    </row>
    <row r="88" spans="2:24">
      <c r="E88" s="1" t="s">
        <v>0</v>
      </c>
    </row>
    <row r="89" spans="2:24" ht="15">
      <c r="C89" s="10" t="s">
        <v>161</v>
      </c>
      <c r="D89" s="10" t="s">
        <v>62</v>
      </c>
      <c r="E89" s="10">
        <v>1</v>
      </c>
      <c r="F89" s="10">
        <v>2</v>
      </c>
      <c r="G89" s="10">
        <v>3</v>
      </c>
      <c r="H89" s="10">
        <v>4</v>
      </c>
      <c r="I89" s="10">
        <v>5</v>
      </c>
      <c r="J89" s="10">
        <v>6</v>
      </c>
      <c r="K89" s="10">
        <v>7</v>
      </c>
      <c r="L89" s="10">
        <v>8</v>
      </c>
      <c r="M89" s="10">
        <v>9</v>
      </c>
      <c r="N89" s="10">
        <v>10</v>
      </c>
      <c r="O89" s="10">
        <v>11</v>
      </c>
      <c r="P89" s="10">
        <v>12</v>
      </c>
      <c r="Q89" s="10">
        <v>13</v>
      </c>
      <c r="R89" s="10">
        <v>14</v>
      </c>
      <c r="S89" s="10">
        <v>15</v>
      </c>
      <c r="T89" s="10">
        <v>16</v>
      </c>
      <c r="U89" s="10">
        <v>17</v>
      </c>
      <c r="V89" s="10">
        <v>18</v>
      </c>
      <c r="W89" s="10">
        <v>19</v>
      </c>
      <c r="X89" s="10">
        <v>20</v>
      </c>
    </row>
    <row r="90" spans="2:24" ht="15">
      <c r="B90" s="6" t="s">
        <v>55</v>
      </c>
    </row>
    <row r="91" spans="2:24">
      <c r="B91" s="14" t="s">
        <v>171</v>
      </c>
      <c r="C91" s="29">
        <f>'Masukan - hortikultura'!C83</f>
        <v>50</v>
      </c>
      <c r="D91" s="14" t="s">
        <v>82</v>
      </c>
      <c r="E91" s="14"/>
      <c r="F91" s="14"/>
      <c r="G91" s="14"/>
      <c r="H91" s="14"/>
      <c r="I91" s="14"/>
      <c r="J91" s="14"/>
      <c r="K91" s="14"/>
      <c r="L91" s="14"/>
      <c r="M91" s="14"/>
      <c r="N91" s="14"/>
      <c r="O91" s="14"/>
      <c r="P91" s="14"/>
      <c r="Q91" s="14"/>
      <c r="R91" s="14"/>
      <c r="S91" s="14"/>
      <c r="T91" s="14"/>
      <c r="U91" s="14"/>
      <c r="V91" s="14"/>
      <c r="W91" s="14"/>
      <c r="X91" s="14"/>
    </row>
    <row r="92" spans="2:24">
      <c r="B92" s="14" t="s">
        <v>189</v>
      </c>
      <c r="C92" s="14">
        <f>'Masukan - hortikultura'!C95</f>
        <v>0</v>
      </c>
      <c r="D92" s="14" t="s">
        <v>82</v>
      </c>
      <c r="E92" s="29"/>
      <c r="F92" s="14"/>
      <c r="G92" s="14"/>
      <c r="H92" s="14"/>
      <c r="I92" s="14"/>
      <c r="J92" s="14"/>
      <c r="K92" s="14"/>
      <c r="L92" s="14"/>
      <c r="M92" s="14"/>
      <c r="N92" s="14"/>
      <c r="O92" s="14"/>
      <c r="P92" s="14"/>
      <c r="Q92" s="14"/>
      <c r="R92" s="14"/>
      <c r="S92" s="14"/>
      <c r="T92" s="14"/>
      <c r="U92" s="14"/>
      <c r="V92" s="14"/>
      <c r="W92" s="14"/>
      <c r="X92" s="14"/>
    </row>
    <row r="93" spans="2:24">
      <c r="B93" s="14" t="s">
        <v>314</v>
      </c>
      <c r="C93" s="14"/>
      <c r="D93" s="14" t="s">
        <v>82</v>
      </c>
      <c r="E93" s="19">
        <f>$C$91</f>
        <v>50</v>
      </c>
      <c r="F93" s="19">
        <f t="shared" ref="F93:X93" si="29">$C$91</f>
        <v>50</v>
      </c>
      <c r="G93" s="19">
        <f t="shared" si="29"/>
        <v>50</v>
      </c>
      <c r="H93" s="19">
        <f t="shared" si="29"/>
        <v>50</v>
      </c>
      <c r="I93" s="19">
        <f t="shared" si="29"/>
        <v>50</v>
      </c>
      <c r="J93" s="19">
        <f t="shared" si="29"/>
        <v>50</v>
      </c>
      <c r="K93" s="19">
        <f t="shared" si="29"/>
        <v>50</v>
      </c>
      <c r="L93" s="19">
        <f t="shared" si="29"/>
        <v>50</v>
      </c>
      <c r="M93" s="19">
        <f t="shared" si="29"/>
        <v>50</v>
      </c>
      <c r="N93" s="19">
        <f t="shared" si="29"/>
        <v>50</v>
      </c>
      <c r="O93" s="19">
        <f t="shared" si="29"/>
        <v>50</v>
      </c>
      <c r="P93" s="19">
        <f t="shared" si="29"/>
        <v>50</v>
      </c>
      <c r="Q93" s="19">
        <f t="shared" si="29"/>
        <v>50</v>
      </c>
      <c r="R93" s="19">
        <f t="shared" si="29"/>
        <v>50</v>
      </c>
      <c r="S93" s="19">
        <f t="shared" si="29"/>
        <v>50</v>
      </c>
      <c r="T93" s="19">
        <f t="shared" si="29"/>
        <v>50</v>
      </c>
      <c r="U93" s="19">
        <f t="shared" si="29"/>
        <v>50</v>
      </c>
      <c r="V93" s="19">
        <f t="shared" si="29"/>
        <v>50</v>
      </c>
      <c r="W93" s="19">
        <f t="shared" si="29"/>
        <v>50</v>
      </c>
      <c r="X93" s="19">
        <f t="shared" si="29"/>
        <v>50</v>
      </c>
    </row>
    <row r="94" spans="2:24">
      <c r="B94" s="14" t="s">
        <v>315</v>
      </c>
      <c r="C94" s="14"/>
      <c r="D94" s="14" t="s">
        <v>82</v>
      </c>
      <c r="E94" s="19">
        <f>$C$92</f>
        <v>0</v>
      </c>
      <c r="F94" s="19">
        <f t="shared" ref="F94:X94" si="30">$C$92</f>
        <v>0</v>
      </c>
      <c r="G94" s="19">
        <f t="shared" si="30"/>
        <v>0</v>
      </c>
      <c r="H94" s="19">
        <f t="shared" si="30"/>
        <v>0</v>
      </c>
      <c r="I94" s="19">
        <f t="shared" si="30"/>
        <v>0</v>
      </c>
      <c r="J94" s="19">
        <f t="shared" si="30"/>
        <v>0</v>
      </c>
      <c r="K94" s="19">
        <f t="shared" si="30"/>
        <v>0</v>
      </c>
      <c r="L94" s="19">
        <f t="shared" si="30"/>
        <v>0</v>
      </c>
      <c r="M94" s="19">
        <f t="shared" si="30"/>
        <v>0</v>
      </c>
      <c r="N94" s="19">
        <f t="shared" si="30"/>
        <v>0</v>
      </c>
      <c r="O94" s="19">
        <f t="shared" si="30"/>
        <v>0</v>
      </c>
      <c r="P94" s="19">
        <f t="shared" si="30"/>
        <v>0</v>
      </c>
      <c r="Q94" s="19">
        <f t="shared" si="30"/>
        <v>0</v>
      </c>
      <c r="R94" s="19">
        <f t="shared" si="30"/>
        <v>0</v>
      </c>
      <c r="S94" s="19">
        <f t="shared" si="30"/>
        <v>0</v>
      </c>
      <c r="T94" s="19">
        <f t="shared" si="30"/>
        <v>0</v>
      </c>
      <c r="U94" s="19">
        <f t="shared" si="30"/>
        <v>0</v>
      </c>
      <c r="V94" s="19">
        <f t="shared" si="30"/>
        <v>0</v>
      </c>
      <c r="W94" s="19">
        <f t="shared" si="30"/>
        <v>0</v>
      </c>
      <c r="X94" s="19">
        <f t="shared" si="30"/>
        <v>0</v>
      </c>
    </row>
    <row r="95" spans="2:24">
      <c r="B95" s="14"/>
      <c r="C95" s="14"/>
      <c r="D95" s="14"/>
      <c r="E95" s="14"/>
      <c r="F95" s="14"/>
      <c r="G95" s="14"/>
      <c r="H95" s="14"/>
      <c r="I95" s="14"/>
      <c r="J95" s="14"/>
      <c r="K95" s="14"/>
      <c r="L95" s="14"/>
      <c r="M95" s="14"/>
      <c r="N95" s="14"/>
      <c r="O95" s="14"/>
      <c r="P95" s="14"/>
      <c r="Q95" s="14"/>
      <c r="R95" s="14"/>
      <c r="S95" s="14"/>
      <c r="T95" s="14"/>
      <c r="U95" s="14"/>
      <c r="V95" s="14"/>
      <c r="W95" s="14"/>
      <c r="X95" s="14"/>
    </row>
    <row r="96" spans="2:24">
      <c r="B96" s="14" t="s">
        <v>172</v>
      </c>
      <c r="C96" s="14">
        <f>'Masukan - hortikultura'!C84</f>
        <v>21</v>
      </c>
      <c r="D96" s="14" t="s">
        <v>82</v>
      </c>
      <c r="E96" s="12"/>
      <c r="F96" s="12"/>
      <c r="G96" s="12"/>
      <c r="H96" s="12"/>
      <c r="I96" s="12"/>
      <c r="J96" s="12"/>
      <c r="K96" s="12"/>
      <c r="L96" s="12"/>
      <c r="M96" s="12"/>
      <c r="N96" s="12"/>
      <c r="O96" s="12"/>
      <c r="P96" s="12"/>
      <c r="Q96" s="12"/>
      <c r="R96" s="12"/>
      <c r="S96" s="12"/>
      <c r="T96" s="12"/>
      <c r="U96" s="12"/>
      <c r="V96" s="12"/>
      <c r="W96" s="12"/>
      <c r="X96" s="12"/>
    </row>
    <row r="97" spans="2:24">
      <c r="B97" s="14" t="s">
        <v>190</v>
      </c>
      <c r="C97" s="14">
        <f>'Masukan - hortikultura'!C96</f>
        <v>10</v>
      </c>
      <c r="D97" s="14" t="s">
        <v>82</v>
      </c>
      <c r="E97" s="12"/>
      <c r="F97" s="12"/>
      <c r="G97" s="12"/>
      <c r="H97" s="12"/>
      <c r="I97" s="12"/>
      <c r="J97" s="12"/>
      <c r="K97" s="12"/>
      <c r="L97" s="12"/>
      <c r="M97" s="12"/>
      <c r="N97" s="12"/>
      <c r="O97" s="12"/>
      <c r="P97" s="12"/>
      <c r="Q97" s="12"/>
      <c r="R97" s="12"/>
      <c r="S97" s="12"/>
      <c r="T97" s="12"/>
      <c r="U97" s="12"/>
      <c r="V97" s="12"/>
      <c r="W97" s="12"/>
      <c r="X97" s="12"/>
    </row>
    <row r="98" spans="2:24">
      <c r="B98" s="14" t="s">
        <v>198</v>
      </c>
      <c r="C98" s="14"/>
      <c r="D98" s="14" t="s">
        <v>82</v>
      </c>
      <c r="E98" s="19">
        <f>$C$96</f>
        <v>21</v>
      </c>
      <c r="F98" s="19">
        <f t="shared" ref="F98:X98" si="31">$C$96</f>
        <v>21</v>
      </c>
      <c r="G98" s="19">
        <f t="shared" si="31"/>
        <v>21</v>
      </c>
      <c r="H98" s="19">
        <f t="shared" si="31"/>
        <v>21</v>
      </c>
      <c r="I98" s="19">
        <f t="shared" si="31"/>
        <v>21</v>
      </c>
      <c r="J98" s="19">
        <f t="shared" si="31"/>
        <v>21</v>
      </c>
      <c r="K98" s="19">
        <f t="shared" si="31"/>
        <v>21</v>
      </c>
      <c r="L98" s="19">
        <f t="shared" si="31"/>
        <v>21</v>
      </c>
      <c r="M98" s="19">
        <f t="shared" si="31"/>
        <v>21</v>
      </c>
      <c r="N98" s="19">
        <f t="shared" si="31"/>
        <v>21</v>
      </c>
      <c r="O98" s="19">
        <f t="shared" si="31"/>
        <v>21</v>
      </c>
      <c r="P98" s="19">
        <f t="shared" si="31"/>
        <v>21</v>
      </c>
      <c r="Q98" s="19">
        <f t="shared" si="31"/>
        <v>21</v>
      </c>
      <c r="R98" s="19">
        <f t="shared" si="31"/>
        <v>21</v>
      </c>
      <c r="S98" s="19">
        <f t="shared" si="31"/>
        <v>21</v>
      </c>
      <c r="T98" s="19">
        <f t="shared" si="31"/>
        <v>21</v>
      </c>
      <c r="U98" s="19">
        <f t="shared" si="31"/>
        <v>21</v>
      </c>
      <c r="V98" s="19">
        <f t="shared" si="31"/>
        <v>21</v>
      </c>
      <c r="W98" s="19">
        <f t="shared" si="31"/>
        <v>21</v>
      </c>
      <c r="X98" s="19">
        <f t="shared" si="31"/>
        <v>21</v>
      </c>
    </row>
    <row r="99" spans="2:24">
      <c r="B99" s="14" t="s">
        <v>179</v>
      </c>
      <c r="C99" s="14"/>
      <c r="D99" s="14" t="s">
        <v>82</v>
      </c>
      <c r="E99" s="19">
        <f>$C$97</f>
        <v>10</v>
      </c>
      <c r="F99" s="19">
        <f t="shared" ref="F99:X99" si="32">$C$97</f>
        <v>10</v>
      </c>
      <c r="G99" s="19">
        <f t="shared" si="32"/>
        <v>10</v>
      </c>
      <c r="H99" s="19">
        <f t="shared" si="32"/>
        <v>10</v>
      </c>
      <c r="I99" s="19">
        <f t="shared" si="32"/>
        <v>10</v>
      </c>
      <c r="J99" s="19">
        <f t="shared" si="32"/>
        <v>10</v>
      </c>
      <c r="K99" s="19">
        <f t="shared" si="32"/>
        <v>10</v>
      </c>
      <c r="L99" s="19">
        <f t="shared" si="32"/>
        <v>10</v>
      </c>
      <c r="M99" s="19">
        <f t="shared" si="32"/>
        <v>10</v>
      </c>
      <c r="N99" s="19">
        <f t="shared" si="32"/>
        <v>10</v>
      </c>
      <c r="O99" s="19">
        <f t="shared" si="32"/>
        <v>10</v>
      </c>
      <c r="P99" s="19">
        <f t="shared" si="32"/>
        <v>10</v>
      </c>
      <c r="Q99" s="19">
        <f t="shared" si="32"/>
        <v>10</v>
      </c>
      <c r="R99" s="19">
        <f t="shared" si="32"/>
        <v>10</v>
      </c>
      <c r="S99" s="19">
        <f t="shared" si="32"/>
        <v>10</v>
      </c>
      <c r="T99" s="19">
        <f t="shared" si="32"/>
        <v>10</v>
      </c>
      <c r="U99" s="19">
        <f t="shared" si="32"/>
        <v>10</v>
      </c>
      <c r="V99" s="19">
        <f t="shared" si="32"/>
        <v>10</v>
      </c>
      <c r="W99" s="19">
        <f t="shared" si="32"/>
        <v>10</v>
      </c>
      <c r="X99" s="19">
        <f t="shared" si="32"/>
        <v>10</v>
      </c>
    </row>
    <row r="100" spans="2:24">
      <c r="B100" s="14"/>
      <c r="C100" s="14"/>
      <c r="D100" s="14"/>
      <c r="E100" s="19"/>
      <c r="F100" s="19"/>
      <c r="G100" s="19"/>
      <c r="H100" s="19"/>
      <c r="I100" s="19"/>
      <c r="J100" s="19"/>
      <c r="K100" s="19"/>
      <c r="L100" s="19"/>
      <c r="M100" s="19"/>
      <c r="N100" s="19"/>
      <c r="O100" s="19"/>
      <c r="P100" s="19"/>
      <c r="Q100" s="19"/>
      <c r="R100" s="19"/>
      <c r="S100" s="19"/>
      <c r="T100" s="19"/>
      <c r="U100" s="19"/>
      <c r="V100" s="19"/>
      <c r="W100" s="19"/>
      <c r="X100" s="19"/>
    </row>
    <row r="101" spans="2:24">
      <c r="B101" s="14" t="s">
        <v>187</v>
      </c>
      <c r="C101" s="14">
        <f>'Masukan - hortikultura'!C85</f>
        <v>1</v>
      </c>
      <c r="D101" s="14" t="s">
        <v>82</v>
      </c>
      <c r="E101" s="19"/>
      <c r="F101" s="19"/>
      <c r="G101" s="19"/>
      <c r="H101" s="19"/>
      <c r="I101" s="19"/>
      <c r="J101" s="19"/>
      <c r="K101" s="19"/>
      <c r="L101" s="19"/>
      <c r="M101" s="19"/>
      <c r="N101" s="19"/>
      <c r="O101" s="19"/>
      <c r="P101" s="19"/>
      <c r="Q101" s="19"/>
      <c r="R101" s="19"/>
      <c r="S101" s="19"/>
      <c r="T101" s="19"/>
      <c r="U101" s="19"/>
      <c r="V101" s="19"/>
      <c r="W101" s="19"/>
      <c r="X101" s="19"/>
    </row>
    <row r="102" spans="2:24">
      <c r="B102" s="14" t="s">
        <v>191</v>
      </c>
      <c r="C102" s="14">
        <f>'Masukan - hortikultura'!C97</f>
        <v>0</v>
      </c>
      <c r="D102" s="14" t="s">
        <v>82</v>
      </c>
      <c r="E102" s="19"/>
      <c r="F102" s="19"/>
      <c r="G102" s="19"/>
      <c r="H102" s="19"/>
      <c r="I102" s="19"/>
      <c r="J102" s="19"/>
      <c r="K102" s="19"/>
      <c r="L102" s="19"/>
      <c r="M102" s="19"/>
      <c r="N102" s="19"/>
      <c r="O102" s="19"/>
      <c r="P102" s="19"/>
      <c r="Q102" s="19"/>
      <c r="R102" s="19"/>
      <c r="S102" s="19"/>
      <c r="T102" s="19"/>
      <c r="U102" s="19"/>
      <c r="V102" s="19"/>
      <c r="W102" s="19"/>
      <c r="X102" s="19"/>
    </row>
    <row r="103" spans="2:24">
      <c r="B103" s="14" t="s">
        <v>188</v>
      </c>
      <c r="C103" s="14"/>
      <c r="D103" s="14" t="s">
        <v>82</v>
      </c>
      <c r="E103" s="19">
        <f>$C$101</f>
        <v>1</v>
      </c>
      <c r="F103" s="19">
        <f t="shared" ref="F103:X103" si="33">$C$101</f>
        <v>1</v>
      </c>
      <c r="G103" s="19">
        <f t="shared" si="33"/>
        <v>1</v>
      </c>
      <c r="H103" s="19">
        <f t="shared" si="33"/>
        <v>1</v>
      </c>
      <c r="I103" s="19">
        <f t="shared" si="33"/>
        <v>1</v>
      </c>
      <c r="J103" s="19">
        <f t="shared" si="33"/>
        <v>1</v>
      </c>
      <c r="K103" s="19">
        <f t="shared" si="33"/>
        <v>1</v>
      </c>
      <c r="L103" s="19">
        <f t="shared" si="33"/>
        <v>1</v>
      </c>
      <c r="M103" s="19">
        <f t="shared" si="33"/>
        <v>1</v>
      </c>
      <c r="N103" s="19">
        <f t="shared" si="33"/>
        <v>1</v>
      </c>
      <c r="O103" s="19">
        <f t="shared" si="33"/>
        <v>1</v>
      </c>
      <c r="P103" s="19">
        <f t="shared" si="33"/>
        <v>1</v>
      </c>
      <c r="Q103" s="19">
        <f t="shared" si="33"/>
        <v>1</v>
      </c>
      <c r="R103" s="19">
        <f t="shared" si="33"/>
        <v>1</v>
      </c>
      <c r="S103" s="19">
        <f t="shared" si="33"/>
        <v>1</v>
      </c>
      <c r="T103" s="19">
        <f t="shared" si="33"/>
        <v>1</v>
      </c>
      <c r="U103" s="19">
        <f t="shared" si="33"/>
        <v>1</v>
      </c>
      <c r="V103" s="19">
        <f t="shared" si="33"/>
        <v>1</v>
      </c>
      <c r="W103" s="19">
        <f t="shared" si="33"/>
        <v>1</v>
      </c>
      <c r="X103" s="19">
        <f t="shared" si="33"/>
        <v>1</v>
      </c>
    </row>
    <row r="104" spans="2:24">
      <c r="B104" s="14" t="s">
        <v>199</v>
      </c>
      <c r="C104" s="14"/>
      <c r="D104" s="14" t="s">
        <v>82</v>
      </c>
      <c r="E104" s="19">
        <f>$C$102</f>
        <v>0</v>
      </c>
      <c r="F104" s="19">
        <f t="shared" ref="F104:X104" si="34">$C$102</f>
        <v>0</v>
      </c>
      <c r="G104" s="19">
        <f t="shared" si="34"/>
        <v>0</v>
      </c>
      <c r="H104" s="19">
        <f t="shared" si="34"/>
        <v>0</v>
      </c>
      <c r="I104" s="19">
        <f t="shared" si="34"/>
        <v>0</v>
      </c>
      <c r="J104" s="19">
        <f t="shared" si="34"/>
        <v>0</v>
      </c>
      <c r="K104" s="19">
        <f t="shared" si="34"/>
        <v>0</v>
      </c>
      <c r="L104" s="19">
        <f t="shared" si="34"/>
        <v>0</v>
      </c>
      <c r="M104" s="19">
        <f t="shared" si="34"/>
        <v>0</v>
      </c>
      <c r="N104" s="19">
        <f t="shared" si="34"/>
        <v>0</v>
      </c>
      <c r="O104" s="19">
        <f t="shared" si="34"/>
        <v>0</v>
      </c>
      <c r="P104" s="19">
        <f t="shared" si="34"/>
        <v>0</v>
      </c>
      <c r="Q104" s="19">
        <f t="shared" si="34"/>
        <v>0</v>
      </c>
      <c r="R104" s="19">
        <f t="shared" si="34"/>
        <v>0</v>
      </c>
      <c r="S104" s="19">
        <f t="shared" si="34"/>
        <v>0</v>
      </c>
      <c r="T104" s="19">
        <f t="shared" si="34"/>
        <v>0</v>
      </c>
      <c r="U104" s="19">
        <f t="shared" si="34"/>
        <v>0</v>
      </c>
      <c r="V104" s="19">
        <f t="shared" si="34"/>
        <v>0</v>
      </c>
      <c r="W104" s="19">
        <f t="shared" si="34"/>
        <v>0</v>
      </c>
      <c r="X104" s="19">
        <f t="shared" si="34"/>
        <v>0</v>
      </c>
    </row>
    <row r="105" spans="2:24">
      <c r="B105" s="14"/>
      <c r="C105" s="14"/>
      <c r="D105" s="14"/>
      <c r="E105" s="19"/>
      <c r="F105" s="19"/>
      <c r="G105" s="19"/>
      <c r="H105" s="19"/>
      <c r="I105" s="19"/>
      <c r="J105" s="19"/>
      <c r="K105" s="19"/>
      <c r="L105" s="19"/>
      <c r="M105" s="19"/>
      <c r="N105" s="19"/>
      <c r="O105" s="19"/>
      <c r="P105" s="19"/>
      <c r="Q105" s="19"/>
      <c r="R105" s="19"/>
      <c r="S105" s="19"/>
      <c r="T105" s="19"/>
      <c r="U105" s="19"/>
      <c r="V105" s="19"/>
      <c r="W105" s="19"/>
      <c r="X105" s="19"/>
    </row>
    <row r="106" spans="2:24">
      <c r="B106" s="14" t="s">
        <v>173</v>
      </c>
      <c r="C106" s="14">
        <f>'Masukan - hortikultura'!C86</f>
        <v>31</v>
      </c>
      <c r="D106" s="14" t="s">
        <v>82</v>
      </c>
      <c r="E106" s="19"/>
      <c r="F106" s="19"/>
      <c r="G106" s="19"/>
      <c r="H106" s="19"/>
      <c r="I106" s="19"/>
      <c r="J106" s="19"/>
      <c r="K106" s="19"/>
      <c r="L106" s="19"/>
      <c r="M106" s="19"/>
      <c r="N106" s="19"/>
      <c r="O106" s="19"/>
      <c r="P106" s="19"/>
      <c r="Q106" s="19"/>
      <c r="R106" s="19"/>
      <c r="S106" s="19"/>
      <c r="T106" s="19"/>
      <c r="U106" s="19"/>
      <c r="V106" s="19"/>
      <c r="W106" s="19"/>
      <c r="X106" s="19"/>
    </row>
    <row r="107" spans="2:24">
      <c r="B107" s="14" t="s">
        <v>192</v>
      </c>
      <c r="C107" s="14">
        <f>'Masukan - hortikultura'!C98</f>
        <v>16</v>
      </c>
      <c r="D107" s="14" t="s">
        <v>82</v>
      </c>
      <c r="E107" s="19"/>
      <c r="F107" s="19"/>
      <c r="G107" s="19"/>
      <c r="H107" s="19"/>
      <c r="I107" s="19"/>
      <c r="J107" s="19"/>
      <c r="K107" s="19"/>
      <c r="L107" s="19"/>
      <c r="M107" s="19"/>
      <c r="N107" s="19"/>
      <c r="O107" s="19"/>
      <c r="P107" s="19"/>
      <c r="Q107" s="19"/>
      <c r="R107" s="19"/>
      <c r="S107" s="19"/>
      <c r="T107" s="19"/>
      <c r="U107" s="19"/>
      <c r="V107" s="19"/>
      <c r="W107" s="19"/>
      <c r="X107" s="19"/>
    </row>
    <row r="108" spans="2:24">
      <c r="B108" s="14" t="s">
        <v>180</v>
      </c>
      <c r="C108" s="14"/>
      <c r="D108" s="14" t="s">
        <v>82</v>
      </c>
      <c r="E108" s="19">
        <f>$C$106</f>
        <v>31</v>
      </c>
      <c r="F108" s="19">
        <f t="shared" ref="F108:X108" si="35">$C$106</f>
        <v>31</v>
      </c>
      <c r="G108" s="19">
        <f t="shared" si="35"/>
        <v>31</v>
      </c>
      <c r="H108" s="19">
        <f t="shared" si="35"/>
        <v>31</v>
      </c>
      <c r="I108" s="19">
        <f t="shared" si="35"/>
        <v>31</v>
      </c>
      <c r="J108" s="19">
        <f t="shared" si="35"/>
        <v>31</v>
      </c>
      <c r="K108" s="19">
        <f t="shared" si="35"/>
        <v>31</v>
      </c>
      <c r="L108" s="19">
        <f t="shared" si="35"/>
        <v>31</v>
      </c>
      <c r="M108" s="19">
        <f t="shared" si="35"/>
        <v>31</v>
      </c>
      <c r="N108" s="19">
        <f t="shared" si="35"/>
        <v>31</v>
      </c>
      <c r="O108" s="19">
        <f t="shared" si="35"/>
        <v>31</v>
      </c>
      <c r="P108" s="19">
        <f t="shared" si="35"/>
        <v>31</v>
      </c>
      <c r="Q108" s="19">
        <f t="shared" si="35"/>
        <v>31</v>
      </c>
      <c r="R108" s="19">
        <f t="shared" si="35"/>
        <v>31</v>
      </c>
      <c r="S108" s="19">
        <f t="shared" si="35"/>
        <v>31</v>
      </c>
      <c r="T108" s="19">
        <f t="shared" si="35"/>
        <v>31</v>
      </c>
      <c r="U108" s="19">
        <f t="shared" si="35"/>
        <v>31</v>
      </c>
      <c r="V108" s="19">
        <f t="shared" si="35"/>
        <v>31</v>
      </c>
      <c r="W108" s="19">
        <f t="shared" si="35"/>
        <v>31</v>
      </c>
      <c r="X108" s="19">
        <f t="shared" si="35"/>
        <v>31</v>
      </c>
    </row>
    <row r="109" spans="2:24">
      <c r="B109" s="14" t="s">
        <v>200</v>
      </c>
      <c r="C109" s="14"/>
      <c r="D109" s="14" t="s">
        <v>82</v>
      </c>
      <c r="E109" s="19">
        <f>$C$107</f>
        <v>16</v>
      </c>
      <c r="F109" s="19">
        <f t="shared" ref="F109:X109" si="36">$C$107</f>
        <v>16</v>
      </c>
      <c r="G109" s="19">
        <f t="shared" si="36"/>
        <v>16</v>
      </c>
      <c r="H109" s="19">
        <f t="shared" si="36"/>
        <v>16</v>
      </c>
      <c r="I109" s="19">
        <f t="shared" si="36"/>
        <v>16</v>
      </c>
      <c r="J109" s="19">
        <f t="shared" si="36"/>
        <v>16</v>
      </c>
      <c r="K109" s="19">
        <f t="shared" si="36"/>
        <v>16</v>
      </c>
      <c r="L109" s="19">
        <f t="shared" si="36"/>
        <v>16</v>
      </c>
      <c r="M109" s="19">
        <f t="shared" si="36"/>
        <v>16</v>
      </c>
      <c r="N109" s="19">
        <f t="shared" si="36"/>
        <v>16</v>
      </c>
      <c r="O109" s="19">
        <f t="shared" si="36"/>
        <v>16</v>
      </c>
      <c r="P109" s="19">
        <f t="shared" si="36"/>
        <v>16</v>
      </c>
      <c r="Q109" s="19">
        <f t="shared" si="36"/>
        <v>16</v>
      </c>
      <c r="R109" s="19">
        <f t="shared" si="36"/>
        <v>16</v>
      </c>
      <c r="S109" s="19">
        <f t="shared" si="36"/>
        <v>16</v>
      </c>
      <c r="T109" s="19">
        <f t="shared" si="36"/>
        <v>16</v>
      </c>
      <c r="U109" s="19">
        <f t="shared" si="36"/>
        <v>16</v>
      </c>
      <c r="V109" s="19">
        <f t="shared" si="36"/>
        <v>16</v>
      </c>
      <c r="W109" s="19">
        <f t="shared" si="36"/>
        <v>16</v>
      </c>
      <c r="X109" s="19">
        <f t="shared" si="36"/>
        <v>16</v>
      </c>
    </row>
    <row r="110" spans="2:24">
      <c r="B110" s="14"/>
      <c r="C110" s="14"/>
      <c r="D110" s="14"/>
      <c r="E110" s="19"/>
      <c r="F110" s="19"/>
      <c r="G110" s="19"/>
      <c r="H110" s="19"/>
      <c r="I110" s="19"/>
      <c r="J110" s="19"/>
      <c r="K110" s="19"/>
      <c r="L110" s="19"/>
      <c r="M110" s="19"/>
      <c r="N110" s="19"/>
      <c r="O110" s="19"/>
      <c r="P110" s="19"/>
      <c r="Q110" s="19"/>
      <c r="R110" s="19"/>
      <c r="S110" s="19"/>
      <c r="T110" s="19"/>
      <c r="U110" s="19"/>
      <c r="V110" s="19"/>
      <c r="W110" s="19"/>
      <c r="X110" s="19"/>
    </row>
    <row r="111" spans="2:24">
      <c r="B111" s="14" t="s">
        <v>174</v>
      </c>
      <c r="C111" s="14">
        <f>'Masukan - hortikultura'!C87</f>
        <v>25</v>
      </c>
      <c r="D111" s="14" t="s">
        <v>82</v>
      </c>
      <c r="E111" s="19"/>
      <c r="F111" s="19"/>
      <c r="G111" s="19"/>
      <c r="H111" s="19"/>
      <c r="I111" s="19"/>
      <c r="J111" s="19"/>
      <c r="K111" s="19"/>
      <c r="L111" s="19"/>
      <c r="M111" s="19"/>
      <c r="N111" s="19"/>
      <c r="O111" s="19"/>
      <c r="P111" s="19"/>
      <c r="Q111" s="19"/>
      <c r="R111" s="19"/>
      <c r="S111" s="19"/>
      <c r="T111" s="19"/>
      <c r="U111" s="19"/>
      <c r="V111" s="19"/>
      <c r="W111" s="19"/>
      <c r="X111" s="19"/>
    </row>
    <row r="112" spans="2:24">
      <c r="B112" s="14" t="s">
        <v>193</v>
      </c>
      <c r="C112" s="14">
        <f>'Masukan - hortikultura'!C99</f>
        <v>10</v>
      </c>
      <c r="D112" s="14" t="s">
        <v>82</v>
      </c>
      <c r="E112" s="19"/>
      <c r="F112" s="19"/>
      <c r="G112" s="19"/>
      <c r="H112" s="19"/>
      <c r="I112" s="19"/>
      <c r="J112" s="19"/>
      <c r="K112" s="19"/>
      <c r="L112" s="19"/>
      <c r="M112" s="19"/>
      <c r="N112" s="19"/>
      <c r="O112" s="19"/>
      <c r="P112" s="19"/>
      <c r="Q112" s="19"/>
      <c r="R112" s="19"/>
      <c r="S112" s="19"/>
      <c r="T112" s="19"/>
      <c r="U112" s="19"/>
      <c r="V112" s="19"/>
      <c r="W112" s="19"/>
      <c r="X112" s="19"/>
    </row>
    <row r="113" spans="2:24">
      <c r="B113" s="14" t="s">
        <v>181</v>
      </c>
      <c r="C113" s="14"/>
      <c r="D113" s="14" t="s">
        <v>82</v>
      </c>
      <c r="E113" s="19">
        <f>$C$111</f>
        <v>25</v>
      </c>
      <c r="F113" s="19">
        <f t="shared" ref="F113:X113" si="37">$C$111</f>
        <v>25</v>
      </c>
      <c r="G113" s="19">
        <f t="shared" si="37"/>
        <v>25</v>
      </c>
      <c r="H113" s="19">
        <f t="shared" si="37"/>
        <v>25</v>
      </c>
      <c r="I113" s="19">
        <f t="shared" si="37"/>
        <v>25</v>
      </c>
      <c r="J113" s="19">
        <f t="shared" si="37"/>
        <v>25</v>
      </c>
      <c r="K113" s="19">
        <f t="shared" si="37"/>
        <v>25</v>
      </c>
      <c r="L113" s="19">
        <f t="shared" si="37"/>
        <v>25</v>
      </c>
      <c r="M113" s="19">
        <f t="shared" si="37"/>
        <v>25</v>
      </c>
      <c r="N113" s="19">
        <f t="shared" si="37"/>
        <v>25</v>
      </c>
      <c r="O113" s="19">
        <f t="shared" si="37"/>
        <v>25</v>
      </c>
      <c r="P113" s="19">
        <f t="shared" si="37"/>
        <v>25</v>
      </c>
      <c r="Q113" s="19">
        <f t="shared" si="37"/>
        <v>25</v>
      </c>
      <c r="R113" s="19">
        <f t="shared" si="37"/>
        <v>25</v>
      </c>
      <c r="S113" s="19">
        <f t="shared" si="37"/>
        <v>25</v>
      </c>
      <c r="T113" s="19">
        <f t="shared" si="37"/>
        <v>25</v>
      </c>
      <c r="U113" s="19">
        <f t="shared" si="37"/>
        <v>25</v>
      </c>
      <c r="V113" s="19">
        <f t="shared" si="37"/>
        <v>25</v>
      </c>
      <c r="W113" s="19">
        <f t="shared" si="37"/>
        <v>25</v>
      </c>
      <c r="X113" s="19">
        <f t="shared" si="37"/>
        <v>25</v>
      </c>
    </row>
    <row r="114" spans="2:24">
      <c r="B114" s="14" t="s">
        <v>201</v>
      </c>
      <c r="C114" s="14"/>
      <c r="D114" s="14" t="s">
        <v>82</v>
      </c>
      <c r="E114" s="19">
        <f>$C$112</f>
        <v>10</v>
      </c>
      <c r="F114" s="19">
        <f t="shared" ref="F114:X114" si="38">$C$112</f>
        <v>10</v>
      </c>
      <c r="G114" s="19">
        <f t="shared" si="38"/>
        <v>10</v>
      </c>
      <c r="H114" s="19">
        <f t="shared" si="38"/>
        <v>10</v>
      </c>
      <c r="I114" s="19">
        <f t="shared" si="38"/>
        <v>10</v>
      </c>
      <c r="J114" s="19">
        <f t="shared" si="38"/>
        <v>10</v>
      </c>
      <c r="K114" s="19">
        <f t="shared" si="38"/>
        <v>10</v>
      </c>
      <c r="L114" s="19">
        <f t="shared" si="38"/>
        <v>10</v>
      </c>
      <c r="M114" s="19">
        <f t="shared" si="38"/>
        <v>10</v>
      </c>
      <c r="N114" s="19">
        <f t="shared" si="38"/>
        <v>10</v>
      </c>
      <c r="O114" s="19">
        <f t="shared" si="38"/>
        <v>10</v>
      </c>
      <c r="P114" s="19">
        <f t="shared" si="38"/>
        <v>10</v>
      </c>
      <c r="Q114" s="19">
        <f t="shared" si="38"/>
        <v>10</v>
      </c>
      <c r="R114" s="19">
        <f t="shared" si="38"/>
        <v>10</v>
      </c>
      <c r="S114" s="19">
        <f t="shared" si="38"/>
        <v>10</v>
      </c>
      <c r="T114" s="19">
        <f t="shared" si="38"/>
        <v>10</v>
      </c>
      <c r="U114" s="19">
        <f t="shared" si="38"/>
        <v>10</v>
      </c>
      <c r="V114" s="19">
        <f t="shared" si="38"/>
        <v>10</v>
      </c>
      <c r="W114" s="19">
        <f t="shared" si="38"/>
        <v>10</v>
      </c>
      <c r="X114" s="19">
        <f t="shared" si="38"/>
        <v>10</v>
      </c>
    </row>
    <row r="115" spans="2:24">
      <c r="B115" s="14"/>
      <c r="C115" s="14"/>
      <c r="D115" s="14"/>
      <c r="E115" s="19"/>
      <c r="F115" s="19"/>
      <c r="G115" s="19"/>
      <c r="H115" s="19"/>
      <c r="I115" s="19"/>
      <c r="J115" s="19"/>
      <c r="K115" s="19"/>
      <c r="L115" s="19"/>
      <c r="M115" s="19"/>
      <c r="N115" s="19"/>
      <c r="O115" s="19"/>
      <c r="P115" s="19"/>
      <c r="Q115" s="19"/>
      <c r="R115" s="19"/>
      <c r="S115" s="19"/>
      <c r="T115" s="19"/>
      <c r="U115" s="19"/>
      <c r="V115" s="19"/>
      <c r="W115" s="19"/>
      <c r="X115" s="19"/>
    </row>
    <row r="116" spans="2:24">
      <c r="B116" s="14" t="s">
        <v>175</v>
      </c>
      <c r="C116" s="29">
        <f>'Masukan - hortikultura'!C88</f>
        <v>31</v>
      </c>
      <c r="D116" s="14" t="s">
        <v>82</v>
      </c>
      <c r="E116" s="19"/>
      <c r="F116" s="19"/>
      <c r="G116" s="19"/>
      <c r="H116" s="19"/>
      <c r="I116" s="19"/>
      <c r="J116" s="19"/>
      <c r="K116" s="19"/>
      <c r="L116" s="19"/>
      <c r="M116" s="19"/>
      <c r="N116" s="19"/>
      <c r="O116" s="19"/>
      <c r="P116" s="19"/>
      <c r="Q116" s="19"/>
      <c r="R116" s="19"/>
      <c r="S116" s="19"/>
      <c r="T116" s="19"/>
      <c r="U116" s="19"/>
      <c r="V116" s="19"/>
      <c r="W116" s="19"/>
      <c r="X116" s="19"/>
    </row>
    <row r="117" spans="2:24">
      <c r="B117" s="14" t="s">
        <v>194</v>
      </c>
      <c r="C117" s="14">
        <f>'Masukan - hortikultura'!C100</f>
        <v>0</v>
      </c>
      <c r="D117" s="14" t="s">
        <v>82</v>
      </c>
      <c r="E117" s="19"/>
      <c r="F117" s="19"/>
      <c r="G117" s="19"/>
      <c r="H117" s="19"/>
      <c r="I117" s="19"/>
      <c r="J117" s="19"/>
      <c r="K117" s="19"/>
      <c r="L117" s="19"/>
      <c r="M117" s="19"/>
      <c r="N117" s="19"/>
      <c r="O117" s="19"/>
      <c r="P117" s="19"/>
      <c r="Q117" s="19"/>
      <c r="R117" s="19"/>
      <c r="S117" s="19"/>
      <c r="T117" s="19"/>
      <c r="U117" s="19"/>
      <c r="V117" s="19"/>
      <c r="W117" s="19"/>
      <c r="X117" s="19"/>
    </row>
    <row r="118" spans="2:24">
      <c r="B118" s="14" t="s">
        <v>182</v>
      </c>
      <c r="C118" s="14"/>
      <c r="D118" s="14" t="s">
        <v>82</v>
      </c>
      <c r="E118" s="19">
        <f>$C$116</f>
        <v>31</v>
      </c>
      <c r="F118" s="19">
        <f t="shared" ref="F118:X118" si="39">$C$116</f>
        <v>31</v>
      </c>
      <c r="G118" s="19">
        <f t="shared" si="39"/>
        <v>31</v>
      </c>
      <c r="H118" s="19">
        <f t="shared" si="39"/>
        <v>31</v>
      </c>
      <c r="I118" s="19">
        <f t="shared" si="39"/>
        <v>31</v>
      </c>
      <c r="J118" s="19">
        <f t="shared" si="39"/>
        <v>31</v>
      </c>
      <c r="K118" s="19">
        <f t="shared" si="39"/>
        <v>31</v>
      </c>
      <c r="L118" s="19">
        <f t="shared" si="39"/>
        <v>31</v>
      </c>
      <c r="M118" s="19">
        <f t="shared" si="39"/>
        <v>31</v>
      </c>
      <c r="N118" s="19">
        <f t="shared" si="39"/>
        <v>31</v>
      </c>
      <c r="O118" s="19">
        <f t="shared" si="39"/>
        <v>31</v>
      </c>
      <c r="P118" s="19">
        <f t="shared" si="39"/>
        <v>31</v>
      </c>
      <c r="Q118" s="19">
        <f t="shared" si="39"/>
        <v>31</v>
      </c>
      <c r="R118" s="19">
        <f t="shared" si="39"/>
        <v>31</v>
      </c>
      <c r="S118" s="19">
        <f t="shared" si="39"/>
        <v>31</v>
      </c>
      <c r="T118" s="19">
        <f t="shared" si="39"/>
        <v>31</v>
      </c>
      <c r="U118" s="19">
        <f t="shared" si="39"/>
        <v>31</v>
      </c>
      <c r="V118" s="19">
        <f t="shared" si="39"/>
        <v>31</v>
      </c>
      <c r="W118" s="19">
        <f t="shared" si="39"/>
        <v>31</v>
      </c>
      <c r="X118" s="19">
        <f t="shared" si="39"/>
        <v>31</v>
      </c>
    </row>
    <row r="119" spans="2:24">
      <c r="B119" s="14" t="s">
        <v>202</v>
      </c>
      <c r="C119" s="14"/>
      <c r="D119" s="14" t="s">
        <v>82</v>
      </c>
      <c r="E119" s="19">
        <f>$C$117</f>
        <v>0</v>
      </c>
      <c r="F119" s="19">
        <f t="shared" ref="F119:X119" si="40">$C$117</f>
        <v>0</v>
      </c>
      <c r="G119" s="19">
        <f t="shared" si="40"/>
        <v>0</v>
      </c>
      <c r="H119" s="19">
        <f t="shared" si="40"/>
        <v>0</v>
      </c>
      <c r="I119" s="19">
        <f t="shared" si="40"/>
        <v>0</v>
      </c>
      <c r="J119" s="19">
        <f t="shared" si="40"/>
        <v>0</v>
      </c>
      <c r="K119" s="19">
        <f t="shared" si="40"/>
        <v>0</v>
      </c>
      <c r="L119" s="19">
        <f t="shared" si="40"/>
        <v>0</v>
      </c>
      <c r="M119" s="19">
        <f t="shared" si="40"/>
        <v>0</v>
      </c>
      <c r="N119" s="19">
        <f t="shared" si="40"/>
        <v>0</v>
      </c>
      <c r="O119" s="19">
        <f t="shared" si="40"/>
        <v>0</v>
      </c>
      <c r="P119" s="19">
        <f t="shared" si="40"/>
        <v>0</v>
      </c>
      <c r="Q119" s="19">
        <f t="shared" si="40"/>
        <v>0</v>
      </c>
      <c r="R119" s="19">
        <f t="shared" si="40"/>
        <v>0</v>
      </c>
      <c r="S119" s="19">
        <f t="shared" si="40"/>
        <v>0</v>
      </c>
      <c r="T119" s="19">
        <f t="shared" si="40"/>
        <v>0</v>
      </c>
      <c r="U119" s="19">
        <f t="shared" si="40"/>
        <v>0</v>
      </c>
      <c r="V119" s="19">
        <f t="shared" si="40"/>
        <v>0</v>
      </c>
      <c r="W119" s="19">
        <f t="shared" si="40"/>
        <v>0</v>
      </c>
      <c r="X119" s="19">
        <f t="shared" si="40"/>
        <v>0</v>
      </c>
    </row>
    <row r="120" spans="2:24">
      <c r="B120" s="14"/>
      <c r="C120" s="14"/>
      <c r="D120" s="14"/>
      <c r="E120" s="19"/>
      <c r="F120" s="19"/>
      <c r="G120" s="19"/>
      <c r="H120" s="19"/>
      <c r="I120" s="19"/>
      <c r="J120" s="19"/>
      <c r="K120" s="19"/>
      <c r="L120" s="19"/>
      <c r="M120" s="19"/>
      <c r="N120" s="19"/>
      <c r="O120" s="19"/>
      <c r="P120" s="19"/>
      <c r="Q120" s="19"/>
      <c r="R120" s="19"/>
      <c r="S120" s="19"/>
      <c r="T120" s="19"/>
      <c r="U120" s="19"/>
      <c r="V120" s="19"/>
      <c r="W120" s="19"/>
      <c r="X120" s="19"/>
    </row>
    <row r="121" spans="2:24">
      <c r="B121" s="14" t="s">
        <v>205</v>
      </c>
      <c r="C121" s="29">
        <f>'Masukan - hortikultura'!C89</f>
        <v>0</v>
      </c>
      <c r="D121" s="14" t="s">
        <v>82</v>
      </c>
      <c r="E121" s="19"/>
      <c r="F121" s="19"/>
      <c r="G121" s="19"/>
      <c r="H121" s="19"/>
      <c r="I121" s="19"/>
      <c r="J121" s="19"/>
      <c r="K121" s="19"/>
      <c r="L121" s="19"/>
      <c r="M121" s="19"/>
      <c r="N121" s="19"/>
      <c r="O121" s="19"/>
      <c r="P121" s="19"/>
      <c r="Q121" s="19"/>
      <c r="R121" s="19"/>
      <c r="S121" s="19"/>
      <c r="T121" s="19"/>
      <c r="U121" s="19"/>
      <c r="V121" s="19"/>
      <c r="W121" s="19"/>
      <c r="X121" s="19"/>
    </row>
    <row r="122" spans="2:24">
      <c r="B122" s="14" t="s">
        <v>206</v>
      </c>
      <c r="C122" s="14">
        <f>'Masukan - hortikultura'!C101</f>
        <v>0</v>
      </c>
      <c r="D122" s="14" t="s">
        <v>82</v>
      </c>
      <c r="E122" s="19"/>
      <c r="F122" s="19"/>
      <c r="G122" s="19"/>
      <c r="H122" s="19"/>
      <c r="I122" s="19"/>
      <c r="J122" s="19"/>
      <c r="K122" s="19"/>
      <c r="L122" s="19"/>
      <c r="M122" s="19"/>
      <c r="N122" s="19"/>
      <c r="O122" s="19"/>
      <c r="P122" s="19"/>
      <c r="Q122" s="19"/>
      <c r="R122" s="19"/>
      <c r="S122" s="19"/>
      <c r="T122" s="19"/>
      <c r="U122" s="19"/>
      <c r="V122" s="19"/>
      <c r="W122" s="19"/>
      <c r="X122" s="19"/>
    </row>
    <row r="123" spans="2:24">
      <c r="B123" s="14" t="s">
        <v>207</v>
      </c>
      <c r="C123" s="14"/>
      <c r="D123" s="14" t="s">
        <v>82</v>
      </c>
      <c r="E123" s="19">
        <f>$C$121</f>
        <v>0</v>
      </c>
      <c r="F123" s="19">
        <f t="shared" ref="F123:X123" si="41">$C$121</f>
        <v>0</v>
      </c>
      <c r="G123" s="19">
        <f t="shared" si="41"/>
        <v>0</v>
      </c>
      <c r="H123" s="19">
        <f t="shared" si="41"/>
        <v>0</v>
      </c>
      <c r="I123" s="19">
        <f t="shared" si="41"/>
        <v>0</v>
      </c>
      <c r="J123" s="19">
        <f t="shared" si="41"/>
        <v>0</v>
      </c>
      <c r="K123" s="19">
        <f t="shared" si="41"/>
        <v>0</v>
      </c>
      <c r="L123" s="19">
        <f t="shared" si="41"/>
        <v>0</v>
      </c>
      <c r="M123" s="19">
        <f t="shared" si="41"/>
        <v>0</v>
      </c>
      <c r="N123" s="19">
        <f t="shared" si="41"/>
        <v>0</v>
      </c>
      <c r="O123" s="19">
        <f t="shared" si="41"/>
        <v>0</v>
      </c>
      <c r="P123" s="19">
        <f t="shared" si="41"/>
        <v>0</v>
      </c>
      <c r="Q123" s="19">
        <f t="shared" si="41"/>
        <v>0</v>
      </c>
      <c r="R123" s="19">
        <f t="shared" si="41"/>
        <v>0</v>
      </c>
      <c r="S123" s="19">
        <f t="shared" si="41"/>
        <v>0</v>
      </c>
      <c r="T123" s="19">
        <f t="shared" si="41"/>
        <v>0</v>
      </c>
      <c r="U123" s="19">
        <f t="shared" si="41"/>
        <v>0</v>
      </c>
      <c r="V123" s="19">
        <f t="shared" si="41"/>
        <v>0</v>
      </c>
      <c r="W123" s="19">
        <f t="shared" si="41"/>
        <v>0</v>
      </c>
      <c r="X123" s="19">
        <f t="shared" si="41"/>
        <v>0</v>
      </c>
    </row>
    <row r="124" spans="2:24">
      <c r="B124" s="14" t="s">
        <v>208</v>
      </c>
      <c r="C124" s="14"/>
      <c r="D124" s="14" t="s">
        <v>82</v>
      </c>
      <c r="E124" s="19">
        <f>$C$122</f>
        <v>0</v>
      </c>
      <c r="F124" s="19">
        <f t="shared" ref="F124:X124" si="42">$C$122</f>
        <v>0</v>
      </c>
      <c r="G124" s="19">
        <f t="shared" si="42"/>
        <v>0</v>
      </c>
      <c r="H124" s="19">
        <f t="shared" si="42"/>
        <v>0</v>
      </c>
      <c r="I124" s="19">
        <f t="shared" si="42"/>
        <v>0</v>
      </c>
      <c r="J124" s="19">
        <f t="shared" si="42"/>
        <v>0</v>
      </c>
      <c r="K124" s="19">
        <f t="shared" si="42"/>
        <v>0</v>
      </c>
      <c r="L124" s="19">
        <f t="shared" si="42"/>
        <v>0</v>
      </c>
      <c r="M124" s="19">
        <f t="shared" si="42"/>
        <v>0</v>
      </c>
      <c r="N124" s="19">
        <f t="shared" si="42"/>
        <v>0</v>
      </c>
      <c r="O124" s="19">
        <f t="shared" si="42"/>
        <v>0</v>
      </c>
      <c r="P124" s="19">
        <f t="shared" si="42"/>
        <v>0</v>
      </c>
      <c r="Q124" s="19">
        <f t="shared" si="42"/>
        <v>0</v>
      </c>
      <c r="R124" s="19">
        <f t="shared" si="42"/>
        <v>0</v>
      </c>
      <c r="S124" s="19">
        <f t="shared" si="42"/>
        <v>0</v>
      </c>
      <c r="T124" s="19">
        <f t="shared" si="42"/>
        <v>0</v>
      </c>
      <c r="U124" s="19">
        <f t="shared" si="42"/>
        <v>0</v>
      </c>
      <c r="V124" s="19">
        <f t="shared" si="42"/>
        <v>0</v>
      </c>
      <c r="W124" s="19">
        <f t="shared" si="42"/>
        <v>0</v>
      </c>
      <c r="X124" s="19">
        <f t="shared" si="42"/>
        <v>0</v>
      </c>
    </row>
    <row r="125" spans="2:24">
      <c r="B125" s="14"/>
      <c r="C125" s="14"/>
      <c r="D125" s="14"/>
      <c r="E125" s="19"/>
      <c r="F125" s="19"/>
      <c r="G125" s="19"/>
      <c r="H125" s="19"/>
      <c r="I125" s="19"/>
      <c r="J125" s="19"/>
      <c r="K125" s="19"/>
      <c r="L125" s="19"/>
      <c r="M125" s="19"/>
      <c r="N125" s="19"/>
      <c r="O125" s="19"/>
      <c r="P125" s="19"/>
      <c r="Q125" s="19"/>
      <c r="R125" s="19"/>
      <c r="S125" s="19"/>
      <c r="T125" s="19"/>
      <c r="U125" s="19"/>
      <c r="V125" s="19"/>
      <c r="W125" s="19"/>
      <c r="X125" s="19"/>
    </row>
    <row r="126" spans="2:24">
      <c r="B126" s="14" t="s">
        <v>176</v>
      </c>
      <c r="C126" s="29">
        <f>'Masukan - hortikultura'!C90</f>
        <v>17</v>
      </c>
      <c r="D126" s="14" t="s">
        <v>82</v>
      </c>
      <c r="E126" s="19"/>
      <c r="F126" s="19"/>
      <c r="G126" s="19"/>
      <c r="H126" s="19"/>
      <c r="I126" s="19"/>
      <c r="J126" s="19"/>
      <c r="K126" s="19"/>
      <c r="L126" s="19"/>
      <c r="M126" s="19"/>
      <c r="N126" s="19"/>
      <c r="O126" s="19"/>
      <c r="P126" s="19"/>
      <c r="Q126" s="19"/>
      <c r="R126" s="19"/>
      <c r="S126" s="19"/>
      <c r="T126" s="19"/>
      <c r="U126" s="19"/>
      <c r="V126" s="19"/>
      <c r="W126" s="19"/>
      <c r="X126" s="19"/>
    </row>
    <row r="127" spans="2:24">
      <c r="B127" s="14" t="s">
        <v>195</v>
      </c>
      <c r="C127" s="14">
        <f>'Masukan - hortikultura'!C102</f>
        <v>16</v>
      </c>
      <c r="D127" s="14" t="s">
        <v>82</v>
      </c>
      <c r="E127" s="19"/>
      <c r="F127" s="19"/>
      <c r="G127" s="19"/>
      <c r="H127" s="19"/>
      <c r="I127" s="19"/>
      <c r="J127" s="19"/>
      <c r="K127" s="19"/>
      <c r="L127" s="19"/>
      <c r="M127" s="19"/>
      <c r="N127" s="19"/>
      <c r="O127" s="19"/>
      <c r="P127" s="19"/>
      <c r="Q127" s="19"/>
      <c r="R127" s="19"/>
      <c r="S127" s="19"/>
      <c r="T127" s="19"/>
      <c r="U127" s="19"/>
      <c r="V127" s="19"/>
      <c r="W127" s="19"/>
      <c r="X127" s="19"/>
    </row>
    <row r="128" spans="2:24">
      <c r="B128" s="14" t="s">
        <v>227</v>
      </c>
      <c r="C128" s="14"/>
      <c r="D128" s="14" t="s">
        <v>279</v>
      </c>
      <c r="E128" s="20">
        <f>IF('Masukan - hortikultura'!$C$61&lt;&gt;Daftar!$B$7, 1,0)</f>
        <v>1</v>
      </c>
      <c r="F128" s="19"/>
      <c r="G128" s="19"/>
      <c r="H128" s="19"/>
      <c r="I128" s="19"/>
      <c r="J128" s="19"/>
      <c r="K128" s="19"/>
      <c r="L128" s="19"/>
      <c r="M128" s="19"/>
      <c r="N128" s="19"/>
      <c r="O128" s="19"/>
      <c r="P128" s="19"/>
      <c r="Q128" s="19"/>
      <c r="R128" s="19"/>
      <c r="S128" s="19"/>
      <c r="T128" s="19"/>
      <c r="U128" s="19"/>
      <c r="V128" s="19"/>
      <c r="W128" s="19"/>
      <c r="X128" s="19"/>
    </row>
    <row r="129" spans="2:24">
      <c r="B129" s="14" t="s">
        <v>183</v>
      </c>
      <c r="C129" s="14"/>
      <c r="D129" s="14" t="s">
        <v>82</v>
      </c>
      <c r="E129" s="30">
        <f>$C$126*(1-('Masukan - hortikultura'!$C$113*'Model - hortikultura'!E128))</f>
        <v>11.389999999999999</v>
      </c>
      <c r="F129" s="19">
        <f>$C$126*(1-('Masukan - hortikultura'!$C$113*'Model - hortikultura'!F128))</f>
        <v>17</v>
      </c>
      <c r="G129" s="19">
        <f>$C$126*(1-('Masukan - hortikultura'!$C$113*'Model - hortikultura'!G128))</f>
        <v>17</v>
      </c>
      <c r="H129" s="19">
        <f>$C$126*(1-('Masukan - hortikultura'!$C$113*'Model - hortikultura'!H128))</f>
        <v>17</v>
      </c>
      <c r="I129" s="19">
        <f>$C$126*(1-('Masukan - hortikultura'!$C$113*'Model - hortikultura'!I128))</f>
        <v>17</v>
      </c>
      <c r="J129" s="19">
        <f>$C$126*(1-('Masukan - hortikultura'!$C$113*'Model - hortikultura'!J128))</f>
        <v>17</v>
      </c>
      <c r="K129" s="19">
        <f>$C$126*(1-('Masukan - hortikultura'!$C$113*'Model - hortikultura'!K128))</f>
        <v>17</v>
      </c>
      <c r="L129" s="19">
        <f>$C$126*(1-('Masukan - hortikultura'!$C$113*'Model - hortikultura'!L128))</f>
        <v>17</v>
      </c>
      <c r="M129" s="19">
        <f>$C$126*(1-('Masukan - hortikultura'!$C$113*'Model - hortikultura'!M128))</f>
        <v>17</v>
      </c>
      <c r="N129" s="19">
        <f>$C$126*(1-('Masukan - hortikultura'!$C$113*'Model - hortikultura'!N128))</f>
        <v>17</v>
      </c>
      <c r="O129" s="19">
        <f>$C$126*(1-('Masukan - hortikultura'!$C$113*'Model - hortikultura'!O128))</f>
        <v>17</v>
      </c>
      <c r="P129" s="19">
        <f>$C$126*(1-('Masukan - hortikultura'!$C$113*'Model - hortikultura'!P128))</f>
        <v>17</v>
      </c>
      <c r="Q129" s="19">
        <f>$C$126*(1-('Masukan - hortikultura'!$C$113*'Model - hortikultura'!Q128))</f>
        <v>17</v>
      </c>
      <c r="R129" s="19">
        <f>$C$126*(1-('Masukan - hortikultura'!$C$113*'Model - hortikultura'!R128))</f>
        <v>17</v>
      </c>
      <c r="S129" s="19">
        <f>$C$126*(1-('Masukan - hortikultura'!$C$113*'Model - hortikultura'!S128))</f>
        <v>17</v>
      </c>
      <c r="T129" s="19">
        <f>$C$126*(1-('Masukan - hortikultura'!$C$113*'Model - hortikultura'!T128))</f>
        <v>17</v>
      </c>
      <c r="U129" s="19">
        <f>$C$126*(1-('Masukan - hortikultura'!$C$113*'Model - hortikultura'!U128))</f>
        <v>17</v>
      </c>
      <c r="V129" s="19">
        <f>$C$126*(1-('Masukan - hortikultura'!$C$113*'Model - hortikultura'!V128))</f>
        <v>17</v>
      </c>
      <c r="W129" s="19">
        <f>$C$126*(1-('Masukan - hortikultura'!$C$113*'Model - hortikultura'!W128))</f>
        <v>17</v>
      </c>
      <c r="X129" s="19">
        <f>$C$126*(1-('Masukan - hortikultura'!$C$113*'Model - hortikultura'!X128))</f>
        <v>17</v>
      </c>
    </row>
    <row r="130" spans="2:24">
      <c r="B130" s="14" t="s">
        <v>203</v>
      </c>
      <c r="C130" s="14"/>
      <c r="D130" s="14" t="s">
        <v>82</v>
      </c>
      <c r="E130" s="19">
        <f>$C$127*(1-('Masukan - hortikultura'!$C$113*'Model - hortikultura'!E128))</f>
        <v>10.719999999999999</v>
      </c>
      <c r="F130" s="19">
        <f>$C$127*(1-('Masukan - hortikultura'!$C$113*'Model - hortikultura'!F128))</f>
        <v>16</v>
      </c>
      <c r="G130" s="19">
        <f>$C$127*(1-('Masukan - hortikultura'!$C$113*'Model - hortikultura'!G128))</f>
        <v>16</v>
      </c>
      <c r="H130" s="19">
        <f>$C$127*(1-('Masukan - hortikultura'!$C$113*'Model - hortikultura'!H128))</f>
        <v>16</v>
      </c>
      <c r="I130" s="19">
        <f>$C$127*(1-('Masukan - hortikultura'!$C$113*'Model - hortikultura'!I128))</f>
        <v>16</v>
      </c>
      <c r="J130" s="19">
        <f>$C$127*(1-('Masukan - hortikultura'!$C$113*'Model - hortikultura'!J128))</f>
        <v>16</v>
      </c>
      <c r="K130" s="19">
        <f>$C$127*(1-('Masukan - hortikultura'!$C$113*'Model - hortikultura'!K128))</f>
        <v>16</v>
      </c>
      <c r="L130" s="19">
        <f>$C$127*(1-('Masukan - hortikultura'!$C$113*'Model - hortikultura'!L128))</f>
        <v>16</v>
      </c>
      <c r="M130" s="19">
        <f>$C$127*(1-('Masukan - hortikultura'!$C$113*'Model - hortikultura'!M128))</f>
        <v>16</v>
      </c>
      <c r="N130" s="19">
        <f>$C$127*(1-('Masukan - hortikultura'!$C$113*'Model - hortikultura'!N128))</f>
        <v>16</v>
      </c>
      <c r="O130" s="19">
        <f>$C$127*(1-('Masukan - hortikultura'!$C$113*'Model - hortikultura'!O128))</f>
        <v>16</v>
      </c>
      <c r="P130" s="19">
        <f>$C$127*(1-('Masukan - hortikultura'!$C$113*'Model - hortikultura'!P128))</f>
        <v>16</v>
      </c>
      <c r="Q130" s="19">
        <f>$C$127*(1-('Masukan - hortikultura'!$C$113*'Model - hortikultura'!Q128))</f>
        <v>16</v>
      </c>
      <c r="R130" s="19">
        <f>$C$127*(1-('Masukan - hortikultura'!$C$113*'Model - hortikultura'!R128))</f>
        <v>16</v>
      </c>
      <c r="S130" s="19">
        <f>$C$127*(1-('Masukan - hortikultura'!$C$113*'Model - hortikultura'!S128))</f>
        <v>16</v>
      </c>
      <c r="T130" s="19">
        <f>$C$127*(1-('Masukan - hortikultura'!$C$113*'Model - hortikultura'!T128))</f>
        <v>16</v>
      </c>
      <c r="U130" s="19">
        <f>$C$127*(1-('Masukan - hortikultura'!$C$113*'Model - hortikultura'!U128))</f>
        <v>16</v>
      </c>
      <c r="V130" s="19">
        <f>$C$127*(1-('Masukan - hortikultura'!$C$113*'Model - hortikultura'!V128))</f>
        <v>16</v>
      </c>
      <c r="W130" s="19">
        <f>$C$127*(1-('Masukan - hortikultura'!$C$113*'Model - hortikultura'!W128))</f>
        <v>16</v>
      </c>
      <c r="X130" s="19">
        <f>$C$127*(1-('Masukan - hortikultura'!$C$113*'Model - hortikultura'!X128))</f>
        <v>16</v>
      </c>
    </row>
    <row r="131" spans="2:24">
      <c r="B131" s="14"/>
      <c r="C131" s="14"/>
      <c r="D131" s="14"/>
      <c r="E131" s="19"/>
      <c r="F131" s="19"/>
      <c r="G131" s="19"/>
      <c r="H131" s="19"/>
      <c r="I131" s="19"/>
      <c r="J131" s="19"/>
      <c r="K131" s="19"/>
      <c r="L131" s="19"/>
      <c r="M131" s="19"/>
      <c r="N131" s="19"/>
      <c r="O131" s="19"/>
      <c r="P131" s="19"/>
      <c r="Q131" s="19"/>
      <c r="R131" s="19"/>
      <c r="S131" s="19"/>
      <c r="T131" s="19"/>
      <c r="U131" s="19"/>
      <c r="V131" s="19"/>
      <c r="W131" s="19"/>
      <c r="X131" s="19"/>
    </row>
    <row r="132" spans="2:24">
      <c r="B132" s="14" t="s">
        <v>177</v>
      </c>
      <c r="C132" s="29">
        <f>'Masukan - hortikultura'!C91</f>
        <v>1</v>
      </c>
      <c r="D132" s="14" t="s">
        <v>82</v>
      </c>
      <c r="E132" s="19"/>
      <c r="F132" s="19"/>
      <c r="G132" s="19"/>
      <c r="H132" s="19"/>
      <c r="I132" s="19"/>
      <c r="J132" s="19"/>
      <c r="K132" s="19"/>
      <c r="L132" s="19"/>
      <c r="M132" s="19"/>
      <c r="N132" s="19"/>
      <c r="O132" s="19"/>
      <c r="P132" s="19"/>
      <c r="Q132" s="19"/>
      <c r="R132" s="19"/>
      <c r="S132" s="19"/>
      <c r="T132" s="19"/>
      <c r="U132" s="19"/>
      <c r="V132" s="19"/>
      <c r="W132" s="19"/>
      <c r="X132" s="19"/>
    </row>
    <row r="133" spans="2:24">
      <c r="B133" s="14" t="s">
        <v>196</v>
      </c>
      <c r="C133" s="14">
        <f>'Masukan - hortikultura'!C103</f>
        <v>0</v>
      </c>
      <c r="D133" s="14" t="s">
        <v>82</v>
      </c>
      <c r="E133" s="19"/>
      <c r="F133" s="19"/>
      <c r="G133" s="19"/>
      <c r="H133" s="19"/>
      <c r="I133" s="19"/>
      <c r="J133" s="19"/>
      <c r="K133" s="19"/>
      <c r="L133" s="19"/>
      <c r="M133" s="19"/>
      <c r="N133" s="19"/>
      <c r="O133" s="19"/>
      <c r="P133" s="19"/>
      <c r="Q133" s="19"/>
      <c r="R133" s="19"/>
      <c r="S133" s="19"/>
      <c r="T133" s="19"/>
      <c r="U133" s="19"/>
      <c r="V133" s="19"/>
      <c r="W133" s="19"/>
      <c r="X133" s="19"/>
    </row>
    <row r="134" spans="2:24">
      <c r="B134" s="14" t="s">
        <v>184</v>
      </c>
      <c r="C134" s="14"/>
      <c r="D134" s="14" t="s">
        <v>82</v>
      </c>
      <c r="E134" s="19">
        <f>$C$132</f>
        <v>1</v>
      </c>
      <c r="F134" s="19">
        <f t="shared" ref="F134:X134" si="43">$C$132</f>
        <v>1</v>
      </c>
      <c r="G134" s="19">
        <f t="shared" si="43"/>
        <v>1</v>
      </c>
      <c r="H134" s="19">
        <f t="shared" si="43"/>
        <v>1</v>
      </c>
      <c r="I134" s="19">
        <f t="shared" si="43"/>
        <v>1</v>
      </c>
      <c r="J134" s="19">
        <f t="shared" si="43"/>
        <v>1</v>
      </c>
      <c r="K134" s="19">
        <f t="shared" si="43"/>
        <v>1</v>
      </c>
      <c r="L134" s="19">
        <f t="shared" si="43"/>
        <v>1</v>
      </c>
      <c r="M134" s="19">
        <f t="shared" si="43"/>
        <v>1</v>
      </c>
      <c r="N134" s="19">
        <f t="shared" si="43"/>
        <v>1</v>
      </c>
      <c r="O134" s="19">
        <f t="shared" si="43"/>
        <v>1</v>
      </c>
      <c r="P134" s="19">
        <f t="shared" si="43"/>
        <v>1</v>
      </c>
      <c r="Q134" s="19">
        <f t="shared" si="43"/>
        <v>1</v>
      </c>
      <c r="R134" s="19">
        <f t="shared" si="43"/>
        <v>1</v>
      </c>
      <c r="S134" s="19">
        <f t="shared" si="43"/>
        <v>1</v>
      </c>
      <c r="T134" s="19">
        <f t="shared" si="43"/>
        <v>1</v>
      </c>
      <c r="U134" s="19">
        <f t="shared" si="43"/>
        <v>1</v>
      </c>
      <c r="V134" s="19">
        <f t="shared" si="43"/>
        <v>1</v>
      </c>
      <c r="W134" s="19">
        <f t="shared" si="43"/>
        <v>1</v>
      </c>
      <c r="X134" s="19">
        <f t="shared" si="43"/>
        <v>1</v>
      </c>
    </row>
    <row r="135" spans="2:24">
      <c r="B135" s="14" t="s">
        <v>204</v>
      </c>
      <c r="C135" s="14"/>
      <c r="D135" s="14" t="s">
        <v>82</v>
      </c>
      <c r="E135" s="19">
        <f>$C$133</f>
        <v>0</v>
      </c>
      <c r="F135" s="19">
        <f t="shared" ref="F135:X135" si="44">$C$133</f>
        <v>0</v>
      </c>
      <c r="G135" s="19">
        <f t="shared" si="44"/>
        <v>0</v>
      </c>
      <c r="H135" s="19">
        <f t="shared" si="44"/>
        <v>0</v>
      </c>
      <c r="I135" s="19">
        <f t="shared" si="44"/>
        <v>0</v>
      </c>
      <c r="J135" s="19">
        <f t="shared" si="44"/>
        <v>0</v>
      </c>
      <c r="K135" s="19">
        <f t="shared" si="44"/>
        <v>0</v>
      </c>
      <c r="L135" s="19">
        <f t="shared" si="44"/>
        <v>0</v>
      </c>
      <c r="M135" s="19">
        <f t="shared" si="44"/>
        <v>0</v>
      </c>
      <c r="N135" s="19">
        <f t="shared" si="44"/>
        <v>0</v>
      </c>
      <c r="O135" s="19">
        <f t="shared" si="44"/>
        <v>0</v>
      </c>
      <c r="P135" s="19">
        <f t="shared" si="44"/>
        <v>0</v>
      </c>
      <c r="Q135" s="19">
        <f t="shared" si="44"/>
        <v>0</v>
      </c>
      <c r="R135" s="19">
        <f t="shared" si="44"/>
        <v>0</v>
      </c>
      <c r="S135" s="19">
        <f t="shared" si="44"/>
        <v>0</v>
      </c>
      <c r="T135" s="19">
        <f t="shared" si="44"/>
        <v>0</v>
      </c>
      <c r="U135" s="19">
        <f t="shared" si="44"/>
        <v>0</v>
      </c>
      <c r="V135" s="19">
        <f t="shared" si="44"/>
        <v>0</v>
      </c>
      <c r="W135" s="19">
        <f t="shared" si="44"/>
        <v>0</v>
      </c>
      <c r="X135" s="19">
        <f t="shared" si="44"/>
        <v>0</v>
      </c>
    </row>
    <row r="136" spans="2:24">
      <c r="B136" s="14"/>
      <c r="C136" s="14"/>
      <c r="D136" s="14"/>
      <c r="E136" s="19"/>
      <c r="F136" s="19"/>
      <c r="G136" s="19"/>
      <c r="H136" s="19"/>
      <c r="I136" s="19"/>
      <c r="J136" s="19"/>
      <c r="K136" s="19"/>
      <c r="L136" s="19"/>
      <c r="M136" s="19"/>
      <c r="N136" s="19"/>
      <c r="O136" s="19"/>
      <c r="P136" s="19"/>
      <c r="Q136" s="19"/>
      <c r="R136" s="19"/>
      <c r="S136" s="19"/>
      <c r="T136" s="19"/>
      <c r="U136" s="19"/>
      <c r="V136" s="19"/>
      <c r="W136" s="19"/>
      <c r="X136" s="19"/>
    </row>
    <row r="137" spans="2:24">
      <c r="B137" s="14" t="s">
        <v>185</v>
      </c>
      <c r="C137" s="29" t="e">
        <f>'Masukan - hortikultura'!C80</f>
        <v>#N/A</v>
      </c>
      <c r="D137" s="14" t="s">
        <v>82</v>
      </c>
      <c r="E137" s="19"/>
      <c r="F137" s="19"/>
      <c r="G137" s="19"/>
      <c r="H137" s="19"/>
      <c r="I137" s="19"/>
      <c r="J137" s="19"/>
      <c r="K137" s="19"/>
      <c r="L137" s="19"/>
      <c r="M137" s="19"/>
      <c r="N137" s="19"/>
      <c r="O137" s="19"/>
      <c r="P137" s="19"/>
      <c r="Q137" s="19"/>
      <c r="R137" s="19"/>
      <c r="S137" s="19"/>
      <c r="T137" s="19"/>
      <c r="U137" s="19"/>
      <c r="V137" s="19"/>
      <c r="W137" s="19"/>
      <c r="X137" s="19"/>
    </row>
    <row r="138" spans="2:24">
      <c r="B138" s="14" t="s">
        <v>185</v>
      </c>
      <c r="C138" s="14"/>
      <c r="D138" s="14"/>
      <c r="E138" s="19" t="e">
        <f>C137</f>
        <v>#N/A</v>
      </c>
      <c r="F138" s="19"/>
      <c r="G138" s="19"/>
      <c r="H138" s="19"/>
      <c r="I138" s="19"/>
      <c r="J138" s="19"/>
      <c r="K138" s="19"/>
      <c r="L138" s="19"/>
      <c r="M138" s="19"/>
      <c r="N138" s="19"/>
      <c r="O138" s="19"/>
      <c r="P138" s="19"/>
      <c r="Q138" s="19"/>
      <c r="R138" s="19"/>
      <c r="S138" s="19"/>
      <c r="T138" s="19"/>
      <c r="U138" s="19"/>
      <c r="V138" s="19"/>
      <c r="W138" s="19"/>
      <c r="X138" s="19"/>
    </row>
    <row r="139" spans="2:24">
      <c r="B139" s="14"/>
      <c r="C139" s="14"/>
      <c r="D139" s="14"/>
      <c r="E139" s="19"/>
      <c r="F139" s="19"/>
      <c r="G139" s="19"/>
      <c r="H139" s="19"/>
      <c r="I139" s="19"/>
      <c r="J139" s="19"/>
      <c r="K139" s="19"/>
      <c r="L139" s="19"/>
      <c r="M139" s="19"/>
      <c r="N139" s="19"/>
      <c r="O139" s="19"/>
      <c r="P139" s="19"/>
      <c r="Q139" s="19"/>
      <c r="R139" s="19"/>
      <c r="S139" s="19"/>
      <c r="T139" s="19"/>
      <c r="U139" s="19"/>
      <c r="V139" s="19"/>
      <c r="W139" s="19"/>
      <c r="X139" s="19"/>
    </row>
    <row r="140" spans="2:24">
      <c r="B140" s="14" t="s">
        <v>178</v>
      </c>
      <c r="C140" s="14"/>
      <c r="D140" s="14" t="s">
        <v>82</v>
      </c>
      <c r="E140" s="19" t="e">
        <f>SUM(E93,E98,E103,E108,E113,E118,E123,E129,E134,E138)</f>
        <v>#N/A</v>
      </c>
      <c r="F140" s="19">
        <f t="shared" ref="F140:W140" si="45">SUM(F93,F98,F103,F108,F113,F118,F123,F129,F134,F138)</f>
        <v>177</v>
      </c>
      <c r="G140" s="19">
        <f t="shared" si="45"/>
        <v>177</v>
      </c>
      <c r="H140" s="19">
        <f t="shared" si="45"/>
        <v>177</v>
      </c>
      <c r="I140" s="19">
        <f t="shared" si="45"/>
        <v>177</v>
      </c>
      <c r="J140" s="19">
        <f t="shared" si="45"/>
        <v>177</v>
      </c>
      <c r="K140" s="19">
        <f t="shared" si="45"/>
        <v>177</v>
      </c>
      <c r="L140" s="19">
        <f t="shared" si="45"/>
        <v>177</v>
      </c>
      <c r="M140" s="19">
        <f t="shared" si="45"/>
        <v>177</v>
      </c>
      <c r="N140" s="19">
        <f t="shared" si="45"/>
        <v>177</v>
      </c>
      <c r="O140" s="19">
        <f t="shared" si="45"/>
        <v>177</v>
      </c>
      <c r="P140" s="19">
        <f t="shared" si="45"/>
        <v>177</v>
      </c>
      <c r="Q140" s="19">
        <f t="shared" si="45"/>
        <v>177</v>
      </c>
      <c r="R140" s="19">
        <f t="shared" si="45"/>
        <v>177</v>
      </c>
      <c r="S140" s="19">
        <f t="shared" si="45"/>
        <v>177</v>
      </c>
      <c r="T140" s="19">
        <f t="shared" si="45"/>
        <v>177</v>
      </c>
      <c r="U140" s="19">
        <f t="shared" si="45"/>
        <v>177</v>
      </c>
      <c r="V140" s="19">
        <f t="shared" si="45"/>
        <v>177</v>
      </c>
      <c r="W140" s="19">
        <f t="shared" si="45"/>
        <v>177</v>
      </c>
      <c r="X140" s="19">
        <f>SUM(X93,X98,X103,X108,X113,X118,X123,X129,X134,X138)</f>
        <v>177</v>
      </c>
    </row>
    <row r="141" spans="2:24">
      <c r="B141" s="14" t="s">
        <v>197</v>
      </c>
      <c r="C141" s="14"/>
      <c r="D141" s="14" t="s">
        <v>82</v>
      </c>
      <c r="E141" s="19">
        <f t="shared" ref="E141:X141" si="46">SUM(E94,E99,E104,E109,E114,E119,E124,E130,E135)</f>
        <v>46.72</v>
      </c>
      <c r="F141" s="19">
        <f t="shared" si="46"/>
        <v>52</v>
      </c>
      <c r="G141" s="19">
        <f t="shared" si="46"/>
        <v>52</v>
      </c>
      <c r="H141" s="19">
        <f t="shared" si="46"/>
        <v>52</v>
      </c>
      <c r="I141" s="19">
        <f t="shared" si="46"/>
        <v>52</v>
      </c>
      <c r="J141" s="19">
        <f t="shared" si="46"/>
        <v>52</v>
      </c>
      <c r="K141" s="19">
        <f t="shared" si="46"/>
        <v>52</v>
      </c>
      <c r="L141" s="19">
        <f t="shared" si="46"/>
        <v>52</v>
      </c>
      <c r="M141" s="19">
        <f t="shared" si="46"/>
        <v>52</v>
      </c>
      <c r="N141" s="19">
        <f t="shared" si="46"/>
        <v>52</v>
      </c>
      <c r="O141" s="19">
        <f t="shared" si="46"/>
        <v>52</v>
      </c>
      <c r="P141" s="19">
        <f t="shared" si="46"/>
        <v>52</v>
      </c>
      <c r="Q141" s="19">
        <f t="shared" si="46"/>
        <v>52</v>
      </c>
      <c r="R141" s="19">
        <f t="shared" si="46"/>
        <v>52</v>
      </c>
      <c r="S141" s="19">
        <f t="shared" si="46"/>
        <v>52</v>
      </c>
      <c r="T141" s="19">
        <f t="shared" si="46"/>
        <v>52</v>
      </c>
      <c r="U141" s="19">
        <f t="shared" si="46"/>
        <v>52</v>
      </c>
      <c r="V141" s="19">
        <f t="shared" si="46"/>
        <v>52</v>
      </c>
      <c r="W141" s="19">
        <f t="shared" si="46"/>
        <v>52</v>
      </c>
      <c r="X141" s="19">
        <f t="shared" si="46"/>
        <v>52</v>
      </c>
    </row>
    <row r="142" spans="2:24">
      <c r="B142" s="14" t="s">
        <v>138</v>
      </c>
      <c r="C142" s="14"/>
      <c r="D142" s="14" t="s">
        <v>82</v>
      </c>
      <c r="E142" s="30" t="e">
        <f>SUM(E140:E141)</f>
        <v>#N/A</v>
      </c>
      <c r="F142" s="19">
        <f t="shared" ref="F142" si="47">SUM(F140:F141)</f>
        <v>229</v>
      </c>
      <c r="G142" s="19">
        <f t="shared" ref="G142" si="48">SUM(G140:G141)</f>
        <v>229</v>
      </c>
      <c r="H142" s="19">
        <f t="shared" ref="H142" si="49">SUM(H140:H141)</f>
        <v>229</v>
      </c>
      <c r="I142" s="19">
        <f t="shared" ref="I142" si="50">SUM(I140:I141)</f>
        <v>229</v>
      </c>
      <c r="J142" s="19">
        <f t="shared" ref="J142" si="51">SUM(J140:J141)</f>
        <v>229</v>
      </c>
      <c r="K142" s="19">
        <f t="shared" ref="K142" si="52">SUM(K140:K141)</f>
        <v>229</v>
      </c>
      <c r="L142" s="19">
        <f t="shared" ref="L142" si="53">SUM(L140:L141)</f>
        <v>229</v>
      </c>
      <c r="M142" s="19">
        <f t="shared" ref="M142" si="54">SUM(M140:M141)</f>
        <v>229</v>
      </c>
      <c r="N142" s="19">
        <f t="shared" ref="N142" si="55">SUM(N140:N141)</f>
        <v>229</v>
      </c>
      <c r="O142" s="19">
        <f t="shared" ref="O142" si="56">SUM(O140:O141)</f>
        <v>229</v>
      </c>
      <c r="P142" s="19">
        <f t="shared" ref="P142" si="57">SUM(P140:P141)</f>
        <v>229</v>
      </c>
      <c r="Q142" s="19">
        <f t="shared" ref="Q142" si="58">SUM(Q140:Q141)</f>
        <v>229</v>
      </c>
      <c r="R142" s="19">
        <f t="shared" ref="R142" si="59">SUM(R140:R141)</f>
        <v>229</v>
      </c>
      <c r="S142" s="19">
        <f t="shared" ref="S142" si="60">SUM(S140:S141)</f>
        <v>229</v>
      </c>
      <c r="T142" s="19">
        <f t="shared" ref="T142" si="61">SUM(T140:T141)</f>
        <v>229</v>
      </c>
      <c r="U142" s="19">
        <f t="shared" ref="U142" si="62">SUM(U140:U141)</f>
        <v>229</v>
      </c>
      <c r="V142" s="19">
        <f t="shared" ref="V142" si="63">SUM(V140:V141)</f>
        <v>229</v>
      </c>
      <c r="W142" s="19">
        <f t="shared" ref="W142" si="64">SUM(W140:W141)</f>
        <v>229</v>
      </c>
      <c r="X142" s="19">
        <f t="shared" ref="X142" si="65">SUM(X140:X141)</f>
        <v>229</v>
      </c>
    </row>
    <row r="143" spans="2:24">
      <c r="B143" s="14"/>
      <c r="C143" s="14"/>
      <c r="D143" s="14"/>
      <c r="E143" s="19"/>
      <c r="F143" s="19"/>
      <c r="G143" s="19"/>
      <c r="H143" s="19"/>
      <c r="I143" s="19"/>
      <c r="J143" s="19"/>
      <c r="K143" s="19"/>
      <c r="L143" s="19"/>
      <c r="M143" s="19"/>
      <c r="N143" s="19"/>
      <c r="O143" s="19"/>
      <c r="P143" s="19"/>
      <c r="Q143" s="19"/>
      <c r="R143" s="19"/>
      <c r="S143" s="19"/>
      <c r="T143" s="19"/>
      <c r="U143" s="19"/>
      <c r="V143" s="19"/>
      <c r="W143" s="19"/>
      <c r="X143" s="19"/>
    </row>
    <row r="144" spans="2:24">
      <c r="B144" s="14" t="s">
        <v>53</v>
      </c>
      <c r="C144" s="14">
        <f>'Masukan - hortikultura'!C64</f>
        <v>60000</v>
      </c>
      <c r="D144" s="14" t="s">
        <v>135</v>
      </c>
      <c r="E144" s="19"/>
      <c r="F144" s="19"/>
      <c r="G144" s="19"/>
      <c r="H144" s="19"/>
      <c r="I144" s="19"/>
      <c r="J144" s="19"/>
      <c r="K144" s="19"/>
      <c r="L144" s="19"/>
      <c r="M144" s="19"/>
      <c r="N144" s="19"/>
      <c r="O144" s="19"/>
      <c r="P144" s="19"/>
      <c r="Q144" s="19"/>
      <c r="R144" s="19"/>
      <c r="S144" s="19"/>
      <c r="T144" s="19"/>
      <c r="U144" s="19"/>
      <c r="V144" s="19"/>
      <c r="W144" s="19"/>
      <c r="X144" s="19"/>
    </row>
    <row r="145" spans="2:24">
      <c r="B145" s="14" t="s">
        <v>139</v>
      </c>
      <c r="C145" s="14"/>
      <c r="D145" s="14" t="s">
        <v>1</v>
      </c>
      <c r="E145" s="21" t="e">
        <f>E140*$C$144</f>
        <v>#N/A</v>
      </c>
      <c r="F145" s="21">
        <f t="shared" ref="F145:X145" si="66">F140*$C$144</f>
        <v>10620000</v>
      </c>
      <c r="G145" s="21">
        <f t="shared" si="66"/>
        <v>10620000</v>
      </c>
      <c r="H145" s="21">
        <f t="shared" si="66"/>
        <v>10620000</v>
      </c>
      <c r="I145" s="21">
        <f t="shared" si="66"/>
        <v>10620000</v>
      </c>
      <c r="J145" s="21">
        <f t="shared" si="66"/>
        <v>10620000</v>
      </c>
      <c r="K145" s="21">
        <f t="shared" si="66"/>
        <v>10620000</v>
      </c>
      <c r="L145" s="21">
        <f t="shared" si="66"/>
        <v>10620000</v>
      </c>
      <c r="M145" s="21">
        <f t="shared" si="66"/>
        <v>10620000</v>
      </c>
      <c r="N145" s="21">
        <f t="shared" si="66"/>
        <v>10620000</v>
      </c>
      <c r="O145" s="21">
        <f t="shared" si="66"/>
        <v>10620000</v>
      </c>
      <c r="P145" s="21">
        <f t="shared" si="66"/>
        <v>10620000</v>
      </c>
      <c r="Q145" s="21">
        <f t="shared" si="66"/>
        <v>10620000</v>
      </c>
      <c r="R145" s="21">
        <f t="shared" si="66"/>
        <v>10620000</v>
      </c>
      <c r="S145" s="21">
        <f t="shared" si="66"/>
        <v>10620000</v>
      </c>
      <c r="T145" s="21">
        <f t="shared" si="66"/>
        <v>10620000</v>
      </c>
      <c r="U145" s="21">
        <f t="shared" si="66"/>
        <v>10620000</v>
      </c>
      <c r="V145" s="21">
        <f t="shared" si="66"/>
        <v>10620000</v>
      </c>
      <c r="W145" s="21">
        <f t="shared" si="66"/>
        <v>10620000</v>
      </c>
      <c r="X145" s="21">
        <f t="shared" si="66"/>
        <v>10620000</v>
      </c>
    </row>
    <row r="146" spans="2:24">
      <c r="B146" s="14"/>
      <c r="C146" s="14"/>
      <c r="D146" s="14"/>
      <c r="E146" s="21"/>
      <c r="F146" s="21"/>
      <c r="G146" s="21"/>
      <c r="H146" s="21"/>
      <c r="I146" s="21"/>
      <c r="J146" s="21"/>
      <c r="K146" s="21"/>
      <c r="L146" s="21"/>
      <c r="M146" s="21"/>
      <c r="N146" s="21"/>
      <c r="O146" s="21"/>
      <c r="P146" s="21"/>
      <c r="Q146" s="21"/>
      <c r="R146" s="21"/>
      <c r="S146" s="21"/>
      <c r="T146" s="21"/>
      <c r="U146" s="21"/>
      <c r="V146" s="21"/>
      <c r="W146" s="21"/>
      <c r="X146" s="21"/>
    </row>
    <row r="147" spans="2:24">
      <c r="B147" s="14" t="s">
        <v>52</v>
      </c>
      <c r="C147" s="14">
        <f>'Masukan - hortikultura'!C65</f>
        <v>60000</v>
      </c>
      <c r="D147" s="14" t="s">
        <v>135</v>
      </c>
      <c r="E147" s="21"/>
      <c r="F147" s="21"/>
      <c r="G147" s="21"/>
      <c r="H147" s="21"/>
      <c r="I147" s="21"/>
      <c r="J147" s="21"/>
      <c r="K147" s="21"/>
      <c r="L147" s="21"/>
      <c r="M147" s="21"/>
      <c r="N147" s="21"/>
      <c r="O147" s="21"/>
      <c r="P147" s="21"/>
      <c r="Q147" s="21"/>
      <c r="R147" s="21"/>
      <c r="S147" s="21"/>
      <c r="T147" s="21"/>
      <c r="U147" s="21"/>
      <c r="V147" s="21"/>
      <c r="W147" s="21"/>
      <c r="X147" s="21"/>
    </row>
    <row r="148" spans="2:24">
      <c r="B148" s="14" t="s">
        <v>140</v>
      </c>
      <c r="C148" s="14"/>
      <c r="D148" s="14" t="s">
        <v>1</v>
      </c>
      <c r="E148" s="21">
        <f>E141*$C$147</f>
        <v>2803200</v>
      </c>
      <c r="F148" s="21">
        <f t="shared" ref="F148:X148" si="67">F141*$C$147</f>
        <v>3120000</v>
      </c>
      <c r="G148" s="21">
        <f t="shared" si="67"/>
        <v>3120000</v>
      </c>
      <c r="H148" s="21">
        <f t="shared" si="67"/>
        <v>3120000</v>
      </c>
      <c r="I148" s="21">
        <f t="shared" si="67"/>
        <v>3120000</v>
      </c>
      <c r="J148" s="21">
        <f t="shared" si="67"/>
        <v>3120000</v>
      </c>
      <c r="K148" s="21">
        <f t="shared" si="67"/>
        <v>3120000</v>
      </c>
      <c r="L148" s="21">
        <f t="shared" si="67"/>
        <v>3120000</v>
      </c>
      <c r="M148" s="21">
        <f t="shared" si="67"/>
        <v>3120000</v>
      </c>
      <c r="N148" s="21">
        <f t="shared" si="67"/>
        <v>3120000</v>
      </c>
      <c r="O148" s="21">
        <f t="shared" si="67"/>
        <v>3120000</v>
      </c>
      <c r="P148" s="21">
        <f t="shared" si="67"/>
        <v>3120000</v>
      </c>
      <c r="Q148" s="21">
        <f t="shared" si="67"/>
        <v>3120000</v>
      </c>
      <c r="R148" s="21">
        <f t="shared" si="67"/>
        <v>3120000</v>
      </c>
      <c r="S148" s="21">
        <f t="shared" si="67"/>
        <v>3120000</v>
      </c>
      <c r="T148" s="21">
        <f t="shared" si="67"/>
        <v>3120000</v>
      </c>
      <c r="U148" s="21">
        <f t="shared" si="67"/>
        <v>3120000</v>
      </c>
      <c r="V148" s="21">
        <f t="shared" si="67"/>
        <v>3120000</v>
      </c>
      <c r="W148" s="21">
        <f t="shared" si="67"/>
        <v>3120000</v>
      </c>
      <c r="X148" s="21">
        <f t="shared" si="67"/>
        <v>3120000</v>
      </c>
    </row>
    <row r="149" spans="2:24"/>
    <row r="150" spans="2:24" ht="15">
      <c r="B150" s="6" t="s">
        <v>69</v>
      </c>
    </row>
    <row r="151" spans="2:24">
      <c r="B151" s="14" t="s">
        <v>66</v>
      </c>
      <c r="C151" s="14">
        <f>'Masukan - hortikultura'!C68</f>
        <v>1700000</v>
      </c>
      <c r="D151" s="14" t="s">
        <v>1</v>
      </c>
      <c r="E151" s="14"/>
      <c r="F151" s="14"/>
      <c r="G151" s="14"/>
      <c r="H151" s="14"/>
      <c r="I151" s="14"/>
      <c r="J151" s="14"/>
      <c r="K151" s="14"/>
      <c r="L151" s="14"/>
      <c r="M151" s="14"/>
      <c r="N151" s="14"/>
      <c r="O151" s="14"/>
      <c r="P151" s="14"/>
      <c r="Q151" s="14"/>
      <c r="R151" s="14"/>
      <c r="S151" s="14"/>
      <c r="T151" s="14"/>
      <c r="U151" s="14"/>
      <c r="V151" s="14"/>
      <c r="W151" s="14"/>
      <c r="X151" s="14"/>
    </row>
    <row r="152" spans="2:24">
      <c r="B152" s="14" t="s">
        <v>141</v>
      </c>
      <c r="C152" s="14"/>
      <c r="D152" s="14" t="s">
        <v>1</v>
      </c>
      <c r="E152" s="21">
        <f>$C$151</f>
        <v>1700000</v>
      </c>
      <c r="F152" s="21">
        <f t="shared" ref="F152:X152" si="68">$C$151</f>
        <v>1700000</v>
      </c>
      <c r="G152" s="21">
        <f t="shared" si="68"/>
        <v>1700000</v>
      </c>
      <c r="H152" s="21">
        <f t="shared" si="68"/>
        <v>1700000</v>
      </c>
      <c r="I152" s="21">
        <f t="shared" si="68"/>
        <v>1700000</v>
      </c>
      <c r="J152" s="21">
        <f t="shared" si="68"/>
        <v>1700000</v>
      </c>
      <c r="K152" s="21">
        <f t="shared" si="68"/>
        <v>1700000</v>
      </c>
      <c r="L152" s="21">
        <f t="shared" si="68"/>
        <v>1700000</v>
      </c>
      <c r="M152" s="21">
        <f t="shared" si="68"/>
        <v>1700000</v>
      </c>
      <c r="N152" s="21">
        <f t="shared" si="68"/>
        <v>1700000</v>
      </c>
      <c r="O152" s="21">
        <f t="shared" si="68"/>
        <v>1700000</v>
      </c>
      <c r="P152" s="21">
        <f t="shared" si="68"/>
        <v>1700000</v>
      </c>
      <c r="Q152" s="21">
        <f t="shared" si="68"/>
        <v>1700000</v>
      </c>
      <c r="R152" s="21">
        <f t="shared" si="68"/>
        <v>1700000</v>
      </c>
      <c r="S152" s="21">
        <f t="shared" si="68"/>
        <v>1700000</v>
      </c>
      <c r="T152" s="21">
        <f t="shared" si="68"/>
        <v>1700000</v>
      </c>
      <c r="U152" s="21">
        <f t="shared" si="68"/>
        <v>1700000</v>
      </c>
      <c r="V152" s="21">
        <f t="shared" si="68"/>
        <v>1700000</v>
      </c>
      <c r="W152" s="21">
        <f t="shared" si="68"/>
        <v>1700000</v>
      </c>
      <c r="X152" s="21">
        <f t="shared" si="68"/>
        <v>1700000</v>
      </c>
    </row>
    <row r="153" spans="2:24">
      <c r="B153" s="14"/>
      <c r="C153" s="14"/>
      <c r="D153" s="14"/>
      <c r="E153" s="21"/>
      <c r="F153" s="21"/>
      <c r="G153" s="21"/>
      <c r="H153" s="21"/>
      <c r="I153" s="21"/>
      <c r="J153" s="21"/>
      <c r="K153" s="21"/>
      <c r="L153" s="21"/>
      <c r="M153" s="21"/>
      <c r="N153" s="21"/>
      <c r="O153" s="21"/>
      <c r="P153" s="21"/>
      <c r="Q153" s="21"/>
      <c r="R153" s="21"/>
      <c r="S153" s="21"/>
      <c r="T153" s="21"/>
      <c r="U153" s="21"/>
      <c r="V153" s="21"/>
      <c r="W153" s="21"/>
      <c r="X153" s="21"/>
    </row>
    <row r="154" spans="2:24">
      <c r="B154" s="14" t="s">
        <v>67</v>
      </c>
      <c r="C154" s="14">
        <f>'Masukan - hortikultura'!C69</f>
        <v>1800000</v>
      </c>
      <c r="D154" s="14" t="s">
        <v>1</v>
      </c>
      <c r="E154" s="21"/>
      <c r="F154" s="21"/>
      <c r="G154" s="21"/>
      <c r="H154" s="21"/>
      <c r="I154" s="21"/>
      <c r="J154" s="21"/>
      <c r="K154" s="21"/>
      <c r="L154" s="21"/>
      <c r="M154" s="21"/>
      <c r="N154" s="21"/>
      <c r="O154" s="21"/>
      <c r="P154" s="21"/>
      <c r="Q154" s="21"/>
      <c r="R154" s="21"/>
      <c r="S154" s="21"/>
      <c r="T154" s="21"/>
      <c r="U154" s="21"/>
      <c r="V154" s="21"/>
      <c r="W154" s="21"/>
      <c r="X154" s="21"/>
    </row>
    <row r="155" spans="2:24">
      <c r="B155" s="14" t="s">
        <v>142</v>
      </c>
      <c r="C155" s="14"/>
      <c r="D155" s="14" t="s">
        <v>1</v>
      </c>
      <c r="E155" s="21">
        <f>$C$154</f>
        <v>1800000</v>
      </c>
      <c r="F155" s="21">
        <f t="shared" ref="F155:X155" si="69">$C$154</f>
        <v>1800000</v>
      </c>
      <c r="G155" s="21">
        <f t="shared" si="69"/>
        <v>1800000</v>
      </c>
      <c r="H155" s="21">
        <f t="shared" si="69"/>
        <v>1800000</v>
      </c>
      <c r="I155" s="21">
        <f t="shared" si="69"/>
        <v>1800000</v>
      </c>
      <c r="J155" s="21">
        <f t="shared" si="69"/>
        <v>1800000</v>
      </c>
      <c r="K155" s="21">
        <f t="shared" si="69"/>
        <v>1800000</v>
      </c>
      <c r="L155" s="21">
        <f t="shared" si="69"/>
        <v>1800000</v>
      </c>
      <c r="M155" s="21">
        <f t="shared" si="69"/>
        <v>1800000</v>
      </c>
      <c r="N155" s="21">
        <f t="shared" si="69"/>
        <v>1800000</v>
      </c>
      <c r="O155" s="21">
        <f t="shared" si="69"/>
        <v>1800000</v>
      </c>
      <c r="P155" s="21">
        <f t="shared" si="69"/>
        <v>1800000</v>
      </c>
      <c r="Q155" s="21">
        <f t="shared" si="69"/>
        <v>1800000</v>
      </c>
      <c r="R155" s="21">
        <f t="shared" si="69"/>
        <v>1800000</v>
      </c>
      <c r="S155" s="21">
        <f t="shared" si="69"/>
        <v>1800000</v>
      </c>
      <c r="T155" s="21">
        <f t="shared" si="69"/>
        <v>1800000</v>
      </c>
      <c r="U155" s="21">
        <f t="shared" si="69"/>
        <v>1800000</v>
      </c>
      <c r="V155" s="21">
        <f t="shared" si="69"/>
        <v>1800000</v>
      </c>
      <c r="W155" s="21">
        <f t="shared" si="69"/>
        <v>1800000</v>
      </c>
      <c r="X155" s="21">
        <f t="shared" si="69"/>
        <v>1800000</v>
      </c>
    </row>
    <row r="156" spans="2:24">
      <c r="B156" s="14"/>
      <c r="C156" s="14"/>
      <c r="D156" s="14"/>
      <c r="E156" s="21"/>
      <c r="F156" s="21"/>
      <c r="G156" s="21"/>
      <c r="H156" s="21"/>
      <c r="I156" s="21"/>
      <c r="J156" s="21"/>
      <c r="K156" s="21"/>
      <c r="L156" s="21"/>
      <c r="M156" s="21"/>
      <c r="N156" s="21"/>
      <c r="O156" s="21"/>
      <c r="P156" s="21"/>
      <c r="Q156" s="21"/>
      <c r="R156" s="21"/>
      <c r="S156" s="21"/>
      <c r="T156" s="21"/>
      <c r="U156" s="21"/>
      <c r="V156" s="21"/>
      <c r="W156" s="21"/>
      <c r="X156" s="21"/>
    </row>
    <row r="157" spans="2:24">
      <c r="B157" s="14" t="s">
        <v>209</v>
      </c>
      <c r="C157" s="14">
        <f>'Masukan - hortikultura'!C70</f>
        <v>50000</v>
      </c>
      <c r="D157" s="14" t="s">
        <v>1</v>
      </c>
      <c r="E157" s="21"/>
      <c r="F157" s="21"/>
      <c r="G157" s="21"/>
      <c r="H157" s="21"/>
      <c r="I157" s="21"/>
      <c r="J157" s="21"/>
      <c r="K157" s="21"/>
      <c r="L157" s="21"/>
      <c r="M157" s="21"/>
      <c r="N157" s="21"/>
      <c r="O157" s="21"/>
      <c r="P157" s="21"/>
      <c r="Q157" s="21"/>
      <c r="R157" s="21"/>
      <c r="S157" s="21"/>
      <c r="T157" s="21"/>
      <c r="U157" s="21"/>
      <c r="V157" s="21"/>
      <c r="W157" s="21"/>
      <c r="X157" s="21"/>
    </row>
    <row r="158" spans="2:24">
      <c r="B158" s="14" t="s">
        <v>210</v>
      </c>
      <c r="C158" s="14">
        <f>'Masukan - hortikultura'!C71</f>
        <v>35000</v>
      </c>
      <c r="D158" s="14" t="s">
        <v>1</v>
      </c>
      <c r="E158" s="21"/>
      <c r="F158" s="21"/>
      <c r="G158" s="21"/>
      <c r="H158" s="21"/>
      <c r="I158" s="21"/>
      <c r="J158" s="21"/>
      <c r="K158" s="21"/>
      <c r="L158" s="21"/>
      <c r="M158" s="21"/>
      <c r="N158" s="21"/>
      <c r="O158" s="21"/>
      <c r="P158" s="21"/>
      <c r="Q158" s="21"/>
      <c r="R158" s="21"/>
      <c r="S158" s="21"/>
      <c r="T158" s="21"/>
      <c r="U158" s="21"/>
      <c r="V158" s="21"/>
      <c r="W158" s="21"/>
      <c r="X158" s="21"/>
    </row>
    <row r="159" spans="2:24">
      <c r="B159" s="14" t="s">
        <v>222</v>
      </c>
      <c r="C159" s="14"/>
      <c r="D159" s="14" t="s">
        <v>1</v>
      </c>
      <c r="E159" s="69">
        <f>SUM($C$157:$C$158)</f>
        <v>85000</v>
      </c>
      <c r="F159" s="69">
        <f t="shared" ref="F159:X159" si="70">SUM($C$157:$C$158)</f>
        <v>85000</v>
      </c>
      <c r="G159" s="69">
        <f t="shared" si="70"/>
        <v>85000</v>
      </c>
      <c r="H159" s="69">
        <f t="shared" si="70"/>
        <v>85000</v>
      </c>
      <c r="I159" s="69">
        <f t="shared" si="70"/>
        <v>85000</v>
      </c>
      <c r="J159" s="69">
        <f t="shared" si="70"/>
        <v>85000</v>
      </c>
      <c r="K159" s="69">
        <f t="shared" si="70"/>
        <v>85000</v>
      </c>
      <c r="L159" s="69">
        <f t="shared" si="70"/>
        <v>85000</v>
      </c>
      <c r="M159" s="69">
        <f t="shared" si="70"/>
        <v>85000</v>
      </c>
      <c r="N159" s="69">
        <f t="shared" si="70"/>
        <v>85000</v>
      </c>
      <c r="O159" s="69">
        <f t="shared" si="70"/>
        <v>85000</v>
      </c>
      <c r="P159" s="69">
        <f t="shared" si="70"/>
        <v>85000</v>
      </c>
      <c r="Q159" s="69">
        <f t="shared" si="70"/>
        <v>85000</v>
      </c>
      <c r="R159" s="69">
        <f t="shared" si="70"/>
        <v>85000</v>
      </c>
      <c r="S159" s="69">
        <f t="shared" si="70"/>
        <v>85000</v>
      </c>
      <c r="T159" s="69">
        <f t="shared" si="70"/>
        <v>85000</v>
      </c>
      <c r="U159" s="69">
        <f t="shared" si="70"/>
        <v>85000</v>
      </c>
      <c r="V159" s="69">
        <f t="shared" si="70"/>
        <v>85000</v>
      </c>
      <c r="W159" s="69">
        <f t="shared" si="70"/>
        <v>85000</v>
      </c>
      <c r="X159" s="69">
        <f t="shared" si="70"/>
        <v>85000</v>
      </c>
    </row>
    <row r="160" spans="2:24"/>
    <row r="161" spans="2:24" ht="15">
      <c r="B161" s="6" t="s">
        <v>98</v>
      </c>
    </row>
    <row r="162" spans="2:24">
      <c r="B162" s="14" t="s">
        <v>151</v>
      </c>
      <c r="C162" s="14">
        <f>'Model - agroforestri'!E93</f>
        <v>0</v>
      </c>
      <c r="D162" s="14" t="s">
        <v>30</v>
      </c>
      <c r="E162" s="14">
        <f>C162</f>
        <v>0</v>
      </c>
      <c r="F162" s="14"/>
      <c r="G162" s="14"/>
      <c r="H162" s="14"/>
      <c r="I162" s="14"/>
      <c r="J162" s="14"/>
      <c r="K162" s="14"/>
      <c r="L162" s="14"/>
      <c r="M162" s="14"/>
      <c r="N162" s="14"/>
      <c r="O162" s="14"/>
      <c r="P162" s="14"/>
      <c r="Q162" s="14"/>
      <c r="R162" s="14"/>
      <c r="S162" s="14"/>
      <c r="T162" s="14"/>
      <c r="U162" s="14"/>
      <c r="V162" s="14"/>
      <c r="W162" s="14"/>
      <c r="X162" s="14"/>
    </row>
    <row r="163" spans="2:24">
      <c r="B163" s="14" t="s">
        <v>226</v>
      </c>
      <c r="C163" s="14"/>
      <c r="D163" s="14" t="s">
        <v>1</v>
      </c>
      <c r="E163" s="29">
        <f>'Model - agroforestri'!E97</f>
        <v>0</v>
      </c>
      <c r="F163" s="14"/>
      <c r="G163" s="14"/>
      <c r="H163" s="14"/>
      <c r="I163" s="14"/>
      <c r="J163" s="14"/>
      <c r="K163" s="14"/>
      <c r="L163" s="14"/>
      <c r="M163" s="14"/>
      <c r="N163" s="14"/>
      <c r="O163" s="14"/>
      <c r="P163" s="14"/>
      <c r="Q163" s="14"/>
      <c r="R163" s="14"/>
      <c r="S163" s="14"/>
      <c r="T163" s="14"/>
      <c r="U163" s="14"/>
      <c r="V163" s="14"/>
      <c r="W163" s="14"/>
      <c r="X163" s="14"/>
    </row>
    <row r="164" spans="2:24">
      <c r="B164" s="14" t="s">
        <v>223</v>
      </c>
      <c r="C164" s="21">
        <f>'Masukan - hortikultura'!C109</f>
        <v>67000000</v>
      </c>
      <c r="D164" s="14" t="s">
        <v>1</v>
      </c>
      <c r="E164" s="19"/>
      <c r="F164" s="19"/>
      <c r="G164" s="19"/>
      <c r="H164" s="19"/>
      <c r="I164" s="19"/>
      <c r="J164" s="19"/>
      <c r="K164" s="19"/>
      <c r="L164" s="19"/>
      <c r="M164" s="19"/>
      <c r="N164" s="19"/>
      <c r="O164" s="19"/>
      <c r="P164" s="19"/>
      <c r="Q164" s="19"/>
      <c r="R164" s="19"/>
      <c r="S164" s="19"/>
      <c r="T164" s="19"/>
      <c r="U164" s="19"/>
      <c r="V164" s="19"/>
      <c r="W164" s="19"/>
      <c r="X164" s="19"/>
    </row>
    <row r="165" spans="2:24">
      <c r="B165" s="14" t="s">
        <v>227</v>
      </c>
      <c r="C165" s="21"/>
      <c r="D165" s="14" t="s">
        <v>279</v>
      </c>
      <c r="E165" s="20">
        <f>IF('Masukan - hortikultura'!$C$61&lt;&gt;Daftar!$B$7, 1,0)</f>
        <v>1</v>
      </c>
      <c r="F165" s="19"/>
      <c r="G165" s="19"/>
      <c r="H165" s="19"/>
      <c r="I165" s="19"/>
      <c r="J165" s="19"/>
      <c r="K165" s="19"/>
      <c r="L165" s="19"/>
      <c r="M165" s="19"/>
      <c r="N165" s="19"/>
      <c r="O165" s="19"/>
      <c r="P165" s="19"/>
      <c r="Q165" s="19"/>
      <c r="R165" s="19"/>
      <c r="S165" s="19"/>
      <c r="T165" s="19"/>
      <c r="U165" s="19"/>
      <c r="V165" s="19"/>
      <c r="W165" s="19"/>
      <c r="X165" s="19"/>
    </row>
    <row r="166" spans="2:24">
      <c r="B166" s="14" t="s">
        <v>145</v>
      </c>
      <c r="C166" s="14"/>
      <c r="D166" s="14" t="s">
        <v>1</v>
      </c>
      <c r="E166" s="69">
        <f>$C$164*(1-('Masukan - hortikultura'!$C$112*'Model - hortikultura'!E165))</f>
        <v>33500000</v>
      </c>
      <c r="F166" s="69">
        <f>$C$164*(1-('Masukan - hortikultura'!$C$112*'Model - hortikultura'!F165))</f>
        <v>67000000</v>
      </c>
      <c r="G166" s="69">
        <f>$C$164*(1-('Masukan - hortikultura'!$C$112*'Model - hortikultura'!G165))</f>
        <v>67000000</v>
      </c>
      <c r="H166" s="69">
        <f>$C$164*(1-('Masukan - hortikultura'!$C$112*'Model - hortikultura'!H165))</f>
        <v>67000000</v>
      </c>
      <c r="I166" s="69">
        <f>$C$164*(1-('Masukan - hortikultura'!$C$112*'Model - hortikultura'!I165))</f>
        <v>67000000</v>
      </c>
      <c r="J166" s="69">
        <f>$C$164*(1-('Masukan - hortikultura'!$C$112*'Model - hortikultura'!J165))</f>
        <v>67000000</v>
      </c>
      <c r="K166" s="69">
        <f>$C$164*(1-('Masukan - hortikultura'!$C$112*'Model - hortikultura'!K165))</f>
        <v>67000000</v>
      </c>
      <c r="L166" s="69">
        <f>$C$164*(1-('Masukan - hortikultura'!$C$112*'Model - hortikultura'!L165))</f>
        <v>67000000</v>
      </c>
      <c r="M166" s="69">
        <f>$C$164*(1-('Masukan - hortikultura'!$C$112*'Model - hortikultura'!M165))</f>
        <v>67000000</v>
      </c>
      <c r="N166" s="69">
        <f>$C$164*(1-('Masukan - hortikultura'!$C$112*'Model - hortikultura'!N165))</f>
        <v>67000000</v>
      </c>
      <c r="O166" s="69">
        <f>$C$164*(1-('Masukan - hortikultura'!$C$112*'Model - hortikultura'!O165))</f>
        <v>67000000</v>
      </c>
      <c r="P166" s="69">
        <f>$C$164*(1-('Masukan - hortikultura'!$C$112*'Model - hortikultura'!P165))</f>
        <v>67000000</v>
      </c>
      <c r="Q166" s="69">
        <f>$C$164*(1-('Masukan - hortikultura'!$C$112*'Model - hortikultura'!Q165))</f>
        <v>67000000</v>
      </c>
      <c r="R166" s="69">
        <f>$C$164*(1-('Masukan - hortikultura'!$C$112*'Model - hortikultura'!R165))</f>
        <v>67000000</v>
      </c>
      <c r="S166" s="69">
        <f>$C$164*(1-('Masukan - hortikultura'!$C$112*'Model - hortikultura'!S165))</f>
        <v>67000000</v>
      </c>
      <c r="T166" s="69">
        <f>$C$164*(1-('Masukan - hortikultura'!$C$112*'Model - hortikultura'!T165))</f>
        <v>67000000</v>
      </c>
      <c r="U166" s="69">
        <f>$C$164*(1-('Masukan - hortikultura'!$C$112*'Model - hortikultura'!U165))</f>
        <v>67000000</v>
      </c>
      <c r="V166" s="69">
        <f>$C$164*(1-('Masukan - hortikultura'!$C$112*'Model - hortikultura'!V165))</f>
        <v>67000000</v>
      </c>
      <c r="W166" s="69">
        <f>$C$164*(1-('Masukan - hortikultura'!$C$112*'Model - hortikultura'!W165))</f>
        <v>67000000</v>
      </c>
      <c r="X166" s="69">
        <f>$C$164*(1-('Masukan - hortikultura'!$C$112*'Model - hortikultura'!X165))</f>
        <v>67000000</v>
      </c>
    </row>
    <row r="167" spans="2:24"/>
    <row r="168" spans="2:24" ht="15">
      <c r="B168" s="17" t="s">
        <v>145</v>
      </c>
      <c r="C168" s="14"/>
      <c r="D168" s="14" t="s">
        <v>1</v>
      </c>
      <c r="E168" s="21">
        <f>E166</f>
        <v>33500000</v>
      </c>
      <c r="F168" s="21">
        <f t="shared" ref="F168:X168" si="71">F166</f>
        <v>67000000</v>
      </c>
      <c r="G168" s="21">
        <f t="shared" si="71"/>
        <v>67000000</v>
      </c>
      <c r="H168" s="21">
        <f t="shared" si="71"/>
        <v>67000000</v>
      </c>
      <c r="I168" s="21">
        <f t="shared" si="71"/>
        <v>67000000</v>
      </c>
      <c r="J168" s="21">
        <f t="shared" si="71"/>
        <v>67000000</v>
      </c>
      <c r="K168" s="21">
        <f t="shared" si="71"/>
        <v>67000000</v>
      </c>
      <c r="L168" s="21">
        <f t="shared" si="71"/>
        <v>67000000</v>
      </c>
      <c r="M168" s="21">
        <f t="shared" si="71"/>
        <v>67000000</v>
      </c>
      <c r="N168" s="21">
        <f t="shared" si="71"/>
        <v>67000000</v>
      </c>
      <c r="O168" s="21">
        <f t="shared" si="71"/>
        <v>67000000</v>
      </c>
      <c r="P168" s="21">
        <f t="shared" si="71"/>
        <v>67000000</v>
      </c>
      <c r="Q168" s="21">
        <f t="shared" si="71"/>
        <v>67000000</v>
      </c>
      <c r="R168" s="21">
        <f t="shared" si="71"/>
        <v>67000000</v>
      </c>
      <c r="S168" s="21">
        <f t="shared" si="71"/>
        <v>67000000</v>
      </c>
      <c r="T168" s="21">
        <f t="shared" si="71"/>
        <v>67000000</v>
      </c>
      <c r="U168" s="21">
        <f t="shared" si="71"/>
        <v>67000000</v>
      </c>
      <c r="V168" s="21">
        <f t="shared" si="71"/>
        <v>67000000</v>
      </c>
      <c r="W168" s="21">
        <f t="shared" si="71"/>
        <v>67000000</v>
      </c>
      <c r="X168" s="21">
        <f t="shared" si="71"/>
        <v>67000000</v>
      </c>
    </row>
    <row r="169" spans="2:24" ht="15">
      <c r="B169" s="17" t="s">
        <v>146</v>
      </c>
      <c r="C169" s="14"/>
      <c r="D169" s="14" t="s">
        <v>1</v>
      </c>
      <c r="E169" s="21" t="e">
        <f t="shared" ref="E169:X169" si="72">SUM(E145,E148,E152,E155,E159)</f>
        <v>#N/A</v>
      </c>
      <c r="F169" s="21">
        <f t="shared" si="72"/>
        <v>17325000</v>
      </c>
      <c r="G169" s="21">
        <f t="shared" si="72"/>
        <v>17325000</v>
      </c>
      <c r="H169" s="21">
        <f t="shared" si="72"/>
        <v>17325000</v>
      </c>
      <c r="I169" s="21">
        <f t="shared" si="72"/>
        <v>17325000</v>
      </c>
      <c r="J169" s="21">
        <f t="shared" si="72"/>
        <v>17325000</v>
      </c>
      <c r="K169" s="21">
        <f t="shared" si="72"/>
        <v>17325000</v>
      </c>
      <c r="L169" s="21">
        <f t="shared" si="72"/>
        <v>17325000</v>
      </c>
      <c r="M169" s="21">
        <f t="shared" si="72"/>
        <v>17325000</v>
      </c>
      <c r="N169" s="21">
        <f t="shared" si="72"/>
        <v>17325000</v>
      </c>
      <c r="O169" s="21">
        <f t="shared" si="72"/>
        <v>17325000</v>
      </c>
      <c r="P169" s="21">
        <f t="shared" si="72"/>
        <v>17325000</v>
      </c>
      <c r="Q169" s="21">
        <f t="shared" si="72"/>
        <v>17325000</v>
      </c>
      <c r="R169" s="21">
        <f t="shared" si="72"/>
        <v>17325000</v>
      </c>
      <c r="S169" s="21">
        <f t="shared" si="72"/>
        <v>17325000</v>
      </c>
      <c r="T169" s="21">
        <f t="shared" si="72"/>
        <v>17325000</v>
      </c>
      <c r="U169" s="21">
        <f t="shared" si="72"/>
        <v>17325000</v>
      </c>
      <c r="V169" s="21">
        <f t="shared" si="72"/>
        <v>17325000</v>
      </c>
      <c r="W169" s="21">
        <f t="shared" si="72"/>
        <v>17325000</v>
      </c>
      <c r="X169" s="21">
        <f t="shared" si="72"/>
        <v>17325000</v>
      </c>
    </row>
    <row r="170" spans="2:24" ht="15">
      <c r="B170" s="17" t="s">
        <v>224</v>
      </c>
      <c r="C170" s="14"/>
      <c r="D170" s="14" t="s">
        <v>1</v>
      </c>
      <c r="E170" s="21" t="e">
        <f>E168-E169</f>
        <v>#N/A</v>
      </c>
      <c r="F170" s="21">
        <f t="shared" ref="F170:X170" si="73">F168-F169</f>
        <v>49675000</v>
      </c>
      <c r="G170" s="21">
        <f t="shared" si="73"/>
        <v>49675000</v>
      </c>
      <c r="H170" s="21">
        <f t="shared" si="73"/>
        <v>49675000</v>
      </c>
      <c r="I170" s="21">
        <f t="shared" si="73"/>
        <v>49675000</v>
      </c>
      <c r="J170" s="21">
        <f t="shared" si="73"/>
        <v>49675000</v>
      </c>
      <c r="K170" s="21">
        <f t="shared" si="73"/>
        <v>49675000</v>
      </c>
      <c r="L170" s="21">
        <f t="shared" si="73"/>
        <v>49675000</v>
      </c>
      <c r="M170" s="21">
        <f t="shared" si="73"/>
        <v>49675000</v>
      </c>
      <c r="N170" s="21">
        <f t="shared" si="73"/>
        <v>49675000</v>
      </c>
      <c r="O170" s="21">
        <f t="shared" si="73"/>
        <v>49675000</v>
      </c>
      <c r="P170" s="21">
        <f t="shared" si="73"/>
        <v>49675000</v>
      </c>
      <c r="Q170" s="21">
        <f t="shared" si="73"/>
        <v>49675000</v>
      </c>
      <c r="R170" s="21">
        <f t="shared" si="73"/>
        <v>49675000</v>
      </c>
      <c r="S170" s="21">
        <f t="shared" si="73"/>
        <v>49675000</v>
      </c>
      <c r="T170" s="21">
        <f t="shared" si="73"/>
        <v>49675000</v>
      </c>
      <c r="U170" s="21">
        <f t="shared" si="73"/>
        <v>49675000</v>
      </c>
      <c r="V170" s="21">
        <f t="shared" si="73"/>
        <v>49675000</v>
      </c>
      <c r="W170" s="21">
        <f t="shared" si="73"/>
        <v>49675000</v>
      </c>
      <c r="X170" s="21">
        <f t="shared" si="73"/>
        <v>49675000</v>
      </c>
    </row>
    <row r="171" spans="2:24" ht="15">
      <c r="B171" s="17" t="s">
        <v>225</v>
      </c>
      <c r="C171" s="14"/>
      <c r="D171" s="14" t="s">
        <v>1</v>
      </c>
      <c r="E171" s="21" t="e">
        <f t="shared" ref="E171:X171" si="74">IF(E89=1, E170, E170+D171)</f>
        <v>#N/A</v>
      </c>
      <c r="F171" s="21" t="e">
        <f t="shared" si="74"/>
        <v>#N/A</v>
      </c>
      <c r="G171" s="21" t="e">
        <f t="shared" si="74"/>
        <v>#N/A</v>
      </c>
      <c r="H171" s="21" t="e">
        <f t="shared" si="74"/>
        <v>#N/A</v>
      </c>
      <c r="I171" s="21" t="e">
        <f t="shared" si="74"/>
        <v>#N/A</v>
      </c>
      <c r="J171" s="21" t="e">
        <f t="shared" si="74"/>
        <v>#N/A</v>
      </c>
      <c r="K171" s="21" t="e">
        <f t="shared" si="74"/>
        <v>#N/A</v>
      </c>
      <c r="L171" s="21" t="e">
        <f t="shared" si="74"/>
        <v>#N/A</v>
      </c>
      <c r="M171" s="21" t="e">
        <f t="shared" si="74"/>
        <v>#N/A</v>
      </c>
      <c r="N171" s="21" t="e">
        <f t="shared" si="74"/>
        <v>#N/A</v>
      </c>
      <c r="O171" s="21" t="e">
        <f t="shared" si="74"/>
        <v>#N/A</v>
      </c>
      <c r="P171" s="21" t="e">
        <f t="shared" si="74"/>
        <v>#N/A</v>
      </c>
      <c r="Q171" s="21" t="e">
        <f t="shared" si="74"/>
        <v>#N/A</v>
      </c>
      <c r="R171" s="21" t="e">
        <f t="shared" si="74"/>
        <v>#N/A</v>
      </c>
      <c r="S171" s="21" t="e">
        <f t="shared" si="74"/>
        <v>#N/A</v>
      </c>
      <c r="T171" s="21" t="e">
        <f t="shared" si="74"/>
        <v>#N/A</v>
      </c>
      <c r="U171" s="21" t="e">
        <f t="shared" si="74"/>
        <v>#N/A</v>
      </c>
      <c r="V171" s="21" t="e">
        <f t="shared" si="74"/>
        <v>#N/A</v>
      </c>
      <c r="W171" s="21" t="e">
        <f t="shared" si="74"/>
        <v>#N/A</v>
      </c>
      <c r="X171" s="21" t="e">
        <f t="shared" si="74"/>
        <v>#N/A</v>
      </c>
    </row>
    <row r="172" spans="2:24"/>
    <row r="173" spans="2:24"/>
    <row r="174" spans="2:24" s="3" customFormat="1" ht="18">
      <c r="B174" s="5" t="s">
        <v>91</v>
      </c>
    </row>
    <row r="175" spans="2:24"/>
    <row r="176" spans="2:24"/>
    <row r="177"/>
    <row r="178"/>
    <row r="179"/>
    <row r="180"/>
    <row r="181"/>
    <row r="182"/>
    <row r="18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63149-23D4-4427-BDD7-47ED20079FC0}">
  <sheetPr codeName="Sheet11"/>
  <dimension ref="A1:U24"/>
  <sheetViews>
    <sheetView zoomScale="90" zoomScaleNormal="90" workbookViewId="0">
      <selection activeCell="Y22" sqref="Y22"/>
    </sheetView>
  </sheetViews>
  <sheetFormatPr defaultRowHeight="15"/>
  <sheetData>
    <row r="1" spans="1:21">
      <c r="B1">
        <v>1</v>
      </c>
      <c r="C1">
        <v>2</v>
      </c>
      <c r="D1">
        <v>3</v>
      </c>
      <c r="E1">
        <v>4</v>
      </c>
      <c r="F1">
        <v>5</v>
      </c>
      <c r="G1">
        <v>6</v>
      </c>
      <c r="H1">
        <v>7</v>
      </c>
      <c r="I1">
        <v>8</v>
      </c>
      <c r="J1">
        <v>9</v>
      </c>
      <c r="K1">
        <v>10</v>
      </c>
      <c r="L1">
        <v>11</v>
      </c>
      <c r="M1">
        <v>12</v>
      </c>
      <c r="N1">
        <v>13</v>
      </c>
      <c r="O1">
        <v>14</v>
      </c>
      <c r="P1">
        <v>15</v>
      </c>
      <c r="Q1">
        <v>16</v>
      </c>
      <c r="R1">
        <v>17</v>
      </c>
      <c r="S1">
        <v>18</v>
      </c>
      <c r="T1">
        <v>19</v>
      </c>
      <c r="U1">
        <v>20</v>
      </c>
    </row>
    <row r="2" spans="1:21">
      <c r="A2" t="s">
        <v>11</v>
      </c>
      <c r="B2" t="e">
        <f>SUM('Model - hortikultura'!E93,'Model - hortikultura'!E138)</f>
        <v>#N/A</v>
      </c>
      <c r="C2">
        <f>SUM('Model - hortikultura'!F93,'Model - hortikultura'!F138)</f>
        <v>50</v>
      </c>
      <c r="D2">
        <f>SUM('Model - hortikultura'!G93,'Model - hortikultura'!G138)</f>
        <v>50</v>
      </c>
      <c r="E2">
        <f>SUM('Model - hortikultura'!H93,'Model - hortikultura'!H138)</f>
        <v>50</v>
      </c>
      <c r="F2">
        <f>SUM('Model - hortikultura'!I93,'Model - hortikultura'!I138)</f>
        <v>50</v>
      </c>
      <c r="G2">
        <f>SUM('Model - hortikultura'!J93,'Model - hortikultura'!J138)</f>
        <v>50</v>
      </c>
      <c r="H2">
        <f>SUM('Model - hortikultura'!K93,'Model - hortikultura'!K138)</f>
        <v>50</v>
      </c>
      <c r="I2">
        <f>SUM('Model - hortikultura'!L93,'Model - hortikultura'!L138)</f>
        <v>50</v>
      </c>
      <c r="J2">
        <f>SUM('Model - hortikultura'!M93,'Model - hortikultura'!M138)</f>
        <v>50</v>
      </c>
      <c r="K2">
        <f>SUM('Model - hortikultura'!N93,'Model - hortikultura'!N138)</f>
        <v>50</v>
      </c>
      <c r="L2">
        <f>SUM('Model - hortikultura'!O93,'Model - hortikultura'!O138)</f>
        <v>50</v>
      </c>
      <c r="M2">
        <f>SUM('Model - hortikultura'!P93,'Model - hortikultura'!P138)</f>
        <v>50</v>
      </c>
      <c r="N2">
        <f>SUM('Model - hortikultura'!Q93,'Model - hortikultura'!Q138)</f>
        <v>50</v>
      </c>
      <c r="O2">
        <f>SUM('Model - hortikultura'!R93,'Model - hortikultura'!R138)</f>
        <v>50</v>
      </c>
      <c r="P2">
        <f>SUM('Model - hortikultura'!S93,'Model - hortikultura'!S138)</f>
        <v>50</v>
      </c>
      <c r="Q2">
        <f>SUM('Model - hortikultura'!T93,'Model - hortikultura'!T138)</f>
        <v>50</v>
      </c>
      <c r="R2">
        <f>SUM('Model - hortikultura'!U93,'Model - hortikultura'!U138)</f>
        <v>50</v>
      </c>
      <c r="S2">
        <f>SUM('Model - hortikultura'!V93,'Model - hortikultura'!V138)</f>
        <v>50</v>
      </c>
      <c r="T2">
        <f>SUM('Model - hortikultura'!W93,'Model - hortikultura'!W138)</f>
        <v>50</v>
      </c>
      <c r="U2">
        <f>'Model - hortikultura'!X13</f>
        <v>50</v>
      </c>
    </row>
    <row r="3" spans="1:21">
      <c r="A3" t="s">
        <v>12</v>
      </c>
      <c r="B3">
        <f>'Model - hortikultura'!E98</f>
        <v>21</v>
      </c>
      <c r="C3">
        <f>'Model - hortikultura'!F98</f>
        <v>21</v>
      </c>
      <c r="D3">
        <f>'Model - hortikultura'!G98</f>
        <v>21</v>
      </c>
      <c r="E3">
        <f>'Model - hortikultura'!H98</f>
        <v>21</v>
      </c>
      <c r="F3">
        <f>'Model - hortikultura'!I98</f>
        <v>21</v>
      </c>
      <c r="G3">
        <f>'Model - hortikultura'!J98</f>
        <v>21</v>
      </c>
      <c r="H3">
        <f>'Model - hortikultura'!K98</f>
        <v>21</v>
      </c>
      <c r="I3">
        <f>'Model - hortikultura'!L98</f>
        <v>21</v>
      </c>
      <c r="J3">
        <f>'Model - hortikultura'!M98</f>
        <v>21</v>
      </c>
      <c r="K3">
        <f>'Model - hortikultura'!N98</f>
        <v>21</v>
      </c>
      <c r="L3">
        <f>'Model - hortikultura'!O98</f>
        <v>21</v>
      </c>
      <c r="M3">
        <f>'Model - hortikultura'!P98</f>
        <v>21</v>
      </c>
      <c r="N3">
        <f>'Model - hortikultura'!Q98</f>
        <v>21</v>
      </c>
      <c r="O3">
        <f>'Model - hortikultura'!R98</f>
        <v>21</v>
      </c>
      <c r="P3">
        <f>'Model - hortikultura'!S98</f>
        <v>21</v>
      </c>
      <c r="Q3">
        <f>'Model - hortikultura'!T98</f>
        <v>21</v>
      </c>
      <c r="R3">
        <f>'Model - hortikultura'!U98</f>
        <v>21</v>
      </c>
      <c r="S3">
        <f>'Model - hortikultura'!V98</f>
        <v>21</v>
      </c>
      <c r="T3">
        <f>'Model - hortikultura'!W98</f>
        <v>21</v>
      </c>
      <c r="U3">
        <f>'Model - hortikultura'!X18</f>
        <v>21</v>
      </c>
    </row>
    <row r="4" spans="1:21">
      <c r="A4" t="s">
        <v>13</v>
      </c>
      <c r="B4">
        <f>SUM('Model - hortikultura'!E103,'Model - hortikultura'!E108)</f>
        <v>32</v>
      </c>
      <c r="C4">
        <f>SUM('Model - hortikultura'!F103,'Model - hortikultura'!F108)</f>
        <v>32</v>
      </c>
      <c r="D4">
        <f>SUM('Model - hortikultura'!G103,'Model - hortikultura'!G108)</f>
        <v>32</v>
      </c>
      <c r="E4">
        <f>SUM('Model - hortikultura'!H103,'Model - hortikultura'!H108)</f>
        <v>32</v>
      </c>
      <c r="F4">
        <f>SUM('Model - hortikultura'!I103,'Model - hortikultura'!I108)</f>
        <v>32</v>
      </c>
      <c r="G4">
        <f>SUM('Model - hortikultura'!J103,'Model - hortikultura'!J108)</f>
        <v>32</v>
      </c>
      <c r="H4">
        <f>SUM('Model - hortikultura'!K103,'Model - hortikultura'!K108)</f>
        <v>32</v>
      </c>
      <c r="I4">
        <f>SUM('Model - hortikultura'!L103,'Model - hortikultura'!L108)</f>
        <v>32</v>
      </c>
      <c r="J4">
        <f>SUM('Model - hortikultura'!M103,'Model - hortikultura'!M108)</f>
        <v>32</v>
      </c>
      <c r="K4">
        <f>SUM('Model - hortikultura'!N103,'Model - hortikultura'!N108)</f>
        <v>32</v>
      </c>
      <c r="L4">
        <f>SUM('Model - hortikultura'!O103,'Model - hortikultura'!O108)</f>
        <v>32</v>
      </c>
      <c r="M4">
        <f>SUM('Model - hortikultura'!P103,'Model - hortikultura'!P108)</f>
        <v>32</v>
      </c>
      <c r="N4">
        <f>SUM('Model - hortikultura'!Q103,'Model - hortikultura'!Q108)</f>
        <v>32</v>
      </c>
      <c r="O4">
        <f>SUM('Model - hortikultura'!R103,'Model - hortikultura'!R108)</f>
        <v>32</v>
      </c>
      <c r="P4">
        <f>SUM('Model - hortikultura'!S103,'Model - hortikultura'!S108)</f>
        <v>32</v>
      </c>
      <c r="Q4">
        <f>SUM('Model - hortikultura'!T103,'Model - hortikultura'!T108)</f>
        <v>32</v>
      </c>
      <c r="R4">
        <f>SUM('Model - hortikultura'!U103,'Model - hortikultura'!U108)</f>
        <v>32</v>
      </c>
      <c r="S4">
        <f>SUM('Model - hortikultura'!V103,'Model - hortikultura'!V108)</f>
        <v>32</v>
      </c>
      <c r="T4">
        <f>SUM('Model - hortikultura'!W103,'Model - hortikultura'!W108)</f>
        <v>32</v>
      </c>
      <c r="U4">
        <f>'Model - hortikultura'!X28</f>
        <v>31</v>
      </c>
    </row>
    <row r="5" spans="1:21">
      <c r="A5" t="s">
        <v>14</v>
      </c>
      <c r="B5">
        <f>'Model - hortikultura'!E113</f>
        <v>25</v>
      </c>
      <c r="C5">
        <f>'Model - hortikultura'!F113</f>
        <v>25</v>
      </c>
      <c r="D5">
        <f>'Model - hortikultura'!G113</f>
        <v>25</v>
      </c>
      <c r="E5">
        <f>'Model - hortikultura'!H113</f>
        <v>25</v>
      </c>
      <c r="F5">
        <f>'Model - hortikultura'!I113</f>
        <v>25</v>
      </c>
      <c r="G5">
        <f>'Model - hortikultura'!J113</f>
        <v>25</v>
      </c>
      <c r="H5">
        <f>'Model - hortikultura'!K113</f>
        <v>25</v>
      </c>
      <c r="I5">
        <f>'Model - hortikultura'!L113</f>
        <v>25</v>
      </c>
      <c r="J5">
        <f>'Model - hortikultura'!M113</f>
        <v>25</v>
      </c>
      <c r="K5">
        <f>'Model - hortikultura'!N113</f>
        <v>25</v>
      </c>
      <c r="L5">
        <f>'Model - hortikultura'!O113</f>
        <v>25</v>
      </c>
      <c r="M5">
        <f>'Model - hortikultura'!P113</f>
        <v>25</v>
      </c>
      <c r="N5">
        <f>'Model - hortikultura'!Q113</f>
        <v>25</v>
      </c>
      <c r="O5">
        <f>'Model - hortikultura'!R113</f>
        <v>25</v>
      </c>
      <c r="P5">
        <f>'Model - hortikultura'!S113</f>
        <v>25</v>
      </c>
      <c r="Q5">
        <f>'Model - hortikultura'!T113</f>
        <v>25</v>
      </c>
      <c r="R5">
        <f>'Model - hortikultura'!U113</f>
        <v>25</v>
      </c>
      <c r="S5">
        <f>'Model - hortikultura'!V113</f>
        <v>25</v>
      </c>
      <c r="T5">
        <f>'Model - hortikultura'!W113</f>
        <v>25</v>
      </c>
      <c r="U5">
        <f>'Model - hortikultura'!X33</f>
        <v>25</v>
      </c>
    </row>
    <row r="6" spans="1:21">
      <c r="A6" t="s">
        <v>15</v>
      </c>
      <c r="B6">
        <f>'Model - hortikultura'!E118</f>
        <v>31</v>
      </c>
      <c r="C6">
        <f>'Model - hortikultura'!F118</f>
        <v>31</v>
      </c>
      <c r="D6">
        <f>'Model - hortikultura'!G118</f>
        <v>31</v>
      </c>
      <c r="E6">
        <f>'Model - hortikultura'!H118</f>
        <v>31</v>
      </c>
      <c r="F6">
        <f>'Model - hortikultura'!I118</f>
        <v>31</v>
      </c>
      <c r="G6">
        <f>'Model - hortikultura'!J118</f>
        <v>31</v>
      </c>
      <c r="H6">
        <f>'Model - hortikultura'!K118</f>
        <v>31</v>
      </c>
      <c r="I6">
        <f>'Model - hortikultura'!L118</f>
        <v>31</v>
      </c>
      <c r="J6">
        <f>'Model - hortikultura'!M118</f>
        <v>31</v>
      </c>
      <c r="K6">
        <f>'Model - hortikultura'!N118</f>
        <v>31</v>
      </c>
      <c r="L6">
        <f>'Model - hortikultura'!O118</f>
        <v>31</v>
      </c>
      <c r="M6">
        <f>'Model - hortikultura'!P118</f>
        <v>31</v>
      </c>
      <c r="N6">
        <f>'Model - hortikultura'!Q118</f>
        <v>31</v>
      </c>
      <c r="O6">
        <f>'Model - hortikultura'!R118</f>
        <v>31</v>
      </c>
      <c r="P6">
        <f>'Model - hortikultura'!S118</f>
        <v>31</v>
      </c>
      <c r="Q6">
        <f>'Model - hortikultura'!T118</f>
        <v>31</v>
      </c>
      <c r="R6">
        <f>'Model - hortikultura'!U118</f>
        <v>31</v>
      </c>
      <c r="S6">
        <f>'Model - hortikultura'!V118</f>
        <v>31</v>
      </c>
      <c r="T6">
        <f>'Model - hortikultura'!W118</f>
        <v>31</v>
      </c>
      <c r="U6">
        <f>'Model - hortikultura'!X38</f>
        <v>31</v>
      </c>
    </row>
    <row r="7" spans="1:21">
      <c r="A7" t="s">
        <v>16</v>
      </c>
      <c r="B7">
        <f>'Model - hortikultura'!E129</f>
        <v>11.389999999999999</v>
      </c>
      <c r="C7">
        <f>'Model - hortikultura'!F129</f>
        <v>17</v>
      </c>
      <c r="D7">
        <f>'Model - hortikultura'!G129</f>
        <v>17</v>
      </c>
      <c r="E7">
        <f>'Model - hortikultura'!H129</f>
        <v>17</v>
      </c>
      <c r="F7">
        <f>'Model - hortikultura'!I129</f>
        <v>17</v>
      </c>
      <c r="G7">
        <f>'Model - hortikultura'!J129</f>
        <v>17</v>
      </c>
      <c r="H7">
        <f>'Model - hortikultura'!K129</f>
        <v>17</v>
      </c>
      <c r="I7">
        <f>'Model - hortikultura'!L129</f>
        <v>17</v>
      </c>
      <c r="J7">
        <f>'Model - hortikultura'!M129</f>
        <v>17</v>
      </c>
      <c r="K7">
        <f>'Model - hortikultura'!N129</f>
        <v>17</v>
      </c>
      <c r="L7">
        <f>'Model - hortikultura'!O129</f>
        <v>17</v>
      </c>
      <c r="M7">
        <f>'Model - hortikultura'!P129</f>
        <v>17</v>
      </c>
      <c r="N7">
        <f>'Model - hortikultura'!Q129</f>
        <v>17</v>
      </c>
      <c r="O7">
        <f>'Model - hortikultura'!R129</f>
        <v>17</v>
      </c>
      <c r="P7">
        <f>'Model - hortikultura'!S129</f>
        <v>17</v>
      </c>
      <c r="Q7">
        <f>'Model - hortikultura'!T129</f>
        <v>17</v>
      </c>
      <c r="R7">
        <f>'Model - hortikultura'!U129</f>
        <v>17</v>
      </c>
      <c r="S7">
        <f>'Model - hortikultura'!V129</f>
        <v>17</v>
      </c>
      <c r="T7">
        <f>'Model - hortikultura'!W129</f>
        <v>17</v>
      </c>
      <c r="U7">
        <f>'Model - hortikultura'!X48</f>
        <v>17</v>
      </c>
    </row>
    <row r="8" spans="1:21">
      <c r="A8" t="s">
        <v>17</v>
      </c>
      <c r="B8">
        <f>'Model - hortikultura'!E134</f>
        <v>1</v>
      </c>
      <c r="C8">
        <f>'Model - hortikultura'!F134</f>
        <v>1</v>
      </c>
      <c r="D8">
        <f>'Model - hortikultura'!G134</f>
        <v>1</v>
      </c>
      <c r="E8">
        <f>'Model - hortikultura'!H134</f>
        <v>1</v>
      </c>
      <c r="F8">
        <f>'Model - hortikultura'!I134</f>
        <v>1</v>
      </c>
      <c r="G8">
        <f>'Model - hortikultura'!J134</f>
        <v>1</v>
      </c>
      <c r="H8">
        <f>'Model - hortikultura'!K134</f>
        <v>1</v>
      </c>
      <c r="I8">
        <f>'Model - hortikultura'!L134</f>
        <v>1</v>
      </c>
      <c r="J8">
        <f>'Model - hortikultura'!M134</f>
        <v>1</v>
      </c>
      <c r="K8">
        <f>'Model - hortikultura'!N134</f>
        <v>1</v>
      </c>
      <c r="L8">
        <f>'Model - hortikultura'!O134</f>
        <v>1</v>
      </c>
      <c r="M8">
        <f>'Model - hortikultura'!P134</f>
        <v>1</v>
      </c>
      <c r="N8">
        <f>'Model - hortikultura'!Q134</f>
        <v>1</v>
      </c>
      <c r="O8">
        <f>'Model - hortikultura'!R134</f>
        <v>1</v>
      </c>
      <c r="P8">
        <f>'Model - hortikultura'!S134</f>
        <v>1</v>
      </c>
      <c r="Q8">
        <f>'Model - hortikultura'!T134</f>
        <v>1</v>
      </c>
      <c r="R8">
        <f>'Model - hortikultura'!U134</f>
        <v>1</v>
      </c>
      <c r="S8">
        <f>'Model - hortikultura'!V134</f>
        <v>1</v>
      </c>
      <c r="T8">
        <f>'Model - hortikultura'!W134</f>
        <v>1</v>
      </c>
      <c r="U8">
        <f>'Model - hortikultura'!X53</f>
        <v>1</v>
      </c>
    </row>
    <row r="9" spans="1:21">
      <c r="A9" t="s">
        <v>18</v>
      </c>
      <c r="B9">
        <f>'Model - hortikultura'!E94</f>
        <v>0</v>
      </c>
      <c r="C9">
        <f>'Model - hortikultura'!F94</f>
        <v>0</v>
      </c>
      <c r="D9">
        <f>'Model - hortikultura'!G94</f>
        <v>0</v>
      </c>
      <c r="E9">
        <f>'Model - hortikultura'!H94</f>
        <v>0</v>
      </c>
      <c r="F9">
        <f>'Model - hortikultura'!I94</f>
        <v>0</v>
      </c>
      <c r="G9">
        <f>'Model - hortikultura'!J94</f>
        <v>0</v>
      </c>
      <c r="H9">
        <f>'Model - hortikultura'!K94</f>
        <v>0</v>
      </c>
      <c r="I9">
        <f>'Model - hortikultura'!L94</f>
        <v>0</v>
      </c>
      <c r="J9">
        <f>'Model - hortikultura'!M94</f>
        <v>0</v>
      </c>
      <c r="K9">
        <f>'Model - hortikultura'!N94</f>
        <v>0</v>
      </c>
      <c r="L9">
        <f>'Model - hortikultura'!O94</f>
        <v>0</v>
      </c>
      <c r="M9">
        <f>'Model - hortikultura'!P94</f>
        <v>0</v>
      </c>
      <c r="N9">
        <f>'Model - hortikultura'!Q94</f>
        <v>0</v>
      </c>
      <c r="O9">
        <f>'Model - hortikultura'!R94</f>
        <v>0</v>
      </c>
      <c r="P9">
        <f>'Model - hortikultura'!S94</f>
        <v>0</v>
      </c>
      <c r="Q9">
        <f>'Model - hortikultura'!T94</f>
        <v>0</v>
      </c>
      <c r="R9">
        <f>'Model - hortikultura'!U94</f>
        <v>0</v>
      </c>
      <c r="S9">
        <f>'Model - hortikultura'!V94</f>
        <v>0</v>
      </c>
      <c r="T9">
        <f>'Model - hortikultura'!W94</f>
        <v>0</v>
      </c>
      <c r="U9">
        <f>'Model - hortikultura'!X14</f>
        <v>0</v>
      </c>
    </row>
    <row r="10" spans="1:21">
      <c r="A10" t="s">
        <v>19</v>
      </c>
      <c r="B10">
        <f>'Model - hortikultura'!E99</f>
        <v>10</v>
      </c>
      <c r="C10">
        <f>'Model - hortikultura'!F99</f>
        <v>10</v>
      </c>
      <c r="D10">
        <f>'Model - hortikultura'!G99</f>
        <v>10</v>
      </c>
      <c r="E10">
        <f>'Model - hortikultura'!H99</f>
        <v>10</v>
      </c>
      <c r="F10">
        <f>'Model - hortikultura'!I99</f>
        <v>10</v>
      </c>
      <c r="G10">
        <f>'Model - hortikultura'!J99</f>
        <v>10</v>
      </c>
      <c r="H10">
        <f>'Model - hortikultura'!K99</f>
        <v>10</v>
      </c>
      <c r="I10">
        <f>'Model - hortikultura'!L99</f>
        <v>10</v>
      </c>
      <c r="J10">
        <f>'Model - hortikultura'!M99</f>
        <v>10</v>
      </c>
      <c r="K10">
        <f>'Model - hortikultura'!N99</f>
        <v>10</v>
      </c>
      <c r="L10">
        <f>'Model - hortikultura'!O99</f>
        <v>10</v>
      </c>
      <c r="M10">
        <f>'Model - hortikultura'!P99</f>
        <v>10</v>
      </c>
      <c r="N10">
        <f>'Model - hortikultura'!Q99</f>
        <v>10</v>
      </c>
      <c r="O10">
        <f>'Model - hortikultura'!R99</f>
        <v>10</v>
      </c>
      <c r="P10">
        <f>'Model - hortikultura'!S99</f>
        <v>10</v>
      </c>
      <c r="Q10">
        <f>'Model - hortikultura'!T99</f>
        <v>10</v>
      </c>
      <c r="R10">
        <f>'Model - hortikultura'!U99</f>
        <v>10</v>
      </c>
      <c r="S10">
        <f>'Model - hortikultura'!V99</f>
        <v>10</v>
      </c>
      <c r="T10">
        <f>'Model - hortikultura'!W99</f>
        <v>10</v>
      </c>
      <c r="U10">
        <f>'Model - hortikultura'!X19</f>
        <v>10</v>
      </c>
    </row>
    <row r="11" spans="1:21">
      <c r="A11" t="s">
        <v>20</v>
      </c>
      <c r="B11">
        <f>'Model - hortikultura'!E109</f>
        <v>16</v>
      </c>
      <c r="C11">
        <f>'Model - hortikultura'!F109</f>
        <v>16</v>
      </c>
      <c r="D11">
        <f>'Model - hortikultura'!G109</f>
        <v>16</v>
      </c>
      <c r="E11">
        <f>'Model - hortikultura'!H109</f>
        <v>16</v>
      </c>
      <c r="F11">
        <f>'Model - hortikultura'!I109</f>
        <v>16</v>
      </c>
      <c r="G11">
        <f>'Model - hortikultura'!J109</f>
        <v>16</v>
      </c>
      <c r="H11">
        <f>'Model - hortikultura'!K109</f>
        <v>16</v>
      </c>
      <c r="I11">
        <f>'Model - hortikultura'!L109</f>
        <v>16</v>
      </c>
      <c r="J11">
        <f>'Model - hortikultura'!M109</f>
        <v>16</v>
      </c>
      <c r="K11">
        <f>'Model - hortikultura'!N109</f>
        <v>16</v>
      </c>
      <c r="L11">
        <f>'Model - hortikultura'!O109</f>
        <v>16</v>
      </c>
      <c r="M11">
        <f>'Model - hortikultura'!P109</f>
        <v>16</v>
      </c>
      <c r="N11">
        <f>'Model - hortikultura'!Q109</f>
        <v>16</v>
      </c>
      <c r="O11">
        <f>'Model - hortikultura'!R109</f>
        <v>16</v>
      </c>
      <c r="P11">
        <f>'Model - hortikultura'!S109</f>
        <v>16</v>
      </c>
      <c r="Q11">
        <f>'Model - hortikultura'!T109</f>
        <v>16</v>
      </c>
      <c r="R11">
        <f>'Model - hortikultura'!U109</f>
        <v>16</v>
      </c>
      <c r="S11">
        <f>'Model - hortikultura'!V109</f>
        <v>16</v>
      </c>
      <c r="T11">
        <f>'Model - hortikultura'!W109</f>
        <v>16</v>
      </c>
      <c r="U11">
        <f>'Model - hortikultura'!X29</f>
        <v>16</v>
      </c>
    </row>
    <row r="12" spans="1:21">
      <c r="A12" t="s">
        <v>21</v>
      </c>
      <c r="B12">
        <f>'Model - hortikultura'!E114</f>
        <v>10</v>
      </c>
      <c r="C12">
        <f>'Model - hortikultura'!F114</f>
        <v>10</v>
      </c>
      <c r="D12">
        <f>'Model - hortikultura'!G114</f>
        <v>10</v>
      </c>
      <c r="E12">
        <f>'Model - hortikultura'!H114</f>
        <v>10</v>
      </c>
      <c r="F12">
        <f>'Model - hortikultura'!I114</f>
        <v>10</v>
      </c>
      <c r="G12">
        <f>'Model - hortikultura'!J114</f>
        <v>10</v>
      </c>
      <c r="H12">
        <f>'Model - hortikultura'!K114</f>
        <v>10</v>
      </c>
      <c r="I12">
        <f>'Model - hortikultura'!L114</f>
        <v>10</v>
      </c>
      <c r="J12">
        <f>'Model - hortikultura'!M114</f>
        <v>10</v>
      </c>
      <c r="K12">
        <f>'Model - hortikultura'!N114</f>
        <v>10</v>
      </c>
      <c r="L12">
        <f>'Model - hortikultura'!O114</f>
        <v>10</v>
      </c>
      <c r="M12">
        <f>'Model - hortikultura'!P114</f>
        <v>10</v>
      </c>
      <c r="N12">
        <f>'Model - hortikultura'!Q114</f>
        <v>10</v>
      </c>
      <c r="O12">
        <f>'Model - hortikultura'!R114</f>
        <v>10</v>
      </c>
      <c r="P12">
        <f>'Model - hortikultura'!S114</f>
        <v>10</v>
      </c>
      <c r="Q12">
        <f>'Model - hortikultura'!T114</f>
        <v>10</v>
      </c>
      <c r="R12">
        <f>'Model - hortikultura'!U114</f>
        <v>10</v>
      </c>
      <c r="S12">
        <f>'Model - hortikultura'!V114</f>
        <v>10</v>
      </c>
      <c r="T12">
        <f>'Model - hortikultura'!W114</f>
        <v>10</v>
      </c>
      <c r="U12">
        <f>'Model - hortikultura'!X34</f>
        <v>10</v>
      </c>
    </row>
    <row r="13" spans="1:21">
      <c r="A13" t="s">
        <v>22</v>
      </c>
      <c r="B13">
        <f>'Model - hortikultura'!E119</f>
        <v>0</v>
      </c>
      <c r="C13">
        <f>'Model - hortikultura'!F119</f>
        <v>0</v>
      </c>
      <c r="D13">
        <f>'Model - hortikultura'!G119</f>
        <v>0</v>
      </c>
      <c r="E13">
        <f>'Model - hortikultura'!H119</f>
        <v>0</v>
      </c>
      <c r="F13">
        <f>'Model - hortikultura'!I119</f>
        <v>0</v>
      </c>
      <c r="G13">
        <f>'Model - hortikultura'!J119</f>
        <v>0</v>
      </c>
      <c r="H13">
        <f>'Model - hortikultura'!K119</f>
        <v>0</v>
      </c>
      <c r="I13">
        <f>'Model - hortikultura'!L119</f>
        <v>0</v>
      </c>
      <c r="J13">
        <f>'Model - hortikultura'!M119</f>
        <v>0</v>
      </c>
      <c r="K13">
        <f>'Model - hortikultura'!N119</f>
        <v>0</v>
      </c>
      <c r="L13">
        <f>'Model - hortikultura'!O119</f>
        <v>0</v>
      </c>
      <c r="M13">
        <f>'Model - hortikultura'!P119</f>
        <v>0</v>
      </c>
      <c r="N13">
        <f>'Model - hortikultura'!Q119</f>
        <v>0</v>
      </c>
      <c r="O13">
        <f>'Model - hortikultura'!R119</f>
        <v>0</v>
      </c>
      <c r="P13">
        <f>'Model - hortikultura'!S119</f>
        <v>0</v>
      </c>
      <c r="Q13">
        <f>'Model - hortikultura'!T119</f>
        <v>0</v>
      </c>
      <c r="R13">
        <f>'Model - hortikultura'!U119</f>
        <v>0</v>
      </c>
      <c r="S13">
        <f>'Model - hortikultura'!V119</f>
        <v>0</v>
      </c>
      <c r="T13">
        <f>'Model - hortikultura'!W119</f>
        <v>0</v>
      </c>
      <c r="U13">
        <f>'Model - hortikultura'!X39</f>
        <v>0</v>
      </c>
    </row>
    <row r="14" spans="1:21">
      <c r="A14" t="s">
        <v>23</v>
      </c>
      <c r="B14">
        <f>'Model - hortikultura'!E130</f>
        <v>10.719999999999999</v>
      </c>
      <c r="C14">
        <f>'Model - hortikultura'!F130</f>
        <v>16</v>
      </c>
      <c r="D14">
        <f>'Model - hortikultura'!G130</f>
        <v>16</v>
      </c>
      <c r="E14">
        <f>'Model - hortikultura'!H130</f>
        <v>16</v>
      </c>
      <c r="F14">
        <f>'Model - hortikultura'!I130</f>
        <v>16</v>
      </c>
      <c r="G14">
        <f>'Model - hortikultura'!J130</f>
        <v>16</v>
      </c>
      <c r="H14">
        <f>'Model - hortikultura'!K130</f>
        <v>16</v>
      </c>
      <c r="I14">
        <f>'Model - hortikultura'!L130</f>
        <v>16</v>
      </c>
      <c r="J14">
        <f>'Model - hortikultura'!M130</f>
        <v>16</v>
      </c>
      <c r="K14">
        <f>'Model - hortikultura'!N130</f>
        <v>16</v>
      </c>
      <c r="L14">
        <f>'Model - hortikultura'!O130</f>
        <v>16</v>
      </c>
      <c r="M14">
        <f>'Model - hortikultura'!P130</f>
        <v>16</v>
      </c>
      <c r="N14">
        <f>'Model - hortikultura'!Q130</f>
        <v>16</v>
      </c>
      <c r="O14">
        <f>'Model - hortikultura'!R130</f>
        <v>16</v>
      </c>
      <c r="P14">
        <f>'Model - hortikultura'!S130</f>
        <v>16</v>
      </c>
      <c r="Q14">
        <f>'Model - hortikultura'!T130</f>
        <v>16</v>
      </c>
      <c r="R14">
        <f>'Model - hortikultura'!U130</f>
        <v>16</v>
      </c>
      <c r="S14">
        <f>'Model - hortikultura'!V130</f>
        <v>16</v>
      </c>
      <c r="T14">
        <f>'Model - hortikultura'!W130</f>
        <v>16</v>
      </c>
      <c r="U14">
        <f>'Model - hortikultura'!X49</f>
        <v>16</v>
      </c>
    </row>
    <row r="15" spans="1:21">
      <c r="A15" t="s">
        <v>24</v>
      </c>
      <c r="B15">
        <f>'Model - hortikultura'!E135</f>
        <v>0</v>
      </c>
      <c r="C15">
        <f>'Model - hortikultura'!F135</f>
        <v>0</v>
      </c>
      <c r="D15">
        <f>'Model - hortikultura'!G135</f>
        <v>0</v>
      </c>
      <c r="E15">
        <f>'Model - hortikultura'!H135</f>
        <v>0</v>
      </c>
      <c r="F15">
        <f>'Model - hortikultura'!I135</f>
        <v>0</v>
      </c>
      <c r="G15">
        <f>'Model - hortikultura'!J135</f>
        <v>0</v>
      </c>
      <c r="H15">
        <f>'Model - hortikultura'!K135</f>
        <v>0</v>
      </c>
      <c r="I15">
        <f>'Model - hortikultura'!L135</f>
        <v>0</v>
      </c>
      <c r="J15">
        <f>'Model - hortikultura'!M135</f>
        <v>0</v>
      </c>
      <c r="K15">
        <f>'Model - hortikultura'!N135</f>
        <v>0</v>
      </c>
      <c r="L15">
        <f>'Model - hortikultura'!O135</f>
        <v>0</v>
      </c>
      <c r="M15">
        <f>'Model - hortikultura'!P135</f>
        <v>0</v>
      </c>
      <c r="N15">
        <f>'Model - hortikultura'!Q135</f>
        <v>0</v>
      </c>
      <c r="O15">
        <f>'Model - hortikultura'!R135</f>
        <v>0</v>
      </c>
      <c r="P15">
        <f>'Model - hortikultura'!S135</f>
        <v>0</v>
      </c>
      <c r="Q15">
        <f>'Model - hortikultura'!T135</f>
        <v>0</v>
      </c>
      <c r="R15">
        <f>'Model - hortikultura'!U135</f>
        <v>0</v>
      </c>
      <c r="S15">
        <f>'Model - hortikultura'!V135</f>
        <v>0</v>
      </c>
      <c r="T15">
        <f>'Model - hortikultura'!W135</f>
        <v>0</v>
      </c>
      <c r="U15">
        <f>'Model - hortikultura'!X54</f>
        <v>0</v>
      </c>
    </row>
    <row r="16" spans="1:21">
      <c r="A16" t="s">
        <v>25</v>
      </c>
      <c r="B16">
        <f>'Model - hortikultura'!E159</f>
        <v>85000</v>
      </c>
      <c r="C16">
        <f>'Model - hortikultura'!F159</f>
        <v>85000</v>
      </c>
      <c r="D16">
        <f>'Model - hortikultura'!G159</f>
        <v>85000</v>
      </c>
      <c r="E16">
        <f>'Model - hortikultura'!H159</f>
        <v>85000</v>
      </c>
      <c r="F16">
        <f>'Model - hortikultura'!I159</f>
        <v>85000</v>
      </c>
      <c r="G16">
        <f>'Model - hortikultura'!J159</f>
        <v>85000</v>
      </c>
      <c r="H16">
        <f>'Model - hortikultura'!K159</f>
        <v>85000</v>
      </c>
      <c r="I16">
        <f>'Model - hortikultura'!L159</f>
        <v>85000</v>
      </c>
      <c r="J16">
        <f>'Model - hortikultura'!M159</f>
        <v>85000</v>
      </c>
      <c r="K16">
        <f>'Model - hortikultura'!N159</f>
        <v>85000</v>
      </c>
      <c r="L16">
        <f>'Model - hortikultura'!O159</f>
        <v>85000</v>
      </c>
      <c r="M16">
        <f>'Model - hortikultura'!P159</f>
        <v>85000</v>
      </c>
      <c r="N16">
        <f>'Model - hortikultura'!Q159</f>
        <v>85000</v>
      </c>
      <c r="O16">
        <f>'Model - hortikultura'!R159</f>
        <v>85000</v>
      </c>
      <c r="P16">
        <f>'Model - hortikultura'!S159</f>
        <v>85000</v>
      </c>
      <c r="Q16">
        <f>'Model - hortikultura'!T159</f>
        <v>85000</v>
      </c>
      <c r="R16">
        <f>'Model - hortikultura'!U159</f>
        <v>85000</v>
      </c>
      <c r="S16">
        <f>'Model - hortikultura'!V159</f>
        <v>85000</v>
      </c>
      <c r="T16">
        <f>'Model - hortikultura'!W159</f>
        <v>85000</v>
      </c>
      <c r="U16">
        <f>'Model - hortikultura'!X75</f>
        <v>85000</v>
      </c>
    </row>
    <row r="17" spans="1:21">
      <c r="A17" t="s">
        <v>26</v>
      </c>
      <c r="B17">
        <f>'Model - hortikultura'!E152</f>
        <v>1700000</v>
      </c>
      <c r="C17">
        <f>'Model - hortikultura'!F152</f>
        <v>1700000</v>
      </c>
      <c r="D17">
        <f>'Model - hortikultura'!G152</f>
        <v>1700000</v>
      </c>
      <c r="E17">
        <f>'Model - hortikultura'!H152</f>
        <v>1700000</v>
      </c>
      <c r="F17">
        <f>'Model - hortikultura'!I152</f>
        <v>1700000</v>
      </c>
      <c r="G17">
        <f>'Model - hortikultura'!J152</f>
        <v>1700000</v>
      </c>
      <c r="H17">
        <f>'Model - hortikultura'!K152</f>
        <v>1700000</v>
      </c>
      <c r="I17">
        <f>'Model - hortikultura'!L152</f>
        <v>1700000</v>
      </c>
      <c r="J17">
        <f>'Model - hortikultura'!M152</f>
        <v>1700000</v>
      </c>
      <c r="K17">
        <f>'Model - hortikultura'!N152</f>
        <v>1700000</v>
      </c>
      <c r="L17">
        <f>'Model - hortikultura'!O152</f>
        <v>1700000</v>
      </c>
      <c r="M17">
        <f>'Model - hortikultura'!P152</f>
        <v>1700000</v>
      </c>
      <c r="N17">
        <f>'Model - hortikultura'!Q152</f>
        <v>1700000</v>
      </c>
      <c r="O17">
        <f>'Model - hortikultura'!R152</f>
        <v>1700000</v>
      </c>
      <c r="P17">
        <f>'Model - hortikultura'!S152</f>
        <v>1700000</v>
      </c>
      <c r="Q17">
        <f>'Model - hortikultura'!T152</f>
        <v>1700000</v>
      </c>
      <c r="R17">
        <f>'Model - hortikultura'!U152</f>
        <v>1700000</v>
      </c>
      <c r="S17">
        <f>'Model - hortikultura'!V152</f>
        <v>1700000</v>
      </c>
      <c r="T17">
        <f>'Model - hortikultura'!W152</f>
        <v>1700000</v>
      </c>
      <c r="U17">
        <f>'Model - hortikultura'!X68</f>
        <v>1700000</v>
      </c>
    </row>
    <row r="18" spans="1:21">
      <c r="A18" t="s">
        <v>27</v>
      </c>
      <c r="B18">
        <f>'Model - hortikultura'!E155</f>
        <v>1800000</v>
      </c>
      <c r="C18">
        <f>'Model - hortikultura'!F155</f>
        <v>1800000</v>
      </c>
      <c r="D18">
        <f>'Model - hortikultura'!G155</f>
        <v>1800000</v>
      </c>
      <c r="E18">
        <f>'Model - hortikultura'!H155</f>
        <v>1800000</v>
      </c>
      <c r="F18">
        <f>'Model - hortikultura'!I155</f>
        <v>1800000</v>
      </c>
      <c r="G18">
        <f>'Model - hortikultura'!J155</f>
        <v>1800000</v>
      </c>
      <c r="H18">
        <f>'Model - hortikultura'!K155</f>
        <v>1800000</v>
      </c>
      <c r="I18">
        <f>'Model - hortikultura'!L155</f>
        <v>1800000</v>
      </c>
      <c r="J18">
        <f>'Model - hortikultura'!M155</f>
        <v>1800000</v>
      </c>
      <c r="K18">
        <f>'Model - hortikultura'!N155</f>
        <v>1800000</v>
      </c>
      <c r="L18">
        <f>'Model - hortikultura'!O155</f>
        <v>1800000</v>
      </c>
      <c r="M18">
        <f>'Model - hortikultura'!P155</f>
        <v>1800000</v>
      </c>
      <c r="N18">
        <f>'Model - hortikultura'!Q155</f>
        <v>1800000</v>
      </c>
      <c r="O18">
        <f>'Model - hortikultura'!R155</f>
        <v>1800000</v>
      </c>
      <c r="P18">
        <f>'Model - hortikultura'!S155</f>
        <v>1800000</v>
      </c>
      <c r="Q18">
        <f>'Model - hortikultura'!T155</f>
        <v>1800000</v>
      </c>
      <c r="R18">
        <f>'Model - hortikultura'!U155</f>
        <v>1800000</v>
      </c>
      <c r="S18">
        <f>'Model - hortikultura'!V155</f>
        <v>1800000</v>
      </c>
      <c r="T18">
        <f>'Model - hortikultura'!W155</f>
        <v>1800000</v>
      </c>
      <c r="U18">
        <f>'Model - hortikultura'!X71</f>
        <v>1800000</v>
      </c>
    </row>
    <row r="19" spans="1:21">
      <c r="A19" t="s">
        <v>46</v>
      </c>
      <c r="B19" s="35">
        <v>0</v>
      </c>
      <c r="C19" s="35">
        <v>0</v>
      </c>
      <c r="D19" s="35">
        <v>0</v>
      </c>
      <c r="E19" s="35">
        <v>0</v>
      </c>
      <c r="F19" s="35">
        <v>0</v>
      </c>
      <c r="G19" s="35">
        <v>0</v>
      </c>
      <c r="H19" s="35">
        <v>0</v>
      </c>
      <c r="I19" s="35">
        <v>0</v>
      </c>
      <c r="J19" s="35">
        <v>0</v>
      </c>
      <c r="K19" s="35">
        <v>0</v>
      </c>
      <c r="L19" s="35">
        <v>0</v>
      </c>
      <c r="M19" s="35">
        <v>0</v>
      </c>
      <c r="N19" s="35">
        <v>0</v>
      </c>
      <c r="O19" s="35">
        <v>0</v>
      </c>
      <c r="P19" s="35">
        <v>0</v>
      </c>
      <c r="Q19" s="35">
        <v>0</v>
      </c>
      <c r="R19" s="35">
        <v>0</v>
      </c>
      <c r="S19" s="35">
        <v>0</v>
      </c>
      <c r="T19" s="35">
        <v>0</v>
      </c>
      <c r="U19" s="35">
        <v>0</v>
      </c>
    </row>
    <row r="20" spans="1:21">
      <c r="A20" t="s">
        <v>47</v>
      </c>
      <c r="B20">
        <v>0</v>
      </c>
      <c r="C20">
        <v>0</v>
      </c>
      <c r="D20">
        <v>0</v>
      </c>
      <c r="E20">
        <v>0</v>
      </c>
      <c r="F20">
        <v>0</v>
      </c>
      <c r="G20">
        <v>0</v>
      </c>
      <c r="H20">
        <v>0</v>
      </c>
      <c r="I20">
        <v>0</v>
      </c>
      <c r="J20">
        <v>0</v>
      </c>
      <c r="K20">
        <v>0</v>
      </c>
      <c r="L20">
        <v>0</v>
      </c>
      <c r="M20">
        <v>0</v>
      </c>
      <c r="N20">
        <v>0</v>
      </c>
      <c r="O20">
        <v>0</v>
      </c>
      <c r="P20">
        <v>0</v>
      </c>
      <c r="Q20">
        <v>0</v>
      </c>
      <c r="R20">
        <v>0</v>
      </c>
      <c r="S20">
        <v>0</v>
      </c>
      <c r="T20">
        <v>0</v>
      </c>
      <c r="U20">
        <v>0</v>
      </c>
    </row>
    <row r="21" spans="1:21">
      <c r="A21" t="s">
        <v>48</v>
      </c>
      <c r="B21">
        <f>'Model - hortikultura'!E166/3000</f>
        <v>11166.666666666666</v>
      </c>
      <c r="C21">
        <f>'Model - hortikultura'!F166/3000</f>
        <v>22333.333333333332</v>
      </c>
      <c r="D21">
        <f>'Model - hortikultura'!G166/3000</f>
        <v>22333.333333333332</v>
      </c>
      <c r="E21">
        <f>'Model - hortikultura'!H166/3000</f>
        <v>22333.333333333332</v>
      </c>
      <c r="F21">
        <f>'Model - hortikultura'!I166/3000</f>
        <v>22333.333333333332</v>
      </c>
      <c r="G21">
        <f>'Model - hortikultura'!J166/3000</f>
        <v>22333.333333333332</v>
      </c>
      <c r="H21">
        <f>'Model - hortikultura'!K166/3000</f>
        <v>22333.333333333332</v>
      </c>
      <c r="I21">
        <f>'Model - hortikultura'!L166/3000</f>
        <v>22333.333333333332</v>
      </c>
      <c r="J21">
        <f>'Model - hortikultura'!M166/3000</f>
        <v>22333.333333333332</v>
      </c>
      <c r="K21">
        <f>'Model - hortikultura'!N166/3000</f>
        <v>22333.333333333332</v>
      </c>
      <c r="L21">
        <f>'Model - hortikultura'!O166/3000</f>
        <v>22333.333333333332</v>
      </c>
      <c r="M21">
        <f>'Model - hortikultura'!P166/3000</f>
        <v>22333.333333333332</v>
      </c>
      <c r="N21">
        <f>'Model - hortikultura'!Q166/3000</f>
        <v>22333.333333333332</v>
      </c>
      <c r="O21">
        <f>'Model - hortikultura'!R166/3000</f>
        <v>22333.333333333332</v>
      </c>
      <c r="P21">
        <f>'Model - hortikultura'!S166/3000</f>
        <v>22333.333333333332</v>
      </c>
      <c r="Q21">
        <f>'Model - hortikultura'!T166/3000</f>
        <v>22333.333333333332</v>
      </c>
      <c r="R21">
        <f>'Model - hortikultura'!U166/3000</f>
        <v>22333.333333333332</v>
      </c>
      <c r="S21">
        <f>'Model - hortikultura'!V166/3000</f>
        <v>22333.333333333332</v>
      </c>
      <c r="T21">
        <f>'Model - hortikultura'!W166/3000</f>
        <v>22333.333333333332</v>
      </c>
      <c r="U21">
        <f>'Model - hortikultura'!X166/3000</f>
        <v>22333.333333333332</v>
      </c>
    </row>
    <row r="22" spans="1:21">
      <c r="A22" t="s">
        <v>49</v>
      </c>
      <c r="B22">
        <v>0</v>
      </c>
      <c r="C22">
        <v>0</v>
      </c>
      <c r="D22">
        <v>0</v>
      </c>
      <c r="E22">
        <v>0</v>
      </c>
      <c r="F22">
        <v>0</v>
      </c>
      <c r="G22">
        <v>0</v>
      </c>
      <c r="H22">
        <v>0</v>
      </c>
      <c r="I22">
        <v>0</v>
      </c>
      <c r="J22">
        <v>0</v>
      </c>
      <c r="K22">
        <v>0</v>
      </c>
      <c r="L22">
        <v>0</v>
      </c>
      <c r="M22">
        <v>0</v>
      </c>
      <c r="N22">
        <v>0</v>
      </c>
      <c r="O22">
        <v>0</v>
      </c>
      <c r="P22">
        <v>0</v>
      </c>
      <c r="Q22">
        <v>0</v>
      </c>
      <c r="R22">
        <v>0</v>
      </c>
      <c r="S22">
        <v>0</v>
      </c>
      <c r="T22">
        <v>0</v>
      </c>
      <c r="U22">
        <v>0</v>
      </c>
    </row>
    <row r="23" spans="1:21">
      <c r="A23" t="s">
        <v>51</v>
      </c>
      <c r="B23">
        <f>'Model - hortikultura'!E162</f>
        <v>0</v>
      </c>
      <c r="C23">
        <v>0</v>
      </c>
      <c r="D23">
        <v>0</v>
      </c>
      <c r="E23">
        <v>0</v>
      </c>
      <c r="F23">
        <v>0</v>
      </c>
      <c r="G23">
        <v>0</v>
      </c>
      <c r="H23">
        <v>0</v>
      </c>
      <c r="I23">
        <v>0</v>
      </c>
      <c r="J23">
        <v>0</v>
      </c>
      <c r="K23">
        <v>0</v>
      </c>
      <c r="L23">
        <v>0</v>
      </c>
      <c r="M23">
        <v>0</v>
      </c>
      <c r="N23">
        <v>0</v>
      </c>
      <c r="O23">
        <v>0</v>
      </c>
      <c r="P23">
        <v>0</v>
      </c>
      <c r="Q23">
        <v>0</v>
      </c>
      <c r="R23">
        <v>0</v>
      </c>
      <c r="S23">
        <v>0</v>
      </c>
      <c r="T23">
        <v>0</v>
      </c>
      <c r="U23">
        <v>0</v>
      </c>
    </row>
    <row r="24" spans="1:21">
      <c r="A24" t="s">
        <v>50</v>
      </c>
      <c r="B24">
        <v>0</v>
      </c>
      <c r="C24">
        <v>0</v>
      </c>
      <c r="D24">
        <v>0</v>
      </c>
      <c r="E24">
        <v>0</v>
      </c>
      <c r="F24">
        <v>0</v>
      </c>
      <c r="G24">
        <v>0</v>
      </c>
      <c r="H24">
        <v>0</v>
      </c>
      <c r="I24">
        <v>0</v>
      </c>
      <c r="J24">
        <v>0</v>
      </c>
      <c r="K24">
        <v>0</v>
      </c>
      <c r="L24">
        <v>0</v>
      </c>
      <c r="M24">
        <v>0</v>
      </c>
      <c r="N24">
        <v>0</v>
      </c>
      <c r="O24">
        <v>0</v>
      </c>
      <c r="P24">
        <v>0</v>
      </c>
      <c r="Q24">
        <v>0</v>
      </c>
      <c r="R24">
        <v>0</v>
      </c>
      <c r="S24">
        <v>0</v>
      </c>
      <c r="T24">
        <v>0</v>
      </c>
      <c r="U24">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C2FEA-904F-426A-978B-D75FD7CB1982}">
  <sheetPr codeName="Sheet7"/>
  <dimension ref="A1:AG121"/>
  <sheetViews>
    <sheetView showGridLines="0" topLeftCell="A81" zoomScale="80" zoomScaleNormal="80" workbookViewId="0">
      <selection activeCell="C60" sqref="C60"/>
    </sheetView>
  </sheetViews>
  <sheetFormatPr defaultColWidth="0" defaultRowHeight="14.25" zeroHeight="1"/>
  <cols>
    <col min="1" max="1" width="9.140625" style="4" customWidth="1"/>
    <col min="2" max="2" width="29.7109375" style="4" customWidth="1"/>
    <col min="3" max="3" width="25.140625" style="4" customWidth="1"/>
    <col min="4" max="7" width="20.140625" style="4" customWidth="1"/>
    <col min="8" max="8" width="9.140625" style="4" customWidth="1"/>
    <col min="9" max="9" width="27.28515625" style="22" customWidth="1"/>
    <col min="10" max="10" width="24.42578125" style="4" customWidth="1"/>
    <col min="11" max="11" width="17.42578125" style="4" customWidth="1"/>
    <col min="12" max="33" width="9.140625" style="4" customWidth="1"/>
    <col min="34" max="48" width="9.140625" style="4" hidden="1" customWidth="1"/>
    <col min="49" max="16384" width="9.140625" style="4" hidden="1"/>
  </cols>
  <sheetData>
    <row r="1" spans="2:11"/>
    <row r="2" spans="2:11" s="3" customFormat="1" ht="18">
      <c r="B2" s="5" t="s">
        <v>755</v>
      </c>
      <c r="I2" s="44"/>
    </row>
    <row r="3" spans="2:11">
      <c r="B3" s="88"/>
    </row>
    <row r="4" spans="2:11">
      <c r="B4" s="88" t="s">
        <v>754</v>
      </c>
    </row>
    <row r="5" spans="2:11"/>
    <row r="6" spans="2:11" s="3" customFormat="1" ht="18">
      <c r="B6" s="5" t="s">
        <v>376</v>
      </c>
      <c r="I6" s="44"/>
    </row>
    <row r="7" spans="2:11"/>
    <row r="8" spans="2:11">
      <c r="B8" s="88" t="s">
        <v>756</v>
      </c>
    </row>
    <row r="9" spans="2:11">
      <c r="B9" s="88" t="s">
        <v>757</v>
      </c>
    </row>
    <row r="10" spans="2:11">
      <c r="B10" s="88"/>
    </row>
    <row r="11" spans="2:11" ht="15">
      <c r="B11" s="6" t="s">
        <v>162</v>
      </c>
      <c r="C11" s="14" t="str">
        <f>Dasbor!C13</f>
        <v>Datar</v>
      </c>
    </row>
    <row r="12" spans="2:11"/>
    <row r="13" spans="2:11" ht="15">
      <c r="B13" s="6" t="s">
        <v>55</v>
      </c>
      <c r="C13" s="6" t="s">
        <v>167</v>
      </c>
      <c r="D13" s="6"/>
      <c r="E13" s="6"/>
      <c r="F13" s="6"/>
      <c r="G13" s="6"/>
      <c r="I13" s="43" t="s">
        <v>62</v>
      </c>
      <c r="J13" s="6"/>
    </row>
    <row r="14" spans="2:11">
      <c r="B14" s="14" t="s">
        <v>52</v>
      </c>
      <c r="C14" s="15">
        <f>Dasbor!C14</f>
        <v>60000</v>
      </c>
      <c r="I14" s="22" t="s">
        <v>135</v>
      </c>
      <c r="J14" s="22"/>
      <c r="K14" s="4" t="s">
        <v>168</v>
      </c>
    </row>
    <row r="15" spans="2:11">
      <c r="B15" s="14" t="s">
        <v>53</v>
      </c>
      <c r="C15" s="15">
        <f>Dasbor!C14</f>
        <v>60000</v>
      </c>
      <c r="I15" s="22" t="s">
        <v>135</v>
      </c>
      <c r="J15" s="22"/>
      <c r="K15" s="4" t="s">
        <v>95</v>
      </c>
    </row>
    <row r="16" spans="2:11"/>
    <row r="17" spans="2:11" ht="15">
      <c r="B17" s="6" t="s">
        <v>69</v>
      </c>
      <c r="C17" s="6" t="s">
        <v>167</v>
      </c>
      <c r="D17" s="6" t="s">
        <v>353</v>
      </c>
      <c r="E17" s="6" t="s">
        <v>354</v>
      </c>
      <c r="F17" s="6" t="s">
        <v>355</v>
      </c>
      <c r="I17" s="43" t="s">
        <v>62</v>
      </c>
      <c r="J17" s="6"/>
    </row>
    <row r="18" spans="2:11">
      <c r="B18" s="14" t="s">
        <v>66</v>
      </c>
      <c r="C18" s="14">
        <f>IF($C$11=Daftar!$H$6,$D18,IF($C$11=Daftar!$H$7,$E18,$F18))</f>
        <v>90000</v>
      </c>
      <c r="D18" s="16">
        <v>90000</v>
      </c>
      <c r="E18" s="16">
        <v>250000</v>
      </c>
      <c r="F18" s="16">
        <v>250000</v>
      </c>
      <c r="I18" s="22" t="s">
        <v>1</v>
      </c>
      <c r="J18" s="22"/>
      <c r="K18" s="4" t="s">
        <v>169</v>
      </c>
    </row>
    <row r="19" spans="2:11">
      <c r="B19" s="14" t="s">
        <v>67</v>
      </c>
      <c r="C19" s="14">
        <f>IF($C$11=Daftar!$H$6,$D19,IF($C$11=Daftar!$H$7,$E19,$F19))</f>
        <v>350000</v>
      </c>
      <c r="D19" s="16">
        <v>350000</v>
      </c>
      <c r="E19" s="16">
        <v>430000</v>
      </c>
      <c r="F19" s="16">
        <v>430000</v>
      </c>
      <c r="I19" s="22" t="s">
        <v>1</v>
      </c>
      <c r="J19" s="22"/>
      <c r="K19" s="4" t="s">
        <v>169</v>
      </c>
    </row>
    <row r="20" spans="2:11">
      <c r="B20" s="14" t="s">
        <v>229</v>
      </c>
      <c r="C20" s="14">
        <f>IF($C$11=Daftar!$H$6,$D20,IF($C$11=Daftar!$H$7,$E20,$F20))</f>
        <v>50</v>
      </c>
      <c r="D20" s="16">
        <v>50</v>
      </c>
      <c r="E20" s="16">
        <v>50</v>
      </c>
      <c r="F20" s="16">
        <v>50</v>
      </c>
      <c r="I20" s="22" t="s">
        <v>1</v>
      </c>
      <c r="J20" s="22"/>
      <c r="K20" s="28" t="s">
        <v>228</v>
      </c>
    </row>
    <row r="21" spans="2:11"/>
    <row r="22" spans="2:11" ht="30">
      <c r="B22" s="61" t="s">
        <v>71</v>
      </c>
      <c r="C22" s="6" t="s">
        <v>167</v>
      </c>
      <c r="D22" s="6" t="s">
        <v>353</v>
      </c>
      <c r="E22" s="6" t="s">
        <v>354</v>
      </c>
      <c r="F22" s="6" t="s">
        <v>355</v>
      </c>
      <c r="I22" s="43" t="s">
        <v>62</v>
      </c>
      <c r="J22" s="6"/>
    </row>
    <row r="23" spans="2:11">
      <c r="B23" s="14" t="s">
        <v>171</v>
      </c>
      <c r="C23" s="14">
        <f>IF($C$11=Daftar!$H$6,$D23,IF($C$11=Daftar!$H$7,$E23,$F23))</f>
        <v>50</v>
      </c>
      <c r="D23" s="16">
        <v>50</v>
      </c>
      <c r="E23" s="16">
        <v>60</v>
      </c>
      <c r="F23" s="16">
        <v>86</v>
      </c>
      <c r="I23" s="22" t="s">
        <v>82</v>
      </c>
      <c r="J23" s="22"/>
      <c r="K23" s="4" t="s">
        <v>65</v>
      </c>
    </row>
    <row r="24" spans="2:11">
      <c r="B24" s="14" t="s">
        <v>172</v>
      </c>
      <c r="C24" s="14">
        <f>IF($C$11=Daftar!$H$6,$D24,IF($C$11=Daftar!$H$7,$E24,$F24))</f>
        <v>30</v>
      </c>
      <c r="D24" s="16">
        <v>30</v>
      </c>
      <c r="E24" s="16">
        <v>40</v>
      </c>
      <c r="F24" s="16">
        <v>40</v>
      </c>
      <c r="I24" s="22" t="s">
        <v>82</v>
      </c>
      <c r="J24" s="22"/>
      <c r="K24" s="4" t="s">
        <v>65</v>
      </c>
    </row>
    <row r="25" spans="2:11">
      <c r="B25" s="14" t="s">
        <v>187</v>
      </c>
      <c r="C25" s="14">
        <f>IF($C$11=Daftar!$H$6,$D25,IF($C$11=Daftar!$H$7,$E25,$F25))</f>
        <v>0</v>
      </c>
      <c r="D25" s="16">
        <v>0</v>
      </c>
      <c r="E25" s="16">
        <v>0</v>
      </c>
      <c r="F25" s="16">
        <v>0</v>
      </c>
      <c r="I25" s="22" t="s">
        <v>82</v>
      </c>
      <c r="J25" s="22"/>
      <c r="K25" s="4" t="s">
        <v>65</v>
      </c>
    </row>
    <row r="26" spans="2:11">
      <c r="B26" s="14" t="s">
        <v>173</v>
      </c>
      <c r="C26" s="14">
        <f>IF($C$11=Daftar!$H$6,$D26,IF($C$11=Daftar!$H$7,$E26,$F26))</f>
        <v>65</v>
      </c>
      <c r="D26" s="16">
        <v>65</v>
      </c>
      <c r="E26" s="16">
        <v>50</v>
      </c>
      <c r="F26" s="16">
        <v>85</v>
      </c>
      <c r="I26" s="22" t="s">
        <v>82</v>
      </c>
      <c r="J26" s="22"/>
      <c r="K26" s="4" t="s">
        <v>65</v>
      </c>
    </row>
    <row r="27" spans="2:11">
      <c r="B27" s="14" t="s">
        <v>174</v>
      </c>
      <c r="C27" s="14">
        <f>IF($C$11=Daftar!$H$6,$D27,IF($C$11=Daftar!$H$7,$E27,$F27))</f>
        <v>15</v>
      </c>
      <c r="D27" s="16">
        <v>15</v>
      </c>
      <c r="E27" s="16">
        <v>20</v>
      </c>
      <c r="F27" s="16">
        <v>20</v>
      </c>
      <c r="I27" s="22" t="s">
        <v>82</v>
      </c>
      <c r="J27" s="22"/>
      <c r="K27" s="4" t="s">
        <v>65</v>
      </c>
    </row>
    <row r="28" spans="2:11">
      <c r="B28" s="14" t="s">
        <v>175</v>
      </c>
      <c r="C28" s="14">
        <f>IF($C$11=Daftar!$H$6,$D28,IF($C$11=Daftar!$H$7,$E28,$F28))</f>
        <v>38</v>
      </c>
      <c r="D28" s="16">
        <v>38</v>
      </c>
      <c r="E28" s="16">
        <v>50</v>
      </c>
      <c r="F28" s="16">
        <v>38</v>
      </c>
      <c r="I28" s="22" t="s">
        <v>82</v>
      </c>
      <c r="J28" s="22"/>
      <c r="K28" s="4" t="s">
        <v>65</v>
      </c>
    </row>
    <row r="29" spans="2:11">
      <c r="B29" s="14" t="s">
        <v>205</v>
      </c>
      <c r="C29" s="14">
        <f>IF($C$11=Daftar!$H$6,$D29,IF($C$11=Daftar!$H$7,$E29,$F29))</f>
        <v>0</v>
      </c>
      <c r="D29" s="16">
        <v>0</v>
      </c>
      <c r="E29" s="16">
        <v>0</v>
      </c>
      <c r="F29" s="16">
        <v>0</v>
      </c>
      <c r="I29" s="22" t="s">
        <v>82</v>
      </c>
      <c r="J29" s="22"/>
      <c r="K29" s="4" t="s">
        <v>234</v>
      </c>
    </row>
    <row r="30" spans="2:11">
      <c r="B30" s="14" t="s">
        <v>176</v>
      </c>
      <c r="C30" s="14">
        <f>IF($C$11=Daftar!$H$6,$D30,IF($C$11=Daftar!$H$7,$E30,$F30))</f>
        <v>35</v>
      </c>
      <c r="D30" s="16">
        <v>35</v>
      </c>
      <c r="E30" s="16">
        <v>35</v>
      </c>
      <c r="F30" s="16">
        <v>35</v>
      </c>
      <c r="I30" s="22" t="s">
        <v>82</v>
      </c>
      <c r="J30" s="22"/>
      <c r="K30" s="4" t="s">
        <v>65</v>
      </c>
    </row>
    <row r="31" spans="2:11">
      <c r="B31" s="14" t="s">
        <v>177</v>
      </c>
      <c r="C31" s="14">
        <f>IF($C$11=Daftar!$H$6,$D31,IF($C$11=Daftar!$H$7,$E31,$F31))</f>
        <v>10</v>
      </c>
      <c r="D31" s="16">
        <v>10</v>
      </c>
      <c r="E31" s="16">
        <v>11</v>
      </c>
      <c r="F31" s="16">
        <v>11</v>
      </c>
      <c r="I31" s="22" t="s">
        <v>82</v>
      </c>
      <c r="J31" s="22"/>
      <c r="K31" s="4" t="s">
        <v>65</v>
      </c>
    </row>
    <row r="32" spans="2:11">
      <c r="B32" s="14" t="s">
        <v>178</v>
      </c>
      <c r="C32" s="14">
        <f>IF($C$11=Daftar!$H$6,$D32,IF($C$11=Daftar!$H$7,$E32,$F32))</f>
        <v>243</v>
      </c>
      <c r="D32" s="16">
        <v>243</v>
      </c>
      <c r="E32" s="16">
        <v>266</v>
      </c>
      <c r="F32" s="16">
        <v>315</v>
      </c>
      <c r="I32" s="22" t="s">
        <v>82</v>
      </c>
      <c r="J32" s="22"/>
      <c r="K32" s="4" t="s">
        <v>65</v>
      </c>
    </row>
    <row r="33" spans="2:11" ht="15">
      <c r="C33" s="6"/>
    </row>
    <row r="34" spans="2:11" ht="30">
      <c r="B34" s="61" t="s">
        <v>72</v>
      </c>
      <c r="C34" s="6" t="s">
        <v>167</v>
      </c>
      <c r="D34" s="6" t="s">
        <v>353</v>
      </c>
      <c r="E34" s="6" t="s">
        <v>354</v>
      </c>
      <c r="F34" s="6" t="s">
        <v>355</v>
      </c>
      <c r="I34" s="43" t="s">
        <v>62</v>
      </c>
      <c r="J34" s="6"/>
    </row>
    <row r="35" spans="2:11">
      <c r="B35" s="14" t="s">
        <v>189</v>
      </c>
      <c r="C35" s="14">
        <f>IF($C$11=Daftar!$H$6,$D35,IF($C$11=Daftar!$H$7,$E35,$F35))</f>
        <v>32</v>
      </c>
      <c r="D35" s="16">
        <v>32</v>
      </c>
      <c r="E35" s="16">
        <v>38</v>
      </c>
      <c r="F35" s="16">
        <v>38</v>
      </c>
      <c r="I35" s="22" t="s">
        <v>82</v>
      </c>
      <c r="J35" s="22"/>
      <c r="K35" s="4" t="s">
        <v>65</v>
      </c>
    </row>
    <row r="36" spans="2:11">
      <c r="B36" s="14" t="s">
        <v>190</v>
      </c>
      <c r="C36" s="14">
        <f>IF($C$11=Daftar!$H$6,$D36,IF($C$11=Daftar!$H$7,$E36,$F36))</f>
        <v>20</v>
      </c>
      <c r="D36" s="16">
        <v>20</v>
      </c>
      <c r="E36" s="16">
        <v>20</v>
      </c>
      <c r="F36" s="16">
        <v>20</v>
      </c>
      <c r="I36" s="22" t="s">
        <v>82</v>
      </c>
      <c r="J36" s="22"/>
      <c r="K36" s="4" t="s">
        <v>65</v>
      </c>
    </row>
    <row r="37" spans="2:11">
      <c r="B37" s="14" t="s">
        <v>191</v>
      </c>
      <c r="C37" s="14">
        <f>IF($C$11=Daftar!$H$6,$D37,IF($C$11=Daftar!$H$7,$E37,$F37))</f>
        <v>0</v>
      </c>
      <c r="D37" s="16">
        <v>0</v>
      </c>
      <c r="E37" s="16">
        <v>0</v>
      </c>
      <c r="F37" s="16">
        <v>0</v>
      </c>
      <c r="I37" s="22" t="s">
        <v>82</v>
      </c>
      <c r="J37" s="22"/>
      <c r="K37" s="4" t="s">
        <v>65</v>
      </c>
    </row>
    <row r="38" spans="2:11">
      <c r="B38" s="14" t="s">
        <v>192</v>
      </c>
      <c r="C38" s="14">
        <f>IF($C$11=Daftar!$H$6,$D38,IF($C$11=Daftar!$H$7,$E38,$F38))</f>
        <v>65</v>
      </c>
      <c r="D38" s="16">
        <v>65</v>
      </c>
      <c r="E38" s="16">
        <v>50</v>
      </c>
      <c r="F38" s="16">
        <v>50</v>
      </c>
      <c r="I38" s="22" t="s">
        <v>82</v>
      </c>
      <c r="J38" s="22"/>
      <c r="K38" s="4" t="s">
        <v>65</v>
      </c>
    </row>
    <row r="39" spans="2:11">
      <c r="B39" s="14" t="s">
        <v>193</v>
      </c>
      <c r="C39" s="14">
        <f>IF($C$11=Daftar!$H$6,$D39,IF($C$11=Daftar!$H$7,$E39,$F39))</f>
        <v>0</v>
      </c>
      <c r="D39" s="16">
        <v>0</v>
      </c>
      <c r="E39" s="16">
        <v>0</v>
      </c>
      <c r="F39" s="16">
        <v>0</v>
      </c>
      <c r="I39" s="22" t="s">
        <v>82</v>
      </c>
      <c r="J39" s="22"/>
      <c r="K39" s="4" t="s">
        <v>65</v>
      </c>
    </row>
    <row r="40" spans="2:11">
      <c r="B40" s="14" t="s">
        <v>194</v>
      </c>
      <c r="C40" s="14">
        <f>IF($C$11=Daftar!$H$6,$D40,IF($C$11=Daftar!$H$7,$E40,$F40))</f>
        <v>0</v>
      </c>
      <c r="D40" s="16">
        <v>0</v>
      </c>
      <c r="E40" s="16">
        <v>0</v>
      </c>
      <c r="F40" s="16">
        <v>0</v>
      </c>
      <c r="I40" s="22" t="s">
        <v>82</v>
      </c>
      <c r="J40" s="22"/>
      <c r="K40" s="4" t="s">
        <v>65</v>
      </c>
    </row>
    <row r="41" spans="2:11">
      <c r="B41" s="14" t="s">
        <v>206</v>
      </c>
      <c r="C41" s="14">
        <f>IF($C$11=Daftar!$H$6,$D41,IF($C$11=Daftar!$H$7,$E41,$F41))</f>
        <v>0</v>
      </c>
      <c r="D41" s="16">
        <v>0</v>
      </c>
      <c r="E41" s="16">
        <v>0</v>
      </c>
      <c r="F41" s="16">
        <v>0</v>
      </c>
      <c r="I41" s="22" t="s">
        <v>82</v>
      </c>
      <c r="J41" s="22"/>
      <c r="K41" s="4" t="s">
        <v>234</v>
      </c>
    </row>
    <row r="42" spans="2:11">
      <c r="B42" s="14" t="s">
        <v>195</v>
      </c>
      <c r="C42" s="14">
        <f>IF($C$11=Daftar!$H$6,$D42,IF($C$11=Daftar!$H$7,$E42,$F42))</f>
        <v>10</v>
      </c>
      <c r="D42" s="16">
        <v>10</v>
      </c>
      <c r="E42" s="16">
        <v>10</v>
      </c>
      <c r="F42" s="16">
        <v>10</v>
      </c>
      <c r="I42" s="22" t="s">
        <v>82</v>
      </c>
      <c r="J42" s="22"/>
      <c r="K42" s="4" t="s">
        <v>65</v>
      </c>
    </row>
    <row r="43" spans="2:11">
      <c r="B43" s="14" t="s">
        <v>196</v>
      </c>
      <c r="C43" s="14">
        <f>IF($C$11=Daftar!$H$6,$D43,IF($C$11=Daftar!$H$7,$E43,$F43))</f>
        <v>3</v>
      </c>
      <c r="D43" s="16">
        <v>3</v>
      </c>
      <c r="E43" s="16">
        <v>4</v>
      </c>
      <c r="F43" s="16">
        <v>4</v>
      </c>
      <c r="I43" s="22" t="s">
        <v>82</v>
      </c>
      <c r="J43" s="22"/>
      <c r="K43" s="4" t="s">
        <v>65</v>
      </c>
    </row>
    <row r="44" spans="2:11">
      <c r="B44" s="14" t="s">
        <v>197</v>
      </c>
      <c r="C44" s="14">
        <f>IF($C$11=Daftar!$H$6,$D44,IF($C$11=Daftar!$H$7,$E44,$F44))</f>
        <v>130</v>
      </c>
      <c r="D44" s="16">
        <f>SUM(D35:D43)</f>
        <v>130</v>
      </c>
      <c r="E44" s="16">
        <f t="shared" ref="E44" si="0">SUM(E35:E43)</f>
        <v>122</v>
      </c>
      <c r="F44" s="16">
        <f t="shared" ref="F44" si="1">SUM(F35:F43)</f>
        <v>122</v>
      </c>
      <c r="I44" s="22" t="s">
        <v>82</v>
      </c>
      <c r="J44" s="22"/>
      <c r="K44" s="4" t="s">
        <v>65</v>
      </c>
    </row>
    <row r="45" spans="2:11" ht="15">
      <c r="C45" s="6"/>
    </row>
    <row r="46" spans="2:11" ht="15">
      <c r="B46" s="6" t="s">
        <v>98</v>
      </c>
      <c r="C46" s="6" t="s">
        <v>167</v>
      </c>
      <c r="D46" s="6" t="s">
        <v>353</v>
      </c>
      <c r="E46" s="6" t="s">
        <v>354</v>
      </c>
      <c r="F46" s="6" t="s">
        <v>355</v>
      </c>
      <c r="G46" s="6" t="s">
        <v>422</v>
      </c>
    </row>
    <row r="47" spans="2:11">
      <c r="B47" s="14" t="s">
        <v>232</v>
      </c>
      <c r="C47" s="29">
        <f>IF(G47&lt;&gt;0, G47, IF($C$11=Daftar!$H$6,$D47,IF($C$11=Daftar!$H$7,$E47,$F47)))</f>
        <v>6000</v>
      </c>
      <c r="D47" s="16">
        <v>6000</v>
      </c>
      <c r="E47" s="16">
        <v>6000</v>
      </c>
      <c r="F47" s="16">
        <v>6000</v>
      </c>
      <c r="G47" s="32">
        <f>Dasbor!C42</f>
        <v>0</v>
      </c>
      <c r="I47" s="22" t="s">
        <v>1</v>
      </c>
      <c r="J47" s="22"/>
      <c r="K47" s="88" t="s">
        <v>758</v>
      </c>
    </row>
    <row r="48" spans="2:11">
      <c r="B48" s="14" t="s">
        <v>231</v>
      </c>
      <c r="C48" s="29">
        <f>IF(G48&lt;&gt;0, G48,IF($C$11=Daftar!$H$6,$D48,IF($C$11=Daftar!$H$7,$E48,$F48)))</f>
        <v>7750</v>
      </c>
      <c r="D48" s="16">
        <v>7750</v>
      </c>
      <c r="E48" s="16">
        <v>6333</v>
      </c>
      <c r="F48" s="16">
        <v>3398</v>
      </c>
      <c r="G48" s="16">
        <f>Dasbor!C43/Dasbor!$C$12</f>
        <v>0</v>
      </c>
      <c r="I48" s="22" t="s">
        <v>41</v>
      </c>
      <c r="J48" s="22"/>
      <c r="K48" s="88" t="s">
        <v>759</v>
      </c>
    </row>
    <row r="49" spans="2:11"/>
    <row r="50" spans="2:11" s="3" customFormat="1" ht="18">
      <c r="B50" s="5" t="s">
        <v>760</v>
      </c>
      <c r="I50" s="44"/>
    </row>
    <row r="51" spans="2:11">
      <c r="B51" s="88"/>
    </row>
    <row r="52" spans="2:11">
      <c r="B52" s="88" t="s">
        <v>761</v>
      </c>
    </row>
    <row r="53" spans="2:11">
      <c r="B53" s="88"/>
    </row>
    <row r="54" spans="2:11" s="3" customFormat="1" ht="18">
      <c r="B54" s="5" t="s">
        <v>376</v>
      </c>
      <c r="I54" s="44"/>
    </row>
    <row r="55" spans="2:11">
      <c r="B55" s="88"/>
    </row>
    <row r="56" spans="2:11">
      <c r="B56" s="88" t="s">
        <v>744</v>
      </c>
    </row>
    <row r="57" spans="2:11">
      <c r="B57" s="88" t="s">
        <v>757</v>
      </c>
    </row>
    <row r="58" spans="2:11"/>
    <row r="59" spans="2:11" ht="15">
      <c r="B59" s="6" t="s">
        <v>162</v>
      </c>
      <c r="C59" s="14" t="str">
        <f>Dasbor!C13</f>
        <v>Datar</v>
      </c>
    </row>
    <row r="60" spans="2:11" ht="15">
      <c r="B60" s="61" t="s">
        <v>36</v>
      </c>
      <c r="C60" s="29">
        <f>Dasbor!$C$23</f>
        <v>0</v>
      </c>
    </row>
    <row r="61" spans="2:11" ht="15">
      <c r="B61" s="61"/>
      <c r="C61"/>
    </row>
    <row r="62" spans="2:11" ht="15">
      <c r="B62" s="6" t="s">
        <v>55</v>
      </c>
      <c r="C62" s="6" t="s">
        <v>167</v>
      </c>
      <c r="D62" s="6"/>
      <c r="E62" s="6"/>
      <c r="F62" s="6"/>
      <c r="G62" s="6"/>
      <c r="I62" s="43" t="s">
        <v>62</v>
      </c>
      <c r="J62" s="6"/>
    </row>
    <row r="63" spans="2:11">
      <c r="B63" s="14" t="s">
        <v>52</v>
      </c>
      <c r="C63" s="15">
        <f>Dasbor!C14</f>
        <v>60000</v>
      </c>
      <c r="I63" s="22" t="s">
        <v>135</v>
      </c>
      <c r="J63" s="22"/>
      <c r="K63" s="4" t="s">
        <v>168</v>
      </c>
    </row>
    <row r="64" spans="2:11">
      <c r="B64" s="14" t="s">
        <v>53</v>
      </c>
      <c r="C64" s="15">
        <f>Dasbor!C14</f>
        <v>60000</v>
      </c>
      <c r="I64" s="22" t="s">
        <v>135</v>
      </c>
      <c r="J64" s="22"/>
      <c r="K64" s="4" t="s">
        <v>95</v>
      </c>
    </row>
    <row r="65" spans="2:11"/>
    <row r="66" spans="2:11" ht="15">
      <c r="B66" s="43" t="s">
        <v>152</v>
      </c>
      <c r="C66" s="6" t="s">
        <v>167</v>
      </c>
      <c r="D66" s="6" t="s">
        <v>353</v>
      </c>
      <c r="E66" s="6" t="s">
        <v>354</v>
      </c>
      <c r="F66" s="6" t="s">
        <v>355</v>
      </c>
      <c r="I66" s="6" t="s">
        <v>62</v>
      </c>
      <c r="J66" s="22"/>
    </row>
    <row r="67" spans="2:11">
      <c r="B67" s="29" t="str">
        <f>Daftar!B6</f>
        <v>Kopi</v>
      </c>
      <c r="C67" s="29">
        <f>IF($C$59=Daftar!$H$6,D67,IF($C$59=Daftar!$H$7,E67,F67))</f>
        <v>292</v>
      </c>
      <c r="D67" s="16">
        <v>292</v>
      </c>
      <c r="E67" s="16">
        <v>476</v>
      </c>
      <c r="F67" s="16">
        <v>595</v>
      </c>
      <c r="I67" s="4" t="s">
        <v>82</v>
      </c>
      <c r="J67" s="22"/>
      <c r="K67" s="215" t="s">
        <v>730</v>
      </c>
    </row>
    <row r="68" spans="2:11">
      <c r="B68" s="29" t="str">
        <f>Daftar!B7</f>
        <v>Hortikultura</v>
      </c>
      <c r="C68" s="29">
        <f>IF($C$59=Daftar!$H$6,D68,IF($C$59=Daftar!$H$7,E68,F68))</f>
        <v>150</v>
      </c>
      <c r="D68" s="16">
        <v>150</v>
      </c>
      <c r="E68" s="16">
        <v>150</v>
      </c>
      <c r="F68" s="16">
        <v>200</v>
      </c>
      <c r="I68" s="4" t="s">
        <v>82</v>
      </c>
      <c r="J68" s="22"/>
      <c r="K68" s="215" t="s">
        <v>730</v>
      </c>
    </row>
    <row r="69" spans="2:11">
      <c r="B69" s="29" t="str">
        <f>Daftar!B8</f>
        <v>Beras</v>
      </c>
      <c r="C69" s="29">
        <f>IF($C$59=Daftar!$H$6,D69,IF($C$59=Daftar!$H$7,E69,F69))</f>
        <v>0</v>
      </c>
      <c r="D69" s="16"/>
      <c r="E69" s="16"/>
      <c r="F69" s="16"/>
      <c r="I69" s="4" t="s">
        <v>82</v>
      </c>
      <c r="J69" s="22"/>
      <c r="K69" s="215" t="s">
        <v>730</v>
      </c>
    </row>
    <row r="70" spans="2:11">
      <c r="B70" s="29" t="str">
        <f>Daftar!B9</f>
        <v>Agroforestri</v>
      </c>
      <c r="C70" s="29">
        <f>IF($C$59=Daftar!$H$6,D70,IF($C$59=Daftar!$H$7,E70,F70))</f>
        <v>292</v>
      </c>
      <c r="D70" s="16">
        <v>292</v>
      </c>
      <c r="E70" s="16">
        <v>476</v>
      </c>
      <c r="F70" s="16">
        <v>595</v>
      </c>
      <c r="I70" s="4" t="s">
        <v>82</v>
      </c>
      <c r="J70" s="22"/>
      <c r="K70" s="215" t="s">
        <v>730</v>
      </c>
    </row>
    <row r="71" spans="2:11">
      <c r="B71" s="29" t="str">
        <f>Daftar!B10</f>
        <v>Lahan yang dibersihkan</v>
      </c>
      <c r="C71" s="29">
        <f>IF($C$59=Daftar!$H$6,D71,IF($C$59=Daftar!$H$7,E71,F71))</f>
        <v>150</v>
      </c>
      <c r="D71" s="16">
        <v>150</v>
      </c>
      <c r="E71" s="16">
        <v>150</v>
      </c>
      <c r="F71" s="16">
        <v>200</v>
      </c>
      <c r="I71" s="4" t="s">
        <v>82</v>
      </c>
      <c r="J71" s="22"/>
      <c r="K71" s="215" t="s">
        <v>730</v>
      </c>
    </row>
    <row r="72" spans="2:11">
      <c r="B72" s="29" t="str">
        <f>Daftar!B11</f>
        <v>Hutan</v>
      </c>
      <c r="C72" s="29">
        <f>IF($C$59=Daftar!$H$6,D72,IF($C$59=Daftar!$H$7,E72,F72))</f>
        <v>292</v>
      </c>
      <c r="D72" s="16">
        <v>292</v>
      </c>
      <c r="E72" s="16">
        <v>476</v>
      </c>
      <c r="F72" s="16">
        <v>595</v>
      </c>
      <c r="I72" s="4" t="s">
        <v>82</v>
      </c>
      <c r="J72" s="22"/>
      <c r="K72" s="215" t="s">
        <v>730</v>
      </c>
    </row>
    <row r="73" spans="2:11">
      <c r="B73" s="14" t="s">
        <v>155</v>
      </c>
      <c r="C73" s="29" t="e">
        <f>INDEX(C67:$C$72, MATCH(C60, B67:B72, 0), 1)</f>
        <v>#N/A</v>
      </c>
      <c r="I73" s="4"/>
      <c r="J73" s="22"/>
    </row>
    <row r="74" spans="2:11">
      <c r="B74" s="22"/>
      <c r="C74" s="66"/>
      <c r="I74" s="4"/>
      <c r="J74" s="22"/>
    </row>
    <row r="75" spans="2:11" ht="15">
      <c r="B75" s="6" t="s">
        <v>69</v>
      </c>
      <c r="C75" s="6" t="s">
        <v>167</v>
      </c>
      <c r="D75" s="6" t="s">
        <v>353</v>
      </c>
      <c r="E75" s="6" t="s">
        <v>354</v>
      </c>
      <c r="F75" s="6" t="s">
        <v>355</v>
      </c>
      <c r="I75" s="43" t="s">
        <v>62</v>
      </c>
      <c r="J75" s="6"/>
    </row>
    <row r="76" spans="2:11">
      <c r="B76" s="14" t="s">
        <v>66</v>
      </c>
      <c r="C76" s="14">
        <f>IF($C$59=Daftar!$H$6,$D76,IF($C$59=Daftar!$H$7,$E76,$F76))</f>
        <v>90000</v>
      </c>
      <c r="D76" s="16">
        <v>90000</v>
      </c>
      <c r="E76" s="16">
        <v>250000</v>
      </c>
      <c r="F76" s="16">
        <v>250000</v>
      </c>
      <c r="I76" s="22" t="s">
        <v>1</v>
      </c>
      <c r="J76" s="22"/>
      <c r="K76" s="4" t="s">
        <v>169</v>
      </c>
    </row>
    <row r="77" spans="2:11">
      <c r="B77" s="14" t="s">
        <v>67</v>
      </c>
      <c r="C77" s="14">
        <f>IF($C$59=Daftar!$H$6,$D77,IF($C$59=Daftar!$H$7,$E77,$F77))</f>
        <v>350000</v>
      </c>
      <c r="D77" s="16">
        <v>350000</v>
      </c>
      <c r="E77" s="16">
        <v>430000</v>
      </c>
      <c r="F77" s="16">
        <v>430000</v>
      </c>
      <c r="I77" s="22" t="s">
        <v>1</v>
      </c>
      <c r="J77" s="22"/>
      <c r="K77" s="4" t="s">
        <v>169</v>
      </c>
    </row>
    <row r="78" spans="2:11">
      <c r="B78" s="14" t="s">
        <v>230</v>
      </c>
      <c r="C78" s="14">
        <f>IF($C$59=Daftar!$H$6,$D78,IF($C$59=Daftar!$H$7,$E78,$F78))</f>
        <v>50</v>
      </c>
      <c r="D78" s="16">
        <v>50</v>
      </c>
      <c r="E78" s="16">
        <v>50</v>
      </c>
      <c r="F78" s="16">
        <v>50</v>
      </c>
      <c r="I78" s="22" t="s">
        <v>1</v>
      </c>
      <c r="J78" s="22"/>
      <c r="K78" s="28" t="s">
        <v>764</v>
      </c>
    </row>
    <row r="79" spans="2:11"/>
    <row r="80" spans="2:11" ht="30">
      <c r="B80" s="61" t="s">
        <v>71</v>
      </c>
      <c r="C80" s="6" t="s">
        <v>167</v>
      </c>
      <c r="D80" s="6" t="s">
        <v>353</v>
      </c>
      <c r="E80" s="6" t="s">
        <v>354</v>
      </c>
      <c r="F80" s="6" t="s">
        <v>355</v>
      </c>
      <c r="I80" s="43" t="s">
        <v>62</v>
      </c>
      <c r="J80" s="6"/>
    </row>
    <row r="81" spans="2:18">
      <c r="B81" s="45" t="s">
        <v>171</v>
      </c>
      <c r="C81" s="14">
        <f>IF($C$59=Daftar!$H$6,$D81,IF($C$59=Daftar!$H$7,$E81,$F81))</f>
        <v>50</v>
      </c>
      <c r="D81" s="16">
        <v>50</v>
      </c>
      <c r="E81" s="16">
        <v>60</v>
      </c>
      <c r="F81" s="16">
        <v>86</v>
      </c>
      <c r="I81" s="22" t="s">
        <v>82</v>
      </c>
      <c r="J81" s="22"/>
      <c r="K81" s="4" t="s">
        <v>65</v>
      </c>
      <c r="P81" s="4">
        <f>SUM(D81,D93)</f>
        <v>82</v>
      </c>
      <c r="Q81" s="4">
        <f t="shared" ref="Q81:R81" si="2">SUM(E81,E93)</f>
        <v>98</v>
      </c>
      <c r="R81" s="4">
        <f t="shared" si="2"/>
        <v>124</v>
      </c>
    </row>
    <row r="82" spans="2:18">
      <c r="B82" s="45" t="s">
        <v>172</v>
      </c>
      <c r="C82" s="14">
        <f>IF($C$59=Daftar!$H$6,$D82,IF($C$59=Daftar!$H$7,$E82,$F82))</f>
        <v>30</v>
      </c>
      <c r="D82" s="16">
        <v>30</v>
      </c>
      <c r="E82" s="16">
        <v>40</v>
      </c>
      <c r="F82" s="16">
        <v>40</v>
      </c>
      <c r="I82" s="22" t="s">
        <v>82</v>
      </c>
      <c r="J82" s="22"/>
      <c r="K82" s="4" t="s">
        <v>65</v>
      </c>
      <c r="P82" s="4">
        <f t="shared" ref="P82" si="3">SUM(D82,D94)</f>
        <v>50</v>
      </c>
      <c r="Q82" s="4">
        <f t="shared" ref="Q82" si="4">SUM(E82,E94)</f>
        <v>60</v>
      </c>
      <c r="R82" s="4">
        <f t="shared" ref="R82" si="5">SUM(F82,F94)</f>
        <v>60</v>
      </c>
    </row>
    <row r="83" spans="2:18">
      <c r="B83" s="45" t="s">
        <v>187</v>
      </c>
      <c r="C83" s="14">
        <f>IF($C$59=Daftar!$H$6,$D83,IF($C$59=Daftar!$H$7,$E83,$F83))</f>
        <v>0</v>
      </c>
      <c r="D83" s="16">
        <v>0</v>
      </c>
      <c r="E83" s="16">
        <v>0</v>
      </c>
      <c r="F83" s="16">
        <v>0</v>
      </c>
      <c r="I83" s="22" t="s">
        <v>82</v>
      </c>
      <c r="J83" s="22"/>
      <c r="K83" s="4" t="s">
        <v>65</v>
      </c>
      <c r="P83" s="4">
        <f t="shared" ref="P83:R85" si="6">SUM(D84,D96)</f>
        <v>130</v>
      </c>
      <c r="Q83" s="4">
        <f t="shared" si="6"/>
        <v>100</v>
      </c>
      <c r="R83" s="4">
        <f t="shared" si="6"/>
        <v>135</v>
      </c>
    </row>
    <row r="84" spans="2:18">
      <c r="B84" s="45" t="s">
        <v>173</v>
      </c>
      <c r="C84" s="14">
        <f>IF($C$59=Daftar!$H$6,$D84,IF($C$59=Daftar!$H$7,$E84,$F84))</f>
        <v>65</v>
      </c>
      <c r="D84" s="16">
        <v>65</v>
      </c>
      <c r="E84" s="16">
        <v>50</v>
      </c>
      <c r="F84" s="16">
        <v>85</v>
      </c>
      <c r="I84" s="22" t="s">
        <v>82</v>
      </c>
      <c r="J84" s="22"/>
      <c r="K84" s="4" t="s">
        <v>65</v>
      </c>
      <c r="P84" s="4">
        <f t="shared" si="6"/>
        <v>15</v>
      </c>
      <c r="Q84" s="4">
        <f t="shared" si="6"/>
        <v>20</v>
      </c>
      <c r="R84" s="4">
        <f t="shared" si="6"/>
        <v>20</v>
      </c>
    </row>
    <row r="85" spans="2:18">
      <c r="B85" s="45" t="s">
        <v>174</v>
      </c>
      <c r="C85" s="14">
        <f>IF($C$59=Daftar!$H$6,$D85,IF($C$59=Daftar!$H$7,$E85,$F85))</f>
        <v>15</v>
      </c>
      <c r="D85" s="16">
        <v>15</v>
      </c>
      <c r="E85" s="16">
        <v>20</v>
      </c>
      <c r="F85" s="16">
        <v>20</v>
      </c>
      <c r="I85" s="22" t="s">
        <v>82</v>
      </c>
      <c r="J85" s="22"/>
      <c r="K85" s="4" t="s">
        <v>65</v>
      </c>
      <c r="P85" s="4">
        <f t="shared" si="6"/>
        <v>38</v>
      </c>
      <c r="Q85" s="4">
        <f t="shared" si="6"/>
        <v>50</v>
      </c>
      <c r="R85" s="4">
        <f t="shared" si="6"/>
        <v>38</v>
      </c>
    </row>
    <row r="86" spans="2:18" ht="28.5">
      <c r="B86" s="45" t="s">
        <v>175</v>
      </c>
      <c r="C86" s="14">
        <f>IF($C$59=Daftar!$H$6,$D86,IF($C$59=Daftar!$H$7,$E86,$F86))</f>
        <v>38</v>
      </c>
      <c r="D86" s="16">
        <v>38</v>
      </c>
      <c r="E86" s="16">
        <v>50</v>
      </c>
      <c r="F86" s="16">
        <v>38</v>
      </c>
      <c r="I86" s="22" t="s">
        <v>82</v>
      </c>
      <c r="J86" s="22"/>
      <c r="K86" s="4" t="s">
        <v>65</v>
      </c>
      <c r="P86" s="4">
        <f t="shared" ref="P86:R88" si="7">SUM(D88,D100)</f>
        <v>45</v>
      </c>
      <c r="Q86" s="4">
        <f t="shared" si="7"/>
        <v>45</v>
      </c>
      <c r="R86" s="4">
        <f t="shared" si="7"/>
        <v>45</v>
      </c>
    </row>
    <row r="87" spans="2:18">
      <c r="B87" s="45" t="s">
        <v>205</v>
      </c>
      <c r="C87" s="14">
        <f>IF($C$59=Daftar!$H$6,$D87,IF($C$59=Daftar!$H$7,$E87,$F87))</f>
        <v>0</v>
      </c>
      <c r="D87" s="16">
        <v>0</v>
      </c>
      <c r="E87" s="16">
        <v>0</v>
      </c>
      <c r="F87" s="16">
        <v>0</v>
      </c>
      <c r="I87" s="22" t="s">
        <v>82</v>
      </c>
      <c r="J87" s="22"/>
      <c r="K87" s="4" t="s">
        <v>234</v>
      </c>
      <c r="P87" s="4">
        <f t="shared" si="7"/>
        <v>13</v>
      </c>
      <c r="Q87" s="4">
        <f t="shared" si="7"/>
        <v>15</v>
      </c>
      <c r="R87" s="4">
        <f t="shared" si="7"/>
        <v>15</v>
      </c>
    </row>
    <row r="88" spans="2:18">
      <c r="B88" s="45" t="s">
        <v>176</v>
      </c>
      <c r="C88" s="14">
        <f>IF($C$59=Daftar!$H$6,$D88,IF($C$59=Daftar!$H$7,$E88,$F88))</f>
        <v>35</v>
      </c>
      <c r="D88" s="16">
        <v>35</v>
      </c>
      <c r="E88" s="16">
        <v>35</v>
      </c>
      <c r="F88" s="16">
        <v>35</v>
      </c>
      <c r="I88" s="22" t="s">
        <v>82</v>
      </c>
      <c r="J88" s="22"/>
      <c r="K88" s="4" t="s">
        <v>65</v>
      </c>
      <c r="P88" s="4">
        <f t="shared" si="7"/>
        <v>373</v>
      </c>
      <c r="Q88" s="4">
        <f t="shared" si="7"/>
        <v>388</v>
      </c>
      <c r="R88" s="4">
        <f t="shared" si="7"/>
        <v>437</v>
      </c>
    </row>
    <row r="89" spans="2:18" ht="28.5">
      <c r="B89" s="45" t="s">
        <v>177</v>
      </c>
      <c r="C89" s="14">
        <f>IF($C$59=Daftar!$H$6,$D89,IF($C$59=Daftar!$H$7,$E89,$F89))</f>
        <v>10</v>
      </c>
      <c r="D89" s="16">
        <v>10</v>
      </c>
      <c r="E89" s="16">
        <v>11</v>
      </c>
      <c r="F89" s="16">
        <v>11</v>
      </c>
      <c r="I89" s="22" t="s">
        <v>82</v>
      </c>
      <c r="J89" s="22"/>
      <c r="K89" s="4" t="s">
        <v>65</v>
      </c>
    </row>
    <row r="90" spans="2:18" ht="28.5">
      <c r="B90" s="45" t="s">
        <v>178</v>
      </c>
      <c r="C90" s="14">
        <f>IF($C$59=Daftar!$H$6,$D90,IF($C$59=Daftar!$H$7,$E90,$F90))</f>
        <v>243</v>
      </c>
      <c r="D90" s="16">
        <v>243</v>
      </c>
      <c r="E90" s="16">
        <v>266</v>
      </c>
      <c r="F90" s="16">
        <v>315</v>
      </c>
      <c r="I90" s="22" t="s">
        <v>82</v>
      </c>
      <c r="J90" s="22"/>
      <c r="K90" s="4" t="s">
        <v>65</v>
      </c>
    </row>
    <row r="91" spans="2:18" ht="15">
      <c r="C91" s="6"/>
    </row>
    <row r="92" spans="2:18" ht="30">
      <c r="B92" s="61" t="s">
        <v>72</v>
      </c>
      <c r="C92" s="6" t="s">
        <v>167</v>
      </c>
      <c r="D92" s="6" t="s">
        <v>353</v>
      </c>
      <c r="E92" s="6" t="s">
        <v>354</v>
      </c>
      <c r="F92" s="6" t="s">
        <v>355</v>
      </c>
      <c r="I92" s="43" t="s">
        <v>62</v>
      </c>
      <c r="J92" s="6"/>
    </row>
    <row r="93" spans="2:18">
      <c r="B93" s="45" t="s">
        <v>189</v>
      </c>
      <c r="C93" s="14">
        <f>IF($C$59=Daftar!$H$6,$D93,IF($C$59=Daftar!$H$7,$E93,$F93))</f>
        <v>32</v>
      </c>
      <c r="D93" s="16">
        <v>32</v>
      </c>
      <c r="E93" s="16">
        <v>38</v>
      </c>
      <c r="F93" s="16">
        <v>38</v>
      </c>
      <c r="I93" s="22" t="s">
        <v>82</v>
      </c>
      <c r="J93" s="22"/>
      <c r="K93" s="4" t="s">
        <v>65</v>
      </c>
    </row>
    <row r="94" spans="2:18">
      <c r="B94" s="45" t="s">
        <v>190</v>
      </c>
      <c r="C94" s="14">
        <f>IF($C$59=Daftar!$H$6,$D94,IF($C$59=Daftar!$H$7,$E94,$F94))</f>
        <v>20</v>
      </c>
      <c r="D94" s="16">
        <v>20</v>
      </c>
      <c r="E94" s="16">
        <v>20</v>
      </c>
      <c r="F94" s="16">
        <v>20</v>
      </c>
      <c r="I94" s="22" t="s">
        <v>82</v>
      </c>
      <c r="J94" s="22"/>
      <c r="K94" s="4" t="s">
        <v>65</v>
      </c>
    </row>
    <row r="95" spans="2:18">
      <c r="B95" s="45" t="s">
        <v>191</v>
      </c>
      <c r="C95" s="14">
        <f>IF($C$59=Daftar!$H$6,$D95,IF($C$59=Daftar!$H$7,$E95,$F95))</f>
        <v>0</v>
      </c>
      <c r="D95" s="16">
        <v>0</v>
      </c>
      <c r="E95" s="16">
        <v>0</v>
      </c>
      <c r="F95" s="16">
        <v>0</v>
      </c>
      <c r="I95" s="22" t="s">
        <v>82</v>
      </c>
      <c r="J95" s="22"/>
      <c r="K95" s="4" t="s">
        <v>65</v>
      </c>
    </row>
    <row r="96" spans="2:18">
      <c r="B96" s="45" t="s">
        <v>192</v>
      </c>
      <c r="C96" s="14">
        <f>IF($C$59=Daftar!$H$6,$D96,IF($C$59=Daftar!$H$7,$E96,$F96))</f>
        <v>65</v>
      </c>
      <c r="D96" s="16">
        <v>65</v>
      </c>
      <c r="E96" s="16">
        <v>50</v>
      </c>
      <c r="F96" s="16">
        <v>50</v>
      </c>
      <c r="I96" s="22" t="s">
        <v>82</v>
      </c>
      <c r="J96" s="22"/>
      <c r="K96" s="4" t="s">
        <v>65</v>
      </c>
    </row>
    <row r="97" spans="2:11">
      <c r="B97" s="45" t="s">
        <v>193</v>
      </c>
      <c r="C97" s="14">
        <f>IF($C$59=Daftar!$H$6,$D97,IF($C$59=Daftar!$H$7,$E97,$F97))</f>
        <v>0</v>
      </c>
      <c r="D97" s="16">
        <v>0</v>
      </c>
      <c r="E97" s="16">
        <v>0</v>
      </c>
      <c r="F97" s="16">
        <v>0</v>
      </c>
      <c r="I97" s="22" t="s">
        <v>82</v>
      </c>
      <c r="J97" s="22"/>
      <c r="K97" s="4" t="s">
        <v>65</v>
      </c>
    </row>
    <row r="98" spans="2:11" ht="28.5">
      <c r="B98" s="45" t="s">
        <v>194</v>
      </c>
      <c r="C98" s="14">
        <f>IF($C$59=Daftar!$H$6,$D98,IF($C$59=Daftar!$H$7,$E98,$F98))</f>
        <v>0</v>
      </c>
      <c r="D98" s="16">
        <v>0</v>
      </c>
      <c r="E98" s="16">
        <v>0</v>
      </c>
      <c r="F98" s="16">
        <v>0</v>
      </c>
      <c r="I98" s="22" t="s">
        <v>82</v>
      </c>
      <c r="J98" s="22"/>
      <c r="K98" s="4" t="s">
        <v>233</v>
      </c>
    </row>
    <row r="99" spans="2:11">
      <c r="B99" s="45" t="s">
        <v>206</v>
      </c>
      <c r="C99" s="14">
        <f>IF($C$59=Daftar!$H$6,$D99,IF($C$59=Daftar!$H$7,$E99,$F99))</f>
        <v>0</v>
      </c>
      <c r="D99" s="16">
        <v>0</v>
      </c>
      <c r="E99" s="16">
        <v>0</v>
      </c>
      <c r="F99" s="16">
        <v>0</v>
      </c>
      <c r="I99" s="22" t="s">
        <v>82</v>
      </c>
      <c r="J99" s="22"/>
      <c r="K99" s="4" t="s">
        <v>234</v>
      </c>
    </row>
    <row r="100" spans="2:11">
      <c r="B100" s="45" t="s">
        <v>195</v>
      </c>
      <c r="C100" s="14">
        <f>IF($C$59=Daftar!$H$6,$D100,IF($C$59=Daftar!$H$7,$E100,$F100))</f>
        <v>10</v>
      </c>
      <c r="D100" s="16">
        <v>10</v>
      </c>
      <c r="E100" s="16">
        <v>10</v>
      </c>
      <c r="F100" s="16">
        <v>10</v>
      </c>
      <c r="I100" s="22" t="s">
        <v>82</v>
      </c>
      <c r="J100" s="22"/>
      <c r="K100" s="4" t="s">
        <v>65</v>
      </c>
    </row>
    <row r="101" spans="2:11" ht="28.5">
      <c r="B101" s="45" t="s">
        <v>196</v>
      </c>
      <c r="C101" s="14">
        <f>IF($C$59=Daftar!$H$6,$D101,IF($C$59=Daftar!$H$7,$E101,$F101))</f>
        <v>3</v>
      </c>
      <c r="D101" s="16">
        <v>3</v>
      </c>
      <c r="E101" s="16">
        <v>4</v>
      </c>
      <c r="F101" s="16">
        <v>4</v>
      </c>
      <c r="I101" s="22" t="s">
        <v>82</v>
      </c>
      <c r="J101" s="22"/>
      <c r="K101" s="4" t="s">
        <v>65</v>
      </c>
    </row>
    <row r="102" spans="2:11">
      <c r="B102" s="45" t="s">
        <v>197</v>
      </c>
      <c r="C102" s="14">
        <f>IF($C$59=Daftar!$H$6,$D102,IF($C$59=Daftar!$H$7,$E102,$F102))</f>
        <v>130</v>
      </c>
      <c r="D102" s="16">
        <f>SUM(D93:D101)</f>
        <v>130</v>
      </c>
      <c r="E102" s="16">
        <f t="shared" ref="E102:F102" si="8">SUM(E93:E101)</f>
        <v>122</v>
      </c>
      <c r="F102" s="16">
        <f t="shared" si="8"/>
        <v>122</v>
      </c>
      <c r="I102" s="22" t="s">
        <v>82</v>
      </c>
      <c r="J102" s="22"/>
      <c r="K102" s="4" t="s">
        <v>65</v>
      </c>
    </row>
    <row r="103" spans="2:11" ht="15">
      <c r="C103" s="6"/>
    </row>
    <row r="104" spans="2:11" ht="15">
      <c r="B104" s="6" t="s">
        <v>98</v>
      </c>
      <c r="C104" s="6" t="s">
        <v>167</v>
      </c>
      <c r="D104" s="6" t="s">
        <v>353</v>
      </c>
      <c r="E104" s="6" t="s">
        <v>354</v>
      </c>
      <c r="F104" s="6" t="s">
        <v>355</v>
      </c>
      <c r="G104" s="6" t="s">
        <v>422</v>
      </c>
    </row>
    <row r="105" spans="2:11">
      <c r="B105" s="14" t="s">
        <v>232</v>
      </c>
      <c r="C105" s="14">
        <f>IF(G105&lt;&gt;0, G105,IF($C$59=Daftar!$H$6,$D105,IF($C$59=Daftar!$H$7,$E105,$F105)))</f>
        <v>6000</v>
      </c>
      <c r="D105" s="16">
        <v>6000</v>
      </c>
      <c r="E105" s="16">
        <v>6000</v>
      </c>
      <c r="F105" s="16">
        <v>6000</v>
      </c>
      <c r="G105" s="32">
        <f>Dasbor!C159</f>
        <v>0</v>
      </c>
      <c r="I105" s="22" t="s">
        <v>1</v>
      </c>
      <c r="J105" s="22"/>
      <c r="K105" s="88" t="s">
        <v>758</v>
      </c>
    </row>
    <row r="106" spans="2:11">
      <c r="B106" s="14" t="s">
        <v>231</v>
      </c>
      <c r="C106" s="14">
        <f>IF(G106&lt;&gt;0, G106, IF($C$59=Daftar!$H$6,$D106,IF($C$59=Daftar!$H$7,$E106,$F106)))</f>
        <v>7750</v>
      </c>
      <c r="D106" s="16">
        <v>7750</v>
      </c>
      <c r="E106" s="16">
        <v>6333</v>
      </c>
      <c r="F106" s="16">
        <v>3398</v>
      </c>
      <c r="G106" s="16">
        <f>G48/Dasbor!$C$12</f>
        <v>0</v>
      </c>
      <c r="I106" s="22" t="s">
        <v>40</v>
      </c>
      <c r="K106" s="88" t="s">
        <v>759</v>
      </c>
    </row>
    <row r="107" spans="2:11">
      <c r="J107" s="22"/>
      <c r="K107" s="88"/>
    </row>
    <row r="108" spans="2:11" ht="45">
      <c r="B108" s="61" t="s">
        <v>235</v>
      </c>
      <c r="C108" s="6" t="s">
        <v>167</v>
      </c>
      <c r="D108" s="6" t="s">
        <v>353</v>
      </c>
      <c r="E108" s="6" t="s">
        <v>354</v>
      </c>
      <c r="F108" s="6" t="s">
        <v>355</v>
      </c>
      <c r="I108" s="43" t="s">
        <v>62</v>
      </c>
      <c r="J108" s="22"/>
      <c r="K108" s="88"/>
    </row>
    <row r="109" spans="2:11">
      <c r="B109" s="14" t="s">
        <v>219</v>
      </c>
      <c r="C109" s="78">
        <f>IF($C$59=Daftar!$H$6,$D109,IF($C$59=Daftar!$H$7,$E109,$F109))</f>
        <v>0.33</v>
      </c>
      <c r="D109" s="135">
        <v>0.33</v>
      </c>
      <c r="E109" s="135">
        <v>0.33</v>
      </c>
      <c r="F109" s="135">
        <v>0.33</v>
      </c>
      <c r="I109" s="22" t="s">
        <v>236</v>
      </c>
      <c r="J109" s="22"/>
      <c r="K109" s="88" t="s">
        <v>762</v>
      </c>
    </row>
    <row r="110" spans="2:11">
      <c r="B110" s="14" t="s">
        <v>221</v>
      </c>
      <c r="C110" s="85">
        <f>IF($C$59=Daftar!$H$6,$D110,IF($C$59=Daftar!$H$7,$E110,$F110))</f>
        <v>0.33</v>
      </c>
      <c r="D110" s="135">
        <v>0.33</v>
      </c>
      <c r="E110" s="135">
        <v>0.33</v>
      </c>
      <c r="F110" s="135">
        <v>0.33</v>
      </c>
      <c r="I110" s="22" t="s">
        <v>236</v>
      </c>
      <c r="J110" s="22"/>
      <c r="K110" s="88" t="s">
        <v>763</v>
      </c>
    </row>
    <row r="111" spans="2:11">
      <c r="H111" s="22"/>
      <c r="K111" s="88"/>
    </row>
    <row r="112" spans="2:11"/>
    <row r="113" spans="2:9" s="3" customFormat="1" ht="18">
      <c r="B113" s="5" t="s">
        <v>91</v>
      </c>
      <c r="I113" s="44"/>
    </row>
    <row r="114" spans="2:9"/>
    <row r="115" spans="2:9"/>
    <row r="121" spans="2:9"/>
  </sheetData>
  <dataValidations count="1">
    <dataValidation type="list" allowBlank="1" showInputMessage="1" showErrorMessage="1" sqref="C12" xr:uid="{0EA5DB9F-6B4B-4A62-A93B-A4163CA71ED6}">
      <formula1>"FLAT, MODERATE, STEEP, MODERATE/STEEP"</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ADE7E-8319-4B2D-95D0-E368BE2C57E1}">
  <sheetPr codeName="Sheet9"/>
  <dimension ref="A1:AB184"/>
  <sheetViews>
    <sheetView showGridLines="0" topLeftCell="A136" zoomScale="90" zoomScaleNormal="90" workbookViewId="0">
      <selection activeCell="E167" sqref="E167"/>
    </sheetView>
  </sheetViews>
  <sheetFormatPr defaultColWidth="0" defaultRowHeight="14.25" zeroHeight="1"/>
  <cols>
    <col min="1" max="1" width="9.140625" style="4" customWidth="1"/>
    <col min="2" max="2" width="45.7109375" style="4" customWidth="1"/>
    <col min="3" max="4" width="23.5703125" style="4" customWidth="1"/>
    <col min="5" max="24" width="14.28515625" style="4" customWidth="1"/>
    <col min="25" max="28" width="9.140625" style="4" customWidth="1"/>
    <col min="29" max="16384" width="9.140625" style="4" hidden="1"/>
  </cols>
  <sheetData>
    <row r="1" spans="2:24"/>
    <row r="2" spans="2:24" s="3" customFormat="1" ht="18">
      <c r="B2" s="5" t="s">
        <v>377</v>
      </c>
    </row>
    <row r="3" spans="2:24">
      <c r="B3" s="88"/>
      <c r="E3" s="1"/>
      <c r="F3" s="1"/>
      <c r="G3" s="1"/>
      <c r="H3" s="1"/>
      <c r="I3" s="1"/>
      <c r="J3" s="1"/>
      <c r="K3" s="1"/>
      <c r="L3" s="1"/>
      <c r="M3" s="1"/>
      <c r="N3" s="1"/>
      <c r="O3" s="1"/>
      <c r="P3" s="1"/>
      <c r="Q3" s="1"/>
      <c r="R3" s="1"/>
      <c r="S3" s="1"/>
      <c r="T3" s="1"/>
      <c r="U3" s="1"/>
      <c r="V3" s="1"/>
      <c r="W3" s="1"/>
      <c r="X3" s="1"/>
    </row>
    <row r="4" spans="2:24">
      <c r="B4" s="88" t="s">
        <v>765</v>
      </c>
      <c r="E4" s="1"/>
      <c r="F4" s="1"/>
      <c r="G4" s="1"/>
      <c r="H4" s="1"/>
      <c r="I4" s="1"/>
      <c r="J4" s="1"/>
      <c r="K4" s="1"/>
      <c r="L4" s="1"/>
      <c r="M4" s="1"/>
      <c r="N4" s="1"/>
      <c r="O4" s="1"/>
      <c r="P4" s="1"/>
      <c r="Q4" s="1"/>
      <c r="R4" s="1"/>
      <c r="S4" s="1"/>
      <c r="T4" s="1"/>
      <c r="U4" s="1"/>
      <c r="V4" s="1"/>
      <c r="W4" s="1"/>
      <c r="X4" s="1"/>
    </row>
    <row r="5" spans="2:24">
      <c r="E5" s="1"/>
      <c r="F5" s="1"/>
      <c r="G5" s="1"/>
      <c r="H5" s="1"/>
      <c r="I5" s="1"/>
      <c r="J5" s="1"/>
      <c r="K5" s="1"/>
      <c r="L5" s="1"/>
      <c r="M5" s="1"/>
      <c r="N5" s="1"/>
      <c r="O5" s="1"/>
      <c r="P5" s="1"/>
      <c r="Q5" s="1"/>
      <c r="R5" s="1"/>
      <c r="S5" s="1"/>
      <c r="T5" s="1"/>
      <c r="U5" s="1"/>
      <c r="V5" s="1"/>
      <c r="W5" s="1"/>
      <c r="X5" s="1"/>
    </row>
    <row r="6" spans="2:24" s="3" customFormat="1" ht="18">
      <c r="B6" s="5" t="s">
        <v>766</v>
      </c>
    </row>
    <row r="7" spans="2:24">
      <c r="E7" s="1"/>
      <c r="F7" s="1"/>
      <c r="G7" s="1"/>
      <c r="H7" s="1"/>
      <c r="I7" s="1"/>
      <c r="J7" s="1"/>
      <c r="K7" s="1"/>
      <c r="L7" s="1"/>
      <c r="M7" s="1"/>
      <c r="N7" s="1"/>
      <c r="O7" s="1"/>
      <c r="P7" s="1"/>
      <c r="Q7" s="1"/>
      <c r="R7" s="1"/>
      <c r="S7" s="1"/>
      <c r="T7" s="1"/>
      <c r="U7" s="1"/>
      <c r="V7" s="1"/>
      <c r="W7" s="1"/>
      <c r="X7" s="1"/>
    </row>
    <row r="8" spans="2:24">
      <c r="E8" s="1"/>
      <c r="F8" s="1"/>
      <c r="G8" s="1"/>
      <c r="H8" s="1"/>
      <c r="I8" s="1"/>
      <c r="J8" s="1"/>
      <c r="K8" s="1"/>
      <c r="L8" s="1"/>
      <c r="M8" s="1"/>
      <c r="N8" s="1"/>
      <c r="O8" s="1"/>
      <c r="P8" s="1"/>
      <c r="Q8" s="1"/>
      <c r="R8" s="1"/>
      <c r="S8" s="1"/>
      <c r="T8" s="1"/>
      <c r="U8" s="1"/>
      <c r="V8" s="1"/>
      <c r="W8" s="1"/>
      <c r="X8" s="1"/>
    </row>
    <row r="9" spans="2:24">
      <c r="E9" s="216" t="s">
        <v>639</v>
      </c>
      <c r="F9" s="1"/>
      <c r="G9" s="1"/>
      <c r="H9" s="1"/>
      <c r="I9" s="1"/>
      <c r="J9" s="1"/>
      <c r="K9" s="1"/>
      <c r="L9" s="1"/>
      <c r="M9" s="1"/>
      <c r="N9" s="1"/>
      <c r="O9" s="1"/>
      <c r="P9" s="1"/>
      <c r="Q9" s="1"/>
      <c r="R9" s="1"/>
      <c r="S9" s="1"/>
      <c r="T9" s="1"/>
      <c r="U9" s="1"/>
      <c r="V9" s="1"/>
      <c r="W9" s="1"/>
      <c r="X9" s="1"/>
    </row>
    <row r="10" spans="2:24" ht="15">
      <c r="C10" s="10" t="s">
        <v>161</v>
      </c>
      <c r="D10" s="10" t="s">
        <v>62</v>
      </c>
      <c r="E10" s="83">
        <v>1</v>
      </c>
      <c r="F10" s="83">
        <v>2</v>
      </c>
      <c r="G10" s="83">
        <v>3</v>
      </c>
      <c r="H10" s="83">
        <v>4</v>
      </c>
      <c r="I10" s="83">
        <v>5</v>
      </c>
      <c r="J10" s="83">
        <v>6</v>
      </c>
      <c r="K10" s="83">
        <v>7</v>
      </c>
      <c r="L10" s="83">
        <v>8</v>
      </c>
      <c r="M10" s="83">
        <v>9</v>
      </c>
      <c r="N10" s="83">
        <v>10</v>
      </c>
      <c r="O10" s="83">
        <v>11</v>
      </c>
      <c r="P10" s="83">
        <v>12</v>
      </c>
      <c r="Q10" s="83">
        <v>13</v>
      </c>
      <c r="R10" s="83">
        <v>14</v>
      </c>
      <c r="S10" s="83">
        <v>15</v>
      </c>
      <c r="T10" s="83">
        <v>16</v>
      </c>
      <c r="U10" s="83">
        <v>17</v>
      </c>
      <c r="V10" s="83">
        <v>18</v>
      </c>
      <c r="W10" s="83">
        <v>19</v>
      </c>
      <c r="X10" s="83">
        <v>20</v>
      </c>
    </row>
    <row r="11" spans="2:24" ht="15">
      <c r="B11" s="6" t="s">
        <v>55</v>
      </c>
    </row>
    <row r="12" spans="2:24">
      <c r="B12" s="14" t="s">
        <v>171</v>
      </c>
      <c r="C12" s="29">
        <f>'Masukan - beras'!C23</f>
        <v>50</v>
      </c>
      <c r="D12" s="14" t="s">
        <v>82</v>
      </c>
      <c r="E12" s="29"/>
      <c r="F12" s="14"/>
      <c r="G12" s="14"/>
      <c r="H12" s="14"/>
      <c r="I12" s="14"/>
      <c r="J12" s="14"/>
      <c r="K12" s="14"/>
      <c r="L12" s="14"/>
      <c r="M12" s="14"/>
      <c r="N12" s="14"/>
      <c r="O12" s="14"/>
      <c r="P12" s="14"/>
      <c r="Q12" s="14"/>
      <c r="R12" s="14"/>
      <c r="S12" s="14"/>
      <c r="T12" s="14"/>
      <c r="U12" s="14"/>
      <c r="V12" s="14"/>
      <c r="W12" s="14"/>
      <c r="X12" s="14"/>
    </row>
    <row r="13" spans="2:24">
      <c r="B13" s="14" t="s">
        <v>189</v>
      </c>
      <c r="C13" s="29">
        <f>'Masukan - beras'!C35</f>
        <v>32</v>
      </c>
      <c r="D13" s="14" t="s">
        <v>82</v>
      </c>
      <c r="E13" s="14"/>
      <c r="F13" s="14"/>
      <c r="G13" s="14"/>
      <c r="H13" s="14"/>
      <c r="I13" s="14"/>
      <c r="J13" s="14"/>
      <c r="K13" s="14"/>
      <c r="L13" s="14"/>
      <c r="M13" s="14"/>
      <c r="N13" s="14"/>
      <c r="O13" s="14"/>
      <c r="P13" s="14"/>
      <c r="Q13" s="14"/>
      <c r="R13" s="14"/>
      <c r="S13" s="14"/>
      <c r="T13" s="14"/>
      <c r="U13" s="14"/>
      <c r="V13" s="14"/>
      <c r="W13" s="14"/>
      <c r="X13" s="14"/>
    </row>
    <row r="14" spans="2:24">
      <c r="B14" s="14" t="s">
        <v>314</v>
      </c>
      <c r="C14" s="14"/>
      <c r="D14" s="14" t="s">
        <v>82</v>
      </c>
      <c r="E14" s="30">
        <f>$C$12</f>
        <v>50</v>
      </c>
      <c r="F14" s="30">
        <f t="shared" ref="F14:X14" si="0">$C$12</f>
        <v>50</v>
      </c>
      <c r="G14" s="30">
        <f t="shared" si="0"/>
        <v>50</v>
      </c>
      <c r="H14" s="30">
        <f t="shared" si="0"/>
        <v>50</v>
      </c>
      <c r="I14" s="30">
        <f t="shared" si="0"/>
        <v>50</v>
      </c>
      <c r="J14" s="30">
        <f t="shared" si="0"/>
        <v>50</v>
      </c>
      <c r="K14" s="30">
        <f t="shared" si="0"/>
        <v>50</v>
      </c>
      <c r="L14" s="30">
        <f t="shared" si="0"/>
        <v>50</v>
      </c>
      <c r="M14" s="30">
        <f t="shared" si="0"/>
        <v>50</v>
      </c>
      <c r="N14" s="30">
        <f t="shared" si="0"/>
        <v>50</v>
      </c>
      <c r="O14" s="30">
        <f t="shared" si="0"/>
        <v>50</v>
      </c>
      <c r="P14" s="30">
        <f t="shared" si="0"/>
        <v>50</v>
      </c>
      <c r="Q14" s="30">
        <f t="shared" si="0"/>
        <v>50</v>
      </c>
      <c r="R14" s="30">
        <f t="shared" si="0"/>
        <v>50</v>
      </c>
      <c r="S14" s="30">
        <f t="shared" si="0"/>
        <v>50</v>
      </c>
      <c r="T14" s="30">
        <f t="shared" si="0"/>
        <v>50</v>
      </c>
      <c r="U14" s="30">
        <f t="shared" si="0"/>
        <v>50</v>
      </c>
      <c r="V14" s="30">
        <f t="shared" si="0"/>
        <v>50</v>
      </c>
      <c r="W14" s="30">
        <f t="shared" si="0"/>
        <v>50</v>
      </c>
      <c r="X14" s="30">
        <f t="shared" si="0"/>
        <v>50</v>
      </c>
    </row>
    <row r="15" spans="2:24">
      <c r="B15" s="14" t="s">
        <v>315</v>
      </c>
      <c r="C15" s="14"/>
      <c r="D15" s="14" t="s">
        <v>82</v>
      </c>
      <c r="E15" s="30">
        <f>$C$13</f>
        <v>32</v>
      </c>
      <c r="F15" s="30">
        <f t="shared" ref="F15:X15" si="1">$C$13</f>
        <v>32</v>
      </c>
      <c r="G15" s="30">
        <f t="shared" si="1"/>
        <v>32</v>
      </c>
      <c r="H15" s="30">
        <f t="shared" si="1"/>
        <v>32</v>
      </c>
      <c r="I15" s="30">
        <f t="shared" si="1"/>
        <v>32</v>
      </c>
      <c r="J15" s="30">
        <f t="shared" si="1"/>
        <v>32</v>
      </c>
      <c r="K15" s="30">
        <f t="shared" si="1"/>
        <v>32</v>
      </c>
      <c r="L15" s="30">
        <f t="shared" si="1"/>
        <v>32</v>
      </c>
      <c r="M15" s="30">
        <f t="shared" si="1"/>
        <v>32</v>
      </c>
      <c r="N15" s="30">
        <f t="shared" si="1"/>
        <v>32</v>
      </c>
      <c r="O15" s="30">
        <f t="shared" si="1"/>
        <v>32</v>
      </c>
      <c r="P15" s="30">
        <f t="shared" si="1"/>
        <v>32</v>
      </c>
      <c r="Q15" s="30">
        <f t="shared" si="1"/>
        <v>32</v>
      </c>
      <c r="R15" s="30">
        <f t="shared" si="1"/>
        <v>32</v>
      </c>
      <c r="S15" s="30">
        <f t="shared" si="1"/>
        <v>32</v>
      </c>
      <c r="T15" s="30">
        <f t="shared" si="1"/>
        <v>32</v>
      </c>
      <c r="U15" s="30">
        <f t="shared" si="1"/>
        <v>32</v>
      </c>
      <c r="V15" s="30">
        <f t="shared" si="1"/>
        <v>32</v>
      </c>
      <c r="W15" s="30">
        <f t="shared" si="1"/>
        <v>32</v>
      </c>
      <c r="X15" s="30">
        <f t="shared" si="1"/>
        <v>32</v>
      </c>
    </row>
    <row r="16" spans="2:24">
      <c r="B16" s="14"/>
      <c r="C16" s="14"/>
      <c r="D16" s="14"/>
      <c r="E16" s="14"/>
      <c r="F16" s="14"/>
      <c r="G16" s="14"/>
      <c r="H16" s="14"/>
      <c r="I16" s="14"/>
      <c r="J16" s="14"/>
      <c r="K16" s="14"/>
      <c r="L16" s="14"/>
      <c r="M16" s="14"/>
      <c r="N16" s="14"/>
      <c r="O16" s="14"/>
      <c r="P16" s="14"/>
      <c r="Q16" s="14"/>
      <c r="R16" s="14"/>
      <c r="S16" s="14"/>
      <c r="T16" s="14"/>
      <c r="U16" s="14"/>
      <c r="V16" s="14"/>
      <c r="W16" s="14"/>
      <c r="X16" s="14"/>
    </row>
    <row r="17" spans="2:24">
      <c r="B17" s="14" t="s">
        <v>172</v>
      </c>
      <c r="C17" s="29">
        <f>'Masukan - beras'!C24</f>
        <v>30</v>
      </c>
      <c r="D17" s="14" t="s">
        <v>82</v>
      </c>
      <c r="E17" s="12"/>
      <c r="F17" s="12"/>
      <c r="G17" s="12"/>
      <c r="H17" s="12"/>
      <c r="I17" s="12"/>
      <c r="J17" s="12"/>
      <c r="K17" s="12"/>
      <c r="L17" s="12"/>
      <c r="M17" s="12"/>
      <c r="N17" s="12"/>
      <c r="O17" s="12"/>
      <c r="P17" s="12"/>
      <c r="Q17" s="12"/>
      <c r="R17" s="12"/>
      <c r="S17" s="12"/>
      <c r="T17" s="12"/>
      <c r="U17" s="12"/>
      <c r="V17" s="12"/>
      <c r="W17" s="12"/>
      <c r="X17" s="12"/>
    </row>
    <row r="18" spans="2:24">
      <c r="B18" s="14" t="s">
        <v>190</v>
      </c>
      <c r="C18" s="29">
        <f>'Masukan - beras'!C36</f>
        <v>20</v>
      </c>
      <c r="D18" s="14" t="s">
        <v>82</v>
      </c>
      <c r="E18" s="12"/>
      <c r="F18" s="12"/>
      <c r="G18" s="12"/>
      <c r="H18" s="12"/>
      <c r="I18" s="12"/>
      <c r="J18" s="12"/>
      <c r="K18" s="12"/>
      <c r="L18" s="12"/>
      <c r="M18" s="12"/>
      <c r="N18" s="12"/>
      <c r="O18" s="12"/>
      <c r="P18" s="12"/>
      <c r="Q18" s="12"/>
      <c r="R18" s="12"/>
      <c r="S18" s="12"/>
      <c r="T18" s="12"/>
      <c r="U18" s="12"/>
      <c r="V18" s="12"/>
      <c r="W18" s="12"/>
      <c r="X18" s="12"/>
    </row>
    <row r="19" spans="2:24">
      <c r="B19" s="14" t="s">
        <v>198</v>
      </c>
      <c r="C19" s="14"/>
      <c r="D19" s="14" t="s">
        <v>82</v>
      </c>
      <c r="E19" s="30">
        <f>$C$17</f>
        <v>30</v>
      </c>
      <c r="F19" s="30">
        <f t="shared" ref="F19:X19" si="2">$C$17</f>
        <v>30</v>
      </c>
      <c r="G19" s="30">
        <f t="shared" si="2"/>
        <v>30</v>
      </c>
      <c r="H19" s="30">
        <f t="shared" si="2"/>
        <v>30</v>
      </c>
      <c r="I19" s="30">
        <f t="shared" si="2"/>
        <v>30</v>
      </c>
      <c r="J19" s="30">
        <f t="shared" si="2"/>
        <v>30</v>
      </c>
      <c r="K19" s="30">
        <f t="shared" si="2"/>
        <v>30</v>
      </c>
      <c r="L19" s="30">
        <f t="shared" si="2"/>
        <v>30</v>
      </c>
      <c r="M19" s="30">
        <f t="shared" si="2"/>
        <v>30</v>
      </c>
      <c r="N19" s="30">
        <f t="shared" si="2"/>
        <v>30</v>
      </c>
      <c r="O19" s="30">
        <f t="shared" si="2"/>
        <v>30</v>
      </c>
      <c r="P19" s="30">
        <f t="shared" si="2"/>
        <v>30</v>
      </c>
      <c r="Q19" s="30">
        <f t="shared" si="2"/>
        <v>30</v>
      </c>
      <c r="R19" s="30">
        <f t="shared" si="2"/>
        <v>30</v>
      </c>
      <c r="S19" s="30">
        <f t="shared" si="2"/>
        <v>30</v>
      </c>
      <c r="T19" s="30">
        <f t="shared" si="2"/>
        <v>30</v>
      </c>
      <c r="U19" s="30">
        <f t="shared" si="2"/>
        <v>30</v>
      </c>
      <c r="V19" s="30">
        <f t="shared" si="2"/>
        <v>30</v>
      </c>
      <c r="W19" s="30">
        <f t="shared" si="2"/>
        <v>30</v>
      </c>
      <c r="X19" s="30">
        <f t="shared" si="2"/>
        <v>30</v>
      </c>
    </row>
    <row r="20" spans="2:24">
      <c r="B20" s="14" t="s">
        <v>179</v>
      </c>
      <c r="C20" s="14"/>
      <c r="D20" s="14" t="s">
        <v>82</v>
      </c>
      <c r="E20" s="30">
        <f>$C$18</f>
        <v>20</v>
      </c>
      <c r="F20" s="30">
        <f t="shared" ref="F20:X20" si="3">$C$18</f>
        <v>20</v>
      </c>
      <c r="G20" s="30">
        <f t="shared" si="3"/>
        <v>20</v>
      </c>
      <c r="H20" s="30">
        <f t="shared" si="3"/>
        <v>20</v>
      </c>
      <c r="I20" s="30">
        <f t="shared" si="3"/>
        <v>20</v>
      </c>
      <c r="J20" s="30">
        <f t="shared" si="3"/>
        <v>20</v>
      </c>
      <c r="K20" s="30">
        <f t="shared" si="3"/>
        <v>20</v>
      </c>
      <c r="L20" s="30">
        <f t="shared" si="3"/>
        <v>20</v>
      </c>
      <c r="M20" s="30">
        <f t="shared" si="3"/>
        <v>20</v>
      </c>
      <c r="N20" s="30">
        <f t="shared" si="3"/>
        <v>20</v>
      </c>
      <c r="O20" s="30">
        <f t="shared" si="3"/>
        <v>20</v>
      </c>
      <c r="P20" s="30">
        <f t="shared" si="3"/>
        <v>20</v>
      </c>
      <c r="Q20" s="30">
        <f t="shared" si="3"/>
        <v>20</v>
      </c>
      <c r="R20" s="30">
        <f t="shared" si="3"/>
        <v>20</v>
      </c>
      <c r="S20" s="30">
        <f t="shared" si="3"/>
        <v>20</v>
      </c>
      <c r="T20" s="30">
        <f t="shared" si="3"/>
        <v>20</v>
      </c>
      <c r="U20" s="30">
        <f t="shared" si="3"/>
        <v>20</v>
      </c>
      <c r="V20" s="30">
        <f t="shared" si="3"/>
        <v>20</v>
      </c>
      <c r="W20" s="30">
        <f t="shared" si="3"/>
        <v>20</v>
      </c>
      <c r="X20" s="30">
        <f t="shared" si="3"/>
        <v>20</v>
      </c>
    </row>
    <row r="21" spans="2:24">
      <c r="B21" s="14"/>
      <c r="C21" s="14"/>
      <c r="D21" s="14"/>
      <c r="E21" s="19"/>
      <c r="F21" s="19"/>
      <c r="G21" s="19"/>
      <c r="H21" s="19"/>
      <c r="I21" s="19"/>
      <c r="J21" s="19"/>
      <c r="K21" s="19"/>
      <c r="L21" s="19"/>
      <c r="M21" s="19"/>
      <c r="N21" s="19"/>
      <c r="O21" s="19"/>
      <c r="P21" s="19"/>
      <c r="Q21" s="19"/>
      <c r="R21" s="19"/>
      <c r="S21" s="19"/>
      <c r="T21" s="19"/>
      <c r="U21" s="19"/>
      <c r="V21" s="19"/>
      <c r="W21" s="19"/>
      <c r="X21" s="19"/>
    </row>
    <row r="22" spans="2:24">
      <c r="B22" s="14" t="s">
        <v>187</v>
      </c>
      <c r="C22" s="29">
        <f>'Masukan - beras'!C25</f>
        <v>0</v>
      </c>
      <c r="D22" s="14" t="s">
        <v>82</v>
      </c>
      <c r="E22" s="19"/>
      <c r="F22" s="19"/>
      <c r="G22" s="19"/>
      <c r="H22" s="19"/>
      <c r="I22" s="19"/>
      <c r="J22" s="19"/>
      <c r="K22" s="19"/>
      <c r="L22" s="19"/>
      <c r="M22" s="19"/>
      <c r="N22" s="19"/>
      <c r="O22" s="19"/>
      <c r="P22" s="19"/>
      <c r="Q22" s="19"/>
      <c r="R22" s="19"/>
      <c r="S22" s="19"/>
      <c r="T22" s="19"/>
      <c r="U22" s="19"/>
      <c r="V22" s="19"/>
      <c r="W22" s="19"/>
      <c r="X22" s="19"/>
    </row>
    <row r="23" spans="2:24">
      <c r="B23" s="14" t="s">
        <v>191</v>
      </c>
      <c r="C23" s="29">
        <f>'Masukan - beras'!C37</f>
        <v>0</v>
      </c>
      <c r="D23" s="14" t="s">
        <v>82</v>
      </c>
      <c r="E23" s="19"/>
      <c r="F23" s="19"/>
      <c r="G23" s="19"/>
      <c r="H23" s="19"/>
      <c r="I23" s="19"/>
      <c r="J23" s="19"/>
      <c r="K23" s="19"/>
      <c r="L23" s="19"/>
      <c r="M23" s="19"/>
      <c r="N23" s="19"/>
      <c r="O23" s="19"/>
      <c r="P23" s="19"/>
      <c r="Q23" s="19"/>
      <c r="R23" s="19"/>
      <c r="S23" s="19"/>
      <c r="T23" s="19"/>
      <c r="U23" s="19"/>
      <c r="V23" s="19"/>
      <c r="W23" s="19"/>
      <c r="X23" s="19"/>
    </row>
    <row r="24" spans="2:24">
      <c r="B24" s="14" t="s">
        <v>188</v>
      </c>
      <c r="C24" s="14"/>
      <c r="D24" s="14" t="s">
        <v>82</v>
      </c>
      <c r="E24" s="30">
        <f>$C$22</f>
        <v>0</v>
      </c>
      <c r="F24" s="30">
        <f t="shared" ref="F24:X24" si="4">$C$22</f>
        <v>0</v>
      </c>
      <c r="G24" s="30">
        <f t="shared" si="4"/>
        <v>0</v>
      </c>
      <c r="H24" s="30">
        <f t="shared" si="4"/>
        <v>0</v>
      </c>
      <c r="I24" s="30">
        <f t="shared" si="4"/>
        <v>0</v>
      </c>
      <c r="J24" s="30">
        <f t="shared" si="4"/>
        <v>0</v>
      </c>
      <c r="K24" s="30">
        <f t="shared" si="4"/>
        <v>0</v>
      </c>
      <c r="L24" s="30">
        <f t="shared" si="4"/>
        <v>0</v>
      </c>
      <c r="M24" s="30">
        <f t="shared" si="4"/>
        <v>0</v>
      </c>
      <c r="N24" s="30">
        <f t="shared" si="4"/>
        <v>0</v>
      </c>
      <c r="O24" s="30">
        <f t="shared" si="4"/>
        <v>0</v>
      </c>
      <c r="P24" s="30">
        <f t="shared" si="4"/>
        <v>0</v>
      </c>
      <c r="Q24" s="30">
        <f t="shared" si="4"/>
        <v>0</v>
      </c>
      <c r="R24" s="30">
        <f t="shared" si="4"/>
        <v>0</v>
      </c>
      <c r="S24" s="30">
        <f t="shared" si="4"/>
        <v>0</v>
      </c>
      <c r="T24" s="30">
        <f t="shared" si="4"/>
        <v>0</v>
      </c>
      <c r="U24" s="30">
        <f t="shared" si="4"/>
        <v>0</v>
      </c>
      <c r="V24" s="30">
        <f t="shared" si="4"/>
        <v>0</v>
      </c>
      <c r="W24" s="30">
        <f t="shared" si="4"/>
        <v>0</v>
      </c>
      <c r="X24" s="30">
        <f t="shared" si="4"/>
        <v>0</v>
      </c>
    </row>
    <row r="25" spans="2:24">
      <c r="B25" s="14" t="s">
        <v>199</v>
      </c>
      <c r="C25" s="14"/>
      <c r="D25" s="14" t="s">
        <v>82</v>
      </c>
      <c r="E25" s="30">
        <f>$C$23</f>
        <v>0</v>
      </c>
      <c r="F25" s="30">
        <f t="shared" ref="F25:X25" si="5">$C$23</f>
        <v>0</v>
      </c>
      <c r="G25" s="30">
        <f t="shared" si="5"/>
        <v>0</v>
      </c>
      <c r="H25" s="30">
        <f t="shared" si="5"/>
        <v>0</v>
      </c>
      <c r="I25" s="30">
        <f t="shared" si="5"/>
        <v>0</v>
      </c>
      <c r="J25" s="30">
        <f t="shared" si="5"/>
        <v>0</v>
      </c>
      <c r="K25" s="30">
        <f t="shared" si="5"/>
        <v>0</v>
      </c>
      <c r="L25" s="30">
        <f t="shared" si="5"/>
        <v>0</v>
      </c>
      <c r="M25" s="30">
        <f t="shared" si="5"/>
        <v>0</v>
      </c>
      <c r="N25" s="30">
        <f t="shared" si="5"/>
        <v>0</v>
      </c>
      <c r="O25" s="30">
        <f t="shared" si="5"/>
        <v>0</v>
      </c>
      <c r="P25" s="30">
        <f t="shared" si="5"/>
        <v>0</v>
      </c>
      <c r="Q25" s="30">
        <f t="shared" si="5"/>
        <v>0</v>
      </c>
      <c r="R25" s="30">
        <f t="shared" si="5"/>
        <v>0</v>
      </c>
      <c r="S25" s="30">
        <f t="shared" si="5"/>
        <v>0</v>
      </c>
      <c r="T25" s="30">
        <f t="shared" si="5"/>
        <v>0</v>
      </c>
      <c r="U25" s="30">
        <f t="shared" si="5"/>
        <v>0</v>
      </c>
      <c r="V25" s="30">
        <f t="shared" si="5"/>
        <v>0</v>
      </c>
      <c r="W25" s="30">
        <f t="shared" si="5"/>
        <v>0</v>
      </c>
      <c r="X25" s="30">
        <f t="shared" si="5"/>
        <v>0</v>
      </c>
    </row>
    <row r="26" spans="2:24">
      <c r="B26" s="14"/>
      <c r="C26" s="14"/>
      <c r="D26" s="14"/>
      <c r="E26" s="19"/>
      <c r="F26" s="19"/>
      <c r="G26" s="19"/>
      <c r="H26" s="19"/>
      <c r="I26" s="19"/>
      <c r="J26" s="19"/>
      <c r="K26" s="19"/>
      <c r="L26" s="19"/>
      <c r="M26" s="19"/>
      <c r="N26" s="19"/>
      <c r="O26" s="19"/>
      <c r="P26" s="19"/>
      <c r="Q26" s="19"/>
      <c r="R26" s="19"/>
      <c r="S26" s="19"/>
      <c r="T26" s="19"/>
      <c r="U26" s="19"/>
      <c r="V26" s="19"/>
      <c r="W26" s="19"/>
      <c r="X26" s="19"/>
    </row>
    <row r="27" spans="2:24">
      <c r="B27" s="14" t="s">
        <v>173</v>
      </c>
      <c r="C27" s="29">
        <f>'Masukan - beras'!C26</f>
        <v>65</v>
      </c>
      <c r="D27" s="14" t="s">
        <v>82</v>
      </c>
      <c r="E27" s="19"/>
      <c r="F27" s="19"/>
      <c r="G27" s="19"/>
      <c r="H27" s="19"/>
      <c r="I27" s="19"/>
      <c r="J27" s="19"/>
      <c r="K27" s="19"/>
      <c r="L27" s="19"/>
      <c r="M27" s="19"/>
      <c r="N27" s="19"/>
      <c r="O27" s="19"/>
      <c r="P27" s="19"/>
      <c r="Q27" s="19"/>
      <c r="R27" s="19"/>
      <c r="S27" s="19"/>
      <c r="T27" s="19"/>
      <c r="U27" s="19"/>
      <c r="V27" s="19"/>
      <c r="W27" s="19"/>
      <c r="X27" s="19"/>
    </row>
    <row r="28" spans="2:24">
      <c r="B28" s="14" t="s">
        <v>192</v>
      </c>
      <c r="C28" s="29">
        <f>'Masukan - beras'!C38</f>
        <v>65</v>
      </c>
      <c r="D28" s="14" t="s">
        <v>82</v>
      </c>
      <c r="E28" s="19"/>
      <c r="F28" s="19"/>
      <c r="G28" s="19"/>
      <c r="H28" s="19"/>
      <c r="I28" s="19"/>
      <c r="J28" s="19"/>
      <c r="K28" s="19"/>
      <c r="L28" s="19"/>
      <c r="M28" s="19"/>
      <c r="N28" s="19"/>
      <c r="O28" s="19"/>
      <c r="P28" s="19"/>
      <c r="Q28" s="19"/>
      <c r="R28" s="19"/>
      <c r="S28" s="19"/>
      <c r="T28" s="19"/>
      <c r="U28" s="19"/>
      <c r="V28" s="19"/>
      <c r="W28" s="19"/>
      <c r="X28" s="19"/>
    </row>
    <row r="29" spans="2:24">
      <c r="B29" s="14" t="s">
        <v>180</v>
      </c>
      <c r="C29" s="14"/>
      <c r="D29" s="14" t="s">
        <v>82</v>
      </c>
      <c r="E29" s="30">
        <f>$C$27</f>
        <v>65</v>
      </c>
      <c r="F29" s="30">
        <f t="shared" ref="F29:X29" si="6">$C$27</f>
        <v>65</v>
      </c>
      <c r="G29" s="30">
        <f t="shared" si="6"/>
        <v>65</v>
      </c>
      <c r="H29" s="30">
        <f t="shared" si="6"/>
        <v>65</v>
      </c>
      <c r="I29" s="30">
        <f t="shared" si="6"/>
        <v>65</v>
      </c>
      <c r="J29" s="30">
        <f t="shared" si="6"/>
        <v>65</v>
      </c>
      <c r="K29" s="30">
        <f t="shared" si="6"/>
        <v>65</v>
      </c>
      <c r="L29" s="30">
        <f t="shared" si="6"/>
        <v>65</v>
      </c>
      <c r="M29" s="30">
        <f t="shared" si="6"/>
        <v>65</v>
      </c>
      <c r="N29" s="30">
        <f t="shared" si="6"/>
        <v>65</v>
      </c>
      <c r="O29" s="30">
        <f t="shared" si="6"/>
        <v>65</v>
      </c>
      <c r="P29" s="30">
        <f t="shared" si="6"/>
        <v>65</v>
      </c>
      <c r="Q29" s="30">
        <f t="shared" si="6"/>
        <v>65</v>
      </c>
      <c r="R29" s="30">
        <f t="shared" si="6"/>
        <v>65</v>
      </c>
      <c r="S29" s="30">
        <f t="shared" si="6"/>
        <v>65</v>
      </c>
      <c r="T29" s="30">
        <f t="shared" si="6"/>
        <v>65</v>
      </c>
      <c r="U29" s="30">
        <f t="shared" si="6"/>
        <v>65</v>
      </c>
      <c r="V29" s="30">
        <f t="shared" si="6"/>
        <v>65</v>
      </c>
      <c r="W29" s="30">
        <f t="shared" si="6"/>
        <v>65</v>
      </c>
      <c r="X29" s="30">
        <f t="shared" si="6"/>
        <v>65</v>
      </c>
    </row>
    <row r="30" spans="2:24">
      <c r="B30" s="14" t="s">
        <v>200</v>
      </c>
      <c r="C30" s="14"/>
      <c r="D30" s="14" t="s">
        <v>82</v>
      </c>
      <c r="E30" s="30">
        <f>$C$28</f>
        <v>65</v>
      </c>
      <c r="F30" s="30">
        <f t="shared" ref="F30:X30" si="7">$C$28</f>
        <v>65</v>
      </c>
      <c r="G30" s="30">
        <f t="shared" si="7"/>
        <v>65</v>
      </c>
      <c r="H30" s="30">
        <f t="shared" si="7"/>
        <v>65</v>
      </c>
      <c r="I30" s="30">
        <f t="shared" si="7"/>
        <v>65</v>
      </c>
      <c r="J30" s="30">
        <f t="shared" si="7"/>
        <v>65</v>
      </c>
      <c r="K30" s="30">
        <f t="shared" si="7"/>
        <v>65</v>
      </c>
      <c r="L30" s="30">
        <f t="shared" si="7"/>
        <v>65</v>
      </c>
      <c r="M30" s="30">
        <f t="shared" si="7"/>
        <v>65</v>
      </c>
      <c r="N30" s="30">
        <f t="shared" si="7"/>
        <v>65</v>
      </c>
      <c r="O30" s="30">
        <f t="shared" si="7"/>
        <v>65</v>
      </c>
      <c r="P30" s="30">
        <f t="shared" si="7"/>
        <v>65</v>
      </c>
      <c r="Q30" s="30">
        <f t="shared" si="7"/>
        <v>65</v>
      </c>
      <c r="R30" s="30">
        <f t="shared" si="7"/>
        <v>65</v>
      </c>
      <c r="S30" s="30">
        <f t="shared" si="7"/>
        <v>65</v>
      </c>
      <c r="T30" s="30">
        <f t="shared" si="7"/>
        <v>65</v>
      </c>
      <c r="U30" s="30">
        <f t="shared" si="7"/>
        <v>65</v>
      </c>
      <c r="V30" s="30">
        <f t="shared" si="7"/>
        <v>65</v>
      </c>
      <c r="W30" s="30">
        <f t="shared" si="7"/>
        <v>65</v>
      </c>
      <c r="X30" s="30">
        <f t="shared" si="7"/>
        <v>65</v>
      </c>
    </row>
    <row r="31" spans="2:24">
      <c r="B31" s="14"/>
      <c r="C31" s="14"/>
      <c r="D31" s="14"/>
      <c r="E31" s="19"/>
      <c r="F31" s="19"/>
      <c r="G31" s="19"/>
      <c r="H31" s="19"/>
      <c r="I31" s="19"/>
      <c r="J31" s="19"/>
      <c r="K31" s="19"/>
      <c r="L31" s="19"/>
      <c r="M31" s="19"/>
      <c r="N31" s="19"/>
      <c r="O31" s="19"/>
      <c r="P31" s="19"/>
      <c r="Q31" s="19"/>
      <c r="R31" s="19"/>
      <c r="S31" s="19"/>
      <c r="T31" s="19"/>
      <c r="U31" s="19"/>
      <c r="V31" s="19"/>
      <c r="W31" s="19"/>
      <c r="X31" s="19"/>
    </row>
    <row r="32" spans="2:24">
      <c r="B32" s="14" t="s">
        <v>174</v>
      </c>
      <c r="C32" s="29">
        <f>'Masukan - beras'!C27</f>
        <v>15</v>
      </c>
      <c r="D32" s="14" t="s">
        <v>82</v>
      </c>
      <c r="E32" s="19"/>
      <c r="F32" s="19"/>
      <c r="G32" s="19"/>
      <c r="H32" s="19"/>
      <c r="I32" s="19"/>
      <c r="J32" s="19"/>
      <c r="K32" s="19"/>
      <c r="L32" s="19"/>
      <c r="M32" s="19"/>
      <c r="N32" s="19"/>
      <c r="O32" s="19"/>
      <c r="P32" s="19"/>
      <c r="Q32" s="19"/>
      <c r="R32" s="19"/>
      <c r="S32" s="19"/>
      <c r="T32" s="19"/>
      <c r="U32" s="19"/>
      <c r="V32" s="19"/>
      <c r="W32" s="19"/>
      <c r="X32" s="19"/>
    </row>
    <row r="33" spans="2:24">
      <c r="B33" s="14" t="s">
        <v>193</v>
      </c>
      <c r="C33" s="29">
        <f>'Masukan - beras'!C39</f>
        <v>0</v>
      </c>
      <c r="D33" s="14" t="s">
        <v>82</v>
      </c>
      <c r="E33" s="19"/>
      <c r="F33" s="19"/>
      <c r="G33" s="19"/>
      <c r="H33" s="19"/>
      <c r="I33" s="19"/>
      <c r="J33" s="19"/>
      <c r="K33" s="19"/>
      <c r="L33" s="19"/>
      <c r="M33" s="19"/>
      <c r="N33" s="19"/>
      <c r="O33" s="19"/>
      <c r="P33" s="19"/>
      <c r="Q33" s="19"/>
      <c r="R33" s="19"/>
      <c r="S33" s="19"/>
      <c r="T33" s="19"/>
      <c r="U33" s="19"/>
      <c r="V33" s="19"/>
      <c r="W33" s="19"/>
      <c r="X33" s="19"/>
    </row>
    <row r="34" spans="2:24">
      <c r="B34" s="14" t="s">
        <v>181</v>
      </c>
      <c r="C34" s="14"/>
      <c r="D34" s="14" t="s">
        <v>82</v>
      </c>
      <c r="E34" s="30">
        <f>$C$32</f>
        <v>15</v>
      </c>
      <c r="F34" s="30">
        <f t="shared" ref="F34:X34" si="8">$C$32</f>
        <v>15</v>
      </c>
      <c r="G34" s="30">
        <f t="shared" si="8"/>
        <v>15</v>
      </c>
      <c r="H34" s="30">
        <f t="shared" si="8"/>
        <v>15</v>
      </c>
      <c r="I34" s="30">
        <f t="shared" si="8"/>
        <v>15</v>
      </c>
      <c r="J34" s="30">
        <f t="shared" si="8"/>
        <v>15</v>
      </c>
      <c r="K34" s="30">
        <f t="shared" si="8"/>
        <v>15</v>
      </c>
      <c r="L34" s="30">
        <f t="shared" si="8"/>
        <v>15</v>
      </c>
      <c r="M34" s="30">
        <f t="shared" si="8"/>
        <v>15</v>
      </c>
      <c r="N34" s="30">
        <f t="shared" si="8"/>
        <v>15</v>
      </c>
      <c r="O34" s="30">
        <f t="shared" si="8"/>
        <v>15</v>
      </c>
      <c r="P34" s="30">
        <f t="shared" si="8"/>
        <v>15</v>
      </c>
      <c r="Q34" s="30">
        <f t="shared" si="8"/>
        <v>15</v>
      </c>
      <c r="R34" s="30">
        <f t="shared" si="8"/>
        <v>15</v>
      </c>
      <c r="S34" s="30">
        <f t="shared" si="8"/>
        <v>15</v>
      </c>
      <c r="T34" s="30">
        <f t="shared" si="8"/>
        <v>15</v>
      </c>
      <c r="U34" s="30">
        <f t="shared" si="8"/>
        <v>15</v>
      </c>
      <c r="V34" s="30">
        <f t="shared" si="8"/>
        <v>15</v>
      </c>
      <c r="W34" s="30">
        <f t="shared" si="8"/>
        <v>15</v>
      </c>
      <c r="X34" s="30">
        <f t="shared" si="8"/>
        <v>15</v>
      </c>
    </row>
    <row r="35" spans="2:24">
      <c r="B35" s="14" t="s">
        <v>201</v>
      </c>
      <c r="C35" s="14"/>
      <c r="D35" s="14" t="s">
        <v>82</v>
      </c>
      <c r="E35" s="30">
        <f>$C$33</f>
        <v>0</v>
      </c>
      <c r="F35" s="30">
        <f t="shared" ref="F35:X35" si="9">$C$33</f>
        <v>0</v>
      </c>
      <c r="G35" s="30">
        <f t="shared" si="9"/>
        <v>0</v>
      </c>
      <c r="H35" s="30">
        <f t="shared" si="9"/>
        <v>0</v>
      </c>
      <c r="I35" s="30">
        <f t="shared" si="9"/>
        <v>0</v>
      </c>
      <c r="J35" s="30">
        <f t="shared" si="9"/>
        <v>0</v>
      </c>
      <c r="K35" s="30">
        <f t="shared" si="9"/>
        <v>0</v>
      </c>
      <c r="L35" s="30">
        <f t="shared" si="9"/>
        <v>0</v>
      </c>
      <c r="M35" s="30">
        <f t="shared" si="9"/>
        <v>0</v>
      </c>
      <c r="N35" s="30">
        <f t="shared" si="9"/>
        <v>0</v>
      </c>
      <c r="O35" s="30">
        <f t="shared" si="9"/>
        <v>0</v>
      </c>
      <c r="P35" s="30">
        <f t="shared" si="9"/>
        <v>0</v>
      </c>
      <c r="Q35" s="30">
        <f t="shared" si="9"/>
        <v>0</v>
      </c>
      <c r="R35" s="30">
        <f t="shared" si="9"/>
        <v>0</v>
      </c>
      <c r="S35" s="30">
        <f t="shared" si="9"/>
        <v>0</v>
      </c>
      <c r="T35" s="30">
        <f t="shared" si="9"/>
        <v>0</v>
      </c>
      <c r="U35" s="30">
        <f t="shared" si="9"/>
        <v>0</v>
      </c>
      <c r="V35" s="30">
        <f t="shared" si="9"/>
        <v>0</v>
      </c>
      <c r="W35" s="30">
        <f t="shared" si="9"/>
        <v>0</v>
      </c>
      <c r="X35" s="30">
        <f t="shared" si="9"/>
        <v>0</v>
      </c>
    </row>
    <row r="36" spans="2:24">
      <c r="B36" s="14"/>
      <c r="C36" s="14"/>
      <c r="D36" s="14"/>
      <c r="E36" s="19"/>
      <c r="F36" s="19"/>
      <c r="G36" s="19"/>
      <c r="H36" s="19"/>
      <c r="I36" s="19"/>
      <c r="J36" s="19"/>
      <c r="K36" s="19"/>
      <c r="L36" s="19"/>
      <c r="M36" s="19"/>
      <c r="N36" s="19"/>
      <c r="O36" s="19"/>
      <c r="P36" s="19"/>
      <c r="Q36" s="19"/>
      <c r="R36" s="19"/>
      <c r="S36" s="19"/>
      <c r="T36" s="19"/>
      <c r="U36" s="19"/>
      <c r="V36" s="19"/>
      <c r="W36" s="19"/>
      <c r="X36" s="19"/>
    </row>
    <row r="37" spans="2:24">
      <c r="B37" s="14" t="s">
        <v>175</v>
      </c>
      <c r="C37" s="29">
        <f>'Masukan - beras'!C28</f>
        <v>38</v>
      </c>
      <c r="D37" s="14" t="s">
        <v>82</v>
      </c>
      <c r="E37" s="19"/>
      <c r="F37" s="19"/>
      <c r="G37" s="19"/>
      <c r="H37" s="19"/>
      <c r="I37" s="19"/>
      <c r="J37" s="19"/>
      <c r="K37" s="19"/>
      <c r="L37" s="19"/>
      <c r="M37" s="19"/>
      <c r="N37" s="19"/>
      <c r="O37" s="19"/>
      <c r="P37" s="19"/>
      <c r="Q37" s="19"/>
      <c r="R37" s="19"/>
      <c r="S37" s="19"/>
      <c r="T37" s="19"/>
      <c r="U37" s="19"/>
      <c r="V37" s="19"/>
      <c r="W37" s="19"/>
      <c r="X37" s="19"/>
    </row>
    <row r="38" spans="2:24">
      <c r="B38" s="14" t="s">
        <v>194</v>
      </c>
      <c r="C38" s="29">
        <f>'Masukan - hortikultura'!C40</f>
        <v>0</v>
      </c>
      <c r="D38" s="14" t="s">
        <v>82</v>
      </c>
      <c r="E38" s="19"/>
      <c r="F38" s="19"/>
      <c r="G38" s="19"/>
      <c r="H38" s="19"/>
      <c r="I38" s="19"/>
      <c r="J38" s="19"/>
      <c r="K38" s="19"/>
      <c r="L38" s="19"/>
      <c r="M38" s="19"/>
      <c r="N38" s="19"/>
      <c r="O38" s="19"/>
      <c r="P38" s="19"/>
      <c r="Q38" s="19"/>
      <c r="R38" s="19"/>
      <c r="S38" s="19"/>
      <c r="T38" s="19"/>
      <c r="U38" s="19"/>
      <c r="V38" s="19"/>
      <c r="W38" s="19"/>
      <c r="X38" s="19"/>
    </row>
    <row r="39" spans="2:24">
      <c r="B39" s="14" t="s">
        <v>182</v>
      </c>
      <c r="C39" s="14"/>
      <c r="D39" s="14" t="s">
        <v>82</v>
      </c>
      <c r="E39" s="30">
        <f>$C$37</f>
        <v>38</v>
      </c>
      <c r="F39" s="30">
        <f t="shared" ref="F39:X39" si="10">$C$37</f>
        <v>38</v>
      </c>
      <c r="G39" s="30">
        <f t="shared" si="10"/>
        <v>38</v>
      </c>
      <c r="H39" s="30">
        <f t="shared" si="10"/>
        <v>38</v>
      </c>
      <c r="I39" s="30">
        <f t="shared" si="10"/>
        <v>38</v>
      </c>
      <c r="J39" s="30">
        <f t="shared" si="10"/>
        <v>38</v>
      </c>
      <c r="K39" s="30">
        <f t="shared" si="10"/>
        <v>38</v>
      </c>
      <c r="L39" s="30">
        <f t="shared" si="10"/>
        <v>38</v>
      </c>
      <c r="M39" s="30">
        <f t="shared" si="10"/>
        <v>38</v>
      </c>
      <c r="N39" s="30">
        <f t="shared" si="10"/>
        <v>38</v>
      </c>
      <c r="O39" s="30">
        <f t="shared" si="10"/>
        <v>38</v>
      </c>
      <c r="P39" s="30">
        <f t="shared" si="10"/>
        <v>38</v>
      </c>
      <c r="Q39" s="30">
        <f t="shared" si="10"/>
        <v>38</v>
      </c>
      <c r="R39" s="30">
        <f t="shared" si="10"/>
        <v>38</v>
      </c>
      <c r="S39" s="30">
        <f t="shared" si="10"/>
        <v>38</v>
      </c>
      <c r="T39" s="30">
        <f t="shared" si="10"/>
        <v>38</v>
      </c>
      <c r="U39" s="30">
        <f t="shared" si="10"/>
        <v>38</v>
      </c>
      <c r="V39" s="30">
        <f t="shared" si="10"/>
        <v>38</v>
      </c>
      <c r="W39" s="30">
        <f t="shared" si="10"/>
        <v>38</v>
      </c>
      <c r="X39" s="30">
        <f t="shared" si="10"/>
        <v>38</v>
      </c>
    </row>
    <row r="40" spans="2:24">
      <c r="B40" s="14" t="s">
        <v>202</v>
      </c>
      <c r="C40" s="14"/>
      <c r="D40" s="14" t="s">
        <v>82</v>
      </c>
      <c r="E40" s="30">
        <f>$C$38</f>
        <v>0</v>
      </c>
      <c r="F40" s="30">
        <f t="shared" ref="F40:X40" si="11">$C$38</f>
        <v>0</v>
      </c>
      <c r="G40" s="30">
        <f t="shared" si="11"/>
        <v>0</v>
      </c>
      <c r="H40" s="30">
        <f t="shared" si="11"/>
        <v>0</v>
      </c>
      <c r="I40" s="30">
        <f t="shared" si="11"/>
        <v>0</v>
      </c>
      <c r="J40" s="30">
        <f t="shared" si="11"/>
        <v>0</v>
      </c>
      <c r="K40" s="30">
        <f t="shared" si="11"/>
        <v>0</v>
      </c>
      <c r="L40" s="30">
        <f t="shared" si="11"/>
        <v>0</v>
      </c>
      <c r="M40" s="30">
        <f t="shared" si="11"/>
        <v>0</v>
      </c>
      <c r="N40" s="30">
        <f t="shared" si="11"/>
        <v>0</v>
      </c>
      <c r="O40" s="30">
        <f t="shared" si="11"/>
        <v>0</v>
      </c>
      <c r="P40" s="30">
        <f t="shared" si="11"/>
        <v>0</v>
      </c>
      <c r="Q40" s="30">
        <f t="shared" si="11"/>
        <v>0</v>
      </c>
      <c r="R40" s="30">
        <f t="shared" si="11"/>
        <v>0</v>
      </c>
      <c r="S40" s="30">
        <f t="shared" si="11"/>
        <v>0</v>
      </c>
      <c r="T40" s="30">
        <f t="shared" si="11"/>
        <v>0</v>
      </c>
      <c r="U40" s="30">
        <f t="shared" si="11"/>
        <v>0</v>
      </c>
      <c r="V40" s="30">
        <f t="shared" si="11"/>
        <v>0</v>
      </c>
      <c r="W40" s="30">
        <f t="shared" si="11"/>
        <v>0</v>
      </c>
      <c r="X40" s="30">
        <f t="shared" si="11"/>
        <v>0</v>
      </c>
    </row>
    <row r="41" spans="2:24">
      <c r="B41" s="14"/>
      <c r="C41" s="14"/>
      <c r="D41" s="14"/>
      <c r="E41" s="19"/>
      <c r="F41" s="19"/>
      <c r="G41" s="19"/>
      <c r="H41" s="19"/>
      <c r="I41" s="19"/>
      <c r="J41" s="19"/>
      <c r="K41" s="19"/>
      <c r="L41" s="19"/>
      <c r="M41" s="19"/>
      <c r="N41" s="19"/>
      <c r="O41" s="19"/>
      <c r="P41" s="19"/>
      <c r="Q41" s="19"/>
      <c r="R41" s="19"/>
      <c r="S41" s="19"/>
      <c r="T41" s="19"/>
      <c r="U41" s="19"/>
      <c r="V41" s="19"/>
      <c r="W41" s="19"/>
      <c r="X41" s="19"/>
    </row>
    <row r="42" spans="2:24">
      <c r="B42" s="14" t="s">
        <v>205</v>
      </c>
      <c r="C42" s="29">
        <f>'Masukan - beras'!C29</f>
        <v>0</v>
      </c>
      <c r="D42" s="14" t="s">
        <v>82</v>
      </c>
      <c r="E42" s="19"/>
      <c r="F42" s="19"/>
      <c r="G42" s="19"/>
      <c r="H42" s="19"/>
      <c r="I42" s="19"/>
      <c r="J42" s="19"/>
      <c r="K42" s="19"/>
      <c r="L42" s="19"/>
      <c r="M42" s="19"/>
      <c r="N42" s="19"/>
      <c r="O42" s="19"/>
      <c r="P42" s="19"/>
      <c r="Q42" s="19"/>
      <c r="R42" s="19"/>
      <c r="S42" s="19"/>
      <c r="T42" s="19"/>
      <c r="U42" s="19"/>
      <c r="V42" s="19"/>
      <c r="W42" s="19"/>
      <c r="X42" s="19"/>
    </row>
    <row r="43" spans="2:24">
      <c r="B43" s="14" t="s">
        <v>206</v>
      </c>
      <c r="C43" s="29">
        <f>'Masukan - beras'!C41</f>
        <v>0</v>
      </c>
      <c r="D43" s="14" t="s">
        <v>82</v>
      </c>
      <c r="E43" s="19"/>
      <c r="F43" s="19"/>
      <c r="G43" s="19"/>
      <c r="H43" s="19"/>
      <c r="I43" s="19"/>
      <c r="J43" s="19"/>
      <c r="K43" s="19"/>
      <c r="L43" s="19"/>
      <c r="M43" s="19"/>
      <c r="N43" s="19"/>
      <c r="O43" s="19"/>
      <c r="P43" s="19"/>
      <c r="Q43" s="19"/>
      <c r="R43" s="19"/>
      <c r="S43" s="19"/>
      <c r="T43" s="19"/>
      <c r="U43" s="19"/>
      <c r="V43" s="19"/>
      <c r="W43" s="19"/>
      <c r="X43" s="19"/>
    </row>
    <row r="44" spans="2:24">
      <c r="B44" s="14" t="s">
        <v>207</v>
      </c>
      <c r="C44" s="14"/>
      <c r="D44" s="14" t="s">
        <v>82</v>
      </c>
      <c r="E44" s="30">
        <f>$C$42</f>
        <v>0</v>
      </c>
      <c r="F44" s="30">
        <f t="shared" ref="F44:X45" si="12">$C$42</f>
        <v>0</v>
      </c>
      <c r="G44" s="30">
        <f t="shared" si="12"/>
        <v>0</v>
      </c>
      <c r="H44" s="30">
        <f t="shared" si="12"/>
        <v>0</v>
      </c>
      <c r="I44" s="30">
        <f t="shared" si="12"/>
        <v>0</v>
      </c>
      <c r="J44" s="30">
        <f t="shared" si="12"/>
        <v>0</v>
      </c>
      <c r="K44" s="30">
        <f t="shared" si="12"/>
        <v>0</v>
      </c>
      <c r="L44" s="30">
        <f t="shared" si="12"/>
        <v>0</v>
      </c>
      <c r="M44" s="30">
        <f t="shared" si="12"/>
        <v>0</v>
      </c>
      <c r="N44" s="30">
        <f t="shared" si="12"/>
        <v>0</v>
      </c>
      <c r="O44" s="30">
        <f t="shared" si="12"/>
        <v>0</v>
      </c>
      <c r="P44" s="30">
        <f t="shared" si="12"/>
        <v>0</v>
      </c>
      <c r="Q44" s="30">
        <f t="shared" si="12"/>
        <v>0</v>
      </c>
      <c r="R44" s="30">
        <f t="shared" si="12"/>
        <v>0</v>
      </c>
      <c r="S44" s="30">
        <f t="shared" si="12"/>
        <v>0</v>
      </c>
      <c r="T44" s="30">
        <f t="shared" si="12"/>
        <v>0</v>
      </c>
      <c r="U44" s="30">
        <f t="shared" si="12"/>
        <v>0</v>
      </c>
      <c r="V44" s="30">
        <f t="shared" si="12"/>
        <v>0</v>
      </c>
      <c r="W44" s="30">
        <f t="shared" si="12"/>
        <v>0</v>
      </c>
      <c r="X44" s="30">
        <f t="shared" si="12"/>
        <v>0</v>
      </c>
    </row>
    <row r="45" spans="2:24">
      <c r="B45" s="14" t="s">
        <v>208</v>
      </c>
      <c r="C45" s="14"/>
      <c r="D45" s="14" t="s">
        <v>82</v>
      </c>
      <c r="E45" s="30">
        <f>$C$42</f>
        <v>0</v>
      </c>
      <c r="F45" s="30">
        <f t="shared" si="12"/>
        <v>0</v>
      </c>
      <c r="G45" s="30">
        <f t="shared" si="12"/>
        <v>0</v>
      </c>
      <c r="H45" s="30">
        <f t="shared" si="12"/>
        <v>0</v>
      </c>
      <c r="I45" s="30">
        <f t="shared" si="12"/>
        <v>0</v>
      </c>
      <c r="J45" s="30">
        <f t="shared" si="12"/>
        <v>0</v>
      </c>
      <c r="K45" s="30">
        <f t="shared" si="12"/>
        <v>0</v>
      </c>
      <c r="L45" s="30">
        <f t="shared" si="12"/>
        <v>0</v>
      </c>
      <c r="M45" s="30">
        <f t="shared" si="12"/>
        <v>0</v>
      </c>
      <c r="N45" s="30">
        <f t="shared" si="12"/>
        <v>0</v>
      </c>
      <c r="O45" s="30">
        <f t="shared" si="12"/>
        <v>0</v>
      </c>
      <c r="P45" s="30">
        <f t="shared" si="12"/>
        <v>0</v>
      </c>
      <c r="Q45" s="30">
        <f t="shared" si="12"/>
        <v>0</v>
      </c>
      <c r="R45" s="30">
        <f t="shared" si="12"/>
        <v>0</v>
      </c>
      <c r="S45" s="30">
        <f t="shared" si="12"/>
        <v>0</v>
      </c>
      <c r="T45" s="30">
        <f t="shared" si="12"/>
        <v>0</v>
      </c>
      <c r="U45" s="30">
        <f t="shared" si="12"/>
        <v>0</v>
      </c>
      <c r="V45" s="30">
        <f t="shared" si="12"/>
        <v>0</v>
      </c>
      <c r="W45" s="30">
        <f t="shared" si="12"/>
        <v>0</v>
      </c>
      <c r="X45" s="30">
        <f t="shared" si="12"/>
        <v>0</v>
      </c>
    </row>
    <row r="46" spans="2:24">
      <c r="B46" s="14"/>
      <c r="C46" s="14"/>
      <c r="D46" s="14"/>
      <c r="E46" s="19"/>
      <c r="F46" s="19"/>
      <c r="G46" s="19"/>
      <c r="H46" s="19"/>
      <c r="I46" s="19"/>
      <c r="J46" s="19"/>
      <c r="K46" s="19"/>
      <c r="L46" s="19"/>
      <c r="M46" s="19"/>
      <c r="N46" s="19"/>
      <c r="O46" s="19"/>
      <c r="P46" s="19"/>
      <c r="Q46" s="19"/>
      <c r="R46" s="19"/>
      <c r="S46" s="19"/>
      <c r="T46" s="19"/>
      <c r="U46" s="19"/>
      <c r="V46" s="19"/>
      <c r="W46" s="19"/>
      <c r="X46" s="19"/>
    </row>
    <row r="47" spans="2:24">
      <c r="B47" s="14" t="s">
        <v>176</v>
      </c>
      <c r="C47" s="29">
        <f>'Masukan - beras'!C30</f>
        <v>35</v>
      </c>
      <c r="D47" s="14" t="s">
        <v>82</v>
      </c>
      <c r="E47" s="19"/>
      <c r="F47" s="19"/>
      <c r="G47" s="19"/>
      <c r="H47" s="19"/>
      <c r="I47" s="19"/>
      <c r="J47" s="19"/>
      <c r="K47" s="19"/>
      <c r="L47" s="19"/>
      <c r="M47" s="19"/>
      <c r="N47" s="19"/>
      <c r="O47" s="19"/>
      <c r="P47" s="19"/>
      <c r="Q47" s="19"/>
      <c r="R47" s="19"/>
      <c r="S47" s="19"/>
      <c r="T47" s="19"/>
      <c r="U47" s="19"/>
      <c r="V47" s="19"/>
      <c r="W47" s="19"/>
      <c r="X47" s="19"/>
    </row>
    <row r="48" spans="2:24">
      <c r="B48" s="14" t="s">
        <v>195</v>
      </c>
      <c r="C48" s="29">
        <f>'Masukan - beras'!C42</f>
        <v>10</v>
      </c>
      <c r="D48" s="14" t="s">
        <v>82</v>
      </c>
      <c r="E48" s="19"/>
      <c r="F48" s="19"/>
      <c r="G48" s="19"/>
      <c r="H48" s="19"/>
      <c r="I48" s="19"/>
      <c r="J48" s="19"/>
      <c r="K48" s="19"/>
      <c r="L48" s="19"/>
      <c r="M48" s="19"/>
      <c r="N48" s="19"/>
      <c r="O48" s="19"/>
      <c r="P48" s="19"/>
      <c r="Q48" s="19"/>
      <c r="R48" s="19"/>
      <c r="S48" s="19"/>
      <c r="T48" s="19"/>
      <c r="U48" s="19"/>
      <c r="V48" s="19"/>
      <c r="W48" s="19"/>
      <c r="X48" s="19"/>
    </row>
    <row r="49" spans="2:24">
      <c r="B49" s="14" t="s">
        <v>183</v>
      </c>
      <c r="C49" s="14"/>
      <c r="D49" s="14" t="s">
        <v>82</v>
      </c>
      <c r="E49" s="30">
        <f>$C$47</f>
        <v>35</v>
      </c>
      <c r="F49" s="30">
        <f t="shared" ref="F49:X49" si="13">$C$47</f>
        <v>35</v>
      </c>
      <c r="G49" s="30">
        <f t="shared" si="13"/>
        <v>35</v>
      </c>
      <c r="H49" s="30">
        <f t="shared" si="13"/>
        <v>35</v>
      </c>
      <c r="I49" s="30">
        <f t="shared" si="13"/>
        <v>35</v>
      </c>
      <c r="J49" s="30">
        <f t="shared" si="13"/>
        <v>35</v>
      </c>
      <c r="K49" s="30">
        <f t="shared" si="13"/>
        <v>35</v>
      </c>
      <c r="L49" s="30">
        <f t="shared" si="13"/>
        <v>35</v>
      </c>
      <c r="M49" s="30">
        <f t="shared" si="13"/>
        <v>35</v>
      </c>
      <c r="N49" s="30">
        <f t="shared" si="13"/>
        <v>35</v>
      </c>
      <c r="O49" s="30">
        <f t="shared" si="13"/>
        <v>35</v>
      </c>
      <c r="P49" s="30">
        <f t="shared" si="13"/>
        <v>35</v>
      </c>
      <c r="Q49" s="30">
        <f t="shared" si="13"/>
        <v>35</v>
      </c>
      <c r="R49" s="30">
        <f t="shared" si="13"/>
        <v>35</v>
      </c>
      <c r="S49" s="30">
        <f t="shared" si="13"/>
        <v>35</v>
      </c>
      <c r="T49" s="30">
        <f t="shared" si="13"/>
        <v>35</v>
      </c>
      <c r="U49" s="30">
        <f t="shared" si="13"/>
        <v>35</v>
      </c>
      <c r="V49" s="30">
        <f t="shared" si="13"/>
        <v>35</v>
      </c>
      <c r="W49" s="30">
        <f t="shared" si="13"/>
        <v>35</v>
      </c>
      <c r="X49" s="30">
        <f t="shared" si="13"/>
        <v>35</v>
      </c>
    </row>
    <row r="50" spans="2:24">
      <c r="B50" s="14" t="s">
        <v>203</v>
      </c>
      <c r="C50" s="14"/>
      <c r="D50" s="14" t="s">
        <v>82</v>
      </c>
      <c r="E50" s="30">
        <f>$C$48</f>
        <v>10</v>
      </c>
      <c r="F50" s="30">
        <f t="shared" ref="F50:X50" si="14">$C$48</f>
        <v>10</v>
      </c>
      <c r="G50" s="30">
        <f t="shared" si="14"/>
        <v>10</v>
      </c>
      <c r="H50" s="30">
        <f t="shared" si="14"/>
        <v>10</v>
      </c>
      <c r="I50" s="30">
        <f t="shared" si="14"/>
        <v>10</v>
      </c>
      <c r="J50" s="30">
        <f t="shared" si="14"/>
        <v>10</v>
      </c>
      <c r="K50" s="30">
        <f t="shared" si="14"/>
        <v>10</v>
      </c>
      <c r="L50" s="30">
        <f t="shared" si="14"/>
        <v>10</v>
      </c>
      <c r="M50" s="30">
        <f t="shared" si="14"/>
        <v>10</v>
      </c>
      <c r="N50" s="30">
        <f t="shared" si="14"/>
        <v>10</v>
      </c>
      <c r="O50" s="30">
        <f t="shared" si="14"/>
        <v>10</v>
      </c>
      <c r="P50" s="30">
        <f t="shared" si="14"/>
        <v>10</v>
      </c>
      <c r="Q50" s="30">
        <f t="shared" si="14"/>
        <v>10</v>
      </c>
      <c r="R50" s="30">
        <f t="shared" si="14"/>
        <v>10</v>
      </c>
      <c r="S50" s="30">
        <f t="shared" si="14"/>
        <v>10</v>
      </c>
      <c r="T50" s="30">
        <f t="shared" si="14"/>
        <v>10</v>
      </c>
      <c r="U50" s="30">
        <f t="shared" si="14"/>
        <v>10</v>
      </c>
      <c r="V50" s="30">
        <f t="shared" si="14"/>
        <v>10</v>
      </c>
      <c r="W50" s="30">
        <f t="shared" si="14"/>
        <v>10</v>
      </c>
      <c r="X50" s="30">
        <f t="shared" si="14"/>
        <v>10</v>
      </c>
    </row>
    <row r="51" spans="2:24">
      <c r="B51" s="14"/>
      <c r="C51" s="14"/>
      <c r="D51" s="14"/>
      <c r="E51" s="19"/>
      <c r="F51" s="19"/>
      <c r="G51" s="19"/>
      <c r="H51" s="19"/>
      <c r="I51" s="19"/>
      <c r="J51" s="19"/>
      <c r="K51" s="19"/>
      <c r="L51" s="19"/>
      <c r="M51" s="19"/>
      <c r="N51" s="19"/>
      <c r="O51" s="19"/>
      <c r="P51" s="19"/>
      <c r="Q51" s="19"/>
      <c r="R51" s="19"/>
      <c r="S51" s="19"/>
      <c r="T51" s="19"/>
      <c r="U51" s="19"/>
      <c r="V51" s="19"/>
      <c r="W51" s="19"/>
      <c r="X51" s="19"/>
    </row>
    <row r="52" spans="2:24">
      <c r="B52" s="14" t="s">
        <v>177</v>
      </c>
      <c r="C52" s="29">
        <f>'Masukan - beras'!C31</f>
        <v>10</v>
      </c>
      <c r="D52" s="14" t="s">
        <v>82</v>
      </c>
      <c r="E52" s="19"/>
      <c r="F52" s="19"/>
      <c r="G52" s="19"/>
      <c r="H52" s="19"/>
      <c r="I52" s="19"/>
      <c r="J52" s="19"/>
      <c r="K52" s="19"/>
      <c r="L52" s="19"/>
      <c r="M52" s="19"/>
      <c r="N52" s="19"/>
      <c r="O52" s="19"/>
      <c r="P52" s="19"/>
      <c r="Q52" s="19"/>
      <c r="R52" s="19"/>
      <c r="S52" s="19"/>
      <c r="T52" s="19"/>
      <c r="U52" s="19"/>
      <c r="V52" s="19"/>
      <c r="W52" s="19"/>
      <c r="X52" s="19"/>
    </row>
    <row r="53" spans="2:24">
      <c r="B53" s="14" t="s">
        <v>196</v>
      </c>
      <c r="C53" s="29">
        <f>'Masukan - beras'!C43</f>
        <v>3</v>
      </c>
      <c r="D53" s="14" t="s">
        <v>82</v>
      </c>
      <c r="E53" s="19"/>
      <c r="F53" s="19"/>
      <c r="G53" s="19"/>
      <c r="H53" s="19"/>
      <c r="I53" s="19"/>
      <c r="J53" s="19"/>
      <c r="K53" s="19"/>
      <c r="L53" s="19"/>
      <c r="M53" s="19"/>
      <c r="N53" s="19"/>
      <c r="O53" s="19"/>
      <c r="P53" s="19"/>
      <c r="Q53" s="19"/>
      <c r="R53" s="19"/>
      <c r="S53" s="19"/>
      <c r="T53" s="19"/>
      <c r="U53" s="19"/>
      <c r="V53" s="19"/>
      <c r="W53" s="19"/>
      <c r="X53" s="19"/>
    </row>
    <row r="54" spans="2:24">
      <c r="B54" s="14" t="s">
        <v>184</v>
      </c>
      <c r="C54" s="14"/>
      <c r="D54" s="14" t="s">
        <v>82</v>
      </c>
      <c r="E54" s="30">
        <f>$C$52</f>
        <v>10</v>
      </c>
      <c r="F54" s="30">
        <f t="shared" ref="F54:X54" si="15">$C$52</f>
        <v>10</v>
      </c>
      <c r="G54" s="30">
        <f t="shared" si="15"/>
        <v>10</v>
      </c>
      <c r="H54" s="30">
        <f t="shared" si="15"/>
        <v>10</v>
      </c>
      <c r="I54" s="30">
        <f t="shared" si="15"/>
        <v>10</v>
      </c>
      <c r="J54" s="30">
        <f t="shared" si="15"/>
        <v>10</v>
      </c>
      <c r="K54" s="30">
        <f t="shared" si="15"/>
        <v>10</v>
      </c>
      <c r="L54" s="30">
        <f t="shared" si="15"/>
        <v>10</v>
      </c>
      <c r="M54" s="30">
        <f t="shared" si="15"/>
        <v>10</v>
      </c>
      <c r="N54" s="30">
        <f t="shared" si="15"/>
        <v>10</v>
      </c>
      <c r="O54" s="30">
        <f t="shared" si="15"/>
        <v>10</v>
      </c>
      <c r="P54" s="30">
        <f t="shared" si="15"/>
        <v>10</v>
      </c>
      <c r="Q54" s="30">
        <f t="shared" si="15"/>
        <v>10</v>
      </c>
      <c r="R54" s="30">
        <f t="shared" si="15"/>
        <v>10</v>
      </c>
      <c r="S54" s="30">
        <f t="shared" si="15"/>
        <v>10</v>
      </c>
      <c r="T54" s="30">
        <f t="shared" si="15"/>
        <v>10</v>
      </c>
      <c r="U54" s="30">
        <f t="shared" si="15"/>
        <v>10</v>
      </c>
      <c r="V54" s="30">
        <f t="shared" si="15"/>
        <v>10</v>
      </c>
      <c r="W54" s="30">
        <f t="shared" si="15"/>
        <v>10</v>
      </c>
      <c r="X54" s="30">
        <f t="shared" si="15"/>
        <v>10</v>
      </c>
    </row>
    <row r="55" spans="2:24">
      <c r="B55" s="14" t="s">
        <v>204</v>
      </c>
      <c r="C55" s="14"/>
      <c r="D55" s="14" t="s">
        <v>82</v>
      </c>
      <c r="E55" s="30">
        <f>$C$53</f>
        <v>3</v>
      </c>
      <c r="F55" s="30">
        <f t="shared" ref="F55:X55" si="16">$C$53</f>
        <v>3</v>
      </c>
      <c r="G55" s="30">
        <f t="shared" si="16"/>
        <v>3</v>
      </c>
      <c r="H55" s="30">
        <f t="shared" si="16"/>
        <v>3</v>
      </c>
      <c r="I55" s="30">
        <f t="shared" si="16"/>
        <v>3</v>
      </c>
      <c r="J55" s="30">
        <f t="shared" si="16"/>
        <v>3</v>
      </c>
      <c r="K55" s="30">
        <f t="shared" si="16"/>
        <v>3</v>
      </c>
      <c r="L55" s="30">
        <f t="shared" si="16"/>
        <v>3</v>
      </c>
      <c r="M55" s="30">
        <f t="shared" si="16"/>
        <v>3</v>
      </c>
      <c r="N55" s="30">
        <f t="shared" si="16"/>
        <v>3</v>
      </c>
      <c r="O55" s="30">
        <f t="shared" si="16"/>
        <v>3</v>
      </c>
      <c r="P55" s="30">
        <f t="shared" si="16"/>
        <v>3</v>
      </c>
      <c r="Q55" s="30">
        <f t="shared" si="16"/>
        <v>3</v>
      </c>
      <c r="R55" s="30">
        <f t="shared" si="16"/>
        <v>3</v>
      </c>
      <c r="S55" s="30">
        <f t="shared" si="16"/>
        <v>3</v>
      </c>
      <c r="T55" s="30">
        <f t="shared" si="16"/>
        <v>3</v>
      </c>
      <c r="U55" s="30">
        <f t="shared" si="16"/>
        <v>3</v>
      </c>
      <c r="V55" s="30">
        <f t="shared" si="16"/>
        <v>3</v>
      </c>
      <c r="W55" s="30">
        <f t="shared" si="16"/>
        <v>3</v>
      </c>
      <c r="X55" s="30">
        <f t="shared" si="16"/>
        <v>3</v>
      </c>
    </row>
    <row r="56" spans="2:24">
      <c r="B56" s="14"/>
      <c r="C56" s="14"/>
      <c r="D56" s="14"/>
      <c r="E56" s="19"/>
      <c r="F56" s="19"/>
      <c r="G56" s="19"/>
      <c r="H56" s="19"/>
      <c r="I56" s="19"/>
      <c r="J56" s="19"/>
      <c r="K56" s="19"/>
      <c r="L56" s="19"/>
      <c r="M56" s="19"/>
      <c r="N56" s="19"/>
      <c r="O56" s="19"/>
      <c r="P56" s="19"/>
      <c r="Q56" s="19"/>
      <c r="R56" s="19"/>
      <c r="S56" s="19"/>
      <c r="T56" s="19"/>
      <c r="U56" s="19"/>
      <c r="V56" s="19"/>
      <c r="W56" s="19"/>
      <c r="X56" s="19"/>
    </row>
    <row r="57" spans="2:24">
      <c r="B57" s="14" t="s">
        <v>178</v>
      </c>
      <c r="C57" s="14"/>
      <c r="D57" s="14" t="s">
        <v>82</v>
      </c>
      <c r="E57" s="30">
        <f>SUM(E14,E19,E24,E29,E34,E39,E44,E49,E54)</f>
        <v>243</v>
      </c>
      <c r="F57" s="30">
        <f t="shared" ref="F57:X58" si="17">SUM(F14,F19,F24,F29,F34,F39,F44,F49,F54)</f>
        <v>243</v>
      </c>
      <c r="G57" s="30">
        <f t="shared" si="17"/>
        <v>243</v>
      </c>
      <c r="H57" s="30">
        <f t="shared" si="17"/>
        <v>243</v>
      </c>
      <c r="I57" s="30">
        <f t="shared" si="17"/>
        <v>243</v>
      </c>
      <c r="J57" s="30">
        <f t="shared" si="17"/>
        <v>243</v>
      </c>
      <c r="K57" s="30">
        <f t="shared" si="17"/>
        <v>243</v>
      </c>
      <c r="L57" s="30">
        <f t="shared" si="17"/>
        <v>243</v>
      </c>
      <c r="M57" s="30">
        <f t="shared" si="17"/>
        <v>243</v>
      </c>
      <c r="N57" s="30">
        <f t="shared" si="17"/>
        <v>243</v>
      </c>
      <c r="O57" s="30">
        <f t="shared" si="17"/>
        <v>243</v>
      </c>
      <c r="P57" s="30">
        <f t="shared" si="17"/>
        <v>243</v>
      </c>
      <c r="Q57" s="30">
        <f t="shared" si="17"/>
        <v>243</v>
      </c>
      <c r="R57" s="30">
        <f t="shared" si="17"/>
        <v>243</v>
      </c>
      <c r="S57" s="30">
        <f t="shared" si="17"/>
        <v>243</v>
      </c>
      <c r="T57" s="30">
        <f t="shared" si="17"/>
        <v>243</v>
      </c>
      <c r="U57" s="30">
        <f t="shared" si="17"/>
        <v>243</v>
      </c>
      <c r="V57" s="30">
        <f t="shared" si="17"/>
        <v>243</v>
      </c>
      <c r="W57" s="30">
        <f t="shared" si="17"/>
        <v>243</v>
      </c>
      <c r="X57" s="30">
        <f t="shared" si="17"/>
        <v>243</v>
      </c>
    </row>
    <row r="58" spans="2:24">
      <c r="B58" s="14" t="s">
        <v>197</v>
      </c>
      <c r="C58" s="14"/>
      <c r="D58" s="14" t="s">
        <v>82</v>
      </c>
      <c r="E58" s="136">
        <f>SUM(E15,E20,E25,E30,E35,E40,E45,E50,E55)</f>
        <v>130</v>
      </c>
      <c r="F58" s="136">
        <f t="shared" si="17"/>
        <v>130</v>
      </c>
      <c r="G58" s="136">
        <f t="shared" si="17"/>
        <v>130</v>
      </c>
      <c r="H58" s="136">
        <f t="shared" si="17"/>
        <v>130</v>
      </c>
      <c r="I58" s="136">
        <f t="shared" si="17"/>
        <v>130</v>
      </c>
      <c r="J58" s="136">
        <f t="shared" si="17"/>
        <v>130</v>
      </c>
      <c r="K58" s="136">
        <f t="shared" si="17"/>
        <v>130</v>
      </c>
      <c r="L58" s="136">
        <f t="shared" si="17"/>
        <v>130</v>
      </c>
      <c r="M58" s="136">
        <f t="shared" si="17"/>
        <v>130</v>
      </c>
      <c r="N58" s="136">
        <f t="shared" si="17"/>
        <v>130</v>
      </c>
      <c r="O58" s="136">
        <f t="shared" si="17"/>
        <v>130</v>
      </c>
      <c r="P58" s="136">
        <f t="shared" si="17"/>
        <v>130</v>
      </c>
      <c r="Q58" s="136">
        <f t="shared" si="17"/>
        <v>130</v>
      </c>
      <c r="R58" s="136">
        <f t="shared" si="17"/>
        <v>130</v>
      </c>
      <c r="S58" s="136">
        <f t="shared" si="17"/>
        <v>130</v>
      </c>
      <c r="T58" s="136">
        <f t="shared" si="17"/>
        <v>130</v>
      </c>
      <c r="U58" s="136">
        <f t="shared" si="17"/>
        <v>130</v>
      </c>
      <c r="V58" s="136">
        <f t="shared" si="17"/>
        <v>130</v>
      </c>
      <c r="W58" s="136">
        <f t="shared" si="17"/>
        <v>130</v>
      </c>
      <c r="X58" s="136">
        <f t="shared" si="17"/>
        <v>130</v>
      </c>
    </row>
    <row r="59" spans="2:24">
      <c r="B59" s="14"/>
      <c r="C59" s="14"/>
      <c r="D59" s="14"/>
      <c r="E59" s="19"/>
      <c r="F59" s="19"/>
      <c r="G59" s="19"/>
      <c r="H59" s="19"/>
      <c r="I59" s="19"/>
      <c r="J59" s="19"/>
      <c r="K59" s="19"/>
      <c r="L59" s="19"/>
      <c r="M59" s="19"/>
      <c r="N59" s="19"/>
      <c r="O59" s="19"/>
      <c r="P59" s="19"/>
      <c r="Q59" s="19"/>
      <c r="R59" s="19"/>
      <c r="S59" s="19"/>
      <c r="T59" s="19"/>
      <c r="U59" s="19"/>
      <c r="V59" s="19"/>
      <c r="W59" s="19"/>
      <c r="X59" s="19"/>
    </row>
    <row r="60" spans="2:24">
      <c r="B60" s="14" t="s">
        <v>53</v>
      </c>
      <c r="C60" s="29">
        <f>'Masukan - beras'!C15</f>
        <v>60000</v>
      </c>
      <c r="D60" s="14" t="s">
        <v>135</v>
      </c>
      <c r="E60" s="19"/>
      <c r="F60" s="19"/>
      <c r="G60" s="19"/>
      <c r="H60" s="19"/>
      <c r="I60" s="19"/>
      <c r="J60" s="19"/>
      <c r="K60" s="19"/>
      <c r="L60" s="19"/>
      <c r="M60" s="19"/>
      <c r="N60" s="19"/>
      <c r="O60" s="19"/>
      <c r="P60" s="19"/>
      <c r="Q60" s="19"/>
      <c r="R60" s="19"/>
      <c r="S60" s="19"/>
      <c r="T60" s="19"/>
      <c r="U60" s="19"/>
      <c r="V60" s="19"/>
      <c r="W60" s="19"/>
      <c r="X60" s="19"/>
    </row>
    <row r="61" spans="2:24">
      <c r="B61" s="14" t="s">
        <v>139</v>
      </c>
      <c r="C61" s="14"/>
      <c r="D61" s="14" t="s">
        <v>1</v>
      </c>
      <c r="E61" s="30">
        <f>E57*$C$60</f>
        <v>14580000</v>
      </c>
      <c r="F61" s="30">
        <f t="shared" ref="F61:X61" si="18">F57*$C$60</f>
        <v>14580000</v>
      </c>
      <c r="G61" s="30">
        <f t="shared" si="18"/>
        <v>14580000</v>
      </c>
      <c r="H61" s="30">
        <f t="shared" si="18"/>
        <v>14580000</v>
      </c>
      <c r="I61" s="30">
        <f t="shared" si="18"/>
        <v>14580000</v>
      </c>
      <c r="J61" s="30">
        <f t="shared" si="18"/>
        <v>14580000</v>
      </c>
      <c r="K61" s="30">
        <f t="shared" si="18"/>
        <v>14580000</v>
      </c>
      <c r="L61" s="30">
        <f t="shared" si="18"/>
        <v>14580000</v>
      </c>
      <c r="M61" s="30">
        <f t="shared" si="18"/>
        <v>14580000</v>
      </c>
      <c r="N61" s="30">
        <f t="shared" si="18"/>
        <v>14580000</v>
      </c>
      <c r="O61" s="30">
        <f t="shared" si="18"/>
        <v>14580000</v>
      </c>
      <c r="P61" s="30">
        <f t="shared" si="18"/>
        <v>14580000</v>
      </c>
      <c r="Q61" s="30">
        <f t="shared" si="18"/>
        <v>14580000</v>
      </c>
      <c r="R61" s="30">
        <f t="shared" si="18"/>
        <v>14580000</v>
      </c>
      <c r="S61" s="30">
        <f t="shared" si="18"/>
        <v>14580000</v>
      </c>
      <c r="T61" s="30">
        <f t="shared" si="18"/>
        <v>14580000</v>
      </c>
      <c r="U61" s="30">
        <f t="shared" si="18"/>
        <v>14580000</v>
      </c>
      <c r="V61" s="30">
        <f t="shared" si="18"/>
        <v>14580000</v>
      </c>
      <c r="W61" s="30">
        <f t="shared" si="18"/>
        <v>14580000</v>
      </c>
      <c r="X61" s="30">
        <f t="shared" si="18"/>
        <v>14580000</v>
      </c>
    </row>
    <row r="62" spans="2:24">
      <c r="B62" s="14"/>
      <c r="C62" s="14"/>
      <c r="D62" s="14"/>
      <c r="E62" s="19"/>
      <c r="F62" s="19"/>
      <c r="G62" s="19"/>
      <c r="H62" s="19"/>
      <c r="I62" s="19"/>
      <c r="J62" s="19"/>
      <c r="K62" s="19"/>
      <c r="L62" s="19"/>
      <c r="M62" s="19"/>
      <c r="N62" s="19"/>
      <c r="O62" s="19"/>
      <c r="P62" s="19"/>
      <c r="Q62" s="19"/>
      <c r="R62" s="19"/>
      <c r="S62" s="19"/>
      <c r="T62" s="19"/>
      <c r="U62" s="19"/>
      <c r="V62" s="19"/>
      <c r="W62" s="19"/>
      <c r="X62" s="19"/>
    </row>
    <row r="63" spans="2:24">
      <c r="B63" s="14" t="s">
        <v>52</v>
      </c>
      <c r="C63" s="29">
        <f>'Masukan - beras'!C14</f>
        <v>60000</v>
      </c>
      <c r="D63" s="14" t="s">
        <v>135</v>
      </c>
      <c r="E63" s="19"/>
      <c r="F63" s="19"/>
      <c r="G63" s="19"/>
      <c r="H63" s="19"/>
      <c r="I63" s="19"/>
      <c r="J63" s="19"/>
      <c r="K63" s="19"/>
      <c r="L63" s="19"/>
      <c r="M63" s="19"/>
      <c r="N63" s="19"/>
      <c r="O63" s="19"/>
      <c r="P63" s="19"/>
      <c r="Q63" s="19"/>
      <c r="R63" s="19"/>
      <c r="S63" s="19"/>
      <c r="T63" s="19"/>
      <c r="U63" s="19"/>
      <c r="V63" s="19"/>
      <c r="W63" s="19"/>
      <c r="X63" s="19"/>
    </row>
    <row r="64" spans="2:24">
      <c r="B64" s="14" t="s">
        <v>140</v>
      </c>
      <c r="C64" s="14"/>
      <c r="D64" s="14" t="s">
        <v>1</v>
      </c>
      <c r="E64" s="30">
        <f>E58*$C$63</f>
        <v>7800000</v>
      </c>
      <c r="F64" s="30">
        <f t="shared" ref="F64:X64" si="19">F58*$C$63</f>
        <v>7800000</v>
      </c>
      <c r="G64" s="30">
        <f t="shared" si="19"/>
        <v>7800000</v>
      </c>
      <c r="H64" s="30">
        <f t="shared" si="19"/>
        <v>7800000</v>
      </c>
      <c r="I64" s="30">
        <f t="shared" si="19"/>
        <v>7800000</v>
      </c>
      <c r="J64" s="30">
        <f t="shared" si="19"/>
        <v>7800000</v>
      </c>
      <c r="K64" s="30">
        <f t="shared" si="19"/>
        <v>7800000</v>
      </c>
      <c r="L64" s="30">
        <f t="shared" si="19"/>
        <v>7800000</v>
      </c>
      <c r="M64" s="30">
        <f t="shared" si="19"/>
        <v>7800000</v>
      </c>
      <c r="N64" s="30">
        <f t="shared" si="19"/>
        <v>7800000</v>
      </c>
      <c r="O64" s="30">
        <f t="shared" si="19"/>
        <v>7800000</v>
      </c>
      <c r="P64" s="30">
        <f t="shared" si="19"/>
        <v>7800000</v>
      </c>
      <c r="Q64" s="30">
        <f t="shared" si="19"/>
        <v>7800000</v>
      </c>
      <c r="R64" s="30">
        <f t="shared" si="19"/>
        <v>7800000</v>
      </c>
      <c r="S64" s="30">
        <f t="shared" si="19"/>
        <v>7800000</v>
      </c>
      <c r="T64" s="30">
        <f t="shared" si="19"/>
        <v>7800000</v>
      </c>
      <c r="U64" s="30">
        <f t="shared" si="19"/>
        <v>7800000</v>
      </c>
      <c r="V64" s="30">
        <f t="shared" si="19"/>
        <v>7800000</v>
      </c>
      <c r="W64" s="30">
        <f t="shared" si="19"/>
        <v>7800000</v>
      </c>
      <c r="X64" s="30">
        <f t="shared" si="19"/>
        <v>7800000</v>
      </c>
    </row>
    <row r="65" spans="2:24"/>
    <row r="66" spans="2:24" ht="15">
      <c r="B66" s="6" t="s">
        <v>69</v>
      </c>
    </row>
    <row r="67" spans="2:24">
      <c r="B67" s="14" t="s">
        <v>66</v>
      </c>
      <c r="C67" s="29">
        <f>'Masukan - beras'!C18</f>
        <v>90000</v>
      </c>
      <c r="D67" s="14" t="s">
        <v>1</v>
      </c>
      <c r="E67" s="14"/>
      <c r="F67" s="14"/>
      <c r="G67" s="14"/>
      <c r="H67" s="14"/>
      <c r="I67" s="14"/>
      <c r="J67" s="14"/>
      <c r="K67" s="14"/>
      <c r="L67" s="14"/>
      <c r="M67" s="14"/>
      <c r="N67" s="14"/>
      <c r="O67" s="14"/>
      <c r="P67" s="14"/>
      <c r="Q67" s="14"/>
      <c r="R67" s="14"/>
      <c r="S67" s="14"/>
      <c r="T67" s="14"/>
      <c r="U67" s="14"/>
      <c r="V67" s="14"/>
      <c r="W67" s="14"/>
      <c r="X67" s="14"/>
    </row>
    <row r="68" spans="2:24">
      <c r="B68" s="14" t="s">
        <v>141</v>
      </c>
      <c r="C68" s="14"/>
      <c r="D68" s="14" t="s">
        <v>1</v>
      </c>
      <c r="E68" s="30">
        <f>$C$67</f>
        <v>90000</v>
      </c>
      <c r="F68" s="30">
        <f t="shared" ref="F68:X68" si="20">$C$67</f>
        <v>90000</v>
      </c>
      <c r="G68" s="30">
        <f t="shared" si="20"/>
        <v>90000</v>
      </c>
      <c r="H68" s="30">
        <f t="shared" si="20"/>
        <v>90000</v>
      </c>
      <c r="I68" s="30">
        <f t="shared" si="20"/>
        <v>90000</v>
      </c>
      <c r="J68" s="30">
        <f t="shared" si="20"/>
        <v>90000</v>
      </c>
      <c r="K68" s="30">
        <f t="shared" si="20"/>
        <v>90000</v>
      </c>
      <c r="L68" s="30">
        <f t="shared" si="20"/>
        <v>90000</v>
      </c>
      <c r="M68" s="30">
        <f t="shared" si="20"/>
        <v>90000</v>
      </c>
      <c r="N68" s="30">
        <f t="shared" si="20"/>
        <v>90000</v>
      </c>
      <c r="O68" s="30">
        <f t="shared" si="20"/>
        <v>90000</v>
      </c>
      <c r="P68" s="30">
        <f t="shared" si="20"/>
        <v>90000</v>
      </c>
      <c r="Q68" s="30">
        <f t="shared" si="20"/>
        <v>90000</v>
      </c>
      <c r="R68" s="30">
        <f t="shared" si="20"/>
        <v>90000</v>
      </c>
      <c r="S68" s="30">
        <f t="shared" si="20"/>
        <v>90000</v>
      </c>
      <c r="T68" s="30">
        <f t="shared" si="20"/>
        <v>90000</v>
      </c>
      <c r="U68" s="30">
        <f t="shared" si="20"/>
        <v>90000</v>
      </c>
      <c r="V68" s="30">
        <f t="shared" si="20"/>
        <v>90000</v>
      </c>
      <c r="W68" s="30">
        <f t="shared" si="20"/>
        <v>90000</v>
      </c>
      <c r="X68" s="30">
        <f t="shared" si="20"/>
        <v>90000</v>
      </c>
    </row>
    <row r="69" spans="2:24">
      <c r="B69" s="14"/>
      <c r="C69" s="14"/>
      <c r="D69" s="14"/>
      <c r="E69" s="29"/>
      <c r="F69" s="14"/>
      <c r="G69" s="14"/>
      <c r="H69" s="14"/>
      <c r="I69" s="14"/>
      <c r="J69" s="14"/>
      <c r="K69" s="14"/>
      <c r="L69" s="14"/>
      <c r="M69" s="14"/>
      <c r="N69" s="14"/>
      <c r="O69" s="14"/>
      <c r="P69" s="14"/>
      <c r="Q69" s="14"/>
      <c r="R69" s="14"/>
      <c r="S69" s="14"/>
      <c r="T69" s="14"/>
      <c r="U69" s="14"/>
      <c r="V69" s="14"/>
      <c r="W69" s="14"/>
      <c r="X69" s="14"/>
    </row>
    <row r="70" spans="2:24">
      <c r="B70" s="14" t="s">
        <v>67</v>
      </c>
      <c r="C70" s="29">
        <f>'Masukan - beras'!C19</f>
        <v>350000</v>
      </c>
      <c r="D70" s="14" t="s">
        <v>1</v>
      </c>
      <c r="E70" s="12"/>
      <c r="F70" s="12"/>
      <c r="G70" s="12"/>
      <c r="H70" s="12"/>
      <c r="I70" s="12"/>
      <c r="J70" s="12"/>
      <c r="K70" s="12"/>
      <c r="L70" s="12"/>
      <c r="M70" s="12"/>
      <c r="N70" s="12"/>
      <c r="O70" s="12"/>
      <c r="P70" s="12"/>
      <c r="Q70" s="12"/>
      <c r="R70" s="12"/>
      <c r="S70" s="12"/>
      <c r="T70" s="12"/>
      <c r="U70" s="12"/>
      <c r="V70" s="12"/>
      <c r="W70" s="12"/>
      <c r="X70" s="12"/>
    </row>
    <row r="71" spans="2:24">
      <c r="B71" s="14" t="s">
        <v>142</v>
      </c>
      <c r="C71" s="14"/>
      <c r="D71" s="14" t="s">
        <v>1</v>
      </c>
      <c r="E71" s="30">
        <f>$C$70</f>
        <v>350000</v>
      </c>
      <c r="F71" s="30">
        <f t="shared" ref="F71:X71" si="21">$C$70</f>
        <v>350000</v>
      </c>
      <c r="G71" s="30">
        <f t="shared" si="21"/>
        <v>350000</v>
      </c>
      <c r="H71" s="30">
        <f t="shared" si="21"/>
        <v>350000</v>
      </c>
      <c r="I71" s="30">
        <f t="shared" si="21"/>
        <v>350000</v>
      </c>
      <c r="J71" s="30">
        <f t="shared" si="21"/>
        <v>350000</v>
      </c>
      <c r="K71" s="30">
        <f t="shared" si="21"/>
        <v>350000</v>
      </c>
      <c r="L71" s="30">
        <f t="shared" si="21"/>
        <v>350000</v>
      </c>
      <c r="M71" s="30">
        <f t="shared" si="21"/>
        <v>350000</v>
      </c>
      <c r="N71" s="30">
        <f t="shared" si="21"/>
        <v>350000</v>
      </c>
      <c r="O71" s="30">
        <f t="shared" si="21"/>
        <v>350000</v>
      </c>
      <c r="P71" s="30">
        <f t="shared" si="21"/>
        <v>350000</v>
      </c>
      <c r="Q71" s="30">
        <f t="shared" si="21"/>
        <v>350000</v>
      </c>
      <c r="R71" s="30">
        <f t="shared" si="21"/>
        <v>350000</v>
      </c>
      <c r="S71" s="30">
        <f t="shared" si="21"/>
        <v>350000</v>
      </c>
      <c r="T71" s="30">
        <f t="shared" si="21"/>
        <v>350000</v>
      </c>
      <c r="U71" s="30">
        <f t="shared" si="21"/>
        <v>350000</v>
      </c>
      <c r="V71" s="30">
        <f t="shared" si="21"/>
        <v>350000</v>
      </c>
      <c r="W71" s="30">
        <f t="shared" si="21"/>
        <v>350000</v>
      </c>
      <c r="X71" s="30">
        <f t="shared" si="21"/>
        <v>350000</v>
      </c>
    </row>
    <row r="72" spans="2:24">
      <c r="B72" s="14"/>
      <c r="C72" s="14"/>
      <c r="D72" s="14"/>
      <c r="E72" s="12"/>
      <c r="F72" s="12"/>
      <c r="G72" s="12"/>
      <c r="H72" s="12"/>
      <c r="I72" s="12"/>
      <c r="J72" s="12"/>
      <c r="K72" s="12"/>
      <c r="L72" s="12"/>
      <c r="M72" s="12"/>
      <c r="N72" s="12"/>
      <c r="O72" s="12"/>
      <c r="P72" s="12"/>
      <c r="Q72" s="12"/>
      <c r="R72" s="12"/>
      <c r="S72" s="12"/>
      <c r="T72" s="12"/>
      <c r="U72" s="12"/>
      <c r="V72" s="12"/>
      <c r="W72" s="12"/>
      <c r="X72" s="12"/>
    </row>
    <row r="73" spans="2:24">
      <c r="B73" s="14" t="s">
        <v>230</v>
      </c>
      <c r="C73" s="29">
        <f>'Masukan - beras'!C20</f>
        <v>50</v>
      </c>
      <c r="D73" s="14" t="s">
        <v>1</v>
      </c>
      <c r="E73" s="12"/>
      <c r="F73" s="12"/>
      <c r="G73" s="12"/>
      <c r="H73" s="12"/>
      <c r="I73" s="12"/>
      <c r="J73" s="12"/>
      <c r="K73" s="12"/>
      <c r="L73" s="12"/>
      <c r="M73" s="12"/>
      <c r="N73" s="12"/>
      <c r="O73" s="12"/>
      <c r="P73" s="12"/>
      <c r="Q73" s="12"/>
      <c r="R73" s="12"/>
      <c r="S73" s="12"/>
      <c r="T73" s="12"/>
      <c r="U73" s="12"/>
      <c r="V73" s="12"/>
      <c r="W73" s="12"/>
      <c r="X73" s="12"/>
    </row>
    <row r="74" spans="2:24">
      <c r="B74" s="14" t="s">
        <v>232</v>
      </c>
      <c r="C74" s="29">
        <f>'Masukan - beras'!$C$47</f>
        <v>6000</v>
      </c>
      <c r="D74" s="14" t="s">
        <v>1</v>
      </c>
      <c r="E74" s="12"/>
      <c r="F74" s="12"/>
      <c r="G74" s="12"/>
      <c r="H74" s="12"/>
      <c r="I74" s="12"/>
      <c r="J74" s="12"/>
      <c r="K74" s="12"/>
      <c r="L74" s="12"/>
      <c r="M74" s="12"/>
      <c r="N74" s="12"/>
      <c r="O74" s="12"/>
      <c r="P74" s="12"/>
      <c r="Q74" s="12"/>
      <c r="R74" s="12"/>
      <c r="S74" s="12"/>
      <c r="T74" s="12"/>
      <c r="U74" s="12"/>
      <c r="V74" s="12"/>
      <c r="W74" s="12"/>
      <c r="X74" s="12"/>
    </row>
    <row r="75" spans="2:24">
      <c r="B75" s="14" t="s">
        <v>222</v>
      </c>
      <c r="C75" s="14"/>
      <c r="D75" s="14" t="s">
        <v>1</v>
      </c>
      <c r="E75" s="30">
        <f>$C$73*$C$74</f>
        <v>300000</v>
      </c>
      <c r="F75" s="30">
        <f t="shared" ref="F75:X75" si="22">$C$73*$C$74</f>
        <v>300000</v>
      </c>
      <c r="G75" s="30">
        <f t="shared" si="22"/>
        <v>300000</v>
      </c>
      <c r="H75" s="30">
        <f t="shared" si="22"/>
        <v>300000</v>
      </c>
      <c r="I75" s="30">
        <f t="shared" si="22"/>
        <v>300000</v>
      </c>
      <c r="J75" s="30">
        <f t="shared" si="22"/>
        <v>300000</v>
      </c>
      <c r="K75" s="30">
        <f t="shared" si="22"/>
        <v>300000</v>
      </c>
      <c r="L75" s="30">
        <f t="shared" si="22"/>
        <v>300000</v>
      </c>
      <c r="M75" s="30">
        <f t="shared" si="22"/>
        <v>300000</v>
      </c>
      <c r="N75" s="30">
        <f t="shared" si="22"/>
        <v>300000</v>
      </c>
      <c r="O75" s="30">
        <f t="shared" si="22"/>
        <v>300000</v>
      </c>
      <c r="P75" s="30">
        <f t="shared" si="22"/>
        <v>300000</v>
      </c>
      <c r="Q75" s="30">
        <f t="shared" si="22"/>
        <v>300000</v>
      </c>
      <c r="R75" s="30">
        <f t="shared" si="22"/>
        <v>300000</v>
      </c>
      <c r="S75" s="30">
        <f t="shared" si="22"/>
        <v>300000</v>
      </c>
      <c r="T75" s="30">
        <f t="shared" si="22"/>
        <v>300000</v>
      </c>
      <c r="U75" s="30">
        <f t="shared" si="22"/>
        <v>300000</v>
      </c>
      <c r="V75" s="30">
        <f t="shared" si="22"/>
        <v>300000</v>
      </c>
      <c r="W75" s="30">
        <f t="shared" si="22"/>
        <v>300000</v>
      </c>
      <c r="X75" s="30">
        <f t="shared" si="22"/>
        <v>300000</v>
      </c>
    </row>
    <row r="76" spans="2:24"/>
    <row r="77" spans="2:24" ht="15">
      <c r="B77" s="6" t="s">
        <v>98</v>
      </c>
    </row>
    <row r="78" spans="2:24">
      <c r="B78" s="14" t="s">
        <v>231</v>
      </c>
      <c r="C78" s="29">
        <f>'Masukan - beras'!C48</f>
        <v>7750</v>
      </c>
      <c r="D78" s="14" t="s">
        <v>39</v>
      </c>
      <c r="E78" s="19"/>
      <c r="F78" s="19"/>
      <c r="G78" s="19"/>
      <c r="H78" s="19"/>
      <c r="I78" s="19"/>
      <c r="J78" s="19"/>
      <c r="K78" s="19"/>
      <c r="L78" s="19"/>
      <c r="M78" s="19"/>
      <c r="N78" s="19"/>
      <c r="O78" s="19"/>
      <c r="P78" s="19"/>
      <c r="Q78" s="19"/>
      <c r="R78" s="19"/>
      <c r="S78" s="19"/>
      <c r="T78" s="19"/>
      <c r="U78" s="19"/>
      <c r="V78" s="19"/>
      <c r="W78" s="19"/>
      <c r="X78" s="19"/>
    </row>
    <row r="79" spans="2:24">
      <c r="B79" s="14" t="s">
        <v>232</v>
      </c>
      <c r="C79" s="29">
        <f>'Masukan - beras'!C47</f>
        <v>6000</v>
      </c>
      <c r="D79" s="14" t="s">
        <v>4</v>
      </c>
      <c r="E79" s="19"/>
      <c r="F79" s="19"/>
      <c r="G79" s="19"/>
      <c r="H79" s="19"/>
      <c r="I79" s="19"/>
      <c r="J79" s="19"/>
      <c r="K79" s="19"/>
      <c r="L79" s="19"/>
      <c r="M79" s="19"/>
      <c r="N79" s="19"/>
      <c r="O79" s="19"/>
      <c r="P79" s="19"/>
      <c r="Q79" s="19"/>
      <c r="R79" s="19"/>
      <c r="S79" s="19"/>
      <c r="T79" s="19"/>
      <c r="U79" s="19"/>
      <c r="V79" s="19"/>
      <c r="W79" s="19"/>
      <c r="X79" s="19"/>
    </row>
    <row r="80" spans="2:24">
      <c r="B80" s="14" t="s">
        <v>145</v>
      </c>
      <c r="C80" s="14"/>
      <c r="D80" s="14" t="s">
        <v>1</v>
      </c>
      <c r="E80" s="31">
        <f>$C$78*$C$79</f>
        <v>46500000</v>
      </c>
      <c r="F80" s="31">
        <f t="shared" ref="F80:X80" si="23">$C$78*$C$79</f>
        <v>46500000</v>
      </c>
      <c r="G80" s="31">
        <f t="shared" si="23"/>
        <v>46500000</v>
      </c>
      <c r="H80" s="31">
        <f t="shared" si="23"/>
        <v>46500000</v>
      </c>
      <c r="I80" s="31">
        <f t="shared" si="23"/>
        <v>46500000</v>
      </c>
      <c r="J80" s="31">
        <f t="shared" si="23"/>
        <v>46500000</v>
      </c>
      <c r="K80" s="31">
        <f t="shared" si="23"/>
        <v>46500000</v>
      </c>
      <c r="L80" s="31">
        <f t="shared" si="23"/>
        <v>46500000</v>
      </c>
      <c r="M80" s="31">
        <f t="shared" si="23"/>
        <v>46500000</v>
      </c>
      <c r="N80" s="31">
        <f t="shared" si="23"/>
        <v>46500000</v>
      </c>
      <c r="O80" s="31">
        <f t="shared" si="23"/>
        <v>46500000</v>
      </c>
      <c r="P80" s="31">
        <f t="shared" si="23"/>
        <v>46500000</v>
      </c>
      <c r="Q80" s="31">
        <f t="shared" si="23"/>
        <v>46500000</v>
      </c>
      <c r="R80" s="31">
        <f t="shared" si="23"/>
        <v>46500000</v>
      </c>
      <c r="S80" s="31">
        <f t="shared" si="23"/>
        <v>46500000</v>
      </c>
      <c r="T80" s="31">
        <f t="shared" si="23"/>
        <v>46500000</v>
      </c>
      <c r="U80" s="31">
        <f t="shared" si="23"/>
        <v>46500000</v>
      </c>
      <c r="V80" s="31">
        <f t="shared" si="23"/>
        <v>46500000</v>
      </c>
      <c r="W80" s="31">
        <f t="shared" si="23"/>
        <v>46500000</v>
      </c>
      <c r="X80" s="31">
        <f t="shared" si="23"/>
        <v>46500000</v>
      </c>
    </row>
    <row r="81" spans="2:24"/>
    <row r="82" spans="2:24" ht="15">
      <c r="B82" s="17" t="s">
        <v>145</v>
      </c>
      <c r="C82" s="14"/>
      <c r="D82" s="14" t="s">
        <v>1</v>
      </c>
      <c r="E82" s="69">
        <f>E80</f>
        <v>46500000</v>
      </c>
      <c r="F82" s="69">
        <f t="shared" ref="F82:X82" si="24">F80</f>
        <v>46500000</v>
      </c>
      <c r="G82" s="69">
        <f t="shared" si="24"/>
        <v>46500000</v>
      </c>
      <c r="H82" s="69">
        <f t="shared" si="24"/>
        <v>46500000</v>
      </c>
      <c r="I82" s="69">
        <f t="shared" si="24"/>
        <v>46500000</v>
      </c>
      <c r="J82" s="69">
        <f t="shared" si="24"/>
        <v>46500000</v>
      </c>
      <c r="K82" s="69">
        <f t="shared" si="24"/>
        <v>46500000</v>
      </c>
      <c r="L82" s="69">
        <f t="shared" si="24"/>
        <v>46500000</v>
      </c>
      <c r="M82" s="69">
        <f t="shared" si="24"/>
        <v>46500000</v>
      </c>
      <c r="N82" s="69">
        <f t="shared" si="24"/>
        <v>46500000</v>
      </c>
      <c r="O82" s="69">
        <f t="shared" si="24"/>
        <v>46500000</v>
      </c>
      <c r="P82" s="69">
        <f t="shared" si="24"/>
        <v>46500000</v>
      </c>
      <c r="Q82" s="69">
        <f t="shared" si="24"/>
        <v>46500000</v>
      </c>
      <c r="R82" s="69">
        <f t="shared" si="24"/>
        <v>46500000</v>
      </c>
      <c r="S82" s="69">
        <f t="shared" si="24"/>
        <v>46500000</v>
      </c>
      <c r="T82" s="69">
        <f t="shared" si="24"/>
        <v>46500000</v>
      </c>
      <c r="U82" s="69">
        <f t="shared" si="24"/>
        <v>46500000</v>
      </c>
      <c r="V82" s="69">
        <f t="shared" si="24"/>
        <v>46500000</v>
      </c>
      <c r="W82" s="69">
        <f t="shared" si="24"/>
        <v>46500000</v>
      </c>
      <c r="X82" s="69">
        <f t="shared" si="24"/>
        <v>46500000</v>
      </c>
    </row>
    <row r="83" spans="2:24" ht="15">
      <c r="B83" s="17" t="s">
        <v>146</v>
      </c>
      <c r="C83" s="14"/>
      <c r="D83" s="14" t="s">
        <v>1</v>
      </c>
      <c r="E83" s="69">
        <f t="shared" ref="E83:X83" si="25">SUM(E61,E64,E68,E71,E75)</f>
        <v>23120000</v>
      </c>
      <c r="F83" s="69">
        <f t="shared" si="25"/>
        <v>23120000</v>
      </c>
      <c r="G83" s="69">
        <f t="shared" si="25"/>
        <v>23120000</v>
      </c>
      <c r="H83" s="69">
        <f t="shared" si="25"/>
        <v>23120000</v>
      </c>
      <c r="I83" s="69">
        <f t="shared" si="25"/>
        <v>23120000</v>
      </c>
      <c r="J83" s="69">
        <f t="shared" si="25"/>
        <v>23120000</v>
      </c>
      <c r="K83" s="69">
        <f t="shared" si="25"/>
        <v>23120000</v>
      </c>
      <c r="L83" s="69">
        <f t="shared" si="25"/>
        <v>23120000</v>
      </c>
      <c r="M83" s="69">
        <f t="shared" si="25"/>
        <v>23120000</v>
      </c>
      <c r="N83" s="69">
        <f t="shared" si="25"/>
        <v>23120000</v>
      </c>
      <c r="O83" s="69">
        <f t="shared" si="25"/>
        <v>23120000</v>
      </c>
      <c r="P83" s="69">
        <f t="shared" si="25"/>
        <v>23120000</v>
      </c>
      <c r="Q83" s="69">
        <f t="shared" si="25"/>
        <v>23120000</v>
      </c>
      <c r="R83" s="69">
        <f t="shared" si="25"/>
        <v>23120000</v>
      </c>
      <c r="S83" s="69">
        <f t="shared" si="25"/>
        <v>23120000</v>
      </c>
      <c r="T83" s="69">
        <f t="shared" si="25"/>
        <v>23120000</v>
      </c>
      <c r="U83" s="69">
        <f t="shared" si="25"/>
        <v>23120000</v>
      </c>
      <c r="V83" s="69">
        <f t="shared" si="25"/>
        <v>23120000</v>
      </c>
      <c r="W83" s="69">
        <f t="shared" si="25"/>
        <v>23120000</v>
      </c>
      <c r="X83" s="69">
        <f t="shared" si="25"/>
        <v>23120000</v>
      </c>
    </row>
    <row r="84" spans="2:24" ht="15">
      <c r="B84" s="17" t="s">
        <v>224</v>
      </c>
      <c r="C84" s="14"/>
      <c r="D84" s="14" t="s">
        <v>1</v>
      </c>
      <c r="E84" s="69">
        <f>E82-E83</f>
        <v>23380000</v>
      </c>
      <c r="F84" s="69">
        <f t="shared" ref="F84:X84" si="26">F82-F83</f>
        <v>23380000</v>
      </c>
      <c r="G84" s="69">
        <f t="shared" si="26"/>
        <v>23380000</v>
      </c>
      <c r="H84" s="69">
        <f t="shared" si="26"/>
        <v>23380000</v>
      </c>
      <c r="I84" s="69">
        <f t="shared" si="26"/>
        <v>23380000</v>
      </c>
      <c r="J84" s="69">
        <f t="shared" si="26"/>
        <v>23380000</v>
      </c>
      <c r="K84" s="69">
        <f t="shared" si="26"/>
        <v>23380000</v>
      </c>
      <c r="L84" s="69">
        <f t="shared" si="26"/>
        <v>23380000</v>
      </c>
      <c r="M84" s="69">
        <f t="shared" si="26"/>
        <v>23380000</v>
      </c>
      <c r="N84" s="69">
        <f t="shared" si="26"/>
        <v>23380000</v>
      </c>
      <c r="O84" s="69">
        <f t="shared" si="26"/>
        <v>23380000</v>
      </c>
      <c r="P84" s="69">
        <f t="shared" si="26"/>
        <v>23380000</v>
      </c>
      <c r="Q84" s="69">
        <f t="shared" si="26"/>
        <v>23380000</v>
      </c>
      <c r="R84" s="69">
        <f t="shared" si="26"/>
        <v>23380000</v>
      </c>
      <c r="S84" s="69">
        <f t="shared" si="26"/>
        <v>23380000</v>
      </c>
      <c r="T84" s="69">
        <f t="shared" si="26"/>
        <v>23380000</v>
      </c>
      <c r="U84" s="69">
        <f t="shared" si="26"/>
        <v>23380000</v>
      </c>
      <c r="V84" s="69">
        <f t="shared" si="26"/>
        <v>23380000</v>
      </c>
      <c r="W84" s="69">
        <f t="shared" si="26"/>
        <v>23380000</v>
      </c>
      <c r="X84" s="69">
        <f t="shared" si="26"/>
        <v>23380000</v>
      </c>
    </row>
    <row r="85" spans="2:24" ht="15">
      <c r="B85" s="17" t="s">
        <v>225</v>
      </c>
      <c r="C85" s="14"/>
      <c r="D85" s="14" t="s">
        <v>1</v>
      </c>
      <c r="E85" s="69">
        <f t="shared" ref="E85:X85" si="27">IF(E10=1, E84, E84+D85)</f>
        <v>23380000</v>
      </c>
      <c r="F85" s="69">
        <f t="shared" si="27"/>
        <v>46760000</v>
      </c>
      <c r="G85" s="69">
        <f t="shared" si="27"/>
        <v>70140000</v>
      </c>
      <c r="H85" s="69">
        <f t="shared" si="27"/>
        <v>93520000</v>
      </c>
      <c r="I85" s="69">
        <f t="shared" si="27"/>
        <v>116900000</v>
      </c>
      <c r="J85" s="69">
        <f t="shared" si="27"/>
        <v>140280000</v>
      </c>
      <c r="K85" s="69">
        <f t="shared" si="27"/>
        <v>163660000</v>
      </c>
      <c r="L85" s="69">
        <f t="shared" si="27"/>
        <v>187040000</v>
      </c>
      <c r="M85" s="69">
        <f t="shared" si="27"/>
        <v>210420000</v>
      </c>
      <c r="N85" s="69">
        <f t="shared" si="27"/>
        <v>233800000</v>
      </c>
      <c r="O85" s="69">
        <f t="shared" si="27"/>
        <v>257180000</v>
      </c>
      <c r="P85" s="69">
        <f t="shared" si="27"/>
        <v>280560000</v>
      </c>
      <c r="Q85" s="69">
        <f t="shared" si="27"/>
        <v>303940000</v>
      </c>
      <c r="R85" s="69">
        <f t="shared" si="27"/>
        <v>327320000</v>
      </c>
      <c r="S85" s="69">
        <f t="shared" si="27"/>
        <v>350700000</v>
      </c>
      <c r="T85" s="69">
        <f t="shared" si="27"/>
        <v>374080000</v>
      </c>
      <c r="U85" s="69">
        <f t="shared" si="27"/>
        <v>397460000</v>
      </c>
      <c r="V85" s="69">
        <f t="shared" si="27"/>
        <v>420840000</v>
      </c>
      <c r="W85" s="69">
        <f t="shared" si="27"/>
        <v>444220000</v>
      </c>
      <c r="X85" s="69">
        <f t="shared" si="27"/>
        <v>467600000</v>
      </c>
    </row>
    <row r="86" spans="2:24"/>
    <row r="87" spans="2:24" s="3" customFormat="1" ht="18">
      <c r="B87" s="5" t="s">
        <v>767</v>
      </c>
    </row>
    <row r="88" spans="2:24">
      <c r="E88" s="1"/>
      <c r="F88" s="1"/>
      <c r="G88" s="1"/>
      <c r="H88" s="1"/>
      <c r="I88" s="1"/>
      <c r="J88" s="1"/>
      <c r="K88" s="1"/>
      <c r="L88" s="1"/>
      <c r="M88" s="1"/>
      <c r="N88" s="1"/>
      <c r="O88" s="1"/>
      <c r="P88" s="1"/>
      <c r="Q88" s="1"/>
      <c r="R88" s="1"/>
      <c r="S88" s="1"/>
      <c r="T88" s="1"/>
      <c r="U88" s="1"/>
      <c r="V88" s="1"/>
      <c r="W88" s="1"/>
      <c r="X88" s="1"/>
    </row>
    <row r="89" spans="2:24">
      <c r="E89" s="216" t="s">
        <v>639</v>
      </c>
      <c r="F89" s="1"/>
      <c r="G89" s="1"/>
      <c r="H89" s="1"/>
      <c r="I89" s="1"/>
      <c r="J89" s="1"/>
      <c r="K89" s="1"/>
      <c r="L89" s="1"/>
      <c r="M89" s="1"/>
      <c r="N89" s="1"/>
      <c r="O89" s="1"/>
      <c r="P89" s="1"/>
      <c r="Q89" s="1"/>
      <c r="R89" s="1"/>
      <c r="S89" s="1"/>
      <c r="T89" s="1"/>
      <c r="U89" s="1"/>
      <c r="V89" s="1"/>
      <c r="W89" s="1"/>
      <c r="X89" s="1"/>
    </row>
    <row r="90" spans="2:24" ht="15">
      <c r="C90" s="10" t="s">
        <v>161</v>
      </c>
      <c r="D90" s="10" t="s">
        <v>62</v>
      </c>
      <c r="E90" s="83">
        <v>1</v>
      </c>
      <c r="F90" s="83">
        <v>2</v>
      </c>
      <c r="G90" s="83">
        <v>3</v>
      </c>
      <c r="H90" s="83">
        <v>4</v>
      </c>
      <c r="I90" s="83">
        <v>5</v>
      </c>
      <c r="J90" s="83">
        <v>6</v>
      </c>
      <c r="K90" s="83">
        <v>7</v>
      </c>
      <c r="L90" s="83">
        <v>8</v>
      </c>
      <c r="M90" s="83">
        <v>9</v>
      </c>
      <c r="N90" s="83">
        <v>10</v>
      </c>
      <c r="O90" s="83">
        <v>11</v>
      </c>
      <c r="P90" s="83">
        <v>12</v>
      </c>
      <c r="Q90" s="83">
        <v>13</v>
      </c>
      <c r="R90" s="83">
        <v>14</v>
      </c>
      <c r="S90" s="83">
        <v>15</v>
      </c>
      <c r="T90" s="83">
        <v>16</v>
      </c>
      <c r="U90" s="83">
        <v>17</v>
      </c>
      <c r="V90" s="83">
        <v>18</v>
      </c>
      <c r="W90" s="83">
        <v>19</v>
      </c>
      <c r="X90" s="83">
        <v>20</v>
      </c>
    </row>
    <row r="91" spans="2:24" ht="15">
      <c r="B91" s="6" t="s">
        <v>55</v>
      </c>
    </row>
    <row r="92" spans="2:24">
      <c r="B92" s="14" t="s">
        <v>186</v>
      </c>
      <c r="C92" s="29" t="e">
        <f>'Masukan - beras'!C73</f>
        <v>#N/A</v>
      </c>
      <c r="D92" s="14" t="s">
        <v>82</v>
      </c>
      <c r="E92" s="29"/>
      <c r="F92" s="14"/>
      <c r="G92" s="14"/>
      <c r="H92" s="14"/>
      <c r="I92" s="14"/>
      <c r="J92" s="14"/>
      <c r="K92" s="14"/>
      <c r="L92" s="14"/>
      <c r="M92" s="14"/>
      <c r="N92" s="14"/>
      <c r="O92" s="14"/>
      <c r="P92" s="14"/>
      <c r="Q92" s="14"/>
      <c r="R92" s="14"/>
      <c r="S92" s="14"/>
      <c r="T92" s="14"/>
      <c r="U92" s="14"/>
      <c r="V92" s="14"/>
      <c r="W92" s="14"/>
      <c r="X92" s="14"/>
    </row>
    <row r="93" spans="2:24">
      <c r="B93" s="14" t="s">
        <v>130</v>
      </c>
      <c r="C93" s="14"/>
      <c r="D93" s="14"/>
      <c r="E93" s="29" t="e">
        <f>$C$92</f>
        <v>#N/A</v>
      </c>
      <c r="F93" s="29"/>
      <c r="G93" s="29"/>
      <c r="H93" s="29"/>
      <c r="I93" s="29"/>
      <c r="J93" s="29"/>
      <c r="K93" s="29"/>
      <c r="L93" s="29"/>
      <c r="M93" s="29"/>
      <c r="N93" s="29"/>
      <c r="O93" s="29"/>
      <c r="P93" s="29"/>
      <c r="Q93" s="29"/>
      <c r="R93" s="29"/>
      <c r="S93" s="29"/>
      <c r="T93" s="29"/>
      <c r="U93" s="29"/>
      <c r="V93" s="29"/>
      <c r="W93" s="29"/>
      <c r="X93" s="29"/>
    </row>
    <row r="94" spans="2:24">
      <c r="B94" s="14"/>
      <c r="C94" s="14"/>
      <c r="D94" s="14"/>
      <c r="E94" s="29"/>
      <c r="F94" s="29"/>
      <c r="G94" s="29"/>
      <c r="H94" s="29"/>
      <c r="I94" s="29"/>
      <c r="J94" s="29"/>
      <c r="K94" s="29"/>
      <c r="L94" s="29"/>
      <c r="M94" s="29"/>
      <c r="N94" s="29"/>
      <c r="O94" s="29"/>
      <c r="P94" s="29"/>
      <c r="Q94" s="29"/>
      <c r="R94" s="29"/>
      <c r="S94" s="29"/>
      <c r="T94" s="29"/>
      <c r="U94" s="29"/>
      <c r="V94" s="29"/>
      <c r="W94" s="29"/>
      <c r="X94" s="29"/>
    </row>
    <row r="95" spans="2:24">
      <c r="B95" s="14" t="s">
        <v>171</v>
      </c>
      <c r="C95" s="29">
        <f>'Masukan - beras'!C81</f>
        <v>50</v>
      </c>
      <c r="D95" s="14" t="s">
        <v>82</v>
      </c>
      <c r="E95" s="29"/>
      <c r="F95" s="29"/>
      <c r="G95" s="29"/>
      <c r="H95" s="29"/>
      <c r="I95" s="29"/>
      <c r="J95" s="29"/>
      <c r="K95" s="29"/>
      <c r="L95" s="29"/>
      <c r="M95" s="29"/>
      <c r="N95" s="29"/>
      <c r="O95" s="29"/>
      <c r="P95" s="29"/>
      <c r="Q95" s="29"/>
      <c r="R95" s="29"/>
      <c r="S95" s="29"/>
      <c r="T95" s="29"/>
      <c r="U95" s="29"/>
      <c r="V95" s="29"/>
      <c r="W95" s="29"/>
      <c r="X95" s="29"/>
    </row>
    <row r="96" spans="2:24">
      <c r="B96" s="14" t="s">
        <v>189</v>
      </c>
      <c r="C96" s="29">
        <f>'Masukan - beras'!C93</f>
        <v>32</v>
      </c>
      <c r="D96" s="14" t="s">
        <v>82</v>
      </c>
      <c r="E96" s="14"/>
      <c r="F96" s="14"/>
      <c r="G96" s="14"/>
      <c r="H96" s="14"/>
      <c r="I96" s="14"/>
      <c r="J96" s="14"/>
      <c r="K96" s="14"/>
      <c r="L96" s="14"/>
      <c r="M96" s="14"/>
      <c r="N96" s="14"/>
      <c r="O96" s="14"/>
      <c r="P96" s="14"/>
      <c r="Q96" s="14"/>
      <c r="R96" s="14"/>
      <c r="S96" s="14"/>
      <c r="T96" s="14"/>
      <c r="U96" s="14"/>
      <c r="V96" s="14"/>
      <c r="W96" s="14"/>
      <c r="X96" s="14"/>
    </row>
    <row r="97" spans="2:24">
      <c r="B97" s="14" t="s">
        <v>314</v>
      </c>
      <c r="C97" s="14"/>
      <c r="D97" s="14" t="s">
        <v>82</v>
      </c>
      <c r="E97" s="30">
        <f>$C95</f>
        <v>50</v>
      </c>
      <c r="F97" s="30">
        <f t="shared" ref="F97:X97" si="28">$C95</f>
        <v>50</v>
      </c>
      <c r="G97" s="30">
        <f t="shared" si="28"/>
        <v>50</v>
      </c>
      <c r="H97" s="30">
        <f t="shared" si="28"/>
        <v>50</v>
      </c>
      <c r="I97" s="30">
        <f t="shared" si="28"/>
        <v>50</v>
      </c>
      <c r="J97" s="30">
        <f t="shared" si="28"/>
        <v>50</v>
      </c>
      <c r="K97" s="30">
        <f t="shared" si="28"/>
        <v>50</v>
      </c>
      <c r="L97" s="30">
        <f t="shared" si="28"/>
        <v>50</v>
      </c>
      <c r="M97" s="30">
        <f t="shared" si="28"/>
        <v>50</v>
      </c>
      <c r="N97" s="30">
        <f t="shared" si="28"/>
        <v>50</v>
      </c>
      <c r="O97" s="30">
        <f t="shared" si="28"/>
        <v>50</v>
      </c>
      <c r="P97" s="30">
        <f t="shared" si="28"/>
        <v>50</v>
      </c>
      <c r="Q97" s="30">
        <f t="shared" si="28"/>
        <v>50</v>
      </c>
      <c r="R97" s="30">
        <f t="shared" si="28"/>
        <v>50</v>
      </c>
      <c r="S97" s="30">
        <f t="shared" si="28"/>
        <v>50</v>
      </c>
      <c r="T97" s="30">
        <f t="shared" si="28"/>
        <v>50</v>
      </c>
      <c r="U97" s="30">
        <f t="shared" si="28"/>
        <v>50</v>
      </c>
      <c r="V97" s="30">
        <f t="shared" si="28"/>
        <v>50</v>
      </c>
      <c r="W97" s="30">
        <f t="shared" si="28"/>
        <v>50</v>
      </c>
      <c r="X97" s="30">
        <f t="shared" si="28"/>
        <v>50</v>
      </c>
    </row>
    <row r="98" spans="2:24">
      <c r="B98" s="14" t="s">
        <v>315</v>
      </c>
      <c r="C98" s="14"/>
      <c r="D98" s="14" t="s">
        <v>82</v>
      </c>
      <c r="E98" s="30">
        <f>$C96</f>
        <v>32</v>
      </c>
      <c r="F98" s="30">
        <f t="shared" ref="F98:X98" si="29">$C96</f>
        <v>32</v>
      </c>
      <c r="G98" s="30">
        <f t="shared" si="29"/>
        <v>32</v>
      </c>
      <c r="H98" s="30">
        <f t="shared" si="29"/>
        <v>32</v>
      </c>
      <c r="I98" s="30">
        <f t="shared" si="29"/>
        <v>32</v>
      </c>
      <c r="J98" s="30">
        <f t="shared" si="29"/>
        <v>32</v>
      </c>
      <c r="K98" s="30">
        <f t="shared" si="29"/>
        <v>32</v>
      </c>
      <c r="L98" s="30">
        <f t="shared" si="29"/>
        <v>32</v>
      </c>
      <c r="M98" s="30">
        <f t="shared" si="29"/>
        <v>32</v>
      </c>
      <c r="N98" s="30">
        <f t="shared" si="29"/>
        <v>32</v>
      </c>
      <c r="O98" s="30">
        <f t="shared" si="29"/>
        <v>32</v>
      </c>
      <c r="P98" s="30">
        <f t="shared" si="29"/>
        <v>32</v>
      </c>
      <c r="Q98" s="30">
        <f t="shared" si="29"/>
        <v>32</v>
      </c>
      <c r="R98" s="30">
        <f t="shared" si="29"/>
        <v>32</v>
      </c>
      <c r="S98" s="30">
        <f t="shared" si="29"/>
        <v>32</v>
      </c>
      <c r="T98" s="30">
        <f t="shared" si="29"/>
        <v>32</v>
      </c>
      <c r="U98" s="30">
        <f t="shared" si="29"/>
        <v>32</v>
      </c>
      <c r="V98" s="30">
        <f t="shared" si="29"/>
        <v>32</v>
      </c>
      <c r="W98" s="30">
        <f t="shared" si="29"/>
        <v>32</v>
      </c>
      <c r="X98" s="30">
        <f t="shared" si="29"/>
        <v>32</v>
      </c>
    </row>
    <row r="99" spans="2:24">
      <c r="B99" s="14"/>
      <c r="C99" s="14"/>
      <c r="D99" s="14"/>
      <c r="E99" s="14"/>
      <c r="F99" s="14"/>
      <c r="G99" s="14"/>
      <c r="H99" s="14"/>
      <c r="I99" s="14"/>
      <c r="J99" s="14"/>
      <c r="K99" s="14"/>
      <c r="L99" s="14"/>
      <c r="M99" s="14"/>
      <c r="N99" s="14"/>
      <c r="O99" s="14"/>
      <c r="P99" s="14"/>
      <c r="Q99" s="14"/>
      <c r="R99" s="14"/>
      <c r="S99" s="14"/>
      <c r="T99" s="14"/>
      <c r="U99" s="14"/>
      <c r="V99" s="14"/>
      <c r="W99" s="14"/>
      <c r="X99" s="14"/>
    </row>
    <row r="100" spans="2:24">
      <c r="B100" s="14" t="s">
        <v>172</v>
      </c>
      <c r="C100" s="29">
        <f>'Masukan - beras'!C82</f>
        <v>30</v>
      </c>
      <c r="D100" s="14" t="s">
        <v>82</v>
      </c>
      <c r="E100" s="12"/>
      <c r="F100" s="12"/>
      <c r="G100" s="12"/>
      <c r="H100" s="12"/>
      <c r="I100" s="12"/>
      <c r="J100" s="12"/>
      <c r="K100" s="12"/>
      <c r="L100" s="12"/>
      <c r="M100" s="12"/>
      <c r="N100" s="12"/>
      <c r="O100" s="12"/>
      <c r="P100" s="12"/>
      <c r="Q100" s="12"/>
      <c r="R100" s="12"/>
      <c r="S100" s="12"/>
      <c r="T100" s="12"/>
      <c r="U100" s="12"/>
      <c r="V100" s="12"/>
      <c r="W100" s="12"/>
      <c r="X100" s="12"/>
    </row>
    <row r="101" spans="2:24">
      <c r="B101" s="14" t="s">
        <v>190</v>
      </c>
      <c r="C101" s="29">
        <f>'Masukan - beras'!C94</f>
        <v>20</v>
      </c>
      <c r="D101" s="14" t="s">
        <v>82</v>
      </c>
      <c r="E101" s="12"/>
      <c r="F101" s="12"/>
      <c r="G101" s="12"/>
      <c r="H101" s="12"/>
      <c r="I101" s="12"/>
      <c r="J101" s="12"/>
      <c r="K101" s="12"/>
      <c r="L101" s="12"/>
      <c r="M101" s="12"/>
      <c r="N101" s="12"/>
      <c r="O101" s="12"/>
      <c r="P101" s="12"/>
      <c r="Q101" s="12"/>
      <c r="R101" s="12"/>
      <c r="S101" s="12"/>
      <c r="T101" s="12"/>
      <c r="U101" s="12"/>
      <c r="V101" s="12"/>
      <c r="W101" s="12"/>
      <c r="X101" s="12"/>
    </row>
    <row r="102" spans="2:24">
      <c r="B102" s="14" t="s">
        <v>198</v>
      </c>
      <c r="C102" s="14"/>
      <c r="D102" s="14" t="s">
        <v>82</v>
      </c>
      <c r="E102" s="30">
        <f>$C100</f>
        <v>30</v>
      </c>
      <c r="F102" s="30">
        <f t="shared" ref="F102:X102" si="30">$C100</f>
        <v>30</v>
      </c>
      <c r="G102" s="30">
        <f t="shared" si="30"/>
        <v>30</v>
      </c>
      <c r="H102" s="30">
        <f t="shared" si="30"/>
        <v>30</v>
      </c>
      <c r="I102" s="30">
        <f t="shared" si="30"/>
        <v>30</v>
      </c>
      <c r="J102" s="30">
        <f t="shared" si="30"/>
        <v>30</v>
      </c>
      <c r="K102" s="30">
        <f t="shared" si="30"/>
        <v>30</v>
      </c>
      <c r="L102" s="30">
        <f t="shared" si="30"/>
        <v>30</v>
      </c>
      <c r="M102" s="30">
        <f t="shared" si="30"/>
        <v>30</v>
      </c>
      <c r="N102" s="30">
        <f t="shared" si="30"/>
        <v>30</v>
      </c>
      <c r="O102" s="30">
        <f t="shared" si="30"/>
        <v>30</v>
      </c>
      <c r="P102" s="30">
        <f t="shared" si="30"/>
        <v>30</v>
      </c>
      <c r="Q102" s="30">
        <f t="shared" si="30"/>
        <v>30</v>
      </c>
      <c r="R102" s="30">
        <f t="shared" si="30"/>
        <v>30</v>
      </c>
      <c r="S102" s="30">
        <f t="shared" si="30"/>
        <v>30</v>
      </c>
      <c r="T102" s="30">
        <f t="shared" si="30"/>
        <v>30</v>
      </c>
      <c r="U102" s="30">
        <f t="shared" si="30"/>
        <v>30</v>
      </c>
      <c r="V102" s="30">
        <f t="shared" si="30"/>
        <v>30</v>
      </c>
      <c r="W102" s="30">
        <f t="shared" si="30"/>
        <v>30</v>
      </c>
      <c r="X102" s="30">
        <f t="shared" si="30"/>
        <v>30</v>
      </c>
    </row>
    <row r="103" spans="2:24">
      <c r="B103" s="14" t="s">
        <v>179</v>
      </c>
      <c r="C103" s="14"/>
      <c r="D103" s="14" t="s">
        <v>82</v>
      </c>
      <c r="E103" s="30">
        <f>$C101</f>
        <v>20</v>
      </c>
      <c r="F103" s="30">
        <f t="shared" ref="F103:X103" si="31">$C101</f>
        <v>20</v>
      </c>
      <c r="G103" s="30">
        <f t="shared" si="31"/>
        <v>20</v>
      </c>
      <c r="H103" s="30">
        <f t="shared" si="31"/>
        <v>20</v>
      </c>
      <c r="I103" s="30">
        <f t="shared" si="31"/>
        <v>20</v>
      </c>
      <c r="J103" s="30">
        <f t="shared" si="31"/>
        <v>20</v>
      </c>
      <c r="K103" s="30">
        <f t="shared" si="31"/>
        <v>20</v>
      </c>
      <c r="L103" s="30">
        <f t="shared" si="31"/>
        <v>20</v>
      </c>
      <c r="M103" s="30">
        <f t="shared" si="31"/>
        <v>20</v>
      </c>
      <c r="N103" s="30">
        <f t="shared" si="31"/>
        <v>20</v>
      </c>
      <c r="O103" s="30">
        <f t="shared" si="31"/>
        <v>20</v>
      </c>
      <c r="P103" s="30">
        <f t="shared" si="31"/>
        <v>20</v>
      </c>
      <c r="Q103" s="30">
        <f t="shared" si="31"/>
        <v>20</v>
      </c>
      <c r="R103" s="30">
        <f t="shared" si="31"/>
        <v>20</v>
      </c>
      <c r="S103" s="30">
        <f t="shared" si="31"/>
        <v>20</v>
      </c>
      <c r="T103" s="30">
        <f t="shared" si="31"/>
        <v>20</v>
      </c>
      <c r="U103" s="30">
        <f t="shared" si="31"/>
        <v>20</v>
      </c>
      <c r="V103" s="30">
        <f t="shared" si="31"/>
        <v>20</v>
      </c>
      <c r="W103" s="30">
        <f t="shared" si="31"/>
        <v>20</v>
      </c>
      <c r="X103" s="30">
        <f t="shared" si="31"/>
        <v>20</v>
      </c>
    </row>
    <row r="104" spans="2:24">
      <c r="B104" s="14"/>
      <c r="C104" s="14"/>
      <c r="D104" s="14"/>
      <c r="E104" s="19"/>
      <c r="F104" s="19"/>
      <c r="G104" s="19"/>
      <c r="H104" s="19"/>
      <c r="I104" s="19"/>
      <c r="J104" s="19"/>
      <c r="K104" s="19"/>
      <c r="L104" s="19"/>
      <c r="M104" s="19"/>
      <c r="N104" s="19"/>
      <c r="O104" s="19"/>
      <c r="P104" s="19"/>
      <c r="Q104" s="19"/>
      <c r="R104" s="19"/>
      <c r="S104" s="19"/>
      <c r="T104" s="19"/>
      <c r="U104" s="19"/>
      <c r="V104" s="19"/>
      <c r="W104" s="19"/>
      <c r="X104" s="19"/>
    </row>
    <row r="105" spans="2:24">
      <c r="B105" s="14" t="s">
        <v>187</v>
      </c>
      <c r="C105" s="29">
        <f>'Masukan - beras'!C83</f>
        <v>0</v>
      </c>
      <c r="D105" s="14" t="s">
        <v>82</v>
      </c>
      <c r="E105" s="19"/>
      <c r="F105" s="19"/>
      <c r="G105" s="19"/>
      <c r="H105" s="19"/>
      <c r="I105" s="19"/>
      <c r="J105" s="19"/>
      <c r="K105" s="19"/>
      <c r="L105" s="19"/>
      <c r="M105" s="19"/>
      <c r="N105" s="19"/>
      <c r="O105" s="19"/>
      <c r="P105" s="19"/>
      <c r="Q105" s="19"/>
      <c r="R105" s="19"/>
      <c r="S105" s="19"/>
      <c r="T105" s="19"/>
      <c r="U105" s="19"/>
      <c r="V105" s="19"/>
      <c r="W105" s="19"/>
      <c r="X105" s="19"/>
    </row>
    <row r="106" spans="2:24">
      <c r="B106" s="14" t="s">
        <v>191</v>
      </c>
      <c r="C106" s="29">
        <f>'Masukan - beras'!C95</f>
        <v>0</v>
      </c>
      <c r="D106" s="14" t="s">
        <v>82</v>
      </c>
      <c r="E106" s="19"/>
      <c r="F106" s="19"/>
      <c r="G106" s="19"/>
      <c r="H106" s="19"/>
      <c r="I106" s="19"/>
      <c r="J106" s="19"/>
      <c r="K106" s="19"/>
      <c r="L106" s="19"/>
      <c r="M106" s="19"/>
      <c r="N106" s="19"/>
      <c r="O106" s="19"/>
      <c r="P106" s="19"/>
      <c r="Q106" s="19"/>
      <c r="R106" s="19"/>
      <c r="S106" s="19"/>
      <c r="T106" s="19"/>
      <c r="U106" s="19"/>
      <c r="V106" s="19"/>
      <c r="W106" s="19"/>
      <c r="X106" s="19"/>
    </row>
    <row r="107" spans="2:24">
      <c r="B107" s="14" t="s">
        <v>188</v>
      </c>
      <c r="C107" s="14"/>
      <c r="D107" s="14" t="s">
        <v>82</v>
      </c>
      <c r="E107" s="30">
        <f>$C105</f>
        <v>0</v>
      </c>
      <c r="F107" s="30">
        <f t="shared" ref="F107:X107" si="32">$C105</f>
        <v>0</v>
      </c>
      <c r="G107" s="30">
        <f t="shared" si="32"/>
        <v>0</v>
      </c>
      <c r="H107" s="30">
        <f t="shared" si="32"/>
        <v>0</v>
      </c>
      <c r="I107" s="30">
        <f t="shared" si="32"/>
        <v>0</v>
      </c>
      <c r="J107" s="30">
        <f t="shared" si="32"/>
        <v>0</v>
      </c>
      <c r="K107" s="30">
        <f t="shared" si="32"/>
        <v>0</v>
      </c>
      <c r="L107" s="30">
        <f t="shared" si="32"/>
        <v>0</v>
      </c>
      <c r="M107" s="30">
        <f t="shared" si="32"/>
        <v>0</v>
      </c>
      <c r="N107" s="30">
        <f t="shared" si="32"/>
        <v>0</v>
      </c>
      <c r="O107" s="30">
        <f t="shared" si="32"/>
        <v>0</v>
      </c>
      <c r="P107" s="30">
        <f t="shared" si="32"/>
        <v>0</v>
      </c>
      <c r="Q107" s="30">
        <f t="shared" si="32"/>
        <v>0</v>
      </c>
      <c r="R107" s="30">
        <f t="shared" si="32"/>
        <v>0</v>
      </c>
      <c r="S107" s="30">
        <f t="shared" si="32"/>
        <v>0</v>
      </c>
      <c r="T107" s="30">
        <f t="shared" si="32"/>
        <v>0</v>
      </c>
      <c r="U107" s="30">
        <f t="shared" si="32"/>
        <v>0</v>
      </c>
      <c r="V107" s="30">
        <f t="shared" si="32"/>
        <v>0</v>
      </c>
      <c r="W107" s="30">
        <f t="shared" si="32"/>
        <v>0</v>
      </c>
      <c r="X107" s="30">
        <f t="shared" si="32"/>
        <v>0</v>
      </c>
    </row>
    <row r="108" spans="2:24">
      <c r="B108" s="14" t="s">
        <v>199</v>
      </c>
      <c r="C108" s="14"/>
      <c r="D108" s="14" t="s">
        <v>82</v>
      </c>
      <c r="E108" s="30">
        <f>$C106</f>
        <v>0</v>
      </c>
      <c r="F108" s="30">
        <f t="shared" ref="F108:X108" si="33">$C106</f>
        <v>0</v>
      </c>
      <c r="G108" s="30">
        <f t="shared" si="33"/>
        <v>0</v>
      </c>
      <c r="H108" s="30">
        <f t="shared" si="33"/>
        <v>0</v>
      </c>
      <c r="I108" s="30">
        <f t="shared" si="33"/>
        <v>0</v>
      </c>
      <c r="J108" s="30">
        <f t="shared" si="33"/>
        <v>0</v>
      </c>
      <c r="K108" s="30">
        <f t="shared" si="33"/>
        <v>0</v>
      </c>
      <c r="L108" s="30">
        <f t="shared" si="33"/>
        <v>0</v>
      </c>
      <c r="M108" s="30">
        <f t="shared" si="33"/>
        <v>0</v>
      </c>
      <c r="N108" s="30">
        <f t="shared" si="33"/>
        <v>0</v>
      </c>
      <c r="O108" s="30">
        <f t="shared" si="33"/>
        <v>0</v>
      </c>
      <c r="P108" s="30">
        <f t="shared" si="33"/>
        <v>0</v>
      </c>
      <c r="Q108" s="30">
        <f t="shared" si="33"/>
        <v>0</v>
      </c>
      <c r="R108" s="30">
        <f t="shared" si="33"/>
        <v>0</v>
      </c>
      <c r="S108" s="30">
        <f t="shared" si="33"/>
        <v>0</v>
      </c>
      <c r="T108" s="30">
        <f t="shared" si="33"/>
        <v>0</v>
      </c>
      <c r="U108" s="30">
        <f t="shared" si="33"/>
        <v>0</v>
      </c>
      <c r="V108" s="30">
        <f t="shared" si="33"/>
        <v>0</v>
      </c>
      <c r="W108" s="30">
        <f t="shared" si="33"/>
        <v>0</v>
      </c>
      <c r="X108" s="30">
        <f t="shared" si="33"/>
        <v>0</v>
      </c>
    </row>
    <row r="109" spans="2:24">
      <c r="B109" s="14"/>
      <c r="C109" s="14"/>
      <c r="D109" s="14"/>
      <c r="E109" s="19"/>
      <c r="F109" s="19"/>
      <c r="G109" s="19"/>
      <c r="H109" s="19"/>
      <c r="I109" s="19"/>
      <c r="J109" s="19"/>
      <c r="K109" s="19"/>
      <c r="L109" s="19"/>
      <c r="M109" s="19"/>
      <c r="N109" s="19"/>
      <c r="O109" s="19"/>
      <c r="P109" s="19"/>
      <c r="Q109" s="19"/>
      <c r="R109" s="19"/>
      <c r="S109" s="19"/>
      <c r="T109" s="19"/>
      <c r="U109" s="19"/>
      <c r="V109" s="19"/>
      <c r="W109" s="19"/>
      <c r="X109" s="19"/>
    </row>
    <row r="110" spans="2:24">
      <c r="B110" s="14" t="s">
        <v>173</v>
      </c>
      <c r="C110" s="29">
        <f>'Masukan - beras'!C84</f>
        <v>65</v>
      </c>
      <c r="D110" s="14" t="s">
        <v>82</v>
      </c>
      <c r="E110" s="19"/>
      <c r="F110" s="19"/>
      <c r="G110" s="19"/>
      <c r="H110" s="19"/>
      <c r="I110" s="19"/>
      <c r="J110" s="19"/>
      <c r="K110" s="19"/>
      <c r="L110" s="19"/>
      <c r="M110" s="19"/>
      <c r="N110" s="19"/>
      <c r="O110" s="19"/>
      <c r="P110" s="19"/>
      <c r="Q110" s="19"/>
      <c r="R110" s="19"/>
      <c r="S110" s="19"/>
      <c r="T110" s="19"/>
      <c r="U110" s="19"/>
      <c r="V110" s="19"/>
      <c r="W110" s="19"/>
      <c r="X110" s="19"/>
    </row>
    <row r="111" spans="2:24">
      <c r="B111" s="14" t="s">
        <v>192</v>
      </c>
      <c r="C111" s="29">
        <f>'Masukan - beras'!C96</f>
        <v>65</v>
      </c>
      <c r="D111" s="14" t="s">
        <v>82</v>
      </c>
      <c r="E111" s="19"/>
      <c r="F111" s="19"/>
      <c r="G111" s="19"/>
      <c r="H111" s="19"/>
      <c r="I111" s="19"/>
      <c r="J111" s="19"/>
      <c r="K111" s="19"/>
      <c r="L111" s="19"/>
      <c r="M111" s="19"/>
      <c r="N111" s="19"/>
      <c r="O111" s="19"/>
      <c r="P111" s="19"/>
      <c r="Q111" s="19"/>
      <c r="R111" s="19"/>
      <c r="S111" s="19"/>
      <c r="T111" s="19"/>
      <c r="U111" s="19"/>
      <c r="V111" s="19"/>
      <c r="W111" s="19"/>
      <c r="X111" s="19"/>
    </row>
    <row r="112" spans="2:24">
      <c r="B112" s="14" t="s">
        <v>180</v>
      </c>
      <c r="C112" s="14"/>
      <c r="D112" s="14" t="s">
        <v>82</v>
      </c>
      <c r="E112" s="30">
        <f>$C110</f>
        <v>65</v>
      </c>
      <c r="F112" s="30">
        <f t="shared" ref="F112:X112" si="34">$C110</f>
        <v>65</v>
      </c>
      <c r="G112" s="30">
        <f t="shared" si="34"/>
        <v>65</v>
      </c>
      <c r="H112" s="30">
        <f t="shared" si="34"/>
        <v>65</v>
      </c>
      <c r="I112" s="30">
        <f t="shared" si="34"/>
        <v>65</v>
      </c>
      <c r="J112" s="30">
        <f t="shared" si="34"/>
        <v>65</v>
      </c>
      <c r="K112" s="30">
        <f t="shared" si="34"/>
        <v>65</v>
      </c>
      <c r="L112" s="30">
        <f t="shared" si="34"/>
        <v>65</v>
      </c>
      <c r="M112" s="30">
        <f t="shared" si="34"/>
        <v>65</v>
      </c>
      <c r="N112" s="30">
        <f t="shared" si="34"/>
        <v>65</v>
      </c>
      <c r="O112" s="30">
        <f t="shared" si="34"/>
        <v>65</v>
      </c>
      <c r="P112" s="30">
        <f t="shared" si="34"/>
        <v>65</v>
      </c>
      <c r="Q112" s="30">
        <f t="shared" si="34"/>
        <v>65</v>
      </c>
      <c r="R112" s="30">
        <f t="shared" si="34"/>
        <v>65</v>
      </c>
      <c r="S112" s="30">
        <f t="shared" si="34"/>
        <v>65</v>
      </c>
      <c r="T112" s="30">
        <f t="shared" si="34"/>
        <v>65</v>
      </c>
      <c r="U112" s="30">
        <f t="shared" si="34"/>
        <v>65</v>
      </c>
      <c r="V112" s="30">
        <f t="shared" si="34"/>
        <v>65</v>
      </c>
      <c r="W112" s="30">
        <f t="shared" si="34"/>
        <v>65</v>
      </c>
      <c r="X112" s="30">
        <f t="shared" si="34"/>
        <v>65</v>
      </c>
    </row>
    <row r="113" spans="2:24">
      <c r="B113" s="14" t="s">
        <v>200</v>
      </c>
      <c r="C113" s="14"/>
      <c r="D113" s="14" t="s">
        <v>82</v>
      </c>
      <c r="E113" s="30">
        <f>$C111</f>
        <v>65</v>
      </c>
      <c r="F113" s="30">
        <f t="shared" ref="F113:X113" si="35">$C111</f>
        <v>65</v>
      </c>
      <c r="G113" s="30">
        <f t="shared" si="35"/>
        <v>65</v>
      </c>
      <c r="H113" s="30">
        <f t="shared" si="35"/>
        <v>65</v>
      </c>
      <c r="I113" s="30">
        <f t="shared" si="35"/>
        <v>65</v>
      </c>
      <c r="J113" s="30">
        <f t="shared" si="35"/>
        <v>65</v>
      </c>
      <c r="K113" s="30">
        <f t="shared" si="35"/>
        <v>65</v>
      </c>
      <c r="L113" s="30">
        <f t="shared" si="35"/>
        <v>65</v>
      </c>
      <c r="M113" s="30">
        <f t="shared" si="35"/>
        <v>65</v>
      </c>
      <c r="N113" s="30">
        <f t="shared" si="35"/>
        <v>65</v>
      </c>
      <c r="O113" s="30">
        <f t="shared" si="35"/>
        <v>65</v>
      </c>
      <c r="P113" s="30">
        <f t="shared" si="35"/>
        <v>65</v>
      </c>
      <c r="Q113" s="30">
        <f t="shared" si="35"/>
        <v>65</v>
      </c>
      <c r="R113" s="30">
        <f t="shared" si="35"/>
        <v>65</v>
      </c>
      <c r="S113" s="30">
        <f t="shared" si="35"/>
        <v>65</v>
      </c>
      <c r="T113" s="30">
        <f t="shared" si="35"/>
        <v>65</v>
      </c>
      <c r="U113" s="30">
        <f t="shared" si="35"/>
        <v>65</v>
      </c>
      <c r="V113" s="30">
        <f t="shared" si="35"/>
        <v>65</v>
      </c>
      <c r="W113" s="30">
        <f t="shared" si="35"/>
        <v>65</v>
      </c>
      <c r="X113" s="30">
        <f t="shared" si="35"/>
        <v>65</v>
      </c>
    </row>
    <row r="114" spans="2:24">
      <c r="B114" s="14"/>
      <c r="C114" s="14"/>
      <c r="D114" s="14"/>
      <c r="E114" s="19"/>
      <c r="F114" s="19"/>
      <c r="G114" s="19"/>
      <c r="H114" s="19"/>
      <c r="I114" s="19"/>
      <c r="J114" s="19"/>
      <c r="K114" s="19"/>
      <c r="L114" s="19"/>
      <c r="M114" s="19"/>
      <c r="N114" s="19"/>
      <c r="O114" s="19"/>
      <c r="P114" s="19"/>
      <c r="Q114" s="19"/>
      <c r="R114" s="19"/>
      <c r="S114" s="19"/>
      <c r="T114" s="19"/>
      <c r="U114" s="19"/>
      <c r="V114" s="19"/>
      <c r="W114" s="19"/>
      <c r="X114" s="19"/>
    </row>
    <row r="115" spans="2:24">
      <c r="B115" s="14" t="s">
        <v>174</v>
      </c>
      <c r="C115" s="29">
        <f>'Masukan - beras'!C85</f>
        <v>15</v>
      </c>
      <c r="D115" s="14" t="s">
        <v>82</v>
      </c>
      <c r="E115" s="19"/>
      <c r="F115" s="19"/>
      <c r="G115" s="19"/>
      <c r="H115" s="19"/>
      <c r="I115" s="19"/>
      <c r="J115" s="19"/>
      <c r="K115" s="19"/>
      <c r="L115" s="19"/>
      <c r="M115" s="19"/>
      <c r="N115" s="19"/>
      <c r="O115" s="19"/>
      <c r="P115" s="19"/>
      <c r="Q115" s="19"/>
      <c r="R115" s="19"/>
      <c r="S115" s="19"/>
      <c r="T115" s="19"/>
      <c r="U115" s="19"/>
      <c r="V115" s="19"/>
      <c r="W115" s="19"/>
      <c r="X115" s="19"/>
    </row>
    <row r="116" spans="2:24">
      <c r="B116" s="14" t="s">
        <v>193</v>
      </c>
      <c r="C116" s="29">
        <f>'Masukan - beras'!C97</f>
        <v>0</v>
      </c>
      <c r="D116" s="14" t="s">
        <v>82</v>
      </c>
      <c r="E116" s="19"/>
      <c r="F116" s="19"/>
      <c r="G116" s="19"/>
      <c r="H116" s="19"/>
      <c r="I116" s="19"/>
      <c r="J116" s="19"/>
      <c r="K116" s="19"/>
      <c r="L116" s="19"/>
      <c r="M116" s="19"/>
      <c r="N116" s="19"/>
      <c r="O116" s="19"/>
      <c r="P116" s="19"/>
      <c r="Q116" s="19"/>
      <c r="R116" s="19"/>
      <c r="S116" s="19"/>
      <c r="T116" s="19"/>
      <c r="U116" s="19"/>
      <c r="V116" s="19"/>
      <c r="W116" s="19"/>
      <c r="X116" s="19"/>
    </row>
    <row r="117" spans="2:24">
      <c r="B117" s="14" t="s">
        <v>181</v>
      </c>
      <c r="C117" s="14"/>
      <c r="D117" s="14" t="s">
        <v>82</v>
      </c>
      <c r="E117" s="30">
        <f>$C115</f>
        <v>15</v>
      </c>
      <c r="F117" s="30">
        <f t="shared" ref="F117:X117" si="36">$C115</f>
        <v>15</v>
      </c>
      <c r="G117" s="30">
        <f t="shared" si="36"/>
        <v>15</v>
      </c>
      <c r="H117" s="30">
        <f t="shared" si="36"/>
        <v>15</v>
      </c>
      <c r="I117" s="30">
        <f t="shared" si="36"/>
        <v>15</v>
      </c>
      <c r="J117" s="30">
        <f t="shared" si="36"/>
        <v>15</v>
      </c>
      <c r="K117" s="30">
        <f t="shared" si="36"/>
        <v>15</v>
      </c>
      <c r="L117" s="30">
        <f t="shared" si="36"/>
        <v>15</v>
      </c>
      <c r="M117" s="30">
        <f t="shared" si="36"/>
        <v>15</v>
      </c>
      <c r="N117" s="30">
        <f t="shared" si="36"/>
        <v>15</v>
      </c>
      <c r="O117" s="30">
        <f t="shared" si="36"/>
        <v>15</v>
      </c>
      <c r="P117" s="30">
        <f t="shared" si="36"/>
        <v>15</v>
      </c>
      <c r="Q117" s="30">
        <f t="shared" si="36"/>
        <v>15</v>
      </c>
      <c r="R117" s="30">
        <f t="shared" si="36"/>
        <v>15</v>
      </c>
      <c r="S117" s="30">
        <f t="shared" si="36"/>
        <v>15</v>
      </c>
      <c r="T117" s="30">
        <f t="shared" si="36"/>
        <v>15</v>
      </c>
      <c r="U117" s="30">
        <f t="shared" si="36"/>
        <v>15</v>
      </c>
      <c r="V117" s="30">
        <f t="shared" si="36"/>
        <v>15</v>
      </c>
      <c r="W117" s="30">
        <f t="shared" si="36"/>
        <v>15</v>
      </c>
      <c r="X117" s="30">
        <f t="shared" si="36"/>
        <v>15</v>
      </c>
    </row>
    <row r="118" spans="2:24">
      <c r="B118" s="14" t="s">
        <v>201</v>
      </c>
      <c r="C118" s="14"/>
      <c r="D118" s="14" t="s">
        <v>82</v>
      </c>
      <c r="E118" s="30">
        <f>$C116</f>
        <v>0</v>
      </c>
      <c r="F118" s="30">
        <f t="shared" ref="F118:X118" si="37">$C116</f>
        <v>0</v>
      </c>
      <c r="G118" s="30">
        <f t="shared" si="37"/>
        <v>0</v>
      </c>
      <c r="H118" s="30">
        <f t="shared" si="37"/>
        <v>0</v>
      </c>
      <c r="I118" s="30">
        <f t="shared" si="37"/>
        <v>0</v>
      </c>
      <c r="J118" s="30">
        <f t="shared" si="37"/>
        <v>0</v>
      </c>
      <c r="K118" s="30">
        <f t="shared" si="37"/>
        <v>0</v>
      </c>
      <c r="L118" s="30">
        <f t="shared" si="37"/>
        <v>0</v>
      </c>
      <c r="M118" s="30">
        <f t="shared" si="37"/>
        <v>0</v>
      </c>
      <c r="N118" s="30">
        <f t="shared" si="37"/>
        <v>0</v>
      </c>
      <c r="O118" s="30">
        <f t="shared" si="37"/>
        <v>0</v>
      </c>
      <c r="P118" s="30">
        <f t="shared" si="37"/>
        <v>0</v>
      </c>
      <c r="Q118" s="30">
        <f t="shared" si="37"/>
        <v>0</v>
      </c>
      <c r="R118" s="30">
        <f t="shared" si="37"/>
        <v>0</v>
      </c>
      <c r="S118" s="30">
        <f t="shared" si="37"/>
        <v>0</v>
      </c>
      <c r="T118" s="30">
        <f t="shared" si="37"/>
        <v>0</v>
      </c>
      <c r="U118" s="30">
        <f t="shared" si="37"/>
        <v>0</v>
      </c>
      <c r="V118" s="30">
        <f t="shared" si="37"/>
        <v>0</v>
      </c>
      <c r="W118" s="30">
        <f t="shared" si="37"/>
        <v>0</v>
      </c>
      <c r="X118" s="30">
        <f t="shared" si="37"/>
        <v>0</v>
      </c>
    </row>
    <row r="119" spans="2:24">
      <c r="B119" s="14"/>
      <c r="C119" s="14"/>
      <c r="D119" s="14"/>
      <c r="E119" s="19"/>
      <c r="F119" s="19"/>
      <c r="G119" s="19"/>
      <c r="H119" s="19"/>
      <c r="I119" s="19"/>
      <c r="J119" s="19"/>
      <c r="K119" s="19"/>
      <c r="L119" s="19"/>
      <c r="M119" s="19"/>
      <c r="N119" s="19"/>
      <c r="O119" s="19"/>
      <c r="P119" s="19"/>
      <c r="Q119" s="19"/>
      <c r="R119" s="19"/>
      <c r="S119" s="19"/>
      <c r="T119" s="19"/>
      <c r="U119" s="19"/>
      <c r="V119" s="19"/>
      <c r="W119" s="19"/>
      <c r="X119" s="19"/>
    </row>
    <row r="120" spans="2:24">
      <c r="B120" s="14" t="s">
        <v>175</v>
      </c>
      <c r="C120" s="29">
        <f>'Masukan - beras'!C86</f>
        <v>38</v>
      </c>
      <c r="D120" s="14" t="s">
        <v>82</v>
      </c>
      <c r="E120" s="19"/>
      <c r="F120" s="19"/>
      <c r="G120" s="19"/>
      <c r="H120" s="19"/>
      <c r="I120" s="19"/>
      <c r="J120" s="19"/>
      <c r="K120" s="19"/>
      <c r="L120" s="19"/>
      <c r="M120" s="19"/>
      <c r="N120" s="19"/>
      <c r="O120" s="19"/>
      <c r="P120" s="19"/>
      <c r="Q120" s="19"/>
      <c r="R120" s="19"/>
      <c r="S120" s="19"/>
      <c r="T120" s="19"/>
      <c r="U120" s="19"/>
      <c r="V120" s="19"/>
      <c r="W120" s="19"/>
      <c r="X120" s="19"/>
    </row>
    <row r="121" spans="2:24">
      <c r="B121" s="14" t="s">
        <v>194</v>
      </c>
      <c r="C121" s="29">
        <f>'Masukan - beras'!C98</f>
        <v>0</v>
      </c>
      <c r="D121" s="14" t="s">
        <v>82</v>
      </c>
      <c r="E121" s="19"/>
      <c r="F121" s="19"/>
      <c r="G121" s="19"/>
      <c r="H121" s="19"/>
      <c r="I121" s="19"/>
      <c r="J121" s="19"/>
      <c r="K121" s="19"/>
      <c r="L121" s="19"/>
      <c r="M121" s="19"/>
      <c r="N121" s="19"/>
      <c r="O121" s="19"/>
      <c r="P121" s="19"/>
      <c r="Q121" s="19"/>
      <c r="R121" s="19"/>
      <c r="S121" s="19"/>
      <c r="T121" s="19"/>
      <c r="U121" s="19"/>
      <c r="V121" s="19"/>
      <c r="W121" s="19"/>
      <c r="X121" s="19"/>
    </row>
    <row r="122" spans="2:24">
      <c r="B122" s="14" t="s">
        <v>182</v>
      </c>
      <c r="C122" s="14"/>
      <c r="D122" s="14" t="s">
        <v>82</v>
      </c>
      <c r="E122" s="30">
        <f>$C120</f>
        <v>38</v>
      </c>
      <c r="F122" s="30">
        <f t="shared" ref="F122:X122" si="38">$C120</f>
        <v>38</v>
      </c>
      <c r="G122" s="30">
        <f t="shared" si="38"/>
        <v>38</v>
      </c>
      <c r="H122" s="30">
        <f t="shared" si="38"/>
        <v>38</v>
      </c>
      <c r="I122" s="30">
        <f t="shared" si="38"/>
        <v>38</v>
      </c>
      <c r="J122" s="30">
        <f t="shared" si="38"/>
        <v>38</v>
      </c>
      <c r="K122" s="30">
        <f t="shared" si="38"/>
        <v>38</v>
      </c>
      <c r="L122" s="30">
        <f t="shared" si="38"/>
        <v>38</v>
      </c>
      <c r="M122" s="30">
        <f t="shared" si="38"/>
        <v>38</v>
      </c>
      <c r="N122" s="30">
        <f t="shared" si="38"/>
        <v>38</v>
      </c>
      <c r="O122" s="30">
        <f t="shared" si="38"/>
        <v>38</v>
      </c>
      <c r="P122" s="30">
        <f t="shared" si="38"/>
        <v>38</v>
      </c>
      <c r="Q122" s="30">
        <f t="shared" si="38"/>
        <v>38</v>
      </c>
      <c r="R122" s="30">
        <f t="shared" si="38"/>
        <v>38</v>
      </c>
      <c r="S122" s="30">
        <f t="shared" si="38"/>
        <v>38</v>
      </c>
      <c r="T122" s="30">
        <f t="shared" si="38"/>
        <v>38</v>
      </c>
      <c r="U122" s="30">
        <f t="shared" si="38"/>
        <v>38</v>
      </c>
      <c r="V122" s="30">
        <f t="shared" si="38"/>
        <v>38</v>
      </c>
      <c r="W122" s="30">
        <f t="shared" si="38"/>
        <v>38</v>
      </c>
      <c r="X122" s="30">
        <f t="shared" si="38"/>
        <v>38</v>
      </c>
    </row>
    <row r="123" spans="2:24">
      <c r="B123" s="14" t="s">
        <v>202</v>
      </c>
      <c r="C123" s="14"/>
      <c r="D123" s="14" t="s">
        <v>82</v>
      </c>
      <c r="E123" s="30">
        <f>$C121</f>
        <v>0</v>
      </c>
      <c r="F123" s="30">
        <f t="shared" ref="F123:X123" si="39">$C121</f>
        <v>0</v>
      </c>
      <c r="G123" s="30">
        <f t="shared" si="39"/>
        <v>0</v>
      </c>
      <c r="H123" s="30">
        <f t="shared" si="39"/>
        <v>0</v>
      </c>
      <c r="I123" s="30">
        <f t="shared" si="39"/>
        <v>0</v>
      </c>
      <c r="J123" s="30">
        <f t="shared" si="39"/>
        <v>0</v>
      </c>
      <c r="K123" s="30">
        <f t="shared" si="39"/>
        <v>0</v>
      </c>
      <c r="L123" s="30">
        <f t="shared" si="39"/>
        <v>0</v>
      </c>
      <c r="M123" s="30">
        <f t="shared" si="39"/>
        <v>0</v>
      </c>
      <c r="N123" s="30">
        <f t="shared" si="39"/>
        <v>0</v>
      </c>
      <c r="O123" s="30">
        <f t="shared" si="39"/>
        <v>0</v>
      </c>
      <c r="P123" s="30">
        <f t="shared" si="39"/>
        <v>0</v>
      </c>
      <c r="Q123" s="30">
        <f t="shared" si="39"/>
        <v>0</v>
      </c>
      <c r="R123" s="30">
        <f t="shared" si="39"/>
        <v>0</v>
      </c>
      <c r="S123" s="30">
        <f t="shared" si="39"/>
        <v>0</v>
      </c>
      <c r="T123" s="30">
        <f t="shared" si="39"/>
        <v>0</v>
      </c>
      <c r="U123" s="30">
        <f t="shared" si="39"/>
        <v>0</v>
      </c>
      <c r="V123" s="30">
        <f t="shared" si="39"/>
        <v>0</v>
      </c>
      <c r="W123" s="30">
        <f t="shared" si="39"/>
        <v>0</v>
      </c>
      <c r="X123" s="30">
        <f t="shared" si="39"/>
        <v>0</v>
      </c>
    </row>
    <row r="124" spans="2:24">
      <c r="B124" s="14"/>
      <c r="C124" s="14"/>
      <c r="D124" s="14"/>
      <c r="E124" s="19"/>
      <c r="F124" s="19"/>
      <c r="G124" s="19"/>
      <c r="H124" s="19"/>
      <c r="I124" s="19"/>
      <c r="J124" s="19"/>
      <c r="K124" s="19"/>
      <c r="L124" s="19"/>
      <c r="M124" s="19"/>
      <c r="N124" s="19"/>
      <c r="O124" s="19"/>
      <c r="P124" s="19"/>
      <c r="Q124" s="19"/>
      <c r="R124" s="19"/>
      <c r="S124" s="19"/>
      <c r="T124" s="19"/>
      <c r="U124" s="19"/>
      <c r="V124" s="19"/>
      <c r="W124" s="19"/>
      <c r="X124" s="19"/>
    </row>
    <row r="125" spans="2:24">
      <c r="B125" s="14" t="s">
        <v>205</v>
      </c>
      <c r="C125" s="29">
        <f>'Masukan - beras'!C87</f>
        <v>0</v>
      </c>
      <c r="D125" s="14" t="s">
        <v>82</v>
      </c>
      <c r="E125" s="19"/>
      <c r="F125" s="19"/>
      <c r="G125" s="19"/>
      <c r="H125" s="19"/>
      <c r="I125" s="19"/>
      <c r="J125" s="19"/>
      <c r="K125" s="19"/>
      <c r="L125" s="19"/>
      <c r="M125" s="19"/>
      <c r="N125" s="19"/>
      <c r="O125" s="19"/>
      <c r="P125" s="19"/>
      <c r="Q125" s="19"/>
      <c r="R125" s="19"/>
      <c r="S125" s="19"/>
      <c r="T125" s="19"/>
      <c r="U125" s="19"/>
      <c r="V125" s="19"/>
      <c r="W125" s="19"/>
      <c r="X125" s="19"/>
    </row>
    <row r="126" spans="2:24">
      <c r="B126" s="14" t="s">
        <v>206</v>
      </c>
      <c r="C126" s="29">
        <f>'Masukan - beras'!C99</f>
        <v>0</v>
      </c>
      <c r="D126" s="14" t="s">
        <v>82</v>
      </c>
      <c r="E126" s="19"/>
      <c r="F126" s="19"/>
      <c r="G126" s="19"/>
      <c r="H126" s="19"/>
      <c r="I126" s="19"/>
      <c r="J126" s="19"/>
      <c r="K126" s="19"/>
      <c r="L126" s="19"/>
      <c r="M126" s="19"/>
      <c r="N126" s="19"/>
      <c r="O126" s="19"/>
      <c r="P126" s="19"/>
      <c r="Q126" s="19"/>
      <c r="R126" s="19"/>
      <c r="S126" s="19"/>
      <c r="T126" s="19"/>
      <c r="U126" s="19"/>
      <c r="V126" s="19"/>
      <c r="W126" s="19"/>
      <c r="X126" s="19"/>
    </row>
    <row r="127" spans="2:24">
      <c r="B127" s="14" t="s">
        <v>207</v>
      </c>
      <c r="C127" s="14"/>
      <c r="D127" s="14" t="s">
        <v>82</v>
      </c>
      <c r="E127" s="30">
        <f>$C125</f>
        <v>0</v>
      </c>
      <c r="F127" s="30">
        <f t="shared" ref="F127:X127" si="40">$C125</f>
        <v>0</v>
      </c>
      <c r="G127" s="30">
        <f t="shared" si="40"/>
        <v>0</v>
      </c>
      <c r="H127" s="30">
        <f t="shared" si="40"/>
        <v>0</v>
      </c>
      <c r="I127" s="30">
        <f t="shared" si="40"/>
        <v>0</v>
      </c>
      <c r="J127" s="30">
        <f t="shared" si="40"/>
        <v>0</v>
      </c>
      <c r="K127" s="30">
        <f t="shared" si="40"/>
        <v>0</v>
      </c>
      <c r="L127" s="30">
        <f t="shared" si="40"/>
        <v>0</v>
      </c>
      <c r="M127" s="30">
        <f t="shared" si="40"/>
        <v>0</v>
      </c>
      <c r="N127" s="30">
        <f t="shared" si="40"/>
        <v>0</v>
      </c>
      <c r="O127" s="30">
        <f t="shared" si="40"/>
        <v>0</v>
      </c>
      <c r="P127" s="30">
        <f t="shared" si="40"/>
        <v>0</v>
      </c>
      <c r="Q127" s="30">
        <f t="shared" si="40"/>
        <v>0</v>
      </c>
      <c r="R127" s="30">
        <f t="shared" si="40"/>
        <v>0</v>
      </c>
      <c r="S127" s="30">
        <f t="shared" si="40"/>
        <v>0</v>
      </c>
      <c r="T127" s="30">
        <f t="shared" si="40"/>
        <v>0</v>
      </c>
      <c r="U127" s="30">
        <f t="shared" si="40"/>
        <v>0</v>
      </c>
      <c r="V127" s="30">
        <f t="shared" si="40"/>
        <v>0</v>
      </c>
      <c r="W127" s="30">
        <f t="shared" si="40"/>
        <v>0</v>
      </c>
      <c r="X127" s="30">
        <f t="shared" si="40"/>
        <v>0</v>
      </c>
    </row>
    <row r="128" spans="2:24">
      <c r="B128" s="14" t="s">
        <v>208</v>
      </c>
      <c r="C128" s="14"/>
      <c r="D128" s="14" t="s">
        <v>82</v>
      </c>
      <c r="E128" s="30">
        <f>$C126</f>
        <v>0</v>
      </c>
      <c r="F128" s="30">
        <f t="shared" ref="F128:X128" si="41">$C126</f>
        <v>0</v>
      </c>
      <c r="G128" s="30">
        <f t="shared" si="41"/>
        <v>0</v>
      </c>
      <c r="H128" s="30">
        <f t="shared" si="41"/>
        <v>0</v>
      </c>
      <c r="I128" s="30">
        <f t="shared" si="41"/>
        <v>0</v>
      </c>
      <c r="J128" s="30">
        <f t="shared" si="41"/>
        <v>0</v>
      </c>
      <c r="K128" s="30">
        <f t="shared" si="41"/>
        <v>0</v>
      </c>
      <c r="L128" s="30">
        <f t="shared" si="41"/>
        <v>0</v>
      </c>
      <c r="M128" s="30">
        <f t="shared" si="41"/>
        <v>0</v>
      </c>
      <c r="N128" s="30">
        <f t="shared" si="41"/>
        <v>0</v>
      </c>
      <c r="O128" s="30">
        <f t="shared" si="41"/>
        <v>0</v>
      </c>
      <c r="P128" s="30">
        <f t="shared" si="41"/>
        <v>0</v>
      </c>
      <c r="Q128" s="30">
        <f t="shared" si="41"/>
        <v>0</v>
      </c>
      <c r="R128" s="30">
        <f t="shared" si="41"/>
        <v>0</v>
      </c>
      <c r="S128" s="30">
        <f t="shared" si="41"/>
        <v>0</v>
      </c>
      <c r="T128" s="30">
        <f t="shared" si="41"/>
        <v>0</v>
      </c>
      <c r="U128" s="30">
        <f t="shared" si="41"/>
        <v>0</v>
      </c>
      <c r="V128" s="30">
        <f t="shared" si="41"/>
        <v>0</v>
      </c>
      <c r="W128" s="30">
        <f t="shared" si="41"/>
        <v>0</v>
      </c>
      <c r="X128" s="30">
        <f t="shared" si="41"/>
        <v>0</v>
      </c>
    </row>
    <row r="129" spans="2:24">
      <c r="B129" s="14"/>
      <c r="C129" s="14"/>
      <c r="D129" s="14"/>
      <c r="E129" s="19"/>
      <c r="F129" s="19"/>
      <c r="G129" s="19"/>
      <c r="H129" s="19"/>
      <c r="I129" s="19"/>
      <c r="J129" s="19"/>
      <c r="K129" s="19"/>
      <c r="L129" s="19"/>
      <c r="M129" s="19"/>
      <c r="N129" s="19"/>
      <c r="O129" s="19"/>
      <c r="P129" s="19"/>
      <c r="Q129" s="19"/>
      <c r="R129" s="19"/>
      <c r="S129" s="19"/>
      <c r="T129" s="19"/>
      <c r="U129" s="19"/>
      <c r="V129" s="19"/>
      <c r="W129" s="19"/>
      <c r="X129" s="19"/>
    </row>
    <row r="130" spans="2:24">
      <c r="B130" s="14" t="s">
        <v>176</v>
      </c>
      <c r="C130" s="29">
        <f>'Masukan - beras'!C88</f>
        <v>35</v>
      </c>
      <c r="D130" s="14" t="s">
        <v>82</v>
      </c>
      <c r="E130" s="19"/>
      <c r="F130" s="19"/>
      <c r="G130" s="19"/>
      <c r="H130" s="19"/>
      <c r="I130" s="19"/>
      <c r="J130" s="19"/>
      <c r="K130" s="19"/>
      <c r="L130" s="19"/>
      <c r="M130" s="19"/>
      <c r="N130" s="19"/>
      <c r="O130" s="19"/>
      <c r="P130" s="19"/>
      <c r="Q130" s="19"/>
      <c r="R130" s="19"/>
      <c r="S130" s="19"/>
      <c r="T130" s="19"/>
      <c r="U130" s="19"/>
      <c r="V130" s="19"/>
      <c r="W130" s="19"/>
      <c r="X130" s="19"/>
    </row>
    <row r="131" spans="2:24">
      <c r="B131" s="14" t="s">
        <v>195</v>
      </c>
      <c r="C131" s="29">
        <f>'Masukan - beras'!C100</f>
        <v>10</v>
      </c>
      <c r="D131" s="14" t="s">
        <v>82</v>
      </c>
      <c r="E131" s="19"/>
      <c r="F131" s="19"/>
      <c r="G131" s="19"/>
      <c r="H131" s="19"/>
      <c r="I131" s="19"/>
      <c r="J131" s="19"/>
      <c r="K131" s="19"/>
      <c r="L131" s="19"/>
      <c r="M131" s="19"/>
      <c r="N131" s="19"/>
      <c r="O131" s="19"/>
      <c r="P131" s="19"/>
      <c r="Q131" s="19"/>
      <c r="R131" s="19"/>
      <c r="S131" s="19"/>
      <c r="T131" s="19"/>
      <c r="U131" s="19"/>
      <c r="V131" s="19"/>
      <c r="W131" s="19"/>
      <c r="X131" s="19"/>
    </row>
    <row r="132" spans="2:24">
      <c r="B132" s="14" t="s">
        <v>227</v>
      </c>
      <c r="C132" s="14"/>
      <c r="D132" s="14" t="s">
        <v>279</v>
      </c>
      <c r="E132" s="30">
        <f>IF('Masukan - beras'!$C$60&lt;&gt;Daftar!$B$8, 1,0)</f>
        <v>1</v>
      </c>
      <c r="F132" s="19"/>
      <c r="G132" s="19"/>
      <c r="H132" s="19"/>
      <c r="I132" s="19"/>
      <c r="J132" s="19"/>
      <c r="K132" s="19"/>
      <c r="L132" s="19"/>
      <c r="M132" s="19"/>
      <c r="N132" s="19"/>
      <c r="O132" s="19"/>
      <c r="P132" s="19"/>
      <c r="Q132" s="19"/>
      <c r="R132" s="19"/>
      <c r="S132" s="19"/>
      <c r="T132" s="19"/>
      <c r="U132" s="19"/>
      <c r="V132" s="19"/>
      <c r="W132" s="19"/>
      <c r="X132" s="19"/>
    </row>
    <row r="133" spans="2:24">
      <c r="B133" s="14" t="s">
        <v>183</v>
      </c>
      <c r="C133" s="14"/>
      <c r="D133" s="14" t="s">
        <v>82</v>
      </c>
      <c r="E133" s="30">
        <f>$C130*(1-('Masukan - beras'!$C$110*'Model - beras'!E132))</f>
        <v>23.449999999999996</v>
      </c>
      <c r="F133" s="30">
        <f>$C130*(1-('Masukan - beras'!$C$110*'Model - beras'!F132))</f>
        <v>35</v>
      </c>
      <c r="G133" s="30">
        <f>$C130*(1-('Masukan - beras'!$C$110*'Model - beras'!G132))</f>
        <v>35</v>
      </c>
      <c r="H133" s="30">
        <f>$C130*(1-('Masukan - beras'!$C$110*'Model - beras'!H132))</f>
        <v>35</v>
      </c>
      <c r="I133" s="30">
        <f>$C130*(1-('Masukan - beras'!$C$110*'Model - beras'!I132))</f>
        <v>35</v>
      </c>
      <c r="J133" s="30">
        <f>$C130*(1-('Masukan - beras'!$C$110*'Model - beras'!J132))</f>
        <v>35</v>
      </c>
      <c r="K133" s="30">
        <f>$C130*(1-('Masukan - beras'!$C$110*'Model - beras'!K132))</f>
        <v>35</v>
      </c>
      <c r="L133" s="30">
        <f>$C130*(1-('Masukan - beras'!$C$110*'Model - beras'!L132))</f>
        <v>35</v>
      </c>
      <c r="M133" s="30">
        <f>$C130*(1-('Masukan - beras'!$C$110*'Model - beras'!M132))</f>
        <v>35</v>
      </c>
      <c r="N133" s="30">
        <f>$C130*(1-('Masukan - beras'!$C$110*'Model - beras'!N132))</f>
        <v>35</v>
      </c>
      <c r="O133" s="30">
        <f>$C130*(1-('Masukan - beras'!$C$110*'Model - beras'!O132))</f>
        <v>35</v>
      </c>
      <c r="P133" s="30">
        <f>$C130*(1-('Masukan - beras'!$C$110*'Model - beras'!P132))</f>
        <v>35</v>
      </c>
      <c r="Q133" s="30">
        <f>$C130*(1-('Masukan - beras'!$C$110*'Model - beras'!Q132))</f>
        <v>35</v>
      </c>
      <c r="R133" s="30">
        <f>$C130*(1-('Masukan - beras'!$C$110*'Model - beras'!R132))</f>
        <v>35</v>
      </c>
      <c r="S133" s="30">
        <f>$C130*(1-('Masukan - beras'!$C$110*'Model - beras'!S132))</f>
        <v>35</v>
      </c>
      <c r="T133" s="30">
        <f>$C130*(1-('Masukan - beras'!$C$110*'Model - beras'!T132))</f>
        <v>35</v>
      </c>
      <c r="U133" s="30">
        <f>$C130*(1-('Masukan - beras'!$C$110*'Model - beras'!U132))</f>
        <v>35</v>
      </c>
      <c r="V133" s="30">
        <f>$C130*(1-('Masukan - beras'!$C$110*'Model - beras'!V132))</f>
        <v>35</v>
      </c>
      <c r="W133" s="30">
        <f>$C130*(1-('Masukan - beras'!$C$110*'Model - beras'!W132))</f>
        <v>35</v>
      </c>
      <c r="X133" s="30">
        <f>$C130*(1-('Masukan - beras'!$C$110*'Model - beras'!X132))</f>
        <v>35</v>
      </c>
    </row>
    <row r="134" spans="2:24">
      <c r="B134" s="14" t="s">
        <v>203</v>
      </c>
      <c r="C134" s="14"/>
      <c r="D134" s="14" t="s">
        <v>82</v>
      </c>
      <c r="E134" s="30">
        <f>$C131*(1-('Masukan - beras'!$C$110*'Model - beras'!E132))</f>
        <v>6.6999999999999993</v>
      </c>
      <c r="F134" s="30">
        <f>$C131*(1-('Masukan - beras'!$C$110*'Model - beras'!F132))</f>
        <v>10</v>
      </c>
      <c r="G134" s="30">
        <f>$C131*(1-('Masukan - beras'!$C$110*'Model - beras'!G132))</f>
        <v>10</v>
      </c>
      <c r="H134" s="30">
        <f>$C131*(1-('Masukan - beras'!$C$110*'Model - beras'!H132))</f>
        <v>10</v>
      </c>
      <c r="I134" s="30">
        <f>$C131*(1-('Masukan - beras'!$C$110*'Model - beras'!I132))</f>
        <v>10</v>
      </c>
      <c r="J134" s="30">
        <f>$C131*(1-('Masukan - beras'!$C$110*'Model - beras'!J132))</f>
        <v>10</v>
      </c>
      <c r="K134" s="30">
        <f>$C131*(1-('Masukan - beras'!$C$110*'Model - beras'!K132))</f>
        <v>10</v>
      </c>
      <c r="L134" s="30">
        <f>$C131*(1-('Masukan - beras'!$C$110*'Model - beras'!L132))</f>
        <v>10</v>
      </c>
      <c r="M134" s="30">
        <f>$C131*(1-('Masukan - beras'!$C$110*'Model - beras'!M132))</f>
        <v>10</v>
      </c>
      <c r="N134" s="30">
        <f>$C131*(1-('Masukan - beras'!$C$110*'Model - beras'!N132))</f>
        <v>10</v>
      </c>
      <c r="O134" s="30">
        <f>$C131*(1-('Masukan - beras'!$C$110*'Model - beras'!O132))</f>
        <v>10</v>
      </c>
      <c r="P134" s="30">
        <f>$C131*(1-('Masukan - beras'!$C$110*'Model - beras'!P132))</f>
        <v>10</v>
      </c>
      <c r="Q134" s="30">
        <f>$C131*(1-('Masukan - beras'!$C$110*'Model - beras'!Q132))</f>
        <v>10</v>
      </c>
      <c r="R134" s="30">
        <f>$C131*(1-('Masukan - beras'!$C$110*'Model - beras'!R132))</f>
        <v>10</v>
      </c>
      <c r="S134" s="30">
        <f>$C131*(1-('Masukan - beras'!$C$110*'Model - beras'!S132))</f>
        <v>10</v>
      </c>
      <c r="T134" s="30">
        <f>$C131*(1-('Masukan - beras'!$C$110*'Model - beras'!T132))</f>
        <v>10</v>
      </c>
      <c r="U134" s="30">
        <f>$C131*(1-('Masukan - beras'!$C$110*'Model - beras'!U132))</f>
        <v>10</v>
      </c>
      <c r="V134" s="30">
        <f>$C131*(1-('Masukan - beras'!$C$110*'Model - beras'!V132))</f>
        <v>10</v>
      </c>
      <c r="W134" s="30">
        <f>$C131*(1-('Masukan - beras'!$C$110*'Model - beras'!W132))</f>
        <v>10</v>
      </c>
      <c r="X134" s="30">
        <f>$C131*(1-('Masukan - beras'!$C$110*'Model - beras'!X132))</f>
        <v>10</v>
      </c>
    </row>
    <row r="135" spans="2:24">
      <c r="B135" s="14"/>
      <c r="C135" s="14"/>
      <c r="D135" s="14"/>
      <c r="E135" s="19"/>
      <c r="F135" s="19"/>
      <c r="G135" s="19"/>
      <c r="H135" s="19"/>
      <c r="I135" s="19"/>
      <c r="J135" s="19"/>
      <c r="K135" s="19"/>
      <c r="L135" s="19"/>
      <c r="M135" s="19"/>
      <c r="N135" s="19"/>
      <c r="O135" s="19"/>
      <c r="P135" s="19"/>
      <c r="Q135" s="19"/>
      <c r="R135" s="19"/>
      <c r="S135" s="19"/>
      <c r="T135" s="19"/>
      <c r="U135" s="19"/>
      <c r="V135" s="19"/>
      <c r="W135" s="19"/>
      <c r="X135" s="19"/>
    </row>
    <row r="136" spans="2:24">
      <c r="B136" s="14" t="s">
        <v>177</v>
      </c>
      <c r="C136" s="29">
        <f>'Masukan - beras'!C89</f>
        <v>10</v>
      </c>
      <c r="D136" s="14" t="s">
        <v>82</v>
      </c>
      <c r="E136" s="19"/>
      <c r="F136" s="19"/>
      <c r="G136" s="19"/>
      <c r="H136" s="19"/>
      <c r="I136" s="19"/>
      <c r="J136" s="19"/>
      <c r="K136" s="19"/>
      <c r="L136" s="19"/>
      <c r="M136" s="19"/>
      <c r="N136" s="19"/>
      <c r="O136" s="19"/>
      <c r="P136" s="19"/>
      <c r="Q136" s="19"/>
      <c r="R136" s="19"/>
      <c r="S136" s="19"/>
      <c r="T136" s="19"/>
      <c r="U136" s="19"/>
      <c r="V136" s="19"/>
      <c r="W136" s="19"/>
      <c r="X136" s="19"/>
    </row>
    <row r="137" spans="2:24">
      <c r="B137" s="14" t="s">
        <v>196</v>
      </c>
      <c r="C137" s="29">
        <f>'Masukan - beras'!C101</f>
        <v>3</v>
      </c>
      <c r="D137" s="14" t="s">
        <v>82</v>
      </c>
      <c r="E137" s="19"/>
      <c r="F137" s="19"/>
      <c r="G137" s="19"/>
      <c r="H137" s="19"/>
      <c r="I137" s="19"/>
      <c r="J137" s="19"/>
      <c r="K137" s="19"/>
      <c r="L137" s="19"/>
      <c r="M137" s="19"/>
      <c r="N137" s="19"/>
      <c r="O137" s="19"/>
      <c r="P137" s="19"/>
      <c r="Q137" s="19"/>
      <c r="R137" s="19"/>
      <c r="S137" s="19"/>
      <c r="T137" s="19"/>
      <c r="U137" s="19"/>
      <c r="V137" s="19"/>
      <c r="W137" s="19"/>
      <c r="X137" s="19"/>
    </row>
    <row r="138" spans="2:24">
      <c r="B138" s="14" t="s">
        <v>184</v>
      </c>
      <c r="C138" s="14"/>
      <c r="D138" s="14" t="s">
        <v>82</v>
      </c>
      <c r="E138" s="30">
        <f>$C136</f>
        <v>10</v>
      </c>
      <c r="F138" s="30">
        <f t="shared" ref="F138:X138" si="42">$C136</f>
        <v>10</v>
      </c>
      <c r="G138" s="30">
        <f t="shared" si="42"/>
        <v>10</v>
      </c>
      <c r="H138" s="30">
        <f t="shared" si="42"/>
        <v>10</v>
      </c>
      <c r="I138" s="30">
        <f t="shared" si="42"/>
        <v>10</v>
      </c>
      <c r="J138" s="30">
        <f t="shared" si="42"/>
        <v>10</v>
      </c>
      <c r="K138" s="30">
        <f t="shared" si="42"/>
        <v>10</v>
      </c>
      <c r="L138" s="30">
        <f t="shared" si="42"/>
        <v>10</v>
      </c>
      <c r="M138" s="30">
        <f t="shared" si="42"/>
        <v>10</v>
      </c>
      <c r="N138" s="30">
        <f t="shared" si="42"/>
        <v>10</v>
      </c>
      <c r="O138" s="30">
        <f t="shared" si="42"/>
        <v>10</v>
      </c>
      <c r="P138" s="30">
        <f t="shared" si="42"/>
        <v>10</v>
      </c>
      <c r="Q138" s="30">
        <f t="shared" si="42"/>
        <v>10</v>
      </c>
      <c r="R138" s="30">
        <f t="shared" si="42"/>
        <v>10</v>
      </c>
      <c r="S138" s="30">
        <f t="shared" si="42"/>
        <v>10</v>
      </c>
      <c r="T138" s="30">
        <f t="shared" si="42"/>
        <v>10</v>
      </c>
      <c r="U138" s="30">
        <f t="shared" si="42"/>
        <v>10</v>
      </c>
      <c r="V138" s="30">
        <f t="shared" si="42"/>
        <v>10</v>
      </c>
      <c r="W138" s="30">
        <f t="shared" si="42"/>
        <v>10</v>
      </c>
      <c r="X138" s="30">
        <f t="shared" si="42"/>
        <v>10</v>
      </c>
    </row>
    <row r="139" spans="2:24">
      <c r="B139" s="14" t="s">
        <v>204</v>
      </c>
      <c r="C139" s="14"/>
      <c r="D139" s="14" t="s">
        <v>82</v>
      </c>
      <c r="E139" s="30">
        <f>$C137</f>
        <v>3</v>
      </c>
      <c r="F139" s="30">
        <f t="shared" ref="F139:X139" si="43">$C137</f>
        <v>3</v>
      </c>
      <c r="G139" s="30">
        <f t="shared" si="43"/>
        <v>3</v>
      </c>
      <c r="H139" s="30">
        <f t="shared" si="43"/>
        <v>3</v>
      </c>
      <c r="I139" s="30">
        <f t="shared" si="43"/>
        <v>3</v>
      </c>
      <c r="J139" s="30">
        <f t="shared" si="43"/>
        <v>3</v>
      </c>
      <c r="K139" s="30">
        <f t="shared" si="43"/>
        <v>3</v>
      </c>
      <c r="L139" s="30">
        <f t="shared" si="43"/>
        <v>3</v>
      </c>
      <c r="M139" s="30">
        <f t="shared" si="43"/>
        <v>3</v>
      </c>
      <c r="N139" s="30">
        <f t="shared" si="43"/>
        <v>3</v>
      </c>
      <c r="O139" s="30">
        <f t="shared" si="43"/>
        <v>3</v>
      </c>
      <c r="P139" s="30">
        <f t="shared" si="43"/>
        <v>3</v>
      </c>
      <c r="Q139" s="30">
        <f t="shared" si="43"/>
        <v>3</v>
      </c>
      <c r="R139" s="30">
        <f t="shared" si="43"/>
        <v>3</v>
      </c>
      <c r="S139" s="30">
        <f t="shared" si="43"/>
        <v>3</v>
      </c>
      <c r="T139" s="30">
        <f t="shared" si="43"/>
        <v>3</v>
      </c>
      <c r="U139" s="30">
        <f t="shared" si="43"/>
        <v>3</v>
      </c>
      <c r="V139" s="30">
        <f t="shared" si="43"/>
        <v>3</v>
      </c>
      <c r="W139" s="30">
        <f t="shared" si="43"/>
        <v>3</v>
      </c>
      <c r="X139" s="30">
        <f t="shared" si="43"/>
        <v>3</v>
      </c>
    </row>
    <row r="140" spans="2:24">
      <c r="B140" s="14"/>
      <c r="C140" s="14"/>
      <c r="D140" s="14"/>
      <c r="E140" s="19"/>
      <c r="F140" s="19"/>
      <c r="G140" s="19"/>
      <c r="H140" s="19"/>
      <c r="I140" s="19"/>
      <c r="J140" s="19"/>
      <c r="K140" s="19"/>
      <c r="L140" s="19"/>
      <c r="M140" s="19"/>
      <c r="N140" s="19"/>
      <c r="O140" s="19"/>
      <c r="P140" s="19"/>
      <c r="Q140" s="19"/>
      <c r="R140" s="19"/>
      <c r="S140" s="19"/>
      <c r="T140" s="19"/>
      <c r="U140" s="19"/>
      <c r="V140" s="19"/>
      <c r="W140" s="19"/>
      <c r="X140" s="19"/>
    </row>
    <row r="141" spans="2:24">
      <c r="B141" s="14" t="s">
        <v>178</v>
      </c>
      <c r="C141" s="21"/>
      <c r="D141" s="21" t="s">
        <v>82</v>
      </c>
      <c r="E141" s="69" t="e">
        <f>SUM(E93,E97,E102,E107,E112,E117,E122,E127,E133,E138)</f>
        <v>#N/A</v>
      </c>
      <c r="F141" s="69">
        <f t="shared" ref="F141:X141" si="44">SUM(F93,F97,F102,F107,F112,F117,F122,F127,F133,F138)</f>
        <v>243</v>
      </c>
      <c r="G141" s="69">
        <f t="shared" si="44"/>
        <v>243</v>
      </c>
      <c r="H141" s="69">
        <f t="shared" si="44"/>
        <v>243</v>
      </c>
      <c r="I141" s="69">
        <f t="shared" si="44"/>
        <v>243</v>
      </c>
      <c r="J141" s="69">
        <f t="shared" si="44"/>
        <v>243</v>
      </c>
      <c r="K141" s="69">
        <f t="shared" si="44"/>
        <v>243</v>
      </c>
      <c r="L141" s="69">
        <f t="shared" si="44"/>
        <v>243</v>
      </c>
      <c r="M141" s="69">
        <f t="shared" si="44"/>
        <v>243</v>
      </c>
      <c r="N141" s="69">
        <f t="shared" si="44"/>
        <v>243</v>
      </c>
      <c r="O141" s="69">
        <f t="shared" si="44"/>
        <v>243</v>
      </c>
      <c r="P141" s="69">
        <f t="shared" si="44"/>
        <v>243</v>
      </c>
      <c r="Q141" s="69">
        <f t="shared" si="44"/>
        <v>243</v>
      </c>
      <c r="R141" s="69">
        <f t="shared" si="44"/>
        <v>243</v>
      </c>
      <c r="S141" s="69">
        <f t="shared" si="44"/>
        <v>243</v>
      </c>
      <c r="T141" s="69">
        <f t="shared" si="44"/>
        <v>243</v>
      </c>
      <c r="U141" s="69">
        <f t="shared" si="44"/>
        <v>243</v>
      </c>
      <c r="V141" s="30">
        <f t="shared" si="44"/>
        <v>243</v>
      </c>
      <c r="W141" s="30">
        <f t="shared" si="44"/>
        <v>243</v>
      </c>
      <c r="X141" s="30">
        <f t="shared" si="44"/>
        <v>243</v>
      </c>
    </row>
    <row r="142" spans="2:24">
      <c r="B142" s="14" t="s">
        <v>197</v>
      </c>
      <c r="C142" s="14"/>
      <c r="D142" s="14" t="s">
        <v>82</v>
      </c>
      <c r="E142" s="30">
        <f>SUM(E98,E103,E108,E113,E118,E123,E128,E134,E139)</f>
        <v>126.7</v>
      </c>
      <c r="F142" s="30">
        <f t="shared" ref="F142:X142" si="45">SUM(F98,F103,F108,F113,F118,F123,F128,F134,F139)</f>
        <v>130</v>
      </c>
      <c r="G142" s="30">
        <f t="shared" si="45"/>
        <v>130</v>
      </c>
      <c r="H142" s="30">
        <f t="shared" si="45"/>
        <v>130</v>
      </c>
      <c r="I142" s="30">
        <f t="shared" si="45"/>
        <v>130</v>
      </c>
      <c r="J142" s="30">
        <f t="shared" si="45"/>
        <v>130</v>
      </c>
      <c r="K142" s="30">
        <f t="shared" si="45"/>
        <v>130</v>
      </c>
      <c r="L142" s="30">
        <f t="shared" si="45"/>
        <v>130</v>
      </c>
      <c r="M142" s="30">
        <f t="shared" si="45"/>
        <v>130</v>
      </c>
      <c r="N142" s="30">
        <f t="shared" si="45"/>
        <v>130</v>
      </c>
      <c r="O142" s="30">
        <f t="shared" si="45"/>
        <v>130</v>
      </c>
      <c r="P142" s="30">
        <f t="shared" si="45"/>
        <v>130</v>
      </c>
      <c r="Q142" s="30">
        <f t="shared" si="45"/>
        <v>130</v>
      </c>
      <c r="R142" s="30">
        <f t="shared" si="45"/>
        <v>130</v>
      </c>
      <c r="S142" s="30">
        <f t="shared" si="45"/>
        <v>130</v>
      </c>
      <c r="T142" s="30">
        <f t="shared" si="45"/>
        <v>130</v>
      </c>
      <c r="U142" s="30">
        <f t="shared" si="45"/>
        <v>130</v>
      </c>
      <c r="V142" s="30">
        <f t="shared" si="45"/>
        <v>130</v>
      </c>
      <c r="W142" s="30">
        <f t="shared" si="45"/>
        <v>130</v>
      </c>
      <c r="X142" s="30">
        <f t="shared" si="45"/>
        <v>130</v>
      </c>
    </row>
    <row r="143" spans="2:24">
      <c r="B143" s="14"/>
      <c r="C143" s="14"/>
      <c r="D143" s="14"/>
      <c r="E143" s="19"/>
      <c r="F143" s="19"/>
      <c r="G143" s="19"/>
      <c r="H143" s="19"/>
      <c r="I143" s="19"/>
      <c r="J143" s="19"/>
      <c r="K143" s="19"/>
      <c r="L143" s="19"/>
      <c r="M143" s="19"/>
      <c r="N143" s="19"/>
      <c r="O143" s="19"/>
      <c r="P143" s="19"/>
      <c r="Q143" s="19"/>
      <c r="R143" s="19"/>
      <c r="S143" s="19"/>
      <c r="T143" s="19"/>
      <c r="U143" s="19"/>
      <c r="V143" s="19"/>
      <c r="W143" s="19"/>
      <c r="X143" s="19"/>
    </row>
    <row r="144" spans="2:24">
      <c r="B144" s="14" t="s">
        <v>53</v>
      </c>
      <c r="C144" s="29">
        <f>'Masukan - beras'!C64</f>
        <v>60000</v>
      </c>
      <c r="D144" s="14" t="s">
        <v>135</v>
      </c>
      <c r="E144" s="19"/>
      <c r="F144" s="19"/>
      <c r="G144" s="19"/>
      <c r="H144" s="19"/>
      <c r="I144" s="19"/>
      <c r="J144" s="19"/>
      <c r="K144" s="19"/>
      <c r="L144" s="19"/>
      <c r="M144" s="19"/>
      <c r="N144" s="19"/>
      <c r="O144" s="19"/>
      <c r="P144" s="19"/>
      <c r="Q144" s="19"/>
      <c r="R144" s="19"/>
      <c r="S144" s="19"/>
      <c r="T144" s="19"/>
      <c r="U144" s="19"/>
      <c r="V144" s="19"/>
      <c r="W144" s="19"/>
      <c r="X144" s="19"/>
    </row>
    <row r="145" spans="2:24">
      <c r="B145" s="14" t="s">
        <v>139</v>
      </c>
      <c r="C145" s="14"/>
      <c r="D145" s="14" t="s">
        <v>1</v>
      </c>
      <c r="E145" s="69" t="e">
        <f>E141*$C$144</f>
        <v>#N/A</v>
      </c>
      <c r="F145" s="69">
        <f t="shared" ref="F145:X145" si="46">F141*$C$144</f>
        <v>14580000</v>
      </c>
      <c r="G145" s="69">
        <f t="shared" si="46"/>
        <v>14580000</v>
      </c>
      <c r="H145" s="69">
        <f t="shared" si="46"/>
        <v>14580000</v>
      </c>
      <c r="I145" s="69">
        <f t="shared" si="46"/>
        <v>14580000</v>
      </c>
      <c r="J145" s="69">
        <f t="shared" si="46"/>
        <v>14580000</v>
      </c>
      <c r="K145" s="69">
        <f t="shared" si="46"/>
        <v>14580000</v>
      </c>
      <c r="L145" s="69">
        <f t="shared" si="46"/>
        <v>14580000</v>
      </c>
      <c r="M145" s="69">
        <f t="shared" si="46"/>
        <v>14580000</v>
      </c>
      <c r="N145" s="69">
        <f t="shared" si="46"/>
        <v>14580000</v>
      </c>
      <c r="O145" s="69">
        <f t="shared" si="46"/>
        <v>14580000</v>
      </c>
      <c r="P145" s="69">
        <f t="shared" si="46"/>
        <v>14580000</v>
      </c>
      <c r="Q145" s="69">
        <f t="shared" si="46"/>
        <v>14580000</v>
      </c>
      <c r="R145" s="69">
        <f t="shared" si="46"/>
        <v>14580000</v>
      </c>
      <c r="S145" s="69">
        <f t="shared" si="46"/>
        <v>14580000</v>
      </c>
      <c r="T145" s="69">
        <f t="shared" si="46"/>
        <v>14580000</v>
      </c>
      <c r="U145" s="69">
        <f t="shared" si="46"/>
        <v>14580000</v>
      </c>
      <c r="V145" s="69">
        <f t="shared" si="46"/>
        <v>14580000</v>
      </c>
      <c r="W145" s="69">
        <f t="shared" si="46"/>
        <v>14580000</v>
      </c>
      <c r="X145" s="69">
        <f t="shared" si="46"/>
        <v>14580000</v>
      </c>
    </row>
    <row r="146" spans="2:24">
      <c r="B146" s="14"/>
      <c r="C146" s="14"/>
      <c r="D146" s="21"/>
      <c r="E146" s="21"/>
      <c r="F146" s="21"/>
      <c r="G146" s="21"/>
      <c r="H146" s="21"/>
      <c r="I146" s="21"/>
      <c r="J146" s="21"/>
      <c r="K146" s="21"/>
      <c r="L146" s="21"/>
      <c r="M146" s="21"/>
      <c r="N146" s="21"/>
      <c r="O146" s="21"/>
      <c r="P146" s="21"/>
      <c r="Q146" s="21"/>
      <c r="R146" s="21"/>
      <c r="S146" s="21"/>
      <c r="T146" s="21"/>
      <c r="U146" s="21"/>
      <c r="V146" s="21"/>
      <c r="W146" s="21"/>
      <c r="X146" s="21"/>
    </row>
    <row r="147" spans="2:24">
      <c r="B147" s="14" t="s">
        <v>52</v>
      </c>
      <c r="C147" s="29">
        <f>'Masukan - beras'!C63</f>
        <v>60000</v>
      </c>
      <c r="D147" s="14" t="s">
        <v>135</v>
      </c>
      <c r="E147" s="19"/>
      <c r="F147" s="19"/>
      <c r="G147" s="19"/>
      <c r="H147" s="19"/>
      <c r="I147" s="19"/>
      <c r="J147" s="19"/>
      <c r="K147" s="19"/>
      <c r="L147" s="19"/>
      <c r="M147" s="19"/>
      <c r="N147" s="19"/>
      <c r="O147" s="19"/>
      <c r="P147" s="19"/>
      <c r="Q147" s="19"/>
      <c r="R147" s="19"/>
      <c r="S147" s="19"/>
      <c r="T147" s="19"/>
      <c r="U147" s="19"/>
      <c r="V147" s="19"/>
      <c r="W147" s="19"/>
      <c r="X147" s="19"/>
    </row>
    <row r="148" spans="2:24">
      <c r="B148" s="14" t="s">
        <v>140</v>
      </c>
      <c r="C148" s="14"/>
      <c r="D148" s="14" t="s">
        <v>1</v>
      </c>
      <c r="E148" s="69">
        <f>E142*$C$147</f>
        <v>7602000</v>
      </c>
      <c r="F148" s="69">
        <f t="shared" ref="F148:X148" si="47">F142*$C$147</f>
        <v>7800000</v>
      </c>
      <c r="G148" s="69">
        <f t="shared" si="47"/>
        <v>7800000</v>
      </c>
      <c r="H148" s="69">
        <f t="shared" si="47"/>
        <v>7800000</v>
      </c>
      <c r="I148" s="69">
        <f t="shared" si="47"/>
        <v>7800000</v>
      </c>
      <c r="J148" s="69">
        <f t="shared" si="47"/>
        <v>7800000</v>
      </c>
      <c r="K148" s="69">
        <f t="shared" si="47"/>
        <v>7800000</v>
      </c>
      <c r="L148" s="69">
        <f t="shared" si="47"/>
        <v>7800000</v>
      </c>
      <c r="M148" s="69">
        <f t="shared" si="47"/>
        <v>7800000</v>
      </c>
      <c r="N148" s="69">
        <f t="shared" si="47"/>
        <v>7800000</v>
      </c>
      <c r="O148" s="69">
        <f t="shared" si="47"/>
        <v>7800000</v>
      </c>
      <c r="P148" s="69">
        <f t="shared" si="47"/>
        <v>7800000</v>
      </c>
      <c r="Q148" s="69">
        <f t="shared" si="47"/>
        <v>7800000</v>
      </c>
      <c r="R148" s="69">
        <f t="shared" si="47"/>
        <v>7800000</v>
      </c>
      <c r="S148" s="69">
        <f t="shared" si="47"/>
        <v>7800000</v>
      </c>
      <c r="T148" s="69">
        <f t="shared" si="47"/>
        <v>7800000</v>
      </c>
      <c r="U148" s="69">
        <f t="shared" si="47"/>
        <v>7800000</v>
      </c>
      <c r="V148" s="69">
        <f t="shared" si="47"/>
        <v>7800000</v>
      </c>
      <c r="W148" s="69">
        <f t="shared" si="47"/>
        <v>7800000</v>
      </c>
      <c r="X148" s="69">
        <f t="shared" si="47"/>
        <v>7800000</v>
      </c>
    </row>
    <row r="149" spans="2:24"/>
    <row r="150" spans="2:24" ht="15">
      <c r="B150" s="6" t="s">
        <v>69</v>
      </c>
    </row>
    <row r="151" spans="2:24">
      <c r="B151" s="14" t="s">
        <v>66</v>
      </c>
      <c r="C151" s="29">
        <f>'Masukan - beras'!C76</f>
        <v>90000</v>
      </c>
      <c r="D151" s="14" t="s">
        <v>1</v>
      </c>
      <c r="E151" s="14"/>
      <c r="F151" s="14"/>
      <c r="G151" s="14"/>
      <c r="H151" s="14"/>
      <c r="I151" s="14"/>
      <c r="J151" s="14"/>
      <c r="K151" s="14"/>
      <c r="L151" s="14"/>
      <c r="M151" s="14"/>
      <c r="N151" s="14"/>
      <c r="O151" s="14"/>
      <c r="P151" s="14"/>
      <c r="Q151" s="14"/>
      <c r="R151" s="14"/>
      <c r="S151" s="14"/>
      <c r="T151" s="14"/>
      <c r="U151" s="14"/>
      <c r="V151" s="14"/>
      <c r="W151" s="14"/>
      <c r="X151" s="14"/>
    </row>
    <row r="152" spans="2:24">
      <c r="B152" s="14" t="s">
        <v>141</v>
      </c>
      <c r="C152" s="14"/>
      <c r="D152" s="14" t="s">
        <v>1</v>
      </c>
      <c r="E152" s="69">
        <f>$C$151</f>
        <v>90000</v>
      </c>
      <c r="F152" s="69">
        <f t="shared" ref="F152:X152" si="48">$C$151</f>
        <v>90000</v>
      </c>
      <c r="G152" s="69">
        <f t="shared" si="48"/>
        <v>90000</v>
      </c>
      <c r="H152" s="69">
        <f t="shared" si="48"/>
        <v>90000</v>
      </c>
      <c r="I152" s="69">
        <f t="shared" si="48"/>
        <v>90000</v>
      </c>
      <c r="J152" s="69">
        <f t="shared" si="48"/>
        <v>90000</v>
      </c>
      <c r="K152" s="69">
        <f t="shared" si="48"/>
        <v>90000</v>
      </c>
      <c r="L152" s="69">
        <f t="shared" si="48"/>
        <v>90000</v>
      </c>
      <c r="M152" s="69">
        <f t="shared" si="48"/>
        <v>90000</v>
      </c>
      <c r="N152" s="69">
        <f t="shared" si="48"/>
        <v>90000</v>
      </c>
      <c r="O152" s="69">
        <f t="shared" si="48"/>
        <v>90000</v>
      </c>
      <c r="P152" s="69">
        <f t="shared" si="48"/>
        <v>90000</v>
      </c>
      <c r="Q152" s="69">
        <f t="shared" si="48"/>
        <v>90000</v>
      </c>
      <c r="R152" s="69">
        <f t="shared" si="48"/>
        <v>90000</v>
      </c>
      <c r="S152" s="69">
        <f t="shared" si="48"/>
        <v>90000</v>
      </c>
      <c r="T152" s="69">
        <f t="shared" si="48"/>
        <v>90000</v>
      </c>
      <c r="U152" s="69">
        <f t="shared" si="48"/>
        <v>90000</v>
      </c>
      <c r="V152" s="69">
        <f t="shared" si="48"/>
        <v>90000</v>
      </c>
      <c r="W152" s="69">
        <f t="shared" si="48"/>
        <v>90000</v>
      </c>
      <c r="X152" s="69">
        <f t="shared" si="48"/>
        <v>90000</v>
      </c>
    </row>
    <row r="153" spans="2:24">
      <c r="B153" s="14"/>
      <c r="C153" s="14"/>
      <c r="D153" s="14"/>
      <c r="E153" s="21"/>
      <c r="F153" s="21"/>
      <c r="G153" s="21"/>
      <c r="H153" s="21"/>
      <c r="I153" s="21"/>
      <c r="J153" s="21"/>
      <c r="K153" s="21"/>
      <c r="L153" s="21"/>
      <c r="M153" s="21"/>
      <c r="N153" s="21"/>
      <c r="O153" s="21"/>
      <c r="P153" s="21"/>
      <c r="Q153" s="21"/>
      <c r="R153" s="21"/>
      <c r="S153" s="21"/>
      <c r="T153" s="21"/>
      <c r="U153" s="21"/>
      <c r="V153" s="21"/>
      <c r="W153" s="21"/>
      <c r="X153" s="21"/>
    </row>
    <row r="154" spans="2:24">
      <c r="B154" s="14" t="s">
        <v>67</v>
      </c>
      <c r="C154" s="29">
        <f>'Masukan - beras'!C77</f>
        <v>350000</v>
      </c>
      <c r="D154" s="14" t="s">
        <v>1</v>
      </c>
      <c r="E154" s="21"/>
      <c r="F154" s="21"/>
      <c r="G154" s="21"/>
      <c r="H154" s="21"/>
      <c r="I154" s="21"/>
      <c r="J154" s="21"/>
      <c r="K154" s="21"/>
      <c r="L154" s="21"/>
      <c r="M154" s="21"/>
      <c r="N154" s="21"/>
      <c r="O154" s="21"/>
      <c r="P154" s="21"/>
      <c r="Q154" s="21"/>
      <c r="R154" s="21"/>
      <c r="S154" s="21"/>
      <c r="T154" s="21"/>
      <c r="U154" s="21"/>
      <c r="V154" s="21"/>
      <c r="W154" s="21"/>
      <c r="X154" s="21"/>
    </row>
    <row r="155" spans="2:24">
      <c r="B155" s="14" t="s">
        <v>142</v>
      </c>
      <c r="C155" s="14"/>
      <c r="D155" s="14" t="s">
        <v>1</v>
      </c>
      <c r="E155" s="69">
        <f>$C$154</f>
        <v>350000</v>
      </c>
      <c r="F155" s="69">
        <f t="shared" ref="F155:X155" si="49">$C$154</f>
        <v>350000</v>
      </c>
      <c r="G155" s="69">
        <f t="shared" si="49"/>
        <v>350000</v>
      </c>
      <c r="H155" s="69">
        <f t="shared" si="49"/>
        <v>350000</v>
      </c>
      <c r="I155" s="69">
        <f t="shared" si="49"/>
        <v>350000</v>
      </c>
      <c r="J155" s="69">
        <f t="shared" si="49"/>
        <v>350000</v>
      </c>
      <c r="K155" s="69">
        <f t="shared" si="49"/>
        <v>350000</v>
      </c>
      <c r="L155" s="69">
        <f t="shared" si="49"/>
        <v>350000</v>
      </c>
      <c r="M155" s="69">
        <f t="shared" si="49"/>
        <v>350000</v>
      </c>
      <c r="N155" s="69">
        <f t="shared" si="49"/>
        <v>350000</v>
      </c>
      <c r="O155" s="69">
        <f t="shared" si="49"/>
        <v>350000</v>
      </c>
      <c r="P155" s="69">
        <f t="shared" si="49"/>
        <v>350000</v>
      </c>
      <c r="Q155" s="69">
        <f t="shared" si="49"/>
        <v>350000</v>
      </c>
      <c r="R155" s="69">
        <f t="shared" si="49"/>
        <v>350000</v>
      </c>
      <c r="S155" s="69">
        <f t="shared" si="49"/>
        <v>350000</v>
      </c>
      <c r="T155" s="69">
        <f t="shared" si="49"/>
        <v>350000</v>
      </c>
      <c r="U155" s="69">
        <f t="shared" si="49"/>
        <v>350000</v>
      </c>
      <c r="V155" s="69">
        <f t="shared" si="49"/>
        <v>350000</v>
      </c>
      <c r="W155" s="69">
        <f t="shared" si="49"/>
        <v>350000</v>
      </c>
      <c r="X155" s="69">
        <f t="shared" si="49"/>
        <v>350000</v>
      </c>
    </row>
    <row r="156" spans="2:24">
      <c r="B156" s="14"/>
      <c r="C156" s="14"/>
      <c r="D156" s="14"/>
      <c r="E156" s="21"/>
      <c r="F156" s="21"/>
      <c r="G156" s="21"/>
      <c r="H156" s="21"/>
      <c r="I156" s="21"/>
      <c r="J156" s="21"/>
      <c r="K156" s="21"/>
      <c r="L156" s="21"/>
      <c r="M156" s="21"/>
      <c r="N156" s="21"/>
      <c r="O156" s="21"/>
      <c r="P156" s="21"/>
      <c r="Q156" s="21"/>
      <c r="R156" s="21"/>
      <c r="S156" s="21"/>
      <c r="T156" s="21"/>
      <c r="U156" s="21"/>
      <c r="V156" s="21"/>
      <c r="W156" s="21"/>
      <c r="X156" s="21"/>
    </row>
    <row r="157" spans="2:24">
      <c r="B157" s="14" t="s">
        <v>230</v>
      </c>
      <c r="C157" s="29">
        <f>'Masukan - beras'!C78</f>
        <v>50</v>
      </c>
      <c r="D157" s="14" t="s">
        <v>1</v>
      </c>
      <c r="E157" s="21"/>
      <c r="F157" s="21"/>
      <c r="G157" s="21"/>
      <c r="H157" s="21"/>
      <c r="I157" s="21"/>
      <c r="J157" s="21"/>
      <c r="K157" s="21"/>
      <c r="L157" s="21"/>
      <c r="M157" s="21"/>
      <c r="N157" s="21"/>
      <c r="O157" s="21"/>
      <c r="P157" s="21"/>
      <c r="Q157" s="21"/>
      <c r="R157" s="21"/>
      <c r="S157" s="21"/>
      <c r="T157" s="21"/>
      <c r="U157" s="21"/>
      <c r="V157" s="21"/>
      <c r="W157" s="21"/>
      <c r="X157" s="21"/>
    </row>
    <row r="158" spans="2:24">
      <c r="B158" s="14" t="s">
        <v>232</v>
      </c>
      <c r="C158" s="29">
        <f>'Masukan - beras'!C105</f>
        <v>6000</v>
      </c>
      <c r="D158" s="14" t="s">
        <v>1</v>
      </c>
      <c r="E158" s="21"/>
      <c r="F158" s="21"/>
      <c r="G158" s="21"/>
      <c r="H158" s="21"/>
      <c r="I158" s="21"/>
      <c r="J158" s="21"/>
      <c r="K158" s="21"/>
      <c r="L158" s="21"/>
      <c r="M158" s="21"/>
      <c r="N158" s="21"/>
      <c r="O158" s="21"/>
      <c r="P158" s="21"/>
      <c r="Q158" s="21"/>
      <c r="R158" s="21"/>
      <c r="S158" s="21"/>
      <c r="T158" s="21"/>
      <c r="U158" s="21"/>
      <c r="V158" s="21"/>
      <c r="W158" s="21"/>
      <c r="X158" s="21"/>
    </row>
    <row r="159" spans="2:24">
      <c r="B159" s="14" t="s">
        <v>222</v>
      </c>
      <c r="C159" s="14"/>
      <c r="D159" s="14" t="s">
        <v>1</v>
      </c>
      <c r="E159" s="69">
        <f>$C$157*$C$158</f>
        <v>300000</v>
      </c>
      <c r="F159" s="69">
        <f t="shared" ref="F159:X159" si="50">$C$157*$C$158</f>
        <v>300000</v>
      </c>
      <c r="G159" s="69">
        <f t="shared" si="50"/>
        <v>300000</v>
      </c>
      <c r="H159" s="69">
        <f t="shared" si="50"/>
        <v>300000</v>
      </c>
      <c r="I159" s="69">
        <f t="shared" si="50"/>
        <v>300000</v>
      </c>
      <c r="J159" s="69">
        <f t="shared" si="50"/>
        <v>300000</v>
      </c>
      <c r="K159" s="69">
        <f t="shared" si="50"/>
        <v>300000</v>
      </c>
      <c r="L159" s="69">
        <f t="shared" si="50"/>
        <v>300000</v>
      </c>
      <c r="M159" s="69">
        <f t="shared" si="50"/>
        <v>300000</v>
      </c>
      <c r="N159" s="69">
        <f t="shared" si="50"/>
        <v>300000</v>
      </c>
      <c r="O159" s="69">
        <f t="shared" si="50"/>
        <v>300000</v>
      </c>
      <c r="P159" s="69">
        <f t="shared" si="50"/>
        <v>300000</v>
      </c>
      <c r="Q159" s="69">
        <f t="shared" si="50"/>
        <v>300000</v>
      </c>
      <c r="R159" s="69">
        <f t="shared" si="50"/>
        <v>300000</v>
      </c>
      <c r="S159" s="69">
        <f t="shared" si="50"/>
        <v>300000</v>
      </c>
      <c r="T159" s="69">
        <f t="shared" si="50"/>
        <v>300000</v>
      </c>
      <c r="U159" s="69">
        <f t="shared" si="50"/>
        <v>300000</v>
      </c>
      <c r="V159" s="69">
        <f t="shared" si="50"/>
        <v>300000</v>
      </c>
      <c r="W159" s="69">
        <f t="shared" si="50"/>
        <v>300000</v>
      </c>
      <c r="X159" s="69">
        <f t="shared" si="50"/>
        <v>300000</v>
      </c>
    </row>
    <row r="160" spans="2:24"/>
    <row r="161" spans="2:24" ht="15">
      <c r="B161" s="6" t="s">
        <v>98</v>
      </c>
    </row>
    <row r="162" spans="2:24">
      <c r="B162" s="14" t="s">
        <v>151</v>
      </c>
      <c r="C162" s="29">
        <f>'Model - agroforestri'!E93</f>
        <v>0</v>
      </c>
      <c r="D162" s="14" t="s">
        <v>30</v>
      </c>
      <c r="E162" s="29">
        <f>C162</f>
        <v>0</v>
      </c>
      <c r="F162" s="14"/>
      <c r="G162" s="14"/>
      <c r="H162" s="14"/>
      <c r="I162" s="14"/>
      <c r="J162" s="14"/>
      <c r="K162" s="14"/>
      <c r="L162" s="14"/>
      <c r="M162" s="14"/>
      <c r="N162" s="14"/>
      <c r="O162" s="14"/>
      <c r="P162" s="14"/>
      <c r="Q162" s="14"/>
      <c r="R162" s="14"/>
      <c r="S162" s="14"/>
      <c r="T162" s="14"/>
      <c r="U162" s="14"/>
      <c r="V162" s="14"/>
      <c r="W162" s="14"/>
      <c r="X162" s="14"/>
    </row>
    <row r="163" spans="2:24">
      <c r="B163" s="14" t="s">
        <v>226</v>
      </c>
      <c r="C163" s="14"/>
      <c r="D163" s="14" t="s">
        <v>2</v>
      </c>
      <c r="E163" s="29">
        <f>'Model - agroforestri'!E97</f>
        <v>0</v>
      </c>
      <c r="F163" s="14"/>
      <c r="G163" s="14"/>
      <c r="H163" s="14"/>
      <c r="I163" s="14"/>
      <c r="J163" s="14"/>
      <c r="K163" s="14"/>
      <c r="L163" s="14"/>
      <c r="M163" s="14"/>
      <c r="N163" s="14"/>
      <c r="O163" s="14"/>
      <c r="P163" s="14"/>
      <c r="Q163" s="14"/>
      <c r="R163" s="14"/>
      <c r="S163" s="14"/>
      <c r="T163" s="14"/>
      <c r="U163" s="14"/>
      <c r="V163" s="14"/>
      <c r="W163" s="14"/>
      <c r="X163" s="14"/>
    </row>
    <row r="164" spans="2:24">
      <c r="B164" s="14" t="s">
        <v>231</v>
      </c>
      <c r="C164" s="29">
        <f>'Masukan - beras'!C106</f>
        <v>7750</v>
      </c>
      <c r="D164" s="14" t="s">
        <v>39</v>
      </c>
      <c r="E164" s="19"/>
      <c r="F164" s="19"/>
      <c r="G164" s="19"/>
      <c r="H164" s="19"/>
      <c r="I164" s="19"/>
      <c r="J164" s="19"/>
      <c r="K164" s="19"/>
      <c r="L164" s="19"/>
      <c r="M164" s="19"/>
      <c r="N164" s="19"/>
      <c r="O164" s="19"/>
      <c r="P164" s="19"/>
      <c r="Q164" s="19"/>
      <c r="R164" s="19"/>
      <c r="S164" s="19"/>
      <c r="T164" s="19"/>
      <c r="U164" s="19"/>
      <c r="V164" s="19"/>
      <c r="W164" s="19"/>
      <c r="X164" s="19"/>
    </row>
    <row r="165" spans="2:24">
      <c r="B165" s="14" t="s">
        <v>227</v>
      </c>
      <c r="C165" s="29"/>
      <c r="D165" s="14" t="s">
        <v>279</v>
      </c>
      <c r="E165" s="30">
        <f>IF('Masukan - beras'!C60&lt;&gt;Daftar!B8, 1,0)</f>
        <v>1</v>
      </c>
      <c r="F165" s="19"/>
      <c r="G165" s="19"/>
      <c r="H165" s="19"/>
      <c r="I165" s="19"/>
      <c r="J165" s="19"/>
      <c r="K165" s="19"/>
      <c r="L165" s="19"/>
      <c r="M165" s="19"/>
      <c r="N165" s="19"/>
      <c r="O165" s="19"/>
      <c r="P165" s="19"/>
      <c r="Q165" s="19"/>
      <c r="R165" s="19"/>
      <c r="S165" s="19"/>
      <c r="T165" s="19"/>
      <c r="U165" s="19"/>
      <c r="V165" s="19"/>
      <c r="W165" s="19"/>
      <c r="X165" s="19"/>
    </row>
    <row r="166" spans="2:24">
      <c r="B166" s="14" t="s">
        <v>232</v>
      </c>
      <c r="C166" s="29">
        <f>'Masukan - beras'!C105</f>
        <v>6000</v>
      </c>
      <c r="D166" s="14" t="s">
        <v>4</v>
      </c>
      <c r="E166" s="19"/>
      <c r="F166" s="19"/>
      <c r="G166" s="19"/>
      <c r="H166" s="19"/>
      <c r="I166" s="19"/>
      <c r="J166" s="19"/>
      <c r="K166" s="19"/>
      <c r="L166" s="19"/>
      <c r="M166" s="19"/>
      <c r="N166" s="19"/>
      <c r="O166" s="19"/>
      <c r="P166" s="19"/>
      <c r="Q166" s="19"/>
      <c r="R166" s="19"/>
      <c r="S166" s="19"/>
      <c r="T166" s="19"/>
      <c r="U166" s="19"/>
      <c r="V166" s="19"/>
      <c r="W166" s="19"/>
      <c r="X166" s="19"/>
    </row>
    <row r="167" spans="2:24">
      <c r="B167" s="14" t="s">
        <v>145</v>
      </c>
      <c r="C167" s="14"/>
      <c r="D167" s="14" t="s">
        <v>1</v>
      </c>
      <c r="E167" s="69">
        <f>$C$164*(1-('Masukan - beras'!$C$109*'Model - beras'!E165))*$C$166</f>
        <v>31154999.999999996</v>
      </c>
      <c r="F167" s="69">
        <f>$C$164*(1-('Masukan - beras'!$C$109*'Model - beras'!F165))*$C$166</f>
        <v>46500000</v>
      </c>
      <c r="G167" s="69">
        <f>$C$164*(1-('Masukan - beras'!$C$109*'Model - beras'!G165))*$C$166</f>
        <v>46500000</v>
      </c>
      <c r="H167" s="69">
        <f>$C$164*(1-('Masukan - beras'!$C$109*'Model - beras'!H165))*$C$166</f>
        <v>46500000</v>
      </c>
      <c r="I167" s="69">
        <f>$C$164*(1-('Masukan - beras'!$C$109*'Model - beras'!I165))*$C$166</f>
        <v>46500000</v>
      </c>
      <c r="J167" s="69">
        <f>$C$164*(1-('Masukan - beras'!$C$109*'Model - beras'!J165))*$C$166</f>
        <v>46500000</v>
      </c>
      <c r="K167" s="69">
        <f>$C$164*(1-('Masukan - beras'!$C$109*'Model - beras'!K165))*$C$166</f>
        <v>46500000</v>
      </c>
      <c r="L167" s="69">
        <f>$C$164*(1-('Masukan - beras'!$C$109*'Model - beras'!L165))*$C$166</f>
        <v>46500000</v>
      </c>
      <c r="M167" s="69">
        <f>$C$164*(1-('Masukan - beras'!$C$109*'Model - beras'!M165))*$C$166</f>
        <v>46500000</v>
      </c>
      <c r="N167" s="69">
        <f>$C$164*(1-('Masukan - beras'!$C$109*'Model - beras'!N165))*$C$166</f>
        <v>46500000</v>
      </c>
      <c r="O167" s="69">
        <f>$C$164*(1-('Masukan - beras'!$C$109*'Model - beras'!O165))*$C$166</f>
        <v>46500000</v>
      </c>
      <c r="P167" s="69">
        <f>$C$164*(1-('Masukan - beras'!$C$109*'Model - beras'!P165))*$C$166</f>
        <v>46500000</v>
      </c>
      <c r="Q167" s="69">
        <f>$C$164*(1-('Masukan - beras'!$C$109*'Model - beras'!Q165))*$C$166</f>
        <v>46500000</v>
      </c>
      <c r="R167" s="69">
        <f>$C$164*(1-('Masukan - beras'!$C$109*'Model - beras'!R165))*$C$166</f>
        <v>46500000</v>
      </c>
      <c r="S167" s="69">
        <f>$C$164*(1-('Masukan - beras'!$C$109*'Model - beras'!S165))*$C$166</f>
        <v>46500000</v>
      </c>
      <c r="T167" s="69">
        <f>$C$164*(1-('Masukan - beras'!$C$109*'Model - beras'!T165))*$C$166</f>
        <v>46500000</v>
      </c>
      <c r="U167" s="69">
        <f>$C$164*(1-('Masukan - beras'!$C$109*'Model - beras'!U165))*$C$166</f>
        <v>46500000</v>
      </c>
      <c r="V167" s="69">
        <f>$C$164*(1-('Masukan - beras'!$C$109*'Model - beras'!V165))*$C$166</f>
        <v>46500000</v>
      </c>
      <c r="W167" s="69">
        <f>$C$164*(1-('Masukan - beras'!$C$109*'Model - beras'!W165))*$C$166</f>
        <v>46500000</v>
      </c>
      <c r="X167" s="69">
        <f>$C$164*(1-('Masukan - beras'!$C$109*'Model - beras'!X165))*$C$166</f>
        <v>46500000</v>
      </c>
    </row>
    <row r="168" spans="2:24"/>
    <row r="169" spans="2:24" ht="15">
      <c r="B169" s="17" t="s">
        <v>145</v>
      </c>
      <c r="C169" s="14"/>
      <c r="D169" s="14" t="s">
        <v>1</v>
      </c>
      <c r="E169" s="69">
        <f>E167</f>
        <v>31154999.999999996</v>
      </c>
      <c r="F169" s="69">
        <f t="shared" ref="F169:X169" si="51">F167</f>
        <v>46500000</v>
      </c>
      <c r="G169" s="69">
        <f t="shared" si="51"/>
        <v>46500000</v>
      </c>
      <c r="H169" s="69">
        <f t="shared" si="51"/>
        <v>46500000</v>
      </c>
      <c r="I169" s="69">
        <f t="shared" si="51"/>
        <v>46500000</v>
      </c>
      <c r="J169" s="69">
        <f t="shared" si="51"/>
        <v>46500000</v>
      </c>
      <c r="K169" s="69">
        <f t="shared" si="51"/>
        <v>46500000</v>
      </c>
      <c r="L169" s="69">
        <f t="shared" si="51"/>
        <v>46500000</v>
      </c>
      <c r="M169" s="69">
        <f t="shared" si="51"/>
        <v>46500000</v>
      </c>
      <c r="N169" s="69">
        <f t="shared" si="51"/>
        <v>46500000</v>
      </c>
      <c r="O169" s="69">
        <f t="shared" si="51"/>
        <v>46500000</v>
      </c>
      <c r="P169" s="69">
        <f t="shared" si="51"/>
        <v>46500000</v>
      </c>
      <c r="Q169" s="69">
        <f t="shared" si="51"/>
        <v>46500000</v>
      </c>
      <c r="R169" s="69">
        <f t="shared" si="51"/>
        <v>46500000</v>
      </c>
      <c r="S169" s="69">
        <f t="shared" si="51"/>
        <v>46500000</v>
      </c>
      <c r="T169" s="69">
        <f t="shared" si="51"/>
        <v>46500000</v>
      </c>
      <c r="U169" s="69">
        <f t="shared" si="51"/>
        <v>46500000</v>
      </c>
      <c r="V169" s="69">
        <f t="shared" si="51"/>
        <v>46500000</v>
      </c>
      <c r="W169" s="69">
        <f t="shared" si="51"/>
        <v>46500000</v>
      </c>
      <c r="X169" s="69">
        <f t="shared" si="51"/>
        <v>46500000</v>
      </c>
    </row>
    <row r="170" spans="2:24" ht="15">
      <c r="B170" s="17" t="s">
        <v>146</v>
      </c>
      <c r="C170" s="14"/>
      <c r="D170" s="14" t="s">
        <v>1</v>
      </c>
      <c r="E170" s="69" t="e">
        <f t="shared" ref="E170:X170" si="52">SUM(E145,E148,E152,E155,E159)</f>
        <v>#N/A</v>
      </c>
      <c r="F170" s="69">
        <f t="shared" si="52"/>
        <v>23120000</v>
      </c>
      <c r="G170" s="69">
        <f t="shared" si="52"/>
        <v>23120000</v>
      </c>
      <c r="H170" s="69">
        <f t="shared" si="52"/>
        <v>23120000</v>
      </c>
      <c r="I170" s="69">
        <f t="shared" si="52"/>
        <v>23120000</v>
      </c>
      <c r="J170" s="69">
        <f t="shared" si="52"/>
        <v>23120000</v>
      </c>
      <c r="K170" s="69">
        <f t="shared" si="52"/>
        <v>23120000</v>
      </c>
      <c r="L170" s="69">
        <f t="shared" si="52"/>
        <v>23120000</v>
      </c>
      <c r="M170" s="69">
        <f t="shared" si="52"/>
        <v>23120000</v>
      </c>
      <c r="N170" s="69">
        <f t="shared" si="52"/>
        <v>23120000</v>
      </c>
      <c r="O170" s="69">
        <f t="shared" si="52"/>
        <v>23120000</v>
      </c>
      <c r="P170" s="69">
        <f t="shared" si="52"/>
        <v>23120000</v>
      </c>
      <c r="Q170" s="69">
        <f t="shared" si="52"/>
        <v>23120000</v>
      </c>
      <c r="R170" s="69">
        <f t="shared" si="52"/>
        <v>23120000</v>
      </c>
      <c r="S170" s="69">
        <f t="shared" si="52"/>
        <v>23120000</v>
      </c>
      <c r="T170" s="69">
        <f t="shared" si="52"/>
        <v>23120000</v>
      </c>
      <c r="U170" s="69">
        <f t="shared" si="52"/>
        <v>23120000</v>
      </c>
      <c r="V170" s="69">
        <f t="shared" si="52"/>
        <v>23120000</v>
      </c>
      <c r="W170" s="69">
        <f t="shared" si="52"/>
        <v>23120000</v>
      </c>
      <c r="X170" s="69">
        <f t="shared" si="52"/>
        <v>23120000</v>
      </c>
    </row>
    <row r="171" spans="2:24" ht="15">
      <c r="B171" s="17" t="s">
        <v>224</v>
      </c>
      <c r="C171" s="14"/>
      <c r="D171" s="14" t="s">
        <v>1</v>
      </c>
      <c r="E171" s="69" t="e">
        <f>E169-E170</f>
        <v>#N/A</v>
      </c>
      <c r="F171" s="69">
        <f t="shared" ref="F171:X171" si="53">F169-F170</f>
        <v>23380000</v>
      </c>
      <c r="G171" s="69">
        <f t="shared" si="53"/>
        <v>23380000</v>
      </c>
      <c r="H171" s="69">
        <f t="shared" si="53"/>
        <v>23380000</v>
      </c>
      <c r="I171" s="69">
        <f t="shared" si="53"/>
        <v>23380000</v>
      </c>
      <c r="J171" s="69">
        <f t="shared" si="53"/>
        <v>23380000</v>
      </c>
      <c r="K171" s="69">
        <f t="shared" si="53"/>
        <v>23380000</v>
      </c>
      <c r="L171" s="69">
        <f t="shared" si="53"/>
        <v>23380000</v>
      </c>
      <c r="M171" s="69">
        <f t="shared" si="53"/>
        <v>23380000</v>
      </c>
      <c r="N171" s="69">
        <f t="shared" si="53"/>
        <v>23380000</v>
      </c>
      <c r="O171" s="69">
        <f t="shared" si="53"/>
        <v>23380000</v>
      </c>
      <c r="P171" s="69">
        <f t="shared" si="53"/>
        <v>23380000</v>
      </c>
      <c r="Q171" s="69">
        <f t="shared" si="53"/>
        <v>23380000</v>
      </c>
      <c r="R171" s="69">
        <f t="shared" si="53"/>
        <v>23380000</v>
      </c>
      <c r="S171" s="69">
        <f t="shared" si="53"/>
        <v>23380000</v>
      </c>
      <c r="T171" s="69">
        <f t="shared" si="53"/>
        <v>23380000</v>
      </c>
      <c r="U171" s="69">
        <f t="shared" si="53"/>
        <v>23380000</v>
      </c>
      <c r="V171" s="69">
        <f t="shared" si="53"/>
        <v>23380000</v>
      </c>
      <c r="W171" s="69">
        <f t="shared" si="53"/>
        <v>23380000</v>
      </c>
      <c r="X171" s="69">
        <f t="shared" si="53"/>
        <v>23380000</v>
      </c>
    </row>
    <row r="172" spans="2:24" ht="15">
      <c r="B172" s="17" t="s">
        <v>225</v>
      </c>
      <c r="C172" s="14"/>
      <c r="D172" s="14" t="s">
        <v>1</v>
      </c>
      <c r="E172" s="69" t="e">
        <f t="shared" ref="E172:X172" si="54">IF(E90=1, E171, E171+D172)</f>
        <v>#N/A</v>
      </c>
      <c r="F172" s="69" t="e">
        <f t="shared" si="54"/>
        <v>#N/A</v>
      </c>
      <c r="G172" s="69" t="e">
        <f t="shared" si="54"/>
        <v>#N/A</v>
      </c>
      <c r="H172" s="69" t="e">
        <f t="shared" si="54"/>
        <v>#N/A</v>
      </c>
      <c r="I172" s="69" t="e">
        <f t="shared" si="54"/>
        <v>#N/A</v>
      </c>
      <c r="J172" s="69" t="e">
        <f t="shared" si="54"/>
        <v>#N/A</v>
      </c>
      <c r="K172" s="69" t="e">
        <f t="shared" si="54"/>
        <v>#N/A</v>
      </c>
      <c r="L172" s="69" t="e">
        <f t="shared" si="54"/>
        <v>#N/A</v>
      </c>
      <c r="M172" s="69" t="e">
        <f t="shared" si="54"/>
        <v>#N/A</v>
      </c>
      <c r="N172" s="69" t="e">
        <f t="shared" si="54"/>
        <v>#N/A</v>
      </c>
      <c r="O172" s="69" t="e">
        <f t="shared" si="54"/>
        <v>#N/A</v>
      </c>
      <c r="P172" s="69" t="e">
        <f t="shared" si="54"/>
        <v>#N/A</v>
      </c>
      <c r="Q172" s="69" t="e">
        <f t="shared" si="54"/>
        <v>#N/A</v>
      </c>
      <c r="R172" s="69" t="e">
        <f t="shared" si="54"/>
        <v>#N/A</v>
      </c>
      <c r="S172" s="69" t="e">
        <f t="shared" si="54"/>
        <v>#N/A</v>
      </c>
      <c r="T172" s="69" t="e">
        <f t="shared" si="54"/>
        <v>#N/A</v>
      </c>
      <c r="U172" s="69" t="e">
        <f t="shared" si="54"/>
        <v>#N/A</v>
      </c>
      <c r="V172" s="69" t="e">
        <f t="shared" si="54"/>
        <v>#N/A</v>
      </c>
      <c r="W172" s="69" t="e">
        <f t="shared" si="54"/>
        <v>#N/A</v>
      </c>
      <c r="X172" s="69" t="e">
        <f t="shared" si="54"/>
        <v>#N/A</v>
      </c>
    </row>
    <row r="173" spans="2:24"/>
    <row r="174" spans="2:24" s="3" customFormat="1" ht="18">
      <c r="B174" s="5" t="s">
        <v>91</v>
      </c>
    </row>
    <row r="175" spans="2:24"/>
    <row r="176" spans="2:24"/>
    <row r="177"/>
    <row r="178"/>
    <row r="179"/>
    <row r="180"/>
    <row r="181"/>
    <row r="182"/>
    <row r="183"/>
    <row r="184"/>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5FC9E-8922-4C93-AAEB-EA710D336AA2}">
  <sheetPr codeName="Sheet12"/>
  <dimension ref="A1:U24"/>
  <sheetViews>
    <sheetView workbookViewId="0">
      <selection activeCell="F31" sqref="F31"/>
    </sheetView>
  </sheetViews>
  <sheetFormatPr defaultRowHeight="15"/>
  <cols>
    <col min="2" max="2" width="10.5703125" bestFit="1" customWidth="1"/>
  </cols>
  <sheetData>
    <row r="1" spans="1:21">
      <c r="B1">
        <v>1</v>
      </c>
      <c r="C1">
        <v>2</v>
      </c>
      <c r="D1">
        <v>3</v>
      </c>
      <c r="E1">
        <v>4</v>
      </c>
      <c r="F1">
        <v>5</v>
      </c>
      <c r="G1">
        <v>6</v>
      </c>
      <c r="H1">
        <v>7</v>
      </c>
      <c r="I1">
        <v>8</v>
      </c>
      <c r="J1">
        <v>9</v>
      </c>
      <c r="K1">
        <v>10</v>
      </c>
      <c r="L1">
        <v>11</v>
      </c>
      <c r="M1">
        <v>12</v>
      </c>
      <c r="N1">
        <v>13</v>
      </c>
      <c r="O1">
        <v>14</v>
      </c>
      <c r="P1">
        <v>15</v>
      </c>
      <c r="Q1">
        <v>16</v>
      </c>
      <c r="R1">
        <v>17</v>
      </c>
      <c r="S1">
        <v>18</v>
      </c>
      <c r="T1">
        <v>19</v>
      </c>
      <c r="U1">
        <v>20</v>
      </c>
    </row>
    <row r="2" spans="1:21">
      <c r="A2" t="s">
        <v>11</v>
      </c>
      <c r="B2" t="e">
        <f>'Model - beras'!E93+'Model - beras'!E97</f>
        <v>#N/A</v>
      </c>
      <c r="C2">
        <f>'Model - beras'!F14</f>
        <v>50</v>
      </c>
      <c r="D2">
        <f>'Model - beras'!G14</f>
        <v>50</v>
      </c>
      <c r="E2">
        <f>'Model - beras'!H14</f>
        <v>50</v>
      </c>
      <c r="F2">
        <f>'Model - beras'!I14</f>
        <v>50</v>
      </c>
      <c r="G2">
        <f>'Model - beras'!J14</f>
        <v>50</v>
      </c>
      <c r="H2">
        <f>'Model - beras'!K14</f>
        <v>50</v>
      </c>
      <c r="I2">
        <f>'Model - beras'!L14</f>
        <v>50</v>
      </c>
      <c r="J2">
        <f>'Model - beras'!M14</f>
        <v>50</v>
      </c>
      <c r="K2">
        <f>'Model - beras'!N14</f>
        <v>50</v>
      </c>
      <c r="L2">
        <f>'Model - beras'!O14</f>
        <v>50</v>
      </c>
      <c r="M2">
        <f>'Model - beras'!P14</f>
        <v>50</v>
      </c>
      <c r="N2">
        <f>'Model - beras'!Q14</f>
        <v>50</v>
      </c>
      <c r="O2">
        <f>'Model - beras'!R14</f>
        <v>50</v>
      </c>
      <c r="P2">
        <f>'Model - beras'!S14</f>
        <v>50</v>
      </c>
      <c r="Q2">
        <f>'Model - beras'!T14</f>
        <v>50</v>
      </c>
      <c r="R2">
        <f>'Model - beras'!U14</f>
        <v>50</v>
      </c>
      <c r="S2">
        <f>'Model - beras'!V14</f>
        <v>50</v>
      </c>
      <c r="T2">
        <f>'Model - beras'!W14</f>
        <v>50</v>
      </c>
      <c r="U2">
        <f>'Model - beras'!X14</f>
        <v>50</v>
      </c>
    </row>
    <row r="3" spans="1:21">
      <c r="A3" t="s">
        <v>12</v>
      </c>
      <c r="B3">
        <f>'Model - beras'!E102</f>
        <v>30</v>
      </c>
      <c r="C3">
        <f>'Model - beras'!F19</f>
        <v>30</v>
      </c>
      <c r="D3">
        <f>'Model - beras'!G19</f>
        <v>30</v>
      </c>
      <c r="E3">
        <f>'Model - beras'!H19</f>
        <v>30</v>
      </c>
      <c r="F3">
        <f>'Model - beras'!I19</f>
        <v>30</v>
      </c>
      <c r="G3">
        <f>'Model - beras'!J19</f>
        <v>30</v>
      </c>
      <c r="H3">
        <f>'Model - beras'!K19</f>
        <v>30</v>
      </c>
      <c r="I3">
        <f>'Model - beras'!L19</f>
        <v>30</v>
      </c>
      <c r="J3">
        <f>'Model - beras'!M19</f>
        <v>30</v>
      </c>
      <c r="K3">
        <f>'Model - beras'!N19</f>
        <v>30</v>
      </c>
      <c r="L3">
        <f>'Model - beras'!O19</f>
        <v>30</v>
      </c>
      <c r="M3">
        <f>'Model - beras'!P19</f>
        <v>30</v>
      </c>
      <c r="N3">
        <f>'Model - beras'!Q19</f>
        <v>30</v>
      </c>
      <c r="O3">
        <f>'Model - beras'!R19</f>
        <v>30</v>
      </c>
      <c r="P3">
        <f>'Model - beras'!S19</f>
        <v>30</v>
      </c>
      <c r="Q3">
        <f>'Model - beras'!T19</f>
        <v>30</v>
      </c>
      <c r="R3">
        <f>'Model - beras'!U19</f>
        <v>30</v>
      </c>
      <c r="S3">
        <f>'Model - beras'!V19</f>
        <v>30</v>
      </c>
      <c r="T3">
        <f>'Model - beras'!W19</f>
        <v>30</v>
      </c>
      <c r="U3">
        <f>'Model - beras'!X19</f>
        <v>30</v>
      </c>
    </row>
    <row r="4" spans="1:21">
      <c r="A4" t="s">
        <v>13</v>
      </c>
      <c r="B4" s="36">
        <f>'Model - beras'!E112</f>
        <v>65</v>
      </c>
      <c r="C4">
        <f>'Model - beras'!F29</f>
        <v>65</v>
      </c>
      <c r="D4">
        <f>'Model - beras'!G29</f>
        <v>65</v>
      </c>
      <c r="E4">
        <f>'Model - beras'!H29</f>
        <v>65</v>
      </c>
      <c r="F4">
        <f>'Model - beras'!I29</f>
        <v>65</v>
      </c>
      <c r="G4">
        <f>'Model - beras'!J29</f>
        <v>65</v>
      </c>
      <c r="H4">
        <f>'Model - beras'!K29</f>
        <v>65</v>
      </c>
      <c r="I4">
        <f>'Model - beras'!L29</f>
        <v>65</v>
      </c>
      <c r="J4">
        <f>'Model - beras'!M29</f>
        <v>65</v>
      </c>
      <c r="K4">
        <f>'Model - beras'!N29</f>
        <v>65</v>
      </c>
      <c r="L4">
        <f>'Model - beras'!O29</f>
        <v>65</v>
      </c>
      <c r="M4">
        <f>'Model - beras'!P29</f>
        <v>65</v>
      </c>
      <c r="N4">
        <f>'Model - beras'!Q29</f>
        <v>65</v>
      </c>
      <c r="O4">
        <f>'Model - beras'!R29</f>
        <v>65</v>
      </c>
      <c r="P4">
        <f>'Model - beras'!S29</f>
        <v>65</v>
      </c>
      <c r="Q4">
        <f>'Model - beras'!T29</f>
        <v>65</v>
      </c>
      <c r="R4">
        <f>'Model - beras'!U29</f>
        <v>65</v>
      </c>
      <c r="S4">
        <f>'Model - beras'!V29</f>
        <v>65</v>
      </c>
      <c r="T4">
        <f>'Model - beras'!W29</f>
        <v>65</v>
      </c>
      <c r="U4">
        <f>'Model - beras'!X29</f>
        <v>65</v>
      </c>
    </row>
    <row r="5" spans="1:21">
      <c r="A5" t="s">
        <v>14</v>
      </c>
      <c r="B5">
        <f>'Model - beras'!E117</f>
        <v>15</v>
      </c>
      <c r="C5">
        <f>'Model - beras'!F34</f>
        <v>15</v>
      </c>
      <c r="D5">
        <f>'Model - beras'!G34</f>
        <v>15</v>
      </c>
      <c r="E5">
        <f>'Model - beras'!H34</f>
        <v>15</v>
      </c>
      <c r="F5">
        <f>'Model - beras'!I34</f>
        <v>15</v>
      </c>
      <c r="G5">
        <f>'Model - beras'!J34</f>
        <v>15</v>
      </c>
      <c r="H5">
        <f>'Model - beras'!K34</f>
        <v>15</v>
      </c>
      <c r="I5">
        <f>'Model - beras'!L34</f>
        <v>15</v>
      </c>
      <c r="J5">
        <f>'Model - beras'!M34</f>
        <v>15</v>
      </c>
      <c r="K5">
        <f>'Model - beras'!N34</f>
        <v>15</v>
      </c>
      <c r="L5">
        <f>'Model - beras'!O34</f>
        <v>15</v>
      </c>
      <c r="M5">
        <f>'Model - beras'!P34</f>
        <v>15</v>
      </c>
      <c r="N5">
        <f>'Model - beras'!Q34</f>
        <v>15</v>
      </c>
      <c r="O5">
        <f>'Model - beras'!R34</f>
        <v>15</v>
      </c>
      <c r="P5">
        <f>'Model - beras'!S34</f>
        <v>15</v>
      </c>
      <c r="Q5">
        <f>'Model - beras'!T34</f>
        <v>15</v>
      </c>
      <c r="R5">
        <f>'Model - beras'!U34</f>
        <v>15</v>
      </c>
      <c r="S5">
        <f>'Model - beras'!V34</f>
        <v>15</v>
      </c>
      <c r="T5">
        <f>'Model - beras'!W34</f>
        <v>15</v>
      </c>
      <c r="U5">
        <f>'Model - beras'!X34</f>
        <v>15</v>
      </c>
    </row>
    <row r="6" spans="1:21">
      <c r="A6" t="s">
        <v>15</v>
      </c>
      <c r="B6">
        <f>'Model - beras'!E122</f>
        <v>38</v>
      </c>
      <c r="C6">
        <f>'Model - beras'!F39</f>
        <v>38</v>
      </c>
      <c r="D6">
        <f>'Model - beras'!G39</f>
        <v>38</v>
      </c>
      <c r="E6">
        <f>'Model - beras'!H39</f>
        <v>38</v>
      </c>
      <c r="F6">
        <f>'Model - beras'!I39</f>
        <v>38</v>
      </c>
      <c r="G6">
        <f>'Model - beras'!J39</f>
        <v>38</v>
      </c>
      <c r="H6">
        <f>'Model - beras'!K39</f>
        <v>38</v>
      </c>
      <c r="I6">
        <f>'Model - beras'!L39</f>
        <v>38</v>
      </c>
      <c r="J6">
        <f>'Model - beras'!M39</f>
        <v>38</v>
      </c>
      <c r="K6">
        <f>'Model - beras'!N39</f>
        <v>38</v>
      </c>
      <c r="L6">
        <f>'Model - beras'!O39</f>
        <v>38</v>
      </c>
      <c r="M6">
        <f>'Model - beras'!P39</f>
        <v>38</v>
      </c>
      <c r="N6">
        <f>'Model - beras'!Q39</f>
        <v>38</v>
      </c>
      <c r="O6">
        <f>'Model - beras'!R39</f>
        <v>38</v>
      </c>
      <c r="P6">
        <f>'Model - beras'!S39</f>
        <v>38</v>
      </c>
      <c r="Q6">
        <f>'Model - beras'!T39</f>
        <v>38</v>
      </c>
      <c r="R6">
        <f>'Model - beras'!U39</f>
        <v>38</v>
      </c>
      <c r="S6">
        <f>'Model - beras'!V39</f>
        <v>38</v>
      </c>
      <c r="T6">
        <f>'Model - beras'!W39</f>
        <v>38</v>
      </c>
      <c r="U6">
        <f>'Model - beras'!X39</f>
        <v>38</v>
      </c>
    </row>
    <row r="7" spans="1:21">
      <c r="A7" t="s">
        <v>16</v>
      </c>
      <c r="B7">
        <f>'Model - beras'!E133</f>
        <v>23.449999999999996</v>
      </c>
      <c r="C7">
        <f>'Model - beras'!F49</f>
        <v>35</v>
      </c>
      <c r="D7">
        <f>'Model - beras'!G49</f>
        <v>35</v>
      </c>
      <c r="E7">
        <f>'Model - beras'!H49</f>
        <v>35</v>
      </c>
      <c r="F7">
        <f>'Model - beras'!I49</f>
        <v>35</v>
      </c>
      <c r="G7">
        <f>'Model - beras'!J49</f>
        <v>35</v>
      </c>
      <c r="H7">
        <f>'Model - beras'!K49</f>
        <v>35</v>
      </c>
      <c r="I7">
        <f>'Model - beras'!L49</f>
        <v>35</v>
      </c>
      <c r="J7">
        <f>'Model - beras'!M49</f>
        <v>35</v>
      </c>
      <c r="K7">
        <f>'Model - beras'!N49</f>
        <v>35</v>
      </c>
      <c r="L7">
        <f>'Model - beras'!O49</f>
        <v>35</v>
      </c>
      <c r="M7">
        <f>'Model - beras'!P49</f>
        <v>35</v>
      </c>
      <c r="N7">
        <f>'Model - beras'!Q49</f>
        <v>35</v>
      </c>
      <c r="O7">
        <f>'Model - beras'!R49</f>
        <v>35</v>
      </c>
      <c r="P7">
        <f>'Model - beras'!S49</f>
        <v>35</v>
      </c>
      <c r="Q7">
        <f>'Model - beras'!T49</f>
        <v>35</v>
      </c>
      <c r="R7">
        <f>'Model - beras'!U49</f>
        <v>35</v>
      </c>
      <c r="S7">
        <f>'Model - beras'!V49</f>
        <v>35</v>
      </c>
      <c r="T7">
        <f>'Model - beras'!W49</f>
        <v>35</v>
      </c>
      <c r="U7">
        <f>'Model - beras'!X49</f>
        <v>35</v>
      </c>
    </row>
    <row r="8" spans="1:21">
      <c r="A8" t="s">
        <v>17</v>
      </c>
      <c r="B8" s="36">
        <f>'Model - beras'!E138</f>
        <v>10</v>
      </c>
      <c r="C8">
        <f>'Model - beras'!F54</f>
        <v>10</v>
      </c>
      <c r="D8">
        <f>'Model - beras'!G54</f>
        <v>10</v>
      </c>
      <c r="E8">
        <f>'Model - beras'!H54</f>
        <v>10</v>
      </c>
      <c r="F8">
        <f>'Model - beras'!I54</f>
        <v>10</v>
      </c>
      <c r="G8">
        <f>'Model - beras'!J54</f>
        <v>10</v>
      </c>
      <c r="H8">
        <f>'Model - beras'!K54</f>
        <v>10</v>
      </c>
      <c r="I8">
        <f>'Model - beras'!L54</f>
        <v>10</v>
      </c>
      <c r="J8">
        <f>'Model - beras'!M54</f>
        <v>10</v>
      </c>
      <c r="K8">
        <f>'Model - beras'!N54</f>
        <v>10</v>
      </c>
      <c r="L8">
        <f>'Model - beras'!O54</f>
        <v>10</v>
      </c>
      <c r="M8">
        <f>'Model - beras'!P54</f>
        <v>10</v>
      </c>
      <c r="N8">
        <f>'Model - beras'!Q54</f>
        <v>10</v>
      </c>
      <c r="O8">
        <f>'Model - beras'!R54</f>
        <v>10</v>
      </c>
      <c r="P8">
        <f>'Model - beras'!S54</f>
        <v>10</v>
      </c>
      <c r="Q8">
        <f>'Model - beras'!T54</f>
        <v>10</v>
      </c>
      <c r="R8">
        <f>'Model - beras'!U54</f>
        <v>10</v>
      </c>
      <c r="S8">
        <f>'Model - beras'!V54</f>
        <v>10</v>
      </c>
      <c r="T8">
        <f>'Model - beras'!W54</f>
        <v>10</v>
      </c>
      <c r="U8">
        <f>'Model - beras'!X54</f>
        <v>10</v>
      </c>
    </row>
    <row r="9" spans="1:21">
      <c r="A9" t="s">
        <v>18</v>
      </c>
      <c r="B9">
        <f>'Model - beras'!E98</f>
        <v>32</v>
      </c>
      <c r="C9">
        <f>'Model - beras'!F15</f>
        <v>32</v>
      </c>
      <c r="D9">
        <f>'Model - beras'!G15</f>
        <v>32</v>
      </c>
      <c r="E9">
        <f>'Model - beras'!H15</f>
        <v>32</v>
      </c>
      <c r="F9">
        <f>'Model - beras'!I15</f>
        <v>32</v>
      </c>
      <c r="G9">
        <f>'Model - beras'!J15</f>
        <v>32</v>
      </c>
      <c r="H9">
        <f>'Model - beras'!K15</f>
        <v>32</v>
      </c>
      <c r="I9">
        <f>'Model - beras'!L15</f>
        <v>32</v>
      </c>
      <c r="J9">
        <f>'Model - beras'!M15</f>
        <v>32</v>
      </c>
      <c r="K9">
        <f>'Model - beras'!N15</f>
        <v>32</v>
      </c>
      <c r="L9">
        <f>'Model - beras'!O15</f>
        <v>32</v>
      </c>
      <c r="M9">
        <f>'Model - beras'!P15</f>
        <v>32</v>
      </c>
      <c r="N9">
        <f>'Model - beras'!Q15</f>
        <v>32</v>
      </c>
      <c r="O9">
        <f>'Model - beras'!R15</f>
        <v>32</v>
      </c>
      <c r="P9">
        <f>'Model - beras'!S15</f>
        <v>32</v>
      </c>
      <c r="Q9">
        <f>'Model - beras'!T15</f>
        <v>32</v>
      </c>
      <c r="R9">
        <f>'Model - beras'!U15</f>
        <v>32</v>
      </c>
      <c r="S9">
        <f>'Model - beras'!V15</f>
        <v>32</v>
      </c>
      <c r="T9">
        <f>'Model - beras'!W15</f>
        <v>32</v>
      </c>
      <c r="U9">
        <f>'Model - beras'!X15</f>
        <v>32</v>
      </c>
    </row>
    <row r="10" spans="1:21">
      <c r="A10" t="s">
        <v>19</v>
      </c>
      <c r="B10">
        <f>'Model - beras'!E103</f>
        <v>20</v>
      </c>
      <c r="C10">
        <f>'Model - beras'!F20</f>
        <v>20</v>
      </c>
      <c r="D10">
        <f>'Model - beras'!G20</f>
        <v>20</v>
      </c>
      <c r="E10">
        <f>'Model - beras'!H20</f>
        <v>20</v>
      </c>
      <c r="F10">
        <f>'Model - beras'!I20</f>
        <v>20</v>
      </c>
      <c r="G10">
        <f>'Model - beras'!J20</f>
        <v>20</v>
      </c>
      <c r="H10">
        <f>'Model - beras'!K20</f>
        <v>20</v>
      </c>
      <c r="I10">
        <f>'Model - beras'!L20</f>
        <v>20</v>
      </c>
      <c r="J10">
        <f>'Model - beras'!M20</f>
        <v>20</v>
      </c>
      <c r="K10">
        <f>'Model - beras'!N20</f>
        <v>20</v>
      </c>
      <c r="L10">
        <f>'Model - beras'!O20</f>
        <v>20</v>
      </c>
      <c r="M10">
        <f>'Model - beras'!P20</f>
        <v>20</v>
      </c>
      <c r="N10">
        <f>'Model - beras'!Q20</f>
        <v>20</v>
      </c>
      <c r="O10">
        <f>'Model - beras'!R20</f>
        <v>20</v>
      </c>
      <c r="P10">
        <f>'Model - beras'!S20</f>
        <v>20</v>
      </c>
      <c r="Q10">
        <f>'Model - beras'!T20</f>
        <v>20</v>
      </c>
      <c r="R10">
        <f>'Model - beras'!U20</f>
        <v>20</v>
      </c>
      <c r="S10">
        <f>'Model - beras'!V20</f>
        <v>20</v>
      </c>
      <c r="T10">
        <f>'Model - beras'!W20</f>
        <v>20</v>
      </c>
      <c r="U10">
        <f>'Model - beras'!X20</f>
        <v>20</v>
      </c>
    </row>
    <row r="11" spans="1:21">
      <c r="A11" t="s">
        <v>20</v>
      </c>
      <c r="B11">
        <f>'Model - beras'!E113</f>
        <v>65</v>
      </c>
      <c r="C11">
        <f>'Model - beras'!F30</f>
        <v>65</v>
      </c>
      <c r="D11">
        <f>'Model - beras'!G30</f>
        <v>65</v>
      </c>
      <c r="E11">
        <f>'Model - beras'!H30</f>
        <v>65</v>
      </c>
      <c r="F11">
        <f>'Model - beras'!I30</f>
        <v>65</v>
      </c>
      <c r="G11">
        <f>'Model - beras'!J30</f>
        <v>65</v>
      </c>
      <c r="H11">
        <f>'Model - beras'!K30</f>
        <v>65</v>
      </c>
      <c r="I11">
        <f>'Model - beras'!L30</f>
        <v>65</v>
      </c>
      <c r="J11">
        <f>'Model - beras'!M30</f>
        <v>65</v>
      </c>
      <c r="K11">
        <f>'Model - beras'!N30</f>
        <v>65</v>
      </c>
      <c r="L11">
        <f>'Model - beras'!O30</f>
        <v>65</v>
      </c>
      <c r="M11">
        <f>'Model - beras'!P30</f>
        <v>65</v>
      </c>
      <c r="N11">
        <f>'Model - beras'!Q30</f>
        <v>65</v>
      </c>
      <c r="O11">
        <f>'Model - beras'!R30</f>
        <v>65</v>
      </c>
      <c r="P11">
        <f>'Model - beras'!S30</f>
        <v>65</v>
      </c>
      <c r="Q11">
        <f>'Model - beras'!T30</f>
        <v>65</v>
      </c>
      <c r="R11">
        <f>'Model - beras'!U30</f>
        <v>65</v>
      </c>
      <c r="S11">
        <f>'Model - beras'!V30</f>
        <v>65</v>
      </c>
      <c r="T11">
        <f>'Model - beras'!W30</f>
        <v>65</v>
      </c>
      <c r="U11">
        <f>'Model - beras'!X30</f>
        <v>65</v>
      </c>
    </row>
    <row r="12" spans="1:21">
      <c r="A12" t="s">
        <v>21</v>
      </c>
      <c r="B12">
        <f>'Model - beras'!E118</f>
        <v>0</v>
      </c>
      <c r="C12">
        <f>'Model - beras'!F35</f>
        <v>0</v>
      </c>
      <c r="D12">
        <f>'Model - beras'!G35</f>
        <v>0</v>
      </c>
      <c r="E12">
        <f>'Model - beras'!H35</f>
        <v>0</v>
      </c>
      <c r="F12">
        <f>'Model - beras'!I35</f>
        <v>0</v>
      </c>
      <c r="G12">
        <f>'Model - beras'!J35</f>
        <v>0</v>
      </c>
      <c r="H12">
        <f>'Model - beras'!K35</f>
        <v>0</v>
      </c>
      <c r="I12">
        <f>'Model - beras'!L35</f>
        <v>0</v>
      </c>
      <c r="J12">
        <f>'Model - beras'!M35</f>
        <v>0</v>
      </c>
      <c r="K12">
        <f>'Model - beras'!N35</f>
        <v>0</v>
      </c>
      <c r="L12">
        <f>'Model - beras'!O35</f>
        <v>0</v>
      </c>
      <c r="M12">
        <f>'Model - beras'!P35</f>
        <v>0</v>
      </c>
      <c r="N12">
        <f>'Model - beras'!Q35</f>
        <v>0</v>
      </c>
      <c r="O12">
        <f>'Model - beras'!R35</f>
        <v>0</v>
      </c>
      <c r="P12">
        <f>'Model - beras'!S35</f>
        <v>0</v>
      </c>
      <c r="Q12">
        <f>'Model - beras'!T35</f>
        <v>0</v>
      </c>
      <c r="R12">
        <f>'Model - beras'!U35</f>
        <v>0</v>
      </c>
      <c r="S12">
        <f>'Model - beras'!V35</f>
        <v>0</v>
      </c>
      <c r="T12">
        <f>'Model - beras'!W35</f>
        <v>0</v>
      </c>
      <c r="U12">
        <f>'Model - beras'!X35</f>
        <v>0</v>
      </c>
    </row>
    <row r="13" spans="1:21">
      <c r="A13" t="s">
        <v>22</v>
      </c>
      <c r="B13">
        <f>'Model - beras'!E123</f>
        <v>0</v>
      </c>
      <c r="C13">
        <f>'Model - beras'!F40</f>
        <v>0</v>
      </c>
      <c r="D13">
        <f>'Model - beras'!G40</f>
        <v>0</v>
      </c>
      <c r="E13">
        <f>'Model - beras'!H40</f>
        <v>0</v>
      </c>
      <c r="F13">
        <f>'Model - beras'!I40</f>
        <v>0</v>
      </c>
      <c r="G13">
        <f>'Model - beras'!J40</f>
        <v>0</v>
      </c>
      <c r="H13">
        <f>'Model - beras'!K40</f>
        <v>0</v>
      </c>
      <c r="I13">
        <f>'Model - beras'!L40</f>
        <v>0</v>
      </c>
      <c r="J13">
        <f>'Model - beras'!M40</f>
        <v>0</v>
      </c>
      <c r="K13">
        <f>'Model - beras'!N40</f>
        <v>0</v>
      </c>
      <c r="L13">
        <f>'Model - beras'!O40</f>
        <v>0</v>
      </c>
      <c r="M13">
        <f>'Model - beras'!P40</f>
        <v>0</v>
      </c>
      <c r="N13">
        <f>'Model - beras'!Q40</f>
        <v>0</v>
      </c>
      <c r="O13">
        <f>'Model - beras'!R40</f>
        <v>0</v>
      </c>
      <c r="P13">
        <f>'Model - beras'!S40</f>
        <v>0</v>
      </c>
      <c r="Q13">
        <f>'Model - beras'!T40</f>
        <v>0</v>
      </c>
      <c r="R13">
        <f>'Model - beras'!U40</f>
        <v>0</v>
      </c>
      <c r="S13">
        <f>'Model - beras'!V40</f>
        <v>0</v>
      </c>
      <c r="T13">
        <f>'Model - beras'!W40</f>
        <v>0</v>
      </c>
      <c r="U13">
        <f>'Model - beras'!X40</f>
        <v>0</v>
      </c>
    </row>
    <row r="14" spans="1:21">
      <c r="A14" t="s">
        <v>23</v>
      </c>
      <c r="B14">
        <f>'Model - beras'!E134</f>
        <v>6.6999999999999993</v>
      </c>
      <c r="C14">
        <f>'Model - beras'!F50</f>
        <v>10</v>
      </c>
      <c r="D14">
        <f>'Model - beras'!G50</f>
        <v>10</v>
      </c>
      <c r="E14">
        <f>'Model - beras'!H50</f>
        <v>10</v>
      </c>
      <c r="F14">
        <f>'Model - beras'!I50</f>
        <v>10</v>
      </c>
      <c r="G14">
        <f>'Model - beras'!J50</f>
        <v>10</v>
      </c>
      <c r="H14">
        <f>'Model - beras'!K50</f>
        <v>10</v>
      </c>
      <c r="I14">
        <f>'Model - beras'!L50</f>
        <v>10</v>
      </c>
      <c r="J14">
        <f>'Model - beras'!M50</f>
        <v>10</v>
      </c>
      <c r="K14">
        <f>'Model - beras'!N50</f>
        <v>10</v>
      </c>
      <c r="L14">
        <f>'Model - beras'!O50</f>
        <v>10</v>
      </c>
      <c r="M14">
        <f>'Model - beras'!P50</f>
        <v>10</v>
      </c>
      <c r="N14">
        <f>'Model - beras'!Q50</f>
        <v>10</v>
      </c>
      <c r="O14">
        <f>'Model - beras'!R50</f>
        <v>10</v>
      </c>
      <c r="P14">
        <f>'Model - beras'!S50</f>
        <v>10</v>
      </c>
      <c r="Q14">
        <f>'Model - beras'!T50</f>
        <v>10</v>
      </c>
      <c r="R14">
        <f>'Model - beras'!U50</f>
        <v>10</v>
      </c>
      <c r="S14">
        <f>'Model - beras'!V50</f>
        <v>10</v>
      </c>
      <c r="T14">
        <f>'Model - beras'!W50</f>
        <v>10</v>
      </c>
      <c r="U14">
        <f>'Model - beras'!X50</f>
        <v>10</v>
      </c>
    </row>
    <row r="15" spans="1:21">
      <c r="A15" t="s">
        <v>24</v>
      </c>
      <c r="B15">
        <f>'Model - beras'!E139</f>
        <v>3</v>
      </c>
      <c r="C15">
        <f>'Model - beras'!F55</f>
        <v>3</v>
      </c>
      <c r="D15">
        <f>'Model - beras'!G55</f>
        <v>3</v>
      </c>
      <c r="E15">
        <f>'Model - beras'!H55</f>
        <v>3</v>
      </c>
      <c r="F15">
        <f>'Model - beras'!I55</f>
        <v>3</v>
      </c>
      <c r="G15">
        <f>'Model - beras'!J55</f>
        <v>3</v>
      </c>
      <c r="H15">
        <f>'Model - beras'!K55</f>
        <v>3</v>
      </c>
      <c r="I15">
        <f>'Model - beras'!L55</f>
        <v>3</v>
      </c>
      <c r="J15">
        <f>'Model - beras'!M55</f>
        <v>3</v>
      </c>
      <c r="K15">
        <f>'Model - beras'!N55</f>
        <v>3</v>
      </c>
      <c r="L15">
        <f>'Model - beras'!O55</f>
        <v>3</v>
      </c>
      <c r="M15">
        <f>'Model - beras'!P55</f>
        <v>3</v>
      </c>
      <c r="N15">
        <f>'Model - beras'!Q55</f>
        <v>3</v>
      </c>
      <c r="O15">
        <f>'Model - beras'!R55</f>
        <v>3</v>
      </c>
      <c r="P15">
        <f>'Model - beras'!S55</f>
        <v>3</v>
      </c>
      <c r="Q15">
        <f>'Model - beras'!T55</f>
        <v>3</v>
      </c>
      <c r="R15">
        <f>'Model - beras'!U55</f>
        <v>3</v>
      </c>
      <c r="S15">
        <f>'Model - beras'!V55</f>
        <v>3</v>
      </c>
      <c r="T15">
        <f>'Model - beras'!W55</f>
        <v>3</v>
      </c>
      <c r="U15">
        <f>'Model - beras'!X55</f>
        <v>3</v>
      </c>
    </row>
    <row r="16" spans="1:21">
      <c r="A16" t="s">
        <v>25</v>
      </c>
      <c r="B16">
        <f>'Model - beras'!E159</f>
        <v>300000</v>
      </c>
      <c r="C16">
        <f>'Model - beras'!F75</f>
        <v>300000</v>
      </c>
      <c r="D16">
        <f>'Model - beras'!G75</f>
        <v>300000</v>
      </c>
      <c r="E16">
        <f>'Model - beras'!H75</f>
        <v>300000</v>
      </c>
      <c r="F16">
        <f>'Model - beras'!I75</f>
        <v>300000</v>
      </c>
      <c r="G16">
        <f>'Model - beras'!J75</f>
        <v>300000</v>
      </c>
      <c r="H16">
        <f>'Model - beras'!K75</f>
        <v>300000</v>
      </c>
      <c r="I16">
        <f>'Model - beras'!L75</f>
        <v>300000</v>
      </c>
      <c r="J16">
        <f>'Model - beras'!M75</f>
        <v>300000</v>
      </c>
      <c r="K16">
        <f>'Model - beras'!N75</f>
        <v>300000</v>
      </c>
      <c r="L16">
        <f>'Model - beras'!O75</f>
        <v>300000</v>
      </c>
      <c r="M16">
        <f>'Model - beras'!P75</f>
        <v>300000</v>
      </c>
      <c r="N16">
        <f>'Model - beras'!Q75</f>
        <v>300000</v>
      </c>
      <c r="O16">
        <f>'Model - beras'!R75</f>
        <v>300000</v>
      </c>
      <c r="P16">
        <f>'Model - beras'!S75</f>
        <v>300000</v>
      </c>
      <c r="Q16">
        <f>'Model - beras'!T75</f>
        <v>300000</v>
      </c>
      <c r="R16">
        <f>'Model - beras'!U75</f>
        <v>300000</v>
      </c>
      <c r="S16">
        <f>'Model - beras'!V75</f>
        <v>300000</v>
      </c>
      <c r="T16">
        <f>'Model - beras'!W75</f>
        <v>300000</v>
      </c>
      <c r="U16">
        <f>'Model - beras'!X75</f>
        <v>300000</v>
      </c>
    </row>
    <row r="17" spans="1:21">
      <c r="A17" t="s">
        <v>26</v>
      </c>
      <c r="B17" s="36">
        <f>'Model - beras'!E152</f>
        <v>90000</v>
      </c>
      <c r="C17" s="36">
        <f>'Model - beras'!F68</f>
        <v>90000</v>
      </c>
      <c r="D17" s="36">
        <f>'Model - beras'!G68</f>
        <v>90000</v>
      </c>
      <c r="E17" s="36">
        <f>'Model - beras'!H68</f>
        <v>90000</v>
      </c>
      <c r="F17" s="36">
        <f>'Model - beras'!I68</f>
        <v>90000</v>
      </c>
      <c r="G17" s="36">
        <f>'Model - beras'!J68</f>
        <v>90000</v>
      </c>
      <c r="H17" s="36">
        <f>'Model - beras'!K68</f>
        <v>90000</v>
      </c>
      <c r="I17" s="36">
        <f>'Model - beras'!L68</f>
        <v>90000</v>
      </c>
      <c r="J17" s="36">
        <f>'Model - beras'!M68</f>
        <v>90000</v>
      </c>
      <c r="K17" s="36">
        <f>'Model - beras'!N68</f>
        <v>90000</v>
      </c>
      <c r="L17" s="36">
        <f>'Model - beras'!O68</f>
        <v>90000</v>
      </c>
      <c r="M17" s="36">
        <f>'Model - beras'!P68</f>
        <v>90000</v>
      </c>
      <c r="N17" s="36">
        <f>'Model - beras'!Q68</f>
        <v>90000</v>
      </c>
      <c r="O17" s="36">
        <f>'Model - beras'!R68</f>
        <v>90000</v>
      </c>
      <c r="P17" s="36">
        <f>'Model - beras'!S68</f>
        <v>90000</v>
      </c>
      <c r="Q17" s="36">
        <f>'Model - beras'!T68</f>
        <v>90000</v>
      </c>
      <c r="R17" s="36">
        <f>'Model - beras'!U68</f>
        <v>90000</v>
      </c>
      <c r="S17" s="36">
        <f>'Model - beras'!V68</f>
        <v>90000</v>
      </c>
      <c r="T17" s="36">
        <f>'Model - beras'!W68</f>
        <v>90000</v>
      </c>
      <c r="U17" s="36">
        <f>'Model - beras'!X68</f>
        <v>90000</v>
      </c>
    </row>
    <row r="18" spans="1:21">
      <c r="A18" t="s">
        <v>27</v>
      </c>
      <c r="B18" s="36">
        <f>'Model - beras'!E155</f>
        <v>350000</v>
      </c>
      <c r="C18" s="36">
        <f>'Model - beras'!F71</f>
        <v>350000</v>
      </c>
      <c r="D18" s="36">
        <f>'Model - beras'!G71</f>
        <v>350000</v>
      </c>
      <c r="E18" s="36">
        <f>'Model - beras'!H71</f>
        <v>350000</v>
      </c>
      <c r="F18" s="36">
        <f>'Model - beras'!I71</f>
        <v>350000</v>
      </c>
      <c r="G18" s="36">
        <f>'Model - beras'!J71</f>
        <v>350000</v>
      </c>
      <c r="H18" s="36">
        <f>'Model - beras'!K71</f>
        <v>350000</v>
      </c>
      <c r="I18" s="36">
        <f>'Model - beras'!L71</f>
        <v>350000</v>
      </c>
      <c r="J18" s="36">
        <f>'Model - beras'!M71</f>
        <v>350000</v>
      </c>
      <c r="K18" s="36">
        <f>'Model - beras'!N71</f>
        <v>350000</v>
      </c>
      <c r="L18" s="36">
        <f>'Model - beras'!O71</f>
        <v>350000</v>
      </c>
      <c r="M18" s="36">
        <f>'Model - beras'!P71</f>
        <v>350000</v>
      </c>
      <c r="N18" s="36">
        <f>'Model - beras'!Q71</f>
        <v>350000</v>
      </c>
      <c r="O18" s="36">
        <f>'Model - beras'!R71</f>
        <v>350000</v>
      </c>
      <c r="P18" s="36">
        <f>'Model - beras'!S71</f>
        <v>350000</v>
      </c>
      <c r="Q18" s="36">
        <f>'Model - beras'!T71</f>
        <v>350000</v>
      </c>
      <c r="R18" s="36">
        <f>'Model - beras'!U71</f>
        <v>350000</v>
      </c>
      <c r="S18" s="36">
        <f>'Model - beras'!V71</f>
        <v>350000</v>
      </c>
      <c r="T18" s="36">
        <f>'Model - beras'!W71</f>
        <v>350000</v>
      </c>
      <c r="U18" s="36">
        <f>'Model - beras'!X71</f>
        <v>350000</v>
      </c>
    </row>
    <row r="19" spans="1:21">
      <c r="A19" t="s">
        <v>46</v>
      </c>
      <c r="B19" s="35">
        <v>0</v>
      </c>
      <c r="C19" s="35">
        <v>0</v>
      </c>
      <c r="D19" s="35">
        <v>0</v>
      </c>
      <c r="E19" s="35">
        <v>0</v>
      </c>
      <c r="F19" s="35">
        <v>0</v>
      </c>
      <c r="G19" s="35">
        <v>0</v>
      </c>
      <c r="H19" s="35">
        <v>0</v>
      </c>
      <c r="I19" s="35">
        <v>0</v>
      </c>
      <c r="J19" s="35">
        <v>0</v>
      </c>
      <c r="K19" s="35">
        <v>0</v>
      </c>
      <c r="L19" s="35">
        <v>0</v>
      </c>
      <c r="M19" s="35">
        <v>0</v>
      </c>
      <c r="N19" s="35">
        <v>0</v>
      </c>
      <c r="O19" s="35">
        <v>0</v>
      </c>
      <c r="P19" s="35">
        <v>0</v>
      </c>
      <c r="Q19" s="35">
        <v>0</v>
      </c>
      <c r="R19" s="35">
        <v>0</v>
      </c>
      <c r="S19" s="35">
        <v>0</v>
      </c>
      <c r="T19" s="35">
        <v>0</v>
      </c>
      <c r="U19" s="35">
        <v>0</v>
      </c>
    </row>
    <row r="20" spans="1:21">
      <c r="A20" t="s">
        <v>47</v>
      </c>
      <c r="B20">
        <f>'Model - beras'!$C$164*(1-('Masukan - beras'!$C$109*'Model - beras'!E165))</f>
        <v>5192.4999999999991</v>
      </c>
      <c r="C20">
        <f>'Model - beras'!$C$164</f>
        <v>7750</v>
      </c>
      <c r="D20">
        <f>'Model - beras'!$C$164</f>
        <v>7750</v>
      </c>
      <c r="E20">
        <f>'Model - beras'!$C$164</f>
        <v>7750</v>
      </c>
      <c r="F20">
        <f>'Model - beras'!$C$164</f>
        <v>7750</v>
      </c>
      <c r="G20">
        <f>'Model - beras'!$C$164</f>
        <v>7750</v>
      </c>
      <c r="H20">
        <f>'Model - beras'!$C$164</f>
        <v>7750</v>
      </c>
      <c r="I20">
        <f>'Model - beras'!$C$164</f>
        <v>7750</v>
      </c>
      <c r="J20">
        <f>'Model - beras'!$C$164</f>
        <v>7750</v>
      </c>
      <c r="K20">
        <f>'Model - beras'!$C$164</f>
        <v>7750</v>
      </c>
      <c r="L20">
        <f>'Model - beras'!$C$164</f>
        <v>7750</v>
      </c>
      <c r="M20">
        <f>'Model - beras'!$C$164</f>
        <v>7750</v>
      </c>
      <c r="N20">
        <f>'Model - beras'!$C$164</f>
        <v>7750</v>
      </c>
      <c r="O20">
        <f>'Model - beras'!$C$164</f>
        <v>7750</v>
      </c>
      <c r="P20">
        <f>'Model - beras'!$C$164</f>
        <v>7750</v>
      </c>
      <c r="Q20">
        <f>'Model - beras'!$C$164</f>
        <v>7750</v>
      </c>
      <c r="R20">
        <f>'Model - beras'!$C$164</f>
        <v>7750</v>
      </c>
      <c r="S20">
        <f>'Model - beras'!$C$164</f>
        <v>7750</v>
      </c>
      <c r="T20">
        <f>'Model - beras'!$C$164</f>
        <v>7750</v>
      </c>
      <c r="U20">
        <f>'Model - beras'!$C$164</f>
        <v>7750</v>
      </c>
    </row>
    <row r="21" spans="1:21">
      <c r="A21" t="s">
        <v>48</v>
      </c>
      <c r="B21">
        <v>0</v>
      </c>
      <c r="C21">
        <v>0</v>
      </c>
      <c r="D21">
        <v>0</v>
      </c>
      <c r="E21">
        <v>0</v>
      </c>
      <c r="F21">
        <v>0</v>
      </c>
      <c r="G21">
        <v>0</v>
      </c>
      <c r="H21">
        <v>0</v>
      </c>
      <c r="I21">
        <v>0</v>
      </c>
      <c r="J21">
        <v>0</v>
      </c>
      <c r="K21">
        <v>0</v>
      </c>
      <c r="L21">
        <v>0</v>
      </c>
      <c r="M21">
        <v>0</v>
      </c>
      <c r="N21">
        <v>0</v>
      </c>
      <c r="O21">
        <v>0</v>
      </c>
      <c r="P21">
        <v>0</v>
      </c>
      <c r="Q21">
        <v>0</v>
      </c>
      <c r="R21">
        <v>0</v>
      </c>
      <c r="S21">
        <v>0</v>
      </c>
      <c r="T21">
        <v>0</v>
      </c>
      <c r="U21">
        <v>0</v>
      </c>
    </row>
    <row r="22" spans="1:21">
      <c r="A22" t="s">
        <v>49</v>
      </c>
      <c r="B22">
        <v>0</v>
      </c>
      <c r="C22">
        <v>0</v>
      </c>
      <c r="D22">
        <v>0</v>
      </c>
      <c r="E22">
        <v>0</v>
      </c>
      <c r="F22">
        <v>0</v>
      </c>
      <c r="G22">
        <v>0</v>
      </c>
      <c r="H22">
        <v>0</v>
      </c>
      <c r="I22">
        <v>0</v>
      </c>
      <c r="J22">
        <v>0</v>
      </c>
      <c r="K22">
        <v>0</v>
      </c>
      <c r="L22">
        <v>0</v>
      </c>
      <c r="M22">
        <v>0</v>
      </c>
      <c r="N22">
        <v>0</v>
      </c>
      <c r="O22">
        <v>0</v>
      </c>
      <c r="P22">
        <v>0</v>
      </c>
      <c r="Q22">
        <v>0</v>
      </c>
      <c r="R22">
        <v>0</v>
      </c>
      <c r="S22">
        <v>0</v>
      </c>
      <c r="T22">
        <v>0</v>
      </c>
      <c r="U22">
        <v>0</v>
      </c>
    </row>
    <row r="23" spans="1:21">
      <c r="A23" t="s">
        <v>51</v>
      </c>
      <c r="B23">
        <f>'Model - beras'!E162</f>
        <v>0</v>
      </c>
      <c r="C23">
        <v>0</v>
      </c>
      <c r="D23">
        <v>0</v>
      </c>
      <c r="E23">
        <v>0</v>
      </c>
      <c r="F23">
        <v>0</v>
      </c>
      <c r="G23">
        <v>0</v>
      </c>
      <c r="H23">
        <v>0</v>
      </c>
      <c r="I23">
        <v>0</v>
      </c>
      <c r="J23">
        <v>0</v>
      </c>
      <c r="K23">
        <v>0</v>
      </c>
      <c r="L23">
        <v>0</v>
      </c>
      <c r="M23">
        <v>0</v>
      </c>
      <c r="N23">
        <v>0</v>
      </c>
      <c r="O23">
        <v>0</v>
      </c>
      <c r="P23">
        <v>0</v>
      </c>
      <c r="Q23">
        <v>0</v>
      </c>
      <c r="R23">
        <v>0</v>
      </c>
      <c r="S23">
        <v>0</v>
      </c>
      <c r="T23">
        <v>0</v>
      </c>
      <c r="U23">
        <v>0</v>
      </c>
    </row>
    <row r="24" spans="1:21">
      <c r="A24" t="s">
        <v>50</v>
      </c>
      <c r="B24">
        <v>0</v>
      </c>
      <c r="C24">
        <v>0</v>
      </c>
      <c r="D24">
        <v>0</v>
      </c>
      <c r="E24">
        <v>0</v>
      </c>
      <c r="F24">
        <v>0</v>
      </c>
      <c r="G24">
        <v>0</v>
      </c>
      <c r="H24">
        <v>0</v>
      </c>
      <c r="I24">
        <v>0</v>
      </c>
      <c r="J24">
        <v>0</v>
      </c>
      <c r="K24">
        <v>0</v>
      </c>
      <c r="L24">
        <v>0</v>
      </c>
      <c r="M24">
        <v>0</v>
      </c>
      <c r="N24">
        <v>0</v>
      </c>
      <c r="O24">
        <v>0</v>
      </c>
      <c r="P24">
        <v>0</v>
      </c>
      <c r="Q24">
        <v>0</v>
      </c>
      <c r="R24">
        <v>0</v>
      </c>
      <c r="S24">
        <v>0</v>
      </c>
      <c r="T24">
        <v>0</v>
      </c>
      <c r="U24">
        <v>0</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5ADE-D91F-467D-BEDA-82B590EB30C7}">
  <sheetPr codeName="Sheet13"/>
  <dimension ref="A1:BK583"/>
  <sheetViews>
    <sheetView showGridLines="0" topLeftCell="A385" zoomScale="84" zoomScaleNormal="84" workbookViewId="0">
      <selection activeCell="Q392" sqref="Q392"/>
    </sheetView>
  </sheetViews>
  <sheetFormatPr defaultColWidth="0" defaultRowHeight="14.25" zeroHeight="1"/>
  <cols>
    <col min="1" max="1" width="9.140625" style="4" customWidth="1"/>
    <col min="2" max="2" width="29.7109375" style="4" customWidth="1"/>
    <col min="3" max="3" width="25.140625" style="4" customWidth="1"/>
    <col min="4" max="7" width="17.42578125" style="4" customWidth="1"/>
    <col min="8" max="8" width="16" style="4" customWidth="1"/>
    <col min="9" max="12" width="17.42578125" style="4" customWidth="1"/>
    <col min="13" max="61" width="9.140625" style="4" customWidth="1"/>
    <col min="62" max="16384" width="9.140625" style="4" hidden="1"/>
  </cols>
  <sheetData>
    <row r="1" spans="2:10"/>
    <row r="2" spans="2:10" s="3" customFormat="1" ht="18">
      <c r="B2" s="5" t="s">
        <v>777</v>
      </c>
    </row>
    <row r="3" spans="2:10">
      <c r="B3" s="88"/>
    </row>
    <row r="4" spans="2:10">
      <c r="B4" s="88" t="s">
        <v>778</v>
      </c>
    </row>
    <row r="5" spans="2:10">
      <c r="B5" s="88"/>
    </row>
    <row r="6" spans="2:10" s="3" customFormat="1" ht="18">
      <c r="B6" s="5" t="s">
        <v>779</v>
      </c>
    </row>
    <row r="7" spans="2:10">
      <c r="B7" s="88"/>
    </row>
    <row r="8" spans="2:10" s="3" customFormat="1" ht="18">
      <c r="B8" s="5" t="s">
        <v>780</v>
      </c>
    </row>
    <row r="9" spans="2:10">
      <c r="B9" s="88"/>
    </row>
    <row r="10" spans="2:10"/>
    <row r="11" spans="2:10" ht="15">
      <c r="B11" s="6" t="s">
        <v>162</v>
      </c>
      <c r="C11" s="14" t="str">
        <f>Dasbor!C13</f>
        <v>Datar</v>
      </c>
    </row>
    <row r="12" spans="2:10"/>
    <row r="13" spans="2:10"/>
    <row r="14" spans="2:10" ht="15">
      <c r="B14" s="6" t="s">
        <v>243</v>
      </c>
      <c r="C14" s="6" t="s">
        <v>167</v>
      </c>
      <c r="D14" s="6" t="s">
        <v>353</v>
      </c>
      <c r="E14" s="6" t="s">
        <v>354</v>
      </c>
      <c r="F14" s="6" t="s">
        <v>355</v>
      </c>
      <c r="H14" s="6" t="s">
        <v>62</v>
      </c>
    </row>
    <row r="15" spans="2:10" ht="28.5">
      <c r="B15" s="45" t="s">
        <v>242</v>
      </c>
      <c r="C15" s="29">
        <f>IF($C$11=Daftar!$H$6,D15,IF($C$11=Daftar!$H$7,E15,F15))</f>
        <v>2381</v>
      </c>
      <c r="D15" s="32">
        <v>2381</v>
      </c>
      <c r="E15" s="16">
        <v>2381</v>
      </c>
      <c r="F15" s="16">
        <v>2142</v>
      </c>
      <c r="H15" s="22" t="s">
        <v>5</v>
      </c>
      <c r="J15" s="88" t="s">
        <v>784</v>
      </c>
    </row>
    <row r="16" spans="2:10">
      <c r="B16" s="45" t="s">
        <v>241</v>
      </c>
      <c r="C16" s="29">
        <f>C15*Dasbor!C12</f>
        <v>2381</v>
      </c>
      <c r="H16" s="22" t="s">
        <v>5</v>
      </c>
      <c r="J16" s="88" t="s">
        <v>785</v>
      </c>
    </row>
    <row r="17" spans="2:10">
      <c r="B17" s="14" t="s">
        <v>240</v>
      </c>
      <c r="C17" s="29">
        <f>Dasbor!C55</f>
        <v>0</v>
      </c>
      <c r="D17" s="82">
        <f>C17/$C$16</f>
        <v>0</v>
      </c>
      <c r="H17" s="22" t="s">
        <v>5</v>
      </c>
      <c r="J17" s="217" t="s">
        <v>783</v>
      </c>
    </row>
    <row r="18" spans="2:10">
      <c r="B18" s="14" t="s">
        <v>239</v>
      </c>
      <c r="C18" s="29">
        <f>Dasbor!C62</f>
        <v>0</v>
      </c>
      <c r="D18" s="80">
        <f t="shared" ref="D18:D21" si="0">C18/$C$16</f>
        <v>0</v>
      </c>
      <c r="H18" s="22" t="s">
        <v>5</v>
      </c>
      <c r="J18" s="217" t="s">
        <v>783</v>
      </c>
    </row>
    <row r="19" spans="2:10">
      <c r="B19" s="14" t="s">
        <v>836</v>
      </c>
      <c r="C19" s="29">
        <f>Dasbor!C74</f>
        <v>0</v>
      </c>
      <c r="D19" s="82">
        <f>C19/$C$16</f>
        <v>0</v>
      </c>
      <c r="H19" s="22" t="s">
        <v>5</v>
      </c>
      <c r="J19" s="217" t="s">
        <v>783</v>
      </c>
    </row>
    <row r="20" spans="2:10">
      <c r="B20" s="14" t="s">
        <v>250</v>
      </c>
      <c r="C20" s="29">
        <f>Dasbor!C66</f>
        <v>0</v>
      </c>
      <c r="D20" s="82">
        <f t="shared" si="0"/>
        <v>0</v>
      </c>
      <c r="H20" s="22" t="s">
        <v>5</v>
      </c>
      <c r="J20" s="217" t="s">
        <v>783</v>
      </c>
    </row>
    <row r="21" spans="2:10">
      <c r="B21" s="14" t="s">
        <v>238</v>
      </c>
      <c r="C21" s="29">
        <f>Dasbor!C70</f>
        <v>0</v>
      </c>
      <c r="D21" s="80">
        <f t="shared" si="0"/>
        <v>0</v>
      </c>
      <c r="H21" s="22" t="s">
        <v>5</v>
      </c>
      <c r="J21" s="217" t="s">
        <v>783</v>
      </c>
    </row>
    <row r="22" spans="2:10" ht="28.5">
      <c r="B22" s="45" t="s">
        <v>237</v>
      </c>
      <c r="C22" s="29">
        <f>IF(($C$16-SUM($C$17:$C$21))/$C$16*(IF(Dasbor!C49=Daftar!K6,1,0))&lt;0, 0.1,0)</f>
        <v>0</v>
      </c>
      <c r="D22" s="82">
        <f>C22</f>
        <v>0</v>
      </c>
      <c r="H22" s="4" t="s">
        <v>8</v>
      </c>
      <c r="J22" s="88" t="s">
        <v>786</v>
      </c>
    </row>
    <row r="23" spans="2:10">
      <c r="J23" s="88"/>
    </row>
    <row r="24" spans="2:10" ht="15">
      <c r="B24" s="6" t="s">
        <v>55</v>
      </c>
      <c r="C24" s="6" t="s">
        <v>167</v>
      </c>
      <c r="D24" s="6"/>
      <c r="E24" s="6"/>
      <c r="F24" s="6"/>
      <c r="G24" s="6"/>
      <c r="H24" s="43" t="s">
        <v>62</v>
      </c>
      <c r="I24" s="6"/>
      <c r="J24" s="88"/>
    </row>
    <row r="25" spans="2:10">
      <c r="B25" s="14" t="s">
        <v>52</v>
      </c>
      <c r="C25" s="15">
        <f>Dasbor!C14</f>
        <v>60000</v>
      </c>
      <c r="H25" s="22" t="s">
        <v>135</v>
      </c>
      <c r="I25" s="22"/>
      <c r="J25" s="4" t="s">
        <v>168</v>
      </c>
    </row>
    <row r="26" spans="2:10">
      <c r="B26" s="14" t="s">
        <v>53</v>
      </c>
      <c r="C26" s="15">
        <f>Dasbor!C14</f>
        <v>60000</v>
      </c>
      <c r="H26" s="22" t="s">
        <v>135</v>
      </c>
      <c r="I26" s="22"/>
      <c r="J26" s="4" t="s">
        <v>95</v>
      </c>
    </row>
    <row r="27" spans="2:10">
      <c r="I27" s="22"/>
    </row>
    <row r="28" spans="2:10" s="3" customFormat="1" ht="18">
      <c r="B28" s="5" t="s">
        <v>782</v>
      </c>
    </row>
    <row r="29" spans="2:10"/>
    <row r="30" spans="2:10" ht="15">
      <c r="B30" s="6" t="s">
        <v>93</v>
      </c>
      <c r="C30" s="6" t="s">
        <v>167</v>
      </c>
      <c r="D30" s="6" t="s">
        <v>353</v>
      </c>
      <c r="E30" s="6" t="s">
        <v>354</v>
      </c>
      <c r="F30" s="6" t="s">
        <v>355</v>
      </c>
      <c r="H30" s="43" t="s">
        <v>62</v>
      </c>
    </row>
    <row r="31" spans="2:10">
      <c r="B31" s="14" t="s">
        <v>66</v>
      </c>
      <c r="C31" s="14">
        <f>IF($C$11=Daftar!$H$6,D31,IF($C$11=Daftar!$H$7,E31,F31))</f>
        <v>251275</v>
      </c>
      <c r="D31" s="16">
        <v>251275</v>
      </c>
      <c r="E31" s="16">
        <v>251275</v>
      </c>
      <c r="F31" s="16">
        <v>448674</v>
      </c>
      <c r="H31" s="22" t="s">
        <v>1</v>
      </c>
      <c r="J31" s="4" t="s">
        <v>103</v>
      </c>
    </row>
    <row r="32" spans="2:10">
      <c r="B32" s="14" t="s">
        <v>67</v>
      </c>
      <c r="C32" s="14">
        <f>IF($C$11=Daftar!$H$6,D32,IF($C$11=Daftar!$H$7,E32,F32))</f>
        <v>333</v>
      </c>
      <c r="D32" s="16">
        <v>333</v>
      </c>
      <c r="E32" s="16">
        <v>333</v>
      </c>
      <c r="F32" s="16">
        <v>105</v>
      </c>
      <c r="H32" s="22" t="s">
        <v>84</v>
      </c>
      <c r="J32" s="4" t="s">
        <v>102</v>
      </c>
    </row>
    <row r="33" spans="2:10">
      <c r="B33" s="14" t="s">
        <v>123</v>
      </c>
      <c r="C33" s="14">
        <f>IF($C$11=Daftar!$H$6,D33,IF($C$11=Daftar!$H$7,E33,F33))</f>
        <v>2000</v>
      </c>
      <c r="D33" s="16">
        <v>2000</v>
      </c>
      <c r="E33" s="16">
        <v>2000</v>
      </c>
      <c r="F33" s="16">
        <v>2000</v>
      </c>
      <c r="H33" s="22" t="s">
        <v>83</v>
      </c>
      <c r="J33" s="4" t="s">
        <v>101</v>
      </c>
    </row>
    <row r="34" spans="2:10">
      <c r="H34" s="22"/>
    </row>
    <row r="35" spans="2:10" ht="15">
      <c r="B35" s="6" t="s">
        <v>70</v>
      </c>
      <c r="C35" s="6" t="s">
        <v>167</v>
      </c>
      <c r="D35" s="6" t="s">
        <v>353</v>
      </c>
      <c r="E35" s="6" t="s">
        <v>354</v>
      </c>
      <c r="F35" s="6" t="s">
        <v>355</v>
      </c>
      <c r="H35" s="43" t="s">
        <v>62</v>
      </c>
    </row>
    <row r="36" spans="2:10">
      <c r="B36" s="14" t="s">
        <v>66</v>
      </c>
      <c r="C36" s="14">
        <f>IF($C$11=Daftar!$H$6,D36,IF($C$11=Daftar!$H$7,E36,F36))</f>
        <v>251275</v>
      </c>
      <c r="D36" s="16">
        <v>251275</v>
      </c>
      <c r="E36" s="16">
        <v>251275</v>
      </c>
      <c r="F36" s="16">
        <v>448674</v>
      </c>
      <c r="H36" s="22" t="s">
        <v>1</v>
      </c>
      <c r="J36" s="4" t="s">
        <v>103</v>
      </c>
    </row>
    <row r="37" spans="2:10">
      <c r="B37" s="14" t="s">
        <v>67</v>
      </c>
      <c r="C37" s="29">
        <f>IF($C$11=Daftar!$H$6,D37,IF($C$11=Daftar!$H$7,E37,F37))</f>
        <v>0</v>
      </c>
      <c r="D37" s="16">
        <v>0</v>
      </c>
      <c r="E37" s="16">
        <v>0</v>
      </c>
      <c r="F37" s="16">
        <v>0</v>
      </c>
      <c r="H37" s="22" t="s">
        <v>84</v>
      </c>
      <c r="J37" s="4" t="s">
        <v>102</v>
      </c>
    </row>
    <row r="38" spans="2:10">
      <c r="B38" s="14" t="s">
        <v>123</v>
      </c>
      <c r="C38" s="29">
        <f>IF($C$11=Daftar!$H$6,D38,IF($C$11=Daftar!$H$7,E38,F38))</f>
        <v>2000</v>
      </c>
      <c r="D38" s="16">
        <v>2000</v>
      </c>
      <c r="E38" s="16">
        <v>2000</v>
      </c>
      <c r="F38" s="16">
        <v>2000</v>
      </c>
      <c r="H38" s="22" t="s">
        <v>83</v>
      </c>
      <c r="J38" s="4" t="s">
        <v>101</v>
      </c>
    </row>
    <row r="39" spans="2:10">
      <c r="H39" s="22"/>
    </row>
    <row r="40" spans="2:10" ht="15">
      <c r="B40" s="6" t="s">
        <v>835</v>
      </c>
      <c r="C40" s="6" t="s">
        <v>167</v>
      </c>
      <c r="D40" s="6" t="s">
        <v>353</v>
      </c>
      <c r="E40" s="6" t="s">
        <v>354</v>
      </c>
      <c r="F40" s="6" t="s">
        <v>355</v>
      </c>
      <c r="H40" s="43" t="s">
        <v>62</v>
      </c>
    </row>
    <row r="41" spans="2:10">
      <c r="B41" s="14" t="s">
        <v>66</v>
      </c>
      <c r="C41" s="14">
        <f>IF($C$11=Daftar!$H$6,D41,IF($C$11=Daftar!$H$7,E41,F41))</f>
        <v>1200000</v>
      </c>
      <c r="D41" s="16">
        <v>1200000</v>
      </c>
      <c r="E41" s="16">
        <v>1200000</v>
      </c>
      <c r="F41" s="16">
        <v>1200000</v>
      </c>
      <c r="H41" s="22" t="s">
        <v>1</v>
      </c>
      <c r="J41" s="4" t="s">
        <v>870</v>
      </c>
    </row>
    <row r="42" spans="2:10">
      <c r="B42" s="14" t="s">
        <v>67</v>
      </c>
      <c r="C42" s="14">
        <f>IF($C$11=Daftar!$H$6,D42,IF($C$11=Daftar!$H$7,E42,F42))</f>
        <v>333</v>
      </c>
      <c r="D42" s="16">
        <v>333</v>
      </c>
      <c r="E42" s="16">
        <v>333</v>
      </c>
      <c r="F42" s="16">
        <v>105</v>
      </c>
      <c r="H42" s="22" t="s">
        <v>84</v>
      </c>
      <c r="J42" s="4" t="s">
        <v>869</v>
      </c>
    </row>
    <row r="43" spans="2:10">
      <c r="B43" s="14" t="s">
        <v>123</v>
      </c>
      <c r="C43" s="29">
        <f>IF($C$11=Daftar!$H$6,D43,IF($C$11=Daftar!$H$7,E43,F43))</f>
        <v>50000</v>
      </c>
      <c r="D43" s="16">
        <v>50000</v>
      </c>
      <c r="E43" s="16">
        <v>50000</v>
      </c>
      <c r="F43" s="16">
        <v>50000</v>
      </c>
      <c r="H43" s="22" t="s">
        <v>83</v>
      </c>
      <c r="J43" s="4" t="s">
        <v>870</v>
      </c>
    </row>
    <row r="44" spans="2:10">
      <c r="H44" s="22"/>
    </row>
    <row r="45" spans="2:10" ht="15">
      <c r="B45" s="6" t="s">
        <v>369</v>
      </c>
      <c r="C45" s="6" t="s">
        <v>167</v>
      </c>
      <c r="D45" s="6" t="s">
        <v>353</v>
      </c>
      <c r="E45" s="6" t="s">
        <v>354</v>
      </c>
      <c r="F45" s="6" t="s">
        <v>355</v>
      </c>
      <c r="H45" s="43" t="s">
        <v>62</v>
      </c>
      <c r="I45" s="43"/>
    </row>
    <row r="46" spans="2:10">
      <c r="B46" s="14" t="s">
        <v>66</v>
      </c>
      <c r="C46" s="14">
        <f>IF($C$11=Daftar!$H$6,$D46,IF($C$11=Daftar!$H$7,$E46,$F46))</f>
        <v>1700000</v>
      </c>
      <c r="D46" s="16">
        <v>1700000</v>
      </c>
      <c r="E46" s="16">
        <v>1500000</v>
      </c>
      <c r="F46" s="16">
        <v>950000</v>
      </c>
      <c r="H46" s="22" t="s">
        <v>1</v>
      </c>
      <c r="I46" s="22"/>
      <c r="J46" s="4" t="s">
        <v>169</v>
      </c>
    </row>
    <row r="47" spans="2:10">
      <c r="B47" s="14" t="s">
        <v>67</v>
      </c>
      <c r="C47" s="14">
        <f>IF($C$11=Daftar!$H$6,$D47,IF($C$11=Daftar!$H$7,$E47,$F47))</f>
        <v>1800000</v>
      </c>
      <c r="D47" s="16">
        <v>1800000</v>
      </c>
      <c r="E47" s="16">
        <v>3500000</v>
      </c>
      <c r="F47" s="16">
        <v>2000000</v>
      </c>
      <c r="H47" s="22" t="s">
        <v>1</v>
      </c>
      <c r="I47" s="22"/>
      <c r="J47" s="4" t="s">
        <v>169</v>
      </c>
    </row>
    <row r="48" spans="2:10">
      <c r="B48" s="14" t="s">
        <v>222</v>
      </c>
      <c r="C48" s="29">
        <f>IF($C$11=Daftar!$H$6,$D48,IF($C$11=Daftar!$H$7,$E48,$F48))</f>
        <v>50000</v>
      </c>
      <c r="D48" s="16">
        <v>50000</v>
      </c>
      <c r="E48" s="16">
        <v>50000</v>
      </c>
      <c r="F48" s="16">
        <v>50000</v>
      </c>
      <c r="H48" s="22" t="s">
        <v>1</v>
      </c>
      <c r="I48" s="22"/>
      <c r="J48" s="4" t="s">
        <v>211</v>
      </c>
    </row>
    <row r="49" spans="2:10">
      <c r="H49" s="22"/>
    </row>
    <row r="50" spans="2:10" s="3" customFormat="1" ht="18">
      <c r="B50" s="5" t="s">
        <v>251</v>
      </c>
    </row>
    <row r="51" spans="2:10">
      <c r="H51" s="22"/>
    </row>
    <row r="52" spans="2:10" ht="15">
      <c r="B52" s="6" t="s">
        <v>165</v>
      </c>
      <c r="H52" s="22"/>
    </row>
    <row r="53" spans="2:10" ht="30">
      <c r="B53" s="61" t="s">
        <v>71</v>
      </c>
      <c r="C53" s="6" t="s">
        <v>167</v>
      </c>
      <c r="D53" s="6" t="s">
        <v>353</v>
      </c>
      <c r="E53" s="6" t="s">
        <v>354</v>
      </c>
      <c r="F53" s="6" t="s">
        <v>355</v>
      </c>
      <c r="H53" s="43" t="s">
        <v>62</v>
      </c>
    </row>
    <row r="54" spans="2:10">
      <c r="B54" s="14" t="s">
        <v>170</v>
      </c>
      <c r="C54" s="14">
        <f>IF($C$11=Daftar!$H$6,D54,IF($C$11=Daftar!$H$7,E54,F54))</f>
        <v>0</v>
      </c>
      <c r="D54" s="16">
        <v>0</v>
      </c>
      <c r="E54" s="16">
        <v>0</v>
      </c>
      <c r="F54" s="16">
        <v>0</v>
      </c>
      <c r="H54" s="22" t="s">
        <v>82</v>
      </c>
      <c r="J54" s="4" t="s">
        <v>787</v>
      </c>
    </row>
    <row r="55" spans="2:10">
      <c r="B55" s="14" t="s">
        <v>73</v>
      </c>
      <c r="C55" s="14">
        <f>IF($C$11=Daftar!$H$6,D55,IF($C$11=Daftar!$H$7,E55,F55))</f>
        <v>1.4165000000000001E-2</v>
      </c>
      <c r="D55" s="16">
        <f>0.02833/2</f>
        <v>1.4165000000000001E-2</v>
      </c>
      <c r="E55" s="16">
        <f>0.02833/2</f>
        <v>1.4165000000000001E-2</v>
      </c>
      <c r="F55" s="16">
        <f>0.02833/2</f>
        <v>1.4165000000000001E-2</v>
      </c>
      <c r="H55" s="22" t="s">
        <v>79</v>
      </c>
      <c r="J55" s="4" t="s">
        <v>65</v>
      </c>
    </row>
    <row r="56" spans="2:10">
      <c r="B56" s="14" t="s">
        <v>126</v>
      </c>
      <c r="C56" s="14">
        <f>IF($C$11=Daftar!$H$6,D56,IF($C$11=Daftar!$H$7,E56,F56))</f>
        <v>30</v>
      </c>
      <c r="D56" s="16">
        <v>30</v>
      </c>
      <c r="E56" s="16">
        <v>30</v>
      </c>
      <c r="F56" s="16">
        <v>23</v>
      </c>
      <c r="H56" s="22" t="s">
        <v>82</v>
      </c>
      <c r="J56" s="4" t="s">
        <v>65</v>
      </c>
    </row>
    <row r="57" spans="2:10">
      <c r="B57" s="14" t="s">
        <v>66</v>
      </c>
      <c r="C57" s="14">
        <f>IF($C$11=Daftar!$H$6,D57,IF($C$11=Daftar!$H$7,E57,F57))</f>
        <v>8</v>
      </c>
      <c r="D57" s="16">
        <v>8</v>
      </c>
      <c r="E57" s="16">
        <v>8</v>
      </c>
      <c r="F57" s="16">
        <v>10</v>
      </c>
      <c r="H57" s="22" t="s">
        <v>82</v>
      </c>
      <c r="J57" s="4" t="s">
        <v>65</v>
      </c>
    </row>
    <row r="58" spans="2:10">
      <c r="B58" s="14" t="s">
        <v>67</v>
      </c>
      <c r="C58" s="14">
        <f>IF($C$11=Daftar!$H$6,D58,IF($C$11=Daftar!$H$7,E58,F58))</f>
        <v>7.1</v>
      </c>
      <c r="D58" s="16">
        <v>7.1</v>
      </c>
      <c r="E58" s="16">
        <v>7.1</v>
      </c>
      <c r="F58" s="16">
        <v>7.1</v>
      </c>
      <c r="H58" s="22" t="s">
        <v>82</v>
      </c>
      <c r="J58" s="4" t="s">
        <v>65</v>
      </c>
    </row>
    <row r="59" spans="2:10">
      <c r="B59" s="14" t="s">
        <v>75</v>
      </c>
      <c r="C59" s="14">
        <f>IF($C$11=Daftar!$H$6,D59,IF($C$11=Daftar!$H$7,E59,F59))</f>
        <v>4.7619000000000002E-2</v>
      </c>
      <c r="D59" s="16">
        <v>4.7619000000000002E-2</v>
      </c>
      <c r="E59" s="16">
        <v>4.7619000000000002E-2</v>
      </c>
      <c r="F59" s="16">
        <v>2.6700000000000002E-2</v>
      </c>
      <c r="H59" s="22" t="s">
        <v>81</v>
      </c>
      <c r="J59" s="4" t="s">
        <v>65</v>
      </c>
    </row>
    <row r="60" spans="2:10">
      <c r="B60" s="14" t="s">
        <v>76</v>
      </c>
      <c r="C60" s="14">
        <f>IF($C$11=Daftar!$H$6,D60,IF($C$11=Daftar!$H$7,E60,F60))</f>
        <v>2.5400000000000002E-3</v>
      </c>
      <c r="D60" s="16">
        <v>2.5400000000000002E-3</v>
      </c>
      <c r="E60" s="16">
        <v>2.5400000000000002E-3</v>
      </c>
      <c r="F60" s="16">
        <v>2.5400000000000002E-3</v>
      </c>
      <c r="H60" s="22" t="s">
        <v>81</v>
      </c>
      <c r="J60" s="4" t="s">
        <v>65</v>
      </c>
    </row>
    <row r="61" spans="2:10">
      <c r="H61" s="22"/>
    </row>
    <row r="62" spans="2:10" ht="30">
      <c r="B62" s="61" t="s">
        <v>72</v>
      </c>
      <c r="C62" s="34" t="s">
        <v>167</v>
      </c>
      <c r="D62" s="6" t="s">
        <v>353</v>
      </c>
      <c r="E62" s="6" t="s">
        <v>354</v>
      </c>
      <c r="F62" s="6" t="s">
        <v>355</v>
      </c>
      <c r="H62" s="43" t="s">
        <v>62</v>
      </c>
    </row>
    <row r="63" spans="2:10">
      <c r="B63" s="14" t="s">
        <v>170</v>
      </c>
      <c r="C63" s="14">
        <f>IF($C$11=Daftar!$H$6,D63,IF($C$11=Daftar!$H$7,E63,F63))</f>
        <v>0</v>
      </c>
      <c r="D63" s="16">
        <v>0</v>
      </c>
      <c r="E63" s="16">
        <v>0</v>
      </c>
      <c r="F63" s="16">
        <v>0</v>
      </c>
      <c r="H63" s="22" t="s">
        <v>82</v>
      </c>
      <c r="J63" s="4" t="s">
        <v>787</v>
      </c>
    </row>
    <row r="64" spans="2:10">
      <c r="B64" s="14" t="s">
        <v>73</v>
      </c>
      <c r="C64" s="14">
        <f>IF($C$11=Daftar!$H$6,D64,IF($C$11=Daftar!$H$7,E64,F64))</f>
        <v>1.4165000000000001E-2</v>
      </c>
      <c r="D64" s="16">
        <f>0.02833/2</f>
        <v>1.4165000000000001E-2</v>
      </c>
      <c r="E64" s="16">
        <f>0.02833/2</f>
        <v>1.4165000000000001E-2</v>
      </c>
      <c r="F64" s="16">
        <f>0.02833/2</f>
        <v>1.4165000000000001E-2</v>
      </c>
      <c r="H64" s="22" t="s">
        <v>79</v>
      </c>
      <c r="J64" s="4" t="s">
        <v>65</v>
      </c>
    </row>
    <row r="65" spans="2:10">
      <c r="B65" s="14" t="s">
        <v>126</v>
      </c>
      <c r="C65" s="29">
        <f>IF($C$11=Daftar!$H$6,D65,IF($C$11=Daftar!$H$7,E65,F65))</f>
        <v>5</v>
      </c>
      <c r="D65" s="16">
        <v>5</v>
      </c>
      <c r="E65" s="16">
        <v>5</v>
      </c>
      <c r="F65" s="16">
        <v>0</v>
      </c>
      <c r="H65" s="22" t="s">
        <v>82</v>
      </c>
      <c r="J65" s="4" t="s">
        <v>65</v>
      </c>
    </row>
    <row r="66" spans="2:10">
      <c r="B66" s="14" t="s">
        <v>66</v>
      </c>
      <c r="C66" s="14">
        <f>IF($C$11=Daftar!$H$6,D66,IF($C$11=Daftar!$H$7,E66,F66))</f>
        <v>2.5</v>
      </c>
      <c r="D66" s="16">
        <v>2.5</v>
      </c>
      <c r="E66" s="16">
        <v>2.5</v>
      </c>
      <c r="F66" s="16">
        <v>3</v>
      </c>
      <c r="H66" s="22" t="s">
        <v>82</v>
      </c>
      <c r="J66" s="4" t="s">
        <v>65</v>
      </c>
    </row>
    <row r="67" spans="2:10">
      <c r="B67" s="14" t="s">
        <v>67</v>
      </c>
      <c r="C67" s="14">
        <f>IF($C$11=Daftar!$H$6,D67,IF($C$11=Daftar!$H$7,E67,F67))</f>
        <v>0</v>
      </c>
      <c r="D67" s="16">
        <v>0</v>
      </c>
      <c r="E67" s="16">
        <v>0</v>
      </c>
      <c r="F67" s="16">
        <v>0</v>
      </c>
      <c r="H67" s="22" t="s">
        <v>82</v>
      </c>
      <c r="J67" s="4" t="s">
        <v>65</v>
      </c>
    </row>
    <row r="68" spans="2:10">
      <c r="B68" s="14" t="s">
        <v>75</v>
      </c>
      <c r="C68" s="14">
        <f>IF($C$11=Daftar!$H$6,D68,IF($C$11=Daftar!$H$7,E68,F68))</f>
        <v>0</v>
      </c>
      <c r="D68" s="16">
        <v>0</v>
      </c>
      <c r="E68" s="16">
        <v>0</v>
      </c>
      <c r="F68" s="16">
        <v>2.6700000000000002E-2</v>
      </c>
      <c r="H68" s="22" t="s">
        <v>81</v>
      </c>
      <c r="J68" s="4" t="s">
        <v>65</v>
      </c>
    </row>
    <row r="69" spans="2:10">
      <c r="B69" s="14" t="s">
        <v>76</v>
      </c>
      <c r="C69" s="14">
        <f>IF($C$11=Daftar!$H$6,D69,IF($C$11=Daftar!$H$7,E69,F69))</f>
        <v>0</v>
      </c>
      <c r="D69" s="16">
        <v>0</v>
      </c>
      <c r="E69" s="16">
        <v>0</v>
      </c>
      <c r="F69" s="16">
        <v>0</v>
      </c>
      <c r="H69" s="66" t="s">
        <v>82</v>
      </c>
      <c r="J69" s="4" t="s">
        <v>65</v>
      </c>
    </row>
    <row r="70" spans="2:10">
      <c r="H70" s="22"/>
    </row>
    <row r="71" spans="2:10" ht="15">
      <c r="B71" s="6" t="s">
        <v>294</v>
      </c>
      <c r="C71" s="6" t="s">
        <v>167</v>
      </c>
      <c r="D71" s="6" t="s">
        <v>353</v>
      </c>
      <c r="E71" s="6" t="s">
        <v>354</v>
      </c>
      <c r="F71" s="6" t="s">
        <v>355</v>
      </c>
      <c r="H71" s="43" t="s">
        <v>62</v>
      </c>
    </row>
    <row r="72" spans="2:10" ht="15">
      <c r="B72" s="15" t="s">
        <v>602</v>
      </c>
      <c r="C72" s="63">
        <f>Dasbor!C59</f>
        <v>0</v>
      </c>
      <c r="H72" s="22" t="s">
        <v>385</v>
      </c>
      <c r="J72" s="4" t="s">
        <v>422</v>
      </c>
    </row>
    <row r="73" spans="2:10" ht="57">
      <c r="B73" s="207" t="s">
        <v>726</v>
      </c>
      <c r="C73" s="29">
        <f>IF($C$16=Daftar!$H$6,D73,IF($C$16=Daftar!$H$7,E73,F73))</f>
        <v>1.3</v>
      </c>
      <c r="D73" s="16">
        <v>1.3</v>
      </c>
      <c r="E73" s="16">
        <v>1.3</v>
      </c>
      <c r="F73" s="16">
        <v>1.3</v>
      </c>
      <c r="H73" s="22" t="s">
        <v>35</v>
      </c>
      <c r="J73" s="4" t="s">
        <v>724</v>
      </c>
    </row>
    <row r="74" spans="2:10" ht="28.5">
      <c r="B74" s="207" t="s">
        <v>725</v>
      </c>
      <c r="C74" s="29">
        <f>IF(C72=Daftar!K6, C73, 1)</f>
        <v>1</v>
      </c>
      <c r="I74" s="22"/>
    </row>
    <row r="75" spans="2:10">
      <c r="I75" s="22"/>
    </row>
    <row r="76" spans="2:10" ht="15">
      <c r="B76" s="6" t="s">
        <v>326</v>
      </c>
      <c r="I76" s="22"/>
    </row>
    <row r="77" spans="2:10" ht="30">
      <c r="B77" s="61" t="s">
        <v>71</v>
      </c>
      <c r="C77" s="6" t="s">
        <v>167</v>
      </c>
      <c r="D77" s="6" t="s">
        <v>353</v>
      </c>
      <c r="E77" s="6" t="s">
        <v>354</v>
      </c>
      <c r="F77" s="6" t="s">
        <v>355</v>
      </c>
      <c r="H77" s="43" t="s">
        <v>62</v>
      </c>
    </row>
    <row r="78" spans="2:10">
      <c r="B78" s="14" t="s">
        <v>170</v>
      </c>
      <c r="C78" s="14">
        <f>IF($C$11=Daftar!$H$6,D78,IF($C$11=Daftar!$H$7,E78,F78))</f>
        <v>0</v>
      </c>
      <c r="D78" s="16"/>
      <c r="E78" s="16"/>
      <c r="F78" s="16"/>
      <c r="H78" s="22" t="s">
        <v>82</v>
      </c>
      <c r="J78" s="88" t="s">
        <v>787</v>
      </c>
    </row>
    <row r="79" spans="2:10">
      <c r="B79" s="14" t="s">
        <v>73</v>
      </c>
      <c r="C79" s="29">
        <f>IF($C$11=Daftar!$H$6,D79,IF($C$11=Daftar!$H$7,E79,F79))</f>
        <v>1.4165000000000001E-2</v>
      </c>
      <c r="D79" s="16">
        <f>0.02833/2</f>
        <v>1.4165000000000001E-2</v>
      </c>
      <c r="E79" s="16">
        <f>0.02833/2</f>
        <v>1.4165000000000001E-2</v>
      </c>
      <c r="F79" s="16">
        <f>0.02833/2</f>
        <v>1.4165000000000001E-2</v>
      </c>
      <c r="H79" s="22" t="s">
        <v>79</v>
      </c>
      <c r="J79" s="88" t="s">
        <v>788</v>
      </c>
    </row>
    <row r="80" spans="2:10">
      <c r="B80" s="14" t="s">
        <v>126</v>
      </c>
      <c r="C80" s="14">
        <f>IF($C$11=Daftar!$H$6,D80,IF($C$11=Daftar!$H$7,E80,F80))</f>
        <v>15</v>
      </c>
      <c r="D80" s="16">
        <v>15</v>
      </c>
      <c r="E80" s="16">
        <v>15</v>
      </c>
      <c r="F80" s="16">
        <v>12</v>
      </c>
      <c r="H80" s="22" t="s">
        <v>82</v>
      </c>
      <c r="J80" s="88" t="s">
        <v>789</v>
      </c>
    </row>
    <row r="81" spans="2:11">
      <c r="B81" s="14" t="s">
        <v>66</v>
      </c>
      <c r="C81" s="29">
        <f>IF($C$11=Daftar!$H$6,D81,IF($C$11=Daftar!$H$7,E81,F81))</f>
        <v>8</v>
      </c>
      <c r="D81" s="16">
        <v>8</v>
      </c>
      <c r="E81" s="16">
        <v>8</v>
      </c>
      <c r="F81" s="16">
        <v>10</v>
      </c>
      <c r="H81" s="22" t="s">
        <v>82</v>
      </c>
      <c r="J81" s="88" t="s">
        <v>788</v>
      </c>
    </row>
    <row r="82" spans="2:11">
      <c r="B82" s="14" t="s">
        <v>67</v>
      </c>
      <c r="C82" s="14">
        <f>IF($C$11=Daftar!$H$6,D82,IF($C$11=Daftar!$H$7,E82,F82))</f>
        <v>7.1</v>
      </c>
      <c r="D82" s="16">
        <v>7.1</v>
      </c>
      <c r="E82" s="16">
        <v>7.1</v>
      </c>
      <c r="F82" s="16">
        <v>7.1</v>
      </c>
      <c r="H82" s="22" t="s">
        <v>82</v>
      </c>
      <c r="J82" s="88" t="s">
        <v>788</v>
      </c>
    </row>
    <row r="83" spans="2:11">
      <c r="B83" s="14" t="s">
        <v>75</v>
      </c>
      <c r="C83" s="14">
        <f>IF($C$11=Daftar!$H$6,D83,IF($C$11=Daftar!$H$7,E83,F83))</f>
        <v>4.7619000000000002E-2</v>
      </c>
      <c r="D83" s="16">
        <v>4.7619000000000002E-2</v>
      </c>
      <c r="E83" s="16">
        <v>4.7619000000000002E-2</v>
      </c>
      <c r="F83" s="16">
        <v>2.6700000000000002E-2</v>
      </c>
      <c r="H83" s="4" t="s">
        <v>81</v>
      </c>
      <c r="J83" s="88" t="s">
        <v>788</v>
      </c>
    </row>
    <row r="84" spans="2:11">
      <c r="B84" s="14" t="s">
        <v>76</v>
      </c>
      <c r="C84" s="14">
        <f>IF($C$11=Daftar!$H$6,D84,IF($C$11=Daftar!$H$7,E84,F84))</f>
        <v>2.5400000000000002E-3</v>
      </c>
      <c r="D84" s="16">
        <v>2.5400000000000002E-3</v>
      </c>
      <c r="E84" s="16">
        <v>2.5400000000000002E-3</v>
      </c>
      <c r="F84" s="16">
        <v>2.5400000000000002E-3</v>
      </c>
      <c r="H84" s="4" t="s">
        <v>81</v>
      </c>
      <c r="J84" s="88" t="s">
        <v>788</v>
      </c>
    </row>
    <row r="85" spans="2:11">
      <c r="H85" s="22"/>
      <c r="J85" s="88"/>
    </row>
    <row r="86" spans="2:11" ht="30">
      <c r="B86" s="61" t="s">
        <v>72</v>
      </c>
      <c r="C86" s="6" t="s">
        <v>167</v>
      </c>
      <c r="D86" s="6" t="s">
        <v>353</v>
      </c>
      <c r="E86" s="6" t="s">
        <v>354</v>
      </c>
      <c r="F86" s="6" t="s">
        <v>355</v>
      </c>
      <c r="H86" s="43" t="s">
        <v>62</v>
      </c>
    </row>
    <row r="87" spans="2:11">
      <c r="B87" s="14" t="s">
        <v>170</v>
      </c>
      <c r="C87" s="14">
        <f>IF($C$11=Daftar!$H$6,D87,IF($C$11=Daftar!$H$7,E87,F87))</f>
        <v>0</v>
      </c>
      <c r="D87" s="16">
        <v>0</v>
      </c>
      <c r="E87" s="16">
        <v>0</v>
      </c>
      <c r="F87" s="16">
        <v>0</v>
      </c>
      <c r="H87" s="22" t="s">
        <v>82</v>
      </c>
      <c r="J87" s="88" t="s">
        <v>787</v>
      </c>
    </row>
    <row r="88" spans="2:11">
      <c r="B88" s="14" t="s">
        <v>73</v>
      </c>
      <c r="C88" s="14">
        <f>IF($C$11=Daftar!$H$6,D88,IF($C$11=Daftar!$H$7,E88,F88))</f>
        <v>1.4165000000000001E-2</v>
      </c>
      <c r="D88" s="16">
        <f>0.02833/2</f>
        <v>1.4165000000000001E-2</v>
      </c>
      <c r="E88" s="16">
        <f>0.02833/2</f>
        <v>1.4165000000000001E-2</v>
      </c>
      <c r="F88" s="16">
        <f>0.02833/2</f>
        <v>1.4165000000000001E-2</v>
      </c>
      <c r="H88" s="22" t="s">
        <v>79</v>
      </c>
      <c r="J88" s="88" t="s">
        <v>788</v>
      </c>
    </row>
    <row r="89" spans="2:11">
      <c r="B89" s="14" t="s">
        <v>126</v>
      </c>
      <c r="C89" s="14">
        <f>IF($C$11=Daftar!$H$6,D89,IF($C$11=Daftar!$H$7,E89,F89))</f>
        <v>0</v>
      </c>
      <c r="D89" s="16">
        <v>0</v>
      </c>
      <c r="E89" s="16">
        <v>0</v>
      </c>
      <c r="F89" s="16">
        <v>0</v>
      </c>
      <c r="H89" s="22" t="s">
        <v>82</v>
      </c>
      <c r="J89" s="88" t="s">
        <v>790</v>
      </c>
    </row>
    <row r="90" spans="2:11">
      <c r="B90" s="14" t="s">
        <v>66</v>
      </c>
      <c r="C90" s="14">
        <f>IF($C$11=Daftar!$H$6,D90,IF($C$11=Daftar!$H$7,E90,F90))</f>
        <v>2.5</v>
      </c>
      <c r="D90" s="16">
        <v>2.5</v>
      </c>
      <c r="E90" s="16">
        <v>2.5</v>
      </c>
      <c r="F90" s="16">
        <v>3</v>
      </c>
      <c r="H90" s="22" t="s">
        <v>82</v>
      </c>
      <c r="J90" s="88" t="s">
        <v>788</v>
      </c>
    </row>
    <row r="91" spans="2:11">
      <c r="B91" s="14" t="s">
        <v>67</v>
      </c>
      <c r="C91" s="14">
        <f>IF($C$11=Daftar!$H$6,D91,IF($C$11=Daftar!$H$7,E91,F91))</f>
        <v>0</v>
      </c>
      <c r="D91" s="16">
        <v>0</v>
      </c>
      <c r="E91" s="16">
        <v>0</v>
      </c>
      <c r="F91" s="16">
        <v>0</v>
      </c>
      <c r="H91" s="22" t="s">
        <v>82</v>
      </c>
      <c r="J91" s="88" t="s">
        <v>788</v>
      </c>
    </row>
    <row r="92" spans="2:11">
      <c r="B92" s="14" t="s">
        <v>75</v>
      </c>
      <c r="C92" s="14">
        <f>IF($C$11=Daftar!$H$6,D92,IF($C$11=Daftar!$H$7,E92,F92))</f>
        <v>0</v>
      </c>
      <c r="D92" s="16">
        <v>0</v>
      </c>
      <c r="E92" s="16">
        <v>0</v>
      </c>
      <c r="F92" s="16">
        <v>2.6700000000000002E-2</v>
      </c>
      <c r="H92" s="4" t="s">
        <v>81</v>
      </c>
      <c r="J92" s="88" t="s">
        <v>788</v>
      </c>
    </row>
    <row r="93" spans="2:11">
      <c r="B93" s="14" t="s">
        <v>76</v>
      </c>
      <c r="C93" s="14">
        <f>IF($C$11=Daftar!$H$6,D93,IF($C$11=Daftar!$H$7,E93,F93))</f>
        <v>0</v>
      </c>
      <c r="D93" s="16">
        <v>0</v>
      </c>
      <c r="E93" s="16">
        <v>0</v>
      </c>
      <c r="F93" s="16">
        <v>0</v>
      </c>
      <c r="H93" s="4" t="s">
        <v>81</v>
      </c>
      <c r="J93" s="88" t="s">
        <v>788</v>
      </c>
    </row>
    <row r="94" spans="2:11">
      <c r="I94" s="22"/>
      <c r="J94" s="88"/>
    </row>
    <row r="95" spans="2:11" ht="15">
      <c r="B95" s="6" t="s">
        <v>832</v>
      </c>
      <c r="I95" s="22"/>
    </row>
    <row r="96" spans="2:11" ht="30">
      <c r="B96" s="61" t="s">
        <v>71</v>
      </c>
      <c r="C96" s="6" t="s">
        <v>167</v>
      </c>
      <c r="D96" s="6" t="s">
        <v>353</v>
      </c>
      <c r="E96" s="6" t="s">
        <v>354</v>
      </c>
      <c r="F96" s="6" t="s">
        <v>355</v>
      </c>
      <c r="H96" s="142" t="s">
        <v>62</v>
      </c>
      <c r="I96" s="42"/>
      <c r="J96" s="42"/>
      <c r="K96" s="42"/>
    </row>
    <row r="97" spans="2:11">
      <c r="B97" s="14" t="s">
        <v>170</v>
      </c>
      <c r="C97" s="14">
        <f>IF($C$11=Daftar!$H$6,D97,IF($C$11=Daftar!$H$7,E97,F97))</f>
        <v>0</v>
      </c>
      <c r="D97" s="226">
        <v>0</v>
      </c>
      <c r="E97" s="226">
        <v>0</v>
      </c>
      <c r="F97" s="226">
        <v>0</v>
      </c>
      <c r="H97" s="66" t="s">
        <v>82</v>
      </c>
      <c r="I97" s="42"/>
      <c r="J97" s="4" t="s">
        <v>870</v>
      </c>
      <c r="K97" s="42"/>
    </row>
    <row r="98" spans="2:11">
      <c r="B98" s="14" t="s">
        <v>73</v>
      </c>
      <c r="C98" s="29">
        <f>IF($C$11=Daftar!$H$6,D98,IF($C$11=Daftar!$H$7,E98,F98))</f>
        <v>1.4165000000000001E-2</v>
      </c>
      <c r="D98" s="226">
        <f>0.02833/2</f>
        <v>1.4165000000000001E-2</v>
      </c>
      <c r="E98" s="226">
        <f>0.02833/2</f>
        <v>1.4165000000000001E-2</v>
      </c>
      <c r="F98" s="226">
        <f>0.02833/2</f>
        <v>1.4165000000000001E-2</v>
      </c>
      <c r="H98" s="66" t="s">
        <v>79</v>
      </c>
      <c r="I98" s="42"/>
      <c r="J98" s="4" t="s">
        <v>870</v>
      </c>
      <c r="K98" s="42"/>
    </row>
    <row r="99" spans="2:11">
      <c r="B99" s="14" t="s">
        <v>126</v>
      </c>
      <c r="C99" s="14">
        <f>IF($C$11=Daftar!$H$6,D99,IF($C$11=Daftar!$H$7,E99,F99))</f>
        <v>200</v>
      </c>
      <c r="D99" s="226">
        <v>200</v>
      </c>
      <c r="E99" s="226">
        <v>200</v>
      </c>
      <c r="F99" s="226">
        <v>200</v>
      </c>
      <c r="H99" s="66" t="s">
        <v>82</v>
      </c>
      <c r="I99" s="42"/>
      <c r="J99" s="4" t="s">
        <v>870</v>
      </c>
      <c r="K99" s="42"/>
    </row>
    <row r="100" spans="2:11">
      <c r="B100" s="14" t="s">
        <v>66</v>
      </c>
      <c r="C100" s="29">
        <f>IF($C$11=Daftar!$H$6,D100,IF($C$11=Daftar!$H$7,E100,F100))</f>
        <v>15</v>
      </c>
      <c r="D100" s="226">
        <v>15</v>
      </c>
      <c r="E100" s="226">
        <v>15</v>
      </c>
      <c r="F100" s="226">
        <v>18</v>
      </c>
      <c r="H100" s="66" t="s">
        <v>82</v>
      </c>
      <c r="I100" s="42"/>
      <c r="J100" s="4" t="s">
        <v>870</v>
      </c>
      <c r="K100" s="42"/>
    </row>
    <row r="101" spans="2:11">
      <c r="B101" s="14" t="s">
        <v>67</v>
      </c>
      <c r="C101" s="14">
        <f>IF($C$11=Daftar!$H$6,D101,IF($C$11=Daftar!$H$7,E101,F101))</f>
        <v>7.1</v>
      </c>
      <c r="D101" s="226">
        <v>7.1</v>
      </c>
      <c r="E101" s="226">
        <v>7.1</v>
      </c>
      <c r="F101" s="226">
        <v>7.1</v>
      </c>
      <c r="H101" s="66" t="s">
        <v>82</v>
      </c>
      <c r="I101" s="42"/>
      <c r="J101" s="4" t="s">
        <v>870</v>
      </c>
      <c r="K101" s="42"/>
    </row>
    <row r="102" spans="2:11">
      <c r="B102" s="14" t="s">
        <v>75</v>
      </c>
      <c r="C102" s="14">
        <f>IF($C$11=Daftar!$H$6,D102,IF($C$11=Daftar!$H$7,E102,F102))</f>
        <v>9.5238000000000003E-2</v>
      </c>
      <c r="D102" s="226">
        <f>0.047619*2</f>
        <v>9.5238000000000003E-2</v>
      </c>
      <c r="E102" s="226">
        <f>0.047619*2</f>
        <v>9.5238000000000003E-2</v>
      </c>
      <c r="F102" s="226">
        <f>0.047619*2</f>
        <v>9.5238000000000003E-2</v>
      </c>
      <c r="H102" s="42" t="s">
        <v>81</v>
      </c>
      <c r="I102" s="42"/>
      <c r="J102" s="4" t="s">
        <v>870</v>
      </c>
      <c r="K102" s="42"/>
    </row>
    <row r="103" spans="2:11">
      <c r="B103" s="14" t="s">
        <v>76</v>
      </c>
      <c r="C103" s="14">
        <f>IF($C$11=Daftar!$H$6,D103,IF($C$11=Daftar!$H$7,E103,F103))</f>
        <v>2.5400000000000002E-3</v>
      </c>
      <c r="D103" s="226">
        <v>2.5400000000000002E-3</v>
      </c>
      <c r="E103" s="226">
        <v>2.5400000000000002E-3</v>
      </c>
      <c r="F103" s="226">
        <v>2.5400000000000002E-3</v>
      </c>
      <c r="H103" s="42" t="s">
        <v>81</v>
      </c>
      <c r="I103" s="42"/>
      <c r="J103" s="4" t="s">
        <v>870</v>
      </c>
      <c r="K103" s="42"/>
    </row>
    <row r="104" spans="2:11">
      <c r="D104" s="42"/>
      <c r="E104" s="42"/>
      <c r="F104" s="42"/>
      <c r="H104" s="66"/>
      <c r="I104" s="42"/>
      <c r="J104" s="42"/>
      <c r="K104" s="42"/>
    </row>
    <row r="105" spans="2:11" ht="30">
      <c r="B105" s="61" t="s">
        <v>72</v>
      </c>
      <c r="C105" s="6" t="s">
        <v>167</v>
      </c>
      <c r="D105" s="34" t="s">
        <v>353</v>
      </c>
      <c r="E105" s="34" t="s">
        <v>354</v>
      </c>
      <c r="F105" s="34" t="s">
        <v>355</v>
      </c>
      <c r="H105" s="142" t="s">
        <v>62</v>
      </c>
      <c r="I105" s="42"/>
      <c r="J105" s="42"/>
      <c r="K105" s="42"/>
    </row>
    <row r="106" spans="2:11">
      <c r="B106" s="14" t="s">
        <v>170</v>
      </c>
      <c r="C106" s="14">
        <f>IF($C$11=Daftar!$H$6,D106,IF($C$11=Daftar!$H$7,E106,F106))</f>
        <v>0</v>
      </c>
      <c r="D106" s="226">
        <v>0</v>
      </c>
      <c r="E106" s="226">
        <v>0</v>
      </c>
      <c r="F106" s="226">
        <v>0</v>
      </c>
      <c r="H106" s="66" t="s">
        <v>82</v>
      </c>
      <c r="I106" s="42"/>
      <c r="J106" s="4" t="s">
        <v>870</v>
      </c>
      <c r="K106" s="42"/>
    </row>
    <row r="107" spans="2:11">
      <c r="B107" s="14" t="s">
        <v>73</v>
      </c>
      <c r="C107" s="14">
        <f>IF($C$11=Daftar!$H$6,D107,IF($C$11=Daftar!$H$7,E107,F107))</f>
        <v>1.4165000000000001E-2</v>
      </c>
      <c r="D107" s="226">
        <f>0.02833/2</f>
        <v>1.4165000000000001E-2</v>
      </c>
      <c r="E107" s="226">
        <f>0.02833/2</f>
        <v>1.4165000000000001E-2</v>
      </c>
      <c r="F107" s="226">
        <f>0.02833/2</f>
        <v>1.4165000000000001E-2</v>
      </c>
      <c r="H107" s="66" t="s">
        <v>79</v>
      </c>
      <c r="I107" s="42"/>
      <c r="J107" s="4" t="s">
        <v>870</v>
      </c>
      <c r="K107" s="42"/>
    </row>
    <row r="108" spans="2:11">
      <c r="B108" s="14" t="s">
        <v>126</v>
      </c>
      <c r="C108" s="14">
        <f>IF($C$11=Daftar!$H$6,D108,IF($C$11=Daftar!$H$7,E108,F108))</f>
        <v>0</v>
      </c>
      <c r="D108" s="226">
        <v>0</v>
      </c>
      <c r="E108" s="226">
        <v>0</v>
      </c>
      <c r="F108" s="226">
        <v>0</v>
      </c>
      <c r="H108" s="66" t="s">
        <v>82</v>
      </c>
      <c r="I108" s="42"/>
      <c r="J108" s="4" t="s">
        <v>870</v>
      </c>
      <c r="K108" s="42"/>
    </row>
    <row r="109" spans="2:11">
      <c r="B109" s="14" t="s">
        <v>66</v>
      </c>
      <c r="C109" s="14">
        <f>IF($C$11=Daftar!$H$6,D109,IF($C$11=Daftar!$H$7,E109,F109))</f>
        <v>2.5</v>
      </c>
      <c r="D109" s="226">
        <v>2.5</v>
      </c>
      <c r="E109" s="226">
        <v>2.5</v>
      </c>
      <c r="F109" s="226">
        <v>3</v>
      </c>
      <c r="H109" s="66" t="s">
        <v>82</v>
      </c>
      <c r="I109" s="42"/>
      <c r="J109" s="4" t="s">
        <v>870</v>
      </c>
      <c r="K109" s="42"/>
    </row>
    <row r="110" spans="2:11">
      <c r="B110" s="14" t="s">
        <v>67</v>
      </c>
      <c r="C110" s="14">
        <f>IF($C$11=Daftar!$H$6,D110,IF($C$11=Daftar!$H$7,E110,F110))</f>
        <v>0</v>
      </c>
      <c r="D110" s="226">
        <v>0</v>
      </c>
      <c r="E110" s="226">
        <v>0</v>
      </c>
      <c r="F110" s="226">
        <v>0</v>
      </c>
      <c r="H110" s="66" t="s">
        <v>82</v>
      </c>
      <c r="I110" s="42"/>
      <c r="J110" s="4" t="s">
        <v>870</v>
      </c>
      <c r="K110" s="42"/>
    </row>
    <row r="111" spans="2:11">
      <c r="B111" s="14" t="s">
        <v>75</v>
      </c>
      <c r="C111" s="14">
        <f>IF($C$11=Daftar!$H$6,D111,IF($C$11=Daftar!$H$7,E111,F111))</f>
        <v>0</v>
      </c>
      <c r="D111" s="226">
        <v>0</v>
      </c>
      <c r="E111" s="226">
        <v>0</v>
      </c>
      <c r="F111" s="226">
        <v>0</v>
      </c>
      <c r="H111" s="42" t="s">
        <v>81</v>
      </c>
      <c r="I111" s="42"/>
      <c r="J111" s="4" t="s">
        <v>870</v>
      </c>
      <c r="K111" s="42"/>
    </row>
    <row r="112" spans="2:11">
      <c r="B112" s="14" t="s">
        <v>76</v>
      </c>
      <c r="C112" s="14">
        <f>IF($C$11=Daftar!$H$6,D112,IF($C$11=Daftar!$H$7,E112,F112))</f>
        <v>0</v>
      </c>
      <c r="D112" s="226">
        <v>0</v>
      </c>
      <c r="E112" s="226">
        <v>0</v>
      </c>
      <c r="F112" s="226">
        <v>0</v>
      </c>
      <c r="H112" s="42" t="s">
        <v>81</v>
      </c>
      <c r="I112" s="42"/>
      <c r="J112" s="4" t="s">
        <v>870</v>
      </c>
      <c r="K112" s="42"/>
    </row>
    <row r="113" spans="2:11">
      <c r="H113" s="42"/>
      <c r="I113" s="66"/>
      <c r="J113" s="42"/>
      <c r="K113" s="42"/>
    </row>
    <row r="114" spans="2:11" ht="15">
      <c r="B114" s="6" t="s">
        <v>282</v>
      </c>
      <c r="I114" s="22"/>
      <c r="J114" s="88"/>
    </row>
    <row r="115" spans="2:11" ht="30">
      <c r="B115" s="61" t="s">
        <v>71</v>
      </c>
      <c r="C115" s="6" t="s">
        <v>167</v>
      </c>
      <c r="D115" s="6" t="s">
        <v>353</v>
      </c>
      <c r="E115" s="6" t="s">
        <v>354</v>
      </c>
      <c r="F115" s="6" t="s">
        <v>355</v>
      </c>
      <c r="H115" s="43" t="s">
        <v>62</v>
      </c>
      <c r="J115" s="88"/>
    </row>
    <row r="116" spans="2:11">
      <c r="B116" s="14" t="s">
        <v>170</v>
      </c>
      <c r="C116" s="14">
        <f>IF($C$11=Daftar!$H$6,D116,IF($C$11=Daftar!$H$7,E116,F116))</f>
        <v>0</v>
      </c>
      <c r="D116" s="16"/>
      <c r="E116" s="16"/>
      <c r="F116" s="16"/>
      <c r="H116" s="22" t="s">
        <v>82</v>
      </c>
      <c r="J116" s="88" t="s">
        <v>787</v>
      </c>
    </row>
    <row r="117" spans="2:11">
      <c r="B117" s="14" t="s">
        <v>73</v>
      </c>
      <c r="C117" s="14">
        <f>IF($C$11=Daftar!$H$6,D117,IF($C$11=Daftar!$H$7,E117,F117))</f>
        <v>1.4165000000000001E-2</v>
      </c>
      <c r="D117" s="16">
        <f>0.02833/2</f>
        <v>1.4165000000000001E-2</v>
      </c>
      <c r="E117" s="16">
        <f>0.02833/2</f>
        <v>1.4165000000000001E-2</v>
      </c>
      <c r="F117" s="16">
        <f>0.02833/2</f>
        <v>1.4165000000000001E-2</v>
      </c>
      <c r="H117" s="22" t="s">
        <v>79</v>
      </c>
      <c r="J117" s="88" t="s">
        <v>788</v>
      </c>
    </row>
    <row r="118" spans="2:11">
      <c r="B118" s="14" t="s">
        <v>126</v>
      </c>
      <c r="C118" s="14">
        <f>IF($C$11=Daftar!$H$6,D118,IF($C$11=Daftar!$H$7,E118,F118))</f>
        <v>15</v>
      </c>
      <c r="D118" s="16">
        <v>15</v>
      </c>
      <c r="E118" s="16">
        <v>15</v>
      </c>
      <c r="F118" s="16">
        <v>12</v>
      </c>
      <c r="H118" s="22" t="s">
        <v>82</v>
      </c>
      <c r="J118" s="88" t="s">
        <v>789</v>
      </c>
    </row>
    <row r="119" spans="2:11">
      <c r="B119" s="14" t="s">
        <v>66</v>
      </c>
      <c r="C119" s="14">
        <f>IF($C$11=Daftar!$H$6,D119,IF($C$11=Daftar!$H$7,E119,F119))</f>
        <v>8</v>
      </c>
      <c r="D119" s="16">
        <v>8</v>
      </c>
      <c r="E119" s="16">
        <v>8</v>
      </c>
      <c r="F119" s="16">
        <v>10</v>
      </c>
      <c r="H119" s="22" t="s">
        <v>82</v>
      </c>
      <c r="J119" s="88" t="s">
        <v>788</v>
      </c>
    </row>
    <row r="120" spans="2:11">
      <c r="B120" s="14" t="s">
        <v>67</v>
      </c>
      <c r="C120" s="29">
        <f>IF($C$11=Daftar!$H$6,D120,IF($C$11=Daftar!$H$7,E120,F120))</f>
        <v>7.1</v>
      </c>
      <c r="D120" s="16">
        <v>7.1</v>
      </c>
      <c r="E120" s="16">
        <v>7.1</v>
      </c>
      <c r="F120" s="16">
        <v>7.1</v>
      </c>
      <c r="H120" s="22" t="s">
        <v>82</v>
      </c>
      <c r="J120" s="88" t="s">
        <v>788</v>
      </c>
    </row>
    <row r="121" spans="2:11">
      <c r="B121" s="14" t="s">
        <v>75</v>
      </c>
      <c r="C121" s="14">
        <f>IF($C$11=Daftar!$H$6,D121,IF($C$11=Daftar!$H$7,E121,F121))</f>
        <v>0.04</v>
      </c>
      <c r="D121" s="16">
        <v>0.04</v>
      </c>
      <c r="E121" s="16">
        <v>0.04</v>
      </c>
      <c r="F121" s="16">
        <v>0.04</v>
      </c>
      <c r="H121" s="22" t="s">
        <v>81</v>
      </c>
      <c r="J121" s="88" t="s">
        <v>791</v>
      </c>
    </row>
    <row r="122" spans="2:11">
      <c r="B122" s="14" t="s">
        <v>76</v>
      </c>
      <c r="C122" s="29">
        <f>IF($C$11=Daftar!$H$6,D122,IF($C$11=Daftar!$H$7,E122,F122))</f>
        <v>2</v>
      </c>
      <c r="D122" s="32">
        <v>2</v>
      </c>
      <c r="E122" s="16">
        <v>2</v>
      </c>
      <c r="F122" s="16">
        <v>3</v>
      </c>
      <c r="H122" s="22" t="s">
        <v>81</v>
      </c>
      <c r="J122" s="88" t="s">
        <v>792</v>
      </c>
    </row>
    <row r="123" spans="2:11">
      <c r="H123" s="22"/>
      <c r="J123" s="88"/>
    </row>
    <row r="124" spans="2:11" ht="30">
      <c r="B124" s="61" t="s">
        <v>72</v>
      </c>
      <c r="C124" s="6" t="s">
        <v>167</v>
      </c>
      <c r="D124" s="6" t="s">
        <v>353</v>
      </c>
      <c r="E124" s="6" t="s">
        <v>354</v>
      </c>
      <c r="F124" s="6" t="s">
        <v>355</v>
      </c>
      <c r="H124" s="43" t="s">
        <v>62</v>
      </c>
      <c r="J124" s="88"/>
    </row>
    <row r="125" spans="2:11">
      <c r="B125" s="14" t="s">
        <v>170</v>
      </c>
      <c r="C125" s="14">
        <f>IF($C$11=Daftar!$H$6,D125,IF($C$11=Daftar!$H$7,E125,F125))</f>
        <v>0</v>
      </c>
      <c r="D125" s="16">
        <v>0</v>
      </c>
      <c r="E125" s="16">
        <v>0</v>
      </c>
      <c r="F125" s="16">
        <v>0</v>
      </c>
      <c r="H125" s="22" t="s">
        <v>82</v>
      </c>
      <c r="J125" s="88" t="s">
        <v>787</v>
      </c>
    </row>
    <row r="126" spans="2:11">
      <c r="B126" s="14" t="s">
        <v>73</v>
      </c>
      <c r="C126" s="14">
        <f>IF($C$11=Daftar!$H$6,D126,IF($C$11=Daftar!$H$7,E126,F126))</f>
        <v>1.4165000000000001E-2</v>
      </c>
      <c r="D126" s="16">
        <f>0.02833/2</f>
        <v>1.4165000000000001E-2</v>
      </c>
      <c r="E126" s="16">
        <f>0.02833/2</f>
        <v>1.4165000000000001E-2</v>
      </c>
      <c r="F126" s="16">
        <f>0.02833/2</f>
        <v>1.4165000000000001E-2</v>
      </c>
      <c r="H126" s="22" t="s">
        <v>79</v>
      </c>
      <c r="J126" s="88" t="s">
        <v>788</v>
      </c>
    </row>
    <row r="127" spans="2:11">
      <c r="B127" s="14" t="s">
        <v>126</v>
      </c>
      <c r="C127" s="14">
        <f>IF($C$11=Daftar!$H$6,D127,IF($C$11=Daftar!$H$7,E127,F127))</f>
        <v>0</v>
      </c>
      <c r="D127" s="16">
        <v>0</v>
      </c>
      <c r="E127" s="16">
        <v>0</v>
      </c>
      <c r="F127" s="16">
        <v>0</v>
      </c>
      <c r="H127" s="22" t="s">
        <v>82</v>
      </c>
      <c r="J127" s="88" t="s">
        <v>790</v>
      </c>
    </row>
    <row r="128" spans="2:11">
      <c r="B128" s="14" t="s">
        <v>66</v>
      </c>
      <c r="C128" s="14">
        <f>IF($C$11=Daftar!$H$6,D128,IF($C$11=Daftar!$H$7,E128,F128))</f>
        <v>2.5</v>
      </c>
      <c r="D128" s="16">
        <v>2.5</v>
      </c>
      <c r="E128" s="16">
        <v>2.5</v>
      </c>
      <c r="F128" s="16">
        <v>3</v>
      </c>
      <c r="H128" s="22" t="s">
        <v>82</v>
      </c>
      <c r="J128" s="88" t="s">
        <v>65</v>
      </c>
    </row>
    <row r="129" spans="2:11">
      <c r="B129" s="14" t="s">
        <v>67</v>
      </c>
      <c r="C129" s="14">
        <f>IF($C$11=Daftar!$H$6,D129,IF($C$11=Daftar!$H$7,E129,F129))</f>
        <v>0</v>
      </c>
      <c r="D129" s="16">
        <v>0</v>
      </c>
      <c r="E129" s="16">
        <v>0</v>
      </c>
      <c r="F129" s="16">
        <v>0</v>
      </c>
      <c r="H129" s="22" t="s">
        <v>82</v>
      </c>
      <c r="J129" s="88" t="s">
        <v>65</v>
      </c>
    </row>
    <row r="130" spans="2:11">
      <c r="B130" s="14" t="s">
        <v>75</v>
      </c>
      <c r="C130" s="14">
        <f>IF($C$11=Daftar!$H$6,D130,IF($C$11=Daftar!$H$7,E130,F130))</f>
        <v>0</v>
      </c>
      <c r="D130" s="16">
        <v>0</v>
      </c>
      <c r="E130" s="16">
        <v>0</v>
      </c>
      <c r="F130" s="16">
        <v>0</v>
      </c>
      <c r="H130" s="22" t="s">
        <v>81</v>
      </c>
      <c r="J130" s="88" t="s">
        <v>790</v>
      </c>
    </row>
    <row r="131" spans="2:11">
      <c r="B131" s="14" t="s">
        <v>76</v>
      </c>
      <c r="C131" s="14">
        <f>IF($C$11=Daftar!$H$6,D131,IF($C$11=Daftar!$H$7,E131,F131))</f>
        <v>0</v>
      </c>
      <c r="D131" s="16">
        <v>0</v>
      </c>
      <c r="E131" s="16">
        <v>0</v>
      </c>
      <c r="F131" s="16">
        <v>0</v>
      </c>
      <c r="H131" s="22" t="s">
        <v>81</v>
      </c>
      <c r="J131" s="88" t="s">
        <v>790</v>
      </c>
    </row>
    <row r="132" spans="2:11">
      <c r="I132" s="22"/>
      <c r="J132" s="88"/>
    </row>
    <row r="133" spans="2:11" ht="15">
      <c r="B133" s="6" t="s">
        <v>404</v>
      </c>
      <c r="I133" s="22"/>
      <c r="J133" s="88"/>
    </row>
    <row r="134" spans="2:11" ht="30">
      <c r="B134" s="61" t="s">
        <v>71</v>
      </c>
      <c r="C134" s="6" t="s">
        <v>167</v>
      </c>
      <c r="D134" s="6" t="s">
        <v>353</v>
      </c>
      <c r="E134" s="6" t="s">
        <v>354</v>
      </c>
      <c r="F134" s="6" t="s">
        <v>355</v>
      </c>
      <c r="H134" s="43" t="s">
        <v>62</v>
      </c>
      <c r="J134" s="88"/>
    </row>
    <row r="135" spans="2:11">
      <c r="B135" s="14" t="s">
        <v>170</v>
      </c>
      <c r="C135" s="14">
        <f>IF($C$11=Daftar!$H$6,D135,IF($C$11=Daftar!$H$7,E135,F135))</f>
        <v>0</v>
      </c>
      <c r="D135" s="16"/>
      <c r="E135" s="16"/>
      <c r="F135" s="16"/>
      <c r="H135" s="22" t="s">
        <v>82</v>
      </c>
      <c r="J135" s="88" t="s">
        <v>787</v>
      </c>
    </row>
    <row r="136" spans="2:11">
      <c r="B136" s="14" t="s">
        <v>73</v>
      </c>
      <c r="C136" s="14">
        <f>IF($C$11=Daftar!$H$6,D136,IF($C$11=Daftar!$H$7,E136,F136))</f>
        <v>1.4165000000000001E-2</v>
      </c>
      <c r="D136" s="16">
        <f>0.02833/2</f>
        <v>1.4165000000000001E-2</v>
      </c>
      <c r="E136" s="16">
        <f>0.02833/2</f>
        <v>1.4165000000000001E-2</v>
      </c>
      <c r="F136" s="16">
        <f>0.02833/2</f>
        <v>1.4165000000000001E-2</v>
      </c>
      <c r="H136" s="22" t="s">
        <v>79</v>
      </c>
      <c r="J136" s="88" t="s">
        <v>788</v>
      </c>
    </row>
    <row r="137" spans="2:11">
      <c r="B137" s="14" t="s">
        <v>126</v>
      </c>
      <c r="C137" s="14">
        <f>IF($C$11=Daftar!$H$6,D137,IF($C$11=Daftar!$H$7,E137,F137))</f>
        <v>15</v>
      </c>
      <c r="D137" s="16">
        <v>15</v>
      </c>
      <c r="E137" s="16">
        <v>15</v>
      </c>
      <c r="F137" s="16">
        <v>12</v>
      </c>
      <c r="H137" s="22" t="s">
        <v>82</v>
      </c>
      <c r="J137" s="88" t="s">
        <v>789</v>
      </c>
    </row>
    <row r="138" spans="2:11">
      <c r="B138" s="14" t="s">
        <v>66</v>
      </c>
      <c r="C138" s="14">
        <f>IF($C$11=Daftar!$H$6,D138,IF($C$11=Daftar!$H$7,E138,F138))</f>
        <v>8</v>
      </c>
      <c r="D138" s="16">
        <v>8</v>
      </c>
      <c r="E138" s="16">
        <v>8</v>
      </c>
      <c r="F138" s="16">
        <v>10</v>
      </c>
      <c r="H138" s="22" t="s">
        <v>82</v>
      </c>
      <c r="J138" s="88" t="s">
        <v>788</v>
      </c>
    </row>
    <row r="139" spans="2:11">
      <c r="B139" s="14" t="s">
        <v>67</v>
      </c>
      <c r="C139" s="14">
        <f>IF($C$11=Daftar!$H$6,D139,IF($C$11=Daftar!$H$7,E139,F139))</f>
        <v>7.1</v>
      </c>
      <c r="D139" s="16">
        <v>7.1</v>
      </c>
      <c r="E139" s="16">
        <v>7.1</v>
      </c>
      <c r="F139" s="16">
        <v>7.1</v>
      </c>
      <c r="H139" s="22" t="s">
        <v>82</v>
      </c>
      <c r="J139" s="88" t="s">
        <v>788</v>
      </c>
    </row>
    <row r="140" spans="2:11">
      <c r="B140" s="14" t="s">
        <v>75</v>
      </c>
      <c r="C140" s="29">
        <f>IF($C$11=Daftar!$H$6,D140,IF($C$11=Daftar!$H$7,E140,F140))</f>
        <v>0</v>
      </c>
      <c r="D140" s="16">
        <v>0</v>
      </c>
      <c r="E140" s="16">
        <v>0</v>
      </c>
      <c r="F140" s="16">
        <v>0</v>
      </c>
      <c r="H140" s="52" t="s">
        <v>81</v>
      </c>
      <c r="J140" s="88" t="s">
        <v>793</v>
      </c>
    </row>
    <row r="141" spans="2:11">
      <c r="B141" s="14" t="s">
        <v>76</v>
      </c>
      <c r="C141" s="14">
        <f>IF($C$11=Daftar!$H$6,D141,IF($C$11=Daftar!$H$7,E141,F141))</f>
        <v>0</v>
      </c>
      <c r="D141" s="16">
        <v>0</v>
      </c>
      <c r="E141" s="16">
        <v>0</v>
      </c>
      <c r="F141" s="16">
        <v>0</v>
      </c>
      <c r="H141" s="52" t="s">
        <v>81</v>
      </c>
      <c r="J141" s="88" t="s">
        <v>793</v>
      </c>
    </row>
    <row r="142" spans="2:11">
      <c r="H142" s="22"/>
    </row>
    <row r="143" spans="2:11" ht="30">
      <c r="B143" s="61" t="s">
        <v>72</v>
      </c>
      <c r="C143" s="6" t="s">
        <v>167</v>
      </c>
      <c r="D143" s="6" t="s">
        <v>353</v>
      </c>
      <c r="E143" s="6" t="s">
        <v>354</v>
      </c>
      <c r="F143" s="6" t="s">
        <v>355</v>
      </c>
      <c r="H143" s="43" t="s">
        <v>62</v>
      </c>
      <c r="J143" s="88"/>
      <c r="K143" s="88"/>
    </row>
    <row r="144" spans="2:11">
      <c r="B144" s="14" t="s">
        <v>170</v>
      </c>
      <c r="C144" s="14">
        <f>IF($C$11=Daftar!$H$6,D144,IF($C$11=Daftar!$H$7,E144,F144))</f>
        <v>0</v>
      </c>
      <c r="D144" s="16">
        <v>0</v>
      </c>
      <c r="E144" s="16">
        <v>0</v>
      </c>
      <c r="F144" s="16">
        <v>0</v>
      </c>
      <c r="H144" s="22" t="s">
        <v>82</v>
      </c>
      <c r="J144" s="88" t="s">
        <v>787</v>
      </c>
    </row>
    <row r="145" spans="2:10">
      <c r="B145" s="14" t="s">
        <v>73</v>
      </c>
      <c r="C145" s="14">
        <f>IF($C$11=Daftar!$H$6,D145,IF($C$11=Daftar!$H$7,E145,F145))</f>
        <v>1.4165000000000001E-2</v>
      </c>
      <c r="D145" s="16">
        <f>0.02833/2</f>
        <v>1.4165000000000001E-2</v>
      </c>
      <c r="E145" s="16">
        <f>0.02833/2</f>
        <v>1.4165000000000001E-2</v>
      </c>
      <c r="F145" s="16">
        <f>0.02833/2</f>
        <v>1.4165000000000001E-2</v>
      </c>
      <c r="H145" s="22" t="s">
        <v>79</v>
      </c>
      <c r="J145" s="88" t="s">
        <v>788</v>
      </c>
    </row>
    <row r="146" spans="2:10">
      <c r="B146" s="14" t="s">
        <v>126</v>
      </c>
      <c r="C146" s="14">
        <f>IF($C$11=Daftar!$H$6,D146,IF($C$11=Daftar!$H$7,E146,F146))</f>
        <v>0</v>
      </c>
      <c r="D146" s="16">
        <v>0</v>
      </c>
      <c r="E146" s="16">
        <v>0</v>
      </c>
      <c r="F146" s="16">
        <v>0</v>
      </c>
      <c r="H146" s="22" t="s">
        <v>82</v>
      </c>
      <c r="J146" s="88" t="s">
        <v>790</v>
      </c>
    </row>
    <row r="147" spans="2:10">
      <c r="B147" s="14" t="s">
        <v>66</v>
      </c>
      <c r="C147" s="14">
        <f>IF($C$11=Daftar!$H$6,D147,IF($C$11=Daftar!$H$7,E147,F147))</f>
        <v>2.5</v>
      </c>
      <c r="D147" s="16">
        <v>2.5</v>
      </c>
      <c r="E147" s="16">
        <v>2.5</v>
      </c>
      <c r="F147" s="16">
        <v>3</v>
      </c>
      <c r="H147" s="22" t="s">
        <v>82</v>
      </c>
      <c r="J147" s="88" t="s">
        <v>788</v>
      </c>
    </row>
    <row r="148" spans="2:10">
      <c r="B148" s="14" t="s">
        <v>67</v>
      </c>
      <c r="C148" s="14">
        <f>IF($C$11=Daftar!$H$6,D148,IF($C$11=Daftar!$H$7,E148,F148))</f>
        <v>0</v>
      </c>
      <c r="D148" s="16">
        <v>0</v>
      </c>
      <c r="E148" s="16">
        <v>0</v>
      </c>
      <c r="F148" s="16">
        <v>0</v>
      </c>
      <c r="H148" s="22" t="s">
        <v>82</v>
      </c>
      <c r="J148" s="88" t="s">
        <v>788</v>
      </c>
    </row>
    <row r="149" spans="2:10">
      <c r="B149" s="14" t="s">
        <v>75</v>
      </c>
      <c r="C149" s="14">
        <f>IF($C$11=Daftar!$H$6,D149,IF($C$11=Daftar!$H$7,E149,F149))</f>
        <v>0</v>
      </c>
      <c r="D149" s="16">
        <v>0</v>
      </c>
      <c r="E149" s="16">
        <v>0</v>
      </c>
      <c r="F149" s="16">
        <v>0</v>
      </c>
      <c r="H149" s="22" t="s">
        <v>81</v>
      </c>
      <c r="J149" s="88" t="s">
        <v>793</v>
      </c>
    </row>
    <row r="150" spans="2:10">
      <c r="B150" s="14" t="s">
        <v>76</v>
      </c>
      <c r="C150" s="14">
        <f>IF($C$11=Daftar!$H$6,D150,IF($C$11=Daftar!$H$7,E150,F150))</f>
        <v>0</v>
      </c>
      <c r="D150" s="16">
        <v>0</v>
      </c>
      <c r="E150" s="16">
        <v>0</v>
      </c>
      <c r="F150" s="16">
        <v>0</v>
      </c>
      <c r="H150" s="22" t="s">
        <v>81</v>
      </c>
      <c r="J150" s="88" t="s">
        <v>793</v>
      </c>
    </row>
    <row r="151" spans="2:10">
      <c r="I151" s="22"/>
      <c r="J151" s="88"/>
    </row>
    <row r="152" spans="2:10" ht="28.5">
      <c r="B152" s="45" t="s">
        <v>252</v>
      </c>
      <c r="C152" s="20">
        <f>IF($C$11=Daftar!$H$6,D152,IF($C$11=Daftar!$H$7,E152,F152))</f>
        <v>7358.2528349433005</v>
      </c>
      <c r="D152" s="72">
        <f>(Dasbor!$C$14)*(292/D15)</f>
        <v>7358.2528349433005</v>
      </c>
      <c r="E152" s="72">
        <f>(Dasbor!$C$14)*(292/E15)</f>
        <v>7358.2528349433005</v>
      </c>
      <c r="F152" s="72">
        <f>(Dasbor!$C$14)*(292/F15)</f>
        <v>8179.2717086834728</v>
      </c>
      <c r="H152" s="4" t="s">
        <v>275</v>
      </c>
      <c r="I152" s="22"/>
      <c r="J152" s="88" t="s">
        <v>807</v>
      </c>
    </row>
    <row r="153" spans="2:10">
      <c r="I153" s="22"/>
      <c r="J153" s="88"/>
    </row>
    <row r="154" spans="2:10" ht="15">
      <c r="B154" s="6" t="s">
        <v>348</v>
      </c>
      <c r="I154" s="22"/>
      <c r="J154" s="88"/>
    </row>
    <row r="155" spans="2:10" ht="30">
      <c r="B155" s="61" t="s">
        <v>71</v>
      </c>
      <c r="C155" s="6" t="s">
        <v>167</v>
      </c>
      <c r="D155" s="6" t="s">
        <v>353</v>
      </c>
      <c r="E155" s="6" t="s">
        <v>354</v>
      </c>
      <c r="F155" s="6" t="s">
        <v>355</v>
      </c>
      <c r="H155" s="43" t="s">
        <v>62</v>
      </c>
      <c r="J155" s="88"/>
    </row>
    <row r="156" spans="2:10">
      <c r="B156" s="14" t="s">
        <v>170</v>
      </c>
      <c r="C156" s="14">
        <f>IF($C$11=Daftar!$H$6,D156,IF($C$11=Daftar!$H$7,E156,F156))</f>
        <v>50</v>
      </c>
      <c r="D156" s="16">
        <v>50</v>
      </c>
      <c r="E156" s="16">
        <v>59</v>
      </c>
      <c r="F156" s="16">
        <v>79</v>
      </c>
      <c r="H156" s="22" t="s">
        <v>82</v>
      </c>
      <c r="J156" s="88" t="s">
        <v>65</v>
      </c>
    </row>
    <row r="157" spans="2:10">
      <c r="B157" s="14" t="s">
        <v>73</v>
      </c>
      <c r="C157" s="14">
        <f>IF($C$11=Daftar!$H$6,D157,IF($C$11=Daftar!$H$7,E157,F157))</f>
        <v>21</v>
      </c>
      <c r="D157" s="16">
        <v>21</v>
      </c>
      <c r="E157" s="16">
        <v>21</v>
      </c>
      <c r="F157" s="16">
        <v>32</v>
      </c>
      <c r="H157" s="22" t="s">
        <v>79</v>
      </c>
      <c r="J157" s="88" t="s">
        <v>65</v>
      </c>
    </row>
    <row r="158" spans="2:10">
      <c r="B158" s="14" t="s">
        <v>126</v>
      </c>
      <c r="C158" s="29">
        <f>IF($C$11=Daftar!$H$6,D158,IF($C$11=Daftar!$H$7,E158,F158))</f>
        <v>32</v>
      </c>
      <c r="D158" s="16">
        <v>32</v>
      </c>
      <c r="E158" s="16">
        <v>29</v>
      </c>
      <c r="F158" s="16">
        <v>55</v>
      </c>
      <c r="H158" s="22" t="s">
        <v>82</v>
      </c>
      <c r="J158" s="88" t="s">
        <v>65</v>
      </c>
    </row>
    <row r="159" spans="2:10">
      <c r="B159" s="14" t="s">
        <v>66</v>
      </c>
      <c r="C159" s="14">
        <f>IF($C$11=Daftar!$H$6,D159,IF($C$11=Daftar!$H$7,E159,F159))</f>
        <v>21</v>
      </c>
      <c r="D159" s="16">
        <v>21</v>
      </c>
      <c r="E159" s="16">
        <v>25</v>
      </c>
      <c r="F159" s="16">
        <v>21</v>
      </c>
      <c r="H159" s="22" t="s">
        <v>82</v>
      </c>
      <c r="J159" s="88" t="s">
        <v>65</v>
      </c>
    </row>
    <row r="160" spans="2:10">
      <c r="B160" s="14" t="s">
        <v>67</v>
      </c>
      <c r="C160" s="29">
        <f>IF($C$11=Daftar!$H$6,D160,IF($C$11=Daftar!$H$7,E160,F160))</f>
        <v>31</v>
      </c>
      <c r="D160" s="16">
        <v>31</v>
      </c>
      <c r="E160" s="16">
        <v>41</v>
      </c>
      <c r="F160" s="16">
        <v>48</v>
      </c>
      <c r="H160" s="22" t="s">
        <v>82</v>
      </c>
      <c r="J160" s="88" t="s">
        <v>65</v>
      </c>
    </row>
    <row r="161" spans="2:10">
      <c r="B161" s="14" t="s">
        <v>75</v>
      </c>
      <c r="C161" s="14">
        <f>IF($C$11=Daftar!$H$6,D161,IF($C$11=Daftar!$H$7,E161,F161))</f>
        <v>17</v>
      </c>
      <c r="D161" s="16">
        <v>17</v>
      </c>
      <c r="E161" s="16">
        <v>17</v>
      </c>
      <c r="F161" s="16">
        <v>18</v>
      </c>
      <c r="H161" s="22" t="s">
        <v>81</v>
      </c>
      <c r="J161" s="88" t="s">
        <v>65</v>
      </c>
    </row>
    <row r="162" spans="2:10">
      <c r="B162" s="14" t="s">
        <v>76</v>
      </c>
      <c r="C162" s="14">
        <f>IF($C$11=Daftar!$H$6,D162,IF($C$11=Daftar!$H$7,E162,F162))</f>
        <v>1</v>
      </c>
      <c r="D162" s="16">
        <v>1</v>
      </c>
      <c r="E162" s="16">
        <v>1</v>
      </c>
      <c r="F162" s="16">
        <v>3</v>
      </c>
      <c r="H162" s="22" t="s">
        <v>81</v>
      </c>
      <c r="J162" s="88" t="s">
        <v>65</v>
      </c>
    </row>
    <row r="163" spans="2:10">
      <c r="H163" s="22"/>
      <c r="J163" s="88"/>
    </row>
    <row r="164" spans="2:10" ht="30">
      <c r="B164" s="61" t="s">
        <v>72</v>
      </c>
      <c r="C164" s="6" t="s">
        <v>167</v>
      </c>
      <c r="D164" s="6" t="s">
        <v>353</v>
      </c>
      <c r="E164" s="6" t="s">
        <v>354</v>
      </c>
      <c r="F164" s="6" t="s">
        <v>355</v>
      </c>
      <c r="H164" s="43" t="s">
        <v>62</v>
      </c>
      <c r="J164" s="88"/>
    </row>
    <row r="165" spans="2:10">
      <c r="B165" s="14" t="s">
        <v>170</v>
      </c>
      <c r="C165" s="14">
        <f>IF($C$11=Daftar!$H$6,D165,IF($C$11=Daftar!$H$7,E165,F165))</f>
        <v>0</v>
      </c>
      <c r="D165" s="16">
        <v>0</v>
      </c>
      <c r="E165" s="16">
        <v>0</v>
      </c>
      <c r="F165" s="16">
        <v>10</v>
      </c>
      <c r="H165" s="22" t="s">
        <v>82</v>
      </c>
      <c r="J165" s="88" t="s">
        <v>65</v>
      </c>
    </row>
    <row r="166" spans="2:10">
      <c r="B166" s="14" t="s">
        <v>73</v>
      </c>
      <c r="C166" s="14">
        <f>IF($C$11=Daftar!$H$6,D166,IF($C$11=Daftar!$H$7,E166,F166))</f>
        <v>10</v>
      </c>
      <c r="D166" s="16">
        <v>10</v>
      </c>
      <c r="E166" s="16">
        <v>10</v>
      </c>
      <c r="F166" s="16">
        <v>10</v>
      </c>
      <c r="H166" s="22" t="s">
        <v>79</v>
      </c>
      <c r="J166" s="88" t="s">
        <v>65</v>
      </c>
    </row>
    <row r="167" spans="2:10">
      <c r="B167" s="14" t="s">
        <v>126</v>
      </c>
      <c r="C167" s="14">
        <f>IF($C$11=Daftar!$H$6,D167,IF($C$11=Daftar!$H$7,E167,F167))</f>
        <v>16</v>
      </c>
      <c r="D167" s="16">
        <v>16</v>
      </c>
      <c r="E167" s="16">
        <v>16</v>
      </c>
      <c r="F167" s="16">
        <v>21</v>
      </c>
      <c r="H167" s="22" t="s">
        <v>82</v>
      </c>
      <c r="J167" s="88" t="s">
        <v>65</v>
      </c>
    </row>
    <row r="168" spans="2:10">
      <c r="B168" s="14" t="s">
        <v>66</v>
      </c>
      <c r="C168" s="14">
        <f>IF($C$11=Daftar!$H$6,D168,IF($C$11=Daftar!$H$7,E168,F168))</f>
        <v>10</v>
      </c>
      <c r="D168" s="16">
        <v>10</v>
      </c>
      <c r="E168" s="16">
        <v>9</v>
      </c>
      <c r="F168" s="16">
        <v>16</v>
      </c>
      <c r="H168" s="22" t="s">
        <v>82</v>
      </c>
      <c r="J168" s="88" t="s">
        <v>65</v>
      </c>
    </row>
    <row r="169" spans="2:10">
      <c r="B169" s="14" t="s">
        <v>67</v>
      </c>
      <c r="C169" s="14">
        <f>IF($C$11=Daftar!$H$6,D169,IF($C$11=Daftar!$H$7,E169,F169))</f>
        <v>0</v>
      </c>
      <c r="D169" s="16">
        <v>0</v>
      </c>
      <c r="E169" s="16">
        <v>0</v>
      </c>
      <c r="F169" s="16">
        <v>0</v>
      </c>
      <c r="H169" s="22" t="s">
        <v>82</v>
      </c>
      <c r="J169" s="88" t="s">
        <v>65</v>
      </c>
    </row>
    <row r="170" spans="2:10">
      <c r="B170" s="14" t="s">
        <v>75</v>
      </c>
      <c r="C170" s="14">
        <f>IF($C$11=Daftar!$H$6,D170,IF($C$11=Daftar!$H$7,E170,F170))</f>
        <v>16</v>
      </c>
      <c r="D170" s="16">
        <v>16</v>
      </c>
      <c r="E170" s="16">
        <v>6</v>
      </c>
      <c r="F170" s="16">
        <v>6</v>
      </c>
      <c r="H170" s="22" t="s">
        <v>81</v>
      </c>
      <c r="J170" s="88" t="s">
        <v>65</v>
      </c>
    </row>
    <row r="171" spans="2:10">
      <c r="B171" s="14" t="s">
        <v>76</v>
      </c>
      <c r="C171" s="14">
        <f>IF($C$11=Daftar!$H$6,D171,IF($C$11=Daftar!$H$7,E171,F171))</f>
        <v>0</v>
      </c>
      <c r="D171" s="16">
        <v>0</v>
      </c>
      <c r="E171" s="16">
        <v>0</v>
      </c>
      <c r="F171" s="16">
        <v>0</v>
      </c>
      <c r="H171" s="22" t="s">
        <v>81</v>
      </c>
      <c r="J171" s="88" t="s">
        <v>65</v>
      </c>
    </row>
    <row r="172" spans="2:10">
      <c r="I172" s="22"/>
      <c r="J172" s="88"/>
    </row>
    <row r="173" spans="2:10">
      <c r="I173" s="22"/>
    </row>
    <row r="174" spans="2:10" s="3" customFormat="1" ht="18">
      <c r="B174" s="5" t="s">
        <v>794</v>
      </c>
    </row>
    <row r="175" spans="2:10">
      <c r="I175" s="22"/>
    </row>
    <row r="176" spans="2:10" ht="15">
      <c r="B176" s="6" t="s">
        <v>415</v>
      </c>
      <c r="C176" s="6" t="s">
        <v>167</v>
      </c>
      <c r="D176" s="6" t="s">
        <v>353</v>
      </c>
      <c r="E176" s="6" t="s">
        <v>354</v>
      </c>
      <c r="F176" s="6" t="s">
        <v>355</v>
      </c>
      <c r="G176" s="6" t="s">
        <v>422</v>
      </c>
      <c r="I176" s="43" t="s">
        <v>62</v>
      </c>
      <c r="J176" s="88"/>
    </row>
    <row r="177" spans="2:10" ht="28.5">
      <c r="B177" s="45" t="s">
        <v>78</v>
      </c>
      <c r="C177" s="29">
        <f>IF($C$11=Daftar!$H$6,D177,IF($C$11=Daftar!$H$7,E177,F177))</f>
        <v>2</v>
      </c>
      <c r="D177" s="16">
        <v>2</v>
      </c>
      <c r="E177" s="16">
        <v>2</v>
      </c>
      <c r="F177" s="16">
        <v>2.9</v>
      </c>
      <c r="G177" s="74">
        <f>IFERROR((((Dasbor!$C$57/Dasbor!C12)/'Masukan - agroforestri'!C17)/'Masukan - agroforestri'!D232),0)</f>
        <v>0</v>
      </c>
      <c r="I177" s="22" t="s">
        <v>3</v>
      </c>
      <c r="J177" s="88" t="s">
        <v>795</v>
      </c>
    </row>
    <row r="178" spans="2:10" ht="28.5">
      <c r="B178" s="45" t="s">
        <v>78</v>
      </c>
      <c r="C178" s="64">
        <f>IF(G177&lt;&gt;0, G177, C177)</f>
        <v>2</v>
      </c>
      <c r="I178" s="22" t="s">
        <v>3</v>
      </c>
      <c r="J178" s="88" t="s">
        <v>796</v>
      </c>
    </row>
    <row r="179" spans="2:10">
      <c r="B179" s="22"/>
      <c r="C179" s="66"/>
      <c r="I179" s="22"/>
      <c r="J179" s="88"/>
    </row>
    <row r="180" spans="2:10">
      <c r="B180" s="14" t="s">
        <v>240</v>
      </c>
      <c r="C180" s="29">
        <f>IF(Dasbor!C56=0, C17, C17*Dasbor!C56)</f>
        <v>0</v>
      </c>
      <c r="I180" s="22" t="s">
        <v>5</v>
      </c>
      <c r="J180" s="88" t="s">
        <v>797</v>
      </c>
    </row>
    <row r="181" spans="2:10">
      <c r="B181" s="14" t="s">
        <v>77</v>
      </c>
      <c r="C181" s="29">
        <f>IF(G181&lt;&gt;0, G181, IF($C$11=Daftar!$H$6,D181,IF($C$11=Daftar!$H$7,E181,F181)))</f>
        <v>8000</v>
      </c>
      <c r="D181" s="16">
        <v>8000</v>
      </c>
      <c r="E181" s="16">
        <v>8000</v>
      </c>
      <c r="F181" s="16">
        <v>8000</v>
      </c>
      <c r="G181" s="73">
        <f>Dasbor!C60</f>
        <v>0</v>
      </c>
      <c r="I181" s="22" t="s">
        <v>4</v>
      </c>
      <c r="J181" s="88" t="s">
        <v>798</v>
      </c>
    </row>
    <row r="182" spans="2:10">
      <c r="B182" s="22"/>
      <c r="C182" s="66"/>
      <c r="I182" s="22"/>
      <c r="J182" s="88"/>
    </row>
    <row r="183" spans="2:10" ht="15">
      <c r="B183" s="43" t="s">
        <v>276</v>
      </c>
      <c r="C183" s="66"/>
      <c r="I183" s="22"/>
      <c r="J183" s="88"/>
    </row>
    <row r="184" spans="2:10">
      <c r="B184" s="45" t="s">
        <v>253</v>
      </c>
      <c r="C184" s="29">
        <f>IF(G184&lt;&gt;0, G184, IF($C$11=Daftar!$H$6,D184,IF($C$11=Daftar!$H$7,E184,F184)))</f>
        <v>15</v>
      </c>
      <c r="D184" s="16">
        <v>15</v>
      </c>
      <c r="E184" s="16">
        <v>15</v>
      </c>
      <c r="F184" s="16">
        <v>15</v>
      </c>
      <c r="G184" s="73">
        <f>Dasbor!C58</f>
        <v>0</v>
      </c>
      <c r="I184" s="4" t="s">
        <v>158</v>
      </c>
      <c r="J184" s="52" t="s">
        <v>799</v>
      </c>
    </row>
    <row r="185" spans="2:10">
      <c r="B185" s="45" t="s">
        <v>254</v>
      </c>
      <c r="C185" s="29">
        <f>IF(G185&lt;&gt;0, G185, IF($C$11=Daftar!$H$6,D185,IF($C$11=Daftar!$H$7,E185,F185)))</f>
        <v>15</v>
      </c>
      <c r="D185" s="16">
        <v>15</v>
      </c>
      <c r="E185" s="16">
        <v>15</v>
      </c>
      <c r="F185" s="16">
        <v>15</v>
      </c>
      <c r="G185" s="73">
        <f>Dasbor!C71</f>
        <v>0</v>
      </c>
      <c r="I185" s="4" t="s">
        <v>158</v>
      </c>
      <c r="J185" s="52" t="s">
        <v>799</v>
      </c>
    </row>
    <row r="186" spans="2:10" ht="28.5">
      <c r="B186" s="45" t="s">
        <v>256</v>
      </c>
      <c r="C186" s="29">
        <f>IF(G186&lt;&gt;0, G186, IF($C$11=Daftar!$H$6,D186,IF($C$11=Daftar!$H$7,E186,F186)))</f>
        <v>15</v>
      </c>
      <c r="D186" s="16">
        <v>15</v>
      </c>
      <c r="E186" s="16">
        <v>15</v>
      </c>
      <c r="F186" s="16">
        <v>15</v>
      </c>
      <c r="G186" s="73">
        <f>Dasbor!C64</f>
        <v>0</v>
      </c>
      <c r="I186" s="4" t="s">
        <v>158</v>
      </c>
      <c r="J186" s="52" t="s">
        <v>799</v>
      </c>
    </row>
    <row r="187" spans="2:10" ht="28.5">
      <c r="B187" s="45" t="s">
        <v>255</v>
      </c>
      <c r="C187" s="29">
        <f>IF(G187&lt;&gt;0, G187, IF($C$11=Daftar!$H$6,D187,IF($C$11=Daftar!$H$7,E187,F187)))</f>
        <v>5</v>
      </c>
      <c r="D187" s="16">
        <v>5</v>
      </c>
      <c r="E187" s="16">
        <v>5</v>
      </c>
      <c r="F187" s="16">
        <v>5</v>
      </c>
      <c r="G187" s="73">
        <f>Dasbor!C67</f>
        <v>0</v>
      </c>
      <c r="I187" s="4" t="s">
        <v>158</v>
      </c>
      <c r="J187" s="52" t="s">
        <v>799</v>
      </c>
    </row>
    <row r="188" spans="2:10">
      <c r="B188" s="45" t="s">
        <v>834</v>
      </c>
      <c r="C188" s="29">
        <f>IF(G188&lt;&gt;0, G188, IF($C$11=Daftar!$H$6,D188,IF($C$11=Daftar!$H$7,E188,F188)))</f>
        <v>15</v>
      </c>
      <c r="D188" s="16">
        <v>15</v>
      </c>
      <c r="E188" s="16">
        <v>15</v>
      </c>
      <c r="F188" s="16">
        <v>15</v>
      </c>
      <c r="G188" s="73">
        <f>Dasbor!C75</f>
        <v>0</v>
      </c>
      <c r="I188" s="4" t="s">
        <v>158</v>
      </c>
      <c r="J188" s="52" t="s">
        <v>799</v>
      </c>
    </row>
    <row r="189" spans="2:10">
      <c r="B189" s="22"/>
      <c r="C189" s="66"/>
      <c r="I189" s="22"/>
      <c r="J189" s="88"/>
    </row>
    <row r="190" spans="2:10" ht="15">
      <c r="B190" s="6" t="s">
        <v>396</v>
      </c>
      <c r="C190" s="6" t="s">
        <v>167</v>
      </c>
      <c r="D190" s="6" t="s">
        <v>353</v>
      </c>
      <c r="E190" s="6" t="s">
        <v>354</v>
      </c>
      <c r="F190" s="6" t="s">
        <v>355</v>
      </c>
      <c r="G190" s="6" t="s">
        <v>422</v>
      </c>
      <c r="H190" s="22"/>
      <c r="J190" s="88"/>
    </row>
    <row r="191" spans="2:10" ht="28.5">
      <c r="B191" s="207" t="s">
        <v>801</v>
      </c>
      <c r="C191" s="14">
        <f>IF($C$11=Daftar!$H$6,D191,IF($C$11=Daftar!$H$7,E191,F191))</f>
        <v>5</v>
      </c>
      <c r="D191" s="16">
        <v>5</v>
      </c>
      <c r="E191" s="16">
        <v>5</v>
      </c>
      <c r="F191" s="16">
        <v>5</v>
      </c>
      <c r="I191" s="22" t="s">
        <v>259</v>
      </c>
      <c r="J191" s="88" t="s">
        <v>32</v>
      </c>
    </row>
    <row r="192" spans="2:10" ht="35.25" customHeight="1">
      <c r="B192" s="207" t="s">
        <v>802</v>
      </c>
      <c r="C192" s="14">
        <f>IF(G192&lt;&gt;0, G192,IF($C$11=Daftar!$H$6,D192,IF($C$11=Daftar!$H$7,E192,F192)))</f>
        <v>2000</v>
      </c>
      <c r="D192" s="16">
        <v>2000</v>
      </c>
      <c r="E192" s="16">
        <v>2000</v>
      </c>
      <c r="F192" s="16">
        <v>2000</v>
      </c>
      <c r="G192" s="72">
        <f>Dasbor!C68</f>
        <v>0</v>
      </c>
      <c r="I192" s="22" t="s">
        <v>10</v>
      </c>
      <c r="J192" s="88" t="s">
        <v>800</v>
      </c>
    </row>
    <row r="193" spans="2:10" ht="35.25" customHeight="1">
      <c r="B193" s="207" t="s">
        <v>257</v>
      </c>
      <c r="C193" s="14">
        <f>IF($C$11=Daftar!$H$6,D193,IF($C$11=Daftar!$H$7,E193,F193))</f>
        <v>4.9820000000000002</v>
      </c>
      <c r="D193" s="16">
        <v>4.9820000000000002</v>
      </c>
      <c r="E193" s="16">
        <v>4.9820000000000002</v>
      </c>
      <c r="F193" s="16">
        <v>4.9820000000000002</v>
      </c>
      <c r="I193" s="22" t="s">
        <v>291</v>
      </c>
      <c r="J193" s="88" t="s">
        <v>32</v>
      </c>
    </row>
    <row r="194" spans="2:10">
      <c r="I194" s="22"/>
      <c r="J194" s="88"/>
    </row>
    <row r="195" spans="2:10" ht="15">
      <c r="B195" s="6" t="s">
        <v>416</v>
      </c>
      <c r="C195" s="6" t="s">
        <v>167</v>
      </c>
      <c r="D195" s="6" t="s">
        <v>353</v>
      </c>
      <c r="E195" s="6" t="s">
        <v>354</v>
      </c>
      <c r="F195" s="6" t="s">
        <v>355</v>
      </c>
      <c r="I195" s="22"/>
      <c r="J195" s="88"/>
    </row>
    <row r="196" spans="2:10" ht="15">
      <c r="B196" s="14" t="s">
        <v>417</v>
      </c>
      <c r="C196" s="29">
        <f>IF(Dasbor!C63="", C18, C18*Dasbor!C63)</f>
        <v>0</v>
      </c>
      <c r="D196" s="6"/>
      <c r="E196" s="6"/>
      <c r="F196" s="6"/>
      <c r="I196" s="22" t="s">
        <v>5</v>
      </c>
      <c r="J196" s="88" t="s">
        <v>797</v>
      </c>
    </row>
    <row r="197" spans="2:10" ht="27.95" customHeight="1">
      <c r="B197" s="45" t="s">
        <v>258</v>
      </c>
      <c r="C197" s="29">
        <f>IF($C$11=Daftar!$H$6,D197,IF($C$11=Daftar!$H$7,E197,F197))</f>
        <v>28750</v>
      </c>
      <c r="D197" s="16">
        <v>28750</v>
      </c>
      <c r="E197" s="16">
        <v>28750</v>
      </c>
      <c r="F197" s="16">
        <v>28750</v>
      </c>
      <c r="I197" s="22" t="s">
        <v>275</v>
      </c>
      <c r="J197" s="88" t="s">
        <v>803</v>
      </c>
    </row>
    <row r="198" spans="2:10">
      <c r="I198" s="22"/>
      <c r="J198" s="88"/>
    </row>
    <row r="199" spans="2:10" ht="15">
      <c r="B199" s="43" t="s">
        <v>405</v>
      </c>
      <c r="C199" s="6" t="s">
        <v>167</v>
      </c>
      <c r="D199" s="6" t="s">
        <v>353</v>
      </c>
      <c r="E199" s="6" t="s">
        <v>354</v>
      </c>
      <c r="F199" s="6" t="s">
        <v>355</v>
      </c>
      <c r="G199" s="6" t="s">
        <v>422</v>
      </c>
      <c r="J199" s="88"/>
    </row>
    <row r="200" spans="2:10">
      <c r="B200" s="207" t="s">
        <v>590</v>
      </c>
      <c r="C200" s="14">
        <f>IF(G200&lt;&gt;0, G200, IF($C$11=Daftar!$H$6,D200,IF($C$11=Daftar!$H$7,E200,F200)))</f>
        <v>875000</v>
      </c>
      <c r="D200" s="16">
        <v>875000</v>
      </c>
      <c r="E200" s="16">
        <v>875000</v>
      </c>
      <c r="F200" s="16">
        <v>875000</v>
      </c>
      <c r="G200" s="74">
        <f>Dasbor!C72</f>
        <v>0</v>
      </c>
      <c r="I200" s="22" t="s">
        <v>31</v>
      </c>
      <c r="J200" s="52" t="s">
        <v>804</v>
      </c>
    </row>
    <row r="201" spans="2:10">
      <c r="B201" s="22"/>
      <c r="C201" s="22"/>
      <c r="D201" s="130"/>
      <c r="H201" s="22"/>
      <c r="J201" s="88"/>
    </row>
    <row r="202" spans="2:10" ht="15">
      <c r="B202" s="6" t="s">
        <v>99</v>
      </c>
      <c r="C202" s="6" t="s">
        <v>167</v>
      </c>
      <c r="D202" s="6" t="s">
        <v>353</v>
      </c>
      <c r="E202" s="6" t="s">
        <v>354</v>
      </c>
      <c r="F202" s="6" t="s">
        <v>355</v>
      </c>
      <c r="I202" s="22"/>
      <c r="J202" s="52"/>
    </row>
    <row r="203" spans="2:10" ht="28.5">
      <c r="B203" s="45" t="s">
        <v>214</v>
      </c>
      <c r="C203" s="21">
        <f>IF($C$11=Daftar!$H$6,$D203,IF($C$11=Daftar!$H$7,$E203,$F203))</f>
        <v>46000000</v>
      </c>
      <c r="D203" s="49">
        <v>46000000</v>
      </c>
      <c r="E203" s="49">
        <v>36000000</v>
      </c>
      <c r="F203" s="49">
        <v>22000000</v>
      </c>
      <c r="I203" s="22" t="s">
        <v>1</v>
      </c>
      <c r="J203" s="4" t="s">
        <v>212</v>
      </c>
    </row>
    <row r="204" spans="2:10" ht="28.5">
      <c r="B204" s="45" t="s">
        <v>215</v>
      </c>
      <c r="C204" s="21">
        <f>IF($C$11=Daftar!$H$6,$D204,IF($C$11=Daftar!$H$7,$E204,$F204))</f>
        <v>21000000</v>
      </c>
      <c r="D204" s="49">
        <v>21000000</v>
      </c>
      <c r="E204" s="49">
        <v>18000000</v>
      </c>
      <c r="F204" s="49">
        <v>9000000</v>
      </c>
      <c r="I204" s="22" t="s">
        <v>1</v>
      </c>
      <c r="J204" s="4" t="s">
        <v>213</v>
      </c>
    </row>
    <row r="205" spans="2:10">
      <c r="B205" s="14" t="s">
        <v>167</v>
      </c>
      <c r="C205" s="21">
        <f>SUM(C203:C204)</f>
        <v>67000000</v>
      </c>
      <c r="I205" s="22"/>
      <c r="J205" s="22"/>
    </row>
    <row r="206" spans="2:10">
      <c r="B206" s="22"/>
      <c r="C206" s="77"/>
      <c r="I206" s="22"/>
      <c r="J206" s="22"/>
    </row>
    <row r="207" spans="2:10" ht="15">
      <c r="B207" s="6" t="s">
        <v>832</v>
      </c>
      <c r="C207" s="6" t="s">
        <v>167</v>
      </c>
      <c r="D207" s="6" t="s">
        <v>353</v>
      </c>
      <c r="E207" s="6" t="s">
        <v>354</v>
      </c>
      <c r="F207" s="6" t="s">
        <v>355</v>
      </c>
      <c r="G207" s="6" t="s">
        <v>422</v>
      </c>
      <c r="I207" s="22"/>
      <c r="J207" s="52"/>
    </row>
    <row r="208" spans="2:10">
      <c r="B208" s="45" t="s">
        <v>859</v>
      </c>
      <c r="C208" s="21">
        <f>IF($C$11=Daftar!$H$6,$D208,IF($C$11=Daftar!$H$7,$E208,$F208))</f>
        <v>6</v>
      </c>
      <c r="D208" s="49">
        <v>6</v>
      </c>
      <c r="E208" s="49">
        <v>6</v>
      </c>
      <c r="F208" s="49">
        <v>6</v>
      </c>
      <c r="G208" s="74">
        <f>Dasbor!C77</f>
        <v>0</v>
      </c>
      <c r="I208" s="22" t="s">
        <v>860</v>
      </c>
      <c r="J208" s="88" t="s">
        <v>861</v>
      </c>
    </row>
    <row r="209" spans="2:60">
      <c r="B209" s="45" t="s">
        <v>859</v>
      </c>
      <c r="C209" s="21">
        <f>IF(G208&lt;&gt;0, G208, C208)</f>
        <v>6</v>
      </c>
      <c r="I209" s="22" t="s">
        <v>860</v>
      </c>
      <c r="J209" s="88" t="s">
        <v>861</v>
      </c>
    </row>
    <row r="210" spans="2:60">
      <c r="B210" s="14" t="s">
        <v>858</v>
      </c>
      <c r="C210" s="21">
        <f>IF($C$11=Daftar!$H$6,$D210,IF($C$11=Daftar!$H$7,$E210,$F210))</f>
        <v>5000</v>
      </c>
      <c r="D210" s="49">
        <v>5000</v>
      </c>
      <c r="E210" s="49">
        <v>5000</v>
      </c>
      <c r="F210" s="49">
        <v>5000</v>
      </c>
      <c r="G210" s="74">
        <f>Dasbor!C76</f>
        <v>0</v>
      </c>
      <c r="I210" s="22" t="s">
        <v>1</v>
      </c>
      <c r="J210" s="88" t="s">
        <v>65</v>
      </c>
    </row>
    <row r="211" spans="2:60">
      <c r="B211" s="14" t="s">
        <v>858</v>
      </c>
      <c r="C211" s="21">
        <f>IF(G210&lt;&gt;0, G210, C210)</f>
        <v>5000</v>
      </c>
      <c r="I211" s="22" t="s">
        <v>1</v>
      </c>
      <c r="J211" s="88" t="s">
        <v>65</v>
      </c>
    </row>
    <row r="212" spans="2:60">
      <c r="B212" s="22"/>
      <c r="C212" s="77"/>
      <c r="I212" s="22"/>
      <c r="J212" s="22"/>
    </row>
    <row r="213" spans="2:60" s="3" customFormat="1" ht="18">
      <c r="B213" s="5" t="s">
        <v>806</v>
      </c>
    </row>
    <row r="214" spans="2:60">
      <c r="B214" s="88"/>
    </row>
    <row r="215" spans="2:60" ht="16.5" customHeight="1">
      <c r="B215" s="88" t="s">
        <v>805</v>
      </c>
    </row>
    <row r="216" spans="2:60" ht="15">
      <c r="B216" s="6"/>
      <c r="C216" s="6"/>
      <c r="D216" s="1" t="s">
        <v>0</v>
      </c>
    </row>
    <row r="217" spans="2:60" ht="15">
      <c r="C217" s="4" t="s">
        <v>62</v>
      </c>
      <c r="D217" s="6">
        <v>1</v>
      </c>
      <c r="E217" s="34">
        <v>2</v>
      </c>
      <c r="F217" s="6">
        <v>3</v>
      </c>
      <c r="G217" s="6">
        <v>4</v>
      </c>
      <c r="H217" s="6">
        <v>5</v>
      </c>
      <c r="I217" s="6">
        <v>6</v>
      </c>
      <c r="J217" s="6">
        <v>7</v>
      </c>
      <c r="K217" s="6">
        <v>8</v>
      </c>
      <c r="L217" s="6">
        <v>9</v>
      </c>
      <c r="M217" s="6">
        <v>10</v>
      </c>
      <c r="N217" s="6">
        <v>11</v>
      </c>
      <c r="O217" s="6">
        <v>12</v>
      </c>
      <c r="P217" s="6">
        <v>13</v>
      </c>
      <c r="Q217" s="6">
        <v>14</v>
      </c>
      <c r="R217" s="6">
        <v>15</v>
      </c>
      <c r="S217" s="6">
        <v>16</v>
      </c>
      <c r="T217" s="6">
        <v>17</v>
      </c>
      <c r="U217" s="6">
        <v>18</v>
      </c>
      <c r="V217" s="6">
        <v>19</v>
      </c>
      <c r="W217" s="6">
        <v>20</v>
      </c>
      <c r="X217" s="6">
        <v>21</v>
      </c>
      <c r="Y217" s="6">
        <v>22</v>
      </c>
      <c r="Z217" s="6">
        <v>23</v>
      </c>
      <c r="AA217" s="6">
        <v>24</v>
      </c>
      <c r="AB217" s="6">
        <v>25</v>
      </c>
      <c r="AC217" s="6">
        <v>26</v>
      </c>
      <c r="AD217" s="6">
        <v>27</v>
      </c>
      <c r="AE217" s="6">
        <v>28</v>
      </c>
      <c r="AF217" s="6">
        <v>29</v>
      </c>
      <c r="AG217" s="6">
        <v>30</v>
      </c>
      <c r="AH217" s="6">
        <v>31</v>
      </c>
      <c r="AI217" s="6">
        <v>32</v>
      </c>
      <c r="AJ217" s="6">
        <v>33</v>
      </c>
      <c r="AK217" s="6">
        <v>34</v>
      </c>
      <c r="AL217" s="6">
        <v>35</v>
      </c>
      <c r="AM217" s="6">
        <v>36</v>
      </c>
      <c r="AN217" s="6">
        <v>37</v>
      </c>
      <c r="AO217" s="6">
        <v>38</v>
      </c>
      <c r="AP217" s="6">
        <v>39</v>
      </c>
      <c r="AQ217" s="6">
        <v>40</v>
      </c>
      <c r="AR217" s="6">
        <v>41</v>
      </c>
      <c r="AS217" s="6">
        <v>42</v>
      </c>
      <c r="AT217" s="6">
        <v>43</v>
      </c>
      <c r="AU217" s="6">
        <v>44</v>
      </c>
      <c r="AV217" s="6">
        <v>45</v>
      </c>
      <c r="AW217" s="6">
        <v>46</v>
      </c>
      <c r="AX217" s="6">
        <v>47</v>
      </c>
      <c r="AY217" s="6">
        <v>48</v>
      </c>
      <c r="AZ217" s="6">
        <v>49</v>
      </c>
      <c r="BA217" s="6">
        <v>50</v>
      </c>
      <c r="BB217" s="6">
        <v>51</v>
      </c>
      <c r="BC217" s="6">
        <v>52</v>
      </c>
      <c r="BD217" s="6">
        <v>53</v>
      </c>
      <c r="BE217" s="6">
        <v>54</v>
      </c>
      <c r="BF217" s="6">
        <v>55</v>
      </c>
      <c r="BG217" s="6">
        <v>56</v>
      </c>
      <c r="BH217" s="6">
        <v>57</v>
      </c>
    </row>
    <row r="218" spans="2:60" ht="28.5">
      <c r="B218" s="45" t="s">
        <v>260</v>
      </c>
      <c r="C218" s="14" t="s">
        <v>137</v>
      </c>
      <c r="D218" s="55">
        <v>0.9</v>
      </c>
      <c r="E218" s="55">
        <v>1</v>
      </c>
      <c r="F218" s="55">
        <v>1</v>
      </c>
      <c r="G218" s="55">
        <v>1</v>
      </c>
      <c r="H218" s="55">
        <v>1</v>
      </c>
      <c r="I218" s="55">
        <v>1</v>
      </c>
      <c r="J218" s="55">
        <v>1</v>
      </c>
      <c r="K218" s="55">
        <v>1</v>
      </c>
      <c r="L218" s="55">
        <v>1</v>
      </c>
      <c r="M218" s="55">
        <v>1</v>
      </c>
      <c r="N218" s="55">
        <v>1</v>
      </c>
      <c r="O218" s="55">
        <v>1</v>
      </c>
      <c r="P218" s="55">
        <v>1</v>
      </c>
      <c r="Q218" s="55">
        <v>1</v>
      </c>
      <c r="R218" s="55">
        <v>1</v>
      </c>
      <c r="S218" s="55">
        <v>1</v>
      </c>
      <c r="T218" s="55">
        <v>1</v>
      </c>
      <c r="U218" s="55">
        <v>1</v>
      </c>
      <c r="V218" s="55">
        <v>1</v>
      </c>
      <c r="W218" s="55">
        <v>1</v>
      </c>
      <c r="X218" s="55">
        <v>1</v>
      </c>
      <c r="Y218" s="55">
        <v>1</v>
      </c>
      <c r="Z218" s="55">
        <v>1</v>
      </c>
      <c r="AA218" s="55">
        <v>1</v>
      </c>
      <c r="AB218" s="55">
        <v>1</v>
      </c>
      <c r="AC218" s="55">
        <v>1</v>
      </c>
      <c r="AD218" s="55">
        <v>1</v>
      </c>
      <c r="AE218" s="55">
        <v>1</v>
      </c>
      <c r="AF218" s="55">
        <v>1</v>
      </c>
      <c r="AG218" s="55">
        <v>1</v>
      </c>
      <c r="AH218" s="55">
        <v>1</v>
      </c>
      <c r="AI218" s="55">
        <v>1</v>
      </c>
      <c r="AJ218" s="55">
        <v>1</v>
      </c>
      <c r="AK218" s="55">
        <v>1</v>
      </c>
      <c r="AL218" s="55">
        <v>1</v>
      </c>
      <c r="AM218" s="55">
        <v>1</v>
      </c>
      <c r="AN218" s="55">
        <v>1</v>
      </c>
      <c r="AO218" s="55">
        <v>1</v>
      </c>
      <c r="AP218" s="55">
        <v>1</v>
      </c>
      <c r="AQ218" s="55">
        <v>1</v>
      </c>
      <c r="AR218" s="55">
        <v>1</v>
      </c>
      <c r="AS218" s="55">
        <v>1</v>
      </c>
    </row>
    <row r="219" spans="2:60" s="24" customFormat="1">
      <c r="D219" s="24">
        <v>1</v>
      </c>
      <c r="E219" s="24">
        <v>2</v>
      </c>
      <c r="F219" s="24">
        <v>3</v>
      </c>
      <c r="G219" s="24">
        <v>4</v>
      </c>
      <c r="H219" s="24">
        <v>5</v>
      </c>
      <c r="I219" s="24">
        <v>6</v>
      </c>
      <c r="J219" s="24">
        <v>7</v>
      </c>
      <c r="K219" s="24">
        <v>8</v>
      </c>
      <c r="L219" s="24">
        <v>9</v>
      </c>
      <c r="M219" s="24">
        <v>10</v>
      </c>
      <c r="N219" s="24">
        <v>11</v>
      </c>
      <c r="O219" s="24">
        <v>12</v>
      </c>
      <c r="P219" s="24">
        <v>13</v>
      </c>
      <c r="Q219" s="24">
        <v>14</v>
      </c>
      <c r="R219" s="24">
        <v>15</v>
      </c>
      <c r="S219" s="24">
        <v>16</v>
      </c>
      <c r="T219" s="24">
        <v>17</v>
      </c>
      <c r="U219" s="24">
        <v>18</v>
      </c>
      <c r="V219" s="24">
        <v>19</v>
      </c>
      <c r="W219" s="24">
        <v>20</v>
      </c>
      <c r="X219" s="24">
        <v>21</v>
      </c>
      <c r="Y219" s="24">
        <v>22</v>
      </c>
      <c r="Z219" s="24">
        <v>23</v>
      </c>
      <c r="AA219" s="24">
        <v>24</v>
      </c>
      <c r="AB219" s="24">
        <v>25</v>
      </c>
      <c r="AC219" s="24">
        <v>26</v>
      </c>
      <c r="AD219" s="24">
        <v>27</v>
      </c>
      <c r="AE219" s="24">
        <v>28</v>
      </c>
      <c r="AF219" s="24">
        <v>29</v>
      </c>
      <c r="AG219" s="24">
        <v>30</v>
      </c>
      <c r="AH219" s="24">
        <v>31</v>
      </c>
      <c r="AI219" s="24">
        <v>32</v>
      </c>
      <c r="AJ219" s="24">
        <v>33</v>
      </c>
      <c r="AK219" s="24">
        <v>34</v>
      </c>
      <c r="AL219" s="24">
        <v>35</v>
      </c>
      <c r="AM219" s="24">
        <v>36</v>
      </c>
      <c r="AN219" s="24">
        <v>37</v>
      </c>
      <c r="AO219" s="24">
        <v>38</v>
      </c>
      <c r="AP219" s="24">
        <v>39</v>
      </c>
      <c r="AQ219" s="24">
        <v>40</v>
      </c>
      <c r="AR219" s="24">
        <v>41</v>
      </c>
      <c r="AS219" s="24">
        <v>42</v>
      </c>
      <c r="AT219" s="24">
        <v>43</v>
      </c>
      <c r="AU219" s="24">
        <v>44</v>
      </c>
      <c r="AV219" s="24">
        <v>45</v>
      </c>
      <c r="AW219" s="24">
        <v>46</v>
      </c>
      <c r="AX219" s="24">
        <v>47</v>
      </c>
      <c r="AY219" s="24">
        <v>48</v>
      </c>
      <c r="AZ219" s="24">
        <v>49</v>
      </c>
      <c r="BA219" s="24">
        <v>50</v>
      </c>
      <c r="BB219" s="24">
        <v>51</v>
      </c>
      <c r="BC219" s="24">
        <v>52</v>
      </c>
      <c r="BD219" s="24">
        <v>53</v>
      </c>
      <c r="BE219" s="24">
        <v>54</v>
      </c>
      <c r="BF219" s="24">
        <v>55</v>
      </c>
      <c r="BG219" s="24">
        <v>56</v>
      </c>
      <c r="BH219" s="24">
        <v>57</v>
      </c>
    </row>
    <row r="220" spans="2:60" s="28" customFormat="1" ht="28.5">
      <c r="B220" s="45" t="s">
        <v>266</v>
      </c>
      <c r="C220" s="70" t="s">
        <v>137</v>
      </c>
      <c r="D220" s="55">
        <v>0</v>
      </c>
      <c r="E220" s="55">
        <v>0</v>
      </c>
      <c r="F220" s="55">
        <v>0.39274205011590069</v>
      </c>
      <c r="G220" s="55">
        <v>0.43611761796476484</v>
      </c>
      <c r="H220" s="55">
        <v>0.47949318581362915</v>
      </c>
      <c r="I220" s="55">
        <v>0.5228687536624933</v>
      </c>
      <c r="J220" s="55">
        <v>0.56624432151135751</v>
      </c>
      <c r="K220" s="55">
        <v>0.60961988936022182</v>
      </c>
      <c r="L220" s="55">
        <v>0.65299545720908614</v>
      </c>
      <c r="M220" s="55">
        <v>0.69637102505795023</v>
      </c>
      <c r="N220" s="55">
        <v>0.73974659290681455</v>
      </c>
      <c r="O220" s="55">
        <v>0.78312216075567864</v>
      </c>
      <c r="P220" s="55">
        <v>0.82649772860454296</v>
      </c>
      <c r="Q220" s="55">
        <v>0.86987329645340727</v>
      </c>
      <c r="R220" s="55">
        <v>0.91324886430227159</v>
      </c>
      <c r="S220" s="55">
        <v>0.95662443215113568</v>
      </c>
      <c r="T220" s="55">
        <v>1</v>
      </c>
      <c r="U220" s="55">
        <v>0.97307692307692306</v>
      </c>
      <c r="V220" s="55">
        <v>0.94615384615384612</v>
      </c>
      <c r="W220" s="55">
        <v>0.91923076923076918</v>
      </c>
      <c r="X220" s="55">
        <v>0.89230769230769225</v>
      </c>
      <c r="Y220" s="55">
        <v>0.86538461538461531</v>
      </c>
      <c r="Z220" s="55">
        <v>0.83846153846153837</v>
      </c>
      <c r="AA220" s="55">
        <v>0.81153846153846143</v>
      </c>
      <c r="AB220" s="55">
        <v>0.78461538461538449</v>
      </c>
      <c r="AC220" s="55">
        <v>0.75769230769230755</v>
      </c>
      <c r="AD220" s="55">
        <v>0.73076923076923062</v>
      </c>
      <c r="AE220" s="55">
        <v>0.70384615384615368</v>
      </c>
      <c r="AF220" s="55">
        <v>0.67692307692307674</v>
      </c>
      <c r="AG220" s="55">
        <v>0.65</v>
      </c>
      <c r="AH220" s="55">
        <v>0.62538461538461543</v>
      </c>
      <c r="AI220" s="55">
        <v>0.60076923076923083</v>
      </c>
      <c r="AJ220" s="55">
        <v>0.57615384615384624</v>
      </c>
      <c r="AK220" s="55">
        <v>0.55153846153846164</v>
      </c>
      <c r="AL220" s="55">
        <v>0.52692307692307705</v>
      </c>
      <c r="AM220" s="55">
        <v>0.50230769230769245</v>
      </c>
      <c r="AN220" s="55">
        <v>0.47769230769230786</v>
      </c>
      <c r="AO220" s="55">
        <v>0.45307692307692327</v>
      </c>
      <c r="AP220" s="55">
        <v>0.42846153846153867</v>
      </c>
      <c r="AQ220" s="55">
        <v>0.40384615384615408</v>
      </c>
      <c r="AR220" s="55">
        <v>0.37923076923076948</v>
      </c>
      <c r="AS220" s="55">
        <v>0.35461538461538489</v>
      </c>
    </row>
    <row r="221" spans="2:60" s="28" customFormat="1" ht="28.5">
      <c r="B221" s="45" t="s">
        <v>370</v>
      </c>
      <c r="C221" s="70" t="s">
        <v>137</v>
      </c>
      <c r="D221" s="71">
        <v>1</v>
      </c>
      <c r="E221" s="71">
        <v>1</v>
      </c>
      <c r="F221" s="71">
        <v>1</v>
      </c>
      <c r="G221" s="71">
        <v>1</v>
      </c>
      <c r="H221" s="71">
        <v>1</v>
      </c>
      <c r="I221" s="71">
        <v>1</v>
      </c>
      <c r="J221" s="71">
        <v>1</v>
      </c>
      <c r="K221" s="71">
        <v>1</v>
      </c>
      <c r="L221" s="71">
        <v>1</v>
      </c>
      <c r="M221" s="71">
        <v>1</v>
      </c>
      <c r="N221" s="71">
        <v>1</v>
      </c>
      <c r="O221" s="71">
        <v>1</v>
      </c>
      <c r="P221" s="71">
        <v>1</v>
      </c>
      <c r="Q221" s="71">
        <v>1</v>
      </c>
      <c r="R221" s="71">
        <v>1</v>
      </c>
      <c r="S221" s="71">
        <v>1</v>
      </c>
      <c r="T221" s="71">
        <v>1</v>
      </c>
      <c r="U221" s="71">
        <v>1</v>
      </c>
      <c r="V221" s="71">
        <v>1</v>
      </c>
      <c r="W221" s="71">
        <v>1</v>
      </c>
      <c r="X221" s="71">
        <v>1</v>
      </c>
      <c r="Y221" s="71">
        <v>1</v>
      </c>
      <c r="Z221" s="71">
        <v>1</v>
      </c>
      <c r="AA221" s="71">
        <v>1</v>
      </c>
      <c r="AB221" s="71">
        <v>1</v>
      </c>
      <c r="AC221" s="71">
        <v>1</v>
      </c>
      <c r="AD221" s="71">
        <v>1</v>
      </c>
      <c r="AE221" s="71">
        <v>1</v>
      </c>
      <c r="AF221" s="71">
        <v>1</v>
      </c>
      <c r="AG221" s="71">
        <v>1</v>
      </c>
      <c r="AH221" s="71">
        <v>1</v>
      </c>
      <c r="AI221" s="71">
        <v>1</v>
      </c>
      <c r="AJ221" s="71">
        <v>1</v>
      </c>
      <c r="AK221" s="71">
        <v>1</v>
      </c>
      <c r="AL221" s="71">
        <v>1</v>
      </c>
      <c r="AM221" s="71">
        <v>1</v>
      </c>
      <c r="AN221" s="71">
        <v>1</v>
      </c>
      <c r="AO221" s="71">
        <v>1</v>
      </c>
      <c r="AP221" s="71">
        <v>1</v>
      </c>
      <c r="AQ221" s="71">
        <v>1</v>
      </c>
      <c r="AR221" s="71">
        <v>1</v>
      </c>
      <c r="AS221" s="71">
        <v>1</v>
      </c>
    </row>
    <row r="222" spans="2:60" s="28" customFormat="1" ht="28.5">
      <c r="B222" s="45" t="s">
        <v>411</v>
      </c>
      <c r="C222" s="70" t="s">
        <v>137</v>
      </c>
      <c r="D222" s="71">
        <v>3.6560927277047694E-3</v>
      </c>
      <c r="E222" s="71">
        <v>4.638672572395564E-3</v>
      </c>
      <c r="F222" s="71">
        <v>6.2701447511118074E-3</v>
      </c>
      <c r="G222" s="71">
        <v>8.6390811209510338E-3</v>
      </c>
      <c r="H222" s="71">
        <v>2.4848674483028528E-2</v>
      </c>
      <c r="I222" s="71">
        <v>5.059689127489915E-2</v>
      </c>
      <c r="J222" s="71">
        <v>0.15291760333402979</v>
      </c>
      <c r="K222" s="71">
        <v>0.19800248851718524</v>
      </c>
      <c r="L222" s="71">
        <v>0.21288202647708812</v>
      </c>
      <c r="M222" s="71">
        <v>0.30850924760956483</v>
      </c>
      <c r="N222" s="71">
        <v>0.42226183258419536</v>
      </c>
      <c r="O222" s="71">
        <v>0.57098035089079469</v>
      </c>
      <c r="P222" s="71">
        <v>0.64389713887798317</v>
      </c>
      <c r="Q222" s="71">
        <v>0.69698415212461573</v>
      </c>
      <c r="R222" s="71">
        <v>0.80546996998013021</v>
      </c>
      <c r="S222" s="71">
        <v>0.83607226035184701</v>
      </c>
      <c r="T222" s="71">
        <v>0.89855851008925414</v>
      </c>
      <c r="U222" s="71">
        <v>0.86716924503462067</v>
      </c>
      <c r="V222" s="71">
        <v>1</v>
      </c>
      <c r="W222" s="71">
        <v>0.90685574737860397</v>
      </c>
      <c r="X222" s="71">
        <v>0.86716924503462067</v>
      </c>
      <c r="Y222" s="71">
        <v>1</v>
      </c>
      <c r="Z222" s="71">
        <v>0.90685574737860397</v>
      </c>
      <c r="AA222" s="71">
        <v>0.86716924503462067</v>
      </c>
      <c r="AB222" s="71">
        <v>1</v>
      </c>
      <c r="AC222" s="71">
        <v>0.90685574737860397</v>
      </c>
      <c r="AD222" s="71">
        <v>0.86716924503462067</v>
      </c>
      <c r="AE222" s="71">
        <v>1</v>
      </c>
      <c r="AF222" s="71">
        <v>0.90685574737860397</v>
      </c>
      <c r="AG222" s="71">
        <v>0.86716924503462067</v>
      </c>
      <c r="AH222" s="71">
        <v>0.69698415212461573</v>
      </c>
      <c r="AI222" s="71">
        <v>0.80546996998013021</v>
      </c>
      <c r="AJ222" s="71">
        <v>0.83607226035184701</v>
      </c>
      <c r="AK222" s="71">
        <v>0.69698415212461573</v>
      </c>
      <c r="AL222" s="71">
        <v>0.80546996998013021</v>
      </c>
      <c r="AM222" s="71">
        <v>0.83607226035184701</v>
      </c>
      <c r="AN222" s="71">
        <v>0.69698415212461573</v>
      </c>
      <c r="AO222" s="71">
        <v>0.80546996998013021</v>
      </c>
      <c r="AP222" s="71">
        <v>0.83607226035184701</v>
      </c>
      <c r="AQ222" s="71">
        <v>0.69698415212461573</v>
      </c>
      <c r="AR222" s="71">
        <v>0.90685574737860397</v>
      </c>
      <c r="AS222" s="71">
        <v>0.90685574737860397</v>
      </c>
    </row>
    <row r="223" spans="2:60" s="28" customFormat="1" ht="28.5">
      <c r="B223" s="45" t="s">
        <v>833</v>
      </c>
      <c r="C223" s="70" t="s">
        <v>137</v>
      </c>
      <c r="D223" s="71">
        <v>0</v>
      </c>
      <c r="E223" s="71">
        <v>0</v>
      </c>
      <c r="F223" s="71">
        <v>0</v>
      </c>
      <c r="G223" s="71">
        <v>0.5</v>
      </c>
      <c r="H223" s="71">
        <v>1</v>
      </c>
      <c r="I223" s="71">
        <v>1</v>
      </c>
      <c r="J223" s="71">
        <v>1</v>
      </c>
      <c r="K223" s="71">
        <v>1</v>
      </c>
      <c r="L223" s="71">
        <v>1</v>
      </c>
      <c r="M223" s="71">
        <v>1</v>
      </c>
      <c r="N223" s="71">
        <v>1</v>
      </c>
      <c r="O223" s="71">
        <v>1</v>
      </c>
      <c r="P223" s="71">
        <v>1</v>
      </c>
      <c r="Q223" s="71">
        <v>1</v>
      </c>
      <c r="R223" s="71">
        <v>1</v>
      </c>
      <c r="S223" s="71">
        <v>1</v>
      </c>
      <c r="T223" s="71">
        <v>1</v>
      </c>
      <c r="U223" s="71">
        <v>1</v>
      </c>
      <c r="V223" s="71">
        <v>1</v>
      </c>
      <c r="W223" s="71">
        <v>1</v>
      </c>
      <c r="X223" s="71">
        <v>1</v>
      </c>
      <c r="Y223" s="71">
        <v>1</v>
      </c>
      <c r="Z223" s="71">
        <v>1</v>
      </c>
      <c r="AA223" s="71">
        <v>1</v>
      </c>
      <c r="AB223" s="71">
        <v>1</v>
      </c>
      <c r="AC223" s="71">
        <v>1</v>
      </c>
      <c r="AD223" s="71">
        <v>1</v>
      </c>
      <c r="AE223" s="71">
        <v>1</v>
      </c>
      <c r="AF223" s="71">
        <v>1</v>
      </c>
      <c r="AG223" s="71">
        <v>1</v>
      </c>
      <c r="AH223" s="71">
        <v>1</v>
      </c>
      <c r="AI223" s="71">
        <v>1</v>
      </c>
      <c r="AJ223" s="71">
        <v>1</v>
      </c>
      <c r="AK223" s="71">
        <v>1</v>
      </c>
      <c r="AL223" s="71">
        <v>1</v>
      </c>
      <c r="AM223" s="71">
        <v>1</v>
      </c>
      <c r="AN223" s="71">
        <v>1</v>
      </c>
      <c r="AO223" s="71">
        <v>1</v>
      </c>
      <c r="AP223" s="71">
        <v>1</v>
      </c>
      <c r="AQ223" s="71">
        <v>1</v>
      </c>
      <c r="AR223" s="71">
        <v>1</v>
      </c>
      <c r="AS223" s="71">
        <v>1</v>
      </c>
    </row>
    <row r="224" spans="2:60"/>
    <row r="225" spans="2:63" s="28" customFormat="1" ht="15">
      <c r="B225" s="45" t="s">
        <v>267</v>
      </c>
      <c r="C225" s="70" t="s">
        <v>30</v>
      </c>
      <c r="D225" s="102">
        <v>1.27925604965592E-2</v>
      </c>
      <c r="E225" s="102">
        <v>4.0670842874574398E-2</v>
      </c>
      <c r="F225" s="102">
        <v>9.2503992994627193E-2</v>
      </c>
      <c r="G225" s="102">
        <v>0.17135784696647599</v>
      </c>
      <c r="H225" s="102">
        <v>0.26244581343050399</v>
      </c>
      <c r="I225" s="102">
        <v>0.37292884745170302</v>
      </c>
      <c r="J225" s="102">
        <v>0.481954326177231</v>
      </c>
      <c r="K225" s="102">
        <v>0.60330070587236295</v>
      </c>
      <c r="L225" s="102">
        <v>0.73627441230451096</v>
      </c>
      <c r="M225" s="102">
        <v>0.88035755249874903</v>
      </c>
      <c r="N225" s="102">
        <v>1.0351931830233601</v>
      </c>
      <c r="O225" s="102">
        <v>1.2005568269343401</v>
      </c>
      <c r="P225" s="102">
        <v>1.3763253233537101</v>
      </c>
      <c r="Q225" s="102">
        <v>1.49925776146807</v>
      </c>
      <c r="R225" s="102">
        <v>1.6267894769462701</v>
      </c>
      <c r="S225" s="102">
        <v>1.7589258956581899</v>
      </c>
      <c r="T225" s="102">
        <v>1.89567762805367</v>
      </c>
      <c r="U225" s="102">
        <v>2.0370588232418001</v>
      </c>
      <c r="V225" s="102">
        <v>2.18308586647353</v>
      </c>
      <c r="W225" s="102">
        <v>2.2578470588732</v>
      </c>
      <c r="X225" s="102">
        <v>2.33377636772896</v>
      </c>
      <c r="Y225" s="102">
        <v>2.4108760595613901</v>
      </c>
      <c r="Z225" s="102">
        <v>2.48914839241383</v>
      </c>
      <c r="AA225" s="102">
        <v>2.52872499909114</v>
      </c>
      <c r="AB225" s="102">
        <v>2.56859560201418</v>
      </c>
      <c r="AC225" s="102">
        <v>2.6087604752554898</v>
      </c>
      <c r="AD225" s="102">
        <v>2.6492198901489901</v>
      </c>
      <c r="AE225" s="102">
        <v>2.6899741150307501</v>
      </c>
      <c r="AF225" s="102">
        <v>2.73102341500518</v>
      </c>
      <c r="AG225" s="102">
        <v>2.7723680517353402</v>
      </c>
      <c r="AH225" s="102">
        <v>2.8140082832556699</v>
      </c>
      <c r="AI225" s="102">
        <v>2.8559443638059299</v>
      </c>
      <c r="AJ225" s="102">
        <v>2.8981765436848401</v>
      </c>
      <c r="AK225" s="102">
        <v>2.9407050691222301</v>
      </c>
      <c r="AL225" s="102">
        <v>2.9835301821685101</v>
      </c>
      <c r="AM225" s="102">
        <v>3.0266521206002102</v>
      </c>
      <c r="AN225" s="102">
        <v>3.0700711178405999</v>
      </c>
      <c r="AO225" s="102">
        <v>3.1137874028942698</v>
      </c>
      <c r="AP225" s="102">
        <v>3.1578012002947902</v>
      </c>
      <c r="AQ225" s="102">
        <v>3.2021127300644001</v>
      </c>
      <c r="AR225" s="102">
        <v>3.24672220768496</v>
      </c>
      <c r="AS225" s="102">
        <v>3.2916298440791998</v>
      </c>
      <c r="AT225" s="102">
        <v>3.33683584560168</v>
      </c>
      <c r="AU225" s="102">
        <v>3.3459128675590901</v>
      </c>
      <c r="AV225" s="102">
        <v>3.3550018338000398</v>
      </c>
      <c r="AW225" s="102">
        <v>3.36410274590961</v>
      </c>
      <c r="AX225" s="102">
        <v>3.3732156054656</v>
      </c>
      <c r="AY225" s="102">
        <v>3.3823404140385098</v>
      </c>
      <c r="AZ225" s="102">
        <v>3.3914771731915598</v>
      </c>
      <c r="BA225" s="102">
        <v>3.4006258844807098</v>
      </c>
      <c r="BB225" s="102">
        <v>3.4097865494546298</v>
      </c>
      <c r="BC225" s="102">
        <v>3.4189591696547601</v>
      </c>
      <c r="BD225" s="102">
        <v>3.4281437466152398</v>
      </c>
      <c r="BE225" s="102">
        <v>3.4373402818630199</v>
      </c>
      <c r="BF225" s="102">
        <v>3.4465487769177701</v>
      </c>
      <c r="BG225" s="102">
        <v>3.4557692332919498</v>
      </c>
      <c r="BH225" s="102">
        <v>3.4650016524907801</v>
      </c>
      <c r="BI225"/>
      <c r="BJ225">
        <v>3.4835023853473102</v>
      </c>
      <c r="BK225">
        <v>3.4835023853473102</v>
      </c>
    </row>
    <row r="226" spans="2:63"/>
    <row r="227" spans="2:63" ht="15">
      <c r="B227" s="6" t="s">
        <v>96</v>
      </c>
    </row>
    <row r="228" spans="2:63" ht="28.5">
      <c r="B228" s="45" t="s">
        <v>264</v>
      </c>
      <c r="C228" s="14" t="s">
        <v>158</v>
      </c>
      <c r="D228" s="37">
        <f>C184</f>
        <v>15</v>
      </c>
      <c r="E228" s="25">
        <f>D228+1</f>
        <v>16</v>
      </c>
      <c r="F228" s="25">
        <f t="shared" ref="F228:AS228" si="1">E228+1</f>
        <v>17</v>
      </c>
      <c r="G228" s="25">
        <f t="shared" si="1"/>
        <v>18</v>
      </c>
      <c r="H228" s="25">
        <f t="shared" si="1"/>
        <v>19</v>
      </c>
      <c r="I228" s="25">
        <f t="shared" si="1"/>
        <v>20</v>
      </c>
      <c r="J228" s="25">
        <f t="shared" si="1"/>
        <v>21</v>
      </c>
      <c r="K228" s="25">
        <f t="shared" si="1"/>
        <v>22</v>
      </c>
      <c r="L228" s="25">
        <f t="shared" si="1"/>
        <v>23</v>
      </c>
      <c r="M228" s="25">
        <f t="shared" si="1"/>
        <v>24</v>
      </c>
      <c r="N228" s="25">
        <f t="shared" si="1"/>
        <v>25</v>
      </c>
      <c r="O228" s="25">
        <f t="shared" si="1"/>
        <v>26</v>
      </c>
      <c r="P228" s="25">
        <f t="shared" si="1"/>
        <v>27</v>
      </c>
      <c r="Q228" s="25">
        <f t="shared" si="1"/>
        <v>28</v>
      </c>
      <c r="R228" s="25">
        <f t="shared" si="1"/>
        <v>29</v>
      </c>
      <c r="S228" s="25">
        <f t="shared" si="1"/>
        <v>30</v>
      </c>
      <c r="T228" s="25">
        <f t="shared" si="1"/>
        <v>31</v>
      </c>
      <c r="U228" s="25">
        <f t="shared" si="1"/>
        <v>32</v>
      </c>
      <c r="V228" s="25">
        <f t="shared" si="1"/>
        <v>33</v>
      </c>
      <c r="W228" s="25">
        <f t="shared" si="1"/>
        <v>34</v>
      </c>
      <c r="X228" s="25">
        <f t="shared" si="1"/>
        <v>35</v>
      </c>
      <c r="Y228" s="25">
        <f t="shared" si="1"/>
        <v>36</v>
      </c>
      <c r="Z228" s="25">
        <f t="shared" si="1"/>
        <v>37</v>
      </c>
      <c r="AA228" s="25">
        <f t="shared" si="1"/>
        <v>38</v>
      </c>
      <c r="AB228" s="25">
        <f t="shared" si="1"/>
        <v>39</v>
      </c>
      <c r="AC228" s="25">
        <f t="shared" si="1"/>
        <v>40</v>
      </c>
      <c r="AD228" s="25">
        <f t="shared" si="1"/>
        <v>41</v>
      </c>
      <c r="AE228" s="25">
        <f t="shared" si="1"/>
        <v>42</v>
      </c>
      <c r="AF228" s="25">
        <f t="shared" si="1"/>
        <v>43</v>
      </c>
      <c r="AG228" s="25">
        <f t="shared" si="1"/>
        <v>44</v>
      </c>
      <c r="AH228" s="25">
        <f t="shared" si="1"/>
        <v>45</v>
      </c>
      <c r="AI228" s="25">
        <f t="shared" si="1"/>
        <v>46</v>
      </c>
      <c r="AJ228" s="25">
        <f t="shared" si="1"/>
        <v>47</v>
      </c>
      <c r="AK228" s="25">
        <f t="shared" si="1"/>
        <v>48</v>
      </c>
      <c r="AL228" s="25">
        <f t="shared" si="1"/>
        <v>49</v>
      </c>
      <c r="AM228" s="25">
        <f t="shared" si="1"/>
        <v>50</v>
      </c>
      <c r="AN228" s="25">
        <f t="shared" si="1"/>
        <v>51</v>
      </c>
      <c r="AO228" s="25">
        <f t="shared" si="1"/>
        <v>52</v>
      </c>
      <c r="AP228" s="25">
        <f t="shared" si="1"/>
        <v>53</v>
      </c>
      <c r="AQ228" s="25">
        <f t="shared" si="1"/>
        <v>54</v>
      </c>
      <c r="AR228" s="25">
        <f t="shared" si="1"/>
        <v>55</v>
      </c>
      <c r="AS228" s="25">
        <f t="shared" si="1"/>
        <v>56</v>
      </c>
    </row>
    <row r="229" spans="2:63">
      <c r="B229" s="45" t="s">
        <v>280</v>
      </c>
      <c r="C229" s="14" t="s">
        <v>279</v>
      </c>
      <c r="D229" s="29">
        <f>IFERROR(IF(D228 =43, 1, IF(C229&lt;&gt;0, C229+1, 0)),0)</f>
        <v>0</v>
      </c>
      <c r="E229" s="29">
        <f t="shared" ref="E229:AS229" si="2">IFERROR(IF(E228 =43, 1, IF(D229&lt;&gt;0, D229+1, 0)),0)</f>
        <v>0</v>
      </c>
      <c r="F229" s="29">
        <f t="shared" si="2"/>
        <v>0</v>
      </c>
      <c r="G229" s="29">
        <f t="shared" si="2"/>
        <v>0</v>
      </c>
      <c r="H229" s="29">
        <f t="shared" si="2"/>
        <v>0</v>
      </c>
      <c r="I229" s="29">
        <f t="shared" si="2"/>
        <v>0</v>
      </c>
      <c r="J229" s="29">
        <f t="shared" si="2"/>
        <v>0</v>
      </c>
      <c r="K229" s="29">
        <f t="shared" si="2"/>
        <v>0</v>
      </c>
      <c r="L229" s="29">
        <f t="shared" si="2"/>
        <v>0</v>
      </c>
      <c r="M229" s="29">
        <f t="shared" si="2"/>
        <v>0</v>
      </c>
      <c r="N229" s="29">
        <f t="shared" si="2"/>
        <v>0</v>
      </c>
      <c r="O229" s="29">
        <f t="shared" si="2"/>
        <v>0</v>
      </c>
      <c r="P229" s="29">
        <f t="shared" si="2"/>
        <v>0</v>
      </c>
      <c r="Q229" s="29">
        <f t="shared" si="2"/>
        <v>0</v>
      </c>
      <c r="R229" s="29">
        <f t="shared" si="2"/>
        <v>0</v>
      </c>
      <c r="S229" s="29">
        <f t="shared" si="2"/>
        <v>0</v>
      </c>
      <c r="T229" s="29">
        <f t="shared" si="2"/>
        <v>0</v>
      </c>
      <c r="U229" s="29">
        <f t="shared" si="2"/>
        <v>0</v>
      </c>
      <c r="V229" s="29">
        <f t="shared" si="2"/>
        <v>0</v>
      </c>
      <c r="W229" s="29">
        <f t="shared" si="2"/>
        <v>0</v>
      </c>
      <c r="X229" s="29">
        <f t="shared" si="2"/>
        <v>0</v>
      </c>
      <c r="Y229" s="29">
        <f t="shared" si="2"/>
        <v>0</v>
      </c>
      <c r="Z229" s="29">
        <f t="shared" si="2"/>
        <v>0</v>
      </c>
      <c r="AA229" s="29">
        <f t="shared" si="2"/>
        <v>0</v>
      </c>
      <c r="AB229" s="29">
        <f t="shared" si="2"/>
        <v>0</v>
      </c>
      <c r="AC229" s="29">
        <f t="shared" si="2"/>
        <v>0</v>
      </c>
      <c r="AD229" s="29">
        <f t="shared" si="2"/>
        <v>0</v>
      </c>
      <c r="AE229" s="29">
        <f t="shared" si="2"/>
        <v>0</v>
      </c>
      <c r="AF229" s="29">
        <f t="shared" si="2"/>
        <v>1</v>
      </c>
      <c r="AG229" s="29">
        <f t="shared" si="2"/>
        <v>2</v>
      </c>
      <c r="AH229" s="29">
        <f t="shared" si="2"/>
        <v>3</v>
      </c>
      <c r="AI229" s="29">
        <f t="shared" si="2"/>
        <v>4</v>
      </c>
      <c r="AJ229" s="29">
        <f t="shared" si="2"/>
        <v>5</v>
      </c>
      <c r="AK229" s="29">
        <f t="shared" si="2"/>
        <v>6</v>
      </c>
      <c r="AL229" s="29">
        <f t="shared" si="2"/>
        <v>7</v>
      </c>
      <c r="AM229" s="29">
        <f t="shared" si="2"/>
        <v>8</v>
      </c>
      <c r="AN229" s="29">
        <f t="shared" si="2"/>
        <v>9</v>
      </c>
      <c r="AO229" s="29">
        <f t="shared" si="2"/>
        <v>10</v>
      </c>
      <c r="AP229" s="29">
        <f t="shared" si="2"/>
        <v>11</v>
      </c>
      <c r="AQ229" s="29">
        <f t="shared" si="2"/>
        <v>12</v>
      </c>
      <c r="AR229" s="29">
        <f t="shared" si="2"/>
        <v>13</v>
      </c>
      <c r="AS229" s="29">
        <f t="shared" si="2"/>
        <v>14</v>
      </c>
    </row>
    <row r="230" spans="2:63" ht="28.5">
      <c r="B230" s="45" t="s">
        <v>263</v>
      </c>
      <c r="C230" s="14"/>
      <c r="D230" s="29">
        <f>IF(D229=0,D228,IF(D229=1,1,C230+1))</f>
        <v>15</v>
      </c>
      <c r="E230" s="14">
        <f t="shared" ref="E230:AS230" si="3">IF(E229=0,E228,IF(E229=1,1,D230+1))</f>
        <v>16</v>
      </c>
      <c r="F230" s="14">
        <f t="shared" si="3"/>
        <v>17</v>
      </c>
      <c r="G230" s="14">
        <f t="shared" si="3"/>
        <v>18</v>
      </c>
      <c r="H230" s="14">
        <f t="shared" si="3"/>
        <v>19</v>
      </c>
      <c r="I230" s="14">
        <f t="shared" si="3"/>
        <v>20</v>
      </c>
      <c r="J230" s="14">
        <f t="shared" si="3"/>
        <v>21</v>
      </c>
      <c r="K230" s="14">
        <f t="shared" si="3"/>
        <v>22</v>
      </c>
      <c r="L230" s="14">
        <f t="shared" si="3"/>
        <v>23</v>
      </c>
      <c r="M230" s="14">
        <f t="shared" si="3"/>
        <v>24</v>
      </c>
      <c r="N230" s="14">
        <f t="shared" si="3"/>
        <v>25</v>
      </c>
      <c r="O230" s="14">
        <f t="shared" si="3"/>
        <v>26</v>
      </c>
      <c r="P230" s="14">
        <f t="shared" si="3"/>
        <v>27</v>
      </c>
      <c r="Q230" s="14">
        <f t="shared" si="3"/>
        <v>28</v>
      </c>
      <c r="R230" s="14">
        <f t="shared" si="3"/>
        <v>29</v>
      </c>
      <c r="S230" s="14">
        <f t="shared" si="3"/>
        <v>30</v>
      </c>
      <c r="T230" s="14">
        <f t="shared" si="3"/>
        <v>31</v>
      </c>
      <c r="U230" s="14">
        <f t="shared" si="3"/>
        <v>32</v>
      </c>
      <c r="V230" s="14">
        <f t="shared" si="3"/>
        <v>33</v>
      </c>
      <c r="W230" s="14">
        <f t="shared" si="3"/>
        <v>34</v>
      </c>
      <c r="X230" s="14">
        <f t="shared" si="3"/>
        <v>35</v>
      </c>
      <c r="Y230" s="14">
        <f t="shared" si="3"/>
        <v>36</v>
      </c>
      <c r="Z230" s="14">
        <f t="shared" si="3"/>
        <v>37</v>
      </c>
      <c r="AA230" s="14">
        <f t="shared" si="3"/>
        <v>38</v>
      </c>
      <c r="AB230" s="14">
        <f t="shared" si="3"/>
        <v>39</v>
      </c>
      <c r="AC230" s="14">
        <f t="shared" si="3"/>
        <v>40</v>
      </c>
      <c r="AD230" s="14">
        <f t="shared" si="3"/>
        <v>41</v>
      </c>
      <c r="AE230" s="14">
        <f t="shared" si="3"/>
        <v>42</v>
      </c>
      <c r="AF230" s="14">
        <f t="shared" si="3"/>
        <v>1</v>
      </c>
      <c r="AG230" s="14">
        <f t="shared" si="3"/>
        <v>2</v>
      </c>
      <c r="AH230" s="14">
        <f t="shared" si="3"/>
        <v>3</v>
      </c>
      <c r="AI230" s="14">
        <f t="shared" si="3"/>
        <v>4</v>
      </c>
      <c r="AJ230" s="14">
        <f t="shared" si="3"/>
        <v>5</v>
      </c>
      <c r="AK230" s="14">
        <f t="shared" si="3"/>
        <v>6</v>
      </c>
      <c r="AL230" s="14">
        <f t="shared" si="3"/>
        <v>7</v>
      </c>
      <c r="AM230" s="14">
        <f t="shared" si="3"/>
        <v>8</v>
      </c>
      <c r="AN230" s="14">
        <f t="shared" si="3"/>
        <v>9</v>
      </c>
      <c r="AO230" s="14">
        <f t="shared" si="3"/>
        <v>10</v>
      </c>
      <c r="AP230" s="14">
        <f t="shared" si="3"/>
        <v>11</v>
      </c>
      <c r="AQ230" s="14">
        <f t="shared" si="3"/>
        <v>12</v>
      </c>
      <c r="AR230" s="14">
        <f t="shared" si="3"/>
        <v>13</v>
      </c>
      <c r="AS230" s="14">
        <f t="shared" si="3"/>
        <v>14</v>
      </c>
    </row>
    <row r="231" spans="2:63"/>
    <row r="232" spans="2:63" ht="28.5">
      <c r="B232" s="45" t="s">
        <v>86</v>
      </c>
      <c r="C232" s="14" t="s">
        <v>137</v>
      </c>
      <c r="D232" s="33">
        <f>INDEX($D$220:$AS$220, 1, MATCH(D230, $D$219:$AS$219,0))</f>
        <v>0.91324886430227159</v>
      </c>
      <c r="E232" s="33">
        <f t="shared" ref="E232:AS232" si="4">INDEX($D$220:$AS$220, 1, MATCH(E230, $D$219:$AS$219,0))</f>
        <v>0.95662443215113568</v>
      </c>
      <c r="F232" s="33">
        <f t="shared" si="4"/>
        <v>1</v>
      </c>
      <c r="G232" s="33">
        <f t="shared" si="4"/>
        <v>0.97307692307692306</v>
      </c>
      <c r="H232" s="33">
        <f t="shared" si="4"/>
        <v>0.94615384615384612</v>
      </c>
      <c r="I232" s="33">
        <f t="shared" si="4"/>
        <v>0.91923076923076918</v>
      </c>
      <c r="J232" s="33">
        <f t="shared" si="4"/>
        <v>0.89230769230769225</v>
      </c>
      <c r="K232" s="33">
        <f t="shared" si="4"/>
        <v>0.86538461538461531</v>
      </c>
      <c r="L232" s="33">
        <f t="shared" si="4"/>
        <v>0.83846153846153837</v>
      </c>
      <c r="M232" s="33">
        <f t="shared" si="4"/>
        <v>0.81153846153846143</v>
      </c>
      <c r="N232" s="33">
        <f t="shared" si="4"/>
        <v>0.78461538461538449</v>
      </c>
      <c r="O232" s="33">
        <f t="shared" si="4"/>
        <v>0.75769230769230755</v>
      </c>
      <c r="P232" s="33">
        <f t="shared" si="4"/>
        <v>0.73076923076923062</v>
      </c>
      <c r="Q232" s="33">
        <f t="shared" si="4"/>
        <v>0.70384615384615368</v>
      </c>
      <c r="R232" s="33">
        <f t="shared" si="4"/>
        <v>0.67692307692307674</v>
      </c>
      <c r="S232" s="33">
        <f t="shared" si="4"/>
        <v>0.65</v>
      </c>
      <c r="T232" s="33">
        <f t="shared" si="4"/>
        <v>0.62538461538461543</v>
      </c>
      <c r="U232" s="33">
        <f t="shared" si="4"/>
        <v>0.60076923076923083</v>
      </c>
      <c r="V232" s="33">
        <f t="shared" si="4"/>
        <v>0.57615384615384624</v>
      </c>
      <c r="W232" s="33">
        <f t="shared" si="4"/>
        <v>0.55153846153846164</v>
      </c>
      <c r="X232" s="33">
        <f t="shared" si="4"/>
        <v>0.52692307692307705</v>
      </c>
      <c r="Y232" s="33">
        <f t="shared" si="4"/>
        <v>0.50230769230769245</v>
      </c>
      <c r="Z232" s="33">
        <f t="shared" si="4"/>
        <v>0.47769230769230786</v>
      </c>
      <c r="AA232" s="33">
        <f t="shared" si="4"/>
        <v>0.45307692307692327</v>
      </c>
      <c r="AB232" s="33">
        <f t="shared" si="4"/>
        <v>0.42846153846153867</v>
      </c>
      <c r="AC232" s="33">
        <f t="shared" si="4"/>
        <v>0.40384615384615408</v>
      </c>
      <c r="AD232" s="33">
        <f t="shared" si="4"/>
        <v>0.37923076923076948</v>
      </c>
      <c r="AE232" s="33">
        <f t="shared" si="4"/>
        <v>0.35461538461538489</v>
      </c>
      <c r="AF232" s="33">
        <f t="shared" si="4"/>
        <v>0</v>
      </c>
      <c r="AG232" s="33">
        <f t="shared" si="4"/>
        <v>0</v>
      </c>
      <c r="AH232" s="33">
        <f t="shared" si="4"/>
        <v>0.39274205011590069</v>
      </c>
      <c r="AI232" s="33">
        <f t="shared" si="4"/>
        <v>0.43611761796476484</v>
      </c>
      <c r="AJ232" s="33">
        <f t="shared" si="4"/>
        <v>0.47949318581362915</v>
      </c>
      <c r="AK232" s="33">
        <f t="shared" si="4"/>
        <v>0.5228687536624933</v>
      </c>
      <c r="AL232" s="33">
        <f t="shared" si="4"/>
        <v>0.56624432151135751</v>
      </c>
      <c r="AM232" s="33">
        <f t="shared" si="4"/>
        <v>0.60961988936022182</v>
      </c>
      <c r="AN232" s="33">
        <f t="shared" si="4"/>
        <v>0.65299545720908614</v>
      </c>
      <c r="AO232" s="33">
        <f t="shared" si="4"/>
        <v>0.69637102505795023</v>
      </c>
      <c r="AP232" s="33">
        <f t="shared" si="4"/>
        <v>0.73974659290681455</v>
      </c>
      <c r="AQ232" s="33">
        <f t="shared" si="4"/>
        <v>0.78312216075567864</v>
      </c>
      <c r="AR232" s="33">
        <f t="shared" si="4"/>
        <v>0.82649772860454296</v>
      </c>
      <c r="AS232" s="33">
        <f t="shared" si="4"/>
        <v>0.86987329645340727</v>
      </c>
    </row>
    <row r="233" spans="2:63" ht="28.5">
      <c r="B233" s="45" t="s">
        <v>260</v>
      </c>
      <c r="C233" s="14" t="s">
        <v>137</v>
      </c>
      <c r="D233" s="23">
        <f>INDEX($D$218:$AS$218, 1, MATCH(D230, $D$217:$AS$217,0))</f>
        <v>1</v>
      </c>
      <c r="E233" s="23">
        <f t="shared" ref="E233:AS233" si="5">INDEX($D$218:$AS$218, 1, MATCH(E230, $D$217:$AS$217,0))</f>
        <v>1</v>
      </c>
      <c r="F233" s="23">
        <f t="shared" si="5"/>
        <v>1</v>
      </c>
      <c r="G233" s="23">
        <f t="shared" si="5"/>
        <v>1</v>
      </c>
      <c r="H233" s="23">
        <f t="shared" si="5"/>
        <v>1</v>
      </c>
      <c r="I233" s="23">
        <f t="shared" si="5"/>
        <v>1</v>
      </c>
      <c r="J233" s="23">
        <f t="shared" si="5"/>
        <v>1</v>
      </c>
      <c r="K233" s="23">
        <f t="shared" si="5"/>
        <v>1</v>
      </c>
      <c r="L233" s="23">
        <f t="shared" si="5"/>
        <v>1</v>
      </c>
      <c r="M233" s="23">
        <f t="shared" si="5"/>
        <v>1</v>
      </c>
      <c r="N233" s="23">
        <f t="shared" si="5"/>
        <v>1</v>
      </c>
      <c r="O233" s="23">
        <f t="shared" si="5"/>
        <v>1</v>
      </c>
      <c r="P233" s="23">
        <f t="shared" si="5"/>
        <v>1</v>
      </c>
      <c r="Q233" s="23">
        <f t="shared" si="5"/>
        <v>1</v>
      </c>
      <c r="R233" s="23">
        <f t="shared" si="5"/>
        <v>1</v>
      </c>
      <c r="S233" s="23">
        <f t="shared" si="5"/>
        <v>1</v>
      </c>
      <c r="T233" s="23">
        <f t="shared" si="5"/>
        <v>1</v>
      </c>
      <c r="U233" s="23">
        <f t="shared" si="5"/>
        <v>1</v>
      </c>
      <c r="V233" s="23">
        <f t="shared" si="5"/>
        <v>1</v>
      </c>
      <c r="W233" s="23">
        <f t="shared" si="5"/>
        <v>1</v>
      </c>
      <c r="X233" s="23">
        <f t="shared" si="5"/>
        <v>1</v>
      </c>
      <c r="Y233" s="23">
        <f t="shared" si="5"/>
        <v>1</v>
      </c>
      <c r="Z233" s="23">
        <f t="shared" si="5"/>
        <v>1</v>
      </c>
      <c r="AA233" s="23">
        <f t="shared" si="5"/>
        <v>1</v>
      </c>
      <c r="AB233" s="23">
        <f t="shared" si="5"/>
        <v>1</v>
      </c>
      <c r="AC233" s="23">
        <f t="shared" si="5"/>
        <v>1</v>
      </c>
      <c r="AD233" s="23">
        <f t="shared" si="5"/>
        <v>1</v>
      </c>
      <c r="AE233" s="23">
        <f t="shared" si="5"/>
        <v>1</v>
      </c>
      <c r="AF233" s="23">
        <f t="shared" si="5"/>
        <v>0.9</v>
      </c>
      <c r="AG233" s="23">
        <f t="shared" si="5"/>
        <v>1</v>
      </c>
      <c r="AH233" s="23">
        <f t="shared" si="5"/>
        <v>1</v>
      </c>
      <c r="AI233" s="23">
        <f t="shared" si="5"/>
        <v>1</v>
      </c>
      <c r="AJ233" s="23">
        <f t="shared" si="5"/>
        <v>1</v>
      </c>
      <c r="AK233" s="23">
        <f t="shared" si="5"/>
        <v>1</v>
      </c>
      <c r="AL233" s="23">
        <f t="shared" si="5"/>
        <v>1</v>
      </c>
      <c r="AM233" s="23">
        <f t="shared" si="5"/>
        <v>1</v>
      </c>
      <c r="AN233" s="23">
        <f t="shared" si="5"/>
        <v>1</v>
      </c>
      <c r="AO233" s="23">
        <f t="shared" si="5"/>
        <v>1</v>
      </c>
      <c r="AP233" s="23">
        <f t="shared" si="5"/>
        <v>1</v>
      </c>
      <c r="AQ233" s="23">
        <f t="shared" si="5"/>
        <v>1</v>
      </c>
      <c r="AR233" s="23">
        <f t="shared" si="5"/>
        <v>1</v>
      </c>
      <c r="AS233" s="23">
        <f t="shared" si="5"/>
        <v>1</v>
      </c>
    </row>
    <row r="234" spans="2:63">
      <c r="B234" s="22"/>
      <c r="C234" s="22"/>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row>
    <row r="235" spans="2:63" ht="15">
      <c r="B235" s="6" t="s">
        <v>326</v>
      </c>
    </row>
    <row r="236" spans="2:63" ht="28.5">
      <c r="B236" s="45" t="s">
        <v>264</v>
      </c>
      <c r="C236" s="14" t="s">
        <v>158</v>
      </c>
      <c r="D236" s="37">
        <f>C186</f>
        <v>15</v>
      </c>
      <c r="E236" s="25">
        <f>D236+1</f>
        <v>16</v>
      </c>
      <c r="F236" s="25">
        <f t="shared" ref="F236:AS236" si="6">E236+1</f>
        <v>17</v>
      </c>
      <c r="G236" s="25">
        <f t="shared" si="6"/>
        <v>18</v>
      </c>
      <c r="H236" s="25">
        <f t="shared" si="6"/>
        <v>19</v>
      </c>
      <c r="I236" s="25">
        <f t="shared" si="6"/>
        <v>20</v>
      </c>
      <c r="J236" s="25">
        <f t="shared" si="6"/>
        <v>21</v>
      </c>
      <c r="K236" s="25">
        <f t="shared" si="6"/>
        <v>22</v>
      </c>
      <c r="L236" s="25">
        <f t="shared" si="6"/>
        <v>23</v>
      </c>
      <c r="M236" s="25">
        <f t="shared" si="6"/>
        <v>24</v>
      </c>
      <c r="N236" s="25">
        <f t="shared" si="6"/>
        <v>25</v>
      </c>
      <c r="O236" s="25">
        <f t="shared" si="6"/>
        <v>26</v>
      </c>
      <c r="P236" s="25">
        <f t="shared" si="6"/>
        <v>27</v>
      </c>
      <c r="Q236" s="25">
        <f t="shared" si="6"/>
        <v>28</v>
      </c>
      <c r="R236" s="25">
        <f t="shared" si="6"/>
        <v>29</v>
      </c>
      <c r="S236" s="25">
        <f t="shared" si="6"/>
        <v>30</v>
      </c>
      <c r="T236" s="25">
        <f t="shared" si="6"/>
        <v>31</v>
      </c>
      <c r="U236" s="25">
        <f t="shared" si="6"/>
        <v>32</v>
      </c>
      <c r="V236" s="25">
        <f t="shared" si="6"/>
        <v>33</v>
      </c>
      <c r="W236" s="25">
        <f t="shared" si="6"/>
        <v>34</v>
      </c>
      <c r="X236" s="25">
        <f t="shared" si="6"/>
        <v>35</v>
      </c>
      <c r="Y236" s="25">
        <f t="shared" si="6"/>
        <v>36</v>
      </c>
      <c r="Z236" s="25">
        <f t="shared" si="6"/>
        <v>37</v>
      </c>
      <c r="AA236" s="25">
        <f t="shared" si="6"/>
        <v>38</v>
      </c>
      <c r="AB236" s="25">
        <f t="shared" si="6"/>
        <v>39</v>
      </c>
      <c r="AC236" s="25">
        <f t="shared" si="6"/>
        <v>40</v>
      </c>
      <c r="AD236" s="25">
        <f t="shared" si="6"/>
        <v>41</v>
      </c>
      <c r="AE236" s="25">
        <f t="shared" si="6"/>
        <v>42</v>
      </c>
      <c r="AF236" s="25">
        <f t="shared" si="6"/>
        <v>43</v>
      </c>
      <c r="AG236" s="25">
        <f t="shared" si="6"/>
        <v>44</v>
      </c>
      <c r="AH236" s="25">
        <f t="shared" si="6"/>
        <v>45</v>
      </c>
      <c r="AI236" s="25">
        <f t="shared" si="6"/>
        <v>46</v>
      </c>
      <c r="AJ236" s="25">
        <f t="shared" si="6"/>
        <v>47</v>
      </c>
      <c r="AK236" s="25">
        <f t="shared" si="6"/>
        <v>48</v>
      </c>
      <c r="AL236" s="25">
        <f t="shared" si="6"/>
        <v>49</v>
      </c>
      <c r="AM236" s="25">
        <f t="shared" si="6"/>
        <v>50</v>
      </c>
      <c r="AN236" s="25">
        <f t="shared" si="6"/>
        <v>51</v>
      </c>
      <c r="AO236" s="25">
        <f t="shared" si="6"/>
        <v>52</v>
      </c>
      <c r="AP236" s="25">
        <f t="shared" si="6"/>
        <v>53</v>
      </c>
      <c r="AQ236" s="25">
        <f t="shared" si="6"/>
        <v>54</v>
      </c>
      <c r="AR236" s="25">
        <f t="shared" si="6"/>
        <v>55</v>
      </c>
      <c r="AS236" s="25">
        <f t="shared" si="6"/>
        <v>56</v>
      </c>
    </row>
    <row r="237" spans="2:63">
      <c r="B237" s="45" t="s">
        <v>280</v>
      </c>
      <c r="C237" s="14" t="s">
        <v>279</v>
      </c>
      <c r="D237" s="29">
        <f>IFERROR(IF(D236 =100, 1, IF(C237&lt;&gt;0, C237+1, 0)),0)</f>
        <v>0</v>
      </c>
      <c r="E237" s="29">
        <f t="shared" ref="E237:AS237" si="7">IFERROR(IF(E236 =100, 1, IF(D237&lt;&gt;0, D237+1, 0)),0)</f>
        <v>0</v>
      </c>
      <c r="F237" s="29">
        <f t="shared" si="7"/>
        <v>0</v>
      </c>
      <c r="G237" s="29">
        <f t="shared" si="7"/>
        <v>0</v>
      </c>
      <c r="H237" s="29">
        <f t="shared" si="7"/>
        <v>0</v>
      </c>
      <c r="I237" s="29">
        <f t="shared" si="7"/>
        <v>0</v>
      </c>
      <c r="J237" s="29">
        <f t="shared" si="7"/>
        <v>0</v>
      </c>
      <c r="K237" s="29">
        <f t="shared" si="7"/>
        <v>0</v>
      </c>
      <c r="L237" s="29">
        <f t="shared" si="7"/>
        <v>0</v>
      </c>
      <c r="M237" s="29">
        <f t="shared" si="7"/>
        <v>0</v>
      </c>
      <c r="N237" s="29">
        <f t="shared" si="7"/>
        <v>0</v>
      </c>
      <c r="O237" s="29">
        <f t="shared" si="7"/>
        <v>0</v>
      </c>
      <c r="P237" s="29">
        <f t="shared" si="7"/>
        <v>0</v>
      </c>
      <c r="Q237" s="29">
        <f t="shared" si="7"/>
        <v>0</v>
      </c>
      <c r="R237" s="29">
        <f t="shared" si="7"/>
        <v>0</v>
      </c>
      <c r="S237" s="29">
        <f t="shared" si="7"/>
        <v>0</v>
      </c>
      <c r="T237" s="29">
        <f t="shared" si="7"/>
        <v>0</v>
      </c>
      <c r="U237" s="29">
        <f t="shared" si="7"/>
        <v>0</v>
      </c>
      <c r="V237" s="29">
        <f t="shared" si="7"/>
        <v>0</v>
      </c>
      <c r="W237" s="29">
        <f t="shared" si="7"/>
        <v>0</v>
      </c>
      <c r="X237" s="29">
        <f t="shared" si="7"/>
        <v>0</v>
      </c>
      <c r="Y237" s="29">
        <f t="shared" si="7"/>
        <v>0</v>
      </c>
      <c r="Z237" s="29">
        <f t="shared" si="7"/>
        <v>0</v>
      </c>
      <c r="AA237" s="29">
        <f t="shared" si="7"/>
        <v>0</v>
      </c>
      <c r="AB237" s="29">
        <f t="shared" si="7"/>
        <v>0</v>
      </c>
      <c r="AC237" s="29">
        <f t="shared" si="7"/>
        <v>0</v>
      </c>
      <c r="AD237" s="29">
        <f t="shared" si="7"/>
        <v>0</v>
      </c>
      <c r="AE237" s="29">
        <f t="shared" si="7"/>
        <v>0</v>
      </c>
      <c r="AF237" s="29">
        <f t="shared" si="7"/>
        <v>0</v>
      </c>
      <c r="AG237" s="29">
        <f t="shared" si="7"/>
        <v>0</v>
      </c>
      <c r="AH237" s="29">
        <f t="shared" si="7"/>
        <v>0</v>
      </c>
      <c r="AI237" s="29">
        <f t="shared" si="7"/>
        <v>0</v>
      </c>
      <c r="AJ237" s="29">
        <f t="shared" si="7"/>
        <v>0</v>
      </c>
      <c r="AK237" s="29">
        <f t="shared" si="7"/>
        <v>0</v>
      </c>
      <c r="AL237" s="29">
        <f t="shared" si="7"/>
        <v>0</v>
      </c>
      <c r="AM237" s="29">
        <f t="shared" si="7"/>
        <v>0</v>
      </c>
      <c r="AN237" s="29">
        <f t="shared" si="7"/>
        <v>0</v>
      </c>
      <c r="AO237" s="29">
        <f t="shared" si="7"/>
        <v>0</v>
      </c>
      <c r="AP237" s="29">
        <f t="shared" si="7"/>
        <v>0</v>
      </c>
      <c r="AQ237" s="29">
        <f t="shared" si="7"/>
        <v>0</v>
      </c>
      <c r="AR237" s="29">
        <f t="shared" si="7"/>
        <v>0</v>
      </c>
      <c r="AS237" s="29">
        <f t="shared" si="7"/>
        <v>0</v>
      </c>
    </row>
    <row r="238" spans="2:63" ht="28.5">
      <c r="B238" s="45" t="s">
        <v>263</v>
      </c>
      <c r="C238" s="14" t="s">
        <v>158</v>
      </c>
      <c r="D238" s="14">
        <f>IF(D237=0,D236,IF(D237=1,1,C238+1))</f>
        <v>15</v>
      </c>
      <c r="E238" s="14">
        <f t="shared" ref="E238" si="8">IF(E237=0,E236,IF(E237=1,1,D238+1))</f>
        <v>16</v>
      </c>
      <c r="F238" s="14">
        <f t="shared" ref="F238" si="9">IF(F237=0,F236,IF(F237=1,1,E238+1))</f>
        <v>17</v>
      </c>
      <c r="G238" s="14">
        <f t="shared" ref="G238" si="10">IF(G237=0,G236,IF(G237=1,1,F238+1))</f>
        <v>18</v>
      </c>
      <c r="H238" s="14">
        <f t="shared" ref="H238" si="11">IF(H237=0,H236,IF(H237=1,1,G238+1))</f>
        <v>19</v>
      </c>
      <c r="I238" s="14">
        <f t="shared" ref="I238" si="12">IF(I237=0,I236,IF(I237=1,1,H238+1))</f>
        <v>20</v>
      </c>
      <c r="J238" s="14">
        <f t="shared" ref="J238" si="13">IF(J237=0,J236,IF(J237=1,1,I238+1))</f>
        <v>21</v>
      </c>
      <c r="K238" s="14">
        <f t="shared" ref="K238" si="14">IF(K237=0,K236,IF(K237=1,1,J238+1))</f>
        <v>22</v>
      </c>
      <c r="L238" s="14">
        <f t="shared" ref="L238" si="15">IF(L237=0,L236,IF(L237=1,1,K238+1))</f>
        <v>23</v>
      </c>
      <c r="M238" s="14">
        <f t="shared" ref="M238" si="16">IF(M237=0,M236,IF(M237=1,1,L238+1))</f>
        <v>24</v>
      </c>
      <c r="N238" s="14">
        <f t="shared" ref="N238" si="17">IF(N237=0,N236,IF(N237=1,1,M238+1))</f>
        <v>25</v>
      </c>
      <c r="O238" s="14">
        <f t="shared" ref="O238" si="18">IF(O237=0,O236,IF(O237=1,1,N238+1))</f>
        <v>26</v>
      </c>
      <c r="P238" s="14">
        <f t="shared" ref="P238" si="19">IF(P237=0,P236,IF(P237=1,1,O238+1))</f>
        <v>27</v>
      </c>
      <c r="Q238" s="14">
        <f t="shared" ref="Q238" si="20">IF(Q237=0,Q236,IF(Q237=1,1,P238+1))</f>
        <v>28</v>
      </c>
      <c r="R238" s="14">
        <f t="shared" ref="R238" si="21">IF(R237=0,R236,IF(R237=1,1,Q238+1))</f>
        <v>29</v>
      </c>
      <c r="S238" s="14">
        <f t="shared" ref="S238" si="22">IF(S237=0,S236,IF(S237=1,1,R238+1))</f>
        <v>30</v>
      </c>
      <c r="T238" s="14">
        <f t="shared" ref="T238" si="23">IF(T237=0,T236,IF(T237=1,1,S238+1))</f>
        <v>31</v>
      </c>
      <c r="U238" s="14">
        <f t="shared" ref="U238" si="24">IF(U237=0,U236,IF(U237=1,1,T238+1))</f>
        <v>32</v>
      </c>
      <c r="V238" s="14">
        <f t="shared" ref="V238" si="25">IF(V237=0,V236,IF(V237=1,1,U238+1))</f>
        <v>33</v>
      </c>
      <c r="W238" s="14">
        <f t="shared" ref="W238" si="26">IF(W237=0,W236,IF(W237=1,1,V238+1))</f>
        <v>34</v>
      </c>
      <c r="X238" s="14">
        <f t="shared" ref="X238" si="27">IF(X237=0,X236,IF(X237=1,1,W238+1))</f>
        <v>35</v>
      </c>
      <c r="Y238" s="14">
        <f t="shared" ref="Y238" si="28">IF(Y237=0,Y236,IF(Y237=1,1,X238+1))</f>
        <v>36</v>
      </c>
      <c r="Z238" s="14">
        <f t="shared" ref="Z238" si="29">IF(Z237=0,Z236,IF(Z237=1,1,Y238+1))</f>
        <v>37</v>
      </c>
      <c r="AA238" s="14">
        <f t="shared" ref="AA238" si="30">IF(AA237=0,AA236,IF(AA237=1,1,Z238+1))</f>
        <v>38</v>
      </c>
      <c r="AB238" s="14">
        <f t="shared" ref="AB238" si="31">IF(AB237=0,AB236,IF(AB237=1,1,AA238+1))</f>
        <v>39</v>
      </c>
      <c r="AC238" s="14">
        <f t="shared" ref="AC238" si="32">IF(AC237=0,AC236,IF(AC237=1,1,AB238+1))</f>
        <v>40</v>
      </c>
      <c r="AD238" s="14">
        <f t="shared" ref="AD238" si="33">IF(AD237=0,AD236,IF(AD237=1,1,AC238+1))</f>
        <v>41</v>
      </c>
      <c r="AE238" s="14">
        <f t="shared" ref="AE238" si="34">IF(AE237=0,AE236,IF(AE237=1,1,AD238+1))</f>
        <v>42</v>
      </c>
      <c r="AF238" s="14">
        <f t="shared" ref="AF238" si="35">IF(AF237=0,AF236,IF(AF237=1,1,AE238+1))</f>
        <v>43</v>
      </c>
      <c r="AG238" s="14">
        <f t="shared" ref="AG238" si="36">IF(AG237=0,AG236,IF(AG237=1,1,AF238+1))</f>
        <v>44</v>
      </c>
      <c r="AH238" s="14">
        <f t="shared" ref="AH238" si="37">IF(AH237=0,AH236,IF(AH237=1,1,AG238+1))</f>
        <v>45</v>
      </c>
      <c r="AI238" s="14">
        <f t="shared" ref="AI238" si="38">IF(AI237=0,AI236,IF(AI237=1,1,AH238+1))</f>
        <v>46</v>
      </c>
      <c r="AJ238" s="14">
        <f t="shared" ref="AJ238" si="39">IF(AJ237=0,AJ236,IF(AJ237=1,1,AI238+1))</f>
        <v>47</v>
      </c>
      <c r="AK238" s="14">
        <f t="shared" ref="AK238" si="40">IF(AK237=0,AK236,IF(AK237=1,1,AJ238+1))</f>
        <v>48</v>
      </c>
      <c r="AL238" s="14">
        <f t="shared" ref="AL238" si="41">IF(AL237=0,AL236,IF(AL237=1,1,AK238+1))</f>
        <v>49</v>
      </c>
      <c r="AM238" s="14">
        <f t="shared" ref="AM238" si="42">IF(AM237=0,AM236,IF(AM237=1,1,AL238+1))</f>
        <v>50</v>
      </c>
      <c r="AN238" s="14">
        <f t="shared" ref="AN238" si="43">IF(AN237=0,AN236,IF(AN237=1,1,AM238+1))</f>
        <v>51</v>
      </c>
      <c r="AO238" s="14">
        <f t="shared" ref="AO238" si="44">IF(AO237=0,AO236,IF(AO237=1,1,AN238+1))</f>
        <v>52</v>
      </c>
      <c r="AP238" s="14">
        <f t="shared" ref="AP238" si="45">IF(AP237=0,AP236,IF(AP237=1,1,AO238+1))</f>
        <v>53</v>
      </c>
      <c r="AQ238" s="14">
        <f t="shared" ref="AQ238" si="46">IF(AQ237=0,AQ236,IF(AQ237=1,1,AP238+1))</f>
        <v>54</v>
      </c>
      <c r="AR238" s="14">
        <f t="shared" ref="AR238" si="47">IF(AR237=0,AR236,IF(AR237=1,1,AQ238+1))</f>
        <v>55</v>
      </c>
      <c r="AS238" s="14">
        <f t="shared" ref="AS238" si="48">IF(AS237=0,AS236,IF(AS237=1,1,AR238+1))</f>
        <v>56</v>
      </c>
    </row>
    <row r="239" spans="2:63"/>
    <row r="240" spans="2:63" ht="28.5">
      <c r="B240" s="45" t="s">
        <v>262</v>
      </c>
      <c r="C240" s="14" t="s">
        <v>137</v>
      </c>
      <c r="D240" s="33">
        <f>IFERROR(INDEX($D$222:$AS$222, 1, MATCH(D238, $D$219:$AS$219,0)), $AS$222)</f>
        <v>0.80546996998013021</v>
      </c>
      <c r="E240" s="33">
        <f t="shared" ref="E240:AS240" si="49">IFERROR(INDEX($D$222:$AS$222, 1, MATCH(E238, $D$219:$AS$219,0)), $AS$222)</f>
        <v>0.83607226035184701</v>
      </c>
      <c r="F240" s="33">
        <f t="shared" si="49"/>
        <v>0.89855851008925414</v>
      </c>
      <c r="G240" s="33">
        <f t="shared" si="49"/>
        <v>0.86716924503462067</v>
      </c>
      <c r="H240" s="33">
        <f t="shared" si="49"/>
        <v>1</v>
      </c>
      <c r="I240" s="33">
        <f t="shared" si="49"/>
        <v>0.90685574737860397</v>
      </c>
      <c r="J240" s="33">
        <f t="shared" si="49"/>
        <v>0.86716924503462067</v>
      </c>
      <c r="K240" s="33">
        <f t="shared" si="49"/>
        <v>1</v>
      </c>
      <c r="L240" s="33">
        <f t="shared" si="49"/>
        <v>0.90685574737860397</v>
      </c>
      <c r="M240" s="33">
        <f t="shared" si="49"/>
        <v>0.86716924503462067</v>
      </c>
      <c r="N240" s="33">
        <f t="shared" si="49"/>
        <v>1</v>
      </c>
      <c r="O240" s="33">
        <f t="shared" si="49"/>
        <v>0.90685574737860397</v>
      </c>
      <c r="P240" s="33">
        <f t="shared" si="49"/>
        <v>0.86716924503462067</v>
      </c>
      <c r="Q240" s="33">
        <f t="shared" si="49"/>
        <v>1</v>
      </c>
      <c r="R240" s="33">
        <f t="shared" si="49"/>
        <v>0.90685574737860397</v>
      </c>
      <c r="S240" s="33">
        <f t="shared" si="49"/>
        <v>0.86716924503462067</v>
      </c>
      <c r="T240" s="33">
        <f t="shared" si="49"/>
        <v>0.69698415212461573</v>
      </c>
      <c r="U240" s="33">
        <f t="shared" si="49"/>
        <v>0.80546996998013021</v>
      </c>
      <c r="V240" s="33">
        <f t="shared" si="49"/>
        <v>0.83607226035184701</v>
      </c>
      <c r="W240" s="33">
        <f t="shared" si="49"/>
        <v>0.69698415212461573</v>
      </c>
      <c r="X240" s="33">
        <f t="shared" si="49"/>
        <v>0.80546996998013021</v>
      </c>
      <c r="Y240" s="33">
        <f t="shared" si="49"/>
        <v>0.83607226035184701</v>
      </c>
      <c r="Z240" s="33">
        <f t="shared" si="49"/>
        <v>0.69698415212461573</v>
      </c>
      <c r="AA240" s="33">
        <f t="shared" si="49"/>
        <v>0.80546996998013021</v>
      </c>
      <c r="AB240" s="33">
        <f t="shared" si="49"/>
        <v>0.83607226035184701</v>
      </c>
      <c r="AC240" s="33">
        <f t="shared" si="49"/>
        <v>0.69698415212461573</v>
      </c>
      <c r="AD240" s="33">
        <f t="shared" si="49"/>
        <v>0.90685574737860397</v>
      </c>
      <c r="AE240" s="33">
        <f t="shared" si="49"/>
        <v>0.90685574737860397</v>
      </c>
      <c r="AF240" s="33">
        <f t="shared" si="49"/>
        <v>0.90685574737860397</v>
      </c>
      <c r="AG240" s="33">
        <f t="shared" si="49"/>
        <v>0.90685574737860397</v>
      </c>
      <c r="AH240" s="33">
        <f t="shared" si="49"/>
        <v>0.90685574737860397</v>
      </c>
      <c r="AI240" s="33">
        <f t="shared" si="49"/>
        <v>0.90685574737860397</v>
      </c>
      <c r="AJ240" s="33">
        <f t="shared" si="49"/>
        <v>0.90685574737860397</v>
      </c>
      <c r="AK240" s="33">
        <f t="shared" si="49"/>
        <v>0.90685574737860397</v>
      </c>
      <c r="AL240" s="33">
        <f t="shared" si="49"/>
        <v>0.90685574737860397</v>
      </c>
      <c r="AM240" s="33">
        <f t="shared" si="49"/>
        <v>0.90685574737860397</v>
      </c>
      <c r="AN240" s="33">
        <f t="shared" si="49"/>
        <v>0.90685574737860397</v>
      </c>
      <c r="AO240" s="33">
        <f t="shared" si="49"/>
        <v>0.90685574737860397</v>
      </c>
      <c r="AP240" s="33">
        <f t="shared" si="49"/>
        <v>0.90685574737860397</v>
      </c>
      <c r="AQ240" s="33">
        <f t="shared" si="49"/>
        <v>0.90685574737860397</v>
      </c>
      <c r="AR240" s="33">
        <f t="shared" si="49"/>
        <v>0.90685574737860397</v>
      </c>
      <c r="AS240" s="33">
        <f t="shared" si="49"/>
        <v>0.90685574737860397</v>
      </c>
    </row>
    <row r="241" spans="2:45" ht="28.5">
      <c r="B241" s="45" t="s">
        <v>260</v>
      </c>
      <c r="C241" s="14" t="s">
        <v>137</v>
      </c>
      <c r="D241" s="23">
        <f>IFERROR(INDEX($D$218:$AS$218, 1, MATCH(D238, $D$217:$AS$217,0)), $AS$218)</f>
        <v>1</v>
      </c>
      <c r="E241" s="23">
        <f t="shared" ref="E241:AS241" si="50">IFERROR(INDEX($D$218:$AS$218, 1, MATCH(E238, $D$217:$AS$217,0)), $AS$218)</f>
        <v>1</v>
      </c>
      <c r="F241" s="23">
        <f t="shared" si="50"/>
        <v>1</v>
      </c>
      <c r="G241" s="23">
        <f t="shared" si="50"/>
        <v>1</v>
      </c>
      <c r="H241" s="23">
        <f t="shared" si="50"/>
        <v>1</v>
      </c>
      <c r="I241" s="23">
        <f t="shared" si="50"/>
        <v>1</v>
      </c>
      <c r="J241" s="23">
        <f t="shared" si="50"/>
        <v>1</v>
      </c>
      <c r="K241" s="23">
        <f t="shared" si="50"/>
        <v>1</v>
      </c>
      <c r="L241" s="23">
        <f t="shared" si="50"/>
        <v>1</v>
      </c>
      <c r="M241" s="23">
        <f t="shared" si="50"/>
        <v>1</v>
      </c>
      <c r="N241" s="23">
        <f t="shared" si="50"/>
        <v>1</v>
      </c>
      <c r="O241" s="23">
        <f t="shared" si="50"/>
        <v>1</v>
      </c>
      <c r="P241" s="23">
        <f t="shared" si="50"/>
        <v>1</v>
      </c>
      <c r="Q241" s="23">
        <f t="shared" si="50"/>
        <v>1</v>
      </c>
      <c r="R241" s="23">
        <f t="shared" si="50"/>
        <v>1</v>
      </c>
      <c r="S241" s="23">
        <f t="shared" si="50"/>
        <v>1</v>
      </c>
      <c r="T241" s="23">
        <f t="shared" si="50"/>
        <v>1</v>
      </c>
      <c r="U241" s="23">
        <f t="shared" si="50"/>
        <v>1</v>
      </c>
      <c r="V241" s="23">
        <f t="shared" si="50"/>
        <v>1</v>
      </c>
      <c r="W241" s="23">
        <f t="shared" si="50"/>
        <v>1</v>
      </c>
      <c r="X241" s="23">
        <f t="shared" si="50"/>
        <v>1</v>
      </c>
      <c r="Y241" s="23">
        <f t="shared" si="50"/>
        <v>1</v>
      </c>
      <c r="Z241" s="23">
        <f t="shared" si="50"/>
        <v>1</v>
      </c>
      <c r="AA241" s="23">
        <f t="shared" si="50"/>
        <v>1</v>
      </c>
      <c r="AB241" s="23">
        <f t="shared" si="50"/>
        <v>1</v>
      </c>
      <c r="AC241" s="23">
        <f t="shared" si="50"/>
        <v>1</v>
      </c>
      <c r="AD241" s="23">
        <f t="shared" si="50"/>
        <v>1</v>
      </c>
      <c r="AE241" s="23">
        <f t="shared" si="50"/>
        <v>1</v>
      </c>
      <c r="AF241" s="23">
        <f t="shared" si="50"/>
        <v>1</v>
      </c>
      <c r="AG241" s="23">
        <f t="shared" si="50"/>
        <v>1</v>
      </c>
      <c r="AH241" s="23">
        <f t="shared" si="50"/>
        <v>1</v>
      </c>
      <c r="AI241" s="23">
        <f t="shared" si="50"/>
        <v>1</v>
      </c>
      <c r="AJ241" s="23">
        <f t="shared" si="50"/>
        <v>1</v>
      </c>
      <c r="AK241" s="23">
        <f t="shared" si="50"/>
        <v>1</v>
      </c>
      <c r="AL241" s="23">
        <f t="shared" si="50"/>
        <v>1</v>
      </c>
      <c r="AM241" s="23">
        <f t="shared" si="50"/>
        <v>1</v>
      </c>
      <c r="AN241" s="23">
        <f t="shared" si="50"/>
        <v>1</v>
      </c>
      <c r="AO241" s="23">
        <f t="shared" si="50"/>
        <v>1</v>
      </c>
      <c r="AP241" s="23">
        <f t="shared" si="50"/>
        <v>1</v>
      </c>
      <c r="AQ241" s="23">
        <f t="shared" si="50"/>
        <v>1</v>
      </c>
      <c r="AR241" s="23">
        <f t="shared" si="50"/>
        <v>1</v>
      </c>
      <c r="AS241" s="23">
        <f t="shared" si="50"/>
        <v>1</v>
      </c>
    </row>
    <row r="242" spans="2:45">
      <c r="B242" s="22"/>
      <c r="C242" s="22"/>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row>
    <row r="243" spans="2:45" ht="15">
      <c r="B243" s="6" t="s">
        <v>832</v>
      </c>
    </row>
    <row r="244" spans="2:45" ht="28.5">
      <c r="B244" s="45" t="s">
        <v>264</v>
      </c>
      <c r="C244" s="14" t="s">
        <v>158</v>
      </c>
      <c r="D244" s="37">
        <f>C188</f>
        <v>15</v>
      </c>
      <c r="E244" s="25">
        <f>D244+1</f>
        <v>16</v>
      </c>
      <c r="F244" s="25">
        <f t="shared" ref="F244:AS244" si="51">E244+1</f>
        <v>17</v>
      </c>
      <c r="G244" s="25">
        <f t="shared" si="51"/>
        <v>18</v>
      </c>
      <c r="H244" s="25">
        <f t="shared" si="51"/>
        <v>19</v>
      </c>
      <c r="I244" s="25">
        <f t="shared" si="51"/>
        <v>20</v>
      </c>
      <c r="J244" s="25">
        <f t="shared" si="51"/>
        <v>21</v>
      </c>
      <c r="K244" s="25">
        <f t="shared" si="51"/>
        <v>22</v>
      </c>
      <c r="L244" s="25">
        <f t="shared" si="51"/>
        <v>23</v>
      </c>
      <c r="M244" s="25">
        <f t="shared" si="51"/>
        <v>24</v>
      </c>
      <c r="N244" s="25">
        <f t="shared" si="51"/>
        <v>25</v>
      </c>
      <c r="O244" s="25">
        <f t="shared" si="51"/>
        <v>26</v>
      </c>
      <c r="P244" s="25">
        <f t="shared" si="51"/>
        <v>27</v>
      </c>
      <c r="Q244" s="25">
        <f t="shared" si="51"/>
        <v>28</v>
      </c>
      <c r="R244" s="25">
        <f t="shared" si="51"/>
        <v>29</v>
      </c>
      <c r="S244" s="25">
        <f t="shared" si="51"/>
        <v>30</v>
      </c>
      <c r="T244" s="25">
        <f t="shared" si="51"/>
        <v>31</v>
      </c>
      <c r="U244" s="25">
        <f t="shared" si="51"/>
        <v>32</v>
      </c>
      <c r="V244" s="25">
        <f t="shared" si="51"/>
        <v>33</v>
      </c>
      <c r="W244" s="25">
        <f t="shared" si="51"/>
        <v>34</v>
      </c>
      <c r="X244" s="25">
        <f t="shared" si="51"/>
        <v>35</v>
      </c>
      <c r="Y244" s="25">
        <f t="shared" si="51"/>
        <v>36</v>
      </c>
      <c r="Z244" s="25">
        <f t="shared" si="51"/>
        <v>37</v>
      </c>
      <c r="AA244" s="25">
        <f t="shared" si="51"/>
        <v>38</v>
      </c>
      <c r="AB244" s="25">
        <f t="shared" si="51"/>
        <v>39</v>
      </c>
      <c r="AC244" s="25">
        <f t="shared" si="51"/>
        <v>40</v>
      </c>
      <c r="AD244" s="25">
        <f t="shared" si="51"/>
        <v>41</v>
      </c>
      <c r="AE244" s="25">
        <f t="shared" si="51"/>
        <v>42</v>
      </c>
      <c r="AF244" s="25">
        <f t="shared" si="51"/>
        <v>43</v>
      </c>
      <c r="AG244" s="25">
        <f t="shared" si="51"/>
        <v>44</v>
      </c>
      <c r="AH244" s="25">
        <f t="shared" si="51"/>
        <v>45</v>
      </c>
      <c r="AI244" s="25">
        <f t="shared" si="51"/>
        <v>46</v>
      </c>
      <c r="AJ244" s="25">
        <f t="shared" si="51"/>
        <v>47</v>
      </c>
      <c r="AK244" s="25">
        <f t="shared" si="51"/>
        <v>48</v>
      </c>
      <c r="AL244" s="25">
        <f t="shared" si="51"/>
        <v>49</v>
      </c>
      <c r="AM244" s="25">
        <f t="shared" si="51"/>
        <v>50</v>
      </c>
      <c r="AN244" s="25">
        <f t="shared" si="51"/>
        <v>51</v>
      </c>
      <c r="AO244" s="25">
        <f t="shared" si="51"/>
        <v>52</v>
      </c>
      <c r="AP244" s="25">
        <f t="shared" si="51"/>
        <v>53</v>
      </c>
      <c r="AQ244" s="25">
        <f t="shared" si="51"/>
        <v>54</v>
      </c>
      <c r="AR244" s="25">
        <f t="shared" si="51"/>
        <v>55</v>
      </c>
      <c r="AS244" s="25">
        <f t="shared" si="51"/>
        <v>56</v>
      </c>
    </row>
    <row r="245" spans="2:45">
      <c r="B245" s="45" t="s">
        <v>280</v>
      </c>
      <c r="C245" s="14" t="s">
        <v>279</v>
      </c>
      <c r="D245" s="29">
        <f>IFERROR(IF(D244 =100, 1, IF(C245&lt;&gt;0, C245+1, 0)),0)</f>
        <v>0</v>
      </c>
      <c r="E245" s="29">
        <f t="shared" ref="E245:AS245" si="52">IFERROR(IF(E244 =100, 1, IF(D245&lt;&gt;0, D245+1, 0)),0)</f>
        <v>0</v>
      </c>
      <c r="F245" s="29">
        <f t="shared" si="52"/>
        <v>0</v>
      </c>
      <c r="G245" s="29">
        <f t="shared" si="52"/>
        <v>0</v>
      </c>
      <c r="H245" s="29">
        <f t="shared" si="52"/>
        <v>0</v>
      </c>
      <c r="I245" s="29">
        <f t="shared" si="52"/>
        <v>0</v>
      </c>
      <c r="J245" s="29">
        <f t="shared" si="52"/>
        <v>0</v>
      </c>
      <c r="K245" s="29">
        <f t="shared" si="52"/>
        <v>0</v>
      </c>
      <c r="L245" s="29">
        <f t="shared" si="52"/>
        <v>0</v>
      </c>
      <c r="M245" s="29">
        <f t="shared" si="52"/>
        <v>0</v>
      </c>
      <c r="N245" s="29">
        <f t="shared" si="52"/>
        <v>0</v>
      </c>
      <c r="O245" s="29">
        <f t="shared" si="52"/>
        <v>0</v>
      </c>
      <c r="P245" s="29">
        <f t="shared" si="52"/>
        <v>0</v>
      </c>
      <c r="Q245" s="29">
        <f t="shared" si="52"/>
        <v>0</v>
      </c>
      <c r="R245" s="29">
        <f t="shared" si="52"/>
        <v>0</v>
      </c>
      <c r="S245" s="29">
        <f t="shared" si="52"/>
        <v>0</v>
      </c>
      <c r="T245" s="29">
        <f t="shared" si="52"/>
        <v>0</v>
      </c>
      <c r="U245" s="29">
        <f t="shared" si="52"/>
        <v>0</v>
      </c>
      <c r="V245" s="29">
        <f t="shared" si="52"/>
        <v>0</v>
      </c>
      <c r="W245" s="29">
        <f t="shared" si="52"/>
        <v>0</v>
      </c>
      <c r="X245" s="29">
        <f t="shared" si="52"/>
        <v>0</v>
      </c>
      <c r="Y245" s="29">
        <f t="shared" si="52"/>
        <v>0</v>
      </c>
      <c r="Z245" s="29">
        <f t="shared" si="52"/>
        <v>0</v>
      </c>
      <c r="AA245" s="29">
        <f t="shared" si="52"/>
        <v>0</v>
      </c>
      <c r="AB245" s="29">
        <f t="shared" si="52"/>
        <v>0</v>
      </c>
      <c r="AC245" s="29">
        <f t="shared" si="52"/>
        <v>0</v>
      </c>
      <c r="AD245" s="29">
        <f t="shared" si="52"/>
        <v>0</v>
      </c>
      <c r="AE245" s="29">
        <f t="shared" si="52"/>
        <v>0</v>
      </c>
      <c r="AF245" s="29">
        <f t="shared" si="52"/>
        <v>0</v>
      </c>
      <c r="AG245" s="29">
        <f t="shared" si="52"/>
        <v>0</v>
      </c>
      <c r="AH245" s="29">
        <f t="shared" si="52"/>
        <v>0</v>
      </c>
      <c r="AI245" s="29">
        <f t="shared" si="52"/>
        <v>0</v>
      </c>
      <c r="AJ245" s="29">
        <f t="shared" si="52"/>
        <v>0</v>
      </c>
      <c r="AK245" s="29">
        <f t="shared" si="52"/>
        <v>0</v>
      </c>
      <c r="AL245" s="29">
        <f t="shared" si="52"/>
        <v>0</v>
      </c>
      <c r="AM245" s="29">
        <f t="shared" si="52"/>
        <v>0</v>
      </c>
      <c r="AN245" s="29">
        <f t="shared" si="52"/>
        <v>0</v>
      </c>
      <c r="AO245" s="29">
        <f t="shared" si="52"/>
        <v>0</v>
      </c>
      <c r="AP245" s="29">
        <f t="shared" si="52"/>
        <v>0</v>
      </c>
      <c r="AQ245" s="29">
        <f t="shared" si="52"/>
        <v>0</v>
      </c>
      <c r="AR245" s="29">
        <f t="shared" si="52"/>
        <v>0</v>
      </c>
      <c r="AS245" s="29">
        <f t="shared" si="52"/>
        <v>0</v>
      </c>
    </row>
    <row r="246" spans="2:45" ht="28.5">
      <c r="B246" s="45" t="s">
        <v>263</v>
      </c>
      <c r="C246" s="14" t="s">
        <v>158</v>
      </c>
      <c r="D246" s="29">
        <f>IF(D245=0,D244,IF(D245=1,1,C246+1))</f>
        <v>15</v>
      </c>
      <c r="E246" s="29">
        <f t="shared" ref="E246:AS246" si="53">IF(E245=0,E244,IF(E245=1,1,D246+1))</f>
        <v>16</v>
      </c>
      <c r="F246" s="29">
        <f t="shared" si="53"/>
        <v>17</v>
      </c>
      <c r="G246" s="29">
        <f t="shared" si="53"/>
        <v>18</v>
      </c>
      <c r="H246" s="29">
        <f t="shared" si="53"/>
        <v>19</v>
      </c>
      <c r="I246" s="29">
        <f t="shared" si="53"/>
        <v>20</v>
      </c>
      <c r="J246" s="29">
        <f t="shared" si="53"/>
        <v>21</v>
      </c>
      <c r="K246" s="29">
        <f t="shared" si="53"/>
        <v>22</v>
      </c>
      <c r="L246" s="29">
        <f t="shared" si="53"/>
        <v>23</v>
      </c>
      <c r="M246" s="29">
        <f t="shared" si="53"/>
        <v>24</v>
      </c>
      <c r="N246" s="29">
        <f t="shared" si="53"/>
        <v>25</v>
      </c>
      <c r="O246" s="29">
        <f t="shared" si="53"/>
        <v>26</v>
      </c>
      <c r="P246" s="29">
        <f t="shared" si="53"/>
        <v>27</v>
      </c>
      <c r="Q246" s="29">
        <f t="shared" si="53"/>
        <v>28</v>
      </c>
      <c r="R246" s="29">
        <f t="shared" si="53"/>
        <v>29</v>
      </c>
      <c r="S246" s="29">
        <f t="shared" si="53"/>
        <v>30</v>
      </c>
      <c r="T246" s="29">
        <f t="shared" si="53"/>
        <v>31</v>
      </c>
      <c r="U246" s="29">
        <f t="shared" si="53"/>
        <v>32</v>
      </c>
      <c r="V246" s="29">
        <f t="shared" si="53"/>
        <v>33</v>
      </c>
      <c r="W246" s="29">
        <f t="shared" si="53"/>
        <v>34</v>
      </c>
      <c r="X246" s="29">
        <f t="shared" si="53"/>
        <v>35</v>
      </c>
      <c r="Y246" s="29">
        <f t="shared" si="53"/>
        <v>36</v>
      </c>
      <c r="Z246" s="29">
        <f t="shared" si="53"/>
        <v>37</v>
      </c>
      <c r="AA246" s="29">
        <f t="shared" si="53"/>
        <v>38</v>
      </c>
      <c r="AB246" s="29">
        <f t="shared" si="53"/>
        <v>39</v>
      </c>
      <c r="AC246" s="29">
        <f t="shared" si="53"/>
        <v>40</v>
      </c>
      <c r="AD246" s="29">
        <f t="shared" si="53"/>
        <v>41</v>
      </c>
      <c r="AE246" s="29">
        <f t="shared" si="53"/>
        <v>42</v>
      </c>
      <c r="AF246" s="29">
        <f t="shared" si="53"/>
        <v>43</v>
      </c>
      <c r="AG246" s="29">
        <f t="shared" si="53"/>
        <v>44</v>
      </c>
      <c r="AH246" s="29">
        <f t="shared" si="53"/>
        <v>45</v>
      </c>
      <c r="AI246" s="29">
        <f t="shared" si="53"/>
        <v>46</v>
      </c>
      <c r="AJ246" s="29">
        <f t="shared" si="53"/>
        <v>47</v>
      </c>
      <c r="AK246" s="29">
        <f t="shared" si="53"/>
        <v>48</v>
      </c>
      <c r="AL246" s="29">
        <f t="shared" si="53"/>
        <v>49</v>
      </c>
      <c r="AM246" s="29">
        <f t="shared" si="53"/>
        <v>50</v>
      </c>
      <c r="AN246" s="29">
        <f t="shared" si="53"/>
        <v>51</v>
      </c>
      <c r="AO246" s="29">
        <f t="shared" si="53"/>
        <v>52</v>
      </c>
      <c r="AP246" s="29">
        <f t="shared" si="53"/>
        <v>53</v>
      </c>
      <c r="AQ246" s="29">
        <f t="shared" si="53"/>
        <v>54</v>
      </c>
      <c r="AR246" s="29">
        <f t="shared" si="53"/>
        <v>55</v>
      </c>
      <c r="AS246" s="29">
        <f t="shared" si="53"/>
        <v>56</v>
      </c>
    </row>
    <row r="247" spans="2:45"/>
    <row r="248" spans="2:45" ht="28.5">
      <c r="B248" s="45" t="s">
        <v>862</v>
      </c>
      <c r="C248" s="14" t="s">
        <v>137</v>
      </c>
      <c r="D248" s="33">
        <f>IFERROR(INDEX($D$223:$AS$223, 1, MATCH(D246, $D$219:$AS$219,0)), $AS$223)</f>
        <v>1</v>
      </c>
      <c r="E248" s="33">
        <f t="shared" ref="E248:AS248" si="54">IFERROR(INDEX($D$223:$AS$223, 1, MATCH(E246, $D$219:$AS$219,0)), $AS$223)</f>
        <v>1</v>
      </c>
      <c r="F248" s="33">
        <f t="shared" si="54"/>
        <v>1</v>
      </c>
      <c r="G248" s="33">
        <f t="shared" si="54"/>
        <v>1</v>
      </c>
      <c r="H248" s="33">
        <f t="shared" si="54"/>
        <v>1</v>
      </c>
      <c r="I248" s="33">
        <f t="shared" si="54"/>
        <v>1</v>
      </c>
      <c r="J248" s="33">
        <f t="shared" si="54"/>
        <v>1</v>
      </c>
      <c r="K248" s="33">
        <f t="shared" si="54"/>
        <v>1</v>
      </c>
      <c r="L248" s="33">
        <f t="shared" si="54"/>
        <v>1</v>
      </c>
      <c r="M248" s="33">
        <f t="shared" si="54"/>
        <v>1</v>
      </c>
      <c r="N248" s="33">
        <f t="shared" si="54"/>
        <v>1</v>
      </c>
      <c r="O248" s="33">
        <f t="shared" si="54"/>
        <v>1</v>
      </c>
      <c r="P248" s="33">
        <f t="shared" si="54"/>
        <v>1</v>
      </c>
      <c r="Q248" s="33">
        <f t="shared" si="54"/>
        <v>1</v>
      </c>
      <c r="R248" s="33">
        <f t="shared" si="54"/>
        <v>1</v>
      </c>
      <c r="S248" s="33">
        <f t="shared" si="54"/>
        <v>1</v>
      </c>
      <c r="T248" s="33">
        <f t="shared" si="54"/>
        <v>1</v>
      </c>
      <c r="U248" s="33">
        <f t="shared" si="54"/>
        <v>1</v>
      </c>
      <c r="V248" s="33">
        <f t="shared" si="54"/>
        <v>1</v>
      </c>
      <c r="W248" s="33">
        <f t="shared" si="54"/>
        <v>1</v>
      </c>
      <c r="X248" s="33">
        <f t="shared" si="54"/>
        <v>1</v>
      </c>
      <c r="Y248" s="33">
        <f t="shared" si="54"/>
        <v>1</v>
      </c>
      <c r="Z248" s="33">
        <f t="shared" si="54"/>
        <v>1</v>
      </c>
      <c r="AA248" s="33">
        <f t="shared" si="54"/>
        <v>1</v>
      </c>
      <c r="AB248" s="33">
        <f t="shared" si="54"/>
        <v>1</v>
      </c>
      <c r="AC248" s="33">
        <f t="shared" si="54"/>
        <v>1</v>
      </c>
      <c r="AD248" s="33">
        <f t="shared" si="54"/>
        <v>1</v>
      </c>
      <c r="AE248" s="33">
        <f t="shared" si="54"/>
        <v>1</v>
      </c>
      <c r="AF248" s="33">
        <f t="shared" si="54"/>
        <v>1</v>
      </c>
      <c r="AG248" s="33">
        <f t="shared" si="54"/>
        <v>1</v>
      </c>
      <c r="AH248" s="33">
        <f t="shared" si="54"/>
        <v>1</v>
      </c>
      <c r="AI248" s="33">
        <f t="shared" si="54"/>
        <v>1</v>
      </c>
      <c r="AJ248" s="33">
        <f t="shared" si="54"/>
        <v>1</v>
      </c>
      <c r="AK248" s="33">
        <f t="shared" si="54"/>
        <v>1</v>
      </c>
      <c r="AL248" s="33">
        <f t="shared" si="54"/>
        <v>1</v>
      </c>
      <c r="AM248" s="33">
        <f t="shared" si="54"/>
        <v>1</v>
      </c>
      <c r="AN248" s="33">
        <f t="shared" si="54"/>
        <v>1</v>
      </c>
      <c r="AO248" s="33">
        <f t="shared" si="54"/>
        <v>1</v>
      </c>
      <c r="AP248" s="33">
        <f t="shared" si="54"/>
        <v>1</v>
      </c>
      <c r="AQ248" s="33">
        <f t="shared" si="54"/>
        <v>1</v>
      </c>
      <c r="AR248" s="33">
        <f t="shared" si="54"/>
        <v>1</v>
      </c>
      <c r="AS248" s="33">
        <f t="shared" si="54"/>
        <v>1</v>
      </c>
    </row>
    <row r="249" spans="2:45" ht="28.5">
      <c r="B249" s="45" t="s">
        <v>260</v>
      </c>
      <c r="C249" s="14" t="s">
        <v>137</v>
      </c>
      <c r="D249" s="23">
        <f>IFERROR(INDEX($D$218:$AS$218, 1, MATCH(D246, $D$217:$AS$217,0)), $AS$218)</f>
        <v>1</v>
      </c>
      <c r="E249" s="23">
        <f t="shared" ref="E249:AS249" si="55">IFERROR(INDEX($D$218:$AS$218, 1, MATCH(E246, $D$217:$AS$217,0)), $AS$218)</f>
        <v>1</v>
      </c>
      <c r="F249" s="23">
        <f t="shared" si="55"/>
        <v>1</v>
      </c>
      <c r="G249" s="23">
        <f t="shared" si="55"/>
        <v>1</v>
      </c>
      <c r="H249" s="23">
        <f t="shared" si="55"/>
        <v>1</v>
      </c>
      <c r="I249" s="23">
        <f t="shared" si="55"/>
        <v>1</v>
      </c>
      <c r="J249" s="23">
        <f t="shared" si="55"/>
        <v>1</v>
      </c>
      <c r="K249" s="23">
        <f t="shared" si="55"/>
        <v>1</v>
      </c>
      <c r="L249" s="23">
        <f t="shared" si="55"/>
        <v>1</v>
      </c>
      <c r="M249" s="23">
        <f t="shared" si="55"/>
        <v>1</v>
      </c>
      <c r="N249" s="23">
        <f t="shared" si="55"/>
        <v>1</v>
      </c>
      <c r="O249" s="23">
        <f t="shared" si="55"/>
        <v>1</v>
      </c>
      <c r="P249" s="23">
        <f t="shared" si="55"/>
        <v>1</v>
      </c>
      <c r="Q249" s="23">
        <f t="shared" si="55"/>
        <v>1</v>
      </c>
      <c r="R249" s="23">
        <f t="shared" si="55"/>
        <v>1</v>
      </c>
      <c r="S249" s="23">
        <f t="shared" si="55"/>
        <v>1</v>
      </c>
      <c r="T249" s="23">
        <f t="shared" si="55"/>
        <v>1</v>
      </c>
      <c r="U249" s="23">
        <f t="shared" si="55"/>
        <v>1</v>
      </c>
      <c r="V249" s="23">
        <f t="shared" si="55"/>
        <v>1</v>
      </c>
      <c r="W249" s="23">
        <f t="shared" si="55"/>
        <v>1</v>
      </c>
      <c r="X249" s="23">
        <f t="shared" si="55"/>
        <v>1</v>
      </c>
      <c r="Y249" s="23">
        <f t="shared" si="55"/>
        <v>1</v>
      </c>
      <c r="Z249" s="23">
        <f t="shared" si="55"/>
        <v>1</v>
      </c>
      <c r="AA249" s="23">
        <f t="shared" si="55"/>
        <v>1</v>
      </c>
      <c r="AB249" s="23">
        <f t="shared" si="55"/>
        <v>1</v>
      </c>
      <c r="AC249" s="23">
        <f t="shared" si="55"/>
        <v>1</v>
      </c>
      <c r="AD249" s="23">
        <f t="shared" si="55"/>
        <v>1</v>
      </c>
      <c r="AE249" s="23">
        <f t="shared" si="55"/>
        <v>1</v>
      </c>
      <c r="AF249" s="23">
        <f t="shared" si="55"/>
        <v>1</v>
      </c>
      <c r="AG249" s="23">
        <f t="shared" si="55"/>
        <v>1</v>
      </c>
      <c r="AH249" s="23">
        <f t="shared" si="55"/>
        <v>1</v>
      </c>
      <c r="AI249" s="23">
        <f t="shared" si="55"/>
        <v>1</v>
      </c>
      <c r="AJ249" s="23">
        <f t="shared" si="55"/>
        <v>1</v>
      </c>
      <c r="AK249" s="23">
        <f t="shared" si="55"/>
        <v>1</v>
      </c>
      <c r="AL249" s="23">
        <f t="shared" si="55"/>
        <v>1</v>
      </c>
      <c r="AM249" s="23">
        <f t="shared" si="55"/>
        <v>1</v>
      </c>
      <c r="AN249" s="23">
        <f t="shared" si="55"/>
        <v>1</v>
      </c>
      <c r="AO249" s="23">
        <f t="shared" si="55"/>
        <v>1</v>
      </c>
      <c r="AP249" s="23">
        <f t="shared" si="55"/>
        <v>1</v>
      </c>
      <c r="AQ249" s="23">
        <f t="shared" si="55"/>
        <v>1</v>
      </c>
      <c r="AR249" s="23">
        <f t="shared" si="55"/>
        <v>1</v>
      </c>
      <c r="AS249" s="23">
        <f t="shared" si="55"/>
        <v>1</v>
      </c>
    </row>
    <row r="250" spans="2:45">
      <c r="B250" s="22"/>
      <c r="C250" s="22"/>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row>
    <row r="251" spans="2:45" ht="15">
      <c r="B251" s="6" t="s">
        <v>404</v>
      </c>
    </row>
    <row r="252" spans="2:45" ht="28.5">
      <c r="B252" s="45" t="s">
        <v>264</v>
      </c>
      <c r="C252" s="14" t="s">
        <v>158</v>
      </c>
      <c r="D252" s="37">
        <f>C185</f>
        <v>15</v>
      </c>
      <c r="E252" s="25">
        <f>D252+1</f>
        <v>16</v>
      </c>
      <c r="F252" s="25">
        <f t="shared" ref="F252:AS252" si="56">E252+1</f>
        <v>17</v>
      </c>
      <c r="G252" s="25">
        <f t="shared" si="56"/>
        <v>18</v>
      </c>
      <c r="H252" s="25">
        <f t="shared" si="56"/>
        <v>19</v>
      </c>
      <c r="I252" s="25">
        <f t="shared" si="56"/>
        <v>20</v>
      </c>
      <c r="J252" s="25">
        <f t="shared" si="56"/>
        <v>21</v>
      </c>
      <c r="K252" s="25">
        <f t="shared" si="56"/>
        <v>22</v>
      </c>
      <c r="L252" s="25">
        <f t="shared" si="56"/>
        <v>23</v>
      </c>
      <c r="M252" s="25">
        <f t="shared" si="56"/>
        <v>24</v>
      </c>
      <c r="N252" s="25">
        <f t="shared" si="56"/>
        <v>25</v>
      </c>
      <c r="O252" s="25">
        <f t="shared" si="56"/>
        <v>26</v>
      </c>
      <c r="P252" s="25">
        <f t="shared" si="56"/>
        <v>27</v>
      </c>
      <c r="Q252" s="25">
        <f t="shared" si="56"/>
        <v>28</v>
      </c>
      <c r="R252" s="25">
        <f t="shared" si="56"/>
        <v>29</v>
      </c>
      <c r="S252" s="25">
        <f t="shared" si="56"/>
        <v>30</v>
      </c>
      <c r="T252" s="25">
        <f t="shared" si="56"/>
        <v>31</v>
      </c>
      <c r="U252" s="25">
        <f t="shared" si="56"/>
        <v>32</v>
      </c>
      <c r="V252" s="25">
        <f t="shared" si="56"/>
        <v>33</v>
      </c>
      <c r="W252" s="25">
        <f t="shared" si="56"/>
        <v>34</v>
      </c>
      <c r="X252" s="25">
        <f t="shared" si="56"/>
        <v>35</v>
      </c>
      <c r="Y252" s="25">
        <f t="shared" si="56"/>
        <v>36</v>
      </c>
      <c r="Z252" s="25">
        <f t="shared" si="56"/>
        <v>37</v>
      </c>
      <c r="AA252" s="25">
        <f t="shared" si="56"/>
        <v>38</v>
      </c>
      <c r="AB252" s="25">
        <f t="shared" si="56"/>
        <v>39</v>
      </c>
      <c r="AC252" s="25">
        <f t="shared" si="56"/>
        <v>40</v>
      </c>
      <c r="AD252" s="25">
        <f t="shared" si="56"/>
        <v>41</v>
      </c>
      <c r="AE252" s="25">
        <f t="shared" si="56"/>
        <v>42</v>
      </c>
      <c r="AF252" s="25">
        <f t="shared" si="56"/>
        <v>43</v>
      </c>
      <c r="AG252" s="25">
        <f t="shared" si="56"/>
        <v>44</v>
      </c>
      <c r="AH252" s="25">
        <f t="shared" si="56"/>
        <v>45</v>
      </c>
      <c r="AI252" s="25">
        <f t="shared" si="56"/>
        <v>46</v>
      </c>
      <c r="AJ252" s="25">
        <f t="shared" si="56"/>
        <v>47</v>
      </c>
      <c r="AK252" s="25">
        <f t="shared" si="56"/>
        <v>48</v>
      </c>
      <c r="AL252" s="25">
        <f t="shared" si="56"/>
        <v>49</v>
      </c>
      <c r="AM252" s="25">
        <f t="shared" si="56"/>
        <v>50</v>
      </c>
      <c r="AN252" s="25">
        <f t="shared" si="56"/>
        <v>51</v>
      </c>
      <c r="AO252" s="25">
        <f t="shared" si="56"/>
        <v>52</v>
      </c>
      <c r="AP252" s="25">
        <f t="shared" si="56"/>
        <v>53</v>
      </c>
      <c r="AQ252" s="25">
        <f t="shared" si="56"/>
        <v>54</v>
      </c>
      <c r="AR252" s="25">
        <f t="shared" si="56"/>
        <v>55</v>
      </c>
      <c r="AS252" s="25">
        <f t="shared" si="56"/>
        <v>56</v>
      </c>
    </row>
    <row r="253" spans="2:45">
      <c r="B253" s="45" t="s">
        <v>265</v>
      </c>
      <c r="C253" s="14" t="s">
        <v>30</v>
      </c>
      <c r="D253" s="37">
        <f t="shared" ref="D253:AS253" si="57">INDEX($D$225:$BH$225, 1, MATCH(D252, $D$219:$BH$219,0))</f>
        <v>1.6267894769462701</v>
      </c>
      <c r="E253" s="37">
        <f t="shared" si="57"/>
        <v>1.7589258956581899</v>
      </c>
      <c r="F253" s="37">
        <f t="shared" si="57"/>
        <v>1.89567762805367</v>
      </c>
      <c r="G253" s="37">
        <f t="shared" si="57"/>
        <v>2.0370588232418001</v>
      </c>
      <c r="H253" s="37">
        <f t="shared" si="57"/>
        <v>2.18308586647353</v>
      </c>
      <c r="I253" s="37">
        <f t="shared" si="57"/>
        <v>2.2578470588732</v>
      </c>
      <c r="J253" s="37">
        <f t="shared" si="57"/>
        <v>2.33377636772896</v>
      </c>
      <c r="K253" s="37">
        <f t="shared" si="57"/>
        <v>2.4108760595613901</v>
      </c>
      <c r="L253" s="37">
        <f t="shared" si="57"/>
        <v>2.48914839241383</v>
      </c>
      <c r="M253" s="37">
        <f t="shared" si="57"/>
        <v>2.52872499909114</v>
      </c>
      <c r="N253" s="37">
        <f t="shared" si="57"/>
        <v>2.56859560201418</v>
      </c>
      <c r="O253" s="37">
        <f t="shared" si="57"/>
        <v>2.6087604752554898</v>
      </c>
      <c r="P253" s="37">
        <f t="shared" si="57"/>
        <v>2.6492198901489901</v>
      </c>
      <c r="Q253" s="37">
        <f t="shared" si="57"/>
        <v>2.6899741150307501</v>
      </c>
      <c r="R253" s="37">
        <f t="shared" si="57"/>
        <v>2.73102341500518</v>
      </c>
      <c r="S253" s="37">
        <f t="shared" si="57"/>
        <v>2.7723680517353402</v>
      </c>
      <c r="T253" s="37">
        <f t="shared" si="57"/>
        <v>2.8140082832556699</v>
      </c>
      <c r="U253" s="37">
        <f t="shared" si="57"/>
        <v>2.8559443638059299</v>
      </c>
      <c r="V253" s="37">
        <f t="shared" si="57"/>
        <v>2.8981765436848401</v>
      </c>
      <c r="W253" s="37">
        <f t="shared" si="57"/>
        <v>2.9407050691222301</v>
      </c>
      <c r="X253" s="37">
        <f t="shared" si="57"/>
        <v>2.9835301821685101</v>
      </c>
      <c r="Y253" s="37">
        <f t="shared" si="57"/>
        <v>3.0266521206002102</v>
      </c>
      <c r="Z253" s="37">
        <f t="shared" si="57"/>
        <v>3.0700711178405999</v>
      </c>
      <c r="AA253" s="37">
        <f t="shared" si="57"/>
        <v>3.1137874028942698</v>
      </c>
      <c r="AB253" s="37">
        <f t="shared" si="57"/>
        <v>3.1578012002947902</v>
      </c>
      <c r="AC253" s="37">
        <f t="shared" si="57"/>
        <v>3.2021127300644001</v>
      </c>
      <c r="AD253" s="37">
        <f t="shared" si="57"/>
        <v>3.24672220768496</v>
      </c>
      <c r="AE253" s="37">
        <f t="shared" si="57"/>
        <v>3.2916298440791998</v>
      </c>
      <c r="AF253" s="37">
        <f t="shared" si="57"/>
        <v>3.33683584560168</v>
      </c>
      <c r="AG253" s="37">
        <f t="shared" si="57"/>
        <v>3.3459128675590901</v>
      </c>
      <c r="AH253" s="37">
        <f t="shared" si="57"/>
        <v>3.3550018338000398</v>
      </c>
      <c r="AI253" s="37">
        <f t="shared" si="57"/>
        <v>3.36410274590961</v>
      </c>
      <c r="AJ253" s="37">
        <f t="shared" si="57"/>
        <v>3.3732156054656</v>
      </c>
      <c r="AK253" s="37">
        <f t="shared" si="57"/>
        <v>3.3823404140385098</v>
      </c>
      <c r="AL253" s="37">
        <f t="shared" si="57"/>
        <v>3.3914771731915598</v>
      </c>
      <c r="AM253" s="37">
        <f t="shared" si="57"/>
        <v>3.4006258844807098</v>
      </c>
      <c r="AN253" s="37">
        <f t="shared" si="57"/>
        <v>3.4097865494546298</v>
      </c>
      <c r="AO253" s="37">
        <f t="shared" si="57"/>
        <v>3.4189591696547601</v>
      </c>
      <c r="AP253" s="37">
        <f t="shared" si="57"/>
        <v>3.4281437466152398</v>
      </c>
      <c r="AQ253" s="37">
        <f t="shared" si="57"/>
        <v>3.4373402818630199</v>
      </c>
      <c r="AR253" s="37">
        <f t="shared" si="57"/>
        <v>3.4465487769177701</v>
      </c>
      <c r="AS253" s="37">
        <f t="shared" si="57"/>
        <v>3.4557692332919498</v>
      </c>
    </row>
    <row r="254" spans="2:45">
      <c r="B254" s="45" t="s">
        <v>280</v>
      </c>
      <c r="C254" s="14" t="s">
        <v>279</v>
      </c>
      <c r="D254" s="37">
        <f>IF(D252=1, 1,0)</f>
        <v>0</v>
      </c>
      <c r="E254" s="37">
        <f t="shared" ref="E254:AR254" si="58">IF(E252=1, 1,0)</f>
        <v>0</v>
      </c>
      <c r="F254" s="37">
        <f t="shared" si="58"/>
        <v>0</v>
      </c>
      <c r="G254" s="37">
        <f t="shared" si="58"/>
        <v>0</v>
      </c>
      <c r="H254" s="37">
        <f t="shared" si="58"/>
        <v>0</v>
      </c>
      <c r="I254" s="37">
        <f t="shared" si="58"/>
        <v>0</v>
      </c>
      <c r="J254" s="37">
        <f t="shared" si="58"/>
        <v>0</v>
      </c>
      <c r="K254" s="37">
        <f t="shared" si="58"/>
        <v>0</v>
      </c>
      <c r="L254" s="37">
        <f t="shared" si="58"/>
        <v>0</v>
      </c>
      <c r="M254" s="37">
        <f t="shared" si="58"/>
        <v>0</v>
      </c>
      <c r="N254" s="37">
        <f t="shared" si="58"/>
        <v>0</v>
      </c>
      <c r="O254" s="37">
        <f t="shared" si="58"/>
        <v>0</v>
      </c>
      <c r="P254" s="37">
        <f t="shared" si="58"/>
        <v>0</v>
      </c>
      <c r="Q254" s="37">
        <f t="shared" si="58"/>
        <v>0</v>
      </c>
      <c r="R254" s="37">
        <f t="shared" si="58"/>
        <v>0</v>
      </c>
      <c r="S254" s="37">
        <f t="shared" si="58"/>
        <v>0</v>
      </c>
      <c r="T254" s="37">
        <f t="shared" si="58"/>
        <v>0</v>
      </c>
      <c r="U254" s="37">
        <f t="shared" si="58"/>
        <v>0</v>
      </c>
      <c r="V254" s="37">
        <f t="shared" si="58"/>
        <v>0</v>
      </c>
      <c r="W254" s="37">
        <f t="shared" si="58"/>
        <v>0</v>
      </c>
      <c r="X254" s="37">
        <f t="shared" si="58"/>
        <v>0</v>
      </c>
      <c r="Y254" s="37">
        <f t="shared" si="58"/>
        <v>0</v>
      </c>
      <c r="Z254" s="37">
        <f t="shared" si="58"/>
        <v>0</v>
      </c>
      <c r="AA254" s="37">
        <f t="shared" si="58"/>
        <v>0</v>
      </c>
      <c r="AB254" s="37">
        <f t="shared" si="58"/>
        <v>0</v>
      </c>
      <c r="AC254" s="37">
        <f t="shared" si="58"/>
        <v>0</v>
      </c>
      <c r="AD254" s="37">
        <f t="shared" si="58"/>
        <v>0</v>
      </c>
      <c r="AE254" s="37">
        <f t="shared" si="58"/>
        <v>0</v>
      </c>
      <c r="AF254" s="37">
        <f t="shared" si="58"/>
        <v>0</v>
      </c>
      <c r="AG254" s="37">
        <f t="shared" si="58"/>
        <v>0</v>
      </c>
      <c r="AH254" s="37">
        <f t="shared" si="58"/>
        <v>0</v>
      </c>
      <c r="AI254" s="37">
        <f t="shared" si="58"/>
        <v>0</v>
      </c>
      <c r="AJ254" s="37">
        <f t="shared" si="58"/>
        <v>0</v>
      </c>
      <c r="AK254" s="37">
        <f t="shared" si="58"/>
        <v>0</v>
      </c>
      <c r="AL254" s="37">
        <f t="shared" si="58"/>
        <v>0</v>
      </c>
      <c r="AM254" s="37">
        <f t="shared" si="58"/>
        <v>0</v>
      </c>
      <c r="AN254" s="37">
        <f t="shared" si="58"/>
        <v>0</v>
      </c>
      <c r="AO254" s="37">
        <f t="shared" si="58"/>
        <v>0</v>
      </c>
      <c r="AP254" s="37">
        <f t="shared" si="58"/>
        <v>0</v>
      </c>
      <c r="AQ254" s="37">
        <f t="shared" si="58"/>
        <v>0</v>
      </c>
      <c r="AR254" s="37">
        <f t="shared" si="58"/>
        <v>0</v>
      </c>
      <c r="AS254" s="37">
        <f>IF(AS252=1, 1,0)</f>
        <v>0</v>
      </c>
    </row>
    <row r="255" spans="2:45">
      <c r="B255" s="45" t="s">
        <v>261</v>
      </c>
      <c r="C255" s="14" t="s">
        <v>137</v>
      </c>
      <c r="D255" s="33">
        <f>INDEX($D$218:$AS$218,1,MATCH(D252,$D$217:$AS$217,1))</f>
        <v>1</v>
      </c>
      <c r="E255" s="33">
        <f t="shared" ref="E255:AS255" si="59">INDEX($D$218:$AS$218,1,MATCH(E252,$D$217:$AS$217,1))</f>
        <v>1</v>
      </c>
      <c r="F255" s="33">
        <f t="shared" si="59"/>
        <v>1</v>
      </c>
      <c r="G255" s="33">
        <f t="shared" si="59"/>
        <v>1</v>
      </c>
      <c r="H255" s="33">
        <f t="shared" si="59"/>
        <v>1</v>
      </c>
      <c r="I255" s="33">
        <f t="shared" si="59"/>
        <v>1</v>
      </c>
      <c r="J255" s="33">
        <f t="shared" si="59"/>
        <v>1</v>
      </c>
      <c r="K255" s="33">
        <f t="shared" si="59"/>
        <v>1</v>
      </c>
      <c r="L255" s="33">
        <f t="shared" si="59"/>
        <v>1</v>
      </c>
      <c r="M255" s="33">
        <f t="shared" si="59"/>
        <v>1</v>
      </c>
      <c r="N255" s="33">
        <f t="shared" si="59"/>
        <v>1</v>
      </c>
      <c r="O255" s="33">
        <f t="shared" si="59"/>
        <v>1</v>
      </c>
      <c r="P255" s="33">
        <f t="shared" si="59"/>
        <v>1</v>
      </c>
      <c r="Q255" s="33">
        <f t="shared" si="59"/>
        <v>1</v>
      </c>
      <c r="R255" s="33">
        <f t="shared" si="59"/>
        <v>1</v>
      </c>
      <c r="S255" s="33">
        <f t="shared" si="59"/>
        <v>1</v>
      </c>
      <c r="T255" s="33">
        <f t="shared" si="59"/>
        <v>1</v>
      </c>
      <c r="U255" s="33">
        <f t="shared" si="59"/>
        <v>1</v>
      </c>
      <c r="V255" s="33">
        <f t="shared" si="59"/>
        <v>1</v>
      </c>
      <c r="W255" s="33">
        <f t="shared" si="59"/>
        <v>1</v>
      </c>
      <c r="X255" s="33">
        <f t="shared" si="59"/>
        <v>1</v>
      </c>
      <c r="Y255" s="33">
        <f t="shared" si="59"/>
        <v>1</v>
      </c>
      <c r="Z255" s="33">
        <f t="shared" si="59"/>
        <v>1</v>
      </c>
      <c r="AA255" s="33">
        <f t="shared" si="59"/>
        <v>1</v>
      </c>
      <c r="AB255" s="33">
        <f t="shared" si="59"/>
        <v>1</v>
      </c>
      <c r="AC255" s="33">
        <f t="shared" si="59"/>
        <v>1</v>
      </c>
      <c r="AD255" s="33">
        <f t="shared" si="59"/>
        <v>1</v>
      </c>
      <c r="AE255" s="33">
        <f t="shared" si="59"/>
        <v>1</v>
      </c>
      <c r="AF255" s="33">
        <f t="shared" si="59"/>
        <v>1</v>
      </c>
      <c r="AG255" s="33">
        <f t="shared" si="59"/>
        <v>1</v>
      </c>
      <c r="AH255" s="33">
        <f t="shared" si="59"/>
        <v>1</v>
      </c>
      <c r="AI255" s="33">
        <f t="shared" si="59"/>
        <v>1</v>
      </c>
      <c r="AJ255" s="33">
        <f t="shared" si="59"/>
        <v>1</v>
      </c>
      <c r="AK255" s="33">
        <f t="shared" si="59"/>
        <v>1</v>
      </c>
      <c r="AL255" s="33">
        <f t="shared" si="59"/>
        <v>1</v>
      </c>
      <c r="AM255" s="33">
        <f t="shared" si="59"/>
        <v>1</v>
      </c>
      <c r="AN255" s="33">
        <f t="shared" si="59"/>
        <v>1</v>
      </c>
      <c r="AO255" s="33">
        <f t="shared" si="59"/>
        <v>1</v>
      </c>
      <c r="AP255" s="33">
        <f t="shared" si="59"/>
        <v>1</v>
      </c>
      <c r="AQ255" s="33">
        <f t="shared" si="59"/>
        <v>1</v>
      </c>
      <c r="AR255" s="33">
        <f t="shared" si="59"/>
        <v>1</v>
      </c>
      <c r="AS255" s="33">
        <f t="shared" si="59"/>
        <v>1</v>
      </c>
    </row>
    <row r="256" spans="2:45"/>
    <row r="257" spans="2:45" ht="15">
      <c r="B257" s="6" t="s">
        <v>282</v>
      </c>
    </row>
    <row r="258" spans="2:45" ht="28.5">
      <c r="B258" s="45" t="s">
        <v>264</v>
      </c>
      <c r="C258" s="14" t="s">
        <v>158</v>
      </c>
      <c r="D258" s="37">
        <f>C187</f>
        <v>5</v>
      </c>
      <c r="E258" s="25">
        <f>D258+1</f>
        <v>6</v>
      </c>
      <c r="F258" s="25">
        <f t="shared" ref="F258:AS258" si="60">E258+1</f>
        <v>7</v>
      </c>
      <c r="G258" s="25">
        <f t="shared" si="60"/>
        <v>8</v>
      </c>
      <c r="H258" s="25">
        <f t="shared" si="60"/>
        <v>9</v>
      </c>
      <c r="I258" s="25">
        <f t="shared" si="60"/>
        <v>10</v>
      </c>
      <c r="J258" s="25">
        <f t="shared" si="60"/>
        <v>11</v>
      </c>
      <c r="K258" s="25">
        <f t="shared" si="60"/>
        <v>12</v>
      </c>
      <c r="L258" s="25">
        <f t="shared" si="60"/>
        <v>13</v>
      </c>
      <c r="M258" s="25">
        <f t="shared" si="60"/>
        <v>14</v>
      </c>
      <c r="N258" s="25">
        <f t="shared" si="60"/>
        <v>15</v>
      </c>
      <c r="O258" s="25">
        <f t="shared" si="60"/>
        <v>16</v>
      </c>
      <c r="P258" s="25">
        <f t="shared" si="60"/>
        <v>17</v>
      </c>
      <c r="Q258" s="25">
        <f t="shared" si="60"/>
        <v>18</v>
      </c>
      <c r="R258" s="25">
        <f t="shared" si="60"/>
        <v>19</v>
      </c>
      <c r="S258" s="25">
        <f t="shared" si="60"/>
        <v>20</v>
      </c>
      <c r="T258" s="25">
        <f t="shared" si="60"/>
        <v>21</v>
      </c>
      <c r="U258" s="25">
        <f t="shared" si="60"/>
        <v>22</v>
      </c>
      <c r="V258" s="25">
        <f t="shared" si="60"/>
        <v>23</v>
      </c>
      <c r="W258" s="25">
        <f t="shared" si="60"/>
        <v>24</v>
      </c>
      <c r="X258" s="25">
        <f t="shared" si="60"/>
        <v>25</v>
      </c>
      <c r="Y258" s="25">
        <f t="shared" si="60"/>
        <v>26</v>
      </c>
      <c r="Z258" s="25">
        <f t="shared" si="60"/>
        <v>27</v>
      </c>
      <c r="AA258" s="25">
        <f t="shared" si="60"/>
        <v>28</v>
      </c>
      <c r="AB258" s="25">
        <f t="shared" si="60"/>
        <v>29</v>
      </c>
      <c r="AC258" s="25">
        <f t="shared" si="60"/>
        <v>30</v>
      </c>
      <c r="AD258" s="25">
        <f t="shared" si="60"/>
        <v>31</v>
      </c>
      <c r="AE258" s="25">
        <f t="shared" si="60"/>
        <v>32</v>
      </c>
      <c r="AF258" s="25">
        <f t="shared" si="60"/>
        <v>33</v>
      </c>
      <c r="AG258" s="25">
        <f t="shared" si="60"/>
        <v>34</v>
      </c>
      <c r="AH258" s="25">
        <f t="shared" si="60"/>
        <v>35</v>
      </c>
      <c r="AI258" s="25">
        <f t="shared" si="60"/>
        <v>36</v>
      </c>
      <c r="AJ258" s="25">
        <f t="shared" si="60"/>
        <v>37</v>
      </c>
      <c r="AK258" s="25">
        <f t="shared" si="60"/>
        <v>38</v>
      </c>
      <c r="AL258" s="25">
        <f t="shared" si="60"/>
        <v>39</v>
      </c>
      <c r="AM258" s="25">
        <f t="shared" si="60"/>
        <v>40</v>
      </c>
      <c r="AN258" s="25">
        <f t="shared" si="60"/>
        <v>41</v>
      </c>
      <c r="AO258" s="25">
        <f t="shared" si="60"/>
        <v>42</v>
      </c>
      <c r="AP258" s="25">
        <f t="shared" si="60"/>
        <v>43</v>
      </c>
      <c r="AQ258" s="25">
        <f t="shared" si="60"/>
        <v>44</v>
      </c>
      <c r="AR258" s="25">
        <f t="shared" si="60"/>
        <v>45</v>
      </c>
      <c r="AS258" s="25">
        <f t="shared" si="60"/>
        <v>46</v>
      </c>
    </row>
    <row r="259" spans="2:45">
      <c r="B259" s="45" t="s">
        <v>280</v>
      </c>
      <c r="C259" s="14" t="s">
        <v>279</v>
      </c>
      <c r="D259" s="37">
        <f>IF(MOD(D258,5)=0, 1, 0)</f>
        <v>1</v>
      </c>
      <c r="E259" s="37">
        <f t="shared" ref="E259:L259" si="61">IF(MOD(E258,5)=0, 1, 0)</f>
        <v>0</v>
      </c>
      <c r="F259" s="37">
        <f t="shared" si="61"/>
        <v>0</v>
      </c>
      <c r="G259" s="37">
        <f t="shared" si="61"/>
        <v>0</v>
      </c>
      <c r="H259" s="37">
        <f t="shared" si="61"/>
        <v>0</v>
      </c>
      <c r="I259" s="37">
        <f t="shared" si="61"/>
        <v>1</v>
      </c>
      <c r="J259" s="37">
        <f t="shared" si="61"/>
        <v>0</v>
      </c>
      <c r="K259" s="37">
        <f t="shared" si="61"/>
        <v>0</v>
      </c>
      <c r="L259" s="37">
        <f t="shared" si="61"/>
        <v>0</v>
      </c>
      <c r="M259" s="37">
        <f t="shared" ref="M259" si="62">IF(MOD(M258,5)=0, 1, 0)</f>
        <v>0</v>
      </c>
      <c r="N259" s="37">
        <f t="shared" ref="N259" si="63">IF(MOD(N258,5)=0, 1, 0)</f>
        <v>1</v>
      </c>
      <c r="O259" s="37">
        <f t="shared" ref="O259" si="64">IF(MOD(O258,5)=0, 1, 0)</f>
        <v>0</v>
      </c>
      <c r="P259" s="37">
        <f t="shared" ref="P259" si="65">IF(MOD(P258,5)=0, 1, 0)</f>
        <v>0</v>
      </c>
      <c r="Q259" s="37">
        <f t="shared" ref="Q259" si="66">IF(MOD(Q258,5)=0, 1, 0)</f>
        <v>0</v>
      </c>
      <c r="R259" s="37">
        <f t="shared" ref="R259" si="67">IF(MOD(R258,5)=0, 1, 0)</f>
        <v>0</v>
      </c>
      <c r="S259" s="37">
        <f t="shared" ref="S259:T259" si="68">IF(MOD(S258,5)=0, 1, 0)</f>
        <v>1</v>
      </c>
      <c r="T259" s="37">
        <f t="shared" si="68"/>
        <v>0</v>
      </c>
      <c r="U259" s="37">
        <f t="shared" ref="U259" si="69">IF(MOD(U258,5)=0, 1, 0)</f>
        <v>0</v>
      </c>
      <c r="V259" s="37">
        <f t="shared" ref="V259" si="70">IF(MOD(V258,5)=0, 1, 0)</f>
        <v>0</v>
      </c>
      <c r="W259" s="37">
        <f t="shared" ref="W259" si="71">IF(MOD(W258,5)=0, 1, 0)</f>
        <v>0</v>
      </c>
      <c r="X259" s="37">
        <f t="shared" ref="X259" si="72">IF(MOD(X258,5)=0, 1, 0)</f>
        <v>1</v>
      </c>
      <c r="Y259" s="37">
        <f t="shared" ref="Y259" si="73">IF(MOD(Y258,5)=0, 1, 0)</f>
        <v>0</v>
      </c>
      <c r="Z259" s="37">
        <f t="shared" ref="Z259" si="74">IF(MOD(Z258,5)=0, 1, 0)</f>
        <v>0</v>
      </c>
      <c r="AA259" s="37">
        <f t="shared" ref="AA259:AB259" si="75">IF(MOD(AA258,5)=0, 1, 0)</f>
        <v>0</v>
      </c>
      <c r="AB259" s="37">
        <f t="shared" si="75"/>
        <v>0</v>
      </c>
      <c r="AC259" s="37">
        <f t="shared" ref="AC259" si="76">IF(MOD(AC258,5)=0, 1, 0)</f>
        <v>1</v>
      </c>
      <c r="AD259" s="37">
        <f t="shared" ref="AD259" si="77">IF(MOD(AD258,5)=0, 1, 0)</f>
        <v>0</v>
      </c>
      <c r="AE259" s="37">
        <f t="shared" ref="AE259" si="78">IF(MOD(AE258,5)=0, 1, 0)</f>
        <v>0</v>
      </c>
      <c r="AF259" s="37">
        <f t="shared" ref="AF259" si="79">IF(MOD(AF258,5)=0, 1, 0)</f>
        <v>0</v>
      </c>
      <c r="AG259" s="37">
        <f t="shared" ref="AG259" si="80">IF(MOD(AG258,5)=0, 1, 0)</f>
        <v>0</v>
      </c>
      <c r="AH259" s="37">
        <f t="shared" ref="AH259" si="81">IF(MOD(AH258,5)=0, 1, 0)</f>
        <v>1</v>
      </c>
      <c r="AI259" s="37">
        <f t="shared" ref="AI259:AJ259" si="82">IF(MOD(AI258,5)=0, 1, 0)</f>
        <v>0</v>
      </c>
      <c r="AJ259" s="37">
        <f t="shared" si="82"/>
        <v>0</v>
      </c>
      <c r="AK259" s="37">
        <f t="shared" ref="AK259" si="83">IF(MOD(AK258,5)=0, 1, 0)</f>
        <v>0</v>
      </c>
      <c r="AL259" s="37">
        <f t="shared" ref="AL259" si="84">IF(MOD(AL258,5)=0, 1, 0)</f>
        <v>0</v>
      </c>
      <c r="AM259" s="37">
        <f t="shared" ref="AM259" si="85">IF(MOD(AM258,5)=0, 1, 0)</f>
        <v>1</v>
      </c>
      <c r="AN259" s="37">
        <f t="shared" ref="AN259" si="86">IF(MOD(AN258,5)=0, 1, 0)</f>
        <v>0</v>
      </c>
      <c r="AO259" s="37">
        <f t="shared" ref="AO259" si="87">IF(MOD(AO258,5)=0, 1, 0)</f>
        <v>0</v>
      </c>
      <c r="AP259" s="37">
        <f t="shared" ref="AP259" si="88">IF(MOD(AP258,5)=0, 1, 0)</f>
        <v>0</v>
      </c>
      <c r="AQ259" s="37">
        <f t="shared" ref="AQ259:AR259" si="89">IF(MOD(AQ258,5)=0, 1, 0)</f>
        <v>0</v>
      </c>
      <c r="AR259" s="37">
        <f t="shared" si="89"/>
        <v>1</v>
      </c>
      <c r="AS259" s="37">
        <f>IF(MOD(AS258,5)=0, 1, 0)</f>
        <v>0</v>
      </c>
    </row>
    <row r="260" spans="2:45">
      <c r="D260" s="42"/>
    </row>
    <row r="261" spans="2:45" s="3" customFormat="1" ht="18">
      <c r="B261" s="5" t="s">
        <v>781</v>
      </c>
    </row>
    <row r="262" spans="2:45">
      <c r="B262" s="88"/>
    </row>
    <row r="263" spans="2:45" s="3" customFormat="1" ht="18">
      <c r="B263" s="5" t="s">
        <v>780</v>
      </c>
    </row>
    <row r="264" spans="2:45"/>
    <row r="265" spans="2:45"/>
    <row r="266" spans="2:45" ht="15">
      <c r="B266" s="6" t="s">
        <v>162</v>
      </c>
      <c r="C266" s="29" t="str">
        <f>Dasbor!C13</f>
        <v>Datar</v>
      </c>
    </row>
    <row r="267" spans="2:45" ht="15">
      <c r="B267" s="6"/>
      <c r="C267" s="22"/>
    </row>
    <row r="268" spans="2:45" ht="15">
      <c r="B268" s="6" t="s">
        <v>36</v>
      </c>
      <c r="C268" s="29">
        <f>Dasbor!C23</f>
        <v>0</v>
      </c>
      <c r="P268" s="41"/>
    </row>
    <row r="269" spans="2:45">
      <c r="P269" s="27"/>
    </row>
    <row r="270" spans="2:45">
      <c r="B270" s="47" t="s">
        <v>227</v>
      </c>
      <c r="C270" s="62">
        <f>Dasbor!C163</f>
        <v>0</v>
      </c>
      <c r="P270" s="41"/>
    </row>
    <row r="271" spans="2:45">
      <c r="B271" s="45" t="s">
        <v>268</v>
      </c>
      <c r="C271" s="62">
        <f>Dasbor!C176</f>
        <v>0</v>
      </c>
      <c r="P271" s="41"/>
    </row>
    <row r="272" spans="2:45">
      <c r="B272" s="45" t="s">
        <v>418</v>
      </c>
      <c r="C272" s="62">
        <f>Dasbor!C177</f>
        <v>0</v>
      </c>
      <c r="P272" s="41"/>
    </row>
    <row r="273" spans="2:16">
      <c r="B273" s="45" t="s">
        <v>863</v>
      </c>
      <c r="C273" s="62">
        <f>Dasbor!C178</f>
        <v>0</v>
      </c>
      <c r="P273" s="41"/>
    </row>
    <row r="274" spans="2:16">
      <c r="B274" s="45" t="s">
        <v>269</v>
      </c>
      <c r="C274" s="62">
        <f>Dasbor!C179</f>
        <v>0</v>
      </c>
    </row>
    <row r="275" spans="2:16"/>
    <row r="276" spans="2:16" ht="15">
      <c r="B276" s="6" t="s">
        <v>243</v>
      </c>
      <c r="C276" s="6" t="s">
        <v>167</v>
      </c>
      <c r="D276" s="6" t="s">
        <v>353</v>
      </c>
      <c r="E276" s="6" t="s">
        <v>354</v>
      </c>
      <c r="F276" s="6" t="s">
        <v>355</v>
      </c>
      <c r="H276" s="6" t="s">
        <v>62</v>
      </c>
    </row>
    <row r="277" spans="2:16" ht="28.5">
      <c r="B277" s="45" t="s">
        <v>242</v>
      </c>
      <c r="C277" s="29">
        <f>IF($C$11=Daftar!$H$6,D277,IF($C$11=Daftar!$H$7,E277,F277))</f>
        <v>2381</v>
      </c>
      <c r="D277" s="32">
        <v>2381</v>
      </c>
      <c r="E277" s="16">
        <v>2381</v>
      </c>
      <c r="F277" s="16">
        <v>2142</v>
      </c>
      <c r="H277" s="22" t="s">
        <v>5</v>
      </c>
      <c r="J277" s="88" t="s">
        <v>786</v>
      </c>
    </row>
    <row r="278" spans="2:16">
      <c r="B278" s="45" t="s">
        <v>241</v>
      </c>
      <c r="C278" s="29">
        <f>IF(C268 = Daftar!B6, 'Masukan - kopi'!C19, C277*Dasbor!C12)</f>
        <v>2381</v>
      </c>
      <c r="H278" s="22" t="s">
        <v>5</v>
      </c>
      <c r="J278" s="88" t="s">
        <v>785</v>
      </c>
    </row>
    <row r="279" spans="2:16">
      <c r="J279" s="88"/>
    </row>
    <row r="280" spans="2:16">
      <c r="B280" s="14" t="s">
        <v>246</v>
      </c>
      <c r="C280" s="64">
        <f>IF(OR(C268=Daftar!B8, C268=Daftar!B7, C268=Daftar!B10, C268=Daftar!B11), 0,
IF(AND(OR(C268 = Daftar!B6,C268 = Daftar!B9), C271 = Daftar!K6), 0,
IF(AND(C268 = Daftar!B6, OR(C271 = Daftar!K7, C271 = 0)), 'Masukan - kopi'!C19*Dasbor!C167,
IF('Masukan - agroforestri'!C270 = Daftar!K6, MIN('Masukan - agroforestri'!C17, 'Masukan - agroforestri'!C278*Dasbor!C167), 'Masukan - agroforestri'!C17))))</f>
        <v>0</v>
      </c>
      <c r="D280" s="82">
        <f>C280/$C$278</f>
        <v>0</v>
      </c>
      <c r="H280" s="22" t="s">
        <v>5</v>
      </c>
      <c r="J280" s="88" t="s">
        <v>808</v>
      </c>
    </row>
    <row r="281" spans="2:16">
      <c r="B281" s="14" t="s">
        <v>271</v>
      </c>
      <c r="C281" s="64">
        <f>IF(C268&lt;&gt;Daftar!B9, 0,
IF('Masukan - agroforestri'!C272 = Daftar!K6, 0,
IF('Masukan - agroforestri'!C270 = Daftar!K6, MIN('Masukan - agroforestri'!C18, 'Masukan - agroforestri'!C278*Dasbor!C168), 'Masukan - agroforestri'!C18)))</f>
        <v>0</v>
      </c>
      <c r="D281" s="82">
        <f t="shared" ref="D281:D288" si="90">C281/$C$278</f>
        <v>0</v>
      </c>
      <c r="H281" s="22" t="s">
        <v>5</v>
      </c>
      <c r="J281" s="88" t="s">
        <v>808</v>
      </c>
    </row>
    <row r="282" spans="2:16">
      <c r="B282" s="14" t="s">
        <v>837</v>
      </c>
      <c r="C282" s="64">
        <f>IF(C268&lt;&gt;Daftar!B9, 0,
IF('Masukan - agroforestri'!C273 = Daftar!K6, 0,
IF('Masukan - agroforestri'!C270 = Daftar!K6, MIN('Masukan - agroforestri'!C19, 'Masukan - agroforestri'!C278*Dasbor!C169), 'Masukan - agroforestri'!C19)))</f>
        <v>0</v>
      </c>
      <c r="D282" s="82">
        <f>C282/$C$278</f>
        <v>0</v>
      </c>
      <c r="H282" s="22" t="s">
        <v>5</v>
      </c>
      <c r="J282" s="88" t="s">
        <v>808</v>
      </c>
    </row>
    <row r="283" spans="2:16">
      <c r="B283" s="14" t="s">
        <v>270</v>
      </c>
      <c r="C283" s="64">
        <f>IF(C270 = Daftar!K7, C278*Dasbor!C170, 0)</f>
        <v>0</v>
      </c>
      <c r="D283" s="82">
        <f t="shared" si="90"/>
        <v>0</v>
      </c>
      <c r="H283" s="22" t="s">
        <v>5</v>
      </c>
      <c r="J283" s="88" t="s">
        <v>808</v>
      </c>
    </row>
    <row r="284" spans="2:16">
      <c r="B284" s="14" t="s">
        <v>272</v>
      </c>
      <c r="C284" s="64">
        <f>IF('Masukan - agroforestri'!C268&lt;&gt;Daftar!B9, 0,
IF('Masukan - agroforestri'!C274 = Daftar!K6, 0,
IF('Masukan - agroforestri'!C270 = Daftar!K6, MIN('Masukan - agroforestri'!C21, 'Masukan - agroforestri'!C278*Dasbor!C171), 'Masukan - agroforestri'!C21)))</f>
        <v>0</v>
      </c>
      <c r="D284" s="82">
        <f t="shared" si="90"/>
        <v>0</v>
      </c>
      <c r="H284" s="22" t="s">
        <v>5</v>
      </c>
      <c r="J284" s="88" t="s">
        <v>808</v>
      </c>
    </row>
    <row r="285" spans="2:16">
      <c r="B285" s="14" t="s">
        <v>247</v>
      </c>
      <c r="C285" s="64">
        <f>IF(OR(C268 = Daftar!B7, C268 = Daftar!B8, C268 = Daftar!B10, C268 = Daftar!B11), 'Masukan - agroforestri'!C278*Dasbor!C167,
IF(AND('Masukan - agroforestri'!C268 = Daftar!B6, 'Masukan - agroforestri'!C271 = Daftar!K6), 'Masukan - agroforestri'!C278*Dasbor!C167,
IF(AND('Masukan - agroforestri'!C268 = Daftar!B6, OR('Masukan - agroforestri'!C271 = Daftar!K7, 'Masukan - agroforestri'!C271 = 0)), 0,
IF(AND('Masukan - agroforestri'!C268 =  Daftar!B9, 'Masukan - agroforestri'!C271 = Daftar!K6, 'Masukan - agroforestri'!C270 = Daftar!K7), C17,
IF(AND('Masukan - agroforestri'!C268 =  Daftar!B9, 'Masukan - agroforestri'!C271 = Daftar!K6), 'Masukan - agroforestri'!C278*Dasbor!C167, MAX('Masukan - agroforestri'!C278*Dasbor!C167 - 'Masukan - agroforestri'!C280,0))))))</f>
        <v>0</v>
      </c>
      <c r="D285" s="82">
        <f t="shared" si="90"/>
        <v>0</v>
      </c>
      <c r="H285" s="22" t="s">
        <v>5</v>
      </c>
      <c r="J285" s="88" t="s">
        <v>808</v>
      </c>
    </row>
    <row r="286" spans="2:16">
      <c r="B286" s="14" t="s">
        <v>273</v>
      </c>
      <c r="C286" s="64">
        <f>IF(C268&lt;&gt;Daftar!B9, 'Masukan - agroforestri'!C278*Dasbor!C168,
IF('Masukan - agroforestri'!C272 = Daftar!K6,  'Masukan - agroforestri'!C278*Dasbor!C168,
IF('Masukan - agroforestri'!C270 = Daftar!K6, MAX('Masukan - agroforestri'!C278*Dasbor!C168 - 'Masukan - agroforestri'!C281,0), 0)))</f>
        <v>0</v>
      </c>
      <c r="D286" s="82">
        <f t="shared" si="90"/>
        <v>0</v>
      </c>
      <c r="H286" s="22" t="s">
        <v>5</v>
      </c>
      <c r="J286" s="88" t="s">
        <v>808</v>
      </c>
    </row>
    <row r="287" spans="2:16">
      <c r="B287" s="14" t="s">
        <v>838</v>
      </c>
      <c r="C287" s="64">
        <f>IF(C268&lt;&gt;Daftar!B9, 'Masukan - agroforestri'!C278*Dasbor!C169,
IF(AND('Masukan - agroforestri'!C273 = Daftar!K6, C270 = Daftar!K6),  'Masukan - agroforestri'!C278*Dasbor!C169,
IF('Masukan - agroforestri'!C273 = Daftar!K6,  C19,
IF('Masukan - agroforestri'!C270 = Daftar!K6, MAX('Masukan - agroforestri'!C278*Dasbor!C169 - 'Masukan - agroforestri'!C282,0), 0))))</f>
        <v>0</v>
      </c>
      <c r="D287" s="82">
        <f t="shared" si="90"/>
        <v>0</v>
      </c>
      <c r="H287" s="22" t="s">
        <v>5</v>
      </c>
      <c r="J287" s="88" t="s">
        <v>808</v>
      </c>
    </row>
    <row r="288" spans="2:16">
      <c r="B288" s="14" t="s">
        <v>274</v>
      </c>
      <c r="C288" s="64">
        <f>IF(C270 = Daftar!K6, C278*Dasbor!C170, 0)</f>
        <v>0</v>
      </c>
      <c r="D288" s="82">
        <f t="shared" si="90"/>
        <v>0</v>
      </c>
      <c r="H288" s="22" t="s">
        <v>5</v>
      </c>
      <c r="J288" s="88" t="s">
        <v>808</v>
      </c>
    </row>
    <row r="289" spans="2:10">
      <c r="B289" s="14" t="s">
        <v>871</v>
      </c>
      <c r="C289" s="64">
        <f>IF(C268&lt;&gt;Daftar!B11, 'Masukan - agroforestri'!C278*Dasbor!C171,
IF('Masukan - agroforestri'!C274 = Daftar!K6,  'Masukan - agroforestri'!C278*Dasbor!C171,
IF('Masukan - agroforestri'!C270 = Daftar!K6, MAX('Masukan - agroforestri'!C278*Dasbor!C171 - 'Masukan - agroforestri'!C284,0), 0)))</f>
        <v>0</v>
      </c>
      <c r="D289" s="82">
        <f>C289/$C$278</f>
        <v>0</v>
      </c>
      <c r="H289" s="22" t="s">
        <v>5</v>
      </c>
      <c r="J289" s="88" t="s">
        <v>808</v>
      </c>
    </row>
    <row r="290" spans="2:10" ht="28.5">
      <c r="B290" s="45" t="s">
        <v>237</v>
      </c>
      <c r="C290" s="125">
        <f>IF(Dasbor!C163=Daftar!K6,Dasbor!C172,IF(AND(Dasbor!C23=Daftar!B9,Dasbor!C163=Daftar!K7),'Masukan - agroforestri'!C22,Dasbor!C172))</f>
        <v>0</v>
      </c>
      <c r="D290" s="82">
        <f>C290</f>
        <v>0</v>
      </c>
      <c r="H290" s="4" t="s">
        <v>8</v>
      </c>
      <c r="J290" s="88" t="s">
        <v>368</v>
      </c>
    </row>
    <row r="291" spans="2:10"/>
    <row r="292" spans="2:10" ht="15">
      <c r="B292" s="6" t="s">
        <v>55</v>
      </c>
      <c r="C292" s="6" t="s">
        <v>167</v>
      </c>
      <c r="D292" s="6"/>
      <c r="E292" s="6"/>
      <c r="F292" s="6"/>
      <c r="G292" s="6"/>
      <c r="H292" s="43" t="s">
        <v>62</v>
      </c>
      <c r="I292" s="6"/>
    </row>
    <row r="293" spans="2:10">
      <c r="B293" s="14" t="s">
        <v>52</v>
      </c>
      <c r="C293" s="15">
        <f>Dasbor!C14</f>
        <v>60000</v>
      </c>
      <c r="H293" s="22" t="s">
        <v>135</v>
      </c>
      <c r="I293" s="22"/>
      <c r="J293" s="4" t="s">
        <v>168</v>
      </c>
    </row>
    <row r="294" spans="2:10">
      <c r="B294" s="14" t="s">
        <v>53</v>
      </c>
      <c r="C294" s="15">
        <f>Dasbor!C14</f>
        <v>60000</v>
      </c>
      <c r="H294" s="22" t="s">
        <v>135</v>
      </c>
      <c r="I294" s="22"/>
      <c r="J294" s="4" t="s">
        <v>95</v>
      </c>
    </row>
    <row r="295" spans="2:10">
      <c r="I295" s="22"/>
    </row>
    <row r="296" spans="2:10" s="3" customFormat="1" ht="18">
      <c r="B296" s="5" t="s">
        <v>782</v>
      </c>
    </row>
    <row r="297" spans="2:10">
      <c r="D297" s="42"/>
    </row>
    <row r="298" spans="2:10" ht="15">
      <c r="B298" s="6" t="s">
        <v>93</v>
      </c>
      <c r="C298" s="6" t="s">
        <v>167</v>
      </c>
      <c r="D298" s="6" t="s">
        <v>353</v>
      </c>
      <c r="E298" s="6" t="s">
        <v>354</v>
      </c>
      <c r="F298" s="6" t="s">
        <v>355</v>
      </c>
      <c r="H298" s="43" t="s">
        <v>62</v>
      </c>
    </row>
    <row r="299" spans="2:10">
      <c r="B299" s="14" t="s">
        <v>66</v>
      </c>
      <c r="C299" s="14">
        <f>IF($C$266=Daftar!$H$6,D299,IF($C$266=Daftar!$H$7,E299,F299))</f>
        <v>251275</v>
      </c>
      <c r="D299" s="16">
        <v>251275</v>
      </c>
      <c r="E299" s="16">
        <v>251275</v>
      </c>
      <c r="F299" s="16">
        <v>448674</v>
      </c>
      <c r="H299" s="22" t="s">
        <v>1</v>
      </c>
      <c r="J299" s="4" t="s">
        <v>103</v>
      </c>
    </row>
    <row r="300" spans="2:10">
      <c r="B300" s="14" t="s">
        <v>67</v>
      </c>
      <c r="C300" s="14">
        <f>IF($C$266=Daftar!$H$6,D300,IF($C$266=Daftar!$H$7,E300,F300))</f>
        <v>333</v>
      </c>
      <c r="D300" s="16">
        <v>333</v>
      </c>
      <c r="E300" s="16">
        <v>333</v>
      </c>
      <c r="F300" s="16">
        <v>105</v>
      </c>
      <c r="H300" s="22" t="s">
        <v>84</v>
      </c>
      <c r="J300" s="4" t="s">
        <v>102</v>
      </c>
    </row>
    <row r="301" spans="2:10">
      <c r="B301" s="14" t="s">
        <v>123</v>
      </c>
      <c r="C301" s="14">
        <f>IF($C$266=Daftar!$H$6,D301,IF($C$266=Daftar!$H$7,E301,F301))</f>
        <v>2000</v>
      </c>
      <c r="D301" s="32">
        <v>2000</v>
      </c>
      <c r="E301" s="16">
        <v>2000</v>
      </c>
      <c r="F301" s="16">
        <v>2000</v>
      </c>
      <c r="H301" s="22" t="s">
        <v>83</v>
      </c>
      <c r="J301" s="4" t="s">
        <v>101</v>
      </c>
    </row>
    <row r="302" spans="2:10">
      <c r="H302" s="22"/>
    </row>
    <row r="303" spans="2:10" ht="15">
      <c r="B303" s="6" t="s">
        <v>70</v>
      </c>
      <c r="C303" s="6" t="s">
        <v>167</v>
      </c>
      <c r="D303" s="6" t="s">
        <v>353</v>
      </c>
      <c r="E303" s="6" t="s">
        <v>354</v>
      </c>
      <c r="F303" s="6" t="s">
        <v>355</v>
      </c>
      <c r="H303" s="43" t="s">
        <v>62</v>
      </c>
    </row>
    <row r="304" spans="2:10">
      <c r="B304" s="14" t="s">
        <v>66</v>
      </c>
      <c r="C304" s="14">
        <f>IF($C$266=Daftar!$H$6,D304,IF($C$266=Daftar!$H$7,E304,F304))</f>
        <v>251275</v>
      </c>
      <c r="D304" s="16">
        <v>251275</v>
      </c>
      <c r="E304" s="16">
        <v>251275</v>
      </c>
      <c r="F304" s="16">
        <v>448674</v>
      </c>
      <c r="H304" s="22" t="s">
        <v>1</v>
      </c>
      <c r="J304" s="4" t="s">
        <v>103</v>
      </c>
    </row>
    <row r="305" spans="2:10">
      <c r="B305" s="14" t="s">
        <v>67</v>
      </c>
      <c r="C305" s="14">
        <f>IF($C$266=Daftar!$H$6,D305,IF($C$266=Daftar!$H$7,E305,F305))</f>
        <v>0</v>
      </c>
      <c r="D305" s="16">
        <v>0</v>
      </c>
      <c r="E305" s="16">
        <v>0</v>
      </c>
      <c r="F305" s="16">
        <v>0</v>
      </c>
      <c r="H305" s="22" t="s">
        <v>84</v>
      </c>
      <c r="J305" s="4" t="s">
        <v>102</v>
      </c>
    </row>
    <row r="306" spans="2:10">
      <c r="B306" s="14" t="s">
        <v>123</v>
      </c>
      <c r="C306" s="29">
        <f>IF($C$266=Daftar!$H$6,D306,IF($C$266=Daftar!$H$7,E306,F306))</f>
        <v>20000</v>
      </c>
      <c r="D306" s="16">
        <v>20000</v>
      </c>
      <c r="E306" s="16">
        <v>20000</v>
      </c>
      <c r="F306" s="16">
        <v>20000</v>
      </c>
      <c r="H306" s="22" t="s">
        <v>83</v>
      </c>
      <c r="J306" s="4" t="s">
        <v>101</v>
      </c>
    </row>
    <row r="307" spans="2:10">
      <c r="D307" s="42"/>
      <c r="H307" s="22"/>
    </row>
    <row r="308" spans="2:10" ht="15">
      <c r="B308" s="6" t="s">
        <v>839</v>
      </c>
      <c r="C308" s="6" t="s">
        <v>167</v>
      </c>
      <c r="D308" s="6" t="s">
        <v>353</v>
      </c>
      <c r="E308" s="6" t="s">
        <v>354</v>
      </c>
      <c r="F308" s="6" t="s">
        <v>355</v>
      </c>
      <c r="H308" s="43" t="s">
        <v>62</v>
      </c>
    </row>
    <row r="309" spans="2:10">
      <c r="B309" s="14" t="s">
        <v>66</v>
      </c>
      <c r="C309" s="14">
        <f>IF($C$266=Daftar!$H$6,D309,IF($C$266=Daftar!$H$7,E309,F309))</f>
        <v>1200000</v>
      </c>
      <c r="D309" s="16">
        <v>1200000</v>
      </c>
      <c r="E309" s="16">
        <v>1200000</v>
      </c>
      <c r="F309" s="16">
        <v>1200000</v>
      </c>
      <c r="H309" s="22" t="s">
        <v>84</v>
      </c>
      <c r="J309" s="4" t="s">
        <v>870</v>
      </c>
    </row>
    <row r="310" spans="2:10">
      <c r="B310" s="14" t="s">
        <v>67</v>
      </c>
      <c r="C310" s="29">
        <f>IF($C$266=Daftar!$H$6,D310,IF($C$266=Daftar!$H$7,E310,F310))</f>
        <v>333</v>
      </c>
      <c r="D310" s="16">
        <v>333</v>
      </c>
      <c r="E310" s="16">
        <v>333</v>
      </c>
      <c r="F310" s="16">
        <v>105</v>
      </c>
      <c r="H310" s="22" t="s">
        <v>84</v>
      </c>
      <c r="J310" s="4" t="s">
        <v>869</v>
      </c>
    </row>
    <row r="311" spans="2:10">
      <c r="B311" s="14" t="s">
        <v>123</v>
      </c>
      <c r="C311" s="29">
        <f>IF($C$266=Daftar!$H$6,D311,IF($C$266=Daftar!$H$7,E311,F311))</f>
        <v>50000</v>
      </c>
      <c r="D311" s="16">
        <v>50000</v>
      </c>
      <c r="E311" s="16">
        <v>50000</v>
      </c>
      <c r="F311" s="16">
        <v>50000</v>
      </c>
      <c r="H311" s="22" t="s">
        <v>83</v>
      </c>
      <c r="J311" s="4" t="s">
        <v>870</v>
      </c>
    </row>
    <row r="312" spans="2:10">
      <c r="D312" s="42"/>
      <c r="H312" s="22"/>
    </row>
    <row r="313" spans="2:10" ht="15">
      <c r="B313" s="6" t="s">
        <v>369</v>
      </c>
      <c r="C313" s="6" t="s">
        <v>167</v>
      </c>
      <c r="D313" s="6" t="s">
        <v>353</v>
      </c>
      <c r="E313" s="6" t="s">
        <v>354</v>
      </c>
      <c r="F313" s="6" t="s">
        <v>355</v>
      </c>
      <c r="H313" s="43" t="s">
        <v>62</v>
      </c>
      <c r="I313" s="43"/>
    </row>
    <row r="314" spans="2:10">
      <c r="B314" s="14" t="s">
        <v>66</v>
      </c>
      <c r="C314" s="14">
        <f>IF($C$266=Daftar!$H$6,D314,IF($C$266=Daftar!$H$7,E314,F314))</f>
        <v>1700000</v>
      </c>
      <c r="D314" s="16">
        <v>1700000</v>
      </c>
      <c r="E314" s="16">
        <v>1500000</v>
      </c>
      <c r="F314" s="16">
        <v>950000</v>
      </c>
      <c r="H314" s="22" t="s">
        <v>1</v>
      </c>
      <c r="I314" s="22"/>
      <c r="J314" s="4" t="s">
        <v>169</v>
      </c>
    </row>
    <row r="315" spans="2:10">
      <c r="B315" s="14" t="s">
        <v>67</v>
      </c>
      <c r="C315" s="14">
        <f>IF($C$266=Daftar!$H$6,D315,IF($C$266=Daftar!$H$7,E315,F315))</f>
        <v>1800000</v>
      </c>
      <c r="D315" s="16">
        <v>1800000</v>
      </c>
      <c r="E315" s="16">
        <v>3500000</v>
      </c>
      <c r="F315" s="16">
        <v>2000000</v>
      </c>
      <c r="H315" s="22" t="s">
        <v>1</v>
      </c>
      <c r="I315" s="22"/>
      <c r="J315" s="4" t="s">
        <v>169</v>
      </c>
    </row>
    <row r="316" spans="2:10">
      <c r="B316" s="14" t="s">
        <v>222</v>
      </c>
      <c r="C316" s="29">
        <f>IF($C$266=Daftar!$H$6,D316,IF($C$266=Daftar!$H$7,E316,F316))</f>
        <v>50000</v>
      </c>
      <c r="D316" s="16">
        <v>50000</v>
      </c>
      <c r="E316" s="16">
        <v>50000</v>
      </c>
      <c r="F316" s="16">
        <v>50000</v>
      </c>
      <c r="H316" s="22" t="s">
        <v>1</v>
      </c>
      <c r="I316" s="22"/>
      <c r="J316" s="4" t="s">
        <v>211</v>
      </c>
    </row>
    <row r="317" spans="2:10">
      <c r="H317" s="22"/>
    </row>
    <row r="318" spans="2:10" s="3" customFormat="1" ht="18">
      <c r="B318" s="5" t="s">
        <v>251</v>
      </c>
    </row>
    <row r="319" spans="2:10">
      <c r="H319" s="22"/>
    </row>
    <row r="320" spans="2:10" ht="30">
      <c r="B320" s="134" t="s">
        <v>152</v>
      </c>
      <c r="C320" s="6" t="s">
        <v>167</v>
      </c>
      <c r="D320" s="6" t="s">
        <v>353</v>
      </c>
      <c r="E320" s="6" t="s">
        <v>354</v>
      </c>
      <c r="F320" s="6" t="s">
        <v>355</v>
      </c>
      <c r="H320" s="6" t="s">
        <v>62</v>
      </c>
      <c r="J320" s="22"/>
    </row>
    <row r="321" spans="2:10">
      <c r="B321" s="29" t="str">
        <f>Daftar!B6</f>
        <v>Kopi</v>
      </c>
      <c r="C321" s="29">
        <f>IF($C$266=Daftar!$H$6,D321,IF($C$266=Daftar!$H$7,E321,F321))*IF(Dasbor!$C$154=Daftar!U189, 1, 0)</f>
        <v>76</v>
      </c>
      <c r="D321" s="32">
        <v>76</v>
      </c>
      <c r="E321" s="32">
        <v>76</v>
      </c>
      <c r="F321" s="32">
        <v>76</v>
      </c>
      <c r="H321" s="4" t="s">
        <v>82</v>
      </c>
      <c r="J321" s="88" t="s">
        <v>730</v>
      </c>
    </row>
    <row r="322" spans="2:10">
      <c r="B322" s="29" t="str">
        <f>Daftar!B7</f>
        <v>Hortikultura</v>
      </c>
      <c r="C322" s="29">
        <f>IF($C$266=Daftar!$H$6,D322,IF($C$266=Daftar!$H$7,E322,F322))</f>
        <v>150</v>
      </c>
      <c r="D322" s="16">
        <v>150</v>
      </c>
      <c r="E322" s="16">
        <v>150</v>
      </c>
      <c r="F322" s="16">
        <v>200</v>
      </c>
      <c r="H322" s="4" t="s">
        <v>82</v>
      </c>
      <c r="J322" s="88" t="s">
        <v>730</v>
      </c>
    </row>
    <row r="323" spans="2:10">
      <c r="B323" s="29" t="str">
        <f>Daftar!B8</f>
        <v>Beras</v>
      </c>
      <c r="C323" s="29">
        <f>IF($C$266=Daftar!$H$6,D323,IF($C$266=Daftar!$H$7,E323,F323))</f>
        <v>150</v>
      </c>
      <c r="D323" s="16">
        <v>150</v>
      </c>
      <c r="E323" s="16">
        <v>150</v>
      </c>
      <c r="F323" s="16">
        <v>200</v>
      </c>
      <c r="H323" s="4" t="s">
        <v>82</v>
      </c>
      <c r="J323" s="88" t="s">
        <v>730</v>
      </c>
    </row>
    <row r="324" spans="2:10">
      <c r="B324" s="29" t="str">
        <f>Daftar!B9</f>
        <v>Agroforestri</v>
      </c>
      <c r="C324" s="29">
        <f>IF(SUM(C285:C289) = 0, 0, IF($C$10=Daftar!$H$6,D324,IF($C$10=Daftar!$H$7,E324,F324)))</f>
        <v>0</v>
      </c>
      <c r="D324" s="32">
        <v>76</v>
      </c>
      <c r="E324" s="32">
        <v>76</v>
      </c>
      <c r="F324" s="32">
        <v>76</v>
      </c>
      <c r="H324" s="4" t="s">
        <v>82</v>
      </c>
      <c r="J324" s="88" t="s">
        <v>730</v>
      </c>
    </row>
    <row r="325" spans="2:10">
      <c r="B325" s="29" t="str">
        <f>Daftar!B10</f>
        <v>Lahan yang dibersihkan</v>
      </c>
      <c r="C325" s="29">
        <f>IF($C$266=Daftar!$H$6,D325,IF($C$266=Daftar!$H$7,E325,F325))</f>
        <v>150</v>
      </c>
      <c r="D325" s="16">
        <v>150</v>
      </c>
      <c r="E325" s="16">
        <v>150</v>
      </c>
      <c r="F325" s="16">
        <v>200</v>
      </c>
      <c r="H325" s="4" t="s">
        <v>82</v>
      </c>
      <c r="J325" s="88" t="s">
        <v>730</v>
      </c>
    </row>
    <row r="326" spans="2:10">
      <c r="B326" s="29" t="str">
        <f>Daftar!B11</f>
        <v>Hutan</v>
      </c>
      <c r="C326" s="29">
        <f>IF($C$266=Daftar!$H$6,D326,IF($C$266=Daftar!$H$7,E326,F326))</f>
        <v>226</v>
      </c>
      <c r="D326" s="16">
        <v>226</v>
      </c>
      <c r="E326" s="16">
        <v>226</v>
      </c>
      <c r="F326" s="16">
        <v>276</v>
      </c>
      <c r="H326" s="4" t="s">
        <v>82</v>
      </c>
      <c r="J326" s="88" t="s">
        <v>730</v>
      </c>
    </row>
    <row r="327" spans="2:10">
      <c r="B327" s="29" t="s">
        <v>167</v>
      </c>
      <c r="C327" s="29" t="e">
        <f>INDEX($C$321:$C$326, MATCH( $C$268, $B$321:$B$326, 0), 1)</f>
        <v>#N/A</v>
      </c>
      <c r="H327" s="4" t="s">
        <v>82</v>
      </c>
      <c r="J327" s="22"/>
    </row>
    <row r="328" spans="2:10">
      <c r="B328" s="66"/>
      <c r="C328" s="66"/>
      <c r="J328" s="22"/>
    </row>
    <row r="329" spans="2:10" ht="15">
      <c r="B329" s="6" t="s">
        <v>96</v>
      </c>
      <c r="H329" s="22"/>
    </row>
    <row r="330" spans="2:10" ht="30">
      <c r="B330" s="61" t="s">
        <v>71</v>
      </c>
      <c r="C330" s="6" t="s">
        <v>167</v>
      </c>
      <c r="D330" s="6" t="s">
        <v>353</v>
      </c>
      <c r="E330" s="6" t="s">
        <v>354</v>
      </c>
      <c r="F330" s="6" t="s">
        <v>355</v>
      </c>
      <c r="H330" s="43" t="s">
        <v>62</v>
      </c>
    </row>
    <row r="331" spans="2:10">
      <c r="B331" s="14" t="s">
        <v>170</v>
      </c>
      <c r="C331" s="14">
        <f>IF($C$266=Daftar!$H$6,D331,IF($C$266=Daftar!$H$7,E331,F331))</f>
        <v>0</v>
      </c>
      <c r="D331" s="16">
        <v>0</v>
      </c>
      <c r="E331" s="16">
        <v>0</v>
      </c>
      <c r="F331" s="16">
        <v>0</v>
      </c>
      <c r="H331" s="22" t="s">
        <v>82</v>
      </c>
      <c r="J331" s="88" t="s">
        <v>787</v>
      </c>
    </row>
    <row r="332" spans="2:10">
      <c r="B332" s="14" t="s">
        <v>73</v>
      </c>
      <c r="C332" s="14">
        <f>IF($C$266=Daftar!$H$6,D332,IF($C$266=Daftar!$H$7,E332,F332))</f>
        <v>1.4165000000000001E-2</v>
      </c>
      <c r="D332" s="16">
        <f>0.02833/2</f>
        <v>1.4165000000000001E-2</v>
      </c>
      <c r="E332" s="16">
        <f>0.02833/2</f>
        <v>1.4165000000000001E-2</v>
      </c>
      <c r="F332" s="16">
        <f>0.02833/2</f>
        <v>1.4165000000000001E-2</v>
      </c>
      <c r="H332" s="22" t="s">
        <v>79</v>
      </c>
      <c r="J332" s="4" t="s">
        <v>65</v>
      </c>
    </row>
    <row r="333" spans="2:10">
      <c r="B333" s="14" t="s">
        <v>126</v>
      </c>
      <c r="C333" s="14">
        <f>IF($C$266=Daftar!$H$6,D333,IF($C$266=Daftar!$H$7,E333,F333))</f>
        <v>30</v>
      </c>
      <c r="D333" s="16">
        <v>30</v>
      </c>
      <c r="E333" s="16">
        <v>30</v>
      </c>
      <c r="F333" s="16">
        <v>23</v>
      </c>
      <c r="H333" s="22" t="s">
        <v>82</v>
      </c>
      <c r="J333" s="4" t="s">
        <v>65</v>
      </c>
    </row>
    <row r="334" spans="2:10">
      <c r="B334" s="14" t="s">
        <v>66</v>
      </c>
      <c r="C334" s="14">
        <f>IF($C$266=Daftar!$H$6,D334,IF($C$266=Daftar!$H$7,E334,F334))</f>
        <v>8</v>
      </c>
      <c r="D334" s="16">
        <v>8</v>
      </c>
      <c r="E334" s="16">
        <v>8</v>
      </c>
      <c r="F334" s="16">
        <v>10</v>
      </c>
      <c r="H334" s="22" t="s">
        <v>82</v>
      </c>
      <c r="J334" s="4" t="s">
        <v>65</v>
      </c>
    </row>
    <row r="335" spans="2:10">
      <c r="B335" s="14" t="s">
        <v>67</v>
      </c>
      <c r="C335" s="14">
        <f>IF($C$266=Daftar!$H$6,D335,IF($C$266=Daftar!$H$7,E335,F335))</f>
        <v>7.1</v>
      </c>
      <c r="D335" s="16">
        <v>7.1</v>
      </c>
      <c r="E335" s="16">
        <v>7.1</v>
      </c>
      <c r="F335" s="16">
        <v>7.1</v>
      </c>
      <c r="H335" s="22" t="s">
        <v>82</v>
      </c>
      <c r="J335" s="4" t="s">
        <v>65</v>
      </c>
    </row>
    <row r="336" spans="2:10">
      <c r="B336" s="14" t="s">
        <v>75</v>
      </c>
      <c r="C336" s="29">
        <f>IF($C$266=Daftar!$H$6,D336,IF($C$266=Daftar!$H$7,E336,F336))</f>
        <v>4.7619000000000002E-2</v>
      </c>
      <c r="D336" s="16">
        <v>4.7619000000000002E-2</v>
      </c>
      <c r="E336" s="16">
        <v>4.7619000000000002E-2</v>
      </c>
      <c r="F336" s="16">
        <v>2.6700000000000002E-2</v>
      </c>
      <c r="H336" s="22" t="s">
        <v>81</v>
      </c>
      <c r="J336" s="4" t="s">
        <v>65</v>
      </c>
    </row>
    <row r="337" spans="2:10">
      <c r="B337" s="14" t="s">
        <v>76</v>
      </c>
      <c r="C337" s="14">
        <f>IF($C$266=Daftar!$H$6,D337,IF($C$266=Daftar!$H$7,E337,F337))</f>
        <v>2.5400000000000002E-3</v>
      </c>
      <c r="D337" s="16">
        <v>2.5400000000000002E-3</v>
      </c>
      <c r="E337" s="16">
        <v>2.5400000000000002E-3</v>
      </c>
      <c r="F337" s="16">
        <v>2.5400000000000002E-3</v>
      </c>
      <c r="H337" s="22" t="s">
        <v>81</v>
      </c>
      <c r="J337" s="4" t="s">
        <v>65</v>
      </c>
    </row>
    <row r="338" spans="2:10">
      <c r="H338" s="22"/>
    </row>
    <row r="339" spans="2:10" ht="30">
      <c r="B339" s="61" t="s">
        <v>72</v>
      </c>
      <c r="C339" s="34" t="s">
        <v>167</v>
      </c>
      <c r="D339" s="6" t="s">
        <v>353</v>
      </c>
      <c r="E339" s="6" t="s">
        <v>354</v>
      </c>
      <c r="F339" s="6" t="s">
        <v>355</v>
      </c>
      <c r="H339" s="43" t="s">
        <v>62</v>
      </c>
    </row>
    <row r="340" spans="2:10">
      <c r="B340" s="14" t="s">
        <v>170</v>
      </c>
      <c r="C340" s="14">
        <f>IF($C$266=Daftar!$H$6,D340,IF($C$266=Daftar!$H$7,E340,F340))</f>
        <v>0</v>
      </c>
      <c r="D340" s="16">
        <v>0</v>
      </c>
      <c r="E340" s="16">
        <v>0</v>
      </c>
      <c r="F340" s="16">
        <v>0</v>
      </c>
      <c r="H340" s="22" t="s">
        <v>82</v>
      </c>
      <c r="J340" s="88" t="s">
        <v>787</v>
      </c>
    </row>
    <row r="341" spans="2:10">
      <c r="B341" s="14" t="s">
        <v>73</v>
      </c>
      <c r="C341" s="14">
        <f>IF($C$266=Daftar!$H$6,D341,IF($C$266=Daftar!$H$7,E341,F341))</f>
        <v>1.4165000000000001E-2</v>
      </c>
      <c r="D341" s="16">
        <f>0.02833/2</f>
        <v>1.4165000000000001E-2</v>
      </c>
      <c r="E341" s="16">
        <f>0.02833/2</f>
        <v>1.4165000000000001E-2</v>
      </c>
      <c r="F341" s="16">
        <f>0.02833/2</f>
        <v>1.4165000000000001E-2</v>
      </c>
      <c r="H341" s="22" t="s">
        <v>79</v>
      </c>
      <c r="J341" s="4" t="s">
        <v>65</v>
      </c>
    </row>
    <row r="342" spans="2:10">
      <c r="B342" s="14" t="s">
        <v>126</v>
      </c>
      <c r="C342" s="14">
        <f>IF($C$266=Daftar!$H$6,D342,IF($C$266=Daftar!$H$7,E342,F342))</f>
        <v>5</v>
      </c>
      <c r="D342" s="16">
        <v>5</v>
      </c>
      <c r="E342" s="16">
        <v>5</v>
      </c>
      <c r="F342" s="16">
        <v>0</v>
      </c>
      <c r="H342" s="22" t="s">
        <v>82</v>
      </c>
      <c r="J342" s="4" t="s">
        <v>65</v>
      </c>
    </row>
    <row r="343" spans="2:10">
      <c r="B343" s="14" t="s">
        <v>66</v>
      </c>
      <c r="C343" s="14">
        <f>IF($C$266=Daftar!$H$6,D343,IF($C$266=Daftar!$H$7,E343,F343))</f>
        <v>2.5</v>
      </c>
      <c r="D343" s="16">
        <v>2.5</v>
      </c>
      <c r="E343" s="16">
        <v>2.5</v>
      </c>
      <c r="F343" s="16">
        <v>3</v>
      </c>
      <c r="H343" s="22" t="s">
        <v>82</v>
      </c>
      <c r="J343" s="4" t="s">
        <v>65</v>
      </c>
    </row>
    <row r="344" spans="2:10">
      <c r="B344" s="14" t="s">
        <v>67</v>
      </c>
      <c r="C344" s="14">
        <f>IF($C$266=Daftar!$H$6,D344,IF($C$266=Daftar!$H$7,E344,F344))</f>
        <v>0</v>
      </c>
      <c r="D344" s="16">
        <v>0</v>
      </c>
      <c r="E344" s="16">
        <v>0</v>
      </c>
      <c r="F344" s="16">
        <v>0</v>
      </c>
      <c r="H344" s="22" t="s">
        <v>82</v>
      </c>
      <c r="J344" s="4" t="s">
        <v>65</v>
      </c>
    </row>
    <row r="345" spans="2:10">
      <c r="B345" s="14" t="s">
        <v>75</v>
      </c>
      <c r="C345" s="14">
        <f>IF($C$266=Daftar!$H$6,D345,IF($C$266=Daftar!$H$7,E345,F345))</f>
        <v>0</v>
      </c>
      <c r="D345" s="16">
        <v>0</v>
      </c>
      <c r="E345" s="16">
        <v>0</v>
      </c>
      <c r="F345" s="16">
        <v>2.6700000000000002E-2</v>
      </c>
      <c r="H345" s="22" t="s">
        <v>81</v>
      </c>
      <c r="J345" s="4" t="s">
        <v>65</v>
      </c>
    </row>
    <row r="346" spans="2:10">
      <c r="B346" s="14" t="s">
        <v>76</v>
      </c>
      <c r="C346" s="29">
        <f>IF($C$266=Daftar!$H$6,D346,IF($C$266=Daftar!$H$7,E346,F346))</f>
        <v>0</v>
      </c>
      <c r="D346" s="16">
        <v>0</v>
      </c>
      <c r="E346" s="16">
        <v>0</v>
      </c>
      <c r="F346" s="16">
        <v>0</v>
      </c>
      <c r="H346" s="66" t="s">
        <v>82</v>
      </c>
      <c r="J346" s="4" t="s">
        <v>65</v>
      </c>
    </row>
    <row r="347" spans="2:10">
      <c r="H347" s="22"/>
    </row>
    <row r="348" spans="2:10" ht="15">
      <c r="B348" s="6" t="s">
        <v>294</v>
      </c>
      <c r="C348" s="6" t="s">
        <v>167</v>
      </c>
      <c r="D348" s="6" t="s">
        <v>353</v>
      </c>
      <c r="E348" s="6" t="s">
        <v>354</v>
      </c>
      <c r="F348" s="6" t="s">
        <v>355</v>
      </c>
      <c r="H348" s="43" t="s">
        <v>62</v>
      </c>
    </row>
    <row r="349" spans="2:10">
      <c r="B349" s="15" t="s">
        <v>602</v>
      </c>
      <c r="C349" s="29">
        <f>Dasbor!C182</f>
        <v>0</v>
      </c>
      <c r="H349" s="22" t="s">
        <v>385</v>
      </c>
      <c r="J349" s="4" t="s">
        <v>422</v>
      </c>
    </row>
    <row r="350" spans="2:10" ht="57">
      <c r="B350" s="207" t="s">
        <v>726</v>
      </c>
      <c r="C350" s="29">
        <f>IF($C$266=Daftar!$H$6,D350,IF($C$266=Daftar!$H$7,E350,F350))</f>
        <v>1.3</v>
      </c>
      <c r="D350" s="16">
        <v>1.3</v>
      </c>
      <c r="E350" s="16">
        <v>1.3</v>
      </c>
      <c r="F350" s="16">
        <v>1.3</v>
      </c>
      <c r="H350" s="22" t="s">
        <v>35</v>
      </c>
      <c r="J350" s="4" t="s">
        <v>724</v>
      </c>
    </row>
    <row r="351" spans="2:10" ht="28.5">
      <c r="B351" s="207" t="s">
        <v>725</v>
      </c>
      <c r="C351" s="29">
        <f>IF(C349=Daftar!K6, C350, 1)</f>
        <v>1</v>
      </c>
      <c r="I351" s="22"/>
    </row>
    <row r="352" spans="2:10">
      <c r="I352" s="22"/>
    </row>
    <row r="353" spans="2:10" ht="15">
      <c r="B353" s="6" t="s">
        <v>326</v>
      </c>
      <c r="I353" s="22"/>
    </row>
    <row r="354" spans="2:10" ht="30">
      <c r="B354" s="61" t="s">
        <v>71</v>
      </c>
      <c r="C354" s="6" t="s">
        <v>167</v>
      </c>
      <c r="D354" s="6" t="s">
        <v>353</v>
      </c>
      <c r="E354" s="6" t="s">
        <v>354</v>
      </c>
      <c r="F354" s="6" t="s">
        <v>355</v>
      </c>
      <c r="H354" s="43" t="s">
        <v>62</v>
      </c>
    </row>
    <row r="355" spans="2:10">
      <c r="B355" s="14" t="s">
        <v>170</v>
      </c>
      <c r="C355" s="14">
        <f>IF($C$266=Daftar!$H$6,D355,IF($C$266=Daftar!$H$7,E355,F355))</f>
        <v>0</v>
      </c>
      <c r="D355" s="16"/>
      <c r="E355" s="16"/>
      <c r="F355" s="16"/>
      <c r="H355" s="22" t="s">
        <v>82</v>
      </c>
      <c r="J355" s="88" t="s">
        <v>787</v>
      </c>
    </row>
    <row r="356" spans="2:10">
      <c r="B356" s="14" t="s">
        <v>73</v>
      </c>
      <c r="C356" s="14">
        <f>IF($C$266=Daftar!$H$6,D356,IF($C$266=Daftar!$H$7,E356,F356))</f>
        <v>1.4165000000000001E-2</v>
      </c>
      <c r="D356" s="16">
        <f>0.02833/2</f>
        <v>1.4165000000000001E-2</v>
      </c>
      <c r="E356" s="16">
        <f>0.02833/2</f>
        <v>1.4165000000000001E-2</v>
      </c>
      <c r="F356" s="16">
        <f>0.02833/2</f>
        <v>1.4165000000000001E-2</v>
      </c>
      <c r="H356" s="22" t="s">
        <v>79</v>
      </c>
      <c r="J356" s="88" t="s">
        <v>788</v>
      </c>
    </row>
    <row r="357" spans="2:10">
      <c r="B357" s="14" t="s">
        <v>126</v>
      </c>
      <c r="C357" s="14">
        <f>IF($C$266=Daftar!$H$6,D357,IF($C$266=Daftar!$H$7,E357,F357))</f>
        <v>15</v>
      </c>
      <c r="D357" s="16">
        <v>15</v>
      </c>
      <c r="E357" s="16">
        <v>15</v>
      </c>
      <c r="F357" s="16">
        <v>12</v>
      </c>
      <c r="H357" s="22" t="s">
        <v>82</v>
      </c>
      <c r="J357" s="88" t="s">
        <v>789</v>
      </c>
    </row>
    <row r="358" spans="2:10">
      <c r="B358" s="14" t="s">
        <v>66</v>
      </c>
      <c r="C358" s="14">
        <f>IF($C$266=Daftar!$H$6,D358,IF($C$266=Daftar!$H$7,E358,F358))</f>
        <v>8</v>
      </c>
      <c r="D358" s="16">
        <v>8</v>
      </c>
      <c r="E358" s="16">
        <v>8</v>
      </c>
      <c r="F358" s="16">
        <v>10</v>
      </c>
      <c r="H358" s="22" t="s">
        <v>82</v>
      </c>
      <c r="J358" s="88" t="s">
        <v>788</v>
      </c>
    </row>
    <row r="359" spans="2:10">
      <c r="B359" s="14" t="s">
        <v>67</v>
      </c>
      <c r="C359" s="14">
        <f>IF($C$266=Daftar!$H$6,D359,IF($C$266=Daftar!$H$7,E359,F359))</f>
        <v>7.1</v>
      </c>
      <c r="D359" s="16">
        <v>7.1</v>
      </c>
      <c r="E359" s="16">
        <v>7.1</v>
      </c>
      <c r="F359" s="16">
        <v>7.1</v>
      </c>
      <c r="H359" s="22" t="s">
        <v>82</v>
      </c>
      <c r="J359" s="88" t="s">
        <v>788</v>
      </c>
    </row>
    <row r="360" spans="2:10">
      <c r="B360" s="14" t="s">
        <v>75</v>
      </c>
      <c r="C360" s="14">
        <f>IF($C$266=Daftar!$H$6,D360,IF($C$266=Daftar!$H$7,E360,F360))</f>
        <v>4.7619000000000002E-2</v>
      </c>
      <c r="D360" s="16">
        <v>4.7619000000000002E-2</v>
      </c>
      <c r="E360" s="16">
        <v>4.7619000000000002E-2</v>
      </c>
      <c r="F360" s="16">
        <v>2.6700000000000002E-2</v>
      </c>
      <c r="H360" s="4" t="s">
        <v>81</v>
      </c>
      <c r="J360" s="88" t="s">
        <v>788</v>
      </c>
    </row>
    <row r="361" spans="2:10">
      <c r="B361" s="14" t="s">
        <v>76</v>
      </c>
      <c r="C361" s="14">
        <f>IF($C$266=Daftar!$H$6,D361,IF($C$266=Daftar!$H$7,E361,F361))</f>
        <v>2.5400000000000002E-3</v>
      </c>
      <c r="D361" s="16">
        <v>2.5400000000000002E-3</v>
      </c>
      <c r="E361" s="16">
        <v>2.5400000000000002E-3</v>
      </c>
      <c r="F361" s="16">
        <v>2.5400000000000002E-3</v>
      </c>
      <c r="H361" s="4" t="s">
        <v>81</v>
      </c>
      <c r="J361" s="88" t="s">
        <v>788</v>
      </c>
    </row>
    <row r="362" spans="2:10">
      <c r="H362" s="22"/>
      <c r="J362" s="88"/>
    </row>
    <row r="363" spans="2:10" ht="30">
      <c r="B363" s="61" t="s">
        <v>72</v>
      </c>
      <c r="C363" s="6" t="s">
        <v>167</v>
      </c>
      <c r="D363" s="6" t="s">
        <v>353</v>
      </c>
      <c r="E363" s="6" t="s">
        <v>354</v>
      </c>
      <c r="F363" s="6" t="s">
        <v>355</v>
      </c>
      <c r="H363" s="43" t="s">
        <v>62</v>
      </c>
      <c r="J363" s="88"/>
    </row>
    <row r="364" spans="2:10">
      <c r="B364" s="14" t="s">
        <v>170</v>
      </c>
      <c r="C364" s="14">
        <f>IF($C$266=Daftar!$H$6,D364,IF($C$266=Daftar!$H$7,E364,F364))</f>
        <v>0</v>
      </c>
      <c r="D364" s="16">
        <v>0</v>
      </c>
      <c r="E364" s="16">
        <v>0</v>
      </c>
      <c r="F364" s="16">
        <v>0</v>
      </c>
      <c r="H364" s="22" t="s">
        <v>82</v>
      </c>
      <c r="J364" s="88" t="s">
        <v>787</v>
      </c>
    </row>
    <row r="365" spans="2:10">
      <c r="B365" s="14" t="s">
        <v>73</v>
      </c>
      <c r="C365" s="14">
        <f>IF($C$266=Daftar!$H$6,D365,IF($C$266=Daftar!$H$7,E365,F365))</f>
        <v>1.4165000000000001E-2</v>
      </c>
      <c r="D365" s="16">
        <f>0.02833/2</f>
        <v>1.4165000000000001E-2</v>
      </c>
      <c r="E365" s="16">
        <f>0.02833/2</f>
        <v>1.4165000000000001E-2</v>
      </c>
      <c r="F365" s="16">
        <f>0.02833/2</f>
        <v>1.4165000000000001E-2</v>
      </c>
      <c r="H365" s="22" t="s">
        <v>79</v>
      </c>
      <c r="J365" s="88" t="s">
        <v>788</v>
      </c>
    </row>
    <row r="366" spans="2:10">
      <c r="B366" s="14" t="s">
        <v>126</v>
      </c>
      <c r="C366" s="14">
        <f>IF($C$266=Daftar!$H$6,D366,IF($C$266=Daftar!$H$7,E366,F366))</f>
        <v>0</v>
      </c>
      <c r="D366" s="16">
        <v>0</v>
      </c>
      <c r="E366" s="16">
        <v>0</v>
      </c>
      <c r="F366" s="16">
        <v>0</v>
      </c>
      <c r="H366" s="22" t="s">
        <v>82</v>
      </c>
      <c r="J366" s="88" t="s">
        <v>790</v>
      </c>
    </row>
    <row r="367" spans="2:10">
      <c r="B367" s="14" t="s">
        <v>66</v>
      </c>
      <c r="C367" s="14">
        <f>IF($C$266=Daftar!$H$6,D367,IF($C$266=Daftar!$H$7,E367,F367))</f>
        <v>2.5</v>
      </c>
      <c r="D367" s="16">
        <v>2.5</v>
      </c>
      <c r="E367" s="16">
        <v>2.5</v>
      </c>
      <c r="F367" s="16">
        <v>3</v>
      </c>
      <c r="H367" s="22" t="s">
        <v>82</v>
      </c>
      <c r="J367" s="88" t="s">
        <v>788</v>
      </c>
    </row>
    <row r="368" spans="2:10">
      <c r="B368" s="14" t="s">
        <v>67</v>
      </c>
      <c r="C368" s="14">
        <f>IF($C$266=Daftar!$H$6,D368,IF($C$266=Daftar!$H$7,E368,F368))</f>
        <v>0</v>
      </c>
      <c r="D368" s="16">
        <v>0</v>
      </c>
      <c r="E368" s="16">
        <v>0</v>
      </c>
      <c r="F368" s="16">
        <v>0</v>
      </c>
      <c r="H368" s="22" t="s">
        <v>82</v>
      </c>
      <c r="J368" s="88" t="s">
        <v>788</v>
      </c>
    </row>
    <row r="369" spans="2:10">
      <c r="B369" s="14" t="s">
        <v>75</v>
      </c>
      <c r="C369" s="29">
        <f>IF($C$266=Daftar!$H$6,D369,IF($C$266=Daftar!$H$7,E369,F369))</f>
        <v>0</v>
      </c>
      <c r="D369" s="16">
        <v>0</v>
      </c>
      <c r="E369" s="16">
        <v>0</v>
      </c>
      <c r="F369" s="16">
        <v>2.6700000000000002E-2</v>
      </c>
      <c r="H369" s="4" t="s">
        <v>81</v>
      </c>
      <c r="J369" s="88" t="s">
        <v>788</v>
      </c>
    </row>
    <row r="370" spans="2:10">
      <c r="B370" s="14" t="s">
        <v>76</v>
      </c>
      <c r="C370" s="14">
        <f>IF($C$266=Daftar!$H$6,D370,IF($C$266=Daftar!$H$7,E370,F370))</f>
        <v>0</v>
      </c>
      <c r="D370" s="16">
        <v>0</v>
      </c>
      <c r="E370" s="16">
        <v>0</v>
      </c>
      <c r="F370" s="16">
        <v>0</v>
      </c>
      <c r="H370" s="4" t="s">
        <v>81</v>
      </c>
      <c r="J370" s="88" t="s">
        <v>788</v>
      </c>
    </row>
    <row r="371" spans="2:10">
      <c r="I371" s="22"/>
      <c r="J371" s="88"/>
    </row>
    <row r="372" spans="2:10" ht="15">
      <c r="B372" s="6" t="s">
        <v>832</v>
      </c>
      <c r="I372" s="22"/>
    </row>
    <row r="373" spans="2:10" ht="30">
      <c r="B373" s="61" t="s">
        <v>71</v>
      </c>
      <c r="C373" s="6" t="s">
        <v>167</v>
      </c>
      <c r="D373" s="6" t="s">
        <v>353</v>
      </c>
      <c r="E373" s="6" t="s">
        <v>354</v>
      </c>
      <c r="F373" s="6" t="s">
        <v>355</v>
      </c>
      <c r="H373" s="43" t="s">
        <v>62</v>
      </c>
    </row>
    <row r="374" spans="2:10">
      <c r="B374" s="14" t="s">
        <v>170</v>
      </c>
      <c r="C374" s="14">
        <f>IF($C$266=Daftar!$H$6,D374,IF($C$266=Daftar!$H$7,E374,F374))</f>
        <v>0</v>
      </c>
      <c r="D374" s="226">
        <v>0</v>
      </c>
      <c r="E374" s="226">
        <v>0</v>
      </c>
      <c r="F374" s="226">
        <v>0</v>
      </c>
      <c r="H374" s="66" t="s">
        <v>82</v>
      </c>
      <c r="I374" s="42"/>
      <c r="J374" s="4" t="s">
        <v>870</v>
      </c>
    </row>
    <row r="375" spans="2:10">
      <c r="B375" s="14" t="s">
        <v>73</v>
      </c>
      <c r="C375" s="14">
        <f>IF($C$266=Daftar!$H$6,D375,IF($C$266=Daftar!$H$7,E375,F375))</f>
        <v>1.4165000000000001E-2</v>
      </c>
      <c r="D375" s="226">
        <f>0.02833/2</f>
        <v>1.4165000000000001E-2</v>
      </c>
      <c r="E375" s="226">
        <f>0.02833/2</f>
        <v>1.4165000000000001E-2</v>
      </c>
      <c r="F375" s="226">
        <f>0.02833/2</f>
        <v>1.4165000000000001E-2</v>
      </c>
      <c r="H375" s="66" t="s">
        <v>79</v>
      </c>
      <c r="I375" s="42"/>
      <c r="J375" s="4" t="s">
        <v>870</v>
      </c>
    </row>
    <row r="376" spans="2:10">
      <c r="B376" s="14" t="s">
        <v>126</v>
      </c>
      <c r="C376" s="14">
        <f>IF($C$266=Daftar!$H$6,D376,IF($C$266=Daftar!$H$7,E376,F376))</f>
        <v>200</v>
      </c>
      <c r="D376" s="226">
        <v>200</v>
      </c>
      <c r="E376" s="226">
        <v>200</v>
      </c>
      <c r="F376" s="226">
        <v>200</v>
      </c>
      <c r="H376" s="66" t="s">
        <v>82</v>
      </c>
      <c r="I376" s="42"/>
      <c r="J376" s="4" t="s">
        <v>870</v>
      </c>
    </row>
    <row r="377" spans="2:10">
      <c r="B377" s="14" t="s">
        <v>66</v>
      </c>
      <c r="C377" s="14">
        <f>IF($C$266=Daftar!$H$6,D377,IF($C$266=Daftar!$H$7,E377,F377))</f>
        <v>15</v>
      </c>
      <c r="D377" s="226">
        <v>15</v>
      </c>
      <c r="E377" s="226">
        <v>15</v>
      </c>
      <c r="F377" s="226">
        <v>18</v>
      </c>
      <c r="H377" s="66" t="s">
        <v>82</v>
      </c>
      <c r="I377" s="42"/>
      <c r="J377" s="4" t="s">
        <v>870</v>
      </c>
    </row>
    <row r="378" spans="2:10">
      <c r="B378" s="14" t="s">
        <v>67</v>
      </c>
      <c r="C378" s="14">
        <f>IF($C$266=Daftar!$H$6,D378,IF($C$266=Daftar!$H$7,E378,F378))</f>
        <v>7.1</v>
      </c>
      <c r="D378" s="226">
        <v>7.1</v>
      </c>
      <c r="E378" s="226">
        <v>7.1</v>
      </c>
      <c r="F378" s="226">
        <v>7.1</v>
      </c>
      <c r="H378" s="66" t="s">
        <v>82</v>
      </c>
      <c r="I378" s="42"/>
      <c r="J378" s="4" t="s">
        <v>870</v>
      </c>
    </row>
    <row r="379" spans="2:10">
      <c r="B379" s="14" t="s">
        <v>75</v>
      </c>
      <c r="C379" s="14">
        <f>IF($C$266=Daftar!$H$6,D379,IF($C$266=Daftar!$H$7,E379,F379))</f>
        <v>9.5238000000000003E-2</v>
      </c>
      <c r="D379" s="226">
        <f>0.047619*2</f>
        <v>9.5238000000000003E-2</v>
      </c>
      <c r="E379" s="226">
        <f>0.047619*2</f>
        <v>9.5238000000000003E-2</v>
      </c>
      <c r="F379" s="226">
        <f>0.047619*2</f>
        <v>9.5238000000000003E-2</v>
      </c>
      <c r="H379" s="42" t="s">
        <v>81</v>
      </c>
      <c r="I379" s="42"/>
      <c r="J379" s="4" t="s">
        <v>870</v>
      </c>
    </row>
    <row r="380" spans="2:10">
      <c r="B380" s="14" t="s">
        <v>76</v>
      </c>
      <c r="C380" s="14">
        <f>IF($C$266=Daftar!$H$6,D380,IF($C$266=Daftar!$H$7,E380,F380))</f>
        <v>2.5400000000000002E-3</v>
      </c>
      <c r="D380" s="226">
        <v>2.5400000000000002E-3</v>
      </c>
      <c r="E380" s="226">
        <v>2.5400000000000002E-3</v>
      </c>
      <c r="F380" s="226">
        <v>2.5400000000000002E-3</v>
      </c>
      <c r="H380" s="42" t="s">
        <v>81</v>
      </c>
      <c r="I380" s="42"/>
      <c r="J380" s="4" t="s">
        <v>870</v>
      </c>
    </row>
    <row r="381" spans="2:10">
      <c r="D381" s="42"/>
      <c r="E381" s="42"/>
      <c r="F381" s="42"/>
      <c r="H381" s="66"/>
      <c r="I381" s="42"/>
      <c r="J381" s="42"/>
    </row>
    <row r="382" spans="2:10" ht="30">
      <c r="B382" s="61" t="s">
        <v>72</v>
      </c>
      <c r="C382" s="6" t="s">
        <v>167</v>
      </c>
      <c r="D382" s="34" t="s">
        <v>353</v>
      </c>
      <c r="E382" s="34" t="s">
        <v>354</v>
      </c>
      <c r="F382" s="34" t="s">
        <v>355</v>
      </c>
      <c r="H382" s="142" t="s">
        <v>62</v>
      </c>
      <c r="I382" s="42"/>
      <c r="J382" s="42"/>
    </row>
    <row r="383" spans="2:10">
      <c r="B383" s="14" t="s">
        <v>170</v>
      </c>
      <c r="C383" s="14">
        <f>IF($C$266=Daftar!$H$6,D383,IF($C$266=Daftar!$H$7,E383,F383))</f>
        <v>0</v>
      </c>
      <c r="D383" s="226">
        <v>0</v>
      </c>
      <c r="E383" s="226">
        <v>0</v>
      </c>
      <c r="F383" s="226">
        <v>0</v>
      </c>
      <c r="H383" s="66" t="s">
        <v>82</v>
      </c>
      <c r="I383" s="42"/>
      <c r="J383" s="4" t="s">
        <v>870</v>
      </c>
    </row>
    <row r="384" spans="2:10">
      <c r="B384" s="14" t="s">
        <v>73</v>
      </c>
      <c r="C384" s="14">
        <f>IF($C$266=Daftar!$H$6,D384,IF($C$266=Daftar!$H$7,E384,F384))</f>
        <v>1.4165000000000001E-2</v>
      </c>
      <c r="D384" s="226">
        <f>0.02833/2</f>
        <v>1.4165000000000001E-2</v>
      </c>
      <c r="E384" s="226">
        <f>0.02833/2</f>
        <v>1.4165000000000001E-2</v>
      </c>
      <c r="F384" s="226">
        <f>0.02833/2</f>
        <v>1.4165000000000001E-2</v>
      </c>
      <c r="H384" s="66" t="s">
        <v>79</v>
      </c>
      <c r="I384" s="42"/>
      <c r="J384" s="4" t="s">
        <v>870</v>
      </c>
    </row>
    <row r="385" spans="2:10">
      <c r="B385" s="14" t="s">
        <v>126</v>
      </c>
      <c r="C385" s="14">
        <f>IF($C$266=Daftar!$H$6,D385,IF($C$266=Daftar!$H$7,E385,F385))</f>
        <v>0</v>
      </c>
      <c r="D385" s="226">
        <v>0</v>
      </c>
      <c r="E385" s="226">
        <v>0</v>
      </c>
      <c r="F385" s="226">
        <v>0</v>
      </c>
      <c r="H385" s="66" t="s">
        <v>82</v>
      </c>
      <c r="I385" s="42"/>
      <c r="J385" s="4" t="s">
        <v>870</v>
      </c>
    </row>
    <row r="386" spans="2:10">
      <c r="B386" s="14" t="s">
        <v>66</v>
      </c>
      <c r="C386" s="14">
        <f>IF($C$266=Daftar!$H$6,D386,IF($C$266=Daftar!$H$7,E386,F386))</f>
        <v>2.5</v>
      </c>
      <c r="D386" s="226">
        <v>2.5</v>
      </c>
      <c r="E386" s="226">
        <v>2.5</v>
      </c>
      <c r="F386" s="226">
        <v>3</v>
      </c>
      <c r="H386" s="66" t="s">
        <v>82</v>
      </c>
      <c r="I386" s="42"/>
      <c r="J386" s="4" t="s">
        <v>870</v>
      </c>
    </row>
    <row r="387" spans="2:10">
      <c r="B387" s="14" t="s">
        <v>67</v>
      </c>
      <c r="C387" s="14">
        <f>IF($C$266=Daftar!$H$6,D387,IF($C$266=Daftar!$H$7,E387,F387))</f>
        <v>0</v>
      </c>
      <c r="D387" s="226">
        <v>0</v>
      </c>
      <c r="E387" s="226">
        <v>0</v>
      </c>
      <c r="F387" s="226">
        <v>0</v>
      </c>
      <c r="H387" s="66" t="s">
        <v>82</v>
      </c>
      <c r="I387" s="42"/>
      <c r="J387" s="4" t="s">
        <v>870</v>
      </c>
    </row>
    <row r="388" spans="2:10">
      <c r="B388" s="14" t="s">
        <v>75</v>
      </c>
      <c r="C388" s="29">
        <f>IF($C$266=Daftar!$H$6,D388,IF($C$266=Daftar!$H$7,E388,F388))</f>
        <v>0</v>
      </c>
      <c r="D388" s="226">
        <v>0</v>
      </c>
      <c r="E388" s="226">
        <v>0</v>
      </c>
      <c r="F388" s="226">
        <v>0</v>
      </c>
      <c r="H388" s="42" t="s">
        <v>81</v>
      </c>
      <c r="I388" s="42"/>
      <c r="J388" s="4" t="s">
        <v>870</v>
      </c>
    </row>
    <row r="389" spans="2:10">
      <c r="B389" s="14" t="s">
        <v>76</v>
      </c>
      <c r="C389" s="14">
        <f>IF($C$266=Daftar!$H$6,D389,IF($C$266=Daftar!$H$7,E389,F389))</f>
        <v>0</v>
      </c>
      <c r="D389" s="226">
        <v>0</v>
      </c>
      <c r="E389" s="226">
        <v>0</v>
      </c>
      <c r="F389" s="226">
        <v>0</v>
      </c>
      <c r="H389" s="42" t="s">
        <v>81</v>
      </c>
      <c r="I389" s="42"/>
      <c r="J389" s="4" t="s">
        <v>870</v>
      </c>
    </row>
    <row r="390" spans="2:10">
      <c r="I390" s="22"/>
      <c r="J390" s="88"/>
    </row>
    <row r="391" spans="2:10" ht="15">
      <c r="B391" s="6" t="s">
        <v>282</v>
      </c>
      <c r="I391" s="22"/>
      <c r="J391" s="88"/>
    </row>
    <row r="392" spans="2:10" ht="30">
      <c r="B392" s="61" t="s">
        <v>71</v>
      </c>
      <c r="C392" s="6" t="s">
        <v>167</v>
      </c>
      <c r="D392" s="6" t="s">
        <v>353</v>
      </c>
      <c r="E392" s="6" t="s">
        <v>354</v>
      </c>
      <c r="F392" s="6" t="s">
        <v>355</v>
      </c>
      <c r="H392" s="43" t="s">
        <v>62</v>
      </c>
      <c r="J392" s="88"/>
    </row>
    <row r="393" spans="2:10">
      <c r="B393" s="14" t="s">
        <v>170</v>
      </c>
      <c r="C393" s="14">
        <f>IF($C$266=Daftar!$H$6,D393,IF($C$266=Daftar!$H$7,E393,F393))</f>
        <v>0</v>
      </c>
      <c r="D393" s="16"/>
      <c r="E393" s="16"/>
      <c r="F393" s="16"/>
      <c r="H393" s="22" t="s">
        <v>82</v>
      </c>
      <c r="J393" s="88" t="s">
        <v>787</v>
      </c>
    </row>
    <row r="394" spans="2:10">
      <c r="B394" s="14" t="s">
        <v>73</v>
      </c>
      <c r="C394" s="14">
        <f>IF($C$266=Daftar!$H$6,D394,IF($C$266=Daftar!$H$7,E394,F394))</f>
        <v>1.4165000000000001E-2</v>
      </c>
      <c r="D394" s="16">
        <f>0.02833/2</f>
        <v>1.4165000000000001E-2</v>
      </c>
      <c r="E394" s="16">
        <f>0.02833/2</f>
        <v>1.4165000000000001E-2</v>
      </c>
      <c r="F394" s="16">
        <f>0.02833/2</f>
        <v>1.4165000000000001E-2</v>
      </c>
      <c r="H394" s="22" t="s">
        <v>79</v>
      </c>
      <c r="J394" s="88" t="s">
        <v>788</v>
      </c>
    </row>
    <row r="395" spans="2:10">
      <c r="B395" s="14" t="s">
        <v>126</v>
      </c>
      <c r="C395" s="14">
        <f>IF($C$266=Daftar!$H$6,D395,IF($C$266=Daftar!$H$7,E395,F395))</f>
        <v>15</v>
      </c>
      <c r="D395" s="16">
        <v>15</v>
      </c>
      <c r="E395" s="16">
        <v>15</v>
      </c>
      <c r="F395" s="16">
        <v>12</v>
      </c>
      <c r="H395" s="22" t="s">
        <v>82</v>
      </c>
      <c r="J395" s="88" t="s">
        <v>789</v>
      </c>
    </row>
    <row r="396" spans="2:10">
      <c r="B396" s="14" t="s">
        <v>66</v>
      </c>
      <c r="C396" s="14">
        <f>IF($C$266=Daftar!$H$6,D396,IF($C$266=Daftar!$H$7,E396,F396))</f>
        <v>8</v>
      </c>
      <c r="D396" s="16">
        <v>8</v>
      </c>
      <c r="E396" s="16">
        <v>8</v>
      </c>
      <c r="F396" s="16">
        <v>10</v>
      </c>
      <c r="H396" s="22" t="s">
        <v>82</v>
      </c>
      <c r="J396" s="88" t="s">
        <v>788</v>
      </c>
    </row>
    <row r="397" spans="2:10">
      <c r="B397" s="14" t="s">
        <v>67</v>
      </c>
      <c r="C397" s="14">
        <f>IF($C$266=Daftar!$H$6,D397,IF($C$266=Daftar!$H$7,E397,F397))</f>
        <v>7.1</v>
      </c>
      <c r="D397" s="16">
        <v>7.1</v>
      </c>
      <c r="E397" s="16">
        <v>7.1</v>
      </c>
      <c r="F397" s="16">
        <v>7.1</v>
      </c>
      <c r="H397" s="22" t="s">
        <v>82</v>
      </c>
      <c r="J397" s="88" t="s">
        <v>788</v>
      </c>
    </row>
    <row r="398" spans="2:10">
      <c r="B398" s="14" t="s">
        <v>75</v>
      </c>
      <c r="C398" s="14">
        <f>IF($C$266=Daftar!$H$6,D398,IF($C$266=Daftar!$H$7,E398,F398))</f>
        <v>0.04</v>
      </c>
      <c r="D398" s="16">
        <v>0.04</v>
      </c>
      <c r="E398" s="16">
        <v>0.04</v>
      </c>
      <c r="F398" s="16">
        <v>0.04</v>
      </c>
      <c r="H398" s="22" t="s">
        <v>81</v>
      </c>
      <c r="J398" s="88" t="s">
        <v>791</v>
      </c>
    </row>
    <row r="399" spans="2:10">
      <c r="B399" s="14" t="s">
        <v>76</v>
      </c>
      <c r="C399" s="29">
        <f>IF($C$266=Daftar!$H$6,D399,IF($C$266=Daftar!$H$7,E399,F399))</f>
        <v>2.5400000000000002E-3</v>
      </c>
      <c r="D399" s="226">
        <v>2.5400000000000002E-3</v>
      </c>
      <c r="E399" s="226">
        <v>2.5400000000000002E-3</v>
      </c>
      <c r="F399" s="226">
        <v>2.5400000000000002E-3</v>
      </c>
      <c r="H399" s="22" t="s">
        <v>81</v>
      </c>
      <c r="J399" s="88" t="s">
        <v>792</v>
      </c>
    </row>
    <row r="400" spans="2:10">
      <c r="H400" s="22"/>
      <c r="J400" s="88"/>
    </row>
    <row r="401" spans="2:10" ht="30">
      <c r="B401" s="61" t="s">
        <v>72</v>
      </c>
      <c r="C401" s="6" t="s">
        <v>167</v>
      </c>
      <c r="D401" s="6" t="s">
        <v>353</v>
      </c>
      <c r="E401" s="6" t="s">
        <v>354</v>
      </c>
      <c r="F401" s="6" t="s">
        <v>355</v>
      </c>
      <c r="H401" s="43" t="s">
        <v>62</v>
      </c>
      <c r="J401" s="88"/>
    </row>
    <row r="402" spans="2:10">
      <c r="B402" s="14" t="s">
        <v>170</v>
      </c>
      <c r="C402" s="14">
        <f>IF($C$266=Daftar!$H$6,D402,IF($C$266=Daftar!$H$7,E402,F402))</f>
        <v>0</v>
      </c>
      <c r="D402" s="16">
        <v>0</v>
      </c>
      <c r="E402" s="16">
        <v>0</v>
      </c>
      <c r="F402" s="16">
        <v>0</v>
      </c>
      <c r="H402" s="22" t="s">
        <v>82</v>
      </c>
      <c r="J402" s="88" t="s">
        <v>787</v>
      </c>
    </row>
    <row r="403" spans="2:10">
      <c r="B403" s="14" t="s">
        <v>73</v>
      </c>
      <c r="C403" s="14">
        <f>IF($C$266=Daftar!$H$6,D403,IF($C$266=Daftar!$H$7,E403,F403))</f>
        <v>1.4165000000000001E-2</v>
      </c>
      <c r="D403" s="16">
        <f>0.02833/2</f>
        <v>1.4165000000000001E-2</v>
      </c>
      <c r="E403" s="16">
        <f>0.02833/2</f>
        <v>1.4165000000000001E-2</v>
      </c>
      <c r="F403" s="16">
        <f>0.02833/2</f>
        <v>1.4165000000000001E-2</v>
      </c>
      <c r="H403" s="22" t="s">
        <v>79</v>
      </c>
      <c r="J403" s="88" t="s">
        <v>788</v>
      </c>
    </row>
    <row r="404" spans="2:10">
      <c r="B404" s="14" t="s">
        <v>126</v>
      </c>
      <c r="C404" s="14">
        <f>IF($C$266=Daftar!$H$6,D404,IF($C$266=Daftar!$H$7,E404,F404))</f>
        <v>0</v>
      </c>
      <c r="D404" s="16">
        <v>0</v>
      </c>
      <c r="E404" s="16">
        <v>0</v>
      </c>
      <c r="F404" s="16">
        <v>0</v>
      </c>
      <c r="H404" s="22" t="s">
        <v>82</v>
      </c>
      <c r="J404" s="88" t="s">
        <v>790</v>
      </c>
    </row>
    <row r="405" spans="2:10">
      <c r="B405" s="14" t="s">
        <v>66</v>
      </c>
      <c r="C405" s="14">
        <f>IF($C$266=Daftar!$H$6,D405,IF($C$266=Daftar!$H$7,E405,F405))</f>
        <v>2.5</v>
      </c>
      <c r="D405" s="16">
        <v>2.5</v>
      </c>
      <c r="E405" s="16">
        <v>2.5</v>
      </c>
      <c r="F405" s="16">
        <v>3</v>
      </c>
      <c r="H405" s="22" t="s">
        <v>82</v>
      </c>
      <c r="J405" s="88" t="s">
        <v>65</v>
      </c>
    </row>
    <row r="406" spans="2:10">
      <c r="B406" s="14" t="s">
        <v>67</v>
      </c>
      <c r="C406" s="14">
        <f>IF($C$266=Daftar!$H$6,D406,IF($C$266=Daftar!$H$7,E406,F406))</f>
        <v>0</v>
      </c>
      <c r="D406" s="16">
        <v>0</v>
      </c>
      <c r="E406" s="16">
        <v>0</v>
      </c>
      <c r="F406" s="16">
        <v>0</v>
      </c>
      <c r="H406" s="22" t="s">
        <v>82</v>
      </c>
      <c r="J406" s="88" t="s">
        <v>65</v>
      </c>
    </row>
    <row r="407" spans="2:10">
      <c r="B407" s="14" t="s">
        <v>75</v>
      </c>
      <c r="C407" s="14">
        <f>IF($C$266=Daftar!$H$6,D407,IF($C$266=Daftar!$H$7,E407,F407))</f>
        <v>0</v>
      </c>
      <c r="D407" s="16">
        <v>0</v>
      </c>
      <c r="E407" s="16">
        <v>0</v>
      </c>
      <c r="F407" s="16">
        <v>0</v>
      </c>
      <c r="H407" s="22" t="s">
        <v>81</v>
      </c>
      <c r="J407" s="88" t="s">
        <v>790</v>
      </c>
    </row>
    <row r="408" spans="2:10">
      <c r="B408" s="14" t="s">
        <v>76</v>
      </c>
      <c r="C408" s="29">
        <f>IF($C$266=Daftar!$H$6,D408,IF($C$266=Daftar!$H$7,E408,F408))</f>
        <v>0</v>
      </c>
      <c r="D408" s="16">
        <v>0</v>
      </c>
      <c r="E408" s="16">
        <v>0</v>
      </c>
      <c r="F408" s="16">
        <v>0</v>
      </c>
      <c r="H408" s="22" t="s">
        <v>81</v>
      </c>
      <c r="J408" s="88" t="s">
        <v>790</v>
      </c>
    </row>
    <row r="409" spans="2:10">
      <c r="I409" s="22"/>
      <c r="J409" s="88"/>
    </row>
    <row r="410" spans="2:10" ht="15">
      <c r="B410" s="6" t="s">
        <v>404</v>
      </c>
      <c r="I410" s="22"/>
      <c r="J410" s="88"/>
    </row>
    <row r="411" spans="2:10" ht="30">
      <c r="B411" s="61" t="s">
        <v>71</v>
      </c>
      <c r="C411" s="6" t="s">
        <v>167</v>
      </c>
      <c r="D411" s="6" t="s">
        <v>353</v>
      </c>
      <c r="E411" s="6" t="s">
        <v>354</v>
      </c>
      <c r="F411" s="6" t="s">
        <v>355</v>
      </c>
      <c r="H411" s="43" t="s">
        <v>62</v>
      </c>
      <c r="J411" s="88"/>
    </row>
    <row r="412" spans="2:10">
      <c r="B412" s="14" t="s">
        <v>170</v>
      </c>
      <c r="C412" s="14">
        <f>IF($C$266=Daftar!$H$6,D412,IF($C$266=Daftar!$H$7,E412,F412))</f>
        <v>0</v>
      </c>
      <c r="D412" s="16"/>
      <c r="E412" s="16"/>
      <c r="F412" s="16"/>
      <c r="H412" s="22" t="s">
        <v>82</v>
      </c>
      <c r="J412" s="88" t="s">
        <v>787</v>
      </c>
    </row>
    <row r="413" spans="2:10">
      <c r="B413" s="14" t="s">
        <v>73</v>
      </c>
      <c r="C413" s="14">
        <f>IF($C$266=Daftar!$H$6,D413,IF($C$266=Daftar!$H$7,E413,F413))</f>
        <v>1.4165000000000001E-2</v>
      </c>
      <c r="D413" s="16">
        <f>0.02833/2</f>
        <v>1.4165000000000001E-2</v>
      </c>
      <c r="E413" s="16">
        <f>0.02833/2</f>
        <v>1.4165000000000001E-2</v>
      </c>
      <c r="F413" s="16">
        <f>0.02833/2</f>
        <v>1.4165000000000001E-2</v>
      </c>
      <c r="H413" s="22" t="s">
        <v>79</v>
      </c>
      <c r="J413" s="88" t="s">
        <v>788</v>
      </c>
    </row>
    <row r="414" spans="2:10">
      <c r="B414" s="14" t="s">
        <v>126</v>
      </c>
      <c r="C414" s="14">
        <f>IF($C$266=Daftar!$H$6,D414,IF($C$266=Daftar!$H$7,E414,F414))</f>
        <v>15</v>
      </c>
      <c r="D414" s="16">
        <v>15</v>
      </c>
      <c r="E414" s="16">
        <v>15</v>
      </c>
      <c r="F414" s="16">
        <v>12</v>
      </c>
      <c r="H414" s="22" t="s">
        <v>82</v>
      </c>
      <c r="J414" s="88" t="s">
        <v>789</v>
      </c>
    </row>
    <row r="415" spans="2:10">
      <c r="B415" s="14" t="s">
        <v>66</v>
      </c>
      <c r="C415" s="14">
        <f>IF($C$266=Daftar!$H$6,D415,IF($C$266=Daftar!$H$7,E415,F415))</f>
        <v>8</v>
      </c>
      <c r="D415" s="16">
        <v>8</v>
      </c>
      <c r="E415" s="16">
        <v>8</v>
      </c>
      <c r="F415" s="16">
        <v>10</v>
      </c>
      <c r="H415" s="22" t="s">
        <v>82</v>
      </c>
      <c r="J415" s="88" t="s">
        <v>788</v>
      </c>
    </row>
    <row r="416" spans="2:10">
      <c r="B416" s="14" t="s">
        <v>67</v>
      </c>
      <c r="C416" s="14">
        <f>IF($C$266=Daftar!$H$6,D416,IF($C$266=Daftar!$H$7,E416,F416))</f>
        <v>7.1</v>
      </c>
      <c r="D416" s="16">
        <v>7.1</v>
      </c>
      <c r="E416" s="16">
        <v>7.1</v>
      </c>
      <c r="F416" s="16">
        <v>7.1</v>
      </c>
      <c r="H416" s="22" t="s">
        <v>82</v>
      </c>
      <c r="J416" s="88" t="s">
        <v>788</v>
      </c>
    </row>
    <row r="417" spans="2:10">
      <c r="B417" s="14" t="s">
        <v>75</v>
      </c>
      <c r="C417" s="14">
        <f>IF($C$266=Daftar!$H$6,D417,IF($C$266=Daftar!$H$7,E417,F417))</f>
        <v>0</v>
      </c>
      <c r="D417" s="16">
        <v>0</v>
      </c>
      <c r="E417" s="16">
        <v>0</v>
      </c>
      <c r="F417" s="16">
        <v>0</v>
      </c>
      <c r="H417" s="52" t="s">
        <v>81</v>
      </c>
      <c r="J417" s="88" t="s">
        <v>793</v>
      </c>
    </row>
    <row r="418" spans="2:10">
      <c r="B418" s="14" t="s">
        <v>76</v>
      </c>
      <c r="C418" s="14">
        <f>IF($C$266=Daftar!$H$6,D418,IF($C$266=Daftar!$H$7,E418,F418))</f>
        <v>0</v>
      </c>
      <c r="D418" s="16">
        <v>0</v>
      </c>
      <c r="E418" s="16">
        <v>0</v>
      </c>
      <c r="F418" s="16">
        <v>0</v>
      </c>
      <c r="H418" s="52" t="s">
        <v>81</v>
      </c>
      <c r="J418" s="88" t="s">
        <v>793</v>
      </c>
    </row>
    <row r="419" spans="2:10">
      <c r="H419" s="22"/>
      <c r="J419" s="88"/>
    </row>
    <row r="420" spans="2:10" ht="30">
      <c r="B420" s="61" t="s">
        <v>72</v>
      </c>
      <c r="C420" s="6" t="s">
        <v>167</v>
      </c>
      <c r="D420" s="6" t="s">
        <v>353</v>
      </c>
      <c r="E420" s="6" t="s">
        <v>354</v>
      </c>
      <c r="F420" s="6" t="s">
        <v>355</v>
      </c>
      <c r="H420" s="43" t="s">
        <v>62</v>
      </c>
      <c r="J420" s="88"/>
    </row>
    <row r="421" spans="2:10">
      <c r="B421" s="14" t="s">
        <v>170</v>
      </c>
      <c r="C421" s="14">
        <f>IF($C$266=Daftar!$H$6,D421,IF($C$266=Daftar!$H$7,E421,F421))</f>
        <v>0</v>
      </c>
      <c r="D421" s="16">
        <v>0</v>
      </c>
      <c r="E421" s="16">
        <v>0</v>
      </c>
      <c r="F421" s="16">
        <v>0</v>
      </c>
      <c r="H421" s="22" t="s">
        <v>82</v>
      </c>
      <c r="J421" s="88" t="s">
        <v>787</v>
      </c>
    </row>
    <row r="422" spans="2:10">
      <c r="B422" s="14" t="s">
        <v>73</v>
      </c>
      <c r="C422" s="14">
        <f>IF($C$266=Daftar!$H$6,D422,IF($C$266=Daftar!$H$7,E422,F422))</f>
        <v>1.4165000000000001E-2</v>
      </c>
      <c r="D422" s="16">
        <f>0.02833/2</f>
        <v>1.4165000000000001E-2</v>
      </c>
      <c r="E422" s="16">
        <f>0.02833/2</f>
        <v>1.4165000000000001E-2</v>
      </c>
      <c r="F422" s="16">
        <f>0.02833/2</f>
        <v>1.4165000000000001E-2</v>
      </c>
      <c r="H422" s="22" t="s">
        <v>79</v>
      </c>
      <c r="J422" s="88" t="s">
        <v>788</v>
      </c>
    </row>
    <row r="423" spans="2:10">
      <c r="B423" s="14" t="s">
        <v>126</v>
      </c>
      <c r="C423" s="14">
        <f>IF($C$266=Daftar!$H$6,D423,IF($C$266=Daftar!$H$7,E423,F423))</f>
        <v>0</v>
      </c>
      <c r="D423" s="16">
        <v>0</v>
      </c>
      <c r="E423" s="16">
        <v>0</v>
      </c>
      <c r="F423" s="16">
        <v>0</v>
      </c>
      <c r="H423" s="22" t="s">
        <v>82</v>
      </c>
      <c r="J423" s="88" t="s">
        <v>790</v>
      </c>
    </row>
    <row r="424" spans="2:10">
      <c r="B424" s="14" t="s">
        <v>66</v>
      </c>
      <c r="C424" s="14">
        <f>IF($C$266=Daftar!$H$6,D424,IF($C$266=Daftar!$H$7,E424,F424))</f>
        <v>2.5</v>
      </c>
      <c r="D424" s="16">
        <v>2.5</v>
      </c>
      <c r="E424" s="16">
        <v>2.5</v>
      </c>
      <c r="F424" s="16">
        <v>3</v>
      </c>
      <c r="H424" s="22" t="s">
        <v>82</v>
      </c>
      <c r="J424" s="88" t="s">
        <v>788</v>
      </c>
    </row>
    <row r="425" spans="2:10">
      <c r="B425" s="14" t="s">
        <v>67</v>
      </c>
      <c r="C425" s="14">
        <f>IF($C$266=Daftar!$H$6,D425,IF($C$266=Daftar!$H$7,E425,F425))</f>
        <v>0</v>
      </c>
      <c r="D425" s="16">
        <v>0</v>
      </c>
      <c r="E425" s="16">
        <v>0</v>
      </c>
      <c r="F425" s="16">
        <v>0</v>
      </c>
      <c r="H425" s="22" t="s">
        <v>82</v>
      </c>
      <c r="J425" s="88" t="s">
        <v>788</v>
      </c>
    </row>
    <row r="426" spans="2:10">
      <c r="B426" s="14" t="s">
        <v>75</v>
      </c>
      <c r="C426" s="29">
        <f>IF($C$266=Daftar!$H$6,D426,IF($C$266=Daftar!$H$7,E426,F426))</f>
        <v>0</v>
      </c>
      <c r="D426" s="16">
        <v>0</v>
      </c>
      <c r="E426" s="16">
        <v>0</v>
      </c>
      <c r="F426" s="16">
        <v>0</v>
      </c>
      <c r="H426" s="22" t="s">
        <v>81</v>
      </c>
      <c r="J426" s="88" t="s">
        <v>793</v>
      </c>
    </row>
    <row r="427" spans="2:10">
      <c r="B427" s="14" t="s">
        <v>76</v>
      </c>
      <c r="C427" s="14">
        <f>IF($C$266=Daftar!$H$6,D427,IF($C$266=Daftar!$H$7,E427,F427))</f>
        <v>0</v>
      </c>
      <c r="D427" s="16">
        <v>0</v>
      </c>
      <c r="E427" s="16">
        <v>0</v>
      </c>
      <c r="F427" s="16">
        <v>0</v>
      </c>
      <c r="H427" s="22" t="s">
        <v>81</v>
      </c>
      <c r="J427" s="88" t="s">
        <v>793</v>
      </c>
    </row>
    <row r="428" spans="2:10">
      <c r="I428" s="22"/>
      <c r="J428" s="88"/>
    </row>
    <row r="429" spans="2:10" ht="28.5">
      <c r="B429" s="45" t="s">
        <v>252</v>
      </c>
      <c r="C429" s="76">
        <f>IF($C$266=Daftar!$H$6,D429,IF($C$266=Daftar!$H$7,E429,F429))</f>
        <v>7358.2528349433005</v>
      </c>
      <c r="D429" s="72">
        <f>(Dasbor!$C$14)*(292/D277)</f>
        <v>7358.2528349433005</v>
      </c>
      <c r="E429" s="72">
        <f>(Dasbor!$C$14)*(292/E277)</f>
        <v>7358.2528349433005</v>
      </c>
      <c r="F429" s="72">
        <f>(Dasbor!$C$14)*(292/F277)</f>
        <v>8179.2717086834728</v>
      </c>
      <c r="H429" s="4" t="s">
        <v>275</v>
      </c>
      <c r="I429" s="22"/>
      <c r="J429" s="88" t="s">
        <v>807</v>
      </c>
    </row>
    <row r="430" spans="2:10">
      <c r="I430" s="22"/>
      <c r="J430" s="88"/>
    </row>
    <row r="431" spans="2:10" ht="15">
      <c r="B431" s="6" t="s">
        <v>348</v>
      </c>
      <c r="I431" s="22"/>
    </row>
    <row r="432" spans="2:10" ht="30">
      <c r="B432" s="61" t="s">
        <v>71</v>
      </c>
      <c r="C432" s="6" t="s">
        <v>167</v>
      </c>
      <c r="D432" s="6" t="s">
        <v>353</v>
      </c>
      <c r="E432" s="6" t="s">
        <v>354</v>
      </c>
      <c r="F432" s="6" t="s">
        <v>355</v>
      </c>
      <c r="H432" s="43" t="s">
        <v>62</v>
      </c>
    </row>
    <row r="433" spans="2:10">
      <c r="B433" s="14" t="s">
        <v>170</v>
      </c>
      <c r="C433" s="14">
        <f>IF($C$266=Daftar!$H$6,D433,IF($C$266=Daftar!$H$7,E433,F433))</f>
        <v>50</v>
      </c>
      <c r="D433" s="16">
        <v>50</v>
      </c>
      <c r="E433" s="16">
        <v>59</v>
      </c>
      <c r="F433" s="16">
        <v>79</v>
      </c>
      <c r="H433" s="22" t="s">
        <v>82</v>
      </c>
      <c r="J433" s="4" t="s">
        <v>65</v>
      </c>
    </row>
    <row r="434" spans="2:10">
      <c r="B434" s="14" t="s">
        <v>73</v>
      </c>
      <c r="C434" s="14">
        <f>IF($C$266=Daftar!$H$6,D434,IF($C$266=Daftar!$H$7,E434,F434))</f>
        <v>21</v>
      </c>
      <c r="D434" s="16">
        <v>21</v>
      </c>
      <c r="E434" s="16">
        <v>21</v>
      </c>
      <c r="F434" s="16">
        <v>32</v>
      </c>
      <c r="H434" s="22" t="s">
        <v>79</v>
      </c>
      <c r="J434" s="4" t="s">
        <v>65</v>
      </c>
    </row>
    <row r="435" spans="2:10">
      <c r="B435" s="14" t="s">
        <v>126</v>
      </c>
      <c r="C435" s="14">
        <f>IF($C$266=Daftar!$H$6,D435,IF($C$266=Daftar!$H$7,E435,F435))</f>
        <v>32</v>
      </c>
      <c r="D435" s="16">
        <v>32</v>
      </c>
      <c r="E435" s="16">
        <v>29</v>
      </c>
      <c r="F435" s="16">
        <v>55</v>
      </c>
      <c r="H435" s="22" t="s">
        <v>82</v>
      </c>
      <c r="J435" s="4" t="s">
        <v>65</v>
      </c>
    </row>
    <row r="436" spans="2:10">
      <c r="B436" s="14" t="s">
        <v>66</v>
      </c>
      <c r="C436" s="14">
        <f>IF($C$266=Daftar!$H$6,D436,IF($C$266=Daftar!$H$7,E436,F436))</f>
        <v>21</v>
      </c>
      <c r="D436" s="16">
        <v>21</v>
      </c>
      <c r="E436" s="16">
        <v>25</v>
      </c>
      <c r="F436" s="16">
        <v>21</v>
      </c>
      <c r="H436" s="22" t="s">
        <v>82</v>
      </c>
      <c r="J436" s="4" t="s">
        <v>65</v>
      </c>
    </row>
    <row r="437" spans="2:10">
      <c r="B437" s="14" t="s">
        <v>67</v>
      </c>
      <c r="C437" s="14">
        <f>IF($C$266=Daftar!$H$6,D437,IF($C$266=Daftar!$H$7,E437,F437))</f>
        <v>31</v>
      </c>
      <c r="D437" s="16">
        <v>31</v>
      </c>
      <c r="E437" s="16">
        <v>41</v>
      </c>
      <c r="F437" s="16">
        <v>48</v>
      </c>
      <c r="H437" s="22" t="s">
        <v>82</v>
      </c>
      <c r="J437" s="4" t="s">
        <v>65</v>
      </c>
    </row>
    <row r="438" spans="2:10">
      <c r="B438" s="14" t="s">
        <v>75</v>
      </c>
      <c r="C438" s="14">
        <f>IF($C$266=Daftar!$H$6,D438,IF($C$266=Daftar!$H$7,E438,F438))</f>
        <v>17</v>
      </c>
      <c r="D438" s="16">
        <v>17</v>
      </c>
      <c r="E438" s="16">
        <v>17</v>
      </c>
      <c r="F438" s="16">
        <v>18</v>
      </c>
      <c r="H438" s="22" t="s">
        <v>81</v>
      </c>
      <c r="J438" s="4" t="s">
        <v>65</v>
      </c>
    </row>
    <row r="439" spans="2:10">
      <c r="B439" s="14" t="s">
        <v>76</v>
      </c>
      <c r="C439" s="14">
        <f>IF($C$266=Daftar!$H$6,D439,IF($C$266=Daftar!$H$7,E439,F439))</f>
        <v>1</v>
      </c>
      <c r="D439" s="16">
        <v>1</v>
      </c>
      <c r="E439" s="16">
        <v>1</v>
      </c>
      <c r="F439" s="16">
        <v>3</v>
      </c>
      <c r="H439" s="22" t="s">
        <v>81</v>
      </c>
      <c r="J439" s="4" t="s">
        <v>65</v>
      </c>
    </row>
    <row r="440" spans="2:10">
      <c r="H440" s="22"/>
    </row>
    <row r="441" spans="2:10" ht="30">
      <c r="B441" s="61" t="s">
        <v>72</v>
      </c>
      <c r="C441" s="6" t="s">
        <v>167</v>
      </c>
      <c r="D441" s="6" t="s">
        <v>353</v>
      </c>
      <c r="E441" s="6" t="s">
        <v>354</v>
      </c>
      <c r="F441" s="6" t="s">
        <v>355</v>
      </c>
      <c r="H441" s="43" t="s">
        <v>62</v>
      </c>
    </row>
    <row r="442" spans="2:10">
      <c r="B442" s="14" t="s">
        <v>170</v>
      </c>
      <c r="C442" s="14">
        <f>IF($C$266=Daftar!$H$6,D442,IF($C$266=Daftar!$H$7,E442,F442))</f>
        <v>0</v>
      </c>
      <c r="D442" s="16">
        <v>0</v>
      </c>
      <c r="E442" s="16">
        <v>0</v>
      </c>
      <c r="F442" s="16">
        <v>10</v>
      </c>
      <c r="H442" s="22" t="s">
        <v>82</v>
      </c>
      <c r="J442" s="4" t="s">
        <v>65</v>
      </c>
    </row>
    <row r="443" spans="2:10">
      <c r="B443" s="14" t="s">
        <v>73</v>
      </c>
      <c r="C443" s="14">
        <f>IF($C$266=Daftar!$H$6,D443,IF($C$266=Daftar!$H$7,E443,F443))</f>
        <v>10</v>
      </c>
      <c r="D443" s="16">
        <v>10</v>
      </c>
      <c r="E443" s="16">
        <v>10</v>
      </c>
      <c r="F443" s="16">
        <v>10</v>
      </c>
      <c r="H443" s="22" t="s">
        <v>79</v>
      </c>
      <c r="J443" s="4" t="s">
        <v>65</v>
      </c>
    </row>
    <row r="444" spans="2:10">
      <c r="B444" s="14" t="s">
        <v>126</v>
      </c>
      <c r="C444" s="14">
        <f>IF($C$266=Daftar!$H$6,D444,IF($C$266=Daftar!$H$7,E444,F444))</f>
        <v>16</v>
      </c>
      <c r="D444" s="16">
        <v>16</v>
      </c>
      <c r="E444" s="16">
        <v>16</v>
      </c>
      <c r="F444" s="16">
        <v>21</v>
      </c>
      <c r="H444" s="22" t="s">
        <v>82</v>
      </c>
      <c r="J444" s="4" t="s">
        <v>65</v>
      </c>
    </row>
    <row r="445" spans="2:10">
      <c r="B445" s="14" t="s">
        <v>66</v>
      </c>
      <c r="C445" s="14">
        <f>IF($C$266=Daftar!$H$6,D445,IF($C$266=Daftar!$H$7,E445,F445))</f>
        <v>10</v>
      </c>
      <c r="D445" s="16">
        <v>10</v>
      </c>
      <c r="E445" s="16">
        <v>9</v>
      </c>
      <c r="F445" s="16">
        <v>16</v>
      </c>
      <c r="H445" s="22" t="s">
        <v>82</v>
      </c>
      <c r="J445" s="4" t="s">
        <v>65</v>
      </c>
    </row>
    <row r="446" spans="2:10">
      <c r="B446" s="14" t="s">
        <v>67</v>
      </c>
      <c r="C446" s="14">
        <f>IF($C$266=Daftar!$H$6,D446,IF($C$266=Daftar!$H$7,E446,F446))</f>
        <v>0</v>
      </c>
      <c r="D446" s="16">
        <v>0</v>
      </c>
      <c r="E446" s="16">
        <v>0</v>
      </c>
      <c r="F446" s="16">
        <v>0</v>
      </c>
      <c r="H446" s="22" t="s">
        <v>82</v>
      </c>
      <c r="J446" s="4" t="s">
        <v>65</v>
      </c>
    </row>
    <row r="447" spans="2:10">
      <c r="B447" s="14" t="s">
        <v>75</v>
      </c>
      <c r="C447" s="14">
        <f>IF($C$266=Daftar!$H$6,D447,IF($C$266=Daftar!$H$7,E447,F447))</f>
        <v>16</v>
      </c>
      <c r="D447" s="16">
        <v>16</v>
      </c>
      <c r="E447" s="16">
        <v>6</v>
      </c>
      <c r="F447" s="16">
        <v>6</v>
      </c>
      <c r="H447" s="22" t="s">
        <v>81</v>
      </c>
      <c r="J447" s="4" t="s">
        <v>65</v>
      </c>
    </row>
    <row r="448" spans="2:10">
      <c r="B448" s="14" t="s">
        <v>76</v>
      </c>
      <c r="C448" s="14">
        <f>IF($C$266=Daftar!$H$6,D448,IF($C$266=Daftar!$H$7,E448,F448))</f>
        <v>0</v>
      </c>
      <c r="D448" s="16">
        <v>0</v>
      </c>
      <c r="E448" s="16">
        <v>0</v>
      </c>
      <c r="F448" s="16">
        <v>0</v>
      </c>
      <c r="H448" s="22" t="s">
        <v>81</v>
      </c>
      <c r="J448" s="4" t="s">
        <v>65</v>
      </c>
    </row>
    <row r="449" spans="2:10">
      <c r="I449" s="22"/>
    </row>
    <row r="450" spans="2:10">
      <c r="I450" s="22"/>
    </row>
    <row r="451" spans="2:10" s="3" customFormat="1" ht="18">
      <c r="B451" s="5" t="s">
        <v>794</v>
      </c>
    </row>
    <row r="452" spans="2:10">
      <c r="I452" s="22"/>
    </row>
    <row r="453" spans="2:10" ht="15">
      <c r="B453" s="6" t="s">
        <v>415</v>
      </c>
      <c r="C453" s="6" t="s">
        <v>167</v>
      </c>
      <c r="D453" s="6" t="s">
        <v>353</v>
      </c>
      <c r="E453" s="6" t="s">
        <v>354</v>
      </c>
      <c r="F453" s="6" t="s">
        <v>355</v>
      </c>
      <c r="G453" s="6" t="s">
        <v>422</v>
      </c>
      <c r="I453" s="43" t="s">
        <v>62</v>
      </c>
    </row>
    <row r="454" spans="2:10" ht="28.5">
      <c r="B454" s="45" t="s">
        <v>78</v>
      </c>
      <c r="C454" s="14">
        <f>IF($C$266=Daftar!$H$6,D454,IF($C$266=Daftar!$H$7,E454,F454))</f>
        <v>2</v>
      </c>
      <c r="D454" s="16">
        <v>2</v>
      </c>
      <c r="E454" s="16">
        <v>2</v>
      </c>
      <c r="F454" s="16">
        <v>2.9</v>
      </c>
      <c r="G454" s="74">
        <f>IF(G177&lt;&gt;0,G177,IF('Masukan - kopi'!G48&lt;&gt;0,'Masukan - kopi'!G48,0))</f>
        <v>0</v>
      </c>
      <c r="I454" s="22" t="s">
        <v>3</v>
      </c>
      <c r="J454" s="88" t="s">
        <v>795</v>
      </c>
    </row>
    <row r="455" spans="2:10" ht="28.5">
      <c r="B455" s="45" t="s">
        <v>78</v>
      </c>
      <c r="C455" s="64">
        <f>IF(G454&lt;&gt;0, G454, C454)</f>
        <v>2</v>
      </c>
      <c r="I455" s="22" t="s">
        <v>3</v>
      </c>
      <c r="J455" s="88" t="s">
        <v>796</v>
      </c>
    </row>
    <row r="456" spans="2:10">
      <c r="B456" s="22"/>
      <c r="C456" s="66"/>
      <c r="I456" s="22"/>
      <c r="J456" s="88"/>
    </row>
    <row r="457" spans="2:10">
      <c r="B457" s="14" t="s">
        <v>77</v>
      </c>
      <c r="C457" s="14">
        <f>IF(G457&lt;&gt;0, G457, IF($C$266=Daftar!$H$6,D457,IF($C$266=Daftar!$H$7,E457,F457)))</f>
        <v>8000</v>
      </c>
      <c r="D457" s="16">
        <v>8000</v>
      </c>
      <c r="E457" s="16">
        <v>8000</v>
      </c>
      <c r="F457" s="16">
        <v>8000</v>
      </c>
      <c r="G457" s="53">
        <f>Dasbor!C183</f>
        <v>0</v>
      </c>
      <c r="I457" s="22" t="s">
        <v>4</v>
      </c>
      <c r="J457" s="88" t="s">
        <v>797</v>
      </c>
    </row>
    <row r="458" spans="2:10">
      <c r="B458" s="22"/>
      <c r="C458" s="66"/>
      <c r="I458" s="22"/>
      <c r="J458" s="88"/>
    </row>
    <row r="459" spans="2:10" ht="15">
      <c r="B459" s="43" t="s">
        <v>278</v>
      </c>
      <c r="C459" s="6" t="s">
        <v>167</v>
      </c>
      <c r="D459" s="6" t="s">
        <v>591</v>
      </c>
      <c r="I459" s="22"/>
      <c r="J459" s="88"/>
    </row>
    <row r="460" spans="2:10">
      <c r="B460" s="45" t="s">
        <v>253</v>
      </c>
      <c r="C460" s="29">
        <f>D460</f>
        <v>15</v>
      </c>
      <c r="D460" s="16">
        <f>IF(C268  = Daftar!B6, 'Masukan - kopi'!D65, C184)</f>
        <v>15</v>
      </c>
      <c r="I460" s="4" t="s">
        <v>158</v>
      </c>
      <c r="J460" s="52" t="s">
        <v>809</v>
      </c>
    </row>
    <row r="461" spans="2:10">
      <c r="B461" s="45" t="s">
        <v>254</v>
      </c>
      <c r="C461" s="14">
        <f>D461</f>
        <v>15</v>
      </c>
      <c r="D461" s="16">
        <f>C185</f>
        <v>15</v>
      </c>
      <c r="I461" s="4" t="s">
        <v>158</v>
      </c>
      <c r="J461" s="52" t="s">
        <v>809</v>
      </c>
    </row>
    <row r="462" spans="2:10" ht="28.5">
      <c r="B462" s="45" t="s">
        <v>256</v>
      </c>
      <c r="C462" s="29">
        <f>D462</f>
        <v>15</v>
      </c>
      <c r="D462" s="32">
        <f>C186</f>
        <v>15</v>
      </c>
      <c r="I462" s="4" t="s">
        <v>158</v>
      </c>
      <c r="J462" s="52" t="s">
        <v>809</v>
      </c>
    </row>
    <row r="463" spans="2:10" ht="28.5">
      <c r="B463" s="45" t="s">
        <v>255</v>
      </c>
      <c r="C463" s="14">
        <f>D463</f>
        <v>5</v>
      </c>
      <c r="D463" s="16">
        <v>5</v>
      </c>
      <c r="I463" s="4" t="s">
        <v>158</v>
      </c>
      <c r="J463" s="52" t="s">
        <v>809</v>
      </c>
    </row>
    <row r="464" spans="2:10">
      <c r="B464" s="45" t="s">
        <v>840</v>
      </c>
      <c r="C464" s="14">
        <f>D464</f>
        <v>15</v>
      </c>
      <c r="D464" s="32">
        <f>C188</f>
        <v>15</v>
      </c>
      <c r="J464" s="52"/>
    </row>
    <row r="465" spans="2:10">
      <c r="B465" s="22"/>
      <c r="C465" s="66"/>
      <c r="I465" s="22"/>
      <c r="J465" s="88"/>
    </row>
    <row r="466" spans="2:10" ht="15">
      <c r="B466" s="43" t="s">
        <v>277</v>
      </c>
      <c r="C466" s="6" t="s">
        <v>167</v>
      </c>
      <c r="D466" s="6" t="s">
        <v>353</v>
      </c>
      <c r="E466" s="6" t="s">
        <v>354</v>
      </c>
      <c r="F466" s="6" t="s">
        <v>355</v>
      </c>
      <c r="I466" s="22"/>
      <c r="J466" s="88"/>
    </row>
    <row r="467" spans="2:10">
      <c r="B467" s="45" t="s">
        <v>253</v>
      </c>
      <c r="C467" s="14">
        <f>IF($C$266=Daftar!$H$6,D467,IF($C$266=Daftar!$H$7,E467,F467))</f>
        <v>1</v>
      </c>
      <c r="D467" s="16">
        <v>1</v>
      </c>
      <c r="E467" s="16">
        <v>1</v>
      </c>
      <c r="F467" s="16">
        <v>1</v>
      </c>
      <c r="I467" s="4" t="s">
        <v>158</v>
      </c>
      <c r="J467" s="52" t="s">
        <v>799</v>
      </c>
    </row>
    <row r="468" spans="2:10">
      <c r="B468" s="45" t="s">
        <v>254</v>
      </c>
      <c r="C468" s="14">
        <f>IF($C$266=Daftar!$H$6,D468,IF($C$266=Daftar!$H$7,E468,F468))</f>
        <v>1</v>
      </c>
      <c r="D468" s="16">
        <v>1</v>
      </c>
      <c r="E468" s="16">
        <v>1</v>
      </c>
      <c r="F468" s="16">
        <v>1</v>
      </c>
      <c r="I468" s="4" t="s">
        <v>158</v>
      </c>
      <c r="J468" s="52" t="s">
        <v>799</v>
      </c>
    </row>
    <row r="469" spans="2:10" ht="28.5">
      <c r="B469" s="45" t="s">
        <v>256</v>
      </c>
      <c r="C469" s="29">
        <f>IF($C$266=Daftar!$H$6,D469,IF($C$266=Daftar!$H$7,E469,F469))</f>
        <v>1</v>
      </c>
      <c r="D469" s="16">
        <v>1</v>
      </c>
      <c r="E469" s="16">
        <v>1</v>
      </c>
      <c r="F469" s="16">
        <v>1</v>
      </c>
      <c r="I469" s="4" t="s">
        <v>158</v>
      </c>
      <c r="J469" s="52" t="s">
        <v>799</v>
      </c>
    </row>
    <row r="470" spans="2:10" ht="28.5">
      <c r="B470" s="45" t="s">
        <v>255</v>
      </c>
      <c r="C470" s="14">
        <f>IF($C$266=Daftar!$H$6,D470,IF($C$266=Daftar!$H$7,E470,F470))</f>
        <v>1</v>
      </c>
      <c r="D470" s="16">
        <v>1</v>
      </c>
      <c r="E470" s="16">
        <v>1</v>
      </c>
      <c r="F470" s="16">
        <v>1</v>
      </c>
      <c r="I470" s="4" t="s">
        <v>158</v>
      </c>
      <c r="J470" s="52" t="s">
        <v>799</v>
      </c>
    </row>
    <row r="471" spans="2:10">
      <c r="B471" s="45" t="s">
        <v>840</v>
      </c>
      <c r="C471" s="14">
        <f>IF($C$266=Daftar!$H$6,D471,IF($C$266=Daftar!$H$7,E471,F471))</f>
        <v>1</v>
      </c>
      <c r="D471" s="16">
        <v>1</v>
      </c>
      <c r="E471" s="16">
        <v>1</v>
      </c>
      <c r="F471" s="16">
        <v>1</v>
      </c>
      <c r="I471" s="4" t="s">
        <v>158</v>
      </c>
      <c r="J471" s="52" t="s">
        <v>799</v>
      </c>
    </row>
    <row r="472" spans="2:10">
      <c r="B472" s="22"/>
      <c r="C472" s="66"/>
      <c r="I472" s="22"/>
      <c r="J472" s="88"/>
    </row>
    <row r="473" spans="2:10" ht="15">
      <c r="B473" s="6" t="s">
        <v>396</v>
      </c>
      <c r="C473" s="6" t="s">
        <v>167</v>
      </c>
      <c r="D473" s="6" t="s">
        <v>353</v>
      </c>
      <c r="E473" s="6" t="s">
        <v>354</v>
      </c>
      <c r="F473" s="6" t="s">
        <v>355</v>
      </c>
      <c r="G473" s="6" t="s">
        <v>422</v>
      </c>
      <c r="H473" s="22"/>
      <c r="J473" s="88"/>
    </row>
    <row r="474" spans="2:10" ht="28.5">
      <c r="B474" s="207" t="s">
        <v>801</v>
      </c>
      <c r="C474" s="14">
        <f>IF($C$266=Daftar!$H$6,D474,IF($C$266=Daftar!$H$7,E474,F474))</f>
        <v>5</v>
      </c>
      <c r="D474" s="16">
        <v>5</v>
      </c>
      <c r="E474" s="16">
        <v>5</v>
      </c>
      <c r="F474" s="16">
        <v>5</v>
      </c>
      <c r="I474" s="22" t="s">
        <v>259</v>
      </c>
      <c r="J474" s="88" t="s">
        <v>32</v>
      </c>
    </row>
    <row r="475" spans="2:10" ht="35.25" customHeight="1">
      <c r="B475" s="207" t="s">
        <v>802</v>
      </c>
      <c r="C475" s="14">
        <f>IF(G475&lt;&gt;0, G475,IF($C$266=Daftar!$H$6,D475,IF($C$266=Daftar!$H$7,E475,F475)))</f>
        <v>2000</v>
      </c>
      <c r="D475" s="16">
        <v>2000</v>
      </c>
      <c r="E475" s="16">
        <v>2000</v>
      </c>
      <c r="F475" s="16">
        <v>2000</v>
      </c>
      <c r="G475" s="16">
        <f>Dasbor!C186</f>
        <v>0</v>
      </c>
      <c r="I475" s="22" t="s">
        <v>10</v>
      </c>
      <c r="J475" s="88" t="s">
        <v>810</v>
      </c>
    </row>
    <row r="476" spans="2:10" ht="35.25" customHeight="1">
      <c r="B476" s="207" t="s">
        <v>257</v>
      </c>
      <c r="C476" s="14">
        <f>IF($C$266=Daftar!$H$6,D476,IF($C$266=Daftar!$H$7,E476,F476))</f>
        <v>4.9820000000000002</v>
      </c>
      <c r="D476" s="16">
        <v>4.9820000000000002</v>
      </c>
      <c r="E476" s="16">
        <v>4.9820000000000002</v>
      </c>
      <c r="F476" s="16">
        <v>4.9820000000000002</v>
      </c>
      <c r="I476" s="22" t="s">
        <v>291</v>
      </c>
      <c r="J476" s="88" t="s">
        <v>32</v>
      </c>
    </row>
    <row r="477" spans="2:10">
      <c r="I477" s="22"/>
      <c r="J477" s="88"/>
    </row>
    <row r="478" spans="2:10" ht="15">
      <c r="B478" s="6" t="s">
        <v>416</v>
      </c>
      <c r="C478" s="6" t="s">
        <v>167</v>
      </c>
      <c r="D478" s="6" t="s">
        <v>353</v>
      </c>
      <c r="E478" s="6" t="s">
        <v>354</v>
      </c>
      <c r="F478" s="6" t="s">
        <v>355</v>
      </c>
      <c r="I478" s="22"/>
      <c r="J478" s="88"/>
    </row>
    <row r="479" spans="2:10" ht="15">
      <c r="B479" s="14" t="s">
        <v>417</v>
      </c>
      <c r="C479" s="29">
        <f>(C281*Dasbor!C63)+'Masukan - agroforestri'!C286</f>
        <v>0</v>
      </c>
      <c r="D479" s="6"/>
      <c r="E479" s="6"/>
      <c r="F479" s="6"/>
      <c r="I479" s="22" t="s">
        <v>5</v>
      </c>
      <c r="J479" s="88" t="s">
        <v>797</v>
      </c>
    </row>
    <row r="480" spans="2:10" ht="27.75" customHeight="1">
      <c r="B480" s="45" t="s">
        <v>258</v>
      </c>
      <c r="C480" s="14">
        <f>IF($C$266=Daftar!$H$6,D480,IF($C$266=Daftar!$H$7,E480,F480))</f>
        <v>28750</v>
      </c>
      <c r="D480" s="16">
        <v>28750</v>
      </c>
      <c r="E480" s="16">
        <v>28750</v>
      </c>
      <c r="F480" s="16">
        <v>28750</v>
      </c>
      <c r="I480" s="22" t="s">
        <v>275</v>
      </c>
      <c r="J480" s="88" t="s">
        <v>803</v>
      </c>
    </row>
    <row r="481" spans="2:10">
      <c r="I481" s="22"/>
      <c r="J481" s="88"/>
    </row>
    <row r="482" spans="2:10" ht="15">
      <c r="B482" s="43" t="s">
        <v>405</v>
      </c>
      <c r="C482" s="6" t="s">
        <v>167</v>
      </c>
      <c r="D482" s="6" t="s">
        <v>353</v>
      </c>
      <c r="E482" s="6" t="s">
        <v>354</v>
      </c>
      <c r="F482" s="6" t="s">
        <v>355</v>
      </c>
      <c r="G482" s="6"/>
      <c r="J482" s="88"/>
    </row>
    <row r="483" spans="2:10">
      <c r="B483" s="207" t="s">
        <v>590</v>
      </c>
      <c r="C483" s="29">
        <f>IF(G483&lt;&gt;0, G483, IF($C$266=Daftar!$H$6,D483,IF($C$266=Daftar!$H$7,E483,F483)))</f>
        <v>875000</v>
      </c>
      <c r="D483" s="16">
        <v>875000</v>
      </c>
      <c r="E483" s="16">
        <v>875000</v>
      </c>
      <c r="F483" s="16">
        <v>875000</v>
      </c>
      <c r="I483" s="22" t="s">
        <v>31</v>
      </c>
      <c r="J483" s="52" t="s">
        <v>804</v>
      </c>
    </row>
    <row r="484" spans="2:10">
      <c r="B484" s="22"/>
      <c r="C484" s="22"/>
      <c r="H484" s="22"/>
    </row>
    <row r="485" spans="2:10" ht="15">
      <c r="B485" s="6" t="s">
        <v>99</v>
      </c>
      <c r="C485" s="6" t="s">
        <v>167</v>
      </c>
      <c r="D485" s="6" t="s">
        <v>353</v>
      </c>
      <c r="E485" s="6" t="s">
        <v>354</v>
      </c>
      <c r="F485" s="6" t="s">
        <v>355</v>
      </c>
      <c r="I485" s="22"/>
      <c r="J485" s="22"/>
    </row>
    <row r="486" spans="2:10" ht="28.5">
      <c r="B486" s="45" t="s">
        <v>214</v>
      </c>
      <c r="C486" s="21">
        <f>IF($C$266=Daftar!$H$6,D486,IF($C$266=Daftar!$H$7,E486,F486))</f>
        <v>46000000</v>
      </c>
      <c r="D486" s="49">
        <v>46000000</v>
      </c>
      <c r="E486" s="49">
        <v>36000000</v>
      </c>
      <c r="F486" s="49">
        <v>22000000</v>
      </c>
      <c r="I486" s="22" t="s">
        <v>1</v>
      </c>
      <c r="J486" s="4" t="s">
        <v>212</v>
      </c>
    </row>
    <row r="487" spans="2:10" ht="28.5">
      <c r="B487" s="45" t="s">
        <v>215</v>
      </c>
      <c r="C487" s="21">
        <f>IF($C$266=Daftar!$H$6,D487,IF($C$266=Daftar!$H$7,E487,F487))</f>
        <v>21000000</v>
      </c>
      <c r="D487" s="49">
        <v>21000000</v>
      </c>
      <c r="E487" s="49">
        <v>18000000</v>
      </c>
      <c r="F487" s="49">
        <v>9000000</v>
      </c>
      <c r="I487" s="22" t="s">
        <v>1</v>
      </c>
      <c r="J487" s="4" t="s">
        <v>213</v>
      </c>
    </row>
    <row r="488" spans="2:10">
      <c r="B488" s="45" t="s">
        <v>167</v>
      </c>
      <c r="C488" s="21">
        <f>SUM(C486:C487)</f>
        <v>67000000</v>
      </c>
      <c r="I488" s="22"/>
      <c r="J488" s="22"/>
    </row>
    <row r="489" spans="2:10">
      <c r="B489" s="22"/>
      <c r="C489" s="77"/>
      <c r="I489" s="22"/>
      <c r="J489" s="22"/>
    </row>
    <row r="490" spans="2:10" ht="15">
      <c r="B490" s="6" t="s">
        <v>832</v>
      </c>
      <c r="C490" s="6" t="s">
        <v>167</v>
      </c>
      <c r="D490" s="6" t="s">
        <v>353</v>
      </c>
      <c r="E490" s="6" t="s">
        <v>354</v>
      </c>
      <c r="F490" s="6" t="s">
        <v>355</v>
      </c>
      <c r="I490" s="22"/>
      <c r="J490" s="52"/>
    </row>
    <row r="491" spans="2:10">
      <c r="B491" s="45" t="s">
        <v>859</v>
      </c>
      <c r="C491" s="21">
        <f>IF($C$11=Daftar!$H$6,$D491,IF($C$11=Daftar!$H$7,$E491,$F491))</f>
        <v>6</v>
      </c>
      <c r="D491" s="49">
        <v>6</v>
      </c>
      <c r="E491" s="49">
        <v>6</v>
      </c>
      <c r="F491" s="49">
        <v>6</v>
      </c>
      <c r="I491" s="22" t="s">
        <v>860</v>
      </c>
      <c r="J491" s="88" t="s">
        <v>861</v>
      </c>
    </row>
    <row r="492" spans="2:10">
      <c r="B492" s="14" t="s">
        <v>858</v>
      </c>
      <c r="C492" s="21">
        <f>IF($C$11=Daftar!$H$6,$D492,IF($C$11=Daftar!$H$7,$E492,$F492))</f>
        <v>5000</v>
      </c>
      <c r="D492" s="49">
        <v>5000</v>
      </c>
      <c r="E492" s="49">
        <v>5000</v>
      </c>
      <c r="F492" s="49">
        <v>5000</v>
      </c>
      <c r="G492" s="74">
        <f>Dasbor!C189</f>
        <v>0</v>
      </c>
      <c r="I492" s="22" t="s">
        <v>1</v>
      </c>
      <c r="J492" s="88" t="s">
        <v>65</v>
      </c>
    </row>
    <row r="493" spans="2:10">
      <c r="B493" s="14" t="s">
        <v>858</v>
      </c>
      <c r="C493" s="21">
        <f>IF(G492&lt;&gt;0, G492, C492)</f>
        <v>5000</v>
      </c>
      <c r="I493" s="22" t="s">
        <v>1</v>
      </c>
      <c r="J493" s="88" t="s">
        <v>65</v>
      </c>
    </row>
    <row r="494" spans="2:10">
      <c r="B494" s="22"/>
      <c r="C494" s="77"/>
      <c r="I494" s="22"/>
      <c r="J494" s="22"/>
    </row>
    <row r="495" spans="2:10" s="3" customFormat="1" ht="18">
      <c r="B495" s="5" t="s">
        <v>806</v>
      </c>
    </row>
    <row r="496" spans="2:10">
      <c r="B496" s="88"/>
    </row>
    <row r="497" spans="2:63" ht="16.5" customHeight="1">
      <c r="B497" s="88" t="s">
        <v>805</v>
      </c>
    </row>
    <row r="498" spans="2:63" ht="15">
      <c r="B498" s="6"/>
      <c r="C498" s="6"/>
      <c r="D498" s="1" t="s">
        <v>0</v>
      </c>
    </row>
    <row r="499" spans="2:63" ht="15">
      <c r="C499" s="4" t="s">
        <v>62</v>
      </c>
      <c r="D499" s="6">
        <v>1</v>
      </c>
      <c r="E499" s="34">
        <v>2</v>
      </c>
      <c r="F499" s="6">
        <v>3</v>
      </c>
      <c r="G499" s="6">
        <v>4</v>
      </c>
      <c r="H499" s="6">
        <v>5</v>
      </c>
      <c r="I499" s="6">
        <v>6</v>
      </c>
      <c r="J499" s="6">
        <v>7</v>
      </c>
      <c r="K499" s="6">
        <v>8</v>
      </c>
      <c r="L499" s="6">
        <v>9</v>
      </c>
      <c r="M499" s="6">
        <v>10</v>
      </c>
      <c r="N499" s="6">
        <v>11</v>
      </c>
      <c r="O499" s="6">
        <v>12</v>
      </c>
      <c r="P499" s="6">
        <v>13</v>
      </c>
      <c r="Q499" s="6">
        <v>14</v>
      </c>
      <c r="R499" s="6">
        <v>15</v>
      </c>
      <c r="S499" s="6">
        <v>16</v>
      </c>
      <c r="T499" s="6">
        <v>17</v>
      </c>
      <c r="U499" s="6">
        <v>18</v>
      </c>
      <c r="V499" s="6">
        <v>19</v>
      </c>
      <c r="W499" s="6">
        <v>20</v>
      </c>
      <c r="X499" s="6">
        <v>21</v>
      </c>
      <c r="Y499" s="6">
        <v>22</v>
      </c>
      <c r="Z499" s="6">
        <v>23</v>
      </c>
      <c r="AA499" s="6">
        <v>24</v>
      </c>
      <c r="AB499" s="6">
        <v>25</v>
      </c>
      <c r="AC499" s="6">
        <v>26</v>
      </c>
      <c r="AD499" s="6">
        <v>27</v>
      </c>
      <c r="AE499" s="6">
        <v>28</v>
      </c>
      <c r="AF499" s="6">
        <v>29</v>
      </c>
      <c r="AG499" s="6">
        <v>30</v>
      </c>
      <c r="AH499" s="6">
        <v>31</v>
      </c>
      <c r="AI499" s="6">
        <v>32</v>
      </c>
      <c r="AJ499" s="6">
        <v>33</v>
      </c>
      <c r="AK499" s="6">
        <v>34</v>
      </c>
      <c r="AL499" s="6">
        <v>35</v>
      </c>
      <c r="AM499" s="6">
        <v>36</v>
      </c>
      <c r="AN499" s="6">
        <v>37</v>
      </c>
      <c r="AO499" s="6">
        <v>38</v>
      </c>
      <c r="AP499" s="6">
        <v>39</v>
      </c>
      <c r="AQ499" s="6">
        <v>40</v>
      </c>
      <c r="AR499" s="6">
        <v>41</v>
      </c>
      <c r="AS499" s="6">
        <v>42</v>
      </c>
      <c r="AT499" s="6">
        <v>43</v>
      </c>
      <c r="AU499" s="6">
        <v>44</v>
      </c>
      <c r="AV499" s="6">
        <v>45</v>
      </c>
      <c r="AW499" s="6">
        <v>46</v>
      </c>
      <c r="AX499" s="6">
        <v>47</v>
      </c>
      <c r="AY499" s="6">
        <v>48</v>
      </c>
      <c r="AZ499" s="6">
        <v>49</v>
      </c>
      <c r="BA499" s="6">
        <v>50</v>
      </c>
      <c r="BB499" s="6">
        <v>51</v>
      </c>
      <c r="BC499" s="6">
        <v>52</v>
      </c>
      <c r="BD499" s="6">
        <v>53</v>
      </c>
      <c r="BE499" s="6">
        <v>54</v>
      </c>
      <c r="BF499" s="6">
        <v>55</v>
      </c>
      <c r="BG499" s="6">
        <v>56</v>
      </c>
      <c r="BH499" s="6">
        <v>57</v>
      </c>
    </row>
    <row r="500" spans="2:63">
      <c r="B500" s="14" t="s">
        <v>260</v>
      </c>
      <c r="C500" s="14" t="s">
        <v>137</v>
      </c>
      <c r="D500" s="55">
        <v>0.9</v>
      </c>
      <c r="E500" s="55">
        <v>1</v>
      </c>
      <c r="F500" s="55">
        <v>1</v>
      </c>
      <c r="G500" s="55">
        <v>1</v>
      </c>
      <c r="H500" s="55">
        <v>1</v>
      </c>
      <c r="I500" s="55">
        <v>1</v>
      </c>
      <c r="J500" s="55">
        <v>1</v>
      </c>
      <c r="K500" s="55">
        <v>1</v>
      </c>
      <c r="L500" s="55">
        <v>1</v>
      </c>
      <c r="M500" s="55">
        <v>1</v>
      </c>
      <c r="N500" s="55">
        <v>1</v>
      </c>
      <c r="O500" s="55">
        <v>1</v>
      </c>
      <c r="P500" s="55">
        <v>1</v>
      </c>
      <c r="Q500" s="55">
        <v>1</v>
      </c>
      <c r="R500" s="55">
        <v>1</v>
      </c>
      <c r="S500" s="55">
        <v>1</v>
      </c>
      <c r="T500" s="55">
        <v>1</v>
      </c>
      <c r="U500" s="55">
        <v>1</v>
      </c>
      <c r="V500" s="55">
        <v>1</v>
      </c>
      <c r="W500" s="55">
        <v>1</v>
      </c>
      <c r="X500" s="55">
        <v>1</v>
      </c>
      <c r="Y500" s="55">
        <v>1</v>
      </c>
      <c r="Z500" s="55">
        <v>1</v>
      </c>
      <c r="AA500" s="55">
        <v>1</v>
      </c>
      <c r="AB500" s="55">
        <v>1</v>
      </c>
      <c r="AC500" s="55">
        <v>1</v>
      </c>
      <c r="AD500" s="55">
        <v>1</v>
      </c>
      <c r="AE500" s="55">
        <v>1</v>
      </c>
      <c r="AF500" s="55">
        <v>1</v>
      </c>
      <c r="AG500" s="55">
        <v>1</v>
      </c>
      <c r="AH500" s="55">
        <v>1</v>
      </c>
      <c r="AI500" s="55">
        <v>1</v>
      </c>
      <c r="AJ500" s="55">
        <v>1</v>
      </c>
      <c r="AK500" s="55">
        <v>1</v>
      </c>
      <c r="AL500" s="55">
        <v>1</v>
      </c>
      <c r="AM500" s="55">
        <v>1</v>
      </c>
      <c r="AN500" s="55">
        <v>1</v>
      </c>
      <c r="AO500" s="55">
        <v>1</v>
      </c>
      <c r="AP500" s="55">
        <v>1</v>
      </c>
      <c r="AQ500" s="55">
        <v>1</v>
      </c>
      <c r="AR500" s="55">
        <v>1</v>
      </c>
      <c r="AS500" s="55">
        <v>1</v>
      </c>
    </row>
    <row r="501" spans="2:63" s="24" customFormat="1">
      <c r="D501" s="24">
        <v>1</v>
      </c>
      <c r="E501" s="24">
        <v>2</v>
      </c>
      <c r="F501" s="24">
        <v>3</v>
      </c>
      <c r="G501" s="24">
        <v>4</v>
      </c>
      <c r="H501" s="24">
        <v>5</v>
      </c>
      <c r="I501" s="24">
        <v>6</v>
      </c>
      <c r="J501" s="24">
        <v>7</v>
      </c>
      <c r="K501" s="24">
        <v>8</v>
      </c>
      <c r="L501" s="24">
        <v>9</v>
      </c>
      <c r="M501" s="24">
        <v>10</v>
      </c>
      <c r="N501" s="24">
        <v>11</v>
      </c>
      <c r="O501" s="24">
        <v>12</v>
      </c>
      <c r="P501" s="24">
        <v>13</v>
      </c>
      <c r="Q501" s="24">
        <v>14</v>
      </c>
      <c r="R501" s="24">
        <v>15</v>
      </c>
      <c r="S501" s="24">
        <v>16</v>
      </c>
      <c r="T501" s="24">
        <v>17</v>
      </c>
      <c r="U501" s="24">
        <v>18</v>
      </c>
      <c r="V501" s="24">
        <v>19</v>
      </c>
      <c r="W501" s="24">
        <v>20</v>
      </c>
      <c r="X501" s="24">
        <v>21</v>
      </c>
      <c r="Y501" s="24">
        <v>22</v>
      </c>
      <c r="Z501" s="24">
        <v>23</v>
      </c>
      <c r="AA501" s="24">
        <v>24</v>
      </c>
      <c r="AB501" s="24">
        <v>25</v>
      </c>
      <c r="AC501" s="24">
        <v>26</v>
      </c>
      <c r="AD501" s="24">
        <v>27</v>
      </c>
      <c r="AE501" s="24">
        <v>28</v>
      </c>
      <c r="AF501" s="24">
        <v>29</v>
      </c>
      <c r="AG501" s="24">
        <v>30</v>
      </c>
      <c r="AH501" s="24">
        <v>31</v>
      </c>
      <c r="AI501" s="24">
        <v>32</v>
      </c>
      <c r="AJ501" s="24">
        <v>33</v>
      </c>
      <c r="AK501" s="24">
        <v>34</v>
      </c>
      <c r="AL501" s="24">
        <v>35</v>
      </c>
      <c r="AM501" s="24">
        <v>36</v>
      </c>
      <c r="AN501" s="24">
        <v>37</v>
      </c>
      <c r="AO501" s="24">
        <v>38</v>
      </c>
      <c r="AP501" s="24">
        <v>39</v>
      </c>
      <c r="AQ501" s="24">
        <v>40</v>
      </c>
      <c r="AR501" s="24">
        <v>41</v>
      </c>
      <c r="AS501" s="24">
        <v>42</v>
      </c>
      <c r="AT501" s="24">
        <v>43</v>
      </c>
      <c r="AU501" s="24">
        <v>44</v>
      </c>
      <c r="AV501" s="24">
        <v>45</v>
      </c>
      <c r="AW501" s="24">
        <v>46</v>
      </c>
      <c r="AX501" s="24">
        <v>47</v>
      </c>
      <c r="AY501" s="24">
        <v>48</v>
      </c>
      <c r="AZ501" s="24">
        <v>49</v>
      </c>
      <c r="BA501" s="24">
        <v>50</v>
      </c>
      <c r="BB501" s="24">
        <v>51</v>
      </c>
      <c r="BC501" s="24">
        <v>52</v>
      </c>
      <c r="BD501" s="24">
        <v>53</v>
      </c>
      <c r="BE501" s="24">
        <v>54</v>
      </c>
      <c r="BF501" s="24">
        <v>55</v>
      </c>
      <c r="BG501" s="24">
        <v>56</v>
      </c>
      <c r="BH501" s="24">
        <v>57</v>
      </c>
    </row>
    <row r="502" spans="2:63" s="28" customFormat="1" ht="28.5">
      <c r="B502" s="45" t="s">
        <v>266</v>
      </c>
      <c r="C502" s="70" t="s">
        <v>137</v>
      </c>
      <c r="D502" s="55">
        <v>0</v>
      </c>
      <c r="E502" s="55">
        <v>0</v>
      </c>
      <c r="F502" s="55">
        <v>0.39274205011590069</v>
      </c>
      <c r="G502" s="55">
        <v>0.43611761796476484</v>
      </c>
      <c r="H502" s="55">
        <v>0.47949318581362915</v>
      </c>
      <c r="I502" s="55">
        <v>0.5228687536624933</v>
      </c>
      <c r="J502" s="55">
        <v>0.56624432151135751</v>
      </c>
      <c r="K502" s="55">
        <v>0.60961988936022182</v>
      </c>
      <c r="L502" s="55">
        <v>0.65299545720908614</v>
      </c>
      <c r="M502" s="55">
        <v>0.69637102505795023</v>
      </c>
      <c r="N502" s="55">
        <v>0.73974659290681455</v>
      </c>
      <c r="O502" s="55">
        <v>0.78312216075567864</v>
      </c>
      <c r="P502" s="55">
        <v>0.82649772860454296</v>
      </c>
      <c r="Q502" s="55">
        <v>0.86987329645340727</v>
      </c>
      <c r="R502" s="55">
        <v>0.91324886430227159</v>
      </c>
      <c r="S502" s="55">
        <v>0.95662443215113568</v>
      </c>
      <c r="T502" s="55">
        <v>1</v>
      </c>
      <c r="U502" s="55">
        <v>0.97307692307692306</v>
      </c>
      <c r="V502" s="55">
        <v>0.94615384615384612</v>
      </c>
      <c r="W502" s="55">
        <v>0.91923076923076918</v>
      </c>
      <c r="X502" s="55">
        <v>0.89230769230769225</v>
      </c>
      <c r="Y502" s="55">
        <v>0.86538461538461531</v>
      </c>
      <c r="Z502" s="55">
        <v>0.83846153846153837</v>
      </c>
      <c r="AA502" s="55">
        <v>0.81153846153846143</v>
      </c>
      <c r="AB502" s="55">
        <v>0.78461538461538449</v>
      </c>
      <c r="AC502" s="55">
        <v>0.75769230769230755</v>
      </c>
      <c r="AD502" s="55">
        <v>0.73076923076923062</v>
      </c>
      <c r="AE502" s="55">
        <v>0.70384615384615368</v>
      </c>
      <c r="AF502" s="55">
        <v>0.67692307692307674</v>
      </c>
      <c r="AG502" s="55">
        <v>0.65</v>
      </c>
      <c r="AH502" s="55">
        <v>0.62538461538461543</v>
      </c>
      <c r="AI502" s="55">
        <v>0.60076923076923083</v>
      </c>
      <c r="AJ502" s="55">
        <v>0.57615384615384624</v>
      </c>
      <c r="AK502" s="55">
        <v>0.55153846153846164</v>
      </c>
      <c r="AL502" s="55">
        <v>0.52692307692307705</v>
      </c>
      <c r="AM502" s="55">
        <v>0.50230769230769245</v>
      </c>
      <c r="AN502" s="55">
        <v>0.47769230769230786</v>
      </c>
      <c r="AO502" s="55">
        <v>0.45307692307692327</v>
      </c>
      <c r="AP502" s="55">
        <v>0.42846153846153867</v>
      </c>
      <c r="AQ502" s="55">
        <v>0.40384615384615408</v>
      </c>
      <c r="AR502" s="55">
        <v>0.37923076923076948</v>
      </c>
      <c r="AS502" s="55">
        <v>0.35461538461538489</v>
      </c>
    </row>
    <row r="503" spans="2:63" s="28" customFormat="1" ht="28.5">
      <c r="B503" s="45" t="s">
        <v>370</v>
      </c>
      <c r="C503" s="70" t="s">
        <v>137</v>
      </c>
      <c r="D503" s="71">
        <v>1</v>
      </c>
      <c r="E503" s="71">
        <v>1</v>
      </c>
      <c r="F503" s="71">
        <v>1</v>
      </c>
      <c r="G503" s="71">
        <v>1</v>
      </c>
      <c r="H503" s="71">
        <v>1</v>
      </c>
      <c r="I503" s="71">
        <v>1</v>
      </c>
      <c r="J503" s="71">
        <v>1</v>
      </c>
      <c r="K503" s="71">
        <v>1</v>
      </c>
      <c r="L503" s="71">
        <v>1</v>
      </c>
      <c r="M503" s="71">
        <v>1</v>
      </c>
      <c r="N503" s="71">
        <v>1</v>
      </c>
      <c r="O503" s="71">
        <v>1</v>
      </c>
      <c r="P503" s="71">
        <v>1</v>
      </c>
      <c r="Q503" s="71">
        <v>1</v>
      </c>
      <c r="R503" s="71">
        <v>1</v>
      </c>
      <c r="S503" s="71">
        <v>1</v>
      </c>
      <c r="T503" s="71">
        <v>1</v>
      </c>
      <c r="U503" s="71">
        <v>1</v>
      </c>
      <c r="V503" s="71">
        <v>1</v>
      </c>
      <c r="W503" s="71">
        <v>1</v>
      </c>
      <c r="X503" s="71">
        <v>1</v>
      </c>
      <c r="Y503" s="71">
        <v>1</v>
      </c>
      <c r="Z503" s="71">
        <v>1</v>
      </c>
      <c r="AA503" s="71">
        <v>1</v>
      </c>
      <c r="AB503" s="71">
        <v>1</v>
      </c>
      <c r="AC503" s="71">
        <v>1</v>
      </c>
      <c r="AD503" s="71">
        <v>1</v>
      </c>
      <c r="AE503" s="71">
        <v>1</v>
      </c>
      <c r="AF503" s="71">
        <v>1</v>
      </c>
      <c r="AG503" s="71">
        <v>1</v>
      </c>
      <c r="AH503" s="71">
        <v>1</v>
      </c>
      <c r="AI503" s="71">
        <v>1</v>
      </c>
      <c r="AJ503" s="71">
        <v>1</v>
      </c>
      <c r="AK503" s="71">
        <v>1</v>
      </c>
      <c r="AL503" s="71">
        <v>1</v>
      </c>
      <c r="AM503" s="71">
        <v>1</v>
      </c>
      <c r="AN503" s="71">
        <v>1</v>
      </c>
      <c r="AO503" s="71">
        <v>1</v>
      </c>
      <c r="AP503" s="71">
        <v>1</v>
      </c>
      <c r="AQ503" s="71">
        <v>1</v>
      </c>
      <c r="AR503" s="71">
        <v>1</v>
      </c>
      <c r="AS503" s="71">
        <v>1</v>
      </c>
    </row>
    <row r="504" spans="2:63" s="28" customFormat="1" ht="28.5">
      <c r="B504" s="45" t="s">
        <v>411</v>
      </c>
      <c r="C504" s="70" t="s">
        <v>137</v>
      </c>
      <c r="D504" s="71">
        <v>3.6560927277047694E-3</v>
      </c>
      <c r="E504" s="71">
        <v>4.638672572395564E-3</v>
      </c>
      <c r="F504" s="71">
        <v>6.2701447511118074E-3</v>
      </c>
      <c r="G504" s="71">
        <v>8.6390811209510338E-3</v>
      </c>
      <c r="H504" s="71">
        <v>2.4848674483028528E-2</v>
      </c>
      <c r="I504" s="71">
        <v>5.059689127489915E-2</v>
      </c>
      <c r="J504" s="71">
        <v>0.15291760333402979</v>
      </c>
      <c r="K504" s="71">
        <v>0.19800248851718524</v>
      </c>
      <c r="L504" s="71">
        <v>0.21288202647708812</v>
      </c>
      <c r="M504" s="71">
        <v>0.30850924760956483</v>
      </c>
      <c r="N504" s="71">
        <v>0.42226183258419536</v>
      </c>
      <c r="O504" s="71">
        <v>0.57098035089079469</v>
      </c>
      <c r="P504" s="71">
        <v>0.64389713887798317</v>
      </c>
      <c r="Q504" s="71">
        <v>0.69698415212461573</v>
      </c>
      <c r="R504" s="71">
        <v>0.80546996998013021</v>
      </c>
      <c r="S504" s="71">
        <v>0.83607226035184701</v>
      </c>
      <c r="T504" s="71">
        <v>0.89855851008925414</v>
      </c>
      <c r="U504" s="71">
        <v>0.86716924503462067</v>
      </c>
      <c r="V504" s="71">
        <v>1</v>
      </c>
      <c r="W504" s="71">
        <v>0.90685574737860397</v>
      </c>
      <c r="X504" s="71">
        <v>0.86716924503462067</v>
      </c>
      <c r="Y504" s="71">
        <v>1</v>
      </c>
      <c r="Z504" s="71">
        <v>0.90685574737860397</v>
      </c>
      <c r="AA504" s="71">
        <v>0.86716924503462067</v>
      </c>
      <c r="AB504" s="71">
        <v>1</v>
      </c>
      <c r="AC504" s="71">
        <v>0.90685574737860397</v>
      </c>
      <c r="AD504" s="71">
        <v>0.86716924503462067</v>
      </c>
      <c r="AE504" s="71">
        <v>1</v>
      </c>
      <c r="AF504" s="71">
        <v>0.90685574737860397</v>
      </c>
      <c r="AG504" s="71">
        <v>0.86716924503462067</v>
      </c>
      <c r="AH504" s="71">
        <v>0.69698415212461573</v>
      </c>
      <c r="AI504" s="71">
        <v>0.80546996998013021</v>
      </c>
      <c r="AJ504" s="71">
        <v>0.83607226035184701</v>
      </c>
      <c r="AK504" s="71">
        <v>0.69698415212461573</v>
      </c>
      <c r="AL504" s="71">
        <v>0.80546996998013021</v>
      </c>
      <c r="AM504" s="71">
        <v>0.83607226035184701</v>
      </c>
      <c r="AN504" s="71">
        <v>0.69698415212461573</v>
      </c>
      <c r="AO504" s="71">
        <v>0.80546996998013021</v>
      </c>
      <c r="AP504" s="71">
        <v>0.83607226035184701</v>
      </c>
      <c r="AQ504" s="71">
        <v>0.69698415212461573</v>
      </c>
      <c r="AR504" s="71">
        <v>0.90685574737860397</v>
      </c>
      <c r="AS504" s="71">
        <v>0.90685574737860397</v>
      </c>
    </row>
    <row r="505" spans="2:63" s="28" customFormat="1" ht="28.5">
      <c r="B505" s="45" t="s">
        <v>833</v>
      </c>
      <c r="C505" s="70" t="s">
        <v>137</v>
      </c>
      <c r="D505" s="71">
        <v>0</v>
      </c>
      <c r="E505" s="71">
        <v>0</v>
      </c>
      <c r="F505" s="71">
        <v>0</v>
      </c>
      <c r="G505" s="71">
        <v>0.5</v>
      </c>
      <c r="H505" s="71">
        <v>1</v>
      </c>
      <c r="I505" s="71">
        <v>1</v>
      </c>
      <c r="J505" s="71">
        <v>1</v>
      </c>
      <c r="K505" s="71">
        <v>1</v>
      </c>
      <c r="L505" s="71">
        <v>1</v>
      </c>
      <c r="M505" s="71">
        <v>1</v>
      </c>
      <c r="N505" s="71">
        <v>1</v>
      </c>
      <c r="O505" s="71">
        <v>1</v>
      </c>
      <c r="P505" s="71">
        <v>1</v>
      </c>
      <c r="Q505" s="71">
        <v>1</v>
      </c>
      <c r="R505" s="71">
        <v>1</v>
      </c>
      <c r="S505" s="71">
        <v>1</v>
      </c>
      <c r="T505" s="71">
        <v>1</v>
      </c>
      <c r="U505" s="71">
        <v>1</v>
      </c>
      <c r="V505" s="71">
        <v>1</v>
      </c>
      <c r="W505" s="71">
        <v>1</v>
      </c>
      <c r="X505" s="71">
        <v>1</v>
      </c>
      <c r="Y505" s="71">
        <v>1</v>
      </c>
      <c r="Z505" s="71">
        <v>1</v>
      </c>
      <c r="AA505" s="71">
        <v>1</v>
      </c>
      <c r="AB505" s="71">
        <v>1</v>
      </c>
      <c r="AC505" s="71">
        <v>1</v>
      </c>
      <c r="AD505" s="71">
        <v>1</v>
      </c>
      <c r="AE505" s="71">
        <v>1</v>
      </c>
      <c r="AF505" s="71">
        <v>1</v>
      </c>
      <c r="AG505" s="71">
        <v>1</v>
      </c>
      <c r="AH505" s="71">
        <v>1</v>
      </c>
      <c r="AI505" s="71">
        <v>1</v>
      </c>
      <c r="AJ505" s="71">
        <v>1</v>
      </c>
      <c r="AK505" s="71">
        <v>1</v>
      </c>
      <c r="AL505" s="71">
        <v>1</v>
      </c>
      <c r="AM505" s="71">
        <v>1</v>
      </c>
      <c r="AN505" s="71">
        <v>1</v>
      </c>
      <c r="AO505" s="71">
        <v>1</v>
      </c>
      <c r="AP505" s="71">
        <v>1</v>
      </c>
      <c r="AQ505" s="71">
        <v>1</v>
      </c>
      <c r="AR505" s="71">
        <v>1</v>
      </c>
      <c r="AS505" s="71">
        <v>1</v>
      </c>
    </row>
    <row r="506" spans="2:63"/>
    <row r="507" spans="2:63" s="28" customFormat="1" ht="15">
      <c r="B507" s="45" t="s">
        <v>267</v>
      </c>
      <c r="C507" s="70" t="s">
        <v>30</v>
      </c>
      <c r="D507" s="102">
        <v>1.27925604965592E-2</v>
      </c>
      <c r="E507" s="102">
        <v>4.0670842874574398E-2</v>
      </c>
      <c r="F507" s="102">
        <v>9.2503992994627193E-2</v>
      </c>
      <c r="G507" s="102">
        <v>0.17135784696647599</v>
      </c>
      <c r="H507" s="102">
        <v>0.26244581343050399</v>
      </c>
      <c r="I507" s="102">
        <v>0.37292884745170302</v>
      </c>
      <c r="J507" s="102">
        <v>0.481954326177231</v>
      </c>
      <c r="K507" s="102">
        <v>0.60330070587236295</v>
      </c>
      <c r="L507" s="102">
        <v>0.73627441230451096</v>
      </c>
      <c r="M507" s="102">
        <v>0.88035755249874903</v>
      </c>
      <c r="N507" s="102">
        <v>1.0351931830233601</v>
      </c>
      <c r="O507" s="102">
        <v>1.2005568269343401</v>
      </c>
      <c r="P507" s="102">
        <v>1.3763253233537101</v>
      </c>
      <c r="Q507" s="102">
        <v>1.49925776146807</v>
      </c>
      <c r="R507" s="102">
        <v>1.6267894769462701</v>
      </c>
      <c r="S507" s="102">
        <v>1.7589258956581899</v>
      </c>
      <c r="T507" s="102">
        <v>1.89567762805367</v>
      </c>
      <c r="U507" s="102">
        <v>2.0370588232418001</v>
      </c>
      <c r="V507" s="102">
        <v>2.18308586647353</v>
      </c>
      <c r="W507" s="102">
        <v>2.2578470588732</v>
      </c>
      <c r="X507" s="102">
        <v>2.33377636772896</v>
      </c>
      <c r="Y507" s="102">
        <v>2.4108760595613901</v>
      </c>
      <c r="Z507" s="102">
        <v>2.48914839241383</v>
      </c>
      <c r="AA507" s="102">
        <v>2.52872499909114</v>
      </c>
      <c r="AB507" s="102">
        <v>2.56859560201418</v>
      </c>
      <c r="AC507" s="102">
        <v>2.6087604752554898</v>
      </c>
      <c r="AD507" s="102">
        <v>2.6492198901489901</v>
      </c>
      <c r="AE507" s="102">
        <v>2.6899741150307501</v>
      </c>
      <c r="AF507" s="102">
        <v>2.73102341500518</v>
      </c>
      <c r="AG507" s="102">
        <v>2.7723680517353402</v>
      </c>
      <c r="AH507" s="102">
        <v>2.8140082832556699</v>
      </c>
      <c r="AI507" s="102">
        <v>2.8559443638059299</v>
      </c>
      <c r="AJ507" s="102">
        <v>2.8981765436848401</v>
      </c>
      <c r="AK507" s="102">
        <v>2.9407050691222301</v>
      </c>
      <c r="AL507" s="102">
        <v>2.9835301821685101</v>
      </c>
      <c r="AM507" s="102">
        <v>3.0266521206002102</v>
      </c>
      <c r="AN507" s="102">
        <v>3.0700711178405999</v>
      </c>
      <c r="AO507" s="102">
        <v>3.1137874028942698</v>
      </c>
      <c r="AP507" s="102">
        <v>3.1578012002947902</v>
      </c>
      <c r="AQ507" s="102">
        <v>3.2021127300644001</v>
      </c>
      <c r="AR507" s="102">
        <v>3.24672220768496</v>
      </c>
      <c r="AS507" s="102">
        <v>3.2916298440791998</v>
      </c>
      <c r="AT507" s="102">
        <v>3.33683584560168</v>
      </c>
      <c r="AU507" s="102">
        <v>3.3459128675590901</v>
      </c>
      <c r="AV507" s="102">
        <v>3.3550018338000398</v>
      </c>
      <c r="AW507" s="102">
        <v>3.36410274590961</v>
      </c>
      <c r="AX507" s="102">
        <v>3.3732156054656</v>
      </c>
      <c r="AY507" s="102">
        <v>3.3823404140385098</v>
      </c>
      <c r="AZ507" s="102">
        <v>3.3914771731915598</v>
      </c>
      <c r="BA507" s="102">
        <v>3.4006258844807098</v>
      </c>
      <c r="BB507" s="102">
        <v>3.4097865494546298</v>
      </c>
      <c r="BC507" s="102">
        <v>3.4189591696547601</v>
      </c>
      <c r="BD507" s="102">
        <v>3.4281437466152398</v>
      </c>
      <c r="BE507" s="102">
        <v>3.4373402818630199</v>
      </c>
      <c r="BF507" s="102">
        <v>3.4465487769177701</v>
      </c>
      <c r="BG507" s="102">
        <v>3.4557692332919498</v>
      </c>
      <c r="BH507" s="102">
        <v>3.4650016524907801</v>
      </c>
      <c r="BI507"/>
      <c r="BJ507">
        <v>3.4835023853473102</v>
      </c>
      <c r="BK507">
        <v>3.4835023853473102</v>
      </c>
    </row>
    <row r="508" spans="2:63"/>
    <row r="509" spans="2:63" ht="15">
      <c r="B509" s="6" t="s">
        <v>364</v>
      </c>
    </row>
    <row r="510" spans="2:63" ht="28.5">
      <c r="B510" s="45" t="s">
        <v>264</v>
      </c>
      <c r="C510" s="14" t="s">
        <v>158</v>
      </c>
      <c r="D510" s="37">
        <f>C460</f>
        <v>15</v>
      </c>
      <c r="E510" s="25">
        <f>D510+1</f>
        <v>16</v>
      </c>
      <c r="F510" s="25">
        <f t="shared" ref="F510" si="91">E510+1</f>
        <v>17</v>
      </c>
      <c r="G510" s="25">
        <f t="shared" ref="G510" si="92">F510+1</f>
        <v>18</v>
      </c>
      <c r="H510" s="25">
        <f t="shared" ref="H510" si="93">G510+1</f>
        <v>19</v>
      </c>
      <c r="I510" s="25">
        <f t="shared" ref="I510" si="94">H510+1</f>
        <v>20</v>
      </c>
      <c r="J510" s="25">
        <f t="shared" ref="J510" si="95">I510+1</f>
        <v>21</v>
      </c>
      <c r="K510" s="25">
        <f t="shared" ref="K510" si="96">J510+1</f>
        <v>22</v>
      </c>
      <c r="L510" s="25">
        <f t="shared" ref="L510" si="97">K510+1</f>
        <v>23</v>
      </c>
      <c r="M510" s="25">
        <f t="shared" ref="M510" si="98">L510+1</f>
        <v>24</v>
      </c>
      <c r="N510" s="25">
        <f t="shared" ref="N510" si="99">M510+1</f>
        <v>25</v>
      </c>
      <c r="O510" s="25">
        <f t="shared" ref="O510" si="100">N510+1</f>
        <v>26</v>
      </c>
      <c r="P510" s="25">
        <f t="shared" ref="P510" si="101">O510+1</f>
        <v>27</v>
      </c>
      <c r="Q510" s="25">
        <f t="shared" ref="Q510" si="102">P510+1</f>
        <v>28</v>
      </c>
      <c r="R510" s="25">
        <f t="shared" ref="R510" si="103">Q510+1</f>
        <v>29</v>
      </c>
      <c r="S510" s="25">
        <f t="shared" ref="S510" si="104">R510+1</f>
        <v>30</v>
      </c>
      <c r="T510" s="25">
        <f t="shared" ref="T510" si="105">S510+1</f>
        <v>31</v>
      </c>
      <c r="U510" s="25">
        <f t="shared" ref="U510" si="106">T510+1</f>
        <v>32</v>
      </c>
      <c r="V510" s="25">
        <f t="shared" ref="V510" si="107">U510+1</f>
        <v>33</v>
      </c>
      <c r="W510" s="25">
        <f t="shared" ref="W510" si="108">V510+1</f>
        <v>34</v>
      </c>
      <c r="X510" s="25">
        <f t="shared" ref="X510" si="109">W510+1</f>
        <v>35</v>
      </c>
      <c r="Y510" s="25">
        <f t="shared" ref="Y510" si="110">X510+1</f>
        <v>36</v>
      </c>
      <c r="Z510" s="25">
        <f t="shared" ref="Z510" si="111">Y510+1</f>
        <v>37</v>
      </c>
      <c r="AA510" s="25">
        <f t="shared" ref="AA510" si="112">Z510+1</f>
        <v>38</v>
      </c>
      <c r="AB510" s="25">
        <f t="shared" ref="AB510" si="113">AA510+1</f>
        <v>39</v>
      </c>
      <c r="AC510" s="25">
        <f t="shared" ref="AC510" si="114">AB510+1</f>
        <v>40</v>
      </c>
      <c r="AD510" s="25">
        <f t="shared" ref="AD510" si="115">AC510+1</f>
        <v>41</v>
      </c>
      <c r="AE510" s="25">
        <f t="shared" ref="AE510" si="116">AD510+1</f>
        <v>42</v>
      </c>
      <c r="AF510" s="25">
        <f t="shared" ref="AF510" si="117">AE510+1</f>
        <v>43</v>
      </c>
      <c r="AG510" s="25">
        <f t="shared" ref="AG510" si="118">AF510+1</f>
        <v>44</v>
      </c>
      <c r="AH510" s="25">
        <f t="shared" ref="AH510" si="119">AG510+1</f>
        <v>45</v>
      </c>
      <c r="AI510" s="25">
        <f t="shared" ref="AI510" si="120">AH510+1</f>
        <v>46</v>
      </c>
      <c r="AJ510" s="25">
        <f t="shared" ref="AJ510" si="121">AI510+1</f>
        <v>47</v>
      </c>
      <c r="AK510" s="25">
        <f t="shared" ref="AK510" si="122">AJ510+1</f>
        <v>48</v>
      </c>
      <c r="AL510" s="25">
        <f t="shared" ref="AL510" si="123">AK510+1</f>
        <v>49</v>
      </c>
      <c r="AM510" s="25">
        <f t="shared" ref="AM510" si="124">AL510+1</f>
        <v>50</v>
      </c>
      <c r="AN510" s="25">
        <f t="shared" ref="AN510" si="125">AM510+1</f>
        <v>51</v>
      </c>
      <c r="AO510" s="25">
        <f t="shared" ref="AO510" si="126">AN510+1</f>
        <v>52</v>
      </c>
      <c r="AP510" s="25">
        <f t="shared" ref="AP510" si="127">AO510+1</f>
        <v>53</v>
      </c>
      <c r="AQ510" s="25">
        <f t="shared" ref="AQ510" si="128">AP510+1</f>
        <v>54</v>
      </c>
      <c r="AR510" s="25">
        <f t="shared" ref="AR510" si="129">AQ510+1</f>
        <v>55</v>
      </c>
      <c r="AS510" s="25">
        <f t="shared" ref="AS510" si="130">AR510+1</f>
        <v>56</v>
      </c>
    </row>
    <row r="511" spans="2:63">
      <c r="B511" s="14" t="s">
        <v>280</v>
      </c>
      <c r="C511" s="14" t="s">
        <v>279</v>
      </c>
      <c r="D511" s="29">
        <f>IFERROR(IF(D510 =43, 1, IF(C511&lt;&gt;0, C511+1, 0)),0)</f>
        <v>0</v>
      </c>
      <c r="E511" s="29">
        <f t="shared" ref="E511" si="131">IFERROR(IF(E510 =43, 1, IF(D511&lt;&gt;0, D511+1, 0)),0)</f>
        <v>0</v>
      </c>
      <c r="F511" s="29">
        <f t="shared" ref="F511" si="132">IFERROR(IF(F510 =43, 1, IF(E511&lt;&gt;0, E511+1, 0)),0)</f>
        <v>0</v>
      </c>
      <c r="G511" s="29">
        <f t="shared" ref="G511" si="133">IFERROR(IF(G510 =43, 1, IF(F511&lt;&gt;0, F511+1, 0)),0)</f>
        <v>0</v>
      </c>
      <c r="H511" s="29">
        <f t="shared" ref="H511" si="134">IFERROR(IF(H510 =43, 1, IF(G511&lt;&gt;0, G511+1, 0)),0)</f>
        <v>0</v>
      </c>
      <c r="I511" s="29">
        <f t="shared" ref="I511" si="135">IFERROR(IF(I510 =43, 1, IF(H511&lt;&gt;0, H511+1, 0)),0)</f>
        <v>0</v>
      </c>
      <c r="J511" s="29">
        <f t="shared" ref="J511" si="136">IFERROR(IF(J510 =43, 1, IF(I511&lt;&gt;0, I511+1, 0)),0)</f>
        <v>0</v>
      </c>
      <c r="K511" s="29">
        <f t="shared" ref="K511" si="137">IFERROR(IF(K510 =43, 1, IF(J511&lt;&gt;0, J511+1, 0)),0)</f>
        <v>0</v>
      </c>
      <c r="L511" s="29">
        <f t="shared" ref="L511" si="138">IFERROR(IF(L510 =43, 1, IF(K511&lt;&gt;0, K511+1, 0)),0)</f>
        <v>0</v>
      </c>
      <c r="M511" s="29">
        <f t="shared" ref="M511" si="139">IFERROR(IF(M510 =43, 1, IF(L511&lt;&gt;0, L511+1, 0)),0)</f>
        <v>0</v>
      </c>
      <c r="N511" s="29">
        <f t="shared" ref="N511" si="140">IFERROR(IF(N510 =43, 1, IF(M511&lt;&gt;0, M511+1, 0)),0)</f>
        <v>0</v>
      </c>
      <c r="O511" s="29">
        <f t="shared" ref="O511" si="141">IFERROR(IF(O510 =43, 1, IF(N511&lt;&gt;0, N511+1, 0)),0)</f>
        <v>0</v>
      </c>
      <c r="P511" s="29">
        <f t="shared" ref="P511" si="142">IFERROR(IF(P510 =43, 1, IF(O511&lt;&gt;0, O511+1, 0)),0)</f>
        <v>0</v>
      </c>
      <c r="Q511" s="29">
        <f t="shared" ref="Q511" si="143">IFERROR(IF(Q510 =43, 1, IF(P511&lt;&gt;0, P511+1, 0)),0)</f>
        <v>0</v>
      </c>
      <c r="R511" s="29">
        <f t="shared" ref="R511" si="144">IFERROR(IF(R510 =43, 1, IF(Q511&lt;&gt;0, Q511+1, 0)),0)</f>
        <v>0</v>
      </c>
      <c r="S511" s="29">
        <f t="shared" ref="S511" si="145">IFERROR(IF(S510 =43, 1, IF(R511&lt;&gt;0, R511+1, 0)),0)</f>
        <v>0</v>
      </c>
      <c r="T511" s="29">
        <f t="shared" ref="T511" si="146">IFERROR(IF(T510 =43, 1, IF(S511&lt;&gt;0, S511+1, 0)),0)</f>
        <v>0</v>
      </c>
      <c r="U511" s="29">
        <f t="shared" ref="U511" si="147">IFERROR(IF(U510 =43, 1, IF(T511&lt;&gt;0, T511+1, 0)),0)</f>
        <v>0</v>
      </c>
      <c r="V511" s="29">
        <f t="shared" ref="V511" si="148">IFERROR(IF(V510 =43, 1, IF(U511&lt;&gt;0, U511+1, 0)),0)</f>
        <v>0</v>
      </c>
      <c r="W511" s="29">
        <f t="shared" ref="W511" si="149">IFERROR(IF(W510 =43, 1, IF(V511&lt;&gt;0, V511+1, 0)),0)</f>
        <v>0</v>
      </c>
      <c r="X511" s="29">
        <f t="shared" ref="X511" si="150">IFERROR(IF(X510 =43, 1, IF(W511&lt;&gt;0, W511+1, 0)),0)</f>
        <v>0</v>
      </c>
      <c r="Y511" s="29">
        <f t="shared" ref="Y511" si="151">IFERROR(IF(Y510 =43, 1, IF(X511&lt;&gt;0, X511+1, 0)),0)</f>
        <v>0</v>
      </c>
      <c r="Z511" s="29">
        <f t="shared" ref="Z511" si="152">IFERROR(IF(Z510 =43, 1, IF(Y511&lt;&gt;0, Y511+1, 0)),0)</f>
        <v>0</v>
      </c>
      <c r="AA511" s="29">
        <f t="shared" ref="AA511" si="153">IFERROR(IF(AA510 =43, 1, IF(Z511&lt;&gt;0, Z511+1, 0)),0)</f>
        <v>0</v>
      </c>
      <c r="AB511" s="29">
        <f t="shared" ref="AB511" si="154">IFERROR(IF(AB510 =43, 1, IF(AA511&lt;&gt;0, AA511+1, 0)),0)</f>
        <v>0</v>
      </c>
      <c r="AC511" s="29">
        <f t="shared" ref="AC511" si="155">IFERROR(IF(AC510 =43, 1, IF(AB511&lt;&gt;0, AB511+1, 0)),0)</f>
        <v>0</v>
      </c>
      <c r="AD511" s="29">
        <f t="shared" ref="AD511" si="156">IFERROR(IF(AD510 =43, 1, IF(AC511&lt;&gt;0, AC511+1, 0)),0)</f>
        <v>0</v>
      </c>
      <c r="AE511" s="29">
        <f t="shared" ref="AE511" si="157">IFERROR(IF(AE510 =43, 1, IF(AD511&lt;&gt;0, AD511+1, 0)),0)</f>
        <v>0</v>
      </c>
      <c r="AF511" s="29">
        <f t="shared" ref="AF511" si="158">IFERROR(IF(AF510 =43, 1, IF(AE511&lt;&gt;0, AE511+1, 0)),0)</f>
        <v>1</v>
      </c>
      <c r="AG511" s="29">
        <f t="shared" ref="AG511" si="159">IFERROR(IF(AG510 =43, 1, IF(AF511&lt;&gt;0, AF511+1, 0)),0)</f>
        <v>2</v>
      </c>
      <c r="AH511" s="29">
        <f t="shared" ref="AH511" si="160">IFERROR(IF(AH510 =43, 1, IF(AG511&lt;&gt;0, AG511+1, 0)),0)</f>
        <v>3</v>
      </c>
      <c r="AI511" s="29">
        <f t="shared" ref="AI511" si="161">IFERROR(IF(AI510 =43, 1, IF(AH511&lt;&gt;0, AH511+1, 0)),0)</f>
        <v>4</v>
      </c>
      <c r="AJ511" s="29">
        <f t="shared" ref="AJ511" si="162">IFERROR(IF(AJ510 =43, 1, IF(AI511&lt;&gt;0, AI511+1, 0)),0)</f>
        <v>5</v>
      </c>
      <c r="AK511" s="29">
        <f t="shared" ref="AK511" si="163">IFERROR(IF(AK510 =43, 1, IF(AJ511&lt;&gt;0, AJ511+1, 0)),0)</f>
        <v>6</v>
      </c>
      <c r="AL511" s="29">
        <f t="shared" ref="AL511" si="164">IFERROR(IF(AL510 =43, 1, IF(AK511&lt;&gt;0, AK511+1, 0)),0)</f>
        <v>7</v>
      </c>
      <c r="AM511" s="29">
        <f t="shared" ref="AM511" si="165">IFERROR(IF(AM510 =43, 1, IF(AL511&lt;&gt;0, AL511+1, 0)),0)</f>
        <v>8</v>
      </c>
      <c r="AN511" s="29">
        <f t="shared" ref="AN511" si="166">IFERROR(IF(AN510 =43, 1, IF(AM511&lt;&gt;0, AM511+1, 0)),0)</f>
        <v>9</v>
      </c>
      <c r="AO511" s="29">
        <f t="shared" ref="AO511" si="167">IFERROR(IF(AO510 =43, 1, IF(AN511&lt;&gt;0, AN511+1, 0)),0)</f>
        <v>10</v>
      </c>
      <c r="AP511" s="29">
        <f t="shared" ref="AP511" si="168">IFERROR(IF(AP510 =43, 1, IF(AO511&lt;&gt;0, AO511+1, 0)),0)</f>
        <v>11</v>
      </c>
      <c r="AQ511" s="29">
        <f t="shared" ref="AQ511" si="169">IFERROR(IF(AQ510 =43, 1, IF(AP511&lt;&gt;0, AP511+1, 0)),0)</f>
        <v>12</v>
      </c>
      <c r="AR511" s="29">
        <f t="shared" ref="AR511" si="170">IFERROR(IF(AR510 =43, 1, IF(AQ511&lt;&gt;0, AQ511+1, 0)),0)</f>
        <v>13</v>
      </c>
      <c r="AS511" s="29">
        <f t="shared" ref="AS511" si="171">IFERROR(IF(AS510 =43, 1, IF(AR511&lt;&gt;0, AR511+1, 0)),0)</f>
        <v>14</v>
      </c>
    </row>
    <row r="512" spans="2:63" ht="28.5">
      <c r="B512" s="45" t="s">
        <v>263</v>
      </c>
      <c r="C512" s="14"/>
      <c r="D512" s="14">
        <f>IF(D511=0,D510,IF(D511=1,1,C512+1))</f>
        <v>15</v>
      </c>
      <c r="E512" s="14">
        <f t="shared" ref="E512" si="172">IF(E511=0,E510,IF(E511=1,1,D512+1))</f>
        <v>16</v>
      </c>
      <c r="F512" s="14">
        <f t="shared" ref="F512" si="173">IF(F511=0,F510,IF(F511=1,1,E512+1))</f>
        <v>17</v>
      </c>
      <c r="G512" s="14">
        <f t="shared" ref="G512" si="174">IF(G511=0,G510,IF(G511=1,1,F512+1))</f>
        <v>18</v>
      </c>
      <c r="H512" s="14">
        <f t="shared" ref="H512" si="175">IF(H511=0,H510,IF(H511=1,1,G512+1))</f>
        <v>19</v>
      </c>
      <c r="I512" s="14">
        <f t="shared" ref="I512" si="176">IF(I511=0,I510,IF(I511=1,1,H512+1))</f>
        <v>20</v>
      </c>
      <c r="J512" s="14">
        <f t="shared" ref="J512" si="177">IF(J511=0,J510,IF(J511=1,1,I512+1))</f>
        <v>21</v>
      </c>
      <c r="K512" s="14">
        <f t="shared" ref="K512" si="178">IF(K511=0,K510,IF(K511=1,1,J512+1))</f>
        <v>22</v>
      </c>
      <c r="L512" s="14">
        <f t="shared" ref="L512" si="179">IF(L511=0,L510,IF(L511=1,1,K512+1))</f>
        <v>23</v>
      </c>
      <c r="M512" s="14">
        <f t="shared" ref="M512" si="180">IF(M511=0,M510,IF(M511=1,1,L512+1))</f>
        <v>24</v>
      </c>
      <c r="N512" s="14">
        <f t="shared" ref="N512" si="181">IF(N511=0,N510,IF(N511=1,1,M512+1))</f>
        <v>25</v>
      </c>
      <c r="O512" s="14">
        <f t="shared" ref="O512" si="182">IF(O511=0,O510,IF(O511=1,1,N512+1))</f>
        <v>26</v>
      </c>
      <c r="P512" s="14">
        <f t="shared" ref="P512" si="183">IF(P511=0,P510,IF(P511=1,1,O512+1))</f>
        <v>27</v>
      </c>
      <c r="Q512" s="14">
        <f t="shared" ref="Q512" si="184">IF(Q511=0,Q510,IF(Q511=1,1,P512+1))</f>
        <v>28</v>
      </c>
      <c r="R512" s="14">
        <f t="shared" ref="R512" si="185">IF(R511=0,R510,IF(R511=1,1,Q512+1))</f>
        <v>29</v>
      </c>
      <c r="S512" s="14">
        <f t="shared" ref="S512" si="186">IF(S511=0,S510,IF(S511=1,1,R512+1))</f>
        <v>30</v>
      </c>
      <c r="T512" s="14">
        <f t="shared" ref="T512" si="187">IF(T511=0,T510,IF(T511=1,1,S512+1))</f>
        <v>31</v>
      </c>
      <c r="U512" s="14">
        <f t="shared" ref="U512" si="188">IF(U511=0,U510,IF(U511=1,1,T512+1))</f>
        <v>32</v>
      </c>
      <c r="V512" s="14">
        <f t="shared" ref="V512" si="189">IF(V511=0,V510,IF(V511=1,1,U512+1))</f>
        <v>33</v>
      </c>
      <c r="W512" s="14">
        <f t="shared" ref="W512" si="190">IF(W511=0,W510,IF(W511=1,1,V512+1))</f>
        <v>34</v>
      </c>
      <c r="X512" s="14">
        <f t="shared" ref="X512" si="191">IF(X511=0,X510,IF(X511=1,1,W512+1))</f>
        <v>35</v>
      </c>
      <c r="Y512" s="14">
        <f t="shared" ref="Y512" si="192">IF(Y511=0,Y510,IF(Y511=1,1,X512+1))</f>
        <v>36</v>
      </c>
      <c r="Z512" s="14">
        <f t="shared" ref="Z512" si="193">IF(Z511=0,Z510,IF(Z511=1,1,Y512+1))</f>
        <v>37</v>
      </c>
      <c r="AA512" s="14">
        <f t="shared" ref="AA512" si="194">IF(AA511=0,AA510,IF(AA511=1,1,Z512+1))</f>
        <v>38</v>
      </c>
      <c r="AB512" s="14">
        <f t="shared" ref="AB512" si="195">IF(AB511=0,AB510,IF(AB511=1,1,AA512+1))</f>
        <v>39</v>
      </c>
      <c r="AC512" s="14">
        <f t="shared" ref="AC512" si="196">IF(AC511=0,AC510,IF(AC511=1,1,AB512+1))</f>
        <v>40</v>
      </c>
      <c r="AD512" s="14">
        <f t="shared" ref="AD512" si="197">IF(AD511=0,AD510,IF(AD511=1,1,AC512+1))</f>
        <v>41</v>
      </c>
      <c r="AE512" s="14">
        <f t="shared" ref="AE512" si="198">IF(AE511=0,AE510,IF(AE511=1,1,AD512+1))</f>
        <v>42</v>
      </c>
      <c r="AF512" s="14">
        <f t="shared" ref="AF512" si="199">IF(AF511=0,AF510,IF(AF511=1,1,AE512+1))</f>
        <v>1</v>
      </c>
      <c r="AG512" s="14">
        <f t="shared" ref="AG512" si="200">IF(AG511=0,AG510,IF(AG511=1,1,AF512+1))</f>
        <v>2</v>
      </c>
      <c r="AH512" s="14">
        <f t="shared" ref="AH512" si="201">IF(AH511=0,AH510,IF(AH511=1,1,AG512+1))</f>
        <v>3</v>
      </c>
      <c r="AI512" s="14">
        <f t="shared" ref="AI512" si="202">IF(AI511=0,AI510,IF(AI511=1,1,AH512+1))</f>
        <v>4</v>
      </c>
      <c r="AJ512" s="14">
        <f t="shared" ref="AJ512" si="203">IF(AJ511=0,AJ510,IF(AJ511=1,1,AI512+1))</f>
        <v>5</v>
      </c>
      <c r="AK512" s="14">
        <f t="shared" ref="AK512" si="204">IF(AK511=0,AK510,IF(AK511=1,1,AJ512+1))</f>
        <v>6</v>
      </c>
      <c r="AL512" s="14">
        <f t="shared" ref="AL512" si="205">IF(AL511=0,AL510,IF(AL511=1,1,AK512+1))</f>
        <v>7</v>
      </c>
      <c r="AM512" s="14">
        <f t="shared" ref="AM512" si="206">IF(AM511=0,AM510,IF(AM511=1,1,AL512+1))</f>
        <v>8</v>
      </c>
      <c r="AN512" s="14">
        <f t="shared" ref="AN512" si="207">IF(AN511=0,AN510,IF(AN511=1,1,AM512+1))</f>
        <v>9</v>
      </c>
      <c r="AO512" s="14">
        <f t="shared" ref="AO512" si="208">IF(AO511=0,AO510,IF(AO511=1,1,AN512+1))</f>
        <v>10</v>
      </c>
      <c r="AP512" s="14">
        <f t="shared" ref="AP512" si="209">IF(AP511=0,AP510,IF(AP511=1,1,AO512+1))</f>
        <v>11</v>
      </c>
      <c r="AQ512" s="14">
        <f t="shared" ref="AQ512" si="210">IF(AQ511=0,AQ510,IF(AQ511=1,1,AP512+1))</f>
        <v>12</v>
      </c>
      <c r="AR512" s="14">
        <f t="shared" ref="AR512" si="211">IF(AR511=0,AR510,IF(AR511=1,1,AQ512+1))</f>
        <v>13</v>
      </c>
      <c r="AS512" s="14">
        <f t="shared" ref="AS512" si="212">IF(AS511=0,AS510,IF(AS511=1,1,AR512+1))</f>
        <v>14</v>
      </c>
    </row>
    <row r="513" spans="2:45"/>
    <row r="514" spans="2:45" ht="28.5">
      <c r="B514" s="45" t="s">
        <v>86</v>
      </c>
      <c r="C514" s="14" t="s">
        <v>137</v>
      </c>
      <c r="D514" s="33">
        <f>INDEX($D$502:$AS$502, 1, MATCH(D512, $D$501:$AS$501,0))</f>
        <v>0.91324886430227159</v>
      </c>
      <c r="E514" s="33">
        <f t="shared" ref="E514:AS514" si="213">INDEX($D$502:$AS$502, 1, MATCH(E512, $D$501:$AS$501,0))</f>
        <v>0.95662443215113568</v>
      </c>
      <c r="F514" s="33">
        <f t="shared" si="213"/>
        <v>1</v>
      </c>
      <c r="G514" s="33">
        <f t="shared" si="213"/>
        <v>0.97307692307692306</v>
      </c>
      <c r="H514" s="33">
        <f t="shared" si="213"/>
        <v>0.94615384615384612</v>
      </c>
      <c r="I514" s="33">
        <f t="shared" si="213"/>
        <v>0.91923076923076918</v>
      </c>
      <c r="J514" s="33">
        <f t="shared" si="213"/>
        <v>0.89230769230769225</v>
      </c>
      <c r="K514" s="33">
        <f t="shared" si="213"/>
        <v>0.86538461538461531</v>
      </c>
      <c r="L514" s="33">
        <f t="shared" si="213"/>
        <v>0.83846153846153837</v>
      </c>
      <c r="M514" s="33">
        <f t="shared" si="213"/>
        <v>0.81153846153846143</v>
      </c>
      <c r="N514" s="33">
        <f t="shared" si="213"/>
        <v>0.78461538461538449</v>
      </c>
      <c r="O514" s="33">
        <f t="shared" si="213"/>
        <v>0.75769230769230755</v>
      </c>
      <c r="P514" s="33">
        <f t="shared" si="213"/>
        <v>0.73076923076923062</v>
      </c>
      <c r="Q514" s="33">
        <f t="shared" si="213"/>
        <v>0.70384615384615368</v>
      </c>
      <c r="R514" s="33">
        <f t="shared" si="213"/>
        <v>0.67692307692307674</v>
      </c>
      <c r="S514" s="33">
        <f t="shared" si="213"/>
        <v>0.65</v>
      </c>
      <c r="T514" s="33">
        <f t="shared" si="213"/>
        <v>0.62538461538461543</v>
      </c>
      <c r="U514" s="33">
        <f t="shared" si="213"/>
        <v>0.60076923076923083</v>
      </c>
      <c r="V514" s="33">
        <f t="shared" si="213"/>
        <v>0.57615384615384624</v>
      </c>
      <c r="W514" s="33">
        <f t="shared" si="213"/>
        <v>0.55153846153846164</v>
      </c>
      <c r="X514" s="33">
        <f t="shared" si="213"/>
        <v>0.52692307692307705</v>
      </c>
      <c r="Y514" s="33">
        <f t="shared" si="213"/>
        <v>0.50230769230769245</v>
      </c>
      <c r="Z514" s="33">
        <f t="shared" si="213"/>
        <v>0.47769230769230786</v>
      </c>
      <c r="AA514" s="33">
        <f t="shared" si="213"/>
        <v>0.45307692307692327</v>
      </c>
      <c r="AB514" s="33">
        <f t="shared" si="213"/>
        <v>0.42846153846153867</v>
      </c>
      <c r="AC514" s="33">
        <f t="shared" si="213"/>
        <v>0.40384615384615408</v>
      </c>
      <c r="AD514" s="33">
        <f t="shared" si="213"/>
        <v>0.37923076923076948</v>
      </c>
      <c r="AE514" s="33">
        <f t="shared" si="213"/>
        <v>0.35461538461538489</v>
      </c>
      <c r="AF514" s="33">
        <f t="shared" si="213"/>
        <v>0</v>
      </c>
      <c r="AG514" s="33">
        <f t="shared" si="213"/>
        <v>0</v>
      </c>
      <c r="AH514" s="33">
        <f t="shared" si="213"/>
        <v>0.39274205011590069</v>
      </c>
      <c r="AI514" s="33">
        <f t="shared" si="213"/>
        <v>0.43611761796476484</v>
      </c>
      <c r="AJ514" s="33">
        <f t="shared" si="213"/>
        <v>0.47949318581362915</v>
      </c>
      <c r="AK514" s="33">
        <f t="shared" si="213"/>
        <v>0.5228687536624933</v>
      </c>
      <c r="AL514" s="33">
        <f t="shared" si="213"/>
        <v>0.56624432151135751</v>
      </c>
      <c r="AM514" s="33">
        <f t="shared" si="213"/>
        <v>0.60961988936022182</v>
      </c>
      <c r="AN514" s="33">
        <f t="shared" si="213"/>
        <v>0.65299545720908614</v>
      </c>
      <c r="AO514" s="33">
        <f t="shared" si="213"/>
        <v>0.69637102505795023</v>
      </c>
      <c r="AP514" s="33">
        <f t="shared" si="213"/>
        <v>0.73974659290681455</v>
      </c>
      <c r="AQ514" s="33">
        <f t="shared" si="213"/>
        <v>0.78312216075567864</v>
      </c>
      <c r="AR514" s="33">
        <f t="shared" si="213"/>
        <v>0.82649772860454296</v>
      </c>
      <c r="AS514" s="33">
        <f t="shared" si="213"/>
        <v>0.86987329645340727</v>
      </c>
    </row>
    <row r="515" spans="2:45" ht="28.5">
      <c r="B515" s="45" t="s">
        <v>260</v>
      </c>
      <c r="C515" s="14" t="s">
        <v>137</v>
      </c>
      <c r="D515" s="23">
        <f>INDEX($D$500:$AS$500, 1, MATCH(D512, $D$499:$AS$499,0))</f>
        <v>1</v>
      </c>
      <c r="E515" s="23">
        <f t="shared" ref="E515:AS515" si="214">INDEX($D$500:$AS$500, 1, MATCH(E512, $D$499:$AS$499,0))</f>
        <v>1</v>
      </c>
      <c r="F515" s="23">
        <f t="shared" si="214"/>
        <v>1</v>
      </c>
      <c r="G515" s="23">
        <f t="shared" si="214"/>
        <v>1</v>
      </c>
      <c r="H515" s="23">
        <f t="shared" si="214"/>
        <v>1</v>
      </c>
      <c r="I515" s="23">
        <f t="shared" si="214"/>
        <v>1</v>
      </c>
      <c r="J515" s="23">
        <f t="shared" si="214"/>
        <v>1</v>
      </c>
      <c r="K515" s="23">
        <f t="shared" si="214"/>
        <v>1</v>
      </c>
      <c r="L515" s="23">
        <f t="shared" si="214"/>
        <v>1</v>
      </c>
      <c r="M515" s="23">
        <f t="shared" si="214"/>
        <v>1</v>
      </c>
      <c r="N515" s="23">
        <f t="shared" si="214"/>
        <v>1</v>
      </c>
      <c r="O515" s="23">
        <f t="shared" si="214"/>
        <v>1</v>
      </c>
      <c r="P515" s="23">
        <f t="shared" si="214"/>
        <v>1</v>
      </c>
      <c r="Q515" s="23">
        <f t="shared" si="214"/>
        <v>1</v>
      </c>
      <c r="R515" s="23">
        <f t="shared" si="214"/>
        <v>1</v>
      </c>
      <c r="S515" s="23">
        <f t="shared" si="214"/>
        <v>1</v>
      </c>
      <c r="T515" s="23">
        <f t="shared" si="214"/>
        <v>1</v>
      </c>
      <c r="U515" s="23">
        <f t="shared" si="214"/>
        <v>1</v>
      </c>
      <c r="V515" s="23">
        <f t="shared" si="214"/>
        <v>1</v>
      </c>
      <c r="W515" s="23">
        <f t="shared" si="214"/>
        <v>1</v>
      </c>
      <c r="X515" s="23">
        <f t="shared" si="214"/>
        <v>1</v>
      </c>
      <c r="Y515" s="23">
        <f t="shared" si="214"/>
        <v>1</v>
      </c>
      <c r="Z515" s="23">
        <f t="shared" si="214"/>
        <v>1</v>
      </c>
      <c r="AA515" s="23">
        <f t="shared" si="214"/>
        <v>1</v>
      </c>
      <c r="AB515" s="23">
        <f t="shared" si="214"/>
        <v>1</v>
      </c>
      <c r="AC515" s="23">
        <f t="shared" si="214"/>
        <v>1</v>
      </c>
      <c r="AD515" s="23">
        <f t="shared" si="214"/>
        <v>1</v>
      </c>
      <c r="AE515" s="23">
        <f t="shared" si="214"/>
        <v>1</v>
      </c>
      <c r="AF515" s="23">
        <f t="shared" si="214"/>
        <v>0.9</v>
      </c>
      <c r="AG515" s="23">
        <f t="shared" si="214"/>
        <v>1</v>
      </c>
      <c r="AH515" s="23">
        <f t="shared" si="214"/>
        <v>1</v>
      </c>
      <c r="AI515" s="23">
        <f t="shared" si="214"/>
        <v>1</v>
      </c>
      <c r="AJ515" s="23">
        <f t="shared" si="214"/>
        <v>1</v>
      </c>
      <c r="AK515" s="23">
        <f t="shared" si="214"/>
        <v>1</v>
      </c>
      <c r="AL515" s="23">
        <f t="shared" si="214"/>
        <v>1</v>
      </c>
      <c r="AM515" s="23">
        <f t="shared" si="214"/>
        <v>1</v>
      </c>
      <c r="AN515" s="23">
        <f t="shared" si="214"/>
        <v>1</v>
      </c>
      <c r="AO515" s="23">
        <f t="shared" si="214"/>
        <v>1</v>
      </c>
      <c r="AP515" s="23">
        <f t="shared" si="214"/>
        <v>1</v>
      </c>
      <c r="AQ515" s="23">
        <f t="shared" si="214"/>
        <v>1</v>
      </c>
      <c r="AR515" s="23">
        <f t="shared" si="214"/>
        <v>1</v>
      </c>
      <c r="AS515" s="23">
        <f t="shared" si="214"/>
        <v>1</v>
      </c>
    </row>
    <row r="516" spans="2:45">
      <c r="B516" s="22"/>
      <c r="C516" s="22"/>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c r="AQ516" s="26"/>
      <c r="AR516" s="26"/>
      <c r="AS516" s="26"/>
    </row>
    <row r="517" spans="2:45" ht="15">
      <c r="B517" s="6" t="s">
        <v>365</v>
      </c>
    </row>
    <row r="518" spans="2:45" ht="28.5">
      <c r="B518" s="45" t="s">
        <v>264</v>
      </c>
      <c r="C518" s="14" t="s">
        <v>158</v>
      </c>
      <c r="D518" s="37">
        <f>C467</f>
        <v>1</v>
      </c>
      <c r="E518" s="25">
        <f>D518+1</f>
        <v>2</v>
      </c>
      <c r="F518" s="25">
        <f t="shared" ref="F518" si="215">E518+1</f>
        <v>3</v>
      </c>
      <c r="G518" s="25">
        <f t="shared" ref="G518" si="216">F518+1</f>
        <v>4</v>
      </c>
      <c r="H518" s="25">
        <f t="shared" ref="H518" si="217">G518+1</f>
        <v>5</v>
      </c>
      <c r="I518" s="25">
        <f t="shared" ref="I518" si="218">H518+1</f>
        <v>6</v>
      </c>
      <c r="J518" s="25">
        <f t="shared" ref="J518" si="219">I518+1</f>
        <v>7</v>
      </c>
      <c r="K518" s="25">
        <f t="shared" ref="K518" si="220">J518+1</f>
        <v>8</v>
      </c>
      <c r="L518" s="25">
        <f t="shared" ref="L518" si="221">K518+1</f>
        <v>9</v>
      </c>
      <c r="M518" s="25">
        <f t="shared" ref="M518" si="222">L518+1</f>
        <v>10</v>
      </c>
      <c r="N518" s="25">
        <f t="shared" ref="N518" si="223">M518+1</f>
        <v>11</v>
      </c>
      <c r="O518" s="25">
        <f t="shared" ref="O518" si="224">N518+1</f>
        <v>12</v>
      </c>
      <c r="P518" s="25">
        <f t="shared" ref="P518" si="225">O518+1</f>
        <v>13</v>
      </c>
      <c r="Q518" s="25">
        <f t="shared" ref="Q518" si="226">P518+1</f>
        <v>14</v>
      </c>
      <c r="R518" s="25">
        <f t="shared" ref="R518" si="227">Q518+1</f>
        <v>15</v>
      </c>
      <c r="S518" s="25">
        <f t="shared" ref="S518" si="228">R518+1</f>
        <v>16</v>
      </c>
      <c r="T518" s="25">
        <f t="shared" ref="T518" si="229">S518+1</f>
        <v>17</v>
      </c>
      <c r="U518" s="25">
        <f t="shared" ref="U518" si="230">T518+1</f>
        <v>18</v>
      </c>
      <c r="V518" s="25">
        <f t="shared" ref="V518" si="231">U518+1</f>
        <v>19</v>
      </c>
      <c r="W518" s="25">
        <f t="shared" ref="W518" si="232">V518+1</f>
        <v>20</v>
      </c>
      <c r="X518" s="25">
        <f t="shared" ref="X518" si="233">W518+1</f>
        <v>21</v>
      </c>
      <c r="Y518" s="25">
        <f t="shared" ref="Y518" si="234">X518+1</f>
        <v>22</v>
      </c>
      <c r="Z518" s="25">
        <f t="shared" ref="Z518" si="235">Y518+1</f>
        <v>23</v>
      </c>
      <c r="AA518" s="25">
        <f t="shared" ref="AA518" si="236">Z518+1</f>
        <v>24</v>
      </c>
      <c r="AB518" s="25">
        <f t="shared" ref="AB518" si="237">AA518+1</f>
        <v>25</v>
      </c>
      <c r="AC518" s="25">
        <f t="shared" ref="AC518" si="238">AB518+1</f>
        <v>26</v>
      </c>
      <c r="AD518" s="25">
        <f t="shared" ref="AD518" si="239">AC518+1</f>
        <v>27</v>
      </c>
      <c r="AE518" s="25">
        <f t="shared" ref="AE518" si="240">AD518+1</f>
        <v>28</v>
      </c>
      <c r="AF518" s="25">
        <f t="shared" ref="AF518" si="241">AE518+1</f>
        <v>29</v>
      </c>
      <c r="AG518" s="25">
        <f t="shared" ref="AG518" si="242">AF518+1</f>
        <v>30</v>
      </c>
      <c r="AH518" s="25">
        <f t="shared" ref="AH518" si="243">AG518+1</f>
        <v>31</v>
      </c>
      <c r="AI518" s="25">
        <f t="shared" ref="AI518" si="244">AH518+1</f>
        <v>32</v>
      </c>
      <c r="AJ518" s="25">
        <f t="shared" ref="AJ518" si="245">AI518+1</f>
        <v>33</v>
      </c>
      <c r="AK518" s="25">
        <f t="shared" ref="AK518" si="246">AJ518+1</f>
        <v>34</v>
      </c>
      <c r="AL518" s="25">
        <f t="shared" ref="AL518" si="247">AK518+1</f>
        <v>35</v>
      </c>
      <c r="AM518" s="25">
        <f t="shared" ref="AM518" si="248">AL518+1</f>
        <v>36</v>
      </c>
      <c r="AN518" s="25">
        <f t="shared" ref="AN518" si="249">AM518+1</f>
        <v>37</v>
      </c>
      <c r="AO518" s="25">
        <f t="shared" ref="AO518" si="250">AN518+1</f>
        <v>38</v>
      </c>
      <c r="AP518" s="25">
        <f t="shared" ref="AP518" si="251">AO518+1</f>
        <v>39</v>
      </c>
      <c r="AQ518" s="25">
        <f t="shared" ref="AQ518" si="252">AP518+1</f>
        <v>40</v>
      </c>
      <c r="AR518" s="25">
        <f t="shared" ref="AR518" si="253">AQ518+1</f>
        <v>41</v>
      </c>
      <c r="AS518" s="25">
        <f t="shared" ref="AS518" si="254">AR518+1</f>
        <v>42</v>
      </c>
    </row>
    <row r="519" spans="2:45">
      <c r="B519" s="14" t="s">
        <v>280</v>
      </c>
      <c r="C519" s="14" t="s">
        <v>279</v>
      </c>
      <c r="D519" s="29">
        <f>IFERROR(IF(D518 = 43, 1, IF(C519&lt;&gt;0, C519+1, 0)),0)</f>
        <v>0</v>
      </c>
      <c r="E519" s="29">
        <f t="shared" ref="E519" si="255">IFERROR(IF(E518 =43, 1, IF(D519&lt;&gt;0, D519+1, 0)),0)</f>
        <v>0</v>
      </c>
      <c r="F519" s="29">
        <f t="shared" ref="F519" si="256">IFERROR(IF(F518 =43, 1, IF(E519&lt;&gt;0, E519+1, 0)),0)</f>
        <v>0</v>
      </c>
      <c r="G519" s="29">
        <f t="shared" ref="G519" si="257">IFERROR(IF(G518 =43, 1, IF(F519&lt;&gt;0, F519+1, 0)),0)</f>
        <v>0</v>
      </c>
      <c r="H519" s="29">
        <f t="shared" ref="H519" si="258">IFERROR(IF(H518 =43, 1, IF(G519&lt;&gt;0, G519+1, 0)),0)</f>
        <v>0</v>
      </c>
      <c r="I519" s="29">
        <f t="shared" ref="I519" si="259">IFERROR(IF(I518 =43, 1, IF(H519&lt;&gt;0, H519+1, 0)),0)</f>
        <v>0</v>
      </c>
      <c r="J519" s="29">
        <f t="shared" ref="J519" si="260">IFERROR(IF(J518 =43, 1, IF(I519&lt;&gt;0, I519+1, 0)),0)</f>
        <v>0</v>
      </c>
      <c r="K519" s="29">
        <f t="shared" ref="K519" si="261">IFERROR(IF(K518 =43, 1, IF(J519&lt;&gt;0, J519+1, 0)),0)</f>
        <v>0</v>
      </c>
      <c r="L519" s="29">
        <f t="shared" ref="L519" si="262">IFERROR(IF(L518 =43, 1, IF(K519&lt;&gt;0, K519+1, 0)),0)</f>
        <v>0</v>
      </c>
      <c r="M519" s="29">
        <f t="shared" ref="M519" si="263">IFERROR(IF(M518 =43, 1, IF(L519&lt;&gt;0, L519+1, 0)),0)</f>
        <v>0</v>
      </c>
      <c r="N519" s="29">
        <f t="shared" ref="N519" si="264">IFERROR(IF(N518 =43, 1, IF(M519&lt;&gt;0, M519+1, 0)),0)</f>
        <v>0</v>
      </c>
      <c r="O519" s="29">
        <f t="shared" ref="O519" si="265">IFERROR(IF(O518 =43, 1, IF(N519&lt;&gt;0, N519+1, 0)),0)</f>
        <v>0</v>
      </c>
      <c r="P519" s="29">
        <f t="shared" ref="P519" si="266">IFERROR(IF(P518 =43, 1, IF(O519&lt;&gt;0, O519+1, 0)),0)</f>
        <v>0</v>
      </c>
      <c r="Q519" s="29">
        <f t="shared" ref="Q519" si="267">IFERROR(IF(Q518 =43, 1, IF(P519&lt;&gt;0, P519+1, 0)),0)</f>
        <v>0</v>
      </c>
      <c r="R519" s="29">
        <f t="shared" ref="R519" si="268">IFERROR(IF(R518 =43, 1, IF(Q519&lt;&gt;0, Q519+1, 0)),0)</f>
        <v>0</v>
      </c>
      <c r="S519" s="29">
        <f t="shared" ref="S519" si="269">IFERROR(IF(S518 =43, 1, IF(R519&lt;&gt;0, R519+1, 0)),0)</f>
        <v>0</v>
      </c>
      <c r="T519" s="29">
        <f t="shared" ref="T519" si="270">IFERROR(IF(T518 =43, 1, IF(S519&lt;&gt;0, S519+1, 0)),0)</f>
        <v>0</v>
      </c>
      <c r="U519" s="29">
        <f t="shared" ref="U519" si="271">IFERROR(IF(U518 =43, 1, IF(T519&lt;&gt;0, T519+1, 0)),0)</f>
        <v>0</v>
      </c>
      <c r="V519" s="29">
        <f t="shared" ref="V519" si="272">IFERROR(IF(V518 =43, 1, IF(U519&lt;&gt;0, U519+1, 0)),0)</f>
        <v>0</v>
      </c>
      <c r="W519" s="29">
        <f t="shared" ref="W519" si="273">IFERROR(IF(W518 =43, 1, IF(V519&lt;&gt;0, V519+1, 0)),0)</f>
        <v>0</v>
      </c>
      <c r="X519" s="29">
        <f t="shared" ref="X519" si="274">IFERROR(IF(X518 =43, 1, IF(W519&lt;&gt;0, W519+1, 0)),0)</f>
        <v>0</v>
      </c>
      <c r="Y519" s="29">
        <f t="shared" ref="Y519" si="275">IFERROR(IF(Y518 =43, 1, IF(X519&lt;&gt;0, X519+1, 0)),0)</f>
        <v>0</v>
      </c>
      <c r="Z519" s="29">
        <f t="shared" ref="Z519" si="276">IFERROR(IF(Z518 =43, 1, IF(Y519&lt;&gt;0, Y519+1, 0)),0)</f>
        <v>0</v>
      </c>
      <c r="AA519" s="29">
        <f t="shared" ref="AA519" si="277">IFERROR(IF(AA518 =43, 1, IF(Z519&lt;&gt;0, Z519+1, 0)),0)</f>
        <v>0</v>
      </c>
      <c r="AB519" s="29">
        <f t="shared" ref="AB519" si="278">IFERROR(IF(AB518 =43, 1, IF(AA519&lt;&gt;0, AA519+1, 0)),0)</f>
        <v>0</v>
      </c>
      <c r="AC519" s="29">
        <f t="shared" ref="AC519" si="279">IFERROR(IF(AC518 =43, 1, IF(AB519&lt;&gt;0, AB519+1, 0)),0)</f>
        <v>0</v>
      </c>
      <c r="AD519" s="29">
        <f t="shared" ref="AD519" si="280">IFERROR(IF(AD518 =43, 1, IF(AC519&lt;&gt;0, AC519+1, 0)),0)</f>
        <v>0</v>
      </c>
      <c r="AE519" s="29">
        <f t="shared" ref="AE519" si="281">IFERROR(IF(AE518 =43, 1, IF(AD519&lt;&gt;0, AD519+1, 0)),0)</f>
        <v>0</v>
      </c>
      <c r="AF519" s="29">
        <f t="shared" ref="AF519" si="282">IFERROR(IF(AF518 =43, 1, IF(AE519&lt;&gt;0, AE519+1, 0)),0)</f>
        <v>0</v>
      </c>
      <c r="AG519" s="29">
        <f t="shared" ref="AG519" si="283">IFERROR(IF(AG518 =43, 1, IF(AF519&lt;&gt;0, AF519+1, 0)),0)</f>
        <v>0</v>
      </c>
      <c r="AH519" s="29">
        <f t="shared" ref="AH519" si="284">IFERROR(IF(AH518 =43, 1, IF(AG519&lt;&gt;0, AG519+1, 0)),0)</f>
        <v>0</v>
      </c>
      <c r="AI519" s="29">
        <f t="shared" ref="AI519" si="285">IFERROR(IF(AI518 =43, 1, IF(AH519&lt;&gt;0, AH519+1, 0)),0)</f>
        <v>0</v>
      </c>
      <c r="AJ519" s="29">
        <f t="shared" ref="AJ519" si="286">IFERROR(IF(AJ518 =43, 1, IF(AI519&lt;&gt;0, AI519+1, 0)),0)</f>
        <v>0</v>
      </c>
      <c r="AK519" s="29">
        <f t="shared" ref="AK519" si="287">IFERROR(IF(AK518 =43, 1, IF(AJ519&lt;&gt;0, AJ519+1, 0)),0)</f>
        <v>0</v>
      </c>
      <c r="AL519" s="29">
        <f t="shared" ref="AL519" si="288">IFERROR(IF(AL518 =43, 1, IF(AK519&lt;&gt;0, AK519+1, 0)),0)</f>
        <v>0</v>
      </c>
      <c r="AM519" s="29">
        <f t="shared" ref="AM519" si="289">IFERROR(IF(AM518 =43, 1, IF(AL519&lt;&gt;0, AL519+1, 0)),0)</f>
        <v>0</v>
      </c>
      <c r="AN519" s="29">
        <f t="shared" ref="AN519" si="290">IFERROR(IF(AN518 =43, 1, IF(AM519&lt;&gt;0, AM519+1, 0)),0)</f>
        <v>0</v>
      </c>
      <c r="AO519" s="29">
        <f t="shared" ref="AO519" si="291">IFERROR(IF(AO518 =43, 1, IF(AN519&lt;&gt;0, AN519+1, 0)),0)</f>
        <v>0</v>
      </c>
      <c r="AP519" s="29">
        <f t="shared" ref="AP519" si="292">IFERROR(IF(AP518 =43, 1, IF(AO519&lt;&gt;0, AO519+1, 0)),0)</f>
        <v>0</v>
      </c>
      <c r="AQ519" s="29">
        <f t="shared" ref="AQ519" si="293">IFERROR(IF(AQ518 =43, 1, IF(AP519&lt;&gt;0, AP519+1, 0)),0)</f>
        <v>0</v>
      </c>
      <c r="AR519" s="29">
        <f t="shared" ref="AR519" si="294">IFERROR(IF(AR518 =43, 1, IF(AQ519&lt;&gt;0, AQ519+1, 0)),0)</f>
        <v>0</v>
      </c>
      <c r="AS519" s="29">
        <f t="shared" ref="AS519" si="295">IFERROR(IF(AS518 =43, 1, IF(AR519&lt;&gt;0, AR519+1, 0)),0)</f>
        <v>0</v>
      </c>
    </row>
    <row r="520" spans="2:45" ht="28.5">
      <c r="B520" s="45" t="s">
        <v>263</v>
      </c>
      <c r="C520" s="14"/>
      <c r="D520" s="14">
        <f>IF(D519=0,D518,IF(D519=1,1,C520+1))</f>
        <v>1</v>
      </c>
      <c r="E520" s="14">
        <f t="shared" ref="E520" si="296">IF(E519=0,E518,IF(E519=1,1,D520+1))</f>
        <v>2</v>
      </c>
      <c r="F520" s="14">
        <f t="shared" ref="F520" si="297">IF(F519=0,F518,IF(F519=1,1,E520+1))</f>
        <v>3</v>
      </c>
      <c r="G520" s="14">
        <f t="shared" ref="G520" si="298">IF(G519=0,G518,IF(G519=1,1,F520+1))</f>
        <v>4</v>
      </c>
      <c r="H520" s="14">
        <f t="shared" ref="H520" si="299">IF(H519=0,H518,IF(H519=1,1,G520+1))</f>
        <v>5</v>
      </c>
      <c r="I520" s="14">
        <f t="shared" ref="I520" si="300">IF(I519=0,I518,IF(I519=1,1,H520+1))</f>
        <v>6</v>
      </c>
      <c r="J520" s="14">
        <f t="shared" ref="J520" si="301">IF(J519=0,J518,IF(J519=1,1,I520+1))</f>
        <v>7</v>
      </c>
      <c r="K520" s="14">
        <f t="shared" ref="K520" si="302">IF(K519=0,K518,IF(K519=1,1,J520+1))</f>
        <v>8</v>
      </c>
      <c r="L520" s="14">
        <f t="shared" ref="L520" si="303">IF(L519=0,L518,IF(L519=1,1,K520+1))</f>
        <v>9</v>
      </c>
      <c r="M520" s="14">
        <f t="shared" ref="M520" si="304">IF(M519=0,M518,IF(M519=1,1,L520+1))</f>
        <v>10</v>
      </c>
      <c r="N520" s="14">
        <f t="shared" ref="N520" si="305">IF(N519=0,N518,IF(N519=1,1,M520+1))</f>
        <v>11</v>
      </c>
      <c r="O520" s="14">
        <f t="shared" ref="O520" si="306">IF(O519=0,O518,IF(O519=1,1,N520+1))</f>
        <v>12</v>
      </c>
      <c r="P520" s="14">
        <f t="shared" ref="P520" si="307">IF(P519=0,P518,IF(P519=1,1,O520+1))</f>
        <v>13</v>
      </c>
      <c r="Q520" s="14">
        <f t="shared" ref="Q520" si="308">IF(Q519=0,Q518,IF(Q519=1,1,P520+1))</f>
        <v>14</v>
      </c>
      <c r="R520" s="14">
        <f t="shared" ref="R520" si="309">IF(R519=0,R518,IF(R519=1,1,Q520+1))</f>
        <v>15</v>
      </c>
      <c r="S520" s="14">
        <f t="shared" ref="S520" si="310">IF(S519=0,S518,IF(S519=1,1,R520+1))</f>
        <v>16</v>
      </c>
      <c r="T520" s="14">
        <f t="shared" ref="T520" si="311">IF(T519=0,T518,IF(T519=1,1,S520+1))</f>
        <v>17</v>
      </c>
      <c r="U520" s="14">
        <f t="shared" ref="U520" si="312">IF(U519=0,U518,IF(U519=1,1,T520+1))</f>
        <v>18</v>
      </c>
      <c r="V520" s="14">
        <f t="shared" ref="V520" si="313">IF(V519=0,V518,IF(V519=1,1,U520+1))</f>
        <v>19</v>
      </c>
      <c r="W520" s="14">
        <f t="shared" ref="W520" si="314">IF(W519=0,W518,IF(W519=1,1,V520+1))</f>
        <v>20</v>
      </c>
      <c r="X520" s="14">
        <f t="shared" ref="X520" si="315">IF(X519=0,X518,IF(X519=1,1,W520+1))</f>
        <v>21</v>
      </c>
      <c r="Y520" s="14">
        <f t="shared" ref="Y520" si="316">IF(Y519=0,Y518,IF(Y519=1,1,X520+1))</f>
        <v>22</v>
      </c>
      <c r="Z520" s="14">
        <f t="shared" ref="Z520" si="317">IF(Z519=0,Z518,IF(Z519=1,1,Y520+1))</f>
        <v>23</v>
      </c>
      <c r="AA520" s="14">
        <f t="shared" ref="AA520" si="318">IF(AA519=0,AA518,IF(AA519=1,1,Z520+1))</f>
        <v>24</v>
      </c>
      <c r="AB520" s="14">
        <f t="shared" ref="AB520" si="319">IF(AB519=0,AB518,IF(AB519=1,1,AA520+1))</f>
        <v>25</v>
      </c>
      <c r="AC520" s="14">
        <f t="shared" ref="AC520" si="320">IF(AC519=0,AC518,IF(AC519=1,1,AB520+1))</f>
        <v>26</v>
      </c>
      <c r="AD520" s="14">
        <f t="shared" ref="AD520" si="321">IF(AD519=0,AD518,IF(AD519=1,1,AC520+1))</f>
        <v>27</v>
      </c>
      <c r="AE520" s="14">
        <f t="shared" ref="AE520" si="322">IF(AE519=0,AE518,IF(AE519=1,1,AD520+1))</f>
        <v>28</v>
      </c>
      <c r="AF520" s="14">
        <f t="shared" ref="AF520" si="323">IF(AF519=0,AF518,IF(AF519=1,1,AE520+1))</f>
        <v>29</v>
      </c>
      <c r="AG520" s="14">
        <f t="shared" ref="AG520" si="324">IF(AG519=0,AG518,IF(AG519=1,1,AF520+1))</f>
        <v>30</v>
      </c>
      <c r="AH520" s="14">
        <f t="shared" ref="AH520" si="325">IF(AH519=0,AH518,IF(AH519=1,1,AG520+1))</f>
        <v>31</v>
      </c>
      <c r="AI520" s="14">
        <f t="shared" ref="AI520" si="326">IF(AI519=0,AI518,IF(AI519=1,1,AH520+1))</f>
        <v>32</v>
      </c>
      <c r="AJ520" s="14">
        <f t="shared" ref="AJ520" si="327">IF(AJ519=0,AJ518,IF(AJ519=1,1,AI520+1))</f>
        <v>33</v>
      </c>
      <c r="AK520" s="14">
        <f t="shared" ref="AK520" si="328">IF(AK519=0,AK518,IF(AK519=1,1,AJ520+1))</f>
        <v>34</v>
      </c>
      <c r="AL520" s="14">
        <f t="shared" ref="AL520" si="329">IF(AL519=0,AL518,IF(AL519=1,1,AK520+1))</f>
        <v>35</v>
      </c>
      <c r="AM520" s="14">
        <f t="shared" ref="AM520" si="330">IF(AM519=0,AM518,IF(AM519=1,1,AL520+1))</f>
        <v>36</v>
      </c>
      <c r="AN520" s="14">
        <f t="shared" ref="AN520" si="331">IF(AN519=0,AN518,IF(AN519=1,1,AM520+1))</f>
        <v>37</v>
      </c>
      <c r="AO520" s="14">
        <f t="shared" ref="AO520" si="332">IF(AO519=0,AO518,IF(AO519=1,1,AN520+1))</f>
        <v>38</v>
      </c>
      <c r="AP520" s="14">
        <f t="shared" ref="AP520" si="333">IF(AP519=0,AP518,IF(AP519=1,1,AO520+1))</f>
        <v>39</v>
      </c>
      <c r="AQ520" s="14">
        <f t="shared" ref="AQ520" si="334">IF(AQ519=0,AQ518,IF(AQ519=1,1,AP520+1))</f>
        <v>40</v>
      </c>
      <c r="AR520" s="14">
        <f t="shared" ref="AR520" si="335">IF(AR519=0,AR518,IF(AR519=1,1,AQ520+1))</f>
        <v>41</v>
      </c>
      <c r="AS520" s="14">
        <f t="shared" ref="AS520" si="336">IF(AS519=0,AS518,IF(AS519=1,1,AR520+1))</f>
        <v>42</v>
      </c>
    </row>
    <row r="521" spans="2:45"/>
    <row r="522" spans="2:45" ht="28.5">
      <c r="B522" s="45" t="s">
        <v>86</v>
      </c>
      <c r="C522" s="14" t="s">
        <v>137</v>
      </c>
      <c r="D522" s="33">
        <f>INDEX($D$502:$AS$502, 1, MATCH(D520, $D$501:$AS$501,0))</f>
        <v>0</v>
      </c>
      <c r="E522" s="33">
        <f t="shared" ref="E522:AS522" si="337">INDEX($D$502:$AS$502, 1, MATCH(E520, $D$501:$AS$501,0))</f>
        <v>0</v>
      </c>
      <c r="F522" s="33">
        <f t="shared" si="337"/>
        <v>0.39274205011590069</v>
      </c>
      <c r="G522" s="33">
        <f t="shared" si="337"/>
        <v>0.43611761796476484</v>
      </c>
      <c r="H522" s="33">
        <f t="shared" si="337"/>
        <v>0.47949318581362915</v>
      </c>
      <c r="I522" s="33">
        <f t="shared" si="337"/>
        <v>0.5228687536624933</v>
      </c>
      <c r="J522" s="33">
        <f t="shared" si="337"/>
        <v>0.56624432151135751</v>
      </c>
      <c r="K522" s="33">
        <f t="shared" si="337"/>
        <v>0.60961988936022182</v>
      </c>
      <c r="L522" s="33">
        <f t="shared" si="337"/>
        <v>0.65299545720908614</v>
      </c>
      <c r="M522" s="33">
        <f t="shared" si="337"/>
        <v>0.69637102505795023</v>
      </c>
      <c r="N522" s="33">
        <f t="shared" si="337"/>
        <v>0.73974659290681455</v>
      </c>
      <c r="O522" s="33">
        <f t="shared" si="337"/>
        <v>0.78312216075567864</v>
      </c>
      <c r="P522" s="33">
        <f t="shared" si="337"/>
        <v>0.82649772860454296</v>
      </c>
      <c r="Q522" s="33">
        <f t="shared" si="337"/>
        <v>0.86987329645340727</v>
      </c>
      <c r="R522" s="33">
        <f t="shared" si="337"/>
        <v>0.91324886430227159</v>
      </c>
      <c r="S522" s="33">
        <f t="shared" si="337"/>
        <v>0.95662443215113568</v>
      </c>
      <c r="T522" s="33">
        <f t="shared" si="337"/>
        <v>1</v>
      </c>
      <c r="U522" s="33">
        <f t="shared" si="337"/>
        <v>0.97307692307692306</v>
      </c>
      <c r="V522" s="33">
        <f t="shared" si="337"/>
        <v>0.94615384615384612</v>
      </c>
      <c r="W522" s="33">
        <f t="shared" si="337"/>
        <v>0.91923076923076918</v>
      </c>
      <c r="X522" s="33">
        <f t="shared" si="337"/>
        <v>0.89230769230769225</v>
      </c>
      <c r="Y522" s="33">
        <f t="shared" si="337"/>
        <v>0.86538461538461531</v>
      </c>
      <c r="Z522" s="33">
        <f t="shared" si="337"/>
        <v>0.83846153846153837</v>
      </c>
      <c r="AA522" s="33">
        <f t="shared" si="337"/>
        <v>0.81153846153846143</v>
      </c>
      <c r="AB522" s="33">
        <f t="shared" si="337"/>
        <v>0.78461538461538449</v>
      </c>
      <c r="AC522" s="33">
        <f t="shared" si="337"/>
        <v>0.75769230769230755</v>
      </c>
      <c r="AD522" s="33">
        <f t="shared" si="337"/>
        <v>0.73076923076923062</v>
      </c>
      <c r="AE522" s="33">
        <f t="shared" si="337"/>
        <v>0.70384615384615368</v>
      </c>
      <c r="AF522" s="33">
        <f t="shared" si="337"/>
        <v>0.67692307692307674</v>
      </c>
      <c r="AG522" s="33">
        <f t="shared" si="337"/>
        <v>0.65</v>
      </c>
      <c r="AH522" s="33">
        <f t="shared" si="337"/>
        <v>0.62538461538461543</v>
      </c>
      <c r="AI522" s="33">
        <f t="shared" si="337"/>
        <v>0.60076923076923083</v>
      </c>
      <c r="AJ522" s="33">
        <f t="shared" si="337"/>
        <v>0.57615384615384624</v>
      </c>
      <c r="AK522" s="33">
        <f t="shared" si="337"/>
        <v>0.55153846153846164</v>
      </c>
      <c r="AL522" s="33">
        <f t="shared" si="337"/>
        <v>0.52692307692307705</v>
      </c>
      <c r="AM522" s="33">
        <f t="shared" si="337"/>
        <v>0.50230769230769245</v>
      </c>
      <c r="AN522" s="33">
        <f t="shared" si="337"/>
        <v>0.47769230769230786</v>
      </c>
      <c r="AO522" s="33">
        <f t="shared" si="337"/>
        <v>0.45307692307692327</v>
      </c>
      <c r="AP522" s="33">
        <f t="shared" si="337"/>
        <v>0.42846153846153867</v>
      </c>
      <c r="AQ522" s="33">
        <f t="shared" si="337"/>
        <v>0.40384615384615408</v>
      </c>
      <c r="AR522" s="33">
        <f t="shared" si="337"/>
        <v>0.37923076923076948</v>
      </c>
      <c r="AS522" s="33">
        <f t="shared" si="337"/>
        <v>0.35461538461538489</v>
      </c>
    </row>
    <row r="523" spans="2:45" ht="28.5">
      <c r="B523" s="45" t="s">
        <v>260</v>
      </c>
      <c r="C523" s="14" t="s">
        <v>137</v>
      </c>
      <c r="D523" s="23">
        <f>INDEX($D$500:$AS$500, 1, MATCH(D520, $D$499:$AS$499,0))</f>
        <v>0.9</v>
      </c>
      <c r="E523" s="23">
        <f t="shared" ref="E523:AS523" si="338">INDEX($D$500:$AS$500, 1, MATCH(E520, $D$499:$AS$499,0))</f>
        <v>1</v>
      </c>
      <c r="F523" s="23">
        <f t="shared" si="338"/>
        <v>1</v>
      </c>
      <c r="G523" s="23">
        <f t="shared" si="338"/>
        <v>1</v>
      </c>
      <c r="H523" s="23">
        <f t="shared" si="338"/>
        <v>1</v>
      </c>
      <c r="I523" s="23">
        <f t="shared" si="338"/>
        <v>1</v>
      </c>
      <c r="J523" s="23">
        <f t="shared" si="338"/>
        <v>1</v>
      </c>
      <c r="K523" s="23">
        <f t="shared" si="338"/>
        <v>1</v>
      </c>
      <c r="L523" s="23">
        <f t="shared" si="338"/>
        <v>1</v>
      </c>
      <c r="M523" s="23">
        <f t="shared" si="338"/>
        <v>1</v>
      </c>
      <c r="N523" s="23">
        <f t="shared" si="338"/>
        <v>1</v>
      </c>
      <c r="O523" s="23">
        <f t="shared" si="338"/>
        <v>1</v>
      </c>
      <c r="P523" s="23">
        <f t="shared" si="338"/>
        <v>1</v>
      </c>
      <c r="Q523" s="23">
        <f t="shared" si="338"/>
        <v>1</v>
      </c>
      <c r="R523" s="23">
        <f t="shared" si="338"/>
        <v>1</v>
      </c>
      <c r="S523" s="23">
        <f t="shared" si="338"/>
        <v>1</v>
      </c>
      <c r="T523" s="23">
        <f t="shared" si="338"/>
        <v>1</v>
      </c>
      <c r="U523" s="23">
        <f t="shared" si="338"/>
        <v>1</v>
      </c>
      <c r="V523" s="23">
        <f t="shared" si="338"/>
        <v>1</v>
      </c>
      <c r="W523" s="23">
        <f t="shared" si="338"/>
        <v>1</v>
      </c>
      <c r="X523" s="23">
        <f t="shared" si="338"/>
        <v>1</v>
      </c>
      <c r="Y523" s="23">
        <f t="shared" si="338"/>
        <v>1</v>
      </c>
      <c r="Z523" s="23">
        <f t="shared" si="338"/>
        <v>1</v>
      </c>
      <c r="AA523" s="23">
        <f t="shared" si="338"/>
        <v>1</v>
      </c>
      <c r="AB523" s="23">
        <f t="shared" si="338"/>
        <v>1</v>
      </c>
      <c r="AC523" s="23">
        <f t="shared" si="338"/>
        <v>1</v>
      </c>
      <c r="AD523" s="23">
        <f t="shared" si="338"/>
        <v>1</v>
      </c>
      <c r="AE523" s="23">
        <f t="shared" si="338"/>
        <v>1</v>
      </c>
      <c r="AF523" s="23">
        <f t="shared" si="338"/>
        <v>1</v>
      </c>
      <c r="AG523" s="23">
        <f t="shared" si="338"/>
        <v>1</v>
      </c>
      <c r="AH523" s="23">
        <f t="shared" si="338"/>
        <v>1</v>
      </c>
      <c r="AI523" s="23">
        <f t="shared" si="338"/>
        <v>1</v>
      </c>
      <c r="AJ523" s="23">
        <f t="shared" si="338"/>
        <v>1</v>
      </c>
      <c r="AK523" s="23">
        <f t="shared" si="338"/>
        <v>1</v>
      </c>
      <c r="AL523" s="23">
        <f t="shared" si="338"/>
        <v>1</v>
      </c>
      <c r="AM523" s="23">
        <f t="shared" si="338"/>
        <v>1</v>
      </c>
      <c r="AN523" s="23">
        <f t="shared" si="338"/>
        <v>1</v>
      </c>
      <c r="AO523" s="23">
        <f t="shared" si="338"/>
        <v>1</v>
      </c>
      <c r="AP523" s="23">
        <f t="shared" si="338"/>
        <v>1</v>
      </c>
      <c r="AQ523" s="23">
        <f t="shared" si="338"/>
        <v>1</v>
      </c>
      <c r="AR523" s="23">
        <f t="shared" si="338"/>
        <v>1</v>
      </c>
      <c r="AS523" s="23">
        <f t="shared" si="338"/>
        <v>1</v>
      </c>
    </row>
    <row r="524" spans="2:45">
      <c r="B524" s="22"/>
      <c r="C524" s="22"/>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c r="AQ524" s="26"/>
      <c r="AR524" s="26"/>
      <c r="AS524" s="26"/>
    </row>
    <row r="525" spans="2:45" ht="15">
      <c r="B525" s="6" t="s">
        <v>412</v>
      </c>
    </row>
    <row r="526" spans="2:45" ht="28.5">
      <c r="B526" s="45" t="s">
        <v>264</v>
      </c>
      <c r="C526" s="14" t="s">
        <v>158</v>
      </c>
      <c r="D526" s="37">
        <f>C462</f>
        <v>15</v>
      </c>
      <c r="E526" s="25">
        <f>D526+1</f>
        <v>16</v>
      </c>
      <c r="F526" s="25">
        <f t="shared" ref="F526" si="339">E526+1</f>
        <v>17</v>
      </c>
      <c r="G526" s="25">
        <f t="shared" ref="G526" si="340">F526+1</f>
        <v>18</v>
      </c>
      <c r="H526" s="25">
        <f t="shared" ref="H526" si="341">G526+1</f>
        <v>19</v>
      </c>
      <c r="I526" s="25">
        <f t="shared" ref="I526" si="342">H526+1</f>
        <v>20</v>
      </c>
      <c r="J526" s="25">
        <f t="shared" ref="J526" si="343">I526+1</f>
        <v>21</v>
      </c>
      <c r="K526" s="25">
        <f t="shared" ref="K526" si="344">J526+1</f>
        <v>22</v>
      </c>
      <c r="L526" s="25">
        <f t="shared" ref="L526" si="345">K526+1</f>
        <v>23</v>
      </c>
      <c r="M526" s="25">
        <f t="shared" ref="M526" si="346">L526+1</f>
        <v>24</v>
      </c>
      <c r="N526" s="25">
        <f t="shared" ref="N526" si="347">M526+1</f>
        <v>25</v>
      </c>
      <c r="O526" s="25">
        <f t="shared" ref="O526" si="348">N526+1</f>
        <v>26</v>
      </c>
      <c r="P526" s="25">
        <f t="shared" ref="P526" si="349">O526+1</f>
        <v>27</v>
      </c>
      <c r="Q526" s="25">
        <f t="shared" ref="Q526" si="350">P526+1</f>
        <v>28</v>
      </c>
      <c r="R526" s="25">
        <f t="shared" ref="R526" si="351">Q526+1</f>
        <v>29</v>
      </c>
      <c r="S526" s="25">
        <f t="shared" ref="S526" si="352">R526+1</f>
        <v>30</v>
      </c>
      <c r="T526" s="25">
        <f t="shared" ref="T526" si="353">S526+1</f>
        <v>31</v>
      </c>
      <c r="U526" s="25">
        <f t="shared" ref="U526" si="354">T526+1</f>
        <v>32</v>
      </c>
      <c r="V526" s="25">
        <f t="shared" ref="V526" si="355">U526+1</f>
        <v>33</v>
      </c>
      <c r="W526" s="25">
        <f t="shared" ref="W526" si="356">V526+1</f>
        <v>34</v>
      </c>
      <c r="X526" s="25">
        <f t="shared" ref="X526" si="357">W526+1</f>
        <v>35</v>
      </c>
      <c r="Y526" s="25">
        <f t="shared" ref="Y526" si="358">X526+1</f>
        <v>36</v>
      </c>
      <c r="Z526" s="25">
        <f t="shared" ref="Z526" si="359">Y526+1</f>
        <v>37</v>
      </c>
      <c r="AA526" s="25">
        <f t="shared" ref="AA526" si="360">Z526+1</f>
        <v>38</v>
      </c>
      <c r="AB526" s="25">
        <f t="shared" ref="AB526" si="361">AA526+1</f>
        <v>39</v>
      </c>
      <c r="AC526" s="25">
        <f t="shared" ref="AC526" si="362">AB526+1</f>
        <v>40</v>
      </c>
      <c r="AD526" s="25">
        <f t="shared" ref="AD526" si="363">AC526+1</f>
        <v>41</v>
      </c>
      <c r="AE526" s="25">
        <f t="shared" ref="AE526" si="364">AD526+1</f>
        <v>42</v>
      </c>
      <c r="AF526" s="25">
        <f t="shared" ref="AF526" si="365">AE526+1</f>
        <v>43</v>
      </c>
      <c r="AG526" s="25">
        <f t="shared" ref="AG526" si="366">AF526+1</f>
        <v>44</v>
      </c>
      <c r="AH526" s="25">
        <f t="shared" ref="AH526" si="367">AG526+1</f>
        <v>45</v>
      </c>
      <c r="AI526" s="25">
        <f t="shared" ref="AI526" si="368">AH526+1</f>
        <v>46</v>
      </c>
      <c r="AJ526" s="25">
        <f t="shared" ref="AJ526" si="369">AI526+1</f>
        <v>47</v>
      </c>
      <c r="AK526" s="25">
        <f t="shared" ref="AK526" si="370">AJ526+1</f>
        <v>48</v>
      </c>
      <c r="AL526" s="25">
        <f t="shared" ref="AL526" si="371">AK526+1</f>
        <v>49</v>
      </c>
      <c r="AM526" s="25">
        <f t="shared" ref="AM526" si="372">AL526+1</f>
        <v>50</v>
      </c>
      <c r="AN526" s="25">
        <f t="shared" ref="AN526" si="373">AM526+1</f>
        <v>51</v>
      </c>
      <c r="AO526" s="25">
        <f t="shared" ref="AO526" si="374">AN526+1</f>
        <v>52</v>
      </c>
      <c r="AP526" s="25">
        <f t="shared" ref="AP526" si="375">AO526+1</f>
        <v>53</v>
      </c>
      <c r="AQ526" s="25">
        <f t="shared" ref="AQ526" si="376">AP526+1</f>
        <v>54</v>
      </c>
      <c r="AR526" s="25">
        <f t="shared" ref="AR526" si="377">AQ526+1</f>
        <v>55</v>
      </c>
      <c r="AS526" s="25">
        <f t="shared" ref="AS526" si="378">AR526+1</f>
        <v>56</v>
      </c>
    </row>
    <row r="527" spans="2:45">
      <c r="B527" s="14" t="s">
        <v>280</v>
      </c>
      <c r="C527" s="14" t="s">
        <v>279</v>
      </c>
      <c r="D527" s="29">
        <f>IFERROR(IF(D526 =100, 1, IF(C527&lt;&gt;0, C527+1, 0)),0)</f>
        <v>0</v>
      </c>
      <c r="E527" s="29">
        <f t="shared" ref="E527:AS527" si="379">IFERROR(IF(E526 =100, 1, IF(D527&lt;&gt;0, D527+1, 0)),0)</f>
        <v>0</v>
      </c>
      <c r="F527" s="29">
        <f t="shared" si="379"/>
        <v>0</v>
      </c>
      <c r="G527" s="29">
        <f t="shared" si="379"/>
        <v>0</v>
      </c>
      <c r="H527" s="29">
        <f t="shared" si="379"/>
        <v>0</v>
      </c>
      <c r="I527" s="29">
        <f t="shared" si="379"/>
        <v>0</v>
      </c>
      <c r="J527" s="29">
        <f t="shared" si="379"/>
        <v>0</v>
      </c>
      <c r="K527" s="29">
        <f t="shared" si="379"/>
        <v>0</v>
      </c>
      <c r="L527" s="29">
        <f t="shared" si="379"/>
        <v>0</v>
      </c>
      <c r="M527" s="29">
        <f t="shared" si="379"/>
        <v>0</v>
      </c>
      <c r="N527" s="29">
        <f t="shared" si="379"/>
        <v>0</v>
      </c>
      <c r="O527" s="29">
        <f t="shared" si="379"/>
        <v>0</v>
      </c>
      <c r="P527" s="29">
        <f t="shared" si="379"/>
        <v>0</v>
      </c>
      <c r="Q527" s="29">
        <f t="shared" si="379"/>
        <v>0</v>
      </c>
      <c r="R527" s="29">
        <f t="shared" si="379"/>
        <v>0</v>
      </c>
      <c r="S527" s="29">
        <f t="shared" si="379"/>
        <v>0</v>
      </c>
      <c r="T527" s="29">
        <f t="shared" si="379"/>
        <v>0</v>
      </c>
      <c r="U527" s="29">
        <f t="shared" si="379"/>
        <v>0</v>
      </c>
      <c r="V527" s="29">
        <f t="shared" si="379"/>
        <v>0</v>
      </c>
      <c r="W527" s="29">
        <f t="shared" si="379"/>
        <v>0</v>
      </c>
      <c r="X527" s="29">
        <f t="shared" si="379"/>
        <v>0</v>
      </c>
      <c r="Y527" s="29">
        <f t="shared" si="379"/>
        <v>0</v>
      </c>
      <c r="Z527" s="29">
        <f t="shared" si="379"/>
        <v>0</v>
      </c>
      <c r="AA527" s="29">
        <f t="shared" si="379"/>
        <v>0</v>
      </c>
      <c r="AB527" s="29">
        <f t="shared" si="379"/>
        <v>0</v>
      </c>
      <c r="AC527" s="29">
        <f t="shared" si="379"/>
        <v>0</v>
      </c>
      <c r="AD527" s="29">
        <f t="shared" si="379"/>
        <v>0</v>
      </c>
      <c r="AE527" s="29">
        <f t="shared" si="379"/>
        <v>0</v>
      </c>
      <c r="AF527" s="29">
        <f t="shared" si="379"/>
        <v>0</v>
      </c>
      <c r="AG527" s="29">
        <f t="shared" si="379"/>
        <v>0</v>
      </c>
      <c r="AH527" s="29">
        <f t="shared" si="379"/>
        <v>0</v>
      </c>
      <c r="AI527" s="29">
        <f t="shared" si="379"/>
        <v>0</v>
      </c>
      <c r="AJ527" s="29">
        <f t="shared" si="379"/>
        <v>0</v>
      </c>
      <c r="AK527" s="29">
        <f t="shared" si="379"/>
        <v>0</v>
      </c>
      <c r="AL527" s="29">
        <f t="shared" si="379"/>
        <v>0</v>
      </c>
      <c r="AM527" s="29">
        <f t="shared" si="379"/>
        <v>0</v>
      </c>
      <c r="AN527" s="29">
        <f t="shared" si="379"/>
        <v>0</v>
      </c>
      <c r="AO527" s="29">
        <f t="shared" si="379"/>
        <v>0</v>
      </c>
      <c r="AP527" s="29">
        <f t="shared" si="379"/>
        <v>0</v>
      </c>
      <c r="AQ527" s="29">
        <f t="shared" si="379"/>
        <v>0</v>
      </c>
      <c r="AR527" s="29">
        <f t="shared" si="379"/>
        <v>0</v>
      </c>
      <c r="AS527" s="29">
        <f t="shared" si="379"/>
        <v>0</v>
      </c>
    </row>
    <row r="528" spans="2:45" ht="28.5">
      <c r="B528" s="45" t="s">
        <v>263</v>
      </c>
      <c r="C528" s="14" t="s">
        <v>158</v>
      </c>
      <c r="D528" s="29">
        <f>IF(D527=0,D526,IF(D527=1,1,C528+1))</f>
        <v>15</v>
      </c>
      <c r="E528" s="14">
        <f t="shared" ref="E528" si="380">IF(E527=0,E526,IF(E527=1,1,D528+1))</f>
        <v>16</v>
      </c>
      <c r="F528" s="14">
        <f t="shared" ref="F528" si="381">IF(F527=0,F526,IF(F527=1,1,E528+1))</f>
        <v>17</v>
      </c>
      <c r="G528" s="14">
        <f t="shared" ref="G528" si="382">IF(G527=0,G526,IF(G527=1,1,F528+1))</f>
        <v>18</v>
      </c>
      <c r="H528" s="14">
        <f t="shared" ref="H528" si="383">IF(H527=0,H526,IF(H527=1,1,G528+1))</f>
        <v>19</v>
      </c>
      <c r="I528" s="14">
        <f t="shared" ref="I528" si="384">IF(I527=0,I526,IF(I527=1,1,H528+1))</f>
        <v>20</v>
      </c>
      <c r="J528" s="14">
        <f t="shared" ref="J528" si="385">IF(J527=0,J526,IF(J527=1,1,I528+1))</f>
        <v>21</v>
      </c>
      <c r="K528" s="14">
        <f t="shared" ref="K528" si="386">IF(K527=0,K526,IF(K527=1,1,J528+1))</f>
        <v>22</v>
      </c>
      <c r="L528" s="14">
        <f t="shared" ref="L528" si="387">IF(L527=0,L526,IF(L527=1,1,K528+1))</f>
        <v>23</v>
      </c>
      <c r="M528" s="14">
        <f t="shared" ref="M528" si="388">IF(M527=0,M526,IF(M527=1,1,L528+1))</f>
        <v>24</v>
      </c>
      <c r="N528" s="14">
        <f t="shared" ref="N528" si="389">IF(N527=0,N526,IF(N527=1,1,M528+1))</f>
        <v>25</v>
      </c>
      <c r="O528" s="14">
        <f t="shared" ref="O528" si="390">IF(O527=0,O526,IF(O527=1,1,N528+1))</f>
        <v>26</v>
      </c>
      <c r="P528" s="14">
        <f t="shared" ref="P528" si="391">IF(P527=0,P526,IF(P527=1,1,O528+1))</f>
        <v>27</v>
      </c>
      <c r="Q528" s="14">
        <f t="shared" ref="Q528" si="392">IF(Q527=0,Q526,IF(Q527=1,1,P528+1))</f>
        <v>28</v>
      </c>
      <c r="R528" s="14">
        <f t="shared" ref="R528" si="393">IF(R527=0,R526,IF(R527=1,1,Q528+1))</f>
        <v>29</v>
      </c>
      <c r="S528" s="14">
        <f t="shared" ref="S528" si="394">IF(S527=0,S526,IF(S527=1,1,R528+1))</f>
        <v>30</v>
      </c>
      <c r="T528" s="14">
        <f t="shared" ref="T528" si="395">IF(T527=0,T526,IF(T527=1,1,S528+1))</f>
        <v>31</v>
      </c>
      <c r="U528" s="14">
        <f t="shared" ref="U528" si="396">IF(U527=0,U526,IF(U527=1,1,T528+1))</f>
        <v>32</v>
      </c>
      <c r="V528" s="14">
        <f t="shared" ref="V528" si="397">IF(V527=0,V526,IF(V527=1,1,U528+1))</f>
        <v>33</v>
      </c>
      <c r="W528" s="14">
        <f t="shared" ref="W528" si="398">IF(W527=0,W526,IF(W527=1,1,V528+1))</f>
        <v>34</v>
      </c>
      <c r="X528" s="14">
        <f t="shared" ref="X528" si="399">IF(X527=0,X526,IF(X527=1,1,W528+1))</f>
        <v>35</v>
      </c>
      <c r="Y528" s="14">
        <f t="shared" ref="Y528" si="400">IF(Y527=0,Y526,IF(Y527=1,1,X528+1))</f>
        <v>36</v>
      </c>
      <c r="Z528" s="14">
        <f t="shared" ref="Z528" si="401">IF(Z527=0,Z526,IF(Z527=1,1,Y528+1))</f>
        <v>37</v>
      </c>
      <c r="AA528" s="14">
        <f t="shared" ref="AA528" si="402">IF(AA527=0,AA526,IF(AA527=1,1,Z528+1))</f>
        <v>38</v>
      </c>
      <c r="AB528" s="14">
        <f t="shared" ref="AB528" si="403">IF(AB527=0,AB526,IF(AB527=1,1,AA528+1))</f>
        <v>39</v>
      </c>
      <c r="AC528" s="14">
        <f t="shared" ref="AC528" si="404">IF(AC527=0,AC526,IF(AC527=1,1,AB528+1))</f>
        <v>40</v>
      </c>
      <c r="AD528" s="14">
        <f t="shared" ref="AD528" si="405">IF(AD527=0,AD526,IF(AD527=1,1,AC528+1))</f>
        <v>41</v>
      </c>
      <c r="AE528" s="14">
        <f t="shared" ref="AE528" si="406">IF(AE527=0,AE526,IF(AE527=1,1,AD528+1))</f>
        <v>42</v>
      </c>
      <c r="AF528" s="14">
        <f t="shared" ref="AF528" si="407">IF(AF527=0,AF526,IF(AF527=1,1,AE528+1))</f>
        <v>43</v>
      </c>
      <c r="AG528" s="14">
        <f t="shared" ref="AG528" si="408">IF(AG527=0,AG526,IF(AG527=1,1,AF528+1))</f>
        <v>44</v>
      </c>
      <c r="AH528" s="14">
        <f t="shared" ref="AH528" si="409">IF(AH527=0,AH526,IF(AH527=1,1,AG528+1))</f>
        <v>45</v>
      </c>
      <c r="AI528" s="14">
        <f t="shared" ref="AI528" si="410">IF(AI527=0,AI526,IF(AI527=1,1,AH528+1))</f>
        <v>46</v>
      </c>
      <c r="AJ528" s="14">
        <f t="shared" ref="AJ528" si="411">IF(AJ527=0,AJ526,IF(AJ527=1,1,AI528+1))</f>
        <v>47</v>
      </c>
      <c r="AK528" s="14">
        <f t="shared" ref="AK528" si="412">IF(AK527=0,AK526,IF(AK527=1,1,AJ528+1))</f>
        <v>48</v>
      </c>
      <c r="AL528" s="14">
        <f t="shared" ref="AL528" si="413">IF(AL527=0,AL526,IF(AL527=1,1,AK528+1))</f>
        <v>49</v>
      </c>
      <c r="AM528" s="14">
        <f t="shared" ref="AM528" si="414">IF(AM527=0,AM526,IF(AM527=1,1,AL528+1))</f>
        <v>50</v>
      </c>
      <c r="AN528" s="14">
        <f t="shared" ref="AN528" si="415">IF(AN527=0,AN526,IF(AN527=1,1,AM528+1))</f>
        <v>51</v>
      </c>
      <c r="AO528" s="14">
        <f t="shared" ref="AO528" si="416">IF(AO527=0,AO526,IF(AO527=1,1,AN528+1))</f>
        <v>52</v>
      </c>
      <c r="AP528" s="14">
        <f t="shared" ref="AP528" si="417">IF(AP527=0,AP526,IF(AP527=1,1,AO528+1))</f>
        <v>53</v>
      </c>
      <c r="AQ528" s="14">
        <f t="shared" ref="AQ528" si="418">IF(AQ527=0,AQ526,IF(AQ527=1,1,AP528+1))</f>
        <v>54</v>
      </c>
      <c r="AR528" s="14">
        <f t="shared" ref="AR528" si="419">IF(AR527=0,AR526,IF(AR527=1,1,AQ528+1))</f>
        <v>55</v>
      </c>
      <c r="AS528" s="14">
        <f t="shared" ref="AS528" si="420">IF(AS527=0,AS526,IF(AS527=1,1,AR528+1))</f>
        <v>56</v>
      </c>
    </row>
    <row r="529" spans="2:45"/>
    <row r="530" spans="2:45" ht="28.5">
      <c r="B530" s="45" t="s">
        <v>262</v>
      </c>
      <c r="C530" s="14" t="s">
        <v>137</v>
      </c>
      <c r="D530" s="33">
        <f>IFERROR(INDEX($D$504:$AS$504, 1, MATCH(D528, $D$501:$AS$501,0)), $AS$504)</f>
        <v>0.80546996998013021</v>
      </c>
      <c r="E530" s="33">
        <f t="shared" ref="E530:AS530" si="421">IFERROR(INDEX($D$504:$AS$504, 1, MATCH(E528, $D$501:$AS$501,0)), $AS$504)</f>
        <v>0.83607226035184701</v>
      </c>
      <c r="F530" s="33">
        <f t="shared" si="421"/>
        <v>0.89855851008925414</v>
      </c>
      <c r="G530" s="33">
        <f t="shared" si="421"/>
        <v>0.86716924503462067</v>
      </c>
      <c r="H530" s="33">
        <f t="shared" si="421"/>
        <v>1</v>
      </c>
      <c r="I530" s="33">
        <f t="shared" si="421"/>
        <v>0.90685574737860397</v>
      </c>
      <c r="J530" s="33">
        <f t="shared" si="421"/>
        <v>0.86716924503462067</v>
      </c>
      <c r="K530" s="33">
        <f t="shared" si="421"/>
        <v>1</v>
      </c>
      <c r="L530" s="33">
        <f t="shared" si="421"/>
        <v>0.90685574737860397</v>
      </c>
      <c r="M530" s="33">
        <f t="shared" si="421"/>
        <v>0.86716924503462067</v>
      </c>
      <c r="N530" s="33">
        <f t="shared" si="421"/>
        <v>1</v>
      </c>
      <c r="O530" s="33">
        <f t="shared" si="421"/>
        <v>0.90685574737860397</v>
      </c>
      <c r="P530" s="33">
        <f t="shared" si="421"/>
        <v>0.86716924503462067</v>
      </c>
      <c r="Q530" s="33">
        <f t="shared" si="421"/>
        <v>1</v>
      </c>
      <c r="R530" s="33">
        <f t="shared" si="421"/>
        <v>0.90685574737860397</v>
      </c>
      <c r="S530" s="33">
        <f t="shared" si="421"/>
        <v>0.86716924503462067</v>
      </c>
      <c r="T530" s="33">
        <f t="shared" si="421"/>
        <v>0.69698415212461573</v>
      </c>
      <c r="U530" s="33">
        <f t="shared" si="421"/>
        <v>0.80546996998013021</v>
      </c>
      <c r="V530" s="33">
        <f t="shared" si="421"/>
        <v>0.83607226035184701</v>
      </c>
      <c r="W530" s="33">
        <f t="shared" si="421"/>
        <v>0.69698415212461573</v>
      </c>
      <c r="X530" s="33">
        <f t="shared" si="421"/>
        <v>0.80546996998013021</v>
      </c>
      <c r="Y530" s="33">
        <f t="shared" si="421"/>
        <v>0.83607226035184701</v>
      </c>
      <c r="Z530" s="33">
        <f t="shared" si="421"/>
        <v>0.69698415212461573</v>
      </c>
      <c r="AA530" s="33">
        <f t="shared" si="421"/>
        <v>0.80546996998013021</v>
      </c>
      <c r="AB530" s="33">
        <f t="shared" si="421"/>
        <v>0.83607226035184701</v>
      </c>
      <c r="AC530" s="33">
        <f t="shared" si="421"/>
        <v>0.69698415212461573</v>
      </c>
      <c r="AD530" s="33">
        <f t="shared" si="421"/>
        <v>0.90685574737860397</v>
      </c>
      <c r="AE530" s="33">
        <f t="shared" si="421"/>
        <v>0.90685574737860397</v>
      </c>
      <c r="AF530" s="33">
        <f t="shared" si="421"/>
        <v>0.90685574737860397</v>
      </c>
      <c r="AG530" s="33">
        <f t="shared" si="421"/>
        <v>0.90685574737860397</v>
      </c>
      <c r="AH530" s="33">
        <f t="shared" si="421"/>
        <v>0.90685574737860397</v>
      </c>
      <c r="AI530" s="33">
        <f t="shared" si="421"/>
        <v>0.90685574737860397</v>
      </c>
      <c r="AJ530" s="33">
        <f t="shared" si="421"/>
        <v>0.90685574737860397</v>
      </c>
      <c r="AK530" s="33">
        <f t="shared" si="421"/>
        <v>0.90685574737860397</v>
      </c>
      <c r="AL530" s="33">
        <f t="shared" si="421"/>
        <v>0.90685574737860397</v>
      </c>
      <c r="AM530" s="33">
        <f t="shared" si="421"/>
        <v>0.90685574737860397</v>
      </c>
      <c r="AN530" s="33">
        <f t="shared" si="421"/>
        <v>0.90685574737860397</v>
      </c>
      <c r="AO530" s="33">
        <f t="shared" si="421"/>
        <v>0.90685574737860397</v>
      </c>
      <c r="AP530" s="33">
        <f t="shared" si="421"/>
        <v>0.90685574737860397</v>
      </c>
      <c r="AQ530" s="33">
        <f t="shared" si="421"/>
        <v>0.90685574737860397</v>
      </c>
      <c r="AR530" s="33">
        <f t="shared" si="421"/>
        <v>0.90685574737860397</v>
      </c>
      <c r="AS530" s="33">
        <f t="shared" si="421"/>
        <v>0.90685574737860397</v>
      </c>
    </row>
    <row r="531" spans="2:45" ht="28.5">
      <c r="B531" s="45" t="s">
        <v>260</v>
      </c>
      <c r="C531" s="14" t="s">
        <v>137</v>
      </c>
      <c r="D531" s="23">
        <f>IFERROR(INDEX($D$500:$AS$500, 1, MATCH(D528, $D$499:$AS$499,0)), $AS$500)</f>
        <v>1</v>
      </c>
      <c r="E531" s="23">
        <f t="shared" ref="E531:AS531" si="422">IFERROR(INDEX($D$500:$AS$500, 1, MATCH(E528, $D$499:$AS$499,0)), $AS$500)</f>
        <v>1</v>
      </c>
      <c r="F531" s="23">
        <f t="shared" si="422"/>
        <v>1</v>
      </c>
      <c r="G531" s="23">
        <f t="shared" si="422"/>
        <v>1</v>
      </c>
      <c r="H531" s="23">
        <f t="shared" si="422"/>
        <v>1</v>
      </c>
      <c r="I531" s="23">
        <f t="shared" si="422"/>
        <v>1</v>
      </c>
      <c r="J531" s="23">
        <f t="shared" si="422"/>
        <v>1</v>
      </c>
      <c r="K531" s="23">
        <f t="shared" si="422"/>
        <v>1</v>
      </c>
      <c r="L531" s="23">
        <f t="shared" si="422"/>
        <v>1</v>
      </c>
      <c r="M531" s="23">
        <f t="shared" si="422"/>
        <v>1</v>
      </c>
      <c r="N531" s="23">
        <f t="shared" si="422"/>
        <v>1</v>
      </c>
      <c r="O531" s="23">
        <f t="shared" si="422"/>
        <v>1</v>
      </c>
      <c r="P531" s="23">
        <f t="shared" si="422"/>
        <v>1</v>
      </c>
      <c r="Q531" s="23">
        <f t="shared" si="422"/>
        <v>1</v>
      </c>
      <c r="R531" s="23">
        <f t="shared" si="422"/>
        <v>1</v>
      </c>
      <c r="S531" s="23">
        <f t="shared" si="422"/>
        <v>1</v>
      </c>
      <c r="T531" s="23">
        <f t="shared" si="422"/>
        <v>1</v>
      </c>
      <c r="U531" s="23">
        <f t="shared" si="422"/>
        <v>1</v>
      </c>
      <c r="V531" s="23">
        <f t="shared" si="422"/>
        <v>1</v>
      </c>
      <c r="W531" s="23">
        <f t="shared" si="422"/>
        <v>1</v>
      </c>
      <c r="X531" s="23">
        <f t="shared" si="422"/>
        <v>1</v>
      </c>
      <c r="Y531" s="23">
        <f t="shared" si="422"/>
        <v>1</v>
      </c>
      <c r="Z531" s="23">
        <f t="shared" si="422"/>
        <v>1</v>
      </c>
      <c r="AA531" s="23">
        <f t="shared" si="422"/>
        <v>1</v>
      </c>
      <c r="AB531" s="23">
        <f t="shared" si="422"/>
        <v>1</v>
      </c>
      <c r="AC531" s="23">
        <f t="shared" si="422"/>
        <v>1</v>
      </c>
      <c r="AD531" s="23">
        <f t="shared" si="422"/>
        <v>1</v>
      </c>
      <c r="AE531" s="23">
        <f t="shared" si="422"/>
        <v>1</v>
      </c>
      <c r="AF531" s="23">
        <f t="shared" si="422"/>
        <v>1</v>
      </c>
      <c r="AG531" s="23">
        <f t="shared" si="422"/>
        <v>1</v>
      </c>
      <c r="AH531" s="23">
        <f t="shared" si="422"/>
        <v>1</v>
      </c>
      <c r="AI531" s="23">
        <f t="shared" si="422"/>
        <v>1</v>
      </c>
      <c r="AJ531" s="23">
        <f t="shared" si="422"/>
        <v>1</v>
      </c>
      <c r="AK531" s="23">
        <f t="shared" si="422"/>
        <v>1</v>
      </c>
      <c r="AL531" s="23">
        <f t="shared" si="422"/>
        <v>1</v>
      </c>
      <c r="AM531" s="23">
        <f t="shared" si="422"/>
        <v>1</v>
      </c>
      <c r="AN531" s="23">
        <f t="shared" si="422"/>
        <v>1</v>
      </c>
      <c r="AO531" s="23">
        <f t="shared" si="422"/>
        <v>1</v>
      </c>
      <c r="AP531" s="23">
        <f t="shared" si="422"/>
        <v>1</v>
      </c>
      <c r="AQ531" s="23">
        <f t="shared" si="422"/>
        <v>1</v>
      </c>
      <c r="AR531" s="23">
        <f t="shared" si="422"/>
        <v>1</v>
      </c>
      <c r="AS531" s="23">
        <f t="shared" si="422"/>
        <v>1</v>
      </c>
    </row>
    <row r="532" spans="2:45">
      <c r="B532" s="22"/>
      <c r="C532" s="22"/>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c r="AQ532" s="26"/>
      <c r="AR532" s="26"/>
      <c r="AS532" s="26"/>
    </row>
    <row r="533" spans="2:45" ht="15">
      <c r="B533" s="6" t="s">
        <v>413</v>
      </c>
    </row>
    <row r="534" spans="2:45" ht="28.5">
      <c r="B534" s="45" t="s">
        <v>264</v>
      </c>
      <c r="C534" s="14" t="s">
        <v>158</v>
      </c>
      <c r="D534" s="37">
        <f>C469</f>
        <v>1</v>
      </c>
      <c r="E534" s="25">
        <f>D534+1</f>
        <v>2</v>
      </c>
      <c r="F534" s="25">
        <f t="shared" ref="F534" si="423">E534+1</f>
        <v>3</v>
      </c>
      <c r="G534" s="25">
        <f t="shared" ref="G534" si="424">F534+1</f>
        <v>4</v>
      </c>
      <c r="H534" s="25">
        <f t="shared" ref="H534" si="425">G534+1</f>
        <v>5</v>
      </c>
      <c r="I534" s="25">
        <f t="shared" ref="I534" si="426">H534+1</f>
        <v>6</v>
      </c>
      <c r="J534" s="25">
        <f t="shared" ref="J534" si="427">I534+1</f>
        <v>7</v>
      </c>
      <c r="K534" s="25">
        <f t="shared" ref="K534" si="428">J534+1</f>
        <v>8</v>
      </c>
      <c r="L534" s="25">
        <f t="shared" ref="L534" si="429">K534+1</f>
        <v>9</v>
      </c>
      <c r="M534" s="25">
        <f t="shared" ref="M534" si="430">L534+1</f>
        <v>10</v>
      </c>
      <c r="N534" s="25">
        <f t="shared" ref="N534" si="431">M534+1</f>
        <v>11</v>
      </c>
      <c r="O534" s="25">
        <f t="shared" ref="O534" si="432">N534+1</f>
        <v>12</v>
      </c>
      <c r="P534" s="25">
        <f t="shared" ref="P534" si="433">O534+1</f>
        <v>13</v>
      </c>
      <c r="Q534" s="25">
        <f t="shared" ref="Q534" si="434">P534+1</f>
        <v>14</v>
      </c>
      <c r="R534" s="25">
        <f t="shared" ref="R534" si="435">Q534+1</f>
        <v>15</v>
      </c>
      <c r="S534" s="25">
        <f t="shared" ref="S534" si="436">R534+1</f>
        <v>16</v>
      </c>
      <c r="T534" s="25">
        <f t="shared" ref="T534" si="437">S534+1</f>
        <v>17</v>
      </c>
      <c r="U534" s="25">
        <f t="shared" ref="U534" si="438">T534+1</f>
        <v>18</v>
      </c>
      <c r="V534" s="25">
        <f t="shared" ref="V534" si="439">U534+1</f>
        <v>19</v>
      </c>
      <c r="W534" s="25">
        <f t="shared" ref="W534" si="440">V534+1</f>
        <v>20</v>
      </c>
      <c r="X534" s="25">
        <f t="shared" ref="X534" si="441">W534+1</f>
        <v>21</v>
      </c>
      <c r="Y534" s="25">
        <f t="shared" ref="Y534" si="442">X534+1</f>
        <v>22</v>
      </c>
      <c r="Z534" s="25">
        <f t="shared" ref="Z534" si="443">Y534+1</f>
        <v>23</v>
      </c>
      <c r="AA534" s="25">
        <f t="shared" ref="AA534" si="444">Z534+1</f>
        <v>24</v>
      </c>
      <c r="AB534" s="25">
        <f t="shared" ref="AB534" si="445">AA534+1</f>
        <v>25</v>
      </c>
      <c r="AC534" s="25">
        <f t="shared" ref="AC534" si="446">AB534+1</f>
        <v>26</v>
      </c>
      <c r="AD534" s="25">
        <f t="shared" ref="AD534" si="447">AC534+1</f>
        <v>27</v>
      </c>
      <c r="AE534" s="25">
        <f t="shared" ref="AE534" si="448">AD534+1</f>
        <v>28</v>
      </c>
      <c r="AF534" s="25">
        <f t="shared" ref="AF534" si="449">AE534+1</f>
        <v>29</v>
      </c>
      <c r="AG534" s="25">
        <f t="shared" ref="AG534" si="450">AF534+1</f>
        <v>30</v>
      </c>
      <c r="AH534" s="25">
        <f t="shared" ref="AH534" si="451">AG534+1</f>
        <v>31</v>
      </c>
      <c r="AI534" s="25">
        <f t="shared" ref="AI534" si="452">AH534+1</f>
        <v>32</v>
      </c>
      <c r="AJ534" s="25">
        <f t="shared" ref="AJ534" si="453">AI534+1</f>
        <v>33</v>
      </c>
      <c r="AK534" s="25">
        <f t="shared" ref="AK534" si="454">AJ534+1</f>
        <v>34</v>
      </c>
      <c r="AL534" s="25">
        <f t="shared" ref="AL534" si="455">AK534+1</f>
        <v>35</v>
      </c>
      <c r="AM534" s="25">
        <f t="shared" ref="AM534" si="456">AL534+1</f>
        <v>36</v>
      </c>
      <c r="AN534" s="25">
        <f t="shared" ref="AN534" si="457">AM534+1</f>
        <v>37</v>
      </c>
      <c r="AO534" s="25">
        <f t="shared" ref="AO534" si="458">AN534+1</f>
        <v>38</v>
      </c>
      <c r="AP534" s="25">
        <f t="shared" ref="AP534" si="459">AO534+1</f>
        <v>39</v>
      </c>
      <c r="AQ534" s="25">
        <f t="shared" ref="AQ534" si="460">AP534+1</f>
        <v>40</v>
      </c>
      <c r="AR534" s="25">
        <f t="shared" ref="AR534" si="461">AQ534+1</f>
        <v>41</v>
      </c>
      <c r="AS534" s="25">
        <f t="shared" ref="AS534" si="462">AR534+1</f>
        <v>42</v>
      </c>
    </row>
    <row r="535" spans="2:45">
      <c r="B535" s="14" t="s">
        <v>280</v>
      </c>
      <c r="C535" s="14" t="s">
        <v>279</v>
      </c>
      <c r="D535" s="29">
        <f>IFERROR(IF(D534 =100, 1, IF(C535&lt;&gt;0, C535+1, 0)),0)</f>
        <v>0</v>
      </c>
      <c r="E535" s="29">
        <f t="shared" ref="E535:AS535" si="463">IFERROR(IF(E534 =100, 1, IF(D535&lt;&gt;0, D535+1, 0)),0)</f>
        <v>0</v>
      </c>
      <c r="F535" s="29">
        <f t="shared" si="463"/>
        <v>0</v>
      </c>
      <c r="G535" s="29">
        <f t="shared" si="463"/>
        <v>0</v>
      </c>
      <c r="H535" s="29">
        <f t="shared" si="463"/>
        <v>0</v>
      </c>
      <c r="I535" s="29">
        <f t="shared" si="463"/>
        <v>0</v>
      </c>
      <c r="J535" s="29">
        <f t="shared" si="463"/>
        <v>0</v>
      </c>
      <c r="K535" s="29">
        <f t="shared" si="463"/>
        <v>0</v>
      </c>
      <c r="L535" s="29">
        <f t="shared" si="463"/>
        <v>0</v>
      </c>
      <c r="M535" s="29">
        <f t="shared" si="463"/>
        <v>0</v>
      </c>
      <c r="N535" s="29">
        <f t="shared" si="463"/>
        <v>0</v>
      </c>
      <c r="O535" s="29">
        <f t="shared" si="463"/>
        <v>0</v>
      </c>
      <c r="P535" s="29">
        <f t="shared" si="463"/>
        <v>0</v>
      </c>
      <c r="Q535" s="29">
        <f t="shared" si="463"/>
        <v>0</v>
      </c>
      <c r="R535" s="29">
        <f t="shared" si="463"/>
        <v>0</v>
      </c>
      <c r="S535" s="29">
        <f t="shared" si="463"/>
        <v>0</v>
      </c>
      <c r="T535" s="29">
        <f t="shared" si="463"/>
        <v>0</v>
      </c>
      <c r="U535" s="29">
        <f t="shared" si="463"/>
        <v>0</v>
      </c>
      <c r="V535" s="29">
        <f t="shared" si="463"/>
        <v>0</v>
      </c>
      <c r="W535" s="29">
        <f t="shared" si="463"/>
        <v>0</v>
      </c>
      <c r="X535" s="29">
        <f t="shared" si="463"/>
        <v>0</v>
      </c>
      <c r="Y535" s="29">
        <f t="shared" si="463"/>
        <v>0</v>
      </c>
      <c r="Z535" s="29">
        <f t="shared" si="463"/>
        <v>0</v>
      </c>
      <c r="AA535" s="29">
        <f t="shared" si="463"/>
        <v>0</v>
      </c>
      <c r="AB535" s="29">
        <f t="shared" si="463"/>
        <v>0</v>
      </c>
      <c r="AC535" s="29">
        <f t="shared" si="463"/>
        <v>0</v>
      </c>
      <c r="AD535" s="29">
        <f t="shared" si="463"/>
        <v>0</v>
      </c>
      <c r="AE535" s="29">
        <f t="shared" si="463"/>
        <v>0</v>
      </c>
      <c r="AF535" s="29">
        <f t="shared" si="463"/>
        <v>0</v>
      </c>
      <c r="AG535" s="29">
        <f t="shared" si="463"/>
        <v>0</v>
      </c>
      <c r="AH535" s="29">
        <f t="shared" si="463"/>
        <v>0</v>
      </c>
      <c r="AI535" s="29">
        <f t="shared" si="463"/>
        <v>0</v>
      </c>
      <c r="AJ535" s="29">
        <f t="shared" si="463"/>
        <v>0</v>
      </c>
      <c r="AK535" s="29">
        <f t="shared" si="463"/>
        <v>0</v>
      </c>
      <c r="AL535" s="29">
        <f t="shared" si="463"/>
        <v>0</v>
      </c>
      <c r="AM535" s="29">
        <f t="shared" si="463"/>
        <v>0</v>
      </c>
      <c r="AN535" s="29">
        <f t="shared" si="463"/>
        <v>0</v>
      </c>
      <c r="AO535" s="29">
        <f t="shared" si="463"/>
        <v>0</v>
      </c>
      <c r="AP535" s="29">
        <f t="shared" si="463"/>
        <v>0</v>
      </c>
      <c r="AQ535" s="29">
        <f t="shared" si="463"/>
        <v>0</v>
      </c>
      <c r="AR535" s="29">
        <f t="shared" si="463"/>
        <v>0</v>
      </c>
      <c r="AS535" s="29">
        <f t="shared" si="463"/>
        <v>0</v>
      </c>
    </row>
    <row r="536" spans="2:45" ht="28.5">
      <c r="B536" s="45" t="s">
        <v>263</v>
      </c>
      <c r="C536" s="14" t="s">
        <v>158</v>
      </c>
      <c r="D536" s="14">
        <f>IF(D535=0,D534,IF(D535=1,1,C536+1))</f>
        <v>1</v>
      </c>
      <c r="E536" s="14">
        <f t="shared" ref="E536" si="464">IF(E535=0,E534,IF(E535=1,1,D536+1))</f>
        <v>2</v>
      </c>
      <c r="F536" s="14">
        <f t="shared" ref="F536" si="465">IF(F535=0,F534,IF(F535=1,1,E536+1))</f>
        <v>3</v>
      </c>
      <c r="G536" s="14">
        <f t="shared" ref="G536" si="466">IF(G535=0,G534,IF(G535=1,1,F536+1))</f>
        <v>4</v>
      </c>
      <c r="H536" s="14">
        <f t="shared" ref="H536" si="467">IF(H535=0,H534,IF(H535=1,1,G536+1))</f>
        <v>5</v>
      </c>
      <c r="I536" s="14">
        <f t="shared" ref="I536" si="468">IF(I535=0,I534,IF(I535=1,1,H536+1))</f>
        <v>6</v>
      </c>
      <c r="J536" s="14">
        <f t="shared" ref="J536" si="469">IF(J535=0,J534,IF(J535=1,1,I536+1))</f>
        <v>7</v>
      </c>
      <c r="K536" s="14">
        <f t="shared" ref="K536" si="470">IF(K535=0,K534,IF(K535=1,1,J536+1))</f>
        <v>8</v>
      </c>
      <c r="L536" s="14">
        <f t="shared" ref="L536" si="471">IF(L535=0,L534,IF(L535=1,1,K536+1))</f>
        <v>9</v>
      </c>
      <c r="M536" s="14">
        <f t="shared" ref="M536" si="472">IF(M535=0,M534,IF(M535=1,1,L536+1))</f>
        <v>10</v>
      </c>
      <c r="N536" s="14">
        <f t="shared" ref="N536" si="473">IF(N535=0,N534,IF(N535=1,1,M536+1))</f>
        <v>11</v>
      </c>
      <c r="O536" s="14">
        <f t="shared" ref="O536" si="474">IF(O535=0,O534,IF(O535=1,1,N536+1))</f>
        <v>12</v>
      </c>
      <c r="P536" s="14">
        <f t="shared" ref="P536" si="475">IF(P535=0,P534,IF(P535=1,1,O536+1))</f>
        <v>13</v>
      </c>
      <c r="Q536" s="14">
        <f t="shared" ref="Q536" si="476">IF(Q535=0,Q534,IF(Q535=1,1,P536+1))</f>
        <v>14</v>
      </c>
      <c r="R536" s="14">
        <f t="shared" ref="R536" si="477">IF(R535=0,R534,IF(R535=1,1,Q536+1))</f>
        <v>15</v>
      </c>
      <c r="S536" s="14">
        <f t="shared" ref="S536" si="478">IF(S535=0,S534,IF(S535=1,1,R536+1))</f>
        <v>16</v>
      </c>
      <c r="T536" s="14">
        <f t="shared" ref="T536" si="479">IF(T535=0,T534,IF(T535=1,1,S536+1))</f>
        <v>17</v>
      </c>
      <c r="U536" s="14">
        <f t="shared" ref="U536" si="480">IF(U535=0,U534,IF(U535=1,1,T536+1))</f>
        <v>18</v>
      </c>
      <c r="V536" s="14">
        <f t="shared" ref="V536" si="481">IF(V535=0,V534,IF(V535=1,1,U536+1))</f>
        <v>19</v>
      </c>
      <c r="W536" s="14">
        <f t="shared" ref="W536" si="482">IF(W535=0,W534,IF(W535=1,1,V536+1))</f>
        <v>20</v>
      </c>
      <c r="X536" s="14">
        <f t="shared" ref="X536" si="483">IF(X535=0,X534,IF(X535=1,1,W536+1))</f>
        <v>21</v>
      </c>
      <c r="Y536" s="14">
        <f t="shared" ref="Y536" si="484">IF(Y535=0,Y534,IF(Y535=1,1,X536+1))</f>
        <v>22</v>
      </c>
      <c r="Z536" s="14">
        <f t="shared" ref="Z536" si="485">IF(Z535=0,Z534,IF(Z535=1,1,Y536+1))</f>
        <v>23</v>
      </c>
      <c r="AA536" s="14">
        <f t="shared" ref="AA536" si="486">IF(AA535=0,AA534,IF(AA535=1,1,Z536+1))</f>
        <v>24</v>
      </c>
      <c r="AB536" s="14">
        <f t="shared" ref="AB536" si="487">IF(AB535=0,AB534,IF(AB535=1,1,AA536+1))</f>
        <v>25</v>
      </c>
      <c r="AC536" s="14">
        <f t="shared" ref="AC536" si="488">IF(AC535=0,AC534,IF(AC535=1,1,AB536+1))</f>
        <v>26</v>
      </c>
      <c r="AD536" s="14">
        <f t="shared" ref="AD536" si="489">IF(AD535=0,AD534,IF(AD535=1,1,AC536+1))</f>
        <v>27</v>
      </c>
      <c r="AE536" s="14">
        <f t="shared" ref="AE536" si="490">IF(AE535=0,AE534,IF(AE535=1,1,AD536+1))</f>
        <v>28</v>
      </c>
      <c r="AF536" s="14">
        <f t="shared" ref="AF536" si="491">IF(AF535=0,AF534,IF(AF535=1,1,AE536+1))</f>
        <v>29</v>
      </c>
      <c r="AG536" s="14">
        <f t="shared" ref="AG536" si="492">IF(AG535=0,AG534,IF(AG535=1,1,AF536+1))</f>
        <v>30</v>
      </c>
      <c r="AH536" s="14">
        <f t="shared" ref="AH536" si="493">IF(AH535=0,AH534,IF(AH535=1,1,AG536+1))</f>
        <v>31</v>
      </c>
      <c r="AI536" s="14">
        <f t="shared" ref="AI536" si="494">IF(AI535=0,AI534,IF(AI535=1,1,AH536+1))</f>
        <v>32</v>
      </c>
      <c r="AJ536" s="14">
        <f t="shared" ref="AJ536" si="495">IF(AJ535=0,AJ534,IF(AJ535=1,1,AI536+1))</f>
        <v>33</v>
      </c>
      <c r="AK536" s="14">
        <f t="shared" ref="AK536" si="496">IF(AK535=0,AK534,IF(AK535=1,1,AJ536+1))</f>
        <v>34</v>
      </c>
      <c r="AL536" s="14">
        <f t="shared" ref="AL536" si="497">IF(AL535=0,AL534,IF(AL535=1,1,AK536+1))</f>
        <v>35</v>
      </c>
      <c r="AM536" s="14">
        <f t="shared" ref="AM536" si="498">IF(AM535=0,AM534,IF(AM535=1,1,AL536+1))</f>
        <v>36</v>
      </c>
      <c r="AN536" s="14">
        <f t="shared" ref="AN536" si="499">IF(AN535=0,AN534,IF(AN535=1,1,AM536+1))</f>
        <v>37</v>
      </c>
      <c r="AO536" s="14">
        <f t="shared" ref="AO536" si="500">IF(AO535=0,AO534,IF(AO535=1,1,AN536+1))</f>
        <v>38</v>
      </c>
      <c r="AP536" s="14">
        <f t="shared" ref="AP536" si="501">IF(AP535=0,AP534,IF(AP535=1,1,AO536+1))</f>
        <v>39</v>
      </c>
      <c r="AQ536" s="14">
        <f t="shared" ref="AQ536" si="502">IF(AQ535=0,AQ534,IF(AQ535=1,1,AP536+1))</f>
        <v>40</v>
      </c>
      <c r="AR536" s="14">
        <f t="shared" ref="AR536" si="503">IF(AR535=0,AR534,IF(AR535=1,1,AQ536+1))</f>
        <v>41</v>
      </c>
      <c r="AS536" s="14">
        <f t="shared" ref="AS536" si="504">IF(AS535=0,AS534,IF(AS535=1,1,AR536+1))</f>
        <v>42</v>
      </c>
    </row>
    <row r="537" spans="2:45"/>
    <row r="538" spans="2:45" ht="28.5">
      <c r="B538" s="45" t="s">
        <v>262</v>
      </c>
      <c r="C538" s="14" t="s">
        <v>137</v>
      </c>
      <c r="D538" s="33">
        <f>IFERROR(INDEX($D$504:$AS$504, 1, MATCH(D536, $D$501:$AS$501,0)), $AS$504)</f>
        <v>3.6560927277047694E-3</v>
      </c>
      <c r="E538" s="33">
        <f t="shared" ref="E538:AS538" si="505">IFERROR(INDEX($D$504:$AS$504, 1, MATCH(E536, $D$501:$AS$501,0)), $AS$504)</f>
        <v>4.638672572395564E-3</v>
      </c>
      <c r="F538" s="33">
        <f t="shared" si="505"/>
        <v>6.2701447511118074E-3</v>
      </c>
      <c r="G538" s="33">
        <f t="shared" si="505"/>
        <v>8.6390811209510338E-3</v>
      </c>
      <c r="H538" s="33">
        <f t="shared" si="505"/>
        <v>2.4848674483028528E-2</v>
      </c>
      <c r="I538" s="33">
        <f t="shared" si="505"/>
        <v>5.059689127489915E-2</v>
      </c>
      <c r="J538" s="33">
        <f t="shared" si="505"/>
        <v>0.15291760333402979</v>
      </c>
      <c r="K538" s="33">
        <f t="shared" si="505"/>
        <v>0.19800248851718524</v>
      </c>
      <c r="L538" s="33">
        <f t="shared" si="505"/>
        <v>0.21288202647708812</v>
      </c>
      <c r="M538" s="33">
        <f t="shared" si="505"/>
        <v>0.30850924760956483</v>
      </c>
      <c r="N538" s="33">
        <f t="shared" si="505"/>
        <v>0.42226183258419536</v>
      </c>
      <c r="O538" s="33">
        <f t="shared" si="505"/>
        <v>0.57098035089079469</v>
      </c>
      <c r="P538" s="33">
        <f t="shared" si="505"/>
        <v>0.64389713887798317</v>
      </c>
      <c r="Q538" s="33">
        <f t="shared" si="505"/>
        <v>0.69698415212461573</v>
      </c>
      <c r="R538" s="33">
        <f t="shared" si="505"/>
        <v>0.80546996998013021</v>
      </c>
      <c r="S538" s="33">
        <f t="shared" si="505"/>
        <v>0.83607226035184701</v>
      </c>
      <c r="T538" s="33">
        <f t="shared" si="505"/>
        <v>0.89855851008925414</v>
      </c>
      <c r="U538" s="33">
        <f t="shared" si="505"/>
        <v>0.86716924503462067</v>
      </c>
      <c r="V538" s="33">
        <f t="shared" si="505"/>
        <v>1</v>
      </c>
      <c r="W538" s="33">
        <f t="shared" si="505"/>
        <v>0.90685574737860397</v>
      </c>
      <c r="X538" s="33">
        <f t="shared" si="505"/>
        <v>0.86716924503462067</v>
      </c>
      <c r="Y538" s="33">
        <f t="shared" si="505"/>
        <v>1</v>
      </c>
      <c r="Z538" s="33">
        <f t="shared" si="505"/>
        <v>0.90685574737860397</v>
      </c>
      <c r="AA538" s="33">
        <f t="shared" si="505"/>
        <v>0.86716924503462067</v>
      </c>
      <c r="AB538" s="33">
        <f t="shared" si="505"/>
        <v>1</v>
      </c>
      <c r="AC538" s="33">
        <f t="shared" si="505"/>
        <v>0.90685574737860397</v>
      </c>
      <c r="AD538" s="33">
        <f t="shared" si="505"/>
        <v>0.86716924503462067</v>
      </c>
      <c r="AE538" s="33">
        <f t="shared" si="505"/>
        <v>1</v>
      </c>
      <c r="AF538" s="33">
        <f t="shared" si="505"/>
        <v>0.90685574737860397</v>
      </c>
      <c r="AG538" s="33">
        <f t="shared" si="505"/>
        <v>0.86716924503462067</v>
      </c>
      <c r="AH538" s="33">
        <f t="shared" si="505"/>
        <v>0.69698415212461573</v>
      </c>
      <c r="AI538" s="33">
        <f t="shared" si="505"/>
        <v>0.80546996998013021</v>
      </c>
      <c r="AJ538" s="33">
        <f t="shared" si="505"/>
        <v>0.83607226035184701</v>
      </c>
      <c r="AK538" s="33">
        <f t="shared" si="505"/>
        <v>0.69698415212461573</v>
      </c>
      <c r="AL538" s="33">
        <f t="shared" si="505"/>
        <v>0.80546996998013021</v>
      </c>
      <c r="AM538" s="33">
        <f t="shared" si="505"/>
        <v>0.83607226035184701</v>
      </c>
      <c r="AN538" s="33">
        <f t="shared" si="505"/>
        <v>0.69698415212461573</v>
      </c>
      <c r="AO538" s="33">
        <f t="shared" si="505"/>
        <v>0.80546996998013021</v>
      </c>
      <c r="AP538" s="33">
        <f t="shared" si="505"/>
        <v>0.83607226035184701</v>
      </c>
      <c r="AQ538" s="33">
        <f t="shared" si="505"/>
        <v>0.69698415212461573</v>
      </c>
      <c r="AR538" s="33">
        <f t="shared" si="505"/>
        <v>0.90685574737860397</v>
      </c>
      <c r="AS538" s="33">
        <f t="shared" si="505"/>
        <v>0.90685574737860397</v>
      </c>
    </row>
    <row r="539" spans="2:45" ht="28.5">
      <c r="B539" s="45" t="s">
        <v>260</v>
      </c>
      <c r="C539" s="14" t="s">
        <v>137</v>
      </c>
      <c r="D539" s="23">
        <f>IFERROR(INDEX($D$500:$AS$500, 1, MATCH(D536, $D$499:$AS$499,0)), $AS$500)</f>
        <v>0.9</v>
      </c>
      <c r="E539" s="23">
        <f t="shared" ref="E539:AS539" si="506">IFERROR(INDEX($D$500:$AS$500, 1, MATCH(E536, $D$499:$AS$499,0)), $AS$500)</f>
        <v>1</v>
      </c>
      <c r="F539" s="23">
        <f t="shared" si="506"/>
        <v>1</v>
      </c>
      <c r="G539" s="23">
        <f t="shared" si="506"/>
        <v>1</v>
      </c>
      <c r="H539" s="23">
        <f t="shared" si="506"/>
        <v>1</v>
      </c>
      <c r="I539" s="23">
        <f t="shared" si="506"/>
        <v>1</v>
      </c>
      <c r="J539" s="23">
        <f t="shared" si="506"/>
        <v>1</v>
      </c>
      <c r="K539" s="23">
        <f t="shared" si="506"/>
        <v>1</v>
      </c>
      <c r="L539" s="23">
        <f t="shared" si="506"/>
        <v>1</v>
      </c>
      <c r="M539" s="23">
        <f t="shared" si="506"/>
        <v>1</v>
      </c>
      <c r="N539" s="23">
        <f t="shared" si="506"/>
        <v>1</v>
      </c>
      <c r="O539" s="23">
        <f t="shared" si="506"/>
        <v>1</v>
      </c>
      <c r="P539" s="23">
        <f t="shared" si="506"/>
        <v>1</v>
      </c>
      <c r="Q539" s="23">
        <f t="shared" si="506"/>
        <v>1</v>
      </c>
      <c r="R539" s="23">
        <f t="shared" si="506"/>
        <v>1</v>
      </c>
      <c r="S539" s="23">
        <f t="shared" si="506"/>
        <v>1</v>
      </c>
      <c r="T539" s="23">
        <f t="shared" si="506"/>
        <v>1</v>
      </c>
      <c r="U539" s="23">
        <f t="shared" si="506"/>
        <v>1</v>
      </c>
      <c r="V539" s="23">
        <f t="shared" si="506"/>
        <v>1</v>
      </c>
      <c r="W539" s="23">
        <f t="shared" si="506"/>
        <v>1</v>
      </c>
      <c r="X539" s="23">
        <f t="shared" si="506"/>
        <v>1</v>
      </c>
      <c r="Y539" s="23">
        <f t="shared" si="506"/>
        <v>1</v>
      </c>
      <c r="Z539" s="23">
        <f t="shared" si="506"/>
        <v>1</v>
      </c>
      <c r="AA539" s="23">
        <f t="shared" si="506"/>
        <v>1</v>
      </c>
      <c r="AB539" s="23">
        <f t="shared" si="506"/>
        <v>1</v>
      </c>
      <c r="AC539" s="23">
        <f t="shared" si="506"/>
        <v>1</v>
      </c>
      <c r="AD539" s="23">
        <f t="shared" si="506"/>
        <v>1</v>
      </c>
      <c r="AE539" s="23">
        <f t="shared" si="506"/>
        <v>1</v>
      </c>
      <c r="AF539" s="23">
        <f t="shared" si="506"/>
        <v>1</v>
      </c>
      <c r="AG539" s="23">
        <f t="shared" si="506"/>
        <v>1</v>
      </c>
      <c r="AH539" s="23">
        <f t="shared" si="506"/>
        <v>1</v>
      </c>
      <c r="AI539" s="23">
        <f t="shared" si="506"/>
        <v>1</v>
      </c>
      <c r="AJ539" s="23">
        <f t="shared" si="506"/>
        <v>1</v>
      </c>
      <c r="AK539" s="23">
        <f t="shared" si="506"/>
        <v>1</v>
      </c>
      <c r="AL539" s="23">
        <f t="shared" si="506"/>
        <v>1</v>
      </c>
      <c r="AM539" s="23">
        <f t="shared" si="506"/>
        <v>1</v>
      </c>
      <c r="AN539" s="23">
        <f t="shared" si="506"/>
        <v>1</v>
      </c>
      <c r="AO539" s="23">
        <f t="shared" si="506"/>
        <v>1</v>
      </c>
      <c r="AP539" s="23">
        <f t="shared" si="506"/>
        <v>1</v>
      </c>
      <c r="AQ539" s="23">
        <f t="shared" si="506"/>
        <v>1</v>
      </c>
      <c r="AR539" s="23">
        <f t="shared" si="506"/>
        <v>1</v>
      </c>
      <c r="AS539" s="23">
        <f t="shared" si="506"/>
        <v>1</v>
      </c>
    </row>
    <row r="540" spans="2:45">
      <c r="B540" s="22"/>
      <c r="C540" s="22"/>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c r="AR540" s="26"/>
      <c r="AS540" s="26"/>
    </row>
    <row r="541" spans="2:45" ht="15">
      <c r="B541" s="34" t="s">
        <v>841</v>
      </c>
    </row>
    <row r="542" spans="2:45" ht="28.5">
      <c r="B542" s="47" t="s">
        <v>264</v>
      </c>
      <c r="C542" s="14" t="s">
        <v>158</v>
      </c>
      <c r="D542" s="37">
        <f>$C$464</f>
        <v>15</v>
      </c>
      <c r="E542" s="37">
        <f>D542+1</f>
        <v>16</v>
      </c>
      <c r="F542" s="37">
        <f t="shared" ref="F542:AS542" si="507">E542+1</f>
        <v>17</v>
      </c>
      <c r="G542" s="37">
        <f t="shared" si="507"/>
        <v>18</v>
      </c>
      <c r="H542" s="37">
        <f t="shared" si="507"/>
        <v>19</v>
      </c>
      <c r="I542" s="37">
        <f t="shared" si="507"/>
        <v>20</v>
      </c>
      <c r="J542" s="37">
        <f t="shared" si="507"/>
        <v>21</v>
      </c>
      <c r="K542" s="37">
        <f t="shared" si="507"/>
        <v>22</v>
      </c>
      <c r="L542" s="37">
        <f t="shared" si="507"/>
        <v>23</v>
      </c>
      <c r="M542" s="37">
        <f t="shared" si="507"/>
        <v>24</v>
      </c>
      <c r="N542" s="37">
        <f t="shared" si="507"/>
        <v>25</v>
      </c>
      <c r="O542" s="37">
        <f t="shared" si="507"/>
        <v>26</v>
      </c>
      <c r="P542" s="37">
        <f t="shared" si="507"/>
        <v>27</v>
      </c>
      <c r="Q542" s="37">
        <f t="shared" si="507"/>
        <v>28</v>
      </c>
      <c r="R542" s="37">
        <f t="shared" si="507"/>
        <v>29</v>
      </c>
      <c r="S542" s="37">
        <f t="shared" si="507"/>
        <v>30</v>
      </c>
      <c r="T542" s="37">
        <f t="shared" si="507"/>
        <v>31</v>
      </c>
      <c r="U542" s="37">
        <f t="shared" si="507"/>
        <v>32</v>
      </c>
      <c r="V542" s="37">
        <f t="shared" si="507"/>
        <v>33</v>
      </c>
      <c r="W542" s="37">
        <f t="shared" si="507"/>
        <v>34</v>
      </c>
      <c r="X542" s="37">
        <f t="shared" si="507"/>
        <v>35</v>
      </c>
      <c r="Y542" s="37">
        <f t="shared" si="507"/>
        <v>36</v>
      </c>
      <c r="Z542" s="37">
        <f t="shared" si="507"/>
        <v>37</v>
      </c>
      <c r="AA542" s="37">
        <f t="shared" si="507"/>
        <v>38</v>
      </c>
      <c r="AB542" s="37">
        <f t="shared" si="507"/>
        <v>39</v>
      </c>
      <c r="AC542" s="37">
        <f t="shared" si="507"/>
        <v>40</v>
      </c>
      <c r="AD542" s="37">
        <f t="shared" si="507"/>
        <v>41</v>
      </c>
      <c r="AE542" s="37">
        <f t="shared" si="507"/>
        <v>42</v>
      </c>
      <c r="AF542" s="37">
        <f t="shared" si="507"/>
        <v>43</v>
      </c>
      <c r="AG542" s="37">
        <f t="shared" si="507"/>
        <v>44</v>
      </c>
      <c r="AH542" s="37">
        <f t="shared" si="507"/>
        <v>45</v>
      </c>
      <c r="AI542" s="37">
        <f t="shared" si="507"/>
        <v>46</v>
      </c>
      <c r="AJ542" s="37">
        <f t="shared" si="507"/>
        <v>47</v>
      </c>
      <c r="AK542" s="37">
        <f t="shared" si="507"/>
        <v>48</v>
      </c>
      <c r="AL542" s="37">
        <f t="shared" si="507"/>
        <v>49</v>
      </c>
      <c r="AM542" s="37">
        <f t="shared" si="507"/>
        <v>50</v>
      </c>
      <c r="AN542" s="37">
        <f t="shared" si="507"/>
        <v>51</v>
      </c>
      <c r="AO542" s="37">
        <f t="shared" si="507"/>
        <v>52</v>
      </c>
      <c r="AP542" s="37">
        <f t="shared" si="507"/>
        <v>53</v>
      </c>
      <c r="AQ542" s="37">
        <f t="shared" si="507"/>
        <v>54</v>
      </c>
      <c r="AR542" s="37">
        <f t="shared" si="507"/>
        <v>55</v>
      </c>
      <c r="AS542" s="37">
        <f t="shared" si="507"/>
        <v>56</v>
      </c>
    </row>
    <row r="543" spans="2:45">
      <c r="B543" s="29" t="s">
        <v>280</v>
      </c>
      <c r="C543" s="14" t="s">
        <v>279</v>
      </c>
      <c r="D543" s="29">
        <f>IFERROR(IF(D542 =100, 1, IF(C543&lt;&gt;0, C543+1, 0)),0)</f>
        <v>0</v>
      </c>
      <c r="E543" s="29">
        <f t="shared" ref="E543" si="508">IFERROR(IF(E542 =100, 1, IF(D543&lt;&gt;0, D543+1, 0)),0)</f>
        <v>0</v>
      </c>
      <c r="F543" s="29">
        <f t="shared" ref="F543" si="509">IFERROR(IF(F542 =100, 1, IF(E543&lt;&gt;0, E543+1, 0)),0)</f>
        <v>0</v>
      </c>
      <c r="G543" s="29">
        <f t="shared" ref="G543" si="510">IFERROR(IF(G542 =100, 1, IF(F543&lt;&gt;0, F543+1, 0)),0)</f>
        <v>0</v>
      </c>
      <c r="H543" s="29">
        <f t="shared" ref="H543" si="511">IFERROR(IF(H542 =100, 1, IF(G543&lt;&gt;0, G543+1, 0)),0)</f>
        <v>0</v>
      </c>
      <c r="I543" s="29">
        <f t="shared" ref="I543" si="512">IFERROR(IF(I542 =100, 1, IF(H543&lt;&gt;0, H543+1, 0)),0)</f>
        <v>0</v>
      </c>
      <c r="J543" s="29">
        <f t="shared" ref="J543" si="513">IFERROR(IF(J542 =100, 1, IF(I543&lt;&gt;0, I543+1, 0)),0)</f>
        <v>0</v>
      </c>
      <c r="K543" s="29">
        <f t="shared" ref="K543" si="514">IFERROR(IF(K542 =100, 1, IF(J543&lt;&gt;0, J543+1, 0)),0)</f>
        <v>0</v>
      </c>
      <c r="L543" s="29">
        <f t="shared" ref="L543" si="515">IFERROR(IF(L542 =100, 1, IF(K543&lt;&gt;0, K543+1, 0)),0)</f>
        <v>0</v>
      </c>
      <c r="M543" s="29">
        <f t="shared" ref="M543" si="516">IFERROR(IF(M542 =100, 1, IF(L543&lt;&gt;0, L543+1, 0)),0)</f>
        <v>0</v>
      </c>
      <c r="N543" s="29">
        <f t="shared" ref="N543" si="517">IFERROR(IF(N542 =100, 1, IF(M543&lt;&gt;0, M543+1, 0)),0)</f>
        <v>0</v>
      </c>
      <c r="O543" s="29">
        <f t="shared" ref="O543" si="518">IFERROR(IF(O542 =100, 1, IF(N543&lt;&gt;0, N543+1, 0)),0)</f>
        <v>0</v>
      </c>
      <c r="P543" s="29">
        <f t="shared" ref="P543" si="519">IFERROR(IF(P542 =100, 1, IF(O543&lt;&gt;0, O543+1, 0)),0)</f>
        <v>0</v>
      </c>
      <c r="Q543" s="29">
        <f t="shared" ref="Q543" si="520">IFERROR(IF(Q542 =100, 1, IF(P543&lt;&gt;0, P543+1, 0)),0)</f>
        <v>0</v>
      </c>
      <c r="R543" s="29">
        <f t="shared" ref="R543" si="521">IFERROR(IF(R542 =100, 1, IF(Q543&lt;&gt;0, Q543+1, 0)),0)</f>
        <v>0</v>
      </c>
      <c r="S543" s="29">
        <f t="shared" ref="S543" si="522">IFERROR(IF(S542 =100, 1, IF(R543&lt;&gt;0, R543+1, 0)),0)</f>
        <v>0</v>
      </c>
      <c r="T543" s="29">
        <f t="shared" ref="T543" si="523">IFERROR(IF(T542 =100, 1, IF(S543&lt;&gt;0, S543+1, 0)),0)</f>
        <v>0</v>
      </c>
      <c r="U543" s="29">
        <f t="shared" ref="U543" si="524">IFERROR(IF(U542 =100, 1, IF(T543&lt;&gt;0, T543+1, 0)),0)</f>
        <v>0</v>
      </c>
      <c r="V543" s="29">
        <f t="shared" ref="V543" si="525">IFERROR(IF(V542 =100, 1, IF(U543&lt;&gt;0, U543+1, 0)),0)</f>
        <v>0</v>
      </c>
      <c r="W543" s="29">
        <f t="shared" ref="W543" si="526">IFERROR(IF(W542 =100, 1, IF(V543&lt;&gt;0, V543+1, 0)),0)</f>
        <v>0</v>
      </c>
      <c r="X543" s="29">
        <f t="shared" ref="X543" si="527">IFERROR(IF(X542 =100, 1, IF(W543&lt;&gt;0, W543+1, 0)),0)</f>
        <v>0</v>
      </c>
      <c r="Y543" s="29">
        <f t="shared" ref="Y543" si="528">IFERROR(IF(Y542 =100, 1, IF(X543&lt;&gt;0, X543+1, 0)),0)</f>
        <v>0</v>
      </c>
      <c r="Z543" s="29">
        <f t="shared" ref="Z543" si="529">IFERROR(IF(Z542 =100, 1, IF(Y543&lt;&gt;0, Y543+1, 0)),0)</f>
        <v>0</v>
      </c>
      <c r="AA543" s="29">
        <f t="shared" ref="AA543" si="530">IFERROR(IF(AA542 =100, 1, IF(Z543&lt;&gt;0, Z543+1, 0)),0)</f>
        <v>0</v>
      </c>
      <c r="AB543" s="29">
        <f t="shared" ref="AB543" si="531">IFERROR(IF(AB542 =100, 1, IF(AA543&lt;&gt;0, AA543+1, 0)),0)</f>
        <v>0</v>
      </c>
      <c r="AC543" s="29">
        <f t="shared" ref="AC543" si="532">IFERROR(IF(AC542 =100, 1, IF(AB543&lt;&gt;0, AB543+1, 0)),0)</f>
        <v>0</v>
      </c>
      <c r="AD543" s="29">
        <f t="shared" ref="AD543" si="533">IFERROR(IF(AD542 =100, 1, IF(AC543&lt;&gt;0, AC543+1, 0)),0)</f>
        <v>0</v>
      </c>
      <c r="AE543" s="29">
        <f t="shared" ref="AE543" si="534">IFERROR(IF(AE542 =100, 1, IF(AD543&lt;&gt;0, AD543+1, 0)),0)</f>
        <v>0</v>
      </c>
      <c r="AF543" s="29">
        <f t="shared" ref="AF543" si="535">IFERROR(IF(AF542 =100, 1, IF(AE543&lt;&gt;0, AE543+1, 0)),0)</f>
        <v>0</v>
      </c>
      <c r="AG543" s="29">
        <f t="shared" ref="AG543" si="536">IFERROR(IF(AG542 =100, 1, IF(AF543&lt;&gt;0, AF543+1, 0)),0)</f>
        <v>0</v>
      </c>
      <c r="AH543" s="29">
        <f t="shared" ref="AH543" si="537">IFERROR(IF(AH542 =100, 1, IF(AG543&lt;&gt;0, AG543+1, 0)),0)</f>
        <v>0</v>
      </c>
      <c r="AI543" s="29">
        <f t="shared" ref="AI543" si="538">IFERROR(IF(AI542 =100, 1, IF(AH543&lt;&gt;0, AH543+1, 0)),0)</f>
        <v>0</v>
      </c>
      <c r="AJ543" s="29">
        <f t="shared" ref="AJ543" si="539">IFERROR(IF(AJ542 =100, 1, IF(AI543&lt;&gt;0, AI543+1, 0)),0)</f>
        <v>0</v>
      </c>
      <c r="AK543" s="29">
        <f t="shared" ref="AK543" si="540">IFERROR(IF(AK542 =100, 1, IF(AJ543&lt;&gt;0, AJ543+1, 0)),0)</f>
        <v>0</v>
      </c>
      <c r="AL543" s="29">
        <f t="shared" ref="AL543" si="541">IFERROR(IF(AL542 =100, 1, IF(AK543&lt;&gt;0, AK543+1, 0)),0)</f>
        <v>0</v>
      </c>
      <c r="AM543" s="29">
        <f t="shared" ref="AM543" si="542">IFERROR(IF(AM542 =100, 1, IF(AL543&lt;&gt;0, AL543+1, 0)),0)</f>
        <v>0</v>
      </c>
      <c r="AN543" s="29">
        <f t="shared" ref="AN543" si="543">IFERROR(IF(AN542 =100, 1, IF(AM543&lt;&gt;0, AM543+1, 0)),0)</f>
        <v>0</v>
      </c>
      <c r="AO543" s="29">
        <f t="shared" ref="AO543" si="544">IFERROR(IF(AO542 =100, 1, IF(AN543&lt;&gt;0, AN543+1, 0)),0)</f>
        <v>0</v>
      </c>
      <c r="AP543" s="29">
        <f t="shared" ref="AP543" si="545">IFERROR(IF(AP542 =100, 1, IF(AO543&lt;&gt;0, AO543+1, 0)),0)</f>
        <v>0</v>
      </c>
      <c r="AQ543" s="29">
        <f t="shared" ref="AQ543" si="546">IFERROR(IF(AQ542 =100, 1, IF(AP543&lt;&gt;0, AP543+1, 0)),0)</f>
        <v>0</v>
      </c>
      <c r="AR543" s="29">
        <f t="shared" ref="AR543" si="547">IFERROR(IF(AR542 =100, 1, IF(AQ543&lt;&gt;0, AQ543+1, 0)),0)</f>
        <v>0</v>
      </c>
      <c r="AS543" s="29">
        <f t="shared" ref="AS543" si="548">IFERROR(IF(AS542 =100, 1, IF(AR543&lt;&gt;0, AR543+1, 0)),0)</f>
        <v>0</v>
      </c>
    </row>
    <row r="544" spans="2:45" ht="28.5">
      <c r="B544" s="47" t="s">
        <v>263</v>
      </c>
      <c r="C544" s="14" t="s">
        <v>158</v>
      </c>
      <c r="D544" s="14">
        <f>IF(D543=0,D542,IF(D543=1,1,C544+1))</f>
        <v>15</v>
      </c>
      <c r="E544" s="14">
        <f t="shared" ref="E544:AS544" si="549">IF(E543=0,E542,IF(E543=1,1,D544+1))</f>
        <v>16</v>
      </c>
      <c r="F544" s="14">
        <f t="shared" si="549"/>
        <v>17</v>
      </c>
      <c r="G544" s="14">
        <f t="shared" si="549"/>
        <v>18</v>
      </c>
      <c r="H544" s="14">
        <f t="shared" si="549"/>
        <v>19</v>
      </c>
      <c r="I544" s="14">
        <f t="shared" si="549"/>
        <v>20</v>
      </c>
      <c r="J544" s="14">
        <f t="shared" si="549"/>
        <v>21</v>
      </c>
      <c r="K544" s="14">
        <f t="shared" si="549"/>
        <v>22</v>
      </c>
      <c r="L544" s="14">
        <f t="shared" si="549"/>
        <v>23</v>
      </c>
      <c r="M544" s="14">
        <f t="shared" si="549"/>
        <v>24</v>
      </c>
      <c r="N544" s="14">
        <f t="shared" si="549"/>
        <v>25</v>
      </c>
      <c r="O544" s="14">
        <f t="shared" si="549"/>
        <v>26</v>
      </c>
      <c r="P544" s="14">
        <f t="shared" si="549"/>
        <v>27</v>
      </c>
      <c r="Q544" s="14">
        <f t="shared" si="549"/>
        <v>28</v>
      </c>
      <c r="R544" s="14">
        <f t="shared" si="549"/>
        <v>29</v>
      </c>
      <c r="S544" s="14">
        <f t="shared" si="549"/>
        <v>30</v>
      </c>
      <c r="T544" s="14">
        <f t="shared" si="549"/>
        <v>31</v>
      </c>
      <c r="U544" s="14">
        <f t="shared" si="549"/>
        <v>32</v>
      </c>
      <c r="V544" s="14">
        <f t="shared" si="549"/>
        <v>33</v>
      </c>
      <c r="W544" s="14">
        <f t="shared" si="549"/>
        <v>34</v>
      </c>
      <c r="X544" s="14">
        <f t="shared" si="549"/>
        <v>35</v>
      </c>
      <c r="Y544" s="14">
        <f t="shared" si="549"/>
        <v>36</v>
      </c>
      <c r="Z544" s="14">
        <f t="shared" si="549"/>
        <v>37</v>
      </c>
      <c r="AA544" s="14">
        <f t="shared" si="549"/>
        <v>38</v>
      </c>
      <c r="AB544" s="14">
        <f t="shared" si="549"/>
        <v>39</v>
      </c>
      <c r="AC544" s="14">
        <f t="shared" si="549"/>
        <v>40</v>
      </c>
      <c r="AD544" s="14">
        <f t="shared" si="549"/>
        <v>41</v>
      </c>
      <c r="AE544" s="14">
        <f t="shared" si="549"/>
        <v>42</v>
      </c>
      <c r="AF544" s="14">
        <f t="shared" si="549"/>
        <v>43</v>
      </c>
      <c r="AG544" s="14">
        <f t="shared" si="549"/>
        <v>44</v>
      </c>
      <c r="AH544" s="14">
        <f t="shared" si="549"/>
        <v>45</v>
      </c>
      <c r="AI544" s="14">
        <f t="shared" si="549"/>
        <v>46</v>
      </c>
      <c r="AJ544" s="14">
        <f t="shared" si="549"/>
        <v>47</v>
      </c>
      <c r="AK544" s="14">
        <f t="shared" si="549"/>
        <v>48</v>
      </c>
      <c r="AL544" s="14">
        <f t="shared" si="549"/>
        <v>49</v>
      </c>
      <c r="AM544" s="14">
        <f t="shared" si="549"/>
        <v>50</v>
      </c>
      <c r="AN544" s="14">
        <f t="shared" si="549"/>
        <v>51</v>
      </c>
      <c r="AO544" s="14">
        <f t="shared" si="549"/>
        <v>52</v>
      </c>
      <c r="AP544" s="14">
        <f t="shared" si="549"/>
        <v>53</v>
      </c>
      <c r="AQ544" s="14">
        <f t="shared" si="549"/>
        <v>54</v>
      </c>
      <c r="AR544" s="14">
        <f t="shared" si="549"/>
        <v>55</v>
      </c>
      <c r="AS544" s="14">
        <f t="shared" si="549"/>
        <v>56</v>
      </c>
    </row>
    <row r="545" spans="2:45">
      <c r="B545" s="42"/>
    </row>
    <row r="546" spans="2:45" ht="28.5">
      <c r="B546" s="47" t="s">
        <v>262</v>
      </c>
      <c r="C546" s="14" t="s">
        <v>137</v>
      </c>
      <c r="D546" s="33">
        <f t="shared" ref="D546:AE546" si="550">IFERROR(INDEX($D$505:$AS$505, 1, MATCH(D544, $D$501:$AS$501,0)), $AS$505)</f>
        <v>1</v>
      </c>
      <c r="E546" s="33">
        <f t="shared" si="550"/>
        <v>1</v>
      </c>
      <c r="F546" s="33">
        <f t="shared" si="550"/>
        <v>1</v>
      </c>
      <c r="G546" s="33">
        <f t="shared" si="550"/>
        <v>1</v>
      </c>
      <c r="H546" s="33">
        <f t="shared" si="550"/>
        <v>1</v>
      </c>
      <c r="I546" s="33">
        <f t="shared" si="550"/>
        <v>1</v>
      </c>
      <c r="J546" s="33">
        <f t="shared" si="550"/>
        <v>1</v>
      </c>
      <c r="K546" s="33">
        <f t="shared" si="550"/>
        <v>1</v>
      </c>
      <c r="L546" s="33">
        <f t="shared" si="550"/>
        <v>1</v>
      </c>
      <c r="M546" s="33">
        <f t="shared" si="550"/>
        <v>1</v>
      </c>
      <c r="N546" s="33">
        <f t="shared" si="550"/>
        <v>1</v>
      </c>
      <c r="O546" s="33">
        <f t="shared" si="550"/>
        <v>1</v>
      </c>
      <c r="P546" s="33">
        <f t="shared" si="550"/>
        <v>1</v>
      </c>
      <c r="Q546" s="33">
        <f t="shared" si="550"/>
        <v>1</v>
      </c>
      <c r="R546" s="33">
        <f t="shared" si="550"/>
        <v>1</v>
      </c>
      <c r="S546" s="33">
        <f t="shared" si="550"/>
        <v>1</v>
      </c>
      <c r="T546" s="33">
        <f t="shared" si="550"/>
        <v>1</v>
      </c>
      <c r="U546" s="33">
        <f t="shared" si="550"/>
        <v>1</v>
      </c>
      <c r="V546" s="33">
        <f t="shared" si="550"/>
        <v>1</v>
      </c>
      <c r="W546" s="33">
        <f t="shared" si="550"/>
        <v>1</v>
      </c>
      <c r="X546" s="33">
        <f t="shared" si="550"/>
        <v>1</v>
      </c>
      <c r="Y546" s="33">
        <f t="shared" si="550"/>
        <v>1</v>
      </c>
      <c r="Z546" s="33">
        <f t="shared" si="550"/>
        <v>1</v>
      </c>
      <c r="AA546" s="33">
        <f t="shared" si="550"/>
        <v>1</v>
      </c>
      <c r="AB546" s="33">
        <f t="shared" si="550"/>
        <v>1</v>
      </c>
      <c r="AC546" s="33">
        <f t="shared" si="550"/>
        <v>1</v>
      </c>
      <c r="AD546" s="33">
        <f t="shared" si="550"/>
        <v>1</v>
      </c>
      <c r="AE546" s="33">
        <f t="shared" si="550"/>
        <v>1</v>
      </c>
      <c r="AF546" s="33">
        <f>IFERROR(INDEX($D$505:$AS$505, 1, MATCH(AF544, $D$501:$AS$501,0)), $AS$505)</f>
        <v>1</v>
      </c>
      <c r="AG546" s="33">
        <f t="shared" ref="AG546:AS546" si="551">IFERROR(INDEX($D$505:$AS$505, 1, MATCH(AG544, $D$501:$AS$501,0)), $AS$505)</f>
        <v>1</v>
      </c>
      <c r="AH546" s="33">
        <f t="shared" si="551"/>
        <v>1</v>
      </c>
      <c r="AI546" s="33">
        <f t="shared" si="551"/>
        <v>1</v>
      </c>
      <c r="AJ546" s="33">
        <f t="shared" si="551"/>
        <v>1</v>
      </c>
      <c r="AK546" s="33">
        <f t="shared" si="551"/>
        <v>1</v>
      </c>
      <c r="AL546" s="33">
        <f t="shared" si="551"/>
        <v>1</v>
      </c>
      <c r="AM546" s="33">
        <f t="shared" si="551"/>
        <v>1</v>
      </c>
      <c r="AN546" s="33">
        <f t="shared" si="551"/>
        <v>1</v>
      </c>
      <c r="AO546" s="33">
        <f t="shared" si="551"/>
        <v>1</v>
      </c>
      <c r="AP546" s="33">
        <f t="shared" si="551"/>
        <v>1</v>
      </c>
      <c r="AQ546" s="33">
        <f t="shared" si="551"/>
        <v>1</v>
      </c>
      <c r="AR546" s="33">
        <f t="shared" si="551"/>
        <v>1</v>
      </c>
      <c r="AS546" s="33">
        <f t="shared" si="551"/>
        <v>1</v>
      </c>
    </row>
    <row r="547" spans="2:45" ht="28.5">
      <c r="B547" s="47" t="s">
        <v>260</v>
      </c>
      <c r="C547" s="14" t="s">
        <v>137</v>
      </c>
      <c r="D547" s="23">
        <f>IFERROR(INDEX($D$500:$AS$500, 1, MATCH(D544, $D$499:$AS$499,0)), $AS$500)</f>
        <v>1</v>
      </c>
      <c r="E547" s="23">
        <f t="shared" ref="E547:AS547" si="552">IFERROR(INDEX($D$500:$AS$500, 1, MATCH(E544, $D$499:$AS$499,0)), $AS$500)</f>
        <v>1</v>
      </c>
      <c r="F547" s="23">
        <f t="shared" si="552"/>
        <v>1</v>
      </c>
      <c r="G547" s="23">
        <f t="shared" si="552"/>
        <v>1</v>
      </c>
      <c r="H547" s="23">
        <f t="shared" si="552"/>
        <v>1</v>
      </c>
      <c r="I547" s="23">
        <f t="shared" si="552"/>
        <v>1</v>
      </c>
      <c r="J547" s="23">
        <f t="shared" si="552"/>
        <v>1</v>
      </c>
      <c r="K547" s="23">
        <f t="shared" si="552"/>
        <v>1</v>
      </c>
      <c r="L547" s="23">
        <f t="shared" si="552"/>
        <v>1</v>
      </c>
      <c r="M547" s="23">
        <f t="shared" si="552"/>
        <v>1</v>
      </c>
      <c r="N547" s="23">
        <f t="shared" si="552"/>
        <v>1</v>
      </c>
      <c r="O547" s="23">
        <f t="shared" si="552"/>
        <v>1</v>
      </c>
      <c r="P547" s="23">
        <f t="shared" si="552"/>
        <v>1</v>
      </c>
      <c r="Q547" s="23">
        <f t="shared" si="552"/>
        <v>1</v>
      </c>
      <c r="R547" s="23">
        <f t="shared" si="552"/>
        <v>1</v>
      </c>
      <c r="S547" s="23">
        <f t="shared" si="552"/>
        <v>1</v>
      </c>
      <c r="T547" s="23">
        <f t="shared" si="552"/>
        <v>1</v>
      </c>
      <c r="U547" s="23">
        <f t="shared" si="552"/>
        <v>1</v>
      </c>
      <c r="V547" s="23">
        <f t="shared" si="552"/>
        <v>1</v>
      </c>
      <c r="W547" s="23">
        <f t="shared" si="552"/>
        <v>1</v>
      </c>
      <c r="X547" s="23">
        <f t="shared" si="552"/>
        <v>1</v>
      </c>
      <c r="Y547" s="23">
        <f t="shared" si="552"/>
        <v>1</v>
      </c>
      <c r="Z547" s="23">
        <f t="shared" si="552"/>
        <v>1</v>
      </c>
      <c r="AA547" s="23">
        <f t="shared" si="552"/>
        <v>1</v>
      </c>
      <c r="AB547" s="23">
        <f t="shared" si="552"/>
        <v>1</v>
      </c>
      <c r="AC547" s="23">
        <f t="shared" si="552"/>
        <v>1</v>
      </c>
      <c r="AD547" s="23">
        <f t="shared" si="552"/>
        <v>1</v>
      </c>
      <c r="AE547" s="23">
        <f t="shared" si="552"/>
        <v>1</v>
      </c>
      <c r="AF547" s="23">
        <f t="shared" si="552"/>
        <v>1</v>
      </c>
      <c r="AG547" s="23">
        <f t="shared" si="552"/>
        <v>1</v>
      </c>
      <c r="AH547" s="23">
        <f t="shared" si="552"/>
        <v>1</v>
      </c>
      <c r="AI547" s="23">
        <f t="shared" si="552"/>
        <v>1</v>
      </c>
      <c r="AJ547" s="23">
        <f t="shared" si="552"/>
        <v>1</v>
      </c>
      <c r="AK547" s="23">
        <f t="shared" si="552"/>
        <v>1</v>
      </c>
      <c r="AL547" s="23">
        <f t="shared" si="552"/>
        <v>1</v>
      </c>
      <c r="AM547" s="23">
        <f t="shared" si="552"/>
        <v>1</v>
      </c>
      <c r="AN547" s="23">
        <f t="shared" si="552"/>
        <v>1</v>
      </c>
      <c r="AO547" s="23">
        <f t="shared" si="552"/>
        <v>1</v>
      </c>
      <c r="AP547" s="23">
        <f t="shared" si="552"/>
        <v>1</v>
      </c>
      <c r="AQ547" s="23">
        <f t="shared" si="552"/>
        <v>1</v>
      </c>
      <c r="AR547" s="23">
        <f t="shared" si="552"/>
        <v>1</v>
      </c>
      <c r="AS547" s="23">
        <f t="shared" si="552"/>
        <v>1</v>
      </c>
    </row>
    <row r="548" spans="2:45">
      <c r="B548" s="66"/>
      <c r="C548" s="22"/>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c r="AK548" s="26"/>
      <c r="AL548" s="26"/>
      <c r="AM548" s="26"/>
      <c r="AN548" s="26"/>
      <c r="AO548" s="26"/>
      <c r="AP548" s="26"/>
      <c r="AQ548" s="26"/>
      <c r="AR548" s="26"/>
      <c r="AS548" s="26"/>
    </row>
    <row r="549" spans="2:45" ht="15">
      <c r="B549" s="34" t="s">
        <v>842</v>
      </c>
    </row>
    <row r="550" spans="2:45" ht="28.5">
      <c r="B550" s="47" t="s">
        <v>264</v>
      </c>
      <c r="C550" s="14" t="s">
        <v>158</v>
      </c>
      <c r="D550" s="37">
        <f>C471</f>
        <v>1</v>
      </c>
      <c r="E550" s="37">
        <f>D550+1</f>
        <v>2</v>
      </c>
      <c r="F550" s="37">
        <f t="shared" ref="F550:AS550" si="553">E550+1</f>
        <v>3</v>
      </c>
      <c r="G550" s="37">
        <f t="shared" si="553"/>
        <v>4</v>
      </c>
      <c r="H550" s="37">
        <f t="shared" si="553"/>
        <v>5</v>
      </c>
      <c r="I550" s="37">
        <f t="shared" si="553"/>
        <v>6</v>
      </c>
      <c r="J550" s="37">
        <f t="shared" si="553"/>
        <v>7</v>
      </c>
      <c r="K550" s="37">
        <f t="shared" si="553"/>
        <v>8</v>
      </c>
      <c r="L550" s="37">
        <f t="shared" si="553"/>
        <v>9</v>
      </c>
      <c r="M550" s="37">
        <f t="shared" si="553"/>
        <v>10</v>
      </c>
      <c r="N550" s="37">
        <f t="shared" si="553"/>
        <v>11</v>
      </c>
      <c r="O550" s="37">
        <f t="shared" si="553"/>
        <v>12</v>
      </c>
      <c r="P550" s="37">
        <f t="shared" si="553"/>
        <v>13</v>
      </c>
      <c r="Q550" s="37">
        <f t="shared" si="553"/>
        <v>14</v>
      </c>
      <c r="R550" s="37">
        <f t="shared" si="553"/>
        <v>15</v>
      </c>
      <c r="S550" s="37">
        <f t="shared" si="553"/>
        <v>16</v>
      </c>
      <c r="T550" s="37">
        <f t="shared" si="553"/>
        <v>17</v>
      </c>
      <c r="U550" s="37">
        <f t="shared" si="553"/>
        <v>18</v>
      </c>
      <c r="V550" s="37">
        <f t="shared" si="553"/>
        <v>19</v>
      </c>
      <c r="W550" s="37">
        <f t="shared" si="553"/>
        <v>20</v>
      </c>
      <c r="X550" s="37">
        <f t="shared" si="553"/>
        <v>21</v>
      </c>
      <c r="Y550" s="37">
        <f t="shared" si="553"/>
        <v>22</v>
      </c>
      <c r="Z550" s="37">
        <f t="shared" si="553"/>
        <v>23</v>
      </c>
      <c r="AA550" s="37">
        <f t="shared" si="553"/>
        <v>24</v>
      </c>
      <c r="AB550" s="37">
        <f t="shared" si="553"/>
        <v>25</v>
      </c>
      <c r="AC550" s="37">
        <f t="shared" si="553"/>
        <v>26</v>
      </c>
      <c r="AD550" s="37">
        <f t="shared" si="553"/>
        <v>27</v>
      </c>
      <c r="AE550" s="37">
        <f t="shared" si="553"/>
        <v>28</v>
      </c>
      <c r="AF550" s="37">
        <f t="shared" si="553"/>
        <v>29</v>
      </c>
      <c r="AG550" s="37">
        <f t="shared" si="553"/>
        <v>30</v>
      </c>
      <c r="AH550" s="37">
        <f t="shared" si="553"/>
        <v>31</v>
      </c>
      <c r="AI550" s="37">
        <f t="shared" si="553"/>
        <v>32</v>
      </c>
      <c r="AJ550" s="37">
        <f t="shared" si="553"/>
        <v>33</v>
      </c>
      <c r="AK550" s="37">
        <f t="shared" si="553"/>
        <v>34</v>
      </c>
      <c r="AL550" s="37">
        <f t="shared" si="553"/>
        <v>35</v>
      </c>
      <c r="AM550" s="37">
        <f t="shared" si="553"/>
        <v>36</v>
      </c>
      <c r="AN550" s="37">
        <f t="shared" si="553"/>
        <v>37</v>
      </c>
      <c r="AO550" s="37">
        <f t="shared" si="553"/>
        <v>38</v>
      </c>
      <c r="AP550" s="37">
        <f t="shared" si="553"/>
        <v>39</v>
      </c>
      <c r="AQ550" s="37">
        <f t="shared" si="553"/>
        <v>40</v>
      </c>
      <c r="AR550" s="37">
        <f t="shared" si="553"/>
        <v>41</v>
      </c>
      <c r="AS550" s="37">
        <f t="shared" si="553"/>
        <v>42</v>
      </c>
    </row>
    <row r="551" spans="2:45">
      <c r="B551" s="29" t="s">
        <v>280</v>
      </c>
      <c r="C551" s="14" t="s">
        <v>279</v>
      </c>
      <c r="D551" s="29">
        <f>IFERROR(IF(D550 =100, 1, IF(C551&lt;&gt;0, C551+1, 0)),0)</f>
        <v>0</v>
      </c>
      <c r="E551" s="29">
        <f t="shared" ref="E551:AS551" si="554">IFERROR(IF(E550 =100, 1, IF(D551&lt;&gt;0, D551+1, 0)),0)</f>
        <v>0</v>
      </c>
      <c r="F551" s="29">
        <f t="shared" si="554"/>
        <v>0</v>
      </c>
      <c r="G551" s="29">
        <f t="shared" si="554"/>
        <v>0</v>
      </c>
      <c r="H551" s="29">
        <f t="shared" si="554"/>
        <v>0</v>
      </c>
      <c r="I551" s="29">
        <f t="shared" si="554"/>
        <v>0</v>
      </c>
      <c r="J551" s="29">
        <f t="shared" si="554"/>
        <v>0</v>
      </c>
      <c r="K551" s="29">
        <f t="shared" si="554"/>
        <v>0</v>
      </c>
      <c r="L551" s="29">
        <f t="shared" si="554"/>
        <v>0</v>
      </c>
      <c r="M551" s="29">
        <f t="shared" si="554"/>
        <v>0</v>
      </c>
      <c r="N551" s="29">
        <f t="shared" si="554"/>
        <v>0</v>
      </c>
      <c r="O551" s="29">
        <f t="shared" si="554"/>
        <v>0</v>
      </c>
      <c r="P551" s="29">
        <f t="shared" si="554"/>
        <v>0</v>
      </c>
      <c r="Q551" s="29">
        <f t="shared" si="554"/>
        <v>0</v>
      </c>
      <c r="R551" s="29">
        <f t="shared" si="554"/>
        <v>0</v>
      </c>
      <c r="S551" s="29">
        <f t="shared" si="554"/>
        <v>0</v>
      </c>
      <c r="T551" s="29">
        <f t="shared" si="554"/>
        <v>0</v>
      </c>
      <c r="U551" s="29">
        <f t="shared" si="554"/>
        <v>0</v>
      </c>
      <c r="V551" s="29">
        <f t="shared" si="554"/>
        <v>0</v>
      </c>
      <c r="W551" s="29">
        <f t="shared" si="554"/>
        <v>0</v>
      </c>
      <c r="X551" s="29">
        <f t="shared" si="554"/>
        <v>0</v>
      </c>
      <c r="Y551" s="29">
        <f t="shared" si="554"/>
        <v>0</v>
      </c>
      <c r="Z551" s="29">
        <f t="shared" si="554"/>
        <v>0</v>
      </c>
      <c r="AA551" s="29">
        <f t="shared" si="554"/>
        <v>0</v>
      </c>
      <c r="AB551" s="29">
        <f t="shared" si="554"/>
        <v>0</v>
      </c>
      <c r="AC551" s="29">
        <f t="shared" si="554"/>
        <v>0</v>
      </c>
      <c r="AD551" s="29">
        <f t="shared" si="554"/>
        <v>0</v>
      </c>
      <c r="AE551" s="29">
        <f t="shared" si="554"/>
        <v>0</v>
      </c>
      <c r="AF551" s="29">
        <f t="shared" si="554"/>
        <v>0</v>
      </c>
      <c r="AG551" s="29">
        <f t="shared" si="554"/>
        <v>0</v>
      </c>
      <c r="AH551" s="29">
        <f t="shared" si="554"/>
        <v>0</v>
      </c>
      <c r="AI551" s="29">
        <f t="shared" si="554"/>
        <v>0</v>
      </c>
      <c r="AJ551" s="29">
        <f t="shared" si="554"/>
        <v>0</v>
      </c>
      <c r="AK551" s="29">
        <f t="shared" si="554"/>
        <v>0</v>
      </c>
      <c r="AL551" s="29">
        <f t="shared" si="554"/>
        <v>0</v>
      </c>
      <c r="AM551" s="29">
        <f t="shared" si="554"/>
        <v>0</v>
      </c>
      <c r="AN551" s="29">
        <f t="shared" si="554"/>
        <v>0</v>
      </c>
      <c r="AO551" s="29">
        <f t="shared" si="554"/>
        <v>0</v>
      </c>
      <c r="AP551" s="29">
        <f t="shared" si="554"/>
        <v>0</v>
      </c>
      <c r="AQ551" s="29">
        <f t="shared" si="554"/>
        <v>0</v>
      </c>
      <c r="AR551" s="29">
        <f t="shared" si="554"/>
        <v>0</v>
      </c>
      <c r="AS551" s="29">
        <f t="shared" si="554"/>
        <v>0</v>
      </c>
    </row>
    <row r="552" spans="2:45" ht="28.5">
      <c r="B552" s="47" t="s">
        <v>263</v>
      </c>
      <c r="C552" s="14" t="s">
        <v>158</v>
      </c>
      <c r="D552" s="14">
        <f>IF(D551=0,D550,IF(D551=1,1,C552+1))</f>
        <v>1</v>
      </c>
      <c r="E552" s="14">
        <f t="shared" ref="E552:AS552" si="555">IF(E551=0,E550,IF(E551=1,1,D552+1))</f>
        <v>2</v>
      </c>
      <c r="F552" s="14">
        <f t="shared" si="555"/>
        <v>3</v>
      </c>
      <c r="G552" s="14">
        <f t="shared" si="555"/>
        <v>4</v>
      </c>
      <c r="H552" s="14">
        <f t="shared" si="555"/>
        <v>5</v>
      </c>
      <c r="I552" s="14">
        <f t="shared" si="555"/>
        <v>6</v>
      </c>
      <c r="J552" s="14">
        <f t="shared" si="555"/>
        <v>7</v>
      </c>
      <c r="K552" s="14">
        <f t="shared" si="555"/>
        <v>8</v>
      </c>
      <c r="L552" s="14">
        <f t="shared" si="555"/>
        <v>9</v>
      </c>
      <c r="M552" s="14">
        <f t="shared" si="555"/>
        <v>10</v>
      </c>
      <c r="N552" s="14">
        <f t="shared" si="555"/>
        <v>11</v>
      </c>
      <c r="O552" s="14">
        <f t="shared" si="555"/>
        <v>12</v>
      </c>
      <c r="P552" s="14">
        <f t="shared" si="555"/>
        <v>13</v>
      </c>
      <c r="Q552" s="14">
        <f t="shared" si="555"/>
        <v>14</v>
      </c>
      <c r="R552" s="14">
        <f t="shared" si="555"/>
        <v>15</v>
      </c>
      <c r="S552" s="14">
        <f t="shared" si="555"/>
        <v>16</v>
      </c>
      <c r="T552" s="14">
        <f t="shared" si="555"/>
        <v>17</v>
      </c>
      <c r="U552" s="14">
        <f t="shared" si="555"/>
        <v>18</v>
      </c>
      <c r="V552" s="14">
        <f t="shared" si="555"/>
        <v>19</v>
      </c>
      <c r="W552" s="14">
        <f t="shared" si="555"/>
        <v>20</v>
      </c>
      <c r="X552" s="14">
        <f t="shared" si="555"/>
        <v>21</v>
      </c>
      <c r="Y552" s="14">
        <f t="shared" si="555"/>
        <v>22</v>
      </c>
      <c r="Z552" s="14">
        <f t="shared" si="555"/>
        <v>23</v>
      </c>
      <c r="AA552" s="14">
        <f t="shared" si="555"/>
        <v>24</v>
      </c>
      <c r="AB552" s="14">
        <f t="shared" si="555"/>
        <v>25</v>
      </c>
      <c r="AC552" s="14">
        <f t="shared" si="555"/>
        <v>26</v>
      </c>
      <c r="AD552" s="14">
        <f t="shared" si="555"/>
        <v>27</v>
      </c>
      <c r="AE552" s="14">
        <f t="shared" si="555"/>
        <v>28</v>
      </c>
      <c r="AF552" s="14">
        <f t="shared" si="555"/>
        <v>29</v>
      </c>
      <c r="AG552" s="14">
        <f t="shared" si="555"/>
        <v>30</v>
      </c>
      <c r="AH552" s="14">
        <f t="shared" si="555"/>
        <v>31</v>
      </c>
      <c r="AI552" s="14">
        <f t="shared" si="555"/>
        <v>32</v>
      </c>
      <c r="AJ552" s="14">
        <f t="shared" si="555"/>
        <v>33</v>
      </c>
      <c r="AK552" s="14">
        <f t="shared" si="555"/>
        <v>34</v>
      </c>
      <c r="AL552" s="14">
        <f t="shared" si="555"/>
        <v>35</v>
      </c>
      <c r="AM552" s="14">
        <f t="shared" si="555"/>
        <v>36</v>
      </c>
      <c r="AN552" s="14">
        <f t="shared" si="555"/>
        <v>37</v>
      </c>
      <c r="AO552" s="14">
        <f t="shared" si="555"/>
        <v>38</v>
      </c>
      <c r="AP552" s="14">
        <f t="shared" si="555"/>
        <v>39</v>
      </c>
      <c r="AQ552" s="14">
        <f t="shared" si="555"/>
        <v>40</v>
      </c>
      <c r="AR552" s="14">
        <f t="shared" si="555"/>
        <v>41</v>
      </c>
      <c r="AS552" s="14">
        <f t="shared" si="555"/>
        <v>42</v>
      </c>
    </row>
    <row r="553" spans="2:45">
      <c r="B553" s="42"/>
    </row>
    <row r="554" spans="2:45" ht="28.5">
      <c r="B554" s="47" t="s">
        <v>262</v>
      </c>
      <c r="C554" s="14" t="s">
        <v>137</v>
      </c>
      <c r="D554" s="33">
        <f t="shared" ref="D554:AS554" si="556">IFERROR(INDEX($D$505:$AS$505, 1, MATCH(D552, $D$501:$AS$501,0)), $AS$505)</f>
        <v>0</v>
      </c>
      <c r="E554" s="33">
        <f t="shared" si="556"/>
        <v>0</v>
      </c>
      <c r="F554" s="33">
        <f t="shared" si="556"/>
        <v>0</v>
      </c>
      <c r="G554" s="33">
        <f t="shared" si="556"/>
        <v>0.5</v>
      </c>
      <c r="H554" s="33">
        <f t="shared" si="556"/>
        <v>1</v>
      </c>
      <c r="I554" s="33">
        <f t="shared" si="556"/>
        <v>1</v>
      </c>
      <c r="J554" s="33">
        <f t="shared" si="556"/>
        <v>1</v>
      </c>
      <c r="K554" s="33">
        <f t="shared" si="556"/>
        <v>1</v>
      </c>
      <c r="L554" s="33">
        <f t="shared" si="556"/>
        <v>1</v>
      </c>
      <c r="M554" s="33">
        <f t="shared" si="556"/>
        <v>1</v>
      </c>
      <c r="N554" s="33">
        <f t="shared" si="556"/>
        <v>1</v>
      </c>
      <c r="O554" s="33">
        <f t="shared" si="556"/>
        <v>1</v>
      </c>
      <c r="P554" s="33">
        <f t="shared" si="556"/>
        <v>1</v>
      </c>
      <c r="Q554" s="33">
        <f t="shared" si="556"/>
        <v>1</v>
      </c>
      <c r="R554" s="33">
        <f t="shared" si="556"/>
        <v>1</v>
      </c>
      <c r="S554" s="33">
        <f t="shared" si="556"/>
        <v>1</v>
      </c>
      <c r="T554" s="33">
        <f t="shared" si="556"/>
        <v>1</v>
      </c>
      <c r="U554" s="33">
        <f t="shared" si="556"/>
        <v>1</v>
      </c>
      <c r="V554" s="33">
        <f t="shared" si="556"/>
        <v>1</v>
      </c>
      <c r="W554" s="33">
        <f t="shared" si="556"/>
        <v>1</v>
      </c>
      <c r="X554" s="33">
        <f t="shared" si="556"/>
        <v>1</v>
      </c>
      <c r="Y554" s="33">
        <f t="shared" si="556"/>
        <v>1</v>
      </c>
      <c r="Z554" s="33">
        <f t="shared" si="556"/>
        <v>1</v>
      </c>
      <c r="AA554" s="33">
        <f t="shared" si="556"/>
        <v>1</v>
      </c>
      <c r="AB554" s="33">
        <f t="shared" si="556"/>
        <v>1</v>
      </c>
      <c r="AC554" s="33">
        <f t="shared" si="556"/>
        <v>1</v>
      </c>
      <c r="AD554" s="33">
        <f t="shared" si="556"/>
        <v>1</v>
      </c>
      <c r="AE554" s="33">
        <f t="shared" si="556"/>
        <v>1</v>
      </c>
      <c r="AF554" s="33">
        <f t="shared" si="556"/>
        <v>1</v>
      </c>
      <c r="AG554" s="33">
        <f t="shared" si="556"/>
        <v>1</v>
      </c>
      <c r="AH554" s="33">
        <f t="shared" si="556"/>
        <v>1</v>
      </c>
      <c r="AI554" s="33">
        <f t="shared" si="556"/>
        <v>1</v>
      </c>
      <c r="AJ554" s="33">
        <f t="shared" si="556"/>
        <v>1</v>
      </c>
      <c r="AK554" s="33">
        <f t="shared" si="556"/>
        <v>1</v>
      </c>
      <c r="AL554" s="33">
        <f t="shared" si="556"/>
        <v>1</v>
      </c>
      <c r="AM554" s="33">
        <f t="shared" si="556"/>
        <v>1</v>
      </c>
      <c r="AN554" s="33">
        <f t="shared" si="556"/>
        <v>1</v>
      </c>
      <c r="AO554" s="33">
        <f t="shared" si="556"/>
        <v>1</v>
      </c>
      <c r="AP554" s="33">
        <f t="shared" si="556"/>
        <v>1</v>
      </c>
      <c r="AQ554" s="33">
        <f t="shared" si="556"/>
        <v>1</v>
      </c>
      <c r="AR554" s="33">
        <f t="shared" si="556"/>
        <v>1</v>
      </c>
      <c r="AS554" s="33">
        <f t="shared" si="556"/>
        <v>1</v>
      </c>
    </row>
    <row r="555" spans="2:45" ht="28.5">
      <c r="B555" s="47" t="s">
        <v>260</v>
      </c>
      <c r="C555" s="14" t="s">
        <v>137</v>
      </c>
      <c r="D555" s="23">
        <f>IFERROR(INDEX($D$500:$AS$500, 1, MATCH(D552, $D$499:$AS$499,0)), $AS$500)</f>
        <v>0.9</v>
      </c>
      <c r="E555" s="23">
        <f t="shared" ref="E555:AS555" si="557">IFERROR(INDEX($D$500:$AS$500, 1, MATCH(E552, $D$499:$AS$499,0)), $AS$500)</f>
        <v>1</v>
      </c>
      <c r="F555" s="23">
        <f t="shared" si="557"/>
        <v>1</v>
      </c>
      <c r="G555" s="23">
        <f t="shared" si="557"/>
        <v>1</v>
      </c>
      <c r="H555" s="23">
        <f t="shared" si="557"/>
        <v>1</v>
      </c>
      <c r="I555" s="23">
        <f t="shared" si="557"/>
        <v>1</v>
      </c>
      <c r="J555" s="23">
        <f t="shared" si="557"/>
        <v>1</v>
      </c>
      <c r="K555" s="23">
        <f t="shared" si="557"/>
        <v>1</v>
      </c>
      <c r="L555" s="23">
        <f t="shared" si="557"/>
        <v>1</v>
      </c>
      <c r="M555" s="23">
        <f t="shared" si="557"/>
        <v>1</v>
      </c>
      <c r="N555" s="23">
        <f t="shared" si="557"/>
        <v>1</v>
      </c>
      <c r="O555" s="23">
        <f t="shared" si="557"/>
        <v>1</v>
      </c>
      <c r="P555" s="23">
        <f t="shared" si="557"/>
        <v>1</v>
      </c>
      <c r="Q555" s="23">
        <f t="shared" si="557"/>
        <v>1</v>
      </c>
      <c r="R555" s="23">
        <f t="shared" si="557"/>
        <v>1</v>
      </c>
      <c r="S555" s="23">
        <f t="shared" si="557"/>
        <v>1</v>
      </c>
      <c r="T555" s="23">
        <f t="shared" si="557"/>
        <v>1</v>
      </c>
      <c r="U555" s="23">
        <f t="shared" si="557"/>
        <v>1</v>
      </c>
      <c r="V555" s="23">
        <f t="shared" si="557"/>
        <v>1</v>
      </c>
      <c r="W555" s="23">
        <f t="shared" si="557"/>
        <v>1</v>
      </c>
      <c r="X555" s="23">
        <f t="shared" si="557"/>
        <v>1</v>
      </c>
      <c r="Y555" s="23">
        <f t="shared" si="557"/>
        <v>1</v>
      </c>
      <c r="Z555" s="23">
        <f t="shared" si="557"/>
        <v>1</v>
      </c>
      <c r="AA555" s="23">
        <f t="shared" si="557"/>
        <v>1</v>
      </c>
      <c r="AB555" s="23">
        <f t="shared" si="557"/>
        <v>1</v>
      </c>
      <c r="AC555" s="23">
        <f t="shared" si="557"/>
        <v>1</v>
      </c>
      <c r="AD555" s="23">
        <f t="shared" si="557"/>
        <v>1</v>
      </c>
      <c r="AE555" s="23">
        <f t="shared" si="557"/>
        <v>1</v>
      </c>
      <c r="AF555" s="23">
        <f t="shared" si="557"/>
        <v>1</v>
      </c>
      <c r="AG555" s="23">
        <f t="shared" si="557"/>
        <v>1</v>
      </c>
      <c r="AH555" s="23">
        <f t="shared" si="557"/>
        <v>1</v>
      </c>
      <c r="AI555" s="23">
        <f t="shared" si="557"/>
        <v>1</v>
      </c>
      <c r="AJ555" s="23">
        <f t="shared" si="557"/>
        <v>1</v>
      </c>
      <c r="AK555" s="23">
        <f t="shared" si="557"/>
        <v>1</v>
      </c>
      <c r="AL555" s="23">
        <f t="shared" si="557"/>
        <v>1</v>
      </c>
      <c r="AM555" s="23">
        <f t="shared" si="557"/>
        <v>1</v>
      </c>
      <c r="AN555" s="23">
        <f t="shared" si="557"/>
        <v>1</v>
      </c>
      <c r="AO555" s="23">
        <f t="shared" si="557"/>
        <v>1</v>
      </c>
      <c r="AP555" s="23">
        <f t="shared" si="557"/>
        <v>1</v>
      </c>
      <c r="AQ555" s="23">
        <f t="shared" si="557"/>
        <v>1</v>
      </c>
      <c r="AR555" s="23">
        <f t="shared" si="557"/>
        <v>1</v>
      </c>
      <c r="AS555" s="23">
        <f t="shared" si="557"/>
        <v>1</v>
      </c>
    </row>
    <row r="556" spans="2:45">
      <c r="B556" s="22"/>
      <c r="C556" s="22"/>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c r="AK556" s="26"/>
      <c r="AL556" s="26"/>
      <c r="AM556" s="26"/>
      <c r="AN556" s="26"/>
      <c r="AO556" s="26"/>
      <c r="AP556" s="26"/>
      <c r="AQ556" s="26"/>
      <c r="AR556" s="26"/>
      <c r="AS556" s="26"/>
    </row>
    <row r="557" spans="2:45" ht="15">
      <c r="B557" s="6" t="s">
        <v>406</v>
      </c>
    </row>
    <row r="558" spans="2:45" ht="28.5">
      <c r="B558" s="45" t="s">
        <v>264</v>
      </c>
      <c r="C558" s="14" t="s">
        <v>158</v>
      </c>
      <c r="D558" s="37">
        <f>C461</f>
        <v>15</v>
      </c>
      <c r="E558" s="25">
        <f>D558+1</f>
        <v>16</v>
      </c>
      <c r="F558" s="25">
        <f t="shared" ref="F558" si="558">E558+1</f>
        <v>17</v>
      </c>
      <c r="G558" s="25">
        <f t="shared" ref="G558" si="559">F558+1</f>
        <v>18</v>
      </c>
      <c r="H558" s="25">
        <f t="shared" ref="H558" si="560">G558+1</f>
        <v>19</v>
      </c>
      <c r="I558" s="25">
        <f t="shared" ref="I558" si="561">H558+1</f>
        <v>20</v>
      </c>
      <c r="J558" s="25">
        <f t="shared" ref="J558" si="562">I558+1</f>
        <v>21</v>
      </c>
      <c r="K558" s="25">
        <f t="shared" ref="K558" si="563">J558+1</f>
        <v>22</v>
      </c>
      <c r="L558" s="25">
        <f t="shared" ref="L558" si="564">K558+1</f>
        <v>23</v>
      </c>
      <c r="M558" s="25">
        <f t="shared" ref="M558" si="565">L558+1</f>
        <v>24</v>
      </c>
      <c r="N558" s="25">
        <f t="shared" ref="N558" si="566">M558+1</f>
        <v>25</v>
      </c>
      <c r="O558" s="25">
        <f t="shared" ref="O558" si="567">N558+1</f>
        <v>26</v>
      </c>
      <c r="P558" s="25">
        <f t="shared" ref="P558" si="568">O558+1</f>
        <v>27</v>
      </c>
      <c r="Q558" s="25">
        <f t="shared" ref="Q558" si="569">P558+1</f>
        <v>28</v>
      </c>
      <c r="R558" s="25">
        <f t="shared" ref="R558" si="570">Q558+1</f>
        <v>29</v>
      </c>
      <c r="S558" s="25">
        <f t="shared" ref="S558" si="571">R558+1</f>
        <v>30</v>
      </c>
      <c r="T558" s="25">
        <f t="shared" ref="T558" si="572">S558+1</f>
        <v>31</v>
      </c>
      <c r="U558" s="25">
        <f t="shared" ref="U558" si="573">T558+1</f>
        <v>32</v>
      </c>
      <c r="V558" s="25">
        <f t="shared" ref="V558" si="574">U558+1</f>
        <v>33</v>
      </c>
      <c r="W558" s="25">
        <f t="shared" ref="W558" si="575">V558+1</f>
        <v>34</v>
      </c>
      <c r="X558" s="25">
        <f t="shared" ref="X558" si="576">W558+1</f>
        <v>35</v>
      </c>
      <c r="Y558" s="25">
        <f t="shared" ref="Y558" si="577">X558+1</f>
        <v>36</v>
      </c>
      <c r="Z558" s="25">
        <f t="shared" ref="Z558" si="578">Y558+1</f>
        <v>37</v>
      </c>
      <c r="AA558" s="25">
        <f t="shared" ref="AA558" si="579">Z558+1</f>
        <v>38</v>
      </c>
      <c r="AB558" s="25">
        <f t="shared" ref="AB558" si="580">AA558+1</f>
        <v>39</v>
      </c>
      <c r="AC558" s="25">
        <f t="shared" ref="AC558" si="581">AB558+1</f>
        <v>40</v>
      </c>
      <c r="AD558" s="25">
        <f t="shared" ref="AD558" si="582">AC558+1</f>
        <v>41</v>
      </c>
      <c r="AE558" s="25">
        <f t="shared" ref="AE558" si="583">AD558+1</f>
        <v>42</v>
      </c>
      <c r="AF558" s="25">
        <f t="shared" ref="AF558" si="584">AE558+1</f>
        <v>43</v>
      </c>
      <c r="AG558" s="25">
        <f t="shared" ref="AG558" si="585">AF558+1</f>
        <v>44</v>
      </c>
      <c r="AH558" s="25">
        <f t="shared" ref="AH558" si="586">AG558+1</f>
        <v>45</v>
      </c>
      <c r="AI558" s="25">
        <f t="shared" ref="AI558" si="587">AH558+1</f>
        <v>46</v>
      </c>
      <c r="AJ558" s="25">
        <f t="shared" ref="AJ558" si="588">AI558+1</f>
        <v>47</v>
      </c>
      <c r="AK558" s="25">
        <f t="shared" ref="AK558" si="589">AJ558+1</f>
        <v>48</v>
      </c>
      <c r="AL558" s="25">
        <f t="shared" ref="AL558" si="590">AK558+1</f>
        <v>49</v>
      </c>
      <c r="AM558" s="25">
        <f t="shared" ref="AM558" si="591">AL558+1</f>
        <v>50</v>
      </c>
      <c r="AN558" s="25">
        <f t="shared" ref="AN558" si="592">AM558+1</f>
        <v>51</v>
      </c>
      <c r="AO558" s="25">
        <f t="shared" ref="AO558" si="593">AN558+1</f>
        <v>52</v>
      </c>
      <c r="AP558" s="25">
        <f t="shared" ref="AP558" si="594">AO558+1</f>
        <v>53</v>
      </c>
      <c r="AQ558" s="25">
        <f t="shared" ref="AQ558" si="595">AP558+1</f>
        <v>54</v>
      </c>
      <c r="AR558" s="25">
        <f t="shared" ref="AR558" si="596">AQ558+1</f>
        <v>55</v>
      </c>
      <c r="AS558" s="25">
        <f t="shared" ref="AS558" si="597">AR558+1</f>
        <v>56</v>
      </c>
    </row>
    <row r="559" spans="2:45">
      <c r="B559" s="45" t="s">
        <v>265</v>
      </c>
      <c r="C559" s="14" t="s">
        <v>30</v>
      </c>
      <c r="D559" s="37">
        <f>INDEX($D$507:$BH$507, 1, MATCH(D558, $D$499:$BH$499,0))</f>
        <v>1.6267894769462701</v>
      </c>
      <c r="E559" s="37">
        <f t="shared" ref="E559:AS559" si="598">INDEX($D$507:$BH$507, 1, MATCH(E558, $D$499:$BH$499,0))</f>
        <v>1.7589258956581899</v>
      </c>
      <c r="F559" s="37">
        <f t="shared" si="598"/>
        <v>1.89567762805367</v>
      </c>
      <c r="G559" s="37">
        <f t="shared" si="598"/>
        <v>2.0370588232418001</v>
      </c>
      <c r="H559" s="37">
        <f t="shared" si="598"/>
        <v>2.18308586647353</v>
      </c>
      <c r="I559" s="37">
        <f t="shared" si="598"/>
        <v>2.2578470588732</v>
      </c>
      <c r="J559" s="37">
        <f t="shared" si="598"/>
        <v>2.33377636772896</v>
      </c>
      <c r="K559" s="37">
        <f t="shared" si="598"/>
        <v>2.4108760595613901</v>
      </c>
      <c r="L559" s="37">
        <f t="shared" si="598"/>
        <v>2.48914839241383</v>
      </c>
      <c r="M559" s="37">
        <f t="shared" si="598"/>
        <v>2.52872499909114</v>
      </c>
      <c r="N559" s="37">
        <f t="shared" si="598"/>
        <v>2.56859560201418</v>
      </c>
      <c r="O559" s="37">
        <f t="shared" si="598"/>
        <v>2.6087604752554898</v>
      </c>
      <c r="P559" s="37">
        <f t="shared" si="598"/>
        <v>2.6492198901489901</v>
      </c>
      <c r="Q559" s="37">
        <f t="shared" si="598"/>
        <v>2.6899741150307501</v>
      </c>
      <c r="R559" s="37">
        <f t="shared" si="598"/>
        <v>2.73102341500518</v>
      </c>
      <c r="S559" s="37">
        <f t="shared" si="598"/>
        <v>2.7723680517353402</v>
      </c>
      <c r="T559" s="37">
        <f t="shared" si="598"/>
        <v>2.8140082832556699</v>
      </c>
      <c r="U559" s="37">
        <f t="shared" si="598"/>
        <v>2.8559443638059299</v>
      </c>
      <c r="V559" s="37">
        <f t="shared" si="598"/>
        <v>2.8981765436848401</v>
      </c>
      <c r="W559" s="37">
        <f t="shared" si="598"/>
        <v>2.9407050691222301</v>
      </c>
      <c r="X559" s="37">
        <f t="shared" si="598"/>
        <v>2.9835301821685101</v>
      </c>
      <c r="Y559" s="37">
        <f t="shared" si="598"/>
        <v>3.0266521206002102</v>
      </c>
      <c r="Z559" s="37">
        <f t="shared" si="598"/>
        <v>3.0700711178405999</v>
      </c>
      <c r="AA559" s="37">
        <f t="shared" si="598"/>
        <v>3.1137874028942698</v>
      </c>
      <c r="AB559" s="37">
        <f t="shared" si="598"/>
        <v>3.1578012002947902</v>
      </c>
      <c r="AC559" s="37">
        <f t="shared" si="598"/>
        <v>3.2021127300644001</v>
      </c>
      <c r="AD559" s="37">
        <f t="shared" si="598"/>
        <v>3.24672220768496</v>
      </c>
      <c r="AE559" s="37">
        <f t="shared" si="598"/>
        <v>3.2916298440791998</v>
      </c>
      <c r="AF559" s="37">
        <f t="shared" si="598"/>
        <v>3.33683584560168</v>
      </c>
      <c r="AG559" s="37">
        <f t="shared" si="598"/>
        <v>3.3459128675590901</v>
      </c>
      <c r="AH559" s="37">
        <f t="shared" si="598"/>
        <v>3.3550018338000398</v>
      </c>
      <c r="AI559" s="37">
        <f t="shared" si="598"/>
        <v>3.36410274590961</v>
      </c>
      <c r="AJ559" s="37">
        <f t="shared" si="598"/>
        <v>3.3732156054656</v>
      </c>
      <c r="AK559" s="37">
        <f t="shared" si="598"/>
        <v>3.3823404140385098</v>
      </c>
      <c r="AL559" s="37">
        <f t="shared" si="598"/>
        <v>3.3914771731915598</v>
      </c>
      <c r="AM559" s="37">
        <f t="shared" si="598"/>
        <v>3.4006258844807098</v>
      </c>
      <c r="AN559" s="37">
        <f t="shared" si="598"/>
        <v>3.4097865494546298</v>
      </c>
      <c r="AO559" s="37">
        <f t="shared" si="598"/>
        <v>3.4189591696547601</v>
      </c>
      <c r="AP559" s="37">
        <f t="shared" si="598"/>
        <v>3.4281437466152398</v>
      </c>
      <c r="AQ559" s="37">
        <f t="shared" si="598"/>
        <v>3.4373402818630199</v>
      </c>
      <c r="AR559" s="37">
        <f t="shared" si="598"/>
        <v>3.4465487769177701</v>
      </c>
      <c r="AS559" s="37">
        <f t="shared" si="598"/>
        <v>3.4557692332919498</v>
      </c>
    </row>
    <row r="560" spans="2:45">
      <c r="B560" s="45" t="s">
        <v>280</v>
      </c>
      <c r="C560" s="14" t="s">
        <v>279</v>
      </c>
      <c r="D560" s="37">
        <f t="shared" ref="D560:AS560" si="599">IF(D558=1, 1,0)</f>
        <v>0</v>
      </c>
      <c r="E560" s="37">
        <f t="shared" si="599"/>
        <v>0</v>
      </c>
      <c r="F560" s="37">
        <f t="shared" si="599"/>
        <v>0</v>
      </c>
      <c r="G560" s="37">
        <f t="shared" si="599"/>
        <v>0</v>
      </c>
      <c r="H560" s="37">
        <f t="shared" si="599"/>
        <v>0</v>
      </c>
      <c r="I560" s="37">
        <f t="shared" si="599"/>
        <v>0</v>
      </c>
      <c r="J560" s="37">
        <f t="shared" si="599"/>
        <v>0</v>
      </c>
      <c r="K560" s="37">
        <f t="shared" si="599"/>
        <v>0</v>
      </c>
      <c r="L560" s="37">
        <f t="shared" si="599"/>
        <v>0</v>
      </c>
      <c r="M560" s="37">
        <f t="shared" si="599"/>
        <v>0</v>
      </c>
      <c r="N560" s="37">
        <f t="shared" si="599"/>
        <v>0</v>
      </c>
      <c r="O560" s="37">
        <f t="shared" si="599"/>
        <v>0</v>
      </c>
      <c r="P560" s="37">
        <f t="shared" si="599"/>
        <v>0</v>
      </c>
      <c r="Q560" s="37">
        <f t="shared" si="599"/>
        <v>0</v>
      </c>
      <c r="R560" s="37">
        <f t="shared" si="599"/>
        <v>0</v>
      </c>
      <c r="S560" s="37">
        <f t="shared" si="599"/>
        <v>0</v>
      </c>
      <c r="T560" s="37">
        <f t="shared" si="599"/>
        <v>0</v>
      </c>
      <c r="U560" s="37">
        <f t="shared" si="599"/>
        <v>0</v>
      </c>
      <c r="V560" s="37">
        <f t="shared" si="599"/>
        <v>0</v>
      </c>
      <c r="W560" s="37">
        <f t="shared" si="599"/>
        <v>0</v>
      </c>
      <c r="X560" s="37">
        <f t="shared" si="599"/>
        <v>0</v>
      </c>
      <c r="Y560" s="37">
        <f t="shared" si="599"/>
        <v>0</v>
      </c>
      <c r="Z560" s="37">
        <f t="shared" si="599"/>
        <v>0</v>
      </c>
      <c r="AA560" s="37">
        <f t="shared" si="599"/>
        <v>0</v>
      </c>
      <c r="AB560" s="37">
        <f t="shared" si="599"/>
        <v>0</v>
      </c>
      <c r="AC560" s="37">
        <f t="shared" si="599"/>
        <v>0</v>
      </c>
      <c r="AD560" s="37">
        <f t="shared" si="599"/>
        <v>0</v>
      </c>
      <c r="AE560" s="37">
        <f t="shared" si="599"/>
        <v>0</v>
      </c>
      <c r="AF560" s="37">
        <f t="shared" si="599"/>
        <v>0</v>
      </c>
      <c r="AG560" s="37">
        <f t="shared" si="599"/>
        <v>0</v>
      </c>
      <c r="AH560" s="37">
        <f t="shared" si="599"/>
        <v>0</v>
      </c>
      <c r="AI560" s="37">
        <f t="shared" si="599"/>
        <v>0</v>
      </c>
      <c r="AJ560" s="37">
        <f t="shared" si="599"/>
        <v>0</v>
      </c>
      <c r="AK560" s="37">
        <f t="shared" si="599"/>
        <v>0</v>
      </c>
      <c r="AL560" s="37">
        <f t="shared" si="599"/>
        <v>0</v>
      </c>
      <c r="AM560" s="37">
        <f t="shared" si="599"/>
        <v>0</v>
      </c>
      <c r="AN560" s="37">
        <f t="shared" si="599"/>
        <v>0</v>
      </c>
      <c r="AO560" s="37">
        <f t="shared" si="599"/>
        <v>0</v>
      </c>
      <c r="AP560" s="37">
        <f t="shared" si="599"/>
        <v>0</v>
      </c>
      <c r="AQ560" s="37">
        <f t="shared" si="599"/>
        <v>0</v>
      </c>
      <c r="AR560" s="37">
        <f t="shared" si="599"/>
        <v>0</v>
      </c>
      <c r="AS560" s="37">
        <f t="shared" si="599"/>
        <v>0</v>
      </c>
    </row>
    <row r="561" spans="2:45">
      <c r="B561" s="45" t="s">
        <v>261</v>
      </c>
      <c r="C561" s="14" t="s">
        <v>137</v>
      </c>
      <c r="D561" s="33">
        <f>INDEX($D$500:$AS$500,1,MATCH(D558,$D$499:$AS$499,1))</f>
        <v>1</v>
      </c>
      <c r="E561" s="33">
        <f t="shared" ref="E561:AS561" si="600">INDEX($D$500:$AS$500,1,MATCH(E558,$D$499:$AS$499,1))</f>
        <v>1</v>
      </c>
      <c r="F561" s="33">
        <f t="shared" si="600"/>
        <v>1</v>
      </c>
      <c r="G561" s="33">
        <f t="shared" si="600"/>
        <v>1</v>
      </c>
      <c r="H561" s="33">
        <f t="shared" si="600"/>
        <v>1</v>
      </c>
      <c r="I561" s="33">
        <f t="shared" si="600"/>
        <v>1</v>
      </c>
      <c r="J561" s="33">
        <f t="shared" si="600"/>
        <v>1</v>
      </c>
      <c r="K561" s="33">
        <f t="shared" si="600"/>
        <v>1</v>
      </c>
      <c r="L561" s="33">
        <f t="shared" si="600"/>
        <v>1</v>
      </c>
      <c r="M561" s="33">
        <f t="shared" si="600"/>
        <v>1</v>
      </c>
      <c r="N561" s="33">
        <f t="shared" si="600"/>
        <v>1</v>
      </c>
      <c r="O561" s="33">
        <f t="shared" si="600"/>
        <v>1</v>
      </c>
      <c r="P561" s="33">
        <f t="shared" si="600"/>
        <v>1</v>
      </c>
      <c r="Q561" s="33">
        <f t="shared" si="600"/>
        <v>1</v>
      </c>
      <c r="R561" s="33">
        <f t="shared" si="600"/>
        <v>1</v>
      </c>
      <c r="S561" s="33">
        <f t="shared" si="600"/>
        <v>1</v>
      </c>
      <c r="T561" s="33">
        <f t="shared" si="600"/>
        <v>1</v>
      </c>
      <c r="U561" s="33">
        <f t="shared" si="600"/>
        <v>1</v>
      </c>
      <c r="V561" s="33">
        <f t="shared" si="600"/>
        <v>1</v>
      </c>
      <c r="W561" s="33">
        <f t="shared" si="600"/>
        <v>1</v>
      </c>
      <c r="X561" s="33">
        <f t="shared" si="600"/>
        <v>1</v>
      </c>
      <c r="Y561" s="33">
        <f t="shared" si="600"/>
        <v>1</v>
      </c>
      <c r="Z561" s="33">
        <f t="shared" si="600"/>
        <v>1</v>
      </c>
      <c r="AA561" s="33">
        <f t="shared" si="600"/>
        <v>1</v>
      </c>
      <c r="AB561" s="33">
        <f t="shared" si="600"/>
        <v>1</v>
      </c>
      <c r="AC561" s="33">
        <f t="shared" si="600"/>
        <v>1</v>
      </c>
      <c r="AD561" s="33">
        <f t="shared" si="600"/>
        <v>1</v>
      </c>
      <c r="AE561" s="33">
        <f t="shared" si="600"/>
        <v>1</v>
      </c>
      <c r="AF561" s="33">
        <f t="shared" si="600"/>
        <v>1</v>
      </c>
      <c r="AG561" s="33">
        <f t="shared" si="600"/>
        <v>1</v>
      </c>
      <c r="AH561" s="33">
        <f t="shared" si="600"/>
        <v>1</v>
      </c>
      <c r="AI561" s="33">
        <f t="shared" si="600"/>
        <v>1</v>
      </c>
      <c r="AJ561" s="33">
        <f t="shared" si="600"/>
        <v>1</v>
      </c>
      <c r="AK561" s="33">
        <f t="shared" si="600"/>
        <v>1</v>
      </c>
      <c r="AL561" s="33">
        <f t="shared" si="600"/>
        <v>1</v>
      </c>
      <c r="AM561" s="33">
        <f t="shared" si="600"/>
        <v>1</v>
      </c>
      <c r="AN561" s="33">
        <f t="shared" si="600"/>
        <v>1</v>
      </c>
      <c r="AO561" s="33">
        <f t="shared" si="600"/>
        <v>1</v>
      </c>
      <c r="AP561" s="33">
        <f t="shared" si="600"/>
        <v>1</v>
      </c>
      <c r="AQ561" s="33">
        <f t="shared" si="600"/>
        <v>1</v>
      </c>
      <c r="AR561" s="33">
        <f t="shared" si="600"/>
        <v>1</v>
      </c>
      <c r="AS561" s="33">
        <f t="shared" si="600"/>
        <v>1</v>
      </c>
    </row>
    <row r="562" spans="2:45"/>
    <row r="563" spans="2:45" ht="15">
      <c r="B563" s="6" t="s">
        <v>407</v>
      </c>
    </row>
    <row r="564" spans="2:45" ht="28.5">
      <c r="B564" s="45" t="s">
        <v>264</v>
      </c>
      <c r="C564" s="14" t="s">
        <v>158</v>
      </c>
      <c r="D564" s="37">
        <f>C468</f>
        <v>1</v>
      </c>
      <c r="E564" s="25">
        <f>D564+1</f>
        <v>2</v>
      </c>
      <c r="F564" s="25">
        <f t="shared" ref="F564:AS564" si="601">E564+1</f>
        <v>3</v>
      </c>
      <c r="G564" s="25">
        <f t="shared" si="601"/>
        <v>4</v>
      </c>
      <c r="H564" s="25">
        <f t="shared" si="601"/>
        <v>5</v>
      </c>
      <c r="I564" s="25">
        <f t="shared" si="601"/>
        <v>6</v>
      </c>
      <c r="J564" s="25">
        <f t="shared" si="601"/>
        <v>7</v>
      </c>
      <c r="K564" s="25">
        <f t="shared" si="601"/>
        <v>8</v>
      </c>
      <c r="L564" s="25">
        <f t="shared" si="601"/>
        <v>9</v>
      </c>
      <c r="M564" s="25">
        <f t="shared" si="601"/>
        <v>10</v>
      </c>
      <c r="N564" s="25">
        <f t="shared" si="601"/>
        <v>11</v>
      </c>
      <c r="O564" s="25">
        <f t="shared" si="601"/>
        <v>12</v>
      </c>
      <c r="P564" s="25">
        <f t="shared" si="601"/>
        <v>13</v>
      </c>
      <c r="Q564" s="25">
        <f t="shared" si="601"/>
        <v>14</v>
      </c>
      <c r="R564" s="25">
        <f t="shared" si="601"/>
        <v>15</v>
      </c>
      <c r="S564" s="25">
        <f t="shared" si="601"/>
        <v>16</v>
      </c>
      <c r="T564" s="25">
        <f t="shared" si="601"/>
        <v>17</v>
      </c>
      <c r="U564" s="25">
        <f t="shared" si="601"/>
        <v>18</v>
      </c>
      <c r="V564" s="25">
        <f t="shared" si="601"/>
        <v>19</v>
      </c>
      <c r="W564" s="25">
        <f t="shared" si="601"/>
        <v>20</v>
      </c>
      <c r="X564" s="25">
        <f t="shared" si="601"/>
        <v>21</v>
      </c>
      <c r="Y564" s="25">
        <f t="shared" si="601"/>
        <v>22</v>
      </c>
      <c r="Z564" s="25">
        <f t="shared" si="601"/>
        <v>23</v>
      </c>
      <c r="AA564" s="25">
        <f t="shared" si="601"/>
        <v>24</v>
      </c>
      <c r="AB564" s="25">
        <f t="shared" si="601"/>
        <v>25</v>
      </c>
      <c r="AC564" s="25">
        <f t="shared" si="601"/>
        <v>26</v>
      </c>
      <c r="AD564" s="25">
        <f t="shared" si="601"/>
        <v>27</v>
      </c>
      <c r="AE564" s="25">
        <f t="shared" si="601"/>
        <v>28</v>
      </c>
      <c r="AF564" s="25">
        <f t="shared" si="601"/>
        <v>29</v>
      </c>
      <c r="AG564" s="25">
        <f t="shared" si="601"/>
        <v>30</v>
      </c>
      <c r="AH564" s="25">
        <f t="shared" si="601"/>
        <v>31</v>
      </c>
      <c r="AI564" s="25">
        <f t="shared" si="601"/>
        <v>32</v>
      </c>
      <c r="AJ564" s="25">
        <f t="shared" si="601"/>
        <v>33</v>
      </c>
      <c r="AK564" s="25">
        <f t="shared" si="601"/>
        <v>34</v>
      </c>
      <c r="AL564" s="25">
        <f t="shared" si="601"/>
        <v>35</v>
      </c>
      <c r="AM564" s="25">
        <f t="shared" si="601"/>
        <v>36</v>
      </c>
      <c r="AN564" s="25">
        <f t="shared" si="601"/>
        <v>37</v>
      </c>
      <c r="AO564" s="25">
        <f t="shared" si="601"/>
        <v>38</v>
      </c>
      <c r="AP564" s="25">
        <f t="shared" si="601"/>
        <v>39</v>
      </c>
      <c r="AQ564" s="25">
        <f t="shared" si="601"/>
        <v>40</v>
      </c>
      <c r="AR564" s="25">
        <f t="shared" si="601"/>
        <v>41</v>
      </c>
      <c r="AS564" s="25">
        <f t="shared" si="601"/>
        <v>42</v>
      </c>
    </row>
    <row r="565" spans="2:45">
      <c r="B565" s="45" t="s">
        <v>265</v>
      </c>
      <c r="C565" s="14" t="s">
        <v>30</v>
      </c>
      <c r="D565" s="37">
        <f>INDEX($D$507:$BH$507, 1, MATCH(D564, $D$499:$BH$499,0))</f>
        <v>1.27925604965592E-2</v>
      </c>
      <c r="E565" s="37">
        <f t="shared" ref="E565:AS565" si="602">INDEX($D$507:$BH$507, 1, MATCH(E564, $D$499:$BH$499,0))</f>
        <v>4.0670842874574398E-2</v>
      </c>
      <c r="F565" s="37">
        <f t="shared" si="602"/>
        <v>9.2503992994627193E-2</v>
      </c>
      <c r="G565" s="37">
        <f t="shared" si="602"/>
        <v>0.17135784696647599</v>
      </c>
      <c r="H565" s="37">
        <f t="shared" si="602"/>
        <v>0.26244581343050399</v>
      </c>
      <c r="I565" s="37">
        <f t="shared" si="602"/>
        <v>0.37292884745170302</v>
      </c>
      <c r="J565" s="37">
        <f t="shared" si="602"/>
        <v>0.481954326177231</v>
      </c>
      <c r="K565" s="37">
        <f t="shared" si="602"/>
        <v>0.60330070587236295</v>
      </c>
      <c r="L565" s="37">
        <f t="shared" si="602"/>
        <v>0.73627441230451096</v>
      </c>
      <c r="M565" s="37">
        <f t="shared" si="602"/>
        <v>0.88035755249874903</v>
      </c>
      <c r="N565" s="37">
        <f t="shared" si="602"/>
        <v>1.0351931830233601</v>
      </c>
      <c r="O565" s="37">
        <f t="shared" si="602"/>
        <v>1.2005568269343401</v>
      </c>
      <c r="P565" s="37">
        <f t="shared" si="602"/>
        <v>1.3763253233537101</v>
      </c>
      <c r="Q565" s="37">
        <f t="shared" si="602"/>
        <v>1.49925776146807</v>
      </c>
      <c r="R565" s="37">
        <f t="shared" si="602"/>
        <v>1.6267894769462701</v>
      </c>
      <c r="S565" s="37">
        <f t="shared" si="602"/>
        <v>1.7589258956581899</v>
      </c>
      <c r="T565" s="37">
        <f t="shared" si="602"/>
        <v>1.89567762805367</v>
      </c>
      <c r="U565" s="37">
        <f t="shared" si="602"/>
        <v>2.0370588232418001</v>
      </c>
      <c r="V565" s="37">
        <f t="shared" si="602"/>
        <v>2.18308586647353</v>
      </c>
      <c r="W565" s="37">
        <f t="shared" si="602"/>
        <v>2.2578470588732</v>
      </c>
      <c r="X565" s="37">
        <f t="shared" si="602"/>
        <v>2.33377636772896</v>
      </c>
      <c r="Y565" s="37">
        <f t="shared" si="602"/>
        <v>2.4108760595613901</v>
      </c>
      <c r="Z565" s="37">
        <f t="shared" si="602"/>
        <v>2.48914839241383</v>
      </c>
      <c r="AA565" s="37">
        <f t="shared" si="602"/>
        <v>2.52872499909114</v>
      </c>
      <c r="AB565" s="37">
        <f t="shared" si="602"/>
        <v>2.56859560201418</v>
      </c>
      <c r="AC565" s="37">
        <f t="shared" si="602"/>
        <v>2.6087604752554898</v>
      </c>
      <c r="AD565" s="37">
        <f t="shared" si="602"/>
        <v>2.6492198901489901</v>
      </c>
      <c r="AE565" s="37">
        <f t="shared" si="602"/>
        <v>2.6899741150307501</v>
      </c>
      <c r="AF565" s="37">
        <f t="shared" si="602"/>
        <v>2.73102341500518</v>
      </c>
      <c r="AG565" s="37">
        <f t="shared" si="602"/>
        <v>2.7723680517353402</v>
      </c>
      <c r="AH565" s="37">
        <f t="shared" si="602"/>
        <v>2.8140082832556699</v>
      </c>
      <c r="AI565" s="37">
        <f t="shared" si="602"/>
        <v>2.8559443638059299</v>
      </c>
      <c r="AJ565" s="37">
        <f t="shared" si="602"/>
        <v>2.8981765436848401</v>
      </c>
      <c r="AK565" s="37">
        <f t="shared" si="602"/>
        <v>2.9407050691222301</v>
      </c>
      <c r="AL565" s="37">
        <f t="shared" si="602"/>
        <v>2.9835301821685101</v>
      </c>
      <c r="AM565" s="37">
        <f t="shared" si="602"/>
        <v>3.0266521206002102</v>
      </c>
      <c r="AN565" s="37">
        <f t="shared" si="602"/>
        <v>3.0700711178405999</v>
      </c>
      <c r="AO565" s="37">
        <f t="shared" si="602"/>
        <v>3.1137874028942698</v>
      </c>
      <c r="AP565" s="37">
        <f t="shared" si="602"/>
        <v>3.1578012002947902</v>
      </c>
      <c r="AQ565" s="37">
        <f t="shared" si="602"/>
        <v>3.2021127300644001</v>
      </c>
      <c r="AR565" s="37">
        <f t="shared" si="602"/>
        <v>3.24672220768496</v>
      </c>
      <c r="AS565" s="37">
        <f t="shared" si="602"/>
        <v>3.2916298440791998</v>
      </c>
    </row>
    <row r="566" spans="2:45">
      <c r="B566" s="45" t="s">
        <v>280</v>
      </c>
      <c r="C566" s="14" t="s">
        <v>279</v>
      </c>
      <c r="D566" s="37">
        <f t="shared" ref="D566:AS566" si="603">IF(D564=1, 1,0)</f>
        <v>1</v>
      </c>
      <c r="E566" s="37">
        <f t="shared" si="603"/>
        <v>0</v>
      </c>
      <c r="F566" s="37">
        <f t="shared" si="603"/>
        <v>0</v>
      </c>
      <c r="G566" s="37">
        <f t="shared" si="603"/>
        <v>0</v>
      </c>
      <c r="H566" s="37">
        <f t="shared" si="603"/>
        <v>0</v>
      </c>
      <c r="I566" s="37">
        <f t="shared" si="603"/>
        <v>0</v>
      </c>
      <c r="J566" s="37">
        <f t="shared" si="603"/>
        <v>0</v>
      </c>
      <c r="K566" s="37">
        <f t="shared" si="603"/>
        <v>0</v>
      </c>
      <c r="L566" s="37">
        <f t="shared" si="603"/>
        <v>0</v>
      </c>
      <c r="M566" s="37">
        <f t="shared" si="603"/>
        <v>0</v>
      </c>
      <c r="N566" s="37">
        <f t="shared" si="603"/>
        <v>0</v>
      </c>
      <c r="O566" s="37">
        <f t="shared" si="603"/>
        <v>0</v>
      </c>
      <c r="P566" s="37">
        <f t="shared" si="603"/>
        <v>0</v>
      </c>
      <c r="Q566" s="37">
        <f t="shared" si="603"/>
        <v>0</v>
      </c>
      <c r="R566" s="37">
        <f t="shared" si="603"/>
        <v>0</v>
      </c>
      <c r="S566" s="37">
        <f t="shared" si="603"/>
        <v>0</v>
      </c>
      <c r="T566" s="37">
        <f t="shared" si="603"/>
        <v>0</v>
      </c>
      <c r="U566" s="37">
        <f t="shared" si="603"/>
        <v>0</v>
      </c>
      <c r="V566" s="37">
        <f t="shared" si="603"/>
        <v>0</v>
      </c>
      <c r="W566" s="37">
        <f t="shared" si="603"/>
        <v>0</v>
      </c>
      <c r="X566" s="37">
        <f t="shared" si="603"/>
        <v>0</v>
      </c>
      <c r="Y566" s="37">
        <f t="shared" si="603"/>
        <v>0</v>
      </c>
      <c r="Z566" s="37">
        <f t="shared" si="603"/>
        <v>0</v>
      </c>
      <c r="AA566" s="37">
        <f t="shared" si="603"/>
        <v>0</v>
      </c>
      <c r="AB566" s="37">
        <f t="shared" si="603"/>
        <v>0</v>
      </c>
      <c r="AC566" s="37">
        <f t="shared" si="603"/>
        <v>0</v>
      </c>
      <c r="AD566" s="37">
        <f t="shared" si="603"/>
        <v>0</v>
      </c>
      <c r="AE566" s="37">
        <f t="shared" si="603"/>
        <v>0</v>
      </c>
      <c r="AF566" s="37">
        <f t="shared" si="603"/>
        <v>0</v>
      </c>
      <c r="AG566" s="37">
        <f t="shared" si="603"/>
        <v>0</v>
      </c>
      <c r="AH566" s="37">
        <f t="shared" si="603"/>
        <v>0</v>
      </c>
      <c r="AI566" s="37">
        <f t="shared" si="603"/>
        <v>0</v>
      </c>
      <c r="AJ566" s="37">
        <f t="shared" si="603"/>
        <v>0</v>
      </c>
      <c r="AK566" s="37">
        <f t="shared" si="603"/>
        <v>0</v>
      </c>
      <c r="AL566" s="37">
        <f t="shared" si="603"/>
        <v>0</v>
      </c>
      <c r="AM566" s="37">
        <f t="shared" si="603"/>
        <v>0</v>
      </c>
      <c r="AN566" s="37">
        <f t="shared" si="603"/>
        <v>0</v>
      </c>
      <c r="AO566" s="37">
        <f t="shared" si="603"/>
        <v>0</v>
      </c>
      <c r="AP566" s="37">
        <f t="shared" si="603"/>
        <v>0</v>
      </c>
      <c r="AQ566" s="37">
        <f t="shared" si="603"/>
        <v>0</v>
      </c>
      <c r="AR566" s="37">
        <f t="shared" si="603"/>
        <v>0</v>
      </c>
      <c r="AS566" s="37">
        <f t="shared" si="603"/>
        <v>0</v>
      </c>
    </row>
    <row r="567" spans="2:45">
      <c r="B567" s="45" t="s">
        <v>261</v>
      </c>
      <c r="C567" s="14" t="s">
        <v>137</v>
      </c>
      <c r="D567" s="33">
        <f>INDEX($D$500:$AS$500,1,MATCH(D564,$D$499:$AS$499,1))</f>
        <v>0.9</v>
      </c>
      <c r="E567" s="33">
        <f t="shared" ref="E567:AS567" si="604">INDEX($D$500:$AS$500,1,MATCH(E564,$D$499:$AS$499,1))</f>
        <v>1</v>
      </c>
      <c r="F567" s="33">
        <f t="shared" si="604"/>
        <v>1</v>
      </c>
      <c r="G567" s="33">
        <f t="shared" si="604"/>
        <v>1</v>
      </c>
      <c r="H567" s="33">
        <f t="shared" si="604"/>
        <v>1</v>
      </c>
      <c r="I567" s="33">
        <f t="shared" si="604"/>
        <v>1</v>
      </c>
      <c r="J567" s="33">
        <f t="shared" si="604"/>
        <v>1</v>
      </c>
      <c r="K567" s="33">
        <f t="shared" si="604"/>
        <v>1</v>
      </c>
      <c r="L567" s="33">
        <f t="shared" si="604"/>
        <v>1</v>
      </c>
      <c r="M567" s="33">
        <f t="shared" si="604"/>
        <v>1</v>
      </c>
      <c r="N567" s="33">
        <f t="shared" si="604"/>
        <v>1</v>
      </c>
      <c r="O567" s="33">
        <f t="shared" si="604"/>
        <v>1</v>
      </c>
      <c r="P567" s="33">
        <f t="shared" si="604"/>
        <v>1</v>
      </c>
      <c r="Q567" s="33">
        <f t="shared" si="604"/>
        <v>1</v>
      </c>
      <c r="R567" s="33">
        <f t="shared" si="604"/>
        <v>1</v>
      </c>
      <c r="S567" s="33">
        <f t="shared" si="604"/>
        <v>1</v>
      </c>
      <c r="T567" s="33">
        <f t="shared" si="604"/>
        <v>1</v>
      </c>
      <c r="U567" s="33">
        <f t="shared" si="604"/>
        <v>1</v>
      </c>
      <c r="V567" s="33">
        <f t="shared" si="604"/>
        <v>1</v>
      </c>
      <c r="W567" s="33">
        <f t="shared" si="604"/>
        <v>1</v>
      </c>
      <c r="X567" s="33">
        <f t="shared" si="604"/>
        <v>1</v>
      </c>
      <c r="Y567" s="33">
        <f t="shared" si="604"/>
        <v>1</v>
      </c>
      <c r="Z567" s="33">
        <f t="shared" si="604"/>
        <v>1</v>
      </c>
      <c r="AA567" s="33">
        <f t="shared" si="604"/>
        <v>1</v>
      </c>
      <c r="AB567" s="33">
        <f t="shared" si="604"/>
        <v>1</v>
      </c>
      <c r="AC567" s="33">
        <f t="shared" si="604"/>
        <v>1</v>
      </c>
      <c r="AD567" s="33">
        <f t="shared" si="604"/>
        <v>1</v>
      </c>
      <c r="AE567" s="33">
        <f t="shared" si="604"/>
        <v>1</v>
      </c>
      <c r="AF567" s="33">
        <f t="shared" si="604"/>
        <v>1</v>
      </c>
      <c r="AG567" s="33">
        <f t="shared" si="604"/>
        <v>1</v>
      </c>
      <c r="AH567" s="33">
        <f t="shared" si="604"/>
        <v>1</v>
      </c>
      <c r="AI567" s="33">
        <f t="shared" si="604"/>
        <v>1</v>
      </c>
      <c r="AJ567" s="33">
        <f t="shared" si="604"/>
        <v>1</v>
      </c>
      <c r="AK567" s="33">
        <f t="shared" si="604"/>
        <v>1</v>
      </c>
      <c r="AL567" s="33">
        <f t="shared" si="604"/>
        <v>1</v>
      </c>
      <c r="AM567" s="33">
        <f t="shared" si="604"/>
        <v>1</v>
      </c>
      <c r="AN567" s="33">
        <f t="shared" si="604"/>
        <v>1</v>
      </c>
      <c r="AO567" s="33">
        <f t="shared" si="604"/>
        <v>1</v>
      </c>
      <c r="AP567" s="33">
        <f t="shared" si="604"/>
        <v>1</v>
      </c>
      <c r="AQ567" s="33">
        <f t="shared" si="604"/>
        <v>1</v>
      </c>
      <c r="AR567" s="33">
        <f t="shared" si="604"/>
        <v>1</v>
      </c>
      <c r="AS567" s="33">
        <f t="shared" si="604"/>
        <v>1</v>
      </c>
    </row>
    <row r="568" spans="2:45"/>
    <row r="569" spans="2:45" ht="15">
      <c r="B569" s="6" t="s">
        <v>397</v>
      </c>
    </row>
    <row r="570" spans="2:45" ht="28.5">
      <c r="B570" s="45" t="s">
        <v>264</v>
      </c>
      <c r="C570" s="14" t="s">
        <v>158</v>
      </c>
      <c r="D570" s="37">
        <f>C463</f>
        <v>5</v>
      </c>
      <c r="E570" s="25">
        <f>D570+1</f>
        <v>6</v>
      </c>
      <c r="F570" s="25">
        <f t="shared" ref="F570" si="605">E570+1</f>
        <v>7</v>
      </c>
      <c r="G570" s="25">
        <f t="shared" ref="G570" si="606">F570+1</f>
        <v>8</v>
      </c>
      <c r="H570" s="25">
        <f t="shared" ref="H570" si="607">G570+1</f>
        <v>9</v>
      </c>
      <c r="I570" s="25">
        <f t="shared" ref="I570" si="608">H570+1</f>
        <v>10</v>
      </c>
      <c r="J570" s="25">
        <f t="shared" ref="J570" si="609">I570+1</f>
        <v>11</v>
      </c>
      <c r="K570" s="25">
        <f t="shared" ref="K570" si="610">J570+1</f>
        <v>12</v>
      </c>
      <c r="L570" s="25">
        <f t="shared" ref="L570" si="611">K570+1</f>
        <v>13</v>
      </c>
      <c r="M570" s="25">
        <f t="shared" ref="M570" si="612">L570+1</f>
        <v>14</v>
      </c>
      <c r="N570" s="25">
        <f t="shared" ref="N570" si="613">M570+1</f>
        <v>15</v>
      </c>
      <c r="O570" s="25">
        <f t="shared" ref="O570" si="614">N570+1</f>
        <v>16</v>
      </c>
      <c r="P570" s="25">
        <f t="shared" ref="P570" si="615">O570+1</f>
        <v>17</v>
      </c>
      <c r="Q570" s="25">
        <f t="shared" ref="Q570" si="616">P570+1</f>
        <v>18</v>
      </c>
      <c r="R570" s="25">
        <f t="shared" ref="R570" si="617">Q570+1</f>
        <v>19</v>
      </c>
      <c r="S570" s="25">
        <f t="shared" ref="S570" si="618">R570+1</f>
        <v>20</v>
      </c>
      <c r="T570" s="25">
        <f t="shared" ref="T570" si="619">S570+1</f>
        <v>21</v>
      </c>
      <c r="U570" s="25">
        <f t="shared" ref="U570" si="620">T570+1</f>
        <v>22</v>
      </c>
      <c r="V570" s="25">
        <f t="shared" ref="V570" si="621">U570+1</f>
        <v>23</v>
      </c>
      <c r="W570" s="25">
        <f t="shared" ref="W570" si="622">V570+1</f>
        <v>24</v>
      </c>
      <c r="X570" s="25">
        <f t="shared" ref="X570" si="623">W570+1</f>
        <v>25</v>
      </c>
      <c r="Y570" s="25">
        <f t="shared" ref="Y570" si="624">X570+1</f>
        <v>26</v>
      </c>
      <c r="Z570" s="25">
        <f t="shared" ref="Z570" si="625">Y570+1</f>
        <v>27</v>
      </c>
      <c r="AA570" s="25">
        <f t="shared" ref="AA570" si="626">Z570+1</f>
        <v>28</v>
      </c>
      <c r="AB570" s="25">
        <f t="shared" ref="AB570" si="627">AA570+1</f>
        <v>29</v>
      </c>
      <c r="AC570" s="25">
        <f t="shared" ref="AC570" si="628">AB570+1</f>
        <v>30</v>
      </c>
      <c r="AD570" s="25">
        <f t="shared" ref="AD570" si="629">AC570+1</f>
        <v>31</v>
      </c>
      <c r="AE570" s="25">
        <f t="shared" ref="AE570" si="630">AD570+1</f>
        <v>32</v>
      </c>
      <c r="AF570" s="25">
        <f t="shared" ref="AF570" si="631">AE570+1</f>
        <v>33</v>
      </c>
      <c r="AG570" s="25">
        <f t="shared" ref="AG570" si="632">AF570+1</f>
        <v>34</v>
      </c>
      <c r="AH570" s="25">
        <f t="shared" ref="AH570" si="633">AG570+1</f>
        <v>35</v>
      </c>
      <c r="AI570" s="25">
        <f t="shared" ref="AI570" si="634">AH570+1</f>
        <v>36</v>
      </c>
      <c r="AJ570" s="25">
        <f t="shared" ref="AJ570" si="635">AI570+1</f>
        <v>37</v>
      </c>
      <c r="AK570" s="25">
        <f t="shared" ref="AK570" si="636">AJ570+1</f>
        <v>38</v>
      </c>
      <c r="AL570" s="25">
        <f t="shared" ref="AL570" si="637">AK570+1</f>
        <v>39</v>
      </c>
      <c r="AM570" s="25">
        <f t="shared" ref="AM570" si="638">AL570+1</f>
        <v>40</v>
      </c>
      <c r="AN570" s="25">
        <f t="shared" ref="AN570" si="639">AM570+1</f>
        <v>41</v>
      </c>
      <c r="AO570" s="25">
        <f t="shared" ref="AO570" si="640">AN570+1</f>
        <v>42</v>
      </c>
      <c r="AP570" s="25">
        <f t="shared" ref="AP570" si="641">AO570+1</f>
        <v>43</v>
      </c>
      <c r="AQ570" s="25">
        <f t="shared" ref="AQ570" si="642">AP570+1</f>
        <v>44</v>
      </c>
      <c r="AR570" s="25">
        <f t="shared" ref="AR570" si="643">AQ570+1</f>
        <v>45</v>
      </c>
      <c r="AS570" s="25">
        <f t="shared" ref="AS570" si="644">AR570+1</f>
        <v>46</v>
      </c>
    </row>
    <row r="571" spans="2:45">
      <c r="B571" s="45" t="s">
        <v>280</v>
      </c>
      <c r="C571" s="14" t="s">
        <v>30</v>
      </c>
      <c r="D571" s="37">
        <f>IF(MOD(D570,5)=0, 1, 0)</f>
        <v>1</v>
      </c>
      <c r="E571" s="37">
        <f t="shared" ref="E571:AR571" si="645">IF(MOD(E570,5)=0, 1, 0)</f>
        <v>0</v>
      </c>
      <c r="F571" s="37">
        <f t="shared" si="645"/>
        <v>0</v>
      </c>
      <c r="G571" s="37">
        <f t="shared" si="645"/>
        <v>0</v>
      </c>
      <c r="H571" s="37">
        <f t="shared" si="645"/>
        <v>0</v>
      </c>
      <c r="I571" s="37">
        <f t="shared" si="645"/>
        <v>1</v>
      </c>
      <c r="J571" s="37">
        <f t="shared" si="645"/>
        <v>0</v>
      </c>
      <c r="K571" s="37">
        <f t="shared" si="645"/>
        <v>0</v>
      </c>
      <c r="L571" s="37">
        <f t="shared" si="645"/>
        <v>0</v>
      </c>
      <c r="M571" s="37">
        <f t="shared" si="645"/>
        <v>0</v>
      </c>
      <c r="N571" s="37">
        <f t="shared" si="645"/>
        <v>1</v>
      </c>
      <c r="O571" s="37">
        <f t="shared" si="645"/>
        <v>0</v>
      </c>
      <c r="P571" s="37">
        <f t="shared" si="645"/>
        <v>0</v>
      </c>
      <c r="Q571" s="37">
        <f t="shared" si="645"/>
        <v>0</v>
      </c>
      <c r="R571" s="37">
        <f t="shared" si="645"/>
        <v>0</v>
      </c>
      <c r="S571" s="37">
        <f t="shared" si="645"/>
        <v>1</v>
      </c>
      <c r="T571" s="37">
        <f t="shared" si="645"/>
        <v>0</v>
      </c>
      <c r="U571" s="37">
        <f t="shared" si="645"/>
        <v>0</v>
      </c>
      <c r="V571" s="37">
        <f t="shared" si="645"/>
        <v>0</v>
      </c>
      <c r="W571" s="37">
        <f t="shared" si="645"/>
        <v>0</v>
      </c>
      <c r="X571" s="37">
        <f t="shared" si="645"/>
        <v>1</v>
      </c>
      <c r="Y571" s="37">
        <f t="shared" si="645"/>
        <v>0</v>
      </c>
      <c r="Z571" s="37">
        <f t="shared" si="645"/>
        <v>0</v>
      </c>
      <c r="AA571" s="37">
        <f t="shared" si="645"/>
        <v>0</v>
      </c>
      <c r="AB571" s="37">
        <f t="shared" si="645"/>
        <v>0</v>
      </c>
      <c r="AC571" s="37">
        <f t="shared" si="645"/>
        <v>1</v>
      </c>
      <c r="AD571" s="37">
        <f t="shared" si="645"/>
        <v>0</v>
      </c>
      <c r="AE571" s="37">
        <f t="shared" si="645"/>
        <v>0</v>
      </c>
      <c r="AF571" s="37">
        <f t="shared" si="645"/>
        <v>0</v>
      </c>
      <c r="AG571" s="37">
        <f t="shared" si="645"/>
        <v>0</v>
      </c>
      <c r="AH571" s="37">
        <f t="shared" si="645"/>
        <v>1</v>
      </c>
      <c r="AI571" s="37">
        <f t="shared" si="645"/>
        <v>0</v>
      </c>
      <c r="AJ571" s="37">
        <f t="shared" si="645"/>
        <v>0</v>
      </c>
      <c r="AK571" s="37">
        <f t="shared" si="645"/>
        <v>0</v>
      </c>
      <c r="AL571" s="37">
        <f t="shared" si="645"/>
        <v>0</v>
      </c>
      <c r="AM571" s="37">
        <f t="shared" si="645"/>
        <v>1</v>
      </c>
      <c r="AN571" s="37">
        <f t="shared" si="645"/>
        <v>0</v>
      </c>
      <c r="AO571" s="37">
        <f t="shared" si="645"/>
        <v>0</v>
      </c>
      <c r="AP571" s="37">
        <f t="shared" si="645"/>
        <v>0</v>
      </c>
      <c r="AQ571" s="37">
        <f t="shared" si="645"/>
        <v>0</v>
      </c>
      <c r="AR571" s="37">
        <f t="shared" si="645"/>
        <v>1</v>
      </c>
      <c r="AS571" s="37">
        <f>IF(MOD(AS570,5)=0, 1, 0)</f>
        <v>0</v>
      </c>
    </row>
    <row r="572" spans="2:45"/>
    <row r="573" spans="2:45" ht="15">
      <c r="B573" s="6" t="s">
        <v>398</v>
      </c>
    </row>
    <row r="574" spans="2:45" ht="28.5">
      <c r="B574" s="45" t="s">
        <v>264</v>
      </c>
      <c r="C574" s="14" t="s">
        <v>158</v>
      </c>
      <c r="D574" s="37">
        <f>$C$470</f>
        <v>1</v>
      </c>
      <c r="E574" s="37">
        <f>D574+1</f>
        <v>2</v>
      </c>
      <c r="F574" s="37">
        <f t="shared" ref="F574:AS574" si="646">E574+1</f>
        <v>3</v>
      </c>
      <c r="G574" s="37">
        <f t="shared" si="646"/>
        <v>4</v>
      </c>
      <c r="H574" s="37">
        <f t="shared" si="646"/>
        <v>5</v>
      </c>
      <c r="I574" s="37">
        <f t="shared" si="646"/>
        <v>6</v>
      </c>
      <c r="J574" s="37">
        <f t="shared" si="646"/>
        <v>7</v>
      </c>
      <c r="K574" s="37">
        <f t="shared" si="646"/>
        <v>8</v>
      </c>
      <c r="L574" s="37">
        <f t="shared" si="646"/>
        <v>9</v>
      </c>
      <c r="M574" s="37">
        <f t="shared" si="646"/>
        <v>10</v>
      </c>
      <c r="N574" s="37">
        <f t="shared" si="646"/>
        <v>11</v>
      </c>
      <c r="O574" s="37">
        <f t="shared" si="646"/>
        <v>12</v>
      </c>
      <c r="P574" s="37">
        <f t="shared" si="646"/>
        <v>13</v>
      </c>
      <c r="Q574" s="37">
        <f t="shared" si="646"/>
        <v>14</v>
      </c>
      <c r="R574" s="37">
        <f t="shared" si="646"/>
        <v>15</v>
      </c>
      <c r="S574" s="37">
        <f t="shared" si="646"/>
        <v>16</v>
      </c>
      <c r="T574" s="37">
        <f t="shared" si="646"/>
        <v>17</v>
      </c>
      <c r="U574" s="37">
        <f t="shared" si="646"/>
        <v>18</v>
      </c>
      <c r="V574" s="37">
        <f t="shared" si="646"/>
        <v>19</v>
      </c>
      <c r="W574" s="37">
        <f t="shared" si="646"/>
        <v>20</v>
      </c>
      <c r="X574" s="37">
        <f t="shared" si="646"/>
        <v>21</v>
      </c>
      <c r="Y574" s="37">
        <f t="shared" si="646"/>
        <v>22</v>
      </c>
      <c r="Z574" s="37">
        <f t="shared" si="646"/>
        <v>23</v>
      </c>
      <c r="AA574" s="37">
        <f t="shared" si="646"/>
        <v>24</v>
      </c>
      <c r="AB574" s="37">
        <f t="shared" si="646"/>
        <v>25</v>
      </c>
      <c r="AC574" s="37">
        <f t="shared" si="646"/>
        <v>26</v>
      </c>
      <c r="AD574" s="37">
        <f t="shared" si="646"/>
        <v>27</v>
      </c>
      <c r="AE574" s="37">
        <f t="shared" si="646"/>
        <v>28</v>
      </c>
      <c r="AF574" s="37">
        <f t="shared" si="646"/>
        <v>29</v>
      </c>
      <c r="AG574" s="37">
        <f t="shared" si="646"/>
        <v>30</v>
      </c>
      <c r="AH574" s="37">
        <f t="shared" si="646"/>
        <v>31</v>
      </c>
      <c r="AI574" s="37">
        <f t="shared" si="646"/>
        <v>32</v>
      </c>
      <c r="AJ574" s="37">
        <f t="shared" si="646"/>
        <v>33</v>
      </c>
      <c r="AK574" s="37">
        <f t="shared" si="646"/>
        <v>34</v>
      </c>
      <c r="AL574" s="37">
        <f t="shared" si="646"/>
        <v>35</v>
      </c>
      <c r="AM574" s="37">
        <f t="shared" si="646"/>
        <v>36</v>
      </c>
      <c r="AN574" s="37">
        <f t="shared" si="646"/>
        <v>37</v>
      </c>
      <c r="AO574" s="37">
        <f t="shared" si="646"/>
        <v>38</v>
      </c>
      <c r="AP574" s="37">
        <f t="shared" si="646"/>
        <v>39</v>
      </c>
      <c r="AQ574" s="37">
        <f t="shared" si="646"/>
        <v>40</v>
      </c>
      <c r="AR574" s="37">
        <f t="shared" si="646"/>
        <v>41</v>
      </c>
      <c r="AS574" s="37">
        <f t="shared" si="646"/>
        <v>42</v>
      </c>
    </row>
    <row r="575" spans="2:45">
      <c r="B575" s="45" t="s">
        <v>280</v>
      </c>
      <c r="C575" s="14" t="s">
        <v>279</v>
      </c>
      <c r="D575" s="37">
        <f>IF(MOD(D574,5)=0, 1, 0)</f>
        <v>0</v>
      </c>
      <c r="E575" s="37">
        <f t="shared" ref="E575:AR575" si="647">IF(MOD(E574,5)=0, 1, 0)</f>
        <v>0</v>
      </c>
      <c r="F575" s="37">
        <f t="shared" si="647"/>
        <v>0</v>
      </c>
      <c r="G575" s="37">
        <f t="shared" si="647"/>
        <v>0</v>
      </c>
      <c r="H575" s="37">
        <f t="shared" si="647"/>
        <v>1</v>
      </c>
      <c r="I575" s="37">
        <f t="shared" si="647"/>
        <v>0</v>
      </c>
      <c r="J575" s="37">
        <f t="shared" si="647"/>
        <v>0</v>
      </c>
      <c r="K575" s="37">
        <f t="shared" si="647"/>
        <v>0</v>
      </c>
      <c r="L575" s="37">
        <f t="shared" si="647"/>
        <v>0</v>
      </c>
      <c r="M575" s="37">
        <f t="shared" si="647"/>
        <v>1</v>
      </c>
      <c r="N575" s="37">
        <f t="shared" si="647"/>
        <v>0</v>
      </c>
      <c r="O575" s="37">
        <f t="shared" si="647"/>
        <v>0</v>
      </c>
      <c r="P575" s="37">
        <f t="shared" si="647"/>
        <v>0</v>
      </c>
      <c r="Q575" s="37">
        <f t="shared" si="647"/>
        <v>0</v>
      </c>
      <c r="R575" s="37">
        <f t="shared" si="647"/>
        <v>1</v>
      </c>
      <c r="S575" s="37">
        <f t="shared" si="647"/>
        <v>0</v>
      </c>
      <c r="T575" s="37">
        <f t="shared" si="647"/>
        <v>0</v>
      </c>
      <c r="U575" s="37">
        <f t="shared" si="647"/>
        <v>0</v>
      </c>
      <c r="V575" s="37">
        <f t="shared" si="647"/>
        <v>0</v>
      </c>
      <c r="W575" s="37">
        <f t="shared" si="647"/>
        <v>1</v>
      </c>
      <c r="X575" s="37">
        <f t="shared" si="647"/>
        <v>0</v>
      </c>
      <c r="Y575" s="37">
        <f t="shared" si="647"/>
        <v>0</v>
      </c>
      <c r="Z575" s="37">
        <f t="shared" si="647"/>
        <v>0</v>
      </c>
      <c r="AA575" s="37">
        <f t="shared" si="647"/>
        <v>0</v>
      </c>
      <c r="AB575" s="37">
        <f t="shared" si="647"/>
        <v>1</v>
      </c>
      <c r="AC575" s="37">
        <f t="shared" si="647"/>
        <v>0</v>
      </c>
      <c r="AD575" s="37">
        <f t="shared" si="647"/>
        <v>0</v>
      </c>
      <c r="AE575" s="37">
        <f t="shared" si="647"/>
        <v>0</v>
      </c>
      <c r="AF575" s="37">
        <f t="shared" si="647"/>
        <v>0</v>
      </c>
      <c r="AG575" s="37">
        <f t="shared" si="647"/>
        <v>1</v>
      </c>
      <c r="AH575" s="37">
        <f t="shared" si="647"/>
        <v>0</v>
      </c>
      <c r="AI575" s="37">
        <f t="shared" si="647"/>
        <v>0</v>
      </c>
      <c r="AJ575" s="37">
        <f t="shared" si="647"/>
        <v>0</v>
      </c>
      <c r="AK575" s="37">
        <f t="shared" si="647"/>
        <v>0</v>
      </c>
      <c r="AL575" s="37">
        <f t="shared" si="647"/>
        <v>1</v>
      </c>
      <c r="AM575" s="37">
        <f t="shared" si="647"/>
        <v>0</v>
      </c>
      <c r="AN575" s="37">
        <f t="shared" si="647"/>
        <v>0</v>
      </c>
      <c r="AO575" s="37">
        <f t="shared" si="647"/>
        <v>0</v>
      </c>
      <c r="AP575" s="37">
        <f t="shared" si="647"/>
        <v>0</v>
      </c>
      <c r="AQ575" s="37">
        <f t="shared" si="647"/>
        <v>1</v>
      </c>
      <c r="AR575" s="37">
        <f t="shared" si="647"/>
        <v>0</v>
      </c>
      <c r="AS575" s="37">
        <f>IF(MOD(AS574,5)=0, 1, 0)</f>
        <v>0</v>
      </c>
    </row>
    <row r="576" spans="2:45"/>
    <row r="577" spans="2:2" s="3" customFormat="1" ht="18">
      <c r="B577" s="5" t="s">
        <v>91</v>
      </c>
    </row>
    <row r="578" spans="2:2"/>
    <row r="579" spans="2:2"/>
    <row r="580" spans="2:2"/>
    <row r="581" spans="2:2"/>
    <row r="582" spans="2:2"/>
    <row r="583" spans="2:2"/>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FF9E7-F9EB-4AB6-9FF4-37D952A796BA}">
  <sheetPr codeName="Sheet14"/>
  <dimension ref="A2:AD612"/>
  <sheetViews>
    <sheetView showGridLines="0" topLeftCell="A570" zoomScale="90" zoomScaleNormal="90" workbookViewId="0">
      <selection activeCell="E606" sqref="E606"/>
    </sheetView>
  </sheetViews>
  <sheetFormatPr defaultColWidth="0" defaultRowHeight="14.25"/>
  <cols>
    <col min="1" max="1" width="9.140625" style="4" customWidth="1"/>
    <col min="2" max="2" width="45.7109375" style="4" customWidth="1"/>
    <col min="3" max="4" width="23.5703125" style="4" customWidth="1"/>
    <col min="5" max="24" width="14.7109375" style="4" customWidth="1"/>
    <col min="25" max="30" width="9.140625" style="4" customWidth="1"/>
    <col min="31" max="16384" width="9.140625" style="4" hidden="1"/>
  </cols>
  <sheetData>
    <row r="2" spans="2:24" s="3" customFormat="1" ht="18">
      <c r="B2" s="5" t="s">
        <v>768</v>
      </c>
    </row>
    <row r="4" spans="2:24">
      <c r="B4" s="88" t="s">
        <v>769</v>
      </c>
    </row>
    <row r="5" spans="2:24">
      <c r="B5" s="1"/>
      <c r="C5" s="1"/>
      <c r="D5" s="1"/>
    </row>
    <row r="6" spans="2:24" s="3" customFormat="1" ht="18">
      <c r="B6" s="5" t="s">
        <v>770</v>
      </c>
    </row>
    <row r="8" spans="2:24" ht="15">
      <c r="C8" s="10" t="s">
        <v>161</v>
      </c>
      <c r="D8" s="10" t="s">
        <v>62</v>
      </c>
      <c r="E8" s="83">
        <v>1</v>
      </c>
      <c r="F8" s="83">
        <v>2</v>
      </c>
      <c r="G8" s="83">
        <v>3</v>
      </c>
      <c r="H8" s="83">
        <v>4</v>
      </c>
      <c r="I8" s="83">
        <v>5</v>
      </c>
      <c r="J8" s="83">
        <v>6</v>
      </c>
      <c r="K8" s="83">
        <v>7</v>
      </c>
      <c r="L8" s="83">
        <v>8</v>
      </c>
      <c r="M8" s="83">
        <v>9</v>
      </c>
      <c r="N8" s="83">
        <v>10</v>
      </c>
      <c r="O8" s="83">
        <v>11</v>
      </c>
      <c r="P8" s="83">
        <v>12</v>
      </c>
      <c r="Q8" s="83">
        <v>13</v>
      </c>
      <c r="R8" s="83">
        <v>14</v>
      </c>
      <c r="S8" s="83">
        <v>15</v>
      </c>
      <c r="T8" s="83">
        <v>16</v>
      </c>
      <c r="U8" s="83">
        <v>17</v>
      </c>
      <c r="V8" s="83">
        <v>18</v>
      </c>
      <c r="W8" s="83">
        <v>19</v>
      </c>
      <c r="X8" s="83">
        <v>20</v>
      </c>
    </row>
    <row r="9" spans="2:24" ht="15">
      <c r="B9" s="6" t="s">
        <v>165</v>
      </c>
    </row>
    <row r="10" spans="2:24">
      <c r="B10" s="14" t="s">
        <v>163</v>
      </c>
      <c r="C10" s="29">
        <f>Dasbor!C12</f>
        <v>1</v>
      </c>
      <c r="D10" s="14"/>
      <c r="E10" s="29"/>
      <c r="F10" s="29"/>
      <c r="G10" s="29"/>
      <c r="H10" s="29"/>
      <c r="I10" s="29"/>
      <c r="J10" s="29"/>
      <c r="K10" s="29"/>
      <c r="L10" s="29"/>
      <c r="M10" s="29"/>
      <c r="N10" s="29"/>
      <c r="O10" s="29"/>
      <c r="P10" s="29"/>
      <c r="Q10" s="29"/>
      <c r="R10" s="29"/>
      <c r="S10" s="29"/>
      <c r="T10" s="29"/>
      <c r="U10" s="29"/>
      <c r="V10" s="29"/>
      <c r="W10" s="29"/>
      <c r="X10" s="29"/>
    </row>
    <row r="11" spans="2:24">
      <c r="B11" s="14" t="s">
        <v>253</v>
      </c>
      <c r="C11" s="14"/>
      <c r="D11" s="14" t="s">
        <v>158</v>
      </c>
      <c r="E11" s="29">
        <f>'Masukan - agroforestri'!D230</f>
        <v>15</v>
      </c>
      <c r="F11" s="29">
        <f>'Masukan - agroforestri'!E230</f>
        <v>16</v>
      </c>
      <c r="G11" s="29">
        <f>'Masukan - agroforestri'!F230</f>
        <v>17</v>
      </c>
      <c r="H11" s="29">
        <f>'Masukan - agroforestri'!G230</f>
        <v>18</v>
      </c>
      <c r="I11" s="29">
        <f>'Masukan - agroforestri'!H230</f>
        <v>19</v>
      </c>
      <c r="J11" s="29">
        <f>'Masukan - agroforestri'!I230</f>
        <v>20</v>
      </c>
      <c r="K11" s="29">
        <f>'Masukan - agroforestri'!J230</f>
        <v>21</v>
      </c>
      <c r="L11" s="29">
        <f>'Masukan - agroforestri'!K230</f>
        <v>22</v>
      </c>
      <c r="M11" s="29">
        <f>'Masukan - agroforestri'!L230</f>
        <v>23</v>
      </c>
      <c r="N11" s="29">
        <f>'Masukan - agroforestri'!M230</f>
        <v>24</v>
      </c>
      <c r="O11" s="29">
        <f>'Masukan - agroforestri'!N230</f>
        <v>25</v>
      </c>
      <c r="P11" s="29">
        <f>'Masukan - agroforestri'!O230</f>
        <v>26</v>
      </c>
      <c r="Q11" s="29">
        <f>'Masukan - agroforestri'!P230</f>
        <v>27</v>
      </c>
      <c r="R11" s="29">
        <f>'Masukan - agroforestri'!Q230</f>
        <v>28</v>
      </c>
      <c r="S11" s="29">
        <f>'Masukan - agroforestri'!R230</f>
        <v>29</v>
      </c>
      <c r="T11" s="29">
        <f>'Masukan - agroforestri'!S230</f>
        <v>30</v>
      </c>
      <c r="U11" s="29">
        <f>'Masukan - agroforestri'!T230</f>
        <v>31</v>
      </c>
      <c r="V11" s="29">
        <f>'Masukan - agroforestri'!U230</f>
        <v>32</v>
      </c>
      <c r="W11" s="29">
        <f>'Masukan - agroforestri'!V230</f>
        <v>33</v>
      </c>
      <c r="X11" s="29">
        <f>'Masukan - agroforestri'!W230</f>
        <v>34</v>
      </c>
    </row>
    <row r="12" spans="2:24">
      <c r="B12" s="14"/>
      <c r="C12" s="14"/>
      <c r="D12" s="14"/>
      <c r="E12" s="14"/>
      <c r="F12" s="14"/>
      <c r="G12" s="14"/>
      <c r="H12" s="14"/>
      <c r="I12" s="14"/>
      <c r="J12" s="14"/>
      <c r="K12" s="14"/>
      <c r="L12" s="14"/>
      <c r="M12" s="14"/>
      <c r="N12" s="14"/>
      <c r="O12" s="14"/>
      <c r="P12" s="14"/>
      <c r="Q12" s="14"/>
      <c r="R12" s="14"/>
      <c r="S12" s="14"/>
      <c r="T12" s="14"/>
      <c r="U12" s="14"/>
      <c r="V12" s="14"/>
      <c r="W12" s="14"/>
      <c r="X12" s="14"/>
    </row>
    <row r="13" spans="2:24">
      <c r="B13" s="14" t="s">
        <v>57</v>
      </c>
      <c r="C13" s="29">
        <f>'Masukan - agroforestri'!C180/$C$10</f>
        <v>0</v>
      </c>
      <c r="D13" s="14" t="s">
        <v>5</v>
      </c>
      <c r="E13" s="14"/>
      <c r="F13" s="14"/>
      <c r="G13" s="14"/>
      <c r="H13" s="14"/>
      <c r="I13" s="14"/>
      <c r="J13" s="14"/>
      <c r="K13" s="14"/>
      <c r="L13" s="14"/>
      <c r="M13" s="14"/>
      <c r="N13" s="14"/>
      <c r="O13" s="14"/>
      <c r="P13" s="14"/>
      <c r="Q13" s="14"/>
      <c r="R13" s="14"/>
      <c r="S13" s="14"/>
      <c r="T13" s="14"/>
      <c r="U13" s="14"/>
      <c r="V13" s="14"/>
      <c r="W13" s="14"/>
      <c r="X13" s="14"/>
    </row>
    <row r="14" spans="2:24">
      <c r="B14" s="14" t="s">
        <v>115</v>
      </c>
      <c r="C14" s="14"/>
      <c r="D14" s="14" t="s">
        <v>5</v>
      </c>
      <c r="E14" s="29">
        <f>$C$13</f>
        <v>0</v>
      </c>
      <c r="F14" s="29">
        <f t="shared" ref="F14:X14" si="0">$C$13</f>
        <v>0</v>
      </c>
      <c r="G14" s="29">
        <f t="shared" si="0"/>
        <v>0</v>
      </c>
      <c r="H14" s="29">
        <f t="shared" si="0"/>
        <v>0</v>
      </c>
      <c r="I14" s="29">
        <f t="shared" si="0"/>
        <v>0</v>
      </c>
      <c r="J14" s="29">
        <f t="shared" si="0"/>
        <v>0</v>
      </c>
      <c r="K14" s="29">
        <f t="shared" si="0"/>
        <v>0</v>
      </c>
      <c r="L14" s="29">
        <f t="shared" si="0"/>
        <v>0</v>
      </c>
      <c r="M14" s="29">
        <f t="shared" si="0"/>
        <v>0</v>
      </c>
      <c r="N14" s="29">
        <f t="shared" si="0"/>
        <v>0</v>
      </c>
      <c r="O14" s="29">
        <f t="shared" si="0"/>
        <v>0</v>
      </c>
      <c r="P14" s="29">
        <f t="shared" si="0"/>
        <v>0</v>
      </c>
      <c r="Q14" s="29">
        <f t="shared" si="0"/>
        <v>0</v>
      </c>
      <c r="R14" s="29">
        <f t="shared" si="0"/>
        <v>0</v>
      </c>
      <c r="S14" s="29">
        <f t="shared" si="0"/>
        <v>0</v>
      </c>
      <c r="T14" s="29">
        <f t="shared" si="0"/>
        <v>0</v>
      </c>
      <c r="U14" s="29">
        <f t="shared" si="0"/>
        <v>0</v>
      </c>
      <c r="V14" s="29">
        <f t="shared" si="0"/>
        <v>0</v>
      </c>
      <c r="W14" s="29">
        <f t="shared" si="0"/>
        <v>0</v>
      </c>
      <c r="X14" s="29">
        <f t="shared" si="0"/>
        <v>0</v>
      </c>
    </row>
    <row r="15" spans="2:24">
      <c r="B15" s="14"/>
      <c r="C15" s="14"/>
      <c r="D15" s="14"/>
      <c r="E15" s="14"/>
      <c r="F15" s="14"/>
      <c r="G15" s="14"/>
      <c r="H15" s="14"/>
      <c r="I15" s="14"/>
      <c r="J15" s="14"/>
      <c r="K15" s="14"/>
      <c r="L15" s="14"/>
      <c r="M15" s="14"/>
      <c r="N15" s="14"/>
      <c r="O15" s="14"/>
      <c r="P15" s="14"/>
      <c r="Q15" s="14"/>
      <c r="R15" s="14"/>
      <c r="S15" s="14"/>
      <c r="T15" s="14"/>
      <c r="U15" s="14"/>
      <c r="V15" s="14"/>
      <c r="W15" s="14"/>
      <c r="X15" s="14"/>
    </row>
    <row r="16" spans="2:24">
      <c r="B16" s="45" t="s">
        <v>260</v>
      </c>
      <c r="C16" s="12"/>
      <c r="D16" s="12" t="s">
        <v>137</v>
      </c>
      <c r="E16" s="38">
        <f>'Masukan - agroforestri'!D233</f>
        <v>1</v>
      </c>
      <c r="F16" s="38">
        <f>'Masukan - agroforestri'!E233</f>
        <v>1</v>
      </c>
      <c r="G16" s="38">
        <f>'Masukan - agroforestri'!F233</f>
        <v>1</v>
      </c>
      <c r="H16" s="38">
        <f>'Masukan - agroforestri'!G233</f>
        <v>1</v>
      </c>
      <c r="I16" s="38">
        <f>'Masukan - agroforestri'!H233</f>
        <v>1</v>
      </c>
      <c r="J16" s="38">
        <f>'Masukan - agroforestri'!I233</f>
        <v>1</v>
      </c>
      <c r="K16" s="38">
        <f>'Masukan - agroforestri'!J233</f>
        <v>1</v>
      </c>
      <c r="L16" s="38">
        <f>'Masukan - agroforestri'!K233</f>
        <v>1</v>
      </c>
      <c r="M16" s="38">
        <f>'Masukan - agroforestri'!L233</f>
        <v>1</v>
      </c>
      <c r="N16" s="38">
        <f>'Masukan - agroforestri'!M233</f>
        <v>1</v>
      </c>
      <c r="O16" s="38">
        <f>'Masukan - agroforestri'!N233</f>
        <v>1</v>
      </c>
      <c r="P16" s="38">
        <f>'Masukan - agroforestri'!O233</f>
        <v>1</v>
      </c>
      <c r="Q16" s="38">
        <f>'Masukan - agroforestri'!P233</f>
        <v>1</v>
      </c>
      <c r="R16" s="38">
        <f>'Masukan - agroforestri'!Q233</f>
        <v>1</v>
      </c>
      <c r="S16" s="38">
        <f>'Masukan - agroforestri'!R233</f>
        <v>1</v>
      </c>
      <c r="T16" s="38">
        <f>'Masukan - agroforestri'!S233</f>
        <v>1</v>
      </c>
      <c r="U16" s="38">
        <f>'Masukan - agroforestri'!T233</f>
        <v>1</v>
      </c>
      <c r="V16" s="38">
        <f>'Masukan - agroforestri'!U233</f>
        <v>1</v>
      </c>
      <c r="W16" s="38">
        <f>'Masukan - agroforestri'!V233</f>
        <v>1</v>
      </c>
      <c r="X16" s="38">
        <f>'Masukan - agroforestri'!W233</f>
        <v>1</v>
      </c>
    </row>
    <row r="17" spans="2:24">
      <c r="B17" s="14" t="s">
        <v>116</v>
      </c>
      <c r="C17" s="12"/>
      <c r="D17" s="12" t="s">
        <v>5</v>
      </c>
      <c r="E17" s="48">
        <f>IF(E11=1, E14+ ROUND((1-E16)*E14,0), ROUND((1-E16)*E14,0))</f>
        <v>0</v>
      </c>
      <c r="F17" s="48">
        <f t="shared" ref="F17:X17" si="1">IF(F11=1, F14+ ROUND((1-F16)*F14,0), ROUND((1-F16)*F14,0))</f>
        <v>0</v>
      </c>
      <c r="G17" s="48">
        <f t="shared" si="1"/>
        <v>0</v>
      </c>
      <c r="H17" s="48">
        <f t="shared" si="1"/>
        <v>0</v>
      </c>
      <c r="I17" s="48">
        <f t="shared" si="1"/>
        <v>0</v>
      </c>
      <c r="J17" s="48">
        <f t="shared" si="1"/>
        <v>0</v>
      </c>
      <c r="K17" s="48">
        <f t="shared" si="1"/>
        <v>0</v>
      </c>
      <c r="L17" s="48">
        <f t="shared" si="1"/>
        <v>0</v>
      </c>
      <c r="M17" s="48">
        <f t="shared" si="1"/>
        <v>0</v>
      </c>
      <c r="N17" s="48">
        <f t="shared" si="1"/>
        <v>0</v>
      </c>
      <c r="O17" s="48">
        <f t="shared" si="1"/>
        <v>0</v>
      </c>
      <c r="P17" s="48">
        <f t="shared" si="1"/>
        <v>0</v>
      </c>
      <c r="Q17" s="48">
        <f t="shared" si="1"/>
        <v>0</v>
      </c>
      <c r="R17" s="48">
        <f t="shared" si="1"/>
        <v>0</v>
      </c>
      <c r="S17" s="48">
        <f t="shared" si="1"/>
        <v>0</v>
      </c>
      <c r="T17" s="48">
        <f t="shared" si="1"/>
        <v>0</v>
      </c>
      <c r="U17" s="48">
        <f t="shared" si="1"/>
        <v>0</v>
      </c>
      <c r="V17" s="48">
        <f t="shared" si="1"/>
        <v>0</v>
      </c>
      <c r="W17" s="48">
        <f t="shared" si="1"/>
        <v>0</v>
      </c>
      <c r="X17" s="48">
        <f t="shared" si="1"/>
        <v>0</v>
      </c>
    </row>
    <row r="18" spans="2:24">
      <c r="B18" s="14"/>
      <c r="C18" s="12"/>
      <c r="D18" s="12"/>
      <c r="E18" s="18"/>
      <c r="F18" s="18"/>
      <c r="G18" s="18"/>
      <c r="H18" s="18"/>
      <c r="I18" s="18"/>
      <c r="J18" s="18"/>
      <c r="K18" s="18"/>
      <c r="L18" s="18"/>
      <c r="M18" s="18"/>
      <c r="N18" s="18"/>
      <c r="O18" s="18"/>
      <c r="P18" s="18"/>
      <c r="Q18" s="18"/>
      <c r="R18" s="18"/>
      <c r="S18" s="18"/>
      <c r="T18" s="18"/>
      <c r="U18" s="18"/>
      <c r="V18" s="18"/>
      <c r="W18" s="18"/>
      <c r="X18" s="18"/>
    </row>
    <row r="19" spans="2:24">
      <c r="B19" s="14" t="s">
        <v>123</v>
      </c>
      <c r="C19" s="29">
        <f>'Masukan - agroforestri'!C33</f>
        <v>2000</v>
      </c>
      <c r="D19" s="14" t="s">
        <v>83</v>
      </c>
      <c r="E19" s="18"/>
      <c r="F19" s="18"/>
      <c r="G19" s="18"/>
      <c r="H19" s="18"/>
      <c r="I19" s="18"/>
      <c r="J19" s="18"/>
      <c r="K19" s="18"/>
      <c r="L19" s="18"/>
      <c r="M19" s="18"/>
      <c r="N19" s="18"/>
      <c r="O19" s="18"/>
      <c r="P19" s="18"/>
      <c r="Q19" s="18"/>
      <c r="R19" s="18"/>
      <c r="S19" s="18"/>
      <c r="T19" s="18"/>
      <c r="U19" s="18"/>
      <c r="V19" s="18"/>
      <c r="W19" s="18"/>
      <c r="X19" s="18"/>
    </row>
    <row r="20" spans="2:24">
      <c r="B20" s="14" t="s">
        <v>122</v>
      </c>
      <c r="C20" s="14"/>
      <c r="D20" s="14" t="s">
        <v>2</v>
      </c>
      <c r="E20" s="48">
        <f>E17*$C$19</f>
        <v>0</v>
      </c>
      <c r="F20" s="48">
        <f t="shared" ref="F20:X20" si="2">F17*$C$19</f>
        <v>0</v>
      </c>
      <c r="G20" s="48">
        <f t="shared" si="2"/>
        <v>0</v>
      </c>
      <c r="H20" s="48">
        <f t="shared" si="2"/>
        <v>0</v>
      </c>
      <c r="I20" s="48">
        <f t="shared" si="2"/>
        <v>0</v>
      </c>
      <c r="J20" s="48">
        <f t="shared" si="2"/>
        <v>0</v>
      </c>
      <c r="K20" s="48">
        <f t="shared" si="2"/>
        <v>0</v>
      </c>
      <c r="L20" s="48">
        <f t="shared" si="2"/>
        <v>0</v>
      </c>
      <c r="M20" s="48">
        <f t="shared" si="2"/>
        <v>0</v>
      </c>
      <c r="N20" s="48">
        <f t="shared" si="2"/>
        <v>0</v>
      </c>
      <c r="O20" s="48">
        <f t="shared" si="2"/>
        <v>0</v>
      </c>
      <c r="P20" s="48">
        <f t="shared" si="2"/>
        <v>0</v>
      </c>
      <c r="Q20" s="48">
        <f t="shared" si="2"/>
        <v>0</v>
      </c>
      <c r="R20" s="48">
        <f t="shared" si="2"/>
        <v>0</v>
      </c>
      <c r="S20" s="48">
        <f t="shared" si="2"/>
        <v>0</v>
      </c>
      <c r="T20" s="48">
        <f t="shared" si="2"/>
        <v>0</v>
      </c>
      <c r="U20" s="48">
        <f t="shared" si="2"/>
        <v>0</v>
      </c>
      <c r="V20" s="48">
        <f t="shared" si="2"/>
        <v>0</v>
      </c>
      <c r="W20" s="48">
        <f t="shared" si="2"/>
        <v>0</v>
      </c>
      <c r="X20" s="48">
        <f t="shared" si="2"/>
        <v>0</v>
      </c>
    </row>
    <row r="21" spans="2:24">
      <c r="B21" s="14"/>
      <c r="C21" s="14"/>
      <c r="D21" s="14"/>
      <c r="E21" s="14"/>
      <c r="F21" s="14"/>
      <c r="G21" s="14"/>
      <c r="H21" s="14"/>
      <c r="I21" s="14"/>
      <c r="J21" s="14"/>
      <c r="K21" s="14"/>
      <c r="L21" s="14"/>
      <c r="M21" s="14"/>
      <c r="N21" s="14"/>
      <c r="O21" s="14"/>
      <c r="P21" s="14"/>
      <c r="Q21" s="14"/>
      <c r="R21" s="14"/>
      <c r="S21" s="14"/>
      <c r="T21" s="14"/>
      <c r="U21" s="14"/>
      <c r="V21" s="14"/>
      <c r="W21" s="14"/>
      <c r="X21" s="14"/>
    </row>
    <row r="22" spans="2:24">
      <c r="B22" s="45" t="s">
        <v>325</v>
      </c>
      <c r="C22" s="29">
        <f>'Masukan - agroforestri'!C178</f>
        <v>2</v>
      </c>
      <c r="D22" s="14" t="s">
        <v>291</v>
      </c>
      <c r="E22" s="14"/>
      <c r="F22" s="14"/>
      <c r="G22" s="14"/>
      <c r="H22" s="14"/>
      <c r="I22" s="14"/>
      <c r="J22" s="14"/>
      <c r="K22" s="14"/>
      <c r="L22" s="14"/>
      <c r="M22" s="14"/>
      <c r="N22" s="14"/>
      <c r="O22" s="14"/>
      <c r="P22" s="14"/>
      <c r="Q22" s="14"/>
      <c r="R22" s="14"/>
      <c r="S22" s="14"/>
      <c r="T22" s="14"/>
      <c r="U22" s="14"/>
      <c r="V22" s="14"/>
      <c r="W22" s="14"/>
      <c r="X22" s="14"/>
    </row>
    <row r="23" spans="2:24">
      <c r="B23" s="45" t="s">
        <v>283</v>
      </c>
      <c r="C23" s="14"/>
      <c r="D23" s="12" t="s">
        <v>137</v>
      </c>
      <c r="E23" s="38">
        <f>'Masukan - agroforestri'!D232</f>
        <v>0.91324886430227159</v>
      </c>
      <c r="F23" s="38">
        <f>'Masukan - agroforestri'!E232</f>
        <v>0.95662443215113568</v>
      </c>
      <c r="G23" s="38">
        <f>'Masukan - agroforestri'!F232</f>
        <v>1</v>
      </c>
      <c r="H23" s="38">
        <f>'Masukan - agroforestri'!G232</f>
        <v>0.97307692307692306</v>
      </c>
      <c r="I23" s="38">
        <f>'Masukan - agroforestri'!H232</f>
        <v>0.94615384615384612</v>
      </c>
      <c r="J23" s="38">
        <f>'Masukan - agroforestri'!I232</f>
        <v>0.91923076923076918</v>
      </c>
      <c r="K23" s="38">
        <f>'Masukan - agroforestri'!J232</f>
        <v>0.89230769230769225</v>
      </c>
      <c r="L23" s="38">
        <f>'Masukan - agroforestri'!K232</f>
        <v>0.86538461538461531</v>
      </c>
      <c r="M23" s="38">
        <f>'Masukan - agroforestri'!L232</f>
        <v>0.83846153846153837</v>
      </c>
      <c r="N23" s="38">
        <f>'Masukan - agroforestri'!M232</f>
        <v>0.81153846153846143</v>
      </c>
      <c r="O23" s="38">
        <f>'Masukan - agroforestri'!N232</f>
        <v>0.78461538461538449</v>
      </c>
      <c r="P23" s="38">
        <f>'Masukan - agroforestri'!O232</f>
        <v>0.75769230769230755</v>
      </c>
      <c r="Q23" s="38">
        <f>'Masukan - agroforestri'!P232</f>
        <v>0.73076923076923062</v>
      </c>
      <c r="R23" s="38">
        <f>'Masukan - agroforestri'!Q232</f>
        <v>0.70384615384615368</v>
      </c>
      <c r="S23" s="38">
        <f>'Masukan - agroforestri'!R232</f>
        <v>0.67692307692307674</v>
      </c>
      <c r="T23" s="38">
        <f>'Masukan - agroforestri'!S232</f>
        <v>0.65</v>
      </c>
      <c r="U23" s="38">
        <f>'Masukan - agroforestri'!T232</f>
        <v>0.62538461538461543</v>
      </c>
      <c r="V23" s="38">
        <f>'Masukan - agroforestri'!U232</f>
        <v>0.60076923076923083</v>
      </c>
      <c r="W23" s="38">
        <f>'Masukan - agroforestri'!V232</f>
        <v>0.57615384615384624</v>
      </c>
      <c r="X23" s="38">
        <f>'Masukan - agroforestri'!W232</f>
        <v>0.55153846153846164</v>
      </c>
    </row>
    <row r="24" spans="2:24">
      <c r="B24" s="14" t="s">
        <v>124</v>
      </c>
      <c r="C24" s="14"/>
      <c r="D24" s="14" t="s">
        <v>3</v>
      </c>
      <c r="E24" s="65">
        <f>$C$22*E23</f>
        <v>1.8264977286045432</v>
      </c>
      <c r="F24" s="65">
        <f t="shared" ref="F24:X24" si="3">$C$22*F23</f>
        <v>1.9132488643022714</v>
      </c>
      <c r="G24" s="65">
        <f t="shared" si="3"/>
        <v>2</v>
      </c>
      <c r="H24" s="65">
        <f t="shared" si="3"/>
        <v>1.9461538461538461</v>
      </c>
      <c r="I24" s="65">
        <f t="shared" si="3"/>
        <v>1.8923076923076922</v>
      </c>
      <c r="J24" s="65">
        <f t="shared" si="3"/>
        <v>1.8384615384615384</v>
      </c>
      <c r="K24" s="65">
        <f t="shared" si="3"/>
        <v>1.7846153846153845</v>
      </c>
      <c r="L24" s="65">
        <f t="shared" si="3"/>
        <v>1.7307692307692306</v>
      </c>
      <c r="M24" s="65">
        <f t="shared" si="3"/>
        <v>1.6769230769230767</v>
      </c>
      <c r="N24" s="65">
        <f t="shared" si="3"/>
        <v>1.6230769230769229</v>
      </c>
      <c r="O24" s="65">
        <f t="shared" si="3"/>
        <v>1.569230769230769</v>
      </c>
      <c r="P24" s="65">
        <f t="shared" si="3"/>
        <v>1.5153846153846151</v>
      </c>
      <c r="Q24" s="65">
        <f t="shared" si="3"/>
        <v>1.4615384615384612</v>
      </c>
      <c r="R24" s="65">
        <f t="shared" si="3"/>
        <v>1.4076923076923074</v>
      </c>
      <c r="S24" s="65">
        <f t="shared" si="3"/>
        <v>1.3538461538461535</v>
      </c>
      <c r="T24" s="65">
        <f t="shared" si="3"/>
        <v>1.3</v>
      </c>
      <c r="U24" s="65">
        <f t="shared" si="3"/>
        <v>1.2507692307692309</v>
      </c>
      <c r="V24" s="65">
        <f t="shared" si="3"/>
        <v>1.2015384615384617</v>
      </c>
      <c r="W24" s="65">
        <f t="shared" si="3"/>
        <v>1.1523076923076925</v>
      </c>
      <c r="X24" s="65">
        <f t="shared" si="3"/>
        <v>1.1030769230769233</v>
      </c>
    </row>
    <row r="26" spans="2:24" ht="15">
      <c r="B26" s="6" t="s">
        <v>281</v>
      </c>
    </row>
    <row r="27" spans="2:24">
      <c r="B27" s="14" t="s">
        <v>419</v>
      </c>
      <c r="C27" s="14"/>
      <c r="D27" s="14" t="s">
        <v>158</v>
      </c>
      <c r="E27" s="29">
        <f>'Masukan - agroforestri'!D238</f>
        <v>15</v>
      </c>
      <c r="F27" s="29">
        <f>'Masukan - agroforestri'!E238</f>
        <v>16</v>
      </c>
      <c r="G27" s="29">
        <f>'Masukan - agroforestri'!F238</f>
        <v>17</v>
      </c>
      <c r="H27" s="29">
        <f>'Masukan - agroforestri'!G238</f>
        <v>18</v>
      </c>
      <c r="I27" s="29">
        <f>'Masukan - agroforestri'!H238</f>
        <v>19</v>
      </c>
      <c r="J27" s="29">
        <f>'Masukan - agroforestri'!I238</f>
        <v>20</v>
      </c>
      <c r="K27" s="29">
        <f>'Masukan - agroforestri'!J238</f>
        <v>21</v>
      </c>
      <c r="L27" s="29">
        <f>'Masukan - agroforestri'!K238</f>
        <v>22</v>
      </c>
      <c r="M27" s="29">
        <f>'Masukan - agroforestri'!L238</f>
        <v>23</v>
      </c>
      <c r="N27" s="29">
        <f>'Masukan - agroforestri'!M238</f>
        <v>24</v>
      </c>
      <c r="O27" s="29">
        <f>'Masukan - agroforestri'!N238</f>
        <v>25</v>
      </c>
      <c r="P27" s="29">
        <f>'Masukan - agroforestri'!O238</f>
        <v>26</v>
      </c>
      <c r="Q27" s="29">
        <f>'Masukan - agroforestri'!P238</f>
        <v>27</v>
      </c>
      <c r="R27" s="29">
        <f>'Masukan - agroforestri'!Q238</f>
        <v>28</v>
      </c>
      <c r="S27" s="29">
        <f>'Masukan - agroforestri'!R238</f>
        <v>29</v>
      </c>
      <c r="T27" s="29">
        <f>'Masukan - agroforestri'!S238</f>
        <v>30</v>
      </c>
      <c r="U27" s="29">
        <f>'Masukan - agroforestri'!T238</f>
        <v>31</v>
      </c>
      <c r="V27" s="29">
        <f>'Masukan - agroforestri'!U238</f>
        <v>32</v>
      </c>
      <c r="W27" s="29">
        <f>'Masukan - agroforestri'!V238</f>
        <v>33</v>
      </c>
      <c r="X27" s="29">
        <f>'Masukan - agroforestri'!W238</f>
        <v>34</v>
      </c>
    </row>
    <row r="28" spans="2:24">
      <c r="B28" s="14"/>
      <c r="C28" s="14"/>
      <c r="D28" s="14"/>
      <c r="E28" s="14"/>
      <c r="F28" s="14"/>
      <c r="G28" s="14"/>
      <c r="H28" s="14"/>
      <c r="I28" s="14"/>
      <c r="J28" s="14"/>
      <c r="K28" s="14"/>
      <c r="L28" s="14"/>
      <c r="M28" s="14"/>
      <c r="N28" s="14"/>
      <c r="O28" s="14"/>
      <c r="P28" s="14"/>
      <c r="Q28" s="14"/>
      <c r="R28" s="14"/>
      <c r="S28" s="14"/>
      <c r="T28" s="14"/>
      <c r="U28" s="14"/>
      <c r="V28" s="14"/>
      <c r="W28" s="14"/>
      <c r="X28" s="14"/>
    </row>
    <row r="29" spans="2:24">
      <c r="B29" s="14" t="s">
        <v>57</v>
      </c>
      <c r="C29" s="29">
        <f>'Masukan - agroforestri'!C196/$C$10</f>
        <v>0</v>
      </c>
      <c r="D29" s="14" t="s">
        <v>5</v>
      </c>
      <c r="E29" s="14"/>
      <c r="F29" s="14"/>
      <c r="G29" s="14"/>
      <c r="H29" s="14"/>
      <c r="I29" s="14"/>
      <c r="J29" s="14"/>
      <c r="K29" s="14"/>
      <c r="L29" s="14"/>
      <c r="M29" s="14"/>
      <c r="N29" s="14"/>
      <c r="O29" s="14"/>
      <c r="P29" s="14"/>
      <c r="Q29" s="14"/>
      <c r="R29" s="14"/>
      <c r="S29" s="14"/>
      <c r="T29" s="14"/>
      <c r="U29" s="14"/>
      <c r="V29" s="14"/>
      <c r="W29" s="14"/>
      <c r="X29" s="14"/>
    </row>
    <row r="30" spans="2:24">
      <c r="B30" s="14" t="s">
        <v>115</v>
      </c>
      <c r="C30" s="14"/>
      <c r="D30" s="14" t="s">
        <v>5</v>
      </c>
      <c r="E30" s="29">
        <f>$C$29</f>
        <v>0</v>
      </c>
      <c r="F30" s="29">
        <f t="shared" ref="F30:X30" si="4">$C$29</f>
        <v>0</v>
      </c>
      <c r="G30" s="29">
        <f t="shared" si="4"/>
        <v>0</v>
      </c>
      <c r="H30" s="29">
        <f t="shared" si="4"/>
        <v>0</v>
      </c>
      <c r="I30" s="29">
        <f t="shared" si="4"/>
        <v>0</v>
      </c>
      <c r="J30" s="29">
        <f t="shared" si="4"/>
        <v>0</v>
      </c>
      <c r="K30" s="29">
        <f t="shared" si="4"/>
        <v>0</v>
      </c>
      <c r="L30" s="29">
        <f t="shared" si="4"/>
        <v>0</v>
      </c>
      <c r="M30" s="29">
        <f t="shared" si="4"/>
        <v>0</v>
      </c>
      <c r="N30" s="29">
        <f t="shared" si="4"/>
        <v>0</v>
      </c>
      <c r="O30" s="29">
        <f t="shared" si="4"/>
        <v>0</v>
      </c>
      <c r="P30" s="29">
        <f t="shared" si="4"/>
        <v>0</v>
      </c>
      <c r="Q30" s="29">
        <f t="shared" si="4"/>
        <v>0</v>
      </c>
      <c r="R30" s="29">
        <f t="shared" si="4"/>
        <v>0</v>
      </c>
      <c r="S30" s="29">
        <f t="shared" si="4"/>
        <v>0</v>
      </c>
      <c r="T30" s="29">
        <f t="shared" si="4"/>
        <v>0</v>
      </c>
      <c r="U30" s="29">
        <f t="shared" si="4"/>
        <v>0</v>
      </c>
      <c r="V30" s="29">
        <f t="shared" si="4"/>
        <v>0</v>
      </c>
      <c r="W30" s="29">
        <f t="shared" si="4"/>
        <v>0</v>
      </c>
      <c r="X30" s="29">
        <f t="shared" si="4"/>
        <v>0</v>
      </c>
    </row>
    <row r="31" spans="2:24">
      <c r="B31" s="14"/>
      <c r="C31" s="14"/>
      <c r="D31" s="14"/>
      <c r="E31" s="14"/>
      <c r="F31" s="14"/>
      <c r="G31" s="14"/>
      <c r="H31" s="14"/>
      <c r="I31" s="14"/>
      <c r="J31" s="14"/>
      <c r="K31" s="14"/>
      <c r="L31" s="14"/>
      <c r="M31" s="14"/>
      <c r="N31" s="14"/>
      <c r="O31" s="14"/>
      <c r="P31" s="14"/>
      <c r="Q31" s="14"/>
      <c r="R31" s="14"/>
      <c r="S31" s="14"/>
      <c r="T31" s="14"/>
      <c r="U31" s="14"/>
      <c r="V31" s="14"/>
      <c r="W31" s="14"/>
      <c r="X31" s="14"/>
    </row>
    <row r="32" spans="2:24">
      <c r="B32" s="45" t="s">
        <v>260</v>
      </c>
      <c r="C32" s="12"/>
      <c r="D32" s="12" t="s">
        <v>137</v>
      </c>
      <c r="E32" s="38">
        <f>'Masukan - agroforestri'!D241</f>
        <v>1</v>
      </c>
      <c r="F32" s="38">
        <f>'Masukan - agroforestri'!E241</f>
        <v>1</v>
      </c>
      <c r="G32" s="38">
        <f>'Masukan - agroforestri'!F241</f>
        <v>1</v>
      </c>
      <c r="H32" s="38">
        <f>'Masukan - agroforestri'!G241</f>
        <v>1</v>
      </c>
      <c r="I32" s="38">
        <f>'Masukan - agroforestri'!H241</f>
        <v>1</v>
      </c>
      <c r="J32" s="38">
        <f>'Masukan - agroforestri'!I241</f>
        <v>1</v>
      </c>
      <c r="K32" s="38">
        <f>'Masukan - agroforestri'!J241</f>
        <v>1</v>
      </c>
      <c r="L32" s="38">
        <f>'Masukan - agroforestri'!K241</f>
        <v>1</v>
      </c>
      <c r="M32" s="38">
        <f>'Masukan - agroforestri'!L241</f>
        <v>1</v>
      </c>
      <c r="N32" s="38">
        <f>'Masukan - agroforestri'!M241</f>
        <v>1</v>
      </c>
      <c r="O32" s="38">
        <f>'Masukan - agroforestri'!N241</f>
        <v>1</v>
      </c>
      <c r="P32" s="38">
        <f>'Masukan - agroforestri'!O241</f>
        <v>1</v>
      </c>
      <c r="Q32" s="38">
        <f>'Masukan - agroforestri'!P241</f>
        <v>1</v>
      </c>
      <c r="R32" s="38">
        <f>'Masukan - agroforestri'!Q241</f>
        <v>1</v>
      </c>
      <c r="S32" s="38">
        <f>'Masukan - agroforestri'!R241</f>
        <v>1</v>
      </c>
      <c r="T32" s="38">
        <f>'Masukan - agroforestri'!S241</f>
        <v>1</v>
      </c>
      <c r="U32" s="38">
        <f>'Masukan - agroforestri'!T241</f>
        <v>1</v>
      </c>
      <c r="V32" s="38">
        <f>'Masukan - agroforestri'!U241</f>
        <v>1</v>
      </c>
      <c r="W32" s="38">
        <f>'Masukan - agroforestri'!V241</f>
        <v>1</v>
      </c>
      <c r="X32" s="38">
        <f>'Masukan - agroforestri'!W241</f>
        <v>1</v>
      </c>
    </row>
    <row r="33" spans="2:24">
      <c r="B33" s="14" t="s">
        <v>116</v>
      </c>
      <c r="C33" s="12"/>
      <c r="D33" s="12" t="s">
        <v>5</v>
      </c>
      <c r="E33" s="48">
        <f>IF(E27=1, E30+ ROUND((1-E32)*E30,0), ROUND((1-E32)*E30,0))</f>
        <v>0</v>
      </c>
      <c r="F33" s="48">
        <f t="shared" ref="F33:X33" si="5">IF(F27=1, F30+ ROUND((1-F32)*F30,0), ROUND((1-F32)*F30,0))</f>
        <v>0</v>
      </c>
      <c r="G33" s="48">
        <f t="shared" si="5"/>
        <v>0</v>
      </c>
      <c r="H33" s="48">
        <f t="shared" si="5"/>
        <v>0</v>
      </c>
      <c r="I33" s="48">
        <f t="shared" si="5"/>
        <v>0</v>
      </c>
      <c r="J33" s="48">
        <f t="shared" si="5"/>
        <v>0</v>
      </c>
      <c r="K33" s="48">
        <f t="shared" si="5"/>
        <v>0</v>
      </c>
      <c r="L33" s="48">
        <f t="shared" si="5"/>
        <v>0</v>
      </c>
      <c r="M33" s="48">
        <f t="shared" si="5"/>
        <v>0</v>
      </c>
      <c r="N33" s="48">
        <f t="shared" si="5"/>
        <v>0</v>
      </c>
      <c r="O33" s="48">
        <f t="shared" si="5"/>
        <v>0</v>
      </c>
      <c r="P33" s="48">
        <f t="shared" si="5"/>
        <v>0</v>
      </c>
      <c r="Q33" s="48">
        <f t="shared" si="5"/>
        <v>0</v>
      </c>
      <c r="R33" s="48">
        <f t="shared" si="5"/>
        <v>0</v>
      </c>
      <c r="S33" s="48">
        <f t="shared" si="5"/>
        <v>0</v>
      </c>
      <c r="T33" s="48">
        <f t="shared" si="5"/>
        <v>0</v>
      </c>
      <c r="U33" s="48">
        <f t="shared" si="5"/>
        <v>0</v>
      </c>
      <c r="V33" s="48">
        <f t="shared" si="5"/>
        <v>0</v>
      </c>
      <c r="W33" s="48">
        <f t="shared" si="5"/>
        <v>0</v>
      </c>
      <c r="X33" s="48">
        <f t="shared" si="5"/>
        <v>0</v>
      </c>
    </row>
    <row r="34" spans="2:24">
      <c r="B34" s="14"/>
      <c r="C34" s="12"/>
      <c r="D34" s="12"/>
      <c r="E34" s="48"/>
      <c r="F34" s="18"/>
      <c r="G34" s="18"/>
      <c r="H34" s="18"/>
      <c r="I34" s="18"/>
      <c r="J34" s="18"/>
      <c r="K34" s="18"/>
      <c r="L34" s="18"/>
      <c r="M34" s="18"/>
      <c r="N34" s="18"/>
      <c r="O34" s="18"/>
      <c r="P34" s="18"/>
      <c r="Q34" s="18"/>
      <c r="R34" s="18"/>
      <c r="S34" s="18"/>
      <c r="T34" s="18"/>
      <c r="U34" s="18"/>
      <c r="V34" s="18"/>
      <c r="W34" s="18"/>
      <c r="X34" s="18"/>
    </row>
    <row r="35" spans="2:24">
      <c r="B35" s="14" t="s">
        <v>123</v>
      </c>
      <c r="C35" s="29">
        <f>'Masukan - agroforestri'!C38</f>
        <v>2000</v>
      </c>
      <c r="D35" s="14" t="s">
        <v>83</v>
      </c>
      <c r="E35" s="18"/>
      <c r="F35" s="18"/>
      <c r="G35" s="18"/>
      <c r="H35" s="18"/>
      <c r="I35" s="18"/>
      <c r="J35" s="18"/>
      <c r="K35" s="18"/>
      <c r="L35" s="18"/>
      <c r="M35" s="18"/>
      <c r="N35" s="18"/>
      <c r="O35" s="18"/>
      <c r="P35" s="18"/>
      <c r="Q35" s="18"/>
      <c r="R35" s="18"/>
      <c r="S35" s="18"/>
      <c r="T35" s="18"/>
      <c r="U35" s="18"/>
      <c r="V35" s="18"/>
      <c r="W35" s="18"/>
      <c r="X35" s="18"/>
    </row>
    <row r="36" spans="2:24">
      <c r="B36" s="14" t="s">
        <v>122</v>
      </c>
      <c r="C36" s="14"/>
      <c r="D36" s="14" t="s">
        <v>2</v>
      </c>
      <c r="E36" s="48">
        <f>E33*$C$35</f>
        <v>0</v>
      </c>
      <c r="F36" s="48">
        <f t="shared" ref="F36:X36" si="6">F33*$C$35</f>
        <v>0</v>
      </c>
      <c r="G36" s="48">
        <f t="shared" si="6"/>
        <v>0</v>
      </c>
      <c r="H36" s="48">
        <f t="shared" si="6"/>
        <v>0</v>
      </c>
      <c r="I36" s="48">
        <f t="shared" si="6"/>
        <v>0</v>
      </c>
      <c r="J36" s="48">
        <f t="shared" si="6"/>
        <v>0</v>
      </c>
      <c r="K36" s="48">
        <f t="shared" si="6"/>
        <v>0</v>
      </c>
      <c r="L36" s="48">
        <f t="shared" si="6"/>
        <v>0</v>
      </c>
      <c r="M36" s="48">
        <f t="shared" si="6"/>
        <v>0</v>
      </c>
      <c r="N36" s="48">
        <f t="shared" si="6"/>
        <v>0</v>
      </c>
      <c r="O36" s="48">
        <f t="shared" si="6"/>
        <v>0</v>
      </c>
      <c r="P36" s="48">
        <f t="shared" si="6"/>
        <v>0</v>
      </c>
      <c r="Q36" s="48">
        <f t="shared" si="6"/>
        <v>0</v>
      </c>
      <c r="R36" s="48">
        <f t="shared" si="6"/>
        <v>0</v>
      </c>
      <c r="S36" s="48">
        <f t="shared" si="6"/>
        <v>0</v>
      </c>
      <c r="T36" s="48">
        <f t="shared" si="6"/>
        <v>0</v>
      </c>
      <c r="U36" s="48">
        <f t="shared" si="6"/>
        <v>0</v>
      </c>
      <c r="V36" s="48">
        <f t="shared" si="6"/>
        <v>0</v>
      </c>
      <c r="W36" s="48">
        <f t="shared" si="6"/>
        <v>0</v>
      </c>
      <c r="X36" s="48">
        <f t="shared" si="6"/>
        <v>0</v>
      </c>
    </row>
    <row r="37" spans="2:24">
      <c r="B37" s="14"/>
      <c r="C37" s="14"/>
      <c r="D37" s="14"/>
      <c r="E37" s="14"/>
      <c r="F37" s="14"/>
      <c r="G37" s="14"/>
      <c r="H37" s="14"/>
      <c r="I37" s="14"/>
      <c r="J37" s="14"/>
      <c r="K37" s="14"/>
      <c r="L37" s="14"/>
      <c r="M37" s="14"/>
      <c r="N37" s="14"/>
      <c r="O37" s="14"/>
      <c r="P37" s="14"/>
      <c r="Q37" s="14"/>
      <c r="R37" s="14"/>
      <c r="S37" s="14"/>
      <c r="T37" s="14"/>
      <c r="U37" s="14"/>
      <c r="V37" s="14"/>
      <c r="W37" s="14"/>
      <c r="X37" s="14"/>
    </row>
    <row r="38" spans="2:24">
      <c r="B38" s="45" t="s">
        <v>258</v>
      </c>
      <c r="C38" s="29">
        <f>'Masukan - agroforestri'!C197</f>
        <v>28750</v>
      </c>
      <c r="D38" s="14" t="s">
        <v>275</v>
      </c>
      <c r="E38" s="14"/>
      <c r="F38" s="14"/>
      <c r="G38" s="14"/>
      <c r="H38" s="14"/>
      <c r="I38" s="14"/>
      <c r="J38" s="14"/>
      <c r="K38" s="14"/>
      <c r="L38" s="14"/>
      <c r="M38" s="14"/>
      <c r="N38" s="14"/>
      <c r="O38" s="14"/>
      <c r="P38" s="14"/>
      <c r="Q38" s="14"/>
      <c r="R38" s="14"/>
      <c r="S38" s="14"/>
      <c r="T38" s="14"/>
      <c r="U38" s="14"/>
      <c r="V38" s="14"/>
      <c r="W38" s="14"/>
      <c r="X38" s="14"/>
    </row>
    <row r="39" spans="2:24">
      <c r="B39" s="45" t="s">
        <v>262</v>
      </c>
      <c r="C39" s="14"/>
      <c r="D39" s="12" t="s">
        <v>137</v>
      </c>
      <c r="E39" s="38">
        <f>'Masukan - agroforestri'!D240</f>
        <v>0.80546996998013021</v>
      </c>
      <c r="F39" s="38">
        <f>'Masukan - agroforestri'!E240</f>
        <v>0.83607226035184701</v>
      </c>
      <c r="G39" s="38">
        <f>'Masukan - agroforestri'!F240</f>
        <v>0.89855851008925414</v>
      </c>
      <c r="H39" s="38">
        <f>'Masukan - agroforestri'!G240</f>
        <v>0.86716924503462067</v>
      </c>
      <c r="I39" s="38">
        <f>'Masukan - agroforestri'!H240</f>
        <v>1</v>
      </c>
      <c r="J39" s="38">
        <f>'Masukan - agroforestri'!I240</f>
        <v>0.90685574737860397</v>
      </c>
      <c r="K39" s="38">
        <f>'Masukan - agroforestri'!J240</f>
        <v>0.86716924503462067</v>
      </c>
      <c r="L39" s="38">
        <f>'Masukan - agroforestri'!K240</f>
        <v>1</v>
      </c>
      <c r="M39" s="38">
        <f>'Masukan - agroforestri'!L240</f>
        <v>0.90685574737860397</v>
      </c>
      <c r="N39" s="38">
        <f>'Masukan - agroforestri'!M240</f>
        <v>0.86716924503462067</v>
      </c>
      <c r="O39" s="38">
        <f>'Masukan - agroforestri'!N240</f>
        <v>1</v>
      </c>
      <c r="P39" s="38">
        <f>'Masukan - agroforestri'!O240</f>
        <v>0.90685574737860397</v>
      </c>
      <c r="Q39" s="38">
        <f>'Masukan - agroforestri'!P240</f>
        <v>0.86716924503462067</v>
      </c>
      <c r="R39" s="38">
        <f>'Masukan - agroforestri'!Q240</f>
        <v>1</v>
      </c>
      <c r="S39" s="38">
        <f>'Masukan - agroforestri'!R240</f>
        <v>0.90685574737860397</v>
      </c>
      <c r="T39" s="38">
        <f>'Masukan - agroforestri'!S240</f>
        <v>0.86716924503462067</v>
      </c>
      <c r="U39" s="38">
        <f>'Masukan - agroforestri'!T240</f>
        <v>0.69698415212461573</v>
      </c>
      <c r="V39" s="38">
        <f>'Masukan - agroforestri'!U240</f>
        <v>0.80546996998013021</v>
      </c>
      <c r="W39" s="38">
        <f>'Masukan - agroforestri'!V240</f>
        <v>0.83607226035184701</v>
      </c>
      <c r="X39" s="38">
        <f>'Masukan - agroforestri'!W240</f>
        <v>0.69698415212461573</v>
      </c>
    </row>
    <row r="40" spans="2:24">
      <c r="B40" s="45" t="s">
        <v>284</v>
      </c>
      <c r="C40" s="14"/>
      <c r="D40" s="14" t="s">
        <v>3</v>
      </c>
      <c r="E40" s="65">
        <f>$C$38*E39</f>
        <v>23157.261636928743</v>
      </c>
      <c r="F40" s="65">
        <f t="shared" ref="F40:X40" si="7">$C$38*F39</f>
        <v>24037.077485115602</v>
      </c>
      <c r="G40" s="65">
        <f t="shared" si="7"/>
        <v>25833.557165066057</v>
      </c>
      <c r="H40" s="65">
        <f t="shared" si="7"/>
        <v>24931.115794745343</v>
      </c>
      <c r="I40" s="65">
        <f t="shared" si="7"/>
        <v>28750</v>
      </c>
      <c r="J40" s="65">
        <f t="shared" si="7"/>
        <v>26072.102737134865</v>
      </c>
      <c r="K40" s="65">
        <f t="shared" si="7"/>
        <v>24931.115794745343</v>
      </c>
      <c r="L40" s="65">
        <f t="shared" si="7"/>
        <v>28750</v>
      </c>
      <c r="M40" s="65">
        <f t="shared" si="7"/>
        <v>26072.102737134865</v>
      </c>
      <c r="N40" s="65">
        <f t="shared" si="7"/>
        <v>24931.115794745343</v>
      </c>
      <c r="O40" s="65">
        <f t="shared" si="7"/>
        <v>28750</v>
      </c>
      <c r="P40" s="65">
        <f t="shared" si="7"/>
        <v>26072.102737134865</v>
      </c>
      <c r="Q40" s="65">
        <f t="shared" si="7"/>
        <v>24931.115794745343</v>
      </c>
      <c r="R40" s="65">
        <f t="shared" si="7"/>
        <v>28750</v>
      </c>
      <c r="S40" s="65">
        <f t="shared" si="7"/>
        <v>26072.102737134865</v>
      </c>
      <c r="T40" s="65">
        <f t="shared" si="7"/>
        <v>24931.115794745343</v>
      </c>
      <c r="U40" s="65">
        <f t="shared" si="7"/>
        <v>20038.294373582703</v>
      </c>
      <c r="V40" s="65">
        <f t="shared" si="7"/>
        <v>23157.261636928743</v>
      </c>
      <c r="W40" s="65">
        <f t="shared" si="7"/>
        <v>24037.077485115602</v>
      </c>
      <c r="X40" s="65">
        <f t="shared" si="7"/>
        <v>20038.294373582703</v>
      </c>
    </row>
    <row r="42" spans="2:24" ht="15">
      <c r="B42" s="6" t="s">
        <v>832</v>
      </c>
    </row>
    <row r="43" spans="2:24">
      <c r="B43" s="14" t="s">
        <v>419</v>
      </c>
      <c r="C43" s="14"/>
      <c r="D43" s="14" t="s">
        <v>158</v>
      </c>
      <c r="E43" s="29">
        <f>'Masukan - agroforestri'!D246</f>
        <v>15</v>
      </c>
      <c r="F43" s="29">
        <f>'Masukan - agroforestri'!E246</f>
        <v>16</v>
      </c>
      <c r="G43" s="29">
        <f>'Masukan - agroforestri'!F246</f>
        <v>17</v>
      </c>
      <c r="H43" s="29">
        <f>'Masukan - agroforestri'!G246</f>
        <v>18</v>
      </c>
      <c r="I43" s="29">
        <f>'Masukan - agroforestri'!H246</f>
        <v>19</v>
      </c>
      <c r="J43" s="29">
        <f>'Masukan - agroforestri'!I246</f>
        <v>20</v>
      </c>
      <c r="K43" s="29">
        <f>'Masukan - agroforestri'!J246</f>
        <v>21</v>
      </c>
      <c r="L43" s="29">
        <f>'Masukan - agroforestri'!K246</f>
        <v>22</v>
      </c>
      <c r="M43" s="29">
        <f>'Masukan - agroforestri'!L246</f>
        <v>23</v>
      </c>
      <c r="N43" s="29">
        <f>'Masukan - agroforestri'!M246</f>
        <v>24</v>
      </c>
      <c r="O43" s="29">
        <f>'Masukan - agroforestri'!N246</f>
        <v>25</v>
      </c>
      <c r="P43" s="29">
        <f>'Masukan - agroforestri'!O246</f>
        <v>26</v>
      </c>
      <c r="Q43" s="29">
        <f>'Masukan - agroforestri'!P246</f>
        <v>27</v>
      </c>
      <c r="R43" s="29">
        <f>'Masukan - agroforestri'!Q246</f>
        <v>28</v>
      </c>
      <c r="S43" s="29">
        <f>'Masukan - agroforestri'!R246</f>
        <v>29</v>
      </c>
      <c r="T43" s="29">
        <f>'Masukan - agroforestri'!S246</f>
        <v>30</v>
      </c>
      <c r="U43" s="29">
        <f>'Masukan - agroforestri'!T246</f>
        <v>31</v>
      </c>
      <c r="V43" s="29">
        <f>'Masukan - agroforestri'!U246</f>
        <v>32</v>
      </c>
      <c r="W43" s="29">
        <f>'Masukan - agroforestri'!V246</f>
        <v>33</v>
      </c>
      <c r="X43" s="29">
        <f>'Masukan - agroforestri'!W246</f>
        <v>34</v>
      </c>
    </row>
    <row r="44" spans="2:24">
      <c r="B44" s="14"/>
      <c r="C44" s="14"/>
      <c r="D44" s="14"/>
      <c r="E44" s="14"/>
      <c r="F44" s="14"/>
      <c r="G44" s="14"/>
      <c r="H44" s="14"/>
      <c r="I44" s="14"/>
      <c r="J44" s="14"/>
      <c r="K44" s="14"/>
      <c r="L44" s="14"/>
      <c r="M44" s="14"/>
      <c r="N44" s="14"/>
      <c r="O44" s="14"/>
      <c r="P44" s="14"/>
      <c r="Q44" s="14"/>
      <c r="R44" s="14"/>
      <c r="S44" s="14"/>
      <c r="T44" s="14"/>
      <c r="U44" s="14"/>
      <c r="V44" s="14"/>
      <c r="W44" s="14"/>
      <c r="X44" s="14"/>
    </row>
    <row r="45" spans="2:24">
      <c r="B45" s="14" t="s">
        <v>57</v>
      </c>
      <c r="C45" s="29">
        <f>'Masukan - agroforestri'!C19</f>
        <v>0</v>
      </c>
      <c r="D45" s="14" t="s">
        <v>5</v>
      </c>
      <c r="E45" s="14"/>
      <c r="F45" s="14"/>
      <c r="G45" s="14"/>
      <c r="H45" s="14"/>
      <c r="I45" s="14"/>
      <c r="J45" s="14"/>
      <c r="K45" s="14"/>
      <c r="L45" s="14"/>
      <c r="M45" s="14"/>
      <c r="N45" s="14"/>
      <c r="O45" s="14"/>
      <c r="P45" s="14"/>
      <c r="Q45" s="14"/>
      <c r="R45" s="14"/>
      <c r="S45" s="14"/>
      <c r="T45" s="14"/>
      <c r="U45" s="14"/>
      <c r="V45" s="14"/>
      <c r="W45" s="14"/>
      <c r="X45" s="14"/>
    </row>
    <row r="46" spans="2:24">
      <c r="B46" s="14" t="s">
        <v>115</v>
      </c>
      <c r="C46" s="14"/>
      <c r="D46" s="14" t="s">
        <v>5</v>
      </c>
      <c r="E46" s="29">
        <f>$C$45</f>
        <v>0</v>
      </c>
      <c r="F46" s="29">
        <f t="shared" ref="F46:X46" si="8">$C$45</f>
        <v>0</v>
      </c>
      <c r="G46" s="29">
        <f t="shared" si="8"/>
        <v>0</v>
      </c>
      <c r="H46" s="29">
        <f t="shared" si="8"/>
        <v>0</v>
      </c>
      <c r="I46" s="29">
        <f t="shared" si="8"/>
        <v>0</v>
      </c>
      <c r="J46" s="29">
        <f t="shared" si="8"/>
        <v>0</v>
      </c>
      <c r="K46" s="29">
        <f t="shared" si="8"/>
        <v>0</v>
      </c>
      <c r="L46" s="29">
        <f t="shared" si="8"/>
        <v>0</v>
      </c>
      <c r="M46" s="29">
        <f t="shared" si="8"/>
        <v>0</v>
      </c>
      <c r="N46" s="29">
        <f t="shared" si="8"/>
        <v>0</v>
      </c>
      <c r="O46" s="29">
        <f t="shared" si="8"/>
        <v>0</v>
      </c>
      <c r="P46" s="29">
        <f t="shared" si="8"/>
        <v>0</v>
      </c>
      <c r="Q46" s="29">
        <f t="shared" si="8"/>
        <v>0</v>
      </c>
      <c r="R46" s="29">
        <f t="shared" si="8"/>
        <v>0</v>
      </c>
      <c r="S46" s="29">
        <f t="shared" si="8"/>
        <v>0</v>
      </c>
      <c r="T46" s="29">
        <f t="shared" si="8"/>
        <v>0</v>
      </c>
      <c r="U46" s="29">
        <f t="shared" si="8"/>
        <v>0</v>
      </c>
      <c r="V46" s="29">
        <f t="shared" si="8"/>
        <v>0</v>
      </c>
      <c r="W46" s="29">
        <f t="shared" si="8"/>
        <v>0</v>
      </c>
      <c r="X46" s="29">
        <f t="shared" si="8"/>
        <v>0</v>
      </c>
    </row>
    <row r="47" spans="2:24">
      <c r="B47" s="14"/>
      <c r="C47" s="14"/>
      <c r="D47" s="14"/>
      <c r="E47" s="14"/>
      <c r="F47" s="14"/>
      <c r="G47" s="14"/>
      <c r="H47" s="14"/>
      <c r="I47" s="14"/>
      <c r="J47" s="14"/>
      <c r="K47" s="14"/>
      <c r="L47" s="14"/>
      <c r="M47" s="14"/>
      <c r="N47" s="14"/>
      <c r="O47" s="14"/>
      <c r="P47" s="14"/>
      <c r="Q47" s="14"/>
      <c r="R47" s="14"/>
      <c r="S47" s="14"/>
      <c r="T47" s="14"/>
      <c r="U47" s="14"/>
      <c r="V47" s="14"/>
      <c r="W47" s="14"/>
      <c r="X47" s="14"/>
    </row>
    <row r="48" spans="2:24">
      <c r="B48" s="45" t="s">
        <v>260</v>
      </c>
      <c r="C48" s="12"/>
      <c r="D48" s="12" t="s">
        <v>137</v>
      </c>
      <c r="E48" s="38">
        <f>'Masukan - agroforestri'!D249</f>
        <v>1</v>
      </c>
      <c r="F48" s="38">
        <f>'Masukan - agroforestri'!E249</f>
        <v>1</v>
      </c>
      <c r="G48" s="38">
        <f>'Masukan - agroforestri'!F249</f>
        <v>1</v>
      </c>
      <c r="H48" s="38">
        <f>'Masukan - agroforestri'!G249</f>
        <v>1</v>
      </c>
      <c r="I48" s="38">
        <f>'Masukan - agroforestri'!H249</f>
        <v>1</v>
      </c>
      <c r="J48" s="38">
        <f>'Masukan - agroforestri'!I249</f>
        <v>1</v>
      </c>
      <c r="K48" s="38">
        <f>'Masukan - agroforestri'!J249</f>
        <v>1</v>
      </c>
      <c r="L48" s="38">
        <f>'Masukan - agroforestri'!K249</f>
        <v>1</v>
      </c>
      <c r="M48" s="38">
        <f>'Masukan - agroforestri'!L249</f>
        <v>1</v>
      </c>
      <c r="N48" s="38">
        <f>'Masukan - agroforestri'!M249</f>
        <v>1</v>
      </c>
      <c r="O48" s="38">
        <f>'Masukan - agroforestri'!N249</f>
        <v>1</v>
      </c>
      <c r="P48" s="38">
        <f>'Masukan - agroforestri'!O249</f>
        <v>1</v>
      </c>
      <c r="Q48" s="38">
        <f>'Masukan - agroforestri'!P249</f>
        <v>1</v>
      </c>
      <c r="R48" s="38">
        <f>'Masukan - agroforestri'!Q249</f>
        <v>1</v>
      </c>
      <c r="S48" s="38">
        <f>'Masukan - agroforestri'!R249</f>
        <v>1</v>
      </c>
      <c r="T48" s="38">
        <f>'Masukan - agroforestri'!S249</f>
        <v>1</v>
      </c>
      <c r="U48" s="38">
        <f>'Masukan - agroforestri'!T249</f>
        <v>1</v>
      </c>
      <c r="V48" s="38">
        <f>'Masukan - agroforestri'!U249</f>
        <v>1</v>
      </c>
      <c r="W48" s="38">
        <f>'Masukan - agroforestri'!V249</f>
        <v>1</v>
      </c>
      <c r="X48" s="38">
        <f>'Masukan - agroforestri'!W249</f>
        <v>1</v>
      </c>
    </row>
    <row r="49" spans="2:24">
      <c r="B49" s="14" t="s">
        <v>116</v>
      </c>
      <c r="C49" s="12"/>
      <c r="D49" s="12" t="s">
        <v>5</v>
      </c>
      <c r="E49" s="48">
        <f>IF(E43=1, E46+ ROUND((1-E48)*E46,0), ROUND((1-E48)*E46,0))</f>
        <v>0</v>
      </c>
      <c r="F49" s="48">
        <f t="shared" ref="F49:X49" si="9">IF(F43=1, F46+ ROUND((1-F48)*F46,0), ROUND((1-F48)*F46,0))</f>
        <v>0</v>
      </c>
      <c r="G49" s="48">
        <f t="shared" si="9"/>
        <v>0</v>
      </c>
      <c r="H49" s="48">
        <f t="shared" si="9"/>
        <v>0</v>
      </c>
      <c r="I49" s="48">
        <f t="shared" si="9"/>
        <v>0</v>
      </c>
      <c r="J49" s="48">
        <f t="shared" si="9"/>
        <v>0</v>
      </c>
      <c r="K49" s="48">
        <f t="shared" si="9"/>
        <v>0</v>
      </c>
      <c r="L49" s="48">
        <f t="shared" si="9"/>
        <v>0</v>
      </c>
      <c r="M49" s="48">
        <f t="shared" si="9"/>
        <v>0</v>
      </c>
      <c r="N49" s="48">
        <f t="shared" si="9"/>
        <v>0</v>
      </c>
      <c r="O49" s="48">
        <f t="shared" si="9"/>
        <v>0</v>
      </c>
      <c r="P49" s="48">
        <f t="shared" si="9"/>
        <v>0</v>
      </c>
      <c r="Q49" s="48">
        <f t="shared" si="9"/>
        <v>0</v>
      </c>
      <c r="R49" s="48">
        <f t="shared" si="9"/>
        <v>0</v>
      </c>
      <c r="S49" s="48">
        <f t="shared" si="9"/>
        <v>0</v>
      </c>
      <c r="T49" s="48">
        <f t="shared" si="9"/>
        <v>0</v>
      </c>
      <c r="U49" s="48">
        <f t="shared" si="9"/>
        <v>0</v>
      </c>
      <c r="V49" s="48">
        <f t="shared" si="9"/>
        <v>0</v>
      </c>
      <c r="W49" s="48">
        <f t="shared" si="9"/>
        <v>0</v>
      </c>
      <c r="X49" s="48">
        <f t="shared" si="9"/>
        <v>0</v>
      </c>
    </row>
    <row r="50" spans="2:24">
      <c r="B50" s="14"/>
      <c r="C50" s="12"/>
      <c r="D50" s="12"/>
      <c r="E50" s="18"/>
      <c r="F50" s="18"/>
      <c r="G50" s="18"/>
      <c r="H50" s="18"/>
      <c r="I50" s="18"/>
      <c r="J50" s="18"/>
      <c r="K50" s="18"/>
      <c r="L50" s="18"/>
      <c r="M50" s="18"/>
      <c r="N50" s="18"/>
      <c r="O50" s="18"/>
      <c r="P50" s="18"/>
      <c r="Q50" s="18"/>
      <c r="R50" s="18"/>
      <c r="S50" s="18"/>
      <c r="T50" s="18"/>
      <c r="U50" s="18"/>
      <c r="V50" s="18"/>
      <c r="W50" s="18"/>
      <c r="X50" s="18"/>
    </row>
    <row r="51" spans="2:24">
      <c r="B51" s="14" t="s">
        <v>123</v>
      </c>
      <c r="C51" s="29">
        <f>'Masukan - agroforestri'!C43</f>
        <v>50000</v>
      </c>
      <c r="D51" s="14" t="s">
        <v>83</v>
      </c>
      <c r="E51" s="18"/>
      <c r="F51" s="18"/>
      <c r="G51" s="18"/>
      <c r="H51" s="18"/>
      <c r="I51" s="18"/>
      <c r="J51" s="18"/>
      <c r="K51" s="18"/>
      <c r="L51" s="18"/>
      <c r="M51" s="18"/>
      <c r="N51" s="18"/>
      <c r="O51" s="18"/>
      <c r="P51" s="18"/>
      <c r="Q51" s="18"/>
      <c r="R51" s="18"/>
      <c r="S51" s="18"/>
      <c r="T51" s="18"/>
      <c r="U51" s="18"/>
      <c r="V51" s="18"/>
      <c r="W51" s="18"/>
      <c r="X51" s="18"/>
    </row>
    <row r="52" spans="2:24">
      <c r="B52" s="14" t="s">
        <v>122</v>
      </c>
      <c r="C52" s="14"/>
      <c r="D52" s="14" t="s">
        <v>2</v>
      </c>
      <c r="E52" s="48">
        <f>E49*$C$51</f>
        <v>0</v>
      </c>
      <c r="F52" s="48">
        <f t="shared" ref="F52:X52" si="10">F49*$C$51</f>
        <v>0</v>
      </c>
      <c r="G52" s="48">
        <f t="shared" si="10"/>
        <v>0</v>
      </c>
      <c r="H52" s="48">
        <f t="shared" si="10"/>
        <v>0</v>
      </c>
      <c r="I52" s="48">
        <f t="shared" si="10"/>
        <v>0</v>
      </c>
      <c r="J52" s="48">
        <f t="shared" si="10"/>
        <v>0</v>
      </c>
      <c r="K52" s="48">
        <f t="shared" si="10"/>
        <v>0</v>
      </c>
      <c r="L52" s="48">
        <f t="shared" si="10"/>
        <v>0</v>
      </c>
      <c r="M52" s="48">
        <f t="shared" si="10"/>
        <v>0</v>
      </c>
      <c r="N52" s="48">
        <f t="shared" si="10"/>
        <v>0</v>
      </c>
      <c r="O52" s="48">
        <f t="shared" si="10"/>
        <v>0</v>
      </c>
      <c r="P52" s="48">
        <f t="shared" si="10"/>
        <v>0</v>
      </c>
      <c r="Q52" s="48">
        <f t="shared" si="10"/>
        <v>0</v>
      </c>
      <c r="R52" s="48">
        <f t="shared" si="10"/>
        <v>0</v>
      </c>
      <c r="S52" s="48">
        <f t="shared" si="10"/>
        <v>0</v>
      </c>
      <c r="T52" s="48">
        <f t="shared" si="10"/>
        <v>0</v>
      </c>
      <c r="U52" s="48">
        <f t="shared" si="10"/>
        <v>0</v>
      </c>
      <c r="V52" s="48">
        <f t="shared" si="10"/>
        <v>0</v>
      </c>
      <c r="W52" s="48">
        <f t="shared" si="10"/>
        <v>0</v>
      </c>
      <c r="X52" s="48">
        <f t="shared" si="10"/>
        <v>0</v>
      </c>
    </row>
    <row r="53" spans="2:24">
      <c r="B53" s="14"/>
      <c r="C53" s="14"/>
      <c r="D53" s="14"/>
      <c r="E53" s="14"/>
      <c r="F53" s="14"/>
      <c r="G53" s="14"/>
      <c r="H53" s="14"/>
      <c r="I53" s="14"/>
      <c r="J53" s="14"/>
      <c r="K53" s="14"/>
      <c r="L53" s="14"/>
      <c r="M53" s="14"/>
      <c r="N53" s="14"/>
      <c r="O53" s="14"/>
      <c r="P53" s="14"/>
      <c r="Q53" s="14"/>
      <c r="R53" s="14"/>
      <c r="S53" s="14"/>
      <c r="T53" s="14"/>
      <c r="U53" s="14"/>
      <c r="V53" s="14"/>
      <c r="W53" s="14"/>
      <c r="X53" s="14"/>
    </row>
    <row r="54" spans="2:24">
      <c r="B54" s="45" t="str">
        <f>'Masukan - agroforestri'!B209</f>
        <v>Hasil maksimal per pohon</v>
      </c>
      <c r="C54" s="29">
        <f>'Masukan - agroforestri'!C209</f>
        <v>6</v>
      </c>
      <c r="D54" s="14" t="s">
        <v>860</v>
      </c>
      <c r="E54" s="14"/>
      <c r="F54" s="14"/>
      <c r="G54" s="14"/>
      <c r="H54" s="14"/>
      <c r="I54" s="14"/>
      <c r="J54" s="14"/>
      <c r="K54" s="14"/>
      <c r="L54" s="14"/>
      <c r="M54" s="14"/>
      <c r="N54" s="14"/>
      <c r="O54" s="14"/>
      <c r="P54" s="14"/>
      <c r="Q54" s="14"/>
      <c r="R54" s="14"/>
      <c r="S54" s="14"/>
      <c r="T54" s="14"/>
      <c r="U54" s="14"/>
      <c r="V54" s="14"/>
      <c r="W54" s="14"/>
      <c r="X54" s="14"/>
    </row>
    <row r="55" spans="2:24">
      <c r="B55" s="45" t="str">
        <f>'Masukan - agroforestri'!B211</f>
        <v>Harga per kg alpukat</v>
      </c>
      <c r="C55" s="45">
        <f>'Masukan - agroforestri'!C211</f>
        <v>5000</v>
      </c>
      <c r="D55" s="14" t="s">
        <v>4</v>
      </c>
      <c r="E55" s="14"/>
      <c r="F55" s="14"/>
      <c r="G55" s="14"/>
      <c r="H55" s="14"/>
      <c r="I55" s="14"/>
      <c r="J55" s="14"/>
      <c r="K55" s="14"/>
      <c r="L55" s="14"/>
      <c r="M55" s="14"/>
      <c r="N55" s="14"/>
      <c r="O55" s="14"/>
      <c r="P55" s="14"/>
      <c r="Q55" s="14"/>
      <c r="R55" s="14"/>
      <c r="S55" s="14"/>
      <c r="T55" s="14"/>
      <c r="U55" s="14"/>
      <c r="V55" s="14"/>
      <c r="W55" s="14"/>
      <c r="X55" s="14"/>
    </row>
    <row r="56" spans="2:24">
      <c r="B56" s="45" t="s">
        <v>262</v>
      </c>
      <c r="C56" s="14"/>
      <c r="D56" s="12" t="s">
        <v>137</v>
      </c>
      <c r="E56" s="38">
        <f>'Masukan - agroforestri'!D248</f>
        <v>1</v>
      </c>
      <c r="F56" s="38">
        <f>'Masukan - agroforestri'!E248</f>
        <v>1</v>
      </c>
      <c r="G56" s="38">
        <f>'Masukan - agroforestri'!F248</f>
        <v>1</v>
      </c>
      <c r="H56" s="38">
        <f>'Masukan - agroforestri'!G248</f>
        <v>1</v>
      </c>
      <c r="I56" s="38">
        <f>'Masukan - agroforestri'!H248</f>
        <v>1</v>
      </c>
      <c r="J56" s="38">
        <f>'Masukan - agroforestri'!I248</f>
        <v>1</v>
      </c>
      <c r="K56" s="38">
        <f>'Masukan - agroforestri'!J248</f>
        <v>1</v>
      </c>
      <c r="L56" s="38">
        <f>'Masukan - agroforestri'!K248</f>
        <v>1</v>
      </c>
      <c r="M56" s="38">
        <f>'Masukan - agroforestri'!L248</f>
        <v>1</v>
      </c>
      <c r="N56" s="38">
        <f>'Masukan - agroforestri'!M248</f>
        <v>1</v>
      </c>
      <c r="O56" s="38">
        <f>'Masukan - agroforestri'!N248</f>
        <v>1</v>
      </c>
      <c r="P56" s="38">
        <f>'Masukan - agroforestri'!O248</f>
        <v>1</v>
      </c>
      <c r="Q56" s="38">
        <f>'Masukan - agroforestri'!P248</f>
        <v>1</v>
      </c>
      <c r="R56" s="38">
        <f>'Masukan - agroforestri'!Q248</f>
        <v>1</v>
      </c>
      <c r="S56" s="38">
        <f>'Masukan - agroforestri'!R248</f>
        <v>1</v>
      </c>
      <c r="T56" s="38">
        <f>'Masukan - agroforestri'!S248</f>
        <v>1</v>
      </c>
      <c r="U56" s="38">
        <f>'Masukan - agroforestri'!T248</f>
        <v>1</v>
      </c>
      <c r="V56" s="38">
        <f>'Masukan - agroforestri'!U248</f>
        <v>1</v>
      </c>
      <c r="W56" s="38">
        <f>'Masukan - agroforestri'!V248</f>
        <v>1</v>
      </c>
      <c r="X56" s="38">
        <f>'Masukan - agroforestri'!W248</f>
        <v>1</v>
      </c>
    </row>
    <row r="57" spans="2:24">
      <c r="B57" s="45" t="s">
        <v>284</v>
      </c>
      <c r="C57" s="14"/>
      <c r="D57" s="14" t="s">
        <v>3</v>
      </c>
      <c r="E57" s="65">
        <f>$C$54*$C$55*E56</f>
        <v>30000</v>
      </c>
      <c r="F57" s="65">
        <f t="shared" ref="F57:X57" si="11">$C$54*$C$55*F56</f>
        <v>30000</v>
      </c>
      <c r="G57" s="65">
        <f t="shared" si="11"/>
        <v>30000</v>
      </c>
      <c r="H57" s="65">
        <f t="shared" si="11"/>
        <v>30000</v>
      </c>
      <c r="I57" s="65">
        <f t="shared" si="11"/>
        <v>30000</v>
      </c>
      <c r="J57" s="65">
        <f t="shared" si="11"/>
        <v>30000</v>
      </c>
      <c r="K57" s="65">
        <f t="shared" si="11"/>
        <v>30000</v>
      </c>
      <c r="L57" s="65">
        <f t="shared" si="11"/>
        <v>30000</v>
      </c>
      <c r="M57" s="65">
        <f t="shared" si="11"/>
        <v>30000</v>
      </c>
      <c r="N57" s="65">
        <f t="shared" si="11"/>
        <v>30000</v>
      </c>
      <c r="O57" s="65">
        <f t="shared" si="11"/>
        <v>30000</v>
      </c>
      <c r="P57" s="65">
        <f t="shared" si="11"/>
        <v>30000</v>
      </c>
      <c r="Q57" s="65">
        <f t="shared" si="11"/>
        <v>30000</v>
      </c>
      <c r="R57" s="65">
        <f t="shared" si="11"/>
        <v>30000</v>
      </c>
      <c r="S57" s="65">
        <f t="shared" si="11"/>
        <v>30000</v>
      </c>
      <c r="T57" s="65">
        <f t="shared" si="11"/>
        <v>30000</v>
      </c>
      <c r="U57" s="65">
        <f t="shared" si="11"/>
        <v>30000</v>
      </c>
      <c r="V57" s="65">
        <f t="shared" si="11"/>
        <v>30000</v>
      </c>
      <c r="W57" s="65">
        <f t="shared" si="11"/>
        <v>30000</v>
      </c>
      <c r="X57" s="65">
        <f t="shared" si="11"/>
        <v>30000</v>
      </c>
    </row>
    <row r="59" spans="2:24" ht="15">
      <c r="B59" s="6" t="s">
        <v>282</v>
      </c>
    </row>
    <row r="60" spans="2:24">
      <c r="B60" s="45" t="s">
        <v>280</v>
      </c>
      <c r="C60" s="14"/>
      <c r="D60" s="14" t="s">
        <v>158</v>
      </c>
      <c r="E60" s="29">
        <f>'Masukan - agroforestri'!D259</f>
        <v>1</v>
      </c>
      <c r="F60" s="29">
        <f>'Masukan - agroforestri'!E259</f>
        <v>0</v>
      </c>
      <c r="G60" s="29">
        <f>'Masukan - agroforestri'!F259</f>
        <v>0</v>
      </c>
      <c r="H60" s="29">
        <f>'Masukan - agroforestri'!G259</f>
        <v>0</v>
      </c>
      <c r="I60" s="29">
        <f>'Masukan - agroforestri'!H259</f>
        <v>0</v>
      </c>
      <c r="J60" s="29">
        <f>'Masukan - agroforestri'!I259</f>
        <v>1</v>
      </c>
      <c r="K60" s="29">
        <f>'Masukan - agroforestri'!J259</f>
        <v>0</v>
      </c>
      <c r="L60" s="29">
        <f>'Masukan - agroforestri'!K259</f>
        <v>0</v>
      </c>
      <c r="M60" s="29">
        <f>'Masukan - agroforestri'!L259</f>
        <v>0</v>
      </c>
      <c r="N60" s="29">
        <f>'Masukan - agroforestri'!M259</f>
        <v>0</v>
      </c>
      <c r="O60" s="29">
        <f>'Masukan - agroforestri'!N259</f>
        <v>1</v>
      </c>
      <c r="P60" s="29">
        <f>'Masukan - agroforestri'!O259</f>
        <v>0</v>
      </c>
      <c r="Q60" s="29">
        <f>'Masukan - agroforestri'!P259</f>
        <v>0</v>
      </c>
      <c r="R60" s="29">
        <f>'Masukan - agroforestri'!Q259</f>
        <v>0</v>
      </c>
      <c r="S60" s="29">
        <f>'Masukan - agroforestri'!R259</f>
        <v>0</v>
      </c>
      <c r="T60" s="29">
        <f>'Masukan - agroforestri'!S259</f>
        <v>1</v>
      </c>
      <c r="U60" s="29">
        <f>'Masukan - agroforestri'!T259</f>
        <v>0</v>
      </c>
      <c r="V60" s="29">
        <f>'Masukan - agroforestri'!U259</f>
        <v>0</v>
      </c>
      <c r="W60" s="29">
        <f>'Masukan - agroforestri'!V259</f>
        <v>0</v>
      </c>
      <c r="X60" s="29">
        <f>'Masukan - agroforestri'!W259</f>
        <v>0</v>
      </c>
    </row>
    <row r="61" spans="2:24">
      <c r="B61" s="14"/>
      <c r="C61" s="14"/>
      <c r="D61" s="14"/>
      <c r="E61" s="29"/>
      <c r="F61" s="14"/>
      <c r="G61" s="14"/>
      <c r="H61" s="14"/>
      <c r="I61" s="14"/>
      <c r="J61" s="14"/>
      <c r="K61" s="14"/>
      <c r="L61" s="14"/>
      <c r="M61" s="14"/>
      <c r="N61" s="14"/>
      <c r="O61" s="14"/>
      <c r="P61" s="14"/>
      <c r="Q61" s="14"/>
      <c r="R61" s="14"/>
      <c r="S61" s="14"/>
      <c r="T61" s="14"/>
      <c r="U61" s="14"/>
      <c r="V61" s="14"/>
      <c r="W61" s="14"/>
      <c r="X61" s="14"/>
    </row>
    <row r="62" spans="2:24">
      <c r="B62" s="14" t="s">
        <v>285</v>
      </c>
      <c r="C62" s="29">
        <f>'Masukan - agroforestri'!C20/$C$10</f>
        <v>0</v>
      </c>
      <c r="D62" s="14" t="s">
        <v>5</v>
      </c>
      <c r="E62" s="14"/>
      <c r="F62" s="14"/>
      <c r="G62" s="14"/>
      <c r="H62" s="14"/>
      <c r="I62" s="14"/>
      <c r="J62" s="14"/>
      <c r="K62" s="14"/>
      <c r="L62" s="14"/>
      <c r="M62" s="14"/>
      <c r="N62" s="14"/>
      <c r="O62" s="14"/>
      <c r="P62" s="14"/>
      <c r="Q62" s="14"/>
      <c r="R62" s="14"/>
      <c r="S62" s="14"/>
      <c r="T62" s="14"/>
      <c r="U62" s="14"/>
      <c r="V62" s="14"/>
      <c r="W62" s="14"/>
      <c r="X62" s="14"/>
    </row>
    <row r="63" spans="2:24">
      <c r="B63" s="14" t="s">
        <v>115</v>
      </c>
      <c r="C63" s="14"/>
      <c r="D63" s="14" t="s">
        <v>5</v>
      </c>
      <c r="E63" s="29">
        <f>$C$62</f>
        <v>0</v>
      </c>
      <c r="F63" s="29">
        <f t="shared" ref="F63:X63" si="12">$C$62</f>
        <v>0</v>
      </c>
      <c r="G63" s="29">
        <f t="shared" si="12"/>
        <v>0</v>
      </c>
      <c r="H63" s="29">
        <f t="shared" si="12"/>
        <v>0</v>
      </c>
      <c r="I63" s="29">
        <f t="shared" si="12"/>
        <v>0</v>
      </c>
      <c r="J63" s="29">
        <f t="shared" si="12"/>
        <v>0</v>
      </c>
      <c r="K63" s="29">
        <f t="shared" si="12"/>
        <v>0</v>
      </c>
      <c r="L63" s="29">
        <f t="shared" si="12"/>
        <v>0</v>
      </c>
      <c r="M63" s="29">
        <f t="shared" si="12"/>
        <v>0</v>
      </c>
      <c r="N63" s="29">
        <f t="shared" si="12"/>
        <v>0</v>
      </c>
      <c r="O63" s="29">
        <f t="shared" si="12"/>
        <v>0</v>
      </c>
      <c r="P63" s="29">
        <f t="shared" si="12"/>
        <v>0</v>
      </c>
      <c r="Q63" s="29">
        <f t="shared" si="12"/>
        <v>0</v>
      </c>
      <c r="R63" s="29">
        <f t="shared" si="12"/>
        <v>0</v>
      </c>
      <c r="S63" s="29">
        <f t="shared" si="12"/>
        <v>0</v>
      </c>
      <c r="T63" s="29">
        <f t="shared" si="12"/>
        <v>0</v>
      </c>
      <c r="U63" s="29">
        <f t="shared" si="12"/>
        <v>0</v>
      </c>
      <c r="V63" s="29">
        <f t="shared" si="12"/>
        <v>0</v>
      </c>
      <c r="W63" s="29">
        <f t="shared" si="12"/>
        <v>0</v>
      </c>
      <c r="X63" s="29">
        <f t="shared" si="12"/>
        <v>0</v>
      </c>
    </row>
    <row r="64" spans="2:24">
      <c r="B64" s="14"/>
      <c r="C64" s="14"/>
      <c r="D64" s="14"/>
      <c r="E64" s="14"/>
      <c r="F64" s="14"/>
      <c r="G64" s="14"/>
      <c r="H64" s="14"/>
      <c r="I64" s="14"/>
      <c r="J64" s="14"/>
      <c r="K64" s="14"/>
      <c r="L64" s="14"/>
      <c r="M64" s="14"/>
      <c r="N64" s="14"/>
      <c r="O64" s="14"/>
      <c r="P64" s="14"/>
      <c r="Q64" s="14"/>
      <c r="R64" s="14"/>
      <c r="S64" s="14"/>
      <c r="T64" s="14"/>
      <c r="U64" s="14"/>
      <c r="V64" s="14"/>
      <c r="W64" s="14"/>
      <c r="X64" s="14"/>
    </row>
    <row r="65" spans="2:24">
      <c r="B65" s="14" t="s">
        <v>123</v>
      </c>
      <c r="C65" s="29">
        <f>'Masukan - agroforestri'!C38</f>
        <v>2000</v>
      </c>
      <c r="D65" s="14" t="s">
        <v>83</v>
      </c>
      <c r="E65" s="14"/>
      <c r="F65" s="14"/>
      <c r="G65" s="14"/>
      <c r="H65" s="14"/>
      <c r="I65" s="14"/>
      <c r="J65" s="14"/>
      <c r="K65" s="14"/>
      <c r="L65" s="14"/>
      <c r="M65" s="14"/>
      <c r="N65" s="14"/>
      <c r="O65" s="14"/>
      <c r="P65" s="14"/>
      <c r="Q65" s="14"/>
      <c r="R65" s="14"/>
      <c r="S65" s="14"/>
      <c r="T65" s="14"/>
      <c r="U65" s="14"/>
      <c r="V65" s="14"/>
      <c r="W65" s="14"/>
      <c r="X65" s="14"/>
    </row>
    <row r="66" spans="2:24">
      <c r="B66" s="14" t="s">
        <v>116</v>
      </c>
      <c r="C66" s="14"/>
      <c r="D66" s="14" t="s">
        <v>5</v>
      </c>
      <c r="E66" s="29">
        <f>E63/2*E60</f>
        <v>0</v>
      </c>
      <c r="F66" s="29">
        <f t="shared" ref="F66:X66" si="13">F63/2*F60</f>
        <v>0</v>
      </c>
      <c r="G66" s="29">
        <f t="shared" si="13"/>
        <v>0</v>
      </c>
      <c r="H66" s="29">
        <f t="shared" si="13"/>
        <v>0</v>
      </c>
      <c r="I66" s="29">
        <f t="shared" si="13"/>
        <v>0</v>
      </c>
      <c r="J66" s="29">
        <f t="shared" si="13"/>
        <v>0</v>
      </c>
      <c r="K66" s="29">
        <f t="shared" si="13"/>
        <v>0</v>
      </c>
      <c r="L66" s="29">
        <f t="shared" si="13"/>
        <v>0</v>
      </c>
      <c r="M66" s="29">
        <f t="shared" si="13"/>
        <v>0</v>
      </c>
      <c r="N66" s="29">
        <f t="shared" si="13"/>
        <v>0</v>
      </c>
      <c r="O66" s="29">
        <f t="shared" si="13"/>
        <v>0</v>
      </c>
      <c r="P66" s="29">
        <f t="shared" si="13"/>
        <v>0</v>
      </c>
      <c r="Q66" s="29">
        <f t="shared" si="13"/>
        <v>0</v>
      </c>
      <c r="R66" s="29">
        <f t="shared" si="13"/>
        <v>0</v>
      </c>
      <c r="S66" s="29">
        <f t="shared" si="13"/>
        <v>0</v>
      </c>
      <c r="T66" s="29">
        <f t="shared" si="13"/>
        <v>0</v>
      </c>
      <c r="U66" s="29">
        <f t="shared" si="13"/>
        <v>0</v>
      </c>
      <c r="V66" s="29">
        <f t="shared" si="13"/>
        <v>0</v>
      </c>
      <c r="W66" s="29">
        <f t="shared" si="13"/>
        <v>0</v>
      </c>
      <c r="X66" s="29">
        <f t="shared" si="13"/>
        <v>0</v>
      </c>
    </row>
    <row r="67" spans="2:24">
      <c r="B67" s="14" t="s">
        <v>122</v>
      </c>
      <c r="C67" s="14"/>
      <c r="D67" s="14" t="s">
        <v>2</v>
      </c>
      <c r="E67" s="48">
        <f>E66*$C$65</f>
        <v>0</v>
      </c>
      <c r="F67" s="48">
        <f t="shared" ref="F67:X67" si="14">F66*$C$65</f>
        <v>0</v>
      </c>
      <c r="G67" s="48">
        <f t="shared" si="14"/>
        <v>0</v>
      </c>
      <c r="H67" s="48">
        <f t="shared" si="14"/>
        <v>0</v>
      </c>
      <c r="I67" s="48">
        <f t="shared" si="14"/>
        <v>0</v>
      </c>
      <c r="J67" s="48">
        <f t="shared" si="14"/>
        <v>0</v>
      </c>
      <c r="K67" s="48">
        <f t="shared" si="14"/>
        <v>0</v>
      </c>
      <c r="L67" s="48">
        <f t="shared" si="14"/>
        <v>0</v>
      </c>
      <c r="M67" s="48">
        <f t="shared" si="14"/>
        <v>0</v>
      </c>
      <c r="N67" s="48">
        <f t="shared" si="14"/>
        <v>0</v>
      </c>
      <c r="O67" s="48">
        <f t="shared" si="14"/>
        <v>0</v>
      </c>
      <c r="P67" s="48">
        <f t="shared" si="14"/>
        <v>0</v>
      </c>
      <c r="Q67" s="48">
        <f t="shared" si="14"/>
        <v>0</v>
      </c>
      <c r="R67" s="48">
        <f t="shared" si="14"/>
        <v>0</v>
      </c>
      <c r="S67" s="48">
        <f t="shared" si="14"/>
        <v>0</v>
      </c>
      <c r="T67" s="48">
        <f t="shared" si="14"/>
        <v>0</v>
      </c>
      <c r="U67" s="48">
        <f t="shared" si="14"/>
        <v>0</v>
      </c>
      <c r="V67" s="48">
        <f t="shared" si="14"/>
        <v>0</v>
      </c>
      <c r="W67" s="48">
        <f t="shared" si="14"/>
        <v>0</v>
      </c>
      <c r="X67" s="48">
        <f t="shared" si="14"/>
        <v>0</v>
      </c>
    </row>
    <row r="68" spans="2:24">
      <c r="B68" s="14"/>
      <c r="C68" s="14"/>
      <c r="D68" s="14"/>
      <c r="E68" s="14"/>
      <c r="F68" s="14"/>
      <c r="G68" s="14"/>
      <c r="H68" s="14"/>
      <c r="I68" s="14"/>
      <c r="J68" s="14"/>
      <c r="K68" s="14"/>
      <c r="L68" s="14"/>
      <c r="M68" s="14"/>
      <c r="N68" s="14"/>
      <c r="O68" s="14"/>
      <c r="P68" s="14"/>
      <c r="Q68" s="14"/>
      <c r="R68" s="14"/>
      <c r="S68" s="14"/>
      <c r="T68" s="14"/>
      <c r="U68" s="14"/>
      <c r="V68" s="14"/>
      <c r="W68" s="14"/>
      <c r="X68" s="14"/>
    </row>
    <row r="69" spans="2:24">
      <c r="B69" s="14" t="s">
        <v>286</v>
      </c>
      <c r="C69" s="29">
        <f>'Masukan - agroforestri'!C193</f>
        <v>4.9820000000000002</v>
      </c>
      <c r="D69" s="14" t="s">
        <v>291</v>
      </c>
      <c r="E69" s="14"/>
      <c r="F69" s="14"/>
      <c r="G69" s="14"/>
      <c r="H69" s="14"/>
      <c r="I69" s="14"/>
      <c r="J69" s="14"/>
      <c r="K69" s="14"/>
      <c r="L69" s="14"/>
      <c r="M69" s="14"/>
      <c r="N69" s="14"/>
      <c r="O69" s="14"/>
      <c r="P69" s="14"/>
      <c r="Q69" s="14"/>
      <c r="R69" s="14"/>
      <c r="S69" s="14"/>
      <c r="T69" s="14"/>
      <c r="U69" s="14"/>
      <c r="V69" s="14"/>
      <c r="W69" s="14"/>
      <c r="X69" s="14"/>
    </row>
    <row r="70" spans="2:24">
      <c r="B70" s="14" t="s">
        <v>287</v>
      </c>
      <c r="C70" s="14"/>
      <c r="D70" s="12" t="s">
        <v>137</v>
      </c>
      <c r="E70" s="48">
        <f t="shared" ref="E70:X70" si="15">$C$69*E63</f>
        <v>0</v>
      </c>
      <c r="F70" s="48">
        <f t="shared" si="15"/>
        <v>0</v>
      </c>
      <c r="G70" s="48">
        <f t="shared" si="15"/>
        <v>0</v>
      </c>
      <c r="H70" s="48">
        <f t="shared" si="15"/>
        <v>0</v>
      </c>
      <c r="I70" s="48">
        <f t="shared" si="15"/>
        <v>0</v>
      </c>
      <c r="J70" s="48">
        <f t="shared" si="15"/>
        <v>0</v>
      </c>
      <c r="K70" s="48">
        <f t="shared" si="15"/>
        <v>0</v>
      </c>
      <c r="L70" s="48">
        <f t="shared" si="15"/>
        <v>0</v>
      </c>
      <c r="M70" s="48">
        <f t="shared" si="15"/>
        <v>0</v>
      </c>
      <c r="N70" s="48">
        <f t="shared" si="15"/>
        <v>0</v>
      </c>
      <c r="O70" s="48">
        <f t="shared" si="15"/>
        <v>0</v>
      </c>
      <c r="P70" s="48">
        <f t="shared" si="15"/>
        <v>0</v>
      </c>
      <c r="Q70" s="48">
        <f t="shared" si="15"/>
        <v>0</v>
      </c>
      <c r="R70" s="48">
        <f t="shared" si="15"/>
        <v>0</v>
      </c>
      <c r="S70" s="48">
        <f t="shared" si="15"/>
        <v>0</v>
      </c>
      <c r="T70" s="48">
        <f t="shared" si="15"/>
        <v>0</v>
      </c>
      <c r="U70" s="48">
        <f t="shared" si="15"/>
        <v>0</v>
      </c>
      <c r="V70" s="48">
        <f t="shared" si="15"/>
        <v>0</v>
      </c>
      <c r="W70" s="48">
        <f t="shared" si="15"/>
        <v>0</v>
      </c>
      <c r="X70" s="48">
        <f t="shared" si="15"/>
        <v>0</v>
      </c>
    </row>
    <row r="71" spans="2:24">
      <c r="B71" s="14"/>
      <c r="C71" s="14"/>
      <c r="D71" s="12"/>
      <c r="E71" s="18"/>
      <c r="F71" s="18"/>
      <c r="G71" s="18"/>
      <c r="H71" s="18"/>
      <c r="I71" s="18"/>
      <c r="J71" s="18"/>
      <c r="K71" s="18"/>
      <c r="L71" s="18"/>
      <c r="M71" s="18"/>
      <c r="N71" s="18"/>
      <c r="O71" s="18"/>
      <c r="P71" s="18"/>
      <c r="Q71" s="18"/>
      <c r="R71" s="18"/>
      <c r="S71" s="18"/>
      <c r="T71" s="18"/>
      <c r="U71" s="18"/>
      <c r="V71" s="18"/>
      <c r="W71" s="18"/>
      <c r="X71" s="18"/>
    </row>
    <row r="72" spans="2:24">
      <c r="B72" s="14" t="s">
        <v>288</v>
      </c>
      <c r="C72" s="29">
        <f>'Masukan - agroforestri'!C192</f>
        <v>2000</v>
      </c>
      <c r="D72" s="12" t="s">
        <v>4</v>
      </c>
      <c r="E72" s="18"/>
      <c r="F72" s="18"/>
      <c r="G72" s="18"/>
      <c r="H72" s="18"/>
      <c r="I72" s="18"/>
      <c r="J72" s="18"/>
      <c r="K72" s="18"/>
      <c r="L72" s="18"/>
      <c r="M72" s="18"/>
      <c r="N72" s="18"/>
      <c r="O72" s="18"/>
      <c r="P72" s="18"/>
      <c r="Q72" s="18"/>
      <c r="R72" s="18"/>
      <c r="S72" s="18"/>
      <c r="T72" s="18"/>
      <c r="U72" s="18"/>
      <c r="V72" s="18"/>
      <c r="W72" s="18"/>
      <c r="X72" s="18"/>
    </row>
    <row r="73" spans="2:24">
      <c r="B73" s="14" t="s">
        <v>289</v>
      </c>
      <c r="C73" s="14"/>
      <c r="D73" s="12" t="s">
        <v>2</v>
      </c>
      <c r="E73" s="48">
        <f>E70*$C$72*E60</f>
        <v>0</v>
      </c>
      <c r="F73" s="48">
        <f t="shared" ref="F73:X73" si="16">F70*$C$72*F60</f>
        <v>0</v>
      </c>
      <c r="G73" s="48">
        <f t="shared" si="16"/>
        <v>0</v>
      </c>
      <c r="H73" s="48">
        <f t="shared" si="16"/>
        <v>0</v>
      </c>
      <c r="I73" s="48">
        <f t="shared" si="16"/>
        <v>0</v>
      </c>
      <c r="J73" s="48">
        <f t="shared" si="16"/>
        <v>0</v>
      </c>
      <c r="K73" s="48">
        <f t="shared" si="16"/>
        <v>0</v>
      </c>
      <c r="L73" s="48">
        <f t="shared" si="16"/>
        <v>0</v>
      </c>
      <c r="M73" s="48">
        <f t="shared" si="16"/>
        <v>0</v>
      </c>
      <c r="N73" s="48">
        <f t="shared" si="16"/>
        <v>0</v>
      </c>
      <c r="O73" s="48">
        <f t="shared" si="16"/>
        <v>0</v>
      </c>
      <c r="P73" s="48">
        <f t="shared" si="16"/>
        <v>0</v>
      </c>
      <c r="Q73" s="48">
        <f t="shared" si="16"/>
        <v>0</v>
      </c>
      <c r="R73" s="48">
        <f t="shared" si="16"/>
        <v>0</v>
      </c>
      <c r="S73" s="48">
        <f t="shared" si="16"/>
        <v>0</v>
      </c>
      <c r="T73" s="48">
        <f t="shared" si="16"/>
        <v>0</v>
      </c>
      <c r="U73" s="48">
        <f t="shared" si="16"/>
        <v>0</v>
      </c>
      <c r="V73" s="48">
        <f t="shared" si="16"/>
        <v>0</v>
      </c>
      <c r="W73" s="48">
        <f t="shared" si="16"/>
        <v>0</v>
      </c>
      <c r="X73" s="48">
        <f t="shared" si="16"/>
        <v>0</v>
      </c>
    </row>
    <row r="75" spans="2:24" ht="15">
      <c r="B75" s="6" t="s">
        <v>371</v>
      </c>
    </row>
    <row r="76" spans="2:24">
      <c r="B76" s="45" t="s">
        <v>237</v>
      </c>
      <c r="C76" s="94">
        <f>'Masukan - agroforestri'!C22</f>
        <v>0</v>
      </c>
      <c r="D76" s="14" t="s">
        <v>137</v>
      </c>
      <c r="E76" s="94">
        <f>$C$76</f>
        <v>0</v>
      </c>
      <c r="F76" s="94">
        <f t="shared" ref="F76:X76" si="17">$C$76</f>
        <v>0</v>
      </c>
      <c r="G76" s="94">
        <f t="shared" si="17"/>
        <v>0</v>
      </c>
      <c r="H76" s="94">
        <f t="shared" si="17"/>
        <v>0</v>
      </c>
      <c r="I76" s="94">
        <f t="shared" si="17"/>
        <v>0</v>
      </c>
      <c r="J76" s="94">
        <f t="shared" si="17"/>
        <v>0</v>
      </c>
      <c r="K76" s="94">
        <f t="shared" si="17"/>
        <v>0</v>
      </c>
      <c r="L76" s="94">
        <f t="shared" si="17"/>
        <v>0</v>
      </c>
      <c r="M76" s="94">
        <f t="shared" si="17"/>
        <v>0</v>
      </c>
      <c r="N76" s="94">
        <f t="shared" si="17"/>
        <v>0</v>
      </c>
      <c r="O76" s="94">
        <f t="shared" si="17"/>
        <v>0</v>
      </c>
      <c r="P76" s="94">
        <f t="shared" si="17"/>
        <v>0</v>
      </c>
      <c r="Q76" s="94">
        <f t="shared" si="17"/>
        <v>0</v>
      </c>
      <c r="R76" s="94">
        <f t="shared" si="17"/>
        <v>0</v>
      </c>
      <c r="S76" s="94">
        <f t="shared" si="17"/>
        <v>0</v>
      </c>
      <c r="T76" s="94">
        <f t="shared" si="17"/>
        <v>0</v>
      </c>
      <c r="U76" s="94">
        <f t="shared" si="17"/>
        <v>0</v>
      </c>
      <c r="V76" s="94">
        <f t="shared" si="17"/>
        <v>0</v>
      </c>
      <c r="W76" s="94">
        <f t="shared" si="17"/>
        <v>0</v>
      </c>
      <c r="X76" s="94">
        <f t="shared" si="17"/>
        <v>0</v>
      </c>
    </row>
    <row r="77" spans="2:24">
      <c r="B77" s="14" t="s">
        <v>290</v>
      </c>
      <c r="C77" s="84">
        <f>'Masukan - agroforestri'!C205</f>
        <v>67000000</v>
      </c>
      <c r="D77" s="14" t="s">
        <v>1</v>
      </c>
      <c r="E77" s="69">
        <f>$C$77</f>
        <v>67000000</v>
      </c>
      <c r="F77" s="69">
        <f t="shared" ref="F77:X77" si="18">$C$77</f>
        <v>67000000</v>
      </c>
      <c r="G77" s="69">
        <f t="shared" si="18"/>
        <v>67000000</v>
      </c>
      <c r="H77" s="69">
        <f t="shared" si="18"/>
        <v>67000000</v>
      </c>
      <c r="I77" s="69">
        <f t="shared" si="18"/>
        <v>67000000</v>
      </c>
      <c r="J77" s="69">
        <f t="shared" si="18"/>
        <v>67000000</v>
      </c>
      <c r="K77" s="69">
        <f t="shared" si="18"/>
        <v>67000000</v>
      </c>
      <c r="L77" s="69">
        <f t="shared" si="18"/>
        <v>67000000</v>
      </c>
      <c r="M77" s="69">
        <f t="shared" si="18"/>
        <v>67000000</v>
      </c>
      <c r="N77" s="69">
        <f t="shared" si="18"/>
        <v>67000000</v>
      </c>
      <c r="O77" s="69">
        <f t="shared" si="18"/>
        <v>67000000</v>
      </c>
      <c r="P77" s="69">
        <f t="shared" si="18"/>
        <v>67000000</v>
      </c>
      <c r="Q77" s="69">
        <f t="shared" si="18"/>
        <v>67000000</v>
      </c>
      <c r="R77" s="69">
        <f t="shared" si="18"/>
        <v>67000000</v>
      </c>
      <c r="S77" s="69">
        <f t="shared" si="18"/>
        <v>67000000</v>
      </c>
      <c r="T77" s="69">
        <f t="shared" si="18"/>
        <v>67000000</v>
      </c>
      <c r="U77" s="69">
        <f t="shared" si="18"/>
        <v>67000000</v>
      </c>
      <c r="V77" s="69">
        <f t="shared" si="18"/>
        <v>67000000</v>
      </c>
      <c r="W77" s="69">
        <f t="shared" si="18"/>
        <v>67000000</v>
      </c>
      <c r="X77" s="69">
        <f t="shared" si="18"/>
        <v>67000000</v>
      </c>
    </row>
    <row r="78" spans="2:24">
      <c r="B78" s="14" t="s">
        <v>372</v>
      </c>
      <c r="C78" s="14"/>
      <c r="D78" s="14" t="s">
        <v>1</v>
      </c>
      <c r="E78" s="69">
        <f>E77*E76</f>
        <v>0</v>
      </c>
      <c r="F78" s="69">
        <f t="shared" ref="F78:X78" si="19">F77*F76</f>
        <v>0</v>
      </c>
      <c r="G78" s="69">
        <f t="shared" si="19"/>
        <v>0</v>
      </c>
      <c r="H78" s="69">
        <f t="shared" si="19"/>
        <v>0</v>
      </c>
      <c r="I78" s="69">
        <f t="shared" si="19"/>
        <v>0</v>
      </c>
      <c r="J78" s="69">
        <f t="shared" si="19"/>
        <v>0</v>
      </c>
      <c r="K78" s="69">
        <f t="shared" si="19"/>
        <v>0</v>
      </c>
      <c r="L78" s="69">
        <f t="shared" si="19"/>
        <v>0</v>
      </c>
      <c r="M78" s="69">
        <f t="shared" si="19"/>
        <v>0</v>
      </c>
      <c r="N78" s="69">
        <f t="shared" si="19"/>
        <v>0</v>
      </c>
      <c r="O78" s="69">
        <f t="shared" si="19"/>
        <v>0</v>
      </c>
      <c r="P78" s="69">
        <f t="shared" si="19"/>
        <v>0</v>
      </c>
      <c r="Q78" s="69">
        <f t="shared" si="19"/>
        <v>0</v>
      </c>
      <c r="R78" s="69">
        <f t="shared" si="19"/>
        <v>0</v>
      </c>
      <c r="S78" s="69">
        <f t="shared" si="19"/>
        <v>0</v>
      </c>
      <c r="T78" s="69">
        <f t="shared" si="19"/>
        <v>0</v>
      </c>
      <c r="U78" s="69">
        <f t="shared" si="19"/>
        <v>0</v>
      </c>
      <c r="V78" s="69">
        <f t="shared" si="19"/>
        <v>0</v>
      </c>
      <c r="W78" s="69">
        <f t="shared" si="19"/>
        <v>0</v>
      </c>
      <c r="X78" s="69">
        <f t="shared" si="19"/>
        <v>0</v>
      </c>
    </row>
    <row r="80" spans="2:24" ht="15">
      <c r="B80" s="6" t="s">
        <v>408</v>
      </c>
    </row>
    <row r="81" spans="2:24">
      <c r="B81" s="45" t="s">
        <v>280</v>
      </c>
      <c r="C81" s="14"/>
      <c r="D81" s="14" t="s">
        <v>279</v>
      </c>
      <c r="E81" s="29">
        <f>'Masukan - agroforestri'!D254</f>
        <v>0</v>
      </c>
      <c r="F81" s="29">
        <f>'Masukan - agroforestri'!E254</f>
        <v>0</v>
      </c>
      <c r="G81" s="29">
        <f>'Masukan - agroforestri'!F254</f>
        <v>0</v>
      </c>
      <c r="H81" s="29">
        <f>'Masukan - agroforestri'!G254</f>
        <v>0</v>
      </c>
      <c r="I81" s="29">
        <f>'Masukan - agroforestri'!H254</f>
        <v>0</v>
      </c>
      <c r="J81" s="29">
        <f>'Masukan - agroforestri'!I254</f>
        <v>0</v>
      </c>
      <c r="K81" s="29">
        <f>'Masukan - agroforestri'!J254</f>
        <v>0</v>
      </c>
      <c r="L81" s="29">
        <f>'Masukan - agroforestri'!K254</f>
        <v>0</v>
      </c>
      <c r="M81" s="29">
        <f>'Masukan - agroforestri'!L254</f>
        <v>0</v>
      </c>
      <c r="N81" s="29">
        <f>'Masukan - agroforestri'!M254</f>
        <v>0</v>
      </c>
      <c r="O81" s="29">
        <f>'Masukan - agroforestri'!N254</f>
        <v>0</v>
      </c>
      <c r="P81" s="29">
        <f>'Masukan - agroforestri'!O254</f>
        <v>0</v>
      </c>
      <c r="Q81" s="29">
        <f>'Masukan - agroforestri'!P254</f>
        <v>0</v>
      </c>
      <c r="R81" s="29">
        <f>'Masukan - agroforestri'!Q254</f>
        <v>0</v>
      </c>
      <c r="S81" s="29">
        <f>'Masukan - agroforestri'!R254</f>
        <v>0</v>
      </c>
      <c r="T81" s="29">
        <f>'Masukan - agroforestri'!S254</f>
        <v>0</v>
      </c>
      <c r="U81" s="29">
        <f>'Masukan - agroforestri'!T254</f>
        <v>0</v>
      </c>
      <c r="V81" s="29">
        <f>'Masukan - agroforestri'!U254</f>
        <v>0</v>
      </c>
      <c r="W81" s="29">
        <f>'Masukan - agroforestri'!V254</f>
        <v>0</v>
      </c>
      <c r="X81" s="29">
        <f>'Masukan - agroforestri'!W254</f>
        <v>0</v>
      </c>
    </row>
    <row r="82" spans="2:24">
      <c r="B82" s="14"/>
      <c r="C82" s="14"/>
      <c r="D82" s="14"/>
      <c r="E82" s="14"/>
      <c r="F82" s="14"/>
      <c r="G82" s="14"/>
      <c r="H82" s="14"/>
      <c r="I82" s="14"/>
      <c r="J82" s="14"/>
      <c r="K82" s="14"/>
      <c r="L82" s="14"/>
      <c r="M82" s="14"/>
      <c r="N82" s="14"/>
      <c r="O82" s="14"/>
      <c r="P82" s="14"/>
      <c r="Q82" s="14"/>
      <c r="R82" s="14"/>
      <c r="S82" s="14"/>
      <c r="T82" s="14"/>
      <c r="U82" s="14"/>
      <c r="V82" s="14"/>
      <c r="W82" s="14"/>
      <c r="X82" s="14"/>
    </row>
    <row r="83" spans="2:24">
      <c r="B83" s="14" t="s">
        <v>57</v>
      </c>
      <c r="C83" s="29">
        <f>'Masukan - agroforestri'!C21/'Model - agroforestri'!C10</f>
        <v>0</v>
      </c>
      <c r="D83" s="14" t="s">
        <v>5</v>
      </c>
      <c r="E83" s="14"/>
      <c r="F83" s="14"/>
      <c r="G83" s="14"/>
      <c r="H83" s="14"/>
      <c r="I83" s="14"/>
      <c r="J83" s="14"/>
      <c r="K83" s="14"/>
      <c r="L83" s="14"/>
      <c r="M83" s="14"/>
      <c r="N83" s="14"/>
      <c r="O83" s="14"/>
      <c r="P83" s="14"/>
      <c r="Q83" s="14"/>
      <c r="R83" s="14"/>
      <c r="S83" s="14"/>
      <c r="T83" s="14"/>
      <c r="U83" s="14"/>
      <c r="V83" s="14"/>
      <c r="W83" s="14"/>
      <c r="X83" s="14"/>
    </row>
    <row r="84" spans="2:24">
      <c r="B84" s="14" t="s">
        <v>115</v>
      </c>
      <c r="C84" s="14"/>
      <c r="D84" s="14" t="s">
        <v>5</v>
      </c>
      <c r="E84" s="29">
        <f>$C83</f>
        <v>0</v>
      </c>
      <c r="F84" s="29">
        <f t="shared" ref="F84:X84" si="20">$C83</f>
        <v>0</v>
      </c>
      <c r="G84" s="29">
        <f t="shared" si="20"/>
        <v>0</v>
      </c>
      <c r="H84" s="29">
        <f t="shared" si="20"/>
        <v>0</v>
      </c>
      <c r="I84" s="29">
        <f t="shared" si="20"/>
        <v>0</v>
      </c>
      <c r="J84" s="29">
        <f t="shared" si="20"/>
        <v>0</v>
      </c>
      <c r="K84" s="29">
        <f t="shared" si="20"/>
        <v>0</v>
      </c>
      <c r="L84" s="29">
        <f t="shared" si="20"/>
        <v>0</v>
      </c>
      <c r="M84" s="29">
        <f t="shared" si="20"/>
        <v>0</v>
      </c>
      <c r="N84" s="29">
        <f t="shared" si="20"/>
        <v>0</v>
      </c>
      <c r="O84" s="29">
        <f t="shared" si="20"/>
        <v>0</v>
      </c>
      <c r="P84" s="29">
        <f t="shared" si="20"/>
        <v>0</v>
      </c>
      <c r="Q84" s="29">
        <f t="shared" si="20"/>
        <v>0</v>
      </c>
      <c r="R84" s="29">
        <f t="shared" si="20"/>
        <v>0</v>
      </c>
      <c r="S84" s="29">
        <f t="shared" si="20"/>
        <v>0</v>
      </c>
      <c r="T84" s="29">
        <f t="shared" si="20"/>
        <v>0</v>
      </c>
      <c r="U84" s="29">
        <f t="shared" si="20"/>
        <v>0</v>
      </c>
      <c r="V84" s="29">
        <f t="shared" si="20"/>
        <v>0</v>
      </c>
      <c r="W84" s="29">
        <f t="shared" si="20"/>
        <v>0</v>
      </c>
      <c r="X84" s="29">
        <f t="shared" si="20"/>
        <v>0</v>
      </c>
    </row>
    <row r="85" spans="2:24">
      <c r="B85" s="14"/>
      <c r="C85" s="14"/>
      <c r="D85" s="14"/>
      <c r="E85" s="14"/>
      <c r="F85" s="14"/>
      <c r="G85" s="14"/>
      <c r="H85" s="14"/>
      <c r="I85" s="14"/>
      <c r="J85" s="14"/>
      <c r="K85" s="14"/>
      <c r="L85" s="14"/>
      <c r="M85" s="14"/>
      <c r="N85" s="14"/>
      <c r="O85" s="14"/>
      <c r="P85" s="14"/>
      <c r="Q85" s="14"/>
      <c r="R85" s="14"/>
      <c r="S85" s="14"/>
      <c r="T85" s="14"/>
      <c r="U85" s="14"/>
      <c r="V85" s="14"/>
      <c r="W85" s="14"/>
      <c r="X85" s="14"/>
    </row>
    <row r="86" spans="2:24">
      <c r="B86" s="45" t="s">
        <v>260</v>
      </c>
      <c r="C86" s="12"/>
      <c r="D86" s="12" t="s">
        <v>137</v>
      </c>
      <c r="E86" s="38">
        <f>'Masukan - agroforestri'!D255</f>
        <v>1</v>
      </c>
      <c r="F86" s="38">
        <f>'Masukan - agroforestri'!E255</f>
        <v>1</v>
      </c>
      <c r="G86" s="38">
        <f>'Masukan - agroforestri'!F255</f>
        <v>1</v>
      </c>
      <c r="H86" s="38">
        <f>'Masukan - agroforestri'!G255</f>
        <v>1</v>
      </c>
      <c r="I86" s="38">
        <f>'Masukan - agroforestri'!H255</f>
        <v>1</v>
      </c>
      <c r="J86" s="38">
        <f>'Masukan - agroforestri'!I255</f>
        <v>1</v>
      </c>
      <c r="K86" s="38">
        <f>'Masukan - agroforestri'!J255</f>
        <v>1</v>
      </c>
      <c r="L86" s="38">
        <f>'Masukan - agroforestri'!K255</f>
        <v>1</v>
      </c>
      <c r="M86" s="38">
        <f>'Masukan - agroforestri'!L255</f>
        <v>1</v>
      </c>
      <c r="N86" s="38">
        <f>'Masukan - agroforestri'!M255</f>
        <v>1</v>
      </c>
      <c r="O86" s="38">
        <f>'Masukan - agroforestri'!N255</f>
        <v>1</v>
      </c>
      <c r="P86" s="38">
        <f>'Masukan - agroforestri'!O255</f>
        <v>1</v>
      </c>
      <c r="Q86" s="38">
        <f>'Masukan - agroforestri'!P255</f>
        <v>1</v>
      </c>
      <c r="R86" s="38">
        <f>'Masukan - agroforestri'!Q255</f>
        <v>1</v>
      </c>
      <c r="S86" s="38">
        <f>'Masukan - agroforestri'!R255</f>
        <v>1</v>
      </c>
      <c r="T86" s="38">
        <f>'Masukan - agroforestri'!S255</f>
        <v>1</v>
      </c>
      <c r="U86" s="38">
        <f>'Masukan - agroforestri'!T255</f>
        <v>1</v>
      </c>
      <c r="V86" s="38">
        <f>'Masukan - agroforestri'!U255</f>
        <v>1</v>
      </c>
      <c r="W86" s="38">
        <f>'Masukan - agroforestri'!V255</f>
        <v>1</v>
      </c>
      <c r="X86" s="38">
        <f>'Masukan - agroforestri'!W255</f>
        <v>1</v>
      </c>
    </row>
    <row r="87" spans="2:24">
      <c r="B87" s="14" t="s">
        <v>116</v>
      </c>
      <c r="C87" s="12"/>
      <c r="D87" s="12" t="s">
        <v>5</v>
      </c>
      <c r="E87" s="48">
        <f>IF(E81=1, E84+ ROUND((1-E86)*E84,0), ROUND((1-E86)*E86,0))</f>
        <v>0</v>
      </c>
      <c r="F87" s="48">
        <f t="shared" ref="F87:X87" si="21">IF(F81=1, F84+ ROUND((1-F86)*F84,0), ROUND((1-F86)*F86,0))</f>
        <v>0</v>
      </c>
      <c r="G87" s="48">
        <f t="shared" si="21"/>
        <v>0</v>
      </c>
      <c r="H87" s="48">
        <f t="shared" si="21"/>
        <v>0</v>
      </c>
      <c r="I87" s="48">
        <f t="shared" si="21"/>
        <v>0</v>
      </c>
      <c r="J87" s="48">
        <f t="shared" si="21"/>
        <v>0</v>
      </c>
      <c r="K87" s="48">
        <f t="shared" si="21"/>
        <v>0</v>
      </c>
      <c r="L87" s="48">
        <f t="shared" si="21"/>
        <v>0</v>
      </c>
      <c r="M87" s="48">
        <f t="shared" si="21"/>
        <v>0</v>
      </c>
      <c r="N87" s="48">
        <f t="shared" si="21"/>
        <v>0</v>
      </c>
      <c r="O87" s="48">
        <f t="shared" si="21"/>
        <v>0</v>
      </c>
      <c r="P87" s="48">
        <f t="shared" si="21"/>
        <v>0</v>
      </c>
      <c r="Q87" s="48">
        <f t="shared" si="21"/>
        <v>0</v>
      </c>
      <c r="R87" s="48">
        <f t="shared" si="21"/>
        <v>0</v>
      </c>
      <c r="S87" s="48">
        <f t="shared" si="21"/>
        <v>0</v>
      </c>
      <c r="T87" s="48">
        <f t="shared" si="21"/>
        <v>0</v>
      </c>
      <c r="U87" s="48">
        <f t="shared" si="21"/>
        <v>0</v>
      </c>
      <c r="V87" s="48">
        <f t="shared" si="21"/>
        <v>0</v>
      </c>
      <c r="W87" s="48">
        <f t="shared" si="21"/>
        <v>0</v>
      </c>
      <c r="X87" s="48">
        <f t="shared" si="21"/>
        <v>0</v>
      </c>
    </row>
    <row r="88" spans="2:24">
      <c r="B88" s="14"/>
      <c r="C88" s="12"/>
      <c r="D88" s="12"/>
      <c r="E88" s="18"/>
      <c r="F88" s="18"/>
      <c r="G88" s="18"/>
      <c r="H88" s="18"/>
      <c r="I88" s="18"/>
      <c r="J88" s="18"/>
      <c r="K88" s="18"/>
      <c r="L88" s="18"/>
      <c r="M88" s="18"/>
      <c r="N88" s="18"/>
      <c r="O88" s="18"/>
      <c r="P88" s="18"/>
      <c r="Q88" s="18"/>
      <c r="R88" s="18"/>
      <c r="S88" s="18"/>
      <c r="T88" s="18"/>
      <c r="U88" s="18"/>
      <c r="V88" s="18"/>
      <c r="W88" s="18"/>
      <c r="X88" s="18"/>
    </row>
    <row r="89" spans="2:24">
      <c r="B89" s="14" t="s">
        <v>123</v>
      </c>
      <c r="C89" s="29">
        <f>'Masukan - agroforestri'!C33</f>
        <v>2000</v>
      </c>
      <c r="D89" s="14" t="s">
        <v>83</v>
      </c>
      <c r="E89" s="18"/>
      <c r="F89" s="18"/>
      <c r="G89" s="18"/>
      <c r="H89" s="18"/>
      <c r="I89" s="18"/>
      <c r="J89" s="18"/>
      <c r="K89" s="18"/>
      <c r="L89" s="18"/>
      <c r="M89" s="18"/>
      <c r="N89" s="18"/>
      <c r="O89" s="18"/>
      <c r="P89" s="18"/>
      <c r="Q89" s="18"/>
      <c r="R89" s="18"/>
      <c r="S89" s="18"/>
      <c r="T89" s="18"/>
      <c r="U89" s="18"/>
      <c r="V89" s="18"/>
      <c r="W89" s="18"/>
      <c r="X89" s="18"/>
    </row>
    <row r="90" spans="2:24">
      <c r="B90" s="14" t="s">
        <v>122</v>
      </c>
      <c r="C90" s="14"/>
      <c r="D90" s="14" t="s">
        <v>2</v>
      </c>
      <c r="E90" s="48">
        <f>E87*$C$89</f>
        <v>0</v>
      </c>
      <c r="F90" s="48">
        <f t="shared" ref="F90:X90" si="22">F87*$C$89</f>
        <v>0</v>
      </c>
      <c r="G90" s="48">
        <f t="shared" si="22"/>
        <v>0</v>
      </c>
      <c r="H90" s="48">
        <f t="shared" si="22"/>
        <v>0</v>
      </c>
      <c r="I90" s="48">
        <f t="shared" si="22"/>
        <v>0</v>
      </c>
      <c r="J90" s="48">
        <f t="shared" si="22"/>
        <v>0</v>
      </c>
      <c r="K90" s="48">
        <f t="shared" si="22"/>
        <v>0</v>
      </c>
      <c r="L90" s="48">
        <f t="shared" si="22"/>
        <v>0</v>
      </c>
      <c r="M90" s="48">
        <f t="shared" si="22"/>
        <v>0</v>
      </c>
      <c r="N90" s="48">
        <f t="shared" si="22"/>
        <v>0</v>
      </c>
      <c r="O90" s="48">
        <f t="shared" si="22"/>
        <v>0</v>
      </c>
      <c r="P90" s="48">
        <f t="shared" si="22"/>
        <v>0</v>
      </c>
      <c r="Q90" s="48">
        <f t="shared" si="22"/>
        <v>0</v>
      </c>
      <c r="R90" s="48">
        <f t="shared" si="22"/>
        <v>0</v>
      </c>
      <c r="S90" s="48">
        <f t="shared" si="22"/>
        <v>0</v>
      </c>
      <c r="T90" s="48">
        <f t="shared" si="22"/>
        <v>0</v>
      </c>
      <c r="U90" s="48">
        <f t="shared" si="22"/>
        <v>0</v>
      </c>
      <c r="V90" s="48">
        <f t="shared" si="22"/>
        <v>0</v>
      </c>
      <c r="W90" s="48">
        <f t="shared" si="22"/>
        <v>0</v>
      </c>
      <c r="X90" s="48">
        <f t="shared" si="22"/>
        <v>0</v>
      </c>
    </row>
    <row r="91" spans="2:24">
      <c r="B91" s="14"/>
      <c r="C91" s="14"/>
      <c r="D91" s="14"/>
      <c r="E91" s="14"/>
      <c r="F91" s="14"/>
      <c r="G91" s="14"/>
      <c r="H91" s="14"/>
      <c r="I91" s="14"/>
      <c r="J91" s="14"/>
      <c r="K91" s="14"/>
      <c r="L91" s="14"/>
      <c r="M91" s="14"/>
      <c r="N91" s="14"/>
      <c r="O91" s="14"/>
      <c r="P91" s="14"/>
      <c r="Q91" s="14"/>
      <c r="R91" s="14"/>
      <c r="S91" s="14"/>
      <c r="T91" s="14"/>
      <c r="U91" s="14"/>
      <c r="V91" s="14"/>
      <c r="W91" s="14"/>
      <c r="X91" s="14"/>
    </row>
    <row r="92" spans="2:24">
      <c r="B92" s="14" t="s">
        <v>286</v>
      </c>
      <c r="C92" s="76"/>
      <c r="D92" s="14" t="s">
        <v>30</v>
      </c>
      <c r="E92" s="85">
        <f>'Masukan - agroforestri'!D253</f>
        <v>1.6267894769462701</v>
      </c>
      <c r="F92" s="85">
        <f>'Masukan - agroforestri'!E253</f>
        <v>1.7589258956581899</v>
      </c>
      <c r="G92" s="85">
        <f>'Masukan - agroforestri'!F253</f>
        <v>1.89567762805367</v>
      </c>
      <c r="H92" s="85">
        <f>'Masukan - agroforestri'!G253</f>
        <v>2.0370588232418001</v>
      </c>
      <c r="I92" s="85">
        <f>'Masukan - agroforestri'!H253</f>
        <v>2.18308586647353</v>
      </c>
      <c r="J92" s="85">
        <f>'Masukan - agroforestri'!I253</f>
        <v>2.2578470588732</v>
      </c>
      <c r="K92" s="85">
        <f>'Masukan - agroforestri'!J253</f>
        <v>2.33377636772896</v>
      </c>
      <c r="L92" s="85">
        <f>'Masukan - agroforestri'!K253</f>
        <v>2.4108760595613901</v>
      </c>
      <c r="M92" s="85">
        <f>'Masukan - agroforestri'!L253</f>
        <v>2.48914839241383</v>
      </c>
      <c r="N92" s="85">
        <f>'Masukan - agroforestri'!M253</f>
        <v>2.52872499909114</v>
      </c>
      <c r="O92" s="85">
        <f>'Masukan - agroforestri'!N253</f>
        <v>2.56859560201418</v>
      </c>
      <c r="P92" s="85">
        <f>'Masukan - agroforestri'!O253</f>
        <v>2.6087604752554898</v>
      </c>
      <c r="Q92" s="85">
        <f>'Masukan - agroforestri'!P253</f>
        <v>2.6492198901489901</v>
      </c>
      <c r="R92" s="85">
        <f>'Masukan - agroforestri'!Q253</f>
        <v>2.6899741150307501</v>
      </c>
      <c r="S92" s="85">
        <f>'Masukan - agroforestri'!R253</f>
        <v>2.73102341500518</v>
      </c>
      <c r="T92" s="85">
        <f>'Masukan - agroforestri'!S253</f>
        <v>2.7723680517353402</v>
      </c>
      <c r="U92" s="85">
        <f>'Masukan - agroforestri'!T253</f>
        <v>2.8140082832556699</v>
      </c>
      <c r="V92" s="85">
        <f>'Masukan - agroforestri'!U253</f>
        <v>2.8559443638059299</v>
      </c>
      <c r="W92" s="85">
        <f>'Masukan - agroforestri'!V253</f>
        <v>2.8981765436848401</v>
      </c>
      <c r="X92" s="85">
        <f>'Masukan - agroforestri'!W253</f>
        <v>2.9407050691222301</v>
      </c>
    </row>
    <row r="93" spans="2:24">
      <c r="B93" s="14" t="s">
        <v>292</v>
      </c>
      <c r="C93" s="95"/>
      <c r="D93" s="14" t="s">
        <v>30</v>
      </c>
      <c r="E93" s="85">
        <f>E92*E84</f>
        <v>0</v>
      </c>
      <c r="F93" s="85">
        <f t="shared" ref="F93:X93" si="23">F92*F84</f>
        <v>0</v>
      </c>
      <c r="G93" s="85">
        <f t="shared" si="23"/>
        <v>0</v>
      </c>
      <c r="H93" s="85">
        <f t="shared" si="23"/>
        <v>0</v>
      </c>
      <c r="I93" s="85">
        <f t="shared" si="23"/>
        <v>0</v>
      </c>
      <c r="J93" s="85">
        <f t="shared" si="23"/>
        <v>0</v>
      </c>
      <c r="K93" s="85">
        <f t="shared" si="23"/>
        <v>0</v>
      </c>
      <c r="L93" s="85">
        <f t="shared" si="23"/>
        <v>0</v>
      </c>
      <c r="M93" s="85">
        <f t="shared" si="23"/>
        <v>0</v>
      </c>
      <c r="N93" s="85">
        <f t="shared" si="23"/>
        <v>0</v>
      </c>
      <c r="O93" s="85">
        <f t="shared" si="23"/>
        <v>0</v>
      </c>
      <c r="P93" s="85">
        <f t="shared" si="23"/>
        <v>0</v>
      </c>
      <c r="Q93" s="85">
        <f t="shared" si="23"/>
        <v>0</v>
      </c>
      <c r="R93" s="85">
        <f t="shared" si="23"/>
        <v>0</v>
      </c>
      <c r="S93" s="85">
        <f t="shared" si="23"/>
        <v>0</v>
      </c>
      <c r="T93" s="85">
        <f t="shared" si="23"/>
        <v>0</v>
      </c>
      <c r="U93" s="85">
        <f t="shared" si="23"/>
        <v>0</v>
      </c>
      <c r="V93" s="85">
        <f t="shared" si="23"/>
        <v>0</v>
      </c>
      <c r="W93" s="85">
        <f t="shared" si="23"/>
        <v>0</v>
      </c>
      <c r="X93" s="85">
        <f t="shared" si="23"/>
        <v>0</v>
      </c>
    </row>
    <row r="94" spans="2:24">
      <c r="B94" s="15" t="s">
        <v>403</v>
      </c>
      <c r="C94" s="86">
        <f>'Masukan - agroforestri'!C200</f>
        <v>875000</v>
      </c>
      <c r="D94" s="14" t="s">
        <v>31</v>
      </c>
      <c r="E94" s="78"/>
      <c r="F94" s="78"/>
      <c r="G94" s="78"/>
      <c r="H94" s="78"/>
      <c r="I94" s="78"/>
      <c r="J94" s="78"/>
      <c r="K94" s="78"/>
      <c r="L94" s="78"/>
      <c r="M94" s="78"/>
      <c r="N94" s="78"/>
      <c r="O94" s="78"/>
      <c r="P94" s="78"/>
      <c r="Q94" s="78"/>
      <c r="R94" s="78"/>
      <c r="S94" s="78"/>
      <c r="T94" s="78"/>
      <c r="U94" s="78"/>
      <c r="V94" s="78"/>
      <c r="W94" s="78"/>
      <c r="X94" s="78"/>
    </row>
    <row r="95" spans="2:24">
      <c r="B95" s="15" t="s">
        <v>771</v>
      </c>
      <c r="C95" s="79"/>
      <c r="D95" s="14" t="s">
        <v>2</v>
      </c>
      <c r="E95" s="69">
        <f>E93*$C$94</f>
        <v>0</v>
      </c>
      <c r="F95" s="69">
        <f t="shared" ref="F95:X95" si="24">F93*$C$94</f>
        <v>0</v>
      </c>
      <c r="G95" s="69">
        <f t="shared" si="24"/>
        <v>0</v>
      </c>
      <c r="H95" s="69">
        <f t="shared" si="24"/>
        <v>0</v>
      </c>
      <c r="I95" s="69">
        <f t="shared" si="24"/>
        <v>0</v>
      </c>
      <c r="J95" s="69">
        <f t="shared" si="24"/>
        <v>0</v>
      </c>
      <c r="K95" s="69">
        <f t="shared" si="24"/>
        <v>0</v>
      </c>
      <c r="L95" s="69">
        <f t="shared" si="24"/>
        <v>0</v>
      </c>
      <c r="M95" s="69">
        <f t="shared" si="24"/>
        <v>0</v>
      </c>
      <c r="N95" s="69">
        <f t="shared" si="24"/>
        <v>0</v>
      </c>
      <c r="O95" s="69">
        <f t="shared" si="24"/>
        <v>0</v>
      </c>
      <c r="P95" s="69">
        <f t="shared" si="24"/>
        <v>0</v>
      </c>
      <c r="Q95" s="69">
        <f t="shared" si="24"/>
        <v>0</v>
      </c>
      <c r="R95" s="69">
        <f t="shared" si="24"/>
        <v>0</v>
      </c>
      <c r="S95" s="69">
        <f t="shared" si="24"/>
        <v>0</v>
      </c>
      <c r="T95" s="69">
        <f t="shared" si="24"/>
        <v>0</v>
      </c>
      <c r="U95" s="69">
        <f t="shared" si="24"/>
        <v>0</v>
      </c>
      <c r="V95" s="69">
        <f t="shared" si="24"/>
        <v>0</v>
      </c>
      <c r="W95" s="69">
        <f t="shared" si="24"/>
        <v>0</v>
      </c>
      <c r="X95" s="69">
        <f t="shared" si="24"/>
        <v>0</v>
      </c>
    </row>
    <row r="96" spans="2:24">
      <c r="B96" s="15" t="s">
        <v>772</v>
      </c>
      <c r="C96" s="84">
        <f>'Masukan - agroforestri'!C152</f>
        <v>7358.2528349433005</v>
      </c>
      <c r="D96" s="14" t="s">
        <v>275</v>
      </c>
      <c r="E96" s="96"/>
      <c r="F96" s="21"/>
      <c r="G96" s="21"/>
      <c r="H96" s="21"/>
      <c r="I96" s="21"/>
      <c r="J96" s="21"/>
      <c r="K96" s="21"/>
      <c r="L96" s="21"/>
      <c r="M96" s="21"/>
      <c r="N96" s="21"/>
      <c r="O96" s="21"/>
      <c r="P96" s="21"/>
      <c r="Q96" s="21"/>
      <c r="R96" s="21"/>
      <c r="S96" s="21"/>
      <c r="T96" s="21"/>
      <c r="U96" s="21"/>
      <c r="V96" s="21"/>
      <c r="W96" s="21"/>
      <c r="X96" s="21"/>
    </row>
    <row r="97" spans="2:24">
      <c r="B97" s="15" t="s">
        <v>773</v>
      </c>
      <c r="C97" s="79"/>
      <c r="D97" s="14" t="s">
        <v>2</v>
      </c>
      <c r="E97" s="69">
        <f>E95-($C$96*E84)</f>
        <v>0</v>
      </c>
      <c r="F97" s="69">
        <f t="shared" ref="F97:X97" si="25">F95-($C$96*F84)</f>
        <v>0</v>
      </c>
      <c r="G97" s="69">
        <f t="shared" si="25"/>
        <v>0</v>
      </c>
      <c r="H97" s="69">
        <f t="shared" si="25"/>
        <v>0</v>
      </c>
      <c r="I97" s="69">
        <f t="shared" si="25"/>
        <v>0</v>
      </c>
      <c r="J97" s="69">
        <f t="shared" si="25"/>
        <v>0</v>
      </c>
      <c r="K97" s="69">
        <f t="shared" si="25"/>
        <v>0</v>
      </c>
      <c r="L97" s="69">
        <f t="shared" si="25"/>
        <v>0</v>
      </c>
      <c r="M97" s="69">
        <f t="shared" si="25"/>
        <v>0</v>
      </c>
      <c r="N97" s="69">
        <f t="shared" si="25"/>
        <v>0</v>
      </c>
      <c r="O97" s="69">
        <f t="shared" si="25"/>
        <v>0</v>
      </c>
      <c r="P97" s="69">
        <f t="shared" si="25"/>
        <v>0</v>
      </c>
      <c r="Q97" s="69">
        <f t="shared" si="25"/>
        <v>0</v>
      </c>
      <c r="R97" s="69">
        <f t="shared" si="25"/>
        <v>0</v>
      </c>
      <c r="S97" s="69">
        <f t="shared" si="25"/>
        <v>0</v>
      </c>
      <c r="T97" s="69">
        <f t="shared" si="25"/>
        <v>0</v>
      </c>
      <c r="U97" s="69">
        <f t="shared" si="25"/>
        <v>0</v>
      </c>
      <c r="V97" s="69">
        <f t="shared" si="25"/>
        <v>0</v>
      </c>
      <c r="W97" s="69">
        <f t="shared" si="25"/>
        <v>0</v>
      </c>
      <c r="X97" s="69">
        <f t="shared" si="25"/>
        <v>0</v>
      </c>
    </row>
    <row r="98" spans="2:24">
      <c r="B98" s="15" t="s">
        <v>774</v>
      </c>
      <c r="C98" s="14"/>
      <c r="D98" s="14" t="s">
        <v>2</v>
      </c>
      <c r="E98" s="69"/>
      <c r="F98" s="69">
        <f>F97-E97</f>
        <v>0</v>
      </c>
      <c r="G98" s="69">
        <f t="shared" ref="G98:X98" si="26">G97-F97</f>
        <v>0</v>
      </c>
      <c r="H98" s="69">
        <f t="shared" si="26"/>
        <v>0</v>
      </c>
      <c r="I98" s="69">
        <f t="shared" si="26"/>
        <v>0</v>
      </c>
      <c r="J98" s="69">
        <f t="shared" si="26"/>
        <v>0</v>
      </c>
      <c r="K98" s="69">
        <f t="shared" si="26"/>
        <v>0</v>
      </c>
      <c r="L98" s="69">
        <f t="shared" si="26"/>
        <v>0</v>
      </c>
      <c r="M98" s="69">
        <f t="shared" si="26"/>
        <v>0</v>
      </c>
      <c r="N98" s="69">
        <f t="shared" si="26"/>
        <v>0</v>
      </c>
      <c r="O98" s="69">
        <f t="shared" si="26"/>
        <v>0</v>
      </c>
      <c r="P98" s="69">
        <f t="shared" si="26"/>
        <v>0</v>
      </c>
      <c r="Q98" s="69">
        <f t="shared" si="26"/>
        <v>0</v>
      </c>
      <c r="R98" s="69">
        <f t="shared" si="26"/>
        <v>0</v>
      </c>
      <c r="S98" s="69">
        <f t="shared" si="26"/>
        <v>0</v>
      </c>
      <c r="T98" s="69">
        <f t="shared" si="26"/>
        <v>0</v>
      </c>
      <c r="U98" s="69">
        <f t="shared" si="26"/>
        <v>0</v>
      </c>
      <c r="V98" s="69">
        <f t="shared" si="26"/>
        <v>0</v>
      </c>
      <c r="W98" s="69">
        <f t="shared" si="26"/>
        <v>0</v>
      </c>
      <c r="X98" s="69">
        <f t="shared" si="26"/>
        <v>0</v>
      </c>
    </row>
    <row r="100" spans="2:24" ht="15">
      <c r="B100" s="6" t="s">
        <v>53</v>
      </c>
    </row>
    <row r="101" spans="2:24" ht="15">
      <c r="B101" s="17" t="s">
        <v>170</v>
      </c>
      <c r="C101" s="29"/>
      <c r="D101" s="14"/>
      <c r="E101" s="14"/>
      <c r="F101" s="14"/>
      <c r="G101" s="14"/>
      <c r="H101" s="14"/>
      <c r="I101" s="14"/>
      <c r="J101" s="14"/>
      <c r="K101" s="14"/>
      <c r="L101" s="14"/>
      <c r="M101" s="14"/>
      <c r="N101" s="14"/>
      <c r="O101" s="14"/>
      <c r="P101" s="14"/>
      <c r="Q101" s="14"/>
      <c r="R101" s="14"/>
      <c r="S101" s="14"/>
      <c r="T101" s="14"/>
      <c r="U101" s="14"/>
      <c r="V101" s="14"/>
      <c r="W101" s="14"/>
      <c r="X101" s="14"/>
    </row>
    <row r="102" spans="2:24">
      <c r="B102" s="14" t="s">
        <v>96</v>
      </c>
      <c r="C102" s="29">
        <f>'Masukan - agroforestri'!C78</f>
        <v>0</v>
      </c>
      <c r="D102" s="14" t="s">
        <v>157</v>
      </c>
      <c r="E102" s="29">
        <f>$C102*'Masukan - agroforestri'!$D17</f>
        <v>0</v>
      </c>
      <c r="F102" s="29">
        <f>$C102*'Masukan - agroforestri'!$D17</f>
        <v>0</v>
      </c>
      <c r="G102" s="29">
        <f>$C102*'Masukan - agroforestri'!$D17</f>
        <v>0</v>
      </c>
      <c r="H102" s="29">
        <f>$C102*'Masukan - agroforestri'!$D17</f>
        <v>0</v>
      </c>
      <c r="I102" s="29">
        <f>$C102*'Masukan - agroforestri'!$D17</f>
        <v>0</v>
      </c>
      <c r="J102" s="29">
        <f>$C102*'Masukan - agroforestri'!$D17</f>
        <v>0</v>
      </c>
      <c r="K102" s="29">
        <f>$C102*'Masukan - agroforestri'!$D17</f>
        <v>0</v>
      </c>
      <c r="L102" s="29">
        <f>$C102*'Masukan - agroforestri'!$D17</f>
        <v>0</v>
      </c>
      <c r="M102" s="29">
        <f>$C102*'Masukan - agroforestri'!$D17</f>
        <v>0</v>
      </c>
      <c r="N102" s="29">
        <f>$C102*'Masukan - agroforestri'!$D17</f>
        <v>0</v>
      </c>
      <c r="O102" s="29">
        <f>$C102*'Masukan - agroforestri'!$D17</f>
        <v>0</v>
      </c>
      <c r="P102" s="29">
        <f>$C102*'Masukan - agroforestri'!$D17</f>
        <v>0</v>
      </c>
      <c r="Q102" s="29">
        <f>$C102*'Masukan - agroforestri'!$D17</f>
        <v>0</v>
      </c>
      <c r="R102" s="29">
        <f>$C102*'Masukan - agroforestri'!$D17</f>
        <v>0</v>
      </c>
      <c r="S102" s="29">
        <f>$C102*'Masukan - agroforestri'!$D17</f>
        <v>0</v>
      </c>
      <c r="T102" s="29">
        <f>$C102*'Masukan - agroforestri'!$D17</f>
        <v>0</v>
      </c>
      <c r="U102" s="29">
        <f>$C102*'Masukan - agroforestri'!$D17</f>
        <v>0</v>
      </c>
      <c r="V102" s="29">
        <f>$C102*'Masukan - agroforestri'!$D17</f>
        <v>0</v>
      </c>
      <c r="W102" s="29">
        <f>$C102*'Masukan - agroforestri'!$D17</f>
        <v>0</v>
      </c>
      <c r="X102" s="29">
        <f>$C102*'Masukan - agroforestri'!$D17</f>
        <v>0</v>
      </c>
    </row>
    <row r="103" spans="2:24">
      <c r="B103" s="14" t="s">
        <v>326</v>
      </c>
      <c r="C103" s="29">
        <f>'Masukan - agroforestri'!C78</f>
        <v>0</v>
      </c>
      <c r="D103" s="14" t="s">
        <v>157</v>
      </c>
      <c r="E103" s="29">
        <f>$C103*'Masukan - agroforestri'!$D18</f>
        <v>0</v>
      </c>
      <c r="F103" s="29">
        <f>$C103*'Masukan - agroforestri'!$D18</f>
        <v>0</v>
      </c>
      <c r="G103" s="29">
        <f>$C103*'Masukan - agroforestri'!$D18</f>
        <v>0</v>
      </c>
      <c r="H103" s="29">
        <f>$C103*'Masukan - agroforestri'!$D18</f>
        <v>0</v>
      </c>
      <c r="I103" s="29">
        <f>$C103*'Masukan - agroforestri'!$D18</f>
        <v>0</v>
      </c>
      <c r="J103" s="29">
        <f>$C103*'Masukan - agroforestri'!$D18</f>
        <v>0</v>
      </c>
      <c r="K103" s="29">
        <f>$C103*'Masukan - agroforestri'!$D18</f>
        <v>0</v>
      </c>
      <c r="L103" s="29">
        <f>$C103*'Masukan - agroforestri'!$D18</f>
        <v>0</v>
      </c>
      <c r="M103" s="29">
        <f>$C103*'Masukan - agroforestri'!$D18</f>
        <v>0</v>
      </c>
      <c r="N103" s="29">
        <f>$C103*'Masukan - agroforestri'!$D18</f>
        <v>0</v>
      </c>
      <c r="O103" s="29">
        <f>$C103*'Masukan - agroforestri'!$D18</f>
        <v>0</v>
      </c>
      <c r="P103" s="29">
        <f>$C103*'Masukan - agroforestri'!$D18</f>
        <v>0</v>
      </c>
      <c r="Q103" s="29">
        <f>$C103*'Masukan - agroforestri'!$D18</f>
        <v>0</v>
      </c>
      <c r="R103" s="29">
        <f>$C103*'Masukan - agroforestri'!$D18</f>
        <v>0</v>
      </c>
      <c r="S103" s="29">
        <f>$C103*'Masukan - agroforestri'!$D18</f>
        <v>0</v>
      </c>
      <c r="T103" s="29">
        <f>$C103*'Masukan - agroforestri'!$D18</f>
        <v>0</v>
      </c>
      <c r="U103" s="29">
        <f>$C103*'Masukan - agroforestri'!$D18</f>
        <v>0</v>
      </c>
      <c r="V103" s="29">
        <f>$C103*'Masukan - agroforestri'!$D18</f>
        <v>0</v>
      </c>
      <c r="W103" s="29">
        <f>$C103*'Masukan - agroforestri'!$D18</f>
        <v>0</v>
      </c>
      <c r="X103" s="29">
        <f>$C103*'Masukan - agroforestri'!$D18</f>
        <v>0</v>
      </c>
    </row>
    <row r="104" spans="2:24">
      <c r="B104" s="14" t="s">
        <v>832</v>
      </c>
      <c r="C104" s="29">
        <f>'Masukan - agroforestri'!C97</f>
        <v>0</v>
      </c>
      <c r="D104" s="14" t="s">
        <v>157</v>
      </c>
      <c r="E104" s="29">
        <f>$C104*'Masukan - agroforestri'!$D19</f>
        <v>0</v>
      </c>
      <c r="F104" s="29">
        <f>$C104*'Masukan - agroforestri'!$D19</f>
        <v>0</v>
      </c>
      <c r="G104" s="29">
        <f>$C104*'Masukan - agroforestri'!$D19</f>
        <v>0</v>
      </c>
      <c r="H104" s="29">
        <f>$C104*'Masukan - agroforestri'!$D19</f>
        <v>0</v>
      </c>
      <c r="I104" s="29">
        <f>$C104*'Masukan - agroforestri'!$D19</f>
        <v>0</v>
      </c>
      <c r="J104" s="29">
        <f>$C104*'Masukan - agroforestri'!$D19</f>
        <v>0</v>
      </c>
      <c r="K104" s="29">
        <f>$C104*'Masukan - agroforestri'!$D19</f>
        <v>0</v>
      </c>
      <c r="L104" s="29">
        <f>$C104*'Masukan - agroforestri'!$D19</f>
        <v>0</v>
      </c>
      <c r="M104" s="29">
        <f>$C104*'Masukan - agroforestri'!$D19</f>
        <v>0</v>
      </c>
      <c r="N104" s="29">
        <f>$C104*'Masukan - agroforestri'!$D19</f>
        <v>0</v>
      </c>
      <c r="O104" s="29">
        <f>$C104*'Masukan - agroforestri'!$D19</f>
        <v>0</v>
      </c>
      <c r="P104" s="29">
        <f>$C104*'Masukan - agroforestri'!$D19</f>
        <v>0</v>
      </c>
      <c r="Q104" s="29">
        <f>$C104*'Masukan - agroforestri'!$D19</f>
        <v>0</v>
      </c>
      <c r="R104" s="29">
        <f>$C104*'Masukan - agroforestri'!$D19</f>
        <v>0</v>
      </c>
      <c r="S104" s="29">
        <f>$C104*'Masukan - agroforestri'!$D19</f>
        <v>0</v>
      </c>
      <c r="T104" s="29">
        <f>$C104*'Masukan - agroforestri'!$D19</f>
        <v>0</v>
      </c>
      <c r="U104" s="29">
        <f>$C104*'Masukan - agroforestri'!$D19</f>
        <v>0</v>
      </c>
      <c r="V104" s="29">
        <f>$C104*'Masukan - agroforestri'!$D19</f>
        <v>0</v>
      </c>
      <c r="W104" s="29">
        <f>$C104*'Masukan - agroforestri'!$D19</f>
        <v>0</v>
      </c>
      <c r="X104" s="29">
        <f>$C104*'Masukan - agroforestri'!$D19</f>
        <v>0</v>
      </c>
    </row>
    <row r="105" spans="2:24">
      <c r="B105" s="14" t="s">
        <v>282</v>
      </c>
      <c r="C105" s="29">
        <f>'Masukan - agroforestri'!C116</f>
        <v>0</v>
      </c>
      <c r="D105" s="14" t="s">
        <v>157</v>
      </c>
      <c r="E105" s="29">
        <f>$C105*'Masukan - agroforestri'!$D20</f>
        <v>0</v>
      </c>
      <c r="F105" s="29">
        <f>$C105*'Masukan - agroforestri'!$D20</f>
        <v>0</v>
      </c>
      <c r="G105" s="29">
        <f>$C105*'Masukan - agroforestri'!$D20</f>
        <v>0</v>
      </c>
      <c r="H105" s="29">
        <f>$C105*'Masukan - agroforestri'!$D20</f>
        <v>0</v>
      </c>
      <c r="I105" s="29">
        <f>$C105*'Masukan - agroforestri'!$D20</f>
        <v>0</v>
      </c>
      <c r="J105" s="29">
        <f>$C105*'Masukan - agroforestri'!$D20</f>
        <v>0</v>
      </c>
      <c r="K105" s="29">
        <f>$C105*'Masukan - agroforestri'!$D20</f>
        <v>0</v>
      </c>
      <c r="L105" s="29">
        <f>$C105*'Masukan - agroforestri'!$D20</f>
        <v>0</v>
      </c>
      <c r="M105" s="29">
        <f>$C105*'Masukan - agroforestri'!$D20</f>
        <v>0</v>
      </c>
      <c r="N105" s="29">
        <f>$C105*'Masukan - agroforestri'!$D20</f>
        <v>0</v>
      </c>
      <c r="O105" s="29">
        <f>$C105*'Masukan - agroforestri'!$D20</f>
        <v>0</v>
      </c>
      <c r="P105" s="29">
        <f>$C105*'Masukan - agroforestri'!$D20</f>
        <v>0</v>
      </c>
      <c r="Q105" s="29">
        <f>$C105*'Masukan - agroforestri'!$D20</f>
        <v>0</v>
      </c>
      <c r="R105" s="29">
        <f>$C105*'Masukan - agroforestri'!$D20</f>
        <v>0</v>
      </c>
      <c r="S105" s="29">
        <f>$C105*'Masukan - agroforestri'!$D20</f>
        <v>0</v>
      </c>
      <c r="T105" s="29">
        <f>$C105*'Masukan - agroforestri'!$D20</f>
        <v>0</v>
      </c>
      <c r="U105" s="29">
        <f>$C105*'Masukan - agroforestri'!$D20</f>
        <v>0</v>
      </c>
      <c r="V105" s="29">
        <f>$C105*'Masukan - agroforestri'!$D20</f>
        <v>0</v>
      </c>
      <c r="W105" s="29">
        <f>$C105*'Masukan - agroforestri'!$D20</f>
        <v>0</v>
      </c>
      <c r="X105" s="29">
        <f>$C105*'Masukan - agroforestri'!$D20</f>
        <v>0</v>
      </c>
    </row>
    <row r="106" spans="2:24">
      <c r="B106" s="14" t="s">
        <v>408</v>
      </c>
      <c r="C106" s="29">
        <f>'Masukan - agroforestri'!C135</f>
        <v>0</v>
      </c>
      <c r="D106" s="14" t="s">
        <v>157</v>
      </c>
      <c r="E106" s="29">
        <f>$C106*'Masukan - agroforestri'!$D21</f>
        <v>0</v>
      </c>
      <c r="F106" s="29">
        <f>$C106*'Masukan - agroforestri'!$D21</f>
        <v>0</v>
      </c>
      <c r="G106" s="29">
        <f>$C106*'Masukan - agroforestri'!$D21</f>
        <v>0</v>
      </c>
      <c r="H106" s="29">
        <f>$C106*'Masukan - agroforestri'!$D21</f>
        <v>0</v>
      </c>
      <c r="I106" s="29">
        <f>$C106*'Masukan - agroforestri'!$D21</f>
        <v>0</v>
      </c>
      <c r="J106" s="29">
        <f>$C106*'Masukan - agroforestri'!$D21</f>
        <v>0</v>
      </c>
      <c r="K106" s="29">
        <f>$C106*'Masukan - agroforestri'!$D21</f>
        <v>0</v>
      </c>
      <c r="L106" s="29">
        <f>$C106*'Masukan - agroforestri'!$D21</f>
        <v>0</v>
      </c>
      <c r="M106" s="29">
        <f>$C106*'Masukan - agroforestri'!$D21</f>
        <v>0</v>
      </c>
      <c r="N106" s="29">
        <f>$C106*'Masukan - agroforestri'!$D21</f>
        <v>0</v>
      </c>
      <c r="O106" s="29">
        <f>$C106*'Masukan - agroforestri'!$D21</f>
        <v>0</v>
      </c>
      <c r="P106" s="29">
        <f>$C106*'Masukan - agroforestri'!$D21</f>
        <v>0</v>
      </c>
      <c r="Q106" s="29">
        <f>$C106*'Masukan - agroforestri'!$D21</f>
        <v>0</v>
      </c>
      <c r="R106" s="29">
        <f>$C106*'Masukan - agroforestri'!$D21</f>
        <v>0</v>
      </c>
      <c r="S106" s="29">
        <f>$C106*'Masukan - agroforestri'!$D21</f>
        <v>0</v>
      </c>
      <c r="T106" s="29">
        <f>$C106*'Masukan - agroforestri'!$D21</f>
        <v>0</v>
      </c>
      <c r="U106" s="29">
        <f>$C106*'Masukan - agroforestri'!$D21</f>
        <v>0</v>
      </c>
      <c r="V106" s="29">
        <f>$C106*'Masukan - agroforestri'!$D21</f>
        <v>0</v>
      </c>
      <c r="W106" s="29">
        <f>$C106*'Masukan - agroforestri'!$D21</f>
        <v>0</v>
      </c>
      <c r="X106" s="29">
        <f>$C106*'Masukan - agroforestri'!$D21</f>
        <v>0</v>
      </c>
    </row>
    <row r="107" spans="2:24">
      <c r="B107" s="14" t="s">
        <v>348</v>
      </c>
      <c r="C107" s="29">
        <f>'Masukan - agroforestri'!C156</f>
        <v>50</v>
      </c>
      <c r="D107" s="14" t="s">
        <v>157</v>
      </c>
      <c r="E107" s="29">
        <f>$C107*'Masukan - agroforestri'!$D22</f>
        <v>0</v>
      </c>
      <c r="F107" s="29">
        <f>$C107*'Masukan - agroforestri'!$D22</f>
        <v>0</v>
      </c>
      <c r="G107" s="29">
        <f>$C107*'Masukan - agroforestri'!$D22</f>
        <v>0</v>
      </c>
      <c r="H107" s="29">
        <f>$C107*'Masukan - agroforestri'!$D22</f>
        <v>0</v>
      </c>
      <c r="I107" s="29">
        <f>$C107*'Masukan - agroforestri'!$D22</f>
        <v>0</v>
      </c>
      <c r="J107" s="29">
        <f>$C107*'Masukan - agroforestri'!$D22</f>
        <v>0</v>
      </c>
      <c r="K107" s="29">
        <f>$C107*'Masukan - agroforestri'!$D22</f>
        <v>0</v>
      </c>
      <c r="L107" s="29">
        <f>$C107*'Masukan - agroforestri'!$D22</f>
        <v>0</v>
      </c>
      <c r="M107" s="29">
        <f>$C107*'Masukan - agroforestri'!$D22</f>
        <v>0</v>
      </c>
      <c r="N107" s="29">
        <f>$C107*'Masukan - agroforestri'!$D22</f>
        <v>0</v>
      </c>
      <c r="O107" s="29">
        <f>$C107*'Masukan - agroforestri'!$D22</f>
        <v>0</v>
      </c>
      <c r="P107" s="29">
        <f>$C107*'Masukan - agroforestri'!$D22</f>
        <v>0</v>
      </c>
      <c r="Q107" s="29">
        <f>$C107*'Masukan - agroforestri'!$D22</f>
        <v>0</v>
      </c>
      <c r="R107" s="29">
        <f>$C107*'Masukan - agroforestri'!$D22</f>
        <v>0</v>
      </c>
      <c r="S107" s="29">
        <f>$C107*'Masukan - agroforestri'!$D22</f>
        <v>0</v>
      </c>
      <c r="T107" s="29">
        <f>$C107*'Masukan - agroforestri'!$D22</f>
        <v>0</v>
      </c>
      <c r="U107" s="29">
        <f>$C107*'Masukan - agroforestri'!$D22</f>
        <v>0</v>
      </c>
      <c r="V107" s="29">
        <f>$C107*'Masukan - agroforestri'!$D22</f>
        <v>0</v>
      </c>
      <c r="W107" s="29">
        <f>$C107*'Masukan - agroforestri'!$D22</f>
        <v>0</v>
      </c>
      <c r="X107" s="29">
        <f>$C107*'Masukan - agroforestri'!$D22</f>
        <v>0</v>
      </c>
    </row>
    <row r="108" spans="2:24">
      <c r="B108" s="14" t="s">
        <v>316</v>
      </c>
      <c r="C108" s="14"/>
      <c r="D108" s="14" t="s">
        <v>157</v>
      </c>
      <c r="E108" s="30">
        <f t="shared" ref="E108:X108" si="27">SUM(E102:E107)</f>
        <v>0</v>
      </c>
      <c r="F108" s="30">
        <f t="shared" si="27"/>
        <v>0</v>
      </c>
      <c r="G108" s="30">
        <f t="shared" si="27"/>
        <v>0</v>
      </c>
      <c r="H108" s="30">
        <f t="shared" si="27"/>
        <v>0</v>
      </c>
      <c r="I108" s="30">
        <f t="shared" si="27"/>
        <v>0</v>
      </c>
      <c r="J108" s="30">
        <f t="shared" si="27"/>
        <v>0</v>
      </c>
      <c r="K108" s="30">
        <f t="shared" si="27"/>
        <v>0</v>
      </c>
      <c r="L108" s="30">
        <f t="shared" si="27"/>
        <v>0</v>
      </c>
      <c r="M108" s="30">
        <f t="shared" si="27"/>
        <v>0</v>
      </c>
      <c r="N108" s="30">
        <f t="shared" si="27"/>
        <v>0</v>
      </c>
      <c r="O108" s="30">
        <f t="shared" si="27"/>
        <v>0</v>
      </c>
      <c r="P108" s="30">
        <f t="shared" si="27"/>
        <v>0</v>
      </c>
      <c r="Q108" s="30">
        <f t="shared" si="27"/>
        <v>0</v>
      </c>
      <c r="R108" s="30">
        <f t="shared" si="27"/>
        <v>0</v>
      </c>
      <c r="S108" s="30">
        <f t="shared" si="27"/>
        <v>0</v>
      </c>
      <c r="T108" s="30">
        <f t="shared" si="27"/>
        <v>0</v>
      </c>
      <c r="U108" s="30">
        <f t="shared" si="27"/>
        <v>0</v>
      </c>
      <c r="V108" s="30">
        <f t="shared" si="27"/>
        <v>0</v>
      </c>
      <c r="W108" s="30">
        <f t="shared" si="27"/>
        <v>0</v>
      </c>
      <c r="X108" s="30">
        <f t="shared" si="27"/>
        <v>0</v>
      </c>
    </row>
    <row r="109" spans="2:24">
      <c r="B109" s="14"/>
      <c r="C109" s="14"/>
      <c r="D109" s="14"/>
      <c r="E109" s="14"/>
      <c r="F109" s="14"/>
      <c r="G109" s="14"/>
      <c r="H109" s="14"/>
      <c r="I109" s="14"/>
      <c r="J109" s="14"/>
      <c r="K109" s="14"/>
      <c r="L109" s="14"/>
      <c r="M109" s="14"/>
      <c r="N109" s="14"/>
      <c r="O109" s="14"/>
      <c r="P109" s="14"/>
      <c r="Q109" s="14"/>
      <c r="R109" s="14"/>
      <c r="S109" s="14"/>
      <c r="T109" s="14"/>
      <c r="U109" s="14"/>
      <c r="V109" s="14"/>
      <c r="W109" s="14"/>
      <c r="X109" s="14"/>
    </row>
    <row r="110" spans="2:24" ht="15">
      <c r="B110" s="17" t="s">
        <v>73</v>
      </c>
      <c r="C110" s="29"/>
      <c r="D110" s="14"/>
      <c r="E110" s="14"/>
      <c r="F110" s="14"/>
      <c r="G110" s="14"/>
      <c r="H110" s="14"/>
      <c r="I110" s="14"/>
      <c r="J110" s="14"/>
      <c r="K110" s="14"/>
      <c r="L110" s="14"/>
      <c r="M110" s="14"/>
      <c r="N110" s="14"/>
      <c r="O110" s="14"/>
      <c r="P110" s="14"/>
      <c r="Q110" s="14"/>
      <c r="R110" s="14"/>
      <c r="S110" s="14"/>
      <c r="T110" s="14"/>
      <c r="U110" s="14"/>
      <c r="V110" s="14"/>
      <c r="W110" s="14"/>
      <c r="X110" s="14"/>
    </row>
    <row r="111" spans="2:24">
      <c r="B111" s="14" t="s">
        <v>96</v>
      </c>
      <c r="C111" s="81">
        <f>'Masukan - agroforestri'!C55</f>
        <v>1.4165000000000001E-2</v>
      </c>
      <c r="D111" s="14" t="s">
        <v>157</v>
      </c>
      <c r="E111" s="30">
        <f t="shared" ref="E111:X111" si="28">$C$111*E17</f>
        <v>0</v>
      </c>
      <c r="F111" s="30">
        <f t="shared" si="28"/>
        <v>0</v>
      </c>
      <c r="G111" s="30">
        <f t="shared" si="28"/>
        <v>0</v>
      </c>
      <c r="H111" s="30">
        <f t="shared" si="28"/>
        <v>0</v>
      </c>
      <c r="I111" s="30">
        <f t="shared" si="28"/>
        <v>0</v>
      </c>
      <c r="J111" s="30">
        <f t="shared" si="28"/>
        <v>0</v>
      </c>
      <c r="K111" s="30">
        <f t="shared" si="28"/>
        <v>0</v>
      </c>
      <c r="L111" s="30">
        <f t="shared" si="28"/>
        <v>0</v>
      </c>
      <c r="M111" s="30">
        <f t="shared" si="28"/>
        <v>0</v>
      </c>
      <c r="N111" s="30">
        <f t="shared" si="28"/>
        <v>0</v>
      </c>
      <c r="O111" s="30">
        <f t="shared" si="28"/>
        <v>0</v>
      </c>
      <c r="P111" s="30">
        <f t="shared" si="28"/>
        <v>0</v>
      </c>
      <c r="Q111" s="30">
        <f t="shared" si="28"/>
        <v>0</v>
      </c>
      <c r="R111" s="30">
        <f t="shared" si="28"/>
        <v>0</v>
      </c>
      <c r="S111" s="30">
        <f t="shared" si="28"/>
        <v>0</v>
      </c>
      <c r="T111" s="30">
        <f t="shared" si="28"/>
        <v>0</v>
      </c>
      <c r="U111" s="30">
        <f t="shared" si="28"/>
        <v>0</v>
      </c>
      <c r="V111" s="30">
        <f t="shared" si="28"/>
        <v>0</v>
      </c>
      <c r="W111" s="30">
        <f t="shared" si="28"/>
        <v>0</v>
      </c>
      <c r="X111" s="30">
        <f t="shared" si="28"/>
        <v>0</v>
      </c>
    </row>
    <row r="112" spans="2:24">
      <c r="B112" s="14" t="s">
        <v>326</v>
      </c>
      <c r="C112" s="81">
        <f>'Masukan - agroforestri'!C79</f>
        <v>1.4165000000000001E-2</v>
      </c>
      <c r="D112" s="14" t="s">
        <v>157</v>
      </c>
      <c r="E112" s="30">
        <f t="shared" ref="E112:X112" si="29">$C$112*E33</f>
        <v>0</v>
      </c>
      <c r="F112" s="30">
        <f t="shared" si="29"/>
        <v>0</v>
      </c>
      <c r="G112" s="30">
        <f t="shared" si="29"/>
        <v>0</v>
      </c>
      <c r="H112" s="30">
        <f t="shared" si="29"/>
        <v>0</v>
      </c>
      <c r="I112" s="30">
        <f t="shared" si="29"/>
        <v>0</v>
      </c>
      <c r="J112" s="30">
        <f t="shared" si="29"/>
        <v>0</v>
      </c>
      <c r="K112" s="30">
        <f t="shared" si="29"/>
        <v>0</v>
      </c>
      <c r="L112" s="30">
        <f t="shared" si="29"/>
        <v>0</v>
      </c>
      <c r="M112" s="30">
        <f t="shared" si="29"/>
        <v>0</v>
      </c>
      <c r="N112" s="30">
        <f t="shared" si="29"/>
        <v>0</v>
      </c>
      <c r="O112" s="30">
        <f t="shared" si="29"/>
        <v>0</v>
      </c>
      <c r="P112" s="30">
        <f t="shared" si="29"/>
        <v>0</v>
      </c>
      <c r="Q112" s="30">
        <f t="shared" si="29"/>
        <v>0</v>
      </c>
      <c r="R112" s="30">
        <f t="shared" si="29"/>
        <v>0</v>
      </c>
      <c r="S112" s="30">
        <f t="shared" si="29"/>
        <v>0</v>
      </c>
      <c r="T112" s="30">
        <f t="shared" si="29"/>
        <v>0</v>
      </c>
      <c r="U112" s="30">
        <f t="shared" si="29"/>
        <v>0</v>
      </c>
      <c r="V112" s="30">
        <f t="shared" si="29"/>
        <v>0</v>
      </c>
      <c r="W112" s="30">
        <f t="shared" si="29"/>
        <v>0</v>
      </c>
      <c r="X112" s="30">
        <f t="shared" si="29"/>
        <v>0</v>
      </c>
    </row>
    <row r="113" spans="2:24">
      <c r="B113" s="14" t="s">
        <v>832</v>
      </c>
      <c r="C113" s="81">
        <f>'Masukan - agroforestri'!C98</f>
        <v>1.4165000000000001E-2</v>
      </c>
      <c r="D113" s="14" t="s">
        <v>157</v>
      </c>
      <c r="E113" s="30">
        <f>$C$112*E49</f>
        <v>0</v>
      </c>
      <c r="F113" s="30">
        <f t="shared" ref="F113:X113" si="30">$C$112*F49</f>
        <v>0</v>
      </c>
      <c r="G113" s="30">
        <f t="shared" si="30"/>
        <v>0</v>
      </c>
      <c r="H113" s="30">
        <f t="shared" si="30"/>
        <v>0</v>
      </c>
      <c r="I113" s="30">
        <f t="shared" si="30"/>
        <v>0</v>
      </c>
      <c r="J113" s="30">
        <f t="shared" si="30"/>
        <v>0</v>
      </c>
      <c r="K113" s="30">
        <f t="shared" si="30"/>
        <v>0</v>
      </c>
      <c r="L113" s="30">
        <f t="shared" si="30"/>
        <v>0</v>
      </c>
      <c r="M113" s="30">
        <f t="shared" si="30"/>
        <v>0</v>
      </c>
      <c r="N113" s="30">
        <f t="shared" si="30"/>
        <v>0</v>
      </c>
      <c r="O113" s="30">
        <f t="shared" si="30"/>
        <v>0</v>
      </c>
      <c r="P113" s="30">
        <f t="shared" si="30"/>
        <v>0</v>
      </c>
      <c r="Q113" s="30">
        <f t="shared" si="30"/>
        <v>0</v>
      </c>
      <c r="R113" s="30">
        <f t="shared" si="30"/>
        <v>0</v>
      </c>
      <c r="S113" s="30">
        <f t="shared" si="30"/>
        <v>0</v>
      </c>
      <c r="T113" s="30">
        <f t="shared" si="30"/>
        <v>0</v>
      </c>
      <c r="U113" s="30">
        <f t="shared" si="30"/>
        <v>0</v>
      </c>
      <c r="V113" s="30">
        <f t="shared" si="30"/>
        <v>0</v>
      </c>
      <c r="W113" s="30">
        <f t="shared" si="30"/>
        <v>0</v>
      </c>
      <c r="X113" s="30">
        <f t="shared" si="30"/>
        <v>0</v>
      </c>
    </row>
    <row r="114" spans="2:24">
      <c r="B114" s="14" t="s">
        <v>282</v>
      </c>
      <c r="C114" s="81">
        <f>'Masukan - agroforestri'!C117</f>
        <v>1.4165000000000001E-2</v>
      </c>
      <c r="D114" s="14" t="s">
        <v>157</v>
      </c>
      <c r="E114" s="30">
        <f>$C$114*E60*E63</f>
        <v>0</v>
      </c>
      <c r="F114" s="30">
        <f t="shared" ref="F114:X114" si="31">$C$114*F60*F63</f>
        <v>0</v>
      </c>
      <c r="G114" s="30">
        <f t="shared" si="31"/>
        <v>0</v>
      </c>
      <c r="H114" s="30">
        <f t="shared" si="31"/>
        <v>0</v>
      </c>
      <c r="I114" s="30">
        <f t="shared" si="31"/>
        <v>0</v>
      </c>
      <c r="J114" s="30">
        <f t="shared" si="31"/>
        <v>0</v>
      </c>
      <c r="K114" s="30">
        <f t="shared" si="31"/>
        <v>0</v>
      </c>
      <c r="L114" s="30">
        <f t="shared" si="31"/>
        <v>0</v>
      </c>
      <c r="M114" s="30">
        <f t="shared" si="31"/>
        <v>0</v>
      </c>
      <c r="N114" s="30">
        <f t="shared" si="31"/>
        <v>0</v>
      </c>
      <c r="O114" s="30">
        <f t="shared" si="31"/>
        <v>0</v>
      </c>
      <c r="P114" s="30">
        <f t="shared" si="31"/>
        <v>0</v>
      </c>
      <c r="Q114" s="30">
        <f t="shared" si="31"/>
        <v>0</v>
      </c>
      <c r="R114" s="30">
        <f t="shared" si="31"/>
        <v>0</v>
      </c>
      <c r="S114" s="30">
        <f t="shared" si="31"/>
        <v>0</v>
      </c>
      <c r="T114" s="30">
        <f t="shared" si="31"/>
        <v>0</v>
      </c>
      <c r="U114" s="30">
        <f t="shared" si="31"/>
        <v>0</v>
      </c>
      <c r="V114" s="30">
        <f t="shared" si="31"/>
        <v>0</v>
      </c>
      <c r="W114" s="30">
        <f t="shared" si="31"/>
        <v>0</v>
      </c>
      <c r="X114" s="30">
        <f t="shared" si="31"/>
        <v>0</v>
      </c>
    </row>
    <row r="115" spans="2:24">
      <c r="B115" s="14" t="s">
        <v>408</v>
      </c>
      <c r="C115" s="81">
        <f>'Masukan - agroforestri'!C126</f>
        <v>1.4165000000000001E-2</v>
      </c>
      <c r="D115" s="14" t="s">
        <v>157</v>
      </c>
      <c r="E115" s="30">
        <f>$C$115*E87</f>
        <v>0</v>
      </c>
      <c r="F115" s="30">
        <f t="shared" ref="F115:X115" si="32">$C$115*F87</f>
        <v>0</v>
      </c>
      <c r="G115" s="30">
        <f t="shared" si="32"/>
        <v>0</v>
      </c>
      <c r="H115" s="30">
        <f t="shared" si="32"/>
        <v>0</v>
      </c>
      <c r="I115" s="30">
        <f t="shared" si="32"/>
        <v>0</v>
      </c>
      <c r="J115" s="30">
        <f t="shared" si="32"/>
        <v>0</v>
      </c>
      <c r="K115" s="30">
        <f t="shared" si="32"/>
        <v>0</v>
      </c>
      <c r="L115" s="30">
        <f t="shared" si="32"/>
        <v>0</v>
      </c>
      <c r="M115" s="30">
        <f t="shared" si="32"/>
        <v>0</v>
      </c>
      <c r="N115" s="30">
        <f t="shared" si="32"/>
        <v>0</v>
      </c>
      <c r="O115" s="30">
        <f t="shared" si="32"/>
        <v>0</v>
      </c>
      <c r="P115" s="30">
        <f t="shared" si="32"/>
        <v>0</v>
      </c>
      <c r="Q115" s="30">
        <f t="shared" si="32"/>
        <v>0</v>
      </c>
      <c r="R115" s="30">
        <f t="shared" si="32"/>
        <v>0</v>
      </c>
      <c r="S115" s="30">
        <f t="shared" si="32"/>
        <v>0</v>
      </c>
      <c r="T115" s="30">
        <f t="shared" si="32"/>
        <v>0</v>
      </c>
      <c r="U115" s="30">
        <f t="shared" si="32"/>
        <v>0</v>
      </c>
      <c r="V115" s="30">
        <f t="shared" si="32"/>
        <v>0</v>
      </c>
      <c r="W115" s="30">
        <f t="shared" si="32"/>
        <v>0</v>
      </c>
      <c r="X115" s="30">
        <f t="shared" si="32"/>
        <v>0</v>
      </c>
    </row>
    <row r="116" spans="2:24">
      <c r="B116" s="14" t="s">
        <v>348</v>
      </c>
      <c r="C116" s="81">
        <f>'Masukan - agroforestri'!C157</f>
        <v>21</v>
      </c>
      <c r="D116" s="14" t="s">
        <v>157</v>
      </c>
      <c r="E116" s="31">
        <f>$C116*'Masukan - agroforestri'!$D22</f>
        <v>0</v>
      </c>
      <c r="F116" s="29">
        <f>$C116*'Masukan - agroforestri'!$D22</f>
        <v>0</v>
      </c>
      <c r="G116" s="29">
        <f>$C116*'Masukan - agroforestri'!$D22</f>
        <v>0</v>
      </c>
      <c r="H116" s="29">
        <f>$C116*'Masukan - agroforestri'!$D22</f>
        <v>0</v>
      </c>
      <c r="I116" s="29">
        <f>$C116*'Masukan - agroforestri'!$D22</f>
        <v>0</v>
      </c>
      <c r="J116" s="29">
        <f>$C116*'Masukan - agroforestri'!$D22</f>
        <v>0</v>
      </c>
      <c r="K116" s="29">
        <f>$C116*'Masukan - agroforestri'!$D22</f>
        <v>0</v>
      </c>
      <c r="L116" s="29">
        <f>$C116*'Masukan - agroforestri'!$D22</f>
        <v>0</v>
      </c>
      <c r="M116" s="29">
        <f>$C116*'Masukan - agroforestri'!$D22</f>
        <v>0</v>
      </c>
      <c r="N116" s="29">
        <f>$C116*'Masukan - agroforestri'!$D22</f>
        <v>0</v>
      </c>
      <c r="O116" s="29">
        <f>$C116*'Masukan - agroforestri'!$D22</f>
        <v>0</v>
      </c>
      <c r="P116" s="29">
        <f>$C116*'Masukan - agroforestri'!$D22</f>
        <v>0</v>
      </c>
      <c r="Q116" s="29">
        <f>$C116*'Masukan - agroforestri'!$D22</f>
        <v>0</v>
      </c>
      <c r="R116" s="29">
        <f>$C116*'Masukan - agroforestri'!$D22</f>
        <v>0</v>
      </c>
      <c r="S116" s="29">
        <f>$C116*'Masukan - agroforestri'!$D22</f>
        <v>0</v>
      </c>
      <c r="T116" s="29">
        <f>$C116*'Masukan - agroforestri'!$D22</f>
        <v>0</v>
      </c>
      <c r="U116" s="29">
        <f>$C116*'Masukan - agroforestri'!$D22</f>
        <v>0</v>
      </c>
      <c r="V116" s="29">
        <f>$C116*'Masukan - agroforestri'!$D22</f>
        <v>0</v>
      </c>
      <c r="W116" s="29">
        <f>$C116*'Masukan - agroforestri'!$D22</f>
        <v>0</v>
      </c>
      <c r="X116" s="29">
        <f>$C116*'Masukan - agroforestri'!$D22</f>
        <v>0</v>
      </c>
    </row>
    <row r="117" spans="2:24">
      <c r="B117" s="14" t="s">
        <v>300</v>
      </c>
      <c r="C117" s="14"/>
      <c r="D117" s="14" t="s">
        <v>157</v>
      </c>
      <c r="E117" s="123">
        <f>SUM(E111:E116)</f>
        <v>0</v>
      </c>
      <c r="F117" s="123">
        <f t="shared" ref="F117:X117" si="33">SUM(F111:F116)</f>
        <v>0</v>
      </c>
      <c r="G117" s="123">
        <f t="shared" si="33"/>
        <v>0</v>
      </c>
      <c r="H117" s="123">
        <f t="shared" si="33"/>
        <v>0</v>
      </c>
      <c r="I117" s="123">
        <f t="shared" si="33"/>
        <v>0</v>
      </c>
      <c r="J117" s="123">
        <f t="shared" si="33"/>
        <v>0</v>
      </c>
      <c r="K117" s="123">
        <f t="shared" si="33"/>
        <v>0</v>
      </c>
      <c r="L117" s="123">
        <f t="shared" si="33"/>
        <v>0</v>
      </c>
      <c r="M117" s="123">
        <f t="shared" si="33"/>
        <v>0</v>
      </c>
      <c r="N117" s="123">
        <f t="shared" si="33"/>
        <v>0</v>
      </c>
      <c r="O117" s="123">
        <f t="shared" si="33"/>
        <v>0</v>
      </c>
      <c r="P117" s="123">
        <f t="shared" si="33"/>
        <v>0</v>
      </c>
      <c r="Q117" s="123">
        <f t="shared" si="33"/>
        <v>0</v>
      </c>
      <c r="R117" s="123">
        <f t="shared" si="33"/>
        <v>0</v>
      </c>
      <c r="S117" s="123">
        <f t="shared" si="33"/>
        <v>0</v>
      </c>
      <c r="T117" s="123">
        <f t="shared" si="33"/>
        <v>0</v>
      </c>
      <c r="U117" s="123">
        <f t="shared" si="33"/>
        <v>0</v>
      </c>
      <c r="V117" s="123">
        <f t="shared" si="33"/>
        <v>0</v>
      </c>
      <c r="W117" s="123">
        <f t="shared" si="33"/>
        <v>0</v>
      </c>
      <c r="X117" s="123">
        <f t="shared" si="33"/>
        <v>0</v>
      </c>
    </row>
    <row r="118" spans="2:24">
      <c r="B118" s="14"/>
      <c r="C118" s="14"/>
      <c r="D118" s="14"/>
      <c r="E118" s="75"/>
      <c r="F118" s="14"/>
      <c r="G118" s="14"/>
      <c r="H118" s="14"/>
      <c r="I118" s="14"/>
      <c r="J118" s="14"/>
      <c r="K118" s="14"/>
      <c r="L118" s="14"/>
      <c r="M118" s="14"/>
      <c r="N118" s="14"/>
      <c r="O118" s="14"/>
      <c r="P118" s="14"/>
      <c r="Q118" s="14"/>
      <c r="R118" s="14"/>
      <c r="S118" s="14"/>
      <c r="T118" s="14"/>
      <c r="U118" s="14"/>
      <c r="V118" s="14"/>
      <c r="W118" s="14"/>
      <c r="X118" s="14"/>
    </row>
    <row r="119" spans="2:24" ht="15">
      <c r="B119" s="17" t="s">
        <v>126</v>
      </c>
      <c r="C119" s="14"/>
      <c r="E119" s="12"/>
      <c r="F119" s="12"/>
      <c r="G119" s="12"/>
      <c r="H119" s="12"/>
      <c r="I119" s="12"/>
      <c r="J119" s="12"/>
      <c r="K119" s="12"/>
      <c r="L119" s="12"/>
      <c r="M119" s="12"/>
      <c r="N119" s="12"/>
      <c r="O119" s="12"/>
      <c r="P119" s="12"/>
      <c r="Q119" s="12"/>
      <c r="R119" s="12"/>
      <c r="S119" s="12"/>
      <c r="T119" s="12"/>
      <c r="U119" s="12"/>
      <c r="V119" s="12"/>
      <c r="W119" s="12"/>
      <c r="X119" s="12"/>
    </row>
    <row r="120" spans="2:24">
      <c r="B120" s="14" t="s">
        <v>96</v>
      </c>
      <c r="C120" s="29">
        <f>'Masukan - agroforestri'!C56</f>
        <v>30</v>
      </c>
      <c r="D120" s="14" t="s">
        <v>157</v>
      </c>
      <c r="E120" s="29">
        <f>$C120*'Masukan - agroforestri'!$D17</f>
        <v>0</v>
      </c>
      <c r="F120" s="29">
        <f>$C120*'Masukan - agroforestri'!$D17</f>
        <v>0</v>
      </c>
      <c r="G120" s="29">
        <f>$C120*'Masukan - agroforestri'!$D17</f>
        <v>0</v>
      </c>
      <c r="H120" s="29">
        <f>$C120*'Masukan - agroforestri'!$D17</f>
        <v>0</v>
      </c>
      <c r="I120" s="29">
        <f>$C120*'Masukan - agroforestri'!$D17</f>
        <v>0</v>
      </c>
      <c r="J120" s="29">
        <f>$C120*'Masukan - agroforestri'!$D17</f>
        <v>0</v>
      </c>
      <c r="K120" s="29">
        <f>$C120*'Masukan - agroforestri'!$D17</f>
        <v>0</v>
      </c>
      <c r="L120" s="29">
        <f>$C120*'Masukan - agroforestri'!$D17</f>
        <v>0</v>
      </c>
      <c r="M120" s="29">
        <f>$C120*'Masukan - agroforestri'!$D17</f>
        <v>0</v>
      </c>
      <c r="N120" s="29">
        <f>$C120*'Masukan - agroforestri'!$D17</f>
        <v>0</v>
      </c>
      <c r="O120" s="29">
        <f>$C120*'Masukan - agroforestri'!$D17</f>
        <v>0</v>
      </c>
      <c r="P120" s="29">
        <f>$C120*'Masukan - agroforestri'!$D17</f>
        <v>0</v>
      </c>
      <c r="Q120" s="29">
        <f>$C120*'Masukan - agroforestri'!$D17</f>
        <v>0</v>
      </c>
      <c r="R120" s="29">
        <f>$C120*'Masukan - agroforestri'!$D17</f>
        <v>0</v>
      </c>
      <c r="S120" s="29">
        <f>$C120*'Masukan - agroforestri'!$D17</f>
        <v>0</v>
      </c>
      <c r="T120" s="29">
        <f>$C120*'Masukan - agroforestri'!$D17</f>
        <v>0</v>
      </c>
      <c r="U120" s="29">
        <f>$C120*'Masukan - agroforestri'!$D17</f>
        <v>0</v>
      </c>
      <c r="V120" s="29">
        <f>$C120*'Masukan - agroforestri'!$D17</f>
        <v>0</v>
      </c>
      <c r="W120" s="29">
        <f>$C120*'Masukan - agroforestri'!$D17</f>
        <v>0</v>
      </c>
      <c r="X120" s="29">
        <f>$C120*'Masukan - agroforestri'!$D17</f>
        <v>0</v>
      </c>
    </row>
    <row r="121" spans="2:24">
      <c r="B121" s="14" t="s">
        <v>326</v>
      </c>
      <c r="C121" s="29">
        <f>'Masukan - agroforestri'!C80</f>
        <v>15</v>
      </c>
      <c r="D121" s="14" t="s">
        <v>157</v>
      </c>
      <c r="E121" s="29">
        <f>$C121*'Masukan - agroforestri'!$D18</f>
        <v>0</v>
      </c>
      <c r="F121" s="29">
        <f>$C121*'Masukan - agroforestri'!$D18</f>
        <v>0</v>
      </c>
      <c r="G121" s="29">
        <f>$C121*'Masukan - agroforestri'!$D18</f>
        <v>0</v>
      </c>
      <c r="H121" s="29">
        <f>$C121*'Masukan - agroforestri'!$D18</f>
        <v>0</v>
      </c>
      <c r="I121" s="29">
        <f>$C121*'Masukan - agroforestri'!$D18</f>
        <v>0</v>
      </c>
      <c r="J121" s="29">
        <f>$C121*'Masukan - agroforestri'!$D18</f>
        <v>0</v>
      </c>
      <c r="K121" s="29">
        <f>$C121*'Masukan - agroforestri'!$D18</f>
        <v>0</v>
      </c>
      <c r="L121" s="29">
        <f>$C121*'Masukan - agroforestri'!$D18</f>
        <v>0</v>
      </c>
      <c r="M121" s="29">
        <f>$C121*'Masukan - agroforestri'!$D18</f>
        <v>0</v>
      </c>
      <c r="N121" s="29">
        <f>$C121*'Masukan - agroforestri'!$D18</f>
        <v>0</v>
      </c>
      <c r="O121" s="29">
        <f>$C121*'Masukan - agroforestri'!$D18</f>
        <v>0</v>
      </c>
      <c r="P121" s="29">
        <f>$C121*'Masukan - agroforestri'!$D18</f>
        <v>0</v>
      </c>
      <c r="Q121" s="29">
        <f>$C121*'Masukan - agroforestri'!$D18</f>
        <v>0</v>
      </c>
      <c r="R121" s="29">
        <f>$C121*'Masukan - agroforestri'!$D18</f>
        <v>0</v>
      </c>
      <c r="S121" s="29">
        <f>$C121*'Masukan - agroforestri'!$D18</f>
        <v>0</v>
      </c>
      <c r="T121" s="29">
        <f>$C121*'Masukan - agroforestri'!$D18</f>
        <v>0</v>
      </c>
      <c r="U121" s="29">
        <f>$C121*'Masukan - agroforestri'!$D18</f>
        <v>0</v>
      </c>
      <c r="V121" s="29">
        <f>$C121*'Masukan - agroforestri'!$D18</f>
        <v>0</v>
      </c>
      <c r="W121" s="29">
        <f>$C121*'Masukan - agroforestri'!$D18</f>
        <v>0</v>
      </c>
      <c r="X121" s="29">
        <f>$C121*'Masukan - agroforestri'!$D18</f>
        <v>0</v>
      </c>
    </row>
    <row r="122" spans="2:24">
      <c r="B122" s="14" t="s">
        <v>832</v>
      </c>
      <c r="C122" s="29">
        <f>'Masukan - agroforestri'!C99</f>
        <v>200</v>
      </c>
      <c r="D122" s="14" t="s">
        <v>157</v>
      </c>
      <c r="E122" s="29">
        <f>$C122*'Masukan - agroforestri'!$D19</f>
        <v>0</v>
      </c>
      <c r="F122" s="29">
        <f>$C122*'Masukan - agroforestri'!$D19</f>
        <v>0</v>
      </c>
      <c r="G122" s="29">
        <f>$C122*'Masukan - agroforestri'!$D19</f>
        <v>0</v>
      </c>
      <c r="H122" s="29">
        <f>$C122*'Masukan - agroforestri'!$D19</f>
        <v>0</v>
      </c>
      <c r="I122" s="29">
        <f>$C122*'Masukan - agroforestri'!$D19</f>
        <v>0</v>
      </c>
      <c r="J122" s="29">
        <f>$C122*'Masukan - agroforestri'!$D19</f>
        <v>0</v>
      </c>
      <c r="K122" s="29">
        <f>$C122*'Masukan - agroforestri'!$D19</f>
        <v>0</v>
      </c>
      <c r="L122" s="29">
        <f>$C122*'Masukan - agroforestri'!$D19</f>
        <v>0</v>
      </c>
      <c r="M122" s="29">
        <f>$C122*'Masukan - agroforestri'!$D19</f>
        <v>0</v>
      </c>
      <c r="N122" s="29">
        <f>$C122*'Masukan - agroforestri'!$D19</f>
        <v>0</v>
      </c>
      <c r="O122" s="29">
        <f>$C122*'Masukan - agroforestri'!$D19</f>
        <v>0</v>
      </c>
      <c r="P122" s="29">
        <f>$C122*'Masukan - agroforestri'!$D19</f>
        <v>0</v>
      </c>
      <c r="Q122" s="29">
        <f>$C122*'Masukan - agroforestri'!$D19</f>
        <v>0</v>
      </c>
      <c r="R122" s="29">
        <f>$C122*'Masukan - agroforestri'!$D19</f>
        <v>0</v>
      </c>
      <c r="S122" s="29">
        <f>$C122*'Masukan - agroforestri'!$D19</f>
        <v>0</v>
      </c>
      <c r="T122" s="29">
        <f>$C122*'Masukan - agroforestri'!$D19</f>
        <v>0</v>
      </c>
      <c r="U122" s="29">
        <f>$C122*'Masukan - agroforestri'!$D19</f>
        <v>0</v>
      </c>
      <c r="V122" s="29">
        <f>$C122*'Masukan - agroforestri'!$D19</f>
        <v>0</v>
      </c>
      <c r="W122" s="29">
        <f>$C122*'Masukan - agroforestri'!$D19</f>
        <v>0</v>
      </c>
      <c r="X122" s="29">
        <f>$C122*'Masukan - agroforestri'!$D19</f>
        <v>0</v>
      </c>
    </row>
    <row r="123" spans="2:24">
      <c r="B123" s="14" t="s">
        <v>282</v>
      </c>
      <c r="C123" s="29">
        <f>'Masukan - agroforestri'!C118</f>
        <v>15</v>
      </c>
      <c r="D123" s="14" t="s">
        <v>157</v>
      </c>
      <c r="E123" s="29">
        <f>$C123*'Masukan - agroforestri'!$D20</f>
        <v>0</v>
      </c>
      <c r="F123" s="29">
        <f>$C123*'Masukan - agroforestri'!$D20</f>
        <v>0</v>
      </c>
      <c r="G123" s="29">
        <f>$C123*'Masukan - agroforestri'!$D20</f>
        <v>0</v>
      </c>
      <c r="H123" s="29">
        <f>$C123*'Masukan - agroforestri'!$D20</f>
        <v>0</v>
      </c>
      <c r="I123" s="29">
        <f>$C123*'Masukan - agroforestri'!$D20</f>
        <v>0</v>
      </c>
      <c r="J123" s="29">
        <f>$C123*'Masukan - agroforestri'!$D20</f>
        <v>0</v>
      </c>
      <c r="K123" s="29">
        <f>$C123*'Masukan - agroforestri'!$D20</f>
        <v>0</v>
      </c>
      <c r="L123" s="29">
        <f>$C123*'Masukan - agroforestri'!$D20</f>
        <v>0</v>
      </c>
      <c r="M123" s="29">
        <f>$C123*'Masukan - agroforestri'!$D20</f>
        <v>0</v>
      </c>
      <c r="N123" s="29">
        <f>$C123*'Masukan - agroforestri'!$D20</f>
        <v>0</v>
      </c>
      <c r="O123" s="29">
        <f>$C123*'Masukan - agroforestri'!$D20</f>
        <v>0</v>
      </c>
      <c r="P123" s="29">
        <f>$C123*'Masukan - agroforestri'!$D20</f>
        <v>0</v>
      </c>
      <c r="Q123" s="29">
        <f>$C123*'Masukan - agroforestri'!$D20</f>
        <v>0</v>
      </c>
      <c r="R123" s="29">
        <f>$C123*'Masukan - agroforestri'!$D20</f>
        <v>0</v>
      </c>
      <c r="S123" s="29">
        <f>$C123*'Masukan - agroforestri'!$D20</f>
        <v>0</v>
      </c>
      <c r="T123" s="29">
        <f>$C123*'Masukan - agroforestri'!$D20</f>
        <v>0</v>
      </c>
      <c r="U123" s="29">
        <f>$C123*'Masukan - agroforestri'!$D20</f>
        <v>0</v>
      </c>
      <c r="V123" s="29">
        <f>$C123*'Masukan - agroforestri'!$D20</f>
        <v>0</v>
      </c>
      <c r="W123" s="29">
        <f>$C123*'Masukan - agroforestri'!$D20</f>
        <v>0</v>
      </c>
      <c r="X123" s="29">
        <f>$C123*'Masukan - agroforestri'!$D20</f>
        <v>0</v>
      </c>
    </row>
    <row r="124" spans="2:24">
      <c r="B124" s="14" t="s">
        <v>408</v>
      </c>
      <c r="C124" s="29">
        <f>'Masukan - agroforestri'!C137</f>
        <v>15</v>
      </c>
      <c r="D124" s="14" t="s">
        <v>157</v>
      </c>
      <c r="E124" s="29">
        <f>$C124*'Masukan - agroforestri'!$D21</f>
        <v>0</v>
      </c>
      <c r="F124" s="29">
        <f>$C124*'Masukan - agroforestri'!$D21</f>
        <v>0</v>
      </c>
      <c r="G124" s="29">
        <f>$C124*'Masukan - agroforestri'!$D21</f>
        <v>0</v>
      </c>
      <c r="H124" s="29">
        <f>$C124*'Masukan - agroforestri'!$D21</f>
        <v>0</v>
      </c>
      <c r="I124" s="29">
        <f>$C124*'Masukan - agroforestri'!$D21</f>
        <v>0</v>
      </c>
      <c r="J124" s="29">
        <f>$C124*'Masukan - agroforestri'!$D21</f>
        <v>0</v>
      </c>
      <c r="K124" s="29">
        <f>$C124*'Masukan - agroforestri'!$D21</f>
        <v>0</v>
      </c>
      <c r="L124" s="29">
        <f>$C124*'Masukan - agroforestri'!$D21</f>
        <v>0</v>
      </c>
      <c r="M124" s="29">
        <f>$C124*'Masukan - agroforestri'!$D21</f>
        <v>0</v>
      </c>
      <c r="N124" s="29">
        <f>$C124*'Masukan - agroforestri'!$D21</f>
        <v>0</v>
      </c>
      <c r="O124" s="29">
        <f>$C124*'Masukan - agroforestri'!$D21</f>
        <v>0</v>
      </c>
      <c r="P124" s="29">
        <f>$C124*'Masukan - agroforestri'!$D21</f>
        <v>0</v>
      </c>
      <c r="Q124" s="29">
        <f>$C124*'Masukan - agroforestri'!$D21</f>
        <v>0</v>
      </c>
      <c r="R124" s="29">
        <f>$C124*'Masukan - agroforestri'!$D21</f>
        <v>0</v>
      </c>
      <c r="S124" s="29">
        <f>$C124*'Masukan - agroforestri'!$D21</f>
        <v>0</v>
      </c>
      <c r="T124" s="29">
        <f>$C124*'Masukan - agroforestri'!$D21</f>
        <v>0</v>
      </c>
      <c r="U124" s="29">
        <f>$C124*'Masukan - agroforestri'!$D21</f>
        <v>0</v>
      </c>
      <c r="V124" s="29">
        <f>$C124*'Masukan - agroforestri'!$D21</f>
        <v>0</v>
      </c>
      <c r="W124" s="29">
        <f>$C124*'Masukan - agroforestri'!$D21</f>
        <v>0</v>
      </c>
      <c r="X124" s="29">
        <f>$C124*'Masukan - agroforestri'!$D21</f>
        <v>0</v>
      </c>
    </row>
    <row r="125" spans="2:24">
      <c r="B125" s="14" t="s">
        <v>348</v>
      </c>
      <c r="C125" s="29">
        <f>'Masukan - agroforestri'!C158</f>
        <v>32</v>
      </c>
      <c r="D125" s="14" t="s">
        <v>157</v>
      </c>
      <c r="E125" s="29">
        <f>$C125*'Masukan - agroforestri'!$D22</f>
        <v>0</v>
      </c>
      <c r="F125" s="29">
        <f>$C125*'Masukan - agroforestri'!$D22</f>
        <v>0</v>
      </c>
      <c r="G125" s="29">
        <f>$C125*'Masukan - agroforestri'!$D22</f>
        <v>0</v>
      </c>
      <c r="H125" s="29">
        <f>$C125*'Masukan - agroforestri'!$D22</f>
        <v>0</v>
      </c>
      <c r="I125" s="29">
        <f>$C125*'Masukan - agroforestri'!$D22</f>
        <v>0</v>
      </c>
      <c r="J125" s="29">
        <f>$C125*'Masukan - agroforestri'!$D22</f>
        <v>0</v>
      </c>
      <c r="K125" s="29">
        <f>$C125*'Masukan - agroforestri'!$D22</f>
        <v>0</v>
      </c>
      <c r="L125" s="29">
        <f>$C125*'Masukan - agroforestri'!$D22</f>
        <v>0</v>
      </c>
      <c r="M125" s="29">
        <f>$C125*'Masukan - agroforestri'!$D22</f>
        <v>0</v>
      </c>
      <c r="N125" s="29">
        <f>$C125*'Masukan - agroforestri'!$D22</f>
        <v>0</v>
      </c>
      <c r="O125" s="29">
        <f>$C125*'Masukan - agroforestri'!$D22</f>
        <v>0</v>
      </c>
      <c r="P125" s="29">
        <f>$C125*'Masukan - agroforestri'!$D22</f>
        <v>0</v>
      </c>
      <c r="Q125" s="29">
        <f>$C125*'Masukan - agroforestri'!$D22</f>
        <v>0</v>
      </c>
      <c r="R125" s="29">
        <f>$C125*'Masukan - agroforestri'!$D22</f>
        <v>0</v>
      </c>
      <c r="S125" s="29">
        <f>$C125*'Masukan - agroforestri'!$D22</f>
        <v>0</v>
      </c>
      <c r="T125" s="29">
        <f>$C125*'Masukan - agroforestri'!$D22</f>
        <v>0</v>
      </c>
      <c r="U125" s="29">
        <f>$C125*'Masukan - agroforestri'!$D22</f>
        <v>0</v>
      </c>
      <c r="V125" s="29">
        <f>$C125*'Masukan - agroforestri'!$D22</f>
        <v>0</v>
      </c>
      <c r="W125" s="29">
        <f>$C125*'Masukan - agroforestri'!$D22</f>
        <v>0</v>
      </c>
      <c r="X125" s="29">
        <f>$C125*'Masukan - agroforestri'!$D22</f>
        <v>0</v>
      </c>
    </row>
    <row r="126" spans="2:24">
      <c r="B126" s="14" t="s">
        <v>301</v>
      </c>
      <c r="C126" s="14"/>
      <c r="D126" s="14" t="s">
        <v>157</v>
      </c>
      <c r="E126" s="30">
        <f>SUM(E120:E125)</f>
        <v>0</v>
      </c>
      <c r="F126" s="30">
        <f t="shared" ref="F126:X126" si="34">SUM(F120:F125)</f>
        <v>0</v>
      </c>
      <c r="G126" s="30">
        <f t="shared" si="34"/>
        <v>0</v>
      </c>
      <c r="H126" s="30">
        <f t="shared" si="34"/>
        <v>0</v>
      </c>
      <c r="I126" s="30">
        <f t="shared" si="34"/>
        <v>0</v>
      </c>
      <c r="J126" s="30">
        <f t="shared" si="34"/>
        <v>0</v>
      </c>
      <c r="K126" s="30">
        <f t="shared" si="34"/>
        <v>0</v>
      </c>
      <c r="L126" s="30">
        <f t="shared" si="34"/>
        <v>0</v>
      </c>
      <c r="M126" s="30">
        <f t="shared" si="34"/>
        <v>0</v>
      </c>
      <c r="N126" s="30">
        <f t="shared" si="34"/>
        <v>0</v>
      </c>
      <c r="O126" s="30">
        <f t="shared" si="34"/>
        <v>0</v>
      </c>
      <c r="P126" s="30">
        <f t="shared" si="34"/>
        <v>0</v>
      </c>
      <c r="Q126" s="30">
        <f t="shared" si="34"/>
        <v>0</v>
      </c>
      <c r="R126" s="30">
        <f t="shared" si="34"/>
        <v>0</v>
      </c>
      <c r="S126" s="30">
        <f t="shared" si="34"/>
        <v>0</v>
      </c>
      <c r="T126" s="30">
        <f t="shared" si="34"/>
        <v>0</v>
      </c>
      <c r="U126" s="30">
        <f t="shared" si="34"/>
        <v>0</v>
      </c>
      <c r="V126" s="30">
        <f t="shared" si="34"/>
        <v>0</v>
      </c>
      <c r="W126" s="30">
        <f t="shared" si="34"/>
        <v>0</v>
      </c>
      <c r="X126" s="30">
        <f t="shared" si="34"/>
        <v>0</v>
      </c>
    </row>
    <row r="127" spans="2:24">
      <c r="B127" s="14"/>
      <c r="C127" s="14"/>
      <c r="D127" s="14"/>
      <c r="E127" s="19"/>
      <c r="F127" s="19"/>
      <c r="G127" s="19"/>
      <c r="H127" s="19"/>
      <c r="I127" s="19"/>
      <c r="J127" s="19"/>
      <c r="K127" s="19"/>
      <c r="L127" s="19"/>
      <c r="M127" s="19"/>
      <c r="N127" s="19"/>
      <c r="O127" s="19"/>
      <c r="P127" s="19"/>
      <c r="Q127" s="19"/>
      <c r="R127" s="19"/>
      <c r="S127" s="19"/>
      <c r="T127" s="19"/>
      <c r="U127" s="19"/>
      <c r="V127" s="19"/>
      <c r="W127" s="19"/>
      <c r="X127" s="19"/>
    </row>
    <row r="128" spans="2:24" ht="15">
      <c r="B128" s="17" t="s">
        <v>66</v>
      </c>
      <c r="C128" s="14"/>
      <c r="D128" s="14"/>
      <c r="E128" s="19"/>
      <c r="F128" s="19"/>
      <c r="G128" s="19"/>
      <c r="H128" s="19"/>
      <c r="I128" s="19"/>
      <c r="J128" s="19"/>
      <c r="K128" s="19"/>
      <c r="L128" s="19"/>
      <c r="M128" s="19"/>
      <c r="N128" s="19"/>
      <c r="O128" s="19"/>
      <c r="P128" s="19"/>
      <c r="Q128" s="19"/>
      <c r="R128" s="19"/>
      <c r="S128" s="19"/>
      <c r="T128" s="19"/>
      <c r="U128" s="19"/>
      <c r="V128" s="19"/>
      <c r="W128" s="19"/>
      <c r="X128" s="19"/>
    </row>
    <row r="129" spans="2:24">
      <c r="B129" s="14" t="s">
        <v>96</v>
      </c>
      <c r="C129" s="29">
        <f>'Masukan - agroforestri'!C57</f>
        <v>8</v>
      </c>
      <c r="D129" s="14" t="s">
        <v>157</v>
      </c>
      <c r="E129" s="29">
        <f>$C129*'Masukan - agroforestri'!$D17</f>
        <v>0</v>
      </c>
      <c r="F129" s="29">
        <f>$C129*'Masukan - agroforestri'!$D17</f>
        <v>0</v>
      </c>
      <c r="G129" s="29">
        <f>$C129*'Masukan - agroforestri'!$D17</f>
        <v>0</v>
      </c>
      <c r="H129" s="29">
        <f>$C129*'Masukan - agroforestri'!$D17</f>
        <v>0</v>
      </c>
      <c r="I129" s="29">
        <f>$C129*'Masukan - agroforestri'!$D17</f>
        <v>0</v>
      </c>
      <c r="J129" s="29">
        <f>$C129*'Masukan - agroforestri'!$D17</f>
        <v>0</v>
      </c>
      <c r="K129" s="29">
        <f>$C129*'Masukan - agroforestri'!$D17</f>
        <v>0</v>
      </c>
      <c r="L129" s="29">
        <f>$C129*'Masukan - agroforestri'!$D17</f>
        <v>0</v>
      </c>
      <c r="M129" s="29">
        <f>$C129*'Masukan - agroforestri'!$D17</f>
        <v>0</v>
      </c>
      <c r="N129" s="29">
        <f>$C129*'Masukan - agroforestri'!$D17</f>
        <v>0</v>
      </c>
      <c r="O129" s="29">
        <f>$C129*'Masukan - agroforestri'!$D17</f>
        <v>0</v>
      </c>
      <c r="P129" s="29">
        <f>$C129*'Masukan - agroforestri'!$D17</f>
        <v>0</v>
      </c>
      <c r="Q129" s="29">
        <f>$C129*'Masukan - agroforestri'!$D17</f>
        <v>0</v>
      </c>
      <c r="R129" s="29">
        <f>$C129*'Masukan - agroforestri'!$D17</f>
        <v>0</v>
      </c>
      <c r="S129" s="29">
        <f>$C129*'Masukan - agroforestri'!$D17</f>
        <v>0</v>
      </c>
      <c r="T129" s="29">
        <f>$C129*'Masukan - agroforestri'!$D17</f>
        <v>0</v>
      </c>
      <c r="U129" s="29">
        <f>$C129*'Masukan - agroforestri'!$D17</f>
        <v>0</v>
      </c>
      <c r="V129" s="29">
        <f>$C129*'Masukan - agroforestri'!$D17</f>
        <v>0</v>
      </c>
      <c r="W129" s="29">
        <f>$C129*'Masukan - agroforestri'!$D17</f>
        <v>0</v>
      </c>
      <c r="X129" s="29">
        <f>$C129*'Masukan - agroforestri'!$D17</f>
        <v>0</v>
      </c>
    </row>
    <row r="130" spans="2:24">
      <c r="B130" s="14" t="s">
        <v>326</v>
      </c>
      <c r="C130" s="29">
        <f>'Masukan - agroforestri'!C81</f>
        <v>8</v>
      </c>
      <c r="D130" s="14" t="s">
        <v>157</v>
      </c>
      <c r="E130" s="29">
        <f>$C130*'Masukan - agroforestri'!$D18</f>
        <v>0</v>
      </c>
      <c r="F130" s="29">
        <f>$C130*'Masukan - agroforestri'!$D18</f>
        <v>0</v>
      </c>
      <c r="G130" s="29">
        <f>$C130*'Masukan - agroforestri'!$D18</f>
        <v>0</v>
      </c>
      <c r="H130" s="29">
        <f>$C130*'Masukan - agroforestri'!$D18</f>
        <v>0</v>
      </c>
      <c r="I130" s="29">
        <f>$C130*'Masukan - agroforestri'!$D18</f>
        <v>0</v>
      </c>
      <c r="J130" s="29">
        <f>$C130*'Masukan - agroforestri'!$D18</f>
        <v>0</v>
      </c>
      <c r="K130" s="29">
        <f>$C130*'Masukan - agroforestri'!$D18</f>
        <v>0</v>
      </c>
      <c r="L130" s="29">
        <f>$C130*'Masukan - agroforestri'!$D18</f>
        <v>0</v>
      </c>
      <c r="M130" s="29">
        <f>$C130*'Masukan - agroforestri'!$D18</f>
        <v>0</v>
      </c>
      <c r="N130" s="29">
        <f>$C130*'Masukan - agroforestri'!$D18</f>
        <v>0</v>
      </c>
      <c r="O130" s="29">
        <f>$C130*'Masukan - agroforestri'!$D18</f>
        <v>0</v>
      </c>
      <c r="P130" s="29">
        <f>$C130*'Masukan - agroforestri'!$D18</f>
        <v>0</v>
      </c>
      <c r="Q130" s="29">
        <f>$C130*'Masukan - agroforestri'!$D18</f>
        <v>0</v>
      </c>
      <c r="R130" s="29">
        <f>$C130*'Masukan - agroforestri'!$D18</f>
        <v>0</v>
      </c>
      <c r="S130" s="29">
        <f>$C130*'Masukan - agroforestri'!$D18</f>
        <v>0</v>
      </c>
      <c r="T130" s="29">
        <f>$C130*'Masukan - agroforestri'!$D18</f>
        <v>0</v>
      </c>
      <c r="U130" s="29">
        <f>$C130*'Masukan - agroforestri'!$D18</f>
        <v>0</v>
      </c>
      <c r="V130" s="29">
        <f>$C130*'Masukan - agroforestri'!$D18</f>
        <v>0</v>
      </c>
      <c r="W130" s="29">
        <f>$C130*'Masukan - agroforestri'!$D18</f>
        <v>0</v>
      </c>
      <c r="X130" s="29">
        <f>$C130*'Masukan - agroforestri'!$D18</f>
        <v>0</v>
      </c>
    </row>
    <row r="131" spans="2:24">
      <c r="B131" s="14" t="s">
        <v>832</v>
      </c>
      <c r="C131" s="29">
        <f>'Masukan - agroforestri'!C100</f>
        <v>15</v>
      </c>
      <c r="D131" s="14" t="s">
        <v>157</v>
      </c>
      <c r="E131" s="29">
        <f>$C131*'Masukan - agroforestri'!$D19</f>
        <v>0</v>
      </c>
      <c r="F131" s="29">
        <f>$C131*'Masukan - agroforestri'!$D19</f>
        <v>0</v>
      </c>
      <c r="G131" s="29">
        <f>$C131*'Masukan - agroforestri'!$D19</f>
        <v>0</v>
      </c>
      <c r="H131" s="29">
        <f>$C131*'Masukan - agroforestri'!$D19</f>
        <v>0</v>
      </c>
      <c r="I131" s="29">
        <f>$C131*'Masukan - agroforestri'!$D19</f>
        <v>0</v>
      </c>
      <c r="J131" s="29">
        <f>$C131*'Masukan - agroforestri'!$D19</f>
        <v>0</v>
      </c>
      <c r="K131" s="29">
        <f>$C131*'Masukan - agroforestri'!$D19</f>
        <v>0</v>
      </c>
      <c r="L131" s="29">
        <f>$C131*'Masukan - agroforestri'!$D19</f>
        <v>0</v>
      </c>
      <c r="M131" s="29">
        <f>$C131*'Masukan - agroforestri'!$D19</f>
        <v>0</v>
      </c>
      <c r="N131" s="29">
        <f>$C131*'Masukan - agroforestri'!$D19</f>
        <v>0</v>
      </c>
      <c r="O131" s="29">
        <f>$C131*'Masukan - agroforestri'!$D19</f>
        <v>0</v>
      </c>
      <c r="P131" s="29">
        <f>$C131*'Masukan - agroforestri'!$D19</f>
        <v>0</v>
      </c>
      <c r="Q131" s="29">
        <f>$C131*'Masukan - agroforestri'!$D19</f>
        <v>0</v>
      </c>
      <c r="R131" s="29">
        <f>$C131*'Masukan - agroforestri'!$D19</f>
        <v>0</v>
      </c>
      <c r="S131" s="29">
        <f>$C131*'Masukan - agroforestri'!$D19</f>
        <v>0</v>
      </c>
      <c r="T131" s="29">
        <f>$C131*'Masukan - agroforestri'!$D19</f>
        <v>0</v>
      </c>
      <c r="U131" s="29">
        <f>$C131*'Masukan - agroforestri'!$D19</f>
        <v>0</v>
      </c>
      <c r="V131" s="29">
        <f>$C131*'Masukan - agroforestri'!$D19</f>
        <v>0</v>
      </c>
      <c r="W131" s="29">
        <f>$C131*'Masukan - agroforestri'!$D19</f>
        <v>0</v>
      </c>
      <c r="X131" s="29">
        <f>$C131*'Masukan - agroforestri'!$D19</f>
        <v>0</v>
      </c>
    </row>
    <row r="132" spans="2:24">
      <c r="B132" s="14" t="s">
        <v>282</v>
      </c>
      <c r="C132" s="29">
        <f>'Masukan - agroforestri'!C119</f>
        <v>8</v>
      </c>
      <c r="D132" s="14" t="s">
        <v>157</v>
      </c>
      <c r="E132" s="29">
        <f>$C132*'Masukan - agroforestri'!$D20</f>
        <v>0</v>
      </c>
      <c r="F132" s="29">
        <f>$C132*'Masukan - agroforestri'!$D20</f>
        <v>0</v>
      </c>
      <c r="G132" s="29">
        <f>$C132*'Masukan - agroforestri'!$D20</f>
        <v>0</v>
      </c>
      <c r="H132" s="29">
        <f>$C132*'Masukan - agroforestri'!$D20</f>
        <v>0</v>
      </c>
      <c r="I132" s="29">
        <f>$C132*'Masukan - agroforestri'!$D20</f>
        <v>0</v>
      </c>
      <c r="J132" s="29">
        <f>$C132*'Masukan - agroforestri'!$D20</f>
        <v>0</v>
      </c>
      <c r="K132" s="29">
        <f>$C132*'Masukan - agroforestri'!$D20</f>
        <v>0</v>
      </c>
      <c r="L132" s="29">
        <f>$C132*'Masukan - agroforestri'!$D20</f>
        <v>0</v>
      </c>
      <c r="M132" s="29">
        <f>$C132*'Masukan - agroforestri'!$D20</f>
        <v>0</v>
      </c>
      <c r="N132" s="29">
        <f>$C132*'Masukan - agroforestri'!$D20</f>
        <v>0</v>
      </c>
      <c r="O132" s="29">
        <f>$C132*'Masukan - agroforestri'!$D20</f>
        <v>0</v>
      </c>
      <c r="P132" s="29">
        <f>$C132*'Masukan - agroforestri'!$D20</f>
        <v>0</v>
      </c>
      <c r="Q132" s="29">
        <f>$C132*'Masukan - agroforestri'!$D20</f>
        <v>0</v>
      </c>
      <c r="R132" s="29">
        <f>$C132*'Masukan - agroforestri'!$D20</f>
        <v>0</v>
      </c>
      <c r="S132" s="29">
        <f>$C132*'Masukan - agroforestri'!$D20</f>
        <v>0</v>
      </c>
      <c r="T132" s="29">
        <f>$C132*'Masukan - agroforestri'!$D20</f>
        <v>0</v>
      </c>
      <c r="U132" s="29">
        <f>$C132*'Masukan - agroforestri'!$D20</f>
        <v>0</v>
      </c>
      <c r="V132" s="29">
        <f>$C132*'Masukan - agroforestri'!$D20</f>
        <v>0</v>
      </c>
      <c r="W132" s="29">
        <f>$C132*'Masukan - agroforestri'!$D20</f>
        <v>0</v>
      </c>
      <c r="X132" s="29">
        <f>$C132*'Masukan - agroforestri'!$D20</f>
        <v>0</v>
      </c>
    </row>
    <row r="133" spans="2:24">
      <c r="B133" s="14" t="s">
        <v>408</v>
      </c>
      <c r="C133" s="29">
        <f>'Masukan - agroforestri'!C138</f>
        <v>8</v>
      </c>
      <c r="D133" s="14" t="s">
        <v>157</v>
      </c>
      <c r="E133" s="29">
        <f>$C133*'Masukan - agroforestri'!$D21</f>
        <v>0</v>
      </c>
      <c r="F133" s="29">
        <f>$C133*'Masukan - agroforestri'!$D21</f>
        <v>0</v>
      </c>
      <c r="G133" s="29">
        <f>$C133*'Masukan - agroforestri'!$D21</f>
        <v>0</v>
      </c>
      <c r="H133" s="29">
        <f>$C133*'Masukan - agroforestri'!$D21</f>
        <v>0</v>
      </c>
      <c r="I133" s="29">
        <f>$C133*'Masukan - agroforestri'!$D21</f>
        <v>0</v>
      </c>
      <c r="J133" s="29">
        <f>$C133*'Masukan - agroforestri'!$D21</f>
        <v>0</v>
      </c>
      <c r="K133" s="29">
        <f>$C133*'Masukan - agroforestri'!$D21</f>
        <v>0</v>
      </c>
      <c r="L133" s="29">
        <f>$C133*'Masukan - agroforestri'!$D21</f>
        <v>0</v>
      </c>
      <c r="M133" s="29">
        <f>$C133*'Masukan - agroforestri'!$D21</f>
        <v>0</v>
      </c>
      <c r="N133" s="29">
        <f>$C133*'Masukan - agroforestri'!$D21</f>
        <v>0</v>
      </c>
      <c r="O133" s="29">
        <f>$C133*'Masukan - agroforestri'!$D21</f>
        <v>0</v>
      </c>
      <c r="P133" s="29">
        <f>$C133*'Masukan - agroforestri'!$D21</f>
        <v>0</v>
      </c>
      <c r="Q133" s="29">
        <f>$C133*'Masukan - agroforestri'!$D21</f>
        <v>0</v>
      </c>
      <c r="R133" s="29">
        <f>$C133*'Masukan - agroforestri'!$D21</f>
        <v>0</v>
      </c>
      <c r="S133" s="29">
        <f>$C133*'Masukan - agroforestri'!$D21</f>
        <v>0</v>
      </c>
      <c r="T133" s="29">
        <f>$C133*'Masukan - agroforestri'!$D21</f>
        <v>0</v>
      </c>
      <c r="U133" s="29">
        <f>$C133*'Masukan - agroforestri'!$D21</f>
        <v>0</v>
      </c>
      <c r="V133" s="29">
        <f>$C133*'Masukan - agroforestri'!$D21</f>
        <v>0</v>
      </c>
      <c r="W133" s="29">
        <f>$C133*'Masukan - agroforestri'!$D21</f>
        <v>0</v>
      </c>
      <c r="X133" s="29">
        <f>$C133*'Masukan - agroforestri'!$D21</f>
        <v>0</v>
      </c>
    </row>
    <row r="134" spans="2:24">
      <c r="B134" s="14" t="s">
        <v>348</v>
      </c>
      <c r="C134" s="29">
        <f>'Masukan - agroforestri'!C159</f>
        <v>21</v>
      </c>
      <c r="D134" s="14" t="s">
        <v>157</v>
      </c>
      <c r="E134" s="29">
        <f>$C134*'Masukan - agroforestri'!$D22</f>
        <v>0</v>
      </c>
      <c r="F134" s="29">
        <f>$C134*'Masukan - agroforestri'!$D22</f>
        <v>0</v>
      </c>
      <c r="G134" s="29">
        <f>$C134*'Masukan - agroforestri'!$D22</f>
        <v>0</v>
      </c>
      <c r="H134" s="29">
        <f>$C134*'Masukan - agroforestri'!$D22</f>
        <v>0</v>
      </c>
      <c r="I134" s="29">
        <f>$C134*'Masukan - agroforestri'!$D22</f>
        <v>0</v>
      </c>
      <c r="J134" s="29">
        <f>$C134*'Masukan - agroforestri'!$D22</f>
        <v>0</v>
      </c>
      <c r="K134" s="29">
        <f>$C134*'Masukan - agroforestri'!$D22</f>
        <v>0</v>
      </c>
      <c r="L134" s="29">
        <f>$C134*'Masukan - agroforestri'!$D22</f>
        <v>0</v>
      </c>
      <c r="M134" s="29">
        <f>$C134*'Masukan - agroforestri'!$D22</f>
        <v>0</v>
      </c>
      <c r="N134" s="29">
        <f>$C134*'Masukan - agroforestri'!$D22</f>
        <v>0</v>
      </c>
      <c r="O134" s="29">
        <f>$C134*'Masukan - agroforestri'!$D22</f>
        <v>0</v>
      </c>
      <c r="P134" s="29">
        <f>$C134*'Masukan - agroforestri'!$D22</f>
        <v>0</v>
      </c>
      <c r="Q134" s="29">
        <f>$C134*'Masukan - agroforestri'!$D22</f>
        <v>0</v>
      </c>
      <c r="R134" s="29">
        <f>$C134*'Masukan - agroforestri'!$D22</f>
        <v>0</v>
      </c>
      <c r="S134" s="29">
        <f>$C134*'Masukan - agroforestri'!$D22</f>
        <v>0</v>
      </c>
      <c r="T134" s="29">
        <f>$C134*'Masukan - agroforestri'!$D22</f>
        <v>0</v>
      </c>
      <c r="U134" s="29">
        <f>$C134*'Masukan - agroforestri'!$D22</f>
        <v>0</v>
      </c>
      <c r="V134" s="29">
        <f>$C134*'Masukan - agroforestri'!$D22</f>
        <v>0</v>
      </c>
      <c r="W134" s="29">
        <f>$C134*'Masukan - agroforestri'!$D22</f>
        <v>0</v>
      </c>
      <c r="X134" s="29">
        <f>$C134*'Masukan - agroforestri'!$D22</f>
        <v>0</v>
      </c>
    </row>
    <row r="135" spans="2:24">
      <c r="B135" s="14" t="s">
        <v>302</v>
      </c>
      <c r="C135" s="14"/>
      <c r="D135" s="14" t="s">
        <v>157</v>
      </c>
      <c r="E135" s="30">
        <f>SUM(E129:E134)</f>
        <v>0</v>
      </c>
      <c r="F135" s="30">
        <f t="shared" ref="F135:X135" si="35">SUM(F129:F134)</f>
        <v>0</v>
      </c>
      <c r="G135" s="30">
        <f t="shared" si="35"/>
        <v>0</v>
      </c>
      <c r="H135" s="30">
        <f t="shared" si="35"/>
        <v>0</v>
      </c>
      <c r="I135" s="30">
        <f t="shared" si="35"/>
        <v>0</v>
      </c>
      <c r="J135" s="30">
        <f t="shared" si="35"/>
        <v>0</v>
      </c>
      <c r="K135" s="30">
        <f t="shared" si="35"/>
        <v>0</v>
      </c>
      <c r="L135" s="30">
        <f t="shared" si="35"/>
        <v>0</v>
      </c>
      <c r="M135" s="30">
        <f t="shared" si="35"/>
        <v>0</v>
      </c>
      <c r="N135" s="30">
        <f t="shared" si="35"/>
        <v>0</v>
      </c>
      <c r="O135" s="30">
        <f t="shared" si="35"/>
        <v>0</v>
      </c>
      <c r="P135" s="30">
        <f t="shared" si="35"/>
        <v>0</v>
      </c>
      <c r="Q135" s="30">
        <f t="shared" si="35"/>
        <v>0</v>
      </c>
      <c r="R135" s="30">
        <f t="shared" si="35"/>
        <v>0</v>
      </c>
      <c r="S135" s="30">
        <f t="shared" si="35"/>
        <v>0</v>
      </c>
      <c r="T135" s="30">
        <f t="shared" si="35"/>
        <v>0</v>
      </c>
      <c r="U135" s="30">
        <f t="shared" si="35"/>
        <v>0</v>
      </c>
      <c r="V135" s="30">
        <f t="shared" si="35"/>
        <v>0</v>
      </c>
      <c r="W135" s="30">
        <f t="shared" si="35"/>
        <v>0</v>
      </c>
      <c r="X135" s="30">
        <f t="shared" si="35"/>
        <v>0</v>
      </c>
    </row>
    <row r="136" spans="2:24">
      <c r="B136" s="14"/>
      <c r="C136" s="14"/>
      <c r="D136" s="14"/>
      <c r="E136" s="19"/>
      <c r="F136" s="19"/>
      <c r="G136" s="19"/>
      <c r="H136" s="19"/>
      <c r="I136" s="19"/>
      <c r="J136" s="19"/>
      <c r="K136" s="19"/>
      <c r="L136" s="19"/>
      <c r="M136" s="19"/>
      <c r="N136" s="19"/>
      <c r="O136" s="19"/>
      <c r="P136" s="19"/>
      <c r="Q136" s="19"/>
      <c r="R136" s="19"/>
      <c r="S136" s="19"/>
      <c r="T136" s="19"/>
      <c r="U136" s="19"/>
      <c r="V136" s="19"/>
      <c r="W136" s="19"/>
      <c r="X136" s="19"/>
    </row>
    <row r="137" spans="2:24" ht="15">
      <c r="B137" s="17" t="s">
        <v>67</v>
      </c>
      <c r="C137" s="14"/>
      <c r="D137" s="14"/>
      <c r="E137" s="19"/>
      <c r="F137" s="19"/>
      <c r="G137" s="19"/>
      <c r="H137" s="19"/>
      <c r="I137" s="19"/>
      <c r="J137" s="19"/>
      <c r="K137" s="19"/>
      <c r="L137" s="19"/>
      <c r="M137" s="19"/>
      <c r="N137" s="19"/>
      <c r="O137" s="19"/>
      <c r="P137" s="19"/>
      <c r="Q137" s="19"/>
      <c r="R137" s="19"/>
      <c r="S137" s="19"/>
      <c r="T137" s="19"/>
      <c r="U137" s="19"/>
      <c r="V137" s="19"/>
      <c r="W137" s="19"/>
      <c r="X137" s="19"/>
    </row>
    <row r="138" spans="2:24">
      <c r="B138" s="14" t="s">
        <v>96</v>
      </c>
      <c r="C138" s="29">
        <f>'Masukan - agroforestri'!C58</f>
        <v>7.1</v>
      </c>
      <c r="D138" s="14" t="s">
        <v>157</v>
      </c>
      <c r="E138" s="29">
        <f>$C138*'Masukan - agroforestri'!$D17</f>
        <v>0</v>
      </c>
      <c r="F138" s="29">
        <f>$C138*'Masukan - agroforestri'!$D17</f>
        <v>0</v>
      </c>
      <c r="G138" s="29">
        <f>$C138*'Masukan - agroforestri'!$D17</f>
        <v>0</v>
      </c>
      <c r="H138" s="29">
        <f>$C138*'Masukan - agroforestri'!$D17</f>
        <v>0</v>
      </c>
      <c r="I138" s="29">
        <f>$C138*'Masukan - agroforestri'!$D17</f>
        <v>0</v>
      </c>
      <c r="J138" s="29">
        <f>$C138*'Masukan - agroforestri'!$D17</f>
        <v>0</v>
      </c>
      <c r="K138" s="29">
        <f>$C138*'Masukan - agroforestri'!$D17</f>
        <v>0</v>
      </c>
      <c r="L138" s="29">
        <f>$C138*'Masukan - agroforestri'!$D17</f>
        <v>0</v>
      </c>
      <c r="M138" s="29">
        <f>$C138*'Masukan - agroforestri'!$D17</f>
        <v>0</v>
      </c>
      <c r="N138" s="29">
        <f>$C138*'Masukan - agroforestri'!$D17</f>
        <v>0</v>
      </c>
      <c r="O138" s="29">
        <f>$C138*'Masukan - agroforestri'!$D17</f>
        <v>0</v>
      </c>
      <c r="P138" s="29">
        <f>$C138*'Masukan - agroforestri'!$D17</f>
        <v>0</v>
      </c>
      <c r="Q138" s="29">
        <f>$C138*'Masukan - agroforestri'!$D17</f>
        <v>0</v>
      </c>
      <c r="R138" s="29">
        <f>$C138*'Masukan - agroforestri'!$D17</f>
        <v>0</v>
      </c>
      <c r="S138" s="29">
        <f>$C138*'Masukan - agroforestri'!$D17</f>
        <v>0</v>
      </c>
      <c r="T138" s="29">
        <f>$C138*'Masukan - agroforestri'!$D17</f>
        <v>0</v>
      </c>
      <c r="U138" s="29">
        <f>$C138*'Masukan - agroforestri'!$D17</f>
        <v>0</v>
      </c>
      <c r="V138" s="29">
        <f>$C138*'Masukan - agroforestri'!$D17</f>
        <v>0</v>
      </c>
      <c r="W138" s="29">
        <f>$C138*'Masukan - agroforestri'!$D17</f>
        <v>0</v>
      </c>
      <c r="X138" s="29">
        <f>$C138*'Masukan - agroforestri'!$D17</f>
        <v>0</v>
      </c>
    </row>
    <row r="139" spans="2:24">
      <c r="B139" s="14" t="s">
        <v>326</v>
      </c>
      <c r="C139" s="29">
        <f>'Masukan - agroforestri'!C82</f>
        <v>7.1</v>
      </c>
      <c r="D139" s="14" t="s">
        <v>157</v>
      </c>
      <c r="E139" s="29">
        <f>$C139*'Masukan - agroforestri'!$D18</f>
        <v>0</v>
      </c>
      <c r="F139" s="29">
        <f>$C139*'Masukan - agroforestri'!$D18</f>
        <v>0</v>
      </c>
      <c r="G139" s="29">
        <f>$C139*'Masukan - agroforestri'!$D18</f>
        <v>0</v>
      </c>
      <c r="H139" s="29">
        <f>$C139*'Masukan - agroforestri'!$D18</f>
        <v>0</v>
      </c>
      <c r="I139" s="29">
        <f>$C139*'Masukan - agroforestri'!$D18</f>
        <v>0</v>
      </c>
      <c r="J139" s="29">
        <f>$C139*'Masukan - agroforestri'!$D18</f>
        <v>0</v>
      </c>
      <c r="K139" s="29">
        <f>$C139*'Masukan - agroforestri'!$D18</f>
        <v>0</v>
      </c>
      <c r="L139" s="29">
        <f>$C139*'Masukan - agroforestri'!$D18</f>
        <v>0</v>
      </c>
      <c r="M139" s="29">
        <f>$C139*'Masukan - agroforestri'!$D18</f>
        <v>0</v>
      </c>
      <c r="N139" s="29">
        <f>$C139*'Masukan - agroforestri'!$D18</f>
        <v>0</v>
      </c>
      <c r="O139" s="29">
        <f>$C139*'Masukan - agroforestri'!$D18</f>
        <v>0</v>
      </c>
      <c r="P139" s="29">
        <f>$C139*'Masukan - agroforestri'!$D18</f>
        <v>0</v>
      </c>
      <c r="Q139" s="29">
        <f>$C139*'Masukan - agroforestri'!$D18</f>
        <v>0</v>
      </c>
      <c r="R139" s="29">
        <f>$C139*'Masukan - agroforestri'!$D18</f>
        <v>0</v>
      </c>
      <c r="S139" s="29">
        <f>$C139*'Masukan - agroforestri'!$D18</f>
        <v>0</v>
      </c>
      <c r="T139" s="29">
        <f>$C139*'Masukan - agroforestri'!$D18</f>
        <v>0</v>
      </c>
      <c r="U139" s="29">
        <f>$C139*'Masukan - agroforestri'!$D18</f>
        <v>0</v>
      </c>
      <c r="V139" s="29">
        <f>$C139*'Masukan - agroforestri'!$D18</f>
        <v>0</v>
      </c>
      <c r="W139" s="29">
        <f>$C139*'Masukan - agroforestri'!$D18</f>
        <v>0</v>
      </c>
      <c r="X139" s="29">
        <f>$C139*'Masukan - agroforestri'!$D18</f>
        <v>0</v>
      </c>
    </row>
    <row r="140" spans="2:24">
      <c r="B140" s="14" t="s">
        <v>832</v>
      </c>
      <c r="C140" s="29">
        <f>'Masukan - agroforestri'!C101</f>
        <v>7.1</v>
      </c>
      <c r="D140" s="14" t="s">
        <v>157</v>
      </c>
      <c r="E140" s="29">
        <f>$C140*'Masukan - agroforestri'!$D19</f>
        <v>0</v>
      </c>
      <c r="F140" s="29">
        <f>$C140*'Masukan - agroforestri'!$D19</f>
        <v>0</v>
      </c>
      <c r="G140" s="29">
        <f>$C140*'Masukan - agroforestri'!$D19</f>
        <v>0</v>
      </c>
      <c r="H140" s="29">
        <f>$C140*'Masukan - agroforestri'!$D19</f>
        <v>0</v>
      </c>
      <c r="I140" s="29">
        <f>$C140*'Masukan - agroforestri'!$D19</f>
        <v>0</v>
      </c>
      <c r="J140" s="29">
        <f>$C140*'Masukan - agroforestri'!$D19</f>
        <v>0</v>
      </c>
      <c r="K140" s="29">
        <f>$C140*'Masukan - agroforestri'!$D19</f>
        <v>0</v>
      </c>
      <c r="L140" s="29">
        <f>$C140*'Masukan - agroforestri'!$D19</f>
        <v>0</v>
      </c>
      <c r="M140" s="29">
        <f>$C140*'Masukan - agroforestri'!$D19</f>
        <v>0</v>
      </c>
      <c r="N140" s="29">
        <f>$C140*'Masukan - agroforestri'!$D19</f>
        <v>0</v>
      </c>
      <c r="O140" s="29">
        <f>$C140*'Masukan - agroforestri'!$D19</f>
        <v>0</v>
      </c>
      <c r="P140" s="29">
        <f>$C140*'Masukan - agroforestri'!$D19</f>
        <v>0</v>
      </c>
      <c r="Q140" s="29">
        <f>$C140*'Masukan - agroforestri'!$D19</f>
        <v>0</v>
      </c>
      <c r="R140" s="29">
        <f>$C140*'Masukan - agroforestri'!$D19</f>
        <v>0</v>
      </c>
      <c r="S140" s="29">
        <f>$C140*'Masukan - agroforestri'!$D19</f>
        <v>0</v>
      </c>
      <c r="T140" s="29">
        <f>$C140*'Masukan - agroforestri'!$D19</f>
        <v>0</v>
      </c>
      <c r="U140" s="29">
        <f>$C140*'Masukan - agroforestri'!$D19</f>
        <v>0</v>
      </c>
      <c r="V140" s="29">
        <f>$C140*'Masukan - agroforestri'!$D19</f>
        <v>0</v>
      </c>
      <c r="W140" s="29">
        <f>$C140*'Masukan - agroforestri'!$D19</f>
        <v>0</v>
      </c>
      <c r="X140" s="29">
        <f>$C140*'Masukan - agroforestri'!$D19</f>
        <v>0</v>
      </c>
    </row>
    <row r="141" spans="2:24">
      <c r="B141" s="14" t="s">
        <v>282</v>
      </c>
      <c r="C141" s="29">
        <f>'Masukan - agroforestri'!C120</f>
        <v>7.1</v>
      </c>
      <c r="D141" s="14" t="s">
        <v>157</v>
      </c>
      <c r="E141" s="29">
        <f>$C141*'Masukan - agroforestri'!$D20</f>
        <v>0</v>
      </c>
      <c r="F141" s="29">
        <f>$C141*'Masukan - agroforestri'!$D20</f>
        <v>0</v>
      </c>
      <c r="G141" s="29">
        <f>$C141*'Masukan - agroforestri'!$D20</f>
        <v>0</v>
      </c>
      <c r="H141" s="29">
        <f>$C141*'Masukan - agroforestri'!$D20</f>
        <v>0</v>
      </c>
      <c r="I141" s="29">
        <f>$C141*'Masukan - agroforestri'!$D20</f>
        <v>0</v>
      </c>
      <c r="J141" s="29">
        <f>$C141*'Masukan - agroforestri'!$D20</f>
        <v>0</v>
      </c>
      <c r="K141" s="29">
        <f>$C141*'Masukan - agroforestri'!$D20</f>
        <v>0</v>
      </c>
      <c r="L141" s="29">
        <f>$C141*'Masukan - agroforestri'!$D20</f>
        <v>0</v>
      </c>
      <c r="M141" s="29">
        <f>$C141*'Masukan - agroforestri'!$D20</f>
        <v>0</v>
      </c>
      <c r="N141" s="29">
        <f>$C141*'Masukan - agroforestri'!$D20</f>
        <v>0</v>
      </c>
      <c r="O141" s="29">
        <f>$C141*'Masukan - agroforestri'!$D20</f>
        <v>0</v>
      </c>
      <c r="P141" s="29">
        <f>$C141*'Masukan - agroforestri'!$D20</f>
        <v>0</v>
      </c>
      <c r="Q141" s="29">
        <f>$C141*'Masukan - agroforestri'!$D20</f>
        <v>0</v>
      </c>
      <c r="R141" s="29">
        <f>$C141*'Masukan - agroforestri'!$D20</f>
        <v>0</v>
      </c>
      <c r="S141" s="29">
        <f>$C141*'Masukan - agroforestri'!$D20</f>
        <v>0</v>
      </c>
      <c r="T141" s="29">
        <f>$C141*'Masukan - agroforestri'!$D20</f>
        <v>0</v>
      </c>
      <c r="U141" s="29">
        <f>$C141*'Masukan - agroforestri'!$D20</f>
        <v>0</v>
      </c>
      <c r="V141" s="29">
        <f>$C141*'Masukan - agroforestri'!$D20</f>
        <v>0</v>
      </c>
      <c r="W141" s="29">
        <f>$C141*'Masukan - agroforestri'!$D20</f>
        <v>0</v>
      </c>
      <c r="X141" s="29">
        <f>$C141*'Masukan - agroforestri'!$D20</f>
        <v>0</v>
      </c>
    </row>
    <row r="142" spans="2:24">
      <c r="B142" s="14" t="s">
        <v>408</v>
      </c>
      <c r="C142" s="29">
        <f>'Masukan - agroforestri'!C139</f>
        <v>7.1</v>
      </c>
      <c r="D142" s="14" t="s">
        <v>157</v>
      </c>
      <c r="E142" s="29">
        <f>$C142*'Masukan - agroforestri'!$D21</f>
        <v>0</v>
      </c>
      <c r="F142" s="29">
        <f>$C142*'Masukan - agroforestri'!$D21</f>
        <v>0</v>
      </c>
      <c r="G142" s="29">
        <f>$C142*'Masukan - agroforestri'!$D21</f>
        <v>0</v>
      </c>
      <c r="H142" s="29">
        <f>$C142*'Masukan - agroforestri'!$D21</f>
        <v>0</v>
      </c>
      <c r="I142" s="29">
        <f>$C142*'Masukan - agroforestri'!$D21</f>
        <v>0</v>
      </c>
      <c r="J142" s="29">
        <f>$C142*'Masukan - agroforestri'!$D21</f>
        <v>0</v>
      </c>
      <c r="K142" s="29">
        <f>$C142*'Masukan - agroforestri'!$D21</f>
        <v>0</v>
      </c>
      <c r="L142" s="29">
        <f>$C142*'Masukan - agroforestri'!$D21</f>
        <v>0</v>
      </c>
      <c r="M142" s="29">
        <f>$C142*'Masukan - agroforestri'!$D21</f>
        <v>0</v>
      </c>
      <c r="N142" s="29">
        <f>$C142*'Masukan - agroforestri'!$D21</f>
        <v>0</v>
      </c>
      <c r="O142" s="29">
        <f>$C142*'Masukan - agroforestri'!$D21</f>
        <v>0</v>
      </c>
      <c r="P142" s="29">
        <f>$C142*'Masukan - agroforestri'!$D21</f>
        <v>0</v>
      </c>
      <c r="Q142" s="29">
        <f>$C142*'Masukan - agroforestri'!$D21</f>
        <v>0</v>
      </c>
      <c r="R142" s="29">
        <f>$C142*'Masukan - agroforestri'!$D21</f>
        <v>0</v>
      </c>
      <c r="S142" s="29">
        <f>$C142*'Masukan - agroforestri'!$D21</f>
        <v>0</v>
      </c>
      <c r="T142" s="29">
        <f>$C142*'Masukan - agroforestri'!$D21</f>
        <v>0</v>
      </c>
      <c r="U142" s="29">
        <f>$C142*'Masukan - agroforestri'!$D21</f>
        <v>0</v>
      </c>
      <c r="V142" s="29">
        <f>$C142*'Masukan - agroforestri'!$D21</f>
        <v>0</v>
      </c>
      <c r="W142" s="29">
        <f>$C142*'Masukan - agroforestri'!$D21</f>
        <v>0</v>
      </c>
      <c r="X142" s="29">
        <f>$C142*'Masukan - agroforestri'!$D21</f>
        <v>0</v>
      </c>
    </row>
    <row r="143" spans="2:24">
      <c r="B143" s="14" t="s">
        <v>348</v>
      </c>
      <c r="C143" s="29">
        <f>'Masukan - agroforestri'!C160</f>
        <v>31</v>
      </c>
      <c r="D143" s="14" t="s">
        <v>157</v>
      </c>
      <c r="E143" s="29">
        <f>$C143*'Masukan - agroforestri'!$D22</f>
        <v>0</v>
      </c>
      <c r="F143" s="29">
        <f>$C143*'Masukan - agroforestri'!$D22</f>
        <v>0</v>
      </c>
      <c r="G143" s="29">
        <f>$C143*'Masukan - agroforestri'!$D22</f>
        <v>0</v>
      </c>
      <c r="H143" s="29">
        <f>$C143*'Masukan - agroforestri'!$D22</f>
        <v>0</v>
      </c>
      <c r="I143" s="29">
        <f>$C143*'Masukan - agroforestri'!$D22</f>
        <v>0</v>
      </c>
      <c r="J143" s="29">
        <f>$C143*'Masukan - agroforestri'!$D22</f>
        <v>0</v>
      </c>
      <c r="K143" s="29">
        <f>$C143*'Masukan - agroforestri'!$D22</f>
        <v>0</v>
      </c>
      <c r="L143" s="29">
        <f>$C143*'Masukan - agroforestri'!$D22</f>
        <v>0</v>
      </c>
      <c r="M143" s="29">
        <f>$C143*'Masukan - agroforestri'!$D22</f>
        <v>0</v>
      </c>
      <c r="N143" s="29">
        <f>$C143*'Masukan - agroforestri'!$D22</f>
        <v>0</v>
      </c>
      <c r="O143" s="29">
        <f>$C143*'Masukan - agroforestri'!$D22</f>
        <v>0</v>
      </c>
      <c r="P143" s="29">
        <f>$C143*'Masukan - agroforestri'!$D22</f>
        <v>0</v>
      </c>
      <c r="Q143" s="29">
        <f>$C143*'Masukan - agroforestri'!$D22</f>
        <v>0</v>
      </c>
      <c r="R143" s="29">
        <f>$C143*'Masukan - agroforestri'!$D22</f>
        <v>0</v>
      </c>
      <c r="S143" s="29">
        <f>$C143*'Masukan - agroforestri'!$D22</f>
        <v>0</v>
      </c>
      <c r="T143" s="29">
        <f>$C143*'Masukan - agroforestri'!$D22</f>
        <v>0</v>
      </c>
      <c r="U143" s="29">
        <f>$C143*'Masukan - agroforestri'!$D22</f>
        <v>0</v>
      </c>
      <c r="V143" s="29">
        <f>$C143*'Masukan - agroforestri'!$D22</f>
        <v>0</v>
      </c>
      <c r="W143" s="29">
        <f>$C143*'Masukan - agroforestri'!$D22</f>
        <v>0</v>
      </c>
      <c r="X143" s="29">
        <f>$C143*'Masukan - agroforestri'!$D22</f>
        <v>0</v>
      </c>
    </row>
    <row r="144" spans="2:24">
      <c r="B144" s="14" t="s">
        <v>303</v>
      </c>
      <c r="C144" s="14"/>
      <c r="D144" s="14" t="s">
        <v>157</v>
      </c>
      <c r="E144" s="30">
        <f>SUM(E138:E143)</f>
        <v>0</v>
      </c>
      <c r="F144" s="30">
        <f t="shared" ref="F144:X144" si="36">SUM(F138:F143)</f>
        <v>0</v>
      </c>
      <c r="G144" s="30">
        <f t="shared" si="36"/>
        <v>0</v>
      </c>
      <c r="H144" s="30">
        <f t="shared" si="36"/>
        <v>0</v>
      </c>
      <c r="I144" s="30">
        <f t="shared" si="36"/>
        <v>0</v>
      </c>
      <c r="J144" s="30">
        <f t="shared" si="36"/>
        <v>0</v>
      </c>
      <c r="K144" s="30">
        <f t="shared" si="36"/>
        <v>0</v>
      </c>
      <c r="L144" s="30">
        <f t="shared" si="36"/>
        <v>0</v>
      </c>
      <c r="M144" s="30">
        <f t="shared" si="36"/>
        <v>0</v>
      </c>
      <c r="N144" s="30">
        <f t="shared" si="36"/>
        <v>0</v>
      </c>
      <c r="O144" s="30">
        <f t="shared" si="36"/>
        <v>0</v>
      </c>
      <c r="P144" s="30">
        <f t="shared" si="36"/>
        <v>0</v>
      </c>
      <c r="Q144" s="30">
        <f t="shared" si="36"/>
        <v>0</v>
      </c>
      <c r="R144" s="30">
        <f t="shared" si="36"/>
        <v>0</v>
      </c>
      <c r="S144" s="30">
        <f t="shared" si="36"/>
        <v>0</v>
      </c>
      <c r="T144" s="30">
        <f t="shared" si="36"/>
        <v>0</v>
      </c>
      <c r="U144" s="30">
        <f t="shared" si="36"/>
        <v>0</v>
      </c>
      <c r="V144" s="30">
        <f t="shared" si="36"/>
        <v>0</v>
      </c>
      <c r="W144" s="30">
        <f t="shared" si="36"/>
        <v>0</v>
      </c>
      <c r="X144" s="30">
        <f t="shared" si="36"/>
        <v>0</v>
      </c>
    </row>
    <row r="145" spans="2:24">
      <c r="B145" s="14"/>
      <c r="C145" s="14"/>
      <c r="D145" s="14"/>
      <c r="E145" s="19"/>
      <c r="F145" s="19"/>
      <c r="G145" s="19"/>
      <c r="H145" s="19"/>
      <c r="I145" s="19"/>
      <c r="J145" s="19"/>
      <c r="K145" s="19"/>
      <c r="L145" s="19"/>
      <c r="M145" s="19"/>
      <c r="N145" s="19"/>
      <c r="O145" s="19"/>
      <c r="P145" s="19"/>
      <c r="Q145" s="19"/>
      <c r="R145" s="19"/>
      <c r="S145" s="19"/>
      <c r="T145" s="19"/>
      <c r="U145" s="19"/>
      <c r="V145" s="19"/>
      <c r="W145" s="19"/>
      <c r="X145" s="19"/>
    </row>
    <row r="146" spans="2:24" ht="15">
      <c r="B146" s="17" t="s">
        <v>75</v>
      </c>
      <c r="C146" s="14"/>
      <c r="D146" s="14"/>
      <c r="E146" s="19"/>
      <c r="F146" s="19"/>
      <c r="G146" s="19"/>
      <c r="H146" s="19"/>
      <c r="I146" s="19"/>
      <c r="J146" s="19"/>
      <c r="K146" s="19"/>
      <c r="L146" s="19"/>
      <c r="M146" s="19"/>
      <c r="N146" s="19"/>
      <c r="O146" s="19"/>
      <c r="P146" s="19"/>
      <c r="Q146" s="19"/>
      <c r="R146" s="19"/>
      <c r="S146" s="19"/>
      <c r="T146" s="19"/>
      <c r="U146" s="19"/>
      <c r="V146" s="19"/>
      <c r="W146" s="19"/>
      <c r="X146" s="19"/>
    </row>
    <row r="147" spans="2:24">
      <c r="B147" s="14" t="s">
        <v>96</v>
      </c>
      <c r="C147" s="29">
        <f>'Masukan - agroforestri'!C59*'Masukan - agroforestri'!$C$74</f>
        <v>4.7619000000000002E-2</v>
      </c>
      <c r="D147" s="14" t="s">
        <v>157</v>
      </c>
      <c r="E147" s="30">
        <f t="shared" ref="E147:X147" si="37">$C$147*E14*E23</f>
        <v>0</v>
      </c>
      <c r="F147" s="30">
        <f t="shared" si="37"/>
        <v>0</v>
      </c>
      <c r="G147" s="30">
        <f t="shared" si="37"/>
        <v>0</v>
      </c>
      <c r="H147" s="30">
        <f t="shared" si="37"/>
        <v>0</v>
      </c>
      <c r="I147" s="30">
        <f t="shared" si="37"/>
        <v>0</v>
      </c>
      <c r="J147" s="30">
        <f t="shared" si="37"/>
        <v>0</v>
      </c>
      <c r="K147" s="30">
        <f t="shared" si="37"/>
        <v>0</v>
      </c>
      <c r="L147" s="30">
        <f t="shared" si="37"/>
        <v>0</v>
      </c>
      <c r="M147" s="30">
        <f t="shared" si="37"/>
        <v>0</v>
      </c>
      <c r="N147" s="30">
        <f t="shared" si="37"/>
        <v>0</v>
      </c>
      <c r="O147" s="30">
        <f t="shared" si="37"/>
        <v>0</v>
      </c>
      <c r="P147" s="30">
        <f t="shared" si="37"/>
        <v>0</v>
      </c>
      <c r="Q147" s="30">
        <f t="shared" si="37"/>
        <v>0</v>
      </c>
      <c r="R147" s="30">
        <f t="shared" si="37"/>
        <v>0</v>
      </c>
      <c r="S147" s="30">
        <f t="shared" si="37"/>
        <v>0</v>
      </c>
      <c r="T147" s="30">
        <f t="shared" si="37"/>
        <v>0</v>
      </c>
      <c r="U147" s="30">
        <f t="shared" si="37"/>
        <v>0</v>
      </c>
      <c r="V147" s="30">
        <f t="shared" si="37"/>
        <v>0</v>
      </c>
      <c r="W147" s="30">
        <f t="shared" si="37"/>
        <v>0</v>
      </c>
      <c r="X147" s="30">
        <f t="shared" si="37"/>
        <v>0</v>
      </c>
    </row>
    <row r="148" spans="2:24">
      <c r="B148" s="14" t="s">
        <v>326</v>
      </c>
      <c r="C148" s="29">
        <f>'Masukan - agroforestri'!C83</f>
        <v>4.7619000000000002E-2</v>
      </c>
      <c r="D148" s="14" t="s">
        <v>157</v>
      </c>
      <c r="E148" s="30">
        <f t="shared" ref="E148:X148" si="38">$C$148*E30*E39</f>
        <v>0</v>
      </c>
      <c r="F148" s="30">
        <f t="shared" si="38"/>
        <v>0</v>
      </c>
      <c r="G148" s="30">
        <f t="shared" si="38"/>
        <v>0</v>
      </c>
      <c r="H148" s="30">
        <f t="shared" si="38"/>
        <v>0</v>
      </c>
      <c r="I148" s="30">
        <f t="shared" si="38"/>
        <v>0</v>
      </c>
      <c r="J148" s="30">
        <f t="shared" si="38"/>
        <v>0</v>
      </c>
      <c r="K148" s="30">
        <f t="shared" si="38"/>
        <v>0</v>
      </c>
      <c r="L148" s="30">
        <f t="shared" si="38"/>
        <v>0</v>
      </c>
      <c r="M148" s="30">
        <f t="shared" si="38"/>
        <v>0</v>
      </c>
      <c r="N148" s="30">
        <f t="shared" si="38"/>
        <v>0</v>
      </c>
      <c r="O148" s="30">
        <f t="shared" si="38"/>
        <v>0</v>
      </c>
      <c r="P148" s="30">
        <f t="shared" si="38"/>
        <v>0</v>
      </c>
      <c r="Q148" s="30">
        <f t="shared" si="38"/>
        <v>0</v>
      </c>
      <c r="R148" s="30">
        <f t="shared" si="38"/>
        <v>0</v>
      </c>
      <c r="S148" s="30">
        <f t="shared" si="38"/>
        <v>0</v>
      </c>
      <c r="T148" s="30">
        <f t="shared" si="38"/>
        <v>0</v>
      </c>
      <c r="U148" s="30">
        <f t="shared" si="38"/>
        <v>0</v>
      </c>
      <c r="V148" s="30">
        <f t="shared" si="38"/>
        <v>0</v>
      </c>
      <c r="W148" s="30">
        <f t="shared" si="38"/>
        <v>0</v>
      </c>
      <c r="X148" s="30">
        <f t="shared" si="38"/>
        <v>0</v>
      </c>
    </row>
    <row r="149" spans="2:24">
      <c r="B149" s="14" t="s">
        <v>832</v>
      </c>
      <c r="C149" s="29">
        <f>'Masukan - agroforestri'!C102</f>
        <v>9.5238000000000003E-2</v>
      </c>
      <c r="D149" s="14" t="s">
        <v>157</v>
      </c>
      <c r="E149" s="30">
        <f>$C$148*E46*E56</f>
        <v>0</v>
      </c>
      <c r="F149" s="30">
        <f t="shared" ref="F149:X149" si="39">$C$148*F46*F56</f>
        <v>0</v>
      </c>
      <c r="G149" s="30">
        <f t="shared" si="39"/>
        <v>0</v>
      </c>
      <c r="H149" s="30">
        <f t="shared" si="39"/>
        <v>0</v>
      </c>
      <c r="I149" s="30">
        <f t="shared" si="39"/>
        <v>0</v>
      </c>
      <c r="J149" s="30">
        <f t="shared" si="39"/>
        <v>0</v>
      </c>
      <c r="K149" s="30">
        <f t="shared" si="39"/>
        <v>0</v>
      </c>
      <c r="L149" s="30">
        <f t="shared" si="39"/>
        <v>0</v>
      </c>
      <c r="M149" s="30">
        <f t="shared" si="39"/>
        <v>0</v>
      </c>
      <c r="N149" s="30">
        <f t="shared" si="39"/>
        <v>0</v>
      </c>
      <c r="O149" s="30">
        <f t="shared" si="39"/>
        <v>0</v>
      </c>
      <c r="P149" s="30">
        <f t="shared" si="39"/>
        <v>0</v>
      </c>
      <c r="Q149" s="30">
        <f t="shared" si="39"/>
        <v>0</v>
      </c>
      <c r="R149" s="30">
        <f t="shared" si="39"/>
        <v>0</v>
      </c>
      <c r="S149" s="30">
        <f t="shared" si="39"/>
        <v>0</v>
      </c>
      <c r="T149" s="30">
        <f t="shared" si="39"/>
        <v>0</v>
      </c>
      <c r="U149" s="30">
        <f t="shared" si="39"/>
        <v>0</v>
      </c>
      <c r="V149" s="30">
        <f t="shared" si="39"/>
        <v>0</v>
      </c>
      <c r="W149" s="30">
        <f t="shared" si="39"/>
        <v>0</v>
      </c>
      <c r="X149" s="30">
        <f t="shared" si="39"/>
        <v>0</v>
      </c>
    </row>
    <row r="150" spans="2:24">
      <c r="B150" s="14" t="s">
        <v>282</v>
      </c>
      <c r="C150" s="29">
        <f>'Masukan - agroforestri'!C121</f>
        <v>0.04</v>
      </c>
      <c r="D150" s="14" t="s">
        <v>157</v>
      </c>
      <c r="E150" s="30">
        <f t="shared" ref="E150:X150" si="40">$C$150*E60*E63</f>
        <v>0</v>
      </c>
      <c r="F150" s="30">
        <f t="shared" si="40"/>
        <v>0</v>
      </c>
      <c r="G150" s="30">
        <f t="shared" si="40"/>
        <v>0</v>
      </c>
      <c r="H150" s="30">
        <f t="shared" si="40"/>
        <v>0</v>
      </c>
      <c r="I150" s="30">
        <f t="shared" si="40"/>
        <v>0</v>
      </c>
      <c r="J150" s="30">
        <f t="shared" si="40"/>
        <v>0</v>
      </c>
      <c r="K150" s="30">
        <f t="shared" si="40"/>
        <v>0</v>
      </c>
      <c r="L150" s="30">
        <f t="shared" si="40"/>
        <v>0</v>
      </c>
      <c r="M150" s="30">
        <f t="shared" si="40"/>
        <v>0</v>
      </c>
      <c r="N150" s="30">
        <f t="shared" si="40"/>
        <v>0</v>
      </c>
      <c r="O150" s="30">
        <f t="shared" si="40"/>
        <v>0</v>
      </c>
      <c r="P150" s="30">
        <f t="shared" si="40"/>
        <v>0</v>
      </c>
      <c r="Q150" s="30">
        <f t="shared" si="40"/>
        <v>0</v>
      </c>
      <c r="R150" s="30">
        <f t="shared" si="40"/>
        <v>0</v>
      </c>
      <c r="S150" s="30">
        <f t="shared" si="40"/>
        <v>0</v>
      </c>
      <c r="T150" s="30">
        <f t="shared" si="40"/>
        <v>0</v>
      </c>
      <c r="U150" s="30">
        <f t="shared" si="40"/>
        <v>0</v>
      </c>
      <c r="V150" s="30">
        <f t="shared" si="40"/>
        <v>0</v>
      </c>
      <c r="W150" s="30">
        <f t="shared" si="40"/>
        <v>0</v>
      </c>
      <c r="X150" s="30">
        <f t="shared" si="40"/>
        <v>0</v>
      </c>
    </row>
    <row r="151" spans="2:24">
      <c r="B151" s="14" t="s">
        <v>408</v>
      </c>
      <c r="C151" s="29">
        <f>'Masukan - agroforestri'!C140</f>
        <v>0</v>
      </c>
      <c r="D151" s="14" t="s">
        <v>157</v>
      </c>
      <c r="E151" s="30">
        <f>$C$151</f>
        <v>0</v>
      </c>
      <c r="F151" s="30">
        <f t="shared" ref="F151:X151" si="41">$C$151</f>
        <v>0</v>
      </c>
      <c r="G151" s="30">
        <f t="shared" si="41"/>
        <v>0</v>
      </c>
      <c r="H151" s="30">
        <f t="shared" si="41"/>
        <v>0</v>
      </c>
      <c r="I151" s="30">
        <f t="shared" si="41"/>
        <v>0</v>
      </c>
      <c r="J151" s="30">
        <f t="shared" si="41"/>
        <v>0</v>
      </c>
      <c r="K151" s="30">
        <f t="shared" si="41"/>
        <v>0</v>
      </c>
      <c r="L151" s="30">
        <f t="shared" si="41"/>
        <v>0</v>
      </c>
      <c r="M151" s="30">
        <f t="shared" si="41"/>
        <v>0</v>
      </c>
      <c r="N151" s="30">
        <f t="shared" si="41"/>
        <v>0</v>
      </c>
      <c r="O151" s="30">
        <f t="shared" si="41"/>
        <v>0</v>
      </c>
      <c r="P151" s="30">
        <f t="shared" si="41"/>
        <v>0</v>
      </c>
      <c r="Q151" s="30">
        <f t="shared" si="41"/>
        <v>0</v>
      </c>
      <c r="R151" s="30">
        <f t="shared" si="41"/>
        <v>0</v>
      </c>
      <c r="S151" s="30">
        <f t="shared" si="41"/>
        <v>0</v>
      </c>
      <c r="T151" s="30">
        <f t="shared" si="41"/>
        <v>0</v>
      </c>
      <c r="U151" s="30">
        <f t="shared" si="41"/>
        <v>0</v>
      </c>
      <c r="V151" s="30">
        <f t="shared" si="41"/>
        <v>0</v>
      </c>
      <c r="W151" s="30">
        <f t="shared" si="41"/>
        <v>0</v>
      </c>
      <c r="X151" s="30">
        <f t="shared" si="41"/>
        <v>0</v>
      </c>
    </row>
    <row r="152" spans="2:24">
      <c r="B152" s="14" t="s">
        <v>348</v>
      </c>
      <c r="C152" s="29">
        <f>'Masukan - agroforestri'!C161</f>
        <v>17</v>
      </c>
      <c r="D152" s="14" t="s">
        <v>157</v>
      </c>
      <c r="E152" s="29">
        <f>$C152*'Masukan - agroforestri'!$D22</f>
        <v>0</v>
      </c>
      <c r="F152" s="29">
        <f>$C152*'Masukan - agroforestri'!$D22</f>
        <v>0</v>
      </c>
      <c r="G152" s="29">
        <f>$C152*'Masukan - agroforestri'!$D22</f>
        <v>0</v>
      </c>
      <c r="H152" s="29">
        <f>$C152*'Masukan - agroforestri'!$D22</f>
        <v>0</v>
      </c>
      <c r="I152" s="29">
        <f>$C152*'Masukan - agroforestri'!$D22</f>
        <v>0</v>
      </c>
      <c r="J152" s="29">
        <f>$C152*'Masukan - agroforestri'!$D22</f>
        <v>0</v>
      </c>
      <c r="K152" s="29">
        <f>$C152*'Masukan - agroforestri'!$D22</f>
        <v>0</v>
      </c>
      <c r="L152" s="29">
        <f>$C152*'Masukan - agroforestri'!$D22</f>
        <v>0</v>
      </c>
      <c r="M152" s="29">
        <f>$C152*'Masukan - agroforestri'!$D22</f>
        <v>0</v>
      </c>
      <c r="N152" s="29">
        <f>$C152*'Masukan - agroforestri'!$D22</f>
        <v>0</v>
      </c>
      <c r="O152" s="29">
        <f>$C152*'Masukan - agroforestri'!$D22</f>
        <v>0</v>
      </c>
      <c r="P152" s="29">
        <f>$C152*'Masukan - agroforestri'!$D22</f>
        <v>0</v>
      </c>
      <c r="Q152" s="29">
        <f>$C152*'Masukan - agroforestri'!$D22</f>
        <v>0</v>
      </c>
      <c r="R152" s="29">
        <f>$C152*'Masukan - agroforestri'!$D22</f>
        <v>0</v>
      </c>
      <c r="S152" s="29">
        <f>$C152*'Masukan - agroforestri'!$D22</f>
        <v>0</v>
      </c>
      <c r="T152" s="29">
        <f>$C152*'Masukan - agroforestri'!$D22</f>
        <v>0</v>
      </c>
      <c r="U152" s="29">
        <f>$C152*'Masukan - agroforestri'!$D22</f>
        <v>0</v>
      </c>
      <c r="V152" s="29">
        <f>$C152*'Masukan - agroforestri'!$D22</f>
        <v>0</v>
      </c>
      <c r="W152" s="29">
        <f>$C152*'Masukan - agroforestri'!$D22</f>
        <v>0</v>
      </c>
      <c r="X152" s="29">
        <f>$C152*'Masukan - agroforestri'!$D22</f>
        <v>0</v>
      </c>
    </row>
    <row r="153" spans="2:24">
      <c r="B153" s="14" t="s">
        <v>304</v>
      </c>
      <c r="C153" s="14"/>
      <c r="D153" s="14" t="s">
        <v>157</v>
      </c>
      <c r="E153" s="30">
        <f>SUM(E147:E152)</f>
        <v>0</v>
      </c>
      <c r="F153" s="30">
        <f t="shared" ref="F153:X153" si="42">SUM(F147:F152)</f>
        <v>0</v>
      </c>
      <c r="G153" s="30">
        <f t="shared" si="42"/>
        <v>0</v>
      </c>
      <c r="H153" s="30">
        <f t="shared" si="42"/>
        <v>0</v>
      </c>
      <c r="I153" s="30">
        <f t="shared" si="42"/>
        <v>0</v>
      </c>
      <c r="J153" s="30">
        <f t="shared" si="42"/>
        <v>0</v>
      </c>
      <c r="K153" s="30">
        <f t="shared" si="42"/>
        <v>0</v>
      </c>
      <c r="L153" s="30">
        <f t="shared" si="42"/>
        <v>0</v>
      </c>
      <c r="M153" s="30">
        <f t="shared" si="42"/>
        <v>0</v>
      </c>
      <c r="N153" s="30">
        <f t="shared" si="42"/>
        <v>0</v>
      </c>
      <c r="O153" s="30">
        <f t="shared" si="42"/>
        <v>0</v>
      </c>
      <c r="P153" s="30">
        <f t="shared" si="42"/>
        <v>0</v>
      </c>
      <c r="Q153" s="30">
        <f t="shared" si="42"/>
        <v>0</v>
      </c>
      <c r="R153" s="30">
        <f t="shared" si="42"/>
        <v>0</v>
      </c>
      <c r="S153" s="30">
        <f t="shared" si="42"/>
        <v>0</v>
      </c>
      <c r="T153" s="30">
        <f t="shared" si="42"/>
        <v>0</v>
      </c>
      <c r="U153" s="30">
        <f t="shared" si="42"/>
        <v>0</v>
      </c>
      <c r="V153" s="30">
        <f t="shared" si="42"/>
        <v>0</v>
      </c>
      <c r="W153" s="30">
        <f t="shared" si="42"/>
        <v>0</v>
      </c>
      <c r="X153" s="30">
        <f t="shared" si="42"/>
        <v>0</v>
      </c>
    </row>
    <row r="154" spans="2:24">
      <c r="B154" s="14"/>
      <c r="C154" s="14"/>
      <c r="D154" s="14"/>
      <c r="E154" s="19"/>
      <c r="F154" s="19"/>
      <c r="G154" s="19"/>
      <c r="H154" s="19"/>
      <c r="I154" s="19"/>
      <c r="J154" s="19"/>
      <c r="K154" s="19"/>
      <c r="L154" s="19"/>
      <c r="M154" s="19"/>
      <c r="N154" s="19"/>
      <c r="O154" s="19"/>
      <c r="P154" s="19"/>
      <c r="Q154" s="19"/>
      <c r="R154" s="19"/>
      <c r="S154" s="19"/>
      <c r="T154" s="19"/>
      <c r="U154" s="19"/>
      <c r="V154" s="19"/>
      <c r="W154" s="19"/>
      <c r="X154" s="19"/>
    </row>
    <row r="155" spans="2:24" ht="15">
      <c r="B155" s="17" t="s">
        <v>76</v>
      </c>
      <c r="C155" s="29"/>
      <c r="D155" s="14"/>
      <c r="E155" s="19"/>
      <c r="F155" s="19"/>
      <c r="G155" s="19"/>
      <c r="H155" s="19"/>
      <c r="I155" s="19"/>
      <c r="J155" s="19"/>
      <c r="K155" s="19"/>
      <c r="L155" s="19"/>
      <c r="M155" s="19"/>
      <c r="N155" s="19"/>
      <c r="O155" s="19"/>
      <c r="P155" s="19"/>
      <c r="Q155" s="19"/>
      <c r="R155" s="19"/>
      <c r="S155" s="19"/>
      <c r="T155" s="19"/>
      <c r="U155" s="19"/>
      <c r="V155" s="19"/>
      <c r="W155" s="19"/>
      <c r="X155" s="19"/>
    </row>
    <row r="156" spans="2:24">
      <c r="B156" s="14" t="s">
        <v>96</v>
      </c>
      <c r="C156" s="29">
        <f>'Masukan - agroforestri'!C60</f>
        <v>2.5400000000000002E-3</v>
      </c>
      <c r="D156" s="14" t="s">
        <v>157</v>
      </c>
      <c r="E156" s="30">
        <f t="shared" ref="E156:X156" si="43">$C$156*E14*E23</f>
        <v>0</v>
      </c>
      <c r="F156" s="30">
        <f t="shared" si="43"/>
        <v>0</v>
      </c>
      <c r="G156" s="30">
        <f t="shared" si="43"/>
        <v>0</v>
      </c>
      <c r="H156" s="30">
        <f t="shared" si="43"/>
        <v>0</v>
      </c>
      <c r="I156" s="30">
        <f t="shared" si="43"/>
        <v>0</v>
      </c>
      <c r="J156" s="30">
        <f t="shared" si="43"/>
        <v>0</v>
      </c>
      <c r="K156" s="30">
        <f t="shared" si="43"/>
        <v>0</v>
      </c>
      <c r="L156" s="30">
        <f t="shared" si="43"/>
        <v>0</v>
      </c>
      <c r="M156" s="30">
        <f t="shared" si="43"/>
        <v>0</v>
      </c>
      <c r="N156" s="30">
        <f t="shared" si="43"/>
        <v>0</v>
      </c>
      <c r="O156" s="30">
        <f t="shared" si="43"/>
        <v>0</v>
      </c>
      <c r="P156" s="30">
        <f t="shared" si="43"/>
        <v>0</v>
      </c>
      <c r="Q156" s="30">
        <f t="shared" si="43"/>
        <v>0</v>
      </c>
      <c r="R156" s="30">
        <f t="shared" si="43"/>
        <v>0</v>
      </c>
      <c r="S156" s="30">
        <f t="shared" si="43"/>
        <v>0</v>
      </c>
      <c r="T156" s="30">
        <f t="shared" si="43"/>
        <v>0</v>
      </c>
      <c r="U156" s="30">
        <f t="shared" si="43"/>
        <v>0</v>
      </c>
      <c r="V156" s="30">
        <f t="shared" si="43"/>
        <v>0</v>
      </c>
      <c r="W156" s="30">
        <f t="shared" si="43"/>
        <v>0</v>
      </c>
      <c r="X156" s="30">
        <f t="shared" si="43"/>
        <v>0</v>
      </c>
    </row>
    <row r="157" spans="2:24">
      <c r="B157" s="14" t="s">
        <v>326</v>
      </c>
      <c r="C157" s="29">
        <f>'Masukan - agroforestri'!C84</f>
        <v>2.5400000000000002E-3</v>
      </c>
      <c r="D157" s="14" t="s">
        <v>157</v>
      </c>
      <c r="E157" s="30">
        <f t="shared" ref="E157:X157" si="44">$C$157*E30*E39</f>
        <v>0</v>
      </c>
      <c r="F157" s="30">
        <f t="shared" si="44"/>
        <v>0</v>
      </c>
      <c r="G157" s="30">
        <f t="shared" si="44"/>
        <v>0</v>
      </c>
      <c r="H157" s="30">
        <f t="shared" si="44"/>
        <v>0</v>
      </c>
      <c r="I157" s="30">
        <f t="shared" si="44"/>
        <v>0</v>
      </c>
      <c r="J157" s="30">
        <f t="shared" si="44"/>
        <v>0</v>
      </c>
      <c r="K157" s="30">
        <f t="shared" si="44"/>
        <v>0</v>
      </c>
      <c r="L157" s="30">
        <f t="shared" si="44"/>
        <v>0</v>
      </c>
      <c r="M157" s="30">
        <f t="shared" si="44"/>
        <v>0</v>
      </c>
      <c r="N157" s="30">
        <f t="shared" si="44"/>
        <v>0</v>
      </c>
      <c r="O157" s="30">
        <f t="shared" si="44"/>
        <v>0</v>
      </c>
      <c r="P157" s="30">
        <f t="shared" si="44"/>
        <v>0</v>
      </c>
      <c r="Q157" s="30">
        <f t="shared" si="44"/>
        <v>0</v>
      </c>
      <c r="R157" s="30">
        <f t="shared" si="44"/>
        <v>0</v>
      </c>
      <c r="S157" s="30">
        <f t="shared" si="44"/>
        <v>0</v>
      </c>
      <c r="T157" s="30">
        <f t="shared" si="44"/>
        <v>0</v>
      </c>
      <c r="U157" s="30">
        <f t="shared" si="44"/>
        <v>0</v>
      </c>
      <c r="V157" s="30">
        <f t="shared" si="44"/>
        <v>0</v>
      </c>
      <c r="W157" s="30">
        <f t="shared" si="44"/>
        <v>0</v>
      </c>
      <c r="X157" s="30">
        <f t="shared" si="44"/>
        <v>0</v>
      </c>
    </row>
    <row r="158" spans="2:24">
      <c r="B158" s="14" t="s">
        <v>832</v>
      </c>
      <c r="C158" s="29">
        <f>'Masukan - agroforestri'!C103</f>
        <v>2.5400000000000002E-3</v>
      </c>
      <c r="D158" s="14" t="s">
        <v>157</v>
      </c>
      <c r="E158" s="30">
        <f>$C$157*E46*E56</f>
        <v>0</v>
      </c>
      <c r="F158" s="30">
        <f t="shared" ref="F158:X158" si="45">$C$157*F46*F56</f>
        <v>0</v>
      </c>
      <c r="G158" s="30">
        <f t="shared" si="45"/>
        <v>0</v>
      </c>
      <c r="H158" s="30">
        <f t="shared" si="45"/>
        <v>0</v>
      </c>
      <c r="I158" s="30">
        <f t="shared" si="45"/>
        <v>0</v>
      </c>
      <c r="J158" s="30">
        <f t="shared" si="45"/>
        <v>0</v>
      </c>
      <c r="K158" s="30">
        <f t="shared" si="45"/>
        <v>0</v>
      </c>
      <c r="L158" s="30">
        <f t="shared" si="45"/>
        <v>0</v>
      </c>
      <c r="M158" s="30">
        <f t="shared" si="45"/>
        <v>0</v>
      </c>
      <c r="N158" s="30">
        <f t="shared" si="45"/>
        <v>0</v>
      </c>
      <c r="O158" s="30">
        <f t="shared" si="45"/>
        <v>0</v>
      </c>
      <c r="P158" s="30">
        <f t="shared" si="45"/>
        <v>0</v>
      </c>
      <c r="Q158" s="30">
        <f t="shared" si="45"/>
        <v>0</v>
      </c>
      <c r="R158" s="30">
        <f t="shared" si="45"/>
        <v>0</v>
      </c>
      <c r="S158" s="30">
        <f t="shared" si="45"/>
        <v>0</v>
      </c>
      <c r="T158" s="30">
        <f t="shared" si="45"/>
        <v>0</v>
      </c>
      <c r="U158" s="30">
        <f t="shared" si="45"/>
        <v>0</v>
      </c>
      <c r="V158" s="30">
        <f t="shared" si="45"/>
        <v>0</v>
      </c>
      <c r="W158" s="30">
        <f t="shared" si="45"/>
        <v>0</v>
      </c>
      <c r="X158" s="30">
        <f t="shared" si="45"/>
        <v>0</v>
      </c>
    </row>
    <row r="159" spans="2:24">
      <c r="B159" s="14" t="s">
        <v>282</v>
      </c>
      <c r="C159" s="29">
        <f>'Masukan - agroforestri'!C122</f>
        <v>2</v>
      </c>
      <c r="D159" s="14" t="s">
        <v>157</v>
      </c>
      <c r="E159" s="30">
        <f>$C$159*E60*'Masukan - agroforestri'!$D$20</f>
        <v>0</v>
      </c>
      <c r="F159" s="30">
        <f>$C$159*F60*'Masukan - agroforestri'!$D$20</f>
        <v>0</v>
      </c>
      <c r="G159" s="30">
        <f>$C$159*G60*'Masukan - agroforestri'!$D$20</f>
        <v>0</v>
      </c>
      <c r="H159" s="30">
        <f>$C$159*H60*'Masukan - agroforestri'!$D$20</f>
        <v>0</v>
      </c>
      <c r="I159" s="30">
        <f>$C$159*I60*'Masukan - agroforestri'!$D$20</f>
        <v>0</v>
      </c>
      <c r="J159" s="30">
        <f>$C$159*J60*'Masukan - agroforestri'!$D$20</f>
        <v>0</v>
      </c>
      <c r="K159" s="30">
        <f>$C$159*K60*'Masukan - agroforestri'!$D$20</f>
        <v>0</v>
      </c>
      <c r="L159" s="30">
        <f>$C$159*L60*'Masukan - agroforestri'!$D$20</f>
        <v>0</v>
      </c>
      <c r="M159" s="30">
        <f>$C$159*M60*'Masukan - agroforestri'!$D$20</f>
        <v>0</v>
      </c>
      <c r="N159" s="30">
        <f>$C$159*N60*'Masukan - agroforestri'!$D$20</f>
        <v>0</v>
      </c>
      <c r="O159" s="30">
        <f>$C$159*O60*'Masukan - agroforestri'!$D$20</f>
        <v>0</v>
      </c>
      <c r="P159" s="30">
        <f>$C$159*P60*'Masukan - agroforestri'!$D$20</f>
        <v>0</v>
      </c>
      <c r="Q159" s="30">
        <f>$C$159*Q60*'Masukan - agroforestri'!$D$20</f>
        <v>0</v>
      </c>
      <c r="R159" s="30">
        <f>$C$159*R60*'Masukan - agroforestri'!$D$20</f>
        <v>0</v>
      </c>
      <c r="S159" s="30">
        <f>$C$159*S60*'Masukan - agroforestri'!$D$20</f>
        <v>0</v>
      </c>
      <c r="T159" s="30">
        <f>$C$159*T60*'Masukan - agroforestri'!$D$20</f>
        <v>0</v>
      </c>
      <c r="U159" s="30">
        <f>$C$159*U60*'Masukan - agroforestri'!$D$20</f>
        <v>0</v>
      </c>
      <c r="V159" s="30">
        <f>$C$159*V60*'Masukan - agroforestri'!$D$20</f>
        <v>0</v>
      </c>
      <c r="W159" s="30">
        <f>$C$159*W60*'Masukan - agroforestri'!$D$20</f>
        <v>0</v>
      </c>
      <c r="X159" s="30">
        <f>$C$159*X60*'Masukan - agroforestri'!$D$20</f>
        <v>0</v>
      </c>
    </row>
    <row r="160" spans="2:24">
      <c r="B160" s="14" t="s">
        <v>408</v>
      </c>
      <c r="C160" s="29">
        <f>-'Masukan - agroforestri'!C141</f>
        <v>0</v>
      </c>
      <c r="D160" s="14" t="s">
        <v>157</v>
      </c>
      <c r="E160" s="30">
        <f>$C$160</f>
        <v>0</v>
      </c>
      <c r="F160" s="30">
        <f t="shared" ref="F160:X160" si="46">$C$160</f>
        <v>0</v>
      </c>
      <c r="G160" s="30">
        <f t="shared" si="46"/>
        <v>0</v>
      </c>
      <c r="H160" s="30">
        <f t="shared" si="46"/>
        <v>0</v>
      </c>
      <c r="I160" s="30">
        <f t="shared" si="46"/>
        <v>0</v>
      </c>
      <c r="J160" s="30">
        <f t="shared" si="46"/>
        <v>0</v>
      </c>
      <c r="K160" s="30">
        <f t="shared" si="46"/>
        <v>0</v>
      </c>
      <c r="L160" s="30">
        <f t="shared" si="46"/>
        <v>0</v>
      </c>
      <c r="M160" s="30">
        <f t="shared" si="46"/>
        <v>0</v>
      </c>
      <c r="N160" s="30">
        <f t="shared" si="46"/>
        <v>0</v>
      </c>
      <c r="O160" s="30">
        <f t="shared" si="46"/>
        <v>0</v>
      </c>
      <c r="P160" s="30">
        <f t="shared" si="46"/>
        <v>0</v>
      </c>
      <c r="Q160" s="30">
        <f t="shared" si="46"/>
        <v>0</v>
      </c>
      <c r="R160" s="30">
        <f t="shared" si="46"/>
        <v>0</v>
      </c>
      <c r="S160" s="30">
        <f t="shared" si="46"/>
        <v>0</v>
      </c>
      <c r="T160" s="30">
        <f t="shared" si="46"/>
        <v>0</v>
      </c>
      <c r="U160" s="30">
        <f t="shared" si="46"/>
        <v>0</v>
      </c>
      <c r="V160" s="30">
        <f t="shared" si="46"/>
        <v>0</v>
      </c>
      <c r="W160" s="30">
        <f t="shared" si="46"/>
        <v>0</v>
      </c>
      <c r="X160" s="30">
        <f t="shared" si="46"/>
        <v>0</v>
      </c>
    </row>
    <row r="161" spans="2:24">
      <c r="B161" s="14" t="s">
        <v>348</v>
      </c>
      <c r="C161" s="29">
        <f>'Masukan - agroforestri'!C162</f>
        <v>1</v>
      </c>
      <c r="D161" s="14" t="s">
        <v>157</v>
      </c>
      <c r="E161" s="30">
        <f>$C$161*'Masukan - agroforestri'!$D$22</f>
        <v>0</v>
      </c>
      <c r="F161" s="30">
        <f>$C$161*'Masukan - agroforestri'!$D$22</f>
        <v>0</v>
      </c>
      <c r="G161" s="30">
        <f>$C$161*'Masukan - agroforestri'!$D$22</f>
        <v>0</v>
      </c>
      <c r="H161" s="30">
        <f>$C$161*'Masukan - agroforestri'!$D$22</f>
        <v>0</v>
      </c>
      <c r="I161" s="30">
        <f>$C$161*'Masukan - agroforestri'!$D$22</f>
        <v>0</v>
      </c>
      <c r="J161" s="30">
        <f>$C$161*'Masukan - agroforestri'!$D$22</f>
        <v>0</v>
      </c>
      <c r="K161" s="30">
        <f>$C$161*'Masukan - agroforestri'!$D$22</f>
        <v>0</v>
      </c>
      <c r="L161" s="30">
        <f>$C$161*'Masukan - agroforestri'!$D$22</f>
        <v>0</v>
      </c>
      <c r="M161" s="30">
        <f>$C$161*'Masukan - agroforestri'!$D$22</f>
        <v>0</v>
      </c>
      <c r="N161" s="30">
        <f>$C$161*'Masukan - agroforestri'!$D$22</f>
        <v>0</v>
      </c>
      <c r="O161" s="30">
        <f>$C$161*'Masukan - agroforestri'!$D$22</f>
        <v>0</v>
      </c>
      <c r="P161" s="30">
        <f>$C$161*'Masukan - agroforestri'!$D$22</f>
        <v>0</v>
      </c>
      <c r="Q161" s="30">
        <f>$C$161*'Masukan - agroforestri'!$D$22</f>
        <v>0</v>
      </c>
      <c r="R161" s="30">
        <f>$C$161*'Masukan - agroforestri'!$D$22</f>
        <v>0</v>
      </c>
      <c r="S161" s="30">
        <f>$C$161*'Masukan - agroforestri'!$D$22</f>
        <v>0</v>
      </c>
      <c r="T161" s="30">
        <f>$C$161*'Masukan - agroforestri'!$D$22</f>
        <v>0</v>
      </c>
      <c r="U161" s="30">
        <f>$C$161*'Masukan - agroforestri'!$D$22</f>
        <v>0</v>
      </c>
      <c r="V161" s="30">
        <f>$C$161*'Masukan - agroforestri'!$D$22</f>
        <v>0</v>
      </c>
      <c r="W161" s="30">
        <f>$C$161*'Masukan - agroforestri'!$D$22</f>
        <v>0</v>
      </c>
      <c r="X161" s="30">
        <f>$C$161*'Masukan - agroforestri'!$D$22</f>
        <v>0</v>
      </c>
    </row>
    <row r="162" spans="2:24">
      <c r="B162" s="14" t="s">
        <v>305</v>
      </c>
      <c r="C162" s="14"/>
      <c r="D162" s="14" t="s">
        <v>157</v>
      </c>
      <c r="E162" s="30">
        <f>SUM(E156:E161)</f>
        <v>0</v>
      </c>
      <c r="F162" s="30">
        <f t="shared" ref="F162:X162" si="47">SUM(F156:F161)</f>
        <v>0</v>
      </c>
      <c r="G162" s="30">
        <f t="shared" si="47"/>
        <v>0</v>
      </c>
      <c r="H162" s="30">
        <f t="shared" si="47"/>
        <v>0</v>
      </c>
      <c r="I162" s="30">
        <f t="shared" si="47"/>
        <v>0</v>
      </c>
      <c r="J162" s="30">
        <f t="shared" si="47"/>
        <v>0</v>
      </c>
      <c r="K162" s="30">
        <f t="shared" si="47"/>
        <v>0</v>
      </c>
      <c r="L162" s="30">
        <f t="shared" si="47"/>
        <v>0</v>
      </c>
      <c r="M162" s="30">
        <f t="shared" si="47"/>
        <v>0</v>
      </c>
      <c r="N162" s="30">
        <f t="shared" si="47"/>
        <v>0</v>
      </c>
      <c r="O162" s="30">
        <f t="shared" si="47"/>
        <v>0</v>
      </c>
      <c r="P162" s="30">
        <f t="shared" si="47"/>
        <v>0</v>
      </c>
      <c r="Q162" s="30">
        <f t="shared" si="47"/>
        <v>0</v>
      </c>
      <c r="R162" s="30">
        <f t="shared" si="47"/>
        <v>0</v>
      </c>
      <c r="S162" s="30">
        <f t="shared" si="47"/>
        <v>0</v>
      </c>
      <c r="T162" s="30">
        <f t="shared" si="47"/>
        <v>0</v>
      </c>
      <c r="U162" s="30">
        <f t="shared" si="47"/>
        <v>0</v>
      </c>
      <c r="V162" s="30">
        <f t="shared" si="47"/>
        <v>0</v>
      </c>
      <c r="W162" s="30">
        <f t="shared" si="47"/>
        <v>0</v>
      </c>
      <c r="X162" s="30">
        <f t="shared" si="47"/>
        <v>0</v>
      </c>
    </row>
    <row r="163" spans="2:24">
      <c r="B163" s="14"/>
      <c r="C163" s="14"/>
      <c r="D163" s="14"/>
      <c r="E163" s="19"/>
      <c r="F163" s="19"/>
      <c r="G163" s="19"/>
      <c r="H163" s="19"/>
      <c r="I163" s="19"/>
      <c r="J163" s="19"/>
      <c r="K163" s="19"/>
      <c r="L163" s="19"/>
      <c r="M163" s="19"/>
      <c r="N163" s="19"/>
      <c r="O163" s="19"/>
      <c r="P163" s="19"/>
      <c r="Q163" s="19"/>
      <c r="R163" s="19"/>
      <c r="S163" s="19"/>
      <c r="T163" s="19"/>
      <c r="U163" s="19"/>
      <c r="V163" s="19"/>
      <c r="W163" s="19"/>
      <c r="X163" s="19"/>
    </row>
    <row r="164" spans="2:24">
      <c r="B164" s="14" t="s">
        <v>138</v>
      </c>
      <c r="C164" s="14"/>
      <c r="D164" s="14" t="s">
        <v>82</v>
      </c>
      <c r="E164" s="30">
        <f>SUM(E108,E117,E126,E135,E144,E153,E162)</f>
        <v>0</v>
      </c>
      <c r="F164" s="30">
        <f t="shared" ref="F164:X164" si="48">SUM(F108,F117,F126,F135,F144,F153,F162)</f>
        <v>0</v>
      </c>
      <c r="G164" s="30">
        <f t="shared" si="48"/>
        <v>0</v>
      </c>
      <c r="H164" s="30">
        <f t="shared" si="48"/>
        <v>0</v>
      </c>
      <c r="I164" s="30">
        <f t="shared" si="48"/>
        <v>0</v>
      </c>
      <c r="J164" s="30">
        <f t="shared" si="48"/>
        <v>0</v>
      </c>
      <c r="K164" s="30">
        <f t="shared" si="48"/>
        <v>0</v>
      </c>
      <c r="L164" s="30">
        <f t="shared" si="48"/>
        <v>0</v>
      </c>
      <c r="M164" s="30">
        <f t="shared" si="48"/>
        <v>0</v>
      </c>
      <c r="N164" s="30">
        <f t="shared" si="48"/>
        <v>0</v>
      </c>
      <c r="O164" s="30">
        <f t="shared" si="48"/>
        <v>0</v>
      </c>
      <c r="P164" s="30">
        <f t="shared" si="48"/>
        <v>0</v>
      </c>
      <c r="Q164" s="30">
        <f t="shared" si="48"/>
        <v>0</v>
      </c>
      <c r="R164" s="30">
        <f t="shared" si="48"/>
        <v>0</v>
      </c>
      <c r="S164" s="30">
        <f t="shared" si="48"/>
        <v>0</v>
      </c>
      <c r="T164" s="30">
        <f t="shared" si="48"/>
        <v>0</v>
      </c>
      <c r="U164" s="30">
        <f t="shared" si="48"/>
        <v>0</v>
      </c>
      <c r="V164" s="30">
        <f t="shared" si="48"/>
        <v>0</v>
      </c>
      <c r="W164" s="30">
        <f t="shared" si="48"/>
        <v>0</v>
      </c>
      <c r="X164" s="30">
        <f t="shared" si="48"/>
        <v>0</v>
      </c>
    </row>
    <row r="165" spans="2:24">
      <c r="B165" s="14" t="s">
        <v>383</v>
      </c>
      <c r="C165" s="29">
        <f>'Masukan - agroforestri'!C26</f>
        <v>60000</v>
      </c>
      <c r="D165" s="14" t="s">
        <v>135</v>
      </c>
      <c r="E165" s="19"/>
      <c r="F165" s="19"/>
      <c r="G165" s="19"/>
      <c r="H165" s="19"/>
      <c r="I165" s="19"/>
      <c r="J165" s="19"/>
      <c r="K165" s="19"/>
      <c r="L165" s="19"/>
      <c r="M165" s="19"/>
      <c r="N165" s="19"/>
      <c r="O165" s="19"/>
      <c r="P165" s="19"/>
      <c r="Q165" s="19"/>
      <c r="R165" s="19"/>
      <c r="S165" s="19"/>
      <c r="T165" s="19"/>
      <c r="U165" s="19"/>
      <c r="V165" s="19"/>
      <c r="W165" s="19"/>
      <c r="X165" s="19"/>
    </row>
    <row r="166" spans="2:24">
      <c r="B166" s="14" t="s">
        <v>139</v>
      </c>
      <c r="C166" s="14"/>
      <c r="D166" s="14" t="s">
        <v>2</v>
      </c>
      <c r="E166" s="69">
        <f>E164*$C$165</f>
        <v>0</v>
      </c>
      <c r="F166" s="69">
        <f t="shared" ref="F166:X166" si="49">F164*$C$165</f>
        <v>0</v>
      </c>
      <c r="G166" s="69">
        <f t="shared" si="49"/>
        <v>0</v>
      </c>
      <c r="H166" s="69">
        <f t="shared" si="49"/>
        <v>0</v>
      </c>
      <c r="I166" s="69">
        <f t="shared" si="49"/>
        <v>0</v>
      </c>
      <c r="J166" s="69">
        <f t="shared" si="49"/>
        <v>0</v>
      </c>
      <c r="K166" s="69">
        <f t="shared" si="49"/>
        <v>0</v>
      </c>
      <c r="L166" s="69">
        <f t="shared" si="49"/>
        <v>0</v>
      </c>
      <c r="M166" s="69">
        <f t="shared" si="49"/>
        <v>0</v>
      </c>
      <c r="N166" s="69">
        <f t="shared" si="49"/>
        <v>0</v>
      </c>
      <c r="O166" s="69">
        <f t="shared" si="49"/>
        <v>0</v>
      </c>
      <c r="P166" s="69">
        <f t="shared" si="49"/>
        <v>0</v>
      </c>
      <c r="Q166" s="69">
        <f t="shared" si="49"/>
        <v>0</v>
      </c>
      <c r="R166" s="69">
        <f t="shared" si="49"/>
        <v>0</v>
      </c>
      <c r="S166" s="69">
        <f t="shared" si="49"/>
        <v>0</v>
      </c>
      <c r="T166" s="69">
        <f t="shared" si="49"/>
        <v>0</v>
      </c>
      <c r="U166" s="69">
        <f t="shared" si="49"/>
        <v>0</v>
      </c>
      <c r="V166" s="69">
        <f t="shared" si="49"/>
        <v>0</v>
      </c>
      <c r="W166" s="69">
        <f t="shared" si="49"/>
        <v>0</v>
      </c>
      <c r="X166" s="69">
        <f t="shared" si="49"/>
        <v>0</v>
      </c>
    </row>
    <row r="168" spans="2:24" ht="15">
      <c r="B168" s="6" t="s">
        <v>52</v>
      </c>
    </row>
    <row r="169" spans="2:24" ht="15">
      <c r="B169" s="17" t="s">
        <v>170</v>
      </c>
      <c r="C169" s="29"/>
      <c r="D169" s="14"/>
      <c r="E169" s="14"/>
      <c r="F169" s="14"/>
      <c r="G169" s="14"/>
      <c r="H169" s="14"/>
      <c r="I169" s="14"/>
      <c r="J169" s="14"/>
      <c r="K169" s="14"/>
      <c r="L169" s="14"/>
      <c r="M169" s="14"/>
      <c r="N169" s="14"/>
      <c r="O169" s="14"/>
      <c r="P169" s="14"/>
      <c r="Q169" s="14"/>
      <c r="R169" s="14"/>
      <c r="S169" s="14"/>
      <c r="T169" s="14"/>
      <c r="U169" s="14"/>
      <c r="V169" s="14"/>
      <c r="W169" s="14"/>
      <c r="X169" s="14"/>
    </row>
    <row r="170" spans="2:24">
      <c r="B170" s="14" t="s">
        <v>96</v>
      </c>
      <c r="C170" s="29">
        <f>'Masukan - agroforestri'!C63</f>
        <v>0</v>
      </c>
      <c r="D170" s="14" t="s">
        <v>157</v>
      </c>
      <c r="E170" s="29">
        <f>$C170*'Masukan - agroforestri'!$D17</f>
        <v>0</v>
      </c>
      <c r="F170" s="29">
        <f>$C170*'Masukan - agroforestri'!$D17</f>
        <v>0</v>
      </c>
      <c r="G170" s="29">
        <f>$C170*'Masukan - agroforestri'!$D17</f>
        <v>0</v>
      </c>
      <c r="H170" s="29">
        <f>$C170*'Masukan - agroforestri'!$D17</f>
        <v>0</v>
      </c>
      <c r="I170" s="29">
        <f>$C170*'Masukan - agroforestri'!$D17</f>
        <v>0</v>
      </c>
      <c r="J170" s="29">
        <f>$C170*'Masukan - agroforestri'!$D17</f>
        <v>0</v>
      </c>
      <c r="K170" s="29">
        <f>$C170*'Masukan - agroforestri'!$D17</f>
        <v>0</v>
      </c>
      <c r="L170" s="29">
        <f>$C170*'Masukan - agroforestri'!$D17</f>
        <v>0</v>
      </c>
      <c r="M170" s="29">
        <f>$C170*'Masukan - agroforestri'!$D17</f>
        <v>0</v>
      </c>
      <c r="N170" s="29">
        <f>$C170*'Masukan - agroforestri'!$D17</f>
        <v>0</v>
      </c>
      <c r="O170" s="29">
        <f>$C170*'Masukan - agroforestri'!$D17</f>
        <v>0</v>
      </c>
      <c r="P170" s="29">
        <f>$C170*'Masukan - agroforestri'!$D17</f>
        <v>0</v>
      </c>
      <c r="Q170" s="29">
        <f>$C170*'Masukan - agroforestri'!$D17</f>
        <v>0</v>
      </c>
      <c r="R170" s="29">
        <f>$C170*'Masukan - agroforestri'!$D17</f>
        <v>0</v>
      </c>
      <c r="S170" s="29">
        <f>$C170*'Masukan - agroforestri'!$D17</f>
        <v>0</v>
      </c>
      <c r="T170" s="29">
        <f>$C170*'Masukan - agroforestri'!$D17</f>
        <v>0</v>
      </c>
      <c r="U170" s="29">
        <f>$C170*'Masukan - agroforestri'!$D17</f>
        <v>0</v>
      </c>
      <c r="V170" s="29">
        <f>$C170*'Masukan - agroforestri'!$D17</f>
        <v>0</v>
      </c>
      <c r="W170" s="29">
        <f>$C170*'Masukan - agroforestri'!$D17</f>
        <v>0</v>
      </c>
      <c r="X170" s="29">
        <f>$C170*'Masukan - agroforestri'!$D17</f>
        <v>0</v>
      </c>
    </row>
    <row r="171" spans="2:24">
      <c r="B171" s="14" t="s">
        <v>326</v>
      </c>
      <c r="C171" s="29">
        <f>'Masukan - agroforestri'!C87</f>
        <v>0</v>
      </c>
      <c r="D171" s="14" t="s">
        <v>157</v>
      </c>
      <c r="E171" s="29">
        <f>$C171*'Masukan - agroforestri'!$D18</f>
        <v>0</v>
      </c>
      <c r="F171" s="29">
        <f>$C171*'Masukan - agroforestri'!$D18</f>
        <v>0</v>
      </c>
      <c r="G171" s="29">
        <f>$C171*'Masukan - agroforestri'!$D18</f>
        <v>0</v>
      </c>
      <c r="H171" s="29">
        <f>$C171*'Masukan - agroforestri'!$D18</f>
        <v>0</v>
      </c>
      <c r="I171" s="29">
        <f>$C171*'Masukan - agroforestri'!$D18</f>
        <v>0</v>
      </c>
      <c r="J171" s="29">
        <f>$C171*'Masukan - agroforestri'!$D18</f>
        <v>0</v>
      </c>
      <c r="K171" s="29">
        <f>$C171*'Masukan - agroforestri'!$D18</f>
        <v>0</v>
      </c>
      <c r="L171" s="29">
        <f>$C171*'Masukan - agroforestri'!$D18</f>
        <v>0</v>
      </c>
      <c r="M171" s="29">
        <f>$C171*'Masukan - agroforestri'!$D18</f>
        <v>0</v>
      </c>
      <c r="N171" s="29">
        <f>$C171*'Masukan - agroforestri'!$D18</f>
        <v>0</v>
      </c>
      <c r="O171" s="29">
        <f>$C171*'Masukan - agroforestri'!$D18</f>
        <v>0</v>
      </c>
      <c r="P171" s="29">
        <f>$C171*'Masukan - agroforestri'!$D18</f>
        <v>0</v>
      </c>
      <c r="Q171" s="29">
        <f>$C171*'Masukan - agroforestri'!$D18</f>
        <v>0</v>
      </c>
      <c r="R171" s="29">
        <f>$C171*'Masukan - agroforestri'!$D18</f>
        <v>0</v>
      </c>
      <c r="S171" s="29">
        <f>$C171*'Masukan - agroforestri'!$D18</f>
        <v>0</v>
      </c>
      <c r="T171" s="29">
        <f>$C171*'Masukan - agroforestri'!$D18</f>
        <v>0</v>
      </c>
      <c r="U171" s="29">
        <f>$C171*'Masukan - agroforestri'!$D18</f>
        <v>0</v>
      </c>
      <c r="V171" s="29">
        <f>$C171*'Masukan - agroforestri'!$D18</f>
        <v>0</v>
      </c>
      <c r="W171" s="29">
        <f>$C171*'Masukan - agroforestri'!$D18</f>
        <v>0</v>
      </c>
      <c r="X171" s="29">
        <f>$C171*'Masukan - agroforestri'!$D18</f>
        <v>0</v>
      </c>
    </row>
    <row r="172" spans="2:24">
      <c r="B172" s="14" t="s">
        <v>832</v>
      </c>
      <c r="C172" s="29">
        <f>'Masukan - agroforestri'!C106</f>
        <v>0</v>
      </c>
      <c r="D172" s="14" t="s">
        <v>157</v>
      </c>
      <c r="E172" s="29">
        <f>$C172*'Masukan - agroforestri'!$D19</f>
        <v>0</v>
      </c>
      <c r="F172" s="29">
        <f>$C172*'Masukan - agroforestri'!$D19</f>
        <v>0</v>
      </c>
      <c r="G172" s="29">
        <f>$C172*'Masukan - agroforestri'!$D19</f>
        <v>0</v>
      </c>
      <c r="H172" s="29">
        <f>$C172*'Masukan - agroforestri'!$D19</f>
        <v>0</v>
      </c>
      <c r="I172" s="29">
        <f>$C172*'Masukan - agroforestri'!$D19</f>
        <v>0</v>
      </c>
      <c r="J172" s="29">
        <f>$C172*'Masukan - agroforestri'!$D19</f>
        <v>0</v>
      </c>
      <c r="K172" s="29">
        <f>$C172*'Masukan - agroforestri'!$D19</f>
        <v>0</v>
      </c>
      <c r="L172" s="29">
        <f>$C172*'Masukan - agroforestri'!$D19</f>
        <v>0</v>
      </c>
      <c r="M172" s="29">
        <f>$C172*'Masukan - agroforestri'!$D19</f>
        <v>0</v>
      </c>
      <c r="N172" s="29">
        <f>$C172*'Masukan - agroforestri'!$D19</f>
        <v>0</v>
      </c>
      <c r="O172" s="29">
        <f>$C172*'Masukan - agroforestri'!$D19</f>
        <v>0</v>
      </c>
      <c r="P172" s="29">
        <f>$C172*'Masukan - agroforestri'!$D19</f>
        <v>0</v>
      </c>
      <c r="Q172" s="29">
        <f>$C172*'Masukan - agroforestri'!$D19</f>
        <v>0</v>
      </c>
      <c r="R172" s="29">
        <f>$C172*'Masukan - agroforestri'!$D19</f>
        <v>0</v>
      </c>
      <c r="S172" s="29">
        <f>$C172*'Masukan - agroforestri'!$D19</f>
        <v>0</v>
      </c>
      <c r="T172" s="29">
        <f>$C172*'Masukan - agroforestri'!$D19</f>
        <v>0</v>
      </c>
      <c r="U172" s="29">
        <f>$C172*'Masukan - agroforestri'!$D19</f>
        <v>0</v>
      </c>
      <c r="V172" s="29">
        <f>$C172*'Masukan - agroforestri'!$D19</f>
        <v>0</v>
      </c>
      <c r="W172" s="29">
        <f>$C172*'Masukan - agroforestri'!$D19</f>
        <v>0</v>
      </c>
      <c r="X172" s="29">
        <f>$C172*'Masukan - agroforestri'!$D19</f>
        <v>0</v>
      </c>
    </row>
    <row r="173" spans="2:24">
      <c r="B173" s="14" t="s">
        <v>282</v>
      </c>
      <c r="C173" s="29">
        <f>'Masukan - agroforestri'!C125</f>
        <v>0</v>
      </c>
      <c r="D173" s="14" t="s">
        <v>157</v>
      </c>
      <c r="E173" s="29">
        <f>$C173*'Masukan - agroforestri'!$D20</f>
        <v>0</v>
      </c>
      <c r="F173" s="29">
        <f>$C173*'Masukan - agroforestri'!$D20</f>
        <v>0</v>
      </c>
      <c r="G173" s="29">
        <f>$C173*'Masukan - agroforestri'!$D20</f>
        <v>0</v>
      </c>
      <c r="H173" s="29">
        <f>$C173*'Masukan - agroforestri'!$D20</f>
        <v>0</v>
      </c>
      <c r="I173" s="29">
        <f>$C173*'Masukan - agroforestri'!$D20</f>
        <v>0</v>
      </c>
      <c r="J173" s="29">
        <f>$C173*'Masukan - agroforestri'!$D20</f>
        <v>0</v>
      </c>
      <c r="K173" s="29">
        <f>$C173*'Masukan - agroforestri'!$D20</f>
        <v>0</v>
      </c>
      <c r="L173" s="29">
        <f>$C173*'Masukan - agroforestri'!$D20</f>
        <v>0</v>
      </c>
      <c r="M173" s="29">
        <f>$C173*'Masukan - agroforestri'!$D20</f>
        <v>0</v>
      </c>
      <c r="N173" s="29">
        <f>$C173*'Masukan - agroforestri'!$D20</f>
        <v>0</v>
      </c>
      <c r="O173" s="29">
        <f>$C173*'Masukan - agroforestri'!$D20</f>
        <v>0</v>
      </c>
      <c r="P173" s="29">
        <f>$C173*'Masukan - agroforestri'!$D20</f>
        <v>0</v>
      </c>
      <c r="Q173" s="29">
        <f>$C173*'Masukan - agroforestri'!$D20</f>
        <v>0</v>
      </c>
      <c r="R173" s="29">
        <f>$C173*'Masukan - agroforestri'!$D20</f>
        <v>0</v>
      </c>
      <c r="S173" s="29">
        <f>$C173*'Masukan - agroforestri'!$D20</f>
        <v>0</v>
      </c>
      <c r="T173" s="29">
        <f>$C173*'Masukan - agroforestri'!$D20</f>
        <v>0</v>
      </c>
      <c r="U173" s="29">
        <f>$C173*'Masukan - agroforestri'!$D20</f>
        <v>0</v>
      </c>
      <c r="V173" s="29">
        <f>$C173*'Masukan - agroforestri'!$D20</f>
        <v>0</v>
      </c>
      <c r="W173" s="29">
        <f>$C173*'Masukan - agroforestri'!$D20</f>
        <v>0</v>
      </c>
      <c r="X173" s="29">
        <f>$C173*'Masukan - agroforestri'!$D20</f>
        <v>0</v>
      </c>
    </row>
    <row r="174" spans="2:24">
      <c r="B174" s="14" t="s">
        <v>408</v>
      </c>
      <c r="C174" s="29">
        <f>'Masukan - agroforestri'!C144</f>
        <v>0</v>
      </c>
      <c r="D174" s="14" t="s">
        <v>157</v>
      </c>
      <c r="E174" s="29">
        <f>$C174*'Masukan - agroforestri'!$D21</f>
        <v>0</v>
      </c>
      <c r="F174" s="29">
        <f>$C174*'Masukan - agroforestri'!$D21</f>
        <v>0</v>
      </c>
      <c r="G174" s="29">
        <f>$C174*'Masukan - agroforestri'!$D21</f>
        <v>0</v>
      </c>
      <c r="H174" s="29">
        <f>$C174*'Masukan - agroforestri'!$D21</f>
        <v>0</v>
      </c>
      <c r="I174" s="29">
        <f>$C174*'Masukan - agroforestri'!$D21</f>
        <v>0</v>
      </c>
      <c r="J174" s="29">
        <f>$C174*'Masukan - agroforestri'!$D21</f>
        <v>0</v>
      </c>
      <c r="K174" s="29">
        <f>$C174*'Masukan - agroforestri'!$D21</f>
        <v>0</v>
      </c>
      <c r="L174" s="29">
        <f>$C174*'Masukan - agroforestri'!$D21</f>
        <v>0</v>
      </c>
      <c r="M174" s="29">
        <f>$C174*'Masukan - agroforestri'!$D21</f>
        <v>0</v>
      </c>
      <c r="N174" s="29">
        <f>$C174*'Masukan - agroforestri'!$D21</f>
        <v>0</v>
      </c>
      <c r="O174" s="29">
        <f>$C174*'Masukan - agroforestri'!$D21</f>
        <v>0</v>
      </c>
      <c r="P174" s="29">
        <f>$C174*'Masukan - agroforestri'!$D21</f>
        <v>0</v>
      </c>
      <c r="Q174" s="29">
        <f>$C174*'Masukan - agroforestri'!$D21</f>
        <v>0</v>
      </c>
      <c r="R174" s="29">
        <f>$C174*'Masukan - agroforestri'!$D21</f>
        <v>0</v>
      </c>
      <c r="S174" s="29">
        <f>$C174*'Masukan - agroforestri'!$D21</f>
        <v>0</v>
      </c>
      <c r="T174" s="29">
        <f>$C174*'Masukan - agroforestri'!$D21</f>
        <v>0</v>
      </c>
      <c r="U174" s="29">
        <f>$C174*'Masukan - agroforestri'!$D21</f>
        <v>0</v>
      </c>
      <c r="V174" s="29">
        <f>$C174*'Masukan - agroforestri'!$D21</f>
        <v>0</v>
      </c>
      <c r="W174" s="29">
        <f>$C174*'Masukan - agroforestri'!$D21</f>
        <v>0</v>
      </c>
      <c r="X174" s="29">
        <f>$C174*'Masukan - agroforestri'!$D21</f>
        <v>0</v>
      </c>
    </row>
    <row r="175" spans="2:24">
      <c r="B175" s="14" t="s">
        <v>348</v>
      </c>
      <c r="C175" s="29">
        <f>'Masukan - agroforestri'!C165</f>
        <v>0</v>
      </c>
      <c r="D175" s="14" t="s">
        <v>157</v>
      </c>
      <c r="E175" s="29">
        <f>$C175*'Masukan - agroforestri'!$D22</f>
        <v>0</v>
      </c>
      <c r="F175" s="29">
        <f>$C175*'Masukan - agroforestri'!$D22</f>
        <v>0</v>
      </c>
      <c r="G175" s="29">
        <f>$C175*'Masukan - agroforestri'!$D22</f>
        <v>0</v>
      </c>
      <c r="H175" s="29">
        <f>$C175*'Masukan - agroforestri'!$D22</f>
        <v>0</v>
      </c>
      <c r="I175" s="29">
        <f>$C175*'Masukan - agroforestri'!$D22</f>
        <v>0</v>
      </c>
      <c r="J175" s="29">
        <f>$C175*'Masukan - agroforestri'!$D22</f>
        <v>0</v>
      </c>
      <c r="K175" s="29">
        <f>$C175*'Masukan - agroforestri'!$D22</f>
        <v>0</v>
      </c>
      <c r="L175" s="29">
        <f>$C175*'Masukan - agroforestri'!$D22</f>
        <v>0</v>
      </c>
      <c r="M175" s="29">
        <f>$C175*'Masukan - agroforestri'!$D22</f>
        <v>0</v>
      </c>
      <c r="N175" s="29">
        <f>$C175*'Masukan - agroforestri'!$D22</f>
        <v>0</v>
      </c>
      <c r="O175" s="29">
        <f>$C175*'Masukan - agroforestri'!$D22</f>
        <v>0</v>
      </c>
      <c r="P175" s="29">
        <f>$C175*'Masukan - agroforestri'!$D22</f>
        <v>0</v>
      </c>
      <c r="Q175" s="29">
        <f>$C175*'Masukan - agroforestri'!$D22</f>
        <v>0</v>
      </c>
      <c r="R175" s="29">
        <f>$C175*'Masukan - agroforestri'!$D22</f>
        <v>0</v>
      </c>
      <c r="S175" s="29">
        <f>$C175*'Masukan - agroforestri'!$D22</f>
        <v>0</v>
      </c>
      <c r="T175" s="29">
        <f>$C175*'Masukan - agroforestri'!$D22</f>
        <v>0</v>
      </c>
      <c r="U175" s="29">
        <f>$C175*'Masukan - agroforestri'!$D22</f>
        <v>0</v>
      </c>
      <c r="V175" s="29">
        <f>$C175*'Masukan - agroforestri'!$D22</f>
        <v>0</v>
      </c>
      <c r="W175" s="29">
        <f>$C175*'Masukan - agroforestri'!$D22</f>
        <v>0</v>
      </c>
      <c r="X175" s="29">
        <f>$C175*'Masukan - agroforestri'!$D22</f>
        <v>0</v>
      </c>
    </row>
    <row r="176" spans="2:24">
      <c r="B176" s="14" t="s">
        <v>317</v>
      </c>
      <c r="C176" s="14"/>
      <c r="D176" s="14" t="s">
        <v>157</v>
      </c>
      <c r="E176" s="30">
        <f>SUM(E170:E175)</f>
        <v>0</v>
      </c>
      <c r="F176" s="30">
        <f t="shared" ref="F176:X176" si="50">SUM(F170:F175)</f>
        <v>0</v>
      </c>
      <c r="G176" s="30">
        <f t="shared" si="50"/>
        <v>0</v>
      </c>
      <c r="H176" s="30">
        <f t="shared" si="50"/>
        <v>0</v>
      </c>
      <c r="I176" s="30">
        <f t="shared" si="50"/>
        <v>0</v>
      </c>
      <c r="J176" s="30">
        <f t="shared" si="50"/>
        <v>0</v>
      </c>
      <c r="K176" s="30">
        <f t="shared" si="50"/>
        <v>0</v>
      </c>
      <c r="L176" s="30">
        <f t="shared" si="50"/>
        <v>0</v>
      </c>
      <c r="M176" s="30">
        <f t="shared" si="50"/>
        <v>0</v>
      </c>
      <c r="N176" s="30">
        <f t="shared" si="50"/>
        <v>0</v>
      </c>
      <c r="O176" s="30">
        <f t="shared" si="50"/>
        <v>0</v>
      </c>
      <c r="P176" s="30">
        <f t="shared" si="50"/>
        <v>0</v>
      </c>
      <c r="Q176" s="30">
        <f t="shared" si="50"/>
        <v>0</v>
      </c>
      <c r="R176" s="30">
        <f t="shared" si="50"/>
        <v>0</v>
      </c>
      <c r="S176" s="30">
        <f t="shared" si="50"/>
        <v>0</v>
      </c>
      <c r="T176" s="30">
        <f t="shared" si="50"/>
        <v>0</v>
      </c>
      <c r="U176" s="30">
        <f t="shared" si="50"/>
        <v>0</v>
      </c>
      <c r="V176" s="30">
        <f t="shared" si="50"/>
        <v>0</v>
      </c>
      <c r="W176" s="30">
        <f t="shared" si="50"/>
        <v>0</v>
      </c>
      <c r="X176" s="30">
        <f t="shared" si="50"/>
        <v>0</v>
      </c>
    </row>
    <row r="177" spans="2:24">
      <c r="B177" s="14"/>
      <c r="C177" s="14"/>
      <c r="D177" s="14"/>
      <c r="E177" s="14"/>
      <c r="F177" s="14"/>
      <c r="G177" s="14"/>
      <c r="H177" s="14"/>
      <c r="I177" s="14"/>
      <c r="J177" s="14"/>
      <c r="K177" s="14"/>
      <c r="L177" s="14"/>
      <c r="M177" s="14"/>
      <c r="N177" s="14"/>
      <c r="O177" s="14"/>
      <c r="P177" s="14"/>
      <c r="Q177" s="14"/>
      <c r="R177" s="14"/>
      <c r="S177" s="14"/>
      <c r="T177" s="14"/>
      <c r="U177" s="14"/>
      <c r="V177" s="14"/>
      <c r="W177" s="14"/>
      <c r="X177" s="14"/>
    </row>
    <row r="178" spans="2:24" ht="15">
      <c r="B178" s="17" t="s">
        <v>73</v>
      </c>
      <c r="C178" s="29"/>
      <c r="D178" s="14"/>
      <c r="E178" s="14"/>
      <c r="F178" s="14"/>
      <c r="G178" s="14"/>
      <c r="H178" s="14"/>
      <c r="I178" s="14"/>
      <c r="J178" s="14"/>
      <c r="K178" s="14"/>
      <c r="L178" s="14"/>
      <c r="M178" s="14"/>
      <c r="N178" s="14"/>
      <c r="O178" s="14"/>
      <c r="P178" s="14"/>
      <c r="Q178" s="14"/>
      <c r="R178" s="14"/>
      <c r="S178" s="14"/>
      <c r="T178" s="14"/>
      <c r="U178" s="14"/>
      <c r="V178" s="14"/>
      <c r="W178" s="14"/>
      <c r="X178" s="14"/>
    </row>
    <row r="179" spans="2:24">
      <c r="B179" s="14" t="s">
        <v>96</v>
      </c>
      <c r="C179" s="29">
        <f>'Masukan - agroforestri'!C64</f>
        <v>1.4165000000000001E-2</v>
      </c>
      <c r="D179" s="14" t="s">
        <v>157</v>
      </c>
      <c r="E179" s="29">
        <f t="shared" ref="E179:X179" si="51">$C$179*E17</f>
        <v>0</v>
      </c>
      <c r="F179" s="29">
        <f t="shared" si="51"/>
        <v>0</v>
      </c>
      <c r="G179" s="29">
        <f t="shared" si="51"/>
        <v>0</v>
      </c>
      <c r="H179" s="29">
        <f t="shared" si="51"/>
        <v>0</v>
      </c>
      <c r="I179" s="29">
        <f t="shared" si="51"/>
        <v>0</v>
      </c>
      <c r="J179" s="29">
        <f t="shared" si="51"/>
        <v>0</v>
      </c>
      <c r="K179" s="29">
        <f t="shared" si="51"/>
        <v>0</v>
      </c>
      <c r="L179" s="29">
        <f t="shared" si="51"/>
        <v>0</v>
      </c>
      <c r="M179" s="29">
        <f t="shared" si="51"/>
        <v>0</v>
      </c>
      <c r="N179" s="29">
        <f t="shared" si="51"/>
        <v>0</v>
      </c>
      <c r="O179" s="29">
        <f t="shared" si="51"/>
        <v>0</v>
      </c>
      <c r="P179" s="29">
        <f t="shared" si="51"/>
        <v>0</v>
      </c>
      <c r="Q179" s="29">
        <f t="shared" si="51"/>
        <v>0</v>
      </c>
      <c r="R179" s="29">
        <f t="shared" si="51"/>
        <v>0</v>
      </c>
      <c r="S179" s="29">
        <f t="shared" si="51"/>
        <v>0</v>
      </c>
      <c r="T179" s="29">
        <f t="shared" si="51"/>
        <v>0</v>
      </c>
      <c r="U179" s="29">
        <f t="shared" si="51"/>
        <v>0</v>
      </c>
      <c r="V179" s="29">
        <f t="shared" si="51"/>
        <v>0</v>
      </c>
      <c r="W179" s="29">
        <f t="shared" si="51"/>
        <v>0</v>
      </c>
      <c r="X179" s="29">
        <f t="shared" si="51"/>
        <v>0</v>
      </c>
    </row>
    <row r="180" spans="2:24">
      <c r="B180" s="14" t="s">
        <v>326</v>
      </c>
      <c r="C180" s="29">
        <f>'Masukan - agroforestri'!C117</f>
        <v>1.4165000000000001E-2</v>
      </c>
      <c r="D180" s="14" t="s">
        <v>157</v>
      </c>
      <c r="E180" s="30">
        <f t="shared" ref="E180:X180" si="52">$C$180*E33</f>
        <v>0</v>
      </c>
      <c r="F180" s="30">
        <f t="shared" si="52"/>
        <v>0</v>
      </c>
      <c r="G180" s="30">
        <f t="shared" si="52"/>
        <v>0</v>
      </c>
      <c r="H180" s="30">
        <f t="shared" si="52"/>
        <v>0</v>
      </c>
      <c r="I180" s="30">
        <f t="shared" si="52"/>
        <v>0</v>
      </c>
      <c r="J180" s="30">
        <f t="shared" si="52"/>
        <v>0</v>
      </c>
      <c r="K180" s="30">
        <f t="shared" si="52"/>
        <v>0</v>
      </c>
      <c r="L180" s="30">
        <f t="shared" si="52"/>
        <v>0</v>
      </c>
      <c r="M180" s="30">
        <f t="shared" si="52"/>
        <v>0</v>
      </c>
      <c r="N180" s="30">
        <f t="shared" si="52"/>
        <v>0</v>
      </c>
      <c r="O180" s="30">
        <f t="shared" si="52"/>
        <v>0</v>
      </c>
      <c r="P180" s="30">
        <f t="shared" si="52"/>
        <v>0</v>
      </c>
      <c r="Q180" s="30">
        <f t="shared" si="52"/>
        <v>0</v>
      </c>
      <c r="R180" s="30">
        <f t="shared" si="52"/>
        <v>0</v>
      </c>
      <c r="S180" s="30">
        <f t="shared" si="52"/>
        <v>0</v>
      </c>
      <c r="T180" s="30">
        <f t="shared" si="52"/>
        <v>0</v>
      </c>
      <c r="U180" s="30">
        <f t="shared" si="52"/>
        <v>0</v>
      </c>
      <c r="V180" s="30">
        <f t="shared" si="52"/>
        <v>0</v>
      </c>
      <c r="W180" s="30">
        <f t="shared" si="52"/>
        <v>0</v>
      </c>
      <c r="X180" s="30">
        <f t="shared" si="52"/>
        <v>0</v>
      </c>
    </row>
    <row r="181" spans="2:24">
      <c r="B181" s="14" t="s">
        <v>832</v>
      </c>
      <c r="C181" s="29">
        <f>'Masukan - agroforestri'!C107</f>
        <v>1.4165000000000001E-2</v>
      </c>
      <c r="D181" s="14" t="s">
        <v>157</v>
      </c>
      <c r="E181" s="30">
        <f>$C$180*E49</f>
        <v>0</v>
      </c>
      <c r="F181" s="30">
        <f t="shared" ref="F181:X181" si="53">$C$180*F49</f>
        <v>0</v>
      </c>
      <c r="G181" s="30">
        <f t="shared" si="53"/>
        <v>0</v>
      </c>
      <c r="H181" s="30">
        <f t="shared" si="53"/>
        <v>0</v>
      </c>
      <c r="I181" s="30">
        <f t="shared" si="53"/>
        <v>0</v>
      </c>
      <c r="J181" s="30">
        <f t="shared" si="53"/>
        <v>0</v>
      </c>
      <c r="K181" s="30">
        <f t="shared" si="53"/>
        <v>0</v>
      </c>
      <c r="L181" s="30">
        <f t="shared" si="53"/>
        <v>0</v>
      </c>
      <c r="M181" s="30">
        <f t="shared" si="53"/>
        <v>0</v>
      </c>
      <c r="N181" s="30">
        <f t="shared" si="53"/>
        <v>0</v>
      </c>
      <c r="O181" s="30">
        <f t="shared" si="53"/>
        <v>0</v>
      </c>
      <c r="P181" s="30">
        <f t="shared" si="53"/>
        <v>0</v>
      </c>
      <c r="Q181" s="30">
        <f t="shared" si="53"/>
        <v>0</v>
      </c>
      <c r="R181" s="30">
        <f t="shared" si="53"/>
        <v>0</v>
      </c>
      <c r="S181" s="30">
        <f t="shared" si="53"/>
        <v>0</v>
      </c>
      <c r="T181" s="30">
        <f t="shared" si="53"/>
        <v>0</v>
      </c>
      <c r="U181" s="30">
        <f t="shared" si="53"/>
        <v>0</v>
      </c>
      <c r="V181" s="30">
        <f t="shared" si="53"/>
        <v>0</v>
      </c>
      <c r="W181" s="30">
        <f t="shared" si="53"/>
        <v>0</v>
      </c>
      <c r="X181" s="30">
        <f t="shared" si="53"/>
        <v>0</v>
      </c>
    </row>
    <row r="182" spans="2:24">
      <c r="B182" s="14" t="s">
        <v>282</v>
      </c>
      <c r="C182" s="29">
        <f>'Masukan - agroforestri'!C126</f>
        <v>1.4165000000000001E-2</v>
      </c>
      <c r="D182" s="14" t="s">
        <v>157</v>
      </c>
      <c r="E182" s="30">
        <f t="shared" ref="E182:X182" si="54">$C$182*E60*E63</f>
        <v>0</v>
      </c>
      <c r="F182" s="30">
        <f t="shared" si="54"/>
        <v>0</v>
      </c>
      <c r="G182" s="30">
        <f t="shared" si="54"/>
        <v>0</v>
      </c>
      <c r="H182" s="30">
        <f t="shared" si="54"/>
        <v>0</v>
      </c>
      <c r="I182" s="30">
        <f t="shared" si="54"/>
        <v>0</v>
      </c>
      <c r="J182" s="30">
        <f t="shared" si="54"/>
        <v>0</v>
      </c>
      <c r="K182" s="30">
        <f t="shared" si="54"/>
        <v>0</v>
      </c>
      <c r="L182" s="30">
        <f t="shared" si="54"/>
        <v>0</v>
      </c>
      <c r="M182" s="30">
        <f t="shared" si="54"/>
        <v>0</v>
      </c>
      <c r="N182" s="30">
        <f t="shared" si="54"/>
        <v>0</v>
      </c>
      <c r="O182" s="30">
        <f t="shared" si="54"/>
        <v>0</v>
      </c>
      <c r="P182" s="30">
        <f t="shared" si="54"/>
        <v>0</v>
      </c>
      <c r="Q182" s="30">
        <f t="shared" si="54"/>
        <v>0</v>
      </c>
      <c r="R182" s="30">
        <f t="shared" si="54"/>
        <v>0</v>
      </c>
      <c r="S182" s="30">
        <f t="shared" si="54"/>
        <v>0</v>
      </c>
      <c r="T182" s="30">
        <f t="shared" si="54"/>
        <v>0</v>
      </c>
      <c r="U182" s="30">
        <f t="shared" si="54"/>
        <v>0</v>
      </c>
      <c r="V182" s="30">
        <f t="shared" si="54"/>
        <v>0</v>
      </c>
      <c r="W182" s="30">
        <f t="shared" si="54"/>
        <v>0</v>
      </c>
      <c r="X182" s="30">
        <f t="shared" si="54"/>
        <v>0</v>
      </c>
    </row>
    <row r="183" spans="2:24">
      <c r="B183" s="14" t="s">
        <v>408</v>
      </c>
      <c r="C183" s="29">
        <f>'Masukan - agroforestri'!C145</f>
        <v>1.4165000000000001E-2</v>
      </c>
      <c r="D183" s="14" t="s">
        <v>157</v>
      </c>
      <c r="E183" s="30">
        <f>$C$183*E87</f>
        <v>0</v>
      </c>
      <c r="F183" s="30">
        <f t="shared" ref="F183:X183" si="55">$C$183*F87</f>
        <v>0</v>
      </c>
      <c r="G183" s="30">
        <f t="shared" si="55"/>
        <v>0</v>
      </c>
      <c r="H183" s="30">
        <f t="shared" si="55"/>
        <v>0</v>
      </c>
      <c r="I183" s="30">
        <f t="shared" si="55"/>
        <v>0</v>
      </c>
      <c r="J183" s="30">
        <f t="shared" si="55"/>
        <v>0</v>
      </c>
      <c r="K183" s="30">
        <f t="shared" si="55"/>
        <v>0</v>
      </c>
      <c r="L183" s="30">
        <f t="shared" si="55"/>
        <v>0</v>
      </c>
      <c r="M183" s="30">
        <f t="shared" si="55"/>
        <v>0</v>
      </c>
      <c r="N183" s="30">
        <f t="shared" si="55"/>
        <v>0</v>
      </c>
      <c r="O183" s="30">
        <f t="shared" si="55"/>
        <v>0</v>
      </c>
      <c r="P183" s="30">
        <f t="shared" si="55"/>
        <v>0</v>
      </c>
      <c r="Q183" s="30">
        <f t="shared" si="55"/>
        <v>0</v>
      </c>
      <c r="R183" s="30">
        <f t="shared" si="55"/>
        <v>0</v>
      </c>
      <c r="S183" s="30">
        <f t="shared" si="55"/>
        <v>0</v>
      </c>
      <c r="T183" s="30">
        <f t="shared" si="55"/>
        <v>0</v>
      </c>
      <c r="U183" s="30">
        <f t="shared" si="55"/>
        <v>0</v>
      </c>
      <c r="V183" s="30">
        <f t="shared" si="55"/>
        <v>0</v>
      </c>
      <c r="W183" s="30">
        <f t="shared" si="55"/>
        <v>0</v>
      </c>
      <c r="X183" s="30">
        <f t="shared" si="55"/>
        <v>0</v>
      </c>
    </row>
    <row r="184" spans="2:24">
      <c r="B184" s="14" t="s">
        <v>348</v>
      </c>
      <c r="C184" s="29">
        <f>'Masukan - agroforestri'!C166</f>
        <v>10</v>
      </c>
      <c r="D184" s="14" t="s">
        <v>157</v>
      </c>
      <c r="E184" s="124">
        <f>$C$184*'Masukan - agroforestri'!$D$22</f>
        <v>0</v>
      </c>
      <c r="F184" s="124">
        <f>$C$184*'Masukan - agroforestri'!$D$22</f>
        <v>0</v>
      </c>
      <c r="G184" s="124">
        <f>$C$184*'Masukan - agroforestri'!$D$22</f>
        <v>0</v>
      </c>
      <c r="H184" s="124">
        <f>$C$184*'Masukan - agroforestri'!$D$22</f>
        <v>0</v>
      </c>
      <c r="I184" s="124">
        <f>$C$184*'Masukan - agroforestri'!$D$22</f>
        <v>0</v>
      </c>
      <c r="J184" s="124">
        <f>$C$184*'Masukan - agroforestri'!$D$22</f>
        <v>0</v>
      </c>
      <c r="K184" s="124">
        <f>$C$184*'Masukan - agroforestri'!$D$22</f>
        <v>0</v>
      </c>
      <c r="L184" s="124">
        <f>$C$184*'Masukan - agroforestri'!$D$22</f>
        <v>0</v>
      </c>
      <c r="M184" s="124">
        <f>$C$184*'Masukan - agroforestri'!$D$22</f>
        <v>0</v>
      </c>
      <c r="N184" s="124">
        <f>$C$184*'Masukan - agroforestri'!$D$22</f>
        <v>0</v>
      </c>
      <c r="O184" s="124">
        <f>$C$184*'Masukan - agroforestri'!$D$22</f>
        <v>0</v>
      </c>
      <c r="P184" s="124">
        <f>$C$184*'Masukan - agroforestri'!$D$22</f>
        <v>0</v>
      </c>
      <c r="Q184" s="124">
        <f>$C$184*'Masukan - agroforestri'!$D$22</f>
        <v>0</v>
      </c>
      <c r="R184" s="124">
        <f>$C$184*'Masukan - agroforestri'!$D$22</f>
        <v>0</v>
      </c>
      <c r="S184" s="124">
        <f>$C$184*'Masukan - agroforestri'!$D$22</f>
        <v>0</v>
      </c>
      <c r="T184" s="124">
        <f>$C$184*'Masukan - agroforestri'!$D$22</f>
        <v>0</v>
      </c>
      <c r="U184" s="124">
        <f>$C$184*'Masukan - agroforestri'!$D$22</f>
        <v>0</v>
      </c>
      <c r="V184" s="124">
        <f>$C$184*'Masukan - agroforestri'!$D$22</f>
        <v>0</v>
      </c>
      <c r="W184" s="124">
        <f>$C$184*'Masukan - agroforestri'!$D$22</f>
        <v>0</v>
      </c>
      <c r="X184" s="124">
        <f>$C$184*'Masukan - agroforestri'!$D$22</f>
        <v>0</v>
      </c>
    </row>
    <row r="185" spans="2:24">
      <c r="B185" s="14" t="s">
        <v>306</v>
      </c>
      <c r="C185" s="14"/>
      <c r="D185" s="14" t="s">
        <v>157</v>
      </c>
      <c r="E185" s="124">
        <f>SUM(E179:E184)</f>
        <v>0</v>
      </c>
      <c r="F185" s="124">
        <f t="shared" ref="F185:X185" si="56">SUM(F179:F184)</f>
        <v>0</v>
      </c>
      <c r="G185" s="124">
        <f t="shared" si="56"/>
        <v>0</v>
      </c>
      <c r="H185" s="124">
        <f t="shared" si="56"/>
        <v>0</v>
      </c>
      <c r="I185" s="124">
        <f t="shared" si="56"/>
        <v>0</v>
      </c>
      <c r="J185" s="124">
        <f t="shared" si="56"/>
        <v>0</v>
      </c>
      <c r="K185" s="124">
        <f t="shared" si="56"/>
        <v>0</v>
      </c>
      <c r="L185" s="124">
        <f t="shared" si="56"/>
        <v>0</v>
      </c>
      <c r="M185" s="124">
        <f t="shared" si="56"/>
        <v>0</v>
      </c>
      <c r="N185" s="124">
        <f t="shared" si="56"/>
        <v>0</v>
      </c>
      <c r="O185" s="124">
        <f t="shared" si="56"/>
        <v>0</v>
      </c>
      <c r="P185" s="124">
        <f t="shared" si="56"/>
        <v>0</v>
      </c>
      <c r="Q185" s="124">
        <f t="shared" si="56"/>
        <v>0</v>
      </c>
      <c r="R185" s="124">
        <f t="shared" si="56"/>
        <v>0</v>
      </c>
      <c r="S185" s="124">
        <f t="shared" si="56"/>
        <v>0</v>
      </c>
      <c r="T185" s="124">
        <f t="shared" si="56"/>
        <v>0</v>
      </c>
      <c r="U185" s="124">
        <f t="shared" si="56"/>
        <v>0</v>
      </c>
      <c r="V185" s="124">
        <f t="shared" si="56"/>
        <v>0</v>
      </c>
      <c r="W185" s="124">
        <f t="shared" si="56"/>
        <v>0</v>
      </c>
      <c r="X185" s="124">
        <f t="shared" si="56"/>
        <v>0</v>
      </c>
    </row>
    <row r="186" spans="2:24">
      <c r="B186" s="14"/>
      <c r="C186" s="14"/>
      <c r="D186" s="14"/>
      <c r="E186" s="76"/>
      <c r="F186" s="76"/>
      <c r="G186" s="76"/>
      <c r="H186" s="76"/>
      <c r="I186" s="76"/>
      <c r="J186" s="76"/>
      <c r="K186" s="76"/>
      <c r="L186" s="76"/>
      <c r="M186" s="76"/>
      <c r="N186" s="76"/>
      <c r="O186" s="76"/>
      <c r="P186" s="76"/>
      <c r="Q186" s="76"/>
      <c r="R186" s="76"/>
      <c r="S186" s="76"/>
      <c r="T186" s="76"/>
      <c r="U186" s="76"/>
      <c r="V186" s="76"/>
      <c r="W186" s="76"/>
      <c r="X186" s="76"/>
    </row>
    <row r="187" spans="2:24" ht="15">
      <c r="B187" s="17" t="s">
        <v>126</v>
      </c>
      <c r="C187" s="14"/>
      <c r="E187" s="76"/>
      <c r="F187" s="76"/>
      <c r="G187" s="76"/>
      <c r="H187" s="76"/>
      <c r="I187" s="76"/>
      <c r="J187" s="76"/>
      <c r="K187" s="76"/>
      <c r="L187" s="76"/>
      <c r="M187" s="76"/>
      <c r="N187" s="76"/>
      <c r="O187" s="76"/>
      <c r="P187" s="76"/>
      <c r="Q187" s="76"/>
      <c r="R187" s="76"/>
      <c r="S187" s="76"/>
      <c r="T187" s="76"/>
      <c r="U187" s="76"/>
      <c r="V187" s="76"/>
      <c r="W187" s="76"/>
      <c r="X187" s="76"/>
    </row>
    <row r="188" spans="2:24">
      <c r="B188" s="14" t="s">
        <v>96</v>
      </c>
      <c r="C188" s="29">
        <f>'Masukan - agroforestri'!C65</f>
        <v>5</v>
      </c>
      <c r="D188" s="14" t="s">
        <v>157</v>
      </c>
      <c r="E188" s="124">
        <f>$C188*'Masukan - agroforestri'!$D17</f>
        <v>0</v>
      </c>
      <c r="F188" s="124">
        <f>$C188*'Masukan - agroforestri'!$D17</f>
        <v>0</v>
      </c>
      <c r="G188" s="124">
        <f>$C188*'Masukan - agroforestri'!$D17</f>
        <v>0</v>
      </c>
      <c r="H188" s="124">
        <f>$C188*'Masukan - agroforestri'!$D17</f>
        <v>0</v>
      </c>
      <c r="I188" s="124">
        <f>$C188*'Masukan - agroforestri'!$D17</f>
        <v>0</v>
      </c>
      <c r="J188" s="124">
        <f>$C188*'Masukan - agroforestri'!$D17</f>
        <v>0</v>
      </c>
      <c r="K188" s="124">
        <f>$C188*'Masukan - agroforestri'!$D17</f>
        <v>0</v>
      </c>
      <c r="L188" s="124">
        <f>$C188*'Masukan - agroforestri'!$D17</f>
        <v>0</v>
      </c>
      <c r="M188" s="124">
        <f>$C188*'Masukan - agroforestri'!$D17</f>
        <v>0</v>
      </c>
      <c r="N188" s="124">
        <f>$C188*'Masukan - agroforestri'!$D17</f>
        <v>0</v>
      </c>
      <c r="O188" s="124">
        <f>$C188*'Masukan - agroforestri'!$D17</f>
        <v>0</v>
      </c>
      <c r="P188" s="124">
        <f>$C188*'Masukan - agroforestri'!$D17</f>
        <v>0</v>
      </c>
      <c r="Q188" s="124">
        <f>$C188*'Masukan - agroforestri'!$D17</f>
        <v>0</v>
      </c>
      <c r="R188" s="124">
        <f>$C188*'Masukan - agroforestri'!$D17</f>
        <v>0</v>
      </c>
      <c r="S188" s="124">
        <f>$C188*'Masukan - agroforestri'!$D17</f>
        <v>0</v>
      </c>
      <c r="T188" s="124">
        <f>$C188*'Masukan - agroforestri'!$D17</f>
        <v>0</v>
      </c>
      <c r="U188" s="124">
        <f>$C188*'Masukan - agroforestri'!$D17</f>
        <v>0</v>
      </c>
      <c r="V188" s="124">
        <f>$C188*'Masukan - agroforestri'!$D17</f>
        <v>0</v>
      </c>
      <c r="W188" s="124">
        <f>$C188*'Masukan - agroforestri'!$D17</f>
        <v>0</v>
      </c>
      <c r="X188" s="124">
        <f>$C188*'Masukan - agroforestri'!$D17</f>
        <v>0</v>
      </c>
    </row>
    <row r="189" spans="2:24">
      <c r="B189" s="14" t="s">
        <v>326</v>
      </c>
      <c r="C189" s="29">
        <f>'Masukan - agroforestri'!C89</f>
        <v>0</v>
      </c>
      <c r="D189" s="14" t="s">
        <v>157</v>
      </c>
      <c r="E189" s="124">
        <f>$C189*'Masukan - agroforestri'!$D18</f>
        <v>0</v>
      </c>
      <c r="F189" s="124">
        <f>$C189*'Masukan - agroforestri'!$D18</f>
        <v>0</v>
      </c>
      <c r="G189" s="124">
        <f>$C189*'Masukan - agroforestri'!$D18</f>
        <v>0</v>
      </c>
      <c r="H189" s="124">
        <f>$C189*'Masukan - agroforestri'!$D18</f>
        <v>0</v>
      </c>
      <c r="I189" s="124">
        <f>$C189*'Masukan - agroforestri'!$D18</f>
        <v>0</v>
      </c>
      <c r="J189" s="124">
        <f>$C189*'Masukan - agroforestri'!$D18</f>
        <v>0</v>
      </c>
      <c r="K189" s="124">
        <f>$C189*'Masukan - agroforestri'!$D18</f>
        <v>0</v>
      </c>
      <c r="L189" s="124">
        <f>$C189*'Masukan - agroforestri'!$D18</f>
        <v>0</v>
      </c>
      <c r="M189" s="124">
        <f>$C189*'Masukan - agroforestri'!$D18</f>
        <v>0</v>
      </c>
      <c r="N189" s="124">
        <f>$C189*'Masukan - agroforestri'!$D18</f>
        <v>0</v>
      </c>
      <c r="O189" s="124">
        <f>$C189*'Masukan - agroforestri'!$D18</f>
        <v>0</v>
      </c>
      <c r="P189" s="124">
        <f>$C189*'Masukan - agroforestri'!$D18</f>
        <v>0</v>
      </c>
      <c r="Q189" s="124">
        <f>$C189*'Masukan - agroforestri'!$D18</f>
        <v>0</v>
      </c>
      <c r="R189" s="124">
        <f>$C189*'Masukan - agroforestri'!$D18</f>
        <v>0</v>
      </c>
      <c r="S189" s="124">
        <f>$C189*'Masukan - agroforestri'!$D18</f>
        <v>0</v>
      </c>
      <c r="T189" s="124">
        <f>$C189*'Masukan - agroforestri'!$D18</f>
        <v>0</v>
      </c>
      <c r="U189" s="124">
        <f>$C189*'Masukan - agroforestri'!$D18</f>
        <v>0</v>
      </c>
      <c r="V189" s="124">
        <f>$C189*'Masukan - agroforestri'!$D18</f>
        <v>0</v>
      </c>
      <c r="W189" s="124">
        <f>$C189*'Masukan - agroforestri'!$D18</f>
        <v>0</v>
      </c>
      <c r="X189" s="124">
        <f>$C189*'Masukan - agroforestri'!$D18</f>
        <v>0</v>
      </c>
    </row>
    <row r="190" spans="2:24">
      <c r="B190" s="14" t="s">
        <v>832</v>
      </c>
      <c r="C190" s="29">
        <f>'Masukan - agroforestri'!C108</f>
        <v>0</v>
      </c>
      <c r="D190" s="14" t="s">
        <v>157</v>
      </c>
      <c r="E190" s="124">
        <f>$C190*'Masukan - agroforestri'!$D19</f>
        <v>0</v>
      </c>
      <c r="F190" s="124">
        <f>$C190*'Masukan - agroforestri'!$D19</f>
        <v>0</v>
      </c>
      <c r="G190" s="124">
        <f>$C190*'Masukan - agroforestri'!$D19</f>
        <v>0</v>
      </c>
      <c r="H190" s="124">
        <f>$C190*'Masukan - agroforestri'!$D19</f>
        <v>0</v>
      </c>
      <c r="I190" s="124">
        <f>$C190*'Masukan - agroforestri'!$D19</f>
        <v>0</v>
      </c>
      <c r="J190" s="124">
        <f>$C190*'Masukan - agroforestri'!$D19</f>
        <v>0</v>
      </c>
      <c r="K190" s="124">
        <f>$C190*'Masukan - agroforestri'!$D19</f>
        <v>0</v>
      </c>
      <c r="L190" s="124">
        <f>$C190*'Masukan - agroforestri'!$D19</f>
        <v>0</v>
      </c>
      <c r="M190" s="124">
        <f>$C190*'Masukan - agroforestri'!$D19</f>
        <v>0</v>
      </c>
      <c r="N190" s="124">
        <f>$C190*'Masukan - agroforestri'!$D19</f>
        <v>0</v>
      </c>
      <c r="O190" s="124">
        <f>$C190*'Masukan - agroforestri'!$D19</f>
        <v>0</v>
      </c>
      <c r="P190" s="124">
        <f>$C190*'Masukan - agroforestri'!$D19</f>
        <v>0</v>
      </c>
      <c r="Q190" s="124">
        <f>$C190*'Masukan - agroforestri'!$D19</f>
        <v>0</v>
      </c>
      <c r="R190" s="124">
        <f>$C190*'Masukan - agroforestri'!$D19</f>
        <v>0</v>
      </c>
      <c r="S190" s="124">
        <f>$C190*'Masukan - agroforestri'!$D19</f>
        <v>0</v>
      </c>
      <c r="T190" s="124">
        <f>$C190*'Masukan - agroforestri'!$D19</f>
        <v>0</v>
      </c>
      <c r="U190" s="124">
        <f>$C190*'Masukan - agroforestri'!$D19</f>
        <v>0</v>
      </c>
      <c r="V190" s="124">
        <f>$C190*'Masukan - agroforestri'!$D19</f>
        <v>0</v>
      </c>
      <c r="W190" s="124">
        <f>$C190*'Masukan - agroforestri'!$D19</f>
        <v>0</v>
      </c>
      <c r="X190" s="124">
        <f>$C190*'Masukan - agroforestri'!$D19</f>
        <v>0</v>
      </c>
    </row>
    <row r="191" spans="2:24">
      <c r="B191" s="14" t="s">
        <v>282</v>
      </c>
      <c r="C191" s="29">
        <f>'Masukan - agroforestri'!C127</f>
        <v>0</v>
      </c>
      <c r="D191" s="14" t="s">
        <v>157</v>
      </c>
      <c r="E191" s="124">
        <f>$C191*'Masukan - agroforestri'!$D20</f>
        <v>0</v>
      </c>
      <c r="F191" s="124">
        <f>$C191*'Masukan - agroforestri'!$D20</f>
        <v>0</v>
      </c>
      <c r="G191" s="124">
        <f>$C191*'Masukan - agroforestri'!$D20</f>
        <v>0</v>
      </c>
      <c r="H191" s="124">
        <f>$C191*'Masukan - agroforestri'!$D20</f>
        <v>0</v>
      </c>
      <c r="I191" s="124">
        <f>$C191*'Masukan - agroforestri'!$D20</f>
        <v>0</v>
      </c>
      <c r="J191" s="124">
        <f>$C191*'Masukan - agroforestri'!$D20</f>
        <v>0</v>
      </c>
      <c r="K191" s="124">
        <f>$C191*'Masukan - agroforestri'!$D20</f>
        <v>0</v>
      </c>
      <c r="L191" s="124">
        <f>$C191*'Masukan - agroforestri'!$D20</f>
        <v>0</v>
      </c>
      <c r="M191" s="124">
        <f>$C191*'Masukan - agroforestri'!$D20</f>
        <v>0</v>
      </c>
      <c r="N191" s="124">
        <f>$C191*'Masukan - agroforestri'!$D20</f>
        <v>0</v>
      </c>
      <c r="O191" s="124">
        <f>$C191*'Masukan - agroforestri'!$D20</f>
        <v>0</v>
      </c>
      <c r="P191" s="124">
        <f>$C191*'Masukan - agroforestri'!$D20</f>
        <v>0</v>
      </c>
      <c r="Q191" s="124">
        <f>$C191*'Masukan - agroforestri'!$D20</f>
        <v>0</v>
      </c>
      <c r="R191" s="124">
        <f>$C191*'Masukan - agroforestri'!$D20</f>
        <v>0</v>
      </c>
      <c r="S191" s="124">
        <f>$C191*'Masukan - agroforestri'!$D20</f>
        <v>0</v>
      </c>
      <c r="T191" s="124">
        <f>$C191*'Masukan - agroforestri'!$D20</f>
        <v>0</v>
      </c>
      <c r="U191" s="124">
        <f>$C191*'Masukan - agroforestri'!$D20</f>
        <v>0</v>
      </c>
      <c r="V191" s="124">
        <f>$C191*'Masukan - agroforestri'!$D20</f>
        <v>0</v>
      </c>
      <c r="W191" s="124">
        <f>$C191*'Masukan - agroforestri'!$D20</f>
        <v>0</v>
      </c>
      <c r="X191" s="124">
        <f>$C191*'Masukan - agroforestri'!$D20</f>
        <v>0</v>
      </c>
    </row>
    <row r="192" spans="2:24">
      <c r="B192" s="14" t="s">
        <v>408</v>
      </c>
      <c r="C192" s="29">
        <f>'Masukan - agroforestri'!C146</f>
        <v>0</v>
      </c>
      <c r="D192" s="14" t="s">
        <v>157</v>
      </c>
      <c r="E192" s="124">
        <f>$C192*'Masukan - agroforestri'!$D21</f>
        <v>0</v>
      </c>
      <c r="F192" s="124">
        <f>$C192*'Masukan - agroforestri'!$D21</f>
        <v>0</v>
      </c>
      <c r="G192" s="124">
        <f>$C192*'Masukan - agroforestri'!$D21</f>
        <v>0</v>
      </c>
      <c r="H192" s="124">
        <f>$C192*'Masukan - agroforestri'!$D21</f>
        <v>0</v>
      </c>
      <c r="I192" s="124">
        <f>$C192*'Masukan - agroforestri'!$D21</f>
        <v>0</v>
      </c>
      <c r="J192" s="124">
        <f>$C192*'Masukan - agroforestri'!$D21</f>
        <v>0</v>
      </c>
      <c r="K192" s="124">
        <f>$C192*'Masukan - agroforestri'!$D21</f>
        <v>0</v>
      </c>
      <c r="L192" s="124">
        <f>$C192*'Masukan - agroforestri'!$D21</f>
        <v>0</v>
      </c>
      <c r="M192" s="124">
        <f>$C192*'Masukan - agroforestri'!$D21</f>
        <v>0</v>
      </c>
      <c r="N192" s="124">
        <f>$C192*'Masukan - agroforestri'!$D21</f>
        <v>0</v>
      </c>
      <c r="O192" s="124">
        <f>$C192*'Masukan - agroforestri'!$D21</f>
        <v>0</v>
      </c>
      <c r="P192" s="124">
        <f>$C192*'Masukan - agroforestri'!$D21</f>
        <v>0</v>
      </c>
      <c r="Q192" s="124">
        <f>$C192*'Masukan - agroforestri'!$D21</f>
        <v>0</v>
      </c>
      <c r="R192" s="124">
        <f>$C192*'Masukan - agroforestri'!$D21</f>
        <v>0</v>
      </c>
      <c r="S192" s="124">
        <f>$C192*'Masukan - agroforestri'!$D21</f>
        <v>0</v>
      </c>
      <c r="T192" s="124">
        <f>$C192*'Masukan - agroforestri'!$D21</f>
        <v>0</v>
      </c>
      <c r="U192" s="124">
        <f>$C192*'Masukan - agroforestri'!$D21</f>
        <v>0</v>
      </c>
      <c r="V192" s="124">
        <f>$C192*'Masukan - agroforestri'!$D21</f>
        <v>0</v>
      </c>
      <c r="W192" s="124">
        <f>$C192*'Masukan - agroforestri'!$D21</f>
        <v>0</v>
      </c>
      <c r="X192" s="124">
        <f>$C192*'Masukan - agroforestri'!$D21</f>
        <v>0</v>
      </c>
    </row>
    <row r="193" spans="2:24">
      <c r="B193" s="14" t="s">
        <v>348</v>
      </c>
      <c r="C193" s="29">
        <f>'Masukan - agroforestri'!C167</f>
        <v>16</v>
      </c>
      <c r="D193" s="14" t="s">
        <v>157</v>
      </c>
      <c r="E193" s="124">
        <f>$C193*'Masukan - agroforestri'!$D22</f>
        <v>0</v>
      </c>
      <c r="F193" s="124">
        <f>$C193*'Masukan - agroforestri'!$D22</f>
        <v>0</v>
      </c>
      <c r="G193" s="124">
        <f>$C193*'Masukan - agroforestri'!$D22</f>
        <v>0</v>
      </c>
      <c r="H193" s="124">
        <f>$C193*'Masukan - agroforestri'!$D22</f>
        <v>0</v>
      </c>
      <c r="I193" s="124">
        <f>$C193*'Masukan - agroforestri'!$D22</f>
        <v>0</v>
      </c>
      <c r="J193" s="124">
        <f>$C193*'Masukan - agroforestri'!$D22</f>
        <v>0</v>
      </c>
      <c r="K193" s="124">
        <f>$C193*'Masukan - agroforestri'!$D22</f>
        <v>0</v>
      </c>
      <c r="L193" s="124">
        <f>$C193*'Masukan - agroforestri'!$D22</f>
        <v>0</v>
      </c>
      <c r="M193" s="124">
        <f>$C193*'Masukan - agroforestri'!$D22</f>
        <v>0</v>
      </c>
      <c r="N193" s="124">
        <f>$C193*'Masukan - agroforestri'!$D22</f>
        <v>0</v>
      </c>
      <c r="O193" s="124">
        <f>$C193*'Masukan - agroforestri'!$D22</f>
        <v>0</v>
      </c>
      <c r="P193" s="124">
        <f>$C193*'Masukan - agroforestri'!$D22</f>
        <v>0</v>
      </c>
      <c r="Q193" s="124">
        <f>$C193*'Masukan - agroforestri'!$D22</f>
        <v>0</v>
      </c>
      <c r="R193" s="124">
        <f>$C193*'Masukan - agroforestri'!$D22</f>
        <v>0</v>
      </c>
      <c r="S193" s="124">
        <f>$C193*'Masukan - agroforestri'!$D22</f>
        <v>0</v>
      </c>
      <c r="T193" s="124">
        <f>$C193*'Masukan - agroforestri'!$D22</f>
        <v>0</v>
      </c>
      <c r="U193" s="124">
        <f>$C193*'Masukan - agroforestri'!$D22</f>
        <v>0</v>
      </c>
      <c r="V193" s="124">
        <f>$C193*'Masukan - agroforestri'!$D22</f>
        <v>0</v>
      </c>
      <c r="W193" s="124">
        <f>$C193*'Masukan - agroforestri'!$D22</f>
        <v>0</v>
      </c>
      <c r="X193" s="124">
        <f>$C193*'Masukan - agroforestri'!$D22</f>
        <v>0</v>
      </c>
    </row>
    <row r="194" spans="2:24">
      <c r="B194" s="14" t="s">
        <v>307</v>
      </c>
      <c r="C194" s="14"/>
      <c r="D194" s="14" t="s">
        <v>157</v>
      </c>
      <c r="E194" s="30">
        <f>SUM(E188:E193)</f>
        <v>0</v>
      </c>
      <c r="F194" s="30">
        <f t="shared" ref="F194:X194" si="57">SUM(F188:F193)</f>
        <v>0</v>
      </c>
      <c r="G194" s="30">
        <f t="shared" si="57"/>
        <v>0</v>
      </c>
      <c r="H194" s="30">
        <f t="shared" si="57"/>
        <v>0</v>
      </c>
      <c r="I194" s="30">
        <f t="shared" si="57"/>
        <v>0</v>
      </c>
      <c r="J194" s="30">
        <f t="shared" si="57"/>
        <v>0</v>
      </c>
      <c r="K194" s="30">
        <f t="shared" si="57"/>
        <v>0</v>
      </c>
      <c r="L194" s="30">
        <f t="shared" si="57"/>
        <v>0</v>
      </c>
      <c r="M194" s="30">
        <f t="shared" si="57"/>
        <v>0</v>
      </c>
      <c r="N194" s="30">
        <f t="shared" si="57"/>
        <v>0</v>
      </c>
      <c r="O194" s="30">
        <f t="shared" si="57"/>
        <v>0</v>
      </c>
      <c r="P194" s="30">
        <f t="shared" si="57"/>
        <v>0</v>
      </c>
      <c r="Q194" s="30">
        <f t="shared" si="57"/>
        <v>0</v>
      </c>
      <c r="R194" s="30">
        <f t="shared" si="57"/>
        <v>0</v>
      </c>
      <c r="S194" s="30">
        <f t="shared" si="57"/>
        <v>0</v>
      </c>
      <c r="T194" s="30">
        <f t="shared" si="57"/>
        <v>0</v>
      </c>
      <c r="U194" s="30">
        <f t="shared" si="57"/>
        <v>0</v>
      </c>
      <c r="V194" s="30">
        <f t="shared" si="57"/>
        <v>0</v>
      </c>
      <c r="W194" s="30">
        <f t="shared" si="57"/>
        <v>0</v>
      </c>
      <c r="X194" s="30">
        <f t="shared" si="57"/>
        <v>0</v>
      </c>
    </row>
    <row r="195" spans="2:24">
      <c r="B195" s="14"/>
      <c r="C195" s="14"/>
      <c r="D195" s="14"/>
      <c r="E195" s="19"/>
      <c r="F195" s="19"/>
      <c r="G195" s="19"/>
      <c r="H195" s="19"/>
      <c r="I195" s="19"/>
      <c r="J195" s="19"/>
      <c r="K195" s="19"/>
      <c r="L195" s="19"/>
      <c r="M195" s="19"/>
      <c r="N195" s="19"/>
      <c r="O195" s="19"/>
      <c r="P195" s="19"/>
      <c r="Q195" s="19"/>
      <c r="R195" s="19"/>
      <c r="S195" s="19"/>
      <c r="T195" s="19"/>
      <c r="U195" s="19"/>
      <c r="V195" s="19"/>
      <c r="W195" s="19"/>
      <c r="X195" s="19"/>
    </row>
    <row r="196" spans="2:24" ht="15">
      <c r="B196" s="17" t="s">
        <v>66</v>
      </c>
      <c r="C196" s="14"/>
      <c r="D196" s="14"/>
      <c r="E196" s="19"/>
      <c r="F196" s="19"/>
      <c r="G196" s="19"/>
      <c r="H196" s="19"/>
      <c r="I196" s="19"/>
      <c r="J196" s="19"/>
      <c r="K196" s="19"/>
      <c r="L196" s="19"/>
      <c r="M196" s="19"/>
      <c r="N196" s="19"/>
      <c r="O196" s="19"/>
      <c r="P196" s="19"/>
      <c r="Q196" s="19"/>
      <c r="R196" s="19"/>
      <c r="S196" s="19"/>
      <c r="T196" s="19"/>
      <c r="U196" s="19"/>
      <c r="V196" s="19"/>
      <c r="W196" s="19"/>
      <c r="X196" s="19"/>
    </row>
    <row r="197" spans="2:24">
      <c r="B197" s="14" t="s">
        <v>96</v>
      </c>
      <c r="C197" s="29">
        <f>'Masukan - agroforestri'!C66</f>
        <v>2.5</v>
      </c>
      <c r="D197" s="14" t="s">
        <v>157</v>
      </c>
      <c r="E197" s="64">
        <f>$C197*'Masukan - agroforestri'!$D17</f>
        <v>0</v>
      </c>
      <c r="F197" s="64">
        <f>$C197*'Masukan - agroforestri'!$D17</f>
        <v>0</v>
      </c>
      <c r="G197" s="64">
        <f>$C197*'Masukan - agroforestri'!$D17</f>
        <v>0</v>
      </c>
      <c r="H197" s="64">
        <f>$C197*'Masukan - agroforestri'!$D17</f>
        <v>0</v>
      </c>
      <c r="I197" s="64">
        <f>$C197*'Masukan - agroforestri'!$D17</f>
        <v>0</v>
      </c>
      <c r="J197" s="64">
        <f>$C197*'Masukan - agroforestri'!$D17</f>
        <v>0</v>
      </c>
      <c r="K197" s="64">
        <f>$C197*'Masukan - agroforestri'!$D17</f>
        <v>0</v>
      </c>
      <c r="L197" s="64">
        <f>$C197*'Masukan - agroforestri'!$D17</f>
        <v>0</v>
      </c>
      <c r="M197" s="64">
        <f>$C197*'Masukan - agroforestri'!$D17</f>
        <v>0</v>
      </c>
      <c r="N197" s="64">
        <f>$C197*'Masukan - agroforestri'!$D17</f>
        <v>0</v>
      </c>
      <c r="O197" s="64">
        <f>$C197*'Masukan - agroforestri'!$D17</f>
        <v>0</v>
      </c>
      <c r="P197" s="64">
        <f>$C197*'Masukan - agroforestri'!$D17</f>
        <v>0</v>
      </c>
      <c r="Q197" s="64">
        <f>$C197*'Masukan - agroforestri'!$D17</f>
        <v>0</v>
      </c>
      <c r="R197" s="64">
        <f>$C197*'Masukan - agroforestri'!$D17</f>
        <v>0</v>
      </c>
      <c r="S197" s="64">
        <f>$C197*'Masukan - agroforestri'!$D17</f>
        <v>0</v>
      </c>
      <c r="T197" s="64">
        <f>$C197*'Masukan - agroforestri'!$D17</f>
        <v>0</v>
      </c>
      <c r="U197" s="64">
        <f>$C197*'Masukan - agroforestri'!$D17</f>
        <v>0</v>
      </c>
      <c r="V197" s="64">
        <f>$C197*'Masukan - agroforestri'!$D17</f>
        <v>0</v>
      </c>
      <c r="W197" s="64">
        <f>$C197*'Masukan - agroforestri'!$D17</f>
        <v>0</v>
      </c>
      <c r="X197" s="64">
        <f>$C197*'Masukan - agroforestri'!$D17</f>
        <v>0</v>
      </c>
    </row>
    <row r="198" spans="2:24">
      <c r="B198" s="14" t="s">
        <v>326</v>
      </c>
      <c r="C198" s="29">
        <f>'Masukan - agroforestri'!C90</f>
        <v>2.5</v>
      </c>
      <c r="D198" s="14" t="s">
        <v>157</v>
      </c>
      <c r="E198" s="64">
        <f>$C198*'Masukan - agroforestri'!$D18</f>
        <v>0</v>
      </c>
      <c r="F198" s="64">
        <f>$C198*'Masukan - agroforestri'!$D18</f>
        <v>0</v>
      </c>
      <c r="G198" s="64">
        <f>$C198*'Masukan - agroforestri'!$D18</f>
        <v>0</v>
      </c>
      <c r="H198" s="64">
        <f>$C198*'Masukan - agroforestri'!$D18</f>
        <v>0</v>
      </c>
      <c r="I198" s="64">
        <f>$C198*'Masukan - agroforestri'!$D18</f>
        <v>0</v>
      </c>
      <c r="J198" s="64">
        <f>$C198*'Masukan - agroforestri'!$D18</f>
        <v>0</v>
      </c>
      <c r="K198" s="64">
        <f>$C198*'Masukan - agroforestri'!$D18</f>
        <v>0</v>
      </c>
      <c r="L198" s="64">
        <f>$C198*'Masukan - agroforestri'!$D18</f>
        <v>0</v>
      </c>
      <c r="M198" s="64">
        <f>$C198*'Masukan - agroforestri'!$D18</f>
        <v>0</v>
      </c>
      <c r="N198" s="64">
        <f>$C198*'Masukan - agroforestri'!$D18</f>
        <v>0</v>
      </c>
      <c r="O198" s="64">
        <f>$C198*'Masukan - agroforestri'!$D18</f>
        <v>0</v>
      </c>
      <c r="P198" s="64">
        <f>$C198*'Masukan - agroforestri'!$D18</f>
        <v>0</v>
      </c>
      <c r="Q198" s="64">
        <f>$C198*'Masukan - agroforestri'!$D18</f>
        <v>0</v>
      </c>
      <c r="R198" s="64">
        <f>$C198*'Masukan - agroforestri'!$D18</f>
        <v>0</v>
      </c>
      <c r="S198" s="64">
        <f>$C198*'Masukan - agroforestri'!$D18</f>
        <v>0</v>
      </c>
      <c r="T198" s="64">
        <f>$C198*'Masukan - agroforestri'!$D18</f>
        <v>0</v>
      </c>
      <c r="U198" s="64">
        <f>$C198*'Masukan - agroforestri'!$D18</f>
        <v>0</v>
      </c>
      <c r="V198" s="64">
        <f>$C198*'Masukan - agroforestri'!$D18</f>
        <v>0</v>
      </c>
      <c r="W198" s="64">
        <f>$C198*'Masukan - agroforestri'!$D18</f>
        <v>0</v>
      </c>
      <c r="X198" s="64">
        <f>$C198*'Masukan - agroforestri'!$D18</f>
        <v>0</v>
      </c>
    </row>
    <row r="199" spans="2:24">
      <c r="B199" s="14" t="s">
        <v>832</v>
      </c>
      <c r="C199" s="29">
        <f>'Masukan - agroforestri'!C109</f>
        <v>2.5</v>
      </c>
      <c r="D199" s="14" t="s">
        <v>157</v>
      </c>
      <c r="E199" s="64">
        <f>$C199*'Masukan - agroforestri'!$D19</f>
        <v>0</v>
      </c>
      <c r="F199" s="64">
        <f>$C199*'Masukan - agroforestri'!$D19</f>
        <v>0</v>
      </c>
      <c r="G199" s="64">
        <f>$C199*'Masukan - agroforestri'!$D19</f>
        <v>0</v>
      </c>
      <c r="H199" s="64">
        <f>$C199*'Masukan - agroforestri'!$D19</f>
        <v>0</v>
      </c>
      <c r="I199" s="64">
        <f>$C199*'Masukan - agroforestri'!$D19</f>
        <v>0</v>
      </c>
      <c r="J199" s="64">
        <f>$C199*'Masukan - agroforestri'!$D19</f>
        <v>0</v>
      </c>
      <c r="K199" s="64">
        <f>$C199*'Masukan - agroforestri'!$D19</f>
        <v>0</v>
      </c>
      <c r="L199" s="64">
        <f>$C199*'Masukan - agroforestri'!$D19</f>
        <v>0</v>
      </c>
      <c r="M199" s="64">
        <f>$C199*'Masukan - agroforestri'!$D19</f>
        <v>0</v>
      </c>
      <c r="N199" s="64">
        <f>$C199*'Masukan - agroforestri'!$D19</f>
        <v>0</v>
      </c>
      <c r="O199" s="64">
        <f>$C199*'Masukan - agroforestri'!$D19</f>
        <v>0</v>
      </c>
      <c r="P199" s="64">
        <f>$C199*'Masukan - agroforestri'!$D19</f>
        <v>0</v>
      </c>
      <c r="Q199" s="64">
        <f>$C199*'Masukan - agroforestri'!$D19</f>
        <v>0</v>
      </c>
      <c r="R199" s="64">
        <f>$C199*'Masukan - agroforestri'!$D19</f>
        <v>0</v>
      </c>
      <c r="S199" s="64">
        <f>$C199*'Masukan - agroforestri'!$D19</f>
        <v>0</v>
      </c>
      <c r="T199" s="64">
        <f>$C199*'Masukan - agroforestri'!$D19</f>
        <v>0</v>
      </c>
      <c r="U199" s="64">
        <f>$C199*'Masukan - agroforestri'!$D19</f>
        <v>0</v>
      </c>
      <c r="V199" s="64">
        <f>$C199*'Masukan - agroforestri'!$D19</f>
        <v>0</v>
      </c>
      <c r="W199" s="64">
        <f>$C199*'Masukan - agroforestri'!$D19</f>
        <v>0</v>
      </c>
      <c r="X199" s="64">
        <f>$C199*'Masukan - agroforestri'!$D19</f>
        <v>0</v>
      </c>
    </row>
    <row r="200" spans="2:24">
      <c r="B200" s="14" t="s">
        <v>282</v>
      </c>
      <c r="C200" s="29">
        <f>'Masukan - agroforestri'!C128</f>
        <v>2.5</v>
      </c>
      <c r="D200" s="14" t="s">
        <v>157</v>
      </c>
      <c r="E200" s="64">
        <f>$C200*'Masukan - agroforestri'!$D20</f>
        <v>0</v>
      </c>
      <c r="F200" s="64">
        <f>$C200*'Masukan - agroforestri'!$D20</f>
        <v>0</v>
      </c>
      <c r="G200" s="64">
        <f>$C200*'Masukan - agroforestri'!$D20</f>
        <v>0</v>
      </c>
      <c r="H200" s="64">
        <f>$C200*'Masukan - agroforestri'!$D20</f>
        <v>0</v>
      </c>
      <c r="I200" s="64">
        <f>$C200*'Masukan - agroforestri'!$D20</f>
        <v>0</v>
      </c>
      <c r="J200" s="64">
        <f>$C200*'Masukan - agroforestri'!$D20</f>
        <v>0</v>
      </c>
      <c r="K200" s="64">
        <f>$C200*'Masukan - agroforestri'!$D20</f>
        <v>0</v>
      </c>
      <c r="L200" s="64">
        <f>$C200*'Masukan - agroforestri'!$D20</f>
        <v>0</v>
      </c>
      <c r="M200" s="64">
        <f>$C200*'Masukan - agroforestri'!$D20</f>
        <v>0</v>
      </c>
      <c r="N200" s="64">
        <f>$C200*'Masukan - agroforestri'!$D20</f>
        <v>0</v>
      </c>
      <c r="O200" s="64">
        <f>$C200*'Masukan - agroforestri'!$D20</f>
        <v>0</v>
      </c>
      <c r="P200" s="64">
        <f>$C200*'Masukan - agroforestri'!$D20</f>
        <v>0</v>
      </c>
      <c r="Q200" s="64">
        <f>$C200*'Masukan - agroforestri'!$D20</f>
        <v>0</v>
      </c>
      <c r="R200" s="64">
        <f>$C200*'Masukan - agroforestri'!$D20</f>
        <v>0</v>
      </c>
      <c r="S200" s="64">
        <f>$C200*'Masukan - agroforestri'!$D20</f>
        <v>0</v>
      </c>
      <c r="T200" s="64">
        <f>$C200*'Masukan - agroforestri'!$D20</f>
        <v>0</v>
      </c>
      <c r="U200" s="64">
        <f>$C200*'Masukan - agroforestri'!$D20</f>
        <v>0</v>
      </c>
      <c r="V200" s="64">
        <f>$C200*'Masukan - agroforestri'!$D20</f>
        <v>0</v>
      </c>
      <c r="W200" s="64">
        <f>$C200*'Masukan - agroforestri'!$D20</f>
        <v>0</v>
      </c>
      <c r="X200" s="64">
        <f>$C200*'Masukan - agroforestri'!$D20</f>
        <v>0</v>
      </c>
    </row>
    <row r="201" spans="2:24">
      <c r="B201" s="14" t="s">
        <v>408</v>
      </c>
      <c r="C201" s="29">
        <f>'Masukan - agroforestri'!C147</f>
        <v>2.5</v>
      </c>
      <c r="D201" s="14" t="s">
        <v>157</v>
      </c>
      <c r="E201" s="64">
        <f>$C201*'Masukan - agroforestri'!$D21</f>
        <v>0</v>
      </c>
      <c r="F201" s="64">
        <f>$C201*'Masukan - agroforestri'!$D21</f>
        <v>0</v>
      </c>
      <c r="G201" s="64">
        <f>$C201*'Masukan - agroforestri'!$D21</f>
        <v>0</v>
      </c>
      <c r="H201" s="64">
        <f>$C201*'Masukan - agroforestri'!$D21</f>
        <v>0</v>
      </c>
      <c r="I201" s="64">
        <f>$C201*'Masukan - agroforestri'!$D21</f>
        <v>0</v>
      </c>
      <c r="J201" s="64">
        <f>$C201*'Masukan - agroforestri'!$D21</f>
        <v>0</v>
      </c>
      <c r="K201" s="64">
        <f>$C201*'Masukan - agroforestri'!$D21</f>
        <v>0</v>
      </c>
      <c r="L201" s="64">
        <f>$C201*'Masukan - agroforestri'!$D21</f>
        <v>0</v>
      </c>
      <c r="M201" s="64">
        <f>$C201*'Masukan - agroforestri'!$D21</f>
        <v>0</v>
      </c>
      <c r="N201" s="64">
        <f>$C201*'Masukan - agroforestri'!$D21</f>
        <v>0</v>
      </c>
      <c r="O201" s="64">
        <f>$C201*'Masukan - agroforestri'!$D21</f>
        <v>0</v>
      </c>
      <c r="P201" s="64">
        <f>$C201*'Masukan - agroforestri'!$D21</f>
        <v>0</v>
      </c>
      <c r="Q201" s="64">
        <f>$C201*'Masukan - agroforestri'!$D21</f>
        <v>0</v>
      </c>
      <c r="R201" s="64">
        <f>$C201*'Masukan - agroforestri'!$D21</f>
        <v>0</v>
      </c>
      <c r="S201" s="64">
        <f>$C201*'Masukan - agroforestri'!$D21</f>
        <v>0</v>
      </c>
      <c r="T201" s="64">
        <f>$C201*'Masukan - agroforestri'!$D21</f>
        <v>0</v>
      </c>
      <c r="U201" s="64">
        <f>$C201*'Masukan - agroforestri'!$D21</f>
        <v>0</v>
      </c>
      <c r="V201" s="64">
        <f>$C201*'Masukan - agroforestri'!$D21</f>
        <v>0</v>
      </c>
      <c r="W201" s="64">
        <f>$C201*'Masukan - agroforestri'!$D21</f>
        <v>0</v>
      </c>
      <c r="X201" s="64">
        <f>$C201*'Masukan - agroforestri'!$D21</f>
        <v>0</v>
      </c>
    </row>
    <row r="202" spans="2:24">
      <c r="B202" s="14" t="s">
        <v>348</v>
      </c>
      <c r="C202" s="29">
        <f>'Masukan - agroforestri'!C168</f>
        <v>10</v>
      </c>
      <c r="D202" s="14" t="s">
        <v>157</v>
      </c>
      <c r="E202" s="64">
        <f>$C202*'Masukan - agroforestri'!$D22</f>
        <v>0</v>
      </c>
      <c r="F202" s="64">
        <f>$C202*'Masukan - agroforestri'!$D22</f>
        <v>0</v>
      </c>
      <c r="G202" s="64">
        <f>$C202*'Masukan - agroforestri'!$D22</f>
        <v>0</v>
      </c>
      <c r="H202" s="64">
        <f>$C202*'Masukan - agroforestri'!$D22</f>
        <v>0</v>
      </c>
      <c r="I202" s="64">
        <f>$C202*'Masukan - agroforestri'!$D22</f>
        <v>0</v>
      </c>
      <c r="J202" s="64">
        <f>$C202*'Masukan - agroforestri'!$D22</f>
        <v>0</v>
      </c>
      <c r="K202" s="64">
        <f>$C202*'Masukan - agroforestri'!$D22</f>
        <v>0</v>
      </c>
      <c r="L202" s="64">
        <f>$C202*'Masukan - agroforestri'!$D22</f>
        <v>0</v>
      </c>
      <c r="M202" s="64">
        <f>$C202*'Masukan - agroforestri'!$D22</f>
        <v>0</v>
      </c>
      <c r="N202" s="64">
        <f>$C202*'Masukan - agroforestri'!$D22</f>
        <v>0</v>
      </c>
      <c r="O202" s="64">
        <f>$C202*'Masukan - agroforestri'!$D22</f>
        <v>0</v>
      </c>
      <c r="P202" s="64">
        <f>$C202*'Masukan - agroforestri'!$D22</f>
        <v>0</v>
      </c>
      <c r="Q202" s="64">
        <f>$C202*'Masukan - agroforestri'!$D22</f>
        <v>0</v>
      </c>
      <c r="R202" s="64">
        <f>$C202*'Masukan - agroforestri'!$D22</f>
        <v>0</v>
      </c>
      <c r="S202" s="64">
        <f>$C202*'Masukan - agroforestri'!$D22</f>
        <v>0</v>
      </c>
      <c r="T202" s="64">
        <f>$C202*'Masukan - agroforestri'!$D22</f>
        <v>0</v>
      </c>
      <c r="U202" s="64">
        <f>$C202*'Masukan - agroforestri'!$D22</f>
        <v>0</v>
      </c>
      <c r="V202" s="64">
        <f>$C202*'Masukan - agroforestri'!$D22</f>
        <v>0</v>
      </c>
      <c r="W202" s="64">
        <f>$C202*'Masukan - agroforestri'!$D22</f>
        <v>0</v>
      </c>
      <c r="X202" s="64">
        <f>$C202*'Masukan - agroforestri'!$D22</f>
        <v>0</v>
      </c>
    </row>
    <row r="203" spans="2:24">
      <c r="B203" s="14" t="s">
        <v>308</v>
      </c>
      <c r="C203" s="14"/>
      <c r="D203" s="14" t="s">
        <v>157</v>
      </c>
      <c r="E203" s="30">
        <f>SUM(E197:E202)</f>
        <v>0</v>
      </c>
      <c r="F203" s="30">
        <f t="shared" ref="F203:X203" si="58">SUM(F197:F202)</f>
        <v>0</v>
      </c>
      <c r="G203" s="30">
        <f t="shared" si="58"/>
        <v>0</v>
      </c>
      <c r="H203" s="30">
        <f t="shared" si="58"/>
        <v>0</v>
      </c>
      <c r="I203" s="30">
        <f t="shared" si="58"/>
        <v>0</v>
      </c>
      <c r="J203" s="30">
        <f t="shared" si="58"/>
        <v>0</v>
      </c>
      <c r="K203" s="30">
        <f t="shared" si="58"/>
        <v>0</v>
      </c>
      <c r="L203" s="30">
        <f t="shared" si="58"/>
        <v>0</v>
      </c>
      <c r="M203" s="30">
        <f t="shared" si="58"/>
        <v>0</v>
      </c>
      <c r="N203" s="30">
        <f t="shared" si="58"/>
        <v>0</v>
      </c>
      <c r="O203" s="30">
        <f t="shared" si="58"/>
        <v>0</v>
      </c>
      <c r="P203" s="30">
        <f t="shared" si="58"/>
        <v>0</v>
      </c>
      <c r="Q203" s="30">
        <f t="shared" si="58"/>
        <v>0</v>
      </c>
      <c r="R203" s="30">
        <f t="shared" si="58"/>
        <v>0</v>
      </c>
      <c r="S203" s="30">
        <f t="shared" si="58"/>
        <v>0</v>
      </c>
      <c r="T203" s="30">
        <f t="shared" si="58"/>
        <v>0</v>
      </c>
      <c r="U203" s="30">
        <f t="shared" si="58"/>
        <v>0</v>
      </c>
      <c r="V203" s="30">
        <f t="shared" si="58"/>
        <v>0</v>
      </c>
      <c r="W203" s="30">
        <f t="shared" si="58"/>
        <v>0</v>
      </c>
      <c r="X203" s="30">
        <f t="shared" si="58"/>
        <v>0</v>
      </c>
    </row>
    <row r="204" spans="2:24">
      <c r="B204" s="14"/>
      <c r="C204" s="14"/>
      <c r="D204" s="14"/>
      <c r="E204" s="19"/>
      <c r="F204" s="19"/>
      <c r="G204" s="19"/>
      <c r="H204" s="19"/>
      <c r="I204" s="19"/>
      <c r="J204" s="19"/>
      <c r="K204" s="19"/>
      <c r="L204" s="19"/>
      <c r="M204" s="19"/>
      <c r="N204" s="19"/>
      <c r="O204" s="19"/>
      <c r="P204" s="19"/>
      <c r="Q204" s="19"/>
      <c r="R204" s="19"/>
      <c r="S204" s="19"/>
      <c r="T204" s="19"/>
      <c r="U204" s="19"/>
      <c r="V204" s="19"/>
      <c r="W204" s="19"/>
      <c r="X204" s="19"/>
    </row>
    <row r="205" spans="2:24" ht="15">
      <c r="B205" s="17" t="s">
        <v>67</v>
      </c>
      <c r="C205" s="14"/>
      <c r="D205" s="14"/>
      <c r="E205" s="19"/>
      <c r="F205" s="19"/>
      <c r="G205" s="19"/>
      <c r="H205" s="19"/>
      <c r="I205" s="19"/>
      <c r="J205" s="19"/>
      <c r="K205" s="19"/>
      <c r="L205" s="19"/>
      <c r="M205" s="19"/>
      <c r="N205" s="19"/>
      <c r="O205" s="19"/>
      <c r="P205" s="19"/>
      <c r="Q205" s="19"/>
      <c r="R205" s="19"/>
      <c r="S205" s="19"/>
      <c r="T205" s="19"/>
      <c r="U205" s="19"/>
      <c r="V205" s="19"/>
      <c r="W205" s="19"/>
      <c r="X205" s="19"/>
    </row>
    <row r="206" spans="2:24">
      <c r="B206" s="14" t="s">
        <v>96</v>
      </c>
      <c r="C206" s="29">
        <f>'Masukan - agroforestri'!C67</f>
        <v>0</v>
      </c>
      <c r="D206" s="14" t="s">
        <v>157</v>
      </c>
      <c r="E206" s="29">
        <f>$C206*'Masukan - agroforestri'!$D17</f>
        <v>0</v>
      </c>
      <c r="F206" s="29">
        <f>$C206*'Masukan - agroforestri'!$D17</f>
        <v>0</v>
      </c>
      <c r="G206" s="29">
        <f>$C206*'Masukan - agroforestri'!$D17</f>
        <v>0</v>
      </c>
      <c r="H206" s="29">
        <f>$C206*'Masukan - agroforestri'!$D17</f>
        <v>0</v>
      </c>
      <c r="I206" s="29">
        <f>$C206*'Masukan - agroforestri'!$D17</f>
        <v>0</v>
      </c>
      <c r="J206" s="29">
        <f>$C206*'Masukan - agroforestri'!$D17</f>
        <v>0</v>
      </c>
      <c r="K206" s="29">
        <f>$C206*'Masukan - agroforestri'!$D17</f>
        <v>0</v>
      </c>
      <c r="L206" s="29">
        <f>$C206*'Masukan - agroforestri'!$D17</f>
        <v>0</v>
      </c>
      <c r="M206" s="29">
        <f>$C206*'Masukan - agroforestri'!$D17</f>
        <v>0</v>
      </c>
      <c r="N206" s="29">
        <f>$C206*'Masukan - agroforestri'!$D17</f>
        <v>0</v>
      </c>
      <c r="O206" s="29">
        <f>$C206*'Masukan - agroforestri'!$D17</f>
        <v>0</v>
      </c>
      <c r="P206" s="29">
        <f>$C206*'Masukan - agroforestri'!$D17</f>
        <v>0</v>
      </c>
      <c r="Q206" s="29">
        <f>$C206*'Masukan - agroforestri'!$D17</f>
        <v>0</v>
      </c>
      <c r="R206" s="29">
        <f>$C206*'Masukan - agroforestri'!$D17</f>
        <v>0</v>
      </c>
      <c r="S206" s="29">
        <f>$C206*'Masukan - agroforestri'!$D17</f>
        <v>0</v>
      </c>
      <c r="T206" s="29">
        <f>$C206*'Masukan - agroforestri'!$D17</f>
        <v>0</v>
      </c>
      <c r="U206" s="29">
        <f>$C206*'Masukan - agroforestri'!$D17</f>
        <v>0</v>
      </c>
      <c r="V206" s="29">
        <f>$C206*'Masukan - agroforestri'!$D17</f>
        <v>0</v>
      </c>
      <c r="W206" s="29">
        <f>$C206*'Masukan - agroforestri'!$D17</f>
        <v>0</v>
      </c>
      <c r="X206" s="29">
        <f>$C206*'Masukan - agroforestri'!$D17</f>
        <v>0</v>
      </c>
    </row>
    <row r="207" spans="2:24">
      <c r="B207" s="14" t="s">
        <v>326</v>
      </c>
      <c r="C207" s="29">
        <f>'Masukan - agroforestri'!C91</f>
        <v>0</v>
      </c>
      <c r="D207" s="14" t="s">
        <v>157</v>
      </c>
      <c r="E207" s="29">
        <f>$C207*'Masukan - agroforestri'!$D18</f>
        <v>0</v>
      </c>
      <c r="F207" s="29">
        <f>$C207*'Masukan - agroforestri'!$D18</f>
        <v>0</v>
      </c>
      <c r="G207" s="29">
        <f>$C207*'Masukan - agroforestri'!$D18</f>
        <v>0</v>
      </c>
      <c r="H207" s="29">
        <f>$C207*'Masukan - agroforestri'!$D18</f>
        <v>0</v>
      </c>
      <c r="I207" s="29">
        <f>$C207*'Masukan - agroforestri'!$D18</f>
        <v>0</v>
      </c>
      <c r="J207" s="29">
        <f>$C207*'Masukan - agroforestri'!$D18</f>
        <v>0</v>
      </c>
      <c r="K207" s="29">
        <f>$C207*'Masukan - agroforestri'!$D18</f>
        <v>0</v>
      </c>
      <c r="L207" s="29">
        <f>$C207*'Masukan - agroforestri'!$D18</f>
        <v>0</v>
      </c>
      <c r="M207" s="29">
        <f>$C207*'Masukan - agroforestri'!$D18</f>
        <v>0</v>
      </c>
      <c r="N207" s="29">
        <f>$C207*'Masukan - agroforestri'!$D18</f>
        <v>0</v>
      </c>
      <c r="O207" s="29">
        <f>$C207*'Masukan - agroforestri'!$D18</f>
        <v>0</v>
      </c>
      <c r="P207" s="29">
        <f>$C207*'Masukan - agroforestri'!$D18</f>
        <v>0</v>
      </c>
      <c r="Q207" s="29">
        <f>$C207*'Masukan - agroforestri'!$D18</f>
        <v>0</v>
      </c>
      <c r="R207" s="29">
        <f>$C207*'Masukan - agroforestri'!$D18</f>
        <v>0</v>
      </c>
      <c r="S207" s="29">
        <f>$C207*'Masukan - agroforestri'!$D18</f>
        <v>0</v>
      </c>
      <c r="T207" s="29">
        <f>$C207*'Masukan - agroforestri'!$D18</f>
        <v>0</v>
      </c>
      <c r="U207" s="29">
        <f>$C207*'Masukan - agroforestri'!$D18</f>
        <v>0</v>
      </c>
      <c r="V207" s="29">
        <f>$C207*'Masukan - agroforestri'!$D18</f>
        <v>0</v>
      </c>
      <c r="W207" s="29">
        <f>$C207*'Masukan - agroforestri'!$D18</f>
        <v>0</v>
      </c>
      <c r="X207" s="29">
        <f>$C207*'Masukan - agroforestri'!$D18</f>
        <v>0</v>
      </c>
    </row>
    <row r="208" spans="2:24">
      <c r="B208" s="14" t="s">
        <v>832</v>
      </c>
      <c r="C208" s="29">
        <f>'Masukan - agroforestri'!C110</f>
        <v>0</v>
      </c>
      <c r="D208" s="14" t="s">
        <v>157</v>
      </c>
      <c r="E208" s="29">
        <f>$C208*'Masukan - agroforestri'!$D19</f>
        <v>0</v>
      </c>
      <c r="F208" s="29">
        <f>$C208*'Masukan - agroforestri'!$D19</f>
        <v>0</v>
      </c>
      <c r="G208" s="29">
        <f>$C208*'Masukan - agroforestri'!$D19</f>
        <v>0</v>
      </c>
      <c r="H208" s="29">
        <f>$C208*'Masukan - agroforestri'!$D19</f>
        <v>0</v>
      </c>
      <c r="I208" s="29">
        <f>$C208*'Masukan - agroforestri'!$D19</f>
        <v>0</v>
      </c>
      <c r="J208" s="29">
        <f>$C208*'Masukan - agroforestri'!$D19</f>
        <v>0</v>
      </c>
      <c r="K208" s="29">
        <f>$C208*'Masukan - agroforestri'!$D19</f>
        <v>0</v>
      </c>
      <c r="L208" s="29">
        <f>$C208*'Masukan - agroforestri'!$D19</f>
        <v>0</v>
      </c>
      <c r="M208" s="29">
        <f>$C208*'Masukan - agroforestri'!$D19</f>
        <v>0</v>
      </c>
      <c r="N208" s="29">
        <f>$C208*'Masukan - agroforestri'!$D19</f>
        <v>0</v>
      </c>
      <c r="O208" s="29">
        <f>$C208*'Masukan - agroforestri'!$D19</f>
        <v>0</v>
      </c>
      <c r="P208" s="29">
        <f>$C208*'Masukan - agroforestri'!$D19</f>
        <v>0</v>
      </c>
      <c r="Q208" s="29">
        <f>$C208*'Masukan - agroforestri'!$D19</f>
        <v>0</v>
      </c>
      <c r="R208" s="29">
        <f>$C208*'Masukan - agroforestri'!$D19</f>
        <v>0</v>
      </c>
      <c r="S208" s="29">
        <f>$C208*'Masukan - agroforestri'!$D19</f>
        <v>0</v>
      </c>
      <c r="T208" s="29">
        <f>$C208*'Masukan - agroforestri'!$D19</f>
        <v>0</v>
      </c>
      <c r="U208" s="29">
        <f>$C208*'Masukan - agroforestri'!$D19</f>
        <v>0</v>
      </c>
      <c r="V208" s="29">
        <f>$C208*'Masukan - agroforestri'!$D19</f>
        <v>0</v>
      </c>
      <c r="W208" s="29">
        <f>$C208*'Masukan - agroforestri'!$D19</f>
        <v>0</v>
      </c>
      <c r="X208" s="29">
        <f>$C208*'Masukan - agroforestri'!$D19</f>
        <v>0</v>
      </c>
    </row>
    <row r="209" spans="2:24">
      <c r="B209" s="14" t="s">
        <v>282</v>
      </c>
      <c r="C209" s="29">
        <f>'Masukan - agroforestri'!C129</f>
        <v>0</v>
      </c>
      <c r="D209" s="14" t="s">
        <v>157</v>
      </c>
      <c r="E209" s="29">
        <f>$C209*'Masukan - agroforestri'!$D20</f>
        <v>0</v>
      </c>
      <c r="F209" s="29">
        <f>$C209*'Masukan - agroforestri'!$D20</f>
        <v>0</v>
      </c>
      <c r="G209" s="29">
        <f>$C209*'Masukan - agroforestri'!$D20</f>
        <v>0</v>
      </c>
      <c r="H209" s="29">
        <f>$C209*'Masukan - agroforestri'!$D20</f>
        <v>0</v>
      </c>
      <c r="I209" s="29">
        <f>$C209*'Masukan - agroforestri'!$D20</f>
        <v>0</v>
      </c>
      <c r="J209" s="29">
        <f>$C209*'Masukan - agroforestri'!$D20</f>
        <v>0</v>
      </c>
      <c r="K209" s="29">
        <f>$C209*'Masukan - agroforestri'!$D20</f>
        <v>0</v>
      </c>
      <c r="L209" s="29">
        <f>$C209*'Masukan - agroforestri'!$D20</f>
        <v>0</v>
      </c>
      <c r="M209" s="29">
        <f>$C209*'Masukan - agroforestri'!$D20</f>
        <v>0</v>
      </c>
      <c r="N209" s="29">
        <f>$C209*'Masukan - agroforestri'!$D20</f>
        <v>0</v>
      </c>
      <c r="O209" s="29">
        <f>$C209*'Masukan - agroforestri'!$D20</f>
        <v>0</v>
      </c>
      <c r="P209" s="29">
        <f>$C209*'Masukan - agroforestri'!$D20</f>
        <v>0</v>
      </c>
      <c r="Q209" s="29">
        <f>$C209*'Masukan - agroforestri'!$D20</f>
        <v>0</v>
      </c>
      <c r="R209" s="29">
        <f>$C209*'Masukan - agroforestri'!$D20</f>
        <v>0</v>
      </c>
      <c r="S209" s="29">
        <f>$C209*'Masukan - agroforestri'!$D20</f>
        <v>0</v>
      </c>
      <c r="T209" s="29">
        <f>$C209*'Masukan - agroforestri'!$D20</f>
        <v>0</v>
      </c>
      <c r="U209" s="29">
        <f>$C209*'Masukan - agroforestri'!$D20</f>
        <v>0</v>
      </c>
      <c r="V209" s="29">
        <f>$C209*'Masukan - agroforestri'!$D20</f>
        <v>0</v>
      </c>
      <c r="W209" s="29">
        <f>$C209*'Masukan - agroforestri'!$D20</f>
        <v>0</v>
      </c>
      <c r="X209" s="29">
        <f>$C209*'Masukan - agroforestri'!$D20</f>
        <v>0</v>
      </c>
    </row>
    <row r="210" spans="2:24">
      <c r="B210" s="14" t="s">
        <v>408</v>
      </c>
      <c r="C210" s="29">
        <f>'Masukan - agroforestri'!C148</f>
        <v>0</v>
      </c>
      <c r="D210" s="14" t="s">
        <v>157</v>
      </c>
      <c r="E210" s="29">
        <f>$C210*'Masukan - agroforestri'!$D21</f>
        <v>0</v>
      </c>
      <c r="F210" s="29">
        <f>$C210*'Masukan - agroforestri'!$D21</f>
        <v>0</v>
      </c>
      <c r="G210" s="29">
        <f>$C210*'Masukan - agroforestri'!$D21</f>
        <v>0</v>
      </c>
      <c r="H210" s="29">
        <f>$C210*'Masukan - agroforestri'!$D21</f>
        <v>0</v>
      </c>
      <c r="I210" s="29">
        <f>$C210*'Masukan - agroforestri'!$D21</f>
        <v>0</v>
      </c>
      <c r="J210" s="29">
        <f>$C210*'Masukan - agroforestri'!$D21</f>
        <v>0</v>
      </c>
      <c r="K210" s="29">
        <f>$C210*'Masukan - agroforestri'!$D21</f>
        <v>0</v>
      </c>
      <c r="L210" s="29">
        <f>$C210*'Masukan - agroforestri'!$D21</f>
        <v>0</v>
      </c>
      <c r="M210" s="29">
        <f>$C210*'Masukan - agroforestri'!$D21</f>
        <v>0</v>
      </c>
      <c r="N210" s="29">
        <f>$C210*'Masukan - agroforestri'!$D21</f>
        <v>0</v>
      </c>
      <c r="O210" s="29">
        <f>$C210*'Masukan - agroforestri'!$D21</f>
        <v>0</v>
      </c>
      <c r="P210" s="29">
        <f>$C210*'Masukan - agroforestri'!$D21</f>
        <v>0</v>
      </c>
      <c r="Q210" s="29">
        <f>$C210*'Masukan - agroforestri'!$D21</f>
        <v>0</v>
      </c>
      <c r="R210" s="29">
        <f>$C210*'Masukan - agroforestri'!$D21</f>
        <v>0</v>
      </c>
      <c r="S210" s="29">
        <f>$C210*'Masukan - agroforestri'!$D21</f>
        <v>0</v>
      </c>
      <c r="T210" s="29">
        <f>$C210*'Masukan - agroforestri'!$D21</f>
        <v>0</v>
      </c>
      <c r="U210" s="29">
        <f>$C210*'Masukan - agroforestri'!$D21</f>
        <v>0</v>
      </c>
      <c r="V210" s="29">
        <f>$C210*'Masukan - agroforestri'!$D21</f>
        <v>0</v>
      </c>
      <c r="W210" s="29">
        <f>$C210*'Masukan - agroforestri'!$D21</f>
        <v>0</v>
      </c>
      <c r="X210" s="29">
        <f>$C210*'Masukan - agroforestri'!$D21</f>
        <v>0</v>
      </c>
    </row>
    <row r="211" spans="2:24">
      <c r="B211" s="14" t="s">
        <v>348</v>
      </c>
      <c r="C211" s="29">
        <f>'Masukan - agroforestri'!C169</f>
        <v>0</v>
      </c>
      <c r="D211" s="14" t="s">
        <v>157</v>
      </c>
      <c r="E211" s="29">
        <f>$C211*'Masukan - agroforestri'!$D22</f>
        <v>0</v>
      </c>
      <c r="F211" s="29">
        <f>$C211*'Masukan - agroforestri'!$D22</f>
        <v>0</v>
      </c>
      <c r="G211" s="29">
        <f>$C211*'Masukan - agroforestri'!$D22</f>
        <v>0</v>
      </c>
      <c r="H211" s="29">
        <f>$C211*'Masukan - agroforestri'!$D22</f>
        <v>0</v>
      </c>
      <c r="I211" s="29">
        <f>$C211*'Masukan - agroforestri'!$D22</f>
        <v>0</v>
      </c>
      <c r="J211" s="29">
        <f>$C211*'Masukan - agroforestri'!$D22</f>
        <v>0</v>
      </c>
      <c r="K211" s="29">
        <f>$C211*'Masukan - agroforestri'!$D22</f>
        <v>0</v>
      </c>
      <c r="L211" s="29">
        <f>$C211*'Masukan - agroforestri'!$D22</f>
        <v>0</v>
      </c>
      <c r="M211" s="29">
        <f>$C211*'Masukan - agroforestri'!$D22</f>
        <v>0</v>
      </c>
      <c r="N211" s="29">
        <f>$C211*'Masukan - agroforestri'!$D22</f>
        <v>0</v>
      </c>
      <c r="O211" s="29">
        <f>$C211*'Masukan - agroforestri'!$D22</f>
        <v>0</v>
      </c>
      <c r="P211" s="29">
        <f>$C211*'Masukan - agroforestri'!$D22</f>
        <v>0</v>
      </c>
      <c r="Q211" s="29">
        <f>$C211*'Masukan - agroforestri'!$D22</f>
        <v>0</v>
      </c>
      <c r="R211" s="29">
        <f>$C211*'Masukan - agroforestri'!$D22</f>
        <v>0</v>
      </c>
      <c r="S211" s="29">
        <f>$C211*'Masukan - agroforestri'!$D22</f>
        <v>0</v>
      </c>
      <c r="T211" s="29">
        <f>$C211*'Masukan - agroforestri'!$D22</f>
        <v>0</v>
      </c>
      <c r="U211" s="29">
        <f>$C211*'Masukan - agroforestri'!$D22</f>
        <v>0</v>
      </c>
      <c r="V211" s="29">
        <f>$C211*'Masukan - agroforestri'!$D22</f>
        <v>0</v>
      </c>
      <c r="W211" s="29">
        <f>$C211*'Masukan - agroforestri'!$D22</f>
        <v>0</v>
      </c>
      <c r="X211" s="29">
        <f>$C211*'Masukan - agroforestri'!$D22</f>
        <v>0</v>
      </c>
    </row>
    <row r="212" spans="2:24">
      <c r="B212" s="14" t="s">
        <v>309</v>
      </c>
      <c r="C212" s="14"/>
      <c r="D212" s="14" t="s">
        <v>157</v>
      </c>
      <c r="E212" s="30">
        <f>SUM(E206:E211)</f>
        <v>0</v>
      </c>
      <c r="F212" s="30">
        <f t="shared" ref="F212:X212" si="59">SUM(F206:F211)</f>
        <v>0</v>
      </c>
      <c r="G212" s="30">
        <f t="shared" si="59"/>
        <v>0</v>
      </c>
      <c r="H212" s="30">
        <f t="shared" si="59"/>
        <v>0</v>
      </c>
      <c r="I212" s="30">
        <f t="shared" si="59"/>
        <v>0</v>
      </c>
      <c r="J212" s="30">
        <f t="shared" si="59"/>
        <v>0</v>
      </c>
      <c r="K212" s="30">
        <f t="shared" si="59"/>
        <v>0</v>
      </c>
      <c r="L212" s="30">
        <f t="shared" si="59"/>
        <v>0</v>
      </c>
      <c r="M212" s="30">
        <f t="shared" si="59"/>
        <v>0</v>
      </c>
      <c r="N212" s="30">
        <f t="shared" si="59"/>
        <v>0</v>
      </c>
      <c r="O212" s="30">
        <f t="shared" si="59"/>
        <v>0</v>
      </c>
      <c r="P212" s="30">
        <f t="shared" si="59"/>
        <v>0</v>
      </c>
      <c r="Q212" s="30">
        <f t="shared" si="59"/>
        <v>0</v>
      </c>
      <c r="R212" s="30">
        <f t="shared" si="59"/>
        <v>0</v>
      </c>
      <c r="S212" s="30">
        <f t="shared" si="59"/>
        <v>0</v>
      </c>
      <c r="T212" s="30">
        <f t="shared" si="59"/>
        <v>0</v>
      </c>
      <c r="U212" s="30">
        <f t="shared" si="59"/>
        <v>0</v>
      </c>
      <c r="V212" s="30">
        <f t="shared" si="59"/>
        <v>0</v>
      </c>
      <c r="W212" s="30">
        <f t="shared" si="59"/>
        <v>0</v>
      </c>
      <c r="X212" s="30">
        <f t="shared" si="59"/>
        <v>0</v>
      </c>
    </row>
    <row r="213" spans="2:24">
      <c r="B213" s="14"/>
      <c r="C213" s="14"/>
      <c r="D213" s="14"/>
      <c r="E213" s="19"/>
      <c r="F213" s="19"/>
      <c r="G213" s="19"/>
      <c r="H213" s="19"/>
      <c r="I213" s="19"/>
      <c r="J213" s="19"/>
      <c r="K213" s="19"/>
      <c r="L213" s="19"/>
      <c r="M213" s="19"/>
      <c r="N213" s="19"/>
      <c r="O213" s="19"/>
      <c r="P213" s="19"/>
      <c r="Q213" s="19"/>
      <c r="R213" s="19"/>
      <c r="S213" s="19"/>
      <c r="T213" s="19"/>
      <c r="U213" s="19"/>
      <c r="V213" s="19"/>
      <c r="W213" s="19"/>
      <c r="X213" s="19"/>
    </row>
    <row r="214" spans="2:24" ht="15">
      <c r="B214" s="17" t="s">
        <v>75</v>
      </c>
      <c r="C214" s="14"/>
      <c r="D214" s="14"/>
      <c r="E214" s="19"/>
      <c r="F214" s="19"/>
      <c r="G214" s="19"/>
      <c r="H214" s="19"/>
      <c r="I214" s="19"/>
      <c r="J214" s="19"/>
      <c r="K214" s="19"/>
      <c r="L214" s="19"/>
      <c r="M214" s="19"/>
      <c r="N214" s="19"/>
      <c r="O214" s="19"/>
      <c r="P214" s="19"/>
      <c r="Q214" s="19"/>
      <c r="R214" s="19"/>
      <c r="S214" s="19"/>
      <c r="T214" s="19"/>
      <c r="U214" s="19"/>
      <c r="V214" s="19"/>
      <c r="W214" s="19"/>
      <c r="X214" s="19"/>
    </row>
    <row r="215" spans="2:24">
      <c r="B215" s="14" t="s">
        <v>96</v>
      </c>
      <c r="C215" s="29">
        <f>'Masukan - agroforestri'!C68*'Masukan - agroforestri'!$C$74</f>
        <v>0</v>
      </c>
      <c r="D215" s="14" t="s">
        <v>157</v>
      </c>
      <c r="E215" s="30">
        <f t="shared" ref="E215:X215" si="60">$C$215*E14*E23</f>
        <v>0</v>
      </c>
      <c r="F215" s="30">
        <f t="shared" si="60"/>
        <v>0</v>
      </c>
      <c r="G215" s="30">
        <f t="shared" si="60"/>
        <v>0</v>
      </c>
      <c r="H215" s="30">
        <f t="shared" si="60"/>
        <v>0</v>
      </c>
      <c r="I215" s="30">
        <f t="shared" si="60"/>
        <v>0</v>
      </c>
      <c r="J215" s="30">
        <f t="shared" si="60"/>
        <v>0</v>
      </c>
      <c r="K215" s="30">
        <f t="shared" si="60"/>
        <v>0</v>
      </c>
      <c r="L215" s="30">
        <f t="shared" si="60"/>
        <v>0</v>
      </c>
      <c r="M215" s="30">
        <f t="shared" si="60"/>
        <v>0</v>
      </c>
      <c r="N215" s="30">
        <f t="shared" si="60"/>
        <v>0</v>
      </c>
      <c r="O215" s="30">
        <f t="shared" si="60"/>
        <v>0</v>
      </c>
      <c r="P215" s="30">
        <f t="shared" si="60"/>
        <v>0</v>
      </c>
      <c r="Q215" s="30">
        <f t="shared" si="60"/>
        <v>0</v>
      </c>
      <c r="R215" s="30">
        <f t="shared" si="60"/>
        <v>0</v>
      </c>
      <c r="S215" s="30">
        <f t="shared" si="60"/>
        <v>0</v>
      </c>
      <c r="T215" s="30">
        <f t="shared" si="60"/>
        <v>0</v>
      </c>
      <c r="U215" s="30">
        <f t="shared" si="60"/>
        <v>0</v>
      </c>
      <c r="V215" s="30">
        <f t="shared" si="60"/>
        <v>0</v>
      </c>
      <c r="W215" s="30">
        <f t="shared" si="60"/>
        <v>0</v>
      </c>
      <c r="X215" s="30">
        <f t="shared" si="60"/>
        <v>0</v>
      </c>
    </row>
    <row r="216" spans="2:24">
      <c r="B216" s="14" t="s">
        <v>326</v>
      </c>
      <c r="C216" s="29">
        <f>'Masukan - agroforestri'!C92</f>
        <v>0</v>
      </c>
      <c r="D216" s="14" t="s">
        <v>157</v>
      </c>
      <c r="E216" s="30">
        <f t="shared" ref="E216:X216" si="61">$C$216*E30*E39</f>
        <v>0</v>
      </c>
      <c r="F216" s="30">
        <f t="shared" si="61"/>
        <v>0</v>
      </c>
      <c r="G216" s="30">
        <f t="shared" si="61"/>
        <v>0</v>
      </c>
      <c r="H216" s="30">
        <f t="shared" si="61"/>
        <v>0</v>
      </c>
      <c r="I216" s="30">
        <f t="shared" si="61"/>
        <v>0</v>
      </c>
      <c r="J216" s="30">
        <f t="shared" si="61"/>
        <v>0</v>
      </c>
      <c r="K216" s="30">
        <f t="shared" si="61"/>
        <v>0</v>
      </c>
      <c r="L216" s="30">
        <f t="shared" si="61"/>
        <v>0</v>
      </c>
      <c r="M216" s="30">
        <f t="shared" si="61"/>
        <v>0</v>
      </c>
      <c r="N216" s="30">
        <f t="shared" si="61"/>
        <v>0</v>
      </c>
      <c r="O216" s="30">
        <f t="shared" si="61"/>
        <v>0</v>
      </c>
      <c r="P216" s="30">
        <f t="shared" si="61"/>
        <v>0</v>
      </c>
      <c r="Q216" s="30">
        <f t="shared" si="61"/>
        <v>0</v>
      </c>
      <c r="R216" s="30">
        <f t="shared" si="61"/>
        <v>0</v>
      </c>
      <c r="S216" s="30">
        <f t="shared" si="61"/>
        <v>0</v>
      </c>
      <c r="T216" s="30">
        <f t="shared" si="61"/>
        <v>0</v>
      </c>
      <c r="U216" s="30">
        <f t="shared" si="61"/>
        <v>0</v>
      </c>
      <c r="V216" s="30">
        <f t="shared" si="61"/>
        <v>0</v>
      </c>
      <c r="W216" s="30">
        <f t="shared" si="61"/>
        <v>0</v>
      </c>
      <c r="X216" s="30">
        <f t="shared" si="61"/>
        <v>0</v>
      </c>
    </row>
    <row r="217" spans="2:24">
      <c r="B217" s="14" t="s">
        <v>832</v>
      </c>
      <c r="C217" s="29">
        <f>'Masukan - agroforestri'!C111</f>
        <v>0</v>
      </c>
      <c r="D217" s="14" t="s">
        <v>157</v>
      </c>
      <c r="E217" s="30">
        <f>$C$216*E46*E56</f>
        <v>0</v>
      </c>
      <c r="F217" s="30">
        <f t="shared" ref="F217:X217" si="62">$C$216*F46*F56</f>
        <v>0</v>
      </c>
      <c r="G217" s="30">
        <f t="shared" si="62"/>
        <v>0</v>
      </c>
      <c r="H217" s="30">
        <f t="shared" si="62"/>
        <v>0</v>
      </c>
      <c r="I217" s="30">
        <f t="shared" si="62"/>
        <v>0</v>
      </c>
      <c r="J217" s="30">
        <f t="shared" si="62"/>
        <v>0</v>
      </c>
      <c r="K217" s="30">
        <f t="shared" si="62"/>
        <v>0</v>
      </c>
      <c r="L217" s="30">
        <f t="shared" si="62"/>
        <v>0</v>
      </c>
      <c r="M217" s="30">
        <f t="shared" si="62"/>
        <v>0</v>
      </c>
      <c r="N217" s="30">
        <f t="shared" si="62"/>
        <v>0</v>
      </c>
      <c r="O217" s="30">
        <f t="shared" si="62"/>
        <v>0</v>
      </c>
      <c r="P217" s="30">
        <f t="shared" si="62"/>
        <v>0</v>
      </c>
      <c r="Q217" s="30">
        <f t="shared" si="62"/>
        <v>0</v>
      </c>
      <c r="R217" s="30">
        <f t="shared" si="62"/>
        <v>0</v>
      </c>
      <c r="S217" s="30">
        <f t="shared" si="62"/>
        <v>0</v>
      </c>
      <c r="T217" s="30">
        <f t="shared" si="62"/>
        <v>0</v>
      </c>
      <c r="U217" s="30">
        <f t="shared" si="62"/>
        <v>0</v>
      </c>
      <c r="V217" s="30">
        <f t="shared" si="62"/>
        <v>0</v>
      </c>
      <c r="W217" s="30">
        <f t="shared" si="62"/>
        <v>0</v>
      </c>
      <c r="X217" s="30">
        <f t="shared" si="62"/>
        <v>0</v>
      </c>
    </row>
    <row r="218" spans="2:24">
      <c r="B218" s="14" t="s">
        <v>282</v>
      </c>
      <c r="C218" s="29">
        <f>'Masukan - agroforestri'!C130</f>
        <v>0</v>
      </c>
      <c r="D218" s="14" t="s">
        <v>157</v>
      </c>
      <c r="E218" s="30">
        <f>$C$218*'Model - agroforestri'!E63*'Model - agroforestri'!E60</f>
        <v>0</v>
      </c>
      <c r="F218" s="30">
        <f>$C$218*'Model - agroforestri'!F63*'Model - agroforestri'!F60</f>
        <v>0</v>
      </c>
      <c r="G218" s="30">
        <f>$C$218*'Model - agroforestri'!G63*'Model - agroforestri'!G60</f>
        <v>0</v>
      </c>
      <c r="H218" s="30">
        <f>$C$218*'Model - agroforestri'!H63*'Model - agroforestri'!H60</f>
        <v>0</v>
      </c>
      <c r="I218" s="30">
        <f>$C$218*'Model - agroforestri'!I63*'Model - agroforestri'!I60</f>
        <v>0</v>
      </c>
      <c r="J218" s="30">
        <f>$C$218*'Model - agroforestri'!J63*'Model - agroforestri'!J60</f>
        <v>0</v>
      </c>
      <c r="K218" s="30">
        <f>$C$218*'Model - agroforestri'!K63*'Model - agroforestri'!K60</f>
        <v>0</v>
      </c>
      <c r="L218" s="30">
        <f>$C$218*'Model - agroforestri'!L63*'Model - agroforestri'!L60</f>
        <v>0</v>
      </c>
      <c r="M218" s="30">
        <f>$C$218*'Model - agroforestri'!M63*'Model - agroforestri'!M60</f>
        <v>0</v>
      </c>
      <c r="N218" s="30">
        <f>$C$218*'Model - agroforestri'!N63*'Model - agroforestri'!N60</f>
        <v>0</v>
      </c>
      <c r="O218" s="30">
        <f>$C$218*'Model - agroforestri'!O63*'Model - agroforestri'!O60</f>
        <v>0</v>
      </c>
      <c r="P218" s="30">
        <f>$C$218*'Model - agroforestri'!P63*'Model - agroforestri'!P60</f>
        <v>0</v>
      </c>
      <c r="Q218" s="30">
        <f>$C$218*'Model - agroforestri'!Q63*'Model - agroforestri'!Q60</f>
        <v>0</v>
      </c>
      <c r="R218" s="30">
        <f>$C$218*'Model - agroforestri'!R63*'Model - agroforestri'!R60</f>
        <v>0</v>
      </c>
      <c r="S218" s="30">
        <f>$C$218*'Model - agroforestri'!S63*'Model - agroforestri'!S60</f>
        <v>0</v>
      </c>
      <c r="T218" s="30">
        <f>$C$218*'Model - agroforestri'!T63*'Model - agroforestri'!T60</f>
        <v>0</v>
      </c>
      <c r="U218" s="30">
        <f>$C$218*'Model - agroforestri'!U63*'Model - agroforestri'!U60</f>
        <v>0</v>
      </c>
      <c r="V218" s="30">
        <f>$C$218*'Model - agroforestri'!V63*'Model - agroforestri'!V60</f>
        <v>0</v>
      </c>
      <c r="W218" s="30">
        <f>$C$218*'Model - agroforestri'!W63*'Model - agroforestri'!W60</f>
        <v>0</v>
      </c>
      <c r="X218" s="30">
        <f>$C$218*'Model - agroforestri'!X63*'Model - agroforestri'!X60</f>
        <v>0</v>
      </c>
    </row>
    <row r="219" spans="2:24">
      <c r="B219" s="14" t="s">
        <v>408</v>
      </c>
      <c r="C219" s="29">
        <f>'Masukan - agroforestri'!C149</f>
        <v>0</v>
      </c>
      <c r="D219" s="14" t="s">
        <v>157</v>
      </c>
      <c r="E219" s="30">
        <f>$C$219</f>
        <v>0</v>
      </c>
      <c r="F219" s="30">
        <f t="shared" ref="F219:X219" si="63">$C$219</f>
        <v>0</v>
      </c>
      <c r="G219" s="30">
        <f t="shared" si="63"/>
        <v>0</v>
      </c>
      <c r="H219" s="30">
        <f t="shared" si="63"/>
        <v>0</v>
      </c>
      <c r="I219" s="30">
        <f t="shared" si="63"/>
        <v>0</v>
      </c>
      <c r="J219" s="30">
        <f t="shared" si="63"/>
        <v>0</v>
      </c>
      <c r="K219" s="30">
        <f t="shared" si="63"/>
        <v>0</v>
      </c>
      <c r="L219" s="30">
        <f t="shared" si="63"/>
        <v>0</v>
      </c>
      <c r="M219" s="30">
        <f t="shared" si="63"/>
        <v>0</v>
      </c>
      <c r="N219" s="30">
        <f t="shared" si="63"/>
        <v>0</v>
      </c>
      <c r="O219" s="30">
        <f t="shared" si="63"/>
        <v>0</v>
      </c>
      <c r="P219" s="30">
        <f t="shared" si="63"/>
        <v>0</v>
      </c>
      <c r="Q219" s="30">
        <f t="shared" si="63"/>
        <v>0</v>
      </c>
      <c r="R219" s="30">
        <f t="shared" si="63"/>
        <v>0</v>
      </c>
      <c r="S219" s="30">
        <f t="shared" si="63"/>
        <v>0</v>
      </c>
      <c r="T219" s="30">
        <f t="shared" si="63"/>
        <v>0</v>
      </c>
      <c r="U219" s="30">
        <f t="shared" si="63"/>
        <v>0</v>
      </c>
      <c r="V219" s="30">
        <f t="shared" si="63"/>
        <v>0</v>
      </c>
      <c r="W219" s="30">
        <f t="shared" si="63"/>
        <v>0</v>
      </c>
      <c r="X219" s="30">
        <f t="shared" si="63"/>
        <v>0</v>
      </c>
    </row>
    <row r="220" spans="2:24">
      <c r="B220" s="14" t="s">
        <v>348</v>
      </c>
      <c r="C220" s="29">
        <f>'Masukan - agroforestri'!C170</f>
        <v>16</v>
      </c>
      <c r="D220" s="14" t="s">
        <v>157</v>
      </c>
      <c r="E220" s="30">
        <f>$C$220*'Masukan - agroforestri'!$D22</f>
        <v>0</v>
      </c>
      <c r="F220" s="30">
        <f>$C$220*'Masukan - agroforestri'!$D22</f>
        <v>0</v>
      </c>
      <c r="G220" s="30">
        <f>$C$220*'Masukan - agroforestri'!$D22</f>
        <v>0</v>
      </c>
      <c r="H220" s="30">
        <f>$C$220*'Masukan - agroforestri'!$D22</f>
        <v>0</v>
      </c>
      <c r="I220" s="30">
        <f>$C$220*'Masukan - agroforestri'!$D22</f>
        <v>0</v>
      </c>
      <c r="J220" s="30">
        <f>$C$220*'Masukan - agroforestri'!$D22</f>
        <v>0</v>
      </c>
      <c r="K220" s="30">
        <f>$C$220*'Masukan - agroforestri'!$D22</f>
        <v>0</v>
      </c>
      <c r="L220" s="30">
        <f>$C$220*'Masukan - agroforestri'!$D22</f>
        <v>0</v>
      </c>
      <c r="M220" s="30">
        <f>$C$220*'Masukan - agroforestri'!$D22</f>
        <v>0</v>
      </c>
      <c r="N220" s="30">
        <f>$C$220*'Masukan - agroforestri'!$D22</f>
        <v>0</v>
      </c>
      <c r="O220" s="30">
        <f>$C$220*'Masukan - agroforestri'!$D22</f>
        <v>0</v>
      </c>
      <c r="P220" s="30">
        <f>$C$220*'Masukan - agroforestri'!$D22</f>
        <v>0</v>
      </c>
      <c r="Q220" s="30">
        <f>$C$220*'Masukan - agroforestri'!$D22</f>
        <v>0</v>
      </c>
      <c r="R220" s="30">
        <f>$C$220*'Masukan - agroforestri'!$D22</f>
        <v>0</v>
      </c>
      <c r="S220" s="30">
        <f>$C$220*'Masukan - agroforestri'!$D22</f>
        <v>0</v>
      </c>
      <c r="T220" s="30">
        <f>$C$220*'Masukan - agroforestri'!$D22</f>
        <v>0</v>
      </c>
      <c r="U220" s="30">
        <f>$C$220*'Masukan - agroforestri'!$D22</f>
        <v>0</v>
      </c>
      <c r="V220" s="30">
        <f>$C$220*'Masukan - agroforestri'!$D22</f>
        <v>0</v>
      </c>
      <c r="W220" s="30">
        <f>$C$220*'Masukan - agroforestri'!$D22</f>
        <v>0</v>
      </c>
      <c r="X220" s="30">
        <f>$C$220*'Masukan - agroforestri'!$D22</f>
        <v>0</v>
      </c>
    </row>
    <row r="221" spans="2:24">
      <c r="B221" s="14" t="s">
        <v>310</v>
      </c>
      <c r="C221" s="14"/>
      <c r="D221" s="14" t="s">
        <v>157</v>
      </c>
      <c r="E221" s="30">
        <f>SUM(E215:E220)</f>
        <v>0</v>
      </c>
      <c r="F221" s="30">
        <f t="shared" ref="F221:X221" si="64">SUM(F215:F220)</f>
        <v>0</v>
      </c>
      <c r="G221" s="30">
        <f t="shared" si="64"/>
        <v>0</v>
      </c>
      <c r="H221" s="30">
        <f t="shared" si="64"/>
        <v>0</v>
      </c>
      <c r="I221" s="30">
        <f t="shared" si="64"/>
        <v>0</v>
      </c>
      <c r="J221" s="30">
        <f t="shared" si="64"/>
        <v>0</v>
      </c>
      <c r="K221" s="30">
        <f t="shared" si="64"/>
        <v>0</v>
      </c>
      <c r="L221" s="30">
        <f t="shared" si="64"/>
        <v>0</v>
      </c>
      <c r="M221" s="30">
        <f t="shared" si="64"/>
        <v>0</v>
      </c>
      <c r="N221" s="30">
        <f t="shared" si="64"/>
        <v>0</v>
      </c>
      <c r="O221" s="30">
        <f t="shared" si="64"/>
        <v>0</v>
      </c>
      <c r="P221" s="30">
        <f t="shared" si="64"/>
        <v>0</v>
      </c>
      <c r="Q221" s="30">
        <f t="shared" si="64"/>
        <v>0</v>
      </c>
      <c r="R221" s="30">
        <f t="shared" si="64"/>
        <v>0</v>
      </c>
      <c r="S221" s="30">
        <f t="shared" si="64"/>
        <v>0</v>
      </c>
      <c r="T221" s="30">
        <f t="shared" si="64"/>
        <v>0</v>
      </c>
      <c r="U221" s="30">
        <f t="shared" si="64"/>
        <v>0</v>
      </c>
      <c r="V221" s="30">
        <f t="shared" si="64"/>
        <v>0</v>
      </c>
      <c r="W221" s="30">
        <f t="shared" si="64"/>
        <v>0</v>
      </c>
      <c r="X221" s="30">
        <f t="shared" si="64"/>
        <v>0</v>
      </c>
    </row>
    <row r="222" spans="2:24">
      <c r="B222" s="14"/>
      <c r="C222" s="14"/>
      <c r="D222" s="14"/>
      <c r="E222" s="19"/>
      <c r="F222" s="19"/>
      <c r="G222" s="19"/>
      <c r="H222" s="19"/>
      <c r="I222" s="19"/>
      <c r="J222" s="19"/>
      <c r="K222" s="19"/>
      <c r="L222" s="19"/>
      <c r="M222" s="19"/>
      <c r="N222" s="19"/>
      <c r="O222" s="19"/>
      <c r="P222" s="19"/>
      <c r="Q222" s="19"/>
      <c r="R222" s="19"/>
      <c r="S222" s="19"/>
      <c r="T222" s="19"/>
      <c r="U222" s="19"/>
      <c r="V222" s="19"/>
      <c r="W222" s="19"/>
      <c r="X222" s="19"/>
    </row>
    <row r="223" spans="2:24" ht="15">
      <c r="B223" s="17" t="s">
        <v>76</v>
      </c>
      <c r="C223" s="29"/>
      <c r="D223" s="14"/>
      <c r="E223" s="19"/>
      <c r="F223" s="19"/>
      <c r="G223" s="19"/>
      <c r="H223" s="19"/>
      <c r="I223" s="19"/>
      <c r="J223" s="19"/>
      <c r="K223" s="19"/>
      <c r="L223" s="19"/>
      <c r="M223" s="19"/>
      <c r="N223" s="19"/>
      <c r="O223" s="19"/>
      <c r="P223" s="19"/>
      <c r="Q223" s="19"/>
      <c r="R223" s="19"/>
      <c r="S223" s="19"/>
      <c r="T223" s="19"/>
      <c r="U223" s="19"/>
      <c r="V223" s="19"/>
      <c r="W223" s="19"/>
      <c r="X223" s="19"/>
    </row>
    <row r="224" spans="2:24">
      <c r="B224" s="14" t="s">
        <v>96</v>
      </c>
      <c r="C224" s="29">
        <f>'Masukan - agroforestri'!C69</f>
        <v>0</v>
      </c>
      <c r="D224" s="14" t="s">
        <v>157</v>
      </c>
      <c r="E224" s="30">
        <f t="shared" ref="E224:X224" si="65">$C$224*E14*E23</f>
        <v>0</v>
      </c>
      <c r="F224" s="30">
        <f t="shared" si="65"/>
        <v>0</v>
      </c>
      <c r="G224" s="30">
        <f t="shared" si="65"/>
        <v>0</v>
      </c>
      <c r="H224" s="30">
        <f t="shared" si="65"/>
        <v>0</v>
      </c>
      <c r="I224" s="30">
        <f t="shared" si="65"/>
        <v>0</v>
      </c>
      <c r="J224" s="30">
        <f t="shared" si="65"/>
        <v>0</v>
      </c>
      <c r="K224" s="30">
        <f t="shared" si="65"/>
        <v>0</v>
      </c>
      <c r="L224" s="30">
        <f t="shared" si="65"/>
        <v>0</v>
      </c>
      <c r="M224" s="30">
        <f t="shared" si="65"/>
        <v>0</v>
      </c>
      <c r="N224" s="30">
        <f t="shared" si="65"/>
        <v>0</v>
      </c>
      <c r="O224" s="30">
        <f t="shared" si="65"/>
        <v>0</v>
      </c>
      <c r="P224" s="30">
        <f t="shared" si="65"/>
        <v>0</v>
      </c>
      <c r="Q224" s="30">
        <f t="shared" si="65"/>
        <v>0</v>
      </c>
      <c r="R224" s="30">
        <f t="shared" si="65"/>
        <v>0</v>
      </c>
      <c r="S224" s="30">
        <f t="shared" si="65"/>
        <v>0</v>
      </c>
      <c r="T224" s="30">
        <f t="shared" si="65"/>
        <v>0</v>
      </c>
      <c r="U224" s="30">
        <f t="shared" si="65"/>
        <v>0</v>
      </c>
      <c r="V224" s="30">
        <f t="shared" si="65"/>
        <v>0</v>
      </c>
      <c r="W224" s="30">
        <f t="shared" si="65"/>
        <v>0</v>
      </c>
      <c r="X224" s="30">
        <f t="shared" si="65"/>
        <v>0</v>
      </c>
    </row>
    <row r="225" spans="2:24">
      <c r="B225" s="14" t="s">
        <v>326</v>
      </c>
      <c r="C225" s="29">
        <f>'Masukan - agroforestri'!C93</f>
        <v>0</v>
      </c>
      <c r="D225" s="14" t="s">
        <v>157</v>
      </c>
      <c r="E225" s="30">
        <f t="shared" ref="E225:X225" si="66">$C$225*E30*E39</f>
        <v>0</v>
      </c>
      <c r="F225" s="30">
        <f t="shared" si="66"/>
        <v>0</v>
      </c>
      <c r="G225" s="30">
        <f t="shared" si="66"/>
        <v>0</v>
      </c>
      <c r="H225" s="30">
        <f t="shared" si="66"/>
        <v>0</v>
      </c>
      <c r="I225" s="30">
        <f t="shared" si="66"/>
        <v>0</v>
      </c>
      <c r="J225" s="30">
        <f t="shared" si="66"/>
        <v>0</v>
      </c>
      <c r="K225" s="30">
        <f t="shared" si="66"/>
        <v>0</v>
      </c>
      <c r="L225" s="30">
        <f t="shared" si="66"/>
        <v>0</v>
      </c>
      <c r="M225" s="30">
        <f t="shared" si="66"/>
        <v>0</v>
      </c>
      <c r="N225" s="30">
        <f t="shared" si="66"/>
        <v>0</v>
      </c>
      <c r="O225" s="30">
        <f t="shared" si="66"/>
        <v>0</v>
      </c>
      <c r="P225" s="30">
        <f t="shared" si="66"/>
        <v>0</v>
      </c>
      <c r="Q225" s="30">
        <f t="shared" si="66"/>
        <v>0</v>
      </c>
      <c r="R225" s="30">
        <f t="shared" si="66"/>
        <v>0</v>
      </c>
      <c r="S225" s="30">
        <f t="shared" si="66"/>
        <v>0</v>
      </c>
      <c r="T225" s="30">
        <f t="shared" si="66"/>
        <v>0</v>
      </c>
      <c r="U225" s="30">
        <f t="shared" si="66"/>
        <v>0</v>
      </c>
      <c r="V225" s="30">
        <f t="shared" si="66"/>
        <v>0</v>
      </c>
      <c r="W225" s="30">
        <f t="shared" si="66"/>
        <v>0</v>
      </c>
      <c r="X225" s="30">
        <f t="shared" si="66"/>
        <v>0</v>
      </c>
    </row>
    <row r="226" spans="2:24">
      <c r="B226" s="14" t="s">
        <v>832</v>
      </c>
      <c r="C226" s="29">
        <f>'Masukan - agroforestri'!C112</f>
        <v>0</v>
      </c>
      <c r="D226" s="14" t="s">
        <v>157</v>
      </c>
      <c r="E226" s="30">
        <f>$C$225*E46*E56</f>
        <v>0</v>
      </c>
      <c r="F226" s="30">
        <f t="shared" ref="F226:X226" si="67">$C$225*F46*F56</f>
        <v>0</v>
      </c>
      <c r="G226" s="30">
        <f t="shared" si="67"/>
        <v>0</v>
      </c>
      <c r="H226" s="30">
        <f t="shared" si="67"/>
        <v>0</v>
      </c>
      <c r="I226" s="30">
        <f t="shared" si="67"/>
        <v>0</v>
      </c>
      <c r="J226" s="30">
        <f t="shared" si="67"/>
        <v>0</v>
      </c>
      <c r="K226" s="30">
        <f t="shared" si="67"/>
        <v>0</v>
      </c>
      <c r="L226" s="30">
        <f t="shared" si="67"/>
        <v>0</v>
      </c>
      <c r="M226" s="30">
        <f t="shared" si="67"/>
        <v>0</v>
      </c>
      <c r="N226" s="30">
        <f t="shared" si="67"/>
        <v>0</v>
      </c>
      <c r="O226" s="30">
        <f t="shared" si="67"/>
        <v>0</v>
      </c>
      <c r="P226" s="30">
        <f t="shared" si="67"/>
        <v>0</v>
      </c>
      <c r="Q226" s="30">
        <f t="shared" si="67"/>
        <v>0</v>
      </c>
      <c r="R226" s="30">
        <f t="shared" si="67"/>
        <v>0</v>
      </c>
      <c r="S226" s="30">
        <f t="shared" si="67"/>
        <v>0</v>
      </c>
      <c r="T226" s="30">
        <f t="shared" si="67"/>
        <v>0</v>
      </c>
      <c r="U226" s="30">
        <f t="shared" si="67"/>
        <v>0</v>
      </c>
      <c r="V226" s="30">
        <f t="shared" si="67"/>
        <v>0</v>
      </c>
      <c r="W226" s="30">
        <f t="shared" si="67"/>
        <v>0</v>
      </c>
      <c r="X226" s="30">
        <f t="shared" si="67"/>
        <v>0</v>
      </c>
    </row>
    <row r="227" spans="2:24">
      <c r="B227" s="14" t="s">
        <v>282</v>
      </c>
      <c r="C227" s="29">
        <f>'Masukan - agroforestri'!C131</f>
        <v>0</v>
      </c>
      <c r="D227" s="14" t="s">
        <v>157</v>
      </c>
      <c r="E227" s="30">
        <f>$C$227*E60*'Masukan - agroforestri'!$D$20</f>
        <v>0</v>
      </c>
      <c r="F227" s="30">
        <f>$C$227*F60*'Masukan - agroforestri'!$D$20</f>
        <v>0</v>
      </c>
      <c r="G227" s="30">
        <f>$C$227*G60*'Masukan - agroforestri'!$D$20</f>
        <v>0</v>
      </c>
      <c r="H227" s="30">
        <f>$C$227*H60*'Masukan - agroforestri'!$D$20</f>
        <v>0</v>
      </c>
      <c r="I227" s="30">
        <f>$C$227*I60*'Masukan - agroforestri'!$D$20</f>
        <v>0</v>
      </c>
      <c r="J227" s="30">
        <f>$C$227*J60*'Masukan - agroforestri'!$D$20</f>
        <v>0</v>
      </c>
      <c r="K227" s="30">
        <f>$C$227*K60*'Masukan - agroforestri'!$D$20</f>
        <v>0</v>
      </c>
      <c r="L227" s="30">
        <f>$C$227*L60*'Masukan - agroforestri'!$D$20</f>
        <v>0</v>
      </c>
      <c r="M227" s="30">
        <f>$C$227*M60*'Masukan - agroforestri'!$D$20</f>
        <v>0</v>
      </c>
      <c r="N227" s="30">
        <f>$C$227*N60*'Masukan - agroforestri'!$D$20</f>
        <v>0</v>
      </c>
      <c r="O227" s="30">
        <f>$C$227*O60*'Masukan - agroforestri'!$D$20</f>
        <v>0</v>
      </c>
      <c r="P227" s="30">
        <f>$C$227*P60*'Masukan - agroforestri'!$D$20</f>
        <v>0</v>
      </c>
      <c r="Q227" s="30">
        <f>$C$227*Q60*'Masukan - agroforestri'!$D$20</f>
        <v>0</v>
      </c>
      <c r="R227" s="30">
        <f>$C$227*R60*'Masukan - agroforestri'!$D$20</f>
        <v>0</v>
      </c>
      <c r="S227" s="30">
        <f>$C$227*S60*'Masukan - agroforestri'!$D$20</f>
        <v>0</v>
      </c>
      <c r="T227" s="30">
        <f>$C$227*T60*'Masukan - agroforestri'!$D$20</f>
        <v>0</v>
      </c>
      <c r="U227" s="30">
        <f>$C$227*U60*'Masukan - agroforestri'!$D$20</f>
        <v>0</v>
      </c>
      <c r="V227" s="30">
        <f>$C$227*V60*'Masukan - agroforestri'!$D$20</f>
        <v>0</v>
      </c>
      <c r="W227" s="30">
        <f>$C$227*W60*'Masukan - agroforestri'!$D$20</f>
        <v>0</v>
      </c>
      <c r="X227" s="30">
        <f>$C$227*X60*'Masukan - agroforestri'!$D$20</f>
        <v>0</v>
      </c>
    </row>
    <row r="228" spans="2:24">
      <c r="B228" s="14" t="s">
        <v>408</v>
      </c>
      <c r="C228" s="29">
        <f>'Masukan - agroforestri'!C150</f>
        <v>0</v>
      </c>
      <c r="D228" s="14" t="s">
        <v>157</v>
      </c>
      <c r="E228" s="30">
        <f>$C$228</f>
        <v>0</v>
      </c>
      <c r="F228" s="30">
        <f t="shared" ref="F228:X228" si="68">$C$228</f>
        <v>0</v>
      </c>
      <c r="G228" s="30">
        <f t="shared" si="68"/>
        <v>0</v>
      </c>
      <c r="H228" s="30">
        <f t="shared" si="68"/>
        <v>0</v>
      </c>
      <c r="I228" s="30">
        <f t="shared" si="68"/>
        <v>0</v>
      </c>
      <c r="J228" s="30">
        <f t="shared" si="68"/>
        <v>0</v>
      </c>
      <c r="K228" s="30">
        <f t="shared" si="68"/>
        <v>0</v>
      </c>
      <c r="L228" s="30">
        <f t="shared" si="68"/>
        <v>0</v>
      </c>
      <c r="M228" s="30">
        <f t="shared" si="68"/>
        <v>0</v>
      </c>
      <c r="N228" s="30">
        <f t="shared" si="68"/>
        <v>0</v>
      </c>
      <c r="O228" s="30">
        <f t="shared" si="68"/>
        <v>0</v>
      </c>
      <c r="P228" s="30">
        <f t="shared" si="68"/>
        <v>0</v>
      </c>
      <c r="Q228" s="30">
        <f t="shared" si="68"/>
        <v>0</v>
      </c>
      <c r="R228" s="30">
        <f t="shared" si="68"/>
        <v>0</v>
      </c>
      <c r="S228" s="30">
        <f t="shared" si="68"/>
        <v>0</v>
      </c>
      <c r="T228" s="30">
        <f t="shared" si="68"/>
        <v>0</v>
      </c>
      <c r="U228" s="30">
        <f t="shared" si="68"/>
        <v>0</v>
      </c>
      <c r="V228" s="30">
        <f t="shared" si="68"/>
        <v>0</v>
      </c>
      <c r="W228" s="30">
        <f t="shared" si="68"/>
        <v>0</v>
      </c>
      <c r="X228" s="30">
        <f t="shared" si="68"/>
        <v>0</v>
      </c>
    </row>
    <row r="229" spans="2:24">
      <c r="B229" s="14" t="s">
        <v>348</v>
      </c>
      <c r="C229" s="29">
        <f>'Masukan - agroforestri'!C171</f>
        <v>0</v>
      </c>
      <c r="D229" s="14" t="s">
        <v>157</v>
      </c>
      <c r="E229" s="30">
        <f>$C$229</f>
        <v>0</v>
      </c>
      <c r="F229" s="30">
        <f t="shared" ref="F229:X229" si="69">$C$229</f>
        <v>0</v>
      </c>
      <c r="G229" s="30">
        <f t="shared" si="69"/>
        <v>0</v>
      </c>
      <c r="H229" s="30">
        <f t="shared" si="69"/>
        <v>0</v>
      </c>
      <c r="I229" s="30">
        <f t="shared" si="69"/>
        <v>0</v>
      </c>
      <c r="J229" s="30">
        <f t="shared" si="69"/>
        <v>0</v>
      </c>
      <c r="K229" s="30">
        <f t="shared" si="69"/>
        <v>0</v>
      </c>
      <c r="L229" s="30">
        <f t="shared" si="69"/>
        <v>0</v>
      </c>
      <c r="M229" s="30">
        <f t="shared" si="69"/>
        <v>0</v>
      </c>
      <c r="N229" s="30">
        <f t="shared" si="69"/>
        <v>0</v>
      </c>
      <c r="O229" s="30">
        <f t="shared" si="69"/>
        <v>0</v>
      </c>
      <c r="P229" s="30">
        <f t="shared" si="69"/>
        <v>0</v>
      </c>
      <c r="Q229" s="30">
        <f t="shared" si="69"/>
        <v>0</v>
      </c>
      <c r="R229" s="30">
        <f t="shared" si="69"/>
        <v>0</v>
      </c>
      <c r="S229" s="30">
        <f t="shared" si="69"/>
        <v>0</v>
      </c>
      <c r="T229" s="30">
        <f t="shared" si="69"/>
        <v>0</v>
      </c>
      <c r="U229" s="30">
        <f t="shared" si="69"/>
        <v>0</v>
      </c>
      <c r="V229" s="30">
        <f t="shared" si="69"/>
        <v>0</v>
      </c>
      <c r="W229" s="30">
        <f t="shared" si="69"/>
        <v>0</v>
      </c>
      <c r="X229" s="30">
        <f t="shared" si="69"/>
        <v>0</v>
      </c>
    </row>
    <row r="230" spans="2:24">
      <c r="B230" s="14" t="s">
        <v>311</v>
      </c>
      <c r="C230" s="14"/>
      <c r="D230" s="14" t="s">
        <v>157</v>
      </c>
      <c r="E230" s="30">
        <f>SUM(E224:E229)</f>
        <v>0</v>
      </c>
      <c r="F230" s="30">
        <f t="shared" ref="F230:X230" si="70">SUM(F224:F229)</f>
        <v>0</v>
      </c>
      <c r="G230" s="30">
        <f t="shared" si="70"/>
        <v>0</v>
      </c>
      <c r="H230" s="30">
        <f t="shared" si="70"/>
        <v>0</v>
      </c>
      <c r="I230" s="30">
        <f t="shared" si="70"/>
        <v>0</v>
      </c>
      <c r="J230" s="30">
        <f t="shared" si="70"/>
        <v>0</v>
      </c>
      <c r="K230" s="30">
        <f t="shared" si="70"/>
        <v>0</v>
      </c>
      <c r="L230" s="30">
        <f t="shared" si="70"/>
        <v>0</v>
      </c>
      <c r="M230" s="30">
        <f t="shared" si="70"/>
        <v>0</v>
      </c>
      <c r="N230" s="30">
        <f t="shared" si="70"/>
        <v>0</v>
      </c>
      <c r="O230" s="30">
        <f t="shared" si="70"/>
        <v>0</v>
      </c>
      <c r="P230" s="30">
        <f t="shared" si="70"/>
        <v>0</v>
      </c>
      <c r="Q230" s="30">
        <f t="shared" si="70"/>
        <v>0</v>
      </c>
      <c r="R230" s="30">
        <f t="shared" si="70"/>
        <v>0</v>
      </c>
      <c r="S230" s="30">
        <f t="shared" si="70"/>
        <v>0</v>
      </c>
      <c r="T230" s="30">
        <f t="shared" si="70"/>
        <v>0</v>
      </c>
      <c r="U230" s="30">
        <f t="shared" si="70"/>
        <v>0</v>
      </c>
      <c r="V230" s="30">
        <f t="shared" si="70"/>
        <v>0</v>
      </c>
      <c r="W230" s="30">
        <f t="shared" si="70"/>
        <v>0</v>
      </c>
      <c r="X230" s="30">
        <f t="shared" si="70"/>
        <v>0</v>
      </c>
    </row>
    <row r="231" spans="2:24">
      <c r="B231" s="14"/>
      <c r="C231" s="14"/>
      <c r="D231" s="14"/>
      <c r="E231" s="19"/>
      <c r="F231" s="19"/>
      <c r="G231" s="19"/>
      <c r="H231" s="19"/>
      <c r="I231" s="19"/>
      <c r="J231" s="19"/>
      <c r="K231" s="19"/>
      <c r="L231" s="19"/>
      <c r="M231" s="19"/>
      <c r="N231" s="19"/>
      <c r="O231" s="19"/>
      <c r="P231" s="19"/>
      <c r="Q231" s="19"/>
      <c r="R231" s="19"/>
      <c r="S231" s="19"/>
      <c r="T231" s="19"/>
      <c r="U231" s="19"/>
      <c r="V231" s="19"/>
      <c r="W231" s="19"/>
      <c r="X231" s="19"/>
    </row>
    <row r="232" spans="2:24">
      <c r="B232" s="14" t="s">
        <v>138</v>
      </c>
      <c r="C232" s="14"/>
      <c r="D232" s="14" t="s">
        <v>82</v>
      </c>
      <c r="E232" s="30">
        <f>SUM(E176,E185,E194,E203,E212,E221,E230)</f>
        <v>0</v>
      </c>
      <c r="F232" s="30">
        <f t="shared" ref="F232:X232" si="71">SUM(F176,F185,F194,F203,F212,F221,F230)</f>
        <v>0</v>
      </c>
      <c r="G232" s="30">
        <f t="shared" si="71"/>
        <v>0</v>
      </c>
      <c r="H232" s="30">
        <f t="shared" si="71"/>
        <v>0</v>
      </c>
      <c r="I232" s="30">
        <f t="shared" si="71"/>
        <v>0</v>
      </c>
      <c r="J232" s="30">
        <f t="shared" si="71"/>
        <v>0</v>
      </c>
      <c r="K232" s="30">
        <f t="shared" si="71"/>
        <v>0</v>
      </c>
      <c r="L232" s="30">
        <f t="shared" si="71"/>
        <v>0</v>
      </c>
      <c r="M232" s="30">
        <f t="shared" si="71"/>
        <v>0</v>
      </c>
      <c r="N232" s="30">
        <f t="shared" si="71"/>
        <v>0</v>
      </c>
      <c r="O232" s="30">
        <f t="shared" si="71"/>
        <v>0</v>
      </c>
      <c r="P232" s="30">
        <f t="shared" si="71"/>
        <v>0</v>
      </c>
      <c r="Q232" s="30">
        <f t="shared" si="71"/>
        <v>0</v>
      </c>
      <c r="R232" s="30">
        <f t="shared" si="71"/>
        <v>0</v>
      </c>
      <c r="S232" s="30">
        <f t="shared" si="71"/>
        <v>0</v>
      </c>
      <c r="T232" s="30">
        <f t="shared" si="71"/>
        <v>0</v>
      </c>
      <c r="U232" s="30">
        <f t="shared" si="71"/>
        <v>0</v>
      </c>
      <c r="V232" s="30">
        <f t="shared" si="71"/>
        <v>0</v>
      </c>
      <c r="W232" s="30">
        <f t="shared" si="71"/>
        <v>0</v>
      </c>
      <c r="X232" s="30">
        <f t="shared" si="71"/>
        <v>0</v>
      </c>
    </row>
    <row r="233" spans="2:24">
      <c r="B233" s="14" t="s">
        <v>384</v>
      </c>
      <c r="C233" s="29">
        <f>'Masukan - agroforestri'!$C$25</f>
        <v>60000</v>
      </c>
      <c r="D233" s="14" t="s">
        <v>135</v>
      </c>
      <c r="E233" s="19"/>
      <c r="F233" s="19"/>
      <c r="G233" s="19"/>
      <c r="H233" s="19"/>
      <c r="I233" s="19"/>
      <c r="J233" s="19"/>
      <c r="K233" s="19"/>
      <c r="L233" s="19"/>
      <c r="M233" s="19"/>
      <c r="N233" s="19"/>
      <c r="O233" s="19"/>
      <c r="P233" s="19"/>
      <c r="Q233" s="19"/>
      <c r="R233" s="19"/>
      <c r="S233" s="19"/>
      <c r="T233" s="19"/>
      <c r="U233" s="19"/>
      <c r="V233" s="19"/>
      <c r="W233" s="19"/>
      <c r="X233" s="19"/>
    </row>
    <row r="234" spans="2:24">
      <c r="B234" s="14" t="s">
        <v>140</v>
      </c>
      <c r="C234" s="14"/>
      <c r="D234" s="14" t="s">
        <v>2</v>
      </c>
      <c r="E234" s="69">
        <f>$C$233*E232</f>
        <v>0</v>
      </c>
      <c r="F234" s="69">
        <f t="shared" ref="F234:X234" si="72">$C$233*F232</f>
        <v>0</v>
      </c>
      <c r="G234" s="69">
        <f t="shared" si="72"/>
        <v>0</v>
      </c>
      <c r="H234" s="69">
        <f t="shared" si="72"/>
        <v>0</v>
      </c>
      <c r="I234" s="69">
        <f t="shared" si="72"/>
        <v>0</v>
      </c>
      <c r="J234" s="69">
        <f t="shared" si="72"/>
        <v>0</v>
      </c>
      <c r="K234" s="69">
        <f t="shared" si="72"/>
        <v>0</v>
      </c>
      <c r="L234" s="69">
        <f t="shared" si="72"/>
        <v>0</v>
      </c>
      <c r="M234" s="69">
        <f t="shared" si="72"/>
        <v>0</v>
      </c>
      <c r="N234" s="69">
        <f t="shared" si="72"/>
        <v>0</v>
      </c>
      <c r="O234" s="69">
        <f t="shared" si="72"/>
        <v>0</v>
      </c>
      <c r="P234" s="69">
        <f t="shared" si="72"/>
        <v>0</v>
      </c>
      <c r="Q234" s="69">
        <f t="shared" si="72"/>
        <v>0</v>
      </c>
      <c r="R234" s="69">
        <f t="shared" si="72"/>
        <v>0</v>
      </c>
      <c r="S234" s="69">
        <f t="shared" si="72"/>
        <v>0</v>
      </c>
      <c r="T234" s="69">
        <f t="shared" si="72"/>
        <v>0</v>
      </c>
      <c r="U234" s="69">
        <f t="shared" si="72"/>
        <v>0</v>
      </c>
      <c r="V234" s="69">
        <f t="shared" si="72"/>
        <v>0</v>
      </c>
      <c r="W234" s="69">
        <f t="shared" si="72"/>
        <v>0</v>
      </c>
      <c r="X234" s="69">
        <f t="shared" si="72"/>
        <v>0</v>
      </c>
    </row>
    <row r="236" spans="2:24">
      <c r="B236" s="14" t="s">
        <v>312</v>
      </c>
      <c r="C236" s="14"/>
      <c r="D236" s="14" t="s">
        <v>82</v>
      </c>
      <c r="E236" s="30">
        <f>SUM(E108,E176)</f>
        <v>0</v>
      </c>
      <c r="F236" s="30">
        <f t="shared" ref="F236:X236" si="73">SUM(F108,F176)</f>
        <v>0</v>
      </c>
      <c r="G236" s="30">
        <f t="shared" si="73"/>
        <v>0</v>
      </c>
      <c r="H236" s="30">
        <f t="shared" si="73"/>
        <v>0</v>
      </c>
      <c r="I236" s="30">
        <f t="shared" si="73"/>
        <v>0</v>
      </c>
      <c r="J236" s="30">
        <f t="shared" si="73"/>
        <v>0</v>
      </c>
      <c r="K236" s="30">
        <f t="shared" si="73"/>
        <v>0</v>
      </c>
      <c r="L236" s="30">
        <f t="shared" si="73"/>
        <v>0</v>
      </c>
      <c r="M236" s="30">
        <f t="shared" si="73"/>
        <v>0</v>
      </c>
      <c r="N236" s="30">
        <f t="shared" si="73"/>
        <v>0</v>
      </c>
      <c r="O236" s="30">
        <f t="shared" si="73"/>
        <v>0</v>
      </c>
      <c r="P236" s="30">
        <f t="shared" si="73"/>
        <v>0</v>
      </c>
      <c r="Q236" s="30">
        <f t="shared" si="73"/>
        <v>0</v>
      </c>
      <c r="R236" s="30">
        <f t="shared" si="73"/>
        <v>0</v>
      </c>
      <c r="S236" s="30">
        <f t="shared" si="73"/>
        <v>0</v>
      </c>
      <c r="T236" s="30">
        <f t="shared" si="73"/>
        <v>0</v>
      </c>
      <c r="U236" s="30">
        <f t="shared" si="73"/>
        <v>0</v>
      </c>
      <c r="V236" s="30">
        <f t="shared" si="73"/>
        <v>0</v>
      </c>
      <c r="W236" s="30">
        <f t="shared" si="73"/>
        <v>0</v>
      </c>
      <c r="X236" s="30">
        <f t="shared" si="73"/>
        <v>0</v>
      </c>
    </row>
    <row r="237" spans="2:24">
      <c r="B237" s="14" t="s">
        <v>295</v>
      </c>
      <c r="D237" s="14" t="s">
        <v>82</v>
      </c>
      <c r="E237" s="30">
        <f>SUM(E117,E185)</f>
        <v>0</v>
      </c>
      <c r="F237" s="30">
        <f t="shared" ref="F237:X237" si="74">SUM(F117,F185)</f>
        <v>0</v>
      </c>
      <c r="G237" s="30">
        <f t="shared" si="74"/>
        <v>0</v>
      </c>
      <c r="H237" s="30">
        <f t="shared" si="74"/>
        <v>0</v>
      </c>
      <c r="I237" s="30">
        <f t="shared" si="74"/>
        <v>0</v>
      </c>
      <c r="J237" s="30">
        <f t="shared" si="74"/>
        <v>0</v>
      </c>
      <c r="K237" s="30">
        <f t="shared" si="74"/>
        <v>0</v>
      </c>
      <c r="L237" s="30">
        <f t="shared" si="74"/>
        <v>0</v>
      </c>
      <c r="M237" s="30">
        <f t="shared" si="74"/>
        <v>0</v>
      </c>
      <c r="N237" s="30">
        <f t="shared" si="74"/>
        <v>0</v>
      </c>
      <c r="O237" s="30">
        <f t="shared" si="74"/>
        <v>0</v>
      </c>
      <c r="P237" s="30">
        <f t="shared" si="74"/>
        <v>0</v>
      </c>
      <c r="Q237" s="30">
        <f t="shared" si="74"/>
        <v>0</v>
      </c>
      <c r="R237" s="30">
        <f t="shared" si="74"/>
        <v>0</v>
      </c>
      <c r="S237" s="30">
        <f t="shared" si="74"/>
        <v>0</v>
      </c>
      <c r="T237" s="30">
        <f t="shared" si="74"/>
        <v>0</v>
      </c>
      <c r="U237" s="30">
        <f t="shared" si="74"/>
        <v>0</v>
      </c>
      <c r="V237" s="30">
        <f t="shared" si="74"/>
        <v>0</v>
      </c>
      <c r="W237" s="30">
        <f t="shared" si="74"/>
        <v>0</v>
      </c>
      <c r="X237" s="30">
        <f t="shared" si="74"/>
        <v>0</v>
      </c>
    </row>
    <row r="238" spans="2:24">
      <c r="B238" s="14" t="s">
        <v>296</v>
      </c>
      <c r="C238" s="14"/>
      <c r="D238" s="14" t="s">
        <v>82</v>
      </c>
      <c r="E238" s="30">
        <f>SUM(E126,E194)</f>
        <v>0</v>
      </c>
      <c r="F238" s="30">
        <f t="shared" ref="F238:X238" si="75">SUM(F126,F194)</f>
        <v>0</v>
      </c>
      <c r="G238" s="30">
        <f t="shared" si="75"/>
        <v>0</v>
      </c>
      <c r="H238" s="30">
        <f t="shared" si="75"/>
        <v>0</v>
      </c>
      <c r="I238" s="30">
        <f t="shared" si="75"/>
        <v>0</v>
      </c>
      <c r="J238" s="30">
        <f t="shared" si="75"/>
        <v>0</v>
      </c>
      <c r="K238" s="30">
        <f t="shared" si="75"/>
        <v>0</v>
      </c>
      <c r="L238" s="30">
        <f t="shared" si="75"/>
        <v>0</v>
      </c>
      <c r="M238" s="30">
        <f t="shared" si="75"/>
        <v>0</v>
      </c>
      <c r="N238" s="30">
        <f t="shared" si="75"/>
        <v>0</v>
      </c>
      <c r="O238" s="30">
        <f t="shared" si="75"/>
        <v>0</v>
      </c>
      <c r="P238" s="30">
        <f t="shared" si="75"/>
        <v>0</v>
      </c>
      <c r="Q238" s="30">
        <f t="shared" si="75"/>
        <v>0</v>
      </c>
      <c r="R238" s="30">
        <f t="shared" si="75"/>
        <v>0</v>
      </c>
      <c r="S238" s="30">
        <f t="shared" si="75"/>
        <v>0</v>
      </c>
      <c r="T238" s="30">
        <f t="shared" si="75"/>
        <v>0</v>
      </c>
      <c r="U238" s="30">
        <f t="shared" si="75"/>
        <v>0</v>
      </c>
      <c r="V238" s="30">
        <f t="shared" si="75"/>
        <v>0</v>
      </c>
      <c r="W238" s="30">
        <f t="shared" si="75"/>
        <v>0</v>
      </c>
      <c r="X238" s="30">
        <f t="shared" si="75"/>
        <v>0</v>
      </c>
    </row>
    <row r="239" spans="2:24">
      <c r="B239" s="14" t="s">
        <v>297</v>
      </c>
      <c r="C239" s="14"/>
      <c r="D239" s="14" t="s">
        <v>82</v>
      </c>
      <c r="E239" s="30">
        <f>SUM(E135,E203)</f>
        <v>0</v>
      </c>
      <c r="F239" s="30">
        <f t="shared" ref="F239:X239" si="76">SUM(F135,F203)</f>
        <v>0</v>
      </c>
      <c r="G239" s="30">
        <f t="shared" si="76"/>
        <v>0</v>
      </c>
      <c r="H239" s="30">
        <f t="shared" si="76"/>
        <v>0</v>
      </c>
      <c r="I239" s="30">
        <f t="shared" si="76"/>
        <v>0</v>
      </c>
      <c r="J239" s="30">
        <f t="shared" si="76"/>
        <v>0</v>
      </c>
      <c r="K239" s="30">
        <f t="shared" si="76"/>
        <v>0</v>
      </c>
      <c r="L239" s="30">
        <f t="shared" si="76"/>
        <v>0</v>
      </c>
      <c r="M239" s="30">
        <f t="shared" si="76"/>
        <v>0</v>
      </c>
      <c r="N239" s="30">
        <f t="shared" si="76"/>
        <v>0</v>
      </c>
      <c r="O239" s="30">
        <f t="shared" si="76"/>
        <v>0</v>
      </c>
      <c r="P239" s="30">
        <f t="shared" si="76"/>
        <v>0</v>
      </c>
      <c r="Q239" s="30">
        <f t="shared" si="76"/>
        <v>0</v>
      </c>
      <c r="R239" s="30">
        <f t="shared" si="76"/>
        <v>0</v>
      </c>
      <c r="S239" s="30">
        <f t="shared" si="76"/>
        <v>0</v>
      </c>
      <c r="T239" s="30">
        <f t="shared" si="76"/>
        <v>0</v>
      </c>
      <c r="U239" s="30">
        <f t="shared" si="76"/>
        <v>0</v>
      </c>
      <c r="V239" s="30">
        <f t="shared" si="76"/>
        <v>0</v>
      </c>
      <c r="W239" s="30">
        <f t="shared" si="76"/>
        <v>0</v>
      </c>
      <c r="X239" s="30">
        <f t="shared" si="76"/>
        <v>0</v>
      </c>
    </row>
    <row r="240" spans="2:24">
      <c r="B240" s="14" t="s">
        <v>843</v>
      </c>
      <c r="C240" s="14"/>
      <c r="D240" s="14" t="s">
        <v>82</v>
      </c>
      <c r="E240" s="30">
        <f>SUM(E144,E212)</f>
        <v>0</v>
      </c>
      <c r="F240" s="30">
        <f t="shared" ref="F240:X240" si="77">SUM(F144,F212)</f>
        <v>0</v>
      </c>
      <c r="G240" s="30">
        <f t="shared" si="77"/>
        <v>0</v>
      </c>
      <c r="H240" s="30">
        <f t="shared" si="77"/>
        <v>0</v>
      </c>
      <c r="I240" s="30">
        <f t="shared" si="77"/>
        <v>0</v>
      </c>
      <c r="J240" s="30">
        <f t="shared" si="77"/>
        <v>0</v>
      </c>
      <c r="K240" s="30">
        <f t="shared" si="77"/>
        <v>0</v>
      </c>
      <c r="L240" s="30">
        <f t="shared" si="77"/>
        <v>0</v>
      </c>
      <c r="M240" s="30">
        <f t="shared" si="77"/>
        <v>0</v>
      </c>
      <c r="N240" s="30">
        <f t="shared" si="77"/>
        <v>0</v>
      </c>
      <c r="O240" s="30">
        <f t="shared" si="77"/>
        <v>0</v>
      </c>
      <c r="P240" s="30">
        <f t="shared" si="77"/>
        <v>0</v>
      </c>
      <c r="Q240" s="30">
        <f t="shared" si="77"/>
        <v>0</v>
      </c>
      <c r="R240" s="30">
        <f t="shared" si="77"/>
        <v>0</v>
      </c>
      <c r="S240" s="30">
        <f t="shared" si="77"/>
        <v>0</v>
      </c>
      <c r="T240" s="30">
        <f t="shared" si="77"/>
        <v>0</v>
      </c>
      <c r="U240" s="30">
        <f t="shared" si="77"/>
        <v>0</v>
      </c>
      <c r="V240" s="30">
        <f t="shared" si="77"/>
        <v>0</v>
      </c>
      <c r="W240" s="30">
        <f t="shared" si="77"/>
        <v>0</v>
      </c>
      <c r="X240" s="30">
        <f t="shared" si="77"/>
        <v>0</v>
      </c>
    </row>
    <row r="241" spans="2:24">
      <c r="B241" s="14" t="s">
        <v>220</v>
      </c>
      <c r="C241" s="14"/>
      <c r="D241" s="14" t="s">
        <v>82</v>
      </c>
      <c r="E241" s="30">
        <f>SUM(E153,E221)</f>
        <v>0</v>
      </c>
      <c r="F241" s="30">
        <f t="shared" ref="F241:X241" si="78">SUM(F153,F221)</f>
        <v>0</v>
      </c>
      <c r="G241" s="30">
        <f t="shared" si="78"/>
        <v>0</v>
      </c>
      <c r="H241" s="30">
        <f t="shared" si="78"/>
        <v>0</v>
      </c>
      <c r="I241" s="30">
        <f t="shared" si="78"/>
        <v>0</v>
      </c>
      <c r="J241" s="30">
        <f t="shared" si="78"/>
        <v>0</v>
      </c>
      <c r="K241" s="30">
        <f t="shared" si="78"/>
        <v>0</v>
      </c>
      <c r="L241" s="30">
        <f t="shared" si="78"/>
        <v>0</v>
      </c>
      <c r="M241" s="30">
        <f t="shared" si="78"/>
        <v>0</v>
      </c>
      <c r="N241" s="30">
        <f t="shared" si="78"/>
        <v>0</v>
      </c>
      <c r="O241" s="30">
        <f t="shared" si="78"/>
        <v>0</v>
      </c>
      <c r="P241" s="30">
        <f t="shared" si="78"/>
        <v>0</v>
      </c>
      <c r="Q241" s="30">
        <f t="shared" si="78"/>
        <v>0</v>
      </c>
      <c r="R241" s="30">
        <f t="shared" si="78"/>
        <v>0</v>
      </c>
      <c r="S241" s="30">
        <f t="shared" si="78"/>
        <v>0</v>
      </c>
      <c r="T241" s="30">
        <f t="shared" si="78"/>
        <v>0</v>
      </c>
      <c r="U241" s="30">
        <f t="shared" si="78"/>
        <v>0</v>
      </c>
      <c r="V241" s="30">
        <f t="shared" si="78"/>
        <v>0</v>
      </c>
      <c r="W241" s="30">
        <f t="shared" si="78"/>
        <v>0</v>
      </c>
      <c r="X241" s="30">
        <f t="shared" si="78"/>
        <v>0</v>
      </c>
    </row>
    <row r="242" spans="2:24">
      <c r="B242" s="14" t="s">
        <v>299</v>
      </c>
      <c r="C242" s="14"/>
      <c r="D242" s="14" t="s">
        <v>82</v>
      </c>
      <c r="E242" s="30">
        <f>SUM(E162,E230)</f>
        <v>0</v>
      </c>
      <c r="F242" s="30">
        <f t="shared" ref="F242:X242" si="79">SUM(F162,F230)</f>
        <v>0</v>
      </c>
      <c r="G242" s="30">
        <f t="shared" si="79"/>
        <v>0</v>
      </c>
      <c r="H242" s="30">
        <f t="shared" si="79"/>
        <v>0</v>
      </c>
      <c r="I242" s="30">
        <f t="shared" si="79"/>
        <v>0</v>
      </c>
      <c r="J242" s="30">
        <f t="shared" si="79"/>
        <v>0</v>
      </c>
      <c r="K242" s="30">
        <f t="shared" si="79"/>
        <v>0</v>
      </c>
      <c r="L242" s="30">
        <f t="shared" si="79"/>
        <v>0</v>
      </c>
      <c r="M242" s="30">
        <f t="shared" si="79"/>
        <v>0</v>
      </c>
      <c r="N242" s="30">
        <f t="shared" si="79"/>
        <v>0</v>
      </c>
      <c r="O242" s="30">
        <f t="shared" si="79"/>
        <v>0</v>
      </c>
      <c r="P242" s="30">
        <f t="shared" si="79"/>
        <v>0</v>
      </c>
      <c r="Q242" s="30">
        <f t="shared" si="79"/>
        <v>0</v>
      </c>
      <c r="R242" s="30">
        <f t="shared" si="79"/>
        <v>0</v>
      </c>
      <c r="S242" s="30">
        <f t="shared" si="79"/>
        <v>0</v>
      </c>
      <c r="T242" s="30">
        <f t="shared" si="79"/>
        <v>0</v>
      </c>
      <c r="U242" s="30">
        <f t="shared" si="79"/>
        <v>0</v>
      </c>
      <c r="V242" s="30">
        <f t="shared" si="79"/>
        <v>0</v>
      </c>
      <c r="W242" s="30">
        <f t="shared" si="79"/>
        <v>0</v>
      </c>
      <c r="X242" s="30">
        <f t="shared" si="79"/>
        <v>0</v>
      </c>
    </row>
    <row r="243" spans="2:24">
      <c r="B243" s="14" t="s">
        <v>138</v>
      </c>
      <c r="C243" s="14"/>
      <c r="D243" s="14" t="s">
        <v>82</v>
      </c>
      <c r="E243" s="30">
        <f>SUM(E236:E242)</f>
        <v>0</v>
      </c>
      <c r="F243" s="30">
        <f t="shared" ref="F243:X243" si="80">SUM(F236:F242)</f>
        <v>0</v>
      </c>
      <c r="G243" s="30">
        <f t="shared" si="80"/>
        <v>0</v>
      </c>
      <c r="H243" s="30">
        <f t="shared" si="80"/>
        <v>0</v>
      </c>
      <c r="I243" s="30">
        <f t="shared" si="80"/>
        <v>0</v>
      </c>
      <c r="J243" s="30">
        <f t="shared" si="80"/>
        <v>0</v>
      </c>
      <c r="K243" s="30">
        <f t="shared" si="80"/>
        <v>0</v>
      </c>
      <c r="L243" s="30">
        <f t="shared" si="80"/>
        <v>0</v>
      </c>
      <c r="M243" s="30">
        <f t="shared" si="80"/>
        <v>0</v>
      </c>
      <c r="N243" s="30">
        <f t="shared" si="80"/>
        <v>0</v>
      </c>
      <c r="O243" s="30">
        <f t="shared" si="80"/>
        <v>0</v>
      </c>
      <c r="P243" s="30">
        <f t="shared" si="80"/>
        <v>0</v>
      </c>
      <c r="Q243" s="30">
        <f t="shared" si="80"/>
        <v>0</v>
      </c>
      <c r="R243" s="30">
        <f t="shared" si="80"/>
        <v>0</v>
      </c>
      <c r="S243" s="30">
        <f t="shared" si="80"/>
        <v>0</v>
      </c>
      <c r="T243" s="30">
        <f t="shared" si="80"/>
        <v>0</v>
      </c>
      <c r="U243" s="30">
        <f t="shared" si="80"/>
        <v>0</v>
      </c>
      <c r="V243" s="30">
        <f t="shared" si="80"/>
        <v>0</v>
      </c>
      <c r="W243" s="30">
        <f t="shared" si="80"/>
        <v>0</v>
      </c>
      <c r="X243" s="30">
        <f t="shared" si="80"/>
        <v>0</v>
      </c>
    </row>
    <row r="245" spans="2:24" ht="15">
      <c r="B245" s="6" t="s">
        <v>69</v>
      </c>
    </row>
    <row r="246" spans="2:24">
      <c r="B246" s="14" t="s">
        <v>121</v>
      </c>
      <c r="C246" s="14"/>
      <c r="D246" s="14" t="s">
        <v>1</v>
      </c>
      <c r="E246" s="29">
        <f>SUM(E20,E36,E67,E52,E90)+'Masukan - agroforestri'!$C$48*'Masukan - agroforestri'!$D$22</f>
        <v>0</v>
      </c>
      <c r="F246" s="29">
        <f>SUM(F20,F36,F67,F52,F90)+'Masukan - agroforestri'!$C$48*'Masukan - agroforestri'!$D$22</f>
        <v>0</v>
      </c>
      <c r="G246" s="29">
        <f>SUM(G20,G36,G67,G52,G90)+'Masukan - agroforestri'!$C$48*'Masukan - agroforestri'!$D$22</f>
        <v>0</v>
      </c>
      <c r="H246" s="29">
        <f>SUM(H20,H36,H67,H52,H90)+'Masukan - agroforestri'!$C$48*'Masukan - agroforestri'!$D$22</f>
        <v>0</v>
      </c>
      <c r="I246" s="29">
        <f>SUM(I20,I36,I67,I52,I90)+'Masukan - agroforestri'!$C$48*'Masukan - agroforestri'!$D$22</f>
        <v>0</v>
      </c>
      <c r="J246" s="29">
        <f>SUM(J20,J36,J67,J52,J90)+'Masukan - agroforestri'!$C$48*'Masukan - agroforestri'!$D$22</f>
        <v>0</v>
      </c>
      <c r="K246" s="29">
        <f>SUM(K20,K36,K67,K52,K90)+'Masukan - agroforestri'!$C$48*'Masukan - agroforestri'!$D$22</f>
        <v>0</v>
      </c>
      <c r="L246" s="29">
        <f>SUM(L20,L36,L67,L52,L90)+'Masukan - agroforestri'!$C$48*'Masukan - agroforestri'!$D$22</f>
        <v>0</v>
      </c>
      <c r="M246" s="29">
        <f>SUM(M20,M36,M67,M52,M90)+'Masukan - agroforestri'!$C$48*'Masukan - agroforestri'!$D$22</f>
        <v>0</v>
      </c>
      <c r="N246" s="29">
        <f>SUM(N20,N36,N67,N52,N90)+'Masukan - agroforestri'!$C$48*'Masukan - agroforestri'!$D$22</f>
        <v>0</v>
      </c>
      <c r="O246" s="29">
        <f>SUM(O20,O36,O67,O52,O90)+'Masukan - agroforestri'!$C$48*'Masukan - agroforestri'!$D$22</f>
        <v>0</v>
      </c>
      <c r="P246" s="29">
        <f>SUM(P20,P36,P67,P52,P90)+'Masukan - agroforestri'!$C$48*'Masukan - agroforestri'!$D$22</f>
        <v>0</v>
      </c>
      <c r="Q246" s="29">
        <f>SUM(Q20,Q36,Q67,Q52,Q90)+'Masukan - agroforestri'!$C$48*'Masukan - agroforestri'!$D$22</f>
        <v>0</v>
      </c>
      <c r="R246" s="29">
        <f>SUM(R20,R36,R67,R52,R90)+'Masukan - agroforestri'!$C$48*'Masukan - agroforestri'!$D$22</f>
        <v>0</v>
      </c>
      <c r="S246" s="29">
        <f>SUM(S20,S36,S67,S52,S90)+'Masukan - agroforestri'!$C$48*'Masukan - agroforestri'!$D$22</f>
        <v>0</v>
      </c>
      <c r="T246" s="29">
        <f>SUM(T20,T36,T67,T52,T90)+'Masukan - agroforestri'!$C$48*'Masukan - agroforestri'!$D$22</f>
        <v>0</v>
      </c>
      <c r="U246" s="29">
        <f>SUM(U20,U36,U67,U52,U90)+'Masukan - agroforestri'!$C$48*'Masukan - agroforestri'!$D$22</f>
        <v>0</v>
      </c>
      <c r="V246" s="29">
        <f>SUM(V20,V36,V67,V52,V90)+'Masukan - agroforestri'!$C$48*'Masukan - agroforestri'!$D$22</f>
        <v>0</v>
      </c>
      <c r="W246" s="29">
        <f>SUM(W20,W36,W67,W52,W90)+'Masukan - agroforestri'!$C$48*'Masukan - agroforestri'!$D$22</f>
        <v>0</v>
      </c>
      <c r="X246" s="29">
        <f>SUM(X20,X36,X67,X52,X90)+'Masukan - agroforestri'!$C$48*'Masukan - agroforestri'!$D$22</f>
        <v>0</v>
      </c>
    </row>
    <row r="247" spans="2:24">
      <c r="B247" s="14"/>
      <c r="C247" s="14"/>
      <c r="D247" s="14"/>
      <c r="E247" s="14"/>
      <c r="F247" s="14"/>
      <c r="G247" s="14"/>
      <c r="H247" s="14"/>
      <c r="I247" s="14"/>
      <c r="J247" s="14"/>
      <c r="K247" s="14"/>
      <c r="L247" s="14"/>
      <c r="M247" s="14"/>
      <c r="N247" s="14"/>
      <c r="O247" s="14"/>
      <c r="P247" s="14"/>
      <c r="Q247" s="14"/>
      <c r="R247" s="14"/>
      <c r="S247" s="14"/>
      <c r="T247" s="14"/>
      <c r="U247" s="14"/>
      <c r="V247" s="14"/>
      <c r="W247" s="14"/>
      <c r="X247" s="14"/>
    </row>
    <row r="248" spans="2:24">
      <c r="B248" s="14" t="s">
        <v>361</v>
      </c>
      <c r="C248" s="29">
        <f>'Masukan - agroforestri'!C31</f>
        <v>251275</v>
      </c>
      <c r="D248" s="14" t="s">
        <v>1</v>
      </c>
      <c r="E248" s="69">
        <f>$C248*'Masukan - agroforestri'!$D17</f>
        <v>0</v>
      </c>
      <c r="F248" s="69">
        <f>$C248*'Masukan - agroforestri'!$D17</f>
        <v>0</v>
      </c>
      <c r="G248" s="69">
        <f>$C248*'Masukan - agroforestri'!$D17</f>
        <v>0</v>
      </c>
      <c r="H248" s="69">
        <f>$C248*'Masukan - agroforestri'!$D17</f>
        <v>0</v>
      </c>
      <c r="I248" s="69">
        <f>$C248*'Masukan - agroforestri'!$D17</f>
        <v>0</v>
      </c>
      <c r="J248" s="69">
        <f>$C248*'Masukan - agroforestri'!$D17</f>
        <v>0</v>
      </c>
      <c r="K248" s="69">
        <f>$C248*'Masukan - agroforestri'!$D17</f>
        <v>0</v>
      </c>
      <c r="L248" s="69">
        <f>$C248*'Masukan - agroforestri'!$D17</f>
        <v>0</v>
      </c>
      <c r="M248" s="69">
        <f>$C248*'Masukan - agroforestri'!$D17</f>
        <v>0</v>
      </c>
      <c r="N248" s="69">
        <f>$C248*'Masukan - agroforestri'!$D17</f>
        <v>0</v>
      </c>
      <c r="O248" s="69">
        <f>$C248*'Masukan - agroforestri'!$D17</f>
        <v>0</v>
      </c>
      <c r="P248" s="69">
        <f>$C248*'Masukan - agroforestri'!$D17</f>
        <v>0</v>
      </c>
      <c r="Q248" s="69">
        <f>$C248*'Masukan - agroforestri'!$D17</f>
        <v>0</v>
      </c>
      <c r="R248" s="69">
        <f>$C248*'Masukan - agroforestri'!$D17</f>
        <v>0</v>
      </c>
      <c r="S248" s="69">
        <f>$C248*'Masukan - agroforestri'!$D17</f>
        <v>0</v>
      </c>
      <c r="T248" s="69">
        <f>$C248*'Masukan - agroforestri'!$D17</f>
        <v>0</v>
      </c>
      <c r="U248" s="69">
        <f>$C248*'Masukan - agroforestri'!$D17</f>
        <v>0</v>
      </c>
      <c r="V248" s="69">
        <f>$C248*'Masukan - agroforestri'!$D17</f>
        <v>0</v>
      </c>
      <c r="W248" s="69">
        <f>$C248*'Masukan - agroforestri'!$D17</f>
        <v>0</v>
      </c>
      <c r="X248" s="69">
        <f>$C248*'Masukan - agroforestri'!$D17</f>
        <v>0</v>
      </c>
    </row>
    <row r="249" spans="2:24">
      <c r="B249" s="14" t="s">
        <v>420</v>
      </c>
      <c r="C249" s="29">
        <f>'Masukan - agroforestri'!C36</f>
        <v>251275</v>
      </c>
      <c r="D249" s="14" t="s">
        <v>1</v>
      </c>
      <c r="E249" s="69">
        <f>$C249*'Masukan - agroforestri'!$D18</f>
        <v>0</v>
      </c>
      <c r="F249" s="69">
        <f>$C249*'Masukan - agroforestri'!$D18</f>
        <v>0</v>
      </c>
      <c r="G249" s="69">
        <f>$C249*'Masukan - agroforestri'!$D18</f>
        <v>0</v>
      </c>
      <c r="H249" s="69">
        <f>$C249*'Masukan - agroforestri'!$D18</f>
        <v>0</v>
      </c>
      <c r="I249" s="69">
        <f>$C249*'Masukan - agroforestri'!$D18</f>
        <v>0</v>
      </c>
      <c r="J249" s="69">
        <f>$C249*'Masukan - agroforestri'!$D18</f>
        <v>0</v>
      </c>
      <c r="K249" s="69">
        <f>$C249*'Masukan - agroforestri'!$D18</f>
        <v>0</v>
      </c>
      <c r="L249" s="69">
        <f>$C249*'Masukan - agroforestri'!$D18</f>
        <v>0</v>
      </c>
      <c r="M249" s="69">
        <f>$C249*'Masukan - agroforestri'!$D18</f>
        <v>0</v>
      </c>
      <c r="N249" s="69">
        <f>$C249*'Masukan - agroforestri'!$D18</f>
        <v>0</v>
      </c>
      <c r="O249" s="69">
        <f>$C249*'Masukan - agroforestri'!$D18</f>
        <v>0</v>
      </c>
      <c r="P249" s="69">
        <f>$C249*'Masukan - agroforestri'!$D18</f>
        <v>0</v>
      </c>
      <c r="Q249" s="69">
        <f>$C249*'Masukan - agroforestri'!$D18</f>
        <v>0</v>
      </c>
      <c r="R249" s="69">
        <f>$C249*'Masukan - agroforestri'!$D18</f>
        <v>0</v>
      </c>
      <c r="S249" s="69">
        <f>$C249*'Masukan - agroforestri'!$D18</f>
        <v>0</v>
      </c>
      <c r="T249" s="69">
        <f>$C249*'Masukan - agroforestri'!$D18</f>
        <v>0</v>
      </c>
      <c r="U249" s="69">
        <f>$C249*'Masukan - agroforestri'!$D18</f>
        <v>0</v>
      </c>
      <c r="V249" s="69">
        <f>$C249*'Masukan - agroforestri'!$D18</f>
        <v>0</v>
      </c>
      <c r="W249" s="69">
        <f>$C249*'Masukan - agroforestri'!$D18</f>
        <v>0</v>
      </c>
      <c r="X249" s="69">
        <f>$C249*'Masukan - agroforestri'!$D18</f>
        <v>0</v>
      </c>
    </row>
    <row r="250" spans="2:24">
      <c r="B250" s="14" t="s">
        <v>846</v>
      </c>
      <c r="C250" s="29">
        <f>'Masukan - agroforestri'!C41</f>
        <v>1200000</v>
      </c>
      <c r="D250" s="14" t="s">
        <v>1</v>
      </c>
      <c r="E250" s="69">
        <f>$C250*'Masukan - agroforestri'!$D19</f>
        <v>0</v>
      </c>
      <c r="F250" s="69">
        <f>$C250*'Masukan - agroforestri'!$D19</f>
        <v>0</v>
      </c>
      <c r="G250" s="69">
        <f>$C250*'Masukan - agroforestri'!$D19</f>
        <v>0</v>
      </c>
      <c r="H250" s="69">
        <f>$C250*'Masukan - agroforestri'!$D19</f>
        <v>0</v>
      </c>
      <c r="I250" s="69">
        <f>$C250*'Masukan - agroforestri'!$D19</f>
        <v>0</v>
      </c>
      <c r="J250" s="69">
        <f>$C250*'Masukan - agroforestri'!$D19</f>
        <v>0</v>
      </c>
      <c r="K250" s="69">
        <f>$C250*'Masukan - agroforestri'!$D19</f>
        <v>0</v>
      </c>
      <c r="L250" s="69">
        <f>$C250*'Masukan - agroforestri'!$D19</f>
        <v>0</v>
      </c>
      <c r="M250" s="69">
        <f>$C250*'Masukan - agroforestri'!$D19</f>
        <v>0</v>
      </c>
      <c r="N250" s="69">
        <f>$C250*'Masukan - agroforestri'!$D19</f>
        <v>0</v>
      </c>
      <c r="O250" s="69">
        <f>$C250*'Masukan - agroforestri'!$D19</f>
        <v>0</v>
      </c>
      <c r="P250" s="69">
        <f>$C250*'Masukan - agroforestri'!$D19</f>
        <v>0</v>
      </c>
      <c r="Q250" s="69">
        <f>$C250*'Masukan - agroforestri'!$D19</f>
        <v>0</v>
      </c>
      <c r="R250" s="69">
        <f>$C250*'Masukan - agroforestri'!$D19</f>
        <v>0</v>
      </c>
      <c r="S250" s="69">
        <f>$C250*'Masukan - agroforestri'!$D19</f>
        <v>0</v>
      </c>
      <c r="T250" s="69">
        <f>$C250*'Masukan - agroforestri'!$D19</f>
        <v>0</v>
      </c>
      <c r="U250" s="69">
        <f>$C250*'Masukan - agroforestri'!$D19</f>
        <v>0</v>
      </c>
      <c r="V250" s="69">
        <f>$C250*'Masukan - agroforestri'!$D19</f>
        <v>0</v>
      </c>
      <c r="W250" s="69">
        <f>$C250*'Masukan - agroforestri'!$D19</f>
        <v>0</v>
      </c>
      <c r="X250" s="69">
        <f>$C250*'Masukan - agroforestri'!$D19</f>
        <v>0</v>
      </c>
    </row>
    <row r="251" spans="2:24">
      <c r="B251" s="14" t="s">
        <v>400</v>
      </c>
      <c r="C251" s="29">
        <f>'Masukan - agroforestri'!C36</f>
        <v>251275</v>
      </c>
      <c r="D251" s="14" t="s">
        <v>1</v>
      </c>
      <c r="E251" s="69">
        <f>$C251*'Masukan - agroforestri'!$D20</f>
        <v>0</v>
      </c>
      <c r="F251" s="69">
        <f>$C251*'Masukan - agroforestri'!$D20</f>
        <v>0</v>
      </c>
      <c r="G251" s="69">
        <f>$C251*'Masukan - agroforestri'!$D20</f>
        <v>0</v>
      </c>
      <c r="H251" s="69">
        <f>$C251*'Masukan - agroforestri'!$D20</f>
        <v>0</v>
      </c>
      <c r="I251" s="69">
        <f>$C251*'Masukan - agroforestri'!$D20</f>
        <v>0</v>
      </c>
      <c r="J251" s="69">
        <f>$C251*'Masukan - agroforestri'!$D20</f>
        <v>0</v>
      </c>
      <c r="K251" s="69">
        <f>$C251*'Masukan - agroforestri'!$D20</f>
        <v>0</v>
      </c>
      <c r="L251" s="69">
        <f>$C251*'Masukan - agroforestri'!$D20</f>
        <v>0</v>
      </c>
      <c r="M251" s="69">
        <f>$C251*'Masukan - agroforestri'!$D20</f>
        <v>0</v>
      </c>
      <c r="N251" s="69">
        <f>$C251*'Masukan - agroforestri'!$D20</f>
        <v>0</v>
      </c>
      <c r="O251" s="69">
        <f>$C251*'Masukan - agroforestri'!$D20</f>
        <v>0</v>
      </c>
      <c r="P251" s="69">
        <f>$C251*'Masukan - agroforestri'!$D20</f>
        <v>0</v>
      </c>
      <c r="Q251" s="69">
        <f>$C251*'Masukan - agroforestri'!$D20</f>
        <v>0</v>
      </c>
      <c r="R251" s="69">
        <f>$C251*'Masukan - agroforestri'!$D20</f>
        <v>0</v>
      </c>
      <c r="S251" s="69">
        <f>$C251*'Masukan - agroforestri'!$D20</f>
        <v>0</v>
      </c>
      <c r="T251" s="69">
        <f>$C251*'Masukan - agroforestri'!$D20</f>
        <v>0</v>
      </c>
      <c r="U251" s="69">
        <f>$C251*'Masukan - agroforestri'!$D20</f>
        <v>0</v>
      </c>
      <c r="V251" s="69">
        <f>$C251*'Masukan - agroforestri'!$D20</f>
        <v>0</v>
      </c>
      <c r="W251" s="69">
        <f>$C251*'Masukan - agroforestri'!$D20</f>
        <v>0</v>
      </c>
      <c r="X251" s="69">
        <f>$C251*'Masukan - agroforestri'!$D20</f>
        <v>0</v>
      </c>
    </row>
    <row r="252" spans="2:24">
      <c r="B252" s="14" t="s">
        <v>409</v>
      </c>
      <c r="C252" s="29">
        <f>'Masukan - agroforestri'!C36</f>
        <v>251275</v>
      </c>
      <c r="D252" s="14" t="s">
        <v>1</v>
      </c>
      <c r="E252" s="69">
        <f>$C252*'Masukan - agroforestri'!$D21</f>
        <v>0</v>
      </c>
      <c r="F252" s="69">
        <f>$C252*'Masukan - agroforestri'!$D21</f>
        <v>0</v>
      </c>
      <c r="G252" s="69">
        <f>$C252*'Masukan - agroforestri'!$D21</f>
        <v>0</v>
      </c>
      <c r="H252" s="69">
        <f>$C252*'Masukan - agroforestri'!$D21</f>
        <v>0</v>
      </c>
      <c r="I252" s="69">
        <f>$C252*'Masukan - agroforestri'!$D21</f>
        <v>0</v>
      </c>
      <c r="J252" s="69">
        <f>$C252*'Masukan - agroforestri'!$D21</f>
        <v>0</v>
      </c>
      <c r="K252" s="69">
        <f>$C252*'Masukan - agroforestri'!$D21</f>
        <v>0</v>
      </c>
      <c r="L252" s="69">
        <f>$C252*'Masukan - agroforestri'!$D21</f>
        <v>0</v>
      </c>
      <c r="M252" s="69">
        <f>$C252*'Masukan - agroforestri'!$D21</f>
        <v>0</v>
      </c>
      <c r="N252" s="69">
        <f>$C252*'Masukan - agroforestri'!$D21</f>
        <v>0</v>
      </c>
      <c r="O252" s="69">
        <f>$C252*'Masukan - agroforestri'!$D21</f>
        <v>0</v>
      </c>
      <c r="P252" s="69">
        <f>$C252*'Masukan - agroforestri'!$D21</f>
        <v>0</v>
      </c>
      <c r="Q252" s="69">
        <f>$C252*'Masukan - agroforestri'!$D21</f>
        <v>0</v>
      </c>
      <c r="R252" s="69">
        <f>$C252*'Masukan - agroforestri'!$D21</f>
        <v>0</v>
      </c>
      <c r="S252" s="69">
        <f>$C252*'Masukan - agroforestri'!$D21</f>
        <v>0</v>
      </c>
      <c r="T252" s="69">
        <f>$C252*'Masukan - agroforestri'!$D21</f>
        <v>0</v>
      </c>
      <c r="U252" s="69">
        <f>$C252*'Masukan - agroforestri'!$D21</f>
        <v>0</v>
      </c>
      <c r="V252" s="69">
        <f>$C252*'Masukan - agroforestri'!$D21</f>
        <v>0</v>
      </c>
      <c r="W252" s="69">
        <f>$C252*'Masukan - agroforestri'!$D21</f>
        <v>0</v>
      </c>
      <c r="X252" s="69">
        <f>$C252*'Masukan - agroforestri'!$D21</f>
        <v>0</v>
      </c>
    </row>
    <row r="253" spans="2:24">
      <c r="B253" s="14" t="s">
        <v>373</v>
      </c>
      <c r="C253" s="29">
        <f>'Masukan - agroforestri'!C46</f>
        <v>1700000</v>
      </c>
      <c r="D253" s="14" t="s">
        <v>1</v>
      </c>
      <c r="E253" s="69">
        <f>$C253*'Masukan - agroforestri'!$D22</f>
        <v>0</v>
      </c>
      <c r="F253" s="69">
        <f>$C253*'Masukan - agroforestri'!$D22</f>
        <v>0</v>
      </c>
      <c r="G253" s="69">
        <f>$C253*'Masukan - agroforestri'!$D22</f>
        <v>0</v>
      </c>
      <c r="H253" s="69">
        <f>$C253*'Masukan - agroforestri'!$D22</f>
        <v>0</v>
      </c>
      <c r="I253" s="69">
        <f>$C253*'Masukan - agroforestri'!$D22</f>
        <v>0</v>
      </c>
      <c r="J253" s="69">
        <f>$C253*'Masukan - agroforestri'!$D22</f>
        <v>0</v>
      </c>
      <c r="K253" s="69">
        <f>$C253*'Masukan - agroforestri'!$D22</f>
        <v>0</v>
      </c>
      <c r="L253" s="69">
        <f>$C253*'Masukan - agroforestri'!$D22</f>
        <v>0</v>
      </c>
      <c r="M253" s="69">
        <f>$C253*'Masukan - agroforestri'!$D22</f>
        <v>0</v>
      </c>
      <c r="N253" s="69">
        <f>$C253*'Masukan - agroforestri'!$D22</f>
        <v>0</v>
      </c>
      <c r="O253" s="69">
        <f>$C253*'Masukan - agroforestri'!$D22</f>
        <v>0</v>
      </c>
      <c r="P253" s="69">
        <f>$C253*'Masukan - agroforestri'!$D22</f>
        <v>0</v>
      </c>
      <c r="Q253" s="69">
        <f>$C253*'Masukan - agroforestri'!$D22</f>
        <v>0</v>
      </c>
      <c r="R253" s="69">
        <f>$C253*'Masukan - agroforestri'!$D22</f>
        <v>0</v>
      </c>
      <c r="S253" s="69">
        <f>$C253*'Masukan - agroforestri'!$D22</f>
        <v>0</v>
      </c>
      <c r="T253" s="69">
        <f>$C253*'Masukan - agroforestri'!$D22</f>
        <v>0</v>
      </c>
      <c r="U253" s="69">
        <f>$C253*'Masukan - agroforestri'!$D22</f>
        <v>0</v>
      </c>
      <c r="V253" s="69">
        <f>$C253*'Masukan - agroforestri'!$D22</f>
        <v>0</v>
      </c>
      <c r="W253" s="69">
        <f>$C253*'Masukan - agroforestri'!$D22</f>
        <v>0</v>
      </c>
      <c r="X253" s="69">
        <f>$C253*'Masukan - agroforestri'!$D22</f>
        <v>0</v>
      </c>
    </row>
    <row r="254" spans="2:24">
      <c r="B254" s="14" t="s">
        <v>141</v>
      </c>
      <c r="C254" s="14"/>
      <c r="D254" s="14" t="s">
        <v>2</v>
      </c>
      <c r="E254" s="69">
        <f t="shared" ref="E254:X254" si="81">SUM(E248:E253)</f>
        <v>0</v>
      </c>
      <c r="F254" s="69">
        <f t="shared" si="81"/>
        <v>0</v>
      </c>
      <c r="G254" s="69">
        <f t="shared" si="81"/>
        <v>0</v>
      </c>
      <c r="H254" s="69">
        <f t="shared" si="81"/>
        <v>0</v>
      </c>
      <c r="I254" s="69">
        <f t="shared" si="81"/>
        <v>0</v>
      </c>
      <c r="J254" s="69">
        <f t="shared" si="81"/>
        <v>0</v>
      </c>
      <c r="K254" s="69">
        <f t="shared" si="81"/>
        <v>0</v>
      </c>
      <c r="L254" s="69">
        <f t="shared" si="81"/>
        <v>0</v>
      </c>
      <c r="M254" s="69">
        <f t="shared" si="81"/>
        <v>0</v>
      </c>
      <c r="N254" s="69">
        <f t="shared" si="81"/>
        <v>0</v>
      </c>
      <c r="O254" s="69">
        <f t="shared" si="81"/>
        <v>0</v>
      </c>
      <c r="P254" s="69">
        <f t="shared" si="81"/>
        <v>0</v>
      </c>
      <c r="Q254" s="69">
        <f t="shared" si="81"/>
        <v>0</v>
      </c>
      <c r="R254" s="69">
        <f t="shared" si="81"/>
        <v>0</v>
      </c>
      <c r="S254" s="69">
        <f t="shared" si="81"/>
        <v>0</v>
      </c>
      <c r="T254" s="69">
        <f t="shared" si="81"/>
        <v>0</v>
      </c>
      <c r="U254" s="69">
        <f t="shared" si="81"/>
        <v>0</v>
      </c>
      <c r="V254" s="69">
        <f t="shared" si="81"/>
        <v>0</v>
      </c>
      <c r="W254" s="69">
        <f t="shared" si="81"/>
        <v>0</v>
      </c>
      <c r="X254" s="69">
        <f t="shared" si="81"/>
        <v>0</v>
      </c>
    </row>
    <row r="255" spans="2:24">
      <c r="B255" s="14"/>
      <c r="C255" s="14"/>
      <c r="D255" s="14"/>
      <c r="E255" s="21"/>
      <c r="F255" s="21"/>
      <c r="G255" s="21"/>
      <c r="H255" s="21"/>
      <c r="I255" s="21"/>
      <c r="J255" s="21"/>
      <c r="K255" s="21"/>
      <c r="L255" s="21"/>
      <c r="M255" s="21"/>
      <c r="N255" s="21"/>
      <c r="O255" s="21"/>
      <c r="P255" s="21"/>
      <c r="Q255" s="21"/>
      <c r="R255" s="21"/>
      <c r="S255" s="21"/>
      <c r="T255" s="21"/>
      <c r="U255" s="21"/>
      <c r="V255" s="21"/>
      <c r="W255" s="21"/>
      <c r="X255" s="21"/>
    </row>
    <row r="256" spans="2:24">
      <c r="B256" s="14" t="s">
        <v>362</v>
      </c>
      <c r="C256" s="29">
        <f>'Masukan - agroforestri'!C32</f>
        <v>333</v>
      </c>
      <c r="D256" s="14" t="s">
        <v>1</v>
      </c>
      <c r="E256" s="69">
        <f t="shared" ref="E256:X256" si="82">$C$256*E14</f>
        <v>0</v>
      </c>
      <c r="F256" s="69">
        <f t="shared" si="82"/>
        <v>0</v>
      </c>
      <c r="G256" s="69">
        <f t="shared" si="82"/>
        <v>0</v>
      </c>
      <c r="H256" s="69">
        <f t="shared" si="82"/>
        <v>0</v>
      </c>
      <c r="I256" s="69">
        <f t="shared" si="82"/>
        <v>0</v>
      </c>
      <c r="J256" s="69">
        <f t="shared" si="82"/>
        <v>0</v>
      </c>
      <c r="K256" s="69">
        <f t="shared" si="82"/>
        <v>0</v>
      </c>
      <c r="L256" s="69">
        <f t="shared" si="82"/>
        <v>0</v>
      </c>
      <c r="M256" s="69">
        <f t="shared" si="82"/>
        <v>0</v>
      </c>
      <c r="N256" s="69">
        <f t="shared" si="82"/>
        <v>0</v>
      </c>
      <c r="O256" s="69">
        <f t="shared" si="82"/>
        <v>0</v>
      </c>
      <c r="P256" s="69">
        <f t="shared" si="82"/>
        <v>0</v>
      </c>
      <c r="Q256" s="69">
        <f t="shared" si="82"/>
        <v>0</v>
      </c>
      <c r="R256" s="69">
        <f t="shared" si="82"/>
        <v>0</v>
      </c>
      <c r="S256" s="69">
        <f t="shared" si="82"/>
        <v>0</v>
      </c>
      <c r="T256" s="69">
        <f t="shared" si="82"/>
        <v>0</v>
      </c>
      <c r="U256" s="69">
        <f t="shared" si="82"/>
        <v>0</v>
      </c>
      <c r="V256" s="69">
        <f t="shared" si="82"/>
        <v>0</v>
      </c>
      <c r="W256" s="69">
        <f t="shared" si="82"/>
        <v>0</v>
      </c>
      <c r="X256" s="69">
        <f t="shared" si="82"/>
        <v>0</v>
      </c>
    </row>
    <row r="257" spans="2:24">
      <c r="B257" s="14" t="s">
        <v>421</v>
      </c>
      <c r="C257" s="29">
        <f>-'Masukan - agroforestri'!C37</f>
        <v>0</v>
      </c>
      <c r="D257" s="14" t="s">
        <v>1</v>
      </c>
      <c r="E257" s="69">
        <f t="shared" ref="E257:X258" si="83">$C$257*E63</f>
        <v>0</v>
      </c>
      <c r="F257" s="69">
        <f t="shared" si="83"/>
        <v>0</v>
      </c>
      <c r="G257" s="69">
        <f t="shared" si="83"/>
        <v>0</v>
      </c>
      <c r="H257" s="69">
        <f t="shared" si="83"/>
        <v>0</v>
      </c>
      <c r="I257" s="69">
        <f t="shared" si="83"/>
        <v>0</v>
      </c>
      <c r="J257" s="69">
        <f t="shared" si="83"/>
        <v>0</v>
      </c>
      <c r="K257" s="69">
        <f t="shared" si="83"/>
        <v>0</v>
      </c>
      <c r="L257" s="69">
        <f t="shared" si="83"/>
        <v>0</v>
      </c>
      <c r="M257" s="69">
        <f t="shared" si="83"/>
        <v>0</v>
      </c>
      <c r="N257" s="69">
        <f t="shared" si="83"/>
        <v>0</v>
      </c>
      <c r="O257" s="69">
        <f t="shared" si="83"/>
        <v>0</v>
      </c>
      <c r="P257" s="69">
        <f t="shared" si="83"/>
        <v>0</v>
      </c>
      <c r="Q257" s="69">
        <f t="shared" si="83"/>
        <v>0</v>
      </c>
      <c r="R257" s="69">
        <f t="shared" si="83"/>
        <v>0</v>
      </c>
      <c r="S257" s="69">
        <f t="shared" si="83"/>
        <v>0</v>
      </c>
      <c r="T257" s="69">
        <f t="shared" si="83"/>
        <v>0</v>
      </c>
      <c r="U257" s="69">
        <f t="shared" si="83"/>
        <v>0</v>
      </c>
      <c r="V257" s="69">
        <f t="shared" si="83"/>
        <v>0</v>
      </c>
      <c r="W257" s="69">
        <f t="shared" si="83"/>
        <v>0</v>
      </c>
      <c r="X257" s="69">
        <f t="shared" si="83"/>
        <v>0</v>
      </c>
    </row>
    <row r="258" spans="2:24">
      <c r="B258" s="14" t="s">
        <v>845</v>
      </c>
      <c r="C258" s="29">
        <f>'Masukan - agroforestri'!C42</f>
        <v>333</v>
      </c>
      <c r="D258" s="14" t="s">
        <v>1</v>
      </c>
      <c r="E258" s="69">
        <f t="shared" si="83"/>
        <v>0</v>
      </c>
      <c r="F258" s="69">
        <f t="shared" si="83"/>
        <v>0</v>
      </c>
      <c r="G258" s="69">
        <f t="shared" si="83"/>
        <v>0</v>
      </c>
      <c r="H258" s="69">
        <f t="shared" si="83"/>
        <v>0</v>
      </c>
      <c r="I258" s="69">
        <f t="shared" si="83"/>
        <v>0</v>
      </c>
      <c r="J258" s="69">
        <f t="shared" si="83"/>
        <v>0</v>
      </c>
      <c r="K258" s="69">
        <f t="shared" si="83"/>
        <v>0</v>
      </c>
      <c r="L258" s="69">
        <f t="shared" si="83"/>
        <v>0</v>
      </c>
      <c r="M258" s="69">
        <f t="shared" si="83"/>
        <v>0</v>
      </c>
      <c r="N258" s="69">
        <f t="shared" si="83"/>
        <v>0</v>
      </c>
      <c r="O258" s="69">
        <f t="shared" si="83"/>
        <v>0</v>
      </c>
      <c r="P258" s="69">
        <f t="shared" si="83"/>
        <v>0</v>
      </c>
      <c r="Q258" s="69">
        <f t="shared" si="83"/>
        <v>0</v>
      </c>
      <c r="R258" s="69">
        <f t="shared" si="83"/>
        <v>0</v>
      </c>
      <c r="S258" s="69">
        <f t="shared" si="83"/>
        <v>0</v>
      </c>
      <c r="T258" s="69">
        <f t="shared" si="83"/>
        <v>0</v>
      </c>
      <c r="U258" s="69">
        <f t="shared" si="83"/>
        <v>0</v>
      </c>
      <c r="V258" s="69">
        <f t="shared" si="83"/>
        <v>0</v>
      </c>
      <c r="W258" s="69">
        <f t="shared" si="83"/>
        <v>0</v>
      </c>
      <c r="X258" s="69">
        <f t="shared" si="83"/>
        <v>0</v>
      </c>
    </row>
    <row r="259" spans="2:24">
      <c r="B259" s="14" t="s">
        <v>401</v>
      </c>
      <c r="C259" s="29">
        <f>-'Masukan - agroforestri'!C37</f>
        <v>0</v>
      </c>
      <c r="D259" s="14" t="s">
        <v>1</v>
      </c>
      <c r="E259" s="69">
        <f t="shared" ref="E259:X259" si="84">$C$259*E30</f>
        <v>0</v>
      </c>
      <c r="F259" s="69">
        <f t="shared" si="84"/>
        <v>0</v>
      </c>
      <c r="G259" s="69">
        <f t="shared" si="84"/>
        <v>0</v>
      </c>
      <c r="H259" s="69">
        <f t="shared" si="84"/>
        <v>0</v>
      </c>
      <c r="I259" s="69">
        <f t="shared" si="84"/>
        <v>0</v>
      </c>
      <c r="J259" s="69">
        <f t="shared" si="84"/>
        <v>0</v>
      </c>
      <c r="K259" s="69">
        <f t="shared" si="84"/>
        <v>0</v>
      </c>
      <c r="L259" s="69">
        <f t="shared" si="84"/>
        <v>0</v>
      </c>
      <c r="M259" s="69">
        <f t="shared" si="84"/>
        <v>0</v>
      </c>
      <c r="N259" s="69">
        <f t="shared" si="84"/>
        <v>0</v>
      </c>
      <c r="O259" s="69">
        <f t="shared" si="84"/>
        <v>0</v>
      </c>
      <c r="P259" s="69">
        <f t="shared" si="84"/>
        <v>0</v>
      </c>
      <c r="Q259" s="69">
        <f t="shared" si="84"/>
        <v>0</v>
      </c>
      <c r="R259" s="69">
        <f t="shared" si="84"/>
        <v>0</v>
      </c>
      <c r="S259" s="69">
        <f t="shared" si="84"/>
        <v>0</v>
      </c>
      <c r="T259" s="69">
        <f t="shared" si="84"/>
        <v>0</v>
      </c>
      <c r="U259" s="69">
        <f t="shared" si="84"/>
        <v>0</v>
      </c>
      <c r="V259" s="69">
        <f t="shared" si="84"/>
        <v>0</v>
      </c>
      <c r="W259" s="69">
        <f t="shared" si="84"/>
        <v>0</v>
      </c>
      <c r="X259" s="69">
        <f t="shared" si="84"/>
        <v>0</v>
      </c>
    </row>
    <row r="260" spans="2:24">
      <c r="B260" s="14" t="s">
        <v>410</v>
      </c>
      <c r="C260" s="29">
        <f>-'Masukan - agroforestri'!C37</f>
        <v>0</v>
      </c>
      <c r="D260" s="14" t="s">
        <v>1</v>
      </c>
      <c r="E260" s="69">
        <f>$C$260*'Masukan - agroforestri'!$D21</f>
        <v>0</v>
      </c>
      <c r="F260" s="69">
        <f>$C$260*'Masukan - agroforestri'!$D21</f>
        <v>0</v>
      </c>
      <c r="G260" s="69">
        <f>$C$260*'Masukan - agroforestri'!$D21</f>
        <v>0</v>
      </c>
      <c r="H260" s="69">
        <f>$C$260*'Masukan - agroforestri'!$D21</f>
        <v>0</v>
      </c>
      <c r="I260" s="69">
        <f>$C$260*'Masukan - agroforestri'!$D21</f>
        <v>0</v>
      </c>
      <c r="J260" s="69">
        <f>$C$260*'Masukan - agroforestri'!$D21</f>
        <v>0</v>
      </c>
      <c r="K260" s="69">
        <f>$C$260*'Masukan - agroforestri'!$D21</f>
        <v>0</v>
      </c>
      <c r="L260" s="69">
        <f>$C$260*'Masukan - agroforestri'!$D21</f>
        <v>0</v>
      </c>
      <c r="M260" s="69">
        <f>$C$260*'Masukan - agroforestri'!$D21</f>
        <v>0</v>
      </c>
      <c r="N260" s="69">
        <f>$C$260*'Masukan - agroforestri'!$D21</f>
        <v>0</v>
      </c>
      <c r="O260" s="69">
        <f>$C$260*'Masukan - agroforestri'!$D21</f>
        <v>0</v>
      </c>
      <c r="P260" s="69">
        <f>$C$260*'Masukan - agroforestri'!$D21</f>
        <v>0</v>
      </c>
      <c r="Q260" s="69">
        <f>$C$260*'Masukan - agroforestri'!$D21</f>
        <v>0</v>
      </c>
      <c r="R260" s="69">
        <f>$C$260*'Masukan - agroforestri'!$D21</f>
        <v>0</v>
      </c>
      <c r="S260" s="69">
        <f>$C$260*'Masukan - agroforestri'!$D21</f>
        <v>0</v>
      </c>
      <c r="T260" s="69">
        <f>$C$260*'Masukan - agroforestri'!$D21</f>
        <v>0</v>
      </c>
      <c r="U260" s="69">
        <f>$C$260*'Masukan - agroforestri'!$D21</f>
        <v>0</v>
      </c>
      <c r="V260" s="69">
        <f>$C$260*'Masukan - agroforestri'!$D21</f>
        <v>0</v>
      </c>
      <c r="W260" s="69">
        <f>$C$260*'Masukan - agroforestri'!$D21</f>
        <v>0</v>
      </c>
      <c r="X260" s="69">
        <f>$C$260*'Masukan - agroforestri'!$D21</f>
        <v>0</v>
      </c>
    </row>
    <row r="261" spans="2:24">
      <c r="B261" s="14" t="s">
        <v>374</v>
      </c>
      <c r="C261" s="29">
        <f>'Masukan - agroforestri'!C47</f>
        <v>1800000</v>
      </c>
      <c r="D261" s="14" t="s">
        <v>1</v>
      </c>
      <c r="E261" s="69">
        <f>$C$261*'Masukan - agroforestri'!$D22</f>
        <v>0</v>
      </c>
      <c r="F261" s="69">
        <f>$C$261*'Masukan - agroforestri'!$D22</f>
        <v>0</v>
      </c>
      <c r="G261" s="69">
        <f>$C$261*'Masukan - agroforestri'!$D22</f>
        <v>0</v>
      </c>
      <c r="H261" s="69">
        <f>$C$261*'Masukan - agroforestri'!$D22</f>
        <v>0</v>
      </c>
      <c r="I261" s="69">
        <f>$C$261*'Masukan - agroforestri'!$D22</f>
        <v>0</v>
      </c>
      <c r="J261" s="69">
        <f>$C$261*'Masukan - agroforestri'!$D22</f>
        <v>0</v>
      </c>
      <c r="K261" s="69">
        <f>$C$261*'Masukan - agroforestri'!$D22</f>
        <v>0</v>
      </c>
      <c r="L261" s="69">
        <f>$C$261*'Masukan - agroforestri'!$D22</f>
        <v>0</v>
      </c>
      <c r="M261" s="69">
        <f>$C$261*'Masukan - agroforestri'!$D22</f>
        <v>0</v>
      </c>
      <c r="N261" s="69">
        <f>$C$261*'Masukan - agroforestri'!$D22</f>
        <v>0</v>
      </c>
      <c r="O261" s="69">
        <f>$C$261*'Masukan - agroforestri'!$D22</f>
        <v>0</v>
      </c>
      <c r="P261" s="69">
        <f>$C$261*'Masukan - agroforestri'!$D22</f>
        <v>0</v>
      </c>
      <c r="Q261" s="69">
        <f>$C$261*'Masukan - agroforestri'!$D22</f>
        <v>0</v>
      </c>
      <c r="R261" s="69">
        <f>$C$261*'Masukan - agroforestri'!$D22</f>
        <v>0</v>
      </c>
      <c r="S261" s="69">
        <f>$C$261*'Masukan - agroforestri'!$D22</f>
        <v>0</v>
      </c>
      <c r="T261" s="69">
        <f>$C$261*'Masukan - agroforestri'!$D22</f>
        <v>0</v>
      </c>
      <c r="U261" s="69">
        <f>$C$261*'Masukan - agroforestri'!$D22</f>
        <v>0</v>
      </c>
      <c r="V261" s="69">
        <f>$C$261*'Masukan - agroforestri'!$D22</f>
        <v>0</v>
      </c>
      <c r="W261" s="69">
        <f>$C$261*'Masukan - agroforestri'!$D22</f>
        <v>0</v>
      </c>
      <c r="X261" s="69">
        <f>$C$261*'Masukan - agroforestri'!$D22</f>
        <v>0</v>
      </c>
    </row>
    <row r="262" spans="2:24">
      <c r="B262" s="14" t="s">
        <v>142</v>
      </c>
      <c r="C262" s="14"/>
      <c r="D262" s="14" t="s">
        <v>2</v>
      </c>
      <c r="E262" s="69">
        <f>SUM(E256:E261)</f>
        <v>0</v>
      </c>
      <c r="F262" s="69">
        <f t="shared" ref="F262:X262" si="85">SUM(F256:F261)</f>
        <v>0</v>
      </c>
      <c r="G262" s="69">
        <f t="shared" si="85"/>
        <v>0</v>
      </c>
      <c r="H262" s="69">
        <f t="shared" si="85"/>
        <v>0</v>
      </c>
      <c r="I262" s="69">
        <f t="shared" si="85"/>
        <v>0</v>
      </c>
      <c r="J262" s="69">
        <f t="shared" si="85"/>
        <v>0</v>
      </c>
      <c r="K262" s="69">
        <f t="shared" si="85"/>
        <v>0</v>
      </c>
      <c r="L262" s="69">
        <f t="shared" si="85"/>
        <v>0</v>
      </c>
      <c r="M262" s="69">
        <f t="shared" si="85"/>
        <v>0</v>
      </c>
      <c r="N262" s="69">
        <f t="shared" si="85"/>
        <v>0</v>
      </c>
      <c r="O262" s="69">
        <f t="shared" si="85"/>
        <v>0</v>
      </c>
      <c r="P262" s="69">
        <f t="shared" si="85"/>
        <v>0</v>
      </c>
      <c r="Q262" s="69">
        <f t="shared" si="85"/>
        <v>0</v>
      </c>
      <c r="R262" s="69">
        <f t="shared" si="85"/>
        <v>0</v>
      </c>
      <c r="S262" s="69">
        <f t="shared" si="85"/>
        <v>0</v>
      </c>
      <c r="T262" s="69">
        <f t="shared" si="85"/>
        <v>0</v>
      </c>
      <c r="U262" s="69">
        <f t="shared" si="85"/>
        <v>0</v>
      </c>
      <c r="V262" s="69">
        <f t="shared" si="85"/>
        <v>0</v>
      </c>
      <c r="W262" s="69">
        <f t="shared" si="85"/>
        <v>0</v>
      </c>
      <c r="X262" s="69">
        <f t="shared" si="85"/>
        <v>0</v>
      </c>
    </row>
    <row r="264" spans="2:24" ht="15">
      <c r="B264" s="6" t="s">
        <v>98</v>
      </c>
      <c r="E264" s="89"/>
      <c r="F264" s="89"/>
      <c r="G264" s="89"/>
      <c r="H264" s="89"/>
      <c r="I264" s="89"/>
      <c r="J264" s="89"/>
      <c r="K264" s="89"/>
      <c r="L264" s="89"/>
      <c r="M264" s="89"/>
      <c r="N264" s="89"/>
      <c r="O264" s="89"/>
      <c r="P264" s="89"/>
      <c r="Q264" s="89"/>
      <c r="R264" s="89"/>
      <c r="S264" s="89"/>
      <c r="T264" s="89"/>
      <c r="U264" s="89"/>
      <c r="V264" s="89"/>
      <c r="W264" s="89"/>
      <c r="X264" s="89"/>
    </row>
    <row r="265" spans="2:24">
      <c r="B265" s="14" t="s">
        <v>77</v>
      </c>
      <c r="C265" s="29">
        <f>'Masukan - agroforestri'!C181</f>
        <v>8000</v>
      </c>
      <c r="D265" s="14" t="s">
        <v>4</v>
      </c>
      <c r="E265" s="21"/>
      <c r="F265" s="21"/>
      <c r="G265" s="21"/>
      <c r="H265" s="21"/>
      <c r="I265" s="21"/>
      <c r="J265" s="21"/>
      <c r="K265" s="21"/>
      <c r="L265" s="21"/>
      <c r="M265" s="21"/>
      <c r="N265" s="21"/>
      <c r="O265" s="21"/>
      <c r="P265" s="21"/>
      <c r="Q265" s="21"/>
      <c r="R265" s="21"/>
      <c r="S265" s="21"/>
      <c r="T265" s="21"/>
      <c r="U265" s="21"/>
      <c r="V265" s="21"/>
      <c r="W265" s="21"/>
      <c r="X265" s="21"/>
    </row>
    <row r="266" spans="2:24">
      <c r="B266" s="14" t="s">
        <v>363</v>
      </c>
      <c r="D266" s="14" t="s">
        <v>38</v>
      </c>
      <c r="E266" s="69">
        <f t="shared" ref="E266:X266" si="86">E24*E14*$C$265</f>
        <v>0</v>
      </c>
      <c r="F266" s="69">
        <f t="shared" si="86"/>
        <v>0</v>
      </c>
      <c r="G266" s="69">
        <f t="shared" si="86"/>
        <v>0</v>
      </c>
      <c r="H266" s="69">
        <f t="shared" si="86"/>
        <v>0</v>
      </c>
      <c r="I266" s="69">
        <f t="shared" si="86"/>
        <v>0</v>
      </c>
      <c r="J266" s="69">
        <f t="shared" si="86"/>
        <v>0</v>
      </c>
      <c r="K266" s="69">
        <f t="shared" si="86"/>
        <v>0</v>
      </c>
      <c r="L266" s="69">
        <f t="shared" si="86"/>
        <v>0</v>
      </c>
      <c r="M266" s="69">
        <f t="shared" si="86"/>
        <v>0</v>
      </c>
      <c r="N266" s="69">
        <f t="shared" si="86"/>
        <v>0</v>
      </c>
      <c r="O266" s="69">
        <f t="shared" si="86"/>
        <v>0</v>
      </c>
      <c r="P266" s="69">
        <f t="shared" si="86"/>
        <v>0</v>
      </c>
      <c r="Q266" s="69">
        <f t="shared" si="86"/>
        <v>0</v>
      </c>
      <c r="R266" s="69">
        <f t="shared" si="86"/>
        <v>0</v>
      </c>
      <c r="S266" s="69">
        <f t="shared" si="86"/>
        <v>0</v>
      </c>
      <c r="T266" s="69">
        <f t="shared" si="86"/>
        <v>0</v>
      </c>
      <c r="U266" s="69">
        <f t="shared" si="86"/>
        <v>0</v>
      </c>
      <c r="V266" s="69">
        <f t="shared" si="86"/>
        <v>0</v>
      </c>
      <c r="W266" s="69">
        <f t="shared" si="86"/>
        <v>0</v>
      </c>
      <c r="X266" s="69">
        <f t="shared" si="86"/>
        <v>0</v>
      </c>
    </row>
    <row r="267" spans="2:24">
      <c r="B267" s="14"/>
      <c r="C267" s="14"/>
      <c r="E267" s="21"/>
      <c r="F267" s="21"/>
      <c r="G267" s="21"/>
      <c r="H267" s="21"/>
      <c r="I267" s="21"/>
      <c r="J267" s="21"/>
      <c r="K267" s="21"/>
      <c r="L267" s="21"/>
      <c r="M267" s="21"/>
      <c r="N267" s="21"/>
      <c r="O267" s="21"/>
      <c r="P267" s="21"/>
      <c r="Q267" s="21"/>
      <c r="R267" s="21"/>
      <c r="S267" s="21"/>
      <c r="T267" s="21"/>
      <c r="U267" s="21"/>
      <c r="V267" s="21"/>
      <c r="W267" s="21"/>
      <c r="X267" s="21"/>
    </row>
    <row r="268" spans="2:24">
      <c r="B268" s="14" t="s">
        <v>414</v>
      </c>
      <c r="C268" s="14"/>
      <c r="D268" s="14" t="s">
        <v>2</v>
      </c>
      <c r="E268" s="69">
        <f>E40*E30</f>
        <v>0</v>
      </c>
      <c r="F268" s="69">
        <f t="shared" ref="F268:X268" si="87">F40*F30</f>
        <v>0</v>
      </c>
      <c r="G268" s="69">
        <f t="shared" si="87"/>
        <v>0</v>
      </c>
      <c r="H268" s="69">
        <f t="shared" si="87"/>
        <v>0</v>
      </c>
      <c r="I268" s="69">
        <f t="shared" si="87"/>
        <v>0</v>
      </c>
      <c r="J268" s="69">
        <f t="shared" si="87"/>
        <v>0</v>
      </c>
      <c r="K268" s="69">
        <f t="shared" si="87"/>
        <v>0</v>
      </c>
      <c r="L268" s="69">
        <f t="shared" si="87"/>
        <v>0</v>
      </c>
      <c r="M268" s="69">
        <f t="shared" si="87"/>
        <v>0</v>
      </c>
      <c r="N268" s="69">
        <f t="shared" si="87"/>
        <v>0</v>
      </c>
      <c r="O268" s="69">
        <f t="shared" si="87"/>
        <v>0</v>
      </c>
      <c r="P268" s="69">
        <f t="shared" si="87"/>
        <v>0</v>
      </c>
      <c r="Q268" s="69">
        <f t="shared" si="87"/>
        <v>0</v>
      </c>
      <c r="R268" s="69">
        <f t="shared" si="87"/>
        <v>0</v>
      </c>
      <c r="S268" s="69">
        <f t="shared" si="87"/>
        <v>0</v>
      </c>
      <c r="T268" s="69">
        <f t="shared" si="87"/>
        <v>0</v>
      </c>
      <c r="U268" s="69">
        <f t="shared" si="87"/>
        <v>0</v>
      </c>
      <c r="V268" s="69">
        <f t="shared" si="87"/>
        <v>0</v>
      </c>
      <c r="W268" s="69">
        <f t="shared" si="87"/>
        <v>0</v>
      </c>
      <c r="X268" s="69">
        <f t="shared" si="87"/>
        <v>0</v>
      </c>
    </row>
    <row r="269" spans="2:24">
      <c r="B269" s="14"/>
      <c r="C269" s="14"/>
      <c r="D269" s="14"/>
      <c r="E269" s="69"/>
      <c r="F269" s="69"/>
      <c r="G269" s="69"/>
      <c r="H269" s="69"/>
      <c r="I269" s="69"/>
      <c r="J269" s="69"/>
      <c r="K269" s="69"/>
      <c r="L269" s="69"/>
      <c r="M269" s="69"/>
      <c r="N269" s="69"/>
      <c r="O269" s="69"/>
      <c r="P269" s="69"/>
      <c r="Q269" s="69"/>
      <c r="R269" s="69"/>
      <c r="S269" s="69"/>
      <c r="T269" s="69"/>
      <c r="U269" s="69"/>
      <c r="V269" s="69"/>
      <c r="W269" s="69"/>
      <c r="X269" s="69"/>
    </row>
    <row r="270" spans="2:24">
      <c r="B270" s="14" t="s">
        <v>844</v>
      </c>
      <c r="C270" s="14"/>
      <c r="D270" s="14" t="s">
        <v>2</v>
      </c>
      <c r="E270" s="69">
        <f>E57*E46</f>
        <v>0</v>
      </c>
      <c r="F270" s="69">
        <f t="shared" ref="F270:X270" si="88">F57*F46</f>
        <v>0</v>
      </c>
      <c r="G270" s="69">
        <f t="shared" si="88"/>
        <v>0</v>
      </c>
      <c r="H270" s="69">
        <f t="shared" si="88"/>
        <v>0</v>
      </c>
      <c r="I270" s="69">
        <f t="shared" si="88"/>
        <v>0</v>
      </c>
      <c r="J270" s="69">
        <f t="shared" si="88"/>
        <v>0</v>
      </c>
      <c r="K270" s="69">
        <f t="shared" si="88"/>
        <v>0</v>
      </c>
      <c r="L270" s="69">
        <f t="shared" si="88"/>
        <v>0</v>
      </c>
      <c r="M270" s="69">
        <f t="shared" si="88"/>
        <v>0</v>
      </c>
      <c r="N270" s="69">
        <f t="shared" si="88"/>
        <v>0</v>
      </c>
      <c r="O270" s="69">
        <f t="shared" si="88"/>
        <v>0</v>
      </c>
      <c r="P270" s="69">
        <f t="shared" si="88"/>
        <v>0</v>
      </c>
      <c r="Q270" s="69">
        <f t="shared" si="88"/>
        <v>0</v>
      </c>
      <c r="R270" s="69">
        <f t="shared" si="88"/>
        <v>0</v>
      </c>
      <c r="S270" s="69">
        <f t="shared" si="88"/>
        <v>0</v>
      </c>
      <c r="T270" s="69">
        <f t="shared" si="88"/>
        <v>0</v>
      </c>
      <c r="U270" s="69">
        <f t="shared" si="88"/>
        <v>0</v>
      </c>
      <c r="V270" s="69">
        <f t="shared" si="88"/>
        <v>0</v>
      </c>
      <c r="W270" s="69">
        <f t="shared" si="88"/>
        <v>0</v>
      </c>
      <c r="X270" s="69">
        <f t="shared" si="88"/>
        <v>0</v>
      </c>
    </row>
    <row r="271" spans="2:24">
      <c r="B271" s="14"/>
      <c r="C271" s="14"/>
      <c r="D271" s="14"/>
      <c r="E271" s="69"/>
      <c r="F271" s="69"/>
      <c r="G271" s="69"/>
      <c r="H271" s="69"/>
      <c r="I271" s="69"/>
      <c r="J271" s="69"/>
      <c r="K271" s="69"/>
      <c r="L271" s="69"/>
      <c r="M271" s="69"/>
      <c r="N271" s="69"/>
      <c r="O271" s="69"/>
      <c r="P271" s="69"/>
      <c r="Q271" s="69"/>
      <c r="R271" s="69"/>
      <c r="S271" s="69"/>
      <c r="T271" s="69"/>
      <c r="U271" s="69"/>
      <c r="V271" s="69"/>
      <c r="W271" s="69"/>
      <c r="X271" s="69"/>
    </row>
    <row r="272" spans="2:24">
      <c r="B272" s="14" t="s">
        <v>402</v>
      </c>
      <c r="C272" s="14"/>
      <c r="D272" s="14" t="s">
        <v>2</v>
      </c>
      <c r="E272" s="69">
        <f t="shared" ref="E272:X272" si="89">E73</f>
        <v>0</v>
      </c>
      <c r="F272" s="69">
        <f t="shared" si="89"/>
        <v>0</v>
      </c>
      <c r="G272" s="69">
        <f t="shared" si="89"/>
        <v>0</v>
      </c>
      <c r="H272" s="69">
        <f t="shared" si="89"/>
        <v>0</v>
      </c>
      <c r="I272" s="69">
        <f t="shared" si="89"/>
        <v>0</v>
      </c>
      <c r="J272" s="69">
        <f t="shared" si="89"/>
        <v>0</v>
      </c>
      <c r="K272" s="69">
        <f t="shared" si="89"/>
        <v>0</v>
      </c>
      <c r="L272" s="69">
        <f t="shared" si="89"/>
        <v>0</v>
      </c>
      <c r="M272" s="69">
        <f t="shared" si="89"/>
        <v>0</v>
      </c>
      <c r="N272" s="69">
        <f t="shared" si="89"/>
        <v>0</v>
      </c>
      <c r="O272" s="69">
        <f t="shared" si="89"/>
        <v>0</v>
      </c>
      <c r="P272" s="69">
        <f t="shared" si="89"/>
        <v>0</v>
      </c>
      <c r="Q272" s="69">
        <f t="shared" si="89"/>
        <v>0</v>
      </c>
      <c r="R272" s="69">
        <f t="shared" si="89"/>
        <v>0</v>
      </c>
      <c r="S272" s="69">
        <f t="shared" si="89"/>
        <v>0</v>
      </c>
      <c r="T272" s="69">
        <f t="shared" si="89"/>
        <v>0</v>
      </c>
      <c r="U272" s="69">
        <f t="shared" si="89"/>
        <v>0</v>
      </c>
      <c r="V272" s="69">
        <f t="shared" si="89"/>
        <v>0</v>
      </c>
      <c r="W272" s="69">
        <f t="shared" si="89"/>
        <v>0</v>
      </c>
      <c r="X272" s="69">
        <f t="shared" si="89"/>
        <v>0</v>
      </c>
    </row>
    <row r="273" spans="2:24">
      <c r="B273" s="14"/>
      <c r="C273" s="14"/>
      <c r="D273" s="14"/>
      <c r="E273" s="69"/>
      <c r="F273" s="69"/>
      <c r="G273" s="69"/>
      <c r="H273" s="69"/>
      <c r="I273" s="69"/>
      <c r="J273" s="69"/>
      <c r="K273" s="69"/>
      <c r="L273" s="69"/>
      <c r="M273" s="69"/>
      <c r="N273" s="69"/>
      <c r="O273" s="69"/>
      <c r="P273" s="69"/>
      <c r="Q273" s="69"/>
      <c r="R273" s="69"/>
      <c r="S273" s="69"/>
      <c r="T273" s="69"/>
      <c r="U273" s="69"/>
      <c r="V273" s="69"/>
      <c r="W273" s="69"/>
      <c r="X273" s="69"/>
    </row>
    <row r="274" spans="2:24">
      <c r="B274" s="14" t="s">
        <v>372</v>
      </c>
      <c r="C274" s="29">
        <f>'Masukan - agroforestri'!C205</f>
        <v>67000000</v>
      </c>
      <c r="D274" s="14" t="s">
        <v>38</v>
      </c>
      <c r="E274" s="69"/>
      <c r="F274" s="69"/>
      <c r="G274" s="69"/>
      <c r="H274" s="69"/>
      <c r="I274" s="69"/>
      <c r="J274" s="69"/>
      <c r="K274" s="69"/>
      <c r="L274" s="69"/>
      <c r="M274" s="69"/>
      <c r="N274" s="69"/>
      <c r="O274" s="69"/>
      <c r="P274" s="69"/>
      <c r="Q274" s="69"/>
      <c r="R274" s="69"/>
      <c r="S274" s="69"/>
      <c r="T274" s="69"/>
      <c r="U274" s="69"/>
      <c r="V274" s="69"/>
      <c r="W274" s="69"/>
      <c r="X274" s="69"/>
    </row>
    <row r="275" spans="2:24">
      <c r="B275" s="14" t="s">
        <v>372</v>
      </c>
      <c r="C275" s="14"/>
      <c r="D275" s="14" t="s">
        <v>2</v>
      </c>
      <c r="E275" s="69">
        <f>$C$274*'Masukan - agroforestri'!$D$22</f>
        <v>0</v>
      </c>
      <c r="F275" s="69">
        <f>$C$274*'Masukan - agroforestri'!$D$22</f>
        <v>0</v>
      </c>
      <c r="G275" s="69">
        <f>$C$274*'Masukan - agroforestri'!$D$22</f>
        <v>0</v>
      </c>
      <c r="H275" s="69">
        <f>$C$274*'Masukan - agroforestri'!$D$22</f>
        <v>0</v>
      </c>
      <c r="I275" s="69">
        <f>$C$274*'Masukan - agroforestri'!$D$22</f>
        <v>0</v>
      </c>
      <c r="J275" s="69">
        <f>$C$274*'Masukan - agroforestri'!$D$22</f>
        <v>0</v>
      </c>
      <c r="K275" s="69">
        <f>$C$274*'Masukan - agroforestri'!$D$22</f>
        <v>0</v>
      </c>
      <c r="L275" s="69">
        <f>$C$274*'Masukan - agroforestri'!$D$22</f>
        <v>0</v>
      </c>
      <c r="M275" s="69">
        <f>$C$274*'Masukan - agroforestri'!$D$22</f>
        <v>0</v>
      </c>
      <c r="N275" s="69">
        <f>$C$274*'Masukan - agroforestri'!$D$22</f>
        <v>0</v>
      </c>
      <c r="O275" s="69">
        <f>$C$274*'Masukan - agroforestri'!$D$22</f>
        <v>0</v>
      </c>
      <c r="P275" s="69">
        <f>$C$274*'Masukan - agroforestri'!$D$22</f>
        <v>0</v>
      </c>
      <c r="Q275" s="69">
        <f>$C$274*'Masukan - agroforestri'!$D$22</f>
        <v>0</v>
      </c>
      <c r="R275" s="69">
        <f>$C$274*'Masukan - agroforestri'!$D$22</f>
        <v>0</v>
      </c>
      <c r="S275" s="69">
        <f>$C$274*'Masukan - agroforestri'!$D$22</f>
        <v>0</v>
      </c>
      <c r="T275" s="69">
        <f>$C$274*'Masukan - agroforestri'!$D$22</f>
        <v>0</v>
      </c>
      <c r="U275" s="69">
        <f>$C$274*'Masukan - agroforestri'!$D$22</f>
        <v>0</v>
      </c>
      <c r="V275" s="69">
        <f>$C$274*'Masukan - agroforestri'!$D$22</f>
        <v>0</v>
      </c>
      <c r="W275" s="69">
        <f>$C$274*'Masukan - agroforestri'!$D$22</f>
        <v>0</v>
      </c>
      <c r="X275" s="69">
        <f>$C$274*'Masukan - agroforestri'!$D$22</f>
        <v>0</v>
      </c>
    </row>
    <row r="276" spans="2:24">
      <c r="B276" s="14"/>
      <c r="C276" s="14"/>
      <c r="D276" s="14"/>
      <c r="E276" s="69"/>
      <c r="F276" s="69"/>
      <c r="G276" s="69"/>
      <c r="H276" s="69"/>
      <c r="I276" s="69"/>
      <c r="J276" s="69"/>
      <c r="K276" s="69"/>
      <c r="L276" s="69"/>
      <c r="M276" s="69"/>
      <c r="N276" s="69"/>
      <c r="O276" s="69"/>
      <c r="P276" s="69"/>
      <c r="Q276" s="69"/>
      <c r="R276" s="69"/>
      <c r="S276" s="69"/>
      <c r="T276" s="69"/>
      <c r="U276" s="69"/>
      <c r="V276" s="69"/>
      <c r="W276" s="69"/>
      <c r="X276" s="69"/>
    </row>
    <row r="277" spans="2:24">
      <c r="B277" s="15" t="s">
        <v>773</v>
      </c>
      <c r="C277" s="14"/>
      <c r="D277" s="14" t="s">
        <v>2</v>
      </c>
      <c r="E277" s="69">
        <f>E97</f>
        <v>0</v>
      </c>
      <c r="F277" s="69">
        <f t="shared" ref="F277:X277" si="90">F97</f>
        <v>0</v>
      </c>
      <c r="G277" s="69">
        <f t="shared" si="90"/>
        <v>0</v>
      </c>
      <c r="H277" s="69">
        <f t="shared" si="90"/>
        <v>0</v>
      </c>
      <c r="I277" s="69">
        <f t="shared" si="90"/>
        <v>0</v>
      </c>
      <c r="J277" s="69">
        <f t="shared" si="90"/>
        <v>0</v>
      </c>
      <c r="K277" s="69">
        <f t="shared" si="90"/>
        <v>0</v>
      </c>
      <c r="L277" s="69">
        <f t="shared" si="90"/>
        <v>0</v>
      </c>
      <c r="M277" s="69">
        <f t="shared" si="90"/>
        <v>0</v>
      </c>
      <c r="N277" s="69">
        <f t="shared" si="90"/>
        <v>0</v>
      </c>
      <c r="O277" s="69">
        <f t="shared" si="90"/>
        <v>0</v>
      </c>
      <c r="P277" s="69">
        <f t="shared" si="90"/>
        <v>0</v>
      </c>
      <c r="Q277" s="69">
        <f t="shared" si="90"/>
        <v>0</v>
      </c>
      <c r="R277" s="69">
        <f t="shared" si="90"/>
        <v>0</v>
      </c>
      <c r="S277" s="69">
        <f t="shared" si="90"/>
        <v>0</v>
      </c>
      <c r="T277" s="69">
        <f t="shared" si="90"/>
        <v>0</v>
      </c>
      <c r="U277" s="69">
        <f t="shared" si="90"/>
        <v>0</v>
      </c>
      <c r="V277" s="69">
        <f t="shared" si="90"/>
        <v>0</v>
      </c>
      <c r="W277" s="69">
        <f t="shared" si="90"/>
        <v>0</v>
      </c>
      <c r="X277" s="69">
        <f t="shared" si="90"/>
        <v>0</v>
      </c>
    </row>
    <row r="278" spans="2:24">
      <c r="B278" s="15" t="s">
        <v>774</v>
      </c>
      <c r="C278" s="14"/>
      <c r="D278" s="14" t="s">
        <v>2</v>
      </c>
      <c r="E278" s="69">
        <f>E98</f>
        <v>0</v>
      </c>
      <c r="F278" s="69">
        <f t="shared" ref="F278:X278" si="91">F98</f>
        <v>0</v>
      </c>
      <c r="G278" s="69">
        <f t="shared" si="91"/>
        <v>0</v>
      </c>
      <c r="H278" s="69">
        <f t="shared" si="91"/>
        <v>0</v>
      </c>
      <c r="I278" s="69">
        <f t="shared" si="91"/>
        <v>0</v>
      </c>
      <c r="J278" s="69">
        <f t="shared" si="91"/>
        <v>0</v>
      </c>
      <c r="K278" s="69">
        <f t="shared" si="91"/>
        <v>0</v>
      </c>
      <c r="L278" s="69">
        <f t="shared" si="91"/>
        <v>0</v>
      </c>
      <c r="M278" s="69">
        <f t="shared" si="91"/>
        <v>0</v>
      </c>
      <c r="N278" s="69">
        <f t="shared" si="91"/>
        <v>0</v>
      </c>
      <c r="O278" s="69">
        <f t="shared" si="91"/>
        <v>0</v>
      </c>
      <c r="P278" s="69">
        <f t="shared" si="91"/>
        <v>0</v>
      </c>
      <c r="Q278" s="69">
        <f t="shared" si="91"/>
        <v>0</v>
      </c>
      <c r="R278" s="69">
        <f t="shared" si="91"/>
        <v>0</v>
      </c>
      <c r="S278" s="69">
        <f t="shared" si="91"/>
        <v>0</v>
      </c>
      <c r="T278" s="69">
        <f t="shared" si="91"/>
        <v>0</v>
      </c>
      <c r="U278" s="69">
        <f t="shared" si="91"/>
        <v>0</v>
      </c>
      <c r="V278" s="69">
        <f t="shared" si="91"/>
        <v>0</v>
      </c>
      <c r="W278" s="69">
        <f t="shared" si="91"/>
        <v>0</v>
      </c>
      <c r="X278" s="69">
        <f t="shared" si="91"/>
        <v>0</v>
      </c>
    </row>
    <row r="279" spans="2:24">
      <c r="B279" s="22"/>
      <c r="C279" s="22"/>
      <c r="D279" s="22"/>
      <c r="E279" s="87"/>
      <c r="F279" s="87"/>
      <c r="G279" s="87"/>
      <c r="H279" s="87"/>
      <c r="I279" s="87"/>
      <c r="J279" s="87"/>
      <c r="K279" s="87"/>
      <c r="L279" s="87"/>
      <c r="M279" s="87"/>
      <c r="N279" s="87"/>
      <c r="O279" s="87"/>
      <c r="P279" s="87"/>
      <c r="Q279" s="87"/>
      <c r="R279" s="87"/>
      <c r="S279" s="87"/>
      <c r="T279" s="87"/>
      <c r="U279" s="87"/>
      <c r="V279" s="87"/>
      <c r="W279" s="87"/>
      <c r="X279" s="87"/>
    </row>
    <row r="280" spans="2:24" ht="15">
      <c r="B280" s="17" t="s">
        <v>145</v>
      </c>
      <c r="C280" s="14"/>
      <c r="D280" s="14" t="s">
        <v>2</v>
      </c>
      <c r="E280" s="69">
        <f>SUM(E266,E268,E272,E275,E270)</f>
        <v>0</v>
      </c>
      <c r="F280" s="69">
        <f t="shared" ref="F280:X280" si="92">SUM(F266,F268,F272,F275,F270)</f>
        <v>0</v>
      </c>
      <c r="G280" s="69">
        <f t="shared" si="92"/>
        <v>0</v>
      </c>
      <c r="H280" s="69">
        <f t="shared" si="92"/>
        <v>0</v>
      </c>
      <c r="I280" s="69">
        <f t="shared" si="92"/>
        <v>0</v>
      </c>
      <c r="J280" s="69">
        <f t="shared" si="92"/>
        <v>0</v>
      </c>
      <c r="K280" s="69">
        <f t="shared" si="92"/>
        <v>0</v>
      </c>
      <c r="L280" s="69">
        <f t="shared" si="92"/>
        <v>0</v>
      </c>
      <c r="M280" s="69">
        <f t="shared" si="92"/>
        <v>0</v>
      </c>
      <c r="N280" s="69">
        <f t="shared" si="92"/>
        <v>0</v>
      </c>
      <c r="O280" s="69">
        <f t="shared" si="92"/>
        <v>0</v>
      </c>
      <c r="P280" s="69">
        <f t="shared" si="92"/>
        <v>0</v>
      </c>
      <c r="Q280" s="69">
        <f t="shared" si="92"/>
        <v>0</v>
      </c>
      <c r="R280" s="69">
        <f t="shared" si="92"/>
        <v>0</v>
      </c>
      <c r="S280" s="69">
        <f t="shared" si="92"/>
        <v>0</v>
      </c>
      <c r="T280" s="69">
        <f t="shared" si="92"/>
        <v>0</v>
      </c>
      <c r="U280" s="69">
        <f t="shared" si="92"/>
        <v>0</v>
      </c>
      <c r="V280" s="69">
        <f t="shared" si="92"/>
        <v>0</v>
      </c>
      <c r="W280" s="69">
        <f t="shared" si="92"/>
        <v>0</v>
      </c>
      <c r="X280" s="69">
        <f t="shared" si="92"/>
        <v>0</v>
      </c>
    </row>
    <row r="281" spans="2:24" ht="15">
      <c r="B281" s="17" t="s">
        <v>771</v>
      </c>
      <c r="C281" s="14"/>
      <c r="D281" s="14" t="s">
        <v>2</v>
      </c>
      <c r="E281" s="69">
        <f>E277</f>
        <v>0</v>
      </c>
      <c r="F281" s="69">
        <f t="shared" ref="F281:X281" si="93">F277</f>
        <v>0</v>
      </c>
      <c r="G281" s="69">
        <f t="shared" si="93"/>
        <v>0</v>
      </c>
      <c r="H281" s="69">
        <f t="shared" si="93"/>
        <v>0</v>
      </c>
      <c r="I281" s="69">
        <f t="shared" si="93"/>
        <v>0</v>
      </c>
      <c r="J281" s="69">
        <f t="shared" si="93"/>
        <v>0</v>
      </c>
      <c r="K281" s="69">
        <f t="shared" si="93"/>
        <v>0</v>
      </c>
      <c r="L281" s="69">
        <f t="shared" si="93"/>
        <v>0</v>
      </c>
      <c r="M281" s="69">
        <f t="shared" si="93"/>
        <v>0</v>
      </c>
      <c r="N281" s="69">
        <f t="shared" si="93"/>
        <v>0</v>
      </c>
      <c r="O281" s="69">
        <f t="shared" si="93"/>
        <v>0</v>
      </c>
      <c r="P281" s="69">
        <f t="shared" si="93"/>
        <v>0</v>
      </c>
      <c r="Q281" s="69">
        <f t="shared" si="93"/>
        <v>0</v>
      </c>
      <c r="R281" s="69">
        <f t="shared" si="93"/>
        <v>0</v>
      </c>
      <c r="S281" s="69">
        <f t="shared" si="93"/>
        <v>0</v>
      </c>
      <c r="T281" s="69">
        <f t="shared" si="93"/>
        <v>0</v>
      </c>
      <c r="U281" s="69">
        <f t="shared" si="93"/>
        <v>0</v>
      </c>
      <c r="V281" s="69">
        <f t="shared" si="93"/>
        <v>0</v>
      </c>
      <c r="W281" s="69">
        <f t="shared" si="93"/>
        <v>0</v>
      </c>
      <c r="X281" s="69">
        <f t="shared" si="93"/>
        <v>0</v>
      </c>
    </row>
    <row r="282" spans="2:24" ht="15">
      <c r="B282" s="17" t="s">
        <v>146</v>
      </c>
      <c r="C282" s="14"/>
      <c r="D282" s="14" t="s">
        <v>2</v>
      </c>
      <c r="E282" s="69">
        <f>SUM(E20,E36,E166,E234,E254,E262)</f>
        <v>0</v>
      </c>
      <c r="F282" s="69">
        <f t="shared" ref="F282:X282" si="94">SUM(F20,F36,F166,F234,F254,F262)</f>
        <v>0</v>
      </c>
      <c r="G282" s="69">
        <f t="shared" si="94"/>
        <v>0</v>
      </c>
      <c r="H282" s="69">
        <f t="shared" si="94"/>
        <v>0</v>
      </c>
      <c r="I282" s="69">
        <f t="shared" si="94"/>
        <v>0</v>
      </c>
      <c r="J282" s="69">
        <f t="shared" si="94"/>
        <v>0</v>
      </c>
      <c r="K282" s="69">
        <f t="shared" si="94"/>
        <v>0</v>
      </c>
      <c r="L282" s="69">
        <f t="shared" si="94"/>
        <v>0</v>
      </c>
      <c r="M282" s="69">
        <f t="shared" si="94"/>
        <v>0</v>
      </c>
      <c r="N282" s="69">
        <f t="shared" si="94"/>
        <v>0</v>
      </c>
      <c r="O282" s="69">
        <f t="shared" si="94"/>
        <v>0</v>
      </c>
      <c r="P282" s="69">
        <f t="shared" si="94"/>
        <v>0</v>
      </c>
      <c r="Q282" s="69">
        <f t="shared" si="94"/>
        <v>0</v>
      </c>
      <c r="R282" s="69">
        <f t="shared" si="94"/>
        <v>0</v>
      </c>
      <c r="S282" s="69">
        <f t="shared" si="94"/>
        <v>0</v>
      </c>
      <c r="T282" s="69">
        <f t="shared" si="94"/>
        <v>0</v>
      </c>
      <c r="U282" s="69">
        <f t="shared" si="94"/>
        <v>0</v>
      </c>
      <c r="V282" s="69">
        <f t="shared" si="94"/>
        <v>0</v>
      </c>
      <c r="W282" s="69">
        <f t="shared" si="94"/>
        <v>0</v>
      </c>
      <c r="X282" s="69">
        <f t="shared" si="94"/>
        <v>0</v>
      </c>
    </row>
    <row r="283" spans="2:24" ht="15">
      <c r="B283" s="17" t="s">
        <v>147</v>
      </c>
      <c r="C283" s="14"/>
      <c r="D283" s="14" t="s">
        <v>2</v>
      </c>
      <c r="E283" s="69">
        <f>E280-E282</f>
        <v>0</v>
      </c>
      <c r="F283" s="69">
        <f t="shared" ref="F283:X283" si="95">F280-F282</f>
        <v>0</v>
      </c>
      <c r="G283" s="69">
        <f t="shared" si="95"/>
        <v>0</v>
      </c>
      <c r="H283" s="69">
        <f t="shared" si="95"/>
        <v>0</v>
      </c>
      <c r="I283" s="69">
        <f t="shared" si="95"/>
        <v>0</v>
      </c>
      <c r="J283" s="69">
        <f t="shared" si="95"/>
        <v>0</v>
      </c>
      <c r="K283" s="69">
        <f t="shared" si="95"/>
        <v>0</v>
      </c>
      <c r="L283" s="69">
        <f t="shared" si="95"/>
        <v>0</v>
      </c>
      <c r="M283" s="69">
        <f t="shared" si="95"/>
        <v>0</v>
      </c>
      <c r="N283" s="69">
        <f t="shared" si="95"/>
        <v>0</v>
      </c>
      <c r="O283" s="69">
        <f t="shared" si="95"/>
        <v>0</v>
      </c>
      <c r="P283" s="69">
        <f t="shared" si="95"/>
        <v>0</v>
      </c>
      <c r="Q283" s="69">
        <f t="shared" si="95"/>
        <v>0</v>
      </c>
      <c r="R283" s="69">
        <f t="shared" si="95"/>
        <v>0</v>
      </c>
      <c r="S283" s="69">
        <f t="shared" si="95"/>
        <v>0</v>
      </c>
      <c r="T283" s="69">
        <f t="shared" si="95"/>
        <v>0</v>
      </c>
      <c r="U283" s="69">
        <f t="shared" si="95"/>
        <v>0</v>
      </c>
      <c r="V283" s="69">
        <f t="shared" si="95"/>
        <v>0</v>
      </c>
      <c r="W283" s="69">
        <f t="shared" si="95"/>
        <v>0</v>
      </c>
      <c r="X283" s="69">
        <f t="shared" si="95"/>
        <v>0</v>
      </c>
    </row>
    <row r="284" spans="2:24" ht="15">
      <c r="B284" s="17" t="s">
        <v>148</v>
      </c>
      <c r="C284" s="14"/>
      <c r="D284" s="14" t="s">
        <v>2</v>
      </c>
      <c r="E284" s="21"/>
      <c r="F284" s="21"/>
      <c r="G284" s="21"/>
      <c r="H284" s="21"/>
      <c r="I284" s="21"/>
      <c r="J284" s="21"/>
      <c r="K284" s="21"/>
      <c r="L284" s="21"/>
      <c r="M284" s="21"/>
      <c r="N284" s="21"/>
      <c r="O284" s="21"/>
      <c r="P284" s="21"/>
      <c r="Q284" s="21"/>
      <c r="R284" s="21"/>
      <c r="S284" s="21"/>
      <c r="T284" s="21"/>
      <c r="U284" s="21"/>
      <c r="V284" s="21"/>
      <c r="W284" s="21"/>
      <c r="X284" s="21"/>
    </row>
    <row r="286" spans="2:24" s="3" customFormat="1" ht="18">
      <c r="B286" s="5" t="s">
        <v>776</v>
      </c>
    </row>
    <row r="288" spans="2:24">
      <c r="B288" s="4" t="s">
        <v>775</v>
      </c>
    </row>
    <row r="290" spans="2:24" ht="15">
      <c r="C290" s="10" t="s">
        <v>161</v>
      </c>
      <c r="D290" s="10" t="s">
        <v>62</v>
      </c>
      <c r="E290" s="83">
        <v>1</v>
      </c>
      <c r="F290" s="83">
        <v>2</v>
      </c>
      <c r="G290" s="83">
        <v>3</v>
      </c>
      <c r="H290" s="83">
        <v>4</v>
      </c>
      <c r="I290" s="83">
        <v>5</v>
      </c>
      <c r="J290" s="83">
        <v>6</v>
      </c>
      <c r="K290" s="83">
        <v>7</v>
      </c>
      <c r="L290" s="83">
        <v>8</v>
      </c>
      <c r="M290" s="83">
        <v>9</v>
      </c>
      <c r="N290" s="83">
        <v>10</v>
      </c>
      <c r="O290" s="83">
        <v>11</v>
      </c>
      <c r="P290" s="83">
        <v>12</v>
      </c>
      <c r="Q290" s="83">
        <v>13</v>
      </c>
      <c r="R290" s="83">
        <v>14</v>
      </c>
      <c r="S290" s="83">
        <v>15</v>
      </c>
      <c r="T290" s="83">
        <v>16</v>
      </c>
      <c r="U290" s="83">
        <v>17</v>
      </c>
      <c r="V290" s="83">
        <v>18</v>
      </c>
      <c r="W290" s="83">
        <v>19</v>
      </c>
      <c r="X290" s="83">
        <v>20</v>
      </c>
    </row>
    <row r="291" spans="2:24" ht="15">
      <c r="B291" s="6" t="s">
        <v>165</v>
      </c>
    </row>
    <row r="292" spans="2:24">
      <c r="B292" s="14" t="s">
        <v>163</v>
      </c>
      <c r="C292" s="29">
        <f>Dasbor!C12</f>
        <v>1</v>
      </c>
      <c r="D292" s="14"/>
      <c r="E292" s="29"/>
      <c r="F292" s="29"/>
      <c r="G292" s="29"/>
      <c r="H292" s="29"/>
      <c r="I292" s="29"/>
      <c r="J292" s="29"/>
      <c r="K292" s="29"/>
      <c r="L292" s="29"/>
      <c r="M292" s="29"/>
      <c r="N292" s="29"/>
      <c r="O292" s="29"/>
      <c r="P292" s="29"/>
      <c r="Q292" s="29"/>
      <c r="R292" s="29"/>
      <c r="S292" s="29"/>
      <c r="T292" s="29"/>
      <c r="U292" s="29"/>
      <c r="V292" s="29"/>
      <c r="W292" s="29"/>
      <c r="X292" s="29"/>
    </row>
    <row r="293" spans="2:24">
      <c r="B293" s="14" t="s">
        <v>319</v>
      </c>
      <c r="C293" s="14"/>
      <c r="D293" s="14" t="s">
        <v>158</v>
      </c>
      <c r="E293" s="29">
        <f>'Masukan - agroforestri'!D512</f>
        <v>15</v>
      </c>
      <c r="F293" s="29">
        <f>'Masukan - agroforestri'!E512</f>
        <v>16</v>
      </c>
      <c r="G293" s="29">
        <f>'Masukan - agroforestri'!F512</f>
        <v>17</v>
      </c>
      <c r="H293" s="29">
        <f>'Masukan - agroforestri'!G512</f>
        <v>18</v>
      </c>
      <c r="I293" s="29">
        <f>'Masukan - agroforestri'!H512</f>
        <v>19</v>
      </c>
      <c r="J293" s="29">
        <f>'Masukan - agroforestri'!I512</f>
        <v>20</v>
      </c>
      <c r="K293" s="29">
        <f>'Masukan - agroforestri'!J512</f>
        <v>21</v>
      </c>
      <c r="L293" s="29">
        <f>'Masukan - agroforestri'!K512</f>
        <v>22</v>
      </c>
      <c r="M293" s="29">
        <f>'Masukan - agroforestri'!L512</f>
        <v>23</v>
      </c>
      <c r="N293" s="29">
        <f>'Masukan - agroforestri'!M512</f>
        <v>24</v>
      </c>
      <c r="O293" s="29">
        <f>'Masukan - agroforestri'!N512</f>
        <v>25</v>
      </c>
      <c r="P293" s="29">
        <f>'Masukan - agroforestri'!O512</f>
        <v>26</v>
      </c>
      <c r="Q293" s="29">
        <f>'Masukan - agroforestri'!P512</f>
        <v>27</v>
      </c>
      <c r="R293" s="29">
        <f>'Masukan - agroforestri'!Q512</f>
        <v>28</v>
      </c>
      <c r="S293" s="29">
        <f>'Masukan - agroforestri'!R512</f>
        <v>29</v>
      </c>
      <c r="T293" s="29">
        <f>'Masukan - agroforestri'!S512</f>
        <v>30</v>
      </c>
      <c r="U293" s="29">
        <f>'Masukan - agroforestri'!T512</f>
        <v>31</v>
      </c>
      <c r="V293" s="29">
        <f>'Masukan - agroforestri'!U512</f>
        <v>32</v>
      </c>
      <c r="W293" s="29">
        <f>'Masukan - agroforestri'!V512</f>
        <v>33</v>
      </c>
      <c r="X293" s="29">
        <f>'Masukan - agroforestri'!W512</f>
        <v>34</v>
      </c>
    </row>
    <row r="294" spans="2:24">
      <c r="B294" s="14" t="s">
        <v>320</v>
      </c>
      <c r="C294" s="14"/>
      <c r="D294" s="14" t="s">
        <v>158</v>
      </c>
      <c r="E294" s="29">
        <f>'Masukan - agroforestri'!D520</f>
        <v>1</v>
      </c>
      <c r="F294" s="29">
        <f>'Masukan - agroforestri'!E520</f>
        <v>2</v>
      </c>
      <c r="G294" s="29">
        <f>'Masukan - agroforestri'!F520</f>
        <v>3</v>
      </c>
      <c r="H294" s="29">
        <f>'Masukan - agroforestri'!G520</f>
        <v>4</v>
      </c>
      <c r="I294" s="29">
        <f>'Masukan - agroforestri'!H520</f>
        <v>5</v>
      </c>
      <c r="J294" s="29">
        <f>'Masukan - agroforestri'!I520</f>
        <v>6</v>
      </c>
      <c r="K294" s="29">
        <f>'Masukan - agroforestri'!J520</f>
        <v>7</v>
      </c>
      <c r="L294" s="29">
        <f>'Masukan - agroforestri'!K520</f>
        <v>8</v>
      </c>
      <c r="M294" s="29">
        <f>'Masukan - agroforestri'!L520</f>
        <v>9</v>
      </c>
      <c r="N294" s="29">
        <f>'Masukan - agroforestri'!M520</f>
        <v>10</v>
      </c>
      <c r="O294" s="29">
        <f>'Masukan - agroforestri'!N520</f>
        <v>11</v>
      </c>
      <c r="P294" s="29">
        <f>'Masukan - agroforestri'!O520</f>
        <v>12</v>
      </c>
      <c r="Q294" s="29">
        <f>'Masukan - agroforestri'!P520</f>
        <v>13</v>
      </c>
      <c r="R294" s="29">
        <f>'Masukan - agroforestri'!Q520</f>
        <v>14</v>
      </c>
      <c r="S294" s="29">
        <f>'Masukan - agroforestri'!R520</f>
        <v>15</v>
      </c>
      <c r="T294" s="29">
        <f>'Masukan - agroforestri'!S520</f>
        <v>16</v>
      </c>
      <c r="U294" s="29">
        <f>'Masukan - agroforestri'!T520</f>
        <v>17</v>
      </c>
      <c r="V294" s="29">
        <f>'Masukan - agroforestri'!U520</f>
        <v>18</v>
      </c>
      <c r="W294" s="29">
        <f>'Masukan - agroforestri'!V520</f>
        <v>19</v>
      </c>
      <c r="X294" s="29">
        <f>'Masukan - agroforestri'!W520</f>
        <v>20</v>
      </c>
    </row>
    <row r="295" spans="2:24">
      <c r="B295" s="14"/>
      <c r="C295" s="14"/>
      <c r="D295" s="14"/>
      <c r="E295" s="14"/>
      <c r="F295" s="14"/>
      <c r="G295" s="14"/>
      <c r="H295" s="14"/>
      <c r="I295" s="14"/>
      <c r="J295" s="14"/>
      <c r="K295" s="14"/>
      <c r="L295" s="14"/>
      <c r="M295" s="14"/>
      <c r="N295" s="14"/>
      <c r="O295" s="14"/>
      <c r="P295" s="14"/>
      <c r="Q295" s="14"/>
      <c r="R295" s="14"/>
      <c r="S295" s="14"/>
      <c r="T295" s="14"/>
      <c r="U295" s="14"/>
      <c r="V295" s="14"/>
      <c r="W295" s="14"/>
      <c r="X295" s="14"/>
    </row>
    <row r="296" spans="2:24">
      <c r="B296" s="14" t="s">
        <v>248</v>
      </c>
      <c r="C296" s="29">
        <f>'Masukan - agroforestri'!C280/'Model - agroforestri'!C292</f>
        <v>0</v>
      </c>
      <c r="D296" s="14" t="s">
        <v>5</v>
      </c>
      <c r="E296" s="14"/>
      <c r="F296" s="14"/>
      <c r="G296" s="14"/>
      <c r="H296" s="14"/>
      <c r="I296" s="14"/>
      <c r="J296" s="14"/>
      <c r="K296" s="14"/>
      <c r="L296" s="14"/>
      <c r="M296" s="14"/>
      <c r="N296" s="14"/>
      <c r="O296" s="14"/>
      <c r="P296" s="14"/>
      <c r="Q296" s="14"/>
      <c r="R296" s="14"/>
      <c r="S296" s="14"/>
      <c r="T296" s="14"/>
      <c r="U296" s="14"/>
      <c r="V296" s="14"/>
      <c r="W296" s="14"/>
      <c r="X296" s="14"/>
    </row>
    <row r="297" spans="2:24">
      <c r="B297" s="14" t="s">
        <v>248</v>
      </c>
      <c r="C297" s="14"/>
      <c r="D297" s="14" t="s">
        <v>5</v>
      </c>
      <c r="E297" s="29">
        <f>$C$296</f>
        <v>0</v>
      </c>
      <c r="F297" s="29">
        <f t="shared" ref="F297:X297" si="96">$C$296</f>
        <v>0</v>
      </c>
      <c r="G297" s="29">
        <f t="shared" si="96"/>
        <v>0</v>
      </c>
      <c r="H297" s="29">
        <f t="shared" si="96"/>
        <v>0</v>
      </c>
      <c r="I297" s="29">
        <f t="shared" si="96"/>
        <v>0</v>
      </c>
      <c r="J297" s="29">
        <f t="shared" si="96"/>
        <v>0</v>
      </c>
      <c r="K297" s="29">
        <f t="shared" si="96"/>
        <v>0</v>
      </c>
      <c r="L297" s="29">
        <f t="shared" si="96"/>
        <v>0</v>
      </c>
      <c r="M297" s="29">
        <f t="shared" si="96"/>
        <v>0</v>
      </c>
      <c r="N297" s="29">
        <f t="shared" si="96"/>
        <v>0</v>
      </c>
      <c r="O297" s="29">
        <f t="shared" si="96"/>
        <v>0</v>
      </c>
      <c r="P297" s="29">
        <f t="shared" si="96"/>
        <v>0</v>
      </c>
      <c r="Q297" s="29">
        <f t="shared" si="96"/>
        <v>0</v>
      </c>
      <c r="R297" s="29">
        <f t="shared" si="96"/>
        <v>0</v>
      </c>
      <c r="S297" s="29">
        <f t="shared" si="96"/>
        <v>0</v>
      </c>
      <c r="T297" s="29">
        <f t="shared" si="96"/>
        <v>0</v>
      </c>
      <c r="U297" s="29">
        <f t="shared" si="96"/>
        <v>0</v>
      </c>
      <c r="V297" s="29">
        <f t="shared" si="96"/>
        <v>0</v>
      </c>
      <c r="W297" s="29">
        <f t="shared" si="96"/>
        <v>0</v>
      </c>
      <c r="X297" s="29">
        <f t="shared" si="96"/>
        <v>0</v>
      </c>
    </row>
    <row r="298" spans="2:24">
      <c r="B298" s="14"/>
      <c r="C298" s="14"/>
      <c r="D298" s="14"/>
      <c r="E298" s="14"/>
      <c r="F298" s="14"/>
      <c r="G298" s="14"/>
      <c r="H298" s="14"/>
      <c r="I298" s="14"/>
      <c r="J298" s="14"/>
      <c r="K298" s="14"/>
      <c r="L298" s="14"/>
      <c r="M298" s="14"/>
      <c r="N298" s="14"/>
      <c r="O298" s="14"/>
      <c r="P298" s="14"/>
      <c r="Q298" s="14"/>
      <c r="R298" s="14"/>
      <c r="S298" s="14"/>
      <c r="T298" s="14"/>
      <c r="U298" s="14"/>
      <c r="V298" s="14"/>
      <c r="W298" s="14"/>
      <c r="X298" s="14"/>
    </row>
    <row r="299" spans="2:24">
      <c r="B299" s="14" t="s">
        <v>249</v>
      </c>
      <c r="C299" s="29">
        <f>'Masukan - agroforestri'!C285/'Model - agroforestri'!C292</f>
        <v>0</v>
      </c>
      <c r="D299" s="14" t="s">
        <v>5</v>
      </c>
      <c r="E299" s="14"/>
      <c r="F299" s="14"/>
      <c r="G299" s="14"/>
      <c r="H299" s="14"/>
      <c r="I299" s="14"/>
      <c r="J299" s="14"/>
      <c r="K299" s="14"/>
      <c r="L299" s="14"/>
      <c r="M299" s="14"/>
      <c r="N299" s="14"/>
      <c r="O299" s="14"/>
      <c r="P299" s="14"/>
      <c r="Q299" s="14"/>
      <c r="R299" s="14"/>
      <c r="S299" s="14"/>
      <c r="T299" s="14"/>
      <c r="U299" s="14"/>
      <c r="V299" s="14"/>
      <c r="W299" s="14"/>
      <c r="X299" s="14"/>
    </row>
    <row r="300" spans="2:24">
      <c r="B300" s="14" t="s">
        <v>249</v>
      </c>
      <c r="C300" s="14"/>
      <c r="D300" s="14" t="s">
        <v>5</v>
      </c>
      <c r="E300" s="29">
        <f>$C$299</f>
        <v>0</v>
      </c>
      <c r="F300" s="29">
        <f t="shared" ref="F300:X300" si="97">$C$299</f>
        <v>0</v>
      </c>
      <c r="G300" s="29">
        <f t="shared" si="97"/>
        <v>0</v>
      </c>
      <c r="H300" s="29">
        <f t="shared" si="97"/>
        <v>0</v>
      </c>
      <c r="I300" s="29">
        <f t="shared" si="97"/>
        <v>0</v>
      </c>
      <c r="J300" s="29">
        <f t="shared" si="97"/>
        <v>0</v>
      </c>
      <c r="K300" s="29">
        <f t="shared" si="97"/>
        <v>0</v>
      </c>
      <c r="L300" s="29">
        <f t="shared" si="97"/>
        <v>0</v>
      </c>
      <c r="M300" s="29">
        <f t="shared" si="97"/>
        <v>0</v>
      </c>
      <c r="N300" s="29">
        <f t="shared" si="97"/>
        <v>0</v>
      </c>
      <c r="O300" s="29">
        <f t="shared" si="97"/>
        <v>0</v>
      </c>
      <c r="P300" s="29">
        <f t="shared" si="97"/>
        <v>0</v>
      </c>
      <c r="Q300" s="29">
        <f t="shared" si="97"/>
        <v>0</v>
      </c>
      <c r="R300" s="29">
        <f t="shared" si="97"/>
        <v>0</v>
      </c>
      <c r="S300" s="29">
        <f t="shared" si="97"/>
        <v>0</v>
      </c>
      <c r="T300" s="29">
        <f t="shared" si="97"/>
        <v>0</v>
      </c>
      <c r="U300" s="29">
        <f t="shared" si="97"/>
        <v>0</v>
      </c>
      <c r="V300" s="29">
        <f t="shared" si="97"/>
        <v>0</v>
      </c>
      <c r="W300" s="29">
        <f t="shared" si="97"/>
        <v>0</v>
      </c>
      <c r="X300" s="29">
        <f t="shared" si="97"/>
        <v>0</v>
      </c>
    </row>
    <row r="301" spans="2:24">
      <c r="B301" s="14"/>
      <c r="C301" s="14"/>
      <c r="D301" s="14"/>
      <c r="E301" s="14"/>
      <c r="F301" s="14"/>
      <c r="G301" s="14"/>
      <c r="H301" s="14"/>
      <c r="I301" s="14"/>
      <c r="J301" s="14"/>
      <c r="K301" s="14"/>
      <c r="L301" s="14"/>
      <c r="M301" s="14"/>
      <c r="N301" s="14"/>
      <c r="O301" s="14"/>
      <c r="P301" s="14"/>
      <c r="Q301" s="14"/>
      <c r="R301" s="14"/>
      <c r="S301" s="14"/>
      <c r="T301" s="14"/>
      <c r="U301" s="14"/>
      <c r="V301" s="14"/>
      <c r="W301" s="14"/>
      <c r="X301" s="14"/>
    </row>
    <row r="302" spans="2:24">
      <c r="B302" s="45" t="s">
        <v>321</v>
      </c>
      <c r="C302" s="12"/>
      <c r="D302" s="12" t="s">
        <v>137</v>
      </c>
      <c r="E302" s="38">
        <f>'Masukan - agroforestri'!D515</f>
        <v>1</v>
      </c>
      <c r="F302" s="38">
        <f>'Masukan - agroforestri'!E515</f>
        <v>1</v>
      </c>
      <c r="G302" s="38">
        <f>'Masukan - agroforestri'!F515</f>
        <v>1</v>
      </c>
      <c r="H302" s="38">
        <f>'Masukan - agroforestri'!G515</f>
        <v>1</v>
      </c>
      <c r="I302" s="38">
        <f>'Masukan - agroforestri'!H515</f>
        <v>1</v>
      </c>
      <c r="J302" s="38">
        <f>'Masukan - agroforestri'!I515</f>
        <v>1</v>
      </c>
      <c r="K302" s="38">
        <f>'Masukan - agroforestri'!J515</f>
        <v>1</v>
      </c>
      <c r="L302" s="38">
        <f>'Masukan - agroforestri'!K515</f>
        <v>1</v>
      </c>
      <c r="M302" s="38">
        <f>'Masukan - agroforestri'!L515</f>
        <v>1</v>
      </c>
      <c r="N302" s="38">
        <f>'Masukan - agroforestri'!M515</f>
        <v>1</v>
      </c>
      <c r="O302" s="38">
        <f>'Masukan - agroforestri'!N515</f>
        <v>1</v>
      </c>
      <c r="P302" s="38">
        <f>'Masukan - agroforestri'!O515</f>
        <v>1</v>
      </c>
      <c r="Q302" s="38">
        <f>'Masukan - agroforestri'!P515</f>
        <v>1</v>
      </c>
      <c r="R302" s="38">
        <f>'Masukan - agroforestri'!Q515</f>
        <v>1</v>
      </c>
      <c r="S302" s="38">
        <f>'Masukan - agroforestri'!R515</f>
        <v>1</v>
      </c>
      <c r="T302" s="38">
        <f>'Masukan - agroforestri'!S515</f>
        <v>1</v>
      </c>
      <c r="U302" s="38">
        <f>'Masukan - agroforestri'!T515</f>
        <v>1</v>
      </c>
      <c r="V302" s="38">
        <f>'Masukan - agroforestri'!U515</f>
        <v>1</v>
      </c>
      <c r="W302" s="38">
        <f>'Masukan - agroforestri'!V515</f>
        <v>1</v>
      </c>
      <c r="X302" s="38">
        <f>'Masukan - agroforestri'!W515</f>
        <v>1</v>
      </c>
    </row>
    <row r="303" spans="2:24" ht="28.5">
      <c r="B303" s="45" t="s">
        <v>322</v>
      </c>
      <c r="C303" s="12"/>
      <c r="D303" s="12"/>
      <c r="E303" s="38">
        <f>'Masukan - agroforestri'!D523</f>
        <v>0.9</v>
      </c>
      <c r="F303" s="38">
        <f>'Masukan - agroforestri'!E523</f>
        <v>1</v>
      </c>
      <c r="G303" s="38">
        <f>'Masukan - agroforestri'!F523</f>
        <v>1</v>
      </c>
      <c r="H303" s="38">
        <f>'Masukan - agroforestri'!G523</f>
        <v>1</v>
      </c>
      <c r="I303" s="38">
        <f>'Masukan - agroforestri'!H523</f>
        <v>1</v>
      </c>
      <c r="J303" s="38">
        <f>'Masukan - agroforestri'!I523</f>
        <v>1</v>
      </c>
      <c r="K303" s="38">
        <f>'Masukan - agroforestri'!J523</f>
        <v>1</v>
      </c>
      <c r="L303" s="38">
        <f>'Masukan - agroforestri'!K523</f>
        <v>1</v>
      </c>
      <c r="M303" s="38">
        <f>'Masukan - agroforestri'!L523</f>
        <v>1</v>
      </c>
      <c r="N303" s="38">
        <f>'Masukan - agroforestri'!M523</f>
        <v>1</v>
      </c>
      <c r="O303" s="38">
        <f>'Masukan - agroforestri'!N523</f>
        <v>1</v>
      </c>
      <c r="P303" s="38">
        <f>'Masukan - agroforestri'!O523</f>
        <v>1</v>
      </c>
      <c r="Q303" s="38">
        <f>'Masukan - agroforestri'!P523</f>
        <v>1</v>
      </c>
      <c r="R303" s="38">
        <f>'Masukan - agroforestri'!Q523</f>
        <v>1</v>
      </c>
      <c r="S303" s="38">
        <f>'Masukan - agroforestri'!R523</f>
        <v>1</v>
      </c>
      <c r="T303" s="38">
        <f>'Masukan - agroforestri'!S523</f>
        <v>1</v>
      </c>
      <c r="U303" s="38">
        <f>'Masukan - agroforestri'!T523</f>
        <v>1</v>
      </c>
      <c r="V303" s="38">
        <f>'Masukan - agroforestri'!U523</f>
        <v>1</v>
      </c>
      <c r="W303" s="38">
        <f>'Masukan - agroforestri'!V523</f>
        <v>1</v>
      </c>
      <c r="X303" s="38">
        <f>'Masukan - agroforestri'!W523</f>
        <v>1</v>
      </c>
    </row>
    <row r="304" spans="2:24">
      <c r="B304" s="14" t="s">
        <v>117</v>
      </c>
      <c r="C304" s="12"/>
      <c r="D304" s="12" t="s">
        <v>5</v>
      </c>
      <c r="E304" s="48">
        <f>IF(E293=1, E297+ ROUND((1-E302)*E297,0), ROUND((1-E302)*E297,0))</f>
        <v>0</v>
      </c>
      <c r="F304" s="48">
        <f t="shared" ref="F304:X304" si="98">IF(F293=1, F297+ ROUND((1-F302)*F297,0), ROUND((1-F302)*F297,0))</f>
        <v>0</v>
      </c>
      <c r="G304" s="48">
        <f t="shared" si="98"/>
        <v>0</v>
      </c>
      <c r="H304" s="48">
        <f t="shared" si="98"/>
        <v>0</v>
      </c>
      <c r="I304" s="48">
        <f t="shared" si="98"/>
        <v>0</v>
      </c>
      <c r="J304" s="48">
        <f t="shared" si="98"/>
        <v>0</v>
      </c>
      <c r="K304" s="48">
        <f t="shared" si="98"/>
        <v>0</v>
      </c>
      <c r="L304" s="48">
        <f t="shared" si="98"/>
        <v>0</v>
      </c>
      <c r="M304" s="48">
        <f t="shared" si="98"/>
        <v>0</v>
      </c>
      <c r="N304" s="48">
        <f t="shared" si="98"/>
        <v>0</v>
      </c>
      <c r="O304" s="48">
        <f t="shared" si="98"/>
        <v>0</v>
      </c>
      <c r="P304" s="48">
        <f t="shared" si="98"/>
        <v>0</v>
      </c>
      <c r="Q304" s="48">
        <f t="shared" si="98"/>
        <v>0</v>
      </c>
      <c r="R304" s="48">
        <f t="shared" si="98"/>
        <v>0</v>
      </c>
      <c r="S304" s="48">
        <f t="shared" si="98"/>
        <v>0</v>
      </c>
      <c r="T304" s="48">
        <f t="shared" si="98"/>
        <v>0</v>
      </c>
      <c r="U304" s="48">
        <f t="shared" si="98"/>
        <v>0</v>
      </c>
      <c r="V304" s="48">
        <f t="shared" si="98"/>
        <v>0</v>
      </c>
      <c r="W304" s="48">
        <f t="shared" si="98"/>
        <v>0</v>
      </c>
      <c r="X304" s="48">
        <f t="shared" si="98"/>
        <v>0</v>
      </c>
    </row>
    <row r="305" spans="2:24">
      <c r="B305" s="14" t="s">
        <v>118</v>
      </c>
      <c r="C305" s="12"/>
      <c r="D305" s="12" t="s">
        <v>5</v>
      </c>
      <c r="E305" s="48">
        <f>IF(E294=1, E300+ ROUND((1-E303)*E300,0), ROUND((1-E303)*E300,0))</f>
        <v>0</v>
      </c>
      <c r="F305" s="48">
        <f t="shared" ref="F305:X305" si="99">IF(F294=1, F300+ ROUND((1-F303)*F300,0), ROUND((1-F303)*F300,0))</f>
        <v>0</v>
      </c>
      <c r="G305" s="48">
        <f t="shared" si="99"/>
        <v>0</v>
      </c>
      <c r="H305" s="48">
        <f t="shared" si="99"/>
        <v>0</v>
      </c>
      <c r="I305" s="48">
        <f t="shared" si="99"/>
        <v>0</v>
      </c>
      <c r="J305" s="48">
        <f t="shared" si="99"/>
        <v>0</v>
      </c>
      <c r="K305" s="48">
        <f t="shared" si="99"/>
        <v>0</v>
      </c>
      <c r="L305" s="48">
        <f t="shared" si="99"/>
        <v>0</v>
      </c>
      <c r="M305" s="48">
        <f t="shared" si="99"/>
        <v>0</v>
      </c>
      <c r="N305" s="48">
        <f t="shared" si="99"/>
        <v>0</v>
      </c>
      <c r="O305" s="48">
        <f t="shared" si="99"/>
        <v>0</v>
      </c>
      <c r="P305" s="48">
        <f t="shared" si="99"/>
        <v>0</v>
      </c>
      <c r="Q305" s="48">
        <f t="shared" si="99"/>
        <v>0</v>
      </c>
      <c r="R305" s="48">
        <f t="shared" si="99"/>
        <v>0</v>
      </c>
      <c r="S305" s="48">
        <f t="shared" si="99"/>
        <v>0</v>
      </c>
      <c r="T305" s="48">
        <f t="shared" si="99"/>
        <v>0</v>
      </c>
      <c r="U305" s="48">
        <f t="shared" si="99"/>
        <v>0</v>
      </c>
      <c r="V305" s="48">
        <f t="shared" si="99"/>
        <v>0</v>
      </c>
      <c r="W305" s="48">
        <f t="shared" si="99"/>
        <v>0</v>
      </c>
      <c r="X305" s="48">
        <f t="shared" si="99"/>
        <v>0</v>
      </c>
    </row>
    <row r="306" spans="2:24">
      <c r="B306" s="14"/>
      <c r="C306" s="12"/>
      <c r="D306" s="12"/>
      <c r="E306" s="18"/>
      <c r="F306" s="18"/>
      <c r="G306" s="18"/>
      <c r="H306" s="18"/>
      <c r="I306" s="18"/>
      <c r="J306" s="18"/>
      <c r="K306" s="18"/>
      <c r="L306" s="18"/>
      <c r="M306" s="18"/>
      <c r="N306" s="18"/>
      <c r="O306" s="18"/>
      <c r="P306" s="18"/>
      <c r="Q306" s="18"/>
      <c r="R306" s="18"/>
      <c r="S306" s="18"/>
      <c r="T306" s="18"/>
      <c r="U306" s="18"/>
      <c r="V306" s="18"/>
      <c r="W306" s="18"/>
      <c r="X306" s="18"/>
    </row>
    <row r="307" spans="2:24">
      <c r="B307" s="14" t="s">
        <v>123</v>
      </c>
      <c r="C307" s="29">
        <f>'Masukan - agroforestri'!C329</f>
        <v>0</v>
      </c>
      <c r="D307" s="14" t="s">
        <v>83</v>
      </c>
      <c r="E307" s="18"/>
      <c r="F307" s="18"/>
      <c r="G307" s="18"/>
      <c r="H307" s="18"/>
      <c r="I307" s="18"/>
      <c r="J307" s="18"/>
      <c r="K307" s="18"/>
      <c r="L307" s="18"/>
      <c r="M307" s="18"/>
      <c r="N307" s="18"/>
      <c r="O307" s="18"/>
      <c r="P307" s="18"/>
      <c r="Q307" s="18"/>
      <c r="R307" s="18"/>
      <c r="S307" s="18"/>
      <c r="T307" s="18"/>
      <c r="U307" s="18"/>
      <c r="V307" s="18"/>
      <c r="W307" s="18"/>
      <c r="X307" s="18"/>
    </row>
    <row r="308" spans="2:24">
      <c r="B308" s="14" t="s">
        <v>122</v>
      </c>
      <c r="C308" s="14"/>
      <c r="D308" s="14" t="s">
        <v>2</v>
      </c>
      <c r="E308" s="90">
        <f>SUM(E304:E305)*$C$307</f>
        <v>0</v>
      </c>
      <c r="F308" s="90">
        <f>SUM(F304:F305)*$C$307</f>
        <v>0</v>
      </c>
      <c r="G308" s="90">
        <f t="shared" ref="G308:X308" si="100">SUM(G304:G305)*$C$307</f>
        <v>0</v>
      </c>
      <c r="H308" s="90">
        <f t="shared" si="100"/>
        <v>0</v>
      </c>
      <c r="I308" s="90">
        <f t="shared" si="100"/>
        <v>0</v>
      </c>
      <c r="J308" s="90">
        <f t="shared" si="100"/>
        <v>0</v>
      </c>
      <c r="K308" s="90">
        <f t="shared" si="100"/>
        <v>0</v>
      </c>
      <c r="L308" s="90">
        <f t="shared" si="100"/>
        <v>0</v>
      </c>
      <c r="M308" s="90">
        <f t="shared" si="100"/>
        <v>0</v>
      </c>
      <c r="N308" s="90">
        <f t="shared" si="100"/>
        <v>0</v>
      </c>
      <c r="O308" s="90">
        <f t="shared" si="100"/>
        <v>0</v>
      </c>
      <c r="P308" s="90">
        <f t="shared" si="100"/>
        <v>0</v>
      </c>
      <c r="Q308" s="90">
        <f t="shared" si="100"/>
        <v>0</v>
      </c>
      <c r="R308" s="90">
        <f t="shared" si="100"/>
        <v>0</v>
      </c>
      <c r="S308" s="90">
        <f t="shared" si="100"/>
        <v>0</v>
      </c>
      <c r="T308" s="90">
        <f t="shared" si="100"/>
        <v>0</v>
      </c>
      <c r="U308" s="90">
        <f t="shared" si="100"/>
        <v>0</v>
      </c>
      <c r="V308" s="90">
        <f t="shared" si="100"/>
        <v>0</v>
      </c>
      <c r="W308" s="90">
        <f t="shared" si="100"/>
        <v>0</v>
      </c>
      <c r="X308" s="90">
        <f t="shared" si="100"/>
        <v>0</v>
      </c>
    </row>
    <row r="309" spans="2:24">
      <c r="B309" s="14"/>
      <c r="C309" s="14"/>
      <c r="D309" s="14"/>
      <c r="E309" s="14"/>
      <c r="F309" s="14"/>
      <c r="G309" s="14"/>
      <c r="H309" s="14"/>
      <c r="I309" s="14"/>
      <c r="J309" s="14"/>
      <c r="K309" s="14"/>
      <c r="L309" s="14"/>
      <c r="M309" s="14"/>
      <c r="N309" s="14"/>
      <c r="O309" s="14"/>
      <c r="P309" s="14"/>
      <c r="Q309" s="14"/>
      <c r="R309" s="14"/>
      <c r="S309" s="14"/>
      <c r="T309" s="14"/>
      <c r="U309" s="14"/>
      <c r="V309" s="14"/>
      <c r="W309" s="14"/>
      <c r="X309" s="14"/>
    </row>
    <row r="310" spans="2:24">
      <c r="B310" s="45" t="s">
        <v>325</v>
      </c>
      <c r="C310" s="81">
        <f>'Masukan - agroforestri'!C455</f>
        <v>2</v>
      </c>
      <c r="D310" s="14" t="s">
        <v>291</v>
      </c>
      <c r="E310" s="14"/>
      <c r="F310" s="14"/>
      <c r="G310" s="14"/>
      <c r="H310" s="14"/>
      <c r="I310" s="14"/>
      <c r="J310" s="14"/>
      <c r="K310" s="14"/>
      <c r="L310" s="14"/>
      <c r="M310" s="14"/>
      <c r="N310" s="14"/>
      <c r="O310" s="14"/>
      <c r="P310" s="14"/>
      <c r="Q310" s="14"/>
      <c r="R310" s="14"/>
      <c r="S310" s="14"/>
      <c r="T310" s="14"/>
      <c r="U310" s="14"/>
      <c r="V310" s="14"/>
      <c r="W310" s="14"/>
      <c r="X310" s="14"/>
    </row>
    <row r="311" spans="2:24">
      <c r="B311" s="45" t="s">
        <v>283</v>
      </c>
      <c r="C311" s="14"/>
      <c r="D311" s="12" t="s">
        <v>137</v>
      </c>
      <c r="E311" s="38">
        <f>'Masukan - agroforestri'!D514</f>
        <v>0.91324886430227159</v>
      </c>
      <c r="F311" s="38">
        <f>'Masukan - agroforestri'!E514</f>
        <v>0.95662443215113568</v>
      </c>
      <c r="G311" s="38">
        <f>'Masukan - agroforestri'!F514</f>
        <v>1</v>
      </c>
      <c r="H311" s="38">
        <f>'Masukan - agroforestri'!G514</f>
        <v>0.97307692307692306</v>
      </c>
      <c r="I311" s="38">
        <f>'Masukan - agroforestri'!H514</f>
        <v>0.94615384615384612</v>
      </c>
      <c r="J311" s="38">
        <f>'Masukan - agroforestri'!I514</f>
        <v>0.91923076923076918</v>
      </c>
      <c r="K311" s="38">
        <f>'Masukan - agroforestri'!J514</f>
        <v>0.89230769230769225</v>
      </c>
      <c r="L311" s="38">
        <f>'Masukan - agroforestri'!K514</f>
        <v>0.86538461538461531</v>
      </c>
      <c r="M311" s="38">
        <f>'Masukan - agroforestri'!L514</f>
        <v>0.83846153846153837</v>
      </c>
      <c r="N311" s="38">
        <f>'Masukan - agroforestri'!M514</f>
        <v>0.81153846153846143</v>
      </c>
      <c r="O311" s="38">
        <f>'Masukan - agroforestri'!N514</f>
        <v>0.78461538461538449</v>
      </c>
      <c r="P311" s="38">
        <f>'Masukan - agroforestri'!O514</f>
        <v>0.75769230769230755</v>
      </c>
      <c r="Q311" s="38">
        <f>'Masukan - agroforestri'!P514</f>
        <v>0.73076923076923062</v>
      </c>
      <c r="R311" s="38">
        <f>'Masukan - agroforestri'!Q514</f>
        <v>0.70384615384615368</v>
      </c>
      <c r="S311" s="38">
        <f>'Masukan - agroforestri'!R514</f>
        <v>0.67692307692307674</v>
      </c>
      <c r="T311" s="38">
        <f>'Masukan - agroforestri'!S514</f>
        <v>0.65</v>
      </c>
      <c r="U311" s="38">
        <f>'Masukan - agroforestri'!T514</f>
        <v>0.62538461538461543</v>
      </c>
      <c r="V311" s="38">
        <f>'Masukan - agroforestri'!U514</f>
        <v>0.60076923076923083</v>
      </c>
      <c r="W311" s="38">
        <f>'Masukan - agroforestri'!V514</f>
        <v>0.57615384615384624</v>
      </c>
      <c r="X311" s="38">
        <f>'Masukan - agroforestri'!W514</f>
        <v>0.55153846153846164</v>
      </c>
    </row>
    <row r="312" spans="2:24">
      <c r="B312" s="14" t="s">
        <v>323</v>
      </c>
      <c r="C312" s="14"/>
      <c r="D312" s="14" t="s">
        <v>3</v>
      </c>
      <c r="E312" s="65">
        <f>$C$310*E311</f>
        <v>1.8264977286045432</v>
      </c>
      <c r="F312" s="65">
        <f t="shared" ref="F312:X312" si="101">$C$310*F311</f>
        <v>1.9132488643022714</v>
      </c>
      <c r="G312" s="65">
        <f t="shared" si="101"/>
        <v>2</v>
      </c>
      <c r="H312" s="65">
        <f t="shared" si="101"/>
        <v>1.9461538461538461</v>
      </c>
      <c r="I312" s="65">
        <f t="shared" si="101"/>
        <v>1.8923076923076922</v>
      </c>
      <c r="J312" s="65">
        <f t="shared" si="101"/>
        <v>1.8384615384615384</v>
      </c>
      <c r="K312" s="65">
        <f t="shared" si="101"/>
        <v>1.7846153846153845</v>
      </c>
      <c r="L312" s="65">
        <f t="shared" si="101"/>
        <v>1.7307692307692306</v>
      </c>
      <c r="M312" s="65">
        <f t="shared" si="101"/>
        <v>1.6769230769230767</v>
      </c>
      <c r="N312" s="65">
        <f t="shared" si="101"/>
        <v>1.6230769230769229</v>
      </c>
      <c r="O312" s="65">
        <f t="shared" si="101"/>
        <v>1.569230769230769</v>
      </c>
      <c r="P312" s="65">
        <f t="shared" si="101"/>
        <v>1.5153846153846151</v>
      </c>
      <c r="Q312" s="65">
        <f t="shared" si="101"/>
        <v>1.4615384615384612</v>
      </c>
      <c r="R312" s="65">
        <f t="shared" si="101"/>
        <v>1.4076923076923074</v>
      </c>
      <c r="S312" s="65">
        <f t="shared" si="101"/>
        <v>1.3538461538461535</v>
      </c>
      <c r="T312" s="65">
        <f t="shared" si="101"/>
        <v>1.3</v>
      </c>
      <c r="U312" s="65">
        <f t="shared" si="101"/>
        <v>1.2507692307692309</v>
      </c>
      <c r="V312" s="65">
        <f t="shared" si="101"/>
        <v>1.2015384615384617</v>
      </c>
      <c r="W312" s="65">
        <f t="shared" si="101"/>
        <v>1.1523076923076925</v>
      </c>
      <c r="X312" s="65">
        <f t="shared" si="101"/>
        <v>1.1030769230769233</v>
      </c>
    </row>
    <row r="313" spans="2:24">
      <c r="B313" s="45"/>
      <c r="C313" s="14"/>
      <c r="D313" s="12"/>
      <c r="E313" s="38"/>
      <c r="F313" s="38"/>
      <c r="G313" s="38"/>
      <c r="H313" s="38"/>
      <c r="I313" s="38"/>
      <c r="J313" s="38"/>
      <c r="K313" s="38"/>
      <c r="L313" s="38"/>
      <c r="M313" s="38"/>
      <c r="N313" s="38"/>
      <c r="O313" s="38"/>
      <c r="P313" s="38"/>
      <c r="Q313" s="38"/>
      <c r="R313" s="38"/>
      <c r="S313" s="38"/>
      <c r="T313" s="38"/>
      <c r="U313" s="38"/>
      <c r="V313" s="38"/>
      <c r="W313" s="38"/>
      <c r="X313" s="38"/>
    </row>
    <row r="314" spans="2:24">
      <c r="B314" s="45" t="s">
        <v>325</v>
      </c>
      <c r="C314" s="64">
        <f>'Masukan - agroforestri'!C455</f>
        <v>2</v>
      </c>
      <c r="D314" s="14" t="s">
        <v>291</v>
      </c>
      <c r="E314" s="38"/>
      <c r="F314" s="38"/>
      <c r="G314" s="38"/>
      <c r="H314" s="38"/>
      <c r="I314" s="38"/>
      <c r="J314" s="38"/>
      <c r="K314" s="38"/>
      <c r="L314" s="38"/>
      <c r="M314" s="38"/>
      <c r="N314" s="38"/>
      <c r="O314" s="38"/>
      <c r="P314" s="38"/>
      <c r="Q314" s="38"/>
      <c r="R314" s="38"/>
      <c r="S314" s="38"/>
      <c r="T314" s="38"/>
      <c r="U314" s="38"/>
      <c r="V314" s="38"/>
      <c r="W314" s="38"/>
      <c r="X314" s="38"/>
    </row>
    <row r="315" spans="2:24">
      <c r="B315" s="45" t="s">
        <v>283</v>
      </c>
      <c r="C315" s="14"/>
      <c r="D315" s="12" t="s">
        <v>137</v>
      </c>
      <c r="E315" s="38">
        <f>'Masukan - agroforestri'!D522</f>
        <v>0</v>
      </c>
      <c r="F315" s="38">
        <f>'Masukan - agroforestri'!E522</f>
        <v>0</v>
      </c>
      <c r="G315" s="38">
        <f>'Masukan - agroforestri'!F522</f>
        <v>0.39274205011590069</v>
      </c>
      <c r="H315" s="38">
        <f>'Masukan - agroforestri'!G522</f>
        <v>0.43611761796476484</v>
      </c>
      <c r="I315" s="38">
        <f>'Masukan - agroforestri'!H522</f>
        <v>0.47949318581362915</v>
      </c>
      <c r="J315" s="38">
        <f>'Masukan - agroforestri'!I522</f>
        <v>0.5228687536624933</v>
      </c>
      <c r="K315" s="38">
        <f>'Masukan - agroforestri'!J522</f>
        <v>0.56624432151135751</v>
      </c>
      <c r="L315" s="38">
        <f>'Masukan - agroforestri'!K522</f>
        <v>0.60961988936022182</v>
      </c>
      <c r="M315" s="38">
        <f>'Masukan - agroforestri'!L522</f>
        <v>0.65299545720908614</v>
      </c>
      <c r="N315" s="38">
        <f>'Masukan - agroforestri'!M522</f>
        <v>0.69637102505795023</v>
      </c>
      <c r="O315" s="38">
        <f>'Masukan - agroforestri'!N522</f>
        <v>0.73974659290681455</v>
      </c>
      <c r="P315" s="38">
        <f>'Masukan - agroforestri'!O522</f>
        <v>0.78312216075567864</v>
      </c>
      <c r="Q315" s="38">
        <f>'Masukan - agroforestri'!P522</f>
        <v>0.82649772860454296</v>
      </c>
      <c r="R315" s="38">
        <f>'Masukan - agroforestri'!Q522</f>
        <v>0.86987329645340727</v>
      </c>
      <c r="S315" s="38">
        <f>'Masukan - agroforestri'!R522</f>
        <v>0.91324886430227159</v>
      </c>
      <c r="T315" s="38">
        <f>'Masukan - agroforestri'!S522</f>
        <v>0.95662443215113568</v>
      </c>
      <c r="U315" s="38">
        <f>'Masukan - agroforestri'!T522</f>
        <v>1</v>
      </c>
      <c r="V315" s="38">
        <f>'Masukan - agroforestri'!U522</f>
        <v>0.97307692307692306</v>
      </c>
      <c r="W315" s="38">
        <f>'Masukan - agroforestri'!V522</f>
        <v>0.94615384615384612</v>
      </c>
      <c r="X315" s="38">
        <f>'Masukan - agroforestri'!W522</f>
        <v>0.91923076923076918</v>
      </c>
    </row>
    <row r="316" spans="2:24">
      <c r="B316" s="14" t="s">
        <v>324</v>
      </c>
      <c r="C316" s="14"/>
      <c r="D316" s="14" t="s">
        <v>3</v>
      </c>
      <c r="E316" s="64">
        <f>$C$314*E315</f>
        <v>0</v>
      </c>
      <c r="F316" s="64">
        <f t="shared" ref="F316:X316" si="102">$C$314*F315</f>
        <v>0</v>
      </c>
      <c r="G316" s="64">
        <f t="shared" si="102"/>
        <v>0.78548410023180137</v>
      </c>
      <c r="H316" s="64">
        <f t="shared" si="102"/>
        <v>0.87223523592952967</v>
      </c>
      <c r="I316" s="64">
        <f t="shared" si="102"/>
        <v>0.9589863716272583</v>
      </c>
      <c r="J316" s="64">
        <f t="shared" si="102"/>
        <v>1.0457375073249866</v>
      </c>
      <c r="K316" s="64">
        <f t="shared" si="102"/>
        <v>1.132488643022715</v>
      </c>
      <c r="L316" s="64">
        <f t="shared" si="102"/>
        <v>1.2192397787204436</v>
      </c>
      <c r="M316" s="64">
        <f t="shared" si="102"/>
        <v>1.3059909144181723</v>
      </c>
      <c r="N316" s="64">
        <f t="shared" si="102"/>
        <v>1.3927420501159005</v>
      </c>
      <c r="O316" s="64">
        <f t="shared" si="102"/>
        <v>1.4794931858136291</v>
      </c>
      <c r="P316" s="64">
        <f t="shared" si="102"/>
        <v>1.5662443215113573</v>
      </c>
      <c r="Q316" s="64">
        <f t="shared" si="102"/>
        <v>1.6529954572090859</v>
      </c>
      <c r="R316" s="64">
        <f t="shared" si="102"/>
        <v>1.7397465929068145</v>
      </c>
      <c r="S316" s="64">
        <f t="shared" si="102"/>
        <v>1.8264977286045432</v>
      </c>
      <c r="T316" s="64">
        <f t="shared" si="102"/>
        <v>1.9132488643022714</v>
      </c>
      <c r="U316" s="64">
        <f t="shared" si="102"/>
        <v>2</v>
      </c>
      <c r="V316" s="64">
        <f t="shared" si="102"/>
        <v>1.9461538461538461</v>
      </c>
      <c r="W316" s="64">
        <f t="shared" si="102"/>
        <v>1.8923076923076922</v>
      </c>
      <c r="X316" s="64">
        <f t="shared" si="102"/>
        <v>1.8384615384615384</v>
      </c>
    </row>
    <row r="318" spans="2:24" ht="15">
      <c r="B318" s="6" t="s">
        <v>326</v>
      </c>
    </row>
    <row r="319" spans="2:24">
      <c r="B319" s="14" t="s">
        <v>864</v>
      </c>
      <c r="C319" s="14"/>
      <c r="D319" s="14" t="s">
        <v>158</v>
      </c>
      <c r="E319" s="29">
        <f>'Masukan - agroforestri'!D528</f>
        <v>15</v>
      </c>
      <c r="F319" s="29">
        <f>'Masukan - agroforestri'!E528</f>
        <v>16</v>
      </c>
      <c r="G319" s="29">
        <f>'Masukan - agroforestri'!F528</f>
        <v>17</v>
      </c>
      <c r="H319" s="29">
        <f>'Masukan - agroforestri'!G528</f>
        <v>18</v>
      </c>
      <c r="I319" s="29">
        <f>'Masukan - agroforestri'!H528</f>
        <v>19</v>
      </c>
      <c r="J319" s="29">
        <f>'Masukan - agroforestri'!I528</f>
        <v>20</v>
      </c>
      <c r="K319" s="29">
        <f>'Masukan - agroforestri'!J528</f>
        <v>21</v>
      </c>
      <c r="L319" s="29">
        <f>'Masukan - agroforestri'!K528</f>
        <v>22</v>
      </c>
      <c r="M319" s="29">
        <f>'Masukan - agroforestri'!L528</f>
        <v>23</v>
      </c>
      <c r="N319" s="29">
        <f>'Masukan - agroforestri'!M528</f>
        <v>24</v>
      </c>
      <c r="O319" s="29">
        <f>'Masukan - agroforestri'!N528</f>
        <v>25</v>
      </c>
      <c r="P319" s="29">
        <f>'Masukan - agroforestri'!O528</f>
        <v>26</v>
      </c>
      <c r="Q319" s="29">
        <f>'Masukan - agroforestri'!P528</f>
        <v>27</v>
      </c>
      <c r="R319" s="29">
        <f>'Masukan - agroforestri'!Q528</f>
        <v>28</v>
      </c>
      <c r="S319" s="29">
        <f>'Masukan - agroforestri'!R528</f>
        <v>29</v>
      </c>
      <c r="T319" s="29">
        <f>'Masukan - agroforestri'!S528</f>
        <v>30</v>
      </c>
      <c r="U319" s="29">
        <f>'Masukan - agroforestri'!T528</f>
        <v>31</v>
      </c>
      <c r="V319" s="29">
        <f>'Masukan - agroforestri'!U528</f>
        <v>32</v>
      </c>
      <c r="W319" s="29">
        <f>'Masukan - agroforestri'!V528</f>
        <v>33</v>
      </c>
      <c r="X319" s="29">
        <f>'Masukan - agroforestri'!W528</f>
        <v>34</v>
      </c>
    </row>
    <row r="320" spans="2:24">
      <c r="B320" s="14" t="s">
        <v>865</v>
      </c>
      <c r="C320" s="14"/>
      <c r="D320" s="14" t="s">
        <v>158</v>
      </c>
      <c r="E320" s="29">
        <f>'Masukan - agroforestri'!D536</f>
        <v>1</v>
      </c>
      <c r="F320" s="29">
        <f>'Masukan - agroforestri'!E536</f>
        <v>2</v>
      </c>
      <c r="G320" s="29">
        <f>'Masukan - agroforestri'!F536</f>
        <v>3</v>
      </c>
      <c r="H320" s="29">
        <f>'Masukan - agroforestri'!G536</f>
        <v>4</v>
      </c>
      <c r="I320" s="29">
        <f>'Masukan - agroforestri'!H536</f>
        <v>5</v>
      </c>
      <c r="J320" s="29">
        <f>'Masukan - agroforestri'!I536</f>
        <v>6</v>
      </c>
      <c r="K320" s="29">
        <f>'Masukan - agroforestri'!J536</f>
        <v>7</v>
      </c>
      <c r="L320" s="29">
        <f>'Masukan - agroforestri'!K536</f>
        <v>8</v>
      </c>
      <c r="M320" s="29">
        <f>'Masukan - agroforestri'!L536</f>
        <v>9</v>
      </c>
      <c r="N320" s="29">
        <f>'Masukan - agroforestri'!M536</f>
        <v>10</v>
      </c>
      <c r="O320" s="29">
        <f>'Masukan - agroforestri'!N536</f>
        <v>11</v>
      </c>
      <c r="P320" s="29">
        <f>'Masukan - agroforestri'!O536</f>
        <v>12</v>
      </c>
      <c r="Q320" s="29">
        <f>'Masukan - agroforestri'!P536</f>
        <v>13</v>
      </c>
      <c r="R320" s="29">
        <f>'Masukan - agroforestri'!Q536</f>
        <v>14</v>
      </c>
      <c r="S320" s="29">
        <f>'Masukan - agroforestri'!R536</f>
        <v>15</v>
      </c>
      <c r="T320" s="29">
        <f>'Masukan - agroforestri'!S536</f>
        <v>16</v>
      </c>
      <c r="U320" s="29">
        <f>'Masukan - agroforestri'!T536</f>
        <v>17</v>
      </c>
      <c r="V320" s="29">
        <f>'Masukan - agroforestri'!U536</f>
        <v>18</v>
      </c>
      <c r="W320" s="29">
        <f>'Masukan - agroforestri'!V536</f>
        <v>19</v>
      </c>
      <c r="X320" s="29">
        <f>'Masukan - agroforestri'!W536</f>
        <v>20</v>
      </c>
    </row>
    <row r="321" spans="2:24">
      <c r="B321" s="14"/>
      <c r="C321" s="14"/>
      <c r="D321" s="14"/>
      <c r="E321" s="14"/>
      <c r="F321" s="14"/>
      <c r="G321" s="14"/>
      <c r="H321" s="14"/>
      <c r="I321" s="14"/>
      <c r="J321" s="14"/>
      <c r="K321" s="14"/>
      <c r="L321" s="14"/>
      <c r="M321" s="14"/>
      <c r="N321" s="14"/>
      <c r="O321" s="14"/>
      <c r="P321" s="14"/>
      <c r="Q321" s="14"/>
      <c r="R321" s="14"/>
      <c r="S321" s="14"/>
      <c r="T321" s="14"/>
      <c r="U321" s="14"/>
      <c r="V321" s="14"/>
      <c r="W321" s="14"/>
      <c r="X321" s="14"/>
    </row>
    <row r="322" spans="2:24">
      <c r="B322" s="14" t="s">
        <v>248</v>
      </c>
      <c r="C322" s="29">
        <f>'Masukan - agroforestri'!C281/'Model - agroforestri'!C292</f>
        <v>0</v>
      </c>
      <c r="D322" s="14" t="s">
        <v>5</v>
      </c>
      <c r="E322" s="14"/>
      <c r="F322" s="14"/>
      <c r="G322" s="14"/>
      <c r="H322" s="14"/>
      <c r="I322" s="14"/>
      <c r="J322" s="14"/>
      <c r="K322" s="14"/>
      <c r="L322" s="14"/>
      <c r="M322" s="14"/>
      <c r="N322" s="14"/>
      <c r="O322" s="14"/>
      <c r="P322" s="14"/>
      <c r="Q322" s="14"/>
      <c r="R322" s="14"/>
      <c r="S322" s="14"/>
      <c r="T322" s="14"/>
      <c r="U322" s="14"/>
      <c r="V322" s="14"/>
      <c r="W322" s="14"/>
      <c r="X322" s="14"/>
    </row>
    <row r="323" spans="2:24">
      <c r="B323" s="14" t="s">
        <v>328</v>
      </c>
      <c r="C323" s="14"/>
      <c r="D323" s="14" t="s">
        <v>5</v>
      </c>
      <c r="E323" s="29">
        <f>$C$322</f>
        <v>0</v>
      </c>
      <c r="F323" s="29">
        <f t="shared" ref="F323:X323" si="103">$C$322</f>
        <v>0</v>
      </c>
      <c r="G323" s="29">
        <f t="shared" si="103"/>
        <v>0</v>
      </c>
      <c r="H323" s="29">
        <f t="shared" si="103"/>
        <v>0</v>
      </c>
      <c r="I323" s="29">
        <f t="shared" si="103"/>
        <v>0</v>
      </c>
      <c r="J323" s="29">
        <f t="shared" si="103"/>
        <v>0</v>
      </c>
      <c r="K323" s="29">
        <f t="shared" si="103"/>
        <v>0</v>
      </c>
      <c r="L323" s="29">
        <f t="shared" si="103"/>
        <v>0</v>
      </c>
      <c r="M323" s="29">
        <f t="shared" si="103"/>
        <v>0</v>
      </c>
      <c r="N323" s="29">
        <f t="shared" si="103"/>
        <v>0</v>
      </c>
      <c r="O323" s="29">
        <f t="shared" si="103"/>
        <v>0</v>
      </c>
      <c r="P323" s="29">
        <f t="shared" si="103"/>
        <v>0</v>
      </c>
      <c r="Q323" s="29">
        <f t="shared" si="103"/>
        <v>0</v>
      </c>
      <c r="R323" s="29">
        <f t="shared" si="103"/>
        <v>0</v>
      </c>
      <c r="S323" s="29">
        <f t="shared" si="103"/>
        <v>0</v>
      </c>
      <c r="T323" s="29">
        <f t="shared" si="103"/>
        <v>0</v>
      </c>
      <c r="U323" s="29">
        <f t="shared" si="103"/>
        <v>0</v>
      </c>
      <c r="V323" s="29">
        <f t="shared" si="103"/>
        <v>0</v>
      </c>
      <c r="W323" s="29">
        <f t="shared" si="103"/>
        <v>0</v>
      </c>
      <c r="X323" s="29">
        <f t="shared" si="103"/>
        <v>0</v>
      </c>
    </row>
    <row r="324" spans="2:24">
      <c r="B324" s="14"/>
      <c r="C324" s="14"/>
      <c r="D324" s="14"/>
      <c r="E324" s="14"/>
      <c r="F324" s="14"/>
      <c r="G324" s="14"/>
      <c r="H324" s="14"/>
      <c r="I324" s="14"/>
      <c r="J324" s="14"/>
      <c r="K324" s="14"/>
      <c r="L324" s="14"/>
      <c r="M324" s="14"/>
      <c r="N324" s="14"/>
      <c r="O324" s="14"/>
      <c r="P324" s="14"/>
      <c r="Q324" s="14"/>
      <c r="R324" s="14"/>
      <c r="S324" s="14"/>
      <c r="T324" s="14"/>
      <c r="U324" s="14"/>
      <c r="V324" s="14"/>
      <c r="W324" s="14"/>
      <c r="X324" s="14"/>
    </row>
    <row r="325" spans="2:24">
      <c r="B325" s="14" t="s">
        <v>249</v>
      </c>
      <c r="C325" s="29">
        <f>'Masukan - agroforestri'!C286/'Model - agroforestri'!C292</f>
        <v>0</v>
      </c>
      <c r="D325" s="14" t="s">
        <v>5</v>
      </c>
      <c r="E325" s="14"/>
      <c r="F325" s="14"/>
      <c r="G325" s="14"/>
      <c r="H325" s="14"/>
      <c r="I325" s="14"/>
      <c r="J325" s="14"/>
      <c r="K325" s="14"/>
      <c r="L325" s="14"/>
      <c r="M325" s="14"/>
      <c r="N325" s="14"/>
      <c r="O325" s="14"/>
      <c r="P325" s="14"/>
      <c r="Q325" s="14"/>
      <c r="R325" s="14"/>
      <c r="S325" s="14"/>
      <c r="T325" s="14"/>
      <c r="U325" s="14"/>
      <c r="V325" s="14"/>
      <c r="W325" s="14"/>
      <c r="X325" s="14"/>
    </row>
    <row r="326" spans="2:24">
      <c r="B326" s="14" t="s">
        <v>329</v>
      </c>
      <c r="C326" s="14"/>
      <c r="D326" s="14" t="s">
        <v>5</v>
      </c>
      <c r="E326" s="29">
        <f>$C$325</f>
        <v>0</v>
      </c>
      <c r="F326" s="29">
        <f t="shared" ref="F326:X326" si="104">$C$325</f>
        <v>0</v>
      </c>
      <c r="G326" s="29">
        <f t="shared" si="104"/>
        <v>0</v>
      </c>
      <c r="H326" s="29">
        <f t="shared" si="104"/>
        <v>0</v>
      </c>
      <c r="I326" s="29">
        <f t="shared" si="104"/>
        <v>0</v>
      </c>
      <c r="J326" s="29">
        <f t="shared" si="104"/>
        <v>0</v>
      </c>
      <c r="K326" s="29">
        <f t="shared" si="104"/>
        <v>0</v>
      </c>
      <c r="L326" s="29">
        <f t="shared" si="104"/>
        <v>0</v>
      </c>
      <c r="M326" s="29">
        <f t="shared" si="104"/>
        <v>0</v>
      </c>
      <c r="N326" s="29">
        <f t="shared" si="104"/>
        <v>0</v>
      </c>
      <c r="O326" s="29">
        <f t="shared" si="104"/>
        <v>0</v>
      </c>
      <c r="P326" s="29">
        <f t="shared" si="104"/>
        <v>0</v>
      </c>
      <c r="Q326" s="29">
        <f t="shared" si="104"/>
        <v>0</v>
      </c>
      <c r="R326" s="29">
        <f t="shared" si="104"/>
        <v>0</v>
      </c>
      <c r="S326" s="29">
        <f t="shared" si="104"/>
        <v>0</v>
      </c>
      <c r="T326" s="29">
        <f t="shared" si="104"/>
        <v>0</v>
      </c>
      <c r="U326" s="29">
        <f t="shared" si="104"/>
        <v>0</v>
      </c>
      <c r="V326" s="29">
        <f t="shared" si="104"/>
        <v>0</v>
      </c>
      <c r="W326" s="29">
        <f t="shared" si="104"/>
        <v>0</v>
      </c>
      <c r="X326" s="29">
        <f t="shared" si="104"/>
        <v>0</v>
      </c>
    </row>
    <row r="327" spans="2:24">
      <c r="B327" s="14"/>
      <c r="C327" s="14"/>
      <c r="D327" s="14"/>
      <c r="E327" s="14"/>
      <c r="F327" s="14"/>
      <c r="G327" s="14"/>
      <c r="H327" s="14"/>
      <c r="I327" s="14"/>
      <c r="J327" s="14"/>
      <c r="K327" s="14"/>
      <c r="L327" s="14"/>
      <c r="M327" s="14"/>
      <c r="N327" s="14"/>
      <c r="O327" s="14"/>
      <c r="P327" s="14"/>
      <c r="Q327" s="14"/>
      <c r="R327" s="14"/>
      <c r="S327" s="14"/>
      <c r="T327" s="14"/>
      <c r="U327" s="14"/>
      <c r="V327" s="14"/>
      <c r="W327" s="14"/>
      <c r="X327" s="14"/>
    </row>
    <row r="328" spans="2:24">
      <c r="B328" s="45" t="s">
        <v>321</v>
      </c>
      <c r="C328" s="12"/>
      <c r="D328" s="12" t="s">
        <v>137</v>
      </c>
      <c r="E328" s="38">
        <f>'Masukan - agroforestri'!D531</f>
        <v>1</v>
      </c>
      <c r="F328" s="38">
        <f>'Masukan - agroforestri'!E531</f>
        <v>1</v>
      </c>
      <c r="G328" s="38">
        <f>'Masukan - agroforestri'!F531</f>
        <v>1</v>
      </c>
      <c r="H328" s="38">
        <f>'Masukan - agroforestri'!G531</f>
        <v>1</v>
      </c>
      <c r="I328" s="38">
        <f>'Masukan - agroforestri'!H531</f>
        <v>1</v>
      </c>
      <c r="J328" s="38">
        <f>'Masukan - agroforestri'!I531</f>
        <v>1</v>
      </c>
      <c r="K328" s="38">
        <f>'Masukan - agroforestri'!J531</f>
        <v>1</v>
      </c>
      <c r="L328" s="38">
        <f>'Masukan - agroforestri'!K531</f>
        <v>1</v>
      </c>
      <c r="M328" s="38">
        <f>'Masukan - agroforestri'!L531</f>
        <v>1</v>
      </c>
      <c r="N328" s="38">
        <f>'Masukan - agroforestri'!M531</f>
        <v>1</v>
      </c>
      <c r="O328" s="38">
        <f>'Masukan - agroforestri'!N531</f>
        <v>1</v>
      </c>
      <c r="P328" s="38">
        <f>'Masukan - agroforestri'!O531</f>
        <v>1</v>
      </c>
      <c r="Q328" s="38">
        <f>'Masukan - agroforestri'!P531</f>
        <v>1</v>
      </c>
      <c r="R328" s="38">
        <f>'Masukan - agroforestri'!Q531</f>
        <v>1</v>
      </c>
      <c r="S328" s="38">
        <f>'Masukan - agroforestri'!R531</f>
        <v>1</v>
      </c>
      <c r="T328" s="38">
        <f>'Masukan - agroforestri'!S531</f>
        <v>1</v>
      </c>
      <c r="U328" s="38">
        <f>'Masukan - agroforestri'!T531</f>
        <v>1</v>
      </c>
      <c r="V328" s="38">
        <f>'Masukan - agroforestri'!U531</f>
        <v>1</v>
      </c>
      <c r="W328" s="38">
        <f>'Masukan - agroforestri'!V531</f>
        <v>1</v>
      </c>
      <c r="X328" s="38">
        <f>'Masukan - agroforestri'!W531</f>
        <v>1</v>
      </c>
    </row>
    <row r="329" spans="2:24" ht="16.5" customHeight="1">
      <c r="B329" s="45" t="s">
        <v>322</v>
      </c>
      <c r="C329" s="12"/>
      <c r="D329" s="12" t="s">
        <v>137</v>
      </c>
      <c r="E329" s="38">
        <f>'Masukan - agroforestri'!D539</f>
        <v>0.9</v>
      </c>
      <c r="F329" s="38">
        <f>'Masukan - agroforestri'!E539</f>
        <v>1</v>
      </c>
      <c r="G329" s="38">
        <f>'Masukan - agroforestri'!F539</f>
        <v>1</v>
      </c>
      <c r="H329" s="38">
        <f>'Masukan - agroforestri'!G539</f>
        <v>1</v>
      </c>
      <c r="I329" s="38">
        <f>'Masukan - agroforestri'!H539</f>
        <v>1</v>
      </c>
      <c r="J329" s="38">
        <f>'Masukan - agroforestri'!I539</f>
        <v>1</v>
      </c>
      <c r="K329" s="38">
        <f>'Masukan - agroforestri'!J539</f>
        <v>1</v>
      </c>
      <c r="L329" s="38">
        <f>'Masukan - agroforestri'!K539</f>
        <v>1</v>
      </c>
      <c r="M329" s="38">
        <f>'Masukan - agroforestri'!L539</f>
        <v>1</v>
      </c>
      <c r="N329" s="38">
        <f>'Masukan - agroforestri'!M539</f>
        <v>1</v>
      </c>
      <c r="O329" s="38">
        <f>'Masukan - agroforestri'!N539</f>
        <v>1</v>
      </c>
      <c r="P329" s="38">
        <f>'Masukan - agroforestri'!O539</f>
        <v>1</v>
      </c>
      <c r="Q329" s="38">
        <f>'Masukan - agroforestri'!P539</f>
        <v>1</v>
      </c>
      <c r="R329" s="38">
        <f>'Masukan - agroforestri'!Q539</f>
        <v>1</v>
      </c>
      <c r="S329" s="38">
        <f>'Masukan - agroforestri'!R539</f>
        <v>1</v>
      </c>
      <c r="T329" s="38">
        <f>'Masukan - agroforestri'!S539</f>
        <v>1</v>
      </c>
      <c r="U329" s="38">
        <f>'Masukan - agroforestri'!T539</f>
        <v>1</v>
      </c>
      <c r="V329" s="38">
        <f>'Masukan - agroforestri'!U539</f>
        <v>1</v>
      </c>
      <c r="W329" s="38">
        <f>'Masukan - agroforestri'!V539</f>
        <v>1</v>
      </c>
      <c r="X329" s="38">
        <f>'Masukan - agroforestri'!W539</f>
        <v>1</v>
      </c>
    </row>
    <row r="330" spans="2:24">
      <c r="B330" s="14" t="s">
        <v>117</v>
      </c>
      <c r="C330" s="12"/>
      <c r="D330" s="12" t="s">
        <v>5</v>
      </c>
      <c r="E330" s="48">
        <f>IF(E319=1, E323+ ROUND((1-E328)*E323,0), ROUND((1-E328)*E323,0))</f>
        <v>0</v>
      </c>
      <c r="F330" s="48">
        <f t="shared" ref="F330:X330" si="105">IF(F319=1, F323+ ROUND((1-F328)*F323,0), ROUND((1-F328)*F323,0))</f>
        <v>0</v>
      </c>
      <c r="G330" s="48">
        <f t="shared" si="105"/>
        <v>0</v>
      </c>
      <c r="H330" s="48">
        <f t="shared" si="105"/>
        <v>0</v>
      </c>
      <c r="I330" s="48">
        <f t="shared" si="105"/>
        <v>0</v>
      </c>
      <c r="J330" s="48">
        <f t="shared" si="105"/>
        <v>0</v>
      </c>
      <c r="K330" s="48">
        <f t="shared" si="105"/>
        <v>0</v>
      </c>
      <c r="L330" s="48">
        <f t="shared" si="105"/>
        <v>0</v>
      </c>
      <c r="M330" s="48">
        <f t="shared" si="105"/>
        <v>0</v>
      </c>
      <c r="N330" s="48">
        <f t="shared" si="105"/>
        <v>0</v>
      </c>
      <c r="O330" s="48">
        <f t="shared" si="105"/>
        <v>0</v>
      </c>
      <c r="P330" s="48">
        <f t="shared" si="105"/>
        <v>0</v>
      </c>
      <c r="Q330" s="48">
        <f t="shared" si="105"/>
        <v>0</v>
      </c>
      <c r="R330" s="48">
        <f t="shared" si="105"/>
        <v>0</v>
      </c>
      <c r="S330" s="48">
        <f t="shared" si="105"/>
        <v>0</v>
      </c>
      <c r="T330" s="48">
        <f t="shared" si="105"/>
        <v>0</v>
      </c>
      <c r="U330" s="48">
        <f t="shared" si="105"/>
        <v>0</v>
      </c>
      <c r="V330" s="48">
        <f t="shared" si="105"/>
        <v>0</v>
      </c>
      <c r="W330" s="48">
        <f t="shared" si="105"/>
        <v>0</v>
      </c>
      <c r="X330" s="48">
        <f t="shared" si="105"/>
        <v>0</v>
      </c>
    </row>
    <row r="331" spans="2:24">
      <c r="B331" s="14" t="s">
        <v>118</v>
      </c>
      <c r="C331" s="12"/>
      <c r="D331" s="12" t="s">
        <v>5</v>
      </c>
      <c r="E331" s="48">
        <f>IF(E320=1, E326+ ROUND((1-E329)*E326,0), ROUND((1-E329)*E326,0))</f>
        <v>0</v>
      </c>
      <c r="F331" s="48">
        <f t="shared" ref="F331:X331" si="106">IF(F320=1, F326+ ROUND((1-F329)*F326,0), ROUND((1-F329)*F326,0))</f>
        <v>0</v>
      </c>
      <c r="G331" s="48">
        <f t="shared" si="106"/>
        <v>0</v>
      </c>
      <c r="H331" s="48">
        <f t="shared" si="106"/>
        <v>0</v>
      </c>
      <c r="I331" s="48">
        <f t="shared" si="106"/>
        <v>0</v>
      </c>
      <c r="J331" s="48">
        <f t="shared" si="106"/>
        <v>0</v>
      </c>
      <c r="K331" s="48">
        <f t="shared" si="106"/>
        <v>0</v>
      </c>
      <c r="L331" s="48">
        <f t="shared" si="106"/>
        <v>0</v>
      </c>
      <c r="M331" s="48">
        <f t="shared" si="106"/>
        <v>0</v>
      </c>
      <c r="N331" s="48">
        <f t="shared" si="106"/>
        <v>0</v>
      </c>
      <c r="O331" s="48">
        <f t="shared" si="106"/>
        <v>0</v>
      </c>
      <c r="P331" s="48">
        <f t="shared" si="106"/>
        <v>0</v>
      </c>
      <c r="Q331" s="48">
        <f t="shared" si="106"/>
        <v>0</v>
      </c>
      <c r="R331" s="48">
        <f t="shared" si="106"/>
        <v>0</v>
      </c>
      <c r="S331" s="48">
        <f t="shared" si="106"/>
        <v>0</v>
      </c>
      <c r="T331" s="48">
        <f t="shared" si="106"/>
        <v>0</v>
      </c>
      <c r="U331" s="48">
        <f t="shared" si="106"/>
        <v>0</v>
      </c>
      <c r="V331" s="48">
        <f t="shared" si="106"/>
        <v>0</v>
      </c>
      <c r="W331" s="48">
        <f t="shared" si="106"/>
        <v>0</v>
      </c>
      <c r="X331" s="48">
        <f t="shared" si="106"/>
        <v>0</v>
      </c>
    </row>
    <row r="332" spans="2:24">
      <c r="B332" s="14"/>
      <c r="C332" s="12"/>
      <c r="D332" s="12"/>
      <c r="E332" s="48"/>
      <c r="F332" s="18"/>
      <c r="G332" s="18"/>
      <c r="H332" s="18"/>
      <c r="I332" s="18"/>
      <c r="J332" s="18"/>
      <c r="K332" s="18"/>
      <c r="L332" s="18"/>
      <c r="M332" s="18"/>
      <c r="N332" s="18"/>
      <c r="O332" s="18"/>
      <c r="P332" s="18"/>
      <c r="Q332" s="18"/>
      <c r="R332" s="18"/>
      <c r="S332" s="18"/>
      <c r="T332" s="18"/>
      <c r="U332" s="18"/>
      <c r="V332" s="18"/>
      <c r="W332" s="18"/>
      <c r="X332" s="18"/>
    </row>
    <row r="333" spans="2:24">
      <c r="B333" s="14" t="s">
        <v>123</v>
      </c>
      <c r="C333" s="29">
        <f>'Masukan - agroforestri'!C306</f>
        <v>20000</v>
      </c>
      <c r="D333" s="14" t="s">
        <v>83</v>
      </c>
      <c r="E333" s="18"/>
      <c r="F333" s="18"/>
      <c r="G333" s="18"/>
      <c r="H333" s="18"/>
      <c r="I333" s="18"/>
      <c r="J333" s="18"/>
      <c r="K333" s="18"/>
      <c r="L333" s="18"/>
      <c r="M333" s="18"/>
      <c r="N333" s="18"/>
      <c r="O333" s="18"/>
      <c r="P333" s="18"/>
      <c r="Q333" s="18"/>
      <c r="R333" s="18"/>
      <c r="S333" s="18"/>
      <c r="T333" s="18"/>
      <c r="U333" s="18"/>
      <c r="V333" s="18"/>
      <c r="W333" s="18"/>
      <c r="X333" s="18"/>
    </row>
    <row r="334" spans="2:24">
      <c r="B334" s="14" t="s">
        <v>122</v>
      </c>
      <c r="C334" s="14"/>
      <c r="D334" s="14" t="s">
        <v>2</v>
      </c>
      <c r="E334" s="48">
        <f>SUM(E330:E331)*$C$333</f>
        <v>0</v>
      </c>
      <c r="F334" s="48">
        <f t="shared" ref="F334:X334" si="107">SUM(F330:F331)*$C$333</f>
        <v>0</v>
      </c>
      <c r="G334" s="48">
        <f t="shared" si="107"/>
        <v>0</v>
      </c>
      <c r="H334" s="48">
        <f t="shared" si="107"/>
        <v>0</v>
      </c>
      <c r="I334" s="48">
        <f t="shared" si="107"/>
        <v>0</v>
      </c>
      <c r="J334" s="48">
        <f t="shared" si="107"/>
        <v>0</v>
      </c>
      <c r="K334" s="48">
        <f t="shared" si="107"/>
        <v>0</v>
      </c>
      <c r="L334" s="48">
        <f t="shared" si="107"/>
        <v>0</v>
      </c>
      <c r="M334" s="48">
        <f t="shared" si="107"/>
        <v>0</v>
      </c>
      <c r="N334" s="48">
        <f t="shared" si="107"/>
        <v>0</v>
      </c>
      <c r="O334" s="48">
        <f t="shared" si="107"/>
        <v>0</v>
      </c>
      <c r="P334" s="48">
        <f t="shared" si="107"/>
        <v>0</v>
      </c>
      <c r="Q334" s="48">
        <f t="shared" si="107"/>
        <v>0</v>
      </c>
      <c r="R334" s="48">
        <f t="shared" si="107"/>
        <v>0</v>
      </c>
      <c r="S334" s="48">
        <f t="shared" si="107"/>
        <v>0</v>
      </c>
      <c r="T334" s="48">
        <f t="shared" si="107"/>
        <v>0</v>
      </c>
      <c r="U334" s="48">
        <f t="shared" si="107"/>
        <v>0</v>
      </c>
      <c r="V334" s="48">
        <f t="shared" si="107"/>
        <v>0</v>
      </c>
      <c r="W334" s="48">
        <f t="shared" si="107"/>
        <v>0</v>
      </c>
      <c r="X334" s="48">
        <f t="shared" si="107"/>
        <v>0</v>
      </c>
    </row>
    <row r="335" spans="2:24">
      <c r="B335" s="14"/>
      <c r="C335" s="14"/>
      <c r="D335" s="14"/>
      <c r="E335" s="14"/>
      <c r="F335" s="14"/>
      <c r="G335" s="14"/>
      <c r="H335" s="14"/>
      <c r="I335" s="14"/>
      <c r="J335" s="14"/>
      <c r="K335" s="14"/>
      <c r="L335" s="14"/>
      <c r="M335" s="14"/>
      <c r="N335" s="14"/>
      <c r="O335" s="14"/>
      <c r="P335" s="14"/>
      <c r="Q335" s="14"/>
      <c r="R335" s="14"/>
      <c r="S335" s="14"/>
      <c r="T335" s="14"/>
      <c r="U335" s="14"/>
      <c r="V335" s="14"/>
      <c r="W335" s="14"/>
      <c r="X335" s="14"/>
    </row>
    <row r="336" spans="2:24">
      <c r="B336" s="45" t="s">
        <v>325</v>
      </c>
      <c r="C336" s="29">
        <f>'Masukan - agroforestri'!C480</f>
        <v>28750</v>
      </c>
      <c r="D336" s="14" t="s">
        <v>275</v>
      </c>
      <c r="E336" s="14"/>
      <c r="F336" s="14"/>
      <c r="G336" s="14"/>
      <c r="H336" s="14"/>
      <c r="I336" s="14"/>
      <c r="J336" s="14"/>
      <c r="K336" s="14"/>
      <c r="L336" s="14"/>
      <c r="M336" s="14"/>
      <c r="N336" s="14"/>
      <c r="O336" s="14"/>
      <c r="P336" s="14"/>
      <c r="Q336" s="14"/>
      <c r="R336" s="14"/>
      <c r="S336" s="14"/>
      <c r="T336" s="14"/>
      <c r="U336" s="14"/>
      <c r="V336" s="14"/>
      <c r="W336" s="14"/>
      <c r="X336" s="14"/>
    </row>
    <row r="337" spans="2:24" ht="28.5">
      <c r="B337" s="45" t="s">
        <v>330</v>
      </c>
      <c r="C337" s="14"/>
      <c r="D337" s="12" t="s">
        <v>137</v>
      </c>
      <c r="E337" s="38">
        <f>'Masukan - agroforestri'!D530</f>
        <v>0.80546996998013021</v>
      </c>
      <c r="F337" s="38">
        <f>'Masukan - agroforestri'!E530</f>
        <v>0.83607226035184701</v>
      </c>
      <c r="G337" s="38">
        <f>'Masukan - agroforestri'!F530</f>
        <v>0.89855851008925414</v>
      </c>
      <c r="H337" s="38">
        <f>'Masukan - agroforestri'!G530</f>
        <v>0.86716924503462067</v>
      </c>
      <c r="I337" s="38">
        <f>'Masukan - agroforestri'!H530</f>
        <v>1</v>
      </c>
      <c r="J337" s="38">
        <f>'Masukan - agroforestri'!I530</f>
        <v>0.90685574737860397</v>
      </c>
      <c r="K337" s="38">
        <f>'Masukan - agroforestri'!J530</f>
        <v>0.86716924503462067</v>
      </c>
      <c r="L337" s="38">
        <f>'Masukan - agroforestri'!K530</f>
        <v>1</v>
      </c>
      <c r="M337" s="38">
        <f>'Masukan - agroforestri'!L530</f>
        <v>0.90685574737860397</v>
      </c>
      <c r="N337" s="38">
        <f>'Masukan - agroforestri'!M530</f>
        <v>0.86716924503462067</v>
      </c>
      <c r="O337" s="38">
        <f>'Masukan - agroforestri'!N530</f>
        <v>1</v>
      </c>
      <c r="P337" s="38">
        <f>'Masukan - agroforestri'!O530</f>
        <v>0.90685574737860397</v>
      </c>
      <c r="Q337" s="38">
        <f>'Masukan - agroforestri'!P530</f>
        <v>0.86716924503462067</v>
      </c>
      <c r="R337" s="38">
        <f>'Masukan - agroforestri'!Q530</f>
        <v>1</v>
      </c>
      <c r="S337" s="38">
        <f>'Masukan - agroforestri'!R530</f>
        <v>0.90685574737860397</v>
      </c>
      <c r="T337" s="38">
        <f>'Masukan - agroforestri'!S530</f>
        <v>0.86716924503462067</v>
      </c>
      <c r="U337" s="38">
        <f>'Masukan - agroforestri'!T530</f>
        <v>0.69698415212461573</v>
      </c>
      <c r="V337" s="38">
        <f>'Masukan - agroforestri'!U530</f>
        <v>0.80546996998013021</v>
      </c>
      <c r="W337" s="38">
        <f>'Masukan - agroforestri'!V530</f>
        <v>0.83607226035184701</v>
      </c>
      <c r="X337" s="38">
        <f>'Masukan - agroforestri'!W530</f>
        <v>0.69698415212461573</v>
      </c>
    </row>
    <row r="338" spans="2:24" ht="28.5">
      <c r="B338" s="45" t="s">
        <v>331</v>
      </c>
      <c r="C338" s="14"/>
      <c r="D338" s="12" t="s">
        <v>137</v>
      </c>
      <c r="E338" s="38">
        <f>'Masukan - agroforestri'!D538</f>
        <v>3.6560927277047694E-3</v>
      </c>
      <c r="F338" s="38">
        <f>'Masukan - agroforestri'!E538</f>
        <v>4.638672572395564E-3</v>
      </c>
      <c r="G338" s="38">
        <f>'Masukan - agroforestri'!F538</f>
        <v>6.2701447511118074E-3</v>
      </c>
      <c r="H338" s="38">
        <f>'Masukan - agroforestri'!G538</f>
        <v>8.6390811209510338E-3</v>
      </c>
      <c r="I338" s="38">
        <f>'Masukan - agroforestri'!H538</f>
        <v>2.4848674483028528E-2</v>
      </c>
      <c r="J338" s="38">
        <f>'Masukan - agroforestri'!I538</f>
        <v>5.059689127489915E-2</v>
      </c>
      <c r="K338" s="38">
        <f>'Masukan - agroforestri'!J538</f>
        <v>0.15291760333402979</v>
      </c>
      <c r="L338" s="38">
        <f>'Masukan - agroforestri'!K538</f>
        <v>0.19800248851718524</v>
      </c>
      <c r="M338" s="38">
        <f>'Masukan - agroforestri'!L538</f>
        <v>0.21288202647708812</v>
      </c>
      <c r="N338" s="38">
        <f>'Masukan - agroforestri'!M538</f>
        <v>0.30850924760956483</v>
      </c>
      <c r="O338" s="38">
        <f>'Masukan - agroforestri'!N538</f>
        <v>0.42226183258419536</v>
      </c>
      <c r="P338" s="38">
        <f>'Masukan - agroforestri'!O538</f>
        <v>0.57098035089079469</v>
      </c>
      <c r="Q338" s="38">
        <f>'Masukan - agroforestri'!P538</f>
        <v>0.64389713887798317</v>
      </c>
      <c r="R338" s="38">
        <f>'Masukan - agroforestri'!Q538</f>
        <v>0.69698415212461573</v>
      </c>
      <c r="S338" s="38">
        <f>'Masukan - agroforestri'!R538</f>
        <v>0.80546996998013021</v>
      </c>
      <c r="T338" s="38">
        <f>'Masukan - agroforestri'!S538</f>
        <v>0.83607226035184701</v>
      </c>
      <c r="U338" s="38">
        <f>'Masukan - agroforestri'!T538</f>
        <v>0.89855851008925414</v>
      </c>
      <c r="V338" s="38">
        <f>'Masukan - agroforestri'!U538</f>
        <v>0.86716924503462067</v>
      </c>
      <c r="W338" s="38">
        <f>'Masukan - agroforestri'!V538</f>
        <v>1</v>
      </c>
      <c r="X338" s="38">
        <f>'Masukan - agroforestri'!W538</f>
        <v>0.90685574737860397</v>
      </c>
    </row>
    <row r="339" spans="2:24">
      <c r="B339" s="14" t="s">
        <v>332</v>
      </c>
      <c r="C339" s="14"/>
      <c r="D339" s="14" t="s">
        <v>3</v>
      </c>
      <c r="E339" s="69">
        <f>$C$336*E337</f>
        <v>23157.261636928743</v>
      </c>
      <c r="F339" s="69">
        <f t="shared" ref="F339:X339" si="108">$C$336*F337</f>
        <v>24037.077485115602</v>
      </c>
      <c r="G339" s="69">
        <f t="shared" si="108"/>
        <v>25833.557165066057</v>
      </c>
      <c r="H339" s="69">
        <f t="shared" si="108"/>
        <v>24931.115794745343</v>
      </c>
      <c r="I339" s="69">
        <f t="shared" si="108"/>
        <v>28750</v>
      </c>
      <c r="J339" s="69">
        <f t="shared" si="108"/>
        <v>26072.102737134865</v>
      </c>
      <c r="K339" s="69">
        <f t="shared" si="108"/>
        <v>24931.115794745343</v>
      </c>
      <c r="L339" s="69">
        <f t="shared" si="108"/>
        <v>28750</v>
      </c>
      <c r="M339" s="69">
        <f t="shared" si="108"/>
        <v>26072.102737134865</v>
      </c>
      <c r="N339" s="69">
        <f t="shared" si="108"/>
        <v>24931.115794745343</v>
      </c>
      <c r="O339" s="69">
        <f t="shared" si="108"/>
        <v>28750</v>
      </c>
      <c r="P339" s="69">
        <f t="shared" si="108"/>
        <v>26072.102737134865</v>
      </c>
      <c r="Q339" s="69">
        <f t="shared" si="108"/>
        <v>24931.115794745343</v>
      </c>
      <c r="R339" s="69">
        <f t="shared" si="108"/>
        <v>28750</v>
      </c>
      <c r="S339" s="69">
        <f t="shared" si="108"/>
        <v>26072.102737134865</v>
      </c>
      <c r="T339" s="69">
        <f t="shared" si="108"/>
        <v>24931.115794745343</v>
      </c>
      <c r="U339" s="69">
        <f t="shared" si="108"/>
        <v>20038.294373582703</v>
      </c>
      <c r="V339" s="69">
        <f t="shared" si="108"/>
        <v>23157.261636928743</v>
      </c>
      <c r="W339" s="69">
        <f t="shared" si="108"/>
        <v>24037.077485115602</v>
      </c>
      <c r="X339" s="69">
        <f t="shared" si="108"/>
        <v>20038.294373582703</v>
      </c>
    </row>
    <row r="340" spans="2:24">
      <c r="B340" s="14" t="s">
        <v>333</v>
      </c>
      <c r="C340" s="14"/>
      <c r="D340" s="14" t="s">
        <v>3</v>
      </c>
      <c r="E340" s="69">
        <f>$C$336*E338</f>
        <v>105.11266592151212</v>
      </c>
      <c r="F340" s="69">
        <f t="shared" ref="F340:X340" si="109">$C$336*F338</f>
        <v>133.36183645637246</v>
      </c>
      <c r="G340" s="69">
        <f t="shared" si="109"/>
        <v>180.26666159446447</v>
      </c>
      <c r="H340" s="69">
        <f t="shared" si="109"/>
        <v>248.37358222734221</v>
      </c>
      <c r="I340" s="69">
        <f t="shared" si="109"/>
        <v>714.39939138707018</v>
      </c>
      <c r="J340" s="69">
        <f t="shared" si="109"/>
        <v>1454.6606241533505</v>
      </c>
      <c r="K340" s="69">
        <f t="shared" si="109"/>
        <v>4396.3810958533568</v>
      </c>
      <c r="L340" s="69">
        <f t="shared" si="109"/>
        <v>5692.5715448690753</v>
      </c>
      <c r="M340" s="69">
        <f t="shared" si="109"/>
        <v>6120.3582612162836</v>
      </c>
      <c r="N340" s="69">
        <f t="shared" si="109"/>
        <v>8869.6408687749881</v>
      </c>
      <c r="O340" s="69">
        <f t="shared" si="109"/>
        <v>12140.027686795616</v>
      </c>
      <c r="P340" s="69">
        <f t="shared" si="109"/>
        <v>16415.685088110346</v>
      </c>
      <c r="Q340" s="69">
        <f t="shared" si="109"/>
        <v>18512.042742742015</v>
      </c>
      <c r="R340" s="69">
        <f t="shared" si="109"/>
        <v>20038.294373582703</v>
      </c>
      <c r="S340" s="69">
        <f t="shared" si="109"/>
        <v>23157.261636928743</v>
      </c>
      <c r="T340" s="69">
        <f t="shared" si="109"/>
        <v>24037.077485115602</v>
      </c>
      <c r="U340" s="69">
        <f t="shared" si="109"/>
        <v>25833.557165066057</v>
      </c>
      <c r="V340" s="69">
        <f t="shared" si="109"/>
        <v>24931.115794745343</v>
      </c>
      <c r="W340" s="69">
        <f t="shared" si="109"/>
        <v>28750</v>
      </c>
      <c r="X340" s="69">
        <f t="shared" si="109"/>
        <v>26072.102737134865</v>
      </c>
    </row>
    <row r="342" spans="2:24" ht="15">
      <c r="B342" s="6" t="s">
        <v>832</v>
      </c>
    </row>
    <row r="343" spans="2:24">
      <c r="B343" s="14" t="s">
        <v>864</v>
      </c>
      <c r="C343" s="14"/>
      <c r="D343" s="14" t="s">
        <v>158</v>
      </c>
      <c r="E343" s="29">
        <f>'Masukan - agroforestri'!D542</f>
        <v>15</v>
      </c>
      <c r="F343" s="29">
        <f>'Masukan - agroforestri'!E542</f>
        <v>16</v>
      </c>
      <c r="G343" s="29">
        <f>'Masukan - agroforestri'!F542</f>
        <v>17</v>
      </c>
      <c r="H343" s="29">
        <f>'Masukan - agroforestri'!G542</f>
        <v>18</v>
      </c>
      <c r="I343" s="29">
        <f>'Masukan - agroforestri'!H542</f>
        <v>19</v>
      </c>
      <c r="J343" s="29">
        <f>'Masukan - agroforestri'!I542</f>
        <v>20</v>
      </c>
      <c r="K343" s="29">
        <f>'Masukan - agroforestri'!J542</f>
        <v>21</v>
      </c>
      <c r="L343" s="29">
        <f>'Masukan - agroforestri'!K542</f>
        <v>22</v>
      </c>
      <c r="M343" s="29">
        <f>'Masukan - agroforestri'!L542</f>
        <v>23</v>
      </c>
      <c r="N343" s="29">
        <f>'Masukan - agroforestri'!M542</f>
        <v>24</v>
      </c>
      <c r="O343" s="29">
        <f>'Masukan - agroforestri'!N542</f>
        <v>25</v>
      </c>
      <c r="P343" s="29">
        <f>'Masukan - agroforestri'!O542</f>
        <v>26</v>
      </c>
      <c r="Q343" s="29">
        <f>'Masukan - agroforestri'!P542</f>
        <v>27</v>
      </c>
      <c r="R343" s="29">
        <f>'Masukan - agroforestri'!Q542</f>
        <v>28</v>
      </c>
      <c r="S343" s="29">
        <f>'Masukan - agroforestri'!R542</f>
        <v>29</v>
      </c>
      <c r="T343" s="29">
        <f>'Masukan - agroforestri'!S542</f>
        <v>30</v>
      </c>
      <c r="U343" s="29">
        <f>'Masukan - agroforestri'!T542</f>
        <v>31</v>
      </c>
      <c r="V343" s="29">
        <f>'Masukan - agroforestri'!U542</f>
        <v>32</v>
      </c>
      <c r="W343" s="29">
        <f>'Masukan - agroforestri'!V542</f>
        <v>33</v>
      </c>
      <c r="X343" s="29">
        <f>'Masukan - agroforestri'!W542</f>
        <v>34</v>
      </c>
    </row>
    <row r="344" spans="2:24">
      <c r="B344" s="14" t="s">
        <v>865</v>
      </c>
      <c r="C344" s="14"/>
      <c r="D344" s="14" t="s">
        <v>158</v>
      </c>
      <c r="E344" s="29">
        <f>'Masukan - agroforestri'!D550</f>
        <v>1</v>
      </c>
      <c r="F344" s="29">
        <f>'Masukan - agroforestri'!E550</f>
        <v>2</v>
      </c>
      <c r="G344" s="29">
        <f>'Masukan - agroforestri'!F550</f>
        <v>3</v>
      </c>
      <c r="H344" s="29">
        <f>'Masukan - agroforestri'!G550</f>
        <v>4</v>
      </c>
      <c r="I344" s="29">
        <f>'Masukan - agroforestri'!H550</f>
        <v>5</v>
      </c>
      <c r="J344" s="29">
        <f>'Masukan - agroforestri'!I550</f>
        <v>6</v>
      </c>
      <c r="K344" s="29">
        <f>'Masukan - agroforestri'!J550</f>
        <v>7</v>
      </c>
      <c r="L344" s="29">
        <f>'Masukan - agroforestri'!K550</f>
        <v>8</v>
      </c>
      <c r="M344" s="29">
        <f>'Masukan - agroforestri'!L550</f>
        <v>9</v>
      </c>
      <c r="N344" s="29">
        <f>'Masukan - agroforestri'!M550</f>
        <v>10</v>
      </c>
      <c r="O344" s="29">
        <f>'Masukan - agroforestri'!N550</f>
        <v>11</v>
      </c>
      <c r="P344" s="29">
        <f>'Masukan - agroforestri'!O550</f>
        <v>12</v>
      </c>
      <c r="Q344" s="29">
        <f>'Masukan - agroforestri'!P550</f>
        <v>13</v>
      </c>
      <c r="R344" s="29">
        <f>'Masukan - agroforestri'!Q550</f>
        <v>14</v>
      </c>
      <c r="S344" s="29">
        <f>'Masukan - agroforestri'!R550</f>
        <v>15</v>
      </c>
      <c r="T344" s="29">
        <f>'Masukan - agroforestri'!S550</f>
        <v>16</v>
      </c>
      <c r="U344" s="29">
        <f>'Masukan - agroforestri'!T550</f>
        <v>17</v>
      </c>
      <c r="V344" s="29">
        <f>'Masukan - agroforestri'!U550</f>
        <v>18</v>
      </c>
      <c r="W344" s="29">
        <f>'Masukan - agroforestri'!V550</f>
        <v>19</v>
      </c>
      <c r="X344" s="29">
        <f>'Masukan - agroforestri'!W550</f>
        <v>20</v>
      </c>
    </row>
    <row r="345" spans="2:24">
      <c r="B345" s="14"/>
      <c r="C345" s="14"/>
      <c r="D345" s="14"/>
      <c r="E345" s="14"/>
      <c r="F345" s="14"/>
      <c r="G345" s="14"/>
      <c r="H345" s="14"/>
      <c r="I345" s="14"/>
      <c r="J345" s="14"/>
      <c r="K345" s="14"/>
      <c r="L345" s="14"/>
      <c r="M345" s="14"/>
      <c r="N345" s="14"/>
      <c r="O345" s="14"/>
      <c r="P345" s="14"/>
      <c r="Q345" s="14"/>
      <c r="R345" s="14"/>
      <c r="S345" s="14"/>
      <c r="T345" s="14"/>
      <c r="U345" s="14"/>
      <c r="V345" s="14"/>
      <c r="W345" s="14"/>
      <c r="X345" s="14"/>
    </row>
    <row r="346" spans="2:24">
      <c r="B346" s="14" t="s">
        <v>248</v>
      </c>
      <c r="C346" s="29">
        <f>'Masukan - agroforestri'!C282/'Model - agroforestri'!C292</f>
        <v>0</v>
      </c>
      <c r="D346" s="14" t="s">
        <v>5</v>
      </c>
      <c r="E346" s="14"/>
      <c r="F346" s="14"/>
      <c r="G346" s="14"/>
      <c r="H346" s="14"/>
      <c r="I346" s="14"/>
      <c r="J346" s="14"/>
      <c r="K346" s="14"/>
      <c r="L346" s="14"/>
      <c r="M346" s="14"/>
      <c r="N346" s="14"/>
      <c r="O346" s="14"/>
      <c r="P346" s="14"/>
      <c r="Q346" s="14"/>
      <c r="R346" s="14"/>
      <c r="S346" s="14"/>
      <c r="T346" s="14"/>
      <c r="U346" s="14"/>
      <c r="V346" s="14"/>
      <c r="W346" s="14"/>
      <c r="X346" s="14"/>
    </row>
    <row r="347" spans="2:24">
      <c r="B347" s="14" t="s">
        <v>328</v>
      </c>
      <c r="C347" s="14"/>
      <c r="D347" s="14" t="s">
        <v>5</v>
      </c>
      <c r="E347" s="29">
        <f>$C$346</f>
        <v>0</v>
      </c>
      <c r="F347" s="29">
        <f t="shared" ref="F347:X347" si="110">$C$346</f>
        <v>0</v>
      </c>
      <c r="G347" s="29">
        <f t="shared" si="110"/>
        <v>0</v>
      </c>
      <c r="H347" s="29">
        <f t="shared" si="110"/>
        <v>0</v>
      </c>
      <c r="I347" s="29">
        <f t="shared" si="110"/>
        <v>0</v>
      </c>
      <c r="J347" s="29">
        <f t="shared" si="110"/>
        <v>0</v>
      </c>
      <c r="K347" s="29">
        <f t="shared" si="110"/>
        <v>0</v>
      </c>
      <c r="L347" s="29">
        <f t="shared" si="110"/>
        <v>0</v>
      </c>
      <c r="M347" s="29">
        <f t="shared" si="110"/>
        <v>0</v>
      </c>
      <c r="N347" s="29">
        <f t="shared" si="110"/>
        <v>0</v>
      </c>
      <c r="O347" s="29">
        <f t="shared" si="110"/>
        <v>0</v>
      </c>
      <c r="P347" s="29">
        <f t="shared" si="110"/>
        <v>0</v>
      </c>
      <c r="Q347" s="29">
        <f t="shared" si="110"/>
        <v>0</v>
      </c>
      <c r="R347" s="29">
        <f t="shared" si="110"/>
        <v>0</v>
      </c>
      <c r="S347" s="29">
        <f t="shared" si="110"/>
        <v>0</v>
      </c>
      <c r="T347" s="29">
        <f t="shared" si="110"/>
        <v>0</v>
      </c>
      <c r="U347" s="29">
        <f t="shared" si="110"/>
        <v>0</v>
      </c>
      <c r="V347" s="29">
        <f t="shared" si="110"/>
        <v>0</v>
      </c>
      <c r="W347" s="29">
        <f t="shared" si="110"/>
        <v>0</v>
      </c>
      <c r="X347" s="29">
        <f t="shared" si="110"/>
        <v>0</v>
      </c>
    </row>
    <row r="348" spans="2:24">
      <c r="B348" s="14"/>
      <c r="C348" s="14"/>
      <c r="D348" s="14"/>
      <c r="E348" s="14"/>
      <c r="F348" s="14"/>
      <c r="G348" s="14"/>
      <c r="H348" s="14"/>
      <c r="I348" s="14"/>
      <c r="J348" s="14"/>
      <c r="K348" s="14"/>
      <c r="L348" s="14"/>
      <c r="M348" s="14"/>
      <c r="N348" s="14"/>
      <c r="O348" s="14"/>
      <c r="P348" s="14"/>
      <c r="Q348" s="14"/>
      <c r="R348" s="14"/>
      <c r="S348" s="14"/>
      <c r="T348" s="14"/>
      <c r="U348" s="14"/>
      <c r="V348" s="14"/>
      <c r="W348" s="14"/>
      <c r="X348" s="14"/>
    </row>
    <row r="349" spans="2:24">
      <c r="B349" s="14" t="s">
        <v>249</v>
      </c>
      <c r="C349" s="29">
        <f>'Masukan - agroforestri'!C287/'Model - agroforestri'!C292</f>
        <v>0</v>
      </c>
      <c r="D349" s="14" t="s">
        <v>5</v>
      </c>
      <c r="E349" s="14"/>
      <c r="F349" s="14"/>
      <c r="G349" s="14"/>
      <c r="H349" s="14"/>
      <c r="I349" s="14"/>
      <c r="J349" s="14"/>
      <c r="K349" s="14"/>
      <c r="L349" s="14"/>
      <c r="M349" s="14"/>
      <c r="N349" s="14"/>
      <c r="O349" s="14"/>
      <c r="P349" s="14"/>
      <c r="Q349" s="14"/>
      <c r="R349" s="14"/>
      <c r="S349" s="14"/>
      <c r="T349" s="14"/>
      <c r="U349" s="14"/>
      <c r="V349" s="14"/>
      <c r="W349" s="14"/>
      <c r="X349" s="14"/>
    </row>
    <row r="350" spans="2:24">
      <c r="B350" s="14" t="s">
        <v>329</v>
      </c>
      <c r="C350" s="14"/>
      <c r="D350" s="14" t="s">
        <v>5</v>
      </c>
      <c r="E350" s="29">
        <f>$C$349</f>
        <v>0</v>
      </c>
      <c r="F350" s="29">
        <f t="shared" ref="F350:X350" si="111">$C$349</f>
        <v>0</v>
      </c>
      <c r="G350" s="29">
        <f t="shared" si="111"/>
        <v>0</v>
      </c>
      <c r="H350" s="29">
        <f t="shared" si="111"/>
        <v>0</v>
      </c>
      <c r="I350" s="29">
        <f t="shared" si="111"/>
        <v>0</v>
      </c>
      <c r="J350" s="29">
        <f t="shared" si="111"/>
        <v>0</v>
      </c>
      <c r="K350" s="29">
        <f t="shared" si="111"/>
        <v>0</v>
      </c>
      <c r="L350" s="29">
        <f t="shared" si="111"/>
        <v>0</v>
      </c>
      <c r="M350" s="29">
        <f t="shared" si="111"/>
        <v>0</v>
      </c>
      <c r="N350" s="29">
        <f t="shared" si="111"/>
        <v>0</v>
      </c>
      <c r="O350" s="29">
        <f t="shared" si="111"/>
        <v>0</v>
      </c>
      <c r="P350" s="29">
        <f t="shared" si="111"/>
        <v>0</v>
      </c>
      <c r="Q350" s="29">
        <f t="shared" si="111"/>
        <v>0</v>
      </c>
      <c r="R350" s="29">
        <f t="shared" si="111"/>
        <v>0</v>
      </c>
      <c r="S350" s="29">
        <f t="shared" si="111"/>
        <v>0</v>
      </c>
      <c r="T350" s="29">
        <f t="shared" si="111"/>
        <v>0</v>
      </c>
      <c r="U350" s="29">
        <f t="shared" si="111"/>
        <v>0</v>
      </c>
      <c r="V350" s="29">
        <f t="shared" si="111"/>
        <v>0</v>
      </c>
      <c r="W350" s="29">
        <f t="shared" si="111"/>
        <v>0</v>
      </c>
      <c r="X350" s="29">
        <f t="shared" si="111"/>
        <v>0</v>
      </c>
    </row>
    <row r="351" spans="2:24">
      <c r="B351" s="14"/>
      <c r="C351" s="14"/>
      <c r="D351" s="14"/>
      <c r="E351" s="14"/>
      <c r="F351" s="14"/>
      <c r="G351" s="14"/>
      <c r="H351" s="14"/>
      <c r="I351" s="14"/>
      <c r="J351" s="14"/>
      <c r="K351" s="14"/>
      <c r="L351" s="14"/>
      <c r="M351" s="14"/>
      <c r="N351" s="14"/>
      <c r="O351" s="14"/>
      <c r="P351" s="14"/>
      <c r="Q351" s="14"/>
      <c r="R351" s="14"/>
      <c r="S351" s="14"/>
      <c r="T351" s="14"/>
      <c r="U351" s="14"/>
      <c r="V351" s="14"/>
      <c r="W351" s="14"/>
      <c r="X351" s="14"/>
    </row>
    <row r="352" spans="2:24">
      <c r="B352" s="45" t="s">
        <v>321</v>
      </c>
      <c r="C352" s="12"/>
      <c r="D352" s="12" t="s">
        <v>137</v>
      </c>
      <c r="E352" s="38">
        <f>'Masukan - agroforestri'!D547</f>
        <v>1</v>
      </c>
      <c r="F352" s="38">
        <f>'Masukan - agroforestri'!E547</f>
        <v>1</v>
      </c>
      <c r="G352" s="38">
        <f>'Masukan - agroforestri'!F547</f>
        <v>1</v>
      </c>
      <c r="H352" s="38">
        <f>'Masukan - agroforestri'!G547</f>
        <v>1</v>
      </c>
      <c r="I352" s="38">
        <f>'Masukan - agroforestri'!H547</f>
        <v>1</v>
      </c>
      <c r="J352" s="38">
        <f>'Masukan - agroforestri'!I547</f>
        <v>1</v>
      </c>
      <c r="K352" s="38">
        <f>'Masukan - agroforestri'!J547</f>
        <v>1</v>
      </c>
      <c r="L352" s="38">
        <f>'Masukan - agroforestri'!K547</f>
        <v>1</v>
      </c>
      <c r="M352" s="38">
        <f>'Masukan - agroforestri'!L547</f>
        <v>1</v>
      </c>
      <c r="N352" s="38">
        <f>'Masukan - agroforestri'!M547</f>
        <v>1</v>
      </c>
      <c r="O352" s="38">
        <f>'Masukan - agroforestri'!N547</f>
        <v>1</v>
      </c>
      <c r="P352" s="38">
        <f>'Masukan - agroforestri'!O547</f>
        <v>1</v>
      </c>
      <c r="Q352" s="38">
        <f>'Masukan - agroforestri'!P547</f>
        <v>1</v>
      </c>
      <c r="R352" s="38">
        <f>'Masukan - agroforestri'!Q547</f>
        <v>1</v>
      </c>
      <c r="S352" s="38">
        <f>'Masukan - agroforestri'!R547</f>
        <v>1</v>
      </c>
      <c r="T352" s="38">
        <f>'Masukan - agroforestri'!S547</f>
        <v>1</v>
      </c>
      <c r="U352" s="38">
        <f>'Masukan - agroforestri'!T547</f>
        <v>1</v>
      </c>
      <c r="V352" s="38">
        <f>'Masukan - agroforestri'!U547</f>
        <v>1</v>
      </c>
      <c r="W352" s="38">
        <f>'Masukan - agroforestri'!V547</f>
        <v>1</v>
      </c>
      <c r="X352" s="38">
        <f>'Masukan - agroforestri'!W547</f>
        <v>1</v>
      </c>
    </row>
    <row r="353" spans="2:24" ht="16.5" customHeight="1">
      <c r="B353" s="45" t="s">
        <v>322</v>
      </c>
      <c r="C353" s="12"/>
      <c r="D353" s="12" t="s">
        <v>137</v>
      </c>
      <c r="E353" s="38">
        <f>'Masukan - agroforestri'!D555</f>
        <v>0.9</v>
      </c>
      <c r="F353" s="38">
        <f>'Masukan - agroforestri'!E555</f>
        <v>1</v>
      </c>
      <c r="G353" s="38">
        <f>'Masukan - agroforestri'!F555</f>
        <v>1</v>
      </c>
      <c r="H353" s="38">
        <f>'Masukan - agroforestri'!G555</f>
        <v>1</v>
      </c>
      <c r="I353" s="38">
        <f>'Masukan - agroforestri'!H555</f>
        <v>1</v>
      </c>
      <c r="J353" s="38">
        <f>'Masukan - agroforestri'!I555</f>
        <v>1</v>
      </c>
      <c r="K353" s="38">
        <f>'Masukan - agroforestri'!J555</f>
        <v>1</v>
      </c>
      <c r="L353" s="38">
        <f>'Masukan - agroforestri'!K555</f>
        <v>1</v>
      </c>
      <c r="M353" s="38">
        <f>'Masukan - agroforestri'!L555</f>
        <v>1</v>
      </c>
      <c r="N353" s="38">
        <f>'Masukan - agroforestri'!M555</f>
        <v>1</v>
      </c>
      <c r="O353" s="38">
        <f>'Masukan - agroforestri'!N555</f>
        <v>1</v>
      </c>
      <c r="P353" s="38">
        <f>'Masukan - agroforestri'!O555</f>
        <v>1</v>
      </c>
      <c r="Q353" s="38">
        <f>'Masukan - agroforestri'!P555</f>
        <v>1</v>
      </c>
      <c r="R353" s="38">
        <f>'Masukan - agroforestri'!Q555</f>
        <v>1</v>
      </c>
      <c r="S353" s="38">
        <f>'Masukan - agroforestri'!R555</f>
        <v>1</v>
      </c>
      <c r="T353" s="38">
        <f>'Masukan - agroforestri'!S555</f>
        <v>1</v>
      </c>
      <c r="U353" s="38">
        <f>'Masukan - agroforestri'!T555</f>
        <v>1</v>
      </c>
      <c r="V353" s="38">
        <f>'Masukan - agroforestri'!U555</f>
        <v>1</v>
      </c>
      <c r="W353" s="38">
        <f>'Masukan - agroforestri'!V555</f>
        <v>1</v>
      </c>
      <c r="X353" s="38">
        <f>'Masukan - agroforestri'!W555</f>
        <v>1</v>
      </c>
    </row>
    <row r="354" spans="2:24">
      <c r="B354" s="14" t="s">
        <v>117</v>
      </c>
      <c r="C354" s="12"/>
      <c r="D354" s="12" t="s">
        <v>5</v>
      </c>
      <c r="E354" s="48">
        <f>IF(E343=1, E347+ ROUND((1-E352)*E347,0), ROUND((1-E352)*E347,0))</f>
        <v>0</v>
      </c>
      <c r="F354" s="48">
        <f t="shared" ref="F354:X354" si="112">IF(F343=1, F347+ ROUND((1-F352)*F347,0), ROUND((1-F352)*F347,0))</f>
        <v>0</v>
      </c>
      <c r="G354" s="48">
        <f t="shared" si="112"/>
        <v>0</v>
      </c>
      <c r="H354" s="48">
        <f t="shared" si="112"/>
        <v>0</v>
      </c>
      <c r="I354" s="48">
        <f t="shared" si="112"/>
        <v>0</v>
      </c>
      <c r="J354" s="48">
        <f t="shared" si="112"/>
        <v>0</v>
      </c>
      <c r="K354" s="48">
        <f t="shared" si="112"/>
        <v>0</v>
      </c>
      <c r="L354" s="48">
        <f t="shared" si="112"/>
        <v>0</v>
      </c>
      <c r="M354" s="48">
        <f t="shared" si="112"/>
        <v>0</v>
      </c>
      <c r="N354" s="48">
        <f t="shared" si="112"/>
        <v>0</v>
      </c>
      <c r="O354" s="48">
        <f t="shared" si="112"/>
        <v>0</v>
      </c>
      <c r="P354" s="48">
        <f t="shared" si="112"/>
        <v>0</v>
      </c>
      <c r="Q354" s="48">
        <f t="shared" si="112"/>
        <v>0</v>
      </c>
      <c r="R354" s="48">
        <f t="shared" si="112"/>
        <v>0</v>
      </c>
      <c r="S354" s="48">
        <f t="shared" si="112"/>
        <v>0</v>
      </c>
      <c r="T354" s="48">
        <f t="shared" si="112"/>
        <v>0</v>
      </c>
      <c r="U354" s="48">
        <f t="shared" si="112"/>
        <v>0</v>
      </c>
      <c r="V354" s="48">
        <f t="shared" si="112"/>
        <v>0</v>
      </c>
      <c r="W354" s="48">
        <f t="shared" si="112"/>
        <v>0</v>
      </c>
      <c r="X354" s="48">
        <f t="shared" si="112"/>
        <v>0</v>
      </c>
    </row>
    <row r="355" spans="2:24">
      <c r="B355" s="14" t="s">
        <v>118</v>
      </c>
      <c r="C355" s="12"/>
      <c r="D355" s="12" t="s">
        <v>5</v>
      </c>
      <c r="E355" s="48">
        <f>IF(E344=1, E350+ ROUND((1-E353)*E350,0), ROUND((1-E353)*E350,0))</f>
        <v>0</v>
      </c>
      <c r="F355" s="48">
        <f t="shared" ref="F355:X355" si="113">IF(F344=1, F350+ ROUND((1-F353)*F350,0), ROUND((1-F353)*F350,0))</f>
        <v>0</v>
      </c>
      <c r="G355" s="48">
        <f t="shared" si="113"/>
        <v>0</v>
      </c>
      <c r="H355" s="48">
        <f t="shared" si="113"/>
        <v>0</v>
      </c>
      <c r="I355" s="48">
        <f t="shared" si="113"/>
        <v>0</v>
      </c>
      <c r="J355" s="48">
        <f t="shared" si="113"/>
        <v>0</v>
      </c>
      <c r="K355" s="48">
        <f t="shared" si="113"/>
        <v>0</v>
      </c>
      <c r="L355" s="48">
        <f t="shared" si="113"/>
        <v>0</v>
      </c>
      <c r="M355" s="48">
        <f t="shared" si="113"/>
        <v>0</v>
      </c>
      <c r="N355" s="48">
        <f t="shared" si="113"/>
        <v>0</v>
      </c>
      <c r="O355" s="48">
        <f t="shared" si="113"/>
        <v>0</v>
      </c>
      <c r="P355" s="48">
        <f t="shared" si="113"/>
        <v>0</v>
      </c>
      <c r="Q355" s="48">
        <f t="shared" si="113"/>
        <v>0</v>
      </c>
      <c r="R355" s="48">
        <f t="shared" si="113"/>
        <v>0</v>
      </c>
      <c r="S355" s="48">
        <f t="shared" si="113"/>
        <v>0</v>
      </c>
      <c r="T355" s="48">
        <f t="shared" si="113"/>
        <v>0</v>
      </c>
      <c r="U355" s="48">
        <f t="shared" si="113"/>
        <v>0</v>
      </c>
      <c r="V355" s="48">
        <f t="shared" si="113"/>
        <v>0</v>
      </c>
      <c r="W355" s="48">
        <f t="shared" si="113"/>
        <v>0</v>
      </c>
      <c r="X355" s="48">
        <f t="shared" si="113"/>
        <v>0</v>
      </c>
    </row>
    <row r="356" spans="2:24">
      <c r="B356" s="14"/>
      <c r="C356" s="12"/>
      <c r="D356" s="12"/>
      <c r="E356" s="18"/>
      <c r="F356" s="18"/>
      <c r="G356" s="18"/>
      <c r="H356" s="18"/>
      <c r="I356" s="18"/>
      <c r="J356" s="18"/>
      <c r="K356" s="18"/>
      <c r="L356" s="18"/>
      <c r="M356" s="18"/>
      <c r="N356" s="18"/>
      <c r="O356" s="18"/>
      <c r="P356" s="18"/>
      <c r="Q356" s="18"/>
      <c r="R356" s="18"/>
      <c r="S356" s="18"/>
      <c r="T356" s="18"/>
      <c r="U356" s="18"/>
      <c r="V356" s="18"/>
      <c r="W356" s="18"/>
      <c r="X356" s="18"/>
    </row>
    <row r="357" spans="2:24">
      <c r="B357" s="14" t="s">
        <v>123</v>
      </c>
      <c r="C357" s="29">
        <f>'Masukan - agroforestri'!C311</f>
        <v>50000</v>
      </c>
      <c r="D357" s="14" t="s">
        <v>83</v>
      </c>
      <c r="E357" s="18"/>
      <c r="F357" s="18"/>
      <c r="G357" s="18"/>
      <c r="H357" s="18"/>
      <c r="I357" s="18"/>
      <c r="J357" s="18"/>
      <c r="K357" s="18"/>
      <c r="L357" s="18"/>
      <c r="M357" s="18"/>
      <c r="N357" s="18"/>
      <c r="O357" s="18"/>
      <c r="P357" s="18"/>
      <c r="Q357" s="18"/>
      <c r="R357" s="18"/>
      <c r="S357" s="18"/>
      <c r="T357" s="18"/>
      <c r="U357" s="18"/>
      <c r="V357" s="18"/>
      <c r="W357" s="18"/>
      <c r="X357" s="18"/>
    </row>
    <row r="358" spans="2:24">
      <c r="B358" s="14" t="s">
        <v>122</v>
      </c>
      <c r="C358" s="14"/>
      <c r="D358" s="14" t="s">
        <v>2</v>
      </c>
      <c r="E358" s="48">
        <f>SUM(E354:E355)*$C$357</f>
        <v>0</v>
      </c>
      <c r="F358" s="48">
        <f t="shared" ref="F358:X358" si="114">SUM(F354:F355)*$C$357</f>
        <v>0</v>
      </c>
      <c r="G358" s="48">
        <f t="shared" si="114"/>
        <v>0</v>
      </c>
      <c r="H358" s="48">
        <f t="shared" si="114"/>
        <v>0</v>
      </c>
      <c r="I358" s="48">
        <f t="shared" si="114"/>
        <v>0</v>
      </c>
      <c r="J358" s="48">
        <f t="shared" si="114"/>
        <v>0</v>
      </c>
      <c r="K358" s="48">
        <f t="shared" si="114"/>
        <v>0</v>
      </c>
      <c r="L358" s="48">
        <f t="shared" si="114"/>
        <v>0</v>
      </c>
      <c r="M358" s="48">
        <f t="shared" si="114"/>
        <v>0</v>
      </c>
      <c r="N358" s="48">
        <f t="shared" si="114"/>
        <v>0</v>
      </c>
      <c r="O358" s="48">
        <f t="shared" si="114"/>
        <v>0</v>
      </c>
      <c r="P358" s="48">
        <f t="shared" si="114"/>
        <v>0</v>
      </c>
      <c r="Q358" s="48">
        <f t="shared" si="114"/>
        <v>0</v>
      </c>
      <c r="R358" s="48">
        <f t="shared" si="114"/>
        <v>0</v>
      </c>
      <c r="S358" s="48">
        <f t="shared" si="114"/>
        <v>0</v>
      </c>
      <c r="T358" s="48">
        <f t="shared" si="114"/>
        <v>0</v>
      </c>
      <c r="U358" s="48">
        <f t="shared" si="114"/>
        <v>0</v>
      </c>
      <c r="V358" s="48">
        <f t="shared" si="114"/>
        <v>0</v>
      </c>
      <c r="W358" s="48">
        <f t="shared" si="114"/>
        <v>0</v>
      </c>
      <c r="X358" s="48">
        <f t="shared" si="114"/>
        <v>0</v>
      </c>
    </row>
    <row r="359" spans="2:24">
      <c r="B359" s="14"/>
      <c r="C359" s="14"/>
      <c r="D359" s="14"/>
      <c r="E359" s="14"/>
      <c r="F359" s="14"/>
      <c r="G359" s="14"/>
      <c r="H359" s="14"/>
      <c r="I359" s="14"/>
      <c r="J359" s="14"/>
      <c r="K359" s="14"/>
      <c r="L359" s="14"/>
      <c r="M359" s="14"/>
      <c r="N359" s="14"/>
      <c r="O359" s="14"/>
      <c r="P359" s="14"/>
      <c r="Q359" s="14"/>
      <c r="R359" s="14"/>
      <c r="S359" s="14"/>
      <c r="T359" s="14"/>
      <c r="U359" s="14"/>
      <c r="V359" s="14"/>
      <c r="W359" s="14"/>
      <c r="X359" s="14"/>
    </row>
    <row r="360" spans="2:24">
      <c r="B360" s="45" t="str">
        <f>'Masukan - agroforestri'!B491</f>
        <v>Hasil maksimal per pohon</v>
      </c>
      <c r="C360" s="45">
        <f>'Masukan - agroforestri'!C491</f>
        <v>6</v>
      </c>
      <c r="D360" s="14" t="s">
        <v>860</v>
      </c>
      <c r="E360" s="14"/>
      <c r="F360" s="14"/>
      <c r="G360" s="14"/>
      <c r="H360" s="14"/>
      <c r="I360" s="14"/>
      <c r="J360" s="14"/>
      <c r="K360" s="14"/>
      <c r="L360" s="14"/>
      <c r="M360" s="14"/>
      <c r="N360" s="14"/>
      <c r="O360" s="14"/>
      <c r="P360" s="14"/>
      <c r="Q360" s="14"/>
      <c r="R360" s="14"/>
      <c r="S360" s="14"/>
      <c r="T360" s="14"/>
      <c r="U360" s="14"/>
      <c r="V360" s="14"/>
      <c r="W360" s="14"/>
      <c r="X360" s="14"/>
    </row>
    <row r="361" spans="2:24">
      <c r="B361" s="45" t="str">
        <f>'Masukan - agroforestri'!B493</f>
        <v>Harga per kg alpukat</v>
      </c>
      <c r="C361" s="45">
        <f>'Masukan - agroforestri'!C493</f>
        <v>5000</v>
      </c>
      <c r="D361" s="14" t="s">
        <v>4</v>
      </c>
      <c r="E361" s="14"/>
      <c r="F361" s="14"/>
      <c r="G361" s="14"/>
      <c r="H361" s="14"/>
      <c r="I361" s="14"/>
      <c r="J361" s="14"/>
      <c r="K361" s="14"/>
      <c r="L361" s="14"/>
      <c r="M361" s="14"/>
      <c r="N361" s="14"/>
      <c r="O361" s="14"/>
      <c r="P361" s="14"/>
      <c r="Q361" s="14"/>
      <c r="R361" s="14"/>
      <c r="S361" s="14"/>
      <c r="T361" s="14"/>
      <c r="U361" s="14"/>
      <c r="V361" s="14"/>
      <c r="W361" s="14"/>
      <c r="X361" s="14"/>
    </row>
    <row r="362" spans="2:24" ht="28.5">
      <c r="B362" s="45" t="s">
        <v>330</v>
      </c>
      <c r="C362" s="14"/>
      <c r="D362" s="12" t="s">
        <v>137</v>
      </c>
      <c r="E362" s="38">
        <f>'Masukan - agroforestri'!D546</f>
        <v>1</v>
      </c>
      <c r="F362" s="38">
        <f>'Masukan - agroforestri'!E546</f>
        <v>1</v>
      </c>
      <c r="G362" s="38">
        <f>'Masukan - agroforestri'!F546</f>
        <v>1</v>
      </c>
      <c r="H362" s="38">
        <f>'Masukan - agroforestri'!G546</f>
        <v>1</v>
      </c>
      <c r="I362" s="38">
        <f>'Masukan - agroforestri'!H546</f>
        <v>1</v>
      </c>
      <c r="J362" s="38">
        <f>'Masukan - agroforestri'!I546</f>
        <v>1</v>
      </c>
      <c r="K362" s="38">
        <f>'Masukan - agroforestri'!J546</f>
        <v>1</v>
      </c>
      <c r="L362" s="38">
        <f>'Masukan - agroforestri'!K546</f>
        <v>1</v>
      </c>
      <c r="M362" s="38">
        <f>'Masukan - agroforestri'!L546</f>
        <v>1</v>
      </c>
      <c r="N362" s="38">
        <f>'Masukan - agroforestri'!M546</f>
        <v>1</v>
      </c>
      <c r="O362" s="38">
        <f>'Masukan - agroforestri'!N546</f>
        <v>1</v>
      </c>
      <c r="P362" s="38">
        <f>'Masukan - agroforestri'!O546</f>
        <v>1</v>
      </c>
      <c r="Q362" s="38">
        <f>'Masukan - agroforestri'!P546</f>
        <v>1</v>
      </c>
      <c r="R362" s="38">
        <f>'Masukan - agroforestri'!Q546</f>
        <v>1</v>
      </c>
      <c r="S362" s="38">
        <f>'Masukan - agroforestri'!R546</f>
        <v>1</v>
      </c>
      <c r="T362" s="38">
        <f>'Masukan - agroforestri'!S546</f>
        <v>1</v>
      </c>
      <c r="U362" s="38">
        <f>'Masukan - agroforestri'!T546</f>
        <v>1</v>
      </c>
      <c r="V362" s="38">
        <f>'Masukan - agroforestri'!U546</f>
        <v>1</v>
      </c>
      <c r="W362" s="38">
        <f>'Masukan - agroforestri'!V546</f>
        <v>1</v>
      </c>
      <c r="X362" s="38">
        <f>'Masukan - agroforestri'!W546</f>
        <v>1</v>
      </c>
    </row>
    <row r="363" spans="2:24" ht="28.5">
      <c r="B363" s="45" t="s">
        <v>331</v>
      </c>
      <c r="C363" s="14"/>
      <c r="D363" s="12" t="s">
        <v>137</v>
      </c>
      <c r="E363" s="38">
        <f>'Masukan - agroforestri'!D554</f>
        <v>0</v>
      </c>
      <c r="F363" s="38">
        <f>'Masukan - agroforestri'!E554</f>
        <v>0</v>
      </c>
      <c r="G363" s="38">
        <f>'Masukan - agroforestri'!F554</f>
        <v>0</v>
      </c>
      <c r="H363" s="38">
        <f>'Masukan - agroforestri'!G554</f>
        <v>0.5</v>
      </c>
      <c r="I363" s="38">
        <f>'Masukan - agroforestri'!H554</f>
        <v>1</v>
      </c>
      <c r="J363" s="38">
        <f>'Masukan - agroforestri'!I554</f>
        <v>1</v>
      </c>
      <c r="K363" s="38">
        <f>'Masukan - agroforestri'!J554</f>
        <v>1</v>
      </c>
      <c r="L363" s="38">
        <f>'Masukan - agroforestri'!K554</f>
        <v>1</v>
      </c>
      <c r="M363" s="38">
        <f>'Masukan - agroforestri'!L554</f>
        <v>1</v>
      </c>
      <c r="N363" s="38">
        <f>'Masukan - agroforestri'!M554</f>
        <v>1</v>
      </c>
      <c r="O363" s="38">
        <f>'Masukan - agroforestri'!N554</f>
        <v>1</v>
      </c>
      <c r="P363" s="38">
        <f>'Masukan - agroforestri'!O554</f>
        <v>1</v>
      </c>
      <c r="Q363" s="38">
        <f>'Masukan - agroforestri'!P554</f>
        <v>1</v>
      </c>
      <c r="R363" s="38">
        <f>'Masukan - agroforestri'!Q554</f>
        <v>1</v>
      </c>
      <c r="S363" s="38">
        <f>'Masukan - agroforestri'!R554</f>
        <v>1</v>
      </c>
      <c r="T363" s="38">
        <f>'Masukan - agroforestri'!S554</f>
        <v>1</v>
      </c>
      <c r="U363" s="38">
        <f>'Masukan - agroforestri'!T554</f>
        <v>1</v>
      </c>
      <c r="V363" s="38">
        <f>'Masukan - agroforestri'!U554</f>
        <v>1</v>
      </c>
      <c r="W363" s="38">
        <f>'Masukan - agroforestri'!V554</f>
        <v>1</v>
      </c>
      <c r="X363" s="38">
        <f>'Masukan - agroforestri'!W554</f>
        <v>1</v>
      </c>
    </row>
    <row r="364" spans="2:24">
      <c r="B364" s="14" t="s">
        <v>332</v>
      </c>
      <c r="C364" s="14"/>
      <c r="D364" s="14" t="s">
        <v>3</v>
      </c>
      <c r="E364" s="69">
        <f>$C$360*$C$361*E362</f>
        <v>30000</v>
      </c>
      <c r="F364" s="69">
        <f t="shared" ref="F364:X364" si="115">$C$336*F362</f>
        <v>28750</v>
      </c>
      <c r="G364" s="69">
        <f t="shared" si="115"/>
        <v>28750</v>
      </c>
      <c r="H364" s="69">
        <f t="shared" si="115"/>
        <v>28750</v>
      </c>
      <c r="I364" s="69">
        <f t="shared" si="115"/>
        <v>28750</v>
      </c>
      <c r="J364" s="69">
        <f t="shared" si="115"/>
        <v>28750</v>
      </c>
      <c r="K364" s="69">
        <f t="shared" si="115"/>
        <v>28750</v>
      </c>
      <c r="L364" s="69">
        <f t="shared" si="115"/>
        <v>28750</v>
      </c>
      <c r="M364" s="69">
        <f t="shared" si="115"/>
        <v>28750</v>
      </c>
      <c r="N364" s="69">
        <f t="shared" si="115"/>
        <v>28750</v>
      </c>
      <c r="O364" s="69">
        <f t="shared" si="115"/>
        <v>28750</v>
      </c>
      <c r="P364" s="69">
        <f t="shared" si="115"/>
        <v>28750</v>
      </c>
      <c r="Q364" s="69">
        <f t="shared" si="115"/>
        <v>28750</v>
      </c>
      <c r="R364" s="69">
        <f t="shared" si="115"/>
        <v>28750</v>
      </c>
      <c r="S364" s="69">
        <f t="shared" si="115"/>
        <v>28750</v>
      </c>
      <c r="T364" s="69">
        <f t="shared" si="115"/>
        <v>28750</v>
      </c>
      <c r="U364" s="69">
        <f t="shared" si="115"/>
        <v>28750</v>
      </c>
      <c r="V364" s="69">
        <f t="shared" si="115"/>
        <v>28750</v>
      </c>
      <c r="W364" s="69">
        <f t="shared" si="115"/>
        <v>28750</v>
      </c>
      <c r="X364" s="69">
        <f t="shared" si="115"/>
        <v>28750</v>
      </c>
    </row>
    <row r="365" spans="2:24">
      <c r="B365" s="14" t="s">
        <v>333</v>
      </c>
      <c r="C365" s="14"/>
      <c r="D365" s="14" t="s">
        <v>3</v>
      </c>
      <c r="E365" s="69">
        <f>$C$360*$C$361*E363</f>
        <v>0</v>
      </c>
      <c r="F365" s="69">
        <f t="shared" ref="F365:X365" si="116">$C$360*$C$361*F363</f>
        <v>0</v>
      </c>
      <c r="G365" s="69">
        <f t="shared" si="116"/>
        <v>0</v>
      </c>
      <c r="H365" s="69">
        <f t="shared" si="116"/>
        <v>15000</v>
      </c>
      <c r="I365" s="69">
        <f t="shared" si="116"/>
        <v>30000</v>
      </c>
      <c r="J365" s="69">
        <f t="shared" si="116"/>
        <v>30000</v>
      </c>
      <c r="K365" s="69">
        <f t="shared" si="116"/>
        <v>30000</v>
      </c>
      <c r="L365" s="69">
        <f t="shared" si="116"/>
        <v>30000</v>
      </c>
      <c r="M365" s="69">
        <f t="shared" si="116"/>
        <v>30000</v>
      </c>
      <c r="N365" s="69">
        <f t="shared" si="116"/>
        <v>30000</v>
      </c>
      <c r="O365" s="69">
        <f t="shared" si="116"/>
        <v>30000</v>
      </c>
      <c r="P365" s="69">
        <f t="shared" si="116"/>
        <v>30000</v>
      </c>
      <c r="Q365" s="69">
        <f t="shared" si="116"/>
        <v>30000</v>
      </c>
      <c r="R365" s="69">
        <f t="shared" si="116"/>
        <v>30000</v>
      </c>
      <c r="S365" s="69">
        <f t="shared" si="116"/>
        <v>30000</v>
      </c>
      <c r="T365" s="69">
        <f t="shared" si="116"/>
        <v>30000</v>
      </c>
      <c r="U365" s="69">
        <f t="shared" si="116"/>
        <v>30000</v>
      </c>
      <c r="V365" s="69">
        <f t="shared" si="116"/>
        <v>30000</v>
      </c>
      <c r="W365" s="69">
        <f t="shared" si="116"/>
        <v>30000</v>
      </c>
      <c r="X365" s="69">
        <f t="shared" si="116"/>
        <v>30000</v>
      </c>
    </row>
    <row r="367" spans="2:24" ht="15">
      <c r="B367" s="6" t="s">
        <v>282</v>
      </c>
    </row>
    <row r="368" spans="2:24">
      <c r="B368" s="45" t="s">
        <v>334</v>
      </c>
      <c r="C368" s="14"/>
      <c r="D368" s="14" t="s">
        <v>279</v>
      </c>
      <c r="E368" s="29">
        <f>'Masukan - agroforestri'!D571</f>
        <v>1</v>
      </c>
      <c r="F368" s="29">
        <f>'Masukan - agroforestri'!E571</f>
        <v>0</v>
      </c>
      <c r="G368" s="29">
        <f>'Masukan - agroforestri'!F571</f>
        <v>0</v>
      </c>
      <c r="H368" s="29">
        <f>'Masukan - agroforestri'!G571</f>
        <v>0</v>
      </c>
      <c r="I368" s="29">
        <f>'Masukan - agroforestri'!H571</f>
        <v>0</v>
      </c>
      <c r="J368" s="29">
        <f>'Masukan - agroforestri'!I571</f>
        <v>1</v>
      </c>
      <c r="K368" s="29">
        <f>'Masukan - agroforestri'!J571</f>
        <v>0</v>
      </c>
      <c r="L368" s="29">
        <f>'Masukan - agroforestri'!K571</f>
        <v>0</v>
      </c>
      <c r="M368" s="29">
        <f>'Masukan - agroforestri'!L571</f>
        <v>0</v>
      </c>
      <c r="N368" s="29">
        <f>'Masukan - agroforestri'!M571</f>
        <v>0</v>
      </c>
      <c r="O368" s="29">
        <f>'Masukan - agroforestri'!N571</f>
        <v>1</v>
      </c>
      <c r="P368" s="29">
        <f>'Masukan - agroforestri'!O571</f>
        <v>0</v>
      </c>
      <c r="Q368" s="29">
        <f>'Masukan - agroforestri'!P571</f>
        <v>0</v>
      </c>
      <c r="R368" s="29">
        <f>'Masukan - agroforestri'!Q571</f>
        <v>0</v>
      </c>
      <c r="S368" s="29">
        <f>'Masukan - agroforestri'!R571</f>
        <v>0</v>
      </c>
      <c r="T368" s="29">
        <f>'Masukan - agroforestri'!S571</f>
        <v>1</v>
      </c>
      <c r="U368" s="29">
        <f>'Masukan - agroforestri'!T571</f>
        <v>0</v>
      </c>
      <c r="V368" s="29">
        <f>'Masukan - agroforestri'!U571</f>
        <v>0</v>
      </c>
      <c r="W368" s="29">
        <f>'Masukan - agroforestri'!V571</f>
        <v>0</v>
      </c>
      <c r="X368" s="29">
        <f>'Masukan - agroforestri'!W571</f>
        <v>0</v>
      </c>
    </row>
    <row r="369" spans="2:25">
      <c r="B369" s="45" t="s">
        <v>335</v>
      </c>
      <c r="C369" s="14"/>
      <c r="D369" s="14" t="s">
        <v>279</v>
      </c>
      <c r="E369" s="29">
        <f>'Masukan - agroforestri'!D575</f>
        <v>0</v>
      </c>
      <c r="F369" s="29">
        <f>'Masukan - agroforestri'!E575</f>
        <v>0</v>
      </c>
      <c r="G369" s="29">
        <f>'Masukan - agroforestri'!F575</f>
        <v>0</v>
      </c>
      <c r="H369" s="29">
        <f>'Masukan - agroforestri'!G575</f>
        <v>0</v>
      </c>
      <c r="I369" s="29">
        <f>'Masukan - agroforestri'!H575</f>
        <v>1</v>
      </c>
      <c r="J369" s="29">
        <f>'Masukan - agroforestri'!I575</f>
        <v>0</v>
      </c>
      <c r="K369" s="29">
        <f>'Masukan - agroforestri'!J575</f>
        <v>0</v>
      </c>
      <c r="L369" s="29">
        <f>'Masukan - agroforestri'!K575</f>
        <v>0</v>
      </c>
      <c r="M369" s="29">
        <f>'Masukan - agroforestri'!L575</f>
        <v>0</v>
      </c>
      <c r="N369" s="29">
        <f>'Masukan - agroforestri'!M575</f>
        <v>1</v>
      </c>
      <c r="O369" s="29">
        <f>'Masukan - agroforestri'!N575</f>
        <v>0</v>
      </c>
      <c r="P369" s="29">
        <f>'Masukan - agroforestri'!O575</f>
        <v>0</v>
      </c>
      <c r="Q369" s="29">
        <f>'Masukan - agroforestri'!P575</f>
        <v>0</v>
      </c>
      <c r="R369" s="29">
        <f>'Masukan - agroforestri'!Q575</f>
        <v>0</v>
      </c>
      <c r="S369" s="29">
        <f>'Masukan - agroforestri'!R575</f>
        <v>1</v>
      </c>
      <c r="T369" s="29">
        <f>'Masukan - agroforestri'!S575</f>
        <v>0</v>
      </c>
      <c r="U369" s="29">
        <f>'Masukan - agroforestri'!T575</f>
        <v>0</v>
      </c>
      <c r="V369" s="29">
        <f>'Masukan - agroforestri'!U575</f>
        <v>0</v>
      </c>
      <c r="W369" s="29">
        <f>'Masukan - agroforestri'!V575</f>
        <v>0</v>
      </c>
      <c r="X369" s="29">
        <f>'Masukan - agroforestri'!W575</f>
        <v>1</v>
      </c>
    </row>
    <row r="370" spans="2:25">
      <c r="B370" s="14"/>
      <c r="C370" s="14"/>
      <c r="D370" s="14"/>
      <c r="E370" s="14"/>
      <c r="F370" s="14"/>
      <c r="G370" s="14"/>
      <c r="H370" s="14"/>
      <c r="I370" s="14"/>
      <c r="J370" s="14"/>
      <c r="K370" s="14"/>
      <c r="L370" s="14"/>
      <c r="M370" s="14"/>
      <c r="N370" s="14"/>
      <c r="O370" s="14"/>
      <c r="P370" s="14"/>
      <c r="Q370" s="14"/>
      <c r="R370" s="14"/>
      <c r="S370" s="14"/>
      <c r="T370" s="14"/>
      <c r="U370" s="14"/>
      <c r="V370" s="14"/>
      <c r="W370" s="14"/>
      <c r="X370" s="14"/>
    </row>
    <row r="371" spans="2:25">
      <c r="B371" s="14" t="s">
        <v>336</v>
      </c>
      <c r="C371" s="29">
        <f>'Masukan - agroforestri'!$C$283/C292</f>
        <v>0</v>
      </c>
      <c r="D371" s="14" t="s">
        <v>5</v>
      </c>
      <c r="E371" s="14"/>
      <c r="F371" s="14"/>
      <c r="G371" s="14"/>
      <c r="H371" s="14"/>
      <c r="I371" s="14"/>
      <c r="J371" s="14"/>
      <c r="K371" s="14"/>
      <c r="L371" s="14"/>
      <c r="M371" s="14"/>
      <c r="N371" s="14"/>
      <c r="O371" s="14"/>
      <c r="P371" s="14"/>
      <c r="Q371" s="14"/>
      <c r="R371" s="14"/>
      <c r="S371" s="14"/>
      <c r="T371" s="14"/>
      <c r="U371" s="14"/>
      <c r="V371" s="14"/>
      <c r="W371" s="14"/>
      <c r="X371" s="14"/>
    </row>
    <row r="372" spans="2:25">
      <c r="B372" s="14" t="s">
        <v>337</v>
      </c>
      <c r="C372" s="14"/>
      <c r="D372" s="14" t="s">
        <v>5</v>
      </c>
      <c r="E372" s="29">
        <f>$C$371</f>
        <v>0</v>
      </c>
      <c r="F372" s="29">
        <f t="shared" ref="F372:X372" si="117">$C$371</f>
        <v>0</v>
      </c>
      <c r="G372" s="29">
        <f t="shared" si="117"/>
        <v>0</v>
      </c>
      <c r="H372" s="29">
        <f t="shared" si="117"/>
        <v>0</v>
      </c>
      <c r="I372" s="29">
        <f t="shared" si="117"/>
        <v>0</v>
      </c>
      <c r="J372" s="29">
        <f t="shared" si="117"/>
        <v>0</v>
      </c>
      <c r="K372" s="29">
        <f t="shared" si="117"/>
        <v>0</v>
      </c>
      <c r="L372" s="29">
        <f t="shared" si="117"/>
        <v>0</v>
      </c>
      <c r="M372" s="29">
        <f t="shared" si="117"/>
        <v>0</v>
      </c>
      <c r="N372" s="29">
        <f t="shared" si="117"/>
        <v>0</v>
      </c>
      <c r="O372" s="29">
        <f t="shared" si="117"/>
        <v>0</v>
      </c>
      <c r="P372" s="29">
        <f t="shared" si="117"/>
        <v>0</v>
      </c>
      <c r="Q372" s="29">
        <f t="shared" si="117"/>
        <v>0</v>
      </c>
      <c r="R372" s="29">
        <f t="shared" si="117"/>
        <v>0</v>
      </c>
      <c r="S372" s="29">
        <f t="shared" si="117"/>
        <v>0</v>
      </c>
      <c r="T372" s="29">
        <f t="shared" si="117"/>
        <v>0</v>
      </c>
      <c r="U372" s="29">
        <f t="shared" si="117"/>
        <v>0</v>
      </c>
      <c r="V372" s="29">
        <f t="shared" si="117"/>
        <v>0</v>
      </c>
      <c r="W372" s="29">
        <f t="shared" si="117"/>
        <v>0</v>
      </c>
      <c r="X372" s="29">
        <f t="shared" si="117"/>
        <v>0</v>
      </c>
    </row>
    <row r="373" spans="2:25">
      <c r="B373" s="14"/>
      <c r="C373" s="14"/>
      <c r="D373" s="14"/>
      <c r="E373" s="29"/>
      <c r="F373" s="29"/>
      <c r="G373" s="29"/>
      <c r="H373" s="29"/>
      <c r="I373" s="29"/>
      <c r="J373" s="29"/>
      <c r="K373" s="29"/>
      <c r="L373" s="29"/>
      <c r="M373" s="29"/>
      <c r="N373" s="29"/>
      <c r="O373" s="29"/>
      <c r="P373" s="29"/>
      <c r="Q373" s="29"/>
      <c r="R373" s="29"/>
      <c r="S373" s="29"/>
      <c r="T373" s="29"/>
      <c r="U373" s="29"/>
      <c r="V373" s="29"/>
      <c r="W373" s="29"/>
      <c r="X373" s="29"/>
    </row>
    <row r="374" spans="2:25">
      <c r="B374" s="14" t="s">
        <v>338</v>
      </c>
      <c r="C374" s="29">
        <f>'Masukan - agroforestri'!C288/C292</f>
        <v>0</v>
      </c>
      <c r="D374" s="14" t="s">
        <v>5</v>
      </c>
      <c r="E374" s="14"/>
      <c r="F374" s="14"/>
      <c r="G374" s="14"/>
      <c r="H374" s="14"/>
      <c r="I374" s="14"/>
      <c r="J374" s="14"/>
      <c r="K374" s="14"/>
      <c r="L374" s="14"/>
      <c r="M374" s="14"/>
      <c r="N374" s="14"/>
      <c r="O374" s="14"/>
      <c r="P374" s="14"/>
      <c r="Q374" s="14"/>
      <c r="R374" s="14"/>
      <c r="S374" s="14"/>
      <c r="T374" s="14"/>
      <c r="U374" s="14"/>
      <c r="V374" s="14"/>
      <c r="W374" s="14"/>
      <c r="X374" s="14"/>
    </row>
    <row r="375" spans="2:25">
      <c r="B375" s="14" t="s">
        <v>337</v>
      </c>
      <c r="C375" s="14"/>
      <c r="D375" s="14" t="s">
        <v>5</v>
      </c>
      <c r="E375" s="29">
        <f>$C$374</f>
        <v>0</v>
      </c>
      <c r="F375" s="29">
        <f t="shared" ref="F375:X375" si="118">$C$374</f>
        <v>0</v>
      </c>
      <c r="G375" s="29">
        <f t="shared" si="118"/>
        <v>0</v>
      </c>
      <c r="H375" s="29">
        <f t="shared" si="118"/>
        <v>0</v>
      </c>
      <c r="I375" s="29">
        <f t="shared" si="118"/>
        <v>0</v>
      </c>
      <c r="J375" s="29">
        <f t="shared" si="118"/>
        <v>0</v>
      </c>
      <c r="K375" s="29">
        <f t="shared" si="118"/>
        <v>0</v>
      </c>
      <c r="L375" s="29">
        <f t="shared" si="118"/>
        <v>0</v>
      </c>
      <c r="M375" s="29">
        <f t="shared" si="118"/>
        <v>0</v>
      </c>
      <c r="N375" s="29">
        <f t="shared" si="118"/>
        <v>0</v>
      </c>
      <c r="O375" s="29">
        <f t="shared" si="118"/>
        <v>0</v>
      </c>
      <c r="P375" s="29">
        <f t="shared" si="118"/>
        <v>0</v>
      </c>
      <c r="Q375" s="29">
        <f t="shared" si="118"/>
        <v>0</v>
      </c>
      <c r="R375" s="29">
        <f t="shared" si="118"/>
        <v>0</v>
      </c>
      <c r="S375" s="29">
        <f t="shared" si="118"/>
        <v>0</v>
      </c>
      <c r="T375" s="29">
        <f t="shared" si="118"/>
        <v>0</v>
      </c>
      <c r="U375" s="29">
        <f t="shared" si="118"/>
        <v>0</v>
      </c>
      <c r="V375" s="29">
        <f t="shared" si="118"/>
        <v>0</v>
      </c>
      <c r="W375" s="29">
        <f t="shared" si="118"/>
        <v>0</v>
      </c>
      <c r="X375" s="29">
        <f t="shared" si="118"/>
        <v>0</v>
      </c>
    </row>
    <row r="376" spans="2:25">
      <c r="B376" s="14"/>
      <c r="C376" s="14"/>
      <c r="D376" s="14"/>
      <c r="E376" s="14"/>
      <c r="F376" s="14"/>
      <c r="G376" s="14"/>
      <c r="H376" s="14"/>
      <c r="I376" s="14"/>
      <c r="J376" s="14"/>
      <c r="K376" s="14"/>
      <c r="L376" s="14"/>
      <c r="M376" s="14"/>
      <c r="N376" s="14"/>
      <c r="O376" s="14"/>
      <c r="P376" s="14"/>
      <c r="Q376" s="14"/>
      <c r="R376" s="14"/>
      <c r="S376" s="14"/>
      <c r="T376" s="14"/>
      <c r="U376" s="14"/>
      <c r="V376" s="14"/>
      <c r="W376" s="14"/>
      <c r="X376" s="14"/>
    </row>
    <row r="377" spans="2:25">
      <c r="B377" s="14" t="s">
        <v>123</v>
      </c>
      <c r="C377" s="29">
        <f>'Masukan - agroforestri'!C306</f>
        <v>20000</v>
      </c>
      <c r="D377" s="14" t="s">
        <v>83</v>
      </c>
      <c r="E377" s="14"/>
      <c r="F377" s="14"/>
      <c r="G377" s="14"/>
      <c r="H377" s="14"/>
      <c r="I377" s="14"/>
      <c r="J377" s="14"/>
      <c r="K377" s="14"/>
      <c r="L377" s="14"/>
      <c r="M377" s="14"/>
      <c r="N377" s="14"/>
      <c r="O377" s="14"/>
      <c r="P377" s="14"/>
      <c r="Q377" s="14"/>
      <c r="R377" s="14"/>
      <c r="S377" s="14"/>
      <c r="T377" s="14"/>
      <c r="U377" s="14"/>
      <c r="V377" s="14"/>
      <c r="W377" s="14"/>
      <c r="X377" s="14"/>
    </row>
    <row r="378" spans="2:25">
      <c r="B378" s="14" t="s">
        <v>116</v>
      </c>
      <c r="C378" s="14"/>
      <c r="D378" s="14" t="s">
        <v>5</v>
      </c>
      <c r="E378" s="29">
        <f>(E372/2*E368)+(E375/2*E369)</f>
        <v>0</v>
      </c>
      <c r="F378" s="29">
        <f t="shared" ref="F378:X378" si="119">(F372/2*F368)+(F375/2*F369)</f>
        <v>0</v>
      </c>
      <c r="G378" s="29">
        <f t="shared" si="119"/>
        <v>0</v>
      </c>
      <c r="H378" s="29">
        <f t="shared" si="119"/>
        <v>0</v>
      </c>
      <c r="I378" s="29">
        <f t="shared" si="119"/>
        <v>0</v>
      </c>
      <c r="J378" s="29">
        <f t="shared" si="119"/>
        <v>0</v>
      </c>
      <c r="K378" s="29">
        <f t="shared" si="119"/>
        <v>0</v>
      </c>
      <c r="L378" s="29">
        <f t="shared" si="119"/>
        <v>0</v>
      </c>
      <c r="M378" s="29">
        <f t="shared" si="119"/>
        <v>0</v>
      </c>
      <c r="N378" s="29">
        <f t="shared" si="119"/>
        <v>0</v>
      </c>
      <c r="O378" s="29">
        <f t="shared" si="119"/>
        <v>0</v>
      </c>
      <c r="P378" s="29">
        <f t="shared" si="119"/>
        <v>0</v>
      </c>
      <c r="Q378" s="29">
        <f t="shared" si="119"/>
        <v>0</v>
      </c>
      <c r="R378" s="29">
        <f t="shared" si="119"/>
        <v>0</v>
      </c>
      <c r="S378" s="29">
        <f t="shared" si="119"/>
        <v>0</v>
      </c>
      <c r="T378" s="29">
        <f t="shared" si="119"/>
        <v>0</v>
      </c>
      <c r="U378" s="29">
        <f t="shared" si="119"/>
        <v>0</v>
      </c>
      <c r="V378" s="29">
        <f t="shared" si="119"/>
        <v>0</v>
      </c>
      <c r="W378" s="29">
        <f t="shared" si="119"/>
        <v>0</v>
      </c>
      <c r="X378" s="29">
        <f t="shared" si="119"/>
        <v>0</v>
      </c>
      <c r="Y378" s="4" t="s">
        <v>399</v>
      </c>
    </row>
    <row r="379" spans="2:25">
      <c r="B379" s="14" t="s">
        <v>122</v>
      </c>
      <c r="C379" s="14"/>
      <c r="D379" s="14" t="s">
        <v>2</v>
      </c>
      <c r="E379" s="48">
        <f>E378*$C$377</f>
        <v>0</v>
      </c>
      <c r="F379" s="48">
        <f t="shared" ref="F379:X379" si="120">F378*$C$377</f>
        <v>0</v>
      </c>
      <c r="G379" s="48">
        <f t="shared" si="120"/>
        <v>0</v>
      </c>
      <c r="H379" s="48">
        <f t="shared" si="120"/>
        <v>0</v>
      </c>
      <c r="I379" s="48">
        <f t="shared" si="120"/>
        <v>0</v>
      </c>
      <c r="J379" s="48">
        <f t="shared" si="120"/>
        <v>0</v>
      </c>
      <c r="K379" s="48">
        <f t="shared" si="120"/>
        <v>0</v>
      </c>
      <c r="L379" s="48">
        <f t="shared" si="120"/>
        <v>0</v>
      </c>
      <c r="M379" s="48">
        <f t="shared" si="120"/>
        <v>0</v>
      </c>
      <c r="N379" s="48">
        <f t="shared" si="120"/>
        <v>0</v>
      </c>
      <c r="O379" s="48">
        <f t="shared" si="120"/>
        <v>0</v>
      </c>
      <c r="P379" s="48">
        <f t="shared" si="120"/>
        <v>0</v>
      </c>
      <c r="Q379" s="48">
        <f t="shared" si="120"/>
        <v>0</v>
      </c>
      <c r="R379" s="48">
        <f t="shared" si="120"/>
        <v>0</v>
      </c>
      <c r="S379" s="48">
        <f t="shared" si="120"/>
        <v>0</v>
      </c>
      <c r="T379" s="48">
        <f t="shared" si="120"/>
        <v>0</v>
      </c>
      <c r="U379" s="48">
        <f t="shared" si="120"/>
        <v>0</v>
      </c>
      <c r="V379" s="48">
        <f t="shared" si="120"/>
        <v>0</v>
      </c>
      <c r="W379" s="48">
        <f t="shared" si="120"/>
        <v>0</v>
      </c>
      <c r="X379" s="48">
        <f t="shared" si="120"/>
        <v>0</v>
      </c>
    </row>
    <row r="380" spans="2:25">
      <c r="B380" s="14"/>
      <c r="C380" s="14"/>
      <c r="D380" s="14"/>
      <c r="E380" s="14"/>
      <c r="F380" s="14"/>
      <c r="G380" s="14"/>
      <c r="H380" s="14"/>
      <c r="I380" s="14"/>
      <c r="J380" s="14"/>
      <c r="K380" s="14"/>
      <c r="L380" s="14"/>
      <c r="M380" s="14"/>
      <c r="N380" s="14"/>
      <c r="O380" s="14"/>
      <c r="P380" s="14"/>
      <c r="Q380" s="14"/>
      <c r="R380" s="14"/>
      <c r="S380" s="14"/>
      <c r="T380" s="14"/>
      <c r="U380" s="14"/>
      <c r="V380" s="14"/>
      <c r="W380" s="14"/>
      <c r="X380" s="14"/>
    </row>
    <row r="381" spans="2:25">
      <c r="B381" s="14" t="s">
        <v>286</v>
      </c>
      <c r="C381" s="29">
        <f>'Masukan - agroforestri'!C476</f>
        <v>4.9820000000000002</v>
      </c>
      <c r="D381" s="14" t="s">
        <v>291</v>
      </c>
      <c r="E381" s="14"/>
      <c r="F381" s="14"/>
      <c r="G381" s="14"/>
      <c r="H381" s="14"/>
      <c r="I381" s="14"/>
      <c r="J381" s="14"/>
      <c r="K381" s="14"/>
      <c r="L381" s="14"/>
      <c r="M381" s="14"/>
      <c r="N381" s="14"/>
      <c r="O381" s="14"/>
      <c r="P381" s="14"/>
      <c r="Q381" s="14"/>
      <c r="R381" s="14"/>
      <c r="S381" s="14"/>
      <c r="T381" s="14"/>
      <c r="U381" s="14"/>
      <c r="V381" s="14"/>
      <c r="W381" s="14"/>
      <c r="X381" s="14"/>
    </row>
    <row r="382" spans="2:25">
      <c r="B382" s="14" t="s">
        <v>339</v>
      </c>
      <c r="C382" s="14"/>
      <c r="D382" s="12" t="s">
        <v>6</v>
      </c>
      <c r="E382" s="48">
        <f>$C$381*E372*E368+$C$381*E375*E369</f>
        <v>0</v>
      </c>
      <c r="F382" s="48">
        <f t="shared" ref="F382:X382" si="121">$C$381*F372*F368+$C$381*F375*F369</f>
        <v>0</v>
      </c>
      <c r="G382" s="48">
        <f t="shared" si="121"/>
        <v>0</v>
      </c>
      <c r="H382" s="48">
        <f t="shared" si="121"/>
        <v>0</v>
      </c>
      <c r="I382" s="48">
        <f t="shared" si="121"/>
        <v>0</v>
      </c>
      <c r="J382" s="48">
        <f t="shared" si="121"/>
        <v>0</v>
      </c>
      <c r="K382" s="48">
        <f t="shared" si="121"/>
        <v>0</v>
      </c>
      <c r="L382" s="48">
        <f t="shared" si="121"/>
        <v>0</v>
      </c>
      <c r="M382" s="48">
        <f t="shared" si="121"/>
        <v>0</v>
      </c>
      <c r="N382" s="48">
        <f t="shared" si="121"/>
        <v>0</v>
      </c>
      <c r="O382" s="48">
        <f t="shared" si="121"/>
        <v>0</v>
      </c>
      <c r="P382" s="48">
        <f t="shared" si="121"/>
        <v>0</v>
      </c>
      <c r="Q382" s="48">
        <f t="shared" si="121"/>
        <v>0</v>
      </c>
      <c r="R382" s="48">
        <f t="shared" si="121"/>
        <v>0</v>
      </c>
      <c r="S382" s="48">
        <f t="shared" si="121"/>
        <v>0</v>
      </c>
      <c r="T382" s="48">
        <f t="shared" si="121"/>
        <v>0</v>
      </c>
      <c r="U382" s="48">
        <f t="shared" si="121"/>
        <v>0</v>
      </c>
      <c r="V382" s="48">
        <f t="shared" si="121"/>
        <v>0</v>
      </c>
      <c r="W382" s="48">
        <f t="shared" si="121"/>
        <v>0</v>
      </c>
      <c r="X382" s="48">
        <f t="shared" si="121"/>
        <v>0</v>
      </c>
    </row>
    <row r="383" spans="2:25">
      <c r="B383" s="14"/>
      <c r="C383" s="14"/>
      <c r="D383" s="12"/>
      <c r="E383" s="18"/>
      <c r="F383" s="18"/>
      <c r="G383" s="18"/>
      <c r="H383" s="18"/>
      <c r="I383" s="18"/>
      <c r="J383" s="18"/>
      <c r="K383" s="18"/>
      <c r="L383" s="18"/>
      <c r="M383" s="18"/>
      <c r="N383" s="18"/>
      <c r="O383" s="18"/>
      <c r="P383" s="18"/>
      <c r="Q383" s="18"/>
      <c r="R383" s="18"/>
      <c r="S383" s="18"/>
      <c r="T383" s="18"/>
      <c r="U383" s="18"/>
      <c r="V383" s="18"/>
      <c r="W383" s="18"/>
      <c r="X383" s="18"/>
    </row>
    <row r="384" spans="2:25">
      <c r="B384" s="14" t="s">
        <v>318</v>
      </c>
      <c r="C384" s="29">
        <f>'Masukan - agroforestri'!C484</f>
        <v>0</v>
      </c>
      <c r="D384" s="12" t="s">
        <v>4</v>
      </c>
      <c r="E384" s="18"/>
      <c r="F384" s="18"/>
      <c r="G384" s="18"/>
      <c r="H384" s="18"/>
      <c r="I384" s="18"/>
      <c r="J384" s="18"/>
      <c r="K384" s="18"/>
      <c r="L384" s="18"/>
      <c r="M384" s="18"/>
      <c r="N384" s="18"/>
      <c r="O384" s="18"/>
      <c r="P384" s="18"/>
      <c r="Q384" s="18"/>
      <c r="R384" s="18"/>
      <c r="S384" s="18"/>
      <c r="T384" s="18"/>
      <c r="U384" s="18"/>
      <c r="V384" s="18"/>
      <c r="W384" s="18"/>
      <c r="X384" s="18"/>
    </row>
    <row r="385" spans="2:24">
      <c r="B385" s="14" t="s">
        <v>340</v>
      </c>
      <c r="C385" s="14"/>
      <c r="D385" s="12" t="s">
        <v>2</v>
      </c>
      <c r="E385" s="48">
        <f>E382*$C$72</f>
        <v>0</v>
      </c>
      <c r="F385" s="48">
        <f t="shared" ref="F385:X385" si="122">F382*$C$72</f>
        <v>0</v>
      </c>
      <c r="G385" s="48">
        <f t="shared" si="122"/>
        <v>0</v>
      </c>
      <c r="H385" s="48">
        <f t="shared" si="122"/>
        <v>0</v>
      </c>
      <c r="I385" s="48">
        <f t="shared" si="122"/>
        <v>0</v>
      </c>
      <c r="J385" s="48">
        <f t="shared" si="122"/>
        <v>0</v>
      </c>
      <c r="K385" s="48">
        <f t="shared" si="122"/>
        <v>0</v>
      </c>
      <c r="L385" s="48">
        <f t="shared" si="122"/>
        <v>0</v>
      </c>
      <c r="M385" s="48">
        <f t="shared" si="122"/>
        <v>0</v>
      </c>
      <c r="N385" s="48">
        <f t="shared" si="122"/>
        <v>0</v>
      </c>
      <c r="O385" s="48">
        <f t="shared" si="122"/>
        <v>0</v>
      </c>
      <c r="P385" s="48">
        <f t="shared" si="122"/>
        <v>0</v>
      </c>
      <c r="Q385" s="48">
        <f t="shared" si="122"/>
        <v>0</v>
      </c>
      <c r="R385" s="48">
        <f t="shared" si="122"/>
        <v>0</v>
      </c>
      <c r="S385" s="48">
        <f t="shared" si="122"/>
        <v>0</v>
      </c>
      <c r="T385" s="48">
        <f t="shared" si="122"/>
        <v>0</v>
      </c>
      <c r="U385" s="48">
        <f t="shared" si="122"/>
        <v>0</v>
      </c>
      <c r="V385" s="48">
        <f t="shared" si="122"/>
        <v>0</v>
      </c>
      <c r="W385" s="48">
        <f t="shared" si="122"/>
        <v>0</v>
      </c>
      <c r="X385" s="48">
        <f t="shared" si="122"/>
        <v>0</v>
      </c>
    </row>
    <row r="387" spans="2:24" ht="15">
      <c r="B387" s="6" t="s">
        <v>375</v>
      </c>
    </row>
    <row r="388" spans="2:24">
      <c r="B388" s="45" t="s">
        <v>237</v>
      </c>
      <c r="C388" s="94">
        <f>'Masukan - agroforestri'!D290</f>
        <v>0</v>
      </c>
      <c r="D388" s="14" t="s">
        <v>137</v>
      </c>
      <c r="E388" s="94">
        <f>$C$388</f>
        <v>0</v>
      </c>
      <c r="F388" s="94">
        <f t="shared" ref="F388:X388" si="123">$C$388</f>
        <v>0</v>
      </c>
      <c r="G388" s="94">
        <f t="shared" si="123"/>
        <v>0</v>
      </c>
      <c r="H388" s="94">
        <f t="shared" si="123"/>
        <v>0</v>
      </c>
      <c r="I388" s="94">
        <f t="shared" si="123"/>
        <v>0</v>
      </c>
      <c r="J388" s="94">
        <f t="shared" si="123"/>
        <v>0</v>
      </c>
      <c r="K388" s="94">
        <f t="shared" si="123"/>
        <v>0</v>
      </c>
      <c r="L388" s="94">
        <f t="shared" si="123"/>
        <v>0</v>
      </c>
      <c r="M388" s="94">
        <f t="shared" si="123"/>
        <v>0</v>
      </c>
      <c r="N388" s="94">
        <f t="shared" si="123"/>
        <v>0</v>
      </c>
      <c r="O388" s="94">
        <f t="shared" si="123"/>
        <v>0</v>
      </c>
      <c r="P388" s="94">
        <f t="shared" si="123"/>
        <v>0</v>
      </c>
      <c r="Q388" s="94">
        <f t="shared" si="123"/>
        <v>0</v>
      </c>
      <c r="R388" s="94">
        <f t="shared" si="123"/>
        <v>0</v>
      </c>
      <c r="S388" s="94">
        <f t="shared" si="123"/>
        <v>0</v>
      </c>
      <c r="T388" s="94">
        <f t="shared" si="123"/>
        <v>0</v>
      </c>
      <c r="U388" s="94">
        <f t="shared" si="123"/>
        <v>0</v>
      </c>
      <c r="V388" s="94">
        <f t="shared" si="123"/>
        <v>0</v>
      </c>
      <c r="W388" s="94">
        <f t="shared" si="123"/>
        <v>0</v>
      </c>
      <c r="X388" s="94">
        <f t="shared" si="123"/>
        <v>0</v>
      </c>
    </row>
    <row r="389" spans="2:24">
      <c r="B389" s="14" t="s">
        <v>290</v>
      </c>
      <c r="C389" s="84">
        <f>'Masukan - agroforestri'!C205</f>
        <v>67000000</v>
      </c>
      <c r="D389" s="14" t="s">
        <v>1</v>
      </c>
      <c r="E389" s="69">
        <f>$C$389</f>
        <v>67000000</v>
      </c>
      <c r="F389" s="69">
        <f t="shared" ref="F389:X389" si="124">$C$389</f>
        <v>67000000</v>
      </c>
      <c r="G389" s="69">
        <f t="shared" si="124"/>
        <v>67000000</v>
      </c>
      <c r="H389" s="69">
        <f t="shared" si="124"/>
        <v>67000000</v>
      </c>
      <c r="I389" s="69">
        <f t="shared" si="124"/>
        <v>67000000</v>
      </c>
      <c r="J389" s="69">
        <f t="shared" si="124"/>
        <v>67000000</v>
      </c>
      <c r="K389" s="69">
        <f t="shared" si="124"/>
        <v>67000000</v>
      </c>
      <c r="L389" s="69">
        <f t="shared" si="124"/>
        <v>67000000</v>
      </c>
      <c r="M389" s="69">
        <f t="shared" si="124"/>
        <v>67000000</v>
      </c>
      <c r="N389" s="69">
        <f t="shared" si="124"/>
        <v>67000000</v>
      </c>
      <c r="O389" s="69">
        <f t="shared" si="124"/>
        <v>67000000</v>
      </c>
      <c r="P389" s="69">
        <f t="shared" si="124"/>
        <v>67000000</v>
      </c>
      <c r="Q389" s="69">
        <f t="shared" si="124"/>
        <v>67000000</v>
      </c>
      <c r="R389" s="69">
        <f t="shared" si="124"/>
        <v>67000000</v>
      </c>
      <c r="S389" s="69">
        <f t="shared" si="124"/>
        <v>67000000</v>
      </c>
      <c r="T389" s="69">
        <f t="shared" si="124"/>
        <v>67000000</v>
      </c>
      <c r="U389" s="69">
        <f t="shared" si="124"/>
        <v>67000000</v>
      </c>
      <c r="V389" s="69">
        <f t="shared" si="124"/>
        <v>67000000</v>
      </c>
      <c r="W389" s="69">
        <f t="shared" si="124"/>
        <v>67000000</v>
      </c>
      <c r="X389" s="69">
        <f t="shared" si="124"/>
        <v>67000000</v>
      </c>
    </row>
    <row r="390" spans="2:24">
      <c r="B390" s="14" t="s">
        <v>372</v>
      </c>
      <c r="C390" s="14"/>
      <c r="D390" s="14" t="s">
        <v>1</v>
      </c>
      <c r="E390" s="69">
        <f>E389*E388</f>
        <v>0</v>
      </c>
      <c r="F390" s="69">
        <f t="shared" ref="F390:X390" si="125">F389*F388</f>
        <v>0</v>
      </c>
      <c r="G390" s="69">
        <f t="shared" si="125"/>
        <v>0</v>
      </c>
      <c r="H390" s="69">
        <f t="shared" si="125"/>
        <v>0</v>
      </c>
      <c r="I390" s="69">
        <f t="shared" si="125"/>
        <v>0</v>
      </c>
      <c r="J390" s="69">
        <f t="shared" si="125"/>
        <v>0</v>
      </c>
      <c r="K390" s="69">
        <f t="shared" si="125"/>
        <v>0</v>
      </c>
      <c r="L390" s="69">
        <f t="shared" si="125"/>
        <v>0</v>
      </c>
      <c r="M390" s="69">
        <f t="shared" si="125"/>
        <v>0</v>
      </c>
      <c r="N390" s="69">
        <f t="shared" si="125"/>
        <v>0</v>
      </c>
      <c r="O390" s="69">
        <f t="shared" si="125"/>
        <v>0</v>
      </c>
      <c r="P390" s="69">
        <f t="shared" si="125"/>
        <v>0</v>
      </c>
      <c r="Q390" s="69">
        <f t="shared" si="125"/>
        <v>0</v>
      </c>
      <c r="R390" s="69">
        <f t="shared" si="125"/>
        <v>0</v>
      </c>
      <c r="S390" s="69">
        <f t="shared" si="125"/>
        <v>0</v>
      </c>
      <c r="T390" s="69">
        <f t="shared" si="125"/>
        <v>0</v>
      </c>
      <c r="U390" s="69">
        <f t="shared" si="125"/>
        <v>0</v>
      </c>
      <c r="V390" s="69">
        <f t="shared" si="125"/>
        <v>0</v>
      </c>
      <c r="W390" s="69">
        <f t="shared" si="125"/>
        <v>0</v>
      </c>
      <c r="X390" s="69">
        <f t="shared" si="125"/>
        <v>0</v>
      </c>
    </row>
    <row r="392" spans="2:24" ht="15">
      <c r="B392" s="6" t="s">
        <v>830</v>
      </c>
    </row>
    <row r="393" spans="2:24">
      <c r="B393" s="14" t="s">
        <v>327</v>
      </c>
      <c r="C393" s="14"/>
      <c r="D393" s="14" t="s">
        <v>158</v>
      </c>
      <c r="E393" s="29">
        <f>'Masukan - agroforestri'!D558</f>
        <v>15</v>
      </c>
      <c r="F393" s="29">
        <f>'Masukan - agroforestri'!E558</f>
        <v>16</v>
      </c>
      <c r="G393" s="29">
        <f>'Masukan - agroforestri'!F558</f>
        <v>17</v>
      </c>
      <c r="H393" s="29">
        <f>'Masukan - agroforestri'!G558</f>
        <v>18</v>
      </c>
      <c r="I393" s="29">
        <f>'Masukan - agroforestri'!H558</f>
        <v>19</v>
      </c>
      <c r="J393" s="29">
        <f>'Masukan - agroforestri'!I558</f>
        <v>20</v>
      </c>
      <c r="K393" s="29">
        <f>'Masukan - agroforestri'!J558</f>
        <v>21</v>
      </c>
      <c r="L393" s="29">
        <f>'Masukan - agroforestri'!K558</f>
        <v>22</v>
      </c>
      <c r="M393" s="29">
        <f>'Masukan - agroforestri'!L558</f>
        <v>23</v>
      </c>
      <c r="N393" s="29">
        <f>'Masukan - agroforestri'!M558</f>
        <v>24</v>
      </c>
      <c r="O393" s="29">
        <f>'Masukan - agroforestri'!N558</f>
        <v>25</v>
      </c>
      <c r="P393" s="29">
        <f>'Masukan - agroforestri'!O558</f>
        <v>26</v>
      </c>
      <c r="Q393" s="29">
        <f>'Masukan - agroforestri'!P558</f>
        <v>27</v>
      </c>
      <c r="R393" s="29">
        <f>'Masukan - agroforestri'!Q558</f>
        <v>28</v>
      </c>
      <c r="S393" s="29">
        <f>'Masukan - agroforestri'!R558</f>
        <v>29</v>
      </c>
      <c r="T393" s="29">
        <f>'Masukan - agroforestri'!S558</f>
        <v>30</v>
      </c>
      <c r="U393" s="29">
        <f>'Masukan - agroforestri'!T558</f>
        <v>31</v>
      </c>
      <c r="V393" s="29">
        <f>'Masukan - agroforestri'!U558</f>
        <v>32</v>
      </c>
      <c r="W393" s="29">
        <f>'Masukan - agroforestri'!V558</f>
        <v>33</v>
      </c>
      <c r="X393" s="29">
        <f>'Masukan - agroforestri'!W558</f>
        <v>34</v>
      </c>
    </row>
    <row r="394" spans="2:24">
      <c r="B394" s="14" t="s">
        <v>277</v>
      </c>
      <c r="C394" s="14"/>
      <c r="D394" s="14" t="s">
        <v>158</v>
      </c>
      <c r="E394" s="29">
        <f>'Masukan - agroforestri'!D564</f>
        <v>1</v>
      </c>
      <c r="F394" s="29">
        <f>'Masukan - agroforestri'!E564</f>
        <v>2</v>
      </c>
      <c r="G394" s="29">
        <f>'Masukan - agroforestri'!F564</f>
        <v>3</v>
      </c>
      <c r="H394" s="29">
        <f>'Masukan - agroforestri'!G564</f>
        <v>4</v>
      </c>
      <c r="I394" s="29">
        <f>'Masukan - agroforestri'!H564</f>
        <v>5</v>
      </c>
      <c r="J394" s="29">
        <f>'Masukan - agroforestri'!I564</f>
        <v>6</v>
      </c>
      <c r="K394" s="29">
        <f>'Masukan - agroforestri'!J564</f>
        <v>7</v>
      </c>
      <c r="L394" s="29">
        <f>'Masukan - agroforestri'!K564</f>
        <v>8</v>
      </c>
      <c r="M394" s="29">
        <f>'Masukan - agroforestri'!L564</f>
        <v>9</v>
      </c>
      <c r="N394" s="29">
        <f>'Masukan - agroforestri'!M564</f>
        <v>10</v>
      </c>
      <c r="O394" s="29">
        <f>'Masukan - agroforestri'!N564</f>
        <v>11</v>
      </c>
      <c r="P394" s="29">
        <f>'Masukan - agroforestri'!O564</f>
        <v>12</v>
      </c>
      <c r="Q394" s="29">
        <f>'Masukan - agroforestri'!P564</f>
        <v>13</v>
      </c>
      <c r="R394" s="29">
        <f>'Masukan - agroforestri'!Q564</f>
        <v>14</v>
      </c>
      <c r="S394" s="29">
        <f>'Masukan - agroforestri'!R564</f>
        <v>15</v>
      </c>
      <c r="T394" s="29">
        <f>'Masukan - agroforestri'!S564</f>
        <v>16</v>
      </c>
      <c r="U394" s="29">
        <f>'Masukan - agroforestri'!T564</f>
        <v>17</v>
      </c>
      <c r="V394" s="29">
        <f>'Masukan - agroforestri'!U564</f>
        <v>18</v>
      </c>
      <c r="W394" s="29">
        <f>'Masukan - agroforestri'!V564</f>
        <v>19</v>
      </c>
      <c r="X394" s="29">
        <f>'Masukan - agroforestri'!W564</f>
        <v>20</v>
      </c>
    </row>
    <row r="395" spans="2:24">
      <c r="B395" s="14"/>
      <c r="C395" s="14"/>
      <c r="D395" s="14"/>
      <c r="E395" s="14"/>
      <c r="F395" s="14"/>
      <c r="G395" s="14"/>
      <c r="H395" s="14"/>
      <c r="I395" s="14"/>
      <c r="J395" s="14"/>
      <c r="K395" s="14"/>
      <c r="L395" s="14"/>
      <c r="M395" s="14"/>
      <c r="N395" s="14"/>
      <c r="O395" s="14"/>
      <c r="P395" s="14"/>
      <c r="Q395" s="14"/>
      <c r="R395" s="14"/>
      <c r="S395" s="14"/>
      <c r="T395" s="14"/>
      <c r="U395" s="14"/>
      <c r="V395" s="14"/>
      <c r="W395" s="14"/>
      <c r="X395" s="14"/>
    </row>
    <row r="396" spans="2:24">
      <c r="B396" s="14" t="s">
        <v>248</v>
      </c>
      <c r="C396" s="29">
        <f>'Masukan - agroforestri'!C284/C292</f>
        <v>0</v>
      </c>
      <c r="D396" s="14" t="s">
        <v>5</v>
      </c>
      <c r="E396" s="14"/>
      <c r="F396" s="14"/>
      <c r="G396" s="14"/>
      <c r="H396" s="14"/>
      <c r="I396" s="14"/>
      <c r="J396" s="14"/>
      <c r="K396" s="14"/>
      <c r="L396" s="14"/>
      <c r="M396" s="14"/>
      <c r="N396" s="14"/>
      <c r="O396" s="14"/>
      <c r="P396" s="14"/>
      <c r="Q396" s="14"/>
      <c r="R396" s="14"/>
      <c r="S396" s="14"/>
      <c r="T396" s="14"/>
      <c r="U396" s="14"/>
      <c r="V396" s="14"/>
      <c r="W396" s="14"/>
      <c r="X396" s="14"/>
    </row>
    <row r="397" spans="2:24">
      <c r="B397" s="14" t="s">
        <v>115</v>
      </c>
      <c r="C397" s="14"/>
      <c r="D397" s="14" t="s">
        <v>5</v>
      </c>
      <c r="E397" s="29">
        <f>$C$396</f>
        <v>0</v>
      </c>
      <c r="F397" s="29">
        <f t="shared" ref="F397:X397" si="126">$C$396</f>
        <v>0</v>
      </c>
      <c r="G397" s="29">
        <f t="shared" si="126"/>
        <v>0</v>
      </c>
      <c r="H397" s="29">
        <f t="shared" si="126"/>
        <v>0</v>
      </c>
      <c r="I397" s="29">
        <f t="shared" si="126"/>
        <v>0</v>
      </c>
      <c r="J397" s="29">
        <f t="shared" si="126"/>
        <v>0</v>
      </c>
      <c r="K397" s="29">
        <f t="shared" si="126"/>
        <v>0</v>
      </c>
      <c r="L397" s="29">
        <f t="shared" si="126"/>
        <v>0</v>
      </c>
      <c r="M397" s="29">
        <f t="shared" si="126"/>
        <v>0</v>
      </c>
      <c r="N397" s="29">
        <f t="shared" si="126"/>
        <v>0</v>
      </c>
      <c r="O397" s="29">
        <f t="shared" si="126"/>
        <v>0</v>
      </c>
      <c r="P397" s="29">
        <f t="shared" si="126"/>
        <v>0</v>
      </c>
      <c r="Q397" s="29">
        <f t="shared" si="126"/>
        <v>0</v>
      </c>
      <c r="R397" s="29">
        <f t="shared" si="126"/>
        <v>0</v>
      </c>
      <c r="S397" s="29">
        <f t="shared" si="126"/>
        <v>0</v>
      </c>
      <c r="T397" s="29">
        <f t="shared" si="126"/>
        <v>0</v>
      </c>
      <c r="U397" s="29">
        <f t="shared" si="126"/>
        <v>0</v>
      </c>
      <c r="V397" s="29">
        <f t="shared" si="126"/>
        <v>0</v>
      </c>
      <c r="W397" s="29">
        <f t="shared" si="126"/>
        <v>0</v>
      </c>
      <c r="X397" s="29">
        <f t="shared" si="126"/>
        <v>0</v>
      </c>
    </row>
    <row r="398" spans="2:24">
      <c r="B398" s="14"/>
      <c r="C398" s="14"/>
      <c r="D398" s="14"/>
      <c r="E398" s="14"/>
      <c r="F398" s="14"/>
      <c r="G398" s="14"/>
      <c r="H398" s="14"/>
      <c r="I398" s="14"/>
      <c r="J398" s="14"/>
      <c r="K398" s="14"/>
      <c r="L398" s="14"/>
      <c r="M398" s="14"/>
      <c r="N398" s="14"/>
      <c r="O398" s="14"/>
      <c r="P398" s="14"/>
      <c r="Q398" s="14"/>
      <c r="R398" s="14"/>
      <c r="S398" s="14"/>
      <c r="T398" s="14"/>
      <c r="U398" s="14"/>
      <c r="V398" s="14"/>
      <c r="W398" s="14"/>
      <c r="X398" s="14"/>
    </row>
    <row r="399" spans="2:24">
      <c r="B399" s="14" t="s">
        <v>249</v>
      </c>
      <c r="C399" s="29">
        <f>'Masukan - agroforestri'!C289/C292</f>
        <v>0</v>
      </c>
      <c r="D399" s="14" t="s">
        <v>5</v>
      </c>
      <c r="E399" s="14"/>
      <c r="F399" s="14"/>
      <c r="G399" s="14"/>
      <c r="H399" s="14"/>
      <c r="I399" s="14"/>
      <c r="J399" s="14"/>
      <c r="K399" s="14"/>
      <c r="L399" s="14"/>
      <c r="M399" s="14"/>
      <c r="N399" s="14"/>
      <c r="O399" s="14"/>
      <c r="P399" s="14"/>
      <c r="Q399" s="14"/>
      <c r="R399" s="14"/>
      <c r="S399" s="14"/>
      <c r="T399" s="14"/>
      <c r="U399" s="14"/>
      <c r="V399" s="14"/>
      <c r="W399" s="14"/>
      <c r="X399" s="14"/>
    </row>
    <row r="400" spans="2:24">
      <c r="B400" s="14" t="s">
        <v>115</v>
      </c>
      <c r="C400" s="14"/>
      <c r="D400" s="14" t="s">
        <v>5</v>
      </c>
      <c r="E400" s="29">
        <f>$C$399</f>
        <v>0</v>
      </c>
      <c r="F400" s="29">
        <f t="shared" ref="F400:X400" si="127">$C$399</f>
        <v>0</v>
      </c>
      <c r="G400" s="29">
        <f t="shared" si="127"/>
        <v>0</v>
      </c>
      <c r="H400" s="29">
        <f t="shared" si="127"/>
        <v>0</v>
      </c>
      <c r="I400" s="29">
        <f t="shared" si="127"/>
        <v>0</v>
      </c>
      <c r="J400" s="29">
        <f t="shared" si="127"/>
        <v>0</v>
      </c>
      <c r="K400" s="29">
        <f t="shared" si="127"/>
        <v>0</v>
      </c>
      <c r="L400" s="29">
        <f t="shared" si="127"/>
        <v>0</v>
      </c>
      <c r="M400" s="29">
        <f t="shared" si="127"/>
        <v>0</v>
      </c>
      <c r="N400" s="29">
        <f t="shared" si="127"/>
        <v>0</v>
      </c>
      <c r="O400" s="29">
        <f t="shared" si="127"/>
        <v>0</v>
      </c>
      <c r="P400" s="29">
        <f t="shared" si="127"/>
        <v>0</v>
      </c>
      <c r="Q400" s="29">
        <f t="shared" si="127"/>
        <v>0</v>
      </c>
      <c r="R400" s="29">
        <f t="shared" si="127"/>
        <v>0</v>
      </c>
      <c r="S400" s="29">
        <f t="shared" si="127"/>
        <v>0</v>
      </c>
      <c r="T400" s="29">
        <f t="shared" si="127"/>
        <v>0</v>
      </c>
      <c r="U400" s="29">
        <f t="shared" si="127"/>
        <v>0</v>
      </c>
      <c r="V400" s="29">
        <f t="shared" si="127"/>
        <v>0</v>
      </c>
      <c r="W400" s="29">
        <f t="shared" si="127"/>
        <v>0</v>
      </c>
      <c r="X400" s="29">
        <f t="shared" si="127"/>
        <v>0</v>
      </c>
    </row>
    <row r="401" spans="2:24">
      <c r="B401" s="14"/>
      <c r="C401" s="14"/>
      <c r="D401" s="14"/>
      <c r="E401" s="14"/>
      <c r="F401" s="14"/>
      <c r="G401" s="14"/>
      <c r="H401" s="14"/>
      <c r="I401" s="14"/>
      <c r="J401" s="14"/>
      <c r="K401" s="14"/>
      <c r="L401" s="14"/>
      <c r="M401" s="14"/>
      <c r="N401" s="14"/>
      <c r="O401" s="14"/>
      <c r="P401" s="14"/>
      <c r="Q401" s="14"/>
      <c r="R401" s="14"/>
      <c r="S401" s="14"/>
      <c r="T401" s="14"/>
      <c r="U401" s="14"/>
      <c r="V401" s="14"/>
      <c r="W401" s="14"/>
      <c r="X401" s="14"/>
    </row>
    <row r="402" spans="2:24">
      <c r="B402" s="45" t="s">
        <v>321</v>
      </c>
      <c r="C402" s="12"/>
      <c r="D402" s="12" t="s">
        <v>137</v>
      </c>
      <c r="E402" s="38">
        <f>'Masukan - agroforestri'!D561</f>
        <v>1</v>
      </c>
      <c r="F402" s="38">
        <f>'Masukan - agroforestri'!E561</f>
        <v>1</v>
      </c>
      <c r="G402" s="38">
        <f>'Masukan - agroforestri'!F561</f>
        <v>1</v>
      </c>
      <c r="H402" s="38">
        <f>'Masukan - agroforestri'!G561</f>
        <v>1</v>
      </c>
      <c r="I402" s="38">
        <f>'Masukan - agroforestri'!H561</f>
        <v>1</v>
      </c>
      <c r="J402" s="38">
        <f>'Masukan - agroforestri'!I561</f>
        <v>1</v>
      </c>
      <c r="K402" s="38">
        <f>'Masukan - agroforestri'!J561</f>
        <v>1</v>
      </c>
      <c r="L402" s="38">
        <f>'Masukan - agroforestri'!K561</f>
        <v>1</v>
      </c>
      <c r="M402" s="38">
        <f>'Masukan - agroforestri'!L561</f>
        <v>1</v>
      </c>
      <c r="N402" s="38">
        <f>'Masukan - agroforestri'!M561</f>
        <v>1</v>
      </c>
      <c r="O402" s="38">
        <f>'Masukan - agroforestri'!N561</f>
        <v>1</v>
      </c>
      <c r="P402" s="38">
        <f>'Masukan - agroforestri'!O561</f>
        <v>1</v>
      </c>
      <c r="Q402" s="38">
        <f>'Masukan - agroforestri'!P561</f>
        <v>1</v>
      </c>
      <c r="R402" s="38">
        <f>'Masukan - agroforestri'!Q561</f>
        <v>1</v>
      </c>
      <c r="S402" s="38">
        <f>'Masukan - agroforestri'!R561</f>
        <v>1</v>
      </c>
      <c r="T402" s="38">
        <f>'Masukan - agroforestri'!S561</f>
        <v>1</v>
      </c>
      <c r="U402" s="38">
        <f>'Masukan - agroforestri'!T561</f>
        <v>1</v>
      </c>
      <c r="V402" s="38">
        <f>'Masukan - agroforestri'!U561</f>
        <v>1</v>
      </c>
      <c r="W402" s="38">
        <f>'Masukan - agroforestri'!V561</f>
        <v>1</v>
      </c>
      <c r="X402" s="38">
        <f>'Masukan - agroforestri'!W561</f>
        <v>1</v>
      </c>
    </row>
    <row r="403" spans="2:24" ht="28.5">
      <c r="B403" s="45" t="s">
        <v>322</v>
      </c>
      <c r="C403" s="12"/>
      <c r="D403" s="12" t="s">
        <v>137</v>
      </c>
      <c r="E403" s="38">
        <f>'Masukan - agroforestri'!D567</f>
        <v>0.9</v>
      </c>
      <c r="F403" s="38">
        <f>'Masukan - agroforestri'!E567</f>
        <v>1</v>
      </c>
      <c r="G403" s="38">
        <f>'Masukan - agroforestri'!F567</f>
        <v>1</v>
      </c>
      <c r="H403" s="38">
        <f>'Masukan - agroforestri'!G567</f>
        <v>1</v>
      </c>
      <c r="I403" s="38">
        <f>'Masukan - agroforestri'!H567</f>
        <v>1</v>
      </c>
      <c r="J403" s="38">
        <f>'Masukan - agroforestri'!I567</f>
        <v>1</v>
      </c>
      <c r="K403" s="38">
        <f>'Masukan - agroforestri'!J567</f>
        <v>1</v>
      </c>
      <c r="L403" s="38">
        <f>'Masukan - agroforestri'!K567</f>
        <v>1</v>
      </c>
      <c r="M403" s="38">
        <f>'Masukan - agroforestri'!L567</f>
        <v>1</v>
      </c>
      <c r="N403" s="38">
        <f>'Masukan - agroforestri'!M567</f>
        <v>1</v>
      </c>
      <c r="O403" s="38">
        <f>'Masukan - agroforestri'!N567</f>
        <v>1</v>
      </c>
      <c r="P403" s="38">
        <f>'Masukan - agroforestri'!O567</f>
        <v>1</v>
      </c>
      <c r="Q403" s="38">
        <f>'Masukan - agroforestri'!P567</f>
        <v>1</v>
      </c>
      <c r="R403" s="38">
        <f>'Masukan - agroforestri'!Q567</f>
        <v>1</v>
      </c>
      <c r="S403" s="38">
        <f>'Masukan - agroforestri'!R567</f>
        <v>1</v>
      </c>
      <c r="T403" s="38">
        <f>'Masukan - agroforestri'!S567</f>
        <v>1</v>
      </c>
      <c r="U403" s="38">
        <f>'Masukan - agroforestri'!T567</f>
        <v>1</v>
      </c>
      <c r="V403" s="38">
        <f>'Masukan - agroforestri'!U567</f>
        <v>1</v>
      </c>
      <c r="W403" s="38">
        <f>'Masukan - agroforestri'!V567</f>
        <v>1</v>
      </c>
      <c r="X403" s="38">
        <f>'Masukan - agroforestri'!W567</f>
        <v>1</v>
      </c>
    </row>
    <row r="404" spans="2:24">
      <c r="B404" s="14" t="s">
        <v>119</v>
      </c>
      <c r="C404" s="12"/>
      <c r="D404" s="12" t="s">
        <v>5</v>
      </c>
      <c r="E404" s="48">
        <f>IF(E393=1, E397+ ROUND((1-E402)*E397,0), ROUND((1-E402)*E397,0))</f>
        <v>0</v>
      </c>
      <c r="F404" s="48">
        <f t="shared" ref="F404:X404" si="128">IF(F393=1, F397+ ROUND((1-F402)*F397,0), ROUND((1-F402)*F397,0))</f>
        <v>0</v>
      </c>
      <c r="G404" s="48">
        <f t="shared" si="128"/>
        <v>0</v>
      </c>
      <c r="H404" s="48">
        <f t="shared" si="128"/>
        <v>0</v>
      </c>
      <c r="I404" s="48">
        <f t="shared" si="128"/>
        <v>0</v>
      </c>
      <c r="J404" s="48">
        <f t="shared" si="128"/>
        <v>0</v>
      </c>
      <c r="K404" s="48">
        <f t="shared" si="128"/>
        <v>0</v>
      </c>
      <c r="L404" s="48">
        <f t="shared" si="128"/>
        <v>0</v>
      </c>
      <c r="M404" s="48">
        <f t="shared" si="128"/>
        <v>0</v>
      </c>
      <c r="N404" s="48">
        <f t="shared" si="128"/>
        <v>0</v>
      </c>
      <c r="O404" s="48">
        <f t="shared" si="128"/>
        <v>0</v>
      </c>
      <c r="P404" s="48">
        <f t="shared" si="128"/>
        <v>0</v>
      </c>
      <c r="Q404" s="48">
        <f t="shared" si="128"/>
        <v>0</v>
      </c>
      <c r="R404" s="48">
        <f t="shared" si="128"/>
        <v>0</v>
      </c>
      <c r="S404" s="48">
        <f t="shared" si="128"/>
        <v>0</v>
      </c>
      <c r="T404" s="48">
        <f t="shared" si="128"/>
        <v>0</v>
      </c>
      <c r="U404" s="48">
        <f t="shared" si="128"/>
        <v>0</v>
      </c>
      <c r="V404" s="48">
        <f t="shared" si="128"/>
        <v>0</v>
      </c>
      <c r="W404" s="48">
        <f t="shared" si="128"/>
        <v>0</v>
      </c>
      <c r="X404" s="48">
        <f t="shared" si="128"/>
        <v>0</v>
      </c>
    </row>
    <row r="405" spans="2:24">
      <c r="B405" s="14" t="s">
        <v>120</v>
      </c>
      <c r="C405" s="12"/>
      <c r="D405" s="12" t="s">
        <v>5</v>
      </c>
      <c r="E405" s="48">
        <f>IF(E394=1, E400+ ROUND((1-E403)*E400,0), ROUND((1-E403)*E400,0))</f>
        <v>0</v>
      </c>
      <c r="F405" s="48">
        <f t="shared" ref="F405:X405" si="129">IF(F394=1, F400+ ROUND((1-F403)*F400,0), ROUND((1-F403)*F400,0))</f>
        <v>0</v>
      </c>
      <c r="G405" s="48">
        <f t="shared" si="129"/>
        <v>0</v>
      </c>
      <c r="H405" s="48">
        <f t="shared" si="129"/>
        <v>0</v>
      </c>
      <c r="I405" s="48">
        <f t="shared" si="129"/>
        <v>0</v>
      </c>
      <c r="J405" s="48">
        <f t="shared" si="129"/>
        <v>0</v>
      </c>
      <c r="K405" s="48">
        <f t="shared" si="129"/>
        <v>0</v>
      </c>
      <c r="L405" s="48">
        <f t="shared" si="129"/>
        <v>0</v>
      </c>
      <c r="M405" s="48">
        <f t="shared" si="129"/>
        <v>0</v>
      </c>
      <c r="N405" s="48">
        <f t="shared" si="129"/>
        <v>0</v>
      </c>
      <c r="O405" s="48">
        <f t="shared" si="129"/>
        <v>0</v>
      </c>
      <c r="P405" s="48">
        <f t="shared" si="129"/>
        <v>0</v>
      </c>
      <c r="Q405" s="48">
        <f t="shared" si="129"/>
        <v>0</v>
      </c>
      <c r="R405" s="48">
        <f t="shared" si="129"/>
        <v>0</v>
      </c>
      <c r="S405" s="48">
        <f t="shared" si="129"/>
        <v>0</v>
      </c>
      <c r="T405" s="48">
        <f t="shared" si="129"/>
        <v>0</v>
      </c>
      <c r="U405" s="48">
        <f t="shared" si="129"/>
        <v>0</v>
      </c>
      <c r="V405" s="48">
        <f t="shared" si="129"/>
        <v>0</v>
      </c>
      <c r="W405" s="48">
        <f t="shared" si="129"/>
        <v>0</v>
      </c>
      <c r="X405" s="48">
        <f t="shared" si="129"/>
        <v>0</v>
      </c>
    </row>
    <row r="406" spans="2:24">
      <c r="B406" s="14"/>
      <c r="C406" s="12"/>
      <c r="D406" s="12"/>
      <c r="E406" s="18"/>
      <c r="F406" s="18"/>
      <c r="G406" s="18"/>
      <c r="H406" s="18"/>
      <c r="I406" s="18"/>
      <c r="J406" s="18"/>
      <c r="K406" s="18"/>
      <c r="L406" s="18"/>
      <c r="M406" s="18"/>
      <c r="N406" s="18"/>
      <c r="O406" s="18"/>
      <c r="P406" s="18"/>
      <c r="Q406" s="18"/>
      <c r="R406" s="18"/>
      <c r="S406" s="18"/>
      <c r="T406" s="18"/>
      <c r="U406" s="18"/>
      <c r="V406" s="18"/>
      <c r="W406" s="18"/>
      <c r="X406" s="18"/>
    </row>
    <row r="407" spans="2:24">
      <c r="B407" s="14" t="s">
        <v>123</v>
      </c>
      <c r="C407" s="29">
        <f>'Masukan - agroforestri'!C306</f>
        <v>20000</v>
      </c>
      <c r="D407" s="14" t="s">
        <v>83</v>
      </c>
      <c r="E407" s="18"/>
      <c r="F407" s="18"/>
      <c r="G407" s="18"/>
      <c r="H407" s="18"/>
      <c r="I407" s="18"/>
      <c r="J407" s="18"/>
      <c r="K407" s="18"/>
      <c r="L407" s="18"/>
      <c r="M407" s="18"/>
      <c r="N407" s="18"/>
      <c r="O407" s="18"/>
      <c r="P407" s="18"/>
      <c r="Q407" s="18"/>
      <c r="R407" s="18"/>
      <c r="S407" s="18"/>
      <c r="T407" s="18"/>
      <c r="U407" s="18"/>
      <c r="V407" s="18"/>
      <c r="W407" s="18"/>
      <c r="X407" s="18"/>
    </row>
    <row r="408" spans="2:24">
      <c r="B408" s="14" t="s">
        <v>122</v>
      </c>
      <c r="C408" s="14"/>
      <c r="D408" s="14" t="s">
        <v>2</v>
      </c>
      <c r="E408" s="48">
        <f>SUM(E404:E405)*$C$407</f>
        <v>0</v>
      </c>
      <c r="F408" s="48">
        <f t="shared" ref="F408:X408" si="130">SUM(F404:F405)*$C$407</f>
        <v>0</v>
      </c>
      <c r="G408" s="48">
        <f t="shared" si="130"/>
        <v>0</v>
      </c>
      <c r="H408" s="48">
        <f t="shared" si="130"/>
        <v>0</v>
      </c>
      <c r="I408" s="48">
        <f t="shared" si="130"/>
        <v>0</v>
      </c>
      <c r="J408" s="48">
        <f t="shared" si="130"/>
        <v>0</v>
      </c>
      <c r="K408" s="48">
        <f t="shared" si="130"/>
        <v>0</v>
      </c>
      <c r="L408" s="48">
        <f t="shared" si="130"/>
        <v>0</v>
      </c>
      <c r="M408" s="48">
        <f t="shared" si="130"/>
        <v>0</v>
      </c>
      <c r="N408" s="48">
        <f t="shared" si="130"/>
        <v>0</v>
      </c>
      <c r="O408" s="48">
        <f t="shared" si="130"/>
        <v>0</v>
      </c>
      <c r="P408" s="48">
        <f t="shared" si="130"/>
        <v>0</v>
      </c>
      <c r="Q408" s="48">
        <f t="shared" si="130"/>
        <v>0</v>
      </c>
      <c r="R408" s="48">
        <f t="shared" si="130"/>
        <v>0</v>
      </c>
      <c r="S408" s="48">
        <f t="shared" si="130"/>
        <v>0</v>
      </c>
      <c r="T408" s="48">
        <f t="shared" si="130"/>
        <v>0</v>
      </c>
      <c r="U408" s="48">
        <f t="shared" si="130"/>
        <v>0</v>
      </c>
      <c r="V408" s="48">
        <f t="shared" si="130"/>
        <v>0</v>
      </c>
      <c r="W408" s="48">
        <f t="shared" si="130"/>
        <v>0</v>
      </c>
      <c r="X408" s="48">
        <f t="shared" si="130"/>
        <v>0</v>
      </c>
    </row>
    <row r="409" spans="2:24">
      <c r="B409" s="14"/>
      <c r="C409" s="14"/>
      <c r="D409" s="14"/>
      <c r="E409" s="14"/>
      <c r="F409" s="14"/>
      <c r="G409" s="14"/>
      <c r="H409" s="14"/>
      <c r="I409" s="14"/>
      <c r="J409" s="14"/>
      <c r="K409" s="14"/>
      <c r="L409" s="14"/>
      <c r="M409" s="14"/>
      <c r="N409" s="14"/>
      <c r="O409" s="14"/>
      <c r="P409" s="14"/>
      <c r="Q409" s="14"/>
      <c r="R409" s="14"/>
      <c r="S409" s="14"/>
      <c r="T409" s="14"/>
      <c r="U409" s="14"/>
      <c r="V409" s="14"/>
      <c r="W409" s="14"/>
      <c r="X409" s="14"/>
    </row>
    <row r="410" spans="2:24">
      <c r="B410" s="14" t="s">
        <v>342</v>
      </c>
      <c r="C410" s="76"/>
      <c r="D410" s="14" t="s">
        <v>30</v>
      </c>
      <c r="E410" s="85">
        <f>'Masukan - agroforestri'!D559</f>
        <v>1.6267894769462701</v>
      </c>
      <c r="F410" s="85">
        <f>'Masukan - agroforestri'!E559</f>
        <v>1.7589258956581899</v>
      </c>
      <c r="G410" s="85">
        <f>'Masukan - agroforestri'!F559</f>
        <v>1.89567762805367</v>
      </c>
      <c r="H410" s="85">
        <f>'Masukan - agroforestri'!G559</f>
        <v>2.0370588232418001</v>
      </c>
      <c r="I410" s="85">
        <f>'Masukan - agroforestri'!H559</f>
        <v>2.18308586647353</v>
      </c>
      <c r="J410" s="85">
        <f>'Masukan - agroforestri'!I559</f>
        <v>2.2578470588732</v>
      </c>
      <c r="K410" s="85">
        <f>'Masukan - agroforestri'!J559</f>
        <v>2.33377636772896</v>
      </c>
      <c r="L410" s="85">
        <f>'Masukan - agroforestri'!K559</f>
        <v>2.4108760595613901</v>
      </c>
      <c r="M410" s="85">
        <f>'Masukan - agroforestri'!L559</f>
        <v>2.48914839241383</v>
      </c>
      <c r="N410" s="85">
        <f>'Masukan - agroforestri'!M559</f>
        <v>2.52872499909114</v>
      </c>
      <c r="O410" s="85">
        <f>'Masukan - agroforestri'!N559</f>
        <v>2.56859560201418</v>
      </c>
      <c r="P410" s="85">
        <f>'Masukan - agroforestri'!O559</f>
        <v>2.6087604752554898</v>
      </c>
      <c r="Q410" s="85">
        <f>'Masukan - agroforestri'!P559</f>
        <v>2.6492198901489901</v>
      </c>
      <c r="R410" s="85">
        <f>'Masukan - agroforestri'!Q559</f>
        <v>2.6899741150307501</v>
      </c>
      <c r="S410" s="85">
        <f>'Masukan - agroforestri'!R559</f>
        <v>2.73102341500518</v>
      </c>
      <c r="T410" s="85">
        <f>'Masukan - agroforestri'!S559</f>
        <v>2.7723680517353402</v>
      </c>
      <c r="U410" s="85">
        <f>'Masukan - agroforestri'!T559</f>
        <v>2.8140082832556699</v>
      </c>
      <c r="V410" s="85">
        <f>'Masukan - agroforestri'!U559</f>
        <v>2.8559443638059299</v>
      </c>
      <c r="W410" s="85">
        <f>'Masukan - agroforestri'!V559</f>
        <v>2.8981765436848401</v>
      </c>
      <c r="X410" s="85">
        <f>'Masukan - agroforestri'!W559</f>
        <v>2.9407050691222301</v>
      </c>
    </row>
    <row r="411" spans="2:24">
      <c r="B411" s="14" t="s">
        <v>341</v>
      </c>
      <c r="C411" s="95"/>
      <c r="D411" s="14" t="s">
        <v>30</v>
      </c>
      <c r="E411" s="85">
        <f>'Masukan - agroforestri'!D565</f>
        <v>1.27925604965592E-2</v>
      </c>
      <c r="F411" s="85">
        <f>'Masukan - agroforestri'!E565</f>
        <v>4.0670842874574398E-2</v>
      </c>
      <c r="G411" s="85">
        <f>'Masukan - agroforestri'!F565</f>
        <v>9.2503992994627193E-2</v>
      </c>
      <c r="H411" s="85">
        <f>'Masukan - agroforestri'!G565</f>
        <v>0.17135784696647599</v>
      </c>
      <c r="I411" s="85">
        <f>'Masukan - agroforestri'!H565</f>
        <v>0.26244581343050399</v>
      </c>
      <c r="J411" s="85">
        <f>'Masukan - agroforestri'!I565</f>
        <v>0.37292884745170302</v>
      </c>
      <c r="K411" s="85">
        <f>'Masukan - agroforestri'!J565</f>
        <v>0.481954326177231</v>
      </c>
      <c r="L411" s="85">
        <f>'Masukan - agroforestri'!K565</f>
        <v>0.60330070587236295</v>
      </c>
      <c r="M411" s="85">
        <f>'Masukan - agroforestri'!L565</f>
        <v>0.73627441230451096</v>
      </c>
      <c r="N411" s="85">
        <f>'Masukan - agroforestri'!M565</f>
        <v>0.88035755249874903</v>
      </c>
      <c r="O411" s="85">
        <f>'Masukan - agroforestri'!N565</f>
        <v>1.0351931830233601</v>
      </c>
      <c r="P411" s="85">
        <f>'Masukan - agroforestri'!O565</f>
        <v>1.2005568269343401</v>
      </c>
      <c r="Q411" s="85">
        <f>'Masukan - agroforestri'!P565</f>
        <v>1.3763253233537101</v>
      </c>
      <c r="R411" s="85">
        <f>'Masukan - agroforestri'!Q565</f>
        <v>1.49925776146807</v>
      </c>
      <c r="S411" s="85">
        <f>'Masukan - agroforestri'!R565</f>
        <v>1.6267894769462701</v>
      </c>
      <c r="T411" s="85">
        <f>'Masukan - agroforestri'!S565</f>
        <v>1.7589258956581899</v>
      </c>
      <c r="U411" s="85">
        <f>'Masukan - agroforestri'!T565</f>
        <v>1.89567762805367</v>
      </c>
      <c r="V411" s="85">
        <f>'Masukan - agroforestri'!U565</f>
        <v>2.0370588232418001</v>
      </c>
      <c r="W411" s="85">
        <f>'Masukan - agroforestri'!V565</f>
        <v>2.18308586647353</v>
      </c>
      <c r="X411" s="85">
        <f>'Masukan - agroforestri'!W565</f>
        <v>2.2578470588732</v>
      </c>
    </row>
    <row r="412" spans="2:24">
      <c r="B412" s="14" t="s">
        <v>343</v>
      </c>
      <c r="C412" s="95"/>
      <c r="D412" s="14" t="s">
        <v>30</v>
      </c>
      <c r="E412" s="85">
        <f>E410*E397+E400*E411</f>
        <v>0</v>
      </c>
      <c r="F412" s="85">
        <f t="shared" ref="F412:X412" si="131">F410*F397+F400*F411</f>
        <v>0</v>
      </c>
      <c r="G412" s="85">
        <f t="shared" si="131"/>
        <v>0</v>
      </c>
      <c r="H412" s="85">
        <f t="shared" si="131"/>
        <v>0</v>
      </c>
      <c r="I412" s="85">
        <f t="shared" si="131"/>
        <v>0</v>
      </c>
      <c r="J412" s="85">
        <f t="shared" si="131"/>
        <v>0</v>
      </c>
      <c r="K412" s="85">
        <f t="shared" si="131"/>
        <v>0</v>
      </c>
      <c r="L412" s="85">
        <f t="shared" si="131"/>
        <v>0</v>
      </c>
      <c r="M412" s="85">
        <f t="shared" si="131"/>
        <v>0</v>
      </c>
      <c r="N412" s="85">
        <f t="shared" si="131"/>
        <v>0</v>
      </c>
      <c r="O412" s="85">
        <f t="shared" si="131"/>
        <v>0</v>
      </c>
      <c r="P412" s="85">
        <f t="shared" si="131"/>
        <v>0</v>
      </c>
      <c r="Q412" s="85">
        <f t="shared" si="131"/>
        <v>0</v>
      </c>
      <c r="R412" s="85">
        <f t="shared" si="131"/>
        <v>0</v>
      </c>
      <c r="S412" s="85">
        <f t="shared" si="131"/>
        <v>0</v>
      </c>
      <c r="T412" s="85">
        <f t="shared" si="131"/>
        <v>0</v>
      </c>
      <c r="U412" s="85">
        <f t="shared" si="131"/>
        <v>0</v>
      </c>
      <c r="V412" s="85">
        <f t="shared" si="131"/>
        <v>0</v>
      </c>
      <c r="W412" s="85">
        <f t="shared" si="131"/>
        <v>0</v>
      </c>
      <c r="X412" s="85">
        <f t="shared" si="131"/>
        <v>0</v>
      </c>
    </row>
    <row r="413" spans="2:24">
      <c r="B413" s="15" t="s">
        <v>403</v>
      </c>
      <c r="C413" s="86">
        <f>'Masukan - agroforestri'!C483</f>
        <v>875000</v>
      </c>
      <c r="D413" s="14" t="s">
        <v>31</v>
      </c>
      <c r="E413" s="78"/>
      <c r="F413" s="78"/>
      <c r="G413" s="78"/>
      <c r="H413" s="78"/>
      <c r="I413" s="78"/>
      <c r="J413" s="78"/>
      <c r="K413" s="78"/>
      <c r="L413" s="78"/>
      <c r="M413" s="78"/>
      <c r="N413" s="78"/>
      <c r="O413" s="78"/>
      <c r="P413" s="78"/>
      <c r="Q413" s="78"/>
      <c r="R413" s="78"/>
      <c r="S413" s="78"/>
      <c r="T413" s="78"/>
      <c r="U413" s="78"/>
      <c r="V413" s="78"/>
      <c r="W413" s="78"/>
      <c r="X413" s="78"/>
    </row>
    <row r="414" spans="2:24">
      <c r="B414" s="15" t="s">
        <v>771</v>
      </c>
      <c r="C414" s="79"/>
      <c r="D414" s="14" t="s">
        <v>2</v>
      </c>
      <c r="E414" s="69">
        <f>E412*$C$413</f>
        <v>0</v>
      </c>
      <c r="F414" s="69">
        <f t="shared" ref="F414:X414" si="132">F412*$C$413</f>
        <v>0</v>
      </c>
      <c r="G414" s="69">
        <f t="shared" si="132"/>
        <v>0</v>
      </c>
      <c r="H414" s="69">
        <f t="shared" si="132"/>
        <v>0</v>
      </c>
      <c r="I414" s="69">
        <f t="shared" si="132"/>
        <v>0</v>
      </c>
      <c r="J414" s="69">
        <f t="shared" si="132"/>
        <v>0</v>
      </c>
      <c r="K414" s="69">
        <f t="shared" si="132"/>
        <v>0</v>
      </c>
      <c r="L414" s="69">
        <f t="shared" si="132"/>
        <v>0</v>
      </c>
      <c r="M414" s="69">
        <f t="shared" si="132"/>
        <v>0</v>
      </c>
      <c r="N414" s="69">
        <f t="shared" si="132"/>
        <v>0</v>
      </c>
      <c r="O414" s="69">
        <f t="shared" si="132"/>
        <v>0</v>
      </c>
      <c r="P414" s="69">
        <f t="shared" si="132"/>
        <v>0</v>
      </c>
      <c r="Q414" s="69">
        <f t="shared" si="132"/>
        <v>0</v>
      </c>
      <c r="R414" s="69">
        <f t="shared" si="132"/>
        <v>0</v>
      </c>
      <c r="S414" s="69">
        <f t="shared" si="132"/>
        <v>0</v>
      </c>
      <c r="T414" s="69">
        <f t="shared" si="132"/>
        <v>0</v>
      </c>
      <c r="U414" s="69">
        <f t="shared" si="132"/>
        <v>0</v>
      </c>
      <c r="V414" s="69">
        <f t="shared" si="132"/>
        <v>0</v>
      </c>
      <c r="W414" s="69">
        <f t="shared" si="132"/>
        <v>0</v>
      </c>
      <c r="X414" s="69">
        <f t="shared" si="132"/>
        <v>0</v>
      </c>
    </row>
    <row r="415" spans="2:24">
      <c r="B415" s="15" t="s">
        <v>772</v>
      </c>
      <c r="C415" s="84">
        <f>'Masukan - agroforestri'!C429</f>
        <v>7358.2528349433005</v>
      </c>
      <c r="D415" s="14" t="s">
        <v>275</v>
      </c>
      <c r="E415" s="96" t="s">
        <v>43</v>
      </c>
      <c r="F415" s="21"/>
      <c r="G415" s="21"/>
      <c r="H415" s="21"/>
      <c r="I415" s="21"/>
      <c r="J415" s="21"/>
      <c r="K415" s="21"/>
      <c r="L415" s="21"/>
      <c r="M415" s="21"/>
      <c r="N415" s="21"/>
      <c r="O415" s="21"/>
      <c r="P415" s="21"/>
      <c r="Q415" s="21"/>
      <c r="R415" s="21"/>
      <c r="S415" s="21"/>
      <c r="T415" s="21"/>
      <c r="U415" s="21"/>
      <c r="V415" s="21"/>
      <c r="W415" s="21"/>
      <c r="X415" s="21"/>
    </row>
    <row r="416" spans="2:24">
      <c r="B416" s="15" t="s">
        <v>773</v>
      </c>
      <c r="C416" s="79"/>
      <c r="D416" s="14" t="s">
        <v>2</v>
      </c>
      <c r="E416" s="69">
        <f>E414-($C$415*E397) - ($C$415*E400)</f>
        <v>0</v>
      </c>
      <c r="F416" s="69">
        <f t="shared" ref="F416:X416" si="133">F414-($C$415*F397) - ($C$415*F400)</f>
        <v>0</v>
      </c>
      <c r="G416" s="69">
        <f t="shared" si="133"/>
        <v>0</v>
      </c>
      <c r="H416" s="69">
        <f t="shared" si="133"/>
        <v>0</v>
      </c>
      <c r="I416" s="69">
        <f t="shared" si="133"/>
        <v>0</v>
      </c>
      <c r="J416" s="69">
        <f t="shared" si="133"/>
        <v>0</v>
      </c>
      <c r="K416" s="69">
        <f t="shared" si="133"/>
        <v>0</v>
      </c>
      <c r="L416" s="69">
        <f t="shared" si="133"/>
        <v>0</v>
      </c>
      <c r="M416" s="69">
        <f t="shared" si="133"/>
        <v>0</v>
      </c>
      <c r="N416" s="69">
        <f t="shared" si="133"/>
        <v>0</v>
      </c>
      <c r="O416" s="69">
        <f t="shared" si="133"/>
        <v>0</v>
      </c>
      <c r="P416" s="69">
        <f t="shared" si="133"/>
        <v>0</v>
      </c>
      <c r="Q416" s="69">
        <f t="shared" si="133"/>
        <v>0</v>
      </c>
      <c r="R416" s="69">
        <f t="shared" si="133"/>
        <v>0</v>
      </c>
      <c r="S416" s="69">
        <f t="shared" si="133"/>
        <v>0</v>
      </c>
      <c r="T416" s="69">
        <f t="shared" si="133"/>
        <v>0</v>
      </c>
      <c r="U416" s="69">
        <f t="shared" si="133"/>
        <v>0</v>
      </c>
      <c r="V416" s="69">
        <f t="shared" si="133"/>
        <v>0</v>
      </c>
      <c r="W416" s="69">
        <f t="shared" si="133"/>
        <v>0</v>
      </c>
      <c r="X416" s="69">
        <f t="shared" si="133"/>
        <v>0</v>
      </c>
    </row>
    <row r="417" spans="2:24">
      <c r="B417" s="15" t="s">
        <v>774</v>
      </c>
      <c r="C417" s="14"/>
      <c r="D417" s="14" t="s">
        <v>2</v>
      </c>
      <c r="E417" s="21"/>
      <c r="F417" s="69">
        <f>F416-E416</f>
        <v>0</v>
      </c>
      <c r="G417" s="69">
        <f t="shared" ref="G417" si="134">G416-F416</f>
        <v>0</v>
      </c>
      <c r="H417" s="69">
        <f t="shared" ref="H417" si="135">H416-G416</f>
        <v>0</v>
      </c>
      <c r="I417" s="69">
        <f t="shared" ref="I417" si="136">I416-H416</f>
        <v>0</v>
      </c>
      <c r="J417" s="69">
        <f t="shared" ref="J417" si="137">J416-I416</f>
        <v>0</v>
      </c>
      <c r="K417" s="69">
        <f t="shared" ref="K417" si="138">K416-J416</f>
        <v>0</v>
      </c>
      <c r="L417" s="69">
        <f t="shared" ref="L417" si="139">L416-K416</f>
        <v>0</v>
      </c>
      <c r="M417" s="69">
        <f t="shared" ref="M417" si="140">M416-L416</f>
        <v>0</v>
      </c>
      <c r="N417" s="69">
        <f t="shared" ref="N417" si="141">N416-M416</f>
        <v>0</v>
      </c>
      <c r="O417" s="69">
        <f t="shared" ref="O417" si="142">O416-N416</f>
        <v>0</v>
      </c>
      <c r="P417" s="69">
        <f t="shared" ref="P417" si="143">P416-O416</f>
        <v>0</v>
      </c>
      <c r="Q417" s="69">
        <f t="shared" ref="Q417" si="144">Q416-P416</f>
        <v>0</v>
      </c>
      <c r="R417" s="69">
        <f t="shared" ref="R417" si="145">R416-Q416</f>
        <v>0</v>
      </c>
      <c r="S417" s="69">
        <f t="shared" ref="S417" si="146">S416-R416</f>
        <v>0</v>
      </c>
      <c r="T417" s="69">
        <f t="shared" ref="T417" si="147">T416-S416</f>
        <v>0</v>
      </c>
      <c r="U417" s="69">
        <f t="shared" ref="U417" si="148">U416-T416</f>
        <v>0</v>
      </c>
      <c r="V417" s="69">
        <f t="shared" ref="V417" si="149">V416-U416</f>
        <v>0</v>
      </c>
      <c r="W417" s="69">
        <f t="shared" ref="W417" si="150">W416-V416</f>
        <v>0</v>
      </c>
      <c r="X417" s="69">
        <f t="shared" ref="X417" si="151">X416-W416</f>
        <v>0</v>
      </c>
    </row>
    <row r="419" spans="2:24" ht="15">
      <c r="B419" s="6" t="s">
        <v>170</v>
      </c>
    </row>
    <row r="420" spans="2:24">
      <c r="B420" s="14" t="s">
        <v>344</v>
      </c>
      <c r="C420" s="29" t="e">
        <f>'Masukan - agroforestri'!C327</f>
        <v>#N/A</v>
      </c>
      <c r="D420" s="14" t="s">
        <v>157</v>
      </c>
      <c r="E420" s="29">
        <f>IFERROR(C420,0)</f>
        <v>0</v>
      </c>
      <c r="F420" s="29"/>
      <c r="G420" s="29"/>
      <c r="H420" s="29"/>
      <c r="I420" s="29"/>
      <c r="J420" s="29"/>
      <c r="K420" s="29"/>
      <c r="L420" s="29"/>
      <c r="M420" s="29"/>
      <c r="N420" s="29"/>
      <c r="O420" s="29"/>
      <c r="P420" s="29"/>
      <c r="Q420" s="29"/>
      <c r="R420" s="29"/>
      <c r="S420" s="29"/>
      <c r="T420" s="29"/>
      <c r="U420" s="29"/>
      <c r="V420" s="29"/>
      <c r="W420" s="29"/>
      <c r="X420" s="29"/>
    </row>
    <row r="421" spans="2:24">
      <c r="B421" s="14" t="s">
        <v>313</v>
      </c>
      <c r="C421" s="29">
        <f>'Masukan - agroforestri'!C294</f>
        <v>60000</v>
      </c>
      <c r="D421" s="14" t="s">
        <v>135</v>
      </c>
      <c r="E421" s="14"/>
      <c r="F421" s="14"/>
      <c r="G421" s="14"/>
      <c r="H421" s="14"/>
      <c r="I421" s="14"/>
      <c r="J421" s="14"/>
      <c r="K421" s="14"/>
      <c r="L421" s="14"/>
      <c r="M421" s="14"/>
      <c r="N421" s="14"/>
      <c r="O421" s="14"/>
      <c r="P421" s="14"/>
      <c r="Q421" s="14"/>
      <c r="R421" s="14"/>
      <c r="S421" s="14"/>
      <c r="T421" s="14"/>
      <c r="U421" s="14"/>
      <c r="V421" s="14"/>
      <c r="W421" s="14"/>
      <c r="X421" s="14"/>
    </row>
    <row r="422" spans="2:24">
      <c r="B422" s="14" t="s">
        <v>156</v>
      </c>
      <c r="C422" s="14"/>
      <c r="D422" s="14"/>
      <c r="E422" s="69">
        <f>E420*$C$421</f>
        <v>0</v>
      </c>
      <c r="F422" s="29">
        <f t="shared" ref="F422:X422" si="152">F420*$C$421</f>
        <v>0</v>
      </c>
      <c r="G422" s="29">
        <f t="shared" si="152"/>
        <v>0</v>
      </c>
      <c r="H422" s="29">
        <f t="shared" si="152"/>
        <v>0</v>
      </c>
      <c r="I422" s="29">
        <f t="shared" si="152"/>
        <v>0</v>
      </c>
      <c r="J422" s="29">
        <f t="shared" si="152"/>
        <v>0</v>
      </c>
      <c r="K422" s="29">
        <f t="shared" si="152"/>
        <v>0</v>
      </c>
      <c r="L422" s="29">
        <f t="shared" si="152"/>
        <v>0</v>
      </c>
      <c r="M422" s="29">
        <f t="shared" si="152"/>
        <v>0</v>
      </c>
      <c r="N422" s="29">
        <f t="shared" si="152"/>
        <v>0</v>
      </c>
      <c r="O422" s="29">
        <f t="shared" si="152"/>
        <v>0</v>
      </c>
      <c r="P422" s="29">
        <f t="shared" si="152"/>
        <v>0</v>
      </c>
      <c r="Q422" s="29">
        <f t="shared" si="152"/>
        <v>0</v>
      </c>
      <c r="R422" s="29">
        <f t="shared" si="152"/>
        <v>0</v>
      </c>
      <c r="S422" s="29">
        <f t="shared" si="152"/>
        <v>0</v>
      </c>
      <c r="T422" s="29">
        <f t="shared" si="152"/>
        <v>0</v>
      </c>
      <c r="U422" s="29">
        <f t="shared" si="152"/>
        <v>0</v>
      </c>
      <c r="V422" s="29">
        <f t="shared" si="152"/>
        <v>0</v>
      </c>
      <c r="W422" s="29">
        <f t="shared" si="152"/>
        <v>0</v>
      </c>
      <c r="X422" s="29">
        <f t="shared" si="152"/>
        <v>0</v>
      </c>
    </row>
    <row r="423" spans="2:24">
      <c r="B423" s="45" t="s">
        <v>345</v>
      </c>
      <c r="C423" s="29">
        <f>C83-C396</f>
        <v>0</v>
      </c>
      <c r="D423" s="14" t="s">
        <v>5</v>
      </c>
      <c r="E423" s="21"/>
      <c r="F423" s="14"/>
      <c r="G423" s="14"/>
      <c r="H423" s="14"/>
      <c r="I423" s="14"/>
      <c r="J423" s="14"/>
      <c r="K423" s="14"/>
      <c r="L423" s="14"/>
      <c r="M423" s="14"/>
      <c r="N423" s="14"/>
      <c r="O423" s="14"/>
      <c r="P423" s="14"/>
      <c r="Q423" s="14"/>
      <c r="R423" s="14"/>
      <c r="S423" s="14"/>
      <c r="T423" s="14"/>
      <c r="U423" s="14"/>
      <c r="V423" s="14"/>
      <c r="W423" s="14"/>
      <c r="X423" s="14"/>
    </row>
    <row r="424" spans="2:24">
      <c r="B424" s="14" t="s">
        <v>226</v>
      </c>
      <c r="C424" s="14"/>
      <c r="D424" s="14" t="s">
        <v>2</v>
      </c>
      <c r="E424" s="97">
        <f>(C423*E410*C413)-(C423*C415)</f>
        <v>0</v>
      </c>
      <c r="F424" s="14"/>
      <c r="G424" s="14"/>
      <c r="H424" s="14"/>
      <c r="I424" s="14"/>
      <c r="J424" s="14"/>
      <c r="K424" s="14"/>
      <c r="L424" s="14"/>
      <c r="M424" s="14"/>
      <c r="N424" s="14"/>
      <c r="O424" s="14"/>
      <c r="P424" s="14"/>
      <c r="Q424" s="14"/>
      <c r="R424" s="14"/>
      <c r="S424" s="14"/>
      <c r="T424" s="14"/>
      <c r="U424" s="14"/>
      <c r="V424" s="14"/>
      <c r="W424" s="14"/>
      <c r="X424" s="14"/>
    </row>
    <row r="426" spans="2:24" ht="15">
      <c r="B426" s="6" t="s">
        <v>53</v>
      </c>
    </row>
    <row r="427" spans="2:24" ht="15">
      <c r="B427" s="17" t="s">
        <v>170</v>
      </c>
      <c r="C427" s="29"/>
      <c r="D427" s="14"/>
      <c r="E427" s="14"/>
      <c r="F427" s="14"/>
      <c r="G427" s="14"/>
      <c r="H427" s="14"/>
      <c r="I427" s="14"/>
      <c r="J427" s="14"/>
      <c r="K427" s="14"/>
      <c r="L427" s="14"/>
      <c r="M427" s="14"/>
      <c r="N427" s="14"/>
      <c r="O427" s="14"/>
      <c r="P427" s="14"/>
      <c r="Q427" s="14"/>
      <c r="R427" s="14"/>
      <c r="S427" s="14"/>
      <c r="T427" s="14"/>
      <c r="U427" s="14"/>
      <c r="V427" s="14"/>
      <c r="W427" s="14"/>
      <c r="X427" s="14"/>
    </row>
    <row r="428" spans="2:24">
      <c r="B428" s="14" t="s">
        <v>96</v>
      </c>
      <c r="C428" s="29">
        <f>'Masukan - agroforestri'!C331</f>
        <v>0</v>
      </c>
      <c r="D428" s="14" t="s">
        <v>157</v>
      </c>
      <c r="E428" s="29">
        <f>$C428*SUM('Masukan - agroforestri'!$D280,'Masukan - agroforestri'!$D285)</f>
        <v>0</v>
      </c>
      <c r="F428" s="29">
        <f>$C428*SUM('Masukan - agroforestri'!$D280,'Masukan - agroforestri'!$D285)</f>
        <v>0</v>
      </c>
      <c r="G428" s="29">
        <f>$C428*SUM('Masukan - agroforestri'!$D280,'Masukan - agroforestri'!$D285)</f>
        <v>0</v>
      </c>
      <c r="H428" s="29">
        <f>$C428*SUM('Masukan - agroforestri'!$D280,'Masukan - agroforestri'!$D285)</f>
        <v>0</v>
      </c>
      <c r="I428" s="29">
        <f>$C428*SUM('Masukan - agroforestri'!$D280,'Masukan - agroforestri'!$D285)</f>
        <v>0</v>
      </c>
      <c r="J428" s="29">
        <f>$C428*SUM('Masukan - agroforestri'!$D280,'Masukan - agroforestri'!$D285)</f>
        <v>0</v>
      </c>
      <c r="K428" s="29">
        <f>$C428*SUM('Masukan - agroforestri'!$D280,'Masukan - agroforestri'!$D285)</f>
        <v>0</v>
      </c>
      <c r="L428" s="29">
        <f>$C428*SUM('Masukan - agroforestri'!$D280,'Masukan - agroforestri'!$D285)</f>
        <v>0</v>
      </c>
      <c r="M428" s="29">
        <f>$C428*SUM('Masukan - agroforestri'!$D280,'Masukan - agroforestri'!$D285)</f>
        <v>0</v>
      </c>
      <c r="N428" s="29">
        <f>$C428*SUM('Masukan - agroforestri'!$D280,'Masukan - agroforestri'!$D285)</f>
        <v>0</v>
      </c>
      <c r="O428" s="29">
        <f>$C428*SUM('Masukan - agroforestri'!$D280,'Masukan - agroforestri'!$D285)</f>
        <v>0</v>
      </c>
      <c r="P428" s="29">
        <f>$C428*SUM('Masukan - agroforestri'!$D280,'Masukan - agroforestri'!$D285)</f>
        <v>0</v>
      </c>
      <c r="Q428" s="29">
        <f>$C428*SUM('Masukan - agroforestri'!$D280,'Masukan - agroforestri'!$D285)</f>
        <v>0</v>
      </c>
      <c r="R428" s="29">
        <f>$C428*SUM('Masukan - agroforestri'!$D280,'Masukan - agroforestri'!$D285)</f>
        <v>0</v>
      </c>
      <c r="S428" s="29">
        <f>$C428*SUM('Masukan - agroforestri'!$D280,'Masukan - agroforestri'!$D285)</f>
        <v>0</v>
      </c>
      <c r="T428" s="29">
        <f>$C428*SUM('Masukan - agroforestri'!$D280,'Masukan - agroforestri'!$D285)</f>
        <v>0</v>
      </c>
      <c r="U428" s="29">
        <f>$C428*SUM('Masukan - agroforestri'!$D280,'Masukan - agroforestri'!$D285)</f>
        <v>0</v>
      </c>
      <c r="V428" s="29">
        <f>$C428*SUM('Masukan - agroforestri'!$D280,'Masukan - agroforestri'!$D285)</f>
        <v>0</v>
      </c>
      <c r="W428" s="29">
        <f>$C428*SUM('Masukan - agroforestri'!$D280,'Masukan - agroforestri'!$D285)</f>
        <v>0</v>
      </c>
      <c r="X428" s="29">
        <f>$C428*SUM('Masukan - agroforestri'!$D280,'Masukan - agroforestri'!$D285)</f>
        <v>0</v>
      </c>
    </row>
    <row r="429" spans="2:24">
      <c r="B429" s="14" t="s">
        <v>326</v>
      </c>
      <c r="C429" s="29">
        <f>'Masukan - agroforestri'!C355</f>
        <v>0</v>
      </c>
      <c r="D429" s="14" t="s">
        <v>157</v>
      </c>
      <c r="E429" s="29">
        <f>$C429*SUM('Masukan - agroforestri'!$D281,'Masukan - agroforestri'!$D286)</f>
        <v>0</v>
      </c>
      <c r="F429" s="29">
        <f>$C429*SUM('Masukan - agroforestri'!$D281,'Masukan - agroforestri'!$D286)</f>
        <v>0</v>
      </c>
      <c r="G429" s="29">
        <f>$C429*SUM('Masukan - agroforestri'!$D281,'Masukan - agroforestri'!$D286)</f>
        <v>0</v>
      </c>
      <c r="H429" s="29">
        <f>$C429*SUM('Masukan - agroforestri'!$D281,'Masukan - agroforestri'!$D286)</f>
        <v>0</v>
      </c>
      <c r="I429" s="29">
        <f>$C429*SUM('Masukan - agroforestri'!$D281,'Masukan - agroforestri'!$D286)</f>
        <v>0</v>
      </c>
      <c r="J429" s="29">
        <f>$C429*SUM('Masukan - agroforestri'!$D281,'Masukan - agroforestri'!$D286)</f>
        <v>0</v>
      </c>
      <c r="K429" s="29">
        <f>$C429*SUM('Masukan - agroforestri'!$D281,'Masukan - agroforestri'!$D286)</f>
        <v>0</v>
      </c>
      <c r="L429" s="29">
        <f>$C429*SUM('Masukan - agroforestri'!$D281,'Masukan - agroforestri'!$D286)</f>
        <v>0</v>
      </c>
      <c r="M429" s="29">
        <f>$C429*SUM('Masukan - agroforestri'!$D281,'Masukan - agroforestri'!$D286)</f>
        <v>0</v>
      </c>
      <c r="N429" s="29">
        <f>$C429*SUM('Masukan - agroforestri'!$D281,'Masukan - agroforestri'!$D286)</f>
        <v>0</v>
      </c>
      <c r="O429" s="29">
        <f>$C429*SUM('Masukan - agroforestri'!$D281,'Masukan - agroforestri'!$D286)</f>
        <v>0</v>
      </c>
      <c r="P429" s="29">
        <f>$C429*SUM('Masukan - agroforestri'!$D281,'Masukan - agroforestri'!$D286)</f>
        <v>0</v>
      </c>
      <c r="Q429" s="29">
        <f>$C429*SUM('Masukan - agroforestri'!$D281,'Masukan - agroforestri'!$D286)</f>
        <v>0</v>
      </c>
      <c r="R429" s="29">
        <f>$C429*SUM('Masukan - agroforestri'!$D281,'Masukan - agroforestri'!$D286)</f>
        <v>0</v>
      </c>
      <c r="S429" s="29">
        <f>$C429*SUM('Masukan - agroforestri'!$D281,'Masukan - agroforestri'!$D286)</f>
        <v>0</v>
      </c>
      <c r="T429" s="29">
        <f>$C429*SUM('Masukan - agroforestri'!$D281,'Masukan - agroforestri'!$D286)</f>
        <v>0</v>
      </c>
      <c r="U429" s="29">
        <f>$C429*SUM('Masukan - agroforestri'!$D281,'Masukan - agroforestri'!$D286)</f>
        <v>0</v>
      </c>
      <c r="V429" s="29">
        <f>$C429*SUM('Masukan - agroforestri'!$D281,'Masukan - agroforestri'!$D286)</f>
        <v>0</v>
      </c>
      <c r="W429" s="29">
        <f>$C429*SUM('Masukan - agroforestri'!$D281,'Masukan - agroforestri'!$D286)</f>
        <v>0</v>
      </c>
      <c r="X429" s="29">
        <f>$C429*SUM('Masukan - agroforestri'!$D281,'Masukan - agroforestri'!$D286)</f>
        <v>0</v>
      </c>
    </row>
    <row r="430" spans="2:24">
      <c r="B430" s="14" t="s">
        <v>832</v>
      </c>
      <c r="C430" s="29">
        <f>'Masukan - agroforestri'!C374</f>
        <v>0</v>
      </c>
      <c r="D430" s="14" t="s">
        <v>157</v>
      </c>
      <c r="E430" s="29">
        <f>$C430*SUM('Masukan - agroforestri'!$D282,'Masukan - agroforestri'!$D287)</f>
        <v>0</v>
      </c>
      <c r="F430" s="29">
        <f>$C430*SUM('Masukan - agroforestri'!$D282,'Masukan - agroforestri'!$D287)</f>
        <v>0</v>
      </c>
      <c r="G430" s="29">
        <f>$C430*SUM('Masukan - agroforestri'!$D282,'Masukan - agroforestri'!$D287)</f>
        <v>0</v>
      </c>
      <c r="H430" s="29">
        <f>$C430*SUM('Masukan - agroforestri'!$D282,'Masukan - agroforestri'!$D287)</f>
        <v>0</v>
      </c>
      <c r="I430" s="29">
        <f>$C430*SUM('Masukan - agroforestri'!$D282,'Masukan - agroforestri'!$D287)</f>
        <v>0</v>
      </c>
      <c r="J430" s="29">
        <f>$C430*SUM('Masukan - agroforestri'!$D282,'Masukan - agroforestri'!$D287)</f>
        <v>0</v>
      </c>
      <c r="K430" s="29">
        <f>$C430*SUM('Masukan - agroforestri'!$D282,'Masukan - agroforestri'!$D287)</f>
        <v>0</v>
      </c>
      <c r="L430" s="29">
        <f>$C430*SUM('Masukan - agroforestri'!$D282,'Masukan - agroforestri'!$D287)</f>
        <v>0</v>
      </c>
      <c r="M430" s="29">
        <f>$C430*SUM('Masukan - agroforestri'!$D282,'Masukan - agroforestri'!$D287)</f>
        <v>0</v>
      </c>
      <c r="N430" s="29">
        <f>$C430*SUM('Masukan - agroforestri'!$D282,'Masukan - agroforestri'!$D287)</f>
        <v>0</v>
      </c>
      <c r="O430" s="29">
        <f>$C430*SUM('Masukan - agroforestri'!$D282,'Masukan - agroforestri'!$D287)</f>
        <v>0</v>
      </c>
      <c r="P430" s="29">
        <f>$C430*SUM('Masukan - agroforestri'!$D282,'Masukan - agroforestri'!$D287)</f>
        <v>0</v>
      </c>
      <c r="Q430" s="29">
        <f>$C430*SUM('Masukan - agroforestri'!$D282,'Masukan - agroforestri'!$D287)</f>
        <v>0</v>
      </c>
      <c r="R430" s="29">
        <f>$C430*SUM('Masukan - agroforestri'!$D282,'Masukan - agroforestri'!$D287)</f>
        <v>0</v>
      </c>
      <c r="S430" s="29">
        <f>$C430*SUM('Masukan - agroforestri'!$D282,'Masukan - agroforestri'!$D287)</f>
        <v>0</v>
      </c>
      <c r="T430" s="29">
        <f>$C430*SUM('Masukan - agroforestri'!$D282,'Masukan - agroforestri'!$D287)</f>
        <v>0</v>
      </c>
      <c r="U430" s="29">
        <f>$C430*SUM('Masukan - agroforestri'!$D282,'Masukan - agroforestri'!$D287)</f>
        <v>0</v>
      </c>
      <c r="V430" s="29">
        <f>$C430*SUM('Masukan - agroforestri'!$D282,'Masukan - agroforestri'!$D287)</f>
        <v>0</v>
      </c>
      <c r="W430" s="29">
        <f>$C430*SUM('Masukan - agroforestri'!$D282,'Masukan - agroforestri'!$D287)</f>
        <v>0</v>
      </c>
      <c r="X430" s="29">
        <f>$C430*SUM('Masukan - agroforestri'!$D282,'Masukan - agroforestri'!$D287)</f>
        <v>0</v>
      </c>
    </row>
    <row r="431" spans="2:24">
      <c r="B431" s="14" t="s">
        <v>282</v>
      </c>
      <c r="C431" s="29">
        <f>'Masukan - agroforestri'!C393</f>
        <v>0</v>
      </c>
      <c r="D431" s="14" t="s">
        <v>157</v>
      </c>
      <c r="E431" s="29">
        <f>$C431*SUM('Masukan - agroforestri'!$D283,'Masukan - agroforestri'!$D288)</f>
        <v>0</v>
      </c>
      <c r="F431" s="29">
        <f>$C431*SUM('Masukan - agroforestri'!$D283,'Masukan - agroforestri'!$D288)</f>
        <v>0</v>
      </c>
      <c r="G431" s="29">
        <f>$C431*SUM('Masukan - agroforestri'!$D283,'Masukan - agroforestri'!$D288)</f>
        <v>0</v>
      </c>
      <c r="H431" s="29">
        <f>$C431*SUM('Masukan - agroforestri'!$D283,'Masukan - agroforestri'!$D288)</f>
        <v>0</v>
      </c>
      <c r="I431" s="29">
        <f>$C431*SUM('Masukan - agroforestri'!$D283,'Masukan - agroforestri'!$D288)</f>
        <v>0</v>
      </c>
      <c r="J431" s="29">
        <f>$C431*SUM('Masukan - agroforestri'!$D283,'Masukan - agroforestri'!$D288)</f>
        <v>0</v>
      </c>
      <c r="K431" s="29">
        <f>$C431*SUM('Masukan - agroforestri'!$D283,'Masukan - agroforestri'!$D288)</f>
        <v>0</v>
      </c>
      <c r="L431" s="29">
        <f>$C431*SUM('Masukan - agroforestri'!$D283,'Masukan - agroforestri'!$D288)</f>
        <v>0</v>
      </c>
      <c r="M431" s="29">
        <f>$C431*SUM('Masukan - agroforestri'!$D283,'Masukan - agroforestri'!$D288)</f>
        <v>0</v>
      </c>
      <c r="N431" s="29">
        <f>$C431*SUM('Masukan - agroforestri'!$D283,'Masukan - agroforestri'!$D288)</f>
        <v>0</v>
      </c>
      <c r="O431" s="29">
        <f>$C431*SUM('Masukan - agroforestri'!$D283,'Masukan - agroforestri'!$D288)</f>
        <v>0</v>
      </c>
      <c r="P431" s="29">
        <f>$C431*SUM('Masukan - agroforestri'!$D283,'Masukan - agroforestri'!$D288)</f>
        <v>0</v>
      </c>
      <c r="Q431" s="29">
        <f>$C431*SUM('Masukan - agroforestri'!$D283,'Masukan - agroforestri'!$D288)</f>
        <v>0</v>
      </c>
      <c r="R431" s="29">
        <f>$C431*SUM('Masukan - agroforestri'!$D283,'Masukan - agroforestri'!$D288)</f>
        <v>0</v>
      </c>
      <c r="S431" s="29">
        <f>$C431*SUM('Masukan - agroforestri'!$D283,'Masukan - agroforestri'!$D288)</f>
        <v>0</v>
      </c>
      <c r="T431" s="29">
        <f>$C431*SUM('Masukan - agroforestri'!$D283,'Masukan - agroforestri'!$D288)</f>
        <v>0</v>
      </c>
      <c r="U431" s="29">
        <f>$C431*SUM('Masukan - agroforestri'!$D283,'Masukan - agroforestri'!$D288)</f>
        <v>0</v>
      </c>
      <c r="V431" s="29">
        <f>$C431*SUM('Masukan - agroforestri'!$D283,'Masukan - agroforestri'!$D288)</f>
        <v>0</v>
      </c>
      <c r="W431" s="29">
        <f>$C431*SUM('Masukan - agroforestri'!$D283,'Masukan - agroforestri'!$D288)</f>
        <v>0</v>
      </c>
      <c r="X431" s="29">
        <f>$C431*SUM('Masukan - agroforestri'!$D283,'Masukan - agroforestri'!$D288)</f>
        <v>0</v>
      </c>
    </row>
    <row r="432" spans="2:24">
      <c r="B432" s="14" t="s">
        <v>408</v>
      </c>
      <c r="C432" s="29">
        <f>'Masukan - agroforestri'!C412</f>
        <v>0</v>
      </c>
      <c r="D432" s="14" t="s">
        <v>157</v>
      </c>
      <c r="E432" s="29">
        <f>$C432*SUM('Masukan - agroforestri'!$D284,'Masukan - agroforestri'!$D289)</f>
        <v>0</v>
      </c>
      <c r="F432" s="29">
        <f>$C432*SUM('Masukan - agroforestri'!$D284,'Masukan - agroforestri'!$D289)</f>
        <v>0</v>
      </c>
      <c r="G432" s="29">
        <f>$C432*SUM('Masukan - agroforestri'!$D284,'Masukan - agroforestri'!$D289)</f>
        <v>0</v>
      </c>
      <c r="H432" s="29">
        <f>$C432*SUM('Masukan - agroforestri'!$D284,'Masukan - agroforestri'!$D289)</f>
        <v>0</v>
      </c>
      <c r="I432" s="29">
        <f>$C432*SUM('Masukan - agroforestri'!$D284,'Masukan - agroforestri'!$D289)</f>
        <v>0</v>
      </c>
      <c r="J432" s="29">
        <f>$C432*SUM('Masukan - agroforestri'!$D284,'Masukan - agroforestri'!$D289)</f>
        <v>0</v>
      </c>
      <c r="K432" s="29">
        <f>$C432*SUM('Masukan - agroforestri'!$D284,'Masukan - agroforestri'!$D289)</f>
        <v>0</v>
      </c>
      <c r="L432" s="29">
        <f>$C432*SUM('Masukan - agroforestri'!$D284,'Masukan - agroforestri'!$D289)</f>
        <v>0</v>
      </c>
      <c r="M432" s="29">
        <f>$C432*SUM('Masukan - agroforestri'!$D284,'Masukan - agroforestri'!$D289)</f>
        <v>0</v>
      </c>
      <c r="N432" s="29">
        <f>$C432*SUM('Masukan - agroforestri'!$D284,'Masukan - agroforestri'!$D289)</f>
        <v>0</v>
      </c>
      <c r="O432" s="29">
        <f>$C432*SUM('Masukan - agroforestri'!$D284,'Masukan - agroforestri'!$D289)</f>
        <v>0</v>
      </c>
      <c r="P432" s="29">
        <f>$C432*SUM('Masukan - agroforestri'!$D284,'Masukan - agroforestri'!$D289)</f>
        <v>0</v>
      </c>
      <c r="Q432" s="29">
        <f>$C432*SUM('Masukan - agroforestri'!$D284,'Masukan - agroforestri'!$D289)</f>
        <v>0</v>
      </c>
      <c r="R432" s="29">
        <f>$C432*SUM('Masukan - agroforestri'!$D284,'Masukan - agroforestri'!$D289)</f>
        <v>0</v>
      </c>
      <c r="S432" s="29">
        <f>$C432*SUM('Masukan - agroforestri'!$D284,'Masukan - agroforestri'!$D289)</f>
        <v>0</v>
      </c>
      <c r="T432" s="29">
        <f>$C432*SUM('Masukan - agroforestri'!$D284,'Masukan - agroforestri'!$D289)</f>
        <v>0</v>
      </c>
      <c r="U432" s="29">
        <f>$C432*SUM('Masukan - agroforestri'!$D284,'Masukan - agroforestri'!$D289)</f>
        <v>0</v>
      </c>
      <c r="V432" s="29">
        <f>$C432*SUM('Masukan - agroforestri'!$D284,'Masukan - agroforestri'!$D289)</f>
        <v>0</v>
      </c>
      <c r="W432" s="29">
        <f>$C432*SUM('Masukan - agroforestri'!$D284,'Masukan - agroforestri'!$D289)</f>
        <v>0</v>
      </c>
      <c r="X432" s="29">
        <f>$C432*SUM('Masukan - agroforestri'!$D284,'Masukan - agroforestri'!$D289)</f>
        <v>0</v>
      </c>
    </row>
    <row r="433" spans="2:24">
      <c r="B433" s="14" t="s">
        <v>348</v>
      </c>
      <c r="C433" s="29">
        <f>'Masukan - agroforestri'!C433</f>
        <v>50</v>
      </c>
      <c r="D433" s="14" t="s">
        <v>157</v>
      </c>
      <c r="E433" s="29">
        <f>$C433*'Masukan - agroforestri'!$D$290</f>
        <v>0</v>
      </c>
      <c r="F433" s="29">
        <f>$C433*'Masukan - agroforestri'!$D$290</f>
        <v>0</v>
      </c>
      <c r="G433" s="29">
        <f>$C433*'Masukan - agroforestri'!$D$290</f>
        <v>0</v>
      </c>
      <c r="H433" s="29">
        <f>$C433*'Masukan - agroforestri'!$D$290</f>
        <v>0</v>
      </c>
      <c r="I433" s="29">
        <f>$C433*'Masukan - agroforestri'!$D$290</f>
        <v>0</v>
      </c>
      <c r="J433" s="29">
        <f>$C433*'Masukan - agroforestri'!$D$290</f>
        <v>0</v>
      </c>
      <c r="K433" s="29">
        <f>$C433*'Masukan - agroforestri'!$D$290</f>
        <v>0</v>
      </c>
      <c r="L433" s="29">
        <f>$C433*'Masukan - agroforestri'!$D$290</f>
        <v>0</v>
      </c>
      <c r="M433" s="29">
        <f>$C433*'Masukan - agroforestri'!$D$290</f>
        <v>0</v>
      </c>
      <c r="N433" s="29">
        <f>$C433*'Masukan - agroforestri'!$D$290</f>
        <v>0</v>
      </c>
      <c r="O433" s="29">
        <f>$C433*'Masukan - agroforestri'!$D$290</f>
        <v>0</v>
      </c>
      <c r="P433" s="29">
        <f>$C433*'Masukan - agroforestri'!$D$290</f>
        <v>0</v>
      </c>
      <c r="Q433" s="29">
        <f>$C433*'Masukan - agroforestri'!$D$290</f>
        <v>0</v>
      </c>
      <c r="R433" s="29">
        <f>$C433*'Masukan - agroforestri'!$D$290</f>
        <v>0</v>
      </c>
      <c r="S433" s="29">
        <f>$C433*'Masukan - agroforestri'!$D$290</f>
        <v>0</v>
      </c>
      <c r="T433" s="29">
        <f>$C433*'Masukan - agroforestri'!$D$290</f>
        <v>0</v>
      </c>
      <c r="U433" s="29">
        <f>$C433*'Masukan - agroforestri'!$D$290</f>
        <v>0</v>
      </c>
      <c r="V433" s="29">
        <f>$C433*'Masukan - agroforestri'!$D$290</f>
        <v>0</v>
      </c>
      <c r="W433" s="29">
        <f>$C433*'Masukan - agroforestri'!$D$290</f>
        <v>0</v>
      </c>
      <c r="X433" s="29">
        <f>$C433*'Masukan - agroforestri'!$D$290</f>
        <v>0</v>
      </c>
    </row>
    <row r="434" spans="2:24">
      <c r="B434" s="14" t="s">
        <v>316</v>
      </c>
      <c r="C434" s="14"/>
      <c r="D434" s="14" t="s">
        <v>157</v>
      </c>
      <c r="E434" s="30">
        <f t="shared" ref="E434:X434" si="153">SUM(E428:E433)</f>
        <v>0</v>
      </c>
      <c r="F434" s="30">
        <f t="shared" si="153"/>
        <v>0</v>
      </c>
      <c r="G434" s="30">
        <f t="shared" si="153"/>
        <v>0</v>
      </c>
      <c r="H434" s="30">
        <f t="shared" si="153"/>
        <v>0</v>
      </c>
      <c r="I434" s="30">
        <f t="shared" si="153"/>
        <v>0</v>
      </c>
      <c r="J434" s="30">
        <f t="shared" si="153"/>
        <v>0</v>
      </c>
      <c r="K434" s="30">
        <f t="shared" si="153"/>
        <v>0</v>
      </c>
      <c r="L434" s="30">
        <f t="shared" si="153"/>
        <v>0</v>
      </c>
      <c r="M434" s="30">
        <f t="shared" si="153"/>
        <v>0</v>
      </c>
      <c r="N434" s="30">
        <f t="shared" si="153"/>
        <v>0</v>
      </c>
      <c r="O434" s="30">
        <f t="shared" si="153"/>
        <v>0</v>
      </c>
      <c r="P434" s="30">
        <f t="shared" si="153"/>
        <v>0</v>
      </c>
      <c r="Q434" s="30">
        <f t="shared" si="153"/>
        <v>0</v>
      </c>
      <c r="R434" s="30">
        <f t="shared" si="153"/>
        <v>0</v>
      </c>
      <c r="S434" s="30">
        <f t="shared" si="153"/>
        <v>0</v>
      </c>
      <c r="T434" s="30">
        <f t="shared" si="153"/>
        <v>0</v>
      </c>
      <c r="U434" s="30">
        <f t="shared" si="153"/>
        <v>0</v>
      </c>
      <c r="V434" s="30">
        <f t="shared" si="153"/>
        <v>0</v>
      </c>
      <c r="W434" s="30">
        <f t="shared" si="153"/>
        <v>0</v>
      </c>
      <c r="X434" s="30">
        <f t="shared" si="153"/>
        <v>0</v>
      </c>
    </row>
    <row r="435" spans="2:24">
      <c r="B435" s="14"/>
      <c r="C435" s="14"/>
      <c r="D435" s="14"/>
      <c r="E435" s="14"/>
      <c r="F435" s="14"/>
      <c r="G435" s="14"/>
      <c r="H435" s="14"/>
      <c r="I435" s="14"/>
      <c r="J435" s="14"/>
      <c r="K435" s="14"/>
      <c r="L435" s="14"/>
      <c r="M435" s="14"/>
      <c r="N435" s="14"/>
      <c r="O435" s="14"/>
      <c r="P435" s="14"/>
      <c r="Q435" s="14"/>
      <c r="R435" s="14"/>
      <c r="S435" s="14"/>
      <c r="T435" s="14"/>
      <c r="U435" s="14"/>
      <c r="V435" s="14"/>
      <c r="W435" s="14"/>
      <c r="X435" s="14"/>
    </row>
    <row r="436" spans="2:24" ht="15">
      <c r="B436" s="17" t="s">
        <v>73</v>
      </c>
      <c r="C436" s="29"/>
      <c r="D436" s="14"/>
      <c r="E436" s="14"/>
      <c r="F436" s="14"/>
      <c r="G436" s="14"/>
      <c r="H436" s="14"/>
      <c r="I436" s="14"/>
      <c r="J436" s="14"/>
      <c r="K436" s="14"/>
      <c r="L436" s="14"/>
      <c r="M436" s="14"/>
      <c r="N436" s="14"/>
      <c r="O436" s="14"/>
      <c r="P436" s="14"/>
      <c r="Q436" s="14"/>
      <c r="R436" s="14"/>
      <c r="S436" s="14"/>
      <c r="T436" s="14"/>
      <c r="U436" s="14"/>
      <c r="V436" s="14"/>
      <c r="W436" s="14"/>
      <c r="X436" s="14"/>
    </row>
    <row r="437" spans="2:24">
      <c r="B437" s="14" t="s">
        <v>96</v>
      </c>
      <c r="C437" s="81">
        <f>'Masukan - agroforestri'!C332</f>
        <v>1.4165000000000001E-2</v>
      </c>
      <c r="D437" s="14" t="s">
        <v>157</v>
      </c>
      <c r="E437" s="30">
        <f t="shared" ref="E437:X437" si="154">$C$437*SUM(E304:E305)</f>
        <v>0</v>
      </c>
      <c r="F437" s="30">
        <f t="shared" si="154"/>
        <v>0</v>
      </c>
      <c r="G437" s="30">
        <f t="shared" si="154"/>
        <v>0</v>
      </c>
      <c r="H437" s="30">
        <f t="shared" si="154"/>
        <v>0</v>
      </c>
      <c r="I437" s="30">
        <f t="shared" si="154"/>
        <v>0</v>
      </c>
      <c r="J437" s="30">
        <f t="shared" si="154"/>
        <v>0</v>
      </c>
      <c r="K437" s="30">
        <f t="shared" si="154"/>
        <v>0</v>
      </c>
      <c r="L437" s="30">
        <f t="shared" si="154"/>
        <v>0</v>
      </c>
      <c r="M437" s="30">
        <f t="shared" si="154"/>
        <v>0</v>
      </c>
      <c r="N437" s="30">
        <f t="shared" si="154"/>
        <v>0</v>
      </c>
      <c r="O437" s="30">
        <f t="shared" si="154"/>
        <v>0</v>
      </c>
      <c r="P437" s="30">
        <f t="shared" si="154"/>
        <v>0</v>
      </c>
      <c r="Q437" s="30">
        <f t="shared" si="154"/>
        <v>0</v>
      </c>
      <c r="R437" s="30">
        <f t="shared" si="154"/>
        <v>0</v>
      </c>
      <c r="S437" s="30">
        <f t="shared" si="154"/>
        <v>0</v>
      </c>
      <c r="T437" s="30">
        <f t="shared" si="154"/>
        <v>0</v>
      </c>
      <c r="U437" s="30">
        <f t="shared" si="154"/>
        <v>0</v>
      </c>
      <c r="V437" s="30">
        <f t="shared" si="154"/>
        <v>0</v>
      </c>
      <c r="W437" s="30">
        <f t="shared" si="154"/>
        <v>0</v>
      </c>
      <c r="X437" s="30">
        <f t="shared" si="154"/>
        <v>0</v>
      </c>
    </row>
    <row r="438" spans="2:24">
      <c r="B438" s="14" t="s">
        <v>326</v>
      </c>
      <c r="C438" s="81">
        <f>'Masukan - agroforestri'!C356</f>
        <v>1.4165000000000001E-2</v>
      </c>
      <c r="D438" s="14" t="s">
        <v>157</v>
      </c>
      <c r="E438" s="30">
        <f t="shared" ref="E438:X438" si="155">$C$438*SUM(E330:E331)</f>
        <v>0</v>
      </c>
      <c r="F438" s="30">
        <f t="shared" si="155"/>
        <v>0</v>
      </c>
      <c r="G438" s="30">
        <f t="shared" si="155"/>
        <v>0</v>
      </c>
      <c r="H438" s="30">
        <f t="shared" si="155"/>
        <v>0</v>
      </c>
      <c r="I438" s="30">
        <f t="shared" si="155"/>
        <v>0</v>
      </c>
      <c r="J438" s="30">
        <f t="shared" si="155"/>
        <v>0</v>
      </c>
      <c r="K438" s="30">
        <f t="shared" si="155"/>
        <v>0</v>
      </c>
      <c r="L438" s="30">
        <f t="shared" si="155"/>
        <v>0</v>
      </c>
      <c r="M438" s="30">
        <f t="shared" si="155"/>
        <v>0</v>
      </c>
      <c r="N438" s="30">
        <f t="shared" si="155"/>
        <v>0</v>
      </c>
      <c r="O438" s="30">
        <f t="shared" si="155"/>
        <v>0</v>
      </c>
      <c r="P438" s="30">
        <f t="shared" si="155"/>
        <v>0</v>
      </c>
      <c r="Q438" s="30">
        <f t="shared" si="155"/>
        <v>0</v>
      </c>
      <c r="R438" s="30">
        <f t="shared" si="155"/>
        <v>0</v>
      </c>
      <c r="S438" s="30">
        <f t="shared" si="155"/>
        <v>0</v>
      </c>
      <c r="T438" s="30">
        <f t="shared" si="155"/>
        <v>0</v>
      </c>
      <c r="U438" s="30">
        <f t="shared" si="155"/>
        <v>0</v>
      </c>
      <c r="V438" s="30">
        <f t="shared" si="155"/>
        <v>0</v>
      </c>
      <c r="W438" s="30">
        <f t="shared" si="155"/>
        <v>0</v>
      </c>
      <c r="X438" s="30">
        <f t="shared" si="155"/>
        <v>0</v>
      </c>
    </row>
    <row r="439" spans="2:24">
      <c r="B439" s="14" t="s">
        <v>832</v>
      </c>
      <c r="C439" s="81">
        <f>'Masukan - agroforestri'!C375</f>
        <v>1.4165000000000001E-2</v>
      </c>
      <c r="D439" s="14" t="s">
        <v>157</v>
      </c>
      <c r="E439" s="30">
        <f>$C$438*SUM($E$354:$E$355)</f>
        <v>0</v>
      </c>
      <c r="F439" s="30">
        <f t="shared" ref="F439:X439" si="156">$C$438*SUM($E$354:$E$355)</f>
        <v>0</v>
      </c>
      <c r="G439" s="30">
        <f t="shared" si="156"/>
        <v>0</v>
      </c>
      <c r="H439" s="30">
        <f t="shared" si="156"/>
        <v>0</v>
      </c>
      <c r="I439" s="30">
        <f t="shared" si="156"/>
        <v>0</v>
      </c>
      <c r="J439" s="30">
        <f t="shared" si="156"/>
        <v>0</v>
      </c>
      <c r="K439" s="30">
        <f t="shared" si="156"/>
        <v>0</v>
      </c>
      <c r="L439" s="30">
        <f t="shared" si="156"/>
        <v>0</v>
      </c>
      <c r="M439" s="30">
        <f t="shared" si="156"/>
        <v>0</v>
      </c>
      <c r="N439" s="30">
        <f t="shared" si="156"/>
        <v>0</v>
      </c>
      <c r="O439" s="30">
        <f t="shared" si="156"/>
        <v>0</v>
      </c>
      <c r="P439" s="30">
        <f t="shared" si="156"/>
        <v>0</v>
      </c>
      <c r="Q439" s="30">
        <f t="shared" si="156"/>
        <v>0</v>
      </c>
      <c r="R439" s="30">
        <f t="shared" si="156"/>
        <v>0</v>
      </c>
      <c r="S439" s="30">
        <f t="shared" si="156"/>
        <v>0</v>
      </c>
      <c r="T439" s="30">
        <f t="shared" si="156"/>
        <v>0</v>
      </c>
      <c r="U439" s="30">
        <f t="shared" si="156"/>
        <v>0</v>
      </c>
      <c r="V439" s="30">
        <f t="shared" si="156"/>
        <v>0</v>
      </c>
      <c r="W439" s="30">
        <f t="shared" si="156"/>
        <v>0</v>
      </c>
      <c r="X439" s="30">
        <f t="shared" si="156"/>
        <v>0</v>
      </c>
    </row>
    <row r="440" spans="2:24">
      <c r="B440" s="14" t="s">
        <v>282</v>
      </c>
      <c r="C440" s="81">
        <f>'Masukan - agroforestri'!C394</f>
        <v>1.4165000000000001E-2</v>
      </c>
      <c r="D440" s="14" t="s">
        <v>157</v>
      </c>
      <c r="E440" s="30">
        <f t="shared" ref="E440:X440" si="157">$C$440*E378</f>
        <v>0</v>
      </c>
      <c r="F440" s="30">
        <f t="shared" si="157"/>
        <v>0</v>
      </c>
      <c r="G440" s="30">
        <f t="shared" si="157"/>
        <v>0</v>
      </c>
      <c r="H440" s="30">
        <f t="shared" si="157"/>
        <v>0</v>
      </c>
      <c r="I440" s="30">
        <f t="shared" si="157"/>
        <v>0</v>
      </c>
      <c r="J440" s="30">
        <f t="shared" si="157"/>
        <v>0</v>
      </c>
      <c r="K440" s="30">
        <f t="shared" si="157"/>
        <v>0</v>
      </c>
      <c r="L440" s="30">
        <f t="shared" si="157"/>
        <v>0</v>
      </c>
      <c r="M440" s="30">
        <f t="shared" si="157"/>
        <v>0</v>
      </c>
      <c r="N440" s="30">
        <f t="shared" si="157"/>
        <v>0</v>
      </c>
      <c r="O440" s="30">
        <f t="shared" si="157"/>
        <v>0</v>
      </c>
      <c r="P440" s="30">
        <f t="shared" si="157"/>
        <v>0</v>
      </c>
      <c r="Q440" s="30">
        <f t="shared" si="157"/>
        <v>0</v>
      </c>
      <c r="R440" s="30">
        <f t="shared" si="157"/>
        <v>0</v>
      </c>
      <c r="S440" s="30">
        <f t="shared" si="157"/>
        <v>0</v>
      </c>
      <c r="T440" s="30">
        <f t="shared" si="157"/>
        <v>0</v>
      </c>
      <c r="U440" s="30">
        <f t="shared" si="157"/>
        <v>0</v>
      </c>
      <c r="V440" s="30">
        <f t="shared" si="157"/>
        <v>0</v>
      </c>
      <c r="W440" s="30">
        <f t="shared" si="157"/>
        <v>0</v>
      </c>
      <c r="X440" s="30">
        <f t="shared" si="157"/>
        <v>0</v>
      </c>
    </row>
    <row r="441" spans="2:24">
      <c r="B441" s="14" t="s">
        <v>408</v>
      </c>
      <c r="C441" s="81">
        <f>'Masukan - agroforestri'!C413</f>
        <v>1.4165000000000001E-2</v>
      </c>
      <c r="D441" s="14" t="s">
        <v>157</v>
      </c>
      <c r="E441" s="30">
        <f t="shared" ref="E441:X441" si="158">$C$441*SUM(E404:E405)</f>
        <v>0</v>
      </c>
      <c r="F441" s="30">
        <f t="shared" si="158"/>
        <v>0</v>
      </c>
      <c r="G441" s="30">
        <f t="shared" si="158"/>
        <v>0</v>
      </c>
      <c r="H441" s="30">
        <f t="shared" si="158"/>
        <v>0</v>
      </c>
      <c r="I441" s="30">
        <f t="shared" si="158"/>
        <v>0</v>
      </c>
      <c r="J441" s="30">
        <f t="shared" si="158"/>
        <v>0</v>
      </c>
      <c r="K441" s="30">
        <f t="shared" si="158"/>
        <v>0</v>
      </c>
      <c r="L441" s="30">
        <f t="shared" si="158"/>
        <v>0</v>
      </c>
      <c r="M441" s="30">
        <f t="shared" si="158"/>
        <v>0</v>
      </c>
      <c r="N441" s="30">
        <f t="shared" si="158"/>
        <v>0</v>
      </c>
      <c r="O441" s="30">
        <f t="shared" si="158"/>
        <v>0</v>
      </c>
      <c r="P441" s="30">
        <f t="shared" si="158"/>
        <v>0</v>
      </c>
      <c r="Q441" s="30">
        <f t="shared" si="158"/>
        <v>0</v>
      </c>
      <c r="R441" s="30">
        <f t="shared" si="158"/>
        <v>0</v>
      </c>
      <c r="S441" s="30">
        <f t="shared" si="158"/>
        <v>0</v>
      </c>
      <c r="T441" s="30">
        <f t="shared" si="158"/>
        <v>0</v>
      </c>
      <c r="U441" s="30">
        <f t="shared" si="158"/>
        <v>0</v>
      </c>
      <c r="V441" s="30">
        <f t="shared" si="158"/>
        <v>0</v>
      </c>
      <c r="W441" s="30">
        <f t="shared" si="158"/>
        <v>0</v>
      </c>
      <c r="X441" s="30">
        <f t="shared" si="158"/>
        <v>0</v>
      </c>
    </row>
    <row r="442" spans="2:24">
      <c r="B442" s="14" t="s">
        <v>348</v>
      </c>
      <c r="C442" s="81">
        <f>'Masukan - agroforestri'!C434</f>
        <v>21</v>
      </c>
      <c r="D442" s="14" t="s">
        <v>157</v>
      </c>
      <c r="E442" s="31">
        <f>$C442*'Masukan - agroforestri'!$D$290</f>
        <v>0</v>
      </c>
      <c r="F442" s="31">
        <f>$C442*'Masukan - agroforestri'!$D$290</f>
        <v>0</v>
      </c>
      <c r="G442" s="31">
        <f>$C442*'Masukan - agroforestri'!$D$290</f>
        <v>0</v>
      </c>
      <c r="H442" s="31">
        <f>$C442*'Masukan - agroforestri'!$D$290</f>
        <v>0</v>
      </c>
      <c r="I442" s="31">
        <f>$C442*'Masukan - agroforestri'!$D$290</f>
        <v>0</v>
      </c>
      <c r="J442" s="31">
        <f>$C442*'Masukan - agroforestri'!$D$290</f>
        <v>0</v>
      </c>
      <c r="K442" s="31">
        <f>$C442*'Masukan - agroforestri'!$D$290</f>
        <v>0</v>
      </c>
      <c r="L442" s="31">
        <f>$C442*'Masukan - agroforestri'!$D$290</f>
        <v>0</v>
      </c>
      <c r="M442" s="31">
        <f>$C442*'Masukan - agroforestri'!$D$290</f>
        <v>0</v>
      </c>
      <c r="N442" s="31">
        <f>$C442*'Masukan - agroforestri'!$D$290</f>
        <v>0</v>
      </c>
      <c r="O442" s="31">
        <f>$C442*'Masukan - agroforestri'!$D$290</f>
        <v>0</v>
      </c>
      <c r="P442" s="31">
        <f>$C442*'Masukan - agroforestri'!$D$290</f>
        <v>0</v>
      </c>
      <c r="Q442" s="31">
        <f>$C442*'Masukan - agroforestri'!$D$290</f>
        <v>0</v>
      </c>
      <c r="R442" s="31">
        <f>$C442*'Masukan - agroforestri'!$D$290</f>
        <v>0</v>
      </c>
      <c r="S442" s="31">
        <f>$C442*'Masukan - agroforestri'!$D$290</f>
        <v>0</v>
      </c>
      <c r="T442" s="31">
        <f>$C442*'Masukan - agroforestri'!$D$290</f>
        <v>0</v>
      </c>
      <c r="U442" s="31">
        <f>$C442*'Masukan - agroforestri'!$D$290</f>
        <v>0</v>
      </c>
      <c r="V442" s="31">
        <f>$C442*'Masukan - agroforestri'!$D$290</f>
        <v>0</v>
      </c>
      <c r="W442" s="31">
        <f>$C442*'Masukan - agroforestri'!$D$290</f>
        <v>0</v>
      </c>
      <c r="X442" s="31">
        <f>$C442*'Masukan - agroforestri'!$D$290</f>
        <v>0</v>
      </c>
    </row>
    <row r="443" spans="2:24">
      <c r="B443" s="14" t="s">
        <v>300</v>
      </c>
      <c r="C443" s="14"/>
      <c r="D443" s="14" t="s">
        <v>157</v>
      </c>
      <c r="E443" s="123">
        <f>SUM(E437:E442)</f>
        <v>0</v>
      </c>
      <c r="F443" s="123">
        <f t="shared" ref="F443:X443" si="159">SUM(F437:F442)</f>
        <v>0</v>
      </c>
      <c r="G443" s="123">
        <f t="shared" si="159"/>
        <v>0</v>
      </c>
      <c r="H443" s="123">
        <f t="shared" si="159"/>
        <v>0</v>
      </c>
      <c r="I443" s="123">
        <f t="shared" si="159"/>
        <v>0</v>
      </c>
      <c r="J443" s="123">
        <f t="shared" si="159"/>
        <v>0</v>
      </c>
      <c r="K443" s="123">
        <f t="shared" si="159"/>
        <v>0</v>
      </c>
      <c r="L443" s="123">
        <f t="shared" si="159"/>
        <v>0</v>
      </c>
      <c r="M443" s="123">
        <f t="shared" si="159"/>
        <v>0</v>
      </c>
      <c r="N443" s="123">
        <f t="shared" si="159"/>
        <v>0</v>
      </c>
      <c r="O443" s="123">
        <f t="shared" si="159"/>
        <v>0</v>
      </c>
      <c r="P443" s="123">
        <f t="shared" si="159"/>
        <v>0</v>
      </c>
      <c r="Q443" s="123">
        <f t="shared" si="159"/>
        <v>0</v>
      </c>
      <c r="R443" s="123">
        <f t="shared" si="159"/>
        <v>0</v>
      </c>
      <c r="S443" s="123">
        <f t="shared" si="159"/>
        <v>0</v>
      </c>
      <c r="T443" s="123">
        <f t="shared" si="159"/>
        <v>0</v>
      </c>
      <c r="U443" s="123">
        <f t="shared" si="159"/>
        <v>0</v>
      </c>
      <c r="V443" s="123">
        <f t="shared" si="159"/>
        <v>0</v>
      </c>
      <c r="W443" s="123">
        <f t="shared" si="159"/>
        <v>0</v>
      </c>
      <c r="X443" s="123">
        <f t="shared" si="159"/>
        <v>0</v>
      </c>
    </row>
    <row r="444" spans="2:24">
      <c r="B444" s="14"/>
      <c r="C444" s="14"/>
      <c r="D444" s="14"/>
      <c r="E444" s="75"/>
      <c r="F444" s="14"/>
      <c r="G444" s="14"/>
      <c r="H444" s="14"/>
      <c r="I444" s="14"/>
      <c r="J444" s="14"/>
      <c r="K444" s="14"/>
      <c r="L444" s="14"/>
      <c r="M444" s="14"/>
      <c r="N444" s="14"/>
      <c r="O444" s="14"/>
      <c r="P444" s="14"/>
      <c r="Q444" s="14"/>
      <c r="R444" s="14"/>
      <c r="S444" s="14"/>
      <c r="T444" s="14"/>
      <c r="U444" s="14"/>
      <c r="V444" s="14"/>
      <c r="W444" s="14"/>
      <c r="X444" s="14"/>
    </row>
    <row r="445" spans="2:24" ht="15">
      <c r="B445" s="17" t="s">
        <v>126</v>
      </c>
      <c r="C445" s="14"/>
      <c r="E445" s="12"/>
      <c r="F445" s="12"/>
      <c r="G445" s="12"/>
      <c r="H445" s="12"/>
      <c r="I445" s="12"/>
      <c r="J445" s="12"/>
      <c r="K445" s="12"/>
      <c r="L445" s="12"/>
      <c r="M445" s="12"/>
      <c r="N445" s="12"/>
      <c r="O445" s="12"/>
      <c r="P445" s="12"/>
      <c r="Q445" s="12"/>
      <c r="R445" s="12"/>
      <c r="S445" s="12"/>
      <c r="T445" s="12"/>
      <c r="U445" s="12"/>
      <c r="V445" s="12"/>
      <c r="W445" s="12"/>
      <c r="X445" s="12"/>
    </row>
    <row r="446" spans="2:24">
      <c r="B446" s="14" t="s">
        <v>96</v>
      </c>
      <c r="C446" s="29">
        <f>'Masukan - agroforestri'!C333</f>
        <v>30</v>
      </c>
      <c r="D446" s="14" t="s">
        <v>157</v>
      </c>
      <c r="E446" s="29">
        <f>$C446*SUM('Masukan - agroforestri'!$D280,'Masukan - agroforestri'!$D285)</f>
        <v>0</v>
      </c>
      <c r="F446" s="29">
        <f>$C446*SUM('Masukan - agroforestri'!$D280,'Masukan - agroforestri'!$D285)</f>
        <v>0</v>
      </c>
      <c r="G446" s="29">
        <f>$C446*SUM('Masukan - agroforestri'!$D280,'Masukan - agroforestri'!$D285)</f>
        <v>0</v>
      </c>
      <c r="H446" s="29">
        <f>$C446*SUM('Masukan - agroforestri'!$D280,'Masukan - agroforestri'!$D285)</f>
        <v>0</v>
      </c>
      <c r="I446" s="29">
        <f>$C446*SUM('Masukan - agroforestri'!$D280,'Masukan - agroforestri'!$D285)</f>
        <v>0</v>
      </c>
      <c r="J446" s="29">
        <f>$C446*SUM('Masukan - agroforestri'!$D280,'Masukan - agroforestri'!$D285)</f>
        <v>0</v>
      </c>
      <c r="K446" s="29">
        <f>$C446*SUM('Masukan - agroforestri'!$D280,'Masukan - agroforestri'!$D285)</f>
        <v>0</v>
      </c>
      <c r="L446" s="29">
        <f>$C446*SUM('Masukan - agroforestri'!$D280,'Masukan - agroforestri'!$D285)</f>
        <v>0</v>
      </c>
      <c r="M446" s="29">
        <f>$C446*SUM('Masukan - agroforestri'!$D280,'Masukan - agroforestri'!$D285)</f>
        <v>0</v>
      </c>
      <c r="N446" s="29">
        <f>$C446*SUM('Masukan - agroforestri'!$D280,'Masukan - agroforestri'!$D285)</f>
        <v>0</v>
      </c>
      <c r="O446" s="29">
        <f>$C446*SUM('Masukan - agroforestri'!$D280,'Masukan - agroforestri'!$D285)</f>
        <v>0</v>
      </c>
      <c r="P446" s="29">
        <f>$C446*SUM('Masukan - agroforestri'!$D280,'Masukan - agroforestri'!$D285)</f>
        <v>0</v>
      </c>
      <c r="Q446" s="29">
        <f>$C446*SUM('Masukan - agroforestri'!$D280,'Masukan - agroforestri'!$D285)</f>
        <v>0</v>
      </c>
      <c r="R446" s="29">
        <f>$C446*SUM('Masukan - agroforestri'!$D280,'Masukan - agroforestri'!$D285)</f>
        <v>0</v>
      </c>
      <c r="S446" s="29">
        <f>$C446*SUM('Masukan - agroforestri'!$D280,'Masukan - agroforestri'!$D285)</f>
        <v>0</v>
      </c>
      <c r="T446" s="29">
        <f>$C446*SUM('Masukan - agroforestri'!$D280,'Masukan - agroforestri'!$D285)</f>
        <v>0</v>
      </c>
      <c r="U446" s="29">
        <f>$C446*SUM('Masukan - agroforestri'!$D280,'Masukan - agroforestri'!$D285)</f>
        <v>0</v>
      </c>
      <c r="V446" s="29">
        <f>$C446*SUM('Masukan - agroforestri'!$D280,'Masukan - agroforestri'!$D285)</f>
        <v>0</v>
      </c>
      <c r="W446" s="29">
        <f>$C446*SUM('Masukan - agroforestri'!$D280,'Masukan - agroforestri'!$D285)</f>
        <v>0</v>
      </c>
      <c r="X446" s="29">
        <f>$C446*SUM('Masukan - agroforestri'!$D280,'Masukan - agroforestri'!$D285)</f>
        <v>0</v>
      </c>
    </row>
    <row r="447" spans="2:24">
      <c r="B447" s="14" t="s">
        <v>326</v>
      </c>
      <c r="C447" s="29">
        <f>'Masukan - agroforestri'!C357</f>
        <v>15</v>
      </c>
      <c r="D447" s="14" t="s">
        <v>157</v>
      </c>
      <c r="E447" s="29">
        <f>$C447*SUM('Masukan - agroforestri'!$D281,'Masukan - agroforestri'!$D286)</f>
        <v>0</v>
      </c>
      <c r="F447" s="29">
        <f>$C447*SUM('Masukan - agroforestri'!$D281,'Masukan - agroforestri'!$D286)</f>
        <v>0</v>
      </c>
      <c r="G447" s="29">
        <f>$C447*SUM('Masukan - agroforestri'!$D281,'Masukan - agroforestri'!$D286)</f>
        <v>0</v>
      </c>
      <c r="H447" s="29">
        <f>$C447*SUM('Masukan - agroforestri'!$D281,'Masukan - agroforestri'!$D286)</f>
        <v>0</v>
      </c>
      <c r="I447" s="29">
        <f>$C447*SUM('Masukan - agroforestri'!$D281,'Masukan - agroforestri'!$D286)</f>
        <v>0</v>
      </c>
      <c r="J447" s="29">
        <f>$C447*SUM('Masukan - agroforestri'!$D281,'Masukan - agroforestri'!$D286)</f>
        <v>0</v>
      </c>
      <c r="K447" s="29">
        <f>$C447*SUM('Masukan - agroforestri'!$D281,'Masukan - agroforestri'!$D286)</f>
        <v>0</v>
      </c>
      <c r="L447" s="29">
        <f>$C447*SUM('Masukan - agroforestri'!$D281,'Masukan - agroforestri'!$D286)</f>
        <v>0</v>
      </c>
      <c r="M447" s="29">
        <f>$C447*SUM('Masukan - agroforestri'!$D281,'Masukan - agroforestri'!$D286)</f>
        <v>0</v>
      </c>
      <c r="N447" s="29">
        <f>$C447*SUM('Masukan - agroforestri'!$D281,'Masukan - agroforestri'!$D286)</f>
        <v>0</v>
      </c>
      <c r="O447" s="29">
        <f>$C447*SUM('Masukan - agroforestri'!$D281,'Masukan - agroforestri'!$D286)</f>
        <v>0</v>
      </c>
      <c r="P447" s="29">
        <f>$C447*SUM('Masukan - agroforestri'!$D281,'Masukan - agroforestri'!$D286)</f>
        <v>0</v>
      </c>
      <c r="Q447" s="29">
        <f>$C447*SUM('Masukan - agroforestri'!$D281,'Masukan - agroforestri'!$D286)</f>
        <v>0</v>
      </c>
      <c r="R447" s="29">
        <f>$C447*SUM('Masukan - agroforestri'!$D281,'Masukan - agroforestri'!$D286)</f>
        <v>0</v>
      </c>
      <c r="S447" s="29">
        <f>$C447*SUM('Masukan - agroforestri'!$D281,'Masukan - agroforestri'!$D286)</f>
        <v>0</v>
      </c>
      <c r="T447" s="29">
        <f>$C447*SUM('Masukan - agroforestri'!$D281,'Masukan - agroforestri'!$D286)</f>
        <v>0</v>
      </c>
      <c r="U447" s="29">
        <f>$C447*SUM('Masukan - agroforestri'!$D281,'Masukan - agroforestri'!$D286)</f>
        <v>0</v>
      </c>
      <c r="V447" s="29">
        <f>$C447*SUM('Masukan - agroforestri'!$D281,'Masukan - agroforestri'!$D286)</f>
        <v>0</v>
      </c>
      <c r="W447" s="29">
        <f>$C447*SUM('Masukan - agroforestri'!$D281,'Masukan - agroforestri'!$D286)</f>
        <v>0</v>
      </c>
      <c r="X447" s="29">
        <f>$C447*SUM('Masukan - agroforestri'!$D281,'Masukan - agroforestri'!$D286)</f>
        <v>0</v>
      </c>
    </row>
    <row r="448" spans="2:24">
      <c r="B448" s="14" t="s">
        <v>832</v>
      </c>
      <c r="C448" s="29">
        <f>'Masukan - agroforestri'!C376</f>
        <v>200</v>
      </c>
      <c r="D448" s="14" t="s">
        <v>157</v>
      </c>
      <c r="E448" s="29">
        <f>$C448*SUM('Masukan - agroforestri'!$D282,'Masukan - agroforestri'!$D287)</f>
        <v>0</v>
      </c>
      <c r="F448" s="29">
        <f>$C448*SUM('Masukan - agroforestri'!$D282,'Masukan - agroforestri'!$D287)</f>
        <v>0</v>
      </c>
      <c r="G448" s="29">
        <f>$C448*SUM('Masukan - agroforestri'!$D282,'Masukan - agroforestri'!$D287)</f>
        <v>0</v>
      </c>
      <c r="H448" s="29">
        <f>$C448*SUM('Masukan - agroforestri'!$D282,'Masukan - agroforestri'!$D287)</f>
        <v>0</v>
      </c>
      <c r="I448" s="29">
        <f>$C448*SUM('Masukan - agroforestri'!$D282,'Masukan - agroforestri'!$D287)</f>
        <v>0</v>
      </c>
      <c r="J448" s="29">
        <f>$C448*SUM('Masukan - agroforestri'!$D282,'Masukan - agroforestri'!$D287)</f>
        <v>0</v>
      </c>
      <c r="K448" s="29">
        <f>$C448*SUM('Masukan - agroforestri'!$D282,'Masukan - agroforestri'!$D287)</f>
        <v>0</v>
      </c>
      <c r="L448" s="29">
        <f>$C448*SUM('Masukan - agroforestri'!$D282,'Masukan - agroforestri'!$D287)</f>
        <v>0</v>
      </c>
      <c r="M448" s="29">
        <f>$C448*SUM('Masukan - agroforestri'!$D282,'Masukan - agroforestri'!$D287)</f>
        <v>0</v>
      </c>
      <c r="N448" s="29">
        <f>$C448*SUM('Masukan - agroforestri'!$D282,'Masukan - agroforestri'!$D287)</f>
        <v>0</v>
      </c>
      <c r="O448" s="29">
        <f>$C448*SUM('Masukan - agroforestri'!$D282,'Masukan - agroforestri'!$D287)</f>
        <v>0</v>
      </c>
      <c r="P448" s="29">
        <f>$C448*SUM('Masukan - agroforestri'!$D282,'Masukan - agroforestri'!$D287)</f>
        <v>0</v>
      </c>
      <c r="Q448" s="29">
        <f>$C448*SUM('Masukan - agroforestri'!$D282,'Masukan - agroforestri'!$D287)</f>
        <v>0</v>
      </c>
      <c r="R448" s="29">
        <f>$C448*SUM('Masukan - agroforestri'!$D282,'Masukan - agroforestri'!$D287)</f>
        <v>0</v>
      </c>
      <c r="S448" s="29">
        <f>$C448*SUM('Masukan - agroforestri'!$D282,'Masukan - agroforestri'!$D287)</f>
        <v>0</v>
      </c>
      <c r="T448" s="29">
        <f>$C448*SUM('Masukan - agroforestri'!$D282,'Masukan - agroforestri'!$D287)</f>
        <v>0</v>
      </c>
      <c r="U448" s="29">
        <f>$C448*SUM('Masukan - agroforestri'!$D282,'Masukan - agroforestri'!$D287)</f>
        <v>0</v>
      </c>
      <c r="V448" s="29">
        <f>$C448*SUM('Masukan - agroforestri'!$D282,'Masukan - agroforestri'!$D287)</f>
        <v>0</v>
      </c>
      <c r="W448" s="29">
        <f>$C448*SUM('Masukan - agroforestri'!$D282,'Masukan - agroforestri'!$D287)</f>
        <v>0</v>
      </c>
      <c r="X448" s="29">
        <f>$C448*SUM('Masukan - agroforestri'!$D282,'Masukan - agroforestri'!$D287)</f>
        <v>0</v>
      </c>
    </row>
    <row r="449" spans="2:24">
      <c r="B449" s="14" t="s">
        <v>282</v>
      </c>
      <c r="C449" s="29">
        <f>'Masukan - agroforestri'!C395</f>
        <v>15</v>
      </c>
      <c r="D449" s="14" t="s">
        <v>157</v>
      </c>
      <c r="E449" s="29">
        <f>$C449*SUM('Masukan - agroforestri'!$D283,'Masukan - agroforestri'!$D288)</f>
        <v>0</v>
      </c>
      <c r="F449" s="29">
        <f>$C449*SUM('Masukan - agroforestri'!$D283,'Masukan - agroforestri'!$D288)</f>
        <v>0</v>
      </c>
      <c r="G449" s="29">
        <f>$C449*SUM('Masukan - agroforestri'!$D283,'Masukan - agroforestri'!$D288)</f>
        <v>0</v>
      </c>
      <c r="H449" s="29">
        <f>$C449*SUM('Masukan - agroforestri'!$D283,'Masukan - agroforestri'!$D288)</f>
        <v>0</v>
      </c>
      <c r="I449" s="29">
        <f>$C449*SUM('Masukan - agroforestri'!$D283,'Masukan - agroforestri'!$D288)</f>
        <v>0</v>
      </c>
      <c r="J449" s="29">
        <f>$C449*SUM('Masukan - agroforestri'!$D283,'Masukan - agroforestri'!$D288)</f>
        <v>0</v>
      </c>
      <c r="K449" s="29">
        <f>$C449*SUM('Masukan - agroforestri'!$D283,'Masukan - agroforestri'!$D288)</f>
        <v>0</v>
      </c>
      <c r="L449" s="29">
        <f>$C449*SUM('Masukan - agroforestri'!$D283,'Masukan - agroforestri'!$D288)</f>
        <v>0</v>
      </c>
      <c r="M449" s="29">
        <f>$C449*SUM('Masukan - agroforestri'!$D283,'Masukan - agroforestri'!$D288)</f>
        <v>0</v>
      </c>
      <c r="N449" s="29">
        <f>$C449*SUM('Masukan - agroforestri'!$D283,'Masukan - agroforestri'!$D288)</f>
        <v>0</v>
      </c>
      <c r="O449" s="29">
        <f>$C449*SUM('Masukan - agroforestri'!$D283,'Masukan - agroforestri'!$D288)</f>
        <v>0</v>
      </c>
      <c r="P449" s="29">
        <f>$C449*SUM('Masukan - agroforestri'!$D283,'Masukan - agroforestri'!$D288)</f>
        <v>0</v>
      </c>
      <c r="Q449" s="29">
        <f>$C449*SUM('Masukan - agroforestri'!$D283,'Masukan - agroforestri'!$D288)</f>
        <v>0</v>
      </c>
      <c r="R449" s="29">
        <f>$C449*SUM('Masukan - agroforestri'!$D283,'Masukan - agroforestri'!$D288)</f>
        <v>0</v>
      </c>
      <c r="S449" s="29">
        <f>$C449*SUM('Masukan - agroforestri'!$D283,'Masukan - agroforestri'!$D288)</f>
        <v>0</v>
      </c>
      <c r="T449" s="29">
        <f>$C449*SUM('Masukan - agroforestri'!$D283,'Masukan - agroforestri'!$D288)</f>
        <v>0</v>
      </c>
      <c r="U449" s="29">
        <f>$C449*SUM('Masukan - agroforestri'!$D283,'Masukan - agroforestri'!$D288)</f>
        <v>0</v>
      </c>
      <c r="V449" s="29">
        <f>$C449*SUM('Masukan - agroforestri'!$D283,'Masukan - agroforestri'!$D288)</f>
        <v>0</v>
      </c>
      <c r="W449" s="29">
        <f>$C449*SUM('Masukan - agroforestri'!$D283,'Masukan - agroforestri'!$D288)</f>
        <v>0</v>
      </c>
      <c r="X449" s="29">
        <f>$C449*SUM('Masukan - agroforestri'!$D283,'Masukan - agroforestri'!$D288)</f>
        <v>0</v>
      </c>
    </row>
    <row r="450" spans="2:24">
      <c r="B450" s="14" t="s">
        <v>408</v>
      </c>
      <c r="C450" s="29">
        <f>'Masukan - agroforestri'!C414</f>
        <v>15</v>
      </c>
      <c r="D450" s="14" t="s">
        <v>157</v>
      </c>
      <c r="E450" s="29">
        <f>$C450*SUM('Masukan - agroforestri'!$D284,'Masukan - agroforestri'!$D289)</f>
        <v>0</v>
      </c>
      <c r="F450" s="29">
        <f>$C450*SUM('Masukan - agroforestri'!$D284,'Masukan - agroforestri'!$D289)</f>
        <v>0</v>
      </c>
      <c r="G450" s="29">
        <f>$C450*SUM('Masukan - agroforestri'!$D284,'Masukan - agroforestri'!$D289)</f>
        <v>0</v>
      </c>
      <c r="H450" s="29">
        <f>$C450*SUM('Masukan - agroforestri'!$D284,'Masukan - agroforestri'!$D289)</f>
        <v>0</v>
      </c>
      <c r="I450" s="29">
        <f>$C450*SUM('Masukan - agroforestri'!$D284,'Masukan - agroforestri'!$D289)</f>
        <v>0</v>
      </c>
      <c r="J450" s="29">
        <f>$C450*SUM('Masukan - agroforestri'!$D284,'Masukan - agroforestri'!$D289)</f>
        <v>0</v>
      </c>
      <c r="K450" s="29">
        <f>$C450*SUM('Masukan - agroforestri'!$D284,'Masukan - agroforestri'!$D289)</f>
        <v>0</v>
      </c>
      <c r="L450" s="29">
        <f>$C450*SUM('Masukan - agroforestri'!$D284,'Masukan - agroforestri'!$D289)</f>
        <v>0</v>
      </c>
      <c r="M450" s="29">
        <f>$C450*SUM('Masukan - agroforestri'!$D284,'Masukan - agroforestri'!$D289)</f>
        <v>0</v>
      </c>
      <c r="N450" s="29">
        <f>$C450*SUM('Masukan - agroforestri'!$D284,'Masukan - agroforestri'!$D289)</f>
        <v>0</v>
      </c>
      <c r="O450" s="29">
        <f>$C450*SUM('Masukan - agroforestri'!$D284,'Masukan - agroforestri'!$D289)</f>
        <v>0</v>
      </c>
      <c r="P450" s="29">
        <f>$C450*SUM('Masukan - agroforestri'!$D284,'Masukan - agroforestri'!$D289)</f>
        <v>0</v>
      </c>
      <c r="Q450" s="29">
        <f>$C450*SUM('Masukan - agroforestri'!$D284,'Masukan - agroforestri'!$D289)</f>
        <v>0</v>
      </c>
      <c r="R450" s="29">
        <f>$C450*SUM('Masukan - agroforestri'!$D284,'Masukan - agroforestri'!$D289)</f>
        <v>0</v>
      </c>
      <c r="S450" s="29">
        <f>$C450*SUM('Masukan - agroforestri'!$D284,'Masukan - agroforestri'!$D289)</f>
        <v>0</v>
      </c>
      <c r="T450" s="29">
        <f>$C450*SUM('Masukan - agroforestri'!$D284,'Masukan - agroforestri'!$D289)</f>
        <v>0</v>
      </c>
      <c r="U450" s="29">
        <f>$C450*SUM('Masukan - agroforestri'!$D284,'Masukan - agroforestri'!$D289)</f>
        <v>0</v>
      </c>
      <c r="V450" s="29">
        <f>$C450*SUM('Masukan - agroforestri'!$D284,'Masukan - agroforestri'!$D289)</f>
        <v>0</v>
      </c>
      <c r="W450" s="29">
        <f>$C450*SUM('Masukan - agroforestri'!$D284,'Masukan - agroforestri'!$D289)</f>
        <v>0</v>
      </c>
      <c r="X450" s="29">
        <f>$C450*SUM('Masukan - agroforestri'!$D284,'Masukan - agroforestri'!$D289)</f>
        <v>0</v>
      </c>
    </row>
    <row r="451" spans="2:24">
      <c r="B451" s="14" t="s">
        <v>348</v>
      </c>
      <c r="C451" s="29">
        <f>'Masukan - agroforestri'!C435</f>
        <v>32</v>
      </c>
      <c r="D451" s="14" t="s">
        <v>157</v>
      </c>
      <c r="E451" s="29">
        <f>$C451*'Masukan - agroforestri'!$D$290</f>
        <v>0</v>
      </c>
      <c r="F451" s="29">
        <f>$C451*'Masukan - agroforestri'!$D$290</f>
        <v>0</v>
      </c>
      <c r="G451" s="29">
        <f>$C451*'Masukan - agroforestri'!$D$290</f>
        <v>0</v>
      </c>
      <c r="H451" s="29">
        <f>$C451*'Masukan - agroforestri'!$D$290</f>
        <v>0</v>
      </c>
      <c r="I451" s="29">
        <f>$C451*'Masukan - agroforestri'!$D$290</f>
        <v>0</v>
      </c>
      <c r="J451" s="29">
        <f>$C451*'Masukan - agroforestri'!$D$290</f>
        <v>0</v>
      </c>
      <c r="K451" s="29">
        <f>$C451*'Masukan - agroforestri'!$D$290</f>
        <v>0</v>
      </c>
      <c r="L451" s="29">
        <f>$C451*'Masukan - agroforestri'!$D$290</f>
        <v>0</v>
      </c>
      <c r="M451" s="29">
        <f>$C451*'Masukan - agroforestri'!$D$290</f>
        <v>0</v>
      </c>
      <c r="N451" s="29">
        <f>$C451*'Masukan - agroforestri'!$D$290</f>
        <v>0</v>
      </c>
      <c r="O451" s="29">
        <f>$C451*'Masukan - agroforestri'!$D$290</f>
        <v>0</v>
      </c>
      <c r="P451" s="29">
        <f>$C451*'Masukan - agroforestri'!$D$290</f>
        <v>0</v>
      </c>
      <c r="Q451" s="29">
        <f>$C451*'Masukan - agroforestri'!$D$290</f>
        <v>0</v>
      </c>
      <c r="R451" s="29">
        <f>$C451*'Masukan - agroforestri'!$D$290</f>
        <v>0</v>
      </c>
      <c r="S451" s="29">
        <f>$C451*'Masukan - agroforestri'!$D$290</f>
        <v>0</v>
      </c>
      <c r="T451" s="29">
        <f>$C451*'Masukan - agroforestri'!$D$290</f>
        <v>0</v>
      </c>
      <c r="U451" s="29">
        <f>$C451*'Masukan - agroforestri'!$D$290</f>
        <v>0</v>
      </c>
      <c r="V451" s="29">
        <f>$C451*'Masukan - agroforestri'!$D$290</f>
        <v>0</v>
      </c>
      <c r="W451" s="29">
        <f>$C451*'Masukan - agroforestri'!$D$290</f>
        <v>0</v>
      </c>
      <c r="X451" s="29">
        <f>$C451*'Masukan - agroforestri'!$D$290</f>
        <v>0</v>
      </c>
    </row>
    <row r="452" spans="2:24">
      <c r="B452" s="14" t="s">
        <v>301</v>
      </c>
      <c r="C452" s="14"/>
      <c r="D452" s="14" t="s">
        <v>157</v>
      </c>
      <c r="E452" s="30">
        <f>SUM(E446:E451)</f>
        <v>0</v>
      </c>
      <c r="F452" s="30">
        <f t="shared" ref="F452:X452" si="160">SUM(F446:F451)</f>
        <v>0</v>
      </c>
      <c r="G452" s="30">
        <f t="shared" si="160"/>
        <v>0</v>
      </c>
      <c r="H452" s="30">
        <f t="shared" si="160"/>
        <v>0</v>
      </c>
      <c r="I452" s="30">
        <f t="shared" si="160"/>
        <v>0</v>
      </c>
      <c r="J452" s="30">
        <f t="shared" si="160"/>
        <v>0</v>
      </c>
      <c r="K452" s="30">
        <f t="shared" si="160"/>
        <v>0</v>
      </c>
      <c r="L452" s="30">
        <f t="shared" si="160"/>
        <v>0</v>
      </c>
      <c r="M452" s="30">
        <f t="shared" si="160"/>
        <v>0</v>
      </c>
      <c r="N452" s="30">
        <f t="shared" si="160"/>
        <v>0</v>
      </c>
      <c r="O452" s="30">
        <f t="shared" si="160"/>
        <v>0</v>
      </c>
      <c r="P452" s="30">
        <f t="shared" si="160"/>
        <v>0</v>
      </c>
      <c r="Q452" s="30">
        <f t="shared" si="160"/>
        <v>0</v>
      </c>
      <c r="R452" s="30">
        <f t="shared" si="160"/>
        <v>0</v>
      </c>
      <c r="S452" s="30">
        <f t="shared" si="160"/>
        <v>0</v>
      </c>
      <c r="T452" s="30">
        <f t="shared" si="160"/>
        <v>0</v>
      </c>
      <c r="U452" s="30">
        <f t="shared" si="160"/>
        <v>0</v>
      </c>
      <c r="V452" s="30">
        <f t="shared" si="160"/>
        <v>0</v>
      </c>
      <c r="W452" s="30">
        <f t="shared" si="160"/>
        <v>0</v>
      </c>
      <c r="X452" s="30">
        <f t="shared" si="160"/>
        <v>0</v>
      </c>
    </row>
    <row r="453" spans="2:24">
      <c r="B453" s="14"/>
      <c r="C453" s="14"/>
      <c r="D453" s="14"/>
      <c r="E453" s="19"/>
      <c r="F453" s="19"/>
      <c r="G453" s="19"/>
      <c r="H453" s="19"/>
      <c r="I453" s="19"/>
      <c r="J453" s="19"/>
      <c r="K453" s="19"/>
      <c r="L453" s="19"/>
      <c r="M453" s="19"/>
      <c r="N453" s="19"/>
      <c r="O453" s="19"/>
      <c r="P453" s="19"/>
      <c r="Q453" s="19"/>
      <c r="R453" s="19"/>
      <c r="S453" s="19"/>
      <c r="T453" s="19"/>
      <c r="U453" s="19"/>
      <c r="V453" s="19"/>
      <c r="W453" s="19"/>
      <c r="X453" s="19"/>
    </row>
    <row r="454" spans="2:24" ht="15">
      <c r="B454" s="17" t="s">
        <v>66</v>
      </c>
      <c r="C454" s="14"/>
      <c r="D454" s="14"/>
      <c r="E454" s="19"/>
      <c r="F454" s="19"/>
      <c r="G454" s="19"/>
      <c r="H454" s="19"/>
      <c r="I454" s="19"/>
      <c r="J454" s="19"/>
      <c r="K454" s="19"/>
      <c r="L454" s="19"/>
      <c r="M454" s="19"/>
      <c r="N454" s="19"/>
      <c r="O454" s="19"/>
      <c r="P454" s="19"/>
      <c r="Q454" s="19"/>
      <c r="R454" s="19"/>
      <c r="S454" s="19"/>
      <c r="T454" s="19"/>
      <c r="U454" s="19"/>
      <c r="V454" s="19"/>
      <c r="W454" s="19"/>
      <c r="X454" s="19"/>
    </row>
    <row r="455" spans="2:24">
      <c r="B455" s="14" t="s">
        <v>96</v>
      </c>
      <c r="C455" s="29">
        <f>'Masukan - agroforestri'!C334</f>
        <v>8</v>
      </c>
      <c r="D455" s="14" t="s">
        <v>157</v>
      </c>
      <c r="E455" s="29">
        <f>$C455*SUM('Masukan - agroforestri'!$D280,'Masukan - agroforestri'!$D285)</f>
        <v>0</v>
      </c>
      <c r="F455" s="29">
        <f>$C455*SUM('Masukan - agroforestri'!$D280,'Masukan - agroforestri'!$D285)</f>
        <v>0</v>
      </c>
      <c r="G455" s="29">
        <f>$C455*SUM('Masukan - agroforestri'!$D280,'Masukan - agroforestri'!$D285)</f>
        <v>0</v>
      </c>
      <c r="H455" s="29">
        <f>$C455*SUM('Masukan - agroforestri'!$D280,'Masukan - agroforestri'!$D285)</f>
        <v>0</v>
      </c>
      <c r="I455" s="29">
        <f>$C455*SUM('Masukan - agroforestri'!$D280,'Masukan - agroforestri'!$D285)</f>
        <v>0</v>
      </c>
      <c r="J455" s="29">
        <f>$C455*SUM('Masukan - agroforestri'!$D280,'Masukan - agroforestri'!$D285)</f>
        <v>0</v>
      </c>
      <c r="K455" s="29">
        <f>$C455*SUM('Masukan - agroforestri'!$D280,'Masukan - agroforestri'!$D285)</f>
        <v>0</v>
      </c>
      <c r="L455" s="29">
        <f>$C455*SUM('Masukan - agroforestri'!$D280,'Masukan - agroforestri'!$D285)</f>
        <v>0</v>
      </c>
      <c r="M455" s="29">
        <f>$C455*SUM('Masukan - agroforestri'!$D280,'Masukan - agroforestri'!$D285)</f>
        <v>0</v>
      </c>
      <c r="N455" s="29">
        <f>$C455*SUM('Masukan - agroforestri'!$D280,'Masukan - agroforestri'!$D285)</f>
        <v>0</v>
      </c>
      <c r="O455" s="29">
        <f>$C455*SUM('Masukan - agroforestri'!$D280,'Masukan - agroforestri'!$D285)</f>
        <v>0</v>
      </c>
      <c r="P455" s="29">
        <f>$C455*SUM('Masukan - agroforestri'!$D280,'Masukan - agroforestri'!$D285)</f>
        <v>0</v>
      </c>
      <c r="Q455" s="29">
        <f>$C455*SUM('Masukan - agroforestri'!$D280,'Masukan - agroforestri'!$D285)</f>
        <v>0</v>
      </c>
      <c r="R455" s="29">
        <f>$C455*SUM('Masukan - agroforestri'!$D280,'Masukan - agroforestri'!$D285)</f>
        <v>0</v>
      </c>
      <c r="S455" s="29">
        <f>$C455*SUM('Masukan - agroforestri'!$D280,'Masukan - agroforestri'!$D285)</f>
        <v>0</v>
      </c>
      <c r="T455" s="29">
        <f>$C455*SUM('Masukan - agroforestri'!$D280,'Masukan - agroforestri'!$D285)</f>
        <v>0</v>
      </c>
      <c r="U455" s="29">
        <f>$C455*SUM('Masukan - agroforestri'!$D280,'Masukan - agroforestri'!$D285)</f>
        <v>0</v>
      </c>
      <c r="V455" s="29">
        <f>$C455*SUM('Masukan - agroforestri'!$D280,'Masukan - agroforestri'!$D285)</f>
        <v>0</v>
      </c>
      <c r="W455" s="29">
        <f>$C455*SUM('Masukan - agroforestri'!$D280,'Masukan - agroforestri'!$D285)</f>
        <v>0</v>
      </c>
      <c r="X455" s="29">
        <f>$C455*SUM('Masukan - agroforestri'!$D280,'Masukan - agroforestri'!$D285)</f>
        <v>0</v>
      </c>
    </row>
    <row r="456" spans="2:24">
      <c r="B456" s="14" t="s">
        <v>326</v>
      </c>
      <c r="C456" s="29">
        <f>'Masukan - agroforestri'!C358</f>
        <v>8</v>
      </c>
      <c r="D456" s="14" t="s">
        <v>157</v>
      </c>
      <c r="E456" s="29">
        <f>$C456*SUM('Masukan - agroforestri'!$D281,'Masukan - agroforestri'!$D286)</f>
        <v>0</v>
      </c>
      <c r="F456" s="29">
        <f>$C456*SUM('Masukan - agroforestri'!$D281,'Masukan - agroforestri'!$D286)</f>
        <v>0</v>
      </c>
      <c r="G456" s="29">
        <f>$C456*SUM('Masukan - agroforestri'!$D281,'Masukan - agroforestri'!$D286)</f>
        <v>0</v>
      </c>
      <c r="H456" s="29">
        <f>$C456*SUM('Masukan - agroforestri'!$D281,'Masukan - agroforestri'!$D286)</f>
        <v>0</v>
      </c>
      <c r="I456" s="29">
        <f>$C456*SUM('Masukan - agroforestri'!$D281,'Masukan - agroforestri'!$D286)</f>
        <v>0</v>
      </c>
      <c r="J456" s="29">
        <f>$C456*SUM('Masukan - agroforestri'!$D281,'Masukan - agroforestri'!$D286)</f>
        <v>0</v>
      </c>
      <c r="K456" s="29">
        <f>$C456*SUM('Masukan - agroforestri'!$D281,'Masukan - agroforestri'!$D286)</f>
        <v>0</v>
      </c>
      <c r="L456" s="29">
        <f>$C456*SUM('Masukan - agroforestri'!$D281,'Masukan - agroforestri'!$D286)</f>
        <v>0</v>
      </c>
      <c r="M456" s="29">
        <f>$C456*SUM('Masukan - agroforestri'!$D281,'Masukan - agroforestri'!$D286)</f>
        <v>0</v>
      </c>
      <c r="N456" s="29">
        <f>$C456*SUM('Masukan - agroforestri'!$D281,'Masukan - agroforestri'!$D286)</f>
        <v>0</v>
      </c>
      <c r="O456" s="29">
        <f>$C456*SUM('Masukan - agroforestri'!$D281,'Masukan - agroforestri'!$D286)</f>
        <v>0</v>
      </c>
      <c r="P456" s="29">
        <f>$C456*SUM('Masukan - agroforestri'!$D281,'Masukan - agroforestri'!$D286)</f>
        <v>0</v>
      </c>
      <c r="Q456" s="29">
        <f>$C456*SUM('Masukan - agroforestri'!$D281,'Masukan - agroforestri'!$D286)</f>
        <v>0</v>
      </c>
      <c r="R456" s="29">
        <f>$C456*SUM('Masukan - agroforestri'!$D281,'Masukan - agroforestri'!$D286)</f>
        <v>0</v>
      </c>
      <c r="S456" s="29">
        <f>$C456*SUM('Masukan - agroforestri'!$D281,'Masukan - agroforestri'!$D286)</f>
        <v>0</v>
      </c>
      <c r="T456" s="29">
        <f>$C456*SUM('Masukan - agroforestri'!$D281,'Masukan - agroforestri'!$D286)</f>
        <v>0</v>
      </c>
      <c r="U456" s="29">
        <f>$C456*SUM('Masukan - agroforestri'!$D281,'Masukan - agroforestri'!$D286)</f>
        <v>0</v>
      </c>
      <c r="V456" s="29">
        <f>$C456*SUM('Masukan - agroforestri'!$D281,'Masukan - agroforestri'!$D286)</f>
        <v>0</v>
      </c>
      <c r="W456" s="29">
        <f>$C456*SUM('Masukan - agroforestri'!$D281,'Masukan - agroforestri'!$D286)</f>
        <v>0</v>
      </c>
      <c r="X456" s="29">
        <f>$C456*SUM('Masukan - agroforestri'!$D281,'Masukan - agroforestri'!$D286)</f>
        <v>0</v>
      </c>
    </row>
    <row r="457" spans="2:24">
      <c r="B457" s="14" t="s">
        <v>832</v>
      </c>
      <c r="C457" s="29">
        <f>'Masukan - agroforestri'!C377</f>
        <v>15</v>
      </c>
      <c r="D457" s="14" t="s">
        <v>157</v>
      </c>
      <c r="E457" s="29">
        <f>$C457*SUM('Masukan - agroforestri'!$D282,'Masukan - agroforestri'!$D287)</f>
        <v>0</v>
      </c>
      <c r="F457" s="29">
        <f>$C457*SUM('Masukan - agroforestri'!$D282,'Masukan - agroforestri'!$D287)</f>
        <v>0</v>
      </c>
      <c r="G457" s="29">
        <f>$C457*SUM('Masukan - agroforestri'!$D282,'Masukan - agroforestri'!$D287)</f>
        <v>0</v>
      </c>
      <c r="H457" s="29">
        <f>$C457*SUM('Masukan - agroforestri'!$D282,'Masukan - agroforestri'!$D287)</f>
        <v>0</v>
      </c>
      <c r="I457" s="29">
        <f>$C457*SUM('Masukan - agroforestri'!$D282,'Masukan - agroforestri'!$D287)</f>
        <v>0</v>
      </c>
      <c r="J457" s="29">
        <f>$C457*SUM('Masukan - agroforestri'!$D282,'Masukan - agroforestri'!$D287)</f>
        <v>0</v>
      </c>
      <c r="K457" s="29">
        <f>$C457*SUM('Masukan - agroforestri'!$D282,'Masukan - agroforestri'!$D287)</f>
        <v>0</v>
      </c>
      <c r="L457" s="29">
        <f>$C457*SUM('Masukan - agroforestri'!$D282,'Masukan - agroforestri'!$D287)</f>
        <v>0</v>
      </c>
      <c r="M457" s="29">
        <f>$C457*SUM('Masukan - agroforestri'!$D282,'Masukan - agroforestri'!$D287)</f>
        <v>0</v>
      </c>
      <c r="N457" s="29">
        <f>$C457*SUM('Masukan - agroforestri'!$D282,'Masukan - agroforestri'!$D287)</f>
        <v>0</v>
      </c>
      <c r="O457" s="29">
        <f>$C457*SUM('Masukan - agroforestri'!$D282,'Masukan - agroforestri'!$D287)</f>
        <v>0</v>
      </c>
      <c r="P457" s="29">
        <f>$C457*SUM('Masukan - agroforestri'!$D282,'Masukan - agroforestri'!$D287)</f>
        <v>0</v>
      </c>
      <c r="Q457" s="29">
        <f>$C457*SUM('Masukan - agroforestri'!$D282,'Masukan - agroforestri'!$D287)</f>
        <v>0</v>
      </c>
      <c r="R457" s="29">
        <f>$C457*SUM('Masukan - agroforestri'!$D282,'Masukan - agroforestri'!$D287)</f>
        <v>0</v>
      </c>
      <c r="S457" s="29">
        <f>$C457*SUM('Masukan - agroforestri'!$D282,'Masukan - agroforestri'!$D287)</f>
        <v>0</v>
      </c>
      <c r="T457" s="29">
        <f>$C457*SUM('Masukan - agroforestri'!$D282,'Masukan - agroforestri'!$D287)</f>
        <v>0</v>
      </c>
      <c r="U457" s="29">
        <f>$C457*SUM('Masukan - agroforestri'!$D282,'Masukan - agroforestri'!$D287)</f>
        <v>0</v>
      </c>
      <c r="V457" s="29">
        <f>$C457*SUM('Masukan - agroforestri'!$D282,'Masukan - agroforestri'!$D287)</f>
        <v>0</v>
      </c>
      <c r="W457" s="29">
        <f>$C457*SUM('Masukan - agroforestri'!$D282,'Masukan - agroforestri'!$D287)</f>
        <v>0</v>
      </c>
      <c r="X457" s="29">
        <f>$C457*SUM('Masukan - agroforestri'!$D282,'Masukan - agroforestri'!$D287)</f>
        <v>0</v>
      </c>
    </row>
    <row r="458" spans="2:24">
      <c r="B458" s="14" t="s">
        <v>282</v>
      </c>
      <c r="C458" s="29">
        <f>'Masukan - agroforestri'!C396</f>
        <v>8</v>
      </c>
      <c r="D458" s="14" t="s">
        <v>157</v>
      </c>
      <c r="E458" s="29">
        <f>$C458*SUM('Masukan - agroforestri'!$D283,'Masukan - agroforestri'!$D288)</f>
        <v>0</v>
      </c>
      <c r="F458" s="29">
        <f>$C458*SUM('Masukan - agroforestri'!$D283,'Masukan - agroforestri'!$D288)</f>
        <v>0</v>
      </c>
      <c r="G458" s="29">
        <f>$C458*SUM('Masukan - agroforestri'!$D283,'Masukan - agroforestri'!$D288)</f>
        <v>0</v>
      </c>
      <c r="H458" s="29">
        <f>$C458*SUM('Masukan - agroforestri'!$D283,'Masukan - agroforestri'!$D288)</f>
        <v>0</v>
      </c>
      <c r="I458" s="29">
        <f>$C458*SUM('Masukan - agroforestri'!$D283,'Masukan - agroforestri'!$D288)</f>
        <v>0</v>
      </c>
      <c r="J458" s="29">
        <f>$C458*SUM('Masukan - agroforestri'!$D283,'Masukan - agroforestri'!$D288)</f>
        <v>0</v>
      </c>
      <c r="K458" s="29">
        <f>$C458*SUM('Masukan - agroforestri'!$D283,'Masukan - agroforestri'!$D288)</f>
        <v>0</v>
      </c>
      <c r="L458" s="29">
        <f>$C458*SUM('Masukan - agroforestri'!$D283,'Masukan - agroforestri'!$D288)</f>
        <v>0</v>
      </c>
      <c r="M458" s="29">
        <f>$C458*SUM('Masukan - agroforestri'!$D283,'Masukan - agroforestri'!$D288)</f>
        <v>0</v>
      </c>
      <c r="N458" s="29">
        <f>$C458*SUM('Masukan - agroforestri'!$D283,'Masukan - agroforestri'!$D288)</f>
        <v>0</v>
      </c>
      <c r="O458" s="29">
        <f>$C458*SUM('Masukan - agroforestri'!$D283,'Masukan - agroforestri'!$D288)</f>
        <v>0</v>
      </c>
      <c r="P458" s="29">
        <f>$C458*SUM('Masukan - agroforestri'!$D283,'Masukan - agroforestri'!$D288)</f>
        <v>0</v>
      </c>
      <c r="Q458" s="29">
        <f>$C458*SUM('Masukan - agroforestri'!$D283,'Masukan - agroforestri'!$D288)</f>
        <v>0</v>
      </c>
      <c r="R458" s="29">
        <f>$C458*SUM('Masukan - agroforestri'!$D283,'Masukan - agroforestri'!$D288)</f>
        <v>0</v>
      </c>
      <c r="S458" s="29">
        <f>$C458*SUM('Masukan - agroforestri'!$D283,'Masukan - agroforestri'!$D288)</f>
        <v>0</v>
      </c>
      <c r="T458" s="29">
        <f>$C458*SUM('Masukan - agroforestri'!$D283,'Masukan - agroforestri'!$D288)</f>
        <v>0</v>
      </c>
      <c r="U458" s="29">
        <f>$C458*SUM('Masukan - agroforestri'!$D283,'Masukan - agroforestri'!$D288)</f>
        <v>0</v>
      </c>
      <c r="V458" s="29">
        <f>$C458*SUM('Masukan - agroforestri'!$D283,'Masukan - agroforestri'!$D288)</f>
        <v>0</v>
      </c>
      <c r="W458" s="29">
        <f>$C458*SUM('Masukan - agroforestri'!$D283,'Masukan - agroforestri'!$D288)</f>
        <v>0</v>
      </c>
      <c r="X458" s="29">
        <f>$C458*SUM('Masukan - agroforestri'!$D283,'Masukan - agroforestri'!$D288)</f>
        <v>0</v>
      </c>
    </row>
    <row r="459" spans="2:24">
      <c r="B459" s="14" t="s">
        <v>408</v>
      </c>
      <c r="C459" s="29">
        <f>'Masukan - agroforestri'!C415</f>
        <v>8</v>
      </c>
      <c r="D459" s="14" t="s">
        <v>157</v>
      </c>
      <c r="E459" s="29">
        <f>$C459*SUM('Masukan - agroforestri'!$D284,'Masukan - agroforestri'!$D289)</f>
        <v>0</v>
      </c>
      <c r="F459" s="29">
        <f>$C459*SUM('Masukan - agroforestri'!$D284,'Masukan - agroforestri'!$D289)</f>
        <v>0</v>
      </c>
      <c r="G459" s="29">
        <f>$C459*SUM('Masukan - agroforestri'!$D284,'Masukan - agroforestri'!$D289)</f>
        <v>0</v>
      </c>
      <c r="H459" s="29">
        <f>$C459*SUM('Masukan - agroforestri'!$D284,'Masukan - agroforestri'!$D289)</f>
        <v>0</v>
      </c>
      <c r="I459" s="29">
        <f>$C459*SUM('Masukan - agroforestri'!$D284,'Masukan - agroforestri'!$D289)</f>
        <v>0</v>
      </c>
      <c r="J459" s="29">
        <f>$C459*SUM('Masukan - agroforestri'!$D284,'Masukan - agroforestri'!$D289)</f>
        <v>0</v>
      </c>
      <c r="K459" s="29">
        <f>$C459*SUM('Masukan - agroforestri'!$D284,'Masukan - agroforestri'!$D289)</f>
        <v>0</v>
      </c>
      <c r="L459" s="29">
        <f>$C459*SUM('Masukan - agroforestri'!$D284,'Masukan - agroforestri'!$D289)</f>
        <v>0</v>
      </c>
      <c r="M459" s="29">
        <f>$C459*SUM('Masukan - agroforestri'!$D284,'Masukan - agroforestri'!$D289)</f>
        <v>0</v>
      </c>
      <c r="N459" s="29">
        <f>$C459*SUM('Masukan - agroforestri'!$D284,'Masukan - agroforestri'!$D289)</f>
        <v>0</v>
      </c>
      <c r="O459" s="29">
        <f>$C459*SUM('Masukan - agroforestri'!$D284,'Masukan - agroforestri'!$D289)</f>
        <v>0</v>
      </c>
      <c r="P459" s="29">
        <f>$C459*SUM('Masukan - agroforestri'!$D284,'Masukan - agroforestri'!$D289)</f>
        <v>0</v>
      </c>
      <c r="Q459" s="29">
        <f>$C459*SUM('Masukan - agroforestri'!$D284,'Masukan - agroforestri'!$D289)</f>
        <v>0</v>
      </c>
      <c r="R459" s="29">
        <f>$C459*SUM('Masukan - agroforestri'!$D284,'Masukan - agroforestri'!$D289)</f>
        <v>0</v>
      </c>
      <c r="S459" s="29">
        <f>$C459*SUM('Masukan - agroforestri'!$D284,'Masukan - agroforestri'!$D289)</f>
        <v>0</v>
      </c>
      <c r="T459" s="29">
        <f>$C459*SUM('Masukan - agroforestri'!$D284,'Masukan - agroforestri'!$D289)</f>
        <v>0</v>
      </c>
      <c r="U459" s="29">
        <f>$C459*SUM('Masukan - agroforestri'!$D284,'Masukan - agroforestri'!$D289)</f>
        <v>0</v>
      </c>
      <c r="V459" s="29">
        <f>$C459*SUM('Masukan - agroforestri'!$D284,'Masukan - agroforestri'!$D289)</f>
        <v>0</v>
      </c>
      <c r="W459" s="29">
        <f>$C459*SUM('Masukan - agroforestri'!$D284,'Masukan - agroforestri'!$D289)</f>
        <v>0</v>
      </c>
      <c r="X459" s="29">
        <f>$C459*SUM('Masukan - agroforestri'!$D284,'Masukan - agroforestri'!$D289)</f>
        <v>0</v>
      </c>
    </row>
    <row r="460" spans="2:24">
      <c r="B460" s="14" t="s">
        <v>348</v>
      </c>
      <c r="C460" s="29">
        <f>'Masukan - agroforestri'!C436</f>
        <v>21</v>
      </c>
      <c r="D460" s="14" t="s">
        <v>157</v>
      </c>
      <c r="E460" s="29">
        <f>$C460*'Masukan - agroforestri'!$D$290</f>
        <v>0</v>
      </c>
      <c r="F460" s="29">
        <f>$C460*'Masukan - agroforestri'!$D$290</f>
        <v>0</v>
      </c>
      <c r="G460" s="29">
        <f>$C460*'Masukan - agroforestri'!$D$290</f>
        <v>0</v>
      </c>
      <c r="H460" s="29">
        <f>$C460*'Masukan - agroforestri'!$D$290</f>
        <v>0</v>
      </c>
      <c r="I460" s="29">
        <f>$C460*'Masukan - agroforestri'!$D$290</f>
        <v>0</v>
      </c>
      <c r="J460" s="29">
        <f>$C460*'Masukan - agroforestri'!$D$290</f>
        <v>0</v>
      </c>
      <c r="K460" s="29">
        <f>$C460*'Masukan - agroforestri'!$D$290</f>
        <v>0</v>
      </c>
      <c r="L460" s="29">
        <f>$C460*'Masukan - agroforestri'!$D$290</f>
        <v>0</v>
      </c>
      <c r="M460" s="29">
        <f>$C460*'Masukan - agroforestri'!$D$290</f>
        <v>0</v>
      </c>
      <c r="N460" s="29">
        <f>$C460*'Masukan - agroforestri'!$D$290</f>
        <v>0</v>
      </c>
      <c r="O460" s="29">
        <f>$C460*'Masukan - agroforestri'!$D$290</f>
        <v>0</v>
      </c>
      <c r="P460" s="29">
        <f>$C460*'Masukan - agroforestri'!$D$290</f>
        <v>0</v>
      </c>
      <c r="Q460" s="29">
        <f>$C460*'Masukan - agroforestri'!$D$290</f>
        <v>0</v>
      </c>
      <c r="R460" s="29">
        <f>$C460*'Masukan - agroforestri'!$D$290</f>
        <v>0</v>
      </c>
      <c r="S460" s="29">
        <f>$C460*'Masukan - agroforestri'!$D$290</f>
        <v>0</v>
      </c>
      <c r="T460" s="29">
        <f>$C460*'Masukan - agroforestri'!$D$290</f>
        <v>0</v>
      </c>
      <c r="U460" s="29">
        <f>$C460*'Masukan - agroforestri'!$D$290</f>
        <v>0</v>
      </c>
      <c r="V460" s="29">
        <f>$C460*'Masukan - agroforestri'!$D$290</f>
        <v>0</v>
      </c>
      <c r="W460" s="29">
        <f>$C460*'Masukan - agroforestri'!$D$290</f>
        <v>0</v>
      </c>
      <c r="X460" s="29">
        <f>$C460*'Masukan - agroforestri'!$D$290</f>
        <v>0</v>
      </c>
    </row>
    <row r="461" spans="2:24">
      <c r="B461" s="14" t="s">
        <v>302</v>
      </c>
      <c r="C461" s="14"/>
      <c r="D461" s="14" t="s">
        <v>157</v>
      </c>
      <c r="E461" s="30">
        <f>SUM(E455:E460)</f>
        <v>0</v>
      </c>
      <c r="F461" s="30">
        <f t="shared" ref="F461:X461" si="161">SUM(F455:F460)</f>
        <v>0</v>
      </c>
      <c r="G461" s="30">
        <f t="shared" si="161"/>
        <v>0</v>
      </c>
      <c r="H461" s="30">
        <f t="shared" si="161"/>
        <v>0</v>
      </c>
      <c r="I461" s="30">
        <f t="shared" si="161"/>
        <v>0</v>
      </c>
      <c r="J461" s="30">
        <f t="shared" si="161"/>
        <v>0</v>
      </c>
      <c r="K461" s="30">
        <f t="shared" si="161"/>
        <v>0</v>
      </c>
      <c r="L461" s="30">
        <f t="shared" si="161"/>
        <v>0</v>
      </c>
      <c r="M461" s="30">
        <f t="shared" si="161"/>
        <v>0</v>
      </c>
      <c r="N461" s="30">
        <f t="shared" si="161"/>
        <v>0</v>
      </c>
      <c r="O461" s="30">
        <f t="shared" si="161"/>
        <v>0</v>
      </c>
      <c r="P461" s="30">
        <f t="shared" si="161"/>
        <v>0</v>
      </c>
      <c r="Q461" s="30">
        <f t="shared" si="161"/>
        <v>0</v>
      </c>
      <c r="R461" s="30">
        <f t="shared" si="161"/>
        <v>0</v>
      </c>
      <c r="S461" s="30">
        <f t="shared" si="161"/>
        <v>0</v>
      </c>
      <c r="T461" s="30">
        <f t="shared" si="161"/>
        <v>0</v>
      </c>
      <c r="U461" s="30">
        <f t="shared" si="161"/>
        <v>0</v>
      </c>
      <c r="V461" s="30">
        <f t="shared" si="161"/>
        <v>0</v>
      </c>
      <c r="W461" s="30">
        <f t="shared" si="161"/>
        <v>0</v>
      </c>
      <c r="X461" s="30">
        <f t="shared" si="161"/>
        <v>0</v>
      </c>
    </row>
    <row r="462" spans="2:24">
      <c r="B462" s="14"/>
      <c r="C462" s="14"/>
      <c r="D462" s="14"/>
      <c r="E462" s="19"/>
      <c r="F462" s="19"/>
      <c r="G462" s="19"/>
      <c r="H462" s="19"/>
      <c r="I462" s="19"/>
      <c r="J462" s="19"/>
      <c r="K462" s="19"/>
      <c r="L462" s="19"/>
      <c r="M462" s="19"/>
      <c r="N462" s="19"/>
      <c r="O462" s="19"/>
      <c r="P462" s="19"/>
      <c r="Q462" s="19"/>
      <c r="R462" s="19"/>
      <c r="S462" s="19"/>
      <c r="T462" s="19"/>
      <c r="U462" s="19"/>
      <c r="V462" s="19"/>
      <c r="W462" s="19"/>
      <c r="X462" s="19"/>
    </row>
    <row r="463" spans="2:24" ht="15">
      <c r="B463" s="17" t="s">
        <v>67</v>
      </c>
      <c r="C463" s="14"/>
      <c r="D463" s="14"/>
      <c r="E463" s="19"/>
      <c r="F463" s="19"/>
      <c r="G463" s="19"/>
      <c r="H463" s="19"/>
      <c r="I463" s="19"/>
      <c r="J463" s="19"/>
      <c r="K463" s="19"/>
      <c r="L463" s="19"/>
      <c r="M463" s="19"/>
      <c r="N463" s="19"/>
      <c r="O463" s="19"/>
      <c r="P463" s="19"/>
      <c r="Q463" s="19"/>
      <c r="R463" s="19"/>
      <c r="S463" s="19"/>
      <c r="T463" s="19"/>
      <c r="U463" s="19"/>
      <c r="V463" s="19"/>
      <c r="W463" s="19"/>
      <c r="X463" s="19"/>
    </row>
    <row r="464" spans="2:24">
      <c r="B464" s="14" t="s">
        <v>96</v>
      </c>
      <c r="C464" s="29">
        <f>'Masukan - agroforestri'!C335</f>
        <v>7.1</v>
      </c>
      <c r="D464" s="14" t="s">
        <v>157</v>
      </c>
      <c r="E464" s="29">
        <f>$C464*SUM('Masukan - agroforestri'!$D280,'Masukan - agroforestri'!$D285)</f>
        <v>0</v>
      </c>
      <c r="F464" s="29">
        <f>$C464*SUM('Masukan - agroforestri'!$D280,'Masukan - agroforestri'!$D285)</f>
        <v>0</v>
      </c>
      <c r="G464" s="29">
        <f>$C464*SUM('Masukan - agroforestri'!$D280,'Masukan - agroforestri'!$D285)</f>
        <v>0</v>
      </c>
      <c r="H464" s="29">
        <f>$C464*SUM('Masukan - agroforestri'!$D280,'Masukan - agroforestri'!$D285)</f>
        <v>0</v>
      </c>
      <c r="I464" s="29">
        <f>$C464*SUM('Masukan - agroforestri'!$D280,'Masukan - agroforestri'!$D285)</f>
        <v>0</v>
      </c>
      <c r="J464" s="29">
        <f>$C464*SUM('Masukan - agroforestri'!$D280,'Masukan - agroforestri'!$D285)</f>
        <v>0</v>
      </c>
      <c r="K464" s="29">
        <f>$C464*SUM('Masukan - agroforestri'!$D280,'Masukan - agroforestri'!$D285)</f>
        <v>0</v>
      </c>
      <c r="L464" s="29">
        <f>$C464*SUM('Masukan - agroforestri'!$D280,'Masukan - agroforestri'!$D285)</f>
        <v>0</v>
      </c>
      <c r="M464" s="29">
        <f>$C464*SUM('Masukan - agroforestri'!$D280,'Masukan - agroforestri'!$D285)</f>
        <v>0</v>
      </c>
      <c r="N464" s="29">
        <f>$C464*SUM('Masukan - agroforestri'!$D280,'Masukan - agroforestri'!$D285)</f>
        <v>0</v>
      </c>
      <c r="O464" s="29">
        <f>$C464*SUM('Masukan - agroforestri'!$D280,'Masukan - agroforestri'!$D285)</f>
        <v>0</v>
      </c>
      <c r="P464" s="29">
        <f>$C464*SUM('Masukan - agroforestri'!$D280,'Masukan - agroforestri'!$D285)</f>
        <v>0</v>
      </c>
      <c r="Q464" s="29">
        <f>$C464*SUM('Masukan - agroforestri'!$D280,'Masukan - agroforestri'!$D285)</f>
        <v>0</v>
      </c>
      <c r="R464" s="29">
        <f>$C464*SUM('Masukan - agroforestri'!$D280,'Masukan - agroforestri'!$D285)</f>
        <v>0</v>
      </c>
      <c r="S464" s="29">
        <f>$C464*SUM('Masukan - agroforestri'!$D280,'Masukan - agroforestri'!$D285)</f>
        <v>0</v>
      </c>
      <c r="T464" s="29">
        <f>$C464*SUM('Masukan - agroforestri'!$D280,'Masukan - agroforestri'!$D285)</f>
        <v>0</v>
      </c>
      <c r="U464" s="29">
        <f>$C464*SUM('Masukan - agroforestri'!$D280,'Masukan - agroforestri'!$D285)</f>
        <v>0</v>
      </c>
      <c r="V464" s="29">
        <f>$C464*SUM('Masukan - agroforestri'!$D280,'Masukan - agroforestri'!$D285)</f>
        <v>0</v>
      </c>
      <c r="W464" s="29">
        <f>$C464*SUM('Masukan - agroforestri'!$D280,'Masukan - agroforestri'!$D285)</f>
        <v>0</v>
      </c>
      <c r="X464" s="29">
        <f>$C464*SUM('Masukan - agroforestri'!$D280,'Masukan - agroforestri'!$D285)</f>
        <v>0</v>
      </c>
    </row>
    <row r="465" spans="2:24">
      <c r="B465" s="14" t="s">
        <v>326</v>
      </c>
      <c r="C465" s="29">
        <f>'Masukan - agroforestri'!C359</f>
        <v>7.1</v>
      </c>
      <c r="D465" s="14" t="s">
        <v>157</v>
      </c>
      <c r="E465" s="29">
        <f>$C465*SUM('Masukan - agroforestri'!$D281,'Masukan - agroforestri'!$D286)</f>
        <v>0</v>
      </c>
      <c r="F465" s="29">
        <f>$C465*SUM('Masukan - agroforestri'!$D281,'Masukan - agroforestri'!$D286)</f>
        <v>0</v>
      </c>
      <c r="G465" s="29">
        <f>$C465*SUM('Masukan - agroforestri'!$D281,'Masukan - agroforestri'!$D286)</f>
        <v>0</v>
      </c>
      <c r="H465" s="29">
        <f>$C465*SUM('Masukan - agroforestri'!$D281,'Masukan - agroforestri'!$D286)</f>
        <v>0</v>
      </c>
      <c r="I465" s="29">
        <f>$C465*SUM('Masukan - agroforestri'!$D281,'Masukan - agroforestri'!$D286)</f>
        <v>0</v>
      </c>
      <c r="J465" s="29">
        <f>$C465*SUM('Masukan - agroforestri'!$D281,'Masukan - agroforestri'!$D286)</f>
        <v>0</v>
      </c>
      <c r="K465" s="29">
        <f>$C465*SUM('Masukan - agroforestri'!$D281,'Masukan - agroforestri'!$D286)</f>
        <v>0</v>
      </c>
      <c r="L465" s="29">
        <f>$C465*SUM('Masukan - agroforestri'!$D281,'Masukan - agroforestri'!$D286)</f>
        <v>0</v>
      </c>
      <c r="M465" s="29">
        <f>$C465*SUM('Masukan - agroforestri'!$D281,'Masukan - agroforestri'!$D286)</f>
        <v>0</v>
      </c>
      <c r="N465" s="29">
        <f>$C465*SUM('Masukan - agroforestri'!$D281,'Masukan - agroforestri'!$D286)</f>
        <v>0</v>
      </c>
      <c r="O465" s="29">
        <f>$C465*SUM('Masukan - agroforestri'!$D281,'Masukan - agroforestri'!$D286)</f>
        <v>0</v>
      </c>
      <c r="P465" s="29">
        <f>$C465*SUM('Masukan - agroforestri'!$D281,'Masukan - agroforestri'!$D286)</f>
        <v>0</v>
      </c>
      <c r="Q465" s="29">
        <f>$C465*SUM('Masukan - agroforestri'!$D281,'Masukan - agroforestri'!$D286)</f>
        <v>0</v>
      </c>
      <c r="R465" s="29">
        <f>$C465*SUM('Masukan - agroforestri'!$D281,'Masukan - agroforestri'!$D286)</f>
        <v>0</v>
      </c>
      <c r="S465" s="29">
        <f>$C465*SUM('Masukan - agroforestri'!$D281,'Masukan - agroforestri'!$D286)</f>
        <v>0</v>
      </c>
      <c r="T465" s="29">
        <f>$C465*SUM('Masukan - agroforestri'!$D281,'Masukan - agroforestri'!$D286)</f>
        <v>0</v>
      </c>
      <c r="U465" s="29">
        <f>$C465*SUM('Masukan - agroforestri'!$D281,'Masukan - agroforestri'!$D286)</f>
        <v>0</v>
      </c>
      <c r="V465" s="29">
        <f>$C465*SUM('Masukan - agroforestri'!$D281,'Masukan - agroforestri'!$D286)</f>
        <v>0</v>
      </c>
      <c r="W465" s="29">
        <f>$C465*SUM('Masukan - agroforestri'!$D281,'Masukan - agroforestri'!$D286)</f>
        <v>0</v>
      </c>
      <c r="X465" s="29">
        <f>$C465*SUM('Masukan - agroforestri'!$D281,'Masukan - agroforestri'!$D286)</f>
        <v>0</v>
      </c>
    </row>
    <row r="466" spans="2:24">
      <c r="B466" s="14" t="s">
        <v>832</v>
      </c>
      <c r="C466" s="29">
        <f>'Masukan - agroforestri'!C378</f>
        <v>7.1</v>
      </c>
      <c r="D466" s="14" t="s">
        <v>157</v>
      </c>
      <c r="E466" s="29">
        <f>$C466*SUM('Masukan - agroforestri'!$D282,'Masukan - agroforestri'!$D287)</f>
        <v>0</v>
      </c>
      <c r="F466" s="29">
        <f>$C466*SUM('Masukan - agroforestri'!$D282,'Masukan - agroforestri'!$D287)</f>
        <v>0</v>
      </c>
      <c r="G466" s="29">
        <f>$C466*SUM('Masukan - agroforestri'!$D282,'Masukan - agroforestri'!$D287)</f>
        <v>0</v>
      </c>
      <c r="H466" s="29">
        <f>$C466*SUM('Masukan - agroforestri'!$D282,'Masukan - agroforestri'!$D287)</f>
        <v>0</v>
      </c>
      <c r="I466" s="29">
        <f>$C466*SUM('Masukan - agroforestri'!$D282,'Masukan - agroforestri'!$D287)</f>
        <v>0</v>
      </c>
      <c r="J466" s="29">
        <f>$C466*SUM('Masukan - agroforestri'!$D282,'Masukan - agroforestri'!$D287)</f>
        <v>0</v>
      </c>
      <c r="K466" s="29">
        <f>$C466*SUM('Masukan - agroforestri'!$D282,'Masukan - agroforestri'!$D287)</f>
        <v>0</v>
      </c>
      <c r="L466" s="29">
        <f>$C466*SUM('Masukan - agroforestri'!$D282,'Masukan - agroforestri'!$D287)</f>
        <v>0</v>
      </c>
      <c r="M466" s="29">
        <f>$C466*SUM('Masukan - agroforestri'!$D282,'Masukan - agroforestri'!$D287)</f>
        <v>0</v>
      </c>
      <c r="N466" s="29">
        <f>$C466*SUM('Masukan - agroforestri'!$D282,'Masukan - agroforestri'!$D287)</f>
        <v>0</v>
      </c>
      <c r="O466" s="29">
        <f>$C466*SUM('Masukan - agroforestri'!$D282,'Masukan - agroforestri'!$D287)</f>
        <v>0</v>
      </c>
      <c r="P466" s="29">
        <f>$C466*SUM('Masukan - agroforestri'!$D282,'Masukan - agroforestri'!$D287)</f>
        <v>0</v>
      </c>
      <c r="Q466" s="29">
        <f>$C466*SUM('Masukan - agroforestri'!$D282,'Masukan - agroforestri'!$D287)</f>
        <v>0</v>
      </c>
      <c r="R466" s="29">
        <f>$C466*SUM('Masukan - agroforestri'!$D282,'Masukan - agroforestri'!$D287)</f>
        <v>0</v>
      </c>
      <c r="S466" s="29">
        <f>$C466*SUM('Masukan - agroforestri'!$D282,'Masukan - agroforestri'!$D287)</f>
        <v>0</v>
      </c>
      <c r="T466" s="29">
        <f>$C466*SUM('Masukan - agroforestri'!$D282,'Masukan - agroforestri'!$D287)</f>
        <v>0</v>
      </c>
      <c r="U466" s="29">
        <f>$C466*SUM('Masukan - agroforestri'!$D282,'Masukan - agroforestri'!$D287)</f>
        <v>0</v>
      </c>
      <c r="V466" s="29">
        <f>$C466*SUM('Masukan - agroforestri'!$D282,'Masukan - agroforestri'!$D287)</f>
        <v>0</v>
      </c>
      <c r="W466" s="29">
        <f>$C466*SUM('Masukan - agroforestri'!$D282,'Masukan - agroforestri'!$D287)</f>
        <v>0</v>
      </c>
      <c r="X466" s="29">
        <f>$C466*SUM('Masukan - agroforestri'!$D282,'Masukan - agroforestri'!$D287)</f>
        <v>0</v>
      </c>
    </row>
    <row r="467" spans="2:24">
      <c r="B467" s="14" t="s">
        <v>282</v>
      </c>
      <c r="C467" s="29">
        <f>'Masukan - agroforestri'!C397</f>
        <v>7.1</v>
      </c>
      <c r="D467" s="14" t="s">
        <v>157</v>
      </c>
      <c r="E467" s="29">
        <f>$C467*SUM('Masukan - agroforestri'!$D283,'Masukan - agroforestri'!$D288)</f>
        <v>0</v>
      </c>
      <c r="F467" s="29">
        <f>$C467*SUM('Masukan - agroforestri'!$D283,'Masukan - agroforestri'!$D288)</f>
        <v>0</v>
      </c>
      <c r="G467" s="29">
        <f>$C467*SUM('Masukan - agroforestri'!$D283,'Masukan - agroforestri'!$D288)</f>
        <v>0</v>
      </c>
      <c r="H467" s="29">
        <f>$C467*SUM('Masukan - agroforestri'!$D283,'Masukan - agroforestri'!$D288)</f>
        <v>0</v>
      </c>
      <c r="I467" s="29">
        <f>$C467*SUM('Masukan - agroforestri'!$D283,'Masukan - agroforestri'!$D288)</f>
        <v>0</v>
      </c>
      <c r="J467" s="29">
        <f>$C467*SUM('Masukan - agroforestri'!$D283,'Masukan - agroforestri'!$D288)</f>
        <v>0</v>
      </c>
      <c r="K467" s="29">
        <f>$C467*SUM('Masukan - agroforestri'!$D283,'Masukan - agroforestri'!$D288)</f>
        <v>0</v>
      </c>
      <c r="L467" s="29">
        <f>$C467*SUM('Masukan - agroforestri'!$D283,'Masukan - agroforestri'!$D288)</f>
        <v>0</v>
      </c>
      <c r="M467" s="29">
        <f>$C467*SUM('Masukan - agroforestri'!$D283,'Masukan - agroforestri'!$D288)</f>
        <v>0</v>
      </c>
      <c r="N467" s="29">
        <f>$C467*SUM('Masukan - agroforestri'!$D283,'Masukan - agroforestri'!$D288)</f>
        <v>0</v>
      </c>
      <c r="O467" s="29">
        <f>$C467*SUM('Masukan - agroforestri'!$D283,'Masukan - agroforestri'!$D288)</f>
        <v>0</v>
      </c>
      <c r="P467" s="29">
        <f>$C467*SUM('Masukan - agroforestri'!$D283,'Masukan - agroforestri'!$D288)</f>
        <v>0</v>
      </c>
      <c r="Q467" s="29">
        <f>$C467*SUM('Masukan - agroforestri'!$D283,'Masukan - agroforestri'!$D288)</f>
        <v>0</v>
      </c>
      <c r="R467" s="29">
        <f>$C467*SUM('Masukan - agroforestri'!$D283,'Masukan - agroforestri'!$D288)</f>
        <v>0</v>
      </c>
      <c r="S467" s="29">
        <f>$C467*SUM('Masukan - agroforestri'!$D283,'Masukan - agroforestri'!$D288)</f>
        <v>0</v>
      </c>
      <c r="T467" s="29">
        <f>$C467*SUM('Masukan - agroforestri'!$D283,'Masukan - agroforestri'!$D288)</f>
        <v>0</v>
      </c>
      <c r="U467" s="29">
        <f>$C467*SUM('Masukan - agroforestri'!$D283,'Masukan - agroforestri'!$D288)</f>
        <v>0</v>
      </c>
      <c r="V467" s="29">
        <f>$C467*SUM('Masukan - agroforestri'!$D283,'Masukan - agroforestri'!$D288)</f>
        <v>0</v>
      </c>
      <c r="W467" s="29">
        <f>$C467*SUM('Masukan - agroforestri'!$D283,'Masukan - agroforestri'!$D288)</f>
        <v>0</v>
      </c>
      <c r="X467" s="29">
        <f>$C467*SUM('Masukan - agroforestri'!$D283,'Masukan - agroforestri'!$D288)</f>
        <v>0</v>
      </c>
    </row>
    <row r="468" spans="2:24">
      <c r="B468" s="14" t="s">
        <v>408</v>
      </c>
      <c r="C468" s="29">
        <f>'Masukan - agroforestri'!C416</f>
        <v>7.1</v>
      </c>
      <c r="D468" s="14" t="s">
        <v>157</v>
      </c>
      <c r="E468" s="29">
        <f>$C468*SUM('Masukan - agroforestri'!$D284,'Masukan - agroforestri'!$D289)</f>
        <v>0</v>
      </c>
      <c r="F468" s="29">
        <f>$C468*SUM('Masukan - agroforestri'!$D284,'Masukan - agroforestri'!$D289)</f>
        <v>0</v>
      </c>
      <c r="G468" s="29">
        <f>$C468*SUM('Masukan - agroforestri'!$D284,'Masukan - agroforestri'!$D289)</f>
        <v>0</v>
      </c>
      <c r="H468" s="29">
        <f>$C468*SUM('Masukan - agroforestri'!$D284,'Masukan - agroforestri'!$D289)</f>
        <v>0</v>
      </c>
      <c r="I468" s="29">
        <f>$C468*SUM('Masukan - agroforestri'!$D284,'Masukan - agroforestri'!$D289)</f>
        <v>0</v>
      </c>
      <c r="J468" s="29">
        <f>$C468*SUM('Masukan - agroforestri'!$D284,'Masukan - agroforestri'!$D289)</f>
        <v>0</v>
      </c>
      <c r="K468" s="29">
        <f>$C468*SUM('Masukan - agroforestri'!$D284,'Masukan - agroforestri'!$D289)</f>
        <v>0</v>
      </c>
      <c r="L468" s="29">
        <f>$C468*SUM('Masukan - agroforestri'!$D284,'Masukan - agroforestri'!$D289)</f>
        <v>0</v>
      </c>
      <c r="M468" s="29">
        <f>$C468*SUM('Masukan - agroforestri'!$D284,'Masukan - agroforestri'!$D289)</f>
        <v>0</v>
      </c>
      <c r="N468" s="29">
        <f>$C468*SUM('Masukan - agroforestri'!$D284,'Masukan - agroforestri'!$D289)</f>
        <v>0</v>
      </c>
      <c r="O468" s="29">
        <f>$C468*SUM('Masukan - agroforestri'!$D284,'Masukan - agroforestri'!$D289)</f>
        <v>0</v>
      </c>
      <c r="P468" s="29">
        <f>$C468*SUM('Masukan - agroforestri'!$D284,'Masukan - agroforestri'!$D289)</f>
        <v>0</v>
      </c>
      <c r="Q468" s="29">
        <f>$C468*SUM('Masukan - agroforestri'!$D284,'Masukan - agroforestri'!$D289)</f>
        <v>0</v>
      </c>
      <c r="R468" s="29">
        <f>$C468*SUM('Masukan - agroforestri'!$D284,'Masukan - agroforestri'!$D289)</f>
        <v>0</v>
      </c>
      <c r="S468" s="29">
        <f>$C468*SUM('Masukan - agroforestri'!$D284,'Masukan - agroforestri'!$D289)</f>
        <v>0</v>
      </c>
      <c r="T468" s="29">
        <f>$C468*SUM('Masukan - agroforestri'!$D284,'Masukan - agroforestri'!$D289)</f>
        <v>0</v>
      </c>
      <c r="U468" s="29">
        <f>$C468*SUM('Masukan - agroforestri'!$D284,'Masukan - agroforestri'!$D289)</f>
        <v>0</v>
      </c>
      <c r="V468" s="29">
        <f>$C468*SUM('Masukan - agroforestri'!$D284,'Masukan - agroforestri'!$D289)</f>
        <v>0</v>
      </c>
      <c r="W468" s="29">
        <f>$C468*SUM('Masukan - agroforestri'!$D284,'Masukan - agroforestri'!$D289)</f>
        <v>0</v>
      </c>
      <c r="X468" s="29">
        <f>$C468*SUM('Masukan - agroforestri'!$D284,'Masukan - agroforestri'!$D289)</f>
        <v>0</v>
      </c>
    </row>
    <row r="469" spans="2:24">
      <c r="B469" s="14" t="s">
        <v>348</v>
      </c>
      <c r="C469" s="29">
        <f>'Masukan - agroforestri'!C437</f>
        <v>31</v>
      </c>
      <c r="D469" s="14" t="s">
        <v>157</v>
      </c>
      <c r="E469" s="29">
        <f>$C469*'Masukan - agroforestri'!$D290</f>
        <v>0</v>
      </c>
      <c r="F469" s="29">
        <f>$C469*'Masukan - agroforestri'!$D290</f>
        <v>0</v>
      </c>
      <c r="G469" s="29">
        <f>$C469*'Masukan - agroforestri'!$D290</f>
        <v>0</v>
      </c>
      <c r="H469" s="29">
        <f>$C469*'Masukan - agroforestri'!$D290</f>
        <v>0</v>
      </c>
      <c r="I469" s="29">
        <f>$C469*'Masukan - agroforestri'!$D290</f>
        <v>0</v>
      </c>
      <c r="J469" s="29">
        <f>$C469*'Masukan - agroforestri'!$D290</f>
        <v>0</v>
      </c>
      <c r="K469" s="29">
        <f>$C469*'Masukan - agroforestri'!$D290</f>
        <v>0</v>
      </c>
      <c r="L469" s="29">
        <f>$C469*'Masukan - agroforestri'!$D290</f>
        <v>0</v>
      </c>
      <c r="M469" s="29">
        <f>$C469*'Masukan - agroforestri'!$D290</f>
        <v>0</v>
      </c>
      <c r="N469" s="29">
        <f>$C469*'Masukan - agroforestri'!$D290</f>
        <v>0</v>
      </c>
      <c r="O469" s="29">
        <f>$C469*'Masukan - agroforestri'!$D290</f>
        <v>0</v>
      </c>
      <c r="P469" s="29">
        <f>$C469*'Masukan - agroforestri'!$D290</f>
        <v>0</v>
      </c>
      <c r="Q469" s="29">
        <f>$C469*'Masukan - agroforestri'!$D290</f>
        <v>0</v>
      </c>
      <c r="R469" s="29">
        <f>$C469*'Masukan - agroforestri'!$D290</f>
        <v>0</v>
      </c>
      <c r="S469" s="29">
        <f>$C469*'Masukan - agroforestri'!$D290</f>
        <v>0</v>
      </c>
      <c r="T469" s="29">
        <f>$C469*'Masukan - agroforestri'!$D290</f>
        <v>0</v>
      </c>
      <c r="U469" s="29">
        <f>$C469*'Masukan - agroforestri'!$D290</f>
        <v>0</v>
      </c>
      <c r="V469" s="29">
        <f>$C469*'Masukan - agroforestri'!$D290</f>
        <v>0</v>
      </c>
      <c r="W469" s="29">
        <f>$C469*'Masukan - agroforestri'!$D290</f>
        <v>0</v>
      </c>
      <c r="X469" s="29">
        <f>$C469*'Masukan - agroforestri'!$D290</f>
        <v>0</v>
      </c>
    </row>
    <row r="470" spans="2:24">
      <c r="B470" s="14" t="s">
        <v>303</v>
      </c>
      <c r="C470" s="14"/>
      <c r="D470" s="14" t="s">
        <v>157</v>
      </c>
      <c r="E470" s="30">
        <f>SUM(E464:E469)</f>
        <v>0</v>
      </c>
      <c r="F470" s="30">
        <f t="shared" ref="F470:X470" si="162">SUM(F464:F469)</f>
        <v>0</v>
      </c>
      <c r="G470" s="30">
        <f t="shared" si="162"/>
        <v>0</v>
      </c>
      <c r="H470" s="30">
        <f t="shared" si="162"/>
        <v>0</v>
      </c>
      <c r="I470" s="30">
        <f t="shared" si="162"/>
        <v>0</v>
      </c>
      <c r="J470" s="30">
        <f t="shared" si="162"/>
        <v>0</v>
      </c>
      <c r="K470" s="30">
        <f t="shared" si="162"/>
        <v>0</v>
      </c>
      <c r="L470" s="30">
        <f t="shared" si="162"/>
        <v>0</v>
      </c>
      <c r="M470" s="30">
        <f t="shared" si="162"/>
        <v>0</v>
      </c>
      <c r="N470" s="30">
        <f t="shared" si="162"/>
        <v>0</v>
      </c>
      <c r="O470" s="30">
        <f t="shared" si="162"/>
        <v>0</v>
      </c>
      <c r="P470" s="30">
        <f t="shared" si="162"/>
        <v>0</v>
      </c>
      <c r="Q470" s="30">
        <f t="shared" si="162"/>
        <v>0</v>
      </c>
      <c r="R470" s="30">
        <f t="shared" si="162"/>
        <v>0</v>
      </c>
      <c r="S470" s="30">
        <f t="shared" si="162"/>
        <v>0</v>
      </c>
      <c r="T470" s="30">
        <f t="shared" si="162"/>
        <v>0</v>
      </c>
      <c r="U470" s="30">
        <f t="shared" si="162"/>
        <v>0</v>
      </c>
      <c r="V470" s="30">
        <f t="shared" si="162"/>
        <v>0</v>
      </c>
      <c r="W470" s="30">
        <f t="shared" si="162"/>
        <v>0</v>
      </c>
      <c r="X470" s="30">
        <f t="shared" si="162"/>
        <v>0</v>
      </c>
    </row>
    <row r="471" spans="2:24">
      <c r="B471" s="14"/>
      <c r="C471" s="14"/>
      <c r="D471" s="14"/>
      <c r="E471" s="19"/>
      <c r="F471" s="19"/>
      <c r="G471" s="19"/>
      <c r="H471" s="19"/>
      <c r="I471" s="19"/>
      <c r="J471" s="19"/>
      <c r="K471" s="19"/>
      <c r="L471" s="19"/>
      <c r="M471" s="19"/>
      <c r="N471" s="19"/>
      <c r="O471" s="19"/>
      <c r="P471" s="19"/>
      <c r="Q471" s="19"/>
      <c r="R471" s="19"/>
      <c r="S471" s="19"/>
      <c r="T471" s="19"/>
      <c r="U471" s="19"/>
      <c r="V471" s="19"/>
      <c r="W471" s="19"/>
      <c r="X471" s="19"/>
    </row>
    <row r="472" spans="2:24" ht="15">
      <c r="B472" s="17" t="s">
        <v>75</v>
      </c>
      <c r="C472" s="14"/>
      <c r="D472" s="14"/>
      <c r="E472" s="19"/>
      <c r="F472" s="19"/>
      <c r="G472" s="19"/>
      <c r="H472" s="19"/>
      <c r="I472" s="19"/>
      <c r="J472" s="19"/>
      <c r="K472" s="19"/>
      <c r="L472" s="19"/>
      <c r="M472" s="19"/>
      <c r="N472" s="19"/>
      <c r="O472" s="19"/>
      <c r="P472" s="19"/>
      <c r="Q472" s="19"/>
      <c r="R472" s="19"/>
      <c r="S472" s="19"/>
      <c r="T472" s="19"/>
      <c r="U472" s="19"/>
      <c r="V472" s="19"/>
      <c r="W472" s="19"/>
      <c r="X472" s="19"/>
    </row>
    <row r="473" spans="2:24">
      <c r="B473" s="14" t="s">
        <v>96</v>
      </c>
      <c r="C473" s="29">
        <f>'Masukan - agroforestri'!C336*'Masukan - agroforestri'!C351</f>
        <v>4.7619000000000002E-2</v>
      </c>
      <c r="D473" s="14" t="s">
        <v>157</v>
      </c>
      <c r="E473" s="30">
        <f t="shared" ref="E473:X473" si="163">($C$473*E297*E311)+($C$473*E300*E315)</f>
        <v>0</v>
      </c>
      <c r="F473" s="30">
        <f t="shared" si="163"/>
        <v>0</v>
      </c>
      <c r="G473" s="30">
        <f t="shared" si="163"/>
        <v>0</v>
      </c>
      <c r="H473" s="30">
        <f t="shared" si="163"/>
        <v>0</v>
      </c>
      <c r="I473" s="30">
        <f t="shared" si="163"/>
        <v>0</v>
      </c>
      <c r="J473" s="30">
        <f t="shared" si="163"/>
        <v>0</v>
      </c>
      <c r="K473" s="30">
        <f t="shared" si="163"/>
        <v>0</v>
      </c>
      <c r="L473" s="30">
        <f t="shared" si="163"/>
        <v>0</v>
      </c>
      <c r="M473" s="30">
        <f t="shared" si="163"/>
        <v>0</v>
      </c>
      <c r="N473" s="30">
        <f t="shared" si="163"/>
        <v>0</v>
      </c>
      <c r="O473" s="30">
        <f t="shared" si="163"/>
        <v>0</v>
      </c>
      <c r="P473" s="30">
        <f t="shared" si="163"/>
        <v>0</v>
      </c>
      <c r="Q473" s="30">
        <f t="shared" si="163"/>
        <v>0</v>
      </c>
      <c r="R473" s="30">
        <f t="shared" si="163"/>
        <v>0</v>
      </c>
      <c r="S473" s="30">
        <f t="shared" si="163"/>
        <v>0</v>
      </c>
      <c r="T473" s="30">
        <f t="shared" si="163"/>
        <v>0</v>
      </c>
      <c r="U473" s="30">
        <f t="shared" si="163"/>
        <v>0</v>
      </c>
      <c r="V473" s="30">
        <f t="shared" si="163"/>
        <v>0</v>
      </c>
      <c r="W473" s="30">
        <f t="shared" si="163"/>
        <v>0</v>
      </c>
      <c r="X473" s="30">
        <f t="shared" si="163"/>
        <v>0</v>
      </c>
    </row>
    <row r="474" spans="2:24">
      <c r="B474" s="14" t="s">
        <v>326</v>
      </c>
      <c r="C474" s="29">
        <f>'Masukan - agroforestri'!C360</f>
        <v>4.7619000000000002E-2</v>
      </c>
      <c r="D474" s="14" t="s">
        <v>157</v>
      </c>
      <c r="E474" s="30">
        <f t="shared" ref="E474:X474" si="164">($C$474*E323*E337)+($C$474*E326*E338)</f>
        <v>0</v>
      </c>
      <c r="F474" s="30">
        <f t="shared" si="164"/>
        <v>0</v>
      </c>
      <c r="G474" s="30">
        <f t="shared" si="164"/>
        <v>0</v>
      </c>
      <c r="H474" s="30">
        <f t="shared" si="164"/>
        <v>0</v>
      </c>
      <c r="I474" s="30">
        <f t="shared" si="164"/>
        <v>0</v>
      </c>
      <c r="J474" s="30">
        <f t="shared" si="164"/>
        <v>0</v>
      </c>
      <c r="K474" s="30">
        <f t="shared" si="164"/>
        <v>0</v>
      </c>
      <c r="L474" s="30">
        <f t="shared" si="164"/>
        <v>0</v>
      </c>
      <c r="M474" s="30">
        <f t="shared" si="164"/>
        <v>0</v>
      </c>
      <c r="N474" s="30">
        <f t="shared" si="164"/>
        <v>0</v>
      </c>
      <c r="O474" s="30">
        <f t="shared" si="164"/>
        <v>0</v>
      </c>
      <c r="P474" s="30">
        <f t="shared" si="164"/>
        <v>0</v>
      </c>
      <c r="Q474" s="30">
        <f t="shared" si="164"/>
        <v>0</v>
      </c>
      <c r="R474" s="30">
        <f t="shared" si="164"/>
        <v>0</v>
      </c>
      <c r="S474" s="30">
        <f t="shared" si="164"/>
        <v>0</v>
      </c>
      <c r="T474" s="30">
        <f t="shared" si="164"/>
        <v>0</v>
      </c>
      <c r="U474" s="30">
        <f t="shared" si="164"/>
        <v>0</v>
      </c>
      <c r="V474" s="30">
        <f t="shared" si="164"/>
        <v>0</v>
      </c>
      <c r="W474" s="30">
        <f t="shared" si="164"/>
        <v>0</v>
      </c>
      <c r="X474" s="30">
        <f t="shared" si="164"/>
        <v>0</v>
      </c>
    </row>
    <row r="475" spans="2:24">
      <c r="B475" s="14" t="s">
        <v>832</v>
      </c>
      <c r="C475" s="29">
        <f>'Masukan - agroforestri'!C379</f>
        <v>9.5238000000000003E-2</v>
      </c>
      <c r="D475" s="14" t="s">
        <v>157</v>
      </c>
      <c r="E475" s="30">
        <f>($C$474*E347*E362)+($C$474*E350*E363)</f>
        <v>0</v>
      </c>
      <c r="F475" s="30">
        <f t="shared" ref="F475:X475" si="165">($C$474*F347*F362)+($C$474*F350*F363)</f>
        <v>0</v>
      </c>
      <c r="G475" s="30">
        <f t="shared" si="165"/>
        <v>0</v>
      </c>
      <c r="H475" s="30">
        <f t="shared" si="165"/>
        <v>0</v>
      </c>
      <c r="I475" s="30">
        <f t="shared" si="165"/>
        <v>0</v>
      </c>
      <c r="J475" s="30">
        <f t="shared" si="165"/>
        <v>0</v>
      </c>
      <c r="K475" s="30">
        <f t="shared" si="165"/>
        <v>0</v>
      </c>
      <c r="L475" s="30">
        <f t="shared" si="165"/>
        <v>0</v>
      </c>
      <c r="M475" s="30">
        <f t="shared" si="165"/>
        <v>0</v>
      </c>
      <c r="N475" s="30">
        <f t="shared" si="165"/>
        <v>0</v>
      </c>
      <c r="O475" s="30">
        <f t="shared" si="165"/>
        <v>0</v>
      </c>
      <c r="P475" s="30">
        <f t="shared" si="165"/>
        <v>0</v>
      </c>
      <c r="Q475" s="30">
        <f t="shared" si="165"/>
        <v>0</v>
      </c>
      <c r="R475" s="30">
        <f t="shared" si="165"/>
        <v>0</v>
      </c>
      <c r="S475" s="30">
        <f t="shared" si="165"/>
        <v>0</v>
      </c>
      <c r="T475" s="30">
        <f t="shared" si="165"/>
        <v>0</v>
      </c>
      <c r="U475" s="30">
        <f t="shared" si="165"/>
        <v>0</v>
      </c>
      <c r="V475" s="30">
        <f t="shared" si="165"/>
        <v>0</v>
      </c>
      <c r="W475" s="30">
        <f t="shared" si="165"/>
        <v>0</v>
      </c>
      <c r="X475" s="30">
        <f t="shared" si="165"/>
        <v>0</v>
      </c>
    </row>
    <row r="476" spans="2:24">
      <c r="B476" s="14" t="s">
        <v>282</v>
      </c>
      <c r="C476" s="29">
        <f>'Masukan - agroforestri'!C398</f>
        <v>0.04</v>
      </c>
      <c r="D476" s="14" t="s">
        <v>157</v>
      </c>
      <c r="E476" s="30">
        <f t="shared" ref="E476:X476" si="166">($C$476*E368*E372)+(E369*E375*$C$476)</f>
        <v>0</v>
      </c>
      <c r="F476" s="30">
        <f t="shared" si="166"/>
        <v>0</v>
      </c>
      <c r="G476" s="30">
        <f t="shared" si="166"/>
        <v>0</v>
      </c>
      <c r="H476" s="30">
        <f t="shared" si="166"/>
        <v>0</v>
      </c>
      <c r="I476" s="30">
        <f t="shared" si="166"/>
        <v>0</v>
      </c>
      <c r="J476" s="30">
        <f t="shared" si="166"/>
        <v>0</v>
      </c>
      <c r="K476" s="30">
        <f t="shared" si="166"/>
        <v>0</v>
      </c>
      <c r="L476" s="30">
        <f t="shared" si="166"/>
        <v>0</v>
      </c>
      <c r="M476" s="30">
        <f t="shared" si="166"/>
        <v>0</v>
      </c>
      <c r="N476" s="30">
        <f t="shared" si="166"/>
        <v>0</v>
      </c>
      <c r="O476" s="30">
        <f t="shared" si="166"/>
        <v>0</v>
      </c>
      <c r="P476" s="30">
        <f t="shared" si="166"/>
        <v>0</v>
      </c>
      <c r="Q476" s="30">
        <f t="shared" si="166"/>
        <v>0</v>
      </c>
      <c r="R476" s="30">
        <f t="shared" si="166"/>
        <v>0</v>
      </c>
      <c r="S476" s="30">
        <f t="shared" si="166"/>
        <v>0</v>
      </c>
      <c r="T476" s="30">
        <f t="shared" si="166"/>
        <v>0</v>
      </c>
      <c r="U476" s="30">
        <f t="shared" si="166"/>
        <v>0</v>
      </c>
      <c r="V476" s="30">
        <f t="shared" si="166"/>
        <v>0</v>
      </c>
      <c r="W476" s="30">
        <f t="shared" si="166"/>
        <v>0</v>
      </c>
      <c r="X476" s="30">
        <f t="shared" si="166"/>
        <v>0</v>
      </c>
    </row>
    <row r="477" spans="2:24">
      <c r="B477" s="14" t="s">
        <v>408</v>
      </c>
      <c r="C477" s="29">
        <f>'Masukan - agroforestri'!C417</f>
        <v>0</v>
      </c>
      <c r="D477" s="14" t="s">
        <v>157</v>
      </c>
      <c r="E477" s="30">
        <f>$C$477</f>
        <v>0</v>
      </c>
      <c r="F477" s="30">
        <f t="shared" ref="F477:X477" si="167">$C$477</f>
        <v>0</v>
      </c>
      <c r="G477" s="30">
        <f t="shared" si="167"/>
        <v>0</v>
      </c>
      <c r="H477" s="30">
        <f t="shared" si="167"/>
        <v>0</v>
      </c>
      <c r="I477" s="30">
        <f t="shared" si="167"/>
        <v>0</v>
      </c>
      <c r="J477" s="30">
        <f t="shared" si="167"/>
        <v>0</v>
      </c>
      <c r="K477" s="30">
        <f t="shared" si="167"/>
        <v>0</v>
      </c>
      <c r="L477" s="30">
        <f t="shared" si="167"/>
        <v>0</v>
      </c>
      <c r="M477" s="30">
        <f t="shared" si="167"/>
        <v>0</v>
      </c>
      <c r="N477" s="30">
        <f t="shared" si="167"/>
        <v>0</v>
      </c>
      <c r="O477" s="30">
        <f t="shared" si="167"/>
        <v>0</v>
      </c>
      <c r="P477" s="30">
        <f t="shared" si="167"/>
        <v>0</v>
      </c>
      <c r="Q477" s="30">
        <f t="shared" si="167"/>
        <v>0</v>
      </c>
      <c r="R477" s="30">
        <f t="shared" si="167"/>
        <v>0</v>
      </c>
      <c r="S477" s="30">
        <f t="shared" si="167"/>
        <v>0</v>
      </c>
      <c r="T477" s="30">
        <f t="shared" si="167"/>
        <v>0</v>
      </c>
      <c r="U477" s="30">
        <f t="shared" si="167"/>
        <v>0</v>
      </c>
      <c r="V477" s="30">
        <f t="shared" si="167"/>
        <v>0</v>
      </c>
      <c r="W477" s="30">
        <f t="shared" si="167"/>
        <v>0</v>
      </c>
      <c r="X477" s="30">
        <f t="shared" si="167"/>
        <v>0</v>
      </c>
    </row>
    <row r="478" spans="2:24">
      <c r="B478" s="14" t="s">
        <v>348</v>
      </c>
      <c r="C478" s="29">
        <f>'Masukan - agroforestri'!C438</f>
        <v>17</v>
      </c>
      <c r="D478" s="14" t="s">
        <v>157</v>
      </c>
      <c r="E478" s="29">
        <f>$C478*'Masukan - agroforestri'!$D290</f>
        <v>0</v>
      </c>
      <c r="F478" s="29">
        <f>$C478*'Masukan - agroforestri'!$D290</f>
        <v>0</v>
      </c>
      <c r="G478" s="29">
        <f>$C478*'Masukan - agroforestri'!$D290</f>
        <v>0</v>
      </c>
      <c r="H478" s="29">
        <f>$C478*'Masukan - agroforestri'!$D290</f>
        <v>0</v>
      </c>
      <c r="I478" s="29">
        <f>$C478*'Masukan - agroforestri'!$D290</f>
        <v>0</v>
      </c>
      <c r="J478" s="29">
        <f>$C478*'Masukan - agroforestri'!$D290</f>
        <v>0</v>
      </c>
      <c r="K478" s="29">
        <f>$C478*'Masukan - agroforestri'!$D290</f>
        <v>0</v>
      </c>
      <c r="L478" s="29">
        <f>$C478*'Masukan - agroforestri'!$D290</f>
        <v>0</v>
      </c>
      <c r="M478" s="29">
        <f>$C478*'Masukan - agroforestri'!$D290</f>
        <v>0</v>
      </c>
      <c r="N478" s="29">
        <f>$C478*'Masukan - agroforestri'!$D290</f>
        <v>0</v>
      </c>
      <c r="O478" s="29">
        <f>$C478*'Masukan - agroforestri'!$D290</f>
        <v>0</v>
      </c>
      <c r="P478" s="29">
        <f>$C478*'Masukan - agroforestri'!$D290</f>
        <v>0</v>
      </c>
      <c r="Q478" s="29">
        <f>$C478*'Masukan - agroforestri'!$D290</f>
        <v>0</v>
      </c>
      <c r="R478" s="29">
        <f>$C478*'Masukan - agroforestri'!$D290</f>
        <v>0</v>
      </c>
      <c r="S478" s="29">
        <f>$C478*'Masukan - agroforestri'!$D290</f>
        <v>0</v>
      </c>
      <c r="T478" s="29">
        <f>$C478*'Masukan - agroforestri'!$D290</f>
        <v>0</v>
      </c>
      <c r="U478" s="29">
        <f>$C478*'Masukan - agroforestri'!$D290</f>
        <v>0</v>
      </c>
      <c r="V478" s="29">
        <f>$C478*'Masukan - agroforestri'!$D290</f>
        <v>0</v>
      </c>
      <c r="W478" s="29">
        <f>$C478*'Masukan - agroforestri'!$D290</f>
        <v>0</v>
      </c>
      <c r="X478" s="29">
        <f>$C478*'Masukan - agroforestri'!$D290</f>
        <v>0</v>
      </c>
    </row>
    <row r="479" spans="2:24">
      <c r="B479" s="14" t="s">
        <v>304</v>
      </c>
      <c r="C479" s="14"/>
      <c r="D479" s="14" t="s">
        <v>157</v>
      </c>
      <c r="E479" s="30">
        <f>SUM(E473:E478)</f>
        <v>0</v>
      </c>
      <c r="F479" s="30">
        <f t="shared" ref="F479:X479" si="168">SUM(F473:F478)</f>
        <v>0</v>
      </c>
      <c r="G479" s="30">
        <f t="shared" si="168"/>
        <v>0</v>
      </c>
      <c r="H479" s="30">
        <f t="shared" si="168"/>
        <v>0</v>
      </c>
      <c r="I479" s="30">
        <f t="shared" si="168"/>
        <v>0</v>
      </c>
      <c r="J479" s="30">
        <f t="shared" si="168"/>
        <v>0</v>
      </c>
      <c r="K479" s="30">
        <f t="shared" si="168"/>
        <v>0</v>
      </c>
      <c r="L479" s="30">
        <f t="shared" si="168"/>
        <v>0</v>
      </c>
      <c r="M479" s="30">
        <f t="shared" si="168"/>
        <v>0</v>
      </c>
      <c r="N479" s="30">
        <f t="shared" si="168"/>
        <v>0</v>
      </c>
      <c r="O479" s="30">
        <f t="shared" si="168"/>
        <v>0</v>
      </c>
      <c r="P479" s="30">
        <f t="shared" si="168"/>
        <v>0</v>
      </c>
      <c r="Q479" s="30">
        <f t="shared" si="168"/>
        <v>0</v>
      </c>
      <c r="R479" s="30">
        <f t="shared" si="168"/>
        <v>0</v>
      </c>
      <c r="S479" s="30">
        <f t="shared" si="168"/>
        <v>0</v>
      </c>
      <c r="T479" s="30">
        <f t="shared" si="168"/>
        <v>0</v>
      </c>
      <c r="U479" s="30">
        <f t="shared" si="168"/>
        <v>0</v>
      </c>
      <c r="V479" s="30">
        <f t="shared" si="168"/>
        <v>0</v>
      </c>
      <c r="W479" s="30">
        <f t="shared" si="168"/>
        <v>0</v>
      </c>
      <c r="X479" s="30">
        <f t="shared" si="168"/>
        <v>0</v>
      </c>
    </row>
    <row r="480" spans="2:24">
      <c r="B480" s="14"/>
      <c r="C480" s="14"/>
      <c r="D480" s="14"/>
      <c r="E480" s="19"/>
      <c r="F480" s="19"/>
      <c r="G480" s="19"/>
      <c r="H480" s="19"/>
      <c r="I480" s="19"/>
      <c r="J480" s="19"/>
      <c r="K480" s="19"/>
      <c r="L480" s="19"/>
      <c r="M480" s="19"/>
      <c r="N480" s="19"/>
      <c r="O480" s="19"/>
      <c r="P480" s="19"/>
      <c r="Q480" s="19"/>
      <c r="R480" s="19"/>
      <c r="S480" s="19"/>
      <c r="T480" s="19"/>
      <c r="U480" s="19"/>
      <c r="V480" s="19"/>
      <c r="W480" s="19"/>
      <c r="X480" s="19"/>
    </row>
    <row r="481" spans="2:24" ht="15">
      <c r="B481" s="17" t="s">
        <v>76</v>
      </c>
      <c r="C481" s="29"/>
      <c r="D481" s="14"/>
      <c r="E481" s="19"/>
      <c r="F481" s="19"/>
      <c r="G481" s="19"/>
      <c r="H481" s="19"/>
      <c r="I481" s="19"/>
      <c r="J481" s="19"/>
      <c r="K481" s="19"/>
      <c r="L481" s="19"/>
      <c r="M481" s="19"/>
      <c r="N481" s="19"/>
      <c r="O481" s="19"/>
      <c r="P481" s="19"/>
      <c r="Q481" s="19"/>
      <c r="R481" s="19"/>
      <c r="S481" s="19"/>
      <c r="T481" s="19"/>
      <c r="U481" s="19"/>
      <c r="V481" s="19"/>
      <c r="W481" s="19"/>
      <c r="X481" s="19"/>
    </row>
    <row r="482" spans="2:24">
      <c r="B482" s="14" t="s">
        <v>96</v>
      </c>
      <c r="C482" s="29">
        <f>'Masukan - agroforestri'!C337</f>
        <v>2.5400000000000002E-3</v>
      </c>
      <c r="D482" s="14" t="s">
        <v>157</v>
      </c>
      <c r="E482" s="30">
        <f t="shared" ref="E482:X482" si="169">($C$482*E297*E311)+($C$482*E300*E315)</f>
        <v>0</v>
      </c>
      <c r="F482" s="30">
        <f t="shared" si="169"/>
        <v>0</v>
      </c>
      <c r="G482" s="30">
        <f t="shared" si="169"/>
        <v>0</v>
      </c>
      <c r="H482" s="30">
        <f t="shared" si="169"/>
        <v>0</v>
      </c>
      <c r="I482" s="30">
        <f t="shared" si="169"/>
        <v>0</v>
      </c>
      <c r="J482" s="30">
        <f t="shared" si="169"/>
        <v>0</v>
      </c>
      <c r="K482" s="30">
        <f t="shared" si="169"/>
        <v>0</v>
      </c>
      <c r="L482" s="30">
        <f t="shared" si="169"/>
        <v>0</v>
      </c>
      <c r="M482" s="30">
        <f t="shared" si="169"/>
        <v>0</v>
      </c>
      <c r="N482" s="30">
        <f t="shared" si="169"/>
        <v>0</v>
      </c>
      <c r="O482" s="30">
        <f t="shared" si="169"/>
        <v>0</v>
      </c>
      <c r="P482" s="30">
        <f t="shared" si="169"/>
        <v>0</v>
      </c>
      <c r="Q482" s="30">
        <f t="shared" si="169"/>
        <v>0</v>
      </c>
      <c r="R482" s="30">
        <f t="shared" si="169"/>
        <v>0</v>
      </c>
      <c r="S482" s="30">
        <f t="shared" si="169"/>
        <v>0</v>
      </c>
      <c r="T482" s="30">
        <f t="shared" si="169"/>
        <v>0</v>
      </c>
      <c r="U482" s="30">
        <f t="shared" si="169"/>
        <v>0</v>
      </c>
      <c r="V482" s="30">
        <f t="shared" si="169"/>
        <v>0</v>
      </c>
      <c r="W482" s="30">
        <f t="shared" si="169"/>
        <v>0</v>
      </c>
      <c r="X482" s="30">
        <f t="shared" si="169"/>
        <v>0</v>
      </c>
    </row>
    <row r="483" spans="2:24">
      <c r="B483" s="14" t="s">
        <v>326</v>
      </c>
      <c r="C483" s="29">
        <f>'Masukan - agroforestri'!C361</f>
        <v>2.5400000000000002E-3</v>
      </c>
      <c r="D483" s="14" t="s">
        <v>157</v>
      </c>
      <c r="E483" s="30">
        <f t="shared" ref="E483:X483" si="170">($C$483*E323*E337)+($C$483*E326*E338)</f>
        <v>0</v>
      </c>
      <c r="F483" s="30">
        <f t="shared" si="170"/>
        <v>0</v>
      </c>
      <c r="G483" s="30">
        <f t="shared" si="170"/>
        <v>0</v>
      </c>
      <c r="H483" s="30">
        <f t="shared" si="170"/>
        <v>0</v>
      </c>
      <c r="I483" s="30">
        <f t="shared" si="170"/>
        <v>0</v>
      </c>
      <c r="J483" s="30">
        <f t="shared" si="170"/>
        <v>0</v>
      </c>
      <c r="K483" s="30">
        <f t="shared" si="170"/>
        <v>0</v>
      </c>
      <c r="L483" s="30">
        <f t="shared" si="170"/>
        <v>0</v>
      </c>
      <c r="M483" s="30">
        <f t="shared" si="170"/>
        <v>0</v>
      </c>
      <c r="N483" s="30">
        <f t="shared" si="170"/>
        <v>0</v>
      </c>
      <c r="O483" s="30">
        <f t="shared" si="170"/>
        <v>0</v>
      </c>
      <c r="P483" s="30">
        <f t="shared" si="170"/>
        <v>0</v>
      </c>
      <c r="Q483" s="30">
        <f t="shared" si="170"/>
        <v>0</v>
      </c>
      <c r="R483" s="30">
        <f t="shared" si="170"/>
        <v>0</v>
      </c>
      <c r="S483" s="30">
        <f t="shared" si="170"/>
        <v>0</v>
      </c>
      <c r="T483" s="30">
        <f t="shared" si="170"/>
        <v>0</v>
      </c>
      <c r="U483" s="30">
        <f t="shared" si="170"/>
        <v>0</v>
      </c>
      <c r="V483" s="30">
        <f t="shared" si="170"/>
        <v>0</v>
      </c>
      <c r="W483" s="30">
        <f t="shared" si="170"/>
        <v>0</v>
      </c>
      <c r="X483" s="30">
        <f t="shared" si="170"/>
        <v>0</v>
      </c>
    </row>
    <row r="484" spans="2:24">
      <c r="B484" s="14" t="s">
        <v>832</v>
      </c>
      <c r="C484" s="29">
        <f>'Masukan - agroforestri'!C380</f>
        <v>2.5400000000000002E-3</v>
      </c>
      <c r="D484" s="14" t="s">
        <v>157</v>
      </c>
      <c r="E484" s="30">
        <f>($C$483*E347*E362)+($C$483*E350*E363)</f>
        <v>0</v>
      </c>
      <c r="F484" s="30">
        <f t="shared" ref="F484:X484" si="171">($C$483*F347*F362)+($C$483*F350*F363)</f>
        <v>0</v>
      </c>
      <c r="G484" s="30">
        <f t="shared" si="171"/>
        <v>0</v>
      </c>
      <c r="H484" s="30">
        <f t="shared" si="171"/>
        <v>0</v>
      </c>
      <c r="I484" s="30">
        <f t="shared" si="171"/>
        <v>0</v>
      </c>
      <c r="J484" s="30">
        <f t="shared" si="171"/>
        <v>0</v>
      </c>
      <c r="K484" s="30">
        <f t="shared" si="171"/>
        <v>0</v>
      </c>
      <c r="L484" s="30">
        <f t="shared" si="171"/>
        <v>0</v>
      </c>
      <c r="M484" s="30">
        <f t="shared" si="171"/>
        <v>0</v>
      </c>
      <c r="N484" s="30">
        <f t="shared" si="171"/>
        <v>0</v>
      </c>
      <c r="O484" s="30">
        <f t="shared" si="171"/>
        <v>0</v>
      </c>
      <c r="P484" s="30">
        <f t="shared" si="171"/>
        <v>0</v>
      </c>
      <c r="Q484" s="30">
        <f t="shared" si="171"/>
        <v>0</v>
      </c>
      <c r="R484" s="30">
        <f t="shared" si="171"/>
        <v>0</v>
      </c>
      <c r="S484" s="30">
        <f t="shared" si="171"/>
        <v>0</v>
      </c>
      <c r="T484" s="30">
        <f t="shared" si="171"/>
        <v>0</v>
      </c>
      <c r="U484" s="30">
        <f t="shared" si="171"/>
        <v>0</v>
      </c>
      <c r="V484" s="30">
        <f t="shared" si="171"/>
        <v>0</v>
      </c>
      <c r="W484" s="30">
        <f t="shared" si="171"/>
        <v>0</v>
      </c>
      <c r="X484" s="30">
        <f t="shared" si="171"/>
        <v>0</v>
      </c>
    </row>
    <row r="485" spans="2:24">
      <c r="B485" s="14" t="s">
        <v>282</v>
      </c>
      <c r="C485" s="29">
        <f>'Masukan - agroforestri'!C399</f>
        <v>2.5400000000000002E-3</v>
      </c>
      <c r="D485" s="14" t="s">
        <v>157</v>
      </c>
      <c r="E485" s="30">
        <f>$C$485*SUM('Masukan - agroforestri'!$D$283,'Masukan - agroforestri'!$D$288)*SUM('Model - agroforestri'!E368:E369)</f>
        <v>0</v>
      </c>
      <c r="F485" s="30">
        <f>$C$485*SUM('Masukan - agroforestri'!$D$283,'Masukan - agroforestri'!$D$288)*SUM('Model - agroforestri'!F368:F369)</f>
        <v>0</v>
      </c>
      <c r="G485" s="30">
        <f>$C$485*SUM('Masukan - agroforestri'!$D$283,'Masukan - agroforestri'!$D$288)*SUM('Model - agroforestri'!G368:G369)</f>
        <v>0</v>
      </c>
      <c r="H485" s="30">
        <f>$C$485*SUM('Masukan - agroforestri'!$D$283,'Masukan - agroforestri'!$D$288)*SUM('Model - agroforestri'!H368:H369)</f>
        <v>0</v>
      </c>
      <c r="I485" s="30">
        <f>$C$485*SUM('Masukan - agroforestri'!$D$283,'Masukan - agroforestri'!$D$288)*SUM('Model - agroforestri'!I368:I369)</f>
        <v>0</v>
      </c>
      <c r="J485" s="30">
        <f>$C$485*SUM('Masukan - agroforestri'!$D$283,'Masukan - agroforestri'!$D$288)*SUM('Model - agroforestri'!J368:J369)</f>
        <v>0</v>
      </c>
      <c r="K485" s="30">
        <f>$C$485*SUM('Masukan - agroforestri'!$D$283,'Masukan - agroforestri'!$D$288)*SUM('Model - agroforestri'!K368:K369)</f>
        <v>0</v>
      </c>
      <c r="L485" s="30">
        <f>$C$485*SUM('Masukan - agroforestri'!$D$283,'Masukan - agroforestri'!$D$288)*SUM('Model - agroforestri'!L368:L369)</f>
        <v>0</v>
      </c>
      <c r="M485" s="30">
        <f>$C$485*SUM('Masukan - agroforestri'!$D$283,'Masukan - agroforestri'!$D$288)*SUM('Model - agroforestri'!M368:M369)</f>
        <v>0</v>
      </c>
      <c r="N485" s="30">
        <f>$C$485*SUM('Masukan - agroforestri'!$D$283,'Masukan - agroforestri'!$D$288)*SUM('Model - agroforestri'!N368:N369)</f>
        <v>0</v>
      </c>
      <c r="O485" s="30">
        <f>$C$485*SUM('Masukan - agroforestri'!$D$283,'Masukan - agroforestri'!$D$288)*SUM('Model - agroforestri'!O368:O369)</f>
        <v>0</v>
      </c>
      <c r="P485" s="30">
        <f>$C$485*SUM('Masukan - agroforestri'!$D$283,'Masukan - agroforestri'!$D$288)*SUM('Model - agroforestri'!P368:P369)</f>
        <v>0</v>
      </c>
      <c r="Q485" s="30">
        <f>$C$485*SUM('Masukan - agroforestri'!$D$283,'Masukan - agroforestri'!$D$288)*SUM('Model - agroforestri'!Q368:Q369)</f>
        <v>0</v>
      </c>
      <c r="R485" s="30">
        <f>$C$485*SUM('Masukan - agroforestri'!$D$283,'Masukan - agroforestri'!$D$288)*SUM('Model - agroforestri'!R368:R369)</f>
        <v>0</v>
      </c>
      <c r="S485" s="30">
        <f>$C$485*SUM('Masukan - agroforestri'!$D$283,'Masukan - agroforestri'!$D$288)*SUM('Model - agroforestri'!S368:S369)</f>
        <v>0</v>
      </c>
      <c r="T485" s="30">
        <f>$C$485*SUM('Masukan - agroforestri'!$D$283,'Masukan - agroforestri'!$D$288)*SUM('Model - agroforestri'!T368:T369)</f>
        <v>0</v>
      </c>
      <c r="U485" s="30">
        <f>$C$485*SUM('Masukan - agroforestri'!$D$283,'Masukan - agroforestri'!$D$288)*SUM('Model - agroforestri'!U368:U369)</f>
        <v>0</v>
      </c>
      <c r="V485" s="30">
        <f>$C$485*SUM('Masukan - agroforestri'!$D$283,'Masukan - agroforestri'!$D$288)*SUM('Model - agroforestri'!V368:V369)</f>
        <v>0</v>
      </c>
      <c r="W485" s="30">
        <f>$C$485*SUM('Masukan - agroforestri'!$D$283,'Masukan - agroforestri'!$D$288)*SUM('Model - agroforestri'!W368:W369)</f>
        <v>0</v>
      </c>
      <c r="X485" s="30">
        <f>$C$485*SUM('Masukan - agroforestri'!$D$283,'Masukan - agroforestri'!$D$288)*SUM('Model - agroforestri'!X368:X369)</f>
        <v>0</v>
      </c>
    </row>
    <row r="486" spans="2:24">
      <c r="B486" s="14" t="s">
        <v>408</v>
      </c>
      <c r="C486" s="29">
        <f>'Masukan - agroforestri'!C418</f>
        <v>0</v>
      </c>
      <c r="D486" s="14" t="s">
        <v>157</v>
      </c>
      <c r="E486" s="30">
        <f>$C$486</f>
        <v>0</v>
      </c>
      <c r="F486" s="30">
        <f t="shared" ref="F486:X486" si="172">$C$486</f>
        <v>0</v>
      </c>
      <c r="G486" s="30">
        <f t="shared" si="172"/>
        <v>0</v>
      </c>
      <c r="H486" s="30">
        <f t="shared" si="172"/>
        <v>0</v>
      </c>
      <c r="I486" s="30">
        <f t="shared" si="172"/>
        <v>0</v>
      </c>
      <c r="J486" s="30">
        <f t="shared" si="172"/>
        <v>0</v>
      </c>
      <c r="K486" s="30">
        <f t="shared" si="172"/>
        <v>0</v>
      </c>
      <c r="L486" s="30">
        <f t="shared" si="172"/>
        <v>0</v>
      </c>
      <c r="M486" s="30">
        <f t="shared" si="172"/>
        <v>0</v>
      </c>
      <c r="N486" s="30">
        <f t="shared" si="172"/>
        <v>0</v>
      </c>
      <c r="O486" s="30">
        <f t="shared" si="172"/>
        <v>0</v>
      </c>
      <c r="P486" s="30">
        <f t="shared" si="172"/>
        <v>0</v>
      </c>
      <c r="Q486" s="30">
        <f t="shared" si="172"/>
        <v>0</v>
      </c>
      <c r="R486" s="30">
        <f t="shared" si="172"/>
        <v>0</v>
      </c>
      <c r="S486" s="30">
        <f t="shared" si="172"/>
        <v>0</v>
      </c>
      <c r="T486" s="30">
        <f t="shared" si="172"/>
        <v>0</v>
      </c>
      <c r="U486" s="30">
        <f t="shared" si="172"/>
        <v>0</v>
      </c>
      <c r="V486" s="30">
        <f t="shared" si="172"/>
        <v>0</v>
      </c>
      <c r="W486" s="30">
        <f t="shared" si="172"/>
        <v>0</v>
      </c>
      <c r="X486" s="30">
        <f t="shared" si="172"/>
        <v>0</v>
      </c>
    </row>
    <row r="487" spans="2:24">
      <c r="B487" s="14" t="s">
        <v>348</v>
      </c>
      <c r="C487" s="29">
        <f>'Masukan - agroforestri'!C439</f>
        <v>1</v>
      </c>
      <c r="D487" s="14" t="s">
        <v>157</v>
      </c>
      <c r="E487" s="30">
        <f>$C$487*'Masukan - agroforestri'!$D$290</f>
        <v>0</v>
      </c>
      <c r="F487" s="30">
        <f>$C$487*'Masukan - agroforestri'!$D$290</f>
        <v>0</v>
      </c>
      <c r="G487" s="30">
        <f>$C$487*'Masukan - agroforestri'!$D$290</f>
        <v>0</v>
      </c>
      <c r="H487" s="30">
        <f>$C$487*'Masukan - agroforestri'!$D$290</f>
        <v>0</v>
      </c>
      <c r="I487" s="30">
        <f>$C$487*'Masukan - agroforestri'!$D$290</f>
        <v>0</v>
      </c>
      <c r="J487" s="30">
        <f>$C$487*'Masukan - agroforestri'!$D$290</f>
        <v>0</v>
      </c>
      <c r="K487" s="30">
        <f>$C$487*'Masukan - agroforestri'!$D$290</f>
        <v>0</v>
      </c>
      <c r="L487" s="30">
        <f>$C$487*'Masukan - agroforestri'!$D$290</f>
        <v>0</v>
      </c>
      <c r="M487" s="30">
        <f>$C$487*'Masukan - agroforestri'!$D$290</f>
        <v>0</v>
      </c>
      <c r="N487" s="30">
        <f>$C$487*'Masukan - agroforestri'!$D$290</f>
        <v>0</v>
      </c>
      <c r="O487" s="30">
        <f>$C$487*'Masukan - agroforestri'!$D$290</f>
        <v>0</v>
      </c>
      <c r="P487" s="30">
        <f>$C$487*'Masukan - agroforestri'!$D$290</f>
        <v>0</v>
      </c>
      <c r="Q487" s="30">
        <f>$C$487*'Masukan - agroforestri'!$D$290</f>
        <v>0</v>
      </c>
      <c r="R487" s="30">
        <f>$C$487*'Masukan - agroforestri'!$D$290</f>
        <v>0</v>
      </c>
      <c r="S487" s="30">
        <f>$C$487*'Masukan - agroforestri'!$D$290</f>
        <v>0</v>
      </c>
      <c r="T487" s="30">
        <f>$C$487*'Masukan - agroforestri'!$D$290</f>
        <v>0</v>
      </c>
      <c r="U487" s="30">
        <f>$C$487*'Masukan - agroforestri'!$D$290</f>
        <v>0</v>
      </c>
      <c r="V487" s="30">
        <f>$C$487*'Masukan - agroforestri'!$D$290</f>
        <v>0</v>
      </c>
      <c r="W487" s="30">
        <f>$C$487*'Masukan - agroforestri'!$D$290</f>
        <v>0</v>
      </c>
      <c r="X487" s="30">
        <f>$C$487*'Masukan - agroforestri'!$D$290</f>
        <v>0</v>
      </c>
    </row>
    <row r="488" spans="2:24">
      <c r="B488" s="14" t="s">
        <v>305</v>
      </c>
      <c r="C488" s="14"/>
      <c r="D488" s="14" t="s">
        <v>157</v>
      </c>
      <c r="E488" s="30">
        <f>SUM(E482:E487)</f>
        <v>0</v>
      </c>
      <c r="F488" s="30">
        <f t="shared" ref="F488:X488" si="173">SUM(F482:F487)</f>
        <v>0</v>
      </c>
      <c r="G488" s="30">
        <f t="shared" si="173"/>
        <v>0</v>
      </c>
      <c r="H488" s="30">
        <f t="shared" si="173"/>
        <v>0</v>
      </c>
      <c r="I488" s="30">
        <f t="shared" si="173"/>
        <v>0</v>
      </c>
      <c r="J488" s="30">
        <f t="shared" si="173"/>
        <v>0</v>
      </c>
      <c r="K488" s="30">
        <f t="shared" si="173"/>
        <v>0</v>
      </c>
      <c r="L488" s="30">
        <f t="shared" si="173"/>
        <v>0</v>
      </c>
      <c r="M488" s="30">
        <f t="shared" si="173"/>
        <v>0</v>
      </c>
      <c r="N488" s="30">
        <f t="shared" si="173"/>
        <v>0</v>
      </c>
      <c r="O488" s="30">
        <f t="shared" si="173"/>
        <v>0</v>
      </c>
      <c r="P488" s="30">
        <f t="shared" si="173"/>
        <v>0</v>
      </c>
      <c r="Q488" s="30">
        <f t="shared" si="173"/>
        <v>0</v>
      </c>
      <c r="R488" s="30">
        <f t="shared" si="173"/>
        <v>0</v>
      </c>
      <c r="S488" s="30">
        <f t="shared" si="173"/>
        <v>0</v>
      </c>
      <c r="T488" s="30">
        <f t="shared" si="173"/>
        <v>0</v>
      </c>
      <c r="U488" s="30">
        <f t="shared" si="173"/>
        <v>0</v>
      </c>
      <c r="V488" s="30">
        <f t="shared" si="173"/>
        <v>0</v>
      </c>
      <c r="W488" s="30">
        <f t="shared" si="173"/>
        <v>0</v>
      </c>
      <c r="X488" s="30">
        <f t="shared" si="173"/>
        <v>0</v>
      </c>
    </row>
    <row r="489" spans="2:24">
      <c r="B489" s="14"/>
      <c r="C489" s="14"/>
      <c r="D489" s="14"/>
      <c r="E489" s="19"/>
      <c r="F489" s="19"/>
      <c r="G489" s="19"/>
      <c r="H489" s="19"/>
      <c r="I489" s="19"/>
      <c r="J489" s="19"/>
      <c r="K489" s="19"/>
      <c r="L489" s="19"/>
      <c r="M489" s="19"/>
      <c r="N489" s="19"/>
      <c r="O489" s="19"/>
      <c r="P489" s="19"/>
      <c r="Q489" s="19"/>
      <c r="R489" s="19"/>
      <c r="S489" s="19"/>
      <c r="T489" s="19"/>
      <c r="U489" s="19"/>
      <c r="V489" s="19"/>
      <c r="W489" s="19"/>
      <c r="X489" s="19"/>
    </row>
    <row r="490" spans="2:24">
      <c r="B490" s="14" t="s">
        <v>138</v>
      </c>
      <c r="C490" s="14"/>
      <c r="D490" s="14" t="s">
        <v>82</v>
      </c>
      <c r="E490" s="30">
        <f>SUM(E434,E443,E452,E461,E470,E479,E488)</f>
        <v>0</v>
      </c>
      <c r="F490" s="30">
        <f t="shared" ref="F490:X490" si="174">SUM(F434,F443,F452,F461,F470,F479,F488)</f>
        <v>0</v>
      </c>
      <c r="G490" s="30">
        <f t="shared" si="174"/>
        <v>0</v>
      </c>
      <c r="H490" s="30">
        <f t="shared" si="174"/>
        <v>0</v>
      </c>
      <c r="I490" s="30">
        <f t="shared" si="174"/>
        <v>0</v>
      </c>
      <c r="J490" s="30">
        <f t="shared" si="174"/>
        <v>0</v>
      </c>
      <c r="K490" s="30">
        <f t="shared" si="174"/>
        <v>0</v>
      </c>
      <c r="L490" s="30">
        <f t="shared" si="174"/>
        <v>0</v>
      </c>
      <c r="M490" s="30">
        <f t="shared" si="174"/>
        <v>0</v>
      </c>
      <c r="N490" s="30">
        <f t="shared" si="174"/>
        <v>0</v>
      </c>
      <c r="O490" s="30">
        <f t="shared" si="174"/>
        <v>0</v>
      </c>
      <c r="P490" s="30">
        <f t="shared" si="174"/>
        <v>0</v>
      </c>
      <c r="Q490" s="30">
        <f t="shared" si="174"/>
        <v>0</v>
      </c>
      <c r="R490" s="30">
        <f t="shared" si="174"/>
        <v>0</v>
      </c>
      <c r="S490" s="30">
        <f t="shared" si="174"/>
        <v>0</v>
      </c>
      <c r="T490" s="30">
        <f t="shared" si="174"/>
        <v>0</v>
      </c>
      <c r="U490" s="30">
        <f t="shared" si="174"/>
        <v>0</v>
      </c>
      <c r="V490" s="30">
        <f t="shared" si="174"/>
        <v>0</v>
      </c>
      <c r="W490" s="30">
        <f t="shared" si="174"/>
        <v>0</v>
      </c>
      <c r="X490" s="30">
        <f t="shared" si="174"/>
        <v>0</v>
      </c>
    </row>
    <row r="491" spans="2:24">
      <c r="B491" s="14" t="s">
        <v>383</v>
      </c>
      <c r="C491" s="29">
        <f>'Masukan - agroforestri'!C294</f>
        <v>60000</v>
      </c>
      <c r="D491" s="14" t="s">
        <v>135</v>
      </c>
      <c r="E491" s="19"/>
      <c r="F491" s="19"/>
      <c r="G491" s="19"/>
      <c r="H491" s="19"/>
      <c r="I491" s="19"/>
      <c r="J491" s="19"/>
      <c r="K491" s="19"/>
      <c r="L491" s="19"/>
      <c r="M491" s="19"/>
      <c r="N491" s="19"/>
      <c r="O491" s="19"/>
      <c r="P491" s="19"/>
      <c r="Q491" s="19"/>
      <c r="R491" s="19"/>
      <c r="S491" s="19"/>
      <c r="T491" s="19"/>
      <c r="U491" s="19"/>
      <c r="V491" s="19"/>
      <c r="W491" s="19"/>
      <c r="X491" s="19"/>
    </row>
    <row r="492" spans="2:24">
      <c r="B492" s="14" t="s">
        <v>139</v>
      </c>
      <c r="C492" s="14"/>
      <c r="D492" s="14" t="s">
        <v>2</v>
      </c>
      <c r="E492" s="69">
        <f>E490*$C$491</f>
        <v>0</v>
      </c>
      <c r="F492" s="69">
        <f t="shared" ref="F492:X492" si="175">F490*$C$491</f>
        <v>0</v>
      </c>
      <c r="G492" s="69">
        <f t="shared" si="175"/>
        <v>0</v>
      </c>
      <c r="H492" s="69">
        <f t="shared" si="175"/>
        <v>0</v>
      </c>
      <c r="I492" s="69">
        <f t="shared" si="175"/>
        <v>0</v>
      </c>
      <c r="J492" s="69">
        <f t="shared" si="175"/>
        <v>0</v>
      </c>
      <c r="K492" s="69">
        <f t="shared" si="175"/>
        <v>0</v>
      </c>
      <c r="L492" s="69">
        <f t="shared" si="175"/>
        <v>0</v>
      </c>
      <c r="M492" s="69">
        <f t="shared" si="175"/>
        <v>0</v>
      </c>
      <c r="N492" s="69">
        <f t="shared" si="175"/>
        <v>0</v>
      </c>
      <c r="O492" s="69">
        <f t="shared" si="175"/>
        <v>0</v>
      </c>
      <c r="P492" s="69">
        <f t="shared" si="175"/>
        <v>0</v>
      </c>
      <c r="Q492" s="69">
        <f t="shared" si="175"/>
        <v>0</v>
      </c>
      <c r="R492" s="69">
        <f t="shared" si="175"/>
        <v>0</v>
      </c>
      <c r="S492" s="69">
        <f t="shared" si="175"/>
        <v>0</v>
      </c>
      <c r="T492" s="69">
        <f t="shared" si="175"/>
        <v>0</v>
      </c>
      <c r="U492" s="69">
        <f t="shared" si="175"/>
        <v>0</v>
      </c>
      <c r="V492" s="69">
        <f t="shared" si="175"/>
        <v>0</v>
      </c>
      <c r="W492" s="69">
        <f t="shared" si="175"/>
        <v>0</v>
      </c>
      <c r="X492" s="69">
        <f t="shared" si="175"/>
        <v>0</v>
      </c>
    </row>
    <row r="494" spans="2:24" ht="15">
      <c r="B494" s="6" t="s">
        <v>52</v>
      </c>
    </row>
    <row r="495" spans="2:24" ht="15">
      <c r="B495" s="17" t="s">
        <v>170</v>
      </c>
      <c r="C495" s="29"/>
      <c r="D495" s="14"/>
      <c r="E495" s="14"/>
      <c r="F495" s="14"/>
      <c r="G495" s="14"/>
      <c r="H495" s="14"/>
      <c r="I495" s="14"/>
      <c r="J495" s="14"/>
      <c r="K495" s="14"/>
      <c r="L495" s="14"/>
      <c r="M495" s="14"/>
      <c r="N495" s="14"/>
      <c r="O495" s="14"/>
      <c r="P495" s="14"/>
      <c r="Q495" s="14"/>
      <c r="R495" s="14"/>
      <c r="S495" s="14"/>
      <c r="T495" s="14"/>
      <c r="U495" s="14"/>
      <c r="V495" s="14"/>
      <c r="W495" s="14"/>
      <c r="X495" s="14"/>
    </row>
    <row r="496" spans="2:24">
      <c r="B496" s="14" t="s">
        <v>96</v>
      </c>
      <c r="C496" s="29">
        <f>'Masukan - agroforestri'!C340</f>
        <v>0</v>
      </c>
      <c r="D496" s="14" t="s">
        <v>157</v>
      </c>
      <c r="E496" s="29">
        <f>$C496*SUM('Masukan - agroforestri'!$D280,'Masukan - agroforestri'!$D285)</f>
        <v>0</v>
      </c>
      <c r="F496" s="29">
        <f>$C496*SUM('Masukan - agroforestri'!$D280,'Masukan - agroforestri'!$D285)</f>
        <v>0</v>
      </c>
      <c r="G496" s="29">
        <f>$C496*SUM('Masukan - agroforestri'!$D280,'Masukan - agroforestri'!$D285)</f>
        <v>0</v>
      </c>
      <c r="H496" s="29">
        <f>$C496*SUM('Masukan - agroforestri'!$D280,'Masukan - agroforestri'!$D285)</f>
        <v>0</v>
      </c>
      <c r="I496" s="29">
        <f>$C496*SUM('Masukan - agroforestri'!$D280,'Masukan - agroforestri'!$D285)</f>
        <v>0</v>
      </c>
      <c r="J496" s="29">
        <f>$C496*SUM('Masukan - agroforestri'!$D280,'Masukan - agroforestri'!$D285)</f>
        <v>0</v>
      </c>
      <c r="K496" s="29">
        <f>$C496*SUM('Masukan - agroforestri'!$D280,'Masukan - agroforestri'!$D285)</f>
        <v>0</v>
      </c>
      <c r="L496" s="29">
        <f>$C496*SUM('Masukan - agroforestri'!$D280,'Masukan - agroforestri'!$D285)</f>
        <v>0</v>
      </c>
      <c r="M496" s="29">
        <f>$C496*SUM('Masukan - agroforestri'!$D280,'Masukan - agroforestri'!$D285)</f>
        <v>0</v>
      </c>
      <c r="N496" s="29">
        <f>$C496*SUM('Masukan - agroforestri'!$D280,'Masukan - agroforestri'!$D285)</f>
        <v>0</v>
      </c>
      <c r="O496" s="29">
        <f>$C496*SUM('Masukan - agroforestri'!$D280,'Masukan - agroforestri'!$D285)</f>
        <v>0</v>
      </c>
      <c r="P496" s="29">
        <f>$C496*SUM('Masukan - agroforestri'!$D280,'Masukan - agroforestri'!$D285)</f>
        <v>0</v>
      </c>
      <c r="Q496" s="29">
        <f>$C496*SUM('Masukan - agroforestri'!$D280,'Masukan - agroforestri'!$D285)</f>
        <v>0</v>
      </c>
      <c r="R496" s="29">
        <f>$C496*SUM('Masukan - agroforestri'!$D280,'Masukan - agroforestri'!$D285)</f>
        <v>0</v>
      </c>
      <c r="S496" s="29">
        <f>$C496*SUM('Masukan - agroforestri'!$D280,'Masukan - agroforestri'!$D285)</f>
        <v>0</v>
      </c>
      <c r="T496" s="29">
        <f>$C496*SUM('Masukan - agroforestri'!$D280,'Masukan - agroforestri'!$D285)</f>
        <v>0</v>
      </c>
      <c r="U496" s="29">
        <f>$C496*SUM('Masukan - agroforestri'!$D280,'Masukan - agroforestri'!$D285)</f>
        <v>0</v>
      </c>
      <c r="V496" s="29">
        <f>$C496*SUM('Masukan - agroforestri'!$D280,'Masukan - agroforestri'!$D285)</f>
        <v>0</v>
      </c>
      <c r="W496" s="29">
        <f>$C496*SUM('Masukan - agroforestri'!$D280,'Masukan - agroforestri'!$D285)</f>
        <v>0</v>
      </c>
      <c r="X496" s="29">
        <f>$C496*SUM('Masukan - agroforestri'!$D280,'Masukan - agroforestri'!$D285)</f>
        <v>0</v>
      </c>
    </row>
    <row r="497" spans="2:24">
      <c r="B497" s="14" t="s">
        <v>326</v>
      </c>
      <c r="C497" s="29">
        <f>'Masukan - agroforestri'!C364</f>
        <v>0</v>
      </c>
      <c r="D497" s="14" t="s">
        <v>157</v>
      </c>
      <c r="E497" s="29">
        <f>$C497*SUM('Masukan - agroforestri'!$D281,'Masukan - agroforestri'!$D286)</f>
        <v>0</v>
      </c>
      <c r="F497" s="29">
        <f>$C497*SUM('Masukan - agroforestri'!$D281,'Masukan - agroforestri'!$D286)</f>
        <v>0</v>
      </c>
      <c r="G497" s="29">
        <f>$C497*SUM('Masukan - agroforestri'!$D281,'Masukan - agroforestri'!$D286)</f>
        <v>0</v>
      </c>
      <c r="H497" s="29">
        <f>$C497*SUM('Masukan - agroforestri'!$D281,'Masukan - agroforestri'!$D286)</f>
        <v>0</v>
      </c>
      <c r="I497" s="29">
        <f>$C497*SUM('Masukan - agroforestri'!$D281,'Masukan - agroforestri'!$D286)</f>
        <v>0</v>
      </c>
      <c r="J497" s="29">
        <f>$C497*SUM('Masukan - agroforestri'!$D281,'Masukan - agroforestri'!$D286)</f>
        <v>0</v>
      </c>
      <c r="K497" s="29">
        <f>$C497*SUM('Masukan - agroforestri'!$D281,'Masukan - agroforestri'!$D286)</f>
        <v>0</v>
      </c>
      <c r="L497" s="29">
        <f>$C497*SUM('Masukan - agroforestri'!$D281,'Masukan - agroforestri'!$D286)</f>
        <v>0</v>
      </c>
      <c r="M497" s="29">
        <f>$C497*SUM('Masukan - agroforestri'!$D281,'Masukan - agroforestri'!$D286)</f>
        <v>0</v>
      </c>
      <c r="N497" s="29">
        <f>$C497*SUM('Masukan - agroforestri'!$D281,'Masukan - agroforestri'!$D286)</f>
        <v>0</v>
      </c>
      <c r="O497" s="29">
        <f>$C497*SUM('Masukan - agroforestri'!$D281,'Masukan - agroforestri'!$D286)</f>
        <v>0</v>
      </c>
      <c r="P497" s="29">
        <f>$C497*SUM('Masukan - agroforestri'!$D281,'Masukan - agroforestri'!$D286)</f>
        <v>0</v>
      </c>
      <c r="Q497" s="29">
        <f>$C497*SUM('Masukan - agroforestri'!$D281,'Masukan - agroforestri'!$D286)</f>
        <v>0</v>
      </c>
      <c r="R497" s="29">
        <f>$C497*SUM('Masukan - agroforestri'!$D281,'Masukan - agroforestri'!$D286)</f>
        <v>0</v>
      </c>
      <c r="S497" s="29">
        <f>$C497*SUM('Masukan - agroforestri'!$D281,'Masukan - agroforestri'!$D286)</f>
        <v>0</v>
      </c>
      <c r="T497" s="29">
        <f>$C497*SUM('Masukan - agroforestri'!$D281,'Masukan - agroforestri'!$D286)</f>
        <v>0</v>
      </c>
      <c r="U497" s="29">
        <f>$C497*SUM('Masukan - agroforestri'!$D281,'Masukan - agroforestri'!$D286)</f>
        <v>0</v>
      </c>
      <c r="V497" s="29">
        <f>$C497*SUM('Masukan - agroforestri'!$D281,'Masukan - agroforestri'!$D286)</f>
        <v>0</v>
      </c>
      <c r="W497" s="29">
        <f>$C497*SUM('Masukan - agroforestri'!$D281,'Masukan - agroforestri'!$D286)</f>
        <v>0</v>
      </c>
      <c r="X497" s="29">
        <f>$C497*SUM('Masukan - agroforestri'!$D281,'Masukan - agroforestri'!$D286)</f>
        <v>0</v>
      </c>
    </row>
    <row r="498" spans="2:24">
      <c r="B498" s="14" t="s">
        <v>832</v>
      </c>
      <c r="C498" s="29">
        <f>'Masukan - agroforestri'!C383</f>
        <v>0</v>
      </c>
      <c r="D498" s="14" t="s">
        <v>157</v>
      </c>
      <c r="E498" s="29">
        <f>$C498*SUM('Masukan - agroforestri'!$D282,'Masukan - agroforestri'!$D287)</f>
        <v>0</v>
      </c>
      <c r="F498" s="29">
        <f>$C498*SUM('Masukan - agroforestri'!$D282,'Masukan - agroforestri'!$D287)</f>
        <v>0</v>
      </c>
      <c r="G498" s="29">
        <f>$C498*SUM('Masukan - agroforestri'!$D282,'Masukan - agroforestri'!$D287)</f>
        <v>0</v>
      </c>
      <c r="H498" s="29">
        <f>$C498*SUM('Masukan - agroforestri'!$D282,'Masukan - agroforestri'!$D287)</f>
        <v>0</v>
      </c>
      <c r="I498" s="29">
        <f>$C498*SUM('Masukan - agroforestri'!$D282,'Masukan - agroforestri'!$D287)</f>
        <v>0</v>
      </c>
      <c r="J498" s="29">
        <f>$C498*SUM('Masukan - agroforestri'!$D282,'Masukan - agroforestri'!$D287)</f>
        <v>0</v>
      </c>
      <c r="K498" s="29">
        <f>$C498*SUM('Masukan - agroforestri'!$D282,'Masukan - agroforestri'!$D287)</f>
        <v>0</v>
      </c>
      <c r="L498" s="29">
        <f>$C498*SUM('Masukan - agroforestri'!$D282,'Masukan - agroforestri'!$D287)</f>
        <v>0</v>
      </c>
      <c r="M498" s="29">
        <f>$C498*SUM('Masukan - agroforestri'!$D282,'Masukan - agroforestri'!$D287)</f>
        <v>0</v>
      </c>
      <c r="N498" s="29">
        <f>$C498*SUM('Masukan - agroforestri'!$D282,'Masukan - agroforestri'!$D287)</f>
        <v>0</v>
      </c>
      <c r="O498" s="29">
        <f>$C498*SUM('Masukan - agroforestri'!$D282,'Masukan - agroforestri'!$D287)</f>
        <v>0</v>
      </c>
      <c r="P498" s="29">
        <f>$C498*SUM('Masukan - agroforestri'!$D282,'Masukan - agroforestri'!$D287)</f>
        <v>0</v>
      </c>
      <c r="Q498" s="29">
        <f>$C498*SUM('Masukan - agroforestri'!$D282,'Masukan - agroforestri'!$D287)</f>
        <v>0</v>
      </c>
      <c r="R498" s="29">
        <f>$C498*SUM('Masukan - agroforestri'!$D282,'Masukan - agroforestri'!$D287)</f>
        <v>0</v>
      </c>
      <c r="S498" s="29">
        <f>$C498*SUM('Masukan - agroforestri'!$D282,'Masukan - agroforestri'!$D287)</f>
        <v>0</v>
      </c>
      <c r="T498" s="29">
        <f>$C498*SUM('Masukan - agroforestri'!$D282,'Masukan - agroforestri'!$D287)</f>
        <v>0</v>
      </c>
      <c r="U498" s="29">
        <f>$C498*SUM('Masukan - agroforestri'!$D282,'Masukan - agroforestri'!$D287)</f>
        <v>0</v>
      </c>
      <c r="V498" s="29">
        <f>$C498*SUM('Masukan - agroforestri'!$D282,'Masukan - agroforestri'!$D287)</f>
        <v>0</v>
      </c>
      <c r="W498" s="29">
        <f>$C498*SUM('Masukan - agroforestri'!$D282,'Masukan - agroforestri'!$D287)</f>
        <v>0</v>
      </c>
      <c r="X498" s="29">
        <f>$C498*SUM('Masukan - agroforestri'!$D282,'Masukan - agroforestri'!$D287)</f>
        <v>0</v>
      </c>
    </row>
    <row r="499" spans="2:24">
      <c r="B499" s="14" t="s">
        <v>282</v>
      </c>
      <c r="C499" s="29">
        <f>'Masukan - agroforestri'!C402</f>
        <v>0</v>
      </c>
      <c r="D499" s="14" t="s">
        <v>157</v>
      </c>
      <c r="E499" s="29">
        <f>$C499*SUM('Masukan - agroforestri'!$D283,'Masukan - agroforestri'!$D288)</f>
        <v>0</v>
      </c>
      <c r="F499" s="29">
        <f>$C499*SUM('Masukan - agroforestri'!$D283,'Masukan - agroforestri'!$D288)</f>
        <v>0</v>
      </c>
      <c r="G499" s="29">
        <f>$C499*SUM('Masukan - agroforestri'!$D283,'Masukan - agroforestri'!$D288)</f>
        <v>0</v>
      </c>
      <c r="H499" s="29">
        <f>$C499*SUM('Masukan - agroforestri'!$D283,'Masukan - agroforestri'!$D288)</f>
        <v>0</v>
      </c>
      <c r="I499" s="29">
        <f>$C499*SUM('Masukan - agroforestri'!$D283,'Masukan - agroforestri'!$D288)</f>
        <v>0</v>
      </c>
      <c r="J499" s="29">
        <f>$C499*SUM('Masukan - agroforestri'!$D283,'Masukan - agroforestri'!$D288)</f>
        <v>0</v>
      </c>
      <c r="K499" s="29">
        <f>$C499*SUM('Masukan - agroforestri'!$D283,'Masukan - agroforestri'!$D288)</f>
        <v>0</v>
      </c>
      <c r="L499" s="29">
        <f>$C499*SUM('Masukan - agroforestri'!$D283,'Masukan - agroforestri'!$D288)</f>
        <v>0</v>
      </c>
      <c r="M499" s="29">
        <f>$C499*SUM('Masukan - agroforestri'!$D283,'Masukan - agroforestri'!$D288)</f>
        <v>0</v>
      </c>
      <c r="N499" s="29">
        <f>$C499*SUM('Masukan - agroforestri'!$D283,'Masukan - agroforestri'!$D288)</f>
        <v>0</v>
      </c>
      <c r="O499" s="29">
        <f>$C499*SUM('Masukan - agroforestri'!$D283,'Masukan - agroforestri'!$D288)</f>
        <v>0</v>
      </c>
      <c r="P499" s="29">
        <f>$C499*SUM('Masukan - agroforestri'!$D283,'Masukan - agroforestri'!$D288)</f>
        <v>0</v>
      </c>
      <c r="Q499" s="29">
        <f>$C499*SUM('Masukan - agroforestri'!$D283,'Masukan - agroforestri'!$D288)</f>
        <v>0</v>
      </c>
      <c r="R499" s="29">
        <f>$C499*SUM('Masukan - agroforestri'!$D283,'Masukan - agroforestri'!$D288)</f>
        <v>0</v>
      </c>
      <c r="S499" s="29">
        <f>$C499*SUM('Masukan - agroforestri'!$D283,'Masukan - agroforestri'!$D288)</f>
        <v>0</v>
      </c>
      <c r="T499" s="29">
        <f>$C499*SUM('Masukan - agroforestri'!$D283,'Masukan - agroforestri'!$D288)</f>
        <v>0</v>
      </c>
      <c r="U499" s="29">
        <f>$C499*SUM('Masukan - agroforestri'!$D283,'Masukan - agroforestri'!$D288)</f>
        <v>0</v>
      </c>
      <c r="V499" s="29">
        <f>$C499*SUM('Masukan - agroforestri'!$D283,'Masukan - agroforestri'!$D288)</f>
        <v>0</v>
      </c>
      <c r="W499" s="29">
        <f>$C499*SUM('Masukan - agroforestri'!$D283,'Masukan - agroforestri'!$D288)</f>
        <v>0</v>
      </c>
      <c r="X499" s="29">
        <f>$C499*SUM('Masukan - agroforestri'!$D283,'Masukan - agroforestri'!$D288)</f>
        <v>0</v>
      </c>
    </row>
    <row r="500" spans="2:24">
      <c r="B500" s="14" t="s">
        <v>408</v>
      </c>
      <c r="C500" s="29">
        <f>'Masukan - agroforestri'!C421</f>
        <v>0</v>
      </c>
      <c r="D500" s="14" t="s">
        <v>157</v>
      </c>
      <c r="E500" s="29">
        <f>$C500*SUM('Masukan - agroforestri'!$D284,'Masukan - agroforestri'!$D289)</f>
        <v>0</v>
      </c>
      <c r="F500" s="29">
        <f>$C500*SUM('Masukan - agroforestri'!$D284,'Masukan - agroforestri'!$D289)</f>
        <v>0</v>
      </c>
      <c r="G500" s="29">
        <f>$C500*SUM('Masukan - agroforestri'!$D284,'Masukan - agroforestri'!$D289)</f>
        <v>0</v>
      </c>
      <c r="H500" s="29">
        <f>$C500*SUM('Masukan - agroforestri'!$D284,'Masukan - agroforestri'!$D289)</f>
        <v>0</v>
      </c>
      <c r="I500" s="29">
        <f>$C500*SUM('Masukan - agroforestri'!$D284,'Masukan - agroforestri'!$D289)</f>
        <v>0</v>
      </c>
      <c r="J500" s="29">
        <f>$C500*SUM('Masukan - agroforestri'!$D284,'Masukan - agroforestri'!$D289)</f>
        <v>0</v>
      </c>
      <c r="K500" s="29">
        <f>$C500*SUM('Masukan - agroforestri'!$D284,'Masukan - agroforestri'!$D289)</f>
        <v>0</v>
      </c>
      <c r="L500" s="29">
        <f>$C500*SUM('Masukan - agroforestri'!$D284,'Masukan - agroforestri'!$D289)</f>
        <v>0</v>
      </c>
      <c r="M500" s="29">
        <f>$C500*SUM('Masukan - agroforestri'!$D284,'Masukan - agroforestri'!$D289)</f>
        <v>0</v>
      </c>
      <c r="N500" s="29">
        <f>$C500*SUM('Masukan - agroforestri'!$D284,'Masukan - agroforestri'!$D289)</f>
        <v>0</v>
      </c>
      <c r="O500" s="29">
        <f>$C500*SUM('Masukan - agroforestri'!$D284,'Masukan - agroforestri'!$D289)</f>
        <v>0</v>
      </c>
      <c r="P500" s="29">
        <f>$C500*SUM('Masukan - agroforestri'!$D284,'Masukan - agroforestri'!$D289)</f>
        <v>0</v>
      </c>
      <c r="Q500" s="29">
        <f>$C500*SUM('Masukan - agroforestri'!$D284,'Masukan - agroforestri'!$D289)</f>
        <v>0</v>
      </c>
      <c r="R500" s="29">
        <f>$C500*SUM('Masukan - agroforestri'!$D284,'Masukan - agroforestri'!$D289)</f>
        <v>0</v>
      </c>
      <c r="S500" s="29">
        <f>$C500*SUM('Masukan - agroforestri'!$D284,'Masukan - agroforestri'!$D289)</f>
        <v>0</v>
      </c>
      <c r="T500" s="29">
        <f>$C500*SUM('Masukan - agroforestri'!$D284,'Masukan - agroforestri'!$D289)</f>
        <v>0</v>
      </c>
      <c r="U500" s="29">
        <f>$C500*SUM('Masukan - agroforestri'!$D284,'Masukan - agroforestri'!$D289)</f>
        <v>0</v>
      </c>
      <c r="V500" s="29">
        <f>$C500*SUM('Masukan - agroforestri'!$D284,'Masukan - agroforestri'!$D289)</f>
        <v>0</v>
      </c>
      <c r="W500" s="29">
        <f>$C500*SUM('Masukan - agroforestri'!$D284,'Masukan - agroforestri'!$D289)</f>
        <v>0</v>
      </c>
      <c r="X500" s="29">
        <f>$C500*SUM('Masukan - agroforestri'!$D284,'Masukan - agroforestri'!$D289)</f>
        <v>0</v>
      </c>
    </row>
    <row r="501" spans="2:24">
      <c r="B501" s="14" t="s">
        <v>348</v>
      </c>
      <c r="C501" s="29">
        <f>'Masukan - agroforestri'!C442</f>
        <v>0</v>
      </c>
      <c r="D501" s="14" t="s">
        <v>157</v>
      </c>
      <c r="E501" s="29">
        <f>$C501*'Masukan - agroforestri'!$D$290</f>
        <v>0</v>
      </c>
      <c r="F501" s="29">
        <f>$C501*'Masukan - agroforestri'!$D$290</f>
        <v>0</v>
      </c>
      <c r="G501" s="29">
        <f>$C501*'Masukan - agroforestri'!$D$290</f>
        <v>0</v>
      </c>
      <c r="H501" s="29">
        <f>$C501*'Masukan - agroforestri'!$D$290</f>
        <v>0</v>
      </c>
      <c r="I501" s="29">
        <f>$C501*'Masukan - agroforestri'!$D$290</f>
        <v>0</v>
      </c>
      <c r="J501" s="29">
        <f>$C501*'Masukan - agroforestri'!$D$290</f>
        <v>0</v>
      </c>
      <c r="K501" s="29">
        <f>$C501*'Masukan - agroforestri'!$D$290</f>
        <v>0</v>
      </c>
      <c r="L501" s="29">
        <f>$C501*'Masukan - agroforestri'!$D$290</f>
        <v>0</v>
      </c>
      <c r="M501" s="29">
        <f>$C501*'Masukan - agroforestri'!$D$290</f>
        <v>0</v>
      </c>
      <c r="N501" s="29">
        <f>$C501*'Masukan - agroforestri'!$D$290</f>
        <v>0</v>
      </c>
      <c r="O501" s="29">
        <f>$C501*'Masukan - agroforestri'!$D$290</f>
        <v>0</v>
      </c>
      <c r="P501" s="29">
        <f>$C501*'Masukan - agroforestri'!$D$290</f>
        <v>0</v>
      </c>
      <c r="Q501" s="29">
        <f>$C501*'Masukan - agroforestri'!$D$290</f>
        <v>0</v>
      </c>
      <c r="R501" s="29">
        <f>$C501*'Masukan - agroforestri'!$D$290</f>
        <v>0</v>
      </c>
      <c r="S501" s="29">
        <f>$C501*'Masukan - agroforestri'!$D$290</f>
        <v>0</v>
      </c>
      <c r="T501" s="29">
        <f>$C501*'Masukan - agroforestri'!$D$290</f>
        <v>0</v>
      </c>
      <c r="U501" s="29">
        <f>$C501*'Masukan - agroforestri'!$D$290</f>
        <v>0</v>
      </c>
      <c r="V501" s="29">
        <f>$C501*'Masukan - agroforestri'!$D$290</f>
        <v>0</v>
      </c>
      <c r="W501" s="29">
        <f>$C501*'Masukan - agroforestri'!$D$290</f>
        <v>0</v>
      </c>
      <c r="X501" s="29">
        <f>$C501*'Masukan - agroforestri'!$D$290</f>
        <v>0</v>
      </c>
    </row>
    <row r="502" spans="2:24">
      <c r="B502" s="14" t="s">
        <v>317</v>
      </c>
      <c r="C502" s="14"/>
      <c r="D502" s="14" t="s">
        <v>157</v>
      </c>
      <c r="E502" s="30">
        <f>SUM(E496:E501)</f>
        <v>0</v>
      </c>
      <c r="F502" s="30">
        <f t="shared" ref="F502:X502" si="176">SUM(F496:F501)</f>
        <v>0</v>
      </c>
      <c r="G502" s="30">
        <f t="shared" si="176"/>
        <v>0</v>
      </c>
      <c r="H502" s="30">
        <f t="shared" si="176"/>
        <v>0</v>
      </c>
      <c r="I502" s="30">
        <f t="shared" si="176"/>
        <v>0</v>
      </c>
      <c r="J502" s="30">
        <f t="shared" si="176"/>
        <v>0</v>
      </c>
      <c r="K502" s="30">
        <f t="shared" si="176"/>
        <v>0</v>
      </c>
      <c r="L502" s="30">
        <f t="shared" si="176"/>
        <v>0</v>
      </c>
      <c r="M502" s="30">
        <f t="shared" si="176"/>
        <v>0</v>
      </c>
      <c r="N502" s="30">
        <f t="shared" si="176"/>
        <v>0</v>
      </c>
      <c r="O502" s="30">
        <f t="shared" si="176"/>
        <v>0</v>
      </c>
      <c r="P502" s="30">
        <f t="shared" si="176"/>
        <v>0</v>
      </c>
      <c r="Q502" s="30">
        <f t="shared" si="176"/>
        <v>0</v>
      </c>
      <c r="R502" s="30">
        <f t="shared" si="176"/>
        <v>0</v>
      </c>
      <c r="S502" s="30">
        <f t="shared" si="176"/>
        <v>0</v>
      </c>
      <c r="T502" s="30">
        <f t="shared" si="176"/>
        <v>0</v>
      </c>
      <c r="U502" s="30">
        <f t="shared" si="176"/>
        <v>0</v>
      </c>
      <c r="V502" s="30">
        <f t="shared" si="176"/>
        <v>0</v>
      </c>
      <c r="W502" s="30">
        <f t="shared" si="176"/>
        <v>0</v>
      </c>
      <c r="X502" s="30">
        <f t="shared" si="176"/>
        <v>0</v>
      </c>
    </row>
    <row r="503" spans="2:24">
      <c r="B503" s="14"/>
      <c r="C503" s="14"/>
      <c r="D503" s="14"/>
      <c r="E503" s="14"/>
      <c r="F503" s="14"/>
      <c r="G503" s="14"/>
      <c r="H503" s="14"/>
      <c r="I503" s="14"/>
      <c r="J503" s="14"/>
      <c r="K503" s="14"/>
      <c r="L503" s="14"/>
      <c r="M503" s="14"/>
      <c r="N503" s="14"/>
      <c r="O503" s="14"/>
      <c r="P503" s="14"/>
      <c r="Q503" s="14"/>
      <c r="R503" s="14"/>
      <c r="S503" s="14"/>
      <c r="T503" s="14"/>
      <c r="U503" s="14"/>
      <c r="V503" s="14"/>
      <c r="W503" s="14"/>
      <c r="X503" s="14"/>
    </row>
    <row r="504" spans="2:24" ht="15">
      <c r="B504" s="17" t="s">
        <v>73</v>
      </c>
      <c r="C504" s="29"/>
      <c r="D504" s="14"/>
      <c r="E504" s="14"/>
      <c r="F504" s="14"/>
      <c r="G504" s="14"/>
      <c r="H504" s="14"/>
      <c r="I504" s="14"/>
      <c r="J504" s="14"/>
      <c r="K504" s="14"/>
      <c r="L504" s="14"/>
      <c r="M504" s="14"/>
      <c r="N504" s="14"/>
      <c r="O504" s="14"/>
      <c r="P504" s="14"/>
      <c r="Q504" s="14"/>
      <c r="R504" s="14"/>
      <c r="S504" s="14"/>
      <c r="T504" s="14"/>
      <c r="U504" s="14"/>
      <c r="V504" s="14"/>
      <c r="W504" s="14"/>
      <c r="X504" s="14"/>
    </row>
    <row r="505" spans="2:24">
      <c r="B505" s="14" t="s">
        <v>96</v>
      </c>
      <c r="C505" s="29">
        <f>'Masukan - agroforestri'!C341</f>
        <v>1.4165000000000001E-2</v>
      </c>
      <c r="D505" s="14" t="s">
        <v>157</v>
      </c>
      <c r="E505" s="29">
        <f t="shared" ref="E505:X505" si="177">$C$505*SUM(E304:E305)</f>
        <v>0</v>
      </c>
      <c r="F505" s="29">
        <f t="shared" si="177"/>
        <v>0</v>
      </c>
      <c r="G505" s="29">
        <f t="shared" si="177"/>
        <v>0</v>
      </c>
      <c r="H505" s="29">
        <f t="shared" si="177"/>
        <v>0</v>
      </c>
      <c r="I505" s="29">
        <f t="shared" si="177"/>
        <v>0</v>
      </c>
      <c r="J505" s="29">
        <f t="shared" si="177"/>
        <v>0</v>
      </c>
      <c r="K505" s="29">
        <f t="shared" si="177"/>
        <v>0</v>
      </c>
      <c r="L505" s="29">
        <f t="shared" si="177"/>
        <v>0</v>
      </c>
      <c r="M505" s="29">
        <f t="shared" si="177"/>
        <v>0</v>
      </c>
      <c r="N505" s="29">
        <f t="shared" si="177"/>
        <v>0</v>
      </c>
      <c r="O505" s="29">
        <f t="shared" si="177"/>
        <v>0</v>
      </c>
      <c r="P505" s="29">
        <f t="shared" si="177"/>
        <v>0</v>
      </c>
      <c r="Q505" s="29">
        <f t="shared" si="177"/>
        <v>0</v>
      </c>
      <c r="R505" s="29">
        <f t="shared" si="177"/>
        <v>0</v>
      </c>
      <c r="S505" s="29">
        <f t="shared" si="177"/>
        <v>0</v>
      </c>
      <c r="T505" s="29">
        <f t="shared" si="177"/>
        <v>0</v>
      </c>
      <c r="U505" s="29">
        <f t="shared" si="177"/>
        <v>0</v>
      </c>
      <c r="V505" s="29">
        <f t="shared" si="177"/>
        <v>0</v>
      </c>
      <c r="W505" s="29">
        <f t="shared" si="177"/>
        <v>0</v>
      </c>
      <c r="X505" s="29">
        <f t="shared" si="177"/>
        <v>0</v>
      </c>
    </row>
    <row r="506" spans="2:24">
      <c r="B506" s="14" t="s">
        <v>326</v>
      </c>
      <c r="C506" s="29">
        <f>'Masukan - agroforestri'!C365</f>
        <v>1.4165000000000001E-2</v>
      </c>
      <c r="D506" s="14" t="s">
        <v>157</v>
      </c>
      <c r="E506" s="30">
        <f t="shared" ref="E506:X506" si="178">($C$506*SUM(E330:E331))</f>
        <v>0</v>
      </c>
      <c r="F506" s="30">
        <f t="shared" si="178"/>
        <v>0</v>
      </c>
      <c r="G506" s="30">
        <f t="shared" si="178"/>
        <v>0</v>
      </c>
      <c r="H506" s="30">
        <f t="shared" si="178"/>
        <v>0</v>
      </c>
      <c r="I506" s="30">
        <f t="shared" si="178"/>
        <v>0</v>
      </c>
      <c r="J506" s="30">
        <f t="shared" si="178"/>
        <v>0</v>
      </c>
      <c r="K506" s="30">
        <f t="shared" si="178"/>
        <v>0</v>
      </c>
      <c r="L506" s="30">
        <f t="shared" si="178"/>
        <v>0</v>
      </c>
      <c r="M506" s="30">
        <f t="shared" si="178"/>
        <v>0</v>
      </c>
      <c r="N506" s="30">
        <f t="shared" si="178"/>
        <v>0</v>
      </c>
      <c r="O506" s="30">
        <f t="shared" si="178"/>
        <v>0</v>
      </c>
      <c r="P506" s="30">
        <f t="shared" si="178"/>
        <v>0</v>
      </c>
      <c r="Q506" s="30">
        <f t="shared" si="178"/>
        <v>0</v>
      </c>
      <c r="R506" s="30">
        <f t="shared" si="178"/>
        <v>0</v>
      </c>
      <c r="S506" s="30">
        <f t="shared" si="178"/>
        <v>0</v>
      </c>
      <c r="T506" s="30">
        <f t="shared" si="178"/>
        <v>0</v>
      </c>
      <c r="U506" s="30">
        <f t="shared" si="178"/>
        <v>0</v>
      </c>
      <c r="V506" s="30">
        <f t="shared" si="178"/>
        <v>0</v>
      </c>
      <c r="W506" s="30">
        <f t="shared" si="178"/>
        <v>0</v>
      </c>
      <c r="X506" s="30">
        <f t="shared" si="178"/>
        <v>0</v>
      </c>
    </row>
    <row r="507" spans="2:24">
      <c r="B507" s="14" t="s">
        <v>832</v>
      </c>
      <c r="C507" s="29">
        <f>'Masukan - agroforestri'!C384</f>
        <v>1.4165000000000001E-2</v>
      </c>
      <c r="D507" s="14" t="s">
        <v>157</v>
      </c>
      <c r="E507" s="30">
        <f>($C$506*SUM(E354:E355))</f>
        <v>0</v>
      </c>
      <c r="F507" s="30">
        <f t="shared" ref="F507:X507" si="179">($C$506*SUM(F354:F355))</f>
        <v>0</v>
      </c>
      <c r="G507" s="30">
        <f t="shared" si="179"/>
        <v>0</v>
      </c>
      <c r="H507" s="30">
        <f t="shared" si="179"/>
        <v>0</v>
      </c>
      <c r="I507" s="30">
        <f t="shared" si="179"/>
        <v>0</v>
      </c>
      <c r="J507" s="30">
        <f t="shared" si="179"/>
        <v>0</v>
      </c>
      <c r="K507" s="30">
        <f t="shared" si="179"/>
        <v>0</v>
      </c>
      <c r="L507" s="30">
        <f t="shared" si="179"/>
        <v>0</v>
      </c>
      <c r="M507" s="30">
        <f t="shared" si="179"/>
        <v>0</v>
      </c>
      <c r="N507" s="30">
        <f t="shared" si="179"/>
        <v>0</v>
      </c>
      <c r="O507" s="30">
        <f t="shared" si="179"/>
        <v>0</v>
      </c>
      <c r="P507" s="30">
        <f t="shared" si="179"/>
        <v>0</v>
      </c>
      <c r="Q507" s="30">
        <f t="shared" si="179"/>
        <v>0</v>
      </c>
      <c r="R507" s="30">
        <f t="shared" si="179"/>
        <v>0</v>
      </c>
      <c r="S507" s="30">
        <f t="shared" si="179"/>
        <v>0</v>
      </c>
      <c r="T507" s="30">
        <f t="shared" si="179"/>
        <v>0</v>
      </c>
      <c r="U507" s="30">
        <f t="shared" si="179"/>
        <v>0</v>
      </c>
      <c r="V507" s="30">
        <f t="shared" si="179"/>
        <v>0</v>
      </c>
      <c r="W507" s="30">
        <f t="shared" si="179"/>
        <v>0</v>
      </c>
      <c r="X507" s="30">
        <f t="shared" si="179"/>
        <v>0</v>
      </c>
    </row>
    <row r="508" spans="2:24">
      <c r="B508" s="14" t="s">
        <v>282</v>
      </c>
      <c r="C508" s="29">
        <f>'Masukan - agroforestri'!C403</f>
        <v>1.4165000000000001E-2</v>
      </c>
      <c r="D508" s="14" t="s">
        <v>157</v>
      </c>
      <c r="E508" s="30">
        <f t="shared" ref="E508:X508" si="180">$C$508*E378</f>
        <v>0</v>
      </c>
      <c r="F508" s="30">
        <f t="shared" si="180"/>
        <v>0</v>
      </c>
      <c r="G508" s="30">
        <f t="shared" si="180"/>
        <v>0</v>
      </c>
      <c r="H508" s="30">
        <f t="shared" si="180"/>
        <v>0</v>
      </c>
      <c r="I508" s="30">
        <f t="shared" si="180"/>
        <v>0</v>
      </c>
      <c r="J508" s="30">
        <f t="shared" si="180"/>
        <v>0</v>
      </c>
      <c r="K508" s="30">
        <f t="shared" si="180"/>
        <v>0</v>
      </c>
      <c r="L508" s="30">
        <f t="shared" si="180"/>
        <v>0</v>
      </c>
      <c r="M508" s="30">
        <f t="shared" si="180"/>
        <v>0</v>
      </c>
      <c r="N508" s="30">
        <f t="shared" si="180"/>
        <v>0</v>
      </c>
      <c r="O508" s="30">
        <f t="shared" si="180"/>
        <v>0</v>
      </c>
      <c r="P508" s="30">
        <f t="shared" si="180"/>
        <v>0</v>
      </c>
      <c r="Q508" s="30">
        <f t="shared" si="180"/>
        <v>0</v>
      </c>
      <c r="R508" s="30">
        <f t="shared" si="180"/>
        <v>0</v>
      </c>
      <c r="S508" s="30">
        <f t="shared" si="180"/>
        <v>0</v>
      </c>
      <c r="T508" s="30">
        <f t="shared" si="180"/>
        <v>0</v>
      </c>
      <c r="U508" s="30">
        <f t="shared" si="180"/>
        <v>0</v>
      </c>
      <c r="V508" s="30">
        <f t="shared" si="180"/>
        <v>0</v>
      </c>
      <c r="W508" s="30">
        <f t="shared" si="180"/>
        <v>0</v>
      </c>
      <c r="X508" s="30">
        <f t="shared" si="180"/>
        <v>0</v>
      </c>
    </row>
    <row r="509" spans="2:24">
      <c r="B509" s="14" t="s">
        <v>408</v>
      </c>
      <c r="C509" s="29">
        <f>'Masukan - agroforestri'!C422</f>
        <v>1.4165000000000001E-2</v>
      </c>
      <c r="D509" s="14" t="s">
        <v>157</v>
      </c>
      <c r="E509" s="30">
        <f t="shared" ref="E509:X509" si="181">$C$509*SUM(E404:E405)</f>
        <v>0</v>
      </c>
      <c r="F509" s="30">
        <f t="shared" si="181"/>
        <v>0</v>
      </c>
      <c r="G509" s="30">
        <f t="shared" si="181"/>
        <v>0</v>
      </c>
      <c r="H509" s="30">
        <f t="shared" si="181"/>
        <v>0</v>
      </c>
      <c r="I509" s="30">
        <f t="shared" si="181"/>
        <v>0</v>
      </c>
      <c r="J509" s="30">
        <f t="shared" si="181"/>
        <v>0</v>
      </c>
      <c r="K509" s="30">
        <f t="shared" si="181"/>
        <v>0</v>
      </c>
      <c r="L509" s="30">
        <f t="shared" si="181"/>
        <v>0</v>
      </c>
      <c r="M509" s="30">
        <f t="shared" si="181"/>
        <v>0</v>
      </c>
      <c r="N509" s="30">
        <f t="shared" si="181"/>
        <v>0</v>
      </c>
      <c r="O509" s="30">
        <f t="shared" si="181"/>
        <v>0</v>
      </c>
      <c r="P509" s="30">
        <f t="shared" si="181"/>
        <v>0</v>
      </c>
      <c r="Q509" s="30">
        <f t="shared" si="181"/>
        <v>0</v>
      </c>
      <c r="R509" s="30">
        <f t="shared" si="181"/>
        <v>0</v>
      </c>
      <c r="S509" s="30">
        <f t="shared" si="181"/>
        <v>0</v>
      </c>
      <c r="T509" s="30">
        <f t="shared" si="181"/>
        <v>0</v>
      </c>
      <c r="U509" s="30">
        <f t="shared" si="181"/>
        <v>0</v>
      </c>
      <c r="V509" s="30">
        <f t="shared" si="181"/>
        <v>0</v>
      </c>
      <c r="W509" s="30">
        <f t="shared" si="181"/>
        <v>0</v>
      </c>
      <c r="X509" s="30">
        <f t="shared" si="181"/>
        <v>0</v>
      </c>
    </row>
    <row r="510" spans="2:24">
      <c r="B510" s="14" t="s">
        <v>348</v>
      </c>
      <c r="C510" s="29">
        <f>'Masukan - agroforestri'!C443</f>
        <v>10</v>
      </c>
      <c r="D510" s="14" t="s">
        <v>157</v>
      </c>
      <c r="E510" s="124">
        <f>$C$184*'Masukan - agroforestri'!$D$290</f>
        <v>0</v>
      </c>
      <c r="F510" s="124">
        <f>$C$184*'Masukan - agroforestri'!$D$290</f>
        <v>0</v>
      </c>
      <c r="G510" s="124">
        <f>$C$184*'Masukan - agroforestri'!$D$290</f>
        <v>0</v>
      </c>
      <c r="H510" s="124">
        <f>$C$184*'Masukan - agroforestri'!$D$290</f>
        <v>0</v>
      </c>
      <c r="I510" s="124">
        <f>$C$184*'Masukan - agroforestri'!$D$290</f>
        <v>0</v>
      </c>
      <c r="J510" s="124">
        <f>$C$184*'Masukan - agroforestri'!$D$290</f>
        <v>0</v>
      </c>
      <c r="K510" s="124">
        <f>$C$184*'Masukan - agroforestri'!$D$290</f>
        <v>0</v>
      </c>
      <c r="L510" s="124">
        <f>$C$184*'Masukan - agroforestri'!$D$290</f>
        <v>0</v>
      </c>
      <c r="M510" s="124">
        <f>$C$184*'Masukan - agroforestri'!$D$290</f>
        <v>0</v>
      </c>
      <c r="N510" s="124">
        <f>$C$184*'Masukan - agroforestri'!$D$290</f>
        <v>0</v>
      </c>
      <c r="O510" s="124">
        <f>$C$184*'Masukan - agroforestri'!$D$290</f>
        <v>0</v>
      </c>
      <c r="P510" s="124">
        <f>$C$184*'Masukan - agroforestri'!$D$290</f>
        <v>0</v>
      </c>
      <c r="Q510" s="124">
        <f>$C$184*'Masukan - agroforestri'!$D$290</f>
        <v>0</v>
      </c>
      <c r="R510" s="124">
        <f>$C$184*'Masukan - agroforestri'!$D$290</f>
        <v>0</v>
      </c>
      <c r="S510" s="124">
        <f>$C$184*'Masukan - agroforestri'!$D$290</f>
        <v>0</v>
      </c>
      <c r="T510" s="124">
        <f>$C$184*'Masukan - agroforestri'!$D$290</f>
        <v>0</v>
      </c>
      <c r="U510" s="124">
        <f>$C$184*'Masukan - agroforestri'!$D$290</f>
        <v>0</v>
      </c>
      <c r="V510" s="124">
        <f>$C$184*'Masukan - agroforestri'!$D$290</f>
        <v>0</v>
      </c>
      <c r="W510" s="124">
        <f>$C$184*'Masukan - agroforestri'!$D$290</f>
        <v>0</v>
      </c>
      <c r="X510" s="124">
        <f>$C$184*'Masukan - agroforestri'!$D$290</f>
        <v>0</v>
      </c>
    </row>
    <row r="511" spans="2:24">
      <c r="B511" s="14" t="s">
        <v>306</v>
      </c>
      <c r="C511" s="14"/>
      <c r="D511" s="14" t="s">
        <v>157</v>
      </c>
      <c r="E511" s="124">
        <f>SUM(E505:E510)</f>
        <v>0</v>
      </c>
      <c r="F511" s="124">
        <f t="shared" ref="F511:X511" si="182">SUM(F505:F510)</f>
        <v>0</v>
      </c>
      <c r="G511" s="124">
        <f t="shared" si="182"/>
        <v>0</v>
      </c>
      <c r="H511" s="124">
        <f t="shared" si="182"/>
        <v>0</v>
      </c>
      <c r="I511" s="124">
        <f t="shared" si="182"/>
        <v>0</v>
      </c>
      <c r="J511" s="124">
        <f t="shared" si="182"/>
        <v>0</v>
      </c>
      <c r="K511" s="124">
        <f t="shared" si="182"/>
        <v>0</v>
      </c>
      <c r="L511" s="124">
        <f t="shared" si="182"/>
        <v>0</v>
      </c>
      <c r="M511" s="124">
        <f t="shared" si="182"/>
        <v>0</v>
      </c>
      <c r="N511" s="124">
        <f t="shared" si="182"/>
        <v>0</v>
      </c>
      <c r="O511" s="124">
        <f t="shared" si="182"/>
        <v>0</v>
      </c>
      <c r="P511" s="124">
        <f t="shared" si="182"/>
        <v>0</v>
      </c>
      <c r="Q511" s="124">
        <f t="shared" si="182"/>
        <v>0</v>
      </c>
      <c r="R511" s="124">
        <f t="shared" si="182"/>
        <v>0</v>
      </c>
      <c r="S511" s="124">
        <f t="shared" si="182"/>
        <v>0</v>
      </c>
      <c r="T511" s="124">
        <f t="shared" si="182"/>
        <v>0</v>
      </c>
      <c r="U511" s="124">
        <f t="shared" si="182"/>
        <v>0</v>
      </c>
      <c r="V511" s="124">
        <f t="shared" si="182"/>
        <v>0</v>
      </c>
      <c r="W511" s="124">
        <f t="shared" si="182"/>
        <v>0</v>
      </c>
      <c r="X511" s="124">
        <f t="shared" si="182"/>
        <v>0</v>
      </c>
    </row>
    <row r="512" spans="2:24">
      <c r="B512" s="14"/>
      <c r="C512" s="14"/>
      <c r="D512" s="14"/>
      <c r="E512" s="76"/>
      <c r="F512" s="76"/>
      <c r="G512" s="76"/>
      <c r="H512" s="76"/>
      <c r="I512" s="76"/>
      <c r="J512" s="76"/>
      <c r="K512" s="76"/>
      <c r="L512" s="76"/>
      <c r="M512" s="76"/>
      <c r="N512" s="76"/>
      <c r="O512" s="76"/>
      <c r="P512" s="76"/>
      <c r="Q512" s="76"/>
      <c r="R512" s="76"/>
      <c r="S512" s="76"/>
      <c r="T512" s="76"/>
      <c r="U512" s="76"/>
      <c r="V512" s="76"/>
      <c r="W512" s="76"/>
      <c r="X512" s="76"/>
    </row>
    <row r="513" spans="2:24" ht="15">
      <c r="B513" s="17" t="s">
        <v>126</v>
      </c>
      <c r="C513" s="14"/>
      <c r="E513" s="76"/>
      <c r="F513" s="76"/>
      <c r="G513" s="76"/>
      <c r="H513" s="76"/>
      <c r="I513" s="76"/>
      <c r="J513" s="76"/>
      <c r="K513" s="76"/>
      <c r="L513" s="76"/>
      <c r="M513" s="76"/>
      <c r="N513" s="76"/>
      <c r="O513" s="76"/>
      <c r="P513" s="76"/>
      <c r="Q513" s="76"/>
      <c r="R513" s="76"/>
      <c r="S513" s="76"/>
      <c r="T513" s="76"/>
      <c r="U513" s="76"/>
      <c r="V513" s="76"/>
      <c r="W513" s="76"/>
      <c r="X513" s="76"/>
    </row>
    <row r="514" spans="2:24">
      <c r="B514" s="14" t="s">
        <v>96</v>
      </c>
      <c r="C514" s="29">
        <f>'Masukan - agroforestri'!C342</f>
        <v>5</v>
      </c>
      <c r="D514" s="14" t="s">
        <v>157</v>
      </c>
      <c r="E514" s="29">
        <f>$C514*SUM('Masukan - agroforestri'!$D280,'Masukan - agroforestri'!$D285)</f>
        <v>0</v>
      </c>
      <c r="F514" s="29">
        <f>$C514*SUM('Masukan - agroforestri'!$D280,'Masukan - agroforestri'!$D285)</f>
        <v>0</v>
      </c>
      <c r="G514" s="29">
        <f>$C514*SUM('Masukan - agroforestri'!$D280,'Masukan - agroforestri'!$D285)</f>
        <v>0</v>
      </c>
      <c r="H514" s="29">
        <f>$C514*SUM('Masukan - agroforestri'!$D280,'Masukan - agroforestri'!$D285)</f>
        <v>0</v>
      </c>
      <c r="I514" s="29">
        <f>$C514*SUM('Masukan - agroforestri'!$D280,'Masukan - agroforestri'!$D285)</f>
        <v>0</v>
      </c>
      <c r="J514" s="29">
        <f>$C514*SUM('Masukan - agroforestri'!$D280,'Masukan - agroforestri'!$D285)</f>
        <v>0</v>
      </c>
      <c r="K514" s="29">
        <f>$C514*SUM('Masukan - agroforestri'!$D280,'Masukan - agroforestri'!$D285)</f>
        <v>0</v>
      </c>
      <c r="L514" s="29">
        <f>$C514*SUM('Masukan - agroforestri'!$D280,'Masukan - agroforestri'!$D285)</f>
        <v>0</v>
      </c>
      <c r="M514" s="29">
        <f>$C514*SUM('Masukan - agroforestri'!$D280,'Masukan - agroforestri'!$D285)</f>
        <v>0</v>
      </c>
      <c r="N514" s="29">
        <f>$C514*SUM('Masukan - agroforestri'!$D280,'Masukan - agroforestri'!$D285)</f>
        <v>0</v>
      </c>
      <c r="O514" s="29">
        <f>$C514*SUM('Masukan - agroforestri'!$D280,'Masukan - agroforestri'!$D285)</f>
        <v>0</v>
      </c>
      <c r="P514" s="29">
        <f>$C514*SUM('Masukan - agroforestri'!$D280,'Masukan - agroforestri'!$D285)</f>
        <v>0</v>
      </c>
      <c r="Q514" s="29">
        <f>$C514*SUM('Masukan - agroforestri'!$D280,'Masukan - agroforestri'!$D285)</f>
        <v>0</v>
      </c>
      <c r="R514" s="29">
        <f>$C514*SUM('Masukan - agroforestri'!$D280,'Masukan - agroforestri'!$D285)</f>
        <v>0</v>
      </c>
      <c r="S514" s="29">
        <f>$C514*SUM('Masukan - agroforestri'!$D280,'Masukan - agroforestri'!$D285)</f>
        <v>0</v>
      </c>
      <c r="T514" s="29">
        <f>$C514*SUM('Masukan - agroforestri'!$D280,'Masukan - agroforestri'!$D285)</f>
        <v>0</v>
      </c>
      <c r="U514" s="29">
        <f>$C514*SUM('Masukan - agroforestri'!$D280,'Masukan - agroforestri'!$D285)</f>
        <v>0</v>
      </c>
      <c r="V514" s="29">
        <f>$C514*SUM('Masukan - agroforestri'!$D280,'Masukan - agroforestri'!$D285)</f>
        <v>0</v>
      </c>
      <c r="W514" s="29">
        <f>$C514*SUM('Masukan - agroforestri'!$D280,'Masukan - agroforestri'!$D285)</f>
        <v>0</v>
      </c>
      <c r="X514" s="29">
        <f>$C514*SUM('Masukan - agroforestri'!$D280,'Masukan - agroforestri'!$D285)</f>
        <v>0</v>
      </c>
    </row>
    <row r="515" spans="2:24">
      <c r="B515" s="14" t="s">
        <v>326</v>
      </c>
      <c r="C515" s="29">
        <f>'Masukan - agroforestri'!C366</f>
        <v>0</v>
      </c>
      <c r="D515" s="14" t="s">
        <v>157</v>
      </c>
      <c r="E515" s="29">
        <f>$C515*SUM('Masukan - agroforestri'!$D281,'Masukan - agroforestri'!$D286)</f>
        <v>0</v>
      </c>
      <c r="F515" s="29">
        <f>$C515*SUM('Masukan - agroforestri'!$D281,'Masukan - agroforestri'!$D286)</f>
        <v>0</v>
      </c>
      <c r="G515" s="29">
        <f>$C515*SUM('Masukan - agroforestri'!$D281,'Masukan - agroforestri'!$D286)</f>
        <v>0</v>
      </c>
      <c r="H515" s="29">
        <f>$C515*SUM('Masukan - agroforestri'!$D281,'Masukan - agroforestri'!$D286)</f>
        <v>0</v>
      </c>
      <c r="I515" s="29">
        <f>$C515*SUM('Masukan - agroforestri'!$D281,'Masukan - agroforestri'!$D286)</f>
        <v>0</v>
      </c>
      <c r="J515" s="29">
        <f>$C515*SUM('Masukan - agroforestri'!$D281,'Masukan - agroforestri'!$D286)</f>
        <v>0</v>
      </c>
      <c r="K515" s="29">
        <f>$C515*SUM('Masukan - agroforestri'!$D281,'Masukan - agroforestri'!$D286)</f>
        <v>0</v>
      </c>
      <c r="L515" s="29">
        <f>$C515*SUM('Masukan - agroforestri'!$D281,'Masukan - agroforestri'!$D286)</f>
        <v>0</v>
      </c>
      <c r="M515" s="29">
        <f>$C515*SUM('Masukan - agroforestri'!$D281,'Masukan - agroforestri'!$D286)</f>
        <v>0</v>
      </c>
      <c r="N515" s="29">
        <f>$C515*SUM('Masukan - agroforestri'!$D281,'Masukan - agroforestri'!$D286)</f>
        <v>0</v>
      </c>
      <c r="O515" s="29">
        <f>$C515*SUM('Masukan - agroforestri'!$D281,'Masukan - agroforestri'!$D286)</f>
        <v>0</v>
      </c>
      <c r="P515" s="29">
        <f>$C515*SUM('Masukan - agroforestri'!$D281,'Masukan - agroforestri'!$D286)</f>
        <v>0</v>
      </c>
      <c r="Q515" s="29">
        <f>$C515*SUM('Masukan - agroforestri'!$D281,'Masukan - agroforestri'!$D286)</f>
        <v>0</v>
      </c>
      <c r="R515" s="29">
        <f>$C515*SUM('Masukan - agroforestri'!$D281,'Masukan - agroforestri'!$D286)</f>
        <v>0</v>
      </c>
      <c r="S515" s="29">
        <f>$C515*SUM('Masukan - agroforestri'!$D281,'Masukan - agroforestri'!$D286)</f>
        <v>0</v>
      </c>
      <c r="T515" s="29">
        <f>$C515*SUM('Masukan - agroforestri'!$D281,'Masukan - agroforestri'!$D286)</f>
        <v>0</v>
      </c>
      <c r="U515" s="29">
        <f>$C515*SUM('Masukan - agroforestri'!$D281,'Masukan - agroforestri'!$D286)</f>
        <v>0</v>
      </c>
      <c r="V515" s="29">
        <f>$C515*SUM('Masukan - agroforestri'!$D281,'Masukan - agroforestri'!$D286)</f>
        <v>0</v>
      </c>
      <c r="W515" s="29">
        <f>$C515*SUM('Masukan - agroforestri'!$D281,'Masukan - agroforestri'!$D286)</f>
        <v>0</v>
      </c>
      <c r="X515" s="29">
        <f>$C515*SUM('Masukan - agroforestri'!$D281,'Masukan - agroforestri'!$D286)</f>
        <v>0</v>
      </c>
    </row>
    <row r="516" spans="2:24">
      <c r="B516" s="14" t="s">
        <v>832</v>
      </c>
      <c r="C516" s="29">
        <f>'Masukan - agroforestri'!C385</f>
        <v>0</v>
      </c>
      <c r="D516" s="14" t="s">
        <v>157</v>
      </c>
      <c r="E516" s="29">
        <f>$C516*SUM('Masukan - agroforestri'!$D282,'Masukan - agroforestri'!$D287)</f>
        <v>0</v>
      </c>
      <c r="F516" s="29">
        <f>$C516*SUM('Masukan - agroforestri'!$D282,'Masukan - agroforestri'!$D287)</f>
        <v>0</v>
      </c>
      <c r="G516" s="29">
        <f>$C516*SUM('Masukan - agroforestri'!$D282,'Masukan - agroforestri'!$D287)</f>
        <v>0</v>
      </c>
      <c r="H516" s="29">
        <f>$C516*SUM('Masukan - agroforestri'!$D282,'Masukan - agroforestri'!$D287)</f>
        <v>0</v>
      </c>
      <c r="I516" s="29">
        <f>$C516*SUM('Masukan - agroforestri'!$D282,'Masukan - agroforestri'!$D287)</f>
        <v>0</v>
      </c>
      <c r="J516" s="29">
        <f>$C516*SUM('Masukan - agroforestri'!$D282,'Masukan - agroforestri'!$D287)</f>
        <v>0</v>
      </c>
      <c r="K516" s="29">
        <f>$C516*SUM('Masukan - agroforestri'!$D282,'Masukan - agroforestri'!$D287)</f>
        <v>0</v>
      </c>
      <c r="L516" s="29">
        <f>$C516*SUM('Masukan - agroforestri'!$D282,'Masukan - agroforestri'!$D287)</f>
        <v>0</v>
      </c>
      <c r="M516" s="29">
        <f>$C516*SUM('Masukan - agroforestri'!$D282,'Masukan - agroforestri'!$D287)</f>
        <v>0</v>
      </c>
      <c r="N516" s="29">
        <f>$C516*SUM('Masukan - agroforestri'!$D282,'Masukan - agroforestri'!$D287)</f>
        <v>0</v>
      </c>
      <c r="O516" s="29">
        <f>$C516*SUM('Masukan - agroforestri'!$D282,'Masukan - agroforestri'!$D287)</f>
        <v>0</v>
      </c>
      <c r="P516" s="29">
        <f>$C516*SUM('Masukan - agroforestri'!$D282,'Masukan - agroforestri'!$D287)</f>
        <v>0</v>
      </c>
      <c r="Q516" s="29">
        <f>$C516*SUM('Masukan - agroforestri'!$D282,'Masukan - agroforestri'!$D287)</f>
        <v>0</v>
      </c>
      <c r="R516" s="29">
        <f>$C516*SUM('Masukan - agroforestri'!$D282,'Masukan - agroforestri'!$D287)</f>
        <v>0</v>
      </c>
      <c r="S516" s="29">
        <f>$C516*SUM('Masukan - agroforestri'!$D282,'Masukan - agroforestri'!$D287)</f>
        <v>0</v>
      </c>
      <c r="T516" s="29">
        <f>$C516*SUM('Masukan - agroforestri'!$D282,'Masukan - agroforestri'!$D287)</f>
        <v>0</v>
      </c>
      <c r="U516" s="29">
        <f>$C516*SUM('Masukan - agroforestri'!$D282,'Masukan - agroforestri'!$D287)</f>
        <v>0</v>
      </c>
      <c r="V516" s="29">
        <f>$C516*SUM('Masukan - agroforestri'!$D282,'Masukan - agroforestri'!$D287)</f>
        <v>0</v>
      </c>
      <c r="W516" s="29">
        <f>$C516*SUM('Masukan - agroforestri'!$D282,'Masukan - agroforestri'!$D287)</f>
        <v>0</v>
      </c>
      <c r="X516" s="29">
        <f>$C516*SUM('Masukan - agroforestri'!$D282,'Masukan - agroforestri'!$D287)</f>
        <v>0</v>
      </c>
    </row>
    <row r="517" spans="2:24">
      <c r="B517" s="14" t="s">
        <v>282</v>
      </c>
      <c r="C517" s="29">
        <f>'Masukan - agroforestri'!C404</f>
        <v>0</v>
      </c>
      <c r="D517" s="14" t="s">
        <v>157</v>
      </c>
      <c r="E517" s="29">
        <f>$C517*SUM('Masukan - agroforestri'!$D283,'Masukan - agroforestri'!$D288)</f>
        <v>0</v>
      </c>
      <c r="F517" s="29">
        <f>$C517*SUM('Masukan - agroforestri'!$D283,'Masukan - agroforestri'!$D288)</f>
        <v>0</v>
      </c>
      <c r="G517" s="29">
        <f>$C517*SUM('Masukan - agroforestri'!$D283,'Masukan - agroforestri'!$D288)</f>
        <v>0</v>
      </c>
      <c r="H517" s="29">
        <f>$C517*SUM('Masukan - agroforestri'!$D283,'Masukan - agroforestri'!$D288)</f>
        <v>0</v>
      </c>
      <c r="I517" s="29">
        <f>$C517*SUM('Masukan - agroforestri'!$D283,'Masukan - agroforestri'!$D288)</f>
        <v>0</v>
      </c>
      <c r="J517" s="29">
        <f>$C517*SUM('Masukan - agroforestri'!$D283,'Masukan - agroforestri'!$D288)</f>
        <v>0</v>
      </c>
      <c r="K517" s="29">
        <f>$C517*SUM('Masukan - agroforestri'!$D283,'Masukan - agroforestri'!$D288)</f>
        <v>0</v>
      </c>
      <c r="L517" s="29">
        <f>$C517*SUM('Masukan - agroforestri'!$D283,'Masukan - agroforestri'!$D288)</f>
        <v>0</v>
      </c>
      <c r="M517" s="29">
        <f>$C517*SUM('Masukan - agroforestri'!$D283,'Masukan - agroforestri'!$D288)</f>
        <v>0</v>
      </c>
      <c r="N517" s="29">
        <f>$C517*SUM('Masukan - agroforestri'!$D283,'Masukan - agroforestri'!$D288)</f>
        <v>0</v>
      </c>
      <c r="O517" s="29">
        <f>$C517*SUM('Masukan - agroforestri'!$D283,'Masukan - agroforestri'!$D288)</f>
        <v>0</v>
      </c>
      <c r="P517" s="29">
        <f>$C517*SUM('Masukan - agroforestri'!$D283,'Masukan - agroforestri'!$D288)</f>
        <v>0</v>
      </c>
      <c r="Q517" s="29">
        <f>$C517*SUM('Masukan - agroforestri'!$D283,'Masukan - agroforestri'!$D288)</f>
        <v>0</v>
      </c>
      <c r="R517" s="29">
        <f>$C517*SUM('Masukan - agroforestri'!$D283,'Masukan - agroforestri'!$D288)</f>
        <v>0</v>
      </c>
      <c r="S517" s="29">
        <f>$C517*SUM('Masukan - agroforestri'!$D283,'Masukan - agroforestri'!$D288)</f>
        <v>0</v>
      </c>
      <c r="T517" s="29">
        <f>$C517*SUM('Masukan - agroforestri'!$D283,'Masukan - agroforestri'!$D288)</f>
        <v>0</v>
      </c>
      <c r="U517" s="29">
        <f>$C517*SUM('Masukan - agroforestri'!$D283,'Masukan - agroforestri'!$D288)</f>
        <v>0</v>
      </c>
      <c r="V517" s="29">
        <f>$C517*SUM('Masukan - agroforestri'!$D283,'Masukan - agroforestri'!$D288)</f>
        <v>0</v>
      </c>
      <c r="W517" s="29">
        <f>$C517*SUM('Masukan - agroforestri'!$D283,'Masukan - agroforestri'!$D288)</f>
        <v>0</v>
      </c>
      <c r="X517" s="29">
        <f>$C517*SUM('Masukan - agroforestri'!$D283,'Masukan - agroforestri'!$D288)</f>
        <v>0</v>
      </c>
    </row>
    <row r="518" spans="2:24">
      <c r="B518" s="14" t="s">
        <v>408</v>
      </c>
      <c r="C518" s="29">
        <f>'Masukan - agroforestri'!C423</f>
        <v>0</v>
      </c>
      <c r="D518" s="14" t="s">
        <v>157</v>
      </c>
      <c r="E518" s="29">
        <f>$C518*SUM('Masukan - agroforestri'!$D284,'Masukan - agroforestri'!$D289)</f>
        <v>0</v>
      </c>
      <c r="F518" s="29">
        <f>$C518*SUM('Masukan - agroforestri'!$D284,'Masukan - agroforestri'!$D289)</f>
        <v>0</v>
      </c>
      <c r="G518" s="29">
        <f>$C518*SUM('Masukan - agroforestri'!$D284,'Masukan - agroforestri'!$D289)</f>
        <v>0</v>
      </c>
      <c r="H518" s="29">
        <f>$C518*SUM('Masukan - agroforestri'!$D284,'Masukan - agroforestri'!$D289)</f>
        <v>0</v>
      </c>
      <c r="I518" s="29">
        <f>$C518*SUM('Masukan - agroforestri'!$D284,'Masukan - agroforestri'!$D289)</f>
        <v>0</v>
      </c>
      <c r="J518" s="29">
        <f>$C518*SUM('Masukan - agroforestri'!$D284,'Masukan - agroforestri'!$D289)</f>
        <v>0</v>
      </c>
      <c r="K518" s="29">
        <f>$C518*SUM('Masukan - agroforestri'!$D284,'Masukan - agroforestri'!$D289)</f>
        <v>0</v>
      </c>
      <c r="L518" s="29">
        <f>$C518*SUM('Masukan - agroforestri'!$D284,'Masukan - agroforestri'!$D289)</f>
        <v>0</v>
      </c>
      <c r="M518" s="29">
        <f>$C518*SUM('Masukan - agroforestri'!$D284,'Masukan - agroforestri'!$D289)</f>
        <v>0</v>
      </c>
      <c r="N518" s="29">
        <f>$C518*SUM('Masukan - agroforestri'!$D284,'Masukan - agroforestri'!$D289)</f>
        <v>0</v>
      </c>
      <c r="O518" s="29">
        <f>$C518*SUM('Masukan - agroforestri'!$D284,'Masukan - agroforestri'!$D289)</f>
        <v>0</v>
      </c>
      <c r="P518" s="29">
        <f>$C518*SUM('Masukan - agroforestri'!$D284,'Masukan - agroforestri'!$D289)</f>
        <v>0</v>
      </c>
      <c r="Q518" s="29">
        <f>$C518*SUM('Masukan - agroforestri'!$D284,'Masukan - agroforestri'!$D289)</f>
        <v>0</v>
      </c>
      <c r="R518" s="29">
        <f>$C518*SUM('Masukan - agroforestri'!$D284,'Masukan - agroforestri'!$D289)</f>
        <v>0</v>
      </c>
      <c r="S518" s="29">
        <f>$C518*SUM('Masukan - agroforestri'!$D284,'Masukan - agroforestri'!$D289)</f>
        <v>0</v>
      </c>
      <c r="T518" s="29">
        <f>$C518*SUM('Masukan - agroforestri'!$D284,'Masukan - agroforestri'!$D289)</f>
        <v>0</v>
      </c>
      <c r="U518" s="29">
        <f>$C518*SUM('Masukan - agroforestri'!$D284,'Masukan - agroforestri'!$D289)</f>
        <v>0</v>
      </c>
      <c r="V518" s="29">
        <f>$C518*SUM('Masukan - agroforestri'!$D284,'Masukan - agroforestri'!$D289)</f>
        <v>0</v>
      </c>
      <c r="W518" s="29">
        <f>$C518*SUM('Masukan - agroforestri'!$D284,'Masukan - agroforestri'!$D289)</f>
        <v>0</v>
      </c>
      <c r="X518" s="29">
        <f>$C518*SUM('Masukan - agroforestri'!$D284,'Masukan - agroforestri'!$D289)</f>
        <v>0</v>
      </c>
    </row>
    <row r="519" spans="2:24">
      <c r="B519" s="14" t="s">
        <v>348</v>
      </c>
      <c r="C519" s="29">
        <f>'Masukan - agroforestri'!C444</f>
        <v>16</v>
      </c>
      <c r="D519" s="14" t="s">
        <v>157</v>
      </c>
      <c r="E519" s="124">
        <f>$C519*'Masukan - agroforestri'!$D$290</f>
        <v>0</v>
      </c>
      <c r="F519" s="124">
        <f>$C519*'Masukan - agroforestri'!$D$290</f>
        <v>0</v>
      </c>
      <c r="G519" s="124">
        <f>$C519*'Masukan - agroforestri'!$D$290</f>
        <v>0</v>
      </c>
      <c r="H519" s="124">
        <f>$C519*'Masukan - agroforestri'!$D$290</f>
        <v>0</v>
      </c>
      <c r="I519" s="124">
        <f>$C519*'Masukan - agroforestri'!$D$290</f>
        <v>0</v>
      </c>
      <c r="J519" s="124">
        <f>$C519*'Masukan - agroforestri'!$D$290</f>
        <v>0</v>
      </c>
      <c r="K519" s="124">
        <f>$C519*'Masukan - agroforestri'!$D$290</f>
        <v>0</v>
      </c>
      <c r="L519" s="124">
        <f>$C519*'Masukan - agroforestri'!$D$290</f>
        <v>0</v>
      </c>
      <c r="M519" s="124">
        <f>$C519*'Masukan - agroforestri'!$D$290</f>
        <v>0</v>
      </c>
      <c r="N519" s="124">
        <f>$C519*'Masukan - agroforestri'!$D$290</f>
        <v>0</v>
      </c>
      <c r="O519" s="124">
        <f>$C519*'Masukan - agroforestri'!$D$290</f>
        <v>0</v>
      </c>
      <c r="P519" s="124">
        <f>$C519*'Masukan - agroforestri'!$D$290</f>
        <v>0</v>
      </c>
      <c r="Q519" s="124">
        <f>$C519*'Masukan - agroforestri'!$D$290</f>
        <v>0</v>
      </c>
      <c r="R519" s="124">
        <f>$C519*'Masukan - agroforestri'!$D$290</f>
        <v>0</v>
      </c>
      <c r="S519" s="124">
        <f>$C519*'Masukan - agroforestri'!$D$290</f>
        <v>0</v>
      </c>
      <c r="T519" s="124">
        <f>$C519*'Masukan - agroforestri'!$D$290</f>
        <v>0</v>
      </c>
      <c r="U519" s="124">
        <f>$C519*'Masukan - agroforestri'!$D$290</f>
        <v>0</v>
      </c>
      <c r="V519" s="124">
        <f>$C519*'Masukan - agroforestri'!$D$290</f>
        <v>0</v>
      </c>
      <c r="W519" s="124">
        <f>$C519*'Masukan - agroforestri'!$D$290</f>
        <v>0</v>
      </c>
      <c r="X519" s="124">
        <f>$C519*'Masukan - agroforestri'!$D$290</f>
        <v>0</v>
      </c>
    </row>
    <row r="520" spans="2:24">
      <c r="B520" s="14" t="s">
        <v>307</v>
      </c>
      <c r="C520" s="14"/>
      <c r="D520" s="14" t="s">
        <v>157</v>
      </c>
      <c r="E520" s="30">
        <f>SUM(E514:E519)</f>
        <v>0</v>
      </c>
      <c r="F520" s="30">
        <f t="shared" ref="F520:X520" si="183">SUM(F514:F519)</f>
        <v>0</v>
      </c>
      <c r="G520" s="30">
        <f t="shared" si="183"/>
        <v>0</v>
      </c>
      <c r="H520" s="30">
        <f t="shared" si="183"/>
        <v>0</v>
      </c>
      <c r="I520" s="30">
        <f t="shared" si="183"/>
        <v>0</v>
      </c>
      <c r="J520" s="30">
        <f t="shared" si="183"/>
        <v>0</v>
      </c>
      <c r="K520" s="30">
        <f t="shared" si="183"/>
        <v>0</v>
      </c>
      <c r="L520" s="30">
        <f t="shared" si="183"/>
        <v>0</v>
      </c>
      <c r="M520" s="30">
        <f t="shared" si="183"/>
        <v>0</v>
      </c>
      <c r="N520" s="30">
        <f t="shared" si="183"/>
        <v>0</v>
      </c>
      <c r="O520" s="30">
        <f t="shared" si="183"/>
        <v>0</v>
      </c>
      <c r="P520" s="30">
        <f t="shared" si="183"/>
        <v>0</v>
      </c>
      <c r="Q520" s="30">
        <f t="shared" si="183"/>
        <v>0</v>
      </c>
      <c r="R520" s="30">
        <f t="shared" si="183"/>
        <v>0</v>
      </c>
      <c r="S520" s="30">
        <f t="shared" si="183"/>
        <v>0</v>
      </c>
      <c r="T520" s="30">
        <f t="shared" si="183"/>
        <v>0</v>
      </c>
      <c r="U520" s="30">
        <f t="shared" si="183"/>
        <v>0</v>
      </c>
      <c r="V520" s="30">
        <f t="shared" si="183"/>
        <v>0</v>
      </c>
      <c r="W520" s="30">
        <f t="shared" si="183"/>
        <v>0</v>
      </c>
      <c r="X520" s="30">
        <f t="shared" si="183"/>
        <v>0</v>
      </c>
    </row>
    <row r="521" spans="2:24">
      <c r="B521" s="14"/>
      <c r="C521" s="14"/>
      <c r="D521" s="14"/>
      <c r="E521" s="19"/>
      <c r="F521" s="19"/>
      <c r="G521" s="19"/>
      <c r="H521" s="19"/>
      <c r="I521" s="19"/>
      <c r="J521" s="19"/>
      <c r="K521" s="19"/>
      <c r="L521" s="19"/>
      <c r="M521" s="19"/>
      <c r="N521" s="19"/>
      <c r="O521" s="19"/>
      <c r="P521" s="19"/>
      <c r="Q521" s="19"/>
      <c r="R521" s="19"/>
      <c r="S521" s="19"/>
      <c r="T521" s="19"/>
      <c r="U521" s="19"/>
      <c r="V521" s="19"/>
      <c r="W521" s="19"/>
      <c r="X521" s="19"/>
    </row>
    <row r="522" spans="2:24" ht="15">
      <c r="B522" s="17" t="s">
        <v>66</v>
      </c>
      <c r="C522" s="14"/>
      <c r="D522" s="14"/>
      <c r="E522" s="19"/>
      <c r="F522" s="19"/>
      <c r="G522" s="19"/>
      <c r="H522" s="19"/>
      <c r="I522" s="19"/>
      <c r="J522" s="19"/>
      <c r="K522" s="19"/>
      <c r="L522" s="19"/>
      <c r="M522" s="19"/>
      <c r="N522" s="19"/>
      <c r="O522" s="19"/>
      <c r="P522" s="19"/>
      <c r="Q522" s="19"/>
      <c r="R522" s="19"/>
      <c r="S522" s="19"/>
      <c r="T522" s="19"/>
      <c r="U522" s="19"/>
      <c r="V522" s="19"/>
      <c r="W522" s="19"/>
      <c r="X522" s="19"/>
    </row>
    <row r="523" spans="2:24">
      <c r="B523" s="14" t="s">
        <v>96</v>
      </c>
      <c r="C523" s="29">
        <f>'Masukan - agroforestri'!C343</f>
        <v>2.5</v>
      </c>
      <c r="D523" s="14" t="s">
        <v>157</v>
      </c>
      <c r="E523" s="29">
        <f>$C523*SUM('Masukan - agroforestri'!$D280,'Masukan - agroforestri'!$D285)</f>
        <v>0</v>
      </c>
      <c r="F523" s="29">
        <f>$C523*SUM('Masukan - agroforestri'!$D280,'Masukan - agroforestri'!$D285)</f>
        <v>0</v>
      </c>
      <c r="G523" s="29">
        <f>$C523*SUM('Masukan - agroforestri'!$D280,'Masukan - agroforestri'!$D285)</f>
        <v>0</v>
      </c>
      <c r="H523" s="29">
        <f>$C523*SUM('Masukan - agroforestri'!$D280,'Masukan - agroforestri'!$D285)</f>
        <v>0</v>
      </c>
      <c r="I523" s="29">
        <f>$C523*SUM('Masukan - agroforestri'!$D280,'Masukan - agroforestri'!$D285)</f>
        <v>0</v>
      </c>
      <c r="J523" s="29">
        <f>$C523*SUM('Masukan - agroforestri'!$D280,'Masukan - agroforestri'!$D285)</f>
        <v>0</v>
      </c>
      <c r="K523" s="29">
        <f>$C523*SUM('Masukan - agroforestri'!$D280,'Masukan - agroforestri'!$D285)</f>
        <v>0</v>
      </c>
      <c r="L523" s="29">
        <f>$C523*SUM('Masukan - agroforestri'!$D280,'Masukan - agroforestri'!$D285)</f>
        <v>0</v>
      </c>
      <c r="M523" s="29">
        <f>$C523*SUM('Masukan - agroforestri'!$D280,'Masukan - agroforestri'!$D285)</f>
        <v>0</v>
      </c>
      <c r="N523" s="29">
        <f>$C523*SUM('Masukan - agroforestri'!$D280,'Masukan - agroforestri'!$D285)</f>
        <v>0</v>
      </c>
      <c r="O523" s="29">
        <f>$C523*SUM('Masukan - agroforestri'!$D280,'Masukan - agroforestri'!$D285)</f>
        <v>0</v>
      </c>
      <c r="P523" s="29">
        <f>$C523*SUM('Masukan - agroforestri'!$D280,'Masukan - agroforestri'!$D285)</f>
        <v>0</v>
      </c>
      <c r="Q523" s="29">
        <f>$C523*SUM('Masukan - agroforestri'!$D280,'Masukan - agroforestri'!$D285)</f>
        <v>0</v>
      </c>
      <c r="R523" s="29">
        <f>$C523*SUM('Masukan - agroforestri'!$D280,'Masukan - agroforestri'!$D285)</f>
        <v>0</v>
      </c>
      <c r="S523" s="29">
        <f>$C523*SUM('Masukan - agroforestri'!$D280,'Masukan - agroforestri'!$D285)</f>
        <v>0</v>
      </c>
      <c r="T523" s="29">
        <f>$C523*SUM('Masukan - agroforestri'!$D280,'Masukan - agroforestri'!$D285)</f>
        <v>0</v>
      </c>
      <c r="U523" s="29">
        <f>$C523*SUM('Masukan - agroforestri'!$D280,'Masukan - agroforestri'!$D285)</f>
        <v>0</v>
      </c>
      <c r="V523" s="29">
        <f>$C523*SUM('Masukan - agroforestri'!$D280,'Masukan - agroforestri'!$D285)</f>
        <v>0</v>
      </c>
      <c r="W523" s="29">
        <f>$C523*SUM('Masukan - agroforestri'!$D280,'Masukan - agroforestri'!$D285)</f>
        <v>0</v>
      </c>
      <c r="X523" s="29">
        <f>$C523*SUM('Masukan - agroforestri'!$D280,'Masukan - agroforestri'!$D285)</f>
        <v>0</v>
      </c>
    </row>
    <row r="524" spans="2:24">
      <c r="B524" s="14" t="s">
        <v>326</v>
      </c>
      <c r="C524" s="29">
        <f>'Masukan - agroforestri'!C367</f>
        <v>2.5</v>
      </c>
      <c r="D524" s="14" t="s">
        <v>157</v>
      </c>
      <c r="E524" s="29">
        <f>$C524*SUM('Masukan - agroforestri'!$D281,'Masukan - agroforestri'!$D286)</f>
        <v>0</v>
      </c>
      <c r="F524" s="29">
        <f>$C524*SUM('Masukan - agroforestri'!$D281,'Masukan - agroforestri'!$D286)</f>
        <v>0</v>
      </c>
      <c r="G524" s="29">
        <f>$C524*SUM('Masukan - agroforestri'!$D281,'Masukan - agroforestri'!$D286)</f>
        <v>0</v>
      </c>
      <c r="H524" s="29">
        <f>$C524*SUM('Masukan - agroforestri'!$D281,'Masukan - agroforestri'!$D286)</f>
        <v>0</v>
      </c>
      <c r="I524" s="29">
        <f>$C524*SUM('Masukan - agroforestri'!$D281,'Masukan - agroforestri'!$D286)</f>
        <v>0</v>
      </c>
      <c r="J524" s="29">
        <f>$C524*SUM('Masukan - agroforestri'!$D281,'Masukan - agroforestri'!$D286)</f>
        <v>0</v>
      </c>
      <c r="K524" s="29">
        <f>$C524*SUM('Masukan - agroforestri'!$D281,'Masukan - agroforestri'!$D286)</f>
        <v>0</v>
      </c>
      <c r="L524" s="29">
        <f>$C524*SUM('Masukan - agroforestri'!$D281,'Masukan - agroforestri'!$D286)</f>
        <v>0</v>
      </c>
      <c r="M524" s="29">
        <f>$C524*SUM('Masukan - agroforestri'!$D281,'Masukan - agroforestri'!$D286)</f>
        <v>0</v>
      </c>
      <c r="N524" s="29">
        <f>$C524*SUM('Masukan - agroforestri'!$D281,'Masukan - agroforestri'!$D286)</f>
        <v>0</v>
      </c>
      <c r="O524" s="29">
        <f>$C524*SUM('Masukan - agroforestri'!$D281,'Masukan - agroforestri'!$D286)</f>
        <v>0</v>
      </c>
      <c r="P524" s="29">
        <f>$C524*SUM('Masukan - agroforestri'!$D281,'Masukan - agroforestri'!$D286)</f>
        <v>0</v>
      </c>
      <c r="Q524" s="29">
        <f>$C524*SUM('Masukan - agroforestri'!$D281,'Masukan - agroforestri'!$D286)</f>
        <v>0</v>
      </c>
      <c r="R524" s="29">
        <f>$C524*SUM('Masukan - agroforestri'!$D281,'Masukan - agroforestri'!$D286)</f>
        <v>0</v>
      </c>
      <c r="S524" s="29">
        <f>$C524*SUM('Masukan - agroforestri'!$D281,'Masukan - agroforestri'!$D286)</f>
        <v>0</v>
      </c>
      <c r="T524" s="29">
        <f>$C524*SUM('Masukan - agroforestri'!$D281,'Masukan - agroforestri'!$D286)</f>
        <v>0</v>
      </c>
      <c r="U524" s="29">
        <f>$C524*SUM('Masukan - agroforestri'!$D281,'Masukan - agroforestri'!$D286)</f>
        <v>0</v>
      </c>
      <c r="V524" s="29">
        <f>$C524*SUM('Masukan - agroforestri'!$D281,'Masukan - agroforestri'!$D286)</f>
        <v>0</v>
      </c>
      <c r="W524" s="29">
        <f>$C524*SUM('Masukan - agroforestri'!$D281,'Masukan - agroforestri'!$D286)</f>
        <v>0</v>
      </c>
      <c r="X524" s="29">
        <f>$C524*SUM('Masukan - agroforestri'!$D281,'Masukan - agroforestri'!$D286)</f>
        <v>0</v>
      </c>
    </row>
    <row r="525" spans="2:24">
      <c r="B525" s="14" t="s">
        <v>832</v>
      </c>
      <c r="C525" s="29">
        <f>'Masukan - agroforestri'!C386</f>
        <v>2.5</v>
      </c>
      <c r="D525" s="14" t="s">
        <v>157</v>
      </c>
      <c r="E525" s="29">
        <f>$C525*SUM('Masukan - agroforestri'!$D282,'Masukan - agroforestri'!$D287)</f>
        <v>0</v>
      </c>
      <c r="F525" s="29">
        <f>$C525*SUM('Masukan - agroforestri'!$D282,'Masukan - agroforestri'!$D287)</f>
        <v>0</v>
      </c>
      <c r="G525" s="29">
        <f>$C525*SUM('Masukan - agroforestri'!$D282,'Masukan - agroforestri'!$D287)</f>
        <v>0</v>
      </c>
      <c r="H525" s="29">
        <f>$C525*SUM('Masukan - agroforestri'!$D282,'Masukan - agroforestri'!$D287)</f>
        <v>0</v>
      </c>
      <c r="I525" s="29">
        <f>$C525*SUM('Masukan - agroforestri'!$D282,'Masukan - agroforestri'!$D287)</f>
        <v>0</v>
      </c>
      <c r="J525" s="29">
        <f>$C525*SUM('Masukan - agroforestri'!$D282,'Masukan - agroforestri'!$D287)</f>
        <v>0</v>
      </c>
      <c r="K525" s="29">
        <f>$C525*SUM('Masukan - agroforestri'!$D282,'Masukan - agroforestri'!$D287)</f>
        <v>0</v>
      </c>
      <c r="L525" s="29">
        <f>$C525*SUM('Masukan - agroforestri'!$D282,'Masukan - agroforestri'!$D287)</f>
        <v>0</v>
      </c>
      <c r="M525" s="29">
        <f>$C525*SUM('Masukan - agroforestri'!$D282,'Masukan - agroforestri'!$D287)</f>
        <v>0</v>
      </c>
      <c r="N525" s="29">
        <f>$C525*SUM('Masukan - agroforestri'!$D282,'Masukan - agroforestri'!$D287)</f>
        <v>0</v>
      </c>
      <c r="O525" s="29">
        <f>$C525*SUM('Masukan - agroforestri'!$D282,'Masukan - agroforestri'!$D287)</f>
        <v>0</v>
      </c>
      <c r="P525" s="29">
        <f>$C525*SUM('Masukan - agroforestri'!$D282,'Masukan - agroforestri'!$D287)</f>
        <v>0</v>
      </c>
      <c r="Q525" s="29">
        <f>$C525*SUM('Masukan - agroforestri'!$D282,'Masukan - agroforestri'!$D287)</f>
        <v>0</v>
      </c>
      <c r="R525" s="29">
        <f>$C525*SUM('Masukan - agroforestri'!$D282,'Masukan - agroforestri'!$D287)</f>
        <v>0</v>
      </c>
      <c r="S525" s="29">
        <f>$C525*SUM('Masukan - agroforestri'!$D282,'Masukan - agroforestri'!$D287)</f>
        <v>0</v>
      </c>
      <c r="T525" s="29">
        <f>$C525*SUM('Masukan - agroforestri'!$D282,'Masukan - agroforestri'!$D287)</f>
        <v>0</v>
      </c>
      <c r="U525" s="29">
        <f>$C525*SUM('Masukan - agroforestri'!$D282,'Masukan - agroforestri'!$D287)</f>
        <v>0</v>
      </c>
      <c r="V525" s="29">
        <f>$C525*SUM('Masukan - agroforestri'!$D282,'Masukan - agroforestri'!$D287)</f>
        <v>0</v>
      </c>
      <c r="W525" s="29">
        <f>$C525*SUM('Masukan - agroforestri'!$D282,'Masukan - agroforestri'!$D287)</f>
        <v>0</v>
      </c>
      <c r="X525" s="29">
        <f>$C525*SUM('Masukan - agroforestri'!$D282,'Masukan - agroforestri'!$D287)</f>
        <v>0</v>
      </c>
    </row>
    <row r="526" spans="2:24">
      <c r="B526" s="14" t="s">
        <v>282</v>
      </c>
      <c r="C526" s="29">
        <f>'Masukan - agroforestri'!C405</f>
        <v>2.5</v>
      </c>
      <c r="D526" s="14" t="s">
        <v>157</v>
      </c>
      <c r="E526" s="29">
        <f>$C526*SUM('Masukan - agroforestri'!$D283,'Masukan - agroforestri'!$D288)</f>
        <v>0</v>
      </c>
      <c r="F526" s="29">
        <f>$C526*SUM('Masukan - agroforestri'!$D283,'Masukan - agroforestri'!$D288)</f>
        <v>0</v>
      </c>
      <c r="G526" s="29">
        <f>$C526*SUM('Masukan - agroforestri'!$D283,'Masukan - agroforestri'!$D288)</f>
        <v>0</v>
      </c>
      <c r="H526" s="29">
        <f>$C526*SUM('Masukan - agroforestri'!$D283,'Masukan - agroforestri'!$D288)</f>
        <v>0</v>
      </c>
      <c r="I526" s="29">
        <f>$C526*SUM('Masukan - agroforestri'!$D283,'Masukan - agroforestri'!$D288)</f>
        <v>0</v>
      </c>
      <c r="J526" s="29">
        <f>$C526*SUM('Masukan - agroforestri'!$D283,'Masukan - agroforestri'!$D288)</f>
        <v>0</v>
      </c>
      <c r="K526" s="29">
        <f>$C526*SUM('Masukan - agroforestri'!$D283,'Masukan - agroforestri'!$D288)</f>
        <v>0</v>
      </c>
      <c r="L526" s="29">
        <f>$C526*SUM('Masukan - agroforestri'!$D283,'Masukan - agroforestri'!$D288)</f>
        <v>0</v>
      </c>
      <c r="M526" s="29">
        <f>$C526*SUM('Masukan - agroforestri'!$D283,'Masukan - agroforestri'!$D288)</f>
        <v>0</v>
      </c>
      <c r="N526" s="29">
        <f>$C526*SUM('Masukan - agroforestri'!$D283,'Masukan - agroforestri'!$D288)</f>
        <v>0</v>
      </c>
      <c r="O526" s="29">
        <f>$C526*SUM('Masukan - agroforestri'!$D283,'Masukan - agroforestri'!$D288)</f>
        <v>0</v>
      </c>
      <c r="P526" s="29">
        <f>$C526*SUM('Masukan - agroforestri'!$D283,'Masukan - agroforestri'!$D288)</f>
        <v>0</v>
      </c>
      <c r="Q526" s="29">
        <f>$C526*SUM('Masukan - agroforestri'!$D283,'Masukan - agroforestri'!$D288)</f>
        <v>0</v>
      </c>
      <c r="R526" s="29">
        <f>$C526*SUM('Masukan - agroforestri'!$D283,'Masukan - agroforestri'!$D288)</f>
        <v>0</v>
      </c>
      <c r="S526" s="29">
        <f>$C526*SUM('Masukan - agroforestri'!$D283,'Masukan - agroforestri'!$D288)</f>
        <v>0</v>
      </c>
      <c r="T526" s="29">
        <f>$C526*SUM('Masukan - agroforestri'!$D283,'Masukan - agroforestri'!$D288)</f>
        <v>0</v>
      </c>
      <c r="U526" s="29">
        <f>$C526*SUM('Masukan - agroforestri'!$D283,'Masukan - agroforestri'!$D288)</f>
        <v>0</v>
      </c>
      <c r="V526" s="29">
        <f>$C526*SUM('Masukan - agroforestri'!$D283,'Masukan - agroforestri'!$D288)</f>
        <v>0</v>
      </c>
      <c r="W526" s="29">
        <f>$C526*SUM('Masukan - agroforestri'!$D283,'Masukan - agroforestri'!$D288)</f>
        <v>0</v>
      </c>
      <c r="X526" s="29">
        <f>$C526*SUM('Masukan - agroforestri'!$D283,'Masukan - agroforestri'!$D288)</f>
        <v>0</v>
      </c>
    </row>
    <row r="527" spans="2:24">
      <c r="B527" s="14" t="s">
        <v>408</v>
      </c>
      <c r="C527" s="29">
        <f>'Masukan - agroforestri'!C424</f>
        <v>2.5</v>
      </c>
      <c r="D527" s="14" t="s">
        <v>157</v>
      </c>
      <c r="E527" s="29">
        <f>$C527*SUM('Masukan - agroforestri'!$D284,'Masukan - agroforestri'!$D289)</f>
        <v>0</v>
      </c>
      <c r="F527" s="29">
        <f>$C527*SUM('Masukan - agroforestri'!$D284,'Masukan - agroforestri'!$D289)</f>
        <v>0</v>
      </c>
      <c r="G527" s="29">
        <f>$C527*SUM('Masukan - agroforestri'!$D284,'Masukan - agroforestri'!$D289)</f>
        <v>0</v>
      </c>
      <c r="H527" s="29">
        <f>$C527*SUM('Masukan - agroforestri'!$D284,'Masukan - agroforestri'!$D289)</f>
        <v>0</v>
      </c>
      <c r="I527" s="29">
        <f>$C527*SUM('Masukan - agroforestri'!$D284,'Masukan - agroforestri'!$D289)</f>
        <v>0</v>
      </c>
      <c r="J527" s="29">
        <f>$C527*SUM('Masukan - agroforestri'!$D284,'Masukan - agroforestri'!$D289)</f>
        <v>0</v>
      </c>
      <c r="K527" s="29">
        <f>$C527*SUM('Masukan - agroforestri'!$D284,'Masukan - agroforestri'!$D289)</f>
        <v>0</v>
      </c>
      <c r="L527" s="29">
        <f>$C527*SUM('Masukan - agroforestri'!$D284,'Masukan - agroforestri'!$D289)</f>
        <v>0</v>
      </c>
      <c r="M527" s="29">
        <f>$C527*SUM('Masukan - agroforestri'!$D284,'Masukan - agroforestri'!$D289)</f>
        <v>0</v>
      </c>
      <c r="N527" s="29">
        <f>$C527*SUM('Masukan - agroforestri'!$D284,'Masukan - agroforestri'!$D289)</f>
        <v>0</v>
      </c>
      <c r="O527" s="29">
        <f>$C527*SUM('Masukan - agroforestri'!$D284,'Masukan - agroforestri'!$D289)</f>
        <v>0</v>
      </c>
      <c r="P527" s="29">
        <f>$C527*SUM('Masukan - agroforestri'!$D284,'Masukan - agroforestri'!$D289)</f>
        <v>0</v>
      </c>
      <c r="Q527" s="29">
        <f>$C527*SUM('Masukan - agroforestri'!$D284,'Masukan - agroforestri'!$D289)</f>
        <v>0</v>
      </c>
      <c r="R527" s="29">
        <f>$C527*SUM('Masukan - agroforestri'!$D284,'Masukan - agroforestri'!$D289)</f>
        <v>0</v>
      </c>
      <c r="S527" s="29">
        <f>$C527*SUM('Masukan - agroforestri'!$D284,'Masukan - agroforestri'!$D289)</f>
        <v>0</v>
      </c>
      <c r="T527" s="29">
        <f>$C527*SUM('Masukan - agroforestri'!$D284,'Masukan - agroforestri'!$D289)</f>
        <v>0</v>
      </c>
      <c r="U527" s="29">
        <f>$C527*SUM('Masukan - agroforestri'!$D284,'Masukan - agroforestri'!$D289)</f>
        <v>0</v>
      </c>
      <c r="V527" s="29">
        <f>$C527*SUM('Masukan - agroforestri'!$D284,'Masukan - agroforestri'!$D289)</f>
        <v>0</v>
      </c>
      <c r="W527" s="29">
        <f>$C527*SUM('Masukan - agroforestri'!$D284,'Masukan - agroforestri'!$D289)</f>
        <v>0</v>
      </c>
      <c r="X527" s="29">
        <f>$C527*SUM('Masukan - agroforestri'!$D284,'Masukan - agroforestri'!$D289)</f>
        <v>0</v>
      </c>
    </row>
    <row r="528" spans="2:24">
      <c r="B528" s="14" t="s">
        <v>348</v>
      </c>
      <c r="C528" s="29">
        <f>'Masukan - agroforestri'!C445</f>
        <v>10</v>
      </c>
      <c r="D528" s="14" t="s">
        <v>157</v>
      </c>
      <c r="E528" s="124">
        <f>$C528*'Masukan - agroforestri'!$D$290</f>
        <v>0</v>
      </c>
      <c r="F528" s="124">
        <f>$C528*'Masukan - agroforestri'!$D$290</f>
        <v>0</v>
      </c>
      <c r="G528" s="124">
        <f>$C528*'Masukan - agroforestri'!$D$290</f>
        <v>0</v>
      </c>
      <c r="H528" s="124">
        <f>$C528*'Masukan - agroforestri'!$D$290</f>
        <v>0</v>
      </c>
      <c r="I528" s="124">
        <f>$C528*'Masukan - agroforestri'!$D$290</f>
        <v>0</v>
      </c>
      <c r="J528" s="124">
        <f>$C528*'Masukan - agroforestri'!$D$290</f>
        <v>0</v>
      </c>
      <c r="K528" s="124">
        <f>$C528*'Masukan - agroforestri'!$D$290</f>
        <v>0</v>
      </c>
      <c r="L528" s="124">
        <f>$C528*'Masukan - agroforestri'!$D$290</f>
        <v>0</v>
      </c>
      <c r="M528" s="124">
        <f>$C528*'Masukan - agroforestri'!$D$290</f>
        <v>0</v>
      </c>
      <c r="N528" s="124">
        <f>$C528*'Masukan - agroforestri'!$D$290</f>
        <v>0</v>
      </c>
      <c r="O528" s="124">
        <f>$C528*'Masukan - agroforestri'!$D$290</f>
        <v>0</v>
      </c>
      <c r="P528" s="124">
        <f>$C528*'Masukan - agroforestri'!$D$290</f>
        <v>0</v>
      </c>
      <c r="Q528" s="124">
        <f>$C528*'Masukan - agroforestri'!$D$290</f>
        <v>0</v>
      </c>
      <c r="R528" s="124">
        <f>$C528*'Masukan - agroforestri'!$D$290</f>
        <v>0</v>
      </c>
      <c r="S528" s="124">
        <f>$C528*'Masukan - agroforestri'!$D$290</f>
        <v>0</v>
      </c>
      <c r="T528" s="124">
        <f>$C528*'Masukan - agroforestri'!$D$290</f>
        <v>0</v>
      </c>
      <c r="U528" s="124">
        <f>$C528*'Masukan - agroforestri'!$D$290</f>
        <v>0</v>
      </c>
      <c r="V528" s="124">
        <f>$C528*'Masukan - agroforestri'!$D$290</f>
        <v>0</v>
      </c>
      <c r="W528" s="124">
        <f>$C528*'Masukan - agroforestri'!$D$290</f>
        <v>0</v>
      </c>
      <c r="X528" s="124">
        <f>$C528*'Masukan - agroforestri'!$D$290</f>
        <v>0</v>
      </c>
    </row>
    <row r="529" spans="2:24">
      <c r="B529" s="14" t="s">
        <v>308</v>
      </c>
      <c r="C529" s="14"/>
      <c r="D529" s="14" t="s">
        <v>157</v>
      </c>
      <c r="E529" s="30">
        <f>SUM(E523:E528)</f>
        <v>0</v>
      </c>
      <c r="F529" s="30">
        <f t="shared" ref="F529:X529" si="184">SUM(F523:F528)</f>
        <v>0</v>
      </c>
      <c r="G529" s="30">
        <f t="shared" si="184"/>
        <v>0</v>
      </c>
      <c r="H529" s="30">
        <f t="shared" si="184"/>
        <v>0</v>
      </c>
      <c r="I529" s="30">
        <f t="shared" si="184"/>
        <v>0</v>
      </c>
      <c r="J529" s="30">
        <f t="shared" si="184"/>
        <v>0</v>
      </c>
      <c r="K529" s="30">
        <f t="shared" si="184"/>
        <v>0</v>
      </c>
      <c r="L529" s="30">
        <f t="shared" si="184"/>
        <v>0</v>
      </c>
      <c r="M529" s="30">
        <f t="shared" si="184"/>
        <v>0</v>
      </c>
      <c r="N529" s="30">
        <f t="shared" si="184"/>
        <v>0</v>
      </c>
      <c r="O529" s="30">
        <f t="shared" si="184"/>
        <v>0</v>
      </c>
      <c r="P529" s="30">
        <f t="shared" si="184"/>
        <v>0</v>
      </c>
      <c r="Q529" s="30">
        <f t="shared" si="184"/>
        <v>0</v>
      </c>
      <c r="R529" s="30">
        <f t="shared" si="184"/>
        <v>0</v>
      </c>
      <c r="S529" s="30">
        <f t="shared" si="184"/>
        <v>0</v>
      </c>
      <c r="T529" s="30">
        <f t="shared" si="184"/>
        <v>0</v>
      </c>
      <c r="U529" s="30">
        <f t="shared" si="184"/>
        <v>0</v>
      </c>
      <c r="V529" s="30">
        <f t="shared" si="184"/>
        <v>0</v>
      </c>
      <c r="W529" s="30">
        <f t="shared" si="184"/>
        <v>0</v>
      </c>
      <c r="X529" s="30">
        <f t="shared" si="184"/>
        <v>0</v>
      </c>
    </row>
    <row r="530" spans="2:24">
      <c r="B530" s="14"/>
      <c r="C530" s="14"/>
      <c r="D530" s="14"/>
      <c r="E530" s="19"/>
      <c r="F530" s="19"/>
      <c r="G530" s="19"/>
      <c r="H530" s="19"/>
      <c r="I530" s="19"/>
      <c r="J530" s="19"/>
      <c r="K530" s="19"/>
      <c r="L530" s="19"/>
      <c r="M530" s="19"/>
      <c r="N530" s="19"/>
      <c r="O530" s="19"/>
      <c r="P530" s="19"/>
      <c r="Q530" s="19"/>
      <c r="R530" s="19"/>
      <c r="S530" s="19"/>
      <c r="T530" s="19"/>
      <c r="U530" s="19"/>
      <c r="V530" s="19"/>
      <c r="W530" s="19"/>
      <c r="X530" s="19"/>
    </row>
    <row r="531" spans="2:24" ht="15">
      <c r="B531" s="17" t="s">
        <v>67</v>
      </c>
      <c r="C531" s="14"/>
      <c r="D531" s="14"/>
      <c r="E531" s="19"/>
      <c r="F531" s="19"/>
      <c r="G531" s="19"/>
      <c r="H531" s="19"/>
      <c r="I531" s="19"/>
      <c r="J531" s="19"/>
      <c r="K531" s="19"/>
      <c r="L531" s="19"/>
      <c r="M531" s="19"/>
      <c r="N531" s="19"/>
      <c r="O531" s="19"/>
      <c r="P531" s="19"/>
      <c r="Q531" s="19"/>
      <c r="R531" s="19"/>
      <c r="S531" s="19"/>
      <c r="T531" s="19"/>
      <c r="U531" s="19"/>
      <c r="V531" s="19"/>
      <c r="W531" s="19"/>
      <c r="X531" s="19"/>
    </row>
    <row r="532" spans="2:24">
      <c r="B532" s="14" t="s">
        <v>96</v>
      </c>
      <c r="C532" s="29">
        <f>'Masukan - agroforestri'!C344</f>
        <v>0</v>
      </c>
      <c r="D532" s="14" t="s">
        <v>157</v>
      </c>
      <c r="E532" s="29">
        <f>$C532*SUM('Masukan - agroforestri'!$D280,'Masukan - agroforestri'!$D285)</f>
        <v>0</v>
      </c>
      <c r="F532" s="29">
        <f>$C532*SUM('Masukan - agroforestri'!$D280,'Masukan - agroforestri'!$D285)</f>
        <v>0</v>
      </c>
      <c r="G532" s="29">
        <f>$C532*SUM('Masukan - agroforestri'!$D280,'Masukan - agroforestri'!$D285)</f>
        <v>0</v>
      </c>
      <c r="H532" s="29">
        <f>$C532*SUM('Masukan - agroforestri'!$D280,'Masukan - agroforestri'!$D285)</f>
        <v>0</v>
      </c>
      <c r="I532" s="29">
        <f>$C532*SUM('Masukan - agroforestri'!$D280,'Masukan - agroforestri'!$D285)</f>
        <v>0</v>
      </c>
      <c r="J532" s="29">
        <f>$C532*SUM('Masukan - agroforestri'!$D280,'Masukan - agroforestri'!$D285)</f>
        <v>0</v>
      </c>
      <c r="K532" s="29">
        <f>$C532*SUM('Masukan - agroforestri'!$D280,'Masukan - agroforestri'!$D285)</f>
        <v>0</v>
      </c>
      <c r="L532" s="29">
        <f>$C532*SUM('Masukan - agroforestri'!$D280,'Masukan - agroforestri'!$D285)</f>
        <v>0</v>
      </c>
      <c r="M532" s="29">
        <f>$C532*SUM('Masukan - agroforestri'!$D280,'Masukan - agroforestri'!$D285)</f>
        <v>0</v>
      </c>
      <c r="N532" s="29">
        <f>$C532*SUM('Masukan - agroforestri'!$D280,'Masukan - agroforestri'!$D285)</f>
        <v>0</v>
      </c>
      <c r="O532" s="29">
        <f>$C532*SUM('Masukan - agroforestri'!$D280,'Masukan - agroforestri'!$D285)</f>
        <v>0</v>
      </c>
      <c r="P532" s="29">
        <f>$C532*SUM('Masukan - agroforestri'!$D280,'Masukan - agroforestri'!$D285)</f>
        <v>0</v>
      </c>
      <c r="Q532" s="29">
        <f>$C532*SUM('Masukan - agroforestri'!$D280,'Masukan - agroforestri'!$D285)</f>
        <v>0</v>
      </c>
      <c r="R532" s="29">
        <f>$C532*SUM('Masukan - agroforestri'!$D280,'Masukan - agroforestri'!$D285)</f>
        <v>0</v>
      </c>
      <c r="S532" s="29">
        <f>$C532*SUM('Masukan - agroforestri'!$D280,'Masukan - agroforestri'!$D285)</f>
        <v>0</v>
      </c>
      <c r="T532" s="29">
        <f>$C532*SUM('Masukan - agroforestri'!$D280,'Masukan - agroforestri'!$D285)</f>
        <v>0</v>
      </c>
      <c r="U532" s="29">
        <f>$C532*SUM('Masukan - agroforestri'!$D280,'Masukan - agroforestri'!$D285)</f>
        <v>0</v>
      </c>
      <c r="V532" s="29">
        <f>$C532*SUM('Masukan - agroforestri'!$D280,'Masukan - agroforestri'!$D285)</f>
        <v>0</v>
      </c>
      <c r="W532" s="29">
        <f>$C532*SUM('Masukan - agroforestri'!$D280,'Masukan - agroforestri'!$D285)</f>
        <v>0</v>
      </c>
      <c r="X532" s="29">
        <f>$C532*SUM('Masukan - agroforestri'!$D280,'Masukan - agroforestri'!$D285)</f>
        <v>0</v>
      </c>
    </row>
    <row r="533" spans="2:24">
      <c r="B533" s="14" t="s">
        <v>326</v>
      </c>
      <c r="C533" s="29">
        <f>'Masukan - agroforestri'!C368</f>
        <v>0</v>
      </c>
      <c r="D533" s="14" t="s">
        <v>157</v>
      </c>
      <c r="E533" s="29">
        <f>$C533*SUM('Masukan - agroforestri'!$D281,'Masukan - agroforestri'!$D286)</f>
        <v>0</v>
      </c>
      <c r="F533" s="29">
        <f>$C533*SUM('Masukan - agroforestri'!$D281,'Masukan - agroforestri'!$D286)</f>
        <v>0</v>
      </c>
      <c r="G533" s="29">
        <f>$C533*SUM('Masukan - agroforestri'!$D281,'Masukan - agroforestri'!$D286)</f>
        <v>0</v>
      </c>
      <c r="H533" s="29">
        <f>$C533*SUM('Masukan - agroforestri'!$D281,'Masukan - agroforestri'!$D286)</f>
        <v>0</v>
      </c>
      <c r="I533" s="29">
        <f>$C533*SUM('Masukan - agroforestri'!$D281,'Masukan - agroforestri'!$D286)</f>
        <v>0</v>
      </c>
      <c r="J533" s="29">
        <f>$C533*SUM('Masukan - agroforestri'!$D281,'Masukan - agroforestri'!$D286)</f>
        <v>0</v>
      </c>
      <c r="K533" s="29">
        <f>$C533*SUM('Masukan - agroforestri'!$D281,'Masukan - agroforestri'!$D286)</f>
        <v>0</v>
      </c>
      <c r="L533" s="29">
        <f>$C533*SUM('Masukan - agroforestri'!$D281,'Masukan - agroforestri'!$D286)</f>
        <v>0</v>
      </c>
      <c r="M533" s="29">
        <f>$C533*SUM('Masukan - agroforestri'!$D281,'Masukan - agroforestri'!$D286)</f>
        <v>0</v>
      </c>
      <c r="N533" s="29">
        <f>$C533*SUM('Masukan - agroforestri'!$D281,'Masukan - agroforestri'!$D286)</f>
        <v>0</v>
      </c>
      <c r="O533" s="29">
        <f>$C533*SUM('Masukan - agroforestri'!$D281,'Masukan - agroforestri'!$D286)</f>
        <v>0</v>
      </c>
      <c r="P533" s="29">
        <f>$C533*SUM('Masukan - agroforestri'!$D281,'Masukan - agroforestri'!$D286)</f>
        <v>0</v>
      </c>
      <c r="Q533" s="29">
        <f>$C533*SUM('Masukan - agroforestri'!$D281,'Masukan - agroforestri'!$D286)</f>
        <v>0</v>
      </c>
      <c r="R533" s="29">
        <f>$C533*SUM('Masukan - agroforestri'!$D281,'Masukan - agroforestri'!$D286)</f>
        <v>0</v>
      </c>
      <c r="S533" s="29">
        <f>$C533*SUM('Masukan - agroforestri'!$D281,'Masukan - agroforestri'!$D286)</f>
        <v>0</v>
      </c>
      <c r="T533" s="29">
        <f>$C533*SUM('Masukan - agroforestri'!$D281,'Masukan - agroforestri'!$D286)</f>
        <v>0</v>
      </c>
      <c r="U533" s="29">
        <f>$C533*SUM('Masukan - agroforestri'!$D281,'Masukan - agroforestri'!$D286)</f>
        <v>0</v>
      </c>
      <c r="V533" s="29">
        <f>$C533*SUM('Masukan - agroforestri'!$D281,'Masukan - agroforestri'!$D286)</f>
        <v>0</v>
      </c>
      <c r="W533" s="29">
        <f>$C533*SUM('Masukan - agroforestri'!$D281,'Masukan - agroforestri'!$D286)</f>
        <v>0</v>
      </c>
      <c r="X533" s="29">
        <f>$C533*SUM('Masukan - agroforestri'!$D281,'Masukan - agroforestri'!$D286)</f>
        <v>0</v>
      </c>
    </row>
    <row r="534" spans="2:24">
      <c r="B534" s="14" t="s">
        <v>832</v>
      </c>
      <c r="C534" s="29">
        <f>'Masukan - agroforestri'!C387</f>
        <v>0</v>
      </c>
      <c r="D534" s="14" t="s">
        <v>157</v>
      </c>
      <c r="E534" s="29">
        <f>$C534*SUM('Masukan - agroforestri'!$D282,'Masukan - agroforestri'!$D287)</f>
        <v>0</v>
      </c>
      <c r="F534" s="29">
        <f>$C534*SUM('Masukan - agroforestri'!$D282,'Masukan - agroforestri'!$D287)</f>
        <v>0</v>
      </c>
      <c r="G534" s="29">
        <f>$C534*SUM('Masukan - agroforestri'!$D282,'Masukan - agroforestri'!$D287)</f>
        <v>0</v>
      </c>
      <c r="H534" s="29">
        <f>$C534*SUM('Masukan - agroforestri'!$D282,'Masukan - agroforestri'!$D287)</f>
        <v>0</v>
      </c>
      <c r="I534" s="29">
        <f>$C534*SUM('Masukan - agroforestri'!$D282,'Masukan - agroforestri'!$D287)</f>
        <v>0</v>
      </c>
      <c r="J534" s="29">
        <f>$C534*SUM('Masukan - agroforestri'!$D282,'Masukan - agroforestri'!$D287)</f>
        <v>0</v>
      </c>
      <c r="K534" s="29">
        <f>$C534*SUM('Masukan - agroforestri'!$D282,'Masukan - agroforestri'!$D287)</f>
        <v>0</v>
      </c>
      <c r="L534" s="29">
        <f>$C534*SUM('Masukan - agroforestri'!$D282,'Masukan - agroforestri'!$D287)</f>
        <v>0</v>
      </c>
      <c r="M534" s="29">
        <f>$C534*SUM('Masukan - agroforestri'!$D282,'Masukan - agroforestri'!$D287)</f>
        <v>0</v>
      </c>
      <c r="N534" s="29">
        <f>$C534*SUM('Masukan - agroforestri'!$D282,'Masukan - agroforestri'!$D287)</f>
        <v>0</v>
      </c>
      <c r="O534" s="29">
        <f>$C534*SUM('Masukan - agroforestri'!$D282,'Masukan - agroforestri'!$D287)</f>
        <v>0</v>
      </c>
      <c r="P534" s="29">
        <f>$C534*SUM('Masukan - agroforestri'!$D282,'Masukan - agroforestri'!$D287)</f>
        <v>0</v>
      </c>
      <c r="Q534" s="29">
        <f>$C534*SUM('Masukan - agroforestri'!$D282,'Masukan - agroforestri'!$D287)</f>
        <v>0</v>
      </c>
      <c r="R534" s="29">
        <f>$C534*SUM('Masukan - agroforestri'!$D282,'Masukan - agroforestri'!$D287)</f>
        <v>0</v>
      </c>
      <c r="S534" s="29">
        <f>$C534*SUM('Masukan - agroforestri'!$D282,'Masukan - agroforestri'!$D287)</f>
        <v>0</v>
      </c>
      <c r="T534" s="29">
        <f>$C534*SUM('Masukan - agroforestri'!$D282,'Masukan - agroforestri'!$D287)</f>
        <v>0</v>
      </c>
      <c r="U534" s="29">
        <f>$C534*SUM('Masukan - agroforestri'!$D282,'Masukan - agroforestri'!$D287)</f>
        <v>0</v>
      </c>
      <c r="V534" s="29">
        <f>$C534*SUM('Masukan - agroforestri'!$D282,'Masukan - agroforestri'!$D287)</f>
        <v>0</v>
      </c>
      <c r="W534" s="29">
        <f>$C534*SUM('Masukan - agroforestri'!$D282,'Masukan - agroforestri'!$D287)</f>
        <v>0</v>
      </c>
      <c r="X534" s="29">
        <f>$C534*SUM('Masukan - agroforestri'!$D282,'Masukan - agroforestri'!$D287)</f>
        <v>0</v>
      </c>
    </row>
    <row r="535" spans="2:24">
      <c r="B535" s="14" t="s">
        <v>282</v>
      </c>
      <c r="C535" s="29">
        <f>'Masukan - agroforestri'!C406</f>
        <v>0</v>
      </c>
      <c r="D535" s="14" t="s">
        <v>157</v>
      </c>
      <c r="E535" s="29">
        <f>$C535*SUM('Masukan - agroforestri'!$D283,'Masukan - agroforestri'!$D288)</f>
        <v>0</v>
      </c>
      <c r="F535" s="29">
        <f>$C535*SUM('Masukan - agroforestri'!$D283,'Masukan - agroforestri'!$D288)</f>
        <v>0</v>
      </c>
      <c r="G535" s="29">
        <f>$C535*SUM('Masukan - agroforestri'!$D283,'Masukan - agroforestri'!$D288)</f>
        <v>0</v>
      </c>
      <c r="H535" s="29">
        <f>$C535*SUM('Masukan - agroforestri'!$D283,'Masukan - agroforestri'!$D288)</f>
        <v>0</v>
      </c>
      <c r="I535" s="29">
        <f>$C535*SUM('Masukan - agroforestri'!$D283,'Masukan - agroforestri'!$D288)</f>
        <v>0</v>
      </c>
      <c r="J535" s="29">
        <f>$C535*SUM('Masukan - agroforestri'!$D283,'Masukan - agroforestri'!$D288)</f>
        <v>0</v>
      </c>
      <c r="K535" s="29">
        <f>$C535*SUM('Masukan - agroforestri'!$D283,'Masukan - agroforestri'!$D288)</f>
        <v>0</v>
      </c>
      <c r="L535" s="29">
        <f>$C535*SUM('Masukan - agroforestri'!$D283,'Masukan - agroforestri'!$D288)</f>
        <v>0</v>
      </c>
      <c r="M535" s="29">
        <f>$C535*SUM('Masukan - agroforestri'!$D283,'Masukan - agroforestri'!$D288)</f>
        <v>0</v>
      </c>
      <c r="N535" s="29">
        <f>$C535*SUM('Masukan - agroforestri'!$D283,'Masukan - agroforestri'!$D288)</f>
        <v>0</v>
      </c>
      <c r="O535" s="29">
        <f>$C535*SUM('Masukan - agroforestri'!$D283,'Masukan - agroforestri'!$D288)</f>
        <v>0</v>
      </c>
      <c r="P535" s="29">
        <f>$C535*SUM('Masukan - agroforestri'!$D283,'Masukan - agroforestri'!$D288)</f>
        <v>0</v>
      </c>
      <c r="Q535" s="29">
        <f>$C535*SUM('Masukan - agroforestri'!$D283,'Masukan - agroforestri'!$D288)</f>
        <v>0</v>
      </c>
      <c r="R535" s="29">
        <f>$C535*SUM('Masukan - agroforestri'!$D283,'Masukan - agroforestri'!$D288)</f>
        <v>0</v>
      </c>
      <c r="S535" s="29">
        <f>$C535*SUM('Masukan - agroforestri'!$D283,'Masukan - agroforestri'!$D288)</f>
        <v>0</v>
      </c>
      <c r="T535" s="29">
        <f>$C535*SUM('Masukan - agroforestri'!$D283,'Masukan - agroforestri'!$D288)</f>
        <v>0</v>
      </c>
      <c r="U535" s="29">
        <f>$C535*SUM('Masukan - agroforestri'!$D283,'Masukan - agroforestri'!$D288)</f>
        <v>0</v>
      </c>
      <c r="V535" s="29">
        <f>$C535*SUM('Masukan - agroforestri'!$D283,'Masukan - agroforestri'!$D288)</f>
        <v>0</v>
      </c>
      <c r="W535" s="29">
        <f>$C535*SUM('Masukan - agroforestri'!$D283,'Masukan - agroforestri'!$D288)</f>
        <v>0</v>
      </c>
      <c r="X535" s="29">
        <f>$C535*SUM('Masukan - agroforestri'!$D283,'Masukan - agroforestri'!$D288)</f>
        <v>0</v>
      </c>
    </row>
    <row r="536" spans="2:24">
      <c r="B536" s="14" t="s">
        <v>408</v>
      </c>
      <c r="C536" s="29">
        <f>'Masukan - agroforestri'!C425</f>
        <v>0</v>
      </c>
      <c r="D536" s="14" t="s">
        <v>157</v>
      </c>
      <c r="E536" s="29">
        <f>$C536*SUM('Masukan - agroforestri'!$D284,'Masukan - agroforestri'!$D289)</f>
        <v>0</v>
      </c>
      <c r="F536" s="29">
        <f>$C536*SUM('Masukan - agroforestri'!$D284,'Masukan - agroforestri'!$D289)</f>
        <v>0</v>
      </c>
      <c r="G536" s="29">
        <f>$C536*SUM('Masukan - agroforestri'!$D284,'Masukan - agroforestri'!$D289)</f>
        <v>0</v>
      </c>
      <c r="H536" s="29">
        <f>$C536*SUM('Masukan - agroforestri'!$D284,'Masukan - agroforestri'!$D289)</f>
        <v>0</v>
      </c>
      <c r="I536" s="29">
        <f>$C536*SUM('Masukan - agroforestri'!$D284,'Masukan - agroforestri'!$D289)</f>
        <v>0</v>
      </c>
      <c r="J536" s="29">
        <f>$C536*SUM('Masukan - agroforestri'!$D284,'Masukan - agroforestri'!$D289)</f>
        <v>0</v>
      </c>
      <c r="K536" s="29">
        <f>$C536*SUM('Masukan - agroforestri'!$D284,'Masukan - agroforestri'!$D289)</f>
        <v>0</v>
      </c>
      <c r="L536" s="29">
        <f>$C536*SUM('Masukan - agroforestri'!$D284,'Masukan - agroforestri'!$D289)</f>
        <v>0</v>
      </c>
      <c r="M536" s="29">
        <f>$C536*SUM('Masukan - agroforestri'!$D284,'Masukan - agroforestri'!$D289)</f>
        <v>0</v>
      </c>
      <c r="N536" s="29">
        <f>$C536*SUM('Masukan - agroforestri'!$D284,'Masukan - agroforestri'!$D289)</f>
        <v>0</v>
      </c>
      <c r="O536" s="29">
        <f>$C536*SUM('Masukan - agroforestri'!$D284,'Masukan - agroforestri'!$D289)</f>
        <v>0</v>
      </c>
      <c r="P536" s="29">
        <f>$C536*SUM('Masukan - agroforestri'!$D284,'Masukan - agroforestri'!$D289)</f>
        <v>0</v>
      </c>
      <c r="Q536" s="29">
        <f>$C536*SUM('Masukan - agroforestri'!$D284,'Masukan - agroforestri'!$D289)</f>
        <v>0</v>
      </c>
      <c r="R536" s="29">
        <f>$C536*SUM('Masukan - agroforestri'!$D284,'Masukan - agroforestri'!$D289)</f>
        <v>0</v>
      </c>
      <c r="S536" s="29">
        <f>$C536*SUM('Masukan - agroforestri'!$D284,'Masukan - agroforestri'!$D289)</f>
        <v>0</v>
      </c>
      <c r="T536" s="29">
        <f>$C536*SUM('Masukan - agroforestri'!$D284,'Masukan - agroforestri'!$D289)</f>
        <v>0</v>
      </c>
      <c r="U536" s="29">
        <f>$C536*SUM('Masukan - agroforestri'!$D284,'Masukan - agroforestri'!$D289)</f>
        <v>0</v>
      </c>
      <c r="V536" s="29">
        <f>$C536*SUM('Masukan - agroforestri'!$D284,'Masukan - agroforestri'!$D289)</f>
        <v>0</v>
      </c>
      <c r="W536" s="29">
        <f>$C536*SUM('Masukan - agroforestri'!$D284,'Masukan - agroforestri'!$D289)</f>
        <v>0</v>
      </c>
      <c r="X536" s="29">
        <f>$C536*SUM('Masukan - agroforestri'!$D284,'Masukan - agroforestri'!$D289)</f>
        <v>0</v>
      </c>
    </row>
    <row r="537" spans="2:24">
      <c r="B537" s="14" t="s">
        <v>348</v>
      </c>
      <c r="C537" s="29">
        <f>'Masukan - agroforestri'!C446</f>
        <v>0</v>
      </c>
      <c r="D537" s="14" t="s">
        <v>157</v>
      </c>
      <c r="E537" s="124">
        <f>$C537*'Masukan - agroforestri'!$D$290</f>
        <v>0</v>
      </c>
      <c r="F537" s="124">
        <f>$C537*'Masukan - agroforestri'!$D$290</f>
        <v>0</v>
      </c>
      <c r="G537" s="124">
        <f>$C537*'Masukan - agroforestri'!$D$290</f>
        <v>0</v>
      </c>
      <c r="H537" s="124">
        <f>$C537*'Masukan - agroforestri'!$D$290</f>
        <v>0</v>
      </c>
      <c r="I537" s="124">
        <f>$C537*'Masukan - agroforestri'!$D$290</f>
        <v>0</v>
      </c>
      <c r="J537" s="124">
        <f>$C537*'Masukan - agroforestri'!$D$290</f>
        <v>0</v>
      </c>
      <c r="K537" s="124">
        <f>$C537*'Masukan - agroforestri'!$D$290</f>
        <v>0</v>
      </c>
      <c r="L537" s="124">
        <f>$C537*'Masukan - agroforestri'!$D$290</f>
        <v>0</v>
      </c>
      <c r="M537" s="124">
        <f>$C537*'Masukan - agroforestri'!$D$290</f>
        <v>0</v>
      </c>
      <c r="N537" s="124">
        <f>$C537*'Masukan - agroforestri'!$D$290</f>
        <v>0</v>
      </c>
      <c r="O537" s="124">
        <f>$C537*'Masukan - agroforestri'!$D$290</f>
        <v>0</v>
      </c>
      <c r="P537" s="124">
        <f>$C537*'Masukan - agroforestri'!$D$290</f>
        <v>0</v>
      </c>
      <c r="Q537" s="124">
        <f>$C537*'Masukan - agroforestri'!$D$290</f>
        <v>0</v>
      </c>
      <c r="R537" s="124">
        <f>$C537*'Masukan - agroforestri'!$D$290</f>
        <v>0</v>
      </c>
      <c r="S537" s="124">
        <f>$C537*'Masukan - agroforestri'!$D$290</f>
        <v>0</v>
      </c>
      <c r="T537" s="124">
        <f>$C537*'Masukan - agroforestri'!$D$290</f>
        <v>0</v>
      </c>
      <c r="U537" s="124">
        <f>$C537*'Masukan - agroforestri'!$D$290</f>
        <v>0</v>
      </c>
      <c r="V537" s="124">
        <f>$C537*'Masukan - agroforestri'!$D$290</f>
        <v>0</v>
      </c>
      <c r="W537" s="124">
        <f>$C537*'Masukan - agroforestri'!$D$290</f>
        <v>0</v>
      </c>
      <c r="X537" s="124">
        <f>$C537*'Masukan - agroforestri'!$D$290</f>
        <v>0</v>
      </c>
    </row>
    <row r="538" spans="2:24">
      <c r="B538" s="14" t="s">
        <v>309</v>
      </c>
      <c r="C538" s="14"/>
      <c r="D538" s="14" t="s">
        <v>157</v>
      </c>
      <c r="E538" s="30">
        <f>SUM(E532:E537)</f>
        <v>0</v>
      </c>
      <c r="F538" s="30">
        <f t="shared" ref="F538:X538" si="185">SUM(F532:F537)</f>
        <v>0</v>
      </c>
      <c r="G538" s="30">
        <f t="shared" si="185"/>
        <v>0</v>
      </c>
      <c r="H538" s="30">
        <f t="shared" si="185"/>
        <v>0</v>
      </c>
      <c r="I538" s="30">
        <f t="shared" si="185"/>
        <v>0</v>
      </c>
      <c r="J538" s="30">
        <f t="shared" si="185"/>
        <v>0</v>
      </c>
      <c r="K538" s="30">
        <f t="shared" si="185"/>
        <v>0</v>
      </c>
      <c r="L538" s="30">
        <f t="shared" si="185"/>
        <v>0</v>
      </c>
      <c r="M538" s="30">
        <f t="shared" si="185"/>
        <v>0</v>
      </c>
      <c r="N538" s="30">
        <f t="shared" si="185"/>
        <v>0</v>
      </c>
      <c r="O538" s="30">
        <f t="shared" si="185"/>
        <v>0</v>
      </c>
      <c r="P538" s="30">
        <f t="shared" si="185"/>
        <v>0</v>
      </c>
      <c r="Q538" s="30">
        <f t="shared" si="185"/>
        <v>0</v>
      </c>
      <c r="R538" s="30">
        <f t="shared" si="185"/>
        <v>0</v>
      </c>
      <c r="S538" s="30">
        <f t="shared" si="185"/>
        <v>0</v>
      </c>
      <c r="T538" s="30">
        <f t="shared" si="185"/>
        <v>0</v>
      </c>
      <c r="U538" s="30">
        <f t="shared" si="185"/>
        <v>0</v>
      </c>
      <c r="V538" s="30">
        <f t="shared" si="185"/>
        <v>0</v>
      </c>
      <c r="W538" s="30">
        <f t="shared" si="185"/>
        <v>0</v>
      </c>
      <c r="X538" s="30">
        <f t="shared" si="185"/>
        <v>0</v>
      </c>
    </row>
    <row r="539" spans="2:24">
      <c r="B539" s="14"/>
      <c r="C539" s="14"/>
      <c r="D539" s="14"/>
      <c r="E539" s="19"/>
      <c r="F539" s="19"/>
      <c r="G539" s="19"/>
      <c r="H539" s="19"/>
      <c r="I539" s="19"/>
      <c r="J539" s="19"/>
      <c r="K539" s="19"/>
      <c r="L539" s="19"/>
      <c r="M539" s="19"/>
      <c r="N539" s="19"/>
      <c r="O539" s="19"/>
      <c r="P539" s="19"/>
      <c r="Q539" s="19"/>
      <c r="R539" s="19"/>
      <c r="S539" s="19"/>
      <c r="T539" s="19"/>
      <c r="U539" s="19"/>
      <c r="V539" s="19"/>
      <c r="W539" s="19"/>
      <c r="X539" s="19"/>
    </row>
    <row r="540" spans="2:24" ht="15">
      <c r="B540" s="17" t="s">
        <v>75</v>
      </c>
      <c r="C540" s="14"/>
      <c r="D540" s="14"/>
      <c r="E540" s="19"/>
      <c r="F540" s="19"/>
      <c r="G540" s="19"/>
      <c r="H540" s="19"/>
      <c r="I540" s="19"/>
      <c r="J540" s="19"/>
      <c r="K540" s="19"/>
      <c r="L540" s="19"/>
      <c r="M540" s="19"/>
      <c r="N540" s="19"/>
      <c r="O540" s="19"/>
      <c r="P540" s="19"/>
      <c r="Q540" s="19"/>
      <c r="R540" s="19"/>
      <c r="S540" s="19"/>
      <c r="T540" s="19"/>
      <c r="U540" s="19"/>
      <c r="V540" s="19"/>
      <c r="W540" s="19"/>
      <c r="X540" s="19"/>
    </row>
    <row r="541" spans="2:24">
      <c r="B541" s="14" t="s">
        <v>96</v>
      </c>
      <c r="C541" s="29">
        <f>'Masukan - agroforestri'!C345*'Masukan - agroforestri'!C351</f>
        <v>0</v>
      </c>
      <c r="D541" s="14" t="s">
        <v>157</v>
      </c>
      <c r="E541" s="30">
        <f t="shared" ref="E541:X541" si="186">($C$541*E297*E311)+($C$541*E300*E315)</f>
        <v>0</v>
      </c>
      <c r="F541" s="30">
        <f t="shared" si="186"/>
        <v>0</v>
      </c>
      <c r="G541" s="30">
        <f t="shared" si="186"/>
        <v>0</v>
      </c>
      <c r="H541" s="30">
        <f t="shared" si="186"/>
        <v>0</v>
      </c>
      <c r="I541" s="30">
        <f t="shared" si="186"/>
        <v>0</v>
      </c>
      <c r="J541" s="30">
        <f t="shared" si="186"/>
        <v>0</v>
      </c>
      <c r="K541" s="30">
        <f t="shared" si="186"/>
        <v>0</v>
      </c>
      <c r="L541" s="30">
        <f t="shared" si="186"/>
        <v>0</v>
      </c>
      <c r="M541" s="30">
        <f t="shared" si="186"/>
        <v>0</v>
      </c>
      <c r="N541" s="30">
        <f t="shared" si="186"/>
        <v>0</v>
      </c>
      <c r="O541" s="30">
        <f t="shared" si="186"/>
        <v>0</v>
      </c>
      <c r="P541" s="30">
        <f t="shared" si="186"/>
        <v>0</v>
      </c>
      <c r="Q541" s="30">
        <f t="shared" si="186"/>
        <v>0</v>
      </c>
      <c r="R541" s="30">
        <f t="shared" si="186"/>
        <v>0</v>
      </c>
      <c r="S541" s="30">
        <f t="shared" si="186"/>
        <v>0</v>
      </c>
      <c r="T541" s="30">
        <f t="shared" si="186"/>
        <v>0</v>
      </c>
      <c r="U541" s="30">
        <f t="shared" si="186"/>
        <v>0</v>
      </c>
      <c r="V541" s="30">
        <f t="shared" si="186"/>
        <v>0</v>
      </c>
      <c r="W541" s="30">
        <f t="shared" si="186"/>
        <v>0</v>
      </c>
      <c r="X541" s="30">
        <f t="shared" si="186"/>
        <v>0</v>
      </c>
    </row>
    <row r="542" spans="2:24">
      <c r="B542" s="14" t="s">
        <v>326</v>
      </c>
      <c r="C542" s="29">
        <f>'Masukan - agroforestri'!C369</f>
        <v>0</v>
      </c>
      <c r="D542" s="14" t="s">
        <v>157</v>
      </c>
      <c r="E542" s="30">
        <f t="shared" ref="E542:X542" si="187">($C$542*E323*E337)+($C$542*E326*E338)</f>
        <v>0</v>
      </c>
      <c r="F542" s="30">
        <f t="shared" si="187"/>
        <v>0</v>
      </c>
      <c r="G542" s="30">
        <f t="shared" si="187"/>
        <v>0</v>
      </c>
      <c r="H542" s="30">
        <f t="shared" si="187"/>
        <v>0</v>
      </c>
      <c r="I542" s="30">
        <f t="shared" si="187"/>
        <v>0</v>
      </c>
      <c r="J542" s="30">
        <f t="shared" si="187"/>
        <v>0</v>
      </c>
      <c r="K542" s="30">
        <f t="shared" si="187"/>
        <v>0</v>
      </c>
      <c r="L542" s="30">
        <f t="shared" si="187"/>
        <v>0</v>
      </c>
      <c r="M542" s="30">
        <f t="shared" si="187"/>
        <v>0</v>
      </c>
      <c r="N542" s="30">
        <f t="shared" si="187"/>
        <v>0</v>
      </c>
      <c r="O542" s="30">
        <f t="shared" si="187"/>
        <v>0</v>
      </c>
      <c r="P542" s="30">
        <f t="shared" si="187"/>
        <v>0</v>
      </c>
      <c r="Q542" s="30">
        <f t="shared" si="187"/>
        <v>0</v>
      </c>
      <c r="R542" s="30">
        <f t="shared" si="187"/>
        <v>0</v>
      </c>
      <c r="S542" s="30">
        <f t="shared" si="187"/>
        <v>0</v>
      </c>
      <c r="T542" s="30">
        <f t="shared" si="187"/>
        <v>0</v>
      </c>
      <c r="U542" s="30">
        <f t="shared" si="187"/>
        <v>0</v>
      </c>
      <c r="V542" s="30">
        <f t="shared" si="187"/>
        <v>0</v>
      </c>
      <c r="W542" s="30">
        <f t="shared" si="187"/>
        <v>0</v>
      </c>
      <c r="X542" s="30">
        <f t="shared" si="187"/>
        <v>0</v>
      </c>
    </row>
    <row r="543" spans="2:24">
      <c r="B543" s="14" t="s">
        <v>832</v>
      </c>
      <c r="C543" s="29">
        <f>'Masukan - agroforestri'!C388</f>
        <v>0</v>
      </c>
      <c r="D543" s="14" t="s">
        <v>157</v>
      </c>
      <c r="E543" s="30">
        <f>($C$542*E347*E362)+($C$542*E350*E363)</f>
        <v>0</v>
      </c>
      <c r="F543" s="30">
        <f t="shared" ref="F543:X543" si="188">($C$542*F347*F362)+($C$542*F350*F363)</f>
        <v>0</v>
      </c>
      <c r="G543" s="30">
        <f t="shared" si="188"/>
        <v>0</v>
      </c>
      <c r="H543" s="30">
        <f t="shared" si="188"/>
        <v>0</v>
      </c>
      <c r="I543" s="30">
        <f t="shared" si="188"/>
        <v>0</v>
      </c>
      <c r="J543" s="30">
        <f t="shared" si="188"/>
        <v>0</v>
      </c>
      <c r="K543" s="30">
        <f t="shared" si="188"/>
        <v>0</v>
      </c>
      <c r="L543" s="30">
        <f t="shared" si="188"/>
        <v>0</v>
      </c>
      <c r="M543" s="30">
        <f t="shared" si="188"/>
        <v>0</v>
      </c>
      <c r="N543" s="30">
        <f t="shared" si="188"/>
        <v>0</v>
      </c>
      <c r="O543" s="30">
        <f t="shared" si="188"/>
        <v>0</v>
      </c>
      <c r="P543" s="30">
        <f t="shared" si="188"/>
        <v>0</v>
      </c>
      <c r="Q543" s="30">
        <f t="shared" si="188"/>
        <v>0</v>
      </c>
      <c r="R543" s="30">
        <f t="shared" si="188"/>
        <v>0</v>
      </c>
      <c r="S543" s="30">
        <f t="shared" si="188"/>
        <v>0</v>
      </c>
      <c r="T543" s="30">
        <f t="shared" si="188"/>
        <v>0</v>
      </c>
      <c r="U543" s="30">
        <f t="shared" si="188"/>
        <v>0</v>
      </c>
      <c r="V543" s="30">
        <f t="shared" si="188"/>
        <v>0</v>
      </c>
      <c r="W543" s="30">
        <f t="shared" si="188"/>
        <v>0</v>
      </c>
      <c r="X543" s="30">
        <f t="shared" si="188"/>
        <v>0</v>
      </c>
    </row>
    <row r="544" spans="2:24">
      <c r="B544" s="14" t="s">
        <v>282</v>
      </c>
      <c r="C544" s="29">
        <f>'Masukan - agroforestri'!C407</f>
        <v>0</v>
      </c>
      <c r="D544" s="14" t="s">
        <v>157</v>
      </c>
      <c r="E544" s="30">
        <f t="shared" ref="E544:X544" si="189">($C$544*E368*E372)+($C$544*E369*E375)</f>
        <v>0</v>
      </c>
      <c r="F544" s="30">
        <f t="shared" si="189"/>
        <v>0</v>
      </c>
      <c r="G544" s="30">
        <f t="shared" si="189"/>
        <v>0</v>
      </c>
      <c r="H544" s="30">
        <f t="shared" si="189"/>
        <v>0</v>
      </c>
      <c r="I544" s="30">
        <f t="shared" si="189"/>
        <v>0</v>
      </c>
      <c r="J544" s="30">
        <f t="shared" si="189"/>
        <v>0</v>
      </c>
      <c r="K544" s="30">
        <f t="shared" si="189"/>
        <v>0</v>
      </c>
      <c r="L544" s="30">
        <f t="shared" si="189"/>
        <v>0</v>
      </c>
      <c r="M544" s="30">
        <f t="shared" si="189"/>
        <v>0</v>
      </c>
      <c r="N544" s="30">
        <f t="shared" si="189"/>
        <v>0</v>
      </c>
      <c r="O544" s="30">
        <f t="shared" si="189"/>
        <v>0</v>
      </c>
      <c r="P544" s="30">
        <f t="shared" si="189"/>
        <v>0</v>
      </c>
      <c r="Q544" s="30">
        <f t="shared" si="189"/>
        <v>0</v>
      </c>
      <c r="R544" s="30">
        <f t="shared" si="189"/>
        <v>0</v>
      </c>
      <c r="S544" s="30">
        <f t="shared" si="189"/>
        <v>0</v>
      </c>
      <c r="T544" s="30">
        <f t="shared" si="189"/>
        <v>0</v>
      </c>
      <c r="U544" s="30">
        <f t="shared" si="189"/>
        <v>0</v>
      </c>
      <c r="V544" s="30">
        <f t="shared" si="189"/>
        <v>0</v>
      </c>
      <c r="W544" s="30">
        <f t="shared" si="189"/>
        <v>0</v>
      </c>
      <c r="X544" s="30">
        <f t="shared" si="189"/>
        <v>0</v>
      </c>
    </row>
    <row r="545" spans="2:24">
      <c r="B545" s="14" t="s">
        <v>408</v>
      </c>
      <c r="C545" s="29">
        <f>'Masukan - agroforestri'!C426</f>
        <v>0</v>
      </c>
      <c r="D545" s="14" t="s">
        <v>157</v>
      </c>
      <c r="E545" s="30">
        <f>$C$545</f>
        <v>0</v>
      </c>
      <c r="F545" s="30">
        <f t="shared" ref="F545:X545" si="190">$C$545</f>
        <v>0</v>
      </c>
      <c r="G545" s="30">
        <f t="shared" si="190"/>
        <v>0</v>
      </c>
      <c r="H545" s="30">
        <f t="shared" si="190"/>
        <v>0</v>
      </c>
      <c r="I545" s="30">
        <f t="shared" si="190"/>
        <v>0</v>
      </c>
      <c r="J545" s="30">
        <f t="shared" si="190"/>
        <v>0</v>
      </c>
      <c r="K545" s="30">
        <f t="shared" si="190"/>
        <v>0</v>
      </c>
      <c r="L545" s="30">
        <f t="shared" si="190"/>
        <v>0</v>
      </c>
      <c r="M545" s="30">
        <f t="shared" si="190"/>
        <v>0</v>
      </c>
      <c r="N545" s="30">
        <f t="shared" si="190"/>
        <v>0</v>
      </c>
      <c r="O545" s="30">
        <f t="shared" si="190"/>
        <v>0</v>
      </c>
      <c r="P545" s="30">
        <f t="shared" si="190"/>
        <v>0</v>
      </c>
      <c r="Q545" s="30">
        <f t="shared" si="190"/>
        <v>0</v>
      </c>
      <c r="R545" s="30">
        <f t="shared" si="190"/>
        <v>0</v>
      </c>
      <c r="S545" s="30">
        <f t="shared" si="190"/>
        <v>0</v>
      </c>
      <c r="T545" s="30">
        <f t="shared" si="190"/>
        <v>0</v>
      </c>
      <c r="U545" s="30">
        <f t="shared" si="190"/>
        <v>0</v>
      </c>
      <c r="V545" s="30">
        <f t="shared" si="190"/>
        <v>0</v>
      </c>
      <c r="W545" s="30">
        <f t="shared" si="190"/>
        <v>0</v>
      </c>
      <c r="X545" s="30">
        <f t="shared" si="190"/>
        <v>0</v>
      </c>
    </row>
    <row r="546" spans="2:24">
      <c r="B546" s="14" t="s">
        <v>348</v>
      </c>
      <c r="C546" s="29">
        <f>'Masukan - agroforestri'!C447</f>
        <v>16</v>
      </c>
      <c r="D546" s="14" t="s">
        <v>157</v>
      </c>
      <c r="E546" s="30">
        <f>$C$546*'Masukan - agroforestri'!$D$290</f>
        <v>0</v>
      </c>
      <c r="F546" s="30">
        <f>$C$546*'Masukan - agroforestri'!$D$290</f>
        <v>0</v>
      </c>
      <c r="G546" s="30">
        <f>$C$546*'Masukan - agroforestri'!$D$290</f>
        <v>0</v>
      </c>
      <c r="H546" s="30">
        <f>$C$546*'Masukan - agroforestri'!$D$290</f>
        <v>0</v>
      </c>
      <c r="I546" s="30">
        <f>$C$546*'Masukan - agroforestri'!$D$290</f>
        <v>0</v>
      </c>
      <c r="J546" s="30">
        <f>$C$546*'Masukan - agroforestri'!$D$290</f>
        <v>0</v>
      </c>
      <c r="K546" s="30">
        <f>$C$546*'Masukan - agroforestri'!$D$290</f>
        <v>0</v>
      </c>
      <c r="L546" s="30">
        <f>$C$546*'Masukan - agroforestri'!$D$290</f>
        <v>0</v>
      </c>
      <c r="M546" s="30">
        <f>$C$546*'Masukan - agroforestri'!$D$290</f>
        <v>0</v>
      </c>
      <c r="N546" s="30">
        <f>$C$546*'Masukan - agroforestri'!$D$290</f>
        <v>0</v>
      </c>
      <c r="O546" s="30">
        <f>$C$546*'Masukan - agroforestri'!$D$290</f>
        <v>0</v>
      </c>
      <c r="P546" s="30">
        <f>$C$546*'Masukan - agroforestri'!$D$290</f>
        <v>0</v>
      </c>
      <c r="Q546" s="30">
        <f>$C$546*'Masukan - agroforestri'!$D$290</f>
        <v>0</v>
      </c>
      <c r="R546" s="30">
        <f>$C$546*'Masukan - agroforestri'!$D$290</f>
        <v>0</v>
      </c>
      <c r="S546" s="30">
        <f>$C$546*'Masukan - agroforestri'!$D$290</f>
        <v>0</v>
      </c>
      <c r="T546" s="30">
        <f>$C$546*'Masukan - agroforestri'!$D$290</f>
        <v>0</v>
      </c>
      <c r="U546" s="30">
        <f>$C$546*'Masukan - agroforestri'!$D$290</f>
        <v>0</v>
      </c>
      <c r="V546" s="30">
        <f>$C$546*'Masukan - agroforestri'!$D$290</f>
        <v>0</v>
      </c>
      <c r="W546" s="30">
        <f>$C$546*'Masukan - agroforestri'!$D$290</f>
        <v>0</v>
      </c>
      <c r="X546" s="30">
        <f>$C$546*'Masukan - agroforestri'!$D$290</f>
        <v>0</v>
      </c>
    </row>
    <row r="547" spans="2:24">
      <c r="B547" s="14" t="s">
        <v>310</v>
      </c>
      <c r="C547" s="14"/>
      <c r="D547" s="14" t="s">
        <v>157</v>
      </c>
      <c r="E547" s="30">
        <f>SUM(E541:E546)</f>
        <v>0</v>
      </c>
      <c r="F547" s="30">
        <f t="shared" ref="F547:X547" si="191">SUM(F541:F546)</f>
        <v>0</v>
      </c>
      <c r="G547" s="30">
        <f t="shared" si="191"/>
        <v>0</v>
      </c>
      <c r="H547" s="30">
        <f t="shared" si="191"/>
        <v>0</v>
      </c>
      <c r="I547" s="30">
        <f t="shared" si="191"/>
        <v>0</v>
      </c>
      <c r="J547" s="30">
        <f t="shared" si="191"/>
        <v>0</v>
      </c>
      <c r="K547" s="30">
        <f t="shared" si="191"/>
        <v>0</v>
      </c>
      <c r="L547" s="30">
        <f t="shared" si="191"/>
        <v>0</v>
      </c>
      <c r="M547" s="30">
        <f t="shared" si="191"/>
        <v>0</v>
      </c>
      <c r="N547" s="30">
        <f t="shared" si="191"/>
        <v>0</v>
      </c>
      <c r="O547" s="30">
        <f t="shared" si="191"/>
        <v>0</v>
      </c>
      <c r="P547" s="30">
        <f t="shared" si="191"/>
        <v>0</v>
      </c>
      <c r="Q547" s="30">
        <f t="shared" si="191"/>
        <v>0</v>
      </c>
      <c r="R547" s="30">
        <f t="shared" si="191"/>
        <v>0</v>
      </c>
      <c r="S547" s="30">
        <f t="shared" si="191"/>
        <v>0</v>
      </c>
      <c r="T547" s="30">
        <f t="shared" si="191"/>
        <v>0</v>
      </c>
      <c r="U547" s="30">
        <f t="shared" si="191"/>
        <v>0</v>
      </c>
      <c r="V547" s="30">
        <f t="shared" si="191"/>
        <v>0</v>
      </c>
      <c r="W547" s="30">
        <f t="shared" si="191"/>
        <v>0</v>
      </c>
      <c r="X547" s="30">
        <f t="shared" si="191"/>
        <v>0</v>
      </c>
    </row>
    <row r="548" spans="2:24">
      <c r="B548" s="14"/>
      <c r="C548" s="14"/>
      <c r="D548" s="14"/>
      <c r="E548" s="19"/>
      <c r="F548" s="19"/>
      <c r="G548" s="19"/>
      <c r="H548" s="19"/>
      <c r="I548" s="19"/>
      <c r="J548" s="19"/>
      <c r="K548" s="19"/>
      <c r="L548" s="19"/>
      <c r="M548" s="19"/>
      <c r="N548" s="19"/>
      <c r="O548" s="19"/>
      <c r="P548" s="19"/>
      <c r="Q548" s="19"/>
      <c r="R548" s="19"/>
      <c r="S548" s="19"/>
      <c r="T548" s="19"/>
      <c r="U548" s="19"/>
      <c r="V548" s="19"/>
      <c r="W548" s="19"/>
      <c r="X548" s="19"/>
    </row>
    <row r="549" spans="2:24" ht="15">
      <c r="B549" s="17" t="s">
        <v>76</v>
      </c>
      <c r="C549" s="29"/>
      <c r="D549" s="14"/>
      <c r="E549" s="19"/>
      <c r="F549" s="19"/>
      <c r="G549" s="19"/>
      <c r="H549" s="19"/>
      <c r="I549" s="19"/>
      <c r="J549" s="19"/>
      <c r="K549" s="19"/>
      <c r="L549" s="19"/>
      <c r="M549" s="19"/>
      <c r="N549" s="19"/>
      <c r="O549" s="19"/>
      <c r="P549" s="19"/>
      <c r="Q549" s="19"/>
      <c r="R549" s="19"/>
      <c r="S549" s="19"/>
      <c r="T549" s="19"/>
      <c r="U549" s="19"/>
      <c r="V549" s="19"/>
      <c r="W549" s="19"/>
      <c r="X549" s="19"/>
    </row>
    <row r="550" spans="2:24">
      <c r="B550" s="14" t="s">
        <v>96</v>
      </c>
      <c r="C550" s="29">
        <f>'Masukan - agroforestri'!C346</f>
        <v>0</v>
      </c>
      <c r="D550" s="14" t="s">
        <v>157</v>
      </c>
      <c r="E550" s="30">
        <f t="shared" ref="E550:X550" si="192">($C$550*E297*E311)+($C$550*E300*E315)</f>
        <v>0</v>
      </c>
      <c r="F550" s="30">
        <f t="shared" si="192"/>
        <v>0</v>
      </c>
      <c r="G550" s="30">
        <f t="shared" si="192"/>
        <v>0</v>
      </c>
      <c r="H550" s="30">
        <f t="shared" si="192"/>
        <v>0</v>
      </c>
      <c r="I550" s="30">
        <f t="shared" si="192"/>
        <v>0</v>
      </c>
      <c r="J550" s="30">
        <f t="shared" si="192"/>
        <v>0</v>
      </c>
      <c r="K550" s="30">
        <f t="shared" si="192"/>
        <v>0</v>
      </c>
      <c r="L550" s="30">
        <f t="shared" si="192"/>
        <v>0</v>
      </c>
      <c r="M550" s="30">
        <f t="shared" si="192"/>
        <v>0</v>
      </c>
      <c r="N550" s="30">
        <f t="shared" si="192"/>
        <v>0</v>
      </c>
      <c r="O550" s="30">
        <f t="shared" si="192"/>
        <v>0</v>
      </c>
      <c r="P550" s="30">
        <f t="shared" si="192"/>
        <v>0</v>
      </c>
      <c r="Q550" s="30">
        <f t="shared" si="192"/>
        <v>0</v>
      </c>
      <c r="R550" s="30">
        <f t="shared" si="192"/>
        <v>0</v>
      </c>
      <c r="S550" s="30">
        <f t="shared" si="192"/>
        <v>0</v>
      </c>
      <c r="T550" s="30">
        <f t="shared" si="192"/>
        <v>0</v>
      </c>
      <c r="U550" s="30">
        <f t="shared" si="192"/>
        <v>0</v>
      </c>
      <c r="V550" s="30">
        <f t="shared" si="192"/>
        <v>0</v>
      </c>
      <c r="W550" s="30">
        <f t="shared" si="192"/>
        <v>0</v>
      </c>
      <c r="X550" s="30">
        <f t="shared" si="192"/>
        <v>0</v>
      </c>
    </row>
    <row r="551" spans="2:24">
      <c r="B551" s="14" t="s">
        <v>326</v>
      </c>
      <c r="C551" s="29">
        <f>'Masukan - agroforestri'!C370</f>
        <v>0</v>
      </c>
      <c r="D551" s="14" t="s">
        <v>157</v>
      </c>
      <c r="E551" s="30">
        <f t="shared" ref="E551:X551" si="193">($C$551*E323*E337)+($C$551*E326*E338)</f>
        <v>0</v>
      </c>
      <c r="F551" s="30">
        <f t="shared" si="193"/>
        <v>0</v>
      </c>
      <c r="G551" s="30">
        <f t="shared" si="193"/>
        <v>0</v>
      </c>
      <c r="H551" s="30">
        <f t="shared" si="193"/>
        <v>0</v>
      </c>
      <c r="I551" s="30">
        <f t="shared" si="193"/>
        <v>0</v>
      </c>
      <c r="J551" s="30">
        <f t="shared" si="193"/>
        <v>0</v>
      </c>
      <c r="K551" s="30">
        <f t="shared" si="193"/>
        <v>0</v>
      </c>
      <c r="L551" s="30">
        <f t="shared" si="193"/>
        <v>0</v>
      </c>
      <c r="M551" s="30">
        <f t="shared" si="193"/>
        <v>0</v>
      </c>
      <c r="N551" s="30">
        <f t="shared" si="193"/>
        <v>0</v>
      </c>
      <c r="O551" s="30">
        <f t="shared" si="193"/>
        <v>0</v>
      </c>
      <c r="P551" s="30">
        <f t="shared" si="193"/>
        <v>0</v>
      </c>
      <c r="Q551" s="30">
        <f t="shared" si="193"/>
        <v>0</v>
      </c>
      <c r="R551" s="30">
        <f t="shared" si="193"/>
        <v>0</v>
      </c>
      <c r="S551" s="30">
        <f t="shared" si="193"/>
        <v>0</v>
      </c>
      <c r="T551" s="30">
        <f t="shared" si="193"/>
        <v>0</v>
      </c>
      <c r="U551" s="30">
        <f t="shared" si="193"/>
        <v>0</v>
      </c>
      <c r="V551" s="30">
        <f t="shared" si="193"/>
        <v>0</v>
      </c>
      <c r="W551" s="30">
        <f t="shared" si="193"/>
        <v>0</v>
      </c>
      <c r="X551" s="30">
        <f t="shared" si="193"/>
        <v>0</v>
      </c>
    </row>
    <row r="552" spans="2:24">
      <c r="B552" s="14" t="s">
        <v>832</v>
      </c>
      <c r="C552" s="29">
        <f>'Masukan - agroforestri'!C389</f>
        <v>0</v>
      </c>
      <c r="D552" s="14" t="s">
        <v>157</v>
      </c>
      <c r="E552" s="30">
        <f>($C$551*E347*E362)+($C$551*E350*E363)</f>
        <v>0</v>
      </c>
      <c r="F552" s="30">
        <f t="shared" ref="F552:X552" si="194">($C$551*F347*F362)+($C$551*F350*F363)</f>
        <v>0</v>
      </c>
      <c r="G552" s="30">
        <f t="shared" si="194"/>
        <v>0</v>
      </c>
      <c r="H552" s="30">
        <f t="shared" si="194"/>
        <v>0</v>
      </c>
      <c r="I552" s="30">
        <f t="shared" si="194"/>
        <v>0</v>
      </c>
      <c r="J552" s="30">
        <f t="shared" si="194"/>
        <v>0</v>
      </c>
      <c r="K552" s="30">
        <f t="shared" si="194"/>
        <v>0</v>
      </c>
      <c r="L552" s="30">
        <f t="shared" si="194"/>
        <v>0</v>
      </c>
      <c r="M552" s="30">
        <f t="shared" si="194"/>
        <v>0</v>
      </c>
      <c r="N552" s="30">
        <f t="shared" si="194"/>
        <v>0</v>
      </c>
      <c r="O552" s="30">
        <f t="shared" si="194"/>
        <v>0</v>
      </c>
      <c r="P552" s="30">
        <f t="shared" si="194"/>
        <v>0</v>
      </c>
      <c r="Q552" s="30">
        <f t="shared" si="194"/>
        <v>0</v>
      </c>
      <c r="R552" s="30">
        <f t="shared" si="194"/>
        <v>0</v>
      </c>
      <c r="S552" s="30">
        <f t="shared" si="194"/>
        <v>0</v>
      </c>
      <c r="T552" s="30">
        <f t="shared" si="194"/>
        <v>0</v>
      </c>
      <c r="U552" s="30">
        <f t="shared" si="194"/>
        <v>0</v>
      </c>
      <c r="V552" s="30">
        <f t="shared" si="194"/>
        <v>0</v>
      </c>
      <c r="W552" s="30">
        <f t="shared" si="194"/>
        <v>0</v>
      </c>
      <c r="X552" s="30">
        <f t="shared" si="194"/>
        <v>0</v>
      </c>
    </row>
    <row r="553" spans="2:24">
      <c r="B553" s="14" t="s">
        <v>282</v>
      </c>
      <c r="C553" s="29">
        <f>'Masukan - agroforestri'!C408</f>
        <v>0</v>
      </c>
      <c r="D553" s="14" t="s">
        <v>157</v>
      </c>
      <c r="E553" s="30">
        <f>$C$227*SUM(E368:E369)*SUM('Masukan - agroforestri'!$D$283,'Masukan - agroforestri'!$D$288)</f>
        <v>0</v>
      </c>
      <c r="F553" s="30">
        <f>$C$227*SUM(F368:F369)*SUM('Masukan - agroforestri'!$D$283,'Masukan - agroforestri'!$D$288)</f>
        <v>0</v>
      </c>
      <c r="G553" s="30">
        <f>$C$227*SUM(G368:G369)*SUM('Masukan - agroforestri'!$D$283,'Masukan - agroforestri'!$D$288)</f>
        <v>0</v>
      </c>
      <c r="H553" s="30">
        <f>$C$227*SUM(H368:H369)*SUM('Masukan - agroforestri'!$D$283,'Masukan - agroforestri'!$D$288)</f>
        <v>0</v>
      </c>
      <c r="I553" s="30">
        <f>$C$227*SUM(I368:I369)*SUM('Masukan - agroforestri'!$D$283,'Masukan - agroforestri'!$D$288)</f>
        <v>0</v>
      </c>
      <c r="J553" s="30">
        <f>$C$227*SUM(J368:J369)*SUM('Masukan - agroforestri'!$D$283,'Masukan - agroforestri'!$D$288)</f>
        <v>0</v>
      </c>
      <c r="K553" s="30">
        <f>$C$227*SUM(K368:K369)*SUM('Masukan - agroforestri'!$D$283,'Masukan - agroforestri'!$D$288)</f>
        <v>0</v>
      </c>
      <c r="L553" s="30">
        <f>$C$227*SUM(L368:L369)*SUM('Masukan - agroforestri'!$D$283,'Masukan - agroforestri'!$D$288)</f>
        <v>0</v>
      </c>
      <c r="M553" s="30">
        <f>$C$227*SUM(M368:M369)*SUM('Masukan - agroforestri'!$D$283,'Masukan - agroforestri'!$D$288)</f>
        <v>0</v>
      </c>
      <c r="N553" s="30">
        <f>$C$227*SUM(N368:N369)*SUM('Masukan - agroforestri'!$D$283,'Masukan - agroforestri'!$D$288)</f>
        <v>0</v>
      </c>
      <c r="O553" s="30">
        <f>$C$227*SUM(O368:O369)*SUM('Masukan - agroforestri'!$D$283,'Masukan - agroforestri'!$D$288)</f>
        <v>0</v>
      </c>
      <c r="P553" s="30">
        <f>$C$227*SUM(P368:P369)*SUM('Masukan - agroforestri'!$D$283,'Masukan - agroforestri'!$D$288)</f>
        <v>0</v>
      </c>
      <c r="Q553" s="30">
        <f>$C$227*SUM(Q368:Q369)*SUM('Masukan - agroforestri'!$D$283,'Masukan - agroforestri'!$D$288)</f>
        <v>0</v>
      </c>
      <c r="R553" s="30">
        <f>$C$227*SUM(R368:R369)*SUM('Masukan - agroforestri'!$D$283,'Masukan - agroforestri'!$D$288)</f>
        <v>0</v>
      </c>
      <c r="S553" s="30">
        <f>$C$227*SUM(S368:S369)*SUM('Masukan - agroforestri'!$D$283,'Masukan - agroforestri'!$D$288)</f>
        <v>0</v>
      </c>
      <c r="T553" s="30">
        <f>$C$227*SUM(T368:T369)*SUM('Masukan - agroforestri'!$D$283,'Masukan - agroforestri'!$D$288)</f>
        <v>0</v>
      </c>
      <c r="U553" s="30">
        <f>$C$227*SUM(U368:U369)*SUM('Masukan - agroforestri'!$D$283,'Masukan - agroforestri'!$D$288)</f>
        <v>0</v>
      </c>
      <c r="V553" s="30">
        <f>$C$227*SUM(V368:V369)*SUM('Masukan - agroforestri'!$D$283,'Masukan - agroforestri'!$D$288)</f>
        <v>0</v>
      </c>
      <c r="W553" s="30">
        <f>$C$227*SUM(W368:W369)*SUM('Masukan - agroforestri'!$D$283,'Masukan - agroforestri'!$D$288)</f>
        <v>0</v>
      </c>
      <c r="X553" s="30">
        <f>$C$227*SUM(X368:X369)*SUM('Masukan - agroforestri'!$D$283,'Masukan - agroforestri'!$D$288)</f>
        <v>0</v>
      </c>
    </row>
    <row r="554" spans="2:24">
      <c r="B554" s="14" t="s">
        <v>408</v>
      </c>
      <c r="C554" s="29">
        <f>'Masukan - agroforestri'!C427</f>
        <v>0</v>
      </c>
      <c r="D554" s="14" t="s">
        <v>157</v>
      </c>
      <c r="E554" s="30">
        <f>$C$228</f>
        <v>0</v>
      </c>
      <c r="F554" s="30">
        <f t="shared" ref="F554:X554" si="195">$C$228</f>
        <v>0</v>
      </c>
      <c r="G554" s="30">
        <f t="shared" si="195"/>
        <v>0</v>
      </c>
      <c r="H554" s="30">
        <f t="shared" si="195"/>
        <v>0</v>
      </c>
      <c r="I554" s="30">
        <f t="shared" si="195"/>
        <v>0</v>
      </c>
      <c r="J554" s="30">
        <f t="shared" si="195"/>
        <v>0</v>
      </c>
      <c r="K554" s="30">
        <f t="shared" si="195"/>
        <v>0</v>
      </c>
      <c r="L554" s="30">
        <f t="shared" si="195"/>
        <v>0</v>
      </c>
      <c r="M554" s="30">
        <f t="shared" si="195"/>
        <v>0</v>
      </c>
      <c r="N554" s="30">
        <f t="shared" si="195"/>
        <v>0</v>
      </c>
      <c r="O554" s="30">
        <f t="shared" si="195"/>
        <v>0</v>
      </c>
      <c r="P554" s="30">
        <f t="shared" si="195"/>
        <v>0</v>
      </c>
      <c r="Q554" s="30">
        <f t="shared" si="195"/>
        <v>0</v>
      </c>
      <c r="R554" s="30">
        <f t="shared" si="195"/>
        <v>0</v>
      </c>
      <c r="S554" s="30">
        <f t="shared" si="195"/>
        <v>0</v>
      </c>
      <c r="T554" s="30">
        <f t="shared" si="195"/>
        <v>0</v>
      </c>
      <c r="U554" s="30">
        <f t="shared" si="195"/>
        <v>0</v>
      </c>
      <c r="V554" s="30">
        <f t="shared" si="195"/>
        <v>0</v>
      </c>
      <c r="W554" s="30">
        <f t="shared" si="195"/>
        <v>0</v>
      </c>
      <c r="X554" s="30">
        <f t="shared" si="195"/>
        <v>0</v>
      </c>
    </row>
    <row r="555" spans="2:24">
      <c r="B555" s="14" t="s">
        <v>348</v>
      </c>
      <c r="C555" s="29">
        <f>'Masukan - agroforestri'!C448</f>
        <v>0</v>
      </c>
      <c r="D555" s="14" t="s">
        <v>157</v>
      </c>
      <c r="E555" s="30">
        <f>$C$555*'Masukan - agroforestri'!$D$290</f>
        <v>0</v>
      </c>
      <c r="F555" s="30">
        <f>$C$555*'Masukan - agroforestri'!$D$290</f>
        <v>0</v>
      </c>
      <c r="G555" s="30">
        <f>$C$555*'Masukan - agroforestri'!$D$290</f>
        <v>0</v>
      </c>
      <c r="H555" s="30">
        <f>$C$555*'Masukan - agroforestri'!$D$290</f>
        <v>0</v>
      </c>
      <c r="I555" s="30">
        <f>$C$555*'Masukan - agroforestri'!$D$290</f>
        <v>0</v>
      </c>
      <c r="J555" s="30">
        <f>$C$555*'Masukan - agroforestri'!$D$290</f>
        <v>0</v>
      </c>
      <c r="K555" s="30">
        <f>$C$555*'Masukan - agroforestri'!$D$290</f>
        <v>0</v>
      </c>
      <c r="L555" s="30">
        <f>$C$555*'Masukan - agroforestri'!$D$290</f>
        <v>0</v>
      </c>
      <c r="M555" s="30">
        <f>$C$555*'Masukan - agroforestri'!$D$290</f>
        <v>0</v>
      </c>
      <c r="N555" s="30">
        <f>$C$555*'Masukan - agroforestri'!$D$290</f>
        <v>0</v>
      </c>
      <c r="O555" s="30">
        <f>$C$555*'Masukan - agroforestri'!$D$290</f>
        <v>0</v>
      </c>
      <c r="P555" s="30">
        <f>$C$555*'Masukan - agroforestri'!$D$290</f>
        <v>0</v>
      </c>
      <c r="Q555" s="30">
        <f>$C$555*'Masukan - agroforestri'!$D$290</f>
        <v>0</v>
      </c>
      <c r="R555" s="30">
        <f>$C$555*'Masukan - agroforestri'!$D$290</f>
        <v>0</v>
      </c>
      <c r="S555" s="30">
        <f>$C$555*'Masukan - agroforestri'!$D$290</f>
        <v>0</v>
      </c>
      <c r="T555" s="30">
        <f>$C$555*'Masukan - agroforestri'!$D$290</f>
        <v>0</v>
      </c>
      <c r="U555" s="30">
        <f>$C$555*'Masukan - agroforestri'!$D$290</f>
        <v>0</v>
      </c>
      <c r="V555" s="30">
        <f>$C$555*'Masukan - agroforestri'!$D$290</f>
        <v>0</v>
      </c>
      <c r="W555" s="30">
        <f>$C$555*'Masukan - agroforestri'!$D$290</f>
        <v>0</v>
      </c>
      <c r="X555" s="30">
        <f>$C$555*'Masukan - agroforestri'!$D$290</f>
        <v>0</v>
      </c>
    </row>
    <row r="556" spans="2:24">
      <c r="B556" s="14" t="s">
        <v>311</v>
      </c>
      <c r="C556" s="14"/>
      <c r="D556" s="14" t="s">
        <v>157</v>
      </c>
      <c r="E556" s="30">
        <f>SUM(E550:E555)</f>
        <v>0</v>
      </c>
      <c r="F556" s="30">
        <f t="shared" ref="F556:X556" si="196">SUM(F550:F555)</f>
        <v>0</v>
      </c>
      <c r="G556" s="30">
        <f t="shared" si="196"/>
        <v>0</v>
      </c>
      <c r="H556" s="30">
        <f t="shared" si="196"/>
        <v>0</v>
      </c>
      <c r="I556" s="30">
        <f t="shared" si="196"/>
        <v>0</v>
      </c>
      <c r="J556" s="30">
        <f t="shared" si="196"/>
        <v>0</v>
      </c>
      <c r="K556" s="30">
        <f t="shared" si="196"/>
        <v>0</v>
      </c>
      <c r="L556" s="30">
        <f t="shared" si="196"/>
        <v>0</v>
      </c>
      <c r="M556" s="30">
        <f t="shared" si="196"/>
        <v>0</v>
      </c>
      <c r="N556" s="30">
        <f t="shared" si="196"/>
        <v>0</v>
      </c>
      <c r="O556" s="30">
        <f t="shared" si="196"/>
        <v>0</v>
      </c>
      <c r="P556" s="30">
        <f t="shared" si="196"/>
        <v>0</v>
      </c>
      <c r="Q556" s="30">
        <f t="shared" si="196"/>
        <v>0</v>
      </c>
      <c r="R556" s="30">
        <f t="shared" si="196"/>
        <v>0</v>
      </c>
      <c r="S556" s="30">
        <f t="shared" si="196"/>
        <v>0</v>
      </c>
      <c r="T556" s="30">
        <f t="shared" si="196"/>
        <v>0</v>
      </c>
      <c r="U556" s="30">
        <f t="shared" si="196"/>
        <v>0</v>
      </c>
      <c r="V556" s="30">
        <f t="shared" si="196"/>
        <v>0</v>
      </c>
      <c r="W556" s="30">
        <f t="shared" si="196"/>
        <v>0</v>
      </c>
      <c r="X556" s="30">
        <f t="shared" si="196"/>
        <v>0</v>
      </c>
    </row>
    <row r="557" spans="2:24">
      <c r="B557" s="14"/>
      <c r="C557" s="14"/>
      <c r="D557" s="14"/>
      <c r="E557" s="19"/>
      <c r="F557" s="19"/>
      <c r="G557" s="19"/>
      <c r="H557" s="19"/>
      <c r="I557" s="19"/>
      <c r="J557" s="19"/>
      <c r="K557" s="19"/>
      <c r="L557" s="19"/>
      <c r="M557" s="19"/>
      <c r="N557" s="19"/>
      <c r="O557" s="19"/>
      <c r="P557" s="19"/>
      <c r="Q557" s="19"/>
      <c r="R557" s="19"/>
      <c r="S557" s="19"/>
      <c r="T557" s="19"/>
      <c r="U557" s="19"/>
      <c r="V557" s="19"/>
      <c r="W557" s="19"/>
      <c r="X557" s="19"/>
    </row>
    <row r="558" spans="2:24">
      <c r="B558" s="14" t="s">
        <v>138</v>
      </c>
      <c r="C558" s="14"/>
      <c r="D558" s="14" t="s">
        <v>82</v>
      </c>
      <c r="E558" s="30">
        <f>SUM(E502,E511,E520,E529,E538,E547,E556)</f>
        <v>0</v>
      </c>
      <c r="F558" s="30">
        <f t="shared" ref="F558:X558" si="197">SUM(F502,F511,F520,F529,F538,F547,F556)</f>
        <v>0</v>
      </c>
      <c r="G558" s="30">
        <f t="shared" si="197"/>
        <v>0</v>
      </c>
      <c r="H558" s="30">
        <f t="shared" si="197"/>
        <v>0</v>
      </c>
      <c r="I558" s="30">
        <f t="shared" si="197"/>
        <v>0</v>
      </c>
      <c r="J558" s="30">
        <f t="shared" si="197"/>
        <v>0</v>
      </c>
      <c r="K558" s="30">
        <f t="shared" si="197"/>
        <v>0</v>
      </c>
      <c r="L558" s="30">
        <f t="shared" si="197"/>
        <v>0</v>
      </c>
      <c r="M558" s="30">
        <f t="shared" si="197"/>
        <v>0</v>
      </c>
      <c r="N558" s="30">
        <f t="shared" si="197"/>
        <v>0</v>
      </c>
      <c r="O558" s="30">
        <f t="shared" si="197"/>
        <v>0</v>
      </c>
      <c r="P558" s="30">
        <f t="shared" si="197"/>
        <v>0</v>
      </c>
      <c r="Q558" s="30">
        <f t="shared" si="197"/>
        <v>0</v>
      </c>
      <c r="R558" s="30">
        <f t="shared" si="197"/>
        <v>0</v>
      </c>
      <c r="S558" s="30">
        <f t="shared" si="197"/>
        <v>0</v>
      </c>
      <c r="T558" s="30">
        <f t="shared" si="197"/>
        <v>0</v>
      </c>
      <c r="U558" s="30">
        <f t="shared" si="197"/>
        <v>0</v>
      </c>
      <c r="V558" s="30">
        <f t="shared" si="197"/>
        <v>0</v>
      </c>
      <c r="W558" s="30">
        <f t="shared" si="197"/>
        <v>0</v>
      </c>
      <c r="X558" s="30">
        <f t="shared" si="197"/>
        <v>0</v>
      </c>
    </row>
    <row r="559" spans="2:24">
      <c r="B559" s="14" t="s">
        <v>384</v>
      </c>
      <c r="C559" s="29">
        <f>'Masukan - agroforestri'!$C$25</f>
        <v>60000</v>
      </c>
      <c r="D559" s="14" t="s">
        <v>135</v>
      </c>
      <c r="E559" s="19"/>
      <c r="F559" s="19"/>
      <c r="G559" s="19"/>
      <c r="H559" s="19"/>
      <c r="I559" s="19"/>
      <c r="J559" s="19"/>
      <c r="K559" s="19"/>
      <c r="L559" s="19"/>
      <c r="M559" s="19"/>
      <c r="N559" s="19"/>
      <c r="O559" s="19"/>
      <c r="P559" s="19"/>
      <c r="Q559" s="19"/>
      <c r="R559" s="19"/>
      <c r="S559" s="19"/>
      <c r="T559" s="19"/>
      <c r="U559" s="19"/>
      <c r="V559" s="19"/>
      <c r="W559" s="19"/>
      <c r="X559" s="19"/>
    </row>
    <row r="560" spans="2:24">
      <c r="B560" s="14" t="s">
        <v>140</v>
      </c>
      <c r="C560" s="14"/>
      <c r="D560" s="14" t="s">
        <v>2</v>
      </c>
      <c r="E560" s="69">
        <f>$C$559*E558</f>
        <v>0</v>
      </c>
      <c r="F560" s="69">
        <f t="shared" ref="F560:X560" si="198">$C$559*F558</f>
        <v>0</v>
      </c>
      <c r="G560" s="69">
        <f t="shared" si="198"/>
        <v>0</v>
      </c>
      <c r="H560" s="69">
        <f t="shared" si="198"/>
        <v>0</v>
      </c>
      <c r="I560" s="69">
        <f t="shared" si="198"/>
        <v>0</v>
      </c>
      <c r="J560" s="69">
        <f t="shared" si="198"/>
        <v>0</v>
      </c>
      <c r="K560" s="69">
        <f t="shared" si="198"/>
        <v>0</v>
      </c>
      <c r="L560" s="69">
        <f t="shared" si="198"/>
        <v>0</v>
      </c>
      <c r="M560" s="69">
        <f t="shared" si="198"/>
        <v>0</v>
      </c>
      <c r="N560" s="69">
        <f t="shared" si="198"/>
        <v>0</v>
      </c>
      <c r="O560" s="69">
        <f t="shared" si="198"/>
        <v>0</v>
      </c>
      <c r="P560" s="69">
        <f t="shared" si="198"/>
        <v>0</v>
      </c>
      <c r="Q560" s="69">
        <f t="shared" si="198"/>
        <v>0</v>
      </c>
      <c r="R560" s="69">
        <f t="shared" si="198"/>
        <v>0</v>
      </c>
      <c r="S560" s="69">
        <f t="shared" si="198"/>
        <v>0</v>
      </c>
      <c r="T560" s="69">
        <f t="shared" si="198"/>
        <v>0</v>
      </c>
      <c r="U560" s="69">
        <f t="shared" si="198"/>
        <v>0</v>
      </c>
      <c r="V560" s="69">
        <f t="shared" si="198"/>
        <v>0</v>
      </c>
      <c r="W560" s="69">
        <f t="shared" si="198"/>
        <v>0</v>
      </c>
      <c r="X560" s="69">
        <f t="shared" si="198"/>
        <v>0</v>
      </c>
    </row>
    <row r="562" spans="2:24">
      <c r="B562" s="14" t="s">
        <v>312</v>
      </c>
      <c r="C562" s="14"/>
      <c r="D562" s="14" t="s">
        <v>82</v>
      </c>
      <c r="E562" s="30">
        <f>SUM(E420,E434,E502)</f>
        <v>0</v>
      </c>
      <c r="F562" s="30">
        <f t="shared" ref="F562:X562" si="199">SUM(F420,F434,F502)</f>
        <v>0</v>
      </c>
      <c r="G562" s="30">
        <f t="shared" si="199"/>
        <v>0</v>
      </c>
      <c r="H562" s="30">
        <f t="shared" si="199"/>
        <v>0</v>
      </c>
      <c r="I562" s="30">
        <f t="shared" si="199"/>
        <v>0</v>
      </c>
      <c r="J562" s="30">
        <f t="shared" si="199"/>
        <v>0</v>
      </c>
      <c r="K562" s="30">
        <f t="shared" si="199"/>
        <v>0</v>
      </c>
      <c r="L562" s="30">
        <f t="shared" si="199"/>
        <v>0</v>
      </c>
      <c r="M562" s="30">
        <f t="shared" si="199"/>
        <v>0</v>
      </c>
      <c r="N562" s="30">
        <f t="shared" si="199"/>
        <v>0</v>
      </c>
      <c r="O562" s="30">
        <f t="shared" si="199"/>
        <v>0</v>
      </c>
      <c r="P562" s="30">
        <f t="shared" si="199"/>
        <v>0</v>
      </c>
      <c r="Q562" s="30">
        <f t="shared" si="199"/>
        <v>0</v>
      </c>
      <c r="R562" s="30">
        <f t="shared" si="199"/>
        <v>0</v>
      </c>
      <c r="S562" s="30">
        <f t="shared" si="199"/>
        <v>0</v>
      </c>
      <c r="T562" s="30">
        <f t="shared" si="199"/>
        <v>0</v>
      </c>
      <c r="U562" s="30">
        <f t="shared" si="199"/>
        <v>0</v>
      </c>
      <c r="V562" s="30">
        <f t="shared" si="199"/>
        <v>0</v>
      </c>
      <c r="W562" s="30">
        <f t="shared" si="199"/>
        <v>0</v>
      </c>
      <c r="X562" s="30">
        <f t="shared" si="199"/>
        <v>0</v>
      </c>
    </row>
    <row r="563" spans="2:24">
      <c r="B563" s="14" t="s">
        <v>295</v>
      </c>
      <c r="D563" s="14" t="s">
        <v>82</v>
      </c>
      <c r="E563" s="30">
        <f>SUM(E443,E511)</f>
        <v>0</v>
      </c>
      <c r="F563" s="30">
        <f t="shared" ref="F563:X563" si="200">SUM(F443,F511)</f>
        <v>0</v>
      </c>
      <c r="G563" s="30">
        <f t="shared" si="200"/>
        <v>0</v>
      </c>
      <c r="H563" s="30">
        <f t="shared" si="200"/>
        <v>0</v>
      </c>
      <c r="I563" s="30">
        <f t="shared" si="200"/>
        <v>0</v>
      </c>
      <c r="J563" s="30">
        <f t="shared" si="200"/>
        <v>0</v>
      </c>
      <c r="K563" s="30">
        <f t="shared" si="200"/>
        <v>0</v>
      </c>
      <c r="L563" s="30">
        <f t="shared" si="200"/>
        <v>0</v>
      </c>
      <c r="M563" s="30">
        <f t="shared" si="200"/>
        <v>0</v>
      </c>
      <c r="N563" s="30">
        <f t="shared" si="200"/>
        <v>0</v>
      </c>
      <c r="O563" s="30">
        <f t="shared" si="200"/>
        <v>0</v>
      </c>
      <c r="P563" s="30">
        <f t="shared" si="200"/>
        <v>0</v>
      </c>
      <c r="Q563" s="30">
        <f t="shared" si="200"/>
        <v>0</v>
      </c>
      <c r="R563" s="30">
        <f t="shared" si="200"/>
        <v>0</v>
      </c>
      <c r="S563" s="30">
        <f t="shared" si="200"/>
        <v>0</v>
      </c>
      <c r="T563" s="30">
        <f t="shared" si="200"/>
        <v>0</v>
      </c>
      <c r="U563" s="30">
        <f t="shared" si="200"/>
        <v>0</v>
      </c>
      <c r="V563" s="30">
        <f t="shared" si="200"/>
        <v>0</v>
      </c>
      <c r="W563" s="30">
        <f t="shared" si="200"/>
        <v>0</v>
      </c>
      <c r="X563" s="30">
        <f t="shared" si="200"/>
        <v>0</v>
      </c>
    </row>
    <row r="564" spans="2:24">
      <c r="B564" s="14" t="s">
        <v>296</v>
      </c>
      <c r="C564" s="14"/>
      <c r="D564" s="14" t="s">
        <v>82</v>
      </c>
      <c r="E564" s="30">
        <f>SUM(E452,E520)</f>
        <v>0</v>
      </c>
      <c r="F564" s="30">
        <f t="shared" ref="F564:X564" si="201">SUM(F452,F520)</f>
        <v>0</v>
      </c>
      <c r="G564" s="30">
        <f t="shared" si="201"/>
        <v>0</v>
      </c>
      <c r="H564" s="30">
        <f t="shared" si="201"/>
        <v>0</v>
      </c>
      <c r="I564" s="30">
        <f t="shared" si="201"/>
        <v>0</v>
      </c>
      <c r="J564" s="30">
        <f t="shared" si="201"/>
        <v>0</v>
      </c>
      <c r="K564" s="30">
        <f t="shared" si="201"/>
        <v>0</v>
      </c>
      <c r="L564" s="30">
        <f t="shared" si="201"/>
        <v>0</v>
      </c>
      <c r="M564" s="30">
        <f t="shared" si="201"/>
        <v>0</v>
      </c>
      <c r="N564" s="30">
        <f t="shared" si="201"/>
        <v>0</v>
      </c>
      <c r="O564" s="30">
        <f t="shared" si="201"/>
        <v>0</v>
      </c>
      <c r="P564" s="30">
        <f t="shared" si="201"/>
        <v>0</v>
      </c>
      <c r="Q564" s="30">
        <f t="shared" si="201"/>
        <v>0</v>
      </c>
      <c r="R564" s="30">
        <f t="shared" si="201"/>
        <v>0</v>
      </c>
      <c r="S564" s="30">
        <f t="shared" si="201"/>
        <v>0</v>
      </c>
      <c r="T564" s="30">
        <f t="shared" si="201"/>
        <v>0</v>
      </c>
      <c r="U564" s="30">
        <f t="shared" si="201"/>
        <v>0</v>
      </c>
      <c r="V564" s="30">
        <f t="shared" si="201"/>
        <v>0</v>
      </c>
      <c r="W564" s="30">
        <f t="shared" si="201"/>
        <v>0</v>
      </c>
      <c r="X564" s="30">
        <f t="shared" si="201"/>
        <v>0</v>
      </c>
    </row>
    <row r="565" spans="2:24">
      <c r="B565" s="14" t="s">
        <v>297</v>
      </c>
      <c r="C565" s="14"/>
      <c r="D565" s="14" t="s">
        <v>82</v>
      </c>
      <c r="E565" s="30">
        <f>SUM(E461,E529)</f>
        <v>0</v>
      </c>
      <c r="F565" s="30">
        <f t="shared" ref="F565:X565" si="202">SUM(F461,F529)</f>
        <v>0</v>
      </c>
      <c r="G565" s="30">
        <f t="shared" si="202"/>
        <v>0</v>
      </c>
      <c r="H565" s="30">
        <f t="shared" si="202"/>
        <v>0</v>
      </c>
      <c r="I565" s="30">
        <f t="shared" si="202"/>
        <v>0</v>
      </c>
      <c r="J565" s="30">
        <f t="shared" si="202"/>
        <v>0</v>
      </c>
      <c r="K565" s="30">
        <f t="shared" si="202"/>
        <v>0</v>
      </c>
      <c r="L565" s="30">
        <f t="shared" si="202"/>
        <v>0</v>
      </c>
      <c r="M565" s="30">
        <f t="shared" si="202"/>
        <v>0</v>
      </c>
      <c r="N565" s="30">
        <f t="shared" si="202"/>
        <v>0</v>
      </c>
      <c r="O565" s="30">
        <f t="shared" si="202"/>
        <v>0</v>
      </c>
      <c r="P565" s="30">
        <f t="shared" si="202"/>
        <v>0</v>
      </c>
      <c r="Q565" s="30">
        <f t="shared" si="202"/>
        <v>0</v>
      </c>
      <c r="R565" s="30">
        <f t="shared" si="202"/>
        <v>0</v>
      </c>
      <c r="S565" s="30">
        <f t="shared" si="202"/>
        <v>0</v>
      </c>
      <c r="T565" s="30">
        <f t="shared" si="202"/>
        <v>0</v>
      </c>
      <c r="U565" s="30">
        <f t="shared" si="202"/>
        <v>0</v>
      </c>
      <c r="V565" s="30">
        <f t="shared" si="202"/>
        <v>0</v>
      </c>
      <c r="W565" s="30">
        <f t="shared" si="202"/>
        <v>0</v>
      </c>
      <c r="X565" s="30">
        <f t="shared" si="202"/>
        <v>0</v>
      </c>
    </row>
    <row r="566" spans="2:24">
      <c r="B566" s="14" t="s">
        <v>298</v>
      </c>
      <c r="C566" s="14"/>
      <c r="D566" s="14" t="s">
        <v>82</v>
      </c>
      <c r="E566" s="30">
        <f>SUM(E470,E538)</f>
        <v>0</v>
      </c>
      <c r="F566" s="30">
        <f t="shared" ref="F566:X566" si="203">SUM(F470,F538)</f>
        <v>0</v>
      </c>
      <c r="G566" s="30">
        <f t="shared" si="203"/>
        <v>0</v>
      </c>
      <c r="H566" s="30">
        <f t="shared" si="203"/>
        <v>0</v>
      </c>
      <c r="I566" s="30">
        <f t="shared" si="203"/>
        <v>0</v>
      </c>
      <c r="J566" s="30">
        <f t="shared" si="203"/>
        <v>0</v>
      </c>
      <c r="K566" s="30">
        <f t="shared" si="203"/>
        <v>0</v>
      </c>
      <c r="L566" s="30">
        <f t="shared" si="203"/>
        <v>0</v>
      </c>
      <c r="M566" s="30">
        <f t="shared" si="203"/>
        <v>0</v>
      </c>
      <c r="N566" s="30">
        <f t="shared" si="203"/>
        <v>0</v>
      </c>
      <c r="O566" s="30">
        <f t="shared" si="203"/>
        <v>0</v>
      </c>
      <c r="P566" s="30">
        <f t="shared" si="203"/>
        <v>0</v>
      </c>
      <c r="Q566" s="30">
        <f t="shared" si="203"/>
        <v>0</v>
      </c>
      <c r="R566" s="30">
        <f t="shared" si="203"/>
        <v>0</v>
      </c>
      <c r="S566" s="30">
        <f t="shared" si="203"/>
        <v>0</v>
      </c>
      <c r="T566" s="30">
        <f t="shared" si="203"/>
        <v>0</v>
      </c>
      <c r="U566" s="30">
        <f t="shared" si="203"/>
        <v>0</v>
      </c>
      <c r="V566" s="30">
        <f t="shared" si="203"/>
        <v>0</v>
      </c>
      <c r="W566" s="30">
        <f t="shared" si="203"/>
        <v>0</v>
      </c>
      <c r="X566" s="30">
        <f t="shared" si="203"/>
        <v>0</v>
      </c>
    </row>
    <row r="567" spans="2:24">
      <c r="B567" s="14" t="s">
        <v>220</v>
      </c>
      <c r="C567" s="14"/>
      <c r="D567" s="14" t="s">
        <v>82</v>
      </c>
      <c r="E567" s="30">
        <f>SUM(E479,E547)</f>
        <v>0</v>
      </c>
      <c r="F567" s="30">
        <f t="shared" ref="F567:X567" si="204">SUM(F479,F547)</f>
        <v>0</v>
      </c>
      <c r="G567" s="30">
        <f t="shared" si="204"/>
        <v>0</v>
      </c>
      <c r="H567" s="30">
        <f t="shared" si="204"/>
        <v>0</v>
      </c>
      <c r="I567" s="30">
        <f t="shared" si="204"/>
        <v>0</v>
      </c>
      <c r="J567" s="30">
        <f t="shared" si="204"/>
        <v>0</v>
      </c>
      <c r="K567" s="30">
        <f t="shared" si="204"/>
        <v>0</v>
      </c>
      <c r="L567" s="30">
        <f t="shared" si="204"/>
        <v>0</v>
      </c>
      <c r="M567" s="30">
        <f t="shared" si="204"/>
        <v>0</v>
      </c>
      <c r="N567" s="30">
        <f t="shared" si="204"/>
        <v>0</v>
      </c>
      <c r="O567" s="30">
        <f t="shared" si="204"/>
        <v>0</v>
      </c>
      <c r="P567" s="30">
        <f t="shared" si="204"/>
        <v>0</v>
      </c>
      <c r="Q567" s="30">
        <f t="shared" si="204"/>
        <v>0</v>
      </c>
      <c r="R567" s="30">
        <f t="shared" si="204"/>
        <v>0</v>
      </c>
      <c r="S567" s="30">
        <f t="shared" si="204"/>
        <v>0</v>
      </c>
      <c r="T567" s="30">
        <f t="shared" si="204"/>
        <v>0</v>
      </c>
      <c r="U567" s="30">
        <f t="shared" si="204"/>
        <v>0</v>
      </c>
      <c r="V567" s="30">
        <f t="shared" si="204"/>
        <v>0</v>
      </c>
      <c r="W567" s="30">
        <f t="shared" si="204"/>
        <v>0</v>
      </c>
      <c r="X567" s="30">
        <f t="shared" si="204"/>
        <v>0</v>
      </c>
    </row>
    <row r="568" spans="2:24">
      <c r="B568" s="14" t="s">
        <v>299</v>
      </c>
      <c r="C568" s="14"/>
      <c r="D568" s="14" t="s">
        <v>82</v>
      </c>
      <c r="E568" s="30">
        <f>SUM(E488,E556)</f>
        <v>0</v>
      </c>
      <c r="F568" s="30">
        <f t="shared" ref="F568:X568" si="205">SUM(F488,F556)</f>
        <v>0</v>
      </c>
      <c r="G568" s="30">
        <f t="shared" si="205"/>
        <v>0</v>
      </c>
      <c r="H568" s="30">
        <f t="shared" si="205"/>
        <v>0</v>
      </c>
      <c r="I568" s="30">
        <f t="shared" si="205"/>
        <v>0</v>
      </c>
      <c r="J568" s="30">
        <f t="shared" si="205"/>
        <v>0</v>
      </c>
      <c r="K568" s="30">
        <f t="shared" si="205"/>
        <v>0</v>
      </c>
      <c r="L568" s="30">
        <f t="shared" si="205"/>
        <v>0</v>
      </c>
      <c r="M568" s="30">
        <f t="shared" si="205"/>
        <v>0</v>
      </c>
      <c r="N568" s="30">
        <f t="shared" si="205"/>
        <v>0</v>
      </c>
      <c r="O568" s="30">
        <f t="shared" si="205"/>
        <v>0</v>
      </c>
      <c r="P568" s="30">
        <f t="shared" si="205"/>
        <v>0</v>
      </c>
      <c r="Q568" s="30">
        <f t="shared" si="205"/>
        <v>0</v>
      </c>
      <c r="R568" s="30">
        <f t="shared" si="205"/>
        <v>0</v>
      </c>
      <c r="S568" s="30">
        <f t="shared" si="205"/>
        <v>0</v>
      </c>
      <c r="T568" s="30">
        <f t="shared" si="205"/>
        <v>0</v>
      </c>
      <c r="U568" s="30">
        <f t="shared" si="205"/>
        <v>0</v>
      </c>
      <c r="V568" s="30">
        <f t="shared" si="205"/>
        <v>0</v>
      </c>
      <c r="W568" s="30">
        <f t="shared" si="205"/>
        <v>0</v>
      </c>
      <c r="X568" s="30">
        <f t="shared" si="205"/>
        <v>0</v>
      </c>
    </row>
    <row r="569" spans="2:24">
      <c r="B569" s="14" t="s">
        <v>138</v>
      </c>
      <c r="C569" s="14"/>
      <c r="D569" s="14" t="s">
        <v>82</v>
      </c>
      <c r="E569" s="30">
        <f>SUM(E562:E568)</f>
        <v>0</v>
      </c>
      <c r="F569" s="30">
        <f t="shared" ref="F569:X569" si="206">SUM(F562:F568)</f>
        <v>0</v>
      </c>
      <c r="G569" s="30">
        <f t="shared" si="206"/>
        <v>0</v>
      </c>
      <c r="H569" s="30">
        <f t="shared" si="206"/>
        <v>0</v>
      </c>
      <c r="I569" s="30">
        <f t="shared" si="206"/>
        <v>0</v>
      </c>
      <c r="J569" s="30">
        <f t="shared" si="206"/>
        <v>0</v>
      </c>
      <c r="K569" s="30">
        <f t="shared" si="206"/>
        <v>0</v>
      </c>
      <c r="L569" s="30">
        <f t="shared" si="206"/>
        <v>0</v>
      </c>
      <c r="M569" s="30">
        <f t="shared" si="206"/>
        <v>0</v>
      </c>
      <c r="N569" s="30">
        <f t="shared" si="206"/>
        <v>0</v>
      </c>
      <c r="O569" s="30">
        <f t="shared" si="206"/>
        <v>0</v>
      </c>
      <c r="P569" s="30">
        <f t="shared" si="206"/>
        <v>0</v>
      </c>
      <c r="Q569" s="30">
        <f t="shared" si="206"/>
        <v>0</v>
      </c>
      <c r="R569" s="30">
        <f t="shared" si="206"/>
        <v>0</v>
      </c>
      <c r="S569" s="30">
        <f t="shared" si="206"/>
        <v>0</v>
      </c>
      <c r="T569" s="30">
        <f t="shared" si="206"/>
        <v>0</v>
      </c>
      <c r="U569" s="30">
        <f t="shared" si="206"/>
        <v>0</v>
      </c>
      <c r="V569" s="30">
        <f t="shared" si="206"/>
        <v>0</v>
      </c>
      <c r="W569" s="30">
        <f t="shared" si="206"/>
        <v>0</v>
      </c>
      <c r="X569" s="30">
        <f t="shared" si="206"/>
        <v>0</v>
      </c>
    </row>
    <row r="571" spans="2:24" ht="15">
      <c r="B571" s="6" t="s">
        <v>69</v>
      </c>
    </row>
    <row r="572" spans="2:24">
      <c r="B572" s="14" t="s">
        <v>121</v>
      </c>
      <c r="C572" s="14"/>
      <c r="D572" s="14" t="s">
        <v>1</v>
      </c>
      <c r="E572" s="97">
        <f>SUM(E308,E334,E379,E408,E358)+'Masukan - agroforestri'!$C$316*'Masukan - agroforestri'!$D$290</f>
        <v>0</v>
      </c>
      <c r="F572" s="97">
        <f>SUM(F308,F334,F379,F408,F358)+'Masukan - agroforestri'!$C$316*'Masukan - agroforestri'!$D$290</f>
        <v>0</v>
      </c>
      <c r="G572" s="97">
        <f>SUM(G308,G334,G379,G408,G358)+'Masukan - agroforestri'!$C$316*'Masukan - agroforestri'!$D$290</f>
        <v>0</v>
      </c>
      <c r="H572" s="97">
        <f>SUM(H308,H334,H379,H408,H358)+'Masukan - agroforestri'!$C$316*'Masukan - agroforestri'!$D$290</f>
        <v>0</v>
      </c>
      <c r="I572" s="97">
        <f>SUM(I308,I334,I379,I408,I358)+'Masukan - agroforestri'!$C$316*'Masukan - agroforestri'!$D$290</f>
        <v>0</v>
      </c>
      <c r="J572" s="97">
        <f>SUM(J308,J334,J379,J408,J358)+'Masukan - agroforestri'!$C$316*'Masukan - agroforestri'!$D$290</f>
        <v>0</v>
      </c>
      <c r="K572" s="97">
        <f>SUM(K308,K334,K379,K408,K358)+'Masukan - agroforestri'!$C$316*'Masukan - agroforestri'!$D$290</f>
        <v>0</v>
      </c>
      <c r="L572" s="97">
        <f>SUM(L308,L334,L379,L408,L358)+'Masukan - agroforestri'!$C$316*'Masukan - agroforestri'!$D$290</f>
        <v>0</v>
      </c>
      <c r="M572" s="97">
        <f>SUM(M308,M334,M379,M408,M358)+'Masukan - agroforestri'!$C$316*'Masukan - agroforestri'!$D$290</f>
        <v>0</v>
      </c>
      <c r="N572" s="97">
        <f>SUM(N308,N334,N379,N408,N358)+'Masukan - agroforestri'!$C$316*'Masukan - agroforestri'!$D$290</f>
        <v>0</v>
      </c>
      <c r="O572" s="97">
        <f>SUM(O308,O334,O379,O408,O358)+'Masukan - agroforestri'!$C$316*'Masukan - agroforestri'!$D$290</f>
        <v>0</v>
      </c>
      <c r="P572" s="97">
        <f>SUM(P308,P334,P379,P408,P358)+'Masukan - agroforestri'!$C$316*'Masukan - agroforestri'!$D$290</f>
        <v>0</v>
      </c>
      <c r="Q572" s="97">
        <f>SUM(Q308,Q334,Q379,Q408,Q358)+'Masukan - agroforestri'!$C$316*'Masukan - agroforestri'!$D$290</f>
        <v>0</v>
      </c>
      <c r="R572" s="97">
        <f>SUM(R308,R334,R379,R408,R358)+'Masukan - agroforestri'!$C$316*'Masukan - agroforestri'!$D$290</f>
        <v>0</v>
      </c>
      <c r="S572" s="97">
        <f>SUM(S308,S334,S379,S408,S358)+'Masukan - agroforestri'!$C$316*'Masukan - agroforestri'!$D$290</f>
        <v>0</v>
      </c>
      <c r="T572" s="97">
        <f>SUM(T308,T334,T379,T408,T358)+'Masukan - agroforestri'!$C$316*'Masukan - agroforestri'!$D$290</f>
        <v>0</v>
      </c>
      <c r="U572" s="97">
        <f>SUM(U308,U334,U379,U408,U358)+'Masukan - agroforestri'!$C$316*'Masukan - agroforestri'!$D$290</f>
        <v>0</v>
      </c>
      <c r="V572" s="97">
        <f>SUM(V308,V334,V379,V408,V358)+'Masukan - agroforestri'!$C$316*'Masukan - agroforestri'!$D$290</f>
        <v>0</v>
      </c>
      <c r="W572" s="97">
        <f>SUM(W308,W334,W379,W408,W358)+'Masukan - agroforestri'!$C$316*'Masukan - agroforestri'!$D$290</f>
        <v>0</v>
      </c>
      <c r="X572" s="97">
        <f>SUM(X308,X334,X379,X408,X358)+'Masukan - agroforestri'!$C$316*'Masukan - agroforestri'!$D$290</f>
        <v>0</v>
      </c>
    </row>
    <row r="573" spans="2:24">
      <c r="B573" s="14"/>
      <c r="C573" s="14"/>
      <c r="D573" s="14"/>
      <c r="E573" s="14"/>
      <c r="F573" s="14"/>
      <c r="G573" s="14"/>
      <c r="H573" s="14"/>
      <c r="I573" s="14"/>
      <c r="J573" s="14"/>
      <c r="K573" s="14"/>
      <c r="L573" s="14"/>
      <c r="M573" s="14"/>
      <c r="N573" s="14"/>
      <c r="O573" s="14"/>
      <c r="P573" s="14"/>
      <c r="Q573" s="14"/>
      <c r="R573" s="14"/>
      <c r="S573" s="14"/>
      <c r="T573" s="14"/>
      <c r="U573" s="14"/>
      <c r="V573" s="14"/>
      <c r="W573" s="14"/>
      <c r="X573" s="14"/>
    </row>
    <row r="574" spans="2:24">
      <c r="B574" s="14" t="s">
        <v>361</v>
      </c>
      <c r="C574" s="29">
        <f>'Masukan - agroforestri'!C299</f>
        <v>251275</v>
      </c>
      <c r="D574" s="14" t="s">
        <v>1</v>
      </c>
      <c r="E574" s="69">
        <f>$C574*('Masukan - agroforestri'!$D280+'Masukan - agroforestri'!$D285)</f>
        <v>0</v>
      </c>
      <c r="F574" s="69">
        <f>$C574*('Masukan - agroforestri'!$D280+'Masukan - agroforestri'!$D285)</f>
        <v>0</v>
      </c>
      <c r="G574" s="69">
        <f>$C574*('Masukan - agroforestri'!$D280+'Masukan - agroforestri'!$D285)</f>
        <v>0</v>
      </c>
      <c r="H574" s="69">
        <f>$C574*('Masukan - agroforestri'!$D280+'Masukan - agroforestri'!$D285)</f>
        <v>0</v>
      </c>
      <c r="I574" s="69">
        <f>$C574*('Masukan - agroforestri'!$D280+'Masukan - agroforestri'!$D285)</f>
        <v>0</v>
      </c>
      <c r="J574" s="69">
        <f>$C574*('Masukan - agroforestri'!$D280+'Masukan - agroforestri'!$D285)</f>
        <v>0</v>
      </c>
      <c r="K574" s="69">
        <f>$C574*('Masukan - agroforestri'!$D280+'Masukan - agroforestri'!$D285)</f>
        <v>0</v>
      </c>
      <c r="L574" s="69">
        <f>$C574*('Masukan - agroforestri'!$D280+'Masukan - agroforestri'!$D285)</f>
        <v>0</v>
      </c>
      <c r="M574" s="69">
        <f>$C574*('Masukan - agroforestri'!$D280+'Masukan - agroforestri'!$D285)</f>
        <v>0</v>
      </c>
      <c r="N574" s="69">
        <f>$C574*('Masukan - agroforestri'!$D280+'Masukan - agroforestri'!$D285)</f>
        <v>0</v>
      </c>
      <c r="O574" s="69">
        <f>$C574*('Masukan - agroforestri'!$D280+'Masukan - agroforestri'!$D285)</f>
        <v>0</v>
      </c>
      <c r="P574" s="69">
        <f>$C574*('Masukan - agroforestri'!$D280+'Masukan - agroforestri'!$D285)</f>
        <v>0</v>
      </c>
      <c r="Q574" s="69">
        <f>$C574*('Masukan - agroforestri'!$D280+'Masukan - agroforestri'!$D285)</f>
        <v>0</v>
      </c>
      <c r="R574" s="69">
        <f>$C574*('Masukan - agroforestri'!$D280+'Masukan - agroforestri'!$D285)</f>
        <v>0</v>
      </c>
      <c r="S574" s="69">
        <f>$C574*('Masukan - agroforestri'!$D280+'Masukan - agroforestri'!$D285)</f>
        <v>0</v>
      </c>
      <c r="T574" s="69">
        <f>$C574*('Masukan - agroforestri'!$D280+'Masukan - agroforestri'!$D285)</f>
        <v>0</v>
      </c>
      <c r="U574" s="69">
        <f>$C574*('Masukan - agroforestri'!$D280+'Masukan - agroforestri'!$D285)</f>
        <v>0</v>
      </c>
      <c r="V574" s="69">
        <f>$C574*('Masukan - agroforestri'!$D280+'Masukan - agroforestri'!$D285)</f>
        <v>0</v>
      </c>
      <c r="W574" s="69">
        <f>$C574*('Masukan - agroforestri'!$D280+'Masukan - agroforestri'!$D285)</f>
        <v>0</v>
      </c>
      <c r="X574" s="69">
        <f>$C574*('Masukan - agroforestri'!$D280+'Masukan - agroforestri'!$D285)</f>
        <v>0</v>
      </c>
    </row>
    <row r="575" spans="2:24">
      <c r="B575" s="14" t="s">
        <v>420</v>
      </c>
      <c r="C575" s="29">
        <f>'Masukan - agroforestri'!C304</f>
        <v>251275</v>
      </c>
      <c r="D575" s="14" t="s">
        <v>1</v>
      </c>
      <c r="E575" s="69">
        <f>$C575*('Masukan - agroforestri'!$D281+'Masukan - agroforestri'!$D286)</f>
        <v>0</v>
      </c>
      <c r="F575" s="69">
        <f>$C575*('Masukan - agroforestri'!$D281+'Masukan - agroforestri'!$D286)</f>
        <v>0</v>
      </c>
      <c r="G575" s="69">
        <f>$C575*('Masukan - agroforestri'!$D281+'Masukan - agroforestri'!$D286)</f>
        <v>0</v>
      </c>
      <c r="H575" s="69">
        <f>$C575*('Masukan - agroforestri'!$D281+'Masukan - agroforestri'!$D286)</f>
        <v>0</v>
      </c>
      <c r="I575" s="69">
        <f>$C575*('Masukan - agroforestri'!$D281+'Masukan - agroforestri'!$D286)</f>
        <v>0</v>
      </c>
      <c r="J575" s="69">
        <f>$C575*('Masukan - agroforestri'!$D281+'Masukan - agroforestri'!$D286)</f>
        <v>0</v>
      </c>
      <c r="K575" s="69">
        <f>$C575*('Masukan - agroforestri'!$D281+'Masukan - agroforestri'!$D286)</f>
        <v>0</v>
      </c>
      <c r="L575" s="69">
        <f>$C575*('Masukan - agroforestri'!$D281+'Masukan - agroforestri'!$D286)</f>
        <v>0</v>
      </c>
      <c r="M575" s="69">
        <f>$C575*('Masukan - agroforestri'!$D281+'Masukan - agroforestri'!$D286)</f>
        <v>0</v>
      </c>
      <c r="N575" s="69">
        <f>$C575*('Masukan - agroforestri'!$D281+'Masukan - agroforestri'!$D286)</f>
        <v>0</v>
      </c>
      <c r="O575" s="69">
        <f>$C575*('Masukan - agroforestri'!$D281+'Masukan - agroforestri'!$D286)</f>
        <v>0</v>
      </c>
      <c r="P575" s="69">
        <f>$C575*('Masukan - agroforestri'!$D281+'Masukan - agroforestri'!$D286)</f>
        <v>0</v>
      </c>
      <c r="Q575" s="69">
        <f>$C575*('Masukan - agroforestri'!$D281+'Masukan - agroforestri'!$D286)</f>
        <v>0</v>
      </c>
      <c r="R575" s="69">
        <f>$C575*('Masukan - agroforestri'!$D281+'Masukan - agroforestri'!$D286)</f>
        <v>0</v>
      </c>
      <c r="S575" s="69">
        <f>$C575*('Masukan - agroforestri'!$D281+'Masukan - agroforestri'!$D286)</f>
        <v>0</v>
      </c>
      <c r="T575" s="69">
        <f>$C575*('Masukan - agroforestri'!$D281+'Masukan - agroforestri'!$D286)</f>
        <v>0</v>
      </c>
      <c r="U575" s="69">
        <f>$C575*('Masukan - agroforestri'!$D281+'Masukan - agroforestri'!$D286)</f>
        <v>0</v>
      </c>
      <c r="V575" s="69">
        <f>$C575*('Masukan - agroforestri'!$D281+'Masukan - agroforestri'!$D286)</f>
        <v>0</v>
      </c>
      <c r="W575" s="69">
        <f>$C575*('Masukan - agroforestri'!$D281+'Masukan - agroforestri'!$D286)</f>
        <v>0</v>
      </c>
      <c r="X575" s="69">
        <f>$C575*('Masukan - agroforestri'!$D281+'Masukan - agroforestri'!$D286)</f>
        <v>0</v>
      </c>
    </row>
    <row r="576" spans="2:24">
      <c r="B576" s="14" t="s">
        <v>866</v>
      </c>
      <c r="C576" s="29">
        <f>'Masukan - agroforestri'!C309</f>
        <v>1200000</v>
      </c>
      <c r="D576" s="14" t="s">
        <v>1</v>
      </c>
      <c r="E576" s="69">
        <f>$C576*('Masukan - agroforestri'!$D282+'Masukan - agroforestri'!$D287)</f>
        <v>0</v>
      </c>
      <c r="F576" s="69">
        <f>$C576*('Masukan - agroforestri'!$D282+'Masukan - agroforestri'!$D287)</f>
        <v>0</v>
      </c>
      <c r="G576" s="69">
        <f>$C576*('Masukan - agroforestri'!$D282+'Masukan - agroforestri'!$D287)</f>
        <v>0</v>
      </c>
      <c r="H576" s="69">
        <f>$C576*('Masukan - agroforestri'!$D282+'Masukan - agroforestri'!$D287)</f>
        <v>0</v>
      </c>
      <c r="I576" s="69">
        <f>$C576*('Masukan - agroforestri'!$D282+'Masukan - agroforestri'!$D287)</f>
        <v>0</v>
      </c>
      <c r="J576" s="69">
        <f>$C576*('Masukan - agroforestri'!$D282+'Masukan - agroforestri'!$D287)</f>
        <v>0</v>
      </c>
      <c r="K576" s="69">
        <f>$C576*('Masukan - agroforestri'!$D282+'Masukan - agroforestri'!$D287)</f>
        <v>0</v>
      </c>
      <c r="L576" s="69">
        <f>$C576*('Masukan - agroforestri'!$D282+'Masukan - agroforestri'!$D287)</f>
        <v>0</v>
      </c>
      <c r="M576" s="69">
        <f>$C576*('Masukan - agroforestri'!$D282+'Masukan - agroforestri'!$D287)</f>
        <v>0</v>
      </c>
      <c r="N576" s="69">
        <f>$C576*('Masukan - agroforestri'!$D282+'Masukan - agroforestri'!$D287)</f>
        <v>0</v>
      </c>
      <c r="O576" s="69">
        <f>$C576*('Masukan - agroforestri'!$D282+'Masukan - agroforestri'!$D287)</f>
        <v>0</v>
      </c>
      <c r="P576" s="69">
        <f>$C576*('Masukan - agroforestri'!$D282+'Masukan - agroforestri'!$D287)</f>
        <v>0</v>
      </c>
      <c r="Q576" s="69">
        <f>$C576*('Masukan - agroforestri'!$D282+'Masukan - agroforestri'!$D287)</f>
        <v>0</v>
      </c>
      <c r="R576" s="69">
        <f>$C576*('Masukan - agroforestri'!$D282+'Masukan - agroforestri'!$D287)</f>
        <v>0</v>
      </c>
      <c r="S576" s="69">
        <f>$C576*('Masukan - agroforestri'!$D282+'Masukan - agroforestri'!$D287)</f>
        <v>0</v>
      </c>
      <c r="T576" s="69">
        <f>$C576*('Masukan - agroforestri'!$D282+'Masukan - agroforestri'!$D287)</f>
        <v>0</v>
      </c>
      <c r="U576" s="69">
        <f>$C576*('Masukan - agroforestri'!$D282+'Masukan - agroforestri'!$D287)</f>
        <v>0</v>
      </c>
      <c r="V576" s="69">
        <f>$C576*('Masukan - agroforestri'!$D282+'Masukan - agroforestri'!$D287)</f>
        <v>0</v>
      </c>
      <c r="W576" s="69">
        <f>$C576*('Masukan - agroforestri'!$D282+'Masukan - agroforestri'!$D287)</f>
        <v>0</v>
      </c>
      <c r="X576" s="69">
        <f>$C576*('Masukan - agroforestri'!$D282+'Masukan - agroforestri'!$D287)</f>
        <v>0</v>
      </c>
    </row>
    <row r="577" spans="2:24">
      <c r="B577" s="14" t="s">
        <v>400</v>
      </c>
      <c r="C577" s="29">
        <f>'Masukan - agroforestri'!C304</f>
        <v>251275</v>
      </c>
      <c r="D577" s="14" t="s">
        <v>1</v>
      </c>
      <c r="E577" s="69">
        <f>$C577*('Masukan - agroforestri'!$D283+'Masukan - agroforestri'!$D288)</f>
        <v>0</v>
      </c>
      <c r="F577" s="69">
        <f>$C577*('Masukan - agroforestri'!$D283+'Masukan - agroforestri'!$D288)</f>
        <v>0</v>
      </c>
      <c r="G577" s="69">
        <f>$C577*('Masukan - agroforestri'!$D283+'Masukan - agroforestri'!$D288)</f>
        <v>0</v>
      </c>
      <c r="H577" s="69">
        <f>$C577*('Masukan - agroforestri'!$D283+'Masukan - agroforestri'!$D288)</f>
        <v>0</v>
      </c>
      <c r="I577" s="69">
        <f>$C577*('Masukan - agroforestri'!$D283+'Masukan - agroforestri'!$D288)</f>
        <v>0</v>
      </c>
      <c r="J577" s="69">
        <f>$C577*('Masukan - agroforestri'!$D283+'Masukan - agroforestri'!$D288)</f>
        <v>0</v>
      </c>
      <c r="K577" s="69">
        <f>$C577*('Masukan - agroforestri'!$D283+'Masukan - agroforestri'!$D288)</f>
        <v>0</v>
      </c>
      <c r="L577" s="69">
        <f>$C577*('Masukan - agroforestri'!$D283+'Masukan - agroforestri'!$D288)</f>
        <v>0</v>
      </c>
      <c r="M577" s="69">
        <f>$C577*('Masukan - agroforestri'!$D283+'Masukan - agroforestri'!$D288)</f>
        <v>0</v>
      </c>
      <c r="N577" s="69">
        <f>$C577*('Masukan - agroforestri'!$D283+'Masukan - agroforestri'!$D288)</f>
        <v>0</v>
      </c>
      <c r="O577" s="69">
        <f>$C577*('Masukan - agroforestri'!$D283+'Masukan - agroforestri'!$D288)</f>
        <v>0</v>
      </c>
      <c r="P577" s="69">
        <f>$C577*('Masukan - agroforestri'!$D283+'Masukan - agroforestri'!$D288)</f>
        <v>0</v>
      </c>
      <c r="Q577" s="69">
        <f>$C577*('Masukan - agroforestri'!$D283+'Masukan - agroforestri'!$D288)</f>
        <v>0</v>
      </c>
      <c r="R577" s="69">
        <f>$C577*('Masukan - agroforestri'!$D283+'Masukan - agroforestri'!$D288)</f>
        <v>0</v>
      </c>
      <c r="S577" s="69">
        <f>$C577*('Masukan - agroforestri'!$D283+'Masukan - agroforestri'!$D288)</f>
        <v>0</v>
      </c>
      <c r="T577" s="69">
        <f>$C577*('Masukan - agroforestri'!$D283+'Masukan - agroforestri'!$D288)</f>
        <v>0</v>
      </c>
      <c r="U577" s="69">
        <f>$C577*('Masukan - agroforestri'!$D283+'Masukan - agroforestri'!$D288)</f>
        <v>0</v>
      </c>
      <c r="V577" s="69">
        <f>$C577*('Masukan - agroforestri'!$D283+'Masukan - agroforestri'!$D288)</f>
        <v>0</v>
      </c>
      <c r="W577" s="69">
        <f>$C577*('Masukan - agroforestri'!$D283+'Masukan - agroforestri'!$D288)</f>
        <v>0</v>
      </c>
      <c r="X577" s="69">
        <f>$C577*('Masukan - agroforestri'!$D283+'Masukan - agroforestri'!$D288)</f>
        <v>0</v>
      </c>
    </row>
    <row r="578" spans="2:24">
      <c r="B578" s="14" t="s">
        <v>409</v>
      </c>
      <c r="C578" s="29">
        <f>'Masukan - agroforestri'!C304</f>
        <v>251275</v>
      </c>
      <c r="D578" s="14" t="s">
        <v>1</v>
      </c>
      <c r="E578" s="69">
        <f>$C578*('Masukan - agroforestri'!$D284+'Masukan - agroforestri'!$D289)</f>
        <v>0</v>
      </c>
      <c r="F578" s="69">
        <f>$C578*('Masukan - agroforestri'!$D284+'Masukan - agroforestri'!$D289)</f>
        <v>0</v>
      </c>
      <c r="G578" s="69">
        <f>$C578*('Masukan - agroforestri'!$D284+'Masukan - agroforestri'!$D289)</f>
        <v>0</v>
      </c>
      <c r="H578" s="69">
        <f>$C578*('Masukan - agroforestri'!$D284+'Masukan - agroforestri'!$D289)</f>
        <v>0</v>
      </c>
      <c r="I578" s="69">
        <f>$C578*('Masukan - agroforestri'!$D284+'Masukan - agroforestri'!$D289)</f>
        <v>0</v>
      </c>
      <c r="J578" s="69">
        <f>$C578*('Masukan - agroforestri'!$D284+'Masukan - agroforestri'!$D289)</f>
        <v>0</v>
      </c>
      <c r="K578" s="69">
        <f>$C578*('Masukan - agroforestri'!$D284+'Masukan - agroforestri'!$D289)</f>
        <v>0</v>
      </c>
      <c r="L578" s="69">
        <f>$C578*('Masukan - agroforestri'!$D284+'Masukan - agroforestri'!$D289)</f>
        <v>0</v>
      </c>
      <c r="M578" s="69">
        <f>$C578*('Masukan - agroforestri'!$D284+'Masukan - agroforestri'!$D289)</f>
        <v>0</v>
      </c>
      <c r="N578" s="69">
        <f>$C578*('Masukan - agroforestri'!$D284+'Masukan - agroforestri'!$D289)</f>
        <v>0</v>
      </c>
      <c r="O578" s="69">
        <f>$C578*('Masukan - agroforestri'!$D284+'Masukan - agroforestri'!$D289)</f>
        <v>0</v>
      </c>
      <c r="P578" s="69">
        <f>$C578*('Masukan - agroforestri'!$D284+'Masukan - agroforestri'!$D289)</f>
        <v>0</v>
      </c>
      <c r="Q578" s="69">
        <f>$C578*('Masukan - agroforestri'!$D284+'Masukan - agroforestri'!$D289)</f>
        <v>0</v>
      </c>
      <c r="R578" s="69">
        <f>$C578*('Masukan - agroforestri'!$D284+'Masukan - agroforestri'!$D289)</f>
        <v>0</v>
      </c>
      <c r="S578" s="69">
        <f>$C578*('Masukan - agroforestri'!$D284+'Masukan - agroforestri'!$D289)</f>
        <v>0</v>
      </c>
      <c r="T578" s="69">
        <f>$C578*('Masukan - agroforestri'!$D284+'Masukan - agroforestri'!$D289)</f>
        <v>0</v>
      </c>
      <c r="U578" s="69">
        <f>$C578*('Masukan - agroforestri'!$D284+'Masukan - agroforestri'!$D289)</f>
        <v>0</v>
      </c>
      <c r="V578" s="69">
        <f>$C578*('Masukan - agroforestri'!$D284+'Masukan - agroforestri'!$D289)</f>
        <v>0</v>
      </c>
      <c r="W578" s="69">
        <f>$C578*('Masukan - agroforestri'!$D284+'Masukan - agroforestri'!$D289)</f>
        <v>0</v>
      </c>
      <c r="X578" s="69">
        <f>$C578*('Masukan - agroforestri'!$D284+'Masukan - agroforestri'!$D289)</f>
        <v>0</v>
      </c>
    </row>
    <row r="579" spans="2:24">
      <c r="B579" s="14" t="s">
        <v>373</v>
      </c>
      <c r="C579" s="29">
        <f>'Masukan - agroforestri'!C314</f>
        <v>1700000</v>
      </c>
      <c r="D579" s="14" t="s">
        <v>1</v>
      </c>
      <c r="E579" s="69">
        <f>$C579*('Masukan - agroforestri'!$D290)</f>
        <v>0</v>
      </c>
      <c r="F579" s="69">
        <f>$C579*('Masukan - agroforestri'!$D290)</f>
        <v>0</v>
      </c>
      <c r="G579" s="69">
        <f>$C579*('Masukan - agroforestri'!$D290)</f>
        <v>0</v>
      </c>
      <c r="H579" s="69">
        <f>$C579*('Masukan - agroforestri'!$D290)</f>
        <v>0</v>
      </c>
      <c r="I579" s="69">
        <f>$C579*('Masukan - agroforestri'!$D290)</f>
        <v>0</v>
      </c>
      <c r="J579" s="69">
        <f>$C579*('Masukan - agroforestri'!$D290)</f>
        <v>0</v>
      </c>
      <c r="K579" s="69">
        <f>$C579*('Masukan - agroforestri'!$D290)</f>
        <v>0</v>
      </c>
      <c r="L579" s="69">
        <f>$C579*('Masukan - agroforestri'!$D290)</f>
        <v>0</v>
      </c>
      <c r="M579" s="69">
        <f>$C579*('Masukan - agroforestri'!$D290)</f>
        <v>0</v>
      </c>
      <c r="N579" s="69">
        <f>$C579*('Masukan - agroforestri'!$D290)</f>
        <v>0</v>
      </c>
      <c r="O579" s="69">
        <f>$C579*('Masukan - agroforestri'!$D290)</f>
        <v>0</v>
      </c>
      <c r="P579" s="69">
        <f>$C579*('Masukan - agroforestri'!$D290)</f>
        <v>0</v>
      </c>
      <c r="Q579" s="69">
        <f>$C579*('Masukan - agroforestri'!$D290)</f>
        <v>0</v>
      </c>
      <c r="R579" s="69">
        <f>$C579*('Masukan - agroforestri'!$D290)</f>
        <v>0</v>
      </c>
      <c r="S579" s="69">
        <f>$C579*('Masukan - agroforestri'!$D290)</f>
        <v>0</v>
      </c>
      <c r="T579" s="69">
        <f>$C579*('Masukan - agroforestri'!$D290)</f>
        <v>0</v>
      </c>
      <c r="U579" s="69">
        <f>$C579*('Masukan - agroforestri'!$D290)</f>
        <v>0</v>
      </c>
      <c r="V579" s="69">
        <f>$C579*('Masukan - agroforestri'!$D290)</f>
        <v>0</v>
      </c>
      <c r="W579" s="69">
        <f>$C579*('Masukan - agroforestri'!$D290)</f>
        <v>0</v>
      </c>
      <c r="X579" s="69">
        <f>$C579*('Masukan - agroforestri'!$D290)</f>
        <v>0</v>
      </c>
    </row>
    <row r="580" spans="2:24">
      <c r="B580" s="14" t="s">
        <v>141</v>
      </c>
      <c r="C580" s="14"/>
      <c r="D580" s="14" t="s">
        <v>2</v>
      </c>
      <c r="E580" s="69">
        <f t="shared" ref="E580" si="207">SUM(E574:E579)</f>
        <v>0</v>
      </c>
      <c r="F580" s="69">
        <f t="shared" ref="F580" si="208">SUM(F574:F579)</f>
        <v>0</v>
      </c>
      <c r="G580" s="69">
        <f t="shared" ref="G580" si="209">SUM(G574:G579)</f>
        <v>0</v>
      </c>
      <c r="H580" s="69">
        <f t="shared" ref="H580" si="210">SUM(H574:H579)</f>
        <v>0</v>
      </c>
      <c r="I580" s="69">
        <f t="shared" ref="I580" si="211">SUM(I574:I579)</f>
        <v>0</v>
      </c>
      <c r="J580" s="69">
        <f t="shared" ref="J580" si="212">SUM(J574:J579)</f>
        <v>0</v>
      </c>
      <c r="K580" s="69">
        <f t="shared" ref="K580" si="213">SUM(K574:K579)</f>
        <v>0</v>
      </c>
      <c r="L580" s="69">
        <f t="shared" ref="L580" si="214">SUM(L574:L579)</f>
        <v>0</v>
      </c>
      <c r="M580" s="69">
        <f t="shared" ref="M580" si="215">SUM(M574:M579)</f>
        <v>0</v>
      </c>
      <c r="N580" s="69">
        <f t="shared" ref="N580" si="216">SUM(N574:N579)</f>
        <v>0</v>
      </c>
      <c r="O580" s="69">
        <f t="shared" ref="O580" si="217">SUM(O574:O579)</f>
        <v>0</v>
      </c>
      <c r="P580" s="69">
        <f t="shared" ref="P580" si="218">SUM(P574:P579)</f>
        <v>0</v>
      </c>
      <c r="Q580" s="69">
        <f t="shared" ref="Q580" si="219">SUM(Q574:Q579)</f>
        <v>0</v>
      </c>
      <c r="R580" s="69">
        <f t="shared" ref="R580" si="220">SUM(R574:R579)</f>
        <v>0</v>
      </c>
      <c r="S580" s="69">
        <f t="shared" ref="S580" si="221">SUM(S574:S579)</f>
        <v>0</v>
      </c>
      <c r="T580" s="69">
        <f t="shared" ref="T580" si="222">SUM(T574:T579)</f>
        <v>0</v>
      </c>
      <c r="U580" s="69">
        <f t="shared" ref="U580" si="223">SUM(U574:U579)</f>
        <v>0</v>
      </c>
      <c r="V580" s="69">
        <f t="shared" ref="V580" si="224">SUM(V574:V579)</f>
        <v>0</v>
      </c>
      <c r="W580" s="69">
        <f t="shared" ref="W580" si="225">SUM(W574:W579)</f>
        <v>0</v>
      </c>
      <c r="X580" s="69">
        <f t="shared" ref="X580" si="226">SUM(X574:X579)</f>
        <v>0</v>
      </c>
    </row>
    <row r="581" spans="2:24">
      <c r="B581" s="14"/>
      <c r="C581" s="14"/>
      <c r="D581" s="14"/>
      <c r="E581" s="21"/>
      <c r="F581" s="21"/>
      <c r="G581" s="21"/>
      <c r="H581" s="21"/>
      <c r="I581" s="21"/>
      <c r="J581" s="21"/>
      <c r="K581" s="21"/>
      <c r="L581" s="21"/>
      <c r="M581" s="21"/>
      <c r="N581" s="21"/>
      <c r="O581" s="21"/>
      <c r="P581" s="21"/>
      <c r="Q581" s="21"/>
      <c r="R581" s="21"/>
      <c r="S581" s="21"/>
      <c r="T581" s="21"/>
      <c r="U581" s="21"/>
      <c r="V581" s="21"/>
      <c r="W581" s="21"/>
      <c r="X581" s="21"/>
    </row>
    <row r="582" spans="2:24">
      <c r="B582" s="14" t="s">
        <v>362</v>
      </c>
      <c r="C582" s="29">
        <f>'Masukan - agroforestri'!C300</f>
        <v>333</v>
      </c>
      <c r="D582" s="14" t="s">
        <v>1</v>
      </c>
      <c r="E582" s="69">
        <f t="shared" ref="E582:X582" si="227">$C$582*SUM(E297,E300)</f>
        <v>0</v>
      </c>
      <c r="F582" s="69">
        <f t="shared" si="227"/>
        <v>0</v>
      </c>
      <c r="G582" s="69">
        <f t="shared" si="227"/>
        <v>0</v>
      </c>
      <c r="H582" s="69">
        <f t="shared" si="227"/>
        <v>0</v>
      </c>
      <c r="I582" s="69">
        <f t="shared" si="227"/>
        <v>0</v>
      </c>
      <c r="J582" s="69">
        <f t="shared" si="227"/>
        <v>0</v>
      </c>
      <c r="K582" s="69">
        <f t="shared" si="227"/>
        <v>0</v>
      </c>
      <c r="L582" s="69">
        <f t="shared" si="227"/>
        <v>0</v>
      </c>
      <c r="M582" s="69">
        <f t="shared" si="227"/>
        <v>0</v>
      </c>
      <c r="N582" s="69">
        <f t="shared" si="227"/>
        <v>0</v>
      </c>
      <c r="O582" s="69">
        <f t="shared" si="227"/>
        <v>0</v>
      </c>
      <c r="P582" s="69">
        <f t="shared" si="227"/>
        <v>0</v>
      </c>
      <c r="Q582" s="69">
        <f t="shared" si="227"/>
        <v>0</v>
      </c>
      <c r="R582" s="69">
        <f t="shared" si="227"/>
        <v>0</v>
      </c>
      <c r="S582" s="69">
        <f t="shared" si="227"/>
        <v>0</v>
      </c>
      <c r="T582" s="69">
        <f t="shared" si="227"/>
        <v>0</v>
      </c>
      <c r="U582" s="69">
        <f t="shared" si="227"/>
        <v>0</v>
      </c>
      <c r="V582" s="69">
        <f t="shared" si="227"/>
        <v>0</v>
      </c>
      <c r="W582" s="69">
        <f t="shared" si="227"/>
        <v>0</v>
      </c>
      <c r="X582" s="69">
        <f t="shared" si="227"/>
        <v>0</v>
      </c>
    </row>
    <row r="583" spans="2:24">
      <c r="B583" s="14" t="s">
        <v>421</v>
      </c>
      <c r="C583" s="29">
        <f>'Masukan - agroforestri'!C305</f>
        <v>0</v>
      </c>
      <c r="D583" s="14" t="s">
        <v>1</v>
      </c>
      <c r="E583" s="69">
        <f t="shared" ref="E583:X584" si="228">$C$583*SUM(E323,E326)</f>
        <v>0</v>
      </c>
      <c r="F583" s="69">
        <f t="shared" si="228"/>
        <v>0</v>
      </c>
      <c r="G583" s="69">
        <f t="shared" si="228"/>
        <v>0</v>
      </c>
      <c r="H583" s="69">
        <f t="shared" si="228"/>
        <v>0</v>
      </c>
      <c r="I583" s="69">
        <f t="shared" si="228"/>
        <v>0</v>
      </c>
      <c r="J583" s="69">
        <f t="shared" si="228"/>
        <v>0</v>
      </c>
      <c r="K583" s="69">
        <f t="shared" si="228"/>
        <v>0</v>
      </c>
      <c r="L583" s="69">
        <f t="shared" si="228"/>
        <v>0</v>
      </c>
      <c r="M583" s="69">
        <f t="shared" si="228"/>
        <v>0</v>
      </c>
      <c r="N583" s="69">
        <f t="shared" si="228"/>
        <v>0</v>
      </c>
      <c r="O583" s="69">
        <f t="shared" si="228"/>
        <v>0</v>
      </c>
      <c r="P583" s="69">
        <f t="shared" si="228"/>
        <v>0</v>
      </c>
      <c r="Q583" s="69">
        <f t="shared" si="228"/>
        <v>0</v>
      </c>
      <c r="R583" s="69">
        <f t="shared" si="228"/>
        <v>0</v>
      </c>
      <c r="S583" s="69">
        <f t="shared" si="228"/>
        <v>0</v>
      </c>
      <c r="T583" s="69">
        <f t="shared" si="228"/>
        <v>0</v>
      </c>
      <c r="U583" s="69">
        <f t="shared" si="228"/>
        <v>0</v>
      </c>
      <c r="V583" s="69">
        <f t="shared" si="228"/>
        <v>0</v>
      </c>
      <c r="W583" s="69">
        <f t="shared" si="228"/>
        <v>0</v>
      </c>
      <c r="X583" s="69">
        <f t="shared" si="228"/>
        <v>0</v>
      </c>
    </row>
    <row r="584" spans="2:24">
      <c r="B584" s="14" t="s">
        <v>867</v>
      </c>
      <c r="C584" s="29">
        <f>'Masukan - agroforestri'!C310</f>
        <v>333</v>
      </c>
      <c r="D584" s="14" t="s">
        <v>1</v>
      </c>
      <c r="E584" s="69">
        <f t="shared" si="228"/>
        <v>0</v>
      </c>
      <c r="F584" s="69">
        <f t="shared" si="228"/>
        <v>0</v>
      </c>
      <c r="G584" s="69">
        <f t="shared" si="228"/>
        <v>0</v>
      </c>
      <c r="H584" s="69">
        <f t="shared" si="228"/>
        <v>0</v>
      </c>
      <c r="I584" s="69">
        <f t="shared" si="228"/>
        <v>0</v>
      </c>
      <c r="J584" s="69">
        <f t="shared" si="228"/>
        <v>0</v>
      </c>
      <c r="K584" s="69">
        <f t="shared" si="228"/>
        <v>0</v>
      </c>
      <c r="L584" s="69">
        <f t="shared" si="228"/>
        <v>0</v>
      </c>
      <c r="M584" s="69">
        <f t="shared" si="228"/>
        <v>0</v>
      </c>
      <c r="N584" s="69">
        <f t="shared" si="228"/>
        <v>0</v>
      </c>
      <c r="O584" s="69">
        <f t="shared" si="228"/>
        <v>0</v>
      </c>
      <c r="P584" s="69">
        <f t="shared" si="228"/>
        <v>0</v>
      </c>
      <c r="Q584" s="69">
        <f t="shared" si="228"/>
        <v>0</v>
      </c>
      <c r="R584" s="69">
        <f t="shared" si="228"/>
        <v>0</v>
      </c>
      <c r="S584" s="69">
        <f t="shared" si="228"/>
        <v>0</v>
      </c>
      <c r="T584" s="69">
        <f t="shared" si="228"/>
        <v>0</v>
      </c>
      <c r="U584" s="69">
        <f t="shared" si="228"/>
        <v>0</v>
      </c>
      <c r="V584" s="69">
        <f t="shared" si="228"/>
        <v>0</v>
      </c>
      <c r="W584" s="69">
        <f t="shared" si="228"/>
        <v>0</v>
      </c>
      <c r="X584" s="69">
        <f t="shared" si="228"/>
        <v>0</v>
      </c>
    </row>
    <row r="585" spans="2:24">
      <c r="B585" s="14" t="s">
        <v>401</v>
      </c>
      <c r="C585" s="29">
        <f>'Masukan - agroforestri'!C305</f>
        <v>0</v>
      </c>
      <c r="D585" s="14" t="s">
        <v>1</v>
      </c>
      <c r="E585" s="69">
        <f t="shared" ref="E585:X585" si="229">$C$585*SUM(E372,E375)</f>
        <v>0</v>
      </c>
      <c r="F585" s="69">
        <f t="shared" si="229"/>
        <v>0</v>
      </c>
      <c r="G585" s="69">
        <f t="shared" si="229"/>
        <v>0</v>
      </c>
      <c r="H585" s="69">
        <f t="shared" si="229"/>
        <v>0</v>
      </c>
      <c r="I585" s="69">
        <f t="shared" si="229"/>
        <v>0</v>
      </c>
      <c r="J585" s="69">
        <f t="shared" si="229"/>
        <v>0</v>
      </c>
      <c r="K585" s="69">
        <f t="shared" si="229"/>
        <v>0</v>
      </c>
      <c r="L585" s="69">
        <f t="shared" si="229"/>
        <v>0</v>
      </c>
      <c r="M585" s="69">
        <f t="shared" si="229"/>
        <v>0</v>
      </c>
      <c r="N585" s="69">
        <f t="shared" si="229"/>
        <v>0</v>
      </c>
      <c r="O585" s="69">
        <f t="shared" si="229"/>
        <v>0</v>
      </c>
      <c r="P585" s="69">
        <f t="shared" si="229"/>
        <v>0</v>
      </c>
      <c r="Q585" s="69">
        <f t="shared" si="229"/>
        <v>0</v>
      </c>
      <c r="R585" s="69">
        <f t="shared" si="229"/>
        <v>0</v>
      </c>
      <c r="S585" s="69">
        <f t="shared" si="229"/>
        <v>0</v>
      </c>
      <c r="T585" s="69">
        <f t="shared" si="229"/>
        <v>0</v>
      </c>
      <c r="U585" s="69">
        <f t="shared" si="229"/>
        <v>0</v>
      </c>
      <c r="V585" s="69">
        <f t="shared" si="229"/>
        <v>0</v>
      </c>
      <c r="W585" s="69">
        <f t="shared" si="229"/>
        <v>0</v>
      </c>
      <c r="X585" s="69">
        <f t="shared" si="229"/>
        <v>0</v>
      </c>
    </row>
    <row r="586" spans="2:24">
      <c r="B586" s="14" t="s">
        <v>410</v>
      </c>
      <c r="C586" s="29">
        <f>'Masukan - agroforestri'!C305</f>
        <v>0</v>
      </c>
      <c r="D586" s="14" t="s">
        <v>1</v>
      </c>
      <c r="E586" s="69">
        <f t="shared" ref="E586:X586" si="230">$C$586*SUM(E397,E400)</f>
        <v>0</v>
      </c>
      <c r="F586" s="69">
        <f t="shared" si="230"/>
        <v>0</v>
      </c>
      <c r="G586" s="69">
        <f t="shared" si="230"/>
        <v>0</v>
      </c>
      <c r="H586" s="69">
        <f t="shared" si="230"/>
        <v>0</v>
      </c>
      <c r="I586" s="69">
        <f t="shared" si="230"/>
        <v>0</v>
      </c>
      <c r="J586" s="69">
        <f t="shared" si="230"/>
        <v>0</v>
      </c>
      <c r="K586" s="69">
        <f t="shared" si="230"/>
        <v>0</v>
      </c>
      <c r="L586" s="69">
        <f t="shared" si="230"/>
        <v>0</v>
      </c>
      <c r="M586" s="69">
        <f t="shared" si="230"/>
        <v>0</v>
      </c>
      <c r="N586" s="69">
        <f t="shared" si="230"/>
        <v>0</v>
      </c>
      <c r="O586" s="69">
        <f t="shared" si="230"/>
        <v>0</v>
      </c>
      <c r="P586" s="69">
        <f t="shared" si="230"/>
        <v>0</v>
      </c>
      <c r="Q586" s="69">
        <f t="shared" si="230"/>
        <v>0</v>
      </c>
      <c r="R586" s="69">
        <f t="shared" si="230"/>
        <v>0</v>
      </c>
      <c r="S586" s="69">
        <f t="shared" si="230"/>
        <v>0</v>
      </c>
      <c r="T586" s="69">
        <f t="shared" si="230"/>
        <v>0</v>
      </c>
      <c r="U586" s="69">
        <f t="shared" si="230"/>
        <v>0</v>
      </c>
      <c r="V586" s="69">
        <f t="shared" si="230"/>
        <v>0</v>
      </c>
      <c r="W586" s="69">
        <f t="shared" si="230"/>
        <v>0</v>
      </c>
      <c r="X586" s="69">
        <f t="shared" si="230"/>
        <v>0</v>
      </c>
    </row>
    <row r="587" spans="2:24">
      <c r="B587" s="14" t="s">
        <v>374</v>
      </c>
      <c r="C587" s="29">
        <f>'Masukan - agroforestri'!C315</f>
        <v>1800000</v>
      </c>
      <c r="D587" s="14" t="s">
        <v>1</v>
      </c>
      <c r="E587" s="69">
        <f>$C$261*('Masukan - agroforestri'!$D290)</f>
        <v>0</v>
      </c>
      <c r="F587" s="69">
        <f>$C$261*('Masukan - agroforestri'!$D290)</f>
        <v>0</v>
      </c>
      <c r="G587" s="69">
        <f>$C$261*('Masukan - agroforestri'!$D290)</f>
        <v>0</v>
      </c>
      <c r="H587" s="69">
        <f>$C$261*('Masukan - agroforestri'!$D290)</f>
        <v>0</v>
      </c>
      <c r="I587" s="69">
        <f>$C$261*('Masukan - agroforestri'!$D290)</f>
        <v>0</v>
      </c>
      <c r="J587" s="69">
        <f>$C$261*('Masukan - agroforestri'!$D290)</f>
        <v>0</v>
      </c>
      <c r="K587" s="69">
        <f>$C$261*('Masukan - agroforestri'!$D290)</f>
        <v>0</v>
      </c>
      <c r="L587" s="69">
        <f>$C$261*('Masukan - agroforestri'!$D290)</f>
        <v>0</v>
      </c>
      <c r="M587" s="69">
        <f>$C$261*('Masukan - agroforestri'!$D290)</f>
        <v>0</v>
      </c>
      <c r="N587" s="69">
        <f>$C$261*('Masukan - agroforestri'!$D290)</f>
        <v>0</v>
      </c>
      <c r="O587" s="69">
        <f>$C$261*('Masukan - agroforestri'!$D290)</f>
        <v>0</v>
      </c>
      <c r="P587" s="69">
        <f>$C$261*('Masukan - agroforestri'!$D290)</f>
        <v>0</v>
      </c>
      <c r="Q587" s="69">
        <f>$C$261*('Masukan - agroforestri'!$D290)</f>
        <v>0</v>
      </c>
      <c r="R587" s="69">
        <f>$C$261*('Masukan - agroforestri'!$D290)</f>
        <v>0</v>
      </c>
      <c r="S587" s="69">
        <f>$C$261*('Masukan - agroforestri'!$D290)</f>
        <v>0</v>
      </c>
      <c r="T587" s="69">
        <f>$C$261*('Masukan - agroforestri'!$D290)</f>
        <v>0</v>
      </c>
      <c r="U587" s="69">
        <f>$C$261*('Masukan - agroforestri'!$D290)</f>
        <v>0</v>
      </c>
      <c r="V587" s="69">
        <f>$C$261*('Masukan - agroforestri'!$D290)</f>
        <v>0</v>
      </c>
      <c r="W587" s="69">
        <f>$C$261*('Masukan - agroforestri'!$D290)</f>
        <v>0</v>
      </c>
      <c r="X587" s="69">
        <f>$C$261*('Masukan - agroforestri'!$D290)</f>
        <v>0</v>
      </c>
    </row>
    <row r="588" spans="2:24">
      <c r="B588" s="14" t="s">
        <v>142</v>
      </c>
      <c r="C588" s="14"/>
      <c r="D588" s="14" t="s">
        <v>2</v>
      </c>
      <c r="E588" s="69">
        <f>SUM(E582:E587)</f>
        <v>0</v>
      </c>
      <c r="F588" s="69">
        <f t="shared" ref="F588:X588" si="231">SUM(F582:F587)</f>
        <v>0</v>
      </c>
      <c r="G588" s="69">
        <f t="shared" si="231"/>
        <v>0</v>
      </c>
      <c r="H588" s="69">
        <f t="shared" si="231"/>
        <v>0</v>
      </c>
      <c r="I588" s="69">
        <f t="shared" si="231"/>
        <v>0</v>
      </c>
      <c r="J588" s="69">
        <f t="shared" si="231"/>
        <v>0</v>
      </c>
      <c r="K588" s="69">
        <f t="shared" si="231"/>
        <v>0</v>
      </c>
      <c r="L588" s="69">
        <f t="shared" si="231"/>
        <v>0</v>
      </c>
      <c r="M588" s="69">
        <f t="shared" si="231"/>
        <v>0</v>
      </c>
      <c r="N588" s="69">
        <f t="shared" si="231"/>
        <v>0</v>
      </c>
      <c r="O588" s="69">
        <f t="shared" si="231"/>
        <v>0</v>
      </c>
      <c r="P588" s="69">
        <f t="shared" si="231"/>
        <v>0</v>
      </c>
      <c r="Q588" s="69">
        <f t="shared" si="231"/>
        <v>0</v>
      </c>
      <c r="R588" s="69">
        <f t="shared" si="231"/>
        <v>0</v>
      </c>
      <c r="S588" s="69">
        <f t="shared" si="231"/>
        <v>0</v>
      </c>
      <c r="T588" s="69">
        <f t="shared" si="231"/>
        <v>0</v>
      </c>
      <c r="U588" s="69">
        <f t="shared" si="231"/>
        <v>0</v>
      </c>
      <c r="V588" s="69">
        <f t="shared" si="231"/>
        <v>0</v>
      </c>
      <c r="W588" s="69">
        <f t="shared" si="231"/>
        <v>0</v>
      </c>
      <c r="X588" s="69">
        <f t="shared" si="231"/>
        <v>0</v>
      </c>
    </row>
    <row r="590" spans="2:24" ht="15">
      <c r="B590" s="6" t="s">
        <v>98</v>
      </c>
      <c r="E590" s="89"/>
      <c r="F590" s="89"/>
      <c r="G590" s="89"/>
      <c r="H590" s="89"/>
      <c r="I590" s="89"/>
      <c r="J590" s="89"/>
      <c r="K590" s="89"/>
      <c r="L590" s="89"/>
      <c r="M590" s="89"/>
      <c r="N590" s="89"/>
      <c r="O590" s="89"/>
      <c r="P590" s="89"/>
      <c r="Q590" s="89"/>
      <c r="R590" s="89"/>
      <c r="S590" s="89"/>
      <c r="T590" s="89"/>
      <c r="U590" s="89"/>
      <c r="V590" s="89"/>
      <c r="W590" s="89"/>
      <c r="X590" s="89"/>
    </row>
    <row r="591" spans="2:24">
      <c r="B591" s="14" t="s">
        <v>77</v>
      </c>
      <c r="C591" s="29">
        <f>'Masukan - agroforestri'!C457</f>
        <v>8000</v>
      </c>
      <c r="D591" s="14" t="s">
        <v>4</v>
      </c>
      <c r="E591" s="21"/>
      <c r="F591" s="21"/>
      <c r="G591" s="21"/>
      <c r="H591" s="21"/>
      <c r="I591" s="21"/>
      <c r="J591" s="21"/>
      <c r="K591" s="21"/>
      <c r="L591" s="21"/>
      <c r="M591" s="21"/>
      <c r="N591" s="21"/>
      <c r="O591" s="21"/>
      <c r="P591" s="21"/>
      <c r="Q591" s="21"/>
      <c r="R591" s="21"/>
      <c r="S591" s="21"/>
      <c r="T591" s="21"/>
      <c r="U591" s="21"/>
      <c r="V591" s="21"/>
      <c r="W591" s="21"/>
      <c r="X591" s="21"/>
    </row>
    <row r="592" spans="2:24">
      <c r="B592" s="14" t="s">
        <v>363</v>
      </c>
      <c r="D592" s="14" t="s">
        <v>38</v>
      </c>
      <c r="E592" s="69">
        <f t="shared" ref="E592:X592" si="232">(E312*E297*$C$591)+(E300*E316*$C$591)</f>
        <v>0</v>
      </c>
      <c r="F592" s="69">
        <f t="shared" si="232"/>
        <v>0</v>
      </c>
      <c r="G592" s="69">
        <f t="shared" si="232"/>
        <v>0</v>
      </c>
      <c r="H592" s="69">
        <f t="shared" si="232"/>
        <v>0</v>
      </c>
      <c r="I592" s="69">
        <f t="shared" si="232"/>
        <v>0</v>
      </c>
      <c r="J592" s="69">
        <f t="shared" si="232"/>
        <v>0</v>
      </c>
      <c r="K592" s="69">
        <f t="shared" si="232"/>
        <v>0</v>
      </c>
      <c r="L592" s="69">
        <f t="shared" si="232"/>
        <v>0</v>
      </c>
      <c r="M592" s="69">
        <f t="shared" si="232"/>
        <v>0</v>
      </c>
      <c r="N592" s="69">
        <f t="shared" si="232"/>
        <v>0</v>
      </c>
      <c r="O592" s="69">
        <f t="shared" si="232"/>
        <v>0</v>
      </c>
      <c r="P592" s="69">
        <f t="shared" si="232"/>
        <v>0</v>
      </c>
      <c r="Q592" s="69">
        <f t="shared" si="232"/>
        <v>0</v>
      </c>
      <c r="R592" s="69">
        <f t="shared" si="232"/>
        <v>0</v>
      </c>
      <c r="S592" s="69">
        <f t="shared" si="232"/>
        <v>0</v>
      </c>
      <c r="T592" s="69">
        <f t="shared" si="232"/>
        <v>0</v>
      </c>
      <c r="U592" s="69">
        <f t="shared" si="232"/>
        <v>0</v>
      </c>
      <c r="V592" s="69">
        <f t="shared" si="232"/>
        <v>0</v>
      </c>
      <c r="W592" s="69">
        <f t="shared" si="232"/>
        <v>0</v>
      </c>
      <c r="X592" s="69">
        <f t="shared" si="232"/>
        <v>0</v>
      </c>
    </row>
    <row r="593" spans="2:24">
      <c r="B593" s="14"/>
      <c r="C593" s="14"/>
      <c r="E593" s="21"/>
      <c r="F593" s="21"/>
      <c r="G593" s="21"/>
      <c r="H593" s="21"/>
      <c r="I593" s="21"/>
      <c r="J593" s="21"/>
      <c r="K593" s="21"/>
      <c r="L593" s="21"/>
      <c r="M593" s="21"/>
      <c r="N593" s="21"/>
      <c r="O593" s="21"/>
      <c r="P593" s="21"/>
      <c r="Q593" s="21"/>
      <c r="R593" s="21"/>
      <c r="S593" s="21"/>
      <c r="T593" s="21"/>
      <c r="U593" s="21"/>
      <c r="V593" s="21"/>
      <c r="W593" s="21"/>
      <c r="X593" s="21"/>
    </row>
    <row r="594" spans="2:24">
      <c r="B594" s="14" t="s">
        <v>414</v>
      </c>
      <c r="C594" s="14"/>
      <c r="D594" s="14" t="s">
        <v>2</v>
      </c>
      <c r="E594" s="69">
        <f>E339*E323+E326*E340</f>
        <v>0</v>
      </c>
      <c r="F594" s="69">
        <f t="shared" ref="F594:X594" si="233">F339*F323+F326*F340</f>
        <v>0</v>
      </c>
      <c r="G594" s="69">
        <f t="shared" si="233"/>
        <v>0</v>
      </c>
      <c r="H594" s="69">
        <f t="shared" si="233"/>
        <v>0</v>
      </c>
      <c r="I594" s="69">
        <f t="shared" si="233"/>
        <v>0</v>
      </c>
      <c r="J594" s="69">
        <f t="shared" si="233"/>
        <v>0</v>
      </c>
      <c r="K594" s="69">
        <f t="shared" si="233"/>
        <v>0</v>
      </c>
      <c r="L594" s="69">
        <f t="shared" si="233"/>
        <v>0</v>
      </c>
      <c r="M594" s="69">
        <f t="shared" si="233"/>
        <v>0</v>
      </c>
      <c r="N594" s="69">
        <f t="shared" si="233"/>
        <v>0</v>
      </c>
      <c r="O594" s="69">
        <f t="shared" si="233"/>
        <v>0</v>
      </c>
      <c r="P594" s="69">
        <f t="shared" si="233"/>
        <v>0</v>
      </c>
      <c r="Q594" s="69">
        <f t="shared" si="233"/>
        <v>0</v>
      </c>
      <c r="R594" s="69">
        <f t="shared" si="233"/>
        <v>0</v>
      </c>
      <c r="S594" s="69">
        <f t="shared" si="233"/>
        <v>0</v>
      </c>
      <c r="T594" s="69">
        <f t="shared" si="233"/>
        <v>0</v>
      </c>
      <c r="U594" s="69">
        <f t="shared" si="233"/>
        <v>0</v>
      </c>
      <c r="V594" s="69">
        <f t="shared" si="233"/>
        <v>0</v>
      </c>
      <c r="W594" s="69">
        <f t="shared" si="233"/>
        <v>0</v>
      </c>
      <c r="X594" s="69">
        <f t="shared" si="233"/>
        <v>0</v>
      </c>
    </row>
    <row r="595" spans="2:24">
      <c r="B595" s="14"/>
      <c r="C595" s="14"/>
      <c r="D595" s="14"/>
      <c r="E595" s="69"/>
      <c r="F595" s="69"/>
      <c r="G595" s="69"/>
      <c r="H595" s="69"/>
      <c r="I595" s="69"/>
      <c r="J595" s="69"/>
      <c r="K595" s="69"/>
      <c r="L595" s="69"/>
      <c r="M595" s="69"/>
      <c r="N595" s="69"/>
      <c r="O595" s="69"/>
      <c r="P595" s="69"/>
      <c r="Q595" s="69"/>
      <c r="R595" s="69"/>
      <c r="S595" s="69"/>
      <c r="T595" s="69"/>
      <c r="U595" s="69"/>
      <c r="V595" s="69"/>
      <c r="W595" s="69"/>
      <c r="X595" s="69"/>
    </row>
    <row r="596" spans="2:24">
      <c r="B596" s="14" t="s">
        <v>868</v>
      </c>
      <c r="C596" s="14"/>
      <c r="D596" s="14" t="s">
        <v>2</v>
      </c>
      <c r="E596" s="69">
        <f>E364*E347+E365*E350</f>
        <v>0</v>
      </c>
      <c r="F596" s="69">
        <f t="shared" ref="F596:X596" si="234">F364*F347+F365*F350</f>
        <v>0</v>
      </c>
      <c r="G596" s="69">
        <f t="shared" si="234"/>
        <v>0</v>
      </c>
      <c r="H596" s="69">
        <f t="shared" si="234"/>
        <v>0</v>
      </c>
      <c r="I596" s="69">
        <f t="shared" si="234"/>
        <v>0</v>
      </c>
      <c r="J596" s="69">
        <f t="shared" si="234"/>
        <v>0</v>
      </c>
      <c r="K596" s="69">
        <f t="shared" si="234"/>
        <v>0</v>
      </c>
      <c r="L596" s="69">
        <f t="shared" si="234"/>
        <v>0</v>
      </c>
      <c r="M596" s="69">
        <f t="shared" si="234"/>
        <v>0</v>
      </c>
      <c r="N596" s="69">
        <f t="shared" si="234"/>
        <v>0</v>
      </c>
      <c r="O596" s="69">
        <f t="shared" si="234"/>
        <v>0</v>
      </c>
      <c r="P596" s="69">
        <f t="shared" si="234"/>
        <v>0</v>
      </c>
      <c r="Q596" s="69">
        <f t="shared" si="234"/>
        <v>0</v>
      </c>
      <c r="R596" s="69">
        <f t="shared" si="234"/>
        <v>0</v>
      </c>
      <c r="S596" s="69">
        <f t="shared" si="234"/>
        <v>0</v>
      </c>
      <c r="T596" s="69">
        <f t="shared" si="234"/>
        <v>0</v>
      </c>
      <c r="U596" s="69">
        <f t="shared" si="234"/>
        <v>0</v>
      </c>
      <c r="V596" s="69">
        <f t="shared" si="234"/>
        <v>0</v>
      </c>
      <c r="W596" s="69">
        <f t="shared" si="234"/>
        <v>0</v>
      </c>
      <c r="X596" s="69">
        <f t="shared" si="234"/>
        <v>0</v>
      </c>
    </row>
    <row r="597" spans="2:24">
      <c r="B597" s="14"/>
      <c r="C597" s="14"/>
      <c r="D597" s="14"/>
      <c r="E597" s="69"/>
      <c r="F597" s="69"/>
      <c r="G597" s="69"/>
      <c r="H597" s="69"/>
      <c r="I597" s="69"/>
      <c r="J597" s="69"/>
      <c r="K597" s="69"/>
      <c r="L597" s="69"/>
      <c r="M597" s="69"/>
      <c r="N597" s="69"/>
      <c r="O597" s="69"/>
      <c r="P597" s="69"/>
      <c r="Q597" s="69"/>
      <c r="R597" s="69"/>
      <c r="S597" s="69"/>
      <c r="T597" s="69"/>
      <c r="U597" s="69"/>
      <c r="V597" s="69"/>
      <c r="W597" s="69"/>
      <c r="X597" s="69"/>
    </row>
    <row r="598" spans="2:24">
      <c r="B598" s="14" t="s">
        <v>402</v>
      </c>
      <c r="C598" s="14"/>
      <c r="D598" s="14" t="s">
        <v>2</v>
      </c>
      <c r="E598" s="69">
        <f t="shared" ref="E598:X598" si="235">E385</f>
        <v>0</v>
      </c>
      <c r="F598" s="69">
        <f t="shared" si="235"/>
        <v>0</v>
      </c>
      <c r="G598" s="69">
        <f t="shared" si="235"/>
        <v>0</v>
      </c>
      <c r="H598" s="69">
        <f t="shared" si="235"/>
        <v>0</v>
      </c>
      <c r="I598" s="69">
        <f t="shared" si="235"/>
        <v>0</v>
      </c>
      <c r="J598" s="69">
        <f t="shared" si="235"/>
        <v>0</v>
      </c>
      <c r="K598" s="69">
        <f t="shared" si="235"/>
        <v>0</v>
      </c>
      <c r="L598" s="69">
        <f t="shared" si="235"/>
        <v>0</v>
      </c>
      <c r="M598" s="69">
        <f t="shared" si="235"/>
        <v>0</v>
      </c>
      <c r="N598" s="69">
        <f t="shared" si="235"/>
        <v>0</v>
      </c>
      <c r="O598" s="69">
        <f t="shared" si="235"/>
        <v>0</v>
      </c>
      <c r="P598" s="69">
        <f t="shared" si="235"/>
        <v>0</v>
      </c>
      <c r="Q598" s="69">
        <f t="shared" si="235"/>
        <v>0</v>
      </c>
      <c r="R598" s="69">
        <f t="shared" si="235"/>
        <v>0</v>
      </c>
      <c r="S598" s="69">
        <f t="shared" si="235"/>
        <v>0</v>
      </c>
      <c r="T598" s="69">
        <f t="shared" si="235"/>
        <v>0</v>
      </c>
      <c r="U598" s="69">
        <f t="shared" si="235"/>
        <v>0</v>
      </c>
      <c r="V598" s="69">
        <f t="shared" si="235"/>
        <v>0</v>
      </c>
      <c r="W598" s="69">
        <f t="shared" si="235"/>
        <v>0</v>
      </c>
      <c r="X598" s="69">
        <f t="shared" si="235"/>
        <v>0</v>
      </c>
    </row>
    <row r="599" spans="2:24">
      <c r="B599" s="14"/>
      <c r="C599" s="14"/>
      <c r="D599" s="14"/>
      <c r="E599" s="69"/>
      <c r="F599" s="69"/>
      <c r="G599" s="69"/>
      <c r="H599" s="69"/>
      <c r="I599" s="69"/>
      <c r="J599" s="69"/>
      <c r="K599" s="69"/>
      <c r="L599" s="69"/>
      <c r="M599" s="69"/>
      <c r="N599" s="69"/>
      <c r="O599" s="69"/>
      <c r="P599" s="69"/>
      <c r="Q599" s="69"/>
      <c r="R599" s="69"/>
      <c r="S599" s="69"/>
      <c r="T599" s="69"/>
      <c r="U599" s="69"/>
      <c r="V599" s="69"/>
      <c r="W599" s="69"/>
      <c r="X599" s="69"/>
    </row>
    <row r="600" spans="2:24">
      <c r="B600" s="14" t="s">
        <v>372</v>
      </c>
      <c r="C600" s="29">
        <f>'Masukan - agroforestri'!C205</f>
        <v>67000000</v>
      </c>
      <c r="D600" s="14" t="s">
        <v>38</v>
      </c>
      <c r="E600" s="69"/>
      <c r="F600" s="69"/>
      <c r="G600" s="69"/>
      <c r="H600" s="69"/>
      <c r="I600" s="69"/>
      <c r="J600" s="69"/>
      <c r="K600" s="69"/>
      <c r="L600" s="69"/>
      <c r="M600" s="69"/>
      <c r="N600" s="69"/>
      <c r="O600" s="69"/>
      <c r="P600" s="69"/>
      <c r="Q600" s="69"/>
      <c r="R600" s="69"/>
      <c r="S600" s="69"/>
      <c r="T600" s="69"/>
      <c r="U600" s="69"/>
      <c r="V600" s="69"/>
      <c r="W600" s="69"/>
      <c r="X600" s="69"/>
    </row>
    <row r="601" spans="2:24">
      <c r="B601" s="14" t="s">
        <v>372</v>
      </c>
      <c r="C601" s="14"/>
      <c r="D601" s="14" t="s">
        <v>2</v>
      </c>
      <c r="E601" s="69">
        <f>E390</f>
        <v>0</v>
      </c>
      <c r="F601" s="69">
        <f t="shared" ref="F601:X601" si="236">F390</f>
        <v>0</v>
      </c>
      <c r="G601" s="69">
        <f t="shared" si="236"/>
        <v>0</v>
      </c>
      <c r="H601" s="69">
        <f t="shared" si="236"/>
        <v>0</v>
      </c>
      <c r="I601" s="69">
        <f t="shared" si="236"/>
        <v>0</v>
      </c>
      <c r="J601" s="69">
        <f t="shared" si="236"/>
        <v>0</v>
      </c>
      <c r="K601" s="69">
        <f t="shared" si="236"/>
        <v>0</v>
      </c>
      <c r="L601" s="69">
        <f t="shared" si="236"/>
        <v>0</v>
      </c>
      <c r="M601" s="69">
        <f t="shared" si="236"/>
        <v>0</v>
      </c>
      <c r="N601" s="69">
        <f t="shared" si="236"/>
        <v>0</v>
      </c>
      <c r="O601" s="69">
        <f t="shared" si="236"/>
        <v>0</v>
      </c>
      <c r="P601" s="69">
        <f t="shared" si="236"/>
        <v>0</v>
      </c>
      <c r="Q601" s="69">
        <f t="shared" si="236"/>
        <v>0</v>
      </c>
      <c r="R601" s="69">
        <f t="shared" si="236"/>
        <v>0</v>
      </c>
      <c r="S601" s="69">
        <f t="shared" si="236"/>
        <v>0</v>
      </c>
      <c r="T601" s="69">
        <f t="shared" si="236"/>
        <v>0</v>
      </c>
      <c r="U601" s="69">
        <f t="shared" si="236"/>
        <v>0</v>
      </c>
      <c r="V601" s="69">
        <f t="shared" si="236"/>
        <v>0</v>
      </c>
      <c r="W601" s="69">
        <f t="shared" si="236"/>
        <v>0</v>
      </c>
      <c r="X601" s="69">
        <f t="shared" si="236"/>
        <v>0</v>
      </c>
    </row>
    <row r="602" spans="2:24">
      <c r="B602" s="14"/>
      <c r="C602" s="14"/>
      <c r="D602" s="14"/>
      <c r="E602" s="69"/>
      <c r="F602" s="69"/>
      <c r="G602" s="69"/>
      <c r="H602" s="69"/>
      <c r="I602" s="69"/>
      <c r="J602" s="69"/>
      <c r="K602" s="69"/>
      <c r="L602" s="69"/>
      <c r="M602" s="69"/>
      <c r="N602" s="69"/>
      <c r="O602" s="69"/>
      <c r="P602" s="69"/>
      <c r="Q602" s="69"/>
      <c r="R602" s="69"/>
      <c r="S602" s="69"/>
      <c r="T602" s="69"/>
      <c r="U602" s="69"/>
      <c r="V602" s="69"/>
      <c r="W602" s="69"/>
      <c r="X602" s="69"/>
    </row>
    <row r="603" spans="2:24">
      <c r="B603" s="15" t="s">
        <v>773</v>
      </c>
      <c r="C603" s="14"/>
      <c r="D603" s="14" t="s">
        <v>2</v>
      </c>
      <c r="E603" s="69">
        <f t="shared" ref="E603:X603" si="237">E416</f>
        <v>0</v>
      </c>
      <c r="F603" s="69">
        <f t="shared" si="237"/>
        <v>0</v>
      </c>
      <c r="G603" s="69">
        <f t="shared" si="237"/>
        <v>0</v>
      </c>
      <c r="H603" s="69">
        <f t="shared" si="237"/>
        <v>0</v>
      </c>
      <c r="I603" s="69">
        <f t="shared" si="237"/>
        <v>0</v>
      </c>
      <c r="J603" s="69">
        <f t="shared" si="237"/>
        <v>0</v>
      </c>
      <c r="K603" s="69">
        <f t="shared" si="237"/>
        <v>0</v>
      </c>
      <c r="L603" s="69">
        <f t="shared" si="237"/>
        <v>0</v>
      </c>
      <c r="M603" s="69">
        <f t="shared" si="237"/>
        <v>0</v>
      </c>
      <c r="N603" s="69">
        <f t="shared" si="237"/>
        <v>0</v>
      </c>
      <c r="O603" s="69">
        <f t="shared" si="237"/>
        <v>0</v>
      </c>
      <c r="P603" s="69">
        <f t="shared" si="237"/>
        <v>0</v>
      </c>
      <c r="Q603" s="69">
        <f t="shared" si="237"/>
        <v>0</v>
      </c>
      <c r="R603" s="69">
        <f t="shared" si="237"/>
        <v>0</v>
      </c>
      <c r="S603" s="69">
        <f t="shared" si="237"/>
        <v>0</v>
      </c>
      <c r="T603" s="69">
        <f t="shared" si="237"/>
        <v>0</v>
      </c>
      <c r="U603" s="69">
        <f t="shared" si="237"/>
        <v>0</v>
      </c>
      <c r="V603" s="69">
        <f t="shared" si="237"/>
        <v>0</v>
      </c>
      <c r="W603" s="69">
        <f t="shared" si="237"/>
        <v>0</v>
      </c>
      <c r="X603" s="69">
        <f t="shared" si="237"/>
        <v>0</v>
      </c>
    </row>
    <row r="604" spans="2:24">
      <c r="B604" s="15" t="s">
        <v>774</v>
      </c>
      <c r="C604" s="14"/>
      <c r="D604" s="14" t="s">
        <v>2</v>
      </c>
      <c r="E604" s="69">
        <f>E417</f>
        <v>0</v>
      </c>
      <c r="F604" s="69">
        <f t="shared" ref="F604:X604" si="238">F417</f>
        <v>0</v>
      </c>
      <c r="G604" s="69">
        <f t="shared" si="238"/>
        <v>0</v>
      </c>
      <c r="H604" s="69">
        <f t="shared" si="238"/>
        <v>0</v>
      </c>
      <c r="I604" s="69">
        <f t="shared" si="238"/>
        <v>0</v>
      </c>
      <c r="J604" s="69">
        <f t="shared" si="238"/>
        <v>0</v>
      </c>
      <c r="K604" s="69">
        <f t="shared" si="238"/>
        <v>0</v>
      </c>
      <c r="L604" s="69">
        <f t="shared" si="238"/>
        <v>0</v>
      </c>
      <c r="M604" s="69">
        <f t="shared" si="238"/>
        <v>0</v>
      </c>
      <c r="N604" s="69">
        <f t="shared" si="238"/>
        <v>0</v>
      </c>
      <c r="O604" s="69">
        <f t="shared" si="238"/>
        <v>0</v>
      </c>
      <c r="P604" s="69">
        <f t="shared" si="238"/>
        <v>0</v>
      </c>
      <c r="Q604" s="69">
        <f t="shared" si="238"/>
        <v>0</v>
      </c>
      <c r="R604" s="69">
        <f t="shared" si="238"/>
        <v>0</v>
      </c>
      <c r="S604" s="69">
        <f t="shared" si="238"/>
        <v>0</v>
      </c>
      <c r="T604" s="69">
        <f t="shared" si="238"/>
        <v>0</v>
      </c>
      <c r="U604" s="69">
        <f t="shared" si="238"/>
        <v>0</v>
      </c>
      <c r="V604" s="69">
        <f t="shared" si="238"/>
        <v>0</v>
      </c>
      <c r="W604" s="69">
        <f t="shared" si="238"/>
        <v>0</v>
      </c>
      <c r="X604" s="69">
        <f t="shared" si="238"/>
        <v>0</v>
      </c>
    </row>
    <row r="605" spans="2:24">
      <c r="B605" s="22"/>
      <c r="C605" s="22"/>
      <c r="D605" s="22"/>
      <c r="E605" s="87"/>
      <c r="F605" s="87"/>
      <c r="G605" s="87"/>
      <c r="H605" s="87"/>
      <c r="I605" s="87"/>
      <c r="J605" s="87"/>
      <c r="K605" s="87"/>
      <c r="L605" s="87"/>
      <c r="M605" s="87"/>
      <c r="N605" s="87"/>
      <c r="O605" s="87"/>
      <c r="P605" s="87"/>
      <c r="Q605" s="87"/>
      <c r="R605" s="87"/>
      <c r="S605" s="87"/>
      <c r="T605" s="87"/>
      <c r="U605" s="87"/>
      <c r="V605" s="87"/>
      <c r="W605" s="87"/>
      <c r="X605" s="87"/>
    </row>
    <row r="606" spans="2:24" ht="15">
      <c r="B606" s="17" t="s">
        <v>145</v>
      </c>
      <c r="C606" s="14"/>
      <c r="D606" s="14" t="s">
        <v>2</v>
      </c>
      <c r="E606" s="69">
        <f>SUM(E592,E594,E598,E601,E596)</f>
        <v>0</v>
      </c>
      <c r="F606" s="69">
        <f t="shared" ref="F606:X606" si="239">SUM(F592,F594,F598,F601,F596)</f>
        <v>0</v>
      </c>
      <c r="G606" s="69">
        <f t="shared" si="239"/>
        <v>0</v>
      </c>
      <c r="H606" s="69">
        <f t="shared" si="239"/>
        <v>0</v>
      </c>
      <c r="I606" s="69">
        <f t="shared" si="239"/>
        <v>0</v>
      </c>
      <c r="J606" s="69">
        <f t="shared" si="239"/>
        <v>0</v>
      </c>
      <c r="K606" s="69">
        <f t="shared" si="239"/>
        <v>0</v>
      </c>
      <c r="L606" s="69">
        <f t="shared" si="239"/>
        <v>0</v>
      </c>
      <c r="M606" s="69">
        <f t="shared" si="239"/>
        <v>0</v>
      </c>
      <c r="N606" s="69">
        <f t="shared" si="239"/>
        <v>0</v>
      </c>
      <c r="O606" s="69">
        <f t="shared" si="239"/>
        <v>0</v>
      </c>
      <c r="P606" s="69">
        <f t="shared" si="239"/>
        <v>0</v>
      </c>
      <c r="Q606" s="69">
        <f t="shared" si="239"/>
        <v>0</v>
      </c>
      <c r="R606" s="69">
        <f t="shared" si="239"/>
        <v>0</v>
      </c>
      <c r="S606" s="69">
        <f t="shared" si="239"/>
        <v>0</v>
      </c>
      <c r="T606" s="69">
        <f t="shared" si="239"/>
        <v>0</v>
      </c>
      <c r="U606" s="69">
        <f t="shared" si="239"/>
        <v>0</v>
      </c>
      <c r="V606" s="69">
        <f t="shared" si="239"/>
        <v>0</v>
      </c>
      <c r="W606" s="69">
        <f t="shared" si="239"/>
        <v>0</v>
      </c>
      <c r="X606" s="69">
        <f t="shared" si="239"/>
        <v>0</v>
      </c>
    </row>
    <row r="607" spans="2:24" ht="15">
      <c r="B607" s="17" t="s">
        <v>771</v>
      </c>
      <c r="C607" s="14"/>
      <c r="D607" s="14" t="s">
        <v>2</v>
      </c>
      <c r="E607" s="69">
        <f>E603</f>
        <v>0</v>
      </c>
      <c r="F607" s="69">
        <f t="shared" ref="F607:X607" si="240">F603</f>
        <v>0</v>
      </c>
      <c r="G607" s="69">
        <f t="shared" si="240"/>
        <v>0</v>
      </c>
      <c r="H607" s="69">
        <f t="shared" si="240"/>
        <v>0</v>
      </c>
      <c r="I607" s="69">
        <f t="shared" si="240"/>
        <v>0</v>
      </c>
      <c r="J607" s="69">
        <f t="shared" si="240"/>
        <v>0</v>
      </c>
      <c r="K607" s="69">
        <f t="shared" si="240"/>
        <v>0</v>
      </c>
      <c r="L607" s="69">
        <f t="shared" si="240"/>
        <v>0</v>
      </c>
      <c r="M607" s="69">
        <f t="shared" si="240"/>
        <v>0</v>
      </c>
      <c r="N607" s="69">
        <f t="shared" si="240"/>
        <v>0</v>
      </c>
      <c r="O607" s="69">
        <f t="shared" si="240"/>
        <v>0</v>
      </c>
      <c r="P607" s="69">
        <f t="shared" si="240"/>
        <v>0</v>
      </c>
      <c r="Q607" s="69">
        <f t="shared" si="240"/>
        <v>0</v>
      </c>
      <c r="R607" s="69">
        <f t="shared" si="240"/>
        <v>0</v>
      </c>
      <c r="S607" s="69">
        <f t="shared" si="240"/>
        <v>0</v>
      </c>
      <c r="T607" s="69">
        <f t="shared" si="240"/>
        <v>0</v>
      </c>
      <c r="U607" s="69">
        <f t="shared" si="240"/>
        <v>0</v>
      </c>
      <c r="V607" s="69">
        <f t="shared" si="240"/>
        <v>0</v>
      </c>
      <c r="W607" s="69">
        <f t="shared" si="240"/>
        <v>0</v>
      </c>
      <c r="X607" s="69">
        <f t="shared" si="240"/>
        <v>0</v>
      </c>
    </row>
    <row r="608" spans="2:24" ht="15">
      <c r="B608" s="17" t="s">
        <v>146</v>
      </c>
      <c r="C608" s="14"/>
      <c r="D608" s="14" t="s">
        <v>2</v>
      </c>
      <c r="E608" s="69">
        <f>SUM(E572,E560,E492,E422,E580,E588)</f>
        <v>0</v>
      </c>
      <c r="F608" s="69">
        <f t="shared" ref="F608:X608" si="241">SUM(F572,F560,F492,F422,F580,F588)</f>
        <v>0</v>
      </c>
      <c r="G608" s="69">
        <f t="shared" si="241"/>
        <v>0</v>
      </c>
      <c r="H608" s="69">
        <f t="shared" si="241"/>
        <v>0</v>
      </c>
      <c r="I608" s="69">
        <f t="shared" si="241"/>
        <v>0</v>
      </c>
      <c r="J608" s="69">
        <f t="shared" si="241"/>
        <v>0</v>
      </c>
      <c r="K608" s="69">
        <f t="shared" si="241"/>
        <v>0</v>
      </c>
      <c r="L608" s="69">
        <f t="shared" si="241"/>
        <v>0</v>
      </c>
      <c r="M608" s="69">
        <f t="shared" si="241"/>
        <v>0</v>
      </c>
      <c r="N608" s="69">
        <f t="shared" si="241"/>
        <v>0</v>
      </c>
      <c r="O608" s="69">
        <f t="shared" si="241"/>
        <v>0</v>
      </c>
      <c r="P608" s="69">
        <f t="shared" si="241"/>
        <v>0</v>
      </c>
      <c r="Q608" s="69">
        <f t="shared" si="241"/>
        <v>0</v>
      </c>
      <c r="R608" s="69">
        <f t="shared" si="241"/>
        <v>0</v>
      </c>
      <c r="S608" s="69">
        <f t="shared" si="241"/>
        <v>0</v>
      </c>
      <c r="T608" s="69">
        <f t="shared" si="241"/>
        <v>0</v>
      </c>
      <c r="U608" s="69">
        <f t="shared" si="241"/>
        <v>0</v>
      </c>
      <c r="V608" s="69">
        <f t="shared" si="241"/>
        <v>0</v>
      </c>
      <c r="W608" s="69">
        <f t="shared" si="241"/>
        <v>0</v>
      </c>
      <c r="X608" s="69">
        <f t="shared" si="241"/>
        <v>0</v>
      </c>
    </row>
    <row r="609" spans="2:24" ht="15">
      <c r="B609" s="17" t="s">
        <v>147</v>
      </c>
      <c r="C609" s="14"/>
      <c r="D609" s="14" t="s">
        <v>2</v>
      </c>
      <c r="E609" s="69">
        <f>E606-E608</f>
        <v>0</v>
      </c>
      <c r="F609" s="69">
        <f t="shared" ref="F609:X609" si="242">F606-F608</f>
        <v>0</v>
      </c>
      <c r="G609" s="69">
        <f t="shared" si="242"/>
        <v>0</v>
      </c>
      <c r="H609" s="69">
        <f t="shared" si="242"/>
        <v>0</v>
      </c>
      <c r="I609" s="69">
        <f t="shared" si="242"/>
        <v>0</v>
      </c>
      <c r="J609" s="69">
        <f t="shared" si="242"/>
        <v>0</v>
      </c>
      <c r="K609" s="69">
        <f t="shared" si="242"/>
        <v>0</v>
      </c>
      <c r="L609" s="69">
        <f t="shared" si="242"/>
        <v>0</v>
      </c>
      <c r="M609" s="69">
        <f t="shared" si="242"/>
        <v>0</v>
      </c>
      <c r="N609" s="69">
        <f t="shared" si="242"/>
        <v>0</v>
      </c>
      <c r="O609" s="69">
        <f t="shared" si="242"/>
        <v>0</v>
      </c>
      <c r="P609" s="69">
        <f t="shared" si="242"/>
        <v>0</v>
      </c>
      <c r="Q609" s="69">
        <f t="shared" si="242"/>
        <v>0</v>
      </c>
      <c r="R609" s="69">
        <f t="shared" si="242"/>
        <v>0</v>
      </c>
      <c r="S609" s="69">
        <f t="shared" si="242"/>
        <v>0</v>
      </c>
      <c r="T609" s="69">
        <f t="shared" si="242"/>
        <v>0</v>
      </c>
      <c r="U609" s="69">
        <f t="shared" si="242"/>
        <v>0</v>
      </c>
      <c r="V609" s="69">
        <f t="shared" si="242"/>
        <v>0</v>
      </c>
      <c r="W609" s="69">
        <f t="shared" si="242"/>
        <v>0</v>
      </c>
      <c r="X609" s="69">
        <f t="shared" si="242"/>
        <v>0</v>
      </c>
    </row>
    <row r="610" spans="2:24">
      <c r="E610" s="1"/>
    </row>
    <row r="612" spans="2:24" s="3" customFormat="1" ht="18">
      <c r="B612" s="5" t="s">
        <v>91</v>
      </c>
    </row>
  </sheetData>
  <phoneticPr fontId="13"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DD24E-06AE-41DF-B40E-6099CB96C9F0}">
  <sheetPr codeName="Sheet15"/>
  <dimension ref="A1:U24"/>
  <sheetViews>
    <sheetView workbookViewId="0">
      <selection activeCell="K19" sqref="K19"/>
    </sheetView>
  </sheetViews>
  <sheetFormatPr defaultRowHeight="15"/>
  <cols>
    <col min="2" max="2" width="13.28515625" bestFit="1" customWidth="1"/>
    <col min="3" max="3" width="11.42578125" customWidth="1"/>
    <col min="4" max="4" width="9.140625" bestFit="1" customWidth="1"/>
  </cols>
  <sheetData>
    <row r="1" spans="1:21">
      <c r="A1" t="s">
        <v>28</v>
      </c>
      <c r="B1">
        <v>1</v>
      </c>
      <c r="C1">
        <v>2</v>
      </c>
      <c r="D1">
        <v>3</v>
      </c>
      <c r="E1">
        <v>4</v>
      </c>
      <c r="F1">
        <v>5</v>
      </c>
      <c r="G1">
        <v>6</v>
      </c>
      <c r="H1">
        <v>7</v>
      </c>
      <c r="I1">
        <v>8</v>
      </c>
      <c r="J1">
        <v>9</v>
      </c>
      <c r="K1">
        <v>10</v>
      </c>
      <c r="L1">
        <v>11</v>
      </c>
      <c r="M1">
        <v>12</v>
      </c>
      <c r="N1">
        <v>13</v>
      </c>
      <c r="O1">
        <v>14</v>
      </c>
      <c r="P1">
        <v>15</v>
      </c>
      <c r="Q1">
        <v>16</v>
      </c>
      <c r="R1">
        <v>17</v>
      </c>
      <c r="S1">
        <v>18</v>
      </c>
      <c r="T1">
        <v>19</v>
      </c>
      <c r="U1">
        <v>20</v>
      </c>
    </row>
    <row r="2" spans="1:21">
      <c r="A2" t="s">
        <v>11</v>
      </c>
      <c r="B2" s="36">
        <f>'Model - agroforestri'!E420+'Model - agroforestri'!E434</f>
        <v>0</v>
      </c>
      <c r="C2">
        <f>'Model - agroforestri'!F420+'Model - agroforestri'!F434</f>
        <v>0</v>
      </c>
      <c r="D2">
        <f>'Model - agroforestri'!G420+'Model - agroforestri'!G434</f>
        <v>0</v>
      </c>
      <c r="E2">
        <f>'Model - agroforestri'!H420+'Model - agroforestri'!H434</f>
        <v>0</v>
      </c>
      <c r="F2">
        <f>'Model - agroforestri'!I420+'Model - agroforestri'!I434</f>
        <v>0</v>
      </c>
      <c r="G2">
        <f>'Model - agroforestri'!J420+'Model - agroforestri'!J434</f>
        <v>0</v>
      </c>
      <c r="H2">
        <f>'Model - agroforestri'!K420+'Model - agroforestri'!K434</f>
        <v>0</v>
      </c>
      <c r="I2">
        <f>'Model - agroforestri'!L420+'Model - agroforestri'!L434</f>
        <v>0</v>
      </c>
      <c r="J2">
        <f>'Model - agroforestri'!M420+'Model - agroforestri'!M434</f>
        <v>0</v>
      </c>
      <c r="K2">
        <f>'Model - agroforestri'!N420+'Model - agroforestri'!N434</f>
        <v>0</v>
      </c>
      <c r="L2">
        <f>'Model - agroforestri'!O420+'Model - agroforestri'!O434</f>
        <v>0</v>
      </c>
      <c r="M2">
        <f>'Model - agroforestri'!P420+'Model - agroforestri'!P434</f>
        <v>0</v>
      </c>
      <c r="N2">
        <f>'Model - agroforestri'!Q420+'Model - agroforestri'!Q434</f>
        <v>0</v>
      </c>
      <c r="O2">
        <f>'Model - agroforestri'!R420+'Model - agroforestri'!R434</f>
        <v>0</v>
      </c>
      <c r="P2">
        <f>'Model - agroforestri'!S420+'Model - agroforestri'!S434</f>
        <v>0</v>
      </c>
      <c r="Q2">
        <f>'Model - agroforestri'!T420+'Model - agroforestri'!T434</f>
        <v>0</v>
      </c>
      <c r="R2">
        <f>'Model - agroforestri'!U420+'Model - agroforestri'!U434</f>
        <v>0</v>
      </c>
      <c r="S2">
        <f>'Model - agroforestri'!V420+'Model - agroforestri'!V434</f>
        <v>0</v>
      </c>
      <c r="T2">
        <f>'Model - agroforestri'!W420+'Model - agroforestri'!W434</f>
        <v>0</v>
      </c>
      <c r="U2">
        <f>'Model - agroforestri'!X420+'Model - agroforestri'!X434</f>
        <v>0</v>
      </c>
    </row>
    <row r="3" spans="1:21">
      <c r="A3" t="s">
        <v>12</v>
      </c>
      <c r="B3">
        <f>'Model - agroforestri'!E443</f>
        <v>0</v>
      </c>
      <c r="C3">
        <f>'Model - agroforestri'!F443</f>
        <v>0</v>
      </c>
      <c r="D3">
        <f>'Model - agroforestri'!G443</f>
        <v>0</v>
      </c>
      <c r="E3">
        <f>'Model - agroforestri'!H443</f>
        <v>0</v>
      </c>
      <c r="F3">
        <f>'Model - agroforestri'!I443</f>
        <v>0</v>
      </c>
      <c r="G3">
        <f>'Model - agroforestri'!J443</f>
        <v>0</v>
      </c>
      <c r="H3">
        <f>'Model - agroforestri'!K443</f>
        <v>0</v>
      </c>
      <c r="I3">
        <f>'Model - agroforestri'!L443</f>
        <v>0</v>
      </c>
      <c r="J3">
        <f>'Model - agroforestri'!M443</f>
        <v>0</v>
      </c>
      <c r="K3">
        <f>'Model - agroforestri'!N443</f>
        <v>0</v>
      </c>
      <c r="L3">
        <f>'Model - agroforestri'!O443</f>
        <v>0</v>
      </c>
      <c r="M3">
        <f>'Model - agroforestri'!P443</f>
        <v>0</v>
      </c>
      <c r="N3">
        <f>'Model - agroforestri'!Q443</f>
        <v>0</v>
      </c>
      <c r="O3">
        <f>'Model - agroforestri'!R443</f>
        <v>0</v>
      </c>
      <c r="P3">
        <f>'Model - agroforestri'!S443</f>
        <v>0</v>
      </c>
      <c r="Q3">
        <f>'Model - agroforestri'!T443</f>
        <v>0</v>
      </c>
      <c r="R3">
        <f>'Model - agroforestri'!U443</f>
        <v>0</v>
      </c>
      <c r="S3">
        <f>'Model - agroforestri'!V443</f>
        <v>0</v>
      </c>
      <c r="T3">
        <f>'Model - agroforestri'!W443</f>
        <v>0</v>
      </c>
      <c r="U3">
        <f>'Model - agroforestri'!X443</f>
        <v>0</v>
      </c>
    </row>
    <row r="4" spans="1:21">
      <c r="A4" t="s">
        <v>13</v>
      </c>
      <c r="B4">
        <f>'Model - agroforestri'!E452</f>
        <v>0</v>
      </c>
      <c r="C4">
        <f>'Model - agroforestri'!F452</f>
        <v>0</v>
      </c>
      <c r="D4">
        <f>'Model - agroforestri'!G452</f>
        <v>0</v>
      </c>
      <c r="E4">
        <f>'Model - agroforestri'!H452</f>
        <v>0</v>
      </c>
      <c r="F4">
        <f>'Model - agroforestri'!I452</f>
        <v>0</v>
      </c>
      <c r="G4">
        <f>'Model - agroforestri'!J452</f>
        <v>0</v>
      </c>
      <c r="H4">
        <f>'Model - agroforestri'!K452</f>
        <v>0</v>
      </c>
      <c r="I4">
        <f>'Model - agroforestri'!L452</f>
        <v>0</v>
      </c>
      <c r="J4">
        <f>'Model - agroforestri'!M452</f>
        <v>0</v>
      </c>
      <c r="K4">
        <f>'Model - agroforestri'!N452</f>
        <v>0</v>
      </c>
      <c r="L4">
        <f>'Model - agroforestri'!O452</f>
        <v>0</v>
      </c>
      <c r="M4">
        <f>'Model - agroforestri'!P452</f>
        <v>0</v>
      </c>
      <c r="N4">
        <f>'Model - agroforestri'!Q452</f>
        <v>0</v>
      </c>
      <c r="O4">
        <f>'Model - agroforestri'!R452</f>
        <v>0</v>
      </c>
      <c r="P4">
        <f>'Model - agroforestri'!S452</f>
        <v>0</v>
      </c>
      <c r="Q4">
        <f>'Model - agroforestri'!T452</f>
        <v>0</v>
      </c>
      <c r="R4">
        <f>'Model - agroforestri'!U452</f>
        <v>0</v>
      </c>
      <c r="S4">
        <f>'Model - agroforestri'!V452</f>
        <v>0</v>
      </c>
      <c r="T4">
        <f>'Model - agroforestri'!W452</f>
        <v>0</v>
      </c>
      <c r="U4">
        <f>'Model - agroforestri'!X452</f>
        <v>0</v>
      </c>
    </row>
    <row r="5" spans="1:21">
      <c r="A5" t="s">
        <v>14</v>
      </c>
      <c r="B5">
        <f>'Model - agroforestri'!E461</f>
        <v>0</v>
      </c>
      <c r="C5">
        <f>'Model - agroforestri'!F461</f>
        <v>0</v>
      </c>
      <c r="D5">
        <f>'Model - agroforestri'!G461</f>
        <v>0</v>
      </c>
      <c r="E5">
        <f>'Model - agroforestri'!H461</f>
        <v>0</v>
      </c>
      <c r="F5">
        <f>'Model - agroforestri'!I461</f>
        <v>0</v>
      </c>
      <c r="G5">
        <f>'Model - agroforestri'!J461</f>
        <v>0</v>
      </c>
      <c r="H5">
        <f>'Model - agroforestri'!K461</f>
        <v>0</v>
      </c>
      <c r="I5">
        <f>'Model - agroforestri'!L461</f>
        <v>0</v>
      </c>
      <c r="J5">
        <f>'Model - agroforestri'!M461</f>
        <v>0</v>
      </c>
      <c r="K5">
        <f>'Model - agroforestri'!N461</f>
        <v>0</v>
      </c>
      <c r="L5">
        <f>'Model - agroforestri'!O461</f>
        <v>0</v>
      </c>
      <c r="M5">
        <f>'Model - agroforestri'!P461</f>
        <v>0</v>
      </c>
      <c r="N5">
        <f>'Model - agroforestri'!Q461</f>
        <v>0</v>
      </c>
      <c r="O5">
        <f>'Model - agroforestri'!R461</f>
        <v>0</v>
      </c>
      <c r="P5">
        <f>'Model - agroforestri'!S461</f>
        <v>0</v>
      </c>
      <c r="Q5">
        <f>'Model - agroforestri'!T461</f>
        <v>0</v>
      </c>
      <c r="R5">
        <f>'Model - agroforestri'!U461</f>
        <v>0</v>
      </c>
      <c r="S5">
        <f>'Model - agroforestri'!V461</f>
        <v>0</v>
      </c>
      <c r="T5">
        <f>'Model - agroforestri'!W461</f>
        <v>0</v>
      </c>
      <c r="U5">
        <f>'Model - agroforestri'!X461</f>
        <v>0</v>
      </c>
    </row>
    <row r="6" spans="1:21">
      <c r="A6" t="s">
        <v>15</v>
      </c>
      <c r="B6">
        <f>'Model - agroforestri'!E470</f>
        <v>0</v>
      </c>
      <c r="C6">
        <f>'Model - agroforestri'!F470</f>
        <v>0</v>
      </c>
      <c r="D6">
        <f>'Model - agroforestri'!G470</f>
        <v>0</v>
      </c>
      <c r="E6">
        <f>'Model - agroforestri'!H470</f>
        <v>0</v>
      </c>
      <c r="F6">
        <f>'Model - agroforestri'!I470</f>
        <v>0</v>
      </c>
      <c r="G6">
        <f>'Model - agroforestri'!J470</f>
        <v>0</v>
      </c>
      <c r="H6">
        <f>'Model - agroforestri'!K470</f>
        <v>0</v>
      </c>
      <c r="I6">
        <f>'Model - agroforestri'!L470</f>
        <v>0</v>
      </c>
      <c r="J6">
        <f>'Model - agroforestri'!M470</f>
        <v>0</v>
      </c>
      <c r="K6">
        <f>'Model - agroforestri'!N470</f>
        <v>0</v>
      </c>
      <c r="L6">
        <f>'Model - agroforestri'!O470</f>
        <v>0</v>
      </c>
      <c r="M6">
        <f>'Model - agroforestri'!P470</f>
        <v>0</v>
      </c>
      <c r="N6">
        <f>'Model - agroforestri'!Q470</f>
        <v>0</v>
      </c>
      <c r="O6">
        <f>'Model - agroforestri'!R470</f>
        <v>0</v>
      </c>
      <c r="P6">
        <f>'Model - agroforestri'!S470</f>
        <v>0</v>
      </c>
      <c r="Q6">
        <f>'Model - agroforestri'!T470</f>
        <v>0</v>
      </c>
      <c r="R6">
        <f>'Model - agroforestri'!U470</f>
        <v>0</v>
      </c>
      <c r="S6">
        <f>'Model - agroforestri'!V470</f>
        <v>0</v>
      </c>
      <c r="T6">
        <f>'Model - agroforestri'!W470</f>
        <v>0</v>
      </c>
      <c r="U6">
        <f>'Model - agroforestri'!X470</f>
        <v>0</v>
      </c>
    </row>
    <row r="7" spans="1:21">
      <c r="A7" t="s">
        <v>16</v>
      </c>
      <c r="B7" s="36">
        <f>'Model - agroforestri'!E479</f>
        <v>0</v>
      </c>
      <c r="C7" s="36">
        <f>'Model - agroforestri'!F479</f>
        <v>0</v>
      </c>
      <c r="D7" s="36">
        <f>'Model - agroforestri'!G479</f>
        <v>0</v>
      </c>
      <c r="E7" s="36">
        <f>'Model - agroforestri'!H479</f>
        <v>0</v>
      </c>
      <c r="F7" s="36">
        <f>'Model - agroforestri'!I479</f>
        <v>0</v>
      </c>
      <c r="G7" s="36">
        <f>'Model - agroforestri'!J479</f>
        <v>0</v>
      </c>
      <c r="H7" s="36">
        <f>'Model - agroforestri'!K479</f>
        <v>0</v>
      </c>
      <c r="I7" s="36">
        <f>'Model - agroforestri'!L479</f>
        <v>0</v>
      </c>
      <c r="J7" s="36">
        <f>'Model - agroforestri'!M479</f>
        <v>0</v>
      </c>
      <c r="K7" s="36">
        <f>'Model - agroforestri'!N479</f>
        <v>0</v>
      </c>
      <c r="L7" s="36">
        <f>'Model - agroforestri'!O479</f>
        <v>0</v>
      </c>
      <c r="M7" s="36">
        <f>'Model - agroforestri'!P479</f>
        <v>0</v>
      </c>
      <c r="N7" s="36">
        <f>'Model - agroforestri'!Q479</f>
        <v>0</v>
      </c>
      <c r="O7" s="36">
        <f>'Model - agroforestri'!R479</f>
        <v>0</v>
      </c>
      <c r="P7" s="36">
        <f>'Model - agroforestri'!S479</f>
        <v>0</v>
      </c>
      <c r="Q7" s="36">
        <f>'Model - agroforestri'!T479</f>
        <v>0</v>
      </c>
      <c r="R7" s="36">
        <f>'Model - agroforestri'!U479</f>
        <v>0</v>
      </c>
      <c r="S7" s="36">
        <f>'Model - agroforestri'!V479</f>
        <v>0</v>
      </c>
      <c r="T7" s="36">
        <f>'Model - agroforestri'!W479</f>
        <v>0</v>
      </c>
      <c r="U7" s="36">
        <f>'Model - agroforestri'!X479</f>
        <v>0</v>
      </c>
    </row>
    <row r="8" spans="1:21">
      <c r="A8" t="s">
        <v>17</v>
      </c>
      <c r="B8">
        <f>'Model - agroforestri'!E488</f>
        <v>0</v>
      </c>
      <c r="C8">
        <f>'Model - agroforestri'!F488</f>
        <v>0</v>
      </c>
      <c r="D8">
        <f>'Model - agroforestri'!G488</f>
        <v>0</v>
      </c>
      <c r="E8">
        <f>'Model - agroforestri'!H488</f>
        <v>0</v>
      </c>
      <c r="F8">
        <f>'Model - agroforestri'!I488</f>
        <v>0</v>
      </c>
      <c r="G8">
        <f>'Model - agroforestri'!J488</f>
        <v>0</v>
      </c>
      <c r="H8">
        <f>'Model - agroforestri'!K488</f>
        <v>0</v>
      </c>
      <c r="I8">
        <f>'Model - agroforestri'!L488</f>
        <v>0</v>
      </c>
      <c r="J8">
        <f>'Model - agroforestri'!M488</f>
        <v>0</v>
      </c>
      <c r="K8">
        <f>'Model - agroforestri'!N488</f>
        <v>0</v>
      </c>
      <c r="L8">
        <f>'Model - agroforestri'!O488</f>
        <v>0</v>
      </c>
      <c r="M8">
        <f>'Model - agroforestri'!P488</f>
        <v>0</v>
      </c>
      <c r="N8">
        <f>'Model - agroforestri'!Q488</f>
        <v>0</v>
      </c>
      <c r="O8">
        <f>'Model - agroforestri'!R488</f>
        <v>0</v>
      </c>
      <c r="P8">
        <f>'Model - agroforestri'!S488</f>
        <v>0</v>
      </c>
      <c r="Q8">
        <f>'Model - agroforestri'!T488</f>
        <v>0</v>
      </c>
      <c r="R8">
        <f>'Model - agroforestri'!U488</f>
        <v>0</v>
      </c>
      <c r="S8">
        <f>'Model - agroforestri'!V488</f>
        <v>0</v>
      </c>
      <c r="T8">
        <f>'Model - agroforestri'!W488</f>
        <v>0</v>
      </c>
      <c r="U8">
        <f>'Model - agroforestri'!X488</f>
        <v>0</v>
      </c>
    </row>
    <row r="9" spans="1:21" ht="14.25" customHeight="1">
      <c r="A9" t="s">
        <v>18</v>
      </c>
      <c r="B9">
        <f>'Model - agroforestri'!E502</f>
        <v>0</v>
      </c>
      <c r="C9">
        <f>'Model - agroforestri'!F502</f>
        <v>0</v>
      </c>
      <c r="D9">
        <f>'Model - agroforestri'!G502</f>
        <v>0</v>
      </c>
      <c r="E9">
        <f>'Model - agroforestri'!H502</f>
        <v>0</v>
      </c>
      <c r="F9">
        <f>'Model - agroforestri'!I502</f>
        <v>0</v>
      </c>
      <c r="G9">
        <f>'Model - agroforestri'!J502</f>
        <v>0</v>
      </c>
      <c r="H9">
        <f>'Model - agroforestri'!K502</f>
        <v>0</v>
      </c>
      <c r="I9">
        <f>'Model - agroforestri'!L502</f>
        <v>0</v>
      </c>
      <c r="J9">
        <f>'Model - agroforestri'!M502</f>
        <v>0</v>
      </c>
      <c r="K9">
        <f>'Model - agroforestri'!N502</f>
        <v>0</v>
      </c>
      <c r="L9">
        <f>'Model - agroforestri'!O502</f>
        <v>0</v>
      </c>
      <c r="M9">
        <f>'Model - agroforestri'!P502</f>
        <v>0</v>
      </c>
      <c r="N9">
        <f>'Model - agroforestri'!Q502</f>
        <v>0</v>
      </c>
      <c r="O9">
        <f>'Model - agroforestri'!R502</f>
        <v>0</v>
      </c>
      <c r="P9">
        <f>'Model - agroforestri'!S502</f>
        <v>0</v>
      </c>
      <c r="Q9">
        <f>'Model - agroforestri'!T502</f>
        <v>0</v>
      </c>
      <c r="R9">
        <f>'Model - agroforestri'!U502</f>
        <v>0</v>
      </c>
      <c r="S9">
        <f>'Model - agroforestri'!V502</f>
        <v>0</v>
      </c>
      <c r="T9">
        <f>'Model - agroforestri'!W502</f>
        <v>0</v>
      </c>
      <c r="U9">
        <f>'Model - agroforestri'!X502</f>
        <v>0</v>
      </c>
    </row>
    <row r="10" spans="1:21">
      <c r="A10" t="s">
        <v>19</v>
      </c>
      <c r="B10" s="127">
        <f>'Model - agroforestri'!E511</f>
        <v>0</v>
      </c>
      <c r="C10" s="127">
        <f>'Model - agroforestri'!F511</f>
        <v>0</v>
      </c>
      <c r="D10" s="127">
        <f>'Model - agroforestri'!G511</f>
        <v>0</v>
      </c>
      <c r="E10" s="127">
        <f>'Model - agroforestri'!H511</f>
        <v>0</v>
      </c>
      <c r="F10" s="127">
        <f>'Model - agroforestri'!I511</f>
        <v>0</v>
      </c>
      <c r="G10" s="127">
        <f>'Model - agroforestri'!J511</f>
        <v>0</v>
      </c>
      <c r="H10" s="127">
        <f>'Model - agroforestri'!K511</f>
        <v>0</v>
      </c>
      <c r="I10" s="127">
        <f>'Model - agroforestri'!L511</f>
        <v>0</v>
      </c>
      <c r="J10" s="127">
        <f>'Model - agroforestri'!M511</f>
        <v>0</v>
      </c>
      <c r="K10" s="127">
        <f>'Model - agroforestri'!N511</f>
        <v>0</v>
      </c>
      <c r="L10" s="127">
        <f>'Model - agroforestri'!O511</f>
        <v>0</v>
      </c>
      <c r="M10" s="127">
        <f>'Model - agroforestri'!P511</f>
        <v>0</v>
      </c>
      <c r="N10" s="127">
        <f>'Model - agroforestri'!Q511</f>
        <v>0</v>
      </c>
      <c r="O10" s="127">
        <f>'Model - agroforestri'!R511</f>
        <v>0</v>
      </c>
      <c r="P10" s="127">
        <f>'Model - agroforestri'!S511</f>
        <v>0</v>
      </c>
      <c r="Q10" s="127">
        <f>'Model - agroforestri'!T511</f>
        <v>0</v>
      </c>
      <c r="R10" s="127">
        <f>'Model - agroforestri'!U511</f>
        <v>0</v>
      </c>
      <c r="S10" s="127">
        <f>'Model - agroforestri'!V511</f>
        <v>0</v>
      </c>
      <c r="T10" s="127">
        <f>'Model - agroforestri'!W511</f>
        <v>0</v>
      </c>
      <c r="U10" s="127">
        <f>'Model - agroforestri'!X511</f>
        <v>0</v>
      </c>
    </row>
    <row r="11" spans="1:21">
      <c r="A11" t="s">
        <v>20</v>
      </c>
      <c r="B11">
        <f>'Model - agroforestri'!E520</f>
        <v>0</v>
      </c>
      <c r="C11">
        <f>'Model - agroforestri'!F520</f>
        <v>0</v>
      </c>
      <c r="D11">
        <f>'Model - agroforestri'!G520</f>
        <v>0</v>
      </c>
      <c r="E11">
        <f>'Model - agroforestri'!H520</f>
        <v>0</v>
      </c>
      <c r="F11">
        <f>'Model - agroforestri'!I520</f>
        <v>0</v>
      </c>
      <c r="G11">
        <f>'Model - agroforestri'!J520</f>
        <v>0</v>
      </c>
      <c r="H11">
        <f>'Model - agroforestri'!K520</f>
        <v>0</v>
      </c>
      <c r="I11">
        <f>'Model - agroforestri'!L520</f>
        <v>0</v>
      </c>
      <c r="J11">
        <f>'Model - agroforestri'!M520</f>
        <v>0</v>
      </c>
      <c r="K11">
        <f>'Model - agroforestri'!N520</f>
        <v>0</v>
      </c>
      <c r="L11">
        <f>'Model - agroforestri'!O520</f>
        <v>0</v>
      </c>
      <c r="M11">
        <f>'Model - agroforestri'!P520</f>
        <v>0</v>
      </c>
      <c r="N11">
        <f>'Model - agroforestri'!Q520</f>
        <v>0</v>
      </c>
      <c r="O11">
        <f>'Model - agroforestri'!R520</f>
        <v>0</v>
      </c>
      <c r="P11">
        <f>'Model - agroforestri'!S520</f>
        <v>0</v>
      </c>
      <c r="Q11">
        <f>'Model - agroforestri'!T520</f>
        <v>0</v>
      </c>
      <c r="R11">
        <f>'Model - agroforestri'!U520</f>
        <v>0</v>
      </c>
      <c r="S11">
        <f>'Model - agroforestri'!V520</f>
        <v>0</v>
      </c>
      <c r="T11">
        <f>'Model - agroforestri'!W520</f>
        <v>0</v>
      </c>
      <c r="U11">
        <f>'Model - agroforestri'!X520</f>
        <v>0</v>
      </c>
    </row>
    <row r="12" spans="1:21">
      <c r="A12" t="s">
        <v>21</v>
      </c>
      <c r="B12">
        <f>'Model - agroforestri'!E529</f>
        <v>0</v>
      </c>
      <c r="C12">
        <f>'Model - agroforestri'!F529</f>
        <v>0</v>
      </c>
      <c r="D12">
        <f>'Model - agroforestri'!G529</f>
        <v>0</v>
      </c>
      <c r="E12">
        <f>'Model - agroforestri'!H529</f>
        <v>0</v>
      </c>
      <c r="F12">
        <f>'Model - agroforestri'!I529</f>
        <v>0</v>
      </c>
      <c r="G12">
        <f>'Model - agroforestri'!J529</f>
        <v>0</v>
      </c>
      <c r="H12">
        <f>'Model - agroforestri'!K529</f>
        <v>0</v>
      </c>
      <c r="I12">
        <f>'Model - agroforestri'!L529</f>
        <v>0</v>
      </c>
      <c r="J12">
        <f>'Model - agroforestri'!M529</f>
        <v>0</v>
      </c>
      <c r="K12">
        <f>'Model - agroforestri'!N529</f>
        <v>0</v>
      </c>
      <c r="L12">
        <f>'Model - agroforestri'!O529</f>
        <v>0</v>
      </c>
      <c r="M12">
        <f>'Model - agroforestri'!P529</f>
        <v>0</v>
      </c>
      <c r="N12">
        <f>'Model - agroforestri'!Q529</f>
        <v>0</v>
      </c>
      <c r="O12">
        <f>'Model - agroforestri'!R529</f>
        <v>0</v>
      </c>
      <c r="P12">
        <f>'Model - agroforestri'!S529</f>
        <v>0</v>
      </c>
      <c r="Q12">
        <f>'Model - agroforestri'!T529</f>
        <v>0</v>
      </c>
      <c r="R12">
        <f>'Model - agroforestri'!U529</f>
        <v>0</v>
      </c>
      <c r="S12">
        <f>'Model - agroforestri'!V529</f>
        <v>0</v>
      </c>
      <c r="T12">
        <f>'Model - agroforestri'!W529</f>
        <v>0</v>
      </c>
      <c r="U12">
        <f>'Model - agroforestri'!X529</f>
        <v>0</v>
      </c>
    </row>
    <row r="13" spans="1:21">
      <c r="A13" t="s">
        <v>22</v>
      </c>
      <c r="B13">
        <f>'Model - agroforestri'!E538</f>
        <v>0</v>
      </c>
      <c r="C13">
        <f>'Model - agroforestri'!F538</f>
        <v>0</v>
      </c>
      <c r="D13">
        <f>'Model - agroforestri'!G538</f>
        <v>0</v>
      </c>
      <c r="E13">
        <f>'Model - agroforestri'!H538</f>
        <v>0</v>
      </c>
      <c r="F13">
        <f>'Model - agroforestri'!I538</f>
        <v>0</v>
      </c>
      <c r="G13">
        <f>'Model - agroforestri'!J538</f>
        <v>0</v>
      </c>
      <c r="H13">
        <f>'Model - agroforestri'!K538</f>
        <v>0</v>
      </c>
      <c r="I13">
        <f>'Model - agroforestri'!L538</f>
        <v>0</v>
      </c>
      <c r="J13">
        <f>'Model - agroforestri'!M538</f>
        <v>0</v>
      </c>
      <c r="K13">
        <f>'Model - agroforestri'!N538</f>
        <v>0</v>
      </c>
      <c r="L13">
        <f>'Model - agroforestri'!O538</f>
        <v>0</v>
      </c>
      <c r="M13">
        <f>'Model - agroforestri'!P538</f>
        <v>0</v>
      </c>
      <c r="N13">
        <f>'Model - agroforestri'!Q538</f>
        <v>0</v>
      </c>
      <c r="O13">
        <f>'Model - agroforestri'!R538</f>
        <v>0</v>
      </c>
      <c r="P13">
        <f>'Model - agroforestri'!S538</f>
        <v>0</v>
      </c>
      <c r="Q13">
        <f>'Model - agroforestri'!T538</f>
        <v>0</v>
      </c>
      <c r="R13">
        <f>'Model - agroforestri'!U538</f>
        <v>0</v>
      </c>
      <c r="S13">
        <f>'Model - agroforestri'!V538</f>
        <v>0</v>
      </c>
      <c r="T13">
        <f>'Model - agroforestri'!W538</f>
        <v>0</v>
      </c>
      <c r="U13">
        <f>'Model - agroforestri'!X538</f>
        <v>0</v>
      </c>
    </row>
    <row r="14" spans="1:21">
      <c r="A14" t="s">
        <v>23</v>
      </c>
      <c r="B14" s="36">
        <f>'Model - agroforestri'!E547</f>
        <v>0</v>
      </c>
      <c r="C14" s="36">
        <f>'Model - agroforestri'!F547</f>
        <v>0</v>
      </c>
      <c r="D14" s="36">
        <f>'Model - agroforestri'!G547</f>
        <v>0</v>
      </c>
      <c r="E14" s="36">
        <f>'Model - agroforestri'!H547</f>
        <v>0</v>
      </c>
      <c r="F14" s="36">
        <f>'Model - agroforestri'!I547</f>
        <v>0</v>
      </c>
      <c r="G14" s="36">
        <f>'Model - agroforestri'!J547</f>
        <v>0</v>
      </c>
      <c r="H14" s="36">
        <f>'Model - agroforestri'!K547</f>
        <v>0</v>
      </c>
      <c r="I14" s="36">
        <f>'Model - agroforestri'!L547</f>
        <v>0</v>
      </c>
      <c r="J14" s="36">
        <f>'Model - agroforestri'!M547</f>
        <v>0</v>
      </c>
      <c r="K14" s="36">
        <f>'Model - agroforestri'!N547</f>
        <v>0</v>
      </c>
      <c r="L14" s="36">
        <f>'Model - agroforestri'!O547</f>
        <v>0</v>
      </c>
      <c r="M14" s="36">
        <f>'Model - agroforestri'!P547</f>
        <v>0</v>
      </c>
      <c r="N14" s="36">
        <f>'Model - agroforestri'!Q547</f>
        <v>0</v>
      </c>
      <c r="O14" s="36">
        <f>'Model - agroforestri'!R547</f>
        <v>0</v>
      </c>
      <c r="P14" s="36">
        <f>'Model - agroforestri'!S547</f>
        <v>0</v>
      </c>
      <c r="Q14" s="36">
        <f>'Model - agroforestri'!T547</f>
        <v>0</v>
      </c>
      <c r="R14" s="36">
        <f>'Model - agroforestri'!U547</f>
        <v>0</v>
      </c>
      <c r="S14" s="36">
        <f>'Model - agroforestri'!V547</f>
        <v>0</v>
      </c>
      <c r="T14" s="36">
        <f>'Model - agroforestri'!W547</f>
        <v>0</v>
      </c>
      <c r="U14" s="36">
        <f>'Model - agroforestri'!X547</f>
        <v>0</v>
      </c>
    </row>
    <row r="15" spans="1:21">
      <c r="A15" t="s">
        <v>24</v>
      </c>
      <c r="B15">
        <f>'Model - agroforestri'!E556</f>
        <v>0</v>
      </c>
      <c r="C15">
        <f>'Model - agroforestri'!F556</f>
        <v>0</v>
      </c>
      <c r="D15">
        <f>'Model - agroforestri'!G556</f>
        <v>0</v>
      </c>
      <c r="E15">
        <f>'Model - agroforestri'!H556</f>
        <v>0</v>
      </c>
      <c r="F15">
        <f>'Model - agroforestri'!I556</f>
        <v>0</v>
      </c>
      <c r="G15">
        <f>'Model - agroforestri'!J556</f>
        <v>0</v>
      </c>
      <c r="H15">
        <f>'Model - agroforestri'!K556</f>
        <v>0</v>
      </c>
      <c r="I15">
        <f>'Model - agroforestri'!L556</f>
        <v>0</v>
      </c>
      <c r="J15">
        <f>'Model - agroforestri'!M556</f>
        <v>0</v>
      </c>
      <c r="K15">
        <f>'Model - agroforestri'!N556</f>
        <v>0</v>
      </c>
      <c r="L15">
        <f>'Model - agroforestri'!O556</f>
        <v>0</v>
      </c>
      <c r="M15">
        <f>'Model - agroforestri'!P556</f>
        <v>0</v>
      </c>
      <c r="N15">
        <f>'Model - agroforestri'!Q556</f>
        <v>0</v>
      </c>
      <c r="O15">
        <f>'Model - agroforestri'!R556</f>
        <v>0</v>
      </c>
      <c r="P15">
        <f>'Model - agroforestri'!S556</f>
        <v>0</v>
      </c>
      <c r="Q15">
        <f>'Model - agroforestri'!T556</f>
        <v>0</v>
      </c>
      <c r="R15">
        <f>'Model - agroforestri'!U556</f>
        <v>0</v>
      </c>
      <c r="S15">
        <f>'Model - agroforestri'!V556</f>
        <v>0</v>
      </c>
      <c r="T15">
        <f>'Model - agroforestri'!W556</f>
        <v>0</v>
      </c>
      <c r="U15">
        <f>'Model - agroforestri'!X556</f>
        <v>0</v>
      </c>
    </row>
    <row r="16" spans="1:21">
      <c r="A16" t="s">
        <v>25</v>
      </c>
      <c r="B16" s="129">
        <f>'Model - agroforestri'!E572</f>
        <v>0</v>
      </c>
      <c r="C16" s="128">
        <f>'Model - agroforestri'!F572</f>
        <v>0</v>
      </c>
      <c r="D16" s="129">
        <f>'Model - agroforestri'!G572</f>
        <v>0</v>
      </c>
      <c r="E16" s="128">
        <f>'Model - agroforestri'!H572</f>
        <v>0</v>
      </c>
      <c r="F16" s="128">
        <f>'Model - agroforestri'!I572</f>
        <v>0</v>
      </c>
      <c r="G16" s="128">
        <f>'Model - agroforestri'!J572</f>
        <v>0</v>
      </c>
      <c r="H16" s="128">
        <f>'Model - agroforestri'!K572</f>
        <v>0</v>
      </c>
      <c r="I16" s="128">
        <f>'Model - agroforestri'!L572</f>
        <v>0</v>
      </c>
      <c r="J16" s="128">
        <f>'Model - agroforestri'!M572</f>
        <v>0</v>
      </c>
      <c r="K16" s="128">
        <f>'Model - agroforestri'!N572</f>
        <v>0</v>
      </c>
      <c r="L16" s="128">
        <f>'Model - agroforestri'!O572</f>
        <v>0</v>
      </c>
      <c r="M16" s="128">
        <f>'Model - agroforestri'!P572</f>
        <v>0</v>
      </c>
      <c r="N16" s="128">
        <f>'Model - agroforestri'!Q572</f>
        <v>0</v>
      </c>
      <c r="O16" s="128">
        <f>'Model - agroforestri'!R572</f>
        <v>0</v>
      </c>
      <c r="P16" s="128">
        <f>'Model - agroforestri'!S572</f>
        <v>0</v>
      </c>
      <c r="Q16" s="128">
        <f>'Model - agroforestri'!T572</f>
        <v>0</v>
      </c>
      <c r="R16" s="128">
        <f>'Model - agroforestri'!U572</f>
        <v>0</v>
      </c>
      <c r="S16" s="128">
        <f>'Model - agroforestri'!V572</f>
        <v>0</v>
      </c>
      <c r="T16" s="128">
        <f>'Model - agroforestri'!W572</f>
        <v>0</v>
      </c>
      <c r="U16" s="128">
        <f>'Model - agroforestri'!X572</f>
        <v>0</v>
      </c>
    </row>
    <row r="17" spans="1:21">
      <c r="A17" t="s">
        <v>26</v>
      </c>
      <c r="B17">
        <f>'Model - agroforestri'!E580</f>
        <v>0</v>
      </c>
      <c r="C17">
        <f>'Model - agroforestri'!F580</f>
        <v>0</v>
      </c>
      <c r="D17">
        <f>'Model - agroforestri'!G580</f>
        <v>0</v>
      </c>
      <c r="E17">
        <f>'Model - agroforestri'!H580</f>
        <v>0</v>
      </c>
      <c r="F17">
        <f>'Model - agroforestri'!I580</f>
        <v>0</v>
      </c>
      <c r="G17">
        <f>'Model - agroforestri'!J580</f>
        <v>0</v>
      </c>
      <c r="H17">
        <f>'Model - agroforestri'!K580</f>
        <v>0</v>
      </c>
      <c r="I17">
        <f>'Model - agroforestri'!L580</f>
        <v>0</v>
      </c>
      <c r="J17">
        <f>'Model - agroforestri'!M580</f>
        <v>0</v>
      </c>
      <c r="K17">
        <f>'Model - agroforestri'!N580</f>
        <v>0</v>
      </c>
      <c r="L17">
        <f>'Model - agroforestri'!O580</f>
        <v>0</v>
      </c>
      <c r="M17">
        <f>'Model - agroforestri'!P580</f>
        <v>0</v>
      </c>
      <c r="N17">
        <f>'Model - agroforestri'!Q580</f>
        <v>0</v>
      </c>
      <c r="O17">
        <f>'Model - agroforestri'!R580</f>
        <v>0</v>
      </c>
      <c r="P17">
        <f>'Model - agroforestri'!S580</f>
        <v>0</v>
      </c>
      <c r="Q17">
        <f>'Model - agroforestri'!T580</f>
        <v>0</v>
      </c>
      <c r="R17">
        <f>'Model - agroforestri'!U580</f>
        <v>0</v>
      </c>
      <c r="S17">
        <f>'Model - agroforestri'!V580</f>
        <v>0</v>
      </c>
      <c r="T17">
        <f>'Model - agroforestri'!W580</f>
        <v>0</v>
      </c>
      <c r="U17">
        <f>'Model - agroforestri'!X580</f>
        <v>0</v>
      </c>
    </row>
    <row r="18" spans="1:21">
      <c r="A18" t="s">
        <v>27</v>
      </c>
      <c r="B18">
        <f>'Model - agroforestri'!E588</f>
        <v>0</v>
      </c>
      <c r="C18">
        <f>'Model - agroforestri'!F588</f>
        <v>0</v>
      </c>
      <c r="D18">
        <f>'Model - agroforestri'!G588</f>
        <v>0</v>
      </c>
      <c r="E18">
        <f>'Model - agroforestri'!H588</f>
        <v>0</v>
      </c>
      <c r="F18">
        <f>'Model - agroforestri'!I588</f>
        <v>0</v>
      </c>
      <c r="G18">
        <f>'Model - agroforestri'!J588</f>
        <v>0</v>
      </c>
      <c r="H18">
        <f>'Model - agroforestri'!K588</f>
        <v>0</v>
      </c>
      <c r="I18">
        <f>'Model - agroforestri'!L588</f>
        <v>0</v>
      </c>
      <c r="J18">
        <f>'Model - agroforestri'!M588</f>
        <v>0</v>
      </c>
      <c r="K18">
        <f>'Model - agroforestri'!N588</f>
        <v>0</v>
      </c>
      <c r="L18">
        <f>'Model - agroforestri'!O588</f>
        <v>0</v>
      </c>
      <c r="M18">
        <f>'Model - agroforestri'!P588</f>
        <v>0</v>
      </c>
      <c r="N18">
        <f>'Model - agroforestri'!Q588</f>
        <v>0</v>
      </c>
      <c r="O18">
        <f>'Model - agroforestri'!R588</f>
        <v>0</v>
      </c>
      <c r="P18">
        <f>'Model - agroforestri'!S588</f>
        <v>0</v>
      </c>
      <c r="Q18">
        <f>'Model - agroforestri'!T588</f>
        <v>0</v>
      </c>
      <c r="R18">
        <f>'Model - agroforestri'!U588</f>
        <v>0</v>
      </c>
      <c r="S18">
        <f>'Model - agroforestri'!V588</f>
        <v>0</v>
      </c>
      <c r="T18">
        <f>'Model - agroforestri'!W588</f>
        <v>0</v>
      </c>
      <c r="U18">
        <f>'Model - agroforestri'!X588</f>
        <v>0</v>
      </c>
    </row>
    <row r="19" spans="1:21">
      <c r="A19" t="s">
        <v>46</v>
      </c>
      <c r="B19" s="40">
        <f>('Model - agroforestri'!E312*'Model - agroforestri'!E297)+('Model - agroforestri'!E300*'Model - agroforestri'!E316)</f>
        <v>0</v>
      </c>
      <c r="C19" s="40">
        <f>('Model - agroforestri'!F312*'Model - agroforestri'!F297)+('Model - agroforestri'!F300*'Model - agroforestri'!F316)</f>
        <v>0</v>
      </c>
      <c r="D19" s="40">
        <f>('Model - agroforestri'!G312*'Model - agroforestri'!G297)+('Model - agroforestri'!G300*'Model - agroforestri'!G316)</f>
        <v>0</v>
      </c>
      <c r="E19" s="40">
        <f>('Model - agroforestri'!H312*'Model - agroforestri'!H297)+('Model - agroforestri'!H300*'Model - agroforestri'!H316)</f>
        <v>0</v>
      </c>
      <c r="F19" s="40">
        <f>('Model - agroforestri'!I312*'Model - agroforestri'!I297)+('Model - agroforestri'!I300*'Model - agroforestri'!I316)</f>
        <v>0</v>
      </c>
      <c r="G19" s="40">
        <f>('Model - agroforestri'!J312*'Model - agroforestri'!J297)+('Model - agroforestri'!J300*'Model - agroforestri'!J316)</f>
        <v>0</v>
      </c>
      <c r="H19" s="40">
        <f>('Model - agroforestri'!K312*'Model - agroforestri'!K297)+('Model - agroforestri'!K300*'Model - agroforestri'!K316)</f>
        <v>0</v>
      </c>
      <c r="I19" s="40">
        <f>('Model - agroforestri'!L312*'Model - agroforestri'!L297)+('Model - agroforestri'!L300*'Model - agroforestri'!L316)</f>
        <v>0</v>
      </c>
      <c r="J19" s="40">
        <f>('Model - agroforestri'!M312*'Model - agroforestri'!M297)+('Model - agroforestri'!M300*'Model - agroforestri'!M316)</f>
        <v>0</v>
      </c>
      <c r="K19" s="40">
        <f>('Model - agroforestri'!N312*'Model - agroforestri'!N297)+('Model - agroforestri'!N300*'Model - agroforestri'!N316)</f>
        <v>0</v>
      </c>
      <c r="L19" s="40">
        <f>('Model - agroforestri'!O312*'Model - agroforestri'!O297)+('Model - agroforestri'!O300*'Model - agroforestri'!O316)</f>
        <v>0</v>
      </c>
      <c r="M19" s="40">
        <f>('Model - agroforestri'!P312*'Model - agroforestri'!P297)+('Model - agroforestri'!P300*'Model - agroforestri'!P316)</f>
        <v>0</v>
      </c>
      <c r="N19" s="40">
        <f>('Model - agroforestri'!Q312*'Model - agroforestri'!Q297)+('Model - agroforestri'!Q300*'Model - agroforestri'!Q316)</f>
        <v>0</v>
      </c>
      <c r="O19" s="40">
        <f>('Model - agroforestri'!R312*'Model - agroforestri'!R297)+('Model - agroforestri'!R300*'Model - agroforestri'!R316)</f>
        <v>0</v>
      </c>
      <c r="P19" s="40">
        <f>('Model - agroforestri'!S312*'Model - agroforestri'!S297)+('Model - agroforestri'!S300*'Model - agroforestri'!S316)</f>
        <v>0</v>
      </c>
      <c r="Q19" s="40">
        <f>('Model - agroforestri'!T312*'Model - agroforestri'!T297)+('Model - agroforestri'!T300*'Model - agroforestri'!T316)</f>
        <v>0</v>
      </c>
      <c r="R19" s="40">
        <f>('Model - agroforestri'!U312*'Model - agroforestri'!U297)+('Model - agroforestri'!U300*'Model - agroforestri'!U316)</f>
        <v>0</v>
      </c>
      <c r="S19" s="40">
        <f>('Model - agroforestri'!V312*'Model - agroforestri'!V297)+('Model - agroforestri'!V300*'Model - agroforestri'!V316)</f>
        <v>0</v>
      </c>
      <c r="T19" s="40">
        <f>('Model - agroforestri'!W312*'Model - agroforestri'!W297)+('Model - agroforestri'!W300*'Model - agroforestri'!W316)</f>
        <v>0</v>
      </c>
      <c r="U19" s="40">
        <f>('Model - agroforestri'!X312*'Model - agroforestri'!X297)+('Model - agroforestri'!X300*'Model - agroforestri'!X316)</f>
        <v>0</v>
      </c>
    </row>
    <row r="20" spans="1:21">
      <c r="A20" t="s">
        <v>47</v>
      </c>
      <c r="B20">
        <v>0</v>
      </c>
      <c r="C20">
        <v>0</v>
      </c>
      <c r="D20">
        <v>0</v>
      </c>
      <c r="E20">
        <v>0</v>
      </c>
      <c r="F20">
        <v>0</v>
      </c>
      <c r="G20">
        <v>0</v>
      </c>
      <c r="H20">
        <v>0</v>
      </c>
      <c r="I20">
        <v>0</v>
      </c>
      <c r="J20">
        <v>0</v>
      </c>
      <c r="K20">
        <v>0</v>
      </c>
      <c r="L20">
        <v>0</v>
      </c>
      <c r="M20">
        <v>0</v>
      </c>
      <c r="N20">
        <v>0</v>
      </c>
      <c r="O20">
        <v>0</v>
      </c>
      <c r="P20">
        <v>0</v>
      </c>
      <c r="Q20">
        <v>0</v>
      </c>
      <c r="R20">
        <v>0</v>
      </c>
      <c r="S20">
        <v>0</v>
      </c>
      <c r="T20">
        <v>0</v>
      </c>
      <c r="U20">
        <v>0</v>
      </c>
    </row>
    <row r="21" spans="1:21">
      <c r="A21" t="s">
        <v>48</v>
      </c>
      <c r="B21" s="129">
        <f>'Model - agroforestri'!E601/3000</f>
        <v>0</v>
      </c>
      <c r="C21" s="129">
        <f>'Model - agroforestri'!F601/3000</f>
        <v>0</v>
      </c>
      <c r="D21" s="129">
        <f>'Model - agroforestri'!G601/3000</f>
        <v>0</v>
      </c>
      <c r="E21" s="129">
        <f>'Model - agroforestri'!H601/3000</f>
        <v>0</v>
      </c>
      <c r="F21" s="129">
        <f>'Model - agroforestri'!I601/3000</f>
        <v>0</v>
      </c>
      <c r="G21" s="129">
        <f>'Model - agroforestri'!J601/3000</f>
        <v>0</v>
      </c>
      <c r="H21" s="129">
        <f>'Model - agroforestri'!K601/3000</f>
        <v>0</v>
      </c>
      <c r="I21" s="129">
        <f>'Model - agroforestri'!L601/3000</f>
        <v>0</v>
      </c>
      <c r="J21" s="129">
        <f>'Model - agroforestri'!M601/3000</f>
        <v>0</v>
      </c>
      <c r="K21" s="129">
        <f>'Model - agroforestri'!N601/3000</f>
        <v>0</v>
      </c>
      <c r="L21" s="129">
        <f>'Model - agroforestri'!O601/3000</f>
        <v>0</v>
      </c>
      <c r="M21" s="129">
        <f>'Model - agroforestri'!P601/3000</f>
        <v>0</v>
      </c>
      <c r="N21" s="129">
        <f>'Model - agroforestri'!Q601/3000</f>
        <v>0</v>
      </c>
      <c r="O21" s="129">
        <f>'Model - agroforestri'!R601/3000</f>
        <v>0</v>
      </c>
      <c r="P21" s="129">
        <f>'Model - agroforestri'!S601/3000</f>
        <v>0</v>
      </c>
      <c r="Q21" s="129">
        <f>'Model - agroforestri'!T601/3000</f>
        <v>0</v>
      </c>
      <c r="R21" s="129">
        <f>'Model - agroforestri'!U601/3000</f>
        <v>0</v>
      </c>
      <c r="S21" s="129">
        <f>'Model - agroforestri'!V601/3000</f>
        <v>0</v>
      </c>
      <c r="T21" s="129">
        <f>'Model - agroforestri'!W601/3000</f>
        <v>0</v>
      </c>
      <c r="U21" s="129">
        <f>'Model - agroforestri'!X601/3000</f>
        <v>0</v>
      </c>
    </row>
    <row r="22" spans="1:21">
      <c r="A22" t="s">
        <v>49</v>
      </c>
      <c r="B22">
        <f>'Model - agroforestri'!E594/2500 + 'Model - agroforestri'!E596/'Model - agroforestri'!$C$361</f>
        <v>0</v>
      </c>
      <c r="C22">
        <f>'Model - agroforestri'!F594/2500 + 'Model - agroforestri'!F596/'Model - agroforestri'!$C$361</f>
        <v>0</v>
      </c>
      <c r="D22">
        <f>'Model - agroforestri'!G594/2500 + 'Model - agroforestri'!G596/'Model - agroforestri'!$C$361</f>
        <v>0</v>
      </c>
      <c r="E22">
        <f>'Model - agroforestri'!H594/2500 + 'Model - agroforestri'!H596/'Model - agroforestri'!$C$361</f>
        <v>0</v>
      </c>
      <c r="F22">
        <f>'Model - agroforestri'!I594/2500 + 'Model - agroforestri'!I596/'Model - agroforestri'!$C$361</f>
        <v>0</v>
      </c>
      <c r="G22">
        <f>'Model - agroforestri'!J594/2500 + 'Model - agroforestri'!J596/'Model - agroforestri'!$C$361</f>
        <v>0</v>
      </c>
      <c r="H22">
        <f>'Model - agroforestri'!K594/2500 + 'Model - agroforestri'!K596/'Model - agroforestri'!$C$361</f>
        <v>0</v>
      </c>
      <c r="I22">
        <f>'Model - agroforestri'!L594/2500 + 'Model - agroforestri'!L596/'Model - agroforestri'!$C$361</f>
        <v>0</v>
      </c>
      <c r="J22">
        <f>'Model - agroforestri'!M594/2500 + 'Model - agroforestri'!M596/'Model - agroforestri'!$C$361</f>
        <v>0</v>
      </c>
      <c r="K22">
        <f>'Model - agroforestri'!N594/2500 + 'Model - agroforestri'!N596/'Model - agroforestri'!$C$361</f>
        <v>0</v>
      </c>
      <c r="L22">
        <f>'Model - agroforestri'!O594/2500 + 'Model - agroforestri'!O596/'Model - agroforestri'!$C$361</f>
        <v>0</v>
      </c>
      <c r="M22">
        <f>'Model - agroforestri'!P594/2500 + 'Model - agroforestri'!P596/'Model - agroforestri'!$C$361</f>
        <v>0</v>
      </c>
      <c r="N22">
        <f>'Model - agroforestri'!Q594/2500 + 'Model - agroforestri'!Q596/'Model - agroforestri'!$C$361</f>
        <v>0</v>
      </c>
      <c r="O22">
        <f>'Model - agroforestri'!R594/2500 + 'Model - agroforestri'!R596/'Model - agroforestri'!$C$361</f>
        <v>0</v>
      </c>
      <c r="P22">
        <f>'Model - agroforestri'!S594/2500 + 'Model - agroforestri'!S596/'Model - agroforestri'!$C$361</f>
        <v>0</v>
      </c>
      <c r="Q22">
        <f>'Model - agroforestri'!T594/2500 + 'Model - agroforestri'!T596/'Model - agroforestri'!$C$361</f>
        <v>0</v>
      </c>
      <c r="R22">
        <f>'Model - agroforestri'!U594/2500 + 'Model - agroforestri'!U596/'Model - agroforestri'!$C$361</f>
        <v>0</v>
      </c>
      <c r="S22">
        <f>'Model - agroforestri'!V594/2500 + 'Model - agroforestri'!V596/'Model - agroforestri'!$C$361</f>
        <v>0</v>
      </c>
      <c r="T22">
        <f>'Model - agroforestri'!W594/2500 + 'Model - agroforestri'!W596/'Model - agroforestri'!$C$361</f>
        <v>0</v>
      </c>
      <c r="U22">
        <f>'Model - agroforestri'!X594/2500 + 'Model - agroforestri'!X596/'Model - agroforestri'!$C$361</f>
        <v>0</v>
      </c>
    </row>
    <row r="23" spans="1:21">
      <c r="A23" t="s">
        <v>51</v>
      </c>
      <c r="B23">
        <f>'Model - agroforestri'!C423*'Model - agroforestri'!E410</f>
        <v>0</v>
      </c>
      <c r="C23">
        <v>0</v>
      </c>
      <c r="D23">
        <v>0</v>
      </c>
      <c r="E23">
        <v>0</v>
      </c>
      <c r="F23">
        <v>0</v>
      </c>
      <c r="G23">
        <v>0</v>
      </c>
      <c r="H23">
        <v>0</v>
      </c>
      <c r="I23">
        <v>0</v>
      </c>
      <c r="J23">
        <v>0</v>
      </c>
      <c r="K23">
        <v>0</v>
      </c>
      <c r="L23">
        <v>0</v>
      </c>
      <c r="M23">
        <v>0</v>
      </c>
      <c r="N23">
        <v>0</v>
      </c>
      <c r="O23">
        <v>0</v>
      </c>
      <c r="P23">
        <v>0</v>
      </c>
      <c r="Q23">
        <v>0</v>
      </c>
      <c r="R23">
        <v>0</v>
      </c>
      <c r="S23">
        <v>0</v>
      </c>
      <c r="T23">
        <v>0</v>
      </c>
      <c r="U23">
        <v>0</v>
      </c>
    </row>
    <row r="24" spans="1:21">
      <c r="A24" t="s">
        <v>50</v>
      </c>
      <c r="B24">
        <f>'Model - agroforestri'!E412</f>
        <v>0</v>
      </c>
      <c r="C24">
        <f>'Model - agroforestri'!F412</f>
        <v>0</v>
      </c>
      <c r="D24">
        <f>'Model - agroforestri'!G412</f>
        <v>0</v>
      </c>
      <c r="E24">
        <f>'Model - agroforestri'!H412</f>
        <v>0</v>
      </c>
      <c r="F24">
        <f>'Model - agroforestri'!I412</f>
        <v>0</v>
      </c>
      <c r="G24">
        <f>'Model - agroforestri'!J412</f>
        <v>0</v>
      </c>
      <c r="H24">
        <f>'Model - agroforestri'!K412</f>
        <v>0</v>
      </c>
      <c r="I24">
        <f>'Model - agroforestri'!L412</f>
        <v>0</v>
      </c>
      <c r="J24">
        <f>'Model - agroforestri'!M412</f>
        <v>0</v>
      </c>
      <c r="K24">
        <f>'Model - agroforestri'!N412</f>
        <v>0</v>
      </c>
      <c r="L24">
        <f>'Model - agroforestri'!O412</f>
        <v>0</v>
      </c>
      <c r="M24">
        <f>'Model - agroforestri'!P412</f>
        <v>0</v>
      </c>
      <c r="N24">
        <f>'Model - agroforestri'!Q412</f>
        <v>0</v>
      </c>
      <c r="O24">
        <f>'Model - agroforestri'!R412</f>
        <v>0</v>
      </c>
      <c r="P24">
        <f>'Model - agroforestri'!S412</f>
        <v>0</v>
      </c>
      <c r="Q24">
        <f>'Model - agroforestri'!T412</f>
        <v>0</v>
      </c>
      <c r="R24">
        <f>'Model - agroforestri'!U412</f>
        <v>0</v>
      </c>
      <c r="S24">
        <f>'Model - agroforestri'!V412</f>
        <v>0</v>
      </c>
      <c r="T24">
        <f>'Model - agroforestri'!W412</f>
        <v>0</v>
      </c>
      <c r="U24">
        <f>'Model - agroforestri'!X412</f>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18357-0FF4-43AC-B9E8-FFC26AF39868}">
  <sheetPr codeName="Sheet8"/>
  <dimension ref="B1:AI221"/>
  <sheetViews>
    <sheetView showGridLines="0" zoomScale="70" zoomScaleNormal="70" workbookViewId="0">
      <selection activeCell="K6" sqref="K6"/>
    </sheetView>
  </sheetViews>
  <sheetFormatPr defaultColWidth="9.140625" defaultRowHeight="14.25" zeroHeight="1"/>
  <cols>
    <col min="1" max="5" width="9.140625" style="4" customWidth="1"/>
    <col min="6" max="6" width="13.85546875" style="4" customWidth="1"/>
    <col min="7" max="12" width="9.140625" style="4" customWidth="1"/>
    <col min="13" max="13" width="15" style="4" customWidth="1"/>
    <col min="14" max="16" width="9.140625" style="4" customWidth="1"/>
    <col min="17" max="17" width="18.28515625" style="4" customWidth="1"/>
    <col min="18" max="22" width="9.140625" style="4" customWidth="1"/>
    <col min="23" max="16384" width="9.140625" style="4"/>
  </cols>
  <sheetData>
    <row r="1" spans="2:35"/>
    <row r="2" spans="2:35" s="3" customFormat="1" ht="18">
      <c r="B2" s="5" t="s">
        <v>346</v>
      </c>
    </row>
    <row r="3" spans="2:35">
      <c r="B3" s="4" t="s">
        <v>347</v>
      </c>
    </row>
    <row r="4" spans="2:35"/>
    <row r="5" spans="2:35" ht="45">
      <c r="B5" s="6" t="s">
        <v>358</v>
      </c>
      <c r="E5" s="6"/>
      <c r="H5" s="6" t="s">
        <v>427</v>
      </c>
      <c r="K5" s="6" t="s">
        <v>29</v>
      </c>
      <c r="L5" s="6"/>
      <c r="M5" s="61" t="s">
        <v>358</v>
      </c>
      <c r="O5" s="61" t="s">
        <v>429</v>
      </c>
      <c r="Q5" s="6" t="s">
        <v>425</v>
      </c>
      <c r="R5" s="6"/>
      <c r="S5" s="6" t="s">
        <v>428</v>
      </c>
      <c r="U5" s="6" t="s">
        <v>432</v>
      </c>
      <c r="X5" s="6" t="s">
        <v>440</v>
      </c>
      <c r="AB5" s="6" t="s">
        <v>445</v>
      </c>
      <c r="AF5" s="6" t="s">
        <v>546</v>
      </c>
      <c r="AI5" s="6" t="s">
        <v>425</v>
      </c>
    </row>
    <row r="6" spans="2:35" ht="28.5">
      <c r="B6" s="42" t="s">
        <v>165</v>
      </c>
      <c r="C6" s="42"/>
      <c r="E6" s="42" t="s">
        <v>165</v>
      </c>
      <c r="H6" s="42" t="s">
        <v>353</v>
      </c>
      <c r="K6" s="42" t="s">
        <v>356</v>
      </c>
      <c r="L6" s="42"/>
      <c r="M6" s="4" t="s">
        <v>348</v>
      </c>
      <c r="O6" s="27" t="s">
        <v>430</v>
      </c>
      <c r="Q6" s="42" t="s">
        <v>353</v>
      </c>
      <c r="S6" s="42" t="s">
        <v>356</v>
      </c>
      <c r="U6" s="4" t="s">
        <v>433</v>
      </c>
      <c r="X6" s="4" t="s">
        <v>441</v>
      </c>
      <c r="AB6" s="4" t="s">
        <v>446</v>
      </c>
      <c r="AF6" s="4" t="s">
        <v>547</v>
      </c>
      <c r="AI6" s="42" t="s">
        <v>691</v>
      </c>
    </row>
    <row r="7" spans="2:35" ht="42.75">
      <c r="B7" s="42" t="s">
        <v>348</v>
      </c>
      <c r="E7" s="4" t="s">
        <v>348</v>
      </c>
      <c r="H7" s="4" t="s">
        <v>354</v>
      </c>
      <c r="K7" s="42" t="s">
        <v>357</v>
      </c>
      <c r="L7" s="42"/>
      <c r="M7" s="42" t="s">
        <v>349</v>
      </c>
      <c r="N7" s="42"/>
      <c r="O7" s="151" t="s">
        <v>431</v>
      </c>
      <c r="Q7" s="42" t="s">
        <v>426</v>
      </c>
      <c r="S7" s="42" t="s">
        <v>357</v>
      </c>
      <c r="T7" s="42"/>
      <c r="U7" s="4" t="s">
        <v>434</v>
      </c>
      <c r="X7" s="4" t="s">
        <v>434</v>
      </c>
      <c r="AB7" s="4" t="s">
        <v>447</v>
      </c>
      <c r="AF7" s="4" t="s">
        <v>548</v>
      </c>
      <c r="AI7" s="42" t="s">
        <v>690</v>
      </c>
    </row>
    <row r="8" spans="2:35" ht="57">
      <c r="B8" s="42" t="s">
        <v>349</v>
      </c>
      <c r="E8" s="42" t="s">
        <v>349</v>
      </c>
      <c r="H8" s="4" t="s">
        <v>355</v>
      </c>
      <c r="M8" s="4" t="s">
        <v>442</v>
      </c>
      <c r="O8" s="151" t="s">
        <v>502</v>
      </c>
      <c r="P8" s="151"/>
      <c r="Q8" s="151" t="s">
        <v>502</v>
      </c>
      <c r="R8" s="151"/>
      <c r="S8" s="151" t="s">
        <v>502</v>
      </c>
      <c r="U8" s="4" t="s">
        <v>435</v>
      </c>
      <c r="X8" s="4" t="s">
        <v>435</v>
      </c>
      <c r="AB8" s="4" t="s">
        <v>448</v>
      </c>
      <c r="AF8" s="4" t="s">
        <v>502</v>
      </c>
      <c r="AI8" s="151" t="s">
        <v>502</v>
      </c>
    </row>
    <row r="9" spans="2:35" ht="57">
      <c r="B9" s="42" t="s">
        <v>350</v>
      </c>
      <c r="E9" s="42" t="s">
        <v>350</v>
      </c>
      <c r="H9" s="42"/>
      <c r="M9" s="151"/>
      <c r="U9" s="151" t="s">
        <v>502</v>
      </c>
      <c r="X9" s="151" t="s">
        <v>502</v>
      </c>
      <c r="AB9" s="4" t="s">
        <v>449</v>
      </c>
    </row>
    <row r="10" spans="2:35">
      <c r="B10" s="42" t="s">
        <v>352</v>
      </c>
      <c r="C10" s="42"/>
      <c r="AB10" s="4" t="s">
        <v>450</v>
      </c>
    </row>
    <row r="11" spans="2:35">
      <c r="B11" s="42" t="s">
        <v>351</v>
      </c>
      <c r="AB11" s="4" t="s">
        <v>451</v>
      </c>
    </row>
    <row r="12" spans="2:35">
      <c r="AB12" s="4" t="s">
        <v>452</v>
      </c>
    </row>
    <row r="13" spans="2:35" ht="57">
      <c r="AB13" s="151" t="s">
        <v>502</v>
      </c>
    </row>
    <row r="14" spans="2:35">
      <c r="AB14" s="151"/>
    </row>
    <row r="15" spans="2:35" s="3" customFormat="1" ht="18">
      <c r="B15" s="5" t="s">
        <v>91</v>
      </c>
    </row>
    <row r="16" spans="2:35">
      <c r="U16" s="42"/>
    </row>
    <row r="209" spans="21:21"/>
    <row r="210" spans="21:21"/>
    <row r="221" spans="21:21" hidden="1">
      <c r="U221" s="4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EB5C7-42FF-4F5F-9CE9-2C80BC364C24}">
  <sheetPr codeName="Sheet17"/>
  <dimension ref="A1:R61"/>
  <sheetViews>
    <sheetView zoomScaleNormal="100" workbookViewId="0">
      <selection activeCell="D1" sqref="D1"/>
    </sheetView>
  </sheetViews>
  <sheetFormatPr defaultRowHeight="15"/>
  <cols>
    <col min="1" max="1" width="17" customWidth="1"/>
    <col min="2" max="2" width="32.140625" customWidth="1"/>
    <col min="4" max="4" width="11.42578125" bestFit="1" customWidth="1"/>
    <col min="16" max="16" width="9.5703125" bestFit="1" customWidth="1"/>
    <col min="17" max="17" width="10.5703125" bestFit="1" customWidth="1"/>
  </cols>
  <sheetData>
    <row r="1" spans="1:18">
      <c r="A1" t="s">
        <v>33</v>
      </c>
      <c r="B1" t="s">
        <v>34</v>
      </c>
      <c r="D1" s="104" t="s">
        <v>44</v>
      </c>
      <c r="Q1" s="36"/>
    </row>
    <row r="2" spans="1:18">
      <c r="A2">
        <v>1</v>
      </c>
      <c r="B2">
        <v>1.27925604965592E-2</v>
      </c>
      <c r="D2" s="50"/>
      <c r="P2" s="99"/>
      <c r="Q2" s="101"/>
      <c r="R2" s="98"/>
    </row>
    <row r="3" spans="1:18">
      <c r="A3">
        <v>2</v>
      </c>
      <c r="B3">
        <v>4.0670842874574398E-2</v>
      </c>
      <c r="D3" s="50"/>
      <c r="P3" s="100"/>
      <c r="Q3" s="101"/>
      <c r="R3" s="98"/>
    </row>
    <row r="4" spans="1:18">
      <c r="A4">
        <v>3</v>
      </c>
      <c r="B4">
        <v>9.2503992994627193E-2</v>
      </c>
      <c r="D4" s="50"/>
      <c r="P4" s="99"/>
      <c r="Q4" s="101"/>
      <c r="R4" s="98"/>
    </row>
    <row r="5" spans="1:18">
      <c r="A5">
        <v>4</v>
      </c>
      <c r="B5">
        <v>0.17135784696647599</v>
      </c>
      <c r="D5" s="50"/>
      <c r="P5" s="99"/>
      <c r="Q5" s="101"/>
      <c r="R5" s="98"/>
    </row>
    <row r="6" spans="1:18">
      <c r="A6">
        <v>5</v>
      </c>
      <c r="B6">
        <v>0.26244581343050399</v>
      </c>
      <c r="D6" s="50"/>
      <c r="P6" s="99"/>
      <c r="Q6" s="101"/>
      <c r="R6" s="98"/>
    </row>
    <row r="7" spans="1:18">
      <c r="A7">
        <v>6</v>
      </c>
      <c r="B7">
        <v>0.37292884745170302</v>
      </c>
      <c r="D7" s="50"/>
      <c r="P7" s="99"/>
      <c r="Q7" s="101"/>
      <c r="R7" s="98"/>
    </row>
    <row r="8" spans="1:18">
      <c r="A8">
        <v>7</v>
      </c>
      <c r="B8">
        <v>0.481954326177231</v>
      </c>
      <c r="D8" s="50"/>
      <c r="P8" s="99"/>
      <c r="Q8" s="101"/>
      <c r="R8" s="98"/>
    </row>
    <row r="9" spans="1:18">
      <c r="A9">
        <v>8</v>
      </c>
      <c r="B9">
        <v>0.60330070587236295</v>
      </c>
      <c r="D9" s="50"/>
      <c r="P9" s="99"/>
      <c r="Q9" s="101"/>
      <c r="R9" s="98"/>
    </row>
    <row r="10" spans="1:18">
      <c r="A10">
        <v>9</v>
      </c>
      <c r="B10">
        <v>0.73627441230451096</v>
      </c>
      <c r="D10" s="50"/>
      <c r="P10" s="99"/>
      <c r="Q10" s="101"/>
      <c r="R10" s="98"/>
    </row>
    <row r="11" spans="1:18">
      <c r="A11">
        <v>10</v>
      </c>
      <c r="B11">
        <v>0.88035755249874903</v>
      </c>
      <c r="P11" s="99"/>
      <c r="Q11" s="101"/>
      <c r="R11" s="98"/>
    </row>
    <row r="12" spans="1:18">
      <c r="A12">
        <v>11</v>
      </c>
      <c r="B12">
        <v>1.0351931830233601</v>
      </c>
      <c r="P12" s="99"/>
      <c r="Q12" s="101"/>
      <c r="R12" s="98"/>
    </row>
    <row r="13" spans="1:18">
      <c r="A13">
        <v>12</v>
      </c>
      <c r="B13">
        <v>1.2005568269343401</v>
      </c>
      <c r="P13" s="99"/>
      <c r="Q13" s="101"/>
      <c r="R13" s="98"/>
    </row>
    <row r="14" spans="1:18">
      <c r="A14">
        <v>13</v>
      </c>
      <c r="B14">
        <v>1.3763253233537101</v>
      </c>
      <c r="P14" s="99"/>
      <c r="Q14" s="101"/>
      <c r="R14" s="98"/>
    </row>
    <row r="15" spans="1:18">
      <c r="A15">
        <v>14</v>
      </c>
      <c r="B15">
        <v>1.49925776146807</v>
      </c>
      <c r="P15" s="99"/>
      <c r="Q15" s="101"/>
      <c r="R15" s="98"/>
    </row>
    <row r="16" spans="1:18">
      <c r="A16">
        <v>15</v>
      </c>
      <c r="B16">
        <v>1.6267894769462701</v>
      </c>
      <c r="P16" s="99"/>
      <c r="Q16" s="101"/>
      <c r="R16" s="98"/>
    </row>
    <row r="17" spans="1:18">
      <c r="A17">
        <v>16</v>
      </c>
      <c r="B17">
        <v>1.7589258956581899</v>
      </c>
      <c r="P17" s="99"/>
      <c r="Q17" s="101"/>
      <c r="R17" s="98"/>
    </row>
    <row r="18" spans="1:18">
      <c r="A18">
        <v>17</v>
      </c>
      <c r="B18">
        <v>1.89567762805367</v>
      </c>
      <c r="P18" s="99"/>
      <c r="Q18" s="101"/>
      <c r="R18" s="98"/>
    </row>
    <row r="19" spans="1:18">
      <c r="A19">
        <v>18</v>
      </c>
      <c r="B19">
        <v>2.0370588232418001</v>
      </c>
      <c r="P19" s="99"/>
      <c r="Q19" s="101"/>
      <c r="R19" s="98"/>
    </row>
    <row r="20" spans="1:18">
      <c r="A20">
        <v>19</v>
      </c>
      <c r="B20">
        <v>2.18308586647353</v>
      </c>
      <c r="P20" s="99"/>
      <c r="Q20" s="101"/>
      <c r="R20" s="98"/>
    </row>
    <row r="21" spans="1:18">
      <c r="A21">
        <v>20</v>
      </c>
      <c r="B21">
        <v>2.2578470588732</v>
      </c>
      <c r="P21" s="99"/>
      <c r="Q21" s="101"/>
      <c r="R21" s="98"/>
    </row>
    <row r="22" spans="1:18">
      <c r="A22">
        <v>21</v>
      </c>
      <c r="B22">
        <v>2.33377636772896</v>
      </c>
      <c r="P22" s="99"/>
      <c r="Q22" s="101"/>
      <c r="R22" s="98"/>
    </row>
    <row r="23" spans="1:18">
      <c r="A23">
        <v>22</v>
      </c>
      <c r="B23">
        <v>2.4108760595613901</v>
      </c>
      <c r="P23" s="99"/>
      <c r="Q23" s="101"/>
      <c r="R23" s="98"/>
    </row>
    <row r="24" spans="1:18">
      <c r="A24">
        <v>23</v>
      </c>
      <c r="B24">
        <v>2.48914839241383</v>
      </c>
      <c r="P24" s="99"/>
      <c r="Q24" s="101"/>
      <c r="R24" s="98"/>
    </row>
    <row r="25" spans="1:18">
      <c r="A25">
        <v>24</v>
      </c>
      <c r="B25">
        <v>2.52872499909114</v>
      </c>
      <c r="P25" s="99"/>
      <c r="Q25" s="101"/>
      <c r="R25" s="98"/>
    </row>
    <row r="26" spans="1:18">
      <c r="A26">
        <v>25</v>
      </c>
      <c r="B26">
        <v>2.56859560201418</v>
      </c>
      <c r="P26" s="99"/>
      <c r="Q26" s="101"/>
      <c r="R26" s="98"/>
    </row>
    <row r="27" spans="1:18">
      <c r="A27">
        <v>26</v>
      </c>
      <c r="B27">
        <v>2.6087604752554898</v>
      </c>
      <c r="P27" s="99"/>
      <c r="Q27" s="101"/>
      <c r="R27" s="98"/>
    </row>
    <row r="28" spans="1:18">
      <c r="A28">
        <v>27</v>
      </c>
      <c r="B28">
        <v>2.6492198901489901</v>
      </c>
      <c r="P28" s="99"/>
      <c r="Q28" s="101"/>
      <c r="R28" s="98"/>
    </row>
    <row r="29" spans="1:18">
      <c r="A29">
        <v>28</v>
      </c>
      <c r="B29">
        <v>2.6899741150307501</v>
      </c>
    </row>
    <row r="30" spans="1:18">
      <c r="A30">
        <v>29</v>
      </c>
      <c r="B30">
        <v>2.73102341500518</v>
      </c>
    </row>
    <row r="31" spans="1:18">
      <c r="A31">
        <v>30</v>
      </c>
      <c r="B31">
        <v>2.7723680517353402</v>
      </c>
    </row>
    <row r="32" spans="1:18">
      <c r="A32">
        <v>31</v>
      </c>
      <c r="B32">
        <v>2.8140082832556699</v>
      </c>
    </row>
    <row r="33" spans="1:2">
      <c r="A33">
        <v>32</v>
      </c>
      <c r="B33">
        <v>2.8559443638059299</v>
      </c>
    </row>
    <row r="34" spans="1:2">
      <c r="A34">
        <v>33</v>
      </c>
      <c r="B34">
        <v>2.8981765436848401</v>
      </c>
    </row>
    <row r="35" spans="1:2">
      <c r="A35">
        <v>34</v>
      </c>
      <c r="B35">
        <v>2.9407050691222301</v>
      </c>
    </row>
    <row r="36" spans="1:2">
      <c r="A36">
        <v>35</v>
      </c>
      <c r="B36">
        <v>2.9835301821685101</v>
      </c>
    </row>
    <row r="37" spans="1:2">
      <c r="A37">
        <v>36</v>
      </c>
      <c r="B37">
        <v>3.0266521206002102</v>
      </c>
    </row>
    <row r="38" spans="1:2">
      <c r="A38">
        <v>37</v>
      </c>
      <c r="B38">
        <v>3.0700711178405999</v>
      </c>
    </row>
    <row r="39" spans="1:2">
      <c r="A39">
        <v>38</v>
      </c>
      <c r="B39">
        <v>3.1137874028942698</v>
      </c>
    </row>
    <row r="40" spans="1:2">
      <c r="A40">
        <v>39</v>
      </c>
      <c r="B40">
        <v>3.1578012002947902</v>
      </c>
    </row>
    <row r="41" spans="1:2">
      <c r="A41">
        <v>40</v>
      </c>
      <c r="B41">
        <v>3.2021127300644001</v>
      </c>
    </row>
    <row r="42" spans="1:2">
      <c r="A42">
        <v>41</v>
      </c>
      <c r="B42">
        <v>3.24672220768496</v>
      </c>
    </row>
    <row r="43" spans="1:2">
      <c r="A43">
        <v>42</v>
      </c>
      <c r="B43">
        <v>3.2916298440791998</v>
      </c>
    </row>
    <row r="44" spans="1:2">
      <c r="A44">
        <v>43</v>
      </c>
      <c r="B44">
        <v>3.33683584560168</v>
      </c>
    </row>
    <row r="45" spans="1:2">
      <c r="A45">
        <v>44</v>
      </c>
      <c r="B45">
        <v>3.3459128675590901</v>
      </c>
    </row>
    <row r="46" spans="1:2">
      <c r="A46">
        <v>45</v>
      </c>
      <c r="B46">
        <v>3.3550018338000398</v>
      </c>
    </row>
    <row r="47" spans="1:2">
      <c r="A47">
        <v>46</v>
      </c>
      <c r="B47">
        <v>3.36410274590961</v>
      </c>
    </row>
    <row r="48" spans="1:2">
      <c r="A48">
        <v>47</v>
      </c>
      <c r="B48">
        <v>3.3732156054656</v>
      </c>
    </row>
    <row r="49" spans="1:2">
      <c r="A49">
        <v>48</v>
      </c>
      <c r="B49">
        <v>3.3823404140385098</v>
      </c>
    </row>
    <row r="50" spans="1:2">
      <c r="A50">
        <v>49</v>
      </c>
      <c r="B50">
        <v>3.3914771731915598</v>
      </c>
    </row>
    <row r="51" spans="1:2">
      <c r="A51">
        <v>50</v>
      </c>
      <c r="B51">
        <v>3.4006258844807098</v>
      </c>
    </row>
    <row r="52" spans="1:2">
      <c r="A52">
        <v>51</v>
      </c>
      <c r="B52">
        <v>3.4097865494546298</v>
      </c>
    </row>
    <row r="53" spans="1:2">
      <c r="A53">
        <v>52</v>
      </c>
      <c r="B53">
        <v>3.4189591696547601</v>
      </c>
    </row>
    <row r="54" spans="1:2">
      <c r="A54">
        <v>53</v>
      </c>
      <c r="B54">
        <v>3.4281437466152398</v>
      </c>
    </row>
    <row r="55" spans="1:2">
      <c r="A55">
        <v>54</v>
      </c>
      <c r="B55">
        <v>3.4373402818630199</v>
      </c>
    </row>
    <row r="56" spans="1:2">
      <c r="A56">
        <v>55</v>
      </c>
      <c r="B56">
        <v>3.4465487769177701</v>
      </c>
    </row>
    <row r="57" spans="1:2">
      <c r="A57">
        <v>56</v>
      </c>
      <c r="B57">
        <v>3.4557692332919498</v>
      </c>
    </row>
    <row r="58" spans="1:2">
      <c r="A58">
        <v>57</v>
      </c>
      <c r="B58">
        <v>3.4650016524907801</v>
      </c>
    </row>
    <row r="59" spans="1:2">
      <c r="A59">
        <v>58</v>
      </c>
      <c r="B59">
        <v>3.4742460360123002</v>
      </c>
    </row>
    <row r="60" spans="1:2">
      <c r="A60">
        <v>59</v>
      </c>
      <c r="B60">
        <v>3.4835023853473102</v>
      </c>
    </row>
    <row r="61" spans="1:2">
      <c r="A61">
        <v>60</v>
      </c>
      <c r="B61">
        <v>3.4835023853473102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Sampul</vt:lpstr>
      <vt:lpstr>Deskripsi model</vt:lpstr>
      <vt:lpstr>Data - annual crops - revenue</vt:lpstr>
      <vt:lpstr>Data - annual crops - costs</vt:lpstr>
      <vt:lpstr>Data - annual crops - profit</vt:lpstr>
      <vt:lpstr>Data - annual crops - labour</vt:lpstr>
      <vt:lpstr>Dasbor</vt:lpstr>
      <vt:lpstr>Perbandingan Pertanian-Kopi</vt:lpstr>
      <vt:lpstr>Kopi analysis - revenue</vt:lpstr>
      <vt:lpstr>Kopi analysis - costs</vt:lpstr>
      <vt:lpstr>Kopi analysis - profits</vt:lpstr>
      <vt:lpstr>Kopi analysis - labour</vt:lpstr>
      <vt:lpstr>Perbandingan Pertanian-Lainnya</vt:lpstr>
      <vt:lpstr>Masukan - kopi</vt:lpstr>
      <vt:lpstr>Model - kopi</vt:lpstr>
      <vt:lpstr>Coffee data for export</vt:lpstr>
      <vt:lpstr>Masukan - hortikultura</vt:lpstr>
      <vt:lpstr>Model - hortikultura</vt:lpstr>
      <vt:lpstr>Horticulture data for export</vt:lpstr>
      <vt:lpstr>Masukan - beras</vt:lpstr>
      <vt:lpstr>Model - beras</vt:lpstr>
      <vt:lpstr>Rice data for export</vt:lpstr>
      <vt:lpstr>Masukan - agroforestri</vt:lpstr>
      <vt:lpstr>Model - agroforestri</vt:lpstr>
      <vt:lpstr>Agroforestry data for export</vt:lpstr>
      <vt:lpstr>Daftar</vt:lpstr>
      <vt:lpstr>Timber production profiles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Hill</dc:creator>
  <cp:lastModifiedBy>Daniel Hill</cp:lastModifiedBy>
  <dcterms:created xsi:type="dcterms:W3CDTF">2021-08-23T05:22:38Z</dcterms:created>
  <dcterms:modified xsi:type="dcterms:W3CDTF">2023-01-13T00:26:57Z</dcterms:modified>
</cp:coreProperties>
</file>